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TIPS Dirty Prices" sheetId="1" r:id="rId1"/>
    <sheet name="BONDS DIRTY PRICE" sheetId="2" r:id="rId2"/>
    <sheet name="STRIP Yield Curve Weekly" sheetId="4" r:id="rId3"/>
    <sheet name="STRIP Prices Weekly" sheetId="5" r:id="rId4"/>
    <sheet name="Swaps" sheetId="6" r:id="rId5"/>
  </sheets>
  <calcPr calcId="162913"/>
</workbook>
</file>

<file path=xl/calcChain.xml><?xml version="1.0" encoding="utf-8"?>
<calcChain xmlns="http://schemas.openxmlformats.org/spreadsheetml/2006/main">
  <c r="Q6" i="1" l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5" i="1"/>
  <c r="DP6" i="1"/>
  <c r="DP10" i="1"/>
  <c r="DP14" i="1"/>
  <c r="DP18" i="1"/>
  <c r="DP22" i="1"/>
  <c r="DP26" i="1"/>
  <c r="DP30" i="1"/>
  <c r="DP34" i="1"/>
  <c r="DP38" i="1"/>
  <c r="DP42" i="1"/>
  <c r="DP46" i="1"/>
  <c r="DP50" i="1"/>
  <c r="DP54" i="1"/>
  <c r="DP58" i="1"/>
  <c r="DP62" i="1"/>
  <c r="DP66" i="1"/>
  <c r="DP70" i="1"/>
  <c r="DP74" i="1"/>
  <c r="DP78" i="1"/>
  <c r="DP82" i="1"/>
  <c r="DP86" i="1"/>
  <c r="DP90" i="1"/>
  <c r="DP94" i="1"/>
  <c r="DP98" i="1"/>
  <c r="DP102" i="1"/>
  <c r="DP106" i="1"/>
  <c r="DP110" i="1"/>
  <c r="DP7" i="1"/>
  <c r="DP11" i="1"/>
  <c r="DP15" i="1"/>
  <c r="DP19" i="1"/>
  <c r="DP23" i="1"/>
  <c r="DP27" i="1"/>
  <c r="DP31" i="1"/>
  <c r="DP35" i="1"/>
  <c r="DP39" i="1"/>
  <c r="DP43" i="1"/>
  <c r="DP47" i="1"/>
  <c r="DP51" i="1"/>
  <c r="DP55" i="1"/>
  <c r="DP59" i="1"/>
  <c r="DP63" i="1"/>
  <c r="DP67" i="1"/>
  <c r="DP71" i="1"/>
  <c r="DP75" i="1"/>
  <c r="DP79" i="1"/>
  <c r="DP83" i="1"/>
  <c r="DP87" i="1"/>
  <c r="DP91" i="1"/>
  <c r="DP95" i="1"/>
  <c r="DP99" i="1"/>
  <c r="DP103" i="1"/>
  <c r="DP107" i="1"/>
  <c r="DP111" i="1"/>
  <c r="DP115" i="1"/>
  <c r="DP119" i="1"/>
  <c r="DP123" i="1"/>
  <c r="DP127" i="1"/>
  <c r="DP131" i="1"/>
  <c r="DP135" i="1"/>
  <c r="DP139" i="1"/>
  <c r="DP143" i="1"/>
  <c r="DP147" i="1"/>
  <c r="DP151" i="1"/>
  <c r="DP155" i="1"/>
  <c r="DP159" i="1"/>
  <c r="DP163" i="1"/>
  <c r="DP167" i="1"/>
  <c r="DP171" i="1"/>
  <c r="DP175" i="1"/>
  <c r="DP179" i="1"/>
  <c r="DP183" i="1"/>
  <c r="DP187" i="1"/>
  <c r="DP191" i="1"/>
  <c r="DP195" i="1"/>
  <c r="DP199" i="1"/>
  <c r="DP203" i="1"/>
  <c r="DP207" i="1"/>
  <c r="DP211" i="1"/>
  <c r="DP215" i="1"/>
  <c r="DP8" i="1"/>
  <c r="DP12" i="1"/>
  <c r="DP16" i="1"/>
  <c r="DP20" i="1"/>
  <c r="DP24" i="1"/>
  <c r="DP28" i="1"/>
  <c r="DP32" i="1"/>
  <c r="DP36" i="1"/>
  <c r="DP40" i="1"/>
  <c r="DP44" i="1"/>
  <c r="DP48" i="1"/>
  <c r="DP52" i="1"/>
  <c r="DP56" i="1"/>
  <c r="DP60" i="1"/>
  <c r="DP64" i="1"/>
  <c r="DP68" i="1"/>
  <c r="DP72" i="1"/>
  <c r="DP76" i="1"/>
  <c r="DP80" i="1"/>
  <c r="DP84" i="1"/>
  <c r="DP88" i="1"/>
  <c r="DP92" i="1"/>
  <c r="DP96" i="1"/>
  <c r="DP100" i="1"/>
  <c r="DP104" i="1"/>
  <c r="DP108" i="1"/>
  <c r="DP112" i="1"/>
  <c r="DP116" i="1"/>
  <c r="DP120" i="1"/>
  <c r="DP124" i="1"/>
  <c r="DP128" i="1"/>
  <c r="DP132" i="1"/>
  <c r="DP136" i="1"/>
  <c r="DP140" i="1"/>
  <c r="DP9" i="1"/>
  <c r="DP13" i="1"/>
  <c r="DP17" i="1"/>
  <c r="DP21" i="1"/>
  <c r="DP25" i="1"/>
  <c r="DP29" i="1"/>
  <c r="DP33" i="1"/>
  <c r="DP37" i="1"/>
  <c r="DP41" i="1"/>
  <c r="DP45" i="1"/>
  <c r="DP49" i="1"/>
  <c r="DP53" i="1"/>
  <c r="DP57" i="1"/>
  <c r="DP61" i="1"/>
  <c r="DP65" i="1"/>
  <c r="DP69" i="1"/>
  <c r="DP73" i="1"/>
  <c r="DP77" i="1"/>
  <c r="DP81" i="1"/>
  <c r="DP85" i="1"/>
  <c r="DP89" i="1"/>
  <c r="DP93" i="1"/>
  <c r="DP97" i="1"/>
  <c r="DP101" i="1"/>
  <c r="DP105" i="1"/>
  <c r="DP109" i="1"/>
  <c r="DP113" i="1"/>
  <c r="DP117" i="1"/>
  <c r="DP121" i="1"/>
  <c r="DP125" i="1"/>
  <c r="DP129" i="1"/>
  <c r="DP133" i="1"/>
  <c r="DP137" i="1"/>
  <c r="DP141" i="1"/>
  <c r="DP145" i="1"/>
  <c r="DP149" i="1"/>
  <c r="DP153" i="1"/>
  <c r="DP157" i="1"/>
  <c r="DP161" i="1"/>
  <c r="DP165" i="1"/>
  <c r="DP169" i="1"/>
  <c r="DP173" i="1"/>
  <c r="DP177" i="1"/>
  <c r="DP181" i="1"/>
  <c r="DP185" i="1"/>
  <c r="DP189" i="1"/>
  <c r="DP193" i="1"/>
  <c r="DP197" i="1"/>
  <c r="DP201" i="1"/>
  <c r="DP205" i="1"/>
  <c r="DP209" i="1"/>
  <c r="DP213" i="1"/>
  <c r="DP217" i="1"/>
  <c r="DP152" i="1"/>
  <c r="DP162" i="1"/>
  <c r="DP184" i="1"/>
  <c r="DP194" i="1"/>
  <c r="DP216" i="1"/>
  <c r="DP126" i="1"/>
  <c r="DP142" i="1"/>
  <c r="DP164" i="1"/>
  <c r="DP174" i="1"/>
  <c r="DP196" i="1"/>
  <c r="DP206" i="1"/>
  <c r="DP144" i="1"/>
  <c r="DP154" i="1"/>
  <c r="DP176" i="1"/>
  <c r="DP186" i="1"/>
  <c r="DP208" i="1"/>
  <c r="DP114" i="1"/>
  <c r="DP130" i="1"/>
  <c r="DP156" i="1"/>
  <c r="DP166" i="1"/>
  <c r="DP188" i="1"/>
  <c r="DP198" i="1"/>
  <c r="DP146" i="1"/>
  <c r="DP168" i="1"/>
  <c r="DP178" i="1"/>
  <c r="DP200" i="1"/>
  <c r="DP210" i="1"/>
  <c r="DP118" i="1"/>
  <c r="DP134" i="1"/>
  <c r="DP148" i="1"/>
  <c r="DP158" i="1"/>
  <c r="DP180" i="1"/>
  <c r="DP190" i="1"/>
  <c r="DP212" i="1"/>
  <c r="DP160" i="1"/>
  <c r="DP170" i="1"/>
  <c r="DP192" i="1"/>
  <c r="DP202" i="1"/>
  <c r="DP182" i="1"/>
  <c r="DP204" i="1"/>
  <c r="DP122" i="1"/>
  <c r="DP214" i="1"/>
  <c r="DP138" i="1"/>
  <c r="DP150" i="1"/>
  <c r="DP172" i="1"/>
  <c r="DL6" i="1"/>
  <c r="DL10" i="1"/>
  <c r="DL14" i="1"/>
  <c r="DL18" i="1"/>
  <c r="DL22" i="1"/>
  <c r="DL26" i="1"/>
  <c r="DL30" i="1"/>
  <c r="DL34" i="1"/>
  <c r="DL38" i="1"/>
  <c r="DL42" i="1"/>
  <c r="DL46" i="1"/>
  <c r="DL50" i="1"/>
  <c r="DL54" i="1"/>
  <c r="DL58" i="1"/>
  <c r="DL62" i="1"/>
  <c r="DL66" i="1"/>
  <c r="DL70" i="1"/>
  <c r="DL74" i="1"/>
  <c r="DL78" i="1"/>
  <c r="DL82" i="1"/>
  <c r="DL86" i="1"/>
  <c r="DL7" i="1"/>
  <c r="DL11" i="1"/>
  <c r="DL15" i="1"/>
  <c r="DL19" i="1"/>
  <c r="DL23" i="1"/>
  <c r="DL27" i="1"/>
  <c r="DL31" i="1"/>
  <c r="DL35" i="1"/>
  <c r="DL39" i="1"/>
  <c r="DL43" i="1"/>
  <c r="DL47" i="1"/>
  <c r="DL51" i="1"/>
  <c r="DL55" i="1"/>
  <c r="DL59" i="1"/>
  <c r="DL63" i="1"/>
  <c r="DL67" i="1"/>
  <c r="DL71" i="1"/>
  <c r="DL75" i="1"/>
  <c r="DL79" i="1"/>
  <c r="DL83" i="1"/>
  <c r="DL87" i="1"/>
  <c r="DL8" i="1"/>
  <c r="DL12" i="1"/>
  <c r="DL16" i="1"/>
  <c r="DL20" i="1"/>
  <c r="DL24" i="1"/>
  <c r="DL28" i="1"/>
  <c r="DL32" i="1"/>
  <c r="DL36" i="1"/>
  <c r="DL40" i="1"/>
  <c r="DL44" i="1"/>
  <c r="DL48" i="1"/>
  <c r="DL52" i="1"/>
  <c r="DL56" i="1"/>
  <c r="DL60" i="1"/>
  <c r="DL64" i="1"/>
  <c r="DL68" i="1"/>
  <c r="DL72" i="1"/>
  <c r="DL76" i="1"/>
  <c r="DL80" i="1"/>
  <c r="DL9" i="1"/>
  <c r="DL41" i="1"/>
  <c r="DL73" i="1"/>
  <c r="DL91" i="1"/>
  <c r="DL99" i="1"/>
  <c r="DL107" i="1"/>
  <c r="DL115" i="1"/>
  <c r="DL123" i="1"/>
  <c r="DL131" i="1"/>
  <c r="DL139" i="1"/>
  <c r="DL147" i="1"/>
  <c r="DL155" i="1"/>
  <c r="DL163" i="1"/>
  <c r="DL171" i="1"/>
  <c r="DL179" i="1"/>
  <c r="DL187" i="1"/>
  <c r="DL195" i="1"/>
  <c r="DL203" i="1"/>
  <c r="DL211" i="1"/>
  <c r="DL219" i="1"/>
  <c r="DL227" i="1"/>
  <c r="DL235" i="1"/>
  <c r="DL243" i="1"/>
  <c r="DL251" i="1"/>
  <c r="DL259" i="1"/>
  <c r="DL267" i="1"/>
  <c r="DL275" i="1"/>
  <c r="DL283" i="1"/>
  <c r="DL291" i="1"/>
  <c r="DL304" i="1"/>
  <c r="DL310" i="1"/>
  <c r="DL317" i="1"/>
  <c r="DL323" i="1"/>
  <c r="DL335" i="1"/>
  <c r="DL13" i="1"/>
  <c r="DL45" i="1"/>
  <c r="DL77" i="1"/>
  <c r="DL92" i="1"/>
  <c r="DL100" i="1"/>
  <c r="DL108" i="1"/>
  <c r="DL116" i="1"/>
  <c r="DL124" i="1"/>
  <c r="DL132" i="1"/>
  <c r="DL140" i="1"/>
  <c r="DL148" i="1"/>
  <c r="DL156" i="1"/>
  <c r="DL164" i="1"/>
  <c r="DL172" i="1"/>
  <c r="DL17" i="1"/>
  <c r="DL49" i="1"/>
  <c r="DL81" i="1"/>
  <c r="DL93" i="1"/>
  <c r="DL101" i="1"/>
  <c r="DL109" i="1"/>
  <c r="DL117" i="1"/>
  <c r="DL125" i="1"/>
  <c r="DL133" i="1"/>
  <c r="DL141" i="1"/>
  <c r="DL149" i="1"/>
  <c r="DL157" i="1"/>
  <c r="DL165" i="1"/>
  <c r="DL173" i="1"/>
  <c r="DL181" i="1"/>
  <c r="DL189" i="1"/>
  <c r="DL197" i="1"/>
  <c r="DL205" i="1"/>
  <c r="DL213" i="1"/>
  <c r="DL221" i="1"/>
  <c r="DL229" i="1"/>
  <c r="DL237" i="1"/>
  <c r="DL245" i="1"/>
  <c r="DL253" i="1"/>
  <c r="DL261" i="1"/>
  <c r="DL269" i="1"/>
  <c r="DL277" i="1"/>
  <c r="DL285" i="1"/>
  <c r="DL293" i="1"/>
  <c r="DL299" i="1"/>
  <c r="DL312" i="1"/>
  <c r="DL318" i="1"/>
  <c r="DL325" i="1"/>
  <c r="DL331" i="1"/>
  <c r="DL21" i="1"/>
  <c r="DL53" i="1"/>
  <c r="DL84" i="1"/>
  <c r="DL94" i="1"/>
  <c r="DL102" i="1"/>
  <c r="DL110" i="1"/>
  <c r="DL118" i="1"/>
  <c r="DL126" i="1"/>
  <c r="DL134" i="1"/>
  <c r="DL142" i="1"/>
  <c r="DL150" i="1"/>
  <c r="DL158" i="1"/>
  <c r="DL166" i="1"/>
  <c r="DL25" i="1"/>
  <c r="DL57" i="1"/>
  <c r="DL85" i="1"/>
  <c r="DL95" i="1"/>
  <c r="DL103" i="1"/>
  <c r="DL111" i="1"/>
  <c r="DL119" i="1"/>
  <c r="DL127" i="1"/>
  <c r="DL135" i="1"/>
  <c r="DL143" i="1"/>
  <c r="DL151" i="1"/>
  <c r="DL159" i="1"/>
  <c r="DL167" i="1"/>
  <c r="DL175" i="1"/>
  <c r="DL183" i="1"/>
  <c r="DL191" i="1"/>
  <c r="DL199" i="1"/>
  <c r="DL207" i="1"/>
  <c r="DL215" i="1"/>
  <c r="DL223" i="1"/>
  <c r="DL231" i="1"/>
  <c r="DL239" i="1"/>
  <c r="DL247" i="1"/>
  <c r="DL255" i="1"/>
  <c r="DL263" i="1"/>
  <c r="DL271" i="1"/>
  <c r="DL279" i="1"/>
  <c r="DL287" i="1"/>
  <c r="DL294" i="1"/>
  <c r="DL301" i="1"/>
  <c r="DL307" i="1"/>
  <c r="DL320" i="1"/>
  <c r="DL326" i="1"/>
  <c r="DL343" i="1"/>
  <c r="DL29" i="1"/>
  <c r="DL61" i="1"/>
  <c r="DL88" i="1"/>
  <c r="DL96" i="1"/>
  <c r="DL104" i="1"/>
  <c r="DL112" i="1"/>
  <c r="DL120" i="1"/>
  <c r="DL128" i="1"/>
  <c r="DL136" i="1"/>
  <c r="DL144" i="1"/>
  <c r="DL152" i="1"/>
  <c r="DL160" i="1"/>
  <c r="DL168" i="1"/>
  <c r="DL176" i="1"/>
  <c r="DL184" i="1"/>
  <c r="DL192" i="1"/>
  <c r="DL200" i="1"/>
  <c r="DL208" i="1"/>
  <c r="DL216" i="1"/>
  <c r="DL224" i="1"/>
  <c r="DL232" i="1"/>
  <c r="DL240" i="1"/>
  <c r="DL248" i="1"/>
  <c r="DL256" i="1"/>
  <c r="DL264" i="1"/>
  <c r="DL272" i="1"/>
  <c r="DL280" i="1"/>
  <c r="DL288" i="1"/>
  <c r="DL295" i="1"/>
  <c r="DL308" i="1"/>
  <c r="DL314" i="1"/>
  <c r="DL321" i="1"/>
  <c r="DL327" i="1"/>
  <c r="DL333" i="1"/>
  <c r="DL338" i="1"/>
  <c r="DL344" i="1"/>
  <c r="DL348" i="1"/>
  <c r="DL352" i="1"/>
  <c r="DL356" i="1"/>
  <c r="DL360" i="1"/>
  <c r="DL364" i="1"/>
  <c r="DL368" i="1"/>
  <c r="DL372" i="1"/>
  <c r="DL376" i="1"/>
  <c r="DL380" i="1"/>
  <c r="DL384" i="1"/>
  <c r="DL388" i="1"/>
  <c r="DL392" i="1"/>
  <c r="DL396" i="1"/>
  <c r="DL400" i="1"/>
  <c r="DL404" i="1"/>
  <c r="DL408" i="1"/>
  <c r="DL412" i="1"/>
  <c r="DL33" i="1"/>
  <c r="DL65" i="1"/>
  <c r="DL89" i="1"/>
  <c r="DL97" i="1"/>
  <c r="DL105" i="1"/>
  <c r="DL113" i="1"/>
  <c r="DL121" i="1"/>
  <c r="DL129" i="1"/>
  <c r="DL137" i="1"/>
  <c r="DL145" i="1"/>
  <c r="DL153" i="1"/>
  <c r="DL161" i="1"/>
  <c r="DL169" i="1"/>
  <c r="DL177" i="1"/>
  <c r="DL185" i="1"/>
  <c r="DL193" i="1"/>
  <c r="DL201" i="1"/>
  <c r="DL209" i="1"/>
  <c r="DL217" i="1"/>
  <c r="DL225" i="1"/>
  <c r="DL233" i="1"/>
  <c r="DL241" i="1"/>
  <c r="DL249" i="1"/>
  <c r="DL257" i="1"/>
  <c r="DL265" i="1"/>
  <c r="DL273" i="1"/>
  <c r="DL281" i="1"/>
  <c r="DL289" i="1"/>
  <c r="DL296" i="1"/>
  <c r="DL302" i="1"/>
  <c r="DL309" i="1"/>
  <c r="DL315" i="1"/>
  <c r="DL328" i="1"/>
  <c r="DL339" i="1"/>
  <c r="DL37" i="1"/>
  <c r="DL138" i="1"/>
  <c r="DL182" i="1"/>
  <c r="DL204" i="1"/>
  <c r="DL226" i="1"/>
  <c r="DL246" i="1"/>
  <c r="DL268" i="1"/>
  <c r="DL290" i="1"/>
  <c r="DL306" i="1"/>
  <c r="DL324" i="1"/>
  <c r="DL340" i="1"/>
  <c r="DL351" i="1"/>
  <c r="DL362" i="1"/>
  <c r="DL373" i="1"/>
  <c r="DL383" i="1"/>
  <c r="DL394" i="1"/>
  <c r="DL405" i="1"/>
  <c r="DL415" i="1"/>
  <c r="DL423" i="1"/>
  <c r="DL429" i="1"/>
  <c r="DL446" i="1"/>
  <c r="DL462" i="1"/>
  <c r="DL478" i="1"/>
  <c r="DL494" i="1"/>
  <c r="DL510" i="1"/>
  <c r="DL526" i="1"/>
  <c r="DL542" i="1"/>
  <c r="DL558" i="1"/>
  <c r="DL574" i="1"/>
  <c r="DL579" i="1"/>
  <c r="DL583" i="1"/>
  <c r="DL587" i="1"/>
  <c r="DL591" i="1"/>
  <c r="DL595" i="1"/>
  <c r="DL599" i="1"/>
  <c r="DL603" i="1"/>
  <c r="DL607" i="1"/>
  <c r="DL611" i="1"/>
  <c r="DL615" i="1"/>
  <c r="DL619" i="1"/>
  <c r="DL623" i="1"/>
  <c r="DL627" i="1"/>
  <c r="DL631" i="1"/>
  <c r="DL635" i="1"/>
  <c r="DL639" i="1"/>
  <c r="DL643" i="1"/>
  <c r="DL647" i="1"/>
  <c r="DL651" i="1"/>
  <c r="DL655" i="1"/>
  <c r="DL659" i="1"/>
  <c r="DL663" i="1"/>
  <c r="DL667" i="1"/>
  <c r="DL671" i="1"/>
  <c r="DL675" i="1"/>
  <c r="DL679" i="1"/>
  <c r="DL683" i="1"/>
  <c r="DL687" i="1"/>
  <c r="DL691" i="1"/>
  <c r="DL695" i="1"/>
  <c r="DL699" i="1"/>
  <c r="DL703" i="1"/>
  <c r="DL707" i="1"/>
  <c r="DL711" i="1"/>
  <c r="DL715" i="1"/>
  <c r="DL719" i="1"/>
  <c r="DL723" i="1"/>
  <c r="DL727" i="1"/>
  <c r="DL731" i="1"/>
  <c r="DL735" i="1"/>
  <c r="DL739" i="1"/>
  <c r="DL69" i="1"/>
  <c r="DL146" i="1"/>
  <c r="DL186" i="1"/>
  <c r="DL206" i="1"/>
  <c r="DL228" i="1"/>
  <c r="DL250" i="1"/>
  <c r="DL270" i="1"/>
  <c r="DL292" i="1"/>
  <c r="DL341" i="1"/>
  <c r="DL353" i="1"/>
  <c r="DL363" i="1"/>
  <c r="DL374" i="1"/>
  <c r="DL385" i="1"/>
  <c r="DL395" i="1"/>
  <c r="DL406" i="1"/>
  <c r="DL416" i="1"/>
  <c r="DL424" i="1"/>
  <c r="DL430" i="1"/>
  <c r="DL436" i="1"/>
  <c r="DL441" i="1"/>
  <c r="DL447" i="1"/>
  <c r="DL452" i="1"/>
  <c r="DL457" i="1"/>
  <c r="DL463" i="1"/>
  <c r="DL468" i="1"/>
  <c r="DL473" i="1"/>
  <c r="DL479" i="1"/>
  <c r="DL484" i="1"/>
  <c r="DL489" i="1"/>
  <c r="DL495" i="1"/>
  <c r="DL500" i="1"/>
  <c r="DL505" i="1"/>
  <c r="DL511" i="1"/>
  <c r="DL516" i="1"/>
  <c r="DL521" i="1"/>
  <c r="DL527" i="1"/>
  <c r="DL532" i="1"/>
  <c r="DL537" i="1"/>
  <c r="DL543" i="1"/>
  <c r="DL548" i="1"/>
  <c r="DL553" i="1"/>
  <c r="DL559" i="1"/>
  <c r="DL564" i="1"/>
  <c r="DL569" i="1"/>
  <c r="DL575" i="1"/>
  <c r="DL90" i="1"/>
  <c r="DL154" i="1"/>
  <c r="DL188" i="1"/>
  <c r="DL210" i="1"/>
  <c r="DL230" i="1"/>
  <c r="DL252" i="1"/>
  <c r="DL274" i="1"/>
  <c r="DL311" i="1"/>
  <c r="DL329" i="1"/>
  <c r="DL342" i="1"/>
  <c r="DL354" i="1"/>
  <c r="DL365" i="1"/>
  <c r="DL375" i="1"/>
  <c r="DL386" i="1"/>
  <c r="DL397" i="1"/>
  <c r="DL407" i="1"/>
  <c r="DL417" i="1"/>
  <c r="DL431" i="1"/>
  <c r="DL442" i="1"/>
  <c r="DL458" i="1"/>
  <c r="DL474" i="1"/>
  <c r="DL490" i="1"/>
  <c r="DL506" i="1"/>
  <c r="DL522" i="1"/>
  <c r="DL538" i="1"/>
  <c r="DL554" i="1"/>
  <c r="DL570" i="1"/>
  <c r="DL580" i="1"/>
  <c r="DL584" i="1"/>
  <c r="DL588" i="1"/>
  <c r="DL592" i="1"/>
  <c r="DL596" i="1"/>
  <c r="DL600" i="1"/>
  <c r="DL604" i="1"/>
  <c r="DL608" i="1"/>
  <c r="DL612" i="1"/>
  <c r="DL616" i="1"/>
  <c r="DL620" i="1"/>
  <c r="DL624" i="1"/>
  <c r="DL628" i="1"/>
  <c r="DL632" i="1"/>
  <c r="DL636" i="1"/>
  <c r="DL640" i="1"/>
  <c r="DL644" i="1"/>
  <c r="DL648" i="1"/>
  <c r="DL652" i="1"/>
  <c r="DL656" i="1"/>
  <c r="DL660" i="1"/>
  <c r="DL664" i="1"/>
  <c r="DL668" i="1"/>
  <c r="DL672" i="1"/>
  <c r="DL676" i="1"/>
  <c r="DL680" i="1"/>
  <c r="DL684" i="1"/>
  <c r="DL688" i="1"/>
  <c r="DL692" i="1"/>
  <c r="DL696" i="1"/>
  <c r="DL700" i="1"/>
  <c r="DL704" i="1"/>
  <c r="DL708" i="1"/>
  <c r="DL712" i="1"/>
  <c r="DL716" i="1"/>
  <c r="DL720" i="1"/>
  <c r="DL724" i="1"/>
  <c r="DL728" i="1"/>
  <c r="DL732" i="1"/>
  <c r="DL736" i="1"/>
  <c r="DL740" i="1"/>
  <c r="DL98" i="1"/>
  <c r="DL162" i="1"/>
  <c r="DL190" i="1"/>
  <c r="DL212" i="1"/>
  <c r="DL234" i="1"/>
  <c r="DL254" i="1"/>
  <c r="DL276" i="1"/>
  <c r="DL297" i="1"/>
  <c r="DL313" i="1"/>
  <c r="DL330" i="1"/>
  <c r="DL345" i="1"/>
  <c r="DL355" i="1"/>
  <c r="DL366" i="1"/>
  <c r="DL377" i="1"/>
  <c r="DL387" i="1"/>
  <c r="DL398" i="1"/>
  <c r="DL409" i="1"/>
  <c r="DL418" i="1"/>
  <c r="DL425" i="1"/>
  <c r="DL432" i="1"/>
  <c r="DL437" i="1"/>
  <c r="DL443" i="1"/>
  <c r="DL448" i="1"/>
  <c r="DL453" i="1"/>
  <c r="DL459" i="1"/>
  <c r="DL464" i="1"/>
  <c r="DL469" i="1"/>
  <c r="DL475" i="1"/>
  <c r="DL480" i="1"/>
  <c r="DL485" i="1"/>
  <c r="DL491" i="1"/>
  <c r="DL496" i="1"/>
  <c r="DL501" i="1"/>
  <c r="DL507" i="1"/>
  <c r="DL512" i="1"/>
  <c r="DL517" i="1"/>
  <c r="DL523" i="1"/>
  <c r="DL528" i="1"/>
  <c r="DL533" i="1"/>
  <c r="DL539" i="1"/>
  <c r="DL544" i="1"/>
  <c r="DL549" i="1"/>
  <c r="DL555" i="1"/>
  <c r="DL560" i="1"/>
  <c r="DL565" i="1"/>
  <c r="DL571" i="1"/>
  <c r="DL576" i="1"/>
  <c r="DL106" i="1"/>
  <c r="DL170" i="1"/>
  <c r="DL194" i="1"/>
  <c r="DL214" i="1"/>
  <c r="DL236" i="1"/>
  <c r="DL258" i="1"/>
  <c r="DL278" i="1"/>
  <c r="DL298" i="1"/>
  <c r="DL316" i="1"/>
  <c r="DL332" i="1"/>
  <c r="DL346" i="1"/>
  <c r="DL357" i="1"/>
  <c r="DL367" i="1"/>
  <c r="DL378" i="1"/>
  <c r="DL389" i="1"/>
  <c r="DL399" i="1"/>
  <c r="DL410" i="1"/>
  <c r="DL419" i="1"/>
  <c r="DL426" i="1"/>
  <c r="DL438" i="1"/>
  <c r="DL454" i="1"/>
  <c r="DL470" i="1"/>
  <c r="DL486" i="1"/>
  <c r="DL502" i="1"/>
  <c r="DL518" i="1"/>
  <c r="DL534" i="1"/>
  <c r="DL550" i="1"/>
  <c r="DL566" i="1"/>
  <c r="DL581" i="1"/>
  <c r="DL585" i="1"/>
  <c r="DL589" i="1"/>
  <c r="DL593" i="1"/>
  <c r="DL597" i="1"/>
  <c r="DL601" i="1"/>
  <c r="DL605" i="1"/>
  <c r="DL609" i="1"/>
  <c r="DL613" i="1"/>
  <c r="DL617" i="1"/>
  <c r="DL621" i="1"/>
  <c r="DL625" i="1"/>
  <c r="DL629" i="1"/>
  <c r="DL633" i="1"/>
  <c r="DL637" i="1"/>
  <c r="DL641" i="1"/>
  <c r="DL645" i="1"/>
  <c r="DL649" i="1"/>
  <c r="DL653" i="1"/>
  <c r="DL657" i="1"/>
  <c r="DL661" i="1"/>
  <c r="DL665" i="1"/>
  <c r="DL669" i="1"/>
  <c r="DL673" i="1"/>
  <c r="DL677" i="1"/>
  <c r="DL681" i="1"/>
  <c r="DL685" i="1"/>
  <c r="DL689" i="1"/>
  <c r="DL114" i="1"/>
  <c r="DL174" i="1"/>
  <c r="DL196" i="1"/>
  <c r="DL218" i="1"/>
  <c r="DL238" i="1"/>
  <c r="DL260" i="1"/>
  <c r="DL282" i="1"/>
  <c r="DL300" i="1"/>
  <c r="DL334" i="1"/>
  <c r="DL347" i="1"/>
  <c r="DL358" i="1"/>
  <c r="DL369" i="1"/>
  <c r="DL379" i="1"/>
  <c r="DL390" i="1"/>
  <c r="DL401" i="1"/>
  <c r="DL411" i="1"/>
  <c r="DL420" i="1"/>
  <c r="DL427" i="1"/>
  <c r="DL433" i="1"/>
  <c r="DL439" i="1"/>
  <c r="DL444" i="1"/>
  <c r="DL449" i="1"/>
  <c r="DL455" i="1"/>
  <c r="DL460" i="1"/>
  <c r="DL465" i="1"/>
  <c r="DL471" i="1"/>
  <c r="DL476" i="1"/>
  <c r="DL481" i="1"/>
  <c r="DL487" i="1"/>
  <c r="DL492" i="1"/>
  <c r="DL497" i="1"/>
  <c r="DL503" i="1"/>
  <c r="DL508" i="1"/>
  <c r="DL513" i="1"/>
  <c r="DL519" i="1"/>
  <c r="DL524" i="1"/>
  <c r="DL529" i="1"/>
  <c r="DL535" i="1"/>
  <c r="DL540" i="1"/>
  <c r="DL545" i="1"/>
  <c r="DL551" i="1"/>
  <c r="DL556" i="1"/>
  <c r="DL561" i="1"/>
  <c r="DL567" i="1"/>
  <c r="DL572" i="1"/>
  <c r="DL577" i="1"/>
  <c r="DL122" i="1"/>
  <c r="DL178" i="1"/>
  <c r="DL198" i="1"/>
  <c r="DL220" i="1"/>
  <c r="DL242" i="1"/>
  <c r="DL262" i="1"/>
  <c r="DL284" i="1"/>
  <c r="DL303" i="1"/>
  <c r="DL319" i="1"/>
  <c r="DL336" i="1"/>
  <c r="DL349" i="1"/>
  <c r="DL359" i="1"/>
  <c r="DL370" i="1"/>
  <c r="DL381" i="1"/>
  <c r="DL391" i="1"/>
  <c r="DL402" i="1"/>
  <c r="DL413" i="1"/>
  <c r="DL421" i="1"/>
  <c r="DL428" i="1"/>
  <c r="DL434" i="1"/>
  <c r="DL450" i="1"/>
  <c r="DL466" i="1"/>
  <c r="DL482" i="1"/>
  <c r="DL498" i="1"/>
  <c r="DL514" i="1"/>
  <c r="DL530" i="1"/>
  <c r="DL546" i="1"/>
  <c r="DL562" i="1"/>
  <c r="DL578" i="1"/>
  <c r="DL582" i="1"/>
  <c r="DL586" i="1"/>
  <c r="DL590" i="1"/>
  <c r="DL594" i="1"/>
  <c r="DL598" i="1"/>
  <c r="DL602" i="1"/>
  <c r="DL606" i="1"/>
  <c r="DL610" i="1"/>
  <c r="DL614" i="1"/>
  <c r="DL618" i="1"/>
  <c r="DL622" i="1"/>
  <c r="DL626" i="1"/>
  <c r="DL630" i="1"/>
  <c r="DL634" i="1"/>
  <c r="DL638" i="1"/>
  <c r="DL642" i="1"/>
  <c r="DL646" i="1"/>
  <c r="DL650" i="1"/>
  <c r="DL654" i="1"/>
  <c r="DL658" i="1"/>
  <c r="DL662" i="1"/>
  <c r="DL666" i="1"/>
  <c r="DL670" i="1"/>
  <c r="DL674" i="1"/>
  <c r="DL130" i="1"/>
  <c r="DL322" i="1"/>
  <c r="DL414" i="1"/>
  <c r="DL461" i="1"/>
  <c r="DL504" i="1"/>
  <c r="DL547" i="1"/>
  <c r="DL694" i="1"/>
  <c r="DL705" i="1"/>
  <c r="DL726" i="1"/>
  <c r="DL737" i="1"/>
  <c r="DL180" i="1"/>
  <c r="DL337" i="1"/>
  <c r="DL422" i="1"/>
  <c r="DL467" i="1"/>
  <c r="DL509" i="1"/>
  <c r="DL552" i="1"/>
  <c r="DL682" i="1"/>
  <c r="DL706" i="1"/>
  <c r="DL717" i="1"/>
  <c r="DL738" i="1"/>
  <c r="DL202" i="1"/>
  <c r="DL350" i="1"/>
  <c r="DL472" i="1"/>
  <c r="DL515" i="1"/>
  <c r="DL557" i="1"/>
  <c r="DL697" i="1"/>
  <c r="DL718" i="1"/>
  <c r="DL729" i="1"/>
  <c r="DL222" i="1"/>
  <c r="DL361" i="1"/>
  <c r="DL435" i="1"/>
  <c r="DL477" i="1"/>
  <c r="DL520" i="1"/>
  <c r="DL563" i="1"/>
  <c r="DL686" i="1"/>
  <c r="DL698" i="1"/>
  <c r="DL709" i="1"/>
  <c r="DL730" i="1"/>
  <c r="DL741" i="1"/>
  <c r="DL244" i="1"/>
  <c r="DL371" i="1"/>
  <c r="DL440" i="1"/>
  <c r="DL483" i="1"/>
  <c r="DL525" i="1"/>
  <c r="DL568" i="1"/>
  <c r="DL710" i="1"/>
  <c r="DL721" i="1"/>
  <c r="DL742" i="1"/>
  <c r="DL266" i="1"/>
  <c r="DL382" i="1"/>
  <c r="DL445" i="1"/>
  <c r="DL488" i="1"/>
  <c r="DL531" i="1"/>
  <c r="DL573" i="1"/>
  <c r="DL690" i="1"/>
  <c r="DL701" i="1"/>
  <c r="DL722" i="1"/>
  <c r="DL733" i="1"/>
  <c r="DL286" i="1"/>
  <c r="DL393" i="1"/>
  <c r="DL451" i="1"/>
  <c r="DL493" i="1"/>
  <c r="DL536" i="1"/>
  <c r="DL702" i="1"/>
  <c r="DL713" i="1"/>
  <c r="DL734" i="1"/>
  <c r="DL305" i="1"/>
  <c r="DL678" i="1"/>
  <c r="DL403" i="1"/>
  <c r="DL693" i="1"/>
  <c r="DL456" i="1"/>
  <c r="DL499" i="1"/>
  <c r="DL714" i="1"/>
  <c r="DL541" i="1"/>
  <c r="DL725" i="1"/>
  <c r="DH8" i="1"/>
  <c r="DH12" i="1"/>
  <c r="DH16" i="1"/>
  <c r="DH20" i="1"/>
  <c r="DH24" i="1"/>
  <c r="DH28" i="1"/>
  <c r="DH32" i="1"/>
  <c r="DH36" i="1"/>
  <c r="DH40" i="1"/>
  <c r="DH44" i="1"/>
  <c r="DH48" i="1"/>
  <c r="DH52" i="1"/>
  <c r="DH56" i="1"/>
  <c r="DH60" i="1"/>
  <c r="DH64" i="1"/>
  <c r="DH9" i="1"/>
  <c r="DH13" i="1"/>
  <c r="DH17" i="1"/>
  <c r="DH21" i="1"/>
  <c r="DH25" i="1"/>
  <c r="DH29" i="1"/>
  <c r="DH33" i="1"/>
  <c r="DH37" i="1"/>
  <c r="DH41" i="1"/>
  <c r="DH45" i="1"/>
  <c r="DH49" i="1"/>
  <c r="DH53" i="1"/>
  <c r="DH57" i="1"/>
  <c r="DH61" i="1"/>
  <c r="DH65" i="1"/>
  <c r="DH6" i="1"/>
  <c r="DH14" i="1"/>
  <c r="DH22" i="1"/>
  <c r="DH30" i="1"/>
  <c r="DH38" i="1"/>
  <c r="DH46" i="1"/>
  <c r="DH54" i="1"/>
  <c r="DH62" i="1"/>
  <c r="DH68" i="1"/>
  <c r="DH74" i="1"/>
  <c r="DH79" i="1"/>
  <c r="DH84" i="1"/>
  <c r="DH90" i="1"/>
  <c r="DH95" i="1"/>
  <c r="DH100" i="1"/>
  <c r="DH106" i="1"/>
  <c r="DH111" i="1"/>
  <c r="DH116" i="1"/>
  <c r="DH122" i="1"/>
  <c r="DH127" i="1"/>
  <c r="DH132" i="1"/>
  <c r="DH138" i="1"/>
  <c r="DH143" i="1"/>
  <c r="DH148" i="1"/>
  <c r="DH154" i="1"/>
  <c r="DH159" i="1"/>
  <c r="DH164" i="1"/>
  <c r="DH170" i="1"/>
  <c r="DH175" i="1"/>
  <c r="DH180" i="1"/>
  <c r="DH186" i="1"/>
  <c r="DH191" i="1"/>
  <c r="DH196" i="1"/>
  <c r="DH202" i="1"/>
  <c r="DH207" i="1"/>
  <c r="DH212" i="1"/>
  <c r="DH218" i="1"/>
  <c r="DH223" i="1"/>
  <c r="DH228" i="1"/>
  <c r="DH234" i="1"/>
  <c r="DH239" i="1"/>
  <c r="DH244" i="1"/>
  <c r="DH250" i="1"/>
  <c r="DH255" i="1"/>
  <c r="DH260" i="1"/>
  <c r="DH266" i="1"/>
  <c r="DH271" i="1"/>
  <c r="DH276" i="1"/>
  <c r="DH282" i="1"/>
  <c r="DH287" i="1"/>
  <c r="DH292" i="1"/>
  <c r="DH298" i="1"/>
  <c r="DH303" i="1"/>
  <c r="DH308" i="1"/>
  <c r="DH314" i="1"/>
  <c r="DH319" i="1"/>
  <c r="DH324" i="1"/>
  <c r="DH330" i="1"/>
  <c r="DH335" i="1"/>
  <c r="DH340" i="1"/>
  <c r="DH349" i="1"/>
  <c r="DH353" i="1"/>
  <c r="DH357" i="1"/>
  <c r="DH361" i="1"/>
  <c r="DH365" i="1"/>
  <c r="DH369" i="1"/>
  <c r="DH373" i="1"/>
  <c r="DH69" i="1"/>
  <c r="DH85" i="1"/>
  <c r="DH101" i="1"/>
  <c r="DH117" i="1"/>
  <c r="DH133" i="1"/>
  <c r="DH149" i="1"/>
  <c r="DH165" i="1"/>
  <c r="DH181" i="1"/>
  <c r="DH197" i="1"/>
  <c r="DH213" i="1"/>
  <c r="DH229" i="1"/>
  <c r="DH245" i="1"/>
  <c r="DH261" i="1"/>
  <c r="DH277" i="1"/>
  <c r="DH293" i="1"/>
  <c r="DH309" i="1"/>
  <c r="DH325" i="1"/>
  <c r="DH345" i="1"/>
  <c r="DH7" i="1"/>
  <c r="DH15" i="1"/>
  <c r="DH23" i="1"/>
  <c r="DH31" i="1"/>
  <c r="DH39" i="1"/>
  <c r="DH47" i="1"/>
  <c r="DH55" i="1"/>
  <c r="DH63" i="1"/>
  <c r="DH70" i="1"/>
  <c r="DH75" i="1"/>
  <c r="DH80" i="1"/>
  <c r="DH86" i="1"/>
  <c r="DH91" i="1"/>
  <c r="DH96" i="1"/>
  <c r="DH102" i="1"/>
  <c r="DH107" i="1"/>
  <c r="DH112" i="1"/>
  <c r="DH118" i="1"/>
  <c r="DH123" i="1"/>
  <c r="DH128" i="1"/>
  <c r="DH134" i="1"/>
  <c r="DH139" i="1"/>
  <c r="DH144" i="1"/>
  <c r="DH150" i="1"/>
  <c r="DH155" i="1"/>
  <c r="DH160" i="1"/>
  <c r="DH166" i="1"/>
  <c r="DH171" i="1"/>
  <c r="DH176" i="1"/>
  <c r="DH182" i="1"/>
  <c r="DH187" i="1"/>
  <c r="DH192" i="1"/>
  <c r="DH198" i="1"/>
  <c r="DH203" i="1"/>
  <c r="DH208" i="1"/>
  <c r="DH214" i="1"/>
  <c r="DH219" i="1"/>
  <c r="DH224" i="1"/>
  <c r="DH230" i="1"/>
  <c r="DH235" i="1"/>
  <c r="DH240" i="1"/>
  <c r="DH246" i="1"/>
  <c r="DH251" i="1"/>
  <c r="DH256" i="1"/>
  <c r="DH262" i="1"/>
  <c r="DH267" i="1"/>
  <c r="DH272" i="1"/>
  <c r="DH278" i="1"/>
  <c r="DH283" i="1"/>
  <c r="DH288" i="1"/>
  <c r="DH294" i="1"/>
  <c r="DH299" i="1"/>
  <c r="DH304" i="1"/>
  <c r="DH310" i="1"/>
  <c r="DH315" i="1"/>
  <c r="DH320" i="1"/>
  <c r="DH326" i="1"/>
  <c r="DH331" i="1"/>
  <c r="DH336" i="1"/>
  <c r="DH341" i="1"/>
  <c r="DH346" i="1"/>
  <c r="DH350" i="1"/>
  <c r="DH354" i="1"/>
  <c r="DH358" i="1"/>
  <c r="DH362" i="1"/>
  <c r="DH366" i="1"/>
  <c r="DH370" i="1"/>
  <c r="DH374" i="1"/>
  <c r="DH378" i="1"/>
  <c r="DH81" i="1"/>
  <c r="DH97" i="1"/>
  <c r="DH113" i="1"/>
  <c r="DH129" i="1"/>
  <c r="DH145" i="1"/>
  <c r="DH161" i="1"/>
  <c r="DH177" i="1"/>
  <c r="DH193" i="1"/>
  <c r="DH209" i="1"/>
  <c r="DH225" i="1"/>
  <c r="DH241" i="1"/>
  <c r="DH257" i="1"/>
  <c r="DH273" i="1"/>
  <c r="DH289" i="1"/>
  <c r="DH305" i="1"/>
  <c r="DH321" i="1"/>
  <c r="DH337" i="1"/>
  <c r="DH342" i="1"/>
  <c r="DH10" i="1"/>
  <c r="DH18" i="1"/>
  <c r="DH26" i="1"/>
  <c r="DH34" i="1"/>
  <c r="DH42" i="1"/>
  <c r="DH50" i="1"/>
  <c r="DH58" i="1"/>
  <c r="DH66" i="1"/>
  <c r="DH71" i="1"/>
  <c r="DH76" i="1"/>
  <c r="DH82" i="1"/>
  <c r="DH87" i="1"/>
  <c r="DH92" i="1"/>
  <c r="DH98" i="1"/>
  <c r="DH103" i="1"/>
  <c r="DH108" i="1"/>
  <c r="DH114" i="1"/>
  <c r="DH119" i="1"/>
  <c r="DH124" i="1"/>
  <c r="DH130" i="1"/>
  <c r="DH135" i="1"/>
  <c r="DH140" i="1"/>
  <c r="DH146" i="1"/>
  <c r="DH151" i="1"/>
  <c r="DH156" i="1"/>
  <c r="DH162" i="1"/>
  <c r="DH167" i="1"/>
  <c r="DH172" i="1"/>
  <c r="DH178" i="1"/>
  <c r="DH183" i="1"/>
  <c r="DH188" i="1"/>
  <c r="DH194" i="1"/>
  <c r="DH199" i="1"/>
  <c r="DH204" i="1"/>
  <c r="DH210" i="1"/>
  <c r="DH215" i="1"/>
  <c r="DH220" i="1"/>
  <c r="DH226" i="1"/>
  <c r="DH231" i="1"/>
  <c r="DH236" i="1"/>
  <c r="DH242" i="1"/>
  <c r="DH247" i="1"/>
  <c r="DH252" i="1"/>
  <c r="DH258" i="1"/>
  <c r="DH263" i="1"/>
  <c r="DH268" i="1"/>
  <c r="DH274" i="1"/>
  <c r="DH279" i="1"/>
  <c r="DH284" i="1"/>
  <c r="DH290" i="1"/>
  <c r="DH295" i="1"/>
  <c r="DH300" i="1"/>
  <c r="DH306" i="1"/>
  <c r="DH311" i="1"/>
  <c r="DH316" i="1"/>
  <c r="DH322" i="1"/>
  <c r="DH327" i="1"/>
  <c r="DH332" i="1"/>
  <c r="DH338" i="1"/>
  <c r="DH347" i="1"/>
  <c r="DH351" i="1"/>
  <c r="DH355" i="1"/>
  <c r="DH359" i="1"/>
  <c r="DH363" i="1"/>
  <c r="DH367" i="1"/>
  <c r="DH371" i="1"/>
  <c r="DH77" i="1"/>
  <c r="DH93" i="1"/>
  <c r="DH109" i="1"/>
  <c r="DH125" i="1"/>
  <c r="DH141" i="1"/>
  <c r="DH157" i="1"/>
  <c r="DH173" i="1"/>
  <c r="DH189" i="1"/>
  <c r="DH205" i="1"/>
  <c r="DH221" i="1"/>
  <c r="DH237" i="1"/>
  <c r="DH253" i="1"/>
  <c r="DH269" i="1"/>
  <c r="DH285" i="1"/>
  <c r="DH301" i="1"/>
  <c r="DH317" i="1"/>
  <c r="DH333" i="1"/>
  <c r="DH343" i="1"/>
  <c r="DH73" i="1"/>
  <c r="DH89" i="1"/>
  <c r="DH105" i="1"/>
  <c r="DH121" i="1"/>
  <c r="DH137" i="1"/>
  <c r="DH153" i="1"/>
  <c r="DH169" i="1"/>
  <c r="DH185" i="1"/>
  <c r="DH201" i="1"/>
  <c r="DH217" i="1"/>
  <c r="DH233" i="1"/>
  <c r="DH249" i="1"/>
  <c r="DH265" i="1"/>
  <c r="DH281" i="1"/>
  <c r="DH297" i="1"/>
  <c r="DH313" i="1"/>
  <c r="DH329" i="1"/>
  <c r="DH344" i="1"/>
  <c r="DH11" i="1"/>
  <c r="DH72" i="1"/>
  <c r="DH115" i="1"/>
  <c r="DH158" i="1"/>
  <c r="DH200" i="1"/>
  <c r="DH243" i="1"/>
  <c r="DH286" i="1"/>
  <c r="DH328" i="1"/>
  <c r="DH364" i="1"/>
  <c r="DH381" i="1"/>
  <c r="DH388" i="1"/>
  <c r="DH400" i="1"/>
  <c r="DH406" i="1"/>
  <c r="DH411" i="1"/>
  <c r="DH416" i="1"/>
  <c r="DH422" i="1"/>
  <c r="DH427" i="1"/>
  <c r="DH432" i="1"/>
  <c r="DH438" i="1"/>
  <c r="DH443" i="1"/>
  <c r="DH448" i="1"/>
  <c r="DH454" i="1"/>
  <c r="DH459" i="1"/>
  <c r="DH464" i="1"/>
  <c r="DH474" i="1"/>
  <c r="DH483" i="1"/>
  <c r="DH492" i="1"/>
  <c r="DH497" i="1"/>
  <c r="DH506" i="1"/>
  <c r="DH515" i="1"/>
  <c r="DH524" i="1"/>
  <c r="DH529" i="1"/>
  <c r="DH538" i="1"/>
  <c r="DH547" i="1"/>
  <c r="DH556" i="1"/>
  <c r="DH561" i="1"/>
  <c r="DH570" i="1"/>
  <c r="DH579" i="1"/>
  <c r="DH588" i="1"/>
  <c r="DH593" i="1"/>
  <c r="DH602" i="1"/>
  <c r="DH611" i="1"/>
  <c r="DH620" i="1"/>
  <c r="DH625" i="1"/>
  <c r="DH634" i="1"/>
  <c r="DH643" i="1"/>
  <c r="DH652" i="1"/>
  <c r="DH657" i="1"/>
  <c r="DH666" i="1"/>
  <c r="DH675" i="1"/>
  <c r="DH684" i="1"/>
  <c r="DH689" i="1"/>
  <c r="DH19" i="1"/>
  <c r="DH78" i="1"/>
  <c r="DH120" i="1"/>
  <c r="DH163" i="1"/>
  <c r="DH206" i="1"/>
  <c r="DH248" i="1"/>
  <c r="DH291" i="1"/>
  <c r="DH334" i="1"/>
  <c r="DH368" i="1"/>
  <c r="DH382" i="1"/>
  <c r="DH389" i="1"/>
  <c r="DH395" i="1"/>
  <c r="DH401" i="1"/>
  <c r="DH417" i="1"/>
  <c r="DH433" i="1"/>
  <c r="DH449" i="1"/>
  <c r="DH465" i="1"/>
  <c r="DH470" i="1"/>
  <c r="DH479" i="1"/>
  <c r="DH488" i="1"/>
  <c r="DH493" i="1"/>
  <c r="DH502" i="1"/>
  <c r="DH511" i="1"/>
  <c r="DH520" i="1"/>
  <c r="DH525" i="1"/>
  <c r="DH534" i="1"/>
  <c r="DH543" i="1"/>
  <c r="DH552" i="1"/>
  <c r="DH557" i="1"/>
  <c r="DH566" i="1"/>
  <c r="DH575" i="1"/>
  <c r="DH584" i="1"/>
  <c r="DH589" i="1"/>
  <c r="DH598" i="1"/>
  <c r="DH27" i="1"/>
  <c r="DH83" i="1"/>
  <c r="DH126" i="1"/>
  <c r="DH168" i="1"/>
  <c r="DH211" i="1"/>
  <c r="DH254" i="1"/>
  <c r="DH296" i="1"/>
  <c r="DH339" i="1"/>
  <c r="DH372" i="1"/>
  <c r="DH383" i="1"/>
  <c r="DH390" i="1"/>
  <c r="DH396" i="1"/>
  <c r="DH402" i="1"/>
  <c r="DH407" i="1"/>
  <c r="DH412" i="1"/>
  <c r="DH418" i="1"/>
  <c r="DH423" i="1"/>
  <c r="DH428" i="1"/>
  <c r="DH434" i="1"/>
  <c r="DH439" i="1"/>
  <c r="DH444" i="1"/>
  <c r="DH450" i="1"/>
  <c r="DH455" i="1"/>
  <c r="DH460" i="1"/>
  <c r="DH466" i="1"/>
  <c r="DH475" i="1"/>
  <c r="DH484" i="1"/>
  <c r="DH489" i="1"/>
  <c r="DH498" i="1"/>
  <c r="DH507" i="1"/>
  <c r="DH516" i="1"/>
  <c r="DH521" i="1"/>
  <c r="DH530" i="1"/>
  <c r="DH539" i="1"/>
  <c r="DH548" i="1"/>
  <c r="DH553" i="1"/>
  <c r="DH562" i="1"/>
  <c r="DH571" i="1"/>
  <c r="DH580" i="1"/>
  <c r="DH585" i="1"/>
  <c r="DH594" i="1"/>
  <c r="DH603" i="1"/>
  <c r="DH612" i="1"/>
  <c r="DH617" i="1"/>
  <c r="DH626" i="1"/>
  <c r="DH635" i="1"/>
  <c r="DH644" i="1"/>
  <c r="DH649" i="1"/>
  <c r="DH658" i="1"/>
  <c r="DH667" i="1"/>
  <c r="DH676" i="1"/>
  <c r="DH681" i="1"/>
  <c r="DH690" i="1"/>
  <c r="DH35" i="1"/>
  <c r="DH88" i="1"/>
  <c r="DH131" i="1"/>
  <c r="DH174" i="1"/>
  <c r="DH216" i="1"/>
  <c r="DH259" i="1"/>
  <c r="DH302" i="1"/>
  <c r="DH375" i="1"/>
  <c r="DH384" i="1"/>
  <c r="DH397" i="1"/>
  <c r="DH413" i="1"/>
  <c r="DH429" i="1"/>
  <c r="DH445" i="1"/>
  <c r="DH461" i="1"/>
  <c r="DH471" i="1"/>
  <c r="DH480" i="1"/>
  <c r="DH485" i="1"/>
  <c r="DH494" i="1"/>
  <c r="DH503" i="1"/>
  <c r="DH512" i="1"/>
  <c r="DH517" i="1"/>
  <c r="DH526" i="1"/>
  <c r="DH535" i="1"/>
  <c r="DH544" i="1"/>
  <c r="DH549" i="1"/>
  <c r="DH558" i="1"/>
  <c r="DH567" i="1"/>
  <c r="DH576" i="1"/>
  <c r="DH581" i="1"/>
  <c r="DH590" i="1"/>
  <c r="DH599" i="1"/>
  <c r="DH608" i="1"/>
  <c r="DH613" i="1"/>
  <c r="DH622" i="1"/>
  <c r="DH631" i="1"/>
  <c r="DH640" i="1"/>
  <c r="DH645" i="1"/>
  <c r="DH654" i="1"/>
  <c r="DH663" i="1"/>
  <c r="DH672" i="1"/>
  <c r="DH677" i="1"/>
  <c r="DH686" i="1"/>
  <c r="DH695" i="1"/>
  <c r="DH704" i="1"/>
  <c r="DH709" i="1"/>
  <c r="DH718" i="1"/>
  <c r="DH727" i="1"/>
  <c r="DH736" i="1"/>
  <c r="DH741" i="1"/>
  <c r="DH745" i="1"/>
  <c r="DH749" i="1"/>
  <c r="DH753" i="1"/>
  <c r="DH757" i="1"/>
  <c r="DH761" i="1"/>
  <c r="DH765" i="1"/>
  <c r="DH769" i="1"/>
  <c r="DH773" i="1"/>
  <c r="DH777" i="1"/>
  <c r="DH781" i="1"/>
  <c r="DH785" i="1"/>
  <c r="DH789" i="1"/>
  <c r="DH793" i="1"/>
  <c r="DH797" i="1"/>
  <c r="DH801" i="1"/>
  <c r="DH805" i="1"/>
  <c r="DH809" i="1"/>
  <c r="DH813" i="1"/>
  <c r="DH817" i="1"/>
  <c r="DH821" i="1"/>
  <c r="DH825" i="1"/>
  <c r="DH829" i="1"/>
  <c r="DH833" i="1"/>
  <c r="DH837" i="1"/>
  <c r="DH43" i="1"/>
  <c r="DH94" i="1"/>
  <c r="DH136" i="1"/>
  <c r="DH179" i="1"/>
  <c r="DH222" i="1"/>
  <c r="DH264" i="1"/>
  <c r="DH307" i="1"/>
  <c r="DH348" i="1"/>
  <c r="DH376" i="1"/>
  <c r="DH385" i="1"/>
  <c r="DH391" i="1"/>
  <c r="DH398" i="1"/>
  <c r="DH403" i="1"/>
  <c r="DH408" i="1"/>
  <c r="DH414" i="1"/>
  <c r="DH419" i="1"/>
  <c r="DH424" i="1"/>
  <c r="DH430" i="1"/>
  <c r="DH435" i="1"/>
  <c r="DH440" i="1"/>
  <c r="DH446" i="1"/>
  <c r="DH451" i="1"/>
  <c r="DH456" i="1"/>
  <c r="DH462" i="1"/>
  <c r="DH467" i="1"/>
  <c r="DH476" i="1"/>
  <c r="DH481" i="1"/>
  <c r="DH490" i="1"/>
  <c r="DH499" i="1"/>
  <c r="DH508" i="1"/>
  <c r="DH513" i="1"/>
  <c r="DH51" i="1"/>
  <c r="DH99" i="1"/>
  <c r="DH142" i="1"/>
  <c r="DH184" i="1"/>
  <c r="DH227" i="1"/>
  <c r="DH270" i="1"/>
  <c r="DH312" i="1"/>
  <c r="DH352" i="1"/>
  <c r="DH377" i="1"/>
  <c r="DH386" i="1"/>
  <c r="DH392" i="1"/>
  <c r="DH409" i="1"/>
  <c r="DH425" i="1"/>
  <c r="DH441" i="1"/>
  <c r="DH457" i="1"/>
  <c r="DH472" i="1"/>
  <c r="DH477" i="1"/>
  <c r="DH486" i="1"/>
  <c r="DH495" i="1"/>
  <c r="DH504" i="1"/>
  <c r="DH509" i="1"/>
  <c r="DH518" i="1"/>
  <c r="DH527" i="1"/>
  <c r="DH536" i="1"/>
  <c r="DH541" i="1"/>
  <c r="DH550" i="1"/>
  <c r="DH559" i="1"/>
  <c r="DH568" i="1"/>
  <c r="DH573" i="1"/>
  <c r="DH582" i="1"/>
  <c r="DH591" i="1"/>
  <c r="DH600" i="1"/>
  <c r="DH605" i="1"/>
  <c r="DH614" i="1"/>
  <c r="DH67" i="1"/>
  <c r="DH110" i="1"/>
  <c r="DH152" i="1"/>
  <c r="DH195" i="1"/>
  <c r="DH238" i="1"/>
  <c r="DH280" i="1"/>
  <c r="DH323" i="1"/>
  <c r="DH360" i="1"/>
  <c r="DH380" i="1"/>
  <c r="DH387" i="1"/>
  <c r="DH394" i="1"/>
  <c r="DH405" i="1"/>
  <c r="DH421" i="1"/>
  <c r="DH437" i="1"/>
  <c r="DH453" i="1"/>
  <c r="DH469" i="1"/>
  <c r="DH478" i="1"/>
  <c r="DH487" i="1"/>
  <c r="DH496" i="1"/>
  <c r="DH501" i="1"/>
  <c r="DH510" i="1"/>
  <c r="DH519" i="1"/>
  <c r="DH528" i="1"/>
  <c r="DH533" i="1"/>
  <c r="DH542" i="1"/>
  <c r="DH551" i="1"/>
  <c r="DH560" i="1"/>
  <c r="DH565" i="1"/>
  <c r="DH574" i="1"/>
  <c r="DH583" i="1"/>
  <c r="DH592" i="1"/>
  <c r="DH597" i="1"/>
  <c r="DH606" i="1"/>
  <c r="DH615" i="1"/>
  <c r="DH624" i="1"/>
  <c r="DH629" i="1"/>
  <c r="DH638" i="1"/>
  <c r="DH647" i="1"/>
  <c r="DH656" i="1"/>
  <c r="DH661" i="1"/>
  <c r="DH670" i="1"/>
  <c r="DH679" i="1"/>
  <c r="DH688" i="1"/>
  <c r="DH693" i="1"/>
  <c r="DH702" i="1"/>
  <c r="DH711" i="1"/>
  <c r="DH720" i="1"/>
  <c r="DH725" i="1"/>
  <c r="DH734" i="1"/>
  <c r="DH743" i="1"/>
  <c r="DH747" i="1"/>
  <c r="DH751" i="1"/>
  <c r="DH755" i="1"/>
  <c r="DH759" i="1"/>
  <c r="DH763" i="1"/>
  <c r="DH767" i="1"/>
  <c r="DH771" i="1"/>
  <c r="DH775" i="1"/>
  <c r="DH779" i="1"/>
  <c r="DH783" i="1"/>
  <c r="DH787" i="1"/>
  <c r="DH791" i="1"/>
  <c r="DH795" i="1"/>
  <c r="DH799" i="1"/>
  <c r="DH803" i="1"/>
  <c r="DH807" i="1"/>
  <c r="DH811" i="1"/>
  <c r="DH815" i="1"/>
  <c r="DH819" i="1"/>
  <c r="DH823" i="1"/>
  <c r="DH827" i="1"/>
  <c r="DH831" i="1"/>
  <c r="DH835" i="1"/>
  <c r="DH839" i="1"/>
  <c r="DH843" i="1"/>
  <c r="DH59" i="1"/>
  <c r="DH379" i="1"/>
  <c r="DH426" i="1"/>
  <c r="DH468" i="1"/>
  <c r="DH505" i="1"/>
  <c r="DH546" i="1"/>
  <c r="DH564" i="1"/>
  <c r="DH601" i="1"/>
  <c r="DH104" i="1"/>
  <c r="DH147" i="1"/>
  <c r="DH190" i="1"/>
  <c r="DH399" i="1"/>
  <c r="DH442" i="1"/>
  <c r="DH482" i="1"/>
  <c r="DH554" i="1"/>
  <c r="DH572" i="1"/>
  <c r="DH618" i="1"/>
  <c r="DH637" i="1"/>
  <c r="DH646" i="1"/>
  <c r="DH655" i="1"/>
  <c r="DH664" i="1"/>
  <c r="DH698" i="1"/>
  <c r="DH710" i="1"/>
  <c r="DH716" i="1"/>
  <c r="DH722" i="1"/>
  <c r="DH728" i="1"/>
  <c r="DH740" i="1"/>
  <c r="DH746" i="1"/>
  <c r="DH762" i="1"/>
  <c r="DH778" i="1"/>
  <c r="DH794" i="1"/>
  <c r="DH810" i="1"/>
  <c r="DH826" i="1"/>
  <c r="DH846" i="1"/>
  <c r="DH850" i="1"/>
  <c r="DH854" i="1"/>
  <c r="DH858" i="1"/>
  <c r="DH862" i="1"/>
  <c r="DH866" i="1"/>
  <c r="DH870" i="1"/>
  <c r="DH874" i="1"/>
  <c r="DH878" i="1"/>
  <c r="DH882" i="1"/>
  <c r="DH886" i="1"/>
  <c r="DH890" i="1"/>
  <c r="DH894" i="1"/>
  <c r="DH898" i="1"/>
  <c r="DH902" i="1"/>
  <c r="DH906" i="1"/>
  <c r="DH910" i="1"/>
  <c r="DH914" i="1"/>
  <c r="DH232" i="1"/>
  <c r="DH404" i="1"/>
  <c r="DH447" i="1"/>
  <c r="DH537" i="1"/>
  <c r="DH555" i="1"/>
  <c r="DH607" i="1"/>
  <c r="DH619" i="1"/>
  <c r="DH275" i="1"/>
  <c r="DH410" i="1"/>
  <c r="DH452" i="1"/>
  <c r="DH491" i="1"/>
  <c r="DH522" i="1"/>
  <c r="DH540" i="1"/>
  <c r="DH577" i="1"/>
  <c r="DH595" i="1"/>
  <c r="DH609" i="1"/>
  <c r="DH621" i="1"/>
  <c r="DH630" i="1"/>
  <c r="DH639" i="1"/>
  <c r="DH648" i="1"/>
  <c r="DH685" i="1"/>
  <c r="DH699" i="1"/>
  <c r="DH730" i="1"/>
  <c r="DH742" i="1"/>
  <c r="DH758" i="1"/>
  <c r="DH774" i="1"/>
  <c r="DH790" i="1"/>
  <c r="DH806" i="1"/>
  <c r="DH822" i="1"/>
  <c r="DH838" i="1"/>
  <c r="DH847" i="1"/>
  <c r="DH851" i="1"/>
  <c r="DH855" i="1"/>
  <c r="DH859" i="1"/>
  <c r="DH863" i="1"/>
  <c r="DH867" i="1"/>
  <c r="DH871" i="1"/>
  <c r="DH875" i="1"/>
  <c r="DH879" i="1"/>
  <c r="DH883" i="1"/>
  <c r="DH887" i="1"/>
  <c r="DH891" i="1"/>
  <c r="DH895" i="1"/>
  <c r="DH899" i="1"/>
  <c r="DH903" i="1"/>
  <c r="DH907" i="1"/>
  <c r="DH911" i="1"/>
  <c r="DH915" i="1"/>
  <c r="DH919" i="1"/>
  <c r="DH923" i="1"/>
  <c r="DH927" i="1"/>
  <c r="DH931" i="1"/>
  <c r="DH935" i="1"/>
  <c r="DH939" i="1"/>
  <c r="DH943" i="1"/>
  <c r="DH947" i="1"/>
  <c r="DH951" i="1"/>
  <c r="DH955" i="1"/>
  <c r="DH959" i="1"/>
  <c r="DH963" i="1"/>
  <c r="DH967" i="1"/>
  <c r="DH318" i="1"/>
  <c r="DH415" i="1"/>
  <c r="DH458" i="1"/>
  <c r="DH523" i="1"/>
  <c r="DH578" i="1"/>
  <c r="DH596" i="1"/>
  <c r="DH610" i="1"/>
  <c r="DH641" i="1"/>
  <c r="DH650" i="1"/>
  <c r="DH659" i="1"/>
  <c r="DH668" i="1"/>
  <c r="DH694" i="1"/>
  <c r="DH700" i="1"/>
  <c r="DH706" i="1"/>
  <c r="DH712" i="1"/>
  <c r="DH724" i="1"/>
  <c r="DH737" i="1"/>
  <c r="DH748" i="1"/>
  <c r="DH764" i="1"/>
  <c r="DH780" i="1"/>
  <c r="DH796" i="1"/>
  <c r="DH812" i="1"/>
  <c r="DH828" i="1"/>
  <c r="DH356" i="1"/>
  <c r="DH627" i="1"/>
  <c r="DH642" i="1"/>
  <c r="DH671" i="1"/>
  <c r="DH687" i="1"/>
  <c r="DH697" i="1"/>
  <c r="DH717" i="1"/>
  <c r="DH500" i="1"/>
  <c r="DH628" i="1"/>
  <c r="DH673" i="1"/>
  <c r="DH708" i="1"/>
  <c r="DH719" i="1"/>
  <c r="DH738" i="1"/>
  <c r="DH772" i="1"/>
  <c r="DH798" i="1"/>
  <c r="DH824" i="1"/>
  <c r="DH832" i="1"/>
  <c r="DH848" i="1"/>
  <c r="DH873" i="1"/>
  <c r="DH880" i="1"/>
  <c r="DH905" i="1"/>
  <c r="DH912" i="1"/>
  <c r="DH975" i="1"/>
  <c r="DH980" i="1"/>
  <c r="DH989" i="1"/>
  <c r="DH998" i="1"/>
  <c r="DH393" i="1"/>
  <c r="DH563" i="1"/>
  <c r="DH604" i="1"/>
  <c r="DH632" i="1"/>
  <c r="DH660" i="1"/>
  <c r="DH674" i="1"/>
  <c r="DH701" i="1"/>
  <c r="DH729" i="1"/>
  <c r="DH739" i="1"/>
  <c r="DH756" i="1"/>
  <c r="DH782" i="1"/>
  <c r="DH808" i="1"/>
  <c r="DH816" i="1"/>
  <c r="DH834" i="1"/>
  <c r="DH841" i="1"/>
  <c r="DH861" i="1"/>
  <c r="DH868" i="1"/>
  <c r="DH893" i="1"/>
  <c r="DH900" i="1"/>
  <c r="DH918" i="1"/>
  <c r="DH924" i="1"/>
  <c r="DH929" i="1"/>
  <c r="DH934" i="1"/>
  <c r="DH940" i="1"/>
  <c r="DH945" i="1"/>
  <c r="DH950" i="1"/>
  <c r="DH956" i="1"/>
  <c r="DH961" i="1"/>
  <c r="DH966" i="1"/>
  <c r="DH971" i="1"/>
  <c r="DH976" i="1"/>
  <c r="DH985" i="1"/>
  <c r="DH994" i="1"/>
  <c r="DH431" i="1"/>
  <c r="DH569" i="1"/>
  <c r="DH692" i="1"/>
  <c r="DH713" i="1"/>
  <c r="DH732" i="1"/>
  <c r="DH750" i="1"/>
  <c r="DH436" i="1"/>
  <c r="DH531" i="1"/>
  <c r="DH616" i="1"/>
  <c r="DH636" i="1"/>
  <c r="DH651" i="1"/>
  <c r="DH665" i="1"/>
  <c r="DH680" i="1"/>
  <c r="DH703" i="1"/>
  <c r="DH714" i="1"/>
  <c r="DH723" i="1"/>
  <c r="DH733" i="1"/>
  <c r="DH760" i="1"/>
  <c r="DH768" i="1"/>
  <c r="DH786" i="1"/>
  <c r="DH836" i="1"/>
  <c r="DH857" i="1"/>
  <c r="DH864" i="1"/>
  <c r="DH889" i="1"/>
  <c r="DH896" i="1"/>
  <c r="DH973" i="1"/>
  <c r="DH982" i="1"/>
  <c r="DH991" i="1"/>
  <c r="DH996" i="1"/>
  <c r="DH463" i="1"/>
  <c r="DH532" i="1"/>
  <c r="DH586" i="1"/>
  <c r="DH623" i="1"/>
  <c r="DH653" i="1"/>
  <c r="DH669" i="1"/>
  <c r="DH682" i="1"/>
  <c r="DH705" i="1"/>
  <c r="DH744" i="1"/>
  <c r="DH752" i="1"/>
  <c r="DH770" i="1"/>
  <c r="DH820" i="1"/>
  <c r="DH845" i="1"/>
  <c r="DH852" i="1"/>
  <c r="DH877" i="1"/>
  <c r="DH884" i="1"/>
  <c r="DH909" i="1"/>
  <c r="DH916" i="1"/>
  <c r="DH921" i="1"/>
  <c r="DH926" i="1"/>
  <c r="DH932" i="1"/>
  <c r="DH937" i="1"/>
  <c r="DH942" i="1"/>
  <c r="DH948" i="1"/>
  <c r="DH953" i="1"/>
  <c r="DH958" i="1"/>
  <c r="DH964" i="1"/>
  <c r="DH969" i="1"/>
  <c r="DH978" i="1"/>
  <c r="DH987" i="1"/>
  <c r="DH992" i="1"/>
  <c r="DH1001" i="1"/>
  <c r="DH420" i="1"/>
  <c r="DH633" i="1"/>
  <c r="DH691" i="1"/>
  <c r="DH731" i="1"/>
  <c r="DH766" i="1"/>
  <c r="DH804" i="1"/>
  <c r="DH865" i="1"/>
  <c r="DH904" i="1"/>
  <c r="DH988" i="1"/>
  <c r="DH997" i="1"/>
  <c r="DH514" i="1"/>
  <c r="DH792" i="1"/>
  <c r="DH842" i="1"/>
  <c r="DH856" i="1"/>
  <c r="DH881" i="1"/>
  <c r="DH972" i="1"/>
  <c r="DH981" i="1"/>
  <c r="DH990" i="1"/>
  <c r="DH999" i="1"/>
  <c r="DH662" i="1"/>
  <c r="DH830" i="1"/>
  <c r="DH872" i="1"/>
  <c r="DH897" i="1"/>
  <c r="DH974" i="1"/>
  <c r="DH983" i="1"/>
  <c r="DH587" i="1"/>
  <c r="DH715" i="1"/>
  <c r="DH754" i="1"/>
  <c r="DH814" i="1"/>
  <c r="DH860" i="1"/>
  <c r="DH885" i="1"/>
  <c r="DH922" i="1"/>
  <c r="DH933" i="1"/>
  <c r="DH944" i="1"/>
  <c r="DH954" i="1"/>
  <c r="DH965" i="1"/>
  <c r="DH984" i="1"/>
  <c r="DH993" i="1"/>
  <c r="DH1002" i="1"/>
  <c r="DH678" i="1"/>
  <c r="DH721" i="1"/>
  <c r="DH800" i="1"/>
  <c r="DH818" i="1"/>
  <c r="DH849" i="1"/>
  <c r="DH888" i="1"/>
  <c r="DH913" i="1"/>
  <c r="DH683" i="1"/>
  <c r="DH726" i="1"/>
  <c r="DH473" i="1"/>
  <c r="DH853" i="1"/>
  <c r="DH920" i="1"/>
  <c r="DH949" i="1"/>
  <c r="DH977" i="1"/>
  <c r="DH1000" i="1"/>
  <c r="DH545" i="1"/>
  <c r="DH892" i="1"/>
  <c r="DH925" i="1"/>
  <c r="DH952" i="1"/>
  <c r="DH979" i="1"/>
  <c r="DH776" i="1"/>
  <c r="DH928" i="1"/>
  <c r="DH957" i="1"/>
  <c r="DH784" i="1"/>
  <c r="DH901" i="1"/>
  <c r="DH930" i="1"/>
  <c r="DH960" i="1"/>
  <c r="DH986" i="1"/>
  <c r="DH696" i="1"/>
  <c r="DH788" i="1"/>
  <c r="DH869" i="1"/>
  <c r="DH936" i="1"/>
  <c r="DH962" i="1"/>
  <c r="DH707" i="1"/>
  <c r="DH840" i="1"/>
  <c r="DH876" i="1"/>
  <c r="DH908" i="1"/>
  <c r="DH938" i="1"/>
  <c r="DH968" i="1"/>
  <c r="DH735" i="1"/>
  <c r="DH802" i="1"/>
  <c r="DH844" i="1"/>
  <c r="DH941" i="1"/>
  <c r="DH970" i="1"/>
  <c r="DH995" i="1"/>
  <c r="DH917" i="1"/>
  <c r="DH946" i="1"/>
  <c r="DD6" i="1"/>
  <c r="DD7" i="1"/>
  <c r="DD8" i="1"/>
  <c r="DD12" i="1"/>
  <c r="DD16" i="1"/>
  <c r="DD20" i="1"/>
  <c r="DD24" i="1"/>
  <c r="DD28" i="1"/>
  <c r="DD32" i="1"/>
  <c r="DD36" i="1"/>
  <c r="DD40" i="1"/>
  <c r="DD44" i="1"/>
  <c r="DD48" i="1"/>
  <c r="DD52" i="1"/>
  <c r="DD56" i="1"/>
  <c r="DD60" i="1"/>
  <c r="DD64" i="1"/>
  <c r="DD68" i="1"/>
  <c r="DD72" i="1"/>
  <c r="DD76" i="1"/>
  <c r="DD80" i="1"/>
  <c r="DD86" i="1"/>
  <c r="DD99" i="1"/>
  <c r="DD105" i="1"/>
  <c r="DD112" i="1"/>
  <c r="DD118" i="1"/>
  <c r="DD131" i="1"/>
  <c r="DD137" i="1"/>
  <c r="DD144" i="1"/>
  <c r="DD150" i="1"/>
  <c r="DD163" i="1"/>
  <c r="DD169" i="1"/>
  <c r="DD176" i="1"/>
  <c r="DD182" i="1"/>
  <c r="DD195" i="1"/>
  <c r="DD201" i="1"/>
  <c r="DD208" i="1"/>
  <c r="DD214" i="1"/>
  <c r="DD227" i="1"/>
  <c r="DD233" i="1"/>
  <c r="DD240" i="1"/>
  <c r="DD246" i="1"/>
  <c r="DD259" i="1"/>
  <c r="DD265" i="1"/>
  <c r="DD272" i="1"/>
  <c r="DD278" i="1"/>
  <c r="DD291" i="1"/>
  <c r="DD297" i="1"/>
  <c r="DD314" i="1"/>
  <c r="DD330" i="1"/>
  <c r="DD335" i="1"/>
  <c r="DD344" i="1"/>
  <c r="DD348" i="1"/>
  <c r="DD352" i="1"/>
  <c r="DD356" i="1"/>
  <c r="DD360" i="1"/>
  <c r="DD364" i="1"/>
  <c r="DD368" i="1"/>
  <c r="DD372" i="1"/>
  <c r="DD376" i="1"/>
  <c r="DD380" i="1"/>
  <c r="DD384" i="1"/>
  <c r="DD388" i="1"/>
  <c r="DD392" i="1"/>
  <c r="DD9" i="1"/>
  <c r="DD17" i="1"/>
  <c r="DD25" i="1"/>
  <c r="DD33" i="1"/>
  <c r="DD41" i="1"/>
  <c r="DD49" i="1"/>
  <c r="DD57" i="1"/>
  <c r="DD65" i="1"/>
  <c r="DD73" i="1"/>
  <c r="DD87" i="1"/>
  <c r="DD93" i="1"/>
  <c r="DD100" i="1"/>
  <c r="DD106" i="1"/>
  <c r="DD119" i="1"/>
  <c r="DD125" i="1"/>
  <c r="DD132" i="1"/>
  <c r="DD138" i="1"/>
  <c r="DD151" i="1"/>
  <c r="DD157" i="1"/>
  <c r="DD164" i="1"/>
  <c r="DD170" i="1"/>
  <c r="DD183" i="1"/>
  <c r="DD189" i="1"/>
  <c r="DD196" i="1"/>
  <c r="DD202" i="1"/>
  <c r="DD215" i="1"/>
  <c r="DD221" i="1"/>
  <c r="DD228" i="1"/>
  <c r="DD234" i="1"/>
  <c r="DD247" i="1"/>
  <c r="DD253" i="1"/>
  <c r="DD260" i="1"/>
  <c r="DD266" i="1"/>
  <c r="DD279" i="1"/>
  <c r="DD285" i="1"/>
  <c r="DD292" i="1"/>
  <c r="DD298" i="1"/>
  <c r="DD304" i="1"/>
  <c r="DD309" i="1"/>
  <c r="DD315" i="1"/>
  <c r="DD320" i="1"/>
  <c r="DD325" i="1"/>
  <c r="DD331" i="1"/>
  <c r="DD340" i="1"/>
  <c r="DD10" i="1"/>
  <c r="DD18" i="1"/>
  <c r="DD26" i="1"/>
  <c r="DD34" i="1"/>
  <c r="DD42" i="1"/>
  <c r="DD50" i="1"/>
  <c r="DD58" i="1"/>
  <c r="DD66" i="1"/>
  <c r="DD74" i="1"/>
  <c r="DD81" i="1"/>
  <c r="DD88" i="1"/>
  <c r="DD94" i="1"/>
  <c r="DD107" i="1"/>
  <c r="DD113" i="1"/>
  <c r="DD120" i="1"/>
  <c r="DD126" i="1"/>
  <c r="DD139" i="1"/>
  <c r="DD145" i="1"/>
  <c r="DD152" i="1"/>
  <c r="DD158" i="1"/>
  <c r="DD171" i="1"/>
  <c r="DD177" i="1"/>
  <c r="DD184" i="1"/>
  <c r="DD190" i="1"/>
  <c r="DD203" i="1"/>
  <c r="DD209" i="1"/>
  <c r="DD216" i="1"/>
  <c r="DD222" i="1"/>
  <c r="DD235" i="1"/>
  <c r="DD241" i="1"/>
  <c r="DD248" i="1"/>
  <c r="DD254" i="1"/>
  <c r="DD267" i="1"/>
  <c r="DD273" i="1"/>
  <c r="DD280" i="1"/>
  <c r="DD286" i="1"/>
  <c r="DD299" i="1"/>
  <c r="DD310" i="1"/>
  <c r="DD326" i="1"/>
  <c r="DD336" i="1"/>
  <c r="DD345" i="1"/>
  <c r="DD349" i="1"/>
  <c r="DD353" i="1"/>
  <c r="DD357" i="1"/>
  <c r="DD361" i="1"/>
  <c r="DD365" i="1"/>
  <c r="DD369" i="1"/>
  <c r="DD373" i="1"/>
  <c r="DD377" i="1"/>
  <c r="DD381" i="1"/>
  <c r="DD385" i="1"/>
  <c r="DD389" i="1"/>
  <c r="DD393" i="1"/>
  <c r="DD397" i="1"/>
  <c r="DD401" i="1"/>
  <c r="DD405" i="1"/>
  <c r="DD409" i="1"/>
  <c r="DD413" i="1"/>
  <c r="DD417" i="1"/>
  <c r="DD421" i="1"/>
  <c r="DD425" i="1"/>
  <c r="DD429" i="1"/>
  <c r="DD433" i="1"/>
  <c r="DD437" i="1"/>
  <c r="DD11" i="1"/>
  <c r="DD19" i="1"/>
  <c r="DD27" i="1"/>
  <c r="DD35" i="1"/>
  <c r="DD43" i="1"/>
  <c r="DD51" i="1"/>
  <c r="DD59" i="1"/>
  <c r="DD67" i="1"/>
  <c r="DD75" i="1"/>
  <c r="DD82" i="1"/>
  <c r="DD95" i="1"/>
  <c r="DD101" i="1"/>
  <c r="DD108" i="1"/>
  <c r="DD114" i="1"/>
  <c r="DD127" i="1"/>
  <c r="DD133" i="1"/>
  <c r="DD140" i="1"/>
  <c r="DD146" i="1"/>
  <c r="DD159" i="1"/>
  <c r="DD165" i="1"/>
  <c r="DD172" i="1"/>
  <c r="DD178" i="1"/>
  <c r="DD191" i="1"/>
  <c r="DD197" i="1"/>
  <c r="DD204" i="1"/>
  <c r="DD210" i="1"/>
  <c r="DD223" i="1"/>
  <c r="DD229" i="1"/>
  <c r="DD236" i="1"/>
  <c r="DD242" i="1"/>
  <c r="DD255" i="1"/>
  <c r="DD261" i="1"/>
  <c r="DD268" i="1"/>
  <c r="DD274" i="1"/>
  <c r="DD287" i="1"/>
  <c r="DD293" i="1"/>
  <c r="DD300" i="1"/>
  <c r="DD305" i="1"/>
  <c r="DD311" i="1"/>
  <c r="DD316" i="1"/>
  <c r="DD321" i="1"/>
  <c r="DD327" i="1"/>
  <c r="DD332" i="1"/>
  <c r="DD341" i="1"/>
  <c r="DD83" i="1"/>
  <c r="DD89" i="1"/>
  <c r="DD96" i="1"/>
  <c r="DD102" i="1"/>
  <c r="DD115" i="1"/>
  <c r="DD121" i="1"/>
  <c r="DD128" i="1"/>
  <c r="DD134" i="1"/>
  <c r="DD147" i="1"/>
  <c r="DD153" i="1"/>
  <c r="DD160" i="1"/>
  <c r="DD166" i="1"/>
  <c r="DD179" i="1"/>
  <c r="DD185" i="1"/>
  <c r="DD192" i="1"/>
  <c r="DD198" i="1"/>
  <c r="DD211" i="1"/>
  <c r="DD217" i="1"/>
  <c r="DD224" i="1"/>
  <c r="DD230" i="1"/>
  <c r="DD243" i="1"/>
  <c r="DD249" i="1"/>
  <c r="DD256" i="1"/>
  <c r="DD262" i="1"/>
  <c r="DD275" i="1"/>
  <c r="DD281" i="1"/>
  <c r="DD288" i="1"/>
  <c r="DD294" i="1"/>
  <c r="DD306" i="1"/>
  <c r="DD322" i="1"/>
  <c r="DD337" i="1"/>
  <c r="DD346" i="1"/>
  <c r="DD350" i="1"/>
  <c r="DD354" i="1"/>
  <c r="DD358" i="1"/>
  <c r="DD362" i="1"/>
  <c r="DD366" i="1"/>
  <c r="DD370" i="1"/>
  <c r="DD374" i="1"/>
  <c r="DD378" i="1"/>
  <c r="DD382" i="1"/>
  <c r="DD386" i="1"/>
  <c r="DD390" i="1"/>
  <c r="DD13" i="1"/>
  <c r="DD21" i="1"/>
  <c r="DD29" i="1"/>
  <c r="DD37" i="1"/>
  <c r="DD45" i="1"/>
  <c r="DD53" i="1"/>
  <c r="DD61" i="1"/>
  <c r="DD69" i="1"/>
  <c r="DD77" i="1"/>
  <c r="DD84" i="1"/>
  <c r="DD90" i="1"/>
  <c r="DD103" i="1"/>
  <c r="DD109" i="1"/>
  <c r="DD116" i="1"/>
  <c r="DD122" i="1"/>
  <c r="DD135" i="1"/>
  <c r="DD141" i="1"/>
  <c r="DD148" i="1"/>
  <c r="DD154" i="1"/>
  <c r="DD167" i="1"/>
  <c r="DD173" i="1"/>
  <c r="DD180" i="1"/>
  <c r="DD186" i="1"/>
  <c r="DD199" i="1"/>
  <c r="DD205" i="1"/>
  <c r="DD212" i="1"/>
  <c r="DD218" i="1"/>
  <c r="DD231" i="1"/>
  <c r="DD237" i="1"/>
  <c r="DD244" i="1"/>
  <c r="DD250" i="1"/>
  <c r="DD263" i="1"/>
  <c r="DD269" i="1"/>
  <c r="DD276" i="1"/>
  <c r="DD282" i="1"/>
  <c r="DD295" i="1"/>
  <c r="DD301" i="1"/>
  <c r="DD307" i="1"/>
  <c r="DD312" i="1"/>
  <c r="DD317" i="1"/>
  <c r="DD323" i="1"/>
  <c r="DD328" i="1"/>
  <c r="DD333" i="1"/>
  <c r="DD342" i="1"/>
  <c r="DD14" i="1"/>
  <c r="DD46" i="1"/>
  <c r="DD78" i="1"/>
  <c r="DD104" i="1"/>
  <c r="DD129" i="1"/>
  <c r="DD155" i="1"/>
  <c r="DD206" i="1"/>
  <c r="DD232" i="1"/>
  <c r="DD257" i="1"/>
  <c r="DD283" i="1"/>
  <c r="DD347" i="1"/>
  <c r="DD383" i="1"/>
  <c r="DD406" i="1"/>
  <c r="DD412" i="1"/>
  <c r="DD419" i="1"/>
  <c r="DD438" i="1"/>
  <c r="DD449" i="1"/>
  <c r="DD454" i="1"/>
  <c r="DD464" i="1"/>
  <c r="DD473" i="1"/>
  <c r="DD482" i="1"/>
  <c r="DD487" i="1"/>
  <c r="DD15" i="1"/>
  <c r="DD47" i="1"/>
  <c r="DD79" i="1"/>
  <c r="DD130" i="1"/>
  <c r="DD156" i="1"/>
  <c r="DD181" i="1"/>
  <c r="DD207" i="1"/>
  <c r="DD258" i="1"/>
  <c r="DD284" i="1"/>
  <c r="DD308" i="1"/>
  <c r="DD329" i="1"/>
  <c r="DD363" i="1"/>
  <c r="DD394" i="1"/>
  <c r="DD400" i="1"/>
  <c r="DD407" i="1"/>
  <c r="DD426" i="1"/>
  <c r="DD432" i="1"/>
  <c r="DD439" i="1"/>
  <c r="DD444" i="1"/>
  <c r="DD455" i="1"/>
  <c r="DD460" i="1"/>
  <c r="DD469" i="1"/>
  <c r="DD478" i="1"/>
  <c r="DD22" i="1"/>
  <c r="DD54" i="1"/>
  <c r="DD110" i="1"/>
  <c r="DD136" i="1"/>
  <c r="DD161" i="1"/>
  <c r="DD187" i="1"/>
  <c r="DD238" i="1"/>
  <c r="DD264" i="1"/>
  <c r="DD289" i="1"/>
  <c r="DD351" i="1"/>
  <c r="DD375" i="1"/>
  <c r="DD395" i="1"/>
  <c r="DD414" i="1"/>
  <c r="DD420" i="1"/>
  <c r="DD427" i="1"/>
  <c r="DD445" i="1"/>
  <c r="DD450" i="1"/>
  <c r="DD465" i="1"/>
  <c r="DD474" i="1"/>
  <c r="DD479" i="1"/>
  <c r="DD488" i="1"/>
  <c r="DD497" i="1"/>
  <c r="DD506" i="1"/>
  <c r="DD511" i="1"/>
  <c r="DD520" i="1"/>
  <c r="DD529" i="1"/>
  <c r="DD538" i="1"/>
  <c r="DD542" i="1"/>
  <c r="DD546" i="1"/>
  <c r="DD550" i="1"/>
  <c r="DD554" i="1"/>
  <c r="DD558" i="1"/>
  <c r="DD562" i="1"/>
  <c r="DD566" i="1"/>
  <c r="DD570" i="1"/>
  <c r="DD574" i="1"/>
  <c r="DD578" i="1"/>
  <c r="DD582" i="1"/>
  <c r="DD586" i="1"/>
  <c r="DD590" i="1"/>
  <c r="DD594" i="1"/>
  <c r="DD598" i="1"/>
  <c r="DD602" i="1"/>
  <c r="DD606" i="1"/>
  <c r="DD610" i="1"/>
  <c r="DD614" i="1"/>
  <c r="DD618" i="1"/>
  <c r="DD622" i="1"/>
  <c r="DD626" i="1"/>
  <c r="DD630" i="1"/>
  <c r="DD634" i="1"/>
  <c r="DD638" i="1"/>
  <c r="DD642" i="1"/>
  <c r="DD23" i="1"/>
  <c r="DD55" i="1"/>
  <c r="DD85" i="1"/>
  <c r="DD111" i="1"/>
  <c r="DD162" i="1"/>
  <c r="DD188" i="1"/>
  <c r="DD213" i="1"/>
  <c r="DD239" i="1"/>
  <c r="DD290" i="1"/>
  <c r="DD313" i="1"/>
  <c r="DD334" i="1"/>
  <c r="DD387" i="1"/>
  <c r="DD402" i="1"/>
  <c r="DD408" i="1"/>
  <c r="DD415" i="1"/>
  <c r="DD434" i="1"/>
  <c r="DD440" i="1"/>
  <c r="DD451" i="1"/>
  <c r="DD456" i="1"/>
  <c r="DD461" i="1"/>
  <c r="DD470" i="1"/>
  <c r="DD475" i="1"/>
  <c r="DD484" i="1"/>
  <c r="DD493" i="1"/>
  <c r="DD502" i="1"/>
  <c r="DD507" i="1"/>
  <c r="DD516" i="1"/>
  <c r="DD525" i="1"/>
  <c r="DD534" i="1"/>
  <c r="DD30" i="1"/>
  <c r="DD62" i="1"/>
  <c r="DD91" i="1"/>
  <c r="DD142" i="1"/>
  <c r="DD168" i="1"/>
  <c r="DD193" i="1"/>
  <c r="DD219" i="1"/>
  <c r="DD270" i="1"/>
  <c r="DD296" i="1"/>
  <c r="DD318" i="1"/>
  <c r="DD338" i="1"/>
  <c r="DD355" i="1"/>
  <c r="DD367" i="1"/>
  <c r="DD396" i="1"/>
  <c r="DD403" i="1"/>
  <c r="DD422" i="1"/>
  <c r="DD428" i="1"/>
  <c r="DD435" i="1"/>
  <c r="DD441" i="1"/>
  <c r="DD446" i="1"/>
  <c r="DD457" i="1"/>
  <c r="DD466" i="1"/>
  <c r="DD471" i="1"/>
  <c r="DD480" i="1"/>
  <c r="DD489" i="1"/>
  <c r="DD498" i="1"/>
  <c r="DD503" i="1"/>
  <c r="DD512" i="1"/>
  <c r="DD521" i="1"/>
  <c r="DD530" i="1"/>
  <c r="DD535" i="1"/>
  <c r="DD539" i="1"/>
  <c r="DD543" i="1"/>
  <c r="DD547" i="1"/>
  <c r="DD551" i="1"/>
  <c r="DD555" i="1"/>
  <c r="DD559" i="1"/>
  <c r="DD563" i="1"/>
  <c r="DD567" i="1"/>
  <c r="DD571" i="1"/>
  <c r="DD575" i="1"/>
  <c r="DD579" i="1"/>
  <c r="DD583" i="1"/>
  <c r="DD587" i="1"/>
  <c r="DD591" i="1"/>
  <c r="DD595" i="1"/>
  <c r="DD599" i="1"/>
  <c r="DD603" i="1"/>
  <c r="DD607" i="1"/>
  <c r="DD611" i="1"/>
  <c r="DD615" i="1"/>
  <c r="DD31" i="1"/>
  <c r="DD63" i="1"/>
  <c r="DD92" i="1"/>
  <c r="DD117" i="1"/>
  <c r="DD143" i="1"/>
  <c r="DD194" i="1"/>
  <c r="DD220" i="1"/>
  <c r="DD245" i="1"/>
  <c r="DD271" i="1"/>
  <c r="DD319" i="1"/>
  <c r="DD339" i="1"/>
  <c r="DD379" i="1"/>
  <c r="DD410" i="1"/>
  <c r="DD416" i="1"/>
  <c r="DD423" i="1"/>
  <c r="DD447" i="1"/>
  <c r="DD452" i="1"/>
  <c r="DD462" i="1"/>
  <c r="DD467" i="1"/>
  <c r="DD476" i="1"/>
  <c r="DD485" i="1"/>
  <c r="DD494" i="1"/>
  <c r="DD499" i="1"/>
  <c r="DD508" i="1"/>
  <c r="DD517" i="1"/>
  <c r="DD526" i="1"/>
  <c r="DD531" i="1"/>
  <c r="DD38" i="1"/>
  <c r="DD251" i="1"/>
  <c r="DD343" i="1"/>
  <c r="DD391" i="1"/>
  <c r="DD39" i="1"/>
  <c r="DD149" i="1"/>
  <c r="DD252" i="1"/>
  <c r="DD418" i="1"/>
  <c r="DD443" i="1"/>
  <c r="DD492" i="1"/>
  <c r="DD501" i="1"/>
  <c r="DD510" i="1"/>
  <c r="DD631" i="1"/>
  <c r="DD637" i="1"/>
  <c r="DD644" i="1"/>
  <c r="DD649" i="1"/>
  <c r="DD654" i="1"/>
  <c r="DD664" i="1"/>
  <c r="DD673" i="1"/>
  <c r="DD682" i="1"/>
  <c r="DD687" i="1"/>
  <c r="DD696" i="1"/>
  <c r="DD705" i="1"/>
  <c r="DD714" i="1"/>
  <c r="DD719" i="1"/>
  <c r="DD728" i="1"/>
  <c r="DD737" i="1"/>
  <c r="DD741" i="1"/>
  <c r="DD745" i="1"/>
  <c r="DD749" i="1"/>
  <c r="DD753" i="1"/>
  <c r="DD757" i="1"/>
  <c r="DD761" i="1"/>
  <c r="DD765" i="1"/>
  <c r="DD769" i="1"/>
  <c r="DD773" i="1"/>
  <c r="DD777" i="1"/>
  <c r="DD781" i="1"/>
  <c r="DD785" i="1"/>
  <c r="DD789" i="1"/>
  <c r="DD793" i="1"/>
  <c r="DD797" i="1"/>
  <c r="DD801" i="1"/>
  <c r="DD805" i="1"/>
  <c r="DD809" i="1"/>
  <c r="DD813" i="1"/>
  <c r="DD817" i="1"/>
  <c r="DD821" i="1"/>
  <c r="DD825" i="1"/>
  <c r="DD829" i="1"/>
  <c r="DD833" i="1"/>
  <c r="DD837" i="1"/>
  <c r="DD841" i="1"/>
  <c r="DD70" i="1"/>
  <c r="DD174" i="1"/>
  <c r="DD359" i="1"/>
  <c r="DD398" i="1"/>
  <c r="DD483" i="1"/>
  <c r="DD495" i="1"/>
  <c r="DD504" i="1"/>
  <c r="DD513" i="1"/>
  <c r="DD522" i="1"/>
  <c r="DD540" i="1"/>
  <c r="DD548" i="1"/>
  <c r="DD556" i="1"/>
  <c r="DD564" i="1"/>
  <c r="DD572" i="1"/>
  <c r="DD580" i="1"/>
  <c r="DD588" i="1"/>
  <c r="DD596" i="1"/>
  <c r="DD604" i="1"/>
  <c r="DD612" i="1"/>
  <c r="DD619" i="1"/>
  <c r="DD625" i="1"/>
  <c r="DD632" i="1"/>
  <c r="DD655" i="1"/>
  <c r="DD660" i="1"/>
  <c r="DD669" i="1"/>
  <c r="DD678" i="1"/>
  <c r="DD683" i="1"/>
  <c r="DD692" i="1"/>
  <c r="DD701" i="1"/>
  <c r="DD710" i="1"/>
  <c r="DD715" i="1"/>
  <c r="DD724" i="1"/>
  <c r="DD733" i="1"/>
  <c r="DD71" i="1"/>
  <c r="DD175" i="1"/>
  <c r="DD277" i="1"/>
  <c r="DD399" i="1"/>
  <c r="DD424" i="1"/>
  <c r="DD97" i="1"/>
  <c r="DD200" i="1"/>
  <c r="DD302" i="1"/>
  <c r="DD404" i="1"/>
  <c r="DD430" i="1"/>
  <c r="DD453" i="1"/>
  <c r="DD472" i="1"/>
  <c r="DD486" i="1"/>
  <c r="DD496" i="1"/>
  <c r="DD505" i="1"/>
  <c r="DD514" i="1"/>
  <c r="DD541" i="1"/>
  <c r="DD549" i="1"/>
  <c r="DD557" i="1"/>
  <c r="DD565" i="1"/>
  <c r="DD573" i="1"/>
  <c r="DD581" i="1"/>
  <c r="DD589" i="1"/>
  <c r="DD597" i="1"/>
  <c r="DD605" i="1"/>
  <c r="DD613" i="1"/>
  <c r="DD627" i="1"/>
  <c r="DD633" i="1"/>
  <c r="DD640" i="1"/>
  <c r="DD651" i="1"/>
  <c r="DD661" i="1"/>
  <c r="DD670" i="1"/>
  <c r="DD675" i="1"/>
  <c r="DD684" i="1"/>
  <c r="DD693" i="1"/>
  <c r="DD702" i="1"/>
  <c r="DD707" i="1"/>
  <c r="DD716" i="1"/>
  <c r="DD725" i="1"/>
  <c r="DD734" i="1"/>
  <c r="DD98" i="1"/>
  <c r="DD303" i="1"/>
  <c r="DD371" i="1"/>
  <c r="DD431" i="1"/>
  <c r="DD515" i="1"/>
  <c r="DD524" i="1"/>
  <c r="DD533" i="1"/>
  <c r="DD621" i="1"/>
  <c r="DD628" i="1"/>
  <c r="DD646" i="1"/>
  <c r="DD652" i="1"/>
  <c r="DD657" i="1"/>
  <c r="DD666" i="1"/>
  <c r="DD671" i="1"/>
  <c r="DD680" i="1"/>
  <c r="DD689" i="1"/>
  <c r="DD698" i="1"/>
  <c r="DD703" i="1"/>
  <c r="DD712" i="1"/>
  <c r="DD721" i="1"/>
  <c r="DD730" i="1"/>
  <c r="DD735" i="1"/>
  <c r="DD739" i="1"/>
  <c r="DD743" i="1"/>
  <c r="DD747" i="1"/>
  <c r="DD751" i="1"/>
  <c r="DD755" i="1"/>
  <c r="DD759" i="1"/>
  <c r="DD763" i="1"/>
  <c r="DD767" i="1"/>
  <c r="DD771" i="1"/>
  <c r="DD775" i="1"/>
  <c r="DD779" i="1"/>
  <c r="DD783" i="1"/>
  <c r="DD787" i="1"/>
  <c r="DD791" i="1"/>
  <c r="DD795" i="1"/>
  <c r="DD799" i="1"/>
  <c r="DD803" i="1"/>
  <c r="DD807" i="1"/>
  <c r="DD123" i="1"/>
  <c r="DD411" i="1"/>
  <c r="DD463" i="1"/>
  <c r="DD528" i="1"/>
  <c r="DD545" i="1"/>
  <c r="DD561" i="1"/>
  <c r="DD577" i="1"/>
  <c r="DD593" i="1"/>
  <c r="DD609" i="1"/>
  <c r="DD624" i="1"/>
  <c r="DD659" i="1"/>
  <c r="DD668" i="1"/>
  <c r="DD677" i="1"/>
  <c r="DD686" i="1"/>
  <c r="DD723" i="1"/>
  <c r="DD732" i="1"/>
  <c r="DD812" i="1"/>
  <c r="DD819" i="1"/>
  <c r="DD838" i="1"/>
  <c r="DD844" i="1"/>
  <c r="DD849" i="1"/>
  <c r="DD855" i="1"/>
  <c r="DD860" i="1"/>
  <c r="DD865" i="1"/>
  <c r="DD875" i="1"/>
  <c r="DD884" i="1"/>
  <c r="DD124" i="1"/>
  <c r="DD468" i="1"/>
  <c r="DD532" i="1"/>
  <c r="DD639" i="1"/>
  <c r="DD650" i="1"/>
  <c r="DD679" i="1"/>
  <c r="DD688" i="1"/>
  <c r="DD697" i="1"/>
  <c r="DD706" i="1"/>
  <c r="DD742" i="1"/>
  <c r="DD750" i="1"/>
  <c r="DD758" i="1"/>
  <c r="DD766" i="1"/>
  <c r="DD774" i="1"/>
  <c r="DD782" i="1"/>
  <c r="DD790" i="1"/>
  <c r="DD798" i="1"/>
  <c r="DD806" i="1"/>
  <c r="DD826" i="1"/>
  <c r="DD832" i="1"/>
  <c r="DD839" i="1"/>
  <c r="DD850" i="1"/>
  <c r="DD866" i="1"/>
  <c r="DD871" i="1"/>
  <c r="DD880" i="1"/>
  <c r="DD889" i="1"/>
  <c r="DD894" i="1"/>
  <c r="DD903" i="1"/>
  <c r="DD912" i="1"/>
  <c r="DD921" i="1"/>
  <c r="DD926" i="1"/>
  <c r="DD930" i="1"/>
  <c r="DD934" i="1"/>
  <c r="DD938" i="1"/>
  <c r="DD942" i="1"/>
  <c r="DD946" i="1"/>
  <c r="DD950" i="1"/>
  <c r="DD954" i="1"/>
  <c r="DD958" i="1"/>
  <c r="DD962" i="1"/>
  <c r="DD966" i="1"/>
  <c r="DD970" i="1"/>
  <c r="DD974" i="1"/>
  <c r="DD978" i="1"/>
  <c r="DD982" i="1"/>
  <c r="DD986" i="1"/>
  <c r="DD990" i="1"/>
  <c r="DD994" i="1"/>
  <c r="DD998" i="1"/>
  <c r="DD1002" i="1"/>
  <c r="DD1006" i="1"/>
  <c r="DD225" i="1"/>
  <c r="DD436" i="1"/>
  <c r="DD536" i="1"/>
  <c r="DD552" i="1"/>
  <c r="DD568" i="1"/>
  <c r="DD584" i="1"/>
  <c r="DD600" i="1"/>
  <c r="DD616" i="1"/>
  <c r="DD641" i="1"/>
  <c r="DD662" i="1"/>
  <c r="DD699" i="1"/>
  <c r="DD708" i="1"/>
  <c r="DD717" i="1"/>
  <c r="DD726" i="1"/>
  <c r="DD814" i="1"/>
  <c r="DD820" i="1"/>
  <c r="DD827" i="1"/>
  <c r="DD845" i="1"/>
  <c r="DD851" i="1"/>
  <c r="DD856" i="1"/>
  <c r="DD861" i="1"/>
  <c r="DD867" i="1"/>
  <c r="DD876" i="1"/>
  <c r="DD885" i="1"/>
  <c r="DD890" i="1"/>
  <c r="DD899" i="1"/>
  <c r="DD908" i="1"/>
  <c r="DD917" i="1"/>
  <c r="DD922" i="1"/>
  <c r="DD226" i="1"/>
  <c r="DD477" i="1"/>
  <c r="DD500" i="1"/>
  <c r="DD518" i="1"/>
  <c r="DD629" i="1"/>
  <c r="DD653" i="1"/>
  <c r="DD663" i="1"/>
  <c r="DD672" i="1"/>
  <c r="DD681" i="1"/>
  <c r="DD690" i="1"/>
  <c r="DD727" i="1"/>
  <c r="DD736" i="1"/>
  <c r="DD744" i="1"/>
  <c r="DD752" i="1"/>
  <c r="DD760" i="1"/>
  <c r="DD768" i="1"/>
  <c r="DD776" i="1"/>
  <c r="DD784" i="1"/>
  <c r="DD792" i="1"/>
  <c r="DD800" i="1"/>
  <c r="DD808" i="1"/>
  <c r="DD815" i="1"/>
  <c r="DD834" i="1"/>
  <c r="DD840" i="1"/>
  <c r="DD846" i="1"/>
  <c r="DD862" i="1"/>
  <c r="DD872" i="1"/>
  <c r="DD881" i="1"/>
  <c r="DD886" i="1"/>
  <c r="DD895" i="1"/>
  <c r="DD904" i="1"/>
  <c r="DD913" i="1"/>
  <c r="DD918" i="1"/>
  <c r="DD927" i="1"/>
  <c r="DD931" i="1"/>
  <c r="DD935" i="1"/>
  <c r="DD939" i="1"/>
  <c r="DD943" i="1"/>
  <c r="DD947" i="1"/>
  <c r="DD951" i="1"/>
  <c r="DD955" i="1"/>
  <c r="DD959" i="1"/>
  <c r="DD963" i="1"/>
  <c r="DD967" i="1"/>
  <c r="DD971" i="1"/>
  <c r="DD975" i="1"/>
  <c r="DD979" i="1"/>
  <c r="DD983" i="1"/>
  <c r="DD987" i="1"/>
  <c r="DD991" i="1"/>
  <c r="DD995" i="1"/>
  <c r="DD999" i="1"/>
  <c r="DD1003" i="1"/>
  <c r="DD1007" i="1"/>
  <c r="DD1011" i="1"/>
  <c r="DD1015" i="1"/>
  <c r="DD1019" i="1"/>
  <c r="DD442" i="1"/>
  <c r="DD481" i="1"/>
  <c r="DD519" i="1"/>
  <c r="DD537" i="1"/>
  <c r="DD553" i="1"/>
  <c r="DD569" i="1"/>
  <c r="DD585" i="1"/>
  <c r="DD601" i="1"/>
  <c r="DD617" i="1"/>
  <c r="DD643" i="1"/>
  <c r="DD691" i="1"/>
  <c r="DD700" i="1"/>
  <c r="DD709" i="1"/>
  <c r="DD718" i="1"/>
  <c r="DD822" i="1"/>
  <c r="DD828" i="1"/>
  <c r="DD835" i="1"/>
  <c r="DD847" i="1"/>
  <c r="DD852" i="1"/>
  <c r="DD857" i="1"/>
  <c r="DD863" i="1"/>
  <c r="DD868" i="1"/>
  <c r="DD877" i="1"/>
  <c r="DD882" i="1"/>
  <c r="DD891" i="1"/>
  <c r="DD900" i="1"/>
  <c r="DD909" i="1"/>
  <c r="DD914" i="1"/>
  <c r="DD923" i="1"/>
  <c r="DD324" i="1"/>
  <c r="DD448" i="1"/>
  <c r="DD523" i="1"/>
  <c r="DD620" i="1"/>
  <c r="DD645" i="1"/>
  <c r="DD656" i="1"/>
  <c r="DD665" i="1"/>
  <c r="DD674" i="1"/>
  <c r="DD711" i="1"/>
  <c r="DD720" i="1"/>
  <c r="DD729" i="1"/>
  <c r="DD738" i="1"/>
  <c r="DD746" i="1"/>
  <c r="DD754" i="1"/>
  <c r="DD762" i="1"/>
  <c r="DD770" i="1"/>
  <c r="DD778" i="1"/>
  <c r="DD786" i="1"/>
  <c r="DD794" i="1"/>
  <c r="DD802" i="1"/>
  <c r="DD810" i="1"/>
  <c r="DD816" i="1"/>
  <c r="DD823" i="1"/>
  <c r="DD842" i="1"/>
  <c r="DD858" i="1"/>
  <c r="DD873" i="1"/>
  <c r="DD878" i="1"/>
  <c r="DD887" i="1"/>
  <c r="DD896" i="1"/>
  <c r="DD905" i="1"/>
  <c r="DD910" i="1"/>
  <c r="DD919" i="1"/>
  <c r="DD928" i="1"/>
  <c r="DD932" i="1"/>
  <c r="DD936" i="1"/>
  <c r="DD940" i="1"/>
  <c r="DD944" i="1"/>
  <c r="DD948" i="1"/>
  <c r="DD952" i="1"/>
  <c r="DD956" i="1"/>
  <c r="DD960" i="1"/>
  <c r="DD964" i="1"/>
  <c r="DD968" i="1"/>
  <c r="DD972" i="1"/>
  <c r="DD976" i="1"/>
  <c r="DD980" i="1"/>
  <c r="DD527" i="1"/>
  <c r="DD592" i="1"/>
  <c r="DD647" i="1"/>
  <c r="DD685" i="1"/>
  <c r="DD843" i="1"/>
  <c r="DD864" i="1"/>
  <c r="DD883" i="1"/>
  <c r="DD897" i="1"/>
  <c r="DD933" i="1"/>
  <c r="DD965" i="1"/>
  <c r="DD985" i="1"/>
  <c r="DD993" i="1"/>
  <c r="DD1001" i="1"/>
  <c r="DD1009" i="1"/>
  <c r="DD1016" i="1"/>
  <c r="DD1027" i="1"/>
  <c r="DD1043" i="1"/>
  <c r="DD1059" i="1"/>
  <c r="DD1075" i="1"/>
  <c r="DD1091" i="1"/>
  <c r="DD648" i="1"/>
  <c r="DD722" i="1"/>
  <c r="DD756" i="1"/>
  <c r="DD788" i="1"/>
  <c r="DD818" i="1"/>
  <c r="DD898" i="1"/>
  <c r="DD911" i="1"/>
  <c r="DD924" i="1"/>
  <c r="DD945" i="1"/>
  <c r="DD977" i="1"/>
  <c r="DD1022" i="1"/>
  <c r="DD1028" i="1"/>
  <c r="DD1033" i="1"/>
  <c r="DD1038" i="1"/>
  <c r="DD1044" i="1"/>
  <c r="DD1049" i="1"/>
  <c r="DD1054" i="1"/>
  <c r="DD1060" i="1"/>
  <c r="DD1065" i="1"/>
  <c r="DD1070" i="1"/>
  <c r="DD1076" i="1"/>
  <c r="DD1081" i="1"/>
  <c r="DD1086" i="1"/>
  <c r="DD1096" i="1"/>
  <c r="DD1100" i="1"/>
  <c r="DD1104" i="1"/>
  <c r="DD1108" i="1"/>
  <c r="DD1112" i="1"/>
  <c r="DD1116" i="1"/>
  <c r="DD1120" i="1"/>
  <c r="DD1124" i="1"/>
  <c r="DD1128" i="1"/>
  <c r="DD1132" i="1"/>
  <c r="DD1136" i="1"/>
  <c r="DD1140" i="1"/>
  <c r="DD1144" i="1"/>
  <c r="DD1148" i="1"/>
  <c r="DD1152" i="1"/>
  <c r="DD1156" i="1"/>
  <c r="DD1160" i="1"/>
  <c r="DD458" i="1"/>
  <c r="DD544" i="1"/>
  <c r="DD608" i="1"/>
  <c r="DD694" i="1"/>
  <c r="DD731" i="1"/>
  <c r="DD848" i="1"/>
  <c r="DD869" i="1"/>
  <c r="DD901" i="1"/>
  <c r="DD957" i="1"/>
  <c r="DD988" i="1"/>
  <c r="DD996" i="1"/>
  <c r="DD1004" i="1"/>
  <c r="DD1010" i="1"/>
  <c r="DD1017" i="1"/>
  <c r="DD1023" i="1"/>
  <c r="DD1039" i="1"/>
  <c r="DD1055" i="1"/>
  <c r="DD1071" i="1"/>
  <c r="DD1087" i="1"/>
  <c r="DD1092" i="1"/>
  <c r="DD459" i="1"/>
  <c r="DD658" i="1"/>
  <c r="DD695" i="1"/>
  <c r="DD764" i="1"/>
  <c r="DD796" i="1"/>
  <c r="DD824" i="1"/>
  <c r="DD870" i="1"/>
  <c r="DD888" i="1"/>
  <c r="DD902" i="1"/>
  <c r="DD915" i="1"/>
  <c r="DD925" i="1"/>
  <c r="DD937" i="1"/>
  <c r="DD969" i="1"/>
  <c r="DD1012" i="1"/>
  <c r="DD1024" i="1"/>
  <c r="DD1029" i="1"/>
  <c r="DD1034" i="1"/>
  <c r="DD1040" i="1"/>
  <c r="DD1045" i="1"/>
  <c r="DD1050" i="1"/>
  <c r="DD1056" i="1"/>
  <c r="DD1061" i="1"/>
  <c r="DD1066" i="1"/>
  <c r="DD1072" i="1"/>
  <c r="DD1077" i="1"/>
  <c r="DD1082" i="1"/>
  <c r="DD1088" i="1"/>
  <c r="DD1097" i="1"/>
  <c r="DD1101" i="1"/>
  <c r="DD1105" i="1"/>
  <c r="DD1109" i="1"/>
  <c r="DD1113" i="1"/>
  <c r="DD1117" i="1"/>
  <c r="DD1121" i="1"/>
  <c r="DD1125" i="1"/>
  <c r="DD1129" i="1"/>
  <c r="DD1133" i="1"/>
  <c r="DD490" i="1"/>
  <c r="DD560" i="1"/>
  <c r="DD667" i="1"/>
  <c r="DD830" i="1"/>
  <c r="DD853" i="1"/>
  <c r="DD874" i="1"/>
  <c r="DD892" i="1"/>
  <c r="DD949" i="1"/>
  <c r="DD981" i="1"/>
  <c r="DD989" i="1"/>
  <c r="DD997" i="1"/>
  <c r="DD1005" i="1"/>
  <c r="DD1018" i="1"/>
  <c r="DD1035" i="1"/>
  <c r="DD1051" i="1"/>
  <c r="DD1067" i="1"/>
  <c r="DD1083" i="1"/>
  <c r="DD1093" i="1"/>
  <c r="DD509" i="1"/>
  <c r="DD636" i="1"/>
  <c r="DD713" i="1"/>
  <c r="DD748" i="1"/>
  <c r="DD780" i="1"/>
  <c r="DD879" i="1"/>
  <c r="DD907" i="1"/>
  <c r="DD920" i="1"/>
  <c r="DD953" i="1"/>
  <c r="DD1014" i="1"/>
  <c r="DD1021" i="1"/>
  <c r="DD1026" i="1"/>
  <c r="DD1032" i="1"/>
  <c r="DD1037" i="1"/>
  <c r="DD1042" i="1"/>
  <c r="DD1048" i="1"/>
  <c r="DD1053" i="1"/>
  <c r="DD1058" i="1"/>
  <c r="DD1064" i="1"/>
  <c r="DD1069" i="1"/>
  <c r="DD1074" i="1"/>
  <c r="DD1080" i="1"/>
  <c r="DD1085" i="1"/>
  <c r="DD1090" i="1"/>
  <c r="DD1095" i="1"/>
  <c r="DD1099" i="1"/>
  <c r="DD1103" i="1"/>
  <c r="DD1107" i="1"/>
  <c r="DD1111" i="1"/>
  <c r="DD1115" i="1"/>
  <c r="DD1119" i="1"/>
  <c r="DD491" i="1"/>
  <c r="DD704" i="1"/>
  <c r="DD831" i="1"/>
  <c r="DD906" i="1"/>
  <c r="DD1020" i="1"/>
  <c r="DD1041" i="1"/>
  <c r="DD1062" i="1"/>
  <c r="DD1084" i="1"/>
  <c r="DD1102" i="1"/>
  <c r="DD1118" i="1"/>
  <c r="DD1130" i="1"/>
  <c r="DD1169" i="1"/>
  <c r="DD1175" i="1"/>
  <c r="DD1182" i="1"/>
  <c r="DD1188" i="1"/>
  <c r="DD1201" i="1"/>
  <c r="DD1207" i="1"/>
  <c r="DD1214" i="1"/>
  <c r="DD1219" i="1"/>
  <c r="DD1225" i="1"/>
  <c r="DD1230" i="1"/>
  <c r="DD1235" i="1"/>
  <c r="DD1241" i="1"/>
  <c r="DD1246" i="1"/>
  <c r="DD1251" i="1"/>
  <c r="DD1257" i="1"/>
  <c r="DD1262" i="1"/>
  <c r="DD1267" i="1"/>
  <c r="DD1277" i="1"/>
  <c r="DD1286" i="1"/>
  <c r="DD1295" i="1"/>
  <c r="DD1300" i="1"/>
  <c r="DD1341" i="1"/>
  <c r="DD1349" i="1"/>
  <c r="DD1361" i="1"/>
  <c r="DD1369" i="1"/>
  <c r="DD1377" i="1"/>
  <c r="DD1389" i="1"/>
  <c r="DD836" i="1"/>
  <c r="DD992" i="1"/>
  <c r="DD1063" i="1"/>
  <c r="DD1139" i="1"/>
  <c r="DD1147" i="1"/>
  <c r="DD1155" i="1"/>
  <c r="DD1163" i="1"/>
  <c r="DD1170" i="1"/>
  <c r="DD1176" i="1"/>
  <c r="DD1189" i="1"/>
  <c r="DD1195" i="1"/>
  <c r="DD1202" i="1"/>
  <c r="DD1208" i="1"/>
  <c r="DD1220" i="1"/>
  <c r="DD1236" i="1"/>
  <c r="DD1252" i="1"/>
  <c r="DD1268" i="1"/>
  <c r="DD1273" i="1"/>
  <c r="DD1282" i="1"/>
  <c r="DD1291" i="1"/>
  <c r="DD1296" i="1"/>
  <c r="DD1305" i="1"/>
  <c r="DD1309" i="1"/>
  <c r="DD1313" i="1"/>
  <c r="DD1317" i="1"/>
  <c r="DD1321" i="1"/>
  <c r="DD1325" i="1"/>
  <c r="DD1333" i="1"/>
  <c r="DD1337" i="1"/>
  <c r="DD1345" i="1"/>
  <c r="DD1353" i="1"/>
  <c r="DD1357" i="1"/>
  <c r="DD1365" i="1"/>
  <c r="DD1373" i="1"/>
  <c r="DD1381" i="1"/>
  <c r="DD1385" i="1"/>
  <c r="DD740" i="1"/>
  <c r="DD854" i="1"/>
  <c r="DD916" i="1"/>
  <c r="DD961" i="1"/>
  <c r="DD1025" i="1"/>
  <c r="DD1046" i="1"/>
  <c r="DD1068" i="1"/>
  <c r="DD1089" i="1"/>
  <c r="DD1106" i="1"/>
  <c r="DD1122" i="1"/>
  <c r="DD1131" i="1"/>
  <c r="DD1141" i="1"/>
  <c r="DD1149" i="1"/>
  <c r="DD1157" i="1"/>
  <c r="DD1164" i="1"/>
  <c r="DD1177" i="1"/>
  <c r="DD1183" i="1"/>
  <c r="DD1190" i="1"/>
  <c r="DD1196" i="1"/>
  <c r="DD1209" i="1"/>
  <c r="DD1215" i="1"/>
  <c r="DD1221" i="1"/>
  <c r="DD1226" i="1"/>
  <c r="DD1231" i="1"/>
  <c r="DD1237" i="1"/>
  <c r="DD1242" i="1"/>
  <c r="DD1247" i="1"/>
  <c r="DD1253" i="1"/>
  <c r="DD1258" i="1"/>
  <c r="DD1263" i="1"/>
  <c r="DD1269" i="1"/>
  <c r="DD1278" i="1"/>
  <c r="DD1287" i="1"/>
  <c r="DD1292" i="1"/>
  <c r="DD1301" i="1"/>
  <c r="DD1338" i="1"/>
  <c r="DD1350" i="1"/>
  <c r="DD1358" i="1"/>
  <c r="DD1366" i="1"/>
  <c r="DD1374" i="1"/>
  <c r="DD1386" i="1"/>
  <c r="DD576" i="1"/>
  <c r="DD859" i="1"/>
  <c r="DD1000" i="1"/>
  <c r="DD1047" i="1"/>
  <c r="DD1134" i="1"/>
  <c r="DD1142" i="1"/>
  <c r="DD1150" i="1"/>
  <c r="DD1158" i="1"/>
  <c r="DD1165" i="1"/>
  <c r="DD1171" i="1"/>
  <c r="DD1178" i="1"/>
  <c r="DD1184" i="1"/>
  <c r="DD1197" i="1"/>
  <c r="DD1203" i="1"/>
  <c r="DD1210" i="1"/>
  <c r="DD1216" i="1"/>
  <c r="DD1232" i="1"/>
  <c r="DD1248" i="1"/>
  <c r="DD1264" i="1"/>
  <c r="DD1274" i="1"/>
  <c r="DD1283" i="1"/>
  <c r="DD1288" i="1"/>
  <c r="DD1297" i="1"/>
  <c r="DD1306" i="1"/>
  <c r="DD1310" i="1"/>
  <c r="DD1314" i="1"/>
  <c r="DD1318" i="1"/>
  <c r="DD1322" i="1"/>
  <c r="DD1326" i="1"/>
  <c r="DD1330" i="1"/>
  <c r="DD1334" i="1"/>
  <c r="DD1342" i="1"/>
  <c r="DD1346" i="1"/>
  <c r="DD1354" i="1"/>
  <c r="DD1362" i="1"/>
  <c r="DD1370" i="1"/>
  <c r="DD1378" i="1"/>
  <c r="DD1382" i="1"/>
  <c r="DD623" i="1"/>
  <c r="DD772" i="1"/>
  <c r="DD929" i="1"/>
  <c r="DD1030" i="1"/>
  <c r="DD1052" i="1"/>
  <c r="DD1073" i="1"/>
  <c r="DD1110" i="1"/>
  <c r="DD1123" i="1"/>
  <c r="DD1166" i="1"/>
  <c r="DD1172" i="1"/>
  <c r="DD1185" i="1"/>
  <c r="DD1191" i="1"/>
  <c r="DD1198" i="1"/>
  <c r="DD1204" i="1"/>
  <c r="DD1217" i="1"/>
  <c r="DD1222" i="1"/>
  <c r="DD1227" i="1"/>
  <c r="DD1233" i="1"/>
  <c r="DD1238" i="1"/>
  <c r="DD1243" i="1"/>
  <c r="DD1249" i="1"/>
  <c r="DD1254" i="1"/>
  <c r="DD1259" i="1"/>
  <c r="DD1265" i="1"/>
  <c r="DD1270" i="1"/>
  <c r="DD1279" i="1"/>
  <c r="DD1284" i="1"/>
  <c r="DD1293" i="1"/>
  <c r="DD1302" i="1"/>
  <c r="DD1013" i="1"/>
  <c r="DD1078" i="1"/>
  <c r="DD1114" i="1"/>
  <c r="DD1145" i="1"/>
  <c r="DD1167" i="1"/>
  <c r="DD1199" i="1"/>
  <c r="DD1218" i="1"/>
  <c r="DD1234" i="1"/>
  <c r="DD1250" i="1"/>
  <c r="DD1266" i="1"/>
  <c r="DD635" i="1"/>
  <c r="DD973" i="1"/>
  <c r="DD1008" i="1"/>
  <c r="DD1031" i="1"/>
  <c r="DD1094" i="1"/>
  <c r="DD1126" i="1"/>
  <c r="DD1135" i="1"/>
  <c r="DD1143" i="1"/>
  <c r="DD1151" i="1"/>
  <c r="DD1159" i="1"/>
  <c r="DD1173" i="1"/>
  <c r="DD1179" i="1"/>
  <c r="DD1186" i="1"/>
  <c r="DD1192" i="1"/>
  <c r="DD1205" i="1"/>
  <c r="DD1211" i="1"/>
  <c r="DD1228" i="1"/>
  <c r="DD1244" i="1"/>
  <c r="DD1260" i="1"/>
  <c r="DD1275" i="1"/>
  <c r="DD1280" i="1"/>
  <c r="DD1289" i="1"/>
  <c r="DD1298" i="1"/>
  <c r="DD1307" i="1"/>
  <c r="DD1311" i="1"/>
  <c r="DD1315" i="1"/>
  <c r="DD1319" i="1"/>
  <c r="DD1323" i="1"/>
  <c r="DD1327" i="1"/>
  <c r="DD1331" i="1"/>
  <c r="DD1335" i="1"/>
  <c r="DD1339" i="1"/>
  <c r="DD1343" i="1"/>
  <c r="DD1347" i="1"/>
  <c r="DD1351" i="1"/>
  <c r="DD1355" i="1"/>
  <c r="DD1359" i="1"/>
  <c r="DD1363" i="1"/>
  <c r="DD1367" i="1"/>
  <c r="DD1371" i="1"/>
  <c r="DD1375" i="1"/>
  <c r="DD1379" i="1"/>
  <c r="DD1383" i="1"/>
  <c r="DD1387" i="1"/>
  <c r="DD804" i="1"/>
  <c r="DD1036" i="1"/>
  <c r="DD1057" i="1"/>
  <c r="DD1098" i="1"/>
  <c r="DD1137" i="1"/>
  <c r="DD1153" i="1"/>
  <c r="DD1161" i="1"/>
  <c r="DD1174" i="1"/>
  <c r="DD1180" i="1"/>
  <c r="DD1193" i="1"/>
  <c r="DD1206" i="1"/>
  <c r="DD1212" i="1"/>
  <c r="DD1223" i="1"/>
  <c r="DD1229" i="1"/>
  <c r="DD1239" i="1"/>
  <c r="DD1245" i="1"/>
  <c r="DD1255" i="1"/>
  <c r="DD1261" i="1"/>
  <c r="DD1271" i="1"/>
  <c r="DD1276" i="1"/>
  <c r="DD1285" i="1"/>
  <c r="DD1294" i="1"/>
  <c r="DD1303" i="1"/>
  <c r="DD676" i="1"/>
  <c r="DD811" i="1"/>
  <c r="DD893" i="1"/>
  <c r="DD941" i="1"/>
  <c r="DD984" i="1"/>
  <c r="DD1079" i="1"/>
  <c r="DD1127" i="1"/>
  <c r="DD1138" i="1"/>
  <c r="DD1146" i="1"/>
  <c r="DD1154" i="1"/>
  <c r="DD1162" i="1"/>
  <c r="DD1168" i="1"/>
  <c r="DD1181" i="1"/>
  <c r="DD1187" i="1"/>
  <c r="DD1194" i="1"/>
  <c r="DD1200" i="1"/>
  <c r="DD1213" i="1"/>
  <c r="DD1224" i="1"/>
  <c r="DD1240" i="1"/>
  <c r="DD1256" i="1"/>
  <c r="DD1272" i="1"/>
  <c r="DD1281" i="1"/>
  <c r="DD1290" i="1"/>
  <c r="DD1299" i="1"/>
  <c r="DD1304" i="1"/>
  <c r="DD1308" i="1"/>
  <c r="DD1312" i="1"/>
  <c r="DD1316" i="1"/>
  <c r="DD1320" i="1"/>
  <c r="DD1324" i="1"/>
  <c r="DD1328" i="1"/>
  <c r="DD1332" i="1"/>
  <c r="DD1336" i="1"/>
  <c r="DD1340" i="1"/>
  <c r="DD1344" i="1"/>
  <c r="DD1348" i="1"/>
  <c r="DD1352" i="1"/>
  <c r="DD1356" i="1"/>
  <c r="DD1360" i="1"/>
  <c r="DD1364" i="1"/>
  <c r="DD1368" i="1"/>
  <c r="DD1372" i="1"/>
  <c r="DD1376" i="1"/>
  <c r="DD1380" i="1"/>
  <c r="DD1384" i="1"/>
  <c r="DD1388" i="1"/>
  <c r="DD1329" i="1"/>
  <c r="CZ6" i="1"/>
  <c r="CZ10" i="1"/>
  <c r="CZ14" i="1"/>
  <c r="CZ18" i="1"/>
  <c r="CZ22" i="1"/>
  <c r="CZ26" i="1"/>
  <c r="CZ30" i="1"/>
  <c r="CZ34" i="1"/>
  <c r="CZ38" i="1"/>
  <c r="CZ42" i="1"/>
  <c r="CZ46" i="1"/>
  <c r="CZ50" i="1"/>
  <c r="CZ54" i="1"/>
  <c r="CZ58" i="1"/>
  <c r="CZ62" i="1"/>
  <c r="CZ66" i="1"/>
  <c r="CZ70" i="1"/>
  <c r="CZ74" i="1"/>
  <c r="CZ78" i="1"/>
  <c r="CZ82" i="1"/>
  <c r="CZ86" i="1"/>
  <c r="CZ90" i="1"/>
  <c r="CZ94" i="1"/>
  <c r="CZ98" i="1"/>
  <c r="CZ7" i="1"/>
  <c r="CZ11" i="1"/>
  <c r="CZ15" i="1"/>
  <c r="CZ19" i="1"/>
  <c r="CZ23" i="1"/>
  <c r="CZ27" i="1"/>
  <c r="CZ31" i="1"/>
  <c r="CZ35" i="1"/>
  <c r="CZ39" i="1"/>
  <c r="CZ43" i="1"/>
  <c r="CZ47" i="1"/>
  <c r="CZ51" i="1"/>
  <c r="CZ55" i="1"/>
  <c r="CZ59" i="1"/>
  <c r="CZ63" i="1"/>
  <c r="CZ67" i="1"/>
  <c r="CZ71" i="1"/>
  <c r="CZ75" i="1"/>
  <c r="CZ79" i="1"/>
  <c r="CZ83" i="1"/>
  <c r="CZ87" i="1"/>
  <c r="CZ91" i="1"/>
  <c r="CZ95" i="1"/>
  <c r="CZ99" i="1"/>
  <c r="CZ13" i="1"/>
  <c r="CZ20" i="1"/>
  <c r="CZ45" i="1"/>
  <c r="CZ52" i="1"/>
  <c r="CZ77" i="1"/>
  <c r="CZ84" i="1"/>
  <c r="CZ102" i="1"/>
  <c r="CZ8" i="1"/>
  <c r="CZ33" i="1"/>
  <c r="CZ40" i="1"/>
  <c r="CZ65" i="1"/>
  <c r="CZ72" i="1"/>
  <c r="CZ97" i="1"/>
  <c r="CZ21" i="1"/>
  <c r="CZ28" i="1"/>
  <c r="CZ53" i="1"/>
  <c r="CZ60" i="1"/>
  <c r="CZ85" i="1"/>
  <c r="CZ92" i="1"/>
  <c r="CZ9" i="1"/>
  <c r="CZ29" i="1"/>
  <c r="CZ49" i="1"/>
  <c r="CZ69" i="1"/>
  <c r="CZ89" i="1"/>
  <c r="CZ41" i="1"/>
  <c r="CZ61" i="1"/>
  <c r="CZ81" i="1"/>
  <c r="CZ101" i="1"/>
  <c r="CZ12" i="1"/>
  <c r="CZ37" i="1"/>
  <c r="CZ80" i="1"/>
  <c r="CZ25" i="1"/>
  <c r="CZ68" i="1"/>
  <c r="CZ48" i="1"/>
  <c r="CZ64" i="1"/>
  <c r="CZ16" i="1"/>
  <c r="CZ32" i="1"/>
  <c r="CZ73" i="1"/>
  <c r="CZ88" i="1"/>
  <c r="CZ17" i="1"/>
  <c r="CZ36" i="1"/>
  <c r="CZ56" i="1"/>
  <c r="CZ57" i="1"/>
  <c r="CZ76" i="1"/>
  <c r="CZ96" i="1"/>
  <c r="CZ24" i="1"/>
  <c r="CZ44" i="1"/>
  <c r="CZ93" i="1"/>
  <c r="CZ100" i="1"/>
  <c r="CV9" i="1"/>
  <c r="CV13" i="1"/>
  <c r="CV17" i="1"/>
  <c r="CV21" i="1"/>
  <c r="CV25" i="1"/>
  <c r="CV29" i="1"/>
  <c r="CV33" i="1"/>
  <c r="CV37" i="1"/>
  <c r="CV41" i="1"/>
  <c r="CV45" i="1"/>
  <c r="CV49" i="1"/>
  <c r="CV53" i="1"/>
  <c r="CV57" i="1"/>
  <c r="CV61" i="1"/>
  <c r="CV65" i="1"/>
  <c r="CV69" i="1"/>
  <c r="CV73" i="1"/>
  <c r="CV77" i="1"/>
  <c r="CV81" i="1"/>
  <c r="CV85" i="1"/>
  <c r="CV6" i="1"/>
  <c r="CV11" i="1"/>
  <c r="CV16" i="1"/>
  <c r="CV22" i="1"/>
  <c r="CV27" i="1"/>
  <c r="CV32" i="1"/>
  <c r="CV38" i="1"/>
  <c r="CV43" i="1"/>
  <c r="CV48" i="1"/>
  <c r="CV54" i="1"/>
  <c r="CV59" i="1"/>
  <c r="CV64" i="1"/>
  <c r="CV70" i="1"/>
  <c r="CV75" i="1"/>
  <c r="CV80" i="1"/>
  <c r="CV86" i="1"/>
  <c r="CV95" i="1"/>
  <c r="CV104" i="1"/>
  <c r="CV109" i="1"/>
  <c r="CV118" i="1"/>
  <c r="CV127" i="1"/>
  <c r="CV136" i="1"/>
  <c r="CV141" i="1"/>
  <c r="CV150" i="1"/>
  <c r="CV159" i="1"/>
  <c r="CV168" i="1"/>
  <c r="CV173" i="1"/>
  <c r="CV182" i="1"/>
  <c r="CV191" i="1"/>
  <c r="CV91" i="1"/>
  <c r="CV100" i="1"/>
  <c r="CV105" i="1"/>
  <c r="CV114" i="1"/>
  <c r="CV123" i="1"/>
  <c r="CV132" i="1"/>
  <c r="CV137" i="1"/>
  <c r="CV7" i="1"/>
  <c r="CV12" i="1"/>
  <c r="CV18" i="1"/>
  <c r="CV23" i="1"/>
  <c r="CV28" i="1"/>
  <c r="CV34" i="1"/>
  <c r="CV39" i="1"/>
  <c r="CV44" i="1"/>
  <c r="CV50" i="1"/>
  <c r="CV55" i="1"/>
  <c r="CV60" i="1"/>
  <c r="CV66" i="1"/>
  <c r="CV71" i="1"/>
  <c r="CV76" i="1"/>
  <c r="CV82" i="1"/>
  <c r="CV87" i="1"/>
  <c r="CV96" i="1"/>
  <c r="CV101" i="1"/>
  <c r="CV110" i="1"/>
  <c r="CV119" i="1"/>
  <c r="CV128" i="1"/>
  <c r="CV133" i="1"/>
  <c r="CV142" i="1"/>
  <c r="CV151" i="1"/>
  <c r="CV160" i="1"/>
  <c r="CV165" i="1"/>
  <c r="CV174" i="1"/>
  <c r="CV183" i="1"/>
  <c r="CV192" i="1"/>
  <c r="CV92" i="1"/>
  <c r="CV97" i="1"/>
  <c r="CV106" i="1"/>
  <c r="CV115" i="1"/>
  <c r="CV124" i="1"/>
  <c r="CV129" i="1"/>
  <c r="CV8" i="1"/>
  <c r="CV14" i="1"/>
  <c r="CV19" i="1"/>
  <c r="CV24" i="1"/>
  <c r="CV30" i="1"/>
  <c r="CV35" i="1"/>
  <c r="CV40" i="1"/>
  <c r="CV46" i="1"/>
  <c r="CV51" i="1"/>
  <c r="CV56" i="1"/>
  <c r="CV62" i="1"/>
  <c r="CV67" i="1"/>
  <c r="CV72" i="1"/>
  <c r="CV78" i="1"/>
  <c r="CV83" i="1"/>
  <c r="CV88" i="1"/>
  <c r="CV93" i="1"/>
  <c r="CV102" i="1"/>
  <c r="CV111" i="1"/>
  <c r="CV120" i="1"/>
  <c r="CV125" i="1"/>
  <c r="CV134" i="1"/>
  <c r="CV143" i="1"/>
  <c r="CV152" i="1"/>
  <c r="CV157" i="1"/>
  <c r="CV166" i="1"/>
  <c r="CV175" i="1"/>
  <c r="CV184" i="1"/>
  <c r="CV189" i="1"/>
  <c r="CV198" i="1"/>
  <c r="CV207" i="1"/>
  <c r="CV216" i="1"/>
  <c r="CV221" i="1"/>
  <c r="CV230" i="1"/>
  <c r="CV89" i="1"/>
  <c r="CV98" i="1"/>
  <c r="CV107" i="1"/>
  <c r="CV116" i="1"/>
  <c r="CV121" i="1"/>
  <c r="CV130" i="1"/>
  <c r="CV139" i="1"/>
  <c r="CV148" i="1"/>
  <c r="CV153" i="1"/>
  <c r="CV162" i="1"/>
  <c r="CV171" i="1"/>
  <c r="CV180" i="1"/>
  <c r="CV185" i="1"/>
  <c r="CV194" i="1"/>
  <c r="CV203" i="1"/>
  <c r="CV212" i="1"/>
  <c r="CV217" i="1"/>
  <c r="CV226" i="1"/>
  <c r="CV10" i="1"/>
  <c r="CV15" i="1"/>
  <c r="CV20" i="1"/>
  <c r="CV26" i="1"/>
  <c r="CV31" i="1"/>
  <c r="CV36" i="1"/>
  <c r="CV42" i="1"/>
  <c r="CV47" i="1"/>
  <c r="CV52" i="1"/>
  <c r="CV58" i="1"/>
  <c r="CV63" i="1"/>
  <c r="CV68" i="1"/>
  <c r="CV74" i="1"/>
  <c r="CV79" i="1"/>
  <c r="CV84" i="1"/>
  <c r="CV94" i="1"/>
  <c r="CV103" i="1"/>
  <c r="CV112" i="1"/>
  <c r="CV117" i="1"/>
  <c r="CV126" i="1"/>
  <c r="CV135" i="1"/>
  <c r="CV144" i="1"/>
  <c r="CV149" i="1"/>
  <c r="CV158" i="1"/>
  <c r="CV167" i="1"/>
  <c r="CV176" i="1"/>
  <c r="CV181" i="1"/>
  <c r="CV190" i="1"/>
  <c r="CV199" i="1"/>
  <c r="CV208" i="1"/>
  <c r="CV213" i="1"/>
  <c r="CV222" i="1"/>
  <c r="CV231" i="1"/>
  <c r="CV131" i="1"/>
  <c r="CV146" i="1"/>
  <c r="CV170" i="1"/>
  <c r="CV195" i="1"/>
  <c r="CV99" i="1"/>
  <c r="CV147" i="1"/>
  <c r="CV172" i="1"/>
  <c r="CV202" i="1"/>
  <c r="CV210" i="1"/>
  <c r="CV218" i="1"/>
  <c r="CV224" i="1"/>
  <c r="CV232" i="1"/>
  <c r="CV161" i="1"/>
  <c r="CV186" i="1"/>
  <c r="CV196" i="1"/>
  <c r="CV204" i="1"/>
  <c r="CV225" i="1"/>
  <c r="CV108" i="1"/>
  <c r="CV138" i="1"/>
  <c r="CV163" i="1"/>
  <c r="CV187" i="1"/>
  <c r="CV197" i="1"/>
  <c r="CV205" i="1"/>
  <c r="CV211" i="1"/>
  <c r="CV219" i="1"/>
  <c r="CV227" i="1"/>
  <c r="CV113" i="1"/>
  <c r="CV140" i="1"/>
  <c r="CV164" i="1"/>
  <c r="CV177" i="1"/>
  <c r="CV188" i="1"/>
  <c r="CV154" i="1"/>
  <c r="CV178" i="1"/>
  <c r="CV206" i="1"/>
  <c r="CV214" i="1"/>
  <c r="CV220" i="1"/>
  <c r="CV228" i="1"/>
  <c r="CV122" i="1"/>
  <c r="CV155" i="1"/>
  <c r="CV179" i="1"/>
  <c r="CV200" i="1"/>
  <c r="CV229" i="1"/>
  <c r="CV201" i="1"/>
  <c r="CV90" i="1"/>
  <c r="CV209" i="1"/>
  <c r="CV215" i="1"/>
  <c r="CV145" i="1"/>
  <c r="CV223" i="1"/>
  <c r="CV156" i="1"/>
  <c r="CV169" i="1"/>
  <c r="CV193" i="1"/>
  <c r="CR7" i="1"/>
  <c r="CR11" i="1"/>
  <c r="CR8" i="1"/>
  <c r="CR12" i="1"/>
  <c r="CR16" i="1"/>
  <c r="CR20" i="1"/>
  <c r="CR24" i="1"/>
  <c r="CR28" i="1"/>
  <c r="CR32" i="1"/>
  <c r="CR36" i="1"/>
  <c r="CR40" i="1"/>
  <c r="CR44" i="1"/>
  <c r="CR48" i="1"/>
  <c r="CR52" i="1"/>
  <c r="CR56" i="1"/>
  <c r="CR60" i="1"/>
  <c r="CR64" i="1"/>
  <c r="CR68" i="1"/>
  <c r="CR72" i="1"/>
  <c r="CR76" i="1"/>
  <c r="CR80" i="1"/>
  <c r="CR84" i="1"/>
  <c r="CR88" i="1"/>
  <c r="CR92" i="1"/>
  <c r="CR96" i="1"/>
  <c r="CR6" i="1"/>
  <c r="CR14" i="1"/>
  <c r="CR33" i="1"/>
  <c r="CR39" i="1"/>
  <c r="CR46" i="1"/>
  <c r="CR65" i="1"/>
  <c r="CR71" i="1"/>
  <c r="CR78" i="1"/>
  <c r="CR97" i="1"/>
  <c r="CR108" i="1"/>
  <c r="CR113" i="1"/>
  <c r="CR124" i="1"/>
  <c r="CR129" i="1"/>
  <c r="CR140" i="1"/>
  <c r="CR145" i="1"/>
  <c r="CR156" i="1"/>
  <c r="CR161" i="1"/>
  <c r="CR172" i="1"/>
  <c r="CR177" i="1"/>
  <c r="CR188" i="1"/>
  <c r="CR193" i="1"/>
  <c r="CR204" i="1"/>
  <c r="CR209" i="1"/>
  <c r="CR220" i="1"/>
  <c r="CR225" i="1"/>
  <c r="CR236" i="1"/>
  <c r="CR241" i="1"/>
  <c r="CR252" i="1"/>
  <c r="CR257" i="1"/>
  <c r="CR268" i="1"/>
  <c r="CR273" i="1"/>
  <c r="CR284" i="1"/>
  <c r="CR289" i="1"/>
  <c r="CR300" i="1"/>
  <c r="CR305" i="1"/>
  <c r="CR316" i="1"/>
  <c r="CR321" i="1"/>
  <c r="CR332" i="1"/>
  <c r="CR337" i="1"/>
  <c r="CR21" i="1"/>
  <c r="CR27" i="1"/>
  <c r="CR34" i="1"/>
  <c r="CR53" i="1"/>
  <c r="CR59" i="1"/>
  <c r="CR66" i="1"/>
  <c r="CR85" i="1"/>
  <c r="CR91" i="1"/>
  <c r="CR98" i="1"/>
  <c r="CR103" i="1"/>
  <c r="CR114" i="1"/>
  <c r="CR119" i="1"/>
  <c r="CR130" i="1"/>
  <c r="CR135" i="1"/>
  <c r="CR146" i="1"/>
  <c r="CR151" i="1"/>
  <c r="CR162" i="1"/>
  <c r="CR167" i="1"/>
  <c r="CR178" i="1"/>
  <c r="CR183" i="1"/>
  <c r="CR194" i="1"/>
  <c r="CR199" i="1"/>
  <c r="CR210" i="1"/>
  <c r="CR215" i="1"/>
  <c r="CR15" i="1"/>
  <c r="CR22" i="1"/>
  <c r="CR41" i="1"/>
  <c r="CR47" i="1"/>
  <c r="CR54" i="1"/>
  <c r="CR73" i="1"/>
  <c r="CR79" i="1"/>
  <c r="CR86" i="1"/>
  <c r="CR104" i="1"/>
  <c r="CR109" i="1"/>
  <c r="CR120" i="1"/>
  <c r="CR125" i="1"/>
  <c r="CR136" i="1"/>
  <c r="CR141" i="1"/>
  <c r="CR152" i="1"/>
  <c r="CR157" i="1"/>
  <c r="CR168" i="1"/>
  <c r="CR173" i="1"/>
  <c r="CR184" i="1"/>
  <c r="CR189" i="1"/>
  <c r="CR200" i="1"/>
  <c r="CR205" i="1"/>
  <c r="CR216" i="1"/>
  <c r="CR9" i="1"/>
  <c r="CR29" i="1"/>
  <c r="CR35" i="1"/>
  <c r="CR42" i="1"/>
  <c r="CR61" i="1"/>
  <c r="CR67" i="1"/>
  <c r="CR74" i="1"/>
  <c r="CR93" i="1"/>
  <c r="CR99" i="1"/>
  <c r="CR110" i="1"/>
  <c r="CR115" i="1"/>
  <c r="CR126" i="1"/>
  <c r="CR131" i="1"/>
  <c r="CR142" i="1"/>
  <c r="CR147" i="1"/>
  <c r="CR158" i="1"/>
  <c r="CR163" i="1"/>
  <c r="CR174" i="1"/>
  <c r="CR179" i="1"/>
  <c r="CR190" i="1"/>
  <c r="CR195" i="1"/>
  <c r="CR206" i="1"/>
  <c r="CR211" i="1"/>
  <c r="CR222" i="1"/>
  <c r="CR227" i="1"/>
  <c r="CR238" i="1"/>
  <c r="CR243" i="1"/>
  <c r="CR254" i="1"/>
  <c r="CR259" i="1"/>
  <c r="CR270" i="1"/>
  <c r="CR275" i="1"/>
  <c r="CR286" i="1"/>
  <c r="CR291" i="1"/>
  <c r="CR302" i="1"/>
  <c r="CR307" i="1"/>
  <c r="CR318" i="1"/>
  <c r="CR323" i="1"/>
  <c r="CR334" i="1"/>
  <c r="CR339" i="1"/>
  <c r="CR349" i="1"/>
  <c r="CR353" i="1"/>
  <c r="CR357" i="1"/>
  <c r="CR10" i="1"/>
  <c r="CR17" i="1"/>
  <c r="CR23" i="1"/>
  <c r="CR30" i="1"/>
  <c r="CR49" i="1"/>
  <c r="CR55" i="1"/>
  <c r="CR62" i="1"/>
  <c r="CR81" i="1"/>
  <c r="CR87" i="1"/>
  <c r="CR94" i="1"/>
  <c r="CR100" i="1"/>
  <c r="CR105" i="1"/>
  <c r="CR116" i="1"/>
  <c r="CR121" i="1"/>
  <c r="CR132" i="1"/>
  <c r="CR137" i="1"/>
  <c r="CR148" i="1"/>
  <c r="CR153" i="1"/>
  <c r="CR164" i="1"/>
  <c r="CR169" i="1"/>
  <c r="CR180" i="1"/>
  <c r="CR185" i="1"/>
  <c r="CR196" i="1"/>
  <c r="CR201" i="1"/>
  <c r="CR212" i="1"/>
  <c r="CR217" i="1"/>
  <c r="CR228" i="1"/>
  <c r="CR233" i="1"/>
  <c r="CR244" i="1"/>
  <c r="CR249" i="1"/>
  <c r="CR260" i="1"/>
  <c r="CR265" i="1"/>
  <c r="CR276" i="1"/>
  <c r="CR281" i="1"/>
  <c r="CR292" i="1"/>
  <c r="CR297" i="1"/>
  <c r="CR308" i="1"/>
  <c r="CR313" i="1"/>
  <c r="CR324" i="1"/>
  <c r="CR329" i="1"/>
  <c r="CR340" i="1"/>
  <c r="CR345" i="1"/>
  <c r="CR18" i="1"/>
  <c r="CR37" i="1"/>
  <c r="CR43" i="1"/>
  <c r="CR50" i="1"/>
  <c r="CR69" i="1"/>
  <c r="CR75" i="1"/>
  <c r="CR82" i="1"/>
  <c r="CR106" i="1"/>
  <c r="CR111" i="1"/>
  <c r="CR122" i="1"/>
  <c r="CR127" i="1"/>
  <c r="CR138" i="1"/>
  <c r="CR143" i="1"/>
  <c r="CR154" i="1"/>
  <c r="CR159" i="1"/>
  <c r="CR170" i="1"/>
  <c r="CR175" i="1"/>
  <c r="CR186" i="1"/>
  <c r="CR191" i="1"/>
  <c r="CR202" i="1"/>
  <c r="CR207" i="1"/>
  <c r="CR218" i="1"/>
  <c r="CR223" i="1"/>
  <c r="CR234" i="1"/>
  <c r="CR239" i="1"/>
  <c r="CR250" i="1"/>
  <c r="CR255" i="1"/>
  <c r="CR266" i="1"/>
  <c r="CR271" i="1"/>
  <c r="CR282" i="1"/>
  <c r="CR287" i="1"/>
  <c r="CR298" i="1"/>
  <c r="CR303" i="1"/>
  <c r="CR314" i="1"/>
  <c r="CR319" i="1"/>
  <c r="CR330" i="1"/>
  <c r="CR335" i="1"/>
  <c r="CR346" i="1"/>
  <c r="CR350" i="1"/>
  <c r="CR354" i="1"/>
  <c r="CR358" i="1"/>
  <c r="CR13" i="1"/>
  <c r="CR19" i="1"/>
  <c r="CR26" i="1"/>
  <c r="CR45" i="1"/>
  <c r="CR51" i="1"/>
  <c r="CR58" i="1"/>
  <c r="CR77" i="1"/>
  <c r="CR83" i="1"/>
  <c r="CR90" i="1"/>
  <c r="CR102" i="1"/>
  <c r="CR107" i="1"/>
  <c r="CR118" i="1"/>
  <c r="CR123" i="1"/>
  <c r="CR134" i="1"/>
  <c r="CR139" i="1"/>
  <c r="CR150" i="1"/>
  <c r="CR155" i="1"/>
  <c r="CR166" i="1"/>
  <c r="CR171" i="1"/>
  <c r="CR182" i="1"/>
  <c r="CR187" i="1"/>
  <c r="CR198" i="1"/>
  <c r="CR203" i="1"/>
  <c r="CR214" i="1"/>
  <c r="CR219" i="1"/>
  <c r="CR230" i="1"/>
  <c r="CR235" i="1"/>
  <c r="CR246" i="1"/>
  <c r="CR251" i="1"/>
  <c r="CR262" i="1"/>
  <c r="CR267" i="1"/>
  <c r="CR278" i="1"/>
  <c r="CR283" i="1"/>
  <c r="CR294" i="1"/>
  <c r="CR299" i="1"/>
  <c r="CR310" i="1"/>
  <c r="CR315" i="1"/>
  <c r="CR326" i="1"/>
  <c r="CR331" i="1"/>
  <c r="CR342" i="1"/>
  <c r="CR347" i="1"/>
  <c r="CR351" i="1"/>
  <c r="CR355" i="1"/>
  <c r="CR359" i="1"/>
  <c r="CR63" i="1"/>
  <c r="CR112" i="1"/>
  <c r="CR197" i="1"/>
  <c r="CR226" i="1"/>
  <c r="CR240" i="1"/>
  <c r="CR253" i="1"/>
  <c r="CR25" i="1"/>
  <c r="CR165" i="1"/>
  <c r="CR208" i="1"/>
  <c r="CR229" i="1"/>
  <c r="CR258" i="1"/>
  <c r="CR272" i="1"/>
  <c r="CR285" i="1"/>
  <c r="CR328" i="1"/>
  <c r="CR343" i="1"/>
  <c r="CR31" i="1"/>
  <c r="CR128" i="1"/>
  <c r="CR213" i="1"/>
  <c r="CR231" i="1"/>
  <c r="CR245" i="1"/>
  <c r="CR274" i="1"/>
  <c r="CR288" i="1"/>
  <c r="CR301" i="1"/>
  <c r="CR344" i="1"/>
  <c r="CR356" i="1"/>
  <c r="CR38" i="1"/>
  <c r="CR89" i="1"/>
  <c r="CR133" i="1"/>
  <c r="CR176" i="1"/>
  <c r="CR232" i="1"/>
  <c r="CR247" i="1"/>
  <c r="CR261" i="1"/>
  <c r="CR95" i="1"/>
  <c r="CR181" i="1"/>
  <c r="CR248" i="1"/>
  <c r="CR263" i="1"/>
  <c r="CR277" i="1"/>
  <c r="CR306" i="1"/>
  <c r="CR320" i="1"/>
  <c r="CR333" i="1"/>
  <c r="CR348" i="1"/>
  <c r="CR57" i="1"/>
  <c r="CR149" i="1"/>
  <c r="CR192" i="1"/>
  <c r="CR224" i="1"/>
  <c r="CR237" i="1"/>
  <c r="CR280" i="1"/>
  <c r="CR295" i="1"/>
  <c r="CR309" i="1"/>
  <c r="CR338" i="1"/>
  <c r="CR269" i="1"/>
  <c r="CR336" i="1"/>
  <c r="CR221" i="1"/>
  <c r="CR279" i="1"/>
  <c r="CR311" i="1"/>
  <c r="CR70" i="1"/>
  <c r="CR312" i="1"/>
  <c r="CR341" i="1"/>
  <c r="CR101" i="1"/>
  <c r="CR290" i="1"/>
  <c r="CR317" i="1"/>
  <c r="CR117" i="1"/>
  <c r="CR242" i="1"/>
  <c r="CR293" i="1"/>
  <c r="CR322" i="1"/>
  <c r="CR144" i="1"/>
  <c r="CR296" i="1"/>
  <c r="CR325" i="1"/>
  <c r="CR352" i="1"/>
  <c r="CR160" i="1"/>
  <c r="CR256" i="1"/>
  <c r="CR327" i="1"/>
  <c r="CR264" i="1"/>
  <c r="CR304" i="1"/>
  <c r="CN6" i="1"/>
  <c r="CN11" i="1"/>
  <c r="CN22" i="1"/>
  <c r="CN27" i="1"/>
  <c r="CN38" i="1"/>
  <c r="CN43" i="1"/>
  <c r="CN54" i="1"/>
  <c r="CN59" i="1"/>
  <c r="CN70" i="1"/>
  <c r="CN75" i="1"/>
  <c r="CN86" i="1"/>
  <c r="CN91" i="1"/>
  <c r="CN102" i="1"/>
  <c r="CN107" i="1"/>
  <c r="CN118" i="1"/>
  <c r="CN123" i="1"/>
  <c r="CN134" i="1"/>
  <c r="CN139" i="1"/>
  <c r="CN150" i="1"/>
  <c r="CN155" i="1"/>
  <c r="CN166" i="1"/>
  <c r="CN171" i="1"/>
  <c r="CN182" i="1"/>
  <c r="CN12" i="1"/>
  <c r="CN17" i="1"/>
  <c r="CN28" i="1"/>
  <c r="CN33" i="1"/>
  <c r="CN44" i="1"/>
  <c r="CN49" i="1"/>
  <c r="CN60" i="1"/>
  <c r="CN65" i="1"/>
  <c r="CN7" i="1"/>
  <c r="CN18" i="1"/>
  <c r="CN23" i="1"/>
  <c r="CN34" i="1"/>
  <c r="CN39" i="1"/>
  <c r="CN50" i="1"/>
  <c r="CN55" i="1"/>
  <c r="CN66" i="1"/>
  <c r="CN8" i="1"/>
  <c r="CN13" i="1"/>
  <c r="CN24" i="1"/>
  <c r="CN29" i="1"/>
  <c r="CN40" i="1"/>
  <c r="CN45" i="1"/>
  <c r="CN56" i="1"/>
  <c r="CN61" i="1"/>
  <c r="CN72" i="1"/>
  <c r="CN77" i="1"/>
  <c r="CN88" i="1"/>
  <c r="CN93" i="1"/>
  <c r="CN104" i="1"/>
  <c r="CN109" i="1"/>
  <c r="CN120" i="1"/>
  <c r="CN125" i="1"/>
  <c r="CN136" i="1"/>
  <c r="CN141" i="1"/>
  <c r="CN152" i="1"/>
  <c r="CN157" i="1"/>
  <c r="CN168" i="1"/>
  <c r="CN173" i="1"/>
  <c r="CN184" i="1"/>
  <c r="CN189" i="1"/>
  <c r="CN200" i="1"/>
  <c r="CN205" i="1"/>
  <c r="CN216" i="1"/>
  <c r="CN221" i="1"/>
  <c r="CN232" i="1"/>
  <c r="CN237" i="1"/>
  <c r="CN248" i="1"/>
  <c r="CN253" i="1"/>
  <c r="CN264" i="1"/>
  <c r="CN269" i="1"/>
  <c r="CN280" i="1"/>
  <c r="CN285" i="1"/>
  <c r="CN296" i="1"/>
  <c r="CN301" i="1"/>
  <c r="CN312" i="1"/>
  <c r="CN317" i="1"/>
  <c r="CN328" i="1"/>
  <c r="CN333" i="1"/>
  <c r="CN344" i="1"/>
  <c r="CN14" i="1"/>
  <c r="CN19" i="1"/>
  <c r="CN30" i="1"/>
  <c r="CN35" i="1"/>
  <c r="CN46" i="1"/>
  <c r="CN51" i="1"/>
  <c r="CN62" i="1"/>
  <c r="CN67" i="1"/>
  <c r="CN78" i="1"/>
  <c r="CN83" i="1"/>
  <c r="CN94" i="1"/>
  <c r="CN99" i="1"/>
  <c r="CN110" i="1"/>
  <c r="CN115" i="1"/>
  <c r="CN126" i="1"/>
  <c r="CN131" i="1"/>
  <c r="CN142" i="1"/>
  <c r="CN147" i="1"/>
  <c r="CN158" i="1"/>
  <c r="CN163" i="1"/>
  <c r="CN174" i="1"/>
  <c r="CN179" i="1"/>
  <c r="CN190" i="1"/>
  <c r="CN195" i="1"/>
  <c r="CN206" i="1"/>
  <c r="CN211" i="1"/>
  <c r="CN222" i="1"/>
  <c r="CN227" i="1"/>
  <c r="CN238" i="1"/>
  <c r="CN243" i="1"/>
  <c r="CN254" i="1"/>
  <c r="CN259" i="1"/>
  <c r="CN270" i="1"/>
  <c r="CN275" i="1"/>
  <c r="CN286" i="1"/>
  <c r="CN291" i="1"/>
  <c r="CN302" i="1"/>
  <c r="CN307" i="1"/>
  <c r="CN318" i="1"/>
  <c r="CN323" i="1"/>
  <c r="CN334" i="1"/>
  <c r="CN339" i="1"/>
  <c r="CN349" i="1"/>
  <c r="CN353" i="1"/>
  <c r="CN357" i="1"/>
  <c r="CN361" i="1"/>
  <c r="CN365" i="1"/>
  <c r="CN369" i="1"/>
  <c r="CN9" i="1"/>
  <c r="CN20" i="1"/>
  <c r="CN25" i="1"/>
  <c r="CN36" i="1"/>
  <c r="CN41" i="1"/>
  <c r="CN52" i="1"/>
  <c r="CN57" i="1"/>
  <c r="CN68" i="1"/>
  <c r="CN73" i="1"/>
  <c r="CN84" i="1"/>
  <c r="CN89" i="1"/>
  <c r="CN100" i="1"/>
  <c r="CN105" i="1"/>
  <c r="CN116" i="1"/>
  <c r="CN121" i="1"/>
  <c r="CN132" i="1"/>
  <c r="CN137" i="1"/>
  <c r="CN148" i="1"/>
  <c r="CN153" i="1"/>
  <c r="CN164" i="1"/>
  <c r="CN169" i="1"/>
  <c r="CN16" i="1"/>
  <c r="CN21" i="1"/>
  <c r="CN32" i="1"/>
  <c r="CN37" i="1"/>
  <c r="CN48" i="1"/>
  <c r="CN53" i="1"/>
  <c r="CN64" i="1"/>
  <c r="CN69" i="1"/>
  <c r="CN80" i="1"/>
  <c r="CN85" i="1"/>
  <c r="CN96" i="1"/>
  <c r="CN101" i="1"/>
  <c r="CN112" i="1"/>
  <c r="CN117" i="1"/>
  <c r="CN128" i="1"/>
  <c r="CN133" i="1"/>
  <c r="CN144" i="1"/>
  <c r="CN149" i="1"/>
  <c r="CN160" i="1"/>
  <c r="CN165" i="1"/>
  <c r="CN176" i="1"/>
  <c r="CN181" i="1"/>
  <c r="CN192" i="1"/>
  <c r="CN197" i="1"/>
  <c r="CN208" i="1"/>
  <c r="CN213" i="1"/>
  <c r="CN224" i="1"/>
  <c r="CN229" i="1"/>
  <c r="CN240" i="1"/>
  <c r="CN245" i="1"/>
  <c r="CN256" i="1"/>
  <c r="CN261" i="1"/>
  <c r="CN272" i="1"/>
  <c r="CN277" i="1"/>
  <c r="CN288" i="1"/>
  <c r="CN293" i="1"/>
  <c r="CN304" i="1"/>
  <c r="CN309" i="1"/>
  <c r="CN320" i="1"/>
  <c r="CN325" i="1"/>
  <c r="CN336" i="1"/>
  <c r="CN341" i="1"/>
  <c r="CN10" i="1"/>
  <c r="CN92" i="1"/>
  <c r="CN106" i="1"/>
  <c r="CN119" i="1"/>
  <c r="CN162" i="1"/>
  <c r="CN175" i="1"/>
  <c r="CN186" i="1"/>
  <c r="CN194" i="1"/>
  <c r="CN203" i="1"/>
  <c r="CN212" i="1"/>
  <c r="CN220" i="1"/>
  <c r="CN246" i="1"/>
  <c r="CN271" i="1"/>
  <c r="CN279" i="1"/>
  <c r="CN297" i="1"/>
  <c r="CN305" i="1"/>
  <c r="CN314" i="1"/>
  <c r="CN322" i="1"/>
  <c r="CN331" i="1"/>
  <c r="CN340" i="1"/>
  <c r="CN354" i="1"/>
  <c r="CN360" i="1"/>
  <c r="CN367" i="1"/>
  <c r="CN373" i="1"/>
  <c r="CN378" i="1"/>
  <c r="CN389" i="1"/>
  <c r="CN394" i="1"/>
  <c r="CN15" i="1"/>
  <c r="CN58" i="1"/>
  <c r="CN79" i="1"/>
  <c r="CN108" i="1"/>
  <c r="CN122" i="1"/>
  <c r="CN135" i="1"/>
  <c r="CN177" i="1"/>
  <c r="CN187" i="1"/>
  <c r="CN196" i="1"/>
  <c r="CN204" i="1"/>
  <c r="CN63" i="1"/>
  <c r="CN81" i="1"/>
  <c r="CN95" i="1"/>
  <c r="CN124" i="1"/>
  <c r="CN138" i="1"/>
  <c r="CN151" i="1"/>
  <c r="CN178" i="1"/>
  <c r="CN188" i="1"/>
  <c r="CN214" i="1"/>
  <c r="CN26" i="1"/>
  <c r="CN82" i="1"/>
  <c r="CN97" i="1"/>
  <c r="CN111" i="1"/>
  <c r="CN140" i="1"/>
  <c r="CN154" i="1"/>
  <c r="CN167" i="1"/>
  <c r="CN180" i="1"/>
  <c r="CN198" i="1"/>
  <c r="CN223" i="1"/>
  <c r="CN231" i="1"/>
  <c r="CN249" i="1"/>
  <c r="CN257" i="1"/>
  <c r="CN266" i="1"/>
  <c r="CN274" i="1"/>
  <c r="CN283" i="1"/>
  <c r="CN292" i="1"/>
  <c r="CN300" i="1"/>
  <c r="CN326" i="1"/>
  <c r="CN350" i="1"/>
  <c r="CN356" i="1"/>
  <c r="CN363" i="1"/>
  <c r="CN375" i="1"/>
  <c r="CN380" i="1"/>
  <c r="CN391" i="1"/>
  <c r="CN396" i="1"/>
  <c r="CN407" i="1"/>
  <c r="CN412" i="1"/>
  <c r="CN423" i="1"/>
  <c r="CN428" i="1"/>
  <c r="CN439" i="1"/>
  <c r="CN444" i="1"/>
  <c r="CN455" i="1"/>
  <c r="CN460" i="1"/>
  <c r="CN471" i="1"/>
  <c r="CN476" i="1"/>
  <c r="CN487" i="1"/>
  <c r="CN31" i="1"/>
  <c r="CN98" i="1"/>
  <c r="CN113" i="1"/>
  <c r="CN127" i="1"/>
  <c r="CN156" i="1"/>
  <c r="CN170" i="1"/>
  <c r="CN207" i="1"/>
  <c r="CN215" i="1"/>
  <c r="CN233" i="1"/>
  <c r="CN241" i="1"/>
  <c r="CN250" i="1"/>
  <c r="CN258" i="1"/>
  <c r="CN267" i="1"/>
  <c r="CN276" i="1"/>
  <c r="CN284" i="1"/>
  <c r="CN310" i="1"/>
  <c r="CN335" i="1"/>
  <c r="CN343" i="1"/>
  <c r="CN351" i="1"/>
  <c r="CN370" i="1"/>
  <c r="CN381" i="1"/>
  <c r="CN386" i="1"/>
  <c r="CN397" i="1"/>
  <c r="CN402" i="1"/>
  <c r="CN413" i="1"/>
  <c r="CN418" i="1"/>
  <c r="CN429" i="1"/>
  <c r="CN434" i="1"/>
  <c r="CN445" i="1"/>
  <c r="CN450" i="1"/>
  <c r="CN461" i="1"/>
  <c r="CN466" i="1"/>
  <c r="CN477" i="1"/>
  <c r="CN482" i="1"/>
  <c r="CN71" i="1"/>
  <c r="CN114" i="1"/>
  <c r="CN129" i="1"/>
  <c r="CN143" i="1"/>
  <c r="CN172" i="1"/>
  <c r="CN191" i="1"/>
  <c r="CN199" i="1"/>
  <c r="CN217" i="1"/>
  <c r="CN225" i="1"/>
  <c r="CN234" i="1"/>
  <c r="CN242" i="1"/>
  <c r="CN251" i="1"/>
  <c r="CN260" i="1"/>
  <c r="CN268" i="1"/>
  <c r="CN294" i="1"/>
  <c r="CN319" i="1"/>
  <c r="CN327" i="1"/>
  <c r="CN345" i="1"/>
  <c r="CN358" i="1"/>
  <c r="CN364" i="1"/>
  <c r="CN371" i="1"/>
  <c r="CN376" i="1"/>
  <c r="CN387" i="1"/>
  <c r="CN392" i="1"/>
  <c r="CN47" i="1"/>
  <c r="CN76" i="1"/>
  <c r="CN90" i="1"/>
  <c r="CN103" i="1"/>
  <c r="CN146" i="1"/>
  <c r="CN161" i="1"/>
  <c r="CN185" i="1"/>
  <c r="CN193" i="1"/>
  <c r="CN202" i="1"/>
  <c r="CN210" i="1"/>
  <c r="CN219" i="1"/>
  <c r="CN228" i="1"/>
  <c r="CN236" i="1"/>
  <c r="CN262" i="1"/>
  <c r="CN287" i="1"/>
  <c r="CN295" i="1"/>
  <c r="CN313" i="1"/>
  <c r="CN321" i="1"/>
  <c r="CN330" i="1"/>
  <c r="CN338" i="1"/>
  <c r="CN347" i="1"/>
  <c r="CN366" i="1"/>
  <c r="CN372" i="1"/>
  <c r="CN383" i="1"/>
  <c r="CN388" i="1"/>
  <c r="CN399" i="1"/>
  <c r="CN404" i="1"/>
  <c r="CN415" i="1"/>
  <c r="CN420" i="1"/>
  <c r="CN431" i="1"/>
  <c r="CN436" i="1"/>
  <c r="CN447" i="1"/>
  <c r="CN452" i="1"/>
  <c r="CN463" i="1"/>
  <c r="CN468" i="1"/>
  <c r="CN479" i="1"/>
  <c r="CN484" i="1"/>
  <c r="CN42" i="1"/>
  <c r="CN230" i="1"/>
  <c r="CN255" i="1"/>
  <c r="CN278" i="1"/>
  <c r="CN299" i="1"/>
  <c r="CN324" i="1"/>
  <c r="CN346" i="1"/>
  <c r="CN362" i="1"/>
  <c r="CN379" i="1"/>
  <c r="CN393" i="1"/>
  <c r="CN421" i="1"/>
  <c r="CN446" i="1"/>
  <c r="CN454" i="1"/>
  <c r="CN472" i="1"/>
  <c r="CN480" i="1"/>
  <c r="CN489" i="1"/>
  <c r="CN74" i="1"/>
  <c r="CN183" i="1"/>
  <c r="CN235" i="1"/>
  <c r="CN281" i="1"/>
  <c r="CN303" i="1"/>
  <c r="CN348" i="1"/>
  <c r="CN395" i="1"/>
  <c r="CN405" i="1"/>
  <c r="CN430" i="1"/>
  <c r="CN438" i="1"/>
  <c r="CN456" i="1"/>
  <c r="CN464" i="1"/>
  <c r="CN473" i="1"/>
  <c r="CN481" i="1"/>
  <c r="CN490" i="1"/>
  <c r="CN87" i="1"/>
  <c r="CN282" i="1"/>
  <c r="CN306" i="1"/>
  <c r="CN329" i="1"/>
  <c r="CN382" i="1"/>
  <c r="CN414" i="1"/>
  <c r="CN422" i="1"/>
  <c r="CN440" i="1"/>
  <c r="CN448" i="1"/>
  <c r="CN457" i="1"/>
  <c r="CN465" i="1"/>
  <c r="CN474" i="1"/>
  <c r="CN483" i="1"/>
  <c r="CN201" i="1"/>
  <c r="CN239" i="1"/>
  <c r="CN263" i="1"/>
  <c r="CN308" i="1"/>
  <c r="CN332" i="1"/>
  <c r="CN352" i="1"/>
  <c r="CN368" i="1"/>
  <c r="CN384" i="1"/>
  <c r="CN398" i="1"/>
  <c r="CN406" i="1"/>
  <c r="CN424" i="1"/>
  <c r="CN432" i="1"/>
  <c r="CN441" i="1"/>
  <c r="CN449" i="1"/>
  <c r="CN458" i="1"/>
  <c r="CN467" i="1"/>
  <c r="CN475" i="1"/>
  <c r="CN209" i="1"/>
  <c r="CN244" i="1"/>
  <c r="CN265" i="1"/>
  <c r="CN289" i="1"/>
  <c r="CN311" i="1"/>
  <c r="CN355" i="1"/>
  <c r="CN385" i="1"/>
  <c r="CN408" i="1"/>
  <c r="CN416" i="1"/>
  <c r="CN425" i="1"/>
  <c r="CN433" i="1"/>
  <c r="CN442" i="1"/>
  <c r="CN451" i="1"/>
  <c r="CN459" i="1"/>
  <c r="CN485" i="1"/>
  <c r="CN130" i="1"/>
  <c r="CN218" i="1"/>
  <c r="CN290" i="1"/>
  <c r="CN315" i="1"/>
  <c r="CN337" i="1"/>
  <c r="CN400" i="1"/>
  <c r="CN409" i="1"/>
  <c r="CN417" i="1"/>
  <c r="CN426" i="1"/>
  <c r="CN435" i="1"/>
  <c r="CN443" i="1"/>
  <c r="CN469" i="1"/>
  <c r="CN159" i="1"/>
  <c r="CN226" i="1"/>
  <c r="CN252" i="1"/>
  <c r="CN273" i="1"/>
  <c r="CN298" i="1"/>
  <c r="CN342" i="1"/>
  <c r="CN377" i="1"/>
  <c r="CN390" i="1"/>
  <c r="CN403" i="1"/>
  <c r="CN411" i="1"/>
  <c r="CN437" i="1"/>
  <c r="CN462" i="1"/>
  <c r="CN470" i="1"/>
  <c r="CN488" i="1"/>
  <c r="CN145" i="1"/>
  <c r="CN374" i="1"/>
  <c r="CN453" i="1"/>
  <c r="CN247" i="1"/>
  <c r="CN401" i="1"/>
  <c r="CN410" i="1"/>
  <c r="CN478" i="1"/>
  <c r="CN419" i="1"/>
  <c r="CN486" i="1"/>
  <c r="CN316" i="1"/>
  <c r="CN427" i="1"/>
  <c r="CN359" i="1"/>
  <c r="CJ6" i="1"/>
  <c r="CJ10" i="1"/>
  <c r="CJ14" i="1"/>
  <c r="CJ18" i="1"/>
  <c r="CJ22" i="1"/>
  <c r="CJ26" i="1"/>
  <c r="CJ30" i="1"/>
  <c r="CJ34" i="1"/>
  <c r="CJ38" i="1"/>
  <c r="CJ42" i="1"/>
  <c r="CJ46" i="1"/>
  <c r="CJ50" i="1"/>
  <c r="CJ54" i="1"/>
  <c r="CJ7" i="1"/>
  <c r="CJ11" i="1"/>
  <c r="CJ15" i="1"/>
  <c r="CJ19" i="1"/>
  <c r="CJ23" i="1"/>
  <c r="CJ27" i="1"/>
  <c r="CJ31" i="1"/>
  <c r="CJ35" i="1"/>
  <c r="CJ39" i="1"/>
  <c r="CJ43" i="1"/>
  <c r="CJ47" i="1"/>
  <c r="CJ51" i="1"/>
  <c r="CJ55" i="1"/>
  <c r="CJ8" i="1"/>
  <c r="CJ12" i="1"/>
  <c r="CJ16" i="1"/>
  <c r="CJ20" i="1"/>
  <c r="CJ24" i="1"/>
  <c r="CJ28" i="1"/>
  <c r="CJ32" i="1"/>
  <c r="CJ36" i="1"/>
  <c r="CJ40" i="1"/>
  <c r="CJ44" i="1"/>
  <c r="CJ48" i="1"/>
  <c r="CJ52" i="1"/>
  <c r="CJ56" i="1"/>
  <c r="CJ60" i="1"/>
  <c r="CJ64" i="1"/>
  <c r="CJ68" i="1"/>
  <c r="CJ72" i="1"/>
  <c r="CJ17" i="1"/>
  <c r="CJ49" i="1"/>
  <c r="CJ65" i="1"/>
  <c r="CJ71" i="1"/>
  <c r="CJ77" i="1"/>
  <c r="CJ93" i="1"/>
  <c r="CJ109" i="1"/>
  <c r="CJ9" i="1"/>
  <c r="CJ41" i="1"/>
  <c r="CJ73" i="1"/>
  <c r="CJ89" i="1"/>
  <c r="CJ105" i="1"/>
  <c r="CJ33" i="1"/>
  <c r="CJ62" i="1"/>
  <c r="CJ85" i="1"/>
  <c r="CJ101" i="1"/>
  <c r="CJ117" i="1"/>
  <c r="CJ133" i="1"/>
  <c r="CJ149" i="1"/>
  <c r="CJ165" i="1"/>
  <c r="CJ181" i="1"/>
  <c r="CJ197" i="1"/>
  <c r="CJ213" i="1"/>
  <c r="CJ229" i="1"/>
  <c r="CJ245" i="1"/>
  <c r="CJ261" i="1"/>
  <c r="CJ277" i="1"/>
  <c r="CJ286" i="1"/>
  <c r="CJ295" i="1"/>
  <c r="CJ304" i="1"/>
  <c r="CJ309" i="1"/>
  <c r="CJ318" i="1"/>
  <c r="CJ327" i="1"/>
  <c r="CJ336" i="1"/>
  <c r="CJ341" i="1"/>
  <c r="CJ13" i="1"/>
  <c r="CJ45" i="1"/>
  <c r="CJ69" i="1"/>
  <c r="CJ75" i="1"/>
  <c r="CJ80" i="1"/>
  <c r="CJ86" i="1"/>
  <c r="CJ91" i="1"/>
  <c r="CJ96" i="1"/>
  <c r="CJ102" i="1"/>
  <c r="CJ107" i="1"/>
  <c r="CJ112" i="1"/>
  <c r="CJ118" i="1"/>
  <c r="CJ123" i="1"/>
  <c r="CJ128" i="1"/>
  <c r="CJ134" i="1"/>
  <c r="CJ139" i="1"/>
  <c r="CJ144" i="1"/>
  <c r="CJ150" i="1"/>
  <c r="CJ155" i="1"/>
  <c r="CJ160" i="1"/>
  <c r="CJ166" i="1"/>
  <c r="CJ171" i="1"/>
  <c r="CJ176" i="1"/>
  <c r="CJ182" i="1"/>
  <c r="CJ187" i="1"/>
  <c r="CJ192" i="1"/>
  <c r="CJ198" i="1"/>
  <c r="CJ203" i="1"/>
  <c r="CJ208" i="1"/>
  <c r="CJ214" i="1"/>
  <c r="CJ219" i="1"/>
  <c r="CJ224" i="1"/>
  <c r="CJ230" i="1"/>
  <c r="CJ235" i="1"/>
  <c r="CJ240" i="1"/>
  <c r="CJ246" i="1"/>
  <c r="CJ251" i="1"/>
  <c r="CJ256" i="1"/>
  <c r="CJ262" i="1"/>
  <c r="CJ267" i="1"/>
  <c r="CJ272" i="1"/>
  <c r="CJ282" i="1"/>
  <c r="CJ291" i="1"/>
  <c r="CJ300" i="1"/>
  <c r="CJ305" i="1"/>
  <c r="CJ37" i="1"/>
  <c r="CJ58" i="1"/>
  <c r="CJ76" i="1"/>
  <c r="CJ82" i="1"/>
  <c r="CJ87" i="1"/>
  <c r="CJ92" i="1"/>
  <c r="CJ98" i="1"/>
  <c r="CJ103" i="1"/>
  <c r="CJ108" i="1"/>
  <c r="CJ114" i="1"/>
  <c r="CJ119" i="1"/>
  <c r="CJ124" i="1"/>
  <c r="CJ130" i="1"/>
  <c r="CJ135" i="1"/>
  <c r="CJ140" i="1"/>
  <c r="CJ146" i="1"/>
  <c r="CJ151" i="1"/>
  <c r="CJ156" i="1"/>
  <c r="CJ162" i="1"/>
  <c r="CJ167" i="1"/>
  <c r="CJ172" i="1"/>
  <c r="CJ178" i="1"/>
  <c r="CJ183" i="1"/>
  <c r="CJ188" i="1"/>
  <c r="CJ194" i="1"/>
  <c r="CJ199" i="1"/>
  <c r="CJ204" i="1"/>
  <c r="CJ210" i="1"/>
  <c r="CJ215" i="1"/>
  <c r="CJ220" i="1"/>
  <c r="CJ226" i="1"/>
  <c r="CJ231" i="1"/>
  <c r="CJ236" i="1"/>
  <c r="CJ242" i="1"/>
  <c r="CJ247" i="1"/>
  <c r="CJ252" i="1"/>
  <c r="CJ258" i="1"/>
  <c r="CJ263" i="1"/>
  <c r="CJ268" i="1"/>
  <c r="CJ274" i="1"/>
  <c r="CJ283" i="1"/>
  <c r="CJ292" i="1"/>
  <c r="CJ297" i="1"/>
  <c r="CJ306" i="1"/>
  <c r="CJ315" i="1"/>
  <c r="CJ324" i="1"/>
  <c r="CJ329" i="1"/>
  <c r="CJ61" i="1"/>
  <c r="CJ78" i="1"/>
  <c r="CJ106" i="1"/>
  <c r="CJ116" i="1"/>
  <c r="CJ126" i="1"/>
  <c r="CJ159" i="1"/>
  <c r="CJ168" i="1"/>
  <c r="CJ177" i="1"/>
  <c r="CJ185" i="1"/>
  <c r="CJ202" i="1"/>
  <c r="CJ211" i="1"/>
  <c r="CJ237" i="1"/>
  <c r="CJ244" i="1"/>
  <c r="CJ254" i="1"/>
  <c r="CJ279" i="1"/>
  <c r="CJ301" i="1"/>
  <c r="CJ314" i="1"/>
  <c r="CJ320" i="1"/>
  <c r="CJ326" i="1"/>
  <c r="CJ332" i="1"/>
  <c r="CJ338" i="1"/>
  <c r="CJ343" i="1"/>
  <c r="CJ348" i="1"/>
  <c r="CJ357" i="1"/>
  <c r="CJ362" i="1"/>
  <c r="CJ371" i="1"/>
  <c r="CJ380" i="1"/>
  <c r="CJ389" i="1"/>
  <c r="CJ394" i="1"/>
  <c r="CJ403" i="1"/>
  <c r="CJ412" i="1"/>
  <c r="CJ421" i="1"/>
  <c r="CJ426" i="1"/>
  <c r="CJ435" i="1"/>
  <c r="CJ444" i="1"/>
  <c r="CJ453" i="1"/>
  <c r="CJ63" i="1"/>
  <c r="CJ79" i="1"/>
  <c r="CJ94" i="1"/>
  <c r="CJ143" i="1"/>
  <c r="CJ152" i="1"/>
  <c r="CJ161" i="1"/>
  <c r="CJ169" i="1"/>
  <c r="CJ186" i="1"/>
  <c r="CJ195" i="1"/>
  <c r="CJ221" i="1"/>
  <c r="CJ228" i="1"/>
  <c r="CJ238" i="1"/>
  <c r="CJ271" i="1"/>
  <c r="CJ287" i="1"/>
  <c r="CJ294" i="1"/>
  <c r="CJ302" i="1"/>
  <c r="CJ308" i="1"/>
  <c r="CJ321" i="1"/>
  <c r="CJ333" i="1"/>
  <c r="CJ353" i="1"/>
  <c r="CJ358" i="1"/>
  <c r="CJ367" i="1"/>
  <c r="CJ376" i="1"/>
  <c r="CJ385" i="1"/>
  <c r="CJ390" i="1"/>
  <c r="CJ399" i="1"/>
  <c r="CJ408" i="1"/>
  <c r="CJ417" i="1"/>
  <c r="CJ422" i="1"/>
  <c r="CJ431" i="1"/>
  <c r="CJ440" i="1"/>
  <c r="CJ449" i="1"/>
  <c r="CJ454" i="1"/>
  <c r="CJ463" i="1"/>
  <c r="CJ472" i="1"/>
  <c r="CJ66" i="1"/>
  <c r="CJ81" i="1"/>
  <c r="CJ95" i="1"/>
  <c r="CJ110" i="1"/>
  <c r="CJ127" i="1"/>
  <c r="CJ136" i="1"/>
  <c r="CJ145" i="1"/>
  <c r="CJ153" i="1"/>
  <c r="CJ170" i="1"/>
  <c r="CJ179" i="1"/>
  <c r="CJ205" i="1"/>
  <c r="CJ212" i="1"/>
  <c r="CJ222" i="1"/>
  <c r="CJ255" i="1"/>
  <c r="CJ264" i="1"/>
  <c r="CJ273" i="1"/>
  <c r="CJ280" i="1"/>
  <c r="CJ288" i="1"/>
  <c r="CJ334" i="1"/>
  <c r="CJ339" i="1"/>
  <c r="CJ344" i="1"/>
  <c r="CJ349" i="1"/>
  <c r="CJ354" i="1"/>
  <c r="CJ363" i="1"/>
  <c r="CJ372" i="1"/>
  <c r="CJ381" i="1"/>
  <c r="CJ386" i="1"/>
  <c r="CJ395" i="1"/>
  <c r="CJ404" i="1"/>
  <c r="CJ413" i="1"/>
  <c r="CJ418" i="1"/>
  <c r="CJ427" i="1"/>
  <c r="CJ436" i="1"/>
  <c r="CJ445" i="1"/>
  <c r="CJ450" i="1"/>
  <c r="CJ67" i="1"/>
  <c r="CJ83" i="1"/>
  <c r="CJ97" i="1"/>
  <c r="CJ111" i="1"/>
  <c r="CJ120" i="1"/>
  <c r="CJ129" i="1"/>
  <c r="CJ137" i="1"/>
  <c r="CJ154" i="1"/>
  <c r="CJ163" i="1"/>
  <c r="CJ189" i="1"/>
  <c r="CJ196" i="1"/>
  <c r="CJ206" i="1"/>
  <c r="CJ239" i="1"/>
  <c r="CJ248" i="1"/>
  <c r="CJ257" i="1"/>
  <c r="CJ265" i="1"/>
  <c r="CJ281" i="1"/>
  <c r="CJ289" i="1"/>
  <c r="CJ296" i="1"/>
  <c r="CJ303" i="1"/>
  <c r="CJ310" i="1"/>
  <c r="CJ316" i="1"/>
  <c r="CJ322" i="1"/>
  <c r="CJ328" i="1"/>
  <c r="CJ345" i="1"/>
  <c r="CJ350" i="1"/>
  <c r="CJ359" i="1"/>
  <c r="CJ368" i="1"/>
  <c r="CJ377" i="1"/>
  <c r="CJ382" i="1"/>
  <c r="CJ391" i="1"/>
  <c r="CJ400" i="1"/>
  <c r="CJ409" i="1"/>
  <c r="CJ414" i="1"/>
  <c r="CJ423" i="1"/>
  <c r="CJ432" i="1"/>
  <c r="CJ441" i="1"/>
  <c r="CJ446" i="1"/>
  <c r="CJ455" i="1"/>
  <c r="CJ464" i="1"/>
  <c r="CJ473" i="1"/>
  <c r="CJ21" i="1"/>
  <c r="CJ70" i="1"/>
  <c r="CJ84" i="1"/>
  <c r="CJ99" i="1"/>
  <c r="CJ113" i="1"/>
  <c r="CJ121" i="1"/>
  <c r="CJ138" i="1"/>
  <c r="CJ147" i="1"/>
  <c r="CJ173" i="1"/>
  <c r="CJ180" i="1"/>
  <c r="CJ190" i="1"/>
  <c r="CJ223" i="1"/>
  <c r="CJ232" i="1"/>
  <c r="CJ241" i="1"/>
  <c r="CJ249" i="1"/>
  <c r="CJ266" i="1"/>
  <c r="CJ275" i="1"/>
  <c r="CJ311" i="1"/>
  <c r="CJ317" i="1"/>
  <c r="CJ323" i="1"/>
  <c r="CJ335" i="1"/>
  <c r="CJ340" i="1"/>
  <c r="CJ346" i="1"/>
  <c r="CJ355" i="1"/>
  <c r="CJ364" i="1"/>
  <c r="CJ373" i="1"/>
  <c r="CJ378" i="1"/>
  <c r="CJ387" i="1"/>
  <c r="CJ396" i="1"/>
  <c r="CJ405" i="1"/>
  <c r="CJ410" i="1"/>
  <c r="CJ419" i="1"/>
  <c r="CJ428" i="1"/>
  <c r="CJ437" i="1"/>
  <c r="CJ442" i="1"/>
  <c r="CJ451" i="1"/>
  <c r="CJ460" i="1"/>
  <c r="CJ469" i="1"/>
  <c r="CJ474" i="1"/>
  <c r="CJ478" i="1"/>
  <c r="CJ482" i="1"/>
  <c r="CJ486" i="1"/>
  <c r="CJ490" i="1"/>
  <c r="CJ494" i="1"/>
  <c r="CJ498" i="1"/>
  <c r="CJ502" i="1"/>
  <c r="CJ506" i="1"/>
  <c r="CJ510" i="1"/>
  <c r="CJ514" i="1"/>
  <c r="CJ518" i="1"/>
  <c r="CJ522" i="1"/>
  <c r="CJ526" i="1"/>
  <c r="CJ25" i="1"/>
  <c r="CJ53" i="1"/>
  <c r="CJ100" i="1"/>
  <c r="CJ122" i="1"/>
  <c r="CJ131" i="1"/>
  <c r="CJ157" i="1"/>
  <c r="CJ164" i="1"/>
  <c r="CJ174" i="1"/>
  <c r="CJ207" i="1"/>
  <c r="CJ216" i="1"/>
  <c r="CJ225" i="1"/>
  <c r="CJ233" i="1"/>
  <c r="CJ250" i="1"/>
  <c r="CJ259" i="1"/>
  <c r="CJ290" i="1"/>
  <c r="CJ298" i="1"/>
  <c r="CJ330" i="1"/>
  <c r="CJ351" i="1"/>
  <c r="CJ360" i="1"/>
  <c r="CJ369" i="1"/>
  <c r="CJ374" i="1"/>
  <c r="CJ383" i="1"/>
  <c r="CJ392" i="1"/>
  <c r="CJ401" i="1"/>
  <c r="CJ406" i="1"/>
  <c r="CJ415" i="1"/>
  <c r="CJ424" i="1"/>
  <c r="CJ433" i="1"/>
  <c r="CJ438" i="1"/>
  <c r="CJ447" i="1"/>
  <c r="CJ456" i="1"/>
  <c r="CJ465" i="1"/>
  <c r="CJ470" i="1"/>
  <c r="CJ59" i="1"/>
  <c r="CJ90" i="1"/>
  <c r="CJ104" i="1"/>
  <c r="CJ125" i="1"/>
  <c r="CJ132" i="1"/>
  <c r="CJ142" i="1"/>
  <c r="CJ175" i="1"/>
  <c r="CJ184" i="1"/>
  <c r="CJ193" i="1"/>
  <c r="CJ201" i="1"/>
  <c r="CJ218" i="1"/>
  <c r="CJ227" i="1"/>
  <c r="CJ253" i="1"/>
  <c r="CJ260" i="1"/>
  <c r="CJ270" i="1"/>
  <c r="CJ278" i="1"/>
  <c r="CJ285" i="1"/>
  <c r="CJ293" i="1"/>
  <c r="CJ299" i="1"/>
  <c r="CJ307" i="1"/>
  <c r="CJ313" i="1"/>
  <c r="CJ319" i="1"/>
  <c r="CJ331" i="1"/>
  <c r="CJ352" i="1"/>
  <c r="CJ361" i="1"/>
  <c r="CJ366" i="1"/>
  <c r="CJ375" i="1"/>
  <c r="CJ384" i="1"/>
  <c r="CJ393" i="1"/>
  <c r="CJ398" i="1"/>
  <c r="CJ407" i="1"/>
  <c r="CJ416" i="1"/>
  <c r="CJ425" i="1"/>
  <c r="CJ430" i="1"/>
  <c r="CJ439" i="1"/>
  <c r="CJ448" i="1"/>
  <c r="CJ457" i="1"/>
  <c r="CJ462" i="1"/>
  <c r="CJ471" i="1"/>
  <c r="CJ29" i="1"/>
  <c r="CJ141" i="1"/>
  <c r="CJ209" i="1"/>
  <c r="CJ276" i="1"/>
  <c r="CJ370" i="1"/>
  <c r="CJ443" i="1"/>
  <c r="CJ476" i="1"/>
  <c r="CJ487" i="1"/>
  <c r="CJ497" i="1"/>
  <c r="CJ57" i="1"/>
  <c r="CJ148" i="1"/>
  <c r="CJ217" i="1"/>
  <c r="CJ284" i="1"/>
  <c r="CJ337" i="1"/>
  <c r="CJ411" i="1"/>
  <c r="CJ466" i="1"/>
  <c r="CJ477" i="1"/>
  <c r="CJ488" i="1"/>
  <c r="CJ499" i="1"/>
  <c r="CJ509" i="1"/>
  <c r="CJ520" i="1"/>
  <c r="CJ530" i="1"/>
  <c r="CJ538" i="1"/>
  <c r="CJ546" i="1"/>
  <c r="CJ554" i="1"/>
  <c r="CJ562" i="1"/>
  <c r="CJ570" i="1"/>
  <c r="CJ578" i="1"/>
  <c r="CJ586" i="1"/>
  <c r="CJ594" i="1"/>
  <c r="CJ602" i="1"/>
  <c r="CJ74" i="1"/>
  <c r="CJ158" i="1"/>
  <c r="CJ342" i="1"/>
  <c r="CJ379" i="1"/>
  <c r="CJ452" i="1"/>
  <c r="CJ467" i="1"/>
  <c r="CJ479" i="1"/>
  <c r="CJ489" i="1"/>
  <c r="CJ88" i="1"/>
  <c r="CJ234" i="1"/>
  <c r="CJ347" i="1"/>
  <c r="CJ420" i="1"/>
  <c r="CJ468" i="1"/>
  <c r="CJ480" i="1"/>
  <c r="CJ491" i="1"/>
  <c r="CJ501" i="1"/>
  <c r="CJ512" i="1"/>
  <c r="CJ523" i="1"/>
  <c r="CJ532" i="1"/>
  <c r="CJ540" i="1"/>
  <c r="CJ548" i="1"/>
  <c r="CJ556" i="1"/>
  <c r="CJ564" i="1"/>
  <c r="CJ572" i="1"/>
  <c r="CJ580" i="1"/>
  <c r="CJ588" i="1"/>
  <c r="CJ596" i="1"/>
  <c r="CJ604" i="1"/>
  <c r="CJ243" i="1"/>
  <c r="CJ388" i="1"/>
  <c r="CJ458" i="1"/>
  <c r="CJ481" i="1"/>
  <c r="CJ492" i="1"/>
  <c r="CJ503" i="1"/>
  <c r="CJ513" i="1"/>
  <c r="CJ524" i="1"/>
  <c r="CJ533" i="1"/>
  <c r="CJ541" i="1"/>
  <c r="CJ549" i="1"/>
  <c r="CJ557" i="1"/>
  <c r="CJ565" i="1"/>
  <c r="CJ573" i="1"/>
  <c r="CJ581" i="1"/>
  <c r="CJ589" i="1"/>
  <c r="CJ597" i="1"/>
  <c r="CJ605" i="1"/>
  <c r="CJ610" i="1"/>
  <c r="CJ614" i="1"/>
  <c r="CJ618" i="1"/>
  <c r="CJ115" i="1"/>
  <c r="CJ312" i="1"/>
  <c r="CJ356" i="1"/>
  <c r="CJ429" i="1"/>
  <c r="CJ459" i="1"/>
  <c r="CJ483" i="1"/>
  <c r="CJ493" i="1"/>
  <c r="CJ504" i="1"/>
  <c r="CJ515" i="1"/>
  <c r="CJ525" i="1"/>
  <c r="CJ534" i="1"/>
  <c r="CJ542" i="1"/>
  <c r="CJ550" i="1"/>
  <c r="CJ558" i="1"/>
  <c r="CJ566" i="1"/>
  <c r="CJ574" i="1"/>
  <c r="CJ582" i="1"/>
  <c r="CJ590" i="1"/>
  <c r="CJ598" i="1"/>
  <c r="CJ606" i="1"/>
  <c r="CJ200" i="1"/>
  <c r="CJ269" i="1"/>
  <c r="CJ325" i="1"/>
  <c r="CJ365" i="1"/>
  <c r="CJ402" i="1"/>
  <c r="CJ475" i="1"/>
  <c r="CJ485" i="1"/>
  <c r="CJ496" i="1"/>
  <c r="CJ507" i="1"/>
  <c r="CJ517" i="1"/>
  <c r="CJ528" i="1"/>
  <c r="CJ536" i="1"/>
  <c r="CJ544" i="1"/>
  <c r="CJ552" i="1"/>
  <c r="CJ560" i="1"/>
  <c r="CJ568" i="1"/>
  <c r="CJ576" i="1"/>
  <c r="CJ584" i="1"/>
  <c r="CJ592" i="1"/>
  <c r="CJ600" i="1"/>
  <c r="CJ607" i="1"/>
  <c r="CJ519" i="1"/>
  <c r="CJ543" i="1"/>
  <c r="CJ563" i="1"/>
  <c r="CJ585" i="1"/>
  <c r="CJ617" i="1"/>
  <c r="CJ191" i="1"/>
  <c r="CJ484" i="1"/>
  <c r="CJ521" i="1"/>
  <c r="CJ545" i="1"/>
  <c r="CJ567" i="1"/>
  <c r="CJ587" i="1"/>
  <c r="CJ608" i="1"/>
  <c r="CJ619" i="1"/>
  <c r="CJ495" i="1"/>
  <c r="CJ527" i="1"/>
  <c r="CJ547" i="1"/>
  <c r="CJ569" i="1"/>
  <c r="CJ591" i="1"/>
  <c r="CJ609" i="1"/>
  <c r="CJ620" i="1"/>
  <c r="CJ500" i="1"/>
  <c r="CJ529" i="1"/>
  <c r="CJ551" i="1"/>
  <c r="CJ571" i="1"/>
  <c r="CJ593" i="1"/>
  <c r="CJ611" i="1"/>
  <c r="CJ505" i="1"/>
  <c r="CJ531" i="1"/>
  <c r="CJ553" i="1"/>
  <c r="CJ575" i="1"/>
  <c r="CJ595" i="1"/>
  <c r="CJ612" i="1"/>
  <c r="CJ397" i="1"/>
  <c r="CJ508" i="1"/>
  <c r="CJ535" i="1"/>
  <c r="CJ555" i="1"/>
  <c r="CJ577" i="1"/>
  <c r="CJ599" i="1"/>
  <c r="CJ613" i="1"/>
  <c r="CJ461" i="1"/>
  <c r="CJ516" i="1"/>
  <c r="CJ539" i="1"/>
  <c r="CJ561" i="1"/>
  <c r="CJ583" i="1"/>
  <c r="CJ603" i="1"/>
  <c r="CJ616" i="1"/>
  <c r="CJ434" i="1"/>
  <c r="CJ511" i="1"/>
  <c r="CJ537" i="1"/>
  <c r="CJ615" i="1"/>
  <c r="CJ559" i="1"/>
  <c r="CJ579" i="1"/>
  <c r="CJ601" i="1"/>
  <c r="CF8" i="1"/>
  <c r="CF12" i="1"/>
  <c r="CF16" i="1"/>
  <c r="CF20" i="1"/>
  <c r="CF24" i="1"/>
  <c r="CF28" i="1"/>
  <c r="CF32" i="1"/>
  <c r="CF36" i="1"/>
  <c r="CF40" i="1"/>
  <c r="CF44" i="1"/>
  <c r="CF48" i="1"/>
  <c r="CF52" i="1"/>
  <c r="CF56" i="1"/>
  <c r="CF60" i="1"/>
  <c r="CF64" i="1"/>
  <c r="CF68" i="1"/>
  <c r="CF72" i="1"/>
  <c r="CF76" i="1"/>
  <c r="CF80" i="1"/>
  <c r="CF84" i="1"/>
  <c r="CF88" i="1"/>
  <c r="CF92" i="1"/>
  <c r="CF96" i="1"/>
  <c r="CF100" i="1"/>
  <c r="CF6" i="1"/>
  <c r="CF25" i="1"/>
  <c r="CF31" i="1"/>
  <c r="CF38" i="1"/>
  <c r="CF57" i="1"/>
  <c r="CF73" i="1"/>
  <c r="CF89" i="1"/>
  <c r="CF109" i="1"/>
  <c r="CF114" i="1"/>
  <c r="CF123" i="1"/>
  <c r="CF132" i="1"/>
  <c r="CF141" i="1"/>
  <c r="CF146" i="1"/>
  <c r="CF155" i="1"/>
  <c r="CF164" i="1"/>
  <c r="CF173" i="1"/>
  <c r="CF178" i="1"/>
  <c r="CF13" i="1"/>
  <c r="CF19" i="1"/>
  <c r="CF26" i="1"/>
  <c r="CF45" i="1"/>
  <c r="CF51" i="1"/>
  <c r="CF7" i="1"/>
  <c r="CF14" i="1"/>
  <c r="CF33" i="1"/>
  <c r="CF39" i="1"/>
  <c r="CF46" i="1"/>
  <c r="CF69" i="1"/>
  <c r="CF85" i="1"/>
  <c r="CF101" i="1"/>
  <c r="CF106" i="1"/>
  <c r="CF115" i="1"/>
  <c r="CF124" i="1"/>
  <c r="CF133" i="1"/>
  <c r="CF138" i="1"/>
  <c r="CF147" i="1"/>
  <c r="CF156" i="1"/>
  <c r="CF165" i="1"/>
  <c r="CF170" i="1"/>
  <c r="CF179" i="1"/>
  <c r="CF21" i="1"/>
  <c r="CF27" i="1"/>
  <c r="CF34" i="1"/>
  <c r="CF53" i="1"/>
  <c r="CF59" i="1"/>
  <c r="CF9" i="1"/>
  <c r="CF15" i="1"/>
  <c r="CF22" i="1"/>
  <c r="CF41" i="1"/>
  <c r="CF47" i="1"/>
  <c r="CF54" i="1"/>
  <c r="CF65" i="1"/>
  <c r="CF81" i="1"/>
  <c r="CF97" i="1"/>
  <c r="CF107" i="1"/>
  <c r="CF116" i="1"/>
  <c r="CF125" i="1"/>
  <c r="CF130" i="1"/>
  <c r="CF139" i="1"/>
  <c r="CF148" i="1"/>
  <c r="CF157" i="1"/>
  <c r="CF162" i="1"/>
  <c r="CF171" i="1"/>
  <c r="CF180" i="1"/>
  <c r="CF189" i="1"/>
  <c r="CF194" i="1"/>
  <c r="CF203" i="1"/>
  <c r="CF212" i="1"/>
  <c r="CF221" i="1"/>
  <c r="CF226" i="1"/>
  <c r="CF235" i="1"/>
  <c r="CF244" i="1"/>
  <c r="CF253" i="1"/>
  <c r="CF258" i="1"/>
  <c r="CF267" i="1"/>
  <c r="CF276" i="1"/>
  <c r="CF285" i="1"/>
  <c r="CF290" i="1"/>
  <c r="CF299" i="1"/>
  <c r="CF308" i="1"/>
  <c r="CF317" i="1"/>
  <c r="CF322" i="1"/>
  <c r="CF331" i="1"/>
  <c r="CF340" i="1"/>
  <c r="CF349" i="1"/>
  <c r="CF353" i="1"/>
  <c r="CF357" i="1"/>
  <c r="CF361" i="1"/>
  <c r="CF365" i="1"/>
  <c r="CF369" i="1"/>
  <c r="CF373" i="1"/>
  <c r="CF377" i="1"/>
  <c r="CF381" i="1"/>
  <c r="CF385" i="1"/>
  <c r="CF389" i="1"/>
  <c r="CF393" i="1"/>
  <c r="CF397" i="1"/>
  <c r="CF401" i="1"/>
  <c r="CF405" i="1"/>
  <c r="CF409" i="1"/>
  <c r="CF413" i="1"/>
  <c r="CF417" i="1"/>
  <c r="CF421" i="1"/>
  <c r="CF425" i="1"/>
  <c r="CF10" i="1"/>
  <c r="CF29" i="1"/>
  <c r="CF35" i="1"/>
  <c r="CF42" i="1"/>
  <c r="CF66" i="1"/>
  <c r="CF71" i="1"/>
  <c r="CF82" i="1"/>
  <c r="CF87" i="1"/>
  <c r="CF98" i="1"/>
  <c r="CF103" i="1"/>
  <c r="CF112" i="1"/>
  <c r="CF121" i="1"/>
  <c r="CF126" i="1"/>
  <c r="CF135" i="1"/>
  <c r="CF144" i="1"/>
  <c r="CF153" i="1"/>
  <c r="CF158" i="1"/>
  <c r="CF167" i="1"/>
  <c r="CF176" i="1"/>
  <c r="CF185" i="1"/>
  <c r="CF190" i="1"/>
  <c r="CF199" i="1"/>
  <c r="CF208" i="1"/>
  <c r="CF217" i="1"/>
  <c r="CF222" i="1"/>
  <c r="CF231" i="1"/>
  <c r="CF240" i="1"/>
  <c r="CF249" i="1"/>
  <c r="CF254" i="1"/>
  <c r="CF263" i="1"/>
  <c r="CF272" i="1"/>
  <c r="CF281" i="1"/>
  <c r="CF286" i="1"/>
  <c r="CF295" i="1"/>
  <c r="CF304" i="1"/>
  <c r="CF313" i="1"/>
  <c r="CF318" i="1"/>
  <c r="CF327" i="1"/>
  <c r="CF336" i="1"/>
  <c r="CF345" i="1"/>
  <c r="CF11" i="1"/>
  <c r="CF18" i="1"/>
  <c r="CF37" i="1"/>
  <c r="CF43" i="1"/>
  <c r="CF50" i="1"/>
  <c r="CF62" i="1"/>
  <c r="CF67" i="1"/>
  <c r="CF78" i="1"/>
  <c r="CF83" i="1"/>
  <c r="CF94" i="1"/>
  <c r="CF99" i="1"/>
  <c r="CF104" i="1"/>
  <c r="CF113" i="1"/>
  <c r="CF118" i="1"/>
  <c r="CF127" i="1"/>
  <c r="CF136" i="1"/>
  <c r="CF145" i="1"/>
  <c r="CF150" i="1"/>
  <c r="CF159" i="1"/>
  <c r="CF168" i="1"/>
  <c r="CF177" i="1"/>
  <c r="CF182" i="1"/>
  <c r="CF191" i="1"/>
  <c r="CF200" i="1"/>
  <c r="CF209" i="1"/>
  <c r="CF214" i="1"/>
  <c r="CF223" i="1"/>
  <c r="CF232" i="1"/>
  <c r="CF241" i="1"/>
  <c r="CF246" i="1"/>
  <c r="CF255" i="1"/>
  <c r="CF264" i="1"/>
  <c r="CF273" i="1"/>
  <c r="CF278" i="1"/>
  <c r="CF287" i="1"/>
  <c r="CF296" i="1"/>
  <c r="CF305" i="1"/>
  <c r="CF310" i="1"/>
  <c r="CF319" i="1"/>
  <c r="CF328" i="1"/>
  <c r="CF337" i="1"/>
  <c r="CF342" i="1"/>
  <c r="CF58" i="1"/>
  <c r="CF74" i="1"/>
  <c r="CF102" i="1"/>
  <c r="CF151" i="1"/>
  <c r="CF163" i="1"/>
  <c r="CF175" i="1"/>
  <c r="CF184" i="1"/>
  <c r="CF192" i="1"/>
  <c r="CF236" i="1"/>
  <c r="CF243" i="1"/>
  <c r="CF251" i="1"/>
  <c r="CF257" i="1"/>
  <c r="CF265" i="1"/>
  <c r="CF294" i="1"/>
  <c r="CF302" i="1"/>
  <c r="CF309" i="1"/>
  <c r="CF316" i="1"/>
  <c r="CF324" i="1"/>
  <c r="CF346" i="1"/>
  <c r="CF352" i="1"/>
  <c r="CF359" i="1"/>
  <c r="CF378" i="1"/>
  <c r="CF384" i="1"/>
  <c r="CF391" i="1"/>
  <c r="CF410" i="1"/>
  <c r="CF416" i="1"/>
  <c r="CF423" i="1"/>
  <c r="CF434" i="1"/>
  <c r="CF450" i="1"/>
  <c r="CF465" i="1"/>
  <c r="CF474" i="1"/>
  <c r="CF479" i="1"/>
  <c r="CF488" i="1"/>
  <c r="CF497" i="1"/>
  <c r="CF506" i="1"/>
  <c r="CF511" i="1"/>
  <c r="CF520" i="1"/>
  <c r="CF529" i="1"/>
  <c r="CF533" i="1"/>
  <c r="CF537" i="1"/>
  <c r="CF541" i="1"/>
  <c r="CF545" i="1"/>
  <c r="CF17" i="1"/>
  <c r="CF61" i="1"/>
  <c r="CF75" i="1"/>
  <c r="CF90" i="1"/>
  <c r="CF128" i="1"/>
  <c r="CF140" i="1"/>
  <c r="CF152" i="1"/>
  <c r="CF186" i="1"/>
  <c r="CF207" i="1"/>
  <c r="CF215" i="1"/>
  <c r="CF229" i="1"/>
  <c r="CF237" i="1"/>
  <c r="CF259" i="1"/>
  <c r="CF266" i="1"/>
  <c r="CF274" i="1"/>
  <c r="CF280" i="1"/>
  <c r="CF288" i="1"/>
  <c r="CF332" i="1"/>
  <c r="CF339" i="1"/>
  <c r="CF347" i="1"/>
  <c r="CF366" i="1"/>
  <c r="CF372" i="1"/>
  <c r="CF379" i="1"/>
  <c r="CF398" i="1"/>
  <c r="CF404" i="1"/>
  <c r="CF411" i="1"/>
  <c r="CF429" i="1"/>
  <c r="CF23" i="1"/>
  <c r="CF63" i="1"/>
  <c r="CF77" i="1"/>
  <c r="CF91" i="1"/>
  <c r="CF105" i="1"/>
  <c r="CF117" i="1"/>
  <c r="CF129" i="1"/>
  <c r="CF142" i="1"/>
  <c r="CF154" i="1"/>
  <c r="CF166" i="1"/>
  <c r="CF187" i="1"/>
  <c r="CF193" i="1"/>
  <c r="CF201" i="1"/>
  <c r="CF230" i="1"/>
  <c r="CF238" i="1"/>
  <c r="CF245" i="1"/>
  <c r="CF252" i="1"/>
  <c r="CF260" i="1"/>
  <c r="CF282" i="1"/>
  <c r="CF303" i="1"/>
  <c r="CF311" i="1"/>
  <c r="CF325" i="1"/>
  <c r="CF333" i="1"/>
  <c r="CF354" i="1"/>
  <c r="CF360" i="1"/>
  <c r="CF367" i="1"/>
  <c r="CF386" i="1"/>
  <c r="CF392" i="1"/>
  <c r="CF399" i="1"/>
  <c r="CF418" i="1"/>
  <c r="CF424" i="1"/>
  <c r="CF430" i="1"/>
  <c r="CF446" i="1"/>
  <c r="CF466" i="1"/>
  <c r="CF471" i="1"/>
  <c r="CF480" i="1"/>
  <c r="CF489" i="1"/>
  <c r="CF498" i="1"/>
  <c r="CF503" i="1"/>
  <c r="CF512" i="1"/>
  <c r="CF521" i="1"/>
  <c r="CF530" i="1"/>
  <c r="CF534" i="1"/>
  <c r="CF538" i="1"/>
  <c r="CF542" i="1"/>
  <c r="CF30" i="1"/>
  <c r="CF79" i="1"/>
  <c r="CF93" i="1"/>
  <c r="CF119" i="1"/>
  <c r="CF131" i="1"/>
  <c r="CF143" i="1"/>
  <c r="CF195" i="1"/>
  <c r="CF202" i="1"/>
  <c r="CF210" i="1"/>
  <c r="CF216" i="1"/>
  <c r="CF224" i="1"/>
  <c r="CF268" i="1"/>
  <c r="CF275" i="1"/>
  <c r="CF283" i="1"/>
  <c r="CF289" i="1"/>
  <c r="CF297" i="1"/>
  <c r="CF326" i="1"/>
  <c r="CF334" i="1"/>
  <c r="CF341" i="1"/>
  <c r="CF348" i="1"/>
  <c r="CF355" i="1"/>
  <c r="CF374" i="1"/>
  <c r="CF380" i="1"/>
  <c r="CF387" i="1"/>
  <c r="CF406" i="1"/>
  <c r="CF412" i="1"/>
  <c r="CF419" i="1"/>
  <c r="CF95" i="1"/>
  <c r="CF108" i="1"/>
  <c r="CF120" i="1"/>
  <c r="CF169" i="1"/>
  <c r="CF181" i="1"/>
  <c r="CF188" i="1"/>
  <c r="CF196" i="1"/>
  <c r="CF218" i="1"/>
  <c r="CF239" i="1"/>
  <c r="CF247" i="1"/>
  <c r="CF261" i="1"/>
  <c r="CF269" i="1"/>
  <c r="CF291" i="1"/>
  <c r="CF298" i="1"/>
  <c r="CF306" i="1"/>
  <c r="CF312" i="1"/>
  <c r="CF320" i="1"/>
  <c r="CF362" i="1"/>
  <c r="CF368" i="1"/>
  <c r="CF375" i="1"/>
  <c r="CF394" i="1"/>
  <c r="CF400" i="1"/>
  <c r="CF407" i="1"/>
  <c r="CF426" i="1"/>
  <c r="CF442" i="1"/>
  <c r="CF458" i="1"/>
  <c r="CF463" i="1"/>
  <c r="CF472" i="1"/>
  <c r="CF481" i="1"/>
  <c r="CF490" i="1"/>
  <c r="CF495" i="1"/>
  <c r="CF504" i="1"/>
  <c r="CF513" i="1"/>
  <c r="CF522" i="1"/>
  <c r="CF527" i="1"/>
  <c r="CF531" i="1"/>
  <c r="CF535" i="1"/>
  <c r="CF539" i="1"/>
  <c r="CF543" i="1"/>
  <c r="CF547" i="1"/>
  <c r="CF551" i="1"/>
  <c r="CF555" i="1"/>
  <c r="CF559" i="1"/>
  <c r="CF563" i="1"/>
  <c r="CF567" i="1"/>
  <c r="CF571" i="1"/>
  <c r="CF575" i="1"/>
  <c r="CF579" i="1"/>
  <c r="CF583" i="1"/>
  <c r="CF587" i="1"/>
  <c r="CF591" i="1"/>
  <c r="CF595" i="1"/>
  <c r="CF599" i="1"/>
  <c r="CF603" i="1"/>
  <c r="CF607" i="1"/>
  <c r="CF611" i="1"/>
  <c r="CF615" i="1"/>
  <c r="CF619" i="1"/>
  <c r="CF623" i="1"/>
  <c r="CF627" i="1"/>
  <c r="CF631" i="1"/>
  <c r="CF635" i="1"/>
  <c r="CF639" i="1"/>
  <c r="CF643" i="1"/>
  <c r="CF647" i="1"/>
  <c r="CF651" i="1"/>
  <c r="CF655" i="1"/>
  <c r="CF659" i="1"/>
  <c r="CF663" i="1"/>
  <c r="CF667" i="1"/>
  <c r="CF671" i="1"/>
  <c r="CF675" i="1"/>
  <c r="CF679" i="1"/>
  <c r="CF683" i="1"/>
  <c r="CF687" i="1"/>
  <c r="CF691" i="1"/>
  <c r="CF695" i="1"/>
  <c r="CF699" i="1"/>
  <c r="CF703" i="1"/>
  <c r="CF110" i="1"/>
  <c r="CF122" i="1"/>
  <c r="CF134" i="1"/>
  <c r="CF204" i="1"/>
  <c r="CF211" i="1"/>
  <c r="CF219" i="1"/>
  <c r="CF225" i="1"/>
  <c r="CF233" i="1"/>
  <c r="CF262" i="1"/>
  <c r="CF270" i="1"/>
  <c r="CF277" i="1"/>
  <c r="CF284" i="1"/>
  <c r="CF292" i="1"/>
  <c r="CF314" i="1"/>
  <c r="CF335" i="1"/>
  <c r="CF343" i="1"/>
  <c r="CF350" i="1"/>
  <c r="CF356" i="1"/>
  <c r="CF363" i="1"/>
  <c r="CF382" i="1"/>
  <c r="CF388" i="1"/>
  <c r="CF395" i="1"/>
  <c r="CF414" i="1"/>
  <c r="CF420" i="1"/>
  <c r="CF427" i="1"/>
  <c r="CF432" i="1"/>
  <c r="CF437" i="1"/>
  <c r="CF443" i="1"/>
  <c r="CF448" i="1"/>
  <c r="CF453" i="1"/>
  <c r="CF459" i="1"/>
  <c r="CF468" i="1"/>
  <c r="CF477" i="1"/>
  <c r="CF486" i="1"/>
  <c r="CF491" i="1"/>
  <c r="CF500" i="1"/>
  <c r="CF509" i="1"/>
  <c r="CF518" i="1"/>
  <c r="CF523" i="1"/>
  <c r="CF55" i="1"/>
  <c r="CF86" i="1"/>
  <c r="CF137" i="1"/>
  <c r="CF149" i="1"/>
  <c r="CF161" i="1"/>
  <c r="CF174" i="1"/>
  <c r="CF198" i="1"/>
  <c r="CF206" i="1"/>
  <c r="CF213" i="1"/>
  <c r="CF220" i="1"/>
  <c r="CF228" i="1"/>
  <c r="CF250" i="1"/>
  <c r="CF271" i="1"/>
  <c r="CF279" i="1"/>
  <c r="CF293" i="1"/>
  <c r="CF301" i="1"/>
  <c r="CF323" i="1"/>
  <c r="CF330" i="1"/>
  <c r="CF338" i="1"/>
  <c r="CF344" i="1"/>
  <c r="CF358" i="1"/>
  <c r="CF364" i="1"/>
  <c r="CF371" i="1"/>
  <c r="CF390" i="1"/>
  <c r="CF396" i="1"/>
  <c r="CF403" i="1"/>
  <c r="CF422" i="1"/>
  <c r="CF428" i="1"/>
  <c r="CF433" i="1"/>
  <c r="CF439" i="1"/>
  <c r="CF444" i="1"/>
  <c r="CF449" i="1"/>
  <c r="CF455" i="1"/>
  <c r="CF460" i="1"/>
  <c r="CF469" i="1"/>
  <c r="CF478" i="1"/>
  <c r="CF483" i="1"/>
  <c r="CF492" i="1"/>
  <c r="CF501" i="1"/>
  <c r="CF510" i="1"/>
  <c r="CF515" i="1"/>
  <c r="CF524" i="1"/>
  <c r="CF49" i="1"/>
  <c r="CF160" i="1"/>
  <c r="CF227" i="1"/>
  <c r="CF447" i="1"/>
  <c r="CF461" i="1"/>
  <c r="CF473" i="1"/>
  <c r="CF485" i="1"/>
  <c r="CF544" i="1"/>
  <c r="CF564" i="1"/>
  <c r="CF570" i="1"/>
  <c r="CF577" i="1"/>
  <c r="CF596" i="1"/>
  <c r="CF602" i="1"/>
  <c r="CF609" i="1"/>
  <c r="CF628" i="1"/>
  <c r="CF634" i="1"/>
  <c r="CF641" i="1"/>
  <c r="CF660" i="1"/>
  <c r="CF666" i="1"/>
  <c r="CF673" i="1"/>
  <c r="CF692" i="1"/>
  <c r="CF698" i="1"/>
  <c r="CF705" i="1"/>
  <c r="CF710" i="1"/>
  <c r="CF715" i="1"/>
  <c r="CF721" i="1"/>
  <c r="CF726" i="1"/>
  <c r="CF731" i="1"/>
  <c r="CF737" i="1"/>
  <c r="CF742" i="1"/>
  <c r="CF747" i="1"/>
  <c r="CF70" i="1"/>
  <c r="CF172" i="1"/>
  <c r="CF234" i="1"/>
  <c r="CF351" i="1"/>
  <c r="CF402" i="1"/>
  <c r="CF435" i="1"/>
  <c r="CF462" i="1"/>
  <c r="CF475" i="1"/>
  <c r="CF487" i="1"/>
  <c r="CF499" i="1"/>
  <c r="CF552" i="1"/>
  <c r="CF558" i="1"/>
  <c r="CF565" i="1"/>
  <c r="CF584" i="1"/>
  <c r="CF590" i="1"/>
  <c r="CF597" i="1"/>
  <c r="CF616" i="1"/>
  <c r="CF622" i="1"/>
  <c r="CF629" i="1"/>
  <c r="CF648" i="1"/>
  <c r="CF654" i="1"/>
  <c r="CF661" i="1"/>
  <c r="CF680" i="1"/>
  <c r="CF686" i="1"/>
  <c r="CF693" i="1"/>
  <c r="CF716" i="1"/>
  <c r="CF732" i="1"/>
  <c r="CF748" i="1"/>
  <c r="CF183" i="1"/>
  <c r="CF242" i="1"/>
  <c r="CF300" i="1"/>
  <c r="CF408" i="1"/>
  <c r="CF436" i="1"/>
  <c r="CF451" i="1"/>
  <c r="CF464" i="1"/>
  <c r="CF476" i="1"/>
  <c r="CF525" i="1"/>
  <c r="CF536" i="1"/>
  <c r="CF546" i="1"/>
  <c r="CF553" i="1"/>
  <c r="CF572" i="1"/>
  <c r="CF578" i="1"/>
  <c r="CF585" i="1"/>
  <c r="CF604" i="1"/>
  <c r="CF610" i="1"/>
  <c r="CF617" i="1"/>
  <c r="CF636" i="1"/>
  <c r="CF642" i="1"/>
  <c r="CF649" i="1"/>
  <c r="CF668" i="1"/>
  <c r="CF674" i="1"/>
  <c r="CF681" i="1"/>
  <c r="CF700" i="1"/>
  <c r="CF706" i="1"/>
  <c r="CF711" i="1"/>
  <c r="CF717" i="1"/>
  <c r="CF722" i="1"/>
  <c r="CF727" i="1"/>
  <c r="CF733" i="1"/>
  <c r="CF738" i="1"/>
  <c r="CF743" i="1"/>
  <c r="CF749" i="1"/>
  <c r="CF248" i="1"/>
  <c r="CF307" i="1"/>
  <c r="CF415" i="1"/>
  <c r="CF438" i="1"/>
  <c r="CF452" i="1"/>
  <c r="CF502" i="1"/>
  <c r="CF514" i="1"/>
  <c r="CF526" i="1"/>
  <c r="CF560" i="1"/>
  <c r="CF566" i="1"/>
  <c r="CF573" i="1"/>
  <c r="CF592" i="1"/>
  <c r="CF598" i="1"/>
  <c r="CF605" i="1"/>
  <c r="CF624" i="1"/>
  <c r="CF630" i="1"/>
  <c r="CF637" i="1"/>
  <c r="CF656" i="1"/>
  <c r="CF662" i="1"/>
  <c r="CF669" i="1"/>
  <c r="CF688" i="1"/>
  <c r="CF694" i="1"/>
  <c r="CF701" i="1"/>
  <c r="CF712" i="1"/>
  <c r="CF728" i="1"/>
  <c r="CF744" i="1"/>
  <c r="CF111" i="1"/>
  <c r="CF197" i="1"/>
  <c r="CF256" i="1"/>
  <c r="CF315" i="1"/>
  <c r="CF370" i="1"/>
  <c r="CF440" i="1"/>
  <c r="CF454" i="1"/>
  <c r="CF467" i="1"/>
  <c r="CF516" i="1"/>
  <c r="CF528" i="1"/>
  <c r="CF548" i="1"/>
  <c r="CF554" i="1"/>
  <c r="CF561" i="1"/>
  <c r="CF580" i="1"/>
  <c r="CF586" i="1"/>
  <c r="CF593" i="1"/>
  <c r="CF612" i="1"/>
  <c r="CF618" i="1"/>
  <c r="CF625" i="1"/>
  <c r="CF644" i="1"/>
  <c r="CF650" i="1"/>
  <c r="CF657" i="1"/>
  <c r="CF676" i="1"/>
  <c r="CF682" i="1"/>
  <c r="CF689" i="1"/>
  <c r="CF707" i="1"/>
  <c r="CF713" i="1"/>
  <c r="CF718" i="1"/>
  <c r="CF723" i="1"/>
  <c r="CF729" i="1"/>
  <c r="CF734" i="1"/>
  <c r="CF739" i="1"/>
  <c r="CF745" i="1"/>
  <c r="CF750" i="1"/>
  <c r="CF205" i="1"/>
  <c r="CF321" i="1"/>
  <c r="CF376" i="1"/>
  <c r="CF441" i="1"/>
  <c r="CF456" i="1"/>
  <c r="CF493" i="1"/>
  <c r="CF505" i="1"/>
  <c r="CF517" i="1"/>
  <c r="CF540" i="1"/>
  <c r="CF549" i="1"/>
  <c r="CF568" i="1"/>
  <c r="CF574" i="1"/>
  <c r="CF581" i="1"/>
  <c r="CF600" i="1"/>
  <c r="CF606" i="1"/>
  <c r="CF613" i="1"/>
  <c r="CF632" i="1"/>
  <c r="CF638" i="1"/>
  <c r="CF645" i="1"/>
  <c r="CF664" i="1"/>
  <c r="CF670" i="1"/>
  <c r="CF677" i="1"/>
  <c r="CF696" i="1"/>
  <c r="CF702" i="1"/>
  <c r="CF708" i="1"/>
  <c r="CF724" i="1"/>
  <c r="CF740" i="1"/>
  <c r="CF431" i="1"/>
  <c r="CF445" i="1"/>
  <c r="CF484" i="1"/>
  <c r="CF496" i="1"/>
  <c r="CF508" i="1"/>
  <c r="CF532" i="1"/>
  <c r="CF550" i="1"/>
  <c r="CF557" i="1"/>
  <c r="CF576" i="1"/>
  <c r="CF582" i="1"/>
  <c r="CF589" i="1"/>
  <c r="CF608" i="1"/>
  <c r="CF614" i="1"/>
  <c r="CF621" i="1"/>
  <c r="CF640" i="1"/>
  <c r="CF646" i="1"/>
  <c r="CF653" i="1"/>
  <c r="CF672" i="1"/>
  <c r="CF678" i="1"/>
  <c r="CF685" i="1"/>
  <c r="CF704" i="1"/>
  <c r="CF720" i="1"/>
  <c r="CF736" i="1"/>
  <c r="CF470" i="1"/>
  <c r="CF556" i="1"/>
  <c r="CF658" i="1"/>
  <c r="CF709" i="1"/>
  <c r="CF482" i="1"/>
  <c r="CF562" i="1"/>
  <c r="CF665" i="1"/>
  <c r="CF714" i="1"/>
  <c r="CF494" i="1"/>
  <c r="CF569" i="1"/>
  <c r="CF620" i="1"/>
  <c r="CF719" i="1"/>
  <c r="CF329" i="1"/>
  <c r="CF507" i="1"/>
  <c r="CF626" i="1"/>
  <c r="CF725" i="1"/>
  <c r="CF383" i="1"/>
  <c r="CF519" i="1"/>
  <c r="CF633" i="1"/>
  <c r="CF684" i="1"/>
  <c r="CF730" i="1"/>
  <c r="CF594" i="1"/>
  <c r="CF741" i="1"/>
  <c r="CF588" i="1"/>
  <c r="CF690" i="1"/>
  <c r="CF735" i="1"/>
  <c r="CF697" i="1"/>
  <c r="CF457" i="1"/>
  <c r="CF601" i="1"/>
  <c r="CF652" i="1"/>
  <c r="CF746" i="1"/>
  <c r="CB6" i="1"/>
  <c r="CB11" i="1"/>
  <c r="CB22" i="1"/>
  <c r="CB27" i="1"/>
  <c r="CB38" i="1"/>
  <c r="CB43" i="1"/>
  <c r="CB54" i="1"/>
  <c r="CB59" i="1"/>
  <c r="CB70" i="1"/>
  <c r="CB75" i="1"/>
  <c r="CB86" i="1"/>
  <c r="CB91" i="1"/>
  <c r="CB102" i="1"/>
  <c r="CB107" i="1"/>
  <c r="CB118" i="1"/>
  <c r="CB123" i="1"/>
  <c r="CB134" i="1"/>
  <c r="CB139" i="1"/>
  <c r="CB150" i="1"/>
  <c r="CB155" i="1"/>
  <c r="CB166" i="1"/>
  <c r="CB171" i="1"/>
  <c r="CB182" i="1"/>
  <c r="CB187" i="1"/>
  <c r="CB198" i="1"/>
  <c r="CB203" i="1"/>
  <c r="CB214" i="1"/>
  <c r="CB219" i="1"/>
  <c r="CB230" i="1"/>
  <c r="CB235" i="1"/>
  <c r="CB246" i="1"/>
  <c r="CB251" i="1"/>
  <c r="CB262" i="1"/>
  <c r="CB267" i="1"/>
  <c r="CB278" i="1"/>
  <c r="CB283" i="1"/>
  <c r="CB294" i="1"/>
  <c r="CB299" i="1"/>
  <c r="CB310" i="1"/>
  <c r="CB315" i="1"/>
  <c r="CB325" i="1"/>
  <c r="CB334" i="1"/>
  <c r="CB343" i="1"/>
  <c r="CB12" i="1"/>
  <c r="CB17" i="1"/>
  <c r="CB28" i="1"/>
  <c r="CB33" i="1"/>
  <c r="CB44" i="1"/>
  <c r="CB49" i="1"/>
  <c r="CB60" i="1"/>
  <c r="CB65" i="1"/>
  <c r="CB76" i="1"/>
  <c r="CB81" i="1"/>
  <c r="CB92" i="1"/>
  <c r="CB97" i="1"/>
  <c r="CB108" i="1"/>
  <c r="CB113" i="1"/>
  <c r="CB124" i="1"/>
  <c r="CB129" i="1"/>
  <c r="CB140" i="1"/>
  <c r="CB145" i="1"/>
  <c r="CB156" i="1"/>
  <c r="CB161" i="1"/>
  <c r="CB172" i="1"/>
  <c r="CB177" i="1"/>
  <c r="CB188" i="1"/>
  <c r="CB193" i="1"/>
  <c r="CB204" i="1"/>
  <c r="CB7" i="1"/>
  <c r="CB18" i="1"/>
  <c r="CB23" i="1"/>
  <c r="CB34" i="1"/>
  <c r="CB39" i="1"/>
  <c r="CB50" i="1"/>
  <c r="CB55" i="1"/>
  <c r="CB66" i="1"/>
  <c r="CB71" i="1"/>
  <c r="CB82" i="1"/>
  <c r="CB8" i="1"/>
  <c r="CB13" i="1"/>
  <c r="CB24" i="1"/>
  <c r="CB29" i="1"/>
  <c r="CB40" i="1"/>
  <c r="CB45" i="1"/>
  <c r="CB56" i="1"/>
  <c r="CB61" i="1"/>
  <c r="CB72" i="1"/>
  <c r="CB77" i="1"/>
  <c r="CB88" i="1"/>
  <c r="CB93" i="1"/>
  <c r="CB104" i="1"/>
  <c r="CB109" i="1"/>
  <c r="CB120" i="1"/>
  <c r="CB125" i="1"/>
  <c r="CB136" i="1"/>
  <c r="CB141" i="1"/>
  <c r="CB152" i="1"/>
  <c r="CB157" i="1"/>
  <c r="CB168" i="1"/>
  <c r="CB173" i="1"/>
  <c r="CB184" i="1"/>
  <c r="CB189" i="1"/>
  <c r="CB200" i="1"/>
  <c r="CB205" i="1"/>
  <c r="CB216" i="1"/>
  <c r="CB221" i="1"/>
  <c r="CB232" i="1"/>
  <c r="CB237" i="1"/>
  <c r="CB248" i="1"/>
  <c r="CB253" i="1"/>
  <c r="CB264" i="1"/>
  <c r="CB269" i="1"/>
  <c r="CB280" i="1"/>
  <c r="CB285" i="1"/>
  <c r="CB296" i="1"/>
  <c r="CB301" i="1"/>
  <c r="CB312" i="1"/>
  <c r="CB317" i="1"/>
  <c r="CB322" i="1"/>
  <c r="CB331" i="1"/>
  <c r="CB336" i="1"/>
  <c r="CB345" i="1"/>
  <c r="CB349" i="1"/>
  <c r="CB353" i="1"/>
  <c r="CB357" i="1"/>
  <c r="CB361" i="1"/>
  <c r="CB365" i="1"/>
  <c r="CB369" i="1"/>
  <c r="CB373" i="1"/>
  <c r="CB377" i="1"/>
  <c r="CB381" i="1"/>
  <c r="CB385" i="1"/>
  <c r="CB14" i="1"/>
  <c r="CB19" i="1"/>
  <c r="CB30" i="1"/>
  <c r="CB35" i="1"/>
  <c r="CB46" i="1"/>
  <c r="CB51" i="1"/>
  <c r="CB62" i="1"/>
  <c r="CB67" i="1"/>
  <c r="CB78" i="1"/>
  <c r="CB83" i="1"/>
  <c r="CB94" i="1"/>
  <c r="CB99" i="1"/>
  <c r="CB110" i="1"/>
  <c r="CB115" i="1"/>
  <c r="CB126" i="1"/>
  <c r="CB131" i="1"/>
  <c r="CB142" i="1"/>
  <c r="CB147" i="1"/>
  <c r="CB158" i="1"/>
  <c r="CB163" i="1"/>
  <c r="CB174" i="1"/>
  <c r="CB179" i="1"/>
  <c r="CB190" i="1"/>
  <c r="CB195" i="1"/>
  <c r="CB206" i="1"/>
  <c r="CB211" i="1"/>
  <c r="CB222" i="1"/>
  <c r="CB227" i="1"/>
  <c r="CB238" i="1"/>
  <c r="CB243" i="1"/>
  <c r="CB254" i="1"/>
  <c r="CB259" i="1"/>
  <c r="CB270" i="1"/>
  <c r="CB275" i="1"/>
  <c r="CB286" i="1"/>
  <c r="CB291" i="1"/>
  <c r="CB302" i="1"/>
  <c r="CB307" i="1"/>
  <c r="CB318" i="1"/>
  <c r="CB327" i="1"/>
  <c r="CB332" i="1"/>
  <c r="CB341" i="1"/>
  <c r="CB9" i="1"/>
  <c r="CB20" i="1"/>
  <c r="CB25" i="1"/>
  <c r="CB36" i="1"/>
  <c r="CB41" i="1"/>
  <c r="CB52" i="1"/>
  <c r="CB57" i="1"/>
  <c r="CB68" i="1"/>
  <c r="CB73" i="1"/>
  <c r="CB84" i="1"/>
  <c r="CB89" i="1"/>
  <c r="CB100" i="1"/>
  <c r="CB105" i="1"/>
  <c r="CB116" i="1"/>
  <c r="CB121" i="1"/>
  <c r="CB132" i="1"/>
  <c r="CB137" i="1"/>
  <c r="CB148" i="1"/>
  <c r="CB153" i="1"/>
  <c r="CB164" i="1"/>
  <c r="CB169" i="1"/>
  <c r="CB180" i="1"/>
  <c r="CB185" i="1"/>
  <c r="CB196" i="1"/>
  <c r="CB201" i="1"/>
  <c r="CB10" i="1"/>
  <c r="CB15" i="1"/>
  <c r="CB26" i="1"/>
  <c r="CB31" i="1"/>
  <c r="CB42" i="1"/>
  <c r="CB47" i="1"/>
  <c r="CB58" i="1"/>
  <c r="CB63" i="1"/>
  <c r="CB74" i="1"/>
  <c r="CB16" i="1"/>
  <c r="CB21" i="1"/>
  <c r="CB32" i="1"/>
  <c r="CB37" i="1"/>
  <c r="CB48" i="1"/>
  <c r="CB53" i="1"/>
  <c r="CB64" i="1"/>
  <c r="CB69" i="1"/>
  <c r="CB80" i="1"/>
  <c r="CB85" i="1"/>
  <c r="CB96" i="1"/>
  <c r="CB101" i="1"/>
  <c r="CB112" i="1"/>
  <c r="CB117" i="1"/>
  <c r="CB128" i="1"/>
  <c r="CB133" i="1"/>
  <c r="CB144" i="1"/>
  <c r="CB149" i="1"/>
  <c r="CB160" i="1"/>
  <c r="CB165" i="1"/>
  <c r="CB176" i="1"/>
  <c r="CB181" i="1"/>
  <c r="CB192" i="1"/>
  <c r="CB197" i="1"/>
  <c r="CB208" i="1"/>
  <c r="CB213" i="1"/>
  <c r="CB224" i="1"/>
  <c r="CB229" i="1"/>
  <c r="CB240" i="1"/>
  <c r="CB245" i="1"/>
  <c r="CB256" i="1"/>
  <c r="CB261" i="1"/>
  <c r="CB272" i="1"/>
  <c r="CB277" i="1"/>
  <c r="CB288" i="1"/>
  <c r="CB293" i="1"/>
  <c r="CB304" i="1"/>
  <c r="CB309" i="1"/>
  <c r="CB320" i="1"/>
  <c r="CB329" i="1"/>
  <c r="CB338" i="1"/>
  <c r="CB347" i="1"/>
  <c r="CB351" i="1"/>
  <c r="CB355" i="1"/>
  <c r="CB359" i="1"/>
  <c r="CB363" i="1"/>
  <c r="CB367" i="1"/>
  <c r="CB371" i="1"/>
  <c r="CB375" i="1"/>
  <c r="CB379" i="1"/>
  <c r="CB383" i="1"/>
  <c r="CB387" i="1"/>
  <c r="CB391" i="1"/>
  <c r="CB79" i="1"/>
  <c r="CB103" i="1"/>
  <c r="CB146" i="1"/>
  <c r="CB167" i="1"/>
  <c r="CB207" i="1"/>
  <c r="CB218" i="1"/>
  <c r="CB239" i="1"/>
  <c r="CB250" i="1"/>
  <c r="CB271" i="1"/>
  <c r="CB282" i="1"/>
  <c r="CB303" i="1"/>
  <c r="CB314" i="1"/>
  <c r="CB324" i="1"/>
  <c r="CB333" i="1"/>
  <c r="CB342" i="1"/>
  <c r="CB390" i="1"/>
  <c r="CB396" i="1"/>
  <c r="CB401" i="1"/>
  <c r="CB412" i="1"/>
  <c r="CB417" i="1"/>
  <c r="CB428" i="1"/>
  <c r="CB433" i="1"/>
  <c r="CB444" i="1"/>
  <c r="CB449" i="1"/>
  <c r="CB454" i="1"/>
  <c r="CB463" i="1"/>
  <c r="CB468" i="1"/>
  <c r="CB477" i="1"/>
  <c r="CB106" i="1"/>
  <c r="CB127" i="1"/>
  <c r="CB170" i="1"/>
  <c r="CB191" i="1"/>
  <c r="CB209" i="1"/>
  <c r="CB220" i="1"/>
  <c r="CB241" i="1"/>
  <c r="CB252" i="1"/>
  <c r="CB273" i="1"/>
  <c r="CB284" i="1"/>
  <c r="CB305" i="1"/>
  <c r="CB316" i="1"/>
  <c r="CB344" i="1"/>
  <c r="CB352" i="1"/>
  <c r="CB360" i="1"/>
  <c r="CB368" i="1"/>
  <c r="CB376" i="1"/>
  <c r="CB384" i="1"/>
  <c r="CB402" i="1"/>
  <c r="CB407" i="1"/>
  <c r="CB418" i="1"/>
  <c r="CB423" i="1"/>
  <c r="CB434" i="1"/>
  <c r="CB439" i="1"/>
  <c r="CB450" i="1"/>
  <c r="CB459" i="1"/>
  <c r="CB464" i="1"/>
  <c r="CB473" i="1"/>
  <c r="CB482" i="1"/>
  <c r="CB486" i="1"/>
  <c r="CB490" i="1"/>
  <c r="CB494" i="1"/>
  <c r="CB498" i="1"/>
  <c r="CB502" i="1"/>
  <c r="CB506" i="1"/>
  <c r="CB510" i="1"/>
  <c r="CB514" i="1"/>
  <c r="CB518" i="1"/>
  <c r="CB522" i="1"/>
  <c r="CB526" i="1"/>
  <c r="CB530" i="1"/>
  <c r="CB87" i="1"/>
  <c r="CB130" i="1"/>
  <c r="CB151" i="1"/>
  <c r="CB194" i="1"/>
  <c r="CB210" i="1"/>
  <c r="CB231" i="1"/>
  <c r="CB242" i="1"/>
  <c r="CB263" i="1"/>
  <c r="CB274" i="1"/>
  <c r="CB295" i="1"/>
  <c r="CB306" i="1"/>
  <c r="CB326" i="1"/>
  <c r="CB335" i="1"/>
  <c r="CB392" i="1"/>
  <c r="CB397" i="1"/>
  <c r="CB408" i="1"/>
  <c r="CB413" i="1"/>
  <c r="CB424" i="1"/>
  <c r="CB429" i="1"/>
  <c r="CB440" i="1"/>
  <c r="CB445" i="1"/>
  <c r="CB455" i="1"/>
  <c r="CB460" i="1"/>
  <c r="CB469" i="1"/>
  <c r="CB478" i="1"/>
  <c r="CB90" i="1"/>
  <c r="CB111" i="1"/>
  <c r="CB154" i="1"/>
  <c r="CB175" i="1"/>
  <c r="CB212" i="1"/>
  <c r="CB233" i="1"/>
  <c r="CB244" i="1"/>
  <c r="CB265" i="1"/>
  <c r="CB276" i="1"/>
  <c r="CB297" i="1"/>
  <c r="CB308" i="1"/>
  <c r="CB328" i="1"/>
  <c r="CB337" i="1"/>
  <c r="CB346" i="1"/>
  <c r="CB354" i="1"/>
  <c r="CB362" i="1"/>
  <c r="CB370" i="1"/>
  <c r="CB378" i="1"/>
  <c r="CB386" i="1"/>
  <c r="CB398" i="1"/>
  <c r="CB403" i="1"/>
  <c r="CB414" i="1"/>
  <c r="CB419" i="1"/>
  <c r="CB430" i="1"/>
  <c r="CB435" i="1"/>
  <c r="CB446" i="1"/>
  <c r="CB451" i="1"/>
  <c r="CB456" i="1"/>
  <c r="CB465" i="1"/>
  <c r="CB474" i="1"/>
  <c r="CB483" i="1"/>
  <c r="CB487" i="1"/>
  <c r="CB491" i="1"/>
  <c r="CB495" i="1"/>
  <c r="CB499" i="1"/>
  <c r="CB503" i="1"/>
  <c r="CB507" i="1"/>
  <c r="CB511" i="1"/>
  <c r="CB515" i="1"/>
  <c r="CB519" i="1"/>
  <c r="CB523" i="1"/>
  <c r="CB114" i="1"/>
  <c r="CB135" i="1"/>
  <c r="CB178" i="1"/>
  <c r="CB199" i="1"/>
  <c r="CB223" i="1"/>
  <c r="CB234" i="1"/>
  <c r="CB255" i="1"/>
  <c r="CB266" i="1"/>
  <c r="CB287" i="1"/>
  <c r="CB298" i="1"/>
  <c r="CB319" i="1"/>
  <c r="CB393" i="1"/>
  <c r="CB404" i="1"/>
  <c r="CB409" i="1"/>
  <c r="CB420" i="1"/>
  <c r="CB425" i="1"/>
  <c r="CB436" i="1"/>
  <c r="CB441" i="1"/>
  <c r="CB452" i="1"/>
  <c r="CB461" i="1"/>
  <c r="CB470" i="1"/>
  <c r="CB479" i="1"/>
  <c r="CB95" i="1"/>
  <c r="CB138" i="1"/>
  <c r="CB159" i="1"/>
  <c r="CB202" i="1"/>
  <c r="CB225" i="1"/>
  <c r="CB236" i="1"/>
  <c r="CB257" i="1"/>
  <c r="CB268" i="1"/>
  <c r="CB289" i="1"/>
  <c r="CB300" i="1"/>
  <c r="CB321" i="1"/>
  <c r="CB330" i="1"/>
  <c r="CB339" i="1"/>
  <c r="CB348" i="1"/>
  <c r="CB356" i="1"/>
  <c r="CB364" i="1"/>
  <c r="CB372" i="1"/>
  <c r="CB380" i="1"/>
  <c r="CB388" i="1"/>
  <c r="CB394" i="1"/>
  <c r="CB399" i="1"/>
  <c r="CB410" i="1"/>
  <c r="CB415" i="1"/>
  <c r="CB426" i="1"/>
  <c r="CB431" i="1"/>
  <c r="CB442" i="1"/>
  <c r="CB447" i="1"/>
  <c r="CB457" i="1"/>
  <c r="CB466" i="1"/>
  <c r="CB475" i="1"/>
  <c r="CB480" i="1"/>
  <c r="CB484" i="1"/>
  <c r="CB488" i="1"/>
  <c r="CB492" i="1"/>
  <c r="CB496" i="1"/>
  <c r="CB500" i="1"/>
  <c r="CB504" i="1"/>
  <c r="CB508" i="1"/>
  <c r="CB512" i="1"/>
  <c r="CB516" i="1"/>
  <c r="CB520" i="1"/>
  <c r="CB524" i="1"/>
  <c r="CB98" i="1"/>
  <c r="CB119" i="1"/>
  <c r="CB162" i="1"/>
  <c r="CB183" i="1"/>
  <c r="CB215" i="1"/>
  <c r="CB226" i="1"/>
  <c r="CB247" i="1"/>
  <c r="CB258" i="1"/>
  <c r="CB279" i="1"/>
  <c r="CB290" i="1"/>
  <c r="CB311" i="1"/>
  <c r="CB340" i="1"/>
  <c r="CB400" i="1"/>
  <c r="CB405" i="1"/>
  <c r="CB416" i="1"/>
  <c r="CB421" i="1"/>
  <c r="CB432" i="1"/>
  <c r="CB437" i="1"/>
  <c r="CB448" i="1"/>
  <c r="CB453" i="1"/>
  <c r="CB462" i="1"/>
  <c r="CB471" i="1"/>
  <c r="CB476" i="1"/>
  <c r="CB122" i="1"/>
  <c r="CB143" i="1"/>
  <c r="CB186" i="1"/>
  <c r="CB217" i="1"/>
  <c r="CB228" i="1"/>
  <c r="CB249" i="1"/>
  <c r="CB260" i="1"/>
  <c r="CB281" i="1"/>
  <c r="CB292" i="1"/>
  <c r="CB313" i="1"/>
  <c r="CB323" i="1"/>
  <c r="CB350" i="1"/>
  <c r="CB358" i="1"/>
  <c r="CB366" i="1"/>
  <c r="CB374" i="1"/>
  <c r="CB382" i="1"/>
  <c r="CB389" i="1"/>
  <c r="CB395" i="1"/>
  <c r="CB406" i="1"/>
  <c r="CB411" i="1"/>
  <c r="CB422" i="1"/>
  <c r="CB427" i="1"/>
  <c r="CB438" i="1"/>
  <c r="CB443" i="1"/>
  <c r="CB458" i="1"/>
  <c r="CB467" i="1"/>
  <c r="CB472" i="1"/>
  <c r="CB481" i="1"/>
  <c r="CB485" i="1"/>
  <c r="CB489" i="1"/>
  <c r="CB493" i="1"/>
  <c r="CB497" i="1"/>
  <c r="CB501" i="1"/>
  <c r="CB505" i="1"/>
  <c r="CB509" i="1"/>
  <c r="CB513" i="1"/>
  <c r="CB517" i="1"/>
  <c r="CB521" i="1"/>
  <c r="CB525" i="1"/>
  <c r="CB529" i="1"/>
  <c r="CB533" i="1"/>
  <c r="CB537" i="1"/>
  <c r="CB541" i="1"/>
  <c r="CB545" i="1"/>
  <c r="CB549" i="1"/>
  <c r="CB553" i="1"/>
  <c r="CB527" i="1"/>
  <c r="CB539" i="1"/>
  <c r="CB550" i="1"/>
  <c r="CB559" i="1"/>
  <c r="CB567" i="1"/>
  <c r="CB575" i="1"/>
  <c r="CB583" i="1"/>
  <c r="CB589" i="1"/>
  <c r="CB596" i="1"/>
  <c r="CB602" i="1"/>
  <c r="CB615" i="1"/>
  <c r="CB621" i="1"/>
  <c r="CB628" i="1"/>
  <c r="CB634" i="1"/>
  <c r="CB647" i="1"/>
  <c r="CB652" i="1"/>
  <c r="CB657" i="1"/>
  <c r="CB663" i="1"/>
  <c r="CB668" i="1"/>
  <c r="CB673" i="1"/>
  <c r="CB679" i="1"/>
  <c r="CB688" i="1"/>
  <c r="CB528" i="1"/>
  <c r="CB540" i="1"/>
  <c r="CB551" i="1"/>
  <c r="CB560" i="1"/>
  <c r="CB568" i="1"/>
  <c r="CB576" i="1"/>
  <c r="CB584" i="1"/>
  <c r="CB590" i="1"/>
  <c r="CB603" i="1"/>
  <c r="CB609" i="1"/>
  <c r="CB616" i="1"/>
  <c r="CB622" i="1"/>
  <c r="CB635" i="1"/>
  <c r="CB641" i="1"/>
  <c r="CB658" i="1"/>
  <c r="CB674" i="1"/>
  <c r="CB684" i="1"/>
  <c r="CB693" i="1"/>
  <c r="CB697" i="1"/>
  <c r="CB701" i="1"/>
  <c r="CB705" i="1"/>
  <c r="CB709" i="1"/>
  <c r="CB713" i="1"/>
  <c r="CB717" i="1"/>
  <c r="CB721" i="1"/>
  <c r="CB725" i="1"/>
  <c r="CB729" i="1"/>
  <c r="CB733" i="1"/>
  <c r="CB531" i="1"/>
  <c r="CB542" i="1"/>
  <c r="CB552" i="1"/>
  <c r="CB561" i="1"/>
  <c r="CB569" i="1"/>
  <c r="CB577" i="1"/>
  <c r="CB591" i="1"/>
  <c r="CB597" i="1"/>
  <c r="CB604" i="1"/>
  <c r="CB610" i="1"/>
  <c r="CB623" i="1"/>
  <c r="CB629" i="1"/>
  <c r="CB636" i="1"/>
  <c r="CB642" i="1"/>
  <c r="CB648" i="1"/>
  <c r="CB653" i="1"/>
  <c r="CB659" i="1"/>
  <c r="CB664" i="1"/>
  <c r="CB669" i="1"/>
  <c r="CB675" i="1"/>
  <c r="CB680" i="1"/>
  <c r="CB689" i="1"/>
  <c r="CB532" i="1"/>
  <c r="CB543" i="1"/>
  <c r="CB554" i="1"/>
  <c r="CB562" i="1"/>
  <c r="CB570" i="1"/>
  <c r="CB578" i="1"/>
  <c r="CB585" i="1"/>
  <c r="CB592" i="1"/>
  <c r="CB598" i="1"/>
  <c r="CB611" i="1"/>
  <c r="CB617" i="1"/>
  <c r="CB624" i="1"/>
  <c r="CB630" i="1"/>
  <c r="CB643" i="1"/>
  <c r="CB654" i="1"/>
  <c r="CB670" i="1"/>
  <c r="CB685" i="1"/>
  <c r="CB690" i="1"/>
  <c r="CB694" i="1"/>
  <c r="CB698" i="1"/>
  <c r="CB702" i="1"/>
  <c r="CB706" i="1"/>
  <c r="CB710" i="1"/>
  <c r="CB714" i="1"/>
  <c r="CB718" i="1"/>
  <c r="CB722" i="1"/>
  <c r="CB726" i="1"/>
  <c r="CB730" i="1"/>
  <c r="CB734" i="1"/>
  <c r="CB738" i="1"/>
  <c r="CB742" i="1"/>
  <c r="CB746" i="1"/>
  <c r="CB750" i="1"/>
  <c r="CB754" i="1"/>
  <c r="CB758" i="1"/>
  <c r="CB762" i="1"/>
  <c r="CB766" i="1"/>
  <c r="CB770" i="1"/>
  <c r="CB774" i="1"/>
  <c r="CB778" i="1"/>
  <c r="CB782" i="1"/>
  <c r="CB786" i="1"/>
  <c r="CB790" i="1"/>
  <c r="CB794" i="1"/>
  <c r="CB798" i="1"/>
  <c r="CB802" i="1"/>
  <c r="CB806" i="1"/>
  <c r="CB810" i="1"/>
  <c r="CB814" i="1"/>
  <c r="CB818" i="1"/>
  <c r="CB822" i="1"/>
  <c r="CB826" i="1"/>
  <c r="CB830" i="1"/>
  <c r="CB834" i="1"/>
  <c r="CB838" i="1"/>
  <c r="CB842" i="1"/>
  <c r="CB846" i="1"/>
  <c r="CB850" i="1"/>
  <c r="CB854" i="1"/>
  <c r="CB858" i="1"/>
  <c r="CB862" i="1"/>
  <c r="CB866" i="1"/>
  <c r="CB870" i="1"/>
  <c r="CB874" i="1"/>
  <c r="CB878" i="1"/>
  <c r="CB534" i="1"/>
  <c r="CB544" i="1"/>
  <c r="CB555" i="1"/>
  <c r="CB563" i="1"/>
  <c r="CB571" i="1"/>
  <c r="CB579" i="1"/>
  <c r="CB586" i="1"/>
  <c r="CB599" i="1"/>
  <c r="CB605" i="1"/>
  <c r="CB612" i="1"/>
  <c r="CB618" i="1"/>
  <c r="CB631" i="1"/>
  <c r="CB637" i="1"/>
  <c r="CB644" i="1"/>
  <c r="CB649" i="1"/>
  <c r="CB655" i="1"/>
  <c r="CB660" i="1"/>
  <c r="CB665" i="1"/>
  <c r="CB671" i="1"/>
  <c r="CB676" i="1"/>
  <c r="CB681" i="1"/>
  <c r="CB686" i="1"/>
  <c r="CB535" i="1"/>
  <c r="CB546" i="1"/>
  <c r="CB556" i="1"/>
  <c r="CB564" i="1"/>
  <c r="CB572" i="1"/>
  <c r="CB580" i="1"/>
  <c r="CB587" i="1"/>
  <c r="CB593" i="1"/>
  <c r="CB600" i="1"/>
  <c r="CB606" i="1"/>
  <c r="CB619" i="1"/>
  <c r="CB625" i="1"/>
  <c r="CB632" i="1"/>
  <c r="CB638" i="1"/>
  <c r="CB650" i="1"/>
  <c r="CB666" i="1"/>
  <c r="CB682" i="1"/>
  <c r="CB691" i="1"/>
  <c r="CB695" i="1"/>
  <c r="CB699" i="1"/>
  <c r="CB703" i="1"/>
  <c r="CB707" i="1"/>
  <c r="CB711" i="1"/>
  <c r="CB715" i="1"/>
  <c r="CB719" i="1"/>
  <c r="CB723" i="1"/>
  <c r="CB727" i="1"/>
  <c r="CB731" i="1"/>
  <c r="CB536" i="1"/>
  <c r="CB547" i="1"/>
  <c r="CB557" i="1"/>
  <c r="CB565" i="1"/>
  <c r="CB573" i="1"/>
  <c r="CB581" i="1"/>
  <c r="CB588" i="1"/>
  <c r="CB594" i="1"/>
  <c r="CB607" i="1"/>
  <c r="CB613" i="1"/>
  <c r="CB620" i="1"/>
  <c r="CB626" i="1"/>
  <c r="CB639" i="1"/>
  <c r="CB645" i="1"/>
  <c r="CB651" i="1"/>
  <c r="CB656" i="1"/>
  <c r="CB661" i="1"/>
  <c r="CB667" i="1"/>
  <c r="CB672" i="1"/>
  <c r="CB677" i="1"/>
  <c r="CB687" i="1"/>
  <c r="CB538" i="1"/>
  <c r="CB548" i="1"/>
  <c r="CB558" i="1"/>
  <c r="CB566" i="1"/>
  <c r="CB574" i="1"/>
  <c r="CB582" i="1"/>
  <c r="CB595" i="1"/>
  <c r="CB601" i="1"/>
  <c r="CB608" i="1"/>
  <c r="CB614" i="1"/>
  <c r="CB627" i="1"/>
  <c r="CB633" i="1"/>
  <c r="CB640" i="1"/>
  <c r="CB646" i="1"/>
  <c r="CB662" i="1"/>
  <c r="CB678" i="1"/>
  <c r="CB683" i="1"/>
  <c r="CB692" i="1"/>
  <c r="CB696" i="1"/>
  <c r="CB700" i="1"/>
  <c r="CB704" i="1"/>
  <c r="CB708" i="1"/>
  <c r="CB712" i="1"/>
  <c r="CB716" i="1"/>
  <c r="CB720" i="1"/>
  <c r="CB724" i="1"/>
  <c r="CB728" i="1"/>
  <c r="CB732" i="1"/>
  <c r="CB736" i="1"/>
  <c r="CB740" i="1"/>
  <c r="CB744" i="1"/>
  <c r="CB748" i="1"/>
  <c r="CB752" i="1"/>
  <c r="CB756" i="1"/>
  <c r="CB760" i="1"/>
  <c r="CB764" i="1"/>
  <c r="CB768" i="1"/>
  <c r="CB772" i="1"/>
  <c r="CB776" i="1"/>
  <c r="CB780" i="1"/>
  <c r="CB784" i="1"/>
  <c r="CB788" i="1"/>
  <c r="CB792" i="1"/>
  <c r="CB796" i="1"/>
  <c r="CB800" i="1"/>
  <c r="CB804" i="1"/>
  <c r="CB808" i="1"/>
  <c r="CB812" i="1"/>
  <c r="CB816" i="1"/>
  <c r="CB820" i="1"/>
  <c r="CB824" i="1"/>
  <c r="CB828" i="1"/>
  <c r="CB832" i="1"/>
  <c r="CB836" i="1"/>
  <c r="CB840" i="1"/>
  <c r="CB844" i="1"/>
  <c r="CB848" i="1"/>
  <c r="CB852" i="1"/>
  <c r="CB856" i="1"/>
  <c r="CB860" i="1"/>
  <c r="CB864" i="1"/>
  <c r="CB868" i="1"/>
  <c r="CB872" i="1"/>
  <c r="CB876" i="1"/>
  <c r="CB880" i="1"/>
  <c r="CB735" i="1"/>
  <c r="CB751" i="1"/>
  <c r="CB763" i="1"/>
  <c r="CB785" i="1"/>
  <c r="CB795" i="1"/>
  <c r="CB803" i="1"/>
  <c r="CB811" i="1"/>
  <c r="CB819" i="1"/>
  <c r="CB827" i="1"/>
  <c r="CB835" i="1"/>
  <c r="CB843" i="1"/>
  <c r="CB851" i="1"/>
  <c r="CB859" i="1"/>
  <c r="CB867" i="1"/>
  <c r="CB737" i="1"/>
  <c r="CB753" i="1"/>
  <c r="CB765" i="1"/>
  <c r="CB775" i="1"/>
  <c r="CB739" i="1"/>
  <c r="CB755" i="1"/>
  <c r="CB777" i="1"/>
  <c r="CB787" i="1"/>
  <c r="CB797" i="1"/>
  <c r="CB805" i="1"/>
  <c r="CB813" i="1"/>
  <c r="CB821" i="1"/>
  <c r="CB829" i="1"/>
  <c r="CB837" i="1"/>
  <c r="CB845" i="1"/>
  <c r="CB853" i="1"/>
  <c r="CB861" i="1"/>
  <c r="CB869" i="1"/>
  <c r="CB877" i="1"/>
  <c r="CB741" i="1"/>
  <c r="CB757" i="1"/>
  <c r="CB767" i="1"/>
  <c r="CB789" i="1"/>
  <c r="CB879" i="1"/>
  <c r="CB743" i="1"/>
  <c r="CB769" i="1"/>
  <c r="CB779" i="1"/>
  <c r="CB799" i="1"/>
  <c r="CB807" i="1"/>
  <c r="CB815" i="1"/>
  <c r="CB823" i="1"/>
  <c r="CB831" i="1"/>
  <c r="CB839" i="1"/>
  <c r="CB847" i="1"/>
  <c r="CB855" i="1"/>
  <c r="CB863" i="1"/>
  <c r="CB871" i="1"/>
  <c r="CB745" i="1"/>
  <c r="CB759" i="1"/>
  <c r="CB781" i="1"/>
  <c r="CB791" i="1"/>
  <c r="CB747" i="1"/>
  <c r="CB761" i="1"/>
  <c r="CB771" i="1"/>
  <c r="CB793" i="1"/>
  <c r="CB801" i="1"/>
  <c r="CB809" i="1"/>
  <c r="CB817" i="1"/>
  <c r="CB825" i="1"/>
  <c r="CB833" i="1"/>
  <c r="CB841" i="1"/>
  <c r="CB849" i="1"/>
  <c r="CB857" i="1"/>
  <c r="CB865" i="1"/>
  <c r="CB873" i="1"/>
  <c r="CB749" i="1"/>
  <c r="CB773" i="1"/>
  <c r="CB783" i="1"/>
  <c r="CB875" i="1"/>
  <c r="BX6" i="1"/>
  <c r="BX14" i="1"/>
  <c r="BX22" i="1"/>
  <c r="BX30" i="1"/>
  <c r="BX38" i="1"/>
  <c r="BX46" i="1"/>
  <c r="BX54" i="1"/>
  <c r="BX62" i="1"/>
  <c r="BX70" i="1"/>
  <c r="BX78" i="1"/>
  <c r="BX86" i="1"/>
  <c r="BX94" i="1"/>
  <c r="BX102" i="1"/>
  <c r="BX110" i="1"/>
  <c r="BX118" i="1"/>
  <c r="BX126" i="1"/>
  <c r="BX134" i="1"/>
  <c r="BX142" i="1"/>
  <c r="BX150" i="1"/>
  <c r="BX158" i="1"/>
  <c r="BX166" i="1"/>
  <c r="BX174" i="1"/>
  <c r="BX182" i="1"/>
  <c r="BX190" i="1"/>
  <c r="BX198" i="1"/>
  <c r="BX206" i="1"/>
  <c r="BX214" i="1"/>
  <c r="BX222" i="1"/>
  <c r="BX7" i="1"/>
  <c r="BX15" i="1"/>
  <c r="BX23" i="1"/>
  <c r="BX31" i="1"/>
  <c r="BX39" i="1"/>
  <c r="BX47" i="1"/>
  <c r="BX55" i="1"/>
  <c r="BX63" i="1"/>
  <c r="BX71" i="1"/>
  <c r="BX79" i="1"/>
  <c r="BX87" i="1"/>
  <c r="BX95" i="1"/>
  <c r="BX103" i="1"/>
  <c r="BX111" i="1"/>
  <c r="BX119" i="1"/>
  <c r="BX127" i="1"/>
  <c r="BX135" i="1"/>
  <c r="BX143" i="1"/>
  <c r="BX151" i="1"/>
  <c r="BX159" i="1"/>
  <c r="BX167" i="1"/>
  <c r="BX175" i="1"/>
  <c r="BX183" i="1"/>
  <c r="BX191" i="1"/>
  <c r="BX199" i="1"/>
  <c r="BX207" i="1"/>
  <c r="BX215" i="1"/>
  <c r="BX223" i="1"/>
  <c r="BX231" i="1"/>
  <c r="BX239" i="1"/>
  <c r="BX247" i="1"/>
  <c r="BX255" i="1"/>
  <c r="BX262" i="1"/>
  <c r="BX269" i="1"/>
  <c r="BX275" i="1"/>
  <c r="BX288" i="1"/>
  <c r="BX294" i="1"/>
  <c r="BX301" i="1"/>
  <c r="BX306" i="1"/>
  <c r="BX312" i="1"/>
  <c r="BX317" i="1"/>
  <c r="BX322" i="1"/>
  <c r="BX328" i="1"/>
  <c r="BX333" i="1"/>
  <c r="BX342" i="1"/>
  <c r="BX8" i="1"/>
  <c r="BX16" i="1"/>
  <c r="BX24" i="1"/>
  <c r="BX32" i="1"/>
  <c r="BX40" i="1"/>
  <c r="BX48" i="1"/>
  <c r="BX56" i="1"/>
  <c r="BX64" i="1"/>
  <c r="BX72" i="1"/>
  <c r="BX80" i="1"/>
  <c r="BX88" i="1"/>
  <c r="BX9" i="1"/>
  <c r="BX17" i="1"/>
  <c r="BX25" i="1"/>
  <c r="BX33" i="1"/>
  <c r="BX41" i="1"/>
  <c r="BX49" i="1"/>
  <c r="BX57" i="1"/>
  <c r="BX65" i="1"/>
  <c r="BX73" i="1"/>
  <c r="BX81" i="1"/>
  <c r="BX89" i="1"/>
  <c r="BX97" i="1"/>
  <c r="BX105" i="1"/>
  <c r="BX113" i="1"/>
  <c r="BX121" i="1"/>
  <c r="BX129" i="1"/>
  <c r="BX137" i="1"/>
  <c r="BX145" i="1"/>
  <c r="BX153" i="1"/>
  <c r="BX161" i="1"/>
  <c r="BX169" i="1"/>
  <c r="BX177" i="1"/>
  <c r="BX185" i="1"/>
  <c r="BX193" i="1"/>
  <c r="BX201" i="1"/>
  <c r="BX209" i="1"/>
  <c r="BX217" i="1"/>
  <c r="BX225" i="1"/>
  <c r="BX233" i="1"/>
  <c r="BX241" i="1"/>
  <c r="BX249" i="1"/>
  <c r="BX257" i="1"/>
  <c r="BX264" i="1"/>
  <c r="BX270" i="1"/>
  <c r="BX277" i="1"/>
  <c r="BX283" i="1"/>
  <c r="BX296" i="1"/>
  <c r="BX302" i="1"/>
  <c r="BX308" i="1"/>
  <c r="BX313" i="1"/>
  <c r="BX318" i="1"/>
  <c r="BX324" i="1"/>
  <c r="BX329" i="1"/>
  <c r="BX334" i="1"/>
  <c r="BX339" i="1"/>
  <c r="BX10" i="1"/>
  <c r="BX18" i="1"/>
  <c r="BX26" i="1"/>
  <c r="BX34" i="1"/>
  <c r="BX42" i="1"/>
  <c r="BX50" i="1"/>
  <c r="BX58" i="1"/>
  <c r="BX66" i="1"/>
  <c r="BX74" i="1"/>
  <c r="BX82" i="1"/>
  <c r="BX90" i="1"/>
  <c r="BX98" i="1"/>
  <c r="BX106" i="1"/>
  <c r="BX114" i="1"/>
  <c r="BX122" i="1"/>
  <c r="BX130" i="1"/>
  <c r="BX138" i="1"/>
  <c r="BX146" i="1"/>
  <c r="BX154" i="1"/>
  <c r="BX162" i="1"/>
  <c r="BX170" i="1"/>
  <c r="BX178" i="1"/>
  <c r="BX186" i="1"/>
  <c r="BX194" i="1"/>
  <c r="BX11" i="1"/>
  <c r="BX19" i="1"/>
  <c r="BX27" i="1"/>
  <c r="BX35" i="1"/>
  <c r="BX43" i="1"/>
  <c r="BX51" i="1"/>
  <c r="BX59" i="1"/>
  <c r="BX67" i="1"/>
  <c r="BX75" i="1"/>
  <c r="BX83" i="1"/>
  <c r="BX91" i="1"/>
  <c r="BX99" i="1"/>
  <c r="BX107" i="1"/>
  <c r="BX115" i="1"/>
  <c r="BX123" i="1"/>
  <c r="BX131" i="1"/>
  <c r="BX139" i="1"/>
  <c r="BX147" i="1"/>
  <c r="BX155" i="1"/>
  <c r="BX163" i="1"/>
  <c r="BX171" i="1"/>
  <c r="BX179" i="1"/>
  <c r="BX187" i="1"/>
  <c r="BX195" i="1"/>
  <c r="BX203" i="1"/>
  <c r="BX211" i="1"/>
  <c r="BX219" i="1"/>
  <c r="BX227" i="1"/>
  <c r="BX235" i="1"/>
  <c r="BX243" i="1"/>
  <c r="BX251" i="1"/>
  <c r="BX259" i="1"/>
  <c r="BX272" i="1"/>
  <c r="BX278" i="1"/>
  <c r="BX285" i="1"/>
  <c r="BX291" i="1"/>
  <c r="BX304" i="1"/>
  <c r="BX309" i="1"/>
  <c r="BX314" i="1"/>
  <c r="BX320" i="1"/>
  <c r="BX325" i="1"/>
  <c r="BX330" i="1"/>
  <c r="BX340" i="1"/>
  <c r="BX12" i="1"/>
  <c r="BX20" i="1"/>
  <c r="BX28" i="1"/>
  <c r="BX36" i="1"/>
  <c r="BX44" i="1"/>
  <c r="BX52" i="1"/>
  <c r="BX60" i="1"/>
  <c r="BX68" i="1"/>
  <c r="BX76" i="1"/>
  <c r="BX84" i="1"/>
  <c r="BX13" i="1"/>
  <c r="BX21" i="1"/>
  <c r="BX29" i="1"/>
  <c r="BX37" i="1"/>
  <c r="BX45" i="1"/>
  <c r="BX53" i="1"/>
  <c r="BX61" i="1"/>
  <c r="BX69" i="1"/>
  <c r="BX77" i="1"/>
  <c r="BX85" i="1"/>
  <c r="BX93" i="1"/>
  <c r="BX101" i="1"/>
  <c r="BX109" i="1"/>
  <c r="BX117" i="1"/>
  <c r="BX125" i="1"/>
  <c r="BX133" i="1"/>
  <c r="BX141" i="1"/>
  <c r="BX149" i="1"/>
  <c r="BX157" i="1"/>
  <c r="BX165" i="1"/>
  <c r="BX173" i="1"/>
  <c r="BX181" i="1"/>
  <c r="BX189" i="1"/>
  <c r="BX197" i="1"/>
  <c r="BX205" i="1"/>
  <c r="BX213" i="1"/>
  <c r="BX221" i="1"/>
  <c r="BX229" i="1"/>
  <c r="BX237" i="1"/>
  <c r="BX245" i="1"/>
  <c r="BX253" i="1"/>
  <c r="BX261" i="1"/>
  <c r="BX267" i="1"/>
  <c r="BX280" i="1"/>
  <c r="BX286" i="1"/>
  <c r="BX293" i="1"/>
  <c r="BX299" i="1"/>
  <c r="BX305" i="1"/>
  <c r="BX310" i="1"/>
  <c r="BX316" i="1"/>
  <c r="BX321" i="1"/>
  <c r="BX326" i="1"/>
  <c r="BX332" i="1"/>
  <c r="BX341" i="1"/>
  <c r="BX92" i="1"/>
  <c r="BX124" i="1"/>
  <c r="BX156" i="1"/>
  <c r="BX188" i="1"/>
  <c r="BX212" i="1"/>
  <c r="BX232" i="1"/>
  <c r="BX248" i="1"/>
  <c r="BX263" i="1"/>
  <c r="BX276" i="1"/>
  <c r="BX289" i="1"/>
  <c r="BX323" i="1"/>
  <c r="BX343" i="1"/>
  <c r="BX351" i="1"/>
  <c r="BX359" i="1"/>
  <c r="BX367" i="1"/>
  <c r="BX375" i="1"/>
  <c r="BX383" i="1"/>
  <c r="BX391" i="1"/>
  <c r="BX399" i="1"/>
  <c r="BX407" i="1"/>
  <c r="BX415" i="1"/>
  <c r="BX423" i="1"/>
  <c r="BX431" i="1"/>
  <c r="BX439" i="1"/>
  <c r="BX447" i="1"/>
  <c r="BX455" i="1"/>
  <c r="BX463" i="1"/>
  <c r="BX471" i="1"/>
  <c r="BX479" i="1"/>
  <c r="BX487" i="1"/>
  <c r="BX495" i="1"/>
  <c r="BX502" i="1"/>
  <c r="BX508" i="1"/>
  <c r="BX514" i="1"/>
  <c r="BX519" i="1"/>
  <c r="BX524" i="1"/>
  <c r="BX530" i="1"/>
  <c r="BX535" i="1"/>
  <c r="BX544" i="1"/>
  <c r="BX96" i="1"/>
  <c r="BX128" i="1"/>
  <c r="BX160" i="1"/>
  <c r="BX192" i="1"/>
  <c r="BX216" i="1"/>
  <c r="BX234" i="1"/>
  <c r="BX250" i="1"/>
  <c r="BX265" i="1"/>
  <c r="BX290" i="1"/>
  <c r="BX303" i="1"/>
  <c r="BX335" i="1"/>
  <c r="BX344" i="1"/>
  <c r="BX352" i="1"/>
  <c r="BX360" i="1"/>
  <c r="BX368" i="1"/>
  <c r="BX376" i="1"/>
  <c r="BX384" i="1"/>
  <c r="BX392" i="1"/>
  <c r="BX400" i="1"/>
  <c r="BX408" i="1"/>
  <c r="BX416" i="1"/>
  <c r="BX424" i="1"/>
  <c r="BX432" i="1"/>
  <c r="BX440" i="1"/>
  <c r="BX448" i="1"/>
  <c r="BX456" i="1"/>
  <c r="BX464" i="1"/>
  <c r="BX472" i="1"/>
  <c r="BX480" i="1"/>
  <c r="BX488" i="1"/>
  <c r="BX496" i="1"/>
  <c r="BX503" i="1"/>
  <c r="BX509" i="1"/>
  <c r="BX525" i="1"/>
  <c r="BX540" i="1"/>
  <c r="BX545" i="1"/>
  <c r="BX554" i="1"/>
  <c r="BX558" i="1"/>
  <c r="BX562" i="1"/>
  <c r="BX566" i="1"/>
  <c r="BX570" i="1"/>
  <c r="BX574" i="1"/>
  <c r="BX578" i="1"/>
  <c r="BX582" i="1"/>
  <c r="BX586" i="1"/>
  <c r="BX590" i="1"/>
  <c r="BX594" i="1"/>
  <c r="BX598" i="1"/>
  <c r="BX602" i="1"/>
  <c r="BX606" i="1"/>
  <c r="BX610" i="1"/>
  <c r="BX614" i="1"/>
  <c r="BX618" i="1"/>
  <c r="BX622" i="1"/>
  <c r="BX626" i="1"/>
  <c r="BX630" i="1"/>
  <c r="BX634" i="1"/>
  <c r="BX638" i="1"/>
  <c r="BX642" i="1"/>
  <c r="BX646" i="1"/>
  <c r="BX650" i="1"/>
  <c r="BX654" i="1"/>
  <c r="BX658" i="1"/>
  <c r="BX662" i="1"/>
  <c r="BX666" i="1"/>
  <c r="BX670" i="1"/>
  <c r="BX674" i="1"/>
  <c r="BX678" i="1"/>
  <c r="BX682" i="1"/>
  <c r="BX686" i="1"/>
  <c r="BX690" i="1"/>
  <c r="BX694" i="1"/>
  <c r="BX698" i="1"/>
  <c r="BX702" i="1"/>
  <c r="BX706" i="1"/>
  <c r="BX710" i="1"/>
  <c r="BX714" i="1"/>
  <c r="BX718" i="1"/>
  <c r="BX722" i="1"/>
  <c r="BX726" i="1"/>
  <c r="BX730" i="1"/>
  <c r="BX734" i="1"/>
  <c r="BX738" i="1"/>
  <c r="BX742" i="1"/>
  <c r="BX746" i="1"/>
  <c r="BX750" i="1"/>
  <c r="BX754" i="1"/>
  <c r="BX758" i="1"/>
  <c r="BX762" i="1"/>
  <c r="BX766" i="1"/>
  <c r="BX770" i="1"/>
  <c r="BX774" i="1"/>
  <c r="BX778" i="1"/>
  <c r="BX782" i="1"/>
  <c r="BX786" i="1"/>
  <c r="BX790" i="1"/>
  <c r="BX794" i="1"/>
  <c r="BX798" i="1"/>
  <c r="BX802" i="1"/>
  <c r="BX806" i="1"/>
  <c r="BX810" i="1"/>
  <c r="BX814" i="1"/>
  <c r="BX818" i="1"/>
  <c r="BX822" i="1"/>
  <c r="BX826" i="1"/>
  <c r="BX830" i="1"/>
  <c r="BX834" i="1"/>
  <c r="BX838" i="1"/>
  <c r="BX842" i="1"/>
  <c r="BX846" i="1"/>
  <c r="BX100" i="1"/>
  <c r="BX132" i="1"/>
  <c r="BX164" i="1"/>
  <c r="BX196" i="1"/>
  <c r="BX218" i="1"/>
  <c r="BX236" i="1"/>
  <c r="BX252" i="1"/>
  <c r="BX266" i="1"/>
  <c r="BX279" i="1"/>
  <c r="BX292" i="1"/>
  <c r="BX315" i="1"/>
  <c r="BX336" i="1"/>
  <c r="BX345" i="1"/>
  <c r="BX353" i="1"/>
  <c r="BX361" i="1"/>
  <c r="BX369" i="1"/>
  <c r="BX377" i="1"/>
  <c r="BX385" i="1"/>
  <c r="BX393" i="1"/>
  <c r="BX401" i="1"/>
  <c r="BX409" i="1"/>
  <c r="BX417" i="1"/>
  <c r="BX425" i="1"/>
  <c r="BX433" i="1"/>
  <c r="BX441" i="1"/>
  <c r="BX449" i="1"/>
  <c r="BX457" i="1"/>
  <c r="BX465" i="1"/>
  <c r="BX473" i="1"/>
  <c r="BX481" i="1"/>
  <c r="BX489" i="1"/>
  <c r="BX497" i="1"/>
  <c r="BX510" i="1"/>
  <c r="BX515" i="1"/>
  <c r="BX520" i="1"/>
  <c r="BX526" i="1"/>
  <c r="BX531" i="1"/>
  <c r="BX536" i="1"/>
  <c r="BX541" i="1"/>
  <c r="BX550" i="1"/>
  <c r="BX104" i="1"/>
  <c r="BX136" i="1"/>
  <c r="BX168" i="1"/>
  <c r="BX200" i="1"/>
  <c r="BX220" i="1"/>
  <c r="BX238" i="1"/>
  <c r="BX254" i="1"/>
  <c r="BX268" i="1"/>
  <c r="BX281" i="1"/>
  <c r="BX327" i="1"/>
  <c r="BX337" i="1"/>
  <c r="BX346" i="1"/>
  <c r="BX354" i="1"/>
  <c r="BX362" i="1"/>
  <c r="BX370" i="1"/>
  <c r="BX378" i="1"/>
  <c r="BX386" i="1"/>
  <c r="BX394" i="1"/>
  <c r="BX402" i="1"/>
  <c r="BX410" i="1"/>
  <c r="BX418" i="1"/>
  <c r="BX426" i="1"/>
  <c r="BX434" i="1"/>
  <c r="BX442" i="1"/>
  <c r="BX450" i="1"/>
  <c r="BX458" i="1"/>
  <c r="BX466" i="1"/>
  <c r="BX474" i="1"/>
  <c r="BX482" i="1"/>
  <c r="BX490" i="1"/>
  <c r="BX498" i="1"/>
  <c r="BX504" i="1"/>
  <c r="BX521" i="1"/>
  <c r="BX537" i="1"/>
  <c r="BX546" i="1"/>
  <c r="BX555" i="1"/>
  <c r="BX559" i="1"/>
  <c r="BX563" i="1"/>
  <c r="BX567" i="1"/>
  <c r="BX571" i="1"/>
  <c r="BX575" i="1"/>
  <c r="BX579" i="1"/>
  <c r="BX583" i="1"/>
  <c r="BX587" i="1"/>
  <c r="BX591" i="1"/>
  <c r="BX595" i="1"/>
  <c r="BX599" i="1"/>
  <c r="BX603" i="1"/>
  <c r="BX607" i="1"/>
  <c r="BX611" i="1"/>
  <c r="BX615" i="1"/>
  <c r="BX619" i="1"/>
  <c r="BX623" i="1"/>
  <c r="BX627" i="1"/>
  <c r="BX631" i="1"/>
  <c r="BX635" i="1"/>
  <c r="BX639" i="1"/>
  <c r="BX643" i="1"/>
  <c r="BX647" i="1"/>
  <c r="BX651" i="1"/>
  <c r="BX655" i="1"/>
  <c r="BX659" i="1"/>
  <c r="BX663" i="1"/>
  <c r="BX667" i="1"/>
  <c r="BX671" i="1"/>
  <c r="BX675" i="1"/>
  <c r="BX679" i="1"/>
  <c r="BX683" i="1"/>
  <c r="BX687" i="1"/>
  <c r="BX691" i="1"/>
  <c r="BX695" i="1"/>
  <c r="BX699" i="1"/>
  <c r="BX703" i="1"/>
  <c r="BX707" i="1"/>
  <c r="BX711" i="1"/>
  <c r="BX715" i="1"/>
  <c r="BX719" i="1"/>
  <c r="BX723" i="1"/>
  <c r="BX727" i="1"/>
  <c r="BX731" i="1"/>
  <c r="BX735" i="1"/>
  <c r="BX739" i="1"/>
  <c r="BX743" i="1"/>
  <c r="BX747" i="1"/>
  <c r="BX751" i="1"/>
  <c r="BX755" i="1"/>
  <c r="BX759" i="1"/>
  <c r="BX763" i="1"/>
  <c r="BX767" i="1"/>
  <c r="BX771" i="1"/>
  <c r="BX775" i="1"/>
  <c r="BX779" i="1"/>
  <c r="BX783" i="1"/>
  <c r="BX787" i="1"/>
  <c r="BX791" i="1"/>
  <c r="BX795" i="1"/>
  <c r="BX799" i="1"/>
  <c r="BX803" i="1"/>
  <c r="BX807" i="1"/>
  <c r="BX108" i="1"/>
  <c r="BX140" i="1"/>
  <c r="BX172" i="1"/>
  <c r="BX202" i="1"/>
  <c r="BX224" i="1"/>
  <c r="BX240" i="1"/>
  <c r="BX256" i="1"/>
  <c r="BX282" i="1"/>
  <c r="BX295" i="1"/>
  <c r="BX307" i="1"/>
  <c r="BX338" i="1"/>
  <c r="BX347" i="1"/>
  <c r="BX355" i="1"/>
  <c r="BX363" i="1"/>
  <c r="BX371" i="1"/>
  <c r="BX379" i="1"/>
  <c r="BX387" i="1"/>
  <c r="BX395" i="1"/>
  <c r="BX403" i="1"/>
  <c r="BX411" i="1"/>
  <c r="BX419" i="1"/>
  <c r="BX427" i="1"/>
  <c r="BX435" i="1"/>
  <c r="BX443" i="1"/>
  <c r="BX451" i="1"/>
  <c r="BX459" i="1"/>
  <c r="BX467" i="1"/>
  <c r="BX475" i="1"/>
  <c r="BX483" i="1"/>
  <c r="BX491" i="1"/>
  <c r="BX499" i="1"/>
  <c r="BX505" i="1"/>
  <c r="BX511" i="1"/>
  <c r="BX516" i="1"/>
  <c r="BX522" i="1"/>
  <c r="BX112" i="1"/>
  <c r="BX144" i="1"/>
  <c r="BX176" i="1"/>
  <c r="BX204" i="1"/>
  <c r="BX226" i="1"/>
  <c r="BX242" i="1"/>
  <c r="BX258" i="1"/>
  <c r="BX271" i="1"/>
  <c r="BX284" i="1"/>
  <c r="BX297" i="1"/>
  <c r="BX319" i="1"/>
  <c r="BX348" i="1"/>
  <c r="BX356" i="1"/>
  <c r="BX364" i="1"/>
  <c r="BX372" i="1"/>
  <c r="BX380" i="1"/>
  <c r="BX388" i="1"/>
  <c r="BX396" i="1"/>
  <c r="BX404" i="1"/>
  <c r="BX412" i="1"/>
  <c r="BX420" i="1"/>
  <c r="BX428" i="1"/>
  <c r="BX436" i="1"/>
  <c r="BX444" i="1"/>
  <c r="BX452" i="1"/>
  <c r="BX460" i="1"/>
  <c r="BX468" i="1"/>
  <c r="BX476" i="1"/>
  <c r="BX484" i="1"/>
  <c r="BX492" i="1"/>
  <c r="BX506" i="1"/>
  <c r="BX517" i="1"/>
  <c r="BX533" i="1"/>
  <c r="BX538" i="1"/>
  <c r="BX547" i="1"/>
  <c r="BX556" i="1"/>
  <c r="BX560" i="1"/>
  <c r="BX564" i="1"/>
  <c r="BX568" i="1"/>
  <c r="BX572" i="1"/>
  <c r="BX576" i="1"/>
  <c r="BX580" i="1"/>
  <c r="BX584" i="1"/>
  <c r="BX588" i="1"/>
  <c r="BX592" i="1"/>
  <c r="BX596" i="1"/>
  <c r="BX600" i="1"/>
  <c r="BX604" i="1"/>
  <c r="BX608" i="1"/>
  <c r="BX612" i="1"/>
  <c r="BX616" i="1"/>
  <c r="BX620" i="1"/>
  <c r="BX624" i="1"/>
  <c r="BX628" i="1"/>
  <c r="BX632" i="1"/>
  <c r="BX636" i="1"/>
  <c r="BX640" i="1"/>
  <c r="BX644" i="1"/>
  <c r="BX648" i="1"/>
  <c r="BX652" i="1"/>
  <c r="BX656" i="1"/>
  <c r="BX660" i="1"/>
  <c r="BX664" i="1"/>
  <c r="BX668" i="1"/>
  <c r="BX672" i="1"/>
  <c r="BX676" i="1"/>
  <c r="BX680" i="1"/>
  <c r="BX684" i="1"/>
  <c r="BX688" i="1"/>
  <c r="BX692" i="1"/>
  <c r="BX696" i="1"/>
  <c r="BX700" i="1"/>
  <c r="BX704" i="1"/>
  <c r="BX708" i="1"/>
  <c r="BX712" i="1"/>
  <c r="BX716" i="1"/>
  <c r="BX720" i="1"/>
  <c r="BX724" i="1"/>
  <c r="BX728" i="1"/>
  <c r="BX732" i="1"/>
  <c r="BX736" i="1"/>
  <c r="BX740" i="1"/>
  <c r="BX744" i="1"/>
  <c r="BX748" i="1"/>
  <c r="BX752" i="1"/>
  <c r="BX756" i="1"/>
  <c r="BX760" i="1"/>
  <c r="BX764" i="1"/>
  <c r="BX768" i="1"/>
  <c r="BX772" i="1"/>
  <c r="BX776" i="1"/>
  <c r="BX780" i="1"/>
  <c r="BX784" i="1"/>
  <c r="BX788" i="1"/>
  <c r="BX792" i="1"/>
  <c r="BX796" i="1"/>
  <c r="BX800" i="1"/>
  <c r="BX804" i="1"/>
  <c r="BX808" i="1"/>
  <c r="BX812" i="1"/>
  <c r="BX816" i="1"/>
  <c r="BX820" i="1"/>
  <c r="BX824" i="1"/>
  <c r="BX828" i="1"/>
  <c r="BX116" i="1"/>
  <c r="BX148" i="1"/>
  <c r="BX180" i="1"/>
  <c r="BX208" i="1"/>
  <c r="BX228" i="1"/>
  <c r="BX244" i="1"/>
  <c r="BX260" i="1"/>
  <c r="BX273" i="1"/>
  <c r="BX298" i="1"/>
  <c r="BX331" i="1"/>
  <c r="BX349" i="1"/>
  <c r="BX357" i="1"/>
  <c r="BX365" i="1"/>
  <c r="BX373" i="1"/>
  <c r="BX381" i="1"/>
  <c r="BX389" i="1"/>
  <c r="BX397" i="1"/>
  <c r="BX405" i="1"/>
  <c r="BX413" i="1"/>
  <c r="BX421" i="1"/>
  <c r="BX429" i="1"/>
  <c r="BX437" i="1"/>
  <c r="BX445" i="1"/>
  <c r="BX453" i="1"/>
  <c r="BX461" i="1"/>
  <c r="BX469" i="1"/>
  <c r="BX477" i="1"/>
  <c r="BX485" i="1"/>
  <c r="BX493" i="1"/>
  <c r="BX500" i="1"/>
  <c r="BX507" i="1"/>
  <c r="BX512" i="1"/>
  <c r="BX518" i="1"/>
  <c r="BX523" i="1"/>
  <c r="BX528" i="1"/>
  <c r="BX534" i="1"/>
  <c r="BX543" i="1"/>
  <c r="BX552" i="1"/>
  <c r="BX120" i="1"/>
  <c r="BX152" i="1"/>
  <c r="BX184" i="1"/>
  <c r="BX210" i="1"/>
  <c r="BX230" i="1"/>
  <c r="BX246" i="1"/>
  <c r="BX274" i="1"/>
  <c r="BX287" i="1"/>
  <c r="BX300" i="1"/>
  <c r="BX311" i="1"/>
  <c r="BX350" i="1"/>
  <c r="BX358" i="1"/>
  <c r="BX366" i="1"/>
  <c r="BX374" i="1"/>
  <c r="BX382" i="1"/>
  <c r="BX390" i="1"/>
  <c r="BX398" i="1"/>
  <c r="BX406" i="1"/>
  <c r="BX414" i="1"/>
  <c r="BX422" i="1"/>
  <c r="BX430" i="1"/>
  <c r="BX438" i="1"/>
  <c r="BX446" i="1"/>
  <c r="BX454" i="1"/>
  <c r="BX462" i="1"/>
  <c r="BX470" i="1"/>
  <c r="BX478" i="1"/>
  <c r="BX486" i="1"/>
  <c r="BX494" i="1"/>
  <c r="BX501" i="1"/>
  <c r="BX513" i="1"/>
  <c r="BX529" i="1"/>
  <c r="BX539" i="1"/>
  <c r="BX548" i="1"/>
  <c r="BX553" i="1"/>
  <c r="BX557" i="1"/>
  <c r="BX561" i="1"/>
  <c r="BX565" i="1"/>
  <c r="BX569" i="1"/>
  <c r="BX573" i="1"/>
  <c r="BX577" i="1"/>
  <c r="BX581" i="1"/>
  <c r="BX585" i="1"/>
  <c r="BX589" i="1"/>
  <c r="BX593" i="1"/>
  <c r="BX597" i="1"/>
  <c r="BX601" i="1"/>
  <c r="BX605" i="1"/>
  <c r="BX609" i="1"/>
  <c r="BX613" i="1"/>
  <c r="BX617" i="1"/>
  <c r="BX621" i="1"/>
  <c r="BX625" i="1"/>
  <c r="BX629" i="1"/>
  <c r="BX633" i="1"/>
  <c r="BX637" i="1"/>
  <c r="BX641" i="1"/>
  <c r="BX645" i="1"/>
  <c r="BX649" i="1"/>
  <c r="BX653" i="1"/>
  <c r="BX657" i="1"/>
  <c r="BX661" i="1"/>
  <c r="BX665" i="1"/>
  <c r="BX669" i="1"/>
  <c r="BX673" i="1"/>
  <c r="BX677" i="1"/>
  <c r="BX681" i="1"/>
  <c r="BX685" i="1"/>
  <c r="BX689" i="1"/>
  <c r="BX693" i="1"/>
  <c r="BX697" i="1"/>
  <c r="BX701" i="1"/>
  <c r="BX705" i="1"/>
  <c r="BX709" i="1"/>
  <c r="BX713" i="1"/>
  <c r="BX717" i="1"/>
  <c r="BX721" i="1"/>
  <c r="BX725" i="1"/>
  <c r="BX729" i="1"/>
  <c r="BX733" i="1"/>
  <c r="BX737" i="1"/>
  <c r="BX741" i="1"/>
  <c r="BX745" i="1"/>
  <c r="BX749" i="1"/>
  <c r="BX753" i="1"/>
  <c r="BX757" i="1"/>
  <c r="BX761" i="1"/>
  <c r="BX765" i="1"/>
  <c r="BX769" i="1"/>
  <c r="BX773" i="1"/>
  <c r="BX777" i="1"/>
  <c r="BX781" i="1"/>
  <c r="BX785" i="1"/>
  <c r="BX789" i="1"/>
  <c r="BX793" i="1"/>
  <c r="BX797" i="1"/>
  <c r="BX801" i="1"/>
  <c r="BX805" i="1"/>
  <c r="BX809" i="1"/>
  <c r="BX813" i="1"/>
  <c r="BX817" i="1"/>
  <c r="BX821" i="1"/>
  <c r="BX825" i="1"/>
  <c r="BX527" i="1"/>
  <c r="BX532" i="1"/>
  <c r="BX823" i="1"/>
  <c r="BX829" i="1"/>
  <c r="BX843" i="1"/>
  <c r="BX542" i="1"/>
  <c r="BX835" i="1"/>
  <c r="BX844" i="1"/>
  <c r="BX549" i="1"/>
  <c r="BX836" i="1"/>
  <c r="BX845" i="1"/>
  <c r="BX551" i="1"/>
  <c r="BX815" i="1"/>
  <c r="BX837" i="1"/>
  <c r="BX811" i="1"/>
  <c r="BX852" i="1"/>
  <c r="BX860" i="1"/>
  <c r="BX868" i="1"/>
  <c r="BX876" i="1"/>
  <c r="BX884" i="1"/>
  <c r="BX892" i="1"/>
  <c r="BX900" i="1"/>
  <c r="BX908" i="1"/>
  <c r="BX916" i="1"/>
  <c r="BX924" i="1"/>
  <c r="BX932" i="1"/>
  <c r="BX940" i="1"/>
  <c r="BX948" i="1"/>
  <c r="BX956" i="1"/>
  <c r="BX964" i="1"/>
  <c r="BX972" i="1"/>
  <c r="BX980" i="1"/>
  <c r="BX988" i="1"/>
  <c r="BX996" i="1"/>
  <c r="BX1004" i="1"/>
  <c r="BX853" i="1"/>
  <c r="BX861" i="1"/>
  <c r="BX869" i="1"/>
  <c r="BX877" i="1"/>
  <c r="BX885" i="1"/>
  <c r="BX893" i="1"/>
  <c r="BX901" i="1"/>
  <c r="BX909" i="1"/>
  <c r="BX917" i="1"/>
  <c r="BX925" i="1"/>
  <c r="BX933" i="1"/>
  <c r="BX941" i="1"/>
  <c r="BX949" i="1"/>
  <c r="BX957" i="1"/>
  <c r="BX965" i="1"/>
  <c r="BX973" i="1"/>
  <c r="BX981" i="1"/>
  <c r="BX989" i="1"/>
  <c r="BX997" i="1"/>
  <c r="BX1005" i="1"/>
  <c r="BX827" i="1"/>
  <c r="BX854" i="1"/>
  <c r="BX862" i="1"/>
  <c r="BX870" i="1"/>
  <c r="BX878" i="1"/>
  <c r="BX886" i="1"/>
  <c r="BX894" i="1"/>
  <c r="BX902" i="1"/>
  <c r="BX910" i="1"/>
  <c r="BX918" i="1"/>
  <c r="BX926" i="1"/>
  <c r="BX934" i="1"/>
  <c r="BX942" i="1"/>
  <c r="BX950" i="1"/>
  <c r="BX958" i="1"/>
  <c r="BX966" i="1"/>
  <c r="BX974" i="1"/>
  <c r="BX982" i="1"/>
  <c r="BX990" i="1"/>
  <c r="BX998" i="1"/>
  <c r="BX1006" i="1"/>
  <c r="BX847" i="1"/>
  <c r="BX855" i="1"/>
  <c r="BX863" i="1"/>
  <c r="BX871" i="1"/>
  <c r="BX879" i="1"/>
  <c r="BX887" i="1"/>
  <c r="BX895" i="1"/>
  <c r="BX903" i="1"/>
  <c r="BX911" i="1"/>
  <c r="BX919" i="1"/>
  <c r="BX927" i="1"/>
  <c r="BX935" i="1"/>
  <c r="BX943" i="1"/>
  <c r="BX951" i="1"/>
  <c r="BX959" i="1"/>
  <c r="BX967" i="1"/>
  <c r="BX975" i="1"/>
  <c r="BX983" i="1"/>
  <c r="BX991" i="1"/>
  <c r="BX999" i="1"/>
  <c r="BX1007" i="1"/>
  <c r="BX839" i="1"/>
  <c r="BX848" i="1"/>
  <c r="BX856" i="1"/>
  <c r="BX864" i="1"/>
  <c r="BX872" i="1"/>
  <c r="BX880" i="1"/>
  <c r="BX888" i="1"/>
  <c r="BX896" i="1"/>
  <c r="BX904" i="1"/>
  <c r="BX912" i="1"/>
  <c r="BX920" i="1"/>
  <c r="BX928" i="1"/>
  <c r="BX936" i="1"/>
  <c r="BX944" i="1"/>
  <c r="BX952" i="1"/>
  <c r="BX960" i="1"/>
  <c r="BX968" i="1"/>
  <c r="BX976" i="1"/>
  <c r="BX984" i="1"/>
  <c r="BX992" i="1"/>
  <c r="BX1000" i="1"/>
  <c r="BX1008" i="1"/>
  <c r="BX819" i="1"/>
  <c r="BX831" i="1"/>
  <c r="BX840" i="1"/>
  <c r="BX849" i="1"/>
  <c r="BX857" i="1"/>
  <c r="BX865" i="1"/>
  <c r="BX873" i="1"/>
  <c r="BX881" i="1"/>
  <c r="BX889" i="1"/>
  <c r="BX897" i="1"/>
  <c r="BX905" i="1"/>
  <c r="BX913" i="1"/>
  <c r="BX921" i="1"/>
  <c r="BX929" i="1"/>
  <c r="BX937" i="1"/>
  <c r="BX945" i="1"/>
  <c r="BX953" i="1"/>
  <c r="BX961" i="1"/>
  <c r="BX969" i="1"/>
  <c r="BX977" i="1"/>
  <c r="BX985" i="1"/>
  <c r="BX993" i="1"/>
  <c r="BX1001" i="1"/>
  <c r="BX1009" i="1"/>
  <c r="BX832" i="1"/>
  <c r="BX841" i="1"/>
  <c r="BX850" i="1"/>
  <c r="BX858" i="1"/>
  <c r="BX866" i="1"/>
  <c r="BX874" i="1"/>
  <c r="BX882" i="1"/>
  <c r="BX890" i="1"/>
  <c r="BX898" i="1"/>
  <c r="BX906" i="1"/>
  <c r="BX914" i="1"/>
  <c r="BX922" i="1"/>
  <c r="BX930" i="1"/>
  <c r="BX938" i="1"/>
  <c r="BX946" i="1"/>
  <c r="BX954" i="1"/>
  <c r="BX962" i="1"/>
  <c r="BX970" i="1"/>
  <c r="BX978" i="1"/>
  <c r="BX986" i="1"/>
  <c r="BX994" i="1"/>
  <c r="BX1002" i="1"/>
  <c r="BX1010" i="1"/>
  <c r="BX833" i="1"/>
  <c r="BX851" i="1"/>
  <c r="BX859" i="1"/>
  <c r="BX867" i="1"/>
  <c r="BX875" i="1"/>
  <c r="BX883" i="1"/>
  <c r="BX891" i="1"/>
  <c r="BX899" i="1"/>
  <c r="BX907" i="1"/>
  <c r="BX915" i="1"/>
  <c r="BX923" i="1"/>
  <c r="BX931" i="1"/>
  <c r="BX939" i="1"/>
  <c r="BX947" i="1"/>
  <c r="BX955" i="1"/>
  <c r="BX963" i="1"/>
  <c r="BX971" i="1"/>
  <c r="BX979" i="1"/>
  <c r="BX987" i="1"/>
  <c r="BX995" i="1"/>
  <c r="BX1003" i="1"/>
  <c r="BT6" i="1"/>
  <c r="BT10" i="1"/>
  <c r="BT14" i="1"/>
  <c r="BT18" i="1"/>
  <c r="BT22" i="1"/>
  <c r="BT26" i="1"/>
  <c r="BT30" i="1"/>
  <c r="BT34" i="1"/>
  <c r="BT38" i="1"/>
  <c r="BT42" i="1"/>
  <c r="BT46" i="1"/>
  <c r="BT50" i="1"/>
  <c r="BT54" i="1"/>
  <c r="BT58" i="1"/>
  <c r="BT62" i="1"/>
  <c r="BT66" i="1"/>
  <c r="BT70" i="1"/>
  <c r="BT74" i="1"/>
  <c r="BT78" i="1"/>
  <c r="BT82" i="1"/>
  <c r="BT86" i="1"/>
  <c r="BT90" i="1"/>
  <c r="BT94" i="1"/>
  <c r="BT98" i="1"/>
  <c r="BT102" i="1"/>
  <c r="BT106" i="1"/>
  <c r="BT110" i="1"/>
  <c r="BT114" i="1"/>
  <c r="BT8" i="1"/>
  <c r="BT12" i="1"/>
  <c r="BT16" i="1"/>
  <c r="BT20" i="1"/>
  <c r="BT24" i="1"/>
  <c r="BT28" i="1"/>
  <c r="BT32" i="1"/>
  <c r="BT36" i="1"/>
  <c r="BT40" i="1"/>
  <c r="BT44" i="1"/>
  <c r="BT48" i="1"/>
  <c r="BT52" i="1"/>
  <c r="BT56" i="1"/>
  <c r="BT60" i="1"/>
  <c r="BT64" i="1"/>
  <c r="BT68" i="1"/>
  <c r="BT72" i="1"/>
  <c r="BT76" i="1"/>
  <c r="BT80" i="1"/>
  <c r="BT84" i="1"/>
  <c r="BT88" i="1"/>
  <c r="BT92" i="1"/>
  <c r="BT96" i="1"/>
  <c r="BT100" i="1"/>
  <c r="BT104" i="1"/>
  <c r="BT108" i="1"/>
  <c r="BT112" i="1"/>
  <c r="BT116" i="1"/>
  <c r="BT118" i="1"/>
  <c r="BT123" i="1"/>
  <c r="BT134" i="1"/>
  <c r="BT139" i="1"/>
  <c r="BT150" i="1"/>
  <c r="BT155" i="1"/>
  <c r="BT166" i="1"/>
  <c r="BT171" i="1"/>
  <c r="BT182" i="1"/>
  <c r="BT187" i="1"/>
  <c r="BT198" i="1"/>
  <c r="BT203" i="1"/>
  <c r="BT214" i="1"/>
  <c r="BT219" i="1"/>
  <c r="BT230" i="1"/>
  <c r="BT235" i="1"/>
  <c r="BT246" i="1"/>
  <c r="BT251" i="1"/>
  <c r="BT262" i="1"/>
  <c r="BT267" i="1"/>
  <c r="BT278" i="1"/>
  <c r="BT283" i="1"/>
  <c r="BT294" i="1"/>
  <c r="BT299" i="1"/>
  <c r="BT310" i="1"/>
  <c r="BT315" i="1"/>
  <c r="BT326" i="1"/>
  <c r="BT331" i="1"/>
  <c r="BT342" i="1"/>
  <c r="BT347" i="1"/>
  <c r="BT351" i="1"/>
  <c r="BT355" i="1"/>
  <c r="BT359" i="1"/>
  <c r="BT363" i="1"/>
  <c r="BT367" i="1"/>
  <c r="BT371" i="1"/>
  <c r="BT375" i="1"/>
  <c r="BT379" i="1"/>
  <c r="BT383" i="1"/>
  <c r="BT387" i="1"/>
  <c r="BT391" i="1"/>
  <c r="BT395" i="1"/>
  <c r="BT399" i="1"/>
  <c r="BT403" i="1"/>
  <c r="BT407" i="1"/>
  <c r="BT411" i="1"/>
  <c r="BT415" i="1"/>
  <c r="BT419" i="1"/>
  <c r="BT423" i="1"/>
  <c r="BT427" i="1"/>
  <c r="BT431" i="1"/>
  <c r="BT435" i="1"/>
  <c r="BT439" i="1"/>
  <c r="BT443" i="1"/>
  <c r="BT447" i="1"/>
  <c r="BT451" i="1"/>
  <c r="BT455" i="1"/>
  <c r="BT459" i="1"/>
  <c r="BT463" i="1"/>
  <c r="BT467" i="1"/>
  <c r="BT471" i="1"/>
  <c r="BT475" i="1"/>
  <c r="BT479" i="1"/>
  <c r="BT483" i="1"/>
  <c r="BT487" i="1"/>
  <c r="BT491" i="1"/>
  <c r="BT495" i="1"/>
  <c r="BT499" i="1"/>
  <c r="BT503" i="1"/>
  <c r="BT507" i="1"/>
  <c r="BT511" i="1"/>
  <c r="BT515" i="1"/>
  <c r="BT7" i="1"/>
  <c r="BT15" i="1"/>
  <c r="BT23" i="1"/>
  <c r="BT31" i="1"/>
  <c r="BT39" i="1"/>
  <c r="BT47" i="1"/>
  <c r="BT55" i="1"/>
  <c r="BT63" i="1"/>
  <c r="BT71" i="1"/>
  <c r="BT79" i="1"/>
  <c r="BT87" i="1"/>
  <c r="BT95" i="1"/>
  <c r="BT103" i="1"/>
  <c r="BT111" i="1"/>
  <c r="BT124" i="1"/>
  <c r="BT129" i="1"/>
  <c r="BT140" i="1"/>
  <c r="BT145" i="1"/>
  <c r="BT156" i="1"/>
  <c r="BT161" i="1"/>
  <c r="BT172" i="1"/>
  <c r="BT177" i="1"/>
  <c r="BT188" i="1"/>
  <c r="BT193" i="1"/>
  <c r="BT204" i="1"/>
  <c r="BT209" i="1"/>
  <c r="BT220" i="1"/>
  <c r="BT225" i="1"/>
  <c r="BT236" i="1"/>
  <c r="BT241" i="1"/>
  <c r="BT252" i="1"/>
  <c r="BT257" i="1"/>
  <c r="BT268" i="1"/>
  <c r="BT273" i="1"/>
  <c r="BT284" i="1"/>
  <c r="BT289" i="1"/>
  <c r="BT300" i="1"/>
  <c r="BT305" i="1"/>
  <c r="BT316" i="1"/>
  <c r="BT321" i="1"/>
  <c r="BT332" i="1"/>
  <c r="BT337" i="1"/>
  <c r="BT119" i="1"/>
  <c r="BT130" i="1"/>
  <c r="BT135" i="1"/>
  <c r="BT146" i="1"/>
  <c r="BT151" i="1"/>
  <c r="BT162" i="1"/>
  <c r="BT167" i="1"/>
  <c r="BT178" i="1"/>
  <c r="BT183" i="1"/>
  <c r="BT194" i="1"/>
  <c r="BT199" i="1"/>
  <c r="BT210" i="1"/>
  <c r="BT215" i="1"/>
  <c r="BT226" i="1"/>
  <c r="BT231" i="1"/>
  <c r="BT242" i="1"/>
  <c r="BT247" i="1"/>
  <c r="BT258" i="1"/>
  <c r="BT263" i="1"/>
  <c r="BT274" i="1"/>
  <c r="BT279" i="1"/>
  <c r="BT290" i="1"/>
  <c r="BT295" i="1"/>
  <c r="BT306" i="1"/>
  <c r="BT311" i="1"/>
  <c r="BT322" i="1"/>
  <c r="BT327" i="1"/>
  <c r="BT338" i="1"/>
  <c r="BT343" i="1"/>
  <c r="BT348" i="1"/>
  <c r="BT352" i="1"/>
  <c r="BT356" i="1"/>
  <c r="BT360" i="1"/>
  <c r="BT364" i="1"/>
  <c r="BT368" i="1"/>
  <c r="BT372" i="1"/>
  <c r="BT376" i="1"/>
  <c r="BT380" i="1"/>
  <c r="BT384" i="1"/>
  <c r="BT388" i="1"/>
  <c r="BT392" i="1"/>
  <c r="BT396" i="1"/>
  <c r="BT400" i="1"/>
  <c r="BT404" i="1"/>
  <c r="BT408" i="1"/>
  <c r="BT412" i="1"/>
  <c r="BT416" i="1"/>
  <c r="BT420" i="1"/>
  <c r="BT424" i="1"/>
  <c r="BT428" i="1"/>
  <c r="BT432" i="1"/>
  <c r="BT436" i="1"/>
  <c r="BT440" i="1"/>
  <c r="BT444" i="1"/>
  <c r="BT9" i="1"/>
  <c r="BT17" i="1"/>
  <c r="BT25" i="1"/>
  <c r="BT33" i="1"/>
  <c r="BT41" i="1"/>
  <c r="BT49" i="1"/>
  <c r="BT57" i="1"/>
  <c r="BT65" i="1"/>
  <c r="BT73" i="1"/>
  <c r="BT81" i="1"/>
  <c r="BT89" i="1"/>
  <c r="BT97" i="1"/>
  <c r="BT105" i="1"/>
  <c r="BT113" i="1"/>
  <c r="BT120" i="1"/>
  <c r="BT125" i="1"/>
  <c r="BT136" i="1"/>
  <c r="BT141" i="1"/>
  <c r="BT152" i="1"/>
  <c r="BT157" i="1"/>
  <c r="BT168" i="1"/>
  <c r="BT173" i="1"/>
  <c r="BT184" i="1"/>
  <c r="BT189" i="1"/>
  <c r="BT200" i="1"/>
  <c r="BT205" i="1"/>
  <c r="BT216" i="1"/>
  <c r="BT221" i="1"/>
  <c r="BT232" i="1"/>
  <c r="BT237" i="1"/>
  <c r="BT248" i="1"/>
  <c r="BT253" i="1"/>
  <c r="BT264" i="1"/>
  <c r="BT269" i="1"/>
  <c r="BT280" i="1"/>
  <c r="BT285" i="1"/>
  <c r="BT296" i="1"/>
  <c r="BT301" i="1"/>
  <c r="BT312" i="1"/>
  <c r="BT317" i="1"/>
  <c r="BT328" i="1"/>
  <c r="BT333" i="1"/>
  <c r="BT344" i="1"/>
  <c r="BT126" i="1"/>
  <c r="BT131" i="1"/>
  <c r="BT142" i="1"/>
  <c r="BT147" i="1"/>
  <c r="BT158" i="1"/>
  <c r="BT163" i="1"/>
  <c r="BT174" i="1"/>
  <c r="BT179" i="1"/>
  <c r="BT190" i="1"/>
  <c r="BT195" i="1"/>
  <c r="BT206" i="1"/>
  <c r="BT211" i="1"/>
  <c r="BT222" i="1"/>
  <c r="BT227" i="1"/>
  <c r="BT238" i="1"/>
  <c r="BT243" i="1"/>
  <c r="BT254" i="1"/>
  <c r="BT259" i="1"/>
  <c r="BT270" i="1"/>
  <c r="BT275" i="1"/>
  <c r="BT286" i="1"/>
  <c r="BT291" i="1"/>
  <c r="BT302" i="1"/>
  <c r="BT307" i="1"/>
  <c r="BT318" i="1"/>
  <c r="BT323" i="1"/>
  <c r="BT334" i="1"/>
  <c r="BT339" i="1"/>
  <c r="BT349" i="1"/>
  <c r="BT353" i="1"/>
  <c r="BT357" i="1"/>
  <c r="BT361" i="1"/>
  <c r="BT365" i="1"/>
  <c r="BT369" i="1"/>
  <c r="BT373" i="1"/>
  <c r="BT377" i="1"/>
  <c r="BT381" i="1"/>
  <c r="BT385" i="1"/>
  <c r="BT389" i="1"/>
  <c r="BT393" i="1"/>
  <c r="BT397" i="1"/>
  <c r="BT401" i="1"/>
  <c r="BT405" i="1"/>
  <c r="BT409" i="1"/>
  <c r="BT413" i="1"/>
  <c r="BT417" i="1"/>
  <c r="BT421" i="1"/>
  <c r="BT425" i="1"/>
  <c r="BT429" i="1"/>
  <c r="BT433" i="1"/>
  <c r="BT437" i="1"/>
  <c r="BT441" i="1"/>
  <c r="BT445" i="1"/>
  <c r="BT449" i="1"/>
  <c r="BT453" i="1"/>
  <c r="BT457" i="1"/>
  <c r="BT461" i="1"/>
  <c r="BT465" i="1"/>
  <c r="BT469" i="1"/>
  <c r="BT473" i="1"/>
  <c r="BT477" i="1"/>
  <c r="BT481" i="1"/>
  <c r="BT485" i="1"/>
  <c r="BT489" i="1"/>
  <c r="BT493" i="1"/>
  <c r="BT497" i="1"/>
  <c r="BT501" i="1"/>
  <c r="BT11" i="1"/>
  <c r="BT19" i="1"/>
  <c r="BT27" i="1"/>
  <c r="BT35" i="1"/>
  <c r="BT43" i="1"/>
  <c r="BT51" i="1"/>
  <c r="BT59" i="1"/>
  <c r="BT67" i="1"/>
  <c r="BT75" i="1"/>
  <c r="BT83" i="1"/>
  <c r="BT91" i="1"/>
  <c r="BT99" i="1"/>
  <c r="BT107" i="1"/>
  <c r="BT115" i="1"/>
  <c r="BT121" i="1"/>
  <c r="BT132" i="1"/>
  <c r="BT137" i="1"/>
  <c r="BT148" i="1"/>
  <c r="BT153" i="1"/>
  <c r="BT164" i="1"/>
  <c r="BT169" i="1"/>
  <c r="BT180" i="1"/>
  <c r="BT185" i="1"/>
  <c r="BT196" i="1"/>
  <c r="BT201" i="1"/>
  <c r="BT212" i="1"/>
  <c r="BT217" i="1"/>
  <c r="BT228" i="1"/>
  <c r="BT233" i="1"/>
  <c r="BT244" i="1"/>
  <c r="BT249" i="1"/>
  <c r="BT260" i="1"/>
  <c r="BT265" i="1"/>
  <c r="BT276" i="1"/>
  <c r="BT281" i="1"/>
  <c r="BT292" i="1"/>
  <c r="BT297" i="1"/>
  <c r="BT308" i="1"/>
  <c r="BT313" i="1"/>
  <c r="BT324" i="1"/>
  <c r="BT329" i="1"/>
  <c r="BT340" i="1"/>
  <c r="BT345" i="1"/>
  <c r="BT13" i="1"/>
  <c r="BT21" i="1"/>
  <c r="BT29" i="1"/>
  <c r="BT37" i="1"/>
  <c r="BT45" i="1"/>
  <c r="BT53" i="1"/>
  <c r="BT61" i="1"/>
  <c r="BT69" i="1"/>
  <c r="BT77" i="1"/>
  <c r="BT85" i="1"/>
  <c r="BT93" i="1"/>
  <c r="BT101" i="1"/>
  <c r="BT109" i="1"/>
  <c r="BT117" i="1"/>
  <c r="BT128" i="1"/>
  <c r="BT133" i="1"/>
  <c r="BT144" i="1"/>
  <c r="BT149" i="1"/>
  <c r="BT160" i="1"/>
  <c r="BT165" i="1"/>
  <c r="BT176" i="1"/>
  <c r="BT181" i="1"/>
  <c r="BT192" i="1"/>
  <c r="BT197" i="1"/>
  <c r="BT208" i="1"/>
  <c r="BT213" i="1"/>
  <c r="BT224" i="1"/>
  <c r="BT229" i="1"/>
  <c r="BT240" i="1"/>
  <c r="BT245" i="1"/>
  <c r="BT256" i="1"/>
  <c r="BT261" i="1"/>
  <c r="BT272" i="1"/>
  <c r="BT277" i="1"/>
  <c r="BT288" i="1"/>
  <c r="BT293" i="1"/>
  <c r="BT304" i="1"/>
  <c r="BT309" i="1"/>
  <c r="BT320" i="1"/>
  <c r="BT325" i="1"/>
  <c r="BT336" i="1"/>
  <c r="BT341" i="1"/>
  <c r="BT175" i="1"/>
  <c r="BT218" i="1"/>
  <c r="BT303" i="1"/>
  <c r="BT346" i="1"/>
  <c r="BT378" i="1"/>
  <c r="BT410" i="1"/>
  <c r="BT442" i="1"/>
  <c r="BT460" i="1"/>
  <c r="BT482" i="1"/>
  <c r="BT492" i="1"/>
  <c r="BT518" i="1"/>
  <c r="BT529" i="1"/>
  <c r="BT534" i="1"/>
  <c r="BT545" i="1"/>
  <c r="BT550" i="1"/>
  <c r="BT561" i="1"/>
  <c r="BT566" i="1"/>
  <c r="BT577" i="1"/>
  <c r="BT582" i="1"/>
  <c r="BT586" i="1"/>
  <c r="BT590" i="1"/>
  <c r="BT594" i="1"/>
  <c r="BT598" i="1"/>
  <c r="BT602" i="1"/>
  <c r="BT606" i="1"/>
  <c r="BT610" i="1"/>
  <c r="BT614" i="1"/>
  <c r="BT618" i="1"/>
  <c r="BT622" i="1"/>
  <c r="BT626" i="1"/>
  <c r="BT630" i="1"/>
  <c r="BT634" i="1"/>
  <c r="BT638" i="1"/>
  <c r="BT642" i="1"/>
  <c r="BT646" i="1"/>
  <c r="BT138" i="1"/>
  <c r="BT223" i="1"/>
  <c r="BT266" i="1"/>
  <c r="BT350" i="1"/>
  <c r="BT382" i="1"/>
  <c r="BT414" i="1"/>
  <c r="BT143" i="1"/>
  <c r="BT186" i="1"/>
  <c r="BT271" i="1"/>
  <c r="BT314" i="1"/>
  <c r="BT354" i="1"/>
  <c r="BT386" i="1"/>
  <c r="BT418" i="1"/>
  <c r="BT448" i="1"/>
  <c r="BT474" i="1"/>
  <c r="BT484" i="1"/>
  <c r="BT505" i="1"/>
  <c r="BT513" i="1"/>
  <c r="BT525" i="1"/>
  <c r="BT530" i="1"/>
  <c r="BT541" i="1"/>
  <c r="BT546" i="1"/>
  <c r="BT557" i="1"/>
  <c r="BT562" i="1"/>
  <c r="BT573" i="1"/>
  <c r="BT578" i="1"/>
  <c r="BT583" i="1"/>
  <c r="BT587" i="1"/>
  <c r="BT591" i="1"/>
  <c r="BT595" i="1"/>
  <c r="BT599" i="1"/>
  <c r="BT603" i="1"/>
  <c r="BT607" i="1"/>
  <c r="BT611" i="1"/>
  <c r="BT615" i="1"/>
  <c r="BT619" i="1"/>
  <c r="BT623" i="1"/>
  <c r="BT627" i="1"/>
  <c r="BT631" i="1"/>
  <c r="BT635" i="1"/>
  <c r="BT639" i="1"/>
  <c r="BT643" i="1"/>
  <c r="BT191" i="1"/>
  <c r="BT234" i="1"/>
  <c r="BT319" i="1"/>
  <c r="BT358" i="1"/>
  <c r="BT390" i="1"/>
  <c r="BT422" i="1"/>
  <c r="BT450" i="1"/>
  <c r="BT464" i="1"/>
  <c r="BT486" i="1"/>
  <c r="BT496" i="1"/>
  <c r="BT506" i="1"/>
  <c r="BT514" i="1"/>
  <c r="BT520" i="1"/>
  <c r="BT531" i="1"/>
  <c r="BT536" i="1"/>
  <c r="BT154" i="1"/>
  <c r="BT239" i="1"/>
  <c r="BT282" i="1"/>
  <c r="BT362" i="1"/>
  <c r="BT394" i="1"/>
  <c r="BT426" i="1"/>
  <c r="BT452" i="1"/>
  <c r="BT466" i="1"/>
  <c r="BT476" i="1"/>
  <c r="BT498" i="1"/>
  <c r="BT521" i="1"/>
  <c r="BT526" i="1"/>
  <c r="BT537" i="1"/>
  <c r="BT542" i="1"/>
  <c r="BT553" i="1"/>
  <c r="BT558" i="1"/>
  <c r="BT569" i="1"/>
  <c r="BT574" i="1"/>
  <c r="BT584" i="1"/>
  <c r="BT588" i="1"/>
  <c r="BT592" i="1"/>
  <c r="BT596" i="1"/>
  <c r="BT600" i="1"/>
  <c r="BT604" i="1"/>
  <c r="BT608" i="1"/>
  <c r="BT612" i="1"/>
  <c r="BT616" i="1"/>
  <c r="BT620" i="1"/>
  <c r="BT624" i="1"/>
  <c r="BT628" i="1"/>
  <c r="BT632" i="1"/>
  <c r="BT636" i="1"/>
  <c r="BT640" i="1"/>
  <c r="BT644" i="1"/>
  <c r="BT648" i="1"/>
  <c r="BT652" i="1"/>
  <c r="BT656" i="1"/>
  <c r="BT660" i="1"/>
  <c r="BT664" i="1"/>
  <c r="BT668" i="1"/>
  <c r="BT672" i="1"/>
  <c r="BT676" i="1"/>
  <c r="BT680" i="1"/>
  <c r="BT684" i="1"/>
  <c r="BT688" i="1"/>
  <c r="BT692" i="1"/>
  <c r="BT696" i="1"/>
  <c r="BT700" i="1"/>
  <c r="BT704" i="1"/>
  <c r="BT708" i="1"/>
  <c r="BT712" i="1"/>
  <c r="BT716" i="1"/>
  <c r="BT720" i="1"/>
  <c r="BT724" i="1"/>
  <c r="BT728" i="1"/>
  <c r="BT732" i="1"/>
  <c r="BT736" i="1"/>
  <c r="BT740" i="1"/>
  <c r="BT744" i="1"/>
  <c r="BT748" i="1"/>
  <c r="BT752" i="1"/>
  <c r="BT756" i="1"/>
  <c r="BT760" i="1"/>
  <c r="BT764" i="1"/>
  <c r="BT768" i="1"/>
  <c r="BT772" i="1"/>
  <c r="BT776" i="1"/>
  <c r="BT780" i="1"/>
  <c r="BT784" i="1"/>
  <c r="BT788" i="1"/>
  <c r="BT792" i="1"/>
  <c r="BT796" i="1"/>
  <c r="BT800" i="1"/>
  <c r="BT804" i="1"/>
  <c r="BT808" i="1"/>
  <c r="BT812" i="1"/>
  <c r="BT816" i="1"/>
  <c r="BT820" i="1"/>
  <c r="BT824" i="1"/>
  <c r="BT828" i="1"/>
  <c r="BT832" i="1"/>
  <c r="BT836" i="1"/>
  <c r="BT840" i="1"/>
  <c r="BT844" i="1"/>
  <c r="BT848" i="1"/>
  <c r="BT852" i="1"/>
  <c r="BT856" i="1"/>
  <c r="BT860" i="1"/>
  <c r="BT864" i="1"/>
  <c r="BT868" i="1"/>
  <c r="BT159" i="1"/>
  <c r="BT202" i="1"/>
  <c r="BT287" i="1"/>
  <c r="BT330" i="1"/>
  <c r="BT366" i="1"/>
  <c r="BT398" i="1"/>
  <c r="BT430" i="1"/>
  <c r="BT454" i="1"/>
  <c r="BT478" i="1"/>
  <c r="BT488" i="1"/>
  <c r="BT508" i="1"/>
  <c r="BT516" i="1"/>
  <c r="BT527" i="1"/>
  <c r="BT532" i="1"/>
  <c r="BT543" i="1"/>
  <c r="BT548" i="1"/>
  <c r="BT559" i="1"/>
  <c r="BT564" i="1"/>
  <c r="BT575" i="1"/>
  <c r="BT580" i="1"/>
  <c r="BT122" i="1"/>
  <c r="BT207" i="1"/>
  <c r="BT250" i="1"/>
  <c r="BT335" i="1"/>
  <c r="BT370" i="1"/>
  <c r="BT402" i="1"/>
  <c r="BT434" i="1"/>
  <c r="BT456" i="1"/>
  <c r="BT468" i="1"/>
  <c r="BT490" i="1"/>
  <c r="BT500" i="1"/>
  <c r="BT509" i="1"/>
  <c r="BT517" i="1"/>
  <c r="BT522" i="1"/>
  <c r="BT533" i="1"/>
  <c r="BT538" i="1"/>
  <c r="BT549" i="1"/>
  <c r="BT554" i="1"/>
  <c r="BT565" i="1"/>
  <c r="BT570" i="1"/>
  <c r="BT581" i="1"/>
  <c r="BT585" i="1"/>
  <c r="BT589" i="1"/>
  <c r="BT593" i="1"/>
  <c r="BT597" i="1"/>
  <c r="BT601" i="1"/>
  <c r="BT605" i="1"/>
  <c r="BT609" i="1"/>
  <c r="BT613" i="1"/>
  <c r="BT617" i="1"/>
  <c r="BT621" i="1"/>
  <c r="BT625" i="1"/>
  <c r="BT629" i="1"/>
  <c r="BT633" i="1"/>
  <c r="BT637" i="1"/>
  <c r="BT641" i="1"/>
  <c r="BT645" i="1"/>
  <c r="BT649" i="1"/>
  <c r="BT653" i="1"/>
  <c r="BT657" i="1"/>
  <c r="BT661" i="1"/>
  <c r="BT665" i="1"/>
  <c r="BT669" i="1"/>
  <c r="BT673" i="1"/>
  <c r="BT677" i="1"/>
  <c r="BT681" i="1"/>
  <c r="BT685" i="1"/>
  <c r="BT689" i="1"/>
  <c r="BT693" i="1"/>
  <c r="BT697" i="1"/>
  <c r="BT701" i="1"/>
  <c r="BT705" i="1"/>
  <c r="BT709" i="1"/>
  <c r="BT713" i="1"/>
  <c r="BT717" i="1"/>
  <c r="BT721" i="1"/>
  <c r="BT725" i="1"/>
  <c r="BT729" i="1"/>
  <c r="BT733" i="1"/>
  <c r="BT737" i="1"/>
  <c r="BT406" i="1"/>
  <c r="BT519" i="1"/>
  <c r="BT540" i="1"/>
  <c r="BT556" i="1"/>
  <c r="BT571" i="1"/>
  <c r="BT647" i="1"/>
  <c r="BT654" i="1"/>
  <c r="BT679" i="1"/>
  <c r="BT686" i="1"/>
  <c r="BT711" i="1"/>
  <c r="BT718" i="1"/>
  <c r="BT875" i="1"/>
  <c r="BT884" i="1"/>
  <c r="BT889" i="1"/>
  <c r="BT898" i="1"/>
  <c r="BT907" i="1"/>
  <c r="BT916" i="1"/>
  <c r="BT921" i="1"/>
  <c r="BT930" i="1"/>
  <c r="BT939" i="1"/>
  <c r="BT948" i="1"/>
  <c r="BT953" i="1"/>
  <c r="BT962" i="1"/>
  <c r="BT971" i="1"/>
  <c r="BT980" i="1"/>
  <c r="BT985" i="1"/>
  <c r="BT994" i="1"/>
  <c r="BT1003" i="1"/>
  <c r="BT1012" i="1"/>
  <c r="BT1017" i="1"/>
  <c r="BT1026" i="1"/>
  <c r="BT1035" i="1"/>
  <c r="BT1044" i="1"/>
  <c r="BT1049" i="1"/>
  <c r="BT1058" i="1"/>
  <c r="BT1067" i="1"/>
  <c r="BT127" i="1"/>
  <c r="BT438" i="1"/>
  <c r="BT523" i="1"/>
  <c r="BT544" i="1"/>
  <c r="BT572" i="1"/>
  <c r="BT667" i="1"/>
  <c r="BT674" i="1"/>
  <c r="BT699" i="1"/>
  <c r="BT706" i="1"/>
  <c r="BT731" i="1"/>
  <c r="BT738" i="1"/>
  <c r="BT743" i="1"/>
  <c r="BT749" i="1"/>
  <c r="BT754" i="1"/>
  <c r="BT759" i="1"/>
  <c r="BT765" i="1"/>
  <c r="BT770" i="1"/>
  <c r="BT775" i="1"/>
  <c r="BT781" i="1"/>
  <c r="BT786" i="1"/>
  <c r="BT791" i="1"/>
  <c r="BT797" i="1"/>
  <c r="BT802" i="1"/>
  <c r="BT807" i="1"/>
  <c r="BT813" i="1"/>
  <c r="BT818" i="1"/>
  <c r="BT823" i="1"/>
  <c r="BT829" i="1"/>
  <c r="BT834" i="1"/>
  <c r="BT839" i="1"/>
  <c r="BT845" i="1"/>
  <c r="BT850" i="1"/>
  <c r="BT855" i="1"/>
  <c r="BT861" i="1"/>
  <c r="BT866" i="1"/>
  <c r="BT871" i="1"/>
  <c r="BT880" i="1"/>
  <c r="BT885" i="1"/>
  <c r="BT894" i="1"/>
  <c r="BT903" i="1"/>
  <c r="BT912" i="1"/>
  <c r="BT917" i="1"/>
  <c r="BT926" i="1"/>
  <c r="BT935" i="1"/>
  <c r="BT944" i="1"/>
  <c r="BT949" i="1"/>
  <c r="BT958" i="1"/>
  <c r="BT967" i="1"/>
  <c r="BT976" i="1"/>
  <c r="BT981" i="1"/>
  <c r="BT990" i="1"/>
  <c r="BT999" i="1"/>
  <c r="BT1008" i="1"/>
  <c r="BT1013" i="1"/>
  <c r="BT170" i="1"/>
  <c r="BT446" i="1"/>
  <c r="BT494" i="1"/>
  <c r="BT524" i="1"/>
  <c r="BT560" i="1"/>
  <c r="BT655" i="1"/>
  <c r="BT662" i="1"/>
  <c r="BT687" i="1"/>
  <c r="BT694" i="1"/>
  <c r="BT719" i="1"/>
  <c r="BT726" i="1"/>
  <c r="BT876" i="1"/>
  <c r="BT881" i="1"/>
  <c r="BT890" i="1"/>
  <c r="BT899" i="1"/>
  <c r="BT908" i="1"/>
  <c r="BT913" i="1"/>
  <c r="BT922" i="1"/>
  <c r="BT931" i="1"/>
  <c r="BT940" i="1"/>
  <c r="BT945" i="1"/>
  <c r="BT954" i="1"/>
  <c r="BT963" i="1"/>
  <c r="BT972" i="1"/>
  <c r="BT977" i="1"/>
  <c r="BT986" i="1"/>
  <c r="BT995" i="1"/>
  <c r="BT1004" i="1"/>
  <c r="BT1009" i="1"/>
  <c r="BT1018" i="1"/>
  <c r="BT1027" i="1"/>
  <c r="BT1036" i="1"/>
  <c r="BT1041" i="1"/>
  <c r="BT1050" i="1"/>
  <c r="BT1059" i="1"/>
  <c r="BT1068" i="1"/>
  <c r="BT1073" i="1"/>
  <c r="BT458" i="1"/>
  <c r="BT502" i="1"/>
  <c r="BT528" i="1"/>
  <c r="BT547" i="1"/>
  <c r="BT576" i="1"/>
  <c r="BT650" i="1"/>
  <c r="BT675" i="1"/>
  <c r="BT682" i="1"/>
  <c r="BT707" i="1"/>
  <c r="BT714" i="1"/>
  <c r="BT739" i="1"/>
  <c r="BT745" i="1"/>
  <c r="BT750" i="1"/>
  <c r="BT755" i="1"/>
  <c r="BT761" i="1"/>
  <c r="BT766" i="1"/>
  <c r="BT771" i="1"/>
  <c r="BT777" i="1"/>
  <c r="BT782" i="1"/>
  <c r="BT787" i="1"/>
  <c r="BT793" i="1"/>
  <c r="BT798" i="1"/>
  <c r="BT803" i="1"/>
  <c r="BT809" i="1"/>
  <c r="BT814" i="1"/>
  <c r="BT819" i="1"/>
  <c r="BT825" i="1"/>
  <c r="BT830" i="1"/>
  <c r="BT835" i="1"/>
  <c r="BT841" i="1"/>
  <c r="BT846" i="1"/>
  <c r="BT851" i="1"/>
  <c r="BT857" i="1"/>
  <c r="BT862" i="1"/>
  <c r="BT867" i="1"/>
  <c r="BT872" i="1"/>
  <c r="BT877" i="1"/>
  <c r="BT886" i="1"/>
  <c r="BT895" i="1"/>
  <c r="BT904" i="1"/>
  <c r="BT909" i="1"/>
  <c r="BT918" i="1"/>
  <c r="BT927" i="1"/>
  <c r="BT936" i="1"/>
  <c r="BT941" i="1"/>
  <c r="BT950" i="1"/>
  <c r="BT298" i="1"/>
  <c r="BT470" i="1"/>
  <c r="BT510" i="1"/>
  <c r="BT551" i="1"/>
  <c r="BT579" i="1"/>
  <c r="BT651" i="1"/>
  <c r="BT658" i="1"/>
  <c r="BT683" i="1"/>
  <c r="BT690" i="1"/>
  <c r="BT715" i="1"/>
  <c r="BT722" i="1"/>
  <c r="BT741" i="1"/>
  <c r="BT746" i="1"/>
  <c r="BT751" i="1"/>
  <c r="BT757" i="1"/>
  <c r="BT762" i="1"/>
  <c r="BT767" i="1"/>
  <c r="BT773" i="1"/>
  <c r="BT778" i="1"/>
  <c r="BT783" i="1"/>
  <c r="BT789" i="1"/>
  <c r="BT794" i="1"/>
  <c r="BT799" i="1"/>
  <c r="BT805" i="1"/>
  <c r="BT810" i="1"/>
  <c r="BT815" i="1"/>
  <c r="BT821" i="1"/>
  <c r="BT826" i="1"/>
  <c r="BT831" i="1"/>
  <c r="BT837" i="1"/>
  <c r="BT842" i="1"/>
  <c r="BT847" i="1"/>
  <c r="BT853" i="1"/>
  <c r="BT858" i="1"/>
  <c r="BT863" i="1"/>
  <c r="BT869" i="1"/>
  <c r="BT878" i="1"/>
  <c r="BT887" i="1"/>
  <c r="BT896" i="1"/>
  <c r="BT901" i="1"/>
  <c r="BT910" i="1"/>
  <c r="BT919" i="1"/>
  <c r="BT928" i="1"/>
  <c r="BT933" i="1"/>
  <c r="BT942" i="1"/>
  <c r="BT951" i="1"/>
  <c r="BT960" i="1"/>
  <c r="BT472" i="1"/>
  <c r="BT512" i="1"/>
  <c r="BT535" i="1"/>
  <c r="BT552" i="1"/>
  <c r="BT567" i="1"/>
  <c r="BT671" i="1"/>
  <c r="BT678" i="1"/>
  <c r="BT703" i="1"/>
  <c r="BT710" i="1"/>
  <c r="BT735" i="1"/>
  <c r="BT874" i="1"/>
  <c r="BT883" i="1"/>
  <c r="BT892" i="1"/>
  <c r="BT897" i="1"/>
  <c r="BT906" i="1"/>
  <c r="BT915" i="1"/>
  <c r="BT924" i="1"/>
  <c r="BT929" i="1"/>
  <c r="BT938" i="1"/>
  <c r="BT947" i="1"/>
  <c r="BT956" i="1"/>
  <c r="BT961" i="1"/>
  <c r="BT970" i="1"/>
  <c r="BT979" i="1"/>
  <c r="BT988" i="1"/>
  <c r="BT993" i="1"/>
  <c r="BT1002" i="1"/>
  <c r="BT255" i="1"/>
  <c r="BT670" i="1"/>
  <c r="BT695" i="1"/>
  <c r="BT873" i="1"/>
  <c r="BT891" i="1"/>
  <c r="BT946" i="1"/>
  <c r="BT997" i="1"/>
  <c r="BT1006" i="1"/>
  <c r="BT1014" i="1"/>
  <c r="BT1032" i="1"/>
  <c r="BT1038" i="1"/>
  <c r="BT1056" i="1"/>
  <c r="BT1062" i="1"/>
  <c r="BT1069" i="1"/>
  <c r="BT1079" i="1"/>
  <c r="BT1088" i="1"/>
  <c r="BT1093" i="1"/>
  <c r="BT1102" i="1"/>
  <c r="BT1111" i="1"/>
  <c r="BT1120" i="1"/>
  <c r="BT1125" i="1"/>
  <c r="BT1134" i="1"/>
  <c r="BT374" i="1"/>
  <c r="BT555" i="1"/>
  <c r="BT698" i="1"/>
  <c r="BT723" i="1"/>
  <c r="BT747" i="1"/>
  <c r="BT769" i="1"/>
  <c r="BT790" i="1"/>
  <c r="BT811" i="1"/>
  <c r="BT833" i="1"/>
  <c r="BT854" i="1"/>
  <c r="BT893" i="1"/>
  <c r="BT911" i="1"/>
  <c r="BT989" i="1"/>
  <c r="BT998" i="1"/>
  <c r="BT1020" i="1"/>
  <c r="BT1033" i="1"/>
  <c r="BT1045" i="1"/>
  <c r="BT1051" i="1"/>
  <c r="BT1057" i="1"/>
  <c r="BT1063" i="1"/>
  <c r="BT1075" i="1"/>
  <c r="BT1084" i="1"/>
  <c r="BT1089" i="1"/>
  <c r="BT1098" i="1"/>
  <c r="BT1107" i="1"/>
  <c r="BT1116" i="1"/>
  <c r="BT1121" i="1"/>
  <c r="BT1130" i="1"/>
  <c r="BT462" i="1"/>
  <c r="BT563" i="1"/>
  <c r="BT702" i="1"/>
  <c r="BT727" i="1"/>
  <c r="BT914" i="1"/>
  <c r="BT932" i="1"/>
  <c r="BT973" i="1"/>
  <c r="BT982" i="1"/>
  <c r="BT991" i="1"/>
  <c r="BT1000" i="1"/>
  <c r="BT1007" i="1"/>
  <c r="BT1015" i="1"/>
  <c r="BT1021" i="1"/>
  <c r="BT1039" i="1"/>
  <c r="BT1046" i="1"/>
  <c r="BT1064" i="1"/>
  <c r="BT1070" i="1"/>
  <c r="BT1080" i="1"/>
  <c r="BT1085" i="1"/>
  <c r="BT1094" i="1"/>
  <c r="BT1103" i="1"/>
  <c r="BT1112" i="1"/>
  <c r="BT1117" i="1"/>
  <c r="BT1126" i="1"/>
  <c r="BT1135" i="1"/>
  <c r="BT480" i="1"/>
  <c r="BT568" i="1"/>
  <c r="BT730" i="1"/>
  <c r="BT753" i="1"/>
  <c r="BT774" i="1"/>
  <c r="BT795" i="1"/>
  <c r="BT817" i="1"/>
  <c r="BT838" i="1"/>
  <c r="BT859" i="1"/>
  <c r="BT879" i="1"/>
  <c r="BT934" i="1"/>
  <c r="BT952" i="1"/>
  <c r="BT964" i="1"/>
  <c r="BT1001" i="1"/>
  <c r="BT1022" i="1"/>
  <c r="BT1028" i="1"/>
  <c r="BT1034" i="1"/>
  <c r="BT1040" i="1"/>
  <c r="BT1052" i="1"/>
  <c r="BT1065" i="1"/>
  <c r="BT1076" i="1"/>
  <c r="BT1081" i="1"/>
  <c r="BT1090" i="1"/>
  <c r="BT1099" i="1"/>
  <c r="BT1108" i="1"/>
  <c r="BT1113" i="1"/>
  <c r="BT1122" i="1"/>
  <c r="BT1131" i="1"/>
  <c r="BT504" i="1"/>
  <c r="BT734" i="1"/>
  <c r="BT882" i="1"/>
  <c r="BT900" i="1"/>
  <c r="BT937" i="1"/>
  <c r="BT965" i="1"/>
  <c r="BT974" i="1"/>
  <c r="BT983" i="1"/>
  <c r="BT992" i="1"/>
  <c r="BT1010" i="1"/>
  <c r="BT1016" i="1"/>
  <c r="BT1023" i="1"/>
  <c r="BT1029" i="1"/>
  <c r="BT1047" i="1"/>
  <c r="BT1053" i="1"/>
  <c r="BT1071" i="1"/>
  <c r="BT1077" i="1"/>
  <c r="BT1086" i="1"/>
  <c r="BT1095" i="1"/>
  <c r="BT1104" i="1"/>
  <c r="BT1109" i="1"/>
  <c r="BT1118" i="1"/>
  <c r="BT1127" i="1"/>
  <c r="BT1136" i="1"/>
  <c r="BT659" i="1"/>
  <c r="BT758" i="1"/>
  <c r="BT779" i="1"/>
  <c r="BT801" i="1"/>
  <c r="BT822" i="1"/>
  <c r="BT843" i="1"/>
  <c r="BT865" i="1"/>
  <c r="BT902" i="1"/>
  <c r="BT920" i="1"/>
  <c r="BT955" i="1"/>
  <c r="BT966" i="1"/>
  <c r="BT975" i="1"/>
  <c r="BT984" i="1"/>
  <c r="BT1042" i="1"/>
  <c r="BT1054" i="1"/>
  <c r="BT1060" i="1"/>
  <c r="BT1066" i="1"/>
  <c r="BT1072" i="1"/>
  <c r="BT1082" i="1"/>
  <c r="BT1091" i="1"/>
  <c r="BT1100" i="1"/>
  <c r="BT1105" i="1"/>
  <c r="BT1114" i="1"/>
  <c r="BT1123" i="1"/>
  <c r="BT1132" i="1"/>
  <c r="BT1137" i="1"/>
  <c r="BT539" i="1"/>
  <c r="BT666" i="1"/>
  <c r="BT691" i="1"/>
  <c r="BT742" i="1"/>
  <c r="BT763" i="1"/>
  <c r="BT785" i="1"/>
  <c r="BT806" i="1"/>
  <c r="BT827" i="1"/>
  <c r="BT849" i="1"/>
  <c r="BT870" i="1"/>
  <c r="BT888" i="1"/>
  <c r="BT925" i="1"/>
  <c r="BT943" i="1"/>
  <c r="BT959" i="1"/>
  <c r="BT969" i="1"/>
  <c r="BT978" i="1"/>
  <c r="BT987" i="1"/>
  <c r="BT996" i="1"/>
  <c r="BT1019" i="1"/>
  <c r="BT1025" i="1"/>
  <c r="BT1031" i="1"/>
  <c r="BT1043" i="1"/>
  <c r="BT1074" i="1"/>
  <c r="BT1083" i="1"/>
  <c r="BT1092" i="1"/>
  <c r="BT1097" i="1"/>
  <c r="BT1106" i="1"/>
  <c r="BT1115" i="1"/>
  <c r="BT1124" i="1"/>
  <c r="BT1129" i="1"/>
  <c r="BT1138" i="1"/>
  <c r="BT957" i="1"/>
  <c r="BT1024" i="1"/>
  <c r="BT1110" i="1"/>
  <c r="BT1119" i="1"/>
  <c r="BT968" i="1"/>
  <c r="BT1030" i="1"/>
  <c r="BT1078" i="1"/>
  <c r="BT663" i="1"/>
  <c r="BT1087" i="1"/>
  <c r="BT1096" i="1"/>
  <c r="BT1048" i="1"/>
  <c r="BT1128" i="1"/>
  <c r="BT905" i="1"/>
  <c r="BT1005" i="1"/>
  <c r="BT1055" i="1"/>
  <c r="BT1133" i="1"/>
  <c r="BT923" i="1"/>
  <c r="BT1011" i="1"/>
  <c r="BT1061" i="1"/>
  <c r="BT1101" i="1"/>
  <c r="BT1037" i="1"/>
  <c r="BP6" i="1"/>
  <c r="BP11" i="1"/>
  <c r="BP22" i="1"/>
  <c r="BP27" i="1"/>
  <c r="BP38" i="1"/>
  <c r="BP43" i="1"/>
  <c r="BP54" i="1"/>
  <c r="BP59" i="1"/>
  <c r="BP70" i="1"/>
  <c r="BP75" i="1"/>
  <c r="BP12" i="1"/>
  <c r="BP17" i="1"/>
  <c r="BP7" i="1"/>
  <c r="BP8" i="1"/>
  <c r="BP13" i="1"/>
  <c r="BP24" i="1"/>
  <c r="BP29" i="1"/>
  <c r="BP40" i="1"/>
  <c r="BP45" i="1"/>
  <c r="BP56" i="1"/>
  <c r="BP61" i="1"/>
  <c r="BP72" i="1"/>
  <c r="BP77" i="1"/>
  <c r="BP88" i="1"/>
  <c r="BP93" i="1"/>
  <c r="BP104" i="1"/>
  <c r="BP109" i="1"/>
  <c r="BP120" i="1"/>
  <c r="BP125" i="1"/>
  <c r="BP136" i="1"/>
  <c r="BP141" i="1"/>
  <c r="BP152" i="1"/>
  <c r="BP157" i="1"/>
  <c r="BP168" i="1"/>
  <c r="BP173" i="1"/>
  <c r="BP184" i="1"/>
  <c r="BP189" i="1"/>
  <c r="BP200" i="1"/>
  <c r="BP205" i="1"/>
  <c r="BP216" i="1"/>
  <c r="BP221" i="1"/>
  <c r="BP232" i="1"/>
  <c r="BP237" i="1"/>
  <c r="BP248" i="1"/>
  <c r="BP253" i="1"/>
  <c r="BP264" i="1"/>
  <c r="BP269" i="1"/>
  <c r="BP280" i="1"/>
  <c r="BP285" i="1"/>
  <c r="BP296" i="1"/>
  <c r="BP301" i="1"/>
  <c r="BP312" i="1"/>
  <c r="BP317" i="1"/>
  <c r="BP326" i="1"/>
  <c r="BP335" i="1"/>
  <c r="BP340" i="1"/>
  <c r="BP14" i="1"/>
  <c r="BP19" i="1"/>
  <c r="BP30" i="1"/>
  <c r="BP35" i="1"/>
  <c r="BP46" i="1"/>
  <c r="BP51" i="1"/>
  <c r="BP62" i="1"/>
  <c r="BP67" i="1"/>
  <c r="BP78" i="1"/>
  <c r="BP83" i="1"/>
  <c r="BP9" i="1"/>
  <c r="BP20" i="1"/>
  <c r="BP10" i="1"/>
  <c r="BP16" i="1"/>
  <c r="BP21" i="1"/>
  <c r="BP32" i="1"/>
  <c r="BP37" i="1"/>
  <c r="BP48" i="1"/>
  <c r="BP53" i="1"/>
  <c r="BP64" i="1"/>
  <c r="BP69" i="1"/>
  <c r="BP80" i="1"/>
  <c r="BP85" i="1"/>
  <c r="BP96" i="1"/>
  <c r="BP101" i="1"/>
  <c r="BP112" i="1"/>
  <c r="BP117" i="1"/>
  <c r="BP128" i="1"/>
  <c r="BP133" i="1"/>
  <c r="BP144" i="1"/>
  <c r="BP149" i="1"/>
  <c r="BP160" i="1"/>
  <c r="BP165" i="1"/>
  <c r="BP176" i="1"/>
  <c r="BP181" i="1"/>
  <c r="BP192" i="1"/>
  <c r="BP197" i="1"/>
  <c r="BP208" i="1"/>
  <c r="BP213" i="1"/>
  <c r="BP224" i="1"/>
  <c r="BP229" i="1"/>
  <c r="BP240" i="1"/>
  <c r="BP245" i="1"/>
  <c r="BP256" i="1"/>
  <c r="BP261" i="1"/>
  <c r="BP272" i="1"/>
  <c r="BP277" i="1"/>
  <c r="BP288" i="1"/>
  <c r="BP293" i="1"/>
  <c r="BP304" i="1"/>
  <c r="BP309" i="1"/>
  <c r="BP319" i="1"/>
  <c r="BP324" i="1"/>
  <c r="BP333" i="1"/>
  <c r="BP342" i="1"/>
  <c r="BP28" i="1"/>
  <c r="BP49" i="1"/>
  <c r="BP60" i="1"/>
  <c r="BP81" i="1"/>
  <c r="BP89" i="1"/>
  <c r="BP103" i="1"/>
  <c r="BP118" i="1"/>
  <c r="BP132" i="1"/>
  <c r="BP139" i="1"/>
  <c r="BP146" i="1"/>
  <c r="BP153" i="1"/>
  <c r="BP167" i="1"/>
  <c r="BP182" i="1"/>
  <c r="BP196" i="1"/>
  <c r="BP203" i="1"/>
  <c r="BP210" i="1"/>
  <c r="BP217" i="1"/>
  <c r="BP231" i="1"/>
  <c r="BP246" i="1"/>
  <c r="BP260" i="1"/>
  <c r="BP267" i="1"/>
  <c r="BP274" i="1"/>
  <c r="BP281" i="1"/>
  <c r="BP295" i="1"/>
  <c r="BP310" i="1"/>
  <c r="BP329" i="1"/>
  <c r="BP341" i="1"/>
  <c r="BP347" i="1"/>
  <c r="BP352" i="1"/>
  <c r="BP363" i="1"/>
  <c r="BP368" i="1"/>
  <c r="BP379" i="1"/>
  <c r="BP384" i="1"/>
  <c r="BP395" i="1"/>
  <c r="BP400" i="1"/>
  <c r="BP411" i="1"/>
  <c r="BP416" i="1"/>
  <c r="BP427" i="1"/>
  <c r="BP432" i="1"/>
  <c r="BP443" i="1"/>
  <c r="BP448" i="1"/>
  <c r="BP459" i="1"/>
  <c r="BP464" i="1"/>
  <c r="BP474" i="1"/>
  <c r="BP479" i="1"/>
  <c r="BP15" i="1"/>
  <c r="BP39" i="1"/>
  <c r="BP50" i="1"/>
  <c r="BP71" i="1"/>
  <c r="BP82" i="1"/>
  <c r="BP90" i="1"/>
  <c r="BP97" i="1"/>
  <c r="BP111" i="1"/>
  <c r="BP126" i="1"/>
  <c r="BP140" i="1"/>
  <c r="BP147" i="1"/>
  <c r="BP154" i="1"/>
  <c r="BP161" i="1"/>
  <c r="BP175" i="1"/>
  <c r="BP190" i="1"/>
  <c r="BP204" i="1"/>
  <c r="BP211" i="1"/>
  <c r="BP218" i="1"/>
  <c r="BP225" i="1"/>
  <c r="BP239" i="1"/>
  <c r="BP254" i="1"/>
  <c r="BP268" i="1"/>
  <c r="BP275" i="1"/>
  <c r="BP282" i="1"/>
  <c r="BP289" i="1"/>
  <c r="BP303" i="1"/>
  <c r="BP323" i="1"/>
  <c r="BP336" i="1"/>
  <c r="BP353" i="1"/>
  <c r="BP358" i="1"/>
  <c r="BP369" i="1"/>
  <c r="BP374" i="1"/>
  <c r="BP385" i="1"/>
  <c r="BP390" i="1"/>
  <c r="BP401" i="1"/>
  <c r="BP406" i="1"/>
  <c r="BP417" i="1"/>
  <c r="BP422" i="1"/>
  <c r="BP433" i="1"/>
  <c r="BP438" i="1"/>
  <c r="BP449" i="1"/>
  <c r="BP454" i="1"/>
  <c r="BP465" i="1"/>
  <c r="BP470" i="1"/>
  <c r="BP475" i="1"/>
  <c r="BP484" i="1"/>
  <c r="BP488" i="1"/>
  <c r="BP492" i="1"/>
  <c r="BP496" i="1"/>
  <c r="BP500" i="1"/>
  <c r="BP504" i="1"/>
  <c r="BP508" i="1"/>
  <c r="BP512" i="1"/>
  <c r="BP516" i="1"/>
  <c r="BP520" i="1"/>
  <c r="BP524" i="1"/>
  <c r="BP528" i="1"/>
  <c r="BP532" i="1"/>
  <c r="BP536" i="1"/>
  <c r="BP540" i="1"/>
  <c r="BP544" i="1"/>
  <c r="BP548" i="1"/>
  <c r="BP552" i="1"/>
  <c r="BP556" i="1"/>
  <c r="BP560" i="1"/>
  <c r="BP564" i="1"/>
  <c r="BP568" i="1"/>
  <c r="BP572" i="1"/>
  <c r="BP576" i="1"/>
  <c r="BP580" i="1"/>
  <c r="BP584" i="1"/>
  <c r="BP588" i="1"/>
  <c r="BP592" i="1"/>
  <c r="BP596" i="1"/>
  <c r="BP600" i="1"/>
  <c r="BP604" i="1"/>
  <c r="BP608" i="1"/>
  <c r="BP612" i="1"/>
  <c r="BP616" i="1"/>
  <c r="BP620" i="1"/>
  <c r="BP624" i="1"/>
  <c r="BP628" i="1"/>
  <c r="BP632" i="1"/>
  <c r="BP636" i="1"/>
  <c r="BP640" i="1"/>
  <c r="BP644" i="1"/>
  <c r="BP648" i="1"/>
  <c r="BP18" i="1"/>
  <c r="BP41" i="1"/>
  <c r="BP52" i="1"/>
  <c r="BP73" i="1"/>
  <c r="BP84" i="1"/>
  <c r="BP91" i="1"/>
  <c r="BP98" i="1"/>
  <c r="BP105" i="1"/>
  <c r="BP119" i="1"/>
  <c r="BP134" i="1"/>
  <c r="BP148" i="1"/>
  <c r="BP155" i="1"/>
  <c r="BP162" i="1"/>
  <c r="BP169" i="1"/>
  <c r="BP183" i="1"/>
  <c r="BP198" i="1"/>
  <c r="BP212" i="1"/>
  <c r="BP219" i="1"/>
  <c r="BP226" i="1"/>
  <c r="BP233" i="1"/>
  <c r="BP247" i="1"/>
  <c r="BP262" i="1"/>
  <c r="BP276" i="1"/>
  <c r="BP283" i="1"/>
  <c r="BP290" i="1"/>
  <c r="BP297" i="1"/>
  <c r="BP311" i="1"/>
  <c r="BP318" i="1"/>
  <c r="BP330" i="1"/>
  <c r="BP348" i="1"/>
  <c r="BP359" i="1"/>
  <c r="BP364" i="1"/>
  <c r="BP375" i="1"/>
  <c r="BP380" i="1"/>
  <c r="BP391" i="1"/>
  <c r="BP396" i="1"/>
  <c r="BP407" i="1"/>
  <c r="BP412" i="1"/>
  <c r="BP423" i="1"/>
  <c r="BP428" i="1"/>
  <c r="BP439" i="1"/>
  <c r="BP444" i="1"/>
  <c r="BP455" i="1"/>
  <c r="BP460" i="1"/>
  <c r="BP471" i="1"/>
  <c r="BP480" i="1"/>
  <c r="BP31" i="1"/>
  <c r="BP42" i="1"/>
  <c r="BP63" i="1"/>
  <c r="BP74" i="1"/>
  <c r="BP92" i="1"/>
  <c r="BP99" i="1"/>
  <c r="BP106" i="1"/>
  <c r="BP113" i="1"/>
  <c r="BP127" i="1"/>
  <c r="BP142" i="1"/>
  <c r="BP156" i="1"/>
  <c r="BP163" i="1"/>
  <c r="BP170" i="1"/>
  <c r="BP177" i="1"/>
  <c r="BP191" i="1"/>
  <c r="BP206" i="1"/>
  <c r="BP220" i="1"/>
  <c r="BP227" i="1"/>
  <c r="BP234" i="1"/>
  <c r="BP241" i="1"/>
  <c r="BP255" i="1"/>
  <c r="BP270" i="1"/>
  <c r="BP284" i="1"/>
  <c r="BP291" i="1"/>
  <c r="BP298" i="1"/>
  <c r="BP305" i="1"/>
  <c r="BP325" i="1"/>
  <c r="BP331" i="1"/>
  <c r="BP337" i="1"/>
  <c r="BP343" i="1"/>
  <c r="BP349" i="1"/>
  <c r="BP354" i="1"/>
  <c r="BP365" i="1"/>
  <c r="BP370" i="1"/>
  <c r="BP381" i="1"/>
  <c r="BP386" i="1"/>
  <c r="BP397" i="1"/>
  <c r="BP402" i="1"/>
  <c r="BP413" i="1"/>
  <c r="BP418" i="1"/>
  <c r="BP429" i="1"/>
  <c r="BP434" i="1"/>
  <c r="BP445" i="1"/>
  <c r="BP450" i="1"/>
  <c r="BP461" i="1"/>
  <c r="BP466" i="1"/>
  <c r="BP476" i="1"/>
  <c r="BP485" i="1"/>
  <c r="BP489" i="1"/>
  <c r="BP493" i="1"/>
  <c r="BP497" i="1"/>
  <c r="BP501" i="1"/>
  <c r="BP505" i="1"/>
  <c r="BP509" i="1"/>
  <c r="BP513" i="1"/>
  <c r="BP517" i="1"/>
  <c r="BP521" i="1"/>
  <c r="BP525" i="1"/>
  <c r="BP529" i="1"/>
  <c r="BP533" i="1"/>
  <c r="BP537" i="1"/>
  <c r="BP541" i="1"/>
  <c r="BP545" i="1"/>
  <c r="BP549" i="1"/>
  <c r="BP553" i="1"/>
  <c r="BP557" i="1"/>
  <c r="BP561" i="1"/>
  <c r="BP565" i="1"/>
  <c r="BP569" i="1"/>
  <c r="BP573" i="1"/>
  <c r="BP577" i="1"/>
  <c r="BP581" i="1"/>
  <c r="BP585" i="1"/>
  <c r="BP589" i="1"/>
  <c r="BP593" i="1"/>
  <c r="BP597" i="1"/>
  <c r="BP601" i="1"/>
  <c r="BP605" i="1"/>
  <c r="BP609" i="1"/>
  <c r="BP613" i="1"/>
  <c r="BP617" i="1"/>
  <c r="BP621" i="1"/>
  <c r="BP625" i="1"/>
  <c r="BP629" i="1"/>
  <c r="BP633" i="1"/>
  <c r="BP637" i="1"/>
  <c r="BP641" i="1"/>
  <c r="BP645" i="1"/>
  <c r="BP649" i="1"/>
  <c r="BP653" i="1"/>
  <c r="BP657" i="1"/>
  <c r="BP661" i="1"/>
  <c r="BP665" i="1"/>
  <c r="BP669" i="1"/>
  <c r="BP673" i="1"/>
  <c r="BP677" i="1"/>
  <c r="BP681" i="1"/>
  <c r="BP685" i="1"/>
  <c r="BP689" i="1"/>
  <c r="BP693" i="1"/>
  <c r="BP697" i="1"/>
  <c r="BP701" i="1"/>
  <c r="BP705" i="1"/>
  <c r="BP709" i="1"/>
  <c r="BP713" i="1"/>
  <c r="BP717" i="1"/>
  <c r="BP721" i="1"/>
  <c r="BP725" i="1"/>
  <c r="BP729" i="1"/>
  <c r="BP733" i="1"/>
  <c r="BP737" i="1"/>
  <c r="BP741" i="1"/>
  <c r="BP745" i="1"/>
  <c r="BP749" i="1"/>
  <c r="BP753" i="1"/>
  <c r="BP757" i="1"/>
  <c r="BP761" i="1"/>
  <c r="BP765" i="1"/>
  <c r="BP769" i="1"/>
  <c r="BP773" i="1"/>
  <c r="BP777" i="1"/>
  <c r="BP781" i="1"/>
  <c r="BP785" i="1"/>
  <c r="BP789" i="1"/>
  <c r="BP793" i="1"/>
  <c r="BP797" i="1"/>
  <c r="BP801" i="1"/>
  <c r="BP805" i="1"/>
  <c r="BP809" i="1"/>
  <c r="BP33" i="1"/>
  <c r="BP44" i="1"/>
  <c r="BP65" i="1"/>
  <c r="BP76" i="1"/>
  <c r="BP86" i="1"/>
  <c r="BP100" i="1"/>
  <c r="BP107" i="1"/>
  <c r="BP114" i="1"/>
  <c r="BP121" i="1"/>
  <c r="BP135" i="1"/>
  <c r="BP150" i="1"/>
  <c r="BP164" i="1"/>
  <c r="BP171" i="1"/>
  <c r="BP178" i="1"/>
  <c r="BP185" i="1"/>
  <c r="BP199" i="1"/>
  <c r="BP214" i="1"/>
  <c r="BP228" i="1"/>
  <c r="BP235" i="1"/>
  <c r="BP242" i="1"/>
  <c r="BP249" i="1"/>
  <c r="BP263" i="1"/>
  <c r="BP278" i="1"/>
  <c r="BP292" i="1"/>
  <c r="BP299" i="1"/>
  <c r="BP306" i="1"/>
  <c r="BP313" i="1"/>
  <c r="BP320" i="1"/>
  <c r="BP332" i="1"/>
  <c r="BP338" i="1"/>
  <c r="BP344" i="1"/>
  <c r="BP355" i="1"/>
  <c r="BP360" i="1"/>
  <c r="BP371" i="1"/>
  <c r="BP376" i="1"/>
  <c r="BP387" i="1"/>
  <c r="BP392" i="1"/>
  <c r="BP403" i="1"/>
  <c r="BP408" i="1"/>
  <c r="BP419" i="1"/>
  <c r="BP424" i="1"/>
  <c r="BP435" i="1"/>
  <c r="BP440" i="1"/>
  <c r="BP451" i="1"/>
  <c r="BP456" i="1"/>
  <c r="BP467" i="1"/>
  <c r="BP472" i="1"/>
  <c r="BP481" i="1"/>
  <c r="BP23" i="1"/>
  <c r="BP34" i="1"/>
  <c r="BP55" i="1"/>
  <c r="BP66" i="1"/>
  <c r="BP94" i="1"/>
  <c r="BP108" i="1"/>
  <c r="BP115" i="1"/>
  <c r="BP122" i="1"/>
  <c r="BP129" i="1"/>
  <c r="BP143" i="1"/>
  <c r="BP158" i="1"/>
  <c r="BP172" i="1"/>
  <c r="BP179" i="1"/>
  <c r="BP186" i="1"/>
  <c r="BP193" i="1"/>
  <c r="BP207" i="1"/>
  <c r="BP222" i="1"/>
  <c r="BP236" i="1"/>
  <c r="BP243" i="1"/>
  <c r="BP250" i="1"/>
  <c r="BP257" i="1"/>
  <c r="BP271" i="1"/>
  <c r="BP286" i="1"/>
  <c r="BP300" i="1"/>
  <c r="BP307" i="1"/>
  <c r="BP314" i="1"/>
  <c r="BP345" i="1"/>
  <c r="BP350" i="1"/>
  <c r="BP361" i="1"/>
  <c r="BP366" i="1"/>
  <c r="BP377" i="1"/>
  <c r="BP382" i="1"/>
  <c r="BP393" i="1"/>
  <c r="BP398" i="1"/>
  <c r="BP409" i="1"/>
  <c r="BP414" i="1"/>
  <c r="BP425" i="1"/>
  <c r="BP430" i="1"/>
  <c r="BP441" i="1"/>
  <c r="BP446" i="1"/>
  <c r="BP457" i="1"/>
  <c r="BP462" i="1"/>
  <c r="BP477" i="1"/>
  <c r="BP486" i="1"/>
  <c r="BP490" i="1"/>
  <c r="BP494" i="1"/>
  <c r="BP498" i="1"/>
  <c r="BP502" i="1"/>
  <c r="BP506" i="1"/>
  <c r="BP510" i="1"/>
  <c r="BP514" i="1"/>
  <c r="BP518" i="1"/>
  <c r="BP522" i="1"/>
  <c r="BP526" i="1"/>
  <c r="BP530" i="1"/>
  <c r="BP534" i="1"/>
  <c r="BP538" i="1"/>
  <c r="BP542" i="1"/>
  <c r="BP546" i="1"/>
  <c r="BP550" i="1"/>
  <c r="BP554" i="1"/>
  <c r="BP558" i="1"/>
  <c r="BP562" i="1"/>
  <c r="BP566" i="1"/>
  <c r="BP570" i="1"/>
  <c r="BP574" i="1"/>
  <c r="BP578" i="1"/>
  <c r="BP582" i="1"/>
  <c r="BP586" i="1"/>
  <c r="BP590" i="1"/>
  <c r="BP594" i="1"/>
  <c r="BP598" i="1"/>
  <c r="BP602" i="1"/>
  <c r="BP606" i="1"/>
  <c r="BP610" i="1"/>
  <c r="BP614" i="1"/>
  <c r="BP618" i="1"/>
  <c r="BP622" i="1"/>
  <c r="BP626" i="1"/>
  <c r="BP630" i="1"/>
  <c r="BP634" i="1"/>
  <c r="BP638" i="1"/>
  <c r="BP642" i="1"/>
  <c r="BP646" i="1"/>
  <c r="BP25" i="1"/>
  <c r="BP36" i="1"/>
  <c r="BP57" i="1"/>
  <c r="BP68" i="1"/>
  <c r="BP87" i="1"/>
  <c r="BP102" i="1"/>
  <c r="BP116" i="1"/>
  <c r="BP123" i="1"/>
  <c r="BP130" i="1"/>
  <c r="BP137" i="1"/>
  <c r="BP151" i="1"/>
  <c r="BP166" i="1"/>
  <c r="BP180" i="1"/>
  <c r="BP187" i="1"/>
  <c r="BP194" i="1"/>
  <c r="BP201" i="1"/>
  <c r="BP215" i="1"/>
  <c r="BP230" i="1"/>
  <c r="BP244" i="1"/>
  <c r="BP251" i="1"/>
  <c r="BP258" i="1"/>
  <c r="BP265" i="1"/>
  <c r="BP279" i="1"/>
  <c r="BP294" i="1"/>
  <c r="BP308" i="1"/>
  <c r="BP315" i="1"/>
  <c r="BP321" i="1"/>
  <c r="BP327" i="1"/>
  <c r="BP339" i="1"/>
  <c r="BP351" i="1"/>
  <c r="BP356" i="1"/>
  <c r="BP367" i="1"/>
  <c r="BP372" i="1"/>
  <c r="BP383" i="1"/>
  <c r="BP388" i="1"/>
  <c r="BP399" i="1"/>
  <c r="BP404" i="1"/>
  <c r="BP415" i="1"/>
  <c r="BP420" i="1"/>
  <c r="BP431" i="1"/>
  <c r="BP436" i="1"/>
  <c r="BP447" i="1"/>
  <c r="BP452" i="1"/>
  <c r="BP463" i="1"/>
  <c r="BP468" i="1"/>
  <c r="BP473" i="1"/>
  <c r="BP482" i="1"/>
  <c r="BP26" i="1"/>
  <c r="BP47" i="1"/>
  <c r="BP58" i="1"/>
  <c r="BP79" i="1"/>
  <c r="BP95" i="1"/>
  <c r="BP110" i="1"/>
  <c r="BP124" i="1"/>
  <c r="BP131" i="1"/>
  <c r="BP138" i="1"/>
  <c r="BP145" i="1"/>
  <c r="BP159" i="1"/>
  <c r="BP174" i="1"/>
  <c r="BP188" i="1"/>
  <c r="BP195" i="1"/>
  <c r="BP202" i="1"/>
  <c r="BP209" i="1"/>
  <c r="BP223" i="1"/>
  <c r="BP238" i="1"/>
  <c r="BP252" i="1"/>
  <c r="BP259" i="1"/>
  <c r="BP266" i="1"/>
  <c r="BP273" i="1"/>
  <c r="BP287" i="1"/>
  <c r="BP302" i="1"/>
  <c r="BP316" i="1"/>
  <c r="BP322" i="1"/>
  <c r="BP328" i="1"/>
  <c r="BP334" i="1"/>
  <c r="BP346" i="1"/>
  <c r="BP357" i="1"/>
  <c r="BP362" i="1"/>
  <c r="BP373" i="1"/>
  <c r="BP378" i="1"/>
  <c r="BP389" i="1"/>
  <c r="BP394" i="1"/>
  <c r="BP405" i="1"/>
  <c r="BP410" i="1"/>
  <c r="BP421" i="1"/>
  <c r="BP426" i="1"/>
  <c r="BP437" i="1"/>
  <c r="BP442" i="1"/>
  <c r="BP453" i="1"/>
  <c r="BP458" i="1"/>
  <c r="BP469" i="1"/>
  <c r="BP478" i="1"/>
  <c r="BP483" i="1"/>
  <c r="BP487" i="1"/>
  <c r="BP491" i="1"/>
  <c r="BP495" i="1"/>
  <c r="BP499" i="1"/>
  <c r="BP503" i="1"/>
  <c r="BP507" i="1"/>
  <c r="BP511" i="1"/>
  <c r="BP515" i="1"/>
  <c r="BP519" i="1"/>
  <c r="BP523" i="1"/>
  <c r="BP527" i="1"/>
  <c r="BP531" i="1"/>
  <c r="BP535" i="1"/>
  <c r="BP539" i="1"/>
  <c r="BP543" i="1"/>
  <c r="BP547" i="1"/>
  <c r="BP551" i="1"/>
  <c r="BP555" i="1"/>
  <c r="BP559" i="1"/>
  <c r="BP563" i="1"/>
  <c r="BP567" i="1"/>
  <c r="BP571" i="1"/>
  <c r="BP575" i="1"/>
  <c r="BP579" i="1"/>
  <c r="BP583" i="1"/>
  <c r="BP587" i="1"/>
  <c r="BP591" i="1"/>
  <c r="BP595" i="1"/>
  <c r="BP599" i="1"/>
  <c r="BP603" i="1"/>
  <c r="BP607" i="1"/>
  <c r="BP611" i="1"/>
  <c r="BP615" i="1"/>
  <c r="BP619" i="1"/>
  <c r="BP623" i="1"/>
  <c r="BP627" i="1"/>
  <c r="BP631" i="1"/>
  <c r="BP635" i="1"/>
  <c r="BP639" i="1"/>
  <c r="BP643" i="1"/>
  <c r="BP647" i="1"/>
  <c r="BP651" i="1"/>
  <c r="BP655" i="1"/>
  <c r="BP659" i="1"/>
  <c r="BP663" i="1"/>
  <c r="BP667" i="1"/>
  <c r="BP671" i="1"/>
  <c r="BP675" i="1"/>
  <c r="BP679" i="1"/>
  <c r="BP683" i="1"/>
  <c r="BP687" i="1"/>
  <c r="BP691" i="1"/>
  <c r="BP695" i="1"/>
  <c r="BP699" i="1"/>
  <c r="BP703" i="1"/>
  <c r="BP707" i="1"/>
  <c r="BP711" i="1"/>
  <c r="BP715" i="1"/>
  <c r="BP719" i="1"/>
  <c r="BP723" i="1"/>
  <c r="BP727" i="1"/>
  <c r="BP731" i="1"/>
  <c r="BP735" i="1"/>
  <c r="BP739" i="1"/>
  <c r="BP743" i="1"/>
  <c r="BP747" i="1"/>
  <c r="BP751" i="1"/>
  <c r="BP755" i="1"/>
  <c r="BP759" i="1"/>
  <c r="BP763" i="1"/>
  <c r="BP767" i="1"/>
  <c r="BP771" i="1"/>
  <c r="BP775" i="1"/>
  <c r="BP779" i="1"/>
  <c r="BP783" i="1"/>
  <c r="BP787" i="1"/>
  <c r="BP791" i="1"/>
  <c r="BP795" i="1"/>
  <c r="BP799" i="1"/>
  <c r="BP803" i="1"/>
  <c r="BP807" i="1"/>
  <c r="BP811" i="1"/>
  <c r="BP815" i="1"/>
  <c r="BP819" i="1"/>
  <c r="BP823" i="1"/>
  <c r="BP660" i="1"/>
  <c r="BP676" i="1"/>
  <c r="BP692" i="1"/>
  <c r="BP708" i="1"/>
  <c r="BP724" i="1"/>
  <c r="BP740" i="1"/>
  <c r="BP756" i="1"/>
  <c r="BP772" i="1"/>
  <c r="BP788" i="1"/>
  <c r="BP804" i="1"/>
  <c r="BP814" i="1"/>
  <c r="BP650" i="1"/>
  <c r="BP666" i="1"/>
  <c r="BP682" i="1"/>
  <c r="BP698" i="1"/>
  <c r="BP714" i="1"/>
  <c r="BP730" i="1"/>
  <c r="BP746" i="1"/>
  <c r="BP762" i="1"/>
  <c r="BP778" i="1"/>
  <c r="BP794" i="1"/>
  <c r="BP810" i="1"/>
  <c r="BP824" i="1"/>
  <c r="BP828" i="1"/>
  <c r="BP832" i="1"/>
  <c r="BP836" i="1"/>
  <c r="BP840" i="1"/>
  <c r="BP844" i="1"/>
  <c r="BP848" i="1"/>
  <c r="BP852" i="1"/>
  <c r="BP856" i="1"/>
  <c r="BP860" i="1"/>
  <c r="BP864" i="1"/>
  <c r="BP868" i="1"/>
  <c r="BP872" i="1"/>
  <c r="BP656" i="1"/>
  <c r="BP672" i="1"/>
  <c r="BP688" i="1"/>
  <c r="BP704" i="1"/>
  <c r="BP720" i="1"/>
  <c r="BP736" i="1"/>
  <c r="BP752" i="1"/>
  <c r="BP768" i="1"/>
  <c r="BP784" i="1"/>
  <c r="BP800" i="1"/>
  <c r="BP820" i="1"/>
  <c r="BP662" i="1"/>
  <c r="BP678" i="1"/>
  <c r="BP694" i="1"/>
  <c r="BP710" i="1"/>
  <c r="BP726" i="1"/>
  <c r="BP742" i="1"/>
  <c r="BP758" i="1"/>
  <c r="BP774" i="1"/>
  <c r="BP790" i="1"/>
  <c r="BP806" i="1"/>
  <c r="BP816" i="1"/>
  <c r="BP825" i="1"/>
  <c r="BP829" i="1"/>
  <c r="BP833" i="1"/>
  <c r="BP837" i="1"/>
  <c r="BP841" i="1"/>
  <c r="BP845" i="1"/>
  <c r="BP849" i="1"/>
  <c r="BP853" i="1"/>
  <c r="BP857" i="1"/>
  <c r="BP861" i="1"/>
  <c r="BP865" i="1"/>
  <c r="BP869" i="1"/>
  <c r="BP873" i="1"/>
  <c r="BP877" i="1"/>
  <c r="BP881" i="1"/>
  <c r="BP885" i="1"/>
  <c r="BP889" i="1"/>
  <c r="BP893" i="1"/>
  <c r="BP897" i="1"/>
  <c r="BP901" i="1"/>
  <c r="BP905" i="1"/>
  <c r="BP909" i="1"/>
  <c r="BP913" i="1"/>
  <c r="BP917" i="1"/>
  <c r="BP921" i="1"/>
  <c r="BP925" i="1"/>
  <c r="BP929" i="1"/>
  <c r="BP933" i="1"/>
  <c r="BP937" i="1"/>
  <c r="BP941" i="1"/>
  <c r="BP945" i="1"/>
  <c r="BP949" i="1"/>
  <c r="BP953" i="1"/>
  <c r="BP957" i="1"/>
  <c r="BP961" i="1"/>
  <c r="BP965" i="1"/>
  <c r="BP969" i="1"/>
  <c r="BP973" i="1"/>
  <c r="BP977" i="1"/>
  <c r="BP981" i="1"/>
  <c r="BP985" i="1"/>
  <c r="BP989" i="1"/>
  <c r="BP993" i="1"/>
  <c r="BP997" i="1"/>
  <c r="BP1001" i="1"/>
  <c r="BP1005" i="1"/>
  <c r="BP1009" i="1"/>
  <c r="BP1013" i="1"/>
  <c r="BP1017" i="1"/>
  <c r="BP1021" i="1"/>
  <c r="BP1025" i="1"/>
  <c r="BP1029" i="1"/>
  <c r="BP1033" i="1"/>
  <c r="BP1037" i="1"/>
  <c r="BP1041" i="1"/>
  <c r="BP1045" i="1"/>
  <c r="BP1049" i="1"/>
  <c r="BP1053" i="1"/>
  <c r="BP1057" i="1"/>
  <c r="BP1061" i="1"/>
  <c r="BP1065" i="1"/>
  <c r="BP1069" i="1"/>
  <c r="BP1073" i="1"/>
  <c r="BP1077" i="1"/>
  <c r="BP1081" i="1"/>
  <c r="BP1085" i="1"/>
  <c r="BP1089" i="1"/>
  <c r="BP1093" i="1"/>
  <c r="BP1097" i="1"/>
  <c r="BP1101" i="1"/>
  <c r="BP1105" i="1"/>
  <c r="BP1109" i="1"/>
  <c r="BP1113" i="1"/>
  <c r="BP1117" i="1"/>
  <c r="BP1121" i="1"/>
  <c r="BP1125" i="1"/>
  <c r="BP1129" i="1"/>
  <c r="BP1133" i="1"/>
  <c r="BP1137" i="1"/>
  <c r="BP1141" i="1"/>
  <c r="BP652" i="1"/>
  <c r="BP668" i="1"/>
  <c r="BP684" i="1"/>
  <c r="BP700" i="1"/>
  <c r="BP716" i="1"/>
  <c r="BP732" i="1"/>
  <c r="BP748" i="1"/>
  <c r="BP764" i="1"/>
  <c r="BP780" i="1"/>
  <c r="BP796" i="1"/>
  <c r="BP812" i="1"/>
  <c r="BP821" i="1"/>
  <c r="BP658" i="1"/>
  <c r="BP674" i="1"/>
  <c r="BP690" i="1"/>
  <c r="BP706" i="1"/>
  <c r="BP722" i="1"/>
  <c r="BP738" i="1"/>
  <c r="BP754" i="1"/>
  <c r="BP770" i="1"/>
  <c r="BP786" i="1"/>
  <c r="BP802" i="1"/>
  <c r="BP817" i="1"/>
  <c r="BP826" i="1"/>
  <c r="BP830" i="1"/>
  <c r="BP834" i="1"/>
  <c r="BP838" i="1"/>
  <c r="BP842" i="1"/>
  <c r="BP846" i="1"/>
  <c r="BP850" i="1"/>
  <c r="BP854" i="1"/>
  <c r="BP858" i="1"/>
  <c r="BP862" i="1"/>
  <c r="BP866" i="1"/>
  <c r="BP870" i="1"/>
  <c r="BP874" i="1"/>
  <c r="BP664" i="1"/>
  <c r="BP680" i="1"/>
  <c r="BP696" i="1"/>
  <c r="BP712" i="1"/>
  <c r="BP728" i="1"/>
  <c r="BP744" i="1"/>
  <c r="BP760" i="1"/>
  <c r="BP776" i="1"/>
  <c r="BP792" i="1"/>
  <c r="BP808" i="1"/>
  <c r="BP813" i="1"/>
  <c r="BP822" i="1"/>
  <c r="BP654" i="1"/>
  <c r="BP670" i="1"/>
  <c r="BP686" i="1"/>
  <c r="BP702" i="1"/>
  <c r="BP718" i="1"/>
  <c r="BP734" i="1"/>
  <c r="BP750" i="1"/>
  <c r="BP766" i="1"/>
  <c r="BP782" i="1"/>
  <c r="BP798" i="1"/>
  <c r="BP818" i="1"/>
  <c r="BP827" i="1"/>
  <c r="BP831" i="1"/>
  <c r="BP835" i="1"/>
  <c r="BP839" i="1"/>
  <c r="BP843" i="1"/>
  <c r="BP847" i="1"/>
  <c r="BP851" i="1"/>
  <c r="BP855" i="1"/>
  <c r="BP859" i="1"/>
  <c r="BP863" i="1"/>
  <c r="BP867" i="1"/>
  <c r="BP871" i="1"/>
  <c r="BP875" i="1"/>
  <c r="BP879" i="1"/>
  <c r="BP883" i="1"/>
  <c r="BP887" i="1"/>
  <c r="BP891" i="1"/>
  <c r="BP895" i="1"/>
  <c r="BP899" i="1"/>
  <c r="BP903" i="1"/>
  <c r="BP907" i="1"/>
  <c r="BP911" i="1"/>
  <c r="BP915" i="1"/>
  <c r="BP919" i="1"/>
  <c r="BP923" i="1"/>
  <c r="BP927" i="1"/>
  <c r="BP931" i="1"/>
  <c r="BP935" i="1"/>
  <c r="BP939" i="1"/>
  <c r="BP943" i="1"/>
  <c r="BP947" i="1"/>
  <c r="BP951" i="1"/>
  <c r="BP955" i="1"/>
  <c r="BP959" i="1"/>
  <c r="BP963" i="1"/>
  <c r="BP967" i="1"/>
  <c r="BP971" i="1"/>
  <c r="BP975" i="1"/>
  <c r="BP979" i="1"/>
  <c r="BP983" i="1"/>
  <c r="BP987" i="1"/>
  <c r="BP991" i="1"/>
  <c r="BP995" i="1"/>
  <c r="BP999" i="1"/>
  <c r="BP1003" i="1"/>
  <c r="BP1007" i="1"/>
  <c r="BP1011" i="1"/>
  <c r="BP1015" i="1"/>
  <c r="BP1019" i="1"/>
  <c r="BP1023" i="1"/>
  <c r="BP1027" i="1"/>
  <c r="BP1031" i="1"/>
  <c r="BP1035" i="1"/>
  <c r="BP1039" i="1"/>
  <c r="BP1043" i="1"/>
  <c r="BP1047" i="1"/>
  <c r="BP1051" i="1"/>
  <c r="BP1055" i="1"/>
  <c r="BP1059" i="1"/>
  <c r="BP1063" i="1"/>
  <c r="BP1067" i="1"/>
  <c r="BP1071" i="1"/>
  <c r="BP1075" i="1"/>
  <c r="BP1079" i="1"/>
  <c r="BP1083" i="1"/>
  <c r="BP1087" i="1"/>
  <c r="BP1091" i="1"/>
  <c r="BP1095" i="1"/>
  <c r="BP1099" i="1"/>
  <c r="BP1103" i="1"/>
  <c r="BP1107" i="1"/>
  <c r="BP1111" i="1"/>
  <c r="BP1115" i="1"/>
  <c r="BP1119" i="1"/>
  <c r="BP1123" i="1"/>
  <c r="BP1127" i="1"/>
  <c r="BP1131" i="1"/>
  <c r="BP1135" i="1"/>
  <c r="BP1139" i="1"/>
  <c r="BP1143" i="1"/>
  <c r="BP1147" i="1"/>
  <c r="BP1151" i="1"/>
  <c r="BP1155" i="1"/>
  <c r="BP1159" i="1"/>
  <c r="BP1010" i="1"/>
  <c r="BP1016" i="1"/>
  <c r="BP1042" i="1"/>
  <c r="BP1048" i="1"/>
  <c r="BP1074" i="1"/>
  <c r="BP1080" i="1"/>
  <c r="BP1104" i="1"/>
  <c r="BP1120" i="1"/>
  <c r="BP878" i="1"/>
  <c r="BP886" i="1"/>
  <c r="BP894" i="1"/>
  <c r="BP902" i="1"/>
  <c r="BP910" i="1"/>
  <c r="BP918" i="1"/>
  <c r="BP926" i="1"/>
  <c r="BP934" i="1"/>
  <c r="BP942" i="1"/>
  <c r="BP950" i="1"/>
  <c r="BP958" i="1"/>
  <c r="BP966" i="1"/>
  <c r="BP974" i="1"/>
  <c r="BP982" i="1"/>
  <c r="BP990" i="1"/>
  <c r="BP998" i="1"/>
  <c r="BP1004" i="1"/>
  <c r="BP1030" i="1"/>
  <c r="BP1036" i="1"/>
  <c r="BP1062" i="1"/>
  <c r="BP1068" i="1"/>
  <c r="BP1094" i="1"/>
  <c r="BP1110" i="1"/>
  <c r="BP1126" i="1"/>
  <c r="BP1142" i="1"/>
  <c r="BP1156" i="1"/>
  <c r="BP1018" i="1"/>
  <c r="BP1024" i="1"/>
  <c r="BP1050" i="1"/>
  <c r="BP1056" i="1"/>
  <c r="BP1082" i="1"/>
  <c r="BP1088" i="1"/>
  <c r="BP1100" i="1"/>
  <c r="BP880" i="1"/>
  <c r="BP888" i="1"/>
  <c r="BP896" i="1"/>
  <c r="BP904" i="1"/>
  <c r="BP912" i="1"/>
  <c r="BP920" i="1"/>
  <c r="BP928" i="1"/>
  <c r="BP936" i="1"/>
  <c r="BP944" i="1"/>
  <c r="BP952" i="1"/>
  <c r="BP960" i="1"/>
  <c r="BP968" i="1"/>
  <c r="BP976" i="1"/>
  <c r="BP984" i="1"/>
  <c r="BP992" i="1"/>
  <c r="BP1006" i="1"/>
  <c r="BP1012" i="1"/>
  <c r="BP1038" i="1"/>
  <c r="BP1044" i="1"/>
  <c r="BP1070" i="1"/>
  <c r="BP1076" i="1"/>
  <c r="BP1106" i="1"/>
  <c r="BP1122" i="1"/>
  <c r="BP1138" i="1"/>
  <c r="BP1148" i="1"/>
  <c r="BP1157" i="1"/>
  <c r="BP1096" i="1"/>
  <c r="BP1000" i="1"/>
  <c r="BP1026" i="1"/>
  <c r="BP1032" i="1"/>
  <c r="BP1058" i="1"/>
  <c r="BP1064" i="1"/>
  <c r="BP1090" i="1"/>
  <c r="BP882" i="1"/>
  <c r="BP890" i="1"/>
  <c r="BP898" i="1"/>
  <c r="BP906" i="1"/>
  <c r="BP914" i="1"/>
  <c r="BP922" i="1"/>
  <c r="BP930" i="1"/>
  <c r="BP938" i="1"/>
  <c r="BP946" i="1"/>
  <c r="BP954" i="1"/>
  <c r="BP962" i="1"/>
  <c r="BP970" i="1"/>
  <c r="BP978" i="1"/>
  <c r="BP986" i="1"/>
  <c r="BP994" i="1"/>
  <c r="BP1014" i="1"/>
  <c r="BP1020" i="1"/>
  <c r="BP1046" i="1"/>
  <c r="BP1052" i="1"/>
  <c r="BP1078" i="1"/>
  <c r="BP1084" i="1"/>
  <c r="BP1102" i="1"/>
  <c r="BP1118" i="1"/>
  <c r="BP1134" i="1"/>
  <c r="BP1149" i="1"/>
  <c r="BP1158" i="1"/>
  <c r="BP1002" i="1"/>
  <c r="BP1008" i="1"/>
  <c r="BP1034" i="1"/>
  <c r="BP1040" i="1"/>
  <c r="BP1066" i="1"/>
  <c r="BP1072" i="1"/>
  <c r="BP876" i="1"/>
  <c r="BP884" i="1"/>
  <c r="BP892" i="1"/>
  <c r="BP900" i="1"/>
  <c r="BP908" i="1"/>
  <c r="BP916" i="1"/>
  <c r="BP924" i="1"/>
  <c r="BP932" i="1"/>
  <c r="BP940" i="1"/>
  <c r="BP948" i="1"/>
  <c r="BP956" i="1"/>
  <c r="BP964" i="1"/>
  <c r="BP972" i="1"/>
  <c r="BP980" i="1"/>
  <c r="BP988" i="1"/>
  <c r="BP996" i="1"/>
  <c r="BP1022" i="1"/>
  <c r="BP1028" i="1"/>
  <c r="BP1054" i="1"/>
  <c r="BP1060" i="1"/>
  <c r="BP1086" i="1"/>
  <c r="BP1092" i="1"/>
  <c r="BP1098" i="1"/>
  <c r="BP1114" i="1"/>
  <c r="BP1130" i="1"/>
  <c r="BP1150" i="1"/>
  <c r="BP1140" i="1"/>
  <c r="BP1215" i="1"/>
  <c r="BP1239" i="1"/>
  <c r="BP1255" i="1"/>
  <c r="BP1160" i="1"/>
  <c r="BP1168" i="1"/>
  <c r="BP1176" i="1"/>
  <c r="BP1184" i="1"/>
  <c r="BP1192" i="1"/>
  <c r="BP1200" i="1"/>
  <c r="BP1208" i="1"/>
  <c r="BP1216" i="1"/>
  <c r="BP1224" i="1"/>
  <c r="BP1232" i="1"/>
  <c r="BP1240" i="1"/>
  <c r="BP1248" i="1"/>
  <c r="BP1256" i="1"/>
  <c r="BP1264" i="1"/>
  <c r="BP1132" i="1"/>
  <c r="BP1152" i="1"/>
  <c r="BP1161" i="1"/>
  <c r="BP1169" i="1"/>
  <c r="BP1177" i="1"/>
  <c r="BP1185" i="1"/>
  <c r="BP1193" i="1"/>
  <c r="BP1201" i="1"/>
  <c r="BP1209" i="1"/>
  <c r="BP1217" i="1"/>
  <c r="BP1225" i="1"/>
  <c r="BP1233" i="1"/>
  <c r="BP1241" i="1"/>
  <c r="BP1249" i="1"/>
  <c r="BP1257" i="1"/>
  <c r="BP1265" i="1"/>
  <c r="BP1144" i="1"/>
  <c r="BP1153" i="1"/>
  <c r="BP1162" i="1"/>
  <c r="BP1170" i="1"/>
  <c r="BP1178" i="1"/>
  <c r="BP1186" i="1"/>
  <c r="BP1194" i="1"/>
  <c r="BP1202" i="1"/>
  <c r="BP1210" i="1"/>
  <c r="BP1218" i="1"/>
  <c r="BP1226" i="1"/>
  <c r="BP1234" i="1"/>
  <c r="BP1242" i="1"/>
  <c r="BP1250" i="1"/>
  <c r="BP1258" i="1"/>
  <c r="BP1266" i="1"/>
  <c r="BP1108" i="1"/>
  <c r="BP1145" i="1"/>
  <c r="BP1154" i="1"/>
  <c r="BP1171" i="1"/>
  <c r="BP1179" i="1"/>
  <c r="BP1187" i="1"/>
  <c r="BP1195" i="1"/>
  <c r="BP1211" i="1"/>
  <c r="BP1227" i="1"/>
  <c r="BP1235" i="1"/>
  <c r="BP1251" i="1"/>
  <c r="BP1267" i="1"/>
  <c r="BP1163" i="1"/>
  <c r="BP1203" i="1"/>
  <c r="BP1219" i="1"/>
  <c r="BP1243" i="1"/>
  <c r="BP1259" i="1"/>
  <c r="BP1124" i="1"/>
  <c r="BP1136" i="1"/>
  <c r="BP1146" i="1"/>
  <c r="BP1164" i="1"/>
  <c r="BP1172" i="1"/>
  <c r="BP1180" i="1"/>
  <c r="BP1188" i="1"/>
  <c r="BP1196" i="1"/>
  <c r="BP1204" i="1"/>
  <c r="BP1212" i="1"/>
  <c r="BP1220" i="1"/>
  <c r="BP1228" i="1"/>
  <c r="BP1236" i="1"/>
  <c r="BP1244" i="1"/>
  <c r="BP1252" i="1"/>
  <c r="BP1260" i="1"/>
  <c r="BP1112" i="1"/>
  <c r="BP1165" i="1"/>
  <c r="BP1173" i="1"/>
  <c r="BP1181" i="1"/>
  <c r="BP1189" i="1"/>
  <c r="BP1197" i="1"/>
  <c r="BP1205" i="1"/>
  <c r="BP1213" i="1"/>
  <c r="BP1221" i="1"/>
  <c r="BP1229" i="1"/>
  <c r="BP1237" i="1"/>
  <c r="BP1245" i="1"/>
  <c r="BP1253" i="1"/>
  <c r="BP1261" i="1"/>
  <c r="BP1128" i="1"/>
  <c r="BP1166" i="1"/>
  <c r="BP1174" i="1"/>
  <c r="BP1182" i="1"/>
  <c r="BP1190" i="1"/>
  <c r="BP1198" i="1"/>
  <c r="BP1206" i="1"/>
  <c r="BP1214" i="1"/>
  <c r="BP1222" i="1"/>
  <c r="BP1230" i="1"/>
  <c r="BP1238" i="1"/>
  <c r="BP1246" i="1"/>
  <c r="BP1254" i="1"/>
  <c r="BP1262" i="1"/>
  <c r="BP1116" i="1"/>
  <c r="BP1167" i="1"/>
  <c r="BP1175" i="1"/>
  <c r="BP1183" i="1"/>
  <c r="BP1191" i="1"/>
  <c r="BP1199" i="1"/>
  <c r="BP1207" i="1"/>
  <c r="BP1223" i="1"/>
  <c r="BP1231" i="1"/>
  <c r="BP1247" i="1"/>
  <c r="BP1263" i="1"/>
  <c r="BL8" i="1"/>
  <c r="BL12" i="1"/>
  <c r="BL16" i="1"/>
  <c r="BL20" i="1"/>
  <c r="BL24" i="1"/>
  <c r="BL28" i="1"/>
  <c r="BL32" i="1"/>
  <c r="BL36" i="1"/>
  <c r="BL40" i="1"/>
  <c r="BL44" i="1"/>
  <c r="BL48" i="1"/>
  <c r="BL52" i="1"/>
  <c r="BL56" i="1"/>
  <c r="BL60" i="1"/>
  <c r="BL64" i="1"/>
  <c r="BL68" i="1"/>
  <c r="BL72" i="1"/>
  <c r="BL76" i="1"/>
  <c r="BL80" i="1"/>
  <c r="BL84" i="1"/>
  <c r="BL88" i="1"/>
  <c r="BL92" i="1"/>
  <c r="BL96" i="1"/>
  <c r="BL100" i="1"/>
  <c r="BL104" i="1"/>
  <c r="BL108" i="1"/>
  <c r="BL112" i="1"/>
  <c r="BL116" i="1"/>
  <c r="BL6" i="1"/>
  <c r="BL25" i="1"/>
  <c r="BL31" i="1"/>
  <c r="BL38" i="1"/>
  <c r="BL57" i="1"/>
  <c r="BL63" i="1"/>
  <c r="BL70" i="1"/>
  <c r="BL89" i="1"/>
  <c r="BL95" i="1"/>
  <c r="BL102" i="1"/>
  <c r="BL126" i="1"/>
  <c r="BL131" i="1"/>
  <c r="BL142" i="1"/>
  <c r="BL147" i="1"/>
  <c r="BL158" i="1"/>
  <c r="BL163" i="1"/>
  <c r="BL174" i="1"/>
  <c r="BL179" i="1"/>
  <c r="BL190" i="1"/>
  <c r="BL195" i="1"/>
  <c r="BL206" i="1"/>
  <c r="BL211" i="1"/>
  <c r="BL222" i="1"/>
  <c r="BL227" i="1"/>
  <c r="BL238" i="1"/>
  <c r="BL13" i="1"/>
  <c r="BL19" i="1"/>
  <c r="BL26" i="1"/>
  <c r="BL45" i="1"/>
  <c r="BL51" i="1"/>
  <c r="BL58" i="1"/>
  <c r="BL77" i="1"/>
  <c r="BL83" i="1"/>
  <c r="BL90" i="1"/>
  <c r="BL109" i="1"/>
  <c r="BL115" i="1"/>
  <c r="BL121" i="1"/>
  <c r="BL7" i="1"/>
  <c r="BL14" i="1"/>
  <c r="BL33" i="1"/>
  <c r="BL39" i="1"/>
  <c r="BL46" i="1"/>
  <c r="BL65" i="1"/>
  <c r="BL71" i="1"/>
  <c r="BL78" i="1"/>
  <c r="BL97" i="1"/>
  <c r="BL103" i="1"/>
  <c r="BL110" i="1"/>
  <c r="BL122" i="1"/>
  <c r="BL127" i="1"/>
  <c r="BL21" i="1"/>
  <c r="BL27" i="1"/>
  <c r="BL34" i="1"/>
  <c r="BL53" i="1"/>
  <c r="BL59" i="1"/>
  <c r="BL66" i="1"/>
  <c r="BL85" i="1"/>
  <c r="BL91" i="1"/>
  <c r="BL98" i="1"/>
  <c r="BL117" i="1"/>
  <c r="BL128" i="1"/>
  <c r="BL133" i="1"/>
  <c r="BL144" i="1"/>
  <c r="BL149" i="1"/>
  <c r="BL160" i="1"/>
  <c r="BL165" i="1"/>
  <c r="BL176" i="1"/>
  <c r="BL181" i="1"/>
  <c r="BL192" i="1"/>
  <c r="BL197" i="1"/>
  <c r="BL208" i="1"/>
  <c r="BL213" i="1"/>
  <c r="BL224" i="1"/>
  <c r="BL229" i="1"/>
  <c r="BL240" i="1"/>
  <c r="BL245" i="1"/>
  <c r="BL256" i="1"/>
  <c r="BL261" i="1"/>
  <c r="BL272" i="1"/>
  <c r="BL277" i="1"/>
  <c r="BL288" i="1"/>
  <c r="BL293" i="1"/>
  <c r="BL304" i="1"/>
  <c r="BL309" i="1"/>
  <c r="BL320" i="1"/>
  <c r="BL325" i="1"/>
  <c r="BL330" i="1"/>
  <c r="BL339" i="1"/>
  <c r="BL344" i="1"/>
  <c r="BL348" i="1"/>
  <c r="BL352" i="1"/>
  <c r="BL356" i="1"/>
  <c r="BL360" i="1"/>
  <c r="BL364" i="1"/>
  <c r="BL368" i="1"/>
  <c r="BL372" i="1"/>
  <c r="BL376" i="1"/>
  <c r="BL380" i="1"/>
  <c r="BL384" i="1"/>
  <c r="BL9" i="1"/>
  <c r="BL15" i="1"/>
  <c r="BL22" i="1"/>
  <c r="BL41" i="1"/>
  <c r="BL47" i="1"/>
  <c r="BL54" i="1"/>
  <c r="BL73" i="1"/>
  <c r="BL79" i="1"/>
  <c r="BL86" i="1"/>
  <c r="BL105" i="1"/>
  <c r="BL111" i="1"/>
  <c r="BL118" i="1"/>
  <c r="BL123" i="1"/>
  <c r="BL134" i="1"/>
  <c r="BL139" i="1"/>
  <c r="BL150" i="1"/>
  <c r="BL155" i="1"/>
  <c r="BL166" i="1"/>
  <c r="BL171" i="1"/>
  <c r="BL182" i="1"/>
  <c r="BL187" i="1"/>
  <c r="BL198" i="1"/>
  <c r="BL203" i="1"/>
  <c r="BL214" i="1"/>
  <c r="BL219" i="1"/>
  <c r="BL230" i="1"/>
  <c r="BL235" i="1"/>
  <c r="BL246" i="1"/>
  <c r="BL251" i="1"/>
  <c r="BL262" i="1"/>
  <c r="BL267" i="1"/>
  <c r="BL278" i="1"/>
  <c r="BL283" i="1"/>
  <c r="BL294" i="1"/>
  <c r="BL299" i="1"/>
  <c r="BL310" i="1"/>
  <c r="BL315" i="1"/>
  <c r="BL326" i="1"/>
  <c r="BL335" i="1"/>
  <c r="BL340" i="1"/>
  <c r="BL10" i="1"/>
  <c r="BL29" i="1"/>
  <c r="BL35" i="1"/>
  <c r="BL42" i="1"/>
  <c r="BL61" i="1"/>
  <c r="BL67" i="1"/>
  <c r="BL74" i="1"/>
  <c r="BL93" i="1"/>
  <c r="BL99" i="1"/>
  <c r="BL106" i="1"/>
  <c r="BL124" i="1"/>
  <c r="BL129" i="1"/>
  <c r="BL140" i="1"/>
  <c r="BL145" i="1"/>
  <c r="BL156" i="1"/>
  <c r="BL161" i="1"/>
  <c r="BL172" i="1"/>
  <c r="BL177" i="1"/>
  <c r="BL188" i="1"/>
  <c r="BL193" i="1"/>
  <c r="BL204" i="1"/>
  <c r="BL209" i="1"/>
  <c r="BL220" i="1"/>
  <c r="BL225" i="1"/>
  <c r="BL236" i="1"/>
  <c r="BL11" i="1"/>
  <c r="BL18" i="1"/>
  <c r="BL37" i="1"/>
  <c r="BL43" i="1"/>
  <c r="BL50" i="1"/>
  <c r="BL69" i="1"/>
  <c r="BL75" i="1"/>
  <c r="BL82" i="1"/>
  <c r="BL101" i="1"/>
  <c r="BL107" i="1"/>
  <c r="BL114" i="1"/>
  <c r="BL120" i="1"/>
  <c r="BL125" i="1"/>
  <c r="BL136" i="1"/>
  <c r="BL141" i="1"/>
  <c r="BL152" i="1"/>
  <c r="BL157" i="1"/>
  <c r="BL168" i="1"/>
  <c r="BL173" i="1"/>
  <c r="BL184" i="1"/>
  <c r="BL189" i="1"/>
  <c r="BL200" i="1"/>
  <c r="BL205" i="1"/>
  <c r="BL216" i="1"/>
  <c r="BL221" i="1"/>
  <c r="BL232" i="1"/>
  <c r="BL237" i="1"/>
  <c r="BL248" i="1"/>
  <c r="BL253" i="1"/>
  <c r="BL264" i="1"/>
  <c r="BL269" i="1"/>
  <c r="BL280" i="1"/>
  <c r="BL285" i="1"/>
  <c r="BL296" i="1"/>
  <c r="BL301" i="1"/>
  <c r="BL312" i="1"/>
  <c r="BL317" i="1"/>
  <c r="BL328" i="1"/>
  <c r="BL337" i="1"/>
  <c r="BL346" i="1"/>
  <c r="BL350" i="1"/>
  <c r="BL354" i="1"/>
  <c r="BL358" i="1"/>
  <c r="BL362" i="1"/>
  <c r="BL366" i="1"/>
  <c r="BL370" i="1"/>
  <c r="BL374" i="1"/>
  <c r="BL378" i="1"/>
  <c r="BL382" i="1"/>
  <c r="BL386" i="1"/>
  <c r="BL390" i="1"/>
  <c r="BL394" i="1"/>
  <c r="BL398" i="1"/>
  <c r="BL402" i="1"/>
  <c r="BL406" i="1"/>
  <c r="BL410" i="1"/>
  <c r="BL62" i="1"/>
  <c r="BL113" i="1"/>
  <c r="BL138" i="1"/>
  <c r="BL153" i="1"/>
  <c r="BL167" i="1"/>
  <c r="BL196" i="1"/>
  <c r="BL210" i="1"/>
  <c r="BL223" i="1"/>
  <c r="BL247" i="1"/>
  <c r="BL255" i="1"/>
  <c r="BL273" i="1"/>
  <c r="BL281" i="1"/>
  <c r="BL290" i="1"/>
  <c r="BL298" i="1"/>
  <c r="BL307" i="1"/>
  <c r="BL316" i="1"/>
  <c r="BL324" i="1"/>
  <c r="BL332" i="1"/>
  <c r="BL353" i="1"/>
  <c r="BL359" i="1"/>
  <c r="BL385" i="1"/>
  <c r="BL401" i="1"/>
  <c r="BL416" i="1"/>
  <c r="BL421" i="1"/>
  <c r="BL430" i="1"/>
  <c r="BL439" i="1"/>
  <c r="BL448" i="1"/>
  <c r="BL453" i="1"/>
  <c r="BL462" i="1"/>
  <c r="BL471" i="1"/>
  <c r="BL480" i="1"/>
  <c r="BL485" i="1"/>
  <c r="BL494" i="1"/>
  <c r="BL498" i="1"/>
  <c r="BL502" i="1"/>
  <c r="BL506" i="1"/>
  <c r="BL510" i="1"/>
  <c r="BL514" i="1"/>
  <c r="BL518" i="1"/>
  <c r="BL522" i="1"/>
  <c r="BL526" i="1"/>
  <c r="BL530" i="1"/>
  <c r="BL534" i="1"/>
  <c r="BL538" i="1"/>
  <c r="BL542" i="1"/>
  <c r="BL546" i="1"/>
  <c r="BL550" i="1"/>
  <c r="BL554" i="1"/>
  <c r="BL558" i="1"/>
  <c r="BL562" i="1"/>
  <c r="BL566" i="1"/>
  <c r="BL570" i="1"/>
  <c r="BL574" i="1"/>
  <c r="BL578" i="1"/>
  <c r="BL582" i="1"/>
  <c r="BL586" i="1"/>
  <c r="BL590" i="1"/>
  <c r="BL594" i="1"/>
  <c r="BL598" i="1"/>
  <c r="BL602" i="1"/>
  <c r="BL606" i="1"/>
  <c r="BL610" i="1"/>
  <c r="BL614" i="1"/>
  <c r="BL618" i="1"/>
  <c r="BL622" i="1"/>
  <c r="BL626" i="1"/>
  <c r="BL630" i="1"/>
  <c r="BL634" i="1"/>
  <c r="BL638" i="1"/>
  <c r="BL642" i="1"/>
  <c r="BL646" i="1"/>
  <c r="BL650" i="1"/>
  <c r="BL654" i="1"/>
  <c r="BL658" i="1"/>
  <c r="BL662" i="1"/>
  <c r="BL666" i="1"/>
  <c r="BL670" i="1"/>
  <c r="BL674" i="1"/>
  <c r="BL678" i="1"/>
  <c r="BL682" i="1"/>
  <c r="BL686" i="1"/>
  <c r="BL690" i="1"/>
  <c r="BL694" i="1"/>
  <c r="BL698" i="1"/>
  <c r="BL702" i="1"/>
  <c r="BL706" i="1"/>
  <c r="BL710" i="1"/>
  <c r="BL714" i="1"/>
  <c r="BL718" i="1"/>
  <c r="BL722" i="1"/>
  <c r="BL726" i="1"/>
  <c r="BL730" i="1"/>
  <c r="BL17" i="1"/>
  <c r="BL119" i="1"/>
  <c r="BL154" i="1"/>
  <c r="BL169" i="1"/>
  <c r="BL183" i="1"/>
  <c r="BL212" i="1"/>
  <c r="BL226" i="1"/>
  <c r="BL239" i="1"/>
  <c r="BL257" i="1"/>
  <c r="BL265" i="1"/>
  <c r="BL274" i="1"/>
  <c r="BL282" i="1"/>
  <c r="BL291" i="1"/>
  <c r="BL300" i="1"/>
  <c r="BL308" i="1"/>
  <c r="BL333" i="1"/>
  <c r="BL347" i="1"/>
  <c r="BL373" i="1"/>
  <c r="BL379" i="1"/>
  <c r="BL391" i="1"/>
  <c r="BL396" i="1"/>
  <c r="BL407" i="1"/>
  <c r="BL412" i="1"/>
  <c r="BL417" i="1"/>
  <c r="BL426" i="1"/>
  <c r="BL435" i="1"/>
  <c r="BL444" i="1"/>
  <c r="BL449" i="1"/>
  <c r="BL458" i="1"/>
  <c r="BL467" i="1"/>
  <c r="BL476" i="1"/>
  <c r="BL481" i="1"/>
  <c r="BL490" i="1"/>
  <c r="BL23" i="1"/>
  <c r="BL170" i="1"/>
  <c r="BL185" i="1"/>
  <c r="BL199" i="1"/>
  <c r="BL228" i="1"/>
  <c r="BL241" i="1"/>
  <c r="BL249" i="1"/>
  <c r="BL258" i="1"/>
  <c r="BL266" i="1"/>
  <c r="BL275" i="1"/>
  <c r="BL284" i="1"/>
  <c r="BL292" i="1"/>
  <c r="BL318" i="1"/>
  <c r="BL341" i="1"/>
  <c r="BL361" i="1"/>
  <c r="BL367" i="1"/>
  <c r="BL397" i="1"/>
  <c r="BL413" i="1"/>
  <c r="BL422" i="1"/>
  <c r="BL431" i="1"/>
  <c r="BL440" i="1"/>
  <c r="BL445" i="1"/>
  <c r="BL454" i="1"/>
  <c r="BL463" i="1"/>
  <c r="BL472" i="1"/>
  <c r="BL477" i="1"/>
  <c r="BL486" i="1"/>
  <c r="BL495" i="1"/>
  <c r="BL499" i="1"/>
  <c r="BL503" i="1"/>
  <c r="BL507" i="1"/>
  <c r="BL511" i="1"/>
  <c r="BL515" i="1"/>
  <c r="BL519" i="1"/>
  <c r="BL523" i="1"/>
  <c r="BL527" i="1"/>
  <c r="BL531" i="1"/>
  <c r="BL535" i="1"/>
  <c r="BL539" i="1"/>
  <c r="BL543" i="1"/>
  <c r="BL547" i="1"/>
  <c r="BL551" i="1"/>
  <c r="BL555" i="1"/>
  <c r="BL559" i="1"/>
  <c r="BL563" i="1"/>
  <c r="BL567" i="1"/>
  <c r="BL571" i="1"/>
  <c r="BL575" i="1"/>
  <c r="BL579" i="1"/>
  <c r="BL583" i="1"/>
  <c r="BL587" i="1"/>
  <c r="BL591" i="1"/>
  <c r="BL595" i="1"/>
  <c r="BL599" i="1"/>
  <c r="BL603" i="1"/>
  <c r="BL607" i="1"/>
  <c r="BL611" i="1"/>
  <c r="BL615" i="1"/>
  <c r="BL619" i="1"/>
  <c r="BL623" i="1"/>
  <c r="BL627" i="1"/>
  <c r="BL631" i="1"/>
  <c r="BL635" i="1"/>
  <c r="BL639" i="1"/>
  <c r="BL643" i="1"/>
  <c r="BL647" i="1"/>
  <c r="BL651" i="1"/>
  <c r="BL655" i="1"/>
  <c r="BL659" i="1"/>
  <c r="BL663" i="1"/>
  <c r="BL667" i="1"/>
  <c r="BL671" i="1"/>
  <c r="BL675" i="1"/>
  <c r="BL679" i="1"/>
  <c r="BL683" i="1"/>
  <c r="BL687" i="1"/>
  <c r="BL691" i="1"/>
  <c r="BL695" i="1"/>
  <c r="BL699" i="1"/>
  <c r="BL703" i="1"/>
  <c r="BL707" i="1"/>
  <c r="BL711" i="1"/>
  <c r="BL715" i="1"/>
  <c r="BL719" i="1"/>
  <c r="BL723" i="1"/>
  <c r="BL727" i="1"/>
  <c r="BL731" i="1"/>
  <c r="BL735" i="1"/>
  <c r="BL739" i="1"/>
  <c r="BL743" i="1"/>
  <c r="BL30" i="1"/>
  <c r="BL81" i="1"/>
  <c r="BL130" i="1"/>
  <c r="BL143" i="1"/>
  <c r="BL186" i="1"/>
  <c r="BL201" i="1"/>
  <c r="BL215" i="1"/>
  <c r="BL242" i="1"/>
  <c r="BL250" i="1"/>
  <c r="BL259" i="1"/>
  <c r="BL268" i="1"/>
  <c r="BL276" i="1"/>
  <c r="BL302" i="1"/>
  <c r="BL327" i="1"/>
  <c r="BL334" i="1"/>
  <c r="BL342" i="1"/>
  <c r="BL349" i="1"/>
  <c r="BL355" i="1"/>
  <c r="BL381" i="1"/>
  <c r="BL387" i="1"/>
  <c r="BL392" i="1"/>
  <c r="BL403" i="1"/>
  <c r="BL408" i="1"/>
  <c r="BL418" i="1"/>
  <c r="BL427" i="1"/>
  <c r="BL436" i="1"/>
  <c r="BL441" i="1"/>
  <c r="BL450" i="1"/>
  <c r="BL459" i="1"/>
  <c r="BL468" i="1"/>
  <c r="BL473" i="1"/>
  <c r="BL482" i="1"/>
  <c r="BL491" i="1"/>
  <c r="BL87" i="1"/>
  <c r="BL132" i="1"/>
  <c r="BL146" i="1"/>
  <c r="BL159" i="1"/>
  <c r="BL202" i="1"/>
  <c r="BL217" i="1"/>
  <c r="BL231" i="1"/>
  <c r="BL243" i="1"/>
  <c r="BL252" i="1"/>
  <c r="BL260" i="1"/>
  <c r="BL286" i="1"/>
  <c r="BL311" i="1"/>
  <c r="BL319" i="1"/>
  <c r="BL336" i="1"/>
  <c r="BL369" i="1"/>
  <c r="BL375" i="1"/>
  <c r="BL393" i="1"/>
  <c r="BL409" i="1"/>
  <c r="BL414" i="1"/>
  <c r="BL423" i="1"/>
  <c r="BL432" i="1"/>
  <c r="BL437" i="1"/>
  <c r="BL446" i="1"/>
  <c r="BL455" i="1"/>
  <c r="BL464" i="1"/>
  <c r="BL469" i="1"/>
  <c r="BL478" i="1"/>
  <c r="BL487" i="1"/>
  <c r="BL496" i="1"/>
  <c r="BL500" i="1"/>
  <c r="BL504" i="1"/>
  <c r="BL508" i="1"/>
  <c r="BL512" i="1"/>
  <c r="BL516" i="1"/>
  <c r="BL520" i="1"/>
  <c r="BL524" i="1"/>
  <c r="BL528" i="1"/>
  <c r="BL532" i="1"/>
  <c r="BL536" i="1"/>
  <c r="BL540" i="1"/>
  <c r="BL544" i="1"/>
  <c r="BL548" i="1"/>
  <c r="BL552" i="1"/>
  <c r="BL556" i="1"/>
  <c r="BL560" i="1"/>
  <c r="BL564" i="1"/>
  <c r="BL568" i="1"/>
  <c r="BL572" i="1"/>
  <c r="BL576" i="1"/>
  <c r="BL580" i="1"/>
  <c r="BL584" i="1"/>
  <c r="BL588" i="1"/>
  <c r="BL592" i="1"/>
  <c r="BL596" i="1"/>
  <c r="BL600" i="1"/>
  <c r="BL604" i="1"/>
  <c r="BL608" i="1"/>
  <c r="BL612" i="1"/>
  <c r="BL616" i="1"/>
  <c r="BL620" i="1"/>
  <c r="BL624" i="1"/>
  <c r="BL628" i="1"/>
  <c r="BL632" i="1"/>
  <c r="BL636" i="1"/>
  <c r="BL640" i="1"/>
  <c r="BL644" i="1"/>
  <c r="BL648" i="1"/>
  <c r="BL652" i="1"/>
  <c r="BL656" i="1"/>
  <c r="BL660" i="1"/>
  <c r="BL664" i="1"/>
  <c r="BL668" i="1"/>
  <c r="BL672" i="1"/>
  <c r="BL676" i="1"/>
  <c r="BL680" i="1"/>
  <c r="BL684" i="1"/>
  <c r="BL688" i="1"/>
  <c r="BL692" i="1"/>
  <c r="BL94" i="1"/>
  <c r="BL148" i="1"/>
  <c r="BL162" i="1"/>
  <c r="BL175" i="1"/>
  <c r="BL218" i="1"/>
  <c r="BL233" i="1"/>
  <c r="BL244" i="1"/>
  <c r="BL270" i="1"/>
  <c r="BL295" i="1"/>
  <c r="BL303" i="1"/>
  <c r="BL321" i="1"/>
  <c r="BL329" i="1"/>
  <c r="BL343" i="1"/>
  <c r="BL357" i="1"/>
  <c r="BL363" i="1"/>
  <c r="BL388" i="1"/>
  <c r="BL399" i="1"/>
  <c r="BL404" i="1"/>
  <c r="BL419" i="1"/>
  <c r="BL428" i="1"/>
  <c r="BL433" i="1"/>
  <c r="BL442" i="1"/>
  <c r="BL451" i="1"/>
  <c r="BL460" i="1"/>
  <c r="BL465" i="1"/>
  <c r="BL474" i="1"/>
  <c r="BL483" i="1"/>
  <c r="BL492" i="1"/>
  <c r="BL49" i="1"/>
  <c r="BL135" i="1"/>
  <c r="BL164" i="1"/>
  <c r="BL178" i="1"/>
  <c r="BL191" i="1"/>
  <c r="BL234" i="1"/>
  <c r="BL254" i="1"/>
  <c r="BL279" i="1"/>
  <c r="BL287" i="1"/>
  <c r="BL305" i="1"/>
  <c r="BL313" i="1"/>
  <c r="BL322" i="1"/>
  <c r="BL345" i="1"/>
  <c r="BL351" i="1"/>
  <c r="BL377" i="1"/>
  <c r="BL383" i="1"/>
  <c r="BL389" i="1"/>
  <c r="BL405" i="1"/>
  <c r="BL415" i="1"/>
  <c r="BL424" i="1"/>
  <c r="BL429" i="1"/>
  <c r="BL438" i="1"/>
  <c r="BL447" i="1"/>
  <c r="BL456" i="1"/>
  <c r="BL461" i="1"/>
  <c r="BL470" i="1"/>
  <c r="BL479" i="1"/>
  <c r="BL488" i="1"/>
  <c r="BL493" i="1"/>
  <c r="BL497" i="1"/>
  <c r="BL501" i="1"/>
  <c r="BL505" i="1"/>
  <c r="BL509" i="1"/>
  <c r="BL513" i="1"/>
  <c r="BL517" i="1"/>
  <c r="BL521" i="1"/>
  <c r="BL525" i="1"/>
  <c r="BL529" i="1"/>
  <c r="BL533" i="1"/>
  <c r="BL537" i="1"/>
  <c r="BL541" i="1"/>
  <c r="BL545" i="1"/>
  <c r="BL549" i="1"/>
  <c r="BL553" i="1"/>
  <c r="BL557" i="1"/>
  <c r="BL561" i="1"/>
  <c r="BL565" i="1"/>
  <c r="BL569" i="1"/>
  <c r="BL573" i="1"/>
  <c r="BL577" i="1"/>
  <c r="BL581" i="1"/>
  <c r="BL585" i="1"/>
  <c r="BL589" i="1"/>
  <c r="BL593" i="1"/>
  <c r="BL597" i="1"/>
  <c r="BL601" i="1"/>
  <c r="BL605" i="1"/>
  <c r="BL609" i="1"/>
  <c r="BL613" i="1"/>
  <c r="BL617" i="1"/>
  <c r="BL621" i="1"/>
  <c r="BL625" i="1"/>
  <c r="BL629" i="1"/>
  <c r="BL633" i="1"/>
  <c r="BL637" i="1"/>
  <c r="BL641" i="1"/>
  <c r="BL645" i="1"/>
  <c r="BL649" i="1"/>
  <c r="BL55" i="1"/>
  <c r="BL297" i="1"/>
  <c r="BL443" i="1"/>
  <c r="BL713" i="1"/>
  <c r="BL720" i="1"/>
  <c r="BL748" i="1"/>
  <c r="BL757" i="1"/>
  <c r="BL766" i="1"/>
  <c r="BL775" i="1"/>
  <c r="BL780" i="1"/>
  <c r="BL789" i="1"/>
  <c r="BL798" i="1"/>
  <c r="BL807" i="1"/>
  <c r="BL812" i="1"/>
  <c r="BL821" i="1"/>
  <c r="BL830" i="1"/>
  <c r="BL839" i="1"/>
  <c r="BL844" i="1"/>
  <c r="BL853" i="1"/>
  <c r="BL862" i="1"/>
  <c r="BL871" i="1"/>
  <c r="BL876" i="1"/>
  <c r="BL885" i="1"/>
  <c r="BL894" i="1"/>
  <c r="BL903" i="1"/>
  <c r="BL306" i="1"/>
  <c r="BL365" i="1"/>
  <c r="BL411" i="1"/>
  <c r="BL484" i="1"/>
  <c r="BL701" i="1"/>
  <c r="BL708" i="1"/>
  <c r="BL733" i="1"/>
  <c r="BL738" i="1"/>
  <c r="BL744" i="1"/>
  <c r="BL753" i="1"/>
  <c r="BL762" i="1"/>
  <c r="BL771" i="1"/>
  <c r="BL776" i="1"/>
  <c r="BL785" i="1"/>
  <c r="BL794" i="1"/>
  <c r="BL803" i="1"/>
  <c r="BL808" i="1"/>
  <c r="BL817" i="1"/>
  <c r="BL826" i="1"/>
  <c r="BL835" i="1"/>
  <c r="BL840" i="1"/>
  <c r="BL849" i="1"/>
  <c r="BL858" i="1"/>
  <c r="BL867" i="1"/>
  <c r="BL872" i="1"/>
  <c r="BL881" i="1"/>
  <c r="BL890" i="1"/>
  <c r="BL899" i="1"/>
  <c r="BL904" i="1"/>
  <c r="BL908" i="1"/>
  <c r="BL912" i="1"/>
  <c r="BL916" i="1"/>
  <c r="BL920" i="1"/>
  <c r="BL924" i="1"/>
  <c r="BL928" i="1"/>
  <c r="BL932" i="1"/>
  <c r="BL936" i="1"/>
  <c r="BL940" i="1"/>
  <c r="BL944" i="1"/>
  <c r="BL137" i="1"/>
  <c r="BL314" i="1"/>
  <c r="BL371" i="1"/>
  <c r="BL452" i="1"/>
  <c r="BL489" i="1"/>
  <c r="BL696" i="1"/>
  <c r="BL721" i="1"/>
  <c r="BL728" i="1"/>
  <c r="BL749" i="1"/>
  <c r="BL758" i="1"/>
  <c r="BL767" i="1"/>
  <c r="BL772" i="1"/>
  <c r="BL781" i="1"/>
  <c r="BL790" i="1"/>
  <c r="BL799" i="1"/>
  <c r="BL804" i="1"/>
  <c r="BL813" i="1"/>
  <c r="BL822" i="1"/>
  <c r="BL831" i="1"/>
  <c r="BL836" i="1"/>
  <c r="BL845" i="1"/>
  <c r="BL854" i="1"/>
  <c r="BL863" i="1"/>
  <c r="BL868" i="1"/>
  <c r="BL877" i="1"/>
  <c r="BL886" i="1"/>
  <c r="BL895" i="1"/>
  <c r="BL900" i="1"/>
  <c r="BL151" i="1"/>
  <c r="BL323" i="1"/>
  <c r="BL420" i="1"/>
  <c r="BL457" i="1"/>
  <c r="BL657" i="1"/>
  <c r="BL665" i="1"/>
  <c r="BL673" i="1"/>
  <c r="BL681" i="1"/>
  <c r="BL689" i="1"/>
  <c r="BL709" i="1"/>
  <c r="BL716" i="1"/>
  <c r="BL734" i="1"/>
  <c r="BL740" i="1"/>
  <c r="BL745" i="1"/>
  <c r="BL754" i="1"/>
  <c r="BL763" i="1"/>
  <c r="BL768" i="1"/>
  <c r="BL777" i="1"/>
  <c r="BL786" i="1"/>
  <c r="BL795" i="1"/>
  <c r="BL800" i="1"/>
  <c r="BL809" i="1"/>
  <c r="BL818" i="1"/>
  <c r="BL827" i="1"/>
  <c r="BL832" i="1"/>
  <c r="BL841" i="1"/>
  <c r="BL850" i="1"/>
  <c r="BL859" i="1"/>
  <c r="BL864" i="1"/>
  <c r="BL873" i="1"/>
  <c r="BL882" i="1"/>
  <c r="BL263" i="1"/>
  <c r="BL331" i="1"/>
  <c r="BL425" i="1"/>
  <c r="BL697" i="1"/>
  <c r="BL704" i="1"/>
  <c r="BL729" i="1"/>
  <c r="BL750" i="1"/>
  <c r="BL759" i="1"/>
  <c r="BL764" i="1"/>
  <c r="BL773" i="1"/>
  <c r="BL782" i="1"/>
  <c r="BL791" i="1"/>
  <c r="BL796" i="1"/>
  <c r="BL805" i="1"/>
  <c r="BL814" i="1"/>
  <c r="BL823" i="1"/>
  <c r="BL828" i="1"/>
  <c r="BL837" i="1"/>
  <c r="BL846" i="1"/>
  <c r="BL855" i="1"/>
  <c r="BL860" i="1"/>
  <c r="BL869" i="1"/>
  <c r="BL878" i="1"/>
  <c r="BL887" i="1"/>
  <c r="BL892" i="1"/>
  <c r="BL901" i="1"/>
  <c r="BL180" i="1"/>
  <c r="BL271" i="1"/>
  <c r="BL338" i="1"/>
  <c r="BL466" i="1"/>
  <c r="BL717" i="1"/>
  <c r="BL724" i="1"/>
  <c r="BL736" i="1"/>
  <c r="BL741" i="1"/>
  <c r="BL746" i="1"/>
  <c r="BL755" i="1"/>
  <c r="BL760" i="1"/>
  <c r="BL769" i="1"/>
  <c r="BL778" i="1"/>
  <c r="BL787" i="1"/>
  <c r="BL792" i="1"/>
  <c r="BL801" i="1"/>
  <c r="BL810" i="1"/>
  <c r="BL819" i="1"/>
  <c r="BL824" i="1"/>
  <c r="BL833" i="1"/>
  <c r="BL842" i="1"/>
  <c r="BL851" i="1"/>
  <c r="BL856" i="1"/>
  <c r="BL865" i="1"/>
  <c r="BL874" i="1"/>
  <c r="BL883" i="1"/>
  <c r="BL888" i="1"/>
  <c r="BL897" i="1"/>
  <c r="BL906" i="1"/>
  <c r="BL910" i="1"/>
  <c r="BL914" i="1"/>
  <c r="BL918" i="1"/>
  <c r="BL922" i="1"/>
  <c r="BL194" i="1"/>
  <c r="BL395" i="1"/>
  <c r="BL434" i="1"/>
  <c r="BL705" i="1"/>
  <c r="BL712" i="1"/>
  <c r="BL751" i="1"/>
  <c r="BL756" i="1"/>
  <c r="BL765" i="1"/>
  <c r="BL774" i="1"/>
  <c r="BL783" i="1"/>
  <c r="BL788" i="1"/>
  <c r="BL797" i="1"/>
  <c r="BL806" i="1"/>
  <c r="BL815" i="1"/>
  <c r="BL820" i="1"/>
  <c r="BL829" i="1"/>
  <c r="BL838" i="1"/>
  <c r="BL847" i="1"/>
  <c r="BL852" i="1"/>
  <c r="BL861" i="1"/>
  <c r="BL870" i="1"/>
  <c r="BL879" i="1"/>
  <c r="BL884" i="1"/>
  <c r="BL207" i="1"/>
  <c r="BL669" i="1"/>
  <c r="BL725" i="1"/>
  <c r="BL802" i="1"/>
  <c r="BL875" i="1"/>
  <c r="BL917" i="1"/>
  <c r="BL947" i="1"/>
  <c r="BL953" i="1"/>
  <c r="BL958" i="1"/>
  <c r="BL963" i="1"/>
  <c r="BL969" i="1"/>
  <c r="BL974" i="1"/>
  <c r="BL979" i="1"/>
  <c r="BL985" i="1"/>
  <c r="BL990" i="1"/>
  <c r="BL995" i="1"/>
  <c r="BL1001" i="1"/>
  <c r="BL1006" i="1"/>
  <c r="BL1011" i="1"/>
  <c r="BL1017" i="1"/>
  <c r="BL289" i="1"/>
  <c r="BL677" i="1"/>
  <c r="BL732" i="1"/>
  <c r="BL770" i="1"/>
  <c r="BL843" i="1"/>
  <c r="BL880" i="1"/>
  <c r="BL896" i="1"/>
  <c r="BL907" i="1"/>
  <c r="BL927" i="1"/>
  <c r="BL935" i="1"/>
  <c r="BL942" i="1"/>
  <c r="BL948" i="1"/>
  <c r="BL964" i="1"/>
  <c r="BL980" i="1"/>
  <c r="BL996" i="1"/>
  <c r="BL1012" i="1"/>
  <c r="BL1022" i="1"/>
  <c r="BL1026" i="1"/>
  <c r="BL1030" i="1"/>
  <c r="BL1034" i="1"/>
  <c r="BL1038" i="1"/>
  <c r="BL1042" i="1"/>
  <c r="BL1046" i="1"/>
  <c r="BL1050" i="1"/>
  <c r="BL1054" i="1"/>
  <c r="BL1058" i="1"/>
  <c r="BL1062" i="1"/>
  <c r="BL1066" i="1"/>
  <c r="BL1070" i="1"/>
  <c r="BL1074" i="1"/>
  <c r="BL1078" i="1"/>
  <c r="BL1082" i="1"/>
  <c r="BL1086" i="1"/>
  <c r="BL1090" i="1"/>
  <c r="BL1094" i="1"/>
  <c r="BL1098" i="1"/>
  <c r="BL1102" i="1"/>
  <c r="BL1106" i="1"/>
  <c r="BL1110" i="1"/>
  <c r="BL1114" i="1"/>
  <c r="BL1118" i="1"/>
  <c r="BL1122" i="1"/>
  <c r="BL1126" i="1"/>
  <c r="BL1130" i="1"/>
  <c r="BL1134" i="1"/>
  <c r="BL1138" i="1"/>
  <c r="BL1142" i="1"/>
  <c r="BL1146" i="1"/>
  <c r="BL1150" i="1"/>
  <c r="BL1154" i="1"/>
  <c r="BL1158" i="1"/>
  <c r="BL1162" i="1"/>
  <c r="BL1166" i="1"/>
  <c r="BL1170" i="1"/>
  <c r="BL1174" i="1"/>
  <c r="BL1178" i="1"/>
  <c r="BL1182" i="1"/>
  <c r="BL1186" i="1"/>
  <c r="BL1190" i="1"/>
  <c r="BL1194" i="1"/>
  <c r="BL1198" i="1"/>
  <c r="BL1202" i="1"/>
  <c r="BL1206" i="1"/>
  <c r="BL1210" i="1"/>
  <c r="BL1214" i="1"/>
  <c r="BL1218" i="1"/>
  <c r="BL1222" i="1"/>
  <c r="BL1226" i="1"/>
  <c r="BL1230" i="1"/>
  <c r="BL1234" i="1"/>
  <c r="BL1238" i="1"/>
  <c r="BL1242" i="1"/>
  <c r="BL1246" i="1"/>
  <c r="BL1250" i="1"/>
  <c r="BL1254" i="1"/>
  <c r="BL1258" i="1"/>
  <c r="BL1262" i="1"/>
  <c r="BL1266" i="1"/>
  <c r="BL1270" i="1"/>
  <c r="BL1274" i="1"/>
  <c r="BL1278" i="1"/>
  <c r="BL1282" i="1"/>
  <c r="BL1286" i="1"/>
  <c r="BL1290" i="1"/>
  <c r="BL1294" i="1"/>
  <c r="BL1298" i="1"/>
  <c r="BL1302" i="1"/>
  <c r="BL1306" i="1"/>
  <c r="BL1310" i="1"/>
  <c r="BL1314" i="1"/>
  <c r="BL1318" i="1"/>
  <c r="BL1322" i="1"/>
  <c r="BL1326" i="1"/>
  <c r="BL1330" i="1"/>
  <c r="BL1334" i="1"/>
  <c r="BL1338" i="1"/>
  <c r="BL1342" i="1"/>
  <c r="BL1346" i="1"/>
  <c r="BL1350" i="1"/>
  <c r="BL1354" i="1"/>
  <c r="BL1358" i="1"/>
  <c r="BL1362" i="1"/>
  <c r="BL1366" i="1"/>
  <c r="BL1370" i="1"/>
  <c r="BL1374" i="1"/>
  <c r="BL1378" i="1"/>
  <c r="BL1382" i="1"/>
  <c r="BL1386" i="1"/>
  <c r="BL1390" i="1"/>
  <c r="BL685" i="1"/>
  <c r="BL737" i="1"/>
  <c r="BL811" i="1"/>
  <c r="BL848" i="1"/>
  <c r="BL909" i="1"/>
  <c r="BL919" i="1"/>
  <c r="BL929" i="1"/>
  <c r="BL937" i="1"/>
  <c r="BL949" i="1"/>
  <c r="BL954" i="1"/>
  <c r="BL959" i="1"/>
  <c r="BL965" i="1"/>
  <c r="BL970" i="1"/>
  <c r="BL975" i="1"/>
  <c r="BL981" i="1"/>
  <c r="BL986" i="1"/>
  <c r="BL991" i="1"/>
  <c r="BL997" i="1"/>
  <c r="BL1002" i="1"/>
  <c r="BL1007" i="1"/>
  <c r="BL1013" i="1"/>
  <c r="BL1018" i="1"/>
  <c r="BL1279" i="1"/>
  <c r="BL1339" i="1"/>
  <c r="BL1347" i="1"/>
  <c r="BL1355" i="1"/>
  <c r="BL1363" i="1"/>
  <c r="BL1371" i="1"/>
  <c r="BL1379" i="1"/>
  <c r="BL1387" i="1"/>
  <c r="BL400" i="1"/>
  <c r="BL693" i="1"/>
  <c r="BL742" i="1"/>
  <c r="BL779" i="1"/>
  <c r="BL816" i="1"/>
  <c r="BL898" i="1"/>
  <c r="BL921" i="1"/>
  <c r="BL930" i="1"/>
  <c r="BL943" i="1"/>
  <c r="BL960" i="1"/>
  <c r="BL976" i="1"/>
  <c r="BL992" i="1"/>
  <c r="BL1008" i="1"/>
  <c r="BL1023" i="1"/>
  <c r="BL1027" i="1"/>
  <c r="BL1031" i="1"/>
  <c r="BL1035" i="1"/>
  <c r="BL1039" i="1"/>
  <c r="BL1043" i="1"/>
  <c r="BL1047" i="1"/>
  <c r="BL1051" i="1"/>
  <c r="BL1055" i="1"/>
  <c r="BL1059" i="1"/>
  <c r="BL1063" i="1"/>
  <c r="BL1067" i="1"/>
  <c r="BL1071" i="1"/>
  <c r="BL1075" i="1"/>
  <c r="BL1079" i="1"/>
  <c r="BL1083" i="1"/>
  <c r="BL1087" i="1"/>
  <c r="BL1091" i="1"/>
  <c r="BL1095" i="1"/>
  <c r="BL1099" i="1"/>
  <c r="BL1103" i="1"/>
  <c r="BL1107" i="1"/>
  <c r="BL1111" i="1"/>
  <c r="BL1115" i="1"/>
  <c r="BL1119" i="1"/>
  <c r="BL1123" i="1"/>
  <c r="BL1127" i="1"/>
  <c r="BL1131" i="1"/>
  <c r="BL1135" i="1"/>
  <c r="BL1139" i="1"/>
  <c r="BL1143" i="1"/>
  <c r="BL1147" i="1"/>
  <c r="BL1151" i="1"/>
  <c r="BL1155" i="1"/>
  <c r="BL1159" i="1"/>
  <c r="BL1163" i="1"/>
  <c r="BL1167" i="1"/>
  <c r="BL1171" i="1"/>
  <c r="BL1175" i="1"/>
  <c r="BL1179" i="1"/>
  <c r="BL1183" i="1"/>
  <c r="BL1187" i="1"/>
  <c r="BL1191" i="1"/>
  <c r="BL1195" i="1"/>
  <c r="BL1199" i="1"/>
  <c r="BL1203" i="1"/>
  <c r="BL1207" i="1"/>
  <c r="BL1211" i="1"/>
  <c r="BL1215" i="1"/>
  <c r="BL1219" i="1"/>
  <c r="BL1223" i="1"/>
  <c r="BL1227" i="1"/>
  <c r="BL1231" i="1"/>
  <c r="BL1235" i="1"/>
  <c r="BL1239" i="1"/>
  <c r="BL1243" i="1"/>
  <c r="BL1247" i="1"/>
  <c r="BL1251" i="1"/>
  <c r="BL1255" i="1"/>
  <c r="BL1259" i="1"/>
  <c r="BL1263" i="1"/>
  <c r="BL1267" i="1"/>
  <c r="BL1271" i="1"/>
  <c r="BL1275" i="1"/>
  <c r="BL1283" i="1"/>
  <c r="BL1287" i="1"/>
  <c r="BL1291" i="1"/>
  <c r="BL1295" i="1"/>
  <c r="BL1299" i="1"/>
  <c r="BL1303" i="1"/>
  <c r="BL1307" i="1"/>
  <c r="BL1311" i="1"/>
  <c r="BL1315" i="1"/>
  <c r="BL1319" i="1"/>
  <c r="BL1323" i="1"/>
  <c r="BL1327" i="1"/>
  <c r="BL1331" i="1"/>
  <c r="BL1335" i="1"/>
  <c r="BL1343" i="1"/>
  <c r="BL1351" i="1"/>
  <c r="BL1359" i="1"/>
  <c r="BL1367" i="1"/>
  <c r="BL1375" i="1"/>
  <c r="BL1383" i="1"/>
  <c r="BL1391" i="1"/>
  <c r="BL700" i="1"/>
  <c r="BL747" i="1"/>
  <c r="BL784" i="1"/>
  <c r="BL857" i="1"/>
  <c r="BL911" i="1"/>
  <c r="BL938" i="1"/>
  <c r="BL945" i="1"/>
  <c r="BL950" i="1"/>
  <c r="BL955" i="1"/>
  <c r="BL961" i="1"/>
  <c r="BL966" i="1"/>
  <c r="BL971" i="1"/>
  <c r="BL977" i="1"/>
  <c r="BL982" i="1"/>
  <c r="BL987" i="1"/>
  <c r="BL993" i="1"/>
  <c r="BL998" i="1"/>
  <c r="BL1003" i="1"/>
  <c r="BL1009" i="1"/>
  <c r="BL1014" i="1"/>
  <c r="BL1019" i="1"/>
  <c r="BL475" i="1"/>
  <c r="BL752" i="1"/>
  <c r="BL825" i="1"/>
  <c r="BL889" i="1"/>
  <c r="BL902" i="1"/>
  <c r="BL913" i="1"/>
  <c r="BL923" i="1"/>
  <c r="BL931" i="1"/>
  <c r="BL956" i="1"/>
  <c r="BL972" i="1"/>
  <c r="BL988" i="1"/>
  <c r="BL1004" i="1"/>
  <c r="BL1020" i="1"/>
  <c r="BL1024" i="1"/>
  <c r="BL1028" i="1"/>
  <c r="BL1032" i="1"/>
  <c r="BL1036" i="1"/>
  <c r="BL1040" i="1"/>
  <c r="BL1044" i="1"/>
  <c r="BL1048" i="1"/>
  <c r="BL1052" i="1"/>
  <c r="BL1056" i="1"/>
  <c r="BL1060" i="1"/>
  <c r="BL1064" i="1"/>
  <c r="BL1068" i="1"/>
  <c r="BL1072" i="1"/>
  <c r="BL1076" i="1"/>
  <c r="BL1080" i="1"/>
  <c r="BL1084" i="1"/>
  <c r="BL1088" i="1"/>
  <c r="BL1092" i="1"/>
  <c r="BL1096" i="1"/>
  <c r="BL1100" i="1"/>
  <c r="BL1104" i="1"/>
  <c r="BL1108" i="1"/>
  <c r="BL1112" i="1"/>
  <c r="BL1116" i="1"/>
  <c r="BL1120" i="1"/>
  <c r="BL1124" i="1"/>
  <c r="BL1128" i="1"/>
  <c r="BL1132" i="1"/>
  <c r="BL1136" i="1"/>
  <c r="BL1140" i="1"/>
  <c r="BL1144" i="1"/>
  <c r="BL1148" i="1"/>
  <c r="BL1152" i="1"/>
  <c r="BL1156" i="1"/>
  <c r="BL1160" i="1"/>
  <c r="BL1164" i="1"/>
  <c r="BL1168" i="1"/>
  <c r="BL1172" i="1"/>
  <c r="BL1176" i="1"/>
  <c r="BL1180" i="1"/>
  <c r="BL1184" i="1"/>
  <c r="BL1188" i="1"/>
  <c r="BL1192" i="1"/>
  <c r="BL1196" i="1"/>
  <c r="BL1200" i="1"/>
  <c r="BL1204" i="1"/>
  <c r="BL1208" i="1"/>
  <c r="BL1212" i="1"/>
  <c r="BL1216" i="1"/>
  <c r="BL1220" i="1"/>
  <c r="BL1224" i="1"/>
  <c r="BL1228" i="1"/>
  <c r="BL1232" i="1"/>
  <c r="BL1236" i="1"/>
  <c r="BL1240" i="1"/>
  <c r="BL1244" i="1"/>
  <c r="BL1248" i="1"/>
  <c r="BL1252" i="1"/>
  <c r="BL1256" i="1"/>
  <c r="BL1260" i="1"/>
  <c r="BL1264" i="1"/>
  <c r="BL1268" i="1"/>
  <c r="BL1272" i="1"/>
  <c r="BL1276" i="1"/>
  <c r="BL1280" i="1"/>
  <c r="BL1284" i="1"/>
  <c r="BL1288" i="1"/>
  <c r="BL1292" i="1"/>
  <c r="BL1296" i="1"/>
  <c r="BL1300" i="1"/>
  <c r="BL1304" i="1"/>
  <c r="BL1308" i="1"/>
  <c r="BL1312" i="1"/>
  <c r="BL1316" i="1"/>
  <c r="BL1320" i="1"/>
  <c r="BL1324" i="1"/>
  <c r="BL1328" i="1"/>
  <c r="BL1332" i="1"/>
  <c r="BL1336" i="1"/>
  <c r="BL1340" i="1"/>
  <c r="BL1344" i="1"/>
  <c r="BL1348" i="1"/>
  <c r="BL1352" i="1"/>
  <c r="BL1356" i="1"/>
  <c r="BL1360" i="1"/>
  <c r="BL1364" i="1"/>
  <c r="BL1368" i="1"/>
  <c r="BL1372" i="1"/>
  <c r="BL1376" i="1"/>
  <c r="BL1380" i="1"/>
  <c r="BL661" i="1"/>
  <c r="BL761" i="1"/>
  <c r="BL834" i="1"/>
  <c r="BL893" i="1"/>
  <c r="BL905" i="1"/>
  <c r="BL915" i="1"/>
  <c r="BL926" i="1"/>
  <c r="BL934" i="1"/>
  <c r="BL941" i="1"/>
  <c r="BL952" i="1"/>
  <c r="BL968" i="1"/>
  <c r="BL984" i="1"/>
  <c r="BL1000" i="1"/>
  <c r="BL1016" i="1"/>
  <c r="BL1021" i="1"/>
  <c r="BL1025" i="1"/>
  <c r="BL1029" i="1"/>
  <c r="BL1033" i="1"/>
  <c r="BL1037" i="1"/>
  <c r="BL1041" i="1"/>
  <c r="BL1045" i="1"/>
  <c r="BL1049" i="1"/>
  <c r="BL1053" i="1"/>
  <c r="BL1057" i="1"/>
  <c r="BL1061" i="1"/>
  <c r="BL1065" i="1"/>
  <c r="BL1069" i="1"/>
  <c r="BL1073" i="1"/>
  <c r="BL1077" i="1"/>
  <c r="BL1081" i="1"/>
  <c r="BL1085" i="1"/>
  <c r="BL1089" i="1"/>
  <c r="BL1093" i="1"/>
  <c r="BL1097" i="1"/>
  <c r="BL1101" i="1"/>
  <c r="BL1105" i="1"/>
  <c r="BL1109" i="1"/>
  <c r="BL1113" i="1"/>
  <c r="BL1117" i="1"/>
  <c r="BL1121" i="1"/>
  <c r="BL1125" i="1"/>
  <c r="BL1129" i="1"/>
  <c r="BL1133" i="1"/>
  <c r="BL1137" i="1"/>
  <c r="BL1141" i="1"/>
  <c r="BL1145" i="1"/>
  <c r="BL1149" i="1"/>
  <c r="BL1153" i="1"/>
  <c r="BL1157" i="1"/>
  <c r="BL1161" i="1"/>
  <c r="BL1165" i="1"/>
  <c r="BL1169" i="1"/>
  <c r="BL1173" i="1"/>
  <c r="BL1177" i="1"/>
  <c r="BL1181" i="1"/>
  <c r="BL1185" i="1"/>
  <c r="BL1189" i="1"/>
  <c r="BL1193" i="1"/>
  <c r="BL1197" i="1"/>
  <c r="BL1201" i="1"/>
  <c r="BL1205" i="1"/>
  <c r="BL1209" i="1"/>
  <c r="BL1213" i="1"/>
  <c r="BL1217" i="1"/>
  <c r="BL1221" i="1"/>
  <c r="BL1225" i="1"/>
  <c r="BL1229" i="1"/>
  <c r="BL1233" i="1"/>
  <c r="BL1237" i="1"/>
  <c r="BL1241" i="1"/>
  <c r="BL1245" i="1"/>
  <c r="BL1249" i="1"/>
  <c r="BL1253" i="1"/>
  <c r="BL1257" i="1"/>
  <c r="BL1261" i="1"/>
  <c r="BL1265" i="1"/>
  <c r="BL1269" i="1"/>
  <c r="BL1273" i="1"/>
  <c r="BL1277" i="1"/>
  <c r="BL1281" i="1"/>
  <c r="BL1285" i="1"/>
  <c r="BL1289" i="1"/>
  <c r="BL1293" i="1"/>
  <c r="BL1297" i="1"/>
  <c r="BL1301" i="1"/>
  <c r="BL1305" i="1"/>
  <c r="BL1309" i="1"/>
  <c r="BL1313" i="1"/>
  <c r="BL1317" i="1"/>
  <c r="BL1321" i="1"/>
  <c r="BL1325" i="1"/>
  <c r="BL1329" i="1"/>
  <c r="BL1333" i="1"/>
  <c r="BL1337" i="1"/>
  <c r="BL1341" i="1"/>
  <c r="BL1345" i="1"/>
  <c r="BL1349" i="1"/>
  <c r="BL1353" i="1"/>
  <c r="BL1357" i="1"/>
  <c r="BL1361" i="1"/>
  <c r="BL1365" i="1"/>
  <c r="BL1369" i="1"/>
  <c r="BL1373" i="1"/>
  <c r="BL1377" i="1"/>
  <c r="BL1381" i="1"/>
  <c r="BL962" i="1"/>
  <c r="BL1005" i="1"/>
  <c r="BL1385" i="1"/>
  <c r="BL653" i="1"/>
  <c r="BL967" i="1"/>
  <c r="BL1010" i="1"/>
  <c r="BL1388" i="1"/>
  <c r="BL925" i="1"/>
  <c r="BL973" i="1"/>
  <c r="BL1015" i="1"/>
  <c r="BL999" i="1"/>
  <c r="BL933" i="1"/>
  <c r="BL978" i="1"/>
  <c r="BL1389" i="1"/>
  <c r="BL957" i="1"/>
  <c r="BL793" i="1"/>
  <c r="BL939" i="1"/>
  <c r="BL983" i="1"/>
  <c r="BL1392" i="1"/>
  <c r="BL946" i="1"/>
  <c r="BL989" i="1"/>
  <c r="BL866" i="1"/>
  <c r="BL951" i="1"/>
  <c r="BL994" i="1"/>
  <c r="BL1384" i="1"/>
  <c r="BL891" i="1"/>
  <c r="BH9" i="1"/>
  <c r="BH13" i="1"/>
  <c r="BH17" i="1"/>
  <c r="BH21" i="1"/>
  <c r="BH25" i="1"/>
  <c r="BH29" i="1"/>
  <c r="BH33" i="1"/>
  <c r="BH37" i="1"/>
  <c r="BH41" i="1"/>
  <c r="BH45" i="1"/>
  <c r="BH49" i="1"/>
  <c r="BH53" i="1"/>
  <c r="BH57" i="1"/>
  <c r="BH61" i="1"/>
  <c r="BH65" i="1"/>
  <c r="BH69" i="1"/>
  <c r="BH6" i="1"/>
  <c r="BH14" i="1"/>
  <c r="BH22" i="1"/>
  <c r="BH30" i="1"/>
  <c r="BH38" i="1"/>
  <c r="BH46" i="1"/>
  <c r="BH54" i="1"/>
  <c r="BH62" i="1"/>
  <c r="BH70" i="1"/>
  <c r="BH76" i="1"/>
  <c r="BH83" i="1"/>
  <c r="BH89" i="1"/>
  <c r="BH102" i="1"/>
  <c r="BH108" i="1"/>
  <c r="BH115" i="1"/>
  <c r="BH121" i="1"/>
  <c r="BH134" i="1"/>
  <c r="BH140" i="1"/>
  <c r="BH147" i="1"/>
  <c r="BH7" i="1"/>
  <c r="BH15" i="1"/>
  <c r="BH23" i="1"/>
  <c r="BH31" i="1"/>
  <c r="BH39" i="1"/>
  <c r="BH47" i="1"/>
  <c r="BH55" i="1"/>
  <c r="BH63" i="1"/>
  <c r="BH71" i="1"/>
  <c r="BH77" i="1"/>
  <c r="BH90" i="1"/>
  <c r="BH96" i="1"/>
  <c r="BH103" i="1"/>
  <c r="BH109" i="1"/>
  <c r="BH122" i="1"/>
  <c r="BH128" i="1"/>
  <c r="BH135" i="1"/>
  <c r="BH141" i="1"/>
  <c r="BH154" i="1"/>
  <c r="BH78" i="1"/>
  <c r="BH84" i="1"/>
  <c r="BH8" i="1"/>
  <c r="BH16" i="1"/>
  <c r="BH10" i="1"/>
  <c r="BH18" i="1"/>
  <c r="BH26" i="1"/>
  <c r="BH34" i="1"/>
  <c r="BH42" i="1"/>
  <c r="BH50" i="1"/>
  <c r="BH58" i="1"/>
  <c r="BH66" i="1"/>
  <c r="BH73" i="1"/>
  <c r="BH86" i="1"/>
  <c r="BH92" i="1"/>
  <c r="BH99" i="1"/>
  <c r="BH105" i="1"/>
  <c r="BH118" i="1"/>
  <c r="BH124" i="1"/>
  <c r="BH131" i="1"/>
  <c r="BH137" i="1"/>
  <c r="BH11" i="1"/>
  <c r="BH19" i="1"/>
  <c r="BH27" i="1"/>
  <c r="BH35" i="1"/>
  <c r="BH43" i="1"/>
  <c r="BH51" i="1"/>
  <c r="BH59" i="1"/>
  <c r="BH67" i="1"/>
  <c r="BH74" i="1"/>
  <c r="BH80" i="1"/>
  <c r="BH87" i="1"/>
  <c r="BH93" i="1"/>
  <c r="BH106" i="1"/>
  <c r="BH112" i="1"/>
  <c r="BH119" i="1"/>
  <c r="BH125" i="1"/>
  <c r="BH138" i="1"/>
  <c r="BH144" i="1"/>
  <c r="BH151" i="1"/>
  <c r="BH75" i="1"/>
  <c r="BH81" i="1"/>
  <c r="BH94" i="1"/>
  <c r="BH100" i="1"/>
  <c r="BH107" i="1"/>
  <c r="BH113" i="1"/>
  <c r="BH126" i="1"/>
  <c r="BH132" i="1"/>
  <c r="BH139" i="1"/>
  <c r="BH145" i="1"/>
  <c r="BH12" i="1"/>
  <c r="BH20" i="1"/>
  <c r="BH28" i="1"/>
  <c r="BH36" i="1"/>
  <c r="BH44" i="1"/>
  <c r="BH52" i="1"/>
  <c r="BH60" i="1"/>
  <c r="BH68" i="1"/>
  <c r="BH82" i="1"/>
  <c r="BH88" i="1"/>
  <c r="BH95" i="1"/>
  <c r="BH101" i="1"/>
  <c r="BH114" i="1"/>
  <c r="BH120" i="1"/>
  <c r="BH127" i="1"/>
  <c r="BH133" i="1"/>
  <c r="BH146" i="1"/>
  <c r="BH152" i="1"/>
  <c r="BH24" i="1"/>
  <c r="BH85" i="1"/>
  <c r="BH111" i="1"/>
  <c r="BH136" i="1"/>
  <c r="BH32" i="1"/>
  <c r="BH91" i="1"/>
  <c r="BH116" i="1"/>
  <c r="BH142" i="1"/>
  <c r="BH40" i="1"/>
  <c r="BH117" i="1"/>
  <c r="BH143" i="1"/>
  <c r="BH48" i="1"/>
  <c r="BH97" i="1"/>
  <c r="BH123" i="1"/>
  <c r="BH148" i="1"/>
  <c r="BH56" i="1"/>
  <c r="BH98" i="1"/>
  <c r="BH149" i="1"/>
  <c r="BH64" i="1"/>
  <c r="BH129" i="1"/>
  <c r="BH150" i="1"/>
  <c r="BH72" i="1"/>
  <c r="BH104" i="1"/>
  <c r="BH130" i="1"/>
  <c r="BH153" i="1"/>
  <c r="BH79" i="1"/>
  <c r="BH110" i="1"/>
  <c r="BH155" i="1"/>
  <c r="BD6" i="1"/>
  <c r="BD10" i="1"/>
  <c r="BD14" i="1"/>
  <c r="BD18" i="1"/>
  <c r="BD22" i="1"/>
  <c r="BD26" i="1"/>
  <c r="BD30" i="1"/>
  <c r="BD34" i="1"/>
  <c r="BD38" i="1"/>
  <c r="BD42" i="1"/>
  <c r="BD46" i="1"/>
  <c r="BD50" i="1"/>
  <c r="BD54" i="1"/>
  <c r="BD58" i="1"/>
  <c r="BD62" i="1"/>
  <c r="BD66" i="1"/>
  <c r="BD70" i="1"/>
  <c r="BD74" i="1"/>
  <c r="BD78" i="1"/>
  <c r="BD7" i="1"/>
  <c r="BD11" i="1"/>
  <c r="BD15" i="1"/>
  <c r="BD19" i="1"/>
  <c r="BD23" i="1"/>
  <c r="BD27" i="1"/>
  <c r="BD31" i="1"/>
  <c r="BD35" i="1"/>
  <c r="BD39" i="1"/>
  <c r="BD43" i="1"/>
  <c r="BD47" i="1"/>
  <c r="BD51" i="1"/>
  <c r="BD55" i="1"/>
  <c r="BD59" i="1"/>
  <c r="BD63" i="1"/>
  <c r="BD67" i="1"/>
  <c r="BD71" i="1"/>
  <c r="BD75" i="1"/>
  <c r="BD79" i="1"/>
  <c r="BD83" i="1"/>
  <c r="BD8" i="1"/>
  <c r="BD12" i="1"/>
  <c r="BD16" i="1"/>
  <c r="BD20" i="1"/>
  <c r="BD9" i="1"/>
  <c r="BD32" i="1"/>
  <c r="BD48" i="1"/>
  <c r="BD64" i="1"/>
  <c r="BD80" i="1"/>
  <c r="BD89" i="1"/>
  <c r="BD97" i="1"/>
  <c r="BD105" i="1"/>
  <c r="BD113" i="1"/>
  <c r="BD121" i="1"/>
  <c r="BD129" i="1"/>
  <c r="BD137" i="1"/>
  <c r="BD145" i="1"/>
  <c r="BD153" i="1"/>
  <c r="BD161" i="1"/>
  <c r="BD169" i="1"/>
  <c r="BD177" i="1"/>
  <c r="BD185" i="1"/>
  <c r="BD193" i="1"/>
  <c r="BD201" i="1"/>
  <c r="BD209" i="1"/>
  <c r="BD217" i="1"/>
  <c r="BD225" i="1"/>
  <c r="BD233" i="1"/>
  <c r="BD241" i="1"/>
  <c r="BD247" i="1"/>
  <c r="BD260" i="1"/>
  <c r="BD266" i="1"/>
  <c r="BD283" i="1"/>
  <c r="BD299" i="1"/>
  <c r="BD315" i="1"/>
  <c r="BD331" i="1"/>
  <c r="BD341" i="1"/>
  <c r="BD13" i="1"/>
  <c r="BD33" i="1"/>
  <c r="BD49" i="1"/>
  <c r="BD65" i="1"/>
  <c r="BD81" i="1"/>
  <c r="BD90" i="1"/>
  <c r="BD98" i="1"/>
  <c r="BD106" i="1"/>
  <c r="BD114" i="1"/>
  <c r="BD122" i="1"/>
  <c r="BD130" i="1"/>
  <c r="BD138" i="1"/>
  <c r="BD146" i="1"/>
  <c r="BD154" i="1"/>
  <c r="BD162" i="1"/>
  <c r="BD170" i="1"/>
  <c r="BD178" i="1"/>
  <c r="BD186" i="1"/>
  <c r="BD194" i="1"/>
  <c r="BD202" i="1"/>
  <c r="BD210" i="1"/>
  <c r="BD218" i="1"/>
  <c r="BD226" i="1"/>
  <c r="BD234" i="1"/>
  <c r="BD248" i="1"/>
  <c r="BD254" i="1"/>
  <c r="BD261" i="1"/>
  <c r="BD267" i="1"/>
  <c r="BD273" i="1"/>
  <c r="BD278" i="1"/>
  <c r="BD284" i="1"/>
  <c r="BD289" i="1"/>
  <c r="BD294" i="1"/>
  <c r="BD300" i="1"/>
  <c r="BD305" i="1"/>
  <c r="BD310" i="1"/>
  <c r="BD316" i="1"/>
  <c r="BD321" i="1"/>
  <c r="BD326" i="1"/>
  <c r="BD332" i="1"/>
  <c r="BD337" i="1"/>
  <c r="BD346" i="1"/>
  <c r="BD350" i="1"/>
  <c r="BD354" i="1"/>
  <c r="BD358" i="1"/>
  <c r="BD362" i="1"/>
  <c r="BD366" i="1"/>
  <c r="BD370" i="1"/>
  <c r="BD374" i="1"/>
  <c r="BD378" i="1"/>
  <c r="BD382" i="1"/>
  <c r="BD386" i="1"/>
  <c r="BD390" i="1"/>
  <c r="BD394" i="1"/>
  <c r="BD398" i="1"/>
  <c r="BD17" i="1"/>
  <c r="BD36" i="1"/>
  <c r="BD52" i="1"/>
  <c r="BD68" i="1"/>
  <c r="BD82" i="1"/>
  <c r="BD91" i="1"/>
  <c r="BD99" i="1"/>
  <c r="BD107" i="1"/>
  <c r="BD115" i="1"/>
  <c r="BD123" i="1"/>
  <c r="BD131" i="1"/>
  <c r="BD139" i="1"/>
  <c r="BD147" i="1"/>
  <c r="BD155" i="1"/>
  <c r="BD163" i="1"/>
  <c r="BD171" i="1"/>
  <c r="BD179" i="1"/>
  <c r="BD187" i="1"/>
  <c r="BD195" i="1"/>
  <c r="BD203" i="1"/>
  <c r="BD211" i="1"/>
  <c r="BD219" i="1"/>
  <c r="BD227" i="1"/>
  <c r="BD235" i="1"/>
  <c r="BD242" i="1"/>
  <c r="BD249" i="1"/>
  <c r="BD255" i="1"/>
  <c r="BD268" i="1"/>
  <c r="BD279" i="1"/>
  <c r="BD295" i="1"/>
  <c r="BD311" i="1"/>
  <c r="BD327" i="1"/>
  <c r="BD342" i="1"/>
  <c r="BD21" i="1"/>
  <c r="BD37" i="1"/>
  <c r="BD53" i="1"/>
  <c r="BD69" i="1"/>
  <c r="BD84" i="1"/>
  <c r="BD92" i="1"/>
  <c r="BD100" i="1"/>
  <c r="BD108" i="1"/>
  <c r="BD116" i="1"/>
  <c r="BD124" i="1"/>
  <c r="BD132" i="1"/>
  <c r="BD140" i="1"/>
  <c r="BD148" i="1"/>
  <c r="BD156" i="1"/>
  <c r="BD164" i="1"/>
  <c r="BD172" i="1"/>
  <c r="BD180" i="1"/>
  <c r="BD188" i="1"/>
  <c r="BD196" i="1"/>
  <c r="BD204" i="1"/>
  <c r="BD212" i="1"/>
  <c r="BD220" i="1"/>
  <c r="BD228" i="1"/>
  <c r="BD236" i="1"/>
  <c r="BD243" i="1"/>
  <c r="BD256" i="1"/>
  <c r="BD262" i="1"/>
  <c r="BD269" i="1"/>
  <c r="BD274" i="1"/>
  <c r="BD280" i="1"/>
  <c r="BD285" i="1"/>
  <c r="BD290" i="1"/>
  <c r="BD296" i="1"/>
  <c r="BD301" i="1"/>
  <c r="BD306" i="1"/>
  <c r="BD312" i="1"/>
  <c r="BD317" i="1"/>
  <c r="BD322" i="1"/>
  <c r="BD328" i="1"/>
  <c r="BD333" i="1"/>
  <c r="BD338" i="1"/>
  <c r="BD343" i="1"/>
  <c r="BD347" i="1"/>
  <c r="BD351" i="1"/>
  <c r="BD355" i="1"/>
  <c r="BD359" i="1"/>
  <c r="BD24" i="1"/>
  <c r="BD40" i="1"/>
  <c r="BD56" i="1"/>
  <c r="BD72" i="1"/>
  <c r="BD85" i="1"/>
  <c r="BD93" i="1"/>
  <c r="BD101" i="1"/>
  <c r="BD109" i="1"/>
  <c r="BD117" i="1"/>
  <c r="BD125" i="1"/>
  <c r="BD133" i="1"/>
  <c r="BD141" i="1"/>
  <c r="BD149" i="1"/>
  <c r="BD157" i="1"/>
  <c r="BD165" i="1"/>
  <c r="BD173" i="1"/>
  <c r="BD181" i="1"/>
  <c r="BD189" i="1"/>
  <c r="BD197" i="1"/>
  <c r="BD205" i="1"/>
  <c r="BD213" i="1"/>
  <c r="BD221" i="1"/>
  <c r="BD229" i="1"/>
  <c r="BD237" i="1"/>
  <c r="BD244" i="1"/>
  <c r="BD250" i="1"/>
  <c r="BD257" i="1"/>
  <c r="BD263" i="1"/>
  <c r="BD275" i="1"/>
  <c r="BD291" i="1"/>
  <c r="BD307" i="1"/>
  <c r="BD323" i="1"/>
  <c r="BD339" i="1"/>
  <c r="BD25" i="1"/>
  <c r="BD41" i="1"/>
  <c r="BD57" i="1"/>
  <c r="BD73" i="1"/>
  <c r="BD86" i="1"/>
  <c r="BD94" i="1"/>
  <c r="BD102" i="1"/>
  <c r="BD110" i="1"/>
  <c r="BD118" i="1"/>
  <c r="BD126" i="1"/>
  <c r="BD134" i="1"/>
  <c r="BD142" i="1"/>
  <c r="BD150" i="1"/>
  <c r="BD158" i="1"/>
  <c r="BD166" i="1"/>
  <c r="BD174" i="1"/>
  <c r="BD182" i="1"/>
  <c r="BD190" i="1"/>
  <c r="BD198" i="1"/>
  <c r="BD206" i="1"/>
  <c r="BD214" i="1"/>
  <c r="BD222" i="1"/>
  <c r="BD230" i="1"/>
  <c r="BD238" i="1"/>
  <c r="BD245" i="1"/>
  <c r="BD251" i="1"/>
  <c r="BD264" i="1"/>
  <c r="BD270" i="1"/>
  <c r="BD276" i="1"/>
  <c r="BD281" i="1"/>
  <c r="BD286" i="1"/>
  <c r="BD292" i="1"/>
  <c r="BD297" i="1"/>
  <c r="BD302" i="1"/>
  <c r="BD308" i="1"/>
  <c r="BD313" i="1"/>
  <c r="BD318" i="1"/>
  <c r="BD324" i="1"/>
  <c r="BD329" i="1"/>
  <c r="BD334" i="1"/>
  <c r="BD344" i="1"/>
  <c r="BD348" i="1"/>
  <c r="BD352" i="1"/>
  <c r="BD356" i="1"/>
  <c r="BD28" i="1"/>
  <c r="BD44" i="1"/>
  <c r="BD60" i="1"/>
  <c r="BD76" i="1"/>
  <c r="BD87" i="1"/>
  <c r="BD95" i="1"/>
  <c r="BD103" i="1"/>
  <c r="BD111" i="1"/>
  <c r="BD119" i="1"/>
  <c r="BD127" i="1"/>
  <c r="BD135" i="1"/>
  <c r="BD143" i="1"/>
  <c r="BD151" i="1"/>
  <c r="BD159" i="1"/>
  <c r="BD167" i="1"/>
  <c r="BD175" i="1"/>
  <c r="BD183" i="1"/>
  <c r="BD191" i="1"/>
  <c r="BD199" i="1"/>
  <c r="BD207" i="1"/>
  <c r="BD215" i="1"/>
  <c r="BD223" i="1"/>
  <c r="BD231" i="1"/>
  <c r="BD29" i="1"/>
  <c r="BD45" i="1"/>
  <c r="BD61" i="1"/>
  <c r="BD77" i="1"/>
  <c r="BD88" i="1"/>
  <c r="BD96" i="1"/>
  <c r="BD104" i="1"/>
  <c r="BD112" i="1"/>
  <c r="BD120" i="1"/>
  <c r="BD128" i="1"/>
  <c r="BD136" i="1"/>
  <c r="BD144" i="1"/>
  <c r="BD152" i="1"/>
  <c r="BD160" i="1"/>
  <c r="BD168" i="1"/>
  <c r="BD176" i="1"/>
  <c r="BD184" i="1"/>
  <c r="BD192" i="1"/>
  <c r="BD200" i="1"/>
  <c r="BD208" i="1"/>
  <c r="BD216" i="1"/>
  <c r="BD224" i="1"/>
  <c r="BD232" i="1"/>
  <c r="BD240" i="1"/>
  <c r="BD246" i="1"/>
  <c r="BD253" i="1"/>
  <c r="BD259" i="1"/>
  <c r="BD272" i="1"/>
  <c r="BD277" i="1"/>
  <c r="BD282" i="1"/>
  <c r="BD288" i="1"/>
  <c r="BD293" i="1"/>
  <c r="BD298" i="1"/>
  <c r="BD304" i="1"/>
  <c r="BD309" i="1"/>
  <c r="BD314" i="1"/>
  <c r="BD320" i="1"/>
  <c r="BD325" i="1"/>
  <c r="BD330" i="1"/>
  <c r="BD336" i="1"/>
  <c r="BD345" i="1"/>
  <c r="BD349" i="1"/>
  <c r="BD353" i="1"/>
  <c r="BD357" i="1"/>
  <c r="BD239" i="1"/>
  <c r="BD287" i="1"/>
  <c r="BD407" i="1"/>
  <c r="BD413" i="1"/>
  <c r="BD420" i="1"/>
  <c r="BD426" i="1"/>
  <c r="BD439" i="1"/>
  <c r="BD445" i="1"/>
  <c r="BD452" i="1"/>
  <c r="BD458" i="1"/>
  <c r="BD471" i="1"/>
  <c r="BD477" i="1"/>
  <c r="BD484" i="1"/>
  <c r="BD489" i="1"/>
  <c r="BD494" i="1"/>
  <c r="BD503" i="1"/>
  <c r="BD512" i="1"/>
  <c r="BD521" i="1"/>
  <c r="BD526" i="1"/>
  <c r="BD535" i="1"/>
  <c r="BD544" i="1"/>
  <c r="BD553" i="1"/>
  <c r="BD335" i="1"/>
  <c r="BD361" i="1"/>
  <c r="BD369" i="1"/>
  <c r="BD377" i="1"/>
  <c r="BD385" i="1"/>
  <c r="BD393" i="1"/>
  <c r="BD401" i="1"/>
  <c r="BD408" i="1"/>
  <c r="BD414" i="1"/>
  <c r="BD427" i="1"/>
  <c r="BD433" i="1"/>
  <c r="BD440" i="1"/>
  <c r="BD446" i="1"/>
  <c r="BD459" i="1"/>
  <c r="BD465" i="1"/>
  <c r="BD472" i="1"/>
  <c r="BD478" i="1"/>
  <c r="BD490" i="1"/>
  <c r="BD499" i="1"/>
  <c r="BD508" i="1"/>
  <c r="BD517" i="1"/>
  <c r="BD522" i="1"/>
  <c r="BD531" i="1"/>
  <c r="BD540" i="1"/>
  <c r="BD549" i="1"/>
  <c r="BD554" i="1"/>
  <c r="BD558" i="1"/>
  <c r="BD562" i="1"/>
  <c r="BD566" i="1"/>
  <c r="BD570" i="1"/>
  <c r="BD574" i="1"/>
  <c r="BD578" i="1"/>
  <c r="BD582" i="1"/>
  <c r="BD586" i="1"/>
  <c r="BD590" i="1"/>
  <c r="BD594" i="1"/>
  <c r="BD598" i="1"/>
  <c r="BD602" i="1"/>
  <c r="BD606" i="1"/>
  <c r="BD610" i="1"/>
  <c r="BD614" i="1"/>
  <c r="BD618" i="1"/>
  <c r="BD622" i="1"/>
  <c r="BD626" i="1"/>
  <c r="BD630" i="1"/>
  <c r="BD252" i="1"/>
  <c r="BD340" i="1"/>
  <c r="BD363" i="1"/>
  <c r="BD371" i="1"/>
  <c r="BD379" i="1"/>
  <c r="BD387" i="1"/>
  <c r="BD395" i="1"/>
  <c r="BD402" i="1"/>
  <c r="BD415" i="1"/>
  <c r="BD421" i="1"/>
  <c r="BD428" i="1"/>
  <c r="BD434" i="1"/>
  <c r="BD447" i="1"/>
  <c r="BD453" i="1"/>
  <c r="BD460" i="1"/>
  <c r="BD466" i="1"/>
  <c r="BD479" i="1"/>
  <c r="BD485" i="1"/>
  <c r="BD495" i="1"/>
  <c r="BD504" i="1"/>
  <c r="BD513" i="1"/>
  <c r="BD518" i="1"/>
  <c r="BD527" i="1"/>
  <c r="BD536" i="1"/>
  <c r="BD545" i="1"/>
  <c r="BD550" i="1"/>
  <c r="BD258" i="1"/>
  <c r="BD303" i="1"/>
  <c r="BD364" i="1"/>
  <c r="BD372" i="1"/>
  <c r="BD380" i="1"/>
  <c r="BD388" i="1"/>
  <c r="BD396" i="1"/>
  <c r="BD403" i="1"/>
  <c r="BD409" i="1"/>
  <c r="BD416" i="1"/>
  <c r="BD422" i="1"/>
  <c r="BD435" i="1"/>
  <c r="BD441" i="1"/>
  <c r="BD448" i="1"/>
  <c r="BD454" i="1"/>
  <c r="BD467" i="1"/>
  <c r="BD473" i="1"/>
  <c r="BD480" i="1"/>
  <c r="BD486" i="1"/>
  <c r="BD491" i="1"/>
  <c r="BD500" i="1"/>
  <c r="BD509" i="1"/>
  <c r="BD514" i="1"/>
  <c r="BD523" i="1"/>
  <c r="BD532" i="1"/>
  <c r="BD541" i="1"/>
  <c r="BD546" i="1"/>
  <c r="BD555" i="1"/>
  <c r="BD559" i="1"/>
  <c r="BD563" i="1"/>
  <c r="BD567" i="1"/>
  <c r="BD571" i="1"/>
  <c r="BD575" i="1"/>
  <c r="BD579" i="1"/>
  <c r="BD265" i="1"/>
  <c r="BD404" i="1"/>
  <c r="BD410" i="1"/>
  <c r="BD423" i="1"/>
  <c r="BD429" i="1"/>
  <c r="BD436" i="1"/>
  <c r="BD442" i="1"/>
  <c r="BD455" i="1"/>
  <c r="BD461" i="1"/>
  <c r="BD468" i="1"/>
  <c r="BD474" i="1"/>
  <c r="BD496" i="1"/>
  <c r="BD505" i="1"/>
  <c r="BD510" i="1"/>
  <c r="BD519" i="1"/>
  <c r="BD528" i="1"/>
  <c r="BD537" i="1"/>
  <c r="BD542" i="1"/>
  <c r="BD551" i="1"/>
  <c r="BD271" i="1"/>
  <c r="BD365" i="1"/>
  <c r="BD373" i="1"/>
  <c r="BD381" i="1"/>
  <c r="BD389" i="1"/>
  <c r="BD397" i="1"/>
  <c r="BD411" i="1"/>
  <c r="BD417" i="1"/>
  <c r="BD424" i="1"/>
  <c r="BD430" i="1"/>
  <c r="BD443" i="1"/>
  <c r="BD449" i="1"/>
  <c r="BD456" i="1"/>
  <c r="BD462" i="1"/>
  <c r="BD475" i="1"/>
  <c r="BD481" i="1"/>
  <c r="BD487" i="1"/>
  <c r="BD492" i="1"/>
  <c r="BD501" i="1"/>
  <c r="BD506" i="1"/>
  <c r="BD515" i="1"/>
  <c r="BD524" i="1"/>
  <c r="BD533" i="1"/>
  <c r="BD538" i="1"/>
  <c r="BD547" i="1"/>
  <c r="BD556" i="1"/>
  <c r="BD560" i="1"/>
  <c r="BD564" i="1"/>
  <c r="BD568" i="1"/>
  <c r="BD572" i="1"/>
  <c r="BD576" i="1"/>
  <c r="BD580" i="1"/>
  <c r="BD584" i="1"/>
  <c r="BD588" i="1"/>
  <c r="BD592" i="1"/>
  <c r="BD596" i="1"/>
  <c r="BD319" i="1"/>
  <c r="BD367" i="1"/>
  <c r="BD375" i="1"/>
  <c r="BD383" i="1"/>
  <c r="BD391" i="1"/>
  <c r="BD399" i="1"/>
  <c r="BD405" i="1"/>
  <c r="BD412" i="1"/>
  <c r="BD418" i="1"/>
  <c r="BD431" i="1"/>
  <c r="BD437" i="1"/>
  <c r="BD444" i="1"/>
  <c r="BD450" i="1"/>
  <c r="BD463" i="1"/>
  <c r="BD469" i="1"/>
  <c r="BD476" i="1"/>
  <c r="BD482" i="1"/>
  <c r="BD488" i="1"/>
  <c r="BD497" i="1"/>
  <c r="BD502" i="1"/>
  <c r="BD511" i="1"/>
  <c r="BD520" i="1"/>
  <c r="BD529" i="1"/>
  <c r="BD534" i="1"/>
  <c r="BD543" i="1"/>
  <c r="BD552" i="1"/>
  <c r="BD360" i="1"/>
  <c r="BD368" i="1"/>
  <c r="BD376" i="1"/>
  <c r="BD384" i="1"/>
  <c r="BD392" i="1"/>
  <c r="BD400" i="1"/>
  <c r="BD406" i="1"/>
  <c r="BD419" i="1"/>
  <c r="BD425" i="1"/>
  <c r="BD432" i="1"/>
  <c r="BD438" i="1"/>
  <c r="BD451" i="1"/>
  <c r="BD457" i="1"/>
  <c r="BD464" i="1"/>
  <c r="BD470" i="1"/>
  <c r="BD483" i="1"/>
  <c r="BD493" i="1"/>
  <c r="BD498" i="1"/>
  <c r="BD507" i="1"/>
  <c r="BD516" i="1"/>
  <c r="BD525" i="1"/>
  <c r="BD530" i="1"/>
  <c r="BD539" i="1"/>
  <c r="BD548" i="1"/>
  <c r="BD557" i="1"/>
  <c r="BD561" i="1"/>
  <c r="BD565" i="1"/>
  <c r="BD569" i="1"/>
  <c r="BD573" i="1"/>
  <c r="BD577" i="1"/>
  <c r="BD581" i="1"/>
  <c r="BD585" i="1"/>
  <c r="BD589" i="1"/>
  <c r="BD593" i="1"/>
  <c r="BD597" i="1"/>
  <c r="BD601" i="1"/>
  <c r="BD605" i="1"/>
  <c r="BD609" i="1"/>
  <c r="BD583" i="1"/>
  <c r="BD607" i="1"/>
  <c r="BD617" i="1"/>
  <c r="BD625" i="1"/>
  <c r="BD633" i="1"/>
  <c r="BD640" i="1"/>
  <c r="BD646" i="1"/>
  <c r="BD659" i="1"/>
  <c r="BD665" i="1"/>
  <c r="BD672" i="1"/>
  <c r="BD678" i="1"/>
  <c r="BD691" i="1"/>
  <c r="BD697" i="1"/>
  <c r="BD704" i="1"/>
  <c r="BD710" i="1"/>
  <c r="BD726" i="1"/>
  <c r="BD742" i="1"/>
  <c r="BD758" i="1"/>
  <c r="BD774" i="1"/>
  <c r="BD789" i="1"/>
  <c r="BD794" i="1"/>
  <c r="BD803" i="1"/>
  <c r="BD812" i="1"/>
  <c r="BD821" i="1"/>
  <c r="BD826" i="1"/>
  <c r="BD835" i="1"/>
  <c r="BD844" i="1"/>
  <c r="BD853" i="1"/>
  <c r="BD858" i="1"/>
  <c r="BD862" i="1"/>
  <c r="BD866" i="1"/>
  <c r="BD870" i="1"/>
  <c r="BD874" i="1"/>
  <c r="BD878" i="1"/>
  <c r="BD882" i="1"/>
  <c r="BD886" i="1"/>
  <c r="BD890" i="1"/>
  <c r="BD894" i="1"/>
  <c r="BD898" i="1"/>
  <c r="BD902" i="1"/>
  <c r="BD906" i="1"/>
  <c r="BD910" i="1"/>
  <c r="BD914" i="1"/>
  <c r="BD918" i="1"/>
  <c r="BD922" i="1"/>
  <c r="BD926" i="1"/>
  <c r="BD930" i="1"/>
  <c r="BD934" i="1"/>
  <c r="BD938" i="1"/>
  <c r="BD942" i="1"/>
  <c r="BD946" i="1"/>
  <c r="BD950" i="1"/>
  <c r="BD954" i="1"/>
  <c r="BD958" i="1"/>
  <c r="BD962" i="1"/>
  <c r="BD966" i="1"/>
  <c r="BD970" i="1"/>
  <c r="BD974" i="1"/>
  <c r="BD587" i="1"/>
  <c r="BD608" i="1"/>
  <c r="BD619" i="1"/>
  <c r="BD627" i="1"/>
  <c r="BD634" i="1"/>
  <c r="BD647" i="1"/>
  <c r="BD653" i="1"/>
  <c r="BD660" i="1"/>
  <c r="BD666" i="1"/>
  <c r="BD679" i="1"/>
  <c r="BD685" i="1"/>
  <c r="BD692" i="1"/>
  <c r="BD698" i="1"/>
  <c r="BD711" i="1"/>
  <c r="BD716" i="1"/>
  <c r="BD721" i="1"/>
  <c r="BD727" i="1"/>
  <c r="BD732" i="1"/>
  <c r="BD737" i="1"/>
  <c r="BD743" i="1"/>
  <c r="BD748" i="1"/>
  <c r="BD753" i="1"/>
  <c r="BD759" i="1"/>
  <c r="BD764" i="1"/>
  <c r="BD769" i="1"/>
  <c r="BD775" i="1"/>
  <c r="BD780" i="1"/>
  <c r="BD785" i="1"/>
  <c r="BD790" i="1"/>
  <c r="BD799" i="1"/>
  <c r="BD808" i="1"/>
  <c r="BD817" i="1"/>
  <c r="BD822" i="1"/>
  <c r="BD831" i="1"/>
  <c r="BD840" i="1"/>
  <c r="BD849" i="1"/>
  <c r="BD854" i="1"/>
  <c r="BD591" i="1"/>
  <c r="BD611" i="1"/>
  <c r="BD620" i="1"/>
  <c r="BD628" i="1"/>
  <c r="BD635" i="1"/>
  <c r="BD641" i="1"/>
  <c r="BD648" i="1"/>
  <c r="BD654" i="1"/>
  <c r="BD667" i="1"/>
  <c r="BD673" i="1"/>
  <c r="BD680" i="1"/>
  <c r="BD686" i="1"/>
  <c r="BD699" i="1"/>
  <c r="BD705" i="1"/>
  <c r="BD722" i="1"/>
  <c r="BD738" i="1"/>
  <c r="BD754" i="1"/>
  <c r="BD770" i="1"/>
  <c r="BD786" i="1"/>
  <c r="BD795" i="1"/>
  <c r="BD804" i="1"/>
  <c r="BD813" i="1"/>
  <c r="BD818" i="1"/>
  <c r="BD827" i="1"/>
  <c r="BD836" i="1"/>
  <c r="BD845" i="1"/>
  <c r="BD850" i="1"/>
  <c r="BD859" i="1"/>
  <c r="BD863" i="1"/>
  <c r="BD867" i="1"/>
  <c r="BD871" i="1"/>
  <c r="BD875" i="1"/>
  <c r="BD879" i="1"/>
  <c r="BD883" i="1"/>
  <c r="BD887" i="1"/>
  <c r="BD891" i="1"/>
  <c r="BD895" i="1"/>
  <c r="BD899" i="1"/>
  <c r="BD903" i="1"/>
  <c r="BD907" i="1"/>
  <c r="BD911" i="1"/>
  <c r="BD915" i="1"/>
  <c r="BD919" i="1"/>
  <c r="BD923" i="1"/>
  <c r="BD927" i="1"/>
  <c r="BD931" i="1"/>
  <c r="BD935" i="1"/>
  <c r="BD939" i="1"/>
  <c r="BD943" i="1"/>
  <c r="BD947" i="1"/>
  <c r="BD951" i="1"/>
  <c r="BD955" i="1"/>
  <c r="BD959" i="1"/>
  <c r="BD963" i="1"/>
  <c r="BD967" i="1"/>
  <c r="BD971" i="1"/>
  <c r="BD975" i="1"/>
  <c r="BD595" i="1"/>
  <c r="BD612" i="1"/>
  <c r="BD636" i="1"/>
  <c r="BD642" i="1"/>
  <c r="BD655" i="1"/>
  <c r="BD661" i="1"/>
  <c r="BD668" i="1"/>
  <c r="BD674" i="1"/>
  <c r="BD687" i="1"/>
  <c r="BD693" i="1"/>
  <c r="BD700" i="1"/>
  <c r="BD706" i="1"/>
  <c r="BD712" i="1"/>
  <c r="BD717" i="1"/>
  <c r="BD723" i="1"/>
  <c r="BD728" i="1"/>
  <c r="BD733" i="1"/>
  <c r="BD739" i="1"/>
  <c r="BD744" i="1"/>
  <c r="BD749" i="1"/>
  <c r="BD755" i="1"/>
  <c r="BD760" i="1"/>
  <c r="BD765" i="1"/>
  <c r="BD771" i="1"/>
  <c r="BD776" i="1"/>
  <c r="BD781" i="1"/>
  <c r="BD791" i="1"/>
  <c r="BD800" i="1"/>
  <c r="BD809" i="1"/>
  <c r="BD814" i="1"/>
  <c r="BD823" i="1"/>
  <c r="BD832" i="1"/>
  <c r="BD841" i="1"/>
  <c r="BD846" i="1"/>
  <c r="BD855" i="1"/>
  <c r="BD599" i="1"/>
  <c r="BD613" i="1"/>
  <c r="BD621" i="1"/>
  <c r="BD629" i="1"/>
  <c r="BD643" i="1"/>
  <c r="BD649" i="1"/>
  <c r="BD656" i="1"/>
  <c r="BD662" i="1"/>
  <c r="BD675" i="1"/>
  <c r="BD681" i="1"/>
  <c r="BD688" i="1"/>
  <c r="BD694" i="1"/>
  <c r="BD707" i="1"/>
  <c r="BD718" i="1"/>
  <c r="BD734" i="1"/>
  <c r="BD750" i="1"/>
  <c r="BD766" i="1"/>
  <c r="BD782" i="1"/>
  <c r="BD787" i="1"/>
  <c r="BD796" i="1"/>
  <c r="BD805" i="1"/>
  <c r="BD810" i="1"/>
  <c r="BD819" i="1"/>
  <c r="BD828" i="1"/>
  <c r="BD837" i="1"/>
  <c r="BD842" i="1"/>
  <c r="BD851" i="1"/>
  <c r="BD860" i="1"/>
  <c r="BD864" i="1"/>
  <c r="BD868" i="1"/>
  <c r="BD872" i="1"/>
  <c r="BD876" i="1"/>
  <c r="BD880" i="1"/>
  <c r="BD884" i="1"/>
  <c r="BD888" i="1"/>
  <c r="BD892" i="1"/>
  <c r="BD896" i="1"/>
  <c r="BD900" i="1"/>
  <c r="BD904" i="1"/>
  <c r="BD908" i="1"/>
  <c r="BD912" i="1"/>
  <c r="BD916" i="1"/>
  <c r="BD920" i="1"/>
  <c r="BD924" i="1"/>
  <c r="BD600" i="1"/>
  <c r="BD615" i="1"/>
  <c r="BD623" i="1"/>
  <c r="BD631" i="1"/>
  <c r="BD637" i="1"/>
  <c r="BD644" i="1"/>
  <c r="BD650" i="1"/>
  <c r="BD663" i="1"/>
  <c r="BD669" i="1"/>
  <c r="BD676" i="1"/>
  <c r="BD682" i="1"/>
  <c r="BD695" i="1"/>
  <c r="BD701" i="1"/>
  <c r="BD708" i="1"/>
  <c r="BD713" i="1"/>
  <c r="BD719" i="1"/>
  <c r="BD724" i="1"/>
  <c r="BD729" i="1"/>
  <c r="BD735" i="1"/>
  <c r="BD740" i="1"/>
  <c r="BD745" i="1"/>
  <c r="BD751" i="1"/>
  <c r="BD756" i="1"/>
  <c r="BD761" i="1"/>
  <c r="BD767" i="1"/>
  <c r="BD772" i="1"/>
  <c r="BD777" i="1"/>
  <c r="BD783" i="1"/>
  <c r="BD792" i="1"/>
  <c r="BD801" i="1"/>
  <c r="BD806" i="1"/>
  <c r="BD815" i="1"/>
  <c r="BD824" i="1"/>
  <c r="BD833" i="1"/>
  <c r="BD838" i="1"/>
  <c r="BD847" i="1"/>
  <c r="BD856" i="1"/>
  <c r="BD603" i="1"/>
  <c r="BD616" i="1"/>
  <c r="BD624" i="1"/>
  <c r="BD632" i="1"/>
  <c r="BD638" i="1"/>
  <c r="BD651" i="1"/>
  <c r="BD657" i="1"/>
  <c r="BD664" i="1"/>
  <c r="BD670" i="1"/>
  <c r="BD683" i="1"/>
  <c r="BD689" i="1"/>
  <c r="BD696" i="1"/>
  <c r="BD702" i="1"/>
  <c r="BD714" i="1"/>
  <c r="BD730" i="1"/>
  <c r="BD746" i="1"/>
  <c r="BD762" i="1"/>
  <c r="BD778" i="1"/>
  <c r="BD788" i="1"/>
  <c r="BD797" i="1"/>
  <c r="BD802" i="1"/>
  <c r="BD811" i="1"/>
  <c r="BD820" i="1"/>
  <c r="BD829" i="1"/>
  <c r="BD834" i="1"/>
  <c r="BD843" i="1"/>
  <c r="BD852" i="1"/>
  <c r="BD861" i="1"/>
  <c r="BD865" i="1"/>
  <c r="BD869" i="1"/>
  <c r="BD873" i="1"/>
  <c r="BD877" i="1"/>
  <c r="BD881" i="1"/>
  <c r="BD885" i="1"/>
  <c r="BD889" i="1"/>
  <c r="BD893" i="1"/>
  <c r="BD897" i="1"/>
  <c r="BD901" i="1"/>
  <c r="BD905" i="1"/>
  <c r="BD909" i="1"/>
  <c r="BD604" i="1"/>
  <c r="BD639" i="1"/>
  <c r="BD645" i="1"/>
  <c r="BD652" i="1"/>
  <c r="BD658" i="1"/>
  <c r="BD671" i="1"/>
  <c r="BD677" i="1"/>
  <c r="BD684" i="1"/>
  <c r="BD690" i="1"/>
  <c r="BD703" i="1"/>
  <c r="BD709" i="1"/>
  <c r="BD715" i="1"/>
  <c r="BD720" i="1"/>
  <c r="BD725" i="1"/>
  <c r="BD731" i="1"/>
  <c r="BD736" i="1"/>
  <c r="BD741" i="1"/>
  <c r="BD747" i="1"/>
  <c r="BD752" i="1"/>
  <c r="BD757" i="1"/>
  <c r="BD763" i="1"/>
  <c r="BD768" i="1"/>
  <c r="BD773" i="1"/>
  <c r="BD779" i="1"/>
  <c r="BD784" i="1"/>
  <c r="BD793" i="1"/>
  <c r="BD798" i="1"/>
  <c r="BD807" i="1"/>
  <c r="BD816" i="1"/>
  <c r="BD825" i="1"/>
  <c r="BD830" i="1"/>
  <c r="BD839" i="1"/>
  <c r="BD848" i="1"/>
  <c r="BD857" i="1"/>
  <c r="BD913" i="1"/>
  <c r="BD936" i="1"/>
  <c r="BD952" i="1"/>
  <c r="BD968" i="1"/>
  <c r="BD980" i="1"/>
  <c r="BD988" i="1"/>
  <c r="BD996" i="1"/>
  <c r="BD1003" i="1"/>
  <c r="BD1009" i="1"/>
  <c r="BD1022" i="1"/>
  <c r="BD1028" i="1"/>
  <c r="BD1035" i="1"/>
  <c r="BD1041" i="1"/>
  <c r="BD1047" i="1"/>
  <c r="BD1052" i="1"/>
  <c r="BD1057" i="1"/>
  <c r="BD1062" i="1"/>
  <c r="BD1067" i="1"/>
  <c r="BD1076" i="1"/>
  <c r="BD1085" i="1"/>
  <c r="BD1094" i="1"/>
  <c r="BD1099" i="1"/>
  <c r="BD1108" i="1"/>
  <c r="BD1112" i="1"/>
  <c r="BD1116" i="1"/>
  <c r="BD1120" i="1"/>
  <c r="BD1124" i="1"/>
  <c r="BD1128" i="1"/>
  <c r="BD1132" i="1"/>
  <c r="BD1136" i="1"/>
  <c r="BD1140" i="1"/>
  <c r="BD1144" i="1"/>
  <c r="BD1148" i="1"/>
  <c r="BD1152" i="1"/>
  <c r="BD1156" i="1"/>
  <c r="BD1160" i="1"/>
  <c r="BD1164" i="1"/>
  <c r="BD1168" i="1"/>
  <c r="BD1172" i="1"/>
  <c r="BD1176" i="1"/>
  <c r="BD1180" i="1"/>
  <c r="BD1184" i="1"/>
  <c r="BD1188" i="1"/>
  <c r="BD1192" i="1"/>
  <c r="BD1196" i="1"/>
  <c r="BD1200" i="1"/>
  <c r="BD1204" i="1"/>
  <c r="BD1208" i="1"/>
  <c r="BD1212" i="1"/>
  <c r="BD917" i="1"/>
  <c r="BD937" i="1"/>
  <c r="BD953" i="1"/>
  <c r="BD969" i="1"/>
  <c r="BD981" i="1"/>
  <c r="BD989" i="1"/>
  <c r="BD997" i="1"/>
  <c r="BD1010" i="1"/>
  <c r="BD1016" i="1"/>
  <c r="BD1023" i="1"/>
  <c r="BD1029" i="1"/>
  <c r="BD1042" i="1"/>
  <c r="BD1058" i="1"/>
  <c r="BD1063" i="1"/>
  <c r="BD1072" i="1"/>
  <c r="BD1081" i="1"/>
  <c r="BD1090" i="1"/>
  <c r="BD1095" i="1"/>
  <c r="BD1104" i="1"/>
  <c r="BD921" i="1"/>
  <c r="BD940" i="1"/>
  <c r="BD956" i="1"/>
  <c r="BD972" i="1"/>
  <c r="BD982" i="1"/>
  <c r="BD990" i="1"/>
  <c r="BD998" i="1"/>
  <c r="BD1004" i="1"/>
  <c r="BD1011" i="1"/>
  <c r="BD1017" i="1"/>
  <c r="BD1030" i="1"/>
  <c r="BD1036" i="1"/>
  <c r="BD1043" i="1"/>
  <c r="BD1048" i="1"/>
  <c r="BD1053" i="1"/>
  <c r="BD1059" i="1"/>
  <c r="BD1068" i="1"/>
  <c r="BD1077" i="1"/>
  <c r="BD1086" i="1"/>
  <c r="BD1091" i="1"/>
  <c r="BD1100" i="1"/>
  <c r="BD1109" i="1"/>
  <c r="BD1113" i="1"/>
  <c r="BD1117" i="1"/>
  <c r="BD1121" i="1"/>
  <c r="BD1125" i="1"/>
  <c r="BD1129" i="1"/>
  <c r="BD1133" i="1"/>
  <c r="BD1137" i="1"/>
  <c r="BD1141" i="1"/>
  <c r="BD1145" i="1"/>
  <c r="BD1149" i="1"/>
  <c r="BD1153" i="1"/>
  <c r="BD1157" i="1"/>
  <c r="BD1161" i="1"/>
  <c r="BD1165" i="1"/>
  <c r="BD1169" i="1"/>
  <c r="BD1173" i="1"/>
  <c r="BD1177" i="1"/>
  <c r="BD1181" i="1"/>
  <c r="BD1185" i="1"/>
  <c r="BD1189" i="1"/>
  <c r="BD1193" i="1"/>
  <c r="BD1197" i="1"/>
  <c r="BD1201" i="1"/>
  <c r="BD1205" i="1"/>
  <c r="BD1209" i="1"/>
  <c r="BD1213" i="1"/>
  <c r="BD1217" i="1"/>
  <c r="BD925" i="1"/>
  <c r="BD941" i="1"/>
  <c r="BD957" i="1"/>
  <c r="BD973" i="1"/>
  <c r="BD983" i="1"/>
  <c r="BD991" i="1"/>
  <c r="BD999" i="1"/>
  <c r="BD1005" i="1"/>
  <c r="BD1018" i="1"/>
  <c r="BD1024" i="1"/>
  <c r="BD1031" i="1"/>
  <c r="BD1037" i="1"/>
  <c r="BD1054" i="1"/>
  <c r="BD1064" i="1"/>
  <c r="BD1073" i="1"/>
  <c r="BD1082" i="1"/>
  <c r="BD1087" i="1"/>
  <c r="BD1096" i="1"/>
  <c r="BD1105" i="1"/>
  <c r="BD928" i="1"/>
  <c r="BD944" i="1"/>
  <c r="BD960" i="1"/>
  <c r="BD976" i="1"/>
  <c r="BD984" i="1"/>
  <c r="BD992" i="1"/>
  <c r="BD1006" i="1"/>
  <c r="BD1012" i="1"/>
  <c r="BD1019" i="1"/>
  <c r="BD1025" i="1"/>
  <c r="BD1038" i="1"/>
  <c r="BD1044" i="1"/>
  <c r="BD1049" i="1"/>
  <c r="BD1055" i="1"/>
  <c r="BD1060" i="1"/>
  <c r="BD1069" i="1"/>
  <c r="BD1078" i="1"/>
  <c r="BD1083" i="1"/>
  <c r="BD1092" i="1"/>
  <c r="BD1101" i="1"/>
  <c r="BD1110" i="1"/>
  <c r="BD1114" i="1"/>
  <c r="BD1118" i="1"/>
  <c r="BD1122" i="1"/>
  <c r="BD1126" i="1"/>
  <c r="BD1130" i="1"/>
  <c r="BD1134" i="1"/>
  <c r="BD1138" i="1"/>
  <c r="BD1142" i="1"/>
  <c r="BD1146" i="1"/>
  <c r="BD1150" i="1"/>
  <c r="BD1154" i="1"/>
  <c r="BD1158" i="1"/>
  <c r="BD1162" i="1"/>
  <c r="BD1166" i="1"/>
  <c r="BD1170" i="1"/>
  <c r="BD1174" i="1"/>
  <c r="BD929" i="1"/>
  <c r="BD945" i="1"/>
  <c r="BD961" i="1"/>
  <c r="BD977" i="1"/>
  <c r="BD985" i="1"/>
  <c r="BD993" i="1"/>
  <c r="BD1000" i="1"/>
  <c r="BD1007" i="1"/>
  <c r="BD1013" i="1"/>
  <c r="BD1026" i="1"/>
  <c r="BD1032" i="1"/>
  <c r="BD1039" i="1"/>
  <c r="BD1050" i="1"/>
  <c r="BD1065" i="1"/>
  <c r="BD1074" i="1"/>
  <c r="BD1079" i="1"/>
  <c r="BD1088" i="1"/>
  <c r="BD1097" i="1"/>
  <c r="BD1106" i="1"/>
  <c r="BD932" i="1"/>
  <c r="BD948" i="1"/>
  <c r="BD964" i="1"/>
  <c r="BD978" i="1"/>
  <c r="BD986" i="1"/>
  <c r="BD994" i="1"/>
  <c r="BD1001" i="1"/>
  <c r="BD1014" i="1"/>
  <c r="BD1020" i="1"/>
  <c r="BD1027" i="1"/>
  <c r="BD1033" i="1"/>
  <c r="BD1045" i="1"/>
  <c r="BD1051" i="1"/>
  <c r="BD1056" i="1"/>
  <c r="BD1061" i="1"/>
  <c r="BD1070" i="1"/>
  <c r="BD1075" i="1"/>
  <c r="BD1084" i="1"/>
  <c r="BD1093" i="1"/>
  <c r="BD1102" i="1"/>
  <c r="BD1107" i="1"/>
  <c r="BD1111" i="1"/>
  <c r="BD1115" i="1"/>
  <c r="BD1119" i="1"/>
  <c r="BD1123" i="1"/>
  <c r="BD1127" i="1"/>
  <c r="BD1131" i="1"/>
  <c r="BD1135" i="1"/>
  <c r="BD1139" i="1"/>
  <c r="BD1143" i="1"/>
  <c r="BD1147" i="1"/>
  <c r="BD1151" i="1"/>
  <c r="BD1155" i="1"/>
  <c r="BD1159" i="1"/>
  <c r="BD1163" i="1"/>
  <c r="BD933" i="1"/>
  <c r="BD949" i="1"/>
  <c r="BD965" i="1"/>
  <c r="BD979" i="1"/>
  <c r="BD987" i="1"/>
  <c r="BD995" i="1"/>
  <c r="BD1002" i="1"/>
  <c r="BD1008" i="1"/>
  <c r="BD1015" i="1"/>
  <c r="BD1021" i="1"/>
  <c r="BD1034" i="1"/>
  <c r="BD1040" i="1"/>
  <c r="BD1046" i="1"/>
  <c r="BD1066" i="1"/>
  <c r="BD1071" i="1"/>
  <c r="BD1080" i="1"/>
  <c r="BD1089" i="1"/>
  <c r="BD1098" i="1"/>
  <c r="BD1103" i="1"/>
  <c r="BD1167" i="1"/>
  <c r="BD1187" i="1"/>
  <c r="BD1203" i="1"/>
  <c r="BD1218" i="1"/>
  <c r="BD1226" i="1"/>
  <c r="BD1234" i="1"/>
  <c r="BD1242" i="1"/>
  <c r="BD1250" i="1"/>
  <c r="BD1258" i="1"/>
  <c r="BD1266" i="1"/>
  <c r="BD1274" i="1"/>
  <c r="BD1282" i="1"/>
  <c r="BD1290" i="1"/>
  <c r="BD1298" i="1"/>
  <c r="BD1306" i="1"/>
  <c r="BD1320" i="1"/>
  <c r="BD1326" i="1"/>
  <c r="BD1333" i="1"/>
  <c r="BD1339" i="1"/>
  <c r="BD1351" i="1"/>
  <c r="BD1356" i="1"/>
  <c r="BD1371" i="1"/>
  <c r="BD1380" i="1"/>
  <c r="BD1385" i="1"/>
  <c r="BD1389" i="1"/>
  <c r="BD1225" i="1"/>
  <c r="BD1281" i="1"/>
  <c r="BD1332" i="1"/>
  <c r="BD1171" i="1"/>
  <c r="BD1190" i="1"/>
  <c r="BD1206" i="1"/>
  <c r="BD1219" i="1"/>
  <c r="BD1227" i="1"/>
  <c r="BD1235" i="1"/>
  <c r="BD1243" i="1"/>
  <c r="BD1251" i="1"/>
  <c r="BD1259" i="1"/>
  <c r="BD1267" i="1"/>
  <c r="BD1275" i="1"/>
  <c r="BD1283" i="1"/>
  <c r="BD1291" i="1"/>
  <c r="BD1299" i="1"/>
  <c r="BD1307" i="1"/>
  <c r="BD1314" i="1"/>
  <c r="BD1321" i="1"/>
  <c r="BD1327" i="1"/>
  <c r="BD1340" i="1"/>
  <c r="BD1346" i="1"/>
  <c r="BD1357" i="1"/>
  <c r="BD1362" i="1"/>
  <c r="BD1367" i="1"/>
  <c r="BD1376" i="1"/>
  <c r="BD1381" i="1"/>
  <c r="BD1241" i="1"/>
  <c r="BD1305" i="1"/>
  <c r="BD1338" i="1"/>
  <c r="BD1375" i="1"/>
  <c r="BD1175" i="1"/>
  <c r="BD1191" i="1"/>
  <c r="BD1207" i="1"/>
  <c r="BD1220" i="1"/>
  <c r="BD1228" i="1"/>
  <c r="BD1236" i="1"/>
  <c r="BD1244" i="1"/>
  <c r="BD1252" i="1"/>
  <c r="BD1260" i="1"/>
  <c r="BD1268" i="1"/>
  <c r="BD1276" i="1"/>
  <c r="BD1284" i="1"/>
  <c r="BD1292" i="1"/>
  <c r="BD1300" i="1"/>
  <c r="BD1308" i="1"/>
  <c r="BD1315" i="1"/>
  <c r="BD1328" i="1"/>
  <c r="BD1334" i="1"/>
  <c r="BD1341" i="1"/>
  <c r="BD1347" i="1"/>
  <c r="BD1352" i="1"/>
  <c r="BD1363" i="1"/>
  <c r="BD1372" i="1"/>
  <c r="BD1377" i="1"/>
  <c r="BD1386" i="1"/>
  <c r="BD1390" i="1"/>
  <c r="BD1216" i="1"/>
  <c r="BD1319" i="1"/>
  <c r="BD1361" i="1"/>
  <c r="BD1178" i="1"/>
  <c r="BD1194" i="1"/>
  <c r="BD1210" i="1"/>
  <c r="BD1221" i="1"/>
  <c r="BD1229" i="1"/>
  <c r="BD1237" i="1"/>
  <c r="BD1245" i="1"/>
  <c r="BD1253" i="1"/>
  <c r="BD1261" i="1"/>
  <c r="BD1269" i="1"/>
  <c r="BD1277" i="1"/>
  <c r="BD1285" i="1"/>
  <c r="BD1293" i="1"/>
  <c r="BD1301" i="1"/>
  <c r="BD1309" i="1"/>
  <c r="BD1316" i="1"/>
  <c r="BD1322" i="1"/>
  <c r="BD1329" i="1"/>
  <c r="BD1335" i="1"/>
  <c r="BD1353" i="1"/>
  <c r="BD1358" i="1"/>
  <c r="BD1368" i="1"/>
  <c r="BD1373" i="1"/>
  <c r="BD1382" i="1"/>
  <c r="BD1233" i="1"/>
  <c r="BD1179" i="1"/>
  <c r="BD1195" i="1"/>
  <c r="BD1211" i="1"/>
  <c r="BD1222" i="1"/>
  <c r="BD1230" i="1"/>
  <c r="BD1238" i="1"/>
  <c r="BD1246" i="1"/>
  <c r="BD1254" i="1"/>
  <c r="BD1262" i="1"/>
  <c r="BD1270" i="1"/>
  <c r="BD1278" i="1"/>
  <c r="BD1286" i="1"/>
  <c r="BD1294" i="1"/>
  <c r="BD1302" i="1"/>
  <c r="BD1310" i="1"/>
  <c r="BD1317" i="1"/>
  <c r="BD1323" i="1"/>
  <c r="BD1336" i="1"/>
  <c r="BD1342" i="1"/>
  <c r="BD1348" i="1"/>
  <c r="BD1359" i="1"/>
  <c r="BD1364" i="1"/>
  <c r="BD1369" i="1"/>
  <c r="BD1378" i="1"/>
  <c r="BD1387" i="1"/>
  <c r="BD1391" i="1"/>
  <c r="BD1202" i="1"/>
  <c r="BD1289" i="1"/>
  <c r="BD1350" i="1"/>
  <c r="BD1182" i="1"/>
  <c r="BD1198" i="1"/>
  <c r="BD1214" i="1"/>
  <c r="BD1223" i="1"/>
  <c r="BD1231" i="1"/>
  <c r="BD1239" i="1"/>
  <c r="BD1247" i="1"/>
  <c r="BD1255" i="1"/>
  <c r="BD1263" i="1"/>
  <c r="BD1271" i="1"/>
  <c r="BD1279" i="1"/>
  <c r="BD1287" i="1"/>
  <c r="BD1295" i="1"/>
  <c r="BD1303" i="1"/>
  <c r="BD1311" i="1"/>
  <c r="BD1324" i="1"/>
  <c r="BD1330" i="1"/>
  <c r="BD1337" i="1"/>
  <c r="BD1343" i="1"/>
  <c r="BD1349" i="1"/>
  <c r="BD1354" i="1"/>
  <c r="BD1365" i="1"/>
  <c r="BD1374" i="1"/>
  <c r="BD1383" i="1"/>
  <c r="BD1249" i="1"/>
  <c r="BD1297" i="1"/>
  <c r="BD1345" i="1"/>
  <c r="BD1384" i="1"/>
  <c r="BD1183" i="1"/>
  <c r="BD1199" i="1"/>
  <c r="BD1215" i="1"/>
  <c r="BD1224" i="1"/>
  <c r="BD1232" i="1"/>
  <c r="BD1240" i="1"/>
  <c r="BD1248" i="1"/>
  <c r="BD1256" i="1"/>
  <c r="BD1264" i="1"/>
  <c r="BD1272" i="1"/>
  <c r="BD1280" i="1"/>
  <c r="BD1288" i="1"/>
  <c r="BD1296" i="1"/>
  <c r="BD1304" i="1"/>
  <c r="BD1312" i="1"/>
  <c r="BD1318" i="1"/>
  <c r="BD1325" i="1"/>
  <c r="BD1331" i="1"/>
  <c r="BD1344" i="1"/>
  <c r="BD1355" i="1"/>
  <c r="BD1360" i="1"/>
  <c r="BD1370" i="1"/>
  <c r="BD1379" i="1"/>
  <c r="BD1388" i="1"/>
  <c r="BD1392" i="1"/>
  <c r="BD1186" i="1"/>
  <c r="BD1257" i="1"/>
  <c r="BD1265" i="1"/>
  <c r="BD1273" i="1"/>
  <c r="BD1313" i="1"/>
  <c r="BD1366" i="1"/>
  <c r="AZ6" i="1"/>
  <c r="AZ10" i="1"/>
  <c r="AZ14" i="1"/>
  <c r="AZ18" i="1"/>
  <c r="AZ22" i="1"/>
  <c r="AZ26" i="1"/>
  <c r="AZ30" i="1"/>
  <c r="AZ34" i="1"/>
  <c r="AZ38" i="1"/>
  <c r="AZ42" i="1"/>
  <c r="AZ46" i="1"/>
  <c r="AZ50" i="1"/>
  <c r="AZ54" i="1"/>
  <c r="AZ58" i="1"/>
  <c r="AZ62" i="1"/>
  <c r="AZ66" i="1"/>
  <c r="AZ70" i="1"/>
  <c r="AZ74" i="1"/>
  <c r="AZ78" i="1"/>
  <c r="AZ82" i="1"/>
  <c r="AZ86" i="1"/>
  <c r="AZ90" i="1"/>
  <c r="AZ94" i="1"/>
  <c r="AZ7" i="1"/>
  <c r="AZ11" i="1"/>
  <c r="AZ15" i="1"/>
  <c r="AZ19" i="1"/>
  <c r="AZ23" i="1"/>
  <c r="AZ27" i="1"/>
  <c r="AZ31" i="1"/>
  <c r="AZ35" i="1"/>
  <c r="AZ39" i="1"/>
  <c r="AZ43" i="1"/>
  <c r="AZ47" i="1"/>
  <c r="AZ51" i="1"/>
  <c r="AZ55" i="1"/>
  <c r="AZ59" i="1"/>
  <c r="AZ63" i="1"/>
  <c r="AZ67" i="1"/>
  <c r="AZ71" i="1"/>
  <c r="AZ75" i="1"/>
  <c r="AZ79" i="1"/>
  <c r="AZ83" i="1"/>
  <c r="AZ87" i="1"/>
  <c r="AZ8" i="1"/>
  <c r="AZ12" i="1"/>
  <c r="AZ16" i="1"/>
  <c r="AZ20" i="1"/>
  <c r="AZ24" i="1"/>
  <c r="AZ28" i="1"/>
  <c r="AZ32" i="1"/>
  <c r="AZ36" i="1"/>
  <c r="AZ40" i="1"/>
  <c r="AZ44" i="1"/>
  <c r="AZ48" i="1"/>
  <c r="AZ52" i="1"/>
  <c r="AZ56" i="1"/>
  <c r="AZ60" i="1"/>
  <c r="AZ64" i="1"/>
  <c r="AZ68" i="1"/>
  <c r="AZ72" i="1"/>
  <c r="AZ76" i="1"/>
  <c r="AZ80" i="1"/>
  <c r="AZ84" i="1"/>
  <c r="AZ9" i="1"/>
  <c r="AZ41" i="1"/>
  <c r="AZ73" i="1"/>
  <c r="AZ93" i="1"/>
  <c r="AZ102" i="1"/>
  <c r="AZ110" i="1"/>
  <c r="AZ118" i="1"/>
  <c r="AZ126" i="1"/>
  <c r="AZ134" i="1"/>
  <c r="AZ142" i="1"/>
  <c r="AZ150" i="1"/>
  <c r="AZ158" i="1"/>
  <c r="AZ166" i="1"/>
  <c r="AZ174" i="1"/>
  <c r="AZ182" i="1"/>
  <c r="AZ190" i="1"/>
  <c r="AZ198" i="1"/>
  <c r="AZ206" i="1"/>
  <c r="AZ214" i="1"/>
  <c r="AZ222" i="1"/>
  <c r="AZ230" i="1"/>
  <c r="AZ238" i="1"/>
  <c r="AZ245" i="1"/>
  <c r="AZ251" i="1"/>
  <c r="AZ258" i="1"/>
  <c r="AZ264" i="1"/>
  <c r="AZ277" i="1"/>
  <c r="AZ13" i="1"/>
  <c r="AZ45" i="1"/>
  <c r="AZ77" i="1"/>
  <c r="AZ95" i="1"/>
  <c r="AZ103" i="1"/>
  <c r="AZ111" i="1"/>
  <c r="AZ119" i="1"/>
  <c r="AZ127" i="1"/>
  <c r="AZ135" i="1"/>
  <c r="AZ143" i="1"/>
  <c r="AZ151" i="1"/>
  <c r="AZ17" i="1"/>
  <c r="AZ49" i="1"/>
  <c r="AZ81" i="1"/>
  <c r="AZ96" i="1"/>
  <c r="AZ104" i="1"/>
  <c r="AZ112" i="1"/>
  <c r="AZ120" i="1"/>
  <c r="AZ128" i="1"/>
  <c r="AZ136" i="1"/>
  <c r="AZ144" i="1"/>
  <c r="AZ152" i="1"/>
  <c r="AZ160" i="1"/>
  <c r="AZ168" i="1"/>
  <c r="AZ176" i="1"/>
  <c r="AZ184" i="1"/>
  <c r="AZ192" i="1"/>
  <c r="AZ200" i="1"/>
  <c r="AZ208" i="1"/>
  <c r="AZ216" i="1"/>
  <c r="AZ224" i="1"/>
  <c r="AZ232" i="1"/>
  <c r="AZ240" i="1"/>
  <c r="AZ253" i="1"/>
  <c r="AZ259" i="1"/>
  <c r="AZ266" i="1"/>
  <c r="AZ272" i="1"/>
  <c r="AZ21" i="1"/>
  <c r="AZ53" i="1"/>
  <c r="AZ85" i="1"/>
  <c r="AZ97" i="1"/>
  <c r="AZ105" i="1"/>
  <c r="AZ113" i="1"/>
  <c r="AZ121" i="1"/>
  <c r="AZ129" i="1"/>
  <c r="AZ137" i="1"/>
  <c r="AZ25" i="1"/>
  <c r="AZ57" i="1"/>
  <c r="AZ88" i="1"/>
  <c r="AZ98" i="1"/>
  <c r="AZ106" i="1"/>
  <c r="AZ114" i="1"/>
  <c r="AZ122" i="1"/>
  <c r="AZ130" i="1"/>
  <c r="AZ138" i="1"/>
  <c r="AZ146" i="1"/>
  <c r="AZ154" i="1"/>
  <c r="AZ162" i="1"/>
  <c r="AZ170" i="1"/>
  <c r="AZ178" i="1"/>
  <c r="AZ186" i="1"/>
  <c r="AZ194" i="1"/>
  <c r="AZ202" i="1"/>
  <c r="AZ210" i="1"/>
  <c r="AZ218" i="1"/>
  <c r="AZ226" i="1"/>
  <c r="AZ234" i="1"/>
  <c r="AZ242" i="1"/>
  <c r="AZ248" i="1"/>
  <c r="AZ261" i="1"/>
  <c r="AZ267" i="1"/>
  <c r="AZ274" i="1"/>
  <c r="AZ280" i="1"/>
  <c r="AZ293" i="1"/>
  <c r="AZ299" i="1"/>
  <c r="AZ306" i="1"/>
  <c r="AZ312" i="1"/>
  <c r="AZ325" i="1"/>
  <c r="AZ331" i="1"/>
  <c r="AZ347" i="1"/>
  <c r="AZ351" i="1"/>
  <c r="AZ355" i="1"/>
  <c r="AZ359" i="1"/>
  <c r="AZ363" i="1"/>
  <c r="AZ367" i="1"/>
  <c r="AZ371" i="1"/>
  <c r="AZ375" i="1"/>
  <c r="AZ379" i="1"/>
  <c r="AZ383" i="1"/>
  <c r="AZ387" i="1"/>
  <c r="AZ391" i="1"/>
  <c r="AZ395" i="1"/>
  <c r="AZ399" i="1"/>
  <c r="AZ403" i="1"/>
  <c r="AZ407" i="1"/>
  <c r="AZ411" i="1"/>
  <c r="AZ415" i="1"/>
  <c r="AZ419" i="1"/>
  <c r="AZ423" i="1"/>
  <c r="AZ427" i="1"/>
  <c r="AZ29" i="1"/>
  <c r="AZ61" i="1"/>
  <c r="AZ89" i="1"/>
  <c r="AZ99" i="1"/>
  <c r="AZ107" i="1"/>
  <c r="AZ115" i="1"/>
  <c r="AZ123" i="1"/>
  <c r="AZ131" i="1"/>
  <c r="AZ139" i="1"/>
  <c r="AZ147" i="1"/>
  <c r="AZ155" i="1"/>
  <c r="AZ163" i="1"/>
  <c r="AZ171" i="1"/>
  <c r="AZ179" i="1"/>
  <c r="AZ187" i="1"/>
  <c r="AZ195" i="1"/>
  <c r="AZ203" i="1"/>
  <c r="AZ211" i="1"/>
  <c r="AZ219" i="1"/>
  <c r="AZ227" i="1"/>
  <c r="AZ235" i="1"/>
  <c r="AZ249" i="1"/>
  <c r="AZ255" i="1"/>
  <c r="AZ262" i="1"/>
  <c r="AZ268" i="1"/>
  <c r="AZ281" i="1"/>
  <c r="AZ287" i="1"/>
  <c r="AZ294" i="1"/>
  <c r="AZ300" i="1"/>
  <c r="AZ313" i="1"/>
  <c r="AZ319" i="1"/>
  <c r="AZ326" i="1"/>
  <c r="AZ332" i="1"/>
  <c r="AZ338" i="1"/>
  <c r="AZ343" i="1"/>
  <c r="AZ33" i="1"/>
  <c r="AZ65" i="1"/>
  <c r="AZ91" i="1"/>
  <c r="AZ100" i="1"/>
  <c r="AZ108" i="1"/>
  <c r="AZ116" i="1"/>
  <c r="AZ124" i="1"/>
  <c r="AZ132" i="1"/>
  <c r="AZ140" i="1"/>
  <c r="AZ148" i="1"/>
  <c r="AZ156" i="1"/>
  <c r="AZ164" i="1"/>
  <c r="AZ172" i="1"/>
  <c r="AZ180" i="1"/>
  <c r="AZ188" i="1"/>
  <c r="AZ196" i="1"/>
  <c r="AZ204" i="1"/>
  <c r="AZ212" i="1"/>
  <c r="AZ220" i="1"/>
  <c r="AZ228" i="1"/>
  <c r="AZ236" i="1"/>
  <c r="AZ243" i="1"/>
  <c r="AZ250" i="1"/>
  <c r="AZ256" i="1"/>
  <c r="AZ269" i="1"/>
  <c r="AZ275" i="1"/>
  <c r="AZ282" i="1"/>
  <c r="AZ288" i="1"/>
  <c r="AZ301" i="1"/>
  <c r="AZ307" i="1"/>
  <c r="AZ314" i="1"/>
  <c r="AZ320" i="1"/>
  <c r="AZ333" i="1"/>
  <c r="AZ344" i="1"/>
  <c r="AZ348" i="1"/>
  <c r="AZ352" i="1"/>
  <c r="AZ356" i="1"/>
  <c r="AZ360" i="1"/>
  <c r="AZ364" i="1"/>
  <c r="AZ368" i="1"/>
  <c r="AZ372" i="1"/>
  <c r="AZ376" i="1"/>
  <c r="AZ380" i="1"/>
  <c r="AZ384" i="1"/>
  <c r="AZ388" i="1"/>
  <c r="AZ392" i="1"/>
  <c r="AZ396" i="1"/>
  <c r="AZ400" i="1"/>
  <c r="AZ404" i="1"/>
  <c r="AZ408" i="1"/>
  <c r="AZ412" i="1"/>
  <c r="AZ416" i="1"/>
  <c r="AZ420" i="1"/>
  <c r="AZ424" i="1"/>
  <c r="AZ428" i="1"/>
  <c r="AZ432" i="1"/>
  <c r="AZ436" i="1"/>
  <c r="AZ440" i="1"/>
  <c r="AZ444" i="1"/>
  <c r="AZ448" i="1"/>
  <c r="AZ452" i="1"/>
  <c r="AZ37" i="1"/>
  <c r="AZ141" i="1"/>
  <c r="AZ167" i="1"/>
  <c r="AZ189" i="1"/>
  <c r="AZ209" i="1"/>
  <c r="AZ231" i="1"/>
  <c r="AZ283" i="1"/>
  <c r="AZ292" i="1"/>
  <c r="AZ303" i="1"/>
  <c r="AZ323" i="1"/>
  <c r="AZ342" i="1"/>
  <c r="AZ69" i="1"/>
  <c r="AZ145" i="1"/>
  <c r="AZ169" i="1"/>
  <c r="AZ191" i="1"/>
  <c r="AZ213" i="1"/>
  <c r="AZ233" i="1"/>
  <c r="AZ252" i="1"/>
  <c r="AZ270" i="1"/>
  <c r="AZ284" i="1"/>
  <c r="AZ295" i="1"/>
  <c r="AZ304" i="1"/>
  <c r="AZ315" i="1"/>
  <c r="AZ324" i="1"/>
  <c r="AZ335" i="1"/>
  <c r="AZ350" i="1"/>
  <c r="AZ357" i="1"/>
  <c r="AZ382" i="1"/>
  <c r="AZ389" i="1"/>
  <c r="AZ414" i="1"/>
  <c r="AZ421" i="1"/>
  <c r="AZ433" i="1"/>
  <c r="AZ438" i="1"/>
  <c r="AZ443" i="1"/>
  <c r="AZ449" i="1"/>
  <c r="AZ454" i="1"/>
  <c r="AZ463" i="1"/>
  <c r="AZ92" i="1"/>
  <c r="AZ149" i="1"/>
  <c r="AZ173" i="1"/>
  <c r="AZ193" i="1"/>
  <c r="AZ215" i="1"/>
  <c r="AZ237" i="1"/>
  <c r="AZ254" i="1"/>
  <c r="AZ271" i="1"/>
  <c r="AZ285" i="1"/>
  <c r="AZ296" i="1"/>
  <c r="AZ305" i="1"/>
  <c r="AZ316" i="1"/>
  <c r="AZ327" i="1"/>
  <c r="AZ336" i="1"/>
  <c r="AZ101" i="1"/>
  <c r="AZ153" i="1"/>
  <c r="AZ175" i="1"/>
  <c r="AZ197" i="1"/>
  <c r="AZ217" i="1"/>
  <c r="AZ239" i="1"/>
  <c r="AZ257" i="1"/>
  <c r="AZ273" i="1"/>
  <c r="AZ286" i="1"/>
  <c r="AZ297" i="1"/>
  <c r="AZ308" i="1"/>
  <c r="AZ317" i="1"/>
  <c r="AZ328" i="1"/>
  <c r="AZ337" i="1"/>
  <c r="AZ358" i="1"/>
  <c r="AZ365" i="1"/>
  <c r="AZ390" i="1"/>
  <c r="AZ397" i="1"/>
  <c r="AZ422" i="1"/>
  <c r="AZ429" i="1"/>
  <c r="AZ434" i="1"/>
  <c r="AZ439" i="1"/>
  <c r="AZ445" i="1"/>
  <c r="AZ450" i="1"/>
  <c r="AZ109" i="1"/>
  <c r="AZ157" i="1"/>
  <c r="AZ177" i="1"/>
  <c r="AZ199" i="1"/>
  <c r="AZ221" i="1"/>
  <c r="AZ241" i="1"/>
  <c r="AZ276" i="1"/>
  <c r="AZ289" i="1"/>
  <c r="AZ298" i="1"/>
  <c r="AZ309" i="1"/>
  <c r="AZ318" i="1"/>
  <c r="AZ329" i="1"/>
  <c r="AZ339" i="1"/>
  <c r="AZ346" i="1"/>
  <c r="AZ353" i="1"/>
  <c r="AZ378" i="1"/>
  <c r="AZ385" i="1"/>
  <c r="AZ410" i="1"/>
  <c r="AZ417" i="1"/>
  <c r="AZ456" i="1"/>
  <c r="AZ465" i="1"/>
  <c r="AZ474" i="1"/>
  <c r="AZ483" i="1"/>
  <c r="AZ488" i="1"/>
  <c r="AZ497" i="1"/>
  <c r="AZ506" i="1"/>
  <c r="AZ515" i="1"/>
  <c r="AZ520" i="1"/>
  <c r="AZ529" i="1"/>
  <c r="AZ538" i="1"/>
  <c r="AZ547" i="1"/>
  <c r="AZ552" i="1"/>
  <c r="AZ561" i="1"/>
  <c r="AZ570" i="1"/>
  <c r="AZ579" i="1"/>
  <c r="AZ117" i="1"/>
  <c r="AZ159" i="1"/>
  <c r="AZ181" i="1"/>
  <c r="AZ201" i="1"/>
  <c r="AZ223" i="1"/>
  <c r="AZ244" i="1"/>
  <c r="AZ260" i="1"/>
  <c r="AZ278" i="1"/>
  <c r="AZ290" i="1"/>
  <c r="AZ310" i="1"/>
  <c r="AZ321" i="1"/>
  <c r="AZ330" i="1"/>
  <c r="AZ340" i="1"/>
  <c r="AZ366" i="1"/>
  <c r="AZ373" i="1"/>
  <c r="AZ398" i="1"/>
  <c r="AZ405" i="1"/>
  <c r="AZ430" i="1"/>
  <c r="AZ435" i="1"/>
  <c r="AZ441" i="1"/>
  <c r="AZ446" i="1"/>
  <c r="AZ451" i="1"/>
  <c r="AZ461" i="1"/>
  <c r="AZ470" i="1"/>
  <c r="AZ479" i="1"/>
  <c r="AZ484" i="1"/>
  <c r="AZ493" i="1"/>
  <c r="AZ502" i="1"/>
  <c r="AZ511" i="1"/>
  <c r="AZ516" i="1"/>
  <c r="AZ525" i="1"/>
  <c r="AZ534" i="1"/>
  <c r="AZ543" i="1"/>
  <c r="AZ548" i="1"/>
  <c r="AZ557" i="1"/>
  <c r="AZ566" i="1"/>
  <c r="AZ575" i="1"/>
  <c r="AZ580" i="1"/>
  <c r="AZ584" i="1"/>
  <c r="AZ588" i="1"/>
  <c r="AZ592" i="1"/>
  <c r="AZ596" i="1"/>
  <c r="AZ600" i="1"/>
  <c r="AZ604" i="1"/>
  <c r="AZ608" i="1"/>
  <c r="AZ612" i="1"/>
  <c r="AZ616" i="1"/>
  <c r="AZ620" i="1"/>
  <c r="AZ624" i="1"/>
  <c r="AZ628" i="1"/>
  <c r="AZ632" i="1"/>
  <c r="AZ636" i="1"/>
  <c r="AZ640" i="1"/>
  <c r="AZ644" i="1"/>
  <c r="AZ648" i="1"/>
  <c r="AZ652" i="1"/>
  <c r="AZ656" i="1"/>
  <c r="AZ660" i="1"/>
  <c r="AZ664" i="1"/>
  <c r="AZ668" i="1"/>
  <c r="AZ672" i="1"/>
  <c r="AZ676" i="1"/>
  <c r="AZ680" i="1"/>
  <c r="AZ684" i="1"/>
  <c r="AZ688" i="1"/>
  <c r="AZ125" i="1"/>
  <c r="AZ161" i="1"/>
  <c r="AZ183" i="1"/>
  <c r="AZ205" i="1"/>
  <c r="AZ225" i="1"/>
  <c r="AZ246" i="1"/>
  <c r="AZ263" i="1"/>
  <c r="AZ279" i="1"/>
  <c r="AZ302" i="1"/>
  <c r="AZ322" i="1"/>
  <c r="AZ341" i="1"/>
  <c r="AZ354" i="1"/>
  <c r="AZ361" i="1"/>
  <c r="AZ386" i="1"/>
  <c r="AZ393" i="1"/>
  <c r="AZ418" i="1"/>
  <c r="AZ425" i="1"/>
  <c r="AZ457" i="1"/>
  <c r="AZ466" i="1"/>
  <c r="AZ475" i="1"/>
  <c r="AZ480" i="1"/>
  <c r="AZ489" i="1"/>
  <c r="AZ498" i="1"/>
  <c r="AZ507" i="1"/>
  <c r="AZ512" i="1"/>
  <c r="AZ521" i="1"/>
  <c r="AZ530" i="1"/>
  <c r="AZ539" i="1"/>
  <c r="AZ544" i="1"/>
  <c r="AZ553" i="1"/>
  <c r="AZ562" i="1"/>
  <c r="AZ571" i="1"/>
  <c r="AZ576" i="1"/>
  <c r="AZ133" i="1"/>
  <c r="AZ291" i="1"/>
  <c r="AZ369" i="1"/>
  <c r="AZ402" i="1"/>
  <c r="AZ437" i="1"/>
  <c r="AZ460" i="1"/>
  <c r="AZ505" i="1"/>
  <c r="AZ513" i="1"/>
  <c r="AZ519" i="1"/>
  <c r="AZ527" i="1"/>
  <c r="AZ535" i="1"/>
  <c r="AZ556" i="1"/>
  <c r="AZ564" i="1"/>
  <c r="AZ572" i="1"/>
  <c r="AZ578" i="1"/>
  <c r="AZ591" i="1"/>
  <c r="AZ598" i="1"/>
  <c r="AZ605" i="1"/>
  <c r="AZ623" i="1"/>
  <c r="AZ630" i="1"/>
  <c r="AZ637" i="1"/>
  <c r="AZ655" i="1"/>
  <c r="AZ662" i="1"/>
  <c r="AZ165" i="1"/>
  <c r="AZ370" i="1"/>
  <c r="AZ406" i="1"/>
  <c r="AZ453" i="1"/>
  <c r="AZ462" i="1"/>
  <c r="AZ469" i="1"/>
  <c r="AZ477" i="1"/>
  <c r="AZ485" i="1"/>
  <c r="AZ491" i="1"/>
  <c r="AZ499" i="1"/>
  <c r="AZ528" i="1"/>
  <c r="AZ536" i="1"/>
  <c r="AZ542" i="1"/>
  <c r="AZ550" i="1"/>
  <c r="AZ558" i="1"/>
  <c r="AZ586" i="1"/>
  <c r="AZ593" i="1"/>
  <c r="AZ611" i="1"/>
  <c r="AZ618" i="1"/>
  <c r="AZ625" i="1"/>
  <c r="AZ643" i="1"/>
  <c r="AZ650" i="1"/>
  <c r="AZ657" i="1"/>
  <c r="AZ675" i="1"/>
  <c r="AZ682" i="1"/>
  <c r="AZ689" i="1"/>
  <c r="AZ694" i="1"/>
  <c r="AZ699" i="1"/>
  <c r="AZ705" i="1"/>
  <c r="AZ710" i="1"/>
  <c r="AZ715" i="1"/>
  <c r="AZ724" i="1"/>
  <c r="AZ185" i="1"/>
  <c r="AZ311" i="1"/>
  <c r="AZ374" i="1"/>
  <c r="AZ471" i="1"/>
  <c r="AZ492" i="1"/>
  <c r="AZ500" i="1"/>
  <c r="AZ508" i="1"/>
  <c r="AZ514" i="1"/>
  <c r="AZ522" i="1"/>
  <c r="AZ565" i="1"/>
  <c r="AZ573" i="1"/>
  <c r="AZ581" i="1"/>
  <c r="AZ599" i="1"/>
  <c r="AZ606" i="1"/>
  <c r="AZ613" i="1"/>
  <c r="AZ631" i="1"/>
  <c r="AZ638" i="1"/>
  <c r="AZ645" i="1"/>
  <c r="AZ663" i="1"/>
  <c r="AZ670" i="1"/>
  <c r="AZ677" i="1"/>
  <c r="AZ207" i="1"/>
  <c r="AZ409" i="1"/>
  <c r="AZ426" i="1"/>
  <c r="AZ442" i="1"/>
  <c r="AZ464" i="1"/>
  <c r="AZ472" i="1"/>
  <c r="AZ478" i="1"/>
  <c r="AZ486" i="1"/>
  <c r="AZ494" i="1"/>
  <c r="AZ537" i="1"/>
  <c r="AZ545" i="1"/>
  <c r="AZ551" i="1"/>
  <c r="AZ559" i="1"/>
  <c r="AZ567" i="1"/>
  <c r="AZ587" i="1"/>
  <c r="AZ594" i="1"/>
  <c r="AZ601" i="1"/>
  <c r="AZ619" i="1"/>
  <c r="AZ626" i="1"/>
  <c r="AZ633" i="1"/>
  <c r="AZ651" i="1"/>
  <c r="AZ658" i="1"/>
  <c r="AZ665" i="1"/>
  <c r="AZ683" i="1"/>
  <c r="AZ690" i="1"/>
  <c r="AZ695" i="1"/>
  <c r="AZ701" i="1"/>
  <c r="AZ706" i="1"/>
  <c r="AZ711" i="1"/>
  <c r="AZ716" i="1"/>
  <c r="AZ721" i="1"/>
  <c r="AZ229" i="1"/>
  <c r="AZ334" i="1"/>
  <c r="AZ377" i="1"/>
  <c r="AZ394" i="1"/>
  <c r="AZ413" i="1"/>
  <c r="AZ455" i="1"/>
  <c r="AZ501" i="1"/>
  <c r="AZ509" i="1"/>
  <c r="AZ517" i="1"/>
  <c r="AZ523" i="1"/>
  <c r="AZ531" i="1"/>
  <c r="AZ560" i="1"/>
  <c r="AZ568" i="1"/>
  <c r="AZ574" i="1"/>
  <c r="AZ582" i="1"/>
  <c r="AZ589" i="1"/>
  <c r="AZ607" i="1"/>
  <c r="AZ614" i="1"/>
  <c r="AZ621" i="1"/>
  <c r="AZ639" i="1"/>
  <c r="AZ646" i="1"/>
  <c r="AZ653" i="1"/>
  <c r="AZ671" i="1"/>
  <c r="AZ678" i="1"/>
  <c r="AZ685" i="1"/>
  <c r="AZ696" i="1"/>
  <c r="AZ712" i="1"/>
  <c r="AZ717" i="1"/>
  <c r="AZ726" i="1"/>
  <c r="AZ730" i="1"/>
  <c r="AZ734" i="1"/>
  <c r="AZ738" i="1"/>
  <c r="AZ742" i="1"/>
  <c r="AZ746" i="1"/>
  <c r="AZ750" i="1"/>
  <c r="AZ754" i="1"/>
  <c r="AZ758" i="1"/>
  <c r="AZ762" i="1"/>
  <c r="AZ766" i="1"/>
  <c r="AZ770" i="1"/>
  <c r="AZ774" i="1"/>
  <c r="AZ778" i="1"/>
  <c r="AZ782" i="1"/>
  <c r="AZ786" i="1"/>
  <c r="AZ790" i="1"/>
  <c r="AZ794" i="1"/>
  <c r="AZ798" i="1"/>
  <c r="AZ802" i="1"/>
  <c r="AZ806" i="1"/>
  <c r="AZ810" i="1"/>
  <c r="AZ814" i="1"/>
  <c r="AZ818" i="1"/>
  <c r="AZ822" i="1"/>
  <c r="AZ826" i="1"/>
  <c r="AZ830" i="1"/>
  <c r="AZ834" i="1"/>
  <c r="AZ838" i="1"/>
  <c r="AZ842" i="1"/>
  <c r="AZ846" i="1"/>
  <c r="AZ850" i="1"/>
  <c r="AZ854" i="1"/>
  <c r="AZ858" i="1"/>
  <c r="AZ862" i="1"/>
  <c r="AZ866" i="1"/>
  <c r="AZ870" i="1"/>
  <c r="AZ874" i="1"/>
  <c r="AZ878" i="1"/>
  <c r="AZ882" i="1"/>
  <c r="AZ886" i="1"/>
  <c r="AZ890" i="1"/>
  <c r="AZ894" i="1"/>
  <c r="AZ898" i="1"/>
  <c r="AZ247" i="1"/>
  <c r="AZ362" i="1"/>
  <c r="AZ381" i="1"/>
  <c r="AZ431" i="1"/>
  <c r="AZ473" i="1"/>
  <c r="AZ481" i="1"/>
  <c r="AZ487" i="1"/>
  <c r="AZ495" i="1"/>
  <c r="AZ503" i="1"/>
  <c r="AZ524" i="1"/>
  <c r="AZ532" i="1"/>
  <c r="AZ540" i="1"/>
  <c r="AZ546" i="1"/>
  <c r="AZ554" i="1"/>
  <c r="AZ595" i="1"/>
  <c r="AZ602" i="1"/>
  <c r="AZ609" i="1"/>
  <c r="AZ627" i="1"/>
  <c r="AZ634" i="1"/>
  <c r="AZ641" i="1"/>
  <c r="AZ659" i="1"/>
  <c r="AZ666" i="1"/>
  <c r="AZ673" i="1"/>
  <c r="AZ691" i="1"/>
  <c r="AZ697" i="1"/>
  <c r="AZ702" i="1"/>
  <c r="AZ707" i="1"/>
  <c r="AZ713" i="1"/>
  <c r="AZ722" i="1"/>
  <c r="AZ265" i="1"/>
  <c r="AZ345" i="1"/>
  <c r="AZ447" i="1"/>
  <c r="AZ458" i="1"/>
  <c r="AZ467" i="1"/>
  <c r="AZ496" i="1"/>
  <c r="AZ504" i="1"/>
  <c r="AZ510" i="1"/>
  <c r="AZ518" i="1"/>
  <c r="AZ526" i="1"/>
  <c r="AZ569" i="1"/>
  <c r="AZ577" i="1"/>
  <c r="AZ583" i="1"/>
  <c r="AZ590" i="1"/>
  <c r="AZ597" i="1"/>
  <c r="AZ615" i="1"/>
  <c r="AZ622" i="1"/>
  <c r="AZ629" i="1"/>
  <c r="AZ647" i="1"/>
  <c r="AZ654" i="1"/>
  <c r="AZ661" i="1"/>
  <c r="AZ679" i="1"/>
  <c r="AZ686" i="1"/>
  <c r="AZ692" i="1"/>
  <c r="AZ708" i="1"/>
  <c r="AZ718" i="1"/>
  <c r="AZ727" i="1"/>
  <c r="AZ731" i="1"/>
  <c r="AZ735" i="1"/>
  <c r="AZ739" i="1"/>
  <c r="AZ743" i="1"/>
  <c r="AZ747" i="1"/>
  <c r="AZ751" i="1"/>
  <c r="AZ755" i="1"/>
  <c r="AZ759" i="1"/>
  <c r="AZ763" i="1"/>
  <c r="AZ767" i="1"/>
  <c r="AZ771" i="1"/>
  <c r="AZ775" i="1"/>
  <c r="AZ779" i="1"/>
  <c r="AZ783" i="1"/>
  <c r="AZ787" i="1"/>
  <c r="AZ791" i="1"/>
  <c r="AZ795" i="1"/>
  <c r="AZ799" i="1"/>
  <c r="AZ803" i="1"/>
  <c r="AZ807" i="1"/>
  <c r="AZ811" i="1"/>
  <c r="AZ815" i="1"/>
  <c r="AZ819" i="1"/>
  <c r="AZ823" i="1"/>
  <c r="AZ827" i="1"/>
  <c r="AZ831" i="1"/>
  <c r="AZ835" i="1"/>
  <c r="AZ839" i="1"/>
  <c r="AZ843" i="1"/>
  <c r="AZ847" i="1"/>
  <c r="AZ851" i="1"/>
  <c r="AZ855" i="1"/>
  <c r="AZ859" i="1"/>
  <c r="AZ863" i="1"/>
  <c r="AZ867" i="1"/>
  <c r="AZ871" i="1"/>
  <c r="AZ875" i="1"/>
  <c r="AZ879" i="1"/>
  <c r="AZ883" i="1"/>
  <c r="AZ887" i="1"/>
  <c r="AZ891" i="1"/>
  <c r="AZ895" i="1"/>
  <c r="AZ899" i="1"/>
  <c r="AZ903" i="1"/>
  <c r="AZ907" i="1"/>
  <c r="AZ911" i="1"/>
  <c r="AZ915" i="1"/>
  <c r="AZ919" i="1"/>
  <c r="AZ923" i="1"/>
  <c r="AZ927" i="1"/>
  <c r="AZ931" i="1"/>
  <c r="AZ935" i="1"/>
  <c r="AZ939" i="1"/>
  <c r="AZ459" i="1"/>
  <c r="AZ674" i="1"/>
  <c r="AZ693" i="1"/>
  <c r="AZ719" i="1"/>
  <c r="AZ741" i="1"/>
  <c r="AZ752" i="1"/>
  <c r="AZ760" i="1"/>
  <c r="AZ768" i="1"/>
  <c r="AZ776" i="1"/>
  <c r="AZ784" i="1"/>
  <c r="AZ792" i="1"/>
  <c r="AZ805" i="1"/>
  <c r="AZ812" i="1"/>
  <c r="AZ837" i="1"/>
  <c r="AZ844" i="1"/>
  <c r="AZ869" i="1"/>
  <c r="AZ876" i="1"/>
  <c r="AZ901" i="1"/>
  <c r="AZ906" i="1"/>
  <c r="AZ912" i="1"/>
  <c r="AZ917" i="1"/>
  <c r="AZ922" i="1"/>
  <c r="AZ928" i="1"/>
  <c r="AZ933" i="1"/>
  <c r="AZ938" i="1"/>
  <c r="AZ948" i="1"/>
  <c r="AZ957" i="1"/>
  <c r="AZ966" i="1"/>
  <c r="AZ971" i="1"/>
  <c r="AZ980" i="1"/>
  <c r="AZ989" i="1"/>
  <c r="AZ998" i="1"/>
  <c r="AZ1003" i="1"/>
  <c r="AZ1012" i="1"/>
  <c r="AZ1021" i="1"/>
  <c r="AZ1030" i="1"/>
  <c r="AZ1035" i="1"/>
  <c r="AZ1044" i="1"/>
  <c r="AZ1053" i="1"/>
  <c r="AZ1062" i="1"/>
  <c r="AZ1067" i="1"/>
  <c r="AZ1076" i="1"/>
  <c r="AZ1085" i="1"/>
  <c r="AZ1094" i="1"/>
  <c r="AZ1099" i="1"/>
  <c r="AZ1108" i="1"/>
  <c r="AZ1117" i="1"/>
  <c r="AZ1126" i="1"/>
  <c r="AZ1131" i="1"/>
  <c r="AZ1140" i="1"/>
  <c r="AZ1149" i="1"/>
  <c r="AZ1158" i="1"/>
  <c r="AZ1163" i="1"/>
  <c r="AZ349" i="1"/>
  <c r="AZ468" i="1"/>
  <c r="AZ585" i="1"/>
  <c r="AZ635" i="1"/>
  <c r="AZ709" i="1"/>
  <c r="AZ720" i="1"/>
  <c r="AZ732" i="1"/>
  <c r="AZ753" i="1"/>
  <c r="AZ761" i="1"/>
  <c r="AZ769" i="1"/>
  <c r="AZ777" i="1"/>
  <c r="AZ785" i="1"/>
  <c r="AZ793" i="1"/>
  <c r="AZ800" i="1"/>
  <c r="AZ825" i="1"/>
  <c r="AZ832" i="1"/>
  <c r="AZ857" i="1"/>
  <c r="AZ864" i="1"/>
  <c r="AZ889" i="1"/>
  <c r="AZ896" i="1"/>
  <c r="AZ944" i="1"/>
  <c r="AZ953" i="1"/>
  <c r="AZ962" i="1"/>
  <c r="AZ967" i="1"/>
  <c r="AZ976" i="1"/>
  <c r="AZ985" i="1"/>
  <c r="AZ994" i="1"/>
  <c r="AZ999" i="1"/>
  <c r="AZ1008" i="1"/>
  <c r="AZ1017" i="1"/>
  <c r="AZ1026" i="1"/>
  <c r="AZ1031" i="1"/>
  <c r="AZ1040" i="1"/>
  <c r="AZ1049" i="1"/>
  <c r="AZ1058" i="1"/>
  <c r="AZ476" i="1"/>
  <c r="AZ533" i="1"/>
  <c r="AZ642" i="1"/>
  <c r="AZ681" i="1"/>
  <c r="AZ723" i="1"/>
  <c r="AZ733" i="1"/>
  <c r="AZ744" i="1"/>
  <c r="AZ813" i="1"/>
  <c r="AZ820" i="1"/>
  <c r="AZ845" i="1"/>
  <c r="AZ852" i="1"/>
  <c r="AZ877" i="1"/>
  <c r="AZ884" i="1"/>
  <c r="AZ902" i="1"/>
  <c r="AZ908" i="1"/>
  <c r="AZ913" i="1"/>
  <c r="AZ918" i="1"/>
  <c r="AZ924" i="1"/>
  <c r="AZ929" i="1"/>
  <c r="AZ934" i="1"/>
  <c r="AZ940" i="1"/>
  <c r="AZ949" i="1"/>
  <c r="AZ958" i="1"/>
  <c r="AZ963" i="1"/>
  <c r="AZ972" i="1"/>
  <c r="AZ981" i="1"/>
  <c r="AZ990" i="1"/>
  <c r="AZ995" i="1"/>
  <c r="AZ1004" i="1"/>
  <c r="AZ1013" i="1"/>
  <c r="AZ1022" i="1"/>
  <c r="AZ1027" i="1"/>
  <c r="AZ1036" i="1"/>
  <c r="AZ1045" i="1"/>
  <c r="AZ1054" i="1"/>
  <c r="AZ1059" i="1"/>
  <c r="AZ1068" i="1"/>
  <c r="AZ1077" i="1"/>
  <c r="AZ1086" i="1"/>
  <c r="AZ1091" i="1"/>
  <c r="AZ1100" i="1"/>
  <c r="AZ1109" i="1"/>
  <c r="AZ1118" i="1"/>
  <c r="AZ1123" i="1"/>
  <c r="AZ1132" i="1"/>
  <c r="AZ1141" i="1"/>
  <c r="AZ1150" i="1"/>
  <c r="AZ1155" i="1"/>
  <c r="AZ482" i="1"/>
  <c r="AZ541" i="1"/>
  <c r="AZ649" i="1"/>
  <c r="AZ698" i="1"/>
  <c r="AZ745" i="1"/>
  <c r="AZ801" i="1"/>
  <c r="AZ808" i="1"/>
  <c r="AZ833" i="1"/>
  <c r="AZ840" i="1"/>
  <c r="AZ865" i="1"/>
  <c r="AZ872" i="1"/>
  <c r="AZ897" i="1"/>
  <c r="AZ945" i="1"/>
  <c r="AZ954" i="1"/>
  <c r="AZ959" i="1"/>
  <c r="AZ968" i="1"/>
  <c r="AZ977" i="1"/>
  <c r="AZ986" i="1"/>
  <c r="AZ991" i="1"/>
  <c r="AZ1000" i="1"/>
  <c r="AZ1009" i="1"/>
  <c r="AZ1018" i="1"/>
  <c r="AZ1023" i="1"/>
  <c r="AZ1032" i="1"/>
  <c r="AZ401" i="1"/>
  <c r="AZ490" i="1"/>
  <c r="AZ549" i="1"/>
  <c r="AZ603" i="1"/>
  <c r="AZ714" i="1"/>
  <c r="AZ725" i="1"/>
  <c r="AZ736" i="1"/>
  <c r="AZ756" i="1"/>
  <c r="AZ764" i="1"/>
  <c r="AZ772" i="1"/>
  <c r="AZ780" i="1"/>
  <c r="AZ788" i="1"/>
  <c r="AZ796" i="1"/>
  <c r="AZ821" i="1"/>
  <c r="AZ828" i="1"/>
  <c r="AZ853" i="1"/>
  <c r="AZ860" i="1"/>
  <c r="AZ885" i="1"/>
  <c r="AZ892" i="1"/>
  <c r="AZ904" i="1"/>
  <c r="AZ909" i="1"/>
  <c r="AZ914" i="1"/>
  <c r="AZ920" i="1"/>
  <c r="AZ925" i="1"/>
  <c r="AZ930" i="1"/>
  <c r="AZ936" i="1"/>
  <c r="AZ941" i="1"/>
  <c r="AZ950" i="1"/>
  <c r="AZ955" i="1"/>
  <c r="AZ964" i="1"/>
  <c r="AZ973" i="1"/>
  <c r="AZ982" i="1"/>
  <c r="AZ987" i="1"/>
  <c r="AZ996" i="1"/>
  <c r="AZ1005" i="1"/>
  <c r="AZ1014" i="1"/>
  <c r="AZ1019" i="1"/>
  <c r="AZ1028" i="1"/>
  <c r="AZ1037" i="1"/>
  <c r="AZ1046" i="1"/>
  <c r="AZ1051" i="1"/>
  <c r="AZ1060" i="1"/>
  <c r="AZ1069" i="1"/>
  <c r="AZ1078" i="1"/>
  <c r="AZ1083" i="1"/>
  <c r="AZ1092" i="1"/>
  <c r="AZ1101" i="1"/>
  <c r="AZ1110" i="1"/>
  <c r="AZ1115" i="1"/>
  <c r="AZ1124" i="1"/>
  <c r="AZ1133" i="1"/>
  <c r="AZ1142" i="1"/>
  <c r="AZ1147" i="1"/>
  <c r="AZ1156" i="1"/>
  <c r="AZ1165" i="1"/>
  <c r="AZ1174" i="1"/>
  <c r="AZ1179" i="1"/>
  <c r="AZ1188" i="1"/>
  <c r="AZ1197" i="1"/>
  <c r="AZ1206" i="1"/>
  <c r="AZ1211" i="1"/>
  <c r="AZ1220" i="1"/>
  <c r="AZ1229" i="1"/>
  <c r="AZ1238" i="1"/>
  <c r="AZ555" i="1"/>
  <c r="AZ610" i="1"/>
  <c r="AZ700" i="1"/>
  <c r="AZ737" i="1"/>
  <c r="AZ748" i="1"/>
  <c r="AZ757" i="1"/>
  <c r="AZ765" i="1"/>
  <c r="AZ773" i="1"/>
  <c r="AZ781" i="1"/>
  <c r="AZ789" i="1"/>
  <c r="AZ809" i="1"/>
  <c r="AZ816" i="1"/>
  <c r="AZ841" i="1"/>
  <c r="AZ848" i="1"/>
  <c r="AZ873" i="1"/>
  <c r="AZ880" i="1"/>
  <c r="AZ946" i="1"/>
  <c r="AZ951" i="1"/>
  <c r="AZ960" i="1"/>
  <c r="AZ969" i="1"/>
  <c r="AZ978" i="1"/>
  <c r="AZ983" i="1"/>
  <c r="AZ992" i="1"/>
  <c r="AZ1001" i="1"/>
  <c r="AZ1010" i="1"/>
  <c r="AZ1015" i="1"/>
  <c r="AZ1024" i="1"/>
  <c r="AZ1033" i="1"/>
  <c r="AZ1042" i="1"/>
  <c r="AZ1047" i="1"/>
  <c r="AZ1056" i="1"/>
  <c r="AZ1065" i="1"/>
  <c r="AZ1074" i="1"/>
  <c r="AZ1079" i="1"/>
  <c r="AZ1088" i="1"/>
  <c r="AZ1097" i="1"/>
  <c r="AZ1106" i="1"/>
  <c r="AZ1111" i="1"/>
  <c r="AZ1120" i="1"/>
  <c r="AZ1129" i="1"/>
  <c r="AZ1138" i="1"/>
  <c r="AZ1143" i="1"/>
  <c r="AZ1152" i="1"/>
  <c r="AZ1161" i="1"/>
  <c r="AZ1170" i="1"/>
  <c r="AZ1175" i="1"/>
  <c r="AZ1184" i="1"/>
  <c r="AZ1193" i="1"/>
  <c r="AZ1202" i="1"/>
  <c r="AZ1207" i="1"/>
  <c r="AZ1216" i="1"/>
  <c r="AZ1225" i="1"/>
  <c r="AZ1234" i="1"/>
  <c r="AZ1239" i="1"/>
  <c r="AZ1248" i="1"/>
  <c r="AZ1252" i="1"/>
  <c r="AZ1256" i="1"/>
  <c r="AZ1260" i="1"/>
  <c r="AZ1264" i="1"/>
  <c r="AZ1268" i="1"/>
  <c r="AZ1272" i="1"/>
  <c r="AZ1276" i="1"/>
  <c r="AZ1280" i="1"/>
  <c r="AZ1284" i="1"/>
  <c r="AZ1288" i="1"/>
  <c r="AZ1292" i="1"/>
  <c r="AZ1296" i="1"/>
  <c r="AZ1300" i="1"/>
  <c r="AZ1304" i="1"/>
  <c r="AZ1308" i="1"/>
  <c r="AZ1312" i="1"/>
  <c r="AZ1316" i="1"/>
  <c r="AZ1320" i="1"/>
  <c r="AZ1324" i="1"/>
  <c r="AZ1328" i="1"/>
  <c r="AZ1332" i="1"/>
  <c r="AZ1336" i="1"/>
  <c r="AZ1340" i="1"/>
  <c r="AZ1344" i="1"/>
  <c r="AZ563" i="1"/>
  <c r="AZ617" i="1"/>
  <c r="AZ667" i="1"/>
  <c r="AZ687" i="1"/>
  <c r="AZ703" i="1"/>
  <c r="AZ728" i="1"/>
  <c r="AZ749" i="1"/>
  <c r="AZ797" i="1"/>
  <c r="AZ804" i="1"/>
  <c r="AZ829" i="1"/>
  <c r="AZ836" i="1"/>
  <c r="AZ861" i="1"/>
  <c r="AZ868" i="1"/>
  <c r="AZ893" i="1"/>
  <c r="AZ900" i="1"/>
  <c r="AZ905" i="1"/>
  <c r="AZ910" i="1"/>
  <c r="AZ916" i="1"/>
  <c r="AZ921" i="1"/>
  <c r="AZ926" i="1"/>
  <c r="AZ932" i="1"/>
  <c r="AZ937" i="1"/>
  <c r="AZ942" i="1"/>
  <c r="AZ947" i="1"/>
  <c r="AZ956" i="1"/>
  <c r="AZ965" i="1"/>
  <c r="AZ974" i="1"/>
  <c r="AZ979" i="1"/>
  <c r="AZ988" i="1"/>
  <c r="AZ997" i="1"/>
  <c r="AZ1006" i="1"/>
  <c r="AZ1011" i="1"/>
  <c r="AZ1020" i="1"/>
  <c r="AZ1029" i="1"/>
  <c r="AZ1038" i="1"/>
  <c r="AZ1043" i="1"/>
  <c r="AZ1052" i="1"/>
  <c r="AZ1061" i="1"/>
  <c r="AZ1070" i="1"/>
  <c r="AZ1075" i="1"/>
  <c r="AZ1084" i="1"/>
  <c r="AZ1093" i="1"/>
  <c r="AZ1102" i="1"/>
  <c r="AZ1107" i="1"/>
  <c r="AZ1116" i="1"/>
  <c r="AZ1125" i="1"/>
  <c r="AZ1134" i="1"/>
  <c r="AZ1139" i="1"/>
  <c r="AZ1148" i="1"/>
  <c r="AZ1157" i="1"/>
  <c r="AZ1166" i="1"/>
  <c r="AZ1171" i="1"/>
  <c r="AZ1180" i="1"/>
  <c r="AZ1189" i="1"/>
  <c r="AZ1198" i="1"/>
  <c r="AZ1203" i="1"/>
  <c r="AZ1212" i="1"/>
  <c r="AZ1221" i="1"/>
  <c r="AZ1230" i="1"/>
  <c r="AZ1235" i="1"/>
  <c r="AZ1244" i="1"/>
  <c r="AZ729" i="1"/>
  <c r="AZ849" i="1"/>
  <c r="AZ943" i="1"/>
  <c r="AZ1016" i="1"/>
  <c r="AZ1073" i="1"/>
  <c r="AZ1098" i="1"/>
  <c r="AZ1122" i="1"/>
  <c r="AZ1135" i="1"/>
  <c r="AZ1146" i="1"/>
  <c r="AZ1159" i="1"/>
  <c r="AZ1168" i="1"/>
  <c r="AZ1176" i="1"/>
  <c r="AZ1182" i="1"/>
  <c r="AZ1190" i="1"/>
  <c r="AZ1219" i="1"/>
  <c r="AZ1227" i="1"/>
  <c r="AZ1233" i="1"/>
  <c r="AZ1241" i="1"/>
  <c r="AZ1247" i="1"/>
  <c r="AZ1258" i="1"/>
  <c r="AZ1263" i="1"/>
  <c r="AZ1269" i="1"/>
  <c r="AZ1274" i="1"/>
  <c r="AZ1279" i="1"/>
  <c r="AZ1285" i="1"/>
  <c r="AZ1290" i="1"/>
  <c r="AZ1295" i="1"/>
  <c r="AZ1301" i="1"/>
  <c r="AZ1306" i="1"/>
  <c r="AZ1311" i="1"/>
  <c r="AZ1317" i="1"/>
  <c r="AZ1322" i="1"/>
  <c r="AZ1327" i="1"/>
  <c r="AZ1341" i="1"/>
  <c r="AZ1007" i="1"/>
  <c r="AZ1310" i="1"/>
  <c r="AZ740" i="1"/>
  <c r="AZ856" i="1"/>
  <c r="AZ984" i="1"/>
  <c r="AZ1063" i="1"/>
  <c r="AZ1087" i="1"/>
  <c r="AZ1112" i="1"/>
  <c r="AZ1136" i="1"/>
  <c r="AZ1160" i="1"/>
  <c r="AZ1183" i="1"/>
  <c r="AZ1191" i="1"/>
  <c r="AZ1199" i="1"/>
  <c r="AZ1205" i="1"/>
  <c r="AZ1213" i="1"/>
  <c r="AZ1337" i="1"/>
  <c r="AZ1346" i="1"/>
  <c r="AZ1350" i="1"/>
  <c r="AZ1354" i="1"/>
  <c r="AZ1358" i="1"/>
  <c r="AZ1362" i="1"/>
  <c r="AZ1366" i="1"/>
  <c r="AZ1370" i="1"/>
  <c r="AZ1374" i="1"/>
  <c r="AZ1378" i="1"/>
  <c r="AZ1382" i="1"/>
  <c r="AZ1386" i="1"/>
  <c r="AZ1390" i="1"/>
  <c r="AZ704" i="1"/>
  <c r="AZ1095" i="1"/>
  <c r="AZ1167" i="1"/>
  <c r="AZ1257" i="1"/>
  <c r="AZ1283" i="1"/>
  <c r="AZ1305" i="1"/>
  <c r="AZ1335" i="1"/>
  <c r="AZ952" i="1"/>
  <c r="AZ1025" i="1"/>
  <c r="AZ1048" i="1"/>
  <c r="AZ1064" i="1"/>
  <c r="AZ1089" i="1"/>
  <c r="AZ1113" i="1"/>
  <c r="AZ1137" i="1"/>
  <c r="AZ1162" i="1"/>
  <c r="AZ1169" i="1"/>
  <c r="AZ1177" i="1"/>
  <c r="AZ1185" i="1"/>
  <c r="AZ1228" i="1"/>
  <c r="AZ1236" i="1"/>
  <c r="AZ1242" i="1"/>
  <c r="AZ1249" i="1"/>
  <c r="AZ1254" i="1"/>
  <c r="AZ1259" i="1"/>
  <c r="AZ1265" i="1"/>
  <c r="AZ1270" i="1"/>
  <c r="AZ1275" i="1"/>
  <c r="AZ1281" i="1"/>
  <c r="AZ1286" i="1"/>
  <c r="AZ1291" i="1"/>
  <c r="AZ1297" i="1"/>
  <c r="AZ1302" i="1"/>
  <c r="AZ1307" i="1"/>
  <c r="AZ1313" i="1"/>
  <c r="AZ1318" i="1"/>
  <c r="AZ1323" i="1"/>
  <c r="AZ1333" i="1"/>
  <c r="AZ1342" i="1"/>
  <c r="AZ888" i="1"/>
  <c r="AZ1082" i="1"/>
  <c r="AZ1181" i="1"/>
  <c r="AZ1251" i="1"/>
  <c r="AZ1267" i="1"/>
  <c r="AZ1289" i="1"/>
  <c r="AZ1321" i="1"/>
  <c r="AZ817" i="1"/>
  <c r="AZ993" i="1"/>
  <c r="AZ1050" i="1"/>
  <c r="AZ1066" i="1"/>
  <c r="AZ1090" i="1"/>
  <c r="AZ1103" i="1"/>
  <c r="AZ1114" i="1"/>
  <c r="AZ1127" i="1"/>
  <c r="AZ1151" i="1"/>
  <c r="AZ1192" i="1"/>
  <c r="AZ1200" i="1"/>
  <c r="AZ1208" i="1"/>
  <c r="AZ1214" i="1"/>
  <c r="AZ1222" i="1"/>
  <c r="AZ1243" i="1"/>
  <c r="AZ1329" i="1"/>
  <c r="AZ1338" i="1"/>
  <c r="AZ1347" i="1"/>
  <c r="AZ1351" i="1"/>
  <c r="AZ1355" i="1"/>
  <c r="AZ1359" i="1"/>
  <c r="AZ1363" i="1"/>
  <c r="AZ1367" i="1"/>
  <c r="AZ1371" i="1"/>
  <c r="AZ1375" i="1"/>
  <c r="AZ1379" i="1"/>
  <c r="AZ1383" i="1"/>
  <c r="AZ1387" i="1"/>
  <c r="AZ1391" i="1"/>
  <c r="AZ1057" i="1"/>
  <c r="AZ1119" i="1"/>
  <c r="AZ1240" i="1"/>
  <c r="AZ1273" i="1"/>
  <c r="AZ1299" i="1"/>
  <c r="AZ669" i="1"/>
  <c r="AZ824" i="1"/>
  <c r="AZ961" i="1"/>
  <c r="AZ1034" i="1"/>
  <c r="AZ1080" i="1"/>
  <c r="AZ1104" i="1"/>
  <c r="AZ1128" i="1"/>
  <c r="AZ1153" i="1"/>
  <c r="AZ1164" i="1"/>
  <c r="AZ1172" i="1"/>
  <c r="AZ1178" i="1"/>
  <c r="AZ1186" i="1"/>
  <c r="AZ1194" i="1"/>
  <c r="AZ1215" i="1"/>
  <c r="AZ1223" i="1"/>
  <c r="AZ1231" i="1"/>
  <c r="AZ1237" i="1"/>
  <c r="AZ1250" i="1"/>
  <c r="AZ1255" i="1"/>
  <c r="AZ1261" i="1"/>
  <c r="AZ1266" i="1"/>
  <c r="AZ1271" i="1"/>
  <c r="AZ1277" i="1"/>
  <c r="AZ1282" i="1"/>
  <c r="AZ1287" i="1"/>
  <c r="AZ1293" i="1"/>
  <c r="AZ1298" i="1"/>
  <c r="AZ1303" i="1"/>
  <c r="AZ1309" i="1"/>
  <c r="AZ1314" i="1"/>
  <c r="AZ1319" i="1"/>
  <c r="AZ1325" i="1"/>
  <c r="AZ1334" i="1"/>
  <c r="AZ1343" i="1"/>
  <c r="AZ1352" i="1"/>
  <c r="AZ1364" i="1"/>
  <c r="AZ1372" i="1"/>
  <c r="AZ1380" i="1"/>
  <c r="AZ1388" i="1"/>
  <c r="AZ1039" i="1"/>
  <c r="AZ1144" i="1"/>
  <c r="AZ1232" i="1"/>
  <c r="AZ1262" i="1"/>
  <c r="AZ1294" i="1"/>
  <c r="AZ1326" i="1"/>
  <c r="AZ881" i="1"/>
  <c r="AZ1002" i="1"/>
  <c r="AZ1055" i="1"/>
  <c r="AZ1081" i="1"/>
  <c r="AZ1105" i="1"/>
  <c r="AZ1130" i="1"/>
  <c r="AZ1154" i="1"/>
  <c r="AZ1187" i="1"/>
  <c r="AZ1195" i="1"/>
  <c r="AZ1201" i="1"/>
  <c r="AZ1209" i="1"/>
  <c r="AZ1217" i="1"/>
  <c r="AZ1245" i="1"/>
  <c r="AZ1330" i="1"/>
  <c r="AZ1339" i="1"/>
  <c r="AZ1348" i="1"/>
  <c r="AZ1356" i="1"/>
  <c r="AZ1360" i="1"/>
  <c r="AZ1368" i="1"/>
  <c r="AZ1376" i="1"/>
  <c r="AZ1384" i="1"/>
  <c r="AZ1071" i="1"/>
  <c r="AZ1173" i="1"/>
  <c r="AZ1224" i="1"/>
  <c r="AZ1278" i="1"/>
  <c r="AZ1315" i="1"/>
  <c r="AZ975" i="1"/>
  <c r="AZ1041" i="1"/>
  <c r="AZ1072" i="1"/>
  <c r="AZ1096" i="1"/>
  <c r="AZ1121" i="1"/>
  <c r="AZ1145" i="1"/>
  <c r="AZ1196" i="1"/>
  <c r="AZ1204" i="1"/>
  <c r="AZ1210" i="1"/>
  <c r="AZ1218" i="1"/>
  <c r="AZ1226" i="1"/>
  <c r="AZ1246" i="1"/>
  <c r="AZ1331" i="1"/>
  <c r="AZ1345" i="1"/>
  <c r="AZ1349" i="1"/>
  <c r="AZ1353" i="1"/>
  <c r="AZ1357" i="1"/>
  <c r="AZ1361" i="1"/>
  <c r="AZ1365" i="1"/>
  <c r="AZ1369" i="1"/>
  <c r="AZ1373" i="1"/>
  <c r="AZ1377" i="1"/>
  <c r="AZ1381" i="1"/>
  <c r="AZ1385" i="1"/>
  <c r="AZ1389" i="1"/>
  <c r="AZ1253" i="1"/>
  <c r="AZ970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6" i="1"/>
  <c r="AV10" i="1"/>
  <c r="AV14" i="1"/>
  <c r="AV18" i="1"/>
  <c r="AV22" i="1"/>
  <c r="AV26" i="1"/>
  <c r="AV30" i="1"/>
  <c r="AV34" i="1"/>
  <c r="AV38" i="1"/>
  <c r="AV42" i="1"/>
  <c r="AV46" i="1"/>
  <c r="AV50" i="1"/>
  <c r="AV54" i="1"/>
  <c r="AV58" i="1"/>
  <c r="AV62" i="1"/>
  <c r="AV66" i="1"/>
  <c r="AV70" i="1"/>
  <c r="AV74" i="1"/>
  <c r="AV78" i="1"/>
  <c r="AV82" i="1"/>
  <c r="AV86" i="1"/>
  <c r="AV90" i="1"/>
  <c r="AV7" i="1"/>
  <c r="AV11" i="1"/>
  <c r="AV15" i="1"/>
  <c r="AV19" i="1"/>
  <c r="AV23" i="1"/>
  <c r="AV27" i="1"/>
  <c r="AV31" i="1"/>
  <c r="AV35" i="1"/>
  <c r="AV39" i="1"/>
  <c r="AV43" i="1"/>
  <c r="AV47" i="1"/>
  <c r="AV51" i="1"/>
  <c r="AV55" i="1"/>
  <c r="AV59" i="1"/>
  <c r="AV63" i="1"/>
  <c r="AV67" i="1"/>
  <c r="AV71" i="1"/>
  <c r="AV75" i="1"/>
  <c r="AV79" i="1"/>
  <c r="AV83" i="1"/>
  <c r="AV87" i="1"/>
  <c r="AV91" i="1"/>
  <c r="AV95" i="1"/>
  <c r="AV99" i="1"/>
  <c r="AV103" i="1"/>
  <c r="AV107" i="1"/>
  <c r="AV8" i="1"/>
  <c r="AV12" i="1"/>
  <c r="AV16" i="1"/>
  <c r="AV20" i="1"/>
  <c r="AV24" i="1"/>
  <c r="AV28" i="1"/>
  <c r="AV32" i="1"/>
  <c r="AV36" i="1"/>
  <c r="AV40" i="1"/>
  <c r="AV44" i="1"/>
  <c r="AV48" i="1"/>
  <c r="AV52" i="1"/>
  <c r="AV56" i="1"/>
  <c r="AV60" i="1"/>
  <c r="AV64" i="1"/>
  <c r="AV68" i="1"/>
  <c r="AV72" i="1"/>
  <c r="AV76" i="1"/>
  <c r="AV80" i="1"/>
  <c r="AV84" i="1"/>
  <c r="AV88" i="1"/>
  <c r="AV92" i="1"/>
  <c r="AV98" i="1"/>
  <c r="AV106" i="1"/>
  <c r="AV113" i="1"/>
  <c r="AV120" i="1"/>
  <c r="AV126" i="1"/>
  <c r="AV139" i="1"/>
  <c r="AV145" i="1"/>
  <c r="AV152" i="1"/>
  <c r="AV9" i="1"/>
  <c r="AV25" i="1"/>
  <c r="AV41" i="1"/>
  <c r="AV57" i="1"/>
  <c r="AV73" i="1"/>
  <c r="AV89" i="1"/>
  <c r="AV100" i="1"/>
  <c r="AV108" i="1"/>
  <c r="AV114" i="1"/>
  <c r="AV127" i="1"/>
  <c r="AV133" i="1"/>
  <c r="AV140" i="1"/>
  <c r="AV146" i="1"/>
  <c r="AV159" i="1"/>
  <c r="AV165" i="1"/>
  <c r="AV172" i="1"/>
  <c r="AV178" i="1"/>
  <c r="AV191" i="1"/>
  <c r="AV197" i="1"/>
  <c r="AV204" i="1"/>
  <c r="AV210" i="1"/>
  <c r="AV223" i="1"/>
  <c r="AV239" i="1"/>
  <c r="AV255" i="1"/>
  <c r="AV271" i="1"/>
  <c r="AV287" i="1"/>
  <c r="AV303" i="1"/>
  <c r="AV319" i="1"/>
  <c r="AV335" i="1"/>
  <c r="AV345" i="1"/>
  <c r="AV349" i="1"/>
  <c r="AV353" i="1"/>
  <c r="AV357" i="1"/>
  <c r="AV361" i="1"/>
  <c r="AV365" i="1"/>
  <c r="AV369" i="1"/>
  <c r="AV373" i="1"/>
  <c r="AV115" i="1"/>
  <c r="AV121" i="1"/>
  <c r="AV128" i="1"/>
  <c r="AV134" i="1"/>
  <c r="AV147" i="1"/>
  <c r="AV153" i="1"/>
  <c r="AV160" i="1"/>
  <c r="AV166" i="1"/>
  <c r="AV179" i="1"/>
  <c r="AV185" i="1"/>
  <c r="AV192" i="1"/>
  <c r="AV198" i="1"/>
  <c r="AV211" i="1"/>
  <c r="AV217" i="1"/>
  <c r="AV224" i="1"/>
  <c r="AV229" i="1"/>
  <c r="AV234" i="1"/>
  <c r="AV240" i="1"/>
  <c r="AV245" i="1"/>
  <c r="AV250" i="1"/>
  <c r="AV256" i="1"/>
  <c r="AV261" i="1"/>
  <c r="AV266" i="1"/>
  <c r="AV272" i="1"/>
  <c r="AV277" i="1"/>
  <c r="AV282" i="1"/>
  <c r="AV288" i="1"/>
  <c r="AV293" i="1"/>
  <c r="AV298" i="1"/>
  <c r="AV304" i="1"/>
  <c r="AV309" i="1"/>
  <c r="AV314" i="1"/>
  <c r="AV320" i="1"/>
  <c r="AV325" i="1"/>
  <c r="AV330" i="1"/>
  <c r="AV336" i="1"/>
  <c r="AV341" i="1"/>
  <c r="AV13" i="1"/>
  <c r="AV29" i="1"/>
  <c r="AV45" i="1"/>
  <c r="AV61" i="1"/>
  <c r="AV77" i="1"/>
  <c r="AV93" i="1"/>
  <c r="AV101" i="1"/>
  <c r="AV109" i="1"/>
  <c r="AV116" i="1"/>
  <c r="AV122" i="1"/>
  <c r="AV135" i="1"/>
  <c r="AV141" i="1"/>
  <c r="AV148" i="1"/>
  <c r="AV154" i="1"/>
  <c r="AV167" i="1"/>
  <c r="AV173" i="1"/>
  <c r="AV180" i="1"/>
  <c r="AV186" i="1"/>
  <c r="AV199" i="1"/>
  <c r="AV205" i="1"/>
  <c r="AV212" i="1"/>
  <c r="AV218" i="1"/>
  <c r="AV235" i="1"/>
  <c r="AV251" i="1"/>
  <c r="AV267" i="1"/>
  <c r="AV283" i="1"/>
  <c r="AV299" i="1"/>
  <c r="AV315" i="1"/>
  <c r="AV331" i="1"/>
  <c r="AV346" i="1"/>
  <c r="AV350" i="1"/>
  <c r="AV354" i="1"/>
  <c r="AV358" i="1"/>
  <c r="AV362" i="1"/>
  <c r="AV366" i="1"/>
  <c r="AV370" i="1"/>
  <c r="AV374" i="1"/>
  <c r="AV94" i="1"/>
  <c r="AV102" i="1"/>
  <c r="AV110" i="1"/>
  <c r="AV123" i="1"/>
  <c r="AV129" i="1"/>
  <c r="AV136" i="1"/>
  <c r="AV142" i="1"/>
  <c r="AV155" i="1"/>
  <c r="AV21" i="1"/>
  <c r="AV37" i="1"/>
  <c r="AV53" i="1"/>
  <c r="AV69" i="1"/>
  <c r="AV85" i="1"/>
  <c r="AV97" i="1"/>
  <c r="AV105" i="1"/>
  <c r="AV119" i="1"/>
  <c r="AV125" i="1"/>
  <c r="AV132" i="1"/>
  <c r="AV138" i="1"/>
  <c r="AV151" i="1"/>
  <c r="AV157" i="1"/>
  <c r="AV164" i="1"/>
  <c r="AV170" i="1"/>
  <c r="AV183" i="1"/>
  <c r="AV189" i="1"/>
  <c r="AV196" i="1"/>
  <c r="AV202" i="1"/>
  <c r="AV215" i="1"/>
  <c r="AV221" i="1"/>
  <c r="AV227" i="1"/>
  <c r="AV243" i="1"/>
  <c r="AV259" i="1"/>
  <c r="AV275" i="1"/>
  <c r="AV291" i="1"/>
  <c r="AV307" i="1"/>
  <c r="AV323" i="1"/>
  <c r="AV339" i="1"/>
  <c r="AV344" i="1"/>
  <c r="AV348" i="1"/>
  <c r="AV352" i="1"/>
  <c r="AV356" i="1"/>
  <c r="AV360" i="1"/>
  <c r="AV364" i="1"/>
  <c r="AV368" i="1"/>
  <c r="AV372" i="1"/>
  <c r="AV376" i="1"/>
  <c r="AV17" i="1"/>
  <c r="AV81" i="1"/>
  <c r="AV117" i="1"/>
  <c r="AV143" i="1"/>
  <c r="AV162" i="1"/>
  <c r="AV175" i="1"/>
  <c r="AV188" i="1"/>
  <c r="AV213" i="1"/>
  <c r="AV247" i="1"/>
  <c r="AV279" i="1"/>
  <c r="AV311" i="1"/>
  <c r="AV351" i="1"/>
  <c r="AV359" i="1"/>
  <c r="AV367" i="1"/>
  <c r="AV375" i="1"/>
  <c r="AV380" i="1"/>
  <c r="AV389" i="1"/>
  <c r="AV394" i="1"/>
  <c r="AV403" i="1"/>
  <c r="AV412" i="1"/>
  <c r="AV33" i="1"/>
  <c r="AV96" i="1"/>
  <c r="AV124" i="1"/>
  <c r="AV149" i="1"/>
  <c r="AV177" i="1"/>
  <c r="AV190" i="1"/>
  <c r="AV203" i="1"/>
  <c r="AV216" i="1"/>
  <c r="AV228" i="1"/>
  <c r="AV238" i="1"/>
  <c r="AV249" i="1"/>
  <c r="AV260" i="1"/>
  <c r="AV270" i="1"/>
  <c r="AV281" i="1"/>
  <c r="AV292" i="1"/>
  <c r="AV302" i="1"/>
  <c r="AV313" i="1"/>
  <c r="AV324" i="1"/>
  <c r="AV334" i="1"/>
  <c r="AV381" i="1"/>
  <c r="AV386" i="1"/>
  <c r="AV395" i="1"/>
  <c r="AV404" i="1"/>
  <c r="AV150" i="1"/>
  <c r="AV168" i="1"/>
  <c r="AV193" i="1"/>
  <c r="AV206" i="1"/>
  <c r="AV219" i="1"/>
  <c r="AV230" i="1"/>
  <c r="AV241" i="1"/>
  <c r="AV252" i="1"/>
  <c r="AV262" i="1"/>
  <c r="AV273" i="1"/>
  <c r="AV284" i="1"/>
  <c r="AV294" i="1"/>
  <c r="AV305" i="1"/>
  <c r="AV316" i="1"/>
  <c r="AV326" i="1"/>
  <c r="AV49" i="1"/>
  <c r="AV104" i="1"/>
  <c r="AV130" i="1"/>
  <c r="AV156" i="1"/>
  <c r="AV181" i="1"/>
  <c r="AV194" i="1"/>
  <c r="AV207" i="1"/>
  <c r="AV220" i="1"/>
  <c r="AV231" i="1"/>
  <c r="AV263" i="1"/>
  <c r="AV295" i="1"/>
  <c r="AV327" i="1"/>
  <c r="AV347" i="1"/>
  <c r="AV355" i="1"/>
  <c r="AV363" i="1"/>
  <c r="AV371" i="1"/>
  <c r="AV378" i="1"/>
  <c r="AV387" i="1"/>
  <c r="AV396" i="1"/>
  <c r="AV405" i="1"/>
  <c r="AV410" i="1"/>
  <c r="AV131" i="1"/>
  <c r="AV169" i="1"/>
  <c r="AV182" i="1"/>
  <c r="AV195" i="1"/>
  <c r="AV208" i="1"/>
  <c r="AV232" i="1"/>
  <c r="AV242" i="1"/>
  <c r="AV253" i="1"/>
  <c r="AV264" i="1"/>
  <c r="AV274" i="1"/>
  <c r="AV285" i="1"/>
  <c r="AV296" i="1"/>
  <c r="AV306" i="1"/>
  <c r="AV317" i="1"/>
  <c r="AV328" i="1"/>
  <c r="AV338" i="1"/>
  <c r="AV383" i="1"/>
  <c r="AV392" i="1"/>
  <c r="AV401" i="1"/>
  <c r="AV406" i="1"/>
  <c r="AV415" i="1"/>
  <c r="AV112" i="1"/>
  <c r="AV137" i="1"/>
  <c r="AV161" i="1"/>
  <c r="AV174" i="1"/>
  <c r="AV187" i="1"/>
  <c r="AV200" i="1"/>
  <c r="AV225" i="1"/>
  <c r="AV236" i="1"/>
  <c r="AV246" i="1"/>
  <c r="AV257" i="1"/>
  <c r="AV268" i="1"/>
  <c r="AV278" i="1"/>
  <c r="AV289" i="1"/>
  <c r="AV300" i="1"/>
  <c r="AV310" i="1"/>
  <c r="AV321" i="1"/>
  <c r="AV332" i="1"/>
  <c r="AV342" i="1"/>
  <c r="AV384" i="1"/>
  <c r="AV393" i="1"/>
  <c r="AV398" i="1"/>
  <c r="AV407" i="1"/>
  <c r="AV416" i="1"/>
  <c r="AV163" i="1"/>
  <c r="AV214" i="1"/>
  <c r="AV258" i="1"/>
  <c r="AV301" i="1"/>
  <c r="AV340" i="1"/>
  <c r="AV414" i="1"/>
  <c r="AV65" i="1"/>
  <c r="AV171" i="1"/>
  <c r="AV222" i="1"/>
  <c r="AV265" i="1"/>
  <c r="AV308" i="1"/>
  <c r="AV343" i="1"/>
  <c r="AV382" i="1"/>
  <c r="AV176" i="1"/>
  <c r="AV111" i="1"/>
  <c r="AV184" i="1"/>
  <c r="AV233" i="1"/>
  <c r="AV276" i="1"/>
  <c r="AV318" i="1"/>
  <c r="AV385" i="1"/>
  <c r="AV397" i="1"/>
  <c r="AV118" i="1"/>
  <c r="AV237" i="1"/>
  <c r="AV280" i="1"/>
  <c r="AV322" i="1"/>
  <c r="AV399" i="1"/>
  <c r="AV409" i="1"/>
  <c r="AV248" i="1"/>
  <c r="AV333" i="1"/>
  <c r="AV377" i="1"/>
  <c r="AV402" i="1"/>
  <c r="AV144" i="1"/>
  <c r="AV254" i="1"/>
  <c r="AV337" i="1"/>
  <c r="AV379" i="1"/>
  <c r="AV158" i="1"/>
  <c r="AV269" i="1"/>
  <c r="AV408" i="1"/>
  <c r="AV286" i="1"/>
  <c r="AV388" i="1"/>
  <c r="AV411" i="1"/>
  <c r="AV201" i="1"/>
  <c r="AV290" i="1"/>
  <c r="AV390" i="1"/>
  <c r="AV209" i="1"/>
  <c r="AV297" i="1"/>
  <c r="AV391" i="1"/>
  <c r="AV413" i="1"/>
  <c r="AV226" i="1"/>
  <c r="AV244" i="1"/>
  <c r="AV312" i="1"/>
  <c r="AV329" i="1"/>
  <c r="AV400" i="1"/>
  <c r="AR6" i="1"/>
  <c r="AR10" i="1"/>
  <c r="AR14" i="1"/>
  <c r="AR18" i="1"/>
  <c r="AR22" i="1"/>
  <c r="AR26" i="1"/>
  <c r="AR30" i="1"/>
  <c r="AR34" i="1"/>
  <c r="AR38" i="1"/>
  <c r="AR42" i="1"/>
  <c r="AR46" i="1"/>
  <c r="AR50" i="1"/>
  <c r="AR54" i="1"/>
  <c r="AR58" i="1"/>
  <c r="AR62" i="1"/>
  <c r="AR66" i="1"/>
  <c r="AR70" i="1"/>
  <c r="AR74" i="1"/>
  <c r="AR78" i="1"/>
  <c r="AR82" i="1"/>
  <c r="AR86" i="1"/>
  <c r="AR90" i="1"/>
  <c r="AR94" i="1"/>
  <c r="AR98" i="1"/>
  <c r="AR102" i="1"/>
  <c r="AR7" i="1"/>
  <c r="AR11" i="1"/>
  <c r="AR15" i="1"/>
  <c r="AR19" i="1"/>
  <c r="AR23" i="1"/>
  <c r="AR27" i="1"/>
  <c r="AR31" i="1"/>
  <c r="AR35" i="1"/>
  <c r="AR39" i="1"/>
  <c r="AR43" i="1"/>
  <c r="AR47" i="1"/>
  <c r="AR51" i="1"/>
  <c r="AR55" i="1"/>
  <c r="AR59" i="1"/>
  <c r="AR63" i="1"/>
  <c r="AR67" i="1"/>
  <c r="AR71" i="1"/>
  <c r="AR75" i="1"/>
  <c r="AR79" i="1"/>
  <c r="AR83" i="1"/>
  <c r="AR87" i="1"/>
  <c r="AR91" i="1"/>
  <c r="AR95" i="1"/>
  <c r="AR99" i="1"/>
  <c r="AR103" i="1"/>
  <c r="AR107" i="1"/>
  <c r="AR111" i="1"/>
  <c r="AR115" i="1"/>
  <c r="AR119" i="1"/>
  <c r="AR123" i="1"/>
  <c r="AR127" i="1"/>
  <c r="AR131" i="1"/>
  <c r="AR135" i="1"/>
  <c r="AR139" i="1"/>
  <c r="AR143" i="1"/>
  <c r="AR147" i="1"/>
  <c r="AR151" i="1"/>
  <c r="AR155" i="1"/>
  <c r="AR159" i="1"/>
  <c r="AR163" i="1"/>
  <c r="AR167" i="1"/>
  <c r="AR171" i="1"/>
  <c r="AR175" i="1"/>
  <c r="AR179" i="1"/>
  <c r="AR183" i="1"/>
  <c r="AR187" i="1"/>
  <c r="AR191" i="1"/>
  <c r="AR195" i="1"/>
  <c r="AR199" i="1"/>
  <c r="AR203" i="1"/>
  <c r="AR207" i="1"/>
  <c r="AR211" i="1"/>
  <c r="AR215" i="1"/>
  <c r="AR219" i="1"/>
  <c r="AR223" i="1"/>
  <c r="AR227" i="1"/>
  <c r="AR231" i="1"/>
  <c r="AR235" i="1"/>
  <c r="AR239" i="1"/>
  <c r="AR243" i="1"/>
  <c r="AR247" i="1"/>
  <c r="AR251" i="1"/>
  <c r="AR255" i="1"/>
  <c r="AR259" i="1"/>
  <c r="AR263" i="1"/>
  <c r="AR267" i="1"/>
  <c r="AR271" i="1"/>
  <c r="AR275" i="1"/>
  <c r="AR279" i="1"/>
  <c r="AR283" i="1"/>
  <c r="AR287" i="1"/>
  <c r="AR291" i="1"/>
  <c r="AR295" i="1"/>
  <c r="AR299" i="1"/>
  <c r="AR303" i="1"/>
  <c r="AR307" i="1"/>
  <c r="AR311" i="1"/>
  <c r="AR315" i="1"/>
  <c r="AR319" i="1"/>
  <c r="AR323" i="1"/>
  <c r="AR327" i="1"/>
  <c r="AR8" i="1"/>
  <c r="AR12" i="1"/>
  <c r="AR16" i="1"/>
  <c r="AR20" i="1"/>
  <c r="AR24" i="1"/>
  <c r="AR28" i="1"/>
  <c r="AR32" i="1"/>
  <c r="AR36" i="1"/>
  <c r="AR40" i="1"/>
  <c r="AR44" i="1"/>
  <c r="AR48" i="1"/>
  <c r="AR52" i="1"/>
  <c r="AR56" i="1"/>
  <c r="AR60" i="1"/>
  <c r="AR64" i="1"/>
  <c r="AR68" i="1"/>
  <c r="AR72" i="1"/>
  <c r="AR76" i="1"/>
  <c r="AR80" i="1"/>
  <c r="AR84" i="1"/>
  <c r="AR88" i="1"/>
  <c r="AR92" i="1"/>
  <c r="AR96" i="1"/>
  <c r="AR100" i="1"/>
  <c r="AR104" i="1"/>
  <c r="AR108" i="1"/>
  <c r="AR112" i="1"/>
  <c r="AR116" i="1"/>
  <c r="AR120" i="1"/>
  <c r="AR124" i="1"/>
  <c r="AR128" i="1"/>
  <c r="AR132" i="1"/>
  <c r="AR136" i="1"/>
  <c r="AR140" i="1"/>
  <c r="AR144" i="1"/>
  <c r="AR148" i="1"/>
  <c r="AR152" i="1"/>
  <c r="AR156" i="1"/>
  <c r="AR160" i="1"/>
  <c r="AR9" i="1"/>
  <c r="AR13" i="1"/>
  <c r="AR17" i="1"/>
  <c r="AR21" i="1"/>
  <c r="AR25" i="1"/>
  <c r="AR29" i="1"/>
  <c r="AR33" i="1"/>
  <c r="AR37" i="1"/>
  <c r="AR41" i="1"/>
  <c r="AR45" i="1"/>
  <c r="AR49" i="1"/>
  <c r="AR53" i="1"/>
  <c r="AR57" i="1"/>
  <c r="AR61" i="1"/>
  <c r="AR65" i="1"/>
  <c r="AR69" i="1"/>
  <c r="AR73" i="1"/>
  <c r="AR77" i="1"/>
  <c r="AR81" i="1"/>
  <c r="AR85" i="1"/>
  <c r="AR89" i="1"/>
  <c r="AR93" i="1"/>
  <c r="AR97" i="1"/>
  <c r="AR101" i="1"/>
  <c r="AR105" i="1"/>
  <c r="AR109" i="1"/>
  <c r="AR113" i="1"/>
  <c r="AR117" i="1"/>
  <c r="AR121" i="1"/>
  <c r="AR125" i="1"/>
  <c r="AR129" i="1"/>
  <c r="AR133" i="1"/>
  <c r="AR137" i="1"/>
  <c r="AR141" i="1"/>
  <c r="AR145" i="1"/>
  <c r="AR149" i="1"/>
  <c r="AR153" i="1"/>
  <c r="AR157" i="1"/>
  <c r="AR161" i="1"/>
  <c r="AR165" i="1"/>
  <c r="AR169" i="1"/>
  <c r="AR173" i="1"/>
  <c r="AR177" i="1"/>
  <c r="AR181" i="1"/>
  <c r="AR185" i="1"/>
  <c r="AR189" i="1"/>
  <c r="AR193" i="1"/>
  <c r="AR197" i="1"/>
  <c r="AR201" i="1"/>
  <c r="AR205" i="1"/>
  <c r="AR209" i="1"/>
  <c r="AR213" i="1"/>
  <c r="AR217" i="1"/>
  <c r="AR221" i="1"/>
  <c r="AR225" i="1"/>
  <c r="AR229" i="1"/>
  <c r="AR233" i="1"/>
  <c r="AR237" i="1"/>
  <c r="AR241" i="1"/>
  <c r="AR245" i="1"/>
  <c r="AR249" i="1"/>
  <c r="AR253" i="1"/>
  <c r="AR257" i="1"/>
  <c r="AR261" i="1"/>
  <c r="AR265" i="1"/>
  <c r="AR269" i="1"/>
  <c r="AR273" i="1"/>
  <c r="AR277" i="1"/>
  <c r="AR281" i="1"/>
  <c r="AR285" i="1"/>
  <c r="AR289" i="1"/>
  <c r="AR293" i="1"/>
  <c r="AR297" i="1"/>
  <c r="AR301" i="1"/>
  <c r="AR305" i="1"/>
  <c r="AR309" i="1"/>
  <c r="AR166" i="1"/>
  <c r="AR188" i="1"/>
  <c r="AR198" i="1"/>
  <c r="AR220" i="1"/>
  <c r="AR230" i="1"/>
  <c r="AR252" i="1"/>
  <c r="AR262" i="1"/>
  <c r="AR282" i="1"/>
  <c r="AR290" i="1"/>
  <c r="AR298" i="1"/>
  <c r="AR306" i="1"/>
  <c r="AR320" i="1"/>
  <c r="AR325" i="1"/>
  <c r="AR330" i="1"/>
  <c r="AR335" i="1"/>
  <c r="AR344" i="1"/>
  <c r="AR348" i="1"/>
  <c r="AR352" i="1"/>
  <c r="AR356" i="1"/>
  <c r="AR360" i="1"/>
  <c r="AR364" i="1"/>
  <c r="AR368" i="1"/>
  <c r="AR372" i="1"/>
  <c r="AR376" i="1"/>
  <c r="AR380" i="1"/>
  <c r="AR384" i="1"/>
  <c r="AR388" i="1"/>
  <c r="AR392" i="1"/>
  <c r="AR396" i="1"/>
  <c r="AR400" i="1"/>
  <c r="AR404" i="1"/>
  <c r="AR408" i="1"/>
  <c r="AR412" i="1"/>
  <c r="AR416" i="1"/>
  <c r="AR420" i="1"/>
  <c r="AR424" i="1"/>
  <c r="AR428" i="1"/>
  <c r="AR432" i="1"/>
  <c r="AR436" i="1"/>
  <c r="AR440" i="1"/>
  <c r="AR444" i="1"/>
  <c r="AR448" i="1"/>
  <c r="AR452" i="1"/>
  <c r="AR106" i="1"/>
  <c r="AR122" i="1"/>
  <c r="AR138" i="1"/>
  <c r="AR154" i="1"/>
  <c r="AR168" i="1"/>
  <c r="AR178" i="1"/>
  <c r="AR200" i="1"/>
  <c r="AR210" i="1"/>
  <c r="AR232" i="1"/>
  <c r="AR242" i="1"/>
  <c r="AR264" i="1"/>
  <c r="AR274" i="1"/>
  <c r="AR314" i="1"/>
  <c r="AR331" i="1"/>
  <c r="AR340" i="1"/>
  <c r="AR180" i="1"/>
  <c r="AR190" i="1"/>
  <c r="AR212" i="1"/>
  <c r="AR222" i="1"/>
  <c r="AR244" i="1"/>
  <c r="AR254" i="1"/>
  <c r="AR276" i="1"/>
  <c r="AR284" i="1"/>
  <c r="AR292" i="1"/>
  <c r="AR300" i="1"/>
  <c r="AR308" i="1"/>
  <c r="AR321" i="1"/>
  <c r="AR326" i="1"/>
  <c r="AR336" i="1"/>
  <c r="AR345" i="1"/>
  <c r="AR349" i="1"/>
  <c r="AR353" i="1"/>
  <c r="AR357" i="1"/>
  <c r="AR361" i="1"/>
  <c r="AR365" i="1"/>
  <c r="AR369" i="1"/>
  <c r="AR373" i="1"/>
  <c r="AR377" i="1"/>
  <c r="AR381" i="1"/>
  <c r="AR385" i="1"/>
  <c r="AR389" i="1"/>
  <c r="AR393" i="1"/>
  <c r="AR397" i="1"/>
  <c r="AR401" i="1"/>
  <c r="AR405" i="1"/>
  <c r="AR409" i="1"/>
  <c r="AR413" i="1"/>
  <c r="AR417" i="1"/>
  <c r="AR421" i="1"/>
  <c r="AR425" i="1"/>
  <c r="AR429" i="1"/>
  <c r="AR433" i="1"/>
  <c r="AR437" i="1"/>
  <c r="AR441" i="1"/>
  <c r="AR445" i="1"/>
  <c r="AR449" i="1"/>
  <c r="AR453" i="1"/>
  <c r="AR457" i="1"/>
  <c r="AR461" i="1"/>
  <c r="AR465" i="1"/>
  <c r="AR469" i="1"/>
  <c r="AR473" i="1"/>
  <c r="AR477" i="1"/>
  <c r="AR481" i="1"/>
  <c r="AR485" i="1"/>
  <c r="AR489" i="1"/>
  <c r="AR493" i="1"/>
  <c r="AR497" i="1"/>
  <c r="AR501" i="1"/>
  <c r="AR505" i="1"/>
  <c r="AR509" i="1"/>
  <c r="AR513" i="1"/>
  <c r="AR517" i="1"/>
  <c r="AR521" i="1"/>
  <c r="AR525" i="1"/>
  <c r="AR529" i="1"/>
  <c r="AR533" i="1"/>
  <c r="AR537" i="1"/>
  <c r="AR541" i="1"/>
  <c r="AR545" i="1"/>
  <c r="AR549" i="1"/>
  <c r="AR553" i="1"/>
  <c r="AR557" i="1"/>
  <c r="AR561" i="1"/>
  <c r="AR565" i="1"/>
  <c r="AR569" i="1"/>
  <c r="AR573" i="1"/>
  <c r="AR577" i="1"/>
  <c r="AR581" i="1"/>
  <c r="AR585" i="1"/>
  <c r="AR589" i="1"/>
  <c r="AR593" i="1"/>
  <c r="AR597" i="1"/>
  <c r="AR601" i="1"/>
  <c r="AR605" i="1"/>
  <c r="AR609" i="1"/>
  <c r="AR613" i="1"/>
  <c r="AR617" i="1"/>
  <c r="AR621" i="1"/>
  <c r="AR625" i="1"/>
  <c r="AR629" i="1"/>
  <c r="AR633" i="1"/>
  <c r="AR637" i="1"/>
  <c r="AR641" i="1"/>
  <c r="AR645" i="1"/>
  <c r="AR649" i="1"/>
  <c r="AR653" i="1"/>
  <c r="AR657" i="1"/>
  <c r="AR661" i="1"/>
  <c r="AR665" i="1"/>
  <c r="AR669" i="1"/>
  <c r="AR673" i="1"/>
  <c r="AR677" i="1"/>
  <c r="AR681" i="1"/>
  <c r="AR685" i="1"/>
  <c r="AR689" i="1"/>
  <c r="AR693" i="1"/>
  <c r="AR110" i="1"/>
  <c r="AR126" i="1"/>
  <c r="AR142" i="1"/>
  <c r="AR158" i="1"/>
  <c r="AR170" i="1"/>
  <c r="AR192" i="1"/>
  <c r="AR202" i="1"/>
  <c r="AR224" i="1"/>
  <c r="AR234" i="1"/>
  <c r="AR256" i="1"/>
  <c r="AR266" i="1"/>
  <c r="AR316" i="1"/>
  <c r="AR332" i="1"/>
  <c r="AR341" i="1"/>
  <c r="AR172" i="1"/>
  <c r="AR182" i="1"/>
  <c r="AR204" i="1"/>
  <c r="AR214" i="1"/>
  <c r="AR236" i="1"/>
  <c r="AR246" i="1"/>
  <c r="AR268" i="1"/>
  <c r="AR278" i="1"/>
  <c r="AR286" i="1"/>
  <c r="AR294" i="1"/>
  <c r="AR302" i="1"/>
  <c r="AR310" i="1"/>
  <c r="AR317" i="1"/>
  <c r="AR322" i="1"/>
  <c r="AR328" i="1"/>
  <c r="AR337" i="1"/>
  <c r="AR346" i="1"/>
  <c r="AR350" i="1"/>
  <c r="AR354" i="1"/>
  <c r="AR358" i="1"/>
  <c r="AR362" i="1"/>
  <c r="AR366" i="1"/>
  <c r="AR370" i="1"/>
  <c r="AR374" i="1"/>
  <c r="AR378" i="1"/>
  <c r="AR382" i="1"/>
  <c r="AR386" i="1"/>
  <c r="AR390" i="1"/>
  <c r="AR394" i="1"/>
  <c r="AR398" i="1"/>
  <c r="AR402" i="1"/>
  <c r="AR406" i="1"/>
  <c r="AR410" i="1"/>
  <c r="AR414" i="1"/>
  <c r="AR418" i="1"/>
  <c r="AR422" i="1"/>
  <c r="AR426" i="1"/>
  <c r="AR430" i="1"/>
  <c r="AR434" i="1"/>
  <c r="AR438" i="1"/>
  <c r="AR442" i="1"/>
  <c r="AR446" i="1"/>
  <c r="AR450" i="1"/>
  <c r="AR454" i="1"/>
  <c r="AR458" i="1"/>
  <c r="AR462" i="1"/>
  <c r="AR466" i="1"/>
  <c r="AR470" i="1"/>
  <c r="AR474" i="1"/>
  <c r="AR478" i="1"/>
  <c r="AR482" i="1"/>
  <c r="AR486" i="1"/>
  <c r="AR490" i="1"/>
  <c r="AR494" i="1"/>
  <c r="AR498" i="1"/>
  <c r="AR502" i="1"/>
  <c r="AR506" i="1"/>
  <c r="AR510" i="1"/>
  <c r="AR514" i="1"/>
  <c r="AR518" i="1"/>
  <c r="AR522" i="1"/>
  <c r="AR526" i="1"/>
  <c r="AR530" i="1"/>
  <c r="AR534" i="1"/>
  <c r="AR538" i="1"/>
  <c r="AR542" i="1"/>
  <c r="AR546" i="1"/>
  <c r="AR550" i="1"/>
  <c r="AR554" i="1"/>
  <c r="AR558" i="1"/>
  <c r="AR562" i="1"/>
  <c r="AR566" i="1"/>
  <c r="AR570" i="1"/>
  <c r="AR574" i="1"/>
  <c r="AR578" i="1"/>
  <c r="AR582" i="1"/>
  <c r="AR586" i="1"/>
  <c r="AR590" i="1"/>
  <c r="AR114" i="1"/>
  <c r="AR130" i="1"/>
  <c r="AR146" i="1"/>
  <c r="AR162" i="1"/>
  <c r="AR184" i="1"/>
  <c r="AR194" i="1"/>
  <c r="AR216" i="1"/>
  <c r="AR226" i="1"/>
  <c r="AR248" i="1"/>
  <c r="AR258" i="1"/>
  <c r="AR333" i="1"/>
  <c r="AR342" i="1"/>
  <c r="AR164" i="1"/>
  <c r="AR174" i="1"/>
  <c r="AR196" i="1"/>
  <c r="AR206" i="1"/>
  <c r="AR228" i="1"/>
  <c r="AR238" i="1"/>
  <c r="AR260" i="1"/>
  <c r="AR270" i="1"/>
  <c r="AR280" i="1"/>
  <c r="AR288" i="1"/>
  <c r="AR296" i="1"/>
  <c r="AR304" i="1"/>
  <c r="AR312" i="1"/>
  <c r="AR318" i="1"/>
  <c r="AR324" i="1"/>
  <c r="AR329" i="1"/>
  <c r="AR338" i="1"/>
  <c r="AR343" i="1"/>
  <c r="AR347" i="1"/>
  <c r="AR351" i="1"/>
  <c r="AR355" i="1"/>
  <c r="AR359" i="1"/>
  <c r="AR363" i="1"/>
  <c r="AR367" i="1"/>
  <c r="AR371" i="1"/>
  <c r="AR375" i="1"/>
  <c r="AR379" i="1"/>
  <c r="AR383" i="1"/>
  <c r="AR387" i="1"/>
  <c r="AR391" i="1"/>
  <c r="AR395" i="1"/>
  <c r="AR399" i="1"/>
  <c r="AR403" i="1"/>
  <c r="AR407" i="1"/>
  <c r="AR411" i="1"/>
  <c r="AR415" i="1"/>
  <c r="AR419" i="1"/>
  <c r="AR423" i="1"/>
  <c r="AR427" i="1"/>
  <c r="AR431" i="1"/>
  <c r="AR435" i="1"/>
  <c r="AR439" i="1"/>
  <c r="AR443" i="1"/>
  <c r="AR447" i="1"/>
  <c r="AR451" i="1"/>
  <c r="AR455" i="1"/>
  <c r="AR459" i="1"/>
  <c r="AR463" i="1"/>
  <c r="AR467" i="1"/>
  <c r="AR471" i="1"/>
  <c r="AR475" i="1"/>
  <c r="AR479" i="1"/>
  <c r="AR483" i="1"/>
  <c r="AR487" i="1"/>
  <c r="AR491" i="1"/>
  <c r="AR495" i="1"/>
  <c r="AR499" i="1"/>
  <c r="AR503" i="1"/>
  <c r="AR507" i="1"/>
  <c r="AR511" i="1"/>
  <c r="AR515" i="1"/>
  <c r="AR519" i="1"/>
  <c r="AR523" i="1"/>
  <c r="AR527" i="1"/>
  <c r="AR531" i="1"/>
  <c r="AR535" i="1"/>
  <c r="AR539" i="1"/>
  <c r="AR543" i="1"/>
  <c r="AR547" i="1"/>
  <c r="AR551" i="1"/>
  <c r="AR555" i="1"/>
  <c r="AR559" i="1"/>
  <c r="AR563" i="1"/>
  <c r="AR567" i="1"/>
  <c r="AR571" i="1"/>
  <c r="AR575" i="1"/>
  <c r="AR579" i="1"/>
  <c r="AR583" i="1"/>
  <c r="AR587" i="1"/>
  <c r="AR591" i="1"/>
  <c r="AR595" i="1"/>
  <c r="AR599" i="1"/>
  <c r="AR603" i="1"/>
  <c r="AR607" i="1"/>
  <c r="AR186" i="1"/>
  <c r="AR272" i="1"/>
  <c r="AR600" i="1"/>
  <c r="AR615" i="1"/>
  <c r="AR624" i="1"/>
  <c r="AR638" i="1"/>
  <c r="AR647" i="1"/>
  <c r="AR656" i="1"/>
  <c r="AR670" i="1"/>
  <c r="AR679" i="1"/>
  <c r="AR688" i="1"/>
  <c r="AR697" i="1"/>
  <c r="AR701" i="1"/>
  <c r="AR705" i="1"/>
  <c r="AR709" i="1"/>
  <c r="AR713" i="1"/>
  <c r="AR717" i="1"/>
  <c r="AR721" i="1"/>
  <c r="AR725" i="1"/>
  <c r="AR729" i="1"/>
  <c r="AR733" i="1"/>
  <c r="AR737" i="1"/>
  <c r="AR741" i="1"/>
  <c r="AR745" i="1"/>
  <c r="AR749" i="1"/>
  <c r="AR753" i="1"/>
  <c r="AR757" i="1"/>
  <c r="AR761" i="1"/>
  <c r="AR765" i="1"/>
  <c r="AR769" i="1"/>
  <c r="AR773" i="1"/>
  <c r="AR777" i="1"/>
  <c r="AR781" i="1"/>
  <c r="AR785" i="1"/>
  <c r="AR789" i="1"/>
  <c r="AR793" i="1"/>
  <c r="AR797" i="1"/>
  <c r="AR801" i="1"/>
  <c r="AR805" i="1"/>
  <c r="AR809" i="1"/>
  <c r="AR813" i="1"/>
  <c r="AR817" i="1"/>
  <c r="AR821" i="1"/>
  <c r="AR825" i="1"/>
  <c r="AR829" i="1"/>
  <c r="AR833" i="1"/>
  <c r="AR837" i="1"/>
  <c r="AR841" i="1"/>
  <c r="AR845" i="1"/>
  <c r="AR849" i="1"/>
  <c r="AR853" i="1"/>
  <c r="AR857" i="1"/>
  <c r="AR861" i="1"/>
  <c r="AR865" i="1"/>
  <c r="AR869" i="1"/>
  <c r="AR873" i="1"/>
  <c r="AR877" i="1"/>
  <c r="AR881" i="1"/>
  <c r="AR885" i="1"/>
  <c r="AR889" i="1"/>
  <c r="AR893" i="1"/>
  <c r="AR897" i="1"/>
  <c r="AR901" i="1"/>
  <c r="AR905" i="1"/>
  <c r="AR909" i="1"/>
  <c r="AR334" i="1"/>
  <c r="AR606" i="1"/>
  <c r="AR611" i="1"/>
  <c r="AR620" i="1"/>
  <c r="AR634" i="1"/>
  <c r="AR643" i="1"/>
  <c r="AR652" i="1"/>
  <c r="AR666" i="1"/>
  <c r="AR675" i="1"/>
  <c r="AR684" i="1"/>
  <c r="AR208" i="1"/>
  <c r="AR339" i="1"/>
  <c r="AR596" i="1"/>
  <c r="AR616" i="1"/>
  <c r="AR630" i="1"/>
  <c r="AR639" i="1"/>
  <c r="AR648" i="1"/>
  <c r="AR662" i="1"/>
  <c r="AR671" i="1"/>
  <c r="AR680" i="1"/>
  <c r="AR694" i="1"/>
  <c r="AR698" i="1"/>
  <c r="AR702" i="1"/>
  <c r="AR706" i="1"/>
  <c r="AR710" i="1"/>
  <c r="AR714" i="1"/>
  <c r="AR718" i="1"/>
  <c r="AR722" i="1"/>
  <c r="AR726" i="1"/>
  <c r="AR730" i="1"/>
  <c r="AR734" i="1"/>
  <c r="AR738" i="1"/>
  <c r="AR742" i="1"/>
  <c r="AR746" i="1"/>
  <c r="AR750" i="1"/>
  <c r="AR754" i="1"/>
  <c r="AR758" i="1"/>
  <c r="AR762" i="1"/>
  <c r="AR766" i="1"/>
  <c r="AR770" i="1"/>
  <c r="AR774" i="1"/>
  <c r="AR778" i="1"/>
  <c r="AR782" i="1"/>
  <c r="AR786" i="1"/>
  <c r="AR790" i="1"/>
  <c r="AR794" i="1"/>
  <c r="AR798" i="1"/>
  <c r="AR802" i="1"/>
  <c r="AR806" i="1"/>
  <c r="AR810" i="1"/>
  <c r="AR814" i="1"/>
  <c r="AR818" i="1"/>
  <c r="AR822" i="1"/>
  <c r="AR826" i="1"/>
  <c r="AR830" i="1"/>
  <c r="AR834" i="1"/>
  <c r="AR838" i="1"/>
  <c r="AR842" i="1"/>
  <c r="AR846" i="1"/>
  <c r="AR850" i="1"/>
  <c r="AR854" i="1"/>
  <c r="AR858" i="1"/>
  <c r="AR862" i="1"/>
  <c r="AR866" i="1"/>
  <c r="AR870" i="1"/>
  <c r="AR874" i="1"/>
  <c r="AR878" i="1"/>
  <c r="AR882" i="1"/>
  <c r="AR886" i="1"/>
  <c r="AR890" i="1"/>
  <c r="AR894" i="1"/>
  <c r="AR118" i="1"/>
  <c r="AR218" i="1"/>
  <c r="AR456" i="1"/>
  <c r="AR464" i="1"/>
  <c r="AR472" i="1"/>
  <c r="AR480" i="1"/>
  <c r="AR488" i="1"/>
  <c r="AR496" i="1"/>
  <c r="AR504" i="1"/>
  <c r="AR512" i="1"/>
  <c r="AR520" i="1"/>
  <c r="AR528" i="1"/>
  <c r="AR536" i="1"/>
  <c r="AR544" i="1"/>
  <c r="AR552" i="1"/>
  <c r="AR560" i="1"/>
  <c r="AR568" i="1"/>
  <c r="AR576" i="1"/>
  <c r="AR584" i="1"/>
  <c r="AR602" i="1"/>
  <c r="AR612" i="1"/>
  <c r="AR626" i="1"/>
  <c r="AR635" i="1"/>
  <c r="AR644" i="1"/>
  <c r="AR658" i="1"/>
  <c r="AR667" i="1"/>
  <c r="AR676" i="1"/>
  <c r="AR690" i="1"/>
  <c r="AR134" i="1"/>
  <c r="AR592" i="1"/>
  <c r="AR608" i="1"/>
  <c r="AR622" i="1"/>
  <c r="AR631" i="1"/>
  <c r="AR640" i="1"/>
  <c r="AR654" i="1"/>
  <c r="AR663" i="1"/>
  <c r="AR672" i="1"/>
  <c r="AR686" i="1"/>
  <c r="AR695" i="1"/>
  <c r="AR699" i="1"/>
  <c r="AR703" i="1"/>
  <c r="AR707" i="1"/>
  <c r="AR711" i="1"/>
  <c r="AR715" i="1"/>
  <c r="AR719" i="1"/>
  <c r="AR723" i="1"/>
  <c r="AR727" i="1"/>
  <c r="AR731" i="1"/>
  <c r="AR735" i="1"/>
  <c r="AR739" i="1"/>
  <c r="AR743" i="1"/>
  <c r="AR747" i="1"/>
  <c r="AR751" i="1"/>
  <c r="AR755" i="1"/>
  <c r="AR759" i="1"/>
  <c r="AR763" i="1"/>
  <c r="AR767" i="1"/>
  <c r="AR771" i="1"/>
  <c r="AR775" i="1"/>
  <c r="AR779" i="1"/>
  <c r="AR783" i="1"/>
  <c r="AR787" i="1"/>
  <c r="AR791" i="1"/>
  <c r="AR795" i="1"/>
  <c r="AR799" i="1"/>
  <c r="AR803" i="1"/>
  <c r="AR807" i="1"/>
  <c r="AR811" i="1"/>
  <c r="AR815" i="1"/>
  <c r="AR819" i="1"/>
  <c r="AR823" i="1"/>
  <c r="AR827" i="1"/>
  <c r="AR150" i="1"/>
  <c r="AR240" i="1"/>
  <c r="AR313" i="1"/>
  <c r="AR598" i="1"/>
  <c r="AR618" i="1"/>
  <c r="AR627" i="1"/>
  <c r="AR636" i="1"/>
  <c r="AR650" i="1"/>
  <c r="AR659" i="1"/>
  <c r="AR668" i="1"/>
  <c r="AR682" i="1"/>
  <c r="AR691" i="1"/>
  <c r="AR250" i="1"/>
  <c r="AR604" i="1"/>
  <c r="AR614" i="1"/>
  <c r="AR623" i="1"/>
  <c r="AR632" i="1"/>
  <c r="AR646" i="1"/>
  <c r="AR655" i="1"/>
  <c r="AR664" i="1"/>
  <c r="AR678" i="1"/>
  <c r="AR687" i="1"/>
  <c r="AR696" i="1"/>
  <c r="AR700" i="1"/>
  <c r="AR704" i="1"/>
  <c r="AR708" i="1"/>
  <c r="AR712" i="1"/>
  <c r="AR716" i="1"/>
  <c r="AR720" i="1"/>
  <c r="AR724" i="1"/>
  <c r="AR728" i="1"/>
  <c r="AR732" i="1"/>
  <c r="AR736" i="1"/>
  <c r="AR740" i="1"/>
  <c r="AR744" i="1"/>
  <c r="AR748" i="1"/>
  <c r="AR752" i="1"/>
  <c r="AR756" i="1"/>
  <c r="AR760" i="1"/>
  <c r="AR764" i="1"/>
  <c r="AR768" i="1"/>
  <c r="AR772" i="1"/>
  <c r="AR776" i="1"/>
  <c r="AR780" i="1"/>
  <c r="AR784" i="1"/>
  <c r="AR788" i="1"/>
  <c r="AR792" i="1"/>
  <c r="AR796" i="1"/>
  <c r="AR800" i="1"/>
  <c r="AR804" i="1"/>
  <c r="AR808" i="1"/>
  <c r="AR812" i="1"/>
  <c r="AR816" i="1"/>
  <c r="AR820" i="1"/>
  <c r="AR824" i="1"/>
  <c r="AR828" i="1"/>
  <c r="AR832" i="1"/>
  <c r="AR836" i="1"/>
  <c r="AR840" i="1"/>
  <c r="AR176" i="1"/>
  <c r="AR500" i="1"/>
  <c r="AR564" i="1"/>
  <c r="AR651" i="1"/>
  <c r="AR831" i="1"/>
  <c r="AR898" i="1"/>
  <c r="AR904" i="1"/>
  <c r="AR910" i="1"/>
  <c r="AR919" i="1"/>
  <c r="AR924" i="1"/>
  <c r="AR933" i="1"/>
  <c r="AR942" i="1"/>
  <c r="AR951" i="1"/>
  <c r="AR956" i="1"/>
  <c r="AR965" i="1"/>
  <c r="AR974" i="1"/>
  <c r="AR983" i="1"/>
  <c r="AR988" i="1"/>
  <c r="AR997" i="1"/>
  <c r="AR1006" i="1"/>
  <c r="AR1015" i="1"/>
  <c r="AR1020" i="1"/>
  <c r="AR1029" i="1"/>
  <c r="AR1038" i="1"/>
  <c r="AR1047" i="1"/>
  <c r="AR1052" i="1"/>
  <c r="AR1061" i="1"/>
  <c r="AR1070" i="1"/>
  <c r="AR1079" i="1"/>
  <c r="AR1084" i="1"/>
  <c r="AR1093" i="1"/>
  <c r="AR1102" i="1"/>
  <c r="AR1111" i="1"/>
  <c r="AR1116" i="1"/>
  <c r="AR1125" i="1"/>
  <c r="AR1134" i="1"/>
  <c r="AR1143" i="1"/>
  <c r="AR1148" i="1"/>
  <c r="AR1157" i="1"/>
  <c r="AR1166" i="1"/>
  <c r="AR1175" i="1"/>
  <c r="AR1180" i="1"/>
  <c r="AR1189" i="1"/>
  <c r="AR1193" i="1"/>
  <c r="AR1197" i="1"/>
  <c r="AR1201" i="1"/>
  <c r="AR1205" i="1"/>
  <c r="AR1209" i="1"/>
  <c r="AR1213" i="1"/>
  <c r="AR1217" i="1"/>
  <c r="AR1221" i="1"/>
  <c r="AR1225" i="1"/>
  <c r="AR1229" i="1"/>
  <c r="AR1233" i="1"/>
  <c r="AR1237" i="1"/>
  <c r="AR1241" i="1"/>
  <c r="AR1245" i="1"/>
  <c r="AR1249" i="1"/>
  <c r="AR1253" i="1"/>
  <c r="AR1257" i="1"/>
  <c r="AR1261" i="1"/>
  <c r="AR1265" i="1"/>
  <c r="AR1269" i="1"/>
  <c r="AR508" i="1"/>
  <c r="AR572" i="1"/>
  <c r="AR619" i="1"/>
  <c r="AR692" i="1"/>
  <c r="AR843" i="1"/>
  <c r="AR851" i="1"/>
  <c r="AR859" i="1"/>
  <c r="AR867" i="1"/>
  <c r="AR875" i="1"/>
  <c r="AR883" i="1"/>
  <c r="AR891" i="1"/>
  <c r="AR915" i="1"/>
  <c r="AR920" i="1"/>
  <c r="AR929" i="1"/>
  <c r="AR938" i="1"/>
  <c r="AR947" i="1"/>
  <c r="AR952" i="1"/>
  <c r="AR961" i="1"/>
  <c r="AR970" i="1"/>
  <c r="AR979" i="1"/>
  <c r="AR984" i="1"/>
  <c r="AR993" i="1"/>
  <c r="AR1002" i="1"/>
  <c r="AR1011" i="1"/>
  <c r="AR1016" i="1"/>
  <c r="AR1025" i="1"/>
  <c r="AR1034" i="1"/>
  <c r="AR1043" i="1"/>
  <c r="AR1048" i="1"/>
  <c r="AR1057" i="1"/>
  <c r="AR1066" i="1"/>
  <c r="AR1075" i="1"/>
  <c r="AR1080" i="1"/>
  <c r="AR516" i="1"/>
  <c r="AR580" i="1"/>
  <c r="AR660" i="1"/>
  <c r="AR844" i="1"/>
  <c r="AR852" i="1"/>
  <c r="AR860" i="1"/>
  <c r="AR868" i="1"/>
  <c r="AR876" i="1"/>
  <c r="AR884" i="1"/>
  <c r="AR892" i="1"/>
  <c r="AR899" i="1"/>
  <c r="AR906" i="1"/>
  <c r="AR911" i="1"/>
  <c r="AR916" i="1"/>
  <c r="AR925" i="1"/>
  <c r="AR934" i="1"/>
  <c r="AR943" i="1"/>
  <c r="AR948" i="1"/>
  <c r="AR957" i="1"/>
  <c r="AR966" i="1"/>
  <c r="AR975" i="1"/>
  <c r="AR980" i="1"/>
  <c r="AR989" i="1"/>
  <c r="AR998" i="1"/>
  <c r="AR1007" i="1"/>
  <c r="AR1012" i="1"/>
  <c r="AR1021" i="1"/>
  <c r="AR1030" i="1"/>
  <c r="AR1039" i="1"/>
  <c r="AR1044" i="1"/>
  <c r="AR1053" i="1"/>
  <c r="AR1062" i="1"/>
  <c r="AR1071" i="1"/>
  <c r="AR1076" i="1"/>
  <c r="AR1085" i="1"/>
  <c r="AR1094" i="1"/>
  <c r="AR1103" i="1"/>
  <c r="AR1108" i="1"/>
  <c r="AR1117" i="1"/>
  <c r="AR1126" i="1"/>
  <c r="AR1135" i="1"/>
  <c r="AR1140" i="1"/>
  <c r="AR1149" i="1"/>
  <c r="AR1158" i="1"/>
  <c r="AR1167" i="1"/>
  <c r="AR1172" i="1"/>
  <c r="AR1181" i="1"/>
  <c r="AR1190" i="1"/>
  <c r="AR1194" i="1"/>
  <c r="AR1198" i="1"/>
  <c r="AR1202" i="1"/>
  <c r="AR1206" i="1"/>
  <c r="AR1210" i="1"/>
  <c r="AR1214" i="1"/>
  <c r="AR1218" i="1"/>
  <c r="AR1222" i="1"/>
  <c r="AR1226" i="1"/>
  <c r="AR1230" i="1"/>
  <c r="AR1234" i="1"/>
  <c r="AR1238" i="1"/>
  <c r="AR1242" i="1"/>
  <c r="AR1246" i="1"/>
  <c r="AR1250" i="1"/>
  <c r="AR1254" i="1"/>
  <c r="AR1258" i="1"/>
  <c r="AR1262" i="1"/>
  <c r="AR1266" i="1"/>
  <c r="AR1270" i="1"/>
  <c r="AR1274" i="1"/>
  <c r="AR1278" i="1"/>
  <c r="AR460" i="1"/>
  <c r="AR524" i="1"/>
  <c r="AR588" i="1"/>
  <c r="AR628" i="1"/>
  <c r="AR835" i="1"/>
  <c r="AR900" i="1"/>
  <c r="AR912" i="1"/>
  <c r="AR921" i="1"/>
  <c r="AR930" i="1"/>
  <c r="AR939" i="1"/>
  <c r="AR944" i="1"/>
  <c r="AR953" i="1"/>
  <c r="AR962" i="1"/>
  <c r="AR971" i="1"/>
  <c r="AR976" i="1"/>
  <c r="AR985" i="1"/>
  <c r="AR994" i="1"/>
  <c r="AR1003" i="1"/>
  <c r="AR1008" i="1"/>
  <c r="AR1017" i="1"/>
  <c r="AR1026" i="1"/>
  <c r="AR1035" i="1"/>
  <c r="AR1040" i="1"/>
  <c r="AR1049" i="1"/>
  <c r="AR1058" i="1"/>
  <c r="AR1067" i="1"/>
  <c r="AR1072" i="1"/>
  <c r="AR468" i="1"/>
  <c r="AR532" i="1"/>
  <c r="AR594" i="1"/>
  <c r="AR907" i="1"/>
  <c r="AR917" i="1"/>
  <c r="AR926" i="1"/>
  <c r="AR935" i="1"/>
  <c r="AR940" i="1"/>
  <c r="AR949" i="1"/>
  <c r="AR958" i="1"/>
  <c r="AR967" i="1"/>
  <c r="AR972" i="1"/>
  <c r="AR981" i="1"/>
  <c r="AR990" i="1"/>
  <c r="AR999" i="1"/>
  <c r="AR1004" i="1"/>
  <c r="AR1013" i="1"/>
  <c r="AR1022" i="1"/>
  <c r="AR1031" i="1"/>
  <c r="AR1036" i="1"/>
  <c r="AR1045" i="1"/>
  <c r="AR1054" i="1"/>
  <c r="AR1063" i="1"/>
  <c r="AR1068" i="1"/>
  <c r="AR1077" i="1"/>
  <c r="AR1086" i="1"/>
  <c r="AR1095" i="1"/>
  <c r="AR1100" i="1"/>
  <c r="AR1109" i="1"/>
  <c r="AR1118" i="1"/>
  <c r="AR1127" i="1"/>
  <c r="AR1132" i="1"/>
  <c r="AR1141" i="1"/>
  <c r="AR1150" i="1"/>
  <c r="AR1159" i="1"/>
  <c r="AR1164" i="1"/>
  <c r="AR1173" i="1"/>
  <c r="AR1182" i="1"/>
  <c r="AR1191" i="1"/>
  <c r="AR1195" i="1"/>
  <c r="AR1199" i="1"/>
  <c r="AR1203" i="1"/>
  <c r="AR1207" i="1"/>
  <c r="AR1211" i="1"/>
  <c r="AR1215" i="1"/>
  <c r="AR1219" i="1"/>
  <c r="AR1223" i="1"/>
  <c r="AR1227" i="1"/>
  <c r="AR476" i="1"/>
  <c r="AR540" i="1"/>
  <c r="AR674" i="1"/>
  <c r="AR847" i="1"/>
  <c r="AR855" i="1"/>
  <c r="AR863" i="1"/>
  <c r="AR871" i="1"/>
  <c r="AR879" i="1"/>
  <c r="AR887" i="1"/>
  <c r="AR895" i="1"/>
  <c r="AR902" i="1"/>
  <c r="AR908" i="1"/>
  <c r="AR913" i="1"/>
  <c r="AR922" i="1"/>
  <c r="AR931" i="1"/>
  <c r="AR936" i="1"/>
  <c r="AR945" i="1"/>
  <c r="AR954" i="1"/>
  <c r="AR963" i="1"/>
  <c r="AR968" i="1"/>
  <c r="AR977" i="1"/>
  <c r="AR986" i="1"/>
  <c r="AR995" i="1"/>
  <c r="AR1000" i="1"/>
  <c r="AR1009" i="1"/>
  <c r="AR1018" i="1"/>
  <c r="AR1027" i="1"/>
  <c r="AR1032" i="1"/>
  <c r="AR1041" i="1"/>
  <c r="AR1050" i="1"/>
  <c r="AR1059" i="1"/>
  <c r="AR1064" i="1"/>
  <c r="AR1073" i="1"/>
  <c r="AR1082" i="1"/>
  <c r="AR1091" i="1"/>
  <c r="AR1096" i="1"/>
  <c r="AR1105" i="1"/>
  <c r="AR1114" i="1"/>
  <c r="AR1123" i="1"/>
  <c r="AR1128" i="1"/>
  <c r="AR1137" i="1"/>
  <c r="AR1146" i="1"/>
  <c r="AR1155" i="1"/>
  <c r="AR1160" i="1"/>
  <c r="AR1169" i="1"/>
  <c r="AR1178" i="1"/>
  <c r="AR1187" i="1"/>
  <c r="AR484" i="1"/>
  <c r="AR548" i="1"/>
  <c r="AR642" i="1"/>
  <c r="AR839" i="1"/>
  <c r="AR848" i="1"/>
  <c r="AR856" i="1"/>
  <c r="AR864" i="1"/>
  <c r="AR872" i="1"/>
  <c r="AR880" i="1"/>
  <c r="AR888" i="1"/>
  <c r="AR896" i="1"/>
  <c r="AR918" i="1"/>
  <c r="AR927" i="1"/>
  <c r="AR932" i="1"/>
  <c r="AR941" i="1"/>
  <c r="AR950" i="1"/>
  <c r="AR959" i="1"/>
  <c r="AR964" i="1"/>
  <c r="AR973" i="1"/>
  <c r="AR982" i="1"/>
  <c r="AR991" i="1"/>
  <c r="AR996" i="1"/>
  <c r="AR1005" i="1"/>
  <c r="AR1014" i="1"/>
  <c r="AR1023" i="1"/>
  <c r="AR1028" i="1"/>
  <c r="AR1037" i="1"/>
  <c r="AR1046" i="1"/>
  <c r="AR1055" i="1"/>
  <c r="AR1060" i="1"/>
  <c r="AR1069" i="1"/>
  <c r="AR1078" i="1"/>
  <c r="AR1087" i="1"/>
  <c r="AR1092" i="1"/>
  <c r="AR1101" i="1"/>
  <c r="AR1110" i="1"/>
  <c r="AR1119" i="1"/>
  <c r="AR1124" i="1"/>
  <c r="AR1133" i="1"/>
  <c r="AR1142" i="1"/>
  <c r="AR1151" i="1"/>
  <c r="AR1156" i="1"/>
  <c r="AR1165" i="1"/>
  <c r="AR1174" i="1"/>
  <c r="AR1183" i="1"/>
  <c r="AR1188" i="1"/>
  <c r="AR1192" i="1"/>
  <c r="AR1196" i="1"/>
  <c r="AR1200" i="1"/>
  <c r="AR1204" i="1"/>
  <c r="AR1208" i="1"/>
  <c r="AR1212" i="1"/>
  <c r="AR914" i="1"/>
  <c r="AR987" i="1"/>
  <c r="AR1024" i="1"/>
  <c r="AR1098" i="1"/>
  <c r="AR1122" i="1"/>
  <c r="AR1147" i="1"/>
  <c r="AR1171" i="1"/>
  <c r="AR1184" i="1"/>
  <c r="AR1216" i="1"/>
  <c r="AR1224" i="1"/>
  <c r="AR1231" i="1"/>
  <c r="AR1244" i="1"/>
  <c r="AR1263" i="1"/>
  <c r="AR1275" i="1"/>
  <c r="AR1285" i="1"/>
  <c r="AR1294" i="1"/>
  <c r="AR1303" i="1"/>
  <c r="AR1308" i="1"/>
  <c r="AR1317" i="1"/>
  <c r="AR1326" i="1"/>
  <c r="AR1335" i="1"/>
  <c r="AR1340" i="1"/>
  <c r="AR1349" i="1"/>
  <c r="AR1353" i="1"/>
  <c r="AR1357" i="1"/>
  <c r="AR1361" i="1"/>
  <c r="AR1365" i="1"/>
  <c r="AR1369" i="1"/>
  <c r="AR1373" i="1"/>
  <c r="AR1377" i="1"/>
  <c r="AR1381" i="1"/>
  <c r="AR1385" i="1"/>
  <c r="AR1389" i="1"/>
  <c r="AR1299" i="1"/>
  <c r="AR1331" i="1"/>
  <c r="AR1345" i="1"/>
  <c r="AR492" i="1"/>
  <c r="AR955" i="1"/>
  <c r="AR992" i="1"/>
  <c r="AR1065" i="1"/>
  <c r="AR1088" i="1"/>
  <c r="AR1099" i="1"/>
  <c r="AR1112" i="1"/>
  <c r="AR1161" i="1"/>
  <c r="AR1185" i="1"/>
  <c r="AR1232" i="1"/>
  <c r="AR1251" i="1"/>
  <c r="AR1264" i="1"/>
  <c r="AR1276" i="1"/>
  <c r="AR1281" i="1"/>
  <c r="AR1290" i="1"/>
  <c r="AR1304" i="1"/>
  <c r="AR1313" i="1"/>
  <c r="AR1336" i="1"/>
  <c r="AR556" i="1"/>
  <c r="AR923" i="1"/>
  <c r="AR960" i="1"/>
  <c r="AR1033" i="1"/>
  <c r="AR1089" i="1"/>
  <c r="AR1113" i="1"/>
  <c r="AR1138" i="1"/>
  <c r="AR1162" i="1"/>
  <c r="AR1186" i="1"/>
  <c r="AR1239" i="1"/>
  <c r="AR1252" i="1"/>
  <c r="AR1271" i="1"/>
  <c r="AR1286" i="1"/>
  <c r="AR1295" i="1"/>
  <c r="AR1300" i="1"/>
  <c r="AR1309" i="1"/>
  <c r="AR1318" i="1"/>
  <c r="AR1327" i="1"/>
  <c r="AR1332" i="1"/>
  <c r="AR1341" i="1"/>
  <c r="AR1350" i="1"/>
  <c r="AR1354" i="1"/>
  <c r="AR1358" i="1"/>
  <c r="AR1362" i="1"/>
  <c r="AR1366" i="1"/>
  <c r="AR1370" i="1"/>
  <c r="AR1374" i="1"/>
  <c r="AR1378" i="1"/>
  <c r="AR1382" i="1"/>
  <c r="AR1386" i="1"/>
  <c r="AR1390" i="1"/>
  <c r="AR610" i="1"/>
  <c r="AR928" i="1"/>
  <c r="AR1001" i="1"/>
  <c r="AR1074" i="1"/>
  <c r="AR1090" i="1"/>
  <c r="AR1115" i="1"/>
  <c r="AR1139" i="1"/>
  <c r="AR1152" i="1"/>
  <c r="AR1163" i="1"/>
  <c r="AR1176" i="1"/>
  <c r="AR1240" i="1"/>
  <c r="AR1259" i="1"/>
  <c r="AR1272" i="1"/>
  <c r="AR1277" i="1"/>
  <c r="AR1282" i="1"/>
  <c r="AR1291" i="1"/>
  <c r="AR1296" i="1"/>
  <c r="AR1305" i="1"/>
  <c r="AR1314" i="1"/>
  <c r="AR1323" i="1"/>
  <c r="AR1328" i="1"/>
  <c r="AR1337" i="1"/>
  <c r="AR1346" i="1"/>
  <c r="AR1051" i="1"/>
  <c r="AR1120" i="1"/>
  <c r="AR1168" i="1"/>
  <c r="AR1236" i="1"/>
  <c r="AR1284" i="1"/>
  <c r="AR1311" i="1"/>
  <c r="AR1334" i="1"/>
  <c r="AR1352" i="1"/>
  <c r="AR1360" i="1"/>
  <c r="AR1372" i="1"/>
  <c r="AR1384" i="1"/>
  <c r="DQ172" i="1" l="1"/>
  <c r="DQ150" i="1"/>
  <c r="DQ138" i="1"/>
  <c r="DQ214" i="1"/>
  <c r="DQ122" i="1"/>
  <c r="DQ204" i="1"/>
  <c r="DQ182" i="1"/>
  <c r="DQ202" i="1"/>
  <c r="DQ192" i="1"/>
  <c r="DQ170" i="1"/>
  <c r="DQ160" i="1"/>
  <c r="DQ212" i="1"/>
  <c r="DQ190" i="1"/>
  <c r="DQ180" i="1"/>
  <c r="DQ158" i="1"/>
  <c r="DQ148" i="1"/>
  <c r="DQ134" i="1"/>
  <c r="DQ118" i="1"/>
  <c r="DQ210" i="1"/>
  <c r="DQ200" i="1"/>
  <c r="DQ178" i="1"/>
  <c r="DQ168" i="1"/>
  <c r="DQ146" i="1"/>
  <c r="DQ198" i="1"/>
  <c r="DQ188" i="1"/>
  <c r="DQ166" i="1"/>
  <c r="DQ156" i="1"/>
  <c r="DQ130" i="1"/>
  <c r="DQ114" i="1"/>
  <c r="DQ208" i="1"/>
  <c r="DQ186" i="1"/>
  <c r="DQ176" i="1"/>
  <c r="DQ154" i="1"/>
  <c r="DQ144" i="1"/>
  <c r="DQ206" i="1"/>
  <c r="DQ196" i="1"/>
  <c r="DQ174" i="1"/>
  <c r="DQ164" i="1"/>
  <c r="DQ142" i="1"/>
  <c r="DQ126" i="1"/>
  <c r="DQ216" i="1"/>
  <c r="DQ194" i="1"/>
  <c r="DQ184" i="1"/>
  <c r="DQ162" i="1"/>
  <c r="DQ152" i="1"/>
  <c r="DQ217" i="1"/>
  <c r="DQ213" i="1"/>
  <c r="DQ209" i="1"/>
  <c r="DQ205" i="1"/>
  <c r="DQ201" i="1"/>
  <c r="DQ197" i="1"/>
  <c r="DQ193" i="1"/>
  <c r="DQ189" i="1"/>
  <c r="DQ185" i="1"/>
  <c r="DQ181" i="1"/>
  <c r="DQ177" i="1"/>
  <c r="DQ173" i="1"/>
  <c r="DQ169" i="1"/>
  <c r="DQ165" i="1"/>
  <c r="DQ161" i="1"/>
  <c r="DQ157" i="1"/>
  <c r="DQ153" i="1"/>
  <c r="DQ149" i="1"/>
  <c r="DQ145" i="1"/>
  <c r="DQ141" i="1"/>
  <c r="DQ137" i="1"/>
  <c r="DQ133" i="1"/>
  <c r="DQ129" i="1"/>
  <c r="DQ125" i="1"/>
  <c r="DQ121" i="1"/>
  <c r="DQ117" i="1"/>
  <c r="DQ113" i="1"/>
  <c r="DQ109" i="1"/>
  <c r="DQ105" i="1"/>
  <c r="DQ101" i="1"/>
  <c r="DQ97" i="1"/>
  <c r="DQ93" i="1"/>
  <c r="DQ89" i="1"/>
  <c r="DQ85" i="1"/>
  <c r="DQ81" i="1"/>
  <c r="DQ77" i="1"/>
  <c r="DQ73" i="1"/>
  <c r="DQ69" i="1"/>
  <c r="DQ65" i="1"/>
  <c r="DQ61" i="1"/>
  <c r="DQ57" i="1"/>
  <c r="DQ53" i="1"/>
  <c r="DQ49" i="1"/>
  <c r="DQ45" i="1"/>
  <c r="DQ41" i="1"/>
  <c r="DQ37" i="1"/>
  <c r="DQ33" i="1"/>
  <c r="DQ29" i="1"/>
  <c r="DQ25" i="1"/>
  <c r="DQ21" i="1"/>
  <c r="DQ17" i="1"/>
  <c r="DQ13" i="1"/>
  <c r="DQ9" i="1"/>
  <c r="DQ140" i="1"/>
  <c r="DQ136" i="1"/>
  <c r="DQ132" i="1"/>
  <c r="DQ128" i="1"/>
  <c r="DQ124" i="1"/>
  <c r="DQ120" i="1"/>
  <c r="DQ116" i="1"/>
  <c r="DQ112" i="1"/>
  <c r="DQ108" i="1"/>
  <c r="DQ104" i="1"/>
  <c r="DQ100" i="1"/>
  <c r="DQ96" i="1"/>
  <c r="DQ92" i="1"/>
  <c r="DQ88" i="1"/>
  <c r="DQ84" i="1"/>
  <c r="DQ80" i="1"/>
  <c r="DQ76" i="1"/>
  <c r="DQ72" i="1"/>
  <c r="DQ68" i="1"/>
  <c r="DQ64" i="1"/>
  <c r="DQ60" i="1"/>
  <c r="DQ56" i="1"/>
  <c r="DQ52" i="1"/>
  <c r="DQ48" i="1"/>
  <c r="DQ44" i="1"/>
  <c r="DQ40" i="1"/>
  <c r="DQ36" i="1"/>
  <c r="DQ32" i="1"/>
  <c r="DQ28" i="1"/>
  <c r="DQ24" i="1"/>
  <c r="DQ20" i="1"/>
  <c r="DQ16" i="1"/>
  <c r="DQ12" i="1"/>
  <c r="DQ8" i="1"/>
  <c r="DQ215" i="1"/>
  <c r="DQ211" i="1"/>
  <c r="DQ207" i="1"/>
  <c r="DQ203" i="1"/>
  <c r="DQ199" i="1"/>
  <c r="DQ195" i="1"/>
  <c r="DQ191" i="1"/>
  <c r="DQ187" i="1"/>
  <c r="DQ183" i="1"/>
  <c r="DQ179" i="1"/>
  <c r="DQ175" i="1"/>
  <c r="DQ171" i="1"/>
  <c r="DQ167" i="1"/>
  <c r="DQ163" i="1"/>
  <c r="DQ159" i="1"/>
  <c r="DQ155" i="1"/>
  <c r="DQ151" i="1"/>
  <c r="DQ147" i="1"/>
  <c r="DQ143" i="1"/>
  <c r="DQ139" i="1"/>
  <c r="DQ135" i="1"/>
  <c r="DQ131" i="1"/>
  <c r="DQ127" i="1"/>
  <c r="DQ123" i="1"/>
  <c r="DQ119" i="1"/>
  <c r="DQ115" i="1"/>
  <c r="DQ111" i="1"/>
  <c r="DQ107" i="1"/>
  <c r="DQ103" i="1"/>
  <c r="DQ99" i="1"/>
  <c r="DQ95" i="1"/>
  <c r="DQ91" i="1"/>
  <c r="DQ87" i="1"/>
  <c r="DQ83" i="1"/>
  <c r="DQ79" i="1"/>
  <c r="DQ75" i="1"/>
  <c r="DQ71" i="1"/>
  <c r="DQ67" i="1"/>
  <c r="DQ63" i="1"/>
  <c r="DQ59" i="1"/>
  <c r="DQ55" i="1"/>
  <c r="DQ51" i="1"/>
  <c r="DQ47" i="1"/>
  <c r="DQ43" i="1"/>
  <c r="DQ39" i="1"/>
  <c r="DQ35" i="1"/>
  <c r="DQ31" i="1"/>
  <c r="DQ27" i="1"/>
  <c r="DQ23" i="1"/>
  <c r="DQ19" i="1"/>
  <c r="DQ15" i="1"/>
  <c r="DQ11" i="1"/>
  <c r="DQ7" i="1"/>
  <c r="DQ110" i="1"/>
  <c r="DQ106" i="1"/>
  <c r="DQ102" i="1"/>
  <c r="DQ98" i="1"/>
  <c r="DQ94" i="1"/>
  <c r="DQ90" i="1"/>
  <c r="DQ86" i="1"/>
  <c r="DQ82" i="1"/>
  <c r="DQ78" i="1"/>
  <c r="DQ74" i="1"/>
  <c r="DQ70" i="1"/>
  <c r="DQ66" i="1"/>
  <c r="DQ62" i="1"/>
  <c r="DQ58" i="1"/>
  <c r="DQ54" i="1"/>
  <c r="DQ50" i="1"/>
  <c r="DQ46" i="1"/>
  <c r="DQ42" i="1"/>
  <c r="DQ38" i="1"/>
  <c r="DQ34" i="1"/>
  <c r="DQ30" i="1"/>
  <c r="DQ26" i="1"/>
  <c r="DQ22" i="1"/>
  <c r="DQ18" i="1"/>
  <c r="DQ14" i="1"/>
  <c r="DQ10" i="1"/>
  <c r="DQ6" i="1"/>
  <c r="DM725" i="1"/>
  <c r="DM541" i="1"/>
  <c r="DM714" i="1"/>
  <c r="DM499" i="1"/>
  <c r="DM456" i="1"/>
  <c r="DM693" i="1"/>
  <c r="DM403" i="1"/>
  <c r="DM678" i="1"/>
  <c r="DM305" i="1"/>
  <c r="DM734" i="1"/>
  <c r="DM713" i="1"/>
  <c r="DM702" i="1"/>
  <c r="DM536" i="1"/>
  <c r="DM493" i="1"/>
  <c r="DM451" i="1"/>
  <c r="DM393" i="1"/>
  <c r="DM286" i="1"/>
  <c r="DM733" i="1"/>
  <c r="DM722" i="1"/>
  <c r="DM701" i="1"/>
  <c r="DM690" i="1"/>
  <c r="DM573" i="1"/>
  <c r="DM531" i="1"/>
  <c r="DM488" i="1"/>
  <c r="DM445" i="1"/>
  <c r="DM382" i="1"/>
  <c r="DM266" i="1"/>
  <c r="DM742" i="1"/>
  <c r="DM721" i="1"/>
  <c r="DM710" i="1"/>
  <c r="DM568" i="1"/>
  <c r="DM525" i="1"/>
  <c r="DM483" i="1"/>
  <c r="DM440" i="1"/>
  <c r="DM371" i="1"/>
  <c r="DM244" i="1"/>
  <c r="DM741" i="1"/>
  <c r="DM730" i="1"/>
  <c r="DM709" i="1"/>
  <c r="DM698" i="1"/>
  <c r="DM686" i="1"/>
  <c r="DM563" i="1"/>
  <c r="DM520" i="1"/>
  <c r="DM477" i="1"/>
  <c r="DM435" i="1"/>
  <c r="DM361" i="1"/>
  <c r="DM222" i="1"/>
  <c r="DM729" i="1"/>
  <c r="DM718" i="1"/>
  <c r="DM697" i="1"/>
  <c r="DM557" i="1"/>
  <c r="DM515" i="1"/>
  <c r="DM472" i="1"/>
  <c r="DM350" i="1"/>
  <c r="DM202" i="1"/>
  <c r="DM738" i="1"/>
  <c r="DM717" i="1"/>
  <c r="DM706" i="1"/>
  <c r="DM682" i="1"/>
  <c r="DM552" i="1"/>
  <c r="DM509" i="1"/>
  <c r="DM467" i="1"/>
  <c r="DM422" i="1"/>
  <c r="DM337" i="1"/>
  <c r="DM180" i="1"/>
  <c r="DM737" i="1"/>
  <c r="DM726" i="1"/>
  <c r="DM705" i="1"/>
  <c r="DM694" i="1"/>
  <c r="DM547" i="1"/>
  <c r="DM504" i="1"/>
  <c r="DM461" i="1"/>
  <c r="DM414" i="1"/>
  <c r="DM322" i="1"/>
  <c r="DM130" i="1"/>
  <c r="DM674" i="1"/>
  <c r="DM670" i="1"/>
  <c r="DM666" i="1"/>
  <c r="DM662" i="1"/>
  <c r="DM658" i="1"/>
  <c r="DM654" i="1"/>
  <c r="DM650" i="1"/>
  <c r="DM646" i="1"/>
  <c r="DM642" i="1"/>
  <c r="DM638" i="1"/>
  <c r="DM634" i="1"/>
  <c r="DM630" i="1"/>
  <c r="DM626" i="1"/>
  <c r="DM622" i="1"/>
  <c r="DM618" i="1"/>
  <c r="DM614" i="1"/>
  <c r="DM610" i="1"/>
  <c r="DM606" i="1"/>
  <c r="DM602" i="1"/>
  <c r="DM598" i="1"/>
  <c r="DM594" i="1"/>
  <c r="DM590" i="1"/>
  <c r="DM586" i="1"/>
  <c r="DM582" i="1"/>
  <c r="DM578" i="1"/>
  <c r="DM562" i="1"/>
  <c r="DM546" i="1"/>
  <c r="DM530" i="1"/>
  <c r="DM514" i="1"/>
  <c r="DM498" i="1"/>
  <c r="DM482" i="1"/>
  <c r="DM466" i="1"/>
  <c r="DM450" i="1"/>
  <c r="DM434" i="1"/>
  <c r="DM428" i="1"/>
  <c r="DM421" i="1"/>
  <c r="DM413" i="1"/>
  <c r="DM402" i="1"/>
  <c r="DM391" i="1"/>
  <c r="DM381" i="1"/>
  <c r="DM370" i="1"/>
  <c r="DM359" i="1"/>
  <c r="DM349" i="1"/>
  <c r="DM336" i="1"/>
  <c r="DM319" i="1"/>
  <c r="DM303" i="1"/>
  <c r="DM284" i="1"/>
  <c r="DM262" i="1"/>
  <c r="DM242" i="1"/>
  <c r="DM220" i="1"/>
  <c r="DM198" i="1"/>
  <c r="DM178" i="1"/>
  <c r="DM122" i="1"/>
  <c r="DM577" i="1"/>
  <c r="DM572" i="1"/>
  <c r="DM567" i="1"/>
  <c r="DM561" i="1"/>
  <c r="DM556" i="1"/>
  <c r="DM551" i="1"/>
  <c r="DM545" i="1"/>
  <c r="DM540" i="1"/>
  <c r="DM535" i="1"/>
  <c r="DM529" i="1"/>
  <c r="DM524" i="1"/>
  <c r="DM519" i="1"/>
  <c r="DM513" i="1"/>
  <c r="DM508" i="1"/>
  <c r="DM503" i="1"/>
  <c r="DM497" i="1"/>
  <c r="DM492" i="1"/>
  <c r="DM487" i="1"/>
  <c r="DM481" i="1"/>
  <c r="DM476" i="1"/>
  <c r="DM471" i="1"/>
  <c r="DM465" i="1"/>
  <c r="DM460" i="1"/>
  <c r="DM455" i="1"/>
  <c r="DM449" i="1"/>
  <c r="DM444" i="1"/>
  <c r="DM439" i="1"/>
  <c r="DM433" i="1"/>
  <c r="DM427" i="1"/>
  <c r="DM420" i="1"/>
  <c r="DM411" i="1"/>
  <c r="DM401" i="1"/>
  <c r="DM390" i="1"/>
  <c r="DM379" i="1"/>
  <c r="DM369" i="1"/>
  <c r="DM358" i="1"/>
  <c r="DM347" i="1"/>
  <c r="DM334" i="1"/>
  <c r="DM300" i="1"/>
  <c r="DM282" i="1"/>
  <c r="DM260" i="1"/>
  <c r="DM238" i="1"/>
  <c r="DM218" i="1"/>
  <c r="DM196" i="1"/>
  <c r="DM174" i="1"/>
  <c r="DM114" i="1"/>
  <c r="DM689" i="1"/>
  <c r="DM685" i="1"/>
  <c r="DM681" i="1"/>
  <c r="DM677" i="1"/>
  <c r="DM673" i="1"/>
  <c r="DM669" i="1"/>
  <c r="DM665" i="1"/>
  <c r="DM661" i="1"/>
  <c r="DM657" i="1"/>
  <c r="DM653" i="1"/>
  <c r="DM649" i="1"/>
  <c r="DM645" i="1"/>
  <c r="DM641" i="1"/>
  <c r="DM637" i="1"/>
  <c r="DM633" i="1"/>
  <c r="DM629" i="1"/>
  <c r="DM625" i="1"/>
  <c r="DM621" i="1"/>
  <c r="DM617" i="1"/>
  <c r="DM613" i="1"/>
  <c r="DM609" i="1"/>
  <c r="DM605" i="1"/>
  <c r="DM601" i="1"/>
  <c r="DM597" i="1"/>
  <c r="DM593" i="1"/>
  <c r="DM589" i="1"/>
  <c r="DM585" i="1"/>
  <c r="DM581" i="1"/>
  <c r="DM566" i="1"/>
  <c r="DM550" i="1"/>
  <c r="DM534" i="1"/>
  <c r="DM518" i="1"/>
  <c r="DM502" i="1"/>
  <c r="DM486" i="1"/>
  <c r="DM470" i="1"/>
  <c r="DM454" i="1"/>
  <c r="DM438" i="1"/>
  <c r="DM426" i="1"/>
  <c r="DM419" i="1"/>
  <c r="DM410" i="1"/>
  <c r="DM399" i="1"/>
  <c r="DM389" i="1"/>
  <c r="DM378" i="1"/>
  <c r="DM367" i="1"/>
  <c r="DM357" i="1"/>
  <c r="DM346" i="1"/>
  <c r="DM332" i="1"/>
  <c r="DM316" i="1"/>
  <c r="DM298" i="1"/>
  <c r="DM278" i="1"/>
  <c r="DM258" i="1"/>
  <c r="DM236" i="1"/>
  <c r="DM214" i="1"/>
  <c r="DM194" i="1"/>
  <c r="DM170" i="1"/>
  <c r="DM106" i="1"/>
  <c r="DM576" i="1"/>
  <c r="DM571" i="1"/>
  <c r="DM565" i="1"/>
  <c r="DM560" i="1"/>
  <c r="DM555" i="1"/>
  <c r="DM549" i="1"/>
  <c r="DM544" i="1"/>
  <c r="DM539" i="1"/>
  <c r="DM533" i="1"/>
  <c r="DM528" i="1"/>
  <c r="DM523" i="1"/>
  <c r="DM517" i="1"/>
  <c r="DM512" i="1"/>
  <c r="DM507" i="1"/>
  <c r="DM501" i="1"/>
  <c r="DM496" i="1"/>
  <c r="DM491" i="1"/>
  <c r="DM485" i="1"/>
  <c r="DM480" i="1"/>
  <c r="DM475" i="1"/>
  <c r="DM469" i="1"/>
  <c r="DM464" i="1"/>
  <c r="DM459" i="1"/>
  <c r="DM453" i="1"/>
  <c r="DM448" i="1"/>
  <c r="DM443" i="1"/>
  <c r="DM437" i="1"/>
  <c r="DM432" i="1"/>
  <c r="DM425" i="1"/>
  <c r="DM418" i="1"/>
  <c r="DM409" i="1"/>
  <c r="DM398" i="1"/>
  <c r="DM387" i="1"/>
  <c r="DM377" i="1"/>
  <c r="DM366" i="1"/>
  <c r="DM355" i="1"/>
  <c r="DM345" i="1"/>
  <c r="DM330" i="1"/>
  <c r="DM313" i="1"/>
  <c r="DM297" i="1"/>
  <c r="DM276" i="1"/>
  <c r="DM254" i="1"/>
  <c r="DM234" i="1"/>
  <c r="DM212" i="1"/>
  <c r="DM190" i="1"/>
  <c r="DM162" i="1"/>
  <c r="DM98" i="1"/>
  <c r="DM740" i="1"/>
  <c r="DM736" i="1"/>
  <c r="DM732" i="1"/>
  <c r="DM728" i="1"/>
  <c r="DM724" i="1"/>
  <c r="DM720" i="1"/>
  <c r="DM716" i="1"/>
  <c r="DM712" i="1"/>
  <c r="DM708" i="1"/>
  <c r="DM704" i="1"/>
  <c r="DM700" i="1"/>
  <c r="DM696" i="1"/>
  <c r="DM692" i="1"/>
  <c r="DM688" i="1"/>
  <c r="DM684" i="1"/>
  <c r="DM680" i="1"/>
  <c r="DM676" i="1"/>
  <c r="DM672" i="1"/>
  <c r="DM668" i="1"/>
  <c r="DM664" i="1"/>
  <c r="DM660" i="1"/>
  <c r="DM656" i="1"/>
  <c r="DM652" i="1"/>
  <c r="DM648" i="1"/>
  <c r="DM644" i="1"/>
  <c r="DM640" i="1"/>
  <c r="DM636" i="1"/>
  <c r="DM632" i="1"/>
  <c r="DM628" i="1"/>
  <c r="DM624" i="1"/>
  <c r="DM620" i="1"/>
  <c r="DM616" i="1"/>
  <c r="DM612" i="1"/>
  <c r="DM608" i="1"/>
  <c r="DM604" i="1"/>
  <c r="DM600" i="1"/>
  <c r="DM596" i="1"/>
  <c r="DM592" i="1"/>
  <c r="DM588" i="1"/>
  <c r="DM584" i="1"/>
  <c r="DM580" i="1"/>
  <c r="DM570" i="1"/>
  <c r="DM554" i="1"/>
  <c r="DM538" i="1"/>
  <c r="DM522" i="1"/>
  <c r="DM506" i="1"/>
  <c r="DM490" i="1"/>
  <c r="DM474" i="1"/>
  <c r="DM458" i="1"/>
  <c r="DM442" i="1"/>
  <c r="DM431" i="1"/>
  <c r="DM417" i="1"/>
  <c r="DM407" i="1"/>
  <c r="DM397" i="1"/>
  <c r="DM386" i="1"/>
  <c r="DM375" i="1"/>
  <c r="DM365" i="1"/>
  <c r="DM354" i="1"/>
  <c r="DM342" i="1"/>
  <c r="DM329" i="1"/>
  <c r="DM311" i="1"/>
  <c r="DM274" i="1"/>
  <c r="DM252" i="1"/>
  <c r="DM230" i="1"/>
  <c r="DM210" i="1"/>
  <c r="DM188" i="1"/>
  <c r="DM154" i="1"/>
  <c r="DM90" i="1"/>
  <c r="DM575" i="1"/>
  <c r="DM569" i="1"/>
  <c r="DM564" i="1"/>
  <c r="DM559" i="1"/>
  <c r="DM553" i="1"/>
  <c r="DM548" i="1"/>
  <c r="DM543" i="1"/>
  <c r="DM537" i="1"/>
  <c r="DM532" i="1"/>
  <c r="DM527" i="1"/>
  <c r="DM521" i="1"/>
  <c r="DM516" i="1"/>
  <c r="DM511" i="1"/>
  <c r="DM505" i="1"/>
  <c r="DM500" i="1"/>
  <c r="DM495" i="1"/>
  <c r="DM489" i="1"/>
  <c r="DM484" i="1"/>
  <c r="DM479" i="1"/>
  <c r="DM473" i="1"/>
  <c r="DM468" i="1"/>
  <c r="DM463" i="1"/>
  <c r="DM457" i="1"/>
  <c r="DM452" i="1"/>
  <c r="DM447" i="1"/>
  <c r="DM441" i="1"/>
  <c r="DM436" i="1"/>
  <c r="DM430" i="1"/>
  <c r="DM424" i="1"/>
  <c r="DM416" i="1"/>
  <c r="DM406" i="1"/>
  <c r="DM395" i="1"/>
  <c r="DM385" i="1"/>
  <c r="DM374" i="1"/>
  <c r="DM363" i="1"/>
  <c r="DM353" i="1"/>
  <c r="DM341" i="1"/>
  <c r="DM292" i="1"/>
  <c r="DM270" i="1"/>
  <c r="DM250" i="1"/>
  <c r="DM228" i="1"/>
  <c r="DM206" i="1"/>
  <c r="DM186" i="1"/>
  <c r="DM146" i="1"/>
  <c r="DM69" i="1"/>
  <c r="DM739" i="1"/>
  <c r="DM735" i="1"/>
  <c r="DM731" i="1"/>
  <c r="DM727" i="1"/>
  <c r="DM723" i="1"/>
  <c r="DM719" i="1"/>
  <c r="DM715" i="1"/>
  <c r="DM711" i="1"/>
  <c r="DM707" i="1"/>
  <c r="DM703" i="1"/>
  <c r="DM699" i="1"/>
  <c r="DM695" i="1"/>
  <c r="DM691" i="1"/>
  <c r="DM687" i="1"/>
  <c r="DM683" i="1"/>
  <c r="DM679" i="1"/>
  <c r="DM675" i="1"/>
  <c r="DM671" i="1"/>
  <c r="DM667" i="1"/>
  <c r="DM663" i="1"/>
  <c r="DM659" i="1"/>
  <c r="DM655" i="1"/>
  <c r="DM651" i="1"/>
  <c r="DM647" i="1"/>
  <c r="DM643" i="1"/>
  <c r="DM639" i="1"/>
  <c r="DM635" i="1"/>
  <c r="DM631" i="1"/>
  <c r="DM627" i="1"/>
  <c r="DM623" i="1"/>
  <c r="DM619" i="1"/>
  <c r="DM615" i="1"/>
  <c r="DM611" i="1"/>
  <c r="DM607" i="1"/>
  <c r="DM603" i="1"/>
  <c r="DM599" i="1"/>
  <c r="DM595" i="1"/>
  <c r="DM591" i="1"/>
  <c r="DM587" i="1"/>
  <c r="DM583" i="1"/>
  <c r="DM579" i="1"/>
  <c r="DM574" i="1"/>
  <c r="DM558" i="1"/>
  <c r="DM542" i="1"/>
  <c r="DM526" i="1"/>
  <c r="DM510" i="1"/>
  <c r="DM494" i="1"/>
  <c r="DM478" i="1"/>
  <c r="DM462" i="1"/>
  <c r="DM446" i="1"/>
  <c r="DM429" i="1"/>
  <c r="DM423" i="1"/>
  <c r="DM415" i="1"/>
  <c r="DM405" i="1"/>
  <c r="DM394" i="1"/>
  <c r="DM383" i="1"/>
  <c r="DM373" i="1"/>
  <c r="DM362" i="1"/>
  <c r="DM351" i="1"/>
  <c r="DM340" i="1"/>
  <c r="DM324" i="1"/>
  <c r="DM306" i="1"/>
  <c r="DM290" i="1"/>
  <c r="DM268" i="1"/>
  <c r="DM246" i="1"/>
  <c r="DM226" i="1"/>
  <c r="DM204" i="1"/>
  <c r="DM182" i="1"/>
  <c r="DM138" i="1"/>
  <c r="DM37" i="1"/>
  <c r="DM339" i="1"/>
  <c r="DM328" i="1"/>
  <c r="DM315" i="1"/>
  <c r="DM309" i="1"/>
  <c r="DM302" i="1"/>
  <c r="DM296" i="1"/>
  <c r="DM289" i="1"/>
  <c r="DM281" i="1"/>
  <c r="DM273" i="1"/>
  <c r="DM265" i="1"/>
  <c r="DM257" i="1"/>
  <c r="DM249" i="1"/>
  <c r="DM241" i="1"/>
  <c r="DM233" i="1"/>
  <c r="DM225" i="1"/>
  <c r="DM217" i="1"/>
  <c r="DM209" i="1"/>
  <c r="DM201" i="1"/>
  <c r="DM193" i="1"/>
  <c r="DM185" i="1"/>
  <c r="DM177" i="1"/>
  <c r="DM169" i="1"/>
  <c r="DM161" i="1"/>
  <c r="DM153" i="1"/>
  <c r="DM145" i="1"/>
  <c r="DM137" i="1"/>
  <c r="DM129" i="1"/>
  <c r="DM121" i="1"/>
  <c r="DM113" i="1"/>
  <c r="DM105" i="1"/>
  <c r="DM97" i="1"/>
  <c r="DM89" i="1"/>
  <c r="DM65" i="1"/>
  <c r="DM33" i="1"/>
  <c r="DM412" i="1"/>
  <c r="DM408" i="1"/>
  <c r="DM404" i="1"/>
  <c r="DM400" i="1"/>
  <c r="DM396" i="1"/>
  <c r="DM392" i="1"/>
  <c r="DM388" i="1"/>
  <c r="DM384" i="1"/>
  <c r="DM380" i="1"/>
  <c r="DM376" i="1"/>
  <c r="DM372" i="1"/>
  <c r="DM368" i="1"/>
  <c r="DM364" i="1"/>
  <c r="DM360" i="1"/>
  <c r="DM356" i="1"/>
  <c r="DM352" i="1"/>
  <c r="DM348" i="1"/>
  <c r="DM344" i="1"/>
  <c r="DM338" i="1"/>
  <c r="DM333" i="1"/>
  <c r="DM327" i="1"/>
  <c r="DM321" i="1"/>
  <c r="DM314" i="1"/>
  <c r="DM308" i="1"/>
  <c r="DM295" i="1"/>
  <c r="DM288" i="1"/>
  <c r="DM280" i="1"/>
  <c r="DM272" i="1"/>
  <c r="DM264" i="1"/>
  <c r="DM256" i="1"/>
  <c r="DM248" i="1"/>
  <c r="DM240" i="1"/>
  <c r="DM232" i="1"/>
  <c r="DM224" i="1"/>
  <c r="DM216" i="1"/>
  <c r="DM208" i="1"/>
  <c r="DM200" i="1"/>
  <c r="DM192" i="1"/>
  <c r="DM184" i="1"/>
  <c r="DM176" i="1"/>
  <c r="DM168" i="1"/>
  <c r="DM160" i="1"/>
  <c r="DM152" i="1"/>
  <c r="DM144" i="1"/>
  <c r="DM136" i="1"/>
  <c r="DM128" i="1"/>
  <c r="DM120" i="1"/>
  <c r="DM112" i="1"/>
  <c r="DM104" i="1"/>
  <c r="DM96" i="1"/>
  <c r="DM88" i="1"/>
  <c r="DM61" i="1"/>
  <c r="DM29" i="1"/>
  <c r="DM343" i="1"/>
  <c r="DM326" i="1"/>
  <c r="DM320" i="1"/>
  <c r="DM307" i="1"/>
  <c r="DM301" i="1"/>
  <c r="DM294" i="1"/>
  <c r="DM287" i="1"/>
  <c r="DM279" i="1"/>
  <c r="DM271" i="1"/>
  <c r="DM263" i="1"/>
  <c r="DM255" i="1"/>
  <c r="DM247" i="1"/>
  <c r="DM239" i="1"/>
  <c r="DM231" i="1"/>
  <c r="DM223" i="1"/>
  <c r="DM215" i="1"/>
  <c r="DM207" i="1"/>
  <c r="DM199" i="1"/>
  <c r="DM191" i="1"/>
  <c r="DM183" i="1"/>
  <c r="DM175" i="1"/>
  <c r="DM167" i="1"/>
  <c r="DM159" i="1"/>
  <c r="DM151" i="1"/>
  <c r="DM143" i="1"/>
  <c r="DM135" i="1"/>
  <c r="DM127" i="1"/>
  <c r="DM119" i="1"/>
  <c r="DM111" i="1"/>
  <c r="DM103" i="1"/>
  <c r="DM95" i="1"/>
  <c r="DM85" i="1"/>
  <c r="DM57" i="1"/>
  <c r="DM25" i="1"/>
  <c r="DM166" i="1"/>
  <c r="DM158" i="1"/>
  <c r="DM150" i="1"/>
  <c r="DM142" i="1"/>
  <c r="DM134" i="1"/>
  <c r="DM126" i="1"/>
  <c r="DM118" i="1"/>
  <c r="DM110" i="1"/>
  <c r="DM102" i="1"/>
  <c r="DM94" i="1"/>
  <c r="DM84" i="1"/>
  <c r="DM53" i="1"/>
  <c r="DM21" i="1"/>
  <c r="DM331" i="1"/>
  <c r="DM325" i="1"/>
  <c r="DM318" i="1"/>
  <c r="DM312" i="1"/>
  <c r="DM299" i="1"/>
  <c r="DM293" i="1"/>
  <c r="DM285" i="1"/>
  <c r="DM277" i="1"/>
  <c r="DM269" i="1"/>
  <c r="DM261" i="1"/>
  <c r="DM253" i="1"/>
  <c r="DM245" i="1"/>
  <c r="DM237" i="1"/>
  <c r="DM229" i="1"/>
  <c r="DM221" i="1"/>
  <c r="DM213" i="1"/>
  <c r="DM205" i="1"/>
  <c r="DM197" i="1"/>
  <c r="DM189" i="1"/>
  <c r="DM181" i="1"/>
  <c r="DM173" i="1"/>
  <c r="DM165" i="1"/>
  <c r="DM157" i="1"/>
  <c r="DM149" i="1"/>
  <c r="DM141" i="1"/>
  <c r="DM133" i="1"/>
  <c r="DM125" i="1"/>
  <c r="DM117" i="1"/>
  <c r="DM109" i="1"/>
  <c r="DM101" i="1"/>
  <c r="DM93" i="1"/>
  <c r="DM81" i="1"/>
  <c r="DM49" i="1"/>
  <c r="DM17" i="1"/>
  <c r="DM172" i="1"/>
  <c r="DM164" i="1"/>
  <c r="DM156" i="1"/>
  <c r="DM148" i="1"/>
  <c r="DM140" i="1"/>
  <c r="DM132" i="1"/>
  <c r="DM124" i="1"/>
  <c r="DM116" i="1"/>
  <c r="DM108" i="1"/>
  <c r="DM100" i="1"/>
  <c r="DM92" i="1"/>
  <c r="DM77" i="1"/>
  <c r="DM45" i="1"/>
  <c r="DM13" i="1"/>
  <c r="DM335" i="1"/>
  <c r="DM323" i="1"/>
  <c r="DM317" i="1"/>
  <c r="DM310" i="1"/>
  <c r="DM304" i="1"/>
  <c r="DM291" i="1"/>
  <c r="DM283" i="1"/>
  <c r="DM275" i="1"/>
  <c r="DM267" i="1"/>
  <c r="DM259" i="1"/>
  <c r="DM251" i="1"/>
  <c r="DM243" i="1"/>
  <c r="DM235" i="1"/>
  <c r="DM227" i="1"/>
  <c r="DM219" i="1"/>
  <c r="DM211" i="1"/>
  <c r="DM203" i="1"/>
  <c r="DM195" i="1"/>
  <c r="DM187" i="1"/>
  <c r="DM179" i="1"/>
  <c r="DM171" i="1"/>
  <c r="DM163" i="1"/>
  <c r="DM155" i="1"/>
  <c r="DM147" i="1"/>
  <c r="DM139" i="1"/>
  <c r="DM131" i="1"/>
  <c r="DM123" i="1"/>
  <c r="DM115" i="1"/>
  <c r="DM107" i="1"/>
  <c r="DM99" i="1"/>
  <c r="DM91" i="1"/>
  <c r="DM73" i="1"/>
  <c r="DM41" i="1"/>
  <c r="DM9" i="1"/>
  <c r="DM80" i="1"/>
  <c r="DM76" i="1"/>
  <c r="DM72" i="1"/>
  <c r="DM68" i="1"/>
  <c r="DM64" i="1"/>
  <c r="DM60" i="1"/>
  <c r="DM56" i="1"/>
  <c r="DM52" i="1"/>
  <c r="DM48" i="1"/>
  <c r="DM44" i="1"/>
  <c r="DM40" i="1"/>
  <c r="DM36" i="1"/>
  <c r="DM32" i="1"/>
  <c r="DM28" i="1"/>
  <c r="DM24" i="1"/>
  <c r="DM20" i="1"/>
  <c r="DM16" i="1"/>
  <c r="DM12" i="1"/>
  <c r="DM8" i="1"/>
  <c r="DM87" i="1"/>
  <c r="DM83" i="1"/>
  <c r="DM79" i="1"/>
  <c r="DM75" i="1"/>
  <c r="DM71" i="1"/>
  <c r="DM67" i="1"/>
  <c r="DM63" i="1"/>
  <c r="DM59" i="1"/>
  <c r="DM55" i="1"/>
  <c r="DM51" i="1"/>
  <c r="DM47" i="1"/>
  <c r="DM43" i="1"/>
  <c r="DM39" i="1"/>
  <c r="DM35" i="1"/>
  <c r="DM31" i="1"/>
  <c r="DM27" i="1"/>
  <c r="DM23" i="1"/>
  <c r="DM19" i="1"/>
  <c r="DM15" i="1"/>
  <c r="DM11" i="1"/>
  <c r="DM7" i="1"/>
  <c r="DM86" i="1"/>
  <c r="DM82" i="1"/>
  <c r="DM78" i="1"/>
  <c r="DM74" i="1"/>
  <c r="DM70" i="1"/>
  <c r="DM66" i="1"/>
  <c r="DM62" i="1"/>
  <c r="DM58" i="1"/>
  <c r="DM54" i="1"/>
  <c r="DM50" i="1"/>
  <c r="DM46" i="1"/>
  <c r="DM42" i="1"/>
  <c r="DM38" i="1"/>
  <c r="DM34" i="1"/>
  <c r="DM30" i="1"/>
  <c r="DM26" i="1"/>
  <c r="DM22" i="1"/>
  <c r="DM18" i="1"/>
  <c r="DM14" i="1"/>
  <c r="DM10" i="1"/>
  <c r="DM6" i="1"/>
  <c r="DI946" i="1"/>
  <c r="DI917" i="1"/>
  <c r="DI995" i="1"/>
  <c r="DI970" i="1"/>
  <c r="DI941" i="1"/>
  <c r="DI844" i="1"/>
  <c r="DI802" i="1"/>
  <c r="DI735" i="1"/>
  <c r="DI968" i="1"/>
  <c r="DI938" i="1"/>
  <c r="DI908" i="1"/>
  <c r="DI876" i="1"/>
  <c r="DI840" i="1"/>
  <c r="DI707" i="1"/>
  <c r="DI962" i="1"/>
  <c r="DI936" i="1"/>
  <c r="DI869" i="1"/>
  <c r="DI788" i="1"/>
  <c r="DI696" i="1"/>
  <c r="DI986" i="1"/>
  <c r="DI960" i="1"/>
  <c r="DI930" i="1"/>
  <c r="DI901" i="1"/>
  <c r="DI784" i="1"/>
  <c r="DI957" i="1"/>
  <c r="DI928" i="1"/>
  <c r="DI776" i="1"/>
  <c r="DI979" i="1"/>
  <c r="DI952" i="1"/>
  <c r="DI925" i="1"/>
  <c r="DI892" i="1"/>
  <c r="DI545" i="1"/>
  <c r="DI1000" i="1"/>
  <c r="DI977" i="1"/>
  <c r="DI949" i="1"/>
  <c r="DI920" i="1"/>
  <c r="DI853" i="1"/>
  <c r="DI473" i="1"/>
  <c r="DI726" i="1"/>
  <c r="DI683" i="1"/>
  <c r="DI913" i="1"/>
  <c r="DI888" i="1"/>
  <c r="DI849" i="1"/>
  <c r="DI818" i="1"/>
  <c r="DI800" i="1"/>
  <c r="DI721" i="1"/>
  <c r="DI678" i="1"/>
  <c r="DI1002" i="1"/>
  <c r="DI993" i="1"/>
  <c r="DI984" i="1"/>
  <c r="DI965" i="1"/>
  <c r="DI954" i="1"/>
  <c r="DI944" i="1"/>
  <c r="DI933" i="1"/>
  <c r="DI922" i="1"/>
  <c r="DI885" i="1"/>
  <c r="DI860" i="1"/>
  <c r="DI814" i="1"/>
  <c r="DI754" i="1"/>
  <c r="DI715" i="1"/>
  <c r="DI587" i="1"/>
  <c r="DI983" i="1"/>
  <c r="DI974" i="1"/>
  <c r="DI897" i="1"/>
  <c r="DI872" i="1"/>
  <c r="DI830" i="1"/>
  <c r="DI662" i="1"/>
  <c r="DI999" i="1"/>
  <c r="DI990" i="1"/>
  <c r="DI981" i="1"/>
  <c r="DI972" i="1"/>
  <c r="DI881" i="1"/>
  <c r="DI856" i="1"/>
  <c r="DI842" i="1"/>
  <c r="DI792" i="1"/>
  <c r="DI514" i="1"/>
  <c r="DI997" i="1"/>
  <c r="DI988" i="1"/>
  <c r="DI904" i="1"/>
  <c r="DI865" i="1"/>
  <c r="DI804" i="1"/>
  <c r="DI766" i="1"/>
  <c r="DI731" i="1"/>
  <c r="DI691" i="1"/>
  <c r="DI633" i="1"/>
  <c r="DI420" i="1"/>
  <c r="DI1001" i="1"/>
  <c r="DI992" i="1"/>
  <c r="DI987" i="1"/>
  <c r="DI978" i="1"/>
  <c r="DI969" i="1"/>
  <c r="DI964" i="1"/>
  <c r="DI958" i="1"/>
  <c r="DI953" i="1"/>
  <c r="DI948" i="1"/>
  <c r="DI942" i="1"/>
  <c r="DI937" i="1"/>
  <c r="DI932" i="1"/>
  <c r="DI926" i="1"/>
  <c r="DI921" i="1"/>
  <c r="DI916" i="1"/>
  <c r="DI909" i="1"/>
  <c r="DI884" i="1"/>
  <c r="DI877" i="1"/>
  <c r="DI852" i="1"/>
  <c r="DI845" i="1"/>
  <c r="DI820" i="1"/>
  <c r="DI770" i="1"/>
  <c r="DI752" i="1"/>
  <c r="DI744" i="1"/>
  <c r="DI705" i="1"/>
  <c r="DI682" i="1"/>
  <c r="DI669" i="1"/>
  <c r="DI653" i="1"/>
  <c r="DI623" i="1"/>
  <c r="DI586" i="1"/>
  <c r="DI532" i="1"/>
  <c r="DI463" i="1"/>
  <c r="DI996" i="1"/>
  <c r="DI991" i="1"/>
  <c r="DI982" i="1"/>
  <c r="DI973" i="1"/>
  <c r="DI896" i="1"/>
  <c r="DI889" i="1"/>
  <c r="DI864" i="1"/>
  <c r="DI857" i="1"/>
  <c r="DI836" i="1"/>
  <c r="DI786" i="1"/>
  <c r="DI768" i="1"/>
  <c r="DI760" i="1"/>
  <c r="DI733" i="1"/>
  <c r="DI723" i="1"/>
  <c r="DI714" i="1"/>
  <c r="DI703" i="1"/>
  <c r="DI680" i="1"/>
  <c r="DI665" i="1"/>
  <c r="DI651" i="1"/>
  <c r="DI636" i="1"/>
  <c r="DI616" i="1"/>
  <c r="DI531" i="1"/>
  <c r="DI436" i="1"/>
  <c r="DI750" i="1"/>
  <c r="DI732" i="1"/>
  <c r="DI713" i="1"/>
  <c r="DI692" i="1"/>
  <c r="DI569" i="1"/>
  <c r="DI431" i="1"/>
  <c r="DI994" i="1"/>
  <c r="DI985" i="1"/>
  <c r="DI976" i="1"/>
  <c r="DI971" i="1"/>
  <c r="DI966" i="1"/>
  <c r="DI961" i="1"/>
  <c r="DI956" i="1"/>
  <c r="DI950" i="1"/>
  <c r="DI945" i="1"/>
  <c r="DI940" i="1"/>
  <c r="DI934" i="1"/>
  <c r="DI929" i="1"/>
  <c r="DI924" i="1"/>
  <c r="DI918" i="1"/>
  <c r="DI900" i="1"/>
  <c r="DI893" i="1"/>
  <c r="DI868" i="1"/>
  <c r="DI861" i="1"/>
  <c r="DI841" i="1"/>
  <c r="DI834" i="1"/>
  <c r="DI816" i="1"/>
  <c r="DI808" i="1"/>
  <c r="DI782" i="1"/>
  <c r="DI756" i="1"/>
  <c r="DI739" i="1"/>
  <c r="DI729" i="1"/>
  <c r="DI701" i="1"/>
  <c r="DI674" i="1"/>
  <c r="DI660" i="1"/>
  <c r="DI632" i="1"/>
  <c r="DI604" i="1"/>
  <c r="DI563" i="1"/>
  <c r="DI393" i="1"/>
  <c r="DI998" i="1"/>
  <c r="DI989" i="1"/>
  <c r="DI980" i="1"/>
  <c r="DI975" i="1"/>
  <c r="DI912" i="1"/>
  <c r="DI905" i="1"/>
  <c r="DI880" i="1"/>
  <c r="DI873" i="1"/>
  <c r="DI848" i="1"/>
  <c r="DI832" i="1"/>
  <c r="DI824" i="1"/>
  <c r="DI798" i="1"/>
  <c r="DI772" i="1"/>
  <c r="DI738" i="1"/>
  <c r="DI719" i="1"/>
  <c r="DI708" i="1"/>
  <c r="DI673" i="1"/>
  <c r="DI628" i="1"/>
  <c r="DI500" i="1"/>
  <c r="DI717" i="1"/>
  <c r="DI697" i="1"/>
  <c r="DI687" i="1"/>
  <c r="DI671" i="1"/>
  <c r="DI642" i="1"/>
  <c r="DI627" i="1"/>
  <c r="DI356" i="1"/>
  <c r="DI828" i="1"/>
  <c r="DI812" i="1"/>
  <c r="DI796" i="1"/>
  <c r="DI780" i="1"/>
  <c r="DI764" i="1"/>
  <c r="DI748" i="1"/>
  <c r="DI737" i="1"/>
  <c r="DI724" i="1"/>
  <c r="DI712" i="1"/>
  <c r="DI706" i="1"/>
  <c r="DI700" i="1"/>
  <c r="DI694" i="1"/>
  <c r="DI668" i="1"/>
  <c r="DI659" i="1"/>
  <c r="DI650" i="1"/>
  <c r="DI641" i="1"/>
  <c r="DI610" i="1"/>
  <c r="DI596" i="1"/>
  <c r="DI578" i="1"/>
  <c r="DI523" i="1"/>
  <c r="DI458" i="1"/>
  <c r="DI415" i="1"/>
  <c r="DI318" i="1"/>
  <c r="DI967" i="1"/>
  <c r="DI963" i="1"/>
  <c r="DI959" i="1"/>
  <c r="DI955" i="1"/>
  <c r="DI951" i="1"/>
  <c r="DI947" i="1"/>
  <c r="DI943" i="1"/>
  <c r="DI939" i="1"/>
  <c r="DI935" i="1"/>
  <c r="DI931" i="1"/>
  <c r="DI927" i="1"/>
  <c r="DI923" i="1"/>
  <c r="DI919" i="1"/>
  <c r="DI915" i="1"/>
  <c r="DI911" i="1"/>
  <c r="DI907" i="1"/>
  <c r="DI903" i="1"/>
  <c r="DI899" i="1"/>
  <c r="DI895" i="1"/>
  <c r="DI891" i="1"/>
  <c r="DI887" i="1"/>
  <c r="DI883" i="1"/>
  <c r="DI879" i="1"/>
  <c r="DI875" i="1"/>
  <c r="DI871" i="1"/>
  <c r="DI867" i="1"/>
  <c r="DI863" i="1"/>
  <c r="DI859" i="1"/>
  <c r="DI855" i="1"/>
  <c r="DI851" i="1"/>
  <c r="DI847" i="1"/>
  <c r="DI838" i="1"/>
  <c r="DI822" i="1"/>
  <c r="DI806" i="1"/>
  <c r="DI790" i="1"/>
  <c r="DI774" i="1"/>
  <c r="DI758" i="1"/>
  <c r="DI742" i="1"/>
  <c r="DI730" i="1"/>
  <c r="DI699" i="1"/>
  <c r="DI685" i="1"/>
  <c r="DI648" i="1"/>
  <c r="DI639" i="1"/>
  <c r="DI630" i="1"/>
  <c r="DI621" i="1"/>
  <c r="DI609" i="1"/>
  <c r="DI595" i="1"/>
  <c r="DI577" i="1"/>
  <c r="DI540" i="1"/>
  <c r="DI522" i="1"/>
  <c r="DI491" i="1"/>
  <c r="DI452" i="1"/>
  <c r="DI410" i="1"/>
  <c r="DI275" i="1"/>
  <c r="DI619" i="1"/>
  <c r="DI607" i="1"/>
  <c r="DI555" i="1"/>
  <c r="DI537" i="1"/>
  <c r="DI447" i="1"/>
  <c r="DI404" i="1"/>
  <c r="DI232" i="1"/>
  <c r="DI914" i="1"/>
  <c r="DI910" i="1"/>
  <c r="DI906" i="1"/>
  <c r="DI902" i="1"/>
  <c r="DI898" i="1"/>
  <c r="DI894" i="1"/>
  <c r="DI890" i="1"/>
  <c r="DI886" i="1"/>
  <c r="DI882" i="1"/>
  <c r="DI878" i="1"/>
  <c r="DI874" i="1"/>
  <c r="DI870" i="1"/>
  <c r="DI866" i="1"/>
  <c r="DI862" i="1"/>
  <c r="DI858" i="1"/>
  <c r="DI854" i="1"/>
  <c r="DI850" i="1"/>
  <c r="DI846" i="1"/>
  <c r="DI826" i="1"/>
  <c r="DI810" i="1"/>
  <c r="DI794" i="1"/>
  <c r="DI778" i="1"/>
  <c r="DI762" i="1"/>
  <c r="DI746" i="1"/>
  <c r="DI740" i="1"/>
  <c r="DI728" i="1"/>
  <c r="DI722" i="1"/>
  <c r="DI716" i="1"/>
  <c r="DI710" i="1"/>
  <c r="DI698" i="1"/>
  <c r="DI664" i="1"/>
  <c r="DI655" i="1"/>
  <c r="DI646" i="1"/>
  <c r="DI637" i="1"/>
  <c r="DI618" i="1"/>
  <c r="DI572" i="1"/>
  <c r="DI554" i="1"/>
  <c r="DI482" i="1"/>
  <c r="DI442" i="1"/>
  <c r="DI399" i="1"/>
  <c r="DI190" i="1"/>
  <c r="DI147" i="1"/>
  <c r="DI104" i="1"/>
  <c r="DI601" i="1"/>
  <c r="DI564" i="1"/>
  <c r="DI546" i="1"/>
  <c r="DI505" i="1"/>
  <c r="DI468" i="1"/>
  <c r="DI426" i="1"/>
  <c r="DI379" i="1"/>
  <c r="DI59" i="1"/>
  <c r="DI843" i="1"/>
  <c r="DI839" i="1"/>
  <c r="DI835" i="1"/>
  <c r="DI831" i="1"/>
  <c r="DI827" i="1"/>
  <c r="DI823" i="1"/>
  <c r="DI819" i="1"/>
  <c r="DI815" i="1"/>
  <c r="DI811" i="1"/>
  <c r="DI807" i="1"/>
  <c r="DI803" i="1"/>
  <c r="DI799" i="1"/>
  <c r="DI795" i="1"/>
  <c r="DI791" i="1"/>
  <c r="DI787" i="1"/>
  <c r="DI783" i="1"/>
  <c r="DI779" i="1"/>
  <c r="DI775" i="1"/>
  <c r="DI771" i="1"/>
  <c r="DI767" i="1"/>
  <c r="DI763" i="1"/>
  <c r="DI759" i="1"/>
  <c r="DI755" i="1"/>
  <c r="DI751" i="1"/>
  <c r="DI747" i="1"/>
  <c r="DI743" i="1"/>
  <c r="DI734" i="1"/>
  <c r="DI725" i="1"/>
  <c r="DI720" i="1"/>
  <c r="DI711" i="1"/>
  <c r="DI702" i="1"/>
  <c r="DI693" i="1"/>
  <c r="DI688" i="1"/>
  <c r="DI679" i="1"/>
  <c r="DI670" i="1"/>
  <c r="DI661" i="1"/>
  <c r="DI656" i="1"/>
  <c r="DI647" i="1"/>
  <c r="DI638" i="1"/>
  <c r="DI629" i="1"/>
  <c r="DI624" i="1"/>
  <c r="DI615" i="1"/>
  <c r="DI606" i="1"/>
  <c r="DI597" i="1"/>
  <c r="DI592" i="1"/>
  <c r="DI583" i="1"/>
  <c r="DI574" i="1"/>
  <c r="DI565" i="1"/>
  <c r="DI560" i="1"/>
  <c r="DI551" i="1"/>
  <c r="DI542" i="1"/>
  <c r="DI533" i="1"/>
  <c r="DI528" i="1"/>
  <c r="DI519" i="1"/>
  <c r="DI510" i="1"/>
  <c r="DI501" i="1"/>
  <c r="DI496" i="1"/>
  <c r="DI487" i="1"/>
  <c r="DI478" i="1"/>
  <c r="DI469" i="1"/>
  <c r="DI453" i="1"/>
  <c r="DI437" i="1"/>
  <c r="DI421" i="1"/>
  <c r="DI405" i="1"/>
  <c r="DI394" i="1"/>
  <c r="DI387" i="1"/>
  <c r="DI380" i="1"/>
  <c r="DI360" i="1"/>
  <c r="DI323" i="1"/>
  <c r="DI280" i="1"/>
  <c r="DI238" i="1"/>
  <c r="DI195" i="1"/>
  <c r="DI152" i="1"/>
  <c r="DI110" i="1"/>
  <c r="DI67" i="1"/>
  <c r="DI614" i="1"/>
  <c r="DI605" i="1"/>
  <c r="DI600" i="1"/>
  <c r="DI591" i="1"/>
  <c r="DI582" i="1"/>
  <c r="DI573" i="1"/>
  <c r="DI568" i="1"/>
  <c r="DI559" i="1"/>
  <c r="DI550" i="1"/>
  <c r="DI541" i="1"/>
  <c r="DI536" i="1"/>
  <c r="DI527" i="1"/>
  <c r="DI518" i="1"/>
  <c r="DI509" i="1"/>
  <c r="DI504" i="1"/>
  <c r="DI495" i="1"/>
  <c r="DI486" i="1"/>
  <c r="DI477" i="1"/>
  <c r="DI472" i="1"/>
  <c r="DI457" i="1"/>
  <c r="DI441" i="1"/>
  <c r="DI425" i="1"/>
  <c r="DI409" i="1"/>
  <c r="DI392" i="1"/>
  <c r="DI386" i="1"/>
  <c r="DI377" i="1"/>
  <c r="DI352" i="1"/>
  <c r="DI312" i="1"/>
  <c r="DI270" i="1"/>
  <c r="DI227" i="1"/>
  <c r="DI184" i="1"/>
  <c r="DI142" i="1"/>
  <c r="DI99" i="1"/>
  <c r="DI51" i="1"/>
  <c r="DI513" i="1"/>
  <c r="DI508" i="1"/>
  <c r="DI499" i="1"/>
  <c r="DI490" i="1"/>
  <c r="DI481" i="1"/>
  <c r="DI476" i="1"/>
  <c r="DI467" i="1"/>
  <c r="DI462" i="1"/>
  <c r="DI456" i="1"/>
  <c r="DI451" i="1"/>
  <c r="DI446" i="1"/>
  <c r="DI440" i="1"/>
  <c r="DI435" i="1"/>
  <c r="DI430" i="1"/>
  <c r="DI424" i="1"/>
  <c r="DI419" i="1"/>
  <c r="DI414" i="1"/>
  <c r="DI408" i="1"/>
  <c r="DI403" i="1"/>
  <c r="DI398" i="1"/>
  <c r="DI391" i="1"/>
  <c r="DI385" i="1"/>
  <c r="DI376" i="1"/>
  <c r="DI348" i="1"/>
  <c r="DI307" i="1"/>
  <c r="DI264" i="1"/>
  <c r="DI222" i="1"/>
  <c r="DI179" i="1"/>
  <c r="DI136" i="1"/>
  <c r="DI94" i="1"/>
  <c r="DI43" i="1"/>
  <c r="DI837" i="1"/>
  <c r="DI833" i="1"/>
  <c r="DI829" i="1"/>
  <c r="DI825" i="1"/>
  <c r="DI821" i="1"/>
  <c r="DI817" i="1"/>
  <c r="DI813" i="1"/>
  <c r="DI809" i="1"/>
  <c r="DI805" i="1"/>
  <c r="DI801" i="1"/>
  <c r="DI797" i="1"/>
  <c r="DI793" i="1"/>
  <c r="DI789" i="1"/>
  <c r="DI785" i="1"/>
  <c r="DI781" i="1"/>
  <c r="DI777" i="1"/>
  <c r="DI773" i="1"/>
  <c r="DI769" i="1"/>
  <c r="DI765" i="1"/>
  <c r="DI761" i="1"/>
  <c r="DI757" i="1"/>
  <c r="DI753" i="1"/>
  <c r="DI749" i="1"/>
  <c r="DI745" i="1"/>
  <c r="DI741" i="1"/>
  <c r="DI736" i="1"/>
  <c r="DI727" i="1"/>
  <c r="DI718" i="1"/>
  <c r="DI709" i="1"/>
  <c r="DI704" i="1"/>
  <c r="DI695" i="1"/>
  <c r="DI686" i="1"/>
  <c r="DI677" i="1"/>
  <c r="DI672" i="1"/>
  <c r="DI663" i="1"/>
  <c r="DI654" i="1"/>
  <c r="DI645" i="1"/>
  <c r="DI640" i="1"/>
  <c r="DI631" i="1"/>
  <c r="DI622" i="1"/>
  <c r="DI613" i="1"/>
  <c r="DI608" i="1"/>
  <c r="DI599" i="1"/>
  <c r="DI590" i="1"/>
  <c r="DI581" i="1"/>
  <c r="DI576" i="1"/>
  <c r="DI567" i="1"/>
  <c r="DI558" i="1"/>
  <c r="DI549" i="1"/>
  <c r="DI544" i="1"/>
  <c r="DI535" i="1"/>
  <c r="DI526" i="1"/>
  <c r="DI517" i="1"/>
  <c r="DI512" i="1"/>
  <c r="DI503" i="1"/>
  <c r="DI494" i="1"/>
  <c r="DI485" i="1"/>
  <c r="DI480" i="1"/>
  <c r="DI471" i="1"/>
  <c r="DI461" i="1"/>
  <c r="DI445" i="1"/>
  <c r="DI429" i="1"/>
  <c r="DI413" i="1"/>
  <c r="DI397" i="1"/>
  <c r="DI384" i="1"/>
  <c r="DI375" i="1"/>
  <c r="DI302" i="1"/>
  <c r="DI259" i="1"/>
  <c r="DI216" i="1"/>
  <c r="DI174" i="1"/>
  <c r="DI131" i="1"/>
  <c r="DI88" i="1"/>
  <c r="DI35" i="1"/>
  <c r="DI690" i="1"/>
  <c r="DI681" i="1"/>
  <c r="DI676" i="1"/>
  <c r="DI667" i="1"/>
  <c r="DI658" i="1"/>
  <c r="DI649" i="1"/>
  <c r="DI644" i="1"/>
  <c r="DI635" i="1"/>
  <c r="DI626" i="1"/>
  <c r="DI617" i="1"/>
  <c r="DI612" i="1"/>
  <c r="DI603" i="1"/>
  <c r="DI594" i="1"/>
  <c r="DI585" i="1"/>
  <c r="DI580" i="1"/>
  <c r="DI571" i="1"/>
  <c r="DI562" i="1"/>
  <c r="DI553" i="1"/>
  <c r="DI548" i="1"/>
  <c r="DI539" i="1"/>
  <c r="DI530" i="1"/>
  <c r="DI521" i="1"/>
  <c r="DI516" i="1"/>
  <c r="DI507" i="1"/>
  <c r="DI498" i="1"/>
  <c r="DI489" i="1"/>
  <c r="DI484" i="1"/>
  <c r="DI475" i="1"/>
  <c r="DI466" i="1"/>
  <c r="DI460" i="1"/>
  <c r="DI455" i="1"/>
  <c r="DI450" i="1"/>
  <c r="DI444" i="1"/>
  <c r="DI439" i="1"/>
  <c r="DI434" i="1"/>
  <c r="DI428" i="1"/>
  <c r="DI423" i="1"/>
  <c r="DI418" i="1"/>
  <c r="DI412" i="1"/>
  <c r="DI407" i="1"/>
  <c r="DI402" i="1"/>
  <c r="DI396" i="1"/>
  <c r="DI390" i="1"/>
  <c r="DI383" i="1"/>
  <c r="DI372" i="1"/>
  <c r="DI339" i="1"/>
  <c r="DI296" i="1"/>
  <c r="DI254" i="1"/>
  <c r="DI211" i="1"/>
  <c r="DI168" i="1"/>
  <c r="DI126" i="1"/>
  <c r="DI83" i="1"/>
  <c r="DI27" i="1"/>
  <c r="DI598" i="1"/>
  <c r="DI589" i="1"/>
  <c r="DI584" i="1"/>
  <c r="DI575" i="1"/>
  <c r="DI566" i="1"/>
  <c r="DI557" i="1"/>
  <c r="DI552" i="1"/>
  <c r="DI543" i="1"/>
  <c r="DI534" i="1"/>
  <c r="DI525" i="1"/>
  <c r="DI520" i="1"/>
  <c r="DI511" i="1"/>
  <c r="DI502" i="1"/>
  <c r="DI493" i="1"/>
  <c r="DI488" i="1"/>
  <c r="DI479" i="1"/>
  <c r="DI470" i="1"/>
  <c r="DI465" i="1"/>
  <c r="DI449" i="1"/>
  <c r="DI433" i="1"/>
  <c r="DI417" i="1"/>
  <c r="DI401" i="1"/>
  <c r="DI395" i="1"/>
  <c r="DI389" i="1"/>
  <c r="DI382" i="1"/>
  <c r="DI368" i="1"/>
  <c r="DI334" i="1"/>
  <c r="DI291" i="1"/>
  <c r="DI248" i="1"/>
  <c r="DI206" i="1"/>
  <c r="DI163" i="1"/>
  <c r="DI120" i="1"/>
  <c r="DI78" i="1"/>
  <c r="DI19" i="1"/>
  <c r="DI689" i="1"/>
  <c r="DI684" i="1"/>
  <c r="DI675" i="1"/>
  <c r="DI666" i="1"/>
  <c r="DI657" i="1"/>
  <c r="DI652" i="1"/>
  <c r="DI643" i="1"/>
  <c r="DI634" i="1"/>
  <c r="DI625" i="1"/>
  <c r="DI620" i="1"/>
  <c r="DI611" i="1"/>
  <c r="DI602" i="1"/>
  <c r="DI593" i="1"/>
  <c r="DI588" i="1"/>
  <c r="DI579" i="1"/>
  <c r="DI570" i="1"/>
  <c r="DI561" i="1"/>
  <c r="DI556" i="1"/>
  <c r="DI547" i="1"/>
  <c r="DI538" i="1"/>
  <c r="DI529" i="1"/>
  <c r="DI524" i="1"/>
  <c r="DI515" i="1"/>
  <c r="DI506" i="1"/>
  <c r="DI497" i="1"/>
  <c r="DI492" i="1"/>
  <c r="DI483" i="1"/>
  <c r="DI474" i="1"/>
  <c r="DI464" i="1"/>
  <c r="DI459" i="1"/>
  <c r="DI454" i="1"/>
  <c r="DI448" i="1"/>
  <c r="DI443" i="1"/>
  <c r="DI438" i="1"/>
  <c r="DI432" i="1"/>
  <c r="DI427" i="1"/>
  <c r="DI422" i="1"/>
  <c r="DI416" i="1"/>
  <c r="DI411" i="1"/>
  <c r="DI406" i="1"/>
  <c r="DI400" i="1"/>
  <c r="DI388" i="1"/>
  <c r="DI381" i="1"/>
  <c r="DI364" i="1"/>
  <c r="DI328" i="1"/>
  <c r="DI286" i="1"/>
  <c r="DI243" i="1"/>
  <c r="DI200" i="1"/>
  <c r="DI158" i="1"/>
  <c r="DI115" i="1"/>
  <c r="DI72" i="1"/>
  <c r="DI11" i="1"/>
  <c r="DI344" i="1"/>
  <c r="DI329" i="1"/>
  <c r="DI313" i="1"/>
  <c r="DI297" i="1"/>
  <c r="DI281" i="1"/>
  <c r="DI265" i="1"/>
  <c r="DI249" i="1"/>
  <c r="DI233" i="1"/>
  <c r="DI217" i="1"/>
  <c r="DI201" i="1"/>
  <c r="DI185" i="1"/>
  <c r="DI169" i="1"/>
  <c r="DI153" i="1"/>
  <c r="DI137" i="1"/>
  <c r="DI121" i="1"/>
  <c r="DI105" i="1"/>
  <c r="DI89" i="1"/>
  <c r="DI73" i="1"/>
  <c r="DI343" i="1"/>
  <c r="DI333" i="1"/>
  <c r="DI317" i="1"/>
  <c r="DI301" i="1"/>
  <c r="DI285" i="1"/>
  <c r="DI269" i="1"/>
  <c r="DI253" i="1"/>
  <c r="DI237" i="1"/>
  <c r="DI221" i="1"/>
  <c r="DI205" i="1"/>
  <c r="DI189" i="1"/>
  <c r="DI173" i="1"/>
  <c r="DI157" i="1"/>
  <c r="DI141" i="1"/>
  <c r="DI125" i="1"/>
  <c r="DI109" i="1"/>
  <c r="DI93" i="1"/>
  <c r="DI77" i="1"/>
  <c r="DI371" i="1"/>
  <c r="DI367" i="1"/>
  <c r="DI363" i="1"/>
  <c r="DI359" i="1"/>
  <c r="DI355" i="1"/>
  <c r="DI351" i="1"/>
  <c r="DI347" i="1"/>
  <c r="DI338" i="1"/>
  <c r="DI332" i="1"/>
  <c r="DI327" i="1"/>
  <c r="DI322" i="1"/>
  <c r="DI316" i="1"/>
  <c r="DI311" i="1"/>
  <c r="DI306" i="1"/>
  <c r="DI300" i="1"/>
  <c r="DI295" i="1"/>
  <c r="DI290" i="1"/>
  <c r="DI284" i="1"/>
  <c r="DI279" i="1"/>
  <c r="DI274" i="1"/>
  <c r="DI268" i="1"/>
  <c r="DI263" i="1"/>
  <c r="DI258" i="1"/>
  <c r="DI252" i="1"/>
  <c r="DI247" i="1"/>
  <c r="DI242" i="1"/>
  <c r="DI236" i="1"/>
  <c r="DI231" i="1"/>
  <c r="DI226" i="1"/>
  <c r="DI220" i="1"/>
  <c r="DI215" i="1"/>
  <c r="DI210" i="1"/>
  <c r="DI204" i="1"/>
  <c r="DI199" i="1"/>
  <c r="DI194" i="1"/>
  <c r="DI188" i="1"/>
  <c r="DI183" i="1"/>
  <c r="DI178" i="1"/>
  <c r="DI172" i="1"/>
  <c r="DI167" i="1"/>
  <c r="DI162" i="1"/>
  <c r="DI156" i="1"/>
  <c r="DI151" i="1"/>
  <c r="DI146" i="1"/>
  <c r="DI140" i="1"/>
  <c r="DI135" i="1"/>
  <c r="DI130" i="1"/>
  <c r="DI124" i="1"/>
  <c r="DI119" i="1"/>
  <c r="DI114" i="1"/>
  <c r="DI108" i="1"/>
  <c r="DI103" i="1"/>
  <c r="DI98" i="1"/>
  <c r="DI92" i="1"/>
  <c r="DI87" i="1"/>
  <c r="DI82" i="1"/>
  <c r="DI76" i="1"/>
  <c r="DI71" i="1"/>
  <c r="DI66" i="1"/>
  <c r="DI58" i="1"/>
  <c r="DI50" i="1"/>
  <c r="DI42" i="1"/>
  <c r="DI34" i="1"/>
  <c r="DI26" i="1"/>
  <c r="DI18" i="1"/>
  <c r="DI10" i="1"/>
  <c r="DI342" i="1"/>
  <c r="DI337" i="1"/>
  <c r="DI321" i="1"/>
  <c r="DI305" i="1"/>
  <c r="DI289" i="1"/>
  <c r="DI273" i="1"/>
  <c r="DI257" i="1"/>
  <c r="DI241" i="1"/>
  <c r="DI225" i="1"/>
  <c r="DI209" i="1"/>
  <c r="DI193" i="1"/>
  <c r="DI177" i="1"/>
  <c r="DI161" i="1"/>
  <c r="DI145" i="1"/>
  <c r="DI129" i="1"/>
  <c r="DI113" i="1"/>
  <c r="DI97" i="1"/>
  <c r="DI81" i="1"/>
  <c r="DI378" i="1"/>
  <c r="DI374" i="1"/>
  <c r="DI370" i="1"/>
  <c r="DI366" i="1"/>
  <c r="DI362" i="1"/>
  <c r="DI358" i="1"/>
  <c r="DI354" i="1"/>
  <c r="DI350" i="1"/>
  <c r="DI346" i="1"/>
  <c r="DI341" i="1"/>
  <c r="DI336" i="1"/>
  <c r="DI331" i="1"/>
  <c r="DI326" i="1"/>
  <c r="DI320" i="1"/>
  <c r="DI315" i="1"/>
  <c r="DI310" i="1"/>
  <c r="DI304" i="1"/>
  <c r="DI299" i="1"/>
  <c r="DI294" i="1"/>
  <c r="DI288" i="1"/>
  <c r="DI283" i="1"/>
  <c r="DI278" i="1"/>
  <c r="DI272" i="1"/>
  <c r="DI267" i="1"/>
  <c r="DI262" i="1"/>
  <c r="DI256" i="1"/>
  <c r="DI251" i="1"/>
  <c r="DI246" i="1"/>
  <c r="DI240" i="1"/>
  <c r="DI235" i="1"/>
  <c r="DI230" i="1"/>
  <c r="DI224" i="1"/>
  <c r="DI219" i="1"/>
  <c r="DI214" i="1"/>
  <c r="DI208" i="1"/>
  <c r="DI203" i="1"/>
  <c r="DI198" i="1"/>
  <c r="DI192" i="1"/>
  <c r="DI187" i="1"/>
  <c r="DI182" i="1"/>
  <c r="DI176" i="1"/>
  <c r="DI171" i="1"/>
  <c r="DI166" i="1"/>
  <c r="DI160" i="1"/>
  <c r="DI155" i="1"/>
  <c r="DI150" i="1"/>
  <c r="DI144" i="1"/>
  <c r="DI139" i="1"/>
  <c r="DI134" i="1"/>
  <c r="DI128" i="1"/>
  <c r="DI123" i="1"/>
  <c r="DI118" i="1"/>
  <c r="DI112" i="1"/>
  <c r="DI107" i="1"/>
  <c r="DI102" i="1"/>
  <c r="DI96" i="1"/>
  <c r="DI91" i="1"/>
  <c r="DI86" i="1"/>
  <c r="DI80" i="1"/>
  <c r="DI75" i="1"/>
  <c r="DI70" i="1"/>
  <c r="DI63" i="1"/>
  <c r="DI55" i="1"/>
  <c r="DI47" i="1"/>
  <c r="DI39" i="1"/>
  <c r="DI31" i="1"/>
  <c r="DI23" i="1"/>
  <c r="DI15" i="1"/>
  <c r="DI7" i="1"/>
  <c r="DI345" i="1"/>
  <c r="DI325" i="1"/>
  <c r="DI309" i="1"/>
  <c r="DI293" i="1"/>
  <c r="DI277" i="1"/>
  <c r="DI261" i="1"/>
  <c r="DI245" i="1"/>
  <c r="DI229" i="1"/>
  <c r="DI213" i="1"/>
  <c r="DI197" i="1"/>
  <c r="DI181" i="1"/>
  <c r="DI165" i="1"/>
  <c r="DI149" i="1"/>
  <c r="DI133" i="1"/>
  <c r="DI117" i="1"/>
  <c r="DI101" i="1"/>
  <c r="DI85" i="1"/>
  <c r="DI69" i="1"/>
  <c r="DI373" i="1"/>
  <c r="DI369" i="1"/>
  <c r="DI365" i="1"/>
  <c r="DI361" i="1"/>
  <c r="DI357" i="1"/>
  <c r="DI353" i="1"/>
  <c r="DI349" i="1"/>
  <c r="DI340" i="1"/>
  <c r="DI335" i="1"/>
  <c r="DI330" i="1"/>
  <c r="DI324" i="1"/>
  <c r="DI319" i="1"/>
  <c r="DI314" i="1"/>
  <c r="DI308" i="1"/>
  <c r="DI303" i="1"/>
  <c r="DI298" i="1"/>
  <c r="DI292" i="1"/>
  <c r="DI287" i="1"/>
  <c r="DI282" i="1"/>
  <c r="DI276" i="1"/>
  <c r="DI271" i="1"/>
  <c r="DI266" i="1"/>
  <c r="DI260" i="1"/>
  <c r="DI255" i="1"/>
  <c r="DI250" i="1"/>
  <c r="DI244" i="1"/>
  <c r="DI239" i="1"/>
  <c r="DI234" i="1"/>
  <c r="DI228" i="1"/>
  <c r="DI223" i="1"/>
  <c r="DI218" i="1"/>
  <c r="DI212" i="1"/>
  <c r="DI207" i="1"/>
  <c r="DI202" i="1"/>
  <c r="DI196" i="1"/>
  <c r="DI191" i="1"/>
  <c r="DI186" i="1"/>
  <c r="DI180" i="1"/>
  <c r="DI175" i="1"/>
  <c r="DI170" i="1"/>
  <c r="DI164" i="1"/>
  <c r="DI159" i="1"/>
  <c r="DI154" i="1"/>
  <c r="DI148" i="1"/>
  <c r="DI143" i="1"/>
  <c r="DI138" i="1"/>
  <c r="DI132" i="1"/>
  <c r="DI127" i="1"/>
  <c r="DI122" i="1"/>
  <c r="DI116" i="1"/>
  <c r="DI111" i="1"/>
  <c r="DI106" i="1"/>
  <c r="DI100" i="1"/>
  <c r="DI95" i="1"/>
  <c r="DI90" i="1"/>
  <c r="DI84" i="1"/>
  <c r="DI79" i="1"/>
  <c r="DI74" i="1"/>
  <c r="DI68" i="1"/>
  <c r="DI62" i="1"/>
  <c r="DI54" i="1"/>
  <c r="DI46" i="1"/>
  <c r="DI38" i="1"/>
  <c r="DI30" i="1"/>
  <c r="DI22" i="1"/>
  <c r="DI14" i="1"/>
  <c r="DI6" i="1"/>
  <c r="DI65" i="1"/>
  <c r="DI61" i="1"/>
  <c r="DI57" i="1"/>
  <c r="DI53" i="1"/>
  <c r="DI49" i="1"/>
  <c r="DI45" i="1"/>
  <c r="DI41" i="1"/>
  <c r="DI37" i="1"/>
  <c r="DI33" i="1"/>
  <c r="DI29" i="1"/>
  <c r="DI25" i="1"/>
  <c r="DI21" i="1"/>
  <c r="DI17" i="1"/>
  <c r="DI13" i="1"/>
  <c r="DI9" i="1"/>
  <c r="DI64" i="1"/>
  <c r="DI60" i="1"/>
  <c r="DI56" i="1"/>
  <c r="DI52" i="1"/>
  <c r="DI48" i="1"/>
  <c r="DI44" i="1"/>
  <c r="DI40" i="1"/>
  <c r="DI36" i="1"/>
  <c r="DI32" i="1"/>
  <c r="DI28" i="1"/>
  <c r="DI24" i="1"/>
  <c r="DI20" i="1"/>
  <c r="DI16" i="1"/>
  <c r="DI12" i="1"/>
  <c r="DI8" i="1"/>
  <c r="DE1329" i="1"/>
  <c r="DE1388" i="1"/>
  <c r="DE1384" i="1"/>
  <c r="DE1380" i="1"/>
  <c r="DE1376" i="1"/>
  <c r="DE1372" i="1"/>
  <c r="DE1368" i="1"/>
  <c r="DE1364" i="1"/>
  <c r="DE1360" i="1"/>
  <c r="DE1356" i="1"/>
  <c r="DE1352" i="1"/>
  <c r="DE1348" i="1"/>
  <c r="DE1344" i="1"/>
  <c r="DE1340" i="1"/>
  <c r="DE1336" i="1"/>
  <c r="DE1332" i="1"/>
  <c r="DE1328" i="1"/>
  <c r="DE1324" i="1"/>
  <c r="DE1320" i="1"/>
  <c r="DE1316" i="1"/>
  <c r="DE1312" i="1"/>
  <c r="DE1308" i="1"/>
  <c r="DE1304" i="1"/>
  <c r="DE1299" i="1"/>
  <c r="DE1290" i="1"/>
  <c r="DE1281" i="1"/>
  <c r="DE1272" i="1"/>
  <c r="DE1256" i="1"/>
  <c r="DE1240" i="1"/>
  <c r="DE1224" i="1"/>
  <c r="DE1213" i="1"/>
  <c r="DE1200" i="1"/>
  <c r="DE1194" i="1"/>
  <c r="DE1187" i="1"/>
  <c r="DE1181" i="1"/>
  <c r="DE1168" i="1"/>
  <c r="DE1162" i="1"/>
  <c r="DE1154" i="1"/>
  <c r="DE1146" i="1"/>
  <c r="DE1138" i="1"/>
  <c r="DE1127" i="1"/>
  <c r="DE1079" i="1"/>
  <c r="DE984" i="1"/>
  <c r="DE941" i="1"/>
  <c r="DE893" i="1"/>
  <c r="DE811" i="1"/>
  <c r="DE676" i="1"/>
  <c r="DE1303" i="1"/>
  <c r="DE1294" i="1"/>
  <c r="DE1285" i="1"/>
  <c r="DE1276" i="1"/>
  <c r="DE1271" i="1"/>
  <c r="DE1261" i="1"/>
  <c r="DE1255" i="1"/>
  <c r="DE1245" i="1"/>
  <c r="DE1239" i="1"/>
  <c r="DE1229" i="1"/>
  <c r="DE1223" i="1"/>
  <c r="DE1212" i="1"/>
  <c r="DE1206" i="1"/>
  <c r="DE1193" i="1"/>
  <c r="DE1180" i="1"/>
  <c r="DE1174" i="1"/>
  <c r="DE1161" i="1"/>
  <c r="DE1153" i="1"/>
  <c r="DE1137" i="1"/>
  <c r="DE1098" i="1"/>
  <c r="DE1057" i="1"/>
  <c r="DE1036" i="1"/>
  <c r="DE804" i="1"/>
  <c r="DE1387" i="1"/>
  <c r="DE1383" i="1"/>
  <c r="DE1379" i="1"/>
  <c r="DE1375" i="1"/>
  <c r="DE1371" i="1"/>
  <c r="DE1367" i="1"/>
  <c r="DE1363" i="1"/>
  <c r="DE1359" i="1"/>
  <c r="DE1355" i="1"/>
  <c r="DE1351" i="1"/>
  <c r="DE1347" i="1"/>
  <c r="DE1343" i="1"/>
  <c r="DE1339" i="1"/>
  <c r="DE1335" i="1"/>
  <c r="DE1331" i="1"/>
  <c r="DE1327" i="1"/>
  <c r="DE1323" i="1"/>
  <c r="DE1319" i="1"/>
  <c r="DE1315" i="1"/>
  <c r="DE1311" i="1"/>
  <c r="DE1307" i="1"/>
  <c r="DE1298" i="1"/>
  <c r="DE1289" i="1"/>
  <c r="DE1280" i="1"/>
  <c r="DE1275" i="1"/>
  <c r="DE1260" i="1"/>
  <c r="DE1244" i="1"/>
  <c r="DE1228" i="1"/>
  <c r="DE1211" i="1"/>
  <c r="DE1205" i="1"/>
  <c r="DE1192" i="1"/>
  <c r="DE1186" i="1"/>
  <c r="DE1179" i="1"/>
  <c r="DE1173" i="1"/>
  <c r="DE1159" i="1"/>
  <c r="DE1151" i="1"/>
  <c r="DE1143" i="1"/>
  <c r="DE1135" i="1"/>
  <c r="DE1126" i="1"/>
  <c r="DE1094" i="1"/>
  <c r="DE1031" i="1"/>
  <c r="DE1008" i="1"/>
  <c r="DE973" i="1"/>
  <c r="DE635" i="1"/>
  <c r="DE1266" i="1"/>
  <c r="DE1250" i="1"/>
  <c r="DE1234" i="1"/>
  <c r="DE1218" i="1"/>
  <c r="DE1199" i="1"/>
  <c r="DE1167" i="1"/>
  <c r="DE1145" i="1"/>
  <c r="DE1114" i="1"/>
  <c r="DE1078" i="1"/>
  <c r="DE1013" i="1"/>
  <c r="DE1302" i="1"/>
  <c r="DE1293" i="1"/>
  <c r="DE1284" i="1"/>
  <c r="DE1279" i="1"/>
  <c r="DE1270" i="1"/>
  <c r="DE1265" i="1"/>
  <c r="DE1259" i="1"/>
  <c r="DE1254" i="1"/>
  <c r="DE1249" i="1"/>
  <c r="DE1243" i="1"/>
  <c r="DE1238" i="1"/>
  <c r="DE1233" i="1"/>
  <c r="DE1227" i="1"/>
  <c r="DE1222" i="1"/>
  <c r="DE1217" i="1"/>
  <c r="DE1204" i="1"/>
  <c r="DE1198" i="1"/>
  <c r="DE1191" i="1"/>
  <c r="DE1185" i="1"/>
  <c r="DE1172" i="1"/>
  <c r="DE1166" i="1"/>
  <c r="DE1123" i="1"/>
  <c r="DE1110" i="1"/>
  <c r="DE1073" i="1"/>
  <c r="DE1052" i="1"/>
  <c r="DE1030" i="1"/>
  <c r="DE929" i="1"/>
  <c r="DE772" i="1"/>
  <c r="DE623" i="1"/>
  <c r="DE1382" i="1"/>
  <c r="DE1378" i="1"/>
  <c r="DE1370" i="1"/>
  <c r="DE1362" i="1"/>
  <c r="DE1354" i="1"/>
  <c r="DE1346" i="1"/>
  <c r="DE1342" i="1"/>
  <c r="DE1334" i="1"/>
  <c r="DE1330" i="1"/>
  <c r="DE1326" i="1"/>
  <c r="DE1322" i="1"/>
  <c r="DE1318" i="1"/>
  <c r="DE1314" i="1"/>
  <c r="DE1310" i="1"/>
  <c r="DE1306" i="1"/>
  <c r="DE1297" i="1"/>
  <c r="DE1288" i="1"/>
  <c r="DE1283" i="1"/>
  <c r="DE1274" i="1"/>
  <c r="DE1264" i="1"/>
  <c r="DE1248" i="1"/>
  <c r="DE1232" i="1"/>
  <c r="DE1216" i="1"/>
  <c r="DE1210" i="1"/>
  <c r="DE1203" i="1"/>
  <c r="DE1197" i="1"/>
  <c r="DE1184" i="1"/>
  <c r="DE1178" i="1"/>
  <c r="DE1171" i="1"/>
  <c r="DE1165" i="1"/>
  <c r="DE1158" i="1"/>
  <c r="DE1150" i="1"/>
  <c r="DE1142" i="1"/>
  <c r="DE1134" i="1"/>
  <c r="DE1047" i="1"/>
  <c r="DE1000" i="1"/>
  <c r="DE859" i="1"/>
  <c r="DE576" i="1"/>
  <c r="DE1386" i="1"/>
  <c r="DE1374" i="1"/>
  <c r="DE1366" i="1"/>
  <c r="DE1358" i="1"/>
  <c r="DE1350" i="1"/>
  <c r="DE1338" i="1"/>
  <c r="DE1301" i="1"/>
  <c r="DE1292" i="1"/>
  <c r="DE1287" i="1"/>
  <c r="DE1278" i="1"/>
  <c r="DE1269" i="1"/>
  <c r="DE1263" i="1"/>
  <c r="DE1258" i="1"/>
  <c r="DE1253" i="1"/>
  <c r="DE1247" i="1"/>
  <c r="DE1242" i="1"/>
  <c r="DE1237" i="1"/>
  <c r="DE1231" i="1"/>
  <c r="DE1226" i="1"/>
  <c r="DE1221" i="1"/>
  <c r="DE1215" i="1"/>
  <c r="DE1209" i="1"/>
  <c r="DE1196" i="1"/>
  <c r="DE1190" i="1"/>
  <c r="DE1183" i="1"/>
  <c r="DE1177" i="1"/>
  <c r="DE1164" i="1"/>
  <c r="DE1157" i="1"/>
  <c r="DE1149" i="1"/>
  <c r="DE1141" i="1"/>
  <c r="DE1131" i="1"/>
  <c r="DE1122" i="1"/>
  <c r="DE1106" i="1"/>
  <c r="DE1089" i="1"/>
  <c r="DE1068" i="1"/>
  <c r="DE1046" i="1"/>
  <c r="DE1025" i="1"/>
  <c r="DE961" i="1"/>
  <c r="DE916" i="1"/>
  <c r="DE854" i="1"/>
  <c r="DE740" i="1"/>
  <c r="DE1385" i="1"/>
  <c r="DE1381" i="1"/>
  <c r="DE1373" i="1"/>
  <c r="DE1365" i="1"/>
  <c r="DE1357" i="1"/>
  <c r="DE1353" i="1"/>
  <c r="DE1345" i="1"/>
  <c r="DE1337" i="1"/>
  <c r="DE1333" i="1"/>
  <c r="DE1325" i="1"/>
  <c r="DE1321" i="1"/>
  <c r="DE1317" i="1"/>
  <c r="DE1313" i="1"/>
  <c r="DE1309" i="1"/>
  <c r="DE1305" i="1"/>
  <c r="DE1296" i="1"/>
  <c r="DE1291" i="1"/>
  <c r="DE1282" i="1"/>
  <c r="DE1273" i="1"/>
  <c r="DE1268" i="1"/>
  <c r="DE1252" i="1"/>
  <c r="DE1236" i="1"/>
  <c r="DE1220" i="1"/>
  <c r="DE1208" i="1"/>
  <c r="DE1202" i="1"/>
  <c r="DE1195" i="1"/>
  <c r="DE1189" i="1"/>
  <c r="DE1176" i="1"/>
  <c r="DE1170" i="1"/>
  <c r="DE1163" i="1"/>
  <c r="DE1155" i="1"/>
  <c r="DE1147" i="1"/>
  <c r="DE1139" i="1"/>
  <c r="DE1063" i="1"/>
  <c r="DE992" i="1"/>
  <c r="DE836" i="1"/>
  <c r="DE1389" i="1"/>
  <c r="DE1377" i="1"/>
  <c r="DE1369" i="1"/>
  <c r="DE1361" i="1"/>
  <c r="DE1349" i="1"/>
  <c r="DE1341" i="1"/>
  <c r="DE1300" i="1"/>
  <c r="DE1295" i="1"/>
  <c r="DE1286" i="1"/>
  <c r="DE1277" i="1"/>
  <c r="DE1267" i="1"/>
  <c r="DE1262" i="1"/>
  <c r="DE1257" i="1"/>
  <c r="DE1251" i="1"/>
  <c r="DE1246" i="1"/>
  <c r="DE1241" i="1"/>
  <c r="DE1235" i="1"/>
  <c r="DE1230" i="1"/>
  <c r="DE1225" i="1"/>
  <c r="DE1219" i="1"/>
  <c r="DE1214" i="1"/>
  <c r="DE1207" i="1"/>
  <c r="DE1201" i="1"/>
  <c r="DE1188" i="1"/>
  <c r="DE1182" i="1"/>
  <c r="DE1175" i="1"/>
  <c r="DE1169" i="1"/>
  <c r="DE1130" i="1"/>
  <c r="DE1118" i="1"/>
  <c r="DE1102" i="1"/>
  <c r="DE1084" i="1"/>
  <c r="DE1062" i="1"/>
  <c r="DE1041" i="1"/>
  <c r="DE1020" i="1"/>
  <c r="DE906" i="1"/>
  <c r="DE831" i="1"/>
  <c r="DE704" i="1"/>
  <c r="DE491" i="1"/>
  <c r="DE1119" i="1"/>
  <c r="DE1115" i="1"/>
  <c r="DE1111" i="1"/>
  <c r="DE1107" i="1"/>
  <c r="DE1103" i="1"/>
  <c r="DE1099" i="1"/>
  <c r="DE1095" i="1"/>
  <c r="DE1090" i="1"/>
  <c r="DE1085" i="1"/>
  <c r="DE1080" i="1"/>
  <c r="DE1074" i="1"/>
  <c r="DE1069" i="1"/>
  <c r="DE1064" i="1"/>
  <c r="DE1058" i="1"/>
  <c r="DE1053" i="1"/>
  <c r="DE1048" i="1"/>
  <c r="DE1042" i="1"/>
  <c r="DE1037" i="1"/>
  <c r="DE1032" i="1"/>
  <c r="DE1026" i="1"/>
  <c r="DE1021" i="1"/>
  <c r="DE1014" i="1"/>
  <c r="DE953" i="1"/>
  <c r="DE920" i="1"/>
  <c r="DE907" i="1"/>
  <c r="DE879" i="1"/>
  <c r="DE780" i="1"/>
  <c r="DE748" i="1"/>
  <c r="DE713" i="1"/>
  <c r="DE636" i="1"/>
  <c r="DE509" i="1"/>
  <c r="DE1093" i="1"/>
  <c r="DE1083" i="1"/>
  <c r="DE1067" i="1"/>
  <c r="DE1051" i="1"/>
  <c r="DE1035" i="1"/>
  <c r="DE1018" i="1"/>
  <c r="DE1005" i="1"/>
  <c r="DE997" i="1"/>
  <c r="DE989" i="1"/>
  <c r="DE981" i="1"/>
  <c r="DE949" i="1"/>
  <c r="DE892" i="1"/>
  <c r="DE874" i="1"/>
  <c r="DE853" i="1"/>
  <c r="DE830" i="1"/>
  <c r="DE667" i="1"/>
  <c r="DE560" i="1"/>
  <c r="DE490" i="1"/>
  <c r="DE1133" i="1"/>
  <c r="DE1129" i="1"/>
  <c r="DE1125" i="1"/>
  <c r="DE1121" i="1"/>
  <c r="DE1117" i="1"/>
  <c r="DE1113" i="1"/>
  <c r="DE1109" i="1"/>
  <c r="DE1105" i="1"/>
  <c r="DE1101" i="1"/>
  <c r="DE1097" i="1"/>
  <c r="DE1088" i="1"/>
  <c r="DE1082" i="1"/>
  <c r="DE1077" i="1"/>
  <c r="DE1072" i="1"/>
  <c r="DE1066" i="1"/>
  <c r="DE1061" i="1"/>
  <c r="DE1056" i="1"/>
  <c r="DE1050" i="1"/>
  <c r="DE1045" i="1"/>
  <c r="DE1040" i="1"/>
  <c r="DE1034" i="1"/>
  <c r="DE1029" i="1"/>
  <c r="DE1024" i="1"/>
  <c r="DE1012" i="1"/>
  <c r="DE969" i="1"/>
  <c r="DE937" i="1"/>
  <c r="DE925" i="1"/>
  <c r="DE915" i="1"/>
  <c r="DE902" i="1"/>
  <c r="DE888" i="1"/>
  <c r="DE870" i="1"/>
  <c r="DE824" i="1"/>
  <c r="DE796" i="1"/>
  <c r="DE764" i="1"/>
  <c r="DE695" i="1"/>
  <c r="DE658" i="1"/>
  <c r="DE459" i="1"/>
  <c r="DE1092" i="1"/>
  <c r="DE1087" i="1"/>
  <c r="DE1071" i="1"/>
  <c r="DE1055" i="1"/>
  <c r="DE1039" i="1"/>
  <c r="DE1023" i="1"/>
  <c r="DE1017" i="1"/>
  <c r="DE1010" i="1"/>
  <c r="DE1004" i="1"/>
  <c r="DE996" i="1"/>
  <c r="DE988" i="1"/>
  <c r="DE957" i="1"/>
  <c r="DE901" i="1"/>
  <c r="DE869" i="1"/>
  <c r="DE848" i="1"/>
  <c r="DE731" i="1"/>
  <c r="DE694" i="1"/>
  <c r="DE608" i="1"/>
  <c r="DE544" i="1"/>
  <c r="DE458" i="1"/>
  <c r="DE1160" i="1"/>
  <c r="DE1156" i="1"/>
  <c r="DE1152" i="1"/>
  <c r="DE1148" i="1"/>
  <c r="DE1144" i="1"/>
  <c r="DE1140" i="1"/>
  <c r="DE1136" i="1"/>
  <c r="DE1132" i="1"/>
  <c r="DE1128" i="1"/>
  <c r="DE1124" i="1"/>
  <c r="DE1120" i="1"/>
  <c r="DE1116" i="1"/>
  <c r="DE1112" i="1"/>
  <c r="DE1108" i="1"/>
  <c r="DE1104" i="1"/>
  <c r="DE1100" i="1"/>
  <c r="DE1096" i="1"/>
  <c r="DE1086" i="1"/>
  <c r="DE1081" i="1"/>
  <c r="DE1076" i="1"/>
  <c r="DE1070" i="1"/>
  <c r="DE1065" i="1"/>
  <c r="DE1060" i="1"/>
  <c r="DE1054" i="1"/>
  <c r="DE1049" i="1"/>
  <c r="DE1044" i="1"/>
  <c r="DE1038" i="1"/>
  <c r="DE1033" i="1"/>
  <c r="DE1028" i="1"/>
  <c r="DE1022" i="1"/>
  <c r="DE977" i="1"/>
  <c r="DE945" i="1"/>
  <c r="DE924" i="1"/>
  <c r="DE911" i="1"/>
  <c r="DE898" i="1"/>
  <c r="DE818" i="1"/>
  <c r="DE788" i="1"/>
  <c r="DE756" i="1"/>
  <c r="DE722" i="1"/>
  <c r="DE648" i="1"/>
  <c r="DE1091" i="1"/>
  <c r="DE1075" i="1"/>
  <c r="DE1059" i="1"/>
  <c r="DE1043" i="1"/>
  <c r="DE1027" i="1"/>
  <c r="DE1016" i="1"/>
  <c r="DE1009" i="1"/>
  <c r="DE1001" i="1"/>
  <c r="DE993" i="1"/>
  <c r="DE985" i="1"/>
  <c r="DE965" i="1"/>
  <c r="DE933" i="1"/>
  <c r="DE897" i="1"/>
  <c r="DE883" i="1"/>
  <c r="DE864" i="1"/>
  <c r="DE843" i="1"/>
  <c r="DE685" i="1"/>
  <c r="DE647" i="1"/>
  <c r="DE592" i="1"/>
  <c r="DE527" i="1"/>
  <c r="DE980" i="1"/>
  <c r="DE976" i="1"/>
  <c r="DE972" i="1"/>
  <c r="DE968" i="1"/>
  <c r="DE964" i="1"/>
  <c r="DE960" i="1"/>
  <c r="DE956" i="1"/>
  <c r="DE952" i="1"/>
  <c r="DE948" i="1"/>
  <c r="DE944" i="1"/>
  <c r="DE940" i="1"/>
  <c r="DE936" i="1"/>
  <c r="DE932" i="1"/>
  <c r="DE928" i="1"/>
  <c r="DE919" i="1"/>
  <c r="DE910" i="1"/>
  <c r="DE905" i="1"/>
  <c r="DE896" i="1"/>
  <c r="DE887" i="1"/>
  <c r="DE878" i="1"/>
  <c r="DE873" i="1"/>
  <c r="DE858" i="1"/>
  <c r="DE842" i="1"/>
  <c r="DE823" i="1"/>
  <c r="DE816" i="1"/>
  <c r="DE810" i="1"/>
  <c r="DE802" i="1"/>
  <c r="DE794" i="1"/>
  <c r="DE786" i="1"/>
  <c r="DE778" i="1"/>
  <c r="DE770" i="1"/>
  <c r="DE762" i="1"/>
  <c r="DE754" i="1"/>
  <c r="DE746" i="1"/>
  <c r="DE738" i="1"/>
  <c r="DE729" i="1"/>
  <c r="DE720" i="1"/>
  <c r="DE711" i="1"/>
  <c r="DE674" i="1"/>
  <c r="DE665" i="1"/>
  <c r="DE656" i="1"/>
  <c r="DE645" i="1"/>
  <c r="DE620" i="1"/>
  <c r="DE523" i="1"/>
  <c r="DE448" i="1"/>
  <c r="DE324" i="1"/>
  <c r="DE923" i="1"/>
  <c r="DE914" i="1"/>
  <c r="DE909" i="1"/>
  <c r="DE900" i="1"/>
  <c r="DE891" i="1"/>
  <c r="DE882" i="1"/>
  <c r="DE877" i="1"/>
  <c r="DE868" i="1"/>
  <c r="DE863" i="1"/>
  <c r="DE857" i="1"/>
  <c r="DE852" i="1"/>
  <c r="DE847" i="1"/>
  <c r="DE835" i="1"/>
  <c r="DE828" i="1"/>
  <c r="DE822" i="1"/>
  <c r="DE718" i="1"/>
  <c r="DE709" i="1"/>
  <c r="DE700" i="1"/>
  <c r="DE691" i="1"/>
  <c r="DE643" i="1"/>
  <c r="DE617" i="1"/>
  <c r="DE601" i="1"/>
  <c r="DE585" i="1"/>
  <c r="DE569" i="1"/>
  <c r="DE553" i="1"/>
  <c r="DE537" i="1"/>
  <c r="DE519" i="1"/>
  <c r="DE481" i="1"/>
  <c r="DE442" i="1"/>
  <c r="DE1019" i="1"/>
  <c r="DE1015" i="1"/>
  <c r="DE1011" i="1"/>
  <c r="DE1007" i="1"/>
  <c r="DE1003" i="1"/>
  <c r="DE999" i="1"/>
  <c r="DE995" i="1"/>
  <c r="DE991" i="1"/>
  <c r="DE987" i="1"/>
  <c r="DE983" i="1"/>
  <c r="DE979" i="1"/>
  <c r="DE975" i="1"/>
  <c r="DE971" i="1"/>
  <c r="DE967" i="1"/>
  <c r="DE963" i="1"/>
  <c r="DE959" i="1"/>
  <c r="DE955" i="1"/>
  <c r="DE951" i="1"/>
  <c r="DE947" i="1"/>
  <c r="DE943" i="1"/>
  <c r="DE939" i="1"/>
  <c r="DE935" i="1"/>
  <c r="DE931" i="1"/>
  <c r="DE927" i="1"/>
  <c r="DE918" i="1"/>
  <c r="DE913" i="1"/>
  <c r="DE904" i="1"/>
  <c r="DE895" i="1"/>
  <c r="DE886" i="1"/>
  <c r="DE881" i="1"/>
  <c r="DE872" i="1"/>
  <c r="DE862" i="1"/>
  <c r="DE846" i="1"/>
  <c r="DE840" i="1"/>
  <c r="DE834" i="1"/>
  <c r="DE815" i="1"/>
  <c r="DE808" i="1"/>
  <c r="DE800" i="1"/>
  <c r="DE792" i="1"/>
  <c r="DE784" i="1"/>
  <c r="DE776" i="1"/>
  <c r="DE768" i="1"/>
  <c r="DE760" i="1"/>
  <c r="DE752" i="1"/>
  <c r="DE744" i="1"/>
  <c r="DE736" i="1"/>
  <c r="DE727" i="1"/>
  <c r="DE690" i="1"/>
  <c r="DE681" i="1"/>
  <c r="DE672" i="1"/>
  <c r="DE663" i="1"/>
  <c r="DE653" i="1"/>
  <c r="DE629" i="1"/>
  <c r="DE518" i="1"/>
  <c r="DE500" i="1"/>
  <c r="DE477" i="1"/>
  <c r="DE226" i="1"/>
  <c r="DE922" i="1"/>
  <c r="DE917" i="1"/>
  <c r="DE908" i="1"/>
  <c r="DE899" i="1"/>
  <c r="DE890" i="1"/>
  <c r="DE885" i="1"/>
  <c r="DE876" i="1"/>
  <c r="DE867" i="1"/>
  <c r="DE861" i="1"/>
  <c r="DE856" i="1"/>
  <c r="DE851" i="1"/>
  <c r="DE845" i="1"/>
  <c r="DE827" i="1"/>
  <c r="DE820" i="1"/>
  <c r="DE814" i="1"/>
  <c r="DE726" i="1"/>
  <c r="DE717" i="1"/>
  <c r="DE708" i="1"/>
  <c r="DE699" i="1"/>
  <c r="DE662" i="1"/>
  <c r="DE641" i="1"/>
  <c r="DE616" i="1"/>
  <c r="DE600" i="1"/>
  <c r="DE584" i="1"/>
  <c r="DE568" i="1"/>
  <c r="DE552" i="1"/>
  <c r="DE536" i="1"/>
  <c r="DE436" i="1"/>
  <c r="DE225" i="1"/>
  <c r="DE1006" i="1"/>
  <c r="DE1002" i="1"/>
  <c r="DE998" i="1"/>
  <c r="DE994" i="1"/>
  <c r="DE990" i="1"/>
  <c r="DE986" i="1"/>
  <c r="DE982" i="1"/>
  <c r="DE978" i="1"/>
  <c r="DE974" i="1"/>
  <c r="DE970" i="1"/>
  <c r="DE966" i="1"/>
  <c r="DE962" i="1"/>
  <c r="DE958" i="1"/>
  <c r="DE954" i="1"/>
  <c r="DE950" i="1"/>
  <c r="DE946" i="1"/>
  <c r="DE942" i="1"/>
  <c r="DE938" i="1"/>
  <c r="DE934" i="1"/>
  <c r="DE930" i="1"/>
  <c r="DE926" i="1"/>
  <c r="DE921" i="1"/>
  <c r="DE912" i="1"/>
  <c r="DE903" i="1"/>
  <c r="DE894" i="1"/>
  <c r="DE889" i="1"/>
  <c r="DE880" i="1"/>
  <c r="DE871" i="1"/>
  <c r="DE866" i="1"/>
  <c r="DE850" i="1"/>
  <c r="DE839" i="1"/>
  <c r="DE832" i="1"/>
  <c r="DE826" i="1"/>
  <c r="DE806" i="1"/>
  <c r="DE798" i="1"/>
  <c r="DE790" i="1"/>
  <c r="DE782" i="1"/>
  <c r="DE774" i="1"/>
  <c r="DE766" i="1"/>
  <c r="DE758" i="1"/>
  <c r="DE750" i="1"/>
  <c r="DE742" i="1"/>
  <c r="DE706" i="1"/>
  <c r="DE697" i="1"/>
  <c r="DE688" i="1"/>
  <c r="DE679" i="1"/>
  <c r="DE650" i="1"/>
  <c r="DE639" i="1"/>
  <c r="DE532" i="1"/>
  <c r="DE468" i="1"/>
  <c r="DE124" i="1"/>
  <c r="DE884" i="1"/>
  <c r="DE875" i="1"/>
  <c r="DE865" i="1"/>
  <c r="DE860" i="1"/>
  <c r="DE855" i="1"/>
  <c r="DE849" i="1"/>
  <c r="DE844" i="1"/>
  <c r="DE838" i="1"/>
  <c r="DE819" i="1"/>
  <c r="DE812" i="1"/>
  <c r="DE732" i="1"/>
  <c r="DE723" i="1"/>
  <c r="DE686" i="1"/>
  <c r="DE677" i="1"/>
  <c r="DE668" i="1"/>
  <c r="DE659" i="1"/>
  <c r="DE624" i="1"/>
  <c r="DE609" i="1"/>
  <c r="DE593" i="1"/>
  <c r="DE577" i="1"/>
  <c r="DE561" i="1"/>
  <c r="DE545" i="1"/>
  <c r="DE528" i="1"/>
  <c r="DE463" i="1"/>
  <c r="DE411" i="1"/>
  <c r="DE123" i="1"/>
  <c r="DE807" i="1"/>
  <c r="DE803" i="1"/>
  <c r="DE799" i="1"/>
  <c r="DE795" i="1"/>
  <c r="DE791" i="1"/>
  <c r="DE787" i="1"/>
  <c r="DE783" i="1"/>
  <c r="DE779" i="1"/>
  <c r="DE775" i="1"/>
  <c r="DE771" i="1"/>
  <c r="DE767" i="1"/>
  <c r="DE763" i="1"/>
  <c r="DE759" i="1"/>
  <c r="DE755" i="1"/>
  <c r="DE751" i="1"/>
  <c r="DE747" i="1"/>
  <c r="DE743" i="1"/>
  <c r="DE739" i="1"/>
  <c r="DE735" i="1"/>
  <c r="DE730" i="1"/>
  <c r="DE721" i="1"/>
  <c r="DE712" i="1"/>
  <c r="DE703" i="1"/>
  <c r="DE698" i="1"/>
  <c r="DE689" i="1"/>
  <c r="DE680" i="1"/>
  <c r="DE671" i="1"/>
  <c r="DE666" i="1"/>
  <c r="DE657" i="1"/>
  <c r="DE652" i="1"/>
  <c r="DE646" i="1"/>
  <c r="DE628" i="1"/>
  <c r="DE621" i="1"/>
  <c r="DE533" i="1"/>
  <c r="DE524" i="1"/>
  <c r="DE515" i="1"/>
  <c r="DE431" i="1"/>
  <c r="DE371" i="1"/>
  <c r="DE303" i="1"/>
  <c r="DE98" i="1"/>
  <c r="DE734" i="1"/>
  <c r="DE725" i="1"/>
  <c r="DE716" i="1"/>
  <c r="DE707" i="1"/>
  <c r="DE702" i="1"/>
  <c r="DE693" i="1"/>
  <c r="DE684" i="1"/>
  <c r="DE675" i="1"/>
  <c r="DE670" i="1"/>
  <c r="DE661" i="1"/>
  <c r="DE651" i="1"/>
  <c r="DE640" i="1"/>
  <c r="DE633" i="1"/>
  <c r="DE627" i="1"/>
  <c r="DE613" i="1"/>
  <c r="DE605" i="1"/>
  <c r="DE597" i="1"/>
  <c r="DE589" i="1"/>
  <c r="DE581" i="1"/>
  <c r="DE573" i="1"/>
  <c r="DE565" i="1"/>
  <c r="DE557" i="1"/>
  <c r="DE549" i="1"/>
  <c r="DE541" i="1"/>
  <c r="DE514" i="1"/>
  <c r="DE505" i="1"/>
  <c r="DE496" i="1"/>
  <c r="DE486" i="1"/>
  <c r="DE472" i="1"/>
  <c r="DE453" i="1"/>
  <c r="DE430" i="1"/>
  <c r="DE404" i="1"/>
  <c r="DE302" i="1"/>
  <c r="DE200" i="1"/>
  <c r="DE97" i="1"/>
  <c r="DE424" i="1"/>
  <c r="DE399" i="1"/>
  <c r="DE277" i="1"/>
  <c r="DE175" i="1"/>
  <c r="DE71" i="1"/>
  <c r="DE733" i="1"/>
  <c r="DE724" i="1"/>
  <c r="DE715" i="1"/>
  <c r="DE710" i="1"/>
  <c r="DE701" i="1"/>
  <c r="DE692" i="1"/>
  <c r="DE683" i="1"/>
  <c r="DE678" i="1"/>
  <c r="DE669" i="1"/>
  <c r="DE660" i="1"/>
  <c r="DE655" i="1"/>
  <c r="DE632" i="1"/>
  <c r="DE625" i="1"/>
  <c r="DE619" i="1"/>
  <c r="DE612" i="1"/>
  <c r="DE604" i="1"/>
  <c r="DE596" i="1"/>
  <c r="DE588" i="1"/>
  <c r="DE580" i="1"/>
  <c r="DE572" i="1"/>
  <c r="DE564" i="1"/>
  <c r="DE556" i="1"/>
  <c r="DE548" i="1"/>
  <c r="DE540" i="1"/>
  <c r="DE522" i="1"/>
  <c r="DE513" i="1"/>
  <c r="DE504" i="1"/>
  <c r="DE495" i="1"/>
  <c r="DE483" i="1"/>
  <c r="DE398" i="1"/>
  <c r="DE359" i="1"/>
  <c r="DE174" i="1"/>
  <c r="DE70" i="1"/>
  <c r="DE841" i="1"/>
  <c r="DE837" i="1"/>
  <c r="DE833" i="1"/>
  <c r="DE829" i="1"/>
  <c r="DE825" i="1"/>
  <c r="DE821" i="1"/>
  <c r="DE817" i="1"/>
  <c r="DE813" i="1"/>
  <c r="DE809" i="1"/>
  <c r="DE805" i="1"/>
  <c r="DE801" i="1"/>
  <c r="DE797" i="1"/>
  <c r="DE793" i="1"/>
  <c r="DE789" i="1"/>
  <c r="DE785" i="1"/>
  <c r="DE781" i="1"/>
  <c r="DE777" i="1"/>
  <c r="DE773" i="1"/>
  <c r="DE769" i="1"/>
  <c r="DE765" i="1"/>
  <c r="DE761" i="1"/>
  <c r="DE757" i="1"/>
  <c r="DE753" i="1"/>
  <c r="DE749" i="1"/>
  <c r="DE745" i="1"/>
  <c r="DE741" i="1"/>
  <c r="DE737" i="1"/>
  <c r="DE728" i="1"/>
  <c r="DE719" i="1"/>
  <c r="DE714" i="1"/>
  <c r="DE705" i="1"/>
  <c r="DE696" i="1"/>
  <c r="DE687" i="1"/>
  <c r="DE682" i="1"/>
  <c r="DE673" i="1"/>
  <c r="DE664" i="1"/>
  <c r="DE654" i="1"/>
  <c r="DE649" i="1"/>
  <c r="DE644" i="1"/>
  <c r="DE637" i="1"/>
  <c r="DE631" i="1"/>
  <c r="DE510" i="1"/>
  <c r="DE501" i="1"/>
  <c r="DE492" i="1"/>
  <c r="DE443" i="1"/>
  <c r="DE418" i="1"/>
  <c r="DE252" i="1"/>
  <c r="DE149" i="1"/>
  <c r="DE39" i="1"/>
  <c r="DE391" i="1"/>
  <c r="DE343" i="1"/>
  <c r="DE251" i="1"/>
  <c r="DE38" i="1"/>
  <c r="DE531" i="1"/>
  <c r="DE526" i="1"/>
  <c r="DE517" i="1"/>
  <c r="DE508" i="1"/>
  <c r="DE499" i="1"/>
  <c r="DE494" i="1"/>
  <c r="DE485" i="1"/>
  <c r="DE476" i="1"/>
  <c r="DE467" i="1"/>
  <c r="DE462" i="1"/>
  <c r="DE452" i="1"/>
  <c r="DE447" i="1"/>
  <c r="DE423" i="1"/>
  <c r="DE416" i="1"/>
  <c r="DE410" i="1"/>
  <c r="DE379" i="1"/>
  <c r="DE339" i="1"/>
  <c r="DE319" i="1"/>
  <c r="DE271" i="1"/>
  <c r="DE245" i="1"/>
  <c r="DE220" i="1"/>
  <c r="DE194" i="1"/>
  <c r="DE143" i="1"/>
  <c r="DE117" i="1"/>
  <c r="DE92" i="1"/>
  <c r="DE63" i="1"/>
  <c r="DE31" i="1"/>
  <c r="DE615" i="1"/>
  <c r="DE611" i="1"/>
  <c r="DE607" i="1"/>
  <c r="DE603" i="1"/>
  <c r="DE599" i="1"/>
  <c r="DE595" i="1"/>
  <c r="DE591" i="1"/>
  <c r="DE587" i="1"/>
  <c r="DE583" i="1"/>
  <c r="DE579" i="1"/>
  <c r="DE575" i="1"/>
  <c r="DE571" i="1"/>
  <c r="DE567" i="1"/>
  <c r="DE563" i="1"/>
  <c r="DE559" i="1"/>
  <c r="DE555" i="1"/>
  <c r="DE551" i="1"/>
  <c r="DE547" i="1"/>
  <c r="DE543" i="1"/>
  <c r="DE539" i="1"/>
  <c r="DE535" i="1"/>
  <c r="DE530" i="1"/>
  <c r="DE521" i="1"/>
  <c r="DE512" i="1"/>
  <c r="DE503" i="1"/>
  <c r="DE498" i="1"/>
  <c r="DE489" i="1"/>
  <c r="DE480" i="1"/>
  <c r="DE471" i="1"/>
  <c r="DE466" i="1"/>
  <c r="DE457" i="1"/>
  <c r="DE446" i="1"/>
  <c r="DE441" i="1"/>
  <c r="DE435" i="1"/>
  <c r="DE428" i="1"/>
  <c r="DE422" i="1"/>
  <c r="DE403" i="1"/>
  <c r="DE396" i="1"/>
  <c r="DE367" i="1"/>
  <c r="DE355" i="1"/>
  <c r="DE338" i="1"/>
  <c r="DE318" i="1"/>
  <c r="DE296" i="1"/>
  <c r="DE270" i="1"/>
  <c r="DE219" i="1"/>
  <c r="DE193" i="1"/>
  <c r="DE168" i="1"/>
  <c r="DE142" i="1"/>
  <c r="DE91" i="1"/>
  <c r="DE62" i="1"/>
  <c r="DE30" i="1"/>
  <c r="DE534" i="1"/>
  <c r="DE525" i="1"/>
  <c r="DE516" i="1"/>
  <c r="DE507" i="1"/>
  <c r="DE502" i="1"/>
  <c r="DE493" i="1"/>
  <c r="DE484" i="1"/>
  <c r="DE475" i="1"/>
  <c r="DE470" i="1"/>
  <c r="DE461" i="1"/>
  <c r="DE456" i="1"/>
  <c r="DE451" i="1"/>
  <c r="DE440" i="1"/>
  <c r="DE434" i="1"/>
  <c r="DE415" i="1"/>
  <c r="DE408" i="1"/>
  <c r="DE402" i="1"/>
  <c r="DE387" i="1"/>
  <c r="DE334" i="1"/>
  <c r="DE313" i="1"/>
  <c r="DE290" i="1"/>
  <c r="DE239" i="1"/>
  <c r="DE213" i="1"/>
  <c r="DE188" i="1"/>
  <c r="DE162" i="1"/>
  <c r="DE111" i="1"/>
  <c r="DE85" i="1"/>
  <c r="DE55" i="1"/>
  <c r="DE23" i="1"/>
  <c r="DE642" i="1"/>
  <c r="DE638" i="1"/>
  <c r="DE634" i="1"/>
  <c r="DE630" i="1"/>
  <c r="DE626" i="1"/>
  <c r="DE622" i="1"/>
  <c r="DE618" i="1"/>
  <c r="DE614" i="1"/>
  <c r="DE610" i="1"/>
  <c r="DE606" i="1"/>
  <c r="DE602" i="1"/>
  <c r="DE598" i="1"/>
  <c r="DE594" i="1"/>
  <c r="DE590" i="1"/>
  <c r="DE586" i="1"/>
  <c r="DE582" i="1"/>
  <c r="DE578" i="1"/>
  <c r="DE574" i="1"/>
  <c r="DE570" i="1"/>
  <c r="DE566" i="1"/>
  <c r="DE562" i="1"/>
  <c r="DE558" i="1"/>
  <c r="DE554" i="1"/>
  <c r="DE550" i="1"/>
  <c r="DE546" i="1"/>
  <c r="DE542" i="1"/>
  <c r="DE538" i="1"/>
  <c r="DE529" i="1"/>
  <c r="DE520" i="1"/>
  <c r="DE511" i="1"/>
  <c r="DE506" i="1"/>
  <c r="DE497" i="1"/>
  <c r="DE488" i="1"/>
  <c r="DE479" i="1"/>
  <c r="DE474" i="1"/>
  <c r="DE465" i="1"/>
  <c r="DE450" i="1"/>
  <c r="DE445" i="1"/>
  <c r="DE427" i="1"/>
  <c r="DE420" i="1"/>
  <c r="DE414" i="1"/>
  <c r="DE395" i="1"/>
  <c r="DE375" i="1"/>
  <c r="DE351" i="1"/>
  <c r="DE289" i="1"/>
  <c r="DE264" i="1"/>
  <c r="DE238" i="1"/>
  <c r="DE187" i="1"/>
  <c r="DE161" i="1"/>
  <c r="DE136" i="1"/>
  <c r="DE110" i="1"/>
  <c r="DE54" i="1"/>
  <c r="DE22" i="1"/>
  <c r="DE478" i="1"/>
  <c r="DE469" i="1"/>
  <c r="DE460" i="1"/>
  <c r="DE455" i="1"/>
  <c r="DE444" i="1"/>
  <c r="DE439" i="1"/>
  <c r="DE432" i="1"/>
  <c r="DE426" i="1"/>
  <c r="DE407" i="1"/>
  <c r="DE400" i="1"/>
  <c r="DE394" i="1"/>
  <c r="DE363" i="1"/>
  <c r="DE329" i="1"/>
  <c r="DE308" i="1"/>
  <c r="DE284" i="1"/>
  <c r="DE258" i="1"/>
  <c r="DE207" i="1"/>
  <c r="DE181" i="1"/>
  <c r="DE156" i="1"/>
  <c r="DE130" i="1"/>
  <c r="DE79" i="1"/>
  <c r="DE47" i="1"/>
  <c r="DE15" i="1"/>
  <c r="DE487" i="1"/>
  <c r="DE482" i="1"/>
  <c r="DE473" i="1"/>
  <c r="DE464" i="1"/>
  <c r="DE454" i="1"/>
  <c r="DE449" i="1"/>
  <c r="DE438" i="1"/>
  <c r="DE419" i="1"/>
  <c r="DE412" i="1"/>
  <c r="DE406" i="1"/>
  <c r="DE383" i="1"/>
  <c r="DE347" i="1"/>
  <c r="DE283" i="1"/>
  <c r="DE257" i="1"/>
  <c r="DE232" i="1"/>
  <c r="DE206" i="1"/>
  <c r="DE155" i="1"/>
  <c r="DE129" i="1"/>
  <c r="DE104" i="1"/>
  <c r="DE78" i="1"/>
  <c r="DE46" i="1"/>
  <c r="DE14" i="1"/>
  <c r="DE342" i="1"/>
  <c r="DE333" i="1"/>
  <c r="DE328" i="1"/>
  <c r="DE323" i="1"/>
  <c r="DE317" i="1"/>
  <c r="DE312" i="1"/>
  <c r="DE307" i="1"/>
  <c r="DE301" i="1"/>
  <c r="DE295" i="1"/>
  <c r="DE282" i="1"/>
  <c r="DE276" i="1"/>
  <c r="DE269" i="1"/>
  <c r="DE263" i="1"/>
  <c r="DE250" i="1"/>
  <c r="DE244" i="1"/>
  <c r="DE237" i="1"/>
  <c r="DE231" i="1"/>
  <c r="DE218" i="1"/>
  <c r="DE212" i="1"/>
  <c r="DE205" i="1"/>
  <c r="DE199" i="1"/>
  <c r="DE186" i="1"/>
  <c r="DE180" i="1"/>
  <c r="DE173" i="1"/>
  <c r="DE167" i="1"/>
  <c r="DE154" i="1"/>
  <c r="DE148" i="1"/>
  <c r="DE141" i="1"/>
  <c r="DE135" i="1"/>
  <c r="DE122" i="1"/>
  <c r="DE116" i="1"/>
  <c r="DE109" i="1"/>
  <c r="DE103" i="1"/>
  <c r="DE90" i="1"/>
  <c r="DE84" i="1"/>
  <c r="DE77" i="1"/>
  <c r="DE69" i="1"/>
  <c r="DE61" i="1"/>
  <c r="DE53" i="1"/>
  <c r="DE45" i="1"/>
  <c r="DE37" i="1"/>
  <c r="DE29" i="1"/>
  <c r="DE21" i="1"/>
  <c r="DE13" i="1"/>
  <c r="DE390" i="1"/>
  <c r="DE386" i="1"/>
  <c r="DE382" i="1"/>
  <c r="DE378" i="1"/>
  <c r="DE374" i="1"/>
  <c r="DE370" i="1"/>
  <c r="DE366" i="1"/>
  <c r="DE362" i="1"/>
  <c r="DE358" i="1"/>
  <c r="DE354" i="1"/>
  <c r="DE350" i="1"/>
  <c r="DE346" i="1"/>
  <c r="DE337" i="1"/>
  <c r="DE322" i="1"/>
  <c r="DE306" i="1"/>
  <c r="DE294" i="1"/>
  <c r="DE288" i="1"/>
  <c r="DE281" i="1"/>
  <c r="DE275" i="1"/>
  <c r="DE262" i="1"/>
  <c r="DE256" i="1"/>
  <c r="DE249" i="1"/>
  <c r="DE243" i="1"/>
  <c r="DE230" i="1"/>
  <c r="DE224" i="1"/>
  <c r="DE217" i="1"/>
  <c r="DE211" i="1"/>
  <c r="DE198" i="1"/>
  <c r="DE192" i="1"/>
  <c r="DE185" i="1"/>
  <c r="DE179" i="1"/>
  <c r="DE166" i="1"/>
  <c r="DE160" i="1"/>
  <c r="DE153" i="1"/>
  <c r="DE147" i="1"/>
  <c r="DE134" i="1"/>
  <c r="DE128" i="1"/>
  <c r="DE121" i="1"/>
  <c r="DE115" i="1"/>
  <c r="DE102" i="1"/>
  <c r="DE96" i="1"/>
  <c r="DE89" i="1"/>
  <c r="DE83" i="1"/>
  <c r="DE341" i="1"/>
  <c r="DE332" i="1"/>
  <c r="DE327" i="1"/>
  <c r="DE321" i="1"/>
  <c r="DE316" i="1"/>
  <c r="DE311" i="1"/>
  <c r="DE305" i="1"/>
  <c r="DE300" i="1"/>
  <c r="DE293" i="1"/>
  <c r="DE287" i="1"/>
  <c r="DE274" i="1"/>
  <c r="DE268" i="1"/>
  <c r="DE261" i="1"/>
  <c r="DE255" i="1"/>
  <c r="DE242" i="1"/>
  <c r="DE236" i="1"/>
  <c r="DE229" i="1"/>
  <c r="DE223" i="1"/>
  <c r="DE210" i="1"/>
  <c r="DE204" i="1"/>
  <c r="DE197" i="1"/>
  <c r="DE191" i="1"/>
  <c r="DE178" i="1"/>
  <c r="DE172" i="1"/>
  <c r="DE165" i="1"/>
  <c r="DE159" i="1"/>
  <c r="DE146" i="1"/>
  <c r="DE140" i="1"/>
  <c r="DE133" i="1"/>
  <c r="DE127" i="1"/>
  <c r="DE114" i="1"/>
  <c r="DE108" i="1"/>
  <c r="DE101" i="1"/>
  <c r="DE95" i="1"/>
  <c r="DE82" i="1"/>
  <c r="DE75" i="1"/>
  <c r="DE67" i="1"/>
  <c r="DE59" i="1"/>
  <c r="DE51" i="1"/>
  <c r="DE43" i="1"/>
  <c r="DE35" i="1"/>
  <c r="DE27" i="1"/>
  <c r="DE19" i="1"/>
  <c r="DE11" i="1"/>
  <c r="DE437" i="1"/>
  <c r="DE433" i="1"/>
  <c r="DE429" i="1"/>
  <c r="DE425" i="1"/>
  <c r="DE421" i="1"/>
  <c r="DE417" i="1"/>
  <c r="DE413" i="1"/>
  <c r="DE409" i="1"/>
  <c r="DE405" i="1"/>
  <c r="DE401" i="1"/>
  <c r="DE397" i="1"/>
  <c r="DE393" i="1"/>
  <c r="DE389" i="1"/>
  <c r="DE385" i="1"/>
  <c r="DE381" i="1"/>
  <c r="DE377" i="1"/>
  <c r="DE373" i="1"/>
  <c r="DE369" i="1"/>
  <c r="DE365" i="1"/>
  <c r="DE361" i="1"/>
  <c r="DE357" i="1"/>
  <c r="DE353" i="1"/>
  <c r="DE349" i="1"/>
  <c r="DE345" i="1"/>
  <c r="DE336" i="1"/>
  <c r="DE326" i="1"/>
  <c r="DE310" i="1"/>
  <c r="DE299" i="1"/>
  <c r="DE286" i="1"/>
  <c r="DE280" i="1"/>
  <c r="DE273" i="1"/>
  <c r="DE267" i="1"/>
  <c r="DE254" i="1"/>
  <c r="DE248" i="1"/>
  <c r="DE241" i="1"/>
  <c r="DE235" i="1"/>
  <c r="DE222" i="1"/>
  <c r="DE216" i="1"/>
  <c r="DE209" i="1"/>
  <c r="DE203" i="1"/>
  <c r="DE190" i="1"/>
  <c r="DE184" i="1"/>
  <c r="DE177" i="1"/>
  <c r="DE171" i="1"/>
  <c r="DE158" i="1"/>
  <c r="DE152" i="1"/>
  <c r="DE145" i="1"/>
  <c r="DE139" i="1"/>
  <c r="DE126" i="1"/>
  <c r="DE120" i="1"/>
  <c r="DE113" i="1"/>
  <c r="DE107" i="1"/>
  <c r="DE94" i="1"/>
  <c r="DE88" i="1"/>
  <c r="DE81" i="1"/>
  <c r="DE74" i="1"/>
  <c r="DE66" i="1"/>
  <c r="DE58" i="1"/>
  <c r="DE50" i="1"/>
  <c r="DE42" i="1"/>
  <c r="DE34" i="1"/>
  <c r="DE26" i="1"/>
  <c r="DE18" i="1"/>
  <c r="DE10" i="1"/>
  <c r="DE340" i="1"/>
  <c r="DE331" i="1"/>
  <c r="DE325" i="1"/>
  <c r="DE320" i="1"/>
  <c r="DE315" i="1"/>
  <c r="DE309" i="1"/>
  <c r="DE304" i="1"/>
  <c r="DE298" i="1"/>
  <c r="DE292" i="1"/>
  <c r="DE285" i="1"/>
  <c r="DE279" i="1"/>
  <c r="DE266" i="1"/>
  <c r="DE260" i="1"/>
  <c r="DE253" i="1"/>
  <c r="DE247" i="1"/>
  <c r="DE234" i="1"/>
  <c r="DE228" i="1"/>
  <c r="DE221" i="1"/>
  <c r="DE215" i="1"/>
  <c r="DE202" i="1"/>
  <c r="DE196" i="1"/>
  <c r="DE189" i="1"/>
  <c r="DE183" i="1"/>
  <c r="DE170" i="1"/>
  <c r="DE164" i="1"/>
  <c r="DE157" i="1"/>
  <c r="DE151" i="1"/>
  <c r="DE138" i="1"/>
  <c r="DE132" i="1"/>
  <c r="DE125" i="1"/>
  <c r="DE119" i="1"/>
  <c r="DE106" i="1"/>
  <c r="DE100" i="1"/>
  <c r="DE93" i="1"/>
  <c r="DE87" i="1"/>
  <c r="DE73" i="1"/>
  <c r="DE65" i="1"/>
  <c r="DE57" i="1"/>
  <c r="DE49" i="1"/>
  <c r="DE41" i="1"/>
  <c r="DE33" i="1"/>
  <c r="DE25" i="1"/>
  <c r="DE17" i="1"/>
  <c r="DE9" i="1"/>
  <c r="DE392" i="1"/>
  <c r="DE388" i="1"/>
  <c r="DE384" i="1"/>
  <c r="DE380" i="1"/>
  <c r="DE376" i="1"/>
  <c r="DE372" i="1"/>
  <c r="DE368" i="1"/>
  <c r="DE364" i="1"/>
  <c r="DE360" i="1"/>
  <c r="DE356" i="1"/>
  <c r="DE352" i="1"/>
  <c r="DE348" i="1"/>
  <c r="DE344" i="1"/>
  <c r="DE335" i="1"/>
  <c r="DE330" i="1"/>
  <c r="DE314" i="1"/>
  <c r="DE297" i="1"/>
  <c r="DE291" i="1"/>
  <c r="DE278" i="1"/>
  <c r="DE272" i="1"/>
  <c r="DE265" i="1"/>
  <c r="DE259" i="1"/>
  <c r="DE246" i="1"/>
  <c r="DE240" i="1"/>
  <c r="DE233" i="1"/>
  <c r="DE227" i="1"/>
  <c r="DE214" i="1"/>
  <c r="DE208" i="1"/>
  <c r="DE201" i="1"/>
  <c r="DE195" i="1"/>
  <c r="DE182" i="1"/>
  <c r="DE176" i="1"/>
  <c r="DE169" i="1"/>
  <c r="DE163" i="1"/>
  <c r="DE150" i="1"/>
  <c r="DE144" i="1"/>
  <c r="DE137" i="1"/>
  <c r="DE131" i="1"/>
  <c r="DE118" i="1"/>
  <c r="DE112" i="1"/>
  <c r="DE105" i="1"/>
  <c r="DE99" i="1"/>
  <c r="DE86" i="1"/>
  <c r="DE80" i="1"/>
  <c r="DE76" i="1"/>
  <c r="DE72" i="1"/>
  <c r="DE68" i="1"/>
  <c r="DE64" i="1"/>
  <c r="DE60" i="1"/>
  <c r="DE56" i="1"/>
  <c r="DE52" i="1"/>
  <c r="DE48" i="1"/>
  <c r="DE44" i="1"/>
  <c r="DE40" i="1"/>
  <c r="DE36" i="1"/>
  <c r="DE32" i="1"/>
  <c r="DE28" i="1"/>
  <c r="DE24" i="1"/>
  <c r="DE20" i="1"/>
  <c r="DE16" i="1"/>
  <c r="DE12" i="1"/>
  <c r="DE8" i="1"/>
  <c r="DE7" i="1"/>
  <c r="DE6" i="1"/>
  <c r="DA100" i="1"/>
  <c r="DA93" i="1"/>
  <c r="DA44" i="1"/>
  <c r="DA24" i="1"/>
  <c r="DA96" i="1"/>
  <c r="DA76" i="1"/>
  <c r="DA57" i="1"/>
  <c r="DA56" i="1"/>
  <c r="DA36" i="1"/>
  <c r="DA17" i="1"/>
  <c r="DA88" i="1"/>
  <c r="DA73" i="1"/>
  <c r="DA32" i="1"/>
  <c r="DA16" i="1"/>
  <c r="DA64" i="1"/>
  <c r="DA48" i="1"/>
  <c r="DA68" i="1"/>
  <c r="DA25" i="1"/>
  <c r="DA80" i="1"/>
  <c r="DA37" i="1"/>
  <c r="DA12" i="1"/>
  <c r="DA101" i="1"/>
  <c r="DA81" i="1"/>
  <c r="DA61" i="1"/>
  <c r="DA41" i="1"/>
  <c r="DA89" i="1"/>
  <c r="DA69" i="1"/>
  <c r="DA49" i="1"/>
  <c r="DA29" i="1"/>
  <c r="DA9" i="1"/>
  <c r="DA92" i="1"/>
  <c r="DA85" i="1"/>
  <c r="DA60" i="1"/>
  <c r="DA53" i="1"/>
  <c r="DA28" i="1"/>
  <c r="DA21" i="1"/>
  <c r="DA97" i="1"/>
  <c r="DA72" i="1"/>
  <c r="DA65" i="1"/>
  <c r="DA40" i="1"/>
  <c r="DA33" i="1"/>
  <c r="DA8" i="1"/>
  <c r="DA102" i="1"/>
  <c r="DA84" i="1"/>
  <c r="DA77" i="1"/>
  <c r="DA52" i="1"/>
  <c r="DA45" i="1"/>
  <c r="DA20" i="1"/>
  <c r="DA13" i="1"/>
  <c r="DA99" i="1"/>
  <c r="DA95" i="1"/>
  <c r="DA91" i="1"/>
  <c r="DA87" i="1"/>
  <c r="DA83" i="1"/>
  <c r="DA79" i="1"/>
  <c r="DA75" i="1"/>
  <c r="DA71" i="1"/>
  <c r="DA67" i="1"/>
  <c r="DA63" i="1"/>
  <c r="DA59" i="1"/>
  <c r="DA55" i="1"/>
  <c r="DA51" i="1"/>
  <c r="DA47" i="1"/>
  <c r="DA43" i="1"/>
  <c r="DA39" i="1"/>
  <c r="DA35" i="1"/>
  <c r="DA31" i="1"/>
  <c r="DA27" i="1"/>
  <c r="DA23" i="1"/>
  <c r="DA19" i="1"/>
  <c r="DA15" i="1"/>
  <c r="DA11" i="1"/>
  <c r="DA7" i="1"/>
  <c r="DA98" i="1"/>
  <c r="DA94" i="1"/>
  <c r="DA90" i="1"/>
  <c r="DA86" i="1"/>
  <c r="DA82" i="1"/>
  <c r="DA78" i="1"/>
  <c r="DA74" i="1"/>
  <c r="DA70" i="1"/>
  <c r="DA66" i="1"/>
  <c r="DA62" i="1"/>
  <c r="DA58" i="1"/>
  <c r="DA54" i="1"/>
  <c r="DA50" i="1"/>
  <c r="DA46" i="1"/>
  <c r="DA42" i="1"/>
  <c r="DA38" i="1"/>
  <c r="DA34" i="1"/>
  <c r="DA30" i="1"/>
  <c r="DA26" i="1"/>
  <c r="DA22" i="1"/>
  <c r="DA18" i="1"/>
  <c r="DA14" i="1"/>
  <c r="DA10" i="1"/>
  <c r="DA6" i="1"/>
  <c r="CW193" i="1"/>
  <c r="CW169" i="1"/>
  <c r="CW156" i="1"/>
  <c r="CW223" i="1"/>
  <c r="CW145" i="1"/>
  <c r="CW215" i="1"/>
  <c r="CW209" i="1"/>
  <c r="CW90" i="1"/>
  <c r="CW201" i="1"/>
  <c r="CW229" i="1"/>
  <c r="CW200" i="1"/>
  <c r="CW179" i="1"/>
  <c r="CW155" i="1"/>
  <c r="CW122" i="1"/>
  <c r="CW228" i="1"/>
  <c r="CW220" i="1"/>
  <c r="CW214" i="1"/>
  <c r="CW206" i="1"/>
  <c r="CW178" i="1"/>
  <c r="CW154" i="1"/>
  <c r="CW188" i="1"/>
  <c r="CW177" i="1"/>
  <c r="CW164" i="1"/>
  <c r="CW140" i="1"/>
  <c r="CW113" i="1"/>
  <c r="CW227" i="1"/>
  <c r="CW219" i="1"/>
  <c r="CW211" i="1"/>
  <c r="CW205" i="1"/>
  <c r="CW197" i="1"/>
  <c r="CW187" i="1"/>
  <c r="CW163" i="1"/>
  <c r="CW138" i="1"/>
  <c r="CW108" i="1"/>
  <c r="CW225" i="1"/>
  <c r="CW204" i="1"/>
  <c r="CW196" i="1"/>
  <c r="CW186" i="1"/>
  <c r="CW161" i="1"/>
  <c r="CW232" i="1"/>
  <c r="CW224" i="1"/>
  <c r="CW218" i="1"/>
  <c r="CW210" i="1"/>
  <c r="CW202" i="1"/>
  <c r="CW172" i="1"/>
  <c r="CW147" i="1"/>
  <c r="CW99" i="1"/>
  <c r="CW195" i="1"/>
  <c r="CW170" i="1"/>
  <c r="CW146" i="1"/>
  <c r="CW131" i="1"/>
  <c r="CW231" i="1"/>
  <c r="CW222" i="1"/>
  <c r="CW213" i="1"/>
  <c r="CW208" i="1"/>
  <c r="CW199" i="1"/>
  <c r="CW190" i="1"/>
  <c r="CW181" i="1"/>
  <c r="CW176" i="1"/>
  <c r="CW167" i="1"/>
  <c r="CW158" i="1"/>
  <c r="CW149" i="1"/>
  <c r="CW144" i="1"/>
  <c r="CW135" i="1"/>
  <c r="CW126" i="1"/>
  <c r="CW117" i="1"/>
  <c r="CW112" i="1"/>
  <c r="CW103" i="1"/>
  <c r="CW94" i="1"/>
  <c r="CW84" i="1"/>
  <c r="CW79" i="1"/>
  <c r="CW74" i="1"/>
  <c r="CW68" i="1"/>
  <c r="CW63" i="1"/>
  <c r="CW58" i="1"/>
  <c r="CW52" i="1"/>
  <c r="CW47" i="1"/>
  <c r="CW42" i="1"/>
  <c r="CW36" i="1"/>
  <c r="CW31" i="1"/>
  <c r="CW26" i="1"/>
  <c r="CW20" i="1"/>
  <c r="CW15" i="1"/>
  <c r="CW10" i="1"/>
  <c r="CW226" i="1"/>
  <c r="CW217" i="1"/>
  <c r="CW212" i="1"/>
  <c r="CW203" i="1"/>
  <c r="CW194" i="1"/>
  <c r="CW185" i="1"/>
  <c r="CW180" i="1"/>
  <c r="CW171" i="1"/>
  <c r="CW162" i="1"/>
  <c r="CW153" i="1"/>
  <c r="CW148" i="1"/>
  <c r="CW139" i="1"/>
  <c r="CW130" i="1"/>
  <c r="CW121" i="1"/>
  <c r="CW116" i="1"/>
  <c r="CW107" i="1"/>
  <c r="CW98" i="1"/>
  <c r="CW89" i="1"/>
  <c r="CW230" i="1"/>
  <c r="CW221" i="1"/>
  <c r="CW216" i="1"/>
  <c r="CW207" i="1"/>
  <c r="CW198" i="1"/>
  <c r="CW189" i="1"/>
  <c r="CW184" i="1"/>
  <c r="CW175" i="1"/>
  <c r="CW166" i="1"/>
  <c r="CW157" i="1"/>
  <c r="CW152" i="1"/>
  <c r="CW143" i="1"/>
  <c r="CW134" i="1"/>
  <c r="CW125" i="1"/>
  <c r="CW120" i="1"/>
  <c r="CW111" i="1"/>
  <c r="CW102" i="1"/>
  <c r="CW93" i="1"/>
  <c r="CW88" i="1"/>
  <c r="CW83" i="1"/>
  <c r="CW78" i="1"/>
  <c r="CW72" i="1"/>
  <c r="CW67" i="1"/>
  <c r="CW62" i="1"/>
  <c r="CW56" i="1"/>
  <c r="CW51" i="1"/>
  <c r="CW46" i="1"/>
  <c r="CW40" i="1"/>
  <c r="CW35" i="1"/>
  <c r="CW30" i="1"/>
  <c r="CW24" i="1"/>
  <c r="CW19" i="1"/>
  <c r="CW14" i="1"/>
  <c r="CW8" i="1"/>
  <c r="CW129" i="1"/>
  <c r="CW124" i="1"/>
  <c r="CW115" i="1"/>
  <c r="CW106" i="1"/>
  <c r="CW97" i="1"/>
  <c r="CW92" i="1"/>
  <c r="CW192" i="1"/>
  <c r="CW183" i="1"/>
  <c r="CW174" i="1"/>
  <c r="CW165" i="1"/>
  <c r="CW160" i="1"/>
  <c r="CW151" i="1"/>
  <c r="CW142" i="1"/>
  <c r="CW133" i="1"/>
  <c r="CW128" i="1"/>
  <c r="CW119" i="1"/>
  <c r="CW110" i="1"/>
  <c r="CW101" i="1"/>
  <c r="CW96" i="1"/>
  <c r="CW87" i="1"/>
  <c r="CW82" i="1"/>
  <c r="CW76" i="1"/>
  <c r="CW71" i="1"/>
  <c r="CW66" i="1"/>
  <c r="CW60" i="1"/>
  <c r="CW55" i="1"/>
  <c r="CW50" i="1"/>
  <c r="CW44" i="1"/>
  <c r="CW39" i="1"/>
  <c r="CW34" i="1"/>
  <c r="CW28" i="1"/>
  <c r="CW23" i="1"/>
  <c r="CW18" i="1"/>
  <c r="CW12" i="1"/>
  <c r="CW7" i="1"/>
  <c r="CW137" i="1"/>
  <c r="CW132" i="1"/>
  <c r="CW123" i="1"/>
  <c r="CW114" i="1"/>
  <c r="CW105" i="1"/>
  <c r="CW100" i="1"/>
  <c r="CW91" i="1"/>
  <c r="CW191" i="1"/>
  <c r="CW182" i="1"/>
  <c r="CW173" i="1"/>
  <c r="CW168" i="1"/>
  <c r="CW159" i="1"/>
  <c r="CW150" i="1"/>
  <c r="CW141" i="1"/>
  <c r="CW136" i="1"/>
  <c r="CW127" i="1"/>
  <c r="CW118" i="1"/>
  <c r="CW109" i="1"/>
  <c r="CW104" i="1"/>
  <c r="CW95" i="1"/>
  <c r="CW86" i="1"/>
  <c r="CW80" i="1"/>
  <c r="CW75" i="1"/>
  <c r="CW70" i="1"/>
  <c r="CW64" i="1"/>
  <c r="CW59" i="1"/>
  <c r="CW54" i="1"/>
  <c r="CW48" i="1"/>
  <c r="CW43" i="1"/>
  <c r="CW38" i="1"/>
  <c r="CW32" i="1"/>
  <c r="CW27" i="1"/>
  <c r="CW22" i="1"/>
  <c r="CW16" i="1"/>
  <c r="CW11" i="1"/>
  <c r="CW6" i="1"/>
  <c r="CW85" i="1"/>
  <c r="CW81" i="1"/>
  <c r="CW77" i="1"/>
  <c r="CW73" i="1"/>
  <c r="CW69" i="1"/>
  <c r="CW65" i="1"/>
  <c r="CW61" i="1"/>
  <c r="CW57" i="1"/>
  <c r="CW53" i="1"/>
  <c r="CW49" i="1"/>
  <c r="CW45" i="1"/>
  <c r="CW41" i="1"/>
  <c r="CW37" i="1"/>
  <c r="CW33" i="1"/>
  <c r="CW29" i="1"/>
  <c r="CW25" i="1"/>
  <c r="CW21" i="1"/>
  <c r="CW17" i="1"/>
  <c r="CW13" i="1"/>
  <c r="CW9" i="1"/>
  <c r="CS304" i="1"/>
  <c r="CS264" i="1"/>
  <c r="CS327" i="1"/>
  <c r="CS256" i="1"/>
  <c r="CS160" i="1"/>
  <c r="CS352" i="1"/>
  <c r="CS325" i="1"/>
  <c r="CS296" i="1"/>
  <c r="CS144" i="1"/>
  <c r="CS322" i="1"/>
  <c r="CS293" i="1"/>
  <c r="CS242" i="1"/>
  <c r="CS117" i="1"/>
  <c r="CS317" i="1"/>
  <c r="CS290" i="1"/>
  <c r="CS101" i="1"/>
  <c r="CS341" i="1"/>
  <c r="CS312" i="1"/>
  <c r="CS70" i="1"/>
  <c r="CS311" i="1"/>
  <c r="CS279" i="1"/>
  <c r="CS221" i="1"/>
  <c r="CS336" i="1"/>
  <c r="CS269" i="1"/>
  <c r="CS338" i="1"/>
  <c r="CS309" i="1"/>
  <c r="CS295" i="1"/>
  <c r="CS280" i="1"/>
  <c r="CS237" i="1"/>
  <c r="CS224" i="1"/>
  <c r="CS192" i="1"/>
  <c r="CS149" i="1"/>
  <c r="CS57" i="1"/>
  <c r="CS348" i="1"/>
  <c r="CS333" i="1"/>
  <c r="CS320" i="1"/>
  <c r="CS306" i="1"/>
  <c r="CS277" i="1"/>
  <c r="CS263" i="1"/>
  <c r="CS248" i="1"/>
  <c r="CS181" i="1"/>
  <c r="CS95" i="1"/>
  <c r="CS261" i="1"/>
  <c r="CS247" i="1"/>
  <c r="CS232" i="1"/>
  <c r="CS176" i="1"/>
  <c r="CS133" i="1"/>
  <c r="CS89" i="1"/>
  <c r="CS38" i="1"/>
  <c r="CS356" i="1"/>
  <c r="CS344" i="1"/>
  <c r="CS301" i="1"/>
  <c r="CS288" i="1"/>
  <c r="CS274" i="1"/>
  <c r="CS245" i="1"/>
  <c r="CS231" i="1"/>
  <c r="CS213" i="1"/>
  <c r="CS128" i="1"/>
  <c r="CS31" i="1"/>
  <c r="CS343" i="1"/>
  <c r="CS328" i="1"/>
  <c r="CS285" i="1"/>
  <c r="CS272" i="1"/>
  <c r="CS258" i="1"/>
  <c r="CS229" i="1"/>
  <c r="CS208" i="1"/>
  <c r="CS165" i="1"/>
  <c r="CS25" i="1"/>
  <c r="CS253" i="1"/>
  <c r="CS240" i="1"/>
  <c r="CS226" i="1"/>
  <c r="CS197" i="1"/>
  <c r="CS112" i="1"/>
  <c r="CS63" i="1"/>
  <c r="CS359" i="1"/>
  <c r="CS355" i="1"/>
  <c r="CS351" i="1"/>
  <c r="CS347" i="1"/>
  <c r="CS342" i="1"/>
  <c r="CS331" i="1"/>
  <c r="CS326" i="1"/>
  <c r="CS315" i="1"/>
  <c r="CS310" i="1"/>
  <c r="CS299" i="1"/>
  <c r="CS294" i="1"/>
  <c r="CS283" i="1"/>
  <c r="CS278" i="1"/>
  <c r="CS267" i="1"/>
  <c r="CS262" i="1"/>
  <c r="CS251" i="1"/>
  <c r="CS246" i="1"/>
  <c r="CS235" i="1"/>
  <c r="CS230" i="1"/>
  <c r="CS219" i="1"/>
  <c r="CS214" i="1"/>
  <c r="CS203" i="1"/>
  <c r="CS198" i="1"/>
  <c r="CS187" i="1"/>
  <c r="CS182" i="1"/>
  <c r="CS171" i="1"/>
  <c r="CS166" i="1"/>
  <c r="CS155" i="1"/>
  <c r="CS150" i="1"/>
  <c r="CS139" i="1"/>
  <c r="CS134" i="1"/>
  <c r="CS123" i="1"/>
  <c r="CS118" i="1"/>
  <c r="CS107" i="1"/>
  <c r="CS102" i="1"/>
  <c r="CS90" i="1"/>
  <c r="CS83" i="1"/>
  <c r="CS77" i="1"/>
  <c r="CS58" i="1"/>
  <c r="CS51" i="1"/>
  <c r="CS45" i="1"/>
  <c r="CS26" i="1"/>
  <c r="CS19" i="1"/>
  <c r="CS13" i="1"/>
  <c r="CS358" i="1"/>
  <c r="CS354" i="1"/>
  <c r="CS350" i="1"/>
  <c r="CS346" i="1"/>
  <c r="CS335" i="1"/>
  <c r="CS330" i="1"/>
  <c r="CS319" i="1"/>
  <c r="CS314" i="1"/>
  <c r="CS303" i="1"/>
  <c r="CS298" i="1"/>
  <c r="CS287" i="1"/>
  <c r="CS282" i="1"/>
  <c r="CS271" i="1"/>
  <c r="CS266" i="1"/>
  <c r="CS255" i="1"/>
  <c r="CS250" i="1"/>
  <c r="CS239" i="1"/>
  <c r="CS234" i="1"/>
  <c r="CS223" i="1"/>
  <c r="CS218" i="1"/>
  <c r="CS207" i="1"/>
  <c r="CS202" i="1"/>
  <c r="CS191" i="1"/>
  <c r="CS186" i="1"/>
  <c r="CS175" i="1"/>
  <c r="CS170" i="1"/>
  <c r="CS159" i="1"/>
  <c r="CS154" i="1"/>
  <c r="CS143" i="1"/>
  <c r="CS138" i="1"/>
  <c r="CS127" i="1"/>
  <c r="CS122" i="1"/>
  <c r="CS111" i="1"/>
  <c r="CS106" i="1"/>
  <c r="CS82" i="1"/>
  <c r="CS75" i="1"/>
  <c r="CS69" i="1"/>
  <c r="CS50" i="1"/>
  <c r="CS43" i="1"/>
  <c r="CS37" i="1"/>
  <c r="CS18" i="1"/>
  <c r="CS345" i="1"/>
  <c r="CS340" i="1"/>
  <c r="CS329" i="1"/>
  <c r="CS324" i="1"/>
  <c r="CS313" i="1"/>
  <c r="CS308" i="1"/>
  <c r="CS297" i="1"/>
  <c r="CS292" i="1"/>
  <c r="CS281" i="1"/>
  <c r="CS276" i="1"/>
  <c r="CS265" i="1"/>
  <c r="CS260" i="1"/>
  <c r="CS249" i="1"/>
  <c r="CS244" i="1"/>
  <c r="CS233" i="1"/>
  <c r="CS228" i="1"/>
  <c r="CS217" i="1"/>
  <c r="CS212" i="1"/>
  <c r="CS201" i="1"/>
  <c r="CS196" i="1"/>
  <c r="CS185" i="1"/>
  <c r="CS180" i="1"/>
  <c r="CS169" i="1"/>
  <c r="CS164" i="1"/>
  <c r="CS153" i="1"/>
  <c r="CS148" i="1"/>
  <c r="CS137" i="1"/>
  <c r="CS132" i="1"/>
  <c r="CS121" i="1"/>
  <c r="CS116" i="1"/>
  <c r="CS105" i="1"/>
  <c r="CS100" i="1"/>
  <c r="CS94" i="1"/>
  <c r="CS87" i="1"/>
  <c r="CS81" i="1"/>
  <c r="CS62" i="1"/>
  <c r="CS55" i="1"/>
  <c r="CS49" i="1"/>
  <c r="CS30" i="1"/>
  <c r="CS23" i="1"/>
  <c r="CS17" i="1"/>
  <c r="CS10" i="1"/>
  <c r="CS357" i="1"/>
  <c r="CS353" i="1"/>
  <c r="CS349" i="1"/>
  <c r="CS339" i="1"/>
  <c r="CS334" i="1"/>
  <c r="CS323" i="1"/>
  <c r="CS318" i="1"/>
  <c r="CS307" i="1"/>
  <c r="CS302" i="1"/>
  <c r="CS291" i="1"/>
  <c r="CS286" i="1"/>
  <c r="CS275" i="1"/>
  <c r="CS270" i="1"/>
  <c r="CS259" i="1"/>
  <c r="CS254" i="1"/>
  <c r="CS243" i="1"/>
  <c r="CS238" i="1"/>
  <c r="CS227" i="1"/>
  <c r="CS222" i="1"/>
  <c r="CS211" i="1"/>
  <c r="CS206" i="1"/>
  <c r="CS195" i="1"/>
  <c r="CS190" i="1"/>
  <c r="CS179" i="1"/>
  <c r="CS174" i="1"/>
  <c r="CS163" i="1"/>
  <c r="CS158" i="1"/>
  <c r="CS147" i="1"/>
  <c r="CS142" i="1"/>
  <c r="CS131" i="1"/>
  <c r="CS126" i="1"/>
  <c r="CS115" i="1"/>
  <c r="CS110" i="1"/>
  <c r="CS99" i="1"/>
  <c r="CS93" i="1"/>
  <c r="CS74" i="1"/>
  <c r="CS67" i="1"/>
  <c r="CS61" i="1"/>
  <c r="CS42" i="1"/>
  <c r="CS35" i="1"/>
  <c r="CS29" i="1"/>
  <c r="CS9" i="1"/>
  <c r="CS216" i="1"/>
  <c r="CS205" i="1"/>
  <c r="CS200" i="1"/>
  <c r="CS189" i="1"/>
  <c r="CS184" i="1"/>
  <c r="CS173" i="1"/>
  <c r="CS168" i="1"/>
  <c r="CS157" i="1"/>
  <c r="CS152" i="1"/>
  <c r="CS141" i="1"/>
  <c r="CS136" i="1"/>
  <c r="CS125" i="1"/>
  <c r="CS120" i="1"/>
  <c r="CS109" i="1"/>
  <c r="CS104" i="1"/>
  <c r="CS86" i="1"/>
  <c r="CS79" i="1"/>
  <c r="CS73" i="1"/>
  <c r="CS54" i="1"/>
  <c r="CS47" i="1"/>
  <c r="CS41" i="1"/>
  <c r="CS22" i="1"/>
  <c r="CS15" i="1"/>
  <c r="CS215" i="1"/>
  <c r="CS210" i="1"/>
  <c r="CS199" i="1"/>
  <c r="CS194" i="1"/>
  <c r="CS183" i="1"/>
  <c r="CS178" i="1"/>
  <c r="CS167" i="1"/>
  <c r="CS162" i="1"/>
  <c r="CS151" i="1"/>
  <c r="CS146" i="1"/>
  <c r="CS135" i="1"/>
  <c r="CS130" i="1"/>
  <c r="CS119" i="1"/>
  <c r="CS114" i="1"/>
  <c r="CS103" i="1"/>
  <c r="CS98" i="1"/>
  <c r="CS91" i="1"/>
  <c r="CS85" i="1"/>
  <c r="CS66" i="1"/>
  <c r="CS59" i="1"/>
  <c r="CS53" i="1"/>
  <c r="CS34" i="1"/>
  <c r="CS27" i="1"/>
  <c r="CS21" i="1"/>
  <c r="CS337" i="1"/>
  <c r="CS332" i="1"/>
  <c r="CS321" i="1"/>
  <c r="CS316" i="1"/>
  <c r="CS305" i="1"/>
  <c r="CS300" i="1"/>
  <c r="CS289" i="1"/>
  <c r="CS284" i="1"/>
  <c r="CS273" i="1"/>
  <c r="CS268" i="1"/>
  <c r="CS257" i="1"/>
  <c r="CS252" i="1"/>
  <c r="CS241" i="1"/>
  <c r="CS236" i="1"/>
  <c r="CS225" i="1"/>
  <c r="CS220" i="1"/>
  <c r="CS209" i="1"/>
  <c r="CS204" i="1"/>
  <c r="CS193" i="1"/>
  <c r="CS188" i="1"/>
  <c r="CS177" i="1"/>
  <c r="CS172" i="1"/>
  <c r="CS161" i="1"/>
  <c r="CS156" i="1"/>
  <c r="CS145" i="1"/>
  <c r="CS140" i="1"/>
  <c r="CS129" i="1"/>
  <c r="CS124" i="1"/>
  <c r="CS113" i="1"/>
  <c r="CS108" i="1"/>
  <c r="CS97" i="1"/>
  <c r="CS78" i="1"/>
  <c r="CS71" i="1"/>
  <c r="CS65" i="1"/>
  <c r="CS46" i="1"/>
  <c r="CS39" i="1"/>
  <c r="CS33" i="1"/>
  <c r="CS14" i="1"/>
  <c r="CS6" i="1"/>
  <c r="CS96" i="1"/>
  <c r="CS92" i="1"/>
  <c r="CS88" i="1"/>
  <c r="CS84" i="1"/>
  <c r="CS80" i="1"/>
  <c r="CS76" i="1"/>
  <c r="CS72" i="1"/>
  <c r="CS68" i="1"/>
  <c r="CS64" i="1"/>
  <c r="CS60" i="1"/>
  <c r="CS56" i="1"/>
  <c r="CS52" i="1"/>
  <c r="CS48" i="1"/>
  <c r="CS44" i="1"/>
  <c r="CS40" i="1"/>
  <c r="CS36" i="1"/>
  <c r="CS32" i="1"/>
  <c r="CS28" i="1"/>
  <c r="CS24" i="1"/>
  <c r="CS20" i="1"/>
  <c r="CS16" i="1"/>
  <c r="CS12" i="1"/>
  <c r="CS8" i="1"/>
  <c r="CS11" i="1"/>
  <c r="CS7" i="1"/>
  <c r="CO359" i="1"/>
  <c r="CO427" i="1"/>
  <c r="CO316" i="1"/>
  <c r="CO486" i="1"/>
  <c r="CO419" i="1"/>
  <c r="CO478" i="1"/>
  <c r="CO410" i="1"/>
  <c r="CO401" i="1"/>
  <c r="CO247" i="1"/>
  <c r="CO453" i="1"/>
  <c r="CO374" i="1"/>
  <c r="CO145" i="1"/>
  <c r="CO488" i="1"/>
  <c r="CO470" i="1"/>
  <c r="CO462" i="1"/>
  <c r="CO437" i="1"/>
  <c r="CO411" i="1"/>
  <c r="CO403" i="1"/>
  <c r="CO390" i="1"/>
  <c r="CO377" i="1"/>
  <c r="CO342" i="1"/>
  <c r="CO298" i="1"/>
  <c r="CO273" i="1"/>
  <c r="CO252" i="1"/>
  <c r="CO226" i="1"/>
  <c r="CO159" i="1"/>
  <c r="CO469" i="1"/>
  <c r="CO443" i="1"/>
  <c r="CO435" i="1"/>
  <c r="CO426" i="1"/>
  <c r="CO417" i="1"/>
  <c r="CO409" i="1"/>
  <c r="CO400" i="1"/>
  <c r="CO337" i="1"/>
  <c r="CO315" i="1"/>
  <c r="CO290" i="1"/>
  <c r="CO218" i="1"/>
  <c r="CO130" i="1"/>
  <c r="CO485" i="1"/>
  <c r="CO459" i="1"/>
  <c r="CO451" i="1"/>
  <c r="CO442" i="1"/>
  <c r="CO433" i="1"/>
  <c r="CO425" i="1"/>
  <c r="CO416" i="1"/>
  <c r="CO408" i="1"/>
  <c r="CO385" i="1"/>
  <c r="CO355" i="1"/>
  <c r="CO311" i="1"/>
  <c r="CO289" i="1"/>
  <c r="CO265" i="1"/>
  <c r="CO244" i="1"/>
  <c r="CO209" i="1"/>
  <c r="CO475" i="1"/>
  <c r="CO467" i="1"/>
  <c r="CO458" i="1"/>
  <c r="CO449" i="1"/>
  <c r="CO441" i="1"/>
  <c r="CO432" i="1"/>
  <c r="CO424" i="1"/>
  <c r="CO406" i="1"/>
  <c r="CO398" i="1"/>
  <c r="CO384" i="1"/>
  <c r="CO368" i="1"/>
  <c r="CO352" i="1"/>
  <c r="CO332" i="1"/>
  <c r="CO308" i="1"/>
  <c r="CO263" i="1"/>
  <c r="CO239" i="1"/>
  <c r="CO201" i="1"/>
  <c r="CO483" i="1"/>
  <c r="CO474" i="1"/>
  <c r="CO465" i="1"/>
  <c r="CO457" i="1"/>
  <c r="CO448" i="1"/>
  <c r="CO440" i="1"/>
  <c r="CO422" i="1"/>
  <c r="CO414" i="1"/>
  <c r="CO382" i="1"/>
  <c r="CO329" i="1"/>
  <c r="CO306" i="1"/>
  <c r="CO282" i="1"/>
  <c r="CO87" i="1"/>
  <c r="CO490" i="1"/>
  <c r="CO481" i="1"/>
  <c r="CO473" i="1"/>
  <c r="CO464" i="1"/>
  <c r="CO456" i="1"/>
  <c r="CO438" i="1"/>
  <c r="CO430" i="1"/>
  <c r="CO405" i="1"/>
  <c r="CO395" i="1"/>
  <c r="CO348" i="1"/>
  <c r="CO303" i="1"/>
  <c r="CO281" i="1"/>
  <c r="CO235" i="1"/>
  <c r="CO183" i="1"/>
  <c r="CO74" i="1"/>
  <c r="CO489" i="1"/>
  <c r="CO480" i="1"/>
  <c r="CO472" i="1"/>
  <c r="CO454" i="1"/>
  <c r="CO446" i="1"/>
  <c r="CO421" i="1"/>
  <c r="CO393" i="1"/>
  <c r="CO379" i="1"/>
  <c r="CO362" i="1"/>
  <c r="CO346" i="1"/>
  <c r="CO324" i="1"/>
  <c r="CO299" i="1"/>
  <c r="CO278" i="1"/>
  <c r="CO255" i="1"/>
  <c r="CO230" i="1"/>
  <c r="CO42" i="1"/>
  <c r="CO484" i="1"/>
  <c r="CO479" i="1"/>
  <c r="CO468" i="1"/>
  <c r="CO463" i="1"/>
  <c r="CO452" i="1"/>
  <c r="CO447" i="1"/>
  <c r="CO436" i="1"/>
  <c r="CO431" i="1"/>
  <c r="CO420" i="1"/>
  <c r="CO415" i="1"/>
  <c r="CO404" i="1"/>
  <c r="CO399" i="1"/>
  <c r="CO388" i="1"/>
  <c r="CO383" i="1"/>
  <c r="CO372" i="1"/>
  <c r="CO366" i="1"/>
  <c r="CO347" i="1"/>
  <c r="CO338" i="1"/>
  <c r="CO330" i="1"/>
  <c r="CO321" i="1"/>
  <c r="CO313" i="1"/>
  <c r="CO295" i="1"/>
  <c r="CO287" i="1"/>
  <c r="CO262" i="1"/>
  <c r="CO236" i="1"/>
  <c r="CO228" i="1"/>
  <c r="CO219" i="1"/>
  <c r="CO210" i="1"/>
  <c r="CO202" i="1"/>
  <c r="CO193" i="1"/>
  <c r="CO185" i="1"/>
  <c r="CO161" i="1"/>
  <c r="CO146" i="1"/>
  <c r="CO103" i="1"/>
  <c r="CO90" i="1"/>
  <c r="CO76" i="1"/>
  <c r="CO47" i="1"/>
  <c r="CO392" i="1"/>
  <c r="CO387" i="1"/>
  <c r="CO376" i="1"/>
  <c r="CO371" i="1"/>
  <c r="CO364" i="1"/>
  <c r="CO358" i="1"/>
  <c r="CO345" i="1"/>
  <c r="CO327" i="1"/>
  <c r="CO319" i="1"/>
  <c r="CO294" i="1"/>
  <c r="CO268" i="1"/>
  <c r="CO260" i="1"/>
  <c r="CO251" i="1"/>
  <c r="CO242" i="1"/>
  <c r="CO234" i="1"/>
  <c r="CO225" i="1"/>
  <c r="CO217" i="1"/>
  <c r="CO199" i="1"/>
  <c r="CO191" i="1"/>
  <c r="CO172" i="1"/>
  <c r="CO143" i="1"/>
  <c r="CO129" i="1"/>
  <c r="CO114" i="1"/>
  <c r="CO71" i="1"/>
  <c r="CO482" i="1"/>
  <c r="CO477" i="1"/>
  <c r="CO466" i="1"/>
  <c r="CO461" i="1"/>
  <c r="CO450" i="1"/>
  <c r="CO445" i="1"/>
  <c r="CO434" i="1"/>
  <c r="CO429" i="1"/>
  <c r="CO418" i="1"/>
  <c r="CO413" i="1"/>
  <c r="CO402" i="1"/>
  <c r="CO397" i="1"/>
  <c r="CO386" i="1"/>
  <c r="CO381" i="1"/>
  <c r="CO370" i="1"/>
  <c r="CO351" i="1"/>
  <c r="CO343" i="1"/>
  <c r="CO335" i="1"/>
  <c r="CO310" i="1"/>
  <c r="CO284" i="1"/>
  <c r="CO276" i="1"/>
  <c r="CO267" i="1"/>
  <c r="CO258" i="1"/>
  <c r="CO250" i="1"/>
  <c r="CO241" i="1"/>
  <c r="CO233" i="1"/>
  <c r="CO215" i="1"/>
  <c r="CO207" i="1"/>
  <c r="CO170" i="1"/>
  <c r="CO156" i="1"/>
  <c r="CO127" i="1"/>
  <c r="CO113" i="1"/>
  <c r="CO98" i="1"/>
  <c r="CO31" i="1"/>
  <c r="CO487" i="1"/>
  <c r="CO476" i="1"/>
  <c r="CO471" i="1"/>
  <c r="CO460" i="1"/>
  <c r="CO455" i="1"/>
  <c r="CO444" i="1"/>
  <c r="CO439" i="1"/>
  <c r="CO428" i="1"/>
  <c r="CO423" i="1"/>
  <c r="CO412" i="1"/>
  <c r="CO407" i="1"/>
  <c r="CO396" i="1"/>
  <c r="CO391" i="1"/>
  <c r="CO380" i="1"/>
  <c r="CO375" i="1"/>
  <c r="CO363" i="1"/>
  <c r="CO356" i="1"/>
  <c r="CO350" i="1"/>
  <c r="CO326" i="1"/>
  <c r="CO300" i="1"/>
  <c r="CO292" i="1"/>
  <c r="CO283" i="1"/>
  <c r="CO274" i="1"/>
  <c r="CO266" i="1"/>
  <c r="CO257" i="1"/>
  <c r="CO249" i="1"/>
  <c r="CO231" i="1"/>
  <c r="CO223" i="1"/>
  <c r="CO198" i="1"/>
  <c r="CO180" i="1"/>
  <c r="CO167" i="1"/>
  <c r="CO154" i="1"/>
  <c r="CO140" i="1"/>
  <c r="CO111" i="1"/>
  <c r="CO97" i="1"/>
  <c r="CO82" i="1"/>
  <c r="CO26" i="1"/>
  <c r="CO214" i="1"/>
  <c r="CO188" i="1"/>
  <c r="CO178" i="1"/>
  <c r="CO151" i="1"/>
  <c r="CO138" i="1"/>
  <c r="CO124" i="1"/>
  <c r="CO95" i="1"/>
  <c r="CO81" i="1"/>
  <c r="CO63" i="1"/>
  <c r="CO204" i="1"/>
  <c r="CO196" i="1"/>
  <c r="CO187" i="1"/>
  <c r="CO177" i="1"/>
  <c r="CO135" i="1"/>
  <c r="CO122" i="1"/>
  <c r="CO108" i="1"/>
  <c r="CO79" i="1"/>
  <c r="CO58" i="1"/>
  <c r="CO15" i="1"/>
  <c r="CO394" i="1"/>
  <c r="CO389" i="1"/>
  <c r="CO378" i="1"/>
  <c r="CO373" i="1"/>
  <c r="CO367" i="1"/>
  <c r="CO360" i="1"/>
  <c r="CO354" i="1"/>
  <c r="CO340" i="1"/>
  <c r="CO331" i="1"/>
  <c r="CO322" i="1"/>
  <c r="CO314" i="1"/>
  <c r="CO305" i="1"/>
  <c r="CO297" i="1"/>
  <c r="CO279" i="1"/>
  <c r="CO271" i="1"/>
  <c r="CO246" i="1"/>
  <c r="CO220" i="1"/>
  <c r="CO212" i="1"/>
  <c r="CO203" i="1"/>
  <c r="CO194" i="1"/>
  <c r="CO186" i="1"/>
  <c r="CO175" i="1"/>
  <c r="CO162" i="1"/>
  <c r="CO119" i="1"/>
  <c r="CO106" i="1"/>
  <c r="CO92" i="1"/>
  <c r="CO10" i="1"/>
  <c r="CO341" i="1"/>
  <c r="CO336" i="1"/>
  <c r="CO325" i="1"/>
  <c r="CO320" i="1"/>
  <c r="CO309" i="1"/>
  <c r="CO304" i="1"/>
  <c r="CO293" i="1"/>
  <c r="CO288" i="1"/>
  <c r="CO277" i="1"/>
  <c r="CO272" i="1"/>
  <c r="CO261" i="1"/>
  <c r="CO256" i="1"/>
  <c r="CO245" i="1"/>
  <c r="CO240" i="1"/>
  <c r="CO229" i="1"/>
  <c r="CO224" i="1"/>
  <c r="CO213" i="1"/>
  <c r="CO208" i="1"/>
  <c r="CO197" i="1"/>
  <c r="CO192" i="1"/>
  <c r="CO181" i="1"/>
  <c r="CO176" i="1"/>
  <c r="CO165" i="1"/>
  <c r="CO160" i="1"/>
  <c r="CO149" i="1"/>
  <c r="CO144" i="1"/>
  <c r="CO133" i="1"/>
  <c r="CO128" i="1"/>
  <c r="CO117" i="1"/>
  <c r="CO112" i="1"/>
  <c r="CO101" i="1"/>
  <c r="CO96" i="1"/>
  <c r="CO85" i="1"/>
  <c r="CO80" i="1"/>
  <c r="CO69" i="1"/>
  <c r="CO64" i="1"/>
  <c r="CO53" i="1"/>
  <c r="CO48" i="1"/>
  <c r="CO37" i="1"/>
  <c r="CO32" i="1"/>
  <c r="CO21" i="1"/>
  <c r="CO16" i="1"/>
  <c r="CO169" i="1"/>
  <c r="CO164" i="1"/>
  <c r="CO153" i="1"/>
  <c r="CO148" i="1"/>
  <c r="CO137" i="1"/>
  <c r="CO132" i="1"/>
  <c r="CO121" i="1"/>
  <c r="CO116" i="1"/>
  <c r="CO105" i="1"/>
  <c r="CO100" i="1"/>
  <c r="CO89" i="1"/>
  <c r="CO84" i="1"/>
  <c r="CO73" i="1"/>
  <c r="CO68" i="1"/>
  <c r="CO57" i="1"/>
  <c r="CO52" i="1"/>
  <c r="CO41" i="1"/>
  <c r="CO36" i="1"/>
  <c r="CO25" i="1"/>
  <c r="CO20" i="1"/>
  <c r="CO9" i="1"/>
  <c r="CO369" i="1"/>
  <c r="CO365" i="1"/>
  <c r="CO361" i="1"/>
  <c r="CO357" i="1"/>
  <c r="CO353" i="1"/>
  <c r="CO349" i="1"/>
  <c r="CO339" i="1"/>
  <c r="CO334" i="1"/>
  <c r="CO323" i="1"/>
  <c r="CO318" i="1"/>
  <c r="CO307" i="1"/>
  <c r="CO302" i="1"/>
  <c r="CO291" i="1"/>
  <c r="CO286" i="1"/>
  <c r="CO275" i="1"/>
  <c r="CO270" i="1"/>
  <c r="CO259" i="1"/>
  <c r="CO254" i="1"/>
  <c r="CO243" i="1"/>
  <c r="CO238" i="1"/>
  <c r="CO227" i="1"/>
  <c r="CO222" i="1"/>
  <c r="CO211" i="1"/>
  <c r="CO206" i="1"/>
  <c r="CO195" i="1"/>
  <c r="CO190" i="1"/>
  <c r="CO179" i="1"/>
  <c r="CO174" i="1"/>
  <c r="CO163" i="1"/>
  <c r="CO158" i="1"/>
  <c r="CO147" i="1"/>
  <c r="CO142" i="1"/>
  <c r="CO131" i="1"/>
  <c r="CO126" i="1"/>
  <c r="CO115" i="1"/>
  <c r="CO110" i="1"/>
  <c r="CO99" i="1"/>
  <c r="CO94" i="1"/>
  <c r="CO83" i="1"/>
  <c r="CO78" i="1"/>
  <c r="CO67" i="1"/>
  <c r="CO62" i="1"/>
  <c r="CO51" i="1"/>
  <c r="CO46" i="1"/>
  <c r="CO35" i="1"/>
  <c r="CO30" i="1"/>
  <c r="CO19" i="1"/>
  <c r="CO14" i="1"/>
  <c r="CO344" i="1"/>
  <c r="CO333" i="1"/>
  <c r="CO328" i="1"/>
  <c r="CO317" i="1"/>
  <c r="CO312" i="1"/>
  <c r="CO301" i="1"/>
  <c r="CO296" i="1"/>
  <c r="CO285" i="1"/>
  <c r="CO280" i="1"/>
  <c r="CO269" i="1"/>
  <c r="CO264" i="1"/>
  <c r="CO253" i="1"/>
  <c r="CO248" i="1"/>
  <c r="CO237" i="1"/>
  <c r="CO232" i="1"/>
  <c r="CO221" i="1"/>
  <c r="CO216" i="1"/>
  <c r="CO205" i="1"/>
  <c r="CO200" i="1"/>
  <c r="CO189" i="1"/>
  <c r="CO184" i="1"/>
  <c r="CO173" i="1"/>
  <c r="CO168" i="1"/>
  <c r="CO157" i="1"/>
  <c r="CO152" i="1"/>
  <c r="CO141" i="1"/>
  <c r="CO136" i="1"/>
  <c r="CO125" i="1"/>
  <c r="CO120" i="1"/>
  <c r="CO109" i="1"/>
  <c r="CO104" i="1"/>
  <c r="CO93" i="1"/>
  <c r="CO88" i="1"/>
  <c r="CO77" i="1"/>
  <c r="CO72" i="1"/>
  <c r="CO61" i="1"/>
  <c r="CO56" i="1"/>
  <c r="CO45" i="1"/>
  <c r="CO40" i="1"/>
  <c r="CO29" i="1"/>
  <c r="CO24" i="1"/>
  <c r="CO13" i="1"/>
  <c r="CO8" i="1"/>
  <c r="CO66" i="1"/>
  <c r="CO55" i="1"/>
  <c r="CO50" i="1"/>
  <c r="CO39" i="1"/>
  <c r="CO34" i="1"/>
  <c r="CO23" i="1"/>
  <c r="CO18" i="1"/>
  <c r="CO7" i="1"/>
  <c r="CO65" i="1"/>
  <c r="CO60" i="1"/>
  <c r="CO49" i="1"/>
  <c r="CO44" i="1"/>
  <c r="CO33" i="1"/>
  <c r="CO28" i="1"/>
  <c r="CO17" i="1"/>
  <c r="CO12" i="1"/>
  <c r="CO182" i="1"/>
  <c r="CO171" i="1"/>
  <c r="CO166" i="1"/>
  <c r="CO155" i="1"/>
  <c r="CO150" i="1"/>
  <c r="CO139" i="1"/>
  <c r="CO134" i="1"/>
  <c r="CO123" i="1"/>
  <c r="CO118" i="1"/>
  <c r="CO107" i="1"/>
  <c r="CO102" i="1"/>
  <c r="CO91" i="1"/>
  <c r="CO86" i="1"/>
  <c r="CO75" i="1"/>
  <c r="CO70" i="1"/>
  <c r="CO59" i="1"/>
  <c r="CO54" i="1"/>
  <c r="CO43" i="1"/>
  <c r="CO38" i="1"/>
  <c r="CO27" i="1"/>
  <c r="CO22" i="1"/>
  <c r="CO11" i="1"/>
  <c r="CO6" i="1"/>
  <c r="CK601" i="1"/>
  <c r="CK579" i="1"/>
  <c r="CK559" i="1"/>
  <c r="CK615" i="1"/>
  <c r="CK537" i="1"/>
  <c r="CK511" i="1"/>
  <c r="CK434" i="1"/>
  <c r="CK616" i="1"/>
  <c r="CK603" i="1"/>
  <c r="CK583" i="1"/>
  <c r="CK561" i="1"/>
  <c r="CK539" i="1"/>
  <c r="CK516" i="1"/>
  <c r="CK461" i="1"/>
  <c r="CK613" i="1"/>
  <c r="CK599" i="1"/>
  <c r="CK577" i="1"/>
  <c r="CK555" i="1"/>
  <c r="CK535" i="1"/>
  <c r="CK508" i="1"/>
  <c r="CK397" i="1"/>
  <c r="CK612" i="1"/>
  <c r="CK595" i="1"/>
  <c r="CK575" i="1"/>
  <c r="CK553" i="1"/>
  <c r="CK531" i="1"/>
  <c r="CK505" i="1"/>
  <c r="CK611" i="1"/>
  <c r="CK593" i="1"/>
  <c r="CK571" i="1"/>
  <c r="CK551" i="1"/>
  <c r="CK529" i="1"/>
  <c r="CK500" i="1"/>
  <c r="CK620" i="1"/>
  <c r="CK609" i="1"/>
  <c r="CK591" i="1"/>
  <c r="CK569" i="1"/>
  <c r="CK547" i="1"/>
  <c r="CK527" i="1"/>
  <c r="CK495" i="1"/>
  <c r="CK619" i="1"/>
  <c r="CK608" i="1"/>
  <c r="CK587" i="1"/>
  <c r="CK567" i="1"/>
  <c r="CK545" i="1"/>
  <c r="CK521" i="1"/>
  <c r="CK484" i="1"/>
  <c r="CK191" i="1"/>
  <c r="CK617" i="1"/>
  <c r="CK585" i="1"/>
  <c r="CK563" i="1"/>
  <c r="CK543" i="1"/>
  <c r="CK519" i="1"/>
  <c r="CK607" i="1"/>
  <c r="CK600" i="1"/>
  <c r="CK592" i="1"/>
  <c r="CK584" i="1"/>
  <c r="CK576" i="1"/>
  <c r="CK568" i="1"/>
  <c r="CK560" i="1"/>
  <c r="CK552" i="1"/>
  <c r="CK544" i="1"/>
  <c r="CK536" i="1"/>
  <c r="CK528" i="1"/>
  <c r="CK517" i="1"/>
  <c r="CK507" i="1"/>
  <c r="CK496" i="1"/>
  <c r="CK485" i="1"/>
  <c r="CK475" i="1"/>
  <c r="CK402" i="1"/>
  <c r="CK365" i="1"/>
  <c r="CK325" i="1"/>
  <c r="CK269" i="1"/>
  <c r="CK200" i="1"/>
  <c r="CK606" i="1"/>
  <c r="CK598" i="1"/>
  <c r="CK590" i="1"/>
  <c r="CK582" i="1"/>
  <c r="CK574" i="1"/>
  <c r="CK566" i="1"/>
  <c r="CK558" i="1"/>
  <c r="CK550" i="1"/>
  <c r="CK542" i="1"/>
  <c r="CK534" i="1"/>
  <c r="CK525" i="1"/>
  <c r="CK515" i="1"/>
  <c r="CK504" i="1"/>
  <c r="CK493" i="1"/>
  <c r="CK483" i="1"/>
  <c r="CK459" i="1"/>
  <c r="CK429" i="1"/>
  <c r="CK356" i="1"/>
  <c r="CK312" i="1"/>
  <c r="CK115" i="1"/>
  <c r="CK618" i="1"/>
  <c r="CK614" i="1"/>
  <c r="CK610" i="1"/>
  <c r="CK605" i="1"/>
  <c r="CK597" i="1"/>
  <c r="CK589" i="1"/>
  <c r="CK581" i="1"/>
  <c r="CK573" i="1"/>
  <c r="CK565" i="1"/>
  <c r="CK557" i="1"/>
  <c r="CK549" i="1"/>
  <c r="CK541" i="1"/>
  <c r="CK533" i="1"/>
  <c r="CK524" i="1"/>
  <c r="CK513" i="1"/>
  <c r="CK503" i="1"/>
  <c r="CK492" i="1"/>
  <c r="CK481" i="1"/>
  <c r="CK458" i="1"/>
  <c r="CK388" i="1"/>
  <c r="CK243" i="1"/>
  <c r="CK604" i="1"/>
  <c r="CK596" i="1"/>
  <c r="CK588" i="1"/>
  <c r="CK580" i="1"/>
  <c r="CK572" i="1"/>
  <c r="CK564" i="1"/>
  <c r="CK556" i="1"/>
  <c r="CK548" i="1"/>
  <c r="CK540" i="1"/>
  <c r="CK532" i="1"/>
  <c r="CK523" i="1"/>
  <c r="CK512" i="1"/>
  <c r="CK501" i="1"/>
  <c r="CK491" i="1"/>
  <c r="CK480" i="1"/>
  <c r="CK468" i="1"/>
  <c r="CK420" i="1"/>
  <c r="CK347" i="1"/>
  <c r="CK234" i="1"/>
  <c r="CK88" i="1"/>
  <c r="CK489" i="1"/>
  <c r="CK479" i="1"/>
  <c r="CK467" i="1"/>
  <c r="CK452" i="1"/>
  <c r="CK379" i="1"/>
  <c r="CK342" i="1"/>
  <c r="CK158" i="1"/>
  <c r="CK74" i="1"/>
  <c r="CK602" i="1"/>
  <c r="CK594" i="1"/>
  <c r="CK586" i="1"/>
  <c r="CK578" i="1"/>
  <c r="CK570" i="1"/>
  <c r="CK562" i="1"/>
  <c r="CK554" i="1"/>
  <c r="CK546" i="1"/>
  <c r="CK538" i="1"/>
  <c r="CK530" i="1"/>
  <c r="CK520" i="1"/>
  <c r="CK509" i="1"/>
  <c r="CK499" i="1"/>
  <c r="CK488" i="1"/>
  <c r="CK477" i="1"/>
  <c r="CK466" i="1"/>
  <c r="CK411" i="1"/>
  <c r="CK337" i="1"/>
  <c r="CK284" i="1"/>
  <c r="CK217" i="1"/>
  <c r="CK148" i="1"/>
  <c r="CK57" i="1"/>
  <c r="CK497" i="1"/>
  <c r="CK487" i="1"/>
  <c r="CK476" i="1"/>
  <c r="CK443" i="1"/>
  <c r="CK370" i="1"/>
  <c r="CK276" i="1"/>
  <c r="CK209" i="1"/>
  <c r="CK141" i="1"/>
  <c r="CK29" i="1"/>
  <c r="CK471" i="1"/>
  <c r="CK462" i="1"/>
  <c r="CK457" i="1"/>
  <c r="CK448" i="1"/>
  <c r="CK439" i="1"/>
  <c r="CK430" i="1"/>
  <c r="CK425" i="1"/>
  <c r="CK416" i="1"/>
  <c r="CK407" i="1"/>
  <c r="CK398" i="1"/>
  <c r="CK393" i="1"/>
  <c r="CK384" i="1"/>
  <c r="CK375" i="1"/>
  <c r="CK366" i="1"/>
  <c r="CK361" i="1"/>
  <c r="CK352" i="1"/>
  <c r="CK331" i="1"/>
  <c r="CK319" i="1"/>
  <c r="CK313" i="1"/>
  <c r="CK307" i="1"/>
  <c r="CK299" i="1"/>
  <c r="CK293" i="1"/>
  <c r="CK285" i="1"/>
  <c r="CK278" i="1"/>
  <c r="CK270" i="1"/>
  <c r="CK260" i="1"/>
  <c r="CK253" i="1"/>
  <c r="CK227" i="1"/>
  <c r="CK218" i="1"/>
  <c r="CK201" i="1"/>
  <c r="CK193" i="1"/>
  <c r="CK184" i="1"/>
  <c r="CK175" i="1"/>
  <c r="CK142" i="1"/>
  <c r="CK132" i="1"/>
  <c r="CK125" i="1"/>
  <c r="CK104" i="1"/>
  <c r="CK90" i="1"/>
  <c r="CK59" i="1"/>
  <c r="CK470" i="1"/>
  <c r="CK465" i="1"/>
  <c r="CK456" i="1"/>
  <c r="CK447" i="1"/>
  <c r="CK438" i="1"/>
  <c r="CK433" i="1"/>
  <c r="CK424" i="1"/>
  <c r="CK415" i="1"/>
  <c r="CK406" i="1"/>
  <c r="CK401" i="1"/>
  <c r="CK392" i="1"/>
  <c r="CK383" i="1"/>
  <c r="CK374" i="1"/>
  <c r="CK369" i="1"/>
  <c r="CK360" i="1"/>
  <c r="CK351" i="1"/>
  <c r="CK330" i="1"/>
  <c r="CK298" i="1"/>
  <c r="CK290" i="1"/>
  <c r="CK259" i="1"/>
  <c r="CK250" i="1"/>
  <c r="CK233" i="1"/>
  <c r="CK225" i="1"/>
  <c r="CK216" i="1"/>
  <c r="CK207" i="1"/>
  <c r="CK174" i="1"/>
  <c r="CK164" i="1"/>
  <c r="CK157" i="1"/>
  <c r="CK131" i="1"/>
  <c r="CK122" i="1"/>
  <c r="CK100" i="1"/>
  <c r="CK53" i="1"/>
  <c r="CK25" i="1"/>
  <c r="CK526" i="1"/>
  <c r="CK522" i="1"/>
  <c r="CK518" i="1"/>
  <c r="CK514" i="1"/>
  <c r="CK510" i="1"/>
  <c r="CK506" i="1"/>
  <c r="CK502" i="1"/>
  <c r="CK498" i="1"/>
  <c r="CK494" i="1"/>
  <c r="CK490" i="1"/>
  <c r="CK486" i="1"/>
  <c r="CK482" i="1"/>
  <c r="CK478" i="1"/>
  <c r="CK474" i="1"/>
  <c r="CK469" i="1"/>
  <c r="CK460" i="1"/>
  <c r="CK451" i="1"/>
  <c r="CK442" i="1"/>
  <c r="CK437" i="1"/>
  <c r="CK428" i="1"/>
  <c r="CK419" i="1"/>
  <c r="CK410" i="1"/>
  <c r="CK405" i="1"/>
  <c r="CK396" i="1"/>
  <c r="CK387" i="1"/>
  <c r="CK378" i="1"/>
  <c r="CK373" i="1"/>
  <c r="CK364" i="1"/>
  <c r="CK355" i="1"/>
  <c r="CK346" i="1"/>
  <c r="CK340" i="1"/>
  <c r="CK335" i="1"/>
  <c r="CK323" i="1"/>
  <c r="CK317" i="1"/>
  <c r="CK311" i="1"/>
  <c r="CK275" i="1"/>
  <c r="CK266" i="1"/>
  <c r="CK249" i="1"/>
  <c r="CK241" i="1"/>
  <c r="CK232" i="1"/>
  <c r="CK223" i="1"/>
  <c r="CK190" i="1"/>
  <c r="CK180" i="1"/>
  <c r="CK173" i="1"/>
  <c r="CK147" i="1"/>
  <c r="CK138" i="1"/>
  <c r="CK121" i="1"/>
  <c r="CK113" i="1"/>
  <c r="CK99" i="1"/>
  <c r="CK84" i="1"/>
  <c r="CK70" i="1"/>
  <c r="CK21" i="1"/>
  <c r="CK473" i="1"/>
  <c r="CK464" i="1"/>
  <c r="CK455" i="1"/>
  <c r="CK446" i="1"/>
  <c r="CK441" i="1"/>
  <c r="CK432" i="1"/>
  <c r="CK423" i="1"/>
  <c r="CK414" i="1"/>
  <c r="CK409" i="1"/>
  <c r="CK400" i="1"/>
  <c r="CK391" i="1"/>
  <c r="CK382" i="1"/>
  <c r="CK377" i="1"/>
  <c r="CK368" i="1"/>
  <c r="CK359" i="1"/>
  <c r="CK350" i="1"/>
  <c r="CK345" i="1"/>
  <c r="CK328" i="1"/>
  <c r="CK322" i="1"/>
  <c r="CK316" i="1"/>
  <c r="CK310" i="1"/>
  <c r="CK303" i="1"/>
  <c r="CK296" i="1"/>
  <c r="CK289" i="1"/>
  <c r="CK281" i="1"/>
  <c r="CK265" i="1"/>
  <c r="CK257" i="1"/>
  <c r="CK248" i="1"/>
  <c r="CK239" i="1"/>
  <c r="CK206" i="1"/>
  <c r="CK196" i="1"/>
  <c r="CK189" i="1"/>
  <c r="CK163" i="1"/>
  <c r="CK154" i="1"/>
  <c r="CK137" i="1"/>
  <c r="CK129" i="1"/>
  <c r="CK120" i="1"/>
  <c r="CK111" i="1"/>
  <c r="CK97" i="1"/>
  <c r="CK83" i="1"/>
  <c r="CK67" i="1"/>
  <c r="CK450" i="1"/>
  <c r="CK445" i="1"/>
  <c r="CK436" i="1"/>
  <c r="CK427" i="1"/>
  <c r="CK418" i="1"/>
  <c r="CK413" i="1"/>
  <c r="CK404" i="1"/>
  <c r="CK395" i="1"/>
  <c r="CK386" i="1"/>
  <c r="CK381" i="1"/>
  <c r="CK372" i="1"/>
  <c r="CK363" i="1"/>
  <c r="CK354" i="1"/>
  <c r="CK349" i="1"/>
  <c r="CK344" i="1"/>
  <c r="CK339" i="1"/>
  <c r="CK334" i="1"/>
  <c r="CK288" i="1"/>
  <c r="CK280" i="1"/>
  <c r="CK273" i="1"/>
  <c r="CK264" i="1"/>
  <c r="CK255" i="1"/>
  <c r="CK222" i="1"/>
  <c r="CK212" i="1"/>
  <c r="CK205" i="1"/>
  <c r="CK179" i="1"/>
  <c r="CK170" i="1"/>
  <c r="CK153" i="1"/>
  <c r="CK145" i="1"/>
  <c r="CK136" i="1"/>
  <c r="CK127" i="1"/>
  <c r="CK110" i="1"/>
  <c r="CK95" i="1"/>
  <c r="CK81" i="1"/>
  <c r="CK66" i="1"/>
  <c r="CK472" i="1"/>
  <c r="CK463" i="1"/>
  <c r="CK454" i="1"/>
  <c r="CK449" i="1"/>
  <c r="CK440" i="1"/>
  <c r="CK431" i="1"/>
  <c r="CK422" i="1"/>
  <c r="CK417" i="1"/>
  <c r="CK408" i="1"/>
  <c r="CK399" i="1"/>
  <c r="CK390" i="1"/>
  <c r="CK385" i="1"/>
  <c r="CK376" i="1"/>
  <c r="CK367" i="1"/>
  <c r="CK358" i="1"/>
  <c r="CK353" i="1"/>
  <c r="CK333" i="1"/>
  <c r="CK321" i="1"/>
  <c r="CK308" i="1"/>
  <c r="CK302" i="1"/>
  <c r="CK294" i="1"/>
  <c r="CK287" i="1"/>
  <c r="CK271" i="1"/>
  <c r="CK238" i="1"/>
  <c r="CK228" i="1"/>
  <c r="CK221" i="1"/>
  <c r="CK195" i="1"/>
  <c r="CK186" i="1"/>
  <c r="CK169" i="1"/>
  <c r="CK161" i="1"/>
  <c r="CK152" i="1"/>
  <c r="CK143" i="1"/>
  <c r="CK94" i="1"/>
  <c r="CK79" i="1"/>
  <c r="CK63" i="1"/>
  <c r="CK453" i="1"/>
  <c r="CK444" i="1"/>
  <c r="CK435" i="1"/>
  <c r="CK426" i="1"/>
  <c r="CK421" i="1"/>
  <c r="CK412" i="1"/>
  <c r="CK403" i="1"/>
  <c r="CK394" i="1"/>
  <c r="CK389" i="1"/>
  <c r="CK380" i="1"/>
  <c r="CK371" i="1"/>
  <c r="CK362" i="1"/>
  <c r="CK357" i="1"/>
  <c r="CK348" i="1"/>
  <c r="CK343" i="1"/>
  <c r="CK338" i="1"/>
  <c r="CK332" i="1"/>
  <c r="CK326" i="1"/>
  <c r="CK320" i="1"/>
  <c r="CK314" i="1"/>
  <c r="CK301" i="1"/>
  <c r="CK279" i="1"/>
  <c r="CK254" i="1"/>
  <c r="CK244" i="1"/>
  <c r="CK237" i="1"/>
  <c r="CK211" i="1"/>
  <c r="CK202" i="1"/>
  <c r="CK185" i="1"/>
  <c r="CK177" i="1"/>
  <c r="CK168" i="1"/>
  <c r="CK159" i="1"/>
  <c r="CK126" i="1"/>
  <c r="CK116" i="1"/>
  <c r="CK106" i="1"/>
  <c r="CK78" i="1"/>
  <c r="CK61" i="1"/>
  <c r="CK329" i="1"/>
  <c r="CK324" i="1"/>
  <c r="CK315" i="1"/>
  <c r="CK306" i="1"/>
  <c r="CK297" i="1"/>
  <c r="CK292" i="1"/>
  <c r="CK283" i="1"/>
  <c r="CK274" i="1"/>
  <c r="CK268" i="1"/>
  <c r="CK263" i="1"/>
  <c r="CK258" i="1"/>
  <c r="CK252" i="1"/>
  <c r="CK247" i="1"/>
  <c r="CK242" i="1"/>
  <c r="CK236" i="1"/>
  <c r="CK231" i="1"/>
  <c r="CK226" i="1"/>
  <c r="CK220" i="1"/>
  <c r="CK215" i="1"/>
  <c r="CK210" i="1"/>
  <c r="CK204" i="1"/>
  <c r="CK199" i="1"/>
  <c r="CK194" i="1"/>
  <c r="CK188" i="1"/>
  <c r="CK183" i="1"/>
  <c r="CK178" i="1"/>
  <c r="CK172" i="1"/>
  <c r="CK167" i="1"/>
  <c r="CK162" i="1"/>
  <c r="CK156" i="1"/>
  <c r="CK151" i="1"/>
  <c r="CK146" i="1"/>
  <c r="CK140" i="1"/>
  <c r="CK135" i="1"/>
  <c r="CK130" i="1"/>
  <c r="CK124" i="1"/>
  <c r="CK119" i="1"/>
  <c r="CK114" i="1"/>
  <c r="CK108" i="1"/>
  <c r="CK103" i="1"/>
  <c r="CK98" i="1"/>
  <c r="CK92" i="1"/>
  <c r="CK87" i="1"/>
  <c r="CK82" i="1"/>
  <c r="CK76" i="1"/>
  <c r="CK58" i="1"/>
  <c r="CK37" i="1"/>
  <c r="CK305" i="1"/>
  <c r="CK300" i="1"/>
  <c r="CK291" i="1"/>
  <c r="CK282" i="1"/>
  <c r="CK272" i="1"/>
  <c r="CK267" i="1"/>
  <c r="CK262" i="1"/>
  <c r="CK256" i="1"/>
  <c r="CK251" i="1"/>
  <c r="CK246" i="1"/>
  <c r="CK240" i="1"/>
  <c r="CK235" i="1"/>
  <c r="CK230" i="1"/>
  <c r="CK224" i="1"/>
  <c r="CK219" i="1"/>
  <c r="CK214" i="1"/>
  <c r="CK208" i="1"/>
  <c r="CK203" i="1"/>
  <c r="CK198" i="1"/>
  <c r="CK192" i="1"/>
  <c r="CK187" i="1"/>
  <c r="CK182" i="1"/>
  <c r="CK176" i="1"/>
  <c r="CK171" i="1"/>
  <c r="CK166" i="1"/>
  <c r="CK160" i="1"/>
  <c r="CK155" i="1"/>
  <c r="CK150" i="1"/>
  <c r="CK144" i="1"/>
  <c r="CK139" i="1"/>
  <c r="CK134" i="1"/>
  <c r="CK128" i="1"/>
  <c r="CK123" i="1"/>
  <c r="CK118" i="1"/>
  <c r="CK112" i="1"/>
  <c r="CK107" i="1"/>
  <c r="CK102" i="1"/>
  <c r="CK96" i="1"/>
  <c r="CK91" i="1"/>
  <c r="CK86" i="1"/>
  <c r="CK80" i="1"/>
  <c r="CK75" i="1"/>
  <c r="CK69" i="1"/>
  <c r="CK45" i="1"/>
  <c r="CK13" i="1"/>
  <c r="CK341" i="1"/>
  <c r="CK336" i="1"/>
  <c r="CK327" i="1"/>
  <c r="CK318" i="1"/>
  <c r="CK309" i="1"/>
  <c r="CK304" i="1"/>
  <c r="CK295" i="1"/>
  <c r="CK286" i="1"/>
  <c r="CK277" i="1"/>
  <c r="CK261" i="1"/>
  <c r="CK245" i="1"/>
  <c r="CK229" i="1"/>
  <c r="CK213" i="1"/>
  <c r="CK197" i="1"/>
  <c r="CK181" i="1"/>
  <c r="CK165" i="1"/>
  <c r="CK149" i="1"/>
  <c r="CK133" i="1"/>
  <c r="CK117" i="1"/>
  <c r="CK101" i="1"/>
  <c r="CK85" i="1"/>
  <c r="CK62" i="1"/>
  <c r="CK33" i="1"/>
  <c r="CK105" i="1"/>
  <c r="CK89" i="1"/>
  <c r="CK73" i="1"/>
  <c r="CK41" i="1"/>
  <c r="CK9" i="1"/>
  <c r="CK109" i="1"/>
  <c r="CK93" i="1"/>
  <c r="CK77" i="1"/>
  <c r="CK71" i="1"/>
  <c r="CK65" i="1"/>
  <c r="CK49" i="1"/>
  <c r="CK17" i="1"/>
  <c r="CK72" i="1"/>
  <c r="CK68" i="1"/>
  <c r="CK64" i="1"/>
  <c r="CK60" i="1"/>
  <c r="CK56" i="1"/>
  <c r="CK52" i="1"/>
  <c r="CK48" i="1"/>
  <c r="CK44" i="1"/>
  <c r="CK40" i="1"/>
  <c r="CK36" i="1"/>
  <c r="CK32" i="1"/>
  <c r="CK28" i="1"/>
  <c r="CK24" i="1"/>
  <c r="CK20" i="1"/>
  <c r="CK16" i="1"/>
  <c r="CK12" i="1"/>
  <c r="CK8" i="1"/>
  <c r="CK55" i="1"/>
  <c r="CK51" i="1"/>
  <c r="CK47" i="1"/>
  <c r="CK43" i="1"/>
  <c r="CK39" i="1"/>
  <c r="CK35" i="1"/>
  <c r="CK31" i="1"/>
  <c r="CK27" i="1"/>
  <c r="CK23" i="1"/>
  <c r="CK19" i="1"/>
  <c r="CK15" i="1"/>
  <c r="CK11" i="1"/>
  <c r="CK7" i="1"/>
  <c r="CK54" i="1"/>
  <c r="CK50" i="1"/>
  <c r="CK46" i="1"/>
  <c r="CK42" i="1"/>
  <c r="CK38" i="1"/>
  <c r="CK34" i="1"/>
  <c r="CK30" i="1"/>
  <c r="CK26" i="1"/>
  <c r="CK22" i="1"/>
  <c r="CK18" i="1"/>
  <c r="CK14" i="1"/>
  <c r="CK10" i="1"/>
  <c r="CK6" i="1"/>
  <c r="CG746" i="1"/>
  <c r="CG652" i="1"/>
  <c r="CG601" i="1"/>
  <c r="CG457" i="1"/>
  <c r="CG697" i="1"/>
  <c r="CG735" i="1"/>
  <c r="CG690" i="1"/>
  <c r="CG588" i="1"/>
  <c r="CG741" i="1"/>
  <c r="CG594" i="1"/>
  <c r="CG730" i="1"/>
  <c r="CG684" i="1"/>
  <c r="CG633" i="1"/>
  <c r="CG519" i="1"/>
  <c r="CG383" i="1"/>
  <c r="CG725" i="1"/>
  <c r="CG626" i="1"/>
  <c r="CG507" i="1"/>
  <c r="CG329" i="1"/>
  <c r="CG719" i="1"/>
  <c r="CG620" i="1"/>
  <c r="CG569" i="1"/>
  <c r="CG494" i="1"/>
  <c r="CG714" i="1"/>
  <c r="CG665" i="1"/>
  <c r="CG562" i="1"/>
  <c r="CG482" i="1"/>
  <c r="CG709" i="1"/>
  <c r="CG658" i="1"/>
  <c r="CG556" i="1"/>
  <c r="CG470" i="1"/>
  <c r="CG736" i="1"/>
  <c r="CG720" i="1"/>
  <c r="CG704" i="1"/>
  <c r="CG685" i="1"/>
  <c r="CG678" i="1"/>
  <c r="CG672" i="1"/>
  <c r="CG653" i="1"/>
  <c r="CG646" i="1"/>
  <c r="CG640" i="1"/>
  <c r="CG621" i="1"/>
  <c r="CG614" i="1"/>
  <c r="CG608" i="1"/>
  <c r="CG589" i="1"/>
  <c r="CG582" i="1"/>
  <c r="CG576" i="1"/>
  <c r="CG557" i="1"/>
  <c r="CG550" i="1"/>
  <c r="CG532" i="1"/>
  <c r="CG508" i="1"/>
  <c r="CG496" i="1"/>
  <c r="CG484" i="1"/>
  <c r="CG445" i="1"/>
  <c r="CG431" i="1"/>
  <c r="CG740" i="1"/>
  <c r="CG724" i="1"/>
  <c r="CG708" i="1"/>
  <c r="CG702" i="1"/>
  <c r="CG696" i="1"/>
  <c r="CG677" i="1"/>
  <c r="CG670" i="1"/>
  <c r="CG664" i="1"/>
  <c r="CG645" i="1"/>
  <c r="CG638" i="1"/>
  <c r="CG632" i="1"/>
  <c r="CG613" i="1"/>
  <c r="CG606" i="1"/>
  <c r="CG600" i="1"/>
  <c r="CG581" i="1"/>
  <c r="CG574" i="1"/>
  <c r="CG568" i="1"/>
  <c r="CG549" i="1"/>
  <c r="CG540" i="1"/>
  <c r="CG517" i="1"/>
  <c r="CG505" i="1"/>
  <c r="CG493" i="1"/>
  <c r="CG456" i="1"/>
  <c r="CG441" i="1"/>
  <c r="CG376" i="1"/>
  <c r="CG321" i="1"/>
  <c r="CG205" i="1"/>
  <c r="CG750" i="1"/>
  <c r="CG745" i="1"/>
  <c r="CG739" i="1"/>
  <c r="CG734" i="1"/>
  <c r="CG729" i="1"/>
  <c r="CG723" i="1"/>
  <c r="CG718" i="1"/>
  <c r="CG713" i="1"/>
  <c r="CG707" i="1"/>
  <c r="CG689" i="1"/>
  <c r="CG682" i="1"/>
  <c r="CG676" i="1"/>
  <c r="CG657" i="1"/>
  <c r="CG650" i="1"/>
  <c r="CG644" i="1"/>
  <c r="CG625" i="1"/>
  <c r="CG618" i="1"/>
  <c r="CG612" i="1"/>
  <c r="CG593" i="1"/>
  <c r="CG586" i="1"/>
  <c r="CG580" i="1"/>
  <c r="CG561" i="1"/>
  <c r="CG554" i="1"/>
  <c r="CG548" i="1"/>
  <c r="CG528" i="1"/>
  <c r="CG516" i="1"/>
  <c r="CG467" i="1"/>
  <c r="CG454" i="1"/>
  <c r="CG440" i="1"/>
  <c r="CG370" i="1"/>
  <c r="CG315" i="1"/>
  <c r="CG256" i="1"/>
  <c r="CG197" i="1"/>
  <c r="CG111" i="1"/>
  <c r="CG744" i="1"/>
  <c r="CG728" i="1"/>
  <c r="CG712" i="1"/>
  <c r="CG701" i="1"/>
  <c r="CG694" i="1"/>
  <c r="CG688" i="1"/>
  <c r="CG669" i="1"/>
  <c r="CG662" i="1"/>
  <c r="CG656" i="1"/>
  <c r="CG637" i="1"/>
  <c r="CG630" i="1"/>
  <c r="CG624" i="1"/>
  <c r="CG605" i="1"/>
  <c r="CG598" i="1"/>
  <c r="CG592" i="1"/>
  <c r="CG573" i="1"/>
  <c r="CG566" i="1"/>
  <c r="CG560" i="1"/>
  <c r="CG526" i="1"/>
  <c r="CG514" i="1"/>
  <c r="CG502" i="1"/>
  <c r="CG452" i="1"/>
  <c r="CG438" i="1"/>
  <c r="CG415" i="1"/>
  <c r="CG307" i="1"/>
  <c r="CG248" i="1"/>
  <c r="CG749" i="1"/>
  <c r="CG743" i="1"/>
  <c r="CG738" i="1"/>
  <c r="CG733" i="1"/>
  <c r="CG727" i="1"/>
  <c r="CG722" i="1"/>
  <c r="CG717" i="1"/>
  <c r="CG711" i="1"/>
  <c r="CG706" i="1"/>
  <c r="CG700" i="1"/>
  <c r="CG681" i="1"/>
  <c r="CG674" i="1"/>
  <c r="CG668" i="1"/>
  <c r="CG649" i="1"/>
  <c r="CG642" i="1"/>
  <c r="CG636" i="1"/>
  <c r="CG617" i="1"/>
  <c r="CG610" i="1"/>
  <c r="CG604" i="1"/>
  <c r="CG585" i="1"/>
  <c r="CG578" i="1"/>
  <c r="CG572" i="1"/>
  <c r="CG553" i="1"/>
  <c r="CG546" i="1"/>
  <c r="CG536" i="1"/>
  <c r="CG525" i="1"/>
  <c r="CG476" i="1"/>
  <c r="CG464" i="1"/>
  <c r="CG451" i="1"/>
  <c r="CG436" i="1"/>
  <c r="CG408" i="1"/>
  <c r="CG300" i="1"/>
  <c r="CG242" i="1"/>
  <c r="CG183" i="1"/>
  <c r="CG748" i="1"/>
  <c r="CG732" i="1"/>
  <c r="CG716" i="1"/>
  <c r="CG693" i="1"/>
  <c r="CG686" i="1"/>
  <c r="CG680" i="1"/>
  <c r="CG661" i="1"/>
  <c r="CG654" i="1"/>
  <c r="CG648" i="1"/>
  <c r="CG629" i="1"/>
  <c r="CG622" i="1"/>
  <c r="CG616" i="1"/>
  <c r="CG597" i="1"/>
  <c r="CG590" i="1"/>
  <c r="CG584" i="1"/>
  <c r="CG565" i="1"/>
  <c r="CG558" i="1"/>
  <c r="CG552" i="1"/>
  <c r="CG499" i="1"/>
  <c r="CG487" i="1"/>
  <c r="CG475" i="1"/>
  <c r="CG462" i="1"/>
  <c r="CG435" i="1"/>
  <c r="CG402" i="1"/>
  <c r="CG351" i="1"/>
  <c r="CG234" i="1"/>
  <c r="CG172" i="1"/>
  <c r="CG70" i="1"/>
  <c r="CG747" i="1"/>
  <c r="CG742" i="1"/>
  <c r="CG737" i="1"/>
  <c r="CG731" i="1"/>
  <c r="CG726" i="1"/>
  <c r="CG721" i="1"/>
  <c r="CG715" i="1"/>
  <c r="CG710" i="1"/>
  <c r="CG705" i="1"/>
  <c r="CG698" i="1"/>
  <c r="CG692" i="1"/>
  <c r="CG673" i="1"/>
  <c r="CG666" i="1"/>
  <c r="CG660" i="1"/>
  <c r="CG641" i="1"/>
  <c r="CG634" i="1"/>
  <c r="CG628" i="1"/>
  <c r="CG609" i="1"/>
  <c r="CG602" i="1"/>
  <c r="CG596" i="1"/>
  <c r="CG577" i="1"/>
  <c r="CG570" i="1"/>
  <c r="CG564" i="1"/>
  <c r="CG544" i="1"/>
  <c r="CG485" i="1"/>
  <c r="CG473" i="1"/>
  <c r="CG461" i="1"/>
  <c r="CG447" i="1"/>
  <c r="CG227" i="1"/>
  <c r="CG160" i="1"/>
  <c r="CG49" i="1"/>
  <c r="CG524" i="1"/>
  <c r="CG515" i="1"/>
  <c r="CG510" i="1"/>
  <c r="CG501" i="1"/>
  <c r="CG492" i="1"/>
  <c r="CG483" i="1"/>
  <c r="CG478" i="1"/>
  <c r="CG469" i="1"/>
  <c r="CG460" i="1"/>
  <c r="CG455" i="1"/>
  <c r="CG449" i="1"/>
  <c r="CG444" i="1"/>
  <c r="CG439" i="1"/>
  <c r="CG433" i="1"/>
  <c r="CG428" i="1"/>
  <c r="CG422" i="1"/>
  <c r="CG403" i="1"/>
  <c r="CG396" i="1"/>
  <c r="CG390" i="1"/>
  <c r="CG371" i="1"/>
  <c r="CG364" i="1"/>
  <c r="CG358" i="1"/>
  <c r="CG344" i="1"/>
  <c r="CG338" i="1"/>
  <c r="CG330" i="1"/>
  <c r="CG323" i="1"/>
  <c r="CG301" i="1"/>
  <c r="CG293" i="1"/>
  <c r="CG279" i="1"/>
  <c r="CG271" i="1"/>
  <c r="CG250" i="1"/>
  <c r="CG228" i="1"/>
  <c r="CG220" i="1"/>
  <c r="CG213" i="1"/>
  <c r="CG206" i="1"/>
  <c r="CG198" i="1"/>
  <c r="CG174" i="1"/>
  <c r="CG161" i="1"/>
  <c r="CG149" i="1"/>
  <c r="CG137" i="1"/>
  <c r="CG86" i="1"/>
  <c r="CG55" i="1"/>
  <c r="CG523" i="1"/>
  <c r="CG518" i="1"/>
  <c r="CG509" i="1"/>
  <c r="CG500" i="1"/>
  <c r="CG491" i="1"/>
  <c r="CG486" i="1"/>
  <c r="CG477" i="1"/>
  <c r="CG468" i="1"/>
  <c r="CG459" i="1"/>
  <c r="CG453" i="1"/>
  <c r="CG448" i="1"/>
  <c r="CG443" i="1"/>
  <c r="CG437" i="1"/>
  <c r="CG432" i="1"/>
  <c r="CG427" i="1"/>
  <c r="CG420" i="1"/>
  <c r="CG414" i="1"/>
  <c r="CG395" i="1"/>
  <c r="CG388" i="1"/>
  <c r="CG382" i="1"/>
  <c r="CG363" i="1"/>
  <c r="CG356" i="1"/>
  <c r="CG350" i="1"/>
  <c r="CG343" i="1"/>
  <c r="CG335" i="1"/>
  <c r="CG314" i="1"/>
  <c r="CG292" i="1"/>
  <c r="CG284" i="1"/>
  <c r="CG277" i="1"/>
  <c r="CG270" i="1"/>
  <c r="CG262" i="1"/>
  <c r="CG233" i="1"/>
  <c r="CG225" i="1"/>
  <c r="CG219" i="1"/>
  <c r="CG211" i="1"/>
  <c r="CG204" i="1"/>
  <c r="CG134" i="1"/>
  <c r="CG122" i="1"/>
  <c r="CG110" i="1"/>
  <c r="CG703" i="1"/>
  <c r="CG699" i="1"/>
  <c r="CG695" i="1"/>
  <c r="CG691" i="1"/>
  <c r="CG687" i="1"/>
  <c r="CG683" i="1"/>
  <c r="CG679" i="1"/>
  <c r="CG675" i="1"/>
  <c r="CG671" i="1"/>
  <c r="CG667" i="1"/>
  <c r="CG663" i="1"/>
  <c r="CG659" i="1"/>
  <c r="CG655" i="1"/>
  <c r="CG651" i="1"/>
  <c r="CG647" i="1"/>
  <c r="CG643" i="1"/>
  <c r="CG639" i="1"/>
  <c r="CG635" i="1"/>
  <c r="CG631" i="1"/>
  <c r="CG627" i="1"/>
  <c r="CG623" i="1"/>
  <c r="CG619" i="1"/>
  <c r="CG615" i="1"/>
  <c r="CG611" i="1"/>
  <c r="CG607" i="1"/>
  <c r="CG603" i="1"/>
  <c r="CG599" i="1"/>
  <c r="CG595" i="1"/>
  <c r="CG591" i="1"/>
  <c r="CG587" i="1"/>
  <c r="CG583" i="1"/>
  <c r="CG579" i="1"/>
  <c r="CG575" i="1"/>
  <c r="CG571" i="1"/>
  <c r="CG567" i="1"/>
  <c r="CG563" i="1"/>
  <c r="CG559" i="1"/>
  <c r="CG555" i="1"/>
  <c r="CG551" i="1"/>
  <c r="CG547" i="1"/>
  <c r="CG543" i="1"/>
  <c r="CG539" i="1"/>
  <c r="CG535" i="1"/>
  <c r="CG531" i="1"/>
  <c r="CG527" i="1"/>
  <c r="CG522" i="1"/>
  <c r="CG513" i="1"/>
  <c r="CG504" i="1"/>
  <c r="CG495" i="1"/>
  <c r="CG490" i="1"/>
  <c r="CG481" i="1"/>
  <c r="CG472" i="1"/>
  <c r="CG463" i="1"/>
  <c r="CG458" i="1"/>
  <c r="CG442" i="1"/>
  <c r="CG426" i="1"/>
  <c r="CG407" i="1"/>
  <c r="CG400" i="1"/>
  <c r="CG394" i="1"/>
  <c r="CG375" i="1"/>
  <c r="CG368" i="1"/>
  <c r="CG362" i="1"/>
  <c r="CG320" i="1"/>
  <c r="CG312" i="1"/>
  <c r="CG306" i="1"/>
  <c r="CG298" i="1"/>
  <c r="CG291" i="1"/>
  <c r="CG269" i="1"/>
  <c r="CG261" i="1"/>
  <c r="CG247" i="1"/>
  <c r="CG239" i="1"/>
  <c r="CG218" i="1"/>
  <c r="CG196" i="1"/>
  <c r="CG188" i="1"/>
  <c r="CG181" i="1"/>
  <c r="CG169" i="1"/>
  <c r="CG120" i="1"/>
  <c r="CG108" i="1"/>
  <c r="CG95" i="1"/>
  <c r="CG419" i="1"/>
  <c r="CG412" i="1"/>
  <c r="CG406" i="1"/>
  <c r="CG387" i="1"/>
  <c r="CG380" i="1"/>
  <c r="CG374" i="1"/>
  <c r="CG355" i="1"/>
  <c r="CG348" i="1"/>
  <c r="CG341" i="1"/>
  <c r="CG334" i="1"/>
  <c r="CG326" i="1"/>
  <c r="CG297" i="1"/>
  <c r="CG289" i="1"/>
  <c r="CG283" i="1"/>
  <c r="CG275" i="1"/>
  <c r="CG268" i="1"/>
  <c r="CG224" i="1"/>
  <c r="CG216" i="1"/>
  <c r="CG210" i="1"/>
  <c r="CG202" i="1"/>
  <c r="CG195" i="1"/>
  <c r="CG143" i="1"/>
  <c r="CG131" i="1"/>
  <c r="CG119" i="1"/>
  <c r="CG93" i="1"/>
  <c r="CG79" i="1"/>
  <c r="CG30" i="1"/>
  <c r="CG542" i="1"/>
  <c r="CG538" i="1"/>
  <c r="CG534" i="1"/>
  <c r="CG530" i="1"/>
  <c r="CG521" i="1"/>
  <c r="CG512" i="1"/>
  <c r="CG503" i="1"/>
  <c r="CG498" i="1"/>
  <c r="CG489" i="1"/>
  <c r="CG480" i="1"/>
  <c r="CG471" i="1"/>
  <c r="CG466" i="1"/>
  <c r="CG446" i="1"/>
  <c r="CG430" i="1"/>
  <c r="CG424" i="1"/>
  <c r="CG418" i="1"/>
  <c r="CG399" i="1"/>
  <c r="CG392" i="1"/>
  <c r="CG386" i="1"/>
  <c r="CG367" i="1"/>
  <c r="CG360" i="1"/>
  <c r="CG354" i="1"/>
  <c r="CG333" i="1"/>
  <c r="CG325" i="1"/>
  <c r="CG311" i="1"/>
  <c r="CG303" i="1"/>
  <c r="CG282" i="1"/>
  <c r="CG260" i="1"/>
  <c r="CG252" i="1"/>
  <c r="CG245" i="1"/>
  <c r="CG238" i="1"/>
  <c r="CG230" i="1"/>
  <c r="CG201" i="1"/>
  <c r="CG193" i="1"/>
  <c r="CG187" i="1"/>
  <c r="CG166" i="1"/>
  <c r="CG154" i="1"/>
  <c r="CG142" i="1"/>
  <c r="CG129" i="1"/>
  <c r="CG117" i="1"/>
  <c r="CG105" i="1"/>
  <c r="CG91" i="1"/>
  <c r="CG77" i="1"/>
  <c r="CG63" i="1"/>
  <c r="CG23" i="1"/>
  <c r="CG429" i="1"/>
  <c r="CG411" i="1"/>
  <c r="CG404" i="1"/>
  <c r="CG398" i="1"/>
  <c r="CG379" i="1"/>
  <c r="CG372" i="1"/>
  <c r="CG366" i="1"/>
  <c r="CG347" i="1"/>
  <c r="CG339" i="1"/>
  <c r="CG332" i="1"/>
  <c r="CG288" i="1"/>
  <c r="CG280" i="1"/>
  <c r="CG274" i="1"/>
  <c r="CG266" i="1"/>
  <c r="CG259" i="1"/>
  <c r="CG237" i="1"/>
  <c r="CG229" i="1"/>
  <c r="CG215" i="1"/>
  <c r="CG207" i="1"/>
  <c r="CG186" i="1"/>
  <c r="CG152" i="1"/>
  <c r="CG140" i="1"/>
  <c r="CG128" i="1"/>
  <c r="CG90" i="1"/>
  <c r="CG75" i="1"/>
  <c r="CG61" i="1"/>
  <c r="CG17" i="1"/>
  <c r="CG545" i="1"/>
  <c r="CG541" i="1"/>
  <c r="CG537" i="1"/>
  <c r="CG533" i="1"/>
  <c r="CG529" i="1"/>
  <c r="CG520" i="1"/>
  <c r="CG511" i="1"/>
  <c r="CG506" i="1"/>
  <c r="CG497" i="1"/>
  <c r="CG488" i="1"/>
  <c r="CG479" i="1"/>
  <c r="CG474" i="1"/>
  <c r="CG465" i="1"/>
  <c r="CG450" i="1"/>
  <c r="CG434" i="1"/>
  <c r="CG423" i="1"/>
  <c r="CG416" i="1"/>
  <c r="CG410" i="1"/>
  <c r="CG391" i="1"/>
  <c r="CG384" i="1"/>
  <c r="CG378" i="1"/>
  <c r="CG359" i="1"/>
  <c r="CG352" i="1"/>
  <c r="CG346" i="1"/>
  <c r="CG324" i="1"/>
  <c r="CG316" i="1"/>
  <c r="CG309" i="1"/>
  <c r="CG302" i="1"/>
  <c r="CG294" i="1"/>
  <c r="CG265" i="1"/>
  <c r="CG257" i="1"/>
  <c r="CG251" i="1"/>
  <c r="CG243" i="1"/>
  <c r="CG236" i="1"/>
  <c r="CG192" i="1"/>
  <c r="CG184" i="1"/>
  <c r="CG175" i="1"/>
  <c r="CG163" i="1"/>
  <c r="CG151" i="1"/>
  <c r="CG102" i="1"/>
  <c r="CG74" i="1"/>
  <c r="CG58" i="1"/>
  <c r="CG342" i="1"/>
  <c r="CG337" i="1"/>
  <c r="CG328" i="1"/>
  <c r="CG319" i="1"/>
  <c r="CG310" i="1"/>
  <c r="CG305" i="1"/>
  <c r="CG296" i="1"/>
  <c r="CG287" i="1"/>
  <c r="CG278" i="1"/>
  <c r="CG273" i="1"/>
  <c r="CG264" i="1"/>
  <c r="CG255" i="1"/>
  <c r="CG246" i="1"/>
  <c r="CG241" i="1"/>
  <c r="CG232" i="1"/>
  <c r="CG223" i="1"/>
  <c r="CG214" i="1"/>
  <c r="CG209" i="1"/>
  <c r="CG200" i="1"/>
  <c r="CG191" i="1"/>
  <c r="CG182" i="1"/>
  <c r="CG177" i="1"/>
  <c r="CG168" i="1"/>
  <c r="CG159" i="1"/>
  <c r="CG150" i="1"/>
  <c r="CG145" i="1"/>
  <c r="CG136" i="1"/>
  <c r="CG127" i="1"/>
  <c r="CG118" i="1"/>
  <c r="CG113" i="1"/>
  <c r="CG104" i="1"/>
  <c r="CG99" i="1"/>
  <c r="CG94" i="1"/>
  <c r="CG83" i="1"/>
  <c r="CG78" i="1"/>
  <c r="CG67" i="1"/>
  <c r="CG62" i="1"/>
  <c r="CG50" i="1"/>
  <c r="CG43" i="1"/>
  <c r="CG37" i="1"/>
  <c r="CG18" i="1"/>
  <c r="CG11" i="1"/>
  <c r="CG345" i="1"/>
  <c r="CG336" i="1"/>
  <c r="CG327" i="1"/>
  <c r="CG318" i="1"/>
  <c r="CG313" i="1"/>
  <c r="CG304" i="1"/>
  <c r="CG295" i="1"/>
  <c r="CG286" i="1"/>
  <c r="CG281" i="1"/>
  <c r="CG272" i="1"/>
  <c r="CG263" i="1"/>
  <c r="CG254" i="1"/>
  <c r="CG249" i="1"/>
  <c r="CG240" i="1"/>
  <c r="CG231" i="1"/>
  <c r="CG222" i="1"/>
  <c r="CG217" i="1"/>
  <c r="CG208" i="1"/>
  <c r="CG199" i="1"/>
  <c r="CG190" i="1"/>
  <c r="CG185" i="1"/>
  <c r="CG176" i="1"/>
  <c r="CG167" i="1"/>
  <c r="CG158" i="1"/>
  <c r="CG153" i="1"/>
  <c r="CG144" i="1"/>
  <c r="CG135" i="1"/>
  <c r="CG126" i="1"/>
  <c r="CG121" i="1"/>
  <c r="CG112" i="1"/>
  <c r="CG103" i="1"/>
  <c r="CG98" i="1"/>
  <c r="CG87" i="1"/>
  <c r="CG82" i="1"/>
  <c r="CG71" i="1"/>
  <c r="CG66" i="1"/>
  <c r="CG42" i="1"/>
  <c r="CG35" i="1"/>
  <c r="CG29" i="1"/>
  <c r="CG10" i="1"/>
  <c r="CG425" i="1"/>
  <c r="CG421" i="1"/>
  <c r="CG417" i="1"/>
  <c r="CG413" i="1"/>
  <c r="CG409" i="1"/>
  <c r="CG405" i="1"/>
  <c r="CG401" i="1"/>
  <c r="CG397" i="1"/>
  <c r="CG393" i="1"/>
  <c r="CG389" i="1"/>
  <c r="CG385" i="1"/>
  <c r="CG381" i="1"/>
  <c r="CG377" i="1"/>
  <c r="CG373" i="1"/>
  <c r="CG369" i="1"/>
  <c r="CG365" i="1"/>
  <c r="CG361" i="1"/>
  <c r="CG357" i="1"/>
  <c r="CG353" i="1"/>
  <c r="CG349" i="1"/>
  <c r="CG340" i="1"/>
  <c r="CG331" i="1"/>
  <c r="CG322" i="1"/>
  <c r="CG317" i="1"/>
  <c r="CG308" i="1"/>
  <c r="CG299" i="1"/>
  <c r="CG290" i="1"/>
  <c r="CG285" i="1"/>
  <c r="CG276" i="1"/>
  <c r="CG267" i="1"/>
  <c r="CG258" i="1"/>
  <c r="CG253" i="1"/>
  <c r="CG244" i="1"/>
  <c r="CG235" i="1"/>
  <c r="CG226" i="1"/>
  <c r="CG221" i="1"/>
  <c r="CG212" i="1"/>
  <c r="CG203" i="1"/>
  <c r="CG194" i="1"/>
  <c r="CG189" i="1"/>
  <c r="CG180" i="1"/>
  <c r="CG171" i="1"/>
  <c r="CG162" i="1"/>
  <c r="CG157" i="1"/>
  <c r="CG148" i="1"/>
  <c r="CG139" i="1"/>
  <c r="CG130" i="1"/>
  <c r="CG125" i="1"/>
  <c r="CG116" i="1"/>
  <c r="CG107" i="1"/>
  <c r="CG97" i="1"/>
  <c r="CG81" i="1"/>
  <c r="CG65" i="1"/>
  <c r="CG54" i="1"/>
  <c r="CG47" i="1"/>
  <c r="CG41" i="1"/>
  <c r="CG22" i="1"/>
  <c r="CG15" i="1"/>
  <c r="CG9" i="1"/>
  <c r="CG59" i="1"/>
  <c r="CG53" i="1"/>
  <c r="CG34" i="1"/>
  <c r="CG27" i="1"/>
  <c r="CG21" i="1"/>
  <c r="CG179" i="1"/>
  <c r="CG170" i="1"/>
  <c r="CG165" i="1"/>
  <c r="CG156" i="1"/>
  <c r="CG147" i="1"/>
  <c r="CG138" i="1"/>
  <c r="CG133" i="1"/>
  <c r="CG124" i="1"/>
  <c r="CG115" i="1"/>
  <c r="CG106" i="1"/>
  <c r="CG101" i="1"/>
  <c r="CG85" i="1"/>
  <c r="CG69" i="1"/>
  <c r="CG46" i="1"/>
  <c r="CG39" i="1"/>
  <c r="CG33" i="1"/>
  <c r="CG14" i="1"/>
  <c r="CG7" i="1"/>
  <c r="CG51" i="1"/>
  <c r="CG45" i="1"/>
  <c r="CG26" i="1"/>
  <c r="CG19" i="1"/>
  <c r="CG13" i="1"/>
  <c r="CG178" i="1"/>
  <c r="CG173" i="1"/>
  <c r="CG164" i="1"/>
  <c r="CG155" i="1"/>
  <c r="CG146" i="1"/>
  <c r="CG141" i="1"/>
  <c r="CG132" i="1"/>
  <c r="CG123" i="1"/>
  <c r="CG114" i="1"/>
  <c r="CG109" i="1"/>
  <c r="CG89" i="1"/>
  <c r="CG73" i="1"/>
  <c r="CG57" i="1"/>
  <c r="CG38" i="1"/>
  <c r="CG31" i="1"/>
  <c r="CG25" i="1"/>
  <c r="CG6" i="1"/>
  <c r="CG100" i="1"/>
  <c r="CG96" i="1"/>
  <c r="CG92" i="1"/>
  <c r="CG88" i="1"/>
  <c r="CG84" i="1"/>
  <c r="CG80" i="1"/>
  <c r="CG76" i="1"/>
  <c r="CG72" i="1"/>
  <c r="CG68" i="1"/>
  <c r="CG64" i="1"/>
  <c r="CG60" i="1"/>
  <c r="CG56" i="1"/>
  <c r="CG52" i="1"/>
  <c r="CG48" i="1"/>
  <c r="CG44" i="1"/>
  <c r="CG40" i="1"/>
  <c r="CG36" i="1"/>
  <c r="CG32" i="1"/>
  <c r="CG28" i="1"/>
  <c r="CG24" i="1"/>
  <c r="CG20" i="1"/>
  <c r="CG16" i="1"/>
  <c r="CG12" i="1"/>
  <c r="CG8" i="1"/>
  <c r="CC875" i="1"/>
  <c r="CC783" i="1"/>
  <c r="CC773" i="1"/>
  <c r="CC749" i="1"/>
  <c r="CC873" i="1"/>
  <c r="CC865" i="1"/>
  <c r="CC857" i="1"/>
  <c r="CC849" i="1"/>
  <c r="CC841" i="1"/>
  <c r="CC833" i="1"/>
  <c r="CC825" i="1"/>
  <c r="CC817" i="1"/>
  <c r="CC809" i="1"/>
  <c r="CC801" i="1"/>
  <c r="CC793" i="1"/>
  <c r="CC771" i="1"/>
  <c r="CC761" i="1"/>
  <c r="CC747" i="1"/>
  <c r="CC791" i="1"/>
  <c r="CC781" i="1"/>
  <c r="CC759" i="1"/>
  <c r="CC745" i="1"/>
  <c r="CC871" i="1"/>
  <c r="CC863" i="1"/>
  <c r="CC855" i="1"/>
  <c r="CC847" i="1"/>
  <c r="CC839" i="1"/>
  <c r="CC831" i="1"/>
  <c r="CC823" i="1"/>
  <c r="CC815" i="1"/>
  <c r="CC807" i="1"/>
  <c r="CC799" i="1"/>
  <c r="CC779" i="1"/>
  <c r="CC769" i="1"/>
  <c r="CC743" i="1"/>
  <c r="CC879" i="1"/>
  <c r="CC789" i="1"/>
  <c r="CC767" i="1"/>
  <c r="CC757" i="1"/>
  <c r="CC741" i="1"/>
  <c r="CC877" i="1"/>
  <c r="CC869" i="1"/>
  <c r="CC861" i="1"/>
  <c r="CC853" i="1"/>
  <c r="CC845" i="1"/>
  <c r="CC837" i="1"/>
  <c r="CC829" i="1"/>
  <c r="CC821" i="1"/>
  <c r="CC813" i="1"/>
  <c r="CC805" i="1"/>
  <c r="CC797" i="1"/>
  <c r="CC787" i="1"/>
  <c r="CC777" i="1"/>
  <c r="CC755" i="1"/>
  <c r="CC739" i="1"/>
  <c r="CC775" i="1"/>
  <c r="CC765" i="1"/>
  <c r="CC753" i="1"/>
  <c r="CC737" i="1"/>
  <c r="CC867" i="1"/>
  <c r="CC859" i="1"/>
  <c r="CC851" i="1"/>
  <c r="CC843" i="1"/>
  <c r="CC835" i="1"/>
  <c r="CC827" i="1"/>
  <c r="CC819" i="1"/>
  <c r="CC811" i="1"/>
  <c r="CC803" i="1"/>
  <c r="CC795" i="1"/>
  <c r="CC785" i="1"/>
  <c r="CC763" i="1"/>
  <c r="CC751" i="1"/>
  <c r="CC735" i="1"/>
  <c r="CC880" i="1"/>
  <c r="CC876" i="1"/>
  <c r="CC872" i="1"/>
  <c r="CC868" i="1"/>
  <c r="CC864" i="1"/>
  <c r="CC860" i="1"/>
  <c r="CC856" i="1"/>
  <c r="CC852" i="1"/>
  <c r="CC848" i="1"/>
  <c r="CC844" i="1"/>
  <c r="CC840" i="1"/>
  <c r="CC836" i="1"/>
  <c r="CC832" i="1"/>
  <c r="CC828" i="1"/>
  <c r="CC824" i="1"/>
  <c r="CC820" i="1"/>
  <c r="CC816" i="1"/>
  <c r="CC812" i="1"/>
  <c r="CC808" i="1"/>
  <c r="CC804" i="1"/>
  <c r="CC800" i="1"/>
  <c r="CC796" i="1"/>
  <c r="CC792" i="1"/>
  <c r="CC788" i="1"/>
  <c r="CC784" i="1"/>
  <c r="CC780" i="1"/>
  <c r="CC776" i="1"/>
  <c r="CC772" i="1"/>
  <c r="CC768" i="1"/>
  <c r="CC764" i="1"/>
  <c r="CC760" i="1"/>
  <c r="CC756" i="1"/>
  <c r="CC752" i="1"/>
  <c r="CC748" i="1"/>
  <c r="CC744" i="1"/>
  <c r="CC740" i="1"/>
  <c r="CC736" i="1"/>
  <c r="CC732" i="1"/>
  <c r="CC728" i="1"/>
  <c r="CC724" i="1"/>
  <c r="CC720" i="1"/>
  <c r="CC716" i="1"/>
  <c r="CC712" i="1"/>
  <c r="CC708" i="1"/>
  <c r="CC704" i="1"/>
  <c r="CC700" i="1"/>
  <c r="CC696" i="1"/>
  <c r="CC692" i="1"/>
  <c r="CC683" i="1"/>
  <c r="CC678" i="1"/>
  <c r="CC662" i="1"/>
  <c r="CC646" i="1"/>
  <c r="CC640" i="1"/>
  <c r="CC633" i="1"/>
  <c r="CC627" i="1"/>
  <c r="CC614" i="1"/>
  <c r="CC608" i="1"/>
  <c r="CC601" i="1"/>
  <c r="CC595" i="1"/>
  <c r="CC582" i="1"/>
  <c r="CC574" i="1"/>
  <c r="CC566" i="1"/>
  <c r="CC558" i="1"/>
  <c r="CC548" i="1"/>
  <c r="CC538" i="1"/>
  <c r="CC687" i="1"/>
  <c r="CC677" i="1"/>
  <c r="CC672" i="1"/>
  <c r="CC667" i="1"/>
  <c r="CC661" i="1"/>
  <c r="CC656" i="1"/>
  <c r="CC651" i="1"/>
  <c r="CC645" i="1"/>
  <c r="CC639" i="1"/>
  <c r="CC626" i="1"/>
  <c r="CC620" i="1"/>
  <c r="CC613" i="1"/>
  <c r="CC607" i="1"/>
  <c r="CC594" i="1"/>
  <c r="CC588" i="1"/>
  <c r="CC581" i="1"/>
  <c r="CC573" i="1"/>
  <c r="CC565" i="1"/>
  <c r="CC557" i="1"/>
  <c r="CC547" i="1"/>
  <c r="CC536" i="1"/>
  <c r="CC731" i="1"/>
  <c r="CC727" i="1"/>
  <c r="CC723" i="1"/>
  <c r="CC719" i="1"/>
  <c r="CC715" i="1"/>
  <c r="CC711" i="1"/>
  <c r="CC707" i="1"/>
  <c r="CC703" i="1"/>
  <c r="CC699" i="1"/>
  <c r="CC695" i="1"/>
  <c r="CC691" i="1"/>
  <c r="CC682" i="1"/>
  <c r="CC666" i="1"/>
  <c r="CC650" i="1"/>
  <c r="CC638" i="1"/>
  <c r="CC632" i="1"/>
  <c r="CC625" i="1"/>
  <c r="CC619" i="1"/>
  <c r="CC606" i="1"/>
  <c r="CC600" i="1"/>
  <c r="CC593" i="1"/>
  <c r="CC587" i="1"/>
  <c r="CC580" i="1"/>
  <c r="CC572" i="1"/>
  <c r="CC564" i="1"/>
  <c r="CC556" i="1"/>
  <c r="CC546" i="1"/>
  <c r="CC535" i="1"/>
  <c r="CC686" i="1"/>
  <c r="CC681" i="1"/>
  <c r="CC676" i="1"/>
  <c r="CC671" i="1"/>
  <c r="CC665" i="1"/>
  <c r="CC660" i="1"/>
  <c r="CC655" i="1"/>
  <c r="CC649" i="1"/>
  <c r="CC644" i="1"/>
  <c r="CC637" i="1"/>
  <c r="CC631" i="1"/>
  <c r="CC618" i="1"/>
  <c r="CC612" i="1"/>
  <c r="CC605" i="1"/>
  <c r="CC599" i="1"/>
  <c r="CC586" i="1"/>
  <c r="CC579" i="1"/>
  <c r="CC571" i="1"/>
  <c r="CC563" i="1"/>
  <c r="CC555" i="1"/>
  <c r="CC544" i="1"/>
  <c r="CC534" i="1"/>
  <c r="CC878" i="1"/>
  <c r="CC874" i="1"/>
  <c r="CC870" i="1"/>
  <c r="CC866" i="1"/>
  <c r="CC862" i="1"/>
  <c r="CC858" i="1"/>
  <c r="CC854" i="1"/>
  <c r="CC850" i="1"/>
  <c r="CC846" i="1"/>
  <c r="CC842" i="1"/>
  <c r="CC838" i="1"/>
  <c r="CC834" i="1"/>
  <c r="CC830" i="1"/>
  <c r="CC826" i="1"/>
  <c r="CC822" i="1"/>
  <c r="CC818" i="1"/>
  <c r="CC814" i="1"/>
  <c r="CC810" i="1"/>
  <c r="CC806" i="1"/>
  <c r="CC802" i="1"/>
  <c r="CC798" i="1"/>
  <c r="CC794" i="1"/>
  <c r="CC790" i="1"/>
  <c r="CC786" i="1"/>
  <c r="CC782" i="1"/>
  <c r="CC778" i="1"/>
  <c r="CC774" i="1"/>
  <c r="CC770" i="1"/>
  <c r="CC766" i="1"/>
  <c r="CC762" i="1"/>
  <c r="CC758" i="1"/>
  <c r="CC754" i="1"/>
  <c r="CC750" i="1"/>
  <c r="CC746" i="1"/>
  <c r="CC742" i="1"/>
  <c r="CC738" i="1"/>
  <c r="CC734" i="1"/>
  <c r="CC730" i="1"/>
  <c r="CC726" i="1"/>
  <c r="CC722" i="1"/>
  <c r="CC718" i="1"/>
  <c r="CC714" i="1"/>
  <c r="CC710" i="1"/>
  <c r="CC706" i="1"/>
  <c r="CC702" i="1"/>
  <c r="CC698" i="1"/>
  <c r="CC694" i="1"/>
  <c r="CC690" i="1"/>
  <c r="CC685" i="1"/>
  <c r="CC670" i="1"/>
  <c r="CC654" i="1"/>
  <c r="CC643" i="1"/>
  <c r="CC630" i="1"/>
  <c r="CC624" i="1"/>
  <c r="CC617" i="1"/>
  <c r="CC611" i="1"/>
  <c r="CC598" i="1"/>
  <c r="CC592" i="1"/>
  <c r="CC585" i="1"/>
  <c r="CC578" i="1"/>
  <c r="CC570" i="1"/>
  <c r="CC562" i="1"/>
  <c r="CC554" i="1"/>
  <c r="CC543" i="1"/>
  <c r="CC532" i="1"/>
  <c r="CC689" i="1"/>
  <c r="CC680" i="1"/>
  <c r="CC675" i="1"/>
  <c r="CC669" i="1"/>
  <c r="CC664" i="1"/>
  <c r="CC659" i="1"/>
  <c r="CC653" i="1"/>
  <c r="CC648" i="1"/>
  <c r="CC642" i="1"/>
  <c r="CC636" i="1"/>
  <c r="CC629" i="1"/>
  <c r="CC623" i="1"/>
  <c r="CC610" i="1"/>
  <c r="CC604" i="1"/>
  <c r="CC597" i="1"/>
  <c r="CC591" i="1"/>
  <c r="CC577" i="1"/>
  <c r="CC569" i="1"/>
  <c r="CC561" i="1"/>
  <c r="CC552" i="1"/>
  <c r="CC542" i="1"/>
  <c r="CC531" i="1"/>
  <c r="CC733" i="1"/>
  <c r="CC729" i="1"/>
  <c r="CC725" i="1"/>
  <c r="CC721" i="1"/>
  <c r="CC717" i="1"/>
  <c r="CC713" i="1"/>
  <c r="CC709" i="1"/>
  <c r="CC705" i="1"/>
  <c r="CC701" i="1"/>
  <c r="CC697" i="1"/>
  <c r="CC693" i="1"/>
  <c r="CC684" i="1"/>
  <c r="CC674" i="1"/>
  <c r="CC658" i="1"/>
  <c r="CC641" i="1"/>
  <c r="CC635" i="1"/>
  <c r="CC622" i="1"/>
  <c r="CC616" i="1"/>
  <c r="CC609" i="1"/>
  <c r="CC603" i="1"/>
  <c r="CC590" i="1"/>
  <c r="CC584" i="1"/>
  <c r="CC576" i="1"/>
  <c r="CC568" i="1"/>
  <c r="CC560" i="1"/>
  <c r="CC551" i="1"/>
  <c r="CC540" i="1"/>
  <c r="CC528" i="1"/>
  <c r="CC688" i="1"/>
  <c r="CC679" i="1"/>
  <c r="CC673" i="1"/>
  <c r="CC668" i="1"/>
  <c r="CC663" i="1"/>
  <c r="CC657" i="1"/>
  <c r="CC652" i="1"/>
  <c r="CC647" i="1"/>
  <c r="CC634" i="1"/>
  <c r="CC628" i="1"/>
  <c r="CC621" i="1"/>
  <c r="CC615" i="1"/>
  <c r="CC602" i="1"/>
  <c r="CC596" i="1"/>
  <c r="CC589" i="1"/>
  <c r="CC583" i="1"/>
  <c r="CC575" i="1"/>
  <c r="CC567" i="1"/>
  <c r="CC559" i="1"/>
  <c r="CC550" i="1"/>
  <c r="CC539" i="1"/>
  <c r="CC527" i="1"/>
  <c r="CC553" i="1"/>
  <c r="CC549" i="1"/>
  <c r="CC545" i="1"/>
  <c r="CC541" i="1"/>
  <c r="CC537" i="1"/>
  <c r="CC533" i="1"/>
  <c r="CC529" i="1"/>
  <c r="CC525" i="1"/>
  <c r="CC521" i="1"/>
  <c r="CC517" i="1"/>
  <c r="CC513" i="1"/>
  <c r="CC509" i="1"/>
  <c r="CC505" i="1"/>
  <c r="CC501" i="1"/>
  <c r="CC497" i="1"/>
  <c r="CC493" i="1"/>
  <c r="CC489" i="1"/>
  <c r="CC485" i="1"/>
  <c r="CC481" i="1"/>
  <c r="CC472" i="1"/>
  <c r="CC467" i="1"/>
  <c r="CC458" i="1"/>
  <c r="CC443" i="1"/>
  <c r="CC438" i="1"/>
  <c r="CC427" i="1"/>
  <c r="CC422" i="1"/>
  <c r="CC411" i="1"/>
  <c r="CC406" i="1"/>
  <c r="CC395" i="1"/>
  <c r="CC389" i="1"/>
  <c r="CC382" i="1"/>
  <c r="CC374" i="1"/>
  <c r="CC366" i="1"/>
  <c r="CC358" i="1"/>
  <c r="CC350" i="1"/>
  <c r="CC323" i="1"/>
  <c r="CC313" i="1"/>
  <c r="CC292" i="1"/>
  <c r="CC281" i="1"/>
  <c r="CC260" i="1"/>
  <c r="CC249" i="1"/>
  <c r="CC228" i="1"/>
  <c r="CC217" i="1"/>
  <c r="CC186" i="1"/>
  <c r="CC143" i="1"/>
  <c r="CC122" i="1"/>
  <c r="CC476" i="1"/>
  <c r="CC471" i="1"/>
  <c r="CC462" i="1"/>
  <c r="CC453" i="1"/>
  <c r="CC448" i="1"/>
  <c r="CC437" i="1"/>
  <c r="CC432" i="1"/>
  <c r="CC421" i="1"/>
  <c r="CC416" i="1"/>
  <c r="CC405" i="1"/>
  <c r="CC400" i="1"/>
  <c r="CC340" i="1"/>
  <c r="CC311" i="1"/>
  <c r="CC290" i="1"/>
  <c r="CC279" i="1"/>
  <c r="CC258" i="1"/>
  <c r="CC247" i="1"/>
  <c r="CC226" i="1"/>
  <c r="CC215" i="1"/>
  <c r="CC183" i="1"/>
  <c r="CC162" i="1"/>
  <c r="CC119" i="1"/>
  <c r="CC98" i="1"/>
  <c r="CC524" i="1"/>
  <c r="CC520" i="1"/>
  <c r="CC516" i="1"/>
  <c r="CC512" i="1"/>
  <c r="CC508" i="1"/>
  <c r="CC504" i="1"/>
  <c r="CC500" i="1"/>
  <c r="CC496" i="1"/>
  <c r="CC492" i="1"/>
  <c r="CC488" i="1"/>
  <c r="CC484" i="1"/>
  <c r="CC480" i="1"/>
  <c r="CC475" i="1"/>
  <c r="CC466" i="1"/>
  <c r="CC457" i="1"/>
  <c r="CC447" i="1"/>
  <c r="CC442" i="1"/>
  <c r="CC431" i="1"/>
  <c r="CC426" i="1"/>
  <c r="CC415" i="1"/>
  <c r="CC410" i="1"/>
  <c r="CC399" i="1"/>
  <c r="CC394" i="1"/>
  <c r="CC388" i="1"/>
  <c r="CC380" i="1"/>
  <c r="CC372" i="1"/>
  <c r="CC364" i="1"/>
  <c r="CC356" i="1"/>
  <c r="CC348" i="1"/>
  <c r="CC339" i="1"/>
  <c r="CC330" i="1"/>
  <c r="CC321" i="1"/>
  <c r="CC300" i="1"/>
  <c r="CC289" i="1"/>
  <c r="CC268" i="1"/>
  <c r="CC257" i="1"/>
  <c r="CC236" i="1"/>
  <c r="CC225" i="1"/>
  <c r="CC202" i="1"/>
  <c r="CC159" i="1"/>
  <c r="CC138" i="1"/>
  <c r="CC95" i="1"/>
  <c r="CC479" i="1"/>
  <c r="CC470" i="1"/>
  <c r="CC461" i="1"/>
  <c r="CC452" i="1"/>
  <c r="CC441" i="1"/>
  <c r="CC436" i="1"/>
  <c r="CC425" i="1"/>
  <c r="CC420" i="1"/>
  <c r="CC409" i="1"/>
  <c r="CC404" i="1"/>
  <c r="CC393" i="1"/>
  <c r="CC319" i="1"/>
  <c r="CC298" i="1"/>
  <c r="CC287" i="1"/>
  <c r="CC266" i="1"/>
  <c r="CC255" i="1"/>
  <c r="CC234" i="1"/>
  <c r="CC223" i="1"/>
  <c r="CC199" i="1"/>
  <c r="CC178" i="1"/>
  <c r="CC135" i="1"/>
  <c r="CC114" i="1"/>
  <c r="CC523" i="1"/>
  <c r="CC519" i="1"/>
  <c r="CC515" i="1"/>
  <c r="CC511" i="1"/>
  <c r="CC507" i="1"/>
  <c r="CC503" i="1"/>
  <c r="CC499" i="1"/>
  <c r="CC495" i="1"/>
  <c r="CC491" i="1"/>
  <c r="CC487" i="1"/>
  <c r="CC483" i="1"/>
  <c r="CC474" i="1"/>
  <c r="CC465" i="1"/>
  <c r="CC456" i="1"/>
  <c r="CC451" i="1"/>
  <c r="CC446" i="1"/>
  <c r="CC435" i="1"/>
  <c r="CC430" i="1"/>
  <c r="CC419" i="1"/>
  <c r="CC414" i="1"/>
  <c r="CC403" i="1"/>
  <c r="CC398" i="1"/>
  <c r="CC386" i="1"/>
  <c r="CC378" i="1"/>
  <c r="CC370" i="1"/>
  <c r="CC362" i="1"/>
  <c r="CC354" i="1"/>
  <c r="CC346" i="1"/>
  <c r="CC337" i="1"/>
  <c r="CC328" i="1"/>
  <c r="CC308" i="1"/>
  <c r="CC297" i="1"/>
  <c r="CC276" i="1"/>
  <c r="CC265" i="1"/>
  <c r="CC244" i="1"/>
  <c r="CC233" i="1"/>
  <c r="CC212" i="1"/>
  <c r="CC175" i="1"/>
  <c r="CC154" i="1"/>
  <c r="CC111" i="1"/>
  <c r="CC90" i="1"/>
  <c r="CC478" i="1"/>
  <c r="CC469" i="1"/>
  <c r="CC460" i="1"/>
  <c r="CC455" i="1"/>
  <c r="CC445" i="1"/>
  <c r="CC440" i="1"/>
  <c r="CC429" i="1"/>
  <c r="CC424" i="1"/>
  <c r="CC413" i="1"/>
  <c r="CC408" i="1"/>
  <c r="CC397" i="1"/>
  <c r="CC392" i="1"/>
  <c r="CC335" i="1"/>
  <c r="CC326" i="1"/>
  <c r="CC306" i="1"/>
  <c r="CC295" i="1"/>
  <c r="CC274" i="1"/>
  <c r="CC263" i="1"/>
  <c r="CC242" i="1"/>
  <c r="CC231" i="1"/>
  <c r="CC210" i="1"/>
  <c r="CC194" i="1"/>
  <c r="CC151" i="1"/>
  <c r="CC130" i="1"/>
  <c r="CC87" i="1"/>
  <c r="CC530" i="1"/>
  <c r="CC526" i="1"/>
  <c r="CC522" i="1"/>
  <c r="CC518" i="1"/>
  <c r="CC514" i="1"/>
  <c r="CC510" i="1"/>
  <c r="CC506" i="1"/>
  <c r="CC502" i="1"/>
  <c r="CC498" i="1"/>
  <c r="CC494" i="1"/>
  <c r="CC490" i="1"/>
  <c r="CC486" i="1"/>
  <c r="CC482" i="1"/>
  <c r="CC473" i="1"/>
  <c r="CC464" i="1"/>
  <c r="CC459" i="1"/>
  <c r="CC450" i="1"/>
  <c r="CC439" i="1"/>
  <c r="CC434" i="1"/>
  <c r="CC423" i="1"/>
  <c r="CC418" i="1"/>
  <c r="CC407" i="1"/>
  <c r="CC402" i="1"/>
  <c r="CC384" i="1"/>
  <c r="CC376" i="1"/>
  <c r="CC368" i="1"/>
  <c r="CC360" i="1"/>
  <c r="CC352" i="1"/>
  <c r="CC344" i="1"/>
  <c r="CC316" i="1"/>
  <c r="CC305" i="1"/>
  <c r="CC284" i="1"/>
  <c r="CC273" i="1"/>
  <c r="CC252" i="1"/>
  <c r="CC241" i="1"/>
  <c r="CC220" i="1"/>
  <c r="CC209" i="1"/>
  <c r="CC191" i="1"/>
  <c r="CC170" i="1"/>
  <c r="CC127" i="1"/>
  <c r="CC106" i="1"/>
  <c r="CC477" i="1"/>
  <c r="CC468" i="1"/>
  <c r="CC463" i="1"/>
  <c r="CC454" i="1"/>
  <c r="CC449" i="1"/>
  <c r="CC444" i="1"/>
  <c r="CC433" i="1"/>
  <c r="CC428" i="1"/>
  <c r="CC417" i="1"/>
  <c r="CC412" i="1"/>
  <c r="CC401" i="1"/>
  <c r="CC396" i="1"/>
  <c r="CC390" i="1"/>
  <c r="CC342" i="1"/>
  <c r="CC333" i="1"/>
  <c r="CC324" i="1"/>
  <c r="CC314" i="1"/>
  <c r="CC303" i="1"/>
  <c r="CC282" i="1"/>
  <c r="CC271" i="1"/>
  <c r="CC250" i="1"/>
  <c r="CC239" i="1"/>
  <c r="CC218" i="1"/>
  <c r="CC207" i="1"/>
  <c r="CC167" i="1"/>
  <c r="CC146" i="1"/>
  <c r="CC103" i="1"/>
  <c r="CC79" i="1"/>
  <c r="CC391" i="1"/>
  <c r="CC387" i="1"/>
  <c r="CC383" i="1"/>
  <c r="CC379" i="1"/>
  <c r="CC375" i="1"/>
  <c r="CC371" i="1"/>
  <c r="CC367" i="1"/>
  <c r="CC363" i="1"/>
  <c r="CC359" i="1"/>
  <c r="CC355" i="1"/>
  <c r="CC351" i="1"/>
  <c r="CC347" i="1"/>
  <c r="CC338" i="1"/>
  <c r="CC329" i="1"/>
  <c r="CC320" i="1"/>
  <c r="CC309" i="1"/>
  <c r="CC304" i="1"/>
  <c r="CC293" i="1"/>
  <c r="CC288" i="1"/>
  <c r="CC277" i="1"/>
  <c r="CC272" i="1"/>
  <c r="CC261" i="1"/>
  <c r="CC256" i="1"/>
  <c r="CC245" i="1"/>
  <c r="CC240" i="1"/>
  <c r="CC229" i="1"/>
  <c r="CC224" i="1"/>
  <c r="CC213" i="1"/>
  <c r="CC208" i="1"/>
  <c r="CC197" i="1"/>
  <c r="CC192" i="1"/>
  <c r="CC181" i="1"/>
  <c r="CC176" i="1"/>
  <c r="CC165" i="1"/>
  <c r="CC160" i="1"/>
  <c r="CC149" i="1"/>
  <c r="CC144" i="1"/>
  <c r="CC133" i="1"/>
  <c r="CC128" i="1"/>
  <c r="CC117" i="1"/>
  <c r="CC112" i="1"/>
  <c r="CC101" i="1"/>
  <c r="CC96" i="1"/>
  <c r="CC85" i="1"/>
  <c r="CC80" i="1"/>
  <c r="CC69" i="1"/>
  <c r="CC64" i="1"/>
  <c r="CC53" i="1"/>
  <c r="CC48" i="1"/>
  <c r="CC37" i="1"/>
  <c r="CC32" i="1"/>
  <c r="CC21" i="1"/>
  <c r="CC16" i="1"/>
  <c r="CC74" i="1"/>
  <c r="CC63" i="1"/>
  <c r="CC58" i="1"/>
  <c r="CC47" i="1"/>
  <c r="CC42" i="1"/>
  <c r="CC31" i="1"/>
  <c r="CC26" i="1"/>
  <c r="CC15" i="1"/>
  <c r="CC10" i="1"/>
  <c r="CC201" i="1"/>
  <c r="CC196" i="1"/>
  <c r="CC185" i="1"/>
  <c r="CC180" i="1"/>
  <c r="CC169" i="1"/>
  <c r="CC164" i="1"/>
  <c r="CC153" i="1"/>
  <c r="CC148" i="1"/>
  <c r="CC137" i="1"/>
  <c r="CC132" i="1"/>
  <c r="CC121" i="1"/>
  <c r="CC116" i="1"/>
  <c r="CC105" i="1"/>
  <c r="CC100" i="1"/>
  <c r="CC89" i="1"/>
  <c r="CC84" i="1"/>
  <c r="CC73" i="1"/>
  <c r="CC68" i="1"/>
  <c r="CC57" i="1"/>
  <c r="CC52" i="1"/>
  <c r="CC41" i="1"/>
  <c r="CC36" i="1"/>
  <c r="CC25" i="1"/>
  <c r="CC20" i="1"/>
  <c r="CC9" i="1"/>
  <c r="CC341" i="1"/>
  <c r="CC332" i="1"/>
  <c r="CC327" i="1"/>
  <c r="CC318" i="1"/>
  <c r="CC307" i="1"/>
  <c r="CC302" i="1"/>
  <c r="CC291" i="1"/>
  <c r="CC286" i="1"/>
  <c r="CC275" i="1"/>
  <c r="CC270" i="1"/>
  <c r="CC259" i="1"/>
  <c r="CC254" i="1"/>
  <c r="CC243" i="1"/>
  <c r="CC238" i="1"/>
  <c r="CC227" i="1"/>
  <c r="CC222" i="1"/>
  <c r="CC211" i="1"/>
  <c r="CC206" i="1"/>
  <c r="CC195" i="1"/>
  <c r="CC190" i="1"/>
  <c r="CC179" i="1"/>
  <c r="CC174" i="1"/>
  <c r="CC163" i="1"/>
  <c r="CC158" i="1"/>
  <c r="CC147" i="1"/>
  <c r="CC142" i="1"/>
  <c r="CC131" i="1"/>
  <c r="CC126" i="1"/>
  <c r="CC115" i="1"/>
  <c r="CC110" i="1"/>
  <c r="CC99" i="1"/>
  <c r="CC94" i="1"/>
  <c r="CC83" i="1"/>
  <c r="CC78" i="1"/>
  <c r="CC67" i="1"/>
  <c r="CC62" i="1"/>
  <c r="CC51" i="1"/>
  <c r="CC46" i="1"/>
  <c r="CC35" i="1"/>
  <c r="CC30" i="1"/>
  <c r="CC19" i="1"/>
  <c r="CC14" i="1"/>
  <c r="CC385" i="1"/>
  <c r="CC381" i="1"/>
  <c r="CC377" i="1"/>
  <c r="CC373" i="1"/>
  <c r="CC369" i="1"/>
  <c r="CC365" i="1"/>
  <c r="CC361" i="1"/>
  <c r="CC357" i="1"/>
  <c r="CC353" i="1"/>
  <c r="CC349" i="1"/>
  <c r="CC345" i="1"/>
  <c r="CC336" i="1"/>
  <c r="CC331" i="1"/>
  <c r="CC322" i="1"/>
  <c r="CC317" i="1"/>
  <c r="CC312" i="1"/>
  <c r="CC301" i="1"/>
  <c r="CC296" i="1"/>
  <c r="CC285" i="1"/>
  <c r="CC280" i="1"/>
  <c r="CC269" i="1"/>
  <c r="CC264" i="1"/>
  <c r="CC253" i="1"/>
  <c r="CC248" i="1"/>
  <c r="CC237" i="1"/>
  <c r="CC232" i="1"/>
  <c r="CC221" i="1"/>
  <c r="CC216" i="1"/>
  <c r="CC205" i="1"/>
  <c r="CC200" i="1"/>
  <c r="CC189" i="1"/>
  <c r="CC184" i="1"/>
  <c r="CC173" i="1"/>
  <c r="CC168" i="1"/>
  <c r="CC157" i="1"/>
  <c r="CC152" i="1"/>
  <c r="CC141" i="1"/>
  <c r="CC136" i="1"/>
  <c r="CC125" i="1"/>
  <c r="CC120" i="1"/>
  <c r="CC109" i="1"/>
  <c r="CC104" i="1"/>
  <c r="CC93" i="1"/>
  <c r="CC88" i="1"/>
  <c r="CC77" i="1"/>
  <c r="CC72" i="1"/>
  <c r="CC61" i="1"/>
  <c r="CC56" i="1"/>
  <c r="CC45" i="1"/>
  <c r="CC40" i="1"/>
  <c r="CC29" i="1"/>
  <c r="CC24" i="1"/>
  <c r="CC13" i="1"/>
  <c r="CC8" i="1"/>
  <c r="CC82" i="1"/>
  <c r="CC71" i="1"/>
  <c r="CC66" i="1"/>
  <c r="CC55" i="1"/>
  <c r="CC50" i="1"/>
  <c r="CC39" i="1"/>
  <c r="CC34" i="1"/>
  <c r="CC23" i="1"/>
  <c r="CC18" i="1"/>
  <c r="CC7" i="1"/>
  <c r="CC204" i="1"/>
  <c r="CC193" i="1"/>
  <c r="CC188" i="1"/>
  <c r="CC177" i="1"/>
  <c r="CC172" i="1"/>
  <c r="CC161" i="1"/>
  <c r="CC156" i="1"/>
  <c r="CC145" i="1"/>
  <c r="CC140" i="1"/>
  <c r="CC129" i="1"/>
  <c r="CC124" i="1"/>
  <c r="CC113" i="1"/>
  <c r="CC108" i="1"/>
  <c r="CC97" i="1"/>
  <c r="CC92" i="1"/>
  <c r="CC81" i="1"/>
  <c r="CC76" i="1"/>
  <c r="CC65" i="1"/>
  <c r="CC60" i="1"/>
  <c r="CC49" i="1"/>
  <c r="CC44" i="1"/>
  <c r="CC33" i="1"/>
  <c r="CC28" i="1"/>
  <c r="CC17" i="1"/>
  <c r="CC12" i="1"/>
  <c r="CC343" i="1"/>
  <c r="CC334" i="1"/>
  <c r="CC325" i="1"/>
  <c r="CC315" i="1"/>
  <c r="CC310" i="1"/>
  <c r="CC299" i="1"/>
  <c r="CC294" i="1"/>
  <c r="CC283" i="1"/>
  <c r="CC278" i="1"/>
  <c r="CC267" i="1"/>
  <c r="CC262" i="1"/>
  <c r="CC251" i="1"/>
  <c r="CC246" i="1"/>
  <c r="CC235" i="1"/>
  <c r="CC230" i="1"/>
  <c r="CC219" i="1"/>
  <c r="CC214" i="1"/>
  <c r="CC203" i="1"/>
  <c r="CC198" i="1"/>
  <c r="CC187" i="1"/>
  <c r="CC182" i="1"/>
  <c r="CC171" i="1"/>
  <c r="CC166" i="1"/>
  <c r="CC155" i="1"/>
  <c r="CC150" i="1"/>
  <c r="CC139" i="1"/>
  <c r="CC134" i="1"/>
  <c r="CC123" i="1"/>
  <c r="CC118" i="1"/>
  <c r="CC107" i="1"/>
  <c r="CC102" i="1"/>
  <c r="CC91" i="1"/>
  <c r="CC86" i="1"/>
  <c r="CC75" i="1"/>
  <c r="CC70" i="1"/>
  <c r="CC59" i="1"/>
  <c r="CC54" i="1"/>
  <c r="CC43" i="1"/>
  <c r="CC38" i="1"/>
  <c r="CC27" i="1"/>
  <c r="CC22" i="1"/>
  <c r="CC11" i="1"/>
  <c r="CC6" i="1"/>
  <c r="BY1003" i="1"/>
  <c r="BY995" i="1"/>
  <c r="BY987" i="1"/>
  <c r="BY979" i="1"/>
  <c r="BY971" i="1"/>
  <c r="BY963" i="1"/>
  <c r="BY955" i="1"/>
  <c r="BY947" i="1"/>
  <c r="BY939" i="1"/>
  <c r="BY931" i="1"/>
  <c r="BY923" i="1"/>
  <c r="BY915" i="1"/>
  <c r="BY907" i="1"/>
  <c r="BY899" i="1"/>
  <c r="BY891" i="1"/>
  <c r="BY883" i="1"/>
  <c r="BY875" i="1"/>
  <c r="BY867" i="1"/>
  <c r="BY859" i="1"/>
  <c r="BY851" i="1"/>
  <c r="BY833" i="1"/>
  <c r="BY1010" i="1"/>
  <c r="BY1002" i="1"/>
  <c r="BY994" i="1"/>
  <c r="BY986" i="1"/>
  <c r="BY978" i="1"/>
  <c r="BY970" i="1"/>
  <c r="BY962" i="1"/>
  <c r="BY954" i="1"/>
  <c r="BY946" i="1"/>
  <c r="BY938" i="1"/>
  <c r="BY930" i="1"/>
  <c r="BY922" i="1"/>
  <c r="BY914" i="1"/>
  <c r="BY906" i="1"/>
  <c r="BY898" i="1"/>
  <c r="BY890" i="1"/>
  <c r="BY882" i="1"/>
  <c r="BY874" i="1"/>
  <c r="BY866" i="1"/>
  <c r="BY858" i="1"/>
  <c r="BY850" i="1"/>
  <c r="BY841" i="1"/>
  <c r="BY832" i="1"/>
  <c r="BY1009" i="1"/>
  <c r="BY1001" i="1"/>
  <c r="BY993" i="1"/>
  <c r="BY985" i="1"/>
  <c r="BY977" i="1"/>
  <c r="BY969" i="1"/>
  <c r="BY961" i="1"/>
  <c r="BY953" i="1"/>
  <c r="BY945" i="1"/>
  <c r="BY937" i="1"/>
  <c r="BY929" i="1"/>
  <c r="BY921" i="1"/>
  <c r="BY913" i="1"/>
  <c r="BY905" i="1"/>
  <c r="BY897" i="1"/>
  <c r="BY889" i="1"/>
  <c r="BY881" i="1"/>
  <c r="BY873" i="1"/>
  <c r="BY865" i="1"/>
  <c r="BY857" i="1"/>
  <c r="BY849" i="1"/>
  <c r="BY840" i="1"/>
  <c r="BY831" i="1"/>
  <c r="BY819" i="1"/>
  <c r="BY1008" i="1"/>
  <c r="BY1000" i="1"/>
  <c r="BY992" i="1"/>
  <c r="BY984" i="1"/>
  <c r="BY976" i="1"/>
  <c r="BY968" i="1"/>
  <c r="BY960" i="1"/>
  <c r="BY952" i="1"/>
  <c r="BY944" i="1"/>
  <c r="BY936" i="1"/>
  <c r="BY928" i="1"/>
  <c r="BY920" i="1"/>
  <c r="BY912" i="1"/>
  <c r="BY904" i="1"/>
  <c r="BY896" i="1"/>
  <c r="BY888" i="1"/>
  <c r="BY880" i="1"/>
  <c r="BY872" i="1"/>
  <c r="BY864" i="1"/>
  <c r="BY856" i="1"/>
  <c r="BY848" i="1"/>
  <c r="BY839" i="1"/>
  <c r="BY1007" i="1"/>
  <c r="BY999" i="1"/>
  <c r="BY991" i="1"/>
  <c r="BY983" i="1"/>
  <c r="BY975" i="1"/>
  <c r="BY967" i="1"/>
  <c r="BY959" i="1"/>
  <c r="BY951" i="1"/>
  <c r="BY943" i="1"/>
  <c r="BY935" i="1"/>
  <c r="BY927" i="1"/>
  <c r="BY919" i="1"/>
  <c r="BY911" i="1"/>
  <c r="BY903" i="1"/>
  <c r="BY895" i="1"/>
  <c r="BY887" i="1"/>
  <c r="BY879" i="1"/>
  <c r="BY871" i="1"/>
  <c r="BY863" i="1"/>
  <c r="BY855" i="1"/>
  <c r="BY847" i="1"/>
  <c r="BY1006" i="1"/>
  <c r="BY998" i="1"/>
  <c r="BY990" i="1"/>
  <c r="BY982" i="1"/>
  <c r="BY974" i="1"/>
  <c r="BY966" i="1"/>
  <c r="BY958" i="1"/>
  <c r="BY950" i="1"/>
  <c r="BY942" i="1"/>
  <c r="BY934" i="1"/>
  <c r="BY926" i="1"/>
  <c r="BY918" i="1"/>
  <c r="BY910" i="1"/>
  <c r="BY902" i="1"/>
  <c r="BY894" i="1"/>
  <c r="BY886" i="1"/>
  <c r="BY878" i="1"/>
  <c r="BY870" i="1"/>
  <c r="BY862" i="1"/>
  <c r="BY854" i="1"/>
  <c r="BY827" i="1"/>
  <c r="BY1005" i="1"/>
  <c r="BY997" i="1"/>
  <c r="BY989" i="1"/>
  <c r="BY981" i="1"/>
  <c r="BY973" i="1"/>
  <c r="BY965" i="1"/>
  <c r="BY957" i="1"/>
  <c r="BY949" i="1"/>
  <c r="BY941" i="1"/>
  <c r="BY933" i="1"/>
  <c r="BY925" i="1"/>
  <c r="BY917" i="1"/>
  <c r="BY909" i="1"/>
  <c r="BY901" i="1"/>
  <c r="BY893" i="1"/>
  <c r="BY885" i="1"/>
  <c r="BY877" i="1"/>
  <c r="BY869" i="1"/>
  <c r="BY861" i="1"/>
  <c r="BY853" i="1"/>
  <c r="BY1004" i="1"/>
  <c r="BY996" i="1"/>
  <c r="BY988" i="1"/>
  <c r="BY980" i="1"/>
  <c r="BY972" i="1"/>
  <c r="BY964" i="1"/>
  <c r="BY956" i="1"/>
  <c r="BY948" i="1"/>
  <c r="BY940" i="1"/>
  <c r="BY932" i="1"/>
  <c r="BY924" i="1"/>
  <c r="BY916" i="1"/>
  <c r="BY908" i="1"/>
  <c r="BY900" i="1"/>
  <c r="BY892" i="1"/>
  <c r="BY884" i="1"/>
  <c r="BY876" i="1"/>
  <c r="BY868" i="1"/>
  <c r="BY860" i="1"/>
  <c r="BY852" i="1"/>
  <c r="BY811" i="1"/>
  <c r="BY837" i="1"/>
  <c r="BY815" i="1"/>
  <c r="BY551" i="1"/>
  <c r="BY845" i="1"/>
  <c r="BY836" i="1"/>
  <c r="BY549" i="1"/>
  <c r="BY844" i="1"/>
  <c r="BY835" i="1"/>
  <c r="BY542" i="1"/>
  <c r="BY843" i="1"/>
  <c r="BY829" i="1"/>
  <c r="BY823" i="1"/>
  <c r="BY532" i="1"/>
  <c r="BY527" i="1"/>
  <c r="BY825" i="1"/>
  <c r="BY821" i="1"/>
  <c r="BY817" i="1"/>
  <c r="BY813" i="1"/>
  <c r="BY809" i="1"/>
  <c r="BY805" i="1"/>
  <c r="BY801" i="1"/>
  <c r="BY797" i="1"/>
  <c r="BY793" i="1"/>
  <c r="BY789" i="1"/>
  <c r="BY785" i="1"/>
  <c r="BY781" i="1"/>
  <c r="BY777" i="1"/>
  <c r="BY773" i="1"/>
  <c r="BY769" i="1"/>
  <c r="BY765" i="1"/>
  <c r="BY761" i="1"/>
  <c r="BY757" i="1"/>
  <c r="BY753" i="1"/>
  <c r="BY749" i="1"/>
  <c r="BY745" i="1"/>
  <c r="BY741" i="1"/>
  <c r="BY737" i="1"/>
  <c r="BY733" i="1"/>
  <c r="BY729" i="1"/>
  <c r="BY725" i="1"/>
  <c r="BY721" i="1"/>
  <c r="BY717" i="1"/>
  <c r="BY713" i="1"/>
  <c r="BY709" i="1"/>
  <c r="BY705" i="1"/>
  <c r="BY701" i="1"/>
  <c r="BY697" i="1"/>
  <c r="BY693" i="1"/>
  <c r="BY689" i="1"/>
  <c r="BY685" i="1"/>
  <c r="BY681" i="1"/>
  <c r="BY677" i="1"/>
  <c r="BY673" i="1"/>
  <c r="BY669" i="1"/>
  <c r="BY665" i="1"/>
  <c r="BY661" i="1"/>
  <c r="BY657" i="1"/>
  <c r="BY653" i="1"/>
  <c r="BY649" i="1"/>
  <c r="BY645" i="1"/>
  <c r="BY641" i="1"/>
  <c r="BY637" i="1"/>
  <c r="BY633" i="1"/>
  <c r="BY629" i="1"/>
  <c r="BY625" i="1"/>
  <c r="BY621" i="1"/>
  <c r="BY617" i="1"/>
  <c r="BY613" i="1"/>
  <c r="BY609" i="1"/>
  <c r="BY605" i="1"/>
  <c r="BY601" i="1"/>
  <c r="BY597" i="1"/>
  <c r="BY593" i="1"/>
  <c r="BY589" i="1"/>
  <c r="BY585" i="1"/>
  <c r="BY581" i="1"/>
  <c r="BY577" i="1"/>
  <c r="BY573" i="1"/>
  <c r="BY569" i="1"/>
  <c r="BY565" i="1"/>
  <c r="BY561" i="1"/>
  <c r="BY557" i="1"/>
  <c r="BY553" i="1"/>
  <c r="BY548" i="1"/>
  <c r="BY539" i="1"/>
  <c r="BY529" i="1"/>
  <c r="BY513" i="1"/>
  <c r="BY501" i="1"/>
  <c r="BY494" i="1"/>
  <c r="BY486" i="1"/>
  <c r="BY478" i="1"/>
  <c r="BY470" i="1"/>
  <c r="BY462" i="1"/>
  <c r="BY454" i="1"/>
  <c r="BY446" i="1"/>
  <c r="BY438" i="1"/>
  <c r="BY430" i="1"/>
  <c r="BY422" i="1"/>
  <c r="BY414" i="1"/>
  <c r="BY406" i="1"/>
  <c r="BY398" i="1"/>
  <c r="BY390" i="1"/>
  <c r="BY382" i="1"/>
  <c r="BY374" i="1"/>
  <c r="BY366" i="1"/>
  <c r="BY358" i="1"/>
  <c r="BY350" i="1"/>
  <c r="BY311" i="1"/>
  <c r="BY300" i="1"/>
  <c r="BY287" i="1"/>
  <c r="BY274" i="1"/>
  <c r="BY246" i="1"/>
  <c r="BY230" i="1"/>
  <c r="BY210" i="1"/>
  <c r="BY184" i="1"/>
  <c r="BY152" i="1"/>
  <c r="BY120" i="1"/>
  <c r="BY552" i="1"/>
  <c r="BY543" i="1"/>
  <c r="BY534" i="1"/>
  <c r="BY528" i="1"/>
  <c r="BY523" i="1"/>
  <c r="BY518" i="1"/>
  <c r="BY512" i="1"/>
  <c r="BY507" i="1"/>
  <c r="BY500" i="1"/>
  <c r="BY493" i="1"/>
  <c r="BY485" i="1"/>
  <c r="BY477" i="1"/>
  <c r="BY469" i="1"/>
  <c r="BY461" i="1"/>
  <c r="BY453" i="1"/>
  <c r="BY445" i="1"/>
  <c r="BY437" i="1"/>
  <c r="BY429" i="1"/>
  <c r="BY421" i="1"/>
  <c r="BY413" i="1"/>
  <c r="BY405" i="1"/>
  <c r="BY397" i="1"/>
  <c r="BY389" i="1"/>
  <c r="BY381" i="1"/>
  <c r="BY373" i="1"/>
  <c r="BY365" i="1"/>
  <c r="BY357" i="1"/>
  <c r="BY349" i="1"/>
  <c r="BY331" i="1"/>
  <c r="BY298" i="1"/>
  <c r="BY273" i="1"/>
  <c r="BY260" i="1"/>
  <c r="BY244" i="1"/>
  <c r="BY228" i="1"/>
  <c r="BY208" i="1"/>
  <c r="BY180" i="1"/>
  <c r="BY148" i="1"/>
  <c r="BY116" i="1"/>
  <c r="BY828" i="1"/>
  <c r="BY824" i="1"/>
  <c r="BY820" i="1"/>
  <c r="BY816" i="1"/>
  <c r="BY812" i="1"/>
  <c r="BY808" i="1"/>
  <c r="BY804" i="1"/>
  <c r="BY800" i="1"/>
  <c r="BY796" i="1"/>
  <c r="BY792" i="1"/>
  <c r="BY788" i="1"/>
  <c r="BY784" i="1"/>
  <c r="BY780" i="1"/>
  <c r="BY776" i="1"/>
  <c r="BY772" i="1"/>
  <c r="BY768" i="1"/>
  <c r="BY764" i="1"/>
  <c r="BY760" i="1"/>
  <c r="BY756" i="1"/>
  <c r="BY752" i="1"/>
  <c r="BY748" i="1"/>
  <c r="BY744" i="1"/>
  <c r="BY740" i="1"/>
  <c r="BY736" i="1"/>
  <c r="BY732" i="1"/>
  <c r="BY728" i="1"/>
  <c r="BY724" i="1"/>
  <c r="BY720" i="1"/>
  <c r="BY716" i="1"/>
  <c r="BY712" i="1"/>
  <c r="BY708" i="1"/>
  <c r="BY704" i="1"/>
  <c r="BY700" i="1"/>
  <c r="BY696" i="1"/>
  <c r="BY692" i="1"/>
  <c r="BY688" i="1"/>
  <c r="BY684" i="1"/>
  <c r="BY680" i="1"/>
  <c r="BY676" i="1"/>
  <c r="BY672" i="1"/>
  <c r="BY668" i="1"/>
  <c r="BY664" i="1"/>
  <c r="BY660" i="1"/>
  <c r="BY656" i="1"/>
  <c r="BY652" i="1"/>
  <c r="BY648" i="1"/>
  <c r="BY644" i="1"/>
  <c r="BY640" i="1"/>
  <c r="BY636" i="1"/>
  <c r="BY632" i="1"/>
  <c r="BY628" i="1"/>
  <c r="BY624" i="1"/>
  <c r="BY620" i="1"/>
  <c r="BY616" i="1"/>
  <c r="BY612" i="1"/>
  <c r="BY608" i="1"/>
  <c r="BY604" i="1"/>
  <c r="BY600" i="1"/>
  <c r="BY596" i="1"/>
  <c r="BY592" i="1"/>
  <c r="BY588" i="1"/>
  <c r="BY584" i="1"/>
  <c r="BY580" i="1"/>
  <c r="BY576" i="1"/>
  <c r="BY572" i="1"/>
  <c r="BY568" i="1"/>
  <c r="BY564" i="1"/>
  <c r="BY560" i="1"/>
  <c r="BY556" i="1"/>
  <c r="BY547" i="1"/>
  <c r="BY538" i="1"/>
  <c r="BY533" i="1"/>
  <c r="BY517" i="1"/>
  <c r="BY506" i="1"/>
  <c r="BY492" i="1"/>
  <c r="BY484" i="1"/>
  <c r="BY476" i="1"/>
  <c r="BY468" i="1"/>
  <c r="BY460" i="1"/>
  <c r="BY452" i="1"/>
  <c r="BY444" i="1"/>
  <c r="BY436" i="1"/>
  <c r="BY428" i="1"/>
  <c r="BY420" i="1"/>
  <c r="BY412" i="1"/>
  <c r="BY404" i="1"/>
  <c r="BY396" i="1"/>
  <c r="BY388" i="1"/>
  <c r="BY380" i="1"/>
  <c r="BY372" i="1"/>
  <c r="BY364" i="1"/>
  <c r="BY356" i="1"/>
  <c r="BY348" i="1"/>
  <c r="BY319" i="1"/>
  <c r="BY297" i="1"/>
  <c r="BY284" i="1"/>
  <c r="BY271" i="1"/>
  <c r="BY258" i="1"/>
  <c r="BY242" i="1"/>
  <c r="BY226" i="1"/>
  <c r="BY204" i="1"/>
  <c r="BY176" i="1"/>
  <c r="BY144" i="1"/>
  <c r="BY112" i="1"/>
  <c r="BY522" i="1"/>
  <c r="BY516" i="1"/>
  <c r="BY511" i="1"/>
  <c r="BY505" i="1"/>
  <c r="BY499" i="1"/>
  <c r="BY491" i="1"/>
  <c r="BY483" i="1"/>
  <c r="BY475" i="1"/>
  <c r="BY467" i="1"/>
  <c r="BY459" i="1"/>
  <c r="BY451" i="1"/>
  <c r="BY443" i="1"/>
  <c r="BY435" i="1"/>
  <c r="BY427" i="1"/>
  <c r="BY419" i="1"/>
  <c r="BY411" i="1"/>
  <c r="BY403" i="1"/>
  <c r="BY395" i="1"/>
  <c r="BY387" i="1"/>
  <c r="BY379" i="1"/>
  <c r="BY371" i="1"/>
  <c r="BY363" i="1"/>
  <c r="BY355" i="1"/>
  <c r="BY347" i="1"/>
  <c r="BY338" i="1"/>
  <c r="BY307" i="1"/>
  <c r="BY295" i="1"/>
  <c r="BY282" i="1"/>
  <c r="BY256" i="1"/>
  <c r="BY240" i="1"/>
  <c r="BY224" i="1"/>
  <c r="BY202" i="1"/>
  <c r="BY172" i="1"/>
  <c r="BY140" i="1"/>
  <c r="BY108" i="1"/>
  <c r="BY807" i="1"/>
  <c r="BY803" i="1"/>
  <c r="BY799" i="1"/>
  <c r="BY795" i="1"/>
  <c r="BY791" i="1"/>
  <c r="BY787" i="1"/>
  <c r="BY783" i="1"/>
  <c r="BY779" i="1"/>
  <c r="BY775" i="1"/>
  <c r="BY771" i="1"/>
  <c r="BY767" i="1"/>
  <c r="BY763" i="1"/>
  <c r="BY759" i="1"/>
  <c r="BY755" i="1"/>
  <c r="BY751" i="1"/>
  <c r="BY747" i="1"/>
  <c r="BY743" i="1"/>
  <c r="BY739" i="1"/>
  <c r="BY735" i="1"/>
  <c r="BY731" i="1"/>
  <c r="BY727" i="1"/>
  <c r="BY723" i="1"/>
  <c r="BY719" i="1"/>
  <c r="BY715" i="1"/>
  <c r="BY711" i="1"/>
  <c r="BY707" i="1"/>
  <c r="BY703" i="1"/>
  <c r="BY699" i="1"/>
  <c r="BY695" i="1"/>
  <c r="BY691" i="1"/>
  <c r="BY687" i="1"/>
  <c r="BY683" i="1"/>
  <c r="BY679" i="1"/>
  <c r="BY675" i="1"/>
  <c r="BY671" i="1"/>
  <c r="BY667" i="1"/>
  <c r="BY663" i="1"/>
  <c r="BY659" i="1"/>
  <c r="BY655" i="1"/>
  <c r="BY651" i="1"/>
  <c r="BY647" i="1"/>
  <c r="BY643" i="1"/>
  <c r="BY639" i="1"/>
  <c r="BY635" i="1"/>
  <c r="BY631" i="1"/>
  <c r="BY627" i="1"/>
  <c r="BY623" i="1"/>
  <c r="BY619" i="1"/>
  <c r="BY615" i="1"/>
  <c r="BY611" i="1"/>
  <c r="BY607" i="1"/>
  <c r="BY603" i="1"/>
  <c r="BY599" i="1"/>
  <c r="BY595" i="1"/>
  <c r="BY591" i="1"/>
  <c r="BY587" i="1"/>
  <c r="BY583" i="1"/>
  <c r="BY579" i="1"/>
  <c r="BY575" i="1"/>
  <c r="BY571" i="1"/>
  <c r="BY567" i="1"/>
  <c r="BY563" i="1"/>
  <c r="BY559" i="1"/>
  <c r="BY555" i="1"/>
  <c r="BY546" i="1"/>
  <c r="BY537" i="1"/>
  <c r="BY521" i="1"/>
  <c r="BY504" i="1"/>
  <c r="BY498" i="1"/>
  <c r="BY490" i="1"/>
  <c r="BY482" i="1"/>
  <c r="BY474" i="1"/>
  <c r="BY466" i="1"/>
  <c r="BY458" i="1"/>
  <c r="BY450" i="1"/>
  <c r="BY442" i="1"/>
  <c r="BY434" i="1"/>
  <c r="BY426" i="1"/>
  <c r="BY418" i="1"/>
  <c r="BY410" i="1"/>
  <c r="BY402" i="1"/>
  <c r="BY394" i="1"/>
  <c r="BY386" i="1"/>
  <c r="BY378" i="1"/>
  <c r="BY370" i="1"/>
  <c r="BY362" i="1"/>
  <c r="BY354" i="1"/>
  <c r="BY346" i="1"/>
  <c r="BY337" i="1"/>
  <c r="BY327" i="1"/>
  <c r="BY281" i="1"/>
  <c r="BY268" i="1"/>
  <c r="BY254" i="1"/>
  <c r="BY238" i="1"/>
  <c r="BY220" i="1"/>
  <c r="BY200" i="1"/>
  <c r="BY168" i="1"/>
  <c r="BY136" i="1"/>
  <c r="BY104" i="1"/>
  <c r="BY550" i="1"/>
  <c r="BY541" i="1"/>
  <c r="BY536" i="1"/>
  <c r="BY531" i="1"/>
  <c r="BY526" i="1"/>
  <c r="BY520" i="1"/>
  <c r="BY515" i="1"/>
  <c r="BY510" i="1"/>
  <c r="BY497" i="1"/>
  <c r="BY489" i="1"/>
  <c r="BY481" i="1"/>
  <c r="BY473" i="1"/>
  <c r="BY465" i="1"/>
  <c r="BY457" i="1"/>
  <c r="BY449" i="1"/>
  <c r="BY441" i="1"/>
  <c r="BY433" i="1"/>
  <c r="BY425" i="1"/>
  <c r="BY417" i="1"/>
  <c r="BY409" i="1"/>
  <c r="BY401" i="1"/>
  <c r="BY393" i="1"/>
  <c r="BY385" i="1"/>
  <c r="BY377" i="1"/>
  <c r="BY369" i="1"/>
  <c r="BY361" i="1"/>
  <c r="BY353" i="1"/>
  <c r="BY345" i="1"/>
  <c r="BY336" i="1"/>
  <c r="BY315" i="1"/>
  <c r="BY292" i="1"/>
  <c r="BY279" i="1"/>
  <c r="BY266" i="1"/>
  <c r="BY252" i="1"/>
  <c r="BY236" i="1"/>
  <c r="BY218" i="1"/>
  <c r="BY196" i="1"/>
  <c r="BY164" i="1"/>
  <c r="BY132" i="1"/>
  <c r="BY100" i="1"/>
  <c r="BY846" i="1"/>
  <c r="BY842" i="1"/>
  <c r="BY838" i="1"/>
  <c r="BY834" i="1"/>
  <c r="BY830" i="1"/>
  <c r="BY826" i="1"/>
  <c r="BY822" i="1"/>
  <c r="BY818" i="1"/>
  <c r="BY814" i="1"/>
  <c r="BY810" i="1"/>
  <c r="BY806" i="1"/>
  <c r="BY802" i="1"/>
  <c r="BY798" i="1"/>
  <c r="BY794" i="1"/>
  <c r="BY790" i="1"/>
  <c r="BY786" i="1"/>
  <c r="BY782" i="1"/>
  <c r="BY778" i="1"/>
  <c r="BY774" i="1"/>
  <c r="BY770" i="1"/>
  <c r="BY766" i="1"/>
  <c r="BY762" i="1"/>
  <c r="BY758" i="1"/>
  <c r="BY754" i="1"/>
  <c r="BY750" i="1"/>
  <c r="BY746" i="1"/>
  <c r="BY742" i="1"/>
  <c r="BY738" i="1"/>
  <c r="BY734" i="1"/>
  <c r="BY730" i="1"/>
  <c r="BY726" i="1"/>
  <c r="BY722" i="1"/>
  <c r="BY718" i="1"/>
  <c r="BY714" i="1"/>
  <c r="BY710" i="1"/>
  <c r="BY706" i="1"/>
  <c r="BY702" i="1"/>
  <c r="BY698" i="1"/>
  <c r="BY694" i="1"/>
  <c r="BY690" i="1"/>
  <c r="BY686" i="1"/>
  <c r="BY682" i="1"/>
  <c r="BY678" i="1"/>
  <c r="BY674" i="1"/>
  <c r="BY670" i="1"/>
  <c r="BY666" i="1"/>
  <c r="BY662" i="1"/>
  <c r="BY658" i="1"/>
  <c r="BY654" i="1"/>
  <c r="BY650" i="1"/>
  <c r="BY646" i="1"/>
  <c r="BY642" i="1"/>
  <c r="BY638" i="1"/>
  <c r="BY634" i="1"/>
  <c r="BY630" i="1"/>
  <c r="BY626" i="1"/>
  <c r="BY622" i="1"/>
  <c r="BY618" i="1"/>
  <c r="BY614" i="1"/>
  <c r="BY610" i="1"/>
  <c r="BY606" i="1"/>
  <c r="BY602" i="1"/>
  <c r="BY598" i="1"/>
  <c r="BY594" i="1"/>
  <c r="BY590" i="1"/>
  <c r="BY586" i="1"/>
  <c r="BY582" i="1"/>
  <c r="BY578" i="1"/>
  <c r="BY574" i="1"/>
  <c r="BY570" i="1"/>
  <c r="BY566" i="1"/>
  <c r="BY562" i="1"/>
  <c r="BY558" i="1"/>
  <c r="BY554" i="1"/>
  <c r="BY545" i="1"/>
  <c r="BY540" i="1"/>
  <c r="BY525" i="1"/>
  <c r="BY509" i="1"/>
  <c r="BY503" i="1"/>
  <c r="BY496" i="1"/>
  <c r="BY488" i="1"/>
  <c r="BY480" i="1"/>
  <c r="BY472" i="1"/>
  <c r="BY464" i="1"/>
  <c r="BY456" i="1"/>
  <c r="BY448" i="1"/>
  <c r="BY440" i="1"/>
  <c r="BY432" i="1"/>
  <c r="BY424" i="1"/>
  <c r="BY416" i="1"/>
  <c r="BY408" i="1"/>
  <c r="BY400" i="1"/>
  <c r="BY392" i="1"/>
  <c r="BY384" i="1"/>
  <c r="BY376" i="1"/>
  <c r="BY368" i="1"/>
  <c r="BY360" i="1"/>
  <c r="BY352" i="1"/>
  <c r="BY344" i="1"/>
  <c r="BY335" i="1"/>
  <c r="BY303" i="1"/>
  <c r="BY290" i="1"/>
  <c r="BY265" i="1"/>
  <c r="BY250" i="1"/>
  <c r="BY234" i="1"/>
  <c r="BY216" i="1"/>
  <c r="BY192" i="1"/>
  <c r="BY160" i="1"/>
  <c r="BY128" i="1"/>
  <c r="BY96" i="1"/>
  <c r="BY544" i="1"/>
  <c r="BY535" i="1"/>
  <c r="BY530" i="1"/>
  <c r="BY524" i="1"/>
  <c r="BY519" i="1"/>
  <c r="BY514" i="1"/>
  <c r="BY508" i="1"/>
  <c r="BY502" i="1"/>
  <c r="BY495" i="1"/>
  <c r="BY487" i="1"/>
  <c r="BY479" i="1"/>
  <c r="BY471" i="1"/>
  <c r="BY463" i="1"/>
  <c r="BY455" i="1"/>
  <c r="BY447" i="1"/>
  <c r="BY439" i="1"/>
  <c r="BY431" i="1"/>
  <c r="BY423" i="1"/>
  <c r="BY415" i="1"/>
  <c r="BY407" i="1"/>
  <c r="BY399" i="1"/>
  <c r="BY391" i="1"/>
  <c r="BY383" i="1"/>
  <c r="BY375" i="1"/>
  <c r="BY367" i="1"/>
  <c r="BY359" i="1"/>
  <c r="BY351" i="1"/>
  <c r="BY343" i="1"/>
  <c r="BY323" i="1"/>
  <c r="BY289" i="1"/>
  <c r="BY276" i="1"/>
  <c r="BY263" i="1"/>
  <c r="BY248" i="1"/>
  <c r="BY232" i="1"/>
  <c r="BY212" i="1"/>
  <c r="BY188" i="1"/>
  <c r="BY156" i="1"/>
  <c r="BY124" i="1"/>
  <c r="BY92" i="1"/>
  <c r="BY341" i="1"/>
  <c r="BY332" i="1"/>
  <c r="BY326" i="1"/>
  <c r="BY321" i="1"/>
  <c r="BY316" i="1"/>
  <c r="BY310" i="1"/>
  <c r="BY305" i="1"/>
  <c r="BY299" i="1"/>
  <c r="BY293" i="1"/>
  <c r="BY286" i="1"/>
  <c r="BY280" i="1"/>
  <c r="BY267" i="1"/>
  <c r="BY261" i="1"/>
  <c r="BY253" i="1"/>
  <c r="BY245" i="1"/>
  <c r="BY237" i="1"/>
  <c r="BY229" i="1"/>
  <c r="BY221" i="1"/>
  <c r="BY213" i="1"/>
  <c r="BY205" i="1"/>
  <c r="BY197" i="1"/>
  <c r="BY189" i="1"/>
  <c r="BY181" i="1"/>
  <c r="BY173" i="1"/>
  <c r="BY165" i="1"/>
  <c r="BY157" i="1"/>
  <c r="BY149" i="1"/>
  <c r="BY141" i="1"/>
  <c r="BY133" i="1"/>
  <c r="BY125" i="1"/>
  <c r="BY117" i="1"/>
  <c r="BY109" i="1"/>
  <c r="BY101" i="1"/>
  <c r="BY93" i="1"/>
  <c r="BY85" i="1"/>
  <c r="BY77" i="1"/>
  <c r="BY69" i="1"/>
  <c r="BY61" i="1"/>
  <c r="BY53" i="1"/>
  <c r="BY45" i="1"/>
  <c r="BY37" i="1"/>
  <c r="BY29" i="1"/>
  <c r="BY21" i="1"/>
  <c r="BY13" i="1"/>
  <c r="BY84" i="1"/>
  <c r="BY76" i="1"/>
  <c r="BY68" i="1"/>
  <c r="BY60" i="1"/>
  <c r="BY52" i="1"/>
  <c r="BY44" i="1"/>
  <c r="BY36" i="1"/>
  <c r="BY28" i="1"/>
  <c r="BY20" i="1"/>
  <c r="BY12" i="1"/>
  <c r="BY340" i="1"/>
  <c r="BY330" i="1"/>
  <c r="BY325" i="1"/>
  <c r="BY320" i="1"/>
  <c r="BY314" i="1"/>
  <c r="BY309" i="1"/>
  <c r="BY304" i="1"/>
  <c r="BY291" i="1"/>
  <c r="BY285" i="1"/>
  <c r="BY278" i="1"/>
  <c r="BY272" i="1"/>
  <c r="BY259" i="1"/>
  <c r="BY251" i="1"/>
  <c r="BY243" i="1"/>
  <c r="BY235" i="1"/>
  <c r="BY227" i="1"/>
  <c r="BY219" i="1"/>
  <c r="BY211" i="1"/>
  <c r="BY203" i="1"/>
  <c r="BY195" i="1"/>
  <c r="BY187" i="1"/>
  <c r="BY179" i="1"/>
  <c r="BY171" i="1"/>
  <c r="BY163" i="1"/>
  <c r="BY155" i="1"/>
  <c r="BY147" i="1"/>
  <c r="BY139" i="1"/>
  <c r="BY131" i="1"/>
  <c r="BY123" i="1"/>
  <c r="BY115" i="1"/>
  <c r="BY107" i="1"/>
  <c r="BY99" i="1"/>
  <c r="BY91" i="1"/>
  <c r="BY83" i="1"/>
  <c r="BY75" i="1"/>
  <c r="BY67" i="1"/>
  <c r="BY59" i="1"/>
  <c r="BY51" i="1"/>
  <c r="BY43" i="1"/>
  <c r="BY35" i="1"/>
  <c r="BY27" i="1"/>
  <c r="BY19" i="1"/>
  <c r="BY11" i="1"/>
  <c r="BY194" i="1"/>
  <c r="BY186" i="1"/>
  <c r="BY178" i="1"/>
  <c r="BY170" i="1"/>
  <c r="BY162" i="1"/>
  <c r="BY154" i="1"/>
  <c r="BY146" i="1"/>
  <c r="BY138" i="1"/>
  <c r="BY130" i="1"/>
  <c r="BY122" i="1"/>
  <c r="BY114" i="1"/>
  <c r="BY106" i="1"/>
  <c r="BY98" i="1"/>
  <c r="BY90" i="1"/>
  <c r="BY82" i="1"/>
  <c r="BY74" i="1"/>
  <c r="BY66" i="1"/>
  <c r="BY58" i="1"/>
  <c r="BY50" i="1"/>
  <c r="BY42" i="1"/>
  <c r="BY34" i="1"/>
  <c r="BY26" i="1"/>
  <c r="BY18" i="1"/>
  <c r="BY10" i="1"/>
  <c r="BY339" i="1"/>
  <c r="BY334" i="1"/>
  <c r="BY329" i="1"/>
  <c r="BY324" i="1"/>
  <c r="BY318" i="1"/>
  <c r="BY313" i="1"/>
  <c r="BY308" i="1"/>
  <c r="BY302" i="1"/>
  <c r="BY296" i="1"/>
  <c r="BY283" i="1"/>
  <c r="BY277" i="1"/>
  <c r="BY270" i="1"/>
  <c r="BY264" i="1"/>
  <c r="BY257" i="1"/>
  <c r="BY249" i="1"/>
  <c r="BY241" i="1"/>
  <c r="BY233" i="1"/>
  <c r="BY225" i="1"/>
  <c r="BY217" i="1"/>
  <c r="BY209" i="1"/>
  <c r="BY201" i="1"/>
  <c r="BY193" i="1"/>
  <c r="BY185" i="1"/>
  <c r="BY177" i="1"/>
  <c r="BY169" i="1"/>
  <c r="BY161" i="1"/>
  <c r="BY153" i="1"/>
  <c r="BY145" i="1"/>
  <c r="BY137" i="1"/>
  <c r="BY129" i="1"/>
  <c r="BY121" i="1"/>
  <c r="BY113" i="1"/>
  <c r="BY105" i="1"/>
  <c r="BY97" i="1"/>
  <c r="BY89" i="1"/>
  <c r="BY81" i="1"/>
  <c r="BY73" i="1"/>
  <c r="BY65" i="1"/>
  <c r="BY57" i="1"/>
  <c r="BY49" i="1"/>
  <c r="BY41" i="1"/>
  <c r="BY33" i="1"/>
  <c r="BY25" i="1"/>
  <c r="BY17" i="1"/>
  <c r="BY9" i="1"/>
  <c r="BY88" i="1"/>
  <c r="BY80" i="1"/>
  <c r="BY72" i="1"/>
  <c r="BY64" i="1"/>
  <c r="BY56" i="1"/>
  <c r="BY48" i="1"/>
  <c r="BY40" i="1"/>
  <c r="BY32" i="1"/>
  <c r="BY24" i="1"/>
  <c r="BY16" i="1"/>
  <c r="BY8" i="1"/>
  <c r="BY342" i="1"/>
  <c r="BY333" i="1"/>
  <c r="BY328" i="1"/>
  <c r="BY322" i="1"/>
  <c r="BY317" i="1"/>
  <c r="BY312" i="1"/>
  <c r="BY306" i="1"/>
  <c r="BY301" i="1"/>
  <c r="BY294" i="1"/>
  <c r="BY288" i="1"/>
  <c r="BY275" i="1"/>
  <c r="BY269" i="1"/>
  <c r="BY262" i="1"/>
  <c r="BY255" i="1"/>
  <c r="BY247" i="1"/>
  <c r="BY239" i="1"/>
  <c r="BY231" i="1"/>
  <c r="BY223" i="1"/>
  <c r="BY215" i="1"/>
  <c r="BY207" i="1"/>
  <c r="BY199" i="1"/>
  <c r="BY191" i="1"/>
  <c r="BY183" i="1"/>
  <c r="BY175" i="1"/>
  <c r="BY167" i="1"/>
  <c r="BY159" i="1"/>
  <c r="BY151" i="1"/>
  <c r="BY143" i="1"/>
  <c r="BY135" i="1"/>
  <c r="BY127" i="1"/>
  <c r="BY119" i="1"/>
  <c r="BY111" i="1"/>
  <c r="BY103" i="1"/>
  <c r="BY95" i="1"/>
  <c r="BY87" i="1"/>
  <c r="BY79" i="1"/>
  <c r="BY71" i="1"/>
  <c r="BY63" i="1"/>
  <c r="BY55" i="1"/>
  <c r="BY47" i="1"/>
  <c r="BY39" i="1"/>
  <c r="BY31" i="1"/>
  <c r="BY23" i="1"/>
  <c r="BY15" i="1"/>
  <c r="BY7" i="1"/>
  <c r="BY222" i="1"/>
  <c r="BY214" i="1"/>
  <c r="BY206" i="1"/>
  <c r="BY198" i="1"/>
  <c r="BY190" i="1"/>
  <c r="BY182" i="1"/>
  <c r="BY174" i="1"/>
  <c r="BY166" i="1"/>
  <c r="BY158" i="1"/>
  <c r="BY150" i="1"/>
  <c r="BY142" i="1"/>
  <c r="BY134" i="1"/>
  <c r="BY126" i="1"/>
  <c r="BY118" i="1"/>
  <c r="BY110" i="1"/>
  <c r="BY102" i="1"/>
  <c r="BY94" i="1"/>
  <c r="BY86" i="1"/>
  <c r="BY78" i="1"/>
  <c r="BY70" i="1"/>
  <c r="BY62" i="1"/>
  <c r="BY54" i="1"/>
  <c r="BY46" i="1"/>
  <c r="BY38" i="1"/>
  <c r="BY30" i="1"/>
  <c r="BY22" i="1"/>
  <c r="BY14" i="1"/>
  <c r="BY6" i="1"/>
  <c r="BU1037" i="1"/>
  <c r="BU1101" i="1"/>
  <c r="BU1061" i="1"/>
  <c r="BU1011" i="1"/>
  <c r="BU923" i="1"/>
  <c r="BU1133" i="1"/>
  <c r="BU1055" i="1"/>
  <c r="BU1005" i="1"/>
  <c r="BU905" i="1"/>
  <c r="BU1128" i="1"/>
  <c r="BU1048" i="1"/>
  <c r="BU1096" i="1"/>
  <c r="BU1087" i="1"/>
  <c r="BU663" i="1"/>
  <c r="BU1078" i="1"/>
  <c r="BU1030" i="1"/>
  <c r="BU968" i="1"/>
  <c r="BU1119" i="1"/>
  <c r="BU1110" i="1"/>
  <c r="BU1024" i="1"/>
  <c r="BU957" i="1"/>
  <c r="BU1138" i="1"/>
  <c r="BU1129" i="1"/>
  <c r="BU1124" i="1"/>
  <c r="BU1115" i="1"/>
  <c r="BU1106" i="1"/>
  <c r="BU1097" i="1"/>
  <c r="BU1092" i="1"/>
  <c r="BU1083" i="1"/>
  <c r="BU1074" i="1"/>
  <c r="BU1043" i="1"/>
  <c r="BU1031" i="1"/>
  <c r="BU1025" i="1"/>
  <c r="BU1019" i="1"/>
  <c r="BU996" i="1"/>
  <c r="BU987" i="1"/>
  <c r="BU978" i="1"/>
  <c r="BU969" i="1"/>
  <c r="BU959" i="1"/>
  <c r="BU943" i="1"/>
  <c r="BU925" i="1"/>
  <c r="BU888" i="1"/>
  <c r="BU870" i="1"/>
  <c r="BU849" i="1"/>
  <c r="BU827" i="1"/>
  <c r="BU806" i="1"/>
  <c r="BU785" i="1"/>
  <c r="BU763" i="1"/>
  <c r="BU742" i="1"/>
  <c r="BU691" i="1"/>
  <c r="BU666" i="1"/>
  <c r="BU539" i="1"/>
  <c r="BU1137" i="1"/>
  <c r="BU1132" i="1"/>
  <c r="BU1123" i="1"/>
  <c r="BU1114" i="1"/>
  <c r="BU1105" i="1"/>
  <c r="BU1100" i="1"/>
  <c r="BU1091" i="1"/>
  <c r="BU1082" i="1"/>
  <c r="BU1072" i="1"/>
  <c r="BU1066" i="1"/>
  <c r="BU1060" i="1"/>
  <c r="BU1054" i="1"/>
  <c r="BU1042" i="1"/>
  <c r="BU984" i="1"/>
  <c r="BU975" i="1"/>
  <c r="BU966" i="1"/>
  <c r="BU955" i="1"/>
  <c r="BU920" i="1"/>
  <c r="BU902" i="1"/>
  <c r="BU865" i="1"/>
  <c r="BU843" i="1"/>
  <c r="BU822" i="1"/>
  <c r="BU801" i="1"/>
  <c r="BU779" i="1"/>
  <c r="BU758" i="1"/>
  <c r="BU659" i="1"/>
  <c r="BU1136" i="1"/>
  <c r="BU1127" i="1"/>
  <c r="BU1118" i="1"/>
  <c r="BU1109" i="1"/>
  <c r="BU1104" i="1"/>
  <c r="BU1095" i="1"/>
  <c r="BU1086" i="1"/>
  <c r="BU1077" i="1"/>
  <c r="BU1071" i="1"/>
  <c r="BU1053" i="1"/>
  <c r="BU1047" i="1"/>
  <c r="BU1029" i="1"/>
  <c r="BU1023" i="1"/>
  <c r="BU1016" i="1"/>
  <c r="BU1010" i="1"/>
  <c r="BU992" i="1"/>
  <c r="BU983" i="1"/>
  <c r="BU974" i="1"/>
  <c r="BU965" i="1"/>
  <c r="BU937" i="1"/>
  <c r="BU900" i="1"/>
  <c r="BU882" i="1"/>
  <c r="BU734" i="1"/>
  <c r="BU504" i="1"/>
  <c r="BU1131" i="1"/>
  <c r="BU1122" i="1"/>
  <c r="BU1113" i="1"/>
  <c r="BU1108" i="1"/>
  <c r="BU1099" i="1"/>
  <c r="BU1090" i="1"/>
  <c r="BU1081" i="1"/>
  <c r="BU1076" i="1"/>
  <c r="BU1065" i="1"/>
  <c r="BU1052" i="1"/>
  <c r="BU1040" i="1"/>
  <c r="BU1034" i="1"/>
  <c r="BU1028" i="1"/>
  <c r="BU1022" i="1"/>
  <c r="BU1001" i="1"/>
  <c r="BU964" i="1"/>
  <c r="BU952" i="1"/>
  <c r="BU934" i="1"/>
  <c r="BU879" i="1"/>
  <c r="BU859" i="1"/>
  <c r="BU838" i="1"/>
  <c r="BU817" i="1"/>
  <c r="BU795" i="1"/>
  <c r="BU774" i="1"/>
  <c r="BU753" i="1"/>
  <c r="BU730" i="1"/>
  <c r="BU568" i="1"/>
  <c r="BU480" i="1"/>
  <c r="BU1135" i="1"/>
  <c r="BU1126" i="1"/>
  <c r="BU1117" i="1"/>
  <c r="BU1112" i="1"/>
  <c r="BU1103" i="1"/>
  <c r="BU1094" i="1"/>
  <c r="BU1085" i="1"/>
  <c r="BU1080" i="1"/>
  <c r="BU1070" i="1"/>
  <c r="BU1064" i="1"/>
  <c r="BU1046" i="1"/>
  <c r="BU1039" i="1"/>
  <c r="BU1021" i="1"/>
  <c r="BU1015" i="1"/>
  <c r="BU1007" i="1"/>
  <c r="BU1000" i="1"/>
  <c r="BU991" i="1"/>
  <c r="BU982" i="1"/>
  <c r="BU973" i="1"/>
  <c r="BU932" i="1"/>
  <c r="BU914" i="1"/>
  <c r="BU727" i="1"/>
  <c r="BU702" i="1"/>
  <c r="BU563" i="1"/>
  <c r="BU462" i="1"/>
  <c r="BU1130" i="1"/>
  <c r="BU1121" i="1"/>
  <c r="BU1116" i="1"/>
  <c r="BU1107" i="1"/>
  <c r="BU1098" i="1"/>
  <c r="BU1089" i="1"/>
  <c r="BU1084" i="1"/>
  <c r="BU1075" i="1"/>
  <c r="BU1063" i="1"/>
  <c r="BU1057" i="1"/>
  <c r="BU1051" i="1"/>
  <c r="BU1045" i="1"/>
  <c r="BU1033" i="1"/>
  <c r="BU1020" i="1"/>
  <c r="BU998" i="1"/>
  <c r="BU989" i="1"/>
  <c r="BU911" i="1"/>
  <c r="BU893" i="1"/>
  <c r="BU854" i="1"/>
  <c r="BU833" i="1"/>
  <c r="BU811" i="1"/>
  <c r="BU790" i="1"/>
  <c r="BU769" i="1"/>
  <c r="BU747" i="1"/>
  <c r="BU723" i="1"/>
  <c r="BU698" i="1"/>
  <c r="BU555" i="1"/>
  <c r="BU374" i="1"/>
  <c r="BU1134" i="1"/>
  <c r="BU1125" i="1"/>
  <c r="BU1120" i="1"/>
  <c r="BU1111" i="1"/>
  <c r="BU1102" i="1"/>
  <c r="BU1093" i="1"/>
  <c r="BU1088" i="1"/>
  <c r="BU1079" i="1"/>
  <c r="BU1069" i="1"/>
  <c r="BU1062" i="1"/>
  <c r="BU1056" i="1"/>
  <c r="BU1038" i="1"/>
  <c r="BU1032" i="1"/>
  <c r="BU1014" i="1"/>
  <c r="BU1006" i="1"/>
  <c r="BU997" i="1"/>
  <c r="BU946" i="1"/>
  <c r="BU891" i="1"/>
  <c r="BU873" i="1"/>
  <c r="BU695" i="1"/>
  <c r="BU670" i="1"/>
  <c r="BU255" i="1"/>
  <c r="BU1002" i="1"/>
  <c r="BU993" i="1"/>
  <c r="BU988" i="1"/>
  <c r="BU979" i="1"/>
  <c r="BU970" i="1"/>
  <c r="BU961" i="1"/>
  <c r="BU956" i="1"/>
  <c r="BU947" i="1"/>
  <c r="BU938" i="1"/>
  <c r="BU929" i="1"/>
  <c r="BU924" i="1"/>
  <c r="BU915" i="1"/>
  <c r="BU906" i="1"/>
  <c r="BU897" i="1"/>
  <c r="BU892" i="1"/>
  <c r="BU883" i="1"/>
  <c r="BU874" i="1"/>
  <c r="BU735" i="1"/>
  <c r="BU710" i="1"/>
  <c r="BU703" i="1"/>
  <c r="BU678" i="1"/>
  <c r="BU671" i="1"/>
  <c r="BU567" i="1"/>
  <c r="BU552" i="1"/>
  <c r="BU535" i="1"/>
  <c r="BU512" i="1"/>
  <c r="BU472" i="1"/>
  <c r="BU960" i="1"/>
  <c r="BU951" i="1"/>
  <c r="BU942" i="1"/>
  <c r="BU933" i="1"/>
  <c r="BU928" i="1"/>
  <c r="BU919" i="1"/>
  <c r="BU910" i="1"/>
  <c r="BU901" i="1"/>
  <c r="BU896" i="1"/>
  <c r="BU887" i="1"/>
  <c r="BU878" i="1"/>
  <c r="BU869" i="1"/>
  <c r="BU863" i="1"/>
  <c r="BU858" i="1"/>
  <c r="BU853" i="1"/>
  <c r="BU847" i="1"/>
  <c r="BU842" i="1"/>
  <c r="BU837" i="1"/>
  <c r="BU831" i="1"/>
  <c r="BU826" i="1"/>
  <c r="BU821" i="1"/>
  <c r="BU815" i="1"/>
  <c r="BU810" i="1"/>
  <c r="BU805" i="1"/>
  <c r="BU799" i="1"/>
  <c r="BU794" i="1"/>
  <c r="BU789" i="1"/>
  <c r="BU783" i="1"/>
  <c r="BU778" i="1"/>
  <c r="BU773" i="1"/>
  <c r="BU767" i="1"/>
  <c r="BU762" i="1"/>
  <c r="BU757" i="1"/>
  <c r="BU751" i="1"/>
  <c r="BU746" i="1"/>
  <c r="BU741" i="1"/>
  <c r="BU722" i="1"/>
  <c r="BU715" i="1"/>
  <c r="BU690" i="1"/>
  <c r="BU683" i="1"/>
  <c r="BU658" i="1"/>
  <c r="BU651" i="1"/>
  <c r="BU579" i="1"/>
  <c r="BU551" i="1"/>
  <c r="BU510" i="1"/>
  <c r="BU470" i="1"/>
  <c r="BU298" i="1"/>
  <c r="BU950" i="1"/>
  <c r="BU941" i="1"/>
  <c r="BU936" i="1"/>
  <c r="BU927" i="1"/>
  <c r="BU918" i="1"/>
  <c r="BU909" i="1"/>
  <c r="BU904" i="1"/>
  <c r="BU895" i="1"/>
  <c r="BU886" i="1"/>
  <c r="BU877" i="1"/>
  <c r="BU872" i="1"/>
  <c r="BU867" i="1"/>
  <c r="BU862" i="1"/>
  <c r="BU857" i="1"/>
  <c r="BU851" i="1"/>
  <c r="BU846" i="1"/>
  <c r="BU841" i="1"/>
  <c r="BU835" i="1"/>
  <c r="BU830" i="1"/>
  <c r="BU825" i="1"/>
  <c r="BU819" i="1"/>
  <c r="BU814" i="1"/>
  <c r="BU809" i="1"/>
  <c r="BU803" i="1"/>
  <c r="BU798" i="1"/>
  <c r="BU793" i="1"/>
  <c r="BU787" i="1"/>
  <c r="BU782" i="1"/>
  <c r="BU777" i="1"/>
  <c r="BU771" i="1"/>
  <c r="BU766" i="1"/>
  <c r="BU761" i="1"/>
  <c r="BU755" i="1"/>
  <c r="BU750" i="1"/>
  <c r="BU745" i="1"/>
  <c r="BU739" i="1"/>
  <c r="BU714" i="1"/>
  <c r="BU707" i="1"/>
  <c r="BU682" i="1"/>
  <c r="BU675" i="1"/>
  <c r="BU650" i="1"/>
  <c r="BU576" i="1"/>
  <c r="BU547" i="1"/>
  <c r="BU528" i="1"/>
  <c r="BU502" i="1"/>
  <c r="BU458" i="1"/>
  <c r="BU1073" i="1"/>
  <c r="BU1068" i="1"/>
  <c r="BU1059" i="1"/>
  <c r="BU1050" i="1"/>
  <c r="BU1041" i="1"/>
  <c r="BU1036" i="1"/>
  <c r="BU1027" i="1"/>
  <c r="BU1018" i="1"/>
  <c r="BU1009" i="1"/>
  <c r="BU1004" i="1"/>
  <c r="BU995" i="1"/>
  <c r="BU986" i="1"/>
  <c r="BU977" i="1"/>
  <c r="BU972" i="1"/>
  <c r="BU963" i="1"/>
  <c r="BU954" i="1"/>
  <c r="BU945" i="1"/>
  <c r="BU940" i="1"/>
  <c r="BU931" i="1"/>
  <c r="BU922" i="1"/>
  <c r="BU913" i="1"/>
  <c r="BU908" i="1"/>
  <c r="BU899" i="1"/>
  <c r="BU890" i="1"/>
  <c r="BU881" i="1"/>
  <c r="BU876" i="1"/>
  <c r="BU726" i="1"/>
  <c r="BU719" i="1"/>
  <c r="BU694" i="1"/>
  <c r="BU687" i="1"/>
  <c r="BU662" i="1"/>
  <c r="BU655" i="1"/>
  <c r="BU560" i="1"/>
  <c r="BU524" i="1"/>
  <c r="BU494" i="1"/>
  <c r="BU446" i="1"/>
  <c r="BU170" i="1"/>
  <c r="BU1013" i="1"/>
  <c r="BU1008" i="1"/>
  <c r="BU999" i="1"/>
  <c r="BU990" i="1"/>
  <c r="BU981" i="1"/>
  <c r="BU976" i="1"/>
  <c r="BU967" i="1"/>
  <c r="BU958" i="1"/>
  <c r="BU949" i="1"/>
  <c r="BU944" i="1"/>
  <c r="BU935" i="1"/>
  <c r="BU926" i="1"/>
  <c r="BU917" i="1"/>
  <c r="BU912" i="1"/>
  <c r="BU903" i="1"/>
  <c r="BU894" i="1"/>
  <c r="BU885" i="1"/>
  <c r="BU880" i="1"/>
  <c r="BU871" i="1"/>
  <c r="BU866" i="1"/>
  <c r="BU861" i="1"/>
  <c r="BU855" i="1"/>
  <c r="BU850" i="1"/>
  <c r="BU845" i="1"/>
  <c r="BU839" i="1"/>
  <c r="BU834" i="1"/>
  <c r="BU829" i="1"/>
  <c r="BU823" i="1"/>
  <c r="BU818" i="1"/>
  <c r="BU813" i="1"/>
  <c r="BU807" i="1"/>
  <c r="BU802" i="1"/>
  <c r="BU797" i="1"/>
  <c r="BU791" i="1"/>
  <c r="BU786" i="1"/>
  <c r="BU781" i="1"/>
  <c r="BU775" i="1"/>
  <c r="BU770" i="1"/>
  <c r="BU765" i="1"/>
  <c r="BU759" i="1"/>
  <c r="BU754" i="1"/>
  <c r="BU749" i="1"/>
  <c r="BU743" i="1"/>
  <c r="BU738" i="1"/>
  <c r="BU731" i="1"/>
  <c r="BU706" i="1"/>
  <c r="BU699" i="1"/>
  <c r="BU674" i="1"/>
  <c r="BU667" i="1"/>
  <c r="BU572" i="1"/>
  <c r="BU544" i="1"/>
  <c r="BU523" i="1"/>
  <c r="BU438" i="1"/>
  <c r="BU127" i="1"/>
  <c r="BU1067" i="1"/>
  <c r="BU1058" i="1"/>
  <c r="BU1049" i="1"/>
  <c r="BU1044" i="1"/>
  <c r="BU1035" i="1"/>
  <c r="BU1026" i="1"/>
  <c r="BU1017" i="1"/>
  <c r="BU1012" i="1"/>
  <c r="BU1003" i="1"/>
  <c r="BU994" i="1"/>
  <c r="BU985" i="1"/>
  <c r="BU980" i="1"/>
  <c r="BU971" i="1"/>
  <c r="BU962" i="1"/>
  <c r="BU953" i="1"/>
  <c r="BU948" i="1"/>
  <c r="BU939" i="1"/>
  <c r="BU930" i="1"/>
  <c r="BU921" i="1"/>
  <c r="BU916" i="1"/>
  <c r="BU907" i="1"/>
  <c r="BU898" i="1"/>
  <c r="BU889" i="1"/>
  <c r="BU884" i="1"/>
  <c r="BU875" i="1"/>
  <c r="BU718" i="1"/>
  <c r="BU711" i="1"/>
  <c r="BU686" i="1"/>
  <c r="BU679" i="1"/>
  <c r="BU654" i="1"/>
  <c r="BU647" i="1"/>
  <c r="BU571" i="1"/>
  <c r="BU556" i="1"/>
  <c r="BU540" i="1"/>
  <c r="BU519" i="1"/>
  <c r="BU406" i="1"/>
  <c r="BU737" i="1"/>
  <c r="BU733" i="1"/>
  <c r="BU729" i="1"/>
  <c r="BU725" i="1"/>
  <c r="BU721" i="1"/>
  <c r="BU717" i="1"/>
  <c r="BU713" i="1"/>
  <c r="BU709" i="1"/>
  <c r="BU705" i="1"/>
  <c r="BU701" i="1"/>
  <c r="BU697" i="1"/>
  <c r="BU693" i="1"/>
  <c r="BU689" i="1"/>
  <c r="BU685" i="1"/>
  <c r="BU681" i="1"/>
  <c r="BU677" i="1"/>
  <c r="BU673" i="1"/>
  <c r="BU669" i="1"/>
  <c r="BU665" i="1"/>
  <c r="BU661" i="1"/>
  <c r="BU657" i="1"/>
  <c r="BU653" i="1"/>
  <c r="BU649" i="1"/>
  <c r="BU645" i="1"/>
  <c r="BU641" i="1"/>
  <c r="BU637" i="1"/>
  <c r="BU633" i="1"/>
  <c r="BU629" i="1"/>
  <c r="BU625" i="1"/>
  <c r="BU621" i="1"/>
  <c r="BU617" i="1"/>
  <c r="BU613" i="1"/>
  <c r="BU609" i="1"/>
  <c r="BU605" i="1"/>
  <c r="BU601" i="1"/>
  <c r="BU597" i="1"/>
  <c r="BU593" i="1"/>
  <c r="BU589" i="1"/>
  <c r="BU585" i="1"/>
  <c r="BU581" i="1"/>
  <c r="BU570" i="1"/>
  <c r="BU565" i="1"/>
  <c r="BU554" i="1"/>
  <c r="BU549" i="1"/>
  <c r="BU538" i="1"/>
  <c r="BU533" i="1"/>
  <c r="BU522" i="1"/>
  <c r="BU517" i="1"/>
  <c r="BU509" i="1"/>
  <c r="BU500" i="1"/>
  <c r="BU490" i="1"/>
  <c r="BU468" i="1"/>
  <c r="BU456" i="1"/>
  <c r="BU434" i="1"/>
  <c r="BU402" i="1"/>
  <c r="BU370" i="1"/>
  <c r="BU335" i="1"/>
  <c r="BU250" i="1"/>
  <c r="BU207" i="1"/>
  <c r="BU122" i="1"/>
  <c r="BU580" i="1"/>
  <c r="BU575" i="1"/>
  <c r="BU564" i="1"/>
  <c r="BU559" i="1"/>
  <c r="BU548" i="1"/>
  <c r="BU543" i="1"/>
  <c r="BU532" i="1"/>
  <c r="BU527" i="1"/>
  <c r="BU516" i="1"/>
  <c r="BU508" i="1"/>
  <c r="BU488" i="1"/>
  <c r="BU478" i="1"/>
  <c r="BU454" i="1"/>
  <c r="BU430" i="1"/>
  <c r="BU398" i="1"/>
  <c r="BU366" i="1"/>
  <c r="BU330" i="1"/>
  <c r="BU287" i="1"/>
  <c r="BU202" i="1"/>
  <c r="BU159" i="1"/>
  <c r="BU868" i="1"/>
  <c r="BU864" i="1"/>
  <c r="BU860" i="1"/>
  <c r="BU856" i="1"/>
  <c r="BU852" i="1"/>
  <c r="BU848" i="1"/>
  <c r="BU844" i="1"/>
  <c r="BU840" i="1"/>
  <c r="BU836" i="1"/>
  <c r="BU832" i="1"/>
  <c r="BU828" i="1"/>
  <c r="BU824" i="1"/>
  <c r="BU820" i="1"/>
  <c r="BU816" i="1"/>
  <c r="BU812" i="1"/>
  <c r="BU808" i="1"/>
  <c r="BU804" i="1"/>
  <c r="BU800" i="1"/>
  <c r="BU796" i="1"/>
  <c r="BU792" i="1"/>
  <c r="BU788" i="1"/>
  <c r="BU784" i="1"/>
  <c r="BU780" i="1"/>
  <c r="BU776" i="1"/>
  <c r="BU772" i="1"/>
  <c r="BU768" i="1"/>
  <c r="BU764" i="1"/>
  <c r="BU760" i="1"/>
  <c r="BU756" i="1"/>
  <c r="BU752" i="1"/>
  <c r="BU748" i="1"/>
  <c r="BU744" i="1"/>
  <c r="BU740" i="1"/>
  <c r="BU736" i="1"/>
  <c r="BU732" i="1"/>
  <c r="BU728" i="1"/>
  <c r="BU724" i="1"/>
  <c r="BU720" i="1"/>
  <c r="BU716" i="1"/>
  <c r="BU712" i="1"/>
  <c r="BU708" i="1"/>
  <c r="BU704" i="1"/>
  <c r="BU700" i="1"/>
  <c r="BU696" i="1"/>
  <c r="BU692" i="1"/>
  <c r="BU688" i="1"/>
  <c r="BU684" i="1"/>
  <c r="BU680" i="1"/>
  <c r="BU676" i="1"/>
  <c r="BU672" i="1"/>
  <c r="BU668" i="1"/>
  <c r="BU664" i="1"/>
  <c r="BU660" i="1"/>
  <c r="BU656" i="1"/>
  <c r="BU652" i="1"/>
  <c r="BU648" i="1"/>
  <c r="BU644" i="1"/>
  <c r="BU640" i="1"/>
  <c r="BU636" i="1"/>
  <c r="BU632" i="1"/>
  <c r="BU628" i="1"/>
  <c r="BU624" i="1"/>
  <c r="BU620" i="1"/>
  <c r="BU616" i="1"/>
  <c r="BU612" i="1"/>
  <c r="BU608" i="1"/>
  <c r="BU604" i="1"/>
  <c r="BU600" i="1"/>
  <c r="BU596" i="1"/>
  <c r="BU592" i="1"/>
  <c r="BU588" i="1"/>
  <c r="BU584" i="1"/>
  <c r="BU574" i="1"/>
  <c r="BU569" i="1"/>
  <c r="BU558" i="1"/>
  <c r="BU553" i="1"/>
  <c r="BU542" i="1"/>
  <c r="BU537" i="1"/>
  <c r="BU526" i="1"/>
  <c r="BU521" i="1"/>
  <c r="BU498" i="1"/>
  <c r="BU476" i="1"/>
  <c r="BU466" i="1"/>
  <c r="BU452" i="1"/>
  <c r="BU426" i="1"/>
  <c r="BU394" i="1"/>
  <c r="BU362" i="1"/>
  <c r="BU282" i="1"/>
  <c r="BU239" i="1"/>
  <c r="BU154" i="1"/>
  <c r="BU536" i="1"/>
  <c r="BU531" i="1"/>
  <c r="BU520" i="1"/>
  <c r="BU514" i="1"/>
  <c r="BU506" i="1"/>
  <c r="BU496" i="1"/>
  <c r="BU486" i="1"/>
  <c r="BU464" i="1"/>
  <c r="BU450" i="1"/>
  <c r="BU422" i="1"/>
  <c r="BU390" i="1"/>
  <c r="BU358" i="1"/>
  <c r="BU319" i="1"/>
  <c r="BU234" i="1"/>
  <c r="BU191" i="1"/>
  <c r="BU643" i="1"/>
  <c r="BU639" i="1"/>
  <c r="BU635" i="1"/>
  <c r="BU631" i="1"/>
  <c r="BU627" i="1"/>
  <c r="BU623" i="1"/>
  <c r="BU619" i="1"/>
  <c r="BU615" i="1"/>
  <c r="BU611" i="1"/>
  <c r="BU607" i="1"/>
  <c r="BU603" i="1"/>
  <c r="BU599" i="1"/>
  <c r="BU595" i="1"/>
  <c r="BU591" i="1"/>
  <c r="BU587" i="1"/>
  <c r="BU583" i="1"/>
  <c r="BU578" i="1"/>
  <c r="BU573" i="1"/>
  <c r="BU562" i="1"/>
  <c r="BU557" i="1"/>
  <c r="BU546" i="1"/>
  <c r="BU541" i="1"/>
  <c r="BU530" i="1"/>
  <c r="BU525" i="1"/>
  <c r="BU513" i="1"/>
  <c r="BU505" i="1"/>
  <c r="BU484" i="1"/>
  <c r="BU474" i="1"/>
  <c r="BU448" i="1"/>
  <c r="BU418" i="1"/>
  <c r="BU386" i="1"/>
  <c r="BU354" i="1"/>
  <c r="BU314" i="1"/>
  <c r="BU271" i="1"/>
  <c r="BU186" i="1"/>
  <c r="BU143" i="1"/>
  <c r="BU414" i="1"/>
  <c r="BU382" i="1"/>
  <c r="BU350" i="1"/>
  <c r="BU266" i="1"/>
  <c r="BU223" i="1"/>
  <c r="BU138" i="1"/>
  <c r="BU646" i="1"/>
  <c r="BU642" i="1"/>
  <c r="BU638" i="1"/>
  <c r="BU634" i="1"/>
  <c r="BU630" i="1"/>
  <c r="BU626" i="1"/>
  <c r="BU622" i="1"/>
  <c r="BU618" i="1"/>
  <c r="BU614" i="1"/>
  <c r="BU610" i="1"/>
  <c r="BU606" i="1"/>
  <c r="BU602" i="1"/>
  <c r="BU598" i="1"/>
  <c r="BU594" i="1"/>
  <c r="BU590" i="1"/>
  <c r="BU586" i="1"/>
  <c r="BU582" i="1"/>
  <c r="BU577" i="1"/>
  <c r="BU566" i="1"/>
  <c r="BU561" i="1"/>
  <c r="BU550" i="1"/>
  <c r="BU545" i="1"/>
  <c r="BU534" i="1"/>
  <c r="BU529" i="1"/>
  <c r="BU518" i="1"/>
  <c r="BU492" i="1"/>
  <c r="BU482" i="1"/>
  <c r="BU460" i="1"/>
  <c r="BU442" i="1"/>
  <c r="BU410" i="1"/>
  <c r="BU378" i="1"/>
  <c r="BU346" i="1"/>
  <c r="BU303" i="1"/>
  <c r="BU218" i="1"/>
  <c r="BU175" i="1"/>
  <c r="BU341" i="1"/>
  <c r="BU336" i="1"/>
  <c r="BU325" i="1"/>
  <c r="BU320" i="1"/>
  <c r="BU309" i="1"/>
  <c r="BU304" i="1"/>
  <c r="BU293" i="1"/>
  <c r="BU288" i="1"/>
  <c r="BU277" i="1"/>
  <c r="BU272" i="1"/>
  <c r="BU261" i="1"/>
  <c r="BU256" i="1"/>
  <c r="BU245" i="1"/>
  <c r="BU240" i="1"/>
  <c r="BU229" i="1"/>
  <c r="BU224" i="1"/>
  <c r="BU213" i="1"/>
  <c r="BU208" i="1"/>
  <c r="BU197" i="1"/>
  <c r="BU192" i="1"/>
  <c r="BU181" i="1"/>
  <c r="BU176" i="1"/>
  <c r="BU165" i="1"/>
  <c r="BU160" i="1"/>
  <c r="BU149" i="1"/>
  <c r="BU144" i="1"/>
  <c r="BU133" i="1"/>
  <c r="BU128" i="1"/>
  <c r="BU117" i="1"/>
  <c r="BU109" i="1"/>
  <c r="BU101" i="1"/>
  <c r="BU93" i="1"/>
  <c r="BU85" i="1"/>
  <c r="BU77" i="1"/>
  <c r="BU69" i="1"/>
  <c r="BU61" i="1"/>
  <c r="BU53" i="1"/>
  <c r="BU45" i="1"/>
  <c r="BU37" i="1"/>
  <c r="BU29" i="1"/>
  <c r="BU21" i="1"/>
  <c r="BU13" i="1"/>
  <c r="BU345" i="1"/>
  <c r="BU340" i="1"/>
  <c r="BU329" i="1"/>
  <c r="BU324" i="1"/>
  <c r="BU313" i="1"/>
  <c r="BU308" i="1"/>
  <c r="BU297" i="1"/>
  <c r="BU292" i="1"/>
  <c r="BU281" i="1"/>
  <c r="BU276" i="1"/>
  <c r="BU265" i="1"/>
  <c r="BU260" i="1"/>
  <c r="BU249" i="1"/>
  <c r="BU244" i="1"/>
  <c r="BU233" i="1"/>
  <c r="BU228" i="1"/>
  <c r="BU217" i="1"/>
  <c r="BU212" i="1"/>
  <c r="BU201" i="1"/>
  <c r="BU196" i="1"/>
  <c r="BU185" i="1"/>
  <c r="BU180" i="1"/>
  <c r="BU169" i="1"/>
  <c r="BU164" i="1"/>
  <c r="BU153" i="1"/>
  <c r="BU148" i="1"/>
  <c r="BU137" i="1"/>
  <c r="BU132" i="1"/>
  <c r="BU121" i="1"/>
  <c r="BU115" i="1"/>
  <c r="BU107" i="1"/>
  <c r="BU99" i="1"/>
  <c r="BU91" i="1"/>
  <c r="BU83" i="1"/>
  <c r="BU75" i="1"/>
  <c r="BU67" i="1"/>
  <c r="BU59" i="1"/>
  <c r="BU51" i="1"/>
  <c r="BU43" i="1"/>
  <c r="BU35" i="1"/>
  <c r="BU27" i="1"/>
  <c r="BU19" i="1"/>
  <c r="BU11" i="1"/>
  <c r="BU501" i="1"/>
  <c r="BU497" i="1"/>
  <c r="BU493" i="1"/>
  <c r="BU489" i="1"/>
  <c r="BU485" i="1"/>
  <c r="BU481" i="1"/>
  <c r="BU477" i="1"/>
  <c r="BU473" i="1"/>
  <c r="BU469" i="1"/>
  <c r="BU465" i="1"/>
  <c r="BU461" i="1"/>
  <c r="BU457" i="1"/>
  <c r="BU453" i="1"/>
  <c r="BU449" i="1"/>
  <c r="BU445" i="1"/>
  <c r="BU441" i="1"/>
  <c r="BU437" i="1"/>
  <c r="BU433" i="1"/>
  <c r="BU429" i="1"/>
  <c r="BU425" i="1"/>
  <c r="BU421" i="1"/>
  <c r="BU417" i="1"/>
  <c r="BU413" i="1"/>
  <c r="BU409" i="1"/>
  <c r="BU405" i="1"/>
  <c r="BU401" i="1"/>
  <c r="BU397" i="1"/>
  <c r="BU393" i="1"/>
  <c r="BU389" i="1"/>
  <c r="BU385" i="1"/>
  <c r="BU381" i="1"/>
  <c r="BU377" i="1"/>
  <c r="BU373" i="1"/>
  <c r="BU369" i="1"/>
  <c r="BU365" i="1"/>
  <c r="BU361" i="1"/>
  <c r="BU357" i="1"/>
  <c r="BU353" i="1"/>
  <c r="BU349" i="1"/>
  <c r="BU339" i="1"/>
  <c r="BU334" i="1"/>
  <c r="BU323" i="1"/>
  <c r="BU318" i="1"/>
  <c r="BU307" i="1"/>
  <c r="BU302" i="1"/>
  <c r="BU291" i="1"/>
  <c r="BU286" i="1"/>
  <c r="BU275" i="1"/>
  <c r="BU270" i="1"/>
  <c r="BU259" i="1"/>
  <c r="BU254" i="1"/>
  <c r="BU243" i="1"/>
  <c r="BU238" i="1"/>
  <c r="BU227" i="1"/>
  <c r="BU222" i="1"/>
  <c r="BU211" i="1"/>
  <c r="BU206" i="1"/>
  <c r="BU195" i="1"/>
  <c r="BU190" i="1"/>
  <c r="BU179" i="1"/>
  <c r="BU174" i="1"/>
  <c r="BU163" i="1"/>
  <c r="BU158" i="1"/>
  <c r="BU147" i="1"/>
  <c r="BU142" i="1"/>
  <c r="BU131" i="1"/>
  <c r="BU126" i="1"/>
  <c r="BU344" i="1"/>
  <c r="BU333" i="1"/>
  <c r="BU328" i="1"/>
  <c r="BU317" i="1"/>
  <c r="BU312" i="1"/>
  <c r="BU301" i="1"/>
  <c r="BU296" i="1"/>
  <c r="BU285" i="1"/>
  <c r="BU280" i="1"/>
  <c r="BU269" i="1"/>
  <c r="BU264" i="1"/>
  <c r="BU253" i="1"/>
  <c r="BU248" i="1"/>
  <c r="BU237" i="1"/>
  <c r="BU232" i="1"/>
  <c r="BU221" i="1"/>
  <c r="BU216" i="1"/>
  <c r="BU205" i="1"/>
  <c r="BU200" i="1"/>
  <c r="BU189" i="1"/>
  <c r="BU184" i="1"/>
  <c r="BU173" i="1"/>
  <c r="BU168" i="1"/>
  <c r="BU157" i="1"/>
  <c r="BU152" i="1"/>
  <c r="BU141" i="1"/>
  <c r="BU136" i="1"/>
  <c r="BU125" i="1"/>
  <c r="BU120" i="1"/>
  <c r="BU113" i="1"/>
  <c r="BU105" i="1"/>
  <c r="BU97" i="1"/>
  <c r="BU89" i="1"/>
  <c r="BU81" i="1"/>
  <c r="BU73" i="1"/>
  <c r="BU65" i="1"/>
  <c r="BU57" i="1"/>
  <c r="BU49" i="1"/>
  <c r="BU41" i="1"/>
  <c r="BU33" i="1"/>
  <c r="BU25" i="1"/>
  <c r="BU17" i="1"/>
  <c r="BU9" i="1"/>
  <c r="BU444" i="1"/>
  <c r="BU440" i="1"/>
  <c r="BU436" i="1"/>
  <c r="BU432" i="1"/>
  <c r="BU428" i="1"/>
  <c r="BU424" i="1"/>
  <c r="BU420" i="1"/>
  <c r="BU416" i="1"/>
  <c r="BU412" i="1"/>
  <c r="BU408" i="1"/>
  <c r="BU404" i="1"/>
  <c r="BU400" i="1"/>
  <c r="BU396" i="1"/>
  <c r="BU392" i="1"/>
  <c r="BU388" i="1"/>
  <c r="BU384" i="1"/>
  <c r="BU380" i="1"/>
  <c r="BU376" i="1"/>
  <c r="BU372" i="1"/>
  <c r="BU368" i="1"/>
  <c r="BU364" i="1"/>
  <c r="BU360" i="1"/>
  <c r="BU356" i="1"/>
  <c r="BU352" i="1"/>
  <c r="BU348" i="1"/>
  <c r="BU343" i="1"/>
  <c r="BU338" i="1"/>
  <c r="BU327" i="1"/>
  <c r="BU322" i="1"/>
  <c r="BU311" i="1"/>
  <c r="BU306" i="1"/>
  <c r="BU295" i="1"/>
  <c r="BU290" i="1"/>
  <c r="BU279" i="1"/>
  <c r="BU274" i="1"/>
  <c r="BU263" i="1"/>
  <c r="BU258" i="1"/>
  <c r="BU247" i="1"/>
  <c r="BU242" i="1"/>
  <c r="BU231" i="1"/>
  <c r="BU226" i="1"/>
  <c r="BU215" i="1"/>
  <c r="BU210" i="1"/>
  <c r="BU199" i="1"/>
  <c r="BU194" i="1"/>
  <c r="BU183" i="1"/>
  <c r="BU178" i="1"/>
  <c r="BU167" i="1"/>
  <c r="BU162" i="1"/>
  <c r="BU151" i="1"/>
  <c r="BU146" i="1"/>
  <c r="BU135" i="1"/>
  <c r="BU130" i="1"/>
  <c r="BU119" i="1"/>
  <c r="BU337" i="1"/>
  <c r="BU332" i="1"/>
  <c r="BU321" i="1"/>
  <c r="BU316" i="1"/>
  <c r="BU305" i="1"/>
  <c r="BU300" i="1"/>
  <c r="BU289" i="1"/>
  <c r="BU284" i="1"/>
  <c r="BU273" i="1"/>
  <c r="BU268" i="1"/>
  <c r="BU257" i="1"/>
  <c r="BU252" i="1"/>
  <c r="BU241" i="1"/>
  <c r="BU236" i="1"/>
  <c r="BU225" i="1"/>
  <c r="BU220" i="1"/>
  <c r="BU209" i="1"/>
  <c r="BU204" i="1"/>
  <c r="BU193" i="1"/>
  <c r="BU188" i="1"/>
  <c r="BU177" i="1"/>
  <c r="BU172" i="1"/>
  <c r="BU161" i="1"/>
  <c r="BU156" i="1"/>
  <c r="BU145" i="1"/>
  <c r="BU140" i="1"/>
  <c r="BU129" i="1"/>
  <c r="BU124" i="1"/>
  <c r="BU111" i="1"/>
  <c r="BU103" i="1"/>
  <c r="BU95" i="1"/>
  <c r="BU87" i="1"/>
  <c r="BU79" i="1"/>
  <c r="BU71" i="1"/>
  <c r="BU63" i="1"/>
  <c r="BU55" i="1"/>
  <c r="BU47" i="1"/>
  <c r="BU39" i="1"/>
  <c r="BU31" i="1"/>
  <c r="BU23" i="1"/>
  <c r="BU15" i="1"/>
  <c r="BU7" i="1"/>
  <c r="BU515" i="1"/>
  <c r="BU511" i="1"/>
  <c r="BU507" i="1"/>
  <c r="BU503" i="1"/>
  <c r="BU499" i="1"/>
  <c r="BU495" i="1"/>
  <c r="BU491" i="1"/>
  <c r="BU487" i="1"/>
  <c r="BU483" i="1"/>
  <c r="BU479" i="1"/>
  <c r="BU475" i="1"/>
  <c r="BU471" i="1"/>
  <c r="BU467" i="1"/>
  <c r="BU463" i="1"/>
  <c r="BU459" i="1"/>
  <c r="BU455" i="1"/>
  <c r="BU451" i="1"/>
  <c r="BU447" i="1"/>
  <c r="BU443" i="1"/>
  <c r="BU439" i="1"/>
  <c r="BU435" i="1"/>
  <c r="BU431" i="1"/>
  <c r="BU427" i="1"/>
  <c r="BU423" i="1"/>
  <c r="BU419" i="1"/>
  <c r="BU415" i="1"/>
  <c r="BU411" i="1"/>
  <c r="BU407" i="1"/>
  <c r="BU403" i="1"/>
  <c r="BU399" i="1"/>
  <c r="BU395" i="1"/>
  <c r="BU391" i="1"/>
  <c r="BU387" i="1"/>
  <c r="BU383" i="1"/>
  <c r="BU379" i="1"/>
  <c r="BU375" i="1"/>
  <c r="BU371" i="1"/>
  <c r="BU367" i="1"/>
  <c r="BU363" i="1"/>
  <c r="BU359" i="1"/>
  <c r="BU355" i="1"/>
  <c r="BU351" i="1"/>
  <c r="BU347" i="1"/>
  <c r="BU342" i="1"/>
  <c r="BU331" i="1"/>
  <c r="BU326" i="1"/>
  <c r="BU315" i="1"/>
  <c r="BU310" i="1"/>
  <c r="BU299" i="1"/>
  <c r="BU294" i="1"/>
  <c r="BU283" i="1"/>
  <c r="BU278" i="1"/>
  <c r="BU267" i="1"/>
  <c r="BU262" i="1"/>
  <c r="BU251" i="1"/>
  <c r="BU246" i="1"/>
  <c r="BU235" i="1"/>
  <c r="BU230" i="1"/>
  <c r="BU219" i="1"/>
  <c r="BU214" i="1"/>
  <c r="BU203" i="1"/>
  <c r="BU198" i="1"/>
  <c r="BU187" i="1"/>
  <c r="BU182" i="1"/>
  <c r="BU171" i="1"/>
  <c r="BU166" i="1"/>
  <c r="BU155" i="1"/>
  <c r="BU150" i="1"/>
  <c r="BU139" i="1"/>
  <c r="BU134" i="1"/>
  <c r="BU123" i="1"/>
  <c r="BU118" i="1"/>
  <c r="BU116" i="1"/>
  <c r="BU112" i="1"/>
  <c r="BU108" i="1"/>
  <c r="BU104" i="1"/>
  <c r="BU100" i="1"/>
  <c r="BU96" i="1"/>
  <c r="BU92" i="1"/>
  <c r="BU88" i="1"/>
  <c r="BU84" i="1"/>
  <c r="BU80" i="1"/>
  <c r="BU76" i="1"/>
  <c r="BU72" i="1"/>
  <c r="BU68" i="1"/>
  <c r="BU64" i="1"/>
  <c r="BU60" i="1"/>
  <c r="BU56" i="1"/>
  <c r="BU52" i="1"/>
  <c r="BU48" i="1"/>
  <c r="BU44" i="1"/>
  <c r="BU40" i="1"/>
  <c r="BU36" i="1"/>
  <c r="BU32" i="1"/>
  <c r="BU28" i="1"/>
  <c r="BU24" i="1"/>
  <c r="BU20" i="1"/>
  <c r="BU16" i="1"/>
  <c r="BU12" i="1"/>
  <c r="BU8" i="1"/>
  <c r="BU114" i="1"/>
  <c r="BU110" i="1"/>
  <c r="BU106" i="1"/>
  <c r="BU102" i="1"/>
  <c r="BU98" i="1"/>
  <c r="BU94" i="1"/>
  <c r="BU90" i="1"/>
  <c r="BU86" i="1"/>
  <c r="BU82" i="1"/>
  <c r="BU78" i="1"/>
  <c r="BU74" i="1"/>
  <c r="BU70" i="1"/>
  <c r="BU66" i="1"/>
  <c r="BU62" i="1"/>
  <c r="BU58" i="1"/>
  <c r="BU54" i="1"/>
  <c r="BU50" i="1"/>
  <c r="BU46" i="1"/>
  <c r="BU42" i="1"/>
  <c r="BU38" i="1"/>
  <c r="BU34" i="1"/>
  <c r="BU30" i="1"/>
  <c r="BU26" i="1"/>
  <c r="BU22" i="1"/>
  <c r="BU18" i="1"/>
  <c r="BU14" i="1"/>
  <c r="BU10" i="1"/>
  <c r="BU6" i="1"/>
  <c r="BM891" i="1"/>
  <c r="BM1384" i="1"/>
  <c r="BM994" i="1"/>
  <c r="BM951" i="1"/>
  <c r="BM866" i="1"/>
  <c r="BM989" i="1"/>
  <c r="BM946" i="1"/>
  <c r="BM1392" i="1"/>
  <c r="BM983" i="1"/>
  <c r="BM939" i="1"/>
  <c r="BM793" i="1"/>
  <c r="BM957" i="1"/>
  <c r="BM1389" i="1"/>
  <c r="BM978" i="1"/>
  <c r="BM933" i="1"/>
  <c r="BM999" i="1"/>
  <c r="BM1015" i="1"/>
  <c r="BM973" i="1"/>
  <c r="BM925" i="1"/>
  <c r="BM1388" i="1"/>
  <c r="BM1010" i="1"/>
  <c r="BM967" i="1"/>
  <c r="BM653" i="1"/>
  <c r="BM1385" i="1"/>
  <c r="BM1005" i="1"/>
  <c r="BM962" i="1"/>
  <c r="BM1381" i="1"/>
  <c r="BM1377" i="1"/>
  <c r="BM1373" i="1"/>
  <c r="BM1369" i="1"/>
  <c r="BM1365" i="1"/>
  <c r="BM1361" i="1"/>
  <c r="BM1357" i="1"/>
  <c r="BM1353" i="1"/>
  <c r="BM1349" i="1"/>
  <c r="BM1345" i="1"/>
  <c r="BM1341" i="1"/>
  <c r="BM1337" i="1"/>
  <c r="BM1333" i="1"/>
  <c r="BM1329" i="1"/>
  <c r="BM1325" i="1"/>
  <c r="BM1321" i="1"/>
  <c r="BM1317" i="1"/>
  <c r="BM1313" i="1"/>
  <c r="BM1309" i="1"/>
  <c r="BM1305" i="1"/>
  <c r="BM1301" i="1"/>
  <c r="BM1297" i="1"/>
  <c r="BM1293" i="1"/>
  <c r="BM1289" i="1"/>
  <c r="BM1285" i="1"/>
  <c r="BM1281" i="1"/>
  <c r="BM1277" i="1"/>
  <c r="BM1273" i="1"/>
  <c r="BM1269" i="1"/>
  <c r="BM1265" i="1"/>
  <c r="BM1261" i="1"/>
  <c r="BM1257" i="1"/>
  <c r="BM1253" i="1"/>
  <c r="BM1249" i="1"/>
  <c r="BM1245" i="1"/>
  <c r="BM1241" i="1"/>
  <c r="BM1237" i="1"/>
  <c r="BM1233" i="1"/>
  <c r="BM1229" i="1"/>
  <c r="BM1225" i="1"/>
  <c r="BM1221" i="1"/>
  <c r="BM1217" i="1"/>
  <c r="BM1213" i="1"/>
  <c r="BM1209" i="1"/>
  <c r="BM1205" i="1"/>
  <c r="BM1201" i="1"/>
  <c r="BM1197" i="1"/>
  <c r="BM1193" i="1"/>
  <c r="BM1189" i="1"/>
  <c r="BM1185" i="1"/>
  <c r="BM1181" i="1"/>
  <c r="BM1177" i="1"/>
  <c r="BM1173" i="1"/>
  <c r="BM1169" i="1"/>
  <c r="BM1165" i="1"/>
  <c r="BM1161" i="1"/>
  <c r="BM1157" i="1"/>
  <c r="BM1153" i="1"/>
  <c r="BM1149" i="1"/>
  <c r="BM1145" i="1"/>
  <c r="BM1141" i="1"/>
  <c r="BM1137" i="1"/>
  <c r="BM1133" i="1"/>
  <c r="BM1129" i="1"/>
  <c r="BM1125" i="1"/>
  <c r="BM1121" i="1"/>
  <c r="BM1117" i="1"/>
  <c r="BM1113" i="1"/>
  <c r="BM1109" i="1"/>
  <c r="BM1105" i="1"/>
  <c r="BM1101" i="1"/>
  <c r="BM1097" i="1"/>
  <c r="BM1093" i="1"/>
  <c r="BM1089" i="1"/>
  <c r="BM1085" i="1"/>
  <c r="BM1081" i="1"/>
  <c r="BM1077" i="1"/>
  <c r="BM1073" i="1"/>
  <c r="BM1069" i="1"/>
  <c r="BM1065" i="1"/>
  <c r="BM1061" i="1"/>
  <c r="BM1057" i="1"/>
  <c r="BM1053" i="1"/>
  <c r="BM1049" i="1"/>
  <c r="BM1045" i="1"/>
  <c r="BM1041" i="1"/>
  <c r="BM1037" i="1"/>
  <c r="BM1033" i="1"/>
  <c r="BM1029" i="1"/>
  <c r="BM1025" i="1"/>
  <c r="BM1021" i="1"/>
  <c r="BM1016" i="1"/>
  <c r="BM1000" i="1"/>
  <c r="BM984" i="1"/>
  <c r="BM968" i="1"/>
  <c r="BM952" i="1"/>
  <c r="BM941" i="1"/>
  <c r="BM934" i="1"/>
  <c r="BM926" i="1"/>
  <c r="BM915" i="1"/>
  <c r="BM905" i="1"/>
  <c r="BM893" i="1"/>
  <c r="BM834" i="1"/>
  <c r="BM761" i="1"/>
  <c r="BM661" i="1"/>
  <c r="BM1380" i="1"/>
  <c r="BM1376" i="1"/>
  <c r="BM1372" i="1"/>
  <c r="BM1368" i="1"/>
  <c r="BM1364" i="1"/>
  <c r="BM1360" i="1"/>
  <c r="BM1356" i="1"/>
  <c r="BM1352" i="1"/>
  <c r="BM1348" i="1"/>
  <c r="BM1344" i="1"/>
  <c r="BM1340" i="1"/>
  <c r="BM1336" i="1"/>
  <c r="BM1332" i="1"/>
  <c r="BM1328" i="1"/>
  <c r="BM1324" i="1"/>
  <c r="BM1320" i="1"/>
  <c r="BM1316" i="1"/>
  <c r="BM1312" i="1"/>
  <c r="BM1308" i="1"/>
  <c r="BM1304" i="1"/>
  <c r="BM1300" i="1"/>
  <c r="BM1296" i="1"/>
  <c r="BM1292" i="1"/>
  <c r="BM1288" i="1"/>
  <c r="BM1284" i="1"/>
  <c r="BM1280" i="1"/>
  <c r="BM1276" i="1"/>
  <c r="BM1272" i="1"/>
  <c r="BM1268" i="1"/>
  <c r="BM1264" i="1"/>
  <c r="BM1260" i="1"/>
  <c r="BM1256" i="1"/>
  <c r="BM1252" i="1"/>
  <c r="BM1248" i="1"/>
  <c r="BM1244" i="1"/>
  <c r="BM1240" i="1"/>
  <c r="BM1236" i="1"/>
  <c r="BM1232" i="1"/>
  <c r="BM1228" i="1"/>
  <c r="BM1224" i="1"/>
  <c r="BM1220" i="1"/>
  <c r="BM1216" i="1"/>
  <c r="BM1212" i="1"/>
  <c r="BM1208" i="1"/>
  <c r="BM1204" i="1"/>
  <c r="BM1200" i="1"/>
  <c r="BM1196" i="1"/>
  <c r="BM1192" i="1"/>
  <c r="BM1188" i="1"/>
  <c r="BM1184" i="1"/>
  <c r="BM1180" i="1"/>
  <c r="BM1176" i="1"/>
  <c r="BM1172" i="1"/>
  <c r="BM1168" i="1"/>
  <c r="BM1164" i="1"/>
  <c r="BM1160" i="1"/>
  <c r="BM1156" i="1"/>
  <c r="BM1152" i="1"/>
  <c r="BM1148" i="1"/>
  <c r="BM1144" i="1"/>
  <c r="BM1140" i="1"/>
  <c r="BM1136" i="1"/>
  <c r="BM1132" i="1"/>
  <c r="BM1128" i="1"/>
  <c r="BM1124" i="1"/>
  <c r="BM1120" i="1"/>
  <c r="BM1116" i="1"/>
  <c r="BM1112" i="1"/>
  <c r="BM1108" i="1"/>
  <c r="BM1104" i="1"/>
  <c r="BM1100" i="1"/>
  <c r="BM1096" i="1"/>
  <c r="BM1092" i="1"/>
  <c r="BM1088" i="1"/>
  <c r="BM1084" i="1"/>
  <c r="BM1080" i="1"/>
  <c r="BM1076" i="1"/>
  <c r="BM1072" i="1"/>
  <c r="BM1068" i="1"/>
  <c r="BM1064" i="1"/>
  <c r="BM1060" i="1"/>
  <c r="BM1056" i="1"/>
  <c r="BM1052" i="1"/>
  <c r="BM1048" i="1"/>
  <c r="BM1044" i="1"/>
  <c r="BM1040" i="1"/>
  <c r="BM1036" i="1"/>
  <c r="BM1032" i="1"/>
  <c r="BM1028" i="1"/>
  <c r="BM1024" i="1"/>
  <c r="BM1020" i="1"/>
  <c r="BM1004" i="1"/>
  <c r="BM988" i="1"/>
  <c r="BM972" i="1"/>
  <c r="BM956" i="1"/>
  <c r="BM931" i="1"/>
  <c r="BM923" i="1"/>
  <c r="BM913" i="1"/>
  <c r="BM902" i="1"/>
  <c r="BM889" i="1"/>
  <c r="BM825" i="1"/>
  <c r="BM752" i="1"/>
  <c r="BM475" i="1"/>
  <c r="BM1019" i="1"/>
  <c r="BM1014" i="1"/>
  <c r="BM1009" i="1"/>
  <c r="BM1003" i="1"/>
  <c r="BM998" i="1"/>
  <c r="BM993" i="1"/>
  <c r="BM987" i="1"/>
  <c r="BM982" i="1"/>
  <c r="BM977" i="1"/>
  <c r="BM971" i="1"/>
  <c r="BM966" i="1"/>
  <c r="BM961" i="1"/>
  <c r="BM955" i="1"/>
  <c r="BM950" i="1"/>
  <c r="BM945" i="1"/>
  <c r="BM938" i="1"/>
  <c r="BM911" i="1"/>
  <c r="BM857" i="1"/>
  <c r="BM784" i="1"/>
  <c r="BM747" i="1"/>
  <c r="BM700" i="1"/>
  <c r="BM1391" i="1"/>
  <c r="BM1383" i="1"/>
  <c r="BM1375" i="1"/>
  <c r="BM1367" i="1"/>
  <c r="BM1359" i="1"/>
  <c r="BM1351" i="1"/>
  <c r="BM1343" i="1"/>
  <c r="BM1335" i="1"/>
  <c r="BM1331" i="1"/>
  <c r="BM1327" i="1"/>
  <c r="BM1323" i="1"/>
  <c r="BM1319" i="1"/>
  <c r="BM1315" i="1"/>
  <c r="BM1311" i="1"/>
  <c r="BM1307" i="1"/>
  <c r="BM1303" i="1"/>
  <c r="BM1299" i="1"/>
  <c r="BM1295" i="1"/>
  <c r="BM1291" i="1"/>
  <c r="BM1287" i="1"/>
  <c r="BM1283" i="1"/>
  <c r="BM1275" i="1"/>
  <c r="BM1271" i="1"/>
  <c r="BM1267" i="1"/>
  <c r="BM1263" i="1"/>
  <c r="BM1259" i="1"/>
  <c r="BM1255" i="1"/>
  <c r="BM1251" i="1"/>
  <c r="BM1247" i="1"/>
  <c r="BM1243" i="1"/>
  <c r="BM1239" i="1"/>
  <c r="BM1235" i="1"/>
  <c r="BM1231" i="1"/>
  <c r="BM1227" i="1"/>
  <c r="BM1223" i="1"/>
  <c r="BM1219" i="1"/>
  <c r="BM1215" i="1"/>
  <c r="BM1211" i="1"/>
  <c r="BM1207" i="1"/>
  <c r="BM1203" i="1"/>
  <c r="BM1199" i="1"/>
  <c r="BM1195" i="1"/>
  <c r="BM1191" i="1"/>
  <c r="BM1187" i="1"/>
  <c r="BM1183" i="1"/>
  <c r="BM1179" i="1"/>
  <c r="BM1175" i="1"/>
  <c r="BM1171" i="1"/>
  <c r="BM1167" i="1"/>
  <c r="BM1163" i="1"/>
  <c r="BM1159" i="1"/>
  <c r="BM1155" i="1"/>
  <c r="BM1151" i="1"/>
  <c r="BM1147" i="1"/>
  <c r="BM1143" i="1"/>
  <c r="BM1139" i="1"/>
  <c r="BM1135" i="1"/>
  <c r="BM1131" i="1"/>
  <c r="BM1127" i="1"/>
  <c r="BM1123" i="1"/>
  <c r="BM1119" i="1"/>
  <c r="BM1115" i="1"/>
  <c r="BM1111" i="1"/>
  <c r="BM1107" i="1"/>
  <c r="BM1103" i="1"/>
  <c r="BM1099" i="1"/>
  <c r="BM1095" i="1"/>
  <c r="BM1091" i="1"/>
  <c r="BM1087" i="1"/>
  <c r="BM1083" i="1"/>
  <c r="BM1079" i="1"/>
  <c r="BM1075" i="1"/>
  <c r="BM1071" i="1"/>
  <c r="BM1067" i="1"/>
  <c r="BM1063" i="1"/>
  <c r="BM1059" i="1"/>
  <c r="BM1055" i="1"/>
  <c r="BM1051" i="1"/>
  <c r="BM1047" i="1"/>
  <c r="BM1043" i="1"/>
  <c r="BM1039" i="1"/>
  <c r="BM1035" i="1"/>
  <c r="BM1031" i="1"/>
  <c r="BM1027" i="1"/>
  <c r="BM1023" i="1"/>
  <c r="BM1008" i="1"/>
  <c r="BM992" i="1"/>
  <c r="BM976" i="1"/>
  <c r="BM960" i="1"/>
  <c r="BM943" i="1"/>
  <c r="BM930" i="1"/>
  <c r="BM921" i="1"/>
  <c r="BM898" i="1"/>
  <c r="BM816" i="1"/>
  <c r="BM779" i="1"/>
  <c r="BM742" i="1"/>
  <c r="BM693" i="1"/>
  <c r="BM400" i="1"/>
  <c r="BM1387" i="1"/>
  <c r="BM1379" i="1"/>
  <c r="BM1371" i="1"/>
  <c r="BM1363" i="1"/>
  <c r="BM1355" i="1"/>
  <c r="BM1347" i="1"/>
  <c r="BM1339" i="1"/>
  <c r="BM1279" i="1"/>
  <c r="BM1018" i="1"/>
  <c r="BM1013" i="1"/>
  <c r="BM1007" i="1"/>
  <c r="BM1002" i="1"/>
  <c r="BM997" i="1"/>
  <c r="BM991" i="1"/>
  <c r="BM986" i="1"/>
  <c r="BM981" i="1"/>
  <c r="BM975" i="1"/>
  <c r="BM970" i="1"/>
  <c r="BM965" i="1"/>
  <c r="BM959" i="1"/>
  <c r="BM954" i="1"/>
  <c r="BM949" i="1"/>
  <c r="BM937" i="1"/>
  <c r="BM929" i="1"/>
  <c r="BM919" i="1"/>
  <c r="BM909" i="1"/>
  <c r="BM848" i="1"/>
  <c r="BM811" i="1"/>
  <c r="BM737" i="1"/>
  <c r="BM685" i="1"/>
  <c r="BM1390" i="1"/>
  <c r="BM1386" i="1"/>
  <c r="BM1382" i="1"/>
  <c r="BM1378" i="1"/>
  <c r="BM1374" i="1"/>
  <c r="BM1370" i="1"/>
  <c r="BM1366" i="1"/>
  <c r="BM1362" i="1"/>
  <c r="BM1358" i="1"/>
  <c r="BM1354" i="1"/>
  <c r="BM1350" i="1"/>
  <c r="BM1346" i="1"/>
  <c r="BM1342" i="1"/>
  <c r="BM1338" i="1"/>
  <c r="BM1334" i="1"/>
  <c r="BM1330" i="1"/>
  <c r="BM1326" i="1"/>
  <c r="BM1322" i="1"/>
  <c r="BM1318" i="1"/>
  <c r="BM1314" i="1"/>
  <c r="BM1310" i="1"/>
  <c r="BM1306" i="1"/>
  <c r="BM1302" i="1"/>
  <c r="BM1298" i="1"/>
  <c r="BM1294" i="1"/>
  <c r="BM1290" i="1"/>
  <c r="BM1286" i="1"/>
  <c r="BM1282" i="1"/>
  <c r="BM1278" i="1"/>
  <c r="BM1274" i="1"/>
  <c r="BM1270" i="1"/>
  <c r="BM1266" i="1"/>
  <c r="BM1262" i="1"/>
  <c r="BM1258" i="1"/>
  <c r="BM1254" i="1"/>
  <c r="BM1250" i="1"/>
  <c r="BM1246" i="1"/>
  <c r="BM1242" i="1"/>
  <c r="BM1238" i="1"/>
  <c r="BQ1263" i="1"/>
  <c r="BQ1247" i="1"/>
  <c r="BQ1231" i="1"/>
  <c r="BQ1223" i="1"/>
  <c r="BQ1207" i="1"/>
  <c r="BQ1199" i="1"/>
  <c r="BQ1191" i="1"/>
  <c r="BQ1183" i="1"/>
  <c r="BQ1175" i="1"/>
  <c r="BQ1167" i="1"/>
  <c r="BQ1116" i="1"/>
  <c r="BQ1262" i="1"/>
  <c r="BQ1254" i="1"/>
  <c r="BQ1246" i="1"/>
  <c r="BQ1238" i="1"/>
  <c r="BQ1230" i="1"/>
  <c r="BQ1222" i="1"/>
  <c r="BQ1214" i="1"/>
  <c r="BQ1206" i="1"/>
  <c r="BQ1198" i="1"/>
  <c r="BQ1190" i="1"/>
  <c r="BQ1182" i="1"/>
  <c r="BQ1174" i="1"/>
  <c r="BQ1166" i="1"/>
  <c r="BQ1128" i="1"/>
  <c r="BQ1261" i="1"/>
  <c r="BQ1253" i="1"/>
  <c r="BQ1245" i="1"/>
  <c r="BQ1237" i="1"/>
  <c r="BQ1229" i="1"/>
  <c r="BQ1221" i="1"/>
  <c r="BQ1213" i="1"/>
  <c r="BQ1205" i="1"/>
  <c r="BQ1197" i="1"/>
  <c r="BQ1189" i="1"/>
  <c r="BQ1181" i="1"/>
  <c r="BQ1173" i="1"/>
  <c r="BQ1165" i="1"/>
  <c r="BQ1112" i="1"/>
  <c r="BQ1260" i="1"/>
  <c r="BQ1252" i="1"/>
  <c r="BQ1244" i="1"/>
  <c r="BQ1236" i="1"/>
  <c r="BQ1228" i="1"/>
  <c r="BQ1220" i="1"/>
  <c r="BQ1212" i="1"/>
  <c r="BQ1204" i="1"/>
  <c r="BQ1196" i="1"/>
  <c r="BQ1188" i="1"/>
  <c r="BQ1180" i="1"/>
  <c r="BQ1172" i="1"/>
  <c r="BQ1164" i="1"/>
  <c r="BQ1146" i="1"/>
  <c r="BQ1136" i="1"/>
  <c r="BQ1124" i="1"/>
  <c r="BQ1259" i="1"/>
  <c r="BQ1243" i="1"/>
  <c r="BQ1219" i="1"/>
  <c r="BQ1203" i="1"/>
  <c r="BQ1163" i="1"/>
  <c r="BQ1267" i="1"/>
  <c r="BQ1251" i="1"/>
  <c r="BQ1235" i="1"/>
  <c r="BQ1227" i="1"/>
  <c r="BQ1211" i="1"/>
  <c r="BQ1195" i="1"/>
  <c r="BQ1187" i="1"/>
  <c r="BQ1179" i="1"/>
  <c r="BQ1171" i="1"/>
  <c r="BQ1154" i="1"/>
  <c r="BQ1145" i="1"/>
  <c r="BQ1108" i="1"/>
  <c r="BQ1266" i="1"/>
  <c r="BQ1258" i="1"/>
  <c r="BQ1250" i="1"/>
  <c r="BQ1242" i="1"/>
  <c r="BQ1234" i="1"/>
  <c r="BQ1226" i="1"/>
  <c r="BQ1218" i="1"/>
  <c r="BQ1210" i="1"/>
  <c r="BQ1202" i="1"/>
  <c r="BQ1194" i="1"/>
  <c r="BQ1186" i="1"/>
  <c r="BQ1178" i="1"/>
  <c r="BQ1170" i="1"/>
  <c r="BQ1162" i="1"/>
  <c r="BQ1153" i="1"/>
  <c r="BQ1144" i="1"/>
  <c r="BQ1265" i="1"/>
  <c r="BQ1257" i="1"/>
  <c r="BQ1249" i="1"/>
  <c r="BQ1241" i="1"/>
  <c r="BQ1233" i="1"/>
  <c r="BQ1225" i="1"/>
  <c r="BQ1217" i="1"/>
  <c r="BQ1209" i="1"/>
  <c r="BQ1201" i="1"/>
  <c r="BQ1193" i="1"/>
  <c r="BQ1185" i="1"/>
  <c r="BQ1177" i="1"/>
  <c r="BQ1169" i="1"/>
  <c r="BQ1161" i="1"/>
  <c r="BQ1152" i="1"/>
  <c r="BQ1132" i="1"/>
  <c r="BQ1264" i="1"/>
  <c r="BQ1256" i="1"/>
  <c r="BQ1248" i="1"/>
  <c r="BQ1240" i="1"/>
  <c r="BQ1232" i="1"/>
  <c r="BQ1224" i="1"/>
  <c r="BQ1216" i="1"/>
  <c r="BQ1208" i="1"/>
  <c r="BQ1200" i="1"/>
  <c r="BQ1192" i="1"/>
  <c r="BQ1184" i="1"/>
  <c r="BQ1176" i="1"/>
  <c r="BQ1168" i="1"/>
  <c r="BQ1160" i="1"/>
  <c r="BQ1255" i="1"/>
  <c r="BQ1239" i="1"/>
  <c r="BQ1215" i="1"/>
  <c r="BQ1140" i="1"/>
  <c r="BQ1150" i="1"/>
  <c r="BQ1130" i="1"/>
  <c r="BQ1114" i="1"/>
  <c r="BQ1098" i="1"/>
  <c r="BQ1092" i="1"/>
  <c r="BQ1086" i="1"/>
  <c r="BQ1060" i="1"/>
  <c r="BQ1054" i="1"/>
  <c r="BQ1028" i="1"/>
  <c r="BQ1022" i="1"/>
  <c r="BQ996" i="1"/>
  <c r="BQ988" i="1"/>
  <c r="BQ980" i="1"/>
  <c r="BQ972" i="1"/>
  <c r="BQ964" i="1"/>
  <c r="BQ956" i="1"/>
  <c r="BQ948" i="1"/>
  <c r="BQ940" i="1"/>
  <c r="BQ932" i="1"/>
  <c r="BQ924" i="1"/>
  <c r="BQ916" i="1"/>
  <c r="BQ908" i="1"/>
  <c r="BQ900" i="1"/>
  <c r="BQ892" i="1"/>
  <c r="BQ884" i="1"/>
  <c r="BQ876" i="1"/>
  <c r="BQ1072" i="1"/>
  <c r="BQ1066" i="1"/>
  <c r="BQ1040" i="1"/>
  <c r="BQ1034" i="1"/>
  <c r="BQ1008" i="1"/>
  <c r="BQ1002" i="1"/>
  <c r="BQ1158" i="1"/>
  <c r="BQ1149" i="1"/>
  <c r="BQ1134" i="1"/>
  <c r="BQ1118" i="1"/>
  <c r="BQ1102" i="1"/>
  <c r="BQ1084" i="1"/>
  <c r="BQ1078" i="1"/>
  <c r="BQ1052" i="1"/>
  <c r="BQ1046" i="1"/>
  <c r="BQ1020" i="1"/>
  <c r="BQ1014" i="1"/>
  <c r="BQ994" i="1"/>
  <c r="BQ986" i="1"/>
  <c r="BQ978" i="1"/>
  <c r="BQ970" i="1"/>
  <c r="BQ962" i="1"/>
  <c r="BQ954" i="1"/>
  <c r="BQ946" i="1"/>
  <c r="BQ938" i="1"/>
  <c r="BQ930" i="1"/>
  <c r="BQ922" i="1"/>
  <c r="BQ914" i="1"/>
  <c r="BQ906" i="1"/>
  <c r="BQ898" i="1"/>
  <c r="BQ890" i="1"/>
  <c r="BQ882" i="1"/>
  <c r="BQ1090" i="1"/>
  <c r="BQ1064" i="1"/>
  <c r="BQ1058" i="1"/>
  <c r="BQ1032" i="1"/>
  <c r="BQ1026" i="1"/>
  <c r="BQ1000" i="1"/>
  <c r="BQ1096" i="1"/>
  <c r="BQ1157" i="1"/>
  <c r="BQ1148" i="1"/>
  <c r="BQ1138" i="1"/>
  <c r="BQ1122" i="1"/>
  <c r="BQ1106" i="1"/>
  <c r="BQ1076" i="1"/>
  <c r="BQ1070" i="1"/>
  <c r="BQ1044" i="1"/>
  <c r="BQ1038" i="1"/>
  <c r="BQ1012" i="1"/>
  <c r="BQ1006" i="1"/>
  <c r="BQ992" i="1"/>
  <c r="BQ984" i="1"/>
  <c r="BQ976" i="1"/>
  <c r="BQ968" i="1"/>
  <c r="BQ960" i="1"/>
  <c r="BQ952" i="1"/>
  <c r="BQ944" i="1"/>
  <c r="BQ936" i="1"/>
  <c r="BQ928" i="1"/>
  <c r="BQ920" i="1"/>
  <c r="BQ912" i="1"/>
  <c r="BQ904" i="1"/>
  <c r="BQ896" i="1"/>
  <c r="BQ888" i="1"/>
  <c r="BQ880" i="1"/>
  <c r="BQ1100" i="1"/>
  <c r="BQ1088" i="1"/>
  <c r="BQ1082" i="1"/>
  <c r="BQ1056" i="1"/>
  <c r="BQ1050" i="1"/>
  <c r="BQ1024" i="1"/>
  <c r="BQ1018" i="1"/>
  <c r="BQ1156" i="1"/>
  <c r="BQ1142" i="1"/>
  <c r="BQ1126" i="1"/>
  <c r="BQ1110" i="1"/>
  <c r="BQ1094" i="1"/>
  <c r="BQ1068" i="1"/>
  <c r="BQ1062" i="1"/>
  <c r="BQ1036" i="1"/>
  <c r="BQ1030" i="1"/>
  <c r="BQ1004" i="1"/>
  <c r="BQ998" i="1"/>
  <c r="BQ990" i="1"/>
  <c r="BQ982" i="1"/>
  <c r="BQ974" i="1"/>
  <c r="BQ966" i="1"/>
  <c r="BQ958" i="1"/>
  <c r="BQ950" i="1"/>
  <c r="BQ942" i="1"/>
  <c r="BQ934" i="1"/>
  <c r="BQ926" i="1"/>
  <c r="BQ918" i="1"/>
  <c r="BQ910" i="1"/>
  <c r="BQ902" i="1"/>
  <c r="BQ894" i="1"/>
  <c r="BQ886" i="1"/>
  <c r="BQ878" i="1"/>
  <c r="BQ1120" i="1"/>
  <c r="BQ1104" i="1"/>
  <c r="BQ1080" i="1"/>
  <c r="BQ1074" i="1"/>
  <c r="BQ1048" i="1"/>
  <c r="BQ1042" i="1"/>
  <c r="BQ1016" i="1"/>
  <c r="BQ1010" i="1"/>
  <c r="BQ1159" i="1"/>
  <c r="BQ1155" i="1"/>
  <c r="BQ1151" i="1"/>
  <c r="BQ1147" i="1"/>
  <c r="BQ1143" i="1"/>
  <c r="BQ1139" i="1"/>
  <c r="BQ1135" i="1"/>
  <c r="BQ1131" i="1"/>
  <c r="BQ1127" i="1"/>
  <c r="BQ1123" i="1"/>
  <c r="BQ1119" i="1"/>
  <c r="BQ1115" i="1"/>
  <c r="BQ1111" i="1"/>
  <c r="BQ1107" i="1"/>
  <c r="BQ1103" i="1"/>
  <c r="BQ1099" i="1"/>
  <c r="BQ1095" i="1"/>
  <c r="BQ1091" i="1"/>
  <c r="BQ1087" i="1"/>
  <c r="BQ1083" i="1"/>
  <c r="BQ1079" i="1"/>
  <c r="BQ1075" i="1"/>
  <c r="BQ1071" i="1"/>
  <c r="BQ1067" i="1"/>
  <c r="BQ1063" i="1"/>
  <c r="BQ1059" i="1"/>
  <c r="BQ1055" i="1"/>
  <c r="BQ1051" i="1"/>
  <c r="BQ1047" i="1"/>
  <c r="BQ1043" i="1"/>
  <c r="BQ1039" i="1"/>
  <c r="BQ1035" i="1"/>
  <c r="BQ1031" i="1"/>
  <c r="BQ1027" i="1"/>
  <c r="BQ1023" i="1"/>
  <c r="BQ1019" i="1"/>
  <c r="BQ1015" i="1"/>
  <c r="BQ1011" i="1"/>
  <c r="BQ1007" i="1"/>
  <c r="BQ1003" i="1"/>
  <c r="BQ999" i="1"/>
  <c r="BQ995" i="1"/>
  <c r="BQ991" i="1"/>
  <c r="BQ987" i="1"/>
  <c r="BQ983" i="1"/>
  <c r="BQ979" i="1"/>
  <c r="BQ975" i="1"/>
  <c r="BQ971" i="1"/>
  <c r="BQ967" i="1"/>
  <c r="BQ963" i="1"/>
  <c r="BQ959" i="1"/>
  <c r="BQ955" i="1"/>
  <c r="BQ951" i="1"/>
  <c r="BQ947" i="1"/>
  <c r="BQ943" i="1"/>
  <c r="BQ939" i="1"/>
  <c r="BQ935" i="1"/>
  <c r="BQ931" i="1"/>
  <c r="BQ927" i="1"/>
  <c r="BQ923" i="1"/>
  <c r="BQ919" i="1"/>
  <c r="BQ915" i="1"/>
  <c r="BQ911" i="1"/>
  <c r="BQ907" i="1"/>
  <c r="BQ903" i="1"/>
  <c r="BQ899" i="1"/>
  <c r="BQ895" i="1"/>
  <c r="BQ891" i="1"/>
  <c r="BQ887" i="1"/>
  <c r="BQ883" i="1"/>
  <c r="BQ879" i="1"/>
  <c r="BQ875" i="1"/>
  <c r="BQ871" i="1"/>
  <c r="BQ867" i="1"/>
  <c r="BQ863" i="1"/>
  <c r="BQ859" i="1"/>
  <c r="BQ855" i="1"/>
  <c r="BQ851" i="1"/>
  <c r="BQ847" i="1"/>
  <c r="BQ843" i="1"/>
  <c r="BQ839" i="1"/>
  <c r="BQ835" i="1"/>
  <c r="BQ831" i="1"/>
  <c r="BQ827" i="1"/>
  <c r="BQ818" i="1"/>
  <c r="BQ798" i="1"/>
  <c r="BQ782" i="1"/>
  <c r="BQ766" i="1"/>
  <c r="BQ750" i="1"/>
  <c r="BQ734" i="1"/>
  <c r="BQ718" i="1"/>
  <c r="BQ702" i="1"/>
  <c r="BQ686" i="1"/>
  <c r="BQ670" i="1"/>
  <c r="BQ654" i="1"/>
  <c r="BQ822" i="1"/>
  <c r="BQ813" i="1"/>
  <c r="BQ808" i="1"/>
  <c r="BQ792" i="1"/>
  <c r="BQ776" i="1"/>
  <c r="BQ760" i="1"/>
  <c r="BQ744" i="1"/>
  <c r="BQ728" i="1"/>
  <c r="BQ712" i="1"/>
  <c r="BQ696" i="1"/>
  <c r="BQ680" i="1"/>
  <c r="BQ664" i="1"/>
  <c r="BQ874" i="1"/>
  <c r="BQ870" i="1"/>
  <c r="BQ866" i="1"/>
  <c r="BQ862" i="1"/>
  <c r="BQ858" i="1"/>
  <c r="BQ854" i="1"/>
  <c r="BQ850" i="1"/>
  <c r="BQ846" i="1"/>
  <c r="BQ842" i="1"/>
  <c r="BQ838" i="1"/>
  <c r="BQ834" i="1"/>
  <c r="BQ830" i="1"/>
  <c r="BQ826" i="1"/>
  <c r="BQ817" i="1"/>
  <c r="BQ802" i="1"/>
  <c r="BQ786" i="1"/>
  <c r="BQ770" i="1"/>
  <c r="BQ754" i="1"/>
  <c r="BQ738" i="1"/>
  <c r="BQ722" i="1"/>
  <c r="BQ706" i="1"/>
  <c r="BQ690" i="1"/>
  <c r="BQ674" i="1"/>
  <c r="BQ658" i="1"/>
  <c r="BQ821" i="1"/>
  <c r="BQ812" i="1"/>
  <c r="BQ796" i="1"/>
  <c r="BQ780" i="1"/>
  <c r="BQ764" i="1"/>
  <c r="BQ748" i="1"/>
  <c r="BQ732" i="1"/>
  <c r="BQ716" i="1"/>
  <c r="BQ700" i="1"/>
  <c r="BQ684" i="1"/>
  <c r="BQ668" i="1"/>
  <c r="BQ652" i="1"/>
  <c r="BQ1141" i="1"/>
  <c r="BQ1137" i="1"/>
  <c r="BQ1133" i="1"/>
  <c r="BQ1129" i="1"/>
  <c r="BQ1125" i="1"/>
  <c r="BQ1121" i="1"/>
  <c r="BQ1117" i="1"/>
  <c r="BQ1113" i="1"/>
  <c r="BQ1109" i="1"/>
  <c r="BQ1105" i="1"/>
  <c r="BQ1101" i="1"/>
  <c r="BQ1097" i="1"/>
  <c r="BQ1093" i="1"/>
  <c r="BQ1089" i="1"/>
  <c r="BQ1085" i="1"/>
  <c r="BQ1081" i="1"/>
  <c r="BQ1077" i="1"/>
  <c r="BQ1073" i="1"/>
  <c r="BQ1069" i="1"/>
  <c r="BQ1065" i="1"/>
  <c r="BQ1061" i="1"/>
  <c r="BQ1057" i="1"/>
  <c r="BQ1053" i="1"/>
  <c r="BQ1049" i="1"/>
  <c r="BQ1045" i="1"/>
  <c r="BQ1041" i="1"/>
  <c r="BQ1037" i="1"/>
  <c r="BQ1033" i="1"/>
  <c r="BQ1029" i="1"/>
  <c r="BQ1025" i="1"/>
  <c r="BQ1021" i="1"/>
  <c r="BQ1017" i="1"/>
  <c r="BQ1013" i="1"/>
  <c r="BQ1009" i="1"/>
  <c r="BQ1005" i="1"/>
  <c r="BQ1001" i="1"/>
  <c r="BQ997" i="1"/>
  <c r="BQ993" i="1"/>
  <c r="BQ989" i="1"/>
  <c r="BQ985" i="1"/>
  <c r="BQ981" i="1"/>
  <c r="BQ977" i="1"/>
  <c r="BQ973" i="1"/>
  <c r="BQ969" i="1"/>
  <c r="BQ965" i="1"/>
  <c r="BQ961" i="1"/>
  <c r="BQ957" i="1"/>
  <c r="BQ953" i="1"/>
  <c r="BQ949" i="1"/>
  <c r="BQ945" i="1"/>
  <c r="BQ941" i="1"/>
  <c r="BQ937" i="1"/>
  <c r="BQ933" i="1"/>
  <c r="BQ929" i="1"/>
  <c r="BQ925" i="1"/>
  <c r="BQ921" i="1"/>
  <c r="BQ917" i="1"/>
  <c r="BQ913" i="1"/>
  <c r="BQ909" i="1"/>
  <c r="BQ905" i="1"/>
  <c r="BQ901" i="1"/>
  <c r="BQ897" i="1"/>
  <c r="BQ893" i="1"/>
  <c r="BQ889" i="1"/>
  <c r="BQ885" i="1"/>
  <c r="BQ881" i="1"/>
  <c r="BQ877" i="1"/>
  <c r="BQ873" i="1"/>
  <c r="BQ869" i="1"/>
  <c r="BQ865" i="1"/>
  <c r="BQ861" i="1"/>
  <c r="BQ857" i="1"/>
  <c r="BQ853" i="1"/>
  <c r="BQ849" i="1"/>
  <c r="BQ845" i="1"/>
  <c r="BQ841" i="1"/>
  <c r="BQ837" i="1"/>
  <c r="BQ833" i="1"/>
  <c r="BQ829" i="1"/>
  <c r="BQ825" i="1"/>
  <c r="BQ816" i="1"/>
  <c r="BQ806" i="1"/>
  <c r="BQ790" i="1"/>
  <c r="BQ774" i="1"/>
  <c r="BQ758" i="1"/>
  <c r="BQ742" i="1"/>
  <c r="BQ726" i="1"/>
  <c r="BQ710" i="1"/>
  <c r="BQ694" i="1"/>
  <c r="BQ678" i="1"/>
  <c r="BQ662" i="1"/>
  <c r="BQ820" i="1"/>
  <c r="BQ800" i="1"/>
  <c r="BQ784" i="1"/>
  <c r="BQ768" i="1"/>
  <c r="BQ752" i="1"/>
  <c r="BQ736" i="1"/>
  <c r="BQ720" i="1"/>
  <c r="BQ704" i="1"/>
  <c r="BQ688" i="1"/>
  <c r="BQ672" i="1"/>
  <c r="BQ656" i="1"/>
  <c r="BQ872" i="1"/>
  <c r="BQ868" i="1"/>
  <c r="BQ864" i="1"/>
  <c r="BQ860" i="1"/>
  <c r="BQ856" i="1"/>
  <c r="BQ852" i="1"/>
  <c r="BQ848" i="1"/>
  <c r="BQ844" i="1"/>
  <c r="BQ840" i="1"/>
  <c r="BQ836" i="1"/>
  <c r="BQ832" i="1"/>
  <c r="BQ828" i="1"/>
  <c r="BQ824" i="1"/>
  <c r="BQ810" i="1"/>
  <c r="BQ794" i="1"/>
  <c r="BQ778" i="1"/>
  <c r="BQ762" i="1"/>
  <c r="BQ746" i="1"/>
  <c r="BQ730" i="1"/>
  <c r="BQ714" i="1"/>
  <c r="BQ698" i="1"/>
  <c r="BQ682" i="1"/>
  <c r="BQ666" i="1"/>
  <c r="BQ650" i="1"/>
  <c r="BQ814" i="1"/>
  <c r="BQ804" i="1"/>
  <c r="BQ788" i="1"/>
  <c r="BQ772" i="1"/>
  <c r="BQ756" i="1"/>
  <c r="BQ740" i="1"/>
  <c r="BQ724" i="1"/>
  <c r="BQ708" i="1"/>
  <c r="BQ692" i="1"/>
  <c r="BQ676" i="1"/>
  <c r="BQ660" i="1"/>
  <c r="BQ823" i="1"/>
  <c r="BQ819" i="1"/>
  <c r="BQ815" i="1"/>
  <c r="BQ811" i="1"/>
  <c r="BQ807" i="1"/>
  <c r="BQ803" i="1"/>
  <c r="BQ799" i="1"/>
  <c r="BQ795" i="1"/>
  <c r="BQ791" i="1"/>
  <c r="BQ787" i="1"/>
  <c r="BQ783" i="1"/>
  <c r="BQ779" i="1"/>
  <c r="BQ775" i="1"/>
  <c r="BQ771" i="1"/>
  <c r="BQ767" i="1"/>
  <c r="BQ763" i="1"/>
  <c r="BQ759" i="1"/>
  <c r="BQ755" i="1"/>
  <c r="BQ751" i="1"/>
  <c r="BQ747" i="1"/>
  <c r="BQ743" i="1"/>
  <c r="BQ739" i="1"/>
  <c r="BQ735" i="1"/>
  <c r="BQ731" i="1"/>
  <c r="BQ727" i="1"/>
  <c r="BQ723" i="1"/>
  <c r="BQ719" i="1"/>
  <c r="BQ715" i="1"/>
  <c r="BQ711" i="1"/>
  <c r="BQ707" i="1"/>
  <c r="BQ703" i="1"/>
  <c r="BQ699" i="1"/>
  <c r="BQ695" i="1"/>
  <c r="BQ691" i="1"/>
  <c r="BQ687" i="1"/>
  <c r="BQ683" i="1"/>
  <c r="BQ679" i="1"/>
  <c r="BQ675" i="1"/>
  <c r="BQ671" i="1"/>
  <c r="BQ667" i="1"/>
  <c r="BQ663" i="1"/>
  <c r="BQ659" i="1"/>
  <c r="BQ655" i="1"/>
  <c r="BQ651" i="1"/>
  <c r="BQ647" i="1"/>
  <c r="BQ643" i="1"/>
  <c r="BQ639" i="1"/>
  <c r="BQ635" i="1"/>
  <c r="BQ631" i="1"/>
  <c r="BQ627" i="1"/>
  <c r="BQ623" i="1"/>
  <c r="BQ619" i="1"/>
  <c r="BQ615" i="1"/>
  <c r="BQ611" i="1"/>
  <c r="BQ607" i="1"/>
  <c r="BQ603" i="1"/>
  <c r="BQ599" i="1"/>
  <c r="BQ595" i="1"/>
  <c r="BQ591" i="1"/>
  <c r="BQ587" i="1"/>
  <c r="BQ583" i="1"/>
  <c r="BQ579" i="1"/>
  <c r="BQ575" i="1"/>
  <c r="BQ571" i="1"/>
  <c r="BQ567" i="1"/>
  <c r="BQ563" i="1"/>
  <c r="BQ559" i="1"/>
  <c r="BQ555" i="1"/>
  <c r="BQ551" i="1"/>
  <c r="BQ547" i="1"/>
  <c r="BQ543" i="1"/>
  <c r="BQ539" i="1"/>
  <c r="BQ535" i="1"/>
  <c r="BQ531" i="1"/>
  <c r="BQ527" i="1"/>
  <c r="BQ523" i="1"/>
  <c r="BQ519" i="1"/>
  <c r="BQ515" i="1"/>
  <c r="BQ511" i="1"/>
  <c r="BQ507" i="1"/>
  <c r="BQ503" i="1"/>
  <c r="BQ499" i="1"/>
  <c r="BQ495" i="1"/>
  <c r="BQ491" i="1"/>
  <c r="BQ487" i="1"/>
  <c r="BQ483" i="1"/>
  <c r="BQ478" i="1"/>
  <c r="BQ469" i="1"/>
  <c r="BQ458" i="1"/>
  <c r="BQ453" i="1"/>
  <c r="BQ442" i="1"/>
  <c r="BQ437" i="1"/>
  <c r="BQ426" i="1"/>
  <c r="BQ421" i="1"/>
  <c r="BQ410" i="1"/>
  <c r="BQ405" i="1"/>
  <c r="BQ394" i="1"/>
  <c r="BQ389" i="1"/>
  <c r="BQ378" i="1"/>
  <c r="BQ373" i="1"/>
  <c r="BQ362" i="1"/>
  <c r="BQ357" i="1"/>
  <c r="BQ346" i="1"/>
  <c r="BQ334" i="1"/>
  <c r="BQ328" i="1"/>
  <c r="BQ322" i="1"/>
  <c r="BQ316" i="1"/>
  <c r="BQ302" i="1"/>
  <c r="BQ287" i="1"/>
  <c r="BQ273" i="1"/>
  <c r="BQ266" i="1"/>
  <c r="BQ259" i="1"/>
  <c r="BQ252" i="1"/>
  <c r="BQ238" i="1"/>
  <c r="BQ223" i="1"/>
  <c r="BQ209" i="1"/>
  <c r="BQ202" i="1"/>
  <c r="BQ195" i="1"/>
  <c r="BQ188" i="1"/>
  <c r="BQ174" i="1"/>
  <c r="BQ159" i="1"/>
  <c r="BQ145" i="1"/>
  <c r="BQ138" i="1"/>
  <c r="BQ131" i="1"/>
  <c r="BQ124" i="1"/>
  <c r="BQ110" i="1"/>
  <c r="BQ95" i="1"/>
  <c r="BQ79" i="1"/>
  <c r="BQ58" i="1"/>
  <c r="BQ47" i="1"/>
  <c r="BQ26" i="1"/>
  <c r="BQ482" i="1"/>
  <c r="BQ473" i="1"/>
  <c r="BQ468" i="1"/>
  <c r="BQ463" i="1"/>
  <c r="BQ452" i="1"/>
  <c r="BQ447" i="1"/>
  <c r="BQ436" i="1"/>
  <c r="BQ431" i="1"/>
  <c r="BQ420" i="1"/>
  <c r="BQ415" i="1"/>
  <c r="BQ404" i="1"/>
  <c r="BQ399" i="1"/>
  <c r="BQ388" i="1"/>
  <c r="BQ383" i="1"/>
  <c r="BQ372" i="1"/>
  <c r="BQ367" i="1"/>
  <c r="BQ356" i="1"/>
  <c r="BQ351" i="1"/>
  <c r="BQ339" i="1"/>
  <c r="BQ327" i="1"/>
  <c r="BQ321" i="1"/>
  <c r="BQ315" i="1"/>
  <c r="BQ308" i="1"/>
  <c r="BQ294" i="1"/>
  <c r="BQ279" i="1"/>
  <c r="BQ265" i="1"/>
  <c r="BQ258" i="1"/>
  <c r="BQ251" i="1"/>
  <c r="BQ244" i="1"/>
  <c r="BQ230" i="1"/>
  <c r="BQ215" i="1"/>
  <c r="BQ201" i="1"/>
  <c r="BQ194" i="1"/>
  <c r="BQ187" i="1"/>
  <c r="BQ180" i="1"/>
  <c r="BQ166" i="1"/>
  <c r="BQ151" i="1"/>
  <c r="BQ137" i="1"/>
  <c r="BQ130" i="1"/>
  <c r="BQ123" i="1"/>
  <c r="BQ116" i="1"/>
  <c r="BQ102" i="1"/>
  <c r="BQ87" i="1"/>
  <c r="BQ68" i="1"/>
  <c r="BQ57" i="1"/>
  <c r="BQ36" i="1"/>
  <c r="BQ25" i="1"/>
  <c r="BQ646" i="1"/>
  <c r="BQ642" i="1"/>
  <c r="BQ638" i="1"/>
  <c r="BQ634" i="1"/>
  <c r="BQ630" i="1"/>
  <c r="BQ626" i="1"/>
  <c r="BQ622" i="1"/>
  <c r="BQ618" i="1"/>
  <c r="BQ614" i="1"/>
  <c r="BQ610" i="1"/>
  <c r="BQ606" i="1"/>
  <c r="BQ602" i="1"/>
  <c r="BQ598" i="1"/>
  <c r="BQ594" i="1"/>
  <c r="BQ590" i="1"/>
  <c r="BQ586" i="1"/>
  <c r="BQ582" i="1"/>
  <c r="BQ578" i="1"/>
  <c r="BQ574" i="1"/>
  <c r="BQ570" i="1"/>
  <c r="BQ566" i="1"/>
  <c r="BQ562" i="1"/>
  <c r="BQ558" i="1"/>
  <c r="BQ554" i="1"/>
  <c r="BQ550" i="1"/>
  <c r="BQ546" i="1"/>
  <c r="BQ542" i="1"/>
  <c r="BQ538" i="1"/>
  <c r="BQ534" i="1"/>
  <c r="BQ530" i="1"/>
  <c r="BQ526" i="1"/>
  <c r="BQ522" i="1"/>
  <c r="BQ518" i="1"/>
  <c r="BQ514" i="1"/>
  <c r="BQ510" i="1"/>
  <c r="BQ506" i="1"/>
  <c r="BQ502" i="1"/>
  <c r="BQ498" i="1"/>
  <c r="BQ494" i="1"/>
  <c r="BQ490" i="1"/>
  <c r="BQ486" i="1"/>
  <c r="BQ477" i="1"/>
  <c r="BQ462" i="1"/>
  <c r="BQ457" i="1"/>
  <c r="BQ446" i="1"/>
  <c r="BQ441" i="1"/>
  <c r="BQ430" i="1"/>
  <c r="BQ425" i="1"/>
  <c r="BQ414" i="1"/>
  <c r="BQ409" i="1"/>
  <c r="BQ398" i="1"/>
  <c r="BQ393" i="1"/>
  <c r="BQ382" i="1"/>
  <c r="BQ377" i="1"/>
  <c r="BQ366" i="1"/>
  <c r="BQ361" i="1"/>
  <c r="BQ350" i="1"/>
  <c r="BQ345" i="1"/>
  <c r="BQ314" i="1"/>
  <c r="BQ307" i="1"/>
  <c r="BQ300" i="1"/>
  <c r="BQ286" i="1"/>
  <c r="BQ271" i="1"/>
  <c r="BQ257" i="1"/>
  <c r="BQ250" i="1"/>
  <c r="BQ243" i="1"/>
  <c r="BQ236" i="1"/>
  <c r="BQ222" i="1"/>
  <c r="BQ207" i="1"/>
  <c r="BQ193" i="1"/>
  <c r="BQ186" i="1"/>
  <c r="BQ179" i="1"/>
  <c r="BQ172" i="1"/>
  <c r="BQ158" i="1"/>
  <c r="BQ143" i="1"/>
  <c r="BQ129" i="1"/>
  <c r="BQ122" i="1"/>
  <c r="BQ115" i="1"/>
  <c r="BQ108" i="1"/>
  <c r="BQ94" i="1"/>
  <c r="BQ66" i="1"/>
  <c r="BQ55" i="1"/>
  <c r="BQ34" i="1"/>
  <c r="BQ23" i="1"/>
  <c r="BQ481" i="1"/>
  <c r="BQ472" i="1"/>
  <c r="BQ467" i="1"/>
  <c r="BQ456" i="1"/>
  <c r="BQ451" i="1"/>
  <c r="BQ440" i="1"/>
  <c r="BQ435" i="1"/>
  <c r="BQ424" i="1"/>
  <c r="BQ419" i="1"/>
  <c r="BQ408" i="1"/>
  <c r="BQ403" i="1"/>
  <c r="BQ392" i="1"/>
  <c r="BQ387" i="1"/>
  <c r="BQ376" i="1"/>
  <c r="BQ371" i="1"/>
  <c r="BQ360" i="1"/>
  <c r="BQ355" i="1"/>
  <c r="BQ344" i="1"/>
  <c r="BQ338" i="1"/>
  <c r="BQ332" i="1"/>
  <c r="BQ320" i="1"/>
  <c r="BQ313" i="1"/>
  <c r="BQ306" i="1"/>
  <c r="BQ299" i="1"/>
  <c r="BQ292" i="1"/>
  <c r="BQ278" i="1"/>
  <c r="BQ263" i="1"/>
  <c r="BQ249" i="1"/>
  <c r="BQ242" i="1"/>
  <c r="BQ235" i="1"/>
  <c r="BQ228" i="1"/>
  <c r="BQ214" i="1"/>
  <c r="BQ199" i="1"/>
  <c r="BQ185" i="1"/>
  <c r="BQ178" i="1"/>
  <c r="BQ171" i="1"/>
  <c r="BQ164" i="1"/>
  <c r="BQ150" i="1"/>
  <c r="BQ135" i="1"/>
  <c r="BQ121" i="1"/>
  <c r="BQ114" i="1"/>
  <c r="BQ107" i="1"/>
  <c r="BQ100" i="1"/>
  <c r="BQ86" i="1"/>
  <c r="BQ76" i="1"/>
  <c r="BQ65" i="1"/>
  <c r="BQ44" i="1"/>
  <c r="BQ33" i="1"/>
  <c r="BQ809" i="1"/>
  <c r="BQ805" i="1"/>
  <c r="BQ801" i="1"/>
  <c r="BQ797" i="1"/>
  <c r="BQ793" i="1"/>
  <c r="BQ789" i="1"/>
  <c r="BQ785" i="1"/>
  <c r="BQ781" i="1"/>
  <c r="BQ777" i="1"/>
  <c r="BQ773" i="1"/>
  <c r="BQ769" i="1"/>
  <c r="BQ765" i="1"/>
  <c r="BQ761" i="1"/>
  <c r="BQ757" i="1"/>
  <c r="BQ753" i="1"/>
  <c r="BQ749" i="1"/>
  <c r="BQ745" i="1"/>
  <c r="BQ741" i="1"/>
  <c r="BQ737" i="1"/>
  <c r="BQ733" i="1"/>
  <c r="BQ729" i="1"/>
  <c r="BQ725" i="1"/>
  <c r="BQ721" i="1"/>
  <c r="BQ717" i="1"/>
  <c r="BQ713" i="1"/>
  <c r="BQ709" i="1"/>
  <c r="BQ705" i="1"/>
  <c r="BQ701" i="1"/>
  <c r="BQ697" i="1"/>
  <c r="BQ693" i="1"/>
  <c r="BQ689" i="1"/>
  <c r="BQ685" i="1"/>
  <c r="BQ681" i="1"/>
  <c r="BQ677" i="1"/>
  <c r="BQ673" i="1"/>
  <c r="BQ669" i="1"/>
  <c r="BQ665" i="1"/>
  <c r="BQ661" i="1"/>
  <c r="BQ657" i="1"/>
  <c r="BQ653" i="1"/>
  <c r="BQ649" i="1"/>
  <c r="BQ645" i="1"/>
  <c r="BQ641" i="1"/>
  <c r="BQ637" i="1"/>
  <c r="BQ633" i="1"/>
  <c r="BQ629" i="1"/>
  <c r="BQ625" i="1"/>
  <c r="BQ621" i="1"/>
  <c r="BQ617" i="1"/>
  <c r="BQ613" i="1"/>
  <c r="BQ609" i="1"/>
  <c r="BQ605" i="1"/>
  <c r="BQ601" i="1"/>
  <c r="BQ597" i="1"/>
  <c r="BQ593" i="1"/>
  <c r="BQ589" i="1"/>
  <c r="BQ585" i="1"/>
  <c r="BQ581" i="1"/>
  <c r="BQ577" i="1"/>
  <c r="BQ573" i="1"/>
  <c r="BQ569" i="1"/>
  <c r="BQ565" i="1"/>
  <c r="BQ561" i="1"/>
  <c r="BQ557" i="1"/>
  <c r="BQ553" i="1"/>
  <c r="BQ549" i="1"/>
  <c r="BQ545" i="1"/>
  <c r="BQ541" i="1"/>
  <c r="BQ537" i="1"/>
  <c r="BQ533" i="1"/>
  <c r="BQ529" i="1"/>
  <c r="BQ525" i="1"/>
  <c r="BQ521" i="1"/>
  <c r="BQ517" i="1"/>
  <c r="BQ513" i="1"/>
  <c r="BQ509" i="1"/>
  <c r="BQ505" i="1"/>
  <c r="BQ501" i="1"/>
  <c r="BQ497" i="1"/>
  <c r="BQ493" i="1"/>
  <c r="BQ489" i="1"/>
  <c r="BQ485" i="1"/>
  <c r="BQ476" i="1"/>
  <c r="BQ466" i="1"/>
  <c r="BQ461" i="1"/>
  <c r="BQ450" i="1"/>
  <c r="BQ445" i="1"/>
  <c r="BQ434" i="1"/>
  <c r="BQ429" i="1"/>
  <c r="BQ418" i="1"/>
  <c r="BQ413" i="1"/>
  <c r="BQ402" i="1"/>
  <c r="BQ397" i="1"/>
  <c r="BQ386" i="1"/>
  <c r="BQ381" i="1"/>
  <c r="BQ370" i="1"/>
  <c r="BQ365" i="1"/>
  <c r="BQ354" i="1"/>
  <c r="BQ349" i="1"/>
  <c r="BQ343" i="1"/>
  <c r="BQ337" i="1"/>
  <c r="BQ331" i="1"/>
  <c r="BQ325" i="1"/>
  <c r="BQ305" i="1"/>
  <c r="BQ298" i="1"/>
  <c r="BQ291" i="1"/>
  <c r="BQ284" i="1"/>
  <c r="BQ270" i="1"/>
  <c r="BQ255" i="1"/>
  <c r="BQ241" i="1"/>
  <c r="BQ234" i="1"/>
  <c r="BQ227" i="1"/>
  <c r="BQ220" i="1"/>
  <c r="BQ206" i="1"/>
  <c r="BQ191" i="1"/>
  <c r="BQ177" i="1"/>
  <c r="BQ170" i="1"/>
  <c r="BQ163" i="1"/>
  <c r="BQ156" i="1"/>
  <c r="BQ142" i="1"/>
  <c r="BQ127" i="1"/>
  <c r="BQ113" i="1"/>
  <c r="BQ106" i="1"/>
  <c r="BQ99" i="1"/>
  <c r="BQ92" i="1"/>
  <c r="BQ74" i="1"/>
  <c r="BQ63" i="1"/>
  <c r="BQ42" i="1"/>
  <c r="BQ31" i="1"/>
  <c r="BQ480" i="1"/>
  <c r="BQ471" i="1"/>
  <c r="BQ460" i="1"/>
  <c r="BQ455" i="1"/>
  <c r="BQ444" i="1"/>
  <c r="BQ439" i="1"/>
  <c r="BQ428" i="1"/>
  <c r="BQ423" i="1"/>
  <c r="BQ412" i="1"/>
  <c r="BQ407" i="1"/>
  <c r="BQ396" i="1"/>
  <c r="BQ391" i="1"/>
  <c r="BQ380" i="1"/>
  <c r="BQ375" i="1"/>
  <c r="BQ364" i="1"/>
  <c r="BQ359" i="1"/>
  <c r="BQ348" i="1"/>
  <c r="BQ330" i="1"/>
  <c r="BQ318" i="1"/>
  <c r="BQ311" i="1"/>
  <c r="BQ297" i="1"/>
  <c r="BQ290" i="1"/>
  <c r="BQ283" i="1"/>
  <c r="BQ276" i="1"/>
  <c r="BQ262" i="1"/>
  <c r="BQ247" i="1"/>
  <c r="BQ233" i="1"/>
  <c r="BQ226" i="1"/>
  <c r="BQ219" i="1"/>
  <c r="BQ212" i="1"/>
  <c r="BQ198" i="1"/>
  <c r="BQ183" i="1"/>
  <c r="BQ169" i="1"/>
  <c r="BQ162" i="1"/>
  <c r="BQ155" i="1"/>
  <c r="BQ148" i="1"/>
  <c r="BQ134" i="1"/>
  <c r="BQ119" i="1"/>
  <c r="BQ105" i="1"/>
  <c r="BQ98" i="1"/>
  <c r="BQ91" i="1"/>
  <c r="BQ84" i="1"/>
  <c r="BQ73" i="1"/>
  <c r="BQ52" i="1"/>
  <c r="BQ41" i="1"/>
  <c r="BQ18" i="1"/>
  <c r="BQ648" i="1"/>
  <c r="BQ644" i="1"/>
  <c r="BQ640" i="1"/>
  <c r="BQ636" i="1"/>
  <c r="BQ632" i="1"/>
  <c r="BQ628" i="1"/>
  <c r="BQ624" i="1"/>
  <c r="BQ620" i="1"/>
  <c r="BQ616" i="1"/>
  <c r="BQ612" i="1"/>
  <c r="BQ608" i="1"/>
  <c r="BQ604" i="1"/>
  <c r="BQ600" i="1"/>
  <c r="BQ596" i="1"/>
  <c r="BQ592" i="1"/>
  <c r="BQ588" i="1"/>
  <c r="BQ584" i="1"/>
  <c r="BQ580" i="1"/>
  <c r="BQ576" i="1"/>
  <c r="BQ572" i="1"/>
  <c r="BQ568" i="1"/>
  <c r="BQ564" i="1"/>
  <c r="BQ560" i="1"/>
  <c r="BQ556" i="1"/>
  <c r="BQ552" i="1"/>
  <c r="BQ548" i="1"/>
  <c r="BQ544" i="1"/>
  <c r="BQ540" i="1"/>
  <c r="BQ536" i="1"/>
  <c r="BQ532" i="1"/>
  <c r="BQ528" i="1"/>
  <c r="BQ524" i="1"/>
  <c r="BQ520" i="1"/>
  <c r="BQ516" i="1"/>
  <c r="BQ512" i="1"/>
  <c r="BQ508" i="1"/>
  <c r="BQ504" i="1"/>
  <c r="BQ500" i="1"/>
  <c r="BQ496" i="1"/>
  <c r="BQ492" i="1"/>
  <c r="BQ488" i="1"/>
  <c r="BQ484" i="1"/>
  <c r="BQ475" i="1"/>
  <c r="BQ470" i="1"/>
  <c r="BQ465" i="1"/>
  <c r="BQ454" i="1"/>
  <c r="BQ449" i="1"/>
  <c r="BQ438" i="1"/>
  <c r="BQ433" i="1"/>
  <c r="BQ422" i="1"/>
  <c r="BQ417" i="1"/>
  <c r="BQ406" i="1"/>
  <c r="BQ401" i="1"/>
  <c r="BQ390" i="1"/>
  <c r="BQ385" i="1"/>
  <c r="BQ374" i="1"/>
  <c r="BQ369" i="1"/>
  <c r="BQ358" i="1"/>
  <c r="BQ353" i="1"/>
  <c r="BQ336" i="1"/>
  <c r="BQ323" i="1"/>
  <c r="BQ303" i="1"/>
  <c r="BQ289" i="1"/>
  <c r="BQ282" i="1"/>
  <c r="BQ275" i="1"/>
  <c r="BQ268" i="1"/>
  <c r="BQ254" i="1"/>
  <c r="BQ239" i="1"/>
  <c r="BQ225" i="1"/>
  <c r="BQ218" i="1"/>
  <c r="BQ211" i="1"/>
  <c r="BQ204" i="1"/>
  <c r="BQ190" i="1"/>
  <c r="BQ175" i="1"/>
  <c r="BQ161" i="1"/>
  <c r="BQ154" i="1"/>
  <c r="BQ147" i="1"/>
  <c r="BQ140" i="1"/>
  <c r="BQ126" i="1"/>
  <c r="BQ111" i="1"/>
  <c r="BQ97" i="1"/>
  <c r="BQ90" i="1"/>
  <c r="BQ82" i="1"/>
  <c r="BQ71" i="1"/>
  <c r="BQ50" i="1"/>
  <c r="BQ39" i="1"/>
  <c r="BQ15" i="1"/>
  <c r="BQ479" i="1"/>
  <c r="BQ474" i="1"/>
  <c r="BQ464" i="1"/>
  <c r="BQ459" i="1"/>
  <c r="BQ448" i="1"/>
  <c r="BQ443" i="1"/>
  <c r="BQ432" i="1"/>
  <c r="BQ427" i="1"/>
  <c r="BQ416" i="1"/>
  <c r="BQ411" i="1"/>
  <c r="BQ400" i="1"/>
  <c r="BQ395" i="1"/>
  <c r="BQ384" i="1"/>
  <c r="BQ379" i="1"/>
  <c r="BQ368" i="1"/>
  <c r="BQ363" i="1"/>
  <c r="BQ352" i="1"/>
  <c r="BQ347" i="1"/>
  <c r="BQ341" i="1"/>
  <c r="BQ329" i="1"/>
  <c r="BQ310" i="1"/>
  <c r="BQ295" i="1"/>
  <c r="BQ281" i="1"/>
  <c r="BQ274" i="1"/>
  <c r="BQ267" i="1"/>
  <c r="BQ260" i="1"/>
  <c r="BQ246" i="1"/>
  <c r="BQ231" i="1"/>
  <c r="BQ217" i="1"/>
  <c r="BQ210" i="1"/>
  <c r="BQ203" i="1"/>
  <c r="BQ196" i="1"/>
  <c r="BQ182" i="1"/>
  <c r="BQ167" i="1"/>
  <c r="BQ153" i="1"/>
  <c r="BQ146" i="1"/>
  <c r="BQ139" i="1"/>
  <c r="BQ132" i="1"/>
  <c r="BQ118" i="1"/>
  <c r="BQ103" i="1"/>
  <c r="BQ89" i="1"/>
  <c r="BQ81" i="1"/>
  <c r="BQ60" i="1"/>
  <c r="BQ49" i="1"/>
  <c r="BQ28" i="1"/>
  <c r="BQ342" i="1"/>
  <c r="BQ333" i="1"/>
  <c r="BQ324" i="1"/>
  <c r="BQ319" i="1"/>
  <c r="BQ309" i="1"/>
  <c r="BQ304" i="1"/>
  <c r="BQ293" i="1"/>
  <c r="BQ288" i="1"/>
  <c r="BQ277" i="1"/>
  <c r="BQ272" i="1"/>
  <c r="BQ261" i="1"/>
  <c r="BQ256" i="1"/>
  <c r="BQ245" i="1"/>
  <c r="BQ240" i="1"/>
  <c r="BQ229" i="1"/>
  <c r="BQ224" i="1"/>
  <c r="BQ213" i="1"/>
  <c r="BQ208" i="1"/>
  <c r="BQ197" i="1"/>
  <c r="BQ192" i="1"/>
  <c r="BQ181" i="1"/>
  <c r="BQ176" i="1"/>
  <c r="BQ165" i="1"/>
  <c r="BQ160" i="1"/>
  <c r="BQ149" i="1"/>
  <c r="BQ144" i="1"/>
  <c r="BQ133" i="1"/>
  <c r="BQ128" i="1"/>
  <c r="BQ117" i="1"/>
  <c r="BQ112" i="1"/>
  <c r="BQ101" i="1"/>
  <c r="BQ96" i="1"/>
  <c r="BQ85" i="1"/>
  <c r="BQ80" i="1"/>
  <c r="BQ69" i="1"/>
  <c r="BQ64" i="1"/>
  <c r="BQ53" i="1"/>
  <c r="BQ48" i="1"/>
  <c r="BQ37" i="1"/>
  <c r="BQ32" i="1"/>
  <c r="BQ21" i="1"/>
  <c r="BQ16" i="1"/>
  <c r="BQ10" i="1"/>
  <c r="BQ20" i="1"/>
  <c r="BQ9" i="1"/>
  <c r="BQ83" i="1"/>
  <c r="BQ78" i="1"/>
  <c r="BQ67" i="1"/>
  <c r="BQ62" i="1"/>
  <c r="BQ51" i="1"/>
  <c r="BQ46" i="1"/>
  <c r="BQ35" i="1"/>
  <c r="BQ30" i="1"/>
  <c r="BQ19" i="1"/>
  <c r="BQ14" i="1"/>
  <c r="BQ340" i="1"/>
  <c r="BQ335" i="1"/>
  <c r="BQ326" i="1"/>
  <c r="BQ317" i="1"/>
  <c r="BQ312" i="1"/>
  <c r="BQ301" i="1"/>
  <c r="BQ296" i="1"/>
  <c r="BQ285" i="1"/>
  <c r="BQ280" i="1"/>
  <c r="BQ269" i="1"/>
  <c r="BQ264" i="1"/>
  <c r="BQ253" i="1"/>
  <c r="BQ248" i="1"/>
  <c r="BQ237" i="1"/>
  <c r="BQ232" i="1"/>
  <c r="BQ221" i="1"/>
  <c r="BQ216" i="1"/>
  <c r="BQ205" i="1"/>
  <c r="BQ200" i="1"/>
  <c r="BQ189" i="1"/>
  <c r="BQ184" i="1"/>
  <c r="BQ173" i="1"/>
  <c r="BQ168" i="1"/>
  <c r="BQ157" i="1"/>
  <c r="BQ152" i="1"/>
  <c r="BQ141" i="1"/>
  <c r="BQ136" i="1"/>
  <c r="BQ125" i="1"/>
  <c r="BQ120" i="1"/>
  <c r="BQ109" i="1"/>
  <c r="BQ104" i="1"/>
  <c r="BQ93" i="1"/>
  <c r="BQ88" i="1"/>
  <c r="BQ77" i="1"/>
  <c r="BQ72" i="1"/>
  <c r="BQ61" i="1"/>
  <c r="BQ56" i="1"/>
  <c r="BQ45" i="1"/>
  <c r="BQ40" i="1"/>
  <c r="BQ29" i="1"/>
  <c r="BQ24" i="1"/>
  <c r="BQ13" i="1"/>
  <c r="BQ8" i="1"/>
  <c r="BQ7" i="1"/>
  <c r="BQ17" i="1"/>
  <c r="BQ12" i="1"/>
  <c r="BQ75" i="1"/>
  <c r="BQ70" i="1"/>
  <c r="BQ59" i="1"/>
  <c r="BQ54" i="1"/>
  <c r="BQ43" i="1"/>
  <c r="BQ38" i="1"/>
  <c r="BQ27" i="1"/>
  <c r="BQ22" i="1"/>
  <c r="BQ11" i="1"/>
  <c r="BQ6" i="1"/>
  <c r="BM1234" i="1"/>
  <c r="BM1230" i="1"/>
  <c r="BM1226" i="1"/>
  <c r="BM1222" i="1"/>
  <c r="BM1218" i="1"/>
  <c r="BM1214" i="1"/>
  <c r="BM1210" i="1"/>
  <c r="BM1206" i="1"/>
  <c r="BM1202" i="1"/>
  <c r="BM1198" i="1"/>
  <c r="BM1194" i="1"/>
  <c r="BM1190" i="1"/>
  <c r="BM1186" i="1"/>
  <c r="BM1182" i="1"/>
  <c r="BM1178" i="1"/>
  <c r="BM1174" i="1"/>
  <c r="BM1170" i="1"/>
  <c r="BM1166" i="1"/>
  <c r="BM1162" i="1"/>
  <c r="BM1158" i="1"/>
  <c r="BM1154" i="1"/>
  <c r="BM1150" i="1"/>
  <c r="BM1146" i="1"/>
  <c r="BM1142" i="1"/>
  <c r="BM1138" i="1"/>
  <c r="BM1134" i="1"/>
  <c r="BM1130" i="1"/>
  <c r="BM1126" i="1"/>
  <c r="BM1122" i="1"/>
  <c r="BM1118" i="1"/>
  <c r="BM1114" i="1"/>
  <c r="BM1110" i="1"/>
  <c r="BM1106" i="1"/>
  <c r="BM1102" i="1"/>
  <c r="BM1098" i="1"/>
  <c r="BM1094" i="1"/>
  <c r="BM1090" i="1"/>
  <c r="BM1086" i="1"/>
  <c r="BM1082" i="1"/>
  <c r="BM1078" i="1"/>
  <c r="BM1074" i="1"/>
  <c r="BM1070" i="1"/>
  <c r="BM1066" i="1"/>
  <c r="BM1062" i="1"/>
  <c r="BM1058" i="1"/>
  <c r="BM1054" i="1"/>
  <c r="BM1050" i="1"/>
  <c r="BM1046" i="1"/>
  <c r="BM1042" i="1"/>
  <c r="BM1038" i="1"/>
  <c r="BM1034" i="1"/>
  <c r="BM1030" i="1"/>
  <c r="BM1026" i="1"/>
  <c r="BM1022" i="1"/>
  <c r="BM1012" i="1"/>
  <c r="BM996" i="1"/>
  <c r="BM980" i="1"/>
  <c r="BM964" i="1"/>
  <c r="BM948" i="1"/>
  <c r="BM942" i="1"/>
  <c r="BM935" i="1"/>
  <c r="BM927" i="1"/>
  <c r="BM907" i="1"/>
  <c r="BM896" i="1"/>
  <c r="BM880" i="1"/>
  <c r="BM843" i="1"/>
  <c r="BM770" i="1"/>
  <c r="BM732" i="1"/>
  <c r="BM677" i="1"/>
  <c r="BM289" i="1"/>
  <c r="BM1017" i="1"/>
  <c r="BM1011" i="1"/>
  <c r="BM1006" i="1"/>
  <c r="BM1001" i="1"/>
  <c r="BM995" i="1"/>
  <c r="BM990" i="1"/>
  <c r="BM985" i="1"/>
  <c r="BM979" i="1"/>
  <c r="BM974" i="1"/>
  <c r="BM969" i="1"/>
  <c r="BM963" i="1"/>
  <c r="BM958" i="1"/>
  <c r="BM953" i="1"/>
  <c r="BM947" i="1"/>
  <c r="BM917" i="1"/>
  <c r="BM875" i="1"/>
  <c r="BM802" i="1"/>
  <c r="BM725" i="1"/>
  <c r="BM669" i="1"/>
  <c r="BM207" i="1"/>
  <c r="BM884" i="1"/>
  <c r="BM879" i="1"/>
  <c r="BM870" i="1"/>
  <c r="BM861" i="1"/>
  <c r="BM852" i="1"/>
  <c r="BM847" i="1"/>
  <c r="BM838" i="1"/>
  <c r="BM829" i="1"/>
  <c r="BM820" i="1"/>
  <c r="BM815" i="1"/>
  <c r="BM806" i="1"/>
  <c r="BM797" i="1"/>
  <c r="BM788" i="1"/>
  <c r="BM783" i="1"/>
  <c r="BM774" i="1"/>
  <c r="BM765" i="1"/>
  <c r="BM756" i="1"/>
  <c r="BM751" i="1"/>
  <c r="BM712" i="1"/>
  <c r="BM705" i="1"/>
  <c r="BM434" i="1"/>
  <c r="BM395" i="1"/>
  <c r="BM194" i="1"/>
  <c r="BM922" i="1"/>
  <c r="BM918" i="1"/>
  <c r="BM914" i="1"/>
  <c r="BM910" i="1"/>
  <c r="BM906" i="1"/>
  <c r="BM897" i="1"/>
  <c r="BM888" i="1"/>
  <c r="BM883" i="1"/>
  <c r="BM874" i="1"/>
  <c r="BM865" i="1"/>
  <c r="BM856" i="1"/>
  <c r="BM851" i="1"/>
  <c r="BM842" i="1"/>
  <c r="BM833" i="1"/>
  <c r="BM824" i="1"/>
  <c r="BM819" i="1"/>
  <c r="BM810" i="1"/>
  <c r="BM801" i="1"/>
  <c r="BM792" i="1"/>
  <c r="BM787" i="1"/>
  <c r="BM778" i="1"/>
  <c r="BM769" i="1"/>
  <c r="BM760" i="1"/>
  <c r="BM755" i="1"/>
  <c r="BM746" i="1"/>
  <c r="BM741" i="1"/>
  <c r="BM736" i="1"/>
  <c r="BM724" i="1"/>
  <c r="BM717" i="1"/>
  <c r="BM466" i="1"/>
  <c r="BM338" i="1"/>
  <c r="BM271" i="1"/>
  <c r="BM180" i="1"/>
  <c r="BM901" i="1"/>
  <c r="BM892" i="1"/>
  <c r="BM887" i="1"/>
  <c r="BM878" i="1"/>
  <c r="BM869" i="1"/>
  <c r="BM860" i="1"/>
  <c r="BM855" i="1"/>
  <c r="BM846" i="1"/>
  <c r="BM837" i="1"/>
  <c r="BM828" i="1"/>
  <c r="BM823" i="1"/>
  <c r="BM814" i="1"/>
  <c r="BM805" i="1"/>
  <c r="BM796" i="1"/>
  <c r="BM791" i="1"/>
  <c r="BM782" i="1"/>
  <c r="BM773" i="1"/>
  <c r="BM764" i="1"/>
  <c r="BM759" i="1"/>
  <c r="BM750" i="1"/>
  <c r="BM729" i="1"/>
  <c r="BM704" i="1"/>
  <c r="BM697" i="1"/>
  <c r="BM425" i="1"/>
  <c r="BM331" i="1"/>
  <c r="BM263" i="1"/>
  <c r="BM882" i="1"/>
  <c r="BM873" i="1"/>
  <c r="BM864" i="1"/>
  <c r="BM859" i="1"/>
  <c r="BM850" i="1"/>
  <c r="BM841" i="1"/>
  <c r="BM832" i="1"/>
  <c r="BM827" i="1"/>
  <c r="BM818" i="1"/>
  <c r="BM809" i="1"/>
  <c r="BM800" i="1"/>
  <c r="BM795" i="1"/>
  <c r="BM786" i="1"/>
  <c r="BM777" i="1"/>
  <c r="BM768" i="1"/>
  <c r="BM763" i="1"/>
  <c r="BM754" i="1"/>
  <c r="BM745" i="1"/>
  <c r="BM740" i="1"/>
  <c r="BM734" i="1"/>
  <c r="BM716" i="1"/>
  <c r="BM709" i="1"/>
  <c r="BM689" i="1"/>
  <c r="BM681" i="1"/>
  <c r="BM673" i="1"/>
  <c r="BM665" i="1"/>
  <c r="BM657" i="1"/>
  <c r="BM457" i="1"/>
  <c r="BM420" i="1"/>
  <c r="BM323" i="1"/>
  <c r="BM151" i="1"/>
  <c r="BM900" i="1"/>
  <c r="BM895" i="1"/>
  <c r="BM886" i="1"/>
  <c r="BM877" i="1"/>
  <c r="BM868" i="1"/>
  <c r="BM863" i="1"/>
  <c r="BM854" i="1"/>
  <c r="BM845" i="1"/>
  <c r="BM836" i="1"/>
  <c r="BM831" i="1"/>
  <c r="BM822" i="1"/>
  <c r="BM813" i="1"/>
  <c r="BM804" i="1"/>
  <c r="BM799" i="1"/>
  <c r="BM790" i="1"/>
  <c r="BM781" i="1"/>
  <c r="BM772" i="1"/>
  <c r="BM767" i="1"/>
  <c r="BM758" i="1"/>
  <c r="BM749" i="1"/>
  <c r="BM728" i="1"/>
  <c r="BM721" i="1"/>
  <c r="BM696" i="1"/>
  <c r="BM489" i="1"/>
  <c r="BM452" i="1"/>
  <c r="BM371" i="1"/>
  <c r="BM314" i="1"/>
  <c r="BM137" i="1"/>
  <c r="BM944" i="1"/>
  <c r="BM940" i="1"/>
  <c r="BM936" i="1"/>
  <c r="BM932" i="1"/>
  <c r="BM928" i="1"/>
  <c r="BM924" i="1"/>
  <c r="BM920" i="1"/>
  <c r="BM916" i="1"/>
  <c r="BM912" i="1"/>
  <c r="BM908" i="1"/>
  <c r="BM904" i="1"/>
  <c r="BM899" i="1"/>
  <c r="BM890" i="1"/>
  <c r="BM881" i="1"/>
  <c r="BM872" i="1"/>
  <c r="BM867" i="1"/>
  <c r="BM858" i="1"/>
  <c r="BM849" i="1"/>
  <c r="BM840" i="1"/>
  <c r="BM835" i="1"/>
  <c r="BM826" i="1"/>
  <c r="BM817" i="1"/>
  <c r="BM808" i="1"/>
  <c r="BM803" i="1"/>
  <c r="BM794" i="1"/>
  <c r="BM785" i="1"/>
  <c r="BM776" i="1"/>
  <c r="BM771" i="1"/>
  <c r="BM762" i="1"/>
  <c r="BM753" i="1"/>
  <c r="BM744" i="1"/>
  <c r="BM738" i="1"/>
  <c r="BM733" i="1"/>
  <c r="BM708" i="1"/>
  <c r="BM701" i="1"/>
  <c r="BM484" i="1"/>
  <c r="BM411" i="1"/>
  <c r="BM365" i="1"/>
  <c r="BM306" i="1"/>
  <c r="BM903" i="1"/>
  <c r="BM894" i="1"/>
  <c r="BM885" i="1"/>
  <c r="BM876" i="1"/>
  <c r="BM871" i="1"/>
  <c r="BM862" i="1"/>
  <c r="BM853" i="1"/>
  <c r="BM844" i="1"/>
  <c r="BM839" i="1"/>
  <c r="BM830" i="1"/>
  <c r="BM821" i="1"/>
  <c r="BM812" i="1"/>
  <c r="BM807" i="1"/>
  <c r="BM798" i="1"/>
  <c r="BM789" i="1"/>
  <c r="BM780" i="1"/>
  <c r="BM775" i="1"/>
  <c r="BM766" i="1"/>
  <c r="BM757" i="1"/>
  <c r="BM748" i="1"/>
  <c r="BM720" i="1"/>
  <c r="BM713" i="1"/>
  <c r="BM443" i="1"/>
  <c r="BM297" i="1"/>
  <c r="BM55" i="1"/>
  <c r="BM649" i="1"/>
  <c r="BM645" i="1"/>
  <c r="BM641" i="1"/>
  <c r="BM637" i="1"/>
  <c r="BM633" i="1"/>
  <c r="BM629" i="1"/>
  <c r="BM625" i="1"/>
  <c r="BM621" i="1"/>
  <c r="BM617" i="1"/>
  <c r="BM613" i="1"/>
  <c r="BM609" i="1"/>
  <c r="BM605" i="1"/>
  <c r="BM601" i="1"/>
  <c r="BM597" i="1"/>
  <c r="BM593" i="1"/>
  <c r="BM589" i="1"/>
  <c r="BM585" i="1"/>
  <c r="BM581" i="1"/>
  <c r="BM577" i="1"/>
  <c r="BM573" i="1"/>
  <c r="BM569" i="1"/>
  <c r="BM565" i="1"/>
  <c r="BM561" i="1"/>
  <c r="BM557" i="1"/>
  <c r="BM553" i="1"/>
  <c r="BM549" i="1"/>
  <c r="BM545" i="1"/>
  <c r="BM541" i="1"/>
  <c r="BM537" i="1"/>
  <c r="BM533" i="1"/>
  <c r="BM529" i="1"/>
  <c r="BM525" i="1"/>
  <c r="BM521" i="1"/>
  <c r="BM517" i="1"/>
  <c r="BM513" i="1"/>
  <c r="BM509" i="1"/>
  <c r="BM505" i="1"/>
  <c r="BM501" i="1"/>
  <c r="BM497" i="1"/>
  <c r="BM493" i="1"/>
  <c r="BM488" i="1"/>
  <c r="BM479" i="1"/>
  <c r="BM470" i="1"/>
  <c r="BM461" i="1"/>
  <c r="BM456" i="1"/>
  <c r="BM447" i="1"/>
  <c r="BM438" i="1"/>
  <c r="BM429" i="1"/>
  <c r="BM424" i="1"/>
  <c r="BM415" i="1"/>
  <c r="BM405" i="1"/>
  <c r="BM389" i="1"/>
  <c r="BM383" i="1"/>
  <c r="BM377" i="1"/>
  <c r="BM351" i="1"/>
  <c r="BM345" i="1"/>
  <c r="BM322" i="1"/>
  <c r="BM313" i="1"/>
  <c r="BM305" i="1"/>
  <c r="BM287" i="1"/>
  <c r="BM279" i="1"/>
  <c r="BM254" i="1"/>
  <c r="BM234" i="1"/>
  <c r="BM191" i="1"/>
  <c r="BM178" i="1"/>
  <c r="BM164" i="1"/>
  <c r="BM135" i="1"/>
  <c r="BM49" i="1"/>
  <c r="BM492" i="1"/>
  <c r="BM483" i="1"/>
  <c r="BM474" i="1"/>
  <c r="BM465" i="1"/>
  <c r="BM460" i="1"/>
  <c r="BM451" i="1"/>
  <c r="BM442" i="1"/>
  <c r="BM433" i="1"/>
  <c r="BM428" i="1"/>
  <c r="BM419" i="1"/>
  <c r="BM404" i="1"/>
  <c r="BM399" i="1"/>
  <c r="BM388" i="1"/>
  <c r="BM363" i="1"/>
  <c r="BM357" i="1"/>
  <c r="BM343" i="1"/>
  <c r="BM329" i="1"/>
  <c r="BM321" i="1"/>
  <c r="BM303" i="1"/>
  <c r="BM295" i="1"/>
  <c r="BM270" i="1"/>
  <c r="BM244" i="1"/>
  <c r="BM233" i="1"/>
  <c r="BM218" i="1"/>
  <c r="BM175" i="1"/>
  <c r="BM162" i="1"/>
  <c r="BM148" i="1"/>
  <c r="BM94" i="1"/>
  <c r="BM692" i="1"/>
  <c r="BM688" i="1"/>
  <c r="BM684" i="1"/>
  <c r="BM680" i="1"/>
  <c r="BM676" i="1"/>
  <c r="BM672" i="1"/>
  <c r="BM668" i="1"/>
  <c r="BM664" i="1"/>
  <c r="BM660" i="1"/>
  <c r="BM656" i="1"/>
  <c r="BM652" i="1"/>
  <c r="BM648" i="1"/>
  <c r="BM644" i="1"/>
  <c r="BM640" i="1"/>
  <c r="BM636" i="1"/>
  <c r="BM632" i="1"/>
  <c r="BM628" i="1"/>
  <c r="BM624" i="1"/>
  <c r="BM620" i="1"/>
  <c r="BM616" i="1"/>
  <c r="BM612" i="1"/>
  <c r="BM608" i="1"/>
  <c r="BM604" i="1"/>
  <c r="BM600" i="1"/>
  <c r="BM596" i="1"/>
  <c r="BM592" i="1"/>
  <c r="BM588" i="1"/>
  <c r="BM584" i="1"/>
  <c r="BM580" i="1"/>
  <c r="BM576" i="1"/>
  <c r="BM572" i="1"/>
  <c r="BM568" i="1"/>
  <c r="BM564" i="1"/>
  <c r="BM560" i="1"/>
  <c r="BM556" i="1"/>
  <c r="BM552" i="1"/>
  <c r="BM548" i="1"/>
  <c r="BM544" i="1"/>
  <c r="BM540" i="1"/>
  <c r="BM536" i="1"/>
  <c r="BM532" i="1"/>
  <c r="BM528" i="1"/>
  <c r="BM524" i="1"/>
  <c r="BM520" i="1"/>
  <c r="BM516" i="1"/>
  <c r="BM512" i="1"/>
  <c r="BM508" i="1"/>
  <c r="BM504" i="1"/>
  <c r="BM500" i="1"/>
  <c r="BM496" i="1"/>
  <c r="BM487" i="1"/>
  <c r="BM478" i="1"/>
  <c r="BM469" i="1"/>
  <c r="BM464" i="1"/>
  <c r="BM455" i="1"/>
  <c r="BM446" i="1"/>
  <c r="BM437" i="1"/>
  <c r="BM432" i="1"/>
  <c r="BM423" i="1"/>
  <c r="BM414" i="1"/>
  <c r="BM409" i="1"/>
  <c r="BM393" i="1"/>
  <c r="BM375" i="1"/>
  <c r="BM369" i="1"/>
  <c r="BM336" i="1"/>
  <c r="BM319" i="1"/>
  <c r="BM311" i="1"/>
  <c r="BM286" i="1"/>
  <c r="BM260" i="1"/>
  <c r="BM252" i="1"/>
  <c r="BM243" i="1"/>
  <c r="BM231" i="1"/>
  <c r="BM217" i="1"/>
  <c r="BM202" i="1"/>
  <c r="BM159" i="1"/>
  <c r="BM146" i="1"/>
  <c r="BM132" i="1"/>
  <c r="BM87" i="1"/>
  <c r="BM491" i="1"/>
  <c r="BM482" i="1"/>
  <c r="BM473" i="1"/>
  <c r="BM468" i="1"/>
  <c r="BM459" i="1"/>
  <c r="BM450" i="1"/>
  <c r="BM441" i="1"/>
  <c r="BM436" i="1"/>
  <c r="BM427" i="1"/>
  <c r="BM418" i="1"/>
  <c r="BM408" i="1"/>
  <c r="BM403" i="1"/>
  <c r="BM392" i="1"/>
  <c r="BM387" i="1"/>
  <c r="BM381" i="1"/>
  <c r="BM355" i="1"/>
  <c r="BM349" i="1"/>
  <c r="BM342" i="1"/>
  <c r="BM334" i="1"/>
  <c r="BM327" i="1"/>
  <c r="BM302" i="1"/>
  <c r="BM276" i="1"/>
  <c r="BM268" i="1"/>
  <c r="BM259" i="1"/>
  <c r="BM250" i="1"/>
  <c r="BM242" i="1"/>
  <c r="BM215" i="1"/>
  <c r="BM201" i="1"/>
  <c r="BM186" i="1"/>
  <c r="BM143" i="1"/>
  <c r="BM130" i="1"/>
  <c r="BM81" i="1"/>
  <c r="BM30" i="1"/>
  <c r="BM743" i="1"/>
  <c r="BM739" i="1"/>
  <c r="BM735" i="1"/>
  <c r="BM731" i="1"/>
  <c r="BM727" i="1"/>
  <c r="BM723" i="1"/>
  <c r="BM719" i="1"/>
  <c r="BM715" i="1"/>
  <c r="BM711" i="1"/>
  <c r="BM707" i="1"/>
  <c r="BM703" i="1"/>
  <c r="BM699" i="1"/>
  <c r="BM695" i="1"/>
  <c r="BM691" i="1"/>
  <c r="BM687" i="1"/>
  <c r="BM683" i="1"/>
  <c r="BM679" i="1"/>
  <c r="BM675" i="1"/>
  <c r="BM671" i="1"/>
  <c r="BM667" i="1"/>
  <c r="BM663" i="1"/>
  <c r="BM659" i="1"/>
  <c r="BM655" i="1"/>
  <c r="BM651" i="1"/>
  <c r="BM647" i="1"/>
  <c r="BM643" i="1"/>
  <c r="BM639" i="1"/>
  <c r="BM635" i="1"/>
  <c r="BM631" i="1"/>
  <c r="BM627" i="1"/>
  <c r="BM623" i="1"/>
  <c r="BM619" i="1"/>
  <c r="BM615" i="1"/>
  <c r="BM611" i="1"/>
  <c r="BM607" i="1"/>
  <c r="BM603" i="1"/>
  <c r="BM599" i="1"/>
  <c r="BM595" i="1"/>
  <c r="BM591" i="1"/>
  <c r="BM587" i="1"/>
  <c r="BM583" i="1"/>
  <c r="BM579" i="1"/>
  <c r="BM575" i="1"/>
  <c r="BM571" i="1"/>
  <c r="BM567" i="1"/>
  <c r="BM563" i="1"/>
  <c r="BM559" i="1"/>
  <c r="BM555" i="1"/>
  <c r="BM551" i="1"/>
  <c r="BM547" i="1"/>
  <c r="BM543" i="1"/>
  <c r="BM539" i="1"/>
  <c r="BM535" i="1"/>
  <c r="BM531" i="1"/>
  <c r="BM527" i="1"/>
  <c r="BM523" i="1"/>
  <c r="BM519" i="1"/>
  <c r="BM515" i="1"/>
  <c r="BM511" i="1"/>
  <c r="BM507" i="1"/>
  <c r="BM503" i="1"/>
  <c r="BM499" i="1"/>
  <c r="BM495" i="1"/>
  <c r="BM486" i="1"/>
  <c r="BM477" i="1"/>
  <c r="BM472" i="1"/>
  <c r="BM463" i="1"/>
  <c r="BM454" i="1"/>
  <c r="BM445" i="1"/>
  <c r="BM440" i="1"/>
  <c r="BM431" i="1"/>
  <c r="BM422" i="1"/>
  <c r="BM413" i="1"/>
  <c r="BM397" i="1"/>
  <c r="BM367" i="1"/>
  <c r="BM361" i="1"/>
  <c r="BM341" i="1"/>
  <c r="BM318" i="1"/>
  <c r="BM292" i="1"/>
  <c r="BM284" i="1"/>
  <c r="BM275" i="1"/>
  <c r="BM266" i="1"/>
  <c r="BM258" i="1"/>
  <c r="BM249" i="1"/>
  <c r="BM241" i="1"/>
  <c r="BM228" i="1"/>
  <c r="BM199" i="1"/>
  <c r="BM185" i="1"/>
  <c r="BM170" i="1"/>
  <c r="BM23" i="1"/>
  <c r="BM490" i="1"/>
  <c r="BM481" i="1"/>
  <c r="BM476" i="1"/>
  <c r="BM467" i="1"/>
  <c r="BM458" i="1"/>
  <c r="BM449" i="1"/>
  <c r="BM444" i="1"/>
  <c r="BM435" i="1"/>
  <c r="BM426" i="1"/>
  <c r="BM417" i="1"/>
  <c r="BM412" i="1"/>
  <c r="BM407" i="1"/>
  <c r="BM396" i="1"/>
  <c r="BM391" i="1"/>
  <c r="BM379" i="1"/>
  <c r="BM373" i="1"/>
  <c r="BM347" i="1"/>
  <c r="BM333" i="1"/>
  <c r="BM308" i="1"/>
  <c r="BM300" i="1"/>
  <c r="BM291" i="1"/>
  <c r="BM282" i="1"/>
  <c r="BM274" i="1"/>
  <c r="BM265" i="1"/>
  <c r="BM257" i="1"/>
  <c r="BM239" i="1"/>
  <c r="BM226" i="1"/>
  <c r="BM212" i="1"/>
  <c r="BM183" i="1"/>
  <c r="BM169" i="1"/>
  <c r="BM154" i="1"/>
  <c r="BM119" i="1"/>
  <c r="BM17" i="1"/>
  <c r="BM730" i="1"/>
  <c r="BM726" i="1"/>
  <c r="BM722" i="1"/>
  <c r="BM718" i="1"/>
  <c r="BM714" i="1"/>
  <c r="BM710" i="1"/>
  <c r="BM706" i="1"/>
  <c r="BM702" i="1"/>
  <c r="BM698" i="1"/>
  <c r="BM694" i="1"/>
  <c r="BM690" i="1"/>
  <c r="BM686" i="1"/>
  <c r="BM682" i="1"/>
  <c r="BM678" i="1"/>
  <c r="BM674" i="1"/>
  <c r="BM670" i="1"/>
  <c r="BM666" i="1"/>
  <c r="BM662" i="1"/>
  <c r="BM658" i="1"/>
  <c r="BM654" i="1"/>
  <c r="BM650" i="1"/>
  <c r="BM646" i="1"/>
  <c r="BM642" i="1"/>
  <c r="BM638" i="1"/>
  <c r="BM634" i="1"/>
  <c r="BM630" i="1"/>
  <c r="BM626" i="1"/>
  <c r="BM622" i="1"/>
  <c r="BM618" i="1"/>
  <c r="BM614" i="1"/>
  <c r="BM610" i="1"/>
  <c r="BM606" i="1"/>
  <c r="BM602" i="1"/>
  <c r="BM598" i="1"/>
  <c r="BM594" i="1"/>
  <c r="BM590" i="1"/>
  <c r="BM586" i="1"/>
  <c r="BM582" i="1"/>
  <c r="BM578" i="1"/>
  <c r="BM574" i="1"/>
  <c r="BM570" i="1"/>
  <c r="BM566" i="1"/>
  <c r="BM562" i="1"/>
  <c r="BM558" i="1"/>
  <c r="BM554" i="1"/>
  <c r="BM550" i="1"/>
  <c r="BM546" i="1"/>
  <c r="BM542" i="1"/>
  <c r="BM538" i="1"/>
  <c r="BM534" i="1"/>
  <c r="BM530" i="1"/>
  <c r="BM526" i="1"/>
  <c r="BM522" i="1"/>
  <c r="BM518" i="1"/>
  <c r="BM514" i="1"/>
  <c r="BM510" i="1"/>
  <c r="BM506" i="1"/>
  <c r="BM502" i="1"/>
  <c r="BM498" i="1"/>
  <c r="BM494" i="1"/>
  <c r="BM485" i="1"/>
  <c r="BM480" i="1"/>
  <c r="BM471" i="1"/>
  <c r="BM462" i="1"/>
  <c r="BM453" i="1"/>
  <c r="BM448" i="1"/>
  <c r="BM439" i="1"/>
  <c r="BM430" i="1"/>
  <c r="BM421" i="1"/>
  <c r="BM416" i="1"/>
  <c r="BM401" i="1"/>
  <c r="BM385" i="1"/>
  <c r="BM359" i="1"/>
  <c r="BM353" i="1"/>
  <c r="BM332" i="1"/>
  <c r="BM324" i="1"/>
  <c r="BM316" i="1"/>
  <c r="BM307" i="1"/>
  <c r="BM298" i="1"/>
  <c r="BM290" i="1"/>
  <c r="BM281" i="1"/>
  <c r="BM273" i="1"/>
  <c r="BM255" i="1"/>
  <c r="BM247" i="1"/>
  <c r="BM223" i="1"/>
  <c r="BM210" i="1"/>
  <c r="BM196" i="1"/>
  <c r="BM167" i="1"/>
  <c r="BM153" i="1"/>
  <c r="BM138" i="1"/>
  <c r="BM113" i="1"/>
  <c r="BM62" i="1"/>
  <c r="BM410" i="1"/>
  <c r="BM406" i="1"/>
  <c r="BM402" i="1"/>
  <c r="BM398" i="1"/>
  <c r="BM394" i="1"/>
  <c r="BM390" i="1"/>
  <c r="BM386" i="1"/>
  <c r="BM382" i="1"/>
  <c r="BM378" i="1"/>
  <c r="BM374" i="1"/>
  <c r="BM370" i="1"/>
  <c r="BM366" i="1"/>
  <c r="BM362" i="1"/>
  <c r="BM358" i="1"/>
  <c r="BM354" i="1"/>
  <c r="BM350" i="1"/>
  <c r="BM346" i="1"/>
  <c r="BM337" i="1"/>
  <c r="BM328" i="1"/>
  <c r="BM317" i="1"/>
  <c r="BM312" i="1"/>
  <c r="BM301" i="1"/>
  <c r="BM296" i="1"/>
  <c r="BM285" i="1"/>
  <c r="BM280" i="1"/>
  <c r="BM269" i="1"/>
  <c r="BM264" i="1"/>
  <c r="BM253" i="1"/>
  <c r="BM248" i="1"/>
  <c r="BM237" i="1"/>
  <c r="BM232" i="1"/>
  <c r="BM221" i="1"/>
  <c r="BM216" i="1"/>
  <c r="BM205" i="1"/>
  <c r="BM200" i="1"/>
  <c r="BM189" i="1"/>
  <c r="BM184" i="1"/>
  <c r="BM173" i="1"/>
  <c r="BM168" i="1"/>
  <c r="BM157" i="1"/>
  <c r="BM152" i="1"/>
  <c r="BM141" i="1"/>
  <c r="BM136" i="1"/>
  <c r="BM125" i="1"/>
  <c r="BM120" i="1"/>
  <c r="BM114" i="1"/>
  <c r="BM107" i="1"/>
  <c r="BM101" i="1"/>
  <c r="BM82" i="1"/>
  <c r="BM75" i="1"/>
  <c r="BM69" i="1"/>
  <c r="BM50" i="1"/>
  <c r="BM43" i="1"/>
  <c r="BM37" i="1"/>
  <c r="BM18" i="1"/>
  <c r="BM11" i="1"/>
  <c r="BM236" i="1"/>
  <c r="BM225" i="1"/>
  <c r="BM220" i="1"/>
  <c r="BM209" i="1"/>
  <c r="BM204" i="1"/>
  <c r="BM193" i="1"/>
  <c r="BM188" i="1"/>
  <c r="BM177" i="1"/>
  <c r="BM172" i="1"/>
  <c r="BM161" i="1"/>
  <c r="BM156" i="1"/>
  <c r="BM145" i="1"/>
  <c r="BM140" i="1"/>
  <c r="BM129" i="1"/>
  <c r="BM124" i="1"/>
  <c r="BM106" i="1"/>
  <c r="BM99" i="1"/>
  <c r="BM93" i="1"/>
  <c r="BM74" i="1"/>
  <c r="BM67" i="1"/>
  <c r="BM61" i="1"/>
  <c r="BM42" i="1"/>
  <c r="BM35" i="1"/>
  <c r="BM29" i="1"/>
  <c r="BM10" i="1"/>
  <c r="BM340" i="1"/>
  <c r="BM335" i="1"/>
  <c r="BM326" i="1"/>
  <c r="BM315" i="1"/>
  <c r="BM310" i="1"/>
  <c r="BM299" i="1"/>
  <c r="BM294" i="1"/>
  <c r="BM283" i="1"/>
  <c r="BM278" i="1"/>
  <c r="BM267" i="1"/>
  <c r="BM262" i="1"/>
  <c r="BM251" i="1"/>
  <c r="BM246" i="1"/>
  <c r="BM235" i="1"/>
  <c r="BM230" i="1"/>
  <c r="BM219" i="1"/>
  <c r="BM214" i="1"/>
  <c r="BM203" i="1"/>
  <c r="BM198" i="1"/>
  <c r="BM187" i="1"/>
  <c r="BM182" i="1"/>
  <c r="BM171" i="1"/>
  <c r="BM166" i="1"/>
  <c r="BM155" i="1"/>
  <c r="BM150" i="1"/>
  <c r="BM139" i="1"/>
  <c r="BM134" i="1"/>
  <c r="BM123" i="1"/>
  <c r="BM118" i="1"/>
  <c r="BM111" i="1"/>
  <c r="BM105" i="1"/>
  <c r="BM86" i="1"/>
  <c r="BM79" i="1"/>
  <c r="BM73" i="1"/>
  <c r="BM54" i="1"/>
  <c r="BM47" i="1"/>
  <c r="BM41" i="1"/>
  <c r="BM22" i="1"/>
  <c r="BM15" i="1"/>
  <c r="BM9" i="1"/>
  <c r="BM384" i="1"/>
  <c r="BM380" i="1"/>
  <c r="BM376" i="1"/>
  <c r="BM372" i="1"/>
  <c r="BM368" i="1"/>
  <c r="BM364" i="1"/>
  <c r="BM360" i="1"/>
  <c r="BM356" i="1"/>
  <c r="BM352" i="1"/>
  <c r="BM348" i="1"/>
  <c r="BM344" i="1"/>
  <c r="BM339" i="1"/>
  <c r="BM330" i="1"/>
  <c r="BM325" i="1"/>
  <c r="BM320" i="1"/>
  <c r="BM309" i="1"/>
  <c r="BM304" i="1"/>
  <c r="BM293" i="1"/>
  <c r="BM288" i="1"/>
  <c r="BM277" i="1"/>
  <c r="BM272" i="1"/>
  <c r="BM261" i="1"/>
  <c r="BM256" i="1"/>
  <c r="BM245" i="1"/>
  <c r="BM240" i="1"/>
  <c r="BM229" i="1"/>
  <c r="BM224" i="1"/>
  <c r="BM213" i="1"/>
  <c r="BM208" i="1"/>
  <c r="BM197" i="1"/>
  <c r="BM192" i="1"/>
  <c r="BM181" i="1"/>
  <c r="BM176" i="1"/>
  <c r="BM165" i="1"/>
  <c r="BM160" i="1"/>
  <c r="BM149" i="1"/>
  <c r="BM144" i="1"/>
  <c r="BM133" i="1"/>
  <c r="BM128" i="1"/>
  <c r="BM117" i="1"/>
  <c r="BM98" i="1"/>
  <c r="BM91" i="1"/>
  <c r="BM85" i="1"/>
  <c r="BM66" i="1"/>
  <c r="BM59" i="1"/>
  <c r="BM53" i="1"/>
  <c r="BM34" i="1"/>
  <c r="BM27" i="1"/>
  <c r="BM21" i="1"/>
  <c r="BM127" i="1"/>
  <c r="BM122" i="1"/>
  <c r="BM110" i="1"/>
  <c r="BM103" i="1"/>
  <c r="BM97" i="1"/>
  <c r="BM78" i="1"/>
  <c r="BM71" i="1"/>
  <c r="BM65" i="1"/>
  <c r="BM46" i="1"/>
  <c r="BM39" i="1"/>
  <c r="BM33" i="1"/>
  <c r="BM14" i="1"/>
  <c r="BM7" i="1"/>
  <c r="BM121" i="1"/>
  <c r="BM115" i="1"/>
  <c r="BM109" i="1"/>
  <c r="BM90" i="1"/>
  <c r="BM83" i="1"/>
  <c r="BM77" i="1"/>
  <c r="BM58" i="1"/>
  <c r="BM51" i="1"/>
  <c r="BM45" i="1"/>
  <c r="BM26" i="1"/>
  <c r="BM19" i="1"/>
  <c r="BM13" i="1"/>
  <c r="BM238" i="1"/>
  <c r="BM227" i="1"/>
  <c r="BM222" i="1"/>
  <c r="BM211" i="1"/>
  <c r="BM206" i="1"/>
  <c r="BM195" i="1"/>
  <c r="BM190" i="1"/>
  <c r="BM179" i="1"/>
  <c r="BM174" i="1"/>
  <c r="BM163" i="1"/>
  <c r="BM158" i="1"/>
  <c r="BM147" i="1"/>
  <c r="BM142" i="1"/>
  <c r="BM131" i="1"/>
  <c r="BM126" i="1"/>
  <c r="BM102" i="1"/>
  <c r="BM95" i="1"/>
  <c r="BM89" i="1"/>
  <c r="BM70" i="1"/>
  <c r="BM63" i="1"/>
  <c r="BM57" i="1"/>
  <c r="BM38" i="1"/>
  <c r="BM31" i="1"/>
  <c r="BM25" i="1"/>
  <c r="BM6" i="1"/>
  <c r="BM116" i="1"/>
  <c r="BM112" i="1"/>
  <c r="BM108" i="1"/>
  <c r="BM104" i="1"/>
  <c r="BM100" i="1"/>
  <c r="BM96" i="1"/>
  <c r="BM92" i="1"/>
  <c r="BM88" i="1"/>
  <c r="BM84" i="1"/>
  <c r="BM80" i="1"/>
  <c r="BM76" i="1"/>
  <c r="BM72" i="1"/>
  <c r="BM68" i="1"/>
  <c r="BM64" i="1"/>
  <c r="BM60" i="1"/>
  <c r="BM56" i="1"/>
  <c r="BM52" i="1"/>
  <c r="BM48" i="1"/>
  <c r="BM44" i="1"/>
  <c r="BM40" i="1"/>
  <c r="BM36" i="1"/>
  <c r="BM32" i="1"/>
  <c r="BM28" i="1"/>
  <c r="BM24" i="1"/>
  <c r="BM20" i="1"/>
  <c r="BM16" i="1"/>
  <c r="BM12" i="1"/>
  <c r="BM8" i="1"/>
  <c r="BI155" i="1"/>
  <c r="BI110" i="1"/>
  <c r="BI79" i="1"/>
  <c r="BI153" i="1"/>
  <c r="BI130" i="1"/>
  <c r="BI104" i="1"/>
  <c r="BI72" i="1"/>
  <c r="BI150" i="1"/>
  <c r="BI129" i="1"/>
  <c r="BI64" i="1"/>
  <c r="BI149" i="1"/>
  <c r="BI98" i="1"/>
  <c r="BI56" i="1"/>
  <c r="BI148" i="1"/>
  <c r="BI123" i="1"/>
  <c r="BI97" i="1"/>
  <c r="BI48" i="1"/>
  <c r="BI143" i="1"/>
  <c r="BI117" i="1"/>
  <c r="BI40" i="1"/>
  <c r="BI142" i="1"/>
  <c r="BI116" i="1"/>
  <c r="BI91" i="1"/>
  <c r="BI32" i="1"/>
  <c r="BI136" i="1"/>
  <c r="BI111" i="1"/>
  <c r="BI85" i="1"/>
  <c r="BI24" i="1"/>
  <c r="BI152" i="1"/>
  <c r="BI146" i="1"/>
  <c r="BI133" i="1"/>
  <c r="BI127" i="1"/>
  <c r="BI120" i="1"/>
  <c r="BI114" i="1"/>
  <c r="BI101" i="1"/>
  <c r="BI95" i="1"/>
  <c r="BI88" i="1"/>
  <c r="BI82" i="1"/>
  <c r="BI68" i="1"/>
  <c r="BI60" i="1"/>
  <c r="BI52" i="1"/>
  <c r="BI44" i="1"/>
  <c r="BI36" i="1"/>
  <c r="BI28" i="1"/>
  <c r="BI20" i="1"/>
  <c r="BI12" i="1"/>
  <c r="BI145" i="1"/>
  <c r="BI139" i="1"/>
  <c r="BI132" i="1"/>
  <c r="BI126" i="1"/>
  <c r="BI113" i="1"/>
  <c r="BI107" i="1"/>
  <c r="BI100" i="1"/>
  <c r="BI94" i="1"/>
  <c r="BI81" i="1"/>
  <c r="BI75" i="1"/>
  <c r="BI151" i="1"/>
  <c r="BI144" i="1"/>
  <c r="BI138" i="1"/>
  <c r="BI125" i="1"/>
  <c r="BI119" i="1"/>
  <c r="BI112" i="1"/>
  <c r="BI106" i="1"/>
  <c r="BI93" i="1"/>
  <c r="BI87" i="1"/>
  <c r="BI80" i="1"/>
  <c r="BI74" i="1"/>
  <c r="BI67" i="1"/>
  <c r="BI59" i="1"/>
  <c r="BI51" i="1"/>
  <c r="BI43" i="1"/>
  <c r="BI35" i="1"/>
  <c r="BI27" i="1"/>
  <c r="BI19" i="1"/>
  <c r="BI11" i="1"/>
  <c r="BI137" i="1"/>
  <c r="BI131" i="1"/>
  <c r="BI124" i="1"/>
  <c r="BI118" i="1"/>
  <c r="BI105" i="1"/>
  <c r="BI99" i="1"/>
  <c r="BI92" i="1"/>
  <c r="BI86" i="1"/>
  <c r="BI73" i="1"/>
  <c r="BI66" i="1"/>
  <c r="BI58" i="1"/>
  <c r="BI50" i="1"/>
  <c r="BI42" i="1"/>
  <c r="BI34" i="1"/>
  <c r="BI26" i="1"/>
  <c r="BI18" i="1"/>
  <c r="BI10" i="1"/>
  <c r="BI16" i="1"/>
  <c r="BI8" i="1"/>
  <c r="BI84" i="1"/>
  <c r="BI78" i="1"/>
  <c r="BI154" i="1"/>
  <c r="BI141" i="1"/>
  <c r="BI135" i="1"/>
  <c r="BI128" i="1"/>
  <c r="BI122" i="1"/>
  <c r="BI109" i="1"/>
  <c r="BI103" i="1"/>
  <c r="BI96" i="1"/>
  <c r="BI90" i="1"/>
  <c r="BI77" i="1"/>
  <c r="BI71" i="1"/>
  <c r="BI63" i="1"/>
  <c r="BI55" i="1"/>
  <c r="BI47" i="1"/>
  <c r="BI39" i="1"/>
  <c r="BI31" i="1"/>
  <c r="BI23" i="1"/>
  <c r="BI15" i="1"/>
  <c r="BI7" i="1"/>
  <c r="BI147" i="1"/>
  <c r="BI140" i="1"/>
  <c r="BI134" i="1"/>
  <c r="BI121" i="1"/>
  <c r="BI115" i="1"/>
  <c r="BI108" i="1"/>
  <c r="BI102" i="1"/>
  <c r="BI89" i="1"/>
  <c r="BI83" i="1"/>
  <c r="BI76" i="1"/>
  <c r="BI70" i="1"/>
  <c r="BI62" i="1"/>
  <c r="BI54" i="1"/>
  <c r="BI46" i="1"/>
  <c r="BI38" i="1"/>
  <c r="BI30" i="1"/>
  <c r="BI22" i="1"/>
  <c r="BI14" i="1"/>
  <c r="BI6" i="1"/>
  <c r="BI69" i="1"/>
  <c r="BI65" i="1"/>
  <c r="BI61" i="1"/>
  <c r="BI57" i="1"/>
  <c r="BI53" i="1"/>
  <c r="BI49" i="1"/>
  <c r="BI45" i="1"/>
  <c r="BI41" i="1"/>
  <c r="BI37" i="1"/>
  <c r="BI33" i="1"/>
  <c r="BI29" i="1"/>
  <c r="BI25" i="1"/>
  <c r="BI21" i="1"/>
  <c r="BI17" i="1"/>
  <c r="BI13" i="1"/>
  <c r="BI9" i="1"/>
  <c r="BE1366" i="1"/>
  <c r="BE1313" i="1"/>
  <c r="BE1273" i="1"/>
  <c r="BE1265" i="1"/>
  <c r="BE1257" i="1"/>
  <c r="BE1186" i="1"/>
  <c r="BE1392" i="1"/>
  <c r="BE1388" i="1"/>
  <c r="BE1379" i="1"/>
  <c r="BE1370" i="1"/>
  <c r="BE1360" i="1"/>
  <c r="BE1355" i="1"/>
  <c r="BE1344" i="1"/>
  <c r="BE1331" i="1"/>
  <c r="BE1325" i="1"/>
  <c r="BE1318" i="1"/>
  <c r="BE1312" i="1"/>
  <c r="BE1304" i="1"/>
  <c r="BE1296" i="1"/>
  <c r="BE1288" i="1"/>
  <c r="BE1280" i="1"/>
  <c r="BE1272" i="1"/>
  <c r="BE1264" i="1"/>
  <c r="BE1256" i="1"/>
  <c r="BE1248" i="1"/>
  <c r="BE1240" i="1"/>
  <c r="BE1232" i="1"/>
  <c r="BE1224" i="1"/>
  <c r="BE1215" i="1"/>
  <c r="BE1199" i="1"/>
  <c r="BE1183" i="1"/>
  <c r="BE1384" i="1"/>
  <c r="BE1345" i="1"/>
  <c r="BE1297" i="1"/>
  <c r="BE1249" i="1"/>
  <c r="BE1383" i="1"/>
  <c r="BE1374" i="1"/>
  <c r="BE1365" i="1"/>
  <c r="BE1354" i="1"/>
  <c r="BE1349" i="1"/>
  <c r="BE1343" i="1"/>
  <c r="BE1337" i="1"/>
  <c r="BE1330" i="1"/>
  <c r="BE1324" i="1"/>
  <c r="BE1311" i="1"/>
  <c r="BE1303" i="1"/>
  <c r="BE1295" i="1"/>
  <c r="BE1287" i="1"/>
  <c r="BE1279" i="1"/>
  <c r="BE1271" i="1"/>
  <c r="BE1263" i="1"/>
  <c r="BE1255" i="1"/>
  <c r="BE1247" i="1"/>
  <c r="BE1239" i="1"/>
  <c r="BE1231" i="1"/>
  <c r="BE1223" i="1"/>
  <c r="BE1214" i="1"/>
  <c r="BE1198" i="1"/>
  <c r="BE1182" i="1"/>
  <c r="BE1350" i="1"/>
  <c r="BE1289" i="1"/>
  <c r="BE1202" i="1"/>
  <c r="BE1391" i="1"/>
  <c r="BE1387" i="1"/>
  <c r="BE1378" i="1"/>
  <c r="BE1369" i="1"/>
  <c r="BE1364" i="1"/>
  <c r="BE1359" i="1"/>
  <c r="BE1348" i="1"/>
  <c r="BE1342" i="1"/>
  <c r="BE1336" i="1"/>
  <c r="BE1323" i="1"/>
  <c r="BE1317" i="1"/>
  <c r="BE1310" i="1"/>
  <c r="BE1302" i="1"/>
  <c r="BE1294" i="1"/>
  <c r="BE1286" i="1"/>
  <c r="BE1278" i="1"/>
  <c r="BE1270" i="1"/>
  <c r="BE1262" i="1"/>
  <c r="BE1254" i="1"/>
  <c r="BE1246" i="1"/>
  <c r="BE1238" i="1"/>
  <c r="BE1230" i="1"/>
  <c r="BE1222" i="1"/>
  <c r="BE1211" i="1"/>
  <c r="BE1195" i="1"/>
  <c r="BE1179" i="1"/>
  <c r="BE1233" i="1"/>
  <c r="BE1382" i="1"/>
  <c r="BE1373" i="1"/>
  <c r="BE1368" i="1"/>
  <c r="BE1358" i="1"/>
  <c r="BE1353" i="1"/>
  <c r="BE1335" i="1"/>
  <c r="BE1329" i="1"/>
  <c r="BE1322" i="1"/>
  <c r="BE1316" i="1"/>
  <c r="BE1309" i="1"/>
  <c r="BE1301" i="1"/>
  <c r="BE1293" i="1"/>
  <c r="BE1285" i="1"/>
  <c r="BE1277" i="1"/>
  <c r="BE1269" i="1"/>
  <c r="BE1261" i="1"/>
  <c r="BE1253" i="1"/>
  <c r="BE1245" i="1"/>
  <c r="BE1237" i="1"/>
  <c r="BE1229" i="1"/>
  <c r="BE1221" i="1"/>
  <c r="BE1210" i="1"/>
  <c r="BE1194" i="1"/>
  <c r="BE1178" i="1"/>
  <c r="BE1361" i="1"/>
  <c r="BE1319" i="1"/>
  <c r="BE1216" i="1"/>
  <c r="BE1390" i="1"/>
  <c r="BE1386" i="1"/>
  <c r="BE1377" i="1"/>
  <c r="BE1372" i="1"/>
  <c r="BE1363" i="1"/>
  <c r="BE1352" i="1"/>
  <c r="BE1347" i="1"/>
  <c r="BE1341" i="1"/>
  <c r="BE1334" i="1"/>
  <c r="BE1328" i="1"/>
  <c r="BE1315" i="1"/>
  <c r="BE1308" i="1"/>
  <c r="BE1300" i="1"/>
  <c r="BE1292" i="1"/>
  <c r="BE1284" i="1"/>
  <c r="BE1276" i="1"/>
  <c r="BE1268" i="1"/>
  <c r="BE1260" i="1"/>
  <c r="BE1252" i="1"/>
  <c r="BE1244" i="1"/>
  <c r="BE1236" i="1"/>
  <c r="BE1228" i="1"/>
  <c r="BE1220" i="1"/>
  <c r="BE1207" i="1"/>
  <c r="BE1191" i="1"/>
  <c r="BE1175" i="1"/>
  <c r="BE1375" i="1"/>
  <c r="BE1338" i="1"/>
  <c r="BE1305" i="1"/>
  <c r="BE1241" i="1"/>
  <c r="BE1381" i="1"/>
  <c r="BE1376" i="1"/>
  <c r="BE1367" i="1"/>
  <c r="BE1362" i="1"/>
  <c r="BE1357" i="1"/>
  <c r="BE1346" i="1"/>
  <c r="BE1340" i="1"/>
  <c r="BE1327" i="1"/>
  <c r="BE1321" i="1"/>
  <c r="BE1314" i="1"/>
  <c r="BE1307" i="1"/>
  <c r="BE1299" i="1"/>
  <c r="BE1291" i="1"/>
  <c r="BE1283" i="1"/>
  <c r="BE1275" i="1"/>
  <c r="BE1267" i="1"/>
  <c r="BE1259" i="1"/>
  <c r="BE1251" i="1"/>
  <c r="BE1243" i="1"/>
  <c r="BE1235" i="1"/>
  <c r="BE1227" i="1"/>
  <c r="BE1219" i="1"/>
  <c r="BE1206" i="1"/>
  <c r="BE1190" i="1"/>
  <c r="BE1171" i="1"/>
  <c r="BE1332" i="1"/>
  <c r="BE1281" i="1"/>
  <c r="BE1225" i="1"/>
  <c r="BE1389" i="1"/>
  <c r="BE1385" i="1"/>
  <c r="BE1380" i="1"/>
  <c r="BE1371" i="1"/>
  <c r="BE1356" i="1"/>
  <c r="BE1351" i="1"/>
  <c r="BE1339" i="1"/>
  <c r="BE1333" i="1"/>
  <c r="BE1326" i="1"/>
  <c r="BE1320" i="1"/>
  <c r="BE1306" i="1"/>
  <c r="BE1298" i="1"/>
  <c r="BE1290" i="1"/>
  <c r="BE1282" i="1"/>
  <c r="BE1274" i="1"/>
  <c r="BE1266" i="1"/>
  <c r="BE1258" i="1"/>
  <c r="BE1250" i="1"/>
  <c r="BE1242" i="1"/>
  <c r="BE1234" i="1"/>
  <c r="BE1226" i="1"/>
  <c r="BE1218" i="1"/>
  <c r="BE1203" i="1"/>
  <c r="BE1187" i="1"/>
  <c r="BE1167" i="1"/>
  <c r="BE1103" i="1"/>
  <c r="BE1098" i="1"/>
  <c r="BE1089" i="1"/>
  <c r="BE1080" i="1"/>
  <c r="BE1071" i="1"/>
  <c r="BE1066" i="1"/>
  <c r="BE1046" i="1"/>
  <c r="BE1040" i="1"/>
  <c r="BE1034" i="1"/>
  <c r="BE1021" i="1"/>
  <c r="BE1015" i="1"/>
  <c r="BE1008" i="1"/>
  <c r="BE1002" i="1"/>
  <c r="BE995" i="1"/>
  <c r="BE987" i="1"/>
  <c r="BE979" i="1"/>
  <c r="BE965" i="1"/>
  <c r="BE949" i="1"/>
  <c r="BE933" i="1"/>
  <c r="BE1163" i="1"/>
  <c r="BE1159" i="1"/>
  <c r="BE1155" i="1"/>
  <c r="BE1151" i="1"/>
  <c r="BE1147" i="1"/>
  <c r="BE1143" i="1"/>
  <c r="BE1139" i="1"/>
  <c r="BE1135" i="1"/>
  <c r="BE1131" i="1"/>
  <c r="BE1127" i="1"/>
  <c r="BE1123" i="1"/>
  <c r="BE1119" i="1"/>
  <c r="BE1115" i="1"/>
  <c r="BE1111" i="1"/>
  <c r="BE1107" i="1"/>
  <c r="BE1102" i="1"/>
  <c r="BE1093" i="1"/>
  <c r="BE1084" i="1"/>
  <c r="BE1075" i="1"/>
  <c r="BE1070" i="1"/>
  <c r="BE1061" i="1"/>
  <c r="BE1056" i="1"/>
  <c r="BE1051" i="1"/>
  <c r="BE1045" i="1"/>
  <c r="BE1033" i="1"/>
  <c r="BE1027" i="1"/>
  <c r="BE1020" i="1"/>
  <c r="BE1014" i="1"/>
  <c r="BE1001" i="1"/>
  <c r="BE994" i="1"/>
  <c r="BE986" i="1"/>
  <c r="BE978" i="1"/>
  <c r="BE964" i="1"/>
  <c r="BE948" i="1"/>
  <c r="BE932" i="1"/>
  <c r="BE1106" i="1"/>
  <c r="BE1097" i="1"/>
  <c r="BE1088" i="1"/>
  <c r="BE1079" i="1"/>
  <c r="BE1074" i="1"/>
  <c r="BE1065" i="1"/>
  <c r="BE1050" i="1"/>
  <c r="BE1039" i="1"/>
  <c r="BE1032" i="1"/>
  <c r="BE1026" i="1"/>
  <c r="BE1013" i="1"/>
  <c r="BE1007" i="1"/>
  <c r="BE1000" i="1"/>
  <c r="BE993" i="1"/>
  <c r="BE985" i="1"/>
  <c r="BE977" i="1"/>
  <c r="BE961" i="1"/>
  <c r="BE945" i="1"/>
  <c r="BE929" i="1"/>
  <c r="BE1174" i="1"/>
  <c r="BE1170" i="1"/>
  <c r="BE1166" i="1"/>
  <c r="BE1162" i="1"/>
  <c r="BE1158" i="1"/>
  <c r="BE1154" i="1"/>
  <c r="BE1150" i="1"/>
  <c r="BE1146" i="1"/>
  <c r="BE1142" i="1"/>
  <c r="BE1138" i="1"/>
  <c r="BE1134" i="1"/>
  <c r="BE1130" i="1"/>
  <c r="BE1126" i="1"/>
  <c r="BE1122" i="1"/>
  <c r="BE1118" i="1"/>
  <c r="BE1114" i="1"/>
  <c r="BE1110" i="1"/>
  <c r="BE1101" i="1"/>
  <c r="BE1092" i="1"/>
  <c r="BE1083" i="1"/>
  <c r="BE1078" i="1"/>
  <c r="BE1069" i="1"/>
  <c r="BE1060" i="1"/>
  <c r="BE1055" i="1"/>
  <c r="BE1049" i="1"/>
  <c r="BE1044" i="1"/>
  <c r="BE1038" i="1"/>
  <c r="BE1025" i="1"/>
  <c r="BE1019" i="1"/>
  <c r="BE1012" i="1"/>
  <c r="BE1006" i="1"/>
  <c r="BE992" i="1"/>
  <c r="BE984" i="1"/>
  <c r="BE976" i="1"/>
  <c r="BE960" i="1"/>
  <c r="BE944" i="1"/>
  <c r="BE928" i="1"/>
  <c r="BE1105" i="1"/>
  <c r="BE1096" i="1"/>
  <c r="BE1087" i="1"/>
  <c r="BE1082" i="1"/>
  <c r="BE1073" i="1"/>
  <c r="BE1064" i="1"/>
  <c r="BE1054" i="1"/>
  <c r="BE1037" i="1"/>
  <c r="BE1031" i="1"/>
  <c r="BE1024" i="1"/>
  <c r="BE1018" i="1"/>
  <c r="BE1005" i="1"/>
  <c r="BE999" i="1"/>
  <c r="BE991" i="1"/>
  <c r="BE983" i="1"/>
  <c r="BE973" i="1"/>
  <c r="BE957" i="1"/>
  <c r="BE941" i="1"/>
  <c r="BE925" i="1"/>
  <c r="BE1217" i="1"/>
  <c r="BE1213" i="1"/>
  <c r="BE1209" i="1"/>
  <c r="BE1205" i="1"/>
  <c r="BE1201" i="1"/>
  <c r="BE1197" i="1"/>
  <c r="BE1193" i="1"/>
  <c r="BE1189" i="1"/>
  <c r="BE1185" i="1"/>
  <c r="BE1181" i="1"/>
  <c r="BE1177" i="1"/>
  <c r="BE1173" i="1"/>
  <c r="BE1169" i="1"/>
  <c r="BE1165" i="1"/>
  <c r="BE1161" i="1"/>
  <c r="BE1157" i="1"/>
  <c r="BE1153" i="1"/>
  <c r="BE1149" i="1"/>
  <c r="BE1145" i="1"/>
  <c r="BE1141" i="1"/>
  <c r="BE1137" i="1"/>
  <c r="BE1133" i="1"/>
  <c r="BE1129" i="1"/>
  <c r="BE1125" i="1"/>
  <c r="BE1121" i="1"/>
  <c r="BE1117" i="1"/>
  <c r="BE1113" i="1"/>
  <c r="BE1109" i="1"/>
  <c r="BE1100" i="1"/>
  <c r="BE1091" i="1"/>
  <c r="BE1086" i="1"/>
  <c r="BE1077" i="1"/>
  <c r="BE1068" i="1"/>
  <c r="BE1059" i="1"/>
  <c r="BE1053" i="1"/>
  <c r="BE1048" i="1"/>
  <c r="BE1043" i="1"/>
  <c r="BE1036" i="1"/>
  <c r="BE1030" i="1"/>
  <c r="BE1017" i="1"/>
  <c r="BE1011" i="1"/>
  <c r="BE1004" i="1"/>
  <c r="BE998" i="1"/>
  <c r="BE990" i="1"/>
  <c r="BE982" i="1"/>
  <c r="BE972" i="1"/>
  <c r="BE956" i="1"/>
  <c r="BE940" i="1"/>
  <c r="BE921" i="1"/>
  <c r="BE1104" i="1"/>
  <c r="BE1095" i="1"/>
  <c r="BE1090" i="1"/>
  <c r="BE1081" i="1"/>
  <c r="BE1072" i="1"/>
  <c r="BE1063" i="1"/>
  <c r="BE1058" i="1"/>
  <c r="BE1042" i="1"/>
  <c r="BE1029" i="1"/>
  <c r="BE1023" i="1"/>
  <c r="BE1016" i="1"/>
  <c r="BE1010" i="1"/>
  <c r="BE997" i="1"/>
  <c r="BE989" i="1"/>
  <c r="BE981" i="1"/>
  <c r="BE969" i="1"/>
  <c r="BE953" i="1"/>
  <c r="BE937" i="1"/>
  <c r="BE917" i="1"/>
  <c r="BE1212" i="1"/>
  <c r="BE1208" i="1"/>
  <c r="BE1204" i="1"/>
  <c r="BE1200" i="1"/>
  <c r="BE1196" i="1"/>
  <c r="BE1192" i="1"/>
  <c r="BE1188" i="1"/>
  <c r="BE1184" i="1"/>
  <c r="BE1180" i="1"/>
  <c r="BE1176" i="1"/>
  <c r="BE1172" i="1"/>
  <c r="BE1168" i="1"/>
  <c r="BE1164" i="1"/>
  <c r="BE1160" i="1"/>
  <c r="BE1156" i="1"/>
  <c r="BE1152" i="1"/>
  <c r="BE1148" i="1"/>
  <c r="BE1144" i="1"/>
  <c r="BE1140" i="1"/>
  <c r="BE1136" i="1"/>
  <c r="BE1132" i="1"/>
  <c r="BE1128" i="1"/>
  <c r="BE1124" i="1"/>
  <c r="BE1120" i="1"/>
  <c r="BE1116" i="1"/>
  <c r="BE1112" i="1"/>
  <c r="BE1108" i="1"/>
  <c r="BE1099" i="1"/>
  <c r="BE1094" i="1"/>
  <c r="BE1085" i="1"/>
  <c r="BE1076" i="1"/>
  <c r="BE1067" i="1"/>
  <c r="BE1062" i="1"/>
  <c r="BE1057" i="1"/>
  <c r="BE1052" i="1"/>
  <c r="BE1047" i="1"/>
  <c r="BE1041" i="1"/>
  <c r="BE1035" i="1"/>
  <c r="BE1028" i="1"/>
  <c r="BE1022" i="1"/>
  <c r="BE1009" i="1"/>
  <c r="BE1003" i="1"/>
  <c r="BE996" i="1"/>
  <c r="BE988" i="1"/>
  <c r="BE980" i="1"/>
  <c r="BE968" i="1"/>
  <c r="BE952" i="1"/>
  <c r="BE936" i="1"/>
  <c r="BE913" i="1"/>
  <c r="BE857" i="1"/>
  <c r="BE848" i="1"/>
  <c r="BE839" i="1"/>
  <c r="BE830" i="1"/>
  <c r="BE825" i="1"/>
  <c r="BE816" i="1"/>
  <c r="BE807" i="1"/>
  <c r="BE798" i="1"/>
  <c r="BE793" i="1"/>
  <c r="BE784" i="1"/>
  <c r="BE779" i="1"/>
  <c r="BE773" i="1"/>
  <c r="BE768" i="1"/>
  <c r="BE763" i="1"/>
  <c r="BE757" i="1"/>
  <c r="BE752" i="1"/>
  <c r="BE747" i="1"/>
  <c r="BE741" i="1"/>
  <c r="BE736" i="1"/>
  <c r="BE731" i="1"/>
  <c r="BE725" i="1"/>
  <c r="BE720" i="1"/>
  <c r="BE715" i="1"/>
  <c r="BE709" i="1"/>
  <c r="BE703" i="1"/>
  <c r="BE690" i="1"/>
  <c r="BE684" i="1"/>
  <c r="BE677" i="1"/>
  <c r="BE671" i="1"/>
  <c r="BE658" i="1"/>
  <c r="BE652" i="1"/>
  <c r="BE645" i="1"/>
  <c r="BE639" i="1"/>
  <c r="BE604" i="1"/>
  <c r="BE909" i="1"/>
  <c r="BE905" i="1"/>
  <c r="BE901" i="1"/>
  <c r="BE897" i="1"/>
  <c r="BE893" i="1"/>
  <c r="BE889" i="1"/>
  <c r="BE885" i="1"/>
  <c r="BE881" i="1"/>
  <c r="BE877" i="1"/>
  <c r="BE873" i="1"/>
  <c r="BE869" i="1"/>
  <c r="BE865" i="1"/>
  <c r="BE861" i="1"/>
  <c r="BE852" i="1"/>
  <c r="BE843" i="1"/>
  <c r="BE834" i="1"/>
  <c r="BE829" i="1"/>
  <c r="BE820" i="1"/>
  <c r="BE811" i="1"/>
  <c r="BE802" i="1"/>
  <c r="BE797" i="1"/>
  <c r="BE788" i="1"/>
  <c r="BE778" i="1"/>
  <c r="BE762" i="1"/>
  <c r="BE746" i="1"/>
  <c r="BE730" i="1"/>
  <c r="BE714" i="1"/>
  <c r="BE702" i="1"/>
  <c r="BE696" i="1"/>
  <c r="BE689" i="1"/>
  <c r="BE683" i="1"/>
  <c r="BE670" i="1"/>
  <c r="BE664" i="1"/>
  <c r="BE657" i="1"/>
  <c r="BE651" i="1"/>
  <c r="BE638" i="1"/>
  <c r="BE632" i="1"/>
  <c r="BE624" i="1"/>
  <c r="BE616" i="1"/>
  <c r="BE603" i="1"/>
  <c r="BE856" i="1"/>
  <c r="BE847" i="1"/>
  <c r="BE838" i="1"/>
  <c r="BE833" i="1"/>
  <c r="BE824" i="1"/>
  <c r="BE815" i="1"/>
  <c r="BE806" i="1"/>
  <c r="BE801" i="1"/>
  <c r="BE792" i="1"/>
  <c r="BE783" i="1"/>
  <c r="BE777" i="1"/>
  <c r="BE772" i="1"/>
  <c r="BE767" i="1"/>
  <c r="BE761" i="1"/>
  <c r="BE756" i="1"/>
  <c r="BE751" i="1"/>
  <c r="BE745" i="1"/>
  <c r="BE740" i="1"/>
  <c r="BE735" i="1"/>
  <c r="BE729" i="1"/>
  <c r="BE724" i="1"/>
  <c r="BE719" i="1"/>
  <c r="BE713" i="1"/>
  <c r="BE708" i="1"/>
  <c r="BE701" i="1"/>
  <c r="BE695" i="1"/>
  <c r="BE682" i="1"/>
  <c r="BE676" i="1"/>
  <c r="BE669" i="1"/>
  <c r="BE663" i="1"/>
  <c r="BE650" i="1"/>
  <c r="BE644" i="1"/>
  <c r="BE637" i="1"/>
  <c r="BE631" i="1"/>
  <c r="BE623" i="1"/>
  <c r="BE615" i="1"/>
  <c r="BE600" i="1"/>
  <c r="BE924" i="1"/>
  <c r="BE920" i="1"/>
  <c r="BE916" i="1"/>
  <c r="BE912" i="1"/>
  <c r="BE908" i="1"/>
  <c r="BE904" i="1"/>
  <c r="BE900" i="1"/>
  <c r="BE896" i="1"/>
  <c r="BE892" i="1"/>
  <c r="BE888" i="1"/>
  <c r="BE884" i="1"/>
  <c r="BE880" i="1"/>
  <c r="BE876" i="1"/>
  <c r="BE872" i="1"/>
  <c r="BE868" i="1"/>
  <c r="BE864" i="1"/>
  <c r="BE860" i="1"/>
  <c r="BE851" i="1"/>
  <c r="BE842" i="1"/>
  <c r="BE837" i="1"/>
  <c r="BE828" i="1"/>
  <c r="BE819" i="1"/>
  <c r="BE810" i="1"/>
  <c r="BE805" i="1"/>
  <c r="BE796" i="1"/>
  <c r="BE787" i="1"/>
  <c r="BE782" i="1"/>
  <c r="BE766" i="1"/>
  <c r="BE750" i="1"/>
  <c r="BE734" i="1"/>
  <c r="BE718" i="1"/>
  <c r="BE707" i="1"/>
  <c r="BE694" i="1"/>
  <c r="BE688" i="1"/>
  <c r="BE681" i="1"/>
  <c r="BE675" i="1"/>
  <c r="BE662" i="1"/>
  <c r="BE656" i="1"/>
  <c r="BE649" i="1"/>
  <c r="BE643" i="1"/>
  <c r="BE629" i="1"/>
  <c r="BE621" i="1"/>
  <c r="BE613" i="1"/>
  <c r="BE599" i="1"/>
  <c r="BE855" i="1"/>
  <c r="BE846" i="1"/>
  <c r="BE841" i="1"/>
  <c r="BE832" i="1"/>
  <c r="BE823" i="1"/>
  <c r="BE814" i="1"/>
  <c r="BE809" i="1"/>
  <c r="BE800" i="1"/>
  <c r="BE791" i="1"/>
  <c r="BE781" i="1"/>
  <c r="BE776" i="1"/>
  <c r="BE771" i="1"/>
  <c r="BE765" i="1"/>
  <c r="BE760" i="1"/>
  <c r="BE755" i="1"/>
  <c r="BE749" i="1"/>
  <c r="BE744" i="1"/>
  <c r="BE739" i="1"/>
  <c r="BE733" i="1"/>
  <c r="BE728" i="1"/>
  <c r="BE723" i="1"/>
  <c r="BE717" i="1"/>
  <c r="BE712" i="1"/>
  <c r="BE706" i="1"/>
  <c r="BE700" i="1"/>
  <c r="BE693" i="1"/>
  <c r="BE687" i="1"/>
  <c r="BE674" i="1"/>
  <c r="BE668" i="1"/>
  <c r="BE661" i="1"/>
  <c r="BE655" i="1"/>
  <c r="BE642" i="1"/>
  <c r="BE636" i="1"/>
  <c r="BE612" i="1"/>
  <c r="BE595" i="1"/>
  <c r="BE975" i="1"/>
  <c r="BE971" i="1"/>
  <c r="BE967" i="1"/>
  <c r="BE963" i="1"/>
  <c r="BE959" i="1"/>
  <c r="BE955" i="1"/>
  <c r="BE951" i="1"/>
  <c r="BE947" i="1"/>
  <c r="BE943" i="1"/>
  <c r="BE939" i="1"/>
  <c r="BE935" i="1"/>
  <c r="BE931" i="1"/>
  <c r="BE927" i="1"/>
  <c r="BE923" i="1"/>
  <c r="BE919" i="1"/>
  <c r="BE915" i="1"/>
  <c r="BE911" i="1"/>
  <c r="BE907" i="1"/>
  <c r="BE903" i="1"/>
  <c r="BE899" i="1"/>
  <c r="BE895" i="1"/>
  <c r="BE891" i="1"/>
  <c r="BE887" i="1"/>
  <c r="BE883" i="1"/>
  <c r="BE879" i="1"/>
  <c r="BE875" i="1"/>
  <c r="BE871" i="1"/>
  <c r="BE867" i="1"/>
  <c r="BE863" i="1"/>
  <c r="BE859" i="1"/>
  <c r="BE850" i="1"/>
  <c r="BE845" i="1"/>
  <c r="BE836" i="1"/>
  <c r="BE827" i="1"/>
  <c r="BE818" i="1"/>
  <c r="BE813" i="1"/>
  <c r="BE804" i="1"/>
  <c r="BE795" i="1"/>
  <c r="BE786" i="1"/>
  <c r="BE770" i="1"/>
  <c r="BE754" i="1"/>
  <c r="BE738" i="1"/>
  <c r="BE722" i="1"/>
  <c r="BE705" i="1"/>
  <c r="BE699" i="1"/>
  <c r="BE686" i="1"/>
  <c r="BE680" i="1"/>
  <c r="BE673" i="1"/>
  <c r="BE667" i="1"/>
  <c r="BE654" i="1"/>
  <c r="BE648" i="1"/>
  <c r="BE641" i="1"/>
  <c r="BE635" i="1"/>
  <c r="BE628" i="1"/>
  <c r="BE620" i="1"/>
  <c r="BE611" i="1"/>
  <c r="BE591" i="1"/>
  <c r="BE854" i="1"/>
  <c r="BE849" i="1"/>
  <c r="BE840" i="1"/>
  <c r="BE831" i="1"/>
  <c r="BE822" i="1"/>
  <c r="BE817" i="1"/>
  <c r="BE808" i="1"/>
  <c r="BE799" i="1"/>
  <c r="BE790" i="1"/>
  <c r="BE785" i="1"/>
  <c r="BE780" i="1"/>
  <c r="BE775" i="1"/>
  <c r="BE769" i="1"/>
  <c r="BE764" i="1"/>
  <c r="BE759" i="1"/>
  <c r="BE753" i="1"/>
  <c r="BE748" i="1"/>
  <c r="BE743" i="1"/>
  <c r="BE737" i="1"/>
  <c r="BE732" i="1"/>
  <c r="BE727" i="1"/>
  <c r="BE721" i="1"/>
  <c r="BE716" i="1"/>
  <c r="BE711" i="1"/>
  <c r="BE698" i="1"/>
  <c r="BE692" i="1"/>
  <c r="BE685" i="1"/>
  <c r="BE679" i="1"/>
  <c r="BE666" i="1"/>
  <c r="BE660" i="1"/>
  <c r="BE653" i="1"/>
  <c r="BE647" i="1"/>
  <c r="BE634" i="1"/>
  <c r="BE627" i="1"/>
  <c r="BE619" i="1"/>
  <c r="BE608" i="1"/>
  <c r="BE587" i="1"/>
  <c r="BE974" i="1"/>
  <c r="BE970" i="1"/>
  <c r="BE966" i="1"/>
  <c r="BE962" i="1"/>
  <c r="BE958" i="1"/>
  <c r="BE954" i="1"/>
  <c r="BE950" i="1"/>
  <c r="BE946" i="1"/>
  <c r="BE942" i="1"/>
  <c r="BE938" i="1"/>
  <c r="BE934" i="1"/>
  <c r="BE930" i="1"/>
  <c r="BE926" i="1"/>
  <c r="BE922" i="1"/>
  <c r="BE918" i="1"/>
  <c r="BE914" i="1"/>
  <c r="BE910" i="1"/>
  <c r="BE906" i="1"/>
  <c r="BE902" i="1"/>
  <c r="BE898" i="1"/>
  <c r="BE894" i="1"/>
  <c r="BE890" i="1"/>
  <c r="BE886" i="1"/>
  <c r="BE882" i="1"/>
  <c r="BE878" i="1"/>
  <c r="BE874" i="1"/>
  <c r="BE870" i="1"/>
  <c r="BE866" i="1"/>
  <c r="BE862" i="1"/>
  <c r="BE858" i="1"/>
  <c r="BE853" i="1"/>
  <c r="BE844" i="1"/>
  <c r="BE835" i="1"/>
  <c r="BE826" i="1"/>
  <c r="BE821" i="1"/>
  <c r="BE812" i="1"/>
  <c r="BE803" i="1"/>
  <c r="BE794" i="1"/>
  <c r="BE789" i="1"/>
  <c r="BE774" i="1"/>
  <c r="BE758" i="1"/>
  <c r="BE742" i="1"/>
  <c r="BE726" i="1"/>
  <c r="BE710" i="1"/>
  <c r="BE704" i="1"/>
  <c r="BE697" i="1"/>
  <c r="BE691" i="1"/>
  <c r="BE678" i="1"/>
  <c r="BE672" i="1"/>
  <c r="BE665" i="1"/>
  <c r="BE659" i="1"/>
  <c r="BE646" i="1"/>
  <c r="BE640" i="1"/>
  <c r="BE633" i="1"/>
  <c r="BE625" i="1"/>
  <c r="BE617" i="1"/>
  <c r="BE607" i="1"/>
  <c r="BE583" i="1"/>
  <c r="BE609" i="1"/>
  <c r="BE605" i="1"/>
  <c r="BE601" i="1"/>
  <c r="BE597" i="1"/>
  <c r="BE593" i="1"/>
  <c r="BE589" i="1"/>
  <c r="BE585" i="1"/>
  <c r="BE581" i="1"/>
  <c r="BE577" i="1"/>
  <c r="BE573" i="1"/>
  <c r="BE569" i="1"/>
  <c r="BE565" i="1"/>
  <c r="BE561" i="1"/>
  <c r="BE557" i="1"/>
  <c r="BE548" i="1"/>
  <c r="BE539" i="1"/>
  <c r="BE530" i="1"/>
  <c r="BE525" i="1"/>
  <c r="BE516" i="1"/>
  <c r="BE507" i="1"/>
  <c r="BE498" i="1"/>
  <c r="BE493" i="1"/>
  <c r="BE483" i="1"/>
  <c r="BE470" i="1"/>
  <c r="BE464" i="1"/>
  <c r="BE457" i="1"/>
  <c r="BE451" i="1"/>
  <c r="BE438" i="1"/>
  <c r="BE432" i="1"/>
  <c r="BE425" i="1"/>
  <c r="BE419" i="1"/>
  <c r="BE406" i="1"/>
  <c r="BE400" i="1"/>
  <c r="BE392" i="1"/>
  <c r="BE384" i="1"/>
  <c r="BE376" i="1"/>
  <c r="BE368" i="1"/>
  <c r="BE360" i="1"/>
  <c r="BE552" i="1"/>
  <c r="BE543" i="1"/>
  <c r="BE534" i="1"/>
  <c r="BE529" i="1"/>
  <c r="BE520" i="1"/>
  <c r="BE511" i="1"/>
  <c r="BE502" i="1"/>
  <c r="BE497" i="1"/>
  <c r="BE488" i="1"/>
  <c r="BE482" i="1"/>
  <c r="BE476" i="1"/>
  <c r="BE469" i="1"/>
  <c r="BE463" i="1"/>
  <c r="BE450" i="1"/>
  <c r="BE444" i="1"/>
  <c r="BE437" i="1"/>
  <c r="BE431" i="1"/>
  <c r="BE418" i="1"/>
  <c r="BE412" i="1"/>
  <c r="BE405" i="1"/>
  <c r="BE399" i="1"/>
  <c r="BE391" i="1"/>
  <c r="BE383" i="1"/>
  <c r="BE375" i="1"/>
  <c r="BE367" i="1"/>
  <c r="BE319" i="1"/>
  <c r="BE596" i="1"/>
  <c r="BE592" i="1"/>
  <c r="BE588" i="1"/>
  <c r="BE584" i="1"/>
  <c r="BE580" i="1"/>
  <c r="BE576" i="1"/>
  <c r="BE572" i="1"/>
  <c r="BE568" i="1"/>
  <c r="BE564" i="1"/>
  <c r="BE560" i="1"/>
  <c r="BE556" i="1"/>
  <c r="BE547" i="1"/>
  <c r="BE538" i="1"/>
  <c r="BE533" i="1"/>
  <c r="BE524" i="1"/>
  <c r="BE515" i="1"/>
  <c r="BE506" i="1"/>
  <c r="BE501" i="1"/>
  <c r="BE492" i="1"/>
  <c r="BE487" i="1"/>
  <c r="BE481" i="1"/>
  <c r="BE475" i="1"/>
  <c r="BE462" i="1"/>
  <c r="BE456" i="1"/>
  <c r="BE449" i="1"/>
  <c r="BE443" i="1"/>
  <c r="BE430" i="1"/>
  <c r="BE424" i="1"/>
  <c r="BE417" i="1"/>
  <c r="BE411" i="1"/>
  <c r="BE397" i="1"/>
  <c r="BE389" i="1"/>
  <c r="BE381" i="1"/>
  <c r="BE373" i="1"/>
  <c r="BE365" i="1"/>
  <c r="BE271" i="1"/>
  <c r="BE551" i="1"/>
  <c r="BE542" i="1"/>
  <c r="BE537" i="1"/>
  <c r="BE528" i="1"/>
  <c r="BE519" i="1"/>
  <c r="BE510" i="1"/>
  <c r="BE505" i="1"/>
  <c r="BE496" i="1"/>
  <c r="BE474" i="1"/>
  <c r="BE468" i="1"/>
  <c r="BE461" i="1"/>
  <c r="BE455" i="1"/>
  <c r="BE442" i="1"/>
  <c r="BE436" i="1"/>
  <c r="BE429" i="1"/>
  <c r="BE423" i="1"/>
  <c r="BE410" i="1"/>
  <c r="BE404" i="1"/>
  <c r="BE265" i="1"/>
  <c r="BE579" i="1"/>
  <c r="BE575" i="1"/>
  <c r="BE571" i="1"/>
  <c r="BE567" i="1"/>
  <c r="BE563" i="1"/>
  <c r="BE559" i="1"/>
  <c r="BE555" i="1"/>
  <c r="BE546" i="1"/>
  <c r="BE541" i="1"/>
  <c r="BE532" i="1"/>
  <c r="BE523" i="1"/>
  <c r="BE514" i="1"/>
  <c r="BE509" i="1"/>
  <c r="BE500" i="1"/>
  <c r="BE491" i="1"/>
  <c r="BE486" i="1"/>
  <c r="BE480" i="1"/>
  <c r="BE473" i="1"/>
  <c r="BE467" i="1"/>
  <c r="BE454" i="1"/>
  <c r="BE448" i="1"/>
  <c r="BE441" i="1"/>
  <c r="BE435" i="1"/>
  <c r="BE422" i="1"/>
  <c r="BE416" i="1"/>
  <c r="BE409" i="1"/>
  <c r="BE403" i="1"/>
  <c r="BE396" i="1"/>
  <c r="BE388" i="1"/>
  <c r="BE380" i="1"/>
  <c r="BE372" i="1"/>
  <c r="BE364" i="1"/>
  <c r="BE303" i="1"/>
  <c r="BE258" i="1"/>
  <c r="BE550" i="1"/>
  <c r="BE545" i="1"/>
  <c r="BE536" i="1"/>
  <c r="BE527" i="1"/>
  <c r="BE518" i="1"/>
  <c r="BE513" i="1"/>
  <c r="BE504" i="1"/>
  <c r="BE495" i="1"/>
  <c r="BE485" i="1"/>
  <c r="BE479" i="1"/>
  <c r="BE466" i="1"/>
  <c r="BE460" i="1"/>
  <c r="BE453" i="1"/>
  <c r="BE447" i="1"/>
  <c r="BE434" i="1"/>
  <c r="BE428" i="1"/>
  <c r="BE421" i="1"/>
  <c r="BE415" i="1"/>
  <c r="BE402" i="1"/>
  <c r="BE395" i="1"/>
  <c r="BE387" i="1"/>
  <c r="BE379" i="1"/>
  <c r="BE371" i="1"/>
  <c r="BE363" i="1"/>
  <c r="BE340" i="1"/>
  <c r="BE252" i="1"/>
  <c r="BE630" i="1"/>
  <c r="BE626" i="1"/>
  <c r="BE622" i="1"/>
  <c r="BE618" i="1"/>
  <c r="BE614" i="1"/>
  <c r="BE610" i="1"/>
  <c r="BE606" i="1"/>
  <c r="BE602" i="1"/>
  <c r="BE598" i="1"/>
  <c r="BE594" i="1"/>
  <c r="BE590" i="1"/>
  <c r="BE586" i="1"/>
  <c r="BE582" i="1"/>
  <c r="BE578" i="1"/>
  <c r="BE574" i="1"/>
  <c r="BE570" i="1"/>
  <c r="BE566" i="1"/>
  <c r="BE562" i="1"/>
  <c r="BE558" i="1"/>
  <c r="BE554" i="1"/>
  <c r="BE549" i="1"/>
  <c r="BE540" i="1"/>
  <c r="BE531" i="1"/>
  <c r="BE522" i="1"/>
  <c r="BE517" i="1"/>
  <c r="BE508" i="1"/>
  <c r="BE499" i="1"/>
  <c r="BE490" i="1"/>
  <c r="BE478" i="1"/>
  <c r="BE472" i="1"/>
  <c r="BE465" i="1"/>
  <c r="BE459" i="1"/>
  <c r="BE446" i="1"/>
  <c r="BE440" i="1"/>
  <c r="BE433" i="1"/>
  <c r="BE427" i="1"/>
  <c r="BE414" i="1"/>
  <c r="BE408" i="1"/>
  <c r="BE401" i="1"/>
  <c r="BE393" i="1"/>
  <c r="BE385" i="1"/>
  <c r="BE377" i="1"/>
  <c r="BE369" i="1"/>
  <c r="BE361" i="1"/>
  <c r="BE335" i="1"/>
  <c r="BE553" i="1"/>
  <c r="BE544" i="1"/>
  <c r="BE535" i="1"/>
  <c r="BE526" i="1"/>
  <c r="BE521" i="1"/>
  <c r="BE512" i="1"/>
  <c r="BE503" i="1"/>
  <c r="BE494" i="1"/>
  <c r="BE489" i="1"/>
  <c r="BE484" i="1"/>
  <c r="BE477" i="1"/>
  <c r="BE471" i="1"/>
  <c r="BE458" i="1"/>
  <c r="BE452" i="1"/>
  <c r="BE445" i="1"/>
  <c r="BE439" i="1"/>
  <c r="BE426" i="1"/>
  <c r="BE420" i="1"/>
  <c r="BE413" i="1"/>
  <c r="BE407" i="1"/>
  <c r="BE287" i="1"/>
  <c r="BE239" i="1"/>
  <c r="BE357" i="1"/>
  <c r="BE353" i="1"/>
  <c r="BE349" i="1"/>
  <c r="BE345" i="1"/>
  <c r="BE336" i="1"/>
  <c r="BE330" i="1"/>
  <c r="BE325" i="1"/>
  <c r="BE320" i="1"/>
  <c r="BE314" i="1"/>
  <c r="BE309" i="1"/>
  <c r="BE304" i="1"/>
  <c r="BE298" i="1"/>
  <c r="BE293" i="1"/>
  <c r="BE288" i="1"/>
  <c r="BE282" i="1"/>
  <c r="BE277" i="1"/>
  <c r="BE272" i="1"/>
  <c r="BE259" i="1"/>
  <c r="BE253" i="1"/>
  <c r="BE246" i="1"/>
  <c r="BE240" i="1"/>
  <c r="BE232" i="1"/>
  <c r="BE224" i="1"/>
  <c r="BE216" i="1"/>
  <c r="BE208" i="1"/>
  <c r="BE200" i="1"/>
  <c r="BE192" i="1"/>
  <c r="BE184" i="1"/>
  <c r="BE176" i="1"/>
  <c r="BE168" i="1"/>
  <c r="BE160" i="1"/>
  <c r="BE152" i="1"/>
  <c r="BE144" i="1"/>
  <c r="BE136" i="1"/>
  <c r="BE128" i="1"/>
  <c r="BE120" i="1"/>
  <c r="BE112" i="1"/>
  <c r="BE104" i="1"/>
  <c r="BE96" i="1"/>
  <c r="BE88" i="1"/>
  <c r="BE77" i="1"/>
  <c r="BE61" i="1"/>
  <c r="BE45" i="1"/>
  <c r="BE29" i="1"/>
  <c r="BE231" i="1"/>
  <c r="BE223" i="1"/>
  <c r="BE215" i="1"/>
  <c r="BE207" i="1"/>
  <c r="BE199" i="1"/>
  <c r="BE191" i="1"/>
  <c r="BE183" i="1"/>
  <c r="BE175" i="1"/>
  <c r="BE167" i="1"/>
  <c r="BE159" i="1"/>
  <c r="BE151" i="1"/>
  <c r="BE143" i="1"/>
  <c r="BE135" i="1"/>
  <c r="BE127" i="1"/>
  <c r="BE119" i="1"/>
  <c r="BE111" i="1"/>
  <c r="BE103" i="1"/>
  <c r="BE95" i="1"/>
  <c r="BE87" i="1"/>
  <c r="BE76" i="1"/>
  <c r="BE60" i="1"/>
  <c r="BE44" i="1"/>
  <c r="BE28" i="1"/>
  <c r="BE356" i="1"/>
  <c r="BE352" i="1"/>
  <c r="BE348" i="1"/>
  <c r="BE344" i="1"/>
  <c r="BE334" i="1"/>
  <c r="BE329" i="1"/>
  <c r="BE324" i="1"/>
  <c r="BE318" i="1"/>
  <c r="BE313" i="1"/>
  <c r="BE308" i="1"/>
  <c r="BE302" i="1"/>
  <c r="BE297" i="1"/>
  <c r="BE292" i="1"/>
  <c r="BE286" i="1"/>
  <c r="BE281" i="1"/>
  <c r="BE276" i="1"/>
  <c r="BE270" i="1"/>
  <c r="BE264" i="1"/>
  <c r="BE251" i="1"/>
  <c r="BE245" i="1"/>
  <c r="BE238" i="1"/>
  <c r="BE230" i="1"/>
  <c r="BE222" i="1"/>
  <c r="BE214" i="1"/>
  <c r="BE206" i="1"/>
  <c r="BE198" i="1"/>
  <c r="BE190" i="1"/>
  <c r="BE182" i="1"/>
  <c r="BE174" i="1"/>
  <c r="BE166" i="1"/>
  <c r="BE158" i="1"/>
  <c r="BE150" i="1"/>
  <c r="BE142" i="1"/>
  <c r="BE134" i="1"/>
  <c r="BE126" i="1"/>
  <c r="BE118" i="1"/>
  <c r="BE110" i="1"/>
  <c r="BE102" i="1"/>
  <c r="BE94" i="1"/>
  <c r="BE86" i="1"/>
  <c r="BE73" i="1"/>
  <c r="BE57" i="1"/>
  <c r="BE41" i="1"/>
  <c r="BE25" i="1"/>
  <c r="BE339" i="1"/>
  <c r="BE323" i="1"/>
  <c r="BE307" i="1"/>
  <c r="BE291" i="1"/>
  <c r="BE275" i="1"/>
  <c r="BE263" i="1"/>
  <c r="BE257" i="1"/>
  <c r="BE250" i="1"/>
  <c r="BE244" i="1"/>
  <c r="BE237" i="1"/>
  <c r="BE229" i="1"/>
  <c r="BE221" i="1"/>
  <c r="BE213" i="1"/>
  <c r="BE205" i="1"/>
  <c r="BE197" i="1"/>
  <c r="BE189" i="1"/>
  <c r="BE181" i="1"/>
  <c r="BE173" i="1"/>
  <c r="BE165" i="1"/>
  <c r="BE157" i="1"/>
  <c r="BE149" i="1"/>
  <c r="BE141" i="1"/>
  <c r="BE133" i="1"/>
  <c r="BE125" i="1"/>
  <c r="BE117" i="1"/>
  <c r="BE109" i="1"/>
  <c r="BE101" i="1"/>
  <c r="BE93" i="1"/>
  <c r="BE85" i="1"/>
  <c r="BE72" i="1"/>
  <c r="BE56" i="1"/>
  <c r="BE40" i="1"/>
  <c r="BE24" i="1"/>
  <c r="BE359" i="1"/>
  <c r="BE355" i="1"/>
  <c r="BE351" i="1"/>
  <c r="BE347" i="1"/>
  <c r="BE343" i="1"/>
  <c r="BE338" i="1"/>
  <c r="BE333" i="1"/>
  <c r="BE328" i="1"/>
  <c r="BE322" i="1"/>
  <c r="BE317" i="1"/>
  <c r="BE312" i="1"/>
  <c r="BE306" i="1"/>
  <c r="BE301" i="1"/>
  <c r="BE296" i="1"/>
  <c r="BE290" i="1"/>
  <c r="BE285" i="1"/>
  <c r="BE280" i="1"/>
  <c r="BE274" i="1"/>
  <c r="BE269" i="1"/>
  <c r="BE262" i="1"/>
  <c r="BE256" i="1"/>
  <c r="BE243" i="1"/>
  <c r="BE236" i="1"/>
  <c r="BE228" i="1"/>
  <c r="BE220" i="1"/>
  <c r="BE212" i="1"/>
  <c r="BE204" i="1"/>
  <c r="BE196" i="1"/>
  <c r="BE188" i="1"/>
  <c r="BE180" i="1"/>
  <c r="BE172" i="1"/>
  <c r="BE164" i="1"/>
  <c r="BE156" i="1"/>
  <c r="BE148" i="1"/>
  <c r="BE140" i="1"/>
  <c r="BE132" i="1"/>
  <c r="BE124" i="1"/>
  <c r="BE116" i="1"/>
  <c r="BE108" i="1"/>
  <c r="BE100" i="1"/>
  <c r="BE92" i="1"/>
  <c r="BE84" i="1"/>
  <c r="BE69" i="1"/>
  <c r="BE53" i="1"/>
  <c r="BE37" i="1"/>
  <c r="BE21" i="1"/>
  <c r="BE342" i="1"/>
  <c r="BE327" i="1"/>
  <c r="BE311" i="1"/>
  <c r="BE295" i="1"/>
  <c r="BE279" i="1"/>
  <c r="BE268" i="1"/>
  <c r="BE255" i="1"/>
  <c r="BE249" i="1"/>
  <c r="BE242" i="1"/>
  <c r="BE235" i="1"/>
  <c r="BE227" i="1"/>
  <c r="BE219" i="1"/>
  <c r="BE211" i="1"/>
  <c r="BE203" i="1"/>
  <c r="BE195" i="1"/>
  <c r="BE187" i="1"/>
  <c r="BE179" i="1"/>
  <c r="BE171" i="1"/>
  <c r="BE163" i="1"/>
  <c r="BE155" i="1"/>
  <c r="BE147" i="1"/>
  <c r="BE139" i="1"/>
  <c r="BE131" i="1"/>
  <c r="BE123" i="1"/>
  <c r="BE115" i="1"/>
  <c r="BE107" i="1"/>
  <c r="BE99" i="1"/>
  <c r="BE91" i="1"/>
  <c r="BE82" i="1"/>
  <c r="BE68" i="1"/>
  <c r="BE52" i="1"/>
  <c r="BE36" i="1"/>
  <c r="BE17" i="1"/>
  <c r="BE398" i="1"/>
  <c r="BE394" i="1"/>
  <c r="BE390" i="1"/>
  <c r="BE386" i="1"/>
  <c r="BE382" i="1"/>
  <c r="BE378" i="1"/>
  <c r="BE374" i="1"/>
  <c r="BE370" i="1"/>
  <c r="BE366" i="1"/>
  <c r="BE362" i="1"/>
  <c r="BE358" i="1"/>
  <c r="BE354" i="1"/>
  <c r="BE350" i="1"/>
  <c r="BE346" i="1"/>
  <c r="BE337" i="1"/>
  <c r="BE332" i="1"/>
  <c r="BE326" i="1"/>
  <c r="BE321" i="1"/>
  <c r="BE316" i="1"/>
  <c r="BE310" i="1"/>
  <c r="BE305" i="1"/>
  <c r="BE300" i="1"/>
  <c r="BE294" i="1"/>
  <c r="BE289" i="1"/>
  <c r="BE284" i="1"/>
  <c r="BE278" i="1"/>
  <c r="BE273" i="1"/>
  <c r="BE267" i="1"/>
  <c r="BE261" i="1"/>
  <c r="BE254" i="1"/>
  <c r="BE248" i="1"/>
  <c r="BE234" i="1"/>
  <c r="BE226" i="1"/>
  <c r="BE218" i="1"/>
  <c r="BE210" i="1"/>
  <c r="BE202" i="1"/>
  <c r="BE194" i="1"/>
  <c r="BE186" i="1"/>
  <c r="BE178" i="1"/>
  <c r="BE170" i="1"/>
  <c r="BE162" i="1"/>
  <c r="BE154" i="1"/>
  <c r="BE146" i="1"/>
  <c r="BE138" i="1"/>
  <c r="BE130" i="1"/>
  <c r="BE122" i="1"/>
  <c r="BE114" i="1"/>
  <c r="BE106" i="1"/>
  <c r="BE98" i="1"/>
  <c r="BE90" i="1"/>
  <c r="BE81" i="1"/>
  <c r="BE65" i="1"/>
  <c r="BE49" i="1"/>
  <c r="BE33" i="1"/>
  <c r="BE13" i="1"/>
  <c r="BE341" i="1"/>
  <c r="BE331" i="1"/>
  <c r="BE315" i="1"/>
  <c r="BE299" i="1"/>
  <c r="BE283" i="1"/>
  <c r="BE266" i="1"/>
  <c r="BE260" i="1"/>
  <c r="BE247" i="1"/>
  <c r="BE241" i="1"/>
  <c r="BE233" i="1"/>
  <c r="BE225" i="1"/>
  <c r="BE217" i="1"/>
  <c r="BE209" i="1"/>
  <c r="BE201" i="1"/>
  <c r="BE193" i="1"/>
  <c r="BE185" i="1"/>
  <c r="BE177" i="1"/>
  <c r="BE169" i="1"/>
  <c r="BE161" i="1"/>
  <c r="BE153" i="1"/>
  <c r="BE145" i="1"/>
  <c r="BE137" i="1"/>
  <c r="BE129" i="1"/>
  <c r="BE121" i="1"/>
  <c r="BE113" i="1"/>
  <c r="BE105" i="1"/>
  <c r="BE97" i="1"/>
  <c r="BE89" i="1"/>
  <c r="BE80" i="1"/>
  <c r="BE64" i="1"/>
  <c r="BE48" i="1"/>
  <c r="BE32" i="1"/>
  <c r="BE9" i="1"/>
  <c r="BE20" i="1"/>
  <c r="BE16" i="1"/>
  <c r="BE12" i="1"/>
  <c r="BE8" i="1"/>
  <c r="BE83" i="1"/>
  <c r="BE79" i="1"/>
  <c r="BE75" i="1"/>
  <c r="BE71" i="1"/>
  <c r="BE67" i="1"/>
  <c r="BE63" i="1"/>
  <c r="BE59" i="1"/>
  <c r="BE55" i="1"/>
  <c r="BE51" i="1"/>
  <c r="BE47" i="1"/>
  <c r="BE43" i="1"/>
  <c r="BE39" i="1"/>
  <c r="BE35" i="1"/>
  <c r="BE31" i="1"/>
  <c r="BE27" i="1"/>
  <c r="BE23" i="1"/>
  <c r="BE19" i="1"/>
  <c r="BE15" i="1"/>
  <c r="BE11" i="1"/>
  <c r="BE7" i="1"/>
  <c r="BE78" i="1"/>
  <c r="BE74" i="1"/>
  <c r="BE70" i="1"/>
  <c r="BE66" i="1"/>
  <c r="BE62" i="1"/>
  <c r="BE58" i="1"/>
  <c r="BE54" i="1"/>
  <c r="BE50" i="1"/>
  <c r="BE46" i="1"/>
  <c r="BE42" i="1"/>
  <c r="BE38" i="1"/>
  <c r="BE34" i="1"/>
  <c r="BE30" i="1"/>
  <c r="BE26" i="1"/>
  <c r="BE22" i="1"/>
  <c r="BE18" i="1"/>
  <c r="BE14" i="1"/>
  <c r="BE10" i="1"/>
  <c r="BE6" i="1"/>
  <c r="BA970" i="1"/>
  <c r="BA1253" i="1"/>
  <c r="BA1389" i="1"/>
  <c r="BA1385" i="1"/>
  <c r="BA1381" i="1"/>
  <c r="BA1377" i="1"/>
  <c r="BA1373" i="1"/>
  <c r="BA1369" i="1"/>
  <c r="BA1365" i="1"/>
  <c r="BA1361" i="1"/>
  <c r="BA1357" i="1"/>
  <c r="BA1353" i="1"/>
  <c r="BA1349" i="1"/>
  <c r="BA1345" i="1"/>
  <c r="BA1331" i="1"/>
  <c r="BA1246" i="1"/>
  <c r="BA1226" i="1"/>
  <c r="BA1218" i="1"/>
  <c r="BA1210" i="1"/>
  <c r="BA1204" i="1"/>
  <c r="BA1196" i="1"/>
  <c r="BA1145" i="1"/>
  <c r="BA1121" i="1"/>
  <c r="BA1096" i="1"/>
  <c r="BA1072" i="1"/>
  <c r="BA1041" i="1"/>
  <c r="BA975" i="1"/>
  <c r="BA1315" i="1"/>
  <c r="BA1278" i="1"/>
  <c r="BA1224" i="1"/>
  <c r="BA1173" i="1"/>
  <c r="BA1071" i="1"/>
  <c r="BA1384" i="1"/>
  <c r="BA1376" i="1"/>
  <c r="BA1368" i="1"/>
  <c r="BA1360" i="1"/>
  <c r="BA1356" i="1"/>
  <c r="BA1348" i="1"/>
  <c r="BA1339" i="1"/>
  <c r="BA1330" i="1"/>
  <c r="BA1245" i="1"/>
  <c r="BA1217" i="1"/>
  <c r="BA1209" i="1"/>
  <c r="BA1201" i="1"/>
  <c r="BA1195" i="1"/>
  <c r="BA1187" i="1"/>
  <c r="BA1154" i="1"/>
  <c r="BA1130" i="1"/>
  <c r="BA1105" i="1"/>
  <c r="BA1081" i="1"/>
  <c r="BA1055" i="1"/>
  <c r="BA1002" i="1"/>
  <c r="BA881" i="1"/>
  <c r="BA1326" i="1"/>
  <c r="BA1294" i="1"/>
  <c r="BA1262" i="1"/>
  <c r="BA1232" i="1"/>
  <c r="BA1144" i="1"/>
  <c r="BA1039" i="1"/>
  <c r="BA1388" i="1"/>
  <c r="BA1380" i="1"/>
  <c r="BA1372" i="1"/>
  <c r="BA1364" i="1"/>
  <c r="BA1352" i="1"/>
  <c r="BA1343" i="1"/>
  <c r="BA1334" i="1"/>
  <c r="BA1325" i="1"/>
  <c r="BA1319" i="1"/>
  <c r="BA1314" i="1"/>
  <c r="BA1309" i="1"/>
  <c r="BA1303" i="1"/>
  <c r="BA1298" i="1"/>
  <c r="BA1293" i="1"/>
  <c r="BA1287" i="1"/>
  <c r="BA1282" i="1"/>
  <c r="BA1277" i="1"/>
  <c r="BA1271" i="1"/>
  <c r="BA1266" i="1"/>
  <c r="BA1261" i="1"/>
  <c r="BA1255" i="1"/>
  <c r="BA1250" i="1"/>
  <c r="BA1237" i="1"/>
  <c r="BA1231" i="1"/>
  <c r="BA1223" i="1"/>
  <c r="BA1215" i="1"/>
  <c r="BA1194" i="1"/>
  <c r="BA1186" i="1"/>
  <c r="BA1178" i="1"/>
  <c r="BA1172" i="1"/>
  <c r="BA1164" i="1"/>
  <c r="BA1153" i="1"/>
  <c r="BA1128" i="1"/>
  <c r="BA1104" i="1"/>
  <c r="BA1080" i="1"/>
  <c r="BA1034" i="1"/>
  <c r="BA961" i="1"/>
  <c r="BA824" i="1"/>
  <c r="BA669" i="1"/>
  <c r="BA1299" i="1"/>
  <c r="BA1273" i="1"/>
  <c r="BA1240" i="1"/>
  <c r="BA1119" i="1"/>
  <c r="BA1057" i="1"/>
  <c r="BA1391" i="1"/>
  <c r="BA1387" i="1"/>
  <c r="BA1383" i="1"/>
  <c r="BA1379" i="1"/>
  <c r="BA1375" i="1"/>
  <c r="BA1371" i="1"/>
  <c r="BA1367" i="1"/>
  <c r="BA1363" i="1"/>
  <c r="BA1359" i="1"/>
  <c r="BA1355" i="1"/>
  <c r="BA1351" i="1"/>
  <c r="BA1347" i="1"/>
  <c r="BA1338" i="1"/>
  <c r="BA1329" i="1"/>
  <c r="BA1243" i="1"/>
  <c r="BA1222" i="1"/>
  <c r="BA1214" i="1"/>
  <c r="BA1208" i="1"/>
  <c r="BA1200" i="1"/>
  <c r="BA1192" i="1"/>
  <c r="BA1151" i="1"/>
  <c r="BA1127" i="1"/>
  <c r="BA1114" i="1"/>
  <c r="BA1103" i="1"/>
  <c r="BA1090" i="1"/>
  <c r="BA1066" i="1"/>
  <c r="BA1050" i="1"/>
  <c r="BA993" i="1"/>
  <c r="BA817" i="1"/>
  <c r="BA1321" i="1"/>
  <c r="BA1289" i="1"/>
  <c r="BA1267" i="1"/>
  <c r="BA1251" i="1"/>
  <c r="BA1181" i="1"/>
  <c r="BA1082" i="1"/>
  <c r="BA888" i="1"/>
  <c r="BA1342" i="1"/>
  <c r="BA1333" i="1"/>
  <c r="BA1323" i="1"/>
  <c r="BA1318" i="1"/>
  <c r="BA1313" i="1"/>
  <c r="BA1307" i="1"/>
  <c r="BA1302" i="1"/>
  <c r="BA1297" i="1"/>
  <c r="BA1291" i="1"/>
  <c r="BA1286" i="1"/>
  <c r="BA1281" i="1"/>
  <c r="BA1275" i="1"/>
  <c r="BA1270" i="1"/>
  <c r="BA1265" i="1"/>
  <c r="BA1259" i="1"/>
  <c r="BA1254" i="1"/>
  <c r="BA1249" i="1"/>
  <c r="BA1242" i="1"/>
  <c r="BA1236" i="1"/>
  <c r="BA1228" i="1"/>
  <c r="BA1185" i="1"/>
  <c r="BA1177" i="1"/>
  <c r="BA1169" i="1"/>
  <c r="BA1162" i="1"/>
  <c r="BA1137" i="1"/>
  <c r="BA1113" i="1"/>
  <c r="BA1089" i="1"/>
  <c r="BA1064" i="1"/>
  <c r="BA1048" i="1"/>
  <c r="BA1025" i="1"/>
  <c r="BA952" i="1"/>
  <c r="BA1335" i="1"/>
  <c r="BA1305" i="1"/>
  <c r="BA1283" i="1"/>
  <c r="BA1257" i="1"/>
  <c r="BA1167" i="1"/>
  <c r="BA1095" i="1"/>
  <c r="BA704" i="1"/>
  <c r="BA1390" i="1"/>
  <c r="BA1386" i="1"/>
  <c r="BA1382" i="1"/>
  <c r="BA1378" i="1"/>
  <c r="BA1374" i="1"/>
  <c r="BA1370" i="1"/>
  <c r="BA1366" i="1"/>
  <c r="BA1362" i="1"/>
  <c r="BA1358" i="1"/>
  <c r="BA1354" i="1"/>
  <c r="BA1350" i="1"/>
  <c r="BA1346" i="1"/>
  <c r="BA1337" i="1"/>
  <c r="BA1213" i="1"/>
  <c r="BA1205" i="1"/>
  <c r="BA1199" i="1"/>
  <c r="BA1191" i="1"/>
  <c r="BA1183" i="1"/>
  <c r="BA1160" i="1"/>
  <c r="BA1136" i="1"/>
  <c r="BA1112" i="1"/>
  <c r="BA1087" i="1"/>
  <c r="BA1063" i="1"/>
  <c r="BA984" i="1"/>
  <c r="BA856" i="1"/>
  <c r="BA740" i="1"/>
  <c r="BA1310" i="1"/>
  <c r="BA1007" i="1"/>
  <c r="BA1341" i="1"/>
  <c r="BA1327" i="1"/>
  <c r="BA1322" i="1"/>
  <c r="BA1317" i="1"/>
  <c r="BA1311" i="1"/>
  <c r="BA1306" i="1"/>
  <c r="BA1301" i="1"/>
  <c r="BA1295" i="1"/>
  <c r="BA1290" i="1"/>
  <c r="BA1285" i="1"/>
  <c r="BA1279" i="1"/>
  <c r="BA1274" i="1"/>
  <c r="BA1269" i="1"/>
  <c r="BA1263" i="1"/>
  <c r="BA1258" i="1"/>
  <c r="BA1247" i="1"/>
  <c r="BA1241" i="1"/>
  <c r="BA1233" i="1"/>
  <c r="BA1227" i="1"/>
  <c r="BA1219" i="1"/>
  <c r="BA1190" i="1"/>
  <c r="BA1182" i="1"/>
  <c r="BA1176" i="1"/>
  <c r="BA1168" i="1"/>
  <c r="BA1159" i="1"/>
  <c r="BA1146" i="1"/>
  <c r="BA1135" i="1"/>
  <c r="BA1122" i="1"/>
  <c r="BA1098" i="1"/>
  <c r="BA1073" i="1"/>
  <c r="BA1016" i="1"/>
  <c r="BA943" i="1"/>
  <c r="BA849" i="1"/>
  <c r="BA729" i="1"/>
  <c r="BA1244" i="1"/>
  <c r="BA1235" i="1"/>
  <c r="BA1230" i="1"/>
  <c r="BA1221" i="1"/>
  <c r="BA1212" i="1"/>
  <c r="BA1203" i="1"/>
  <c r="BA1198" i="1"/>
  <c r="BA1189" i="1"/>
  <c r="BA1180" i="1"/>
  <c r="BA1171" i="1"/>
  <c r="BA1166" i="1"/>
  <c r="BA1157" i="1"/>
  <c r="BA1148" i="1"/>
  <c r="BA1139" i="1"/>
  <c r="BA1134" i="1"/>
  <c r="BA1125" i="1"/>
  <c r="BA1116" i="1"/>
  <c r="BA1107" i="1"/>
  <c r="BA1102" i="1"/>
  <c r="BA1093" i="1"/>
  <c r="BA1084" i="1"/>
  <c r="BA1075" i="1"/>
  <c r="BA1070" i="1"/>
  <c r="BA1061" i="1"/>
  <c r="BA1052" i="1"/>
  <c r="BA1043" i="1"/>
  <c r="BA1038" i="1"/>
  <c r="BA1029" i="1"/>
  <c r="BA1020" i="1"/>
  <c r="BA1011" i="1"/>
  <c r="BA1006" i="1"/>
  <c r="BA997" i="1"/>
  <c r="BA988" i="1"/>
  <c r="BA979" i="1"/>
  <c r="BA974" i="1"/>
  <c r="BA965" i="1"/>
  <c r="BA956" i="1"/>
  <c r="BA947" i="1"/>
  <c r="BA942" i="1"/>
  <c r="BA937" i="1"/>
  <c r="BA932" i="1"/>
  <c r="BA926" i="1"/>
  <c r="BA921" i="1"/>
  <c r="BA916" i="1"/>
  <c r="BA910" i="1"/>
  <c r="BA905" i="1"/>
  <c r="BA900" i="1"/>
  <c r="BA893" i="1"/>
  <c r="BA868" i="1"/>
  <c r="BA861" i="1"/>
  <c r="BA836" i="1"/>
  <c r="BA829" i="1"/>
  <c r="BA804" i="1"/>
  <c r="BA797" i="1"/>
  <c r="BA749" i="1"/>
  <c r="BA728" i="1"/>
  <c r="BA703" i="1"/>
  <c r="BA687" i="1"/>
  <c r="BA667" i="1"/>
  <c r="BA617" i="1"/>
  <c r="BA563" i="1"/>
  <c r="BA1344" i="1"/>
  <c r="BA1340" i="1"/>
  <c r="BA1336" i="1"/>
  <c r="BA1332" i="1"/>
  <c r="BA1328" i="1"/>
  <c r="BA1324" i="1"/>
  <c r="BA1320" i="1"/>
  <c r="BA1316" i="1"/>
  <c r="BA1312" i="1"/>
  <c r="BA1308" i="1"/>
  <c r="BA1304" i="1"/>
  <c r="BA1300" i="1"/>
  <c r="BA1296" i="1"/>
  <c r="BA1292" i="1"/>
  <c r="BA1288" i="1"/>
  <c r="BA1284" i="1"/>
  <c r="BA1280" i="1"/>
  <c r="BA1276" i="1"/>
  <c r="BA1272" i="1"/>
  <c r="BA1268" i="1"/>
  <c r="BA1264" i="1"/>
  <c r="BA1260" i="1"/>
  <c r="BA1256" i="1"/>
  <c r="BA1252" i="1"/>
  <c r="BA1248" i="1"/>
  <c r="BA1239" i="1"/>
  <c r="BA1234" i="1"/>
  <c r="BA1225" i="1"/>
  <c r="BA1216" i="1"/>
  <c r="BA1207" i="1"/>
  <c r="BA1202" i="1"/>
  <c r="BA1193" i="1"/>
  <c r="BA1184" i="1"/>
  <c r="BA1175" i="1"/>
  <c r="BA1170" i="1"/>
  <c r="BA1161" i="1"/>
  <c r="BA1152" i="1"/>
  <c r="BA1143" i="1"/>
  <c r="BA1138" i="1"/>
  <c r="BA1129" i="1"/>
  <c r="BA1120" i="1"/>
  <c r="BA1111" i="1"/>
  <c r="BA1106" i="1"/>
  <c r="BA1097" i="1"/>
  <c r="BA1088" i="1"/>
  <c r="BA1079" i="1"/>
  <c r="BA1074" i="1"/>
  <c r="BA1065" i="1"/>
  <c r="BA1056" i="1"/>
  <c r="BA1047" i="1"/>
  <c r="BA1042" i="1"/>
  <c r="BA1033" i="1"/>
  <c r="BA1024" i="1"/>
  <c r="BA1015" i="1"/>
  <c r="BA1010" i="1"/>
  <c r="BA1001" i="1"/>
  <c r="BA992" i="1"/>
  <c r="BA983" i="1"/>
  <c r="BA978" i="1"/>
  <c r="BA969" i="1"/>
  <c r="BA960" i="1"/>
  <c r="BA951" i="1"/>
  <c r="BA946" i="1"/>
  <c r="BA880" i="1"/>
  <c r="BA873" i="1"/>
  <c r="BA848" i="1"/>
  <c r="BA841" i="1"/>
  <c r="BA816" i="1"/>
  <c r="BA809" i="1"/>
  <c r="BA789" i="1"/>
  <c r="BA781" i="1"/>
  <c r="BA773" i="1"/>
  <c r="BA765" i="1"/>
  <c r="BA757" i="1"/>
  <c r="BA748" i="1"/>
  <c r="BA737" i="1"/>
  <c r="BA700" i="1"/>
  <c r="BA610" i="1"/>
  <c r="BA555" i="1"/>
  <c r="BA1238" i="1"/>
  <c r="BA1229" i="1"/>
  <c r="BA1220" i="1"/>
  <c r="BA1211" i="1"/>
  <c r="BA1206" i="1"/>
  <c r="BA1197" i="1"/>
  <c r="BA1188" i="1"/>
  <c r="BA1179" i="1"/>
  <c r="BA1174" i="1"/>
  <c r="BA1165" i="1"/>
  <c r="BA1156" i="1"/>
  <c r="BA1147" i="1"/>
  <c r="BA1142" i="1"/>
  <c r="BA1133" i="1"/>
  <c r="BA1124" i="1"/>
  <c r="BA1115" i="1"/>
  <c r="BA1110" i="1"/>
  <c r="BA1101" i="1"/>
  <c r="BA1092" i="1"/>
  <c r="BA1083" i="1"/>
  <c r="BA1078" i="1"/>
  <c r="BA1069" i="1"/>
  <c r="BA1060" i="1"/>
  <c r="BA1051" i="1"/>
  <c r="BA1046" i="1"/>
  <c r="BA1037" i="1"/>
  <c r="BA1028" i="1"/>
  <c r="BA1019" i="1"/>
  <c r="BA1014" i="1"/>
  <c r="BA1005" i="1"/>
  <c r="BA996" i="1"/>
  <c r="BA987" i="1"/>
  <c r="BA982" i="1"/>
  <c r="BA973" i="1"/>
  <c r="BA964" i="1"/>
  <c r="BA955" i="1"/>
  <c r="BA950" i="1"/>
  <c r="BA941" i="1"/>
  <c r="BA936" i="1"/>
  <c r="BA930" i="1"/>
  <c r="BA925" i="1"/>
  <c r="BA920" i="1"/>
  <c r="BA914" i="1"/>
  <c r="BA909" i="1"/>
  <c r="BA904" i="1"/>
  <c r="BA892" i="1"/>
  <c r="BA885" i="1"/>
  <c r="BA860" i="1"/>
  <c r="BA853" i="1"/>
  <c r="BA828" i="1"/>
  <c r="BA821" i="1"/>
  <c r="BA796" i="1"/>
  <c r="BA788" i="1"/>
  <c r="BA780" i="1"/>
  <c r="BA772" i="1"/>
  <c r="BA764" i="1"/>
  <c r="BA756" i="1"/>
  <c r="BA736" i="1"/>
  <c r="BA725" i="1"/>
  <c r="BA714" i="1"/>
  <c r="BA603" i="1"/>
  <c r="BA549" i="1"/>
  <c r="BA490" i="1"/>
  <c r="BA401" i="1"/>
  <c r="BA1032" i="1"/>
  <c r="BA1023" i="1"/>
  <c r="BA1018" i="1"/>
  <c r="BA1009" i="1"/>
  <c r="BA1000" i="1"/>
  <c r="BA991" i="1"/>
  <c r="BA986" i="1"/>
  <c r="BA977" i="1"/>
  <c r="BA968" i="1"/>
  <c r="BA959" i="1"/>
  <c r="BA954" i="1"/>
  <c r="BA945" i="1"/>
  <c r="BA897" i="1"/>
  <c r="BA872" i="1"/>
  <c r="BA865" i="1"/>
  <c r="BA840" i="1"/>
  <c r="BA833" i="1"/>
  <c r="BA808" i="1"/>
  <c r="BA801" i="1"/>
  <c r="BA745" i="1"/>
  <c r="BA698" i="1"/>
  <c r="BA649" i="1"/>
  <c r="BA541" i="1"/>
  <c r="BA482" i="1"/>
  <c r="BA1155" i="1"/>
  <c r="BA1150" i="1"/>
  <c r="BA1141" i="1"/>
  <c r="BA1132" i="1"/>
  <c r="BA1123" i="1"/>
  <c r="BA1118" i="1"/>
  <c r="BA1109" i="1"/>
  <c r="BA1100" i="1"/>
  <c r="BA1091" i="1"/>
  <c r="BA1086" i="1"/>
  <c r="BA1077" i="1"/>
  <c r="BA1068" i="1"/>
  <c r="BA1059" i="1"/>
  <c r="BA1054" i="1"/>
  <c r="BA1045" i="1"/>
  <c r="BA1036" i="1"/>
  <c r="BA1027" i="1"/>
  <c r="BA1022" i="1"/>
  <c r="BA1013" i="1"/>
  <c r="BA1004" i="1"/>
  <c r="BA995" i="1"/>
  <c r="BA990" i="1"/>
  <c r="BA981" i="1"/>
  <c r="BA972" i="1"/>
  <c r="BA963" i="1"/>
  <c r="BA958" i="1"/>
  <c r="BA949" i="1"/>
  <c r="BA940" i="1"/>
  <c r="BA934" i="1"/>
  <c r="BA929" i="1"/>
  <c r="BA924" i="1"/>
  <c r="BA918" i="1"/>
  <c r="BA913" i="1"/>
  <c r="BA908" i="1"/>
  <c r="BA902" i="1"/>
  <c r="BA884" i="1"/>
  <c r="BA877" i="1"/>
  <c r="BA852" i="1"/>
  <c r="BA845" i="1"/>
  <c r="BA820" i="1"/>
  <c r="BA813" i="1"/>
  <c r="BA744" i="1"/>
  <c r="BA733" i="1"/>
  <c r="BA723" i="1"/>
  <c r="BA681" i="1"/>
  <c r="BA642" i="1"/>
  <c r="BA533" i="1"/>
  <c r="BA476" i="1"/>
  <c r="BA1058" i="1"/>
  <c r="BA1049" i="1"/>
  <c r="BA1040" i="1"/>
  <c r="BA1031" i="1"/>
  <c r="BA1026" i="1"/>
  <c r="BA1017" i="1"/>
  <c r="BA1008" i="1"/>
  <c r="BA999" i="1"/>
  <c r="BA994" i="1"/>
  <c r="BA985" i="1"/>
  <c r="BA976" i="1"/>
  <c r="BA967" i="1"/>
  <c r="BA962" i="1"/>
  <c r="BA953" i="1"/>
  <c r="BA944" i="1"/>
  <c r="BA896" i="1"/>
  <c r="BA889" i="1"/>
  <c r="BA864" i="1"/>
  <c r="BA857" i="1"/>
  <c r="BA832" i="1"/>
  <c r="BA825" i="1"/>
  <c r="BA800" i="1"/>
  <c r="BA793" i="1"/>
  <c r="BA785" i="1"/>
  <c r="BA777" i="1"/>
  <c r="BA769" i="1"/>
  <c r="BA761" i="1"/>
  <c r="BA753" i="1"/>
  <c r="BA732" i="1"/>
  <c r="BA720" i="1"/>
  <c r="BA709" i="1"/>
  <c r="BA635" i="1"/>
  <c r="BA585" i="1"/>
  <c r="BA468" i="1"/>
  <c r="BA349" i="1"/>
  <c r="BA1163" i="1"/>
  <c r="BA1158" i="1"/>
  <c r="BA1149" i="1"/>
  <c r="BA1140" i="1"/>
  <c r="BA1131" i="1"/>
  <c r="BA1126" i="1"/>
  <c r="BA1117" i="1"/>
  <c r="BA1108" i="1"/>
  <c r="BA1099" i="1"/>
  <c r="BA1094" i="1"/>
  <c r="BA1085" i="1"/>
  <c r="BA1076" i="1"/>
  <c r="BA1067" i="1"/>
  <c r="BA1062" i="1"/>
  <c r="BA1053" i="1"/>
  <c r="BA1044" i="1"/>
  <c r="BA1035" i="1"/>
  <c r="BA1030" i="1"/>
  <c r="BA1021" i="1"/>
  <c r="BA1012" i="1"/>
  <c r="BA1003" i="1"/>
  <c r="BA998" i="1"/>
  <c r="BA989" i="1"/>
  <c r="BA980" i="1"/>
  <c r="BA971" i="1"/>
  <c r="BA966" i="1"/>
  <c r="BA957" i="1"/>
  <c r="BA948" i="1"/>
  <c r="BA938" i="1"/>
  <c r="BA933" i="1"/>
  <c r="BA928" i="1"/>
  <c r="BA922" i="1"/>
  <c r="BA917" i="1"/>
  <c r="BA912" i="1"/>
  <c r="BA906" i="1"/>
  <c r="BA901" i="1"/>
  <c r="BA876" i="1"/>
  <c r="BA869" i="1"/>
  <c r="BA844" i="1"/>
  <c r="BA837" i="1"/>
  <c r="BA812" i="1"/>
  <c r="BA805" i="1"/>
  <c r="BA792" i="1"/>
  <c r="BA784" i="1"/>
  <c r="BA776" i="1"/>
  <c r="BA768" i="1"/>
  <c r="BA760" i="1"/>
  <c r="BA752" i="1"/>
  <c r="BA741" i="1"/>
  <c r="BA719" i="1"/>
  <c r="BA693" i="1"/>
  <c r="BA674" i="1"/>
  <c r="BA459" i="1"/>
  <c r="BA939" i="1"/>
  <c r="BA935" i="1"/>
  <c r="BA931" i="1"/>
  <c r="BA927" i="1"/>
  <c r="BA923" i="1"/>
  <c r="BA919" i="1"/>
  <c r="BA915" i="1"/>
  <c r="BA911" i="1"/>
  <c r="BA907" i="1"/>
  <c r="BA903" i="1"/>
  <c r="BA899" i="1"/>
  <c r="BA895" i="1"/>
  <c r="BA891" i="1"/>
  <c r="BA887" i="1"/>
  <c r="BA883" i="1"/>
  <c r="BA879" i="1"/>
  <c r="BA875" i="1"/>
  <c r="BA871" i="1"/>
  <c r="BA867" i="1"/>
  <c r="BA863" i="1"/>
  <c r="BA859" i="1"/>
  <c r="BA855" i="1"/>
  <c r="BA851" i="1"/>
  <c r="BA847" i="1"/>
  <c r="BA843" i="1"/>
  <c r="BA839" i="1"/>
  <c r="BA835" i="1"/>
  <c r="BA831" i="1"/>
  <c r="BA827" i="1"/>
  <c r="BA823" i="1"/>
  <c r="BA819" i="1"/>
  <c r="BA815" i="1"/>
  <c r="BA811" i="1"/>
  <c r="BA807" i="1"/>
  <c r="BA803" i="1"/>
  <c r="BA799" i="1"/>
  <c r="BA795" i="1"/>
  <c r="BA791" i="1"/>
  <c r="BA787" i="1"/>
  <c r="BA783" i="1"/>
  <c r="BA779" i="1"/>
  <c r="BA775" i="1"/>
  <c r="BA771" i="1"/>
  <c r="BA767" i="1"/>
  <c r="BA763" i="1"/>
  <c r="BA759" i="1"/>
  <c r="BA755" i="1"/>
  <c r="BA751" i="1"/>
  <c r="BA747" i="1"/>
  <c r="BA743" i="1"/>
  <c r="BA739" i="1"/>
  <c r="BA735" i="1"/>
  <c r="BA731" i="1"/>
  <c r="BA727" i="1"/>
  <c r="BA718" i="1"/>
  <c r="BA708" i="1"/>
  <c r="BA692" i="1"/>
  <c r="BA686" i="1"/>
  <c r="BA679" i="1"/>
  <c r="BA661" i="1"/>
  <c r="BA654" i="1"/>
  <c r="BA647" i="1"/>
  <c r="BA629" i="1"/>
  <c r="BA622" i="1"/>
  <c r="BA615" i="1"/>
  <c r="BA597" i="1"/>
  <c r="BA590" i="1"/>
  <c r="BA583" i="1"/>
  <c r="BA577" i="1"/>
  <c r="BA569" i="1"/>
  <c r="BA526" i="1"/>
  <c r="BA518" i="1"/>
  <c r="BA510" i="1"/>
  <c r="BA504" i="1"/>
  <c r="BA496" i="1"/>
  <c r="BA467" i="1"/>
  <c r="BA458" i="1"/>
  <c r="BA447" i="1"/>
  <c r="BA345" i="1"/>
  <c r="BA265" i="1"/>
  <c r="BA722" i="1"/>
  <c r="BA713" i="1"/>
  <c r="BA707" i="1"/>
  <c r="BA702" i="1"/>
  <c r="BA697" i="1"/>
  <c r="BA691" i="1"/>
  <c r="BA673" i="1"/>
  <c r="BA666" i="1"/>
  <c r="BA659" i="1"/>
  <c r="BA641" i="1"/>
  <c r="BA634" i="1"/>
  <c r="BA627" i="1"/>
  <c r="BA609" i="1"/>
  <c r="BA602" i="1"/>
  <c r="BA595" i="1"/>
  <c r="BA554" i="1"/>
  <c r="BA546" i="1"/>
  <c r="BA540" i="1"/>
  <c r="BA532" i="1"/>
  <c r="BA524" i="1"/>
  <c r="BA503" i="1"/>
  <c r="BA495" i="1"/>
  <c r="BA487" i="1"/>
  <c r="BA481" i="1"/>
  <c r="BA473" i="1"/>
  <c r="BA431" i="1"/>
  <c r="BA381" i="1"/>
  <c r="BA362" i="1"/>
  <c r="BA247" i="1"/>
  <c r="BA898" i="1"/>
  <c r="BA894" i="1"/>
  <c r="BA890" i="1"/>
  <c r="BA886" i="1"/>
  <c r="BA882" i="1"/>
  <c r="BA878" i="1"/>
  <c r="BA874" i="1"/>
  <c r="BA870" i="1"/>
  <c r="BA866" i="1"/>
  <c r="BA862" i="1"/>
  <c r="BA858" i="1"/>
  <c r="BA854" i="1"/>
  <c r="BA850" i="1"/>
  <c r="BA846" i="1"/>
  <c r="BA842" i="1"/>
  <c r="BA838" i="1"/>
  <c r="BA834" i="1"/>
  <c r="BA830" i="1"/>
  <c r="BA826" i="1"/>
  <c r="BA822" i="1"/>
  <c r="BA818" i="1"/>
  <c r="BA814" i="1"/>
  <c r="BA810" i="1"/>
  <c r="BA806" i="1"/>
  <c r="BA802" i="1"/>
  <c r="BA798" i="1"/>
  <c r="BA794" i="1"/>
  <c r="BA790" i="1"/>
  <c r="BA786" i="1"/>
  <c r="BA782" i="1"/>
  <c r="BA778" i="1"/>
  <c r="BA774" i="1"/>
  <c r="BA770" i="1"/>
  <c r="BA766" i="1"/>
  <c r="BA762" i="1"/>
  <c r="BA758" i="1"/>
  <c r="BA754" i="1"/>
  <c r="BA750" i="1"/>
  <c r="BA746" i="1"/>
  <c r="BA742" i="1"/>
  <c r="BA738" i="1"/>
  <c r="BA734" i="1"/>
  <c r="BA730" i="1"/>
  <c r="BA726" i="1"/>
  <c r="BA717" i="1"/>
  <c r="BA712" i="1"/>
  <c r="BA696" i="1"/>
  <c r="BA685" i="1"/>
  <c r="BA678" i="1"/>
  <c r="BA671" i="1"/>
  <c r="BA653" i="1"/>
  <c r="BA646" i="1"/>
  <c r="BA639" i="1"/>
  <c r="BA621" i="1"/>
  <c r="BA614" i="1"/>
  <c r="BA607" i="1"/>
  <c r="BA589" i="1"/>
  <c r="BA582" i="1"/>
  <c r="BA574" i="1"/>
  <c r="BA568" i="1"/>
  <c r="BA560" i="1"/>
  <c r="BA531" i="1"/>
  <c r="BA523" i="1"/>
  <c r="BA517" i="1"/>
  <c r="BA509" i="1"/>
  <c r="BA501" i="1"/>
  <c r="BA455" i="1"/>
  <c r="BA413" i="1"/>
  <c r="BA394" i="1"/>
  <c r="BA377" i="1"/>
  <c r="BA334" i="1"/>
  <c r="BA229" i="1"/>
  <c r="BA721" i="1"/>
  <c r="BA716" i="1"/>
  <c r="BA711" i="1"/>
  <c r="BA706" i="1"/>
  <c r="BA701" i="1"/>
  <c r="BA695" i="1"/>
  <c r="BA690" i="1"/>
  <c r="BA683" i="1"/>
  <c r="BA665" i="1"/>
  <c r="BA658" i="1"/>
  <c r="BA651" i="1"/>
  <c r="BA633" i="1"/>
  <c r="BA626" i="1"/>
  <c r="BA619" i="1"/>
  <c r="BA601" i="1"/>
  <c r="BA594" i="1"/>
  <c r="BA587" i="1"/>
  <c r="BA567" i="1"/>
  <c r="BA559" i="1"/>
  <c r="BA551" i="1"/>
  <c r="BA545" i="1"/>
  <c r="BA537" i="1"/>
  <c r="BA494" i="1"/>
  <c r="BA486" i="1"/>
  <c r="BA478" i="1"/>
  <c r="BA472" i="1"/>
  <c r="BA464" i="1"/>
  <c r="BA442" i="1"/>
  <c r="BA426" i="1"/>
  <c r="BA409" i="1"/>
  <c r="BA207" i="1"/>
  <c r="BA677" i="1"/>
  <c r="BA670" i="1"/>
  <c r="BA663" i="1"/>
  <c r="BA645" i="1"/>
  <c r="BA638" i="1"/>
  <c r="BA631" i="1"/>
  <c r="BA613" i="1"/>
  <c r="BA606" i="1"/>
  <c r="BA599" i="1"/>
  <c r="BA581" i="1"/>
  <c r="BA573" i="1"/>
  <c r="BA565" i="1"/>
  <c r="BA522" i="1"/>
  <c r="BA514" i="1"/>
  <c r="BA508" i="1"/>
  <c r="BA500" i="1"/>
  <c r="BA492" i="1"/>
  <c r="BA471" i="1"/>
  <c r="BA374" i="1"/>
  <c r="BA311" i="1"/>
  <c r="BA185" i="1"/>
  <c r="BA724" i="1"/>
  <c r="BA715" i="1"/>
  <c r="BA710" i="1"/>
  <c r="BA705" i="1"/>
  <c r="BA699" i="1"/>
  <c r="BA694" i="1"/>
  <c r="BA689" i="1"/>
  <c r="BA682" i="1"/>
  <c r="BA675" i="1"/>
  <c r="BA657" i="1"/>
  <c r="BA650" i="1"/>
  <c r="BA643" i="1"/>
  <c r="BA625" i="1"/>
  <c r="BA618" i="1"/>
  <c r="BA611" i="1"/>
  <c r="BA593" i="1"/>
  <c r="BA586" i="1"/>
  <c r="BA558" i="1"/>
  <c r="BA550" i="1"/>
  <c r="BA542" i="1"/>
  <c r="BA536" i="1"/>
  <c r="BA528" i="1"/>
  <c r="BA499" i="1"/>
  <c r="BA491" i="1"/>
  <c r="BA485" i="1"/>
  <c r="BA477" i="1"/>
  <c r="BA469" i="1"/>
  <c r="BA462" i="1"/>
  <c r="BA453" i="1"/>
  <c r="BA406" i="1"/>
  <c r="BA370" i="1"/>
  <c r="BA165" i="1"/>
  <c r="BA662" i="1"/>
  <c r="BA655" i="1"/>
  <c r="BA637" i="1"/>
  <c r="BA630" i="1"/>
  <c r="BA623" i="1"/>
  <c r="BA605" i="1"/>
  <c r="BA598" i="1"/>
  <c r="BA591" i="1"/>
  <c r="BA578" i="1"/>
  <c r="BA572" i="1"/>
  <c r="BA564" i="1"/>
  <c r="BA556" i="1"/>
  <c r="BA535" i="1"/>
  <c r="BA527" i="1"/>
  <c r="BA519" i="1"/>
  <c r="BA513" i="1"/>
  <c r="BA505" i="1"/>
  <c r="BA460" i="1"/>
  <c r="BA437" i="1"/>
  <c r="BA402" i="1"/>
  <c r="BA369" i="1"/>
  <c r="BA291" i="1"/>
  <c r="BA133" i="1"/>
  <c r="BA576" i="1"/>
  <c r="BA571" i="1"/>
  <c r="BA562" i="1"/>
  <c r="BA553" i="1"/>
  <c r="BA544" i="1"/>
  <c r="BA539" i="1"/>
  <c r="BA530" i="1"/>
  <c r="BA521" i="1"/>
  <c r="BA512" i="1"/>
  <c r="BA507" i="1"/>
  <c r="BA498" i="1"/>
  <c r="BA489" i="1"/>
  <c r="BA480" i="1"/>
  <c r="BA475" i="1"/>
  <c r="BA466" i="1"/>
  <c r="BA457" i="1"/>
  <c r="BA425" i="1"/>
  <c r="BA418" i="1"/>
  <c r="BA393" i="1"/>
  <c r="BA386" i="1"/>
  <c r="BA361" i="1"/>
  <c r="BA354" i="1"/>
  <c r="BA341" i="1"/>
  <c r="BA322" i="1"/>
  <c r="BA302" i="1"/>
  <c r="BA279" i="1"/>
  <c r="BA263" i="1"/>
  <c r="BA246" i="1"/>
  <c r="BA225" i="1"/>
  <c r="BA205" i="1"/>
  <c r="BA183" i="1"/>
  <c r="BA161" i="1"/>
  <c r="BA125" i="1"/>
  <c r="BA688" i="1"/>
  <c r="BA684" i="1"/>
  <c r="BA680" i="1"/>
  <c r="BA676" i="1"/>
  <c r="BA672" i="1"/>
  <c r="BA668" i="1"/>
  <c r="BA664" i="1"/>
  <c r="BA660" i="1"/>
  <c r="BA656" i="1"/>
  <c r="BA652" i="1"/>
  <c r="BA648" i="1"/>
  <c r="BA644" i="1"/>
  <c r="BA640" i="1"/>
  <c r="BA636" i="1"/>
  <c r="BA632" i="1"/>
  <c r="BA628" i="1"/>
  <c r="BA624" i="1"/>
  <c r="BA620" i="1"/>
  <c r="BA616" i="1"/>
  <c r="BA612" i="1"/>
  <c r="BA608" i="1"/>
  <c r="BA604" i="1"/>
  <c r="BA600" i="1"/>
  <c r="BA596" i="1"/>
  <c r="BA592" i="1"/>
  <c r="BA588" i="1"/>
  <c r="BA584" i="1"/>
  <c r="BA580" i="1"/>
  <c r="BA575" i="1"/>
  <c r="BA566" i="1"/>
  <c r="BA557" i="1"/>
  <c r="BA548" i="1"/>
  <c r="BA543" i="1"/>
  <c r="BA534" i="1"/>
  <c r="BA525" i="1"/>
  <c r="BA516" i="1"/>
  <c r="BA511" i="1"/>
  <c r="BA502" i="1"/>
  <c r="BA493" i="1"/>
  <c r="BA484" i="1"/>
  <c r="BA479" i="1"/>
  <c r="BA470" i="1"/>
  <c r="BA461" i="1"/>
  <c r="BA451" i="1"/>
  <c r="BA446" i="1"/>
  <c r="BA441" i="1"/>
  <c r="BA435" i="1"/>
  <c r="BA430" i="1"/>
  <c r="BA405" i="1"/>
  <c r="BA398" i="1"/>
  <c r="BA373" i="1"/>
  <c r="BA366" i="1"/>
  <c r="BA340" i="1"/>
  <c r="BA330" i="1"/>
  <c r="BA321" i="1"/>
  <c r="BA310" i="1"/>
  <c r="BA290" i="1"/>
  <c r="BA278" i="1"/>
  <c r="BA260" i="1"/>
  <c r="BA244" i="1"/>
  <c r="BA223" i="1"/>
  <c r="BA201" i="1"/>
  <c r="BA181" i="1"/>
  <c r="BA159" i="1"/>
  <c r="BA117" i="1"/>
  <c r="BA579" i="1"/>
  <c r="BA570" i="1"/>
  <c r="BA561" i="1"/>
  <c r="BA552" i="1"/>
  <c r="BA547" i="1"/>
  <c r="BA538" i="1"/>
  <c r="BA529" i="1"/>
  <c r="BA520" i="1"/>
  <c r="BA515" i="1"/>
  <c r="BA506" i="1"/>
  <c r="BA497" i="1"/>
  <c r="BA488" i="1"/>
  <c r="BA483" i="1"/>
  <c r="BA474" i="1"/>
  <c r="BA465" i="1"/>
  <c r="BA456" i="1"/>
  <c r="BA417" i="1"/>
  <c r="BA410" i="1"/>
  <c r="BA385" i="1"/>
  <c r="BA378" i="1"/>
  <c r="BA353" i="1"/>
  <c r="BA346" i="1"/>
  <c r="BA339" i="1"/>
  <c r="BA329" i="1"/>
  <c r="BA318" i="1"/>
  <c r="BA309" i="1"/>
  <c r="BA298" i="1"/>
  <c r="BA289" i="1"/>
  <c r="BA276" i="1"/>
  <c r="BA241" i="1"/>
  <c r="BA221" i="1"/>
  <c r="BA199" i="1"/>
  <c r="BA177" i="1"/>
  <c r="BA157" i="1"/>
  <c r="BA109" i="1"/>
  <c r="BA450" i="1"/>
  <c r="BA445" i="1"/>
  <c r="BA439" i="1"/>
  <c r="BA434" i="1"/>
  <c r="BA429" i="1"/>
  <c r="BA422" i="1"/>
  <c r="BA397" i="1"/>
  <c r="BA390" i="1"/>
  <c r="BA365" i="1"/>
  <c r="BA358" i="1"/>
  <c r="BA337" i="1"/>
  <c r="BA328" i="1"/>
  <c r="BA317" i="1"/>
  <c r="BA308" i="1"/>
  <c r="BA297" i="1"/>
  <c r="BA286" i="1"/>
  <c r="BA273" i="1"/>
  <c r="BA257" i="1"/>
  <c r="BA239" i="1"/>
  <c r="BA217" i="1"/>
  <c r="BA197" i="1"/>
  <c r="BA175" i="1"/>
  <c r="BA153" i="1"/>
  <c r="BA101" i="1"/>
  <c r="BA336" i="1"/>
  <c r="BA327" i="1"/>
  <c r="BA316" i="1"/>
  <c r="BA305" i="1"/>
  <c r="BA296" i="1"/>
  <c r="BA285" i="1"/>
  <c r="BA271" i="1"/>
  <c r="BA254" i="1"/>
  <c r="BA237" i="1"/>
  <c r="BA215" i="1"/>
  <c r="BA193" i="1"/>
  <c r="BA173" i="1"/>
  <c r="BA149" i="1"/>
  <c r="BA92" i="1"/>
  <c r="BA463" i="1"/>
  <c r="BA454" i="1"/>
  <c r="BA449" i="1"/>
  <c r="BA443" i="1"/>
  <c r="BA438" i="1"/>
  <c r="BA433" i="1"/>
  <c r="BA421" i="1"/>
  <c r="BA414" i="1"/>
  <c r="BA389" i="1"/>
  <c r="BA382" i="1"/>
  <c r="BA357" i="1"/>
  <c r="BA350" i="1"/>
  <c r="BA335" i="1"/>
  <c r="BA324" i="1"/>
  <c r="BA315" i="1"/>
  <c r="BA304" i="1"/>
  <c r="BA295" i="1"/>
  <c r="BA284" i="1"/>
  <c r="BA270" i="1"/>
  <c r="BA252" i="1"/>
  <c r="BA233" i="1"/>
  <c r="BA213" i="1"/>
  <c r="BA191" i="1"/>
  <c r="BA169" i="1"/>
  <c r="BA145" i="1"/>
  <c r="BA69" i="1"/>
  <c r="BA342" i="1"/>
  <c r="BA323" i="1"/>
  <c r="BA303" i="1"/>
  <c r="BA292" i="1"/>
  <c r="BA283" i="1"/>
  <c r="BA231" i="1"/>
  <c r="BA209" i="1"/>
  <c r="BA189" i="1"/>
  <c r="BA167" i="1"/>
  <c r="BA141" i="1"/>
  <c r="BA37" i="1"/>
  <c r="BA452" i="1"/>
  <c r="BA448" i="1"/>
  <c r="BA444" i="1"/>
  <c r="BA440" i="1"/>
  <c r="BA436" i="1"/>
  <c r="BA432" i="1"/>
  <c r="BA428" i="1"/>
  <c r="BA424" i="1"/>
  <c r="BA420" i="1"/>
  <c r="BA416" i="1"/>
  <c r="BA412" i="1"/>
  <c r="BA408" i="1"/>
  <c r="BA404" i="1"/>
  <c r="BA400" i="1"/>
  <c r="BA396" i="1"/>
  <c r="BA392" i="1"/>
  <c r="BA388" i="1"/>
  <c r="BA384" i="1"/>
  <c r="BA380" i="1"/>
  <c r="BA376" i="1"/>
  <c r="BA372" i="1"/>
  <c r="BA368" i="1"/>
  <c r="BA364" i="1"/>
  <c r="BA360" i="1"/>
  <c r="BA356" i="1"/>
  <c r="BA352" i="1"/>
  <c r="BA348" i="1"/>
  <c r="BA344" i="1"/>
  <c r="BA333" i="1"/>
  <c r="BA320" i="1"/>
  <c r="BA314" i="1"/>
  <c r="BA307" i="1"/>
  <c r="BA301" i="1"/>
  <c r="BA288" i="1"/>
  <c r="BA282" i="1"/>
  <c r="BA275" i="1"/>
  <c r="BA269" i="1"/>
  <c r="BA256" i="1"/>
  <c r="BA250" i="1"/>
  <c r="BA243" i="1"/>
  <c r="BA236" i="1"/>
  <c r="BA228" i="1"/>
  <c r="BA220" i="1"/>
  <c r="BA212" i="1"/>
  <c r="BA204" i="1"/>
  <c r="BA196" i="1"/>
  <c r="BA188" i="1"/>
  <c r="BA180" i="1"/>
  <c r="BA172" i="1"/>
  <c r="BA164" i="1"/>
  <c r="BA156" i="1"/>
  <c r="BA148" i="1"/>
  <c r="BA140" i="1"/>
  <c r="BA132" i="1"/>
  <c r="BA124" i="1"/>
  <c r="BA116" i="1"/>
  <c r="BA108" i="1"/>
  <c r="BA100" i="1"/>
  <c r="BA91" i="1"/>
  <c r="BA65" i="1"/>
  <c r="BA33" i="1"/>
  <c r="BA343" i="1"/>
  <c r="BA338" i="1"/>
  <c r="BA332" i="1"/>
  <c r="BA326" i="1"/>
  <c r="BA319" i="1"/>
  <c r="BA313" i="1"/>
  <c r="BA300" i="1"/>
  <c r="BA294" i="1"/>
  <c r="BA287" i="1"/>
  <c r="BA281" i="1"/>
  <c r="BA268" i="1"/>
  <c r="BA262" i="1"/>
  <c r="BA255" i="1"/>
  <c r="BA249" i="1"/>
  <c r="BA235" i="1"/>
  <c r="BA227" i="1"/>
  <c r="BA219" i="1"/>
  <c r="BA211" i="1"/>
  <c r="BA203" i="1"/>
  <c r="BA195" i="1"/>
  <c r="BA187" i="1"/>
  <c r="BA179" i="1"/>
  <c r="BA171" i="1"/>
  <c r="BA163" i="1"/>
  <c r="BA155" i="1"/>
  <c r="BA147" i="1"/>
  <c r="BA139" i="1"/>
  <c r="BA131" i="1"/>
  <c r="BA123" i="1"/>
  <c r="BA115" i="1"/>
  <c r="BA107" i="1"/>
  <c r="BA99" i="1"/>
  <c r="BA89" i="1"/>
  <c r="BA61" i="1"/>
  <c r="BA29" i="1"/>
  <c r="BA427" i="1"/>
  <c r="BA423" i="1"/>
  <c r="BA419" i="1"/>
  <c r="BA415" i="1"/>
  <c r="BA411" i="1"/>
  <c r="BA407" i="1"/>
  <c r="BA403" i="1"/>
  <c r="BA399" i="1"/>
  <c r="BA395" i="1"/>
  <c r="BA391" i="1"/>
  <c r="BA387" i="1"/>
  <c r="BA383" i="1"/>
  <c r="BA379" i="1"/>
  <c r="BA375" i="1"/>
  <c r="BA371" i="1"/>
  <c r="BA367" i="1"/>
  <c r="BA363" i="1"/>
  <c r="BA359" i="1"/>
  <c r="BA355" i="1"/>
  <c r="BA351" i="1"/>
  <c r="BA347" i="1"/>
  <c r="BA331" i="1"/>
  <c r="BA325" i="1"/>
  <c r="BA312" i="1"/>
  <c r="BA306" i="1"/>
  <c r="BA299" i="1"/>
  <c r="BA293" i="1"/>
  <c r="BA280" i="1"/>
  <c r="BA274" i="1"/>
  <c r="BA267" i="1"/>
  <c r="BA261" i="1"/>
  <c r="BA248" i="1"/>
  <c r="BA242" i="1"/>
  <c r="BA234" i="1"/>
  <c r="BA226" i="1"/>
  <c r="BA218" i="1"/>
  <c r="BA210" i="1"/>
  <c r="BA202" i="1"/>
  <c r="BA194" i="1"/>
  <c r="BA186" i="1"/>
  <c r="BA178" i="1"/>
  <c r="BA170" i="1"/>
  <c r="BA162" i="1"/>
  <c r="BA154" i="1"/>
  <c r="BA146" i="1"/>
  <c r="BA138" i="1"/>
  <c r="BA130" i="1"/>
  <c r="BA122" i="1"/>
  <c r="BA114" i="1"/>
  <c r="BA106" i="1"/>
  <c r="BA98" i="1"/>
  <c r="BA88" i="1"/>
  <c r="BA57" i="1"/>
  <c r="BA25" i="1"/>
  <c r="BA137" i="1"/>
  <c r="BA129" i="1"/>
  <c r="BA121" i="1"/>
  <c r="BA113" i="1"/>
  <c r="BA105" i="1"/>
  <c r="BA97" i="1"/>
  <c r="BA85" i="1"/>
  <c r="BA53" i="1"/>
  <c r="BA21" i="1"/>
  <c r="BA272" i="1"/>
  <c r="BA266" i="1"/>
  <c r="BA259" i="1"/>
  <c r="BA253" i="1"/>
  <c r="BA240" i="1"/>
  <c r="BA232" i="1"/>
  <c r="BA224" i="1"/>
  <c r="BA216" i="1"/>
  <c r="BA208" i="1"/>
  <c r="BA200" i="1"/>
  <c r="BA192" i="1"/>
  <c r="BA184" i="1"/>
  <c r="BA176" i="1"/>
  <c r="BA168" i="1"/>
  <c r="BA160" i="1"/>
  <c r="BA152" i="1"/>
  <c r="BA144" i="1"/>
  <c r="BA136" i="1"/>
  <c r="BA128" i="1"/>
  <c r="BA120" i="1"/>
  <c r="BA112" i="1"/>
  <c r="BA104" i="1"/>
  <c r="BA96" i="1"/>
  <c r="BA81" i="1"/>
  <c r="BA49" i="1"/>
  <c r="BA17" i="1"/>
  <c r="BA151" i="1"/>
  <c r="BA143" i="1"/>
  <c r="BA135" i="1"/>
  <c r="BA127" i="1"/>
  <c r="BA119" i="1"/>
  <c r="BA111" i="1"/>
  <c r="BA103" i="1"/>
  <c r="BA95" i="1"/>
  <c r="BA77" i="1"/>
  <c r="BA45" i="1"/>
  <c r="BA13" i="1"/>
  <c r="BA277" i="1"/>
  <c r="BA264" i="1"/>
  <c r="BA258" i="1"/>
  <c r="BA251" i="1"/>
  <c r="BA245" i="1"/>
  <c r="BA238" i="1"/>
  <c r="BA230" i="1"/>
  <c r="BA222" i="1"/>
  <c r="BA214" i="1"/>
  <c r="BA206" i="1"/>
  <c r="BA198" i="1"/>
  <c r="BA190" i="1"/>
  <c r="BA182" i="1"/>
  <c r="BA174" i="1"/>
  <c r="BA166" i="1"/>
  <c r="BA158" i="1"/>
  <c r="BA150" i="1"/>
  <c r="BA142" i="1"/>
  <c r="BA134" i="1"/>
  <c r="BA126" i="1"/>
  <c r="BA118" i="1"/>
  <c r="BA110" i="1"/>
  <c r="BA102" i="1"/>
  <c r="BA93" i="1"/>
  <c r="BA73" i="1"/>
  <c r="BA41" i="1"/>
  <c r="BA9" i="1"/>
  <c r="BA84" i="1"/>
  <c r="BA80" i="1"/>
  <c r="BA76" i="1"/>
  <c r="BA72" i="1"/>
  <c r="BA68" i="1"/>
  <c r="BA64" i="1"/>
  <c r="BA60" i="1"/>
  <c r="BA56" i="1"/>
  <c r="BA52" i="1"/>
  <c r="BA48" i="1"/>
  <c r="BA44" i="1"/>
  <c r="BA40" i="1"/>
  <c r="BA36" i="1"/>
  <c r="BA32" i="1"/>
  <c r="BA28" i="1"/>
  <c r="BA24" i="1"/>
  <c r="BA20" i="1"/>
  <c r="BA16" i="1"/>
  <c r="BA12" i="1"/>
  <c r="BA8" i="1"/>
  <c r="BA87" i="1"/>
  <c r="BA83" i="1"/>
  <c r="BA79" i="1"/>
  <c r="BA75" i="1"/>
  <c r="BA71" i="1"/>
  <c r="BA67" i="1"/>
  <c r="BA63" i="1"/>
  <c r="BA59" i="1"/>
  <c r="BA55" i="1"/>
  <c r="BA51" i="1"/>
  <c r="BA47" i="1"/>
  <c r="BA43" i="1"/>
  <c r="BA39" i="1"/>
  <c r="BA35" i="1"/>
  <c r="BA31" i="1"/>
  <c r="BA27" i="1"/>
  <c r="BA23" i="1"/>
  <c r="BA19" i="1"/>
  <c r="BA15" i="1"/>
  <c r="BA11" i="1"/>
  <c r="BA7" i="1"/>
  <c r="BA94" i="1"/>
  <c r="BA90" i="1"/>
  <c r="BA86" i="1"/>
  <c r="BA82" i="1"/>
  <c r="BA78" i="1"/>
  <c r="BA74" i="1"/>
  <c r="BA70" i="1"/>
  <c r="BA66" i="1"/>
  <c r="BA62" i="1"/>
  <c r="BA58" i="1"/>
  <c r="BA54" i="1"/>
  <c r="BA50" i="1"/>
  <c r="BA46" i="1"/>
  <c r="BA42" i="1"/>
  <c r="BA38" i="1"/>
  <c r="BA34" i="1"/>
  <c r="BA30" i="1"/>
  <c r="BA26" i="1"/>
  <c r="BA22" i="1"/>
  <c r="BA18" i="1"/>
  <c r="BA14" i="1"/>
  <c r="BA10" i="1"/>
  <c r="BA6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400" i="1"/>
  <c r="AW329" i="1"/>
  <c r="AW312" i="1"/>
  <c r="AW244" i="1"/>
  <c r="AW226" i="1"/>
  <c r="AW413" i="1"/>
  <c r="AW391" i="1"/>
  <c r="AW297" i="1"/>
  <c r="AW209" i="1"/>
  <c r="AW390" i="1"/>
  <c r="AW290" i="1"/>
  <c r="AW201" i="1"/>
  <c r="AW411" i="1"/>
  <c r="AW388" i="1"/>
  <c r="AW286" i="1"/>
  <c r="AW408" i="1"/>
  <c r="AW269" i="1"/>
  <c r="AW158" i="1"/>
  <c r="AW379" i="1"/>
  <c r="AW337" i="1"/>
  <c r="AW254" i="1"/>
  <c r="AW144" i="1"/>
  <c r="AW402" i="1"/>
  <c r="AW377" i="1"/>
  <c r="AW333" i="1"/>
  <c r="AW248" i="1"/>
  <c r="AW409" i="1"/>
  <c r="AW399" i="1"/>
  <c r="AW322" i="1"/>
  <c r="AW280" i="1"/>
  <c r="AW237" i="1"/>
  <c r="AW118" i="1"/>
  <c r="AW397" i="1"/>
  <c r="AW385" i="1"/>
  <c r="AW318" i="1"/>
  <c r="AW276" i="1"/>
  <c r="AW233" i="1"/>
  <c r="AW184" i="1"/>
  <c r="AW111" i="1"/>
  <c r="AW176" i="1"/>
  <c r="AW382" i="1"/>
  <c r="AW343" i="1"/>
  <c r="AW308" i="1"/>
  <c r="AW265" i="1"/>
  <c r="AW222" i="1"/>
  <c r="AW171" i="1"/>
  <c r="AW65" i="1"/>
  <c r="AW414" i="1"/>
  <c r="AW340" i="1"/>
  <c r="AW301" i="1"/>
  <c r="AW258" i="1"/>
  <c r="AW214" i="1"/>
  <c r="AW163" i="1"/>
  <c r="AW416" i="1"/>
  <c r="AW407" i="1"/>
  <c r="AW398" i="1"/>
  <c r="AW393" i="1"/>
  <c r="AW384" i="1"/>
  <c r="AW342" i="1"/>
  <c r="AW332" i="1"/>
  <c r="AW321" i="1"/>
  <c r="AW310" i="1"/>
  <c r="AW300" i="1"/>
  <c r="AW289" i="1"/>
  <c r="AW278" i="1"/>
  <c r="AW268" i="1"/>
  <c r="AW257" i="1"/>
  <c r="AW246" i="1"/>
  <c r="AW236" i="1"/>
  <c r="AW225" i="1"/>
  <c r="AW200" i="1"/>
  <c r="AW187" i="1"/>
  <c r="AW174" i="1"/>
  <c r="AW161" i="1"/>
  <c r="AW137" i="1"/>
  <c r="AW112" i="1"/>
  <c r="AW415" i="1"/>
  <c r="AW406" i="1"/>
  <c r="AW401" i="1"/>
  <c r="AW392" i="1"/>
  <c r="AW383" i="1"/>
  <c r="AW338" i="1"/>
  <c r="AW328" i="1"/>
  <c r="AW317" i="1"/>
  <c r="AW306" i="1"/>
  <c r="AW296" i="1"/>
  <c r="AW285" i="1"/>
  <c r="AW274" i="1"/>
  <c r="AW264" i="1"/>
  <c r="AW253" i="1"/>
  <c r="AW242" i="1"/>
  <c r="AW232" i="1"/>
  <c r="AW208" i="1"/>
  <c r="AW195" i="1"/>
  <c r="AW182" i="1"/>
  <c r="AW169" i="1"/>
  <c r="AW131" i="1"/>
  <c r="AW410" i="1"/>
  <c r="AW405" i="1"/>
  <c r="AW396" i="1"/>
  <c r="AW387" i="1"/>
  <c r="AW378" i="1"/>
  <c r="AW371" i="1"/>
  <c r="AW363" i="1"/>
  <c r="AW355" i="1"/>
  <c r="AW347" i="1"/>
  <c r="AW327" i="1"/>
  <c r="AW295" i="1"/>
  <c r="AW263" i="1"/>
  <c r="AW231" i="1"/>
  <c r="AW220" i="1"/>
  <c r="AW207" i="1"/>
  <c r="AW194" i="1"/>
  <c r="AW181" i="1"/>
  <c r="AW156" i="1"/>
  <c r="AW130" i="1"/>
  <c r="AW104" i="1"/>
  <c r="AW49" i="1"/>
  <c r="AW326" i="1"/>
  <c r="AW316" i="1"/>
  <c r="AW305" i="1"/>
  <c r="AW294" i="1"/>
  <c r="AW284" i="1"/>
  <c r="AW273" i="1"/>
  <c r="AW262" i="1"/>
  <c r="AW252" i="1"/>
  <c r="AW241" i="1"/>
  <c r="AW230" i="1"/>
  <c r="AW219" i="1"/>
  <c r="AW206" i="1"/>
  <c r="AW193" i="1"/>
  <c r="AW168" i="1"/>
  <c r="AW150" i="1"/>
  <c r="AW404" i="1"/>
  <c r="AW395" i="1"/>
  <c r="AW386" i="1"/>
  <c r="AW381" i="1"/>
  <c r="AW334" i="1"/>
  <c r="AW324" i="1"/>
  <c r="AW313" i="1"/>
  <c r="AW302" i="1"/>
  <c r="AW292" i="1"/>
  <c r="AW281" i="1"/>
  <c r="AW270" i="1"/>
  <c r="AW260" i="1"/>
  <c r="AW249" i="1"/>
  <c r="AW238" i="1"/>
  <c r="AW228" i="1"/>
  <c r="AW216" i="1"/>
  <c r="AW203" i="1"/>
  <c r="AW190" i="1"/>
  <c r="AW177" i="1"/>
  <c r="AW149" i="1"/>
  <c r="AW124" i="1"/>
  <c r="AW96" i="1"/>
  <c r="AW33" i="1"/>
  <c r="AW412" i="1"/>
  <c r="AW403" i="1"/>
  <c r="AW394" i="1"/>
  <c r="AW389" i="1"/>
  <c r="AW380" i="1"/>
  <c r="AW375" i="1"/>
  <c r="AW367" i="1"/>
  <c r="AW359" i="1"/>
  <c r="AW351" i="1"/>
  <c r="AW311" i="1"/>
  <c r="AW279" i="1"/>
  <c r="AW247" i="1"/>
  <c r="AW213" i="1"/>
  <c r="AW188" i="1"/>
  <c r="AW175" i="1"/>
  <c r="AW162" i="1"/>
  <c r="AW143" i="1"/>
  <c r="AW117" i="1"/>
  <c r="AW81" i="1"/>
  <c r="AW17" i="1"/>
  <c r="AW376" i="1"/>
  <c r="AW372" i="1"/>
  <c r="AW368" i="1"/>
  <c r="AW364" i="1"/>
  <c r="AW360" i="1"/>
  <c r="AW356" i="1"/>
  <c r="AW352" i="1"/>
  <c r="AW348" i="1"/>
  <c r="AW344" i="1"/>
  <c r="AW339" i="1"/>
  <c r="AW323" i="1"/>
  <c r="AW307" i="1"/>
  <c r="AW291" i="1"/>
  <c r="AW275" i="1"/>
  <c r="AW259" i="1"/>
  <c r="AW243" i="1"/>
  <c r="AW227" i="1"/>
  <c r="AW221" i="1"/>
  <c r="AW215" i="1"/>
  <c r="AW202" i="1"/>
  <c r="AW196" i="1"/>
  <c r="AW189" i="1"/>
  <c r="AW183" i="1"/>
  <c r="AW170" i="1"/>
  <c r="AW164" i="1"/>
  <c r="AW157" i="1"/>
  <c r="AW151" i="1"/>
  <c r="AW138" i="1"/>
  <c r="AW132" i="1"/>
  <c r="AW125" i="1"/>
  <c r="AW119" i="1"/>
  <c r="AW105" i="1"/>
  <c r="AW97" i="1"/>
  <c r="AW85" i="1"/>
  <c r="AW69" i="1"/>
  <c r="AW53" i="1"/>
  <c r="AW37" i="1"/>
  <c r="AW21" i="1"/>
  <c r="AW155" i="1"/>
  <c r="AW142" i="1"/>
  <c r="AW136" i="1"/>
  <c r="AW129" i="1"/>
  <c r="AW123" i="1"/>
  <c r="AW110" i="1"/>
  <c r="AW102" i="1"/>
  <c r="AW94" i="1"/>
  <c r="AW374" i="1"/>
  <c r="AW370" i="1"/>
  <c r="AW366" i="1"/>
  <c r="AW362" i="1"/>
  <c r="AW358" i="1"/>
  <c r="AW354" i="1"/>
  <c r="AW350" i="1"/>
  <c r="AW346" i="1"/>
  <c r="AW331" i="1"/>
  <c r="AW315" i="1"/>
  <c r="AW299" i="1"/>
  <c r="AW283" i="1"/>
  <c r="AW267" i="1"/>
  <c r="AW251" i="1"/>
  <c r="AW235" i="1"/>
  <c r="AW218" i="1"/>
  <c r="AW212" i="1"/>
  <c r="AW205" i="1"/>
  <c r="AW199" i="1"/>
  <c r="AW186" i="1"/>
  <c r="AW180" i="1"/>
  <c r="AW173" i="1"/>
  <c r="AW167" i="1"/>
  <c r="AW154" i="1"/>
  <c r="AW148" i="1"/>
  <c r="AW141" i="1"/>
  <c r="AW135" i="1"/>
  <c r="AW122" i="1"/>
  <c r="AW116" i="1"/>
  <c r="AW109" i="1"/>
  <c r="AW101" i="1"/>
  <c r="AW93" i="1"/>
  <c r="AW77" i="1"/>
  <c r="AW61" i="1"/>
  <c r="AW45" i="1"/>
  <c r="AW29" i="1"/>
  <c r="AW13" i="1"/>
  <c r="AW341" i="1"/>
  <c r="AW336" i="1"/>
  <c r="AW330" i="1"/>
  <c r="AW325" i="1"/>
  <c r="AW320" i="1"/>
  <c r="AW314" i="1"/>
  <c r="AW309" i="1"/>
  <c r="AW304" i="1"/>
  <c r="AW298" i="1"/>
  <c r="AW293" i="1"/>
  <c r="AW288" i="1"/>
  <c r="AW282" i="1"/>
  <c r="AW277" i="1"/>
  <c r="AW272" i="1"/>
  <c r="AW266" i="1"/>
  <c r="AW261" i="1"/>
  <c r="AW256" i="1"/>
  <c r="AW250" i="1"/>
  <c r="AW245" i="1"/>
  <c r="AW240" i="1"/>
  <c r="AW234" i="1"/>
  <c r="AW229" i="1"/>
  <c r="AW224" i="1"/>
  <c r="AW217" i="1"/>
  <c r="AW211" i="1"/>
  <c r="AW198" i="1"/>
  <c r="AW192" i="1"/>
  <c r="AW185" i="1"/>
  <c r="AW179" i="1"/>
  <c r="AW166" i="1"/>
  <c r="AW160" i="1"/>
  <c r="AW153" i="1"/>
  <c r="AW147" i="1"/>
  <c r="AW134" i="1"/>
  <c r="AW128" i="1"/>
  <c r="AW121" i="1"/>
  <c r="AW115" i="1"/>
  <c r="AW373" i="1"/>
  <c r="AW369" i="1"/>
  <c r="AW365" i="1"/>
  <c r="AW361" i="1"/>
  <c r="AW357" i="1"/>
  <c r="AW353" i="1"/>
  <c r="AW349" i="1"/>
  <c r="AW345" i="1"/>
  <c r="AW335" i="1"/>
  <c r="AW319" i="1"/>
  <c r="AW303" i="1"/>
  <c r="AW287" i="1"/>
  <c r="AW271" i="1"/>
  <c r="AW255" i="1"/>
  <c r="AW239" i="1"/>
  <c r="AW223" i="1"/>
  <c r="AW210" i="1"/>
  <c r="AW204" i="1"/>
  <c r="AW197" i="1"/>
  <c r="AW191" i="1"/>
  <c r="AW178" i="1"/>
  <c r="AW172" i="1"/>
  <c r="AW165" i="1"/>
  <c r="AW159" i="1"/>
  <c r="AW146" i="1"/>
  <c r="AW140" i="1"/>
  <c r="AW133" i="1"/>
  <c r="AW127" i="1"/>
  <c r="AW114" i="1"/>
  <c r="AW108" i="1"/>
  <c r="AW100" i="1"/>
  <c r="AW89" i="1"/>
  <c r="AW73" i="1"/>
  <c r="AW57" i="1"/>
  <c r="AW41" i="1"/>
  <c r="AW25" i="1"/>
  <c r="AW9" i="1"/>
  <c r="AW152" i="1"/>
  <c r="AW145" i="1"/>
  <c r="AW139" i="1"/>
  <c r="AW126" i="1"/>
  <c r="AW120" i="1"/>
  <c r="AW113" i="1"/>
  <c r="AW106" i="1"/>
  <c r="AW98" i="1"/>
  <c r="AW92" i="1"/>
  <c r="AW88" i="1"/>
  <c r="AW84" i="1"/>
  <c r="AW80" i="1"/>
  <c r="AW76" i="1"/>
  <c r="AW72" i="1"/>
  <c r="AW68" i="1"/>
  <c r="AW64" i="1"/>
  <c r="AW60" i="1"/>
  <c r="AW56" i="1"/>
  <c r="AW52" i="1"/>
  <c r="AW48" i="1"/>
  <c r="AW44" i="1"/>
  <c r="AW40" i="1"/>
  <c r="AW36" i="1"/>
  <c r="AW32" i="1"/>
  <c r="AW28" i="1"/>
  <c r="AW24" i="1"/>
  <c r="AW20" i="1"/>
  <c r="AW16" i="1"/>
  <c r="AW12" i="1"/>
  <c r="AW8" i="1"/>
  <c r="AW107" i="1"/>
  <c r="AW103" i="1"/>
  <c r="AW99" i="1"/>
  <c r="AW95" i="1"/>
  <c r="AW91" i="1"/>
  <c r="AW87" i="1"/>
  <c r="AW83" i="1"/>
  <c r="AW79" i="1"/>
  <c r="AW75" i="1"/>
  <c r="AW71" i="1"/>
  <c r="AW67" i="1"/>
  <c r="AW63" i="1"/>
  <c r="AW59" i="1"/>
  <c r="AW55" i="1"/>
  <c r="AW51" i="1"/>
  <c r="AW47" i="1"/>
  <c r="AW43" i="1"/>
  <c r="AW39" i="1"/>
  <c r="AW35" i="1"/>
  <c r="AW31" i="1"/>
  <c r="AW27" i="1"/>
  <c r="AW23" i="1"/>
  <c r="AW19" i="1"/>
  <c r="AW15" i="1"/>
  <c r="AW11" i="1"/>
  <c r="AW7" i="1"/>
  <c r="AW90" i="1"/>
  <c r="AW86" i="1"/>
  <c r="AW82" i="1"/>
  <c r="AW78" i="1"/>
  <c r="AW74" i="1"/>
  <c r="AW70" i="1"/>
  <c r="AW66" i="1"/>
  <c r="AW62" i="1"/>
  <c r="AW58" i="1"/>
  <c r="AW54" i="1"/>
  <c r="AW50" i="1"/>
  <c r="AW46" i="1"/>
  <c r="AW42" i="1"/>
  <c r="AW38" i="1"/>
  <c r="AW34" i="1"/>
  <c r="AW30" i="1"/>
  <c r="AW26" i="1"/>
  <c r="AW22" i="1"/>
  <c r="AW18" i="1"/>
  <c r="AW14" i="1"/>
  <c r="AW10" i="1"/>
  <c r="AW6" i="1"/>
  <c r="AS1384" i="1"/>
  <c r="AS1372" i="1"/>
  <c r="AS1360" i="1"/>
  <c r="AS1352" i="1"/>
  <c r="AS1334" i="1"/>
  <c r="AS1311" i="1"/>
  <c r="AS1284" i="1"/>
  <c r="AS1236" i="1"/>
  <c r="AS1168" i="1"/>
  <c r="AS1120" i="1"/>
  <c r="AS1051" i="1"/>
  <c r="AS1346" i="1"/>
  <c r="AS1337" i="1"/>
  <c r="AS1328" i="1"/>
  <c r="AS1323" i="1"/>
  <c r="AS1314" i="1"/>
  <c r="AS1305" i="1"/>
  <c r="AS1296" i="1"/>
  <c r="AS1291" i="1"/>
  <c r="AS1282" i="1"/>
  <c r="AS1277" i="1"/>
  <c r="AS1272" i="1"/>
  <c r="AS1259" i="1"/>
  <c r="AS1240" i="1"/>
  <c r="AS1176" i="1"/>
  <c r="AS1163" i="1"/>
  <c r="AS1152" i="1"/>
  <c r="AS1139" i="1"/>
  <c r="AS1115" i="1"/>
  <c r="AS1090" i="1"/>
  <c r="AS1074" i="1"/>
  <c r="AS1001" i="1"/>
  <c r="AS928" i="1"/>
  <c r="AS610" i="1"/>
  <c r="AS1390" i="1"/>
  <c r="AS1386" i="1"/>
  <c r="AS1382" i="1"/>
  <c r="AS1378" i="1"/>
  <c r="AS1374" i="1"/>
  <c r="AS1370" i="1"/>
  <c r="AS1366" i="1"/>
  <c r="AS1362" i="1"/>
  <c r="AS1358" i="1"/>
  <c r="AS1354" i="1"/>
  <c r="AS1350" i="1"/>
  <c r="AS1341" i="1"/>
  <c r="AS1332" i="1"/>
  <c r="AS1327" i="1"/>
  <c r="AS1318" i="1"/>
  <c r="AS1309" i="1"/>
  <c r="AS1300" i="1"/>
  <c r="AS1295" i="1"/>
  <c r="AS1286" i="1"/>
  <c r="AS1271" i="1"/>
  <c r="AS1252" i="1"/>
  <c r="AS1239" i="1"/>
  <c r="AS1186" i="1"/>
  <c r="AS1162" i="1"/>
  <c r="AS1138" i="1"/>
  <c r="AS1113" i="1"/>
  <c r="AS1089" i="1"/>
  <c r="AS1033" i="1"/>
  <c r="AS960" i="1"/>
  <c r="AS923" i="1"/>
  <c r="AS556" i="1"/>
  <c r="AS1336" i="1"/>
  <c r="AS1313" i="1"/>
  <c r="AS1304" i="1"/>
  <c r="AS1290" i="1"/>
  <c r="AS1281" i="1"/>
  <c r="AS1276" i="1"/>
  <c r="AS1264" i="1"/>
  <c r="AS1251" i="1"/>
  <c r="AS1232" i="1"/>
  <c r="AS1185" i="1"/>
  <c r="AS1161" i="1"/>
  <c r="AS1112" i="1"/>
  <c r="AS1099" i="1"/>
  <c r="AS1088" i="1"/>
  <c r="AS1065" i="1"/>
  <c r="AS992" i="1"/>
  <c r="AS955" i="1"/>
  <c r="AS492" i="1"/>
  <c r="AS1345" i="1"/>
  <c r="AS1331" i="1"/>
  <c r="AS1299" i="1"/>
  <c r="AS1389" i="1"/>
  <c r="AS1385" i="1"/>
  <c r="AS1381" i="1"/>
  <c r="AS1377" i="1"/>
  <c r="AS1373" i="1"/>
  <c r="AS1369" i="1"/>
  <c r="AS1365" i="1"/>
  <c r="AS1361" i="1"/>
  <c r="AS1357" i="1"/>
  <c r="AS1353" i="1"/>
  <c r="AS1349" i="1"/>
  <c r="AS1340" i="1"/>
  <c r="AS1335" i="1"/>
  <c r="AS1326" i="1"/>
  <c r="AS1317" i="1"/>
  <c r="AS1308" i="1"/>
  <c r="AS1303" i="1"/>
  <c r="AS1294" i="1"/>
  <c r="AS1285" i="1"/>
  <c r="AS1275" i="1"/>
  <c r="AS1263" i="1"/>
  <c r="AS1244" i="1"/>
  <c r="AS1231" i="1"/>
  <c r="AS1224" i="1"/>
  <c r="AS1216" i="1"/>
  <c r="AS1184" i="1"/>
  <c r="AS1171" i="1"/>
  <c r="AS1147" i="1"/>
  <c r="AS1122" i="1"/>
  <c r="AS1098" i="1"/>
  <c r="AS1024" i="1"/>
  <c r="AS987" i="1"/>
  <c r="AS914" i="1"/>
  <c r="AS1212" i="1"/>
  <c r="AS1208" i="1"/>
  <c r="AS1204" i="1"/>
  <c r="AS1200" i="1"/>
  <c r="AS1196" i="1"/>
  <c r="AS1192" i="1"/>
  <c r="AS1188" i="1"/>
  <c r="AS1183" i="1"/>
  <c r="AS1174" i="1"/>
  <c r="AS1165" i="1"/>
  <c r="AS1156" i="1"/>
  <c r="AS1151" i="1"/>
  <c r="AS1142" i="1"/>
  <c r="AS1133" i="1"/>
  <c r="AS1124" i="1"/>
  <c r="AS1119" i="1"/>
  <c r="AS1110" i="1"/>
  <c r="AS1101" i="1"/>
  <c r="AS1092" i="1"/>
  <c r="AS1087" i="1"/>
  <c r="AS1078" i="1"/>
  <c r="AS1069" i="1"/>
  <c r="AS1060" i="1"/>
  <c r="AS1055" i="1"/>
  <c r="AS1046" i="1"/>
  <c r="AS1037" i="1"/>
  <c r="AS1028" i="1"/>
  <c r="AS1023" i="1"/>
  <c r="AS1014" i="1"/>
  <c r="AS1005" i="1"/>
  <c r="AS996" i="1"/>
  <c r="AS991" i="1"/>
  <c r="AS982" i="1"/>
  <c r="AS973" i="1"/>
  <c r="AS964" i="1"/>
  <c r="AS959" i="1"/>
  <c r="AS950" i="1"/>
  <c r="AS941" i="1"/>
  <c r="AS932" i="1"/>
  <c r="AS927" i="1"/>
  <c r="AS918" i="1"/>
  <c r="AS896" i="1"/>
  <c r="AS888" i="1"/>
  <c r="AS880" i="1"/>
  <c r="AS872" i="1"/>
  <c r="AS864" i="1"/>
  <c r="AS856" i="1"/>
  <c r="AS848" i="1"/>
  <c r="AS839" i="1"/>
  <c r="AS642" i="1"/>
  <c r="AS548" i="1"/>
  <c r="AS484" i="1"/>
  <c r="AS1187" i="1"/>
  <c r="AS1178" i="1"/>
  <c r="AS1169" i="1"/>
  <c r="AS1160" i="1"/>
  <c r="AS1155" i="1"/>
  <c r="AS1146" i="1"/>
  <c r="AS1137" i="1"/>
  <c r="AS1128" i="1"/>
  <c r="AS1123" i="1"/>
  <c r="AS1114" i="1"/>
  <c r="AS1105" i="1"/>
  <c r="AS1096" i="1"/>
  <c r="AS1091" i="1"/>
  <c r="AS1082" i="1"/>
  <c r="AS1073" i="1"/>
  <c r="AS1064" i="1"/>
  <c r="AS1059" i="1"/>
  <c r="AS1050" i="1"/>
  <c r="AS1041" i="1"/>
  <c r="AS1032" i="1"/>
  <c r="AS1027" i="1"/>
  <c r="AS1018" i="1"/>
  <c r="AS1009" i="1"/>
  <c r="AS1000" i="1"/>
  <c r="AS995" i="1"/>
  <c r="AS986" i="1"/>
  <c r="AS977" i="1"/>
  <c r="AS968" i="1"/>
  <c r="AS963" i="1"/>
  <c r="AS954" i="1"/>
  <c r="AS945" i="1"/>
  <c r="AS936" i="1"/>
  <c r="AS931" i="1"/>
  <c r="AS922" i="1"/>
  <c r="AS913" i="1"/>
  <c r="AS908" i="1"/>
  <c r="AS902" i="1"/>
  <c r="AS895" i="1"/>
  <c r="AS887" i="1"/>
  <c r="AS879" i="1"/>
  <c r="AS871" i="1"/>
  <c r="AS863" i="1"/>
  <c r="AS855" i="1"/>
  <c r="AS847" i="1"/>
  <c r="AS674" i="1"/>
  <c r="AS540" i="1"/>
  <c r="AS476" i="1"/>
  <c r="AS1227" i="1"/>
  <c r="AS1223" i="1"/>
  <c r="AS1219" i="1"/>
  <c r="AS1215" i="1"/>
  <c r="AS1211" i="1"/>
  <c r="AS1207" i="1"/>
  <c r="AS1203" i="1"/>
  <c r="AS1199" i="1"/>
  <c r="AS1195" i="1"/>
  <c r="AS1191" i="1"/>
  <c r="AS1182" i="1"/>
  <c r="AS1173" i="1"/>
  <c r="AS1164" i="1"/>
  <c r="AS1159" i="1"/>
  <c r="AS1150" i="1"/>
  <c r="AS1141" i="1"/>
  <c r="AS1132" i="1"/>
  <c r="AS1127" i="1"/>
  <c r="AS1118" i="1"/>
  <c r="AS1109" i="1"/>
  <c r="AS1100" i="1"/>
  <c r="AS1095" i="1"/>
  <c r="AS1086" i="1"/>
  <c r="AS1077" i="1"/>
  <c r="AS1068" i="1"/>
  <c r="AS1063" i="1"/>
  <c r="AS1054" i="1"/>
  <c r="AS1045" i="1"/>
  <c r="AS1036" i="1"/>
  <c r="AS1031" i="1"/>
  <c r="AS1022" i="1"/>
  <c r="AS1013" i="1"/>
  <c r="AS1004" i="1"/>
  <c r="AS999" i="1"/>
  <c r="AS990" i="1"/>
  <c r="AS981" i="1"/>
  <c r="AS972" i="1"/>
  <c r="AS967" i="1"/>
  <c r="AS958" i="1"/>
  <c r="AS949" i="1"/>
  <c r="AS940" i="1"/>
  <c r="AS935" i="1"/>
  <c r="AS926" i="1"/>
  <c r="AS917" i="1"/>
  <c r="AS907" i="1"/>
  <c r="AS594" i="1"/>
  <c r="AS532" i="1"/>
  <c r="AS468" i="1"/>
  <c r="AS1072" i="1"/>
  <c r="AS1067" i="1"/>
  <c r="AS1058" i="1"/>
  <c r="AS1049" i="1"/>
  <c r="AS1040" i="1"/>
  <c r="AS1035" i="1"/>
  <c r="AS1026" i="1"/>
  <c r="AS1017" i="1"/>
  <c r="AS1008" i="1"/>
  <c r="AS1003" i="1"/>
  <c r="AS994" i="1"/>
  <c r="AS985" i="1"/>
  <c r="AS976" i="1"/>
  <c r="AS971" i="1"/>
  <c r="AS962" i="1"/>
  <c r="AS953" i="1"/>
  <c r="AS944" i="1"/>
  <c r="AS939" i="1"/>
  <c r="AS930" i="1"/>
  <c r="AS921" i="1"/>
  <c r="AS912" i="1"/>
  <c r="AS900" i="1"/>
  <c r="AS835" i="1"/>
  <c r="AS628" i="1"/>
  <c r="AS588" i="1"/>
  <c r="AS524" i="1"/>
  <c r="AS460" i="1"/>
  <c r="AS1278" i="1"/>
  <c r="AS1274" i="1"/>
  <c r="AS1270" i="1"/>
  <c r="AS1266" i="1"/>
  <c r="AS1262" i="1"/>
  <c r="AS1258" i="1"/>
  <c r="AS1254" i="1"/>
  <c r="AS1250" i="1"/>
  <c r="AS1246" i="1"/>
  <c r="AS1242" i="1"/>
  <c r="AS1238" i="1"/>
  <c r="AS1234" i="1"/>
  <c r="AS1230" i="1"/>
  <c r="AS1226" i="1"/>
  <c r="AS1222" i="1"/>
  <c r="AS1218" i="1"/>
  <c r="AS1214" i="1"/>
  <c r="AS1210" i="1"/>
  <c r="AS1206" i="1"/>
  <c r="AS1202" i="1"/>
  <c r="AS1198" i="1"/>
  <c r="AS1194" i="1"/>
  <c r="AS1190" i="1"/>
  <c r="AS1181" i="1"/>
  <c r="AS1172" i="1"/>
  <c r="AS1167" i="1"/>
  <c r="AS1158" i="1"/>
  <c r="AS1149" i="1"/>
  <c r="AS1140" i="1"/>
  <c r="AS1135" i="1"/>
  <c r="AS1126" i="1"/>
  <c r="AS1117" i="1"/>
  <c r="AS1108" i="1"/>
  <c r="AS1103" i="1"/>
  <c r="AS1094" i="1"/>
  <c r="AS1085" i="1"/>
  <c r="AS1076" i="1"/>
  <c r="AS1071" i="1"/>
  <c r="AS1062" i="1"/>
  <c r="AS1053" i="1"/>
  <c r="AS1044" i="1"/>
  <c r="AS1039" i="1"/>
  <c r="AS1030" i="1"/>
  <c r="AS1021" i="1"/>
  <c r="AS1012" i="1"/>
  <c r="AS1007" i="1"/>
  <c r="AS998" i="1"/>
  <c r="AS989" i="1"/>
  <c r="AS980" i="1"/>
  <c r="AS975" i="1"/>
  <c r="AS966" i="1"/>
  <c r="AS957" i="1"/>
  <c r="AS948" i="1"/>
  <c r="AS943" i="1"/>
  <c r="AS934" i="1"/>
  <c r="AS925" i="1"/>
  <c r="AS916" i="1"/>
  <c r="AS911" i="1"/>
  <c r="AS906" i="1"/>
  <c r="AS899" i="1"/>
  <c r="AS892" i="1"/>
  <c r="AS884" i="1"/>
  <c r="AS876" i="1"/>
  <c r="AS868" i="1"/>
  <c r="AS860" i="1"/>
  <c r="AS852" i="1"/>
  <c r="AS844" i="1"/>
  <c r="AS660" i="1"/>
  <c r="AS580" i="1"/>
  <c r="AS516" i="1"/>
  <c r="AS1080" i="1"/>
  <c r="AS1075" i="1"/>
  <c r="AS1066" i="1"/>
  <c r="AS1057" i="1"/>
  <c r="AS1048" i="1"/>
  <c r="AS1043" i="1"/>
  <c r="AS1034" i="1"/>
  <c r="AS1025" i="1"/>
  <c r="AS1016" i="1"/>
  <c r="AS1011" i="1"/>
  <c r="AS1002" i="1"/>
  <c r="AS993" i="1"/>
  <c r="AS984" i="1"/>
  <c r="AS979" i="1"/>
  <c r="AS970" i="1"/>
  <c r="AS961" i="1"/>
  <c r="AS952" i="1"/>
  <c r="AS947" i="1"/>
  <c r="AS938" i="1"/>
  <c r="AS929" i="1"/>
  <c r="AS920" i="1"/>
  <c r="AS915" i="1"/>
  <c r="AS891" i="1"/>
  <c r="AS883" i="1"/>
  <c r="AS875" i="1"/>
  <c r="AS867" i="1"/>
  <c r="AS859" i="1"/>
  <c r="AS851" i="1"/>
  <c r="AS843" i="1"/>
  <c r="AS692" i="1"/>
  <c r="AS619" i="1"/>
  <c r="AS572" i="1"/>
  <c r="AS508" i="1"/>
  <c r="AS1269" i="1"/>
  <c r="AS1265" i="1"/>
  <c r="AS1261" i="1"/>
  <c r="AS1257" i="1"/>
  <c r="AS1253" i="1"/>
  <c r="AS1249" i="1"/>
  <c r="AS1245" i="1"/>
  <c r="AS1241" i="1"/>
  <c r="AS1237" i="1"/>
  <c r="AS1233" i="1"/>
  <c r="AS1229" i="1"/>
  <c r="AS1225" i="1"/>
  <c r="AS1221" i="1"/>
  <c r="AS1217" i="1"/>
  <c r="AS1213" i="1"/>
  <c r="AS1209" i="1"/>
  <c r="AS1205" i="1"/>
  <c r="AS1201" i="1"/>
  <c r="AS1197" i="1"/>
  <c r="AS1193" i="1"/>
  <c r="AS1189" i="1"/>
  <c r="AS1180" i="1"/>
  <c r="AS1175" i="1"/>
  <c r="AS1166" i="1"/>
  <c r="AS1157" i="1"/>
  <c r="AS1148" i="1"/>
  <c r="AS1143" i="1"/>
  <c r="AS1134" i="1"/>
  <c r="AS1125" i="1"/>
  <c r="AS1116" i="1"/>
  <c r="AS1111" i="1"/>
  <c r="AS1102" i="1"/>
  <c r="AS1093" i="1"/>
  <c r="AS1084" i="1"/>
  <c r="AS1079" i="1"/>
  <c r="AS1070" i="1"/>
  <c r="AR969" i="1"/>
  <c r="AR1042" i="1"/>
  <c r="AR1104" i="1"/>
  <c r="AR1129" i="1"/>
  <c r="AR1153" i="1"/>
  <c r="AR1177" i="1"/>
  <c r="AR1220" i="1"/>
  <c r="AR1228" i="1"/>
  <c r="AR1247" i="1"/>
  <c r="AR1260" i="1"/>
  <c r="AR1287" i="1"/>
  <c r="AR1292" i="1"/>
  <c r="AR1301" i="1"/>
  <c r="AR1310" i="1"/>
  <c r="AR1319" i="1"/>
  <c r="AR1324" i="1"/>
  <c r="AR1333" i="1"/>
  <c r="AR1342" i="1"/>
  <c r="AR1351" i="1"/>
  <c r="AR1355" i="1"/>
  <c r="AR1359" i="1"/>
  <c r="AR1363" i="1"/>
  <c r="AR1367" i="1"/>
  <c r="AR1371" i="1"/>
  <c r="AR1375" i="1"/>
  <c r="AR1379" i="1"/>
  <c r="AR1383" i="1"/>
  <c r="AR1387" i="1"/>
  <c r="AR1391" i="1"/>
  <c r="AR903" i="1"/>
  <c r="AR1131" i="1"/>
  <c r="AR1268" i="1"/>
  <c r="AR1302" i="1"/>
  <c r="AR1325" i="1"/>
  <c r="AR1348" i="1"/>
  <c r="AR1364" i="1"/>
  <c r="AR1380" i="1"/>
  <c r="AR683" i="1"/>
  <c r="AR937" i="1"/>
  <c r="AR1010" i="1"/>
  <c r="AR1106" i="1"/>
  <c r="AR1130" i="1"/>
  <c r="AR1154" i="1"/>
  <c r="AR1179" i="1"/>
  <c r="AR1235" i="1"/>
  <c r="AR1248" i="1"/>
  <c r="AR1267" i="1"/>
  <c r="AR1273" i="1"/>
  <c r="AR1283" i="1"/>
  <c r="AR1288" i="1"/>
  <c r="AR1297" i="1"/>
  <c r="AR1306" i="1"/>
  <c r="AR1315" i="1"/>
  <c r="AR1320" i="1"/>
  <c r="AR1329" i="1"/>
  <c r="AR1338" i="1"/>
  <c r="AR1347" i="1"/>
  <c r="AR978" i="1"/>
  <c r="AR1081" i="1"/>
  <c r="AR1107" i="1"/>
  <c r="AR1144" i="1"/>
  <c r="AR1255" i="1"/>
  <c r="AR1279" i="1"/>
  <c r="AR1293" i="1"/>
  <c r="AR1316" i="1"/>
  <c r="AR1343" i="1"/>
  <c r="AR1356" i="1"/>
  <c r="AR1368" i="1"/>
  <c r="AR1376" i="1"/>
  <c r="AR1388" i="1"/>
  <c r="AR946" i="1"/>
  <c r="AR1019" i="1"/>
  <c r="AR1056" i="1"/>
  <c r="AR1083" i="1"/>
  <c r="AR1097" i="1"/>
  <c r="AR1121" i="1"/>
  <c r="AR1145" i="1"/>
  <c r="AR1170" i="1"/>
  <c r="AR1243" i="1"/>
  <c r="AR1256" i="1"/>
  <c r="AR1280" i="1"/>
  <c r="AR1289" i="1"/>
  <c r="AR1298" i="1"/>
  <c r="AR1307" i="1"/>
  <c r="AR1312" i="1"/>
  <c r="AR1321" i="1"/>
  <c r="AR1330" i="1"/>
  <c r="AR1339" i="1"/>
  <c r="AR1344" i="1"/>
  <c r="AR1136" i="1"/>
  <c r="AR1322" i="1"/>
  <c r="AN7" i="1"/>
  <c r="AN11" i="1"/>
  <c r="AN15" i="1"/>
  <c r="AN19" i="1"/>
  <c r="AN23" i="1"/>
  <c r="AN27" i="1"/>
  <c r="AN31" i="1"/>
  <c r="AN35" i="1"/>
  <c r="AN39" i="1"/>
  <c r="AN43" i="1"/>
  <c r="AN47" i="1"/>
  <c r="AN51" i="1"/>
  <c r="AN55" i="1"/>
  <c r="AN59" i="1"/>
  <c r="AN63" i="1"/>
  <c r="AN67" i="1"/>
  <c r="AN71" i="1"/>
  <c r="AN75" i="1"/>
  <c r="AN79" i="1"/>
  <c r="AN83" i="1"/>
  <c r="AN87" i="1"/>
  <c r="AN9" i="1"/>
  <c r="AN13" i="1"/>
  <c r="AN17" i="1"/>
  <c r="AN21" i="1"/>
  <c r="AN25" i="1"/>
  <c r="AN29" i="1"/>
  <c r="AN33" i="1"/>
  <c r="AN37" i="1"/>
  <c r="AN41" i="1"/>
  <c r="AN45" i="1"/>
  <c r="AN49" i="1"/>
  <c r="AN53" i="1"/>
  <c r="AN57" i="1"/>
  <c r="AN61" i="1"/>
  <c r="AN65" i="1"/>
  <c r="AN69" i="1"/>
  <c r="AN73" i="1"/>
  <c r="AN77" i="1"/>
  <c r="AN81" i="1"/>
  <c r="AN6" i="1"/>
  <c r="AN22" i="1"/>
  <c r="AN38" i="1"/>
  <c r="AN54" i="1"/>
  <c r="AN70" i="1"/>
  <c r="AN85" i="1"/>
  <c r="AN94" i="1"/>
  <c r="AN102" i="1"/>
  <c r="AN110" i="1"/>
  <c r="AN118" i="1"/>
  <c r="AN126" i="1"/>
  <c r="AN134" i="1"/>
  <c r="AN142" i="1"/>
  <c r="AN150" i="1"/>
  <c r="AN158" i="1"/>
  <c r="AN166" i="1"/>
  <c r="AN174" i="1"/>
  <c r="AN182" i="1"/>
  <c r="AN190" i="1"/>
  <c r="AN198" i="1"/>
  <c r="AN206" i="1"/>
  <c r="AN214" i="1"/>
  <c r="AN222" i="1"/>
  <c r="AN230" i="1"/>
  <c r="AN238" i="1"/>
  <c r="AN246" i="1"/>
  <c r="AN254" i="1"/>
  <c r="AN262" i="1"/>
  <c r="AN270" i="1"/>
  <c r="AN278" i="1"/>
  <c r="AN285" i="1"/>
  <c r="AN291" i="1"/>
  <c r="AN303" i="1"/>
  <c r="AN308" i="1"/>
  <c r="AN319" i="1"/>
  <c r="AN324" i="1"/>
  <c r="AN335" i="1"/>
  <c r="AN340" i="1"/>
  <c r="AN8" i="1"/>
  <c r="AN24" i="1"/>
  <c r="AN40" i="1"/>
  <c r="AN56" i="1"/>
  <c r="AN72" i="1"/>
  <c r="AN86" i="1"/>
  <c r="AN95" i="1"/>
  <c r="AN103" i="1"/>
  <c r="AN111" i="1"/>
  <c r="AN119" i="1"/>
  <c r="AN127" i="1"/>
  <c r="AN135" i="1"/>
  <c r="AN143" i="1"/>
  <c r="AN151" i="1"/>
  <c r="AN159" i="1"/>
  <c r="AN167" i="1"/>
  <c r="AN175" i="1"/>
  <c r="AN183" i="1"/>
  <c r="AN191" i="1"/>
  <c r="AN199" i="1"/>
  <c r="AN207" i="1"/>
  <c r="AN215" i="1"/>
  <c r="AN223" i="1"/>
  <c r="AN231" i="1"/>
  <c r="AN239" i="1"/>
  <c r="AN247" i="1"/>
  <c r="AN255" i="1"/>
  <c r="AN263" i="1"/>
  <c r="AN271" i="1"/>
  <c r="AN279" i="1"/>
  <c r="AN292" i="1"/>
  <c r="AN298" i="1"/>
  <c r="AN309" i="1"/>
  <c r="AN314" i="1"/>
  <c r="AN325" i="1"/>
  <c r="AN330" i="1"/>
  <c r="AN341" i="1"/>
  <c r="AN346" i="1"/>
  <c r="AN350" i="1"/>
  <c r="AN354" i="1"/>
  <c r="AN358" i="1"/>
  <c r="AN362" i="1"/>
  <c r="AN366" i="1"/>
  <c r="AN370" i="1"/>
  <c r="AN374" i="1"/>
  <c r="AN378" i="1"/>
  <c r="AN382" i="1"/>
  <c r="AN386" i="1"/>
  <c r="AN390" i="1"/>
  <c r="AN394" i="1"/>
  <c r="AN398" i="1"/>
  <c r="AN402" i="1"/>
  <c r="AN406" i="1"/>
  <c r="AN410" i="1"/>
  <c r="AN414" i="1"/>
  <c r="AN418" i="1"/>
  <c r="AN10" i="1"/>
  <c r="AN26" i="1"/>
  <c r="AN42" i="1"/>
  <c r="AN58" i="1"/>
  <c r="AN74" i="1"/>
  <c r="AN88" i="1"/>
  <c r="AN96" i="1"/>
  <c r="AN104" i="1"/>
  <c r="AN112" i="1"/>
  <c r="AN120" i="1"/>
  <c r="AN128" i="1"/>
  <c r="AN136" i="1"/>
  <c r="AN144" i="1"/>
  <c r="AN152" i="1"/>
  <c r="AN160" i="1"/>
  <c r="AN168" i="1"/>
  <c r="AN176" i="1"/>
  <c r="AN184" i="1"/>
  <c r="AN192" i="1"/>
  <c r="AN200" i="1"/>
  <c r="AN208" i="1"/>
  <c r="AN216" i="1"/>
  <c r="AN224" i="1"/>
  <c r="AN232" i="1"/>
  <c r="AN240" i="1"/>
  <c r="AN248" i="1"/>
  <c r="AN256" i="1"/>
  <c r="AN264" i="1"/>
  <c r="AN272" i="1"/>
  <c r="AN280" i="1"/>
  <c r="AN286" i="1"/>
  <c r="AN293" i="1"/>
  <c r="AN299" i="1"/>
  <c r="AN304" i="1"/>
  <c r="AN315" i="1"/>
  <c r="AN320" i="1"/>
  <c r="AN331" i="1"/>
  <c r="AN336" i="1"/>
  <c r="AN12" i="1"/>
  <c r="AN28" i="1"/>
  <c r="AN44" i="1"/>
  <c r="AN60" i="1"/>
  <c r="AN76" i="1"/>
  <c r="AN89" i="1"/>
  <c r="AN97" i="1"/>
  <c r="AN105" i="1"/>
  <c r="AN113" i="1"/>
  <c r="AN121" i="1"/>
  <c r="AN129" i="1"/>
  <c r="AN137" i="1"/>
  <c r="AN145" i="1"/>
  <c r="AN153" i="1"/>
  <c r="AN161" i="1"/>
  <c r="AN169" i="1"/>
  <c r="AN177" i="1"/>
  <c r="AN185" i="1"/>
  <c r="AN193" i="1"/>
  <c r="AN201" i="1"/>
  <c r="AN209" i="1"/>
  <c r="AN217" i="1"/>
  <c r="AN225" i="1"/>
  <c r="AN233" i="1"/>
  <c r="AN241" i="1"/>
  <c r="AN249" i="1"/>
  <c r="AN257" i="1"/>
  <c r="AN265" i="1"/>
  <c r="AN273" i="1"/>
  <c r="AN281" i="1"/>
  <c r="AN287" i="1"/>
  <c r="AN305" i="1"/>
  <c r="AN310" i="1"/>
  <c r="AN321" i="1"/>
  <c r="AN326" i="1"/>
  <c r="AN337" i="1"/>
  <c r="AN342" i="1"/>
  <c r="AN347" i="1"/>
  <c r="AN351" i="1"/>
  <c r="AN355" i="1"/>
  <c r="AN359" i="1"/>
  <c r="AN363" i="1"/>
  <c r="AN367" i="1"/>
  <c r="AN371" i="1"/>
  <c r="AN375" i="1"/>
  <c r="AN379" i="1"/>
  <c r="AN383" i="1"/>
  <c r="AN14" i="1"/>
  <c r="AN30" i="1"/>
  <c r="AN46" i="1"/>
  <c r="AN62" i="1"/>
  <c r="AN78" i="1"/>
  <c r="AN90" i="1"/>
  <c r="AN98" i="1"/>
  <c r="AN106" i="1"/>
  <c r="AN114" i="1"/>
  <c r="AN122" i="1"/>
  <c r="AN130" i="1"/>
  <c r="AN138" i="1"/>
  <c r="AN146" i="1"/>
  <c r="AN154" i="1"/>
  <c r="AN162" i="1"/>
  <c r="AN170" i="1"/>
  <c r="AN178" i="1"/>
  <c r="AN186" i="1"/>
  <c r="AN194" i="1"/>
  <c r="AN202" i="1"/>
  <c r="AN210" i="1"/>
  <c r="AN218" i="1"/>
  <c r="AN226" i="1"/>
  <c r="AN234" i="1"/>
  <c r="AN242" i="1"/>
  <c r="AN250" i="1"/>
  <c r="AN258" i="1"/>
  <c r="AN266" i="1"/>
  <c r="AN274" i="1"/>
  <c r="AN288" i="1"/>
  <c r="AN294" i="1"/>
  <c r="AN300" i="1"/>
  <c r="AN311" i="1"/>
  <c r="AN316" i="1"/>
  <c r="AN327" i="1"/>
  <c r="AN332" i="1"/>
  <c r="AN343" i="1"/>
  <c r="AN16" i="1"/>
  <c r="AN32" i="1"/>
  <c r="AN48" i="1"/>
  <c r="AN64" i="1"/>
  <c r="AN80" i="1"/>
  <c r="AN91" i="1"/>
  <c r="AN99" i="1"/>
  <c r="AN107" i="1"/>
  <c r="AN115" i="1"/>
  <c r="AN123" i="1"/>
  <c r="AN131" i="1"/>
  <c r="AN139" i="1"/>
  <c r="AN147" i="1"/>
  <c r="AN155" i="1"/>
  <c r="AN163" i="1"/>
  <c r="AN171" i="1"/>
  <c r="AN179" i="1"/>
  <c r="AN187" i="1"/>
  <c r="AN195" i="1"/>
  <c r="AN203" i="1"/>
  <c r="AN211" i="1"/>
  <c r="AN219" i="1"/>
  <c r="AN227" i="1"/>
  <c r="AN235" i="1"/>
  <c r="AN243" i="1"/>
  <c r="AN251" i="1"/>
  <c r="AN259" i="1"/>
  <c r="AN267" i="1"/>
  <c r="AN275" i="1"/>
  <c r="AN282" i="1"/>
  <c r="AN289" i="1"/>
  <c r="AN295" i="1"/>
  <c r="AN301" i="1"/>
  <c r="AN306" i="1"/>
  <c r="AN317" i="1"/>
  <c r="AN322" i="1"/>
  <c r="AN333" i="1"/>
  <c r="AN338" i="1"/>
  <c r="AN348" i="1"/>
  <c r="AN352" i="1"/>
  <c r="AN356" i="1"/>
  <c r="AN360" i="1"/>
  <c r="AN364" i="1"/>
  <c r="AN368" i="1"/>
  <c r="AN372" i="1"/>
  <c r="AN376" i="1"/>
  <c r="AN380" i="1"/>
  <c r="AN384" i="1"/>
  <c r="AN388" i="1"/>
  <c r="AN392" i="1"/>
  <c r="AN396" i="1"/>
  <c r="AN400" i="1"/>
  <c r="AN404" i="1"/>
  <c r="AN408" i="1"/>
  <c r="AN412" i="1"/>
  <c r="AN18" i="1"/>
  <c r="AN34" i="1"/>
  <c r="AN50" i="1"/>
  <c r="AN66" i="1"/>
  <c r="AN82" i="1"/>
  <c r="AN92" i="1"/>
  <c r="AN100" i="1"/>
  <c r="AN108" i="1"/>
  <c r="AN116" i="1"/>
  <c r="AN124" i="1"/>
  <c r="AN132" i="1"/>
  <c r="AN140" i="1"/>
  <c r="AN148" i="1"/>
  <c r="AN156" i="1"/>
  <c r="AN164" i="1"/>
  <c r="AN172" i="1"/>
  <c r="AN180" i="1"/>
  <c r="AN188" i="1"/>
  <c r="AN196" i="1"/>
  <c r="AN204" i="1"/>
  <c r="AN212" i="1"/>
  <c r="AN220" i="1"/>
  <c r="AN228" i="1"/>
  <c r="AN236" i="1"/>
  <c r="AN244" i="1"/>
  <c r="AN252" i="1"/>
  <c r="AN260" i="1"/>
  <c r="AN268" i="1"/>
  <c r="AN276" i="1"/>
  <c r="AN283" i="1"/>
  <c r="AN296" i="1"/>
  <c r="AN307" i="1"/>
  <c r="AN312" i="1"/>
  <c r="AN323" i="1"/>
  <c r="AN328" i="1"/>
  <c r="AN339" i="1"/>
  <c r="AN344" i="1"/>
  <c r="AN20" i="1"/>
  <c r="AN36" i="1"/>
  <c r="AN52" i="1"/>
  <c r="AN68" i="1"/>
  <c r="AN84" i="1"/>
  <c r="AN93" i="1"/>
  <c r="AN101" i="1"/>
  <c r="AN109" i="1"/>
  <c r="AN117" i="1"/>
  <c r="AN125" i="1"/>
  <c r="AN133" i="1"/>
  <c r="AN141" i="1"/>
  <c r="AN149" i="1"/>
  <c r="AN157" i="1"/>
  <c r="AN165" i="1"/>
  <c r="AN173" i="1"/>
  <c r="AN181" i="1"/>
  <c r="AN189" i="1"/>
  <c r="AN197" i="1"/>
  <c r="AN205" i="1"/>
  <c r="AN213" i="1"/>
  <c r="AN221" i="1"/>
  <c r="AN229" i="1"/>
  <c r="AN237" i="1"/>
  <c r="AN245" i="1"/>
  <c r="AN253" i="1"/>
  <c r="AN261" i="1"/>
  <c r="AN269" i="1"/>
  <c r="AN277" i="1"/>
  <c r="AN284" i="1"/>
  <c r="AN290" i="1"/>
  <c r="AN297" i="1"/>
  <c r="AN302" i="1"/>
  <c r="AN313" i="1"/>
  <c r="AN318" i="1"/>
  <c r="AN329" i="1"/>
  <c r="AN334" i="1"/>
  <c r="AN345" i="1"/>
  <c r="AN349" i="1"/>
  <c r="AN353" i="1"/>
  <c r="AN357" i="1"/>
  <c r="AN361" i="1"/>
  <c r="AN365" i="1"/>
  <c r="AN369" i="1"/>
  <c r="AN373" i="1"/>
  <c r="AN377" i="1"/>
  <c r="AN381" i="1"/>
  <c r="AN385" i="1"/>
  <c r="AN389" i="1"/>
  <c r="AN393" i="1"/>
  <c r="AN397" i="1"/>
  <c r="AN401" i="1"/>
  <c r="AN405" i="1"/>
  <c r="AN387" i="1"/>
  <c r="AN413" i="1"/>
  <c r="AN423" i="1"/>
  <c r="AN429" i="1"/>
  <c r="AN435" i="1"/>
  <c r="AN440" i="1"/>
  <c r="AN445" i="1"/>
  <c r="AN450" i="1"/>
  <c r="AN455" i="1"/>
  <c r="AN464" i="1"/>
  <c r="AN473" i="1"/>
  <c r="AN482" i="1"/>
  <c r="AN487" i="1"/>
  <c r="AN496" i="1"/>
  <c r="AN505" i="1"/>
  <c r="AN514" i="1"/>
  <c r="AN519" i="1"/>
  <c r="AN528" i="1"/>
  <c r="AN537" i="1"/>
  <c r="AN546" i="1"/>
  <c r="AN551" i="1"/>
  <c r="AN560" i="1"/>
  <c r="AN569" i="1"/>
  <c r="AN391" i="1"/>
  <c r="AN415" i="1"/>
  <c r="AN424" i="1"/>
  <c r="AN430" i="1"/>
  <c r="AN446" i="1"/>
  <c r="AN451" i="1"/>
  <c r="AN460" i="1"/>
  <c r="AN469" i="1"/>
  <c r="AN478" i="1"/>
  <c r="AN483" i="1"/>
  <c r="AN492" i="1"/>
  <c r="AN501" i="1"/>
  <c r="AN510" i="1"/>
  <c r="AN515" i="1"/>
  <c r="AN524" i="1"/>
  <c r="AN533" i="1"/>
  <c r="AN542" i="1"/>
  <c r="AN547" i="1"/>
  <c r="AN556" i="1"/>
  <c r="AN565" i="1"/>
  <c r="AN574" i="1"/>
  <c r="AN578" i="1"/>
  <c r="AN582" i="1"/>
  <c r="AN586" i="1"/>
  <c r="AN590" i="1"/>
  <c r="AN594" i="1"/>
  <c r="AN598" i="1"/>
  <c r="AN602" i="1"/>
  <c r="AN606" i="1"/>
  <c r="AN610" i="1"/>
  <c r="AN614" i="1"/>
  <c r="AN618" i="1"/>
  <c r="AN622" i="1"/>
  <c r="AN626" i="1"/>
  <c r="AN630" i="1"/>
  <c r="AN634" i="1"/>
  <c r="AN638" i="1"/>
  <c r="AN642" i="1"/>
  <c r="AN646" i="1"/>
  <c r="AN650" i="1"/>
  <c r="AN654" i="1"/>
  <c r="AN658" i="1"/>
  <c r="AN662" i="1"/>
  <c r="AN666" i="1"/>
  <c r="AN670" i="1"/>
  <c r="AN674" i="1"/>
  <c r="AN395" i="1"/>
  <c r="AN416" i="1"/>
  <c r="AN425" i="1"/>
  <c r="AN431" i="1"/>
  <c r="AN436" i="1"/>
  <c r="AN441" i="1"/>
  <c r="AN447" i="1"/>
  <c r="AN456" i="1"/>
  <c r="AN465" i="1"/>
  <c r="AN474" i="1"/>
  <c r="AN479" i="1"/>
  <c r="AN488" i="1"/>
  <c r="AN497" i="1"/>
  <c r="AN506" i="1"/>
  <c r="AN511" i="1"/>
  <c r="AN520" i="1"/>
  <c r="AN529" i="1"/>
  <c r="AN538" i="1"/>
  <c r="AN543" i="1"/>
  <c r="AN552" i="1"/>
  <c r="AN561" i="1"/>
  <c r="AN570" i="1"/>
  <c r="AN399" i="1"/>
  <c r="AN417" i="1"/>
  <c r="AN426" i="1"/>
  <c r="AN442" i="1"/>
  <c r="AN452" i="1"/>
  <c r="AN461" i="1"/>
  <c r="AN470" i="1"/>
  <c r="AN475" i="1"/>
  <c r="AN484" i="1"/>
  <c r="AN493" i="1"/>
  <c r="AN502" i="1"/>
  <c r="AN507" i="1"/>
  <c r="AN516" i="1"/>
  <c r="AN525" i="1"/>
  <c r="AN534" i="1"/>
  <c r="AN539" i="1"/>
  <c r="AN548" i="1"/>
  <c r="AN557" i="1"/>
  <c r="AN566" i="1"/>
  <c r="AN571" i="1"/>
  <c r="AN575" i="1"/>
  <c r="AN579" i="1"/>
  <c r="AN583" i="1"/>
  <c r="AN587" i="1"/>
  <c r="AN591" i="1"/>
  <c r="AN595" i="1"/>
  <c r="AN599" i="1"/>
  <c r="AN603" i="1"/>
  <c r="AN607" i="1"/>
  <c r="AN611" i="1"/>
  <c r="AN615" i="1"/>
  <c r="AN619" i="1"/>
  <c r="AN623" i="1"/>
  <c r="AN627" i="1"/>
  <c r="AN631" i="1"/>
  <c r="AN635" i="1"/>
  <c r="AN639" i="1"/>
  <c r="AN643" i="1"/>
  <c r="AN647" i="1"/>
  <c r="AN651" i="1"/>
  <c r="AN655" i="1"/>
  <c r="AN659" i="1"/>
  <c r="AN663" i="1"/>
  <c r="AN667" i="1"/>
  <c r="AN671" i="1"/>
  <c r="AN675" i="1"/>
  <c r="AN403" i="1"/>
  <c r="AN419" i="1"/>
  <c r="AN427" i="1"/>
  <c r="AN432" i="1"/>
  <c r="AN437" i="1"/>
  <c r="AN443" i="1"/>
  <c r="AN448" i="1"/>
  <c r="AN457" i="1"/>
  <c r="AN466" i="1"/>
  <c r="AN471" i="1"/>
  <c r="AN480" i="1"/>
  <c r="AN489" i="1"/>
  <c r="AN498" i="1"/>
  <c r="AN503" i="1"/>
  <c r="AN512" i="1"/>
  <c r="AN521" i="1"/>
  <c r="AN530" i="1"/>
  <c r="AN535" i="1"/>
  <c r="AN544" i="1"/>
  <c r="AN407" i="1"/>
  <c r="AN420" i="1"/>
  <c r="AN438" i="1"/>
  <c r="AN453" i="1"/>
  <c r="AN462" i="1"/>
  <c r="AN467" i="1"/>
  <c r="AN476" i="1"/>
  <c r="AN485" i="1"/>
  <c r="AN494" i="1"/>
  <c r="AN499" i="1"/>
  <c r="AN508" i="1"/>
  <c r="AN517" i="1"/>
  <c r="AN526" i="1"/>
  <c r="AN531" i="1"/>
  <c r="AN540" i="1"/>
  <c r="AN549" i="1"/>
  <c r="AN558" i="1"/>
  <c r="AN563" i="1"/>
  <c r="AN572" i="1"/>
  <c r="AN576" i="1"/>
  <c r="AN580" i="1"/>
  <c r="AN584" i="1"/>
  <c r="AN588" i="1"/>
  <c r="AN592" i="1"/>
  <c r="AN596" i="1"/>
  <c r="AN600" i="1"/>
  <c r="AN604" i="1"/>
  <c r="AN608" i="1"/>
  <c r="AN612" i="1"/>
  <c r="AN616" i="1"/>
  <c r="AN620" i="1"/>
  <c r="AN624" i="1"/>
  <c r="AN628" i="1"/>
  <c r="AN632" i="1"/>
  <c r="AN636" i="1"/>
  <c r="AN640" i="1"/>
  <c r="AN644" i="1"/>
  <c r="AN648" i="1"/>
  <c r="AN652" i="1"/>
  <c r="AN656" i="1"/>
  <c r="AN660" i="1"/>
  <c r="AN664" i="1"/>
  <c r="AN668" i="1"/>
  <c r="AN672" i="1"/>
  <c r="AN676" i="1"/>
  <c r="AN409" i="1"/>
  <c r="AN421" i="1"/>
  <c r="AN428" i="1"/>
  <c r="AN433" i="1"/>
  <c r="AN439" i="1"/>
  <c r="AN444" i="1"/>
  <c r="AN449" i="1"/>
  <c r="AN458" i="1"/>
  <c r="AN463" i="1"/>
  <c r="AN472" i="1"/>
  <c r="AN481" i="1"/>
  <c r="AN490" i="1"/>
  <c r="AN495" i="1"/>
  <c r="AN504" i="1"/>
  <c r="AN513" i="1"/>
  <c r="AN522" i="1"/>
  <c r="AN527" i="1"/>
  <c r="AN536" i="1"/>
  <c r="AN545" i="1"/>
  <c r="AN554" i="1"/>
  <c r="AN559" i="1"/>
  <c r="AN568" i="1"/>
  <c r="AN411" i="1"/>
  <c r="AN422" i="1"/>
  <c r="AN434" i="1"/>
  <c r="AN454" i="1"/>
  <c r="AN459" i="1"/>
  <c r="AN468" i="1"/>
  <c r="AN477" i="1"/>
  <c r="AN486" i="1"/>
  <c r="AN491" i="1"/>
  <c r="AN500" i="1"/>
  <c r="AN509" i="1"/>
  <c r="AN518" i="1"/>
  <c r="AN523" i="1"/>
  <c r="AN532" i="1"/>
  <c r="AN541" i="1"/>
  <c r="AN550" i="1"/>
  <c r="AN555" i="1"/>
  <c r="AN564" i="1"/>
  <c r="AN573" i="1"/>
  <c r="AN577" i="1"/>
  <c r="AN581" i="1"/>
  <c r="AN585" i="1"/>
  <c r="AN589" i="1"/>
  <c r="AN593" i="1"/>
  <c r="AN597" i="1"/>
  <c r="AN601" i="1"/>
  <c r="AN605" i="1"/>
  <c r="AN609" i="1"/>
  <c r="AN613" i="1"/>
  <c r="AN617" i="1"/>
  <c r="AN621" i="1"/>
  <c r="AN625" i="1"/>
  <c r="AN629" i="1"/>
  <c r="AN633" i="1"/>
  <c r="AN637" i="1"/>
  <c r="AN641" i="1"/>
  <c r="AN645" i="1"/>
  <c r="AN649" i="1"/>
  <c r="AN653" i="1"/>
  <c r="AN657" i="1"/>
  <c r="AN661" i="1"/>
  <c r="AN665" i="1"/>
  <c r="AN669" i="1"/>
  <c r="AN673" i="1"/>
  <c r="AN677" i="1"/>
  <c r="AN553" i="1"/>
  <c r="AN562" i="1"/>
  <c r="AN567" i="1"/>
  <c r="AJ6" i="1"/>
  <c r="AJ10" i="1"/>
  <c r="AJ14" i="1"/>
  <c r="AJ18" i="1"/>
  <c r="AJ22" i="1"/>
  <c r="AJ26" i="1"/>
  <c r="AJ30" i="1"/>
  <c r="AJ34" i="1"/>
  <c r="AJ38" i="1"/>
  <c r="AJ42" i="1"/>
  <c r="AJ46" i="1"/>
  <c r="AJ50" i="1"/>
  <c r="AJ54" i="1"/>
  <c r="AJ58" i="1"/>
  <c r="AJ62" i="1"/>
  <c r="AJ66" i="1"/>
  <c r="AJ70" i="1"/>
  <c r="AJ74" i="1"/>
  <c r="AJ78" i="1"/>
  <c r="AJ82" i="1"/>
  <c r="AJ86" i="1"/>
  <c r="AJ90" i="1"/>
  <c r="AJ94" i="1"/>
  <c r="AJ7" i="1"/>
  <c r="AJ11" i="1"/>
  <c r="AJ15" i="1"/>
  <c r="AJ19" i="1"/>
  <c r="AJ23" i="1"/>
  <c r="AJ27" i="1"/>
  <c r="AJ31" i="1"/>
  <c r="AJ35" i="1"/>
  <c r="AJ39" i="1"/>
  <c r="AJ43" i="1"/>
  <c r="AJ47" i="1"/>
  <c r="AJ51" i="1"/>
  <c r="AJ55" i="1"/>
  <c r="AJ59" i="1"/>
  <c r="AJ63" i="1"/>
  <c r="AJ67" i="1"/>
  <c r="AJ71" i="1"/>
  <c r="AJ75" i="1"/>
  <c r="AJ79" i="1"/>
  <c r="AJ83" i="1"/>
  <c r="AJ87" i="1"/>
  <c r="AJ91" i="1"/>
  <c r="AJ95" i="1"/>
  <c r="AJ99" i="1"/>
  <c r="AJ103" i="1"/>
  <c r="AJ107" i="1"/>
  <c r="AJ111" i="1"/>
  <c r="AJ8" i="1"/>
  <c r="AJ29" i="1"/>
  <c r="AJ40" i="1"/>
  <c r="AJ9" i="1"/>
  <c r="AJ20" i="1"/>
  <c r="AJ41" i="1"/>
  <c r="AJ52" i="1"/>
  <c r="AJ73" i="1"/>
  <c r="AJ84" i="1"/>
  <c r="AJ102" i="1"/>
  <c r="AJ110" i="1"/>
  <c r="AJ124" i="1"/>
  <c r="AJ130" i="1"/>
  <c r="AJ137" i="1"/>
  <c r="AJ143" i="1"/>
  <c r="AJ156" i="1"/>
  <c r="AJ162" i="1"/>
  <c r="AJ169" i="1"/>
  <c r="AJ175" i="1"/>
  <c r="AJ188" i="1"/>
  <c r="AJ194" i="1"/>
  <c r="AJ201" i="1"/>
  <c r="AJ207" i="1"/>
  <c r="AJ220" i="1"/>
  <c r="AJ226" i="1"/>
  <c r="AJ233" i="1"/>
  <c r="AJ239" i="1"/>
  <c r="AJ252" i="1"/>
  <c r="AJ258" i="1"/>
  <c r="AJ265" i="1"/>
  <c r="AJ271" i="1"/>
  <c r="AJ284" i="1"/>
  <c r="AJ295" i="1"/>
  <c r="AJ311" i="1"/>
  <c r="AJ327" i="1"/>
  <c r="AJ343" i="1"/>
  <c r="AJ21" i="1"/>
  <c r="AJ32" i="1"/>
  <c r="AJ53" i="1"/>
  <c r="AJ64" i="1"/>
  <c r="AJ85" i="1"/>
  <c r="AJ96" i="1"/>
  <c r="AJ104" i="1"/>
  <c r="AJ112" i="1"/>
  <c r="AJ118" i="1"/>
  <c r="AJ125" i="1"/>
  <c r="AJ131" i="1"/>
  <c r="AJ144" i="1"/>
  <c r="AJ150" i="1"/>
  <c r="AJ157" i="1"/>
  <c r="AJ163" i="1"/>
  <c r="AJ176" i="1"/>
  <c r="AJ182" i="1"/>
  <c r="AJ189" i="1"/>
  <c r="AJ195" i="1"/>
  <c r="AJ208" i="1"/>
  <c r="AJ214" i="1"/>
  <c r="AJ221" i="1"/>
  <c r="AJ227" i="1"/>
  <c r="AJ240" i="1"/>
  <c r="AJ246" i="1"/>
  <c r="AJ253" i="1"/>
  <c r="AJ259" i="1"/>
  <c r="AJ272" i="1"/>
  <c r="AJ278" i="1"/>
  <c r="AJ285" i="1"/>
  <c r="AJ290" i="1"/>
  <c r="AJ296" i="1"/>
  <c r="AJ301" i="1"/>
  <c r="AJ306" i="1"/>
  <c r="AJ312" i="1"/>
  <c r="AJ317" i="1"/>
  <c r="AJ322" i="1"/>
  <c r="AJ328" i="1"/>
  <c r="AJ333" i="1"/>
  <c r="AJ338" i="1"/>
  <c r="AJ344" i="1"/>
  <c r="AJ348" i="1"/>
  <c r="AJ352" i="1"/>
  <c r="AJ356" i="1"/>
  <c r="AJ360" i="1"/>
  <c r="AJ364" i="1"/>
  <c r="AJ368" i="1"/>
  <c r="AJ372" i="1"/>
  <c r="AJ376" i="1"/>
  <c r="AJ380" i="1"/>
  <c r="AJ384" i="1"/>
  <c r="AJ388" i="1"/>
  <c r="AJ392" i="1"/>
  <c r="AJ396" i="1"/>
  <c r="AJ400" i="1"/>
  <c r="AJ404" i="1"/>
  <c r="AJ408" i="1"/>
  <c r="AJ412" i="1"/>
  <c r="AJ416" i="1"/>
  <c r="AJ420" i="1"/>
  <c r="AJ424" i="1"/>
  <c r="AJ428" i="1"/>
  <c r="AJ12" i="1"/>
  <c r="AJ33" i="1"/>
  <c r="AJ44" i="1"/>
  <c r="AJ65" i="1"/>
  <c r="AJ76" i="1"/>
  <c r="AJ97" i="1"/>
  <c r="AJ105" i="1"/>
  <c r="AJ113" i="1"/>
  <c r="AJ119" i="1"/>
  <c r="AJ132" i="1"/>
  <c r="AJ138" i="1"/>
  <c r="AJ145" i="1"/>
  <c r="AJ151" i="1"/>
  <c r="AJ164" i="1"/>
  <c r="AJ170" i="1"/>
  <c r="AJ177" i="1"/>
  <c r="AJ183" i="1"/>
  <c r="AJ196" i="1"/>
  <c r="AJ202" i="1"/>
  <c r="AJ209" i="1"/>
  <c r="AJ215" i="1"/>
  <c r="AJ228" i="1"/>
  <c r="AJ234" i="1"/>
  <c r="AJ241" i="1"/>
  <c r="AJ247" i="1"/>
  <c r="AJ260" i="1"/>
  <c r="AJ266" i="1"/>
  <c r="AJ273" i="1"/>
  <c r="AJ279" i="1"/>
  <c r="AJ291" i="1"/>
  <c r="AJ307" i="1"/>
  <c r="AJ323" i="1"/>
  <c r="AJ339" i="1"/>
  <c r="AJ13" i="1"/>
  <c r="AJ24" i="1"/>
  <c r="AJ45" i="1"/>
  <c r="AJ56" i="1"/>
  <c r="AJ77" i="1"/>
  <c r="AJ88" i="1"/>
  <c r="AJ120" i="1"/>
  <c r="AJ126" i="1"/>
  <c r="AJ133" i="1"/>
  <c r="AJ139" i="1"/>
  <c r="AJ152" i="1"/>
  <c r="AJ158" i="1"/>
  <c r="AJ165" i="1"/>
  <c r="AJ171" i="1"/>
  <c r="AJ184" i="1"/>
  <c r="AJ190" i="1"/>
  <c r="AJ197" i="1"/>
  <c r="AJ203" i="1"/>
  <c r="AJ216" i="1"/>
  <c r="AJ222" i="1"/>
  <c r="AJ229" i="1"/>
  <c r="AJ235" i="1"/>
  <c r="AJ248" i="1"/>
  <c r="AJ254" i="1"/>
  <c r="AJ261" i="1"/>
  <c r="AJ267" i="1"/>
  <c r="AJ280" i="1"/>
  <c r="AJ286" i="1"/>
  <c r="AJ292" i="1"/>
  <c r="AJ297" i="1"/>
  <c r="AJ302" i="1"/>
  <c r="AJ308" i="1"/>
  <c r="AJ313" i="1"/>
  <c r="AJ318" i="1"/>
  <c r="AJ324" i="1"/>
  <c r="AJ329" i="1"/>
  <c r="AJ334" i="1"/>
  <c r="AJ340" i="1"/>
  <c r="AJ345" i="1"/>
  <c r="AJ349" i="1"/>
  <c r="AJ353" i="1"/>
  <c r="AJ357" i="1"/>
  <c r="AJ361" i="1"/>
  <c r="AJ365" i="1"/>
  <c r="AJ369" i="1"/>
  <c r="AJ373" i="1"/>
  <c r="AJ377" i="1"/>
  <c r="AJ381" i="1"/>
  <c r="AJ385" i="1"/>
  <c r="AJ389" i="1"/>
  <c r="AJ393" i="1"/>
  <c r="AJ397" i="1"/>
  <c r="AJ401" i="1"/>
  <c r="AJ405" i="1"/>
  <c r="AJ409" i="1"/>
  <c r="AJ413" i="1"/>
  <c r="AJ25" i="1"/>
  <c r="AJ36" i="1"/>
  <c r="AJ57" i="1"/>
  <c r="AJ68" i="1"/>
  <c r="AJ89" i="1"/>
  <c r="AJ98" i="1"/>
  <c r="AJ106" i="1"/>
  <c r="AJ114" i="1"/>
  <c r="AJ121" i="1"/>
  <c r="AJ127" i="1"/>
  <c r="AJ140" i="1"/>
  <c r="AJ146" i="1"/>
  <c r="AJ153" i="1"/>
  <c r="AJ159" i="1"/>
  <c r="AJ172" i="1"/>
  <c r="AJ178" i="1"/>
  <c r="AJ185" i="1"/>
  <c r="AJ191" i="1"/>
  <c r="AJ204" i="1"/>
  <c r="AJ210" i="1"/>
  <c r="AJ217" i="1"/>
  <c r="AJ223" i="1"/>
  <c r="AJ236" i="1"/>
  <c r="AJ242" i="1"/>
  <c r="AJ249" i="1"/>
  <c r="AJ255" i="1"/>
  <c r="AJ268" i="1"/>
  <c r="AJ274" i="1"/>
  <c r="AJ281" i="1"/>
  <c r="AJ287" i="1"/>
  <c r="AJ303" i="1"/>
  <c r="AJ319" i="1"/>
  <c r="AJ335" i="1"/>
  <c r="AJ17" i="1"/>
  <c r="AJ28" i="1"/>
  <c r="AJ49" i="1"/>
  <c r="AJ60" i="1"/>
  <c r="AJ81" i="1"/>
  <c r="AJ92" i="1"/>
  <c r="AJ101" i="1"/>
  <c r="AJ109" i="1"/>
  <c r="AJ116" i="1"/>
  <c r="AJ122" i="1"/>
  <c r="AJ129" i="1"/>
  <c r="AJ135" i="1"/>
  <c r="AJ148" i="1"/>
  <c r="AJ154" i="1"/>
  <c r="AJ161" i="1"/>
  <c r="AJ167" i="1"/>
  <c r="AJ180" i="1"/>
  <c r="AJ186" i="1"/>
  <c r="AJ193" i="1"/>
  <c r="AJ199" i="1"/>
  <c r="AJ212" i="1"/>
  <c r="AJ218" i="1"/>
  <c r="AJ225" i="1"/>
  <c r="AJ231" i="1"/>
  <c r="AJ244" i="1"/>
  <c r="AJ250" i="1"/>
  <c r="AJ257" i="1"/>
  <c r="AJ263" i="1"/>
  <c r="AJ276" i="1"/>
  <c r="AJ282" i="1"/>
  <c r="AJ299" i="1"/>
  <c r="AJ315" i="1"/>
  <c r="AJ331" i="1"/>
  <c r="AJ16" i="1"/>
  <c r="AJ72" i="1"/>
  <c r="AJ136" i="1"/>
  <c r="AJ187" i="1"/>
  <c r="AJ213" i="1"/>
  <c r="AJ238" i="1"/>
  <c r="AJ264" i="1"/>
  <c r="AJ289" i="1"/>
  <c r="AJ310" i="1"/>
  <c r="AJ332" i="1"/>
  <c r="AJ351" i="1"/>
  <c r="AJ367" i="1"/>
  <c r="AJ383" i="1"/>
  <c r="AJ399" i="1"/>
  <c r="AJ415" i="1"/>
  <c r="AJ426" i="1"/>
  <c r="AJ435" i="1"/>
  <c r="AJ443" i="1"/>
  <c r="AJ451" i="1"/>
  <c r="AJ459" i="1"/>
  <c r="AJ467" i="1"/>
  <c r="AJ475" i="1"/>
  <c r="AJ483" i="1"/>
  <c r="AJ491" i="1"/>
  <c r="AJ498" i="1"/>
  <c r="AJ511" i="1"/>
  <c r="AJ517" i="1"/>
  <c r="AJ524" i="1"/>
  <c r="AJ530" i="1"/>
  <c r="AJ80" i="1"/>
  <c r="AJ115" i="1"/>
  <c r="AJ141" i="1"/>
  <c r="AJ166" i="1"/>
  <c r="AJ192" i="1"/>
  <c r="AJ243" i="1"/>
  <c r="AJ269" i="1"/>
  <c r="AJ293" i="1"/>
  <c r="AJ314" i="1"/>
  <c r="AJ336" i="1"/>
  <c r="AJ354" i="1"/>
  <c r="AJ370" i="1"/>
  <c r="AJ386" i="1"/>
  <c r="AJ402" i="1"/>
  <c r="AJ417" i="1"/>
  <c r="AJ427" i="1"/>
  <c r="AJ436" i="1"/>
  <c r="AJ444" i="1"/>
  <c r="AJ452" i="1"/>
  <c r="AJ460" i="1"/>
  <c r="AJ468" i="1"/>
  <c r="AJ476" i="1"/>
  <c r="AJ484" i="1"/>
  <c r="AJ492" i="1"/>
  <c r="AJ499" i="1"/>
  <c r="AJ505" i="1"/>
  <c r="AJ512" i="1"/>
  <c r="AJ518" i="1"/>
  <c r="AJ531" i="1"/>
  <c r="AJ541" i="1"/>
  <c r="AJ545" i="1"/>
  <c r="AJ549" i="1"/>
  <c r="AJ553" i="1"/>
  <c r="AJ557" i="1"/>
  <c r="AJ561" i="1"/>
  <c r="AJ565" i="1"/>
  <c r="AJ569" i="1"/>
  <c r="AJ573" i="1"/>
  <c r="AJ577" i="1"/>
  <c r="AJ581" i="1"/>
  <c r="AJ585" i="1"/>
  <c r="AJ589" i="1"/>
  <c r="AJ593" i="1"/>
  <c r="AJ597" i="1"/>
  <c r="AJ601" i="1"/>
  <c r="AJ605" i="1"/>
  <c r="AJ609" i="1"/>
  <c r="AJ613" i="1"/>
  <c r="AJ617" i="1"/>
  <c r="AJ621" i="1"/>
  <c r="AJ625" i="1"/>
  <c r="AJ629" i="1"/>
  <c r="AJ633" i="1"/>
  <c r="AJ637" i="1"/>
  <c r="AJ641" i="1"/>
  <c r="AJ645" i="1"/>
  <c r="AJ649" i="1"/>
  <c r="AJ653" i="1"/>
  <c r="AJ657" i="1"/>
  <c r="AJ37" i="1"/>
  <c r="AJ117" i="1"/>
  <c r="AJ142" i="1"/>
  <c r="AJ168" i="1"/>
  <c r="AJ219" i="1"/>
  <c r="AJ245" i="1"/>
  <c r="AJ270" i="1"/>
  <c r="AJ294" i="1"/>
  <c r="AJ316" i="1"/>
  <c r="AJ337" i="1"/>
  <c r="AJ355" i="1"/>
  <c r="AJ371" i="1"/>
  <c r="AJ387" i="1"/>
  <c r="AJ403" i="1"/>
  <c r="AJ418" i="1"/>
  <c r="AJ429" i="1"/>
  <c r="AJ437" i="1"/>
  <c r="AJ445" i="1"/>
  <c r="AJ453" i="1"/>
  <c r="AJ461" i="1"/>
  <c r="AJ469" i="1"/>
  <c r="AJ477" i="1"/>
  <c r="AJ485" i="1"/>
  <c r="AJ493" i="1"/>
  <c r="AJ500" i="1"/>
  <c r="AJ506" i="1"/>
  <c r="AJ519" i="1"/>
  <c r="AJ525" i="1"/>
  <c r="AJ532" i="1"/>
  <c r="AJ537" i="1"/>
  <c r="AJ48" i="1"/>
  <c r="AJ147" i="1"/>
  <c r="AJ173" i="1"/>
  <c r="AJ198" i="1"/>
  <c r="AJ224" i="1"/>
  <c r="AJ275" i="1"/>
  <c r="AJ298" i="1"/>
  <c r="AJ320" i="1"/>
  <c r="AJ341" i="1"/>
  <c r="AJ358" i="1"/>
  <c r="AJ374" i="1"/>
  <c r="AJ390" i="1"/>
  <c r="AJ406" i="1"/>
  <c r="AJ419" i="1"/>
  <c r="AJ430" i="1"/>
  <c r="AJ438" i="1"/>
  <c r="AJ446" i="1"/>
  <c r="AJ454" i="1"/>
  <c r="AJ462" i="1"/>
  <c r="AJ470" i="1"/>
  <c r="AJ478" i="1"/>
  <c r="AJ486" i="1"/>
  <c r="AJ494" i="1"/>
  <c r="AJ507" i="1"/>
  <c r="AJ513" i="1"/>
  <c r="AJ520" i="1"/>
  <c r="AJ93" i="1"/>
  <c r="AJ123" i="1"/>
  <c r="AJ149" i="1"/>
  <c r="AJ174" i="1"/>
  <c r="AJ200" i="1"/>
  <c r="AJ251" i="1"/>
  <c r="AJ277" i="1"/>
  <c r="AJ300" i="1"/>
  <c r="AJ321" i="1"/>
  <c r="AJ342" i="1"/>
  <c r="AJ359" i="1"/>
  <c r="AJ375" i="1"/>
  <c r="AJ391" i="1"/>
  <c r="AJ407" i="1"/>
  <c r="AJ421" i="1"/>
  <c r="AJ431" i="1"/>
  <c r="AJ439" i="1"/>
  <c r="AJ447" i="1"/>
  <c r="AJ455" i="1"/>
  <c r="AJ463" i="1"/>
  <c r="AJ471" i="1"/>
  <c r="AJ479" i="1"/>
  <c r="AJ487" i="1"/>
  <c r="AJ495" i="1"/>
  <c r="AJ501" i="1"/>
  <c r="AJ508" i="1"/>
  <c r="AJ514" i="1"/>
  <c r="AJ527" i="1"/>
  <c r="AJ533" i="1"/>
  <c r="AJ538" i="1"/>
  <c r="AJ100" i="1"/>
  <c r="AJ128" i="1"/>
  <c r="AJ179" i="1"/>
  <c r="AJ205" i="1"/>
  <c r="AJ230" i="1"/>
  <c r="AJ256" i="1"/>
  <c r="AJ304" i="1"/>
  <c r="AJ325" i="1"/>
  <c r="AJ346" i="1"/>
  <c r="AJ362" i="1"/>
  <c r="AJ378" i="1"/>
  <c r="AJ394" i="1"/>
  <c r="AJ410" i="1"/>
  <c r="AJ422" i="1"/>
  <c r="AJ432" i="1"/>
  <c r="AJ440" i="1"/>
  <c r="AJ448" i="1"/>
  <c r="AJ456" i="1"/>
  <c r="AJ464" i="1"/>
  <c r="AJ472" i="1"/>
  <c r="AJ480" i="1"/>
  <c r="AJ488" i="1"/>
  <c r="AJ496" i="1"/>
  <c r="AJ502" i="1"/>
  <c r="AJ515" i="1"/>
  <c r="AJ521" i="1"/>
  <c r="AJ528" i="1"/>
  <c r="AJ543" i="1"/>
  <c r="AJ547" i="1"/>
  <c r="AJ551" i="1"/>
  <c r="AJ555" i="1"/>
  <c r="AJ559" i="1"/>
  <c r="AJ563" i="1"/>
  <c r="AJ567" i="1"/>
  <c r="AJ571" i="1"/>
  <c r="AJ575" i="1"/>
  <c r="AJ579" i="1"/>
  <c r="AJ583" i="1"/>
  <c r="AJ587" i="1"/>
  <c r="AJ591" i="1"/>
  <c r="AJ595" i="1"/>
  <c r="AJ599" i="1"/>
  <c r="AJ603" i="1"/>
  <c r="AJ607" i="1"/>
  <c r="AJ611" i="1"/>
  <c r="AJ615" i="1"/>
  <c r="AJ619" i="1"/>
  <c r="AJ623" i="1"/>
  <c r="AJ627" i="1"/>
  <c r="AJ631" i="1"/>
  <c r="AJ635" i="1"/>
  <c r="AJ639" i="1"/>
  <c r="AJ643" i="1"/>
  <c r="AJ647" i="1"/>
  <c r="AJ651" i="1"/>
  <c r="AJ655" i="1"/>
  <c r="AJ659" i="1"/>
  <c r="AJ663" i="1"/>
  <c r="AJ667" i="1"/>
  <c r="AJ671" i="1"/>
  <c r="AJ675" i="1"/>
  <c r="AJ679" i="1"/>
  <c r="AJ61" i="1"/>
  <c r="AJ181" i="1"/>
  <c r="AJ283" i="1"/>
  <c r="AJ363" i="1"/>
  <c r="AJ423" i="1"/>
  <c r="AJ457" i="1"/>
  <c r="AJ489" i="1"/>
  <c r="AJ516" i="1"/>
  <c r="AJ534" i="1"/>
  <c r="AJ602" i="1"/>
  <c r="AJ608" i="1"/>
  <c r="AJ634" i="1"/>
  <c r="AJ640" i="1"/>
  <c r="AJ670" i="1"/>
  <c r="AJ685" i="1"/>
  <c r="AJ690" i="1"/>
  <c r="AJ699" i="1"/>
  <c r="AJ708" i="1"/>
  <c r="AJ717" i="1"/>
  <c r="AJ722" i="1"/>
  <c r="AJ731" i="1"/>
  <c r="AJ740" i="1"/>
  <c r="AJ749" i="1"/>
  <c r="AJ754" i="1"/>
  <c r="AJ763" i="1"/>
  <c r="AJ772" i="1"/>
  <c r="AJ781" i="1"/>
  <c r="AJ786" i="1"/>
  <c r="AJ790" i="1"/>
  <c r="AJ794" i="1"/>
  <c r="AJ798" i="1"/>
  <c r="AJ802" i="1"/>
  <c r="AJ806" i="1"/>
  <c r="AJ810" i="1"/>
  <c r="AJ814" i="1"/>
  <c r="AJ818" i="1"/>
  <c r="AJ822" i="1"/>
  <c r="AJ826" i="1"/>
  <c r="AJ830" i="1"/>
  <c r="AJ834" i="1"/>
  <c r="AJ838" i="1"/>
  <c r="AJ842" i="1"/>
  <c r="AJ846" i="1"/>
  <c r="AJ850" i="1"/>
  <c r="AJ854" i="1"/>
  <c r="AJ858" i="1"/>
  <c r="AJ862" i="1"/>
  <c r="AJ866" i="1"/>
  <c r="AJ870" i="1"/>
  <c r="AJ874" i="1"/>
  <c r="AJ69" i="1"/>
  <c r="AJ288" i="1"/>
  <c r="AJ366" i="1"/>
  <c r="AJ425" i="1"/>
  <c r="AJ458" i="1"/>
  <c r="AJ490" i="1"/>
  <c r="AJ535" i="1"/>
  <c r="AJ544" i="1"/>
  <c r="AJ552" i="1"/>
  <c r="AJ560" i="1"/>
  <c r="AJ568" i="1"/>
  <c r="AJ576" i="1"/>
  <c r="AJ590" i="1"/>
  <c r="AJ596" i="1"/>
  <c r="AJ622" i="1"/>
  <c r="AJ628" i="1"/>
  <c r="AJ654" i="1"/>
  <c r="AJ660" i="1"/>
  <c r="AJ665" i="1"/>
  <c r="AJ676" i="1"/>
  <c r="AJ681" i="1"/>
  <c r="AJ686" i="1"/>
  <c r="AJ695" i="1"/>
  <c r="AJ704" i="1"/>
  <c r="AJ713" i="1"/>
  <c r="AJ718" i="1"/>
  <c r="AJ727" i="1"/>
  <c r="AJ736" i="1"/>
  <c r="AJ745" i="1"/>
  <c r="AJ750" i="1"/>
  <c r="AJ759" i="1"/>
  <c r="AJ768" i="1"/>
  <c r="AJ777" i="1"/>
  <c r="AJ782" i="1"/>
  <c r="AJ206" i="1"/>
  <c r="AJ305" i="1"/>
  <c r="AJ379" i="1"/>
  <c r="AJ433" i="1"/>
  <c r="AJ465" i="1"/>
  <c r="AJ522" i="1"/>
  <c r="AJ536" i="1"/>
  <c r="AJ584" i="1"/>
  <c r="AJ610" i="1"/>
  <c r="AJ616" i="1"/>
  <c r="AJ642" i="1"/>
  <c r="AJ648" i="1"/>
  <c r="AJ666" i="1"/>
  <c r="AJ682" i="1"/>
  <c r="AJ691" i="1"/>
  <c r="AJ700" i="1"/>
  <c r="AJ709" i="1"/>
  <c r="AJ714" i="1"/>
  <c r="AJ723" i="1"/>
  <c r="AJ732" i="1"/>
  <c r="AJ741" i="1"/>
  <c r="AJ746" i="1"/>
  <c r="AJ755" i="1"/>
  <c r="AJ764" i="1"/>
  <c r="AJ773" i="1"/>
  <c r="AJ778" i="1"/>
  <c r="AJ787" i="1"/>
  <c r="AJ791" i="1"/>
  <c r="AJ795" i="1"/>
  <c r="AJ799" i="1"/>
  <c r="AJ803" i="1"/>
  <c r="AJ807" i="1"/>
  <c r="AJ811" i="1"/>
  <c r="AJ815" i="1"/>
  <c r="AJ819" i="1"/>
  <c r="AJ823" i="1"/>
  <c r="AJ827" i="1"/>
  <c r="AJ831" i="1"/>
  <c r="AJ835" i="1"/>
  <c r="AJ839" i="1"/>
  <c r="AJ843" i="1"/>
  <c r="AJ847" i="1"/>
  <c r="AJ851" i="1"/>
  <c r="AJ855" i="1"/>
  <c r="AJ859" i="1"/>
  <c r="AJ863" i="1"/>
  <c r="AJ108" i="1"/>
  <c r="AJ211" i="1"/>
  <c r="AJ309" i="1"/>
  <c r="AJ382" i="1"/>
  <c r="AJ434" i="1"/>
  <c r="AJ466" i="1"/>
  <c r="AJ497" i="1"/>
  <c r="AJ523" i="1"/>
  <c r="AJ546" i="1"/>
  <c r="AJ554" i="1"/>
  <c r="AJ562" i="1"/>
  <c r="AJ570" i="1"/>
  <c r="AJ578" i="1"/>
  <c r="AJ598" i="1"/>
  <c r="AJ604" i="1"/>
  <c r="AJ630" i="1"/>
  <c r="AJ636" i="1"/>
  <c r="AJ661" i="1"/>
  <c r="AJ672" i="1"/>
  <c r="AJ677" i="1"/>
  <c r="AJ687" i="1"/>
  <c r="AJ696" i="1"/>
  <c r="AJ705" i="1"/>
  <c r="AJ710" i="1"/>
  <c r="AJ719" i="1"/>
  <c r="AJ728" i="1"/>
  <c r="AJ737" i="1"/>
  <c r="AJ742" i="1"/>
  <c r="AJ751" i="1"/>
  <c r="AJ760" i="1"/>
  <c r="AJ769" i="1"/>
  <c r="AJ774" i="1"/>
  <c r="AJ783" i="1"/>
  <c r="AJ232" i="1"/>
  <c r="AJ326" i="1"/>
  <c r="AJ395" i="1"/>
  <c r="AJ441" i="1"/>
  <c r="AJ473" i="1"/>
  <c r="AJ503" i="1"/>
  <c r="AJ526" i="1"/>
  <c r="AJ539" i="1"/>
  <c r="AJ586" i="1"/>
  <c r="AJ592" i="1"/>
  <c r="AJ618" i="1"/>
  <c r="AJ624" i="1"/>
  <c r="AJ650" i="1"/>
  <c r="AJ656" i="1"/>
  <c r="AJ662" i="1"/>
  <c r="AJ678" i="1"/>
  <c r="AJ683" i="1"/>
  <c r="AJ692" i="1"/>
  <c r="AJ701" i="1"/>
  <c r="AJ706" i="1"/>
  <c r="AJ715" i="1"/>
  <c r="AJ724" i="1"/>
  <c r="AJ733" i="1"/>
  <c r="AJ738" i="1"/>
  <c r="AJ747" i="1"/>
  <c r="AJ756" i="1"/>
  <c r="AJ765" i="1"/>
  <c r="AJ770" i="1"/>
  <c r="AJ134" i="1"/>
  <c r="AJ237" i="1"/>
  <c r="AJ330" i="1"/>
  <c r="AJ398" i="1"/>
  <c r="AJ442" i="1"/>
  <c r="AJ474" i="1"/>
  <c r="AJ504" i="1"/>
  <c r="AJ540" i="1"/>
  <c r="AJ548" i="1"/>
  <c r="AJ556" i="1"/>
  <c r="AJ564" i="1"/>
  <c r="AJ572" i="1"/>
  <c r="AJ580" i="1"/>
  <c r="AJ606" i="1"/>
  <c r="AJ612" i="1"/>
  <c r="AJ638" i="1"/>
  <c r="AJ644" i="1"/>
  <c r="AJ668" i="1"/>
  <c r="AJ673" i="1"/>
  <c r="AJ688" i="1"/>
  <c r="AJ697" i="1"/>
  <c r="AJ702" i="1"/>
  <c r="AJ711" i="1"/>
  <c r="AJ720" i="1"/>
  <c r="AJ729" i="1"/>
  <c r="AJ734" i="1"/>
  <c r="AJ743" i="1"/>
  <c r="AJ752" i="1"/>
  <c r="AJ761" i="1"/>
  <c r="AJ766" i="1"/>
  <c r="AJ775" i="1"/>
  <c r="AJ784" i="1"/>
  <c r="AJ155" i="1"/>
  <c r="AJ160" i="1"/>
  <c r="AJ450" i="1"/>
  <c r="AJ542" i="1"/>
  <c r="AJ574" i="1"/>
  <c r="AJ652" i="1"/>
  <c r="AJ694" i="1"/>
  <c r="AJ712" i="1"/>
  <c r="AJ767" i="1"/>
  <c r="AJ793" i="1"/>
  <c r="AJ804" i="1"/>
  <c r="AJ825" i="1"/>
  <c r="AJ836" i="1"/>
  <c r="AJ857" i="1"/>
  <c r="AJ867" i="1"/>
  <c r="AJ875" i="1"/>
  <c r="AJ888" i="1"/>
  <c r="AJ894" i="1"/>
  <c r="AJ901" i="1"/>
  <c r="AJ907" i="1"/>
  <c r="AJ919" i="1"/>
  <c r="AJ925" i="1"/>
  <c r="AJ930" i="1"/>
  <c r="AJ935" i="1"/>
  <c r="AJ944" i="1"/>
  <c r="AJ949" i="1"/>
  <c r="AJ958" i="1"/>
  <c r="AJ962" i="1"/>
  <c r="AJ966" i="1"/>
  <c r="AJ970" i="1"/>
  <c r="AJ974" i="1"/>
  <c r="AJ978" i="1"/>
  <c r="AJ982" i="1"/>
  <c r="AJ986" i="1"/>
  <c r="AJ990" i="1"/>
  <c r="AJ994" i="1"/>
  <c r="AJ998" i="1"/>
  <c r="AJ1002" i="1"/>
  <c r="AJ1006" i="1"/>
  <c r="AJ1010" i="1"/>
  <c r="AJ1014" i="1"/>
  <c r="AJ1018" i="1"/>
  <c r="AJ1022" i="1"/>
  <c r="AJ1026" i="1"/>
  <c r="AJ1030" i="1"/>
  <c r="AJ1034" i="1"/>
  <c r="AJ1038" i="1"/>
  <c r="AJ1042" i="1"/>
  <c r="AJ1046" i="1"/>
  <c r="AJ1050" i="1"/>
  <c r="AJ1054" i="1"/>
  <c r="AJ1058" i="1"/>
  <c r="AJ1062" i="1"/>
  <c r="AJ1066" i="1"/>
  <c r="AJ1070" i="1"/>
  <c r="AJ1074" i="1"/>
  <c r="AJ1078" i="1"/>
  <c r="AJ1082" i="1"/>
  <c r="AJ1086" i="1"/>
  <c r="AJ1090" i="1"/>
  <c r="AJ1094" i="1"/>
  <c r="AJ1098" i="1"/>
  <c r="AJ1102" i="1"/>
  <c r="AJ1106" i="1"/>
  <c r="AJ1110" i="1"/>
  <c r="AJ1114" i="1"/>
  <c r="AJ1118" i="1"/>
  <c r="AJ1122" i="1"/>
  <c r="AJ1126" i="1"/>
  <c r="AJ1130" i="1"/>
  <c r="AJ1134" i="1"/>
  <c r="AJ1138" i="1"/>
  <c r="AJ1142" i="1"/>
  <c r="AJ1146" i="1"/>
  <c r="AJ1150" i="1"/>
  <c r="AJ1154" i="1"/>
  <c r="AJ1158" i="1"/>
  <c r="AJ1162" i="1"/>
  <c r="AJ1166" i="1"/>
  <c r="AJ1170" i="1"/>
  <c r="AJ1174" i="1"/>
  <c r="AJ1178" i="1"/>
  <c r="AJ1182" i="1"/>
  <c r="AJ1186" i="1"/>
  <c r="AJ1190" i="1"/>
  <c r="AJ1194" i="1"/>
  <c r="AJ1198" i="1"/>
  <c r="AJ1202" i="1"/>
  <c r="AJ1206" i="1"/>
  <c r="AJ1210" i="1"/>
  <c r="AJ1214" i="1"/>
  <c r="AJ1218" i="1"/>
  <c r="AJ1222" i="1"/>
  <c r="AJ1226" i="1"/>
  <c r="AJ1230" i="1"/>
  <c r="AJ1234" i="1"/>
  <c r="AJ1238" i="1"/>
  <c r="AJ1242" i="1"/>
  <c r="AJ1246" i="1"/>
  <c r="AJ1250" i="1"/>
  <c r="AJ1254" i="1"/>
  <c r="AJ1258" i="1"/>
  <c r="AJ1262" i="1"/>
  <c r="AJ1266" i="1"/>
  <c r="AJ1270" i="1"/>
  <c r="AJ1274" i="1"/>
  <c r="AJ1278" i="1"/>
  <c r="AJ1282" i="1"/>
  <c r="AJ1286" i="1"/>
  <c r="AJ1290" i="1"/>
  <c r="AJ481" i="1"/>
  <c r="AJ632" i="1"/>
  <c r="AJ658" i="1"/>
  <c r="AJ698" i="1"/>
  <c r="AJ716" i="1"/>
  <c r="AJ771" i="1"/>
  <c r="AJ805" i="1"/>
  <c r="AJ816" i="1"/>
  <c r="AJ837" i="1"/>
  <c r="AJ848" i="1"/>
  <c r="AJ868" i="1"/>
  <c r="AJ876" i="1"/>
  <c r="AJ882" i="1"/>
  <c r="AJ889" i="1"/>
  <c r="AJ895" i="1"/>
  <c r="AJ908" i="1"/>
  <c r="AJ914" i="1"/>
  <c r="AJ920" i="1"/>
  <c r="AJ940" i="1"/>
  <c r="AJ945" i="1"/>
  <c r="AJ954" i="1"/>
  <c r="AJ262" i="1"/>
  <c r="AJ482" i="1"/>
  <c r="AJ550" i="1"/>
  <c r="AJ582" i="1"/>
  <c r="AJ680" i="1"/>
  <c r="AJ735" i="1"/>
  <c r="AJ753" i="1"/>
  <c r="AJ796" i="1"/>
  <c r="AJ817" i="1"/>
  <c r="AJ828" i="1"/>
  <c r="AJ849" i="1"/>
  <c r="AJ860" i="1"/>
  <c r="AJ869" i="1"/>
  <c r="AJ877" i="1"/>
  <c r="AJ883" i="1"/>
  <c r="AJ896" i="1"/>
  <c r="AJ902" i="1"/>
  <c r="AJ909" i="1"/>
  <c r="AJ915" i="1"/>
  <c r="AJ921" i="1"/>
  <c r="AJ926" i="1"/>
  <c r="AJ931" i="1"/>
  <c r="AJ936" i="1"/>
  <c r="AJ941" i="1"/>
  <c r="AJ950" i="1"/>
  <c r="AJ959" i="1"/>
  <c r="AJ963" i="1"/>
  <c r="AJ967" i="1"/>
  <c r="AJ971" i="1"/>
  <c r="AJ975" i="1"/>
  <c r="AJ979" i="1"/>
  <c r="AJ983" i="1"/>
  <c r="AJ987" i="1"/>
  <c r="AJ991" i="1"/>
  <c r="AJ995" i="1"/>
  <c r="AJ999" i="1"/>
  <c r="AJ1003" i="1"/>
  <c r="AJ1007" i="1"/>
  <c r="AJ1011" i="1"/>
  <c r="AJ1015" i="1"/>
  <c r="AJ1019" i="1"/>
  <c r="AJ1023" i="1"/>
  <c r="AJ1027" i="1"/>
  <c r="AJ1031" i="1"/>
  <c r="AJ1035" i="1"/>
  <c r="AJ1039" i="1"/>
  <c r="AJ1043" i="1"/>
  <c r="AJ1047" i="1"/>
  <c r="AJ1051" i="1"/>
  <c r="AJ1055" i="1"/>
  <c r="AJ1059" i="1"/>
  <c r="AJ1063" i="1"/>
  <c r="AJ1067" i="1"/>
  <c r="AJ1071" i="1"/>
  <c r="AJ1075" i="1"/>
  <c r="AJ1079" i="1"/>
  <c r="AJ1083" i="1"/>
  <c r="AJ1087" i="1"/>
  <c r="AJ1091" i="1"/>
  <c r="AJ1095" i="1"/>
  <c r="AJ1099" i="1"/>
  <c r="AJ1103" i="1"/>
  <c r="AJ1107" i="1"/>
  <c r="AJ1111" i="1"/>
  <c r="AJ1115" i="1"/>
  <c r="AJ1119" i="1"/>
  <c r="AJ1123" i="1"/>
  <c r="AJ1127" i="1"/>
  <c r="AJ1131" i="1"/>
  <c r="AJ1135" i="1"/>
  <c r="AJ1139" i="1"/>
  <c r="AJ1143" i="1"/>
  <c r="AJ1147" i="1"/>
  <c r="AJ1151" i="1"/>
  <c r="AJ1155" i="1"/>
  <c r="AJ1159" i="1"/>
  <c r="AJ1163" i="1"/>
  <c r="AJ1167" i="1"/>
  <c r="AJ1171" i="1"/>
  <c r="AJ1175" i="1"/>
  <c r="AJ1179" i="1"/>
  <c r="AJ1183" i="1"/>
  <c r="AJ1187" i="1"/>
  <c r="AJ1191" i="1"/>
  <c r="AJ1195" i="1"/>
  <c r="AJ1199" i="1"/>
  <c r="AJ1203" i="1"/>
  <c r="AJ1207" i="1"/>
  <c r="AJ1211" i="1"/>
  <c r="AJ1215" i="1"/>
  <c r="AJ1219" i="1"/>
  <c r="AJ1223" i="1"/>
  <c r="AJ1227" i="1"/>
  <c r="AJ347" i="1"/>
  <c r="AJ509" i="1"/>
  <c r="AJ684" i="1"/>
  <c r="AJ739" i="1"/>
  <c r="AJ757" i="1"/>
  <c r="AJ785" i="1"/>
  <c r="AJ797" i="1"/>
  <c r="AJ808" i="1"/>
  <c r="AJ829" i="1"/>
  <c r="AJ840" i="1"/>
  <c r="AJ861" i="1"/>
  <c r="AJ884" i="1"/>
  <c r="AJ890" i="1"/>
  <c r="AJ897" i="1"/>
  <c r="AJ903" i="1"/>
  <c r="AJ916" i="1"/>
  <c r="AJ932" i="1"/>
  <c r="AJ937" i="1"/>
  <c r="AJ946" i="1"/>
  <c r="AJ955" i="1"/>
  <c r="AJ1140" i="1"/>
  <c r="AJ1204" i="1"/>
  <c r="AJ1212" i="1"/>
  <c r="AJ1220" i="1"/>
  <c r="AJ1228" i="1"/>
  <c r="AJ1236" i="1"/>
  <c r="AJ1244" i="1"/>
  <c r="AJ1252" i="1"/>
  <c r="AJ1260" i="1"/>
  <c r="AJ1268" i="1"/>
  <c r="AJ1276" i="1"/>
  <c r="AJ1284" i="1"/>
  <c r="AJ1292" i="1"/>
  <c r="AJ1300" i="1"/>
  <c r="AJ1308" i="1"/>
  <c r="AJ1316" i="1"/>
  <c r="AJ1324" i="1"/>
  <c r="AJ1332" i="1"/>
  <c r="AJ1336" i="1"/>
  <c r="AJ1344" i="1"/>
  <c r="AJ350" i="1"/>
  <c r="AJ510" i="1"/>
  <c r="AJ558" i="1"/>
  <c r="AJ588" i="1"/>
  <c r="AJ614" i="1"/>
  <c r="AJ664" i="1"/>
  <c r="AJ703" i="1"/>
  <c r="AJ721" i="1"/>
  <c r="AJ758" i="1"/>
  <c r="AJ788" i="1"/>
  <c r="AJ809" i="1"/>
  <c r="AJ820" i="1"/>
  <c r="AJ841" i="1"/>
  <c r="AJ852" i="1"/>
  <c r="AJ871" i="1"/>
  <c r="AJ878" i="1"/>
  <c r="AJ885" i="1"/>
  <c r="AJ891" i="1"/>
  <c r="AJ904" i="1"/>
  <c r="AJ910" i="1"/>
  <c r="AJ917" i="1"/>
  <c r="AJ922" i="1"/>
  <c r="AJ927" i="1"/>
  <c r="AJ933" i="1"/>
  <c r="AJ942" i="1"/>
  <c r="AJ951" i="1"/>
  <c r="AJ960" i="1"/>
  <c r="AJ964" i="1"/>
  <c r="AJ968" i="1"/>
  <c r="AJ972" i="1"/>
  <c r="AJ976" i="1"/>
  <c r="AJ980" i="1"/>
  <c r="AJ984" i="1"/>
  <c r="AJ988" i="1"/>
  <c r="AJ992" i="1"/>
  <c r="AJ996" i="1"/>
  <c r="AJ1000" i="1"/>
  <c r="AJ1004" i="1"/>
  <c r="AJ1008" i="1"/>
  <c r="AJ1012" i="1"/>
  <c r="AJ1016" i="1"/>
  <c r="AJ1020" i="1"/>
  <c r="AJ1024" i="1"/>
  <c r="AJ1028" i="1"/>
  <c r="AJ1032" i="1"/>
  <c r="AJ1036" i="1"/>
  <c r="AJ1040" i="1"/>
  <c r="AJ1044" i="1"/>
  <c r="AJ1048" i="1"/>
  <c r="AJ1052" i="1"/>
  <c r="AJ1056" i="1"/>
  <c r="AJ1060" i="1"/>
  <c r="AJ1064" i="1"/>
  <c r="AJ1068" i="1"/>
  <c r="AJ1072" i="1"/>
  <c r="AJ1076" i="1"/>
  <c r="AJ1080" i="1"/>
  <c r="AJ1084" i="1"/>
  <c r="AJ1088" i="1"/>
  <c r="AJ1092" i="1"/>
  <c r="AJ1096" i="1"/>
  <c r="AJ1100" i="1"/>
  <c r="AJ1104" i="1"/>
  <c r="AJ1108" i="1"/>
  <c r="AJ1112" i="1"/>
  <c r="AJ1116" i="1"/>
  <c r="AJ1120" i="1"/>
  <c r="AJ1124" i="1"/>
  <c r="AJ1128" i="1"/>
  <c r="AJ1132" i="1"/>
  <c r="AJ1136" i="1"/>
  <c r="AJ1144" i="1"/>
  <c r="AJ1148" i="1"/>
  <c r="AJ1152" i="1"/>
  <c r="AJ1156" i="1"/>
  <c r="AJ1160" i="1"/>
  <c r="AJ1164" i="1"/>
  <c r="AJ1168" i="1"/>
  <c r="AJ1172" i="1"/>
  <c r="AJ1176" i="1"/>
  <c r="AJ1180" i="1"/>
  <c r="AJ1184" i="1"/>
  <c r="AJ1188" i="1"/>
  <c r="AJ1192" i="1"/>
  <c r="AJ1196" i="1"/>
  <c r="AJ1200" i="1"/>
  <c r="AJ1208" i="1"/>
  <c r="AJ1216" i="1"/>
  <c r="AJ1224" i="1"/>
  <c r="AJ1232" i="1"/>
  <c r="AJ1240" i="1"/>
  <c r="AJ1248" i="1"/>
  <c r="AJ1256" i="1"/>
  <c r="AJ1264" i="1"/>
  <c r="AJ1272" i="1"/>
  <c r="AJ1280" i="1"/>
  <c r="AJ1288" i="1"/>
  <c r="AJ1296" i="1"/>
  <c r="AJ1304" i="1"/>
  <c r="AJ1312" i="1"/>
  <c r="AJ1320" i="1"/>
  <c r="AJ1328" i="1"/>
  <c r="AJ1340" i="1"/>
  <c r="AJ1348" i="1"/>
  <c r="AJ411" i="1"/>
  <c r="AJ529" i="1"/>
  <c r="AJ594" i="1"/>
  <c r="AJ707" i="1"/>
  <c r="AJ725" i="1"/>
  <c r="AJ762" i="1"/>
  <c r="AJ776" i="1"/>
  <c r="AJ789" i="1"/>
  <c r="AJ800" i="1"/>
  <c r="AJ821" i="1"/>
  <c r="AJ832" i="1"/>
  <c r="AJ853" i="1"/>
  <c r="AJ864" i="1"/>
  <c r="AJ872" i="1"/>
  <c r="AJ879" i="1"/>
  <c r="AJ892" i="1"/>
  <c r="AJ898" i="1"/>
  <c r="AJ905" i="1"/>
  <c r="AJ911" i="1"/>
  <c r="AJ928" i="1"/>
  <c r="AJ938" i="1"/>
  <c r="AJ947" i="1"/>
  <c r="AJ956" i="1"/>
  <c r="AJ414" i="1"/>
  <c r="AJ566" i="1"/>
  <c r="AJ620" i="1"/>
  <c r="AJ646" i="1"/>
  <c r="AJ669" i="1"/>
  <c r="AJ689" i="1"/>
  <c r="AJ726" i="1"/>
  <c r="AJ744" i="1"/>
  <c r="AJ779" i="1"/>
  <c r="AJ801" i="1"/>
  <c r="AJ812" i="1"/>
  <c r="AJ833" i="1"/>
  <c r="AJ449" i="1"/>
  <c r="AJ600" i="1"/>
  <c r="AJ626" i="1"/>
  <c r="AJ674" i="1"/>
  <c r="AJ693" i="1"/>
  <c r="AJ730" i="1"/>
  <c r="AJ748" i="1"/>
  <c r="AJ780" i="1"/>
  <c r="AJ792" i="1"/>
  <c r="AJ813" i="1"/>
  <c r="AJ824" i="1"/>
  <c r="AJ845" i="1"/>
  <c r="AJ856" i="1"/>
  <c r="AJ881" i="1"/>
  <c r="AJ887" i="1"/>
  <c r="AJ900" i="1"/>
  <c r="AJ906" i="1"/>
  <c r="AJ913" i="1"/>
  <c r="AJ924" i="1"/>
  <c r="AJ939" i="1"/>
  <c r="AJ948" i="1"/>
  <c r="AJ953" i="1"/>
  <c r="AJ844" i="1"/>
  <c r="AJ981" i="1"/>
  <c r="AJ1013" i="1"/>
  <c r="AJ1045" i="1"/>
  <c r="AJ1077" i="1"/>
  <c r="AJ1109" i="1"/>
  <c r="AJ1141" i="1"/>
  <c r="AJ1173" i="1"/>
  <c r="AJ1205" i="1"/>
  <c r="AJ1233" i="1"/>
  <c r="AJ1249" i="1"/>
  <c r="AJ1265" i="1"/>
  <c r="AJ1281" i="1"/>
  <c r="AJ1295" i="1"/>
  <c r="AJ1306" i="1"/>
  <c r="AJ1317" i="1"/>
  <c r="AJ1327" i="1"/>
  <c r="AJ1338" i="1"/>
  <c r="AJ1349" i="1"/>
  <c r="AJ1357" i="1"/>
  <c r="AJ1365" i="1"/>
  <c r="AJ1373" i="1"/>
  <c r="AJ1381" i="1"/>
  <c r="AJ1389" i="1"/>
  <c r="AJ912" i="1"/>
  <c r="AJ952" i="1"/>
  <c r="AJ985" i="1"/>
  <c r="AJ1017" i="1"/>
  <c r="AJ1049" i="1"/>
  <c r="AJ1081" i="1"/>
  <c r="AJ1113" i="1"/>
  <c r="AJ1145" i="1"/>
  <c r="AJ1177" i="1"/>
  <c r="AJ1209" i="1"/>
  <c r="AJ1235" i="1"/>
  <c r="AJ1251" i="1"/>
  <c r="AJ1267" i="1"/>
  <c r="AJ1283" i="1"/>
  <c r="AJ1297" i="1"/>
  <c r="AJ1307" i="1"/>
  <c r="AJ1318" i="1"/>
  <c r="AJ1329" i="1"/>
  <c r="AJ1339" i="1"/>
  <c r="AJ1350" i="1"/>
  <c r="AJ1358" i="1"/>
  <c r="AJ1366" i="1"/>
  <c r="AJ1374" i="1"/>
  <c r="AJ1382" i="1"/>
  <c r="AJ1390" i="1"/>
  <c r="AJ1285" i="1"/>
  <c r="AJ865" i="1"/>
  <c r="AJ918" i="1"/>
  <c r="AJ957" i="1"/>
  <c r="AJ989" i="1"/>
  <c r="AJ1021" i="1"/>
  <c r="AJ1053" i="1"/>
  <c r="AJ1085" i="1"/>
  <c r="AJ1117" i="1"/>
  <c r="AJ1149" i="1"/>
  <c r="AJ1181" i="1"/>
  <c r="AJ1213" i="1"/>
  <c r="AJ1237" i="1"/>
  <c r="AJ1253" i="1"/>
  <c r="AJ1269" i="1"/>
  <c r="AJ1298" i="1"/>
  <c r="AJ1309" i="1"/>
  <c r="AJ1319" i="1"/>
  <c r="AJ1330" i="1"/>
  <c r="AJ1341" i="1"/>
  <c r="AJ1351" i="1"/>
  <c r="AJ1359" i="1"/>
  <c r="AJ1367" i="1"/>
  <c r="AJ1375" i="1"/>
  <c r="AJ1383" i="1"/>
  <c r="AJ1391" i="1"/>
  <c r="AJ873" i="1"/>
  <c r="AJ923" i="1"/>
  <c r="AJ961" i="1"/>
  <c r="AJ993" i="1"/>
  <c r="AJ1025" i="1"/>
  <c r="AJ1057" i="1"/>
  <c r="AJ1089" i="1"/>
  <c r="AJ1121" i="1"/>
  <c r="AJ1153" i="1"/>
  <c r="AJ1185" i="1"/>
  <c r="AJ1217" i="1"/>
  <c r="AJ1239" i="1"/>
  <c r="AJ1255" i="1"/>
  <c r="AJ1271" i="1"/>
  <c r="AJ1287" i="1"/>
  <c r="AJ1299" i="1"/>
  <c r="AJ1310" i="1"/>
  <c r="AJ1321" i="1"/>
  <c r="AJ1331" i="1"/>
  <c r="AJ1342" i="1"/>
  <c r="AJ1352" i="1"/>
  <c r="AJ1360" i="1"/>
  <c r="AJ1368" i="1"/>
  <c r="AJ1376" i="1"/>
  <c r="AJ1384" i="1"/>
  <c r="AJ1005" i="1"/>
  <c r="AJ1101" i="1"/>
  <c r="AJ1197" i="1"/>
  <c r="AJ1261" i="1"/>
  <c r="AJ1303" i="1"/>
  <c r="AJ1335" i="1"/>
  <c r="AJ1363" i="1"/>
  <c r="AJ1379" i="1"/>
  <c r="AJ880" i="1"/>
  <c r="AJ929" i="1"/>
  <c r="AJ965" i="1"/>
  <c r="AJ997" i="1"/>
  <c r="AJ1029" i="1"/>
  <c r="AJ1061" i="1"/>
  <c r="AJ1093" i="1"/>
  <c r="AJ1125" i="1"/>
  <c r="AJ1157" i="1"/>
  <c r="AJ1189" i="1"/>
  <c r="AJ1221" i="1"/>
  <c r="AJ1241" i="1"/>
  <c r="AJ1257" i="1"/>
  <c r="AJ1273" i="1"/>
  <c r="AJ1289" i="1"/>
  <c r="AJ1301" i="1"/>
  <c r="AJ1311" i="1"/>
  <c r="AJ1322" i="1"/>
  <c r="AJ1333" i="1"/>
  <c r="AJ1343" i="1"/>
  <c r="AJ1353" i="1"/>
  <c r="AJ1361" i="1"/>
  <c r="AJ1369" i="1"/>
  <c r="AJ1377" i="1"/>
  <c r="AJ1385" i="1"/>
  <c r="AJ973" i="1"/>
  <c r="AJ1037" i="1"/>
  <c r="AJ1133" i="1"/>
  <c r="AJ1229" i="1"/>
  <c r="AJ1277" i="1"/>
  <c r="AJ1314" i="1"/>
  <c r="AJ1355" i="1"/>
  <c r="AJ1387" i="1"/>
  <c r="AJ886" i="1"/>
  <c r="AJ934" i="1"/>
  <c r="AJ969" i="1"/>
  <c r="AJ1001" i="1"/>
  <c r="AJ1033" i="1"/>
  <c r="AJ1065" i="1"/>
  <c r="AJ1097" i="1"/>
  <c r="AJ1129" i="1"/>
  <c r="AJ1161" i="1"/>
  <c r="AJ1193" i="1"/>
  <c r="AJ1225" i="1"/>
  <c r="AJ1243" i="1"/>
  <c r="AJ1259" i="1"/>
  <c r="AJ1275" i="1"/>
  <c r="AJ1291" i="1"/>
  <c r="AJ1302" i="1"/>
  <c r="AJ1313" i="1"/>
  <c r="AJ1323" i="1"/>
  <c r="AJ1334" i="1"/>
  <c r="AJ1345" i="1"/>
  <c r="AJ1354" i="1"/>
  <c r="AJ1362" i="1"/>
  <c r="AJ1370" i="1"/>
  <c r="AJ1378" i="1"/>
  <c r="AJ1386" i="1"/>
  <c r="AJ893" i="1"/>
  <c r="AJ1069" i="1"/>
  <c r="AJ1165" i="1"/>
  <c r="AJ1245" i="1"/>
  <c r="AJ1293" i="1"/>
  <c r="AJ1325" i="1"/>
  <c r="AJ1346" i="1"/>
  <c r="AJ1371" i="1"/>
  <c r="AJ899" i="1"/>
  <c r="AJ943" i="1"/>
  <c r="AJ977" i="1"/>
  <c r="AJ1009" i="1"/>
  <c r="AJ1041" i="1"/>
  <c r="AJ1073" i="1"/>
  <c r="AJ1105" i="1"/>
  <c r="AJ1137" i="1"/>
  <c r="AJ1169" i="1"/>
  <c r="AJ1201" i="1"/>
  <c r="AJ1231" i="1"/>
  <c r="AJ1247" i="1"/>
  <c r="AJ1263" i="1"/>
  <c r="AJ1279" i="1"/>
  <c r="AJ1294" i="1"/>
  <c r="AJ1305" i="1"/>
  <c r="AJ1315" i="1"/>
  <c r="AJ1326" i="1"/>
  <c r="AJ1337" i="1"/>
  <c r="AJ1347" i="1"/>
  <c r="AJ1356" i="1"/>
  <c r="AJ1364" i="1"/>
  <c r="AJ1372" i="1"/>
  <c r="AJ1380" i="1"/>
  <c r="AJ1388" i="1"/>
  <c r="AV5" i="1"/>
  <c r="AR5" i="1"/>
  <c r="AN5" i="1"/>
  <c r="AJ5" i="1"/>
  <c r="AF6" i="1"/>
  <c r="AF10" i="1"/>
  <c r="AF14" i="1"/>
  <c r="AF18" i="1"/>
  <c r="AF22" i="1"/>
  <c r="AF7" i="1"/>
  <c r="AF11" i="1"/>
  <c r="AF15" i="1"/>
  <c r="AF19" i="1"/>
  <c r="AF23" i="1"/>
  <c r="AF27" i="1"/>
  <c r="AF31" i="1"/>
  <c r="AF35" i="1"/>
  <c r="AF39" i="1"/>
  <c r="AF43" i="1"/>
  <c r="AF47" i="1"/>
  <c r="AF51" i="1"/>
  <c r="AF55" i="1"/>
  <c r="AF59" i="1"/>
  <c r="AF8" i="1"/>
  <c r="AF12" i="1"/>
  <c r="AF16" i="1"/>
  <c r="AF20" i="1"/>
  <c r="AF24" i="1"/>
  <c r="AF64" i="1"/>
  <c r="AF70" i="1"/>
  <c r="AF83" i="1"/>
  <c r="AF89" i="1"/>
  <c r="AF96" i="1"/>
  <c r="AF102" i="1"/>
  <c r="AF115" i="1"/>
  <c r="AF121" i="1"/>
  <c r="AF128" i="1"/>
  <c r="AF134" i="1"/>
  <c r="AF147" i="1"/>
  <c r="AF153" i="1"/>
  <c r="AF160" i="1"/>
  <c r="AF166" i="1"/>
  <c r="AF179" i="1"/>
  <c r="AF185" i="1"/>
  <c r="AF192" i="1"/>
  <c r="AF198" i="1"/>
  <c r="AF211" i="1"/>
  <c r="AF9" i="1"/>
  <c r="AF25" i="1"/>
  <c r="AF26" i="1"/>
  <c r="AF34" i="1"/>
  <c r="AF42" i="1"/>
  <c r="AF50" i="1"/>
  <c r="AF58" i="1"/>
  <c r="AF65" i="1"/>
  <c r="AF72" i="1"/>
  <c r="AF78" i="1"/>
  <c r="AF91" i="1"/>
  <c r="AF97" i="1"/>
  <c r="AF104" i="1"/>
  <c r="AF110" i="1"/>
  <c r="AF123" i="1"/>
  <c r="AF129" i="1"/>
  <c r="AF136" i="1"/>
  <c r="AF142" i="1"/>
  <c r="AF155" i="1"/>
  <c r="AF161" i="1"/>
  <c r="AF168" i="1"/>
  <c r="AF174" i="1"/>
  <c r="AF13" i="1"/>
  <c r="AF28" i="1"/>
  <c r="AF67" i="1"/>
  <c r="AF73" i="1"/>
  <c r="AF80" i="1"/>
  <c r="AF86" i="1"/>
  <c r="AF99" i="1"/>
  <c r="AF105" i="1"/>
  <c r="AF112" i="1"/>
  <c r="AF118" i="1"/>
  <c r="AF131" i="1"/>
  <c r="AF137" i="1"/>
  <c r="AF144" i="1"/>
  <c r="AF150" i="1"/>
  <c r="AF163" i="1"/>
  <c r="AF169" i="1"/>
  <c r="AF176" i="1"/>
  <c r="AF182" i="1"/>
  <c r="AF195" i="1"/>
  <c r="AF201" i="1"/>
  <c r="AF208" i="1"/>
  <c r="AF214" i="1"/>
  <c r="AF227" i="1"/>
  <c r="AF233" i="1"/>
  <c r="AF240" i="1"/>
  <c r="AF246" i="1"/>
  <c r="AF259" i="1"/>
  <c r="AF265" i="1"/>
  <c r="AF282" i="1"/>
  <c r="AF298" i="1"/>
  <c r="AF314" i="1"/>
  <c r="AF330" i="1"/>
  <c r="AF339" i="1"/>
  <c r="AF348" i="1"/>
  <c r="AF352" i="1"/>
  <c r="AF356" i="1"/>
  <c r="AF360" i="1"/>
  <c r="AF364" i="1"/>
  <c r="AF368" i="1"/>
  <c r="AF372" i="1"/>
  <c r="AF376" i="1"/>
  <c r="AF380" i="1"/>
  <c r="AF384" i="1"/>
  <c r="AF388" i="1"/>
  <c r="AF392" i="1"/>
  <c r="AF396" i="1"/>
  <c r="AF400" i="1"/>
  <c r="AF404" i="1"/>
  <c r="AF408" i="1"/>
  <c r="AF412" i="1"/>
  <c r="AF416" i="1"/>
  <c r="AF420" i="1"/>
  <c r="AF424" i="1"/>
  <c r="AF428" i="1"/>
  <c r="AF432" i="1"/>
  <c r="AF436" i="1"/>
  <c r="AF440" i="1"/>
  <c r="AF444" i="1"/>
  <c r="AF448" i="1"/>
  <c r="AF452" i="1"/>
  <c r="AF456" i="1"/>
  <c r="AF460" i="1"/>
  <c r="AF464" i="1"/>
  <c r="AF468" i="1"/>
  <c r="AF472" i="1"/>
  <c r="AF476" i="1"/>
  <c r="AF480" i="1"/>
  <c r="AF484" i="1"/>
  <c r="AF488" i="1"/>
  <c r="AF17" i="1"/>
  <c r="AF29" i="1"/>
  <c r="AF37" i="1"/>
  <c r="AF45" i="1"/>
  <c r="AF53" i="1"/>
  <c r="AF61" i="1"/>
  <c r="AF68" i="1"/>
  <c r="AF74" i="1"/>
  <c r="AF87" i="1"/>
  <c r="AF93" i="1"/>
  <c r="AF100" i="1"/>
  <c r="AF106" i="1"/>
  <c r="AF119" i="1"/>
  <c r="AF125" i="1"/>
  <c r="AF132" i="1"/>
  <c r="AF138" i="1"/>
  <c r="AF151" i="1"/>
  <c r="AF157" i="1"/>
  <c r="AF164" i="1"/>
  <c r="AF170" i="1"/>
  <c r="AF183" i="1"/>
  <c r="AF189" i="1"/>
  <c r="AF196" i="1"/>
  <c r="AF202" i="1"/>
  <c r="AF215" i="1"/>
  <c r="AF221" i="1"/>
  <c r="AF228" i="1"/>
  <c r="AF234" i="1"/>
  <c r="AF247" i="1"/>
  <c r="AF253" i="1"/>
  <c r="AF260" i="1"/>
  <c r="AF266" i="1"/>
  <c r="AF272" i="1"/>
  <c r="AF277" i="1"/>
  <c r="AF283" i="1"/>
  <c r="AF288" i="1"/>
  <c r="AF293" i="1"/>
  <c r="AF299" i="1"/>
  <c r="AF304" i="1"/>
  <c r="AF309" i="1"/>
  <c r="AF315" i="1"/>
  <c r="AF320" i="1"/>
  <c r="AF325" i="1"/>
  <c r="AF335" i="1"/>
  <c r="AF344" i="1"/>
  <c r="AF21" i="1"/>
  <c r="AF32" i="1"/>
  <c r="AF40" i="1"/>
  <c r="AF48" i="1"/>
  <c r="AF56" i="1"/>
  <c r="AF63" i="1"/>
  <c r="AF69" i="1"/>
  <c r="AF76" i="1"/>
  <c r="AF82" i="1"/>
  <c r="AF95" i="1"/>
  <c r="AF101" i="1"/>
  <c r="AF108" i="1"/>
  <c r="AF114" i="1"/>
  <c r="AF127" i="1"/>
  <c r="AF133" i="1"/>
  <c r="AF140" i="1"/>
  <c r="AF146" i="1"/>
  <c r="AF159" i="1"/>
  <c r="AF165" i="1"/>
  <c r="AF172" i="1"/>
  <c r="AF178" i="1"/>
  <c r="AF191" i="1"/>
  <c r="AF197" i="1"/>
  <c r="AF204" i="1"/>
  <c r="AF210" i="1"/>
  <c r="AF223" i="1"/>
  <c r="AF229" i="1"/>
  <c r="AF236" i="1"/>
  <c r="AF242" i="1"/>
  <c r="AF255" i="1"/>
  <c r="AF261" i="1"/>
  <c r="AF268" i="1"/>
  <c r="AF273" i="1"/>
  <c r="AF279" i="1"/>
  <c r="AF284" i="1"/>
  <c r="AF289" i="1"/>
  <c r="AF295" i="1"/>
  <c r="AF300" i="1"/>
  <c r="AF305" i="1"/>
  <c r="AF311" i="1"/>
  <c r="AF316" i="1"/>
  <c r="AF321" i="1"/>
  <c r="AF327" i="1"/>
  <c r="AF336" i="1"/>
  <c r="AF345" i="1"/>
  <c r="AF49" i="1"/>
  <c r="AF85" i="1"/>
  <c r="AF103" i="1"/>
  <c r="AF120" i="1"/>
  <c r="AF154" i="1"/>
  <c r="AF171" i="1"/>
  <c r="AF186" i="1"/>
  <c r="AF199" i="1"/>
  <c r="AF212" i="1"/>
  <c r="AF222" i="1"/>
  <c r="AF232" i="1"/>
  <c r="AF30" i="1"/>
  <c r="AF52" i="1"/>
  <c r="AF71" i="1"/>
  <c r="AF88" i="1"/>
  <c r="AF122" i="1"/>
  <c r="AF139" i="1"/>
  <c r="AF156" i="1"/>
  <c r="AF173" i="1"/>
  <c r="AF187" i="1"/>
  <c r="AF200" i="1"/>
  <c r="AF224" i="1"/>
  <c r="AF244" i="1"/>
  <c r="AF254" i="1"/>
  <c r="AF264" i="1"/>
  <c r="AF274" i="1"/>
  <c r="AF281" i="1"/>
  <c r="AF291" i="1"/>
  <c r="AF324" i="1"/>
  <c r="AF340" i="1"/>
  <c r="AF347" i="1"/>
  <c r="AF354" i="1"/>
  <c r="AF373" i="1"/>
  <c r="AF379" i="1"/>
  <c r="AF386" i="1"/>
  <c r="AF33" i="1"/>
  <c r="AF54" i="1"/>
  <c r="AF90" i="1"/>
  <c r="AF107" i="1"/>
  <c r="AF124" i="1"/>
  <c r="AF141" i="1"/>
  <c r="AF158" i="1"/>
  <c r="AF175" i="1"/>
  <c r="AF188" i="1"/>
  <c r="AF213" i="1"/>
  <c r="AF235" i="1"/>
  <c r="AF36" i="1"/>
  <c r="AF57" i="1"/>
  <c r="AF75" i="1"/>
  <c r="AF92" i="1"/>
  <c r="AF109" i="1"/>
  <c r="AF126" i="1"/>
  <c r="AF143" i="1"/>
  <c r="AF177" i="1"/>
  <c r="AF190" i="1"/>
  <c r="AF203" i="1"/>
  <c r="AF216" i="1"/>
  <c r="AF225" i="1"/>
  <c r="AF245" i="1"/>
  <c r="AF267" i="1"/>
  <c r="AF292" i="1"/>
  <c r="AF301" i="1"/>
  <c r="AF310" i="1"/>
  <c r="AF318" i="1"/>
  <c r="AF334" i="1"/>
  <c r="AF342" i="1"/>
  <c r="AF349" i="1"/>
  <c r="AF355" i="1"/>
  <c r="AF362" i="1"/>
  <c r="AF381" i="1"/>
  <c r="AF387" i="1"/>
  <c r="AF38" i="1"/>
  <c r="AF60" i="1"/>
  <c r="AF77" i="1"/>
  <c r="AF94" i="1"/>
  <c r="AF111" i="1"/>
  <c r="AF145" i="1"/>
  <c r="AF162" i="1"/>
  <c r="AF180" i="1"/>
  <c r="AF205" i="1"/>
  <c r="AF217" i="1"/>
  <c r="AF226" i="1"/>
  <c r="AF237" i="1"/>
  <c r="AF248" i="1"/>
  <c r="AF257" i="1"/>
  <c r="AF276" i="1"/>
  <c r="AF285" i="1"/>
  <c r="AF294" i="1"/>
  <c r="AF302" i="1"/>
  <c r="AF319" i="1"/>
  <c r="AF328" i="1"/>
  <c r="AF350" i="1"/>
  <c r="AF369" i="1"/>
  <c r="AF375" i="1"/>
  <c r="AF382" i="1"/>
  <c r="AF401" i="1"/>
  <c r="AF407" i="1"/>
  <c r="AF414" i="1"/>
  <c r="AF433" i="1"/>
  <c r="AF439" i="1"/>
  <c r="AF446" i="1"/>
  <c r="AF465" i="1"/>
  <c r="AF471" i="1"/>
  <c r="AF478" i="1"/>
  <c r="AF501" i="1"/>
  <c r="AF517" i="1"/>
  <c r="AF533" i="1"/>
  <c r="AF538" i="1"/>
  <c r="AF547" i="1"/>
  <c r="AF556" i="1"/>
  <c r="AF565" i="1"/>
  <c r="AF570" i="1"/>
  <c r="AF579" i="1"/>
  <c r="AF588" i="1"/>
  <c r="AF597" i="1"/>
  <c r="AF602" i="1"/>
  <c r="AF41" i="1"/>
  <c r="AF62" i="1"/>
  <c r="AF79" i="1"/>
  <c r="AF113" i="1"/>
  <c r="AF130" i="1"/>
  <c r="AF148" i="1"/>
  <c r="AF193" i="1"/>
  <c r="AF206" i="1"/>
  <c r="AF218" i="1"/>
  <c r="AF238" i="1"/>
  <c r="AF249" i="1"/>
  <c r="AF258" i="1"/>
  <c r="AF269" i="1"/>
  <c r="AF278" i="1"/>
  <c r="AF286" i="1"/>
  <c r="AF303" i="1"/>
  <c r="AF312" i="1"/>
  <c r="AF343" i="1"/>
  <c r="AF357" i="1"/>
  <c r="AF363" i="1"/>
  <c r="AF370" i="1"/>
  <c r="AF389" i="1"/>
  <c r="AF395" i="1"/>
  <c r="AF402" i="1"/>
  <c r="AF421" i="1"/>
  <c r="AF427" i="1"/>
  <c r="AF434" i="1"/>
  <c r="AF453" i="1"/>
  <c r="AF459" i="1"/>
  <c r="AF466" i="1"/>
  <c r="AF485" i="1"/>
  <c r="AF491" i="1"/>
  <c r="AF496" i="1"/>
  <c r="AF502" i="1"/>
  <c r="AF507" i="1"/>
  <c r="AF512" i="1"/>
  <c r="AF518" i="1"/>
  <c r="AF523" i="1"/>
  <c r="AF528" i="1"/>
  <c r="AF534" i="1"/>
  <c r="AF543" i="1"/>
  <c r="AF552" i="1"/>
  <c r="AF561" i="1"/>
  <c r="AF566" i="1"/>
  <c r="AF575" i="1"/>
  <c r="AF584" i="1"/>
  <c r="AF593" i="1"/>
  <c r="AF598" i="1"/>
  <c r="AF607" i="1"/>
  <c r="AF611" i="1"/>
  <c r="AF46" i="1"/>
  <c r="AF66" i="1"/>
  <c r="AF84" i="1"/>
  <c r="AF117" i="1"/>
  <c r="AF135" i="1"/>
  <c r="AF152" i="1"/>
  <c r="AF184" i="1"/>
  <c r="AF209" i="1"/>
  <c r="AF220" i="1"/>
  <c r="AF231" i="1"/>
  <c r="AF241" i="1"/>
  <c r="AF251" i="1"/>
  <c r="AF262" i="1"/>
  <c r="AF271" i="1"/>
  <c r="AF280" i="1"/>
  <c r="AF306" i="1"/>
  <c r="AF313" i="1"/>
  <c r="AF323" i="1"/>
  <c r="AF331" i="1"/>
  <c r="AF338" i="1"/>
  <c r="AF346" i="1"/>
  <c r="AF365" i="1"/>
  <c r="AF371" i="1"/>
  <c r="AF378" i="1"/>
  <c r="AF397" i="1"/>
  <c r="AF403" i="1"/>
  <c r="AF410" i="1"/>
  <c r="AF429" i="1"/>
  <c r="AF435" i="1"/>
  <c r="AF442" i="1"/>
  <c r="AF461" i="1"/>
  <c r="AF467" i="1"/>
  <c r="AF474" i="1"/>
  <c r="AF492" i="1"/>
  <c r="AF498" i="1"/>
  <c r="AF503" i="1"/>
  <c r="AF508" i="1"/>
  <c r="AF514" i="1"/>
  <c r="AF519" i="1"/>
  <c r="AF524" i="1"/>
  <c r="AF530" i="1"/>
  <c r="AF535" i="1"/>
  <c r="AF544" i="1"/>
  <c r="AF553" i="1"/>
  <c r="AF558" i="1"/>
  <c r="AF567" i="1"/>
  <c r="AF576" i="1"/>
  <c r="AF585" i="1"/>
  <c r="AF590" i="1"/>
  <c r="AF599" i="1"/>
  <c r="AF608" i="1"/>
  <c r="AF612" i="1"/>
  <c r="AF616" i="1"/>
  <c r="AF620" i="1"/>
  <c r="AF44" i="1"/>
  <c r="AF181" i="1"/>
  <c r="AF250" i="1"/>
  <c r="AF275" i="1"/>
  <c r="AF297" i="1"/>
  <c r="AF322" i="1"/>
  <c r="AF341" i="1"/>
  <c r="AF359" i="1"/>
  <c r="AF377" i="1"/>
  <c r="AF423" i="1"/>
  <c r="AF443" i="1"/>
  <c r="AF454" i="1"/>
  <c r="AF463" i="1"/>
  <c r="AF483" i="1"/>
  <c r="AF494" i="1"/>
  <c r="AF527" i="1"/>
  <c r="AF536" i="1"/>
  <c r="AF580" i="1"/>
  <c r="AF587" i="1"/>
  <c r="AF595" i="1"/>
  <c r="AF601" i="1"/>
  <c r="AF609" i="1"/>
  <c r="AF615" i="1"/>
  <c r="AF625" i="1"/>
  <c r="AF194" i="1"/>
  <c r="AF252" i="1"/>
  <c r="AF361" i="1"/>
  <c r="AF393" i="1"/>
  <c r="AF413" i="1"/>
  <c r="AF455" i="1"/>
  <c r="AF475" i="1"/>
  <c r="AF486" i="1"/>
  <c r="AF511" i="1"/>
  <c r="AF520" i="1"/>
  <c r="AF529" i="1"/>
  <c r="AF551" i="1"/>
  <c r="AF559" i="1"/>
  <c r="AF573" i="1"/>
  <c r="AF581" i="1"/>
  <c r="AF603" i="1"/>
  <c r="AF621" i="1"/>
  <c r="AF630" i="1"/>
  <c r="AF635" i="1"/>
  <c r="AF644" i="1"/>
  <c r="AF653" i="1"/>
  <c r="AF662" i="1"/>
  <c r="AF667" i="1"/>
  <c r="AF676" i="1"/>
  <c r="AF685" i="1"/>
  <c r="AF694" i="1"/>
  <c r="AF699" i="1"/>
  <c r="AF708" i="1"/>
  <c r="AF717" i="1"/>
  <c r="AF721" i="1"/>
  <c r="AF725" i="1"/>
  <c r="AF729" i="1"/>
  <c r="AF733" i="1"/>
  <c r="AF737" i="1"/>
  <c r="AF741" i="1"/>
  <c r="AF81" i="1"/>
  <c r="AF207" i="1"/>
  <c r="AF256" i="1"/>
  <c r="AF326" i="1"/>
  <c r="AF394" i="1"/>
  <c r="AF405" i="1"/>
  <c r="AF415" i="1"/>
  <c r="AF425" i="1"/>
  <c r="AF445" i="1"/>
  <c r="AF487" i="1"/>
  <c r="AF495" i="1"/>
  <c r="AF504" i="1"/>
  <c r="AF513" i="1"/>
  <c r="AF521" i="1"/>
  <c r="AF537" i="1"/>
  <c r="AF545" i="1"/>
  <c r="AF574" i="1"/>
  <c r="AF582" i="1"/>
  <c r="AF589" i="1"/>
  <c r="AF596" i="1"/>
  <c r="AF604" i="1"/>
  <c r="AF610" i="1"/>
  <c r="AF626" i="1"/>
  <c r="AF98" i="1"/>
  <c r="AF219" i="1"/>
  <c r="AF307" i="1"/>
  <c r="AF329" i="1"/>
  <c r="AF366" i="1"/>
  <c r="AF383" i="1"/>
  <c r="AF406" i="1"/>
  <c r="AF417" i="1"/>
  <c r="AF426" i="1"/>
  <c r="AF437" i="1"/>
  <c r="AF447" i="1"/>
  <c r="AF457" i="1"/>
  <c r="AF477" i="1"/>
  <c r="AF497" i="1"/>
  <c r="AF505" i="1"/>
  <c r="AF522" i="1"/>
  <c r="AF531" i="1"/>
  <c r="AF539" i="1"/>
  <c r="AF546" i="1"/>
  <c r="AF554" i="1"/>
  <c r="AF560" i="1"/>
  <c r="AF568" i="1"/>
  <c r="AF617" i="1"/>
  <c r="AF622" i="1"/>
  <c r="AF627" i="1"/>
  <c r="AF636" i="1"/>
  <c r="AF645" i="1"/>
  <c r="AF654" i="1"/>
  <c r="AF659" i="1"/>
  <c r="AF668" i="1"/>
  <c r="AF677" i="1"/>
  <c r="AF686" i="1"/>
  <c r="AF691" i="1"/>
  <c r="AF700" i="1"/>
  <c r="AF116" i="1"/>
  <c r="AF230" i="1"/>
  <c r="AF263" i="1"/>
  <c r="AF287" i="1"/>
  <c r="AF308" i="1"/>
  <c r="AF332" i="1"/>
  <c r="AF351" i="1"/>
  <c r="AF367" i="1"/>
  <c r="AF385" i="1"/>
  <c r="AF398" i="1"/>
  <c r="AF418" i="1"/>
  <c r="AF438" i="1"/>
  <c r="AF449" i="1"/>
  <c r="AF458" i="1"/>
  <c r="AF469" i="1"/>
  <c r="AF479" i="1"/>
  <c r="AF489" i="1"/>
  <c r="AF506" i="1"/>
  <c r="AF515" i="1"/>
  <c r="AF540" i="1"/>
  <c r="AF562" i="1"/>
  <c r="AF583" i="1"/>
  <c r="AF591" i="1"/>
  <c r="AF605" i="1"/>
  <c r="AF623" i="1"/>
  <c r="AF632" i="1"/>
  <c r="AF641" i="1"/>
  <c r="AF650" i="1"/>
  <c r="AF655" i="1"/>
  <c r="AF664" i="1"/>
  <c r="AF673" i="1"/>
  <c r="AF682" i="1"/>
  <c r="AF687" i="1"/>
  <c r="AF696" i="1"/>
  <c r="AF705" i="1"/>
  <c r="AF714" i="1"/>
  <c r="AF239" i="1"/>
  <c r="AF290" i="1"/>
  <c r="AF333" i="1"/>
  <c r="AF353" i="1"/>
  <c r="AF409" i="1"/>
  <c r="AF430" i="1"/>
  <c r="AF450" i="1"/>
  <c r="AF470" i="1"/>
  <c r="AF481" i="1"/>
  <c r="AF490" i="1"/>
  <c r="AF499" i="1"/>
  <c r="AF525" i="1"/>
  <c r="AF532" i="1"/>
  <c r="AF548" i="1"/>
  <c r="AF555" i="1"/>
  <c r="AF563" i="1"/>
  <c r="AF569" i="1"/>
  <c r="AF577" i="1"/>
  <c r="AF606" i="1"/>
  <c r="AF613" i="1"/>
  <c r="AF618" i="1"/>
  <c r="AF628" i="1"/>
  <c r="AF637" i="1"/>
  <c r="AF646" i="1"/>
  <c r="AF651" i="1"/>
  <c r="AF660" i="1"/>
  <c r="AF669" i="1"/>
  <c r="AF678" i="1"/>
  <c r="AF683" i="1"/>
  <c r="AF692" i="1"/>
  <c r="AF701" i="1"/>
  <c r="AF710" i="1"/>
  <c r="AF715" i="1"/>
  <c r="AF719" i="1"/>
  <c r="AF723" i="1"/>
  <c r="AF727" i="1"/>
  <c r="AF731" i="1"/>
  <c r="AF735" i="1"/>
  <c r="AF739" i="1"/>
  <c r="AF743" i="1"/>
  <c r="AF747" i="1"/>
  <c r="AF751" i="1"/>
  <c r="AF755" i="1"/>
  <c r="AF759" i="1"/>
  <c r="AF763" i="1"/>
  <c r="AF767" i="1"/>
  <c r="AF771" i="1"/>
  <c r="AF775" i="1"/>
  <c r="AF779" i="1"/>
  <c r="AF783" i="1"/>
  <c r="AF787" i="1"/>
  <c r="AF791" i="1"/>
  <c r="AF795" i="1"/>
  <c r="AF799" i="1"/>
  <c r="AF803" i="1"/>
  <c r="AF807" i="1"/>
  <c r="AF811" i="1"/>
  <c r="AF815" i="1"/>
  <c r="AF819" i="1"/>
  <c r="AF823" i="1"/>
  <c r="AF827" i="1"/>
  <c r="AF831" i="1"/>
  <c r="AF835" i="1"/>
  <c r="AF839" i="1"/>
  <c r="AF843" i="1"/>
  <c r="AF847" i="1"/>
  <c r="AF851" i="1"/>
  <c r="AF855" i="1"/>
  <c r="AF859" i="1"/>
  <c r="AF863" i="1"/>
  <c r="AF867" i="1"/>
  <c r="AF871" i="1"/>
  <c r="AF875" i="1"/>
  <c r="AF879" i="1"/>
  <c r="AF883" i="1"/>
  <c r="AF887" i="1"/>
  <c r="AF891" i="1"/>
  <c r="AF895" i="1"/>
  <c r="AF167" i="1"/>
  <c r="AF296" i="1"/>
  <c r="AF317" i="1"/>
  <c r="AF358" i="1"/>
  <c r="AF374" i="1"/>
  <c r="AF391" i="1"/>
  <c r="AF411" i="1"/>
  <c r="AF422" i="1"/>
  <c r="AF431" i="1"/>
  <c r="AF451" i="1"/>
  <c r="AF473" i="1"/>
  <c r="AF493" i="1"/>
  <c r="AF500" i="1"/>
  <c r="AF510" i="1"/>
  <c r="AF542" i="1"/>
  <c r="AF550" i="1"/>
  <c r="AF557" i="1"/>
  <c r="AF564" i="1"/>
  <c r="AF572" i="1"/>
  <c r="AF594" i="1"/>
  <c r="AF614" i="1"/>
  <c r="AF629" i="1"/>
  <c r="AF638" i="1"/>
  <c r="AF643" i="1"/>
  <c r="AF652" i="1"/>
  <c r="AF661" i="1"/>
  <c r="AF670" i="1"/>
  <c r="AF675" i="1"/>
  <c r="AF684" i="1"/>
  <c r="AF693" i="1"/>
  <c r="AF702" i="1"/>
  <c r="AF707" i="1"/>
  <c r="AF716" i="1"/>
  <c r="AF720" i="1"/>
  <c r="AF724" i="1"/>
  <c r="AF728" i="1"/>
  <c r="AF732" i="1"/>
  <c r="AF736" i="1"/>
  <c r="AF740" i="1"/>
  <c r="AF744" i="1"/>
  <c r="AF748" i="1"/>
  <c r="AF752" i="1"/>
  <c r="AF756" i="1"/>
  <c r="AF760" i="1"/>
  <c r="AF764" i="1"/>
  <c r="AF768" i="1"/>
  <c r="AF772" i="1"/>
  <c r="AF776" i="1"/>
  <c r="AF780" i="1"/>
  <c r="AF784" i="1"/>
  <c r="AF788" i="1"/>
  <c r="AF792" i="1"/>
  <c r="AF796" i="1"/>
  <c r="AF800" i="1"/>
  <c r="AF804" i="1"/>
  <c r="AF808" i="1"/>
  <c r="AF812" i="1"/>
  <c r="AF816" i="1"/>
  <c r="AF820" i="1"/>
  <c r="AF824" i="1"/>
  <c r="AF828" i="1"/>
  <c r="AF832" i="1"/>
  <c r="AF836" i="1"/>
  <c r="AF840" i="1"/>
  <c r="AF844" i="1"/>
  <c r="AF848" i="1"/>
  <c r="AF852" i="1"/>
  <c r="AF856" i="1"/>
  <c r="AF860" i="1"/>
  <c r="AF864" i="1"/>
  <c r="AF868" i="1"/>
  <c r="AF872" i="1"/>
  <c r="AF876" i="1"/>
  <c r="AF880" i="1"/>
  <c r="AF884" i="1"/>
  <c r="AF888" i="1"/>
  <c r="AF892" i="1"/>
  <c r="AF896" i="1"/>
  <c r="AF900" i="1"/>
  <c r="AF904" i="1"/>
  <c r="AF908" i="1"/>
  <c r="AF912" i="1"/>
  <c r="AF916" i="1"/>
  <c r="AF920" i="1"/>
  <c r="AF924" i="1"/>
  <c r="AF928" i="1"/>
  <c r="AF932" i="1"/>
  <c r="AF936" i="1"/>
  <c r="AF149" i="1"/>
  <c r="AF390" i="1"/>
  <c r="AF541" i="1"/>
  <c r="AF600" i="1"/>
  <c r="AF633" i="1"/>
  <c r="AF657" i="1"/>
  <c r="AF681" i="1"/>
  <c r="AF706" i="1"/>
  <c r="AF746" i="1"/>
  <c r="AF753" i="1"/>
  <c r="AF778" i="1"/>
  <c r="AF785" i="1"/>
  <c r="AF810" i="1"/>
  <c r="AF817" i="1"/>
  <c r="AF842" i="1"/>
  <c r="AF849" i="1"/>
  <c r="AF874" i="1"/>
  <c r="AF881" i="1"/>
  <c r="AF905" i="1"/>
  <c r="AF910" i="1"/>
  <c r="AF921" i="1"/>
  <c r="AF926" i="1"/>
  <c r="AF937" i="1"/>
  <c r="AF243" i="1"/>
  <c r="AF399" i="1"/>
  <c r="AF482" i="1"/>
  <c r="AF549" i="1"/>
  <c r="AF634" i="1"/>
  <c r="AF647" i="1"/>
  <c r="AF658" i="1"/>
  <c r="AF671" i="1"/>
  <c r="AF695" i="1"/>
  <c r="AF766" i="1"/>
  <c r="AF773" i="1"/>
  <c r="AF798" i="1"/>
  <c r="AF805" i="1"/>
  <c r="AF830" i="1"/>
  <c r="AF837" i="1"/>
  <c r="AF862" i="1"/>
  <c r="AF869" i="1"/>
  <c r="AF894" i="1"/>
  <c r="AF911" i="1"/>
  <c r="AF927" i="1"/>
  <c r="AF270" i="1"/>
  <c r="AF648" i="1"/>
  <c r="AF672" i="1"/>
  <c r="AF697" i="1"/>
  <c r="AF754" i="1"/>
  <c r="AF761" i="1"/>
  <c r="AF786" i="1"/>
  <c r="AF793" i="1"/>
  <c r="AF818" i="1"/>
  <c r="AF825" i="1"/>
  <c r="AF850" i="1"/>
  <c r="AF857" i="1"/>
  <c r="AF882" i="1"/>
  <c r="AF889" i="1"/>
  <c r="AF901" i="1"/>
  <c r="AF906" i="1"/>
  <c r="AF917" i="1"/>
  <c r="AF922" i="1"/>
  <c r="AF933" i="1"/>
  <c r="AF419" i="1"/>
  <c r="AF619" i="1"/>
  <c r="AF649" i="1"/>
  <c r="AF674" i="1"/>
  <c r="AF698" i="1"/>
  <c r="AF709" i="1"/>
  <c r="AF718" i="1"/>
  <c r="AF726" i="1"/>
  <c r="AF734" i="1"/>
  <c r="AF742" i="1"/>
  <c r="AF749" i="1"/>
  <c r="AF774" i="1"/>
  <c r="AF781" i="1"/>
  <c r="AF806" i="1"/>
  <c r="AF813" i="1"/>
  <c r="AF838" i="1"/>
  <c r="AF845" i="1"/>
  <c r="AF870" i="1"/>
  <c r="AF877" i="1"/>
  <c r="AF907" i="1"/>
  <c r="AF923" i="1"/>
  <c r="AF509" i="1"/>
  <c r="AF571" i="1"/>
  <c r="AF624" i="1"/>
  <c r="AF639" i="1"/>
  <c r="AF663" i="1"/>
  <c r="AF688" i="1"/>
  <c r="AF711" i="1"/>
  <c r="AF762" i="1"/>
  <c r="AF769" i="1"/>
  <c r="AF794" i="1"/>
  <c r="AF801" i="1"/>
  <c r="AF826" i="1"/>
  <c r="AF833" i="1"/>
  <c r="AF858" i="1"/>
  <c r="AF865" i="1"/>
  <c r="AF890" i="1"/>
  <c r="AF897" i="1"/>
  <c r="AF902" i="1"/>
  <c r="AF913" i="1"/>
  <c r="AF918" i="1"/>
  <c r="AF929" i="1"/>
  <c r="AF934" i="1"/>
  <c r="AF337" i="1"/>
  <c r="AF441" i="1"/>
  <c r="AF516" i="1"/>
  <c r="AF578" i="1"/>
  <c r="AF640" i="1"/>
  <c r="AF665" i="1"/>
  <c r="AF689" i="1"/>
  <c r="AF712" i="1"/>
  <c r="AF750" i="1"/>
  <c r="AF757" i="1"/>
  <c r="AF782" i="1"/>
  <c r="AF789" i="1"/>
  <c r="AF814" i="1"/>
  <c r="AF821" i="1"/>
  <c r="AF846" i="1"/>
  <c r="AF853" i="1"/>
  <c r="AF878" i="1"/>
  <c r="AF885" i="1"/>
  <c r="AF903" i="1"/>
  <c r="AF919" i="1"/>
  <c r="AF935" i="1"/>
  <c r="AF462" i="1"/>
  <c r="AF592" i="1"/>
  <c r="AF631" i="1"/>
  <c r="AF656" i="1"/>
  <c r="AF680" i="1"/>
  <c r="AF704" i="1"/>
  <c r="AF722" i="1"/>
  <c r="AF730" i="1"/>
  <c r="AF738" i="1"/>
  <c r="AF758" i="1"/>
  <c r="AF765" i="1"/>
  <c r="AF790" i="1"/>
  <c r="AF797" i="1"/>
  <c r="AF822" i="1"/>
  <c r="AF829" i="1"/>
  <c r="AF854" i="1"/>
  <c r="AF861" i="1"/>
  <c r="AF886" i="1"/>
  <c r="AF893" i="1"/>
  <c r="AF899" i="1"/>
  <c r="AF915" i="1"/>
  <c r="AF931" i="1"/>
  <c r="AF679" i="1"/>
  <c r="AF802" i="1"/>
  <c r="AF690" i="1"/>
  <c r="AF809" i="1"/>
  <c r="AF909" i="1"/>
  <c r="AF526" i="1"/>
  <c r="AF703" i="1"/>
  <c r="AF866" i="1"/>
  <c r="AF914" i="1"/>
  <c r="AF586" i="1"/>
  <c r="AF713" i="1"/>
  <c r="AF770" i="1"/>
  <c r="AF873" i="1"/>
  <c r="AF777" i="1"/>
  <c r="AF925" i="1"/>
  <c r="AF642" i="1"/>
  <c r="AF834" i="1"/>
  <c r="AF930" i="1"/>
  <c r="AF841" i="1"/>
  <c r="AF666" i="1"/>
  <c r="AF745" i="1"/>
  <c r="AF898" i="1"/>
  <c r="AB9" i="1"/>
  <c r="AB13" i="1"/>
  <c r="AB17" i="1"/>
  <c r="AB21" i="1"/>
  <c r="AB25" i="1"/>
  <c r="AB29" i="1"/>
  <c r="AB33" i="1"/>
  <c r="AB37" i="1"/>
  <c r="AB41" i="1"/>
  <c r="AB45" i="1"/>
  <c r="AB49" i="1"/>
  <c r="AB53" i="1"/>
  <c r="AB57" i="1"/>
  <c r="AB61" i="1"/>
  <c r="AB65" i="1"/>
  <c r="AB69" i="1"/>
  <c r="AB73" i="1"/>
  <c r="AB77" i="1"/>
  <c r="AB81" i="1"/>
  <c r="AB85" i="1"/>
  <c r="AB89" i="1"/>
  <c r="AB93" i="1"/>
  <c r="AB6" i="1"/>
  <c r="AB11" i="1"/>
  <c r="AB16" i="1"/>
  <c r="AB22" i="1"/>
  <c r="AB27" i="1"/>
  <c r="AB32" i="1"/>
  <c r="AB38" i="1"/>
  <c r="AB43" i="1"/>
  <c r="AB48" i="1"/>
  <c r="AB54" i="1"/>
  <c r="AB59" i="1"/>
  <c r="AB64" i="1"/>
  <c r="AB70" i="1"/>
  <c r="AB75" i="1"/>
  <c r="AB80" i="1"/>
  <c r="AB86" i="1"/>
  <c r="AB91" i="1"/>
  <c r="AB96" i="1"/>
  <c r="AB101" i="1"/>
  <c r="AB110" i="1"/>
  <c r="AB119" i="1"/>
  <c r="AB128" i="1"/>
  <c r="AB133" i="1"/>
  <c r="AB142" i="1"/>
  <c r="AB97" i="1"/>
  <c r="AB106" i="1"/>
  <c r="AB7" i="1"/>
  <c r="AB12" i="1"/>
  <c r="AB18" i="1"/>
  <c r="AB23" i="1"/>
  <c r="AB28" i="1"/>
  <c r="AB34" i="1"/>
  <c r="AB39" i="1"/>
  <c r="AB44" i="1"/>
  <c r="AB50" i="1"/>
  <c r="AB55" i="1"/>
  <c r="AB60" i="1"/>
  <c r="AB66" i="1"/>
  <c r="AB71" i="1"/>
  <c r="AB76" i="1"/>
  <c r="AB82" i="1"/>
  <c r="AB87" i="1"/>
  <c r="AB92" i="1"/>
  <c r="AB102" i="1"/>
  <c r="AB111" i="1"/>
  <c r="AB120" i="1"/>
  <c r="AB125" i="1"/>
  <c r="AB134" i="1"/>
  <c r="AB143" i="1"/>
  <c r="AB98" i="1"/>
  <c r="AB107" i="1"/>
  <c r="AB8" i="1"/>
  <c r="AB14" i="1"/>
  <c r="AB19" i="1"/>
  <c r="AB24" i="1"/>
  <c r="AB30" i="1"/>
  <c r="AB35" i="1"/>
  <c r="AB40" i="1"/>
  <c r="AB46" i="1"/>
  <c r="AB51" i="1"/>
  <c r="AB56" i="1"/>
  <c r="AB62" i="1"/>
  <c r="AB67" i="1"/>
  <c r="AB72" i="1"/>
  <c r="AB78" i="1"/>
  <c r="AB83" i="1"/>
  <c r="AB88" i="1"/>
  <c r="AB94" i="1"/>
  <c r="AB103" i="1"/>
  <c r="AB112" i="1"/>
  <c r="AB117" i="1"/>
  <c r="AB126" i="1"/>
  <c r="AB135" i="1"/>
  <c r="AB144" i="1"/>
  <c r="AB149" i="1"/>
  <c r="AB158" i="1"/>
  <c r="AB167" i="1"/>
  <c r="AB176" i="1"/>
  <c r="AB181" i="1"/>
  <c r="AB190" i="1"/>
  <c r="AB199" i="1"/>
  <c r="AB208" i="1"/>
  <c r="AB213" i="1"/>
  <c r="AB222" i="1"/>
  <c r="AB231" i="1"/>
  <c r="AB240" i="1"/>
  <c r="AB245" i="1"/>
  <c r="AB254" i="1"/>
  <c r="AB263" i="1"/>
  <c r="AB272" i="1"/>
  <c r="AB277" i="1"/>
  <c r="AB286" i="1"/>
  <c r="AB295" i="1"/>
  <c r="AB304" i="1"/>
  <c r="AB309" i="1"/>
  <c r="AB318" i="1"/>
  <c r="AB327" i="1"/>
  <c r="AB336" i="1"/>
  <c r="AB341" i="1"/>
  <c r="AB99" i="1"/>
  <c r="AB108" i="1"/>
  <c r="AB113" i="1"/>
  <c r="AB122" i="1"/>
  <c r="AB131" i="1"/>
  <c r="AB140" i="1"/>
  <c r="AB145" i="1"/>
  <c r="AB154" i="1"/>
  <c r="AB163" i="1"/>
  <c r="AB172" i="1"/>
  <c r="AB177" i="1"/>
  <c r="AB186" i="1"/>
  <c r="AB195" i="1"/>
  <c r="AB204" i="1"/>
  <c r="AB209" i="1"/>
  <c r="AB218" i="1"/>
  <c r="AB227" i="1"/>
  <c r="AB236" i="1"/>
  <c r="AB241" i="1"/>
  <c r="AB250" i="1"/>
  <c r="AB259" i="1"/>
  <c r="AB268" i="1"/>
  <c r="AB273" i="1"/>
  <c r="AB282" i="1"/>
  <c r="AB291" i="1"/>
  <c r="AB300" i="1"/>
  <c r="AB305" i="1"/>
  <c r="AB314" i="1"/>
  <c r="AB323" i="1"/>
  <c r="AB332" i="1"/>
  <c r="AB337" i="1"/>
  <c r="AB346" i="1"/>
  <c r="AB350" i="1"/>
  <c r="AB354" i="1"/>
  <c r="AB358" i="1"/>
  <c r="AB362" i="1"/>
  <c r="AB366" i="1"/>
  <c r="AB370" i="1"/>
  <c r="AB374" i="1"/>
  <c r="AB378" i="1"/>
  <c r="AB382" i="1"/>
  <c r="AB386" i="1"/>
  <c r="AB390" i="1"/>
  <c r="AB394" i="1"/>
  <c r="AB398" i="1"/>
  <c r="AB402" i="1"/>
  <c r="AB406" i="1"/>
  <c r="AB410" i="1"/>
  <c r="AB414" i="1"/>
  <c r="AB418" i="1"/>
  <c r="AB422" i="1"/>
  <c r="AB426" i="1"/>
  <c r="AB430" i="1"/>
  <c r="AB434" i="1"/>
  <c r="AB438" i="1"/>
  <c r="AB442" i="1"/>
  <c r="AB446" i="1"/>
  <c r="AB450" i="1"/>
  <c r="AB454" i="1"/>
  <c r="AB458" i="1"/>
  <c r="AB462" i="1"/>
  <c r="AB466" i="1"/>
  <c r="AB470" i="1"/>
  <c r="AB10" i="1"/>
  <c r="AB15" i="1"/>
  <c r="AB20" i="1"/>
  <c r="AB26" i="1"/>
  <c r="AB31" i="1"/>
  <c r="AB36" i="1"/>
  <c r="AB42" i="1"/>
  <c r="AB47" i="1"/>
  <c r="AB52" i="1"/>
  <c r="AB58" i="1"/>
  <c r="AB63" i="1"/>
  <c r="AB68" i="1"/>
  <c r="AB74" i="1"/>
  <c r="AB79" i="1"/>
  <c r="AB84" i="1"/>
  <c r="AB90" i="1"/>
  <c r="AB95" i="1"/>
  <c r="AB104" i="1"/>
  <c r="AB109" i="1"/>
  <c r="AB118" i="1"/>
  <c r="AB127" i="1"/>
  <c r="AB136" i="1"/>
  <c r="AB141" i="1"/>
  <c r="AB150" i="1"/>
  <c r="AB159" i="1"/>
  <c r="AB168" i="1"/>
  <c r="AB173" i="1"/>
  <c r="AB182" i="1"/>
  <c r="AB191" i="1"/>
  <c r="AB200" i="1"/>
  <c r="AB205" i="1"/>
  <c r="AB214" i="1"/>
  <c r="AB223" i="1"/>
  <c r="AB232" i="1"/>
  <c r="AB237" i="1"/>
  <c r="AB246" i="1"/>
  <c r="AB255" i="1"/>
  <c r="AB264" i="1"/>
  <c r="AB269" i="1"/>
  <c r="AB278" i="1"/>
  <c r="AB287" i="1"/>
  <c r="AB296" i="1"/>
  <c r="AB301" i="1"/>
  <c r="AB310" i="1"/>
  <c r="AB319" i="1"/>
  <c r="AB328" i="1"/>
  <c r="AB333" i="1"/>
  <c r="AB342" i="1"/>
  <c r="AB116" i="1"/>
  <c r="AB129" i="1"/>
  <c r="AB166" i="1"/>
  <c r="AB174" i="1"/>
  <c r="AB180" i="1"/>
  <c r="AB188" i="1"/>
  <c r="AB196" i="1"/>
  <c r="AB217" i="1"/>
  <c r="AB225" i="1"/>
  <c r="AB233" i="1"/>
  <c r="AB239" i="1"/>
  <c r="AB247" i="1"/>
  <c r="AB290" i="1"/>
  <c r="AB298" i="1"/>
  <c r="AB306" i="1"/>
  <c r="AB312" i="1"/>
  <c r="AB320" i="1"/>
  <c r="AB100" i="1"/>
  <c r="AB130" i="1"/>
  <c r="AB152" i="1"/>
  <c r="AB105" i="1"/>
  <c r="AB132" i="1"/>
  <c r="AB153" i="1"/>
  <c r="AB161" i="1"/>
  <c r="AB169" i="1"/>
  <c r="AB175" i="1"/>
  <c r="AB183" i="1"/>
  <c r="AB226" i="1"/>
  <c r="AB234" i="1"/>
  <c r="AB242" i="1"/>
  <c r="AB248" i="1"/>
  <c r="AB256" i="1"/>
  <c r="AB285" i="1"/>
  <c r="AB293" i="1"/>
  <c r="AB299" i="1"/>
  <c r="AB307" i="1"/>
  <c r="AB315" i="1"/>
  <c r="AB351" i="1"/>
  <c r="AB121" i="1"/>
  <c r="AB146" i="1"/>
  <c r="AB155" i="1"/>
  <c r="AB123" i="1"/>
  <c r="AB147" i="1"/>
  <c r="AB162" i="1"/>
  <c r="AB170" i="1"/>
  <c r="AB178" i="1"/>
  <c r="AB184" i="1"/>
  <c r="AB192" i="1"/>
  <c r="AB221" i="1"/>
  <c r="AB229" i="1"/>
  <c r="AB235" i="1"/>
  <c r="AB243" i="1"/>
  <c r="AB251" i="1"/>
  <c r="AB294" i="1"/>
  <c r="AB302" i="1"/>
  <c r="AB308" i="1"/>
  <c r="AB316" i="1"/>
  <c r="AB324" i="1"/>
  <c r="AB345" i="1"/>
  <c r="AB352" i="1"/>
  <c r="AB359" i="1"/>
  <c r="AB371" i="1"/>
  <c r="AB376" i="1"/>
  <c r="AB381" i="1"/>
  <c r="AB387" i="1"/>
  <c r="AB392" i="1"/>
  <c r="AB397" i="1"/>
  <c r="AB403" i="1"/>
  <c r="AB408" i="1"/>
  <c r="AB413" i="1"/>
  <c r="AB419" i="1"/>
  <c r="AB424" i="1"/>
  <c r="AB429" i="1"/>
  <c r="AB435" i="1"/>
  <c r="AB440" i="1"/>
  <c r="AB445" i="1"/>
  <c r="AB451" i="1"/>
  <c r="AB456" i="1"/>
  <c r="AB461" i="1"/>
  <c r="AB471" i="1"/>
  <c r="AB475" i="1"/>
  <c r="AB479" i="1"/>
  <c r="AB483" i="1"/>
  <c r="AB487" i="1"/>
  <c r="AB491" i="1"/>
  <c r="AB495" i="1"/>
  <c r="AB499" i="1"/>
  <c r="AB503" i="1"/>
  <c r="AB507" i="1"/>
  <c r="AB511" i="1"/>
  <c r="AB515" i="1"/>
  <c r="AB519" i="1"/>
  <c r="AB523" i="1"/>
  <c r="AB527" i="1"/>
  <c r="AB531" i="1"/>
  <c r="AB535" i="1"/>
  <c r="AB539" i="1"/>
  <c r="AB543" i="1"/>
  <c r="AB547" i="1"/>
  <c r="AB551" i="1"/>
  <c r="AB555" i="1"/>
  <c r="AB124" i="1"/>
  <c r="AB137" i="1"/>
  <c r="AB148" i="1"/>
  <c r="AB156" i="1"/>
  <c r="AB164" i="1"/>
  <c r="AB185" i="1"/>
  <c r="AB193" i="1"/>
  <c r="AB201" i="1"/>
  <c r="AB207" i="1"/>
  <c r="AB215" i="1"/>
  <c r="AB258" i="1"/>
  <c r="AB266" i="1"/>
  <c r="AB274" i="1"/>
  <c r="AB280" i="1"/>
  <c r="AB288" i="1"/>
  <c r="AB317" i="1"/>
  <c r="AB325" i="1"/>
  <c r="AB331" i="1"/>
  <c r="AB339" i="1"/>
  <c r="AB347" i="1"/>
  <c r="AB365" i="1"/>
  <c r="AB467" i="1"/>
  <c r="AB114" i="1"/>
  <c r="AB138" i="1"/>
  <c r="AB157" i="1"/>
  <c r="AB165" i="1"/>
  <c r="AB171" i="1"/>
  <c r="AB179" i="1"/>
  <c r="AB187" i="1"/>
  <c r="AB230" i="1"/>
  <c r="AB238" i="1"/>
  <c r="AB244" i="1"/>
  <c r="AB252" i="1"/>
  <c r="AB260" i="1"/>
  <c r="AB281" i="1"/>
  <c r="AB289" i="1"/>
  <c r="AB297" i="1"/>
  <c r="AB303" i="1"/>
  <c r="AB311" i="1"/>
  <c r="AB353" i="1"/>
  <c r="AB360" i="1"/>
  <c r="AB367" i="1"/>
  <c r="AB372" i="1"/>
  <c r="AB377" i="1"/>
  <c r="AB383" i="1"/>
  <c r="AB388" i="1"/>
  <c r="AB393" i="1"/>
  <c r="AB399" i="1"/>
  <c r="AB404" i="1"/>
  <c r="AB409" i="1"/>
  <c r="AB415" i="1"/>
  <c r="AB420" i="1"/>
  <c r="AB425" i="1"/>
  <c r="AB431" i="1"/>
  <c r="AB436" i="1"/>
  <c r="AB441" i="1"/>
  <c r="AB447" i="1"/>
  <c r="AB452" i="1"/>
  <c r="AB457" i="1"/>
  <c r="AB463" i="1"/>
  <c r="AB472" i="1"/>
  <c r="AB476" i="1"/>
  <c r="AB480" i="1"/>
  <c r="AB484" i="1"/>
  <c r="AB488" i="1"/>
  <c r="AB492" i="1"/>
  <c r="AB496" i="1"/>
  <c r="AB500" i="1"/>
  <c r="AB504" i="1"/>
  <c r="AB508" i="1"/>
  <c r="AB512" i="1"/>
  <c r="AB516" i="1"/>
  <c r="AB520" i="1"/>
  <c r="AB524" i="1"/>
  <c r="AB528" i="1"/>
  <c r="AB532" i="1"/>
  <c r="AB536" i="1"/>
  <c r="AB540" i="1"/>
  <c r="AB544" i="1"/>
  <c r="AB548" i="1"/>
  <c r="AB552" i="1"/>
  <c r="AB556" i="1"/>
  <c r="AB560" i="1"/>
  <c r="AB564" i="1"/>
  <c r="AB568" i="1"/>
  <c r="AB572" i="1"/>
  <c r="AB576" i="1"/>
  <c r="AB580" i="1"/>
  <c r="AB584" i="1"/>
  <c r="AB202" i="1"/>
  <c r="AB220" i="1"/>
  <c r="AB261" i="1"/>
  <c r="AB279" i="1"/>
  <c r="AB338" i="1"/>
  <c r="AB364" i="1"/>
  <c r="AB391" i="1"/>
  <c r="AB400" i="1"/>
  <c r="AB433" i="1"/>
  <c r="AB443" i="1"/>
  <c r="AB468" i="1"/>
  <c r="AB474" i="1"/>
  <c r="AB481" i="1"/>
  <c r="AB506" i="1"/>
  <c r="AB513" i="1"/>
  <c r="AB538" i="1"/>
  <c r="AB545" i="1"/>
  <c r="AB589" i="1"/>
  <c r="AB598" i="1"/>
  <c r="AB607" i="1"/>
  <c r="AB612" i="1"/>
  <c r="AB621" i="1"/>
  <c r="AB630" i="1"/>
  <c r="AB639" i="1"/>
  <c r="AB644" i="1"/>
  <c r="AB203" i="1"/>
  <c r="AB224" i="1"/>
  <c r="AB262" i="1"/>
  <c r="AB283" i="1"/>
  <c r="AB321" i="1"/>
  <c r="AB340" i="1"/>
  <c r="AB356" i="1"/>
  <c r="AB375" i="1"/>
  <c r="AB384" i="1"/>
  <c r="AB417" i="1"/>
  <c r="AB427" i="1"/>
  <c r="AB460" i="1"/>
  <c r="AB494" i="1"/>
  <c r="AB501" i="1"/>
  <c r="AB526" i="1"/>
  <c r="AB533" i="1"/>
  <c r="AB558" i="1"/>
  <c r="AB563" i="1"/>
  <c r="AB569" i="1"/>
  <c r="AB574" i="1"/>
  <c r="AB579" i="1"/>
  <c r="AB585" i="1"/>
  <c r="AB594" i="1"/>
  <c r="AB603" i="1"/>
  <c r="AB608" i="1"/>
  <c r="AB617" i="1"/>
  <c r="AB626" i="1"/>
  <c r="AB635" i="1"/>
  <c r="AB640" i="1"/>
  <c r="AB649" i="1"/>
  <c r="AB658" i="1"/>
  <c r="AB667" i="1"/>
  <c r="AB672" i="1"/>
  <c r="AB681" i="1"/>
  <c r="AB690" i="1"/>
  <c r="AB699" i="1"/>
  <c r="AB704" i="1"/>
  <c r="AB713" i="1"/>
  <c r="AB722" i="1"/>
  <c r="AB731" i="1"/>
  <c r="AB736" i="1"/>
  <c r="AB745" i="1"/>
  <c r="AB754" i="1"/>
  <c r="AB763" i="1"/>
  <c r="AB768" i="1"/>
  <c r="AB777" i="1"/>
  <c r="AB786" i="1"/>
  <c r="AB795" i="1"/>
  <c r="AB800" i="1"/>
  <c r="AB809" i="1"/>
  <c r="AB818" i="1"/>
  <c r="AB827" i="1"/>
  <c r="AB832" i="1"/>
  <c r="AB841" i="1"/>
  <c r="AB850" i="1"/>
  <c r="AB115" i="1"/>
  <c r="AB206" i="1"/>
  <c r="AB265" i="1"/>
  <c r="AB284" i="1"/>
  <c r="AB322" i="1"/>
  <c r="AB343" i="1"/>
  <c r="AB368" i="1"/>
  <c r="AB401" i="1"/>
  <c r="AB411" i="1"/>
  <c r="AB444" i="1"/>
  <c r="AB453" i="1"/>
  <c r="AB469" i="1"/>
  <c r="AB482" i="1"/>
  <c r="AB489" i="1"/>
  <c r="AB514" i="1"/>
  <c r="AB521" i="1"/>
  <c r="AB546" i="1"/>
  <c r="AB553" i="1"/>
  <c r="AB590" i="1"/>
  <c r="AB599" i="1"/>
  <c r="AB604" i="1"/>
  <c r="AB613" i="1"/>
  <c r="AB622" i="1"/>
  <c r="AB631" i="1"/>
  <c r="AB636" i="1"/>
  <c r="AB645" i="1"/>
  <c r="AB189" i="1"/>
  <c r="AB210" i="1"/>
  <c r="AB228" i="1"/>
  <c r="AB267" i="1"/>
  <c r="AB326" i="1"/>
  <c r="AB344" i="1"/>
  <c r="AB357" i="1"/>
  <c r="AB385" i="1"/>
  <c r="AB395" i="1"/>
  <c r="AB428" i="1"/>
  <c r="AB437" i="1"/>
  <c r="AB477" i="1"/>
  <c r="AB502" i="1"/>
  <c r="AB509" i="1"/>
  <c r="AB534" i="1"/>
  <c r="AB541" i="1"/>
  <c r="AB559" i="1"/>
  <c r="AB565" i="1"/>
  <c r="AB570" i="1"/>
  <c r="AB575" i="1"/>
  <c r="AB581" i="1"/>
  <c r="AB586" i="1"/>
  <c r="AB595" i="1"/>
  <c r="AB600" i="1"/>
  <c r="AB609" i="1"/>
  <c r="AB618" i="1"/>
  <c r="AB627" i="1"/>
  <c r="AB632" i="1"/>
  <c r="AB641" i="1"/>
  <c r="AB650" i="1"/>
  <c r="AB659" i="1"/>
  <c r="AB664" i="1"/>
  <c r="AB673" i="1"/>
  <c r="AB682" i="1"/>
  <c r="AB691" i="1"/>
  <c r="AB696" i="1"/>
  <c r="AB705" i="1"/>
  <c r="AB714" i="1"/>
  <c r="AB723" i="1"/>
  <c r="AB728" i="1"/>
  <c r="AB737" i="1"/>
  <c r="AB746" i="1"/>
  <c r="AB755" i="1"/>
  <c r="AB760" i="1"/>
  <c r="AB769" i="1"/>
  <c r="AB778" i="1"/>
  <c r="AB787" i="1"/>
  <c r="AB792" i="1"/>
  <c r="AB801" i="1"/>
  <c r="AB810" i="1"/>
  <c r="AB819" i="1"/>
  <c r="AB824" i="1"/>
  <c r="AB833" i="1"/>
  <c r="AB139" i="1"/>
  <c r="AB211" i="1"/>
  <c r="AB249" i="1"/>
  <c r="AB270" i="1"/>
  <c r="AB329" i="1"/>
  <c r="AB348" i="1"/>
  <c r="AB369" i="1"/>
  <c r="AB379" i="1"/>
  <c r="AB412" i="1"/>
  <c r="AB421" i="1"/>
  <c r="AB455" i="1"/>
  <c r="AB464" i="1"/>
  <c r="AB490" i="1"/>
  <c r="AB497" i="1"/>
  <c r="AB522" i="1"/>
  <c r="AB529" i="1"/>
  <c r="AB554" i="1"/>
  <c r="AB591" i="1"/>
  <c r="AB596" i="1"/>
  <c r="AB605" i="1"/>
  <c r="AB614" i="1"/>
  <c r="AB623" i="1"/>
  <c r="AB628" i="1"/>
  <c r="AB637" i="1"/>
  <c r="AB646" i="1"/>
  <c r="AB655" i="1"/>
  <c r="AB660" i="1"/>
  <c r="AB669" i="1"/>
  <c r="AB678" i="1"/>
  <c r="AB687" i="1"/>
  <c r="AB692" i="1"/>
  <c r="AB701" i="1"/>
  <c r="AB710" i="1"/>
  <c r="AB719" i="1"/>
  <c r="AB724" i="1"/>
  <c r="AB733" i="1"/>
  <c r="AB742" i="1"/>
  <c r="AB751" i="1"/>
  <c r="AB756" i="1"/>
  <c r="AB765" i="1"/>
  <c r="AB774" i="1"/>
  <c r="AB783" i="1"/>
  <c r="AB151" i="1"/>
  <c r="AB194" i="1"/>
  <c r="AB212" i="1"/>
  <c r="AB253" i="1"/>
  <c r="AB271" i="1"/>
  <c r="AB292" i="1"/>
  <c r="AB330" i="1"/>
  <c r="AB349" i="1"/>
  <c r="AB361" i="1"/>
  <c r="AB396" i="1"/>
  <c r="AB405" i="1"/>
  <c r="AB439" i="1"/>
  <c r="AB448" i="1"/>
  <c r="AB478" i="1"/>
  <c r="AB485" i="1"/>
  <c r="AB510" i="1"/>
  <c r="AB517" i="1"/>
  <c r="AB542" i="1"/>
  <c r="AB549" i="1"/>
  <c r="AB561" i="1"/>
  <c r="AB566" i="1"/>
  <c r="AB571" i="1"/>
  <c r="AB577" i="1"/>
  <c r="AB582" i="1"/>
  <c r="AB587" i="1"/>
  <c r="AB592" i="1"/>
  <c r="AB601" i="1"/>
  <c r="AB610" i="1"/>
  <c r="AB619" i="1"/>
  <c r="AB624" i="1"/>
  <c r="AB633" i="1"/>
  <c r="AB642" i="1"/>
  <c r="AB651" i="1"/>
  <c r="AB656" i="1"/>
  <c r="AB665" i="1"/>
  <c r="AB674" i="1"/>
  <c r="AB683" i="1"/>
  <c r="AB688" i="1"/>
  <c r="AB697" i="1"/>
  <c r="AB706" i="1"/>
  <c r="AB715" i="1"/>
  <c r="AB720" i="1"/>
  <c r="AB729" i="1"/>
  <c r="AB738" i="1"/>
  <c r="AB747" i="1"/>
  <c r="AB752" i="1"/>
  <c r="AB761" i="1"/>
  <c r="AB770" i="1"/>
  <c r="AB779" i="1"/>
  <c r="AB784" i="1"/>
  <c r="AB793" i="1"/>
  <c r="AB802" i="1"/>
  <c r="AB811" i="1"/>
  <c r="AB816" i="1"/>
  <c r="AB825" i="1"/>
  <c r="AB834" i="1"/>
  <c r="AB843" i="1"/>
  <c r="AB848" i="1"/>
  <c r="AB857" i="1"/>
  <c r="AB197" i="1"/>
  <c r="AB216" i="1"/>
  <c r="AB275" i="1"/>
  <c r="AB313" i="1"/>
  <c r="AB334" i="1"/>
  <c r="AB363" i="1"/>
  <c r="AB380" i="1"/>
  <c r="AB389" i="1"/>
  <c r="AB423" i="1"/>
  <c r="AB432" i="1"/>
  <c r="AB465" i="1"/>
  <c r="AB473" i="1"/>
  <c r="AB498" i="1"/>
  <c r="AB505" i="1"/>
  <c r="AB530" i="1"/>
  <c r="AB537" i="1"/>
  <c r="AB588" i="1"/>
  <c r="AB597" i="1"/>
  <c r="AB606" i="1"/>
  <c r="AB615" i="1"/>
  <c r="AB620" i="1"/>
  <c r="AB629" i="1"/>
  <c r="AB638" i="1"/>
  <c r="AB647" i="1"/>
  <c r="AB652" i="1"/>
  <c r="AB661" i="1"/>
  <c r="AB670" i="1"/>
  <c r="AB679" i="1"/>
  <c r="AB684" i="1"/>
  <c r="AB693" i="1"/>
  <c r="AB702" i="1"/>
  <c r="AB711" i="1"/>
  <c r="AB716" i="1"/>
  <c r="AB725" i="1"/>
  <c r="AB734" i="1"/>
  <c r="AB743" i="1"/>
  <c r="AB748" i="1"/>
  <c r="AB757" i="1"/>
  <c r="AB766" i="1"/>
  <c r="AB775" i="1"/>
  <c r="AB780" i="1"/>
  <c r="AB789" i="1"/>
  <c r="AB160" i="1"/>
  <c r="AB407" i="1"/>
  <c r="AB525" i="1"/>
  <c r="AB573" i="1"/>
  <c r="AB611" i="1"/>
  <c r="AB648" i="1"/>
  <c r="AB671" i="1"/>
  <c r="AB695" i="1"/>
  <c r="AB708" i="1"/>
  <c r="AB721" i="1"/>
  <c r="AB732" i="1"/>
  <c r="AB781" i="1"/>
  <c r="AB791" i="1"/>
  <c r="AB806" i="1"/>
  <c r="AB813" i="1"/>
  <c r="AB821" i="1"/>
  <c r="AB828" i="1"/>
  <c r="AB335" i="1"/>
  <c r="AB416" i="1"/>
  <c r="AB578" i="1"/>
  <c r="AB616" i="1"/>
  <c r="AB685" i="1"/>
  <c r="AB698" i="1"/>
  <c r="AB709" i="1"/>
  <c r="AB758" i="1"/>
  <c r="AB771" i="1"/>
  <c r="AB782" i="1"/>
  <c r="AB799" i="1"/>
  <c r="AB807" i="1"/>
  <c r="AB814" i="1"/>
  <c r="AB829" i="1"/>
  <c r="AB836" i="1"/>
  <c r="AB849" i="1"/>
  <c r="AB855" i="1"/>
  <c r="AB865" i="1"/>
  <c r="AB874" i="1"/>
  <c r="AB883" i="1"/>
  <c r="AB888" i="1"/>
  <c r="AB897" i="1"/>
  <c r="AB906" i="1"/>
  <c r="AB915" i="1"/>
  <c r="AB920" i="1"/>
  <c r="AB929" i="1"/>
  <c r="AB938" i="1"/>
  <c r="AB947" i="1"/>
  <c r="AB952" i="1"/>
  <c r="AB961" i="1"/>
  <c r="AB965" i="1"/>
  <c r="AB969" i="1"/>
  <c r="AB973" i="1"/>
  <c r="AB977" i="1"/>
  <c r="AB981" i="1"/>
  <c r="AB985" i="1"/>
  <c r="AB198" i="1"/>
  <c r="AB355" i="1"/>
  <c r="AB486" i="1"/>
  <c r="AB583" i="1"/>
  <c r="AB662" i="1"/>
  <c r="AB675" i="1"/>
  <c r="AB686" i="1"/>
  <c r="AB712" i="1"/>
  <c r="AB735" i="1"/>
  <c r="AB759" i="1"/>
  <c r="AB772" i="1"/>
  <c r="AB785" i="1"/>
  <c r="AB808" i="1"/>
  <c r="AB815" i="1"/>
  <c r="AB822" i="1"/>
  <c r="AB830" i="1"/>
  <c r="AB219" i="1"/>
  <c r="AB493" i="1"/>
  <c r="AB625" i="1"/>
  <c r="AB663" i="1"/>
  <c r="AB676" i="1"/>
  <c r="AB689" i="1"/>
  <c r="AB700" i="1"/>
  <c r="AB749" i="1"/>
  <c r="AB762" i="1"/>
  <c r="AB773" i="1"/>
  <c r="AB794" i="1"/>
  <c r="AB823" i="1"/>
  <c r="AB838" i="1"/>
  <c r="AB866" i="1"/>
  <c r="AB875" i="1"/>
  <c r="AB880" i="1"/>
  <c r="AB889" i="1"/>
  <c r="AB898" i="1"/>
  <c r="AB907" i="1"/>
  <c r="AB912" i="1"/>
  <c r="AB921" i="1"/>
  <c r="AB930" i="1"/>
  <c r="AB939" i="1"/>
  <c r="AB944" i="1"/>
  <c r="AB953" i="1"/>
  <c r="AB962" i="1"/>
  <c r="AB966" i="1"/>
  <c r="AB970" i="1"/>
  <c r="AB974" i="1"/>
  <c r="AB978" i="1"/>
  <c r="AB982" i="1"/>
  <c r="AB986" i="1"/>
  <c r="AB990" i="1"/>
  <c r="AB994" i="1"/>
  <c r="AB998" i="1"/>
  <c r="AB1002" i="1"/>
  <c r="AB1006" i="1"/>
  <c r="AB1010" i="1"/>
  <c r="AB1014" i="1"/>
  <c r="AB1018" i="1"/>
  <c r="AB1022" i="1"/>
  <c r="AB1026" i="1"/>
  <c r="AB1030" i="1"/>
  <c r="AB1034" i="1"/>
  <c r="AB1038" i="1"/>
  <c r="AB1042" i="1"/>
  <c r="AB1046" i="1"/>
  <c r="AB373" i="1"/>
  <c r="AB550" i="1"/>
  <c r="AB593" i="1"/>
  <c r="AB653" i="1"/>
  <c r="AB666" i="1"/>
  <c r="AB677" i="1"/>
  <c r="AB726" i="1"/>
  <c r="AB739" i="1"/>
  <c r="AB750" i="1"/>
  <c r="AB776" i="1"/>
  <c r="AB817" i="1"/>
  <c r="AB831" i="1"/>
  <c r="AB839" i="1"/>
  <c r="AB845" i="1"/>
  <c r="AB851" i="1"/>
  <c r="AB862" i="1"/>
  <c r="AB871" i="1"/>
  <c r="AB876" i="1"/>
  <c r="AB885" i="1"/>
  <c r="AB894" i="1"/>
  <c r="AB903" i="1"/>
  <c r="AB908" i="1"/>
  <c r="AB917" i="1"/>
  <c r="AB926" i="1"/>
  <c r="AB935" i="1"/>
  <c r="AB940" i="1"/>
  <c r="AB949" i="1"/>
  <c r="AB958" i="1"/>
  <c r="AB257" i="1"/>
  <c r="AB449" i="1"/>
  <c r="AB557" i="1"/>
  <c r="AB634" i="1"/>
  <c r="AB654" i="1"/>
  <c r="AB680" i="1"/>
  <c r="AB703" i="1"/>
  <c r="AB727" i="1"/>
  <c r="AB740" i="1"/>
  <c r="AB753" i="1"/>
  <c r="AB764" i="1"/>
  <c r="AB788" i="1"/>
  <c r="AB796" i="1"/>
  <c r="AB803" i="1"/>
  <c r="AB840" i="1"/>
  <c r="AB846" i="1"/>
  <c r="AB852" i="1"/>
  <c r="AB858" i="1"/>
  <c r="AB867" i="1"/>
  <c r="AB872" i="1"/>
  <c r="AB881" i="1"/>
  <c r="AB890" i="1"/>
  <c r="AB899" i="1"/>
  <c r="AB904" i="1"/>
  <c r="AB913" i="1"/>
  <c r="AB922" i="1"/>
  <c r="AB518" i="1"/>
  <c r="AB567" i="1"/>
  <c r="AB643" i="1"/>
  <c r="AB694" i="1"/>
  <c r="AB707" i="1"/>
  <c r="AB718" i="1"/>
  <c r="AB744" i="1"/>
  <c r="AB767" i="1"/>
  <c r="AB790" i="1"/>
  <c r="AB798" i="1"/>
  <c r="AB805" i="1"/>
  <c r="AB820" i="1"/>
  <c r="AB847" i="1"/>
  <c r="AB859" i="1"/>
  <c r="AB864" i="1"/>
  <c r="AB873" i="1"/>
  <c r="AB882" i="1"/>
  <c r="AB891" i="1"/>
  <c r="AB896" i="1"/>
  <c r="AB905" i="1"/>
  <c r="AB914" i="1"/>
  <c r="AB923" i="1"/>
  <c r="AB928" i="1"/>
  <c r="AB937" i="1"/>
  <c r="AB946" i="1"/>
  <c r="AB955" i="1"/>
  <c r="AB960" i="1"/>
  <c r="AB964" i="1"/>
  <c r="AB968" i="1"/>
  <c r="AB972" i="1"/>
  <c r="AB976" i="1"/>
  <c r="AB980" i="1"/>
  <c r="AB984" i="1"/>
  <c r="AB988" i="1"/>
  <c r="AB992" i="1"/>
  <c r="AB996" i="1"/>
  <c r="AB1000" i="1"/>
  <c r="AB1004" i="1"/>
  <c r="AB1008" i="1"/>
  <c r="AB1012" i="1"/>
  <c r="AB276" i="1"/>
  <c r="AB835" i="1"/>
  <c r="AB853" i="1"/>
  <c r="AB878" i="1"/>
  <c r="AB902" i="1"/>
  <c r="AB927" i="1"/>
  <c r="AB1007" i="1"/>
  <c r="AB1013" i="1"/>
  <c r="AB1019" i="1"/>
  <c r="AB1024" i="1"/>
  <c r="AB1029" i="1"/>
  <c r="AB1035" i="1"/>
  <c r="AB1040" i="1"/>
  <c r="AB1045" i="1"/>
  <c r="AB1050" i="1"/>
  <c r="AB1055" i="1"/>
  <c r="AB1064" i="1"/>
  <c r="AB1073" i="1"/>
  <c r="AB1082" i="1"/>
  <c r="AB1087" i="1"/>
  <c r="AB1096" i="1"/>
  <c r="AB1105" i="1"/>
  <c r="AB1114" i="1"/>
  <c r="AB459" i="1"/>
  <c r="AB797" i="1"/>
  <c r="AB562" i="1"/>
  <c r="AB717" i="1"/>
  <c r="AB804" i="1"/>
  <c r="AB842" i="1"/>
  <c r="AB870" i="1"/>
  <c r="AB895" i="1"/>
  <c r="AB919" i="1"/>
  <c r="AB931" i="1"/>
  <c r="AB967" i="1"/>
  <c r="AB975" i="1"/>
  <c r="AB983" i="1"/>
  <c r="AB1003" i="1"/>
  <c r="AB1009" i="1"/>
  <c r="AB1052" i="1"/>
  <c r="AB1061" i="1"/>
  <c r="AB1070" i="1"/>
  <c r="AB1075" i="1"/>
  <c r="AB1084" i="1"/>
  <c r="AB1093" i="1"/>
  <c r="AB1102" i="1"/>
  <c r="AB1107" i="1"/>
  <c r="AB1116" i="1"/>
  <c r="AB602" i="1"/>
  <c r="AB657" i="1"/>
  <c r="AB826" i="1"/>
  <c r="AB863" i="1"/>
  <c r="AB887" i="1"/>
  <c r="AB900" i="1"/>
  <c r="AB911" i="1"/>
  <c r="AB924" i="1"/>
  <c r="AB934" i="1"/>
  <c r="AB943" i="1"/>
  <c r="AB999" i="1"/>
  <c r="AB1005" i="1"/>
  <c r="AB1017" i="1"/>
  <c r="AB1023" i="1"/>
  <c r="AB1028" i="1"/>
  <c r="AB1033" i="1"/>
  <c r="AB1039" i="1"/>
  <c r="AB1044" i="1"/>
  <c r="AB1049" i="1"/>
  <c r="AB1058" i="1"/>
  <c r="AB1063" i="1"/>
  <c r="AB1072" i="1"/>
  <c r="AB1081" i="1"/>
  <c r="AB1090" i="1"/>
  <c r="AB1095" i="1"/>
  <c r="AB1104" i="1"/>
  <c r="AB1113" i="1"/>
  <c r="AB1122" i="1"/>
  <c r="AB1127" i="1"/>
  <c r="AB856" i="1"/>
  <c r="AB877" i="1"/>
  <c r="AB916" i="1"/>
  <c r="AB933" i="1"/>
  <c r="AB948" i="1"/>
  <c r="AB963" i="1"/>
  <c r="AB1027" i="1"/>
  <c r="AB1059" i="1"/>
  <c r="AB1066" i="1"/>
  <c r="AB1088" i="1"/>
  <c r="AB1103" i="1"/>
  <c r="AB1110" i="1"/>
  <c r="AB1117" i="1"/>
  <c r="AB1123" i="1"/>
  <c r="AB1128" i="1"/>
  <c r="AB1133" i="1"/>
  <c r="AB1142" i="1"/>
  <c r="AB1151" i="1"/>
  <c r="AB1156" i="1"/>
  <c r="AB1165" i="1"/>
  <c r="AB1174" i="1"/>
  <c r="AB1183" i="1"/>
  <c r="AB1188" i="1"/>
  <c r="AB1197" i="1"/>
  <c r="AB1206" i="1"/>
  <c r="AB1215" i="1"/>
  <c r="AB1220" i="1"/>
  <c r="AB1229" i="1"/>
  <c r="AB1238" i="1"/>
  <c r="AB1247" i="1"/>
  <c r="AB1252" i="1"/>
  <c r="AB1261" i="1"/>
  <c r="AB1270" i="1"/>
  <c r="AB1279" i="1"/>
  <c r="AB1284" i="1"/>
  <c r="AB1293" i="1"/>
  <c r="AB1302" i="1"/>
  <c r="AB1311" i="1"/>
  <c r="AB1316" i="1"/>
  <c r="AB1325" i="1"/>
  <c r="AB1329" i="1"/>
  <c r="AB1333" i="1"/>
  <c r="AB1337" i="1"/>
  <c r="AB1341" i="1"/>
  <c r="AB1345" i="1"/>
  <c r="AB1349" i="1"/>
  <c r="AB1353" i="1"/>
  <c r="AB1357" i="1"/>
  <c r="AB1361" i="1"/>
  <c r="AB1365" i="1"/>
  <c r="AB1369" i="1"/>
  <c r="AB1373" i="1"/>
  <c r="AB1377" i="1"/>
  <c r="AB1381" i="1"/>
  <c r="AB1385" i="1"/>
  <c r="AB1389" i="1"/>
  <c r="AB997" i="1"/>
  <c r="AB1080" i="1"/>
  <c r="AB1155" i="1"/>
  <c r="AB1201" i="1"/>
  <c r="AB1242" i="1"/>
  <c r="AB1297" i="1"/>
  <c r="AB668" i="1"/>
  <c r="AB860" i="1"/>
  <c r="AB879" i="1"/>
  <c r="AB918" i="1"/>
  <c r="AB936" i="1"/>
  <c r="AB950" i="1"/>
  <c r="AB989" i="1"/>
  <c r="AB1036" i="1"/>
  <c r="AB1060" i="1"/>
  <c r="AB1067" i="1"/>
  <c r="AB1074" i="1"/>
  <c r="AB1089" i="1"/>
  <c r="AB1111" i="1"/>
  <c r="AB1118" i="1"/>
  <c r="AB1138" i="1"/>
  <c r="AB1147" i="1"/>
  <c r="AB1152" i="1"/>
  <c r="AB1161" i="1"/>
  <c r="AB1170" i="1"/>
  <c r="AB1179" i="1"/>
  <c r="AB1184" i="1"/>
  <c r="AB1193" i="1"/>
  <c r="AB1202" i="1"/>
  <c r="AB1211" i="1"/>
  <c r="AB1216" i="1"/>
  <c r="AB1225" i="1"/>
  <c r="AB1234" i="1"/>
  <c r="AB1243" i="1"/>
  <c r="AB1248" i="1"/>
  <c r="AB1257" i="1"/>
  <c r="AB1266" i="1"/>
  <c r="AB1275" i="1"/>
  <c r="AB1280" i="1"/>
  <c r="AB1289" i="1"/>
  <c r="AB1298" i="1"/>
  <c r="AB1307" i="1"/>
  <c r="AB1312" i="1"/>
  <c r="AB1321" i="1"/>
  <c r="AB893" i="1"/>
  <c r="AB1043" i="1"/>
  <c r="AB1094" i="1"/>
  <c r="AB1169" i="1"/>
  <c r="AB1224" i="1"/>
  <c r="AB1274" i="1"/>
  <c r="AB1306" i="1"/>
  <c r="AB837" i="1"/>
  <c r="AB861" i="1"/>
  <c r="AB901" i="1"/>
  <c r="AB951" i="1"/>
  <c r="AB979" i="1"/>
  <c r="AB991" i="1"/>
  <c r="AB1001" i="1"/>
  <c r="AB1011" i="1"/>
  <c r="AB1020" i="1"/>
  <c r="AB1037" i="1"/>
  <c r="AB1053" i="1"/>
  <c r="AB1068" i="1"/>
  <c r="AB1083" i="1"/>
  <c r="AB1097" i="1"/>
  <c r="AB1112" i="1"/>
  <c r="AB1119" i="1"/>
  <c r="AB1124" i="1"/>
  <c r="AB1129" i="1"/>
  <c r="AB1134" i="1"/>
  <c r="AB1143" i="1"/>
  <c r="AB1148" i="1"/>
  <c r="AB1157" i="1"/>
  <c r="AB1166" i="1"/>
  <c r="AB1175" i="1"/>
  <c r="AB1180" i="1"/>
  <c r="AB1189" i="1"/>
  <c r="AB1198" i="1"/>
  <c r="AB1207" i="1"/>
  <c r="AB1212" i="1"/>
  <c r="AB1221" i="1"/>
  <c r="AB1230" i="1"/>
  <c r="AB1239" i="1"/>
  <c r="AB1244" i="1"/>
  <c r="AB1253" i="1"/>
  <c r="AB1262" i="1"/>
  <c r="AB1271" i="1"/>
  <c r="AB1276" i="1"/>
  <c r="AB1285" i="1"/>
  <c r="AB1294" i="1"/>
  <c r="AB1303" i="1"/>
  <c r="AB1308" i="1"/>
  <c r="AB1317" i="1"/>
  <c r="AB1326" i="1"/>
  <c r="AB1330" i="1"/>
  <c r="AB1334" i="1"/>
  <c r="AB1338" i="1"/>
  <c r="AB1342" i="1"/>
  <c r="AB1346" i="1"/>
  <c r="AB1350" i="1"/>
  <c r="AB1354" i="1"/>
  <c r="AB1358" i="1"/>
  <c r="AB1362" i="1"/>
  <c r="AB1366" i="1"/>
  <c r="AB1370" i="1"/>
  <c r="AB1374" i="1"/>
  <c r="AB1378" i="1"/>
  <c r="AB1382" i="1"/>
  <c r="AB1386" i="1"/>
  <c r="AB1390" i="1"/>
  <c r="AB932" i="1"/>
  <c r="AB1065" i="1"/>
  <c r="AB1109" i="1"/>
  <c r="AB1160" i="1"/>
  <c r="AB1192" i="1"/>
  <c r="AB1233" i="1"/>
  <c r="AB1320" i="1"/>
  <c r="AB730" i="1"/>
  <c r="AB884" i="1"/>
  <c r="AB954" i="1"/>
  <c r="AB1021" i="1"/>
  <c r="AB1047" i="1"/>
  <c r="AB1054" i="1"/>
  <c r="AB1069" i="1"/>
  <c r="AB1076" i="1"/>
  <c r="AB1091" i="1"/>
  <c r="AB1098" i="1"/>
  <c r="AB1139" i="1"/>
  <c r="AB1144" i="1"/>
  <c r="AB1153" i="1"/>
  <c r="AB1162" i="1"/>
  <c r="AB1171" i="1"/>
  <c r="AB1176" i="1"/>
  <c r="AB1185" i="1"/>
  <c r="AB1194" i="1"/>
  <c r="AB1203" i="1"/>
  <c r="AB1208" i="1"/>
  <c r="AB1217" i="1"/>
  <c r="AB1226" i="1"/>
  <c r="AB1235" i="1"/>
  <c r="AB1240" i="1"/>
  <c r="AB1249" i="1"/>
  <c r="AB1258" i="1"/>
  <c r="AB1267" i="1"/>
  <c r="AB1272" i="1"/>
  <c r="AB1281" i="1"/>
  <c r="AB1290" i="1"/>
  <c r="AB1299" i="1"/>
  <c r="AB1304" i="1"/>
  <c r="AB1313" i="1"/>
  <c r="AB1322" i="1"/>
  <c r="AB987" i="1"/>
  <c r="AB1137" i="1"/>
  <c r="AB1178" i="1"/>
  <c r="AB1256" i="1"/>
  <c r="AB1288" i="1"/>
  <c r="AB741" i="1"/>
  <c r="AB844" i="1"/>
  <c r="AB868" i="1"/>
  <c r="AB886" i="1"/>
  <c r="AB925" i="1"/>
  <c r="AB941" i="1"/>
  <c r="AB956" i="1"/>
  <c r="AB993" i="1"/>
  <c r="AB1031" i="1"/>
  <c r="AB1048" i="1"/>
  <c r="AB1062" i="1"/>
  <c r="AB1077" i="1"/>
  <c r="AB1092" i="1"/>
  <c r="AB1099" i="1"/>
  <c r="AB1106" i="1"/>
  <c r="AB1120" i="1"/>
  <c r="AB1125" i="1"/>
  <c r="AB1130" i="1"/>
  <c r="AB1135" i="1"/>
  <c r="AB1140" i="1"/>
  <c r="AB1149" i="1"/>
  <c r="AB1158" i="1"/>
  <c r="AB1167" i="1"/>
  <c r="AB1172" i="1"/>
  <c r="AB1181" i="1"/>
  <c r="AB1190" i="1"/>
  <c r="AB1199" i="1"/>
  <c r="AB1204" i="1"/>
  <c r="AB1213" i="1"/>
  <c r="AB1222" i="1"/>
  <c r="AB1231" i="1"/>
  <c r="AB1236" i="1"/>
  <c r="AB1245" i="1"/>
  <c r="AB1254" i="1"/>
  <c r="AB1263" i="1"/>
  <c r="AB1268" i="1"/>
  <c r="AB1277" i="1"/>
  <c r="AB1286" i="1"/>
  <c r="AB1295" i="1"/>
  <c r="AB1300" i="1"/>
  <c r="AB1309" i="1"/>
  <c r="AB1318" i="1"/>
  <c r="AB1327" i="1"/>
  <c r="AB1331" i="1"/>
  <c r="AB1335" i="1"/>
  <c r="AB1339" i="1"/>
  <c r="AB1343" i="1"/>
  <c r="AB1347" i="1"/>
  <c r="AB1351" i="1"/>
  <c r="AB1355" i="1"/>
  <c r="AB1359" i="1"/>
  <c r="AB1363" i="1"/>
  <c r="AB1367" i="1"/>
  <c r="AB1371" i="1"/>
  <c r="AB1375" i="1"/>
  <c r="AB1379" i="1"/>
  <c r="AB1383" i="1"/>
  <c r="AB1387" i="1"/>
  <c r="AB1391" i="1"/>
  <c r="AB1146" i="1"/>
  <c r="AB1210" i="1"/>
  <c r="AB1265" i="1"/>
  <c r="AB1315" i="1"/>
  <c r="AB869" i="1"/>
  <c r="AB909" i="1"/>
  <c r="AB942" i="1"/>
  <c r="AB957" i="1"/>
  <c r="AB971" i="1"/>
  <c r="AB995" i="1"/>
  <c r="AB1015" i="1"/>
  <c r="AB1032" i="1"/>
  <c r="AB1056" i="1"/>
  <c r="AB1071" i="1"/>
  <c r="AB1078" i="1"/>
  <c r="AB1085" i="1"/>
  <c r="AB1100" i="1"/>
  <c r="AB1115" i="1"/>
  <c r="AB1131" i="1"/>
  <c r="AB1136" i="1"/>
  <c r="AB1145" i="1"/>
  <c r="AB1154" i="1"/>
  <c r="AB1163" i="1"/>
  <c r="AB1168" i="1"/>
  <c r="AB1177" i="1"/>
  <c r="AB1186" i="1"/>
  <c r="AB1195" i="1"/>
  <c r="AB1200" i="1"/>
  <c r="AB1209" i="1"/>
  <c r="AB1218" i="1"/>
  <c r="AB1227" i="1"/>
  <c r="AB1232" i="1"/>
  <c r="AB1241" i="1"/>
  <c r="AB1250" i="1"/>
  <c r="AB1259" i="1"/>
  <c r="AB1264" i="1"/>
  <c r="AB1273" i="1"/>
  <c r="AB1282" i="1"/>
  <c r="AB1291" i="1"/>
  <c r="AB1296" i="1"/>
  <c r="AB1305" i="1"/>
  <c r="AB1314" i="1"/>
  <c r="AB1323" i="1"/>
  <c r="AB854" i="1"/>
  <c r="AB1051" i="1"/>
  <c r="AB1187" i="1"/>
  <c r="AB1283" i="1"/>
  <c r="AB892" i="1"/>
  <c r="AB910" i="1"/>
  <c r="AB945" i="1"/>
  <c r="AB959" i="1"/>
  <c r="AB1016" i="1"/>
  <c r="AB1041" i="1"/>
  <c r="AB1057" i="1"/>
  <c r="AB1079" i="1"/>
  <c r="AB1086" i="1"/>
  <c r="AB1101" i="1"/>
  <c r="AB1108" i="1"/>
  <c r="AB1121" i="1"/>
  <c r="AB1126" i="1"/>
  <c r="AB1132" i="1"/>
  <c r="AB1141" i="1"/>
  <c r="AB1150" i="1"/>
  <c r="AB1159" i="1"/>
  <c r="AB1164" i="1"/>
  <c r="AB1173" i="1"/>
  <c r="AB1182" i="1"/>
  <c r="AB1191" i="1"/>
  <c r="AB1196" i="1"/>
  <c r="AB1205" i="1"/>
  <c r="AB1214" i="1"/>
  <c r="AB1223" i="1"/>
  <c r="AB1228" i="1"/>
  <c r="AB1237" i="1"/>
  <c r="AB1246" i="1"/>
  <c r="AB1255" i="1"/>
  <c r="AB1260" i="1"/>
  <c r="AB1269" i="1"/>
  <c r="AB1278" i="1"/>
  <c r="AB1287" i="1"/>
  <c r="AB1292" i="1"/>
  <c r="AB1301" i="1"/>
  <c r="AB1310" i="1"/>
  <c r="AB1319" i="1"/>
  <c r="AB1324" i="1"/>
  <c r="AB1328" i="1"/>
  <c r="AB1332" i="1"/>
  <c r="AB1336" i="1"/>
  <c r="AB1340" i="1"/>
  <c r="AB1344" i="1"/>
  <c r="AB1348" i="1"/>
  <c r="AB1352" i="1"/>
  <c r="AB1356" i="1"/>
  <c r="AB1360" i="1"/>
  <c r="AB1364" i="1"/>
  <c r="AB1368" i="1"/>
  <c r="AB1372" i="1"/>
  <c r="AB1376" i="1"/>
  <c r="AB1380" i="1"/>
  <c r="AB1384" i="1"/>
  <c r="AB1388" i="1"/>
  <c r="AB812" i="1"/>
  <c r="AB1025" i="1"/>
  <c r="AB1219" i="1"/>
  <c r="AB1251" i="1"/>
  <c r="X8" i="1"/>
  <c r="X12" i="1"/>
  <c r="X16" i="1"/>
  <c r="X20" i="1"/>
  <c r="X24" i="1"/>
  <c r="X28" i="1"/>
  <c r="X32" i="1"/>
  <c r="X36" i="1"/>
  <c r="X40" i="1"/>
  <c r="X44" i="1"/>
  <c r="X48" i="1"/>
  <c r="X52" i="1"/>
  <c r="X56" i="1"/>
  <c r="X60" i="1"/>
  <c r="X6" i="1"/>
  <c r="X25" i="1"/>
  <c r="X31" i="1"/>
  <c r="X38" i="1"/>
  <c r="X61" i="1"/>
  <c r="X66" i="1"/>
  <c r="X75" i="1"/>
  <c r="X84" i="1"/>
  <c r="X93" i="1"/>
  <c r="X98" i="1"/>
  <c r="X107" i="1"/>
  <c r="X116" i="1"/>
  <c r="X13" i="1"/>
  <c r="X7" i="1"/>
  <c r="X21" i="1"/>
  <c r="X27" i="1"/>
  <c r="X34" i="1"/>
  <c r="X58" i="1"/>
  <c r="X63" i="1"/>
  <c r="X72" i="1"/>
  <c r="X81" i="1"/>
  <c r="X86" i="1"/>
  <c r="X95" i="1"/>
  <c r="X104" i="1"/>
  <c r="X9" i="1"/>
  <c r="X15" i="1"/>
  <c r="X22" i="1"/>
  <c r="X41" i="1"/>
  <c r="X47" i="1"/>
  <c r="X53" i="1"/>
  <c r="X68" i="1"/>
  <c r="X77" i="1"/>
  <c r="X82" i="1"/>
  <c r="X91" i="1"/>
  <c r="X100" i="1"/>
  <c r="X109" i="1"/>
  <c r="X114" i="1"/>
  <c r="X123" i="1"/>
  <c r="X132" i="1"/>
  <c r="X141" i="1"/>
  <c r="X146" i="1"/>
  <c r="X155" i="1"/>
  <c r="X164" i="1"/>
  <c r="X173" i="1"/>
  <c r="X178" i="1"/>
  <c r="X187" i="1"/>
  <c r="X196" i="1"/>
  <c r="X205" i="1"/>
  <c r="X210" i="1"/>
  <c r="X219" i="1"/>
  <c r="X228" i="1"/>
  <c r="X237" i="1"/>
  <c r="X242" i="1"/>
  <c r="X251" i="1"/>
  <c r="X260" i="1"/>
  <c r="X269" i="1"/>
  <c r="X274" i="1"/>
  <c r="X283" i="1"/>
  <c r="X292" i="1"/>
  <c r="X301" i="1"/>
  <c r="X306" i="1"/>
  <c r="X315" i="1"/>
  <c r="X324" i="1"/>
  <c r="X333" i="1"/>
  <c r="X338" i="1"/>
  <c r="X347" i="1"/>
  <c r="X351" i="1"/>
  <c r="X355" i="1"/>
  <c r="X359" i="1"/>
  <c r="X363" i="1"/>
  <c r="X367" i="1"/>
  <c r="X371" i="1"/>
  <c r="X375" i="1"/>
  <c r="X379" i="1"/>
  <c r="X383" i="1"/>
  <c r="X387" i="1"/>
  <c r="X391" i="1"/>
  <c r="X395" i="1"/>
  <c r="X399" i="1"/>
  <c r="X403" i="1"/>
  <c r="X407" i="1"/>
  <c r="X411" i="1"/>
  <c r="X10" i="1"/>
  <c r="X29" i="1"/>
  <c r="X35" i="1"/>
  <c r="X42" i="1"/>
  <c r="X54" i="1"/>
  <c r="X59" i="1"/>
  <c r="X64" i="1"/>
  <c r="X73" i="1"/>
  <c r="X78" i="1"/>
  <c r="X87" i="1"/>
  <c r="X96" i="1"/>
  <c r="X105" i="1"/>
  <c r="X110" i="1"/>
  <c r="X119" i="1"/>
  <c r="X128" i="1"/>
  <c r="X137" i="1"/>
  <c r="X142" i="1"/>
  <c r="X151" i="1"/>
  <c r="X160" i="1"/>
  <c r="X169" i="1"/>
  <c r="X174" i="1"/>
  <c r="X183" i="1"/>
  <c r="X192" i="1"/>
  <c r="X201" i="1"/>
  <c r="X206" i="1"/>
  <c r="X215" i="1"/>
  <c r="X224" i="1"/>
  <c r="X233" i="1"/>
  <c r="X238" i="1"/>
  <c r="X247" i="1"/>
  <c r="X256" i="1"/>
  <c r="X265" i="1"/>
  <c r="X270" i="1"/>
  <c r="X279" i="1"/>
  <c r="X288" i="1"/>
  <c r="X297" i="1"/>
  <c r="X302" i="1"/>
  <c r="X311" i="1"/>
  <c r="X320" i="1"/>
  <c r="X329" i="1"/>
  <c r="X334" i="1"/>
  <c r="X343" i="1"/>
  <c r="X11" i="1"/>
  <c r="X18" i="1"/>
  <c r="X37" i="1"/>
  <c r="X43" i="1"/>
  <c r="X50" i="1"/>
  <c r="X55" i="1"/>
  <c r="X65" i="1"/>
  <c r="X70" i="1"/>
  <c r="X79" i="1"/>
  <c r="X88" i="1"/>
  <c r="X97" i="1"/>
  <c r="X102" i="1"/>
  <c r="X111" i="1"/>
  <c r="X120" i="1"/>
  <c r="X129" i="1"/>
  <c r="X134" i="1"/>
  <c r="X143" i="1"/>
  <c r="X152" i="1"/>
  <c r="X161" i="1"/>
  <c r="X166" i="1"/>
  <c r="X175" i="1"/>
  <c r="X184" i="1"/>
  <c r="X193" i="1"/>
  <c r="X198" i="1"/>
  <c r="X207" i="1"/>
  <c r="X216" i="1"/>
  <c r="X225" i="1"/>
  <c r="X230" i="1"/>
  <c r="X239" i="1"/>
  <c r="X248" i="1"/>
  <c r="X257" i="1"/>
  <c r="X262" i="1"/>
  <c r="X271" i="1"/>
  <c r="X280" i="1"/>
  <c r="X289" i="1"/>
  <c r="X294" i="1"/>
  <c r="X303" i="1"/>
  <c r="X312" i="1"/>
  <c r="X321" i="1"/>
  <c r="X326" i="1"/>
  <c r="X335" i="1"/>
  <c r="X344" i="1"/>
  <c r="X30" i="1"/>
  <c r="X46" i="1"/>
  <c r="X62" i="1"/>
  <c r="X74" i="1"/>
  <c r="X85" i="1"/>
  <c r="X118" i="1"/>
  <c r="X126" i="1"/>
  <c r="X133" i="1"/>
  <c r="X140" i="1"/>
  <c r="X148" i="1"/>
  <c r="X170" i="1"/>
  <c r="X191" i="1"/>
  <c r="X199" i="1"/>
  <c r="X213" i="1"/>
  <c r="X221" i="1"/>
  <c r="X243" i="1"/>
  <c r="X250" i="1"/>
  <c r="X258" i="1"/>
  <c r="X264" i="1"/>
  <c r="X272" i="1"/>
  <c r="X316" i="1"/>
  <c r="X323" i="1"/>
  <c r="X331" i="1"/>
  <c r="X337" i="1"/>
  <c r="X345" i="1"/>
  <c r="X14" i="1"/>
  <c r="X49" i="1"/>
  <c r="X99" i="1"/>
  <c r="X156" i="1"/>
  <c r="X163" i="1"/>
  <c r="X17" i="1"/>
  <c r="X33" i="1"/>
  <c r="X51" i="1"/>
  <c r="X76" i="1"/>
  <c r="X89" i="1"/>
  <c r="X101" i="1"/>
  <c r="X112" i="1"/>
  <c r="X127" i="1"/>
  <c r="X135" i="1"/>
  <c r="X149" i="1"/>
  <c r="X19" i="1"/>
  <c r="X90" i="1"/>
  <c r="X103" i="1"/>
  <c r="X121" i="1"/>
  <c r="X150" i="1"/>
  <c r="X158" i="1"/>
  <c r="X165" i="1"/>
  <c r="X172" i="1"/>
  <c r="X180" i="1"/>
  <c r="X202" i="1"/>
  <c r="X223" i="1"/>
  <c r="X231" i="1"/>
  <c r="X245" i="1"/>
  <c r="X253" i="1"/>
  <c r="X275" i="1"/>
  <c r="X282" i="1"/>
  <c r="X290" i="1"/>
  <c r="X296" i="1"/>
  <c r="X304" i="1"/>
  <c r="X348" i="1"/>
  <c r="X67" i="1"/>
  <c r="X80" i="1"/>
  <c r="X92" i="1"/>
  <c r="X113" i="1"/>
  <c r="X122" i="1"/>
  <c r="X130" i="1"/>
  <c r="X136" i="1"/>
  <c r="X144" i="1"/>
  <c r="X188" i="1"/>
  <c r="X195" i="1"/>
  <c r="X203" i="1"/>
  <c r="X209" i="1"/>
  <c r="X217" i="1"/>
  <c r="X246" i="1"/>
  <c r="X254" i="1"/>
  <c r="X261" i="1"/>
  <c r="X268" i="1"/>
  <c r="X276" i="1"/>
  <c r="X298" i="1"/>
  <c r="X319" i="1"/>
  <c r="X327" i="1"/>
  <c r="X341" i="1"/>
  <c r="X349" i="1"/>
  <c r="X368" i="1"/>
  <c r="X374" i="1"/>
  <c r="X381" i="1"/>
  <c r="X400" i="1"/>
  <c r="X406" i="1"/>
  <c r="X413" i="1"/>
  <c r="X418" i="1"/>
  <c r="X423" i="1"/>
  <c r="X429" i="1"/>
  <c r="X434" i="1"/>
  <c r="X439" i="1"/>
  <c r="X445" i="1"/>
  <c r="X450" i="1"/>
  <c r="X455" i="1"/>
  <c r="X460" i="1"/>
  <c r="X465" i="1"/>
  <c r="X474" i="1"/>
  <c r="X483" i="1"/>
  <c r="X492" i="1"/>
  <c r="X497" i="1"/>
  <c r="X506" i="1"/>
  <c r="X515" i="1"/>
  <c r="X524" i="1"/>
  <c r="X529" i="1"/>
  <c r="X23" i="1"/>
  <c r="X39" i="1"/>
  <c r="X69" i="1"/>
  <c r="X94" i="1"/>
  <c r="X106" i="1"/>
  <c r="X115" i="1"/>
  <c r="X138" i="1"/>
  <c r="X159" i="1"/>
  <c r="X167" i="1"/>
  <c r="X181" i="1"/>
  <c r="X189" i="1"/>
  <c r="X211" i="1"/>
  <c r="X218" i="1"/>
  <c r="X226" i="1"/>
  <c r="X232" i="1"/>
  <c r="X240" i="1"/>
  <c r="X284" i="1"/>
  <c r="X291" i="1"/>
  <c r="X299" i="1"/>
  <c r="X305" i="1"/>
  <c r="X313" i="1"/>
  <c r="X342" i="1"/>
  <c r="X356" i="1"/>
  <c r="X362" i="1"/>
  <c r="X369" i="1"/>
  <c r="X388" i="1"/>
  <c r="X394" i="1"/>
  <c r="X401" i="1"/>
  <c r="X424" i="1"/>
  <c r="X440" i="1"/>
  <c r="X456" i="1"/>
  <c r="X461" i="1"/>
  <c r="X470" i="1"/>
  <c r="X479" i="1"/>
  <c r="X488" i="1"/>
  <c r="X493" i="1"/>
  <c r="X502" i="1"/>
  <c r="X511" i="1"/>
  <c r="X520" i="1"/>
  <c r="X525" i="1"/>
  <c r="X534" i="1"/>
  <c r="X538" i="1"/>
  <c r="X542" i="1"/>
  <c r="X546" i="1"/>
  <c r="X550" i="1"/>
  <c r="X554" i="1"/>
  <c r="X558" i="1"/>
  <c r="X562" i="1"/>
  <c r="X566" i="1"/>
  <c r="X570" i="1"/>
  <c r="X45" i="1"/>
  <c r="X108" i="1"/>
  <c r="X117" i="1"/>
  <c r="X125" i="1"/>
  <c r="X147" i="1"/>
  <c r="X154" i="1"/>
  <c r="X162" i="1"/>
  <c r="X168" i="1"/>
  <c r="X176" i="1"/>
  <c r="X220" i="1"/>
  <c r="X227" i="1"/>
  <c r="X235" i="1"/>
  <c r="X241" i="1"/>
  <c r="X249" i="1"/>
  <c r="X278" i="1"/>
  <c r="X286" i="1"/>
  <c r="X293" i="1"/>
  <c r="X300" i="1"/>
  <c r="X308" i="1"/>
  <c r="X330" i="1"/>
  <c r="X364" i="1"/>
  <c r="X370" i="1"/>
  <c r="X377" i="1"/>
  <c r="X396" i="1"/>
  <c r="X402" i="1"/>
  <c r="X409" i="1"/>
  <c r="X420" i="1"/>
  <c r="X436" i="1"/>
  <c r="X452" i="1"/>
  <c r="X462" i="1"/>
  <c r="X471" i="1"/>
  <c r="X480" i="1"/>
  <c r="X485" i="1"/>
  <c r="X494" i="1"/>
  <c r="X503" i="1"/>
  <c r="X512" i="1"/>
  <c r="X517" i="1"/>
  <c r="X526" i="1"/>
  <c r="X535" i="1"/>
  <c r="X539" i="1"/>
  <c r="X543" i="1"/>
  <c r="X547" i="1"/>
  <c r="X551" i="1"/>
  <c r="X555" i="1"/>
  <c r="X559" i="1"/>
  <c r="X563" i="1"/>
  <c r="X567" i="1"/>
  <c r="X571" i="1"/>
  <c r="X575" i="1"/>
  <c r="X579" i="1"/>
  <c r="X583" i="1"/>
  <c r="X587" i="1"/>
  <c r="X591" i="1"/>
  <c r="X595" i="1"/>
  <c r="X26" i="1"/>
  <c r="X124" i="1"/>
  <c r="X186" i="1"/>
  <c r="X266" i="1"/>
  <c r="X285" i="1"/>
  <c r="X357" i="1"/>
  <c r="X366" i="1"/>
  <c r="X386" i="1"/>
  <c r="X408" i="1"/>
  <c r="X417" i="1"/>
  <c r="X426" i="1"/>
  <c r="X451" i="1"/>
  <c r="X459" i="1"/>
  <c r="X467" i="1"/>
  <c r="X489" i="1"/>
  <c r="X510" i="1"/>
  <c r="X518" i="1"/>
  <c r="X532" i="1"/>
  <c r="X545" i="1"/>
  <c r="X552" i="1"/>
  <c r="X131" i="1"/>
  <c r="X171" i="1"/>
  <c r="X190" i="1"/>
  <c r="X208" i="1"/>
  <c r="X229" i="1"/>
  <c r="X267" i="1"/>
  <c r="X287" i="1"/>
  <c r="X307" i="1"/>
  <c r="X325" i="1"/>
  <c r="X346" i="1"/>
  <c r="X358" i="1"/>
  <c r="X378" i="1"/>
  <c r="X389" i="1"/>
  <c r="X398" i="1"/>
  <c r="X435" i="1"/>
  <c r="X443" i="1"/>
  <c r="X453" i="1"/>
  <c r="X475" i="1"/>
  <c r="X482" i="1"/>
  <c r="X490" i="1"/>
  <c r="X496" i="1"/>
  <c r="X504" i="1"/>
  <c r="X533" i="1"/>
  <c r="X540" i="1"/>
  <c r="X565" i="1"/>
  <c r="X572" i="1"/>
  <c r="X577" i="1"/>
  <c r="X588" i="1"/>
  <c r="X593" i="1"/>
  <c r="X603" i="1"/>
  <c r="X612" i="1"/>
  <c r="X621" i="1"/>
  <c r="X626" i="1"/>
  <c r="X635" i="1"/>
  <c r="X57" i="1"/>
  <c r="X139" i="1"/>
  <c r="X212" i="1"/>
  <c r="X309" i="1"/>
  <c r="X328" i="1"/>
  <c r="X390" i="1"/>
  <c r="X410" i="1"/>
  <c r="X419" i="1"/>
  <c r="X427" i="1"/>
  <c r="X437" i="1"/>
  <c r="X444" i="1"/>
  <c r="X468" i="1"/>
  <c r="X476" i="1"/>
  <c r="X498" i="1"/>
  <c r="X505" i="1"/>
  <c r="X513" i="1"/>
  <c r="X519" i="1"/>
  <c r="X527" i="1"/>
  <c r="X553" i="1"/>
  <c r="X560" i="1"/>
  <c r="X578" i="1"/>
  <c r="X594" i="1"/>
  <c r="X599" i="1"/>
  <c r="X608" i="1"/>
  <c r="X617" i="1"/>
  <c r="X622" i="1"/>
  <c r="X631" i="1"/>
  <c r="X640" i="1"/>
  <c r="X644" i="1"/>
  <c r="X648" i="1"/>
  <c r="X652" i="1"/>
  <c r="X656" i="1"/>
  <c r="X660" i="1"/>
  <c r="X664" i="1"/>
  <c r="X668" i="1"/>
  <c r="X672" i="1"/>
  <c r="X71" i="1"/>
  <c r="X145" i="1"/>
  <c r="X194" i="1"/>
  <c r="X214" i="1"/>
  <c r="X234" i="1"/>
  <c r="X252" i="1"/>
  <c r="X310" i="1"/>
  <c r="X350" i="1"/>
  <c r="X360" i="1"/>
  <c r="X380" i="1"/>
  <c r="X421" i="1"/>
  <c r="X428" i="1"/>
  <c r="X446" i="1"/>
  <c r="X454" i="1"/>
  <c r="X469" i="1"/>
  <c r="X477" i="1"/>
  <c r="X484" i="1"/>
  <c r="X491" i="1"/>
  <c r="X499" i="1"/>
  <c r="X521" i="1"/>
  <c r="X541" i="1"/>
  <c r="X548" i="1"/>
  <c r="X83" i="1"/>
  <c r="X153" i="1"/>
  <c r="X177" i="1"/>
  <c r="X197" i="1"/>
  <c r="X236" i="1"/>
  <c r="X255" i="1"/>
  <c r="X273" i="1"/>
  <c r="X295" i="1"/>
  <c r="X314" i="1"/>
  <c r="X332" i="1"/>
  <c r="X352" i="1"/>
  <c r="X361" i="1"/>
  <c r="X372" i="1"/>
  <c r="X382" i="1"/>
  <c r="X392" i="1"/>
  <c r="X412" i="1"/>
  <c r="X430" i="1"/>
  <c r="X438" i="1"/>
  <c r="X447" i="1"/>
  <c r="X463" i="1"/>
  <c r="X507" i="1"/>
  <c r="X514" i="1"/>
  <c r="X522" i="1"/>
  <c r="X528" i="1"/>
  <c r="X536" i="1"/>
  <c r="X561" i="1"/>
  <c r="X568" i="1"/>
  <c r="X574" i="1"/>
  <c r="X590" i="1"/>
  <c r="X600" i="1"/>
  <c r="X609" i="1"/>
  <c r="X614" i="1"/>
  <c r="X623" i="1"/>
  <c r="X632" i="1"/>
  <c r="X641" i="1"/>
  <c r="X645" i="1"/>
  <c r="X649" i="1"/>
  <c r="X653" i="1"/>
  <c r="X657" i="1"/>
  <c r="X661" i="1"/>
  <c r="X665" i="1"/>
  <c r="X669" i="1"/>
  <c r="X673" i="1"/>
  <c r="X677" i="1"/>
  <c r="X681" i="1"/>
  <c r="X685" i="1"/>
  <c r="X689" i="1"/>
  <c r="X693" i="1"/>
  <c r="X697" i="1"/>
  <c r="X701" i="1"/>
  <c r="X705" i="1"/>
  <c r="X709" i="1"/>
  <c r="X713" i="1"/>
  <c r="X717" i="1"/>
  <c r="X721" i="1"/>
  <c r="X725" i="1"/>
  <c r="X729" i="1"/>
  <c r="X733" i="1"/>
  <c r="X737" i="1"/>
  <c r="X741" i="1"/>
  <c r="X745" i="1"/>
  <c r="X749" i="1"/>
  <c r="X753" i="1"/>
  <c r="X757" i="1"/>
  <c r="X761" i="1"/>
  <c r="X765" i="1"/>
  <c r="X769" i="1"/>
  <c r="X773" i="1"/>
  <c r="X777" i="1"/>
  <c r="X781" i="1"/>
  <c r="X785" i="1"/>
  <c r="X789" i="1"/>
  <c r="X793" i="1"/>
  <c r="X797" i="1"/>
  <c r="X801" i="1"/>
  <c r="X805" i="1"/>
  <c r="X809" i="1"/>
  <c r="X813" i="1"/>
  <c r="X817" i="1"/>
  <c r="X821" i="1"/>
  <c r="X157" i="1"/>
  <c r="X179" i="1"/>
  <c r="X277" i="1"/>
  <c r="X317" i="1"/>
  <c r="X336" i="1"/>
  <c r="X353" i="1"/>
  <c r="X373" i="1"/>
  <c r="X384" i="1"/>
  <c r="X393" i="1"/>
  <c r="X404" i="1"/>
  <c r="X414" i="1"/>
  <c r="X422" i="1"/>
  <c r="X431" i="1"/>
  <c r="X448" i="1"/>
  <c r="X457" i="1"/>
  <c r="X478" i="1"/>
  <c r="X486" i="1"/>
  <c r="X500" i="1"/>
  <c r="X508" i="1"/>
  <c r="X530" i="1"/>
  <c r="X549" i="1"/>
  <c r="X556" i="1"/>
  <c r="X580" i="1"/>
  <c r="X585" i="1"/>
  <c r="X596" i="1"/>
  <c r="X605" i="1"/>
  <c r="X610" i="1"/>
  <c r="X619" i="1"/>
  <c r="X628" i="1"/>
  <c r="X637" i="1"/>
  <c r="X185" i="1"/>
  <c r="X204" i="1"/>
  <c r="X244" i="1"/>
  <c r="X263" i="1"/>
  <c r="X281" i="1"/>
  <c r="X322" i="1"/>
  <c r="X340" i="1"/>
  <c r="X354" i="1"/>
  <c r="X376" i="1"/>
  <c r="X397" i="1"/>
  <c r="X416" i="1"/>
  <c r="X425" i="1"/>
  <c r="X433" i="1"/>
  <c r="X442" i="1"/>
  <c r="X466" i="1"/>
  <c r="X473" i="1"/>
  <c r="X481" i="1"/>
  <c r="X487" i="1"/>
  <c r="X495" i="1"/>
  <c r="X557" i="1"/>
  <c r="X564" i="1"/>
  <c r="X576" i="1"/>
  <c r="X581" i="1"/>
  <c r="X592" i="1"/>
  <c r="X597" i="1"/>
  <c r="X602" i="1"/>
  <c r="X611" i="1"/>
  <c r="X620" i="1"/>
  <c r="X629" i="1"/>
  <c r="X634" i="1"/>
  <c r="X405" i="1"/>
  <c r="X472" i="1"/>
  <c r="X531" i="1"/>
  <c r="X582" i="1"/>
  <c r="X633" i="1"/>
  <c r="X655" i="1"/>
  <c r="X666" i="1"/>
  <c r="X676" i="1"/>
  <c r="X684" i="1"/>
  <c r="X692" i="1"/>
  <c r="X699" i="1"/>
  <c r="X718" i="1"/>
  <c r="X724" i="1"/>
  <c r="X731" i="1"/>
  <c r="X750" i="1"/>
  <c r="X756" i="1"/>
  <c r="X763" i="1"/>
  <c r="X782" i="1"/>
  <c r="X788" i="1"/>
  <c r="X795" i="1"/>
  <c r="X814" i="1"/>
  <c r="X820" i="1"/>
  <c r="X826" i="1"/>
  <c r="X842" i="1"/>
  <c r="X858" i="1"/>
  <c r="X874" i="1"/>
  <c r="X890" i="1"/>
  <c r="X906" i="1"/>
  <c r="X922" i="1"/>
  <c r="X938" i="1"/>
  <c r="X954" i="1"/>
  <c r="X970" i="1"/>
  <c r="X986" i="1"/>
  <c r="X1002" i="1"/>
  <c r="X1018" i="1"/>
  <c r="X1034" i="1"/>
  <c r="X1050" i="1"/>
  <c r="X1066" i="1"/>
  <c r="X1082" i="1"/>
  <c r="X1098" i="1"/>
  <c r="X1113" i="1"/>
  <c r="X1122" i="1"/>
  <c r="X1127" i="1"/>
  <c r="X1136" i="1"/>
  <c r="X1145" i="1"/>
  <c r="X318" i="1"/>
  <c r="X415" i="1"/>
  <c r="X537" i="1"/>
  <c r="X569" i="1"/>
  <c r="X584" i="1"/>
  <c r="X598" i="1"/>
  <c r="X646" i="1"/>
  <c r="X667" i="1"/>
  <c r="X706" i="1"/>
  <c r="X712" i="1"/>
  <c r="X719" i="1"/>
  <c r="X738" i="1"/>
  <c r="X744" i="1"/>
  <c r="X751" i="1"/>
  <c r="X770" i="1"/>
  <c r="X776" i="1"/>
  <c r="X783" i="1"/>
  <c r="X802" i="1"/>
  <c r="X808" i="1"/>
  <c r="X815" i="1"/>
  <c r="X827" i="1"/>
  <c r="X832" i="1"/>
  <c r="X837" i="1"/>
  <c r="X843" i="1"/>
  <c r="X848" i="1"/>
  <c r="X853" i="1"/>
  <c r="X859" i="1"/>
  <c r="X864" i="1"/>
  <c r="X869" i="1"/>
  <c r="X875" i="1"/>
  <c r="X880" i="1"/>
  <c r="X885" i="1"/>
  <c r="X891" i="1"/>
  <c r="X896" i="1"/>
  <c r="X901" i="1"/>
  <c r="X907" i="1"/>
  <c r="X912" i="1"/>
  <c r="X917" i="1"/>
  <c r="X923" i="1"/>
  <c r="X928" i="1"/>
  <c r="X933" i="1"/>
  <c r="X939" i="1"/>
  <c r="X944" i="1"/>
  <c r="X182" i="1"/>
  <c r="X339" i="1"/>
  <c r="X544" i="1"/>
  <c r="X586" i="1"/>
  <c r="X624" i="1"/>
  <c r="X636" i="1"/>
  <c r="X647" i="1"/>
  <c r="X658" i="1"/>
  <c r="X678" i="1"/>
  <c r="X686" i="1"/>
  <c r="X694" i="1"/>
  <c r="X700" i="1"/>
  <c r="X707" i="1"/>
  <c r="X726" i="1"/>
  <c r="X732" i="1"/>
  <c r="X739" i="1"/>
  <c r="X758" i="1"/>
  <c r="X764" i="1"/>
  <c r="X771" i="1"/>
  <c r="X790" i="1"/>
  <c r="X796" i="1"/>
  <c r="X803" i="1"/>
  <c r="X822" i="1"/>
  <c r="X838" i="1"/>
  <c r="X854" i="1"/>
  <c r="X870" i="1"/>
  <c r="X886" i="1"/>
  <c r="X902" i="1"/>
  <c r="X918" i="1"/>
  <c r="X934" i="1"/>
  <c r="X950" i="1"/>
  <c r="X966" i="1"/>
  <c r="X982" i="1"/>
  <c r="X998" i="1"/>
  <c r="X1014" i="1"/>
  <c r="X200" i="1"/>
  <c r="X432" i="1"/>
  <c r="X573" i="1"/>
  <c r="X601" i="1"/>
  <c r="X613" i="1"/>
  <c r="X625" i="1"/>
  <c r="X638" i="1"/>
  <c r="X659" i="1"/>
  <c r="X670" i="1"/>
  <c r="X679" i="1"/>
  <c r="X687" i="1"/>
  <c r="X695" i="1"/>
  <c r="X714" i="1"/>
  <c r="X720" i="1"/>
  <c r="X727" i="1"/>
  <c r="X746" i="1"/>
  <c r="X752" i="1"/>
  <c r="X759" i="1"/>
  <c r="X778" i="1"/>
  <c r="X784" i="1"/>
  <c r="X791" i="1"/>
  <c r="X810" i="1"/>
  <c r="X816" i="1"/>
  <c r="X823" i="1"/>
  <c r="X828" i="1"/>
  <c r="X833" i="1"/>
  <c r="X839" i="1"/>
  <c r="X844" i="1"/>
  <c r="X849" i="1"/>
  <c r="X855" i="1"/>
  <c r="X860" i="1"/>
  <c r="X865" i="1"/>
  <c r="X871" i="1"/>
  <c r="X876" i="1"/>
  <c r="X881" i="1"/>
  <c r="X887" i="1"/>
  <c r="X892" i="1"/>
  <c r="X897" i="1"/>
  <c r="X903" i="1"/>
  <c r="X908" i="1"/>
  <c r="X913" i="1"/>
  <c r="X919" i="1"/>
  <c r="X924" i="1"/>
  <c r="X929" i="1"/>
  <c r="X935" i="1"/>
  <c r="X940" i="1"/>
  <c r="X945" i="1"/>
  <c r="X951" i="1"/>
  <c r="X956" i="1"/>
  <c r="X961" i="1"/>
  <c r="X967" i="1"/>
  <c r="X972" i="1"/>
  <c r="X977" i="1"/>
  <c r="X983" i="1"/>
  <c r="X988" i="1"/>
  <c r="X993" i="1"/>
  <c r="X999" i="1"/>
  <c r="X1004" i="1"/>
  <c r="X1009" i="1"/>
  <c r="X1015" i="1"/>
  <c r="X222" i="1"/>
  <c r="X365" i="1"/>
  <c r="X441" i="1"/>
  <c r="X501" i="1"/>
  <c r="X589" i="1"/>
  <c r="X615" i="1"/>
  <c r="X627" i="1"/>
  <c r="X639" i="1"/>
  <c r="X650" i="1"/>
  <c r="X671" i="1"/>
  <c r="X680" i="1"/>
  <c r="X688" i="1"/>
  <c r="X702" i="1"/>
  <c r="X708" i="1"/>
  <c r="X715" i="1"/>
  <c r="X734" i="1"/>
  <c r="X740" i="1"/>
  <c r="X747" i="1"/>
  <c r="X766" i="1"/>
  <c r="X772" i="1"/>
  <c r="X779" i="1"/>
  <c r="X798" i="1"/>
  <c r="X804" i="1"/>
  <c r="X811" i="1"/>
  <c r="X834" i="1"/>
  <c r="X850" i="1"/>
  <c r="X866" i="1"/>
  <c r="X882" i="1"/>
  <c r="X898" i="1"/>
  <c r="X914" i="1"/>
  <c r="X930" i="1"/>
  <c r="X946" i="1"/>
  <c r="X962" i="1"/>
  <c r="X978" i="1"/>
  <c r="X994" i="1"/>
  <c r="X1010" i="1"/>
  <c r="X1026" i="1"/>
  <c r="X1042" i="1"/>
  <c r="X1058" i="1"/>
  <c r="X1074" i="1"/>
  <c r="X1090" i="1"/>
  <c r="X1106" i="1"/>
  <c r="X1111" i="1"/>
  <c r="X1120" i="1"/>
  <c r="X1129" i="1"/>
  <c r="X1138" i="1"/>
  <c r="X1143" i="1"/>
  <c r="X449" i="1"/>
  <c r="X509" i="1"/>
  <c r="X604" i="1"/>
  <c r="X616" i="1"/>
  <c r="X651" i="1"/>
  <c r="X662" i="1"/>
  <c r="X696" i="1"/>
  <c r="X703" i="1"/>
  <c r="X722" i="1"/>
  <c r="X728" i="1"/>
  <c r="X735" i="1"/>
  <c r="X754" i="1"/>
  <c r="X760" i="1"/>
  <c r="X767" i="1"/>
  <c r="X786" i="1"/>
  <c r="X792" i="1"/>
  <c r="X799" i="1"/>
  <c r="X818" i="1"/>
  <c r="X824" i="1"/>
  <c r="X829" i="1"/>
  <c r="X835" i="1"/>
  <c r="X840" i="1"/>
  <c r="X845" i="1"/>
  <c r="X851" i="1"/>
  <c r="X856" i="1"/>
  <c r="X861" i="1"/>
  <c r="X867" i="1"/>
  <c r="X872" i="1"/>
  <c r="X877" i="1"/>
  <c r="X883" i="1"/>
  <c r="X888" i="1"/>
  <c r="X893" i="1"/>
  <c r="X899" i="1"/>
  <c r="X904" i="1"/>
  <c r="X909" i="1"/>
  <c r="X915" i="1"/>
  <c r="X920" i="1"/>
  <c r="X925" i="1"/>
  <c r="X931" i="1"/>
  <c r="X936" i="1"/>
  <c r="X941" i="1"/>
  <c r="X947" i="1"/>
  <c r="X952" i="1"/>
  <c r="X957" i="1"/>
  <c r="X963" i="1"/>
  <c r="X968" i="1"/>
  <c r="X973" i="1"/>
  <c r="X979" i="1"/>
  <c r="X984" i="1"/>
  <c r="X989" i="1"/>
  <c r="X995" i="1"/>
  <c r="X1000" i="1"/>
  <c r="X1005" i="1"/>
  <c r="X1011" i="1"/>
  <c r="X1016" i="1"/>
  <c r="X1021" i="1"/>
  <c r="X1027" i="1"/>
  <c r="X1032" i="1"/>
  <c r="X1037" i="1"/>
  <c r="X1043" i="1"/>
  <c r="X1048" i="1"/>
  <c r="X1053" i="1"/>
  <c r="X1059" i="1"/>
  <c r="X1064" i="1"/>
  <c r="X1069" i="1"/>
  <c r="X1075" i="1"/>
  <c r="X1080" i="1"/>
  <c r="X1085" i="1"/>
  <c r="X1091" i="1"/>
  <c r="X1096" i="1"/>
  <c r="X1101" i="1"/>
  <c r="X1107" i="1"/>
  <c r="X1116" i="1"/>
  <c r="X1125" i="1"/>
  <c r="X1134" i="1"/>
  <c r="X1139" i="1"/>
  <c r="X1148" i="1"/>
  <c r="X1152" i="1"/>
  <c r="X1156" i="1"/>
  <c r="X1160" i="1"/>
  <c r="X1164" i="1"/>
  <c r="X1168" i="1"/>
  <c r="X1172" i="1"/>
  <c r="X1176" i="1"/>
  <c r="X1180" i="1"/>
  <c r="X1184" i="1"/>
  <c r="X1188" i="1"/>
  <c r="X1192" i="1"/>
  <c r="X464" i="1"/>
  <c r="X523" i="1"/>
  <c r="X607" i="1"/>
  <c r="X643" i="1"/>
  <c r="X654" i="1"/>
  <c r="X675" i="1"/>
  <c r="X683" i="1"/>
  <c r="X691" i="1"/>
  <c r="X698" i="1"/>
  <c r="X704" i="1"/>
  <c r="X711" i="1"/>
  <c r="X730" i="1"/>
  <c r="X736" i="1"/>
  <c r="X743" i="1"/>
  <c r="X762" i="1"/>
  <c r="X768" i="1"/>
  <c r="X775" i="1"/>
  <c r="X794" i="1"/>
  <c r="X800" i="1"/>
  <c r="X807" i="1"/>
  <c r="X825" i="1"/>
  <c r="X831" i="1"/>
  <c r="X836" i="1"/>
  <c r="X841" i="1"/>
  <c r="X847" i="1"/>
  <c r="X852" i="1"/>
  <c r="X857" i="1"/>
  <c r="X863" i="1"/>
  <c r="X868" i="1"/>
  <c r="X873" i="1"/>
  <c r="X879" i="1"/>
  <c r="X884" i="1"/>
  <c r="X889" i="1"/>
  <c r="X895" i="1"/>
  <c r="X900" i="1"/>
  <c r="X905" i="1"/>
  <c r="X911" i="1"/>
  <c r="X916" i="1"/>
  <c r="X921" i="1"/>
  <c r="X927" i="1"/>
  <c r="X932" i="1"/>
  <c r="X937" i="1"/>
  <c r="X943" i="1"/>
  <c r="X948" i="1"/>
  <c r="X953" i="1"/>
  <c r="X959" i="1"/>
  <c r="X964" i="1"/>
  <c r="X969" i="1"/>
  <c r="X975" i="1"/>
  <c r="X980" i="1"/>
  <c r="X985" i="1"/>
  <c r="X991" i="1"/>
  <c r="X996" i="1"/>
  <c r="X1001" i="1"/>
  <c r="X1007" i="1"/>
  <c r="X1012" i="1"/>
  <c r="X1017" i="1"/>
  <c r="X1023" i="1"/>
  <c r="X1028" i="1"/>
  <c r="X1033" i="1"/>
  <c r="X1039" i="1"/>
  <c r="X1044" i="1"/>
  <c r="X1049" i="1"/>
  <c r="X1055" i="1"/>
  <c r="X1060" i="1"/>
  <c r="X1065" i="1"/>
  <c r="X1071" i="1"/>
  <c r="X1076" i="1"/>
  <c r="X1081" i="1"/>
  <c r="X1087" i="1"/>
  <c r="X1092" i="1"/>
  <c r="X1097" i="1"/>
  <c r="X1103" i="1"/>
  <c r="X1108" i="1"/>
  <c r="X1117" i="1"/>
  <c r="X1126" i="1"/>
  <c r="X1131" i="1"/>
  <c r="X1140" i="1"/>
  <c r="X1149" i="1"/>
  <c r="X1153" i="1"/>
  <c r="X1157" i="1"/>
  <c r="X1161" i="1"/>
  <c r="X1165" i="1"/>
  <c r="X1169" i="1"/>
  <c r="X1173" i="1"/>
  <c r="X1177" i="1"/>
  <c r="X1181" i="1"/>
  <c r="X1185" i="1"/>
  <c r="X1189" i="1"/>
  <c r="X1193" i="1"/>
  <c r="X1197" i="1"/>
  <c r="X1201" i="1"/>
  <c r="X1205" i="1"/>
  <c r="X1209" i="1"/>
  <c r="X1213" i="1"/>
  <c r="X1217" i="1"/>
  <c r="X1221" i="1"/>
  <c r="X1225" i="1"/>
  <c r="X1229" i="1"/>
  <c r="X259" i="1"/>
  <c r="X618" i="1"/>
  <c r="X748" i="1"/>
  <c r="X846" i="1"/>
  <c r="X960" i="1"/>
  <c r="X981" i="1"/>
  <c r="X1003" i="1"/>
  <c r="X1020" i="1"/>
  <c r="X1031" i="1"/>
  <c r="X1041" i="1"/>
  <c r="X1052" i="1"/>
  <c r="X1063" i="1"/>
  <c r="X1073" i="1"/>
  <c r="X1084" i="1"/>
  <c r="X1095" i="1"/>
  <c r="X1105" i="1"/>
  <c r="X1115" i="1"/>
  <c r="X1124" i="1"/>
  <c r="X1133" i="1"/>
  <c r="X1142" i="1"/>
  <c r="X1151" i="1"/>
  <c r="X1158" i="1"/>
  <c r="X1183" i="1"/>
  <c r="X1190" i="1"/>
  <c r="X1196" i="1"/>
  <c r="X1212" i="1"/>
  <c r="X1228" i="1"/>
  <c r="X1233" i="1"/>
  <c r="X1242" i="1"/>
  <c r="X1251" i="1"/>
  <c r="X1256" i="1"/>
  <c r="X1265" i="1"/>
  <c r="X1274" i="1"/>
  <c r="X1283" i="1"/>
  <c r="X1288" i="1"/>
  <c r="X1297" i="1"/>
  <c r="X1306" i="1"/>
  <c r="X1315" i="1"/>
  <c r="X1320" i="1"/>
  <c r="X1150" i="1"/>
  <c r="X385" i="1"/>
  <c r="X630" i="1"/>
  <c r="X755" i="1"/>
  <c r="X806" i="1"/>
  <c r="X894" i="1"/>
  <c r="X1006" i="1"/>
  <c r="X1022" i="1"/>
  <c r="X1054" i="1"/>
  <c r="X1086" i="1"/>
  <c r="X1135" i="1"/>
  <c r="X1144" i="1"/>
  <c r="X1171" i="1"/>
  <c r="X1178" i="1"/>
  <c r="X1202" i="1"/>
  <c r="X1207" i="1"/>
  <c r="X1218" i="1"/>
  <c r="X1223" i="1"/>
  <c r="X1238" i="1"/>
  <c r="X1247" i="1"/>
  <c r="X1252" i="1"/>
  <c r="X1261" i="1"/>
  <c r="X1270" i="1"/>
  <c r="X1279" i="1"/>
  <c r="X1284" i="1"/>
  <c r="X1293" i="1"/>
  <c r="X1302" i="1"/>
  <c r="X1311" i="1"/>
  <c r="X1316" i="1"/>
  <c r="X1104" i="1"/>
  <c r="X458" i="1"/>
  <c r="X642" i="1"/>
  <c r="X710" i="1"/>
  <c r="X812" i="1"/>
  <c r="X942" i="1"/>
  <c r="X965" i="1"/>
  <c r="X987" i="1"/>
  <c r="X1008" i="1"/>
  <c r="X1024" i="1"/>
  <c r="X1035" i="1"/>
  <c r="X1045" i="1"/>
  <c r="X1056" i="1"/>
  <c r="X1067" i="1"/>
  <c r="X1077" i="1"/>
  <c r="X1088" i="1"/>
  <c r="X1099" i="1"/>
  <c r="X1109" i="1"/>
  <c r="X1118" i="1"/>
  <c r="X1159" i="1"/>
  <c r="X1166" i="1"/>
  <c r="X1191" i="1"/>
  <c r="X1208" i="1"/>
  <c r="X1224" i="1"/>
  <c r="X1234" i="1"/>
  <c r="X1243" i="1"/>
  <c r="X1248" i="1"/>
  <c r="X1257" i="1"/>
  <c r="X1266" i="1"/>
  <c r="X1275" i="1"/>
  <c r="X1280" i="1"/>
  <c r="X1289" i="1"/>
  <c r="X1298" i="1"/>
  <c r="X1307" i="1"/>
  <c r="X1312" i="1"/>
  <c r="X1321" i="1"/>
  <c r="X1093" i="1"/>
  <c r="X516" i="1"/>
  <c r="X716" i="1"/>
  <c r="X819" i="1"/>
  <c r="X862" i="1"/>
  <c r="X990" i="1"/>
  <c r="X1046" i="1"/>
  <c r="X1078" i="1"/>
  <c r="X1119" i="1"/>
  <c r="X1128" i="1"/>
  <c r="X1137" i="1"/>
  <c r="X1146" i="1"/>
  <c r="X1154" i="1"/>
  <c r="X1179" i="1"/>
  <c r="X1186" i="1"/>
  <c r="X1198" i="1"/>
  <c r="X1203" i="1"/>
  <c r="X1214" i="1"/>
  <c r="X1219" i="1"/>
  <c r="X1230" i="1"/>
  <c r="X1239" i="1"/>
  <c r="X1244" i="1"/>
  <c r="X1253" i="1"/>
  <c r="X1262" i="1"/>
  <c r="X1271" i="1"/>
  <c r="X1276" i="1"/>
  <c r="X1285" i="1"/>
  <c r="X1294" i="1"/>
  <c r="X1303" i="1"/>
  <c r="X1308" i="1"/>
  <c r="X1317" i="1"/>
  <c r="X787" i="1"/>
  <c r="X976" i="1"/>
  <c r="X1019" i="1"/>
  <c r="X1051" i="1"/>
  <c r="X1141" i="1"/>
  <c r="X1175" i="1"/>
  <c r="X1200" i="1"/>
  <c r="X1241" i="1"/>
  <c r="X1264" i="1"/>
  <c r="X1282" i="1"/>
  <c r="X663" i="1"/>
  <c r="X723" i="1"/>
  <c r="X774" i="1"/>
  <c r="X910" i="1"/>
  <c r="X949" i="1"/>
  <c r="X971" i="1"/>
  <c r="X992" i="1"/>
  <c r="X1013" i="1"/>
  <c r="X1025" i="1"/>
  <c r="X1036" i="1"/>
  <c r="X1047" i="1"/>
  <c r="X1057" i="1"/>
  <c r="X1068" i="1"/>
  <c r="X1079" i="1"/>
  <c r="X1089" i="1"/>
  <c r="X1100" i="1"/>
  <c r="X1110" i="1"/>
  <c r="X1147" i="1"/>
  <c r="X1167" i="1"/>
  <c r="X1174" i="1"/>
  <c r="X1204" i="1"/>
  <c r="X1220" i="1"/>
  <c r="X1235" i="1"/>
  <c r="X1240" i="1"/>
  <c r="X1249" i="1"/>
  <c r="X1258" i="1"/>
  <c r="X1267" i="1"/>
  <c r="X1272" i="1"/>
  <c r="X1281" i="1"/>
  <c r="X1290" i="1"/>
  <c r="X1299" i="1"/>
  <c r="X1304" i="1"/>
  <c r="X1313" i="1"/>
  <c r="X1322" i="1"/>
  <c r="X682" i="1"/>
  <c r="X878" i="1"/>
  <c r="X997" i="1"/>
  <c r="X1040" i="1"/>
  <c r="X1072" i="1"/>
  <c r="X1132" i="1"/>
  <c r="X1216" i="1"/>
  <c r="X1259" i="1"/>
  <c r="X1296" i="1"/>
  <c r="X1314" i="1"/>
  <c r="X674" i="1"/>
  <c r="X780" i="1"/>
  <c r="X830" i="1"/>
  <c r="X974" i="1"/>
  <c r="X1038" i="1"/>
  <c r="X1070" i="1"/>
  <c r="X1102" i="1"/>
  <c r="X1112" i="1"/>
  <c r="X1121" i="1"/>
  <c r="X1130" i="1"/>
  <c r="X1155" i="1"/>
  <c r="X1162" i="1"/>
  <c r="X1187" i="1"/>
  <c r="X1194" i="1"/>
  <c r="X1199" i="1"/>
  <c r="X1210" i="1"/>
  <c r="X1215" i="1"/>
  <c r="X1226" i="1"/>
  <c r="X1231" i="1"/>
  <c r="X1236" i="1"/>
  <c r="X1245" i="1"/>
  <c r="X1254" i="1"/>
  <c r="X1263" i="1"/>
  <c r="X1268" i="1"/>
  <c r="X1277" i="1"/>
  <c r="X1286" i="1"/>
  <c r="X1295" i="1"/>
  <c r="X1300" i="1"/>
  <c r="X1309" i="1"/>
  <c r="X1318" i="1"/>
  <c r="X955" i="1"/>
  <c r="X1029" i="1"/>
  <c r="X1061" i="1"/>
  <c r="X1123" i="1"/>
  <c r="X1182" i="1"/>
  <c r="X1232" i="1"/>
  <c r="X1250" i="1"/>
  <c r="X1273" i="1"/>
  <c r="X1291" i="1"/>
  <c r="X1305" i="1"/>
  <c r="X1323" i="1"/>
  <c r="X606" i="1"/>
  <c r="X690" i="1"/>
  <c r="X742" i="1"/>
  <c r="X926" i="1"/>
  <c r="X958" i="1"/>
  <c r="X1030" i="1"/>
  <c r="X1062" i="1"/>
  <c r="X1094" i="1"/>
  <c r="X1114" i="1"/>
  <c r="X1163" i="1"/>
  <c r="X1170" i="1"/>
  <c r="X1195" i="1"/>
  <c r="X1206" i="1"/>
  <c r="X1211" i="1"/>
  <c r="X1222" i="1"/>
  <c r="X1227" i="1"/>
  <c r="X1237" i="1"/>
  <c r="X1246" i="1"/>
  <c r="X1255" i="1"/>
  <c r="X1260" i="1"/>
  <c r="X1269" i="1"/>
  <c r="X1278" i="1"/>
  <c r="X1287" i="1"/>
  <c r="X1292" i="1"/>
  <c r="X1301" i="1"/>
  <c r="X1310" i="1"/>
  <c r="X1319" i="1"/>
  <c r="X1083" i="1"/>
  <c r="T9" i="1"/>
  <c r="T13" i="1"/>
  <c r="T17" i="1"/>
  <c r="T21" i="1"/>
  <c r="T25" i="1"/>
  <c r="T29" i="1"/>
  <c r="T33" i="1"/>
  <c r="T37" i="1"/>
  <c r="T41" i="1"/>
  <c r="T45" i="1"/>
  <c r="T49" i="1"/>
  <c r="T53" i="1"/>
  <c r="T57" i="1"/>
  <c r="T61" i="1"/>
  <c r="T65" i="1"/>
  <c r="T69" i="1"/>
  <c r="T73" i="1"/>
  <c r="T77" i="1"/>
  <c r="T6" i="1"/>
  <c r="T11" i="1"/>
  <c r="T16" i="1"/>
  <c r="T22" i="1"/>
  <c r="T27" i="1"/>
  <c r="T32" i="1"/>
  <c r="T38" i="1"/>
  <c r="T43" i="1"/>
  <c r="T48" i="1"/>
  <c r="T54" i="1"/>
  <c r="T59" i="1"/>
  <c r="T64" i="1"/>
  <c r="T70" i="1"/>
  <c r="T75" i="1"/>
  <c r="T80" i="1"/>
  <c r="T85" i="1"/>
  <c r="T94" i="1"/>
  <c r="T103" i="1"/>
  <c r="T112" i="1"/>
  <c r="T117" i="1"/>
  <c r="T126" i="1"/>
  <c r="T135" i="1"/>
  <c r="T144" i="1"/>
  <c r="T149" i="1"/>
  <c r="T158" i="1"/>
  <c r="T167" i="1"/>
  <c r="T176" i="1"/>
  <c r="T181" i="1"/>
  <c r="T190" i="1"/>
  <c r="T199" i="1"/>
  <c r="T7" i="1"/>
  <c r="T12" i="1"/>
  <c r="T18" i="1"/>
  <c r="T23" i="1"/>
  <c r="T28" i="1"/>
  <c r="T34" i="1"/>
  <c r="T39" i="1"/>
  <c r="T44" i="1"/>
  <c r="T50" i="1"/>
  <c r="T55" i="1"/>
  <c r="T60" i="1"/>
  <c r="T66" i="1"/>
  <c r="T71" i="1"/>
  <c r="T76" i="1"/>
  <c r="T86" i="1"/>
  <c r="T95" i="1"/>
  <c r="T104" i="1"/>
  <c r="T109" i="1"/>
  <c r="T118" i="1"/>
  <c r="T127" i="1"/>
  <c r="T136" i="1"/>
  <c r="T141" i="1"/>
  <c r="T150" i="1"/>
  <c r="T159" i="1"/>
  <c r="T168" i="1"/>
  <c r="T173" i="1"/>
  <c r="T182" i="1"/>
  <c r="T191" i="1"/>
  <c r="T200" i="1"/>
  <c r="T82" i="1"/>
  <c r="T91" i="1"/>
  <c r="T100" i="1"/>
  <c r="T105" i="1"/>
  <c r="T114" i="1"/>
  <c r="T123" i="1"/>
  <c r="T132" i="1"/>
  <c r="T137" i="1"/>
  <c r="T8" i="1"/>
  <c r="T14" i="1"/>
  <c r="T19" i="1"/>
  <c r="T24" i="1"/>
  <c r="T30" i="1"/>
  <c r="T35" i="1"/>
  <c r="T40" i="1"/>
  <c r="T46" i="1"/>
  <c r="T51" i="1"/>
  <c r="T56" i="1"/>
  <c r="T62" i="1"/>
  <c r="T67" i="1"/>
  <c r="T72" i="1"/>
  <c r="T78" i="1"/>
  <c r="T87" i="1"/>
  <c r="T96" i="1"/>
  <c r="T101" i="1"/>
  <c r="T110" i="1"/>
  <c r="T119" i="1"/>
  <c r="T128" i="1"/>
  <c r="T133" i="1"/>
  <c r="T142" i="1"/>
  <c r="T151" i="1"/>
  <c r="T160" i="1"/>
  <c r="T165" i="1"/>
  <c r="T174" i="1"/>
  <c r="T183" i="1"/>
  <c r="T192" i="1"/>
  <c r="T197" i="1"/>
  <c r="T206" i="1"/>
  <c r="T215" i="1"/>
  <c r="T224" i="1"/>
  <c r="T229" i="1"/>
  <c r="T238" i="1"/>
  <c r="T247" i="1"/>
  <c r="T256" i="1"/>
  <c r="T261" i="1"/>
  <c r="T270" i="1"/>
  <c r="T279" i="1"/>
  <c r="T288" i="1"/>
  <c r="T293" i="1"/>
  <c r="T302" i="1"/>
  <c r="T311" i="1"/>
  <c r="T320" i="1"/>
  <c r="T325" i="1"/>
  <c r="T334" i="1"/>
  <c r="T343" i="1"/>
  <c r="T83" i="1"/>
  <c r="T92" i="1"/>
  <c r="T97" i="1"/>
  <c r="T106" i="1"/>
  <c r="T115" i="1"/>
  <c r="T124" i="1"/>
  <c r="T129" i="1"/>
  <c r="T138" i="1"/>
  <c r="T147" i="1"/>
  <c r="T156" i="1"/>
  <c r="T161" i="1"/>
  <c r="T170" i="1"/>
  <c r="T179" i="1"/>
  <c r="T188" i="1"/>
  <c r="T193" i="1"/>
  <c r="T202" i="1"/>
  <c r="T211" i="1"/>
  <c r="T220" i="1"/>
  <c r="T225" i="1"/>
  <c r="T234" i="1"/>
  <c r="T243" i="1"/>
  <c r="T252" i="1"/>
  <c r="T257" i="1"/>
  <c r="T266" i="1"/>
  <c r="T275" i="1"/>
  <c r="T284" i="1"/>
  <c r="T289" i="1"/>
  <c r="T298" i="1"/>
  <c r="T307" i="1"/>
  <c r="T316" i="1"/>
  <c r="T321" i="1"/>
  <c r="T330" i="1"/>
  <c r="T339" i="1"/>
  <c r="T348" i="1"/>
  <c r="T352" i="1"/>
  <c r="T356" i="1"/>
  <c r="T360" i="1"/>
  <c r="T364" i="1"/>
  <c r="T368" i="1"/>
  <c r="T372" i="1"/>
  <c r="T376" i="1"/>
  <c r="T380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436" i="1"/>
  <c r="T440" i="1"/>
  <c r="T10" i="1"/>
  <c r="T15" i="1"/>
  <c r="T20" i="1"/>
  <c r="T26" i="1"/>
  <c r="T31" i="1"/>
  <c r="T36" i="1"/>
  <c r="T42" i="1"/>
  <c r="T47" i="1"/>
  <c r="T52" i="1"/>
  <c r="T58" i="1"/>
  <c r="T63" i="1"/>
  <c r="T68" i="1"/>
  <c r="T74" i="1"/>
  <c r="T79" i="1"/>
  <c r="T88" i="1"/>
  <c r="T93" i="1"/>
  <c r="T102" i="1"/>
  <c r="T111" i="1"/>
  <c r="T120" i="1"/>
  <c r="T125" i="1"/>
  <c r="T134" i="1"/>
  <c r="T143" i="1"/>
  <c r="T152" i="1"/>
  <c r="T157" i="1"/>
  <c r="T166" i="1"/>
  <c r="T175" i="1"/>
  <c r="T184" i="1"/>
  <c r="T189" i="1"/>
  <c r="T198" i="1"/>
  <c r="T207" i="1"/>
  <c r="T216" i="1"/>
  <c r="T221" i="1"/>
  <c r="T230" i="1"/>
  <c r="T239" i="1"/>
  <c r="T248" i="1"/>
  <c r="T253" i="1"/>
  <c r="T262" i="1"/>
  <c r="T271" i="1"/>
  <c r="T280" i="1"/>
  <c r="T285" i="1"/>
  <c r="T294" i="1"/>
  <c r="T303" i="1"/>
  <c r="T312" i="1"/>
  <c r="T317" i="1"/>
  <c r="T326" i="1"/>
  <c r="T335" i="1"/>
  <c r="T344" i="1"/>
  <c r="T122" i="1"/>
  <c r="T140" i="1"/>
  <c r="T154" i="1"/>
  <c r="T178" i="1"/>
  <c r="T203" i="1"/>
  <c r="T210" i="1"/>
  <c r="T218" i="1"/>
  <c r="T226" i="1"/>
  <c r="T232" i="1"/>
  <c r="T240" i="1"/>
  <c r="T269" i="1"/>
  <c r="T277" i="1"/>
  <c r="T283" i="1"/>
  <c r="T291" i="1"/>
  <c r="T299" i="1"/>
  <c r="T342" i="1"/>
  <c r="T355" i="1"/>
  <c r="T362" i="1"/>
  <c r="T369" i="1"/>
  <c r="T387" i="1"/>
  <c r="T394" i="1"/>
  <c r="T447" i="1"/>
  <c r="T456" i="1"/>
  <c r="T461" i="1"/>
  <c r="T465" i="1"/>
  <c r="T469" i="1"/>
  <c r="T473" i="1"/>
  <c r="T477" i="1"/>
  <c r="T481" i="1"/>
  <c r="T485" i="1"/>
  <c r="T489" i="1"/>
  <c r="T493" i="1"/>
  <c r="T497" i="1"/>
  <c r="T501" i="1"/>
  <c r="T505" i="1"/>
  <c r="T509" i="1"/>
  <c r="T513" i="1"/>
  <c r="T89" i="1"/>
  <c r="T107" i="1"/>
  <c r="T155" i="1"/>
  <c r="T180" i="1"/>
  <c r="T204" i="1"/>
  <c r="T212" i="1"/>
  <c r="T233" i="1"/>
  <c r="T241" i="1"/>
  <c r="T249" i="1"/>
  <c r="T255" i="1"/>
  <c r="T263" i="1"/>
  <c r="T306" i="1"/>
  <c r="T314" i="1"/>
  <c r="T322" i="1"/>
  <c r="T328" i="1"/>
  <c r="T336" i="1"/>
  <c r="T350" i="1"/>
  <c r="T357" i="1"/>
  <c r="T375" i="1"/>
  <c r="T382" i="1"/>
  <c r="T389" i="1"/>
  <c r="T90" i="1"/>
  <c r="T108" i="1"/>
  <c r="T145" i="1"/>
  <c r="T169" i="1"/>
  <c r="T194" i="1"/>
  <c r="T205" i="1"/>
  <c r="T213" i="1"/>
  <c r="T219" i="1"/>
  <c r="T227" i="1"/>
  <c r="T235" i="1"/>
  <c r="T278" i="1"/>
  <c r="T286" i="1"/>
  <c r="T292" i="1"/>
  <c r="T300" i="1"/>
  <c r="T308" i="1"/>
  <c r="T329" i="1"/>
  <c r="T337" i="1"/>
  <c r="T345" i="1"/>
  <c r="T363" i="1"/>
  <c r="T370" i="1"/>
  <c r="T377" i="1"/>
  <c r="T395" i="1"/>
  <c r="T448" i="1"/>
  <c r="T453" i="1"/>
  <c r="T462" i="1"/>
  <c r="T466" i="1"/>
  <c r="T470" i="1"/>
  <c r="T474" i="1"/>
  <c r="T478" i="1"/>
  <c r="T482" i="1"/>
  <c r="T486" i="1"/>
  <c r="T490" i="1"/>
  <c r="T494" i="1"/>
  <c r="T498" i="1"/>
  <c r="T502" i="1"/>
  <c r="T506" i="1"/>
  <c r="T510" i="1"/>
  <c r="T130" i="1"/>
  <c r="T146" i="1"/>
  <c r="T171" i="1"/>
  <c r="T195" i="1"/>
  <c r="T242" i="1"/>
  <c r="T250" i="1"/>
  <c r="T258" i="1"/>
  <c r="T264" i="1"/>
  <c r="T272" i="1"/>
  <c r="T301" i="1"/>
  <c r="T309" i="1"/>
  <c r="T315" i="1"/>
  <c r="T323" i="1"/>
  <c r="T331" i="1"/>
  <c r="T351" i="1"/>
  <c r="T358" i="1"/>
  <c r="T365" i="1"/>
  <c r="T383" i="1"/>
  <c r="T390" i="1"/>
  <c r="T113" i="1"/>
  <c r="T131" i="1"/>
  <c r="T148" i="1"/>
  <c r="T172" i="1"/>
  <c r="T185" i="1"/>
  <c r="T196" i="1"/>
  <c r="T214" i="1"/>
  <c r="T222" i="1"/>
  <c r="T228" i="1"/>
  <c r="T236" i="1"/>
  <c r="T244" i="1"/>
  <c r="T265" i="1"/>
  <c r="T273" i="1"/>
  <c r="T281" i="1"/>
  <c r="T287" i="1"/>
  <c r="T295" i="1"/>
  <c r="T338" i="1"/>
  <c r="T346" i="1"/>
  <c r="T353" i="1"/>
  <c r="T371" i="1"/>
  <c r="T378" i="1"/>
  <c r="T385" i="1"/>
  <c r="T445" i="1"/>
  <c r="T454" i="1"/>
  <c r="T463" i="1"/>
  <c r="T467" i="1"/>
  <c r="T471" i="1"/>
  <c r="T475" i="1"/>
  <c r="T479" i="1"/>
  <c r="T483" i="1"/>
  <c r="T487" i="1"/>
  <c r="T491" i="1"/>
  <c r="T495" i="1"/>
  <c r="T499" i="1"/>
  <c r="T503" i="1"/>
  <c r="T507" i="1"/>
  <c r="T511" i="1"/>
  <c r="T515" i="1"/>
  <c r="T519" i="1"/>
  <c r="T523" i="1"/>
  <c r="T527" i="1"/>
  <c r="T531" i="1"/>
  <c r="T535" i="1"/>
  <c r="T539" i="1"/>
  <c r="T543" i="1"/>
  <c r="T547" i="1"/>
  <c r="T551" i="1"/>
  <c r="T555" i="1"/>
  <c r="T559" i="1"/>
  <c r="T563" i="1"/>
  <c r="T567" i="1"/>
  <c r="T571" i="1"/>
  <c r="T575" i="1"/>
  <c r="T579" i="1"/>
  <c r="T583" i="1"/>
  <c r="T587" i="1"/>
  <c r="T591" i="1"/>
  <c r="T595" i="1"/>
  <c r="T599" i="1"/>
  <c r="T603" i="1"/>
  <c r="T607" i="1"/>
  <c r="T611" i="1"/>
  <c r="T615" i="1"/>
  <c r="T619" i="1"/>
  <c r="T623" i="1"/>
  <c r="T98" i="1"/>
  <c r="T116" i="1"/>
  <c r="T162" i="1"/>
  <c r="T186" i="1"/>
  <c r="T208" i="1"/>
  <c r="T237" i="1"/>
  <c r="T245" i="1"/>
  <c r="T251" i="1"/>
  <c r="T259" i="1"/>
  <c r="T267" i="1"/>
  <c r="T310" i="1"/>
  <c r="T318" i="1"/>
  <c r="T324" i="1"/>
  <c r="T332" i="1"/>
  <c r="T340" i="1"/>
  <c r="T359" i="1"/>
  <c r="T366" i="1"/>
  <c r="T373" i="1"/>
  <c r="T391" i="1"/>
  <c r="T398" i="1"/>
  <c r="T403" i="1"/>
  <c r="T409" i="1"/>
  <c r="T414" i="1"/>
  <c r="T419" i="1"/>
  <c r="T425" i="1"/>
  <c r="T430" i="1"/>
  <c r="T435" i="1"/>
  <c r="T441" i="1"/>
  <c r="T450" i="1"/>
  <c r="T459" i="1"/>
  <c r="T81" i="1"/>
  <c r="T99" i="1"/>
  <c r="T163" i="1"/>
  <c r="T187" i="1"/>
  <c r="T209" i="1"/>
  <c r="T217" i="1"/>
  <c r="T223" i="1"/>
  <c r="T231" i="1"/>
  <c r="T274" i="1"/>
  <c r="T282" i="1"/>
  <c r="T290" i="1"/>
  <c r="T296" i="1"/>
  <c r="T304" i="1"/>
  <c r="T333" i="1"/>
  <c r="T341" i="1"/>
  <c r="T347" i="1"/>
  <c r="T354" i="1"/>
  <c r="T361" i="1"/>
  <c r="T379" i="1"/>
  <c r="T386" i="1"/>
  <c r="T393" i="1"/>
  <c r="T446" i="1"/>
  <c r="T455" i="1"/>
  <c r="T464" i="1"/>
  <c r="T468" i="1"/>
  <c r="T472" i="1"/>
  <c r="T476" i="1"/>
  <c r="T480" i="1"/>
  <c r="T484" i="1"/>
  <c r="T488" i="1"/>
  <c r="T492" i="1"/>
  <c r="T496" i="1"/>
  <c r="T500" i="1"/>
  <c r="T504" i="1"/>
  <c r="T508" i="1"/>
  <c r="T512" i="1"/>
  <c r="T516" i="1"/>
  <c r="T520" i="1"/>
  <c r="T524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580" i="1"/>
  <c r="T584" i="1"/>
  <c r="T588" i="1"/>
  <c r="T592" i="1"/>
  <c r="T596" i="1"/>
  <c r="T600" i="1"/>
  <c r="T604" i="1"/>
  <c r="T608" i="1"/>
  <c r="T612" i="1"/>
  <c r="T616" i="1"/>
  <c r="T620" i="1"/>
  <c r="T624" i="1"/>
  <c r="T628" i="1"/>
  <c r="T632" i="1"/>
  <c r="T636" i="1"/>
  <c r="T640" i="1"/>
  <c r="T644" i="1"/>
  <c r="T648" i="1"/>
  <c r="T254" i="1"/>
  <c r="T313" i="1"/>
  <c r="T367" i="1"/>
  <c r="T402" i="1"/>
  <c r="T417" i="1"/>
  <c r="T431" i="1"/>
  <c r="T444" i="1"/>
  <c r="T457" i="1"/>
  <c r="T518" i="1"/>
  <c r="T525" i="1"/>
  <c r="T550" i="1"/>
  <c r="T557" i="1"/>
  <c r="T582" i="1"/>
  <c r="T589" i="1"/>
  <c r="T614" i="1"/>
  <c r="T621" i="1"/>
  <c r="T653" i="1"/>
  <c r="T662" i="1"/>
  <c r="T671" i="1"/>
  <c r="T676" i="1"/>
  <c r="T685" i="1"/>
  <c r="T694" i="1"/>
  <c r="T703" i="1"/>
  <c r="T708" i="1"/>
  <c r="T84" i="1"/>
  <c r="T201" i="1"/>
  <c r="T260" i="1"/>
  <c r="T319" i="1"/>
  <c r="T374" i="1"/>
  <c r="T405" i="1"/>
  <c r="T418" i="1"/>
  <c r="T433" i="1"/>
  <c r="T458" i="1"/>
  <c r="T538" i="1"/>
  <c r="T545" i="1"/>
  <c r="T570" i="1"/>
  <c r="T577" i="1"/>
  <c r="T602" i="1"/>
  <c r="T609" i="1"/>
  <c r="T627" i="1"/>
  <c r="T633" i="1"/>
  <c r="T638" i="1"/>
  <c r="T643" i="1"/>
  <c r="T649" i="1"/>
  <c r="T658" i="1"/>
  <c r="T667" i="1"/>
  <c r="T672" i="1"/>
  <c r="T681" i="1"/>
  <c r="T690" i="1"/>
  <c r="T699" i="1"/>
  <c r="T704" i="1"/>
  <c r="T713" i="1"/>
  <c r="T722" i="1"/>
  <c r="T731" i="1"/>
  <c r="T736" i="1"/>
  <c r="T745" i="1"/>
  <c r="T754" i="1"/>
  <c r="T763" i="1"/>
  <c r="T768" i="1"/>
  <c r="T777" i="1"/>
  <c r="T786" i="1"/>
  <c r="T268" i="1"/>
  <c r="T327" i="1"/>
  <c r="T381" i="1"/>
  <c r="T406" i="1"/>
  <c r="T421" i="1"/>
  <c r="T434" i="1"/>
  <c r="T460" i="1"/>
  <c r="T526" i="1"/>
  <c r="T533" i="1"/>
  <c r="T558" i="1"/>
  <c r="T565" i="1"/>
  <c r="T590" i="1"/>
  <c r="T597" i="1"/>
  <c r="T622" i="1"/>
  <c r="T654" i="1"/>
  <c r="T663" i="1"/>
  <c r="T668" i="1"/>
  <c r="T677" i="1"/>
  <c r="T686" i="1"/>
  <c r="T695" i="1"/>
  <c r="T700" i="1"/>
  <c r="T709" i="1"/>
  <c r="T121" i="1"/>
  <c r="T276" i="1"/>
  <c r="T407" i="1"/>
  <c r="T422" i="1"/>
  <c r="T437" i="1"/>
  <c r="T449" i="1"/>
  <c r="T514" i="1"/>
  <c r="T521" i="1"/>
  <c r="T546" i="1"/>
  <c r="T553" i="1"/>
  <c r="T578" i="1"/>
  <c r="T585" i="1"/>
  <c r="T610" i="1"/>
  <c r="T617" i="1"/>
  <c r="T629" i="1"/>
  <c r="T634" i="1"/>
  <c r="T639" i="1"/>
  <c r="T645" i="1"/>
  <c r="T650" i="1"/>
  <c r="T659" i="1"/>
  <c r="T664" i="1"/>
  <c r="T673" i="1"/>
  <c r="T682" i="1"/>
  <c r="T691" i="1"/>
  <c r="T696" i="1"/>
  <c r="T705" i="1"/>
  <c r="T714" i="1"/>
  <c r="T723" i="1"/>
  <c r="T728" i="1"/>
  <c r="T737" i="1"/>
  <c r="T746" i="1"/>
  <c r="T755" i="1"/>
  <c r="T760" i="1"/>
  <c r="T139" i="1"/>
  <c r="T410" i="1"/>
  <c r="T423" i="1"/>
  <c r="T438" i="1"/>
  <c r="T451" i="1"/>
  <c r="T534" i="1"/>
  <c r="T541" i="1"/>
  <c r="T566" i="1"/>
  <c r="T573" i="1"/>
  <c r="T598" i="1"/>
  <c r="T605" i="1"/>
  <c r="T655" i="1"/>
  <c r="T660" i="1"/>
  <c r="T669" i="1"/>
  <c r="T678" i="1"/>
  <c r="T687" i="1"/>
  <c r="T692" i="1"/>
  <c r="T701" i="1"/>
  <c r="T710" i="1"/>
  <c r="T719" i="1"/>
  <c r="T724" i="1"/>
  <c r="T733" i="1"/>
  <c r="T742" i="1"/>
  <c r="T751" i="1"/>
  <c r="T756" i="1"/>
  <c r="T765" i="1"/>
  <c r="T774" i="1"/>
  <c r="T783" i="1"/>
  <c r="T788" i="1"/>
  <c r="T797" i="1"/>
  <c r="T806" i="1"/>
  <c r="T815" i="1"/>
  <c r="T820" i="1"/>
  <c r="T829" i="1"/>
  <c r="T838" i="1"/>
  <c r="T847" i="1"/>
  <c r="T852" i="1"/>
  <c r="T861" i="1"/>
  <c r="T870" i="1"/>
  <c r="T879" i="1"/>
  <c r="T884" i="1"/>
  <c r="T893" i="1"/>
  <c r="T902" i="1"/>
  <c r="T911" i="1"/>
  <c r="T916" i="1"/>
  <c r="T925" i="1"/>
  <c r="T934" i="1"/>
  <c r="T943" i="1"/>
  <c r="T153" i="1"/>
  <c r="T349" i="1"/>
  <c r="T397" i="1"/>
  <c r="T411" i="1"/>
  <c r="T426" i="1"/>
  <c r="T439" i="1"/>
  <c r="T452" i="1"/>
  <c r="T522" i="1"/>
  <c r="T529" i="1"/>
  <c r="T554" i="1"/>
  <c r="T561" i="1"/>
  <c r="T586" i="1"/>
  <c r="T593" i="1"/>
  <c r="T618" i="1"/>
  <c r="T625" i="1"/>
  <c r="T630" i="1"/>
  <c r="T635" i="1"/>
  <c r="T641" i="1"/>
  <c r="T646" i="1"/>
  <c r="T651" i="1"/>
  <c r="T656" i="1"/>
  <c r="T665" i="1"/>
  <c r="T674" i="1"/>
  <c r="T683" i="1"/>
  <c r="T688" i="1"/>
  <c r="T697" i="1"/>
  <c r="T706" i="1"/>
  <c r="T715" i="1"/>
  <c r="T720" i="1"/>
  <c r="T729" i="1"/>
  <c r="T738" i="1"/>
  <c r="T747" i="1"/>
  <c r="T752" i="1"/>
  <c r="T761" i="1"/>
  <c r="T770" i="1"/>
  <c r="T779" i="1"/>
  <c r="T784" i="1"/>
  <c r="T793" i="1"/>
  <c r="T802" i="1"/>
  <c r="T811" i="1"/>
  <c r="T816" i="1"/>
  <c r="T825" i="1"/>
  <c r="T834" i="1"/>
  <c r="T843" i="1"/>
  <c r="T848" i="1"/>
  <c r="T857" i="1"/>
  <c r="T866" i="1"/>
  <c r="T875" i="1"/>
  <c r="T880" i="1"/>
  <c r="T889" i="1"/>
  <c r="T898" i="1"/>
  <c r="T907" i="1"/>
  <c r="T912" i="1"/>
  <c r="T921" i="1"/>
  <c r="T930" i="1"/>
  <c r="T939" i="1"/>
  <c r="T944" i="1"/>
  <c r="T953" i="1"/>
  <c r="T962" i="1"/>
  <c r="T971" i="1"/>
  <c r="T976" i="1"/>
  <c r="T164" i="1"/>
  <c r="T297" i="1"/>
  <c r="T399" i="1"/>
  <c r="T413" i="1"/>
  <c r="T427" i="1"/>
  <c r="T442" i="1"/>
  <c r="T517" i="1"/>
  <c r="T542" i="1"/>
  <c r="T549" i="1"/>
  <c r="T574" i="1"/>
  <c r="T581" i="1"/>
  <c r="T606" i="1"/>
  <c r="T613" i="1"/>
  <c r="T652" i="1"/>
  <c r="T661" i="1"/>
  <c r="T670" i="1"/>
  <c r="T679" i="1"/>
  <c r="T684" i="1"/>
  <c r="T693" i="1"/>
  <c r="T702" i="1"/>
  <c r="T711" i="1"/>
  <c r="T716" i="1"/>
  <c r="T725" i="1"/>
  <c r="T734" i="1"/>
  <c r="T743" i="1"/>
  <c r="T748" i="1"/>
  <c r="T757" i="1"/>
  <c r="T766" i="1"/>
  <c r="T775" i="1"/>
  <c r="T780" i="1"/>
  <c r="T789" i="1"/>
  <c r="T798" i="1"/>
  <c r="T807" i="1"/>
  <c r="T812" i="1"/>
  <c r="T821" i="1"/>
  <c r="T830" i="1"/>
  <c r="T839" i="1"/>
  <c r="T844" i="1"/>
  <c r="T853" i="1"/>
  <c r="T862" i="1"/>
  <c r="T871" i="1"/>
  <c r="T876" i="1"/>
  <c r="T885" i="1"/>
  <c r="T894" i="1"/>
  <c r="T903" i="1"/>
  <c r="T908" i="1"/>
  <c r="T917" i="1"/>
  <c r="T926" i="1"/>
  <c r="T935" i="1"/>
  <c r="T940" i="1"/>
  <c r="T949" i="1"/>
  <c r="T958" i="1"/>
  <c r="T967" i="1"/>
  <c r="T177" i="1"/>
  <c r="T530" i="1"/>
  <c r="T631" i="1"/>
  <c r="T707" i="1"/>
  <c r="T735" i="1"/>
  <c r="T759" i="1"/>
  <c r="T769" i="1"/>
  <c r="T778" i="1"/>
  <c r="T787" i="1"/>
  <c r="T795" i="1"/>
  <c r="T803" i="1"/>
  <c r="T824" i="1"/>
  <c r="T832" i="1"/>
  <c r="T840" i="1"/>
  <c r="T846" i="1"/>
  <c r="T854" i="1"/>
  <c r="T897" i="1"/>
  <c r="T905" i="1"/>
  <c r="T913" i="1"/>
  <c r="T919" i="1"/>
  <c r="T927" i="1"/>
  <c r="T948" i="1"/>
  <c r="T966" i="1"/>
  <c r="T987" i="1"/>
  <c r="T996" i="1"/>
  <c r="T1001" i="1"/>
  <c r="T1010" i="1"/>
  <c r="T1019" i="1"/>
  <c r="T1028" i="1"/>
  <c r="T1033" i="1"/>
  <c r="T246" i="1"/>
  <c r="T537" i="1"/>
  <c r="T637" i="1"/>
  <c r="T675" i="1"/>
  <c r="T712" i="1"/>
  <c r="T749" i="1"/>
  <c r="T762" i="1"/>
  <c r="T771" i="1"/>
  <c r="T796" i="1"/>
  <c r="T804" i="1"/>
  <c r="T810" i="1"/>
  <c r="T818" i="1"/>
  <c r="T826" i="1"/>
  <c r="T869" i="1"/>
  <c r="T877" i="1"/>
  <c r="T883" i="1"/>
  <c r="T891" i="1"/>
  <c r="T899" i="1"/>
  <c r="T920" i="1"/>
  <c r="T928" i="1"/>
  <c r="T936" i="1"/>
  <c r="T942" i="1"/>
  <c r="T955" i="1"/>
  <c r="T961" i="1"/>
  <c r="T968" i="1"/>
  <c r="T973" i="1"/>
  <c r="T978" i="1"/>
  <c r="T983" i="1"/>
  <c r="T992" i="1"/>
  <c r="T997" i="1"/>
  <c r="T1006" i="1"/>
  <c r="T1015" i="1"/>
  <c r="T1024" i="1"/>
  <c r="T1029" i="1"/>
  <c r="T1038" i="1"/>
  <c r="T1042" i="1"/>
  <c r="T1046" i="1"/>
  <c r="T1050" i="1"/>
  <c r="T1054" i="1"/>
  <c r="T1058" i="1"/>
  <c r="T1062" i="1"/>
  <c r="T1066" i="1"/>
  <c r="T1070" i="1"/>
  <c r="T1074" i="1"/>
  <c r="T1078" i="1"/>
  <c r="T1082" i="1"/>
  <c r="T1086" i="1"/>
  <c r="T1090" i="1"/>
  <c r="T1094" i="1"/>
  <c r="T1098" i="1"/>
  <c r="T1102" i="1"/>
  <c r="T1106" i="1"/>
  <c r="T1110" i="1"/>
  <c r="T1114" i="1"/>
  <c r="T1118" i="1"/>
  <c r="T1122" i="1"/>
  <c r="T1126" i="1"/>
  <c r="T1130" i="1"/>
  <c r="T1134" i="1"/>
  <c r="T1138" i="1"/>
  <c r="T1142" i="1"/>
  <c r="T1146" i="1"/>
  <c r="T1150" i="1"/>
  <c r="T305" i="1"/>
  <c r="T594" i="1"/>
  <c r="T642" i="1"/>
  <c r="T680" i="1"/>
  <c r="T726" i="1"/>
  <c r="T739" i="1"/>
  <c r="T750" i="1"/>
  <c r="T772" i="1"/>
  <c r="T781" i="1"/>
  <c r="T790" i="1"/>
  <c r="T833" i="1"/>
  <c r="T841" i="1"/>
  <c r="T849" i="1"/>
  <c r="T855" i="1"/>
  <c r="T863" i="1"/>
  <c r="T892" i="1"/>
  <c r="T900" i="1"/>
  <c r="T906" i="1"/>
  <c r="T914" i="1"/>
  <c r="T922" i="1"/>
  <c r="T950" i="1"/>
  <c r="T956" i="1"/>
  <c r="T988" i="1"/>
  <c r="T993" i="1"/>
  <c r="T1002" i="1"/>
  <c r="T1011" i="1"/>
  <c r="T1020" i="1"/>
  <c r="T1025" i="1"/>
  <c r="T1034" i="1"/>
  <c r="T601" i="1"/>
  <c r="T647" i="1"/>
  <c r="T727" i="1"/>
  <c r="T740" i="1"/>
  <c r="T753" i="1"/>
  <c r="T764" i="1"/>
  <c r="T773" i="1"/>
  <c r="T782" i="1"/>
  <c r="T805" i="1"/>
  <c r="T813" i="1"/>
  <c r="T819" i="1"/>
  <c r="T827" i="1"/>
  <c r="T835" i="1"/>
  <c r="T856" i="1"/>
  <c r="T864" i="1"/>
  <c r="T872" i="1"/>
  <c r="T878" i="1"/>
  <c r="T886" i="1"/>
  <c r="T929" i="1"/>
  <c r="T937" i="1"/>
  <c r="T945" i="1"/>
  <c r="T963" i="1"/>
  <c r="T969" i="1"/>
  <c r="T974" i="1"/>
  <c r="T979" i="1"/>
  <c r="T984" i="1"/>
  <c r="T989" i="1"/>
  <c r="T998" i="1"/>
  <c r="T1007" i="1"/>
  <c r="T1016" i="1"/>
  <c r="T1021" i="1"/>
  <c r="T1030" i="1"/>
  <c r="T1039" i="1"/>
  <c r="T1043" i="1"/>
  <c r="T1047" i="1"/>
  <c r="T1051" i="1"/>
  <c r="T1055" i="1"/>
  <c r="T1059" i="1"/>
  <c r="T1063" i="1"/>
  <c r="T1067" i="1"/>
  <c r="T1071" i="1"/>
  <c r="T1075" i="1"/>
  <c r="T1079" i="1"/>
  <c r="T1083" i="1"/>
  <c r="T1087" i="1"/>
  <c r="T1091" i="1"/>
  <c r="T1095" i="1"/>
  <c r="T1099" i="1"/>
  <c r="T1103" i="1"/>
  <c r="T1107" i="1"/>
  <c r="T1111" i="1"/>
  <c r="T1115" i="1"/>
  <c r="T1119" i="1"/>
  <c r="T1123" i="1"/>
  <c r="T1127" i="1"/>
  <c r="T1131" i="1"/>
  <c r="T1135" i="1"/>
  <c r="T1139" i="1"/>
  <c r="T401" i="1"/>
  <c r="T689" i="1"/>
  <c r="T717" i="1"/>
  <c r="T730" i="1"/>
  <c r="T741" i="1"/>
  <c r="T791" i="1"/>
  <c r="T799" i="1"/>
  <c r="T828" i="1"/>
  <c r="T836" i="1"/>
  <c r="T842" i="1"/>
  <c r="T850" i="1"/>
  <c r="T858" i="1"/>
  <c r="T901" i="1"/>
  <c r="T909" i="1"/>
  <c r="T915" i="1"/>
  <c r="T923" i="1"/>
  <c r="T931" i="1"/>
  <c r="T951" i="1"/>
  <c r="T957" i="1"/>
  <c r="T964" i="1"/>
  <c r="T980" i="1"/>
  <c r="T985" i="1"/>
  <c r="T994" i="1"/>
  <c r="T1003" i="1"/>
  <c r="T1012" i="1"/>
  <c r="T1017" i="1"/>
  <c r="T1026" i="1"/>
  <c r="T1035" i="1"/>
  <c r="T415" i="1"/>
  <c r="T562" i="1"/>
  <c r="T657" i="1"/>
  <c r="T718" i="1"/>
  <c r="T744" i="1"/>
  <c r="T776" i="1"/>
  <c r="T785" i="1"/>
  <c r="T792" i="1"/>
  <c r="T800" i="1"/>
  <c r="T808" i="1"/>
  <c r="T814" i="1"/>
  <c r="T822" i="1"/>
  <c r="T865" i="1"/>
  <c r="T873" i="1"/>
  <c r="T881" i="1"/>
  <c r="T887" i="1"/>
  <c r="T895" i="1"/>
  <c r="T924" i="1"/>
  <c r="T932" i="1"/>
  <c r="T938" i="1"/>
  <c r="T946" i="1"/>
  <c r="T952" i="1"/>
  <c r="T970" i="1"/>
  <c r="T975" i="1"/>
  <c r="T981" i="1"/>
  <c r="T990" i="1"/>
  <c r="T999" i="1"/>
  <c r="T1008" i="1"/>
  <c r="T1013" i="1"/>
  <c r="T1022" i="1"/>
  <c r="T1031" i="1"/>
  <c r="T1040" i="1"/>
  <c r="T1044" i="1"/>
  <c r="T1048" i="1"/>
  <c r="T1052" i="1"/>
  <c r="T1056" i="1"/>
  <c r="T1060" i="1"/>
  <c r="T1064" i="1"/>
  <c r="T1068" i="1"/>
  <c r="T1072" i="1"/>
  <c r="T1076" i="1"/>
  <c r="T1080" i="1"/>
  <c r="T1084" i="1"/>
  <c r="T1088" i="1"/>
  <c r="T1092" i="1"/>
  <c r="T1096" i="1"/>
  <c r="T1100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188" i="1"/>
  <c r="T1192" i="1"/>
  <c r="T1196" i="1"/>
  <c r="T1200" i="1"/>
  <c r="T1204" i="1"/>
  <c r="T1208" i="1"/>
  <c r="T1212" i="1"/>
  <c r="T1216" i="1"/>
  <c r="T1220" i="1"/>
  <c r="T1224" i="1"/>
  <c r="T1228" i="1"/>
  <c r="T1232" i="1"/>
  <c r="T1236" i="1"/>
  <c r="T1240" i="1"/>
  <c r="T1244" i="1"/>
  <c r="T1248" i="1"/>
  <c r="T1252" i="1"/>
  <c r="T1256" i="1"/>
  <c r="T1260" i="1"/>
  <c r="T1264" i="1"/>
  <c r="T1268" i="1"/>
  <c r="T1272" i="1"/>
  <c r="T1276" i="1"/>
  <c r="T1280" i="1"/>
  <c r="T1284" i="1"/>
  <c r="T1288" i="1"/>
  <c r="T1292" i="1"/>
  <c r="T1296" i="1"/>
  <c r="T1300" i="1"/>
  <c r="T1304" i="1"/>
  <c r="T1308" i="1"/>
  <c r="T1312" i="1"/>
  <c r="T1316" i="1"/>
  <c r="T1320" i="1"/>
  <c r="T1324" i="1"/>
  <c r="T1328" i="1"/>
  <c r="T1332" i="1"/>
  <c r="T1336" i="1"/>
  <c r="T1340" i="1"/>
  <c r="T1344" i="1"/>
  <c r="T1348" i="1"/>
  <c r="T1352" i="1"/>
  <c r="T429" i="1"/>
  <c r="T569" i="1"/>
  <c r="T698" i="1"/>
  <c r="T721" i="1"/>
  <c r="T732" i="1"/>
  <c r="T767" i="1"/>
  <c r="T794" i="1"/>
  <c r="T837" i="1"/>
  <c r="T845" i="1"/>
  <c r="T851" i="1"/>
  <c r="T859" i="1"/>
  <c r="T867" i="1"/>
  <c r="T888" i="1"/>
  <c r="T896" i="1"/>
  <c r="T904" i="1"/>
  <c r="T910" i="1"/>
  <c r="T918" i="1"/>
  <c r="T959" i="1"/>
  <c r="T965" i="1"/>
  <c r="T986" i="1"/>
  <c r="T995" i="1"/>
  <c r="T1004" i="1"/>
  <c r="T1009" i="1"/>
  <c r="T1018" i="1"/>
  <c r="T1027" i="1"/>
  <c r="T1036" i="1"/>
  <c r="T443" i="1"/>
  <c r="T817" i="1"/>
  <c r="T874" i="1"/>
  <c r="T933" i="1"/>
  <c r="T982" i="1"/>
  <c r="T1053" i="1"/>
  <c r="T1085" i="1"/>
  <c r="T1117" i="1"/>
  <c r="T1145" i="1"/>
  <c r="T1158" i="1"/>
  <c r="T1169" i="1"/>
  <c r="T1179" i="1"/>
  <c r="T1190" i="1"/>
  <c r="T1201" i="1"/>
  <c r="T1209" i="1"/>
  <c r="T1227" i="1"/>
  <c r="T1234" i="1"/>
  <c r="T1241" i="1"/>
  <c r="T1259" i="1"/>
  <c r="T1266" i="1"/>
  <c r="T1273" i="1"/>
  <c r="T1291" i="1"/>
  <c r="T1298" i="1"/>
  <c r="T1305" i="1"/>
  <c r="T1323" i="1"/>
  <c r="T1330" i="1"/>
  <c r="T1337" i="1"/>
  <c r="T1355" i="1"/>
  <c r="T1361" i="1"/>
  <c r="T1366" i="1"/>
  <c r="T1371" i="1"/>
  <c r="T1377" i="1"/>
  <c r="T1382" i="1"/>
  <c r="T1387" i="1"/>
  <c r="T758" i="1"/>
  <c r="T823" i="1"/>
  <c r="T882" i="1"/>
  <c r="T941" i="1"/>
  <c r="T1023" i="1"/>
  <c r="T1057" i="1"/>
  <c r="T1089" i="1"/>
  <c r="T1121" i="1"/>
  <c r="T1147" i="1"/>
  <c r="T1159" i="1"/>
  <c r="T1170" i="1"/>
  <c r="T1181" i="1"/>
  <c r="T1191" i="1"/>
  <c r="T1202" i="1"/>
  <c r="T1215" i="1"/>
  <c r="T1222" i="1"/>
  <c r="T1229" i="1"/>
  <c r="T1247" i="1"/>
  <c r="T1254" i="1"/>
  <c r="T1261" i="1"/>
  <c r="T1279" i="1"/>
  <c r="T1286" i="1"/>
  <c r="T1293" i="1"/>
  <c r="T1311" i="1"/>
  <c r="T1318" i="1"/>
  <c r="T1325" i="1"/>
  <c r="T1343" i="1"/>
  <c r="T1350" i="1"/>
  <c r="T1356" i="1"/>
  <c r="T1372" i="1"/>
  <c r="T1388" i="1"/>
  <c r="T831" i="1"/>
  <c r="T890" i="1"/>
  <c r="T947" i="1"/>
  <c r="T991" i="1"/>
  <c r="T1061" i="1"/>
  <c r="T1093" i="1"/>
  <c r="T1125" i="1"/>
  <c r="T1149" i="1"/>
  <c r="T1161" i="1"/>
  <c r="T1171" i="1"/>
  <c r="T1182" i="1"/>
  <c r="T1193" i="1"/>
  <c r="T1203" i="1"/>
  <c r="T1210" i="1"/>
  <c r="T1217" i="1"/>
  <c r="T1235" i="1"/>
  <c r="T1242" i="1"/>
  <c r="T1249" i="1"/>
  <c r="T1267" i="1"/>
  <c r="T1274" i="1"/>
  <c r="T1281" i="1"/>
  <c r="T1299" i="1"/>
  <c r="T1306" i="1"/>
  <c r="T1313" i="1"/>
  <c r="T1331" i="1"/>
  <c r="T1338" i="1"/>
  <c r="T1345" i="1"/>
  <c r="T1357" i="1"/>
  <c r="T1362" i="1"/>
  <c r="T1367" i="1"/>
  <c r="T1373" i="1"/>
  <c r="T1378" i="1"/>
  <c r="T1383" i="1"/>
  <c r="T1389" i="1"/>
  <c r="T626" i="1"/>
  <c r="T1194" i="1"/>
  <c r="T1223" i="1"/>
  <c r="T1262" i="1"/>
  <c r="T1287" i="1"/>
  <c r="T1301" i="1"/>
  <c r="T1326" i="1"/>
  <c r="T1351" i="1"/>
  <c r="T1368" i="1"/>
  <c r="T1384" i="1"/>
  <c r="T954" i="1"/>
  <c r="T1032" i="1"/>
  <c r="T1065" i="1"/>
  <c r="T1097" i="1"/>
  <c r="T1129" i="1"/>
  <c r="T1151" i="1"/>
  <c r="T1162" i="1"/>
  <c r="T1173" i="1"/>
  <c r="T1183" i="1"/>
  <c r="T1205" i="1"/>
  <c r="T1230" i="1"/>
  <c r="T1237" i="1"/>
  <c r="T1255" i="1"/>
  <c r="T1269" i="1"/>
  <c r="T1294" i="1"/>
  <c r="T1319" i="1"/>
  <c r="T1333" i="1"/>
  <c r="T666" i="1"/>
  <c r="T960" i="1"/>
  <c r="T1000" i="1"/>
  <c r="T1037" i="1"/>
  <c r="T1069" i="1"/>
  <c r="T1101" i="1"/>
  <c r="T1133" i="1"/>
  <c r="T1153" i="1"/>
  <c r="T1163" i="1"/>
  <c r="T1174" i="1"/>
  <c r="T1185" i="1"/>
  <c r="T1195" i="1"/>
  <c r="T1211" i="1"/>
  <c r="T1218" i="1"/>
  <c r="T1225" i="1"/>
  <c r="T1243" i="1"/>
  <c r="T1250" i="1"/>
  <c r="T1257" i="1"/>
  <c r="T1275" i="1"/>
  <c r="T1282" i="1"/>
  <c r="T1289" i="1"/>
  <c r="T1307" i="1"/>
  <c r="T1314" i="1"/>
  <c r="T1321" i="1"/>
  <c r="T1339" i="1"/>
  <c r="T1346" i="1"/>
  <c r="T1353" i="1"/>
  <c r="T1358" i="1"/>
  <c r="T1363" i="1"/>
  <c r="T1369" i="1"/>
  <c r="T1374" i="1"/>
  <c r="T1379" i="1"/>
  <c r="T1385" i="1"/>
  <c r="T1390" i="1"/>
  <c r="T1334" i="1"/>
  <c r="T1246" i="1"/>
  <c r="T1005" i="1"/>
  <c r="T1041" i="1"/>
  <c r="T1073" i="1"/>
  <c r="T1105" i="1"/>
  <c r="T1137" i="1"/>
  <c r="T1154" i="1"/>
  <c r="T1165" i="1"/>
  <c r="T1175" i="1"/>
  <c r="T1186" i="1"/>
  <c r="T1197" i="1"/>
  <c r="T1206" i="1"/>
  <c r="T1213" i="1"/>
  <c r="T1231" i="1"/>
  <c r="T1238" i="1"/>
  <c r="T1245" i="1"/>
  <c r="T1263" i="1"/>
  <c r="T1270" i="1"/>
  <c r="T1277" i="1"/>
  <c r="T1295" i="1"/>
  <c r="T1302" i="1"/>
  <c r="T1309" i="1"/>
  <c r="T1327" i="1"/>
  <c r="T1341" i="1"/>
  <c r="T1364" i="1"/>
  <c r="T1380" i="1"/>
  <c r="T1239" i="1"/>
  <c r="T801" i="1"/>
  <c r="T860" i="1"/>
  <c r="T972" i="1"/>
  <c r="T1045" i="1"/>
  <c r="T1077" i="1"/>
  <c r="T1109" i="1"/>
  <c r="T1141" i="1"/>
  <c r="T1155" i="1"/>
  <c r="T1166" i="1"/>
  <c r="T1177" i="1"/>
  <c r="T1187" i="1"/>
  <c r="T1198" i="1"/>
  <c r="T1219" i="1"/>
  <c r="T1226" i="1"/>
  <c r="T1233" i="1"/>
  <c r="T1251" i="1"/>
  <c r="T1258" i="1"/>
  <c r="T1265" i="1"/>
  <c r="T1283" i="1"/>
  <c r="T1290" i="1"/>
  <c r="T1297" i="1"/>
  <c r="T1315" i="1"/>
  <c r="T1322" i="1"/>
  <c r="T1329" i="1"/>
  <c r="T1347" i="1"/>
  <c r="T1354" i="1"/>
  <c r="T1359" i="1"/>
  <c r="T1365" i="1"/>
  <c r="T1370" i="1"/>
  <c r="T1375" i="1"/>
  <c r="T1381" i="1"/>
  <c r="T1386" i="1"/>
  <c r="T1391" i="1"/>
  <c r="T809" i="1"/>
  <c r="T868" i="1"/>
  <c r="T977" i="1"/>
  <c r="T1014" i="1"/>
  <c r="T1049" i="1"/>
  <c r="T1081" i="1"/>
  <c r="T1113" i="1"/>
  <c r="T1143" i="1"/>
  <c r="T1157" i="1"/>
  <c r="T1167" i="1"/>
  <c r="T1178" i="1"/>
  <c r="T1189" i="1"/>
  <c r="T1199" i="1"/>
  <c r="T1207" i="1"/>
  <c r="T1214" i="1"/>
  <c r="T1221" i="1"/>
  <c r="T1253" i="1"/>
  <c r="T1271" i="1"/>
  <c r="T1278" i="1"/>
  <c r="T1285" i="1"/>
  <c r="T1303" i="1"/>
  <c r="T1310" i="1"/>
  <c r="T1317" i="1"/>
  <c r="T1335" i="1"/>
  <c r="T1342" i="1"/>
  <c r="T1349" i="1"/>
  <c r="T1360" i="1"/>
  <c r="T1376" i="1"/>
  <c r="AF5" i="1"/>
  <c r="AB5" i="1"/>
  <c r="X5" i="1"/>
  <c r="T5" i="1"/>
  <c r="P6" i="1"/>
  <c r="P14" i="1"/>
  <c r="P22" i="1"/>
  <c r="P30" i="1"/>
  <c r="P38" i="1"/>
  <c r="P46" i="1"/>
  <c r="P54" i="1"/>
  <c r="P62" i="1"/>
  <c r="P70" i="1"/>
  <c r="P78" i="1"/>
  <c r="P86" i="1"/>
  <c r="P94" i="1"/>
  <c r="P102" i="1"/>
  <c r="P110" i="1"/>
  <c r="P118" i="1"/>
  <c r="P126" i="1"/>
  <c r="P134" i="1"/>
  <c r="P142" i="1"/>
  <c r="P150" i="1"/>
  <c r="P158" i="1"/>
  <c r="P166" i="1"/>
  <c r="P174" i="1"/>
  <c r="P182" i="1"/>
  <c r="P190" i="1"/>
  <c r="P198" i="1"/>
  <c r="P206" i="1"/>
  <c r="P214" i="1"/>
  <c r="P222" i="1"/>
  <c r="P230" i="1"/>
  <c r="P238" i="1"/>
  <c r="P246" i="1"/>
  <c r="P254" i="1"/>
  <c r="P262" i="1"/>
  <c r="P270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4" i="1"/>
  <c r="P382" i="1"/>
  <c r="P390" i="1"/>
  <c r="P398" i="1"/>
  <c r="P406" i="1"/>
  <c r="P414" i="1"/>
  <c r="P422" i="1"/>
  <c r="P430" i="1"/>
  <c r="P438" i="1"/>
  <c r="P446" i="1"/>
  <c r="P454" i="1"/>
  <c r="P462" i="1"/>
  <c r="P470" i="1"/>
  <c r="P478" i="1"/>
  <c r="P486" i="1"/>
  <c r="P494" i="1"/>
  <c r="P502" i="1"/>
  <c r="P510" i="1"/>
  <c r="P518" i="1"/>
  <c r="P526" i="1"/>
  <c r="P534" i="1"/>
  <c r="P542" i="1"/>
  <c r="P550" i="1"/>
  <c r="P558" i="1"/>
  <c r="P566" i="1"/>
  <c r="P574" i="1"/>
  <c r="P582" i="1"/>
  <c r="P590" i="1"/>
  <c r="P598" i="1"/>
  <c r="P606" i="1"/>
  <c r="P614" i="1"/>
  <c r="P622" i="1"/>
  <c r="P630" i="1"/>
  <c r="P638" i="1"/>
  <c r="P646" i="1"/>
  <c r="P654" i="1"/>
  <c r="P662" i="1"/>
  <c r="P670" i="1"/>
  <c r="P678" i="1"/>
  <c r="P686" i="1"/>
  <c r="P694" i="1"/>
  <c r="P702" i="1"/>
  <c r="P710" i="1"/>
  <c r="P718" i="1"/>
  <c r="P726" i="1"/>
  <c r="P734" i="1"/>
  <c r="P742" i="1"/>
  <c r="P750" i="1"/>
  <c r="P758" i="1"/>
  <c r="P766" i="1"/>
  <c r="P774" i="1"/>
  <c r="P782" i="1"/>
  <c r="P790" i="1"/>
  <c r="P798" i="1"/>
  <c r="P806" i="1"/>
  <c r="P814" i="1"/>
  <c r="P822" i="1"/>
  <c r="P830" i="1"/>
  <c r="P838" i="1"/>
  <c r="P846" i="1"/>
  <c r="P854" i="1"/>
  <c r="P862" i="1"/>
  <c r="P870" i="1"/>
  <c r="P878" i="1"/>
  <c r="P886" i="1"/>
  <c r="P894" i="1"/>
  <c r="P902" i="1"/>
  <c r="P910" i="1"/>
  <c r="P918" i="1"/>
  <c r="P926" i="1"/>
  <c r="P934" i="1"/>
  <c r="P942" i="1"/>
  <c r="P950" i="1"/>
  <c r="P958" i="1"/>
  <c r="P966" i="1"/>
  <c r="P974" i="1"/>
  <c r="P982" i="1"/>
  <c r="P990" i="1"/>
  <c r="P998" i="1"/>
  <c r="P1006" i="1"/>
  <c r="P7" i="1"/>
  <c r="P15" i="1"/>
  <c r="P23" i="1"/>
  <c r="P31" i="1"/>
  <c r="P39" i="1"/>
  <c r="P47" i="1"/>
  <c r="P55" i="1"/>
  <c r="P63" i="1"/>
  <c r="P71" i="1"/>
  <c r="P79" i="1"/>
  <c r="P87" i="1"/>
  <c r="P95" i="1"/>
  <c r="P103" i="1"/>
  <c r="P111" i="1"/>
  <c r="P119" i="1"/>
  <c r="P127" i="1"/>
  <c r="P135" i="1"/>
  <c r="P143" i="1"/>
  <c r="P151" i="1"/>
  <c r="P159" i="1"/>
  <c r="P167" i="1"/>
  <c r="P175" i="1"/>
  <c r="P183" i="1"/>
  <c r="P191" i="1"/>
  <c r="P199" i="1"/>
  <c r="P207" i="1"/>
  <c r="P215" i="1"/>
  <c r="P223" i="1"/>
  <c r="P231" i="1"/>
  <c r="P239" i="1"/>
  <c r="P247" i="1"/>
  <c r="P255" i="1"/>
  <c r="P263" i="1"/>
  <c r="P271" i="1"/>
  <c r="P279" i="1"/>
  <c r="P287" i="1"/>
  <c r="P295" i="1"/>
  <c r="P303" i="1"/>
  <c r="P311" i="1"/>
  <c r="P319" i="1"/>
  <c r="P327" i="1"/>
  <c r="P335" i="1"/>
  <c r="P343" i="1"/>
  <c r="P351" i="1"/>
  <c r="P359" i="1"/>
  <c r="P367" i="1"/>
  <c r="P375" i="1"/>
  <c r="P383" i="1"/>
  <c r="P391" i="1"/>
  <c r="P399" i="1"/>
  <c r="P407" i="1"/>
  <c r="P415" i="1"/>
  <c r="P423" i="1"/>
  <c r="P431" i="1"/>
  <c r="P439" i="1"/>
  <c r="P447" i="1"/>
  <c r="P455" i="1"/>
  <c r="P463" i="1"/>
  <c r="P471" i="1"/>
  <c r="P479" i="1"/>
  <c r="P487" i="1"/>
  <c r="P495" i="1"/>
  <c r="P503" i="1"/>
  <c r="P511" i="1"/>
  <c r="P519" i="1"/>
  <c r="P527" i="1"/>
  <c r="P535" i="1"/>
  <c r="P543" i="1"/>
  <c r="P551" i="1"/>
  <c r="P559" i="1"/>
  <c r="P567" i="1"/>
  <c r="P575" i="1"/>
  <c r="P583" i="1"/>
  <c r="P591" i="1"/>
  <c r="P599" i="1"/>
  <c r="P607" i="1"/>
  <c r="P615" i="1"/>
  <c r="P623" i="1"/>
  <c r="P631" i="1"/>
  <c r="P639" i="1"/>
  <c r="P647" i="1"/>
  <c r="P655" i="1"/>
  <c r="P663" i="1"/>
  <c r="P671" i="1"/>
  <c r="P679" i="1"/>
  <c r="P687" i="1"/>
  <c r="P695" i="1"/>
  <c r="P703" i="1"/>
  <c r="P711" i="1"/>
  <c r="P719" i="1"/>
  <c r="P727" i="1"/>
  <c r="P735" i="1"/>
  <c r="P743" i="1"/>
  <c r="P751" i="1"/>
  <c r="P759" i="1"/>
  <c r="P767" i="1"/>
  <c r="P775" i="1"/>
  <c r="P783" i="1"/>
  <c r="P791" i="1"/>
  <c r="P799" i="1"/>
  <c r="P807" i="1"/>
  <c r="P815" i="1"/>
  <c r="P8" i="1"/>
  <c r="P16" i="1"/>
  <c r="P24" i="1"/>
  <c r="P32" i="1"/>
  <c r="P40" i="1"/>
  <c r="P48" i="1"/>
  <c r="P56" i="1"/>
  <c r="P64" i="1"/>
  <c r="P72" i="1"/>
  <c r="P80" i="1"/>
  <c r="P88" i="1"/>
  <c r="P96" i="1"/>
  <c r="P104" i="1"/>
  <c r="P112" i="1"/>
  <c r="P120" i="1"/>
  <c r="P128" i="1"/>
  <c r="P136" i="1"/>
  <c r="P144" i="1"/>
  <c r="P152" i="1"/>
  <c r="P160" i="1"/>
  <c r="P168" i="1"/>
  <c r="P176" i="1"/>
  <c r="P184" i="1"/>
  <c r="P192" i="1"/>
  <c r="P200" i="1"/>
  <c r="P208" i="1"/>
  <c r="P216" i="1"/>
  <c r="P224" i="1"/>
  <c r="P232" i="1"/>
  <c r="P240" i="1"/>
  <c r="P248" i="1"/>
  <c r="P256" i="1"/>
  <c r="P264" i="1"/>
  <c r="P272" i="1"/>
  <c r="P280" i="1"/>
  <c r="P288" i="1"/>
  <c r="P296" i="1"/>
  <c r="P304" i="1"/>
  <c r="P312" i="1"/>
  <c r="P320" i="1"/>
  <c r="P328" i="1"/>
  <c r="P336" i="1"/>
  <c r="P344" i="1"/>
  <c r="P352" i="1"/>
  <c r="P360" i="1"/>
  <c r="P368" i="1"/>
  <c r="P376" i="1"/>
  <c r="P384" i="1"/>
  <c r="P392" i="1"/>
  <c r="P400" i="1"/>
  <c r="P408" i="1"/>
  <c r="P416" i="1"/>
  <c r="P424" i="1"/>
  <c r="P432" i="1"/>
  <c r="P440" i="1"/>
  <c r="P448" i="1"/>
  <c r="P456" i="1"/>
  <c r="P464" i="1"/>
  <c r="P472" i="1"/>
  <c r="P480" i="1"/>
  <c r="P488" i="1"/>
  <c r="P496" i="1"/>
  <c r="P504" i="1"/>
  <c r="P512" i="1"/>
  <c r="P520" i="1"/>
  <c r="P528" i="1"/>
  <c r="P536" i="1"/>
  <c r="P544" i="1"/>
  <c r="P552" i="1"/>
  <c r="P560" i="1"/>
  <c r="P568" i="1"/>
  <c r="P576" i="1"/>
  <c r="P584" i="1"/>
  <c r="P592" i="1"/>
  <c r="P600" i="1"/>
  <c r="P608" i="1"/>
  <c r="P616" i="1"/>
  <c r="P624" i="1"/>
  <c r="P632" i="1"/>
  <c r="P640" i="1"/>
  <c r="P648" i="1"/>
  <c r="P656" i="1"/>
  <c r="P664" i="1"/>
  <c r="P672" i="1"/>
  <c r="P680" i="1"/>
  <c r="P688" i="1"/>
  <c r="P696" i="1"/>
  <c r="P704" i="1"/>
  <c r="P712" i="1"/>
  <c r="P720" i="1"/>
  <c r="P728" i="1"/>
  <c r="P736" i="1"/>
  <c r="P744" i="1"/>
  <c r="P752" i="1"/>
  <c r="P760" i="1"/>
  <c r="P768" i="1"/>
  <c r="P776" i="1"/>
  <c r="P784" i="1"/>
  <c r="P792" i="1"/>
  <c r="P800" i="1"/>
  <c r="P808" i="1"/>
  <c r="P816" i="1"/>
  <c r="P9" i="1"/>
  <c r="P17" i="1"/>
  <c r="P25" i="1"/>
  <c r="P33" i="1"/>
  <c r="P41" i="1"/>
  <c r="P49" i="1"/>
  <c r="P57" i="1"/>
  <c r="P65" i="1"/>
  <c r="P73" i="1"/>
  <c r="P81" i="1"/>
  <c r="P89" i="1"/>
  <c r="P97" i="1"/>
  <c r="P105" i="1"/>
  <c r="P113" i="1"/>
  <c r="P121" i="1"/>
  <c r="P129" i="1"/>
  <c r="P137" i="1"/>
  <c r="P145" i="1"/>
  <c r="P153" i="1"/>
  <c r="P161" i="1"/>
  <c r="P169" i="1"/>
  <c r="P177" i="1"/>
  <c r="P185" i="1"/>
  <c r="P193" i="1"/>
  <c r="P201" i="1"/>
  <c r="P209" i="1"/>
  <c r="P217" i="1"/>
  <c r="P225" i="1"/>
  <c r="P233" i="1"/>
  <c r="P241" i="1"/>
  <c r="P249" i="1"/>
  <c r="P257" i="1"/>
  <c r="P265" i="1"/>
  <c r="P273" i="1"/>
  <c r="P281" i="1"/>
  <c r="P289" i="1"/>
  <c r="P297" i="1"/>
  <c r="P305" i="1"/>
  <c r="P313" i="1"/>
  <c r="P321" i="1"/>
  <c r="P329" i="1"/>
  <c r="P337" i="1"/>
  <c r="P345" i="1"/>
  <c r="P353" i="1"/>
  <c r="P361" i="1"/>
  <c r="P369" i="1"/>
  <c r="P377" i="1"/>
  <c r="P385" i="1"/>
  <c r="P393" i="1"/>
  <c r="P401" i="1"/>
  <c r="P409" i="1"/>
  <c r="P417" i="1"/>
  <c r="P425" i="1"/>
  <c r="P433" i="1"/>
  <c r="P441" i="1"/>
  <c r="P449" i="1"/>
  <c r="P457" i="1"/>
  <c r="P465" i="1"/>
  <c r="P473" i="1"/>
  <c r="P481" i="1"/>
  <c r="P489" i="1"/>
  <c r="P497" i="1"/>
  <c r="P505" i="1"/>
  <c r="P513" i="1"/>
  <c r="P521" i="1"/>
  <c r="P529" i="1"/>
  <c r="P537" i="1"/>
  <c r="P545" i="1"/>
  <c r="P553" i="1"/>
  <c r="P561" i="1"/>
  <c r="P569" i="1"/>
  <c r="P577" i="1"/>
  <c r="P585" i="1"/>
  <c r="P593" i="1"/>
  <c r="P601" i="1"/>
  <c r="P609" i="1"/>
  <c r="P617" i="1"/>
  <c r="P625" i="1"/>
  <c r="P633" i="1"/>
  <c r="P641" i="1"/>
  <c r="P649" i="1"/>
  <c r="P657" i="1"/>
  <c r="P665" i="1"/>
  <c r="P673" i="1"/>
  <c r="P681" i="1"/>
  <c r="P689" i="1"/>
  <c r="P697" i="1"/>
  <c r="P705" i="1"/>
  <c r="P713" i="1"/>
  <c r="P721" i="1"/>
  <c r="P729" i="1"/>
  <c r="P737" i="1"/>
  <c r="P745" i="1"/>
  <c r="P753" i="1"/>
  <c r="P761" i="1"/>
  <c r="P769" i="1"/>
  <c r="P777" i="1"/>
  <c r="P785" i="1"/>
  <c r="P793" i="1"/>
  <c r="P801" i="1"/>
  <c r="P809" i="1"/>
  <c r="P817" i="1"/>
  <c r="P825" i="1"/>
  <c r="P833" i="1"/>
  <c r="P841" i="1"/>
  <c r="P849" i="1"/>
  <c r="P857" i="1"/>
  <c r="P865" i="1"/>
  <c r="P873" i="1"/>
  <c r="P881" i="1"/>
  <c r="P889" i="1"/>
  <c r="P897" i="1"/>
  <c r="P905" i="1"/>
  <c r="P913" i="1"/>
  <c r="P921" i="1"/>
  <c r="P10" i="1"/>
  <c r="P18" i="1"/>
  <c r="P26" i="1"/>
  <c r="P34" i="1"/>
  <c r="P42" i="1"/>
  <c r="P50" i="1"/>
  <c r="P58" i="1"/>
  <c r="P66" i="1"/>
  <c r="P74" i="1"/>
  <c r="P82" i="1"/>
  <c r="P90" i="1"/>
  <c r="P98" i="1"/>
  <c r="P106" i="1"/>
  <c r="P114" i="1"/>
  <c r="P122" i="1"/>
  <c r="P130" i="1"/>
  <c r="P138" i="1"/>
  <c r="P146" i="1"/>
  <c r="P154" i="1"/>
  <c r="P162" i="1"/>
  <c r="P170" i="1"/>
  <c r="P178" i="1"/>
  <c r="P186" i="1"/>
  <c r="P194" i="1"/>
  <c r="P202" i="1"/>
  <c r="P210" i="1"/>
  <c r="P218" i="1"/>
  <c r="P226" i="1"/>
  <c r="P234" i="1"/>
  <c r="P242" i="1"/>
  <c r="P250" i="1"/>
  <c r="P258" i="1"/>
  <c r="P266" i="1"/>
  <c r="P274" i="1"/>
  <c r="P282" i="1"/>
  <c r="P290" i="1"/>
  <c r="P298" i="1"/>
  <c r="P306" i="1"/>
  <c r="P314" i="1"/>
  <c r="P322" i="1"/>
  <c r="P330" i="1"/>
  <c r="P338" i="1"/>
  <c r="P346" i="1"/>
  <c r="P354" i="1"/>
  <c r="P362" i="1"/>
  <c r="P370" i="1"/>
  <c r="P378" i="1"/>
  <c r="P386" i="1"/>
  <c r="P394" i="1"/>
  <c r="P402" i="1"/>
  <c r="P410" i="1"/>
  <c r="P418" i="1"/>
  <c r="P426" i="1"/>
  <c r="P434" i="1"/>
  <c r="P442" i="1"/>
  <c r="P450" i="1"/>
  <c r="P458" i="1"/>
  <c r="P466" i="1"/>
  <c r="P474" i="1"/>
  <c r="P482" i="1"/>
  <c r="P490" i="1"/>
  <c r="P498" i="1"/>
  <c r="P506" i="1"/>
  <c r="P514" i="1"/>
  <c r="P522" i="1"/>
  <c r="P530" i="1"/>
  <c r="P538" i="1"/>
  <c r="P546" i="1"/>
  <c r="P554" i="1"/>
  <c r="P562" i="1"/>
  <c r="P570" i="1"/>
  <c r="P578" i="1"/>
  <c r="P586" i="1"/>
  <c r="P594" i="1"/>
  <c r="P602" i="1"/>
  <c r="P610" i="1"/>
  <c r="P618" i="1"/>
  <c r="P626" i="1"/>
  <c r="P634" i="1"/>
  <c r="P642" i="1"/>
  <c r="P650" i="1"/>
  <c r="P658" i="1"/>
  <c r="P666" i="1"/>
  <c r="P674" i="1"/>
  <c r="P682" i="1"/>
  <c r="P690" i="1"/>
  <c r="P698" i="1"/>
  <c r="P706" i="1"/>
  <c r="P714" i="1"/>
  <c r="P722" i="1"/>
  <c r="P730" i="1"/>
  <c r="P738" i="1"/>
  <c r="P746" i="1"/>
  <c r="P754" i="1"/>
  <c r="P762" i="1"/>
  <c r="P770" i="1"/>
  <c r="P778" i="1"/>
  <c r="P786" i="1"/>
  <c r="P794" i="1"/>
  <c r="P802" i="1"/>
  <c r="P810" i="1"/>
  <c r="P818" i="1"/>
  <c r="P826" i="1"/>
  <c r="P834" i="1"/>
  <c r="P842" i="1"/>
  <c r="P850" i="1"/>
  <c r="P858" i="1"/>
  <c r="P866" i="1"/>
  <c r="P874" i="1"/>
  <c r="P882" i="1"/>
  <c r="P890" i="1"/>
  <c r="P898" i="1"/>
  <c r="P906" i="1"/>
  <c r="P914" i="1"/>
  <c r="P11" i="1"/>
  <c r="P19" i="1"/>
  <c r="P27" i="1"/>
  <c r="P35" i="1"/>
  <c r="P43" i="1"/>
  <c r="P51" i="1"/>
  <c r="P59" i="1"/>
  <c r="P67" i="1"/>
  <c r="P75" i="1"/>
  <c r="P83" i="1"/>
  <c r="P91" i="1"/>
  <c r="P99" i="1"/>
  <c r="P107" i="1"/>
  <c r="P115" i="1"/>
  <c r="P123" i="1"/>
  <c r="P131" i="1"/>
  <c r="P139" i="1"/>
  <c r="P147" i="1"/>
  <c r="P155" i="1"/>
  <c r="P163" i="1"/>
  <c r="P171" i="1"/>
  <c r="P179" i="1"/>
  <c r="P187" i="1"/>
  <c r="P195" i="1"/>
  <c r="P203" i="1"/>
  <c r="P211" i="1"/>
  <c r="P219" i="1"/>
  <c r="P227" i="1"/>
  <c r="P235" i="1"/>
  <c r="P243" i="1"/>
  <c r="P251" i="1"/>
  <c r="P259" i="1"/>
  <c r="P267" i="1"/>
  <c r="P275" i="1"/>
  <c r="P283" i="1"/>
  <c r="P291" i="1"/>
  <c r="P299" i="1"/>
  <c r="P307" i="1"/>
  <c r="P315" i="1"/>
  <c r="P323" i="1"/>
  <c r="P331" i="1"/>
  <c r="P339" i="1"/>
  <c r="P347" i="1"/>
  <c r="P355" i="1"/>
  <c r="P363" i="1"/>
  <c r="P371" i="1"/>
  <c r="P379" i="1"/>
  <c r="P387" i="1"/>
  <c r="P395" i="1"/>
  <c r="P403" i="1"/>
  <c r="P411" i="1"/>
  <c r="P419" i="1"/>
  <c r="P427" i="1"/>
  <c r="P435" i="1"/>
  <c r="P443" i="1"/>
  <c r="P451" i="1"/>
  <c r="P459" i="1"/>
  <c r="P467" i="1"/>
  <c r="P475" i="1"/>
  <c r="P483" i="1"/>
  <c r="P491" i="1"/>
  <c r="P499" i="1"/>
  <c r="P507" i="1"/>
  <c r="P515" i="1"/>
  <c r="P523" i="1"/>
  <c r="P531" i="1"/>
  <c r="P539" i="1"/>
  <c r="P547" i="1"/>
  <c r="P555" i="1"/>
  <c r="P563" i="1"/>
  <c r="P571" i="1"/>
  <c r="P579" i="1"/>
  <c r="P587" i="1"/>
  <c r="P595" i="1"/>
  <c r="P603" i="1"/>
  <c r="P611" i="1"/>
  <c r="P619" i="1"/>
  <c r="P627" i="1"/>
  <c r="P635" i="1"/>
  <c r="P643" i="1"/>
  <c r="P651" i="1"/>
  <c r="P659" i="1"/>
  <c r="P667" i="1"/>
  <c r="P675" i="1"/>
  <c r="P683" i="1"/>
  <c r="P691" i="1"/>
  <c r="P699" i="1"/>
  <c r="P707" i="1"/>
  <c r="P715" i="1"/>
  <c r="P723" i="1"/>
  <c r="P731" i="1"/>
  <c r="P739" i="1"/>
  <c r="P747" i="1"/>
  <c r="P755" i="1"/>
  <c r="P763" i="1"/>
  <c r="P771" i="1"/>
  <c r="P779" i="1"/>
  <c r="P787" i="1"/>
  <c r="P795" i="1"/>
  <c r="P803" i="1"/>
  <c r="P811" i="1"/>
  <c r="P819" i="1"/>
  <c r="P827" i="1"/>
  <c r="P835" i="1"/>
  <c r="P843" i="1"/>
  <c r="P851" i="1"/>
  <c r="P859" i="1"/>
  <c r="P867" i="1"/>
  <c r="P875" i="1"/>
  <c r="P883" i="1"/>
  <c r="P891" i="1"/>
  <c r="P899" i="1"/>
  <c r="P907" i="1"/>
  <c r="P915" i="1"/>
  <c r="P923" i="1"/>
  <c r="P931" i="1"/>
  <c r="P939" i="1"/>
  <c r="P947" i="1"/>
  <c r="P955" i="1"/>
  <c r="P963" i="1"/>
  <c r="P971" i="1"/>
  <c r="P979" i="1"/>
  <c r="P987" i="1"/>
  <c r="P995" i="1"/>
  <c r="P1003" i="1"/>
  <c r="P1011" i="1"/>
  <c r="P1019" i="1"/>
  <c r="P13" i="1"/>
  <c r="P21" i="1"/>
  <c r="P29" i="1"/>
  <c r="P37" i="1"/>
  <c r="P45" i="1"/>
  <c r="P53" i="1"/>
  <c r="P61" i="1"/>
  <c r="P69" i="1"/>
  <c r="P77" i="1"/>
  <c r="P85" i="1"/>
  <c r="P93" i="1"/>
  <c r="P101" i="1"/>
  <c r="P109" i="1"/>
  <c r="P117" i="1"/>
  <c r="P125" i="1"/>
  <c r="P133" i="1"/>
  <c r="P141" i="1"/>
  <c r="P149" i="1"/>
  <c r="P157" i="1"/>
  <c r="P165" i="1"/>
  <c r="P173" i="1"/>
  <c r="P181" i="1"/>
  <c r="P189" i="1"/>
  <c r="P197" i="1"/>
  <c r="P205" i="1"/>
  <c r="P213" i="1"/>
  <c r="P221" i="1"/>
  <c r="P229" i="1"/>
  <c r="P237" i="1"/>
  <c r="P245" i="1"/>
  <c r="P253" i="1"/>
  <c r="P261" i="1"/>
  <c r="P269" i="1"/>
  <c r="P277" i="1"/>
  <c r="P285" i="1"/>
  <c r="P293" i="1"/>
  <c r="P301" i="1"/>
  <c r="P309" i="1"/>
  <c r="P317" i="1"/>
  <c r="P325" i="1"/>
  <c r="P333" i="1"/>
  <c r="P341" i="1"/>
  <c r="P349" i="1"/>
  <c r="P357" i="1"/>
  <c r="P365" i="1"/>
  <c r="P373" i="1"/>
  <c r="P381" i="1"/>
  <c r="P389" i="1"/>
  <c r="P397" i="1"/>
  <c r="P405" i="1"/>
  <c r="P413" i="1"/>
  <c r="P421" i="1"/>
  <c r="P429" i="1"/>
  <c r="P437" i="1"/>
  <c r="P445" i="1"/>
  <c r="P453" i="1"/>
  <c r="P461" i="1"/>
  <c r="P469" i="1"/>
  <c r="P477" i="1"/>
  <c r="P485" i="1"/>
  <c r="P493" i="1"/>
  <c r="P501" i="1"/>
  <c r="P509" i="1"/>
  <c r="P517" i="1"/>
  <c r="P525" i="1"/>
  <c r="P533" i="1"/>
  <c r="P541" i="1"/>
  <c r="P549" i="1"/>
  <c r="P557" i="1"/>
  <c r="P565" i="1"/>
  <c r="P573" i="1"/>
  <c r="P581" i="1"/>
  <c r="P589" i="1"/>
  <c r="P597" i="1"/>
  <c r="P605" i="1"/>
  <c r="P613" i="1"/>
  <c r="P621" i="1"/>
  <c r="P629" i="1"/>
  <c r="P637" i="1"/>
  <c r="P645" i="1"/>
  <c r="P653" i="1"/>
  <c r="P661" i="1"/>
  <c r="P669" i="1"/>
  <c r="P677" i="1"/>
  <c r="P685" i="1"/>
  <c r="P693" i="1"/>
  <c r="P701" i="1"/>
  <c r="P709" i="1"/>
  <c r="P717" i="1"/>
  <c r="P725" i="1"/>
  <c r="P733" i="1"/>
  <c r="P741" i="1"/>
  <c r="P749" i="1"/>
  <c r="P757" i="1"/>
  <c r="P765" i="1"/>
  <c r="P773" i="1"/>
  <c r="P781" i="1"/>
  <c r="P789" i="1"/>
  <c r="P797" i="1"/>
  <c r="P12" i="1"/>
  <c r="P76" i="1"/>
  <c r="P140" i="1"/>
  <c r="P204" i="1"/>
  <c r="P268" i="1"/>
  <c r="P332" i="1"/>
  <c r="P396" i="1"/>
  <c r="P460" i="1"/>
  <c r="P524" i="1"/>
  <c r="P588" i="1"/>
  <c r="P652" i="1"/>
  <c r="P716" i="1"/>
  <c r="P780" i="1"/>
  <c r="P821" i="1"/>
  <c r="P837" i="1"/>
  <c r="P853" i="1"/>
  <c r="P869" i="1"/>
  <c r="P885" i="1"/>
  <c r="P901" i="1"/>
  <c r="P917" i="1"/>
  <c r="P929" i="1"/>
  <c r="P940" i="1"/>
  <c r="P951" i="1"/>
  <c r="P961" i="1"/>
  <c r="P972" i="1"/>
  <c r="P983" i="1"/>
  <c r="P993" i="1"/>
  <c r="P1004" i="1"/>
  <c r="P1014" i="1"/>
  <c r="P1023" i="1"/>
  <c r="P1031" i="1"/>
  <c r="P1039" i="1"/>
  <c r="P1047" i="1"/>
  <c r="P1055" i="1"/>
  <c r="P1063" i="1"/>
  <c r="P1071" i="1"/>
  <c r="P1079" i="1"/>
  <c r="P1087" i="1"/>
  <c r="P1095" i="1"/>
  <c r="P1103" i="1"/>
  <c r="P1111" i="1"/>
  <c r="P1119" i="1"/>
  <c r="P1127" i="1"/>
  <c r="P1135" i="1"/>
  <c r="P1143" i="1"/>
  <c r="P1151" i="1"/>
  <c r="P1159" i="1"/>
  <c r="P1167" i="1"/>
  <c r="P20" i="1"/>
  <c r="P84" i="1"/>
  <c r="P148" i="1"/>
  <c r="P212" i="1"/>
  <c r="P276" i="1"/>
  <c r="P340" i="1"/>
  <c r="P404" i="1"/>
  <c r="P468" i="1"/>
  <c r="P532" i="1"/>
  <c r="P596" i="1"/>
  <c r="P660" i="1"/>
  <c r="P724" i="1"/>
  <c r="P788" i="1"/>
  <c r="P823" i="1"/>
  <c r="P839" i="1"/>
  <c r="P855" i="1"/>
  <c r="P871" i="1"/>
  <c r="P887" i="1"/>
  <c r="P903" i="1"/>
  <c r="P919" i="1"/>
  <c r="P930" i="1"/>
  <c r="P941" i="1"/>
  <c r="P952" i="1"/>
  <c r="P962" i="1"/>
  <c r="P973" i="1"/>
  <c r="P984" i="1"/>
  <c r="P994" i="1"/>
  <c r="P1005" i="1"/>
  <c r="P1015" i="1"/>
  <c r="P1024" i="1"/>
  <c r="P1032" i="1"/>
  <c r="P1040" i="1"/>
  <c r="P1048" i="1"/>
  <c r="P1056" i="1"/>
  <c r="P1064" i="1"/>
  <c r="P1072" i="1"/>
  <c r="P1080" i="1"/>
  <c r="P1088" i="1"/>
  <c r="P1096" i="1"/>
  <c r="P1104" i="1"/>
  <c r="P1112" i="1"/>
  <c r="P1120" i="1"/>
  <c r="P1128" i="1"/>
  <c r="P1136" i="1"/>
  <c r="P1144" i="1"/>
  <c r="P1152" i="1"/>
  <c r="P1160" i="1"/>
  <c r="P1168" i="1"/>
  <c r="P28" i="1"/>
  <c r="P92" i="1"/>
  <c r="P156" i="1"/>
  <c r="P220" i="1"/>
  <c r="P284" i="1"/>
  <c r="P348" i="1"/>
  <c r="P412" i="1"/>
  <c r="P476" i="1"/>
  <c r="P540" i="1"/>
  <c r="P604" i="1"/>
  <c r="P668" i="1"/>
  <c r="P732" i="1"/>
  <c r="P796" i="1"/>
  <c r="P824" i="1"/>
  <c r="P840" i="1"/>
  <c r="P856" i="1"/>
  <c r="P872" i="1"/>
  <c r="P888" i="1"/>
  <c r="P904" i="1"/>
  <c r="P920" i="1"/>
  <c r="P932" i="1"/>
  <c r="P943" i="1"/>
  <c r="P953" i="1"/>
  <c r="P964" i="1"/>
  <c r="P975" i="1"/>
  <c r="P985" i="1"/>
  <c r="P996" i="1"/>
  <c r="P1007" i="1"/>
  <c r="P1016" i="1"/>
  <c r="P1025" i="1"/>
  <c r="P1033" i="1"/>
  <c r="P1041" i="1"/>
  <c r="P1049" i="1"/>
  <c r="P1057" i="1"/>
  <c r="P1065" i="1"/>
  <c r="P1073" i="1"/>
  <c r="P1081" i="1"/>
  <c r="P1089" i="1"/>
  <c r="P1097" i="1"/>
  <c r="P1105" i="1"/>
  <c r="P1113" i="1"/>
  <c r="P1121" i="1"/>
  <c r="P1129" i="1"/>
  <c r="P1137" i="1"/>
  <c r="P1145" i="1"/>
  <c r="P1153" i="1"/>
  <c r="P1161" i="1"/>
  <c r="P1169" i="1"/>
  <c r="P36" i="1"/>
  <c r="P100" i="1"/>
  <c r="P164" i="1"/>
  <c r="P228" i="1"/>
  <c r="P292" i="1"/>
  <c r="P356" i="1"/>
  <c r="P420" i="1"/>
  <c r="P484" i="1"/>
  <c r="P548" i="1"/>
  <c r="P612" i="1"/>
  <c r="P676" i="1"/>
  <c r="P740" i="1"/>
  <c r="P804" i="1"/>
  <c r="P828" i="1"/>
  <c r="P844" i="1"/>
  <c r="P860" i="1"/>
  <c r="P876" i="1"/>
  <c r="P892" i="1"/>
  <c r="P908" i="1"/>
  <c r="P922" i="1"/>
  <c r="P933" i="1"/>
  <c r="P944" i="1"/>
  <c r="P954" i="1"/>
  <c r="P965" i="1"/>
  <c r="P976" i="1"/>
  <c r="P986" i="1"/>
  <c r="P997" i="1"/>
  <c r="P1008" i="1"/>
  <c r="P1017" i="1"/>
  <c r="P1026" i="1"/>
  <c r="P1034" i="1"/>
  <c r="P1042" i="1"/>
  <c r="P1050" i="1"/>
  <c r="P1058" i="1"/>
  <c r="P1066" i="1"/>
  <c r="P1074" i="1"/>
  <c r="P1082" i="1"/>
  <c r="P1090" i="1"/>
  <c r="P1098" i="1"/>
  <c r="P1106" i="1"/>
  <c r="P1114" i="1"/>
  <c r="P1122" i="1"/>
  <c r="P1130" i="1"/>
  <c r="P1138" i="1"/>
  <c r="P1146" i="1"/>
  <c r="P1154" i="1"/>
  <c r="P1162" i="1"/>
  <c r="P44" i="1"/>
  <c r="P108" i="1"/>
  <c r="P172" i="1"/>
  <c r="P236" i="1"/>
  <c r="P300" i="1"/>
  <c r="P364" i="1"/>
  <c r="P428" i="1"/>
  <c r="P492" i="1"/>
  <c r="P556" i="1"/>
  <c r="P620" i="1"/>
  <c r="P684" i="1"/>
  <c r="P748" i="1"/>
  <c r="P805" i="1"/>
  <c r="P829" i="1"/>
  <c r="P845" i="1"/>
  <c r="P861" i="1"/>
  <c r="P877" i="1"/>
  <c r="P893" i="1"/>
  <c r="P909" i="1"/>
  <c r="P924" i="1"/>
  <c r="P935" i="1"/>
  <c r="P945" i="1"/>
  <c r="P956" i="1"/>
  <c r="P967" i="1"/>
  <c r="P977" i="1"/>
  <c r="P988" i="1"/>
  <c r="P999" i="1"/>
  <c r="P1009" i="1"/>
  <c r="P1018" i="1"/>
  <c r="P1027" i="1"/>
  <c r="P1035" i="1"/>
  <c r="P1043" i="1"/>
  <c r="P1051" i="1"/>
  <c r="P1059" i="1"/>
  <c r="P1067" i="1"/>
  <c r="P1075" i="1"/>
  <c r="P1083" i="1"/>
  <c r="P1091" i="1"/>
  <c r="P1099" i="1"/>
  <c r="P1107" i="1"/>
  <c r="P1115" i="1"/>
  <c r="P1123" i="1"/>
  <c r="P1131" i="1"/>
  <c r="P1139" i="1"/>
  <c r="P1147" i="1"/>
  <c r="P1155" i="1"/>
  <c r="P1163" i="1"/>
  <c r="P196" i="1"/>
  <c r="P772" i="1"/>
  <c r="P852" i="1"/>
  <c r="P916" i="1"/>
  <c r="P949" i="1"/>
  <c r="P981" i="1"/>
  <c r="P1030" i="1"/>
  <c r="P1054" i="1"/>
  <c r="P1078" i="1"/>
  <c r="P1110" i="1"/>
  <c r="P1134" i="1"/>
  <c r="P1158" i="1"/>
  <c r="P52" i="1"/>
  <c r="P116" i="1"/>
  <c r="P180" i="1"/>
  <c r="P244" i="1"/>
  <c r="P308" i="1"/>
  <c r="P372" i="1"/>
  <c r="P436" i="1"/>
  <c r="P500" i="1"/>
  <c r="P564" i="1"/>
  <c r="P628" i="1"/>
  <c r="P692" i="1"/>
  <c r="P756" i="1"/>
  <c r="P812" i="1"/>
  <c r="P831" i="1"/>
  <c r="P847" i="1"/>
  <c r="P863" i="1"/>
  <c r="P879" i="1"/>
  <c r="P895" i="1"/>
  <c r="P911" i="1"/>
  <c r="P925" i="1"/>
  <c r="P936" i="1"/>
  <c r="P946" i="1"/>
  <c r="P957" i="1"/>
  <c r="P968" i="1"/>
  <c r="P978" i="1"/>
  <c r="P989" i="1"/>
  <c r="P1000" i="1"/>
  <c r="P1010" i="1"/>
  <c r="P1020" i="1"/>
  <c r="P1028" i="1"/>
  <c r="P1036" i="1"/>
  <c r="P1044" i="1"/>
  <c r="P1052" i="1"/>
  <c r="P1060" i="1"/>
  <c r="P1068" i="1"/>
  <c r="P1076" i="1"/>
  <c r="P1084" i="1"/>
  <c r="P1092" i="1"/>
  <c r="P1100" i="1"/>
  <c r="P1108" i="1"/>
  <c r="P1116" i="1"/>
  <c r="P1124" i="1"/>
  <c r="P1132" i="1"/>
  <c r="P1140" i="1"/>
  <c r="P1148" i="1"/>
  <c r="P1156" i="1"/>
  <c r="P1164" i="1"/>
  <c r="P132" i="1"/>
  <c r="P260" i="1"/>
  <c r="P388" i="1"/>
  <c r="P516" i="1"/>
  <c r="P644" i="1"/>
  <c r="P820" i="1"/>
  <c r="P868" i="1"/>
  <c r="P900" i="1"/>
  <c r="P938" i="1"/>
  <c r="P970" i="1"/>
  <c r="P992" i="1"/>
  <c r="P1013" i="1"/>
  <c r="P1038" i="1"/>
  <c r="P1062" i="1"/>
  <c r="P1086" i="1"/>
  <c r="P1102" i="1"/>
  <c r="P1126" i="1"/>
  <c r="P1150" i="1"/>
  <c r="P60" i="1"/>
  <c r="P124" i="1"/>
  <c r="P188" i="1"/>
  <c r="P252" i="1"/>
  <c r="P316" i="1"/>
  <c r="P380" i="1"/>
  <c r="P444" i="1"/>
  <c r="P508" i="1"/>
  <c r="P572" i="1"/>
  <c r="P636" i="1"/>
  <c r="P700" i="1"/>
  <c r="P764" i="1"/>
  <c r="P813" i="1"/>
  <c r="P832" i="1"/>
  <c r="P848" i="1"/>
  <c r="P864" i="1"/>
  <c r="P880" i="1"/>
  <c r="P896" i="1"/>
  <c r="P912" i="1"/>
  <c r="P927" i="1"/>
  <c r="P937" i="1"/>
  <c r="P948" i="1"/>
  <c r="P959" i="1"/>
  <c r="P969" i="1"/>
  <c r="P980" i="1"/>
  <c r="P991" i="1"/>
  <c r="P1001" i="1"/>
  <c r="P1012" i="1"/>
  <c r="P1021" i="1"/>
  <c r="P1029" i="1"/>
  <c r="P1037" i="1"/>
  <c r="P1045" i="1"/>
  <c r="P1053" i="1"/>
  <c r="P1061" i="1"/>
  <c r="P1069" i="1"/>
  <c r="P1077" i="1"/>
  <c r="P1085" i="1"/>
  <c r="P1093" i="1"/>
  <c r="P1101" i="1"/>
  <c r="P1109" i="1"/>
  <c r="P1117" i="1"/>
  <c r="P1125" i="1"/>
  <c r="P1133" i="1"/>
  <c r="P1141" i="1"/>
  <c r="P1149" i="1"/>
  <c r="P1157" i="1"/>
  <c r="P1165" i="1"/>
  <c r="P68" i="1"/>
  <c r="P324" i="1"/>
  <c r="P452" i="1"/>
  <c r="P580" i="1"/>
  <c r="P708" i="1"/>
  <c r="P836" i="1"/>
  <c r="P884" i="1"/>
  <c r="P928" i="1"/>
  <c r="P960" i="1"/>
  <c r="P1002" i="1"/>
  <c r="P1022" i="1"/>
  <c r="P1046" i="1"/>
  <c r="P1070" i="1"/>
  <c r="P1094" i="1"/>
  <c r="P1118" i="1"/>
  <c r="P1142" i="1"/>
  <c r="P1166" i="1"/>
  <c r="P5" i="1"/>
  <c r="AS1322" i="1" l="1"/>
  <c r="AS1136" i="1"/>
  <c r="AS1344" i="1"/>
  <c r="AS1339" i="1"/>
  <c r="AS1330" i="1"/>
  <c r="AS1321" i="1"/>
  <c r="AS1312" i="1"/>
  <c r="AS1307" i="1"/>
  <c r="AS1298" i="1"/>
  <c r="AS1289" i="1"/>
  <c r="AS1280" i="1"/>
  <c r="AS1256" i="1"/>
  <c r="AS1243" i="1"/>
  <c r="AS1170" i="1"/>
  <c r="AS1145" i="1"/>
  <c r="AS1121" i="1"/>
  <c r="AS1097" i="1"/>
  <c r="AS1083" i="1"/>
  <c r="AS1056" i="1"/>
  <c r="AS1019" i="1"/>
  <c r="AS946" i="1"/>
  <c r="AS1388" i="1"/>
  <c r="AS1376" i="1"/>
  <c r="AS1368" i="1"/>
  <c r="AS1356" i="1"/>
  <c r="AS1343" i="1"/>
  <c r="AS1316" i="1"/>
  <c r="AS1293" i="1"/>
  <c r="AS1279" i="1"/>
  <c r="AS1255" i="1"/>
  <c r="AS1144" i="1"/>
  <c r="AS1107" i="1"/>
  <c r="AS1081" i="1"/>
  <c r="AS978" i="1"/>
  <c r="AS1347" i="1"/>
  <c r="AS1338" i="1"/>
  <c r="AS1329" i="1"/>
  <c r="AS1320" i="1"/>
  <c r="AS1315" i="1"/>
  <c r="AS1306" i="1"/>
  <c r="AS1297" i="1"/>
  <c r="AS1288" i="1"/>
  <c r="AS1283" i="1"/>
  <c r="AS1273" i="1"/>
  <c r="AS1267" i="1"/>
  <c r="AS1248" i="1"/>
  <c r="AS1235" i="1"/>
  <c r="AS1179" i="1"/>
  <c r="AS1154" i="1"/>
  <c r="AS1130" i="1"/>
  <c r="AS1106" i="1"/>
  <c r="AS1010" i="1"/>
  <c r="AS937" i="1"/>
  <c r="AS683" i="1"/>
  <c r="AS1380" i="1"/>
  <c r="AS1364" i="1"/>
  <c r="AS1348" i="1"/>
  <c r="AS1325" i="1"/>
  <c r="AS1302" i="1"/>
  <c r="AS1268" i="1"/>
  <c r="AS1131" i="1"/>
  <c r="AS903" i="1"/>
  <c r="AS1391" i="1"/>
  <c r="AS1387" i="1"/>
  <c r="AS1383" i="1"/>
  <c r="AS1379" i="1"/>
  <c r="AS1375" i="1"/>
  <c r="AS1371" i="1"/>
  <c r="AS1367" i="1"/>
  <c r="AS1363" i="1"/>
  <c r="AS1359" i="1"/>
  <c r="AS1355" i="1"/>
  <c r="AS1351" i="1"/>
  <c r="AS1342" i="1"/>
  <c r="AS1333" i="1"/>
  <c r="AS1324" i="1"/>
  <c r="AS1319" i="1"/>
  <c r="AS1310" i="1"/>
  <c r="AS1301" i="1"/>
  <c r="AS1292" i="1"/>
  <c r="AS1287" i="1"/>
  <c r="AS1260" i="1"/>
  <c r="AS1247" i="1"/>
  <c r="AS1228" i="1"/>
  <c r="AS1220" i="1"/>
  <c r="AS1177" i="1"/>
  <c r="AS1153" i="1"/>
  <c r="AS1129" i="1"/>
  <c r="AS1104" i="1"/>
  <c r="AS1042" i="1"/>
  <c r="AS969" i="1"/>
  <c r="AS1061" i="1"/>
  <c r="AS1052" i="1"/>
  <c r="AS1047" i="1"/>
  <c r="AS1038" i="1"/>
  <c r="AS1029" i="1"/>
  <c r="AS1020" i="1"/>
  <c r="AS1015" i="1"/>
  <c r="AS1006" i="1"/>
  <c r="AS997" i="1"/>
  <c r="AS988" i="1"/>
  <c r="AS983" i="1"/>
  <c r="AS974" i="1"/>
  <c r="AS965" i="1"/>
  <c r="AS956" i="1"/>
  <c r="AS951" i="1"/>
  <c r="AS942" i="1"/>
  <c r="AS933" i="1"/>
  <c r="AS924" i="1"/>
  <c r="AS919" i="1"/>
  <c r="AS910" i="1"/>
  <c r="AS904" i="1"/>
  <c r="AS898" i="1"/>
  <c r="AS831" i="1"/>
  <c r="AS651" i="1"/>
  <c r="AS564" i="1"/>
  <c r="AS500" i="1"/>
  <c r="AS176" i="1"/>
  <c r="AS840" i="1"/>
  <c r="AS836" i="1"/>
  <c r="AS832" i="1"/>
  <c r="AS828" i="1"/>
  <c r="AS824" i="1"/>
  <c r="AS820" i="1"/>
  <c r="AS816" i="1"/>
  <c r="AS812" i="1"/>
  <c r="AS808" i="1"/>
  <c r="AS804" i="1"/>
  <c r="AS800" i="1"/>
  <c r="AS796" i="1"/>
  <c r="AS792" i="1"/>
  <c r="AS788" i="1"/>
  <c r="AS784" i="1"/>
  <c r="AS780" i="1"/>
  <c r="AS776" i="1"/>
  <c r="AS772" i="1"/>
  <c r="AS768" i="1"/>
  <c r="AS764" i="1"/>
  <c r="AS760" i="1"/>
  <c r="AS756" i="1"/>
  <c r="AS752" i="1"/>
  <c r="AS748" i="1"/>
  <c r="AS744" i="1"/>
  <c r="AS740" i="1"/>
  <c r="AS736" i="1"/>
  <c r="AS732" i="1"/>
  <c r="AS728" i="1"/>
  <c r="AS724" i="1"/>
  <c r="AS720" i="1"/>
  <c r="AS716" i="1"/>
  <c r="AS712" i="1"/>
  <c r="AS708" i="1"/>
  <c r="AS704" i="1"/>
  <c r="AS700" i="1"/>
  <c r="AS696" i="1"/>
  <c r="AS687" i="1"/>
  <c r="AS678" i="1"/>
  <c r="AS664" i="1"/>
  <c r="AS655" i="1"/>
  <c r="AS646" i="1"/>
  <c r="AS632" i="1"/>
  <c r="AS623" i="1"/>
  <c r="AS614" i="1"/>
  <c r="AS604" i="1"/>
  <c r="AS250" i="1"/>
  <c r="AS691" i="1"/>
  <c r="AS682" i="1"/>
  <c r="AS668" i="1"/>
  <c r="AS659" i="1"/>
  <c r="AS650" i="1"/>
  <c r="AS636" i="1"/>
  <c r="AS627" i="1"/>
  <c r="AS618" i="1"/>
  <c r="AS598" i="1"/>
  <c r="AS313" i="1"/>
  <c r="AS240" i="1"/>
  <c r="AS150" i="1"/>
  <c r="AS827" i="1"/>
  <c r="AS823" i="1"/>
  <c r="AS819" i="1"/>
  <c r="AS815" i="1"/>
  <c r="AS811" i="1"/>
  <c r="AS807" i="1"/>
  <c r="AS803" i="1"/>
  <c r="AS799" i="1"/>
  <c r="AS795" i="1"/>
  <c r="AS791" i="1"/>
  <c r="AS787" i="1"/>
  <c r="AS783" i="1"/>
  <c r="AS779" i="1"/>
  <c r="AS775" i="1"/>
  <c r="AS771" i="1"/>
  <c r="AS767" i="1"/>
  <c r="AS763" i="1"/>
  <c r="AS759" i="1"/>
  <c r="AS755" i="1"/>
  <c r="AS751" i="1"/>
  <c r="AS747" i="1"/>
  <c r="AS743" i="1"/>
  <c r="AS739" i="1"/>
  <c r="AS735" i="1"/>
  <c r="AS731" i="1"/>
  <c r="AS727" i="1"/>
  <c r="AS723" i="1"/>
  <c r="AS719" i="1"/>
  <c r="AS715" i="1"/>
  <c r="AS711" i="1"/>
  <c r="AS707" i="1"/>
  <c r="AS703" i="1"/>
  <c r="AS699" i="1"/>
  <c r="AS695" i="1"/>
  <c r="AS686" i="1"/>
  <c r="AS672" i="1"/>
  <c r="AS663" i="1"/>
  <c r="AS654" i="1"/>
  <c r="AS640" i="1"/>
  <c r="AS631" i="1"/>
  <c r="AS622" i="1"/>
  <c r="AS608" i="1"/>
  <c r="AS592" i="1"/>
  <c r="AS134" i="1"/>
  <c r="AS690" i="1"/>
  <c r="AS676" i="1"/>
  <c r="AS667" i="1"/>
  <c r="AS658" i="1"/>
  <c r="AS644" i="1"/>
  <c r="AS635" i="1"/>
  <c r="AS626" i="1"/>
  <c r="AS612" i="1"/>
  <c r="AS602" i="1"/>
  <c r="AS584" i="1"/>
  <c r="AS576" i="1"/>
  <c r="AS568" i="1"/>
  <c r="AS560" i="1"/>
  <c r="AS552" i="1"/>
  <c r="AS544" i="1"/>
  <c r="AS536" i="1"/>
  <c r="AS528" i="1"/>
  <c r="AS520" i="1"/>
  <c r="AS512" i="1"/>
  <c r="AS504" i="1"/>
  <c r="AS496" i="1"/>
  <c r="AS488" i="1"/>
  <c r="AS480" i="1"/>
  <c r="AS472" i="1"/>
  <c r="AS464" i="1"/>
  <c r="AS456" i="1"/>
  <c r="AS218" i="1"/>
  <c r="AS118" i="1"/>
  <c r="AS894" i="1"/>
  <c r="AS890" i="1"/>
  <c r="AS886" i="1"/>
  <c r="AS882" i="1"/>
  <c r="AS878" i="1"/>
  <c r="AS874" i="1"/>
  <c r="AS870" i="1"/>
  <c r="AS866" i="1"/>
  <c r="AS862" i="1"/>
  <c r="AS858" i="1"/>
  <c r="AS854" i="1"/>
  <c r="AS850" i="1"/>
  <c r="AS846" i="1"/>
  <c r="AS842" i="1"/>
  <c r="AS838" i="1"/>
  <c r="AS834" i="1"/>
  <c r="AS830" i="1"/>
  <c r="AS826" i="1"/>
  <c r="AS822" i="1"/>
  <c r="AS818" i="1"/>
  <c r="AS814" i="1"/>
  <c r="AS810" i="1"/>
  <c r="AS806" i="1"/>
  <c r="AS802" i="1"/>
  <c r="AS798" i="1"/>
  <c r="AS794" i="1"/>
  <c r="AS790" i="1"/>
  <c r="AS786" i="1"/>
  <c r="AS782" i="1"/>
  <c r="AS778" i="1"/>
  <c r="AS774" i="1"/>
  <c r="AS770" i="1"/>
  <c r="AS766" i="1"/>
  <c r="AS762" i="1"/>
  <c r="AS758" i="1"/>
  <c r="AS754" i="1"/>
  <c r="AS750" i="1"/>
  <c r="AS746" i="1"/>
  <c r="AS742" i="1"/>
  <c r="AS738" i="1"/>
  <c r="AS734" i="1"/>
  <c r="AS730" i="1"/>
  <c r="AS726" i="1"/>
  <c r="AS722" i="1"/>
  <c r="AS718" i="1"/>
  <c r="AS714" i="1"/>
  <c r="AS710" i="1"/>
  <c r="AS706" i="1"/>
  <c r="AS702" i="1"/>
  <c r="AS698" i="1"/>
  <c r="AS694" i="1"/>
  <c r="AS680" i="1"/>
  <c r="AS671" i="1"/>
  <c r="AS662" i="1"/>
  <c r="AS648" i="1"/>
  <c r="AS639" i="1"/>
  <c r="AS630" i="1"/>
  <c r="AS616" i="1"/>
  <c r="AS596" i="1"/>
  <c r="AS339" i="1"/>
  <c r="AS208" i="1"/>
  <c r="AS684" i="1"/>
  <c r="AS675" i="1"/>
  <c r="AS666" i="1"/>
  <c r="AS652" i="1"/>
  <c r="AS643" i="1"/>
  <c r="AS634" i="1"/>
  <c r="AS620" i="1"/>
  <c r="AS611" i="1"/>
  <c r="AS606" i="1"/>
  <c r="AS334" i="1"/>
  <c r="AS909" i="1"/>
  <c r="AS905" i="1"/>
  <c r="AS901" i="1"/>
  <c r="AS897" i="1"/>
  <c r="AS893" i="1"/>
  <c r="AS889" i="1"/>
  <c r="AS885" i="1"/>
  <c r="AS881" i="1"/>
  <c r="AS877" i="1"/>
  <c r="AS873" i="1"/>
  <c r="AS869" i="1"/>
  <c r="AS865" i="1"/>
  <c r="AS861" i="1"/>
  <c r="AS857" i="1"/>
  <c r="AS853" i="1"/>
  <c r="AS849" i="1"/>
  <c r="AS845" i="1"/>
  <c r="AS841" i="1"/>
  <c r="AS837" i="1"/>
  <c r="AS833" i="1"/>
  <c r="AS829" i="1"/>
  <c r="AS825" i="1"/>
  <c r="AS821" i="1"/>
  <c r="AS817" i="1"/>
  <c r="AS813" i="1"/>
  <c r="AS809" i="1"/>
  <c r="AS805" i="1"/>
  <c r="AS801" i="1"/>
  <c r="AS797" i="1"/>
  <c r="AS793" i="1"/>
  <c r="AS789" i="1"/>
  <c r="AS785" i="1"/>
  <c r="AS781" i="1"/>
  <c r="AS777" i="1"/>
  <c r="AS773" i="1"/>
  <c r="AS769" i="1"/>
  <c r="AS765" i="1"/>
  <c r="AS761" i="1"/>
  <c r="AS757" i="1"/>
  <c r="AS753" i="1"/>
  <c r="AS749" i="1"/>
  <c r="AS745" i="1"/>
  <c r="AS741" i="1"/>
  <c r="AS737" i="1"/>
  <c r="AS733" i="1"/>
  <c r="AS729" i="1"/>
  <c r="AS725" i="1"/>
  <c r="AS721" i="1"/>
  <c r="AS717" i="1"/>
  <c r="AS713" i="1"/>
  <c r="AS709" i="1"/>
  <c r="AS705" i="1"/>
  <c r="AS701" i="1"/>
  <c r="AS697" i="1"/>
  <c r="AS688" i="1"/>
  <c r="AS679" i="1"/>
  <c r="AS670" i="1"/>
  <c r="AS656" i="1"/>
  <c r="AS647" i="1"/>
  <c r="AS638" i="1"/>
  <c r="AS624" i="1"/>
  <c r="AS615" i="1"/>
  <c r="AS600" i="1"/>
  <c r="AS272" i="1"/>
  <c r="AS186" i="1"/>
  <c r="AS607" i="1"/>
  <c r="AS603" i="1"/>
  <c r="AS599" i="1"/>
  <c r="AS595" i="1"/>
  <c r="AS591" i="1"/>
  <c r="AS587" i="1"/>
  <c r="AS583" i="1"/>
  <c r="AS579" i="1"/>
  <c r="AS575" i="1"/>
  <c r="AS571" i="1"/>
  <c r="AS567" i="1"/>
  <c r="AS563" i="1"/>
  <c r="AS559" i="1"/>
  <c r="AS555" i="1"/>
  <c r="AS551" i="1"/>
  <c r="AS547" i="1"/>
  <c r="AS543" i="1"/>
  <c r="AS539" i="1"/>
  <c r="AS535" i="1"/>
  <c r="AS531" i="1"/>
  <c r="AS527" i="1"/>
  <c r="AS523" i="1"/>
  <c r="AS519" i="1"/>
  <c r="AS515" i="1"/>
  <c r="AS511" i="1"/>
  <c r="AS507" i="1"/>
  <c r="AS503" i="1"/>
  <c r="AS499" i="1"/>
  <c r="AS495" i="1"/>
  <c r="AS491" i="1"/>
  <c r="AS487" i="1"/>
  <c r="AS483" i="1"/>
  <c r="AS479" i="1"/>
  <c r="AS475" i="1"/>
  <c r="AS471" i="1"/>
  <c r="AS467" i="1"/>
  <c r="AS463" i="1"/>
  <c r="AS459" i="1"/>
  <c r="AS455" i="1"/>
  <c r="AS451" i="1"/>
  <c r="AS447" i="1"/>
  <c r="AS443" i="1"/>
  <c r="AS439" i="1"/>
  <c r="AS435" i="1"/>
  <c r="AS431" i="1"/>
  <c r="AS427" i="1"/>
  <c r="AS423" i="1"/>
  <c r="AS419" i="1"/>
  <c r="AS415" i="1"/>
  <c r="AS411" i="1"/>
  <c r="AS407" i="1"/>
  <c r="AS403" i="1"/>
  <c r="AS399" i="1"/>
  <c r="AS395" i="1"/>
  <c r="AS391" i="1"/>
  <c r="AS387" i="1"/>
  <c r="AS383" i="1"/>
  <c r="AS379" i="1"/>
  <c r="AS375" i="1"/>
  <c r="AS371" i="1"/>
  <c r="AS367" i="1"/>
  <c r="AS363" i="1"/>
  <c r="AS359" i="1"/>
  <c r="AS355" i="1"/>
  <c r="AS351" i="1"/>
  <c r="AS347" i="1"/>
  <c r="AS343" i="1"/>
  <c r="AS338" i="1"/>
  <c r="AS329" i="1"/>
  <c r="AS324" i="1"/>
  <c r="AS318" i="1"/>
  <c r="AS312" i="1"/>
  <c r="AS304" i="1"/>
  <c r="AS296" i="1"/>
  <c r="AS288" i="1"/>
  <c r="AS280" i="1"/>
  <c r="AS270" i="1"/>
  <c r="AS260" i="1"/>
  <c r="AS238" i="1"/>
  <c r="AS228" i="1"/>
  <c r="AS206" i="1"/>
  <c r="AS196" i="1"/>
  <c r="AS174" i="1"/>
  <c r="AS164" i="1"/>
  <c r="AS342" i="1"/>
  <c r="AS333" i="1"/>
  <c r="AS258" i="1"/>
  <c r="AS248" i="1"/>
  <c r="AS226" i="1"/>
  <c r="AS216" i="1"/>
  <c r="AS194" i="1"/>
  <c r="AS184" i="1"/>
  <c r="AS162" i="1"/>
  <c r="AS146" i="1"/>
  <c r="AS130" i="1"/>
  <c r="AS114" i="1"/>
  <c r="AS590" i="1"/>
  <c r="AS586" i="1"/>
  <c r="AS582" i="1"/>
  <c r="AS578" i="1"/>
  <c r="AS574" i="1"/>
  <c r="AS570" i="1"/>
  <c r="AS566" i="1"/>
  <c r="AS562" i="1"/>
  <c r="AS558" i="1"/>
  <c r="AS554" i="1"/>
  <c r="AS550" i="1"/>
  <c r="AS546" i="1"/>
  <c r="AS542" i="1"/>
  <c r="AS538" i="1"/>
  <c r="AS534" i="1"/>
  <c r="AS530" i="1"/>
  <c r="AS526" i="1"/>
  <c r="AS522" i="1"/>
  <c r="AS518" i="1"/>
  <c r="AS514" i="1"/>
  <c r="AS510" i="1"/>
  <c r="AS506" i="1"/>
  <c r="AS502" i="1"/>
  <c r="AS498" i="1"/>
  <c r="AS494" i="1"/>
  <c r="AS490" i="1"/>
  <c r="AS486" i="1"/>
  <c r="AS482" i="1"/>
  <c r="AS478" i="1"/>
  <c r="AS474" i="1"/>
  <c r="AS470" i="1"/>
  <c r="AS466" i="1"/>
  <c r="AS462" i="1"/>
  <c r="AS458" i="1"/>
  <c r="AS454" i="1"/>
  <c r="AS450" i="1"/>
  <c r="AS446" i="1"/>
  <c r="AS442" i="1"/>
  <c r="AS438" i="1"/>
  <c r="AS434" i="1"/>
  <c r="AS430" i="1"/>
  <c r="AS426" i="1"/>
  <c r="AS422" i="1"/>
  <c r="AS418" i="1"/>
  <c r="AS414" i="1"/>
  <c r="AS410" i="1"/>
  <c r="AS406" i="1"/>
  <c r="AS402" i="1"/>
  <c r="AS398" i="1"/>
  <c r="AS394" i="1"/>
  <c r="AS390" i="1"/>
  <c r="AS386" i="1"/>
  <c r="AS382" i="1"/>
  <c r="AS378" i="1"/>
  <c r="AS374" i="1"/>
  <c r="AS370" i="1"/>
  <c r="AS366" i="1"/>
  <c r="AS362" i="1"/>
  <c r="AS358" i="1"/>
  <c r="AS354" i="1"/>
  <c r="AS350" i="1"/>
  <c r="AS346" i="1"/>
  <c r="AS337" i="1"/>
  <c r="AS328" i="1"/>
  <c r="AS322" i="1"/>
  <c r="AS317" i="1"/>
  <c r="AS310" i="1"/>
  <c r="AS302" i="1"/>
  <c r="AS294" i="1"/>
  <c r="AS286" i="1"/>
  <c r="AS278" i="1"/>
  <c r="AS268" i="1"/>
  <c r="AS246" i="1"/>
  <c r="AS236" i="1"/>
  <c r="AS214" i="1"/>
  <c r="AS204" i="1"/>
  <c r="AS182" i="1"/>
  <c r="AS172" i="1"/>
  <c r="AS341" i="1"/>
  <c r="AS332" i="1"/>
  <c r="AS316" i="1"/>
  <c r="AS266" i="1"/>
  <c r="AS256" i="1"/>
  <c r="AS234" i="1"/>
  <c r="AS224" i="1"/>
  <c r="AS202" i="1"/>
  <c r="AS192" i="1"/>
  <c r="AS170" i="1"/>
  <c r="AS158" i="1"/>
  <c r="AS142" i="1"/>
  <c r="AS126" i="1"/>
  <c r="AS110" i="1"/>
  <c r="AS693" i="1"/>
  <c r="AS689" i="1"/>
  <c r="AS685" i="1"/>
  <c r="AS681" i="1"/>
  <c r="AS677" i="1"/>
  <c r="AS673" i="1"/>
  <c r="AS669" i="1"/>
  <c r="AS665" i="1"/>
  <c r="AS661" i="1"/>
  <c r="AS657" i="1"/>
  <c r="AS653" i="1"/>
  <c r="AS649" i="1"/>
  <c r="AS645" i="1"/>
  <c r="AS641" i="1"/>
  <c r="AS637" i="1"/>
  <c r="AS633" i="1"/>
  <c r="AS629" i="1"/>
  <c r="AS625" i="1"/>
  <c r="AS621" i="1"/>
  <c r="AS617" i="1"/>
  <c r="AS613" i="1"/>
  <c r="AS609" i="1"/>
  <c r="AS605" i="1"/>
  <c r="AS601" i="1"/>
  <c r="AS597" i="1"/>
  <c r="AS593" i="1"/>
  <c r="AS589" i="1"/>
  <c r="AS585" i="1"/>
  <c r="AS581" i="1"/>
  <c r="AS577" i="1"/>
  <c r="AS573" i="1"/>
  <c r="AS569" i="1"/>
  <c r="AS565" i="1"/>
  <c r="AS561" i="1"/>
  <c r="AS557" i="1"/>
  <c r="AS553" i="1"/>
  <c r="AS549" i="1"/>
  <c r="AS545" i="1"/>
  <c r="AS541" i="1"/>
  <c r="AS537" i="1"/>
  <c r="AS533" i="1"/>
  <c r="AS529" i="1"/>
  <c r="AS525" i="1"/>
  <c r="AS521" i="1"/>
  <c r="AS517" i="1"/>
  <c r="AS513" i="1"/>
  <c r="AS509" i="1"/>
  <c r="AS505" i="1"/>
  <c r="AS501" i="1"/>
  <c r="AS497" i="1"/>
  <c r="AS493" i="1"/>
  <c r="AS489" i="1"/>
  <c r="AS485" i="1"/>
  <c r="AS481" i="1"/>
  <c r="AS477" i="1"/>
  <c r="AS473" i="1"/>
  <c r="AS469" i="1"/>
  <c r="AS465" i="1"/>
  <c r="AS461" i="1"/>
  <c r="AS457" i="1"/>
  <c r="AS453" i="1"/>
  <c r="AS449" i="1"/>
  <c r="AS445" i="1"/>
  <c r="AS441" i="1"/>
  <c r="AS437" i="1"/>
  <c r="AS433" i="1"/>
  <c r="AS429" i="1"/>
  <c r="AS425" i="1"/>
  <c r="AS421" i="1"/>
  <c r="AS417" i="1"/>
  <c r="AS413" i="1"/>
  <c r="AS409" i="1"/>
  <c r="AS405" i="1"/>
  <c r="AS401" i="1"/>
  <c r="AS397" i="1"/>
  <c r="AS393" i="1"/>
  <c r="AS389" i="1"/>
  <c r="AS385" i="1"/>
  <c r="AS381" i="1"/>
  <c r="AS377" i="1"/>
  <c r="AS373" i="1"/>
  <c r="AS369" i="1"/>
  <c r="AS365" i="1"/>
  <c r="AS361" i="1"/>
  <c r="AS357" i="1"/>
  <c r="AS353" i="1"/>
  <c r="AS349" i="1"/>
  <c r="AS345" i="1"/>
  <c r="AS336" i="1"/>
  <c r="AS326" i="1"/>
  <c r="AS321" i="1"/>
  <c r="AS308" i="1"/>
  <c r="AS300" i="1"/>
  <c r="AS292" i="1"/>
  <c r="AS284" i="1"/>
  <c r="AS276" i="1"/>
  <c r="AS254" i="1"/>
  <c r="AS244" i="1"/>
  <c r="AS222" i="1"/>
  <c r="AS212" i="1"/>
  <c r="AS190" i="1"/>
  <c r="AS180" i="1"/>
  <c r="AS340" i="1"/>
  <c r="AS331" i="1"/>
  <c r="AS314" i="1"/>
  <c r="AS274" i="1"/>
  <c r="AS264" i="1"/>
  <c r="AS242" i="1"/>
  <c r="AS232" i="1"/>
  <c r="AS210" i="1"/>
  <c r="AS200" i="1"/>
  <c r="AS178" i="1"/>
  <c r="AS168" i="1"/>
  <c r="AS154" i="1"/>
  <c r="AS138" i="1"/>
  <c r="AS122" i="1"/>
  <c r="AS106" i="1"/>
  <c r="AS452" i="1"/>
  <c r="AS448" i="1"/>
  <c r="AS444" i="1"/>
  <c r="AS440" i="1"/>
  <c r="AS436" i="1"/>
  <c r="AS432" i="1"/>
  <c r="AS428" i="1"/>
  <c r="AS424" i="1"/>
  <c r="AS420" i="1"/>
  <c r="AS416" i="1"/>
  <c r="AS412" i="1"/>
  <c r="AS408" i="1"/>
  <c r="AS404" i="1"/>
  <c r="AS400" i="1"/>
  <c r="AS396" i="1"/>
  <c r="AS392" i="1"/>
  <c r="AS388" i="1"/>
  <c r="AS384" i="1"/>
  <c r="AS380" i="1"/>
  <c r="AS376" i="1"/>
  <c r="AS372" i="1"/>
  <c r="AS368" i="1"/>
  <c r="AS364" i="1"/>
  <c r="AS360" i="1"/>
  <c r="AS356" i="1"/>
  <c r="AS352" i="1"/>
  <c r="AS348" i="1"/>
  <c r="AS344" i="1"/>
  <c r="AS335" i="1"/>
  <c r="AS330" i="1"/>
  <c r="AS325" i="1"/>
  <c r="AS320" i="1"/>
  <c r="AS306" i="1"/>
  <c r="AS298" i="1"/>
  <c r="AS290" i="1"/>
  <c r="AS282" i="1"/>
  <c r="AS262" i="1"/>
  <c r="AS252" i="1"/>
  <c r="AS230" i="1"/>
  <c r="AS220" i="1"/>
  <c r="AS198" i="1"/>
  <c r="AS188" i="1"/>
  <c r="AS166" i="1"/>
  <c r="AS309" i="1"/>
  <c r="AS305" i="1"/>
  <c r="AS301" i="1"/>
  <c r="AS297" i="1"/>
  <c r="AS293" i="1"/>
  <c r="AS289" i="1"/>
  <c r="AS285" i="1"/>
  <c r="AS281" i="1"/>
  <c r="AS277" i="1"/>
  <c r="AS273" i="1"/>
  <c r="AS269" i="1"/>
  <c r="AS265" i="1"/>
  <c r="AS261" i="1"/>
  <c r="AS257" i="1"/>
  <c r="AS253" i="1"/>
  <c r="AS249" i="1"/>
  <c r="AS245" i="1"/>
  <c r="AS241" i="1"/>
  <c r="AS237" i="1"/>
  <c r="AS233" i="1"/>
  <c r="AS229" i="1"/>
  <c r="AS225" i="1"/>
  <c r="AS221" i="1"/>
  <c r="AS217" i="1"/>
  <c r="AS213" i="1"/>
  <c r="AS209" i="1"/>
  <c r="AS205" i="1"/>
  <c r="AS201" i="1"/>
  <c r="AS197" i="1"/>
  <c r="AS193" i="1"/>
  <c r="AS189" i="1"/>
  <c r="AS185" i="1"/>
  <c r="AS181" i="1"/>
  <c r="AS177" i="1"/>
  <c r="AS173" i="1"/>
  <c r="AS169" i="1"/>
  <c r="AS165" i="1"/>
  <c r="AS161" i="1"/>
  <c r="AS157" i="1"/>
  <c r="AS153" i="1"/>
  <c r="AS149" i="1"/>
  <c r="AS145" i="1"/>
  <c r="AS141" i="1"/>
  <c r="AS137" i="1"/>
  <c r="AS133" i="1"/>
  <c r="AS129" i="1"/>
  <c r="AS125" i="1"/>
  <c r="AS121" i="1"/>
  <c r="AS117" i="1"/>
  <c r="AS113" i="1"/>
  <c r="AS109" i="1"/>
  <c r="AS105" i="1"/>
  <c r="AS101" i="1"/>
  <c r="AS97" i="1"/>
  <c r="AS93" i="1"/>
  <c r="AS89" i="1"/>
  <c r="AS85" i="1"/>
  <c r="AS81" i="1"/>
  <c r="AS77" i="1"/>
  <c r="AS73" i="1"/>
  <c r="AS69" i="1"/>
  <c r="AS65" i="1"/>
  <c r="AS61" i="1"/>
  <c r="AS57" i="1"/>
  <c r="AS53" i="1"/>
  <c r="AS49" i="1"/>
  <c r="AS45" i="1"/>
  <c r="AS41" i="1"/>
  <c r="AS37" i="1"/>
  <c r="AS33" i="1"/>
  <c r="AS29" i="1"/>
  <c r="AS25" i="1"/>
  <c r="AS21" i="1"/>
  <c r="AS17" i="1"/>
  <c r="AS13" i="1"/>
  <c r="AS9" i="1"/>
  <c r="AS160" i="1"/>
  <c r="AS156" i="1"/>
  <c r="AS152" i="1"/>
  <c r="AS148" i="1"/>
  <c r="AS144" i="1"/>
  <c r="AS140" i="1"/>
  <c r="AS136" i="1"/>
  <c r="AS132" i="1"/>
  <c r="AS128" i="1"/>
  <c r="AS124" i="1"/>
  <c r="AS120" i="1"/>
  <c r="AS116" i="1"/>
  <c r="AS112" i="1"/>
  <c r="AS108" i="1"/>
  <c r="AS104" i="1"/>
  <c r="AS100" i="1"/>
  <c r="AS96" i="1"/>
  <c r="AS92" i="1"/>
  <c r="AS88" i="1"/>
  <c r="AS84" i="1"/>
  <c r="AS80" i="1"/>
  <c r="AS76" i="1"/>
  <c r="AS72" i="1"/>
  <c r="AS68" i="1"/>
  <c r="AS64" i="1"/>
  <c r="AS60" i="1"/>
  <c r="AS56" i="1"/>
  <c r="AS52" i="1"/>
  <c r="AS48" i="1"/>
  <c r="AS44" i="1"/>
  <c r="AS40" i="1"/>
  <c r="AS36" i="1"/>
  <c r="AS32" i="1"/>
  <c r="AS28" i="1"/>
  <c r="AS24" i="1"/>
  <c r="AS20" i="1"/>
  <c r="AS16" i="1"/>
  <c r="AS12" i="1"/>
  <c r="AS8" i="1"/>
  <c r="AS327" i="1"/>
  <c r="AS323" i="1"/>
  <c r="AS319" i="1"/>
  <c r="AS315" i="1"/>
  <c r="AS311" i="1"/>
  <c r="AS307" i="1"/>
  <c r="AS303" i="1"/>
  <c r="AS299" i="1"/>
  <c r="AS295" i="1"/>
  <c r="AS291" i="1"/>
  <c r="AS287" i="1"/>
  <c r="AS283" i="1"/>
  <c r="AS279" i="1"/>
  <c r="AS275" i="1"/>
  <c r="AS271" i="1"/>
  <c r="AS267" i="1"/>
  <c r="AS263" i="1"/>
  <c r="AS259" i="1"/>
  <c r="AS255" i="1"/>
  <c r="AS251" i="1"/>
  <c r="AS247" i="1"/>
  <c r="AS243" i="1"/>
  <c r="AS239" i="1"/>
  <c r="AS235" i="1"/>
  <c r="AS231" i="1"/>
  <c r="AS227" i="1"/>
  <c r="AS223" i="1"/>
  <c r="AS219" i="1"/>
  <c r="AS215" i="1"/>
  <c r="AS211" i="1"/>
  <c r="AS207" i="1"/>
  <c r="AS203" i="1"/>
  <c r="AS199" i="1"/>
  <c r="AS195" i="1"/>
  <c r="AS191" i="1"/>
  <c r="AS187" i="1"/>
  <c r="AS183" i="1"/>
  <c r="AS179" i="1"/>
  <c r="AS175" i="1"/>
  <c r="AS171" i="1"/>
  <c r="AS167" i="1"/>
  <c r="AS163" i="1"/>
  <c r="AS159" i="1"/>
  <c r="AS155" i="1"/>
  <c r="AS151" i="1"/>
  <c r="AS147" i="1"/>
  <c r="AS143" i="1"/>
  <c r="AS139" i="1"/>
  <c r="AS135" i="1"/>
  <c r="AS131" i="1"/>
  <c r="AS127" i="1"/>
  <c r="AS123" i="1"/>
  <c r="AS119" i="1"/>
  <c r="AS115" i="1"/>
  <c r="AS111" i="1"/>
  <c r="AS107" i="1"/>
  <c r="AS103" i="1"/>
  <c r="AS99" i="1"/>
  <c r="AS95" i="1"/>
  <c r="AS91" i="1"/>
  <c r="AS87" i="1"/>
  <c r="AS83" i="1"/>
  <c r="AS79" i="1"/>
  <c r="AS75" i="1"/>
  <c r="AS71" i="1"/>
  <c r="AS67" i="1"/>
  <c r="AS63" i="1"/>
  <c r="AS59" i="1"/>
  <c r="AS55" i="1"/>
  <c r="AS51" i="1"/>
  <c r="AS47" i="1"/>
  <c r="AS43" i="1"/>
  <c r="AS39" i="1"/>
  <c r="AS35" i="1"/>
  <c r="AS31" i="1"/>
  <c r="AS27" i="1"/>
  <c r="AS23" i="1"/>
  <c r="AS19" i="1"/>
  <c r="AS15" i="1"/>
  <c r="AS11" i="1"/>
  <c r="AS7" i="1"/>
  <c r="AS102" i="1"/>
  <c r="AS98" i="1"/>
  <c r="AS94" i="1"/>
  <c r="AS90" i="1"/>
  <c r="AS86" i="1"/>
  <c r="AS82" i="1"/>
  <c r="AS78" i="1"/>
  <c r="AS74" i="1"/>
  <c r="AS70" i="1"/>
  <c r="AS66" i="1"/>
  <c r="AS62" i="1"/>
  <c r="AS58" i="1"/>
  <c r="AS54" i="1"/>
  <c r="AS50" i="1"/>
  <c r="AS46" i="1"/>
  <c r="AS42" i="1"/>
  <c r="AS38" i="1"/>
  <c r="AS34" i="1"/>
  <c r="AS30" i="1"/>
  <c r="AS26" i="1"/>
  <c r="AS22" i="1"/>
  <c r="AS18" i="1"/>
  <c r="AS14" i="1"/>
  <c r="AS10" i="1"/>
  <c r="AS6" i="1"/>
  <c r="AO567" i="1"/>
  <c r="AO562" i="1"/>
  <c r="AO553" i="1"/>
  <c r="AO677" i="1"/>
  <c r="AO673" i="1"/>
  <c r="AO669" i="1"/>
  <c r="AO665" i="1"/>
  <c r="AO661" i="1"/>
  <c r="AO657" i="1"/>
  <c r="AO653" i="1"/>
  <c r="AO649" i="1"/>
  <c r="AO645" i="1"/>
  <c r="AO641" i="1"/>
  <c r="AO637" i="1"/>
  <c r="AO633" i="1"/>
  <c r="AO629" i="1"/>
  <c r="AO625" i="1"/>
  <c r="AO621" i="1"/>
  <c r="AO617" i="1"/>
  <c r="AO613" i="1"/>
  <c r="AO609" i="1"/>
  <c r="AO605" i="1"/>
  <c r="AO601" i="1"/>
  <c r="AO597" i="1"/>
  <c r="AO593" i="1"/>
  <c r="AO589" i="1"/>
  <c r="AO585" i="1"/>
  <c r="AO581" i="1"/>
  <c r="AO577" i="1"/>
  <c r="AO573" i="1"/>
  <c r="AO564" i="1"/>
  <c r="AO555" i="1"/>
  <c r="AO550" i="1"/>
  <c r="AO541" i="1"/>
  <c r="AO532" i="1"/>
  <c r="AO523" i="1"/>
  <c r="AO518" i="1"/>
  <c r="AO509" i="1"/>
  <c r="AO500" i="1"/>
  <c r="AO491" i="1"/>
  <c r="AO486" i="1"/>
  <c r="AO477" i="1"/>
  <c r="AO468" i="1"/>
  <c r="AO459" i="1"/>
  <c r="AO454" i="1"/>
  <c r="AO434" i="1"/>
  <c r="AO422" i="1"/>
  <c r="AO411" i="1"/>
  <c r="AO568" i="1"/>
  <c r="AO559" i="1"/>
  <c r="AO554" i="1"/>
  <c r="AO545" i="1"/>
  <c r="AO536" i="1"/>
  <c r="AO527" i="1"/>
  <c r="AO522" i="1"/>
  <c r="AO513" i="1"/>
  <c r="AO504" i="1"/>
  <c r="AO495" i="1"/>
  <c r="AO490" i="1"/>
  <c r="AO481" i="1"/>
  <c r="AO472" i="1"/>
  <c r="AO463" i="1"/>
  <c r="AO458" i="1"/>
  <c r="AO449" i="1"/>
  <c r="AO444" i="1"/>
  <c r="AO439" i="1"/>
  <c r="AO433" i="1"/>
  <c r="AO428" i="1"/>
  <c r="AO421" i="1"/>
  <c r="AO409" i="1"/>
  <c r="AO676" i="1"/>
  <c r="AO672" i="1"/>
  <c r="AO668" i="1"/>
  <c r="AO664" i="1"/>
  <c r="AO660" i="1"/>
  <c r="AO656" i="1"/>
  <c r="AO652" i="1"/>
  <c r="AO648" i="1"/>
  <c r="AO644" i="1"/>
  <c r="AO640" i="1"/>
  <c r="AO636" i="1"/>
  <c r="AO632" i="1"/>
  <c r="AO628" i="1"/>
  <c r="AO624" i="1"/>
  <c r="AO620" i="1"/>
  <c r="AO616" i="1"/>
  <c r="AO612" i="1"/>
  <c r="AO608" i="1"/>
  <c r="AO604" i="1"/>
  <c r="AO600" i="1"/>
  <c r="AO596" i="1"/>
  <c r="AO592" i="1"/>
  <c r="AO588" i="1"/>
  <c r="AO584" i="1"/>
  <c r="AO580" i="1"/>
  <c r="AO576" i="1"/>
  <c r="AO572" i="1"/>
  <c r="AO563" i="1"/>
  <c r="AO558" i="1"/>
  <c r="AO549" i="1"/>
  <c r="AO540" i="1"/>
  <c r="AO531" i="1"/>
  <c r="AO526" i="1"/>
  <c r="AO517" i="1"/>
  <c r="AO508" i="1"/>
  <c r="AO499" i="1"/>
  <c r="AO494" i="1"/>
  <c r="AO485" i="1"/>
  <c r="AO476" i="1"/>
  <c r="AO467" i="1"/>
  <c r="AO462" i="1"/>
  <c r="AO453" i="1"/>
  <c r="AO438" i="1"/>
  <c r="AO420" i="1"/>
  <c r="AO407" i="1"/>
  <c r="AO544" i="1"/>
  <c r="AO535" i="1"/>
  <c r="AO530" i="1"/>
  <c r="AO521" i="1"/>
  <c r="AO512" i="1"/>
  <c r="AO503" i="1"/>
  <c r="AO498" i="1"/>
  <c r="AO489" i="1"/>
  <c r="AO480" i="1"/>
  <c r="AO471" i="1"/>
  <c r="AO466" i="1"/>
  <c r="AO457" i="1"/>
  <c r="AO448" i="1"/>
  <c r="AO443" i="1"/>
  <c r="AO437" i="1"/>
  <c r="AO432" i="1"/>
  <c r="AO427" i="1"/>
  <c r="AO419" i="1"/>
  <c r="AO403" i="1"/>
  <c r="AO675" i="1"/>
  <c r="AO671" i="1"/>
  <c r="AO667" i="1"/>
  <c r="AO663" i="1"/>
  <c r="AO659" i="1"/>
  <c r="AO655" i="1"/>
  <c r="AO651" i="1"/>
  <c r="AO647" i="1"/>
  <c r="AO643" i="1"/>
  <c r="AO639" i="1"/>
  <c r="AO635" i="1"/>
  <c r="AO631" i="1"/>
  <c r="AO627" i="1"/>
  <c r="AO623" i="1"/>
  <c r="AO619" i="1"/>
  <c r="AO615" i="1"/>
  <c r="AO611" i="1"/>
  <c r="AO607" i="1"/>
  <c r="AO603" i="1"/>
  <c r="AO599" i="1"/>
  <c r="AO595" i="1"/>
  <c r="AO591" i="1"/>
  <c r="AO587" i="1"/>
  <c r="AO583" i="1"/>
  <c r="AO579" i="1"/>
  <c r="AO575" i="1"/>
  <c r="AO571" i="1"/>
  <c r="AO566" i="1"/>
  <c r="AO557" i="1"/>
  <c r="AO548" i="1"/>
  <c r="AO539" i="1"/>
  <c r="AO534" i="1"/>
  <c r="AO525" i="1"/>
  <c r="AO516" i="1"/>
  <c r="AO507" i="1"/>
  <c r="AO502" i="1"/>
  <c r="AO493" i="1"/>
  <c r="AO484" i="1"/>
  <c r="AO475" i="1"/>
  <c r="AO470" i="1"/>
  <c r="AO461" i="1"/>
  <c r="AO452" i="1"/>
  <c r="AO442" i="1"/>
  <c r="AO426" i="1"/>
  <c r="AO417" i="1"/>
  <c r="AO399" i="1"/>
  <c r="AO570" i="1"/>
  <c r="AO561" i="1"/>
  <c r="AO552" i="1"/>
  <c r="AO543" i="1"/>
  <c r="AO538" i="1"/>
  <c r="AO529" i="1"/>
  <c r="AO520" i="1"/>
  <c r="AO511" i="1"/>
  <c r="AO506" i="1"/>
  <c r="AO497" i="1"/>
  <c r="AO488" i="1"/>
  <c r="AO479" i="1"/>
  <c r="AO474" i="1"/>
  <c r="AO465" i="1"/>
  <c r="AO456" i="1"/>
  <c r="AO447" i="1"/>
  <c r="AO441" i="1"/>
  <c r="AO436" i="1"/>
  <c r="AO431" i="1"/>
  <c r="AO425" i="1"/>
  <c r="AO416" i="1"/>
  <c r="AO395" i="1"/>
  <c r="AO674" i="1"/>
  <c r="AO670" i="1"/>
  <c r="AO666" i="1"/>
  <c r="AO662" i="1"/>
  <c r="AO658" i="1"/>
  <c r="AO654" i="1"/>
  <c r="AO650" i="1"/>
  <c r="AO646" i="1"/>
  <c r="AO642" i="1"/>
  <c r="AO638" i="1"/>
  <c r="AO634" i="1"/>
  <c r="AO630" i="1"/>
  <c r="AO626" i="1"/>
  <c r="AO622" i="1"/>
  <c r="AO618" i="1"/>
  <c r="AO614" i="1"/>
  <c r="AO610" i="1"/>
  <c r="AO606" i="1"/>
  <c r="AO602" i="1"/>
  <c r="AO598" i="1"/>
  <c r="AO594" i="1"/>
  <c r="AO590" i="1"/>
  <c r="AO586" i="1"/>
  <c r="AO582" i="1"/>
  <c r="AO578" i="1"/>
  <c r="AO574" i="1"/>
  <c r="AO565" i="1"/>
  <c r="AO556" i="1"/>
  <c r="AO547" i="1"/>
  <c r="AO542" i="1"/>
  <c r="AO533" i="1"/>
  <c r="AO524" i="1"/>
  <c r="AO515" i="1"/>
  <c r="AO510" i="1"/>
  <c r="AO501" i="1"/>
  <c r="AO492" i="1"/>
  <c r="AO483" i="1"/>
  <c r="AO478" i="1"/>
  <c r="AO469" i="1"/>
  <c r="AO460" i="1"/>
  <c r="AO451" i="1"/>
  <c r="AO446" i="1"/>
  <c r="AO430" i="1"/>
  <c r="AO424" i="1"/>
  <c r="AO415" i="1"/>
  <c r="AO391" i="1"/>
  <c r="AO569" i="1"/>
  <c r="AO560" i="1"/>
  <c r="AO551" i="1"/>
  <c r="AO546" i="1"/>
  <c r="AO537" i="1"/>
  <c r="AO528" i="1"/>
  <c r="AO519" i="1"/>
  <c r="AO514" i="1"/>
  <c r="AO505" i="1"/>
  <c r="AO496" i="1"/>
  <c r="AO487" i="1"/>
  <c r="AO482" i="1"/>
  <c r="AO473" i="1"/>
  <c r="AO464" i="1"/>
  <c r="AO455" i="1"/>
  <c r="AO450" i="1"/>
  <c r="AO445" i="1"/>
  <c r="AO440" i="1"/>
  <c r="AO435" i="1"/>
  <c r="AO429" i="1"/>
  <c r="AO423" i="1"/>
  <c r="AO413" i="1"/>
  <c r="AO387" i="1"/>
  <c r="AO405" i="1"/>
  <c r="AO401" i="1"/>
  <c r="AO397" i="1"/>
  <c r="AO393" i="1"/>
  <c r="AO389" i="1"/>
  <c r="AO385" i="1"/>
  <c r="AO381" i="1"/>
  <c r="AO377" i="1"/>
  <c r="AO373" i="1"/>
  <c r="AO369" i="1"/>
  <c r="AO365" i="1"/>
  <c r="AO361" i="1"/>
  <c r="AO357" i="1"/>
  <c r="AO353" i="1"/>
  <c r="AO349" i="1"/>
  <c r="AO345" i="1"/>
  <c r="AO334" i="1"/>
  <c r="AO329" i="1"/>
  <c r="AO318" i="1"/>
  <c r="AO313" i="1"/>
  <c r="AO302" i="1"/>
  <c r="AO297" i="1"/>
  <c r="AO290" i="1"/>
  <c r="AO284" i="1"/>
  <c r="AO277" i="1"/>
  <c r="AO269" i="1"/>
  <c r="AO261" i="1"/>
  <c r="AO253" i="1"/>
  <c r="AO245" i="1"/>
  <c r="AO237" i="1"/>
  <c r="AO229" i="1"/>
  <c r="AO221" i="1"/>
  <c r="AO213" i="1"/>
  <c r="AO205" i="1"/>
  <c r="AO197" i="1"/>
  <c r="AO189" i="1"/>
  <c r="AO181" i="1"/>
  <c r="AO173" i="1"/>
  <c r="AO165" i="1"/>
  <c r="AO157" i="1"/>
  <c r="AO149" i="1"/>
  <c r="AO141" i="1"/>
  <c r="AO133" i="1"/>
  <c r="AO125" i="1"/>
  <c r="AO117" i="1"/>
  <c r="AO109" i="1"/>
  <c r="AO101" i="1"/>
  <c r="AO93" i="1"/>
  <c r="AO84" i="1"/>
  <c r="AO68" i="1"/>
  <c r="AO52" i="1"/>
  <c r="AO36" i="1"/>
  <c r="AO20" i="1"/>
  <c r="AO344" i="1"/>
  <c r="AO339" i="1"/>
  <c r="AO328" i="1"/>
  <c r="AO323" i="1"/>
  <c r="AO312" i="1"/>
  <c r="AO307" i="1"/>
  <c r="AO296" i="1"/>
  <c r="AO283" i="1"/>
  <c r="AO276" i="1"/>
  <c r="AO268" i="1"/>
  <c r="AO260" i="1"/>
  <c r="AO252" i="1"/>
  <c r="AO244" i="1"/>
  <c r="AO236" i="1"/>
  <c r="AO228" i="1"/>
  <c r="AO220" i="1"/>
  <c r="AO212" i="1"/>
  <c r="AO204" i="1"/>
  <c r="AO196" i="1"/>
  <c r="AO188" i="1"/>
  <c r="AO180" i="1"/>
  <c r="AO172" i="1"/>
  <c r="AO164" i="1"/>
  <c r="AO156" i="1"/>
  <c r="AO148" i="1"/>
  <c r="AO140" i="1"/>
  <c r="AO132" i="1"/>
  <c r="AO124" i="1"/>
  <c r="AO116" i="1"/>
  <c r="AO108" i="1"/>
  <c r="AO100" i="1"/>
  <c r="AO92" i="1"/>
  <c r="AO82" i="1"/>
  <c r="AO66" i="1"/>
  <c r="AO50" i="1"/>
  <c r="AO34" i="1"/>
  <c r="AO18" i="1"/>
  <c r="AO412" i="1"/>
  <c r="AO408" i="1"/>
  <c r="AO404" i="1"/>
  <c r="AO400" i="1"/>
  <c r="AO396" i="1"/>
  <c r="AO392" i="1"/>
  <c r="AO388" i="1"/>
  <c r="AO384" i="1"/>
  <c r="AO380" i="1"/>
  <c r="AO376" i="1"/>
  <c r="AO372" i="1"/>
  <c r="AO368" i="1"/>
  <c r="AO364" i="1"/>
  <c r="AO360" i="1"/>
  <c r="AO356" i="1"/>
  <c r="AO352" i="1"/>
  <c r="AO348" i="1"/>
  <c r="AO338" i="1"/>
  <c r="AO333" i="1"/>
  <c r="AO322" i="1"/>
  <c r="AO317" i="1"/>
  <c r="AO306" i="1"/>
  <c r="AO301" i="1"/>
  <c r="AO295" i="1"/>
  <c r="AO289" i="1"/>
  <c r="AO282" i="1"/>
  <c r="AO275" i="1"/>
  <c r="AO267" i="1"/>
  <c r="AO259" i="1"/>
  <c r="AO251" i="1"/>
  <c r="AO243" i="1"/>
  <c r="AO235" i="1"/>
  <c r="AO227" i="1"/>
  <c r="AO219" i="1"/>
  <c r="AO211" i="1"/>
  <c r="AO203" i="1"/>
  <c r="AO195" i="1"/>
  <c r="AO187" i="1"/>
  <c r="AO179" i="1"/>
  <c r="AO171" i="1"/>
  <c r="AO163" i="1"/>
  <c r="AO155" i="1"/>
  <c r="AO147" i="1"/>
  <c r="AO139" i="1"/>
  <c r="AO131" i="1"/>
  <c r="AO123" i="1"/>
  <c r="AO115" i="1"/>
  <c r="AO107" i="1"/>
  <c r="AO99" i="1"/>
  <c r="AO91" i="1"/>
  <c r="AO80" i="1"/>
  <c r="AO64" i="1"/>
  <c r="AO48" i="1"/>
  <c r="AO32" i="1"/>
  <c r="AO16" i="1"/>
  <c r="AO343" i="1"/>
  <c r="AO332" i="1"/>
  <c r="AO327" i="1"/>
  <c r="AO316" i="1"/>
  <c r="AO311" i="1"/>
  <c r="AO300" i="1"/>
  <c r="AO294" i="1"/>
  <c r="AO288" i="1"/>
  <c r="AO274" i="1"/>
  <c r="AO266" i="1"/>
  <c r="AO258" i="1"/>
  <c r="AO250" i="1"/>
  <c r="AO242" i="1"/>
  <c r="AO234" i="1"/>
  <c r="AO226" i="1"/>
  <c r="AO218" i="1"/>
  <c r="AO210" i="1"/>
  <c r="AO202" i="1"/>
  <c r="AO194" i="1"/>
  <c r="AO186" i="1"/>
  <c r="AO178" i="1"/>
  <c r="AO170" i="1"/>
  <c r="AO162" i="1"/>
  <c r="AO154" i="1"/>
  <c r="AO146" i="1"/>
  <c r="AO138" i="1"/>
  <c r="AO130" i="1"/>
  <c r="AO122" i="1"/>
  <c r="AO114" i="1"/>
  <c r="AO106" i="1"/>
  <c r="AO98" i="1"/>
  <c r="AO90" i="1"/>
  <c r="AO78" i="1"/>
  <c r="AO62" i="1"/>
  <c r="AO46" i="1"/>
  <c r="AO30" i="1"/>
  <c r="AO14" i="1"/>
  <c r="AO383" i="1"/>
  <c r="AO379" i="1"/>
  <c r="AO375" i="1"/>
  <c r="AO371" i="1"/>
  <c r="AO367" i="1"/>
  <c r="AO363" i="1"/>
  <c r="AO359" i="1"/>
  <c r="AO355" i="1"/>
  <c r="AO351" i="1"/>
  <c r="AO347" i="1"/>
  <c r="AO342" i="1"/>
  <c r="AO337" i="1"/>
  <c r="AO326" i="1"/>
  <c r="AO321" i="1"/>
  <c r="AO310" i="1"/>
  <c r="AO305" i="1"/>
  <c r="AO287" i="1"/>
  <c r="AO281" i="1"/>
  <c r="AO273" i="1"/>
  <c r="AO265" i="1"/>
  <c r="AO257" i="1"/>
  <c r="AO249" i="1"/>
  <c r="AO241" i="1"/>
  <c r="AO233" i="1"/>
  <c r="AO225" i="1"/>
  <c r="AO217" i="1"/>
  <c r="AO209" i="1"/>
  <c r="AO201" i="1"/>
  <c r="AO193" i="1"/>
  <c r="AO185" i="1"/>
  <c r="AO177" i="1"/>
  <c r="AO169" i="1"/>
  <c r="AO161" i="1"/>
  <c r="AO153" i="1"/>
  <c r="AO145" i="1"/>
  <c r="AO137" i="1"/>
  <c r="AO129" i="1"/>
  <c r="AO121" i="1"/>
  <c r="AO113" i="1"/>
  <c r="AO105" i="1"/>
  <c r="AO97" i="1"/>
  <c r="AO89" i="1"/>
  <c r="AO76" i="1"/>
  <c r="AO60" i="1"/>
  <c r="AO44" i="1"/>
  <c r="AO28" i="1"/>
  <c r="AO12" i="1"/>
  <c r="AO336" i="1"/>
  <c r="AO331" i="1"/>
  <c r="AO320" i="1"/>
  <c r="AO315" i="1"/>
  <c r="AO304" i="1"/>
  <c r="AO299" i="1"/>
  <c r="AO293" i="1"/>
  <c r="AO286" i="1"/>
  <c r="AO280" i="1"/>
  <c r="AO272" i="1"/>
  <c r="AO264" i="1"/>
  <c r="AO256" i="1"/>
  <c r="AO248" i="1"/>
  <c r="AO240" i="1"/>
  <c r="AO232" i="1"/>
  <c r="AO224" i="1"/>
  <c r="AO216" i="1"/>
  <c r="AO208" i="1"/>
  <c r="AO200" i="1"/>
  <c r="AO192" i="1"/>
  <c r="AO184" i="1"/>
  <c r="AO176" i="1"/>
  <c r="AO168" i="1"/>
  <c r="AO160" i="1"/>
  <c r="AO152" i="1"/>
  <c r="AO144" i="1"/>
  <c r="AO136" i="1"/>
  <c r="AO128" i="1"/>
  <c r="AO120" i="1"/>
  <c r="AO112" i="1"/>
  <c r="AO104" i="1"/>
  <c r="AO96" i="1"/>
  <c r="AO88" i="1"/>
  <c r="AO74" i="1"/>
  <c r="AO58" i="1"/>
  <c r="AO42" i="1"/>
  <c r="AO26" i="1"/>
  <c r="AO10" i="1"/>
  <c r="AO418" i="1"/>
  <c r="AO414" i="1"/>
  <c r="AO410" i="1"/>
  <c r="AO406" i="1"/>
  <c r="AO402" i="1"/>
  <c r="AO398" i="1"/>
  <c r="AO394" i="1"/>
  <c r="AO390" i="1"/>
  <c r="AO386" i="1"/>
  <c r="AO382" i="1"/>
  <c r="AO378" i="1"/>
  <c r="AO374" i="1"/>
  <c r="AO370" i="1"/>
  <c r="AO366" i="1"/>
  <c r="AO362" i="1"/>
  <c r="AO358" i="1"/>
  <c r="AO354" i="1"/>
  <c r="AO350" i="1"/>
  <c r="AO346" i="1"/>
  <c r="AO341" i="1"/>
  <c r="AO330" i="1"/>
  <c r="AO325" i="1"/>
  <c r="AO314" i="1"/>
  <c r="AO309" i="1"/>
  <c r="AO298" i="1"/>
  <c r="AO292" i="1"/>
  <c r="AO279" i="1"/>
  <c r="AO271" i="1"/>
  <c r="AO263" i="1"/>
  <c r="AO255" i="1"/>
  <c r="AO247" i="1"/>
  <c r="AO239" i="1"/>
  <c r="AO231" i="1"/>
  <c r="AO223" i="1"/>
  <c r="AO215" i="1"/>
  <c r="AO207" i="1"/>
  <c r="AO199" i="1"/>
  <c r="AO191" i="1"/>
  <c r="AO183" i="1"/>
  <c r="AO175" i="1"/>
  <c r="AO167" i="1"/>
  <c r="AO159" i="1"/>
  <c r="AO151" i="1"/>
  <c r="AO143" i="1"/>
  <c r="AO135" i="1"/>
  <c r="AO127" i="1"/>
  <c r="AO119" i="1"/>
  <c r="AO111" i="1"/>
  <c r="AO103" i="1"/>
  <c r="AO95" i="1"/>
  <c r="AO86" i="1"/>
  <c r="AO72" i="1"/>
  <c r="AO56" i="1"/>
  <c r="AO40" i="1"/>
  <c r="AO24" i="1"/>
  <c r="AO8" i="1"/>
  <c r="AO340" i="1"/>
  <c r="AO335" i="1"/>
  <c r="AO324" i="1"/>
  <c r="AO319" i="1"/>
  <c r="AO308" i="1"/>
  <c r="AO303" i="1"/>
  <c r="AO291" i="1"/>
  <c r="AO285" i="1"/>
  <c r="AO278" i="1"/>
  <c r="AO270" i="1"/>
  <c r="AO262" i="1"/>
  <c r="AO254" i="1"/>
  <c r="AO246" i="1"/>
  <c r="AO238" i="1"/>
  <c r="AO230" i="1"/>
  <c r="AO222" i="1"/>
  <c r="AO214" i="1"/>
  <c r="AO206" i="1"/>
  <c r="AO198" i="1"/>
  <c r="AO190" i="1"/>
  <c r="AO182" i="1"/>
  <c r="AO174" i="1"/>
  <c r="AO166" i="1"/>
  <c r="AO158" i="1"/>
  <c r="AO150" i="1"/>
  <c r="AO142" i="1"/>
  <c r="AO134" i="1"/>
  <c r="AO126" i="1"/>
  <c r="AO118" i="1"/>
  <c r="AO110" i="1"/>
  <c r="AO102" i="1"/>
  <c r="AO94" i="1"/>
  <c r="AO85" i="1"/>
  <c r="AO70" i="1"/>
  <c r="AO54" i="1"/>
  <c r="AO38" i="1"/>
  <c r="AO22" i="1"/>
  <c r="AO6" i="1"/>
  <c r="AO81" i="1"/>
  <c r="AO77" i="1"/>
  <c r="AO73" i="1"/>
  <c r="AO69" i="1"/>
  <c r="AO65" i="1"/>
  <c r="AO61" i="1"/>
  <c r="AO57" i="1"/>
  <c r="AO53" i="1"/>
  <c r="AO49" i="1"/>
  <c r="AO45" i="1"/>
  <c r="AO41" i="1"/>
  <c r="AO37" i="1"/>
  <c r="AO33" i="1"/>
  <c r="AO29" i="1"/>
  <c r="AO25" i="1"/>
  <c r="AO21" i="1"/>
  <c r="AO17" i="1"/>
  <c r="AO13" i="1"/>
  <c r="AO9" i="1"/>
  <c r="AO87" i="1"/>
  <c r="AO83" i="1"/>
  <c r="AO79" i="1"/>
  <c r="AO75" i="1"/>
  <c r="AO71" i="1"/>
  <c r="AO67" i="1"/>
  <c r="AO63" i="1"/>
  <c r="AO59" i="1"/>
  <c r="AO55" i="1"/>
  <c r="AO51" i="1"/>
  <c r="AO47" i="1"/>
  <c r="AO43" i="1"/>
  <c r="AO39" i="1"/>
  <c r="AO35" i="1"/>
  <c r="AO31" i="1"/>
  <c r="AO27" i="1"/>
  <c r="AO23" i="1"/>
  <c r="AO19" i="1"/>
  <c r="AO15" i="1"/>
  <c r="AO11" i="1"/>
  <c r="AO7" i="1"/>
  <c r="AK1388" i="1"/>
  <c r="AK1380" i="1"/>
  <c r="AK1372" i="1"/>
  <c r="AK1364" i="1"/>
  <c r="AK1356" i="1"/>
  <c r="AK1347" i="1"/>
  <c r="AK1337" i="1"/>
  <c r="AK1326" i="1"/>
  <c r="AK1315" i="1"/>
  <c r="AK1305" i="1"/>
  <c r="AK1294" i="1"/>
  <c r="AK1279" i="1"/>
  <c r="AK1263" i="1"/>
  <c r="AK1247" i="1"/>
  <c r="AK1231" i="1"/>
  <c r="AK1201" i="1"/>
  <c r="AK1169" i="1"/>
  <c r="AK1137" i="1"/>
  <c r="AK1105" i="1"/>
  <c r="AK1073" i="1"/>
  <c r="AK1041" i="1"/>
  <c r="AK1009" i="1"/>
  <c r="AK977" i="1"/>
  <c r="AK943" i="1"/>
  <c r="AK899" i="1"/>
  <c r="AK1371" i="1"/>
  <c r="AK1346" i="1"/>
  <c r="AK1325" i="1"/>
  <c r="AK1293" i="1"/>
  <c r="AK1245" i="1"/>
  <c r="AK1165" i="1"/>
  <c r="AK1069" i="1"/>
  <c r="AK893" i="1"/>
  <c r="AK1386" i="1"/>
  <c r="AK1378" i="1"/>
  <c r="AK1370" i="1"/>
  <c r="AK1362" i="1"/>
  <c r="AK1354" i="1"/>
  <c r="AK1345" i="1"/>
  <c r="AK1334" i="1"/>
  <c r="AK1323" i="1"/>
  <c r="AK1313" i="1"/>
  <c r="AK1302" i="1"/>
  <c r="AK1291" i="1"/>
  <c r="AK1275" i="1"/>
  <c r="AK1259" i="1"/>
  <c r="AK1243" i="1"/>
  <c r="AK1225" i="1"/>
  <c r="AK1193" i="1"/>
  <c r="AK1161" i="1"/>
  <c r="AK1129" i="1"/>
  <c r="AK1097" i="1"/>
  <c r="AK1065" i="1"/>
  <c r="AK1033" i="1"/>
  <c r="AK1001" i="1"/>
  <c r="AK969" i="1"/>
  <c r="AK934" i="1"/>
  <c r="AK886" i="1"/>
  <c r="AK1387" i="1"/>
  <c r="AK1355" i="1"/>
  <c r="AK1314" i="1"/>
  <c r="AK1277" i="1"/>
  <c r="AK1229" i="1"/>
  <c r="AK1133" i="1"/>
  <c r="AK1037" i="1"/>
  <c r="AK973" i="1"/>
  <c r="AK1385" i="1"/>
  <c r="AK1377" i="1"/>
  <c r="AK1369" i="1"/>
  <c r="AK1361" i="1"/>
  <c r="AK1353" i="1"/>
  <c r="AK1343" i="1"/>
  <c r="AK1333" i="1"/>
  <c r="AK1322" i="1"/>
  <c r="AK1311" i="1"/>
  <c r="AK1301" i="1"/>
  <c r="AK1289" i="1"/>
  <c r="AK1273" i="1"/>
  <c r="AK1257" i="1"/>
  <c r="AK1241" i="1"/>
  <c r="AK1221" i="1"/>
  <c r="AK1189" i="1"/>
  <c r="AK1157" i="1"/>
  <c r="AK1125" i="1"/>
  <c r="AK1093" i="1"/>
  <c r="AK1061" i="1"/>
  <c r="AK1029" i="1"/>
  <c r="AK997" i="1"/>
  <c r="AK965" i="1"/>
  <c r="AK929" i="1"/>
  <c r="AK880" i="1"/>
  <c r="AK1379" i="1"/>
  <c r="AK1363" i="1"/>
  <c r="AK1335" i="1"/>
  <c r="AK1303" i="1"/>
  <c r="AK1261" i="1"/>
  <c r="AK1197" i="1"/>
  <c r="AK1101" i="1"/>
  <c r="AK1005" i="1"/>
  <c r="AK1384" i="1"/>
  <c r="AK1376" i="1"/>
  <c r="AK1368" i="1"/>
  <c r="AK1360" i="1"/>
  <c r="AK1352" i="1"/>
  <c r="AK1342" i="1"/>
  <c r="AK1331" i="1"/>
  <c r="AK1321" i="1"/>
  <c r="AK1310" i="1"/>
  <c r="AK1299" i="1"/>
  <c r="AK1287" i="1"/>
  <c r="AK1271" i="1"/>
  <c r="AK1255" i="1"/>
  <c r="AK1239" i="1"/>
  <c r="AK1217" i="1"/>
  <c r="AK1185" i="1"/>
  <c r="AK1153" i="1"/>
  <c r="AK1121" i="1"/>
  <c r="AK1089" i="1"/>
  <c r="AK1057" i="1"/>
  <c r="AK1025" i="1"/>
  <c r="AK993" i="1"/>
  <c r="AK961" i="1"/>
  <c r="AK923" i="1"/>
  <c r="AK873" i="1"/>
  <c r="AK1391" i="1"/>
  <c r="AK1383" i="1"/>
  <c r="AK1375" i="1"/>
  <c r="AK1367" i="1"/>
  <c r="AK1359" i="1"/>
  <c r="AK1351" i="1"/>
  <c r="AK1341" i="1"/>
  <c r="AK1330" i="1"/>
  <c r="AK1319" i="1"/>
  <c r="AK1309" i="1"/>
  <c r="AK1298" i="1"/>
  <c r="AK1269" i="1"/>
  <c r="AK1253" i="1"/>
  <c r="AK1237" i="1"/>
  <c r="AK1213" i="1"/>
  <c r="AK1181" i="1"/>
  <c r="AK1149" i="1"/>
  <c r="AK1117" i="1"/>
  <c r="AK1085" i="1"/>
  <c r="AK1053" i="1"/>
  <c r="AK1021" i="1"/>
  <c r="AK989" i="1"/>
  <c r="AK957" i="1"/>
  <c r="AK918" i="1"/>
  <c r="AK865" i="1"/>
  <c r="AK1285" i="1"/>
  <c r="AK1390" i="1"/>
  <c r="AK1382" i="1"/>
  <c r="AK1374" i="1"/>
  <c r="AK1366" i="1"/>
  <c r="AK1358" i="1"/>
  <c r="AK1350" i="1"/>
  <c r="AK1339" i="1"/>
  <c r="AK1329" i="1"/>
  <c r="AK1318" i="1"/>
  <c r="AK1307" i="1"/>
  <c r="AK1297" i="1"/>
  <c r="AK1283" i="1"/>
  <c r="AK1267" i="1"/>
  <c r="AK1251" i="1"/>
  <c r="AK1235" i="1"/>
  <c r="AK1209" i="1"/>
  <c r="AK1177" i="1"/>
  <c r="AK1145" i="1"/>
  <c r="AK1113" i="1"/>
  <c r="AK1081" i="1"/>
  <c r="AK1049" i="1"/>
  <c r="AK1017" i="1"/>
  <c r="AK985" i="1"/>
  <c r="AK952" i="1"/>
  <c r="AK912" i="1"/>
  <c r="AK1389" i="1"/>
  <c r="AK1381" i="1"/>
  <c r="AK1373" i="1"/>
  <c r="AK1365" i="1"/>
  <c r="AK1357" i="1"/>
  <c r="AK1349" i="1"/>
  <c r="AK1338" i="1"/>
  <c r="AK1327" i="1"/>
  <c r="AK1317" i="1"/>
  <c r="AK1306" i="1"/>
  <c r="AK1295" i="1"/>
  <c r="AK1281" i="1"/>
  <c r="AK1265" i="1"/>
  <c r="AK1249" i="1"/>
  <c r="AK1233" i="1"/>
  <c r="AK1205" i="1"/>
  <c r="AK1173" i="1"/>
  <c r="AK1141" i="1"/>
  <c r="AK1109" i="1"/>
  <c r="AK1077" i="1"/>
  <c r="AK1045" i="1"/>
  <c r="AK1013" i="1"/>
  <c r="AK981" i="1"/>
  <c r="AK844" i="1"/>
  <c r="AK953" i="1"/>
  <c r="AK948" i="1"/>
  <c r="AK939" i="1"/>
  <c r="AK924" i="1"/>
  <c r="AK913" i="1"/>
  <c r="AK906" i="1"/>
  <c r="AK900" i="1"/>
  <c r="AK887" i="1"/>
  <c r="AK881" i="1"/>
  <c r="AK856" i="1"/>
  <c r="AK845" i="1"/>
  <c r="AK824" i="1"/>
  <c r="AK813" i="1"/>
  <c r="AK792" i="1"/>
  <c r="AK780" i="1"/>
  <c r="AK748" i="1"/>
  <c r="AK730" i="1"/>
  <c r="AK693" i="1"/>
  <c r="AK674" i="1"/>
  <c r="AK626" i="1"/>
  <c r="AK600" i="1"/>
  <c r="AK449" i="1"/>
  <c r="AK833" i="1"/>
  <c r="AK812" i="1"/>
  <c r="AK801" i="1"/>
  <c r="AK779" i="1"/>
  <c r="AK744" i="1"/>
  <c r="AK726" i="1"/>
  <c r="AK689" i="1"/>
  <c r="AK669" i="1"/>
  <c r="AK646" i="1"/>
  <c r="AK620" i="1"/>
  <c r="AK566" i="1"/>
  <c r="AK414" i="1"/>
  <c r="AK956" i="1"/>
  <c r="AK947" i="1"/>
  <c r="AK938" i="1"/>
  <c r="AK928" i="1"/>
  <c r="AK911" i="1"/>
  <c r="AK905" i="1"/>
  <c r="AK898" i="1"/>
  <c r="AK892" i="1"/>
  <c r="AK879" i="1"/>
  <c r="AK872" i="1"/>
  <c r="AK864" i="1"/>
  <c r="AK853" i="1"/>
  <c r="AK832" i="1"/>
  <c r="AK821" i="1"/>
  <c r="AK800" i="1"/>
  <c r="AK789" i="1"/>
  <c r="AK776" i="1"/>
  <c r="AK762" i="1"/>
  <c r="AK725" i="1"/>
  <c r="AK707" i="1"/>
  <c r="AK594" i="1"/>
  <c r="AK529" i="1"/>
  <c r="AK411" i="1"/>
  <c r="AK1348" i="1"/>
  <c r="AK1340" i="1"/>
  <c r="AK1328" i="1"/>
  <c r="AK1320" i="1"/>
  <c r="AK1312" i="1"/>
  <c r="AK1304" i="1"/>
  <c r="AK1296" i="1"/>
  <c r="AK1288" i="1"/>
  <c r="AK1280" i="1"/>
  <c r="AK1272" i="1"/>
  <c r="AK1264" i="1"/>
  <c r="AK1256" i="1"/>
  <c r="AK1248" i="1"/>
  <c r="AK1240" i="1"/>
  <c r="AK1232" i="1"/>
  <c r="AK1224" i="1"/>
  <c r="AK1216" i="1"/>
  <c r="AK1208" i="1"/>
  <c r="AK1200" i="1"/>
  <c r="AK1196" i="1"/>
  <c r="AK1192" i="1"/>
  <c r="AK1188" i="1"/>
  <c r="AK1184" i="1"/>
  <c r="AK1180" i="1"/>
  <c r="AK1176" i="1"/>
  <c r="AK1172" i="1"/>
  <c r="AK1168" i="1"/>
  <c r="AK1164" i="1"/>
  <c r="AK1160" i="1"/>
  <c r="AK1156" i="1"/>
  <c r="AK1152" i="1"/>
  <c r="AK1148" i="1"/>
  <c r="AK1144" i="1"/>
  <c r="AK1136" i="1"/>
  <c r="AK1132" i="1"/>
  <c r="AK1128" i="1"/>
  <c r="AK1124" i="1"/>
  <c r="AK1120" i="1"/>
  <c r="AK1116" i="1"/>
  <c r="AK1112" i="1"/>
  <c r="AK1108" i="1"/>
  <c r="AK1104" i="1"/>
  <c r="AK1100" i="1"/>
  <c r="AK1096" i="1"/>
  <c r="AK1092" i="1"/>
  <c r="AK1088" i="1"/>
  <c r="AK1084" i="1"/>
  <c r="AK1080" i="1"/>
  <c r="AK1076" i="1"/>
  <c r="AK1072" i="1"/>
  <c r="AK1068" i="1"/>
  <c r="AK1064" i="1"/>
  <c r="AK1060" i="1"/>
  <c r="AK1056" i="1"/>
  <c r="AK1052" i="1"/>
  <c r="AK1048" i="1"/>
  <c r="AK1044" i="1"/>
  <c r="AK1040" i="1"/>
  <c r="AK1036" i="1"/>
  <c r="AK1032" i="1"/>
  <c r="AK1028" i="1"/>
  <c r="AK1024" i="1"/>
  <c r="AK1020" i="1"/>
  <c r="AK1016" i="1"/>
  <c r="AK1012" i="1"/>
  <c r="AK1008" i="1"/>
  <c r="AK1004" i="1"/>
  <c r="AK1000" i="1"/>
  <c r="AK996" i="1"/>
  <c r="AK992" i="1"/>
  <c r="AK988" i="1"/>
  <c r="AK984" i="1"/>
  <c r="AK980" i="1"/>
  <c r="AK976" i="1"/>
  <c r="AK972" i="1"/>
  <c r="AK968" i="1"/>
  <c r="AK964" i="1"/>
  <c r="AK960" i="1"/>
  <c r="AK951" i="1"/>
  <c r="AK942" i="1"/>
  <c r="AK933" i="1"/>
  <c r="AK927" i="1"/>
  <c r="AK922" i="1"/>
  <c r="AK917" i="1"/>
  <c r="AK910" i="1"/>
  <c r="AK904" i="1"/>
  <c r="AK891" i="1"/>
  <c r="AK885" i="1"/>
  <c r="AK878" i="1"/>
  <c r="AK871" i="1"/>
  <c r="AK852" i="1"/>
  <c r="AK841" i="1"/>
  <c r="AK820" i="1"/>
  <c r="AK809" i="1"/>
  <c r="AK788" i="1"/>
  <c r="AK758" i="1"/>
  <c r="AK721" i="1"/>
  <c r="AK703" i="1"/>
  <c r="AK664" i="1"/>
  <c r="AK614" i="1"/>
  <c r="AK588" i="1"/>
  <c r="AK558" i="1"/>
  <c r="AK510" i="1"/>
  <c r="AK350" i="1"/>
  <c r="AK1344" i="1"/>
  <c r="AK1336" i="1"/>
  <c r="AK1332" i="1"/>
  <c r="AK1324" i="1"/>
  <c r="AK1316" i="1"/>
  <c r="AK1308" i="1"/>
  <c r="AK1300" i="1"/>
  <c r="AK1292" i="1"/>
  <c r="AK1284" i="1"/>
  <c r="AK1276" i="1"/>
  <c r="AK1268" i="1"/>
  <c r="AK1260" i="1"/>
  <c r="AK1252" i="1"/>
  <c r="AK1244" i="1"/>
  <c r="AK1236" i="1"/>
  <c r="AK1228" i="1"/>
  <c r="AK1220" i="1"/>
  <c r="AK1212" i="1"/>
  <c r="AK1204" i="1"/>
  <c r="AK1140" i="1"/>
  <c r="AK955" i="1"/>
  <c r="AK946" i="1"/>
  <c r="AK937" i="1"/>
  <c r="AK932" i="1"/>
  <c r="AK916" i="1"/>
  <c r="AK903" i="1"/>
  <c r="AK897" i="1"/>
  <c r="AK890" i="1"/>
  <c r="AK884" i="1"/>
  <c r="AK861" i="1"/>
  <c r="AK840" i="1"/>
  <c r="AK829" i="1"/>
  <c r="AK808" i="1"/>
  <c r="AK797" i="1"/>
  <c r="AK785" i="1"/>
  <c r="AK757" i="1"/>
  <c r="AK739" i="1"/>
  <c r="AK684" i="1"/>
  <c r="AK509" i="1"/>
  <c r="AK347" i="1"/>
  <c r="AK1227" i="1"/>
  <c r="AK1223" i="1"/>
  <c r="AK1219" i="1"/>
  <c r="AK1215" i="1"/>
  <c r="AK1211" i="1"/>
  <c r="AK1207" i="1"/>
  <c r="AK1203" i="1"/>
  <c r="AK1199" i="1"/>
  <c r="AK1195" i="1"/>
  <c r="AK1191" i="1"/>
  <c r="AK1187" i="1"/>
  <c r="AK1183" i="1"/>
  <c r="AK1179" i="1"/>
  <c r="AK1175" i="1"/>
  <c r="AK1171" i="1"/>
  <c r="AK1167" i="1"/>
  <c r="AK1163" i="1"/>
  <c r="AK1159" i="1"/>
  <c r="AK1155" i="1"/>
  <c r="AK1151" i="1"/>
  <c r="AK1147" i="1"/>
  <c r="AK1143" i="1"/>
  <c r="AK1139" i="1"/>
  <c r="AK1135" i="1"/>
  <c r="AK1131" i="1"/>
  <c r="AK1127" i="1"/>
  <c r="AK1123" i="1"/>
  <c r="AK1119" i="1"/>
  <c r="AK1115" i="1"/>
  <c r="AK1111" i="1"/>
  <c r="AK1107" i="1"/>
  <c r="AK1103" i="1"/>
  <c r="AK1099" i="1"/>
  <c r="AK1095" i="1"/>
  <c r="AK1091" i="1"/>
  <c r="AK1087" i="1"/>
  <c r="AK1083" i="1"/>
  <c r="AK1079" i="1"/>
  <c r="AK1075" i="1"/>
  <c r="AK1071" i="1"/>
  <c r="AK1067" i="1"/>
  <c r="AK1063" i="1"/>
  <c r="AK1059" i="1"/>
  <c r="AK1055" i="1"/>
  <c r="AK1051" i="1"/>
  <c r="AK1047" i="1"/>
  <c r="AK1043" i="1"/>
  <c r="AK1039" i="1"/>
  <c r="AK1035" i="1"/>
  <c r="AK1031" i="1"/>
  <c r="AK1027" i="1"/>
  <c r="AK1023" i="1"/>
  <c r="AK1019" i="1"/>
  <c r="AK1015" i="1"/>
  <c r="AK1011" i="1"/>
  <c r="AK1007" i="1"/>
  <c r="AK1003" i="1"/>
  <c r="AK999" i="1"/>
  <c r="AK995" i="1"/>
  <c r="AK991" i="1"/>
  <c r="AK987" i="1"/>
  <c r="AK983" i="1"/>
  <c r="AK979" i="1"/>
  <c r="AK975" i="1"/>
  <c r="AK971" i="1"/>
  <c r="AK967" i="1"/>
  <c r="AK963" i="1"/>
  <c r="AK959" i="1"/>
  <c r="AK950" i="1"/>
  <c r="AK941" i="1"/>
  <c r="AK936" i="1"/>
  <c r="AK931" i="1"/>
  <c r="AK926" i="1"/>
  <c r="AK921" i="1"/>
  <c r="AK915" i="1"/>
  <c r="AK909" i="1"/>
  <c r="AK902" i="1"/>
  <c r="AK896" i="1"/>
  <c r="AK883" i="1"/>
  <c r="AK877" i="1"/>
  <c r="AK869" i="1"/>
  <c r="AK860" i="1"/>
  <c r="AK849" i="1"/>
  <c r="AK828" i="1"/>
  <c r="AK817" i="1"/>
  <c r="AK796" i="1"/>
  <c r="AK753" i="1"/>
  <c r="AK735" i="1"/>
  <c r="AK680" i="1"/>
  <c r="AK582" i="1"/>
  <c r="AK550" i="1"/>
  <c r="AK482" i="1"/>
  <c r="AK262" i="1"/>
  <c r="AK954" i="1"/>
  <c r="AK945" i="1"/>
  <c r="AK940" i="1"/>
  <c r="AK920" i="1"/>
  <c r="AK914" i="1"/>
  <c r="AK908" i="1"/>
  <c r="AK895" i="1"/>
  <c r="AK889" i="1"/>
  <c r="AK882" i="1"/>
  <c r="AK876" i="1"/>
  <c r="AK868" i="1"/>
  <c r="AK848" i="1"/>
  <c r="AK837" i="1"/>
  <c r="AK816" i="1"/>
  <c r="AK805" i="1"/>
  <c r="AK771" i="1"/>
  <c r="AK716" i="1"/>
  <c r="AK698" i="1"/>
  <c r="AK658" i="1"/>
  <c r="AK632" i="1"/>
  <c r="AK481" i="1"/>
  <c r="AK1290" i="1"/>
  <c r="AK1286" i="1"/>
  <c r="AK1282" i="1"/>
  <c r="AK1278" i="1"/>
  <c r="AK1274" i="1"/>
  <c r="AK1270" i="1"/>
  <c r="AK1266" i="1"/>
  <c r="AK1262" i="1"/>
  <c r="AK1258" i="1"/>
  <c r="AK1254" i="1"/>
  <c r="AK1250" i="1"/>
  <c r="AK1246" i="1"/>
  <c r="AK1242" i="1"/>
  <c r="AK1238" i="1"/>
  <c r="AK1234" i="1"/>
  <c r="AK1230" i="1"/>
  <c r="AK1226" i="1"/>
  <c r="AK1222" i="1"/>
  <c r="AK1218" i="1"/>
  <c r="AK1214" i="1"/>
  <c r="AK1210" i="1"/>
  <c r="AK1206" i="1"/>
  <c r="AK1202" i="1"/>
  <c r="AK1198" i="1"/>
  <c r="AK1194" i="1"/>
  <c r="AK1190" i="1"/>
  <c r="AK1186" i="1"/>
  <c r="AK1182" i="1"/>
  <c r="AK1178" i="1"/>
  <c r="AK1174" i="1"/>
  <c r="AK1170" i="1"/>
  <c r="AK1166" i="1"/>
  <c r="AK1162" i="1"/>
  <c r="AK1158" i="1"/>
  <c r="AK1154" i="1"/>
  <c r="AK1150" i="1"/>
  <c r="AK1146" i="1"/>
  <c r="AK1142" i="1"/>
  <c r="AK1138" i="1"/>
  <c r="AK1134" i="1"/>
  <c r="AK1130" i="1"/>
  <c r="AK1126" i="1"/>
  <c r="AK1122" i="1"/>
  <c r="AK1118" i="1"/>
  <c r="AK1114" i="1"/>
  <c r="AK1110" i="1"/>
  <c r="AK1106" i="1"/>
  <c r="AK1102" i="1"/>
  <c r="AK1098" i="1"/>
  <c r="AK1094" i="1"/>
  <c r="AK1090" i="1"/>
  <c r="AK1086" i="1"/>
  <c r="AK1082" i="1"/>
  <c r="AK1078" i="1"/>
  <c r="AK1074" i="1"/>
  <c r="AK1070" i="1"/>
  <c r="AK1066" i="1"/>
  <c r="AK1062" i="1"/>
  <c r="AK1058" i="1"/>
  <c r="AK1054" i="1"/>
  <c r="AK1050" i="1"/>
  <c r="AK1046" i="1"/>
  <c r="AK1042" i="1"/>
  <c r="AK1038" i="1"/>
  <c r="AK1034" i="1"/>
  <c r="AK1030" i="1"/>
  <c r="AK1026" i="1"/>
  <c r="AK1022" i="1"/>
  <c r="AK1018" i="1"/>
  <c r="AK1014" i="1"/>
  <c r="AK1010" i="1"/>
  <c r="AK1006" i="1"/>
  <c r="AK1002" i="1"/>
  <c r="AK998" i="1"/>
  <c r="AK994" i="1"/>
  <c r="AK990" i="1"/>
  <c r="AK986" i="1"/>
  <c r="AK982" i="1"/>
  <c r="AK978" i="1"/>
  <c r="AK974" i="1"/>
  <c r="AK970" i="1"/>
  <c r="AK966" i="1"/>
  <c r="AK962" i="1"/>
  <c r="AK958" i="1"/>
  <c r="AK949" i="1"/>
  <c r="AK944" i="1"/>
  <c r="AK935" i="1"/>
  <c r="AK930" i="1"/>
  <c r="AK925" i="1"/>
  <c r="AK919" i="1"/>
  <c r="AK907" i="1"/>
  <c r="AK901" i="1"/>
  <c r="AK894" i="1"/>
  <c r="AK888" i="1"/>
  <c r="AK875" i="1"/>
  <c r="AK867" i="1"/>
  <c r="AK857" i="1"/>
  <c r="AK836" i="1"/>
  <c r="AK825" i="1"/>
  <c r="AK804" i="1"/>
  <c r="AK793" i="1"/>
  <c r="AK767" i="1"/>
  <c r="AK712" i="1"/>
  <c r="AK694" i="1"/>
  <c r="AK652" i="1"/>
  <c r="AK574" i="1"/>
  <c r="AK542" i="1"/>
  <c r="AK450" i="1"/>
  <c r="AK160" i="1"/>
  <c r="AK155" i="1"/>
  <c r="AK784" i="1"/>
  <c r="AK775" i="1"/>
  <c r="AK766" i="1"/>
  <c r="AK761" i="1"/>
  <c r="AK752" i="1"/>
  <c r="AK743" i="1"/>
  <c r="AK734" i="1"/>
  <c r="AK729" i="1"/>
  <c r="AK720" i="1"/>
  <c r="AK711" i="1"/>
  <c r="AK702" i="1"/>
  <c r="AK697" i="1"/>
  <c r="AK688" i="1"/>
  <c r="AK673" i="1"/>
  <c r="AK668" i="1"/>
  <c r="AK644" i="1"/>
  <c r="AK638" i="1"/>
  <c r="AK612" i="1"/>
  <c r="AK606" i="1"/>
  <c r="AK580" i="1"/>
  <c r="AK572" i="1"/>
  <c r="AK564" i="1"/>
  <c r="AK556" i="1"/>
  <c r="AK548" i="1"/>
  <c r="AK540" i="1"/>
  <c r="AK504" i="1"/>
  <c r="AK474" i="1"/>
  <c r="AK442" i="1"/>
  <c r="AK398" i="1"/>
  <c r="AK330" i="1"/>
  <c r="AK237" i="1"/>
  <c r="AK134" i="1"/>
  <c r="AK770" i="1"/>
  <c r="AK765" i="1"/>
  <c r="AK756" i="1"/>
  <c r="AK747" i="1"/>
  <c r="AK738" i="1"/>
  <c r="AK733" i="1"/>
  <c r="AK724" i="1"/>
  <c r="AK715" i="1"/>
  <c r="AK706" i="1"/>
  <c r="AK701" i="1"/>
  <c r="AK692" i="1"/>
  <c r="AK683" i="1"/>
  <c r="AK678" i="1"/>
  <c r="AK662" i="1"/>
  <c r="AK656" i="1"/>
  <c r="AK650" i="1"/>
  <c r="AK624" i="1"/>
  <c r="AK618" i="1"/>
  <c r="AK592" i="1"/>
  <c r="AK586" i="1"/>
  <c r="AK539" i="1"/>
  <c r="AK526" i="1"/>
  <c r="AK503" i="1"/>
  <c r="AK473" i="1"/>
  <c r="AK441" i="1"/>
  <c r="AK395" i="1"/>
  <c r="AK326" i="1"/>
  <c r="AK232" i="1"/>
  <c r="AK783" i="1"/>
  <c r="AK774" i="1"/>
  <c r="AK769" i="1"/>
  <c r="AK760" i="1"/>
  <c r="AK751" i="1"/>
  <c r="AK742" i="1"/>
  <c r="AK737" i="1"/>
  <c r="AK728" i="1"/>
  <c r="AK719" i="1"/>
  <c r="AK710" i="1"/>
  <c r="AK705" i="1"/>
  <c r="AK696" i="1"/>
  <c r="AK687" i="1"/>
  <c r="AK677" i="1"/>
  <c r="AK672" i="1"/>
  <c r="AK661" i="1"/>
  <c r="AK636" i="1"/>
  <c r="AK630" i="1"/>
  <c r="AK604" i="1"/>
  <c r="AK598" i="1"/>
  <c r="AK578" i="1"/>
  <c r="AK570" i="1"/>
  <c r="AK562" i="1"/>
  <c r="AK554" i="1"/>
  <c r="AK546" i="1"/>
  <c r="AK523" i="1"/>
  <c r="AK497" i="1"/>
  <c r="AK466" i="1"/>
  <c r="AK434" i="1"/>
  <c r="AK382" i="1"/>
  <c r="AK309" i="1"/>
  <c r="AK211" i="1"/>
  <c r="AK108" i="1"/>
  <c r="AK863" i="1"/>
  <c r="AK859" i="1"/>
  <c r="AK855" i="1"/>
  <c r="AK851" i="1"/>
  <c r="AK847" i="1"/>
  <c r="AK843" i="1"/>
  <c r="AK839" i="1"/>
  <c r="AK835" i="1"/>
  <c r="AK831" i="1"/>
  <c r="AK827" i="1"/>
  <c r="AK823" i="1"/>
  <c r="AK819" i="1"/>
  <c r="AK815" i="1"/>
  <c r="AK811" i="1"/>
  <c r="AK807" i="1"/>
  <c r="AK803" i="1"/>
  <c r="AK799" i="1"/>
  <c r="AK795" i="1"/>
  <c r="AK791" i="1"/>
  <c r="AK787" i="1"/>
  <c r="AK778" i="1"/>
  <c r="AK773" i="1"/>
  <c r="AK764" i="1"/>
  <c r="AK755" i="1"/>
  <c r="AK746" i="1"/>
  <c r="AK741" i="1"/>
  <c r="AK732" i="1"/>
  <c r="AK723" i="1"/>
  <c r="AK714" i="1"/>
  <c r="AK709" i="1"/>
  <c r="AK700" i="1"/>
  <c r="AK691" i="1"/>
  <c r="AK682" i="1"/>
  <c r="AK666" i="1"/>
  <c r="AK648" i="1"/>
  <c r="AK642" i="1"/>
  <c r="AK616" i="1"/>
  <c r="AK610" i="1"/>
  <c r="AK584" i="1"/>
  <c r="AK536" i="1"/>
  <c r="AK522" i="1"/>
  <c r="AK465" i="1"/>
  <c r="AK433" i="1"/>
  <c r="AK379" i="1"/>
  <c r="AK305" i="1"/>
  <c r="AK206" i="1"/>
  <c r="AK782" i="1"/>
  <c r="AK777" i="1"/>
  <c r="AK768" i="1"/>
  <c r="AK759" i="1"/>
  <c r="AK750" i="1"/>
  <c r="AK745" i="1"/>
  <c r="AK736" i="1"/>
  <c r="AK727" i="1"/>
  <c r="AK718" i="1"/>
  <c r="AK713" i="1"/>
  <c r="AK704" i="1"/>
  <c r="AK695" i="1"/>
  <c r="AK686" i="1"/>
  <c r="AK681" i="1"/>
  <c r="AK676" i="1"/>
  <c r="AK665" i="1"/>
  <c r="AK660" i="1"/>
  <c r="AK654" i="1"/>
  <c r="AK628" i="1"/>
  <c r="AK622" i="1"/>
  <c r="AK596" i="1"/>
  <c r="AK590" i="1"/>
  <c r="AK576" i="1"/>
  <c r="AK568" i="1"/>
  <c r="AK560" i="1"/>
  <c r="AK552" i="1"/>
  <c r="AK544" i="1"/>
  <c r="AK535" i="1"/>
  <c r="AK490" i="1"/>
  <c r="AK458" i="1"/>
  <c r="AK425" i="1"/>
  <c r="AK366" i="1"/>
  <c r="AK288" i="1"/>
  <c r="AK69" i="1"/>
  <c r="AK874" i="1"/>
  <c r="AK870" i="1"/>
  <c r="AK866" i="1"/>
  <c r="AK862" i="1"/>
  <c r="AK858" i="1"/>
  <c r="AK854" i="1"/>
  <c r="AK850" i="1"/>
  <c r="AK846" i="1"/>
  <c r="AK842" i="1"/>
  <c r="AK838" i="1"/>
  <c r="AK834" i="1"/>
  <c r="AK830" i="1"/>
  <c r="AK826" i="1"/>
  <c r="AK822" i="1"/>
  <c r="AK818" i="1"/>
  <c r="AK814" i="1"/>
  <c r="AK810" i="1"/>
  <c r="AK806" i="1"/>
  <c r="AK802" i="1"/>
  <c r="AK798" i="1"/>
  <c r="AK794" i="1"/>
  <c r="AK790" i="1"/>
  <c r="AK786" i="1"/>
  <c r="AK781" i="1"/>
  <c r="AK772" i="1"/>
  <c r="AK763" i="1"/>
  <c r="AK754" i="1"/>
  <c r="AK749" i="1"/>
  <c r="AK740" i="1"/>
  <c r="AK731" i="1"/>
  <c r="AK722" i="1"/>
  <c r="AK717" i="1"/>
  <c r="AK708" i="1"/>
  <c r="AK699" i="1"/>
  <c r="AK690" i="1"/>
  <c r="AK685" i="1"/>
  <c r="AK670" i="1"/>
  <c r="AK640" i="1"/>
  <c r="AK634" i="1"/>
  <c r="AK608" i="1"/>
  <c r="AK602" i="1"/>
  <c r="AK534" i="1"/>
  <c r="AK516" i="1"/>
  <c r="AK489" i="1"/>
  <c r="AK457" i="1"/>
  <c r="AK423" i="1"/>
  <c r="AK363" i="1"/>
  <c r="AK283" i="1"/>
  <c r="AK181" i="1"/>
  <c r="AK61" i="1"/>
  <c r="AK679" i="1"/>
  <c r="AK675" i="1"/>
  <c r="AK671" i="1"/>
  <c r="AK667" i="1"/>
  <c r="AK663" i="1"/>
  <c r="AK659" i="1"/>
  <c r="AK655" i="1"/>
  <c r="AK651" i="1"/>
  <c r="AK647" i="1"/>
  <c r="AK643" i="1"/>
  <c r="AK639" i="1"/>
  <c r="AK635" i="1"/>
  <c r="AK631" i="1"/>
  <c r="AK627" i="1"/>
  <c r="AK623" i="1"/>
  <c r="AK619" i="1"/>
  <c r="AK615" i="1"/>
  <c r="AK611" i="1"/>
  <c r="AK607" i="1"/>
  <c r="AK603" i="1"/>
  <c r="AK599" i="1"/>
  <c r="AK595" i="1"/>
  <c r="AK591" i="1"/>
  <c r="AK587" i="1"/>
  <c r="AK583" i="1"/>
  <c r="AK579" i="1"/>
  <c r="AK575" i="1"/>
  <c r="AK571" i="1"/>
  <c r="AK567" i="1"/>
  <c r="AK563" i="1"/>
  <c r="AK559" i="1"/>
  <c r="AK555" i="1"/>
  <c r="AK551" i="1"/>
  <c r="AK547" i="1"/>
  <c r="AK543" i="1"/>
  <c r="AK528" i="1"/>
  <c r="AK521" i="1"/>
  <c r="AK515" i="1"/>
  <c r="AK502" i="1"/>
  <c r="AK496" i="1"/>
  <c r="AK488" i="1"/>
  <c r="AK480" i="1"/>
  <c r="AK472" i="1"/>
  <c r="AK464" i="1"/>
  <c r="AK456" i="1"/>
  <c r="AK448" i="1"/>
  <c r="AK440" i="1"/>
  <c r="AK432" i="1"/>
  <c r="AK422" i="1"/>
  <c r="AK410" i="1"/>
  <c r="AK394" i="1"/>
  <c r="AK378" i="1"/>
  <c r="AK362" i="1"/>
  <c r="AK346" i="1"/>
  <c r="AK325" i="1"/>
  <c r="AK304" i="1"/>
  <c r="AK256" i="1"/>
  <c r="AK230" i="1"/>
  <c r="AK205" i="1"/>
  <c r="AK179" i="1"/>
  <c r="AK128" i="1"/>
  <c r="AK100" i="1"/>
  <c r="AK538" i="1"/>
  <c r="AK533" i="1"/>
  <c r="AK527" i="1"/>
  <c r="AK514" i="1"/>
  <c r="AK508" i="1"/>
  <c r="AK501" i="1"/>
  <c r="AK495" i="1"/>
  <c r="AK487" i="1"/>
  <c r="AK479" i="1"/>
  <c r="AK471" i="1"/>
  <c r="AK463" i="1"/>
  <c r="AK455" i="1"/>
  <c r="AK447" i="1"/>
  <c r="AK439" i="1"/>
  <c r="AK431" i="1"/>
  <c r="AK421" i="1"/>
  <c r="AK407" i="1"/>
  <c r="AK391" i="1"/>
  <c r="AK375" i="1"/>
  <c r="AK359" i="1"/>
  <c r="AK342" i="1"/>
  <c r="AK321" i="1"/>
  <c r="AK300" i="1"/>
  <c r="AK277" i="1"/>
  <c r="AK251" i="1"/>
  <c r="AK200" i="1"/>
  <c r="AK174" i="1"/>
  <c r="AK149" i="1"/>
  <c r="AK123" i="1"/>
  <c r="AK93" i="1"/>
  <c r="AK520" i="1"/>
  <c r="AK513" i="1"/>
  <c r="AK507" i="1"/>
  <c r="AK494" i="1"/>
  <c r="AK486" i="1"/>
  <c r="AK478" i="1"/>
  <c r="AK470" i="1"/>
  <c r="AK462" i="1"/>
  <c r="AK454" i="1"/>
  <c r="AK446" i="1"/>
  <c r="AK438" i="1"/>
  <c r="AK430" i="1"/>
  <c r="AK419" i="1"/>
  <c r="AK406" i="1"/>
  <c r="AK390" i="1"/>
  <c r="AK374" i="1"/>
  <c r="AK358" i="1"/>
  <c r="AK341" i="1"/>
  <c r="AK320" i="1"/>
  <c r="AK298" i="1"/>
  <c r="AK275" i="1"/>
  <c r="AK224" i="1"/>
  <c r="AK198" i="1"/>
  <c r="AK173" i="1"/>
  <c r="AK147" i="1"/>
  <c r="AK48" i="1"/>
  <c r="AK537" i="1"/>
  <c r="AK532" i="1"/>
  <c r="AK525" i="1"/>
  <c r="AK519" i="1"/>
  <c r="AK506" i="1"/>
  <c r="AK500" i="1"/>
  <c r="AK493" i="1"/>
  <c r="AK485" i="1"/>
  <c r="AK477" i="1"/>
  <c r="AK469" i="1"/>
  <c r="AK461" i="1"/>
  <c r="AK453" i="1"/>
  <c r="AK445" i="1"/>
  <c r="AK437" i="1"/>
  <c r="AK429" i="1"/>
  <c r="AK418" i="1"/>
  <c r="AK403" i="1"/>
  <c r="AK387" i="1"/>
  <c r="AK371" i="1"/>
  <c r="AK355" i="1"/>
  <c r="AK337" i="1"/>
  <c r="AK316" i="1"/>
  <c r="AK294" i="1"/>
  <c r="AK270" i="1"/>
  <c r="AK245" i="1"/>
  <c r="AK219" i="1"/>
  <c r="AK168" i="1"/>
  <c r="AK142" i="1"/>
  <c r="AK117" i="1"/>
  <c r="AK37" i="1"/>
  <c r="AK657" i="1"/>
  <c r="AK653" i="1"/>
  <c r="AK649" i="1"/>
  <c r="AK645" i="1"/>
  <c r="AK641" i="1"/>
  <c r="AK637" i="1"/>
  <c r="AK633" i="1"/>
  <c r="AK629" i="1"/>
  <c r="AK625" i="1"/>
  <c r="AK621" i="1"/>
  <c r="AK617" i="1"/>
  <c r="AK613" i="1"/>
  <c r="AK609" i="1"/>
  <c r="AK605" i="1"/>
  <c r="AK601" i="1"/>
  <c r="AK597" i="1"/>
  <c r="AK593" i="1"/>
  <c r="AK589" i="1"/>
  <c r="AK585" i="1"/>
  <c r="AK581" i="1"/>
  <c r="AK577" i="1"/>
  <c r="AK573" i="1"/>
  <c r="AK569" i="1"/>
  <c r="AK565" i="1"/>
  <c r="AK561" i="1"/>
  <c r="AK557" i="1"/>
  <c r="AK553" i="1"/>
  <c r="AK549" i="1"/>
  <c r="AK545" i="1"/>
  <c r="AK541" i="1"/>
  <c r="AK531" i="1"/>
  <c r="AK518" i="1"/>
  <c r="AK512" i="1"/>
  <c r="AK505" i="1"/>
  <c r="AK499" i="1"/>
  <c r="AK492" i="1"/>
  <c r="AK484" i="1"/>
  <c r="AK476" i="1"/>
  <c r="AK468" i="1"/>
  <c r="AK460" i="1"/>
  <c r="AK452" i="1"/>
  <c r="AK444" i="1"/>
  <c r="AK436" i="1"/>
  <c r="AK427" i="1"/>
  <c r="AK417" i="1"/>
  <c r="AK402" i="1"/>
  <c r="AK386" i="1"/>
  <c r="AK370" i="1"/>
  <c r="AK354" i="1"/>
  <c r="AK336" i="1"/>
  <c r="AK314" i="1"/>
  <c r="AK293" i="1"/>
  <c r="AK269" i="1"/>
  <c r="AK243" i="1"/>
  <c r="AK192" i="1"/>
  <c r="AK166" i="1"/>
  <c r="AK141" i="1"/>
  <c r="AK115" i="1"/>
  <c r="AK80" i="1"/>
  <c r="AK530" i="1"/>
  <c r="AK524" i="1"/>
  <c r="AK517" i="1"/>
  <c r="AK511" i="1"/>
  <c r="AK498" i="1"/>
  <c r="AK491" i="1"/>
  <c r="AK483" i="1"/>
  <c r="AK475" i="1"/>
  <c r="AK467" i="1"/>
  <c r="AK459" i="1"/>
  <c r="AK451" i="1"/>
  <c r="AK443" i="1"/>
  <c r="AK435" i="1"/>
  <c r="AK426" i="1"/>
  <c r="AK415" i="1"/>
  <c r="AK399" i="1"/>
  <c r="AK383" i="1"/>
  <c r="AK367" i="1"/>
  <c r="AK351" i="1"/>
  <c r="AK332" i="1"/>
  <c r="AK310" i="1"/>
  <c r="AK289" i="1"/>
  <c r="AK264" i="1"/>
  <c r="AK238" i="1"/>
  <c r="AK213" i="1"/>
  <c r="AK187" i="1"/>
  <c r="AK136" i="1"/>
  <c r="AK72" i="1"/>
  <c r="AK16" i="1"/>
  <c r="AK331" i="1"/>
  <c r="AK315" i="1"/>
  <c r="AK299" i="1"/>
  <c r="AK282" i="1"/>
  <c r="AK276" i="1"/>
  <c r="AK263" i="1"/>
  <c r="AK257" i="1"/>
  <c r="AK250" i="1"/>
  <c r="AK244" i="1"/>
  <c r="AK231" i="1"/>
  <c r="AK225" i="1"/>
  <c r="AK218" i="1"/>
  <c r="AK212" i="1"/>
  <c r="AK199" i="1"/>
  <c r="AK193" i="1"/>
  <c r="AK186" i="1"/>
  <c r="AK180" i="1"/>
  <c r="AK167" i="1"/>
  <c r="AK161" i="1"/>
  <c r="AK154" i="1"/>
  <c r="AK148" i="1"/>
  <c r="AK135" i="1"/>
  <c r="AK129" i="1"/>
  <c r="AK122" i="1"/>
  <c r="AK116" i="1"/>
  <c r="AK109" i="1"/>
  <c r="AK101" i="1"/>
  <c r="AK92" i="1"/>
  <c r="AK81" i="1"/>
  <c r="AK60" i="1"/>
  <c r="AK49" i="1"/>
  <c r="AK28" i="1"/>
  <c r="AK17" i="1"/>
  <c r="AK335" i="1"/>
  <c r="AK319" i="1"/>
  <c r="AK303" i="1"/>
  <c r="AK287" i="1"/>
  <c r="AK281" i="1"/>
  <c r="AK274" i="1"/>
  <c r="AK268" i="1"/>
  <c r="AK255" i="1"/>
  <c r="AK249" i="1"/>
  <c r="AK242" i="1"/>
  <c r="AK236" i="1"/>
  <c r="AK223" i="1"/>
  <c r="AK217" i="1"/>
  <c r="AK210" i="1"/>
  <c r="AK204" i="1"/>
  <c r="AK191" i="1"/>
  <c r="AK185" i="1"/>
  <c r="AK178" i="1"/>
  <c r="AK172" i="1"/>
  <c r="AK159" i="1"/>
  <c r="AK153" i="1"/>
  <c r="AK146" i="1"/>
  <c r="AK140" i="1"/>
  <c r="AK127" i="1"/>
  <c r="AK121" i="1"/>
  <c r="AK114" i="1"/>
  <c r="AK106" i="1"/>
  <c r="AK98" i="1"/>
  <c r="AK89" i="1"/>
  <c r="AK68" i="1"/>
  <c r="AK57" i="1"/>
  <c r="AK36" i="1"/>
  <c r="AK25" i="1"/>
  <c r="AK413" i="1"/>
  <c r="AK409" i="1"/>
  <c r="AK405" i="1"/>
  <c r="AK401" i="1"/>
  <c r="AK397" i="1"/>
  <c r="AK393" i="1"/>
  <c r="AK389" i="1"/>
  <c r="AK385" i="1"/>
  <c r="AK381" i="1"/>
  <c r="AK377" i="1"/>
  <c r="AK373" i="1"/>
  <c r="AK369" i="1"/>
  <c r="AK365" i="1"/>
  <c r="AK361" i="1"/>
  <c r="AK357" i="1"/>
  <c r="AK353" i="1"/>
  <c r="AK349" i="1"/>
  <c r="AK345" i="1"/>
  <c r="AK340" i="1"/>
  <c r="AK334" i="1"/>
  <c r="AK329" i="1"/>
  <c r="AK324" i="1"/>
  <c r="AK318" i="1"/>
  <c r="AK313" i="1"/>
  <c r="AK308" i="1"/>
  <c r="AK302" i="1"/>
  <c r="AK297" i="1"/>
  <c r="AK292" i="1"/>
  <c r="AK286" i="1"/>
  <c r="AK280" i="1"/>
  <c r="AK267" i="1"/>
  <c r="AK261" i="1"/>
  <c r="AK254" i="1"/>
  <c r="AK248" i="1"/>
  <c r="AK235" i="1"/>
  <c r="AK229" i="1"/>
  <c r="AK222" i="1"/>
  <c r="AK216" i="1"/>
  <c r="AK203" i="1"/>
  <c r="AK197" i="1"/>
  <c r="AK190" i="1"/>
  <c r="AK184" i="1"/>
  <c r="AK171" i="1"/>
  <c r="AK165" i="1"/>
  <c r="AK158" i="1"/>
  <c r="AK152" i="1"/>
  <c r="AK139" i="1"/>
  <c r="AK133" i="1"/>
  <c r="AK126" i="1"/>
  <c r="AK120" i="1"/>
  <c r="AK88" i="1"/>
  <c r="AK77" i="1"/>
  <c r="AK56" i="1"/>
  <c r="AK45" i="1"/>
  <c r="AK24" i="1"/>
  <c r="AK13" i="1"/>
  <c r="AK339" i="1"/>
  <c r="AK323" i="1"/>
  <c r="AK307" i="1"/>
  <c r="AK291" i="1"/>
  <c r="AK279" i="1"/>
  <c r="AK273" i="1"/>
  <c r="AK266" i="1"/>
  <c r="AK260" i="1"/>
  <c r="AK247" i="1"/>
  <c r="AK241" i="1"/>
  <c r="AK234" i="1"/>
  <c r="AK228" i="1"/>
  <c r="AK215" i="1"/>
  <c r="AK209" i="1"/>
  <c r="AK202" i="1"/>
  <c r="AK196" i="1"/>
  <c r="AK183" i="1"/>
  <c r="AK177" i="1"/>
  <c r="AK170" i="1"/>
  <c r="AK164" i="1"/>
  <c r="AK151" i="1"/>
  <c r="AK145" i="1"/>
  <c r="AK138" i="1"/>
  <c r="AK132" i="1"/>
  <c r="AK119" i="1"/>
  <c r="AK113" i="1"/>
  <c r="AK105" i="1"/>
  <c r="AK97" i="1"/>
  <c r="AK76" i="1"/>
  <c r="AK65" i="1"/>
  <c r="AK44" i="1"/>
  <c r="AK33" i="1"/>
  <c r="AK12" i="1"/>
  <c r="AK428" i="1"/>
  <c r="AK424" i="1"/>
  <c r="AK420" i="1"/>
  <c r="AK416" i="1"/>
  <c r="AK412" i="1"/>
  <c r="AK408" i="1"/>
  <c r="AK404" i="1"/>
  <c r="AK400" i="1"/>
  <c r="AK396" i="1"/>
  <c r="AK392" i="1"/>
  <c r="AK388" i="1"/>
  <c r="AK384" i="1"/>
  <c r="AK380" i="1"/>
  <c r="AK376" i="1"/>
  <c r="AK372" i="1"/>
  <c r="AK368" i="1"/>
  <c r="AK364" i="1"/>
  <c r="AK360" i="1"/>
  <c r="AK356" i="1"/>
  <c r="AK352" i="1"/>
  <c r="AK348" i="1"/>
  <c r="AK344" i="1"/>
  <c r="AK338" i="1"/>
  <c r="AK333" i="1"/>
  <c r="AK328" i="1"/>
  <c r="AK322" i="1"/>
  <c r="AK317" i="1"/>
  <c r="AK312" i="1"/>
  <c r="AK306" i="1"/>
  <c r="AK301" i="1"/>
  <c r="AK296" i="1"/>
  <c r="AK290" i="1"/>
  <c r="AK285" i="1"/>
  <c r="AK278" i="1"/>
  <c r="AK272" i="1"/>
  <c r="AK259" i="1"/>
  <c r="AK253" i="1"/>
  <c r="AK246" i="1"/>
  <c r="AK240" i="1"/>
  <c r="AK227" i="1"/>
  <c r="AK221" i="1"/>
  <c r="AK214" i="1"/>
  <c r="AK208" i="1"/>
  <c r="AK195" i="1"/>
  <c r="AK189" i="1"/>
  <c r="AK182" i="1"/>
  <c r="AK176" i="1"/>
  <c r="AK163" i="1"/>
  <c r="AK157" i="1"/>
  <c r="AK150" i="1"/>
  <c r="AK144" i="1"/>
  <c r="AK131" i="1"/>
  <c r="AK125" i="1"/>
  <c r="AK118" i="1"/>
  <c r="AK112" i="1"/>
  <c r="AK104" i="1"/>
  <c r="AK96" i="1"/>
  <c r="AK85" i="1"/>
  <c r="AK64" i="1"/>
  <c r="AK53" i="1"/>
  <c r="AK32" i="1"/>
  <c r="AK21" i="1"/>
  <c r="AK343" i="1"/>
  <c r="AK327" i="1"/>
  <c r="AK311" i="1"/>
  <c r="AK295" i="1"/>
  <c r="AK284" i="1"/>
  <c r="AK271" i="1"/>
  <c r="AK265" i="1"/>
  <c r="AK258" i="1"/>
  <c r="AK252" i="1"/>
  <c r="AK239" i="1"/>
  <c r="AK233" i="1"/>
  <c r="AK226" i="1"/>
  <c r="AK220" i="1"/>
  <c r="AK207" i="1"/>
  <c r="AK201" i="1"/>
  <c r="AK194" i="1"/>
  <c r="AK188" i="1"/>
  <c r="AK175" i="1"/>
  <c r="AK169" i="1"/>
  <c r="AK162" i="1"/>
  <c r="AK156" i="1"/>
  <c r="AK143" i="1"/>
  <c r="AK137" i="1"/>
  <c r="AK130" i="1"/>
  <c r="AK124" i="1"/>
  <c r="AK110" i="1"/>
  <c r="AK102" i="1"/>
  <c r="AK84" i="1"/>
  <c r="AK73" i="1"/>
  <c r="AK52" i="1"/>
  <c r="AK41" i="1"/>
  <c r="AK20" i="1"/>
  <c r="AK9" i="1"/>
  <c r="AK40" i="1"/>
  <c r="AK29" i="1"/>
  <c r="AK8" i="1"/>
  <c r="AK111" i="1"/>
  <c r="AK107" i="1"/>
  <c r="AK103" i="1"/>
  <c r="AK99" i="1"/>
  <c r="AK95" i="1"/>
  <c r="AK91" i="1"/>
  <c r="AK87" i="1"/>
  <c r="AK83" i="1"/>
  <c r="AK79" i="1"/>
  <c r="AK75" i="1"/>
  <c r="AK71" i="1"/>
  <c r="AK67" i="1"/>
  <c r="AK63" i="1"/>
  <c r="AK59" i="1"/>
  <c r="AK55" i="1"/>
  <c r="AK51" i="1"/>
  <c r="AK47" i="1"/>
  <c r="AK43" i="1"/>
  <c r="AK39" i="1"/>
  <c r="AK35" i="1"/>
  <c r="AK31" i="1"/>
  <c r="AK27" i="1"/>
  <c r="AK23" i="1"/>
  <c r="AK19" i="1"/>
  <c r="AK15" i="1"/>
  <c r="AK11" i="1"/>
  <c r="AK7" i="1"/>
  <c r="AK94" i="1"/>
  <c r="AK90" i="1"/>
  <c r="AK86" i="1"/>
  <c r="AK82" i="1"/>
  <c r="AK78" i="1"/>
  <c r="AK74" i="1"/>
  <c r="AK70" i="1"/>
  <c r="AK66" i="1"/>
  <c r="AK62" i="1"/>
  <c r="AK58" i="1"/>
  <c r="AK54" i="1"/>
  <c r="AK50" i="1"/>
  <c r="AK46" i="1"/>
  <c r="AK42" i="1"/>
  <c r="AK38" i="1"/>
  <c r="AK34" i="1"/>
  <c r="AK30" i="1"/>
  <c r="AK26" i="1"/>
  <c r="AK22" i="1"/>
  <c r="AK18" i="1"/>
  <c r="AK14" i="1"/>
  <c r="AK10" i="1"/>
  <c r="AK6" i="1"/>
  <c r="AW5" i="1"/>
  <c r="AS5" i="1"/>
  <c r="AO5" i="1"/>
  <c r="AK5" i="1"/>
  <c r="AG898" i="1"/>
  <c r="AG745" i="1"/>
  <c r="AG666" i="1"/>
  <c r="AG841" i="1"/>
  <c r="AG930" i="1"/>
  <c r="AG834" i="1"/>
  <c r="AG642" i="1"/>
  <c r="AG925" i="1"/>
  <c r="AG777" i="1"/>
  <c r="AG873" i="1"/>
  <c r="AG770" i="1"/>
  <c r="AG713" i="1"/>
  <c r="AG586" i="1"/>
  <c r="AG914" i="1"/>
  <c r="AG866" i="1"/>
  <c r="AG703" i="1"/>
  <c r="AG526" i="1"/>
  <c r="AG909" i="1"/>
  <c r="AG809" i="1"/>
  <c r="AG690" i="1"/>
  <c r="AG802" i="1"/>
  <c r="AG679" i="1"/>
  <c r="AG931" i="1"/>
  <c r="AG915" i="1"/>
  <c r="AG899" i="1"/>
  <c r="AG893" i="1"/>
  <c r="AG886" i="1"/>
  <c r="AG861" i="1"/>
  <c r="AG854" i="1"/>
  <c r="AG829" i="1"/>
  <c r="AG822" i="1"/>
  <c r="AG797" i="1"/>
  <c r="AG790" i="1"/>
  <c r="AG765" i="1"/>
  <c r="AG758" i="1"/>
  <c r="AG738" i="1"/>
  <c r="AG730" i="1"/>
  <c r="AG722" i="1"/>
  <c r="AG704" i="1"/>
  <c r="AG680" i="1"/>
  <c r="AG656" i="1"/>
  <c r="AG631" i="1"/>
  <c r="AG592" i="1"/>
  <c r="AG462" i="1"/>
  <c r="AG935" i="1"/>
  <c r="AG919" i="1"/>
  <c r="AG903" i="1"/>
  <c r="AG885" i="1"/>
  <c r="AG878" i="1"/>
  <c r="AG853" i="1"/>
  <c r="AG846" i="1"/>
  <c r="AG821" i="1"/>
  <c r="AG814" i="1"/>
  <c r="AG789" i="1"/>
  <c r="AG782" i="1"/>
  <c r="AG757" i="1"/>
  <c r="AG750" i="1"/>
  <c r="AG712" i="1"/>
  <c r="AG689" i="1"/>
  <c r="AG665" i="1"/>
  <c r="AG640" i="1"/>
  <c r="AG578" i="1"/>
  <c r="AG516" i="1"/>
  <c r="AG441" i="1"/>
  <c r="AG337" i="1"/>
  <c r="AG934" i="1"/>
  <c r="AG929" i="1"/>
  <c r="AG918" i="1"/>
  <c r="AG913" i="1"/>
  <c r="AG902" i="1"/>
  <c r="AG897" i="1"/>
  <c r="AG890" i="1"/>
  <c r="AG865" i="1"/>
  <c r="AG858" i="1"/>
  <c r="AG833" i="1"/>
  <c r="AG826" i="1"/>
  <c r="AG801" i="1"/>
  <c r="AG794" i="1"/>
  <c r="AG769" i="1"/>
  <c r="AG762" i="1"/>
  <c r="AG711" i="1"/>
  <c r="AG688" i="1"/>
  <c r="AG663" i="1"/>
  <c r="AG639" i="1"/>
  <c r="AG624" i="1"/>
  <c r="AG571" i="1"/>
  <c r="AG509" i="1"/>
  <c r="AG923" i="1"/>
  <c r="AG907" i="1"/>
  <c r="AG877" i="1"/>
  <c r="AG870" i="1"/>
  <c r="AG845" i="1"/>
  <c r="AG838" i="1"/>
  <c r="AG813" i="1"/>
  <c r="AG806" i="1"/>
  <c r="AG781" i="1"/>
  <c r="AG774" i="1"/>
  <c r="AG749" i="1"/>
  <c r="AG742" i="1"/>
  <c r="AG734" i="1"/>
  <c r="AG726" i="1"/>
  <c r="AG718" i="1"/>
  <c r="AG709" i="1"/>
  <c r="AG698" i="1"/>
  <c r="AG674" i="1"/>
  <c r="AG649" i="1"/>
  <c r="AG619" i="1"/>
  <c r="AG419" i="1"/>
  <c r="AG933" i="1"/>
  <c r="AG922" i="1"/>
  <c r="AG917" i="1"/>
  <c r="AG906" i="1"/>
  <c r="AG901" i="1"/>
  <c r="AG889" i="1"/>
  <c r="AG882" i="1"/>
  <c r="AG857" i="1"/>
  <c r="AG850" i="1"/>
  <c r="AG825" i="1"/>
  <c r="AG818" i="1"/>
  <c r="AG793" i="1"/>
  <c r="AG786" i="1"/>
  <c r="AG761" i="1"/>
  <c r="AG754" i="1"/>
  <c r="AG697" i="1"/>
  <c r="AG672" i="1"/>
  <c r="AG648" i="1"/>
  <c r="AG270" i="1"/>
  <c r="AG927" i="1"/>
  <c r="AG911" i="1"/>
  <c r="AG894" i="1"/>
  <c r="AG869" i="1"/>
  <c r="AG862" i="1"/>
  <c r="AG837" i="1"/>
  <c r="AG830" i="1"/>
  <c r="AG805" i="1"/>
  <c r="AG798" i="1"/>
  <c r="AG773" i="1"/>
  <c r="AG766" i="1"/>
  <c r="AG695" i="1"/>
  <c r="AG671" i="1"/>
  <c r="AG658" i="1"/>
  <c r="AG647" i="1"/>
  <c r="AG634" i="1"/>
  <c r="AG549" i="1"/>
  <c r="AG482" i="1"/>
  <c r="AG399" i="1"/>
  <c r="AG243" i="1"/>
  <c r="AG937" i="1"/>
  <c r="AG926" i="1"/>
  <c r="AG921" i="1"/>
  <c r="AG910" i="1"/>
  <c r="AG905" i="1"/>
  <c r="AG881" i="1"/>
  <c r="AG874" i="1"/>
  <c r="AG849" i="1"/>
  <c r="AG842" i="1"/>
  <c r="AG817" i="1"/>
  <c r="AG810" i="1"/>
  <c r="AG785" i="1"/>
  <c r="AG778" i="1"/>
  <c r="AG753" i="1"/>
  <c r="AG746" i="1"/>
  <c r="AG706" i="1"/>
  <c r="AG681" i="1"/>
  <c r="AG657" i="1"/>
  <c r="AG633" i="1"/>
  <c r="AG600" i="1"/>
  <c r="AG541" i="1"/>
  <c r="AG390" i="1"/>
  <c r="AG149" i="1"/>
  <c r="AG936" i="1"/>
  <c r="AG932" i="1"/>
  <c r="AG928" i="1"/>
  <c r="AG924" i="1"/>
  <c r="AG920" i="1"/>
  <c r="AG916" i="1"/>
  <c r="AG912" i="1"/>
  <c r="AG908" i="1"/>
  <c r="AG904" i="1"/>
  <c r="AG900" i="1"/>
  <c r="AG896" i="1"/>
  <c r="AG892" i="1"/>
  <c r="AG888" i="1"/>
  <c r="AG884" i="1"/>
  <c r="AG880" i="1"/>
  <c r="AG876" i="1"/>
  <c r="AG872" i="1"/>
  <c r="AG868" i="1"/>
  <c r="AG864" i="1"/>
  <c r="AG860" i="1"/>
  <c r="AG856" i="1"/>
  <c r="AG852" i="1"/>
  <c r="AG848" i="1"/>
  <c r="AG844" i="1"/>
  <c r="AG840" i="1"/>
  <c r="AG836" i="1"/>
  <c r="AG832" i="1"/>
  <c r="AG828" i="1"/>
  <c r="AG824" i="1"/>
  <c r="AG820" i="1"/>
  <c r="AG816" i="1"/>
  <c r="AG812" i="1"/>
  <c r="AG808" i="1"/>
  <c r="AG804" i="1"/>
  <c r="AG800" i="1"/>
  <c r="AG796" i="1"/>
  <c r="AG792" i="1"/>
  <c r="AG788" i="1"/>
  <c r="AG784" i="1"/>
  <c r="AG780" i="1"/>
  <c r="AG776" i="1"/>
  <c r="AG772" i="1"/>
  <c r="AG768" i="1"/>
  <c r="AG764" i="1"/>
  <c r="AG760" i="1"/>
  <c r="AG756" i="1"/>
  <c r="AG752" i="1"/>
  <c r="AG748" i="1"/>
  <c r="AG744" i="1"/>
  <c r="AG740" i="1"/>
  <c r="AG736" i="1"/>
  <c r="AG732" i="1"/>
  <c r="AG728" i="1"/>
  <c r="AG724" i="1"/>
  <c r="AG720" i="1"/>
  <c r="AG716" i="1"/>
  <c r="AG707" i="1"/>
  <c r="AG702" i="1"/>
  <c r="AG693" i="1"/>
  <c r="AG684" i="1"/>
  <c r="AG675" i="1"/>
  <c r="AG670" i="1"/>
  <c r="AG661" i="1"/>
  <c r="AG652" i="1"/>
  <c r="AG643" i="1"/>
  <c r="AG638" i="1"/>
  <c r="AG629" i="1"/>
  <c r="AG614" i="1"/>
  <c r="AG594" i="1"/>
  <c r="AG572" i="1"/>
  <c r="AG564" i="1"/>
  <c r="AG557" i="1"/>
  <c r="AG550" i="1"/>
  <c r="AG542" i="1"/>
  <c r="AG510" i="1"/>
  <c r="AG500" i="1"/>
  <c r="AG493" i="1"/>
  <c r="AG473" i="1"/>
  <c r="AG451" i="1"/>
  <c r="AG431" i="1"/>
  <c r="AG422" i="1"/>
  <c r="AG411" i="1"/>
  <c r="AG391" i="1"/>
  <c r="AG374" i="1"/>
  <c r="AG358" i="1"/>
  <c r="AG317" i="1"/>
  <c r="AG296" i="1"/>
  <c r="AG167" i="1"/>
  <c r="AG895" i="1"/>
  <c r="AG891" i="1"/>
  <c r="AG887" i="1"/>
  <c r="AG883" i="1"/>
  <c r="AG879" i="1"/>
  <c r="AG875" i="1"/>
  <c r="AG871" i="1"/>
  <c r="AG867" i="1"/>
  <c r="AG863" i="1"/>
  <c r="AG859" i="1"/>
  <c r="AG855" i="1"/>
  <c r="AG851" i="1"/>
  <c r="AG847" i="1"/>
  <c r="AG843" i="1"/>
  <c r="AG839" i="1"/>
  <c r="AG835" i="1"/>
  <c r="AG831" i="1"/>
  <c r="AG827" i="1"/>
  <c r="AG823" i="1"/>
  <c r="AG819" i="1"/>
  <c r="AG815" i="1"/>
  <c r="AG811" i="1"/>
  <c r="AG807" i="1"/>
  <c r="AG803" i="1"/>
  <c r="AG799" i="1"/>
  <c r="AG795" i="1"/>
  <c r="AG791" i="1"/>
  <c r="AG787" i="1"/>
  <c r="AG783" i="1"/>
  <c r="AG779" i="1"/>
  <c r="AG775" i="1"/>
  <c r="AG771" i="1"/>
  <c r="AG767" i="1"/>
  <c r="AG763" i="1"/>
  <c r="AG759" i="1"/>
  <c r="AG755" i="1"/>
  <c r="AG751" i="1"/>
  <c r="AG747" i="1"/>
  <c r="AG743" i="1"/>
  <c r="AG739" i="1"/>
  <c r="AG735" i="1"/>
  <c r="AG731" i="1"/>
  <c r="AG727" i="1"/>
  <c r="AG723" i="1"/>
  <c r="AG719" i="1"/>
  <c r="AG715" i="1"/>
  <c r="AG710" i="1"/>
  <c r="AG701" i="1"/>
  <c r="AG692" i="1"/>
  <c r="AG683" i="1"/>
  <c r="AG678" i="1"/>
  <c r="AG669" i="1"/>
  <c r="AG660" i="1"/>
  <c r="AG651" i="1"/>
  <c r="AG646" i="1"/>
  <c r="AG637" i="1"/>
  <c r="AG628" i="1"/>
  <c r="AG618" i="1"/>
  <c r="AG613" i="1"/>
  <c r="AG606" i="1"/>
  <c r="AG577" i="1"/>
  <c r="AG569" i="1"/>
  <c r="AG563" i="1"/>
  <c r="AG555" i="1"/>
  <c r="AG548" i="1"/>
  <c r="AG532" i="1"/>
  <c r="AG525" i="1"/>
  <c r="AG499" i="1"/>
  <c r="AG490" i="1"/>
  <c r="AG481" i="1"/>
  <c r="AG470" i="1"/>
  <c r="AG450" i="1"/>
  <c r="AG430" i="1"/>
  <c r="AG409" i="1"/>
  <c r="AG353" i="1"/>
  <c r="AG333" i="1"/>
  <c r="AG290" i="1"/>
  <c r="AG239" i="1"/>
  <c r="AG714" i="1"/>
  <c r="AG705" i="1"/>
  <c r="AG696" i="1"/>
  <c r="AG687" i="1"/>
  <c r="AG682" i="1"/>
  <c r="AG673" i="1"/>
  <c r="AG664" i="1"/>
  <c r="AG655" i="1"/>
  <c r="AG650" i="1"/>
  <c r="AG641" i="1"/>
  <c r="AG632" i="1"/>
  <c r="AG623" i="1"/>
  <c r="AG605" i="1"/>
  <c r="AG591" i="1"/>
  <c r="AG583" i="1"/>
  <c r="AG562" i="1"/>
  <c r="AG540" i="1"/>
  <c r="AG515" i="1"/>
  <c r="AG506" i="1"/>
  <c r="AG489" i="1"/>
  <c r="AG479" i="1"/>
  <c r="AG469" i="1"/>
  <c r="AG458" i="1"/>
  <c r="AG449" i="1"/>
  <c r="AG438" i="1"/>
  <c r="AG418" i="1"/>
  <c r="AG398" i="1"/>
  <c r="AG385" i="1"/>
  <c r="AG367" i="1"/>
  <c r="AG351" i="1"/>
  <c r="AG332" i="1"/>
  <c r="AG308" i="1"/>
  <c r="AG287" i="1"/>
  <c r="AG263" i="1"/>
  <c r="AG230" i="1"/>
  <c r="AG116" i="1"/>
  <c r="AG700" i="1"/>
  <c r="AG691" i="1"/>
  <c r="AG686" i="1"/>
  <c r="AG677" i="1"/>
  <c r="AG668" i="1"/>
  <c r="AG659" i="1"/>
  <c r="AG654" i="1"/>
  <c r="AG645" i="1"/>
  <c r="AG636" i="1"/>
  <c r="AG627" i="1"/>
  <c r="AG622" i="1"/>
  <c r="AG617" i="1"/>
  <c r="AG568" i="1"/>
  <c r="AG560" i="1"/>
  <c r="AG554" i="1"/>
  <c r="AG546" i="1"/>
  <c r="AG539" i="1"/>
  <c r="AG531" i="1"/>
  <c r="AG522" i="1"/>
  <c r="AG505" i="1"/>
  <c r="AG497" i="1"/>
  <c r="AG477" i="1"/>
  <c r="AG457" i="1"/>
  <c r="AG447" i="1"/>
  <c r="AG437" i="1"/>
  <c r="AG426" i="1"/>
  <c r="AG417" i="1"/>
  <c r="AG406" i="1"/>
  <c r="AG383" i="1"/>
  <c r="AG366" i="1"/>
  <c r="AG329" i="1"/>
  <c r="AG307" i="1"/>
  <c r="AG219" i="1"/>
  <c r="AG98" i="1"/>
  <c r="AG626" i="1"/>
  <c r="AG610" i="1"/>
  <c r="AG604" i="1"/>
  <c r="AG596" i="1"/>
  <c r="AG589" i="1"/>
  <c r="AG582" i="1"/>
  <c r="AG574" i="1"/>
  <c r="AG545" i="1"/>
  <c r="AG537" i="1"/>
  <c r="AG521" i="1"/>
  <c r="AG513" i="1"/>
  <c r="AG504" i="1"/>
  <c r="AG495" i="1"/>
  <c r="AG487" i="1"/>
  <c r="AG445" i="1"/>
  <c r="AG425" i="1"/>
  <c r="AG415" i="1"/>
  <c r="AG405" i="1"/>
  <c r="AG394" i="1"/>
  <c r="AG326" i="1"/>
  <c r="AG256" i="1"/>
  <c r="AG207" i="1"/>
  <c r="AG81" i="1"/>
  <c r="AG741" i="1"/>
  <c r="AG737" i="1"/>
  <c r="AG733" i="1"/>
  <c r="AG729" i="1"/>
  <c r="AG725" i="1"/>
  <c r="AG721" i="1"/>
  <c r="AG717" i="1"/>
  <c r="AG708" i="1"/>
  <c r="AG699" i="1"/>
  <c r="AG694" i="1"/>
  <c r="AG685" i="1"/>
  <c r="AG676" i="1"/>
  <c r="AG667" i="1"/>
  <c r="AG662" i="1"/>
  <c r="AG653" i="1"/>
  <c r="AG644" i="1"/>
  <c r="AG635" i="1"/>
  <c r="AG630" i="1"/>
  <c r="AG621" i="1"/>
  <c r="AG603" i="1"/>
  <c r="AG581" i="1"/>
  <c r="AG573" i="1"/>
  <c r="AG559" i="1"/>
  <c r="AG551" i="1"/>
  <c r="AG529" i="1"/>
  <c r="AG520" i="1"/>
  <c r="AG511" i="1"/>
  <c r="AG486" i="1"/>
  <c r="AG475" i="1"/>
  <c r="AG455" i="1"/>
  <c r="AG413" i="1"/>
  <c r="AG393" i="1"/>
  <c r="AG361" i="1"/>
  <c r="AG252" i="1"/>
  <c r="AG194" i="1"/>
  <c r="AG625" i="1"/>
  <c r="AG615" i="1"/>
  <c r="AG609" i="1"/>
  <c r="AG601" i="1"/>
  <c r="AG595" i="1"/>
  <c r="AG587" i="1"/>
  <c r="AG580" i="1"/>
  <c r="AG536" i="1"/>
  <c r="AG527" i="1"/>
  <c r="AG494" i="1"/>
  <c r="AG483" i="1"/>
  <c r="AG463" i="1"/>
  <c r="AG454" i="1"/>
  <c r="AG443" i="1"/>
  <c r="AG423" i="1"/>
  <c r="AG377" i="1"/>
  <c r="AG359" i="1"/>
  <c r="AG341" i="1"/>
  <c r="AG322" i="1"/>
  <c r="AG297" i="1"/>
  <c r="AG275" i="1"/>
  <c r="AG250" i="1"/>
  <c r="AG181" i="1"/>
  <c r="AG44" i="1"/>
  <c r="AG620" i="1"/>
  <c r="AG616" i="1"/>
  <c r="AG612" i="1"/>
  <c r="AG608" i="1"/>
  <c r="AG599" i="1"/>
  <c r="AG590" i="1"/>
  <c r="AG585" i="1"/>
  <c r="AG576" i="1"/>
  <c r="AG567" i="1"/>
  <c r="AG558" i="1"/>
  <c r="AG553" i="1"/>
  <c r="AG544" i="1"/>
  <c r="AG535" i="1"/>
  <c r="AG530" i="1"/>
  <c r="AG524" i="1"/>
  <c r="AG519" i="1"/>
  <c r="AG514" i="1"/>
  <c r="AG508" i="1"/>
  <c r="AG503" i="1"/>
  <c r="AG498" i="1"/>
  <c r="AG492" i="1"/>
  <c r="AG474" i="1"/>
  <c r="AG467" i="1"/>
  <c r="AG461" i="1"/>
  <c r="AG442" i="1"/>
  <c r="AG435" i="1"/>
  <c r="AG429" i="1"/>
  <c r="AG410" i="1"/>
  <c r="AG403" i="1"/>
  <c r="AG397" i="1"/>
  <c r="AG378" i="1"/>
  <c r="AG371" i="1"/>
  <c r="AG365" i="1"/>
  <c r="AG346" i="1"/>
  <c r="AG338" i="1"/>
  <c r="AG331" i="1"/>
  <c r="AG323" i="1"/>
  <c r="AG313" i="1"/>
  <c r="AG306" i="1"/>
  <c r="AG280" i="1"/>
  <c r="AG271" i="1"/>
  <c r="AG262" i="1"/>
  <c r="AG251" i="1"/>
  <c r="AG241" i="1"/>
  <c r="AG231" i="1"/>
  <c r="AG220" i="1"/>
  <c r="AG209" i="1"/>
  <c r="AG184" i="1"/>
  <c r="AG152" i="1"/>
  <c r="AG135" i="1"/>
  <c r="AG117" i="1"/>
  <c r="AG84" i="1"/>
  <c r="AG66" i="1"/>
  <c r="AG46" i="1"/>
  <c r="AG611" i="1"/>
  <c r="AG607" i="1"/>
  <c r="AG598" i="1"/>
  <c r="AG593" i="1"/>
  <c r="AG584" i="1"/>
  <c r="AG575" i="1"/>
  <c r="AG566" i="1"/>
  <c r="AG561" i="1"/>
  <c r="AG552" i="1"/>
  <c r="AG543" i="1"/>
  <c r="AG534" i="1"/>
  <c r="AG528" i="1"/>
  <c r="AG523" i="1"/>
  <c r="AG518" i="1"/>
  <c r="AG512" i="1"/>
  <c r="AG507" i="1"/>
  <c r="AG502" i="1"/>
  <c r="AG496" i="1"/>
  <c r="AG491" i="1"/>
  <c r="AG485" i="1"/>
  <c r="AG466" i="1"/>
  <c r="AG459" i="1"/>
  <c r="AG453" i="1"/>
  <c r="AG434" i="1"/>
  <c r="AG427" i="1"/>
  <c r="AG421" i="1"/>
  <c r="AG402" i="1"/>
  <c r="AG395" i="1"/>
  <c r="AG389" i="1"/>
  <c r="AG370" i="1"/>
  <c r="AG363" i="1"/>
  <c r="AG357" i="1"/>
  <c r="AG343" i="1"/>
  <c r="AG312" i="1"/>
  <c r="AG303" i="1"/>
  <c r="AG286" i="1"/>
  <c r="AG278" i="1"/>
  <c r="AG269" i="1"/>
  <c r="AG258" i="1"/>
  <c r="AG249" i="1"/>
  <c r="AG238" i="1"/>
  <c r="AG218" i="1"/>
  <c r="AG206" i="1"/>
  <c r="AG193" i="1"/>
  <c r="AG148" i="1"/>
  <c r="AG130" i="1"/>
  <c r="AG113" i="1"/>
  <c r="AG79" i="1"/>
  <c r="AG62" i="1"/>
  <c r="AG41" i="1"/>
  <c r="AG602" i="1"/>
  <c r="AG597" i="1"/>
  <c r="AG588" i="1"/>
  <c r="AG579" i="1"/>
  <c r="AG570" i="1"/>
  <c r="AG565" i="1"/>
  <c r="AG556" i="1"/>
  <c r="AG547" i="1"/>
  <c r="AG538" i="1"/>
  <c r="AG533" i="1"/>
  <c r="AG517" i="1"/>
  <c r="AG501" i="1"/>
  <c r="AG478" i="1"/>
  <c r="AG471" i="1"/>
  <c r="AG465" i="1"/>
  <c r="AG446" i="1"/>
  <c r="AG439" i="1"/>
  <c r="AG433" i="1"/>
  <c r="AG414" i="1"/>
  <c r="AG407" i="1"/>
  <c r="AG401" i="1"/>
  <c r="AG382" i="1"/>
  <c r="AG375" i="1"/>
  <c r="AG369" i="1"/>
  <c r="AG350" i="1"/>
  <c r="AG328" i="1"/>
  <c r="AG319" i="1"/>
  <c r="AG302" i="1"/>
  <c r="AG294" i="1"/>
  <c r="AG285" i="1"/>
  <c r="AG276" i="1"/>
  <c r="AG257" i="1"/>
  <c r="AG248" i="1"/>
  <c r="AG237" i="1"/>
  <c r="AG226" i="1"/>
  <c r="AG217" i="1"/>
  <c r="AG205" i="1"/>
  <c r="AG180" i="1"/>
  <c r="AG162" i="1"/>
  <c r="AG145" i="1"/>
  <c r="AG111" i="1"/>
  <c r="AG94" i="1"/>
  <c r="AG77" i="1"/>
  <c r="AG60" i="1"/>
  <c r="AG38" i="1"/>
  <c r="AG387" i="1"/>
  <c r="AG381" i="1"/>
  <c r="AG362" i="1"/>
  <c r="AG355" i="1"/>
  <c r="AG349" i="1"/>
  <c r="AG342" i="1"/>
  <c r="AG334" i="1"/>
  <c r="AG318" i="1"/>
  <c r="AG310" i="1"/>
  <c r="AG301" i="1"/>
  <c r="AG292" i="1"/>
  <c r="AG267" i="1"/>
  <c r="AG245" i="1"/>
  <c r="AG225" i="1"/>
  <c r="AG216" i="1"/>
  <c r="AG203" i="1"/>
  <c r="AG190" i="1"/>
  <c r="AG177" i="1"/>
  <c r="AG143" i="1"/>
  <c r="AG126" i="1"/>
  <c r="AG109" i="1"/>
  <c r="AG92" i="1"/>
  <c r="AG75" i="1"/>
  <c r="AG57" i="1"/>
  <c r="AG36" i="1"/>
  <c r="AG235" i="1"/>
  <c r="AG213" i="1"/>
  <c r="AG188" i="1"/>
  <c r="AG175" i="1"/>
  <c r="AG158" i="1"/>
  <c r="AG141" i="1"/>
  <c r="AG124" i="1"/>
  <c r="AG107" i="1"/>
  <c r="AG90" i="1"/>
  <c r="AG54" i="1"/>
  <c r="AG33" i="1"/>
  <c r="AG386" i="1"/>
  <c r="AG379" i="1"/>
  <c r="AG373" i="1"/>
  <c r="AG354" i="1"/>
  <c r="AG347" i="1"/>
  <c r="AG340" i="1"/>
  <c r="AG324" i="1"/>
  <c r="AG291" i="1"/>
  <c r="AG281" i="1"/>
  <c r="AG274" i="1"/>
  <c r="AG264" i="1"/>
  <c r="AG254" i="1"/>
  <c r="AG244" i="1"/>
  <c r="AG224" i="1"/>
  <c r="AG200" i="1"/>
  <c r="AG187" i="1"/>
  <c r="AG173" i="1"/>
  <c r="AG156" i="1"/>
  <c r="AG139" i="1"/>
  <c r="AG122" i="1"/>
  <c r="AG88" i="1"/>
  <c r="AG71" i="1"/>
  <c r="AG52" i="1"/>
  <c r="AG30" i="1"/>
  <c r="AG232" i="1"/>
  <c r="AG222" i="1"/>
  <c r="AG212" i="1"/>
  <c r="AG199" i="1"/>
  <c r="AG186" i="1"/>
  <c r="AG171" i="1"/>
  <c r="AG154" i="1"/>
  <c r="AG120" i="1"/>
  <c r="AG103" i="1"/>
  <c r="AG85" i="1"/>
  <c r="AG49" i="1"/>
  <c r="AG345" i="1"/>
  <c r="AG336" i="1"/>
  <c r="AG327" i="1"/>
  <c r="AG321" i="1"/>
  <c r="AG316" i="1"/>
  <c r="AG311" i="1"/>
  <c r="AG305" i="1"/>
  <c r="AG300" i="1"/>
  <c r="AG295" i="1"/>
  <c r="AG289" i="1"/>
  <c r="AG284" i="1"/>
  <c r="AG279" i="1"/>
  <c r="AG273" i="1"/>
  <c r="AG268" i="1"/>
  <c r="AG261" i="1"/>
  <c r="AG255" i="1"/>
  <c r="AG242" i="1"/>
  <c r="AG236" i="1"/>
  <c r="AG229" i="1"/>
  <c r="AG223" i="1"/>
  <c r="AG210" i="1"/>
  <c r="AG204" i="1"/>
  <c r="AG197" i="1"/>
  <c r="AG191" i="1"/>
  <c r="AG178" i="1"/>
  <c r="AG172" i="1"/>
  <c r="AG165" i="1"/>
  <c r="AG159" i="1"/>
  <c r="AG146" i="1"/>
  <c r="AG140" i="1"/>
  <c r="AG133" i="1"/>
  <c r="AG127" i="1"/>
  <c r="AG114" i="1"/>
  <c r="AG108" i="1"/>
  <c r="AG101" i="1"/>
  <c r="AG95" i="1"/>
  <c r="AG82" i="1"/>
  <c r="AG76" i="1"/>
  <c r="AG69" i="1"/>
  <c r="AG63" i="1"/>
  <c r="AG56" i="1"/>
  <c r="AG48" i="1"/>
  <c r="AG40" i="1"/>
  <c r="AG32" i="1"/>
  <c r="AG21" i="1"/>
  <c r="AG344" i="1"/>
  <c r="AG335" i="1"/>
  <c r="AG325" i="1"/>
  <c r="AG320" i="1"/>
  <c r="AG315" i="1"/>
  <c r="AG309" i="1"/>
  <c r="AG304" i="1"/>
  <c r="AG299" i="1"/>
  <c r="AG293" i="1"/>
  <c r="AG288" i="1"/>
  <c r="AG283" i="1"/>
  <c r="AG277" i="1"/>
  <c r="AG272" i="1"/>
  <c r="AG266" i="1"/>
  <c r="AG260" i="1"/>
  <c r="AG253" i="1"/>
  <c r="AG247" i="1"/>
  <c r="AG234" i="1"/>
  <c r="AG228" i="1"/>
  <c r="AG221" i="1"/>
  <c r="AG215" i="1"/>
  <c r="AG202" i="1"/>
  <c r="AG196" i="1"/>
  <c r="AG189" i="1"/>
  <c r="AG183" i="1"/>
  <c r="AG170" i="1"/>
  <c r="AG164" i="1"/>
  <c r="AG157" i="1"/>
  <c r="AG151" i="1"/>
  <c r="AG138" i="1"/>
  <c r="AG132" i="1"/>
  <c r="AG125" i="1"/>
  <c r="AG119" i="1"/>
  <c r="AG106" i="1"/>
  <c r="AG100" i="1"/>
  <c r="AG93" i="1"/>
  <c r="AG87" i="1"/>
  <c r="AG74" i="1"/>
  <c r="AG68" i="1"/>
  <c r="AG61" i="1"/>
  <c r="AG53" i="1"/>
  <c r="AG45" i="1"/>
  <c r="AG37" i="1"/>
  <c r="AG29" i="1"/>
  <c r="AG17" i="1"/>
  <c r="AG488" i="1"/>
  <c r="AG484" i="1"/>
  <c r="AG480" i="1"/>
  <c r="AG476" i="1"/>
  <c r="AG472" i="1"/>
  <c r="AG468" i="1"/>
  <c r="AG464" i="1"/>
  <c r="AG460" i="1"/>
  <c r="AG456" i="1"/>
  <c r="AG452" i="1"/>
  <c r="AG448" i="1"/>
  <c r="AG444" i="1"/>
  <c r="AG440" i="1"/>
  <c r="AG436" i="1"/>
  <c r="AG432" i="1"/>
  <c r="AG428" i="1"/>
  <c r="AG424" i="1"/>
  <c r="AG420" i="1"/>
  <c r="AG416" i="1"/>
  <c r="AG412" i="1"/>
  <c r="AG408" i="1"/>
  <c r="AG404" i="1"/>
  <c r="AG400" i="1"/>
  <c r="AG396" i="1"/>
  <c r="AG392" i="1"/>
  <c r="AG388" i="1"/>
  <c r="AG384" i="1"/>
  <c r="AG380" i="1"/>
  <c r="AG376" i="1"/>
  <c r="AG372" i="1"/>
  <c r="AG368" i="1"/>
  <c r="AG364" i="1"/>
  <c r="AG360" i="1"/>
  <c r="AG356" i="1"/>
  <c r="AG352" i="1"/>
  <c r="AG348" i="1"/>
  <c r="AG339" i="1"/>
  <c r="AG330" i="1"/>
  <c r="AG314" i="1"/>
  <c r="AG298" i="1"/>
  <c r="AG282" i="1"/>
  <c r="AG265" i="1"/>
  <c r="AG259" i="1"/>
  <c r="AG246" i="1"/>
  <c r="AG240" i="1"/>
  <c r="AG233" i="1"/>
  <c r="AG227" i="1"/>
  <c r="AG214" i="1"/>
  <c r="AG208" i="1"/>
  <c r="AG201" i="1"/>
  <c r="AG195" i="1"/>
  <c r="AG182" i="1"/>
  <c r="AG176" i="1"/>
  <c r="AG169" i="1"/>
  <c r="AG163" i="1"/>
  <c r="AG150" i="1"/>
  <c r="AG144" i="1"/>
  <c r="AG137" i="1"/>
  <c r="AG131" i="1"/>
  <c r="AG118" i="1"/>
  <c r="AG112" i="1"/>
  <c r="AG105" i="1"/>
  <c r="AG99" i="1"/>
  <c r="AG86" i="1"/>
  <c r="AG80" i="1"/>
  <c r="AG73" i="1"/>
  <c r="AG67" i="1"/>
  <c r="AG28" i="1"/>
  <c r="AG13" i="1"/>
  <c r="AG174" i="1"/>
  <c r="AG168" i="1"/>
  <c r="AG161" i="1"/>
  <c r="AG155" i="1"/>
  <c r="AG142" i="1"/>
  <c r="AG136" i="1"/>
  <c r="AG129" i="1"/>
  <c r="AG123" i="1"/>
  <c r="AG110" i="1"/>
  <c r="AG104" i="1"/>
  <c r="AG97" i="1"/>
  <c r="AG91" i="1"/>
  <c r="AG78" i="1"/>
  <c r="AG72" i="1"/>
  <c r="AG65" i="1"/>
  <c r="AG58" i="1"/>
  <c r="AG50" i="1"/>
  <c r="AG42" i="1"/>
  <c r="AG34" i="1"/>
  <c r="AG26" i="1"/>
  <c r="AG25" i="1"/>
  <c r="AG9" i="1"/>
  <c r="AG211" i="1"/>
  <c r="AG198" i="1"/>
  <c r="AG192" i="1"/>
  <c r="AG185" i="1"/>
  <c r="AG179" i="1"/>
  <c r="AG166" i="1"/>
  <c r="AG160" i="1"/>
  <c r="AG153" i="1"/>
  <c r="AG147" i="1"/>
  <c r="AG134" i="1"/>
  <c r="AG128" i="1"/>
  <c r="AG121" i="1"/>
  <c r="AG115" i="1"/>
  <c r="AG102" i="1"/>
  <c r="AG96" i="1"/>
  <c r="AG89" i="1"/>
  <c r="AG83" i="1"/>
  <c r="AG70" i="1"/>
  <c r="AG64" i="1"/>
  <c r="AG24" i="1"/>
  <c r="AG20" i="1"/>
  <c r="AG16" i="1"/>
  <c r="AG12" i="1"/>
  <c r="AG8" i="1"/>
  <c r="AG59" i="1"/>
  <c r="AG55" i="1"/>
  <c r="AG51" i="1"/>
  <c r="AG47" i="1"/>
  <c r="AG43" i="1"/>
  <c r="AG39" i="1"/>
  <c r="AG35" i="1"/>
  <c r="AG31" i="1"/>
  <c r="AG27" i="1"/>
  <c r="AG23" i="1"/>
  <c r="AG19" i="1"/>
  <c r="AG15" i="1"/>
  <c r="AG11" i="1"/>
  <c r="AG7" i="1"/>
  <c r="AG22" i="1"/>
  <c r="AG18" i="1"/>
  <c r="AG14" i="1"/>
  <c r="AG10" i="1"/>
  <c r="AG6" i="1"/>
  <c r="AC1251" i="1"/>
  <c r="AC1219" i="1"/>
  <c r="AC1025" i="1"/>
  <c r="AC812" i="1"/>
  <c r="AC1388" i="1"/>
  <c r="AC1384" i="1"/>
  <c r="AC1380" i="1"/>
  <c r="AC1376" i="1"/>
  <c r="AC1372" i="1"/>
  <c r="AC1368" i="1"/>
  <c r="AC1364" i="1"/>
  <c r="AC1360" i="1"/>
  <c r="AC1356" i="1"/>
  <c r="AC1352" i="1"/>
  <c r="AC1348" i="1"/>
  <c r="AC1344" i="1"/>
  <c r="AC1340" i="1"/>
  <c r="AC1336" i="1"/>
  <c r="AC1332" i="1"/>
  <c r="AC1328" i="1"/>
  <c r="AC1324" i="1"/>
  <c r="AC1319" i="1"/>
  <c r="AC1310" i="1"/>
  <c r="AC1301" i="1"/>
  <c r="AC1292" i="1"/>
  <c r="AC1287" i="1"/>
  <c r="AC1278" i="1"/>
  <c r="AC1269" i="1"/>
  <c r="AC1260" i="1"/>
  <c r="AC1255" i="1"/>
  <c r="AC1246" i="1"/>
  <c r="AC1237" i="1"/>
  <c r="AC1228" i="1"/>
  <c r="AC1223" i="1"/>
  <c r="AC1214" i="1"/>
  <c r="AC1205" i="1"/>
  <c r="AC1196" i="1"/>
  <c r="AC1191" i="1"/>
  <c r="AC1182" i="1"/>
  <c r="AC1173" i="1"/>
  <c r="AC1164" i="1"/>
  <c r="AC1159" i="1"/>
  <c r="AC1150" i="1"/>
  <c r="AC1141" i="1"/>
  <c r="AC1132" i="1"/>
  <c r="AC1126" i="1"/>
  <c r="AC1121" i="1"/>
  <c r="AC1108" i="1"/>
  <c r="AC1101" i="1"/>
  <c r="AC1086" i="1"/>
  <c r="AC1079" i="1"/>
  <c r="AC1057" i="1"/>
  <c r="AC1041" i="1"/>
  <c r="AC1016" i="1"/>
  <c r="AC959" i="1"/>
  <c r="AC945" i="1"/>
  <c r="AC910" i="1"/>
  <c r="AC892" i="1"/>
  <c r="AC1283" i="1"/>
  <c r="AC1187" i="1"/>
  <c r="AC1051" i="1"/>
  <c r="AC854" i="1"/>
  <c r="AC1323" i="1"/>
  <c r="AC1314" i="1"/>
  <c r="AC1305" i="1"/>
  <c r="AC1296" i="1"/>
  <c r="AC1291" i="1"/>
  <c r="AC1282" i="1"/>
  <c r="AC1273" i="1"/>
  <c r="AC1264" i="1"/>
  <c r="AC1259" i="1"/>
  <c r="AC1250" i="1"/>
  <c r="AC1241" i="1"/>
  <c r="AC1232" i="1"/>
  <c r="AC1227" i="1"/>
  <c r="AC1218" i="1"/>
  <c r="AC1209" i="1"/>
  <c r="AC1200" i="1"/>
  <c r="AC1195" i="1"/>
  <c r="AC1186" i="1"/>
  <c r="AC1177" i="1"/>
  <c r="AC1168" i="1"/>
  <c r="AC1163" i="1"/>
  <c r="AC1154" i="1"/>
  <c r="AC1145" i="1"/>
  <c r="AC1136" i="1"/>
  <c r="AC1131" i="1"/>
  <c r="AC1115" i="1"/>
  <c r="AC1100" i="1"/>
  <c r="AC1085" i="1"/>
  <c r="AC1078" i="1"/>
  <c r="AC1071" i="1"/>
  <c r="AC1056" i="1"/>
  <c r="AC1032" i="1"/>
  <c r="AC1015" i="1"/>
  <c r="AC995" i="1"/>
  <c r="AC971" i="1"/>
  <c r="AC957" i="1"/>
  <c r="AC942" i="1"/>
  <c r="AC909" i="1"/>
  <c r="AC869" i="1"/>
  <c r="AC1315" i="1"/>
  <c r="AC1265" i="1"/>
  <c r="AC1210" i="1"/>
  <c r="AC1146" i="1"/>
  <c r="AC1391" i="1"/>
  <c r="AC1387" i="1"/>
  <c r="AC1383" i="1"/>
  <c r="AC1379" i="1"/>
  <c r="AC1375" i="1"/>
  <c r="AC1371" i="1"/>
  <c r="AC1367" i="1"/>
  <c r="AC1363" i="1"/>
  <c r="AC1359" i="1"/>
  <c r="AC1355" i="1"/>
  <c r="AC1351" i="1"/>
  <c r="AC1347" i="1"/>
  <c r="AC1343" i="1"/>
  <c r="AC1339" i="1"/>
  <c r="AC1335" i="1"/>
  <c r="AC1331" i="1"/>
  <c r="AC1327" i="1"/>
  <c r="AC1318" i="1"/>
  <c r="AC1309" i="1"/>
  <c r="AC1300" i="1"/>
  <c r="AC1295" i="1"/>
  <c r="AC1286" i="1"/>
  <c r="AC1277" i="1"/>
  <c r="AC1268" i="1"/>
  <c r="AC1263" i="1"/>
  <c r="AC1254" i="1"/>
  <c r="AC1245" i="1"/>
  <c r="AC1236" i="1"/>
  <c r="AC1231" i="1"/>
  <c r="AC1222" i="1"/>
  <c r="AC1213" i="1"/>
  <c r="AC1204" i="1"/>
  <c r="AC1199" i="1"/>
  <c r="AC1190" i="1"/>
  <c r="AC1181" i="1"/>
  <c r="AC1172" i="1"/>
  <c r="AC1167" i="1"/>
  <c r="AC1158" i="1"/>
  <c r="AC1149" i="1"/>
  <c r="AC1140" i="1"/>
  <c r="AC1135" i="1"/>
  <c r="AC1130" i="1"/>
  <c r="AC1125" i="1"/>
  <c r="AC1120" i="1"/>
  <c r="AC1106" i="1"/>
  <c r="AC1099" i="1"/>
  <c r="AC1092" i="1"/>
  <c r="AC1077" i="1"/>
  <c r="AC1062" i="1"/>
  <c r="AC1048" i="1"/>
  <c r="AC1031" i="1"/>
  <c r="AC993" i="1"/>
  <c r="AC956" i="1"/>
  <c r="AC941" i="1"/>
  <c r="AC925" i="1"/>
  <c r="AC886" i="1"/>
  <c r="AC868" i="1"/>
  <c r="AC844" i="1"/>
  <c r="AC741" i="1"/>
  <c r="AC1288" i="1"/>
  <c r="AC1256" i="1"/>
  <c r="AC1178" i="1"/>
  <c r="AC1137" i="1"/>
  <c r="AC987" i="1"/>
  <c r="AC1322" i="1"/>
  <c r="AC1313" i="1"/>
  <c r="AC1304" i="1"/>
  <c r="AC1299" i="1"/>
  <c r="AC1290" i="1"/>
  <c r="AC1281" i="1"/>
  <c r="AC1272" i="1"/>
  <c r="AC1267" i="1"/>
  <c r="AC1258" i="1"/>
  <c r="AC1249" i="1"/>
  <c r="AC1240" i="1"/>
  <c r="AC1235" i="1"/>
  <c r="AC1226" i="1"/>
  <c r="AC1217" i="1"/>
  <c r="AC1208" i="1"/>
  <c r="AC1203" i="1"/>
  <c r="AC1194" i="1"/>
  <c r="AC1185" i="1"/>
  <c r="AC1176" i="1"/>
  <c r="AC1171" i="1"/>
  <c r="AC1162" i="1"/>
  <c r="AC1153" i="1"/>
  <c r="AC1144" i="1"/>
  <c r="AC1139" i="1"/>
  <c r="AC1098" i="1"/>
  <c r="AC1091" i="1"/>
  <c r="AC1076" i="1"/>
  <c r="AC1069" i="1"/>
  <c r="AC1054" i="1"/>
  <c r="AC1047" i="1"/>
  <c r="AC1021" i="1"/>
  <c r="AC954" i="1"/>
  <c r="AC884" i="1"/>
  <c r="AC730" i="1"/>
  <c r="AC1320" i="1"/>
  <c r="AC1233" i="1"/>
  <c r="AC1192" i="1"/>
  <c r="AC1160" i="1"/>
  <c r="AC1109" i="1"/>
  <c r="AC1065" i="1"/>
  <c r="AC932" i="1"/>
  <c r="AC1390" i="1"/>
  <c r="AC1386" i="1"/>
  <c r="AC1382" i="1"/>
  <c r="AC1378" i="1"/>
  <c r="AC1374" i="1"/>
  <c r="AC1370" i="1"/>
  <c r="AC1366" i="1"/>
  <c r="AC1362" i="1"/>
  <c r="AC1358" i="1"/>
  <c r="AC1354" i="1"/>
  <c r="AC1350" i="1"/>
  <c r="AC1346" i="1"/>
  <c r="AC1342" i="1"/>
  <c r="AC1338" i="1"/>
  <c r="AC1334" i="1"/>
  <c r="AC1330" i="1"/>
  <c r="AC1326" i="1"/>
  <c r="AC1317" i="1"/>
  <c r="AC1308" i="1"/>
  <c r="AC1303" i="1"/>
  <c r="AC1294" i="1"/>
  <c r="AC1285" i="1"/>
  <c r="AC1276" i="1"/>
  <c r="AC1271" i="1"/>
  <c r="AC1262" i="1"/>
  <c r="AC1253" i="1"/>
  <c r="AC1244" i="1"/>
  <c r="AC1239" i="1"/>
  <c r="AC1230" i="1"/>
  <c r="AC1221" i="1"/>
  <c r="AC1212" i="1"/>
  <c r="AC1207" i="1"/>
  <c r="AC1198" i="1"/>
  <c r="AC1189" i="1"/>
  <c r="AC1180" i="1"/>
  <c r="AC1175" i="1"/>
  <c r="AC1166" i="1"/>
  <c r="AC1157" i="1"/>
  <c r="AC1148" i="1"/>
  <c r="AC1143" i="1"/>
  <c r="AC1134" i="1"/>
  <c r="AC1129" i="1"/>
  <c r="AC1124" i="1"/>
  <c r="AC1119" i="1"/>
  <c r="AC1112" i="1"/>
  <c r="AC1097" i="1"/>
  <c r="AC1083" i="1"/>
  <c r="AC1068" i="1"/>
  <c r="AC1053" i="1"/>
  <c r="AC1037" i="1"/>
  <c r="AC1020" i="1"/>
  <c r="AC1011" i="1"/>
  <c r="AC1001" i="1"/>
  <c r="AC991" i="1"/>
  <c r="AC979" i="1"/>
  <c r="AC951" i="1"/>
  <c r="AC901" i="1"/>
  <c r="AC861" i="1"/>
  <c r="AC837" i="1"/>
  <c r="AC1306" i="1"/>
  <c r="AC1274" i="1"/>
  <c r="AC1224" i="1"/>
  <c r="AC1169" i="1"/>
  <c r="AC1094" i="1"/>
  <c r="AC1043" i="1"/>
  <c r="AC893" i="1"/>
  <c r="AC1321" i="1"/>
  <c r="AC1312" i="1"/>
  <c r="AC1307" i="1"/>
  <c r="AC1298" i="1"/>
  <c r="AC1289" i="1"/>
  <c r="AC1280" i="1"/>
  <c r="AC1275" i="1"/>
  <c r="AC1266" i="1"/>
  <c r="AC1257" i="1"/>
  <c r="AC1248" i="1"/>
  <c r="AC1243" i="1"/>
  <c r="AC1234" i="1"/>
  <c r="AC1225" i="1"/>
  <c r="AC1216" i="1"/>
  <c r="AC1211" i="1"/>
  <c r="AC1202" i="1"/>
  <c r="AC1193" i="1"/>
  <c r="AC1184" i="1"/>
  <c r="AC1179" i="1"/>
  <c r="AC1170" i="1"/>
  <c r="AC1161" i="1"/>
  <c r="AC1152" i="1"/>
  <c r="AC1147" i="1"/>
  <c r="AC1138" i="1"/>
  <c r="AC1118" i="1"/>
  <c r="AC1111" i="1"/>
  <c r="AC1089" i="1"/>
  <c r="AC1074" i="1"/>
  <c r="AC1067" i="1"/>
  <c r="AC1060" i="1"/>
  <c r="AC1036" i="1"/>
  <c r="AC989" i="1"/>
  <c r="AC950" i="1"/>
  <c r="AC936" i="1"/>
  <c r="AC918" i="1"/>
  <c r="AC879" i="1"/>
  <c r="AC860" i="1"/>
  <c r="AC668" i="1"/>
  <c r="AC1297" i="1"/>
  <c r="AC1242" i="1"/>
  <c r="AC1201" i="1"/>
  <c r="AC1155" i="1"/>
  <c r="AC1080" i="1"/>
  <c r="AC997" i="1"/>
  <c r="AC1389" i="1"/>
  <c r="AC1385" i="1"/>
  <c r="AC1381" i="1"/>
  <c r="AC1377" i="1"/>
  <c r="AC1373" i="1"/>
  <c r="AC1369" i="1"/>
  <c r="AC1365" i="1"/>
  <c r="AC1361" i="1"/>
  <c r="AC1357" i="1"/>
  <c r="AC1353" i="1"/>
  <c r="AC1349" i="1"/>
  <c r="AC1345" i="1"/>
  <c r="AC1341" i="1"/>
  <c r="AC1337" i="1"/>
  <c r="AC1333" i="1"/>
  <c r="AC1329" i="1"/>
  <c r="AC1325" i="1"/>
  <c r="AC1316" i="1"/>
  <c r="AC1311" i="1"/>
  <c r="AC1302" i="1"/>
  <c r="AC1293" i="1"/>
  <c r="AC1284" i="1"/>
  <c r="AC1279" i="1"/>
  <c r="AC1270" i="1"/>
  <c r="AC1261" i="1"/>
  <c r="AC1252" i="1"/>
  <c r="AC1247" i="1"/>
  <c r="AC1238" i="1"/>
  <c r="AC1229" i="1"/>
  <c r="AC1220" i="1"/>
  <c r="AC1215" i="1"/>
  <c r="AC1206" i="1"/>
  <c r="AC1197" i="1"/>
  <c r="AC1188" i="1"/>
  <c r="AC1183" i="1"/>
  <c r="AC1174" i="1"/>
  <c r="AC1165" i="1"/>
  <c r="AC1156" i="1"/>
  <c r="AC1151" i="1"/>
  <c r="AC1142" i="1"/>
  <c r="AC1133" i="1"/>
  <c r="AC1128" i="1"/>
  <c r="AC1123" i="1"/>
  <c r="AC1117" i="1"/>
  <c r="AC1110" i="1"/>
  <c r="AC1103" i="1"/>
  <c r="AC1088" i="1"/>
  <c r="AC1066" i="1"/>
  <c r="AC1059" i="1"/>
  <c r="AC1027" i="1"/>
  <c r="AC963" i="1"/>
  <c r="AC948" i="1"/>
  <c r="AC933" i="1"/>
  <c r="AC916" i="1"/>
  <c r="AC877" i="1"/>
  <c r="AC856" i="1"/>
  <c r="AC1127" i="1"/>
  <c r="AC1122" i="1"/>
  <c r="AC1113" i="1"/>
  <c r="AC1104" i="1"/>
  <c r="AC1095" i="1"/>
  <c r="AC1090" i="1"/>
  <c r="AC1081" i="1"/>
  <c r="AC1072" i="1"/>
  <c r="AC1063" i="1"/>
  <c r="AC1058" i="1"/>
  <c r="AC1049" i="1"/>
  <c r="AC1044" i="1"/>
  <c r="AC1039" i="1"/>
  <c r="AC1033" i="1"/>
  <c r="AC1028" i="1"/>
  <c r="AC1023" i="1"/>
  <c r="AC1017" i="1"/>
  <c r="AC1005" i="1"/>
  <c r="AC999" i="1"/>
  <c r="AC943" i="1"/>
  <c r="AC934" i="1"/>
  <c r="AC924" i="1"/>
  <c r="AC911" i="1"/>
  <c r="AC900" i="1"/>
  <c r="AC887" i="1"/>
  <c r="AC863" i="1"/>
  <c r="AC826" i="1"/>
  <c r="AC657" i="1"/>
  <c r="AC602" i="1"/>
  <c r="AC1116" i="1"/>
  <c r="AC1107" i="1"/>
  <c r="AC1102" i="1"/>
  <c r="AC1093" i="1"/>
  <c r="AC1084" i="1"/>
  <c r="AC1075" i="1"/>
  <c r="AC1070" i="1"/>
  <c r="AC1061" i="1"/>
  <c r="AC1052" i="1"/>
  <c r="AC1009" i="1"/>
  <c r="AC1003" i="1"/>
  <c r="AC983" i="1"/>
  <c r="AC975" i="1"/>
  <c r="AC967" i="1"/>
  <c r="AC931" i="1"/>
  <c r="AC919" i="1"/>
  <c r="AC895" i="1"/>
  <c r="AC870" i="1"/>
  <c r="AC842" i="1"/>
  <c r="AC804" i="1"/>
  <c r="AC717" i="1"/>
  <c r="AC562" i="1"/>
  <c r="AC797" i="1"/>
  <c r="AC459" i="1"/>
  <c r="AC1114" i="1"/>
  <c r="AC1105" i="1"/>
  <c r="AC1096" i="1"/>
  <c r="AC1087" i="1"/>
  <c r="AC1082" i="1"/>
  <c r="AC1073" i="1"/>
  <c r="AC1064" i="1"/>
  <c r="AC1055" i="1"/>
  <c r="AC1050" i="1"/>
  <c r="AC1045" i="1"/>
  <c r="AC1040" i="1"/>
  <c r="AC1035" i="1"/>
  <c r="AC1029" i="1"/>
  <c r="AC1024" i="1"/>
  <c r="AC1019" i="1"/>
  <c r="AC1013" i="1"/>
  <c r="AC1007" i="1"/>
  <c r="AC927" i="1"/>
  <c r="AC902" i="1"/>
  <c r="AC878" i="1"/>
  <c r="AC853" i="1"/>
  <c r="AC835" i="1"/>
  <c r="AC276" i="1"/>
  <c r="AC1012" i="1"/>
  <c r="AC1008" i="1"/>
  <c r="AC1004" i="1"/>
  <c r="AC1000" i="1"/>
  <c r="AC996" i="1"/>
  <c r="AC992" i="1"/>
  <c r="AC988" i="1"/>
  <c r="AC984" i="1"/>
  <c r="AC980" i="1"/>
  <c r="AC976" i="1"/>
  <c r="AC972" i="1"/>
  <c r="AC968" i="1"/>
  <c r="AC964" i="1"/>
  <c r="AC960" i="1"/>
  <c r="AC955" i="1"/>
  <c r="AC946" i="1"/>
  <c r="AC937" i="1"/>
  <c r="AC928" i="1"/>
  <c r="AC923" i="1"/>
  <c r="AC914" i="1"/>
  <c r="AC905" i="1"/>
  <c r="AC896" i="1"/>
  <c r="AC891" i="1"/>
  <c r="AC882" i="1"/>
  <c r="AC873" i="1"/>
  <c r="AC864" i="1"/>
  <c r="AC859" i="1"/>
  <c r="AC847" i="1"/>
  <c r="AC820" i="1"/>
  <c r="AC805" i="1"/>
  <c r="AC798" i="1"/>
  <c r="AC790" i="1"/>
  <c r="AC767" i="1"/>
  <c r="AC744" i="1"/>
  <c r="AC718" i="1"/>
  <c r="AC707" i="1"/>
  <c r="AC694" i="1"/>
  <c r="AC643" i="1"/>
  <c r="AC567" i="1"/>
  <c r="AC518" i="1"/>
  <c r="AC922" i="1"/>
  <c r="AC913" i="1"/>
  <c r="AC904" i="1"/>
  <c r="AC899" i="1"/>
  <c r="AC890" i="1"/>
  <c r="AC881" i="1"/>
  <c r="AC872" i="1"/>
  <c r="AC867" i="1"/>
  <c r="AC858" i="1"/>
  <c r="AC852" i="1"/>
  <c r="AC846" i="1"/>
  <c r="AC840" i="1"/>
  <c r="AC803" i="1"/>
  <c r="AC796" i="1"/>
  <c r="AC788" i="1"/>
  <c r="AC764" i="1"/>
  <c r="AC753" i="1"/>
  <c r="AC740" i="1"/>
  <c r="AC727" i="1"/>
  <c r="AC703" i="1"/>
  <c r="AC680" i="1"/>
  <c r="AC654" i="1"/>
  <c r="AC634" i="1"/>
  <c r="AC557" i="1"/>
  <c r="AC449" i="1"/>
  <c r="AC257" i="1"/>
  <c r="AC958" i="1"/>
  <c r="AC949" i="1"/>
  <c r="AC940" i="1"/>
  <c r="AC935" i="1"/>
  <c r="AC926" i="1"/>
  <c r="AC917" i="1"/>
  <c r="AC908" i="1"/>
  <c r="AC903" i="1"/>
  <c r="AC894" i="1"/>
  <c r="AC885" i="1"/>
  <c r="AC876" i="1"/>
  <c r="AC871" i="1"/>
  <c r="AC862" i="1"/>
  <c r="AC851" i="1"/>
  <c r="AC845" i="1"/>
  <c r="AC839" i="1"/>
  <c r="AC831" i="1"/>
  <c r="AC817" i="1"/>
  <c r="AC776" i="1"/>
  <c r="AC750" i="1"/>
  <c r="AC739" i="1"/>
  <c r="AC726" i="1"/>
  <c r="AC677" i="1"/>
  <c r="AC666" i="1"/>
  <c r="AC653" i="1"/>
  <c r="AC593" i="1"/>
  <c r="AC550" i="1"/>
  <c r="AC373" i="1"/>
  <c r="AC1046" i="1"/>
  <c r="AC1042" i="1"/>
  <c r="AC1038" i="1"/>
  <c r="AC1034" i="1"/>
  <c r="AC1030" i="1"/>
  <c r="AC1026" i="1"/>
  <c r="AC1022" i="1"/>
  <c r="AC1018" i="1"/>
  <c r="AC1014" i="1"/>
  <c r="AC1010" i="1"/>
  <c r="AC1006" i="1"/>
  <c r="AC1002" i="1"/>
  <c r="AC998" i="1"/>
  <c r="AC994" i="1"/>
  <c r="AC990" i="1"/>
  <c r="AC986" i="1"/>
  <c r="AC982" i="1"/>
  <c r="AC978" i="1"/>
  <c r="AC974" i="1"/>
  <c r="AC970" i="1"/>
  <c r="AC966" i="1"/>
  <c r="AC962" i="1"/>
  <c r="AC953" i="1"/>
  <c r="AC944" i="1"/>
  <c r="AC939" i="1"/>
  <c r="AC930" i="1"/>
  <c r="AC921" i="1"/>
  <c r="AC912" i="1"/>
  <c r="AC907" i="1"/>
  <c r="AC898" i="1"/>
  <c r="AC889" i="1"/>
  <c r="AC880" i="1"/>
  <c r="AC875" i="1"/>
  <c r="AC866" i="1"/>
  <c r="AC838" i="1"/>
  <c r="AC823" i="1"/>
  <c r="AC794" i="1"/>
  <c r="AC773" i="1"/>
  <c r="AC762" i="1"/>
  <c r="AC749" i="1"/>
  <c r="AC700" i="1"/>
  <c r="AC689" i="1"/>
  <c r="AC676" i="1"/>
  <c r="AC663" i="1"/>
  <c r="AC625" i="1"/>
  <c r="AC493" i="1"/>
  <c r="AC219" i="1"/>
  <c r="AC830" i="1"/>
  <c r="AC822" i="1"/>
  <c r="AC815" i="1"/>
  <c r="AC808" i="1"/>
  <c r="AC785" i="1"/>
  <c r="AC772" i="1"/>
  <c r="AC759" i="1"/>
  <c r="AC735" i="1"/>
  <c r="AC712" i="1"/>
  <c r="AC686" i="1"/>
  <c r="AC675" i="1"/>
  <c r="AC662" i="1"/>
  <c r="AC583" i="1"/>
  <c r="AC486" i="1"/>
  <c r="AC355" i="1"/>
  <c r="AC198" i="1"/>
  <c r="AC985" i="1"/>
  <c r="AC981" i="1"/>
  <c r="AC977" i="1"/>
  <c r="AC973" i="1"/>
  <c r="AC969" i="1"/>
  <c r="AC965" i="1"/>
  <c r="AC961" i="1"/>
  <c r="AC952" i="1"/>
  <c r="AC947" i="1"/>
  <c r="AC938" i="1"/>
  <c r="AC929" i="1"/>
  <c r="AC920" i="1"/>
  <c r="AC915" i="1"/>
  <c r="AC906" i="1"/>
  <c r="AC897" i="1"/>
  <c r="AC888" i="1"/>
  <c r="AC883" i="1"/>
  <c r="AC874" i="1"/>
  <c r="AC865" i="1"/>
  <c r="AC855" i="1"/>
  <c r="AC849" i="1"/>
  <c r="AC836" i="1"/>
  <c r="AC829" i="1"/>
  <c r="AC814" i="1"/>
  <c r="AC807" i="1"/>
  <c r="AC799" i="1"/>
  <c r="AC782" i="1"/>
  <c r="AC771" i="1"/>
  <c r="AC758" i="1"/>
  <c r="AC709" i="1"/>
  <c r="AC698" i="1"/>
  <c r="AC685" i="1"/>
  <c r="AC616" i="1"/>
  <c r="AC578" i="1"/>
  <c r="AC416" i="1"/>
  <c r="AC335" i="1"/>
  <c r="AC828" i="1"/>
  <c r="AC821" i="1"/>
  <c r="AC813" i="1"/>
  <c r="AC806" i="1"/>
  <c r="AC791" i="1"/>
  <c r="AC781" i="1"/>
  <c r="AC732" i="1"/>
  <c r="AC721" i="1"/>
  <c r="AC708" i="1"/>
  <c r="AC695" i="1"/>
  <c r="AC671" i="1"/>
  <c r="AC648" i="1"/>
  <c r="AC611" i="1"/>
  <c r="AC573" i="1"/>
  <c r="AC525" i="1"/>
  <c r="AC407" i="1"/>
  <c r="AC160" i="1"/>
  <c r="AC789" i="1"/>
  <c r="AC780" i="1"/>
  <c r="AC775" i="1"/>
  <c r="AC766" i="1"/>
  <c r="AC757" i="1"/>
  <c r="AC748" i="1"/>
  <c r="AC743" i="1"/>
  <c r="AC734" i="1"/>
  <c r="AC725" i="1"/>
  <c r="AC716" i="1"/>
  <c r="AC711" i="1"/>
  <c r="AC702" i="1"/>
  <c r="AC693" i="1"/>
  <c r="AC684" i="1"/>
  <c r="AC679" i="1"/>
  <c r="AC670" i="1"/>
  <c r="AC661" i="1"/>
  <c r="AC652" i="1"/>
  <c r="AC647" i="1"/>
  <c r="AC638" i="1"/>
  <c r="AC629" i="1"/>
  <c r="AC620" i="1"/>
  <c r="AC615" i="1"/>
  <c r="AC606" i="1"/>
  <c r="AC597" i="1"/>
  <c r="AC588" i="1"/>
  <c r="AC537" i="1"/>
  <c r="AC530" i="1"/>
  <c r="AC505" i="1"/>
  <c r="AC498" i="1"/>
  <c r="AC473" i="1"/>
  <c r="AC465" i="1"/>
  <c r="AC432" i="1"/>
  <c r="AC423" i="1"/>
  <c r="AC389" i="1"/>
  <c r="AC380" i="1"/>
  <c r="AC363" i="1"/>
  <c r="AC334" i="1"/>
  <c r="AC313" i="1"/>
  <c r="AC275" i="1"/>
  <c r="AC216" i="1"/>
  <c r="AC197" i="1"/>
  <c r="AC857" i="1"/>
  <c r="AC848" i="1"/>
  <c r="AC843" i="1"/>
  <c r="AC834" i="1"/>
  <c r="AC825" i="1"/>
  <c r="AC816" i="1"/>
  <c r="AC811" i="1"/>
  <c r="AC802" i="1"/>
  <c r="AC793" i="1"/>
  <c r="AC784" i="1"/>
  <c r="AC779" i="1"/>
  <c r="AC770" i="1"/>
  <c r="AC761" i="1"/>
  <c r="AC752" i="1"/>
  <c r="AC747" i="1"/>
  <c r="AC738" i="1"/>
  <c r="AC729" i="1"/>
  <c r="AC720" i="1"/>
  <c r="AC715" i="1"/>
  <c r="AC706" i="1"/>
  <c r="AC697" i="1"/>
  <c r="AC688" i="1"/>
  <c r="AC683" i="1"/>
  <c r="AC674" i="1"/>
  <c r="AC665" i="1"/>
  <c r="AC656" i="1"/>
  <c r="AC651" i="1"/>
  <c r="AC642" i="1"/>
  <c r="AC633" i="1"/>
  <c r="AC624" i="1"/>
  <c r="AC619" i="1"/>
  <c r="AC610" i="1"/>
  <c r="AC601" i="1"/>
  <c r="AC592" i="1"/>
  <c r="AC587" i="1"/>
  <c r="AC582" i="1"/>
  <c r="AC577" i="1"/>
  <c r="AC571" i="1"/>
  <c r="AC566" i="1"/>
  <c r="AC561" i="1"/>
  <c r="AC549" i="1"/>
  <c r="AC542" i="1"/>
  <c r="AC517" i="1"/>
  <c r="AC510" i="1"/>
  <c r="AC485" i="1"/>
  <c r="AC478" i="1"/>
  <c r="AC448" i="1"/>
  <c r="AC439" i="1"/>
  <c r="AC405" i="1"/>
  <c r="AC396" i="1"/>
  <c r="AC361" i="1"/>
  <c r="AC349" i="1"/>
  <c r="AC330" i="1"/>
  <c r="AC292" i="1"/>
  <c r="AC271" i="1"/>
  <c r="AC253" i="1"/>
  <c r="AC212" i="1"/>
  <c r="AC194" i="1"/>
  <c r="AC151" i="1"/>
  <c r="AC783" i="1"/>
  <c r="AC774" i="1"/>
  <c r="AC765" i="1"/>
  <c r="AC756" i="1"/>
  <c r="AC751" i="1"/>
  <c r="AC742" i="1"/>
  <c r="AC733" i="1"/>
  <c r="AC724" i="1"/>
  <c r="AC719" i="1"/>
  <c r="AC710" i="1"/>
  <c r="AC701" i="1"/>
  <c r="AC692" i="1"/>
  <c r="AC687" i="1"/>
  <c r="AC678" i="1"/>
  <c r="AC669" i="1"/>
  <c r="AC660" i="1"/>
  <c r="AC655" i="1"/>
  <c r="AC646" i="1"/>
  <c r="AC637" i="1"/>
  <c r="AC628" i="1"/>
  <c r="AC623" i="1"/>
  <c r="AC614" i="1"/>
  <c r="AC605" i="1"/>
  <c r="AC596" i="1"/>
  <c r="AC591" i="1"/>
  <c r="AC554" i="1"/>
  <c r="AC529" i="1"/>
  <c r="AC522" i="1"/>
  <c r="AC497" i="1"/>
  <c r="AC490" i="1"/>
  <c r="AC464" i="1"/>
  <c r="AC455" i="1"/>
  <c r="AC421" i="1"/>
  <c r="AC412" i="1"/>
  <c r="AC379" i="1"/>
  <c r="AC369" i="1"/>
  <c r="AC348" i="1"/>
  <c r="AC329" i="1"/>
  <c r="AC270" i="1"/>
  <c r="AC249" i="1"/>
  <c r="AC211" i="1"/>
  <c r="AC139" i="1"/>
  <c r="AC833" i="1"/>
  <c r="AC824" i="1"/>
  <c r="AC819" i="1"/>
  <c r="AC810" i="1"/>
  <c r="AC801" i="1"/>
  <c r="AC792" i="1"/>
  <c r="AC787" i="1"/>
  <c r="AC778" i="1"/>
  <c r="AC769" i="1"/>
  <c r="AC760" i="1"/>
  <c r="AC755" i="1"/>
  <c r="AC746" i="1"/>
  <c r="AC737" i="1"/>
  <c r="AC728" i="1"/>
  <c r="AC723" i="1"/>
  <c r="AC714" i="1"/>
  <c r="AC705" i="1"/>
  <c r="AC696" i="1"/>
  <c r="AC691" i="1"/>
  <c r="AC682" i="1"/>
  <c r="AC673" i="1"/>
  <c r="AC664" i="1"/>
  <c r="AC659" i="1"/>
  <c r="AC650" i="1"/>
  <c r="AC641" i="1"/>
  <c r="AC632" i="1"/>
  <c r="AC627" i="1"/>
  <c r="AC618" i="1"/>
  <c r="AC609" i="1"/>
  <c r="AC600" i="1"/>
  <c r="AC595" i="1"/>
  <c r="AC586" i="1"/>
  <c r="AC581" i="1"/>
  <c r="AC575" i="1"/>
  <c r="AC570" i="1"/>
  <c r="AC565" i="1"/>
  <c r="AC559" i="1"/>
  <c r="AC541" i="1"/>
  <c r="AC534" i="1"/>
  <c r="AC509" i="1"/>
  <c r="AC502" i="1"/>
  <c r="AC477" i="1"/>
  <c r="AC437" i="1"/>
  <c r="AC428" i="1"/>
  <c r="AC395" i="1"/>
  <c r="AC385" i="1"/>
  <c r="AC357" i="1"/>
  <c r="AC344" i="1"/>
  <c r="AC326" i="1"/>
  <c r="AC267" i="1"/>
  <c r="AC228" i="1"/>
  <c r="AC210" i="1"/>
  <c r="AC189" i="1"/>
  <c r="AC645" i="1"/>
  <c r="AC636" i="1"/>
  <c r="AC631" i="1"/>
  <c r="AC622" i="1"/>
  <c r="AC613" i="1"/>
  <c r="AC604" i="1"/>
  <c r="AC599" i="1"/>
  <c r="AC590" i="1"/>
  <c r="AC553" i="1"/>
  <c r="AC546" i="1"/>
  <c r="AC521" i="1"/>
  <c r="AC514" i="1"/>
  <c r="AC489" i="1"/>
  <c r="AC482" i="1"/>
  <c r="AC469" i="1"/>
  <c r="AC453" i="1"/>
  <c r="AC444" i="1"/>
  <c r="AC411" i="1"/>
  <c r="AC401" i="1"/>
  <c r="AC368" i="1"/>
  <c r="AC343" i="1"/>
  <c r="AC322" i="1"/>
  <c r="AC284" i="1"/>
  <c r="AC265" i="1"/>
  <c r="AC206" i="1"/>
  <c r="AC115" i="1"/>
  <c r="AC850" i="1"/>
  <c r="AC841" i="1"/>
  <c r="AC832" i="1"/>
  <c r="AC827" i="1"/>
  <c r="AC818" i="1"/>
  <c r="AC809" i="1"/>
  <c r="AC800" i="1"/>
  <c r="AC795" i="1"/>
  <c r="AC786" i="1"/>
  <c r="AC777" i="1"/>
  <c r="AC768" i="1"/>
  <c r="AC763" i="1"/>
  <c r="AC754" i="1"/>
  <c r="AC745" i="1"/>
  <c r="AC736" i="1"/>
  <c r="AC731" i="1"/>
  <c r="AC722" i="1"/>
  <c r="AC713" i="1"/>
  <c r="AC704" i="1"/>
  <c r="AC699" i="1"/>
  <c r="AC690" i="1"/>
  <c r="AC681" i="1"/>
  <c r="AC672" i="1"/>
  <c r="AC667" i="1"/>
  <c r="AC658" i="1"/>
  <c r="AC649" i="1"/>
  <c r="AC640" i="1"/>
  <c r="AC635" i="1"/>
  <c r="AC626" i="1"/>
  <c r="AC617" i="1"/>
  <c r="AC608" i="1"/>
  <c r="AC603" i="1"/>
  <c r="AC594" i="1"/>
  <c r="AC585" i="1"/>
  <c r="AC579" i="1"/>
  <c r="AC574" i="1"/>
  <c r="AC569" i="1"/>
  <c r="AC563" i="1"/>
  <c r="AC558" i="1"/>
  <c r="AC533" i="1"/>
  <c r="AC526" i="1"/>
  <c r="AC501" i="1"/>
  <c r="AC494" i="1"/>
  <c r="AC460" i="1"/>
  <c r="AC427" i="1"/>
  <c r="AC417" i="1"/>
  <c r="AC384" i="1"/>
  <c r="AC375" i="1"/>
  <c r="AC356" i="1"/>
  <c r="AC340" i="1"/>
  <c r="AC321" i="1"/>
  <c r="AC283" i="1"/>
  <c r="AC262" i="1"/>
  <c r="AC224" i="1"/>
  <c r="AC203" i="1"/>
  <c r="AC644" i="1"/>
  <c r="AC639" i="1"/>
  <c r="AC630" i="1"/>
  <c r="AC621" i="1"/>
  <c r="AC612" i="1"/>
  <c r="AC607" i="1"/>
  <c r="AC598" i="1"/>
  <c r="AC589" i="1"/>
  <c r="AC545" i="1"/>
  <c r="AC538" i="1"/>
  <c r="AC513" i="1"/>
  <c r="AC506" i="1"/>
  <c r="AC481" i="1"/>
  <c r="AC474" i="1"/>
  <c r="AC468" i="1"/>
  <c r="AC443" i="1"/>
  <c r="AC433" i="1"/>
  <c r="AC400" i="1"/>
  <c r="AC391" i="1"/>
  <c r="AC364" i="1"/>
  <c r="AC338" i="1"/>
  <c r="AC279" i="1"/>
  <c r="AC261" i="1"/>
  <c r="AC220" i="1"/>
  <c r="AC202" i="1"/>
  <c r="AC584" i="1"/>
  <c r="AC580" i="1"/>
  <c r="AC576" i="1"/>
  <c r="AC572" i="1"/>
  <c r="AC568" i="1"/>
  <c r="AC564" i="1"/>
  <c r="AC560" i="1"/>
  <c r="AC556" i="1"/>
  <c r="AC552" i="1"/>
  <c r="AC548" i="1"/>
  <c r="AC544" i="1"/>
  <c r="AC540" i="1"/>
  <c r="AC536" i="1"/>
  <c r="AC532" i="1"/>
  <c r="AC528" i="1"/>
  <c r="AC524" i="1"/>
  <c r="AC520" i="1"/>
  <c r="AC516" i="1"/>
  <c r="AC512" i="1"/>
  <c r="AC508" i="1"/>
  <c r="AC504" i="1"/>
  <c r="AC500" i="1"/>
  <c r="AC496" i="1"/>
  <c r="AC492" i="1"/>
  <c r="AC488" i="1"/>
  <c r="AC484" i="1"/>
  <c r="AC480" i="1"/>
  <c r="AC476" i="1"/>
  <c r="AC472" i="1"/>
  <c r="AC463" i="1"/>
  <c r="AC457" i="1"/>
  <c r="AC452" i="1"/>
  <c r="AC447" i="1"/>
  <c r="AC441" i="1"/>
  <c r="AC436" i="1"/>
  <c r="AC431" i="1"/>
  <c r="AC425" i="1"/>
  <c r="AC420" i="1"/>
  <c r="AC415" i="1"/>
  <c r="AC409" i="1"/>
  <c r="AC404" i="1"/>
  <c r="AC399" i="1"/>
  <c r="AC393" i="1"/>
  <c r="AC388" i="1"/>
  <c r="AC383" i="1"/>
  <c r="AC377" i="1"/>
  <c r="AC372" i="1"/>
  <c r="AC367" i="1"/>
  <c r="AC360" i="1"/>
  <c r="AC353" i="1"/>
  <c r="AC311" i="1"/>
  <c r="AC303" i="1"/>
  <c r="AC297" i="1"/>
  <c r="AC289" i="1"/>
  <c r="AC281" i="1"/>
  <c r="AC260" i="1"/>
  <c r="AC252" i="1"/>
  <c r="AC244" i="1"/>
  <c r="AC238" i="1"/>
  <c r="AC230" i="1"/>
  <c r="AC187" i="1"/>
  <c r="AC179" i="1"/>
  <c r="AC171" i="1"/>
  <c r="AC165" i="1"/>
  <c r="AC157" i="1"/>
  <c r="AC138" i="1"/>
  <c r="AC114" i="1"/>
  <c r="AC467" i="1"/>
  <c r="AC365" i="1"/>
  <c r="AC347" i="1"/>
  <c r="AC339" i="1"/>
  <c r="AC331" i="1"/>
  <c r="AC325" i="1"/>
  <c r="AC317" i="1"/>
  <c r="AC288" i="1"/>
  <c r="AC280" i="1"/>
  <c r="AC274" i="1"/>
  <c r="AC266" i="1"/>
  <c r="AC258" i="1"/>
  <c r="AC215" i="1"/>
  <c r="AC207" i="1"/>
  <c r="AC201" i="1"/>
  <c r="AC193" i="1"/>
  <c r="AC185" i="1"/>
  <c r="AC164" i="1"/>
  <c r="AC156" i="1"/>
  <c r="AC148" i="1"/>
  <c r="AC137" i="1"/>
  <c r="AC124" i="1"/>
  <c r="AC555" i="1"/>
  <c r="AC551" i="1"/>
  <c r="AC547" i="1"/>
  <c r="AC543" i="1"/>
  <c r="AC539" i="1"/>
  <c r="AC535" i="1"/>
  <c r="AC531" i="1"/>
  <c r="AC527" i="1"/>
  <c r="AC523" i="1"/>
  <c r="AC519" i="1"/>
  <c r="AC515" i="1"/>
  <c r="AC511" i="1"/>
  <c r="AC507" i="1"/>
  <c r="AC503" i="1"/>
  <c r="AC499" i="1"/>
  <c r="AC495" i="1"/>
  <c r="AC491" i="1"/>
  <c r="AC487" i="1"/>
  <c r="AC483" i="1"/>
  <c r="AC479" i="1"/>
  <c r="AC475" i="1"/>
  <c r="AC471" i="1"/>
  <c r="AC461" i="1"/>
  <c r="AC456" i="1"/>
  <c r="AC451" i="1"/>
  <c r="AC445" i="1"/>
  <c r="AC440" i="1"/>
  <c r="AC435" i="1"/>
  <c r="AC429" i="1"/>
  <c r="AC424" i="1"/>
  <c r="AC419" i="1"/>
  <c r="AC413" i="1"/>
  <c r="AC408" i="1"/>
  <c r="AC403" i="1"/>
  <c r="AC397" i="1"/>
  <c r="AC392" i="1"/>
  <c r="AC387" i="1"/>
  <c r="AC381" i="1"/>
  <c r="AC376" i="1"/>
  <c r="AC371" i="1"/>
  <c r="AC359" i="1"/>
  <c r="AC352" i="1"/>
  <c r="AC345" i="1"/>
  <c r="AC324" i="1"/>
  <c r="AC316" i="1"/>
  <c r="AC308" i="1"/>
  <c r="AC302" i="1"/>
  <c r="AC294" i="1"/>
  <c r="AC251" i="1"/>
  <c r="AC243" i="1"/>
  <c r="AC235" i="1"/>
  <c r="AC229" i="1"/>
  <c r="AC221" i="1"/>
  <c r="AC192" i="1"/>
  <c r="AC184" i="1"/>
  <c r="AC178" i="1"/>
  <c r="AC170" i="1"/>
  <c r="AC162" i="1"/>
  <c r="AC147" i="1"/>
  <c r="AC123" i="1"/>
  <c r="AC155" i="1"/>
  <c r="AC146" i="1"/>
  <c r="AC121" i="1"/>
  <c r="AC351" i="1"/>
  <c r="AC315" i="1"/>
  <c r="AC307" i="1"/>
  <c r="AC299" i="1"/>
  <c r="AC293" i="1"/>
  <c r="AC285" i="1"/>
  <c r="AC256" i="1"/>
  <c r="AC248" i="1"/>
  <c r="AC242" i="1"/>
  <c r="AC234" i="1"/>
  <c r="AC226" i="1"/>
  <c r="AC183" i="1"/>
  <c r="AC175" i="1"/>
  <c r="AC169" i="1"/>
  <c r="AC161" i="1"/>
  <c r="AC153" i="1"/>
  <c r="AC132" i="1"/>
  <c r="AC105" i="1"/>
  <c r="AC152" i="1"/>
  <c r="AC130" i="1"/>
  <c r="AC100" i="1"/>
  <c r="AC320" i="1"/>
  <c r="AC312" i="1"/>
  <c r="AC306" i="1"/>
  <c r="AC298" i="1"/>
  <c r="AC290" i="1"/>
  <c r="AC247" i="1"/>
  <c r="AC239" i="1"/>
  <c r="AC233" i="1"/>
  <c r="AC225" i="1"/>
  <c r="AC217" i="1"/>
  <c r="AC196" i="1"/>
  <c r="AC188" i="1"/>
  <c r="AC180" i="1"/>
  <c r="AC174" i="1"/>
  <c r="AC166" i="1"/>
  <c r="AC129" i="1"/>
  <c r="AC116" i="1"/>
  <c r="AC342" i="1"/>
  <c r="AC333" i="1"/>
  <c r="AC328" i="1"/>
  <c r="AC319" i="1"/>
  <c r="AC310" i="1"/>
  <c r="AC301" i="1"/>
  <c r="AC296" i="1"/>
  <c r="AC287" i="1"/>
  <c r="AC278" i="1"/>
  <c r="AC269" i="1"/>
  <c r="AC264" i="1"/>
  <c r="AC255" i="1"/>
  <c r="AC246" i="1"/>
  <c r="AC237" i="1"/>
  <c r="AC232" i="1"/>
  <c r="AC223" i="1"/>
  <c r="AC214" i="1"/>
  <c r="AC205" i="1"/>
  <c r="AC200" i="1"/>
  <c r="AC191" i="1"/>
  <c r="AC182" i="1"/>
  <c r="AC173" i="1"/>
  <c r="AC168" i="1"/>
  <c r="AC159" i="1"/>
  <c r="AC150" i="1"/>
  <c r="AC141" i="1"/>
  <c r="AC136" i="1"/>
  <c r="AC127" i="1"/>
  <c r="AC118" i="1"/>
  <c r="AC109" i="1"/>
  <c r="AC104" i="1"/>
  <c r="AC95" i="1"/>
  <c r="AC90" i="1"/>
  <c r="AC84" i="1"/>
  <c r="AC79" i="1"/>
  <c r="AC74" i="1"/>
  <c r="AC68" i="1"/>
  <c r="AC63" i="1"/>
  <c r="AC58" i="1"/>
  <c r="AC52" i="1"/>
  <c r="AC47" i="1"/>
  <c r="AC42" i="1"/>
  <c r="AC36" i="1"/>
  <c r="AC31" i="1"/>
  <c r="AC26" i="1"/>
  <c r="AC20" i="1"/>
  <c r="AC15" i="1"/>
  <c r="AC10" i="1"/>
  <c r="AC470" i="1"/>
  <c r="AC466" i="1"/>
  <c r="AC462" i="1"/>
  <c r="AC458" i="1"/>
  <c r="AC454" i="1"/>
  <c r="AC450" i="1"/>
  <c r="AC446" i="1"/>
  <c r="AC442" i="1"/>
  <c r="AC438" i="1"/>
  <c r="AC434" i="1"/>
  <c r="AC430" i="1"/>
  <c r="AC426" i="1"/>
  <c r="AC422" i="1"/>
  <c r="AC418" i="1"/>
  <c r="AC414" i="1"/>
  <c r="AC410" i="1"/>
  <c r="AC406" i="1"/>
  <c r="AC402" i="1"/>
  <c r="AC398" i="1"/>
  <c r="AC394" i="1"/>
  <c r="AC390" i="1"/>
  <c r="AC386" i="1"/>
  <c r="AC382" i="1"/>
  <c r="AC378" i="1"/>
  <c r="AC374" i="1"/>
  <c r="AC370" i="1"/>
  <c r="AC366" i="1"/>
  <c r="AC362" i="1"/>
  <c r="AC358" i="1"/>
  <c r="AC354" i="1"/>
  <c r="AC350" i="1"/>
  <c r="AC346" i="1"/>
  <c r="AC337" i="1"/>
  <c r="AC332" i="1"/>
  <c r="AC323" i="1"/>
  <c r="AC314" i="1"/>
  <c r="AC305" i="1"/>
  <c r="AC300" i="1"/>
  <c r="AC291" i="1"/>
  <c r="AC282" i="1"/>
  <c r="AC273" i="1"/>
  <c r="AC268" i="1"/>
  <c r="AC259" i="1"/>
  <c r="AC250" i="1"/>
  <c r="AC241" i="1"/>
  <c r="AC236" i="1"/>
  <c r="AC227" i="1"/>
  <c r="AC218" i="1"/>
  <c r="AC209" i="1"/>
  <c r="AC204" i="1"/>
  <c r="AC195" i="1"/>
  <c r="AC186" i="1"/>
  <c r="AC177" i="1"/>
  <c r="AC172" i="1"/>
  <c r="AC163" i="1"/>
  <c r="AC154" i="1"/>
  <c r="AC145" i="1"/>
  <c r="AC140" i="1"/>
  <c r="AC131" i="1"/>
  <c r="AC122" i="1"/>
  <c r="AC113" i="1"/>
  <c r="AC108" i="1"/>
  <c r="AC99" i="1"/>
  <c r="AC341" i="1"/>
  <c r="AC336" i="1"/>
  <c r="AC327" i="1"/>
  <c r="AC318" i="1"/>
  <c r="AC309" i="1"/>
  <c r="AC304" i="1"/>
  <c r="AC295" i="1"/>
  <c r="AC286" i="1"/>
  <c r="AC277" i="1"/>
  <c r="AC272" i="1"/>
  <c r="AC263" i="1"/>
  <c r="AC254" i="1"/>
  <c r="AC245" i="1"/>
  <c r="AC240" i="1"/>
  <c r="AC231" i="1"/>
  <c r="AC222" i="1"/>
  <c r="AC213" i="1"/>
  <c r="AC208" i="1"/>
  <c r="AC199" i="1"/>
  <c r="AC190" i="1"/>
  <c r="AC181" i="1"/>
  <c r="AC176" i="1"/>
  <c r="AC167" i="1"/>
  <c r="AC158" i="1"/>
  <c r="AC149" i="1"/>
  <c r="AC144" i="1"/>
  <c r="AC135" i="1"/>
  <c r="AC126" i="1"/>
  <c r="AC117" i="1"/>
  <c r="AC112" i="1"/>
  <c r="AC103" i="1"/>
  <c r="AC94" i="1"/>
  <c r="AC88" i="1"/>
  <c r="AC83" i="1"/>
  <c r="AC78" i="1"/>
  <c r="AC72" i="1"/>
  <c r="AC67" i="1"/>
  <c r="AC62" i="1"/>
  <c r="AC56" i="1"/>
  <c r="AC51" i="1"/>
  <c r="AC46" i="1"/>
  <c r="AC40" i="1"/>
  <c r="AC35" i="1"/>
  <c r="AC30" i="1"/>
  <c r="AC24" i="1"/>
  <c r="AC19" i="1"/>
  <c r="AC14" i="1"/>
  <c r="AC8" i="1"/>
  <c r="AC107" i="1"/>
  <c r="AC98" i="1"/>
  <c r="AC143" i="1"/>
  <c r="AC134" i="1"/>
  <c r="AC125" i="1"/>
  <c r="AC120" i="1"/>
  <c r="AC111" i="1"/>
  <c r="AC102" i="1"/>
  <c r="AC92" i="1"/>
  <c r="AC87" i="1"/>
  <c r="AC82" i="1"/>
  <c r="AC76" i="1"/>
  <c r="AC71" i="1"/>
  <c r="AC66" i="1"/>
  <c r="AC60" i="1"/>
  <c r="AC55" i="1"/>
  <c r="AC50" i="1"/>
  <c r="AC44" i="1"/>
  <c r="AC39" i="1"/>
  <c r="AC34" i="1"/>
  <c r="AC28" i="1"/>
  <c r="AC23" i="1"/>
  <c r="AC18" i="1"/>
  <c r="AC12" i="1"/>
  <c r="AC7" i="1"/>
  <c r="AC106" i="1"/>
  <c r="AC97" i="1"/>
  <c r="AC142" i="1"/>
  <c r="AC133" i="1"/>
  <c r="AC128" i="1"/>
  <c r="AC119" i="1"/>
  <c r="AC110" i="1"/>
  <c r="AC101" i="1"/>
  <c r="AC96" i="1"/>
  <c r="AC91" i="1"/>
  <c r="AC86" i="1"/>
  <c r="AC80" i="1"/>
  <c r="AC75" i="1"/>
  <c r="AC70" i="1"/>
  <c r="AC64" i="1"/>
  <c r="AC59" i="1"/>
  <c r="AC54" i="1"/>
  <c r="AC48" i="1"/>
  <c r="AC43" i="1"/>
  <c r="AC38" i="1"/>
  <c r="AC32" i="1"/>
  <c r="AC27" i="1"/>
  <c r="AC22" i="1"/>
  <c r="AC16" i="1"/>
  <c r="AC11" i="1"/>
  <c r="AC6" i="1"/>
  <c r="AC93" i="1"/>
  <c r="AC89" i="1"/>
  <c r="AC85" i="1"/>
  <c r="AC81" i="1"/>
  <c r="AC77" i="1"/>
  <c r="AC73" i="1"/>
  <c r="AC69" i="1"/>
  <c r="AC65" i="1"/>
  <c r="AC61" i="1"/>
  <c r="AC57" i="1"/>
  <c r="AC53" i="1"/>
  <c r="AC49" i="1"/>
  <c r="AC45" i="1"/>
  <c r="AC41" i="1"/>
  <c r="AC37" i="1"/>
  <c r="AC33" i="1"/>
  <c r="AC29" i="1"/>
  <c r="AC25" i="1"/>
  <c r="AC21" i="1"/>
  <c r="AC17" i="1"/>
  <c r="AC13" i="1"/>
  <c r="AC9" i="1"/>
  <c r="Y1083" i="1"/>
  <c r="Y1319" i="1"/>
  <c r="Y1310" i="1"/>
  <c r="Y1301" i="1"/>
  <c r="Y1292" i="1"/>
  <c r="Y1287" i="1"/>
  <c r="Y1278" i="1"/>
  <c r="Y1269" i="1"/>
  <c r="Y1260" i="1"/>
  <c r="Y1255" i="1"/>
  <c r="Y1246" i="1"/>
  <c r="Y1237" i="1"/>
  <c r="Y1227" i="1"/>
  <c r="Y1222" i="1"/>
  <c r="Y1211" i="1"/>
  <c r="Y1206" i="1"/>
  <c r="Y1195" i="1"/>
  <c r="Y1170" i="1"/>
  <c r="Y1163" i="1"/>
  <c r="Y1114" i="1"/>
  <c r="Y1094" i="1"/>
  <c r="Y1062" i="1"/>
  <c r="Y1030" i="1"/>
  <c r="Y958" i="1"/>
  <c r="Y926" i="1"/>
  <c r="Y742" i="1"/>
  <c r="Y690" i="1"/>
  <c r="Y606" i="1"/>
  <c r="Y1323" i="1"/>
  <c r="Y1305" i="1"/>
  <c r="Y1291" i="1"/>
  <c r="Y1273" i="1"/>
  <c r="Y1250" i="1"/>
  <c r="Y1232" i="1"/>
  <c r="Y1182" i="1"/>
  <c r="Y1123" i="1"/>
  <c r="Y1061" i="1"/>
  <c r="Y1029" i="1"/>
  <c r="Y955" i="1"/>
  <c r="Y1318" i="1"/>
  <c r="Y1309" i="1"/>
  <c r="Y1300" i="1"/>
  <c r="Y1295" i="1"/>
  <c r="Y1286" i="1"/>
  <c r="Y1277" i="1"/>
  <c r="Y1268" i="1"/>
  <c r="Y1263" i="1"/>
  <c r="Y1254" i="1"/>
  <c r="Y1245" i="1"/>
  <c r="Y1236" i="1"/>
  <c r="Y1231" i="1"/>
  <c r="Y1226" i="1"/>
  <c r="Y1215" i="1"/>
  <c r="Y1210" i="1"/>
  <c r="Y1199" i="1"/>
  <c r="Y1194" i="1"/>
  <c r="Y1187" i="1"/>
  <c r="Y1162" i="1"/>
  <c r="Y1155" i="1"/>
  <c r="Y1130" i="1"/>
  <c r="Y1121" i="1"/>
  <c r="Y1112" i="1"/>
  <c r="Y1102" i="1"/>
  <c r="Y1070" i="1"/>
  <c r="Y1038" i="1"/>
  <c r="Y974" i="1"/>
  <c r="Y830" i="1"/>
  <c r="Y780" i="1"/>
  <c r="Y674" i="1"/>
  <c r="Y1314" i="1"/>
  <c r="Y1296" i="1"/>
  <c r="Y1259" i="1"/>
  <c r="Y1216" i="1"/>
  <c r="Y1132" i="1"/>
  <c r="Y1072" i="1"/>
  <c r="Y1040" i="1"/>
  <c r="Y997" i="1"/>
  <c r="Y878" i="1"/>
  <c r="Y682" i="1"/>
  <c r="Y1322" i="1"/>
  <c r="Y1313" i="1"/>
  <c r="Y1304" i="1"/>
  <c r="Y1299" i="1"/>
  <c r="Y1290" i="1"/>
  <c r="Y1281" i="1"/>
  <c r="Y1272" i="1"/>
  <c r="Y1267" i="1"/>
  <c r="Y1258" i="1"/>
  <c r="Y1249" i="1"/>
  <c r="Y1240" i="1"/>
  <c r="Y1235" i="1"/>
  <c r="Y1220" i="1"/>
  <c r="Y1204" i="1"/>
  <c r="Y1174" i="1"/>
  <c r="Y1167" i="1"/>
  <c r="Y1147" i="1"/>
  <c r="Y1110" i="1"/>
  <c r="Y1100" i="1"/>
  <c r="Y1089" i="1"/>
  <c r="Y1079" i="1"/>
  <c r="Y1068" i="1"/>
  <c r="Y1057" i="1"/>
  <c r="Y1047" i="1"/>
  <c r="Y1036" i="1"/>
  <c r="Y1025" i="1"/>
  <c r="Y1013" i="1"/>
  <c r="Y992" i="1"/>
  <c r="Y971" i="1"/>
  <c r="Y949" i="1"/>
  <c r="Y910" i="1"/>
  <c r="Y774" i="1"/>
  <c r="Y723" i="1"/>
  <c r="Y663" i="1"/>
  <c r="Y1282" i="1"/>
  <c r="Y1264" i="1"/>
  <c r="Y1241" i="1"/>
  <c r="Y1200" i="1"/>
  <c r="Y1175" i="1"/>
  <c r="Y1141" i="1"/>
  <c r="Y1051" i="1"/>
  <c r="Y1019" i="1"/>
  <c r="Y976" i="1"/>
  <c r="Y787" i="1"/>
  <c r="Y1317" i="1"/>
  <c r="Y1308" i="1"/>
  <c r="Y1303" i="1"/>
  <c r="Y1294" i="1"/>
  <c r="Y1285" i="1"/>
  <c r="Y1276" i="1"/>
  <c r="Y1271" i="1"/>
  <c r="Y1262" i="1"/>
  <c r="Y1253" i="1"/>
  <c r="Y1244" i="1"/>
  <c r="Y1239" i="1"/>
  <c r="Y1230" i="1"/>
  <c r="Y1219" i="1"/>
  <c r="Y1214" i="1"/>
  <c r="Y1203" i="1"/>
  <c r="Y1198" i="1"/>
  <c r="Y1186" i="1"/>
  <c r="Y1179" i="1"/>
  <c r="Y1154" i="1"/>
  <c r="Y1146" i="1"/>
  <c r="Y1137" i="1"/>
  <c r="Y1128" i="1"/>
  <c r="Y1119" i="1"/>
  <c r="Y1078" i="1"/>
  <c r="Y1046" i="1"/>
  <c r="Y990" i="1"/>
  <c r="Y862" i="1"/>
  <c r="Y819" i="1"/>
  <c r="Y716" i="1"/>
  <c r="Y516" i="1"/>
  <c r="Y1093" i="1"/>
  <c r="Y1321" i="1"/>
  <c r="Y1312" i="1"/>
  <c r="Y1307" i="1"/>
  <c r="Y1298" i="1"/>
  <c r="Y1289" i="1"/>
  <c r="Y1280" i="1"/>
  <c r="Y1275" i="1"/>
  <c r="Y1266" i="1"/>
  <c r="Y1257" i="1"/>
  <c r="Y1248" i="1"/>
  <c r="Y1243" i="1"/>
  <c r="Y1234" i="1"/>
  <c r="Y1224" i="1"/>
  <c r="Y1208" i="1"/>
  <c r="Y1191" i="1"/>
  <c r="Y1166" i="1"/>
  <c r="Y1159" i="1"/>
  <c r="Y1118" i="1"/>
  <c r="Y1109" i="1"/>
  <c r="Y1099" i="1"/>
  <c r="Y1088" i="1"/>
  <c r="Y1077" i="1"/>
  <c r="Y1067" i="1"/>
  <c r="Y1056" i="1"/>
  <c r="Y1045" i="1"/>
  <c r="Y1035" i="1"/>
  <c r="Y1024" i="1"/>
  <c r="Y1008" i="1"/>
  <c r="Y987" i="1"/>
  <c r="Y965" i="1"/>
  <c r="Y942" i="1"/>
  <c r="Y812" i="1"/>
  <c r="Y710" i="1"/>
  <c r="Y642" i="1"/>
  <c r="Y458" i="1"/>
  <c r="Y1104" i="1"/>
  <c r="Y1316" i="1"/>
  <c r="Y1311" i="1"/>
  <c r="Y1302" i="1"/>
  <c r="Y1293" i="1"/>
  <c r="Y1284" i="1"/>
  <c r="Y1279" i="1"/>
  <c r="Y1270" i="1"/>
  <c r="Y1261" i="1"/>
  <c r="Y1252" i="1"/>
  <c r="Y1247" i="1"/>
  <c r="Y1238" i="1"/>
  <c r="Y1223" i="1"/>
  <c r="Y1218" i="1"/>
  <c r="Y1207" i="1"/>
  <c r="Y1202" i="1"/>
  <c r="Y1178" i="1"/>
  <c r="Y1171" i="1"/>
  <c r="Y1144" i="1"/>
  <c r="Y1135" i="1"/>
  <c r="Y1086" i="1"/>
  <c r="Y1054" i="1"/>
  <c r="Y1022" i="1"/>
  <c r="Y1006" i="1"/>
  <c r="Y894" i="1"/>
  <c r="Y806" i="1"/>
  <c r="Y755" i="1"/>
  <c r="Y630" i="1"/>
  <c r="Y385" i="1"/>
  <c r="Y1150" i="1"/>
  <c r="Y1320" i="1"/>
  <c r="Y1315" i="1"/>
  <c r="Y1306" i="1"/>
  <c r="Y1297" i="1"/>
  <c r="Y1288" i="1"/>
  <c r="Y1283" i="1"/>
  <c r="Y1274" i="1"/>
  <c r="Y1265" i="1"/>
  <c r="Y1256" i="1"/>
  <c r="Y1251" i="1"/>
  <c r="Y1242" i="1"/>
  <c r="Y1233" i="1"/>
  <c r="Y1228" i="1"/>
  <c r="Y1212" i="1"/>
  <c r="Y1196" i="1"/>
  <c r="Y1190" i="1"/>
  <c r="Y1183" i="1"/>
  <c r="Y1158" i="1"/>
  <c r="Y1151" i="1"/>
  <c r="Y1142" i="1"/>
  <c r="Y1133" i="1"/>
  <c r="Y1124" i="1"/>
  <c r="Y1115" i="1"/>
  <c r="Y1105" i="1"/>
  <c r="Y1095" i="1"/>
  <c r="Y1084" i="1"/>
  <c r="Y1073" i="1"/>
  <c r="Y1063" i="1"/>
  <c r="Y1052" i="1"/>
  <c r="Y1041" i="1"/>
  <c r="Y1031" i="1"/>
  <c r="Y1020" i="1"/>
  <c r="Y1003" i="1"/>
  <c r="Y981" i="1"/>
  <c r="Y960" i="1"/>
  <c r="Y846" i="1"/>
  <c r="Y748" i="1"/>
  <c r="Y618" i="1"/>
  <c r="Y259" i="1"/>
  <c r="Y1229" i="1"/>
  <c r="Y1225" i="1"/>
  <c r="Y1221" i="1"/>
  <c r="Y1217" i="1"/>
  <c r="Y1213" i="1"/>
  <c r="Y1209" i="1"/>
  <c r="Y1205" i="1"/>
  <c r="Y1201" i="1"/>
  <c r="Y1197" i="1"/>
  <c r="Y1193" i="1"/>
  <c r="Y1189" i="1"/>
  <c r="Y1185" i="1"/>
  <c r="Y1181" i="1"/>
  <c r="Y1177" i="1"/>
  <c r="Y1173" i="1"/>
  <c r="Y1169" i="1"/>
  <c r="Y1165" i="1"/>
  <c r="Y1161" i="1"/>
  <c r="Y1157" i="1"/>
  <c r="Y1153" i="1"/>
  <c r="Y1149" i="1"/>
  <c r="Y1140" i="1"/>
  <c r="Y1131" i="1"/>
  <c r="Y1126" i="1"/>
  <c r="Y1117" i="1"/>
  <c r="Y1108" i="1"/>
  <c r="Y1103" i="1"/>
  <c r="Y1097" i="1"/>
  <c r="Y1092" i="1"/>
  <c r="Y1087" i="1"/>
  <c r="Y1081" i="1"/>
  <c r="Y1076" i="1"/>
  <c r="Y1071" i="1"/>
  <c r="Y1065" i="1"/>
  <c r="Y1060" i="1"/>
  <c r="Y1055" i="1"/>
  <c r="Y1049" i="1"/>
  <c r="Y1044" i="1"/>
  <c r="Y1039" i="1"/>
  <c r="Y1033" i="1"/>
  <c r="Y1028" i="1"/>
  <c r="Y1023" i="1"/>
  <c r="Y1017" i="1"/>
  <c r="Y1012" i="1"/>
  <c r="Y1007" i="1"/>
  <c r="Y1001" i="1"/>
  <c r="Y996" i="1"/>
  <c r="Y991" i="1"/>
  <c r="Y985" i="1"/>
  <c r="Y980" i="1"/>
  <c r="Y975" i="1"/>
  <c r="Y969" i="1"/>
  <c r="Y964" i="1"/>
  <c r="Y959" i="1"/>
  <c r="Y953" i="1"/>
  <c r="Y948" i="1"/>
  <c r="Y943" i="1"/>
  <c r="Y937" i="1"/>
  <c r="Y932" i="1"/>
  <c r="Y927" i="1"/>
  <c r="Y921" i="1"/>
  <c r="Y916" i="1"/>
  <c r="Y911" i="1"/>
  <c r="Y905" i="1"/>
  <c r="Y900" i="1"/>
  <c r="Y895" i="1"/>
  <c r="Y889" i="1"/>
  <c r="Y884" i="1"/>
  <c r="Y879" i="1"/>
  <c r="Y873" i="1"/>
  <c r="Y868" i="1"/>
  <c r="Y863" i="1"/>
  <c r="Y857" i="1"/>
  <c r="Y852" i="1"/>
  <c r="Y847" i="1"/>
  <c r="Y841" i="1"/>
  <c r="Y836" i="1"/>
  <c r="Y831" i="1"/>
  <c r="Y825" i="1"/>
  <c r="Y807" i="1"/>
  <c r="Y800" i="1"/>
  <c r="Y794" i="1"/>
  <c r="Y775" i="1"/>
  <c r="Y768" i="1"/>
  <c r="Y762" i="1"/>
  <c r="Y743" i="1"/>
  <c r="Y736" i="1"/>
  <c r="Y730" i="1"/>
  <c r="Y711" i="1"/>
  <c r="Y704" i="1"/>
  <c r="Y698" i="1"/>
  <c r="Y691" i="1"/>
  <c r="Y683" i="1"/>
  <c r="Y675" i="1"/>
  <c r="Y654" i="1"/>
  <c r="Y643" i="1"/>
  <c r="Y607" i="1"/>
  <c r="Y523" i="1"/>
  <c r="Y464" i="1"/>
  <c r="Y1192" i="1"/>
  <c r="Y1188" i="1"/>
  <c r="Y1184" i="1"/>
  <c r="Y1180" i="1"/>
  <c r="Y1176" i="1"/>
  <c r="Y1172" i="1"/>
  <c r="Y1168" i="1"/>
  <c r="Y1164" i="1"/>
  <c r="Y1160" i="1"/>
  <c r="Y1156" i="1"/>
  <c r="Y1152" i="1"/>
  <c r="Y1148" i="1"/>
  <c r="Y1139" i="1"/>
  <c r="Y1134" i="1"/>
  <c r="Y1125" i="1"/>
  <c r="Y1116" i="1"/>
  <c r="Y1107" i="1"/>
  <c r="Y1101" i="1"/>
  <c r="Y1096" i="1"/>
  <c r="Y1091" i="1"/>
  <c r="Y1085" i="1"/>
  <c r="Y1080" i="1"/>
  <c r="Y1075" i="1"/>
  <c r="Y1069" i="1"/>
  <c r="Y1064" i="1"/>
  <c r="Y1059" i="1"/>
  <c r="Y1053" i="1"/>
  <c r="Y1048" i="1"/>
  <c r="Y1043" i="1"/>
  <c r="Y1037" i="1"/>
  <c r="Y1032" i="1"/>
  <c r="Y1027" i="1"/>
  <c r="Y1021" i="1"/>
  <c r="Y1016" i="1"/>
  <c r="Y1011" i="1"/>
  <c r="Y1005" i="1"/>
  <c r="Y1000" i="1"/>
  <c r="Y995" i="1"/>
  <c r="Y989" i="1"/>
  <c r="Y984" i="1"/>
  <c r="Y979" i="1"/>
  <c r="Y973" i="1"/>
  <c r="Y968" i="1"/>
  <c r="Y963" i="1"/>
  <c r="Y957" i="1"/>
  <c r="Y952" i="1"/>
  <c r="Y947" i="1"/>
  <c r="Y941" i="1"/>
  <c r="Y936" i="1"/>
  <c r="Y931" i="1"/>
  <c r="Y925" i="1"/>
  <c r="Y920" i="1"/>
  <c r="Y915" i="1"/>
  <c r="Y909" i="1"/>
  <c r="Y904" i="1"/>
  <c r="Y899" i="1"/>
  <c r="Y893" i="1"/>
  <c r="Y888" i="1"/>
  <c r="Y883" i="1"/>
  <c r="Y877" i="1"/>
  <c r="Y872" i="1"/>
  <c r="Y867" i="1"/>
  <c r="Y861" i="1"/>
  <c r="Y856" i="1"/>
  <c r="Y851" i="1"/>
  <c r="Y845" i="1"/>
  <c r="Y840" i="1"/>
  <c r="Y835" i="1"/>
  <c r="Y829" i="1"/>
  <c r="Y824" i="1"/>
  <c r="Y818" i="1"/>
  <c r="Y799" i="1"/>
  <c r="Y792" i="1"/>
  <c r="Y786" i="1"/>
  <c r="Y767" i="1"/>
  <c r="Y760" i="1"/>
  <c r="Y754" i="1"/>
  <c r="Y735" i="1"/>
  <c r="Y728" i="1"/>
  <c r="Y722" i="1"/>
  <c r="Y703" i="1"/>
  <c r="Y696" i="1"/>
  <c r="Y662" i="1"/>
  <c r="Y651" i="1"/>
  <c r="Y616" i="1"/>
  <c r="Y604" i="1"/>
  <c r="Y509" i="1"/>
  <c r="Y449" i="1"/>
  <c r="Y1143" i="1"/>
  <c r="Y1138" i="1"/>
  <c r="Y1129" i="1"/>
  <c r="Y1120" i="1"/>
  <c r="Y1111" i="1"/>
  <c r="Y1106" i="1"/>
  <c r="Y1090" i="1"/>
  <c r="Y1074" i="1"/>
  <c r="Y1058" i="1"/>
  <c r="Y1042" i="1"/>
  <c r="Y1026" i="1"/>
  <c r="Y1010" i="1"/>
  <c r="Y994" i="1"/>
  <c r="Y978" i="1"/>
  <c r="Y962" i="1"/>
  <c r="Y946" i="1"/>
  <c r="Y930" i="1"/>
  <c r="Y914" i="1"/>
  <c r="Y898" i="1"/>
  <c r="Y882" i="1"/>
  <c r="Y866" i="1"/>
  <c r="Y850" i="1"/>
  <c r="Y834" i="1"/>
  <c r="Y811" i="1"/>
  <c r="Y804" i="1"/>
  <c r="Y798" i="1"/>
  <c r="Y779" i="1"/>
  <c r="Y772" i="1"/>
  <c r="Y766" i="1"/>
  <c r="Y747" i="1"/>
  <c r="Y740" i="1"/>
  <c r="Y734" i="1"/>
  <c r="Y715" i="1"/>
  <c r="Y708" i="1"/>
  <c r="Y702" i="1"/>
  <c r="Y688" i="1"/>
  <c r="Y680" i="1"/>
  <c r="Y671" i="1"/>
  <c r="Y650" i="1"/>
  <c r="Y639" i="1"/>
  <c r="Y627" i="1"/>
  <c r="Y615" i="1"/>
  <c r="Y589" i="1"/>
  <c r="Y501" i="1"/>
  <c r="Y441" i="1"/>
  <c r="Y365" i="1"/>
  <c r="Y222" i="1"/>
  <c r="Y1015" i="1"/>
  <c r="Y1009" i="1"/>
  <c r="Y1004" i="1"/>
  <c r="Y999" i="1"/>
  <c r="Y993" i="1"/>
  <c r="Y988" i="1"/>
  <c r="Y983" i="1"/>
  <c r="Y977" i="1"/>
  <c r="Y972" i="1"/>
  <c r="Y967" i="1"/>
  <c r="Y961" i="1"/>
  <c r="Y956" i="1"/>
  <c r="Y951" i="1"/>
  <c r="Y945" i="1"/>
  <c r="Y940" i="1"/>
  <c r="Y935" i="1"/>
  <c r="Y929" i="1"/>
  <c r="Y924" i="1"/>
  <c r="Y919" i="1"/>
  <c r="Y913" i="1"/>
  <c r="Y908" i="1"/>
  <c r="Y903" i="1"/>
  <c r="Y897" i="1"/>
  <c r="Y892" i="1"/>
  <c r="Y887" i="1"/>
  <c r="Y881" i="1"/>
  <c r="Y876" i="1"/>
  <c r="Y871" i="1"/>
  <c r="Y865" i="1"/>
  <c r="Y860" i="1"/>
  <c r="Y855" i="1"/>
  <c r="Y849" i="1"/>
  <c r="Y844" i="1"/>
  <c r="Y839" i="1"/>
  <c r="Y833" i="1"/>
  <c r="Y828" i="1"/>
  <c r="Y823" i="1"/>
  <c r="Y816" i="1"/>
  <c r="Y810" i="1"/>
  <c r="Y791" i="1"/>
  <c r="Y784" i="1"/>
  <c r="Y778" i="1"/>
  <c r="Y759" i="1"/>
  <c r="Y752" i="1"/>
  <c r="Y746" i="1"/>
  <c r="Y727" i="1"/>
  <c r="Y720" i="1"/>
  <c r="Y714" i="1"/>
  <c r="Y695" i="1"/>
  <c r="Y687" i="1"/>
  <c r="Y679" i="1"/>
  <c r="Y670" i="1"/>
  <c r="Y659" i="1"/>
  <c r="Y638" i="1"/>
  <c r="Y625" i="1"/>
  <c r="Y613" i="1"/>
  <c r="Y601" i="1"/>
  <c r="Y573" i="1"/>
  <c r="Y432" i="1"/>
  <c r="Y200" i="1"/>
  <c r="Y1014" i="1"/>
  <c r="Y998" i="1"/>
  <c r="Y982" i="1"/>
  <c r="Y966" i="1"/>
  <c r="Y950" i="1"/>
  <c r="Y934" i="1"/>
  <c r="Y918" i="1"/>
  <c r="Y902" i="1"/>
  <c r="Y886" i="1"/>
  <c r="Y870" i="1"/>
  <c r="Y854" i="1"/>
  <c r="Y838" i="1"/>
  <c r="Y822" i="1"/>
  <c r="Y803" i="1"/>
  <c r="Y796" i="1"/>
  <c r="Y790" i="1"/>
  <c r="Y771" i="1"/>
  <c r="Y764" i="1"/>
  <c r="Y758" i="1"/>
  <c r="Y739" i="1"/>
  <c r="Y732" i="1"/>
  <c r="Y726" i="1"/>
  <c r="Y707" i="1"/>
  <c r="Y700" i="1"/>
  <c r="Y694" i="1"/>
  <c r="Y686" i="1"/>
  <c r="Y678" i="1"/>
  <c r="Y658" i="1"/>
  <c r="Y647" i="1"/>
  <c r="Y636" i="1"/>
  <c r="Y624" i="1"/>
  <c r="Y586" i="1"/>
  <c r="Y544" i="1"/>
  <c r="Y339" i="1"/>
  <c r="Y182" i="1"/>
  <c r="Y944" i="1"/>
  <c r="Y939" i="1"/>
  <c r="Y933" i="1"/>
  <c r="Y928" i="1"/>
  <c r="Y923" i="1"/>
  <c r="Y917" i="1"/>
  <c r="Y912" i="1"/>
  <c r="Y907" i="1"/>
  <c r="Y901" i="1"/>
  <c r="Y896" i="1"/>
  <c r="Y891" i="1"/>
  <c r="Y885" i="1"/>
  <c r="Y880" i="1"/>
  <c r="Y875" i="1"/>
  <c r="Y869" i="1"/>
  <c r="Y864" i="1"/>
  <c r="Y859" i="1"/>
  <c r="Y853" i="1"/>
  <c r="Y848" i="1"/>
  <c r="Y843" i="1"/>
  <c r="Y837" i="1"/>
  <c r="Y832" i="1"/>
  <c r="Y827" i="1"/>
  <c r="Y815" i="1"/>
  <c r="Y808" i="1"/>
  <c r="Y802" i="1"/>
  <c r="Y783" i="1"/>
  <c r="Y776" i="1"/>
  <c r="Y770" i="1"/>
  <c r="Y751" i="1"/>
  <c r="Y744" i="1"/>
  <c r="Y738" i="1"/>
  <c r="Y719" i="1"/>
  <c r="Y712" i="1"/>
  <c r="Y706" i="1"/>
  <c r="Y667" i="1"/>
  <c r="Y646" i="1"/>
  <c r="Y598" i="1"/>
  <c r="Y584" i="1"/>
  <c r="Y569" i="1"/>
  <c r="Y537" i="1"/>
  <c r="Y415" i="1"/>
  <c r="Y318" i="1"/>
  <c r="Y1145" i="1"/>
  <c r="Y1136" i="1"/>
  <c r="Y1127" i="1"/>
  <c r="Y1122" i="1"/>
  <c r="Y1113" i="1"/>
  <c r="Y1098" i="1"/>
  <c r="Y1082" i="1"/>
  <c r="Y1066" i="1"/>
  <c r="Y1050" i="1"/>
  <c r="Y1034" i="1"/>
  <c r="Y1018" i="1"/>
  <c r="Y1002" i="1"/>
  <c r="Y986" i="1"/>
  <c r="Y970" i="1"/>
  <c r="Y954" i="1"/>
  <c r="Y938" i="1"/>
  <c r="Y922" i="1"/>
  <c r="Y906" i="1"/>
  <c r="Y890" i="1"/>
  <c r="Y874" i="1"/>
  <c r="Y858" i="1"/>
  <c r="Y842" i="1"/>
  <c r="Y826" i="1"/>
  <c r="Y820" i="1"/>
  <c r="Y814" i="1"/>
  <c r="Y795" i="1"/>
  <c r="Y788" i="1"/>
  <c r="Y782" i="1"/>
  <c r="Y763" i="1"/>
  <c r="Y756" i="1"/>
  <c r="Y750" i="1"/>
  <c r="Y731" i="1"/>
  <c r="Y724" i="1"/>
  <c r="Y718" i="1"/>
  <c r="Y699" i="1"/>
  <c r="Y692" i="1"/>
  <c r="Y684" i="1"/>
  <c r="Y676" i="1"/>
  <c r="Y666" i="1"/>
  <c r="Y655" i="1"/>
  <c r="Y633" i="1"/>
  <c r="Y582" i="1"/>
  <c r="Y531" i="1"/>
  <c r="Y472" i="1"/>
  <c r="Y405" i="1"/>
  <c r="Y634" i="1"/>
  <c r="Y629" i="1"/>
  <c r="Y620" i="1"/>
  <c r="Y611" i="1"/>
  <c r="Y602" i="1"/>
  <c r="Y597" i="1"/>
  <c r="Y592" i="1"/>
  <c r="Y581" i="1"/>
  <c r="Y576" i="1"/>
  <c r="Y564" i="1"/>
  <c r="Y557" i="1"/>
  <c r="Y495" i="1"/>
  <c r="Y487" i="1"/>
  <c r="Y481" i="1"/>
  <c r="Y473" i="1"/>
  <c r="Y466" i="1"/>
  <c r="Y442" i="1"/>
  <c r="Y433" i="1"/>
  <c r="Y425" i="1"/>
  <c r="Y416" i="1"/>
  <c r="Y397" i="1"/>
  <c r="Y376" i="1"/>
  <c r="Y354" i="1"/>
  <c r="Y340" i="1"/>
  <c r="Y322" i="1"/>
  <c r="Y281" i="1"/>
  <c r="Y263" i="1"/>
  <c r="Y244" i="1"/>
  <c r="Y204" i="1"/>
  <c r="Y185" i="1"/>
  <c r="Y637" i="1"/>
  <c r="Y628" i="1"/>
  <c r="Y619" i="1"/>
  <c r="Y610" i="1"/>
  <c r="Y605" i="1"/>
  <c r="Y596" i="1"/>
  <c r="Y585" i="1"/>
  <c r="Y580" i="1"/>
  <c r="Y556" i="1"/>
  <c r="Y549" i="1"/>
  <c r="Y530" i="1"/>
  <c r="Y508" i="1"/>
  <c r="Y500" i="1"/>
  <c r="Y486" i="1"/>
  <c r="Y478" i="1"/>
  <c r="Y457" i="1"/>
  <c r="Y448" i="1"/>
  <c r="Y431" i="1"/>
  <c r="Y422" i="1"/>
  <c r="Y414" i="1"/>
  <c r="Y404" i="1"/>
  <c r="Y393" i="1"/>
  <c r="Y384" i="1"/>
  <c r="Y373" i="1"/>
  <c r="Y353" i="1"/>
  <c r="Y336" i="1"/>
  <c r="Y317" i="1"/>
  <c r="Y277" i="1"/>
  <c r="Y179" i="1"/>
  <c r="Y157" i="1"/>
  <c r="Y821" i="1"/>
  <c r="Y817" i="1"/>
  <c r="Y813" i="1"/>
  <c r="Y809" i="1"/>
  <c r="Y805" i="1"/>
  <c r="Y801" i="1"/>
  <c r="Y797" i="1"/>
  <c r="Y793" i="1"/>
  <c r="Y789" i="1"/>
  <c r="Y785" i="1"/>
  <c r="Y781" i="1"/>
  <c r="Y777" i="1"/>
  <c r="Y773" i="1"/>
  <c r="Y769" i="1"/>
  <c r="Y765" i="1"/>
  <c r="Y761" i="1"/>
  <c r="Y757" i="1"/>
  <c r="Y753" i="1"/>
  <c r="Y749" i="1"/>
  <c r="Y745" i="1"/>
  <c r="Y741" i="1"/>
  <c r="Y737" i="1"/>
  <c r="Y733" i="1"/>
  <c r="Y729" i="1"/>
  <c r="Y725" i="1"/>
  <c r="Y721" i="1"/>
  <c r="Y717" i="1"/>
  <c r="Y713" i="1"/>
  <c r="Y709" i="1"/>
  <c r="Y705" i="1"/>
  <c r="Y701" i="1"/>
  <c r="Y697" i="1"/>
  <c r="Y693" i="1"/>
  <c r="Y689" i="1"/>
  <c r="Y685" i="1"/>
  <c r="Y681" i="1"/>
  <c r="Y677" i="1"/>
  <c r="Y673" i="1"/>
  <c r="Y669" i="1"/>
  <c r="Y665" i="1"/>
  <c r="Y661" i="1"/>
  <c r="Y657" i="1"/>
  <c r="Y653" i="1"/>
  <c r="Y649" i="1"/>
  <c r="Y645" i="1"/>
  <c r="Y641" i="1"/>
  <c r="Y632" i="1"/>
  <c r="Y623" i="1"/>
  <c r="Y614" i="1"/>
  <c r="Y609" i="1"/>
  <c r="Y600" i="1"/>
  <c r="Y590" i="1"/>
  <c r="Y574" i="1"/>
  <c r="Y568" i="1"/>
  <c r="Y561" i="1"/>
  <c r="Y536" i="1"/>
  <c r="Y528" i="1"/>
  <c r="Y522" i="1"/>
  <c r="Y514" i="1"/>
  <c r="Y507" i="1"/>
  <c r="Y463" i="1"/>
  <c r="Y447" i="1"/>
  <c r="Y438" i="1"/>
  <c r="Y430" i="1"/>
  <c r="Y412" i="1"/>
  <c r="Y392" i="1"/>
  <c r="Y382" i="1"/>
  <c r="Y372" i="1"/>
  <c r="Y361" i="1"/>
  <c r="Y352" i="1"/>
  <c r="Y332" i="1"/>
  <c r="Y314" i="1"/>
  <c r="Y295" i="1"/>
  <c r="Y273" i="1"/>
  <c r="Y255" i="1"/>
  <c r="Y236" i="1"/>
  <c r="Y197" i="1"/>
  <c r="Y177" i="1"/>
  <c r="Y153" i="1"/>
  <c r="Y83" i="1"/>
  <c r="Y548" i="1"/>
  <c r="Y541" i="1"/>
  <c r="Y521" i="1"/>
  <c r="Y499" i="1"/>
  <c r="Y491" i="1"/>
  <c r="Y484" i="1"/>
  <c r="Y477" i="1"/>
  <c r="Y469" i="1"/>
  <c r="Y454" i="1"/>
  <c r="Y446" i="1"/>
  <c r="Y428" i="1"/>
  <c r="Y421" i="1"/>
  <c r="Y380" i="1"/>
  <c r="Y360" i="1"/>
  <c r="Y350" i="1"/>
  <c r="Y310" i="1"/>
  <c r="Y252" i="1"/>
  <c r="Y234" i="1"/>
  <c r="Y214" i="1"/>
  <c r="Y194" i="1"/>
  <c r="Y145" i="1"/>
  <c r="Y71" i="1"/>
  <c r="Y672" i="1"/>
  <c r="Y668" i="1"/>
  <c r="Y664" i="1"/>
  <c r="Y660" i="1"/>
  <c r="Y656" i="1"/>
  <c r="Y652" i="1"/>
  <c r="Y648" i="1"/>
  <c r="Y644" i="1"/>
  <c r="Y640" i="1"/>
  <c r="Y631" i="1"/>
  <c r="Y622" i="1"/>
  <c r="Y617" i="1"/>
  <c r="Y608" i="1"/>
  <c r="Y599" i="1"/>
  <c r="Y594" i="1"/>
  <c r="Y578" i="1"/>
  <c r="Y560" i="1"/>
  <c r="Y553" i="1"/>
  <c r="Y527" i="1"/>
  <c r="Y519" i="1"/>
  <c r="Y513" i="1"/>
  <c r="Y505" i="1"/>
  <c r="Y498" i="1"/>
  <c r="Y476" i="1"/>
  <c r="Y468" i="1"/>
  <c r="Y444" i="1"/>
  <c r="Y437" i="1"/>
  <c r="Y427" i="1"/>
  <c r="Y419" i="1"/>
  <c r="Y410" i="1"/>
  <c r="Y390" i="1"/>
  <c r="Y328" i="1"/>
  <c r="Y309" i="1"/>
  <c r="Y212" i="1"/>
  <c r="Y139" i="1"/>
  <c r="Y57" i="1"/>
  <c r="Y635" i="1"/>
  <c r="Y626" i="1"/>
  <c r="Y621" i="1"/>
  <c r="Y612" i="1"/>
  <c r="Y603" i="1"/>
  <c r="Y593" i="1"/>
  <c r="Y588" i="1"/>
  <c r="Y577" i="1"/>
  <c r="Y572" i="1"/>
  <c r="Y565" i="1"/>
  <c r="Y540" i="1"/>
  <c r="Y533" i="1"/>
  <c r="Y504" i="1"/>
  <c r="Y496" i="1"/>
  <c r="Y490" i="1"/>
  <c r="Y482" i="1"/>
  <c r="Y475" i="1"/>
  <c r="Y453" i="1"/>
  <c r="Y443" i="1"/>
  <c r="Y435" i="1"/>
  <c r="Y398" i="1"/>
  <c r="Y389" i="1"/>
  <c r="Y378" i="1"/>
  <c r="Y358" i="1"/>
  <c r="Y346" i="1"/>
  <c r="Y325" i="1"/>
  <c r="Y307" i="1"/>
  <c r="Y287" i="1"/>
  <c r="Y267" i="1"/>
  <c r="Y229" i="1"/>
  <c r="Y208" i="1"/>
  <c r="Y190" i="1"/>
  <c r="Y171" i="1"/>
  <c r="Y131" i="1"/>
  <c r="Y552" i="1"/>
  <c r="Y545" i="1"/>
  <c r="Y532" i="1"/>
  <c r="Y518" i="1"/>
  <c r="Y510" i="1"/>
  <c r="Y489" i="1"/>
  <c r="Y467" i="1"/>
  <c r="Y459" i="1"/>
  <c r="Y451" i="1"/>
  <c r="Y426" i="1"/>
  <c r="Y417" i="1"/>
  <c r="Y408" i="1"/>
  <c r="Y386" i="1"/>
  <c r="Y366" i="1"/>
  <c r="Y357" i="1"/>
  <c r="Y285" i="1"/>
  <c r="Y266" i="1"/>
  <c r="Y186" i="1"/>
  <c r="Y124" i="1"/>
  <c r="Y26" i="1"/>
  <c r="Y595" i="1"/>
  <c r="Y591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Y535" i="1"/>
  <c r="Y526" i="1"/>
  <c r="Y517" i="1"/>
  <c r="Y512" i="1"/>
  <c r="Y503" i="1"/>
  <c r="Y494" i="1"/>
  <c r="Y485" i="1"/>
  <c r="Y480" i="1"/>
  <c r="Y471" i="1"/>
  <c r="Y462" i="1"/>
  <c r="Y452" i="1"/>
  <c r="Y436" i="1"/>
  <c r="Y420" i="1"/>
  <c r="Y409" i="1"/>
  <c r="Y402" i="1"/>
  <c r="Y396" i="1"/>
  <c r="Y377" i="1"/>
  <c r="Y370" i="1"/>
  <c r="Y364" i="1"/>
  <c r="Y330" i="1"/>
  <c r="Y308" i="1"/>
  <c r="Y300" i="1"/>
  <c r="Y293" i="1"/>
  <c r="Y286" i="1"/>
  <c r="Y278" i="1"/>
  <c r="Y249" i="1"/>
  <c r="Y241" i="1"/>
  <c r="Y235" i="1"/>
  <c r="Y227" i="1"/>
  <c r="Y220" i="1"/>
  <c r="Y176" i="1"/>
  <c r="Y168" i="1"/>
  <c r="Y162" i="1"/>
  <c r="Y154" i="1"/>
  <c r="Y147" i="1"/>
  <c r="Y125" i="1"/>
  <c r="Y117" i="1"/>
  <c r="Y108" i="1"/>
  <c r="Y45" i="1"/>
  <c r="Y570" i="1"/>
  <c r="Y566" i="1"/>
  <c r="Y562" i="1"/>
  <c r="Y558" i="1"/>
  <c r="Y554" i="1"/>
  <c r="Y550" i="1"/>
  <c r="Y546" i="1"/>
  <c r="Y542" i="1"/>
  <c r="Y538" i="1"/>
  <c r="Y534" i="1"/>
  <c r="Y525" i="1"/>
  <c r="Y520" i="1"/>
  <c r="Y511" i="1"/>
  <c r="Y502" i="1"/>
  <c r="Y493" i="1"/>
  <c r="Y488" i="1"/>
  <c r="Y479" i="1"/>
  <c r="Y470" i="1"/>
  <c r="Y461" i="1"/>
  <c r="Y456" i="1"/>
  <c r="Y440" i="1"/>
  <c r="Y424" i="1"/>
  <c r="Y401" i="1"/>
  <c r="Y394" i="1"/>
  <c r="Y388" i="1"/>
  <c r="Y369" i="1"/>
  <c r="Y362" i="1"/>
  <c r="Y356" i="1"/>
  <c r="Y342" i="1"/>
  <c r="Y313" i="1"/>
  <c r="Y305" i="1"/>
  <c r="Y299" i="1"/>
  <c r="Y291" i="1"/>
  <c r="Y284" i="1"/>
  <c r="Y240" i="1"/>
  <c r="Y232" i="1"/>
  <c r="Y226" i="1"/>
  <c r="Y218" i="1"/>
  <c r="Y211" i="1"/>
  <c r="Y189" i="1"/>
  <c r="Y181" i="1"/>
  <c r="Y167" i="1"/>
  <c r="Y159" i="1"/>
  <c r="Y138" i="1"/>
  <c r="Y115" i="1"/>
  <c r="Y106" i="1"/>
  <c r="Y94" i="1"/>
  <c r="Y69" i="1"/>
  <c r="Y39" i="1"/>
  <c r="Y23" i="1"/>
  <c r="Y529" i="1"/>
  <c r="Y524" i="1"/>
  <c r="Y515" i="1"/>
  <c r="Y506" i="1"/>
  <c r="Y497" i="1"/>
  <c r="Y492" i="1"/>
  <c r="Y483" i="1"/>
  <c r="Y474" i="1"/>
  <c r="Y465" i="1"/>
  <c r="Y460" i="1"/>
  <c r="Y455" i="1"/>
  <c r="Y450" i="1"/>
  <c r="Y445" i="1"/>
  <c r="Y439" i="1"/>
  <c r="Y434" i="1"/>
  <c r="Y429" i="1"/>
  <c r="Y423" i="1"/>
  <c r="Y418" i="1"/>
  <c r="Y413" i="1"/>
  <c r="Y406" i="1"/>
  <c r="Y400" i="1"/>
  <c r="Y381" i="1"/>
  <c r="Y374" i="1"/>
  <c r="Y368" i="1"/>
  <c r="Y349" i="1"/>
  <c r="Y341" i="1"/>
  <c r="Y327" i="1"/>
  <c r="Y319" i="1"/>
  <c r="Y298" i="1"/>
  <c r="Y276" i="1"/>
  <c r="Y268" i="1"/>
  <c r="Y261" i="1"/>
  <c r="Y254" i="1"/>
  <c r="Y246" i="1"/>
  <c r="Y217" i="1"/>
  <c r="Y209" i="1"/>
  <c r="Y203" i="1"/>
  <c r="Y195" i="1"/>
  <c r="Y188" i="1"/>
  <c r="Y144" i="1"/>
  <c r="Y136" i="1"/>
  <c r="Y130" i="1"/>
  <c r="Y122" i="1"/>
  <c r="Y113" i="1"/>
  <c r="Y92" i="1"/>
  <c r="Y80" i="1"/>
  <c r="Y67" i="1"/>
  <c r="Y348" i="1"/>
  <c r="Y304" i="1"/>
  <c r="Y296" i="1"/>
  <c r="Y290" i="1"/>
  <c r="Y282" i="1"/>
  <c r="Y275" i="1"/>
  <c r="Y253" i="1"/>
  <c r="Y245" i="1"/>
  <c r="Y231" i="1"/>
  <c r="Y223" i="1"/>
  <c r="Y202" i="1"/>
  <c r="Y180" i="1"/>
  <c r="Y172" i="1"/>
  <c r="Y165" i="1"/>
  <c r="Y158" i="1"/>
  <c r="Y150" i="1"/>
  <c r="Y121" i="1"/>
  <c r="Y103" i="1"/>
  <c r="Y90" i="1"/>
  <c r="Y19" i="1"/>
  <c r="Y149" i="1"/>
  <c r="Y135" i="1"/>
  <c r="Y127" i="1"/>
  <c r="Y112" i="1"/>
  <c r="Y101" i="1"/>
  <c r="Y89" i="1"/>
  <c r="Y76" i="1"/>
  <c r="Y51" i="1"/>
  <c r="Y33" i="1"/>
  <c r="Y17" i="1"/>
  <c r="Y163" i="1"/>
  <c r="Y156" i="1"/>
  <c r="Y99" i="1"/>
  <c r="Y49" i="1"/>
  <c r="Y14" i="1"/>
  <c r="Y345" i="1"/>
  <c r="Y337" i="1"/>
  <c r="Y331" i="1"/>
  <c r="Y323" i="1"/>
  <c r="Y316" i="1"/>
  <c r="Y272" i="1"/>
  <c r="Y264" i="1"/>
  <c r="Y258" i="1"/>
  <c r="Y250" i="1"/>
  <c r="Y243" i="1"/>
  <c r="Y221" i="1"/>
  <c r="Y213" i="1"/>
  <c r="Y199" i="1"/>
  <c r="Y191" i="1"/>
  <c r="Y170" i="1"/>
  <c r="Y148" i="1"/>
  <c r="Y140" i="1"/>
  <c r="Y133" i="1"/>
  <c r="Y126" i="1"/>
  <c r="Y118" i="1"/>
  <c r="Y85" i="1"/>
  <c r="Y74" i="1"/>
  <c r="Y62" i="1"/>
  <c r="Y46" i="1"/>
  <c r="Y30" i="1"/>
  <c r="Y344" i="1"/>
  <c r="Y335" i="1"/>
  <c r="Y326" i="1"/>
  <c r="Y321" i="1"/>
  <c r="Y312" i="1"/>
  <c r="Y303" i="1"/>
  <c r="Y294" i="1"/>
  <c r="Y289" i="1"/>
  <c r="Y280" i="1"/>
  <c r="Y271" i="1"/>
  <c r="Y262" i="1"/>
  <c r="Y257" i="1"/>
  <c r="Y248" i="1"/>
  <c r="Y239" i="1"/>
  <c r="Y230" i="1"/>
  <c r="Y225" i="1"/>
  <c r="Y216" i="1"/>
  <c r="Y207" i="1"/>
  <c r="Y198" i="1"/>
  <c r="Y193" i="1"/>
  <c r="Y184" i="1"/>
  <c r="Y175" i="1"/>
  <c r="Y166" i="1"/>
  <c r="Y161" i="1"/>
  <c r="Y152" i="1"/>
  <c r="Y143" i="1"/>
  <c r="Y134" i="1"/>
  <c r="Y129" i="1"/>
  <c r="Y120" i="1"/>
  <c r="Y111" i="1"/>
  <c r="Y102" i="1"/>
  <c r="Y97" i="1"/>
  <c r="Y88" i="1"/>
  <c r="Y79" i="1"/>
  <c r="Y70" i="1"/>
  <c r="Y65" i="1"/>
  <c r="Y55" i="1"/>
  <c r="Y50" i="1"/>
  <c r="Y43" i="1"/>
  <c r="Y37" i="1"/>
  <c r="Y18" i="1"/>
  <c r="Y11" i="1"/>
  <c r="Y343" i="1"/>
  <c r="Y334" i="1"/>
  <c r="Y329" i="1"/>
  <c r="Y320" i="1"/>
  <c r="Y311" i="1"/>
  <c r="Y302" i="1"/>
  <c r="Y297" i="1"/>
  <c r="Y288" i="1"/>
  <c r="Y279" i="1"/>
  <c r="Y270" i="1"/>
  <c r="Y265" i="1"/>
  <c r="Y256" i="1"/>
  <c r="Y247" i="1"/>
  <c r="Y238" i="1"/>
  <c r="Y233" i="1"/>
  <c r="Y224" i="1"/>
  <c r="Y215" i="1"/>
  <c r="Y206" i="1"/>
  <c r="Y201" i="1"/>
  <c r="Y192" i="1"/>
  <c r="Y183" i="1"/>
  <c r="Y174" i="1"/>
  <c r="Y169" i="1"/>
  <c r="Y160" i="1"/>
  <c r="Y151" i="1"/>
  <c r="Y142" i="1"/>
  <c r="Y137" i="1"/>
  <c r="Y128" i="1"/>
  <c r="Y119" i="1"/>
  <c r="Y110" i="1"/>
  <c r="Y105" i="1"/>
  <c r="Y96" i="1"/>
  <c r="Y87" i="1"/>
  <c r="Y78" i="1"/>
  <c r="Y73" i="1"/>
  <c r="Y64" i="1"/>
  <c r="Y59" i="1"/>
  <c r="Y54" i="1"/>
  <c r="Y42" i="1"/>
  <c r="Y35" i="1"/>
  <c r="Y29" i="1"/>
  <c r="Y10" i="1"/>
  <c r="Y411" i="1"/>
  <c r="Y407" i="1"/>
  <c r="Y403" i="1"/>
  <c r="Y399" i="1"/>
  <c r="Y395" i="1"/>
  <c r="Y391" i="1"/>
  <c r="Y387" i="1"/>
  <c r="Y383" i="1"/>
  <c r="Y379" i="1"/>
  <c r="Y375" i="1"/>
  <c r="Y371" i="1"/>
  <c r="Y367" i="1"/>
  <c r="Y363" i="1"/>
  <c r="Y359" i="1"/>
  <c r="Y355" i="1"/>
  <c r="Y351" i="1"/>
  <c r="Y347" i="1"/>
  <c r="Y338" i="1"/>
  <c r="Y333" i="1"/>
  <c r="Y324" i="1"/>
  <c r="Y315" i="1"/>
  <c r="Y306" i="1"/>
  <c r="Y301" i="1"/>
  <c r="Y292" i="1"/>
  <c r="Y283" i="1"/>
  <c r="Y274" i="1"/>
  <c r="Y269" i="1"/>
  <c r="Y260" i="1"/>
  <c r="Y251" i="1"/>
  <c r="Y242" i="1"/>
  <c r="Y237" i="1"/>
  <c r="Y228" i="1"/>
  <c r="Y219" i="1"/>
  <c r="Y210" i="1"/>
  <c r="Y205" i="1"/>
  <c r="Y196" i="1"/>
  <c r="Y187" i="1"/>
  <c r="Y178" i="1"/>
  <c r="Y173" i="1"/>
  <c r="Y164" i="1"/>
  <c r="Y155" i="1"/>
  <c r="Y146" i="1"/>
  <c r="Y141" i="1"/>
  <c r="Y132" i="1"/>
  <c r="Y123" i="1"/>
  <c r="Y114" i="1"/>
  <c r="Y109" i="1"/>
  <c r="Y100" i="1"/>
  <c r="Y91" i="1"/>
  <c r="Y82" i="1"/>
  <c r="Y77" i="1"/>
  <c r="Y68" i="1"/>
  <c r="Y53" i="1"/>
  <c r="Y47" i="1"/>
  <c r="Y41" i="1"/>
  <c r="Y22" i="1"/>
  <c r="Y15" i="1"/>
  <c r="Y9" i="1"/>
  <c r="Y104" i="1"/>
  <c r="Y95" i="1"/>
  <c r="Y86" i="1"/>
  <c r="Y81" i="1"/>
  <c r="Y72" i="1"/>
  <c r="Y63" i="1"/>
  <c r="Y58" i="1"/>
  <c r="Y34" i="1"/>
  <c r="Y27" i="1"/>
  <c r="Y21" i="1"/>
  <c r="Y7" i="1"/>
  <c r="Y13" i="1"/>
  <c r="Y116" i="1"/>
  <c r="Y107" i="1"/>
  <c r="Y98" i="1"/>
  <c r="Y93" i="1"/>
  <c r="Y84" i="1"/>
  <c r="Y75" i="1"/>
  <c r="Y66" i="1"/>
  <c r="Y61" i="1"/>
  <c r="Y38" i="1"/>
  <c r="Y31" i="1"/>
  <c r="Y25" i="1"/>
  <c r="Y6" i="1"/>
  <c r="Y60" i="1"/>
  <c r="Y56" i="1"/>
  <c r="Y52" i="1"/>
  <c r="Y48" i="1"/>
  <c r="Y44" i="1"/>
  <c r="Y40" i="1"/>
  <c r="Y36" i="1"/>
  <c r="Y32" i="1"/>
  <c r="Y28" i="1"/>
  <c r="Y24" i="1"/>
  <c r="Y20" i="1"/>
  <c r="Y16" i="1"/>
  <c r="Y12" i="1"/>
  <c r="Y8" i="1"/>
  <c r="U1376" i="1"/>
  <c r="U1360" i="1"/>
  <c r="U1349" i="1"/>
  <c r="U1342" i="1"/>
  <c r="U1335" i="1"/>
  <c r="U1317" i="1"/>
  <c r="U1310" i="1"/>
  <c r="U1303" i="1"/>
  <c r="U1285" i="1"/>
  <c r="U1278" i="1"/>
  <c r="U1271" i="1"/>
  <c r="U1253" i="1"/>
  <c r="U1221" i="1"/>
  <c r="U1214" i="1"/>
  <c r="U1207" i="1"/>
  <c r="U1199" i="1"/>
  <c r="U1189" i="1"/>
  <c r="U1178" i="1"/>
  <c r="U1167" i="1"/>
  <c r="U1157" i="1"/>
  <c r="U1143" i="1"/>
  <c r="U1113" i="1"/>
  <c r="U1081" i="1"/>
  <c r="U1049" i="1"/>
  <c r="U1014" i="1"/>
  <c r="U977" i="1"/>
  <c r="U868" i="1"/>
  <c r="U809" i="1"/>
  <c r="U1391" i="1"/>
  <c r="U1386" i="1"/>
  <c r="U1381" i="1"/>
  <c r="U1375" i="1"/>
  <c r="U1370" i="1"/>
  <c r="U1365" i="1"/>
  <c r="U1359" i="1"/>
  <c r="U1354" i="1"/>
  <c r="U1347" i="1"/>
  <c r="U1329" i="1"/>
  <c r="U1322" i="1"/>
  <c r="U1315" i="1"/>
  <c r="U1297" i="1"/>
  <c r="U1290" i="1"/>
  <c r="U1283" i="1"/>
  <c r="U1265" i="1"/>
  <c r="U1258" i="1"/>
  <c r="U1251" i="1"/>
  <c r="U1233" i="1"/>
  <c r="U1226" i="1"/>
  <c r="U1219" i="1"/>
  <c r="U1198" i="1"/>
  <c r="U1187" i="1"/>
  <c r="U1177" i="1"/>
  <c r="U1166" i="1"/>
  <c r="U1155" i="1"/>
  <c r="U1141" i="1"/>
  <c r="U1109" i="1"/>
  <c r="U1077" i="1"/>
  <c r="U1045" i="1"/>
  <c r="U972" i="1"/>
  <c r="U860" i="1"/>
  <c r="U801" i="1"/>
  <c r="U1239" i="1"/>
  <c r="U1380" i="1"/>
  <c r="U1364" i="1"/>
  <c r="U1341" i="1"/>
  <c r="U1327" i="1"/>
  <c r="U1309" i="1"/>
  <c r="U1302" i="1"/>
  <c r="U1295" i="1"/>
  <c r="U1277" i="1"/>
  <c r="U1270" i="1"/>
  <c r="U1263" i="1"/>
  <c r="U1245" i="1"/>
  <c r="U1238" i="1"/>
  <c r="U1231" i="1"/>
  <c r="U1213" i="1"/>
  <c r="U1206" i="1"/>
  <c r="U1197" i="1"/>
  <c r="U1186" i="1"/>
  <c r="U1175" i="1"/>
  <c r="U1165" i="1"/>
  <c r="U1154" i="1"/>
  <c r="U1137" i="1"/>
  <c r="U1105" i="1"/>
  <c r="U1073" i="1"/>
  <c r="U1041" i="1"/>
  <c r="U1005" i="1"/>
  <c r="U1246" i="1"/>
  <c r="U1334" i="1"/>
  <c r="U1390" i="1"/>
  <c r="U1385" i="1"/>
  <c r="U1379" i="1"/>
  <c r="U1374" i="1"/>
  <c r="U1369" i="1"/>
  <c r="U1363" i="1"/>
  <c r="U1358" i="1"/>
  <c r="U1353" i="1"/>
  <c r="U1346" i="1"/>
  <c r="U1339" i="1"/>
  <c r="U1321" i="1"/>
  <c r="U1314" i="1"/>
  <c r="U1307" i="1"/>
  <c r="U1289" i="1"/>
  <c r="U1282" i="1"/>
  <c r="U1275" i="1"/>
  <c r="U1257" i="1"/>
  <c r="U1250" i="1"/>
  <c r="U1243" i="1"/>
  <c r="U1225" i="1"/>
  <c r="U1218" i="1"/>
  <c r="U1211" i="1"/>
  <c r="U1195" i="1"/>
  <c r="U1185" i="1"/>
  <c r="U1174" i="1"/>
  <c r="U1163" i="1"/>
  <c r="U1153" i="1"/>
  <c r="U1133" i="1"/>
  <c r="U1101" i="1"/>
  <c r="U1069" i="1"/>
  <c r="U1037" i="1"/>
  <c r="U1000" i="1"/>
  <c r="U960" i="1"/>
  <c r="U666" i="1"/>
  <c r="U1333" i="1"/>
  <c r="U1319" i="1"/>
  <c r="U1294" i="1"/>
  <c r="U1269" i="1"/>
  <c r="U1255" i="1"/>
  <c r="U1237" i="1"/>
  <c r="U1230" i="1"/>
  <c r="U1205" i="1"/>
  <c r="U1183" i="1"/>
  <c r="U1173" i="1"/>
  <c r="U1162" i="1"/>
  <c r="U1151" i="1"/>
  <c r="U1129" i="1"/>
  <c r="U1097" i="1"/>
  <c r="U1065" i="1"/>
  <c r="U1032" i="1"/>
  <c r="U954" i="1"/>
  <c r="U1384" i="1"/>
  <c r="U1368" i="1"/>
  <c r="U1351" i="1"/>
  <c r="U1326" i="1"/>
  <c r="U1301" i="1"/>
  <c r="U1287" i="1"/>
  <c r="U1262" i="1"/>
  <c r="U1223" i="1"/>
  <c r="U1194" i="1"/>
  <c r="U626" i="1"/>
  <c r="U1389" i="1"/>
  <c r="U1383" i="1"/>
  <c r="U1378" i="1"/>
  <c r="U1373" i="1"/>
  <c r="U1367" i="1"/>
  <c r="U1362" i="1"/>
  <c r="U1357" i="1"/>
  <c r="U1345" i="1"/>
  <c r="U1338" i="1"/>
  <c r="U1331" i="1"/>
  <c r="U1313" i="1"/>
  <c r="U1306" i="1"/>
  <c r="U1299" i="1"/>
  <c r="U1281" i="1"/>
  <c r="U1274" i="1"/>
  <c r="U1267" i="1"/>
  <c r="U1249" i="1"/>
  <c r="U1242" i="1"/>
  <c r="U1235" i="1"/>
  <c r="U1217" i="1"/>
  <c r="U1210" i="1"/>
  <c r="U1203" i="1"/>
  <c r="U1193" i="1"/>
  <c r="U1182" i="1"/>
  <c r="U1171" i="1"/>
  <c r="U1161" i="1"/>
  <c r="U1149" i="1"/>
  <c r="U1125" i="1"/>
  <c r="U1093" i="1"/>
  <c r="U1061" i="1"/>
  <c r="U991" i="1"/>
  <c r="U947" i="1"/>
  <c r="U890" i="1"/>
  <c r="U831" i="1"/>
  <c r="U1388" i="1"/>
  <c r="U1372" i="1"/>
  <c r="U1356" i="1"/>
  <c r="U1350" i="1"/>
  <c r="U1343" i="1"/>
  <c r="U1325" i="1"/>
  <c r="U1318" i="1"/>
  <c r="U1311" i="1"/>
  <c r="U1293" i="1"/>
  <c r="U1286" i="1"/>
  <c r="U1279" i="1"/>
  <c r="U1261" i="1"/>
  <c r="U1254" i="1"/>
  <c r="U1247" i="1"/>
  <c r="U1229" i="1"/>
  <c r="U1222" i="1"/>
  <c r="U1215" i="1"/>
  <c r="U1202" i="1"/>
  <c r="U1191" i="1"/>
  <c r="U1181" i="1"/>
  <c r="U1170" i="1"/>
  <c r="U1159" i="1"/>
  <c r="U1147" i="1"/>
  <c r="U1121" i="1"/>
  <c r="U1089" i="1"/>
  <c r="U1057" i="1"/>
  <c r="U1023" i="1"/>
  <c r="U941" i="1"/>
  <c r="U882" i="1"/>
  <c r="U823" i="1"/>
  <c r="U758" i="1"/>
  <c r="U1387" i="1"/>
  <c r="U1382" i="1"/>
  <c r="U1377" i="1"/>
  <c r="U1371" i="1"/>
  <c r="U1366" i="1"/>
  <c r="U1361" i="1"/>
  <c r="U1355" i="1"/>
  <c r="U1337" i="1"/>
  <c r="U1330" i="1"/>
  <c r="U1323" i="1"/>
  <c r="U1305" i="1"/>
  <c r="U1298" i="1"/>
  <c r="U1291" i="1"/>
  <c r="U1273" i="1"/>
  <c r="U1266" i="1"/>
  <c r="U1259" i="1"/>
  <c r="U1241" i="1"/>
  <c r="U1234" i="1"/>
  <c r="U1227" i="1"/>
  <c r="U1209" i="1"/>
  <c r="U1201" i="1"/>
  <c r="U1190" i="1"/>
  <c r="U1179" i="1"/>
  <c r="U1169" i="1"/>
  <c r="U1158" i="1"/>
  <c r="U1145" i="1"/>
  <c r="U1117" i="1"/>
  <c r="U1085" i="1"/>
  <c r="U1053" i="1"/>
  <c r="U982" i="1"/>
  <c r="U933" i="1"/>
  <c r="U874" i="1"/>
  <c r="U817" i="1"/>
  <c r="U443" i="1"/>
  <c r="U1036" i="1"/>
  <c r="U1027" i="1"/>
  <c r="U1018" i="1"/>
  <c r="U1009" i="1"/>
  <c r="U1004" i="1"/>
  <c r="U995" i="1"/>
  <c r="U986" i="1"/>
  <c r="U965" i="1"/>
  <c r="U959" i="1"/>
  <c r="U918" i="1"/>
  <c r="U910" i="1"/>
  <c r="U904" i="1"/>
  <c r="U896" i="1"/>
  <c r="U888" i="1"/>
  <c r="U867" i="1"/>
  <c r="U859" i="1"/>
  <c r="U851" i="1"/>
  <c r="U845" i="1"/>
  <c r="U837" i="1"/>
  <c r="U794" i="1"/>
  <c r="U767" i="1"/>
  <c r="U732" i="1"/>
  <c r="U721" i="1"/>
  <c r="U698" i="1"/>
  <c r="U569" i="1"/>
  <c r="U429" i="1"/>
  <c r="U1352" i="1"/>
  <c r="U1348" i="1"/>
  <c r="U1344" i="1"/>
  <c r="U1340" i="1"/>
  <c r="U1336" i="1"/>
  <c r="U1332" i="1"/>
  <c r="U1328" i="1"/>
  <c r="U1324" i="1"/>
  <c r="U1320" i="1"/>
  <c r="U1316" i="1"/>
  <c r="U1312" i="1"/>
  <c r="U1308" i="1"/>
  <c r="U1304" i="1"/>
  <c r="U1300" i="1"/>
  <c r="U1296" i="1"/>
  <c r="U1292" i="1"/>
  <c r="U1288" i="1"/>
  <c r="U1284" i="1"/>
  <c r="U1280" i="1"/>
  <c r="U1276" i="1"/>
  <c r="U1272" i="1"/>
  <c r="U1268" i="1"/>
  <c r="U1264" i="1"/>
  <c r="U1260" i="1"/>
  <c r="U1256" i="1"/>
  <c r="U1252" i="1"/>
  <c r="U1248" i="1"/>
  <c r="U1244" i="1"/>
  <c r="U1240" i="1"/>
  <c r="U1236" i="1"/>
  <c r="U1232" i="1"/>
  <c r="U1228" i="1"/>
  <c r="U1224" i="1"/>
  <c r="U1220" i="1"/>
  <c r="U1216" i="1"/>
  <c r="U1212" i="1"/>
  <c r="U1208" i="1"/>
  <c r="U1204" i="1"/>
  <c r="U1200" i="1"/>
  <c r="U1196" i="1"/>
  <c r="U1192" i="1"/>
  <c r="U1188" i="1"/>
  <c r="U1184" i="1"/>
  <c r="U1180" i="1"/>
  <c r="U1176" i="1"/>
  <c r="U1172" i="1"/>
  <c r="U1168" i="1"/>
  <c r="U1164" i="1"/>
  <c r="U1160" i="1"/>
  <c r="U1156" i="1"/>
  <c r="U1152" i="1"/>
  <c r="U1148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60" i="1"/>
  <c r="U1056" i="1"/>
  <c r="U1052" i="1"/>
  <c r="U1048" i="1"/>
  <c r="U1044" i="1"/>
  <c r="U1040" i="1"/>
  <c r="U1031" i="1"/>
  <c r="U1022" i="1"/>
  <c r="U1013" i="1"/>
  <c r="U1008" i="1"/>
  <c r="U999" i="1"/>
  <c r="U990" i="1"/>
  <c r="U981" i="1"/>
  <c r="U975" i="1"/>
  <c r="U970" i="1"/>
  <c r="U952" i="1"/>
  <c r="U946" i="1"/>
  <c r="U938" i="1"/>
  <c r="U932" i="1"/>
  <c r="U924" i="1"/>
  <c r="U895" i="1"/>
  <c r="U887" i="1"/>
  <c r="U881" i="1"/>
  <c r="U873" i="1"/>
  <c r="U865" i="1"/>
  <c r="U822" i="1"/>
  <c r="U814" i="1"/>
  <c r="U808" i="1"/>
  <c r="U800" i="1"/>
  <c r="U792" i="1"/>
  <c r="U785" i="1"/>
  <c r="U776" i="1"/>
  <c r="U744" i="1"/>
  <c r="U718" i="1"/>
  <c r="U657" i="1"/>
  <c r="U562" i="1"/>
  <c r="U415" i="1"/>
  <c r="U1035" i="1"/>
  <c r="U1026" i="1"/>
  <c r="U1017" i="1"/>
  <c r="U1012" i="1"/>
  <c r="U1003" i="1"/>
  <c r="U994" i="1"/>
  <c r="U985" i="1"/>
  <c r="U980" i="1"/>
  <c r="U964" i="1"/>
  <c r="U957" i="1"/>
  <c r="U951" i="1"/>
  <c r="U931" i="1"/>
  <c r="U923" i="1"/>
  <c r="U915" i="1"/>
  <c r="U909" i="1"/>
  <c r="U901" i="1"/>
  <c r="U858" i="1"/>
  <c r="U850" i="1"/>
  <c r="U842" i="1"/>
  <c r="U836" i="1"/>
  <c r="U828" i="1"/>
  <c r="U799" i="1"/>
  <c r="U791" i="1"/>
  <c r="U741" i="1"/>
  <c r="U730" i="1"/>
  <c r="U717" i="1"/>
  <c r="U689" i="1"/>
  <c r="U401" i="1"/>
  <c r="U1139" i="1"/>
  <c r="U1135" i="1"/>
  <c r="U1131" i="1"/>
  <c r="U1127" i="1"/>
  <c r="U1123" i="1"/>
  <c r="U1119" i="1"/>
  <c r="U1115" i="1"/>
  <c r="U1111" i="1"/>
  <c r="U1107" i="1"/>
  <c r="U1103" i="1"/>
  <c r="U1099" i="1"/>
  <c r="U1095" i="1"/>
  <c r="U1091" i="1"/>
  <c r="U1087" i="1"/>
  <c r="U1083" i="1"/>
  <c r="U1079" i="1"/>
  <c r="U1075" i="1"/>
  <c r="U1071" i="1"/>
  <c r="U1067" i="1"/>
  <c r="U1063" i="1"/>
  <c r="U1059" i="1"/>
  <c r="U1055" i="1"/>
  <c r="U1051" i="1"/>
  <c r="U1047" i="1"/>
  <c r="U1043" i="1"/>
  <c r="U1039" i="1"/>
  <c r="U1030" i="1"/>
  <c r="U1021" i="1"/>
  <c r="U1016" i="1"/>
  <c r="U1007" i="1"/>
  <c r="U998" i="1"/>
  <c r="U989" i="1"/>
  <c r="U984" i="1"/>
  <c r="U979" i="1"/>
  <c r="U974" i="1"/>
  <c r="U969" i="1"/>
  <c r="U963" i="1"/>
  <c r="U945" i="1"/>
  <c r="U937" i="1"/>
  <c r="U929" i="1"/>
  <c r="U886" i="1"/>
  <c r="U878" i="1"/>
  <c r="U872" i="1"/>
  <c r="U864" i="1"/>
  <c r="U856" i="1"/>
  <c r="U835" i="1"/>
  <c r="U827" i="1"/>
  <c r="U819" i="1"/>
  <c r="U813" i="1"/>
  <c r="U805" i="1"/>
  <c r="U782" i="1"/>
  <c r="U773" i="1"/>
  <c r="U764" i="1"/>
  <c r="U753" i="1"/>
  <c r="U740" i="1"/>
  <c r="U727" i="1"/>
  <c r="U647" i="1"/>
  <c r="U601" i="1"/>
  <c r="U1034" i="1"/>
  <c r="U1025" i="1"/>
  <c r="U1020" i="1"/>
  <c r="U1011" i="1"/>
  <c r="U1002" i="1"/>
  <c r="U993" i="1"/>
  <c r="U988" i="1"/>
  <c r="U956" i="1"/>
  <c r="U950" i="1"/>
  <c r="U922" i="1"/>
  <c r="U914" i="1"/>
  <c r="U906" i="1"/>
  <c r="U900" i="1"/>
  <c r="U892" i="1"/>
  <c r="U863" i="1"/>
  <c r="U855" i="1"/>
  <c r="U849" i="1"/>
  <c r="U841" i="1"/>
  <c r="U833" i="1"/>
  <c r="U790" i="1"/>
  <c r="U781" i="1"/>
  <c r="U772" i="1"/>
  <c r="U750" i="1"/>
  <c r="U739" i="1"/>
  <c r="U726" i="1"/>
  <c r="U680" i="1"/>
  <c r="U642" i="1"/>
  <c r="U594" i="1"/>
  <c r="U305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8" i="1"/>
  <c r="U1074" i="1"/>
  <c r="U1070" i="1"/>
  <c r="U1066" i="1"/>
  <c r="U1062" i="1"/>
  <c r="U1058" i="1"/>
  <c r="U1054" i="1"/>
  <c r="U1050" i="1"/>
  <c r="U1046" i="1"/>
  <c r="U1042" i="1"/>
  <c r="U1038" i="1"/>
  <c r="U1029" i="1"/>
  <c r="U1024" i="1"/>
  <c r="U1015" i="1"/>
  <c r="U1006" i="1"/>
  <c r="U997" i="1"/>
  <c r="U992" i="1"/>
  <c r="U983" i="1"/>
  <c r="U978" i="1"/>
  <c r="U973" i="1"/>
  <c r="U968" i="1"/>
  <c r="U961" i="1"/>
  <c r="U955" i="1"/>
  <c r="U942" i="1"/>
  <c r="U936" i="1"/>
  <c r="U928" i="1"/>
  <c r="U920" i="1"/>
  <c r="U899" i="1"/>
  <c r="U891" i="1"/>
  <c r="U883" i="1"/>
  <c r="U877" i="1"/>
  <c r="U869" i="1"/>
  <c r="U826" i="1"/>
  <c r="U818" i="1"/>
  <c r="U810" i="1"/>
  <c r="U804" i="1"/>
  <c r="U796" i="1"/>
  <c r="U771" i="1"/>
  <c r="U762" i="1"/>
  <c r="U749" i="1"/>
  <c r="U712" i="1"/>
  <c r="U675" i="1"/>
  <c r="U637" i="1"/>
  <c r="U537" i="1"/>
  <c r="U246" i="1"/>
  <c r="U1033" i="1"/>
  <c r="U1028" i="1"/>
  <c r="U1019" i="1"/>
  <c r="U1010" i="1"/>
  <c r="U1001" i="1"/>
  <c r="U996" i="1"/>
  <c r="U987" i="1"/>
  <c r="U966" i="1"/>
  <c r="U948" i="1"/>
  <c r="U927" i="1"/>
  <c r="U919" i="1"/>
  <c r="U913" i="1"/>
  <c r="U905" i="1"/>
  <c r="U897" i="1"/>
  <c r="U854" i="1"/>
  <c r="U846" i="1"/>
  <c r="U840" i="1"/>
  <c r="U832" i="1"/>
  <c r="U824" i="1"/>
  <c r="U803" i="1"/>
  <c r="U795" i="1"/>
  <c r="U787" i="1"/>
  <c r="U778" i="1"/>
  <c r="U769" i="1"/>
  <c r="U759" i="1"/>
  <c r="U735" i="1"/>
  <c r="U707" i="1"/>
  <c r="U631" i="1"/>
  <c r="U530" i="1"/>
  <c r="U177" i="1"/>
  <c r="U967" i="1"/>
  <c r="U958" i="1"/>
  <c r="U949" i="1"/>
  <c r="U940" i="1"/>
  <c r="U935" i="1"/>
  <c r="U926" i="1"/>
  <c r="U917" i="1"/>
  <c r="U908" i="1"/>
  <c r="U903" i="1"/>
  <c r="U894" i="1"/>
  <c r="U885" i="1"/>
  <c r="U876" i="1"/>
  <c r="U871" i="1"/>
  <c r="U862" i="1"/>
  <c r="U853" i="1"/>
  <c r="U844" i="1"/>
  <c r="U839" i="1"/>
  <c r="U830" i="1"/>
  <c r="U821" i="1"/>
  <c r="U812" i="1"/>
  <c r="U807" i="1"/>
  <c r="U798" i="1"/>
  <c r="U789" i="1"/>
  <c r="U780" i="1"/>
  <c r="U775" i="1"/>
  <c r="U766" i="1"/>
  <c r="U757" i="1"/>
  <c r="U748" i="1"/>
  <c r="U743" i="1"/>
  <c r="U734" i="1"/>
  <c r="U725" i="1"/>
  <c r="U716" i="1"/>
  <c r="U711" i="1"/>
  <c r="U702" i="1"/>
  <c r="U693" i="1"/>
  <c r="U684" i="1"/>
  <c r="U679" i="1"/>
  <c r="U670" i="1"/>
  <c r="U661" i="1"/>
  <c r="U652" i="1"/>
  <c r="U613" i="1"/>
  <c r="U606" i="1"/>
  <c r="U581" i="1"/>
  <c r="U574" i="1"/>
  <c r="U549" i="1"/>
  <c r="U542" i="1"/>
  <c r="U517" i="1"/>
  <c r="U442" i="1"/>
  <c r="U427" i="1"/>
  <c r="U413" i="1"/>
  <c r="U399" i="1"/>
  <c r="U297" i="1"/>
  <c r="U164" i="1"/>
  <c r="U976" i="1"/>
  <c r="U971" i="1"/>
  <c r="U962" i="1"/>
  <c r="U953" i="1"/>
  <c r="U944" i="1"/>
  <c r="U939" i="1"/>
  <c r="U930" i="1"/>
  <c r="U921" i="1"/>
  <c r="U912" i="1"/>
  <c r="U907" i="1"/>
  <c r="U898" i="1"/>
  <c r="U889" i="1"/>
  <c r="U880" i="1"/>
  <c r="U875" i="1"/>
  <c r="U866" i="1"/>
  <c r="U857" i="1"/>
  <c r="U848" i="1"/>
  <c r="U843" i="1"/>
  <c r="U834" i="1"/>
  <c r="U825" i="1"/>
  <c r="U816" i="1"/>
  <c r="U811" i="1"/>
  <c r="U802" i="1"/>
  <c r="U793" i="1"/>
  <c r="U784" i="1"/>
  <c r="U779" i="1"/>
  <c r="U770" i="1"/>
  <c r="U761" i="1"/>
  <c r="U752" i="1"/>
  <c r="U747" i="1"/>
  <c r="U738" i="1"/>
  <c r="U729" i="1"/>
  <c r="U720" i="1"/>
  <c r="U715" i="1"/>
  <c r="U706" i="1"/>
  <c r="U697" i="1"/>
  <c r="U688" i="1"/>
  <c r="U683" i="1"/>
  <c r="U674" i="1"/>
  <c r="U665" i="1"/>
  <c r="U656" i="1"/>
  <c r="U651" i="1"/>
  <c r="U646" i="1"/>
  <c r="U641" i="1"/>
  <c r="U635" i="1"/>
  <c r="U630" i="1"/>
  <c r="U625" i="1"/>
  <c r="U618" i="1"/>
  <c r="U593" i="1"/>
  <c r="U586" i="1"/>
  <c r="U561" i="1"/>
  <c r="U554" i="1"/>
  <c r="U529" i="1"/>
  <c r="U522" i="1"/>
  <c r="U452" i="1"/>
  <c r="U439" i="1"/>
  <c r="U426" i="1"/>
  <c r="U411" i="1"/>
  <c r="U397" i="1"/>
  <c r="U349" i="1"/>
  <c r="U153" i="1"/>
  <c r="U943" i="1"/>
  <c r="U934" i="1"/>
  <c r="U925" i="1"/>
  <c r="U916" i="1"/>
  <c r="U911" i="1"/>
  <c r="U902" i="1"/>
  <c r="U893" i="1"/>
  <c r="U884" i="1"/>
  <c r="U879" i="1"/>
  <c r="U870" i="1"/>
  <c r="U861" i="1"/>
  <c r="U852" i="1"/>
  <c r="U847" i="1"/>
  <c r="U838" i="1"/>
  <c r="U829" i="1"/>
  <c r="U820" i="1"/>
  <c r="U815" i="1"/>
  <c r="U806" i="1"/>
  <c r="U797" i="1"/>
  <c r="U788" i="1"/>
  <c r="U783" i="1"/>
  <c r="U774" i="1"/>
  <c r="U765" i="1"/>
  <c r="U756" i="1"/>
  <c r="U751" i="1"/>
  <c r="U742" i="1"/>
  <c r="U733" i="1"/>
  <c r="U724" i="1"/>
  <c r="U719" i="1"/>
  <c r="U710" i="1"/>
  <c r="U701" i="1"/>
  <c r="U692" i="1"/>
  <c r="U687" i="1"/>
  <c r="U678" i="1"/>
  <c r="U669" i="1"/>
  <c r="U660" i="1"/>
  <c r="U655" i="1"/>
  <c r="U605" i="1"/>
  <c r="U598" i="1"/>
  <c r="U573" i="1"/>
  <c r="U566" i="1"/>
  <c r="U541" i="1"/>
  <c r="U534" i="1"/>
  <c r="U451" i="1"/>
  <c r="U438" i="1"/>
  <c r="U423" i="1"/>
  <c r="U410" i="1"/>
  <c r="U139" i="1"/>
  <c r="U760" i="1"/>
  <c r="U755" i="1"/>
  <c r="U746" i="1"/>
  <c r="U737" i="1"/>
  <c r="U728" i="1"/>
  <c r="U723" i="1"/>
  <c r="U714" i="1"/>
  <c r="U705" i="1"/>
  <c r="U696" i="1"/>
  <c r="U691" i="1"/>
  <c r="U682" i="1"/>
  <c r="U673" i="1"/>
  <c r="U664" i="1"/>
  <c r="U659" i="1"/>
  <c r="U650" i="1"/>
  <c r="U645" i="1"/>
  <c r="U639" i="1"/>
  <c r="U634" i="1"/>
  <c r="U629" i="1"/>
  <c r="U617" i="1"/>
  <c r="U610" i="1"/>
  <c r="U585" i="1"/>
  <c r="U578" i="1"/>
  <c r="U553" i="1"/>
  <c r="U546" i="1"/>
  <c r="U521" i="1"/>
  <c r="U514" i="1"/>
  <c r="U449" i="1"/>
  <c r="U437" i="1"/>
  <c r="U422" i="1"/>
  <c r="U407" i="1"/>
  <c r="U276" i="1"/>
  <c r="U121" i="1"/>
  <c r="U709" i="1"/>
  <c r="U700" i="1"/>
  <c r="U695" i="1"/>
  <c r="U686" i="1"/>
  <c r="U677" i="1"/>
  <c r="U668" i="1"/>
  <c r="U663" i="1"/>
  <c r="U654" i="1"/>
  <c r="U622" i="1"/>
  <c r="U597" i="1"/>
  <c r="U590" i="1"/>
  <c r="U565" i="1"/>
  <c r="U558" i="1"/>
  <c r="U533" i="1"/>
  <c r="U526" i="1"/>
  <c r="U460" i="1"/>
  <c r="U434" i="1"/>
  <c r="U421" i="1"/>
  <c r="U406" i="1"/>
  <c r="U381" i="1"/>
  <c r="U327" i="1"/>
  <c r="U268" i="1"/>
  <c r="U786" i="1"/>
  <c r="U777" i="1"/>
  <c r="U768" i="1"/>
  <c r="U763" i="1"/>
  <c r="U754" i="1"/>
  <c r="U745" i="1"/>
  <c r="U736" i="1"/>
  <c r="U731" i="1"/>
  <c r="U722" i="1"/>
  <c r="U713" i="1"/>
  <c r="U704" i="1"/>
  <c r="U699" i="1"/>
  <c r="U690" i="1"/>
  <c r="U681" i="1"/>
  <c r="U672" i="1"/>
  <c r="U667" i="1"/>
  <c r="U658" i="1"/>
  <c r="U649" i="1"/>
  <c r="U643" i="1"/>
  <c r="U638" i="1"/>
  <c r="U633" i="1"/>
  <c r="U627" i="1"/>
  <c r="U609" i="1"/>
  <c r="U602" i="1"/>
  <c r="U577" i="1"/>
  <c r="U570" i="1"/>
  <c r="U545" i="1"/>
  <c r="U538" i="1"/>
  <c r="U458" i="1"/>
  <c r="U433" i="1"/>
  <c r="U418" i="1"/>
  <c r="U405" i="1"/>
  <c r="U374" i="1"/>
  <c r="U319" i="1"/>
  <c r="U260" i="1"/>
  <c r="U201" i="1"/>
  <c r="U84" i="1"/>
  <c r="U708" i="1"/>
  <c r="U703" i="1"/>
  <c r="U694" i="1"/>
  <c r="U685" i="1"/>
  <c r="U676" i="1"/>
  <c r="U671" i="1"/>
  <c r="U662" i="1"/>
  <c r="U653" i="1"/>
  <c r="U621" i="1"/>
  <c r="U614" i="1"/>
  <c r="U589" i="1"/>
  <c r="U582" i="1"/>
  <c r="U557" i="1"/>
  <c r="U550" i="1"/>
  <c r="U525" i="1"/>
  <c r="U518" i="1"/>
  <c r="U457" i="1"/>
  <c r="U444" i="1"/>
  <c r="U431" i="1"/>
  <c r="U417" i="1"/>
  <c r="U402" i="1"/>
  <c r="U367" i="1"/>
  <c r="U313" i="1"/>
  <c r="U254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55" i="1"/>
  <c r="U446" i="1"/>
  <c r="U393" i="1"/>
  <c r="U386" i="1"/>
  <c r="U379" i="1"/>
  <c r="U361" i="1"/>
  <c r="U354" i="1"/>
  <c r="U347" i="1"/>
  <c r="U341" i="1"/>
  <c r="U333" i="1"/>
  <c r="U304" i="1"/>
  <c r="U296" i="1"/>
  <c r="U290" i="1"/>
  <c r="U282" i="1"/>
  <c r="U274" i="1"/>
  <c r="U231" i="1"/>
  <c r="U223" i="1"/>
  <c r="U217" i="1"/>
  <c r="U209" i="1"/>
  <c r="U187" i="1"/>
  <c r="U163" i="1"/>
  <c r="U99" i="1"/>
  <c r="U81" i="1"/>
  <c r="U459" i="1"/>
  <c r="U450" i="1"/>
  <c r="U441" i="1"/>
  <c r="U435" i="1"/>
  <c r="U430" i="1"/>
  <c r="U425" i="1"/>
  <c r="U419" i="1"/>
  <c r="U414" i="1"/>
  <c r="U409" i="1"/>
  <c r="U403" i="1"/>
  <c r="U398" i="1"/>
  <c r="U391" i="1"/>
  <c r="U373" i="1"/>
  <c r="U366" i="1"/>
  <c r="U359" i="1"/>
  <c r="U340" i="1"/>
  <c r="U332" i="1"/>
  <c r="U324" i="1"/>
  <c r="U318" i="1"/>
  <c r="U310" i="1"/>
  <c r="U267" i="1"/>
  <c r="U259" i="1"/>
  <c r="U251" i="1"/>
  <c r="U245" i="1"/>
  <c r="U237" i="1"/>
  <c r="U208" i="1"/>
  <c r="U186" i="1"/>
  <c r="U162" i="1"/>
  <c r="U116" i="1"/>
  <c r="U98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4" i="1"/>
  <c r="U445" i="1"/>
  <c r="U385" i="1"/>
  <c r="U378" i="1"/>
  <c r="U371" i="1"/>
  <c r="U353" i="1"/>
  <c r="U346" i="1"/>
  <c r="U338" i="1"/>
  <c r="U295" i="1"/>
  <c r="U287" i="1"/>
  <c r="U281" i="1"/>
  <c r="U273" i="1"/>
  <c r="U265" i="1"/>
  <c r="U244" i="1"/>
  <c r="U236" i="1"/>
  <c r="U228" i="1"/>
  <c r="U222" i="1"/>
  <c r="U214" i="1"/>
  <c r="U196" i="1"/>
  <c r="U185" i="1"/>
  <c r="U172" i="1"/>
  <c r="U148" i="1"/>
  <c r="U131" i="1"/>
  <c r="U113" i="1"/>
  <c r="U390" i="1"/>
  <c r="U383" i="1"/>
  <c r="U365" i="1"/>
  <c r="U358" i="1"/>
  <c r="U351" i="1"/>
  <c r="U331" i="1"/>
  <c r="U323" i="1"/>
  <c r="U315" i="1"/>
  <c r="U309" i="1"/>
  <c r="U301" i="1"/>
  <c r="U272" i="1"/>
  <c r="U264" i="1"/>
  <c r="U258" i="1"/>
  <c r="U250" i="1"/>
  <c r="U242" i="1"/>
  <c r="U195" i="1"/>
  <c r="U171" i="1"/>
  <c r="U146" i="1"/>
  <c r="U130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3" i="1"/>
  <c r="U448" i="1"/>
  <c r="U395" i="1"/>
  <c r="U377" i="1"/>
  <c r="U370" i="1"/>
  <c r="U363" i="1"/>
  <c r="U345" i="1"/>
  <c r="U337" i="1"/>
  <c r="U329" i="1"/>
  <c r="U308" i="1"/>
  <c r="U300" i="1"/>
  <c r="U292" i="1"/>
  <c r="U286" i="1"/>
  <c r="U278" i="1"/>
  <c r="U235" i="1"/>
  <c r="U227" i="1"/>
  <c r="U219" i="1"/>
  <c r="U213" i="1"/>
  <c r="U205" i="1"/>
  <c r="U194" i="1"/>
  <c r="U169" i="1"/>
  <c r="U145" i="1"/>
  <c r="U108" i="1"/>
  <c r="U90" i="1"/>
  <c r="U389" i="1"/>
  <c r="U382" i="1"/>
  <c r="U375" i="1"/>
  <c r="U357" i="1"/>
  <c r="U350" i="1"/>
  <c r="U336" i="1"/>
  <c r="U328" i="1"/>
  <c r="U322" i="1"/>
  <c r="U314" i="1"/>
  <c r="U306" i="1"/>
  <c r="U263" i="1"/>
  <c r="U255" i="1"/>
  <c r="U249" i="1"/>
  <c r="U241" i="1"/>
  <c r="U233" i="1"/>
  <c r="U212" i="1"/>
  <c r="U204" i="1"/>
  <c r="U180" i="1"/>
  <c r="U155" i="1"/>
  <c r="U107" i="1"/>
  <c r="U89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6" i="1"/>
  <c r="U447" i="1"/>
  <c r="U394" i="1"/>
  <c r="U387" i="1"/>
  <c r="U369" i="1"/>
  <c r="U362" i="1"/>
  <c r="U355" i="1"/>
  <c r="U342" i="1"/>
  <c r="U299" i="1"/>
  <c r="U291" i="1"/>
  <c r="U283" i="1"/>
  <c r="U277" i="1"/>
  <c r="U269" i="1"/>
  <c r="U240" i="1"/>
  <c r="U232" i="1"/>
  <c r="U226" i="1"/>
  <c r="U218" i="1"/>
  <c r="U210" i="1"/>
  <c r="U203" i="1"/>
  <c r="U178" i="1"/>
  <c r="U154" i="1"/>
  <c r="U140" i="1"/>
  <c r="U122" i="1"/>
  <c r="U344" i="1"/>
  <c r="U335" i="1"/>
  <c r="U326" i="1"/>
  <c r="U317" i="1"/>
  <c r="U312" i="1"/>
  <c r="U303" i="1"/>
  <c r="U294" i="1"/>
  <c r="U285" i="1"/>
  <c r="U280" i="1"/>
  <c r="U271" i="1"/>
  <c r="U262" i="1"/>
  <c r="U253" i="1"/>
  <c r="U248" i="1"/>
  <c r="U239" i="1"/>
  <c r="U230" i="1"/>
  <c r="U221" i="1"/>
  <c r="U216" i="1"/>
  <c r="U207" i="1"/>
  <c r="U198" i="1"/>
  <c r="U189" i="1"/>
  <c r="U184" i="1"/>
  <c r="U175" i="1"/>
  <c r="U166" i="1"/>
  <c r="U157" i="1"/>
  <c r="U152" i="1"/>
  <c r="U143" i="1"/>
  <c r="U134" i="1"/>
  <c r="U125" i="1"/>
  <c r="U120" i="1"/>
  <c r="U111" i="1"/>
  <c r="U102" i="1"/>
  <c r="U93" i="1"/>
  <c r="U88" i="1"/>
  <c r="U79" i="1"/>
  <c r="U74" i="1"/>
  <c r="U68" i="1"/>
  <c r="U63" i="1"/>
  <c r="U58" i="1"/>
  <c r="U52" i="1"/>
  <c r="U47" i="1"/>
  <c r="U42" i="1"/>
  <c r="U36" i="1"/>
  <c r="U31" i="1"/>
  <c r="U26" i="1"/>
  <c r="U20" i="1"/>
  <c r="U15" i="1"/>
  <c r="U10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39" i="1"/>
  <c r="U330" i="1"/>
  <c r="U321" i="1"/>
  <c r="U316" i="1"/>
  <c r="U307" i="1"/>
  <c r="U298" i="1"/>
  <c r="U289" i="1"/>
  <c r="U284" i="1"/>
  <c r="U275" i="1"/>
  <c r="U266" i="1"/>
  <c r="U257" i="1"/>
  <c r="U252" i="1"/>
  <c r="U243" i="1"/>
  <c r="U234" i="1"/>
  <c r="U225" i="1"/>
  <c r="U220" i="1"/>
  <c r="U211" i="1"/>
  <c r="U202" i="1"/>
  <c r="U193" i="1"/>
  <c r="U188" i="1"/>
  <c r="U179" i="1"/>
  <c r="U170" i="1"/>
  <c r="U161" i="1"/>
  <c r="U156" i="1"/>
  <c r="U147" i="1"/>
  <c r="U138" i="1"/>
  <c r="U129" i="1"/>
  <c r="U124" i="1"/>
  <c r="U115" i="1"/>
  <c r="U106" i="1"/>
  <c r="U97" i="1"/>
  <c r="U92" i="1"/>
  <c r="U83" i="1"/>
  <c r="U343" i="1"/>
  <c r="U334" i="1"/>
  <c r="U325" i="1"/>
  <c r="U320" i="1"/>
  <c r="U311" i="1"/>
  <c r="U302" i="1"/>
  <c r="U293" i="1"/>
  <c r="U288" i="1"/>
  <c r="U279" i="1"/>
  <c r="U270" i="1"/>
  <c r="U261" i="1"/>
  <c r="U256" i="1"/>
  <c r="U247" i="1"/>
  <c r="U238" i="1"/>
  <c r="U229" i="1"/>
  <c r="U224" i="1"/>
  <c r="U215" i="1"/>
  <c r="U206" i="1"/>
  <c r="U197" i="1"/>
  <c r="U192" i="1"/>
  <c r="U183" i="1"/>
  <c r="U174" i="1"/>
  <c r="U165" i="1"/>
  <c r="U160" i="1"/>
  <c r="U151" i="1"/>
  <c r="U142" i="1"/>
  <c r="U133" i="1"/>
  <c r="U128" i="1"/>
  <c r="U119" i="1"/>
  <c r="U110" i="1"/>
  <c r="U101" i="1"/>
  <c r="U96" i="1"/>
  <c r="U87" i="1"/>
  <c r="U78" i="1"/>
  <c r="U72" i="1"/>
  <c r="U67" i="1"/>
  <c r="U62" i="1"/>
  <c r="U56" i="1"/>
  <c r="U51" i="1"/>
  <c r="U46" i="1"/>
  <c r="U40" i="1"/>
  <c r="U35" i="1"/>
  <c r="U30" i="1"/>
  <c r="U24" i="1"/>
  <c r="U19" i="1"/>
  <c r="U14" i="1"/>
  <c r="U8" i="1"/>
  <c r="U137" i="1"/>
  <c r="U132" i="1"/>
  <c r="U123" i="1"/>
  <c r="U114" i="1"/>
  <c r="U105" i="1"/>
  <c r="U100" i="1"/>
  <c r="U91" i="1"/>
  <c r="U82" i="1"/>
  <c r="U200" i="1"/>
  <c r="U191" i="1"/>
  <c r="U182" i="1"/>
  <c r="U173" i="1"/>
  <c r="U168" i="1"/>
  <c r="U159" i="1"/>
  <c r="U150" i="1"/>
  <c r="U141" i="1"/>
  <c r="U136" i="1"/>
  <c r="U127" i="1"/>
  <c r="U118" i="1"/>
  <c r="U109" i="1"/>
  <c r="U104" i="1"/>
  <c r="U95" i="1"/>
  <c r="U86" i="1"/>
  <c r="U76" i="1"/>
  <c r="U71" i="1"/>
  <c r="U66" i="1"/>
  <c r="U60" i="1"/>
  <c r="U55" i="1"/>
  <c r="U50" i="1"/>
  <c r="U44" i="1"/>
  <c r="U39" i="1"/>
  <c r="U34" i="1"/>
  <c r="U28" i="1"/>
  <c r="U23" i="1"/>
  <c r="U18" i="1"/>
  <c r="U12" i="1"/>
  <c r="U7" i="1"/>
  <c r="U199" i="1"/>
  <c r="U190" i="1"/>
  <c r="U181" i="1"/>
  <c r="U176" i="1"/>
  <c r="U167" i="1"/>
  <c r="U158" i="1"/>
  <c r="U149" i="1"/>
  <c r="U144" i="1"/>
  <c r="U135" i="1"/>
  <c r="U126" i="1"/>
  <c r="U117" i="1"/>
  <c r="U112" i="1"/>
  <c r="U103" i="1"/>
  <c r="U94" i="1"/>
  <c r="U85" i="1"/>
  <c r="U80" i="1"/>
  <c r="U75" i="1"/>
  <c r="U70" i="1"/>
  <c r="U64" i="1"/>
  <c r="U59" i="1"/>
  <c r="U54" i="1"/>
  <c r="U48" i="1"/>
  <c r="U43" i="1"/>
  <c r="U38" i="1"/>
  <c r="U32" i="1"/>
  <c r="U27" i="1"/>
  <c r="U22" i="1"/>
  <c r="U16" i="1"/>
  <c r="U11" i="1"/>
  <c r="U6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AG5" i="1"/>
  <c r="AC5" i="1"/>
  <c r="Y5" i="1"/>
  <c r="U5" i="1"/>
  <c r="A7" i="1"/>
  <c r="DF5" i="1"/>
  <c r="DB5" i="1"/>
  <c r="CX5" i="1"/>
  <c r="BH4" i="2"/>
  <c r="BJ4" i="2"/>
  <c r="BF4" i="2"/>
  <c r="BD4" i="2"/>
  <c r="AZ4" i="2"/>
  <c r="BB4" i="2"/>
  <c r="AX4" i="2"/>
  <c r="AT4" i="2"/>
  <c r="AV4" i="2"/>
  <c r="AR4" i="2"/>
  <c r="AP4" i="2"/>
  <c r="AN4" i="2"/>
  <c r="AL4" i="2"/>
  <c r="AJ4" i="2"/>
  <c r="AF4" i="2"/>
  <c r="AH4" i="2"/>
  <c r="AD4" i="2"/>
  <c r="AB4" i="2"/>
  <c r="Z4" i="2"/>
  <c r="X4" i="2"/>
  <c r="V4" i="2"/>
  <c r="T4" i="2"/>
  <c r="R4" i="2"/>
  <c r="P4" i="2"/>
  <c r="N4" i="2"/>
  <c r="L4" i="2"/>
  <c r="J4" i="2"/>
  <c r="F4" i="2"/>
  <c r="A2" i="2"/>
  <c r="L6" i="1"/>
  <c r="L14" i="1"/>
  <c r="L22" i="1"/>
  <c r="L30" i="1"/>
  <c r="L38" i="1"/>
  <c r="L46" i="1"/>
  <c r="L54" i="1"/>
  <c r="L62" i="1"/>
  <c r="L70" i="1"/>
  <c r="L78" i="1"/>
  <c r="L86" i="1"/>
  <c r="L94" i="1"/>
  <c r="L102" i="1"/>
  <c r="L110" i="1"/>
  <c r="L118" i="1"/>
  <c r="L126" i="1"/>
  <c r="L134" i="1"/>
  <c r="L142" i="1"/>
  <c r="L150" i="1"/>
  <c r="L158" i="1"/>
  <c r="L166" i="1"/>
  <c r="L174" i="1"/>
  <c r="L182" i="1"/>
  <c r="L190" i="1"/>
  <c r="L198" i="1"/>
  <c r="L206" i="1"/>
  <c r="L214" i="1"/>
  <c r="L222" i="1"/>
  <c r="L230" i="1"/>
  <c r="L238" i="1"/>
  <c r="L246" i="1"/>
  <c r="L254" i="1"/>
  <c r="L262" i="1"/>
  <c r="L270" i="1"/>
  <c r="L278" i="1"/>
  <c r="L286" i="1"/>
  <c r="L294" i="1"/>
  <c r="L302" i="1"/>
  <c r="L310" i="1"/>
  <c r="L318" i="1"/>
  <c r="L326" i="1"/>
  <c r="L334" i="1"/>
  <c r="L342" i="1"/>
  <c r="L350" i="1"/>
  <c r="L358" i="1"/>
  <c r="L366" i="1"/>
  <c r="L374" i="1"/>
  <c r="L382" i="1"/>
  <c r="L390" i="1"/>
  <c r="L398" i="1"/>
  <c r="L406" i="1"/>
  <c r="L414" i="1"/>
  <c r="L422" i="1"/>
  <c r="L430" i="1"/>
  <c r="L438" i="1"/>
  <c r="L446" i="1"/>
  <c r="L454" i="1"/>
  <c r="L462" i="1"/>
  <c r="L470" i="1"/>
  <c r="L478" i="1"/>
  <c r="L486" i="1"/>
  <c r="L494" i="1"/>
  <c r="L502" i="1"/>
  <c r="L510" i="1"/>
  <c r="L518" i="1"/>
  <c r="L526" i="1"/>
  <c r="L534" i="1"/>
  <c r="L542" i="1"/>
  <c r="L550" i="1"/>
  <c r="L558" i="1"/>
  <c r="L566" i="1"/>
  <c r="L574" i="1"/>
  <c r="L582" i="1"/>
  <c r="L590" i="1"/>
  <c r="L598" i="1"/>
  <c r="L606" i="1"/>
  <c r="L614" i="1"/>
  <c r="L622" i="1"/>
  <c r="L630" i="1"/>
  <c r="L638" i="1"/>
  <c r="L646" i="1"/>
  <c r="L654" i="1"/>
  <c r="L662" i="1"/>
  <c r="L670" i="1"/>
  <c r="L678" i="1"/>
  <c r="L686" i="1"/>
  <c r="L694" i="1"/>
  <c r="L702" i="1"/>
  <c r="L710" i="1"/>
  <c r="L718" i="1"/>
  <c r="L726" i="1"/>
  <c r="L734" i="1"/>
  <c r="L742" i="1"/>
  <c r="L750" i="1"/>
  <c r="L758" i="1"/>
  <c r="L766" i="1"/>
  <c r="L774" i="1"/>
  <c r="L782" i="1"/>
  <c r="L790" i="1"/>
  <c r="L798" i="1"/>
  <c r="L806" i="1"/>
  <c r="L814" i="1"/>
  <c r="L822" i="1"/>
  <c r="L830" i="1"/>
  <c r="L838" i="1"/>
  <c r="L846" i="1"/>
  <c r="L854" i="1"/>
  <c r="L862" i="1"/>
  <c r="L870" i="1"/>
  <c r="L878" i="1"/>
  <c r="L886" i="1"/>
  <c r="L894" i="1"/>
  <c r="L902" i="1"/>
  <c r="L910" i="1"/>
  <c r="L7" i="1"/>
  <c r="L15" i="1"/>
  <c r="L23" i="1"/>
  <c r="L31" i="1"/>
  <c r="L39" i="1"/>
  <c r="L47" i="1"/>
  <c r="L55" i="1"/>
  <c r="L63" i="1"/>
  <c r="L71" i="1"/>
  <c r="L79" i="1"/>
  <c r="L87" i="1"/>
  <c r="L95" i="1"/>
  <c r="L103" i="1"/>
  <c r="L111" i="1"/>
  <c r="L119" i="1"/>
  <c r="L127" i="1"/>
  <c r="L135" i="1"/>
  <c r="L143" i="1"/>
  <c r="L151" i="1"/>
  <c r="L159" i="1"/>
  <c r="L167" i="1"/>
  <c r="L175" i="1"/>
  <c r="L183" i="1"/>
  <c r="L191" i="1"/>
  <c r="L199" i="1"/>
  <c r="L207" i="1"/>
  <c r="L215" i="1"/>
  <c r="L223" i="1"/>
  <c r="L231" i="1"/>
  <c r="L239" i="1"/>
  <c r="L247" i="1"/>
  <c r="L255" i="1"/>
  <c r="L263" i="1"/>
  <c r="L271" i="1"/>
  <c r="L279" i="1"/>
  <c r="L287" i="1"/>
  <c r="L295" i="1"/>
  <c r="L303" i="1"/>
  <c r="L311" i="1"/>
  <c r="L319" i="1"/>
  <c r="L327" i="1"/>
  <c r="L335" i="1"/>
  <c r="L343" i="1"/>
  <c r="L351" i="1"/>
  <c r="L359" i="1"/>
  <c r="L367" i="1"/>
  <c r="L375" i="1"/>
  <c r="L383" i="1"/>
  <c r="L391" i="1"/>
  <c r="L399" i="1"/>
  <c r="L407" i="1"/>
  <c r="L415" i="1"/>
  <c r="L423" i="1"/>
  <c r="L431" i="1"/>
  <c r="L439" i="1"/>
  <c r="L447" i="1"/>
  <c r="L455" i="1"/>
  <c r="L463" i="1"/>
  <c r="L471" i="1"/>
  <c r="L479" i="1"/>
  <c r="L487" i="1"/>
  <c r="L495" i="1"/>
  <c r="L503" i="1"/>
  <c r="L511" i="1"/>
  <c r="L519" i="1"/>
  <c r="L527" i="1"/>
  <c r="L535" i="1"/>
  <c r="L543" i="1"/>
  <c r="L551" i="1"/>
  <c r="L559" i="1"/>
  <c r="L567" i="1"/>
  <c r="L575" i="1"/>
  <c r="L583" i="1"/>
  <c r="L591" i="1"/>
  <c r="L599" i="1"/>
  <c r="L607" i="1"/>
  <c r="L615" i="1"/>
  <c r="L623" i="1"/>
  <c r="L631" i="1"/>
  <c r="L639" i="1"/>
  <c r="L647" i="1"/>
  <c r="L655" i="1"/>
  <c r="L663" i="1"/>
  <c r="L671" i="1"/>
  <c r="L679" i="1"/>
  <c r="L687" i="1"/>
  <c r="L695" i="1"/>
  <c r="L703" i="1"/>
  <c r="L711" i="1"/>
  <c r="L719" i="1"/>
  <c r="L727" i="1"/>
  <c r="L735" i="1"/>
  <c r="L743" i="1"/>
  <c r="L751" i="1"/>
  <c r="L759" i="1"/>
  <c r="L767" i="1"/>
  <c r="L775" i="1"/>
  <c r="L783" i="1"/>
  <c r="L791" i="1"/>
  <c r="L799" i="1"/>
  <c r="L807" i="1"/>
  <c r="L8" i="1"/>
  <c r="L16" i="1"/>
  <c r="L24" i="1"/>
  <c r="L32" i="1"/>
  <c r="L40" i="1"/>
  <c r="L48" i="1"/>
  <c r="L56" i="1"/>
  <c r="L64" i="1"/>
  <c r="L72" i="1"/>
  <c r="L80" i="1"/>
  <c r="L88" i="1"/>
  <c r="L96" i="1"/>
  <c r="L104" i="1"/>
  <c r="L112" i="1"/>
  <c r="L120" i="1"/>
  <c r="L128" i="1"/>
  <c r="L136" i="1"/>
  <c r="L144" i="1"/>
  <c r="L152" i="1"/>
  <c r="L160" i="1"/>
  <c r="L168" i="1"/>
  <c r="L176" i="1"/>
  <c r="L184" i="1"/>
  <c r="L192" i="1"/>
  <c r="L200" i="1"/>
  <c r="L208" i="1"/>
  <c r="L216" i="1"/>
  <c r="L224" i="1"/>
  <c r="L232" i="1"/>
  <c r="L240" i="1"/>
  <c r="L248" i="1"/>
  <c r="L256" i="1"/>
  <c r="L264" i="1"/>
  <c r="L272" i="1"/>
  <c r="L280" i="1"/>
  <c r="L288" i="1"/>
  <c r="L296" i="1"/>
  <c r="L304" i="1"/>
  <c r="L312" i="1"/>
  <c r="L320" i="1"/>
  <c r="L328" i="1"/>
  <c r="L336" i="1"/>
  <c r="L344" i="1"/>
  <c r="L352" i="1"/>
  <c r="L360" i="1"/>
  <c r="L368" i="1"/>
  <c r="L376" i="1"/>
  <c r="L384" i="1"/>
  <c r="L392" i="1"/>
  <c r="L400" i="1"/>
  <c r="L408" i="1"/>
  <c r="L416" i="1"/>
  <c r="L424" i="1"/>
  <c r="L432" i="1"/>
  <c r="L440" i="1"/>
  <c r="L448" i="1"/>
  <c r="L456" i="1"/>
  <c r="L464" i="1"/>
  <c r="L472" i="1"/>
  <c r="L480" i="1"/>
  <c r="L488" i="1"/>
  <c r="L496" i="1"/>
  <c r="L504" i="1"/>
  <c r="L512" i="1"/>
  <c r="L520" i="1"/>
  <c r="L528" i="1"/>
  <c r="L536" i="1"/>
  <c r="L544" i="1"/>
  <c r="L552" i="1"/>
  <c r="L560" i="1"/>
  <c r="L568" i="1"/>
  <c r="L576" i="1"/>
  <c r="L584" i="1"/>
  <c r="L592" i="1"/>
  <c r="L600" i="1"/>
  <c r="L608" i="1"/>
  <c r="L616" i="1"/>
  <c r="L624" i="1"/>
  <c r="L632" i="1"/>
  <c r="L640" i="1"/>
  <c r="L648" i="1"/>
  <c r="L656" i="1"/>
  <c r="L664" i="1"/>
  <c r="L672" i="1"/>
  <c r="L680" i="1"/>
  <c r="L688" i="1"/>
  <c r="L696" i="1"/>
  <c r="L704" i="1"/>
  <c r="L712" i="1"/>
  <c r="L720" i="1"/>
  <c r="L728" i="1"/>
  <c r="L736" i="1"/>
  <c r="L744" i="1"/>
  <c r="L752" i="1"/>
  <c r="L760" i="1"/>
  <c r="L768" i="1"/>
  <c r="L776" i="1"/>
  <c r="L784" i="1"/>
  <c r="L792" i="1"/>
  <c r="L800" i="1"/>
  <c r="L808" i="1"/>
  <c r="L816" i="1"/>
  <c r="L824" i="1"/>
  <c r="L832" i="1"/>
  <c r="L840" i="1"/>
  <c r="L848" i="1"/>
  <c r="L856" i="1"/>
  <c r="L864" i="1"/>
  <c r="L872" i="1"/>
  <c r="L880" i="1"/>
  <c r="L888" i="1"/>
  <c r="L896" i="1"/>
  <c r="L904" i="1"/>
  <c r="L9" i="1"/>
  <c r="L17" i="1"/>
  <c r="L25" i="1"/>
  <c r="L33" i="1"/>
  <c r="L41" i="1"/>
  <c r="L49" i="1"/>
  <c r="L57" i="1"/>
  <c r="L65" i="1"/>
  <c r="L73" i="1"/>
  <c r="L81" i="1"/>
  <c r="L89" i="1"/>
  <c r="L97" i="1"/>
  <c r="L105" i="1"/>
  <c r="L113" i="1"/>
  <c r="L121" i="1"/>
  <c r="L129" i="1"/>
  <c r="L137" i="1"/>
  <c r="L145" i="1"/>
  <c r="L153" i="1"/>
  <c r="L161" i="1"/>
  <c r="L169" i="1"/>
  <c r="L177" i="1"/>
  <c r="L185" i="1"/>
  <c r="L193" i="1"/>
  <c r="L201" i="1"/>
  <c r="L209" i="1"/>
  <c r="L217" i="1"/>
  <c r="L225" i="1"/>
  <c r="L233" i="1"/>
  <c r="L241" i="1"/>
  <c r="L249" i="1"/>
  <c r="L257" i="1"/>
  <c r="L265" i="1"/>
  <c r="L273" i="1"/>
  <c r="L281" i="1"/>
  <c r="L289" i="1"/>
  <c r="L297" i="1"/>
  <c r="L305" i="1"/>
  <c r="L313" i="1"/>
  <c r="L321" i="1"/>
  <c r="L329" i="1"/>
  <c r="L337" i="1"/>
  <c r="L345" i="1"/>
  <c r="L353" i="1"/>
  <c r="L361" i="1"/>
  <c r="L369" i="1"/>
  <c r="L377" i="1"/>
  <c r="L385" i="1"/>
  <c r="L393" i="1"/>
  <c r="L401" i="1"/>
  <c r="L409" i="1"/>
  <c r="L417" i="1"/>
  <c r="L425" i="1"/>
  <c r="L433" i="1"/>
  <c r="L441" i="1"/>
  <c r="L449" i="1"/>
  <c r="L457" i="1"/>
  <c r="L465" i="1"/>
  <c r="L473" i="1"/>
  <c r="L481" i="1"/>
  <c r="L489" i="1"/>
  <c r="L497" i="1"/>
  <c r="L505" i="1"/>
  <c r="L513" i="1"/>
  <c r="L521" i="1"/>
  <c r="L529" i="1"/>
  <c r="L537" i="1"/>
  <c r="L545" i="1"/>
  <c r="L553" i="1"/>
  <c r="L561" i="1"/>
  <c r="L569" i="1"/>
  <c r="L577" i="1"/>
  <c r="L585" i="1"/>
  <c r="L593" i="1"/>
  <c r="L601" i="1"/>
  <c r="L609" i="1"/>
  <c r="L617" i="1"/>
  <c r="L625" i="1"/>
  <c r="L633" i="1"/>
  <c r="L641" i="1"/>
  <c r="L649" i="1"/>
  <c r="L657" i="1"/>
  <c r="L665" i="1"/>
  <c r="L673" i="1"/>
  <c r="L681" i="1"/>
  <c r="L689" i="1"/>
  <c r="L697" i="1"/>
  <c r="L705" i="1"/>
  <c r="L713" i="1"/>
  <c r="L721" i="1"/>
  <c r="L729" i="1"/>
  <c r="L737" i="1"/>
  <c r="L745" i="1"/>
  <c r="L753" i="1"/>
  <c r="L761" i="1"/>
  <c r="L769" i="1"/>
  <c r="L777" i="1"/>
  <c r="L785" i="1"/>
  <c r="L793" i="1"/>
  <c r="L801" i="1"/>
  <c r="L809" i="1"/>
  <c r="L817" i="1"/>
  <c r="L825" i="1"/>
  <c r="L833" i="1"/>
  <c r="L841" i="1"/>
  <c r="L849" i="1"/>
  <c r="L857" i="1"/>
  <c r="L865" i="1"/>
  <c r="L873" i="1"/>
  <c r="L881" i="1"/>
  <c r="L889" i="1"/>
  <c r="L897" i="1"/>
  <c r="L905" i="1"/>
  <c r="L10" i="1"/>
  <c r="L18" i="1"/>
  <c r="L26" i="1"/>
  <c r="L34" i="1"/>
  <c r="L42" i="1"/>
  <c r="L50" i="1"/>
  <c r="L58" i="1"/>
  <c r="L66" i="1"/>
  <c r="L74" i="1"/>
  <c r="L82" i="1"/>
  <c r="L90" i="1"/>
  <c r="L98" i="1"/>
  <c r="L106" i="1"/>
  <c r="L114" i="1"/>
  <c r="L122" i="1"/>
  <c r="L130" i="1"/>
  <c r="L138" i="1"/>
  <c r="L146" i="1"/>
  <c r="L154" i="1"/>
  <c r="L162" i="1"/>
  <c r="L170" i="1"/>
  <c r="L178" i="1"/>
  <c r="L186" i="1"/>
  <c r="L194" i="1"/>
  <c r="L202" i="1"/>
  <c r="L210" i="1"/>
  <c r="L218" i="1"/>
  <c r="L226" i="1"/>
  <c r="L234" i="1"/>
  <c r="L242" i="1"/>
  <c r="L250" i="1"/>
  <c r="L258" i="1"/>
  <c r="L266" i="1"/>
  <c r="L274" i="1"/>
  <c r="L282" i="1"/>
  <c r="L290" i="1"/>
  <c r="L298" i="1"/>
  <c r="L306" i="1"/>
  <c r="L314" i="1"/>
  <c r="L322" i="1"/>
  <c r="L330" i="1"/>
  <c r="L338" i="1"/>
  <c r="L346" i="1"/>
  <c r="L354" i="1"/>
  <c r="L362" i="1"/>
  <c r="L370" i="1"/>
  <c r="L378" i="1"/>
  <c r="L386" i="1"/>
  <c r="L394" i="1"/>
  <c r="L402" i="1"/>
  <c r="L410" i="1"/>
  <c r="L418" i="1"/>
  <c r="L426" i="1"/>
  <c r="L434" i="1"/>
  <c r="L442" i="1"/>
  <c r="L450" i="1"/>
  <c r="L458" i="1"/>
  <c r="L466" i="1"/>
  <c r="L474" i="1"/>
  <c r="L482" i="1"/>
  <c r="L490" i="1"/>
  <c r="L498" i="1"/>
  <c r="L506" i="1"/>
  <c r="L514" i="1"/>
  <c r="L522" i="1"/>
  <c r="L530" i="1"/>
  <c r="L538" i="1"/>
  <c r="L546" i="1"/>
  <c r="L554" i="1"/>
  <c r="L562" i="1"/>
  <c r="L570" i="1"/>
  <c r="L578" i="1"/>
  <c r="L586" i="1"/>
  <c r="L594" i="1"/>
  <c r="L602" i="1"/>
  <c r="L610" i="1"/>
  <c r="L618" i="1"/>
  <c r="L626" i="1"/>
  <c r="L634" i="1"/>
  <c r="L642" i="1"/>
  <c r="L650" i="1"/>
  <c r="L658" i="1"/>
  <c r="L666" i="1"/>
  <c r="L674" i="1"/>
  <c r="L682" i="1"/>
  <c r="L690" i="1"/>
  <c r="L698" i="1"/>
  <c r="L706" i="1"/>
  <c r="L714" i="1"/>
  <c r="L722" i="1"/>
  <c r="L730" i="1"/>
  <c r="L738" i="1"/>
  <c r="L746" i="1"/>
  <c r="L754" i="1"/>
  <c r="L762" i="1"/>
  <c r="L770" i="1"/>
  <c r="L778" i="1"/>
  <c r="L786" i="1"/>
  <c r="L794" i="1"/>
  <c r="L802" i="1"/>
  <c r="L810" i="1"/>
  <c r="L818" i="1"/>
  <c r="L826" i="1"/>
  <c r="L834" i="1"/>
  <c r="L842" i="1"/>
  <c r="L850" i="1"/>
  <c r="L858" i="1"/>
  <c r="L866" i="1"/>
  <c r="L874" i="1"/>
  <c r="L882" i="1"/>
  <c r="L890" i="1"/>
  <c r="L898" i="1"/>
  <c r="L906" i="1"/>
  <c r="L11" i="1"/>
  <c r="L19" i="1"/>
  <c r="L27" i="1"/>
  <c r="L35" i="1"/>
  <c r="L43" i="1"/>
  <c r="L51" i="1"/>
  <c r="L59" i="1"/>
  <c r="L67" i="1"/>
  <c r="L75" i="1"/>
  <c r="L83" i="1"/>
  <c r="L91" i="1"/>
  <c r="L99" i="1"/>
  <c r="L107" i="1"/>
  <c r="L115" i="1"/>
  <c r="L123" i="1"/>
  <c r="L131" i="1"/>
  <c r="L139" i="1"/>
  <c r="L147" i="1"/>
  <c r="L155" i="1"/>
  <c r="L163" i="1"/>
  <c r="L171" i="1"/>
  <c r="L179" i="1"/>
  <c r="L187" i="1"/>
  <c r="L195" i="1"/>
  <c r="L203" i="1"/>
  <c r="L211" i="1"/>
  <c r="L219" i="1"/>
  <c r="L227" i="1"/>
  <c r="L235" i="1"/>
  <c r="L243" i="1"/>
  <c r="L251" i="1"/>
  <c r="L259" i="1"/>
  <c r="L267" i="1"/>
  <c r="L275" i="1"/>
  <c r="L283" i="1"/>
  <c r="L291" i="1"/>
  <c r="L299" i="1"/>
  <c r="L307" i="1"/>
  <c r="L315" i="1"/>
  <c r="L323" i="1"/>
  <c r="L331" i="1"/>
  <c r="L339" i="1"/>
  <c r="L347" i="1"/>
  <c r="L355" i="1"/>
  <c r="L363" i="1"/>
  <c r="L371" i="1"/>
  <c r="L379" i="1"/>
  <c r="L387" i="1"/>
  <c r="L395" i="1"/>
  <c r="L403" i="1"/>
  <c r="L411" i="1"/>
  <c r="L419" i="1"/>
  <c r="L427" i="1"/>
  <c r="L435" i="1"/>
  <c r="L443" i="1"/>
  <c r="L451" i="1"/>
  <c r="L459" i="1"/>
  <c r="L467" i="1"/>
  <c r="L475" i="1"/>
  <c r="L13" i="1"/>
  <c r="L21" i="1"/>
  <c r="L29" i="1"/>
  <c r="L37" i="1"/>
  <c r="L45" i="1"/>
  <c r="L53" i="1"/>
  <c r="L61" i="1"/>
  <c r="L69" i="1"/>
  <c r="L77" i="1"/>
  <c r="L85" i="1"/>
  <c r="L93" i="1"/>
  <c r="L101" i="1"/>
  <c r="L109" i="1"/>
  <c r="L117" i="1"/>
  <c r="L125" i="1"/>
  <c r="L133" i="1"/>
  <c r="L141" i="1"/>
  <c r="L149" i="1"/>
  <c r="L157" i="1"/>
  <c r="L165" i="1"/>
  <c r="L173" i="1"/>
  <c r="L181" i="1"/>
  <c r="L189" i="1"/>
  <c r="L197" i="1"/>
  <c r="L205" i="1"/>
  <c r="L213" i="1"/>
  <c r="L221" i="1"/>
  <c r="L229" i="1"/>
  <c r="L237" i="1"/>
  <c r="L245" i="1"/>
  <c r="L253" i="1"/>
  <c r="L261" i="1"/>
  <c r="L269" i="1"/>
  <c r="L277" i="1"/>
  <c r="L285" i="1"/>
  <c r="L293" i="1"/>
  <c r="L301" i="1"/>
  <c r="L309" i="1"/>
  <c r="L317" i="1"/>
  <c r="L325" i="1"/>
  <c r="L333" i="1"/>
  <c r="L341" i="1"/>
  <c r="L349" i="1"/>
  <c r="L357" i="1"/>
  <c r="L365" i="1"/>
  <c r="L373" i="1"/>
  <c r="L381" i="1"/>
  <c r="L389" i="1"/>
  <c r="L397" i="1"/>
  <c r="L405" i="1"/>
  <c r="L413" i="1"/>
  <c r="L421" i="1"/>
  <c r="L429" i="1"/>
  <c r="L437" i="1"/>
  <c r="L445" i="1"/>
  <c r="L453" i="1"/>
  <c r="L461" i="1"/>
  <c r="L469" i="1"/>
  <c r="L477" i="1"/>
  <c r="L485" i="1"/>
  <c r="L493" i="1"/>
  <c r="L501" i="1"/>
  <c r="L509" i="1"/>
  <c r="L517" i="1"/>
  <c r="L525" i="1"/>
  <c r="L533" i="1"/>
  <c r="L541" i="1"/>
  <c r="L549" i="1"/>
  <c r="L557" i="1"/>
  <c r="L565" i="1"/>
  <c r="L573" i="1"/>
  <c r="L581" i="1"/>
  <c r="L589" i="1"/>
  <c r="L597" i="1"/>
  <c r="L605" i="1"/>
  <c r="L613" i="1"/>
  <c r="L621" i="1"/>
  <c r="L629" i="1"/>
  <c r="L637" i="1"/>
  <c r="L645" i="1"/>
  <c r="L653" i="1"/>
  <c r="L661" i="1"/>
  <c r="L669" i="1"/>
  <c r="L677" i="1"/>
  <c r="L685" i="1"/>
  <c r="L693" i="1"/>
  <c r="L701" i="1"/>
  <c r="L709" i="1"/>
  <c r="L717" i="1"/>
  <c r="L725" i="1"/>
  <c r="L733" i="1"/>
  <c r="L741" i="1"/>
  <c r="L749" i="1"/>
  <c r="L757" i="1"/>
  <c r="L765" i="1"/>
  <c r="L773" i="1"/>
  <c r="L781" i="1"/>
  <c r="L789" i="1"/>
  <c r="L797" i="1"/>
  <c r="L805" i="1"/>
  <c r="L813" i="1"/>
  <c r="L821" i="1"/>
  <c r="L829" i="1"/>
  <c r="L837" i="1"/>
  <c r="L845" i="1"/>
  <c r="L853" i="1"/>
  <c r="L861" i="1"/>
  <c r="L869" i="1"/>
  <c r="L877" i="1"/>
  <c r="L885" i="1"/>
  <c r="L893" i="1"/>
  <c r="L901" i="1"/>
  <c r="L909" i="1"/>
  <c r="L12" i="1"/>
  <c r="L76" i="1"/>
  <c r="L140" i="1"/>
  <c r="L204" i="1"/>
  <c r="L268" i="1"/>
  <c r="L332" i="1"/>
  <c r="L396" i="1"/>
  <c r="L460" i="1"/>
  <c r="L500" i="1"/>
  <c r="L532" i="1"/>
  <c r="L564" i="1"/>
  <c r="L596" i="1"/>
  <c r="L628" i="1"/>
  <c r="L660" i="1"/>
  <c r="L692" i="1"/>
  <c r="L724" i="1"/>
  <c r="L756" i="1"/>
  <c r="L788" i="1"/>
  <c r="L819" i="1"/>
  <c r="L839" i="1"/>
  <c r="L860" i="1"/>
  <c r="L883" i="1"/>
  <c r="L903" i="1"/>
  <c r="L316" i="1"/>
  <c r="L716" i="1"/>
  <c r="L20" i="1"/>
  <c r="L84" i="1"/>
  <c r="L148" i="1"/>
  <c r="L212" i="1"/>
  <c r="L276" i="1"/>
  <c r="L340" i="1"/>
  <c r="L404" i="1"/>
  <c r="L468" i="1"/>
  <c r="L507" i="1"/>
  <c r="L539" i="1"/>
  <c r="L571" i="1"/>
  <c r="L603" i="1"/>
  <c r="L635" i="1"/>
  <c r="L667" i="1"/>
  <c r="L699" i="1"/>
  <c r="L731" i="1"/>
  <c r="L763" i="1"/>
  <c r="L795" i="1"/>
  <c r="L820" i="1"/>
  <c r="L843" i="1"/>
  <c r="L863" i="1"/>
  <c r="L884" i="1"/>
  <c r="L907" i="1"/>
  <c r="L508" i="1"/>
  <c r="L764" i="1"/>
  <c r="L844" i="1"/>
  <c r="L887" i="1"/>
  <c r="L188" i="1"/>
  <c r="L684" i="1"/>
  <c r="L855" i="1"/>
  <c r="L28" i="1"/>
  <c r="L92" i="1"/>
  <c r="L156" i="1"/>
  <c r="L220" i="1"/>
  <c r="L284" i="1"/>
  <c r="L348" i="1"/>
  <c r="L412" i="1"/>
  <c r="L476" i="1"/>
  <c r="L540" i="1"/>
  <c r="L572" i="1"/>
  <c r="L604" i="1"/>
  <c r="L636" i="1"/>
  <c r="L668" i="1"/>
  <c r="L700" i="1"/>
  <c r="L732" i="1"/>
  <c r="L796" i="1"/>
  <c r="L823" i="1"/>
  <c r="L867" i="1"/>
  <c r="L908" i="1"/>
  <c r="L444" i="1"/>
  <c r="L812" i="1"/>
  <c r="L36" i="1"/>
  <c r="L100" i="1"/>
  <c r="L164" i="1"/>
  <c r="L228" i="1"/>
  <c r="L292" i="1"/>
  <c r="L356" i="1"/>
  <c r="L420" i="1"/>
  <c r="L483" i="1"/>
  <c r="L515" i="1"/>
  <c r="L547" i="1"/>
  <c r="L579" i="1"/>
  <c r="L611" i="1"/>
  <c r="L643" i="1"/>
  <c r="L675" i="1"/>
  <c r="L707" i="1"/>
  <c r="L739" i="1"/>
  <c r="L771" i="1"/>
  <c r="L803" i="1"/>
  <c r="L827" i="1"/>
  <c r="L847" i="1"/>
  <c r="L868" i="1"/>
  <c r="L891" i="1"/>
  <c r="L252" i="1"/>
  <c r="L748" i="1"/>
  <c r="L899" i="1"/>
  <c r="L44" i="1"/>
  <c r="L108" i="1"/>
  <c r="L172" i="1"/>
  <c r="L236" i="1"/>
  <c r="L300" i="1"/>
  <c r="L364" i="1"/>
  <c r="L428" i="1"/>
  <c r="L484" i="1"/>
  <c r="L516" i="1"/>
  <c r="L548" i="1"/>
  <c r="L580" i="1"/>
  <c r="L612" i="1"/>
  <c r="L644" i="1"/>
  <c r="L676" i="1"/>
  <c r="L708" i="1"/>
  <c r="L740" i="1"/>
  <c r="L772" i="1"/>
  <c r="L804" i="1"/>
  <c r="L828" i="1"/>
  <c r="L851" i="1"/>
  <c r="L871" i="1"/>
  <c r="L892" i="1"/>
  <c r="L555" i="1"/>
  <c r="L747" i="1"/>
  <c r="L831" i="1"/>
  <c r="L875" i="1"/>
  <c r="L60" i="1"/>
  <c r="L492" i="1"/>
  <c r="L524" i="1"/>
  <c r="L588" i="1"/>
  <c r="L652" i="1"/>
  <c r="L835" i="1"/>
  <c r="L52" i="1"/>
  <c r="L116" i="1"/>
  <c r="L180" i="1"/>
  <c r="L244" i="1"/>
  <c r="L308" i="1"/>
  <c r="L372" i="1"/>
  <c r="L436" i="1"/>
  <c r="L491" i="1"/>
  <c r="L523" i="1"/>
  <c r="L587" i="1"/>
  <c r="L619" i="1"/>
  <c r="L651" i="1"/>
  <c r="L683" i="1"/>
  <c r="L715" i="1"/>
  <c r="L779" i="1"/>
  <c r="L811" i="1"/>
  <c r="L852" i="1"/>
  <c r="L895" i="1"/>
  <c r="L124" i="1"/>
  <c r="L556" i="1"/>
  <c r="L620" i="1"/>
  <c r="L780" i="1"/>
  <c r="L876" i="1"/>
  <c r="L68" i="1"/>
  <c r="L132" i="1"/>
  <c r="L196" i="1"/>
  <c r="L260" i="1"/>
  <c r="L324" i="1"/>
  <c r="L388" i="1"/>
  <c r="L452" i="1"/>
  <c r="L499" i="1"/>
  <c r="L531" i="1"/>
  <c r="L563" i="1"/>
  <c r="L595" i="1"/>
  <c r="L627" i="1"/>
  <c r="L659" i="1"/>
  <c r="L691" i="1"/>
  <c r="L723" i="1"/>
  <c r="L755" i="1"/>
  <c r="L787" i="1"/>
  <c r="L815" i="1"/>
  <c r="L836" i="1"/>
  <c r="L859" i="1"/>
  <c r="L879" i="1"/>
  <c r="L900" i="1"/>
  <c r="L380" i="1"/>
  <c r="L5" i="1"/>
  <c r="H6" i="1"/>
  <c r="H14" i="1"/>
  <c r="H22" i="1"/>
  <c r="H30" i="1"/>
  <c r="H38" i="1"/>
  <c r="H46" i="1"/>
  <c r="H54" i="1"/>
  <c r="H62" i="1"/>
  <c r="H70" i="1"/>
  <c r="H78" i="1"/>
  <c r="H86" i="1"/>
  <c r="H94" i="1"/>
  <c r="H102" i="1"/>
  <c r="H110" i="1"/>
  <c r="H118" i="1"/>
  <c r="H126" i="1"/>
  <c r="H134" i="1"/>
  <c r="H142" i="1"/>
  <c r="H150" i="1"/>
  <c r="H158" i="1"/>
  <c r="H166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278" i="1"/>
  <c r="H286" i="1"/>
  <c r="H294" i="1"/>
  <c r="H302" i="1"/>
  <c r="H310" i="1"/>
  <c r="H318" i="1"/>
  <c r="H326" i="1"/>
  <c r="H334" i="1"/>
  <c r="H342" i="1"/>
  <c r="H350" i="1"/>
  <c r="H358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78" i="1"/>
  <c r="H486" i="1"/>
  <c r="H494" i="1"/>
  <c r="H502" i="1"/>
  <c r="H510" i="1"/>
  <c r="H518" i="1"/>
  <c r="H526" i="1"/>
  <c r="H534" i="1"/>
  <c r="H542" i="1"/>
  <c r="H550" i="1"/>
  <c r="H558" i="1"/>
  <c r="H566" i="1"/>
  <c r="H574" i="1"/>
  <c r="H582" i="1"/>
  <c r="H590" i="1"/>
  <c r="H598" i="1"/>
  <c r="H606" i="1"/>
  <c r="H614" i="1"/>
  <c r="H622" i="1"/>
  <c r="H630" i="1"/>
  <c r="H638" i="1"/>
  <c r="H646" i="1"/>
  <c r="H7" i="1"/>
  <c r="H15" i="1"/>
  <c r="H23" i="1"/>
  <c r="H31" i="1"/>
  <c r="H39" i="1"/>
  <c r="H47" i="1"/>
  <c r="H55" i="1"/>
  <c r="H63" i="1"/>
  <c r="H71" i="1"/>
  <c r="H79" i="1"/>
  <c r="H87" i="1"/>
  <c r="H95" i="1"/>
  <c r="H103" i="1"/>
  <c r="H111" i="1"/>
  <c r="H119" i="1"/>
  <c r="H127" i="1"/>
  <c r="H135" i="1"/>
  <c r="H143" i="1"/>
  <c r="H151" i="1"/>
  <c r="H159" i="1"/>
  <c r="H167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343" i="1"/>
  <c r="H351" i="1"/>
  <c r="H359" i="1"/>
  <c r="H367" i="1"/>
  <c r="H375" i="1"/>
  <c r="H383" i="1"/>
  <c r="H391" i="1"/>
  <c r="H399" i="1"/>
  <c r="H407" i="1"/>
  <c r="H415" i="1"/>
  <c r="H423" i="1"/>
  <c r="H431" i="1"/>
  <c r="H439" i="1"/>
  <c r="H447" i="1"/>
  <c r="H455" i="1"/>
  <c r="H463" i="1"/>
  <c r="H471" i="1"/>
  <c r="H479" i="1"/>
  <c r="H487" i="1"/>
  <c r="H495" i="1"/>
  <c r="H503" i="1"/>
  <c r="H511" i="1"/>
  <c r="H519" i="1"/>
  <c r="H527" i="1"/>
  <c r="H535" i="1"/>
  <c r="H543" i="1"/>
  <c r="H551" i="1"/>
  <c r="H559" i="1"/>
  <c r="H567" i="1"/>
  <c r="H575" i="1"/>
  <c r="H583" i="1"/>
  <c r="H591" i="1"/>
  <c r="H599" i="1"/>
  <c r="H607" i="1"/>
  <c r="H615" i="1"/>
  <c r="H623" i="1"/>
  <c r="H631" i="1"/>
  <c r="H639" i="1"/>
  <c r="H647" i="1"/>
  <c r="H8" i="1"/>
  <c r="H16" i="1"/>
  <c r="H24" i="1"/>
  <c r="H32" i="1"/>
  <c r="H40" i="1"/>
  <c r="H48" i="1"/>
  <c r="H56" i="1"/>
  <c r="H64" i="1"/>
  <c r="H72" i="1"/>
  <c r="H80" i="1"/>
  <c r="H88" i="1"/>
  <c r="H96" i="1"/>
  <c r="H104" i="1"/>
  <c r="H112" i="1"/>
  <c r="H120" i="1"/>
  <c r="H128" i="1"/>
  <c r="H136" i="1"/>
  <c r="H144" i="1"/>
  <c r="H152" i="1"/>
  <c r="H160" i="1"/>
  <c r="H168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336" i="1"/>
  <c r="H344" i="1"/>
  <c r="H352" i="1"/>
  <c r="H360" i="1"/>
  <c r="H368" i="1"/>
  <c r="H376" i="1"/>
  <c r="H384" i="1"/>
  <c r="H392" i="1"/>
  <c r="H400" i="1"/>
  <c r="H408" i="1"/>
  <c r="H416" i="1"/>
  <c r="H424" i="1"/>
  <c r="H432" i="1"/>
  <c r="H440" i="1"/>
  <c r="H448" i="1"/>
  <c r="H456" i="1"/>
  <c r="H464" i="1"/>
  <c r="H472" i="1"/>
  <c r="H480" i="1"/>
  <c r="H488" i="1"/>
  <c r="H496" i="1"/>
  <c r="H504" i="1"/>
  <c r="H512" i="1"/>
  <c r="H520" i="1"/>
  <c r="H528" i="1"/>
  <c r="H536" i="1"/>
  <c r="H544" i="1"/>
  <c r="H552" i="1"/>
  <c r="H560" i="1"/>
  <c r="H568" i="1"/>
  <c r="H576" i="1"/>
  <c r="H584" i="1"/>
  <c r="H592" i="1"/>
  <c r="H600" i="1"/>
  <c r="H608" i="1"/>
  <c r="H616" i="1"/>
  <c r="H624" i="1"/>
  <c r="H632" i="1"/>
  <c r="H640" i="1"/>
  <c r="H648" i="1"/>
  <c r="H9" i="1"/>
  <c r="H17" i="1"/>
  <c r="H25" i="1"/>
  <c r="H33" i="1"/>
  <c r="H41" i="1"/>
  <c r="H49" i="1"/>
  <c r="H57" i="1"/>
  <c r="H65" i="1"/>
  <c r="H73" i="1"/>
  <c r="H81" i="1"/>
  <c r="H89" i="1"/>
  <c r="H97" i="1"/>
  <c r="H105" i="1"/>
  <c r="H113" i="1"/>
  <c r="H121" i="1"/>
  <c r="H129" i="1"/>
  <c r="H137" i="1"/>
  <c r="H145" i="1"/>
  <c r="H153" i="1"/>
  <c r="H161" i="1"/>
  <c r="H169" i="1"/>
  <c r="H177" i="1"/>
  <c r="H185" i="1"/>
  <c r="H193" i="1"/>
  <c r="H201" i="1"/>
  <c r="H209" i="1"/>
  <c r="H217" i="1"/>
  <c r="H225" i="1"/>
  <c r="H233" i="1"/>
  <c r="H241" i="1"/>
  <c r="H249" i="1"/>
  <c r="H257" i="1"/>
  <c r="H265" i="1"/>
  <c r="H273" i="1"/>
  <c r="H281" i="1"/>
  <c r="H289" i="1"/>
  <c r="H297" i="1"/>
  <c r="H305" i="1"/>
  <c r="H313" i="1"/>
  <c r="H321" i="1"/>
  <c r="H329" i="1"/>
  <c r="H337" i="1"/>
  <c r="H345" i="1"/>
  <c r="H353" i="1"/>
  <c r="H361" i="1"/>
  <c r="H369" i="1"/>
  <c r="H377" i="1"/>
  <c r="H385" i="1"/>
  <c r="H393" i="1"/>
  <c r="H401" i="1"/>
  <c r="H409" i="1"/>
  <c r="H417" i="1"/>
  <c r="H425" i="1"/>
  <c r="H433" i="1"/>
  <c r="H441" i="1"/>
  <c r="H449" i="1"/>
  <c r="H457" i="1"/>
  <c r="H465" i="1"/>
  <c r="H473" i="1"/>
  <c r="H481" i="1"/>
  <c r="H489" i="1"/>
  <c r="H497" i="1"/>
  <c r="H505" i="1"/>
  <c r="H513" i="1"/>
  <c r="H521" i="1"/>
  <c r="H529" i="1"/>
  <c r="H537" i="1"/>
  <c r="H545" i="1"/>
  <c r="H553" i="1"/>
  <c r="H561" i="1"/>
  <c r="H569" i="1"/>
  <c r="H577" i="1"/>
  <c r="H585" i="1"/>
  <c r="H593" i="1"/>
  <c r="H601" i="1"/>
  <c r="H609" i="1"/>
  <c r="H617" i="1"/>
  <c r="H625" i="1"/>
  <c r="H633" i="1"/>
  <c r="H641" i="1"/>
  <c r="H649" i="1"/>
  <c r="H10" i="1"/>
  <c r="H18" i="1"/>
  <c r="H26" i="1"/>
  <c r="H34" i="1"/>
  <c r="H42" i="1"/>
  <c r="H50" i="1"/>
  <c r="H58" i="1"/>
  <c r="H66" i="1"/>
  <c r="H74" i="1"/>
  <c r="H82" i="1"/>
  <c r="H90" i="1"/>
  <c r="H98" i="1"/>
  <c r="H106" i="1"/>
  <c r="H114" i="1"/>
  <c r="H122" i="1"/>
  <c r="H130" i="1"/>
  <c r="H138" i="1"/>
  <c r="H146" i="1"/>
  <c r="H154" i="1"/>
  <c r="H162" i="1"/>
  <c r="H170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H274" i="1"/>
  <c r="H282" i="1"/>
  <c r="H290" i="1"/>
  <c r="H298" i="1"/>
  <c r="H306" i="1"/>
  <c r="H314" i="1"/>
  <c r="H322" i="1"/>
  <c r="H330" i="1"/>
  <c r="H338" i="1"/>
  <c r="H346" i="1"/>
  <c r="H354" i="1"/>
  <c r="H362" i="1"/>
  <c r="H370" i="1"/>
  <c r="H378" i="1"/>
  <c r="H386" i="1"/>
  <c r="H394" i="1"/>
  <c r="H402" i="1"/>
  <c r="H410" i="1"/>
  <c r="H418" i="1"/>
  <c r="H426" i="1"/>
  <c r="H434" i="1"/>
  <c r="H442" i="1"/>
  <c r="H450" i="1"/>
  <c r="H458" i="1"/>
  <c r="H466" i="1"/>
  <c r="H474" i="1"/>
  <c r="H482" i="1"/>
  <c r="H490" i="1"/>
  <c r="H498" i="1"/>
  <c r="H506" i="1"/>
  <c r="H514" i="1"/>
  <c r="H522" i="1"/>
  <c r="H530" i="1"/>
  <c r="H538" i="1"/>
  <c r="H546" i="1"/>
  <c r="H554" i="1"/>
  <c r="H562" i="1"/>
  <c r="H570" i="1"/>
  <c r="H578" i="1"/>
  <c r="H586" i="1"/>
  <c r="H594" i="1"/>
  <c r="H602" i="1"/>
  <c r="H610" i="1"/>
  <c r="H618" i="1"/>
  <c r="H626" i="1"/>
  <c r="H634" i="1"/>
  <c r="H642" i="1"/>
  <c r="H11" i="1"/>
  <c r="H19" i="1"/>
  <c r="H27" i="1"/>
  <c r="H35" i="1"/>
  <c r="H43" i="1"/>
  <c r="H51" i="1"/>
  <c r="H59" i="1"/>
  <c r="H67" i="1"/>
  <c r="H75" i="1"/>
  <c r="H83" i="1"/>
  <c r="H91" i="1"/>
  <c r="H99" i="1"/>
  <c r="H107" i="1"/>
  <c r="H115" i="1"/>
  <c r="H123" i="1"/>
  <c r="H131" i="1"/>
  <c r="H139" i="1"/>
  <c r="H147" i="1"/>
  <c r="H155" i="1"/>
  <c r="H163" i="1"/>
  <c r="H171" i="1"/>
  <c r="H179" i="1"/>
  <c r="H187" i="1"/>
  <c r="H195" i="1"/>
  <c r="H203" i="1"/>
  <c r="H211" i="1"/>
  <c r="H219" i="1"/>
  <c r="H227" i="1"/>
  <c r="H235" i="1"/>
  <c r="H243" i="1"/>
  <c r="H251" i="1"/>
  <c r="H259" i="1"/>
  <c r="H267" i="1"/>
  <c r="H275" i="1"/>
  <c r="H283" i="1"/>
  <c r="H291" i="1"/>
  <c r="H299" i="1"/>
  <c r="H307" i="1"/>
  <c r="H315" i="1"/>
  <c r="H323" i="1"/>
  <c r="H331" i="1"/>
  <c r="H339" i="1"/>
  <c r="H347" i="1"/>
  <c r="H355" i="1"/>
  <c r="H363" i="1"/>
  <c r="H371" i="1"/>
  <c r="H379" i="1"/>
  <c r="H387" i="1"/>
  <c r="H395" i="1"/>
  <c r="H403" i="1"/>
  <c r="H411" i="1"/>
  <c r="H419" i="1"/>
  <c r="H427" i="1"/>
  <c r="H435" i="1"/>
  <c r="H443" i="1"/>
  <c r="H451" i="1"/>
  <c r="H459" i="1"/>
  <c r="H467" i="1"/>
  <c r="H475" i="1"/>
  <c r="H483" i="1"/>
  <c r="H491" i="1"/>
  <c r="H499" i="1"/>
  <c r="H507" i="1"/>
  <c r="H515" i="1"/>
  <c r="H523" i="1"/>
  <c r="H531" i="1"/>
  <c r="H539" i="1"/>
  <c r="H547" i="1"/>
  <c r="H555" i="1"/>
  <c r="H563" i="1"/>
  <c r="H571" i="1"/>
  <c r="H579" i="1"/>
  <c r="H587" i="1"/>
  <c r="H595" i="1"/>
  <c r="H603" i="1"/>
  <c r="H611" i="1"/>
  <c r="H619" i="1"/>
  <c r="H627" i="1"/>
  <c r="H635" i="1"/>
  <c r="H643" i="1"/>
  <c r="H13" i="1"/>
  <c r="H21" i="1"/>
  <c r="H29" i="1"/>
  <c r="H37" i="1"/>
  <c r="H45" i="1"/>
  <c r="H53" i="1"/>
  <c r="H61" i="1"/>
  <c r="H69" i="1"/>
  <c r="H77" i="1"/>
  <c r="H85" i="1"/>
  <c r="H93" i="1"/>
  <c r="H101" i="1"/>
  <c r="H109" i="1"/>
  <c r="H117" i="1"/>
  <c r="H125" i="1"/>
  <c r="H133" i="1"/>
  <c r="H141" i="1"/>
  <c r="H149" i="1"/>
  <c r="H157" i="1"/>
  <c r="H165" i="1"/>
  <c r="H173" i="1"/>
  <c r="H181" i="1"/>
  <c r="H189" i="1"/>
  <c r="H197" i="1"/>
  <c r="H205" i="1"/>
  <c r="H213" i="1"/>
  <c r="H221" i="1"/>
  <c r="H229" i="1"/>
  <c r="H237" i="1"/>
  <c r="H245" i="1"/>
  <c r="H253" i="1"/>
  <c r="H261" i="1"/>
  <c r="H269" i="1"/>
  <c r="H277" i="1"/>
  <c r="H285" i="1"/>
  <c r="H293" i="1"/>
  <c r="H301" i="1"/>
  <c r="H309" i="1"/>
  <c r="H317" i="1"/>
  <c r="H325" i="1"/>
  <c r="H333" i="1"/>
  <c r="H341" i="1"/>
  <c r="H349" i="1"/>
  <c r="H357" i="1"/>
  <c r="H365" i="1"/>
  <c r="H373" i="1"/>
  <c r="H381" i="1"/>
  <c r="H389" i="1"/>
  <c r="H397" i="1"/>
  <c r="H405" i="1"/>
  <c r="H413" i="1"/>
  <c r="H421" i="1"/>
  <c r="H429" i="1"/>
  <c r="H437" i="1"/>
  <c r="H445" i="1"/>
  <c r="H453" i="1"/>
  <c r="H461" i="1"/>
  <c r="H469" i="1"/>
  <c r="H477" i="1"/>
  <c r="H485" i="1"/>
  <c r="H493" i="1"/>
  <c r="H501" i="1"/>
  <c r="H509" i="1"/>
  <c r="H517" i="1"/>
  <c r="H525" i="1"/>
  <c r="H533" i="1"/>
  <c r="H541" i="1"/>
  <c r="H549" i="1"/>
  <c r="H557" i="1"/>
  <c r="H565" i="1"/>
  <c r="H573" i="1"/>
  <c r="H581" i="1"/>
  <c r="H589" i="1"/>
  <c r="H597" i="1"/>
  <c r="H605" i="1"/>
  <c r="H613" i="1"/>
  <c r="H621" i="1"/>
  <c r="H629" i="1"/>
  <c r="H637" i="1"/>
  <c r="H645" i="1"/>
  <c r="H12" i="1"/>
  <c r="H76" i="1"/>
  <c r="H140" i="1"/>
  <c r="H204" i="1"/>
  <c r="H268" i="1"/>
  <c r="H332" i="1"/>
  <c r="H396" i="1"/>
  <c r="H460" i="1"/>
  <c r="H524" i="1"/>
  <c r="H588" i="1"/>
  <c r="H124" i="1"/>
  <c r="H20" i="1"/>
  <c r="H84" i="1"/>
  <c r="H148" i="1"/>
  <c r="H212" i="1"/>
  <c r="H276" i="1"/>
  <c r="H340" i="1"/>
  <c r="H404" i="1"/>
  <c r="H468" i="1"/>
  <c r="H532" i="1"/>
  <c r="H596" i="1"/>
  <c r="H380" i="1"/>
  <c r="H508" i="1"/>
  <c r="H28" i="1"/>
  <c r="H92" i="1"/>
  <c r="H156" i="1"/>
  <c r="H220" i="1"/>
  <c r="H284" i="1"/>
  <c r="H348" i="1"/>
  <c r="H412" i="1"/>
  <c r="H476" i="1"/>
  <c r="H540" i="1"/>
  <c r="H604" i="1"/>
  <c r="H188" i="1"/>
  <c r="H36" i="1"/>
  <c r="H100" i="1"/>
  <c r="H164" i="1"/>
  <c r="H228" i="1"/>
  <c r="H292" i="1"/>
  <c r="H356" i="1"/>
  <c r="H420" i="1"/>
  <c r="H484" i="1"/>
  <c r="H548" i="1"/>
  <c r="H612" i="1"/>
  <c r="H252" i="1"/>
  <c r="H636" i="1"/>
  <c r="H44" i="1"/>
  <c r="H108" i="1"/>
  <c r="H172" i="1"/>
  <c r="H236" i="1"/>
  <c r="H300" i="1"/>
  <c r="H364" i="1"/>
  <c r="H428" i="1"/>
  <c r="H492" i="1"/>
  <c r="H556" i="1"/>
  <c r="H620" i="1"/>
  <c r="H316" i="1"/>
  <c r="H52" i="1"/>
  <c r="H116" i="1"/>
  <c r="H180" i="1"/>
  <c r="H244" i="1"/>
  <c r="H308" i="1"/>
  <c r="H372" i="1"/>
  <c r="H436" i="1"/>
  <c r="H500" i="1"/>
  <c r="H564" i="1"/>
  <c r="H628" i="1"/>
  <c r="H60" i="1"/>
  <c r="H68" i="1"/>
  <c r="H132" i="1"/>
  <c r="H196" i="1"/>
  <c r="H260" i="1"/>
  <c r="H324" i="1"/>
  <c r="H388" i="1"/>
  <c r="H452" i="1"/>
  <c r="H516" i="1"/>
  <c r="H580" i="1"/>
  <c r="H644" i="1"/>
  <c r="H444" i="1"/>
  <c r="H572" i="1"/>
  <c r="H5" i="1"/>
  <c r="BB5" i="1"/>
  <c r="R5" i="1"/>
  <c r="CT5" i="1"/>
  <c r="AL5" i="1"/>
  <c r="AX5" i="1"/>
  <c r="BJ5" i="1"/>
  <c r="BF5" i="1"/>
  <c r="AH5" i="1"/>
  <c r="BV5" i="1"/>
  <c r="AD5" i="1"/>
  <c r="AT5" i="1"/>
  <c r="CH5" i="1"/>
  <c r="F5" i="1"/>
  <c r="V5" i="1"/>
  <c r="DJ5" i="1"/>
  <c r="AP5" i="1"/>
  <c r="N5" i="1"/>
  <c r="CL5" i="1"/>
  <c r="BR5" i="1"/>
  <c r="Z5" i="1"/>
  <c r="BN5" i="1"/>
  <c r="BZ5" i="1"/>
  <c r="CD5" i="1"/>
  <c r="J5" i="1"/>
  <c r="H4" i="2"/>
  <c r="CP5" i="1"/>
  <c r="DN5" i="1"/>
  <c r="DN3" i="1"/>
  <c r="CS3" i="1"/>
  <c r="CJ3" i="1"/>
  <c r="BY3" i="1"/>
  <c r="BN3" i="1"/>
  <c r="BD3" i="1"/>
  <c r="AS3" i="1"/>
  <c r="AH3" i="1"/>
  <c r="X3" i="1"/>
  <c r="P3" i="1"/>
  <c r="B8" i="2"/>
  <c r="BA2" i="2"/>
  <c r="AK2" i="2"/>
  <c r="U2" i="2"/>
  <c r="AW1" i="2"/>
  <c r="AG1" i="2"/>
  <c r="Q1" i="2"/>
  <c r="BH3" i="1"/>
  <c r="I3" i="1"/>
  <c r="AQ2" i="2"/>
  <c r="BQ3" i="1"/>
  <c r="Z3" i="1"/>
  <c r="BE2" i="2"/>
  <c r="DO3" i="1"/>
  <c r="CR3" i="1"/>
  <c r="CH3" i="1"/>
  <c r="BX3" i="1"/>
  <c r="BM3" i="1"/>
  <c r="BB3" i="1"/>
  <c r="AR3" i="1"/>
  <c r="AG3" i="1"/>
  <c r="V3" i="1"/>
  <c r="N3" i="1"/>
  <c r="B7" i="2"/>
  <c r="AY2" i="2"/>
  <c r="AI2" i="2"/>
  <c r="S2" i="2"/>
  <c r="BK1" i="2"/>
  <c r="AU1" i="2"/>
  <c r="AE1" i="2"/>
  <c r="O1" i="2"/>
  <c r="CN3" i="1"/>
  <c r="F3" i="1"/>
  <c r="AA2" i="2"/>
  <c r="DQ3" i="1"/>
  <c r="AV3" i="1"/>
  <c r="U1" i="2"/>
  <c r="DM3" i="1"/>
  <c r="CP3" i="1"/>
  <c r="CG3" i="1"/>
  <c r="BV3" i="1"/>
  <c r="BL3" i="1"/>
  <c r="BA3" i="1"/>
  <c r="AP3" i="1"/>
  <c r="AF3" i="1"/>
  <c r="U3" i="1"/>
  <c r="L3" i="1"/>
  <c r="I3" i="2"/>
  <c r="AW2" i="2"/>
  <c r="AG2" i="2"/>
  <c r="Q2" i="2"/>
  <c r="BI1" i="2"/>
  <c r="AS1" i="2"/>
  <c r="AC1" i="2"/>
  <c r="M1" i="2"/>
  <c r="K1" i="2"/>
  <c r="CW3" i="1"/>
  <c r="AB3" i="1"/>
  <c r="AM1" i="2"/>
  <c r="CB3" i="1"/>
  <c r="BF3" i="1"/>
  <c r="BA1" i="2"/>
  <c r="DL3" i="1"/>
  <c r="CQ3" i="1"/>
  <c r="CF3" i="1"/>
  <c r="BU3" i="1"/>
  <c r="BJ3" i="1"/>
  <c r="AZ3" i="1"/>
  <c r="AO3" i="1"/>
  <c r="AD3" i="1"/>
  <c r="Q3" i="1"/>
  <c r="J3" i="1"/>
  <c r="BK2" i="2"/>
  <c r="AU2" i="2"/>
  <c r="AE2" i="2"/>
  <c r="O2" i="2"/>
  <c r="BG1" i="2"/>
  <c r="AQ1" i="2"/>
  <c r="AA1" i="2"/>
  <c r="BC1" i="2"/>
  <c r="T3" i="1"/>
  <c r="AK1" i="2"/>
  <c r="DJ3" i="1"/>
  <c r="CO3" i="1"/>
  <c r="CD3" i="1"/>
  <c r="BT3" i="1"/>
  <c r="BI3" i="1"/>
  <c r="AX3" i="1"/>
  <c r="AN3" i="1"/>
  <c r="AC3" i="1"/>
  <c r="M3" i="1"/>
  <c r="H3" i="1"/>
  <c r="BI2" i="2"/>
  <c r="AS2" i="2"/>
  <c r="AC2" i="2"/>
  <c r="M2" i="2"/>
  <c r="BE1" i="2"/>
  <c r="AO1" i="2"/>
  <c r="Y1" i="2"/>
  <c r="CC3" i="1"/>
  <c r="AW3" i="1"/>
  <c r="K2" i="2"/>
  <c r="G1" i="2"/>
  <c r="CL3" i="1"/>
  <c r="Y2" i="2"/>
  <c r="DP3" i="1"/>
  <c r="CT3" i="1"/>
  <c r="CK3" i="1"/>
  <c r="BZ3" i="1"/>
  <c r="BP3" i="1"/>
  <c r="BE3" i="1"/>
  <c r="AT3" i="1"/>
  <c r="AJ3" i="1"/>
  <c r="Y3" i="1"/>
  <c r="R3" i="1"/>
  <c r="BC2" i="2"/>
  <c r="AM2" i="2"/>
  <c r="W2" i="2"/>
  <c r="G2" i="2"/>
  <c r="AY1" i="2"/>
  <c r="AI1" i="2"/>
  <c r="S1" i="2"/>
  <c r="BR3" i="1"/>
  <c r="AL3" i="1"/>
  <c r="BG2" i="2"/>
  <c r="W1" i="2"/>
  <c r="CV3" i="1"/>
  <c r="AK3" i="1"/>
  <c r="AO2" i="2"/>
  <c r="B4" i="5" l="1"/>
  <c r="C4" i="5"/>
  <c r="D4" i="5"/>
  <c r="E4" i="5"/>
  <c r="F4" i="5"/>
  <c r="G4" i="5"/>
  <c r="H4" i="5"/>
  <c r="I4" i="5"/>
  <c r="J4" i="5"/>
  <c r="K4" i="5"/>
  <c r="L4" i="5"/>
  <c r="M4" i="5"/>
  <c r="N4" i="5"/>
  <c r="B5" i="5"/>
  <c r="C5" i="5"/>
  <c r="D5" i="5"/>
  <c r="E5" i="5"/>
  <c r="F5" i="5"/>
  <c r="G5" i="5"/>
  <c r="H5" i="5"/>
  <c r="I5" i="5"/>
  <c r="J5" i="5"/>
  <c r="K5" i="5"/>
  <c r="L5" i="5"/>
  <c r="M5" i="5"/>
  <c r="N5" i="5"/>
  <c r="B6" i="5"/>
  <c r="C6" i="5"/>
  <c r="D6" i="5"/>
  <c r="E6" i="5"/>
  <c r="F6" i="5"/>
  <c r="G6" i="5"/>
  <c r="H6" i="5"/>
  <c r="I6" i="5"/>
  <c r="J6" i="5"/>
  <c r="K6" i="5"/>
  <c r="L6" i="5"/>
  <c r="M6" i="5"/>
  <c r="N6" i="5"/>
  <c r="B7" i="5"/>
  <c r="C7" i="5"/>
  <c r="D7" i="5"/>
  <c r="E7" i="5"/>
  <c r="F7" i="5"/>
  <c r="G7" i="5"/>
  <c r="H7" i="5"/>
  <c r="I7" i="5"/>
  <c r="J7" i="5"/>
  <c r="K7" i="5"/>
  <c r="L7" i="5"/>
  <c r="M7" i="5"/>
  <c r="N7" i="5"/>
  <c r="B8" i="5"/>
  <c r="C8" i="5"/>
  <c r="D8" i="5"/>
  <c r="E8" i="5"/>
  <c r="F8" i="5"/>
  <c r="G8" i="5"/>
  <c r="H8" i="5"/>
  <c r="I8" i="5"/>
  <c r="J8" i="5"/>
  <c r="K8" i="5"/>
  <c r="L8" i="5"/>
  <c r="M8" i="5"/>
  <c r="N8" i="5"/>
  <c r="B9" i="5"/>
  <c r="C9" i="5"/>
  <c r="D9" i="5"/>
  <c r="E9" i="5"/>
  <c r="F9" i="5"/>
  <c r="G9" i="5"/>
  <c r="H9" i="5"/>
  <c r="I9" i="5"/>
  <c r="J9" i="5"/>
  <c r="K9" i="5"/>
  <c r="L9" i="5"/>
  <c r="M9" i="5"/>
  <c r="N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C3" i="5"/>
  <c r="D3" i="5"/>
  <c r="E3" i="5"/>
  <c r="F3" i="5"/>
  <c r="G3" i="5"/>
  <c r="H3" i="5"/>
  <c r="I3" i="5"/>
  <c r="J3" i="5"/>
  <c r="K3" i="5"/>
  <c r="L3" i="5"/>
  <c r="M3" i="5"/>
  <c r="N3" i="5"/>
  <c r="B3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B2" i="5"/>
  <c r="C2" i="5"/>
  <c r="D2" i="5"/>
  <c r="E2" i="5"/>
  <c r="F2" i="5"/>
  <c r="G2" i="5"/>
  <c r="H2" i="5"/>
  <c r="I2" i="5"/>
  <c r="J2" i="5"/>
  <c r="K2" i="5"/>
  <c r="L2" i="5"/>
  <c r="M2" i="5"/>
  <c r="N2" i="5"/>
  <c r="A2" i="5"/>
  <c r="AE4" i="6"/>
  <c r="AC4" i="6"/>
  <c r="Y4" i="6"/>
  <c r="AA4" i="6"/>
  <c r="W4" i="6"/>
  <c r="U4" i="6"/>
  <c r="S4" i="6"/>
  <c r="Q4" i="6"/>
  <c r="O4" i="6"/>
  <c r="M4" i="6"/>
  <c r="I4" i="6"/>
  <c r="K4" i="6"/>
  <c r="G4" i="6"/>
  <c r="E4" i="6"/>
  <c r="M293" i="4"/>
  <c r="E293" i="4"/>
  <c r="J276" i="4"/>
  <c r="B276" i="4"/>
  <c r="G263" i="4"/>
  <c r="K253" i="4"/>
  <c r="C253" i="4"/>
  <c r="H247" i="4"/>
  <c r="M228" i="4"/>
  <c r="E228" i="4"/>
  <c r="J218" i="4"/>
  <c r="B218" i="4"/>
  <c r="F203" i="4"/>
  <c r="K189" i="4"/>
  <c r="J181" i="4"/>
  <c r="B181" i="4"/>
  <c r="F156" i="4"/>
  <c r="K135" i="4"/>
  <c r="C135" i="4"/>
  <c r="H133" i="4"/>
  <c r="L122" i="4"/>
  <c r="D122" i="4"/>
  <c r="I109" i="4"/>
  <c r="N95" i="4"/>
  <c r="F95" i="4"/>
  <c r="J83" i="4"/>
  <c r="B83" i="4"/>
  <c r="F71" i="4"/>
  <c r="K64" i="4"/>
  <c r="C64" i="4"/>
  <c r="L83" i="4"/>
  <c r="C276" i="4"/>
  <c r="C218" i="4"/>
  <c r="L135" i="4"/>
  <c r="G95" i="4"/>
  <c r="L293" i="4"/>
  <c r="D293" i="4"/>
  <c r="I276" i="4"/>
  <c r="N263" i="4"/>
  <c r="F263" i="4"/>
  <c r="J253" i="4"/>
  <c r="B253" i="4"/>
  <c r="G247" i="4"/>
  <c r="L228" i="4"/>
  <c r="D228" i="4"/>
  <c r="I218" i="4"/>
  <c r="M203" i="4"/>
  <c r="E203" i="4"/>
  <c r="J189" i="4"/>
  <c r="I181" i="4"/>
  <c r="M156" i="4"/>
  <c r="E156" i="4"/>
  <c r="J135" i="4"/>
  <c r="B135" i="4"/>
  <c r="G133" i="4"/>
  <c r="K122" i="4"/>
  <c r="C122" i="4"/>
  <c r="H109" i="4"/>
  <c r="M95" i="4"/>
  <c r="E95" i="4"/>
  <c r="I83" i="4"/>
  <c r="M71" i="4"/>
  <c r="E71" i="4"/>
  <c r="J64" i="4"/>
  <c r="B64" i="4"/>
  <c r="H95" i="4"/>
  <c r="K276" i="4"/>
  <c r="G203" i="4"/>
  <c r="D135" i="4"/>
  <c r="G71" i="4"/>
  <c r="K293" i="4"/>
  <c r="C293" i="4"/>
  <c r="H276" i="4"/>
  <c r="M263" i="4"/>
  <c r="E263" i="4"/>
  <c r="I253" i="4"/>
  <c r="N247" i="4"/>
  <c r="F247" i="4"/>
  <c r="K228" i="4"/>
  <c r="C228" i="4"/>
  <c r="H218" i="4"/>
  <c r="L203" i="4"/>
  <c r="D203" i="4"/>
  <c r="I189" i="4"/>
  <c r="H181" i="4"/>
  <c r="L156" i="4"/>
  <c r="D156" i="4"/>
  <c r="I135" i="4"/>
  <c r="N133" i="4"/>
  <c r="F133" i="4"/>
  <c r="J122" i="4"/>
  <c r="B122" i="4"/>
  <c r="G109" i="4"/>
  <c r="L95" i="4"/>
  <c r="D95" i="4"/>
  <c r="H83" i="4"/>
  <c r="L71" i="4"/>
  <c r="D71" i="4"/>
  <c r="I64" i="4"/>
  <c r="C109" i="4"/>
  <c r="F293" i="4"/>
  <c r="N228" i="4"/>
  <c r="G156" i="4"/>
  <c r="B109" i="4"/>
  <c r="D64" i="4"/>
  <c r="J293" i="4"/>
  <c r="B293" i="4"/>
  <c r="G276" i="4"/>
  <c r="L263" i="4"/>
  <c r="D263" i="4"/>
  <c r="H253" i="4"/>
  <c r="M247" i="4"/>
  <c r="E247" i="4"/>
  <c r="J228" i="4"/>
  <c r="B228" i="4"/>
  <c r="G218" i="4"/>
  <c r="K203" i="4"/>
  <c r="C203" i="4"/>
  <c r="H189" i="4"/>
  <c r="G181" i="4"/>
  <c r="K156" i="4"/>
  <c r="C156" i="4"/>
  <c r="H135" i="4"/>
  <c r="M133" i="4"/>
  <c r="E133" i="4"/>
  <c r="I122" i="4"/>
  <c r="N109" i="4"/>
  <c r="F109" i="4"/>
  <c r="K95" i="4"/>
  <c r="C95" i="4"/>
  <c r="G83" i="4"/>
  <c r="K71" i="4"/>
  <c r="C71" i="4"/>
  <c r="H64" i="4"/>
  <c r="K109" i="4"/>
  <c r="E64" i="4"/>
  <c r="D253" i="4"/>
  <c r="L189" i="4"/>
  <c r="E122" i="4"/>
  <c r="C83" i="4"/>
  <c r="I293" i="4"/>
  <c r="N276" i="4"/>
  <c r="F276" i="4"/>
  <c r="K263" i="4"/>
  <c r="C263" i="4"/>
  <c r="G253" i="4"/>
  <c r="L247" i="4"/>
  <c r="D247" i="4"/>
  <c r="I228" i="4"/>
  <c r="N218" i="4"/>
  <c r="F218" i="4"/>
  <c r="J203" i="4"/>
  <c r="B203" i="4"/>
  <c r="G189" i="4"/>
  <c r="F181" i="4"/>
  <c r="J156" i="4"/>
  <c r="B156" i="4"/>
  <c r="G135" i="4"/>
  <c r="L133" i="4"/>
  <c r="D133" i="4"/>
  <c r="H122" i="4"/>
  <c r="M109" i="4"/>
  <c r="E109" i="4"/>
  <c r="J95" i="4"/>
  <c r="B95" i="4"/>
  <c r="F83" i="4"/>
  <c r="J71" i="4"/>
  <c r="B71" i="4"/>
  <c r="G64" i="4"/>
  <c r="F122" i="4"/>
  <c r="M64" i="4"/>
  <c r="I247" i="4"/>
  <c r="K181" i="4"/>
  <c r="I133" i="4"/>
  <c r="K83" i="4"/>
  <c r="H293" i="4"/>
  <c r="M276" i="4"/>
  <c r="E276" i="4"/>
  <c r="J263" i="4"/>
  <c r="B263" i="4"/>
  <c r="F253" i="4"/>
  <c r="K247" i="4"/>
  <c r="C247" i="4"/>
  <c r="H228" i="4"/>
  <c r="M218" i="4"/>
  <c r="E218" i="4"/>
  <c r="I203" i="4"/>
  <c r="N189" i="4"/>
  <c r="M181" i="4"/>
  <c r="E181" i="4"/>
  <c r="I156" i="4"/>
  <c r="N135" i="4"/>
  <c r="F135" i="4"/>
  <c r="K133" i="4"/>
  <c r="C133" i="4"/>
  <c r="G122" i="4"/>
  <c r="L109" i="4"/>
  <c r="D109" i="4"/>
  <c r="I95" i="4"/>
  <c r="M83" i="4"/>
  <c r="E83" i="4"/>
  <c r="I71" i="4"/>
  <c r="N64" i="4"/>
  <c r="F64" i="4"/>
  <c r="D83" i="4"/>
  <c r="H263" i="4"/>
  <c r="K218" i="4"/>
  <c r="M122" i="4"/>
  <c r="G293" i="4"/>
  <c r="L276" i="4"/>
  <c r="D276" i="4"/>
  <c r="I263" i="4"/>
  <c r="M253" i="4"/>
  <c r="E253" i="4"/>
  <c r="J247" i="4"/>
  <c r="B247" i="4"/>
  <c r="G228" i="4"/>
  <c r="L218" i="4"/>
  <c r="D218" i="4"/>
  <c r="H203" i="4"/>
  <c r="M189" i="4"/>
  <c r="L181" i="4"/>
  <c r="D181" i="4"/>
  <c r="H156" i="4"/>
  <c r="M135" i="4"/>
  <c r="E135" i="4"/>
  <c r="J133" i="4"/>
  <c r="B133" i="4"/>
  <c r="H71" i="4"/>
  <c r="L253" i="4"/>
  <c r="F228" i="4"/>
  <c r="C181" i="4"/>
  <c r="J109" i="4"/>
  <c r="L64" i="4"/>
  <c r="DG1" i="1"/>
  <c r="DG2" i="1"/>
  <c r="I2" i="2"/>
  <c r="DC1" i="1"/>
  <c r="CY1" i="1"/>
  <c r="I1" i="2"/>
  <c r="CY2" i="1"/>
  <c r="DC2" i="1"/>
  <c r="DO1" i="1" l="1"/>
  <c r="K3" i="1"/>
  <c r="CE3" i="1"/>
  <c r="CA3" i="1"/>
  <c r="BO3" i="1"/>
  <c r="DO2" i="1"/>
  <c r="AA3" i="1"/>
  <c r="BS3" i="1"/>
  <c r="O3" i="1"/>
  <c r="AQ3" i="1"/>
  <c r="CQ1" i="1"/>
  <c r="W3" i="1"/>
  <c r="CM3" i="1"/>
  <c r="DK3" i="1"/>
  <c r="G3" i="1"/>
  <c r="CI3" i="1"/>
  <c r="AE3" i="1"/>
  <c r="AU3" i="1"/>
  <c r="AI3" i="1"/>
  <c r="BK3" i="1"/>
  <c r="BW3" i="1"/>
  <c r="AY3" i="1"/>
  <c r="BG3" i="1"/>
  <c r="CQ2" i="1"/>
  <c r="S3" i="1"/>
  <c r="BC3" i="1"/>
  <c r="AM3" i="1"/>
  <c r="CU3" i="1"/>
  <c r="CU1" i="1" l="1"/>
  <c r="BC2" i="1"/>
  <c r="AI1" i="1"/>
  <c r="AE2" i="1"/>
  <c r="AQ1" i="1"/>
  <c r="BS2" i="1"/>
  <c r="O1" i="1"/>
  <c r="BO1" i="1"/>
  <c r="G2" i="1"/>
  <c r="CA1" i="1"/>
  <c r="S1" i="1"/>
  <c r="AY2" i="1"/>
  <c r="CI1" i="1"/>
  <c r="DK2" i="1"/>
  <c r="AA1" i="1"/>
  <c r="CA2" i="1"/>
  <c r="S2" i="1"/>
  <c r="AU1" i="1"/>
  <c r="AA2" i="1"/>
  <c r="BG1" i="1"/>
  <c r="AE1" i="1"/>
  <c r="CU2" i="1"/>
  <c r="BW1" i="1"/>
  <c r="AI2" i="1"/>
  <c r="CM1" i="1"/>
  <c r="AQ2" i="1"/>
  <c r="CE1" i="1"/>
  <c r="AM1" i="1"/>
  <c r="CI2" i="1"/>
  <c r="BW2" i="1"/>
  <c r="CM2" i="1"/>
  <c r="CE2" i="1"/>
  <c r="BS1" i="1"/>
  <c r="AY1" i="1"/>
  <c r="BO2" i="1"/>
  <c r="DK1" i="1"/>
  <c r="K2" i="1"/>
  <c r="AM2" i="1"/>
  <c r="BK1" i="1"/>
  <c r="AU2" i="1"/>
  <c r="G1" i="1"/>
  <c r="W1" i="1"/>
  <c r="O2" i="1"/>
  <c r="K1" i="1"/>
  <c r="BC1" i="1"/>
  <c r="BG2" i="1"/>
  <c r="BK2" i="1"/>
  <c r="W2" i="1"/>
</calcChain>
</file>

<file path=xl/sharedStrings.xml><?xml version="1.0" encoding="utf-8"?>
<sst xmlns="http://schemas.openxmlformats.org/spreadsheetml/2006/main" count="526" uniqueCount="380">
  <si>
    <t>PX_LAST</t>
  </si>
  <si>
    <t>912828LA6</t>
  </si>
  <si>
    <t>912828DF4</t>
  </si>
  <si>
    <t>912828BV1</t>
  </si>
  <si>
    <t>912828DG2</t>
  </si>
  <si>
    <t>912828DR8</t>
  </si>
  <si>
    <t>912828ES5</t>
  </si>
  <si>
    <t>912828KH2</t>
  </si>
  <si>
    <t>912828KB5</t>
  </si>
  <si>
    <t>912828KK5</t>
  </si>
  <si>
    <t>912828LB4</t>
  </si>
  <si>
    <t>912828HV5</t>
  </si>
  <si>
    <t>912828JD3</t>
  </si>
  <si>
    <t>912828JW1</t>
  </si>
  <si>
    <t>912828KJ8</t>
  </si>
  <si>
    <t>912828KY5</t>
  </si>
  <si>
    <t>912828DM9</t>
  </si>
  <si>
    <t>912828EE6</t>
  </si>
  <si>
    <t>912828EW6</t>
  </si>
  <si>
    <t>912828KZ2</t>
  </si>
  <si>
    <t>912828GH7</t>
  </si>
  <si>
    <t>912828HA1</t>
  </si>
  <si>
    <t>912828HR4</t>
  </si>
  <si>
    <t>912828JH4</t>
  </si>
  <si>
    <t>912828KD1</t>
  </si>
  <si>
    <t>912828LJ7</t>
  </si>
  <si>
    <t>912810ET1</t>
  </si>
  <si>
    <t>912810EW4</t>
  </si>
  <si>
    <t>912810EZ7</t>
  </si>
  <si>
    <t>912810FG8</t>
  </si>
  <si>
    <t>Dates</t>
  </si>
  <si>
    <t>1Y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</si>
  <si>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</si>
  <si>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</si>
  <si>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</si>
  <si>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</si>
  <si>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</si>
  <si>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</si>
  <si>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</si>
  <si>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</si>
  <si>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</si>
  <si>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15Y</t>
  </si>
  <si>
    <t>20Y</t>
  </si>
  <si>
    <t>30Y</t>
  </si>
  <si>
    <t>9/5/2008</t>
  </si>
  <si>
    <t>8/29/2008</t>
  </si>
  <si>
    <t>8/22/2008</t>
  </si>
  <si>
    <t>8/15/2008</t>
  </si>
  <si>
    <t>8/8/2008</t>
  </si>
  <si>
    <t>8/1/2008</t>
  </si>
  <si>
    <t>7/25/2008</t>
  </si>
  <si>
    <t>7/18/2008</t>
  </si>
  <si>
    <t>7/11/2008</t>
  </si>
  <si>
    <t>7/4/2008</t>
  </si>
  <si>
    <t>6/27/2008</t>
  </si>
  <si>
    <t>6/20/2008</t>
  </si>
  <si>
    <t>6/13/2008</t>
  </si>
  <si>
    <t>6/6/2008</t>
  </si>
  <si>
    <t>5/30/2008</t>
  </si>
  <si>
    <t>5/23/2008</t>
  </si>
  <si>
    <t>5/16/2008</t>
  </si>
  <si>
    <t>5/9/2008</t>
  </si>
  <si>
    <t>5/2/2008</t>
  </si>
  <si>
    <t>4/25/2008</t>
  </si>
  <si>
    <t>4/18/2008</t>
  </si>
  <si>
    <t>4/11/2008</t>
  </si>
  <si>
    <t>4/4/2008</t>
  </si>
  <si>
    <t>3/28/2008</t>
  </si>
  <si>
    <t>3/21/2008</t>
  </si>
  <si>
    <t>3/14/2008</t>
  </si>
  <si>
    <t>3/7/2008</t>
  </si>
  <si>
    <t>2/29/2008</t>
  </si>
  <si>
    <t>2/22/2008</t>
  </si>
  <si>
    <t>2/15/2008</t>
  </si>
  <si>
    <t>2/8/2008</t>
  </si>
  <si>
    <t>2/1/2008</t>
  </si>
  <si>
    <t>1/25/2008</t>
  </si>
  <si>
    <t>1/18/2008</t>
  </si>
  <si>
    <t>1/11/2008</t>
  </si>
  <si>
    <t>1/4/2008</t>
  </si>
  <si>
    <t>12/28/2007</t>
  </si>
  <si>
    <t>12/21/2007</t>
  </si>
  <si>
    <t>12/14/2007</t>
  </si>
  <si>
    <t>12/7/2007</t>
  </si>
  <si>
    <t>11/30/2007</t>
  </si>
  <si>
    <t>11/23/2007</t>
  </si>
  <si>
    <t>11/16/2007</t>
  </si>
  <si>
    <t>11/9/2007</t>
  </si>
  <si>
    <t>11/2/2007</t>
  </si>
  <si>
    <t>10/26/2007</t>
  </si>
  <si>
    <t>10/19/2007</t>
  </si>
  <si>
    <t>10/12/2007</t>
  </si>
  <si>
    <t>10/5/2007</t>
  </si>
  <si>
    <t>9/28/2007</t>
  </si>
  <si>
    <t>9/21/2007</t>
  </si>
  <si>
    <t>9/14/2007</t>
  </si>
  <si>
    <t>9/7/2007</t>
  </si>
  <si>
    <t>8/31/2007</t>
  </si>
  <si>
    <t>8/24/2007</t>
  </si>
  <si>
    <t>8/17/2007</t>
  </si>
  <si>
    <t>8/10/2007</t>
  </si>
  <si>
    <t>8/3/2007</t>
  </si>
  <si>
    <t>7/27/2007</t>
  </si>
  <si>
    <t>7/20/2007</t>
  </si>
  <si>
    <t>7/13/2007</t>
  </si>
  <si>
    <t>7/6/2007</t>
  </si>
  <si>
    <t>6/29/2007</t>
  </si>
  <si>
    <t>6/22/2007</t>
  </si>
  <si>
    <t>6/15/2007</t>
  </si>
  <si>
    <t>6/8/2007</t>
  </si>
  <si>
    <t>6/1/2007</t>
  </si>
  <si>
    <t>5/25/2007</t>
  </si>
  <si>
    <t>5/18/2007</t>
  </si>
  <si>
    <t>5/11/2007</t>
  </si>
  <si>
    <t>5/4/2007</t>
  </si>
  <si>
    <t>4/27/2007</t>
  </si>
  <si>
    <t>4/20/2007</t>
  </si>
  <si>
    <t>4/13/2007</t>
  </si>
  <si>
    <t>4/6/2007</t>
  </si>
  <si>
    <t>3/30/2007</t>
  </si>
  <si>
    <t>3/23/2007</t>
  </si>
  <si>
    <t>3/16/2007</t>
  </si>
  <si>
    <t>3/9/2007</t>
  </si>
  <si>
    <t>3/2/2007</t>
  </si>
  <si>
    <t>2/23/2007</t>
  </si>
  <si>
    <t>2/16/2007</t>
  </si>
  <si>
    <t>2/9/2007</t>
  </si>
  <si>
    <t>2/2/2007</t>
  </si>
  <si>
    <t>1/26/2007</t>
  </si>
  <si>
    <t>1/19/2007</t>
  </si>
  <si>
    <t>1/12/2007</t>
  </si>
  <si>
    <t>1/5/2007</t>
  </si>
  <si>
    <t>12/29/2006</t>
  </si>
  <si>
    <t>12/22/2006</t>
  </si>
  <si>
    <t>12/15/2006</t>
  </si>
  <si>
    <t>12/8/2006</t>
  </si>
  <si>
    <t>12/1/2006</t>
  </si>
  <si>
    <t>11/24/2006</t>
  </si>
  <si>
    <t>11/17/2006</t>
  </si>
  <si>
    <t>11/10/2006</t>
  </si>
  <si>
    <t>11/3/2006</t>
  </si>
  <si>
    <t>10/27/2006</t>
  </si>
  <si>
    <t>10/20/2006</t>
  </si>
  <si>
    <t>10/13/2006</t>
  </si>
  <si>
    <t>10/6/2006</t>
  </si>
  <si>
    <t>9/29/2006</t>
  </si>
  <si>
    <t>9/22/2006</t>
  </si>
  <si>
    <t>9/15/2006</t>
  </si>
  <si>
    <t>9/8/2006</t>
  </si>
  <si>
    <t>9/1/2006</t>
  </si>
  <si>
    <t>8/25/2006</t>
  </si>
  <si>
    <t>8/18/2006</t>
  </si>
  <si>
    <t>8/11/2006</t>
  </si>
  <si>
    <t>8/4/2006</t>
  </si>
  <si>
    <t>7/28/2006</t>
  </si>
  <si>
    <t>7/21/2006</t>
  </si>
  <si>
    <t>7/14/2006</t>
  </si>
  <si>
    <t>7/7/2006</t>
  </si>
  <si>
    <t>6/30/2006</t>
  </si>
  <si>
    <t>6/23/2006</t>
  </si>
  <si>
    <t>6/16/2006</t>
  </si>
  <si>
    <t>6/9/2006</t>
  </si>
  <si>
    <t>6/2/2006</t>
  </si>
  <si>
    <t>5/26/2006</t>
  </si>
  <si>
    <t>5/19/2006</t>
  </si>
  <si>
    <t>5/12/2006</t>
  </si>
  <si>
    <t>5/5/2006</t>
  </si>
  <si>
    <t>4/28/2006</t>
  </si>
  <si>
    <t>4/21/2006</t>
  </si>
  <si>
    <t>4/14/2006</t>
  </si>
  <si>
    <t>4/7/2006</t>
  </si>
  <si>
    <t>3/31/2006</t>
  </si>
  <si>
    <t>3/24/2006</t>
  </si>
  <si>
    <t>3/17/2006</t>
  </si>
  <si>
    <t>3/10/2006</t>
  </si>
  <si>
    <t>3/3/2006</t>
  </si>
  <si>
    <t>2/24/2006</t>
  </si>
  <si>
    <t>2/17/2006</t>
  </si>
  <si>
    <t>2/10/2006</t>
  </si>
  <si>
    <t>2/3/2006</t>
  </si>
  <si>
    <t>1/27/2006</t>
  </si>
  <si>
    <t>1/20/2006</t>
  </si>
  <si>
    <t>1/13/2006</t>
  </si>
  <si>
    <t>1/6/2006</t>
  </si>
  <si>
    <t>12/30/2005</t>
  </si>
  <si>
    <t>12/23/2005</t>
  </si>
  <si>
    <t>12/16/2005</t>
  </si>
  <si>
    <t>12/9/2005</t>
  </si>
  <si>
    <t>12/2/2005</t>
  </si>
  <si>
    <t>11/25/2005</t>
  </si>
  <si>
    <t>11/18/2005</t>
  </si>
  <si>
    <t>11/11/2005</t>
  </si>
  <si>
    <t>11/4/2005</t>
  </si>
  <si>
    <t>10/28/2005</t>
  </si>
  <si>
    <t>10/21/2005</t>
  </si>
  <si>
    <t>10/14/2005</t>
  </si>
  <si>
    <t>10/7/2005</t>
  </si>
  <si>
    <t>9/30/2005</t>
  </si>
  <si>
    <t>9/23/2005</t>
  </si>
  <si>
    <t>9/16/2005</t>
  </si>
  <si>
    <t>9/9/2005</t>
  </si>
  <si>
    <t>9/2/2005</t>
  </si>
  <si>
    <t>8/26/2005</t>
  </si>
  <si>
    <t>8/19/2005</t>
  </si>
  <si>
    <t>8/12/2005</t>
  </si>
  <si>
    <t>8/5/2005</t>
  </si>
  <si>
    <t>7/29/2005</t>
  </si>
  <si>
    <t>7/22/2005</t>
  </si>
  <si>
    <t>7/15/2005</t>
  </si>
  <si>
    <t>7/8/2005</t>
  </si>
  <si>
    <t>7/1/2005</t>
  </si>
  <si>
    <t>6/24/2005</t>
  </si>
  <si>
    <t>6/17/2005</t>
  </si>
  <si>
    <t>6/10/2005</t>
  </si>
  <si>
    <t>6/3/2005</t>
  </si>
  <si>
    <t>5/27/2005</t>
  </si>
  <si>
    <t>5/20/2005</t>
  </si>
  <si>
    <t>5/13/2005</t>
  </si>
  <si>
    <t>5/6/2005</t>
  </si>
  <si>
    <t>4/29/2005</t>
  </si>
  <si>
    <t>4/22/2005</t>
  </si>
  <si>
    <t>4/15/2005</t>
  </si>
  <si>
    <t>4/8/2005</t>
  </si>
  <si>
    <t>4/1/2005</t>
  </si>
  <si>
    <t>3/25/2005</t>
  </si>
  <si>
    <t>3/18/2005</t>
  </si>
  <si>
    <t>3/11/2005</t>
  </si>
  <si>
    <t>3/4/2005</t>
  </si>
  <si>
    <t>2/25/2005</t>
  </si>
  <si>
    <t>2/18/2005</t>
  </si>
  <si>
    <t>2/11/2005</t>
  </si>
  <si>
    <t>2/4/2005</t>
  </si>
  <si>
    <t>1/28/2005</t>
  </si>
  <si>
    <t>1/21/2005</t>
  </si>
  <si>
    <t>1/14/2005</t>
  </si>
  <si>
    <t>1/7/2005</t>
  </si>
  <si>
    <t>12/31/2004</t>
  </si>
  <si>
    <t>12/24/2004</t>
  </si>
  <si>
    <t>12/17/2004</t>
  </si>
  <si>
    <t>12/10/2004</t>
  </si>
  <si>
    <t>12/3/2004</t>
  </si>
  <si>
    <t>11/26/2004</t>
  </si>
  <si>
    <t>11/19/2004</t>
  </si>
  <si>
    <t>11/12/2004</t>
  </si>
  <si>
    <t>11/5/2004</t>
  </si>
  <si>
    <t>10/29/2004</t>
  </si>
  <si>
    <t>10/22/2004</t>
  </si>
  <si>
    <t>10/15/2004</t>
  </si>
  <si>
    <t>10/8/2004</t>
  </si>
  <si>
    <t>10/1/2004</t>
  </si>
  <si>
    <t>9/24/2004</t>
  </si>
  <si>
    <t>9/17/2004</t>
  </si>
  <si>
    <t>9/10/2004</t>
  </si>
  <si>
    <t>9/3/2004</t>
  </si>
  <si>
    <t>8/27/2004</t>
  </si>
  <si>
    <t>8/20/2004</t>
  </si>
  <si>
    <t>8/13/2004</t>
  </si>
  <si>
    <t>8/6/2004</t>
  </si>
  <si>
    <t>7/30/2004</t>
  </si>
  <si>
    <t>7/23/2004</t>
  </si>
  <si>
    <t>7/16/2004</t>
  </si>
  <si>
    <t>7/9/2004</t>
  </si>
  <si>
    <t>7/2/2004</t>
  </si>
  <si>
    <t>6/25/2004</t>
  </si>
  <si>
    <t>6/18/2004</t>
  </si>
  <si>
    <t>6/11/2004</t>
  </si>
  <si>
    <t>6/4/2004</t>
  </si>
  <si>
    <t>5/28/2004</t>
  </si>
  <si>
    <t>5/21/2004</t>
  </si>
  <si>
    <t>5/14/2004</t>
  </si>
  <si>
    <t>5/7/2004</t>
  </si>
  <si>
    <t>4/30/2004</t>
  </si>
  <si>
    <t>4/23/2004</t>
  </si>
  <si>
    <t>4/16/2004</t>
  </si>
  <si>
    <t>4/9/2004</t>
  </si>
  <si>
    <t>4/2/2004</t>
  </si>
  <si>
    <t>3/26/2004</t>
  </si>
  <si>
    <t>3/19/2004</t>
  </si>
  <si>
    <t>3/12/2004</t>
  </si>
  <si>
    <t>11/13/2009</t>
  </si>
  <si>
    <t>11/6/2009</t>
  </si>
  <si>
    <t>10/30/2009</t>
  </si>
  <si>
    <t>10/23/2009</t>
  </si>
  <si>
    <t>10/16/2009</t>
  </si>
  <si>
    <t>10/9/2009</t>
  </si>
  <si>
    <t>10/2/2009</t>
  </si>
  <si>
    <t>9/25/2009</t>
  </si>
  <si>
    <t>9/18/2009</t>
  </si>
  <si>
    <t>9/11/2009</t>
  </si>
  <si>
    <t>9/4/2009</t>
  </si>
  <si>
    <t>8/28/2009</t>
  </si>
  <si>
    <t>8/21/2009</t>
  </si>
  <si>
    <t>8/14/2009</t>
  </si>
  <si>
    <t>8/7/2009</t>
  </si>
  <si>
    <t>7/31/2009</t>
  </si>
  <si>
    <t>7/24/2009</t>
  </si>
  <si>
    <t>7/17/2009</t>
  </si>
  <si>
    <t>7/10/2009</t>
  </si>
  <si>
    <t>7/3/2009</t>
  </si>
  <si>
    <t>6/26/2009</t>
  </si>
  <si>
    <t>6/19/2009</t>
  </si>
  <si>
    <t>6/12/2009</t>
  </si>
  <si>
    <t>6/5/2009</t>
  </si>
  <si>
    <t>5/29/2009</t>
  </si>
  <si>
    <t>5/22/2009</t>
  </si>
  <si>
    <t>5/15/2009</t>
  </si>
  <si>
    <t>5/8/2009</t>
  </si>
  <si>
    <t>5/1/2009</t>
  </si>
  <si>
    <t>4/24/2009</t>
  </si>
  <si>
    <t>4/17/2009</t>
  </si>
  <si>
    <t>4/10/2009</t>
  </si>
  <si>
    <t>4/3/2009</t>
  </si>
  <si>
    <t>3/27/2009</t>
  </si>
  <si>
    <t>3/20/2009</t>
  </si>
  <si>
    <t>3/13/2009</t>
  </si>
  <si>
    <t>3/6/2009</t>
  </si>
  <si>
    <t>2/27/2009</t>
  </si>
  <si>
    <t>2/20/2009</t>
  </si>
  <si>
    <t>2/13/2009</t>
  </si>
  <si>
    <t>2/6/2009</t>
  </si>
  <si>
    <t>1/30/2009</t>
  </si>
  <si>
    <t>1/23/2009</t>
  </si>
  <si>
    <t>1/16/2009</t>
  </si>
  <si>
    <t>1/9/2009</t>
  </si>
  <si>
    <t>1/2/2009</t>
  </si>
  <si>
    <t>12/26/2008</t>
  </si>
  <si>
    <t>12/19/2008</t>
  </si>
  <si>
    <t>12/12/2008</t>
  </si>
  <si>
    <t>12/5/2008</t>
  </si>
  <si>
    <t>11/28/2008</t>
  </si>
  <si>
    <t>11/21/2008</t>
  </si>
  <si>
    <t>11/14/2008</t>
  </si>
  <si>
    <t>11/7/2008</t>
  </si>
  <si>
    <t>10/31/2008</t>
  </si>
  <si>
    <t>10/24/2008</t>
  </si>
  <si>
    <t>10/17/2008</t>
  </si>
  <si>
    <t>10/10/2008</t>
  </si>
  <si>
    <t>10/3/2008</t>
  </si>
  <si>
    <t>9/26/2008</t>
  </si>
  <si>
    <t>9/19/2008</t>
  </si>
  <si>
    <t>9/12/2008</t>
  </si>
  <si>
    <t>MATURITY</t>
  </si>
  <si>
    <t>SECURITY</t>
  </si>
  <si>
    <t>COUPON</t>
  </si>
  <si>
    <t>912810FR4</t>
  </si>
  <si>
    <t>912810FS2</t>
  </si>
  <si>
    <t>USSWIT1 Curncy</t>
  </si>
  <si>
    <t>USSWIT10 Curncy</t>
  </si>
  <si>
    <t>USSWIT7 Curncy</t>
  </si>
  <si>
    <t>USSWIT12 Curncy</t>
  </si>
  <si>
    <t>USSWIT15 Curncy</t>
  </si>
  <si>
    <t>USSWIT2 Curncy</t>
  </si>
  <si>
    <t>USSWIT20 Curncy</t>
  </si>
  <si>
    <t>USSWIT25 Curncy</t>
  </si>
  <si>
    <t>USSWIT3 Curncy</t>
  </si>
  <si>
    <t>USSWIT4 Curncy</t>
  </si>
  <si>
    <t>USSWIT5 Curncy</t>
  </si>
  <si>
    <t>USSWIT6 Curncy</t>
  </si>
  <si>
    <t>USSWIT8 Curncy</t>
  </si>
  <si>
    <t>USSWIT9 Curncy</t>
  </si>
  <si>
    <t>1y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</si>
  <si>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</si>
  <si>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</si>
  <si>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</si>
  <si>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</si>
  <si>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</si>
  <si>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</si>
  <si>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</si>
  <si>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</si>
  <si>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</si>
  <si>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12y</t>
  </si>
  <si>
    <t>15y</t>
  </si>
  <si>
    <t>20y</t>
  </si>
  <si>
    <t>25y</t>
  </si>
  <si>
    <t>Date</t>
  </si>
  <si>
    <t>IDX_RATIO</t>
  </si>
  <si>
    <t>PX_DIRTY_MID</t>
  </si>
  <si>
    <t>Dirty Price</t>
  </si>
  <si>
    <t>Inf Factor</t>
  </si>
  <si>
    <t>Real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</si>
</sst>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3" borderId="0"/>
  </cellStyleXfs>
  <cellXfs count="23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/>
    <xf numFmtId="0" fontId="4" fillId="3" borderId="0" xfId="2" applyNumberFormat="1" applyFont="1" applyFill="1" applyBorder="1" applyAlignment="1" applyProtection="1"/>
    <xf numFmtId="14" fontId="0" fillId="2" borderId="0" xfId="0" applyNumberFormat="1" applyFill="1"/>
    <xf numFmtId="0" fontId="0" fillId="2" borderId="0" xfId="0" applyFill="1"/>
    <xf numFmtId="0" fontId="3" fillId="0" borderId="0" xfId="0" applyFont="1"/>
    <xf numFmtId="14" fontId="3" fillId="0" borderId="0" xfId="0" applyNumberFormat="1" applyFont="1"/>
    <xf numFmtId="0" fontId="3" fillId="0" borderId="0" xfId="0" applyFont="1" applyAlignment="1">
      <alignment vertical="center" wrapText="1"/>
    </xf>
    <xf numFmtId="0" fontId="5" fillId="2" borderId="0" xfId="0" applyFont="1" applyFill="1"/>
    <xf numFmtId="0" fontId="3" fillId="2" borderId="0" xfId="0" applyFont="1" applyFill="1"/>
    <xf numFmtId="0" fontId="3" fillId="4" borderId="0" xfId="0" applyFont="1" applyFill="1"/>
    <xf numFmtId="0" fontId="0" fillId="0" borderId="0" xfId="0" applyFill="1"/>
    <xf numFmtId="0" fontId="2" fillId="5" borderId="0" xfId="0" applyFont="1" applyFill="1" applyAlignment="1">
      <alignment horizontal="center"/>
    </xf>
    <xf numFmtId="44" fontId="0" fillId="0" borderId="0" xfId="1" applyFont="1"/>
    <xf numFmtId="0" fontId="3" fillId="0" borderId="0" xfId="0" applyFont="1" applyFill="1"/>
    <xf numFmtId="0" fontId="3" fillId="0" borderId="0" xfId="0" applyFont="1" applyFill="1" applyAlignment="1">
      <alignment vertical="center" wrapText="1"/>
    </xf>
    <xf numFmtId="0" fontId="5" fillId="0" borderId="0" xfId="0" applyFont="1" applyFill="1"/>
    <xf numFmtId="0" fontId="5" fillId="2" borderId="1" xfId="0" applyFont="1" applyFill="1" applyBorder="1"/>
    <xf numFmtId="0" fontId="5" fillId="2" borderId="2" xfId="0" applyFont="1" applyFill="1" applyBorder="1"/>
    <xf numFmtId="0" fontId="5" fillId="2" borderId="3" xfId="0" applyFont="1" applyFill="1" applyBorder="1"/>
    <xf numFmtId="14" fontId="3" fillId="0" borderId="0" xfId="0" applyNumberFormat="1" applyFont="1" applyFill="1" applyAlignment="1">
      <alignment horizontal="left"/>
    </xf>
    <xf numFmtId="0" fontId="0" fillId="0" borderId="0" xfId="1" applyNumberFormat="1" applyFont="1"/>
  </cellXfs>
  <cellStyles count="3">
    <cellStyle name="blp_column_header" xfId="2"/>
    <cellStyle name="Currency" xfId="1" builtinId="4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1.15008</v>
        <stp/>
        <stp>##V3_BDHV12</stp>
        <stp>912810FR4 Govt</stp>
        <stp>IDX_RATIO</stp>
        <stp>12/29/2008</stp>
        <stp>12/29/2008</stp>
        <stp>[Fixed Income  Prices 2004-2009.xlsx]TIPS!R1156C108</stp>
        <tr r="DD1156" s="1"/>
      </tp>
      <tp t="e">
        <v>#N/A</v>
        <stp/>
        <stp>##V3_BDHV12</stp>
        <stp>912833DC Govt</stp>
        <stp>YLD_YTM_ASK</stp>
        <stp>20040820</stp>
        <stp>20041112</stp>
        <stp>[Fixed Income  Prices 2004-2009.xlsx]STRIP Yield Curve!R263C9</stp>
        <stp>Days=N</stp>
        <stp>Fill=B</stp>
        <stp>Sort=D</stp>
        <stp>Per=cW</stp>
        <stp>Dts=H</stp>
        <stp>cols=1;rows=13</stp>
        <tr r="I263" s="4"/>
      </tp>
      <tp>
        <v>4.5</v>
        <stp/>
        <stp>##V3_BDPV12</stp>
        <stp>912828EW6 Govt</stp>
        <stp>CPN</stp>
        <stp>[Fixed Income  Prices 2004-2009.xlsx]BONDS DIRTY PRICE!R1C41</stp>
        <tr r="AO1" s="2"/>
      </tp>
      <tp>
        <v>1.1628799999999999</v>
        <stp/>
        <stp>##V3_BDHV12</stp>
        <stp>912810FR4 Govt</stp>
        <stp>IDX_RATIO</stp>
        <stp>10/28/2008</stp>
        <stp>10/28/2008</stp>
        <stp>[Fixed Income  Prices 2004-2009.xlsx]TIPS!R1112C108</stp>
        <tr r="DD1112" s="1"/>
      </tp>
      <tp>
        <v>4.25</v>
        <stp/>
        <stp>##V3_BDPV12</stp>
        <stp>912828EE6 Govt</stp>
        <stp>CPN</stp>
        <stp>[Fixed Income  Prices 2004-2009.xlsx]BONDS DIRTY PRICE!R1C39</stp>
        <tr r="AM1" s="2"/>
      </tp>
      <tp>
        <v>1.16273</v>
        <stp/>
        <stp>##V3_BDHV12</stp>
        <stp>912810FR4 Govt</stp>
        <stp>IDX_RATIO</stp>
        <stp>10/29/2008</stp>
        <stp>10/29/2008</stp>
        <stp>[Fixed Income  Prices 2004-2009.xlsx]TIPS!R1113C108</stp>
        <tr r="DD1113" s="1"/>
      </tp>
      <tp>
        <v>1.16083</v>
        <stp/>
        <stp>##V3_BDHV12</stp>
        <stp>912810FR4 Govt</stp>
        <stp>IDX_RATIO</stp>
        <stp>11/28/2008</stp>
        <stp>11/28/2008</stp>
        <stp>[Fixed Income  Prices 2004-2009.xlsx]TIPS!R1135C108</stp>
        <tr r="DD1135" s="1"/>
      </tp>
      <tp t="e">
        <v>#N/A</v>
        <stp/>
        <stp>##V3_BDHV12</stp>
        <stp>912833DH Govt</stp>
        <stp>YLD_YTM_ASK</stp>
        <stp>20061208</stp>
        <stp>20070427</stp>
        <stp>[Fixed Income  Prices 2004-2009.xlsx]STRIP Yield Curve!R135C9</stp>
        <stp>Days=N</stp>
        <stp>Fill=B</stp>
        <stp>Sort=D</stp>
        <stp>Per=cW</stp>
        <stp>Dts=H</stp>
        <stp>cols=1;rows=21</stp>
        <tr r="I135" s="4"/>
      </tp>
      <tp>
        <v>1.1634800000000001</v>
        <stp/>
        <stp>##V3_BDHV12</stp>
        <stp>912810FR4 Govt</stp>
        <stp>IDX_RATIO</stp>
        <stp>10/24/2008</stp>
        <stp>10/24/2008</stp>
        <stp>[Fixed Income  Prices 2004-2009.xlsx]TIPS!R1110C108</stp>
        <tr r="DD1110" s="1"/>
      </tp>
      <tp>
        <v>1.1609400000000001</v>
        <stp/>
        <stp>##V3_BDHV12</stp>
        <stp>912810FR4 Govt</stp>
        <stp>IDX_RATIO</stp>
        <stp>11/26/2008</stp>
        <stp>11/26/2008</stp>
        <stp>[Fixed Income  Prices 2004-2009.xlsx]TIPS!R1133C108</stp>
        <tr r="DD1133" s="1"/>
      </tp>
      <tp>
        <v>1.16089</v>
        <stp/>
        <stp>##V3_BDHV12</stp>
        <stp>912810FR4 Govt</stp>
        <stp>IDX_RATIO</stp>
        <stp>11/27/2008</stp>
        <stp>11/27/2008</stp>
        <stp>[Fixed Income  Prices 2004-2009.xlsx]TIPS!R1134C108</stp>
        <tr r="DD1134" s="1"/>
      </tp>
      <tp>
        <v>1.15273</v>
        <stp/>
        <stp>##V3_BDHV12</stp>
        <stp>912810FR4 Govt</stp>
        <stp>IDX_RATIO</stp>
        <stp>12/22/2008</stp>
        <stp>12/22/2008</stp>
        <stp>[Fixed Income  Prices 2004-2009.xlsx]TIPS!R1151C108</stp>
        <tr r="DD1151" s="1"/>
      </tp>
      <tp>
        <v>1.1610499999999999</v>
        <stp/>
        <stp>##V3_BDHV12</stp>
        <stp>912810FR4 Govt</stp>
        <stp>IDX_RATIO</stp>
        <stp>11/24/2008</stp>
        <stp>11/24/2008</stp>
        <stp>[Fixed Income  Prices 2004-2009.xlsx]TIPS!R1131C108</stp>
        <tr r="DD1131" s="1"/>
      </tp>
      <tp>
        <v>1.15235</v>
        <stp/>
        <stp>##V3_BDHV12</stp>
        <stp>912810FR4 Govt</stp>
        <stp>IDX_RATIO</stp>
        <stp>12/23/2008</stp>
        <stp>12/23/2008</stp>
        <stp>[Fixed Income  Prices 2004-2009.xlsx]TIPS!R1152C108</stp>
        <tr r="DD1152" s="1"/>
      </tp>
      <tp>
        <v>1.16303</v>
        <stp/>
        <stp>##V3_BDHV12</stp>
        <stp>912810FR4 Govt</stp>
        <stp>IDX_RATIO</stp>
        <stp>10/27/2008</stp>
        <stp>10/27/2008</stp>
        <stp>[Fixed Income  Prices 2004-2009.xlsx]TIPS!R1111C108</stp>
        <tr r="DD1111" s="1"/>
      </tp>
      <tp>
        <v>1.16099</v>
        <stp/>
        <stp>##V3_BDHV12</stp>
        <stp>912810FR4 Govt</stp>
        <stp>IDX_RATIO</stp>
        <stp>11/25/2008</stp>
        <stp>11/25/2008</stp>
        <stp>[Fixed Income  Prices 2004-2009.xlsx]TIPS!R1132C108</stp>
        <tr r="DD1132" s="1"/>
      </tp>
      <tp>
        <v>1.1519699999999999</v>
        <stp/>
        <stp>##V3_BDHV12</stp>
        <stp>912810FR4 Govt</stp>
        <stp>IDX_RATIO</stp>
        <stp>12/24/2008</stp>
        <stp>12/24/2008</stp>
        <stp>[Fixed Income  Prices 2004-2009.xlsx]TIPS!R1153C108</stp>
        <tr r="DD1153" s="1"/>
      </tp>
      <tp>
        <v>1.1639299999999999</v>
        <stp/>
        <stp>##V3_BDHV12</stp>
        <stp>912810FR4 Govt</stp>
        <stp>IDX_RATIO</stp>
        <stp>10/21/2008</stp>
        <stp>10/21/2008</stp>
        <stp>[Fixed Income  Prices 2004-2009.xlsx]TIPS!R1107C108</stp>
        <tr r="DD1107" s="1"/>
      </tp>
      <tp>
        <v>1.1516</v>
        <stp/>
        <stp>##V3_BDHV12</stp>
        <stp>912810FR4 Govt</stp>
        <stp>IDX_RATIO</stp>
        <stp>12/25/2008</stp>
        <stp>12/25/2008</stp>
        <stp>[Fixed Income  Prices 2004-2009.xlsx]TIPS!R1154C108</stp>
        <tr r="DD1154" s="1"/>
      </tp>
      <tp>
        <v>1.16408</v>
        <stp/>
        <stp>##V3_BDHV12</stp>
        <stp>912810FR4 Govt</stp>
        <stp>IDX_RATIO</stp>
        <stp>10/20/2008</stp>
        <stp>10/20/2008</stp>
        <stp>[Fixed Income  Prices 2004-2009.xlsx]TIPS!R1106C108</stp>
        <tr r="DD1106" s="1"/>
      </tp>
      <tp>
        <v>1.1512199999999999</v>
        <stp/>
        <stp>##V3_BDHV12</stp>
        <stp>912810FR4 Govt</stp>
        <stp>IDX_RATIO</stp>
        <stp>12/26/2008</stp>
        <stp>12/26/2008</stp>
        <stp>[Fixed Income  Prices 2004-2009.xlsx]TIPS!R1155C108</stp>
        <tr r="DD1155" s="1"/>
      </tp>
      <tp>
        <v>1.1636299999999999</v>
        <stp/>
        <stp>##V3_BDHV12</stp>
        <stp>912810FR4 Govt</stp>
        <stp>IDX_RATIO</stp>
        <stp>10/23/2008</stp>
        <stp>10/23/2008</stp>
        <stp>[Fixed Income  Prices 2004-2009.xlsx]TIPS!R1109C108</stp>
        <tr r="DD1109" s="1"/>
      </tp>
      <tp t="e">
        <v>#N/A</v>
        <stp/>
        <stp>##V3_BDHV12</stp>
        <stp>912833DC Govt</stp>
        <stp>YLD_YTM_ASK</stp>
        <stp>20070803</stp>
        <stp>20071026</stp>
        <stp>[Fixed Income  Prices 2004-2009.xlsx]STRIP Yield Curve!R109C6</stp>
        <stp>Days=N</stp>
        <stp>Fill=B</stp>
        <stp>Sort=D</stp>
        <stp>Per=cW</stp>
        <stp>Dts=H</stp>
        <stp>cols=1;rows=13</stp>
        <tr r="F109" s="4"/>
      </tp>
      <tp>
        <v>1.1612100000000001</v>
        <stp/>
        <stp>##V3_BDHV12</stp>
        <stp>912810FR4 Govt</stp>
        <stp>IDX_RATIO</stp>
        <stp>11/21/2008</stp>
        <stp>11/21/2008</stp>
        <stp>[Fixed Income  Prices 2004-2009.xlsx]TIPS!R1130C108</stp>
        <tr r="DD1130" s="1"/>
      </tp>
      <tp>
        <v>1.16126</v>
        <stp/>
        <stp>##V3_BDHV12</stp>
        <stp>912810FR4 Govt</stp>
        <stp>IDX_RATIO</stp>
        <stp>11/20/2008</stp>
        <stp>11/20/2008</stp>
        <stp>[Fixed Income  Prices 2004-2009.xlsx]TIPS!R1129C108</stp>
        <tr r="DD1129" s="1"/>
      </tp>
      <tp>
        <v>1.16378</v>
        <stp/>
        <stp>##V3_BDHV12</stp>
        <stp>912810FR4 Govt</stp>
        <stp>IDX_RATIO</stp>
        <stp>10/22/2008</stp>
        <stp>10/22/2008</stp>
        <stp>[Fixed Income  Prices 2004-2009.xlsx]TIPS!R1108C108</stp>
        <tr r="DD1108" s="1"/>
      </tp>
      <tp>
        <v>1.1438600000000001</v>
        <stp/>
        <stp>##V3_BDHV12</stp>
        <stp>912810FR4 Govt</stp>
        <stp>IDX_RATIO</stp>
        <stp>9/8/2009</stp>
        <stp>9/8/2009</stp>
        <stp>[Fixed Income  Prices 2004-2009.xlsx]TIPS!R1337C108</stp>
        <tr r="DD1337" s="1"/>
      </tp>
      <tp>
        <v>1.1216299999999999</v>
        <stp/>
        <stp>##V3_BDHV12</stp>
        <stp>912810FR4 Govt</stp>
        <stp>IDX_RATIO</stp>
        <stp>4/9/2009</stp>
        <stp>4/9/2009</stp>
        <stp>[Fixed Income  Prices 2004-2009.xlsx]TIPS!R1229C108</stp>
        <tr r="DD1229" s="1"/>
      </tp>
      <tp>
        <v>1.1165400000000001</v>
        <stp/>
        <stp>##V3_BDHV12</stp>
        <stp>912810FR4 Govt</stp>
        <stp>IDX_RATIO</stp>
        <stp>3/9/2009</stp>
        <stp>3/9/2009</stp>
        <stp>[Fixed Income  Prices 2004-2009.xlsx]TIPS!R1206C108</stp>
        <tr r="DD1206" s="1"/>
      </tp>
      <tp>
        <v>1.1292</v>
        <stp/>
        <stp>##V3_BDHV12</stp>
        <stp>912810FR4 Govt</stp>
        <stp>IDX_RATIO</stp>
        <stp>6/9/2009</stp>
        <stp>6/9/2009</stp>
        <stp>[Fixed Income  Prices 2004-2009.xlsx]TIPS!R1272C108</stp>
        <tr r="DD1272" s="1"/>
      </tp>
      <tp>
        <v>1.1321099999999999</v>
        <stp/>
        <stp>##V3_BDHV12</stp>
        <stp>912810FR4 Govt</stp>
        <stp>IDX_RATIO</stp>
        <stp>7/9/2009</stp>
        <stp>7/9/2009</stp>
        <stp>[Fixed Income  Prices 2004-2009.xlsx]TIPS!R1294C108</stp>
        <tr r="DD1294" s="1"/>
      </tp>
      <tp>
        <v>1.0052000000000001</v>
        <stp/>
        <stp>##V3_BDHV12</stp>
        <stp>912810FR4 Govt</stp>
        <stp>IDX_RATIO</stp>
        <stp>10/25/2004</stp>
        <stp>10/25/2004</stp>
        <stp>[Fixed Income  Prices 2004-2009.xlsx]TIPS!R68C108</stp>
        <tr r="DD68" s="1"/>
      </tp>
      <tp>
        <v>1.0050300000000001</v>
        <stp/>
        <stp>##V3_BDHV12</stp>
        <stp>912810FR4 Govt</stp>
        <stp>IDX_RATIO</stp>
        <stp>10/15/2004</stp>
        <stp>10/15/2004</stp>
        <stp>[Fixed Income  Prices 2004-2009.xlsx]TIPS!R62C108</stp>
        <tr r="DD62" s="1"/>
      </tp>
      <tp>
        <v>1.0619099999999999</v>
        <stp/>
        <stp>##V3_BDHV12</stp>
        <stp>912828EA4 Govt</stp>
        <stp>IDX_RATIO</stp>
        <stp>6/28/2007</stp>
        <stp>6/28/2007</stp>
        <stp>[Fixed Income  Prices 2004-2009.xlsx]TIPS!R513C72</stp>
        <tr r="BT513" s="1"/>
      </tp>
      <tp>
        <v>1.1015699999999999</v>
        <stp/>
        <stp>##V3_BDHV12</stp>
        <stp>912828DH0 Govt</stp>
        <stp>IDX_RATIO</stp>
        <stp>3/10/2008</stp>
        <stp>3/10/2008</stp>
        <stp>[Fixed Income  Prices 2004-2009.xlsx]TIPS!R824C68</stp>
        <tr r="BP824" s="1"/>
      </tp>
      <tp>
        <v>1.17893</v>
        <stp/>
        <stp>##V3_BDHV12</stp>
        <stp>9128277J5 Govt</stp>
        <stp>IDX_RATIO</stp>
        <stp>1/11/2008</stp>
        <stp>1/11/2008</stp>
        <stp>[Fixed Income  Prices 2004-2009.xlsx]TIPS!R908C36</stp>
        <tr r="AJ908" s="1"/>
      </tp>
      <tp>
        <v>1.12968</v>
        <stp/>
        <stp>##V3_BDHV12</stp>
        <stp>912828EA4 Govt</stp>
        <stp>IDX_RATIO</stp>
        <stp>9/25/2008</stp>
        <stp>9/25/2008</stp>
        <stp>[Fixed Income  Prices 2004-2009.xlsx]TIPS!R838C72</stp>
        <tr r="BT838" s="1"/>
      </tp>
      <tp>
        <v>1.1831199999999999</v>
        <stp/>
        <stp>##V3_BDHV12</stp>
        <stp>9128277J5 Govt</stp>
        <stp>IDX_RATIO</stp>
        <stp>2/21/2008</stp>
        <stp>2/21/2008</stp>
        <stp>[Fixed Income  Prices 2004-2009.xlsx]TIPS!R937C36</stp>
        <tr r="AJ937" s="1"/>
      </tp>
      <tp>
        <v>1.08131</v>
        <stp/>
        <stp>##V3_BDHV12</stp>
        <stp>912828FB1 Govt</stp>
        <stp>IDX_RATIO</stp>
        <stp>8/14/2009</stp>
        <stp>8/14/2009</stp>
        <stp>[Fixed Income  Prices 2004-2009.xlsx]TIPS!R868C32</stp>
        <tr r="AF868" s="1"/>
      </tp>
      <tp>
        <v>1.1885600000000001</v>
        <stp/>
        <stp>##V3_BDHV12</stp>
        <stp>9128277J5 Govt</stp>
        <stp>IDX_RATIO</stp>
        <stp>3/31/2008</stp>
        <stp>3/31/2008</stp>
        <stp>[Fixed Income  Prices 2004-2009.xlsx]TIPS!R963C36</stp>
        <tr r="AJ963" s="1"/>
      </tp>
      <tp>
        <v>1.0547599999999999</v>
        <stp/>
        <stp>##V3_BDHV12</stp>
        <stp>912828FL9 Govt</stp>
        <stp>IDX_RATIO</stp>
        <stp>6/18/2009</stp>
        <stp>6/18/2009</stp>
        <stp>[Fixed Income  Prices 2004-2009.xlsx]TIPS!R770C80</stp>
        <tr r="CB770" s="1"/>
      </tp>
      <tp>
        <v>1.05294</v>
        <stp/>
        <stp>##V3_BDHV12</stp>
        <stp>912828FL9 Govt</stp>
        <stp>IDX_RATIO</stp>
        <stp>5/28/2009</stp>
        <stp>5/28/2009</stp>
        <stp>[Fixed Income  Prices 2004-2009.xlsx]TIPS!R755C80</stp>
        <tr r="CB755" s="1"/>
      </tp>
      <tp>
        <v>1.0241899999999999</v>
        <stp/>
        <stp>##V3_BDHV12</stp>
        <stp>912828HN3 Govt</stp>
        <stp>IDX_RATIO</stp>
        <stp>6/25/2008</stp>
        <stp>6/25/2008</stp>
        <stp>[Fixed Income  Prices 2004-2009.xlsx]TIPS!R124C92</stp>
        <tr r="CN124" s="1"/>
      </tp>
      <tp>
        <v>1.0795300000000001</v>
        <stp/>
        <stp>##V3_BDHV12</stp>
        <stp>912828BD1 Govt</stp>
        <stp>IDX_RATIO</stp>
        <stp>1/19/2006</stp>
        <stp>1/19/2006</stp>
        <stp>[Fixed Income  Prices 2004-2009.xlsx]TIPS!R392C52</stp>
        <tr r="AZ392" s="1"/>
      </tp>
      <tp>
        <v>1.0105299999999999</v>
        <stp/>
        <stp>##V3_BDHV12</stp>
        <stp>912828HN3 Govt</stp>
        <stp>IDX_RATIO</stp>
        <stp>4/17/2009</stp>
        <stp>4/17/2009</stp>
        <stp>[Fixed Income  Prices 2004-2009.xlsx]TIPS!R336C92</stp>
        <tr r="CN336" s="1"/>
      </tp>
      <tp>
        <v>1.0196700000000001</v>
        <stp/>
        <stp>##V3_BDHV12</stp>
        <stp>912828HN3 Govt</stp>
        <stp>IDX_RATIO</stp>
        <stp>7/20/2009</stp>
        <stp>7/20/2009</stp>
        <stp>[Fixed Income  Prices 2004-2009.xlsx]TIPS!R402C92</stp>
        <tr r="CN402" s="1"/>
      </tp>
      <tp>
        <v>1.0621400000000001</v>
        <stp/>
        <stp>##V3_BDHV12</stp>
        <stp>912828EA4 Govt</stp>
        <stp>IDX_RATIO</stp>
        <stp>6/29/2007</stp>
        <stp>6/29/2007</stp>
        <stp>[Fixed Income  Prices 2004-2009.xlsx]TIPS!R514C72</stp>
        <tr r="BT514" s="1"/>
      </tp>
      <tp>
        <v>1.1017399999999999</v>
        <stp/>
        <stp>##V3_BDHV12</stp>
        <stp>912828DH0 Govt</stp>
        <stp>IDX_RATIO</stp>
        <stp>3/11/2008</stp>
        <stp>3/11/2008</stp>
        <stp>[Fixed Income  Prices 2004-2009.xlsx]TIPS!R825C68</stp>
        <tr r="BP825" s="1"/>
      </tp>
      <tp>
        <v>1.1787099999999999</v>
        <stp/>
        <stp>##V3_BDHV12</stp>
        <stp>9128277J5 Govt</stp>
        <stp>IDX_RATIO</stp>
        <stp>1/10/2008</stp>
        <stp>1/10/2008</stp>
        <stp>[Fixed Income  Prices 2004-2009.xlsx]TIPS!R907C36</stp>
        <tr r="AJ907" s="1"/>
      </tp>
      <tp>
        <v>1.1294900000000001</v>
        <stp/>
        <stp>##V3_BDHV12</stp>
        <stp>912828EA4 Govt</stp>
        <stp>IDX_RATIO</stp>
        <stp>9/24/2008</stp>
        <stp>9/24/2008</stp>
        <stp>[Fixed Income  Prices 2004-2009.xlsx]TIPS!R837C72</stp>
        <tr r="BT837" s="1"/>
      </tp>
      <tp>
        <v>1.1831499999999999</v>
        <stp/>
        <stp>##V3_BDHV12</stp>
        <stp>9128277J5 Govt</stp>
        <stp>IDX_RATIO</stp>
        <stp>2/20/2008</stp>
        <stp>2/20/2008</stp>
        <stp>[Fixed Income  Prices 2004-2009.xlsx]TIPS!R936C36</stp>
        <tr r="AJ936" s="1"/>
      </tp>
      <tp>
        <v>1.0514399999999999</v>
        <stp/>
        <stp>##V3_BDHV12</stp>
        <stp>912828EA4 Govt</stp>
        <stp>IDX_RATIO</stp>
        <stp>5/18/2007</stp>
        <stp>5/18/2007</stp>
        <stp>[Fixed Income  Prices 2004-2009.xlsx]TIPS!R484C72</stp>
        <tr r="BT484" s="1"/>
      </tp>
      <tp>
        <v>1.05484</v>
        <stp/>
        <stp>##V3_BDHV12</stp>
        <stp>912828FL9 Govt</stp>
        <stp>IDX_RATIO</stp>
        <stp>6/19/2009</stp>
        <stp>6/19/2009</stp>
        <stp>[Fixed Income  Prices 2004-2009.xlsx]TIPS!R771C80</stp>
        <tr r="CB771" s="1"/>
      </tp>
      <tp>
        <v>1.0530200000000001</v>
        <stp/>
        <stp>##V3_BDHV12</stp>
        <stp>912828FL9 Govt</stp>
        <stp>IDX_RATIO</stp>
        <stp>5/29/2009</stp>
        <stp>5/29/2009</stp>
        <stp>[Fixed Income  Prices 2004-2009.xlsx]TIPS!R756C80</stp>
        <tr r="CB756" s="1"/>
      </tp>
      <tp>
        <v>1.0239799999999999</v>
        <stp/>
        <stp>##V3_BDHV12</stp>
        <stp>912828HN3 Govt</stp>
        <stp>IDX_RATIO</stp>
        <stp>6/24/2008</stp>
        <stp>6/24/2008</stp>
        <stp>[Fixed Income  Prices 2004-2009.xlsx]TIPS!R123C92</stp>
        <tr r="CN123" s="1"/>
      </tp>
      <tp>
        <v>1.0798099999999999</v>
        <stp/>
        <stp>##V3_BDHV12</stp>
        <stp>912828BD1 Govt</stp>
        <stp>IDX_RATIO</stp>
        <stp>1/18/2006</stp>
        <stp>1/18/2006</stp>
        <stp>[Fixed Income  Prices 2004-2009.xlsx]TIPS!R391C52</stp>
        <tr r="AZ391" s="1"/>
      </tp>
      <tp>
        <v>1.01037</v>
        <stp/>
        <stp>##V3_BDHV12</stp>
        <stp>912828HN3 Govt</stp>
        <stp>IDX_RATIO</stp>
        <stp>4/16/2009</stp>
        <stp>4/16/2009</stp>
        <stp>[Fixed Income  Prices 2004-2009.xlsx]TIPS!R335C92</stp>
        <tr r="CN335" s="1"/>
      </tp>
      <tp>
        <v>1.0197700000000001</v>
        <stp/>
        <stp>##V3_BDHV12</stp>
        <stp>912828HN3 Govt</stp>
        <stp>IDX_RATIO</stp>
        <stp>7/21/2009</stp>
        <stp>7/21/2009</stp>
        <stp>[Fixed Income  Prices 2004-2009.xlsx]TIPS!R403C92</stp>
        <tr r="CN403" s="1"/>
      </tp>
      <tp>
        <v>1.10192</v>
        <stp/>
        <stp>##V3_BDHV12</stp>
        <stp>912828DH0 Govt</stp>
        <stp>IDX_RATIO</stp>
        <stp>3/12/2008</stp>
        <stp>3/12/2008</stp>
        <stp>[Fixed Income  Prices 2004-2009.xlsx]TIPS!R826C68</stp>
        <tr r="BP826" s="1"/>
      </tp>
      <tp>
        <v>1.1056999999999999</v>
        <stp/>
        <stp>##V3_BDHV12</stp>
        <stp>912828FB1 Govt</stp>
        <stp>IDX_RATIO</stp>
        <stp>9/18/2008</stp>
        <stp>9/18/2008</stp>
        <stp>[Fixed Income  Prices 2004-2009.xlsx]TIPS!R632C32</stp>
        <tr r="AF632" s="1"/>
      </tp>
      <tp>
        <v>1.05359</v>
        <stp/>
        <stp>##V3_BDHV12</stp>
        <stp>912828GN4 Govt</stp>
        <stp>IDX_RATIO</stp>
        <stp>7/29/2009</stp>
        <stp>7/29/2009</stp>
        <stp>[Fixed Income  Prices 2004-2009.xlsx]TIPS!R596C40</stp>
        <tr r="AN596" s="1"/>
      </tp>
      <tp>
        <v>1.1208499999999999</v>
        <stp/>
        <stp>##V3_BDHV12</stp>
        <stp>912828AF7 Govt</stp>
        <stp>IDX_RATIO</stp>
        <stp>1/29/2007</stp>
        <stp>1/29/2007</stp>
        <stp>[Fixed Income  Prices 2004-2009.xlsx]TIPS!R659C44</stp>
        <tr r="AR659" s="1"/>
      </tp>
      <tp>
        <v>1.1217600000000001</v>
        <stp/>
        <stp>##V3_BDHV12</stp>
        <stp>912828AF7 Govt</stp>
        <stp>IDX_RATIO</stp>
        <stp>2/19/2007</stp>
        <stp>2/19/2007</stp>
        <stp>[Fixed Income  Prices 2004-2009.xlsx]TIPS!R674C44</stp>
        <tr r="AR674" s="1"/>
      </tp>
      <tp>
        <v>1.04803</v>
        <stp/>
        <stp>##V3_BDHV12</stp>
        <stp>912828FL9 Govt</stp>
        <stp>IDX_RATIO</stp>
        <stp>4/29/2008</stp>
        <stp>4/29/2008</stp>
        <stp>[Fixed Income  Prices 2004-2009.xlsx]TIPS!R473C80</stp>
        <tr r="CB473" s="1"/>
      </tp>
      <tp>
        <v>1.0246</v>
        <stp/>
        <stp>##V3_BDHV12</stp>
        <stp>912828HN3 Govt</stp>
        <stp>IDX_RATIO</stp>
        <stp>6/27/2008</stp>
        <stp>6/27/2008</stp>
        <stp>[Fixed Income  Prices 2004-2009.xlsx]TIPS!R126C92</stp>
        <tr r="CN126" s="1"/>
      </tp>
      <tp>
        <v>1.0102</v>
        <stp/>
        <stp>##V3_BDHV12</stp>
        <stp>912828HN3 Govt</stp>
        <stp>IDX_RATIO</stp>
        <stp>4/15/2009</stp>
        <stp>4/15/2009</stp>
        <stp>[Fixed Income  Prices 2004-2009.xlsx]TIPS!R334C92</stp>
        <tr r="CN334" s="1"/>
      </tp>
      <tp>
        <v>1.0686500000000001</v>
        <stp/>
        <stp>##V3_BDHV12</stp>
        <stp>912828FL9 Govt</stp>
        <stp>IDX_RATIO</stp>
        <stp>7/18/2008</stp>
        <stp>7/18/2008</stp>
        <stp>[Fixed Income  Prices 2004-2009.xlsx]TIPS!R531C80</stp>
        <tr r="CB531" s="1"/>
      </tp>
      <tp>
        <v>1.01986</v>
        <stp/>
        <stp>##V3_BDHV12</stp>
        <stp>912828HN3 Govt</stp>
        <stp>IDX_RATIO</stp>
        <stp>7/22/2009</stp>
        <stp>7/22/2009</stp>
        <stp>[Fixed Income  Prices 2004-2009.xlsx]TIPS!R404C92</stp>
        <tr r="CN404" s="1"/>
      </tp>
      <tp>
        <v>1.0398700000000001</v>
        <stp/>
        <stp>##V3_BDHV12</stp>
        <stp>912828BD1 Govt</stp>
        <stp>IDX_RATIO</stp>
        <stp>1/28/2005</stp>
        <stp>1/28/2005</stp>
        <stp>[Fixed Income  Prices 2004-2009.xlsx]TIPS!R140C52</stp>
        <tr r="AZ140" s="1"/>
      </tp>
      <tp>
        <v>1.1021000000000001</v>
        <stp/>
        <stp>##V3_BDHV12</stp>
        <stp>912828DH0 Govt</stp>
        <stp>IDX_RATIO</stp>
        <stp>3/13/2008</stp>
        <stp>3/13/2008</stp>
        <stp>[Fixed Income  Prices 2004-2009.xlsx]TIPS!R827C68</stp>
        <tr r="BP827" s="1"/>
      </tp>
      <tp>
        <v>1.0376300000000001</v>
        <stp/>
        <stp>##V3_BDHV12</stp>
        <stp>912828BD1 Govt</stp>
        <stp>IDX_RATIO</stp>
        <stp>2/18/2005</stp>
        <stp>2/18/2005</stp>
        <stp>[Fixed Income  Prices 2004-2009.xlsx]TIPS!R155C52</stp>
        <tr r="AZ155" s="1"/>
      </tp>
      <tp>
        <v>1.10589</v>
        <stp/>
        <stp>##V3_BDHV12</stp>
        <stp>912828FB1 Govt</stp>
        <stp>IDX_RATIO</stp>
        <stp>9/19/2008</stp>
        <stp>9/19/2008</stp>
        <stp>[Fixed Income  Prices 2004-2009.xlsx]TIPS!R633C32</stp>
        <tr r="AF633" s="1"/>
      </tp>
      <tp>
        <v>1.12988</v>
        <stp/>
        <stp>##V3_BDHV12</stp>
        <stp>912828EA4 Govt</stp>
        <stp>IDX_RATIO</stp>
        <stp>9/26/2008</stp>
        <stp>9/26/2008</stp>
        <stp>[Fixed Income  Prices 2004-2009.xlsx]TIPS!R839C72</stp>
        <tr r="BT839" s="1"/>
      </tp>
      <tp>
        <v>1.18309</v>
        <stp/>
        <stp>##V3_BDHV12</stp>
        <stp>9128277J5 Govt</stp>
        <stp>IDX_RATIO</stp>
        <stp>2/22/2008</stp>
        <stp>2/22/2008</stp>
        <stp>[Fixed Income  Prices 2004-2009.xlsx]TIPS!R938C36</stp>
        <tr r="AJ938" s="1"/>
      </tp>
      <tp>
        <v>1.0822099999999999</v>
        <stp/>
        <stp>##V3_BDHV12</stp>
        <stp>912828FB1 Govt</stp>
        <stp>IDX_RATIO</stp>
        <stp>8/17/2009</stp>
        <stp>8/17/2009</stp>
        <stp>[Fixed Income  Prices 2004-2009.xlsx]TIPS!R869C32</stp>
        <tr r="AF869" s="1"/>
      </tp>
      <tp>
        <v>1.05349</v>
        <stp/>
        <stp>##V3_BDHV12</stp>
        <stp>912828GN4 Govt</stp>
        <stp>IDX_RATIO</stp>
        <stp>7/28/2009</stp>
        <stp>7/28/2009</stp>
        <stp>[Fixed Income  Prices 2004-2009.xlsx]TIPS!R595C40</stp>
        <tr r="AN595" s="1"/>
      </tp>
      <tp>
        <v>1.04793</v>
        <stp/>
        <stp>##V3_BDHV12</stp>
        <stp>912828FL9 Govt</stp>
        <stp>IDX_RATIO</stp>
        <stp>4/28/2008</stp>
        <stp>4/28/2008</stp>
        <stp>[Fixed Income  Prices 2004-2009.xlsx]TIPS!R472C80</stp>
        <tr r="CB472" s="1"/>
      </tp>
      <tp>
        <v>1.0244</v>
        <stp/>
        <stp>##V3_BDHV12</stp>
        <stp>912828HN3 Govt</stp>
        <stp>IDX_RATIO</stp>
        <stp>6/26/2008</stp>
        <stp>6/26/2008</stp>
        <stp>[Fixed Income  Prices 2004-2009.xlsx]TIPS!R125C92</stp>
        <tr r="CN125" s="1"/>
      </tp>
      <tp>
        <v>1.01003</v>
        <stp/>
        <stp>##V3_BDHV12</stp>
        <stp>912828HN3 Govt</stp>
        <stp>IDX_RATIO</stp>
        <stp>4/14/2009</stp>
        <stp>4/14/2009</stp>
        <stp>[Fixed Income  Prices 2004-2009.xlsx]TIPS!R333C92</stp>
        <tr r="CN333" s="1"/>
      </tp>
      <tp>
        <v>1.01996</v>
        <stp/>
        <stp>##V3_BDHV12</stp>
        <stp>912828HN3 Govt</stp>
        <stp>IDX_RATIO</stp>
        <stp>7/23/2009</stp>
        <stp>7/23/2009</stp>
        <stp>[Fixed Income  Prices 2004-2009.xlsx]TIPS!R405C92</stp>
        <tr r="CN405" s="1"/>
      </tp>
      <tp>
        <v>1.1022700000000001</v>
        <stp/>
        <stp>##V3_BDHV12</stp>
        <stp>912828DH0 Govt</stp>
        <stp>IDX_RATIO</stp>
        <stp>3/14/2008</stp>
        <stp>3/14/2008</stp>
        <stp>[Fixed Income  Prices 2004-2009.xlsx]TIPS!R828C68</stp>
        <tr r="BP828" s="1"/>
      </tp>
      <tp>
        <v>1.1798299999999999</v>
        <stp/>
        <stp>##V3_BDHV12</stp>
        <stp>9128277J5 Govt</stp>
        <stp>IDX_RATIO</stp>
        <stp>1/15/2008</stp>
        <stp>1/15/2008</stp>
        <stp>[Fixed Income  Prices 2004-2009.xlsx]TIPS!R910C36</stp>
        <tr r="AJ910" s="1"/>
      </tp>
      <tp>
        <v>1.1830099999999999</v>
        <stp/>
        <stp>##V3_BDHV12</stp>
        <stp>9128277J5 Govt</stp>
        <stp>IDX_RATIO</stp>
        <stp>2/25/2008</stp>
        <stp>2/25/2008</stp>
        <stp>[Fixed Income  Prices 2004-2009.xlsx]TIPS!R939C36</stp>
        <tr r="AJ939" s="1"/>
      </tp>
      <tp>
        <v>1.1017699999999999</v>
        <stp/>
        <stp>##V3_BDHV12</stp>
        <stp>912828BD1 Govt</stp>
        <stp>IDX_RATIO</stp>
        <stp>3/29/2007</stp>
        <stp>3/29/2007</stp>
        <stp>[Fixed Income  Prices 2004-2009.xlsx]TIPS!R702C52</stp>
        <tr r="AZ702" s="1"/>
      </tp>
      <tp>
        <v>1.08012</v>
        <stp/>
        <stp>##V3_BDHV12</stp>
        <stp>912828FB1 Govt</stp>
        <stp>IDX_RATIO</stp>
        <stp>8/10/2009</stp>
        <stp>8/10/2009</stp>
        <stp>[Fixed Income  Prices 2004-2009.xlsx]TIPS!R864C32</stp>
        <tr r="AF864" s="1"/>
      </tp>
      <tp>
        <v>1.0603400000000001</v>
        <stp/>
        <stp>##V3_BDHV12</stp>
        <stp>912828AF7 Govt</stp>
        <stp>IDX_RATIO</stp>
        <stp>3/28/2005</stp>
        <stp>3/28/2005</stp>
        <stp>[Fixed Income  Prices 2004-2009.xlsx]TIPS!R181C44</stp>
        <tr r="AR181" s="1"/>
      </tp>
      <tp>
        <v>1.0337799999999999</v>
        <stp/>
        <stp>##V3_BDHV12</stp>
        <stp>912828HN3 Govt</stp>
        <stp>IDX_RATIO</stp>
        <stp>7/31/2008</stp>
        <stp>7/31/2008</stp>
        <stp>[Fixed Income  Prices 2004-2009.xlsx]TIPS!R150C92</stp>
        <tr r="CN150" s="1"/>
      </tp>
      <tp>
        <v>1.00986</v>
        <stp/>
        <stp>##V3_BDHV12</stp>
        <stp>912828HN3 Govt</stp>
        <stp>IDX_RATIO</stp>
        <stp>4/13/2009</stp>
        <stp>4/13/2009</stp>
        <stp>[Fixed Income  Prices 2004-2009.xlsx]TIPS!R332C92</stp>
        <tr r="CN332" s="1"/>
      </tp>
      <tp>
        <v>1.0200499999999999</v>
        <stp/>
        <stp>##V3_BDHV12</stp>
        <stp>912828HN3 Govt</stp>
        <stp>IDX_RATIO</stp>
        <stp>7/24/2009</stp>
        <stp>7/24/2009</stp>
        <stp>[Fixed Income  Prices 2004-2009.xlsx]TIPS!R406C92</stp>
        <tr r="CN406" s="1"/>
      </tp>
      <tp>
        <v>1.17961</v>
        <stp/>
        <stp>##V3_BDHV12</stp>
        <stp>9128277J5 Govt</stp>
        <stp>IDX_RATIO</stp>
        <stp>1/14/2008</stp>
        <stp>1/14/2008</stp>
        <stp>[Fixed Income  Prices 2004-2009.xlsx]TIPS!R909C36</stp>
        <tr r="AJ909" s="1"/>
      </tp>
      <tp>
        <v>1.1016600000000001</v>
        <stp/>
        <stp>##V3_BDHV12</stp>
        <stp>912828BD1 Govt</stp>
        <stp>IDX_RATIO</stp>
        <stp>3/28/2007</stp>
        <stp>3/28/2007</stp>
        <stp>[Fixed Income  Prices 2004-2009.xlsx]TIPS!R701C52</stp>
        <tr r="AZ701" s="1"/>
      </tp>
      <tp>
        <v>1.0484800000000001</v>
        <stp/>
        <stp>##V3_BDHV12</stp>
        <stp>912828GN4 Govt</stp>
        <stp>IDX_RATIO</stp>
        <stp>5/19/2008</stp>
        <stp>5/19/2008</stp>
        <stp>[Fixed Income  Prices 2004-2009.xlsx]TIPS!R284C40</stp>
        <tr r="AN284" s="1"/>
      </tp>
      <tp>
        <v>1.0804199999999999</v>
        <stp/>
        <stp>##V3_BDHV12</stp>
        <stp>912828FB1 Govt</stp>
        <stp>IDX_RATIO</stp>
        <stp>8/11/2009</stp>
        <stp>8/11/2009</stp>
        <stp>[Fixed Income  Prices 2004-2009.xlsx]TIPS!R865C32</stp>
        <tr r="AF865" s="1"/>
      </tp>
      <tp>
        <v>1.0604100000000001</v>
        <stp/>
        <stp>##V3_BDHV12</stp>
        <stp>912828AF7 Govt</stp>
        <stp>IDX_RATIO</stp>
        <stp>3/29/2005</stp>
        <stp>3/29/2005</stp>
        <stp>[Fixed Income  Prices 2004-2009.xlsx]TIPS!R182C44</stp>
        <tr r="AR182" s="1"/>
      </tp>
      <tp>
        <v>1.0335000000000001</v>
        <stp/>
        <stp>##V3_BDHV12</stp>
        <stp>912828HN3 Govt</stp>
        <stp>IDX_RATIO</stp>
        <stp>7/30/2008</stp>
        <stp>7/30/2008</stp>
        <stp>[Fixed Income  Prices 2004-2009.xlsx]TIPS!R149C92</stp>
        <tr r="CN149" s="1"/>
      </tp>
      <tp>
        <v>1.0231600000000001</v>
        <stp/>
        <stp>##V3_BDHV12</stp>
        <stp>912828HN3 Govt</stp>
        <stp>IDX_RATIO</stp>
        <stp>6/20/2008</stp>
        <stp>6/20/2008</stp>
        <stp>[Fixed Income  Prices 2004-2009.xlsx]TIPS!R121C92</stp>
        <tr r="CN121" s="1"/>
      </tp>
      <tp>
        <v>1.18028</v>
        <stp/>
        <stp>##V3_BDHV12</stp>
        <stp>9128277J5 Govt</stp>
        <stp>IDX_RATIO</stp>
        <stp>1/17/2008</stp>
        <stp>1/17/2008</stp>
        <stp>[Fixed Income  Prices 2004-2009.xlsx]TIPS!R912C36</stp>
        <tr r="AJ912" s="1"/>
      </tp>
      <tp>
        <v>1.0207200000000001</v>
        <stp/>
        <stp>##V3_BDHV12</stp>
        <stp>912828EA4 Govt</stp>
        <stp>IDX_RATIO</stp>
        <stp>4/19/2006</stp>
        <stp>4/19/2006</stp>
        <stp>[Fixed Income  Prices 2004-2009.xlsx]TIPS!R202C72</stp>
        <tr r="BT202" s="1"/>
      </tp>
      <tp>
        <v>1.0386200000000001</v>
        <stp/>
        <stp>##V3_BDHV12</stp>
        <stp>912828FB1 Govt</stp>
        <stp>IDX_RATIO</stp>
        <stp>6/19/2007</stp>
        <stp>6/19/2007</stp>
        <stp>[Fixed Income  Prices 2004-2009.xlsx]TIPS!R305C32</stp>
        <tr r="AF305" s="1"/>
      </tp>
      <tp>
        <v>1.1292899999999999</v>
        <stp/>
        <stp>##V3_BDHV12</stp>
        <stp>912828EA4 Govt</stp>
        <stp>IDX_RATIO</stp>
        <stp>9/23/2008</stp>
        <stp>9/23/2008</stp>
        <stp>[Fixed Income  Prices 2004-2009.xlsx]TIPS!R836C72</stp>
        <tr r="BT836" s="1"/>
      </tp>
      <tp>
        <v>1.0807199999999999</v>
        <stp/>
        <stp>##V3_BDHV12</stp>
        <stp>912828FB1 Govt</stp>
        <stp>IDX_RATIO</stp>
        <stp>8/12/2009</stp>
        <stp>8/12/2009</stp>
        <stp>[Fixed Income  Prices 2004-2009.xlsx]TIPS!R866C32</stp>
        <tr r="AF866" s="1"/>
      </tp>
      <tp>
        <v>1.1829499999999999</v>
        <stp/>
        <stp>##V3_BDHV12</stp>
        <stp>9128277J5 Govt</stp>
        <stp>IDX_RATIO</stp>
        <stp>2/27/2008</stp>
        <stp>2/27/2008</stp>
        <stp>[Fixed Income  Prices 2004-2009.xlsx]TIPS!R941C36</stp>
        <tr r="AJ941" s="1"/>
      </tp>
      <tp>
        <v>1.0716699999999999</v>
        <stp/>
        <stp>##V3_BDHV12</stp>
        <stp>912828BD1 Govt</stp>
        <stp>IDX_RATIO</stp>
        <stp>2/28/2006</stp>
        <stp>2/28/2006</stp>
        <stp>[Fixed Income  Prices 2004-2009.xlsx]TIPS!R420C52</stp>
        <tr r="AZ420" s="1"/>
      </tp>
      <tp>
        <v>1.03338</v>
        <stp/>
        <stp>##V3_BDHV12</stp>
        <stp>912828FB1 Govt</stp>
        <stp>IDX_RATIO</stp>
        <stp>5/28/2007</stp>
        <stp>5/28/2007</stp>
        <stp>[Fixed Income  Prices 2004-2009.xlsx]TIPS!R289C32</stp>
        <tr r="AF289" s="1"/>
      </tp>
      <tp>
        <v>1.0237799999999999</v>
        <stp/>
        <stp>##V3_BDHV12</stp>
        <stp>912828HN3 Govt</stp>
        <stp>IDX_RATIO</stp>
        <stp>6/23/2008</stp>
        <stp>6/23/2008</stp>
        <stp>[Fixed Income  Prices 2004-2009.xlsx]TIPS!R122C92</stp>
        <tr r="CN122" s="1"/>
      </tp>
      <tp>
        <v>1.1028</v>
        <stp/>
        <stp>##V3_BDHV12</stp>
        <stp>912828DH0 Govt</stp>
        <stp>IDX_RATIO</stp>
        <stp>3/17/2008</stp>
        <stp>3/17/2008</stp>
        <stp>[Fixed Income  Prices 2004-2009.xlsx]TIPS!R829C68</stp>
        <tr r="BP829" s="1"/>
      </tp>
      <tp>
        <v>1.1800600000000001</v>
        <stp/>
        <stp>##V3_BDHV12</stp>
        <stp>9128277J5 Govt</stp>
        <stp>IDX_RATIO</stp>
        <stp>1/16/2008</stp>
        <stp>1/16/2008</stp>
        <stp>[Fixed Income  Prices 2004-2009.xlsx]TIPS!R911C36</stp>
        <tr r="AJ911" s="1"/>
      </tp>
      <tp>
        <v>1.0206500000000001</v>
        <stp/>
        <stp>##V3_BDHV12</stp>
        <stp>912828EA4 Govt</stp>
        <stp>IDX_RATIO</stp>
        <stp>4/18/2006</stp>
        <stp>4/18/2006</stp>
        <stp>[Fixed Income  Prices 2004-2009.xlsx]TIPS!R201C72</stp>
        <tr r="BT201" s="1"/>
      </tp>
      <tp>
        <v>1.0384</v>
        <stp/>
        <stp>##V3_BDHV12</stp>
        <stp>912828FB1 Govt</stp>
        <stp>IDX_RATIO</stp>
        <stp>6/18/2007</stp>
        <stp>6/18/2007</stp>
        <stp>[Fixed Income  Prices 2004-2009.xlsx]TIPS!R304C32</stp>
        <tr r="AF304" s="1"/>
      </tp>
      <tp>
        <v>1.1290899999999999</v>
        <stp/>
        <stp>##V3_BDHV12</stp>
        <stp>912828EA4 Govt</stp>
        <stp>IDX_RATIO</stp>
        <stp>9/22/2008</stp>
        <stp>9/22/2008</stp>
        <stp>[Fixed Income  Prices 2004-2009.xlsx]TIPS!R835C72</stp>
        <tr r="BT835" s="1"/>
      </tp>
      <tp>
        <v>1.0810200000000001</v>
        <stp/>
        <stp>##V3_BDHV12</stp>
        <stp>912828FB1 Govt</stp>
        <stp>IDX_RATIO</stp>
        <stp>8/13/2009</stp>
        <stp>8/13/2009</stp>
        <stp>[Fixed Income  Prices 2004-2009.xlsx]TIPS!R867C32</stp>
        <tr r="AF867" s="1"/>
      </tp>
      <tp>
        <v>1.1829799999999999</v>
        <stp/>
        <stp>##V3_BDHV12</stp>
        <stp>9128277J5 Govt</stp>
        <stp>IDX_RATIO</stp>
        <stp>2/26/2008</stp>
        <stp>2/26/2008</stp>
        <stp>[Fixed Income  Prices 2004-2009.xlsx]TIPS!R940C36</stp>
        <tr r="AJ940" s="1"/>
      </tp>
      <tp>
        <v>1.0404199999999999</v>
        <stp/>
        <stp>##V3_BDHV12</stp>
        <stp>912828EA4 Govt</stp>
        <stp>IDX_RATIO</stp>
        <stp>7/28/2006</stp>
        <stp>7/28/2006</stp>
        <stp>[Fixed Income  Prices 2004-2009.xlsx]TIPS!R274C72</stp>
        <tr r="BT274" s="1"/>
      </tp>
      <tp>
        <v>1.0177799999999999</v>
        <stp/>
        <stp>##V3_BDHV12</stp>
        <stp>912828HN3 Govt</stp>
        <stp>IDX_RATIO</stp>
        <stp>6/30/2009</stp>
        <stp>6/30/2009</stp>
        <stp>[Fixed Income  Prices 2004-2009.xlsx]TIPS!R388C92</stp>
        <tr r="CN388" s="1"/>
      </tp>
      <tp>
        <v>1.0336799999999999</v>
        <stp/>
        <stp>##V3_BDHV12</stp>
        <stp>912828FB1 Govt</stp>
        <stp>IDX_RATIO</stp>
        <stp>5/29/2007</stp>
        <stp>5/29/2007</stp>
        <stp>[Fixed Income  Prices 2004-2009.xlsx]TIPS!R290C32</stp>
        <tr r="AF290" s="1"/>
      </tp>
      <tp>
        <v>1.00936</v>
        <stp/>
        <stp>##V3_BDHV12</stp>
        <stp>912828HN3 Govt</stp>
        <stp>IDX_RATIO</stp>
        <stp>4/10/2009</stp>
        <stp>4/10/2009</stp>
        <stp>[Fixed Income  Prices 2004-2009.xlsx]TIPS!R331C92</stp>
        <tr r="CN331" s="1"/>
      </tp>
      <tp>
        <v>1.0265299999999999</v>
        <stp/>
        <stp>##V3_BDHV12</stp>
        <stp>912828GN4 Govt</stp>
        <stp>IDX_RATIO</stp>
        <stp>9/28/2007</stp>
        <stp>9/28/2007</stp>
        <stp>[Fixed Income  Prices 2004-2009.xlsx]TIPS!R118C40</stp>
        <tr r="AN118" s="1"/>
      </tp>
      <tp>
        <v>1.02034</v>
        <stp/>
        <stp>##V3_BDHV12</stp>
        <stp>912828HN3 Govt</stp>
        <stp>IDX_RATIO</stp>
        <stp>7/27/2009</stp>
        <stp>7/27/2009</stp>
        <stp>[Fixed Income  Prices 2004-2009.xlsx]TIPS!R407C92</stp>
        <tr r="CN407" s="1"/>
      </tp>
      <tp>
        <v>1.1045400000000001</v>
        <stp/>
        <stp>##V3_BDHV12</stp>
        <stp>912828FB1 Govt</stp>
        <stp>IDX_RATIO</stp>
        <stp>9/12/2008</stp>
        <stp>9/12/2008</stp>
        <stp>[Fixed Income  Prices 2004-2009.xlsx]TIPS!R628C32</stp>
        <tr r="AF628" s="1"/>
      </tp>
      <tp>
        <v>1.0992900000000001</v>
        <stp/>
        <stp>##V3_BDHV12</stp>
        <stp>912828AF7 Govt</stp>
        <stp>IDX_RATIO</stp>
        <stp>1/31/2006</stp>
        <stp>1/31/2006</stp>
        <stp>[Fixed Income  Prices 2004-2009.xlsx]TIPS!R400C44</stp>
        <tr r="AR400" s="1"/>
      </tp>
      <tp>
        <v>1.1029800000000001</v>
        <stp/>
        <stp>##V3_BDHV12</stp>
        <stp>912828DH0 Govt</stp>
        <stp>IDX_RATIO</stp>
        <stp>3/18/2008</stp>
        <stp>3/18/2008</stp>
        <stp>[Fixed Income  Prices 2004-2009.xlsx]TIPS!R830C68</stp>
        <tr r="BP830" s="1"/>
      </tp>
      <tp>
        <v>1.02058</v>
        <stp/>
        <stp>##V3_BDHV12</stp>
        <stp>912828EA4 Govt</stp>
        <stp>IDX_RATIO</stp>
        <stp>4/17/2006</stp>
        <stp>4/17/2006</stp>
        <stp>[Fixed Income  Prices 2004-2009.xlsx]TIPS!R200C72</stp>
        <tr r="BT200" s="1"/>
      </tp>
      <tp>
        <v>1.06009</v>
        <stp/>
        <stp>##V3_BDHV12</stp>
        <stp>912828EA4 Govt</stp>
        <stp>IDX_RATIO</stp>
        <stp>6/20/2007</stp>
        <stp>6/20/2007</stp>
        <stp>[Fixed Income  Prices 2004-2009.xlsx]TIPS!R507C72</stp>
        <tr r="BT507" s="1"/>
      </tp>
      <tp>
        <v>1.06867</v>
        <stp/>
        <stp>##V3_BDHV12</stp>
        <stp>912828EA4 Govt</stp>
        <stp>IDX_RATIO</stp>
        <stp>7/30/2007</stp>
        <stp>7/30/2007</stp>
        <stp>[Fixed Income  Prices 2004-2009.xlsx]TIPS!R535C72</stp>
        <tr r="BT535" s="1"/>
      </tp>
      <tp>
        <v>1.0470200000000001</v>
        <stp/>
        <stp>##V3_BDHV12</stp>
        <stp>912828GN4 Govt</stp>
        <stp>IDX_RATIO</stp>
        <stp>5/14/2008</stp>
        <stp>5/14/2008</stp>
        <stp>[Fixed Income  Prices 2004-2009.xlsx]TIPS!R281C40</stp>
        <tr r="AN281" s="1"/>
      </tp>
      <tp>
        <v>1.12117</v>
        <stp/>
        <stp>##V3_BDHV12</stp>
        <stp>912828AF7 Govt</stp>
        <stp>IDX_RATIO</stp>
        <stp>1/23/2007</stp>
        <stp>1/23/2007</stp>
        <stp>[Fixed Income  Prices 2004-2009.xlsx]TIPS!R655C44</stp>
        <tr r="AR655" s="1"/>
      </tp>
      <tp>
        <v>1.0529999999999999</v>
        <stp/>
        <stp>##V3_BDHV12</stp>
        <stp>912828GN4 Govt</stp>
        <stp>IDX_RATIO</stp>
        <stp>7/23/2009</stp>
        <stp>7/23/2009</stp>
        <stp>[Fixed Income  Prices 2004-2009.xlsx]TIPS!R592C40</stp>
        <tr r="AN592" s="1"/>
      </tp>
      <tp>
        <v>1.1829000000000001</v>
        <stp/>
        <stp>##V3_BDHV12</stp>
        <stp>9128277J5 Govt</stp>
        <stp>IDX_RATIO</stp>
        <stp>2/29/2008</stp>
        <stp>2/29/2008</stp>
        <stp>[Fixed Income  Prices 2004-2009.xlsx]TIPS!R943C36</stp>
        <tr r="AJ943" s="1"/>
      </tp>
      <tp>
        <v>1.0306</v>
        <stp/>
        <stp>##V3_BDHV12</stp>
        <stp>912828FL9 Govt</stp>
        <stp>IDX_RATIO</stp>
        <stp>8/15/2007</stp>
        <stp>8/15/2007</stp>
        <stp>[Fixed Income  Prices 2004-2009.xlsx]TIPS!R289C80</stp>
        <tr r="CB289" s="1"/>
      </tp>
      <tp>
        <v>1.0492900000000001</v>
        <stp/>
        <stp>##V3_BDHV12</stp>
        <stp>912828EA4 Govt</stp>
        <stp>IDX_RATIO</stp>
        <stp>5/11/2007</stp>
        <stp>5/11/2007</stp>
        <stp>[Fixed Income  Prices 2004-2009.xlsx]TIPS!R479C72</stp>
        <tr r="BT479" s="1"/>
      </tp>
      <tp>
        <v>1.0402499999999999</v>
        <stp/>
        <stp>##V3_BDHV12</stp>
        <stp>912828EA4 Govt</stp>
        <stp>IDX_RATIO</stp>
        <stp>7/27/2006</stp>
        <stp>7/27/2006</stp>
        <stp>[Fixed Income  Prices 2004-2009.xlsx]TIPS!R273C72</stp>
        <tr r="BT273" s="1"/>
      </tp>
      <tp>
        <v>1.0600499999999999</v>
        <stp/>
        <stp>##V3_BDHV12</stp>
        <stp>912828AF7 Govt</stp>
        <stp>IDX_RATIO</stp>
        <stp>3/24/2005</stp>
        <stp>3/24/2005</stp>
        <stp>[Fixed Income  Prices 2004-2009.xlsx]TIPS!R179C44</stp>
        <tr r="AR179" s="1"/>
      </tp>
      <tp>
        <v>1.1214</v>
        <stp/>
        <stp>##V3_BDHV12</stp>
        <stp>912828AF7 Govt</stp>
        <stp>IDX_RATIO</stp>
        <stp>2/13/2007</stp>
        <stp>2/13/2007</stp>
        <stp>[Fixed Income  Prices 2004-2009.xlsx]TIPS!R670C44</stp>
        <tr r="AR670" s="1"/>
      </tp>
      <tp>
        <v>1.0203800000000001</v>
        <stp/>
        <stp>##V3_BDHV12</stp>
        <stp>912828EA4 Govt</stp>
        <stp>IDX_RATIO</stp>
        <stp>4/14/2006</stp>
        <stp>4/14/2006</stp>
        <stp>[Fixed Income  Prices 2004-2009.xlsx]TIPS!R199C72</stp>
        <tr r="BT199" s="1"/>
      </tp>
      <tp>
        <v>1.0474300000000001</v>
        <stp/>
        <stp>##V3_BDHV12</stp>
        <stp>912828FL9 Govt</stp>
        <stp>IDX_RATIO</stp>
        <stp>4/23/2008</stp>
        <stp>4/23/2008</stp>
        <stp>[Fixed Income  Prices 2004-2009.xlsx]TIPS!R469C80</stp>
        <tr r="CB469" s="1"/>
      </tp>
      <tp>
        <v>1.05406</v>
        <stp/>
        <stp>##V3_BDHV12</stp>
        <stp>912828FL9 Govt</stp>
        <stp>IDX_RATIO</stp>
        <stp>6/10/2009</stp>
        <stp>6/10/2009</stp>
        <stp>[Fixed Income  Prices 2004-2009.xlsx]TIPS!R764C80</stp>
        <tr r="CB764" s="1"/>
      </tp>
      <tp>
        <v>1.0522800000000001</v>
        <stp/>
        <stp>##V3_BDHV12</stp>
        <stp>912828FL9 Govt</stp>
        <stp>IDX_RATIO</stp>
        <stp>5/20/2009</stp>
        <stp>5/20/2009</stp>
        <stp>[Fixed Income  Prices 2004-2009.xlsx]TIPS!R749C80</stp>
        <tr r="CB749" s="1"/>
      </tp>
      <tp>
        <v>1.08178</v>
        <stp/>
        <stp>##V3_BDHV12</stp>
        <stp>912828BD1 Govt</stp>
        <stp>IDX_RATIO</stp>
        <stp>1/11/2006</stp>
        <stp>1/11/2006</stp>
        <stp>[Fixed Income  Prices 2004-2009.xlsx]TIPS!R386C52</stp>
        <tr r="AZ386" s="1"/>
      </tp>
      <tp>
        <v>1.0425899999999999</v>
        <stp/>
        <stp>##V3_BDHV12</stp>
        <stp>912828GN4 Govt</stp>
        <stp>IDX_RATIO</stp>
        <stp>4/13/2009</stp>
        <stp>4/13/2009</stp>
        <stp>[Fixed Income  Prices 2004-2009.xlsx]TIPS!R519C40</stp>
        <tr r="AN519" s="1"/>
      </tp>
      <tp>
        <v>1.05054</v>
        <stp/>
        <stp>##V3_BDHV12</stp>
        <stp>912828FL9 Govt</stp>
        <stp>IDX_RATIO</stp>
        <stp>4/30/2009</stp>
        <stp>4/30/2009</stp>
        <stp>[Fixed Income  Prices 2004-2009.xlsx]TIPS!R735C80</stp>
        <tr r="CB735" s="1"/>
      </tp>
      <tp>
        <v>1.0573699999999999</v>
        <stp/>
        <stp>##V3_BDHV12</stp>
        <stp>912828GN4 Govt</stp>
        <stp>IDX_RATIO</stp>
        <stp>6/25/2008</stp>
        <stp>6/25/2008</stp>
        <stp>[Fixed Income  Prices 2004-2009.xlsx]TIPS!R311C40</stp>
        <tr r="AN311" s="1"/>
      </tp>
      <tp>
        <v>1.02654</v>
        <stp/>
        <stp>##V3_BDHV12</stp>
        <stp>912828GN4 Govt</stp>
        <stp>IDX_RATIO</stp>
        <stp>9/27/2007</stp>
        <stp>9/27/2007</stp>
        <stp>[Fixed Income  Prices 2004-2009.xlsx]TIPS!R117C40</stp>
        <tr r="AN117" s="1"/>
      </tp>
      <tp>
        <v>1.0204299999999999</v>
        <stp/>
        <stp>##V3_BDHV12</stp>
        <stp>912828HN3 Govt</stp>
        <stp>IDX_RATIO</stp>
        <stp>7/28/2009</stp>
        <stp>7/28/2009</stp>
        <stp>[Fixed Income  Prices 2004-2009.xlsx]TIPS!R408C92</stp>
        <tr r="CN408" s="1"/>
      </tp>
      <tp>
        <v>1.0110600000000001</v>
        <stp/>
        <stp>##V3_BDHV12</stp>
        <stp>912828LA6 Govt</stp>
        <stp>IDX_RATIO</stp>
        <stp>11/11/2009</stp>
        <stp>11/11/2009</stp>
        <stp>[Fixed Income  Prices 2004-2009.xlsx]TIPS!R96C104</stp>
        <tr r="CZ96" s="1"/>
      </tp>
      <tp>
        <v>1.00997</v>
        <stp/>
        <stp>##V3_BDHV12</stp>
        <stp>912828LA6 Govt</stp>
        <stp>IDX_RATIO</stp>
        <stp>10/20/2009</stp>
        <stp>10/20/2009</stp>
        <stp>[Fixed Income  Prices 2004-2009.xlsx]TIPS!R80C104</stp>
        <tr r="CZ80" s="1"/>
      </tp>
      <tp>
        <v>1.0106999999999999</v>
        <stp/>
        <stp>##V3_BDHV12</stp>
        <stp>912828LA6 Govt</stp>
        <stp>IDX_RATIO</stp>
        <stp>10/30/2009</stp>
        <stp>10/30/2009</stp>
        <stp>[Fixed Income  Prices 2004-2009.xlsx]TIPS!R88C104</stp>
        <tr r="CZ88" s="1"/>
      </tp>
      <tp>
        <v>1.1805099999999999</v>
        <stp/>
        <stp>##V3_BDHV12</stp>
        <stp>9128277J5 Govt</stp>
        <stp>IDX_RATIO</stp>
        <stp>1/18/2008</stp>
        <stp>1/18/2008</stp>
        <stp>[Fixed Income  Prices 2004-2009.xlsx]TIPS!R913C36</stp>
        <tr r="AJ913" s="1"/>
      </tp>
      <tp>
        <v>1.1031599999999999</v>
        <stp/>
        <stp>##V3_BDHV12</stp>
        <stp>912828DH0 Govt</stp>
        <stp>IDX_RATIO</stp>
        <stp>3/19/2008</stp>
        <stp>3/19/2008</stp>
        <stp>[Fixed Income  Prices 2004-2009.xlsx]TIPS!R831C68</stp>
        <tr r="BP831" s="1"/>
      </tp>
      <tp>
        <v>1.0603100000000001</v>
        <stp/>
        <stp>##V3_BDHV12</stp>
        <stp>912828EA4 Govt</stp>
        <stp>IDX_RATIO</stp>
        <stp>6/21/2007</stp>
        <stp>6/21/2007</stp>
        <stp>[Fixed Income  Prices 2004-2009.xlsx]TIPS!R508C72</stp>
        <tr r="BT508" s="1"/>
      </tp>
      <tp>
        <v>1.09697</v>
        <stp/>
        <stp>##V3_BDHV12</stp>
        <stp>912828AF7 Govt</stp>
        <stp>IDX_RATIO</stp>
        <stp>3/10/2006</stp>
        <stp>3/10/2006</stp>
        <stp>[Fixed Income  Prices 2004-2009.xlsx]TIPS!R428C44</stp>
        <tr r="AR428" s="1"/>
      </tp>
      <tp>
        <v>1.0688800000000001</v>
        <stp/>
        <stp>##V3_BDHV12</stp>
        <stp>912828EA4 Govt</stp>
        <stp>IDX_RATIO</stp>
        <stp>7/31/2007</stp>
        <stp>7/31/2007</stp>
        <stp>[Fixed Income  Prices 2004-2009.xlsx]TIPS!R536C72</stp>
        <tr r="BT536" s="1"/>
      </tp>
      <tp>
        <v>1.04731</v>
        <stp/>
        <stp>##V3_BDHV12</stp>
        <stp>912828GN4 Govt</stp>
        <stp>IDX_RATIO</stp>
        <stp>5/15/2008</stp>
        <stp>5/15/2008</stp>
        <stp>[Fixed Income  Prices 2004-2009.xlsx]TIPS!R282C40</stp>
        <tr r="AN282" s="1"/>
      </tp>
      <tp>
        <v>1.0718300000000001</v>
        <stp/>
        <stp>##V3_BDHV12</stp>
        <stp>912828BD1 Govt</stp>
        <stp>IDX_RATIO</stp>
        <stp>2/27/2006</stp>
        <stp>2/27/2006</stp>
        <stp>[Fixed Income  Prices 2004-2009.xlsx]TIPS!R419C52</stp>
        <tr r="AZ419" s="1"/>
      </tp>
      <tp>
        <v>1.1212299999999999</v>
        <stp/>
        <stp>##V3_BDHV12</stp>
        <stp>912828AF7 Govt</stp>
        <stp>IDX_RATIO</stp>
        <stp>1/22/2007</stp>
        <stp>1/22/2007</stp>
        <stp>[Fixed Income  Prices 2004-2009.xlsx]TIPS!R654C44</stp>
        <tr r="AR654" s="1"/>
      </tp>
      <tp>
        <v>1.05291</v>
        <stp/>
        <stp>##V3_BDHV12</stp>
        <stp>912828GN4 Govt</stp>
        <stp>IDX_RATIO</stp>
        <stp>7/22/2009</stp>
        <stp>7/22/2009</stp>
        <stp>[Fixed Income  Prices 2004-2009.xlsx]TIPS!R591C40</stp>
        <tr r="AN591" s="1"/>
      </tp>
      <tp>
        <v>1.18293</v>
        <stp/>
        <stp>##V3_BDHV12</stp>
        <stp>9128277J5 Govt</stp>
        <stp>IDX_RATIO</stp>
        <stp>2/28/2008</stp>
        <stp>2/28/2008</stp>
        <stp>[Fixed Income  Prices 2004-2009.xlsx]TIPS!R942C36</stp>
        <tr r="AJ942" s="1"/>
      </tp>
      <tp>
        <v>1.1213500000000001</v>
        <stp/>
        <stp>##V3_BDHV12</stp>
        <stp>912828AF7 Govt</stp>
        <stp>IDX_RATIO</stp>
        <stp>2/12/2007</stp>
        <stp>2/12/2007</stp>
        <stp>[Fixed Income  Prices 2004-2009.xlsx]TIPS!R669C44</stp>
        <tr r="AR669" s="1"/>
      </tp>
      <tp>
        <v>1.0305299999999999</v>
        <stp/>
        <stp>##V3_BDHV12</stp>
        <stp>912828FL9 Govt</stp>
        <stp>IDX_RATIO</stp>
        <stp>8/14/2007</stp>
        <stp>8/14/2007</stp>
        <stp>[Fixed Income  Prices 2004-2009.xlsx]TIPS!R288C80</stp>
        <tr r="CB288" s="1"/>
      </tp>
      <tp>
        <v>1.04898</v>
        <stp/>
        <stp>##V3_BDHV12</stp>
        <stp>912828EA4 Govt</stp>
        <stp>IDX_RATIO</stp>
        <stp>5/10/2007</stp>
        <stp>5/10/2007</stp>
        <stp>[Fixed Income  Prices 2004-2009.xlsx]TIPS!R478C72</stp>
        <tr r="BT478" s="1"/>
      </tp>
      <tp>
        <v>1.0400799999999999</v>
        <stp/>
        <stp>##V3_BDHV12</stp>
        <stp>912828EA4 Govt</stp>
        <stp>IDX_RATIO</stp>
        <stp>7/26/2006</stp>
        <stp>7/26/2006</stp>
        <stp>[Fixed Income  Prices 2004-2009.xlsx]TIPS!R272C72</stp>
        <tr r="BT272" s="1"/>
      </tp>
      <tp>
        <v>1.0473300000000001</v>
        <stp/>
        <stp>##V3_BDHV12</stp>
        <stp>912828FL9 Govt</stp>
        <stp>IDX_RATIO</stp>
        <stp>4/22/2008</stp>
        <stp>4/22/2008</stp>
        <stp>[Fixed Income  Prices 2004-2009.xlsx]TIPS!R468C80</stp>
        <tr r="CB468" s="1"/>
      </tp>
      <tp>
        <v>1.0541400000000001</v>
        <stp/>
        <stp>##V3_BDHV12</stp>
        <stp>912828FL9 Govt</stp>
        <stp>IDX_RATIO</stp>
        <stp>6/11/2009</stp>
        <stp>6/11/2009</stp>
        <stp>[Fixed Income  Prices 2004-2009.xlsx]TIPS!R765C80</stp>
        <tr r="CB765" s="1"/>
      </tp>
      <tp>
        <v>1.06012</v>
        <stp/>
        <stp>##V3_BDHV12</stp>
        <stp>912828AF7 Govt</stp>
        <stp>IDX_RATIO</stp>
        <stp>3/25/2005</stp>
        <stp>3/25/2005</stp>
        <stp>[Fixed Income  Prices 2004-2009.xlsx]TIPS!R180C44</stp>
        <tr r="AR180" s="1"/>
      </tp>
      <tp>
        <v>1.05236</v>
        <stp/>
        <stp>##V3_BDHV12</stp>
        <stp>912828FL9 Govt</stp>
        <stp>IDX_RATIO</stp>
        <stp>5/21/2009</stp>
        <stp>5/21/2009</stp>
        <stp>[Fixed Income  Prices 2004-2009.xlsx]TIPS!R750C80</stp>
        <tr r="CB750" s="1"/>
      </tp>
      <tp>
        <v>1.08206</v>
        <stp/>
        <stp>##V3_BDHV12</stp>
        <stp>912828BD1 Govt</stp>
        <stp>IDX_RATIO</stp>
        <stp>1/10/2006</stp>
        <stp>1/10/2006</stp>
        <stp>[Fixed Income  Prices 2004-2009.xlsx]TIPS!R385C52</stp>
        <tr r="AZ385" s="1"/>
      </tp>
      <tp>
        <v>1.0571600000000001</v>
        <stp/>
        <stp>##V3_BDHV12</stp>
        <stp>912828GN4 Govt</stp>
        <stp>IDX_RATIO</stp>
        <stp>6/24/2008</stp>
        <stp>6/24/2008</stp>
        <stp>[Fixed Income  Prices 2004-2009.xlsx]TIPS!R310C40</stp>
        <tr r="AN310" s="1"/>
      </tp>
      <tp>
        <v>1.02654</v>
        <stp/>
        <stp>##V3_BDHV12</stp>
        <stp>912828GN4 Govt</stp>
        <stp>IDX_RATIO</stp>
        <stp>9/26/2007</stp>
        <stp>9/26/2007</stp>
        <stp>[Fixed Income  Prices 2004-2009.xlsx]TIPS!R116C40</stp>
        <tr r="AN116" s="1"/>
      </tp>
      <tp>
        <v>1.0205299999999999</v>
        <stp/>
        <stp>##V3_BDHV12</stp>
        <stp>912828HN3 Govt</stp>
        <stp>IDX_RATIO</stp>
        <stp>7/29/2009</stp>
        <stp>7/29/2009</stp>
        <stp>[Fixed Income  Prices 2004-2009.xlsx]TIPS!R409C92</stp>
        <tr r="CN409" s="1"/>
      </tp>
      <tp>
        <v>1.10415</v>
        <stp/>
        <stp>##V3_BDHV12</stp>
        <stp>912828FB1 Govt</stp>
        <stp>IDX_RATIO</stp>
        <stp>9/10/2008</stp>
        <stp>9/10/2008</stp>
        <stp>[Fixed Income  Prices 2004-2009.xlsx]TIPS!R626C32</stp>
        <tr r="AF626" s="1"/>
      </tp>
      <tp>
        <v>1.06054</v>
        <stp/>
        <stp>##V3_BDHV12</stp>
        <stp>912828EA4 Govt</stp>
        <stp>IDX_RATIO</stp>
        <stp>6/22/2007</stp>
        <stp>6/22/2007</stp>
        <stp>[Fixed Income  Prices 2004-2009.xlsx]TIPS!R509C72</stp>
        <tr r="BT509" s="1"/>
      </tp>
      <tp>
        <v>1.0385800000000001</v>
        <stp/>
        <stp>##V3_BDHV12</stp>
        <stp>912828BD1 Govt</stp>
        <stp>IDX_RATIO</stp>
        <stp>2/11/2005</stp>
        <stp>2/11/2005</stp>
        <stp>[Fixed Income  Prices 2004-2009.xlsx]TIPS!R150C52</stp>
        <tr r="AZ150" s="1"/>
      </tp>
      <tp>
        <v>1.09778</v>
        <stp/>
        <stp>##V3_BDHV12</stp>
        <stp>912828AF7 Govt</stp>
        <stp>IDX_RATIO</stp>
        <stp>3/13/2006</stp>
        <stp>3/13/2006</stp>
        <stp>[Fixed Income  Prices 2004-2009.xlsx]TIPS!R429C44</stp>
        <tr r="AR429" s="1"/>
      </tp>
      <tp>
        <v>1.03772</v>
        <stp/>
        <stp>##V3_BDHV12</stp>
        <stp>912828FB1 Govt</stp>
        <stp>IDX_RATIO</stp>
        <stp>6/15/2007</stp>
        <stp>6/15/2007</stp>
        <stp>[Fixed Income  Prices 2004-2009.xlsx]TIPS!R303C32</stp>
        <tr r="AF303" s="1"/>
      </tp>
      <tp>
        <v>1.0476000000000001</v>
        <stp/>
        <stp>##V3_BDHV12</stp>
        <stp>912828GN4 Govt</stp>
        <stp>IDX_RATIO</stp>
        <stp>5/16/2008</stp>
        <stp>5/16/2008</stp>
        <stp>[Fixed Income  Prices 2004-2009.xlsx]TIPS!R283C40</stp>
        <tr r="AN283" s="1"/>
      </tp>
      <tp>
        <v>1.1015600000000001</v>
        <stp/>
        <stp>##V3_BDHV12</stp>
        <stp>912828BD1 Govt</stp>
        <stp>IDX_RATIO</stp>
        <stp>3/27/2007</stp>
        <stp>3/27/2007</stp>
        <stp>[Fixed Income  Prices 2004-2009.xlsx]TIPS!R700C52</stp>
        <tr r="AZ700" s="1"/>
      </tp>
      <tp>
        <v>1.0723</v>
        <stp/>
        <stp>##V3_BDHV12</stp>
        <stp>912828BD1 Govt</stp>
        <stp>IDX_RATIO</stp>
        <stp>2/24/2006</stp>
        <stp>2/24/2006</stp>
        <stp>[Fixed Income  Prices 2004-2009.xlsx]TIPS!R418C52</stp>
        <tr r="AZ418" s="1"/>
      </tp>
      <tp>
        <v>1.05281</v>
        <stp/>
        <stp>##V3_BDHV12</stp>
        <stp>912828GN4 Govt</stp>
        <stp>IDX_RATIO</stp>
        <stp>7/21/2009</stp>
        <stp>7/21/2009</stp>
        <stp>[Fixed Income  Prices 2004-2009.xlsx]TIPS!R590C40</stp>
        <tr r="AN590" s="1"/>
      </tp>
      <tp>
        <v>1.03992</v>
        <stp/>
        <stp>##V3_BDHV12</stp>
        <stp>912828EA4 Govt</stp>
        <stp>IDX_RATIO</stp>
        <stp>7/25/2006</stp>
        <stp>7/25/2006</stp>
        <stp>[Fixed Income  Prices 2004-2009.xlsx]TIPS!R271C72</stp>
        <tr r="BT271" s="1"/>
      </tp>
      <tp>
        <v>1.0307299999999999</v>
        <stp/>
        <stp>##V3_BDHV12</stp>
        <stp>912828FL9 Govt</stp>
        <stp>IDX_RATIO</stp>
        <stp>8/17/2007</stp>
        <stp>8/17/2007</stp>
        <stp>[Fixed Income  Prices 2004-2009.xlsx]TIPS!R291C80</stp>
        <tr r="CB291" s="1"/>
      </tp>
      <tp>
        <v>1.03975</v>
        <stp/>
        <stp>##V3_BDHV12</stp>
        <stp>912828BD1 Govt</stp>
        <stp>IDX_RATIO</stp>
        <stp>1/21/2005</stp>
        <stp>1/21/2005</stp>
        <stp>[Fixed Income  Prices 2004-2009.xlsx]TIPS!R135C52</stp>
        <tr r="AZ135" s="1"/>
      </tp>
      <tp>
        <v>1.05423</v>
        <stp/>
        <stp>##V3_BDHV12</stp>
        <stp>912828FL9 Govt</stp>
        <stp>IDX_RATIO</stp>
        <stp>6/12/2009</stp>
        <stp>6/12/2009</stp>
        <stp>[Fixed Income  Prices 2004-2009.xlsx]TIPS!R766C80</stp>
        <tr r="CB766" s="1"/>
      </tp>
      <tp>
        <v>1.04722</v>
        <stp/>
        <stp>##V3_BDHV12</stp>
        <stp>912828FL9 Govt</stp>
        <stp>IDX_RATIO</stp>
        <stp>4/21/2008</stp>
        <stp>4/21/2008</stp>
        <stp>[Fixed Income  Prices 2004-2009.xlsx]TIPS!R467C80</stp>
        <tr r="CB467" s="1"/>
      </tp>
      <tp>
        <v>1.0321800000000001</v>
        <stp/>
        <stp>##V3_BDHV12</stp>
        <stp>912828FB1 Govt</stp>
        <stp>IDX_RATIO</stp>
        <stp>5/24/2007</stp>
        <stp>5/24/2007</stp>
        <stp>[Fixed Income  Prices 2004-2009.xlsx]TIPS!R287C32</stp>
        <tr r="AF287" s="1"/>
      </tp>
      <tp>
        <v>1.05244</v>
        <stp/>
        <stp>##V3_BDHV12</stp>
        <stp>912828FL9 Govt</stp>
        <stp>IDX_RATIO</stp>
        <stp>5/22/2009</stp>
        <stp>5/22/2009</stp>
        <stp>[Fixed Income  Prices 2004-2009.xlsx]TIPS!R751C80</stp>
        <tr r="CB751" s="1"/>
      </tp>
      <tp>
        <v>1.08121</v>
        <stp/>
        <stp>##V3_BDHV12</stp>
        <stp>912828BD1 Govt</stp>
        <stp>IDX_RATIO</stp>
        <stp>1/13/2006</stp>
        <stp>1/13/2006</stp>
        <stp>[Fixed Income  Prices 2004-2009.xlsx]TIPS!R388C52</stp>
        <tr r="AZ388" s="1"/>
      </tp>
      <tp>
        <v>1.0663400000000001</v>
        <stp/>
        <stp>##V3_BDHV12</stp>
        <stp>912828FL9 Govt</stp>
        <stp>IDX_RATIO</stp>
        <stp>7/10/2008</stp>
        <stp>7/10/2008</stp>
        <stp>[Fixed Income  Prices 2004-2009.xlsx]TIPS!R525C80</stp>
        <tr r="CB525" s="1"/>
      </tp>
      <tp>
        <v>1.10145</v>
        <stp/>
        <stp>##V3_BDHV12</stp>
        <stp>912828BD1 Govt</stp>
        <stp>IDX_RATIO</stp>
        <stp>3/26/2007</stp>
        <stp>3/26/2007</stp>
        <stp>[Fixed Income  Prices 2004-2009.xlsx]TIPS!R699C52</stp>
        <tr r="AZ699" s="1"/>
      </tp>
      <tp>
        <v>1.0578000000000001</v>
        <stp/>
        <stp>##V3_BDHV12</stp>
        <stp>912828GN4 Govt</stp>
        <stp>IDX_RATIO</stp>
        <stp>6/27/2008</stp>
        <stp>6/27/2008</stp>
        <stp>[Fixed Income  Prices 2004-2009.xlsx]TIPS!R313C40</stp>
        <tr r="AN313" s="1"/>
      </tp>
      <tp>
        <v>1.0265500000000001</v>
        <stp/>
        <stp>##V3_BDHV12</stp>
        <stp>912828GN4 Govt</stp>
        <stp>IDX_RATIO</stp>
        <stp>9/25/2007</stp>
        <stp>9/25/2007</stp>
        <stp>[Fixed Income  Prices 2004-2009.xlsx]TIPS!R115C40</stp>
        <tr r="AN115" s="1"/>
      </tp>
      <tp>
        <v>1.03871</v>
        <stp/>
        <stp>##V3_BDHV12</stp>
        <stp>912828BD1 Govt</stp>
        <stp>IDX_RATIO</stp>
        <stp>2/10/2005</stp>
        <stp>2/10/2005</stp>
        <stp>[Fixed Income  Prices 2004-2009.xlsx]TIPS!R149C52</stp>
        <tr r="AZ149" s="1"/>
      </tp>
      <tp>
        <v>1.1043499999999999</v>
        <stp/>
        <stp>##V3_BDHV12</stp>
        <stp>912828FB1 Govt</stp>
        <stp>IDX_RATIO</stp>
        <stp>9/11/2008</stp>
        <stp>9/11/2008</stp>
        <stp>[Fixed Income  Prices 2004-2009.xlsx]TIPS!R627C32</stp>
        <tr r="AF627" s="1"/>
      </tp>
      <tp>
        <v>1.0375000000000001</v>
        <stp/>
        <stp>##V3_BDHV12</stp>
        <stp>912828FB1 Govt</stp>
        <stp>IDX_RATIO</stp>
        <stp>6/14/2007</stp>
        <stp>6/14/2007</stp>
        <stp>[Fixed Income  Prices 2004-2009.xlsx]TIPS!R302C32</stp>
        <tr r="AF302" s="1"/>
      </tp>
      <tp>
        <v>1.05271</v>
        <stp/>
        <stp>##V3_BDHV12</stp>
        <stp>912828GN4 Govt</stp>
        <stp>IDX_RATIO</stp>
        <stp>7/20/2009</stp>
        <stp>7/20/2009</stp>
        <stp>[Fixed Income  Prices 2004-2009.xlsx]TIPS!R589C40</stp>
        <tr r="AN589" s="1"/>
      </tp>
      <tp>
        <v>1.03975</v>
        <stp/>
        <stp>##V3_BDHV12</stp>
        <stp>912828EA4 Govt</stp>
        <stp>IDX_RATIO</stp>
        <stp>7/24/2006</stp>
        <stp>7/24/2006</stp>
        <stp>[Fixed Income  Prices 2004-2009.xlsx]TIPS!R270C72</stp>
        <tr r="BT270" s="1"/>
      </tp>
      <tp>
        <v>1.05674</v>
        <stp/>
        <stp>##V3_BDHV12</stp>
        <stp>912828FL9 Govt</stp>
        <stp>IDX_RATIO</stp>
        <stp>5/30/2008</stp>
        <stp>5/30/2008</stp>
        <stp>[Fixed Income  Prices 2004-2009.xlsx]TIPS!R496C80</stp>
        <tr r="CB496" s="1"/>
      </tp>
      <tp>
        <v>1.0306599999999999</v>
        <stp/>
        <stp>##V3_BDHV12</stp>
        <stp>912828FL9 Govt</stp>
        <stp>IDX_RATIO</stp>
        <stp>8/16/2007</stp>
        <stp>8/16/2007</stp>
        <stp>[Fixed Income  Prices 2004-2009.xlsx]TIPS!R290C80</stp>
        <tr r="CB290" s="1"/>
      </tp>
      <tp>
        <v>1.03973</v>
        <stp/>
        <stp>##V3_BDHV12</stp>
        <stp>912828BD1 Govt</stp>
        <stp>IDX_RATIO</stp>
        <stp>1/20/2005</stp>
        <stp>1/20/2005</stp>
        <stp>[Fixed Income  Prices 2004-2009.xlsx]TIPS!R134C52</stp>
        <tr r="AZ134" s="1"/>
      </tp>
      <tp>
        <v>1.0324800000000001</v>
        <stp/>
        <stp>##V3_BDHV12</stp>
        <stp>912828FB1 Govt</stp>
        <stp>IDX_RATIO</stp>
        <stp>5/25/2007</stp>
        <stp>5/25/2007</stp>
        <stp>[Fixed Income  Prices 2004-2009.xlsx]TIPS!R288C32</stp>
        <tr r="AF288" s="1"/>
      </tp>
      <tp>
        <v>1.0507599999999999</v>
        <stp/>
        <stp>##V3_BDHV12</stp>
        <stp>912828GN4 Govt</stp>
        <stp>IDX_RATIO</stp>
        <stp>6/30/2009</stp>
        <stp>6/30/2009</stp>
        <stp>[Fixed Income  Prices 2004-2009.xlsx]TIPS!R575C40</stp>
        <tr r="AN575" s="1"/>
      </tp>
      <tp>
        <v>1.0666199999999999</v>
        <stp/>
        <stp>##V3_BDHV12</stp>
        <stp>912828FL9 Govt</stp>
        <stp>IDX_RATIO</stp>
        <stp>7/11/2008</stp>
        <stp>7/11/2008</stp>
        <stp>[Fixed Income  Prices 2004-2009.xlsx]TIPS!R526C80</stp>
        <tr r="CB526" s="1"/>
      </tp>
      <tp>
        <v>1.0814900000000001</v>
        <stp/>
        <stp>##V3_BDHV12</stp>
        <stp>912828BD1 Govt</stp>
        <stp>IDX_RATIO</stp>
        <stp>1/12/2006</stp>
        <stp>1/12/2006</stp>
        <stp>[Fixed Income  Prices 2004-2009.xlsx]TIPS!R387C52</stp>
        <tr r="AZ387" s="1"/>
      </tp>
      <tp>
        <v>1.0420700000000001</v>
        <stp/>
        <stp>##V3_BDHV12</stp>
        <stp>912828GN4 Govt</stp>
        <stp>IDX_RATIO</stp>
        <stp>4/10/2009</stp>
        <stp>4/10/2009</stp>
        <stp>[Fixed Income  Prices 2004-2009.xlsx]TIPS!R518C40</stp>
        <tr r="AN518" s="1"/>
      </tp>
      <tp>
        <v>1.05759</v>
        <stp/>
        <stp>##V3_BDHV12</stp>
        <stp>912828GN4 Govt</stp>
        <stp>IDX_RATIO</stp>
        <stp>6/26/2008</stp>
        <stp>6/26/2008</stp>
        <stp>[Fixed Income  Prices 2004-2009.xlsx]TIPS!R312C40</stp>
        <tr r="AN312" s="1"/>
      </tp>
      <tp>
        <v>1.0265599999999999</v>
        <stp/>
        <stp>##V3_BDHV12</stp>
        <stp>912828GN4 Govt</stp>
        <stp>IDX_RATIO</stp>
        <stp>9/24/2007</stp>
        <stp>9/24/2007</stp>
        <stp>[Fixed Income  Prices 2004-2009.xlsx]TIPS!R114C40</stp>
        <tr r="AN114" s="1"/>
      </tp>
      <tp>
        <v>1.03776</v>
        <stp/>
        <stp>##V3_BDHV12</stp>
        <stp>912828BD1 Govt</stp>
        <stp>IDX_RATIO</stp>
        <stp>2/17/2005</stp>
        <stp>2/17/2005</stp>
        <stp>[Fixed Income  Prices 2004-2009.xlsx]TIPS!R154C52</stp>
        <tr r="AZ154" s="1"/>
      </tp>
      <tp>
        <v>1.10531</v>
        <stp/>
        <stp>##V3_BDHV12</stp>
        <stp>912828FB1 Govt</stp>
        <stp>IDX_RATIO</stp>
        <stp>9/16/2008</stp>
        <stp>9/16/2008</stp>
        <stp>[Fixed Income  Prices 2004-2009.xlsx]TIPS!R630C32</stp>
        <tr r="AF630" s="1"/>
      </tp>
      <tp>
        <v>1.03728</v>
        <stp/>
        <stp>##V3_BDHV12</stp>
        <stp>912828FB1 Govt</stp>
        <stp>IDX_RATIO</stp>
        <stp>6/13/2007</stp>
        <stp>6/13/2007</stp>
        <stp>[Fixed Income  Prices 2004-2009.xlsx]TIPS!R301C32</stp>
        <tr r="AF301" s="1"/>
      </tp>
      <tp>
        <v>1.09832</v>
        <stp/>
        <stp>##V3_BDHV12</stp>
        <stp>912828AF7 Govt</stp>
        <stp>IDX_RATIO</stp>
        <stp>3/15/2006</stp>
        <stp>3/15/2006</stp>
        <stp>[Fixed Income  Prices 2004-2009.xlsx]TIPS!R431C44</stp>
        <tr r="AR431" s="1"/>
      </tp>
      <tp>
        <v>1.0825100000000001</v>
        <stp/>
        <stp>##V3_BDHV12</stp>
        <stp>912828FB1 Govt</stp>
        <stp>IDX_RATIO</stp>
        <stp>8/18/2009</stp>
        <stp>8/18/2009</stp>
        <stp>[Fixed Income  Prices 2004-2009.xlsx]TIPS!R870C32</stp>
        <tr r="AF870" s="1"/>
      </tp>
      <tp>
        <v>1.1304700000000001</v>
        <stp/>
        <stp>##V3_BDHV12</stp>
        <stp>912828EA4 Govt</stp>
        <stp>IDX_RATIO</stp>
        <stp>9/29/2008</stp>
        <stp>9/29/2008</stp>
        <stp>[Fixed Income  Prices 2004-2009.xlsx]TIPS!R840C72</stp>
        <tr r="BT840" s="1"/>
      </tp>
      <tp>
        <v>1.0726100000000001</v>
        <stp/>
        <stp>##V3_BDHV12</stp>
        <stp>912828BD1 Govt</stp>
        <stp>IDX_RATIO</stp>
        <stp>2/22/2006</stp>
        <stp>2/22/2006</stp>
        <stp>[Fixed Income  Prices 2004-2009.xlsx]TIPS!R416C52</stp>
        <tr r="AZ416" s="1"/>
      </tp>
      <tp>
        <v>1.0533999999999999</v>
        <stp/>
        <stp>##V3_BDHV12</stp>
        <stp>912828GN4 Govt</stp>
        <stp>IDX_RATIO</stp>
        <stp>7/27/2009</stp>
        <stp>7/27/2009</stp>
        <stp>[Fixed Income  Prices 2004-2009.xlsx]TIPS!R594C40</stp>
        <tr r="AN594" s="1"/>
      </tp>
      <tp>
        <v>1.0398499999999999</v>
        <stp/>
        <stp>##V3_BDHV12</stp>
        <stp>912828BD1 Govt</stp>
        <stp>IDX_RATIO</stp>
        <stp>1/27/2005</stp>
        <stp>1/27/2005</stp>
        <stp>[Fixed Income  Prices 2004-2009.xlsx]TIPS!R139C52</stp>
        <tr r="AZ139" s="1"/>
      </tp>
      <tp>
        <v>1.0201</v>
        <stp/>
        <stp>##V3_BDHV12</stp>
        <stp>912828EA4 Govt</stp>
        <stp>IDX_RATIO</stp>
        <stp>4/10/2006</stp>
        <stp>4/10/2006</stp>
        <stp>[Fixed Income  Prices 2004-2009.xlsx]TIPS!R195C72</stp>
        <tr r="BT195" s="1"/>
      </tp>
      <tp>
        <v>1.0505199999999999</v>
        <stp/>
        <stp>##V3_BDHV12</stp>
        <stp>912828EA4 Govt</stp>
        <stp>IDX_RATIO</stp>
        <stp>5/15/2007</stp>
        <stp>5/15/2007</stp>
        <stp>[Fixed Income  Prices 2004-2009.xlsx]TIPS!R481C72</stp>
        <tr r="BT481" s="1"/>
      </tp>
      <tp>
        <v>1.0315799999999999</v>
        <stp/>
        <stp>##V3_BDHV12</stp>
        <stp>912828FB1 Govt</stp>
        <stp>IDX_RATIO</stp>
        <stp>5/22/2007</stp>
        <stp>5/22/2007</stp>
        <stp>[Fixed Income  Prices 2004-2009.xlsx]TIPS!R285C32</stp>
        <tr r="AF285" s="1"/>
      </tp>
      <tp>
        <v>1.0680700000000001</v>
        <stp/>
        <stp>##V3_BDHV12</stp>
        <stp>912828FL9 Govt</stp>
        <stp>IDX_RATIO</stp>
        <stp>7/16/2008</stp>
        <stp>7/16/2008</stp>
        <stp>[Fixed Income  Prices 2004-2009.xlsx]TIPS!R529C80</stp>
        <tr r="CB529" s="1"/>
      </tp>
      <tp>
        <v>1.1008</v>
        <stp/>
        <stp>##V3_BDHV12</stp>
        <stp>912828BD1 Govt</stp>
        <stp>IDX_RATIO</stp>
        <stp>3/20/2007</stp>
        <stp>3/20/2007</stp>
        <stp>[Fixed Income  Prices 2004-2009.xlsx]TIPS!R695C52</stp>
        <tr r="AZ695" s="1"/>
      </tp>
      <tp>
        <v>1.04328</v>
        <stp/>
        <stp>##V3_BDHV12</stp>
        <stp>912828GN4 Govt</stp>
        <stp>IDX_RATIO</stp>
        <stp>4/17/2009</stp>
        <stp>4/17/2009</stp>
        <stp>[Fixed Income  Prices 2004-2009.xlsx]TIPS!R523C40</stp>
        <tr r="AN523" s="1"/>
      </tp>
      <tp>
        <v>1.06728</v>
        <stp/>
        <stp>##V3_BDHV12</stp>
        <stp>912828GN4 Govt</stp>
        <stp>IDX_RATIO</stp>
        <stp>7/31/2008</stp>
        <stp>7/31/2008</stp>
        <stp>[Fixed Income  Prices 2004-2009.xlsx]TIPS!R337C40</stp>
        <tr r="AN337" s="1"/>
      </tp>
      <tp>
        <v>1.0612299999999999</v>
        <stp/>
        <stp>##V3_BDHV12</stp>
        <stp>912828EA4 Govt</stp>
        <stp>IDX_RATIO</stp>
        <stp>6/25/2007</stp>
        <stp>6/25/2007</stp>
        <stp>[Fixed Income  Prices 2004-2009.xlsx]TIPS!R510C72</stp>
        <tr r="BT510" s="1"/>
      </tp>
      <tp>
        <v>1.1054999999999999</v>
        <stp/>
        <stp>##V3_BDHV12</stp>
        <stp>912828FB1 Govt</stp>
        <stp>IDX_RATIO</stp>
        <stp>9/17/2008</stp>
        <stp>9/17/2008</stp>
        <stp>[Fixed Income  Prices 2004-2009.xlsx]TIPS!R631C32</stp>
        <tr r="AF631" s="1"/>
      </tp>
      <tp>
        <v>1.0379</v>
        <stp/>
        <stp>##V3_BDHV12</stp>
        <stp>912828BD1 Govt</stp>
        <stp>IDX_RATIO</stp>
        <stp>2/16/2005</stp>
        <stp>2/16/2005</stp>
        <stp>[Fixed Income  Prices 2004-2009.xlsx]TIPS!R153C52</stp>
        <tr r="AZ153" s="1"/>
      </tp>
      <tp>
        <v>1.03705</v>
        <stp/>
        <stp>##V3_BDHV12</stp>
        <stp>912828FB1 Govt</stp>
        <stp>IDX_RATIO</stp>
        <stp>6/12/2007</stp>
        <stp>6/12/2007</stp>
        <stp>[Fixed Income  Prices 2004-2009.xlsx]TIPS!R300C32</stp>
        <tr r="AF300" s="1"/>
      </tp>
      <tp>
        <v>1.09805</v>
        <stp/>
        <stp>##V3_BDHV12</stp>
        <stp>912828AF7 Govt</stp>
        <stp>IDX_RATIO</stp>
        <stp>3/14/2006</stp>
        <stp>3/14/2006</stp>
        <stp>[Fixed Income  Prices 2004-2009.xlsx]TIPS!R430C44</stp>
        <tr r="AR430" s="1"/>
      </tp>
      <tp>
        <v>1.1210100000000001</v>
        <stp/>
        <stp>##V3_BDHV12</stp>
        <stp>912828AF7 Govt</stp>
        <stp>IDX_RATIO</stp>
        <stp>1/26/2007</stp>
        <stp>1/26/2007</stp>
        <stp>[Fixed Income  Prices 2004-2009.xlsx]TIPS!R658C44</stp>
        <tr r="AR658" s="1"/>
      </tp>
      <tp>
        <v>1.0828100000000001</v>
        <stp/>
        <stp>##V3_BDHV12</stp>
        <stp>912828FB1 Govt</stp>
        <stp>IDX_RATIO</stp>
        <stp>8/19/2009</stp>
        <stp>8/19/2009</stp>
        <stp>[Fixed Income  Prices 2004-2009.xlsx]TIPS!R871C32</stp>
        <tr r="AF871" s="1"/>
      </tp>
      <tp>
        <v>1.0724499999999999</v>
        <stp/>
        <stp>##V3_BDHV12</stp>
        <stp>912828BD1 Govt</stp>
        <stp>IDX_RATIO</stp>
        <stp>2/23/2006</stp>
        <stp>2/23/2006</stp>
        <stp>[Fixed Income  Prices 2004-2009.xlsx]TIPS!R417C52</stp>
        <tr r="AZ417" s="1"/>
      </tp>
      <tp>
        <v>1.0302800000000001</v>
        <stp/>
        <stp>##V3_BDHV12</stp>
        <stp>912828FL9 Govt</stp>
        <stp>IDX_RATIO</stp>
        <stp>8/10/2007</stp>
        <stp>8/10/2007</stp>
        <stp>[Fixed Income  Prices 2004-2009.xlsx]TIPS!R286C80</stp>
        <tr r="CB286" s="1"/>
      </tp>
      <tp>
        <v>1.03983</v>
        <stp/>
        <stp>##V3_BDHV12</stp>
        <stp>912828BD1 Govt</stp>
        <stp>IDX_RATIO</stp>
        <stp>1/26/2005</stp>
        <stp>1/26/2005</stp>
        <stp>[Fixed Income  Prices 2004-2009.xlsx]TIPS!R138C52</stp>
        <tr r="AZ138" s="1"/>
      </tp>
      <tp>
        <v>1.05983</v>
        <stp/>
        <stp>##V3_BDHV12</stp>
        <stp>912828AF7 Govt</stp>
        <stp>IDX_RATIO</stp>
        <stp>3/21/2005</stp>
        <stp>3/21/2005</stp>
        <stp>[Fixed Income  Prices 2004-2009.xlsx]TIPS!R176C44</stp>
        <tr r="AR176" s="1"/>
      </tp>
      <tp>
        <v>1.12158</v>
        <stp/>
        <stp>##V3_BDHV12</stp>
        <stp>912828AF7 Govt</stp>
        <stp>IDX_RATIO</stp>
        <stp>2/16/2007</stp>
        <stp>2/16/2007</stp>
        <stp>[Fixed Income  Prices 2004-2009.xlsx]TIPS!R673C44</stp>
        <tr r="AR673" s="1"/>
      </tp>
      <tp>
        <v>1.02017</v>
        <stp/>
        <stp>##V3_BDHV12</stp>
        <stp>912828EA4 Govt</stp>
        <stp>IDX_RATIO</stp>
        <stp>4/11/2006</stp>
        <stp>4/11/2006</stp>
        <stp>[Fixed Income  Prices 2004-2009.xlsx]TIPS!R196C72</stp>
        <tr r="BT196" s="1"/>
      </tp>
      <tp>
        <v>1.0544899999999999</v>
        <stp/>
        <stp>##V3_BDHV12</stp>
        <stp>912828FL9 Govt</stp>
        <stp>IDX_RATIO</stp>
        <stp>6/15/2009</stp>
        <stp>6/15/2009</stp>
        <stp>[Fixed Income  Prices 2004-2009.xlsx]TIPS!R767C80</stp>
        <tr r="CB767" s="1"/>
      </tp>
      <tp>
        <v>1.0502100000000001</v>
        <stp/>
        <stp>##V3_BDHV12</stp>
        <stp>912828EA4 Govt</stp>
        <stp>IDX_RATIO</stp>
        <stp>5/14/2007</stp>
        <stp>5/14/2007</stp>
        <stp>[Fixed Income  Prices 2004-2009.xlsx]TIPS!R480C72</stp>
        <tr r="BT480" s="1"/>
      </tp>
      <tp>
        <v>1.0318799999999999</v>
        <stp/>
        <stp>##V3_BDHV12</stp>
        <stp>912828FB1 Govt</stp>
        <stp>IDX_RATIO</stp>
        <stp>5/23/2007</stp>
        <stp>5/23/2007</stp>
        <stp>[Fixed Income  Prices 2004-2009.xlsx]TIPS!R286C32</stp>
        <tr r="AF286" s="1"/>
      </tp>
      <tp>
        <v>1.0526899999999999</v>
        <stp/>
        <stp>##V3_BDHV12</stp>
        <stp>912828FL9 Govt</stp>
        <stp>IDX_RATIO</stp>
        <stp>5/25/2009</stp>
        <stp>5/25/2009</stp>
        <stp>[Fixed Income  Prices 2004-2009.xlsx]TIPS!R752C80</stp>
        <tr r="CB752" s="1"/>
      </tp>
      <tp>
        <v>1.0563100000000001</v>
        <stp/>
        <stp>##V3_BDHV12</stp>
        <stp>912828GN4 Govt</stp>
        <stp>IDX_RATIO</stp>
        <stp>6/20/2008</stp>
        <stp>6/20/2008</stp>
        <stp>[Fixed Income  Prices 2004-2009.xlsx]TIPS!R308C40</stp>
        <tr r="AN308" s="1"/>
      </tp>
      <tp>
        <v>1.06836</v>
        <stp/>
        <stp>##V3_BDHV12</stp>
        <stp>912828FL9 Govt</stp>
        <stp>IDX_RATIO</stp>
        <stp>7/17/2008</stp>
        <stp>7/17/2008</stp>
        <stp>[Fixed Income  Prices 2004-2009.xlsx]TIPS!R530C80</stp>
        <tr r="CB530" s="1"/>
      </tp>
      <tp>
        <v>1.1009100000000001</v>
        <stp/>
        <stp>##V3_BDHV12</stp>
        <stp>912828BD1 Govt</stp>
        <stp>IDX_RATIO</stp>
        <stp>3/21/2007</stp>
        <stp>3/21/2007</stp>
        <stp>[Fixed Income  Prices 2004-2009.xlsx]TIPS!R696C52</stp>
        <tr r="AZ696" s="1"/>
      </tp>
      <tp>
        <v>1.0430999999999999</v>
        <stp/>
        <stp>##V3_BDHV12</stp>
        <stp>912828GN4 Govt</stp>
        <stp>IDX_RATIO</stp>
        <stp>4/16/2009</stp>
        <stp>4/16/2009</stp>
        <stp>[Fixed Income  Prices 2004-2009.xlsx]TIPS!R522C40</stp>
        <tr r="AN522" s="1"/>
      </tp>
      <tp>
        <v>1.0669900000000001</v>
        <stp/>
        <stp>##V3_BDHV12</stp>
        <stp>912828GN4 Govt</stp>
        <stp>IDX_RATIO</stp>
        <stp>7/30/2008</stp>
        <stp>7/30/2008</stp>
        <stp>[Fixed Income  Prices 2004-2009.xlsx]TIPS!R336C40</stp>
        <tr r="AN336" s="1"/>
      </tp>
      <tp>
        <v>1.00695</v>
        <stp/>
        <stp>##V3_BDHV12</stp>
        <stp>912810FR4 Govt</stp>
        <stp>IDX_RATIO</stp>
        <stp>11/24/2004</stp>
        <stp>11/24/2004</stp>
        <stp>[Fixed Income  Prices 2004-2009.xlsx]TIPS!R90C108</stp>
        <tr r="DD90" s="1"/>
      </tp>
      <tp>
        <v>1.0614600000000001</v>
        <stp/>
        <stp>##V3_BDHV12</stp>
        <stp>912828EA4 Govt</stp>
        <stp>IDX_RATIO</stp>
        <stp>6/26/2007</stp>
        <stp>6/26/2007</stp>
        <stp>[Fixed Income  Prices 2004-2009.xlsx]TIPS!R511C72</stp>
        <tr r="BT511" s="1"/>
      </tp>
      <tp>
        <v>1.0791599999999999</v>
        <stp/>
        <stp>##V3_BDHV12</stp>
        <stp>912828BD1 Govt</stp>
        <stp>IDX_RATIO</stp>
        <stp>3/30/2006</stp>
        <stp>3/30/2006</stp>
        <stp>[Fixed Income  Prices 2004-2009.xlsx]TIPS!R442C52</stp>
        <tr r="AZ442" s="1"/>
      </tp>
      <tp>
        <v>1.03803</v>
        <stp/>
        <stp>##V3_BDHV12</stp>
        <stp>912828BD1 Govt</stp>
        <stp>IDX_RATIO</stp>
        <stp>2/15/2005</stp>
        <stp>2/15/2005</stp>
        <stp>[Fixed Income  Prices 2004-2009.xlsx]TIPS!R152C52</stp>
        <tr r="AZ152" s="1"/>
      </tp>
      <tp>
        <v>1.0988599999999999</v>
        <stp/>
        <stp>##V3_BDHV12</stp>
        <stp>912828AF7 Govt</stp>
        <stp>IDX_RATIO</stp>
        <stp>3/17/2006</stp>
        <stp>3/17/2006</stp>
        <stp>[Fixed Income  Prices 2004-2009.xlsx]TIPS!R433C44</stp>
        <tr r="AR433" s="1"/>
      </tp>
      <tp>
        <v>1.0250699999999999</v>
        <stp/>
        <stp>##V3_BDHV12</stp>
        <stp>912828FB1 Govt</stp>
        <stp>IDX_RATIO</stp>
        <stp>4/30/2007</stp>
        <stp>4/30/2007</stp>
        <stp>[Fixed Income  Prices 2004-2009.xlsx]TIPS!R269C32</stp>
        <tr r="AF269" s="1"/>
      </tp>
      <tp>
        <v>1.12107</v>
        <stp/>
        <stp>##V3_BDHV12</stp>
        <stp>912828AF7 Govt</stp>
        <stp>IDX_RATIO</stp>
        <stp>1/25/2007</stp>
        <stp>1/25/2007</stp>
        <stp>[Fixed Income  Prices 2004-2009.xlsx]TIPS!R657C44</stp>
        <tr r="AR657" s="1"/>
      </tp>
      <tp>
        <v>1.0729200000000001</v>
        <stp/>
        <stp>##V3_BDHV12</stp>
        <stp>912828BD1 Govt</stp>
        <stp>IDX_RATIO</stp>
        <stp>2/20/2006</stp>
        <stp>2/20/2006</stp>
        <stp>[Fixed Income  Prices 2004-2009.xlsx]TIPS!R414C52</stp>
        <tr r="AZ414" s="1"/>
      </tp>
      <tp>
        <v>1.03047</v>
        <stp/>
        <stp>##V3_BDHV12</stp>
        <stp>912828FL9 Govt</stp>
        <stp>IDX_RATIO</stp>
        <stp>8/13/2007</stp>
        <stp>8/13/2007</stp>
        <stp>[Fixed Income  Prices 2004-2009.xlsx]TIPS!R287C80</stp>
        <tr r="CB287" s="1"/>
      </tp>
      <tp>
        <v>1.0392600000000001</v>
        <stp/>
        <stp>##V3_BDHV12</stp>
        <stp>912828EA4 Govt</stp>
        <stp>IDX_RATIO</stp>
        <stp>7/21/2006</stp>
        <stp>7/21/2006</stp>
        <stp>[Fixed Income  Prices 2004-2009.xlsx]TIPS!R269C72</stp>
        <tr r="BT269" s="1"/>
      </tp>
      <tp>
        <v>1.03982</v>
        <stp/>
        <stp>##V3_BDHV12</stp>
        <stp>912828BD1 Govt</stp>
        <stp>IDX_RATIO</stp>
        <stp>1/25/2005</stp>
        <stp>1/25/2005</stp>
        <stp>[Fixed Income  Prices 2004-2009.xlsx]TIPS!R137C52</stp>
        <tr r="AZ137" s="1"/>
      </tp>
      <tp>
        <v>1.1215200000000001</v>
        <stp/>
        <stp>##V3_BDHV12</stp>
        <stp>912828AF7 Govt</stp>
        <stp>IDX_RATIO</stp>
        <stp>2/15/2007</stp>
        <stp>2/15/2007</stp>
        <stp>[Fixed Income  Prices 2004-2009.xlsx]TIPS!R672C44</stp>
        <tr r="AR672" s="1"/>
      </tp>
      <tp>
        <v>1.0599099999999999</v>
        <stp/>
        <stp>##V3_BDHV12</stp>
        <stp>912828AF7 Govt</stp>
        <stp>IDX_RATIO</stp>
        <stp>3/22/2005</stp>
        <stp>3/22/2005</stp>
        <stp>[Fixed Income  Prices 2004-2009.xlsx]TIPS!R177C44</stp>
        <tr r="AR177" s="1"/>
      </tp>
      <tp>
        <v>1.0545800000000001</v>
        <stp/>
        <stp>##V3_BDHV12</stp>
        <stp>912828FL9 Govt</stp>
        <stp>IDX_RATIO</stp>
        <stp>6/16/2009</stp>
        <stp>6/16/2009</stp>
        <stp>[Fixed Income  Prices 2004-2009.xlsx]TIPS!R768C80</stp>
        <tr r="CB768" s="1"/>
      </tp>
      <tp>
        <v>1.02024</v>
        <stp/>
        <stp>##V3_BDHV12</stp>
        <stp>912828EA4 Govt</stp>
        <stp>IDX_RATIO</stp>
        <stp>4/12/2006</stp>
        <stp>4/12/2006</stp>
        <stp>[Fixed Income  Prices 2004-2009.xlsx]TIPS!R197C72</stp>
        <tr r="BT197" s="1"/>
      </tp>
      <tp>
        <v>1.0995699999999999</v>
        <stp/>
        <stp>##V3_BDHV12</stp>
        <stp>912828AF7 Govt</stp>
        <stp>IDX_RATIO</stp>
        <stp>1/30/2006</stp>
        <stp>1/30/2006</stp>
        <stp>[Fixed Income  Prices 2004-2009.xlsx]TIPS!R399C44</stp>
        <tr r="AR399" s="1"/>
      </tp>
      <tp>
        <v>1.0476300000000001</v>
        <stp/>
        <stp>##V3_BDHV12</stp>
        <stp>912828FL9 Govt</stp>
        <stp>IDX_RATIO</stp>
        <stp>4/25/2008</stp>
        <stp>4/25/2008</stp>
        <stp>[Fixed Income  Prices 2004-2009.xlsx]TIPS!R471C80</stp>
        <tr r="CB471" s="1"/>
      </tp>
      <tp>
        <v>1.0511299999999999</v>
        <stp/>
        <stp>##V3_BDHV12</stp>
        <stp>912828EA4 Govt</stp>
        <stp>IDX_RATIO</stp>
        <stp>5/17/2007</stp>
        <stp>5/17/2007</stp>
        <stp>[Fixed Income  Prices 2004-2009.xlsx]TIPS!R483C72</stp>
        <tr r="BT483" s="1"/>
      </tp>
      <tp>
        <v>1.04644</v>
        <stp/>
        <stp>##V3_BDHV12</stp>
        <stp>912828GN4 Govt</stp>
        <stp>IDX_RATIO</stp>
        <stp>5/12/2008</stp>
        <stp>5/12/2008</stp>
        <stp>[Fixed Income  Prices 2004-2009.xlsx]TIPS!R279C40</stp>
        <tr r="AN279" s="1"/>
      </tp>
      <tp>
        <v>1.05277</v>
        <stp/>
        <stp>##V3_BDHV12</stp>
        <stp>912828FL9 Govt</stp>
        <stp>IDX_RATIO</stp>
        <stp>5/26/2009</stp>
        <stp>5/26/2009</stp>
        <stp>[Fixed Income  Prices 2004-2009.xlsx]TIPS!R753C80</stp>
        <tr r="CB753" s="1"/>
      </tp>
      <tp>
        <v>1.1005100000000001</v>
        <stp/>
        <stp>##V3_BDHV12</stp>
        <stp>912828DH0 Govt</stp>
        <stp>IDX_RATIO</stp>
        <stp>1/31/2008</stp>
        <stp>1/31/2008</stp>
        <stp>[Fixed Income  Prices 2004-2009.xlsx]TIPS!R797C68</stp>
        <tr r="BP797" s="1"/>
      </tp>
      <tp>
        <v>1.0569500000000001</v>
        <stp/>
        <stp>##V3_BDHV12</stp>
        <stp>912828GN4 Govt</stp>
        <stp>IDX_RATIO</stp>
        <stp>6/23/2008</stp>
        <stp>6/23/2008</stp>
        <stp>[Fixed Income  Prices 2004-2009.xlsx]TIPS!R309C40</stp>
        <tr r="AN309" s="1"/>
      </tp>
      <tp>
        <v>1.06749</v>
        <stp/>
        <stp>##V3_BDHV12</stp>
        <stp>912828FL9 Govt</stp>
        <stp>IDX_RATIO</stp>
        <stp>7/14/2008</stp>
        <stp>7/14/2008</stp>
        <stp>[Fixed Income  Prices 2004-2009.xlsx]TIPS!R527C80</stp>
        <tr r="CB527" s="1"/>
      </tp>
      <tp>
        <v>1.10101</v>
        <stp/>
        <stp>##V3_BDHV12</stp>
        <stp>912828BD1 Govt</stp>
        <stp>IDX_RATIO</stp>
        <stp>3/22/2007</stp>
        <stp>3/22/2007</stp>
        <stp>[Fixed Income  Prices 2004-2009.xlsx]TIPS!R697C52</stp>
        <tr r="AZ697" s="1"/>
      </tp>
      <tp>
        <v>1.08009</v>
        <stp/>
        <stp>##V3_BDHV12</stp>
        <stp>912828BD1 Govt</stp>
        <stp>IDX_RATIO</stp>
        <stp>1/17/2006</stp>
        <stp>1/17/2006</stp>
        <stp>[Fixed Income  Prices 2004-2009.xlsx]TIPS!R390C52</stp>
        <tr r="AZ390" s="1"/>
      </tp>
      <tp>
        <v>1.0265899999999999</v>
        <stp/>
        <stp>##V3_BDHV12</stp>
        <stp>912828GN4 Govt</stp>
        <stp>IDX_RATIO</stp>
        <stp>9/21/2007</stp>
        <stp>9/21/2007</stp>
        <stp>[Fixed Income  Prices 2004-2009.xlsx]TIPS!R113C40</stp>
        <tr r="AN113" s="1"/>
      </tp>
      <tp>
        <v>1.0429299999999999</v>
        <stp/>
        <stp>##V3_BDHV12</stp>
        <stp>912828GN4 Govt</stp>
        <stp>IDX_RATIO</stp>
        <stp>4/15/2009</stp>
        <stp>4/15/2009</stp>
        <stp>[Fixed Income  Prices 2004-2009.xlsx]TIPS!R521C40</stp>
        <tr r="AN521" s="1"/>
      </tp>
      <tp>
        <v>1.1051200000000001</v>
        <stp/>
        <stp>##V3_BDHV12</stp>
        <stp>912828FB1 Govt</stp>
        <stp>IDX_RATIO</stp>
        <stp>9/15/2008</stp>
        <stp>9/15/2008</stp>
        <stp>[Fixed Income  Prices 2004-2009.xlsx]TIPS!R629C32</stp>
        <tr r="AF629" s="1"/>
      </tp>
      <tp>
        <v>1.07942</v>
        <stp/>
        <stp>##V3_BDHV12</stp>
        <stp>912828BD1 Govt</stp>
        <stp>IDX_RATIO</stp>
        <stp>3/31/2006</stp>
        <stp>3/31/2006</stp>
        <stp>[Fixed Income  Prices 2004-2009.xlsx]TIPS!R443C52</stp>
        <tr r="AZ443" s="1"/>
      </tp>
      <tp>
        <v>1.06169</v>
        <stp/>
        <stp>##V3_BDHV12</stp>
        <stp>912828EA4 Govt</stp>
        <stp>IDX_RATIO</stp>
        <stp>6/27/2007</stp>
        <stp>6/27/2007</stp>
        <stp>[Fixed Income  Prices 2004-2009.xlsx]TIPS!R512C72</stp>
        <tr r="BT512" s="1"/>
      </tp>
      <tp>
        <v>1.03817</v>
        <stp/>
        <stp>##V3_BDHV12</stp>
        <stp>912828BD1 Govt</stp>
        <stp>IDX_RATIO</stp>
        <stp>2/14/2005</stp>
        <stp>2/14/2005</stp>
        <stp>[Fixed Income  Prices 2004-2009.xlsx]TIPS!R151C52</stp>
        <tr r="AZ151" s="1"/>
      </tp>
      <tp>
        <v>1.09859</v>
        <stp/>
        <stp>##V3_BDHV12</stp>
        <stp>912828AF7 Govt</stp>
        <stp>IDX_RATIO</stp>
        <stp>3/16/2006</stp>
        <stp>3/16/2006</stp>
        <stp>[Fixed Income  Prices 2004-2009.xlsx]TIPS!R432C44</stp>
        <tr r="AR432" s="1"/>
      </tp>
      <tp>
        <v>1.03565</v>
        <stp/>
        <stp>##V3_BDHV12</stp>
        <stp>912828EA4 Govt</stp>
        <stp>IDX_RATIO</stp>
        <stp>6/30/2006</stp>
        <stp>6/30/2006</stp>
        <stp>[Fixed Income  Prices 2004-2009.xlsx]TIPS!R254C72</stp>
        <tr r="BT254" s="1"/>
      </tp>
      <tp>
        <v>1.0467299999999999</v>
        <stp/>
        <stp>##V3_BDHV12</stp>
        <stp>912828GN4 Govt</stp>
        <stp>IDX_RATIO</stp>
        <stp>5/13/2008</stp>
        <stp>5/13/2008</stp>
        <stp>[Fixed Income  Prices 2004-2009.xlsx]TIPS!R280C40</stp>
        <tr r="AN280" s="1"/>
      </tp>
      <tp>
        <v>1.1211199999999999</v>
        <stp/>
        <stp>##V3_BDHV12</stp>
        <stp>912828AF7 Govt</stp>
        <stp>IDX_RATIO</stp>
        <stp>1/24/2007</stp>
        <stp>1/24/2007</stp>
        <stp>[Fixed Income  Prices 2004-2009.xlsx]TIPS!R656C44</stp>
        <tr r="AR656" s="1"/>
      </tp>
      <tp>
        <v>1.0530999999999999</v>
        <stp/>
        <stp>##V3_BDHV12</stp>
        <stp>912828GN4 Govt</stp>
        <stp>IDX_RATIO</stp>
        <stp>7/24/2009</stp>
        <stp>7/24/2009</stp>
        <stp>[Fixed Income  Prices 2004-2009.xlsx]TIPS!R593C40</stp>
        <tr r="AN593" s="1"/>
      </tp>
      <tp>
        <v>1.0727599999999999</v>
        <stp/>
        <stp>##V3_BDHV12</stp>
        <stp>912828BD1 Govt</stp>
        <stp>IDX_RATIO</stp>
        <stp>2/21/2006</stp>
        <stp>2/21/2006</stp>
        <stp>[Fixed Income  Prices 2004-2009.xlsx]TIPS!R415C52</stp>
        <tr r="AZ415" s="1"/>
      </tp>
      <tp>
        <v>1.0599799999999999</v>
        <stp/>
        <stp>##V3_BDHV12</stp>
        <stp>912828AF7 Govt</stp>
        <stp>IDX_RATIO</stp>
        <stp>3/23/2005</stp>
        <stp>3/23/2005</stp>
        <stp>[Fixed Income  Prices 2004-2009.xlsx]TIPS!R178C44</stp>
        <tr r="AR178" s="1"/>
      </tp>
      <tp>
        <v>1.0390900000000001</v>
        <stp/>
        <stp>##V3_BDHV12</stp>
        <stp>912828EA4 Govt</stp>
        <stp>IDX_RATIO</stp>
        <stp>7/20/2006</stp>
        <stp>7/20/2006</stp>
        <stp>[Fixed Income  Prices 2004-2009.xlsx]TIPS!R268C72</stp>
        <tr r="BT268" s="1"/>
      </tp>
      <tp>
        <v>1.0398000000000001</v>
        <stp/>
        <stp>##V3_BDHV12</stp>
        <stp>912828BD1 Govt</stp>
        <stp>IDX_RATIO</stp>
        <stp>1/24/2005</stp>
        <stp>1/24/2005</stp>
        <stp>[Fixed Income  Prices 2004-2009.xlsx]TIPS!R136C52</stp>
        <tr r="AZ136" s="1"/>
      </tp>
      <tp>
        <v>1.1214599999999999</v>
        <stp/>
        <stp>##V3_BDHV12</stp>
        <stp>912828AF7 Govt</stp>
        <stp>IDX_RATIO</stp>
        <stp>2/14/2007</stp>
        <stp>2/14/2007</stp>
        <stp>[Fixed Income  Prices 2004-2009.xlsx]TIPS!R671C44</stp>
        <tr r="AR671" s="1"/>
      </tp>
      <tp>
        <v>1.05467</v>
        <stp/>
        <stp>##V3_BDHV12</stp>
        <stp>912828FL9 Govt</stp>
        <stp>IDX_RATIO</stp>
        <stp>6/17/2009</stp>
        <stp>6/17/2009</stp>
        <stp>[Fixed Income  Prices 2004-2009.xlsx]TIPS!R769C80</stp>
        <tr r="CB769" s="1"/>
      </tp>
      <tp>
        <v>1.0203100000000001</v>
        <stp/>
        <stp>##V3_BDHV12</stp>
        <stp>912828EA4 Govt</stp>
        <stp>IDX_RATIO</stp>
        <stp>4/13/2006</stp>
        <stp>4/13/2006</stp>
        <stp>[Fixed Income  Prices 2004-2009.xlsx]TIPS!R198C72</stp>
        <tr r="BT198" s="1"/>
      </tp>
      <tp>
        <v>1.0475300000000001</v>
        <stp/>
        <stp>##V3_BDHV12</stp>
        <stp>912828FL9 Govt</stp>
        <stp>IDX_RATIO</stp>
        <stp>4/24/2008</stp>
        <stp>4/24/2008</stp>
        <stp>[Fixed Income  Prices 2004-2009.xlsx]TIPS!R470C80</stp>
        <tr r="CB470" s="1"/>
      </tp>
      <tp>
        <v>1.0508200000000001</v>
        <stp/>
        <stp>##V3_BDHV12</stp>
        <stp>912828EA4 Govt</stp>
        <stp>IDX_RATIO</stp>
        <stp>5/16/2007</stp>
        <stp>5/16/2007</stp>
        <stp>[Fixed Income  Prices 2004-2009.xlsx]TIPS!R482C72</stp>
        <tr r="BT482" s="1"/>
      </tp>
      <tp>
        <v>1.03128</v>
        <stp/>
        <stp>##V3_BDHV12</stp>
        <stp>912828FB1 Govt</stp>
        <stp>IDX_RATIO</stp>
        <stp>5/21/2007</stp>
        <stp>5/21/2007</stp>
        <stp>[Fixed Income  Prices 2004-2009.xlsx]TIPS!R284C32</stp>
        <tr r="AF284" s="1"/>
      </tp>
      <tp>
        <v>1.0368299999999999</v>
        <stp/>
        <stp>##V3_BDHV12</stp>
        <stp>912828FB1 Govt</stp>
        <stp>IDX_RATIO</stp>
        <stp>6/11/2007</stp>
        <stp>6/11/2007</stp>
        <stp>[Fixed Income  Prices 2004-2009.xlsx]TIPS!R299C32</stp>
        <tr r="AF299" s="1"/>
      </tp>
      <tp>
        <v>1.1003000000000001</v>
        <stp/>
        <stp>##V3_BDHV12</stp>
        <stp>912828DH0 Govt</stp>
        <stp>IDX_RATIO</stp>
        <stp>1/30/2008</stp>
        <stp>1/30/2008</stp>
        <stp>[Fixed Income  Prices 2004-2009.xlsx]TIPS!R796C68</stp>
        <tr r="BP796" s="1"/>
      </tp>
      <tp>
        <v>1.0528599999999999</v>
        <stp/>
        <stp>##V3_BDHV12</stp>
        <stp>912828FL9 Govt</stp>
        <stp>IDX_RATIO</stp>
        <stp>5/27/2009</stp>
        <stp>5/27/2009</stp>
        <stp>[Fixed Income  Prices 2004-2009.xlsx]TIPS!R754C80</stp>
        <tr r="CB754" s="1"/>
      </tp>
      <tp>
        <v>1.06778</v>
        <stp/>
        <stp>##V3_BDHV12</stp>
        <stp>912828FL9 Govt</stp>
        <stp>IDX_RATIO</stp>
        <stp>7/15/2008</stp>
        <stp>7/15/2008</stp>
        <stp>[Fixed Income  Prices 2004-2009.xlsx]TIPS!R528C80</stp>
        <tr r="CB528" s="1"/>
      </tp>
      <tp>
        <v>1.0803700000000001</v>
        <stp/>
        <stp>##V3_BDHV12</stp>
        <stp>912828BD1 Govt</stp>
        <stp>IDX_RATIO</stp>
        <stp>1/16/2006</stp>
        <stp>1/16/2006</stp>
        <stp>[Fixed Income  Prices 2004-2009.xlsx]TIPS!R389C52</stp>
        <tr r="AZ389" s="1"/>
      </tp>
      <tp>
        <v>1.1011200000000001</v>
        <stp/>
        <stp>##V3_BDHV12</stp>
        <stp>912828BD1 Govt</stp>
        <stp>IDX_RATIO</stp>
        <stp>3/23/2007</stp>
        <stp>3/23/2007</stp>
        <stp>[Fixed Income  Prices 2004-2009.xlsx]TIPS!R698C52</stp>
        <tr r="AZ698" s="1"/>
      </tp>
      <tp>
        <v>1.0266</v>
        <stp/>
        <stp>##V3_BDHV12</stp>
        <stp>912828GN4 Govt</stp>
        <stp>IDX_RATIO</stp>
        <stp>9/20/2007</stp>
        <stp>9/20/2007</stp>
        <stp>[Fixed Income  Prices 2004-2009.xlsx]TIPS!R112C40</stp>
        <tr r="AN112" s="1"/>
      </tp>
      <tp>
        <v>1.0427599999999999</v>
        <stp/>
        <stp>##V3_BDHV12</stp>
        <stp>912828GN4 Govt</stp>
        <stp>IDX_RATIO</stp>
        <stp>4/14/2009</stp>
        <stp>4/14/2009</stp>
        <stp>[Fixed Income  Prices 2004-2009.xlsx]TIPS!R520C40</stp>
        <tr r="AN520" s="1"/>
      </tp>
      <tp>
        <v>1.1081099999999999</v>
        <stp/>
        <stp>##V3_BDHV12</stp>
        <stp>912828ET3 Govt</stp>
        <stp>IDX_RATIO</stp>
        <stp>10/2/2008</stp>
        <stp>10/2/2008</stp>
        <stp>[Fixed Income  Prices 2004-2009.xlsx]TIPS!R715C76</stp>
        <tr r="BX715" s="1"/>
      </tp>
      <tp>
        <v>1.1037300000000001</v>
        <stp/>
        <stp>##V3_BDHV12</stp>
        <stp>912828ET3 Govt</stp>
        <stp>IDX_RATIO</stp>
        <stp>11/3/2008</stp>
        <stp>11/3/2008</stp>
        <stp>[Fixed Income  Prices 2004-2009.xlsx]TIPS!R737C76</stp>
        <tr r="BX737" s="1"/>
      </tp>
      <tp>
        <v>1.19245</v>
        <stp/>
        <stp>##V3_BDHV12</stp>
        <stp>9128274Y5 Govt</stp>
        <stp>IDX_RATIO</stp>
        <stp>10/6/2005</stp>
        <stp>10/6/2005</stp>
        <stp>[Fixed Income  Prices 2004-2009.xlsx]TIPS!R318C16</stp>
        <tr r="P318" s="1"/>
      </tp>
      <tp>
        <v>1.2004900000000001</v>
        <stp/>
        <stp>##V3_BDHV12</stp>
        <stp>9128274Y5 Govt</stp>
        <stp>IDX_RATIO</stp>
        <stp>11/7/2005</stp>
        <stp>11/7/2005</stp>
        <stp>[Fixed Income  Prices 2004-2009.xlsx]TIPS!R340C16</stp>
        <tr r="P340" s="1"/>
      </tp>
      <tp>
        <v>1.0702700000000001</v>
        <stp/>
        <stp>##V3_BDHV12</stp>
        <stp>912828CZ1 Govt</stp>
        <stp>IDX_RATIO</stp>
        <stp>12/5/2006</stp>
        <stp>12/5/2006</stp>
        <stp>[Fixed Income  Prices 2004-2009.xlsx]TIPS!R551C24</stp>
        <tr r="X551" s="1"/>
      </tp>
      <tp>
        <v>1.07542</v>
        <stp/>
        <stp>##V3_BDHV12</stp>
        <stp>912828CZ1 Govt</stp>
        <stp>IDX_RATIO</stp>
        <stp>11/6/2006</stp>
        <stp>11/6/2006</stp>
        <stp>[Fixed Income  Prices 2004-2009.xlsx]TIPS!R530C24</stp>
        <tr r="X530" s="1"/>
      </tp>
      <tp>
        <v>1.1079699999999999</v>
        <stp/>
        <stp>##V3_BDHV12</stp>
        <stp>912828ET3 Govt</stp>
        <stp>IDX_RATIO</stp>
        <stp>10/3/2008</stp>
        <stp>10/3/2008</stp>
        <stp>[Fixed Income  Prices 2004-2009.xlsx]TIPS!R716C76</stp>
        <tr r="BX716" s="1"/>
      </tp>
      <tp>
        <v>1.1926399999999999</v>
        <stp/>
        <stp>##V3_BDHV12</stp>
        <stp>9128274Y5 Govt</stp>
        <stp>IDX_RATIO</stp>
        <stp>10/7/2005</stp>
        <stp>10/7/2005</stp>
        <stp>[Fixed Income  Prices 2004-2009.xlsx]TIPS!R319C16</stp>
        <tr r="P319" s="1"/>
      </tp>
      <tp>
        <v>1.21251</v>
        <stp/>
        <stp>##V3_BDHV12</stp>
        <stp>9128274Y5 Govt</stp>
        <stp>IDX_RATIO</stp>
        <stp>12/5/2005</stp>
        <stp>12/5/2005</stp>
        <stp>[Fixed Income  Prices 2004-2009.xlsx]TIPS!R360C16</stp>
        <tr r="P360" s="1"/>
      </tp>
      <tp>
        <v>1.1023099999999999</v>
        <stp/>
        <stp>##V3_BDHV12</stp>
        <stp>912828ET3 Govt</stp>
        <stp>IDX_RATIO</stp>
        <stp>12/1/2008</stp>
        <stp>12/1/2008</stp>
        <stp>[Fixed Income  Prices 2004-2009.xlsx]TIPS!R757C76</stp>
        <tr r="BX757" s="1"/>
      </tp>
      <tp>
        <v>1.07046</v>
        <stp/>
        <stp>##V3_BDHV12</stp>
        <stp>912828CZ1 Govt</stp>
        <stp>IDX_RATIO</stp>
        <stp>12/4/2006</stp>
        <stp>12/4/2006</stp>
        <stp>[Fixed Income  Prices 2004-2009.xlsx]TIPS!R550C24</stp>
        <tr r="X550" s="1"/>
      </tp>
      <tp>
        <v>1.07453</v>
        <stp/>
        <stp>##V3_BDHV12</stp>
        <stp>912828CZ1 Govt</stp>
        <stp>IDX_RATIO</stp>
        <stp>10/6/2006</stp>
        <stp>10/6/2006</stp>
        <stp>[Fixed Income  Prices 2004-2009.xlsx]TIPS!R509C24</stp>
        <tr r="X509" s="1"/>
      </tp>
      <tp>
        <v>1.07525</v>
        <stp/>
        <stp>##V3_BDHV12</stp>
        <stp>912828CZ1 Govt</stp>
        <stp>IDX_RATIO</stp>
        <stp>11/7/2006</stp>
        <stp>11/7/2006</stp>
        <stp>[Fixed Income  Prices 2004-2009.xlsx]TIPS!R531C24</stp>
        <tr r="X531" s="1"/>
      </tp>
      <tp>
        <v>1.1920500000000001</v>
        <stp/>
        <stp>##V3_BDHV12</stp>
        <stp>9128274Y5 Govt</stp>
        <stp>IDX_RATIO</stp>
        <stp>10/4/2005</stp>
        <stp>10/4/2005</stp>
        <stp>[Fixed Income  Prices 2004-2009.xlsx]TIPS!R316C16</stp>
        <tr r="P316" s="1"/>
      </tp>
      <tp>
        <v>1.2125900000000001</v>
        <stp/>
        <stp>##V3_BDHV12</stp>
        <stp>9128274Y5 Govt</stp>
        <stp>IDX_RATIO</stp>
        <stp>12/6/2005</stp>
        <stp>12/6/2005</stp>
        <stp>[Fixed Income  Prices 2004-2009.xlsx]TIPS!R361C16</stp>
        <tr r="P361" s="1"/>
      </tp>
      <tp>
        <v>1.10195</v>
        <stp/>
        <stp>##V3_BDHV12</stp>
        <stp>912828ET3 Govt</stp>
        <stp>IDX_RATIO</stp>
        <stp>12/2/2008</stp>
        <stp>12/2/2008</stp>
        <stp>[Fixed Income  Prices 2004-2009.xlsx]TIPS!R758C76</stp>
        <tr r="BX758" s="1"/>
      </tp>
      <tp>
        <v>1.0699000000000001</v>
        <stp/>
        <stp>##V3_BDHV12</stp>
        <stp>912828CZ1 Govt</stp>
        <stp>IDX_RATIO</stp>
        <stp>12/7/2006</stp>
        <stp>12/7/2006</stp>
        <stp>[Fixed Income  Prices 2004-2009.xlsx]TIPS!R553C24</stp>
        <tr r="X553" s="1"/>
      </tp>
      <tp>
        <v>1.07446</v>
        <stp/>
        <stp>##V3_BDHV12</stp>
        <stp>912828CZ1 Govt</stp>
        <stp>IDX_RATIO</stp>
        <stp>10/5/2006</stp>
        <stp>10/5/2006</stp>
        <stp>[Fixed Income  Prices 2004-2009.xlsx]TIPS!R508C24</stp>
        <tr r="X508" s="1"/>
      </tp>
      <tp>
        <v>1.10826</v>
        <stp/>
        <stp>##V3_BDHV12</stp>
        <stp>912828ET3 Govt</stp>
        <stp>IDX_RATIO</stp>
        <stp>10/1/2008</stp>
        <stp>10/1/2008</stp>
        <stp>[Fixed Income  Prices 2004-2009.xlsx]TIPS!R714C76</stp>
        <tr r="BX714" s="1"/>
      </tp>
      <tp>
        <v>1.19902</v>
        <stp/>
        <stp>##V3_BDHV12</stp>
        <stp>9128274Y5 Govt</stp>
        <stp>IDX_RATIO</stp>
        <stp>11/4/2005</stp>
        <stp>11/4/2005</stp>
        <stp>[Fixed Income  Prices 2004-2009.xlsx]TIPS!R339C16</stp>
        <tr r="P339" s="1"/>
      </tp>
      <tp>
        <v>1.19225</v>
        <stp/>
        <stp>##V3_BDHV12</stp>
        <stp>9128274Y5 Govt</stp>
        <stp>IDX_RATIO</stp>
        <stp>10/5/2005</stp>
        <stp>10/5/2005</stp>
        <stp>[Fixed Income  Prices 2004-2009.xlsx]TIPS!R317C16</stp>
        <tr r="P317" s="1"/>
      </tp>
      <tp>
        <v>1.2126699999999999</v>
        <stp/>
        <stp>##V3_BDHV12</stp>
        <stp>9128274Y5 Govt</stp>
        <stp>IDX_RATIO</stp>
        <stp>12/7/2005</stp>
        <stp>12/7/2005</stp>
        <stp>[Fixed Income  Prices 2004-2009.xlsx]TIPS!R362C16</stp>
        <tr r="P362" s="1"/>
      </tp>
      <tp>
        <v>1.1015900000000001</v>
        <stp/>
        <stp>##V3_BDHV12</stp>
        <stp>912828ET3 Govt</stp>
        <stp>IDX_RATIO</stp>
        <stp>12/3/2008</stp>
        <stp>12/3/2008</stp>
        <stp>[Fixed Income  Prices 2004-2009.xlsx]TIPS!R759C76</stp>
        <tr r="BX759" s="1"/>
      </tp>
      <tp>
        <v>1.07009</v>
        <stp/>
        <stp>##V3_BDHV12</stp>
        <stp>912828CZ1 Govt</stp>
        <stp>IDX_RATIO</stp>
        <stp>12/6/2006</stp>
        <stp>12/6/2006</stp>
        <stp>[Fixed Income  Prices 2004-2009.xlsx]TIPS!R552C24</stp>
        <tr r="X552" s="1"/>
      </tp>
      <tp>
        <v>1.07439</v>
        <stp/>
        <stp>##V3_BDHV12</stp>
        <stp>912828CZ1 Govt</stp>
        <stp>IDX_RATIO</stp>
        <stp>10/4/2006</stp>
        <stp>10/4/2006</stp>
        <stp>[Fixed Income  Prices 2004-2009.xlsx]TIPS!R507C24</stp>
        <tr r="X507" s="1"/>
      </tp>
      <tp>
        <v>1.10754</v>
        <stp/>
        <stp>##V3_BDHV12</stp>
        <stp>912828ET3 Govt</stp>
        <stp>IDX_RATIO</stp>
        <stp>10/6/2008</stp>
        <stp>10/6/2008</stp>
        <stp>[Fixed Income  Prices 2004-2009.xlsx]TIPS!R717C76</stp>
        <tr r="BX717" s="1"/>
      </tp>
      <tp>
        <v>1.1985399999999999</v>
        <stp/>
        <stp>##V3_BDHV12</stp>
        <stp>9128274Y5 Govt</stp>
        <stp>IDX_RATIO</stp>
        <stp>11/3/2005</stp>
        <stp>11/3/2005</stp>
        <stp>[Fixed Income  Prices 2004-2009.xlsx]TIPS!R338C16</stp>
        <tr r="P338" s="1"/>
      </tp>
      <tp>
        <v>1.1035299999999999</v>
        <stp/>
        <stp>##V3_BDHV12</stp>
        <stp>912828ET3 Govt</stp>
        <stp>IDX_RATIO</stp>
        <stp>11/7/2008</stp>
        <stp>11/7/2008</stp>
        <stp>[Fixed Income  Prices 2004-2009.xlsx]TIPS!R741C76</stp>
        <tr r="BX741" s="1"/>
      </tp>
      <tp>
        <v>1.1012299999999999</v>
        <stp/>
        <stp>##V3_BDHV12</stp>
        <stp>912828ET3 Govt</stp>
        <stp>IDX_RATIO</stp>
        <stp>12/4/2008</stp>
        <stp>12/4/2008</stp>
        <stp>[Fixed Income  Prices 2004-2009.xlsx]TIPS!R760C76</stp>
        <tr r="BX760" s="1"/>
      </tp>
      <tp>
        <v>1.0710200000000001</v>
        <stp/>
        <stp>##V3_BDHV12</stp>
        <stp>912828CZ1 Govt</stp>
        <stp>IDX_RATIO</stp>
        <stp>12/1/2006</stp>
        <stp>12/1/2006</stp>
        <stp>[Fixed Income  Prices 2004-2009.xlsx]TIPS!R549C24</stp>
        <tr r="X549" s="1"/>
      </tp>
      <tp>
        <v>1.07433</v>
        <stp/>
        <stp>##V3_BDHV12</stp>
        <stp>912828CZ1 Govt</stp>
        <stp>IDX_RATIO</stp>
        <stp>10/3/2006</stp>
        <stp>10/3/2006</stp>
        <stp>[Fixed Income  Prices 2004-2009.xlsx]TIPS!R506C24</stp>
        <tr r="X506" s="1"/>
      </tp>
      <tp>
        <v>1.07612</v>
        <stp/>
        <stp>##V3_BDHV12</stp>
        <stp>912828CZ1 Govt</stp>
        <stp>IDX_RATIO</stp>
        <stp>11/2/2006</stp>
        <stp>11/2/2006</stp>
        <stp>[Fixed Income  Prices 2004-2009.xlsx]TIPS!R528C24</stp>
        <tr r="X528" s="1"/>
      </tp>
      <tp>
        <v>1.1073999999999999</v>
        <stp/>
        <stp>##V3_BDHV12</stp>
        <stp>912828ET3 Govt</stp>
        <stp>IDX_RATIO</stp>
        <stp>10/7/2008</stp>
        <stp>10/7/2008</stp>
        <stp>[Fixed Income  Prices 2004-2009.xlsx]TIPS!R718C76</stp>
        <tr r="BX718" s="1"/>
      </tp>
      <tp>
        <v>1.1980500000000001</v>
        <stp/>
        <stp>##V3_BDHV12</stp>
        <stp>9128274Y5 Govt</stp>
        <stp>IDX_RATIO</stp>
        <stp>11/2/2005</stp>
        <stp>11/2/2005</stp>
        <stp>[Fixed Income  Prices 2004-2009.xlsx]TIPS!R337C16</stp>
        <tr r="P337" s="1"/>
      </tp>
      <tp>
        <v>1.1918599999999999</v>
        <stp/>
        <stp>##V3_BDHV12</stp>
        <stp>9128274Y5 Govt</stp>
        <stp>IDX_RATIO</stp>
        <stp>10/3/2005</stp>
        <stp>10/3/2005</stp>
        <stp>[Fixed Income  Prices 2004-2009.xlsx]TIPS!R315C16</stp>
        <tr r="P315" s="1"/>
      </tp>
      <tp>
        <v>1.10358</v>
        <stp/>
        <stp>##V3_BDHV12</stp>
        <stp>912828ET3 Govt</stp>
        <stp>IDX_RATIO</stp>
        <stp>11/6/2008</stp>
        <stp>11/6/2008</stp>
        <stp>[Fixed Income  Prices 2004-2009.xlsx]TIPS!R740C76</stp>
        <tr r="BX740" s="1"/>
      </tp>
      <tp>
        <v>1.10087</v>
        <stp/>
        <stp>##V3_BDHV12</stp>
        <stp>912828ET3 Govt</stp>
        <stp>IDX_RATIO</stp>
        <stp>12/5/2008</stp>
        <stp>12/5/2008</stp>
        <stp>[Fixed Income  Prices 2004-2009.xlsx]TIPS!R761C76</stp>
        <tr r="BX761" s="1"/>
      </tp>
      <tp>
        <v>1.2121999999999999</v>
        <stp/>
        <stp>##V3_BDHV12</stp>
        <stp>9128274Y5 Govt</stp>
        <stp>IDX_RATIO</stp>
        <stp>12/1/2005</stp>
        <stp>12/1/2005</stp>
        <stp>[Fixed Income  Prices 2004-2009.xlsx]TIPS!R358C16</stp>
        <tr r="P358" s="1"/>
      </tp>
      <tp>
        <v>1.07426</v>
        <stp/>
        <stp>##V3_BDHV12</stp>
        <stp>912828CZ1 Govt</stp>
        <stp>IDX_RATIO</stp>
        <stp>10/2/2006</stp>
        <stp>10/2/2006</stp>
        <stp>[Fixed Income  Prices 2004-2009.xlsx]TIPS!R505C24</stp>
        <tr r="X505" s="1"/>
      </tp>
      <tp>
        <v>1.07595</v>
        <stp/>
        <stp>##V3_BDHV12</stp>
        <stp>912828CZ1 Govt</stp>
        <stp>IDX_RATIO</stp>
        <stp>11/3/2006</stp>
        <stp>11/3/2006</stp>
        <stp>[Fixed Income  Prices 2004-2009.xlsx]TIPS!R529C24</stp>
        <tr r="X529" s="1"/>
      </tp>
      <tp>
        <v>1.19756</v>
        <stp/>
        <stp>##V3_BDHV12</stp>
        <stp>9128274Y5 Govt</stp>
        <stp>IDX_RATIO</stp>
        <stp>11/1/2005</stp>
        <stp>11/1/2005</stp>
        <stp>[Fixed Income  Prices 2004-2009.xlsx]TIPS!R336C16</stp>
        <tr r="P336" s="1"/>
      </tp>
      <tp>
        <v>1.1036299999999999</v>
        <stp/>
        <stp>##V3_BDHV12</stp>
        <stp>912828ET3 Govt</stp>
        <stp>IDX_RATIO</stp>
        <stp>11/5/2008</stp>
        <stp>11/5/2008</stp>
        <stp>[Fixed Income  Prices 2004-2009.xlsx]TIPS!R739C76</stp>
        <tr r="BX739" s="1"/>
      </tp>
      <tp>
        <v>1.21227</v>
        <stp/>
        <stp>##V3_BDHV12</stp>
        <stp>9128274Y5 Govt</stp>
        <stp>IDX_RATIO</stp>
        <stp>12/2/2005</stp>
        <stp>12/2/2005</stp>
        <stp>[Fixed Income  Prices 2004-2009.xlsx]TIPS!R359C16</stp>
        <tr r="P359" s="1"/>
      </tp>
      <tp>
        <v>1.10368</v>
        <stp/>
        <stp>##V3_BDHV12</stp>
        <stp>912828ET3 Govt</stp>
        <stp>IDX_RATIO</stp>
        <stp>11/4/2008</stp>
        <stp>11/4/2008</stp>
        <stp>[Fixed Income  Prices 2004-2009.xlsx]TIPS!R738C76</stp>
        <tr r="BX738" s="1"/>
      </tp>
      <tp>
        <v>1.0763</v>
        <stp/>
        <stp>##V3_BDHV12</stp>
        <stp>912828CZ1 Govt</stp>
        <stp>IDX_RATIO</stp>
        <stp>11/1/2006</stp>
        <stp>11/1/2006</stp>
        <stp>[Fixed Income  Prices 2004-2009.xlsx]TIPS!R527C24</stp>
        <tr r="X527" s="1"/>
      </tp>
      <tp>
        <v>1.09979</v>
        <stp/>
        <stp>##V3_BDHV12</stp>
        <stp>912828ET3 Govt</stp>
        <stp>IDX_RATIO</stp>
        <stp>12/8/2008</stp>
        <stp>12/8/2008</stp>
        <stp>[Fixed Income  Prices 2004-2009.xlsx]TIPS!R762C76</stp>
        <tr r="BX762" s="1"/>
      </tp>
      <tp>
        <v>1.0994299999999999</v>
        <stp/>
        <stp>##V3_BDHV12</stp>
        <stp>912828ET3 Govt</stp>
        <stp>IDX_RATIO</stp>
        <stp>12/9/2008</stp>
        <stp>12/9/2008</stp>
        <stp>[Fixed Income  Prices 2004-2009.xlsx]TIPS!R763C76</stp>
        <tr r="BX763" s="1"/>
      </tp>
      <tp>
        <v>1.1072599999999999</v>
        <stp/>
        <stp>##V3_BDHV12</stp>
        <stp>912828ET3 Govt</stp>
        <stp>IDX_RATIO</stp>
        <stp>10/8/2008</stp>
        <stp>10/8/2008</stp>
        <stp>[Fixed Income  Prices 2004-2009.xlsx]TIPS!R719C76</stp>
        <tr r="BX719" s="1"/>
      </tp>
      <tp>
        <v>1.1071200000000001</v>
        <stp/>
        <stp>##V3_BDHV12</stp>
        <stp>912828ET3 Govt</stp>
        <stp>IDX_RATIO</stp>
        <stp>10/9/2008</stp>
        <stp>10/9/2008</stp>
        <stp>[Fixed Income  Prices 2004-2009.xlsx]TIPS!R720C76</stp>
        <tr r="BX720" s="1"/>
      </tp>
      <tp>
        <v>1.21275</v>
        <stp/>
        <stp>##V3_BDHV12</stp>
        <stp>9128274Y5 Govt</stp>
        <stp>IDX_RATIO</stp>
        <stp>12/8/2005</stp>
        <stp>12/8/2005</stp>
        <stp>[Fixed Income  Prices 2004-2009.xlsx]TIPS!R363C16</stp>
        <tr r="P363" s="1"/>
      </tp>
      <tp>
        <v>1.21282</v>
        <stp/>
        <stp>##V3_BDHV12</stp>
        <stp>9128274Y5 Govt</stp>
        <stp>IDX_RATIO</stp>
        <stp>12/9/2005</stp>
        <stp>12/9/2005</stp>
        <stp>[Fixed Income  Prices 2004-2009.xlsx]TIPS!R364C16</stp>
        <tr r="P364" s="1"/>
      </tp>
      <tp>
        <v>1.0697099999999999</v>
        <stp/>
        <stp>##V3_BDHV12</stp>
        <stp>912828CZ1 Govt</stp>
        <stp>IDX_RATIO</stp>
        <stp>12/8/2006</stp>
        <stp>12/8/2006</stp>
        <stp>[Fixed Income  Prices 2004-2009.xlsx]TIPS!R554C24</stp>
        <tr r="X554" s="1"/>
      </tp>
      <tp>
        <v>1.20146</v>
        <stp/>
        <stp>##V3_BDHV12</stp>
        <stp>9128274Y5 Govt</stp>
        <stp>IDX_RATIO</stp>
        <stp>11/9/2005</stp>
        <stp>11/9/2005</stp>
        <stp>[Fixed Income  Prices 2004-2009.xlsx]TIPS!R342C16</stp>
        <tr r="P342" s="1"/>
      </tp>
      <tp>
        <v>1.07473</v>
        <stp/>
        <stp>##V3_BDHV12</stp>
        <stp>912828CZ1 Govt</stp>
        <stp>IDX_RATIO</stp>
        <stp>10/9/2006</stp>
        <stp>10/9/2006</stp>
        <stp>[Fixed Income  Prices 2004-2009.xlsx]TIPS!R510C24</stp>
        <tr r="X510" s="1"/>
      </tp>
      <tp>
        <v>1.07507</v>
        <stp/>
        <stp>##V3_BDHV12</stp>
        <stp>912828CZ1 Govt</stp>
        <stp>IDX_RATIO</stp>
        <stp>11/8/2006</stp>
        <stp>11/8/2006</stp>
        <stp>[Fixed Income  Prices 2004-2009.xlsx]TIPS!R532C24</stp>
        <tr r="X532" s="1"/>
      </tp>
      <tp>
        <v>1.2009799999999999</v>
        <stp/>
        <stp>##V3_BDHV12</stp>
        <stp>9128274Y5 Govt</stp>
        <stp>IDX_RATIO</stp>
        <stp>11/8/2005</stp>
        <stp>11/8/2005</stp>
        <stp>[Fixed Income  Prices 2004-2009.xlsx]TIPS!R341C16</stp>
        <tr r="P341" s="1"/>
      </tp>
      <tp>
        <v>1.0748899999999999</v>
        <stp/>
        <stp>##V3_BDHV12</stp>
        <stp>912828CZ1 Govt</stp>
        <stp>IDX_RATIO</stp>
        <stp>11/9/2006</stp>
        <stp>11/9/2006</stp>
        <stp>[Fixed Income  Prices 2004-2009.xlsx]TIPS!R533C24</stp>
        <tr r="X533" s="1"/>
      </tp>
      <tp>
        <v>0.97931000000000001</v>
        <stp/>
        <stp>##V3_BDHV12</stp>
        <stp>912810PZ5 Govt</stp>
        <stp>IDX_RATIO</stp>
        <stp>3/2/2009</stp>
        <stp>3/2/2009</stp>
        <stp>[Fixed Income  Prices 2004-2009.xlsx]TIPS!R29C120</stp>
        <tr r="DP29" s="1"/>
      </tp>
      <tp>
        <v>0.97945000000000004</v>
        <stp/>
        <stp>##V3_BDHV12</stp>
        <stp>912810PZ5 Govt</stp>
        <stp>IDX_RATIO</stp>
        <stp>3/3/2009</stp>
        <stp>3/3/2009</stp>
        <stp>[Fixed Income  Prices 2004-2009.xlsx]TIPS!R30C120</stp>
        <tr r="DP30" s="1"/>
      </tp>
      <tp>
        <v>0.97972000000000004</v>
        <stp/>
        <stp>##V3_BDHV12</stp>
        <stp>912810PZ5 Govt</stp>
        <stp>IDX_RATIO</stp>
        <stp>3/5/2009</stp>
        <stp>3/5/2009</stp>
        <stp>[Fixed Income  Prices 2004-2009.xlsx]TIPS!R32C120</stp>
        <tr r="DP32" s="1"/>
      </tp>
      <tp>
        <v>0.97958000000000001</v>
        <stp/>
        <stp>##V3_BDHV12</stp>
        <stp>912810PZ5 Govt</stp>
        <stp>IDX_RATIO</stp>
        <stp>3/4/2009</stp>
        <stp>3/4/2009</stp>
        <stp>[Fixed Income  Prices 2004-2009.xlsx]TIPS!R31C120</stp>
        <tr r="DP31" s="1"/>
      </tp>
      <tp>
        <v>0.97985999999999995</v>
        <stp/>
        <stp>##V3_BDHV12</stp>
        <stp>912810PZ5 Govt</stp>
        <stp>IDX_RATIO</stp>
        <stp>3/6/2009</stp>
        <stp>3/6/2009</stp>
        <stp>[Fixed Income  Prices 2004-2009.xlsx]TIPS!R33C120</stp>
        <tr r="DP33" s="1"/>
      </tp>
      <tp>
        <v>0.98026999999999997</v>
        <stp/>
        <stp>##V3_BDHV12</stp>
        <stp>912810PZ5 Govt</stp>
        <stp>IDX_RATIO</stp>
        <stp>3/9/2009</stp>
        <stp>3/9/2009</stp>
        <stp>[Fixed Income  Prices 2004-2009.xlsx]TIPS!R34C120</stp>
        <tr r="DP34" s="1"/>
      </tp>
      <tp>
        <v>1.1453899999999999</v>
        <stp/>
        <stp>##V3_BDHV12</stp>
        <stp>912810FR4 Govt</stp>
        <stp>IDX_RATIO</stp>
        <stp>11/16/2009</stp>
        <stp>11/16/2009</stp>
        <stp>[Fixed Income  Prices 2004-2009.xlsx]TIPS!R1386C108</stp>
        <tr r="DD1386" s="1"/>
      </tp>
      <tp t="e">
        <v>#N/A</v>
        <stp/>
        <stp>##V3_BDHV12</stp>
        <stp>912833KB Govt</stp>
        <stp>YLD_YTM_ASK</stp>
        <stp>20050930</stp>
        <stp>20060106</stp>
        <stp>[Fixed Income  Prices 2004-2009.xlsx]STRIP Yield Curve!R203C9</stp>
        <stp>Days=N</stp>
        <stp>Fill=B</stp>
        <stp>Sort=D</stp>
        <stp>Per=cW</stp>
        <stp>Dts=H</stp>
        <stp>cols=1;rows=15</stp>
        <tr r="I203" s="4"/>
      </tp>
      <tp>
        <v>1.14541</v>
        <stp/>
        <stp>##V3_BDHV12</stp>
        <stp>912810FR4 Govt</stp>
        <stp>IDX_RATIO</stp>
        <stp>11/17/2009</stp>
        <stp>11/17/2009</stp>
        <stp>[Fixed Income  Prices 2004-2009.xlsx]TIPS!R1387C108</stp>
        <tr r="DD1387" s="1"/>
      </tp>
      <tp>
        <v>1.14395</v>
        <stp/>
        <stp>##V3_BDHV12</stp>
        <stp>912810FR4 Govt</stp>
        <stp>IDX_RATIO</stp>
        <stp>10/19/2009</stp>
        <stp>10/19/2009</stp>
        <stp>[Fixed Income  Prices 2004-2009.xlsx]TIPS!R1366C108</stp>
        <tr r="DD1366" s="1"/>
      </tp>
      <tp>
        <v>3.625</v>
        <stp/>
        <stp>##V3_BDPV12</stp>
        <stp>912828LJ7 Govt</stp>
        <stp>CPN</stp>
        <stp>[Fixed Income  Prices 2004-2009.xlsx]BONDS DIRTY PRICE!R1C55</stp>
        <tr r="BC1" s="2"/>
      </tp>
      <tp>
        <v>4.625</v>
        <stp/>
        <stp>##V3_BDPV12</stp>
        <stp>912828GH7 Govt</stp>
        <stp>CPN</stp>
        <stp>[Fixed Income  Prices 2004-2009.xlsx]BONDS DIRTY PRICE!R1C45</stp>
        <tr r="AS1" s="2"/>
      </tp>
      <tp>
        <v>1.1452899999999999</v>
        <stp/>
        <stp>##V3_BDHV12</stp>
        <stp>912810FR4 Govt</stp>
        <stp>IDX_RATIO</stp>
        <stp>11/12/2009</stp>
        <stp>11/12/2009</stp>
        <stp>[Fixed Income  Prices 2004-2009.xlsx]TIPS!R1384C108</stp>
        <tr r="DD1384" s="1"/>
      </tp>
      <tp>
        <v>1.1453100000000001</v>
        <stp/>
        <stp>##V3_BDHV12</stp>
        <stp>912810FR4 Govt</stp>
        <stp>IDX_RATIO</stp>
        <stp>11/13/2009</stp>
        <stp>11/13/2009</stp>
        <stp>[Fixed Income  Prices 2004-2009.xlsx]TIPS!R1385C108</stp>
        <tr r="DD1385" s="1"/>
      </tp>
      <tp>
        <v>1.14524</v>
        <stp/>
        <stp>##V3_BDHV12</stp>
        <stp>912810FR4 Govt</stp>
        <stp>IDX_RATIO</stp>
        <stp>11/10/2009</stp>
        <stp>11/10/2009</stp>
        <stp>[Fixed Income  Prices 2004-2009.xlsx]TIPS!R1382C108</stp>
        <tr r="DD1382" s="1"/>
      </tp>
      <tp>
        <v>1.14527</v>
        <stp/>
        <stp>##V3_BDHV12</stp>
        <stp>912810FR4 Govt</stp>
        <stp>IDX_RATIO</stp>
        <stp>11/11/2009</stp>
        <stp>11/11/2009</stp>
        <stp>[Fixed Income  Prices 2004-2009.xlsx]TIPS!R1383C108</stp>
        <tr r="DD1383" s="1"/>
      </tp>
      <tp>
        <v>1.14933</v>
        <stp/>
        <stp>##V3_BDHV12</stp>
        <stp>912810FR4 Govt</stp>
        <stp>IDX_RATIO</stp>
        <stp>12/31/2008</stp>
        <stp>12/31/2008</stp>
        <stp>[Fixed Income  Prices 2004-2009.xlsx]TIPS!R1158C108</stp>
        <tr r="DD1158" s="1"/>
      </tp>
      <tp>
        <v>1.1496999999999999</v>
        <stp/>
        <stp>##V3_BDHV12</stp>
        <stp>912810FR4 Govt</stp>
        <stp>IDX_RATIO</stp>
        <stp>12/30/2008</stp>
        <stp>12/30/2008</stp>
        <stp>[Fixed Income  Prices 2004-2009.xlsx]TIPS!R1157C108</stp>
        <tr r="DD1157" s="1"/>
      </tp>
      <tp>
        <v>1.14337</v>
        <stp/>
        <stp>##V3_BDHV12</stp>
        <stp>912810FR4 Govt</stp>
        <stp>IDX_RATIO</stp>
        <stp>10/12/2009</stp>
        <stp>10/12/2009</stp>
        <stp>[Fixed Income  Prices 2004-2009.xlsx]TIPS!R1361C108</stp>
        <tr r="DD1361" s="1"/>
      </tp>
      <tp>
        <v>6</v>
        <stp/>
        <stp>##V3_BDPV12</stp>
        <stp>912810EW4 Govt</stp>
        <stp>CPN</stp>
        <stp>[Fixed Income  Prices 2004-2009.xlsx]BONDS DIRTY PRICE!R1C59</stp>
        <tr r="BG1" s="2"/>
      </tp>
      <tp t="e">
        <v>#N/A</v>
        <stp/>
        <stp>##V3_BDHV12</stp>
        <stp>912833GB Govt</stp>
        <stp>YLD_YTM_ASK</stp>
        <stp>20050930</stp>
        <stp>20060106</stp>
        <stp>[Fixed Income  Prices 2004-2009.xlsx]STRIP Yield Curve!R203C3</stp>
        <stp>Days=N</stp>
        <stp>Fill=B</stp>
        <stp>Sort=D</stp>
        <stp>Per=cW</stp>
        <stp>Dts=H</stp>
        <stp>cols=1;rows=15</stp>
        <tr r="C203" s="4"/>
      </tp>
      <tp>
        <v>1.1434599999999999</v>
        <stp/>
        <stp>##V3_BDHV12</stp>
        <stp>912810FR4 Govt</stp>
        <stp>IDX_RATIO</stp>
        <stp>10/13/2009</stp>
        <stp>10/13/2009</stp>
        <stp>[Fixed Income  Prices 2004-2009.xlsx]TIPS!R1362C108</stp>
        <tr r="DD1362" s="1"/>
      </tp>
      <tp>
        <v>1.1624300000000001</v>
        <stp/>
        <stp>##V3_BDHV12</stp>
        <stp>912810FR4 Govt</stp>
        <stp>IDX_RATIO</stp>
        <stp>10/31/2008</stp>
        <stp>10/31/2008</stp>
        <stp>[Fixed Income  Prices 2004-2009.xlsx]TIPS!R1115C108</stp>
        <tr r="DD1115" s="1"/>
      </tp>
      <tp>
        <v>1.14354</v>
        <stp/>
        <stp>##V3_BDHV12</stp>
        <stp>912810FR4 Govt</stp>
        <stp>IDX_RATIO</stp>
        <stp>10/14/2009</stp>
        <stp>10/14/2009</stp>
        <stp>[Fixed Income  Prices 2004-2009.xlsx]TIPS!R1363C108</stp>
        <tr r="DD1363" s="1"/>
      </tp>
      <tp>
        <v>1.1436200000000001</v>
        <stp/>
        <stp>##V3_BDHV12</stp>
        <stp>912810FR4 Govt</stp>
        <stp>IDX_RATIO</stp>
        <stp>10/15/2009</stp>
        <stp>10/15/2009</stp>
        <stp>[Fixed Income  Prices 2004-2009.xlsx]TIPS!R1364C108</stp>
        <tr r="DD1364" s="1"/>
      </tp>
      <tp>
        <v>1.1625799999999999</v>
        <stp/>
        <stp>##V3_BDHV12</stp>
        <stp>912810FR4 Govt</stp>
        <stp>IDX_RATIO</stp>
        <stp>10/30/2008</stp>
        <stp>10/30/2008</stp>
        <stp>[Fixed Income  Prices 2004-2009.xlsx]TIPS!R1114C108</stp>
        <tr r="DD1114" s="1"/>
      </tp>
      <tp>
        <v>1.1454299999999999</v>
        <stp/>
        <stp>##V3_BDHV12</stp>
        <stp>912810FR4 Govt</stp>
        <stp>IDX_RATIO</stp>
        <stp>11/18/2009</stp>
        <stp>11/18/2009</stp>
        <stp>[Fixed Income  Prices 2004-2009.xlsx]TIPS!R1388C108</stp>
        <tr r="DD1388" s="1"/>
      </tp>
      <tp>
        <v>1.14371</v>
        <stp/>
        <stp>##V3_BDHV12</stp>
        <stp>912810FR4 Govt</stp>
        <stp>IDX_RATIO</stp>
        <stp>10/16/2009</stp>
        <stp>10/16/2009</stp>
        <stp>[Fixed Income  Prices 2004-2009.xlsx]TIPS!R1365C108</stp>
        <tr r="DD1365" s="1"/>
      </tp>
      <tp>
        <v>1.1454599999999999</v>
        <stp/>
        <stp>##V3_BDHV12</stp>
        <stp>912810FR4 Govt</stp>
        <stp>IDX_RATIO</stp>
        <stp>11/19/2009</stp>
        <stp>11/19/2009</stp>
        <stp>[Fixed Income  Prices 2004-2009.xlsx]TIPS!R1389C108</stp>
        <tr r="DD1389" s="1"/>
      </tp>
      <tp>
        <v>1.12144</v>
        <stp/>
        <stp>##V3_BDHV12</stp>
        <stp>912810FR4 Govt</stp>
        <stp>IDX_RATIO</stp>
        <stp>4/8/2009</stp>
        <stp>4/8/2009</stp>
        <stp>[Fixed Income  Prices 2004-2009.xlsx]TIPS!R1228C108</stp>
        <tr r="DD1228" s="1"/>
      </tp>
      <tp>
        <v>1.1437999999999999</v>
        <stp/>
        <stp>##V3_BDHV12</stp>
        <stp>912810FR4 Govt</stp>
        <stp>IDX_RATIO</stp>
        <stp>9/9/2009</stp>
        <stp>9/9/2009</stp>
        <stp>[Fixed Income  Prices 2004-2009.xlsx]TIPS!R1338C108</stp>
        <tr r="DD1338" s="1"/>
      </tp>
      <tp>
        <v>1.1291100000000001</v>
        <stp/>
        <stp>##V3_BDHV12</stp>
        <stp>912810FR4 Govt</stp>
        <stp>IDX_RATIO</stp>
        <stp>6/8/2009</stp>
        <stp>6/8/2009</stp>
        <stp>[Fixed Income  Prices 2004-2009.xlsx]TIPS!R1271C108</stp>
        <tr r="DD1271" s="1"/>
      </tp>
      <tp>
        <v>1.1263300000000001</v>
        <stp/>
        <stp>##V3_BDHV12</stp>
        <stp>912810FR4 Govt</stp>
        <stp>IDX_RATIO</stp>
        <stp>5/8/2009</stp>
        <stp>5/8/2009</stp>
        <stp>[Fixed Income  Prices 2004-2009.xlsx]TIPS!R1250C108</stp>
        <tr r="DD1250" s="1"/>
      </tp>
      <tp>
        <v>1.1320000000000001</v>
        <stp/>
        <stp>##V3_BDHV12</stp>
        <stp>912810FR4 Govt</stp>
        <stp>IDX_RATIO</stp>
        <stp>7/8/2009</stp>
        <stp>7/8/2009</stp>
        <stp>[Fixed Income  Prices 2004-2009.xlsx]TIPS!R1293C108</stp>
        <tr r="DD1293" s="1"/>
      </tp>
      <tp>
        <v>1.00501</v>
        <stp/>
        <stp>##V3_BDHV12</stp>
        <stp>912810FR4 Govt</stp>
        <stp>IDX_RATIO</stp>
        <stp>10/14/2004</stp>
        <stp>10/14/2004</stp>
        <stp>[Fixed Income  Prices 2004-2009.xlsx]TIPS!R61C108</stp>
        <tr r="DD61" s="1"/>
      </tp>
      <tp>
        <v>1.12242</v>
        <stp/>
        <stp>##V3_BDHV12</stp>
        <stp>912828EA4 Govt</stp>
        <stp>IDX_RATIO</stp>
        <stp>8/25/2008</stp>
        <stp>8/25/2008</stp>
        <stp>[Fixed Income  Prices 2004-2009.xlsx]TIPS!R815C72</stp>
        <tr r="BT815" s="1"/>
      </tp>
      <tp>
        <v>1.04399</v>
        <stp/>
        <stp>##V3_BDHV12</stp>
        <stp>912828EA4 Govt</stp>
        <stp>IDX_RATIO</stp>
        <stp>4/19/2007</stp>
        <stp>4/19/2007</stp>
        <stp>[Fixed Income  Prices 2004-2009.xlsx]TIPS!R463C72</stp>
        <tr r="BT463" s="1"/>
      </tp>
      <tp>
        <v>1.0859399999999999</v>
        <stp/>
        <stp>##V3_BDHV12</stp>
        <stp>912828FB1 Govt</stp>
        <stp>IDX_RATIO</stp>
        <stp>9/14/2009</stp>
        <stp>9/14/2009</stp>
        <stp>[Fixed Income  Prices 2004-2009.xlsx]TIPS!R889C32</stp>
        <tr r="AF889" s="1"/>
      </tp>
      <tp>
        <v>1.0321100000000001</v>
        <stp/>
        <stp>##V3_BDHV12</stp>
        <stp>912828HN3 Govt</stp>
        <stp>IDX_RATIO</stp>
        <stp>7/25/2008</stp>
        <stp>7/25/2008</stp>
        <stp>[Fixed Income  Prices 2004-2009.xlsx]TIPS!R146C92</stp>
        <tr r="CN146" s="1"/>
      </tp>
      <tp>
        <v>1.05019</v>
        <stp/>
        <stp>##V3_BDHV12</stp>
        <stp>912828FL9 Govt</stp>
        <stp>IDX_RATIO</stp>
        <stp>4/28/2009</stp>
        <stp>4/28/2009</stp>
        <stp>[Fixed Income  Prices 2004-2009.xlsx]TIPS!R733C80</stp>
        <tr r="CB733" s="1"/>
      </tp>
      <tp>
        <v>1.0206200000000001</v>
        <stp/>
        <stp>##V3_BDHV12</stp>
        <stp>912828HN3 Govt</stp>
        <stp>IDX_RATIO</stp>
        <stp>7/30/2009</stp>
        <stp>7/30/2009</stp>
        <stp>[Fixed Income  Prices 2004-2009.xlsx]TIPS!R410C92</stp>
        <tr r="CN410" s="1"/>
      </tp>
      <tp>
        <v>1.10046</v>
        <stp/>
        <stp>##V3_BDHV12</stp>
        <stp>912828DH0 Govt</stp>
        <stp>IDX_RATIO</stp>
        <stp>2/11/2008</stp>
        <stp>2/11/2008</stp>
        <stp>[Fixed Income  Prices 2004-2009.xlsx]TIPS!R804C68</stp>
        <tr r="BP804" s="1"/>
      </tp>
      <tp>
        <v>1.18648</v>
        <stp/>
        <stp>##V3_BDHV12</stp>
        <stp>9128277J5 Govt</stp>
        <stp>IDX_RATIO</stp>
        <stp>3/20/2008</stp>
        <stp>3/20/2008</stp>
        <stp>[Fixed Income  Prices 2004-2009.xlsx]TIPS!R957C36</stp>
        <tr r="AJ957" s="1"/>
      </tp>
      <tp>
        <v>1.0438000000000001</v>
        <stp/>
        <stp>##V3_BDHV12</stp>
        <stp>912828EA4 Govt</stp>
        <stp>IDX_RATIO</stp>
        <stp>4/18/2007</stp>
        <stp>4/18/2007</stp>
        <stp>[Fixed Income  Prices 2004-2009.xlsx]TIPS!R462C72</stp>
        <tr r="BT462" s="1"/>
      </tp>
      <tp>
        <v>1.01745</v>
        <stp/>
        <stp>##V3_BDHV12</stp>
        <stp>912828HN3 Govt</stp>
        <stp>IDX_RATIO</stp>
        <stp>6/26/2009</stp>
        <stp>6/26/2009</stp>
        <stp>[Fixed Income  Prices 2004-2009.xlsx]TIPS!R386C92</stp>
        <tr r="CN386" s="1"/>
      </tp>
      <tp>
        <v>1.08588</v>
        <stp/>
        <stp>##V3_BDHV12</stp>
        <stp>912828FB1 Govt</stp>
        <stp>IDX_RATIO</stp>
        <stp>9/15/2009</stp>
        <stp>9/15/2009</stp>
        <stp>[Fixed Income  Prices 2004-2009.xlsx]TIPS!R890C32</stp>
        <tr r="AF890" s="1"/>
      </tp>
      <tp>
        <v>1.03183</v>
        <stp/>
        <stp>##V3_BDHV12</stp>
        <stp>912828HN3 Govt</stp>
        <stp>IDX_RATIO</stp>
        <stp>7/24/2008</stp>
        <stp>7/24/2008</stp>
        <stp>[Fixed Income  Prices 2004-2009.xlsx]TIPS!R145C92</stp>
        <tr r="CN145" s="1"/>
      </tp>
      <tp>
        <v>1.05037</v>
        <stp/>
        <stp>##V3_BDHV12</stp>
        <stp>912828FL9 Govt</stp>
        <stp>IDX_RATIO</stp>
        <stp>4/29/2009</stp>
        <stp>4/29/2009</stp>
        <stp>[Fixed Income  Prices 2004-2009.xlsx]TIPS!R734C80</stp>
        <tr r="CB734" s="1"/>
      </tp>
      <tp>
        <v>1.02071</v>
        <stp/>
        <stp>##V3_BDHV12</stp>
        <stp>912828HN3 Govt</stp>
        <stp>IDX_RATIO</stp>
        <stp>7/31/2009</stp>
        <stp>7/31/2009</stp>
        <stp>[Fixed Income  Prices 2004-2009.xlsx]TIPS!R411C92</stp>
        <tr r="CN411" s="1"/>
      </tp>
      <tp>
        <v>1.1231500000000001</v>
        <stp/>
        <stp>##V3_BDHV12</stp>
        <stp>912828EA4 Govt</stp>
        <stp>IDX_RATIO</stp>
        <stp>8/27/2008</stp>
        <stp>8/27/2008</stp>
        <stp>[Fixed Income  Prices 2004-2009.xlsx]TIPS!R817C72</stp>
        <tr r="BT817" s="1"/>
      </tp>
      <tp>
        <v>1.1004400000000001</v>
        <stp/>
        <stp>##V3_BDHV12</stp>
        <stp>912828DH0 Govt</stp>
        <stp>IDX_RATIO</stp>
        <stp>2/12/2008</stp>
        <stp>2/12/2008</stp>
        <stp>[Fixed Income  Prices 2004-2009.xlsx]TIPS!R805C68</stp>
        <tr r="BP805" s="1"/>
      </tp>
      <tp>
        <v>1.09745</v>
        <stp/>
        <stp>##V3_BDHV12</stp>
        <stp>912828FB1 Govt</stp>
        <stp>IDX_RATIO</stp>
        <stp>8/18/2008</stp>
        <stp>8/18/2008</stp>
        <stp>[Fixed Income  Prices 2004-2009.xlsx]TIPS!R609C32</stp>
        <tr r="AF609" s="1"/>
      </tp>
      <tp>
        <v>1.05644</v>
        <stp/>
        <stp>##V3_BDHV12</stp>
        <stp>912828FL9 Govt</stp>
        <stp>IDX_RATIO</stp>
        <stp>5/29/2008</stp>
        <stp>5/29/2008</stp>
        <stp>[Fixed Income  Prices 2004-2009.xlsx]TIPS!R495C80</stp>
        <tr r="CB495" s="1"/>
      </tp>
      <tp>
        <v>1.01736</v>
        <stp/>
        <stp>##V3_BDHV12</stp>
        <stp>912828HN3 Govt</stp>
        <stp>IDX_RATIO</stp>
        <stp>6/25/2009</stp>
        <stp>6/25/2009</stp>
        <stp>[Fixed Income  Prices 2004-2009.xlsx]TIPS!R385C92</stp>
        <tr r="CN385" s="1"/>
      </tp>
      <tp>
        <v>1.12435</v>
        <stp/>
        <stp>##V3_BDHV12</stp>
        <stp>912828AF7 Govt</stp>
        <stp>IDX_RATIO</stp>
        <stp>3/19/2007</stp>
        <stp>3/19/2007</stp>
        <stp>[Fixed Income  Prices 2004-2009.xlsx]TIPS!R694C44</stp>
        <tr r="AR694" s="1"/>
      </tp>
      <tp>
        <v>1.0471699999999999</v>
        <stp/>
        <stp>##V3_BDHV12</stp>
        <stp>912828GN4 Govt</stp>
        <stp>IDX_RATIO</stp>
        <stp>5/19/2009</stp>
        <stp>5/19/2009</stp>
        <stp>[Fixed Income  Prices 2004-2009.xlsx]TIPS!R545C40</stp>
        <tr r="AN545" s="1"/>
      </tp>
      <tp>
        <v>1.0139800000000001</v>
        <stp/>
        <stp>##V3_BDHV12</stp>
        <stp>912828HN3 Govt</stp>
        <stp>IDX_RATIO</stp>
        <stp>5/15/2009</stp>
        <stp>5/15/2009</stp>
        <stp>[Fixed Income  Prices 2004-2009.xlsx]TIPS!R356C92</stp>
        <tr r="CN356" s="1"/>
      </tp>
      <tp>
        <v>1.0506800000000001</v>
        <stp/>
        <stp>##V3_BDHV12</stp>
        <stp>912828GN4 Govt</stp>
        <stp>IDX_RATIO</stp>
        <stp>6/29/2009</stp>
        <stp>6/29/2009</stp>
        <stp>[Fixed Income  Prices 2004-2009.xlsx]TIPS!R574C40</stp>
        <tr r="AN574" s="1"/>
      </tp>
      <tp>
        <v>1.0858300000000001</v>
        <stp/>
        <stp>##V3_BDHV12</stp>
        <stp>912828FB1 Govt</stp>
        <stp>IDX_RATIO</stp>
        <stp>9/16/2009</stp>
        <stp>9/16/2009</stp>
        <stp>[Fixed Income  Prices 2004-2009.xlsx]TIPS!R891C32</stp>
        <tr r="AF891" s="1"/>
      </tp>
      <tp>
        <v>1.0609599999999999</v>
        <stp/>
        <stp>##V3_BDHV12</stp>
        <stp>912828FL9 Govt</stp>
        <stp>IDX_RATIO</stp>
        <stp>6/18/2008</stp>
        <stp>6/18/2008</stp>
        <stp>[Fixed Income  Prices 2004-2009.xlsx]TIPS!R509C80</stp>
        <tr r="CB509" s="1"/>
      </tp>
      <tp>
        <v>1.1227800000000001</v>
        <stp/>
        <stp>##V3_BDHV12</stp>
        <stp>912828EA4 Govt</stp>
        <stp>IDX_RATIO</stp>
        <stp>8/26/2008</stp>
        <stp>8/26/2008</stp>
        <stp>[Fixed Income  Prices 2004-2009.xlsx]TIPS!R816C72</stp>
        <tr r="BT816" s="1"/>
      </tp>
      <tp>
        <v>1.03732</v>
        <stp/>
        <stp>##V3_BDHV12</stp>
        <stp>912828BD1 Govt</stp>
        <stp>IDX_RATIO</stp>
        <stp>3/18/2005</stp>
        <stp>3/18/2005</stp>
        <stp>[Fixed Income  Prices 2004-2009.xlsx]TIPS!R175C52</stp>
        <tr r="AZ175" s="1"/>
      </tp>
      <tp>
        <v>1.0977999999999999</v>
        <stp/>
        <stp>##V3_BDHV12</stp>
        <stp>912828FB1 Govt</stp>
        <stp>IDX_RATIO</stp>
        <stp>8/19/2008</stp>
        <stp>8/19/2008</stp>
        <stp>[Fixed Income  Prices 2004-2009.xlsx]TIPS!R610C32</stp>
        <tr r="AF610" s="1"/>
      </tp>
      <tp>
        <v>1.1004100000000001</v>
        <stp/>
        <stp>##V3_BDHV12</stp>
        <stp>912828DH0 Govt</stp>
        <stp>IDX_RATIO</stp>
        <stp>2/13/2008</stp>
        <stp>2/13/2008</stp>
        <stp>[Fixed Income  Prices 2004-2009.xlsx]TIPS!R806C68</stp>
        <tr r="BP806" s="1"/>
      </tp>
      <tp>
        <v>1.0561499999999999</v>
        <stp/>
        <stp>##V3_BDHV12</stp>
        <stp>912828FL9 Govt</stp>
        <stp>IDX_RATIO</stp>
        <stp>5/28/2008</stp>
        <stp>5/28/2008</stp>
        <stp>[Fixed Income  Prices 2004-2009.xlsx]TIPS!R494C80</stp>
        <tr r="CB494" s="1"/>
      </tp>
      <tp>
        <v>1.01728</v>
        <stp/>
        <stp>##V3_BDHV12</stp>
        <stp>912828HN3 Govt</stp>
        <stp>IDX_RATIO</stp>
        <stp>6/24/2009</stp>
        <stp>6/24/2009</stp>
        <stp>[Fixed Income  Prices 2004-2009.xlsx]TIPS!R384C92</stp>
        <tr r="CN384" s="1"/>
      </tp>
      <tp>
        <v>1.0470900000000001</v>
        <stp/>
        <stp>##V3_BDHV12</stp>
        <stp>912828GN4 Govt</stp>
        <stp>IDX_RATIO</stp>
        <stp>5/18/2009</stp>
        <stp>5/18/2009</stp>
        <stp>[Fixed Income  Prices 2004-2009.xlsx]TIPS!R544C40</stp>
        <tr r="AN544" s="1"/>
      </tp>
      <tp>
        <v>1.0139</v>
        <stp/>
        <stp>##V3_BDHV12</stp>
        <stp>912828HN3 Govt</stp>
        <stp>IDX_RATIO</stp>
        <stp>5/14/2009</stp>
        <stp>5/14/2009</stp>
        <stp>[Fixed Income  Prices 2004-2009.xlsx]TIPS!R355C92</stp>
        <tr r="CN355" s="1"/>
      </tp>
      <tp>
        <v>1.0857699999999999</v>
        <stp/>
        <stp>##V3_BDHV12</stp>
        <stp>912828FB1 Govt</stp>
        <stp>IDX_RATIO</stp>
        <stp>9/17/2009</stp>
        <stp>9/17/2009</stp>
        <stp>[Fixed Income  Prices 2004-2009.xlsx]TIPS!R892C32</stp>
        <tr r="AF892" s="1"/>
      </tp>
      <tp>
        <v>1.0611699999999999</v>
        <stp/>
        <stp>##V3_BDHV12</stp>
        <stp>912828FL9 Govt</stp>
        <stp>IDX_RATIO</stp>
        <stp>6/19/2008</stp>
        <stp>6/19/2008</stp>
        <stp>[Fixed Income  Prices 2004-2009.xlsx]TIPS!R510C80</stp>
        <tr r="CB510" s="1"/>
      </tp>
      <tp>
        <v>1.09785</v>
        <stp/>
        <stp>##V3_BDHV12</stp>
        <stp>912828BD1 Govt</stp>
        <stp>IDX_RATIO</stp>
        <stp>1/18/2007</stp>
        <stp>1/18/2007</stp>
        <stp>[Fixed Income  Prices 2004-2009.xlsx]TIPS!R652C52</stp>
        <tr r="AZ652" s="1"/>
      </tp>
      <tp>
        <v>1.12097</v>
        <stp/>
        <stp>##V3_BDHV12</stp>
        <stp>912828EA4 Govt</stp>
        <stp>IDX_RATIO</stp>
        <stp>8/21/2008</stp>
        <stp>8/21/2008</stp>
        <stp>[Fixed Income  Prices 2004-2009.xlsx]TIPS!R813C72</stp>
        <tr r="BT813" s="1"/>
      </tp>
      <tp>
        <v>1.0620400000000001</v>
        <stp/>
        <stp>##V3_BDHV12</stp>
        <stp>912828AF7 Govt</stp>
        <stp>IDX_RATIO</stp>
        <stp>1/18/2005</stp>
        <stp>1/18/2005</stp>
        <stp>[Fixed Income  Prices 2004-2009.xlsx]TIPS!R132C44</stp>
        <tr r="AR132" s="1"/>
      </tp>
      <tp>
        <v>1.10039</v>
        <stp/>
        <stp>##V3_BDHV12</stp>
        <stp>912828DH0 Govt</stp>
        <stp>IDX_RATIO</stp>
        <stp>2/14/2008</stp>
        <stp>2/14/2008</stp>
        <stp>[Fixed Income  Prices 2004-2009.xlsx]TIPS!R807C68</stp>
        <tr r="BP807" s="1"/>
      </tp>
      <tp>
        <v>1.1874199999999999</v>
        <stp/>
        <stp>##V3_BDHV12</stp>
        <stp>9128277J5 Govt</stp>
        <stp>IDX_RATIO</stp>
        <stp>3/25/2008</stp>
        <stp>3/25/2008</stp>
        <stp>[Fixed Income  Prices 2004-2009.xlsx]TIPS!R959C36</stp>
        <tr r="AJ959" s="1"/>
      </tp>
      <tp>
        <v>1.05854</v>
        <stp/>
        <stp>##V3_BDHV12</stp>
        <stp>912828AF7 Govt</stp>
        <stp>IDX_RATIO</stp>
        <stp>2/28/2005</stp>
        <stp>2/28/2005</stp>
        <stp>[Fixed Income  Prices 2004-2009.xlsx]TIPS!R161C44</stp>
        <tr r="AR161" s="1"/>
      </tp>
      <tp>
        <v>1.01719</v>
        <stp/>
        <stp>##V3_BDHV12</stp>
        <stp>912828HN3 Govt</stp>
        <stp>IDX_RATIO</stp>
        <stp>6/23/2009</stp>
        <stp>6/23/2009</stp>
        <stp>[Fixed Income  Prices 2004-2009.xlsx]TIPS!R383C92</stp>
        <tr r="CN383" s="1"/>
      </tp>
      <tp>
        <v>1.01383</v>
        <stp/>
        <stp>##V3_BDHV12</stp>
        <stp>912828HN3 Govt</stp>
        <stp>IDX_RATIO</stp>
        <stp>5/13/2009</stp>
        <stp>5/13/2009</stp>
        <stp>[Fixed Income  Prices 2004-2009.xlsx]TIPS!R354C92</stp>
        <tr r="CN354" s="1"/>
      </tp>
      <tp>
        <v>1.0309999999999999</v>
        <stp/>
        <stp>##V3_BDHV12</stp>
        <stp>912828HN3 Govt</stp>
        <stp>IDX_RATIO</stp>
        <stp>7/21/2008</stp>
        <stp>7/21/2008</stp>
        <stp>[Fixed Income  Prices 2004-2009.xlsx]TIPS!R142C92</stp>
        <tr r="CN142" s="1"/>
      </tp>
      <tp>
        <v>1.04192</v>
        <stp/>
        <stp>##V3_BDHV12</stp>
        <stp>912828GN4 Govt</stp>
        <stp>IDX_RATIO</stp>
        <stp>4/18/2008</stp>
        <stp>4/18/2008</stp>
        <stp>[Fixed Income  Prices 2004-2009.xlsx]TIPS!R263C40</stp>
        <tr r="AN263" s="1"/>
      </tp>
      <tp>
        <v>1.0861700000000001</v>
        <stp/>
        <stp>##V3_BDHV12</stp>
        <stp>912828FB1 Govt</stp>
        <stp>IDX_RATIO</stp>
        <stp>9/10/2009</stp>
        <stp>9/10/2009</stp>
        <stp>[Fixed Income  Prices 2004-2009.xlsx]TIPS!R887C32</stp>
        <tr r="AF887" s="1"/>
      </tp>
      <tp>
        <v>1.0986800000000001</v>
        <stp/>
        <stp>##V3_BDHV12</stp>
        <stp>912828BD1 Govt</stp>
        <stp>IDX_RATIO</stp>
        <stp>2/28/2007</stp>
        <stp>2/28/2007</stp>
        <stp>[Fixed Income  Prices 2004-2009.xlsx]TIPS!R681C52</stp>
        <tr r="AZ681" s="1"/>
      </tp>
      <tp>
        <v>1.0667</v>
        <stp/>
        <stp>##V3_BDHV12</stp>
        <stp>912828GN4 Govt</stp>
        <stp>IDX_RATIO</stp>
        <stp>7/29/2008</stp>
        <stp>7/29/2008</stp>
        <stp>[Fixed Income  Prices 2004-2009.xlsx]TIPS!R335C40</stp>
        <tr r="AN335" s="1"/>
      </tp>
      <tp>
        <v>1.0315399999999999</v>
        <stp/>
        <stp>##V3_BDHV12</stp>
        <stp>912828FL9 Govt</stp>
        <stp>IDX_RATIO</stp>
        <stp>9/18/2007</stp>
        <stp>9/18/2007</stp>
        <stp>[Fixed Income  Prices 2004-2009.xlsx]TIPS!R313C80</stp>
        <tr r="CB313" s="1"/>
      </tp>
      <tp>
        <v>1.09779</v>
        <stp/>
        <stp>##V3_BDHV12</stp>
        <stp>912828BD1 Govt</stp>
        <stp>IDX_RATIO</stp>
        <stp>1/19/2007</stp>
        <stp>1/19/2007</stp>
        <stp>[Fixed Income  Prices 2004-2009.xlsx]TIPS!R653C52</stp>
        <tr r="AZ653" s="1"/>
      </tp>
      <tp>
        <v>1.1206100000000001</v>
        <stp/>
        <stp>##V3_BDHV12</stp>
        <stp>912828EA4 Govt</stp>
        <stp>IDX_RATIO</stp>
        <stp>8/20/2008</stp>
        <stp>8/20/2008</stp>
        <stp>[Fixed Income  Prices 2004-2009.xlsx]TIPS!R812C72</stp>
        <tr r="BT812" s="1"/>
      </tp>
      <tp>
        <v>1.06206</v>
        <stp/>
        <stp>##V3_BDHV12</stp>
        <stp>912828AF7 Govt</stp>
        <stp>IDX_RATIO</stp>
        <stp>1/19/2005</stp>
        <stp>1/19/2005</stp>
        <stp>[Fixed Income  Prices 2004-2009.xlsx]TIPS!R133C44</stp>
        <tr r="AR133" s="1"/>
      </tp>
      <tp>
        <v>1.10036</v>
        <stp/>
        <stp>##V3_BDHV12</stp>
        <stp>912828DH0 Govt</stp>
        <stp>IDX_RATIO</stp>
        <stp>2/15/2008</stp>
        <stp>2/15/2008</stp>
        <stp>[Fixed Income  Prices 2004-2009.xlsx]TIPS!R808C68</stp>
        <tr r="BP808" s="1"/>
      </tp>
      <tp>
        <v>1.1306700000000001</v>
        <stp/>
        <stp>##V3_BDHV12</stp>
        <stp>912828EA4 Govt</stp>
        <stp>IDX_RATIO</stp>
        <stp>9/30/2008</stp>
        <stp>9/30/2008</stp>
        <stp>[Fixed Income  Prices 2004-2009.xlsx]TIPS!R841C72</stp>
        <tr r="BT841" s="1"/>
      </tp>
      <tp>
        <v>1.18723</v>
        <stp/>
        <stp>##V3_BDHV12</stp>
        <stp>9128277J5 Govt</stp>
        <stp>IDX_RATIO</stp>
        <stp>3/24/2008</stp>
        <stp>3/24/2008</stp>
        <stp>[Fixed Income  Prices 2004-2009.xlsx]TIPS!R958C36</stp>
        <tr r="AJ958" s="1"/>
      </tp>
      <tp>
        <v>1.01711</v>
        <stp/>
        <stp>##V3_BDHV12</stp>
        <stp>912828HN3 Govt</stp>
        <stp>IDX_RATIO</stp>
        <stp>6/22/2009</stp>
        <stp>6/22/2009</stp>
        <stp>[Fixed Income  Prices 2004-2009.xlsx]TIPS!R382C92</stp>
        <tr r="CN382" s="1"/>
      </tp>
      <tp>
        <v>1.0137499999999999</v>
        <stp/>
        <stp>##V3_BDHV12</stp>
        <stp>912828HN3 Govt</stp>
        <stp>IDX_RATIO</stp>
        <stp>5/12/2009</stp>
        <stp>5/12/2009</stp>
        <stp>[Fixed Income  Prices 2004-2009.xlsx]TIPS!R353C92</stp>
        <tr r="CN353" s="1"/>
      </tp>
      <tp>
        <v>1.0861099999999999</v>
        <stp/>
        <stp>##V3_BDHV12</stp>
        <stp>912828FB1 Govt</stp>
        <stp>IDX_RATIO</stp>
        <stp>9/11/2009</stp>
        <stp>9/11/2009</stp>
        <stp>[Fixed Income  Prices 2004-2009.xlsx]TIPS!R888C32</stp>
        <tr r="AF888" s="1"/>
      </tp>
      <tp>
        <v>1.02522</v>
        <stp/>
        <stp>##V3_BDHV12</stp>
        <stp>912828HN3 Govt</stp>
        <stp>IDX_RATIO</stp>
        <stp>6/30/2008</stp>
        <stp>6/30/2008</stp>
        <stp>[Fixed Income  Prices 2004-2009.xlsx]TIPS!R127C92</stp>
        <tr r="CN127" s="1"/>
      </tp>
      <tp>
        <v>1.0315399999999999</v>
        <stp/>
        <stp>##V3_BDHV12</stp>
        <stp>912828FL9 Govt</stp>
        <stp>IDX_RATIO</stp>
        <stp>9/19/2007</stp>
        <stp>9/19/2007</stp>
        <stp>[Fixed Income  Prices 2004-2009.xlsx]TIPS!R314C80</stp>
        <tr r="CB314" s="1"/>
      </tp>
      <tp>
        <v>1.0664199999999999</v>
        <stp/>
        <stp>##V3_BDHV12</stp>
        <stp>912828GN4 Govt</stp>
        <stp>IDX_RATIO</stp>
        <stp>7/28/2008</stp>
        <stp>7/28/2008</stp>
        <stp>[Fixed Income  Prices 2004-2009.xlsx]TIPS!R334C40</stp>
        <tr r="AN334" s="1"/>
      </tp>
      <tp>
        <v>1.07863</v>
        <stp/>
        <stp>##V3_BDHV12</stp>
        <stp>912828BD1 Govt</stp>
        <stp>IDX_RATIO</stp>
        <stp>3/28/2006</stp>
        <stp>3/28/2006</stp>
        <stp>[Fixed Income  Prices 2004-2009.xlsx]TIPS!R440C52</stp>
        <tr r="AZ440" s="1"/>
      </tp>
      <tp>
        <v>1.0449999999999999</v>
        <stp/>
        <stp>##V3_BDHV12</stp>
        <stp>912828FB1 Govt</stp>
        <stp>IDX_RATIO</stp>
        <stp>7/19/2007</stp>
        <stp>7/19/2007</stp>
        <stp>[Fixed Income  Prices 2004-2009.xlsx]TIPS!R327C32</stp>
        <tr r="AF327" s="1"/>
      </tp>
      <tp>
        <v>1.0248299999999999</v>
        <stp/>
        <stp>##V3_BDHV12</stp>
        <stp>912828EA4 Govt</stp>
        <stp>IDX_RATIO</stp>
        <stp>5/19/2006</stp>
        <stp>5/19/2006</stp>
        <stp>[Fixed Income  Prices 2004-2009.xlsx]TIPS!R224C72</stp>
        <tr r="BT224" s="1"/>
      </tp>
      <tp>
        <v>1.0353600000000001</v>
        <stp/>
        <stp>##V3_BDHV12</stp>
        <stp>912828EA4 Govt</stp>
        <stp>IDX_RATIO</stp>
        <stp>6/29/2006</stp>
        <stp>6/29/2006</stp>
        <stp>[Fixed Income  Prices 2004-2009.xlsx]TIPS!R253C72</stp>
        <tr r="BT253" s="1"/>
      </tp>
      <tp>
        <v>1.1878</v>
        <stp/>
        <stp>##V3_BDHV12</stp>
        <stp>9128277J5 Govt</stp>
        <stp>IDX_RATIO</stp>
        <stp>3/27/2008</stp>
        <stp>3/27/2008</stp>
        <stp>[Fixed Income  Prices 2004-2009.xlsx]TIPS!R961C36</stp>
        <tr r="AJ961" s="1"/>
      </tp>
      <tp>
        <v>1.0136700000000001</v>
        <stp/>
        <stp>##V3_BDHV12</stp>
        <stp>912828HN3 Govt</stp>
        <stp>IDX_RATIO</stp>
        <stp>5/11/2009</stp>
        <stp>5/11/2009</stp>
        <stp>[Fixed Income  Prices 2004-2009.xlsx]TIPS!R352C92</stp>
        <tr r="CN352" s="1"/>
      </tp>
      <tp>
        <v>1.10009</v>
        <stp/>
        <stp>##V3_BDHV12</stp>
        <stp>912828DH0 Govt</stp>
        <stp>IDX_RATIO</stp>
        <stp>1/29/2008</stp>
        <stp>1/29/2008</stp>
        <stp>[Fixed Income  Prices 2004-2009.xlsx]TIPS!R795C68</stp>
        <tr r="BP795" s="1"/>
      </tp>
      <tp>
        <v>1.03155</v>
        <stp/>
        <stp>##V3_BDHV12</stp>
        <stp>912828HN3 Govt</stp>
        <stp>IDX_RATIO</stp>
        <stp>7/23/2008</stp>
        <stp>7/23/2008</stp>
        <stp>[Fixed Income  Prices 2004-2009.xlsx]TIPS!R144C92</stp>
        <tr r="CN144" s="1"/>
      </tp>
      <tp>
        <v>1.0789</v>
        <stp/>
        <stp>##V3_BDHV12</stp>
        <stp>912828BD1 Govt</stp>
        <stp>IDX_RATIO</stp>
        <stp>3/29/2006</stp>
        <stp>3/29/2006</stp>
        <stp>[Fixed Income  Prices 2004-2009.xlsx]TIPS!R441C52</stp>
        <tr r="AZ441" s="1"/>
      </tp>
      <tp>
        <v>1.0448</v>
        <stp/>
        <stp>##V3_BDHV12</stp>
        <stp>912828FB1 Govt</stp>
        <stp>IDX_RATIO</stp>
        <stp>7/18/2007</stp>
        <stp>7/18/2007</stp>
        <stp>[Fixed Income  Prices 2004-2009.xlsx]TIPS!R326C32</stp>
        <tr r="AF326" s="1"/>
      </tp>
      <tp>
        <v>1.12134</v>
        <stp/>
        <stp>##V3_BDHV12</stp>
        <stp>912828EA4 Govt</stp>
        <stp>IDX_RATIO</stp>
        <stp>8/22/2008</stp>
        <stp>8/22/2008</stp>
        <stp>[Fixed Income  Prices 2004-2009.xlsx]TIPS!R814C72</stp>
        <tr r="BT814" s="1"/>
      </tp>
      <tp>
        <v>1.02464</v>
        <stp/>
        <stp>##V3_BDHV12</stp>
        <stp>912828EA4 Govt</stp>
        <stp>IDX_RATIO</stp>
        <stp>5/18/2006</stp>
        <stp>5/18/2006</stp>
        <stp>[Fixed Income  Prices 2004-2009.xlsx]TIPS!R223C72</stp>
        <tr r="BT223" s="1"/>
      </tp>
      <tp>
        <v>1.0350600000000001</v>
        <stp/>
        <stp>##V3_BDHV12</stp>
        <stp>912828EA4 Govt</stp>
        <stp>IDX_RATIO</stp>
        <stp>6/28/2006</stp>
        <stp>6/28/2006</stp>
        <stp>[Fixed Income  Prices 2004-2009.xlsx]TIPS!R252C72</stp>
        <tr r="BT252" s="1"/>
      </tp>
      <tp>
        <v>1.1876100000000001</v>
        <stp/>
        <stp>##V3_BDHV12</stp>
        <stp>9128277J5 Govt</stp>
        <stp>IDX_RATIO</stp>
        <stp>3/26/2008</stp>
        <stp>3/26/2008</stp>
        <stp>[Fixed Income  Prices 2004-2009.xlsx]TIPS!R960C36</stp>
        <tr r="AJ960" s="1"/>
      </tp>
      <tp>
        <v>1.09988</v>
        <stp/>
        <stp>##V3_BDHV12</stp>
        <stp>912828DH0 Govt</stp>
        <stp>IDX_RATIO</stp>
        <stp>1/28/2008</stp>
        <stp>1/28/2008</stp>
        <stp>[Fixed Income  Prices 2004-2009.xlsx]TIPS!R794C68</stp>
        <tr r="BP794" s="1"/>
      </tp>
      <tp>
        <v>1.0312699999999999</v>
        <stp/>
        <stp>##V3_BDHV12</stp>
        <stp>912828HN3 Govt</stp>
        <stp>IDX_RATIO</stp>
        <stp>7/22/2008</stp>
        <stp>7/22/2008</stp>
        <stp>[Fixed Income  Prices 2004-2009.xlsx]TIPS!R143C92</stp>
        <tr r="CN143" s="1"/>
      </tp>
      <tp>
        <v>1.0445899999999999</v>
        <stp/>
        <stp>##V3_BDHV12</stp>
        <stp>912828FB1 Govt</stp>
        <stp>IDX_RATIO</stp>
        <stp>7/17/2007</stp>
        <stp>7/17/2007</stp>
        <stp>[Fixed Income  Prices 2004-2009.xlsx]TIPS!R325C32</stp>
        <tr r="AF325" s="1"/>
      </tp>
      <tp>
        <v>1.0665800000000001</v>
        <stp/>
        <stp>##V3_BDHV12</stp>
        <stp>912828EA4 Govt</stp>
        <stp>IDX_RATIO</stp>
        <stp>7/20/2007</stp>
        <stp>7/20/2007</stp>
        <stp>[Fixed Income  Prices 2004-2009.xlsx]TIPS!R529C72</stp>
        <tr r="BT529" s="1"/>
      </tp>
      <tp>
        <v>1.0244599999999999</v>
        <stp/>
        <stp>##V3_BDHV12</stp>
        <stp>912828EA4 Govt</stp>
        <stp>IDX_RATIO</stp>
        <stp>5/17/2006</stp>
        <stp>5/17/2006</stp>
        <stp>[Fixed Income  Prices 2004-2009.xlsx]TIPS!R222C72</stp>
        <tr r="BT222" s="1"/>
      </tp>
      <tp>
        <v>1.0619700000000001</v>
        <stp/>
        <stp>##V3_BDHV12</stp>
        <stp>912828AF7 Govt</stp>
        <stp>IDX_RATIO</stp>
        <stp>1/14/2005</stp>
        <stp>1/14/2005</stp>
        <stp>[Fixed Income  Prices 2004-2009.xlsx]TIPS!R130C44</stp>
        <tr r="AR130" s="1"/>
      </tp>
      <tp>
        <v>1.0953200000000001</v>
        <stp/>
        <stp>##V3_BDHV12</stp>
        <stp>912828FB1 Govt</stp>
        <stp>IDX_RATIO</stp>
        <stp>8/12/2008</stp>
        <stp>8/12/2008</stp>
        <stp>[Fixed Income  Prices 2004-2009.xlsx]TIPS!R605C32</stp>
        <tr r="AF605" s="1"/>
      </tp>
      <tp>
        <v>1.10029</v>
        <stp/>
        <stp>##V3_BDHV12</stp>
        <stp>912828DH0 Govt</stp>
        <stp>IDX_RATIO</stp>
        <stp>2/18/2008</stp>
        <stp>2/18/2008</stp>
        <stp>[Fixed Income  Prices 2004-2009.xlsx]TIPS!R809C68</stp>
        <tr r="BP809" s="1"/>
      </tp>
      <tp>
        <v>1.0590900000000001</v>
        <stp/>
        <stp>##V3_BDHV12</stp>
        <stp>912828AF7 Govt</stp>
        <stp>IDX_RATIO</stp>
        <stp>2/24/2005</stp>
        <stp>2/24/2005</stp>
        <stp>[Fixed Income  Prices 2004-2009.xlsx]TIPS!R159C44</stp>
        <tr r="AR159" s="1"/>
      </tp>
      <tp>
        <v>1.0425</v>
        <stp/>
        <stp>##V3_BDHV12</stp>
        <stp>912828EA4 Govt</stp>
        <stp>IDX_RATIO</stp>
        <stp>4/11/2007</stp>
        <stp>4/11/2007</stp>
        <stp>[Fixed Income  Prices 2004-2009.xlsx]TIPS!R457C72</stp>
        <tr r="BT457" s="1"/>
      </tp>
      <tp>
        <v>1.03477</v>
        <stp/>
        <stp>##V3_BDHV12</stp>
        <stp>912828EA4 Govt</stp>
        <stp>IDX_RATIO</stp>
        <stp>6/27/2006</stp>
        <stp>6/27/2006</stp>
        <stp>[Fixed Income  Prices 2004-2009.xlsx]TIPS!R251C72</stp>
        <tr r="BT251" s="1"/>
      </tp>
      <tp>
        <v>1.02434</v>
        <stp/>
        <stp>##V3_BDHV12</stp>
        <stp>912828FB1 Govt</stp>
        <stp>IDX_RATIO</stp>
        <stp>4/26/2007</stp>
        <stp>4/26/2007</stp>
        <stp>[Fixed Income  Prices 2004-2009.xlsx]TIPS!R267C32</stp>
        <tr r="AF267" s="1"/>
      </tp>
      <tp>
        <v>1.0546800000000001</v>
        <stp/>
        <stp>##V3_BDHV12</stp>
        <stp>912828FL9 Govt</stp>
        <stp>IDX_RATIO</stp>
        <stp>5/23/2008</stp>
        <stp>5/23/2008</stp>
        <stp>[Fixed Income  Prices 2004-2009.xlsx]TIPS!R491C80</stp>
        <tr r="CB491" s="1"/>
      </tp>
      <tp>
        <v>1.0567800000000001</v>
        <stp/>
        <stp>##V3_BDHV12</stp>
        <stp>912828FL9 Govt</stp>
        <stp>IDX_RATIO</stp>
        <stp>7/10/2009</stp>
        <stp>7/10/2009</stp>
        <stp>[Fixed Income  Prices 2004-2009.xlsx]TIPS!R786C80</stp>
        <tr r="CB786" s="1"/>
      </tp>
      <tp>
        <v>1.0415099999999999</v>
        <stp/>
        <stp>##V3_BDHV12</stp>
        <stp>912828GN4 Govt</stp>
        <stp>IDX_RATIO</stp>
        <stp>4/14/2008</stp>
        <stp>4/14/2008</stp>
        <stp>[Fixed Income  Prices 2004-2009.xlsx]TIPS!R259C40</stp>
        <tr r="AN259" s="1"/>
      </tp>
      <tp>
        <v>1.12368</v>
        <stp/>
        <stp>##V3_BDHV12</stp>
        <stp>912828AF7 Govt</stp>
        <stp>IDX_RATIO</stp>
        <stp>3/13/2007</stp>
        <stp>3/13/2007</stp>
        <stp>[Fixed Income  Prices 2004-2009.xlsx]TIPS!R690C44</stp>
        <tr r="AR690" s="1"/>
      </tp>
      <tp>
        <v>1.1007199999999999</v>
        <stp/>
        <stp>##V3_BDHV12</stp>
        <stp>912828AF7 Govt</stp>
        <stp>IDX_RATIO</stp>
        <stp>1/26/2006</stp>
        <stp>1/26/2006</stp>
        <stp>[Fixed Income  Prices 2004-2009.xlsx]TIPS!R397C44</stp>
        <tr r="AR397" s="1"/>
      </tp>
      <tp>
        <v>1.04667</v>
        <stp/>
        <stp>##V3_BDHV12</stp>
        <stp>912828GN4 Govt</stp>
        <stp>IDX_RATIO</stp>
        <stp>5/13/2009</stp>
        <stp>5/13/2009</stp>
        <stp>[Fixed Income  Prices 2004-2009.xlsx]TIPS!R541C40</stp>
        <tr r="AN541" s="1"/>
      </tp>
      <tp>
        <v>1.0501499999999999</v>
        <stp/>
        <stp>##V3_BDHV12</stp>
        <stp>912828GN4 Govt</stp>
        <stp>IDX_RATIO</stp>
        <stp>6/23/2009</stp>
        <stp>6/23/2009</stp>
        <stp>[Fixed Income  Prices 2004-2009.xlsx]TIPS!R570C40</stp>
        <tr r="AN570" s="1"/>
      </tp>
      <tp>
        <v>1.04881</v>
        <stp/>
        <stp>##V3_BDHV12</stp>
        <stp>912828FL9 Govt</stp>
        <stp>IDX_RATIO</stp>
        <stp>4/20/2009</stp>
        <stp>4/20/2009</stp>
        <stp>[Fixed Income  Prices 2004-2009.xlsx]TIPS!R727C80</stp>
        <tr r="CB727" s="1"/>
      </tp>
      <tp>
        <v>1.0315799999999999</v>
        <stp/>
        <stp>##V3_BDHV12</stp>
        <stp>912828FL9 Govt</stp>
        <stp>IDX_RATIO</stp>
        <stp>9/14/2007</stp>
        <stp>9/14/2007</stp>
        <stp>[Fixed Income  Prices 2004-2009.xlsx]TIPS!R311C80</stp>
        <tr r="CB311" s="1"/>
      </tp>
      <tp>
        <v>1.06555</v>
        <stp/>
        <stp>##V3_BDHV12</stp>
        <stp>912828GN4 Govt</stp>
        <stp>IDX_RATIO</stp>
        <stp>7/25/2008</stp>
        <stp>7/25/2008</stp>
        <stp>[Fixed Income  Prices 2004-2009.xlsx]TIPS!R333C40</stp>
        <tr r="AN333" s="1"/>
      </tp>
      <tp>
        <v>1.0596700000000001</v>
        <stp/>
        <stp>##V3_BDHV12</stp>
        <stp>912828FL9 Govt</stp>
        <stp>IDX_RATIO</stp>
        <stp>6/12/2008</stp>
        <stp>6/12/2008</stp>
        <stp>[Fixed Income  Prices 2004-2009.xlsx]TIPS!R505C80</stp>
        <tr r="CB505" s="1"/>
      </tp>
      <tp>
        <v>1.0110399999999999</v>
        <stp/>
        <stp>##V3_BDHV12</stp>
        <stp>912828LA6 Govt</stp>
        <stp>IDX_RATIO</stp>
        <stp>11/10/2009</stp>
        <stp>11/10/2009</stp>
        <stp>[Fixed Income  Prices 2004-2009.xlsx]TIPS!R95C104</stp>
        <tr r="CZ95" s="1"/>
      </tp>
      <tp>
        <v>1.01004</v>
        <stp/>
        <stp>##V3_BDHV12</stp>
        <stp>912828LA6 Govt</stp>
        <stp>IDX_RATIO</stp>
        <stp>10/21/2009</stp>
        <stp>10/21/2009</stp>
        <stp>[Fixed Income  Prices 2004-2009.xlsx]TIPS!R81C104</stp>
        <tr r="CZ81" s="1"/>
      </tp>
      <tp>
        <v>1.0975699999999999</v>
        <stp/>
        <stp>##V3_BDHV12</stp>
        <stp>912828AF7 Govt</stp>
        <stp>IDX_RATIO</stp>
        <stp>2/10/2006</stp>
        <stp>2/10/2006</stp>
        <stp>[Fixed Income  Prices 2004-2009.xlsx]TIPS!R408C44</stp>
        <tr r="AR408" s="1"/>
      </tp>
      <tp>
        <v>1.0980000000000001</v>
        <stp/>
        <stp>##V3_BDHV12</stp>
        <stp>912828BD1 Govt</stp>
        <stp>IDX_RATIO</stp>
        <stp>1/15/2007</stp>
        <stp>1/15/2007</stp>
        <stp>[Fixed Income  Prices 2004-2009.xlsx]TIPS!R649C52</stp>
        <tr r="AZ649" s="1"/>
      </tp>
      <tp>
        <v>1.0443899999999999</v>
        <stp/>
        <stp>##V3_BDHV12</stp>
        <stp>912828FB1 Govt</stp>
        <stp>IDX_RATIO</stp>
        <stp>7/16/2007</stp>
        <stp>7/16/2007</stp>
        <stp>[Fixed Income  Prices 2004-2009.xlsx]TIPS!R324C32</stp>
        <tr r="AF324" s="1"/>
      </tp>
      <tp>
        <v>1.10026</v>
        <stp/>
        <stp>##V3_BDHV12</stp>
        <stp>912828DH0 Govt</stp>
        <stp>IDX_RATIO</stp>
        <stp>2/19/2008</stp>
        <stp>2/19/2008</stp>
        <stp>[Fixed Income  Prices 2004-2009.xlsx]TIPS!R810C68</stp>
        <tr r="BP810" s="1"/>
      </tp>
      <tp>
        <v>1.0242800000000001</v>
        <stp/>
        <stp>##V3_BDHV12</stp>
        <stp>912828EA4 Govt</stp>
        <stp>IDX_RATIO</stp>
        <stp>5/16/2006</stp>
        <stp>5/16/2006</stp>
        <stp>[Fixed Income  Prices 2004-2009.xlsx]TIPS!R221C72</stp>
        <tr r="BT221" s="1"/>
      </tp>
      <tp>
        <v>1.09568</v>
        <stp/>
        <stp>##V3_BDHV12</stp>
        <stp>912828FB1 Govt</stp>
        <stp>IDX_RATIO</stp>
        <stp>8/13/2008</stp>
        <stp>8/13/2008</stp>
        <stp>[Fixed Income  Prices 2004-2009.xlsx]TIPS!R606C32</stp>
        <tr r="AF606" s="1"/>
      </tp>
      <tp>
        <v>1.0245299999999999</v>
        <stp/>
        <stp>##V3_BDHV12</stp>
        <stp>912828FB1 Govt</stp>
        <stp>IDX_RATIO</stp>
        <stp>4/27/2007</stp>
        <stp>4/27/2007</stp>
        <stp>[Fixed Income  Prices 2004-2009.xlsx]TIPS!R268C32</stp>
        <tr r="AF268" s="1"/>
      </tp>
      <tp>
        <v>1.0423199999999999</v>
        <stp/>
        <stp>##V3_BDHV12</stp>
        <stp>912828EA4 Govt</stp>
        <stp>IDX_RATIO</stp>
        <stp>4/10/2007</stp>
        <stp>4/10/2007</stp>
        <stp>[Fixed Income  Prices 2004-2009.xlsx]TIPS!R456C72</stp>
        <tr r="BT456" s="1"/>
      </tp>
      <tp>
        <v>1.0344800000000001</v>
        <stp/>
        <stp>##V3_BDHV12</stp>
        <stp>912828EA4 Govt</stp>
        <stp>IDX_RATIO</stp>
        <stp>6/26/2006</stp>
        <stp>6/26/2006</stp>
        <stp>[Fixed Income  Prices 2004-2009.xlsx]TIPS!R250C72</stp>
        <tr r="BT250" s="1"/>
      </tp>
      <tp>
        <v>1.0783700000000001</v>
        <stp/>
        <stp>##V3_BDHV12</stp>
        <stp>912828BD1 Govt</stp>
        <stp>IDX_RATIO</stp>
        <stp>3/27/2006</stp>
        <stp>3/27/2006</stp>
        <stp>[Fixed Income  Prices 2004-2009.xlsx]TIPS!R439C52</stp>
        <tr r="AZ439" s="1"/>
      </tp>
      <tp>
        <v>1.0543899999999999</v>
        <stp/>
        <stp>##V3_BDHV12</stp>
        <stp>912828FL9 Govt</stp>
        <stp>IDX_RATIO</stp>
        <stp>5/22/2008</stp>
        <stp>5/22/2008</stp>
        <stp>[Fixed Income  Prices 2004-2009.xlsx]TIPS!R490C80</stp>
        <tr r="CB490" s="1"/>
      </tp>
      <tp>
        <v>1.1879900000000001</v>
        <stp/>
        <stp>##V3_BDHV12</stp>
        <stp>9128277J5 Govt</stp>
        <stp>IDX_RATIO</stp>
        <stp>3/28/2008</stp>
        <stp>3/28/2008</stp>
        <stp>[Fixed Income  Prices 2004-2009.xlsx]TIPS!R962C36</stp>
        <tr r="AJ962" s="1"/>
      </tp>
      <tp>
        <v>1.0589500000000001</v>
        <stp/>
        <stp>##V3_BDHV12</stp>
        <stp>912828AF7 Govt</stp>
        <stp>IDX_RATIO</stp>
        <stp>2/25/2005</stp>
        <stp>2/25/2005</stp>
        <stp>[Fixed Income  Prices 2004-2009.xlsx]TIPS!R160C44</stp>
        <tr r="AR160" s="1"/>
      </tp>
      <tp>
        <v>1.10043</v>
        <stp/>
        <stp>##V3_BDHV12</stp>
        <stp>912828AF7 Govt</stp>
        <stp>IDX_RATIO</stp>
        <stp>1/27/2006</stp>
        <stp>1/27/2006</stp>
        <stp>[Fixed Income  Prices 2004-2009.xlsx]TIPS!R398C44</stp>
        <tr r="AR398" s="1"/>
      </tp>
      <tp>
        <v>1.12357</v>
        <stp/>
        <stp>##V3_BDHV12</stp>
        <stp>912828AF7 Govt</stp>
        <stp>IDX_RATIO</stp>
        <stp>3/12/2007</stp>
        <stp>3/12/2007</stp>
        <stp>[Fixed Income  Prices 2004-2009.xlsx]TIPS!R689C44</stp>
        <tr r="AR689" s="1"/>
      </tp>
      <tp>
        <v>1.0465899999999999</v>
        <stp/>
        <stp>##V3_BDHV12</stp>
        <stp>912828GN4 Govt</stp>
        <stp>IDX_RATIO</stp>
        <stp>5/12/2009</stp>
        <stp>5/12/2009</stp>
        <stp>[Fixed Income  Prices 2004-2009.xlsx]TIPS!R540C40</stp>
        <tr r="AN540" s="1"/>
      </tp>
      <tp>
        <v>1.0500700000000001</v>
        <stp/>
        <stp>##V3_BDHV12</stp>
        <stp>912828GN4 Govt</stp>
        <stp>IDX_RATIO</stp>
        <stp>6/22/2009</stp>
        <stp>6/22/2009</stp>
        <stp>[Fixed Income  Prices 2004-2009.xlsx]TIPS!R569C40</stp>
        <tr r="AN569" s="1"/>
      </tp>
      <tp>
        <v>1.04162</v>
        <stp/>
        <stp>##V3_BDHV12</stp>
        <stp>912828GN4 Govt</stp>
        <stp>IDX_RATIO</stp>
        <stp>4/15/2008</stp>
        <stp>4/15/2008</stp>
        <stp>[Fixed Income  Prices 2004-2009.xlsx]TIPS!R260C40</stp>
        <tr r="AN260" s="1"/>
      </tp>
      <tp>
        <v>1.04898</v>
        <stp/>
        <stp>##V3_BDHV12</stp>
        <stp>912828FL9 Govt</stp>
        <stp>IDX_RATIO</stp>
        <stp>4/21/2009</stp>
        <stp>4/21/2009</stp>
        <stp>[Fixed Income  Prices 2004-2009.xlsx]TIPS!R728C80</stp>
        <tr r="CB728" s="1"/>
      </tp>
      <tp>
        <v>1.0652699999999999</v>
        <stp/>
        <stp>##V3_BDHV12</stp>
        <stp>912828GN4 Govt</stp>
        <stp>IDX_RATIO</stp>
        <stp>7/24/2008</stp>
        <stp>7/24/2008</stp>
        <stp>[Fixed Income  Prices 2004-2009.xlsx]TIPS!R332C40</stp>
        <tr r="AN332" s="1"/>
      </tp>
      <tp>
        <v>1.05989</v>
        <stp/>
        <stp>##V3_BDHV12</stp>
        <stp>912828FL9 Govt</stp>
        <stp>IDX_RATIO</stp>
        <stp>6/13/2008</stp>
        <stp>6/13/2008</stp>
        <stp>[Fixed Income  Prices 2004-2009.xlsx]TIPS!R506C80</stp>
        <tr r="CB506" s="1"/>
      </tp>
      <tp>
        <v>1.09795</v>
        <stp/>
        <stp>##V3_BDHV12</stp>
        <stp>912828BD1 Govt</stp>
        <stp>IDX_RATIO</stp>
        <stp>1/16/2007</stp>
        <stp>1/16/2007</stp>
        <stp>[Fixed Income  Prices 2004-2009.xlsx]TIPS!R650C52</stp>
        <tr r="AZ650" s="1"/>
      </tp>
      <tp>
        <v>1.0970899999999999</v>
        <stp/>
        <stp>##V3_BDHV12</stp>
        <stp>912828AF7 Govt</stp>
        <stp>IDX_RATIO</stp>
        <stp>2/13/2006</stp>
        <stp>2/13/2006</stp>
        <stp>[Fixed Income  Prices 2004-2009.xlsx]TIPS!R409C44</stp>
        <tr r="AR409" s="1"/>
      </tp>
      <tp>
        <v>1.03992</v>
        <stp/>
        <stp>##V3_BDHV12</stp>
        <stp>912828BD1 Govt</stp>
        <stp>IDX_RATIO</stp>
        <stp>1/31/2005</stp>
        <stp>1/31/2005</stp>
        <stp>[Fixed Income  Prices 2004-2009.xlsx]TIPS!R141C52</stp>
        <tr r="AZ141" s="1"/>
      </tp>
      <tp>
        <v>1.09857</v>
        <stp/>
        <stp>##V3_BDHV12</stp>
        <stp>912828BD1 Govt</stp>
        <stp>IDX_RATIO</stp>
        <stp>2/26/2007</stp>
        <stp>2/26/2007</stp>
        <stp>[Fixed Income  Prices 2004-2009.xlsx]TIPS!R679C52</stp>
        <tr r="AZ679" s="1"/>
      </tp>
      <tp>
        <v>1.0368299999999999</v>
        <stp/>
        <stp>##V3_BDHV12</stp>
        <stp>912828BD1 Govt</stp>
        <stp>IDX_RATIO</stp>
        <stp>3/11/2005</stp>
        <stp>3/11/2005</stp>
        <stp>[Fixed Income  Prices 2004-2009.xlsx]TIPS!R170C52</stp>
        <tr r="AZ170" s="1"/>
      </tp>
      <tp>
        <v>1.0241</v>
        <stp/>
        <stp>##V3_BDHV12</stp>
        <stp>912828EA4 Govt</stp>
        <stp>IDX_RATIO</stp>
        <stp>5/15/2006</stp>
        <stp>5/15/2006</stp>
        <stp>[Fixed Income  Prices 2004-2009.xlsx]TIPS!R220C72</stp>
        <tr r="BT220" s="1"/>
      </tp>
      <tp>
        <v>1.05379</v>
        <stp/>
        <stp>##V3_BDHV12</stp>
        <stp>912828GN4 Govt</stp>
        <stp>IDX_RATIO</stp>
        <stp>7/31/2009</stp>
        <stp>7/31/2009</stp>
        <stp>[Fixed Income  Prices 2004-2009.xlsx]TIPS!R598C40</stp>
        <tr r="AN598" s="1"/>
      </tp>
      <tp>
        <v>1.04287</v>
        <stp/>
        <stp>##V3_BDHV12</stp>
        <stp>912828EA4 Govt</stp>
        <stp>IDX_RATIO</stp>
        <stp>4/13/2007</stp>
        <stp>4/13/2007</stp>
        <stp>[Fixed Income  Prices 2004-2009.xlsx]TIPS!R459C72</stp>
        <tr r="BT459" s="1"/>
      </tp>
      <tp>
        <v>1.0239799999999999</v>
        <stp/>
        <stp>##V3_BDHV12</stp>
        <stp>912828FB1 Govt</stp>
        <stp>IDX_RATIO</stp>
        <stp>4/24/2007</stp>
        <stp>4/24/2007</stp>
        <stp>[Fixed Income  Prices 2004-2009.xlsx]TIPS!R265C32</stp>
        <tr r="AF265" s="1"/>
      </tp>
      <tp>
        <v>1.07758</v>
        <stp/>
        <stp>##V3_BDHV12</stp>
        <stp>912828BD1 Govt</stp>
        <stp>IDX_RATIO</stp>
        <stp>3/24/2006</stp>
        <stp>3/24/2006</stp>
        <stp>[Fixed Income  Prices 2004-2009.xlsx]TIPS!R438C52</stp>
        <tr r="AZ438" s="1"/>
      </tp>
      <tp>
        <v>1.0541</v>
        <stp/>
        <stp>##V3_BDHV12</stp>
        <stp>912828FL9 Govt</stp>
        <stp>IDX_RATIO</stp>
        <stp>5/21/2008</stp>
        <stp>5/21/2008</stp>
        <stp>[Fixed Income  Prices 2004-2009.xlsx]TIPS!R489C80</stp>
        <tr r="CB489" s="1"/>
      </tp>
      <tp>
        <v>1.1207400000000001</v>
        <stp/>
        <stp>##V3_BDHV12</stp>
        <stp>912828AF7 Govt</stp>
        <stp>IDX_RATIO</stp>
        <stp>1/31/2007</stp>
        <stp>1/31/2007</stp>
        <stp>[Fixed Income  Prices 2004-2009.xlsx]TIPS!R661C44</stp>
        <tr r="AR661" s="1"/>
      </tp>
      <tp>
        <v>1.1012999999999999</v>
        <stp/>
        <stp>##V3_BDHV12</stp>
        <stp>912828AF7 Govt</stp>
        <stp>IDX_RATIO</stp>
        <stp>1/24/2006</stp>
        <stp>1/24/2006</stp>
        <stp>[Fixed Income  Prices 2004-2009.xlsx]TIPS!R395C44</stp>
        <tr r="AR395" s="1"/>
      </tp>
      <tp>
        <v>1.0992500000000001</v>
        <stp/>
        <stp>##V3_BDHV12</stp>
        <stp>912828DH0 Govt</stp>
        <stp>IDX_RATIO</stp>
        <stp>1/25/2008</stp>
        <stp>1/25/2008</stp>
        <stp>[Fixed Income  Prices 2004-2009.xlsx]TIPS!R793C68</stp>
        <tr r="BP793" s="1"/>
      </tp>
      <tp>
        <v>1.04172</v>
        <stp/>
        <stp>##V3_BDHV12</stp>
        <stp>912828GN4 Govt</stp>
        <stp>IDX_RATIO</stp>
        <stp>4/16/2008</stp>
        <stp>4/16/2008</stp>
        <stp>[Fixed Income  Prices 2004-2009.xlsx]TIPS!R261C40</stp>
        <tr r="AN261" s="1"/>
      </tp>
      <tp>
        <v>1.04915</v>
        <stp/>
        <stp>##V3_BDHV12</stp>
        <stp>912828FL9 Govt</stp>
        <stp>IDX_RATIO</stp>
        <stp>4/22/2009</stp>
        <stp>4/22/2009</stp>
        <stp>[Fixed Income  Prices 2004-2009.xlsx]TIPS!R729C80</stp>
        <tr r="CB729" s="1"/>
      </tp>
      <tp>
        <v>1.0465100000000001</v>
        <stp/>
        <stp>##V3_BDHV12</stp>
        <stp>912828GN4 Govt</stp>
        <stp>IDX_RATIO</stp>
        <stp>5/11/2009</stp>
        <stp>5/11/2009</stp>
        <stp>[Fixed Income  Prices 2004-2009.xlsx]TIPS!R539C40</stp>
        <tr r="AN539" s="1"/>
      </tp>
      <tp>
        <v>1.05925</v>
        <stp/>
        <stp>##V3_BDHV12</stp>
        <stp>912828FL9 Govt</stp>
        <stp>IDX_RATIO</stp>
        <stp>6/10/2008</stp>
        <stp>6/10/2008</stp>
        <stp>[Fixed Income  Prices 2004-2009.xlsx]TIPS!R503C80</stp>
        <tr r="CB503" s="1"/>
      </tp>
      <tp>
        <v>1.0979000000000001</v>
        <stp/>
        <stp>##V3_BDHV12</stp>
        <stp>912828BD1 Govt</stp>
        <stp>IDX_RATIO</stp>
        <stp>1/17/2007</stp>
        <stp>1/17/2007</stp>
        <stp>[Fixed Income  Prices 2004-2009.xlsx]TIPS!R651C52</stp>
        <tr r="AZ651" s="1"/>
      </tp>
      <tp>
        <v>1.06202</v>
        <stp/>
        <stp>##V3_BDHV12</stp>
        <stp>912828AF7 Govt</stp>
        <stp>IDX_RATIO</stp>
        <stp>1/17/2005</stp>
        <stp>1/17/2005</stp>
        <stp>[Fixed Income  Prices 2004-2009.xlsx]TIPS!R131C44</stp>
        <tr r="AR131" s="1"/>
      </tp>
      <tp>
        <v>1.0367599999999999</v>
        <stp/>
        <stp>##V3_BDHV12</stp>
        <stp>912828BD1 Govt</stp>
        <stp>IDX_RATIO</stp>
        <stp>3/10/2005</stp>
        <stp>3/10/2005</stp>
        <stp>[Fixed Income  Prices 2004-2009.xlsx]TIPS!R169C52</stp>
        <tr r="AZ169" s="1"/>
      </tp>
      <tp>
        <v>1.09497</v>
        <stp/>
        <stp>##V3_BDHV12</stp>
        <stp>912828FB1 Govt</stp>
        <stp>IDX_RATIO</stp>
        <stp>8/11/2008</stp>
        <stp>8/11/2008</stp>
        <stp>[Fixed Income  Prices 2004-2009.xlsx]TIPS!R604C32</stp>
        <tr r="AF604" s="1"/>
      </tp>
      <tp>
        <v>1.06721</v>
        <stp/>
        <stp>##V3_BDHV12</stp>
        <stp>912828EA4 Govt</stp>
        <stp>IDX_RATIO</stp>
        <stp>7/23/2007</stp>
        <stp>7/23/2007</stp>
        <stp>[Fixed Income  Prices 2004-2009.xlsx]TIPS!R530C72</stp>
        <tr r="BT530" s="1"/>
      </tp>
      <tp>
        <v>1.05369</v>
        <stp/>
        <stp>##V3_BDHV12</stp>
        <stp>912828GN4 Govt</stp>
        <stp>IDX_RATIO</stp>
        <stp>7/30/2009</stp>
        <stp>7/30/2009</stp>
        <stp>[Fixed Income  Prices 2004-2009.xlsx]TIPS!R597C40</stp>
        <tr r="AN597" s="1"/>
      </tp>
      <tp>
        <v>1.0426899999999999</v>
        <stp/>
        <stp>##V3_BDHV12</stp>
        <stp>912828EA4 Govt</stp>
        <stp>IDX_RATIO</stp>
        <stp>4/12/2007</stp>
        <stp>4/12/2007</stp>
        <stp>[Fixed Income  Prices 2004-2009.xlsx]TIPS!R458C72</stp>
        <tr r="BT458" s="1"/>
      </tp>
      <tp>
        <v>1.02416</v>
        <stp/>
        <stp>##V3_BDHV12</stp>
        <stp>912828FB1 Govt</stp>
        <stp>IDX_RATIO</stp>
        <stp>4/25/2007</stp>
        <stp>4/25/2007</stp>
        <stp>[Fixed Income  Prices 2004-2009.xlsx]TIPS!R266C32</stp>
        <tr r="AF266" s="1"/>
      </tp>
      <tp>
        <v>1.0538099999999999</v>
        <stp/>
        <stp>##V3_BDHV12</stp>
        <stp>912828FL9 Govt</stp>
        <stp>IDX_RATIO</stp>
        <stp>5/20/2008</stp>
        <stp>5/20/2008</stp>
        <stp>[Fixed Income  Prices 2004-2009.xlsx]TIPS!R488C80</stp>
        <tr r="CB488" s="1"/>
      </tp>
      <tp>
        <v>1.05708</v>
        <stp/>
        <stp>##V3_BDHV12</stp>
        <stp>912828FL9 Govt</stp>
        <stp>IDX_RATIO</stp>
        <stp>7/13/2009</stp>
        <stp>7/13/2009</stp>
        <stp>[Fixed Income  Prices 2004-2009.xlsx]TIPS!R787C80</stp>
        <tr r="CB787" s="1"/>
      </tp>
      <tp>
        <v>1.1208</v>
        <stp/>
        <stp>##V3_BDHV12</stp>
        <stp>912828AF7 Govt</stp>
        <stp>IDX_RATIO</stp>
        <stp>1/30/2007</stp>
        <stp>1/30/2007</stp>
        <stp>[Fixed Income  Prices 2004-2009.xlsx]TIPS!R660C44</stp>
        <tr r="AR660" s="1"/>
      </tp>
      <tp>
        <v>1.10101</v>
        <stp/>
        <stp>##V3_BDHV12</stp>
        <stp>912828AF7 Govt</stp>
        <stp>IDX_RATIO</stp>
        <stp>1/25/2006</stp>
        <stp>1/25/2006</stp>
        <stp>[Fixed Income  Prices 2004-2009.xlsx]TIPS!R396C44</stp>
        <tr r="AR396" s="1"/>
      </tp>
      <tp>
        <v>1.0481400000000001</v>
        <stp/>
        <stp>##V3_BDHV12</stp>
        <stp>912828FL9 Govt</stp>
        <stp>IDX_RATIO</stp>
        <stp>4/30/2008</stp>
        <stp>4/30/2008</stp>
        <stp>[Fixed Income  Prices 2004-2009.xlsx]TIPS!R474C80</stp>
        <tr r="CB474" s="1"/>
      </tp>
      <tp>
        <v>1.09904</v>
        <stp/>
        <stp>##V3_BDHV12</stp>
        <stp>912828DH0 Govt</stp>
        <stp>IDX_RATIO</stp>
        <stp>1/24/2008</stp>
        <stp>1/24/2008</stp>
        <stp>[Fixed Income  Prices 2004-2009.xlsx]TIPS!R792C68</stp>
        <tr r="BP792" s="1"/>
      </tp>
      <tp>
        <v>1.04182</v>
        <stp/>
        <stp>##V3_BDHV12</stp>
        <stp>912828GN4 Govt</stp>
        <stp>IDX_RATIO</stp>
        <stp>4/17/2008</stp>
        <stp>4/17/2008</stp>
        <stp>[Fixed Income  Prices 2004-2009.xlsx]TIPS!R262C40</stp>
        <tr r="AN262" s="1"/>
      </tp>
      <tp>
        <v>1.0493300000000001</v>
        <stp/>
        <stp>##V3_BDHV12</stp>
        <stp>912828FL9 Govt</stp>
        <stp>IDX_RATIO</stp>
        <stp>4/23/2009</stp>
        <stp>4/23/2009</stp>
        <stp>[Fixed Income  Prices 2004-2009.xlsx]TIPS!R730C80</stp>
        <tr r="CB730" s="1"/>
      </tp>
      <tp>
        <v>1.09863</v>
        <stp/>
        <stp>##V3_BDHV12</stp>
        <stp>912828BD1 Govt</stp>
        <stp>IDX_RATIO</stp>
        <stp>2/27/2007</stp>
        <stp>2/27/2007</stp>
        <stp>[Fixed Income  Prices 2004-2009.xlsx]TIPS!R680C52</stp>
        <tr r="AZ680" s="1"/>
      </tp>
      <tp>
        <v>1.03155</v>
        <stp/>
        <stp>##V3_BDHV12</stp>
        <stp>912828FL9 Govt</stp>
        <stp>IDX_RATIO</stp>
        <stp>9/17/2007</stp>
        <stp>9/17/2007</stp>
        <stp>[Fixed Income  Prices 2004-2009.xlsx]TIPS!R312C80</stp>
        <tr r="CB312" s="1"/>
      </tp>
      <tp>
        <v>1.0594600000000001</v>
        <stp/>
        <stp>##V3_BDHV12</stp>
        <stp>912828FL9 Govt</stp>
        <stp>IDX_RATIO</stp>
        <stp>6/11/2008</stp>
        <stp>6/11/2008</stp>
        <stp>[Fixed Income  Prices 2004-2009.xlsx]TIPS!R504C80</stp>
        <tr r="CB504" s="1"/>
      </tp>
      <tp>
        <v>1.09677</v>
        <stp/>
        <stp>##V3_BDHV12</stp>
        <stp>912828AF7 Govt</stp>
        <stp>IDX_RATIO</stp>
        <stp>2/15/2006</stp>
        <stp>2/15/2006</stp>
        <stp>[Fixed Income  Prices 2004-2009.xlsx]TIPS!R411C44</stp>
        <tr r="AR411" s="1"/>
      </tp>
      <tp>
        <v>1.0437700000000001</v>
        <stp/>
        <stp>##V3_BDHV12</stp>
        <stp>912828FB1 Govt</stp>
        <stp>IDX_RATIO</stp>
        <stp>7/13/2007</stp>
        <stp>7/13/2007</stp>
        <stp>[Fixed Income  Prices 2004-2009.xlsx]TIPS!R323C32</stp>
        <tr r="AF323" s="1"/>
      </tp>
      <tp>
        <v>1.1238699999999999</v>
        <stp/>
        <stp>##V3_BDHV12</stp>
        <stp>912828EA4 Govt</stp>
        <stp>IDX_RATIO</stp>
        <stp>8/29/2008</stp>
        <stp>8/29/2008</stp>
        <stp>[Fixed Income  Prices 2004-2009.xlsx]TIPS!R819C72</stp>
        <tr r="BT819" s="1"/>
      </tp>
      <tp>
        <v>1.0982700000000001</v>
        <stp/>
        <stp>##V3_BDHV12</stp>
        <stp>912828BD1 Govt</stp>
        <stp>IDX_RATIO</stp>
        <stp>1/10/2007</stp>
        <stp>1/10/2007</stp>
        <stp>[Fixed Income  Prices 2004-2009.xlsx]TIPS!R646C52</stp>
        <tr r="AZ646" s="1"/>
      </tp>
      <tp>
        <v>1.03725</v>
        <stp/>
        <stp>##V3_BDHV12</stp>
        <stp>912828BD1 Govt</stp>
        <stp>IDX_RATIO</stp>
        <stp>3/17/2005</stp>
        <stp>3/17/2005</stp>
        <stp>[Fixed Income  Prices 2004-2009.xlsx]TIPS!R174C52</stp>
        <tr r="AZ174" s="1"/>
      </tp>
      <tp>
        <v>1.09822</v>
        <stp/>
        <stp>##V3_BDHV12</stp>
        <stp>912828BD1 Govt</stp>
        <stp>IDX_RATIO</stp>
        <stp>2/20/2007</stp>
        <stp>2/20/2007</stp>
        <stp>[Fixed Income  Prices 2004-2009.xlsx]TIPS!R675C52</stp>
        <tr r="AZ675" s="1"/>
      </tp>
      <tp>
        <v>1.06742</v>
        <stp/>
        <stp>##V3_BDHV12</stp>
        <stp>912828EA4 Govt</stp>
        <stp>IDX_RATIO</stp>
        <stp>7/24/2007</stp>
        <stp>7/24/2007</stp>
        <stp>[Fixed Income  Prices 2004-2009.xlsx]TIPS!R531C72</stp>
        <tr r="BT531" s="1"/>
      </tp>
      <tp>
        <v>1.0619000000000001</v>
        <stp/>
        <stp>##V3_BDHV12</stp>
        <stp>912828AF7 Govt</stp>
        <stp>IDX_RATIO</stp>
        <stp>1/10/2005</stp>
        <stp>1/10/2005</stp>
        <stp>[Fixed Income  Prices 2004-2009.xlsx]TIPS!R126C44</stp>
        <tr r="AR126" s="1"/>
      </tp>
      <tp>
        <v>1.0336099999999999</v>
        <stp/>
        <stp>##V3_BDHV12</stp>
        <stp>912828EA4 Govt</stp>
        <stp>IDX_RATIO</stp>
        <stp>6/23/2006</stp>
        <stp>6/23/2006</stp>
        <stp>[Fixed Income  Prices 2004-2009.xlsx]TIPS!R249C72</stp>
        <tr r="BT249" s="1"/>
      </tp>
      <tp>
        <v>1.05586</v>
        <stp/>
        <stp>##V3_BDHV12</stp>
        <stp>912828FL9 Govt</stp>
        <stp>IDX_RATIO</stp>
        <stp>5/27/2008</stp>
        <stp>5/27/2008</stp>
        <stp>[Fixed Income  Prices 2004-2009.xlsx]TIPS!R493C80</stp>
        <tr r="CB493" s="1"/>
      </tp>
      <tp>
        <v>1.0770500000000001</v>
        <stp/>
        <stp>##V3_BDHV12</stp>
        <stp>912828BD1 Govt</stp>
        <stp>IDX_RATIO</stp>
        <stp>3/22/2006</stp>
        <stp>3/22/2006</stp>
        <stp>[Fixed Income  Prices 2004-2009.xlsx]TIPS!R436C52</stp>
        <tr r="AZ436" s="1"/>
      </tp>
      <tp>
        <v>1.05718</v>
        <stp/>
        <stp>##V3_BDHV12</stp>
        <stp>912828FL9 Govt</stp>
        <stp>IDX_RATIO</stp>
        <stp>7/14/2009</stp>
        <stp>7/14/2009</stp>
        <stp>[Fixed Income  Prices 2004-2009.xlsx]TIPS!R788C80</stp>
        <tr r="CB788" s="1"/>
      </tp>
      <tp>
        <v>1.04111</v>
        <stp/>
        <stp>##V3_BDHV12</stp>
        <stp>912828GN4 Govt</stp>
        <stp>IDX_RATIO</stp>
        <stp>4/10/2008</stp>
        <stp>4/10/2008</stp>
        <stp>[Fixed Income  Prices 2004-2009.xlsx]TIPS!R257C40</stp>
        <tr r="AN257" s="1"/>
      </tp>
      <tp>
        <v>1.0604800000000001</v>
        <stp/>
        <stp>##V3_BDHV12</stp>
        <stp>912828AF7 Govt</stp>
        <stp>IDX_RATIO</stp>
        <stp>3/30/2005</stp>
        <stp>3/30/2005</stp>
        <stp>[Fixed Income  Prices 2004-2009.xlsx]TIPS!R183C44</stp>
        <tr r="AR183" s="1"/>
      </tp>
      <tp>
        <v>1.08571</v>
        <stp/>
        <stp>##V3_BDHV12</stp>
        <stp>912828FB1 Govt</stp>
        <stp>IDX_RATIO</stp>
        <stp>9/18/2009</stp>
        <stp>9/18/2009</stp>
        <stp>[Fixed Income  Prices 2004-2009.xlsx]TIPS!R893C32</stp>
        <tr r="AF893" s="1"/>
      </tp>
      <tp>
        <v>1.09883</v>
        <stp/>
        <stp>##V3_BDHV12</stp>
        <stp>912828DH0 Govt</stp>
        <stp>IDX_RATIO</stp>
        <stp>1/23/2008</stp>
        <stp>1/23/2008</stp>
        <stp>[Fixed Income  Prices 2004-2009.xlsx]TIPS!R791C68</stp>
        <tr r="BP791" s="1"/>
      </tp>
      <tp>
        <v>1.03322</v>
        <stp/>
        <stp>##V3_BDHV12</stp>
        <stp>912828HN3 Govt</stp>
        <stp>IDX_RATIO</stp>
        <stp>7/29/2008</stp>
        <stp>7/29/2008</stp>
        <stp>[Fixed Income  Prices 2004-2009.xlsx]TIPS!R148C92</stp>
        <tr r="CN148" s="1"/>
      </tp>
      <tp>
        <v>1.0495000000000001</v>
        <stp/>
        <stp>##V3_BDHV12</stp>
        <stp>912828FL9 Govt</stp>
        <stp>IDX_RATIO</stp>
        <stp>4/24/2009</stp>
        <stp>4/24/2009</stp>
        <stp>[Fixed Income  Prices 2004-2009.xlsx]TIPS!R731C80</stp>
        <tr r="CB731" s="1"/>
      </tp>
      <tp>
        <v>1.0644</v>
        <stp/>
        <stp>##V3_BDHV12</stp>
        <stp>912828GN4 Govt</stp>
        <stp>IDX_RATIO</stp>
        <stp>7/21/2008</stp>
        <stp>7/21/2008</stp>
        <stp>[Fixed Income  Prices 2004-2009.xlsx]TIPS!R329C40</stp>
        <tr r="AN329" s="1"/>
      </tp>
      <tp>
        <v>1.0316099999999999</v>
        <stp/>
        <stp>##V3_BDHV12</stp>
        <stp>912828FL9 Govt</stp>
        <stp>IDX_RATIO</stp>
        <stp>9/10/2007</stp>
        <stp>9/10/2007</stp>
        <stp>[Fixed Income  Prices 2004-2009.xlsx]TIPS!R307C80</stp>
        <tr r="CB307" s="1"/>
      </tp>
      <tp>
        <v>1.06053</v>
        <stp/>
        <stp>##V3_BDHV12</stp>
        <stp>912828FL9 Govt</stp>
        <stp>IDX_RATIO</stp>
        <stp>6/16/2008</stp>
        <stp>6/16/2008</stp>
        <stp>[Fixed Income  Prices 2004-2009.xlsx]TIPS!R507C80</stp>
        <tr r="CB507" s="1"/>
      </tp>
      <tp>
        <v>1.09693</v>
        <stp/>
        <stp>##V3_BDHV12</stp>
        <stp>912828AF7 Govt</stp>
        <stp>IDX_RATIO</stp>
        <stp>2/14/2006</stp>
        <stp>2/14/2006</stp>
        <stp>[Fixed Income  Prices 2004-2009.xlsx]TIPS!R410C44</stp>
        <tr r="AR410" s="1"/>
      </tp>
      <tp>
        <v>1.02355</v>
        <stp/>
        <stp>##V3_BDHV12</stp>
        <stp>912828EA4 Govt</stp>
        <stp>IDX_RATIO</stp>
        <stp>5/12/2006</stp>
        <stp>5/12/2006</stp>
        <stp>[Fixed Income  Prices 2004-2009.xlsx]TIPS!R219C72</stp>
        <tr r="BT219" s="1"/>
      </tp>
      <tp>
        <v>1.0435699999999999</v>
        <stp/>
        <stp>##V3_BDHV12</stp>
        <stp>912828FB1 Govt</stp>
        <stp>IDX_RATIO</stp>
        <stp>7/12/2007</stp>
        <stp>7/12/2007</stp>
        <stp>[Fixed Income  Prices 2004-2009.xlsx]TIPS!R322C32</stp>
        <tr r="AF322" s="1"/>
      </tp>
      <tp>
        <v>1.12351</v>
        <stp/>
        <stp>##V3_BDHV12</stp>
        <stp>912828EA4 Govt</stp>
        <stp>IDX_RATIO</stp>
        <stp>8/28/2008</stp>
        <stp>8/28/2008</stp>
        <stp>[Fixed Income  Prices 2004-2009.xlsx]TIPS!R818C72</stp>
        <tr r="BT818" s="1"/>
      </tp>
      <tp>
        <v>1.09822</v>
        <stp/>
        <stp>##V3_BDHV12</stp>
        <stp>912828BD1 Govt</stp>
        <stp>IDX_RATIO</stp>
        <stp>1/11/2007</stp>
        <stp>1/11/2007</stp>
        <stp>[Fixed Income  Prices 2004-2009.xlsx]TIPS!R647C52</stp>
        <tr r="AZ647" s="1"/>
      </tp>
      <tp>
        <v>1.03718</v>
        <stp/>
        <stp>##V3_BDHV12</stp>
        <stp>912828BD1 Govt</stp>
        <stp>IDX_RATIO</stp>
        <stp>3/16/2005</stp>
        <stp>3/16/2005</stp>
        <stp>[Fixed Income  Prices 2004-2009.xlsx]TIPS!R173C52</stp>
        <tr r="AZ173" s="1"/>
      </tp>
      <tp>
        <v>1.0982799999999999</v>
        <stp/>
        <stp>##V3_BDHV12</stp>
        <stp>912828BD1 Govt</stp>
        <stp>IDX_RATIO</stp>
        <stp>2/21/2007</stp>
        <stp>2/21/2007</stp>
        <stp>[Fixed Income  Prices 2004-2009.xlsx]TIPS!R676C52</stp>
        <tr r="AZ676" s="1"/>
      </tp>
      <tp>
        <v>1.0676300000000001</v>
        <stp/>
        <stp>##V3_BDHV12</stp>
        <stp>912828EA4 Govt</stp>
        <stp>IDX_RATIO</stp>
        <stp>7/25/2007</stp>
        <stp>7/25/2007</stp>
        <stp>[Fixed Income  Prices 2004-2009.xlsx]TIPS!R532C72</stp>
        <tr r="BT532" s="1"/>
      </tp>
      <tp>
        <v>1.0619099999999999</v>
        <stp/>
        <stp>##V3_BDHV12</stp>
        <stp>912828AF7 Govt</stp>
        <stp>IDX_RATIO</stp>
        <stp>1/11/2005</stp>
        <stp>1/11/2005</stp>
        <stp>[Fixed Income  Prices 2004-2009.xlsx]TIPS!R127C44</stp>
        <tr r="AR127" s="1"/>
      </tp>
      <tp>
        <v>1.03332</v>
        <stp/>
        <stp>##V3_BDHV12</stp>
        <stp>912828EA4 Govt</stp>
        <stp>IDX_RATIO</stp>
        <stp>6/22/2006</stp>
        <stp>6/22/2006</stp>
        <stp>[Fixed Income  Prices 2004-2009.xlsx]TIPS!R248C72</stp>
        <tr r="BT248" s="1"/>
      </tp>
      <tp>
        <v>1.05951</v>
        <stp/>
        <stp>##V3_BDHV12</stp>
        <stp>912828AF7 Govt</stp>
        <stp>IDX_RATIO</stp>
        <stp>2/21/2005</stp>
        <stp>2/21/2005</stp>
        <stp>[Fixed Income  Prices 2004-2009.xlsx]TIPS!R156C44</stp>
        <tr r="AR156" s="1"/>
      </tp>
      <tp>
        <v>1.10188</v>
        <stp/>
        <stp>##V3_BDHV12</stp>
        <stp>912828BD1 Govt</stp>
        <stp>IDX_RATIO</stp>
        <stp>3/30/2007</stp>
        <stp>3/30/2007</stp>
        <stp>[Fixed Income  Prices 2004-2009.xlsx]TIPS!R703C52</stp>
        <tr r="AZ703" s="1"/>
      </tp>
      <tp>
        <v>1.0238</v>
        <stp/>
        <stp>##V3_BDHV12</stp>
        <stp>912828FB1 Govt</stp>
        <stp>IDX_RATIO</stp>
        <stp>4/23/2007</stp>
        <stp>4/23/2007</stp>
        <stp>[Fixed Income  Prices 2004-2009.xlsx]TIPS!R264C32</stp>
        <tr r="AF264" s="1"/>
      </tp>
      <tp>
        <v>1.0555600000000001</v>
        <stp/>
        <stp>##V3_BDHV12</stp>
        <stp>912828FL9 Govt</stp>
        <stp>IDX_RATIO</stp>
        <stp>5/26/2008</stp>
        <stp>5/26/2008</stp>
        <stp>[Fixed Income  Prices 2004-2009.xlsx]TIPS!R492C80</stp>
        <tr r="CB492" s="1"/>
      </tp>
      <tp>
        <v>1.07731</v>
        <stp/>
        <stp>##V3_BDHV12</stp>
        <stp>912828BD1 Govt</stp>
        <stp>IDX_RATIO</stp>
        <stp>3/23/2006</stp>
        <stp>3/23/2006</stp>
        <stp>[Fixed Income  Prices 2004-2009.xlsx]TIPS!R437C52</stp>
        <tr r="AZ437" s="1"/>
      </tp>
      <tp>
        <v>1.0572699999999999</v>
        <stp/>
        <stp>##V3_BDHV12</stp>
        <stp>912828FL9 Govt</stp>
        <stp>IDX_RATIO</stp>
        <stp>7/15/2009</stp>
        <stp>7/15/2009</stp>
        <stp>[Fixed Income  Prices 2004-2009.xlsx]TIPS!R789C80</stp>
        <tr r="CB789" s="1"/>
      </tp>
      <tp>
        <v>1.04121</v>
        <stp/>
        <stp>##V3_BDHV12</stp>
        <stp>912828GN4 Govt</stp>
        <stp>IDX_RATIO</stp>
        <stp>4/11/2008</stp>
        <stp>4/11/2008</stp>
        <stp>[Fixed Income  Prices 2004-2009.xlsx]TIPS!R258C40</stp>
        <tr r="AN258" s="1"/>
      </tp>
      <tp>
        <v>1.10158</v>
        <stp/>
        <stp>##V3_BDHV12</stp>
        <stp>912828AF7 Govt</stp>
        <stp>IDX_RATIO</stp>
        <stp>1/23/2006</stp>
        <stp>1/23/2006</stp>
        <stp>[Fixed Income  Prices 2004-2009.xlsx]TIPS!R394C44</stp>
        <tr r="AR394" s="1"/>
      </tp>
      <tp>
        <v>1.12402</v>
        <stp/>
        <stp>##V3_BDHV12</stp>
        <stp>912828AF7 Govt</stp>
        <stp>IDX_RATIO</stp>
        <stp>3/16/2007</stp>
        <stp>3/16/2007</stp>
        <stp>[Fixed Income  Prices 2004-2009.xlsx]TIPS!R693C44</stp>
        <tr r="AR693" s="1"/>
      </tp>
      <tp>
        <v>1.0605500000000001</v>
        <stp/>
        <stp>##V3_BDHV12</stp>
        <stp>912828AF7 Govt</stp>
        <stp>IDX_RATIO</stp>
        <stp>3/31/2005</stp>
        <stp>3/31/2005</stp>
        <stp>[Fixed Income  Prices 2004-2009.xlsx]TIPS!R184C44</stp>
        <tr r="AR184" s="1"/>
      </tp>
      <tp>
        <v>1.0504100000000001</v>
        <stp/>
        <stp>##V3_BDHV12</stp>
        <stp>912828GN4 Govt</stp>
        <stp>IDX_RATIO</stp>
        <stp>6/26/2009</stp>
        <stp>6/26/2009</stp>
        <stp>[Fixed Income  Prices 2004-2009.xlsx]TIPS!R573C40</stp>
        <tr r="AN573" s="1"/>
      </tp>
      <tp>
        <v>1.0986199999999999</v>
        <stp/>
        <stp>##V3_BDHV12</stp>
        <stp>912828DH0 Govt</stp>
        <stp>IDX_RATIO</stp>
        <stp>1/22/2008</stp>
        <stp>1/22/2008</stp>
        <stp>[Fixed Income  Prices 2004-2009.xlsx]TIPS!R790C68</stp>
        <tr r="BP790" s="1"/>
      </tp>
      <tp>
        <v>1.03295</v>
        <stp/>
        <stp>##V3_BDHV12</stp>
        <stp>912828HN3 Govt</stp>
        <stp>IDX_RATIO</stp>
        <stp>7/28/2008</stp>
        <stp>7/28/2008</stp>
        <stp>[Fixed Income  Prices 2004-2009.xlsx]TIPS!R147C92</stp>
        <tr r="CN147" s="1"/>
      </tp>
      <tp>
        <v>1.05844</v>
        <stp/>
        <stp>##V3_BDHV12</stp>
        <stp>912828GN4 Govt</stp>
        <stp>IDX_RATIO</stp>
        <stp>6/30/2008</stp>
        <stp>6/30/2008</stp>
        <stp>[Fixed Income  Prices 2004-2009.xlsx]TIPS!R314C40</stp>
        <tr r="AN314" s="1"/>
      </tp>
      <tp>
        <v>1.06074</v>
        <stp/>
        <stp>##V3_BDHV12</stp>
        <stp>912828FL9 Govt</stp>
        <stp>IDX_RATIO</stp>
        <stp>6/17/2008</stp>
        <stp>6/17/2008</stp>
        <stp>[Fixed Income  Prices 2004-2009.xlsx]TIPS!R508C80</stp>
        <tr r="CB508" s="1"/>
      </tp>
      <tp>
        <v>1.0316099999999999</v>
        <stp/>
        <stp>##V3_BDHV12</stp>
        <stp>912828FL9 Govt</stp>
        <stp>IDX_RATIO</stp>
        <stp>9/11/2007</stp>
        <stp>9/11/2007</stp>
        <stp>[Fixed Income  Prices 2004-2009.xlsx]TIPS!R308C80</stp>
        <tr r="CB308" s="1"/>
      </tp>
      <tp>
        <v>1.00702</v>
        <stp/>
        <stp>##V3_BDHV12</stp>
        <stp>912810FR4 Govt</stp>
        <stp>IDX_RATIO</stp>
        <stp>11/25/2004</stp>
        <stp>11/25/2004</stp>
        <stp>[Fixed Income  Prices 2004-2009.xlsx]TIPS!R91C108</stp>
        <tr r="DD91" s="1"/>
      </tp>
      <tp>
        <v>1.09646</v>
        <stp/>
        <stp>##V3_BDHV12</stp>
        <stp>912828AF7 Govt</stp>
        <stp>IDX_RATIO</stp>
        <stp>2/17/2006</stp>
        <stp>2/17/2006</stp>
        <stp>[Fixed Income  Prices 2004-2009.xlsx]TIPS!R413C44</stp>
        <tr r="AR413" s="1"/>
      </tp>
      <tp>
        <v>1.09816</v>
        <stp/>
        <stp>##V3_BDHV12</stp>
        <stp>912828BD1 Govt</stp>
        <stp>IDX_RATIO</stp>
        <stp>1/12/2007</stp>
        <stp>1/12/2007</stp>
        <stp>[Fixed Income  Prices 2004-2009.xlsx]TIPS!R648C52</stp>
        <tr r="AZ648" s="1"/>
      </tp>
      <tp>
        <v>1.0233699999999999</v>
        <stp/>
        <stp>##V3_BDHV12</stp>
        <stp>912828EA4 Govt</stp>
        <stp>IDX_RATIO</stp>
        <stp>5/11/2006</stp>
        <stp>5/11/2006</stp>
        <stp>[Fixed Income  Prices 2004-2009.xlsx]TIPS!R218C72</stp>
        <tr r="BT218" s="1"/>
      </tp>
      <tp>
        <v>1.0433600000000001</v>
        <stp/>
        <stp>##V3_BDHV12</stp>
        <stp>912828FB1 Govt</stp>
        <stp>IDX_RATIO</stp>
        <stp>7/11/2007</stp>
        <stp>7/11/2007</stp>
        <stp>[Fixed Income  Prices 2004-2009.xlsx]TIPS!R321C32</stp>
        <tr r="AF321" s="1"/>
      </tp>
      <tp>
        <v>1.09833</v>
        <stp/>
        <stp>##V3_BDHV12</stp>
        <stp>912828BD1 Govt</stp>
        <stp>IDX_RATIO</stp>
        <stp>2/22/2007</stp>
        <stp>2/22/2007</stp>
        <stp>[Fixed Income  Prices 2004-2009.xlsx]TIPS!R677C52</stp>
        <tr r="AZ677" s="1"/>
      </tp>
      <tp>
        <v>1.03711</v>
        <stp/>
        <stp>##V3_BDHV12</stp>
        <stp>912828BD1 Govt</stp>
        <stp>IDX_RATIO</stp>
        <stp>3/15/2005</stp>
        <stp>3/15/2005</stp>
        <stp>[Fixed Income  Prices 2004-2009.xlsx]TIPS!R172C52</stp>
        <tr r="AZ172" s="1"/>
      </tp>
      <tp>
        <v>1.06193</v>
        <stp/>
        <stp>##V3_BDHV12</stp>
        <stp>912828AF7 Govt</stp>
        <stp>IDX_RATIO</stp>
        <stp>1/12/2005</stp>
        <stp>1/12/2005</stp>
        <stp>[Fixed Income  Prices 2004-2009.xlsx]TIPS!R128C44</stp>
        <tr r="AR128" s="1"/>
      </tp>
      <tp>
        <v>1.0678399999999999</v>
        <stp/>
        <stp>##V3_BDHV12</stp>
        <stp>912828EA4 Govt</stp>
        <stp>IDX_RATIO</stp>
        <stp>7/26/2007</stp>
        <stp>7/26/2007</stp>
        <stp>[Fixed Income  Prices 2004-2009.xlsx]TIPS!R533C72</stp>
        <tr r="BT533" s="1"/>
      </tp>
      <tp>
        <v>1.0960300000000001</v>
        <stp/>
        <stp>##V3_BDHV12</stp>
        <stp>912828FB1 Govt</stp>
        <stp>IDX_RATIO</stp>
        <stp>8/14/2008</stp>
        <stp>8/14/2008</stp>
        <stp>[Fixed Income  Prices 2004-2009.xlsx]TIPS!R607C32</stp>
        <tr r="AF607" s="1"/>
      </tp>
      <tp>
        <v>1.03302</v>
        <stp/>
        <stp>##V3_BDHV12</stp>
        <stp>912828EA4 Govt</stp>
        <stp>IDX_RATIO</stp>
        <stp>6/21/2006</stp>
        <stp>6/21/2006</stp>
        <stp>[Fixed Income  Prices 2004-2009.xlsx]TIPS!R247C72</stp>
        <tr r="BT247" s="1"/>
      </tp>
      <tp>
        <v>1.0593699999999999</v>
        <stp/>
        <stp>##V3_BDHV12</stp>
        <stp>912828AF7 Govt</stp>
        <stp>IDX_RATIO</stp>
        <stp>2/22/2005</stp>
        <stp>2/22/2005</stp>
        <stp>[Fixed Income  Prices 2004-2009.xlsx]TIPS!R157C44</stp>
        <tr r="AR157" s="1"/>
      </tp>
      <tp>
        <v>1.02325</v>
        <stp/>
        <stp>##V3_BDHV12</stp>
        <stp>912828FB1 Govt</stp>
        <stp>IDX_RATIO</stp>
        <stp>4/20/2007</stp>
        <stp>4/20/2007</stp>
        <stp>[Fixed Income  Prices 2004-2009.xlsx]TIPS!R263C32</stp>
        <tr r="AF263" s="1"/>
      </tp>
      <tp>
        <v>1.04362</v>
        <stp/>
        <stp>##V3_BDHV12</stp>
        <stp>912828EA4 Govt</stp>
        <stp>IDX_RATIO</stp>
        <stp>4/17/2007</stp>
        <stp>4/17/2007</stp>
        <stp>[Fixed Income  Prices 2004-2009.xlsx]TIPS!R461C72</stp>
        <tr r="BT461" s="1"/>
      </tp>
      <tp>
        <v>1.0573699999999999</v>
        <stp/>
        <stp>##V3_BDHV12</stp>
        <stp>912828FL9 Govt</stp>
        <stp>IDX_RATIO</stp>
        <stp>7/16/2009</stp>
        <stp>7/16/2009</stp>
        <stp>[Fixed Income  Prices 2004-2009.xlsx]TIPS!R790C80</stp>
        <tr r="CB790" s="1"/>
      </tp>
      <tp>
        <v>1.0765199999999999</v>
        <stp/>
        <stp>##V3_BDHV12</stp>
        <stp>912828BD1 Govt</stp>
        <stp>IDX_RATIO</stp>
        <stp>3/20/2006</stp>
        <stp>3/20/2006</stp>
        <stp>[Fixed Income  Prices 2004-2009.xlsx]TIPS!R434C52</stp>
        <tr r="AZ434" s="1"/>
      </tp>
      <tp>
        <v>1.04091</v>
        <stp/>
        <stp>##V3_BDHV12</stp>
        <stp>912828EA4 Govt</stp>
        <stp>IDX_RATIO</stp>
        <stp>7/31/2006</stp>
        <stp>7/31/2006</stp>
        <stp>[Fixed Income  Prices 2004-2009.xlsx]TIPS!R275C72</stp>
        <tr r="BT275" s="1"/>
      </tp>
      <tp>
        <v>1.0177</v>
        <stp/>
        <stp>##V3_BDHV12</stp>
        <stp>912828HN3 Govt</stp>
        <stp>IDX_RATIO</stp>
        <stp>6/29/2009</stp>
        <stp>6/29/2009</stp>
        <stp>[Fixed Income  Prices 2004-2009.xlsx]TIPS!R387C92</stp>
        <tr r="CN387" s="1"/>
      </tp>
      <tp>
        <v>1.1024400000000001</v>
        <stp/>
        <stp>##V3_BDHV12</stp>
        <stp>912828AF7 Govt</stp>
        <stp>IDX_RATIO</stp>
        <stp>1/20/2006</stp>
        <stp>1/20/2006</stp>
        <stp>[Fixed Income  Prices 2004-2009.xlsx]TIPS!R393C44</stp>
        <tr r="AR393" s="1"/>
      </tp>
      <tp>
        <v>1.12391</v>
        <stp/>
        <stp>##V3_BDHV12</stp>
        <stp>912828AF7 Govt</stp>
        <stp>IDX_RATIO</stp>
        <stp>3/15/2007</stp>
        <stp>3/15/2007</stp>
        <stp>[Fixed Income  Prices 2004-2009.xlsx]TIPS!R692C44</stp>
        <tr r="AR692" s="1"/>
      </tp>
      <tp>
        <v>1.04684</v>
        <stp/>
        <stp>##V3_BDHV12</stp>
        <stp>912828GN4 Govt</stp>
        <stp>IDX_RATIO</stp>
        <stp>5/15/2009</stp>
        <stp>5/15/2009</stp>
        <stp>[Fixed Income  Prices 2004-2009.xlsx]TIPS!R543C40</stp>
        <tr r="AN543" s="1"/>
      </tp>
      <tp>
        <v>1.0143</v>
        <stp/>
        <stp>##V3_BDHV12</stp>
        <stp>912828HN3 Govt</stp>
        <stp>IDX_RATIO</stp>
        <stp>5/19/2009</stp>
        <stp>5/19/2009</stp>
        <stp>[Fixed Income  Prices 2004-2009.xlsx]TIPS!R358C92</stp>
        <tr r="CN358" s="1"/>
      </tp>
      <tp>
        <v>1.05033</v>
        <stp/>
        <stp>##V3_BDHV12</stp>
        <stp>912828GN4 Govt</stp>
        <stp>IDX_RATIO</stp>
        <stp>6/25/2009</stp>
        <stp>6/25/2009</stp>
        <stp>[Fixed Income  Prices 2004-2009.xlsx]TIPS!R572C40</stp>
        <tr r="AN572" s="1"/>
      </tp>
      <tp>
        <v>1.03399</v>
        <stp/>
        <stp>##V3_BDHV12</stp>
        <stp>912828FB1 Govt</stp>
        <stp>IDX_RATIO</stp>
        <stp>5/30/2007</stp>
        <stp>5/30/2007</stp>
        <stp>[Fixed Income  Prices 2004-2009.xlsx]TIPS!R291C32</stp>
        <tr r="AF291" s="1"/>
      </tp>
      <tp>
        <v>1.0984099999999999</v>
        <stp/>
        <stp>##V3_BDHV12</stp>
        <stp>912828DH0 Govt</stp>
        <stp>IDX_RATIO</stp>
        <stp>1/21/2008</stp>
        <stp>1/21/2008</stp>
        <stp>[Fixed Income  Prices 2004-2009.xlsx]TIPS!R789C68</stp>
        <tr r="BP789" s="1"/>
      </tp>
      <tp>
        <v>1.06498</v>
        <stp/>
        <stp>##V3_BDHV12</stp>
        <stp>912828GN4 Govt</stp>
        <stp>IDX_RATIO</stp>
        <stp>7/23/2008</stp>
        <stp>7/23/2008</stp>
        <stp>[Fixed Income  Prices 2004-2009.xlsx]TIPS!R331C40</stp>
        <tr r="AN331" s="1"/>
      </tp>
      <tp>
        <v>1.0316000000000001</v>
        <stp/>
        <stp>##V3_BDHV12</stp>
        <stp>912828FL9 Govt</stp>
        <stp>IDX_RATIO</stp>
        <stp>9/12/2007</stp>
        <stp>9/12/2007</stp>
        <stp>[Fixed Income  Prices 2004-2009.xlsx]TIPS!R309C80</stp>
        <tr r="CB309" s="1"/>
      </tp>
      <tp>
        <v>1.00631</v>
        <stp/>
        <stp>##V3_BDHV12</stp>
        <stp>912810FR4 Govt</stp>
        <stp>IDX_RATIO</stp>
        <stp>11/15/2004</stp>
        <stp>11/15/2004</stp>
        <stp>[Fixed Income  Prices 2004-2009.xlsx]TIPS!R83C108</stp>
        <tr r="DD83" s="1"/>
      </tp>
      <tp>
        <v>1.0966199999999999</v>
        <stp/>
        <stp>##V3_BDHV12</stp>
        <stp>912828AF7 Govt</stp>
        <stp>IDX_RATIO</stp>
        <stp>2/16/2006</stp>
        <stp>2/16/2006</stp>
        <stp>[Fixed Income  Prices 2004-2009.xlsx]TIPS!R412C44</stp>
        <tr r="AR412" s="1"/>
      </tp>
      <tp>
        <v>1.02318</v>
        <stp/>
        <stp>##V3_BDHV12</stp>
        <stp>912828EA4 Govt</stp>
        <stp>IDX_RATIO</stp>
        <stp>5/10/2006</stp>
        <stp>5/10/2006</stp>
        <stp>[Fixed Income  Prices 2004-2009.xlsx]TIPS!R217C72</stp>
        <tr r="BT217" s="1"/>
      </tp>
      <tp>
        <v>1.0431600000000001</v>
        <stp/>
        <stp>##V3_BDHV12</stp>
        <stp>912828FB1 Govt</stp>
        <stp>IDX_RATIO</stp>
        <stp>7/10/2007</stp>
        <stp>7/10/2007</stp>
        <stp>[Fixed Income  Prices 2004-2009.xlsx]TIPS!R320C32</stp>
        <tr r="AF320" s="1"/>
      </tp>
      <tp>
        <v>1.09839</v>
        <stp/>
        <stp>##V3_BDHV12</stp>
        <stp>912828BD1 Govt</stp>
        <stp>IDX_RATIO</stp>
        <stp>2/23/2007</stp>
        <stp>2/23/2007</stp>
        <stp>[Fixed Income  Prices 2004-2009.xlsx]TIPS!R678C52</stp>
        <tr r="AZ678" s="1"/>
      </tp>
      <tp>
        <v>1.03704</v>
        <stp/>
        <stp>##V3_BDHV12</stp>
        <stp>912828BD1 Govt</stp>
        <stp>IDX_RATIO</stp>
        <stp>3/14/2005</stp>
        <stp>3/14/2005</stp>
        <stp>[Fixed Income  Prices 2004-2009.xlsx]TIPS!R171C52</stp>
        <tr r="AZ171" s="1"/>
      </tp>
      <tp>
        <v>1.0619499999999999</v>
        <stp/>
        <stp>##V3_BDHV12</stp>
        <stp>912828AF7 Govt</stp>
        <stp>IDX_RATIO</stp>
        <stp>1/13/2005</stp>
        <stp>1/13/2005</stp>
        <stp>[Fixed Income  Prices 2004-2009.xlsx]TIPS!R129C44</stp>
        <tr r="AR129" s="1"/>
      </tp>
      <tp>
        <v>1.09639</v>
        <stp/>
        <stp>##V3_BDHV12</stp>
        <stp>912828FB1 Govt</stp>
        <stp>IDX_RATIO</stp>
        <stp>8/15/2008</stp>
        <stp>8/15/2008</stp>
        <stp>[Fixed Income  Prices 2004-2009.xlsx]TIPS!R608C32</stp>
        <tr r="AF608" s="1"/>
      </tp>
      <tp>
        <v>1.0680499999999999</v>
        <stp/>
        <stp>##V3_BDHV12</stp>
        <stp>912828EA4 Govt</stp>
        <stp>IDX_RATIO</stp>
        <stp>7/27/2007</stp>
        <stp>7/27/2007</stp>
        <stp>[Fixed Income  Prices 2004-2009.xlsx]TIPS!R534C72</stp>
        <tr r="BT534" s="1"/>
      </tp>
      <tp>
        <v>1.0592299999999999</v>
        <stp/>
        <stp>##V3_BDHV12</stp>
        <stp>912828AF7 Govt</stp>
        <stp>IDX_RATIO</stp>
        <stp>2/23/2005</stp>
        <stp>2/23/2005</stp>
        <stp>[Fixed Income  Prices 2004-2009.xlsx]TIPS!R158C44</stp>
        <tr r="AR158" s="1"/>
      </tp>
      <tp>
        <v>1.0327299999999999</v>
        <stp/>
        <stp>##V3_BDHV12</stp>
        <stp>912828EA4 Govt</stp>
        <stp>IDX_RATIO</stp>
        <stp>6/20/2006</stp>
        <stp>6/20/2006</stp>
        <stp>[Fixed Income  Prices 2004-2009.xlsx]TIPS!R246C72</stp>
        <tr r="BT246" s="1"/>
      </tp>
      <tp>
        <v>1.0434300000000001</v>
        <stp/>
        <stp>##V3_BDHV12</stp>
        <stp>912828EA4 Govt</stp>
        <stp>IDX_RATIO</stp>
        <stp>4/16/2007</stp>
        <stp>4/16/2007</stp>
        <stp>[Fixed Income  Prices 2004-2009.xlsx]TIPS!R460C72</stp>
        <tr r="BT460" s="1"/>
      </tp>
      <tp>
        <v>1.0574699999999999</v>
        <stp/>
        <stp>##V3_BDHV12</stp>
        <stp>912828FL9 Govt</stp>
        <stp>IDX_RATIO</stp>
        <stp>7/17/2009</stp>
        <stp>7/17/2009</stp>
        <stp>[Fixed Income  Prices 2004-2009.xlsx]TIPS!R791C80</stp>
        <tr r="CB791" s="1"/>
      </tp>
      <tp>
        <v>1.0767899999999999</v>
        <stp/>
        <stp>##V3_BDHV12</stp>
        <stp>912828BD1 Govt</stp>
        <stp>IDX_RATIO</stp>
        <stp>3/21/2006</stp>
        <stp>3/21/2006</stp>
        <stp>[Fixed Income  Prices 2004-2009.xlsx]TIPS!R435C52</stp>
        <tr r="AZ435" s="1"/>
      </tp>
      <tp>
        <v>1.1237900000000001</v>
        <stp/>
        <stp>##V3_BDHV12</stp>
        <stp>912828AF7 Govt</stp>
        <stp>IDX_RATIO</stp>
        <stp>3/14/2007</stp>
        <stp>3/14/2007</stp>
        <stp>[Fixed Income  Prices 2004-2009.xlsx]TIPS!R691C44</stp>
        <tr r="AR691" s="1"/>
      </tp>
      <tp>
        <v>1.0467599999999999</v>
        <stp/>
        <stp>##V3_BDHV12</stp>
        <stp>912828GN4 Govt</stp>
        <stp>IDX_RATIO</stp>
        <stp>5/14/2009</stp>
        <stp>5/14/2009</stp>
        <stp>[Fixed Income  Prices 2004-2009.xlsx]TIPS!R542C40</stp>
        <tr r="AN542" s="1"/>
      </tp>
      <tp>
        <v>1.0502400000000001</v>
        <stp/>
        <stp>##V3_BDHV12</stp>
        <stp>912828GN4 Govt</stp>
        <stp>IDX_RATIO</stp>
        <stp>6/24/2009</stp>
        <stp>6/24/2009</stp>
        <stp>[Fixed Income  Prices 2004-2009.xlsx]TIPS!R571C40</stp>
        <tr r="AN571" s="1"/>
      </tp>
      <tp>
        <v>1.0142199999999999</v>
        <stp/>
        <stp>##V3_BDHV12</stp>
        <stp>912828HN3 Govt</stp>
        <stp>IDX_RATIO</stp>
        <stp>5/18/2009</stp>
        <stp>5/18/2009</stp>
        <stp>[Fixed Income  Prices 2004-2009.xlsx]TIPS!R357C92</stp>
        <tr r="CN357" s="1"/>
      </tp>
      <tp>
        <v>1.0342899999999999</v>
        <stp/>
        <stp>##V3_BDHV12</stp>
        <stp>912828FB1 Govt</stp>
        <stp>IDX_RATIO</stp>
        <stp>5/31/2007</stp>
        <stp>5/31/2007</stp>
        <stp>[Fixed Income  Prices 2004-2009.xlsx]TIPS!R292C32</stp>
        <tr r="AF292" s="1"/>
      </tp>
      <tp>
        <v>1.05002</v>
        <stp/>
        <stp>##V3_BDHV12</stp>
        <stp>912828FL9 Govt</stp>
        <stp>IDX_RATIO</stp>
        <stp>4/27/2009</stp>
        <stp>4/27/2009</stp>
        <stp>[Fixed Income  Prices 2004-2009.xlsx]TIPS!R732C80</stp>
        <tr r="CB732" s="1"/>
      </tp>
      <tp>
        <v>1.03159</v>
        <stp/>
        <stp>##V3_BDHV12</stp>
        <stp>912828FL9 Govt</stp>
        <stp>IDX_RATIO</stp>
        <stp>9/13/2007</stp>
        <stp>9/13/2007</stp>
        <stp>[Fixed Income  Prices 2004-2009.xlsx]TIPS!R310C80</stp>
        <tr r="CB310" s="1"/>
      </tp>
      <tp>
        <v>1.0646899999999999</v>
        <stp/>
        <stp>##V3_BDHV12</stp>
        <stp>912828GN4 Govt</stp>
        <stp>IDX_RATIO</stp>
        <stp>7/22/2008</stp>
        <stp>7/22/2008</stp>
        <stp>[Fixed Income  Prices 2004-2009.xlsx]TIPS!R330C40</stp>
        <tr r="AN330" s="1"/>
      </tp>
      <tp>
        <v>1.1589100000000001</v>
        <stp/>
        <stp>##V3_BDHV12</stp>
        <stp>9128274Y5 Govt</stp>
        <stp>IDX_RATIO</stp>
        <stp>12/6/2004</stp>
        <stp>12/6/2004</stp>
        <stp>[Fixed Income  Prices 2004-2009.xlsx]TIPS!R101C16</stp>
        <tr r="P101" s="1"/>
      </tp>
      <tp>
        <v>1.0992599999999999</v>
        <stp/>
        <stp>##V3_BDHV12</stp>
        <stp>912828CZ1 Govt</stp>
        <stp>IDX_RATIO</stp>
        <stp>10/5/2007</stp>
        <stp>10/5/2007</stp>
        <stp>[Fixed Income  Prices 2004-2009.xlsx]TIPS!R769C24</stp>
        <tr r="X769" s="1"/>
      </tp>
      <tp>
        <v>1.1591100000000001</v>
        <stp/>
        <stp>##V3_BDHV12</stp>
        <stp>9128274Y5 Govt</stp>
        <stp>IDX_RATIO</stp>
        <stp>12/7/2004</stp>
        <stp>12/7/2004</stp>
        <stp>[Fixed Income  Prices 2004-2009.xlsx]TIPS!R102C16</stp>
        <tr r="P102" s="1"/>
      </tp>
      <tp>
        <v>1.0979099999999999</v>
        <stp/>
        <stp>##V3_BDHV12</stp>
        <stp>912828CZ1 Govt</stp>
        <stp>IDX_RATIO</stp>
        <stp>11/5/2007</stp>
        <stp>11/5/2007</stp>
        <stp>[Fixed Income  Prices 2004-2009.xlsx]TIPS!R790C24</stp>
        <tr r="X790" s="1"/>
      </tp>
      <tp>
        <v>1.0993299999999999</v>
        <stp/>
        <stp>##V3_BDHV12</stp>
        <stp>912828CZ1 Govt</stp>
        <stp>IDX_RATIO</stp>
        <stp>10/4/2007</stp>
        <stp>10/4/2007</stp>
        <stp>[Fixed Income  Prices 2004-2009.xlsx]TIPS!R768C24</stp>
        <tr r="X768" s="1"/>
      </tp>
      <tp>
        <v>1.0980099999999999</v>
        <stp/>
        <stp>##V3_BDHV12</stp>
        <stp>912828CZ1 Govt</stp>
        <stp>IDX_RATIO</stp>
        <stp>11/6/2007</stp>
        <stp>11/6/2007</stp>
        <stp>[Fixed Income  Prices 2004-2009.xlsx]TIPS!R791C24</stp>
        <tr r="X791" s="1"/>
      </tp>
      <tp>
        <v>1.0981099999999999</v>
        <stp/>
        <stp>##V3_BDHV12</stp>
        <stp>912828CZ1 Govt</stp>
        <stp>IDX_RATIO</stp>
        <stp>11/7/2007</stp>
        <stp>11/7/2007</stp>
        <stp>[Fixed Income  Prices 2004-2009.xlsx]TIPS!R792C24</stp>
        <tr r="X792" s="1"/>
      </tp>
      <tp>
        <v>1.0855600000000001</v>
        <stp/>
        <stp>##V3_BDHV12</stp>
        <stp>912828ET3 Govt</stp>
        <stp>IDX_RATIO</stp>
        <stp>10/8/2009</stp>
        <stp>10/8/2009</stp>
        <stp>[Fixed Income  Prices 2004-2009.xlsx]TIPS!R980C76</stp>
        <tr r="BX980" s="1"/>
      </tp>
      <tp>
        <v>1.0995200000000001</v>
        <stp/>
        <stp>##V3_BDHV12</stp>
        <stp>912828CZ1 Govt</stp>
        <stp>IDX_RATIO</stp>
        <stp>10/1/2007</stp>
        <stp>10/1/2007</stp>
        <stp>[Fixed Income  Prices 2004-2009.xlsx]TIPS!R765C24</stp>
        <tr r="X765" s="1"/>
      </tp>
      <tp>
        <v>1.15832</v>
        <stp/>
        <stp>##V3_BDHV12</stp>
        <stp>9128274Y5 Govt</stp>
        <stp>IDX_RATIO</stp>
        <stp>12/3/2004</stp>
        <stp>12/3/2004</stp>
        <stp>[Fixed Income  Prices 2004-2009.xlsx]TIPS!R100C16</stp>
        <tr r="P100" s="1"/>
      </tp>
      <tp>
        <v>1.0974999999999999</v>
        <stp/>
        <stp>##V3_BDHV12</stp>
        <stp>912828CZ1 Govt</stp>
        <stp>IDX_RATIO</stp>
        <stp>11/1/2007</stp>
        <stp>11/1/2007</stp>
        <stp>[Fixed Income  Prices 2004-2009.xlsx]TIPS!R788C24</stp>
        <tr r="X788" s="1"/>
      </tp>
      <tp>
        <v>1.0856399999999999</v>
        <stp/>
        <stp>##V3_BDHV12</stp>
        <stp>912828ET3 Govt</stp>
        <stp>IDX_RATIO</stp>
        <stp>10/9/2009</stp>
        <stp>10/9/2009</stp>
        <stp>[Fixed Income  Prices 2004-2009.xlsx]TIPS!R981C76</stp>
        <tr r="BX981" s="1"/>
      </tp>
      <tp>
        <v>1.09761</v>
        <stp/>
        <stp>##V3_BDHV12</stp>
        <stp>912828CZ1 Govt</stp>
        <stp>IDX_RATIO</stp>
        <stp>11/2/2007</stp>
        <stp>11/2/2007</stp>
        <stp>[Fixed Income  Prices 2004-2009.xlsx]TIPS!R789C24</stp>
        <tr r="X789" s="1"/>
      </tp>
      <tp>
        <v>1.0993900000000001</v>
        <stp/>
        <stp>##V3_BDHV12</stp>
        <stp>912828CZ1 Govt</stp>
        <stp>IDX_RATIO</stp>
        <stp>10/3/2007</stp>
        <stp>10/3/2007</stp>
        <stp>[Fixed Income  Prices 2004-2009.xlsx]TIPS!R767C24</stp>
        <tr r="X767" s="1"/>
      </tp>
      <tp>
        <v>1.0994600000000001</v>
        <stp/>
        <stp>##V3_BDHV12</stp>
        <stp>912828CZ1 Govt</stp>
        <stp>IDX_RATIO</stp>
        <stp>10/2/2007</stp>
        <stp>10/2/2007</stp>
        <stp>[Fixed Income  Prices 2004-2009.xlsx]TIPS!R766C24</stp>
        <tr r="X766" s="1"/>
      </tp>
      <tp>
        <v>1.0853299999999999</v>
        <stp/>
        <stp>##V3_BDHV12</stp>
        <stp>912828ET3 Govt</stp>
        <stp>IDX_RATIO</stp>
        <stp>10/5/2009</stp>
        <stp>10/5/2009</stp>
        <stp>[Fixed Income  Prices 2004-2009.xlsx]TIPS!R977C76</stp>
        <tr r="BX977" s="1"/>
      </tp>
      <tp>
        <v>1.08752</v>
        <stp/>
        <stp>##V3_BDHV12</stp>
        <stp>912828ET3 Govt</stp>
        <stp>IDX_RATIO</stp>
        <stp>11/4/2009</stp>
        <stp>11/4/2009</stp>
        <stp>[Fixed Income  Prices 2004-2009.xlsx]TIPS!R999C76</stp>
        <tr r="BX999" s="1"/>
      </tp>
      <tp>
        <v>1.08541</v>
        <stp/>
        <stp>##V3_BDHV12</stp>
        <stp>912828ET3 Govt</stp>
        <stp>IDX_RATIO</stp>
        <stp>10/6/2009</stp>
        <stp>10/6/2009</stp>
        <stp>[Fixed Income  Prices 2004-2009.xlsx]TIPS!R978C76</stp>
        <tr r="BX978" s="1"/>
      </tp>
      <tp>
        <v>1.0854900000000001</v>
        <stp/>
        <stp>##V3_BDHV12</stp>
        <stp>912828ET3 Govt</stp>
        <stp>IDX_RATIO</stp>
        <stp>10/7/2009</stp>
        <stp>10/7/2009</stp>
        <stp>[Fixed Income  Prices 2004-2009.xlsx]TIPS!R979C76</stp>
        <tr r="BX979" s="1"/>
      </tp>
      <tp>
        <v>1.1006800000000001</v>
        <stp/>
        <stp>##V3_BDHV12</stp>
        <stp>912828CZ1 Govt</stp>
        <stp>IDX_RATIO</stp>
        <stp>12/3/2007</stp>
        <stp>12/3/2007</stp>
        <stp>[Fixed Income  Prices 2004-2009.xlsx]TIPS!R810C24</stp>
        <tr r="X810" s="1"/>
      </tp>
      <tp>
        <v>1.0982099999999999</v>
        <stp/>
        <stp>##V3_BDHV12</stp>
        <stp>912828CZ1 Govt</stp>
        <stp>IDX_RATIO</stp>
        <stp>11/8/2007</stp>
        <stp>11/8/2007</stp>
        <stp>[Fixed Income  Prices 2004-2009.xlsx]TIPS!R793C24</stp>
        <tr r="X793" s="1"/>
      </tp>
      <tp>
        <v>1.099</v>
        <stp/>
        <stp>##V3_BDHV12</stp>
        <stp>912828CZ1 Govt</stp>
        <stp>IDX_RATIO</stp>
        <stp>10/9/2007</stp>
        <stp>10/9/2007</stp>
        <stp>[Fixed Income  Prices 2004-2009.xlsx]TIPS!R771C24</stp>
        <tr r="X771" s="1"/>
      </tp>
      <tp>
        <v>1.10076</v>
        <stp/>
        <stp>##V3_BDHV12</stp>
        <stp>912828CZ1 Govt</stp>
        <stp>IDX_RATIO</stp>
        <stp>12/4/2007</stp>
        <stp>12/4/2007</stp>
        <stp>[Fixed Income  Prices 2004-2009.xlsx]TIPS!R811C24</stp>
        <tr r="X811" s="1"/>
      </tp>
      <tp>
        <v>1.0983099999999999</v>
        <stp/>
        <stp>##V3_BDHV12</stp>
        <stp>912828CZ1 Govt</stp>
        <stp>IDX_RATIO</stp>
        <stp>11/9/2007</stp>
        <stp>11/9/2007</stp>
        <stp>[Fixed Income  Prices 2004-2009.xlsx]TIPS!R794C24</stp>
        <tr r="X794" s="1"/>
      </tp>
      <tp>
        <v>1.0850200000000001</v>
        <stp/>
        <stp>##V3_BDHV12</stp>
        <stp>912828ET3 Govt</stp>
        <stp>IDX_RATIO</stp>
        <stp>10/1/2009</stp>
        <stp>10/1/2009</stp>
        <stp>[Fixed Income  Prices 2004-2009.xlsx]TIPS!R975C76</stp>
        <tr r="BX975" s="1"/>
      </tp>
      <tp>
        <v>1.09907</v>
        <stp/>
        <stp>##V3_BDHV12</stp>
        <stp>912828CZ1 Govt</stp>
        <stp>IDX_RATIO</stp>
        <stp>10/8/2007</stp>
        <stp>10/8/2007</stp>
        <stp>[Fixed Income  Prices 2004-2009.xlsx]TIPS!R770C24</stp>
        <tr r="X770" s="1"/>
      </tp>
      <tp>
        <v>1.10083</v>
        <stp/>
        <stp>##V3_BDHV12</stp>
        <stp>912828CZ1 Govt</stp>
        <stp>IDX_RATIO</stp>
        <stp>12/5/2007</stp>
        <stp>12/5/2007</stp>
        <stp>[Fixed Income  Prices 2004-2009.xlsx]TIPS!R812C24</stp>
        <tr r="X812" s="1"/>
      </tp>
      <tp>
        <v>1.1593</v>
        <stp/>
        <stp>##V3_BDHV12</stp>
        <stp>9128274Y5 Govt</stp>
        <stp>IDX_RATIO</stp>
        <stp>12/8/2004</stp>
        <stp>12/8/2004</stp>
        <stp>[Fixed Income  Prices 2004-2009.xlsx]TIPS!R103C16</stp>
        <tr r="P103" s="1"/>
      </tp>
      <tp>
        <v>1.0850900000000001</v>
        <stp/>
        <stp>##V3_BDHV12</stp>
        <stp>912828ET3 Govt</stp>
        <stp>IDX_RATIO</stp>
        <stp>10/2/2009</stp>
        <stp>10/2/2009</stp>
        <stp>[Fixed Income  Prices 2004-2009.xlsx]TIPS!R976C76</stp>
        <tr r="BX976" s="1"/>
      </tp>
      <tp>
        <v>1.0874900000000001</v>
        <stp/>
        <stp>##V3_BDHV12</stp>
        <stp>912828ET3 Govt</stp>
        <stp>IDX_RATIO</stp>
        <stp>11/3/2009</stp>
        <stp>11/3/2009</stp>
        <stp>[Fixed Income  Prices 2004-2009.xlsx]TIPS!R998C76</stp>
        <tr r="BX998" s="1"/>
      </tp>
      <tp>
        <v>1.1009100000000001</v>
        <stp/>
        <stp>##V3_BDHV12</stp>
        <stp>912828CZ1 Govt</stp>
        <stp>IDX_RATIO</stp>
        <stp>12/6/2007</stp>
        <stp>12/6/2007</stp>
        <stp>[Fixed Income  Prices 2004-2009.xlsx]TIPS!R813C24</stp>
        <tr r="X813" s="1"/>
      </tp>
      <tp>
        <v>1.1595</v>
        <stp/>
        <stp>##V3_BDHV12</stp>
        <stp>9128274Y5 Govt</stp>
        <stp>IDX_RATIO</stp>
        <stp>12/9/2004</stp>
        <stp>12/9/2004</stp>
        <stp>[Fixed Income  Prices 2004-2009.xlsx]TIPS!R104C16</stp>
        <tr r="P104" s="1"/>
      </tp>
      <tp>
        <v>1.0874699999999999</v>
        <stp/>
        <stp>##V3_BDHV12</stp>
        <stp>912828ET3 Govt</stp>
        <stp>IDX_RATIO</stp>
        <stp>11/2/2009</stp>
        <stp>11/2/2009</stp>
        <stp>[Fixed Income  Prices 2004-2009.xlsx]TIPS!R997C76</stp>
        <tr r="BX997" s="1"/>
      </tp>
      <tp>
        <v>1.1009899999999999</v>
        <stp/>
        <stp>##V3_BDHV12</stp>
        <stp>912828CZ1 Govt</stp>
        <stp>IDX_RATIO</stp>
        <stp>12/7/2007</stp>
        <stp>12/7/2007</stp>
        <stp>[Fixed Income  Prices 2004-2009.xlsx]TIPS!R814C24</stp>
        <tr r="X814" s="1"/>
      </tp>
      <tp>
        <v>0.98867000000000005</v>
        <stp/>
        <stp>##V3_BDHV12</stp>
        <stp>912810PZ5 Govt</stp>
        <stp>IDX_RATIO</stp>
        <stp>2/3/2009</stp>
        <stp>2/3/2009</stp>
        <stp>[Fixed Income  Prices 2004-2009.xlsx]TIPS!R10C120</stp>
        <tr r="DP10" s="1"/>
      </tp>
      <tp>
        <v>0.98794000000000004</v>
        <stp/>
        <stp>##V3_BDHV12</stp>
        <stp>912810PZ5 Govt</stp>
        <stp>IDX_RATIO</stp>
        <stp>2/5/2009</stp>
        <stp>2/5/2009</stp>
        <stp>[Fixed Income  Prices 2004-2009.xlsx]TIPS!R12C120</stp>
        <tr r="DP12" s="1"/>
      </tp>
      <tp>
        <v>0.98831000000000002</v>
        <stp/>
        <stp>##V3_BDHV12</stp>
        <stp>912810PZ5 Govt</stp>
        <stp>IDX_RATIO</stp>
        <stp>2/4/2009</stp>
        <stp>2/4/2009</stp>
        <stp>[Fixed Income  Prices 2004-2009.xlsx]TIPS!R11C120</stp>
        <tr r="DP11" s="1"/>
      </tp>
      <tp>
        <v>0.98758000000000001</v>
        <stp/>
        <stp>##V3_BDHV12</stp>
        <stp>912810PZ5 Govt</stp>
        <stp>IDX_RATIO</stp>
        <stp>2/6/2009</stp>
        <stp>2/6/2009</stp>
        <stp>[Fixed Income  Prices 2004-2009.xlsx]TIPS!R13C120</stp>
        <tr r="DP13" s="1"/>
      </tp>
      <tp>
        <v>0.98648000000000002</v>
        <stp/>
        <stp>##V3_BDHV12</stp>
        <stp>912810PZ5 Govt</stp>
        <stp>IDX_RATIO</stp>
        <stp>2/9/2009</stp>
        <stp>2/9/2009</stp>
        <stp>[Fixed Income  Prices 2004-2009.xlsx]TIPS!R14C120</stp>
        <tr r="DP14" s="1"/>
      </tp>
      <tp t="s">
        <v>912828DJ6</v>
        <stp/>
        <stp>##V3_BDPV12</stp>
        <stp>912828DJ Govt</stp>
        <stp>ID_BB</stp>
        <stp>[Fixed Income  Prices 2004-2009.xlsx]BONDS DIRTY PRICE!R3C9</stp>
        <tr r="I3" s="2"/>
      </tp>
      <tp t="e">
        <v>#N/A</v>
        <stp/>
        <stp>##V3_BDHV12</stp>
        <stp>912833DA Govt</stp>
        <stp>YLD_YTM_ASK</stp>
        <stp>20040820</stp>
        <stp>20041112</stp>
        <stp>[Fixed Income  Prices 2004-2009.xlsx]STRIP Yield Curve!R263C8</stp>
        <stp>Days=N</stp>
        <stp>Fill=B</stp>
        <stp>Sort=D</stp>
        <stp>Per=cW</stp>
        <stp>Dts=H</stp>
        <stp>cols=1;rows=13</stp>
        <tr r="H263" s="4"/>
      </tp>
      <tp>
        <v>3</v>
        <stp/>
        <stp>##V3_BDPV12</stp>
        <stp>912828DF4 Govt</stp>
        <stp>CPN</stp>
        <stp>[Fixed Income  Prices 2004-2009.xlsx]BONDS DIRTY PRICE!R1C7</stp>
        <tr r="G1" s="2"/>
      </tp>
      <tp>
        <v>1.1447000000000001</v>
        <stp/>
        <stp>##V3_BDHV12</stp>
        <stp>912810FR4 Govt</stp>
        <stp>IDX_RATIO</stp>
        <stp>10/28/2009</stp>
        <stp>10/28/2009</stp>
        <stp>[Fixed Income  Prices 2004-2009.xlsx]TIPS!R1373C108</stp>
        <tr r="DD1373" s="1"/>
      </tp>
      <tp>
        <v>4</v>
        <stp/>
        <stp>##V3_BDPV12</stp>
        <stp>912828JH4 Govt</stp>
        <stp>CPN</stp>
        <stp>[Fixed Income  Prices 2004-2009.xlsx]BONDS DIRTY PRICE!R1C51</stp>
        <tr r="AY1" s="2"/>
      </tp>
      <tp>
        <v>1.1447799999999999</v>
        <stp/>
        <stp>##V3_BDHV12</stp>
        <stp>912810FR4 Govt</stp>
        <stp>IDX_RATIO</stp>
        <stp>10/29/2009</stp>
        <stp>10/29/2009</stp>
        <stp>[Fixed Income  Prices 2004-2009.xlsx]TIPS!R1374C108</stp>
        <tr r="DD1374" s="1"/>
      </tp>
      <tp>
        <v>3.5</v>
        <stp/>
        <stp>##V3_BDPV12</stp>
        <stp>912828HR4 Govt</stp>
        <stp>CPN</stp>
        <stp>[Fixed Income  Prices 2004-2009.xlsx]BONDS DIRTY PRICE!R1C49</stp>
        <tr r="AW1" s="2"/>
      </tp>
      <tp>
        <v>1.5</v>
        <stp/>
        <stp>##V3_BDPV12</stp>
        <stp>912828LB4 Govt</stp>
        <stp>CPN</stp>
        <stp>[Fixed Income  Prices 2004-2009.xlsx]BONDS DIRTY PRICE!R1C25</stp>
        <tr r="Y1" s="2"/>
      </tp>
      <tp>
        <v>1.14428</v>
        <stp/>
        <stp>##V3_BDHV12</stp>
        <stp>912810FR4 Govt</stp>
        <stp>IDX_RATIO</stp>
        <stp>10/23/2009</stp>
        <stp>10/23/2009</stp>
        <stp>[Fixed Income  Prices 2004-2009.xlsx]TIPS!R1370C108</stp>
        <tr r="DD1370" s="1"/>
      </tp>
      <tp>
        <v>1.1442000000000001</v>
        <stp/>
        <stp>##V3_BDHV12</stp>
        <stp>912810FR4 Govt</stp>
        <stp>IDX_RATIO</stp>
        <stp>10/22/2009</stp>
        <stp>10/22/2009</stp>
        <stp>[Fixed Income  Prices 2004-2009.xlsx]TIPS!R1369C108</stp>
        <tr r="DD1369" s="1"/>
      </tp>
      <tp>
        <v>6.625</v>
        <stp/>
        <stp>##V3_BDPV12</stp>
        <stp>912810EZ7 Govt</stp>
        <stp>CPN</stp>
        <stp>[Fixed Income  Prices 2004-2009.xlsx]BONDS DIRTY PRICE!R1C61</stp>
        <tr r="BI1" s="2"/>
      </tp>
      <tp t="s">
        <v>1/15/2011</v>
        <stp/>
        <stp>##V3_BDPV12</stp>
        <stp>9128276R8 Govt</stp>
        <stp>MATURITY</stp>
        <stp>[Fixed Income  Prices 2004-2009.xlsx]TIPS!R2C27</stp>
        <tr r="AA2" s="1"/>
      </tp>
      <tp>
        <v>1.14412</v>
        <stp/>
        <stp>##V3_BDHV12</stp>
        <stp>912810FR4 Govt</stp>
        <stp>IDX_RATIO</stp>
        <stp>10/21/2009</stp>
        <stp>10/21/2009</stp>
        <stp>[Fixed Income  Prices 2004-2009.xlsx]TIPS!R1368C108</stp>
        <tr r="DD1368" s="1"/>
      </tp>
      <tp t="s">
        <v>1/15/2010</v>
        <stp/>
        <stp>##V3_BDPV12</stp>
        <stp>9128275W8 Govt</stp>
        <stp>MATURITY</stp>
        <stp>[Fixed Income  Prices 2004-2009.xlsx]TIPS!R2C19</stp>
        <tr r="S2" s="1"/>
      </tp>
      <tp>
        <v>1.1440399999999999</v>
        <stp/>
        <stp>##V3_BDHV12</stp>
        <stp>912810FR4 Govt</stp>
        <stp>IDX_RATIO</stp>
        <stp>10/20/2009</stp>
        <stp>10/20/2009</stp>
        <stp>[Fixed Income  Prices 2004-2009.xlsx]TIPS!R1367C108</stp>
        <tr r="DD1367" s="1"/>
      </tp>
      <tp>
        <v>1.14453</v>
        <stp/>
        <stp>##V3_BDHV12</stp>
        <stp>912810FR4 Govt</stp>
        <stp>IDX_RATIO</stp>
        <stp>10/26/2009</stp>
        <stp>10/26/2009</stp>
        <stp>[Fixed Income  Prices 2004-2009.xlsx]TIPS!R1371C108</stp>
        <tr r="DD1371" s="1"/>
      </tp>
      <tp>
        <v>1.1446099999999999</v>
        <stp/>
        <stp>##V3_BDHV12</stp>
        <stp>912810FR4 Govt</stp>
        <stp>IDX_RATIO</stp>
        <stp>10/27/2009</stp>
        <stp>10/27/2009</stp>
        <stp>[Fixed Income  Prices 2004-2009.xlsx]TIPS!R1372C108</stp>
        <tr r="DD1372" s="1"/>
      </tp>
      <tp t="e">
        <v>#N/A</v>
        <stp/>
        <stp>##V3_BDHV12</stp>
        <stp>912833DA Govt</stp>
        <stp>YLD_YTM_ASK</stp>
        <stp>20070803</stp>
        <stp>20071026</stp>
        <stp>[Fixed Income  Prices 2004-2009.xlsx]STRIP Yield Curve!R109C5</stp>
        <stp>Days=N</stp>
        <stp>Fill=B</stp>
        <stp>Sort=D</stp>
        <stp>Per=cW</stp>
        <stp>Dts=H</stp>
        <stp>cols=1;rows=13</stp>
        <tr r="E109" s="4"/>
      </tp>
      <tp t="e">
        <v>#N/A</v>
        <stp/>
        <stp>##V3_BDHV12</stp>
        <stp>912828EW6 GOVT</stp>
        <stp>PX_DIRTY_MID</stp>
        <stp>7/23/2004</stp>
        <stp>11/19/2009</stp>
        <stp>[Fixed Income  Prices 2004-2009.xlsx]BONDS DIRTY PRICE!R4C40</stp>
        <stp>cols=2;rows=987</stp>
        <tr r="AN4" s="2"/>
      </tp>
      <tp t="e">
        <v>#N/A</v>
        <stp/>
        <stp>##V3_BDHV12</stp>
        <stp>912828HR4 GOVT</stp>
        <stp>PX_DIRTY_MID</stp>
        <stp>7/23/2004</stp>
        <stp>11/19/2009</stp>
        <stp>[Fixed Income  Prices 2004-2009.xlsx]BONDS DIRTY PRICE!R4C48</stp>
        <stp>cols=2;rows=467</stp>
        <tr r="AV4" s="2"/>
      </tp>
      <tp t="e">
        <v>#N/A</v>
        <stp/>
        <stp>##V3_BDHV12</stp>
        <stp>912828HV5 GOVT</stp>
        <stp>PX_DIRTY_MID</stp>
        <stp>7/23/2004</stp>
        <stp>11/19/2009</stp>
        <stp>[Fixed Income  Prices 2004-2009.xlsx]BONDS DIRTY PRICE!R4C26</stp>
        <stp>cols=2;rows=431</stp>
        <tr r="Z4" s="2"/>
      </tp>
      <tp>
        <v>1.1421399999999999</v>
        <stp/>
        <stp>##V3_BDHV12</stp>
        <stp>912810FR4 Govt</stp>
        <stp>IDX_RATIO</stp>
        <stp>7/9/2008</stp>
        <stp>7/9/2008</stp>
        <stp>[Fixed Income  Prices 2004-2009.xlsx]TIPS!R1033C108</stp>
        <tr r="DD1033" s="1"/>
      </tp>
      <tp>
        <v>1.13463</v>
        <stp/>
        <stp>##V3_BDHV12</stp>
        <stp>912810FR4 Govt</stp>
        <stp>IDX_RATIO</stp>
        <stp>6/9/2008</stp>
        <stp>6/9/2008</stp>
        <stp>[Fixed Income  Prices 2004-2009.xlsx]TIPS!R1011C108</stp>
        <tr r="DD1011" s="1"/>
      </tp>
      <tp>
        <v>1.14398</v>
        <stp/>
        <stp>##V3_BDHV12</stp>
        <stp>912810FR4 Govt</stp>
        <stp>IDX_RATIO</stp>
        <stp>1/8/2009</stp>
        <stp>1/8/2009</stp>
        <stp>[Fixed Income  Prices 2004-2009.xlsx]TIPS!R1164C108</stp>
        <tr r="DD1164" s="1"/>
      </tp>
      <tp>
        <v>1.1624699999999999</v>
        <stp/>
        <stp>##V3_BDHV12</stp>
        <stp>912810FR4 Govt</stp>
        <stp>IDX_RATIO</stp>
        <stp>9/9/2008</stp>
        <stp>9/9/2008</stp>
        <stp>[Fixed Income  Prices 2004-2009.xlsx]TIPS!R1077C108</stp>
        <tr r="DD1077" s="1"/>
      </tp>
      <tp>
        <v>1.06616</v>
        <stp/>
        <stp>##V3_BDHV12</stp>
        <stp>912828EA4 Govt</stp>
        <stp>IDX_RATIO</stp>
        <stp>7/18/2007</stp>
        <stp>7/18/2007</stp>
        <stp>[Fixed Income  Prices 2004-2009.xlsx]TIPS!R527C72</stp>
        <tr r="BT527" s="1"/>
      </tp>
      <tp>
        <v>1.1002399999999999</v>
        <stp/>
        <stp>##V3_BDHV12</stp>
        <stp>912828DH0 Govt</stp>
        <stp>IDX_RATIO</stp>
        <stp>2/20/2008</stp>
        <stp>2/20/2008</stp>
        <stp>[Fixed Income  Prices 2004-2009.xlsx]TIPS!R811C68</stp>
        <tr r="BP811" s="1"/>
      </tp>
      <tp>
        <v>1.18344</v>
        <stp/>
        <stp>##V3_BDHV12</stp>
        <stp>9128277J5 Govt</stp>
        <stp>IDX_RATIO</stp>
        <stp>1/31/2008</stp>
        <stp>1/31/2008</stp>
        <stp>[Fixed Income  Prices 2004-2009.xlsx]TIPS!R922C36</stp>
        <tr r="AJ922" s="1"/>
      </tp>
      <tp>
        <v>1.1188</v>
        <stp/>
        <stp>##V3_BDHV12</stp>
        <stp>912828EA4 Govt</stp>
        <stp>IDX_RATIO</stp>
        <stp>8/15/2008</stp>
        <stp>8/15/2008</stp>
        <stp>[Fixed Income  Prices 2004-2009.xlsx]TIPS!R809C72</stp>
        <tr r="BT809" s="1"/>
      </tp>
      <tp>
        <v>1.0585500000000001</v>
        <stp/>
        <stp>##V3_BDHV12</stp>
        <stp>912828FL9 Govt</stp>
        <stp>IDX_RATIO</stp>
        <stp>7/28/2009</stp>
        <stp>7/28/2009</stp>
        <stp>[Fixed Income  Prices 2004-2009.xlsx]TIPS!R798C80</stp>
        <tr r="CB798" s="1"/>
      </tp>
      <tp>
        <v>1.1847699999999999</v>
        <stp/>
        <stp>##V3_BDHV12</stp>
        <stp>9128277J5 Govt</stp>
        <stp>IDX_RATIO</stp>
        <stp>3/11/2008</stp>
        <stp>3/11/2008</stp>
        <stp>[Fixed Income  Prices 2004-2009.xlsx]TIPS!R950C36</stp>
        <tr r="AJ950" s="1"/>
      </tp>
      <tp>
        <v>1.0853699999999999</v>
        <stp/>
        <stp>##V3_BDHV12</stp>
        <stp>912828FB1 Govt</stp>
        <stp>IDX_RATIO</stp>
        <stp>9/24/2009</stp>
        <stp>9/24/2009</stp>
        <stp>[Fixed Income  Prices 2004-2009.xlsx]TIPS!R897C32</stp>
        <tr r="AF897" s="1"/>
      </tp>
      <tp>
        <v>1.01494</v>
        <stp/>
        <stp>##V3_BDHV12</stp>
        <stp>912828HN3 Govt</stp>
        <stp>IDX_RATIO</stp>
        <stp>5/27/2009</stp>
        <stp>5/27/2009</stp>
        <stp>[Fixed Income  Prices 2004-2009.xlsx]TIPS!R364C92</stp>
        <tr r="CN364" s="1"/>
      </tp>
      <tp>
        <v>1.0166900000000001</v>
        <stp/>
        <stp>##V3_BDHV12</stp>
        <stp>912828HN3 Govt</stp>
        <stp>IDX_RATIO</stp>
        <stp>6/17/2009</stp>
        <stp>6/17/2009</stp>
        <stp>[Fixed Income  Prices 2004-2009.xlsx]TIPS!R379C92</stp>
        <tr r="CN379" s="1"/>
      </tp>
      <tp>
        <v>1.0293300000000001</v>
        <stp/>
        <stp>##V3_BDHV12</stp>
        <stp>912828HN3 Govt</stp>
        <stp>IDX_RATIO</stp>
        <stp>7/15/2008</stp>
        <stp>7/15/2008</stp>
        <stp>[Fixed Income  Prices 2004-2009.xlsx]TIPS!R138C92</stp>
        <tr r="CN138" s="1"/>
      </tp>
      <tp>
        <v>1.0052399999999999</v>
        <stp/>
        <stp>##V3_BDHV12</stp>
        <stp>912810FR4 Govt</stp>
        <stp>IDX_RATIO</stp>
        <stp>10/27/2004</stp>
        <stp>10/27/2004</stp>
        <stp>[Fixed Income  Prices 2004-2009.xlsx]TIPS!R70C108</stp>
        <tr r="DD70" s="1"/>
      </tp>
      <tp>
        <v>1.0947100000000001</v>
        <stp/>
        <stp>##V3_BDHV12</stp>
        <stp>912828AF7 Govt</stp>
        <stp>IDX_RATIO</stp>
        <stp>2/28/2006</stp>
        <stp>2/28/2006</stp>
        <stp>[Fixed Income  Prices 2004-2009.xlsx]TIPS!R420C44</stp>
        <tr r="AR420" s="1"/>
      </tp>
      <tp>
        <v>1.1002099999999999</v>
        <stp/>
        <stp>##V3_BDHV12</stp>
        <stp>912828DH0 Govt</stp>
        <stp>IDX_RATIO</stp>
        <stp>2/21/2008</stp>
        <stp>2/21/2008</stp>
        <stp>[Fixed Income  Prices 2004-2009.xlsx]TIPS!R812C68</stp>
        <tr r="BP812" s="1"/>
      </tp>
      <tp>
        <v>1.06637</v>
        <stp/>
        <stp>##V3_BDHV12</stp>
        <stp>912828EA4 Govt</stp>
        <stp>IDX_RATIO</stp>
        <stp>7/19/2007</stp>
        <stp>7/19/2007</stp>
        <stp>[Fixed Income  Prices 2004-2009.xlsx]TIPS!R528C72</stp>
        <tr r="BT528" s="1"/>
      </tp>
      <tp>
        <v>1.1832100000000001</v>
        <stp/>
        <stp>##V3_BDHV12</stp>
        <stp>9128277J5 Govt</stp>
        <stp>IDX_RATIO</stp>
        <stp>1/30/2008</stp>
        <stp>1/30/2008</stp>
        <stp>[Fixed Income  Prices 2004-2009.xlsx]TIPS!R921C36</stp>
        <tr r="AJ921" s="1"/>
      </tp>
      <tp>
        <v>1.1184400000000001</v>
        <stp/>
        <stp>##V3_BDHV12</stp>
        <stp>912828EA4 Govt</stp>
        <stp>IDX_RATIO</stp>
        <stp>8/14/2008</stp>
        <stp>8/14/2008</stp>
        <stp>[Fixed Income  Prices 2004-2009.xlsx]TIPS!R808C72</stp>
        <tr r="BT808" s="1"/>
      </tp>
      <tp>
        <v>1.10527</v>
        <stp/>
        <stp>##V3_BDHV12</stp>
        <stp>912828DH0 Govt</stp>
        <stp>IDX_RATIO</stp>
        <stp>3/31/2008</stp>
        <stp>3/31/2008</stp>
        <stp>[Fixed Income  Prices 2004-2009.xlsx]TIPS!R839C68</stp>
        <tr r="BP839" s="1"/>
      </tp>
      <tp>
        <v>1.0586500000000001</v>
        <stp/>
        <stp>##V3_BDHV12</stp>
        <stp>912828FL9 Govt</stp>
        <stp>IDX_RATIO</stp>
        <stp>7/29/2009</stp>
        <stp>7/29/2009</stp>
        <stp>[Fixed Income  Prices 2004-2009.xlsx]TIPS!R799C80</stp>
        <tr r="CB799" s="1"/>
      </tp>
      <tp>
        <v>1.18458</v>
        <stp/>
        <stp>##V3_BDHV12</stp>
        <stp>9128277J5 Govt</stp>
        <stp>IDX_RATIO</stp>
        <stp>3/10/2008</stp>
        <stp>3/10/2008</stp>
        <stp>[Fixed Income  Prices 2004-2009.xlsx]TIPS!R949C36</stp>
        <tr r="AJ949" s="1"/>
      </tp>
      <tp>
        <v>1.08531</v>
        <stp/>
        <stp>##V3_BDHV12</stp>
        <stp>912828FB1 Govt</stp>
        <stp>IDX_RATIO</stp>
        <stp>9/25/2009</stp>
        <stp>9/25/2009</stp>
        <stp>[Fixed Income  Prices 2004-2009.xlsx]TIPS!R898C32</stp>
        <tr r="AF898" s="1"/>
      </tp>
      <tp>
        <v>1.0148600000000001</v>
        <stp/>
        <stp>##V3_BDHV12</stp>
        <stp>912828HN3 Govt</stp>
        <stp>IDX_RATIO</stp>
        <stp>5/26/2009</stp>
        <stp>5/26/2009</stp>
        <stp>[Fixed Income  Prices 2004-2009.xlsx]TIPS!R363C92</stp>
        <tr r="CN363" s="1"/>
      </tp>
      <tp>
        <v>1.0165999999999999</v>
        <stp/>
        <stp>##V3_BDHV12</stp>
        <stp>912828HN3 Govt</stp>
        <stp>IDX_RATIO</stp>
        <stp>6/16/2009</stp>
        <stp>6/16/2009</stp>
        <stp>[Fixed Income  Prices 2004-2009.xlsx]TIPS!R378C92</stp>
        <tr r="CN378" s="1"/>
      </tp>
      <tp>
        <v>1.02905</v>
        <stp/>
        <stp>##V3_BDHV12</stp>
        <stp>912828HN3 Govt</stp>
        <stp>IDX_RATIO</stp>
        <stp>7/14/2008</stp>
        <stp>7/14/2008</stp>
        <stp>[Fixed Income  Prices 2004-2009.xlsx]TIPS!R137C92</stp>
        <tr r="CN137" s="1"/>
      </tp>
      <tp>
        <v>1.101</v>
        <stp/>
        <stp>##V3_BDHV12</stp>
        <stp>912828FB1 Govt</stp>
        <stp>IDX_RATIO</stp>
        <stp>8/28/2008</stp>
        <stp>8/28/2008</stp>
        <stp>[Fixed Income  Prices 2004-2009.xlsx]TIPS!R617C32</stp>
        <tr r="AF617" s="1"/>
      </tp>
      <tp>
        <v>1.1001799999999999</v>
        <stp/>
        <stp>##V3_BDHV12</stp>
        <stp>912828DH0 Govt</stp>
        <stp>IDX_RATIO</stp>
        <stp>2/22/2008</stp>
        <stp>2/22/2008</stp>
        <stp>[Fixed Income  Prices 2004-2009.xlsx]TIPS!R813C68</stp>
        <tr r="BP813" s="1"/>
      </tp>
      <tp>
        <v>1.12534</v>
        <stp/>
        <stp>##V3_BDHV12</stp>
        <stp>912828AF7 Govt</stp>
        <stp>IDX_RATIO</stp>
        <stp>3/28/2007</stp>
        <stp>3/28/2007</stp>
        <stp>[Fixed Income  Prices 2004-2009.xlsx]TIPS!R701C44</stp>
        <tr r="AR701" s="1"/>
      </tp>
      <tp>
        <v>1.0535099999999999</v>
        <stp/>
        <stp>##V3_BDHV12</stp>
        <stp>912828FL9 Govt</stp>
        <stp>IDX_RATIO</stp>
        <stp>5/19/2008</stp>
        <stp>5/19/2008</stp>
        <stp>[Fixed Income  Prices 2004-2009.xlsx]TIPS!R487C80</stp>
        <tr r="CB487" s="1"/>
      </tp>
      <tp>
        <v>1.1851499999999999</v>
        <stp/>
        <stp>##V3_BDHV12</stp>
        <stp>9128277J5 Govt</stp>
        <stp>IDX_RATIO</stp>
        <stp>3/13/2008</stp>
        <stp>3/13/2008</stp>
        <stp>[Fixed Income  Prices 2004-2009.xlsx]TIPS!R952C36</stp>
        <tr r="AJ952" s="1"/>
      </tp>
      <tp>
        <v>1.0298799999999999</v>
        <stp/>
        <stp>##V3_BDHV12</stp>
        <stp>912828HN3 Govt</stp>
        <stp>IDX_RATIO</stp>
        <stp>7/17/2008</stp>
        <stp>7/17/2008</stp>
        <stp>[Fixed Income  Prices 2004-2009.xlsx]TIPS!R140C92</stp>
        <tr r="CN140" s="1"/>
      </tp>
      <tp>
        <v>1.0498000000000001</v>
        <stp/>
        <stp>##V3_BDHV12</stp>
        <stp>912828GN4 Govt</stp>
        <stp>IDX_RATIO</stp>
        <stp>6/19/2009</stp>
        <stp>6/19/2009</stp>
        <stp>[Fixed Income  Prices 2004-2009.xlsx]TIPS!R568C40</stp>
        <tr r="AN568" s="1"/>
      </tp>
      <tp>
        <v>1.01478</v>
        <stp/>
        <stp>##V3_BDHV12</stp>
        <stp>912828HN3 Govt</stp>
        <stp>IDX_RATIO</stp>
        <stp>5/25/2009</stp>
        <stp>5/25/2009</stp>
        <stp>[Fixed Income  Prices 2004-2009.xlsx]TIPS!R362C92</stp>
        <tr r="CN362" s="1"/>
      </tp>
      <tp>
        <v>1.0165200000000001</v>
        <stp/>
        <stp>##V3_BDHV12</stp>
        <stp>912828HN3 Govt</stp>
        <stp>IDX_RATIO</stp>
        <stp>6/15/2009</stp>
        <stp>6/15/2009</stp>
        <stp>[Fixed Income  Prices 2004-2009.xlsx]TIPS!R377C92</stp>
        <tr r="CN377" s="1"/>
      </tp>
      <tp>
        <v>1.04799</v>
        <stp/>
        <stp>##V3_BDHV12</stp>
        <stp>912828GN4 Govt</stp>
        <stp>IDX_RATIO</stp>
        <stp>5/29/2009</stp>
        <stp>5/29/2009</stp>
        <stp>[Fixed Income  Prices 2004-2009.xlsx]TIPS!R553C40</stp>
        <tr r="AN553" s="1"/>
      </tp>
      <tp>
        <v>1.0381</v>
        <stp/>
        <stp>##V3_BDHV12</stp>
        <stp>912828BD1 Govt</stp>
        <stp>IDX_RATIO</stp>
        <stp>3/29/2005</stp>
        <stp>3/29/2005</stp>
        <stp>[Fixed Income  Prices 2004-2009.xlsx]TIPS!R182C52</stp>
        <tr r="AZ182" s="1"/>
      </tp>
      <tp>
        <v>1.1013500000000001</v>
        <stp/>
        <stp>##V3_BDHV12</stp>
        <stp>912828FB1 Govt</stp>
        <stp>IDX_RATIO</stp>
        <stp>8/29/2008</stp>
        <stp>8/29/2008</stp>
        <stp>[Fixed Income  Prices 2004-2009.xlsx]TIPS!R618C32</stp>
        <tr r="AF618" s="1"/>
      </tp>
      <tp>
        <v>1.1254500000000001</v>
        <stp/>
        <stp>##V3_BDHV12</stp>
        <stp>912828AF7 Govt</stp>
        <stp>IDX_RATIO</stp>
        <stp>3/29/2007</stp>
        <stp>3/29/2007</stp>
        <stp>[Fixed Income  Prices 2004-2009.xlsx]TIPS!R702C44</stp>
        <tr r="AR702" s="1"/>
      </tp>
      <tp>
        <v>1.18496</v>
        <stp/>
        <stp>##V3_BDHV12</stp>
        <stp>9128277J5 Govt</stp>
        <stp>IDX_RATIO</stp>
        <stp>3/12/2008</stp>
        <stp>3/12/2008</stp>
        <stp>[Fixed Income  Prices 2004-2009.xlsx]TIPS!R951C36</stp>
        <tr r="AJ951" s="1"/>
      </tp>
      <tp>
        <v>1.04972</v>
        <stp/>
        <stp>##V3_BDHV12</stp>
        <stp>912828GN4 Govt</stp>
        <stp>IDX_RATIO</stp>
        <stp>6/18/2009</stp>
        <stp>6/18/2009</stp>
        <stp>[Fixed Income  Prices 2004-2009.xlsx]TIPS!R567C40</stp>
        <tr r="AN567" s="1"/>
      </tp>
      <tp>
        <v>1.0479099999999999</v>
        <stp/>
        <stp>##V3_BDHV12</stp>
        <stp>912828GN4 Govt</stp>
        <stp>IDX_RATIO</stp>
        <stp>5/28/2009</stp>
        <stp>5/28/2009</stp>
        <stp>[Fixed Income  Prices 2004-2009.xlsx]TIPS!R552C40</stp>
        <tr r="AN552" s="1"/>
      </tp>
      <tp>
        <v>1.03803</v>
        <stp/>
        <stp>##V3_BDHV12</stp>
        <stp>912828BD1 Govt</stp>
        <stp>IDX_RATIO</stp>
        <stp>3/28/2005</stp>
        <stp>3/28/2005</stp>
        <stp>[Fixed Income  Prices 2004-2009.xlsx]TIPS!R181C52</stp>
        <tr r="AZ181" s="1"/>
      </tp>
      <tp>
        <v>1.0296000000000001</v>
        <stp/>
        <stp>##V3_BDHV12</stp>
        <stp>912828HN3 Govt</stp>
        <stp>IDX_RATIO</stp>
        <stp>7/16/2008</stp>
        <stp>7/16/2008</stp>
        <stp>[Fixed Income  Prices 2004-2009.xlsx]TIPS!R139C92</stp>
        <tr r="CN139" s="1"/>
      </tp>
      <tp>
        <v>1.1173500000000001</v>
        <stp/>
        <stp>##V3_BDHV12</stp>
        <stp>912828EA4 Govt</stp>
        <stp>IDX_RATIO</stp>
        <stp>8/11/2008</stp>
        <stp>8/11/2008</stp>
        <stp>[Fixed Income  Prices 2004-2009.xlsx]TIPS!R805C72</stp>
        <tr r="BT805" s="1"/>
      </tp>
      <tp>
        <v>1.0622199999999999</v>
        <stp/>
        <stp>##V3_BDHV12</stp>
        <stp>912828AF7 Govt</stp>
        <stp>IDX_RATIO</stp>
        <stp>1/28/2005</stp>
        <stp>1/28/2005</stp>
        <stp>[Fixed Income  Prices 2004-2009.xlsx]TIPS!R140C44</stp>
        <tr r="AR140" s="1"/>
      </tp>
      <tp>
        <v>1.05993</v>
        <stp/>
        <stp>##V3_BDHV12</stp>
        <stp>912828AF7 Govt</stp>
        <stp>IDX_RATIO</stp>
        <stp>2/18/2005</stp>
        <stp>2/18/2005</stp>
        <stp>[Fixed Income  Prices 2004-2009.xlsx]TIPS!R155C44</stp>
        <tr r="AR155" s="1"/>
      </tp>
      <tp>
        <v>1.0429200000000001</v>
        <stp/>
        <stp>##V3_BDHV12</stp>
        <stp>912828GN4 Govt</stp>
        <stp>IDX_RATIO</stp>
        <stp>4/28/2008</stp>
        <stp>4/28/2008</stp>
        <stp>[Fixed Income  Prices 2004-2009.xlsx]TIPS!R269C40</stp>
        <tr r="AN269" s="1"/>
      </tp>
      <tp>
        <v>1.03146</v>
        <stp/>
        <stp>##V3_BDHV12</stp>
        <stp>912828FL9 Govt</stp>
        <stp>IDX_RATIO</stp>
        <stp>9/28/2007</stp>
        <stp>9/28/2007</stp>
        <stp>[Fixed Income  Prices 2004-2009.xlsx]TIPS!R321C80</stp>
        <tr r="CB321" s="1"/>
      </tp>
      <tp>
        <v>1.0282100000000001</v>
        <stp/>
        <stp>##V3_BDHV12</stp>
        <stp>912828HN3 Govt</stp>
        <stp>IDX_RATIO</stp>
        <stp>7/11/2008</stp>
        <stp>7/11/2008</stp>
        <stp>[Fixed Income  Prices 2004-2009.xlsx]TIPS!R136C92</stp>
        <tr r="CN136" s="1"/>
      </tp>
      <tp>
        <v>1.09816</v>
        <stp/>
        <stp>##V3_BDHV12</stp>
        <stp>912828BD1 Govt</stp>
        <stp>IDX_RATIO</stp>
        <stp>2/19/2007</stp>
        <stp>2/19/2007</stp>
        <stp>[Fixed Income  Prices 2004-2009.xlsx]TIPS!R674C52</stp>
        <tr r="AZ674" s="1"/>
      </tp>
      <tp>
        <v>1.1001099999999999</v>
        <stp/>
        <stp>##V3_BDHV12</stp>
        <stp>912828DH0 Govt</stp>
        <stp>IDX_RATIO</stp>
        <stp>2/25/2008</stp>
        <stp>2/25/2008</stp>
        <stp>[Fixed Income  Prices 2004-2009.xlsx]TIPS!R814C68</stp>
        <tr r="BP814" s="1"/>
      </tp>
      <tp>
        <v>1.09727</v>
        <stp/>
        <stp>##V3_BDHV12</stp>
        <stp>912828BD1 Govt</stp>
        <stp>IDX_RATIO</stp>
        <stp>1/29/2007</stp>
        <stp>1/29/2007</stp>
        <stp>[Fixed Income  Prices 2004-2009.xlsx]TIPS!R659C52</stp>
        <tr r="AZ659" s="1"/>
      </tp>
      <tp>
        <v>1.1853400000000001</v>
        <stp/>
        <stp>##V3_BDHV12</stp>
        <stp>9128277J5 Govt</stp>
        <stp>IDX_RATIO</stp>
        <stp>3/14/2008</stp>
        <stp>3/14/2008</stp>
        <stp>[Fixed Income  Prices 2004-2009.xlsx]TIPS!R953C36</stp>
        <tr r="AJ953" s="1"/>
      </tp>
      <tp>
        <v>1.08639</v>
        <stp/>
        <stp>##V3_BDHV12</stp>
        <stp>912828FB1 Govt</stp>
        <stp>IDX_RATIO</stp>
        <stp>8/31/2009</stp>
        <stp>8/31/2009</stp>
        <stp>[Fixed Income  Prices 2004-2009.xlsx]TIPS!R879C32</stp>
        <tr r="AF879" s="1"/>
      </tp>
      <tp>
        <v>1.0430299999999999</v>
        <stp/>
        <stp>##V3_BDHV12</stp>
        <stp>912828GN4 Govt</stp>
        <stp>IDX_RATIO</stp>
        <stp>4/29/2008</stp>
        <stp>4/29/2008</stp>
        <stp>[Fixed Income  Prices 2004-2009.xlsx]TIPS!R270C40</stp>
        <tr r="AN270" s="1"/>
      </tp>
      <tp>
        <v>1.0855399999999999</v>
        <stp/>
        <stp>##V3_BDHV12</stp>
        <stp>912828FB1 Govt</stp>
        <stp>IDX_RATIO</stp>
        <stp>9/21/2009</stp>
        <stp>9/21/2009</stp>
        <stp>[Fixed Income  Prices 2004-2009.xlsx]TIPS!R894C32</stp>
        <tr r="AF894" s="1"/>
      </tp>
      <tp>
        <v>1.01454</v>
        <stp/>
        <stp>##V3_BDHV12</stp>
        <stp>912828HN3 Govt</stp>
        <stp>IDX_RATIO</stp>
        <stp>5/22/2009</stp>
        <stp>5/22/2009</stp>
        <stp>[Fixed Income  Prices 2004-2009.xlsx]TIPS!R361C92</stp>
        <tr r="CN361" s="1"/>
      </tp>
      <tp>
        <v>1.0162599999999999</v>
        <stp/>
        <stp>##V3_BDHV12</stp>
        <stp>912828HN3 Govt</stp>
        <stp>IDX_RATIO</stp>
        <stp>6/12/2009</stp>
        <stp>6/12/2009</stp>
        <stp>[Fixed Income  Prices 2004-2009.xlsx]TIPS!R376C92</stp>
        <tr r="CN376" s="1"/>
      </tp>
      <tp>
        <v>1.01868</v>
        <stp/>
        <stp>##V3_BDHV12</stp>
        <stp>912828HN3 Govt</stp>
        <stp>IDX_RATIO</stp>
        <stp>5/30/2008</stp>
        <stp>5/30/2008</stp>
        <stp>[Fixed Income  Prices 2004-2009.xlsx]TIPS!R106C92</stp>
        <tr r="CN106" s="1"/>
      </tp>
      <tp>
        <v>1.0635399999999999</v>
        <stp/>
        <stp>##V3_BDHV12</stp>
        <stp>912828GN4 Govt</stp>
        <stp>IDX_RATIO</stp>
        <stp>7/18/2008</stp>
        <stp>7/18/2008</stp>
        <stp>[Fixed Income  Prices 2004-2009.xlsx]TIPS!R328C40</stp>
        <tr r="AN328" s="1"/>
      </tp>
      <tp>
        <v>1.02793</v>
        <stp/>
        <stp>##V3_BDHV12</stp>
        <stp>912828HN3 Govt</stp>
        <stp>IDX_RATIO</stp>
        <stp>7/10/2008</stp>
        <stp>7/10/2008</stp>
        <stp>[Fixed Income  Prices 2004-2009.xlsx]TIPS!R135C92</stp>
        <tr r="CN135" s="1"/>
      </tp>
      <tp>
        <v>1.00939</v>
        <stp/>
        <stp>##V3_BDHV12</stp>
        <stp>912828LA6 Govt</stp>
        <stp>IDX_RATIO</stp>
        <stp>10/12/2009</stp>
        <stp>10/12/2009</stp>
        <stp>[Fixed Income  Prices 2004-2009.xlsx]TIPS!R74C104</stp>
        <tr r="CZ74" s="1"/>
      </tp>
      <tp>
        <v>1.0266500000000001</v>
        <stp/>
        <stp>##V3_BDHV12</stp>
        <stp>912828EA4 Govt</stp>
        <stp>IDX_RATIO</stp>
        <stp>5/29/2006</stp>
        <stp>5/29/2006</stp>
        <stp>[Fixed Income  Prices 2004-2009.xlsx]TIPS!R230C72</stp>
        <tr r="BT230" s="1"/>
      </tp>
      <tp>
        <v>1.1000799999999999</v>
        <stp/>
        <stp>##V3_BDHV12</stp>
        <stp>912828DH0 Govt</stp>
        <stp>IDX_RATIO</stp>
        <stp>2/26/2008</stp>
        <stp>2/26/2008</stp>
        <stp>[Fixed Income  Prices 2004-2009.xlsx]TIPS!R815C68</stp>
        <tr r="BP815" s="1"/>
      </tp>
      <tp>
        <v>1.11808</v>
        <stp/>
        <stp>##V3_BDHV12</stp>
        <stp>912828EA4 Govt</stp>
        <stp>IDX_RATIO</stp>
        <stp>8/13/2008</stp>
        <stp>8/13/2008</stp>
        <stp>[Fixed Income  Prices 2004-2009.xlsx]TIPS!R807C72</stp>
        <tr r="BT807" s="1"/>
      </tp>
      <tp>
        <v>1.0228900000000001</v>
        <stp/>
        <stp>##V3_BDHV12</stp>
        <stp>912828FB1 Govt</stp>
        <stp>IDX_RATIO</stp>
        <stp>4/18/2007</stp>
        <stp>4/18/2007</stp>
        <stp>[Fixed Income  Prices 2004-2009.xlsx]TIPS!R261C32</stp>
        <tr r="AF261" s="1"/>
      </tp>
      <tp>
        <v>1.18591</v>
        <stp/>
        <stp>##V3_BDHV12</stp>
        <stp>9128277J5 Govt</stp>
        <stp>IDX_RATIO</stp>
        <stp>3/17/2008</stp>
        <stp>3/17/2008</stp>
        <stp>[Fixed Income  Prices 2004-2009.xlsx]TIPS!R954C36</stp>
        <tr r="AJ954" s="1"/>
      </tp>
      <tp>
        <v>1.03244</v>
        <stp/>
        <stp>##V3_BDHV12</stp>
        <stp>912828EA4 Govt</stp>
        <stp>IDX_RATIO</stp>
        <stp>6/19/2006</stp>
        <stp>6/19/2006</stp>
        <stp>[Fixed Income  Prices 2004-2009.xlsx]TIPS!R245C72</stp>
        <tr r="BT245" s="1"/>
      </tp>
      <tp>
        <v>1.08548</v>
        <stp/>
        <stp>##V3_BDHV12</stp>
        <stp>912828FB1 Govt</stp>
        <stp>IDX_RATIO</stp>
        <stp>9/22/2009</stp>
        <stp>9/22/2009</stp>
        <stp>[Fixed Income  Prices 2004-2009.xlsx]TIPS!R895C32</stp>
        <tr r="AF895" s="1"/>
      </tp>
      <tp>
        <v>1.0144599999999999</v>
        <stp/>
        <stp>##V3_BDHV12</stp>
        <stp>912828HN3 Govt</stp>
        <stp>IDX_RATIO</stp>
        <stp>5/21/2009</stp>
        <stp>5/21/2009</stp>
        <stp>[Fixed Income  Prices 2004-2009.xlsx]TIPS!R360C92</stp>
        <tr r="CN360" s="1"/>
      </tp>
      <tp>
        <v>1.1030199999999999</v>
        <stp/>
        <stp>##V3_BDHV12</stp>
        <stp>912828AF7 Govt</stp>
        <stp>IDX_RATIO</stp>
        <stp>1/18/2006</stp>
        <stp>1/18/2006</stp>
        <stp>[Fixed Income  Prices 2004-2009.xlsx]TIPS!R391C44</stp>
        <tr r="AR391" s="1"/>
      </tp>
      <tp>
        <v>1.0161800000000001</v>
        <stp/>
        <stp>##V3_BDHV12</stp>
        <stp>912828HN3 Govt</stp>
        <stp>IDX_RATIO</stp>
        <stp>6/11/2009</stp>
        <stp>6/11/2009</stp>
        <stp>[Fixed Income  Prices 2004-2009.xlsx]TIPS!R375C92</stp>
        <tr r="CN375" s="1"/>
      </tp>
      <tp>
        <v>1.10006</v>
        <stp/>
        <stp>##V3_BDHV12</stp>
        <stp>912828DH0 Govt</stp>
        <stp>IDX_RATIO</stp>
        <stp>2/27/2008</stp>
        <stp>2/27/2008</stp>
        <stp>[Fixed Income  Prices 2004-2009.xlsx]TIPS!R816C68</stp>
        <tr r="BP816" s="1"/>
      </tp>
      <tp>
        <v>1.11772</v>
        <stp/>
        <stp>##V3_BDHV12</stp>
        <stp>912828EA4 Govt</stp>
        <stp>IDX_RATIO</stp>
        <stp>8/12/2008</stp>
        <stp>8/12/2008</stp>
        <stp>[Fixed Income  Prices 2004-2009.xlsx]TIPS!R806C72</stp>
        <tr r="BT806" s="1"/>
      </tp>
      <tp>
        <v>1.0230699999999999</v>
        <stp/>
        <stp>##V3_BDHV12</stp>
        <stp>912828FB1 Govt</stp>
        <stp>IDX_RATIO</stp>
        <stp>4/19/2007</stp>
        <stp>4/19/2007</stp>
        <stp>[Fixed Income  Prices 2004-2009.xlsx]TIPS!R262C32</stp>
        <tr r="AF262" s="1"/>
      </tp>
      <tp>
        <v>1.0126999999999999</v>
        <stp/>
        <stp>##V3_BDHV12</stp>
        <stp>912828HN3 Govt</stp>
        <stp>IDX_RATIO</stp>
        <stp>4/30/2009</stp>
        <stp>4/30/2009</stp>
        <stp>[Fixed Income  Prices 2004-2009.xlsx]TIPS!R345C92</stp>
        <tr r="CN345" s="1"/>
      </tp>
      <tp>
        <v>1.09778</v>
        <stp/>
        <stp>##V3_BDHV12</stp>
        <stp>912828DH0 Govt</stp>
        <stp>IDX_RATIO</stp>
        <stp>1/18/2008</stp>
        <stp>1/18/2008</stp>
        <stp>[Fixed Income  Prices 2004-2009.xlsx]TIPS!R788C68</stp>
        <tr r="BP788" s="1"/>
      </tp>
      <tp>
        <v>1.0854200000000001</v>
        <stp/>
        <stp>##V3_BDHV12</stp>
        <stp>912828FB1 Govt</stp>
        <stp>IDX_RATIO</stp>
        <stp>9/23/2009</stp>
        <stp>9/23/2009</stp>
        <stp>[Fixed Income  Prices 2004-2009.xlsx]TIPS!R896C32</stp>
        <tr r="AF896" s="1"/>
      </tp>
      <tp>
        <v>1.0143800000000001</v>
        <stp/>
        <stp>##V3_BDHV12</stp>
        <stp>912828HN3 Govt</stp>
        <stp>IDX_RATIO</stp>
        <stp>5/20/2009</stp>
        <stp>5/20/2009</stp>
        <stp>[Fixed Income  Prices 2004-2009.xlsx]TIPS!R359C92</stp>
        <tr r="CN359" s="1"/>
      </tp>
      <tp>
        <v>1.10273</v>
        <stp/>
        <stp>##V3_BDHV12</stp>
        <stp>912828AF7 Govt</stp>
        <stp>IDX_RATIO</stp>
        <stp>1/19/2006</stp>
        <stp>1/19/2006</stp>
        <stp>[Fixed Income  Prices 2004-2009.xlsx]TIPS!R392C44</stp>
        <tr r="AR392" s="1"/>
      </tp>
      <tp>
        <v>1.0161</v>
        <stp/>
        <stp>##V3_BDHV12</stp>
        <stp>912828HN3 Govt</stp>
        <stp>IDX_RATIO</stp>
        <stp>6/10/2009</stp>
        <stp>6/10/2009</stp>
        <stp>[Fixed Income  Prices 2004-2009.xlsx]TIPS!R374C92</stp>
        <tr r="CN374" s="1"/>
      </tp>
      <tp>
        <v>1.1000300000000001</v>
        <stp/>
        <stp>##V3_BDHV12</stp>
        <stp>912828DH0 Govt</stp>
        <stp>IDX_RATIO</stp>
        <stp>2/28/2008</stp>
        <stp>2/28/2008</stp>
        <stp>[Fixed Income  Prices 2004-2009.xlsx]TIPS!R817C68</stp>
        <tr r="BP817" s="1"/>
      </tp>
      <tp>
        <v>1.0376700000000001</v>
        <stp/>
        <stp>##V3_BDHV12</stp>
        <stp>912828BD1 Govt</stp>
        <stp>IDX_RATIO</stp>
        <stp>3/23/2005</stp>
        <stp>3/23/2005</stp>
        <stp>[Fixed Income  Prices 2004-2009.xlsx]TIPS!R178C52</stp>
        <tr r="AZ178" s="1"/>
      </tp>
      <tp>
        <v>1.0621499999999999</v>
        <stp/>
        <stp>##V3_BDHV12</stp>
        <stp>912828AF7 Govt</stp>
        <stp>IDX_RATIO</stp>
        <stp>1/24/2005</stp>
        <stp>1/24/2005</stp>
        <stp>[Fixed Income  Prices 2004-2009.xlsx]TIPS!R136C44</stp>
        <tr r="AR136" s="1"/>
      </tp>
      <tp>
        <v>1.0978699999999999</v>
        <stp/>
        <stp>##V3_BDHV12</stp>
        <stp>912828BD1 Govt</stp>
        <stp>IDX_RATIO</stp>
        <stp>2/14/2007</stp>
        <stp>2/14/2007</stp>
        <stp>[Fixed Income  Prices 2004-2009.xlsx]TIPS!R671C52</stp>
        <tr r="AZ671" s="1"/>
      </tp>
      <tp>
        <v>1.09887</v>
        <stp/>
        <stp>##V3_BDHV12</stp>
        <stp>912828FB1 Govt</stp>
        <stp>IDX_RATIO</stp>
        <stp>8/22/2008</stp>
        <stp>8/22/2008</stp>
        <stp>[Fixed Income  Prices 2004-2009.xlsx]TIPS!R613C32</stp>
        <tr r="AF613" s="1"/>
      </tp>
      <tp>
        <v>1.0644899999999999</v>
        <stp/>
        <stp>##V3_BDHV12</stp>
        <stp>912828EA4 Govt</stp>
        <stp>IDX_RATIO</stp>
        <stp>7/10/2007</stp>
        <stp>7/10/2007</stp>
        <stp>[Fixed Income  Prices 2004-2009.xlsx]TIPS!R521C72</stp>
        <tr r="BT521" s="1"/>
      </tp>
      <tp>
        <v>1.0466500000000001</v>
        <stp/>
        <stp>##V3_BDHV12</stp>
        <stp>912828FB1 Govt</stp>
        <stp>IDX_RATIO</stp>
        <stp>7/27/2007</stp>
        <stp>7/27/2007</stp>
        <stp>[Fixed Income  Prices 2004-2009.xlsx]TIPS!R333C32</stp>
        <tr r="AF333" s="1"/>
      </tp>
      <tp>
        <v>1.0975299999999999</v>
        <stp/>
        <stp>##V3_BDHV12</stp>
        <stp>912828BD1 Govt</stp>
        <stp>IDX_RATIO</stp>
        <stp>1/24/2007</stp>
        <stp>1/24/2007</stp>
        <stp>[Fixed Income  Prices 2004-2009.xlsx]TIPS!R656C52</stp>
        <tr r="AZ656" s="1"/>
      </tp>
      <tp>
        <v>1.09582</v>
        <stp/>
        <stp>##V3_BDHV12</stp>
        <stp>912828AF7 Govt</stp>
        <stp>IDX_RATIO</stp>
        <stp>2/21/2006</stp>
        <stp>2/21/2006</stp>
        <stp>[Fixed Income  Prices 2004-2009.xlsx]TIPS!R415C44</stp>
        <tr r="AR415" s="1"/>
      </tp>
      <tp>
        <v>1.05175</v>
        <stp/>
        <stp>##V3_BDHV12</stp>
        <stp>912828FL9 Govt</stp>
        <stp>IDX_RATIO</stp>
        <stp>5/13/2008</stp>
        <stp>5/13/2008</stp>
        <stp>[Fixed Income  Prices 2004-2009.xlsx]TIPS!R483C80</stp>
        <tr r="CB483" s="1"/>
      </tp>
      <tp>
        <v>1.0225200000000001</v>
        <stp/>
        <stp>##V3_BDHV12</stp>
        <stp>912828FB1 Govt</stp>
        <stp>IDX_RATIO</stp>
        <stp>4/16/2007</stp>
        <stp>4/16/2007</stp>
        <stp>[Fixed Income  Prices 2004-2009.xlsx]TIPS!R259C32</stp>
        <tr r="AF259" s="1"/>
      </tp>
      <tp>
        <v>1.0754699999999999</v>
        <stp/>
        <stp>##V3_BDHV12</stp>
        <stp>912828BD1 Govt</stp>
        <stp>IDX_RATIO</stp>
        <stp>3/16/2006</stp>
        <stp>3/16/2006</stp>
        <stp>[Fixed Income  Prices 2004-2009.xlsx]TIPS!R432C52</stp>
        <tr r="AZ432" s="1"/>
      </tp>
      <tp>
        <v>1.0577700000000001</v>
        <stp/>
        <stp>##V3_BDHV12</stp>
        <stp>912828FL9 Govt</stp>
        <stp>IDX_RATIO</stp>
        <stp>7/20/2009</stp>
        <stp>7/20/2009</stp>
        <stp>[Fixed Income  Prices 2004-2009.xlsx]TIPS!R792C80</stp>
        <tr r="CB792" s="1"/>
      </tp>
      <tp>
        <v>1.1026199999999999</v>
        <stp/>
        <stp>##V3_BDHV12</stp>
        <stp>912828AF7 Govt</stp>
        <stp>IDX_RATIO</stp>
        <stp>3/31/2006</stp>
        <stp>3/31/2006</stp>
        <stp>[Fixed Income  Prices 2004-2009.xlsx]TIPS!R443C44</stp>
        <tr r="AR443" s="1"/>
      </tp>
      <tp>
        <v>1.1862900000000001</v>
        <stp/>
        <stp>##V3_BDHV12</stp>
        <stp>9128277J5 Govt</stp>
        <stp>IDX_RATIO</stp>
        <stp>3/19/2008</stp>
        <stp>3/19/2008</stp>
        <stp>[Fixed Income  Prices 2004-2009.xlsx]TIPS!R956C36</stp>
        <tr r="AJ956" s="1"/>
      </tp>
      <tp>
        <v>1.0604800000000001</v>
        <stp/>
        <stp>##V3_BDHV12</stp>
        <stp>912828AF7 Govt</stp>
        <stp>IDX_RATIO</stp>
        <stp>2/14/2005</stp>
        <stp>2/14/2005</stp>
        <stp>[Fixed Income  Prices 2004-2009.xlsx]TIPS!R151C44</stp>
        <tr r="AR151" s="1"/>
      </tp>
      <tp>
        <v>1.0975699999999999</v>
        <stp/>
        <stp>##V3_BDHV12</stp>
        <stp>912828DH0 Govt</stp>
        <stp>IDX_RATIO</stp>
        <stp>1/17/2008</stp>
        <stp>1/17/2008</stp>
        <stp>[Fixed Income  Prices 2004-2009.xlsx]TIPS!R787C68</stp>
        <tr r="BP787" s="1"/>
      </tp>
      <tp>
        <v>1.0425200000000001</v>
        <stp/>
        <stp>##V3_BDHV12</stp>
        <stp>912828GN4 Govt</stp>
        <stp>IDX_RATIO</stp>
        <stp>4/24/2008</stp>
        <stp>4/24/2008</stp>
        <stp>[Fixed Income  Prices 2004-2009.xlsx]TIPS!R267C40</stp>
        <tr r="AN267" s="1"/>
      </tp>
      <tp>
        <v>1.1035900000000001</v>
        <stp/>
        <stp>##V3_BDHV12</stp>
        <stp>912828AF7 Govt</stp>
        <stp>IDX_RATIO</stp>
        <stp>1/16/2006</stp>
        <stp>1/16/2006</stp>
        <stp>[Fixed Income  Prices 2004-2009.xlsx]TIPS!R389C44</stp>
        <tr r="AR389" s="1"/>
      </tp>
      <tp>
        <v>1.0554300000000001</v>
        <stp/>
        <stp>##V3_BDHV12</stp>
        <stp>912828EA4 Govt</stp>
        <stp>IDX_RATIO</stp>
        <stp>5/31/2007</stp>
        <stp>5/31/2007</stp>
        <stp>[Fixed Income  Prices 2004-2009.xlsx]TIPS!R493C72</stp>
        <tr r="BT493" s="1"/>
      </tp>
      <tp>
        <v>1.12479</v>
        <stp/>
        <stp>##V3_BDHV12</stp>
        <stp>912828AF7 Govt</stp>
        <stp>IDX_RATIO</stp>
        <stp>3/23/2007</stp>
        <stp>3/23/2007</stp>
        <stp>[Fixed Income  Prices 2004-2009.xlsx]TIPS!R698C44</stp>
        <tr r="AR698" s="1"/>
      </tp>
      <tp>
        <v>1.0558099999999999</v>
        <stp/>
        <stp>##V3_BDHV12</stp>
        <stp>912828FL9 Govt</stp>
        <stp>IDX_RATIO</stp>
        <stp>6/30/2009</stp>
        <stp>6/30/2009</stp>
        <stp>[Fixed Income  Prices 2004-2009.xlsx]TIPS!R778C80</stp>
        <tr r="CB778" s="1"/>
      </tp>
      <tp>
        <v>1.0626800000000001</v>
        <stp/>
        <stp>##V3_BDHV12</stp>
        <stp>912828GN4 Govt</stp>
        <stp>IDX_RATIO</stp>
        <stp>7/15/2008</stp>
        <stp>7/15/2008</stp>
        <stp>[Fixed Income  Prices 2004-2009.xlsx]TIPS!R325C40</stp>
        <tr r="AN325" s="1"/>
      </tp>
      <tp>
        <v>1.03149</v>
        <stp/>
        <stp>##V3_BDHV12</stp>
        <stp>912828FL9 Govt</stp>
        <stp>IDX_RATIO</stp>
        <stp>9/24/2007</stp>
        <stp>9/24/2007</stp>
        <stp>[Fixed Income  Prices 2004-2009.xlsx]TIPS!R317C80</stp>
        <tr r="CB317" s="1"/>
      </tp>
      <tp>
        <v>1.0470699999999999</v>
        <stp/>
        <stp>##V3_BDHV12</stp>
        <stp>912828FL9 Govt</stp>
        <stp>IDX_RATIO</stp>
        <stp>4/10/2009</stp>
        <stp>4/10/2009</stp>
        <stp>[Fixed Income  Prices 2004-2009.xlsx]TIPS!R721C80</stp>
        <tr r="CB721" s="1"/>
      </tp>
      <tp>
        <v>1.0101199999999999</v>
        <stp/>
        <stp>##V3_BDHV12</stp>
        <stp>912828LA6 Govt</stp>
        <stp>IDX_RATIO</stp>
        <stp>10/22/2009</stp>
        <stp>10/22/2009</stp>
        <stp>[Fixed Income  Prices 2004-2009.xlsx]TIPS!R82C104</stp>
        <tr r="CZ82" s="1"/>
      </tp>
      <tp>
        <v>1.0111000000000001</v>
        <stp/>
        <stp>##V3_BDHV12</stp>
        <stp>912828LA6 Govt</stp>
        <stp>IDX_RATIO</stp>
        <stp>11/13/2009</stp>
        <stp>11/13/2009</stp>
        <stp>[Fixed Income  Prices 2004-2009.xlsx]TIPS!R98C104</stp>
        <tr r="CZ98" s="1"/>
      </tp>
      <tp>
        <v>1.0261</v>
        <stp/>
        <stp>##V3_BDHV12</stp>
        <stp>912828EA4 Govt</stp>
        <stp>IDX_RATIO</stp>
        <stp>5/26/2006</stp>
        <stp>5/26/2006</stp>
        <stp>[Fixed Income  Prices 2004-2009.xlsx]TIPS!R229C72</stp>
        <tr r="BT229" s="1"/>
      </tp>
      <tp>
        <v>1.0621700000000001</v>
        <stp/>
        <stp>##V3_BDHV12</stp>
        <stp>912828AF7 Govt</stp>
        <stp>IDX_RATIO</stp>
        <stp>1/25/2005</stp>
        <stp>1/25/2005</stp>
        <stp>[Fixed Income  Prices 2004-2009.xlsx]TIPS!R137C44</stp>
        <tr r="AR137" s="1"/>
      </tp>
      <tp>
        <v>1.0376000000000001</v>
        <stp/>
        <stp>##V3_BDHV12</stp>
        <stp>912828BD1 Govt</stp>
        <stp>IDX_RATIO</stp>
        <stp>3/22/2005</stp>
        <stp>3/22/2005</stp>
        <stp>[Fixed Income  Prices 2004-2009.xlsx]TIPS!R177C52</stp>
        <tr r="AZ177" s="1"/>
      </tp>
      <tp>
        <v>1.0646899999999999</v>
        <stp/>
        <stp>##V3_BDHV12</stp>
        <stp>912828EA4 Govt</stp>
        <stp>IDX_RATIO</stp>
        <stp>7/11/2007</stp>
        <stp>7/11/2007</stp>
        <stp>[Fixed Income  Prices 2004-2009.xlsx]TIPS!R522C72</stp>
        <tr r="BT522" s="1"/>
      </tp>
      <tp>
        <v>1.0979300000000001</v>
        <stp/>
        <stp>##V3_BDHV12</stp>
        <stp>912828BD1 Govt</stp>
        <stp>IDX_RATIO</stp>
        <stp>2/15/2007</stp>
        <stp>2/15/2007</stp>
        <stp>[Fixed Income  Prices 2004-2009.xlsx]TIPS!R672C52</stp>
        <tr r="AZ672" s="1"/>
      </tp>
      <tp>
        <v>1.1000099999999999</v>
        <stp/>
        <stp>##V3_BDHV12</stp>
        <stp>912828DH0 Govt</stp>
        <stp>IDX_RATIO</stp>
        <stp>2/29/2008</stp>
        <stp>2/29/2008</stp>
        <stp>[Fixed Income  Prices 2004-2009.xlsx]TIPS!R818C68</stp>
        <tr r="BP818" s="1"/>
      </tp>
      <tp>
        <v>1.04644</v>
        <stp/>
        <stp>##V3_BDHV12</stp>
        <stp>912828FB1 Govt</stp>
        <stp>IDX_RATIO</stp>
        <stp>7/26/2007</stp>
        <stp>7/26/2007</stp>
        <stp>[Fixed Income  Prices 2004-2009.xlsx]TIPS!R332C32</stp>
        <tr r="AF332" s="1"/>
      </tp>
      <tp>
        <v>1.09748</v>
        <stp/>
        <stp>##V3_BDHV12</stp>
        <stp>912828BD1 Govt</stp>
        <stp>IDX_RATIO</stp>
        <stp>1/25/2007</stp>
        <stp>1/25/2007</stp>
        <stp>[Fixed Income  Prices 2004-2009.xlsx]TIPS!R657C52</stp>
        <tr r="AZ657" s="1"/>
      </tp>
      <tp>
        <v>1.09598</v>
        <stp/>
        <stp>##V3_BDHV12</stp>
        <stp>912828AF7 Govt</stp>
        <stp>IDX_RATIO</stp>
        <stp>2/20/2006</stp>
        <stp>2/20/2006</stp>
        <stp>[Fixed Income  Prices 2004-2009.xlsx]TIPS!R414C44</stp>
        <tr r="AR414" s="1"/>
      </tp>
      <tp>
        <v>1.0514600000000001</v>
        <stp/>
        <stp>##V3_BDHV12</stp>
        <stp>912828FL9 Govt</stp>
        <stp>IDX_RATIO</stp>
        <stp>5/12/2008</stp>
        <stp>5/12/2008</stp>
        <stp>[Fixed Income  Prices 2004-2009.xlsx]TIPS!R482C80</stp>
        <tr r="CB482" s="1"/>
      </tp>
      <tp>
        <v>1.04417</v>
        <stp/>
        <stp>##V3_BDHV12</stp>
        <stp>912828EA4 Govt</stp>
        <stp>IDX_RATIO</stp>
        <stp>4/20/2007</stp>
        <stp>4/20/2007</stp>
        <stp>[Fixed Income  Prices 2004-2009.xlsx]TIPS!R464C72</stp>
        <tr r="BT464" s="1"/>
      </tp>
      <tp>
        <v>1.0757300000000001</v>
        <stp/>
        <stp>##V3_BDHV12</stp>
        <stp>912828BD1 Govt</stp>
        <stp>IDX_RATIO</stp>
        <stp>3/17/2006</stp>
        <stp>3/17/2006</stp>
        <stp>[Fixed Income  Prices 2004-2009.xlsx]TIPS!R433C52</stp>
        <tr r="AZ433" s="1"/>
      </tp>
      <tp>
        <v>1.05786</v>
        <stp/>
        <stp>##V3_BDHV12</stp>
        <stp>912828FL9 Govt</stp>
        <stp>IDX_RATIO</stp>
        <stp>7/21/2009</stp>
        <stp>7/21/2009</stp>
        <stp>[Fixed Income  Prices 2004-2009.xlsx]TIPS!R793C80</stp>
        <tr r="CB793" s="1"/>
      </tp>
      <tp>
        <v>1.1023499999999999</v>
        <stp/>
        <stp>##V3_BDHV12</stp>
        <stp>912828AF7 Govt</stp>
        <stp>IDX_RATIO</stp>
        <stp>3/30/2006</stp>
        <stp>3/30/2006</stp>
        <stp>[Fixed Income  Prices 2004-2009.xlsx]TIPS!R442C44</stp>
        <tr r="AR442" s="1"/>
      </tp>
      <tp>
        <v>1.02271</v>
        <stp/>
        <stp>##V3_BDHV12</stp>
        <stp>912828FB1 Govt</stp>
        <stp>IDX_RATIO</stp>
        <stp>4/17/2007</stp>
        <stp>4/17/2007</stp>
        <stp>[Fixed Income  Prices 2004-2009.xlsx]TIPS!R260C32</stp>
        <tr r="AF260" s="1"/>
      </tp>
      <tp>
        <v>1.1860999999999999</v>
        <stp/>
        <stp>##V3_BDHV12</stp>
        <stp>9128277J5 Govt</stp>
        <stp>IDX_RATIO</stp>
        <stp>3/18/2008</stp>
        <stp>3/18/2008</stp>
        <stp>[Fixed Income  Prices 2004-2009.xlsx]TIPS!R955C36</stp>
        <tr r="AJ955" s="1"/>
      </tp>
      <tp>
        <v>1.0315700000000001</v>
        <stp/>
        <stp>##V3_BDHV12</stp>
        <stp>912828EA4 Govt</stp>
        <stp>IDX_RATIO</stp>
        <stp>6/16/2006</stp>
        <stp>6/16/2006</stp>
        <stp>[Fixed Income  Prices 2004-2009.xlsx]TIPS!R244C72</stp>
        <tr r="BT244" s="1"/>
      </tp>
      <tp>
        <v>1.0603400000000001</v>
        <stp/>
        <stp>##V3_BDHV12</stp>
        <stp>912828AF7 Govt</stp>
        <stp>IDX_RATIO</stp>
        <stp>2/15/2005</stp>
        <stp>2/15/2005</stp>
        <stp>[Fixed Income  Prices 2004-2009.xlsx]TIPS!R152C44</stp>
        <tr r="AR152" s="1"/>
      </tp>
      <tp>
        <v>1.0426200000000001</v>
        <stp/>
        <stp>##V3_BDHV12</stp>
        <stp>912828GN4 Govt</stp>
        <stp>IDX_RATIO</stp>
        <stp>4/25/2008</stp>
        <stp>4/25/2008</stp>
        <stp>[Fixed Income  Prices 2004-2009.xlsx]TIPS!R268C40</stp>
        <tr r="AN268" s="1"/>
      </tp>
      <tp>
        <v>1.0491900000000001</v>
        <stp/>
        <stp>##V3_BDHV12</stp>
        <stp>912828GN4 Govt</stp>
        <stp>IDX_RATIO</stp>
        <stp>6/12/2009</stp>
        <stp>6/12/2009</stp>
        <stp>[Fixed Income  Prices 2004-2009.xlsx]TIPS!R563C40</stp>
        <tr r="AN563" s="1"/>
      </tp>
      <tp>
        <v>1.0973600000000001</v>
        <stp/>
        <stp>##V3_BDHV12</stp>
        <stp>912828DH0 Govt</stp>
        <stp>IDX_RATIO</stp>
        <stp>1/16/2008</stp>
        <stp>1/16/2008</stp>
        <stp>[Fixed Income  Prices 2004-2009.xlsx]TIPS!R786C68</stp>
        <tr r="BP786" s="1"/>
      </tp>
      <tp>
        <v>1.04741</v>
        <stp/>
        <stp>##V3_BDHV12</stp>
        <stp>912828GN4 Govt</stp>
        <stp>IDX_RATIO</stp>
        <stp>5/22/2009</stp>
        <stp>5/22/2009</stp>
        <stp>[Fixed Income  Prices 2004-2009.xlsx]TIPS!R548C40</stp>
        <tr r="AN548" s="1"/>
      </tp>
      <tp>
        <v>1.0551299999999999</v>
        <stp/>
        <stp>##V3_BDHV12</stp>
        <stp>912828EA4 Govt</stp>
        <stp>IDX_RATIO</stp>
        <stp>5/30/2007</stp>
        <stp>5/30/2007</stp>
        <stp>[Fixed Income  Prices 2004-2009.xlsx]TIPS!R492C72</stp>
        <tr r="BT492" s="1"/>
      </tp>
      <tp>
        <v>1.1032999999999999</v>
        <stp/>
        <stp>##V3_BDHV12</stp>
        <stp>912828AF7 Govt</stp>
        <stp>IDX_RATIO</stp>
        <stp>1/17/2006</stp>
        <stp>1/17/2006</stp>
        <stp>[Fixed Income  Prices 2004-2009.xlsx]TIPS!R390C44</stp>
        <tr r="AR390" s="1"/>
      </tp>
      <tp>
        <v>1.1246799999999999</v>
        <stp/>
        <stp>##V3_BDHV12</stp>
        <stp>912828AF7 Govt</stp>
        <stp>IDX_RATIO</stp>
        <stp>3/22/2007</stp>
        <stp>3/22/2007</stp>
        <stp>[Fixed Income  Prices 2004-2009.xlsx]TIPS!R697C44</stp>
        <tr r="AR697" s="1"/>
      </tp>
      <tp>
        <v>1.0623899999999999</v>
        <stp/>
        <stp>##V3_BDHV12</stp>
        <stp>912828GN4 Govt</stp>
        <stp>IDX_RATIO</stp>
        <stp>7/14/2008</stp>
        <stp>7/14/2008</stp>
        <stp>[Fixed Income  Prices 2004-2009.xlsx]TIPS!R324C40</stp>
        <tr r="AN324" s="1"/>
      </tp>
      <tp>
        <v>1.03148</v>
        <stp/>
        <stp>##V3_BDHV12</stp>
        <stp>912828FL9 Govt</stp>
        <stp>IDX_RATIO</stp>
        <stp>9/25/2007</stp>
        <stp>9/25/2007</stp>
        <stp>[Fixed Income  Prices 2004-2009.xlsx]TIPS!R318C80</stp>
        <tr r="CB318" s="1"/>
      </tp>
      <tp>
        <v>1.06203</v>
        <stp/>
        <stp>##V3_BDHV12</stp>
        <stp>912828FL9 Govt</stp>
        <stp>IDX_RATIO</stp>
        <stp>6/23/2008</stp>
        <stp>6/23/2008</stp>
        <stp>[Fixed Income  Prices 2004-2009.xlsx]TIPS!R512C80</stp>
        <tr r="CB512" s="1"/>
      </tp>
      <tp>
        <v>1.0764400000000001</v>
        <stp/>
        <stp>##V3_BDHV12</stp>
        <stp>912828BD1 Govt</stp>
        <stp>IDX_RATIO</stp>
        <stp>1/30/2006</stp>
        <stp>1/30/2006</stp>
        <stp>[Fixed Income  Prices 2004-2009.xlsx]TIPS!R399C52</stp>
        <tr r="AZ399" s="1"/>
      </tp>
      <tp>
        <v>1.0259199999999999</v>
        <stp/>
        <stp>##V3_BDHV12</stp>
        <stp>912828EA4 Govt</stp>
        <stp>IDX_RATIO</stp>
        <stp>5/25/2006</stp>
        <stp>5/25/2006</stp>
        <stp>[Fixed Income  Prices 2004-2009.xlsx]TIPS!R228C72</stp>
        <tr r="BT228" s="1"/>
      </tp>
      <tp>
        <v>1.0621799999999999</v>
        <stp/>
        <stp>##V3_BDHV12</stp>
        <stp>912828AF7 Govt</stp>
        <stp>IDX_RATIO</stp>
        <stp>1/26/2005</stp>
        <stp>1/26/2005</stp>
        <stp>[Fixed Income  Prices 2004-2009.xlsx]TIPS!R138C44</stp>
        <tr r="AR138" s="1"/>
      </tp>
      <tp>
        <v>1.09798</v>
        <stp/>
        <stp>##V3_BDHV12</stp>
        <stp>912828BD1 Govt</stp>
        <stp>IDX_RATIO</stp>
        <stp>2/16/2007</stp>
        <stp>2/16/2007</stp>
        <stp>[Fixed Income  Prices 2004-2009.xlsx]TIPS!R673C52</stp>
        <tr r="AZ673" s="1"/>
      </tp>
      <tp>
        <v>1.09816</v>
        <stp/>
        <stp>##V3_BDHV12</stp>
        <stp>912828FB1 Govt</stp>
        <stp>IDX_RATIO</stp>
        <stp>8/20/2008</stp>
        <stp>8/20/2008</stp>
        <stp>[Fixed Income  Prices 2004-2009.xlsx]TIPS!R611C32</stp>
        <tr r="AF611" s="1"/>
      </tp>
      <tp>
        <v>1.0375300000000001</v>
        <stp/>
        <stp>##V3_BDHV12</stp>
        <stp>912828BD1 Govt</stp>
        <stp>IDX_RATIO</stp>
        <stp>3/21/2005</stp>
        <stp>3/21/2005</stp>
        <stp>[Fixed Income  Prices 2004-2009.xlsx]TIPS!R176C52</stp>
        <tr r="AZ176" s="1"/>
      </tp>
      <tp>
        <v>1.0649</v>
        <stp/>
        <stp>##V3_BDHV12</stp>
        <stp>912828EA4 Govt</stp>
        <stp>IDX_RATIO</stp>
        <stp>7/12/2007</stp>
        <stp>7/12/2007</stp>
        <stp>[Fixed Income  Prices 2004-2009.xlsx]TIPS!R523C72</stp>
        <tr r="BT523" s="1"/>
      </tp>
      <tp>
        <v>1.0974299999999999</v>
        <stp/>
        <stp>##V3_BDHV12</stp>
        <stp>912828BD1 Govt</stp>
        <stp>IDX_RATIO</stp>
        <stp>1/26/2007</stp>
        <stp>1/26/2007</stp>
        <stp>[Fixed Income  Prices 2004-2009.xlsx]TIPS!R658C52</stp>
        <tr r="AZ658" s="1"/>
      </tp>
      <tp>
        <v>1.0462400000000001</v>
        <stp/>
        <stp>##V3_BDHV12</stp>
        <stp>912828FB1 Govt</stp>
        <stp>IDX_RATIO</stp>
        <stp>7/25/2007</stp>
        <stp>7/25/2007</stp>
        <stp>[Fixed Income  Prices 2004-2009.xlsx]TIPS!R331C32</stp>
        <tr r="AF331" s="1"/>
      </tp>
      <tp>
        <v>1.0954999999999999</v>
        <stp/>
        <stp>##V3_BDHV12</stp>
        <stp>912828AF7 Govt</stp>
        <stp>IDX_RATIO</stp>
        <stp>2/23/2006</stp>
        <stp>2/23/2006</stp>
        <stp>[Fixed Income  Prices 2004-2009.xlsx]TIPS!R417C44</stp>
        <tr r="AR417" s="1"/>
      </tp>
      <tp>
        <v>1.1080099999999999</v>
        <stp/>
        <stp>##V3_BDHV12</stp>
        <stp>912828FB1 Govt</stp>
        <stp>IDX_RATIO</stp>
        <stp>9/30/2008</stp>
        <stp>9/30/2008</stp>
        <stp>[Fixed Income  Prices 2004-2009.xlsx]TIPS!R640C32</stp>
        <tr r="AF640" s="1"/>
      </tp>
      <tp>
        <v>1.0447299999999999</v>
        <stp/>
        <stp>##V3_BDHV12</stp>
        <stp>912828EA4 Govt</stp>
        <stp>IDX_RATIO</stp>
        <stp>4/23/2007</stp>
        <stp>4/23/2007</stp>
        <stp>[Fixed Income  Prices 2004-2009.xlsx]TIPS!R465C72</stp>
        <tr r="BT465" s="1"/>
      </tp>
      <tp>
        <v>1.05796</v>
        <stp/>
        <stp>##V3_BDHV12</stp>
        <stp>912828FL9 Govt</stp>
        <stp>IDX_RATIO</stp>
        <stp>7/22/2009</stp>
        <stp>7/22/2009</stp>
        <stp>[Fixed Income  Prices 2004-2009.xlsx]TIPS!R794C80</stp>
        <tr r="CB794" s="1"/>
      </tp>
      <tp>
        <v>1.07494</v>
        <stp/>
        <stp>##V3_BDHV12</stp>
        <stp>912828BD1 Govt</stp>
        <stp>IDX_RATIO</stp>
        <stp>3/14/2006</stp>
        <stp>3/14/2006</stp>
        <stp>[Fixed Income  Prices 2004-2009.xlsx]TIPS!R430C52</stp>
        <tr r="AZ430" s="1"/>
      </tp>
      <tp>
        <v>1.03128</v>
        <stp/>
        <stp>##V3_BDHV12</stp>
        <stp>912828EA4 Govt</stp>
        <stp>IDX_RATIO</stp>
        <stp>6/15/2006</stp>
        <stp>6/15/2006</stp>
        <stp>[Fixed Income  Prices 2004-2009.xlsx]TIPS!R243C72</stp>
        <tr r="BT243" s="1"/>
      </tp>
      <tp>
        <v>1.0602100000000001</v>
        <stp/>
        <stp>##V3_BDHV12</stp>
        <stp>912828AF7 Govt</stp>
        <stp>IDX_RATIO</stp>
        <stp>2/16/2005</stp>
        <stp>2/16/2005</stp>
        <stp>[Fixed Income  Prices 2004-2009.xlsx]TIPS!R153C44</stp>
        <tr r="AR153" s="1"/>
      </tp>
      <tp>
        <v>1.0971599999999999</v>
        <stp/>
        <stp>##V3_BDHV12</stp>
        <stp>912828DH0 Govt</stp>
        <stp>IDX_RATIO</stp>
        <stp>1/15/2008</stp>
        <stp>1/15/2008</stp>
        <stp>[Fixed Income  Prices 2004-2009.xlsx]TIPS!R785C68</stp>
        <tr r="BP785" s="1"/>
      </tp>
      <tp>
        <v>1.04911</v>
        <stp/>
        <stp>##V3_BDHV12</stp>
        <stp>912828GN4 Govt</stp>
        <stp>IDX_RATIO</stp>
        <stp>6/11/2009</stp>
        <stp>6/11/2009</stp>
        <stp>[Fixed Income  Prices 2004-2009.xlsx]TIPS!R562C40</stp>
        <tr r="AN562" s="1"/>
      </tp>
      <tp>
        <v>1.0473300000000001</v>
        <stp/>
        <stp>##V3_BDHV12</stp>
        <stp>912828GN4 Govt</stp>
        <stp>IDX_RATIO</stp>
        <stp>5/21/2009</stp>
        <stp>5/21/2009</stp>
        <stp>[Fixed Income  Prices 2004-2009.xlsx]TIPS!R547C40</stp>
        <tr r="AN547" s="1"/>
      </tp>
      <tp>
        <v>1.1245700000000001</v>
        <stp/>
        <stp>##V3_BDHV12</stp>
        <stp>912828AF7 Govt</stp>
        <stp>IDX_RATIO</stp>
        <stp>3/21/2007</stp>
        <stp>3/21/2007</stp>
        <stp>[Fixed Income  Prices 2004-2009.xlsx]TIPS!R696C44</stp>
        <tr r="AR696" s="1"/>
      </tp>
      <tp>
        <v>1.06325</v>
        <stp/>
        <stp>##V3_BDHV12</stp>
        <stp>912828GN4 Govt</stp>
        <stp>IDX_RATIO</stp>
        <stp>7/17/2008</stp>
        <stp>7/17/2008</stp>
        <stp>[Fixed Income  Prices 2004-2009.xlsx]TIPS!R327C40</stp>
        <tr r="AN327" s="1"/>
      </tp>
      <tp>
        <v>1.0314700000000001</v>
        <stp/>
        <stp>##V3_BDHV12</stp>
        <stp>912828FL9 Govt</stp>
        <stp>IDX_RATIO</stp>
        <stp>9/26/2007</stp>
        <stp>9/26/2007</stp>
        <stp>[Fixed Income  Prices 2004-2009.xlsx]TIPS!R319C80</stp>
        <tr r="CB319" s="1"/>
      </tp>
      <tp>
        <v>1.06138</v>
        <stp/>
        <stp>##V3_BDHV12</stp>
        <stp>912828FL9 Govt</stp>
        <stp>IDX_RATIO</stp>
        <stp>6/20/2008</stp>
        <stp>6/20/2008</stp>
        <stp>[Fixed Income  Prices 2004-2009.xlsx]TIPS!R511C80</stp>
        <tr r="CB511" s="1"/>
      </tp>
      <tp>
        <v>1.0721099999999999</v>
        <stp/>
        <stp>##V3_BDHV12</stp>
        <stp>912828FL9 Govt</stp>
        <stp>IDX_RATIO</stp>
        <stp>7/30/2008</stp>
        <stp>7/30/2008</stp>
        <stp>[Fixed Income  Prices 2004-2009.xlsx]TIPS!R539C80</stp>
        <tr r="CB539" s="1"/>
      </tp>
      <tp>
        <v>1.0622</v>
        <stp/>
        <stp>##V3_BDHV12</stp>
        <stp>912828AF7 Govt</stp>
        <stp>IDX_RATIO</stp>
        <stp>1/27/2005</stp>
        <stp>1/27/2005</stp>
        <stp>[Fixed Income  Prices 2004-2009.xlsx]TIPS!R139C44</stp>
        <tr r="AR139" s="1"/>
      </tp>
      <tp>
        <v>1.06511</v>
        <stp/>
        <stp>##V3_BDHV12</stp>
        <stp>912828EA4 Govt</stp>
        <stp>IDX_RATIO</stp>
        <stp>7/13/2007</stp>
        <stp>7/13/2007</stp>
        <stp>[Fixed Income  Prices 2004-2009.xlsx]TIPS!R524C72</stp>
        <tr r="BT524" s="1"/>
      </tp>
      <tp>
        <v>1.0257400000000001</v>
        <stp/>
        <stp>##V3_BDHV12</stp>
        <stp>912828EA4 Govt</stp>
        <stp>IDX_RATIO</stp>
        <stp>5/24/2006</stp>
        <stp>5/24/2006</stp>
        <stp>[Fixed Income  Prices 2004-2009.xlsx]TIPS!R227C72</stp>
        <tr r="BT227" s="1"/>
      </tp>
      <tp>
        <v>1.0985100000000001</v>
        <stp/>
        <stp>##V3_BDHV12</stp>
        <stp>912828FB1 Govt</stp>
        <stp>IDX_RATIO</stp>
        <stp>8/21/2008</stp>
        <stp>8/21/2008</stp>
        <stp>[Fixed Income  Prices 2004-2009.xlsx]TIPS!R612C32</stp>
        <tr r="AF612" s="1"/>
      </tp>
      <tp>
        <v>1.04603</v>
        <stp/>
        <stp>##V3_BDHV12</stp>
        <stp>912828FB1 Govt</stp>
        <stp>IDX_RATIO</stp>
        <stp>7/24/2007</stp>
        <stp>7/24/2007</stp>
        <stp>[Fixed Income  Prices 2004-2009.xlsx]TIPS!R330C32</stp>
        <tr r="AF330" s="1"/>
      </tp>
      <tp>
        <v>1.0956600000000001</v>
        <stp/>
        <stp>##V3_BDHV12</stp>
        <stp>912828AF7 Govt</stp>
        <stp>IDX_RATIO</stp>
        <stp>2/22/2006</stp>
        <stp>2/22/2006</stp>
        <stp>[Fixed Income  Prices 2004-2009.xlsx]TIPS!R416C44</stp>
        <tr r="AR416" s="1"/>
      </tp>
      <tp>
        <v>1.05806</v>
        <stp/>
        <stp>##V3_BDHV12</stp>
        <stp>912828FL9 Govt</stp>
        <stp>IDX_RATIO</stp>
        <stp>7/23/2009</stp>
        <stp>7/23/2009</stp>
        <stp>[Fixed Income  Prices 2004-2009.xlsx]TIPS!R795C80</stp>
        <tr r="CB795" s="1"/>
      </tp>
      <tp>
        <v>1.07521</v>
        <stp/>
        <stp>##V3_BDHV12</stp>
        <stp>912828BD1 Govt</stp>
        <stp>IDX_RATIO</stp>
        <stp>3/15/2006</stp>
        <stp>3/15/2006</stp>
        <stp>[Fixed Income  Prices 2004-2009.xlsx]TIPS!R431C52</stp>
        <tr r="AZ431" s="1"/>
      </tp>
      <tp>
        <v>1.0309900000000001</v>
        <stp/>
        <stp>##V3_BDHV12</stp>
        <stp>912828EA4 Govt</stp>
        <stp>IDX_RATIO</stp>
        <stp>6/14/2006</stp>
        <stp>6/14/2006</stp>
        <stp>[Fixed Income  Prices 2004-2009.xlsx]TIPS!R242C72</stp>
        <tr r="BT242" s="1"/>
      </tp>
      <tp>
        <v>1.0600700000000001</v>
        <stp/>
        <stp>##V3_BDHV12</stp>
        <stp>912828AF7 Govt</stp>
        <stp>IDX_RATIO</stp>
        <stp>2/17/2005</stp>
        <stp>2/17/2005</stp>
        <stp>[Fixed Income  Prices 2004-2009.xlsx]TIPS!R154C44</stp>
        <tr r="AR154" s="1"/>
      </tp>
      <tp>
        <v>1.0724</v>
        <stp/>
        <stp>##V3_BDHV12</stp>
        <stp>912828FL9 Govt</stp>
        <stp>IDX_RATIO</stp>
        <stp>7/31/2008</stp>
        <stp>7/31/2008</stp>
        <stp>[Fixed Income  Prices 2004-2009.xlsx]TIPS!R540C80</stp>
        <tr r="CB540" s="1"/>
      </tp>
      <tp>
        <v>1.0490200000000001</v>
        <stp/>
        <stp>##V3_BDHV12</stp>
        <stp>912828GN4 Govt</stp>
        <stp>IDX_RATIO</stp>
        <stp>6/10/2009</stp>
        <stp>6/10/2009</stp>
        <stp>[Fixed Income  Prices 2004-2009.xlsx]TIPS!R561C40</stp>
        <tr r="AN561" s="1"/>
      </tp>
      <tp>
        <v>1.0969500000000001</v>
        <stp/>
        <stp>##V3_BDHV12</stp>
        <stp>912828DH0 Govt</stp>
        <stp>IDX_RATIO</stp>
        <stp>1/14/2008</stp>
        <stp>1/14/2008</stp>
        <stp>[Fixed Income  Prices 2004-2009.xlsx]TIPS!R784C68</stp>
        <tr r="BP784" s="1"/>
      </tp>
      <tp>
        <v>1.04725</v>
        <stp/>
        <stp>##V3_BDHV12</stp>
        <stp>912828GN4 Govt</stp>
        <stp>IDX_RATIO</stp>
        <stp>5/20/2009</stp>
        <stp>5/20/2009</stp>
        <stp>[Fixed Income  Prices 2004-2009.xlsx]TIPS!R546C40</stp>
        <tr r="AN546" s="1"/>
      </tp>
      <tp>
        <v>1.12446</v>
        <stp/>
        <stp>##V3_BDHV12</stp>
        <stp>912828AF7 Govt</stp>
        <stp>IDX_RATIO</stp>
        <stp>3/20/2007</stp>
        <stp>3/20/2007</stp>
        <stp>[Fixed Income  Prices 2004-2009.xlsx]TIPS!R695C44</stp>
        <tr r="AR695" s="1"/>
      </tp>
      <tp>
        <v>1.0629599999999999</v>
        <stp/>
        <stp>##V3_BDHV12</stp>
        <stp>912828GN4 Govt</stp>
        <stp>IDX_RATIO</stp>
        <stp>7/16/2008</stp>
        <stp>7/16/2008</stp>
        <stp>[Fixed Income  Prices 2004-2009.xlsx]TIPS!R326C40</stp>
        <tr r="AN326" s="1"/>
      </tp>
      <tp>
        <v>1.04552</v>
        <stp/>
        <stp>##V3_BDHV12</stp>
        <stp>912828GN4 Govt</stp>
        <stp>IDX_RATIO</stp>
        <stp>4/30/2009</stp>
        <stp>4/30/2009</stp>
        <stp>[Fixed Income  Prices 2004-2009.xlsx]TIPS!R532C40</stp>
        <tr r="AN532" s="1"/>
      </tp>
      <tp>
        <v>1.0314700000000001</v>
        <stp/>
        <stp>##V3_BDHV12</stp>
        <stp>912828FL9 Govt</stp>
        <stp>IDX_RATIO</stp>
        <stp>9/27/2007</stp>
        <stp>9/27/2007</stp>
        <stp>[Fixed Income  Prices 2004-2009.xlsx]TIPS!R320C80</stp>
        <tr r="CB320" s="1"/>
      </tp>
      <tp>
        <v>1.04759</v>
        <stp/>
        <stp>##V3_BDHV12</stp>
        <stp>912828FL9 Govt</stp>
        <stp>IDX_RATIO</stp>
        <stp>4/13/2009</stp>
        <stp>4/13/2009</stp>
        <stp>[Fixed Income  Prices 2004-2009.xlsx]TIPS!R722C80</stp>
        <tr r="CB722" s="1"/>
      </tp>
      <tp>
        <v>1.08508</v>
        <stp/>
        <stp>##V3_BDHV12</stp>
        <stp>912828FB1 Govt</stp>
        <stp>IDX_RATIO</stp>
        <stp>9/29/2009</stp>
        <stp>9/29/2009</stp>
        <stp>[Fixed Income  Prices 2004-2009.xlsx]TIPS!R900C32</stp>
        <tr r="AF900" s="1"/>
      </tp>
      <tp>
        <v>1.02556</v>
        <stp/>
        <stp>##V3_BDHV12</stp>
        <stp>912828EA4 Govt</stp>
        <stp>IDX_RATIO</stp>
        <stp>5/23/2006</stp>
        <stp>5/23/2006</stp>
        <stp>[Fixed Income  Prices 2004-2009.xlsx]TIPS!R226C72</stp>
        <tr r="BT226" s="1"/>
      </tp>
      <tp>
        <v>1.0620799999999999</v>
        <stp/>
        <stp>##V3_BDHV12</stp>
        <stp>912828AF7 Govt</stp>
        <stp>IDX_RATIO</stp>
        <stp>1/20/2005</stp>
        <stp>1/20/2005</stp>
        <stp>[Fixed Income  Prices 2004-2009.xlsx]TIPS!R134C44</stp>
        <tr r="AR134" s="1"/>
      </tp>
      <tp>
        <v>1.10029</v>
        <stp/>
        <stp>##V3_BDHV12</stp>
        <stp>912828FB1 Govt</stp>
        <stp>IDX_RATIO</stp>
        <stp>8/26/2008</stp>
        <stp>8/26/2008</stp>
        <stp>[Fixed Income  Prices 2004-2009.xlsx]TIPS!R615C32</stp>
        <tr r="AF615" s="1"/>
      </tp>
      <tp>
        <v>1.12025</v>
        <stp/>
        <stp>##V3_BDHV12</stp>
        <stp>912828EA4 Govt</stp>
        <stp>IDX_RATIO</stp>
        <stp>8/19/2008</stp>
        <stp>8/19/2008</stp>
        <stp>[Fixed Income  Prices 2004-2009.xlsx]TIPS!R811C72</stp>
        <tr r="BT811" s="1"/>
      </tp>
      <tp>
        <v>1.04582</v>
        <stp/>
        <stp>##V3_BDHV12</stp>
        <stp>912828FB1 Govt</stp>
        <stp>IDX_RATIO</stp>
        <stp>7/23/2007</stp>
        <stp>7/23/2007</stp>
        <stp>[Fixed Income  Prices 2004-2009.xlsx]TIPS!R329C32</stp>
        <tr r="AF329" s="1"/>
      </tp>
      <tp>
        <v>1.0218</v>
        <stp/>
        <stp>##V3_BDHV12</stp>
        <stp>912828FB1 Govt</stp>
        <stp>IDX_RATIO</stp>
        <stp>4/12/2007</stp>
        <stp>4/12/2007</stp>
        <stp>[Fixed Income  Prices 2004-2009.xlsx]TIPS!R257C32</stp>
        <tr r="AF257" s="1"/>
      </tp>
      <tp>
        <v>1.0450999999999999</v>
        <stp/>
        <stp>##V3_BDHV12</stp>
        <stp>912828EA4 Govt</stp>
        <stp>IDX_RATIO</stp>
        <stp>4/25/2007</stp>
        <stp>4/25/2007</stp>
        <stp>[Fixed Income  Prices 2004-2009.xlsx]TIPS!R467C72</stp>
        <tr r="BT467" s="1"/>
      </tp>
      <tp>
        <v>1.05816</v>
        <stp/>
        <stp>##V3_BDHV12</stp>
        <stp>912828FL9 Govt</stp>
        <stp>IDX_RATIO</stp>
        <stp>7/24/2009</stp>
        <stp>7/24/2009</stp>
        <stp>[Fixed Income  Prices 2004-2009.xlsx]TIPS!R796C80</stp>
        <tr r="CB796" s="1"/>
      </tp>
      <tp>
        <v>1.06104</v>
        <stp/>
        <stp>##V3_BDHV12</stp>
        <stp>912828AF7 Govt</stp>
        <stp>IDX_RATIO</stp>
        <stp>2/10/2005</stp>
        <stp>2/10/2005</stp>
        <stp>[Fixed Income  Prices 2004-2009.xlsx]TIPS!R149C44</stp>
        <tr r="AR149" s="1"/>
      </tp>
      <tp>
        <v>1.0306900000000001</v>
        <stp/>
        <stp>##V3_BDHV12</stp>
        <stp>912828EA4 Govt</stp>
        <stp>IDX_RATIO</stp>
        <stp>6/13/2006</stp>
        <stp>6/13/2006</stp>
        <stp>[Fixed Income  Prices 2004-2009.xlsx]TIPS!R241C72</stp>
        <tr r="BT241" s="1"/>
      </tp>
      <tp>
        <v>1.05169</v>
        <stp/>
        <stp>##V3_BDHV12</stp>
        <stp>912828GN4 Govt</stp>
        <stp>IDX_RATIO</stp>
        <stp>5/30/2008</stp>
        <stp>5/30/2008</stp>
        <stp>[Fixed Income  Prices 2004-2009.xlsx]TIPS!R293C40</stp>
        <tr r="AN293" s="1"/>
      </tp>
      <tp>
        <v>1.0496300000000001</v>
        <stp/>
        <stp>##V3_BDHV12</stp>
        <stp>912828GN4 Govt</stp>
        <stp>IDX_RATIO</stp>
        <stp>6/17/2009</stp>
        <stp>6/17/2009</stp>
        <stp>[Fixed Income  Prices 2004-2009.xlsx]TIPS!R566C40</stp>
        <tr r="AN566" s="1"/>
      </tp>
      <tp>
        <v>1.08514</v>
        <stp/>
        <stp>##V3_BDHV12</stp>
        <stp>912828FB1 Govt</stp>
        <stp>IDX_RATIO</stp>
        <stp>9/28/2009</stp>
        <stp>9/28/2009</stp>
        <stp>[Fixed Income  Prices 2004-2009.xlsx]TIPS!R899C32</stp>
        <tr r="AF899" s="1"/>
      </tp>
      <tp>
        <v>1.1047400000000001</v>
        <stp/>
        <stp>##V3_BDHV12</stp>
        <stp>912828AF7 Govt</stp>
        <stp>IDX_RATIO</stp>
        <stp>1/12/2006</stp>
        <stp>1/12/2006</stp>
        <stp>[Fixed Income  Prices 2004-2009.xlsx]TIPS!R387C44</stp>
        <tr r="AR387" s="1"/>
      </tp>
      <tp>
        <v>1.04782</v>
        <stp/>
        <stp>##V3_BDHV12</stp>
        <stp>912828GN4 Govt</stp>
        <stp>IDX_RATIO</stp>
        <stp>5/27/2009</stp>
        <stp>5/27/2009</stp>
        <stp>[Fixed Income  Prices 2004-2009.xlsx]TIPS!R551C40</stp>
        <tr r="AN551" s="1"/>
      </tp>
      <tp>
        <v>1.03156</v>
        <stp/>
        <stp>##V3_BDHV12</stp>
        <stp>912828FL9 Govt</stp>
        <stp>IDX_RATIO</stp>
        <stp>8/30/2007</stp>
        <stp>8/30/2007</stp>
        <stp>[Fixed Income  Prices 2004-2009.xlsx]TIPS!R300C80</stp>
        <tr r="CB300" s="1"/>
      </tp>
      <tp>
        <v>1.0615300000000001</v>
        <stp/>
        <stp>##V3_BDHV12</stp>
        <stp>912828GN4 Govt</stp>
        <stp>IDX_RATIO</stp>
        <stp>7/11/2008</stp>
        <stp>7/11/2008</stp>
        <stp>[Fixed Income  Prices 2004-2009.xlsx]TIPS!R323C40</stp>
        <tr r="AN323" s="1"/>
      </tp>
      <tp>
        <v>1.0315300000000001</v>
        <stp/>
        <stp>##V3_BDHV12</stp>
        <stp>912828FL9 Govt</stp>
        <stp>IDX_RATIO</stp>
        <stp>9/20/2007</stp>
        <stp>9/20/2007</stp>
        <stp>[Fixed Income  Prices 2004-2009.xlsx]TIPS!R315C80</stp>
        <tr r="CB315" s="1"/>
      </tp>
      <tp>
        <v>1.06267</v>
        <stp/>
        <stp>##V3_BDHV12</stp>
        <stp>912828FL9 Govt</stp>
        <stp>IDX_RATIO</stp>
        <stp>6/26/2008</stp>
        <stp>6/26/2008</stp>
        <stp>[Fixed Income  Prices 2004-2009.xlsx]TIPS!R515C80</stp>
        <tr r="CB515" s="1"/>
      </tp>
      <tp>
        <v>1.0477700000000001</v>
        <stp/>
        <stp>##V3_BDHV12</stp>
        <stp>912828FL9 Govt</stp>
        <stp>IDX_RATIO</stp>
        <stp>4/14/2009</stp>
        <stp>4/14/2009</stp>
        <stp>[Fixed Income  Prices 2004-2009.xlsx]TIPS!R723C80</stp>
        <tr r="CB723" s="1"/>
      </tp>
      <tp>
        <v>1.0253699999999999</v>
        <stp/>
        <stp>##V3_BDHV12</stp>
        <stp>912828EA4 Govt</stp>
        <stp>IDX_RATIO</stp>
        <stp>5/22/2006</stp>
        <stp>5/22/2006</stp>
        <stp>[Fixed Income  Prices 2004-2009.xlsx]TIPS!R225C72</stp>
        <tr r="BT225" s="1"/>
      </tp>
      <tp>
        <v>1.1006400000000001</v>
        <stp/>
        <stp>##V3_BDHV12</stp>
        <stp>912828FB1 Govt</stp>
        <stp>IDX_RATIO</stp>
        <stp>8/27/2008</stp>
        <stp>8/27/2008</stp>
        <stp>[Fixed Income  Prices 2004-2009.xlsx]TIPS!R616C32</stp>
        <tr r="AF616" s="1"/>
      </tp>
      <tp>
        <v>1.06209</v>
        <stp/>
        <stp>##V3_BDHV12</stp>
        <stp>912828AF7 Govt</stp>
        <stp>IDX_RATIO</stp>
        <stp>1/21/2005</stp>
        <stp>1/21/2005</stp>
        <stp>[Fixed Income  Prices 2004-2009.xlsx]TIPS!R135C44</stp>
        <tr r="AR135" s="1"/>
      </tp>
      <tp>
        <v>1.1198900000000001</v>
        <stp/>
        <stp>##V3_BDHV12</stp>
        <stp>912828EA4 Govt</stp>
        <stp>IDX_RATIO</stp>
        <stp>8/18/2008</stp>
        <stp>8/18/2008</stp>
        <stp>[Fixed Income  Prices 2004-2009.xlsx]TIPS!R810C72</stp>
        <tr r="BT810" s="1"/>
      </tp>
      <tp>
        <v>1.12523</v>
        <stp/>
        <stp>##V3_BDHV12</stp>
        <stp>912828AF7 Govt</stp>
        <stp>IDX_RATIO</stp>
        <stp>3/27/2007</stp>
        <stp>3/27/2007</stp>
        <stp>[Fixed Income  Prices 2004-2009.xlsx]TIPS!R700C44</stp>
        <tr r="AR700" s="1"/>
      </tp>
      <tp>
        <v>1.09534</v>
        <stp/>
        <stp>##V3_BDHV12</stp>
        <stp>912828AF7 Govt</stp>
        <stp>IDX_RATIO</stp>
        <stp>2/24/2006</stp>
        <stp>2/24/2006</stp>
        <stp>[Fixed Income  Prices 2004-2009.xlsx]TIPS!R418C44</stp>
        <tr r="AR418" s="1"/>
      </tp>
      <tp>
        <v>1.0746800000000001</v>
        <stp/>
        <stp>##V3_BDHV12</stp>
        <stp>912828BD1 Govt</stp>
        <stp>IDX_RATIO</stp>
        <stp>3/13/2006</stp>
        <stp>3/13/2006</stp>
        <stp>[Fixed Income  Prices 2004-2009.xlsx]TIPS!R429C52</stp>
        <tr r="AZ429" s="1"/>
      </tp>
      <tp>
        <v>1.05263</v>
        <stp/>
        <stp>##V3_BDHV12</stp>
        <stp>912828FL9 Govt</stp>
        <stp>IDX_RATIO</stp>
        <stp>5/16/2008</stp>
        <stp>5/16/2008</stp>
        <stp>[Fixed Income  Prices 2004-2009.xlsx]TIPS!R486C80</stp>
        <tr r="CB486" s="1"/>
      </tp>
      <tp>
        <v>1.0219800000000001</v>
        <stp/>
        <stp>##V3_BDHV12</stp>
        <stp>912828FB1 Govt</stp>
        <stp>IDX_RATIO</stp>
        <stp>4/13/2007</stp>
        <stp>4/13/2007</stp>
        <stp>[Fixed Income  Prices 2004-2009.xlsx]TIPS!R258C32</stp>
        <tr r="AF258" s="1"/>
      </tp>
      <tp>
        <v>1.0449200000000001</v>
        <stp/>
        <stp>##V3_BDHV12</stp>
        <stp>912828EA4 Govt</stp>
        <stp>IDX_RATIO</stp>
        <stp>4/24/2007</stp>
        <stp>4/24/2007</stp>
        <stp>[Fixed Income  Prices 2004-2009.xlsx]TIPS!R466C72</stp>
        <tr r="BT466" s="1"/>
      </tp>
      <tp>
        <v>1.0609</v>
        <stp/>
        <stp>##V3_BDHV12</stp>
        <stp>912828AF7 Govt</stp>
        <stp>IDX_RATIO</stp>
        <stp>2/11/2005</stp>
        <stp>2/11/2005</stp>
        <stp>[Fixed Income  Prices 2004-2009.xlsx]TIPS!R150C44</stp>
        <tr r="AR150" s="1"/>
      </tp>
      <tp>
        <v>1.0304</v>
        <stp/>
        <stp>##V3_BDHV12</stp>
        <stp>912828EA4 Govt</stp>
        <stp>IDX_RATIO</stp>
        <stp>6/12/2006</stp>
        <stp>6/12/2006</stp>
        <stp>[Fixed Income  Prices 2004-2009.xlsx]TIPS!R240C72</stp>
        <tr r="BT240" s="1"/>
      </tp>
      <tp>
        <v>1.0422199999999999</v>
        <stp/>
        <stp>##V3_BDHV12</stp>
        <stp>912828GN4 Govt</stp>
        <stp>IDX_RATIO</stp>
        <stp>4/21/2008</stp>
        <stp>4/21/2008</stp>
        <stp>[Fixed Income  Prices 2004-2009.xlsx]TIPS!R264C40</stp>
        <tr r="AN264" s="1"/>
      </tp>
      <tp>
        <v>1.03016</v>
        <stp/>
        <stp>##V3_BDHV12</stp>
        <stp>912828HN3 Govt</stp>
        <stp>IDX_RATIO</stp>
        <stp>7/18/2008</stp>
        <stp>7/18/2008</stp>
        <stp>[Fixed Income  Prices 2004-2009.xlsx]TIPS!R141C92</stp>
        <tr r="CN141" s="1"/>
      </tp>
      <tp>
        <v>1.0495399999999999</v>
        <stp/>
        <stp>##V3_BDHV12</stp>
        <stp>912828GN4 Govt</stp>
        <stp>IDX_RATIO</stp>
        <stp>6/16/2009</stp>
        <stp>6/16/2009</stp>
        <stp>[Fixed Income  Prices 2004-2009.xlsx]TIPS!R565C40</stp>
        <tr r="AN565" s="1"/>
      </tp>
      <tp>
        <v>1.1044499999999999</v>
        <stp/>
        <stp>##V3_BDHV12</stp>
        <stp>912828AF7 Govt</stp>
        <stp>IDX_RATIO</stp>
        <stp>1/13/2006</stp>
        <stp>1/13/2006</stp>
        <stp>[Fixed Income  Prices 2004-2009.xlsx]TIPS!R388C44</stp>
        <tr r="AR388" s="1"/>
      </tp>
      <tp>
        <v>1.1251199999999999</v>
        <stp/>
        <stp>##V3_BDHV12</stp>
        <stp>912828AF7 Govt</stp>
        <stp>IDX_RATIO</stp>
        <stp>3/26/2007</stp>
        <stp>3/26/2007</stp>
        <stp>[Fixed Income  Prices 2004-2009.xlsx]TIPS!R699C44</stp>
        <tr r="AR699" s="1"/>
      </tp>
      <tp>
        <v>1.0477399999999999</v>
        <stp/>
        <stp>##V3_BDHV12</stp>
        <stp>912828GN4 Govt</stp>
        <stp>IDX_RATIO</stp>
        <stp>5/26/2009</stp>
        <stp>5/26/2009</stp>
        <stp>[Fixed Income  Prices 2004-2009.xlsx]TIPS!R550C40</stp>
        <tr r="AN550" s="1"/>
      </tp>
      <tp>
        <v>1.03163</v>
        <stp/>
        <stp>##V3_BDHV12</stp>
        <stp>912828FL9 Govt</stp>
        <stp>IDX_RATIO</stp>
        <stp>8/31/2007</stp>
        <stp>8/31/2007</stp>
        <stp>[Fixed Income  Prices 2004-2009.xlsx]TIPS!R301C80</stp>
        <tr r="CB301" s="1"/>
      </tp>
      <tp>
        <v>1.06124</v>
        <stp/>
        <stp>##V3_BDHV12</stp>
        <stp>912828GN4 Govt</stp>
        <stp>IDX_RATIO</stp>
        <stp>7/10/2008</stp>
        <stp>7/10/2008</stp>
        <stp>[Fixed Income  Prices 2004-2009.xlsx]TIPS!R322C40</stp>
        <tr r="AN322" s="1"/>
      </tp>
      <tp>
        <v>1.03152</v>
        <stp/>
        <stp>##V3_BDHV12</stp>
        <stp>912828FL9 Govt</stp>
        <stp>IDX_RATIO</stp>
        <stp>9/21/2007</stp>
        <stp>9/21/2007</stp>
        <stp>[Fixed Income  Prices 2004-2009.xlsx]TIPS!R316C80</stp>
        <tr r="CB316" s="1"/>
      </tp>
      <tp>
        <v>1.06288</v>
        <stp/>
        <stp>##V3_BDHV12</stp>
        <stp>912828FL9 Govt</stp>
        <stp>IDX_RATIO</stp>
        <stp>6/27/2008</stp>
        <stp>6/27/2008</stp>
        <stp>[Fixed Income  Prices 2004-2009.xlsx]TIPS!R516C80</stp>
        <tr r="CB516" s="1"/>
      </tp>
      <tp>
        <v>1.0479400000000001</v>
        <stp/>
        <stp>##V3_BDHV12</stp>
        <stp>912828FL9 Govt</stp>
        <stp>IDX_RATIO</stp>
        <stp>4/15/2009</stp>
        <stp>4/15/2009</stp>
        <stp>[Fixed Income  Prices 2004-2009.xlsx]TIPS!R724C80</stp>
        <tr r="CB724" s="1"/>
      </tp>
      <tp>
        <v>1.00709</v>
        <stp/>
        <stp>##V3_BDHV12</stp>
        <stp>912810FR4 Govt</stp>
        <stp>IDX_RATIO</stp>
        <stp>11/26/2004</stp>
        <stp>11/26/2004</stp>
        <stp>[Fixed Income  Prices 2004-2009.xlsx]TIPS!R92C108</stp>
        <tr r="DD92" s="1"/>
      </tp>
      <tp>
        <v>1.09775</v>
        <stp/>
        <stp>##V3_BDHV12</stp>
        <stp>912828BD1 Govt</stp>
        <stp>IDX_RATIO</stp>
        <stp>2/12/2007</stp>
        <stp>2/12/2007</stp>
        <stp>[Fixed Income  Prices 2004-2009.xlsx]TIPS!R669C52</stp>
        <tr r="AZ669" s="1"/>
      </tp>
      <tp>
        <v>1.0657399999999999</v>
        <stp/>
        <stp>##V3_BDHV12</stp>
        <stp>912828EA4 Govt</stp>
        <stp>IDX_RATIO</stp>
        <stp>7/16/2007</stp>
        <stp>7/16/2007</stp>
        <stp>[Fixed Income  Prices 2004-2009.xlsx]TIPS!R525C72</stp>
        <tr r="BT525" s="1"/>
      </tp>
      <tp>
        <v>1.09487</v>
        <stp/>
        <stp>##V3_BDHV12</stp>
        <stp>912828AF7 Govt</stp>
        <stp>IDX_RATIO</stp>
        <stp>2/27/2006</stp>
        <stp>2/27/2006</stp>
        <stp>[Fixed Income  Prices 2004-2009.xlsx]TIPS!R419C44</stp>
        <tr r="AR419" s="1"/>
      </tp>
      <tp>
        <v>1.0976399999999999</v>
        <stp/>
        <stp>##V3_BDHV12</stp>
        <stp>912828BD1 Govt</stp>
        <stp>IDX_RATIO</stp>
        <stp>1/22/2007</stp>
        <stp>1/22/2007</stp>
        <stp>[Fixed Income  Prices 2004-2009.xlsx]TIPS!R654C52</stp>
        <tr r="AZ654" s="1"/>
      </tp>
      <tp>
        <v>1.07389</v>
        <stp/>
        <stp>##V3_BDHV12</stp>
        <stp>912828BD1 Govt</stp>
        <stp>IDX_RATIO</stp>
        <stp>3/10/2006</stp>
        <stp>3/10/2006</stp>
        <stp>[Fixed Income  Prices 2004-2009.xlsx]TIPS!R428C52</stp>
        <tr r="AZ428" s="1"/>
      </tp>
      <tp>
        <v>1.0168600000000001</v>
        <stp/>
        <stp>##V3_BDHV12</stp>
        <stp>912828HN3 Govt</stp>
        <stp>IDX_RATIO</stp>
        <stp>6/19/2009</stp>
        <stp>6/19/2009</stp>
        <stp>[Fixed Income  Prices 2004-2009.xlsx]TIPS!R381C92</stp>
        <tr r="CN381" s="1"/>
      </tp>
      <tp>
        <v>1.0523400000000001</v>
        <stp/>
        <stp>##V3_BDHV12</stp>
        <stp>912828FL9 Govt</stp>
        <stp>IDX_RATIO</stp>
        <stp>5/15/2008</stp>
        <stp>5/15/2008</stp>
        <stp>[Fixed Income  Prices 2004-2009.xlsx]TIPS!R485C80</stp>
        <tr r="CB485" s="1"/>
      </tp>
      <tp>
        <v>1.0454699999999999</v>
        <stp/>
        <stp>##V3_BDHV12</stp>
        <stp>912828EA4 Govt</stp>
        <stp>IDX_RATIO</stp>
        <stp>4/27/2007</stp>
        <stp>4/27/2007</stp>
        <stp>[Fixed Income  Prices 2004-2009.xlsx]TIPS!R469C72</stp>
        <tr r="BT469" s="1"/>
      </tp>
      <tp>
        <v>1.0214300000000001</v>
        <stp/>
        <stp>##V3_BDHV12</stp>
        <stp>912828FB1 Govt</stp>
        <stp>IDX_RATIO</stp>
        <stp>4/10/2007</stp>
        <stp>4/10/2007</stp>
        <stp>[Fixed Income  Prices 2004-2009.xlsx]TIPS!R255C32</stp>
        <tr r="AF255" s="1"/>
      </tp>
      <tp>
        <v>1.0423199999999999</v>
        <stp/>
        <stp>##V3_BDHV12</stp>
        <stp>912828GN4 Govt</stp>
        <stp>IDX_RATIO</stp>
        <stp>4/22/2008</stp>
        <stp>4/22/2008</stp>
        <stp>[Fixed Income  Prices 2004-2009.xlsx]TIPS!R265C40</stp>
        <tr r="AN265" s="1"/>
      </tp>
      <tp>
        <v>1.09632</v>
        <stp/>
        <stp>##V3_BDHV12</stp>
        <stp>912828DH0 Govt</stp>
        <stp>IDX_RATIO</stp>
        <stp>1/11/2008</stp>
        <stp>1/11/2008</stp>
        <stp>[Fixed Income  Prices 2004-2009.xlsx]TIPS!R783C68</stp>
        <tr r="BP783" s="1"/>
      </tp>
      <tp>
        <v>1.04945</v>
        <stp/>
        <stp>##V3_BDHV12</stp>
        <stp>912828GN4 Govt</stp>
        <stp>IDX_RATIO</stp>
        <stp>6/15/2009</stp>
        <stp>6/15/2009</stp>
        <stp>[Fixed Income  Prices 2004-2009.xlsx]TIPS!R564C40</stp>
        <tr r="AN564" s="1"/>
      </tp>
      <tp>
        <v>1.04766</v>
        <stp/>
        <stp>##V3_BDHV12</stp>
        <stp>912828GN4 Govt</stp>
        <stp>IDX_RATIO</stp>
        <stp>5/25/2009</stp>
        <stp>5/25/2009</stp>
        <stp>[Fixed Income  Prices 2004-2009.xlsx]TIPS!R549C40</stp>
        <tr r="AN549" s="1"/>
      </tp>
      <tp>
        <v>1.0150999999999999</v>
        <stp/>
        <stp>##V3_BDHV12</stp>
        <stp>912828HN3 Govt</stp>
        <stp>IDX_RATIO</stp>
        <stp>5/29/2009</stp>
        <stp>5/29/2009</stp>
        <stp>[Fixed Income  Prices 2004-2009.xlsx]TIPS!R366C92</stp>
        <tr r="CN366" s="1"/>
      </tp>
      <tp>
        <v>1.10531</v>
        <stp/>
        <stp>##V3_BDHV12</stp>
        <stp>912828AF7 Govt</stp>
        <stp>IDX_RATIO</stp>
        <stp>1/10/2006</stp>
        <stp>1/10/2006</stp>
        <stp>[Fixed Income  Prices 2004-2009.xlsx]TIPS!R385C44</stp>
        <tr r="AR385" s="1"/>
      </tp>
      <tp>
        <v>1.0622400000000001</v>
        <stp/>
        <stp>##V3_BDHV12</stp>
        <stp>912828FL9 Govt</stp>
        <stp>IDX_RATIO</stp>
        <stp>6/24/2008</stp>
        <stp>6/24/2008</stp>
        <stp>[Fixed Income  Prices 2004-2009.xlsx]TIPS!R513C80</stp>
        <tr r="CB513" s="1"/>
      </tp>
      <tp>
        <v>1.0378099999999999</v>
        <stp/>
        <stp>##V3_BDHV12</stp>
        <stp>912828BD1 Govt</stp>
        <stp>IDX_RATIO</stp>
        <stp>3/25/2005</stp>
        <stp>3/25/2005</stp>
        <stp>[Fixed Income  Prices 2004-2009.xlsx]TIPS!R180C52</stp>
        <tr r="AZ180" s="1"/>
      </tp>
      <tp>
        <v>1.0481100000000001</v>
        <stp/>
        <stp>##V3_BDHV12</stp>
        <stp>912828FL9 Govt</stp>
        <stp>IDX_RATIO</stp>
        <stp>4/16/2009</stp>
        <stp>4/16/2009</stp>
        <stp>[Fixed Income  Prices 2004-2009.xlsx]TIPS!R725C80</stp>
        <tr r="CB725" s="1"/>
      </tp>
      <tp>
        <v>1.0063800000000001</v>
        <stp/>
        <stp>##V3_BDHV12</stp>
        <stp>912810FR4 Govt</stp>
        <stp>IDX_RATIO</stp>
        <stp>11/16/2004</stp>
        <stp>11/16/2004</stp>
        <stp>[Fixed Income  Prices 2004-2009.xlsx]TIPS!R84C108</stp>
        <tr r="DD84" s="1"/>
      </tp>
      <tp>
        <v>1.0377400000000001</v>
        <stp/>
        <stp>##V3_BDHV12</stp>
        <stp>912828BD1 Govt</stp>
        <stp>IDX_RATIO</stp>
        <stp>3/24/2005</stp>
        <stp>3/24/2005</stp>
        <stp>[Fixed Income  Prices 2004-2009.xlsx]TIPS!R179C52</stp>
        <tr r="AZ179" s="1"/>
      </tp>
      <tp>
        <v>1.09781</v>
        <stp/>
        <stp>##V3_BDHV12</stp>
        <stp>912828BD1 Govt</stp>
        <stp>IDX_RATIO</stp>
        <stp>2/13/2007</stp>
        <stp>2/13/2007</stp>
        <stp>[Fixed Income  Prices 2004-2009.xlsx]TIPS!R670C52</stp>
        <tr r="AZ670" s="1"/>
      </tp>
      <tp>
        <v>1.0999300000000001</v>
        <stp/>
        <stp>##V3_BDHV12</stp>
        <stp>912828FB1 Govt</stp>
        <stp>IDX_RATIO</stp>
        <stp>8/25/2008</stp>
        <stp>8/25/2008</stp>
        <stp>[Fixed Income  Prices 2004-2009.xlsx]TIPS!R614C32</stp>
        <tr r="AF614" s="1"/>
      </tp>
      <tp>
        <v>1.06595</v>
        <stp/>
        <stp>##V3_BDHV12</stp>
        <stp>912828EA4 Govt</stp>
        <stp>IDX_RATIO</stp>
        <stp>7/17/2007</stp>
        <stp>7/17/2007</stp>
        <stp>[Fixed Income  Prices 2004-2009.xlsx]TIPS!R526C72</stp>
        <tr r="BT526" s="1"/>
      </tp>
      <tp>
        <v>1.04521</v>
        <stp/>
        <stp>##V3_BDHV12</stp>
        <stp>912828FB1 Govt</stp>
        <stp>IDX_RATIO</stp>
        <stp>7/20/2007</stp>
        <stp>7/20/2007</stp>
        <stp>[Fixed Income  Prices 2004-2009.xlsx]TIPS!R328C32</stp>
        <tr r="AF328" s="1"/>
      </tp>
      <tp>
        <v>1.09758</v>
        <stp/>
        <stp>##V3_BDHV12</stp>
        <stp>912828BD1 Govt</stp>
        <stp>IDX_RATIO</stp>
        <stp>1/23/2007</stp>
        <stp>1/23/2007</stp>
        <stp>[Fixed Income  Prices 2004-2009.xlsx]TIPS!R655C52</stp>
        <tr r="AZ655" s="1"/>
      </tp>
      <tp>
        <v>1.01677</v>
        <stp/>
        <stp>##V3_BDHV12</stp>
        <stp>912828HN3 Govt</stp>
        <stp>IDX_RATIO</stp>
        <stp>6/18/2009</stp>
        <stp>6/18/2009</stp>
        <stp>[Fixed Income  Prices 2004-2009.xlsx]TIPS!R380C92</stp>
        <tr r="CN380" s="1"/>
      </tp>
      <tp>
        <v>1.0520499999999999</v>
        <stp/>
        <stp>##V3_BDHV12</stp>
        <stp>912828FL9 Govt</stp>
        <stp>IDX_RATIO</stp>
        <stp>5/14/2008</stp>
        <stp>5/14/2008</stp>
        <stp>[Fixed Income  Prices 2004-2009.xlsx]TIPS!R484C80</stp>
        <tr r="CB484" s="1"/>
      </tp>
      <tp>
        <v>1.0452900000000001</v>
        <stp/>
        <stp>##V3_BDHV12</stp>
        <stp>912828EA4 Govt</stp>
        <stp>IDX_RATIO</stp>
        <stp>4/26/2007</stp>
        <stp>4/26/2007</stp>
        <stp>[Fixed Income  Prices 2004-2009.xlsx]TIPS!R468C72</stp>
        <tr r="BT468" s="1"/>
      </tp>
      <tp>
        <v>1.02162</v>
        <stp/>
        <stp>##V3_BDHV12</stp>
        <stp>912828FB1 Govt</stp>
        <stp>IDX_RATIO</stp>
        <stp>4/11/2007</stp>
        <stp>4/11/2007</stp>
        <stp>[Fixed Income  Prices 2004-2009.xlsx]TIPS!R256C32</stp>
        <tr r="AF256" s="1"/>
      </tp>
      <tp>
        <v>1.0584500000000001</v>
        <stp/>
        <stp>##V3_BDHV12</stp>
        <stp>912828FL9 Govt</stp>
        <stp>IDX_RATIO</stp>
        <stp>7/27/2009</stp>
        <stp>7/27/2009</stp>
        <stp>[Fixed Income  Prices 2004-2009.xlsx]TIPS!R797C80</stp>
        <tr r="CB797" s="1"/>
      </tp>
      <tp>
        <v>1.07616</v>
        <stp/>
        <stp>##V3_BDHV12</stp>
        <stp>912828BD1 Govt</stp>
        <stp>IDX_RATIO</stp>
        <stp>1/31/2006</stp>
        <stp>1/31/2006</stp>
        <stp>[Fixed Income  Prices 2004-2009.xlsx]TIPS!R400C52</stp>
        <tr r="AZ400" s="1"/>
      </tp>
      <tp>
        <v>1.0424199999999999</v>
        <stp/>
        <stp>##V3_BDHV12</stp>
        <stp>912828GN4 Govt</stp>
        <stp>IDX_RATIO</stp>
        <stp>4/23/2008</stp>
        <stp>4/23/2008</stp>
        <stp>[Fixed Income  Prices 2004-2009.xlsx]TIPS!R266C40</stp>
        <tr r="AN266" s="1"/>
      </tp>
      <tp>
        <v>1.0961099999999999</v>
        <stp/>
        <stp>##V3_BDHV12</stp>
        <stp>912828DH0 Govt</stp>
        <stp>IDX_RATIO</stp>
        <stp>1/10/2008</stp>
        <stp>1/10/2008</stp>
        <stp>[Fixed Income  Prices 2004-2009.xlsx]TIPS!R782C68</stp>
        <tr r="BP782" s="1"/>
      </tp>
      <tp>
        <v>1.10503</v>
        <stp/>
        <stp>##V3_BDHV12</stp>
        <stp>912828AF7 Govt</stp>
        <stp>IDX_RATIO</stp>
        <stp>1/11/2006</stp>
        <stp>1/11/2006</stp>
        <stp>[Fixed Income  Prices 2004-2009.xlsx]TIPS!R386C44</stp>
        <tr r="AR386" s="1"/>
      </tp>
      <tp>
        <v>1.01502</v>
        <stp/>
        <stp>##V3_BDHV12</stp>
        <stp>912828HN3 Govt</stp>
        <stp>IDX_RATIO</stp>
        <stp>5/28/2009</stp>
        <stp>5/28/2009</stp>
        <stp>[Fixed Income  Prices 2004-2009.xlsx]TIPS!R365C92</stp>
        <tr r="CN365" s="1"/>
      </tp>
      <tp>
        <v>1.0624499999999999</v>
        <stp/>
        <stp>##V3_BDHV12</stp>
        <stp>912828FL9 Govt</stp>
        <stp>IDX_RATIO</stp>
        <stp>6/25/2008</stp>
        <stp>6/25/2008</stp>
        <stp>[Fixed Income  Prices 2004-2009.xlsx]TIPS!R514C80</stp>
        <tr r="CB514" s="1"/>
      </tp>
      <tp>
        <v>1.0482899999999999</v>
        <stp/>
        <stp>##V3_BDHV12</stp>
        <stp>912828FL9 Govt</stp>
        <stp>IDX_RATIO</stp>
        <stp>4/17/2009</stp>
        <stp>4/17/2009</stp>
        <stp>[Fixed Income  Prices 2004-2009.xlsx]TIPS!R726C80</stp>
        <tr r="CB726" s="1"/>
      </tp>
      <tp>
        <v>1.01915</v>
        <stp/>
        <stp>##V3_BDHV12</stp>
        <stp>912828HW3 Govt</stp>
        <stp>IDX_RATIO</stp>
        <stp>10/5/2009</stp>
        <stp>10/5/2009</stp>
        <stp>[Fixed Income  Prices 2004-2009.xlsx]TIPS!R383C48</stp>
        <tr r="AV383" s="1"/>
      </tp>
      <tp>
        <v>1.02118</v>
        <stp/>
        <stp>##V3_BDHV12</stp>
        <stp>912828HW3 Govt</stp>
        <stp>IDX_RATIO</stp>
        <stp>11/3/2009</stp>
        <stp>11/3/2009</stp>
        <stp>[Fixed Income  Prices 2004-2009.xlsx]TIPS!R404C48</stp>
        <tr r="AV404" s="1"/>
      </tp>
      <tp>
        <v>1.0211600000000001</v>
        <stp/>
        <stp>##V3_BDHV12</stp>
        <stp>912828HW3 Govt</stp>
        <stp>IDX_RATIO</stp>
        <stp>11/2/2009</stp>
        <stp>11/2/2009</stp>
        <stp>[Fixed Income  Prices 2004-2009.xlsx]TIPS!R403C48</stp>
        <tr r="AV403" s="1"/>
      </tp>
      <tp>
        <v>1.0193000000000001</v>
        <stp/>
        <stp>##V3_BDHV12</stp>
        <stp>912828HW3 Govt</stp>
        <stp>IDX_RATIO</stp>
        <stp>10/7/2009</stp>
        <stp>10/7/2009</stp>
        <stp>[Fixed Income  Prices 2004-2009.xlsx]TIPS!R385C48</stp>
        <tr r="AV385" s="1"/>
      </tp>
      <tp>
        <v>1.01922</v>
        <stp/>
        <stp>##V3_BDHV12</stp>
        <stp>912828HW3 Govt</stp>
        <stp>IDX_RATIO</stp>
        <stp>10/6/2009</stp>
        <stp>10/6/2009</stp>
        <stp>[Fixed Income  Prices 2004-2009.xlsx]TIPS!R384C48</stp>
        <tr r="AV384" s="1"/>
      </tp>
      <tp>
        <v>1.2695099999999999</v>
        <stp/>
        <stp>##V3_BDHV12</stp>
        <stp>9128274Y5 Govt</stp>
        <stp>IDX_RATIO</stp>
        <stp>10/9/2007</stp>
        <stp>10/9/2007</stp>
        <stp>[Fixed Income  Prices 2004-2009.xlsx]TIPS!R840C16</stp>
        <tr r="P840" s="1"/>
      </tp>
      <tp>
        <v>1.2685999999999999</v>
        <stp/>
        <stp>##V3_BDHV12</stp>
        <stp>9128274Y5 Govt</stp>
        <stp>IDX_RATIO</stp>
        <stp>11/8/2007</stp>
        <stp>11/8/2007</stp>
        <stp>[Fixed Income  Prices 2004-2009.xlsx]TIPS!R862C16</stp>
        <tr r="P862" s="1"/>
      </tp>
      <tp>
        <v>1.01885</v>
        <stp/>
        <stp>##V3_BDHV12</stp>
        <stp>912828HW3 Govt</stp>
        <stp>IDX_RATIO</stp>
        <stp>10/1/2009</stp>
        <stp>10/1/2009</stp>
        <stp>[Fixed Income  Prices 2004-2009.xlsx]TIPS!R381C48</stp>
        <tr r="AV381" s="1"/>
      </tp>
      <tp>
        <v>1.26959</v>
        <stp/>
        <stp>##V3_BDHV12</stp>
        <stp>9128274Y5 Govt</stp>
        <stp>IDX_RATIO</stp>
        <stp>10/8/2007</stp>
        <stp>10/8/2007</stp>
        <stp>[Fixed Income  Prices 2004-2009.xlsx]TIPS!R839C16</stp>
        <tr r="P839" s="1"/>
      </tp>
      <tp>
        <v>1.2687200000000001</v>
        <stp/>
        <stp>##V3_BDHV12</stp>
        <stp>9128274Y5 Govt</stp>
        <stp>IDX_RATIO</stp>
        <stp>11/9/2007</stp>
        <stp>11/9/2007</stp>
        <stp>[Fixed Income  Prices 2004-2009.xlsx]TIPS!R863C16</stp>
        <tr r="P863" s="1"/>
      </tp>
      <tp>
        <v>1.0212399999999999</v>
        <stp/>
        <stp>##V3_BDHV12</stp>
        <stp>912828HW3 Govt</stp>
        <stp>IDX_RATIO</stp>
        <stp>11/6/2009</stp>
        <stp>11/6/2009</stp>
        <stp>[Fixed Income  Prices 2004-2009.xlsx]TIPS!R407C48</stp>
        <tr r="AV407" s="1"/>
      </tp>
      <tp>
        <v>1.02122</v>
        <stp/>
        <stp>##V3_BDHV12</stp>
        <stp>912828HW3 Govt</stp>
        <stp>IDX_RATIO</stp>
        <stp>11/5/2009</stp>
        <stp>11/5/2009</stp>
        <stp>[Fixed Income  Prices 2004-2009.xlsx]TIPS!R406C48</stp>
        <tr r="AV406" s="1"/>
      </tp>
      <tp>
        <v>1.0189299999999999</v>
        <stp/>
        <stp>##V3_BDHV12</stp>
        <stp>912828HW3 Govt</stp>
        <stp>IDX_RATIO</stp>
        <stp>10/2/2009</stp>
        <stp>10/2/2009</stp>
        <stp>[Fixed Income  Prices 2004-2009.xlsx]TIPS!R382C48</stp>
        <tr r="AV382" s="1"/>
      </tp>
      <tp>
        <v>1.0212000000000001</v>
        <stp/>
        <stp>##V3_BDHV12</stp>
        <stp>912828HW3 Govt</stp>
        <stp>IDX_RATIO</stp>
        <stp>11/4/2009</stp>
        <stp>11/4/2009</stp>
        <stp>[Fixed Income  Prices 2004-2009.xlsx]TIPS!R405C48</stp>
        <tr r="AV405" s="1"/>
      </tp>
      <tp>
        <v>1.2698199999999999</v>
        <stp/>
        <stp>##V3_BDHV12</stp>
        <stp>9128274Y5 Govt</stp>
        <stp>IDX_RATIO</stp>
        <stp>10/5/2007</stp>
        <stp>10/5/2007</stp>
        <stp>[Fixed Income  Prices 2004-2009.xlsx]TIPS!R838C16</stp>
        <tr r="P838" s="1"/>
      </tp>
      <tp>
        <v>1.2718099999999999</v>
        <stp/>
        <stp>##V3_BDHV12</stp>
        <stp>9128274Y5 Govt</stp>
        <stp>IDX_RATIO</stp>
        <stp>12/7/2007</stp>
        <stp>12/7/2007</stp>
        <stp>[Fixed Income  Prices 2004-2009.xlsx]TIPS!R883C16</stp>
        <tr r="P883" s="1"/>
      </tp>
      <tp>
        <v>1.26989</v>
        <stp/>
        <stp>##V3_BDHV12</stp>
        <stp>9128274Y5 Govt</stp>
        <stp>IDX_RATIO</stp>
        <stp>10/4/2007</stp>
        <stp>10/4/2007</stp>
        <stp>[Fixed Income  Prices 2004-2009.xlsx]TIPS!R837C16</stp>
        <tr r="P837" s="1"/>
      </tp>
      <tp>
        <v>1.2682500000000001</v>
        <stp/>
        <stp>##V3_BDHV12</stp>
        <stp>9128274Y5 Govt</stp>
        <stp>IDX_RATIO</stp>
        <stp>11/5/2007</stp>
        <stp>11/5/2007</stp>
        <stp>[Fixed Income  Prices 2004-2009.xlsx]TIPS!R859C16</stp>
        <tr r="P859" s="1"/>
      </tp>
      <tp>
        <v>1.27172</v>
        <stp/>
        <stp>##V3_BDHV12</stp>
        <stp>9128274Y5 Govt</stp>
        <stp>IDX_RATIO</stp>
        <stp>12/6/2007</stp>
        <stp>12/6/2007</stp>
        <stp>[Fixed Income  Prices 2004-2009.xlsx]TIPS!R882C16</stp>
        <tr r="P882" s="1"/>
      </tp>
      <tp>
        <v>1.26837</v>
        <stp/>
        <stp>##V3_BDHV12</stp>
        <stp>9128274Y5 Govt</stp>
        <stp>IDX_RATIO</stp>
        <stp>11/6/2007</stp>
        <stp>11/6/2007</stp>
        <stp>[Fixed Income  Prices 2004-2009.xlsx]TIPS!R860C16</stp>
        <tr r="P860" s="1"/>
      </tp>
      <tp>
        <v>1.27163</v>
        <stp/>
        <stp>##V3_BDHV12</stp>
        <stp>9128274Y5 Govt</stp>
        <stp>IDX_RATIO</stp>
        <stp>12/5/2007</stp>
        <stp>12/5/2007</stp>
        <stp>[Fixed Income  Prices 2004-2009.xlsx]TIPS!R881C16</stp>
        <tr r="P881" s="1"/>
      </tp>
      <tp>
        <v>1.0213099999999999</v>
        <stp/>
        <stp>##V3_BDHV12</stp>
        <stp>912828HW3 Govt</stp>
        <stp>IDX_RATIO</stp>
        <stp>11/9/2009</stp>
        <stp>11/9/2009</stp>
        <stp>[Fixed Income  Prices 2004-2009.xlsx]TIPS!R408C48</stp>
        <tr r="AV408" s="1"/>
      </tp>
      <tp>
        <v>1.2684899999999999</v>
        <stp/>
        <stp>##V3_BDHV12</stp>
        <stp>9128274Y5 Govt</stp>
        <stp>IDX_RATIO</stp>
        <stp>11/7/2007</stp>
        <stp>11/7/2007</stp>
        <stp>[Fixed Income  Prices 2004-2009.xlsx]TIPS!R861C16</stp>
        <tr r="P861" s="1"/>
      </tp>
      <tp>
        <v>1.2715399999999999</v>
        <stp/>
        <stp>##V3_BDHV12</stp>
        <stp>9128274Y5 Govt</stp>
        <stp>IDX_RATIO</stp>
        <stp>12/4/2007</stp>
        <stp>12/4/2007</stp>
        <stp>[Fixed Income  Prices 2004-2009.xlsx]TIPS!R880C16</stp>
        <tr r="P880" s="1"/>
      </tp>
      <tp>
        <v>1.2701199999999999</v>
        <stp/>
        <stp>##V3_BDHV12</stp>
        <stp>9128274Y5 Govt</stp>
        <stp>IDX_RATIO</stp>
        <stp>10/1/2007</stp>
        <stp>10/1/2007</stp>
        <stp>[Fixed Income  Prices 2004-2009.xlsx]TIPS!R834C16</stp>
        <tr r="P834" s="1"/>
      </tp>
      <tp>
        <v>1.0194399999999999</v>
        <stp/>
        <stp>##V3_BDHV12</stp>
        <stp>912828HW3 Govt</stp>
        <stp>IDX_RATIO</stp>
        <stp>10/9/2009</stp>
        <stp>10/9/2009</stp>
        <stp>[Fixed Income  Prices 2004-2009.xlsx]TIPS!R387C48</stp>
        <tr r="AV387" s="1"/>
      </tp>
      <tp>
        <v>1.27146</v>
        <stp/>
        <stp>##V3_BDHV12</stp>
        <stp>9128274Y5 Govt</stp>
        <stp>IDX_RATIO</stp>
        <stp>12/3/2007</stp>
        <stp>12/3/2007</stp>
        <stp>[Fixed Income  Prices 2004-2009.xlsx]TIPS!R879C16</stp>
        <tr r="P879" s="1"/>
      </tp>
      <tp>
        <v>1.26779</v>
        <stp/>
        <stp>##V3_BDHV12</stp>
        <stp>9128274Y5 Govt</stp>
        <stp>IDX_RATIO</stp>
        <stp>11/1/2007</stp>
        <stp>11/1/2007</stp>
        <stp>[Fixed Income  Prices 2004-2009.xlsx]TIPS!R857C16</stp>
        <tr r="P857" s="1"/>
      </tp>
      <tp>
        <v>1.0193699999999999</v>
        <stp/>
        <stp>##V3_BDHV12</stp>
        <stp>912828HW3 Govt</stp>
        <stp>IDX_RATIO</stp>
        <stp>10/8/2009</stp>
        <stp>10/8/2009</stp>
        <stp>[Fixed Income  Prices 2004-2009.xlsx]TIPS!R386C48</stp>
        <tr r="AV386" s="1"/>
      </tp>
      <tp>
        <v>1.26997</v>
        <stp/>
        <stp>##V3_BDHV12</stp>
        <stp>9128274Y5 Govt</stp>
        <stp>IDX_RATIO</stp>
        <stp>10/3/2007</stp>
        <stp>10/3/2007</stp>
        <stp>[Fixed Income  Prices 2004-2009.xlsx]TIPS!R836C16</stp>
        <tr r="P836" s="1"/>
      </tp>
      <tp>
        <v>1.2679</v>
        <stp/>
        <stp>##V3_BDHV12</stp>
        <stp>9128274Y5 Govt</stp>
        <stp>IDX_RATIO</stp>
        <stp>11/2/2007</stp>
        <stp>11/2/2007</stp>
        <stp>[Fixed Income  Prices 2004-2009.xlsx]TIPS!R858C16</stp>
        <tr r="P858" s="1"/>
      </tp>
      <tp>
        <v>1.2700400000000001</v>
        <stp/>
        <stp>##V3_BDHV12</stp>
        <stp>9128274Y5 Govt</stp>
        <stp>IDX_RATIO</stp>
        <stp>10/2/2007</stp>
        <stp>10/2/2007</stp>
        <stp>[Fixed Income  Prices 2004-2009.xlsx]TIPS!R835C16</stp>
        <tr r="P835" s="1"/>
      </tp>
      <tp>
        <v>1.01003</v>
        <stp/>
        <stp>##V3_BDHV12</stp>
        <stp>912828LA6 Govt</stp>
        <stp>IDX_RATIO</stp>
        <stp>9/4/2009</stp>
        <stp>9/4/2009</stp>
        <stp>[Fixed Income  Prices 2004-2009.xlsx]TIPS!R48C104</stp>
        <tr r="CZ48" s="1"/>
      </tp>
      <tp>
        <v>1.00987</v>
        <stp/>
        <stp>##V3_BDHV12</stp>
        <stp>912828LA6 Govt</stp>
        <stp>IDX_RATIO</stp>
        <stp>9/7/2009</stp>
        <stp>9/7/2009</stp>
        <stp>[Fixed Income  Prices 2004-2009.xlsx]TIPS!R49C104</stp>
        <tr r="CZ49" s="1"/>
      </tp>
      <tp>
        <v>1.0101899999999999</v>
        <stp/>
        <stp>##V3_BDHV12</stp>
        <stp>912828LA6 Govt</stp>
        <stp>IDX_RATIO</stp>
        <stp>9/1/2009</stp>
        <stp>9/1/2009</stp>
        <stp>[Fixed Income  Prices 2004-2009.xlsx]TIPS!R45C104</stp>
        <tr r="CZ45" s="1"/>
      </tp>
      <tp>
        <v>1.01013</v>
        <stp/>
        <stp>##V3_BDHV12</stp>
        <stp>912828LA6 Govt</stp>
        <stp>IDX_RATIO</stp>
        <stp>9/2/2009</stp>
        <stp>9/2/2009</stp>
        <stp>[Fixed Income  Prices 2004-2009.xlsx]TIPS!R46C104</stp>
        <tr r="CZ46" s="1"/>
      </tp>
      <tp>
        <v>1.0100800000000001</v>
        <stp/>
        <stp>##V3_BDHV12</stp>
        <stp>912828LA6 Govt</stp>
        <stp>IDX_RATIO</stp>
        <stp>9/3/2009</stp>
        <stp>9/3/2009</stp>
        <stp>[Fixed Income  Prices 2004-2009.xlsx]TIPS!R47C104</stp>
        <tr r="CZ47" s="1"/>
      </tp>
      <tp>
        <v>1.0098100000000001</v>
        <stp/>
        <stp>##V3_BDHV12</stp>
        <stp>912828LA6 Govt</stp>
        <stp>IDX_RATIO</stp>
        <stp>9/8/2009</stp>
        <stp>9/8/2009</stp>
        <stp>[Fixed Income  Prices 2004-2009.xlsx]TIPS!R50C104</stp>
        <tr r="CZ50" s="1"/>
      </tp>
      <tp>
        <v>1.00976</v>
        <stp/>
        <stp>##V3_BDHV12</stp>
        <stp>912828LA6 Govt</stp>
        <stp>IDX_RATIO</stp>
        <stp>9/9/2009</stp>
        <stp>9/9/2009</stp>
        <stp>[Fixed Income  Prices 2004-2009.xlsx]TIPS!R51C104</stp>
        <tr r="CZ51" s="1"/>
      </tp>
      <tp>
        <v>1.08786</v>
        <stp/>
        <stp>##V3_BDHV12</stp>
        <stp>912810FS2 Govt</stp>
        <stp>IDX_RATIO</stp>
        <stp>11/19/2009</stp>
        <stp>11/19/2009</stp>
        <stp>[Fixed Income  Prices 2004-2009.xlsx]TIPS!R1002C112</stp>
        <tr r="DH1002" s="1"/>
      </tp>
      <tp t="s">
        <v>1/15/2014</v>
        <stp/>
        <stp>##V3_BDPV12</stp>
        <stp>912828BW9 Govt</stp>
        <stp>MATURITY</stp>
        <stp>[Fixed Income  Prices 2004-2009.xlsx]TIPS!R2C55</stp>
        <tr r="BC2" s="1"/>
      </tp>
      <tp>
        <v>1.0878300000000001</v>
        <stp/>
        <stp>##V3_BDHV12</stp>
        <stp>912810FS2 Govt</stp>
        <stp>IDX_RATIO</stp>
        <stp>11/18/2009</stp>
        <stp>11/18/2009</stp>
        <stp>[Fixed Income  Prices 2004-2009.xlsx]TIPS!R1001C112</stp>
        <tr r="DH1001" s="1"/>
      </tp>
      <tp>
        <v>1.1542399999999999</v>
        <stp/>
        <stp>##V3_BDHV12</stp>
        <stp>912810FR4 Govt</stp>
        <stp>IDX_RATIO</stp>
        <stp>12/18/2008</stp>
        <stp>12/18/2008</stp>
        <stp>[Fixed Income  Prices 2004-2009.xlsx]TIPS!R1149C108</stp>
        <tr r="DD1149" s="1"/>
      </tp>
      <tp>
        <v>1.1538599999999999</v>
        <stp/>
        <stp>##V3_BDHV12</stp>
        <stp>912810FR4 Govt</stp>
        <stp>IDX_RATIO</stp>
        <stp>12/19/2008</stp>
        <stp>12/19/2008</stp>
        <stp>[Fixed Income  Prices 2004-2009.xlsx]TIPS!R1150C108</stp>
        <tr r="DD1150" s="1"/>
      </tp>
      <tp t="s">
        <v>7/15/2016</v>
        <stp/>
        <stp>##V3_BDPV12</stp>
        <stp>912828FL9 Govt</stp>
        <stp>MATURITY</stp>
        <stp>[Fixed Income  Prices 2004-2009.xlsx]TIPS!R2C79</stp>
        <tr r="CA2" s="1"/>
      </tp>
      <tp t="e">
        <v>#N/A</v>
        <stp/>
        <stp>##V3_BDHV12</stp>
        <stp>912828HA1 GOVT</stp>
        <stp>PX_DIRTY_MID</stp>
        <stp>7/23/2004</stp>
        <stp>11/19/2009</stp>
        <stp>[Fixed Income  Prices 2004-2009.xlsx]BONDS DIRTY PRICE!R4C46</stp>
        <stp>cols=2;rows=597</stp>
        <tr r="AT4" s="2"/>
      </tp>
      <tp>
        <v>1.16137</v>
        <stp/>
        <stp>##V3_BDHV12</stp>
        <stp>912810FR4 Govt</stp>
        <stp>IDX_RATIO</stp>
        <stp>11/18/2008</stp>
        <stp>11/18/2008</stp>
        <stp>[Fixed Income  Prices 2004-2009.xlsx]TIPS!R1127C108</stp>
        <tr r="DD1127" s="1"/>
      </tp>
      <tp>
        <v>2.625</v>
        <stp/>
        <stp>##V3_BDPV12</stp>
        <stp>912828KY5 Govt</stp>
        <stp>CPN</stp>
        <stp>[Fixed Income  Prices 2004-2009.xlsx]BONDS DIRTY PRICE!R1C35</stp>
        <tr r="AI1" s="2"/>
      </tp>
      <tp>
        <v>1.1613199999999999</v>
        <stp/>
        <stp>##V3_BDHV12</stp>
        <stp>912810FR4 Govt</stp>
        <stp>IDX_RATIO</stp>
        <stp>11/19/2008</stp>
        <stp>11/19/2008</stp>
        <stp>[Fixed Income  Prices 2004-2009.xlsx]TIPS!R1128C108</stp>
        <tr r="DD1128" s="1"/>
      </tp>
      <tp>
        <v>2.5</v>
        <stp/>
        <stp>##V3_BDPV12</stp>
        <stp>912828HV5 Govt</stp>
        <stp>CPN</stp>
        <stp>[Fixed Income  Prices 2004-2009.xlsx]BONDS DIRTY PRICE!R1C27</stp>
        <tr r="AA1" s="2"/>
      </tp>
      <tp>
        <v>1.125</v>
        <stp/>
        <stp>##V3_BDPV12</stp>
        <stp>912828KB5 Govt</stp>
        <stp>CPN</stp>
        <stp>[Fixed Income  Prices 2004-2009.xlsx]BONDS DIRTY PRICE!R1C21</stp>
        <tr r="U1" s="2"/>
      </tp>
      <tp>
        <v>1.375</v>
        <stp/>
        <stp>##V3_BDPV12</stp>
        <stp>912828KK5 Govt</stp>
        <stp>CPN</stp>
        <stp>[Fixed Income  Prices 2004-2009.xlsx]BONDS DIRTY PRICE!R1C23</stp>
        <tr r="W1" s="2"/>
      </tp>
      <tp>
        <v>4.25</v>
        <stp/>
        <stp>##V3_BDPV12</stp>
        <stp>912828ES5 Govt</stp>
        <stp>CPN</stp>
        <stp>[Fixed Income  Prices 2004-2009.xlsx]BONDS DIRTY PRICE!R1C17</stp>
        <tr r="Q1" s="2"/>
      </tp>
      <tp>
        <v>1.1615800000000001</v>
        <stp/>
        <stp>##V3_BDHV12</stp>
        <stp>912810FR4 Govt</stp>
        <stp>IDX_RATIO</stp>
        <stp>11/14/2008</stp>
        <stp>11/14/2008</stp>
        <stp>[Fixed Income  Prices 2004-2009.xlsx]TIPS!R1125C108</stp>
        <tr r="DD1125" s="1"/>
      </tp>
      <tp>
        <v>1.1646799999999999</v>
        <stp/>
        <stp>##V3_BDHV12</stp>
        <stp>912810FR4 Govt</stp>
        <stp>IDX_RATIO</stp>
        <stp>10/16/2008</stp>
        <stp>10/16/2008</stp>
        <stp>[Fixed Income  Prices 2004-2009.xlsx]TIPS!R1104C108</stp>
        <tr r="DD1104" s="1"/>
      </tp>
      <tp>
        <v>1.1565099999999999</v>
        <stp/>
        <stp>##V3_BDHV12</stp>
        <stp>912810FR4 Govt</stp>
        <stp>IDX_RATIO</stp>
        <stp>12/12/2008</stp>
        <stp>12/12/2008</stp>
        <stp>[Fixed Income  Prices 2004-2009.xlsx]TIPS!R1145C108</stp>
        <tr r="DD1145" s="1"/>
      </tp>
      <tp>
        <v>1.1645300000000001</v>
        <stp/>
        <stp>##V3_BDHV12</stp>
        <stp>912810FR4 Govt</stp>
        <stp>IDX_RATIO</stp>
        <stp>10/17/2008</stp>
        <stp>10/17/2008</stp>
        <stp>[Fixed Income  Prices 2004-2009.xlsx]TIPS!R1105C108</stp>
        <tr r="DD1105" s="1"/>
      </tp>
      <tp>
        <v>1.15727</v>
        <stp/>
        <stp>##V3_BDHV12</stp>
        <stp>912810FR4 Govt</stp>
        <stp>IDX_RATIO</stp>
        <stp>12/10/2008</stp>
        <stp>12/10/2008</stp>
        <stp>[Fixed Income  Prices 2004-2009.xlsx]TIPS!R1143C108</stp>
        <tr r="DD1143" s="1"/>
      </tp>
      <tp>
        <v>1.1649799999999999</v>
        <stp/>
        <stp>##V3_BDHV12</stp>
        <stp>912810FR4 Govt</stp>
        <stp>IDX_RATIO</stp>
        <stp>10/14/2008</stp>
        <stp>10/14/2008</stp>
        <stp>[Fixed Income  Prices 2004-2009.xlsx]TIPS!R1102C108</stp>
        <tr r="DD1102" s="1"/>
      </tp>
      <tp>
        <v>1.1614200000000001</v>
        <stp/>
        <stp>##V3_BDHV12</stp>
        <stp>912810FR4 Govt</stp>
        <stp>IDX_RATIO</stp>
        <stp>11/17/2008</stp>
        <stp>11/17/2008</stp>
        <stp>[Fixed Income  Prices 2004-2009.xlsx]TIPS!R1126C108</stp>
        <tr r="DD1126" s="1"/>
      </tp>
      <tp>
        <v>1.14486</v>
        <stp/>
        <stp>##V3_BDHV12</stp>
        <stp>912810FR4 Govt</stp>
        <stp>IDX_RATIO</stp>
        <stp>10/30/2009</stp>
        <stp>10/30/2009</stp>
        <stp>[Fixed Income  Prices 2004-2009.xlsx]TIPS!R1375C108</stp>
        <tr r="DD1375" s="1"/>
      </tp>
      <tp>
        <v>1.16483</v>
        <stp/>
        <stp>##V3_BDHV12</stp>
        <stp>912810FR4 Govt</stp>
        <stp>IDX_RATIO</stp>
        <stp>10/15/2008</stp>
        <stp>10/15/2008</stp>
        <stp>[Fixed Income  Prices 2004-2009.xlsx]TIPS!R1103C108</stp>
        <tr r="DD1103" s="1"/>
      </tp>
      <tp>
        <v>1.15689</v>
        <stp/>
        <stp>##V3_BDHV12</stp>
        <stp>912810FR4 Govt</stp>
        <stp>IDX_RATIO</stp>
        <stp>12/11/2008</stp>
        <stp>12/11/2008</stp>
        <stp>[Fixed Income  Prices 2004-2009.xlsx]TIPS!R1144C108</stp>
        <tr r="DD1144" s="1"/>
      </tp>
      <tp>
        <v>1.1617999999999999</v>
        <stp/>
        <stp>##V3_BDHV12</stp>
        <stp>912810FR4 Govt</stp>
        <stp>IDX_RATIO</stp>
        <stp>11/10/2008</stp>
        <stp>11/10/2008</stp>
        <stp>[Fixed Income  Prices 2004-2009.xlsx]TIPS!R1121C108</stp>
        <tr r="DD1121" s="1"/>
      </tp>
      <tp>
        <v>1.155</v>
        <stp/>
        <stp>##V3_BDHV12</stp>
        <stp>912810FR4 Govt</stp>
        <stp>IDX_RATIO</stp>
        <stp>12/16/2008</stp>
        <stp>12/16/2008</stp>
        <stp>[Fixed Income  Prices 2004-2009.xlsx]TIPS!R1147C108</stp>
        <tr r="DD1147" s="1"/>
      </tp>
      <tp t="s">
        <v>1/15/2019</v>
        <stp/>
        <stp>##V3_BDPV12</stp>
        <stp>912828JX9 Govt</stp>
        <stp>MATURITY</stp>
        <stp>[Fixed Income  Prices 2004-2009.xlsx]TIPS!R2C99</stp>
        <tr r="CU2" s="1"/>
      </tp>
      <tp>
        <v>1.16513</v>
        <stp/>
        <stp>##V3_BDHV12</stp>
        <stp>912810FR4 Govt</stp>
        <stp>IDX_RATIO</stp>
        <stp>10/13/2008</stp>
        <stp>10/13/2008</stp>
        <stp>[Fixed Income  Prices 2004-2009.xlsx]TIPS!R1101C108</stp>
        <tr r="DD1101" s="1"/>
      </tp>
      <tp>
        <v>1.16174</v>
        <stp/>
        <stp>##V3_BDHV12</stp>
        <stp>912810FR4 Govt</stp>
        <stp>IDX_RATIO</stp>
        <stp>11/11/2008</stp>
        <stp>11/11/2008</stp>
        <stp>[Fixed Income  Prices 2004-2009.xlsx]TIPS!R1122C108</stp>
        <tr r="DD1122" s="1"/>
      </tp>
      <tp>
        <v>1.15462</v>
        <stp/>
        <stp>##V3_BDHV12</stp>
        <stp>912810FR4 Govt</stp>
        <stp>IDX_RATIO</stp>
        <stp>12/17/2008</stp>
        <stp>12/17/2008</stp>
        <stp>[Fixed Income  Prices 2004-2009.xlsx]TIPS!R1148C108</stp>
        <tr r="DD1148" s="1"/>
      </tp>
      <tp>
        <v>1.1655899999999999</v>
        <stp/>
        <stp>##V3_BDHV12</stp>
        <stp>912810FR4 Govt</stp>
        <stp>IDX_RATIO</stp>
        <stp>10/10/2008</stp>
        <stp>10/10/2008</stp>
        <stp>[Fixed Income  Prices 2004-2009.xlsx]TIPS!R1100C108</stp>
        <tr r="DD1100" s="1"/>
      </tp>
      <tp>
        <v>1.1616900000000001</v>
        <stp/>
        <stp>##V3_BDHV12</stp>
        <stp>912810FR4 Govt</stp>
        <stp>IDX_RATIO</stp>
        <stp>11/12/2008</stp>
        <stp>11/12/2008</stp>
        <stp>[Fixed Income  Prices 2004-2009.xlsx]TIPS!R1123C108</stp>
        <tr r="DD1123" s="1"/>
      </tp>
      <tp>
        <v>1.0878099999999999</v>
        <stp/>
        <stp>##V3_BDHV12</stp>
        <stp>912810FS2 Govt</stp>
        <stp>IDX_RATIO</stp>
        <stp>11/17/2009</stp>
        <stp>11/17/2009</stp>
        <stp>[Fixed Income  Prices 2004-2009.xlsx]TIPS!R1000C112</stp>
        <tr r="DH1000" s="1"/>
      </tp>
      <tp>
        <v>1.1553800000000001</v>
        <stp/>
        <stp>##V3_BDHV12</stp>
        <stp>912810FR4 Govt</stp>
        <stp>IDX_RATIO</stp>
        <stp>12/15/2008</stp>
        <stp>12/15/2008</stp>
        <stp>[Fixed Income  Prices 2004-2009.xlsx]TIPS!R1146C108</stp>
        <tr r="DD1146" s="1"/>
      </tp>
      <tp>
        <v>1.16164</v>
        <stp/>
        <stp>##V3_BDHV12</stp>
        <stp>912810FR4 Govt</stp>
        <stp>IDX_RATIO</stp>
        <stp>11/13/2008</stp>
        <stp>11/13/2008</stp>
        <stp>[Fixed Income  Prices 2004-2009.xlsx]TIPS!R1124C108</stp>
        <tr r="DD1124" s="1"/>
      </tp>
      <tp>
        <v>1.1418300000000001</v>
        <stp/>
        <stp>##V3_BDHV12</stp>
        <stp>912810FR4 Govt</stp>
        <stp>IDX_RATIO</stp>
        <stp>7/8/2008</stp>
        <stp>7/8/2008</stp>
        <stp>[Fixed Income  Prices 2004-2009.xlsx]TIPS!R1032C108</stp>
        <tr r="DD1032" s="1"/>
      </tp>
      <tp>
        <v>1.1622600000000001</v>
        <stp/>
        <stp>##V3_BDHV12</stp>
        <stp>912810FR4 Govt</stp>
        <stp>IDX_RATIO</stp>
        <stp>9/8/2008</stp>
        <stp>9/8/2008</stp>
        <stp>[Fixed Income  Prices 2004-2009.xlsx]TIPS!R1076C108</stp>
        <tr r="DD1076" s="1"/>
      </tp>
      <tp>
        <v>1.14327</v>
        <stp/>
        <stp>##V3_BDHV12</stp>
        <stp>912810FR4 Govt</stp>
        <stp>IDX_RATIO</stp>
        <stp>1/9/2009</stp>
        <stp>1/9/2009</stp>
        <stp>[Fixed Income  Prices 2004-2009.xlsx]TIPS!R1165C108</stp>
        <tr r="DD1165" s="1"/>
      </tp>
      <tp>
        <v>1.15188</v>
        <stp/>
        <stp>##V3_BDHV12</stp>
        <stp>912810FR4 Govt</stp>
        <stp>IDX_RATIO</stp>
        <stp>8/8/2008</stp>
        <stp>8/8/2008</stp>
        <stp>[Fixed Income  Prices 2004-2009.xlsx]TIPS!R1055C108</stp>
        <tr r="DD1055" s="1"/>
      </tp>
      <tp>
        <v>1.12361</v>
        <stp/>
        <stp>##V3_BDHV12</stp>
        <stp>912810FR4 Govt</stp>
        <stp>IDX_RATIO</stp>
        <stp>2/9/2009</stp>
        <stp>2/9/2009</stp>
        <stp>[Fixed Income  Prices 2004-2009.xlsx]TIPS!R1186C108</stp>
        <tr r="DD1186" s="1"/>
      </tp>
      <tp>
        <v>1.00522</v>
        <stp/>
        <stp>##V3_BDHV12</stp>
        <stp>912810FR4 Govt</stp>
        <stp>IDX_RATIO</stp>
        <stp>10/26/2004</stp>
        <stp>10/26/2004</stp>
        <stp>[Fixed Income  Prices 2004-2009.xlsx]TIPS!R69C108</stp>
        <tr r="DD69" s="1"/>
      </tp>
      <tp>
        <v>1.1833899999999999</v>
        <stp/>
        <stp>##V3_BDHV12</stp>
        <stp>9128277J5 Govt</stp>
        <stp>IDX_RATIO</stp>
        <stp>2/11/2008</stp>
        <stp>2/11/2008</stp>
        <stp>[Fixed Income  Prices 2004-2009.xlsx]TIPS!R929C36</stp>
        <tr r="AJ929" s="1"/>
      </tp>
      <tp>
        <v>1.12771</v>
        <stp/>
        <stp>##V3_BDHV12</stp>
        <stp>912828EA4 Govt</stp>
        <stp>IDX_RATIO</stp>
        <stp>9/15/2008</stp>
        <stp>9/15/2008</stp>
        <stp>[Fixed Income  Prices 2004-2009.xlsx]TIPS!R830C72</stp>
        <tr r="BT830" s="1"/>
      </tp>
      <tp>
        <v>1.0596300000000001</v>
        <stp/>
        <stp>##V3_BDHV12</stp>
        <stp>912828EA4 Govt</stp>
        <stp>IDX_RATIO</stp>
        <stp>6/18/2007</stp>
        <stp>6/18/2007</stp>
        <stp>[Fixed Income  Prices 2004-2009.xlsx]TIPS!R505C72</stp>
        <tr r="BT505" s="1"/>
      </tp>
      <tp>
        <v>1.1033299999999999</v>
        <stp/>
        <stp>##V3_BDHV12</stp>
        <stp>912828DH0 Govt</stp>
        <stp>IDX_RATIO</stp>
        <stp>3/20/2008</stp>
        <stp>3/20/2008</stp>
        <stp>[Fixed Income  Prices 2004-2009.xlsx]TIPS!R832C68</stp>
        <tr r="BP832" s="1"/>
      </tp>
      <tp>
        <v>1.18119</v>
        <stp/>
        <stp>##V3_BDHV12</stp>
        <stp>9128277J5 Govt</stp>
        <stp>IDX_RATIO</stp>
        <stp>1/21/2008</stp>
        <stp>1/21/2008</stp>
        <stp>[Fixed Income  Prices 2004-2009.xlsx]TIPS!R914C36</stp>
        <tr r="AJ914" s="1"/>
      </tp>
      <tp>
        <v>1.0843</v>
        <stp/>
        <stp>##V3_BDHV12</stp>
        <stp>912828FB1 Govt</stp>
        <stp>IDX_RATIO</stp>
        <stp>8/24/2009</stp>
        <stp>8/24/2009</stp>
        <stp>[Fixed Income  Prices 2004-2009.xlsx]TIPS!R874C32</stp>
        <tr r="AF874" s="1"/>
      </tp>
      <tp>
        <v>1.1020799999999999</v>
        <stp/>
        <stp>##V3_BDHV12</stp>
        <stp>912828AF7 Govt</stp>
        <stp>IDX_RATIO</stp>
        <stp>3/29/2006</stp>
        <stp>3/29/2006</stp>
        <stp>[Fixed Income  Prices 2004-2009.xlsx]TIPS!R441C44</stp>
        <tr r="AR441" s="1"/>
      </tp>
      <tp>
        <v>1.0521100000000001</v>
        <stp/>
        <stp>##V3_BDHV12</stp>
        <stp>912828FL9 Govt</stp>
        <stp>IDX_RATIO</stp>
        <stp>5/18/2009</stp>
        <stp>5/18/2009</stp>
        <stp>[Fixed Income  Prices 2004-2009.xlsx]TIPS!R747C80</stp>
        <tr r="CB747" s="1"/>
      </tp>
      <tp>
        <v>1.0122</v>
        <stp/>
        <stp>##V3_BDHV12</stp>
        <stp>912828HN3 Govt</stp>
        <stp>IDX_RATIO</stp>
        <stp>4/27/2009</stp>
        <stp>4/27/2009</stp>
        <stp>[Fixed Income  Prices 2004-2009.xlsx]TIPS!R342C92</stp>
        <tr r="CN342" s="1"/>
      </tp>
      <tp>
        <v>1.0548200000000001</v>
        <stp/>
        <stp>##V3_BDHV12</stp>
        <stp>912828EA4 Govt</stp>
        <stp>IDX_RATIO</stp>
        <stp>5/29/2007</stp>
        <stp>5/29/2007</stp>
        <stp>[Fixed Income  Prices 2004-2009.xlsx]TIPS!R491C72</stp>
        <tr r="BT491" s="1"/>
      </tp>
      <tp>
        <v>1.05986</v>
        <stp/>
        <stp>##V3_BDHV12</stp>
        <stp>912828EA4 Govt</stp>
        <stp>IDX_RATIO</stp>
        <stp>6/19/2007</stp>
        <stp>6/19/2007</stp>
        <stp>[Fixed Income  Prices 2004-2009.xlsx]TIPS!R506C72</stp>
        <tr r="BT506" s="1"/>
      </tp>
      <tp>
        <v>1.10351</v>
        <stp/>
        <stp>##V3_BDHV12</stp>
        <stp>912828DH0 Govt</stp>
        <stp>IDX_RATIO</stp>
        <stp>3/21/2008</stp>
        <stp>3/21/2008</stp>
        <stp>[Fixed Income  Prices 2004-2009.xlsx]TIPS!R833C68</stp>
        <tr r="BP833" s="1"/>
      </tp>
      <tp>
        <v>1.0846</v>
        <stp/>
        <stp>##V3_BDHV12</stp>
        <stp>912828FB1 Govt</stp>
        <stp>IDX_RATIO</stp>
        <stp>8/25/2009</stp>
        <stp>8/25/2009</stp>
        <stp>[Fixed Income  Prices 2004-2009.xlsx]TIPS!R875C32</stp>
        <tr r="AF875" s="1"/>
      </tp>
      <tp>
        <v>1.10182</v>
        <stp/>
        <stp>##V3_BDHV12</stp>
        <stp>912828AF7 Govt</stp>
        <stp>IDX_RATIO</stp>
        <stp>3/28/2006</stp>
        <stp>3/28/2006</stp>
        <stp>[Fixed Income  Prices 2004-2009.xlsx]TIPS!R440C44</stp>
        <tr r="AR440" s="1"/>
      </tp>
      <tp>
        <v>1.0522</v>
        <stp/>
        <stp>##V3_BDHV12</stp>
        <stp>912828FL9 Govt</stp>
        <stp>IDX_RATIO</stp>
        <stp>5/19/2009</stp>
        <stp>5/19/2009</stp>
        <stp>[Fixed Income  Prices 2004-2009.xlsx]TIPS!R748C80</stp>
        <tr r="CB748" s="1"/>
      </tp>
      <tp>
        <v>1.05572</v>
        <stp/>
        <stp>##V3_BDHV12</stp>
        <stp>912828FL9 Govt</stp>
        <stp>IDX_RATIO</stp>
        <stp>6/29/2009</stp>
        <stp>6/29/2009</stp>
        <stp>[Fixed Income  Prices 2004-2009.xlsx]TIPS!R777C80</stp>
        <tr r="CB777" s="1"/>
      </tp>
      <tp>
        <v>1.0545100000000001</v>
        <stp/>
        <stp>##V3_BDHV12</stp>
        <stp>912828EA4 Govt</stp>
        <stp>IDX_RATIO</stp>
        <stp>5/28/2007</stp>
        <stp>5/28/2007</stp>
        <stp>[Fixed Income  Prices 2004-2009.xlsx]TIPS!R490C72</stp>
        <tr r="BT490" s="1"/>
      </tp>
      <tp>
        <v>1.1281099999999999</v>
        <stp/>
        <stp>##V3_BDHV12</stp>
        <stp>912828EA4 Govt</stp>
        <stp>IDX_RATIO</stp>
        <stp>9/17/2008</stp>
        <stp>9/17/2008</stp>
        <stp>[Fixed Income  Prices 2004-2009.xlsx]TIPS!R832C72</stp>
        <tr r="BT832" s="1"/>
      </tp>
      <tp>
        <v>1.1833400000000001</v>
        <stp/>
        <stp>##V3_BDHV12</stp>
        <stp>9128277J5 Govt</stp>
        <stp>IDX_RATIO</stp>
        <stp>2/13/2008</stp>
        <stp>2/13/2008</stp>
        <stp>[Fixed Income  Prices 2004-2009.xlsx]TIPS!R931C36</stp>
        <tr r="AJ931" s="1"/>
      </tp>
      <tp>
        <v>1.18164</v>
        <stp/>
        <stp>##V3_BDHV12</stp>
        <stp>9128277J5 Govt</stp>
        <stp>IDX_RATIO</stp>
        <stp>1/23/2008</stp>
        <stp>1/23/2008</stp>
        <stp>[Fixed Income  Prices 2004-2009.xlsx]TIPS!R916C36</stp>
        <tr r="AJ916" s="1"/>
      </tp>
      <tp>
        <v>1.0397099999999999</v>
        <stp/>
        <stp>##V3_BDHV12</stp>
        <stp>912828BD1 Govt</stp>
        <stp>IDX_RATIO</stp>
        <stp>1/19/2005</stp>
        <stp>1/19/2005</stp>
        <stp>[Fixed Income  Prices 2004-2009.xlsx]TIPS!R133C52</stp>
        <tr r="AZ133" s="1"/>
      </tp>
      <tp>
        <v>1.0192000000000001</v>
        <stp/>
        <stp>##V3_BDHV12</stp>
        <stp>912828HN3 Govt</stp>
        <stp>IDX_RATIO</stp>
        <stp>7/15/2009</stp>
        <stp>7/15/2009</stp>
        <stp>[Fixed Income  Prices 2004-2009.xlsx]TIPS!R399C92</stp>
        <tr r="CN399" s="1"/>
      </tp>
      <tp>
        <v>1.1213899999999999</v>
        <stp/>
        <stp>##V3_BDHV12</stp>
        <stp>912828AF7 Govt</stp>
        <stp>IDX_RATIO</stp>
        <stp>1/19/2007</stp>
        <stp>1/19/2007</stp>
        <stp>[Fixed Income  Prices 2004-2009.xlsx]TIPS!R653C44</stp>
        <tr r="AR653" s="1"/>
      </tp>
      <tp>
        <v>1.0849</v>
        <stp/>
        <stp>##V3_BDHV12</stp>
        <stp>912828FB1 Govt</stp>
        <stp>IDX_RATIO</stp>
        <stp>8/26/2009</stp>
        <stp>8/26/2009</stp>
        <stp>[Fixed Income  Prices 2004-2009.xlsx]TIPS!R876C32</stp>
        <tr r="AF876" s="1"/>
      </tp>
      <tp>
        <v>1.04535</v>
        <stp/>
        <stp>##V3_BDHV12</stp>
        <stp>912828GN4 Govt</stp>
        <stp>IDX_RATIO</stp>
        <stp>4/29/2009</stp>
        <stp>4/29/2009</stp>
        <stp>[Fixed Income  Prices 2004-2009.xlsx]TIPS!R531C40</stp>
        <tr r="AN531" s="1"/>
      </tp>
      <tp>
        <v>1.02254</v>
        <stp/>
        <stp>##V3_BDHV12</stp>
        <stp>912828HN3 Govt</stp>
        <stp>IDX_RATIO</stp>
        <stp>6/17/2008</stp>
        <stp>6/17/2008</stp>
        <stp>[Fixed Income  Prices 2004-2009.xlsx]TIPS!R118C92</stp>
        <tr r="CN118" s="1"/>
      </tp>
      <tp>
        <v>1.01783</v>
        <stp/>
        <stp>##V3_BDHV12</stp>
        <stp>912828HN3 Govt</stp>
        <stp>IDX_RATIO</stp>
        <stp>5/27/2008</stp>
        <stp>5/27/2008</stp>
        <stp>[Fixed Income  Prices 2004-2009.xlsx]TIPS!R103C92</stp>
        <tr r="CN103" s="1"/>
      </tp>
      <tp>
        <v>1.0715399999999999</v>
        <stp/>
        <stp>##V3_BDHV12</stp>
        <stp>912828FL9 Govt</stp>
        <stp>IDX_RATIO</stp>
        <stp>7/28/2008</stp>
        <stp>7/28/2008</stp>
        <stp>[Fixed Income  Prices 2004-2009.xlsx]TIPS!R537C80</stp>
        <tr r="CB537" s="1"/>
      </tp>
      <tp>
        <v>1.03626</v>
        <stp/>
        <stp>##V3_BDHV12</stp>
        <stp>912828BD1 Govt</stp>
        <stp>IDX_RATIO</stp>
        <stp>2/28/2005</stp>
        <stp>2/28/2005</stp>
        <stp>[Fixed Income  Prices 2004-2009.xlsx]TIPS!R161C52</stp>
        <tr r="AZ161" s="1"/>
      </tp>
      <tp>
        <v>1.12791</v>
        <stp/>
        <stp>##V3_BDHV12</stp>
        <stp>912828EA4 Govt</stp>
        <stp>IDX_RATIO</stp>
        <stp>9/16/2008</stp>
        <stp>9/16/2008</stp>
        <stp>[Fixed Income  Prices 2004-2009.xlsx]TIPS!R831C72</stp>
        <tr r="BT831" s="1"/>
      </tp>
      <tp>
        <v>1.18336</v>
        <stp/>
        <stp>##V3_BDHV12</stp>
        <stp>9128277J5 Govt</stp>
        <stp>IDX_RATIO</stp>
        <stp>2/12/2008</stp>
        <stp>2/12/2008</stp>
        <stp>[Fixed Income  Prices 2004-2009.xlsx]TIPS!R930C36</stp>
        <tr r="AJ930" s="1"/>
      </tp>
      <tp>
        <v>1.10782</v>
        <stp/>
        <stp>##V3_BDHV12</stp>
        <stp>912828FB1 Govt</stp>
        <stp>IDX_RATIO</stp>
        <stp>9/29/2008</stp>
        <stp>9/29/2008</stp>
        <stp>[Fixed Income  Prices 2004-2009.xlsx]TIPS!R639C32</stp>
        <tr r="AF639" s="1"/>
      </tp>
      <tp>
        <v>1.1814100000000001</v>
        <stp/>
        <stp>##V3_BDHV12</stp>
        <stp>9128277J5 Govt</stp>
        <stp>IDX_RATIO</stp>
        <stp>1/22/2008</stp>
        <stp>1/22/2008</stp>
        <stp>[Fixed Income  Prices 2004-2009.xlsx]TIPS!R915C36</stp>
        <tr r="AJ915" s="1"/>
      </tp>
      <tp>
        <v>1.03969</v>
        <stp/>
        <stp>##V3_BDHV12</stp>
        <stp>912828BD1 Govt</stp>
        <stp>IDX_RATIO</stp>
        <stp>1/18/2005</stp>
        <stp>1/18/2005</stp>
        <stp>[Fixed Income  Prices 2004-2009.xlsx]TIPS!R132C52</stp>
        <tr r="AZ132" s="1"/>
      </tp>
      <tp>
        <v>1.0190999999999999</v>
        <stp/>
        <stp>##V3_BDHV12</stp>
        <stp>912828HN3 Govt</stp>
        <stp>IDX_RATIO</stp>
        <stp>7/14/2009</stp>
        <stp>7/14/2009</stp>
        <stp>[Fixed Income  Prices 2004-2009.xlsx]TIPS!R398C92</stp>
        <tr r="CN398" s="1"/>
      </tp>
      <tp>
        <v>1.12144</v>
        <stp/>
        <stp>##V3_BDHV12</stp>
        <stp>912828AF7 Govt</stp>
        <stp>IDX_RATIO</stp>
        <stp>1/18/2007</stp>
        <stp>1/18/2007</stp>
        <stp>[Fixed Income  Prices 2004-2009.xlsx]TIPS!R652C44</stp>
        <tr r="AR652" s="1"/>
      </tp>
      <tp>
        <v>1.0851900000000001</v>
        <stp/>
        <stp>##V3_BDHV12</stp>
        <stp>912828FB1 Govt</stp>
        <stp>IDX_RATIO</stp>
        <stp>8/27/2009</stp>
        <stp>8/27/2009</stp>
        <stp>[Fixed Income  Prices 2004-2009.xlsx]TIPS!R877C32</stp>
        <tr r="AF877" s="1"/>
      </tp>
      <tp>
        <v>1.0117</v>
        <stp/>
        <stp>##V3_BDHV12</stp>
        <stp>912828HN3 Govt</stp>
        <stp>IDX_RATIO</stp>
        <stp>4/24/2009</stp>
        <stp>4/24/2009</stp>
        <stp>[Fixed Income  Prices 2004-2009.xlsx]TIPS!R341C92</stp>
        <tr r="CN341" s="1"/>
      </tp>
      <tp>
        <v>1.1223000000000001</v>
        <stp/>
        <stp>##V3_BDHV12</stp>
        <stp>912828AF7 Govt</stp>
        <stp>IDX_RATIO</stp>
        <stp>2/28/2007</stp>
        <stp>2/28/2007</stp>
        <stp>[Fixed Income  Prices 2004-2009.xlsx]TIPS!R681C44</stp>
        <tr r="AR681" s="1"/>
      </tp>
      <tp>
        <v>1.0469200000000001</v>
        <stp/>
        <stp>##V3_BDHV12</stp>
        <stp>912828FL9 Govt</stp>
        <stp>IDX_RATIO</stp>
        <stp>4/18/2008</stp>
        <stp>4/18/2008</stp>
        <stp>[Fixed Income  Prices 2004-2009.xlsx]TIPS!R466C80</stp>
        <tr r="CB466" s="1"/>
      </tp>
      <tp>
        <v>1.02233</v>
        <stp/>
        <stp>##V3_BDHV12</stp>
        <stp>912828HN3 Govt</stp>
        <stp>IDX_RATIO</stp>
        <stp>6/16/2008</stp>
        <stp>6/16/2008</stp>
        <stp>[Fixed Income  Prices 2004-2009.xlsx]TIPS!R117C92</stp>
        <tr r="CN117" s="1"/>
      </tp>
      <tp>
        <v>1.0451699999999999</v>
        <stp/>
        <stp>##V3_BDHV12</stp>
        <stp>912828GN4 Govt</stp>
        <stp>IDX_RATIO</stp>
        <stp>4/28/2009</stp>
        <stp>4/28/2009</stp>
        <stp>[Fixed Income  Prices 2004-2009.xlsx]TIPS!R530C40</stp>
        <tr r="AN530" s="1"/>
      </tp>
      <tp>
        <v>1.01755</v>
        <stp/>
        <stp>##V3_BDHV12</stp>
        <stp>912828HN3 Govt</stp>
        <stp>IDX_RATIO</stp>
        <stp>5/26/2008</stp>
        <stp>5/26/2008</stp>
        <stp>[Fixed Income  Prices 2004-2009.xlsx]TIPS!R102C92</stp>
        <tr r="CN102" s="1"/>
      </tp>
      <tp>
        <v>1.0718300000000001</v>
        <stp/>
        <stp>##V3_BDHV12</stp>
        <stp>912828FL9 Govt</stp>
        <stp>IDX_RATIO</stp>
        <stp>7/29/2008</stp>
        <stp>7/29/2008</stp>
        <stp>[Fixed Income  Prices 2004-2009.xlsx]TIPS!R538C80</stp>
        <tr r="CB538" s="1"/>
      </tp>
      <tp>
        <v>1.12693</v>
        <stp/>
        <stp>##V3_BDHV12</stp>
        <stp>912828EA4 Govt</stp>
        <stp>IDX_RATIO</stp>
        <stp>9/11/2008</stp>
        <stp>9/11/2008</stp>
        <stp>[Fixed Income  Prices 2004-2009.xlsx]TIPS!R828C72</stp>
        <tr r="BT828" s="1"/>
      </tp>
      <tp>
        <v>1.1832799999999999</v>
        <stp/>
        <stp>##V3_BDHV12</stp>
        <stp>9128277J5 Govt</stp>
        <stp>IDX_RATIO</stp>
        <stp>2/15/2008</stp>
        <stp>2/15/2008</stp>
        <stp>[Fixed Income  Prices 2004-2009.xlsx]TIPS!R933C36</stp>
        <tr r="AJ933" s="1"/>
      </tp>
      <tp>
        <v>1.1040399999999999</v>
        <stp/>
        <stp>##V3_BDHV12</stp>
        <stp>912828DH0 Govt</stp>
        <stp>IDX_RATIO</stp>
        <stp>3/24/2008</stp>
        <stp>3/24/2008</stp>
        <stp>[Fixed Income  Prices 2004-2009.xlsx]TIPS!R834C68</stp>
        <tr r="BP834" s="1"/>
      </tp>
      <tp>
        <v>1.1820900000000001</v>
        <stp/>
        <stp>##V3_BDHV12</stp>
        <stp>9128277J5 Govt</stp>
        <stp>IDX_RATIO</stp>
        <stp>1/25/2008</stp>
        <stp>1/25/2008</stp>
        <stp>[Fixed Income  Prices 2004-2009.xlsx]TIPS!R918C36</stp>
        <tr r="AJ918" s="1"/>
      </tp>
      <tp>
        <v>1.05962</v>
        <stp/>
        <stp>##V3_BDHV12</stp>
        <stp>912828AF7 Govt</stp>
        <stp>IDX_RATIO</stp>
        <stp>3/18/2005</stp>
        <stp>3/18/2005</stp>
        <stp>[Fixed Income  Prices 2004-2009.xlsx]TIPS!R175C44</stp>
        <tr r="AR175" s="1"/>
      </tp>
      <tp>
        <v>1.01901</v>
        <stp/>
        <stp>##V3_BDHV12</stp>
        <stp>912828HN3 Govt</stp>
        <stp>IDX_RATIO</stp>
        <stp>7/13/2009</stp>
        <stp>7/13/2009</stp>
        <stp>[Fixed Income  Prices 2004-2009.xlsx]TIPS!R397C92</stp>
        <tr r="CN397" s="1"/>
      </tp>
      <tp>
        <v>1.0315000000000001</v>
        <stp/>
        <stp>##V3_BDHV12</stp>
        <stp>912828FL9 Govt</stp>
        <stp>IDX_RATIO</stp>
        <stp>8/29/2007</stp>
        <stp>8/29/2007</stp>
        <stp>[Fixed Income  Prices 2004-2009.xlsx]TIPS!R299C80</stp>
        <tr r="CB299" s="1"/>
      </tp>
      <tp>
        <v>1.0510999999999999</v>
        <stp/>
        <stp>##V3_BDHV12</stp>
        <stp>912828GN4 Govt</stp>
        <stp>IDX_RATIO</stp>
        <stp>5/28/2008</stp>
        <stp>5/28/2008</stp>
        <stp>[Fixed Income  Prices 2004-2009.xlsx]TIPS!R291C40</stp>
        <tr r="AN291" s="1"/>
      </tp>
      <tp>
        <v>1.0831</v>
        <stp/>
        <stp>##V3_BDHV12</stp>
        <stp>912828FB1 Govt</stp>
        <stp>IDX_RATIO</stp>
        <stp>8/20/2009</stp>
        <stp>8/20/2009</stp>
        <stp>[Fixed Income  Prices 2004-2009.xlsx]TIPS!R872C32</stp>
        <tr r="AF872" s="1"/>
      </tp>
      <tp>
        <v>1.0115400000000001</v>
        <stp/>
        <stp>##V3_BDHV12</stp>
        <stp>912828HN3 Govt</stp>
        <stp>IDX_RATIO</stp>
        <stp>4/23/2009</stp>
        <stp>4/23/2009</stp>
        <stp>[Fixed Income  Prices 2004-2009.xlsx]TIPS!R340C92</stp>
        <tr r="CN340" s="1"/>
      </tp>
      <tp>
        <v>1.0213000000000001</v>
        <stp/>
        <stp>##V3_BDHV12</stp>
        <stp>912828HN3 Govt</stp>
        <stp>IDX_RATIO</stp>
        <stp>6/11/2008</stp>
        <stp>6/11/2008</stp>
        <stp>[Fixed Income  Prices 2004-2009.xlsx]TIPS!R114C92</stp>
        <tr r="CN114" s="1"/>
      </tp>
      <tp>
        <v>1.0561</v>
        <stp/>
        <stp>##V3_BDHV12</stp>
        <stp>912828GN4 Govt</stp>
        <stp>IDX_RATIO</stp>
        <stp>6/19/2008</stp>
        <stp>6/19/2008</stp>
        <stp>[Fixed Income  Prices 2004-2009.xlsx]TIPS!R307C40</stp>
        <tr r="AN307" s="1"/>
      </tp>
      <tp>
        <v>1.12673</v>
        <stp/>
        <stp>##V3_BDHV12</stp>
        <stp>912828EA4 Govt</stp>
        <stp>IDX_RATIO</stp>
        <stp>9/10/2008</stp>
        <stp>9/10/2008</stp>
        <stp>[Fixed Income  Prices 2004-2009.xlsx]TIPS!R827C72</stp>
        <tr r="BT827" s="1"/>
      </tp>
      <tp>
        <v>1.0850200000000001</v>
        <stp/>
        <stp>##V3_BDHV12</stp>
        <stp>912828FB1 Govt</stp>
        <stp>IDX_RATIO</stp>
        <stp>9/30/2009</stp>
        <stp>9/30/2009</stp>
        <stp>[Fixed Income  Prices 2004-2009.xlsx]TIPS!R901C32</stp>
        <tr r="AF901" s="1"/>
      </tp>
      <tp>
        <v>1.1833100000000001</v>
        <stp/>
        <stp>##V3_BDHV12</stp>
        <stp>9128277J5 Govt</stp>
        <stp>IDX_RATIO</stp>
        <stp>2/14/2008</stp>
        <stp>2/14/2008</stp>
        <stp>[Fixed Income  Prices 2004-2009.xlsx]TIPS!R932C36</stp>
        <tr r="AJ932" s="1"/>
      </tp>
      <tp>
        <v>1.1042099999999999</v>
        <stp/>
        <stp>##V3_BDHV12</stp>
        <stp>912828DH0 Govt</stp>
        <stp>IDX_RATIO</stp>
        <stp>3/25/2008</stp>
        <stp>3/25/2008</stp>
        <stp>[Fixed Income  Prices 2004-2009.xlsx]TIPS!R835C68</stp>
        <tr r="BP835" s="1"/>
      </tp>
      <tp>
        <v>1.1818599999999999</v>
        <stp/>
        <stp>##V3_BDHV12</stp>
        <stp>9128277J5 Govt</stp>
        <stp>IDX_RATIO</stp>
        <stp>1/24/2008</stp>
        <stp>1/24/2008</stp>
        <stp>[Fixed Income  Prices 2004-2009.xlsx]TIPS!R917C36</stp>
        <tr r="AJ917" s="1"/>
      </tp>
      <tp>
        <v>1.0314399999999999</v>
        <stp/>
        <stp>##V3_BDHV12</stp>
        <stp>912828FL9 Govt</stp>
        <stp>IDX_RATIO</stp>
        <stp>8/28/2007</stp>
        <stp>8/28/2007</stp>
        <stp>[Fixed Income  Prices 2004-2009.xlsx]TIPS!R298C80</stp>
        <tr r="CB298" s="1"/>
      </tp>
      <tp>
        <v>1.05139</v>
        <stp/>
        <stp>##V3_BDHV12</stp>
        <stp>912828GN4 Govt</stp>
        <stp>IDX_RATIO</stp>
        <stp>5/29/2008</stp>
        <stp>5/29/2008</stp>
        <stp>[Fixed Income  Prices 2004-2009.xlsx]TIPS!R292C40</stp>
        <tr r="AN292" s="1"/>
      </tp>
      <tp>
        <v>1.0833999999999999</v>
        <stp/>
        <stp>##V3_BDHV12</stp>
        <stp>912828FB1 Govt</stp>
        <stp>IDX_RATIO</stp>
        <stp>8/21/2009</stp>
        <stp>8/21/2009</stp>
        <stp>[Fixed Income  Prices 2004-2009.xlsx]TIPS!R873C32</stp>
        <tr r="AF873" s="1"/>
      </tp>
      <tp>
        <v>1.0210999999999999</v>
        <stp/>
        <stp>##V3_BDHV12</stp>
        <stp>912828HN3 Govt</stp>
        <stp>IDX_RATIO</stp>
        <stp>6/10/2008</stp>
        <stp>6/10/2008</stp>
        <stp>[Fixed Income  Prices 2004-2009.xlsx]TIPS!R113C92</stp>
        <tr r="CN113" s="1"/>
      </tp>
      <tp>
        <v>1.1006899999999999</v>
        <stp/>
        <stp>##V3_BDHV12</stp>
        <stp>912828BD1 Govt</stp>
        <stp>IDX_RATIO</stp>
        <stp>3/19/2007</stp>
        <stp>3/19/2007</stp>
        <stp>[Fixed Income  Prices 2004-2009.xlsx]TIPS!R694C52</stp>
        <tr r="AZ694" s="1"/>
      </tp>
      <tp>
        <v>1.0113700000000001</v>
        <stp/>
        <stp>##V3_BDHV12</stp>
        <stp>912828HN3 Govt</stp>
        <stp>IDX_RATIO</stp>
        <stp>4/22/2009</stp>
        <stp>4/22/2009</stp>
        <stp>[Fixed Income  Prices 2004-2009.xlsx]TIPS!R339C92</stp>
        <tr r="CN339" s="1"/>
      </tp>
      <tp>
        <v>1.05589</v>
        <stp/>
        <stp>##V3_BDHV12</stp>
        <stp>912828GN4 Govt</stp>
        <stp>IDX_RATIO</stp>
        <stp>6/18/2008</stp>
        <stp>6/18/2008</stp>
        <stp>[Fixed Income  Prices 2004-2009.xlsx]TIPS!R306C40</stp>
        <tr r="AN306" s="1"/>
      </tp>
      <tp>
        <v>1.00946</v>
        <stp/>
        <stp>##V3_BDHV12</stp>
        <stp>912828LA6 Govt</stp>
        <stp>IDX_RATIO</stp>
        <stp>10/13/2009</stp>
        <stp>10/13/2009</stp>
        <stp>[Fixed Income  Prices 2004-2009.xlsx]TIPS!R75C104</stp>
        <tr r="CZ75" s="1"/>
      </tp>
      <tp>
        <v>1.0408599999999999</v>
        <stp/>
        <stp>##V3_BDHV12</stp>
        <stp>912828FB1 Govt</stp>
        <stp>IDX_RATIO</stp>
        <stp>6/29/2007</stp>
        <stp>6/29/2007</stp>
        <stp>[Fixed Income  Prices 2004-2009.xlsx]TIPS!R313C32</stp>
        <tr r="AF313" s="1"/>
      </tp>
      <tp>
        <v>1.10439</v>
        <stp/>
        <stp>##V3_BDHV12</stp>
        <stp>912828DH0 Govt</stp>
        <stp>IDX_RATIO</stp>
        <stp>3/26/2008</stp>
        <stp>3/26/2008</stp>
        <stp>[Fixed Income  Prices 2004-2009.xlsx]TIPS!R836C68</stp>
        <tr r="BP836" s="1"/>
      </tp>
      <tp>
        <v>1.0389200000000001</v>
        <stp/>
        <stp>##V3_BDHV12</stp>
        <stp>912828EA4 Govt</stp>
        <stp>IDX_RATIO</stp>
        <stp>7/19/2006</stp>
        <stp>7/19/2006</stp>
        <stp>[Fixed Income  Prices 2004-2009.xlsx]TIPS!R267C72</stp>
        <tr r="BT267" s="1"/>
      </tp>
      <tp>
        <v>1.03037</v>
        <stp/>
        <stp>##V3_BDHV12</stp>
        <stp>912828FB1 Govt</stp>
        <stp>IDX_RATIO</stp>
        <stp>5/18/2007</stp>
        <stp>5/18/2007</stp>
        <stp>[Fixed Income  Prices 2004-2009.xlsx]TIPS!R283C32</stp>
        <tr r="AF283" s="1"/>
      </tp>
      <tp>
        <v>1.02172</v>
        <stp/>
        <stp>##V3_BDHV12</stp>
        <stp>912828HN3 Govt</stp>
        <stp>IDX_RATIO</stp>
        <stp>6/13/2008</stp>
        <stp>6/13/2008</stp>
        <stp>[Fixed Income  Prices 2004-2009.xlsx]TIPS!R116C92</stp>
        <tr r="CN116" s="1"/>
      </tp>
      <tp>
        <v>1.0166999999999999</v>
        <stp/>
        <stp>##V3_BDHV12</stp>
        <stp>912828HN3 Govt</stp>
        <stp>IDX_RATIO</stp>
        <stp>5/23/2008</stp>
        <stp>5/23/2008</stp>
        <stp>[Fixed Income  Prices 2004-2009.xlsx]TIPS!R101C92</stp>
        <tr r="CN101" s="1"/>
      </tp>
      <tp>
        <v>1.01929</v>
        <stp/>
        <stp>##V3_BDHV12</stp>
        <stp>912828HN3 Govt</stp>
        <stp>IDX_RATIO</stp>
        <stp>7/16/2009</stp>
        <stp>7/16/2009</stp>
        <stp>[Fixed Income  Prices 2004-2009.xlsx]TIPS!R400C92</stp>
        <tr r="CN400" s="1"/>
      </tp>
      <tp>
        <v>1.0588500000000001</v>
        <stp/>
        <stp>##V3_BDHV12</stp>
        <stp>912828FL9 Govt</stp>
        <stp>IDX_RATIO</stp>
        <stp>7/31/2009</stp>
        <stp>7/31/2009</stp>
        <stp>[Fixed Income  Prices 2004-2009.xlsx]TIPS!R801C80</stp>
        <tr r="CB801" s="1"/>
      </tp>
      <tp>
        <v>1.02661</v>
        <stp/>
        <stp>##V3_BDHV12</stp>
        <stp>912828GN4 Govt</stp>
        <stp>IDX_RATIO</stp>
        <stp>9/19/2007</stp>
        <stp>9/19/2007</stp>
        <stp>[Fixed Income  Prices 2004-2009.xlsx]TIPS!R111C40</stp>
        <tr r="AN111" s="1"/>
      </tp>
      <tp>
        <v>1.0112000000000001</v>
        <stp/>
        <stp>##V3_BDHV12</stp>
        <stp>912828HN3 Govt</stp>
        <stp>IDX_RATIO</stp>
        <stp>4/21/2009</stp>
        <stp>4/21/2009</stp>
        <stp>[Fixed Income  Prices 2004-2009.xlsx]TIPS!R338C92</stp>
        <tr r="CN338" s="1"/>
      </tp>
      <tp>
        <v>1.1271200000000001</v>
        <stp/>
        <stp>##V3_BDHV12</stp>
        <stp>912828EA4 Govt</stp>
        <stp>IDX_RATIO</stp>
        <stp>9/12/2008</stp>
        <stp>9/12/2008</stp>
        <stp>[Fixed Income  Prices 2004-2009.xlsx]TIPS!R829C72</stp>
        <tr r="BT829" s="1"/>
      </tp>
      <tp>
        <v>1.04064</v>
        <stp/>
        <stp>##V3_BDHV12</stp>
        <stp>912828FB1 Govt</stp>
        <stp>IDX_RATIO</stp>
        <stp>6/28/2007</stp>
        <stp>6/28/2007</stp>
        <stp>[Fixed Income  Prices 2004-2009.xlsx]TIPS!R312C32</stp>
        <tr r="AF312" s="1"/>
      </tp>
      <tp>
        <v>1.1045700000000001</v>
        <stp/>
        <stp>##V3_BDHV12</stp>
        <stp>912828DH0 Govt</stp>
        <stp>IDX_RATIO</stp>
        <stp>3/27/2008</stp>
        <stp>3/27/2008</stp>
        <stp>[Fixed Income  Prices 2004-2009.xlsx]TIPS!R837C68</stp>
        <tr r="BP837" s="1"/>
      </tp>
      <tp>
        <v>1.0213399999999999</v>
        <stp/>
        <stp>##V3_BDHV12</stp>
        <stp>912828EA4 Govt</stp>
        <stp>IDX_RATIO</stp>
        <stp>4/28/2006</stp>
        <stp>4/28/2006</stp>
        <stp>[Fixed Income  Prices 2004-2009.xlsx]TIPS!R209C72</stp>
        <tr r="BT209" s="1"/>
      </tp>
      <tp>
        <v>1.0387599999999999</v>
        <stp/>
        <stp>##V3_BDHV12</stp>
        <stp>912828EA4 Govt</stp>
        <stp>IDX_RATIO</stp>
        <stp>7/18/2006</stp>
        <stp>7/18/2006</stp>
        <stp>[Fixed Income  Prices 2004-2009.xlsx]TIPS!R266C72</stp>
        <tr r="BT266" s="1"/>
      </tp>
      <tp>
        <v>1.0187200000000001</v>
        <stp/>
        <stp>##V3_BDHV12</stp>
        <stp>912828HN3 Govt</stp>
        <stp>IDX_RATIO</stp>
        <stp>7/10/2009</stp>
        <stp>7/10/2009</stp>
        <stp>[Fixed Income  Prices 2004-2009.xlsx]TIPS!R396C92</stp>
        <tr r="CN396" s="1"/>
      </tp>
      <tp>
        <v>1.0215099999999999</v>
        <stp/>
        <stp>##V3_BDHV12</stp>
        <stp>912828HN3 Govt</stp>
        <stp>IDX_RATIO</stp>
        <stp>6/12/2008</stp>
        <stp>6/12/2008</stp>
        <stp>[Fixed Income  Prices 2004-2009.xlsx]TIPS!R115C92</stp>
        <tr r="CN115" s="1"/>
      </tp>
      <tp>
        <v>1.0164200000000001</v>
        <stp/>
        <stp>##V3_BDHV12</stp>
        <stp>912828HN3 Govt</stp>
        <stp>IDX_RATIO</stp>
        <stp>5/22/2008</stp>
        <stp>5/22/2008</stp>
        <stp>[Fixed Income  Prices 2004-2009.xlsx]TIPS!R100C92</stp>
        <tr r="CN100" s="1"/>
      </tp>
      <tp>
        <v>1.01939</v>
        <stp/>
        <stp>##V3_BDHV12</stp>
        <stp>912828HN3 Govt</stp>
        <stp>IDX_RATIO</stp>
        <stp>7/17/2009</stp>
        <stp>7/17/2009</stp>
        <stp>[Fixed Income  Prices 2004-2009.xlsx]TIPS!R401C92</stp>
        <tr r="CN401" s="1"/>
      </tp>
      <tp>
        <v>1.0587500000000001</v>
        <stp/>
        <stp>##V3_BDHV12</stp>
        <stp>912828FL9 Govt</stp>
        <stp>IDX_RATIO</stp>
        <stp>7/30/2009</stp>
        <stp>7/30/2009</stp>
        <stp>[Fixed Income  Prices 2004-2009.xlsx]TIPS!R800C80</stp>
        <tr r="CB800" s="1"/>
      </tp>
      <tp>
        <v>1.02661</v>
        <stp/>
        <stp>##V3_BDHV12</stp>
        <stp>912828GN4 Govt</stp>
        <stp>IDX_RATIO</stp>
        <stp>9/18/2007</stp>
        <stp>9/18/2007</stp>
        <stp>[Fixed Income  Prices 2004-2009.xlsx]TIPS!R110C40</stp>
        <tr r="AN110" s="1"/>
      </tp>
      <tp>
        <v>1.0110300000000001</v>
        <stp/>
        <stp>##V3_BDHV12</stp>
        <stp>912828HN3 Govt</stp>
        <stp>IDX_RATIO</stp>
        <stp>4/20/2009</stp>
        <stp>4/20/2009</stp>
        <stp>[Fixed Income  Prices 2004-2009.xlsx]TIPS!R337C92</stp>
        <tr r="CN337" s="1"/>
      </tp>
      <tp>
        <v>1.0404100000000001</v>
        <stp/>
        <stp>##V3_BDHV12</stp>
        <stp>912828FB1 Govt</stp>
        <stp>IDX_RATIO</stp>
        <stp>6/27/2007</stp>
        <stp>6/27/2007</stp>
        <stp>[Fixed Income  Prices 2004-2009.xlsx]TIPS!R311C32</stp>
        <tr r="AF311" s="1"/>
      </tp>
      <tp>
        <v>1.0999300000000001</v>
        <stp/>
        <stp>##V3_BDHV12</stp>
        <stp>912828AF7 Govt</stp>
        <stp>IDX_RATIO</stp>
        <stp>3/21/2006</stp>
        <stp>3/21/2006</stp>
        <stp>[Fixed Income  Prices 2004-2009.xlsx]TIPS!R435C44</stp>
        <tr r="AR435" s="1"/>
      </tp>
      <tp>
        <v>1.18299</v>
        <stp/>
        <stp>##V3_BDHV12</stp>
        <stp>9128277J5 Govt</stp>
        <stp>IDX_RATIO</stp>
        <stp>1/29/2008</stp>
        <stp>1/29/2008</stp>
        <stp>[Fixed Income  Prices 2004-2009.xlsx]TIPS!R920C36</stp>
        <tr r="AJ920" s="1"/>
      </tp>
      <tp>
        <v>1.1831700000000001</v>
        <stp/>
        <stp>##V3_BDHV12</stp>
        <stp>9128277J5 Govt</stp>
        <stp>IDX_RATIO</stp>
        <stp>2/19/2008</stp>
        <stp>2/19/2008</stp>
        <stp>[Fixed Income  Prices 2004-2009.xlsx]TIPS!R935C36</stp>
        <tr r="AJ935" s="1"/>
      </tp>
      <tp>
        <v>1.0212699999999999</v>
        <stp/>
        <stp>##V3_BDHV12</stp>
        <stp>912828EA4 Govt</stp>
        <stp>IDX_RATIO</stp>
        <stp>4/27/2006</stp>
        <stp>4/27/2006</stp>
        <stp>[Fixed Income  Prices 2004-2009.xlsx]TIPS!R208C72</stp>
        <tr r="BT208" s="1"/>
      </tp>
      <tp>
        <v>1.03694</v>
        <stp/>
        <stp>##V3_BDHV12</stp>
        <stp>912828BD1 Govt</stp>
        <stp>IDX_RATIO</stp>
        <stp>2/23/2005</stp>
        <stp>2/23/2005</stp>
        <stp>[Fixed Income  Prices 2004-2009.xlsx]TIPS!R158C52</stp>
        <tr r="AZ158" s="1"/>
      </tp>
      <tp>
        <v>1.1064700000000001</v>
        <stp/>
        <stp>##V3_BDHV12</stp>
        <stp>912828FB1 Govt</stp>
        <stp>IDX_RATIO</stp>
        <stp>9/22/2008</stp>
        <stp>9/22/2008</stp>
        <stp>[Fixed Income  Prices 2004-2009.xlsx]TIPS!R634C32</stp>
        <tr r="AF634" s="1"/>
      </tp>
      <tp>
        <v>1.1047400000000001</v>
        <stp/>
        <stp>##V3_BDHV12</stp>
        <stp>912828DH0 Govt</stp>
        <stp>IDX_RATIO</stp>
        <stp>3/28/2008</stp>
        <stp>3/28/2008</stp>
        <stp>[Fixed Income  Prices 2004-2009.xlsx]TIPS!R838C68</stp>
        <tr r="BP838" s="1"/>
      </tp>
      <tp>
        <v>1.1219999999999999</v>
        <stp/>
        <stp>##V3_BDHV12</stp>
        <stp>912828AF7 Govt</stp>
        <stp>IDX_RATIO</stp>
        <stp>2/23/2007</stp>
        <stp>2/23/2007</stp>
        <stp>[Fixed Income  Prices 2004-2009.xlsx]TIPS!R678C44</stp>
        <tr r="AR678" s="1"/>
      </tp>
      <tp>
        <v>1.0385899999999999</v>
        <stp/>
        <stp>##V3_BDHV12</stp>
        <stp>912828EA4 Govt</stp>
        <stp>IDX_RATIO</stp>
        <stp>7/17/2006</stp>
        <stp>7/17/2006</stp>
        <stp>[Fixed Income  Prices 2004-2009.xlsx]TIPS!R265C72</stp>
        <tr r="BT265" s="1"/>
      </tp>
      <tp>
        <v>1.0593300000000001</v>
        <stp/>
        <stp>##V3_BDHV12</stp>
        <stp>912828AF7 Govt</stp>
        <stp>IDX_RATIO</stp>
        <stp>3/14/2005</stp>
        <stp>3/14/2005</stp>
        <stp>[Fixed Income  Prices 2004-2009.xlsx]TIPS!R171C44</stp>
        <tr r="AR171" s="1"/>
      </tp>
      <tp>
        <v>1.0396099999999999</v>
        <stp/>
        <stp>##V3_BDHV12</stp>
        <stp>912828BD1 Govt</stp>
        <stp>IDX_RATIO</stp>
        <stp>1/13/2005</stp>
        <stp>1/13/2005</stp>
        <stp>[Fixed Income  Prices 2004-2009.xlsx]TIPS!R129C52</stp>
        <tr r="AZ129" s="1"/>
      </tp>
      <tp>
        <v>1.0735399999999999</v>
        <stp/>
        <stp>##V3_BDHV12</stp>
        <stp>912828BD1 Govt</stp>
        <stp>IDX_RATIO</stp>
        <stp>2/16/2006</stp>
        <stp>2/16/2006</stp>
        <stp>[Fixed Income  Prices 2004-2009.xlsx]TIPS!R412C52</stp>
        <tr r="AZ412" s="1"/>
      </tp>
      <tp>
        <v>1.05203</v>
        <stp/>
        <stp>##V3_BDHV12</stp>
        <stp>912828GN4 Govt</stp>
        <stp>IDX_RATIO</stp>
        <stp>7/13/2009</stp>
        <stp>7/13/2009</stp>
        <stp>[Fixed Income  Prices 2004-2009.xlsx]TIPS!R584C40</stp>
        <tr r="AN584" s="1"/>
      </tp>
      <tp>
        <v>1.0297700000000001</v>
        <stp/>
        <stp>##V3_BDHV12</stp>
        <stp>912828FB1 Govt</stp>
        <stp>IDX_RATIO</stp>
        <stp>5/16/2007</stp>
        <stp>5/16/2007</stp>
        <stp>[Fixed Income  Prices 2004-2009.xlsx]TIPS!R281C32</stp>
        <tr r="AF281" s="1"/>
      </tp>
      <tp>
        <v>1.05236</v>
        <stp/>
        <stp>##V3_BDHV12</stp>
        <stp>912828EA4 Govt</stp>
        <stp>IDX_RATIO</stp>
        <stp>5/21/2007</stp>
        <stp>5/21/2007</stp>
        <stp>[Fixed Income  Prices 2004-2009.xlsx]TIPS!R485C72</stp>
        <tr r="BT485" s="1"/>
      </tp>
      <tp>
        <v>1.0443100000000001</v>
        <stp/>
        <stp>##V3_BDHV12</stp>
        <stp>912828GN4 Govt</stp>
        <stp>IDX_RATIO</stp>
        <stp>4/23/2009</stp>
        <stp>4/23/2009</stp>
        <stp>[Fixed Income  Prices 2004-2009.xlsx]TIPS!R527C40</stp>
        <tr r="AN527" s="1"/>
      </tp>
      <tp>
        <v>1.10015</v>
        <stp/>
        <stp>##V3_BDHV12</stp>
        <stp>912828BD1 Govt</stp>
        <stp>IDX_RATIO</stp>
        <stp>3/14/2007</stp>
        <stp>3/14/2007</stp>
        <stp>[Fixed Income  Prices 2004-2009.xlsx]TIPS!R691C52</stp>
        <tr r="AZ691" s="1"/>
      </tp>
      <tp>
        <v>1.0698000000000001</v>
        <stp/>
        <stp>##V3_BDHV12</stp>
        <stp>912828FL9 Govt</stp>
        <stp>IDX_RATIO</stp>
        <stp>7/22/2008</stp>
        <stp>7/22/2008</stp>
        <stp>[Fixed Income  Prices 2004-2009.xlsx]TIPS!R533C80</stp>
        <tr r="CB533" s="1"/>
      </tp>
      <tp>
        <v>1.0266200000000001</v>
        <stp/>
        <stp>##V3_BDHV12</stp>
        <stp>912828GN4 Govt</stp>
        <stp>IDX_RATIO</stp>
        <stp>9/17/2007</stp>
        <stp>9/17/2007</stp>
        <stp>[Fixed Income  Prices 2004-2009.xlsx]TIPS!R109C40</stp>
        <tr r="AN109" s="1"/>
      </tp>
      <tp>
        <v>1.01108</v>
        <stp/>
        <stp>##V3_BDHV12</stp>
        <stp>912828LA6 Govt</stp>
        <stp>IDX_RATIO</stp>
        <stp>11/12/2009</stp>
        <stp>11/12/2009</stp>
        <stp>[Fixed Income  Prices 2004-2009.xlsx]TIPS!R97C104</stp>
        <tr r="CZ97" s="1"/>
      </tp>
      <tp>
        <v>1.0101899999999999</v>
        <stp/>
        <stp>##V3_BDHV12</stp>
        <stp>912828LA6 Govt</stp>
        <stp>IDX_RATIO</stp>
        <stp>10/23/2009</stp>
        <stp>10/23/2009</stp>
        <stp>[Fixed Income  Prices 2004-2009.xlsx]TIPS!R83C104</stp>
        <tr r="CZ83" s="1"/>
      </tp>
      <tp>
        <v>1.0401899999999999</v>
        <stp/>
        <stp>##V3_BDHV12</stp>
        <stp>912828FB1 Govt</stp>
        <stp>IDX_RATIO</stp>
        <stp>6/26/2007</stp>
        <stp>6/26/2007</stp>
        <stp>[Fixed Income  Prices 2004-2009.xlsx]TIPS!R310C32</stp>
        <tr r="AF310" s="1"/>
      </tp>
      <tp>
        <v>1.0996600000000001</v>
        <stp/>
        <stp>##V3_BDHV12</stp>
        <stp>912828AF7 Govt</stp>
        <stp>IDX_RATIO</stp>
        <stp>3/20/2006</stp>
        <stp>3/20/2006</stp>
        <stp>[Fixed Income  Prices 2004-2009.xlsx]TIPS!R434C44</stp>
        <tr r="AR434" s="1"/>
      </tp>
      <tp>
        <v>1.1832</v>
        <stp/>
        <stp>##V3_BDHV12</stp>
        <stp>9128277J5 Govt</stp>
        <stp>IDX_RATIO</stp>
        <stp>2/18/2008</stp>
        <stp>2/18/2008</stp>
        <stp>[Fixed Income  Prices 2004-2009.xlsx]TIPS!R934C36</stp>
        <tr r="AJ934" s="1"/>
      </tp>
      <tp>
        <v>1.10666</v>
        <stp/>
        <stp>##V3_BDHV12</stp>
        <stp>912828FB1 Govt</stp>
        <stp>IDX_RATIO</stp>
        <stp>9/23/2008</stp>
        <stp>9/23/2008</stp>
        <stp>[Fixed Income  Prices 2004-2009.xlsx]TIPS!R635C32</stp>
        <tr r="AF635" s="1"/>
      </tp>
      <tp>
        <v>1.03708</v>
        <stp/>
        <stp>##V3_BDHV12</stp>
        <stp>912828BD1 Govt</stp>
        <stp>IDX_RATIO</stp>
        <stp>2/22/2005</stp>
        <stp>2/22/2005</stp>
        <stp>[Fixed Income  Prices 2004-2009.xlsx]TIPS!R157C52</stp>
        <tr r="AZ157" s="1"/>
      </tp>
      <tp>
        <v>1.0212000000000001</v>
        <stp/>
        <stp>##V3_BDHV12</stp>
        <stp>912828EA4 Govt</stp>
        <stp>IDX_RATIO</stp>
        <stp>4/26/2006</stp>
        <stp>4/26/2006</stp>
        <stp>[Fixed Income  Prices 2004-2009.xlsx]TIPS!R207C72</stp>
        <tr r="BT207" s="1"/>
      </tp>
      <tp>
        <v>1.05803</v>
        <stp/>
        <stp>##V3_BDHV12</stp>
        <stp>912828EA4 Govt</stp>
        <stp>IDX_RATIO</stp>
        <stp>6/11/2007</stp>
        <stp>6/11/2007</stp>
        <stp>[Fixed Income  Prices 2004-2009.xlsx]TIPS!R500C72</stp>
        <tr r="BT500" s="1"/>
      </tp>
      <tp>
        <v>1.18276</v>
        <stp/>
        <stp>##V3_BDHV12</stp>
        <stp>9128277J5 Govt</stp>
        <stp>IDX_RATIO</stp>
        <stp>1/28/2008</stp>
        <stp>1/28/2008</stp>
        <stp>[Fixed Income  Prices 2004-2009.xlsx]TIPS!R919C36</stp>
        <tr r="AJ919" s="1"/>
      </tp>
      <tp>
        <v>1.0593999999999999</v>
        <stp/>
        <stp>##V3_BDHV12</stp>
        <stp>912828AF7 Govt</stp>
        <stp>IDX_RATIO</stp>
        <stp>3/15/2005</stp>
        <stp>3/15/2005</stp>
        <stp>[Fixed Income  Prices 2004-2009.xlsx]TIPS!R172C44</stp>
        <tr r="AR172" s="1"/>
      </tp>
      <tp>
        <v>1.1219399999999999</v>
        <stp/>
        <stp>##V3_BDHV12</stp>
        <stp>912828AF7 Govt</stp>
        <stp>IDX_RATIO</stp>
        <stp>2/22/2007</stp>
        <stp>2/22/2007</stp>
        <stp>[Fixed Income  Prices 2004-2009.xlsx]TIPS!R677C44</stp>
        <tr r="AR677" s="1"/>
      </tp>
      <tp>
        <v>1.03118</v>
        <stp/>
        <stp>##V3_BDHV12</stp>
        <stp>912828FL9 Govt</stp>
        <stp>IDX_RATIO</stp>
        <stp>8/24/2007</stp>
        <stp>8/24/2007</stp>
        <stp>[Fixed Income  Prices 2004-2009.xlsx]TIPS!R296C80</stp>
        <tr r="CB296" s="1"/>
      </tp>
      <tp>
        <v>1.03959</v>
        <stp/>
        <stp>##V3_BDHV12</stp>
        <stp>912828BD1 Govt</stp>
        <stp>IDX_RATIO</stp>
        <stp>1/12/2005</stp>
        <stp>1/12/2005</stp>
        <stp>[Fixed Income  Prices 2004-2009.xlsx]TIPS!R128C52</stp>
        <tr r="AZ128" s="1"/>
      </tp>
      <tp>
        <v>1.04603</v>
        <stp/>
        <stp>##V3_BDHV12</stp>
        <stp>912828EA4 Govt</stp>
        <stp>IDX_RATIO</stp>
        <stp>4/30/2007</stp>
        <stp>4/30/2007</stp>
        <stp>[Fixed Income  Prices 2004-2009.xlsx]TIPS!R470C72</stp>
        <tr r="BT470" s="1"/>
      </tp>
      <tp>
        <v>1.0733900000000001</v>
        <stp/>
        <stp>##V3_BDHV12</stp>
        <stp>912828BD1 Govt</stp>
        <stp>IDX_RATIO</stp>
        <stp>2/17/2006</stp>
        <stp>2/17/2006</stp>
        <stp>[Fixed Income  Prices 2004-2009.xlsx]TIPS!R413C52</stp>
        <tr r="AZ413" s="1"/>
      </tp>
      <tp>
        <v>1.1217699999999999</v>
        <stp/>
        <stp>##V3_BDHV12</stp>
        <stp>912828AF7 Govt</stp>
        <stp>IDX_RATIO</stp>
        <stp>1/12/2007</stp>
        <stp>1/12/2007</stp>
        <stp>[Fixed Income  Prices 2004-2009.xlsx]TIPS!R648C44</stp>
        <tr r="AR648" s="1"/>
      </tp>
      <tp>
        <v>1.03007</v>
        <stp/>
        <stp>##V3_BDHV12</stp>
        <stp>912828FB1 Govt</stp>
        <stp>IDX_RATIO</stp>
        <stp>5/17/2007</stp>
        <stp>5/17/2007</stp>
        <stp>[Fixed Income  Prices 2004-2009.xlsx]TIPS!R282C32</stp>
        <tr r="AF282" s="1"/>
      </tp>
      <tp>
        <v>1.0515399999999999</v>
        <stp/>
        <stp>##V3_BDHV12</stp>
        <stp>912828FL9 Govt</stp>
        <stp>IDX_RATIO</stp>
        <stp>5/11/2009</stp>
        <stp>5/11/2009</stp>
        <stp>[Fixed Income  Prices 2004-2009.xlsx]TIPS!R742C80</stp>
        <tr r="CB742" s="1"/>
      </tp>
      <tp>
        <v>1.0441400000000001</v>
        <stp/>
        <stp>##V3_BDHV12</stp>
        <stp>912828GN4 Govt</stp>
        <stp>IDX_RATIO</stp>
        <stp>4/22/2009</stp>
        <stp>4/22/2009</stp>
        <stp>[Fixed Income  Prices 2004-2009.xlsx]TIPS!R526C40</stp>
        <tr r="AN526" s="1"/>
      </tp>
      <tp>
        <v>1.07925</v>
        <stp/>
        <stp>##V3_BDHV12</stp>
        <stp>912828BD1 Govt</stp>
        <stp>IDX_RATIO</stp>
        <stp>1/20/2006</stp>
        <stp>1/20/2006</stp>
        <stp>[Fixed Income  Prices 2004-2009.xlsx]TIPS!R393C52</stp>
        <tr r="AZ393" s="1"/>
      </tp>
      <tp>
        <v>1.07009</v>
        <stp/>
        <stp>##V3_BDHV12</stp>
        <stp>912828FL9 Govt</stp>
        <stp>IDX_RATIO</stp>
        <stp>7/23/2008</stp>
        <stp>7/23/2008</stp>
        <stp>[Fixed Income  Prices 2004-2009.xlsx]TIPS!R534C80</stp>
        <tr r="CB534" s="1"/>
      </tp>
      <tp>
        <v>1.10026</v>
        <stp/>
        <stp>##V3_BDHV12</stp>
        <stp>912828BD1 Govt</stp>
        <stp>IDX_RATIO</stp>
        <stp>3/15/2007</stp>
        <stp>3/15/2007</stp>
        <stp>[Fixed Income  Prices 2004-2009.xlsx]TIPS!R692C52</stp>
        <tr r="AZ692" s="1"/>
      </tp>
      <tp>
        <v>1.1004700000000001</v>
        <stp/>
        <stp>##V3_BDHV12</stp>
        <stp>912828AF7 Govt</stp>
        <stp>IDX_RATIO</stp>
        <stp>3/23/2006</stp>
        <stp>3/23/2006</stp>
        <stp>[Fixed Income  Prices 2004-2009.xlsx]TIPS!R437C44</stp>
        <tr r="AR437" s="1"/>
      </tp>
      <tp>
        <v>1.0399700000000001</v>
        <stp/>
        <stp>##V3_BDHV12</stp>
        <stp>912828FB1 Govt</stp>
        <stp>IDX_RATIO</stp>
        <stp>6/25/2007</stp>
        <stp>6/25/2007</stp>
        <stp>[Fixed Income  Prices 2004-2009.xlsx]TIPS!R309C32</stp>
        <tr r="AF309" s="1"/>
      </tp>
      <tp>
        <v>1.0211300000000001</v>
        <stp/>
        <stp>##V3_BDHV12</stp>
        <stp>912828EA4 Govt</stp>
        <stp>IDX_RATIO</stp>
        <stp>4/25/2006</stp>
        <stp>4/25/2006</stp>
        <stp>[Fixed Income  Prices 2004-2009.xlsx]TIPS!R206C72</stp>
        <tr r="BT206" s="1"/>
      </tp>
      <tp>
        <v>1.05826</v>
        <stp/>
        <stp>##V3_BDHV12</stp>
        <stp>912828EA4 Govt</stp>
        <stp>IDX_RATIO</stp>
        <stp>6/12/2007</stp>
        <stp>6/12/2007</stp>
        <stp>[Fixed Income  Prices 2004-2009.xlsx]TIPS!R501C72</stp>
        <tr r="BT501" s="1"/>
      </tp>
      <tp>
        <v>1.03722</v>
        <stp/>
        <stp>##V3_BDHV12</stp>
        <stp>912828BD1 Govt</stp>
        <stp>IDX_RATIO</stp>
        <stp>2/21/2005</stp>
        <stp>2/21/2005</stp>
        <stp>[Fixed Income  Prices 2004-2009.xlsx]TIPS!R156C52</stp>
        <tr r="AZ156" s="1"/>
      </tp>
      <tp>
        <v>1.1255600000000001</v>
        <stp/>
        <stp>##V3_BDHV12</stp>
        <stp>912828AF7 Govt</stp>
        <stp>IDX_RATIO</stp>
        <stp>3/30/2007</stp>
        <stp>3/30/2007</stp>
        <stp>[Fixed Income  Prices 2004-2009.xlsx]TIPS!R703C44</stp>
        <tr r="AR703" s="1"/>
      </tp>
      <tp>
        <v>1.12188</v>
        <stp/>
        <stp>##V3_BDHV12</stp>
        <stp>912828AF7 Govt</stp>
        <stp>IDX_RATIO</stp>
        <stp>2/21/2007</stp>
        <stp>2/21/2007</stp>
        <stp>[Fixed Income  Prices 2004-2009.xlsx]TIPS!R676C44</stp>
        <tr r="AR676" s="1"/>
      </tp>
      <tp>
        <v>1.0313699999999999</v>
        <stp/>
        <stp>##V3_BDHV12</stp>
        <stp>912828FL9 Govt</stp>
        <stp>IDX_RATIO</stp>
        <stp>8/27/2007</stp>
        <stp>8/27/2007</stp>
        <stp>[Fixed Income  Prices 2004-2009.xlsx]TIPS!R297C80</stp>
        <tr r="CB297" s="1"/>
      </tp>
      <tp>
        <v>1.0594699999999999</v>
        <stp/>
        <stp>##V3_BDHV12</stp>
        <stp>912828AF7 Govt</stp>
        <stp>IDX_RATIO</stp>
        <stp>3/16/2005</stp>
        <stp>3/16/2005</stp>
        <stp>[Fixed Income  Prices 2004-2009.xlsx]TIPS!R173C44</stp>
        <tr r="AR173" s="1"/>
      </tp>
      <tp>
        <v>1.0395700000000001</v>
        <stp/>
        <stp>##V3_BDHV12</stp>
        <stp>912828BD1 Govt</stp>
        <stp>IDX_RATIO</stp>
        <stp>1/11/2005</stp>
        <stp>1/11/2005</stp>
        <stp>[Fixed Income  Prices 2004-2009.xlsx]TIPS!R127C52</stp>
        <tr r="AZ127" s="1"/>
      </tp>
      <tp>
        <v>1.0291699999999999</v>
        <stp/>
        <stp>##V3_BDHV12</stp>
        <stp>912828FB1 Govt</stp>
        <stp>IDX_RATIO</stp>
        <stp>5/14/2007</stp>
        <stp>5/14/2007</stp>
        <stp>[Fixed Income  Prices 2004-2009.xlsx]TIPS!R279C32</stp>
        <tr r="AF279" s="1"/>
      </tp>
      <tp>
        <v>1.07385</v>
        <stp/>
        <stp>##V3_BDHV12</stp>
        <stp>912828BD1 Govt</stp>
        <stp>IDX_RATIO</stp>
        <stp>2/14/2006</stp>
        <stp>2/14/2006</stp>
        <stp>[Fixed Income  Prices 2004-2009.xlsx]TIPS!R410C52</stp>
        <tr r="AZ410" s="1"/>
      </tp>
      <tp>
        <v>1.0505199999999999</v>
        <stp/>
        <stp>##V3_BDHV12</stp>
        <stp>912828GN4 Govt</stp>
        <stp>IDX_RATIO</stp>
        <stp>5/26/2008</stp>
        <stp>5/26/2008</stp>
        <stp>[Fixed Income  Prices 2004-2009.xlsx]TIPS!R289C40</stp>
        <tr r="AN289" s="1"/>
      </tp>
      <tp>
        <v>1.12182</v>
        <stp/>
        <stp>##V3_BDHV12</stp>
        <stp>912828AF7 Govt</stp>
        <stp>IDX_RATIO</stp>
        <stp>1/11/2007</stp>
        <stp>1/11/2007</stp>
        <stp>[Fixed Income  Prices 2004-2009.xlsx]TIPS!R647C44</stp>
        <tr r="AR647" s="1"/>
      </tp>
      <tp>
        <v>1.05162</v>
        <stp/>
        <stp>##V3_BDHV12</stp>
        <stp>912828FL9 Govt</stp>
        <stp>IDX_RATIO</stp>
        <stp>5/12/2009</stp>
        <stp>5/12/2009</stp>
        <stp>[Fixed Income  Prices 2004-2009.xlsx]TIPS!R743C80</stp>
        <tr r="CB743" s="1"/>
      </tp>
      <tp>
        <v>1.05298</v>
        <stp/>
        <stp>##V3_BDHV12</stp>
        <stp>912828EA4 Govt</stp>
        <stp>IDX_RATIO</stp>
        <stp>5/23/2007</stp>
        <stp>5/23/2007</stp>
        <stp>[Fixed Income  Prices 2004-2009.xlsx]TIPS!R487C72</stp>
        <tr r="BT487" s="1"/>
      </tp>
      <tp>
        <v>1.05511</v>
        <stp/>
        <stp>##V3_BDHV12</stp>
        <stp>912828FL9 Govt</stp>
        <stp>IDX_RATIO</stp>
        <stp>6/22/2009</stp>
        <stp>6/22/2009</stp>
        <stp>[Fixed Income  Prices 2004-2009.xlsx]TIPS!R772C80</stp>
        <tr r="CB772" s="1"/>
      </tp>
      <tp>
        <v>1.0462100000000001</v>
        <stp/>
        <stp>##V3_BDHV12</stp>
        <stp>912828FL9 Govt</stp>
        <stp>IDX_RATIO</stp>
        <stp>4/11/2008</stp>
        <stp>4/11/2008</stp>
        <stp>[Fixed Income  Prices 2004-2009.xlsx]TIPS!R461C80</stp>
        <tr r="CB461" s="1"/>
      </tp>
      <tp>
        <v>1.06352</v>
        <stp/>
        <stp>##V3_BDHV12</stp>
        <stp>912828FL9 Govt</stp>
        <stp>IDX_RATIO</stp>
        <stp>6/30/2008</stp>
        <stp>6/30/2008</stp>
        <stp>[Fixed Income  Prices 2004-2009.xlsx]TIPS!R517C80</stp>
        <tr r="CB517" s="1"/>
      </tp>
      <tp>
        <v>1.0439700000000001</v>
        <stp/>
        <stp>##V3_BDHV12</stp>
        <stp>912828GN4 Govt</stp>
        <stp>IDX_RATIO</stp>
        <stp>4/21/2009</stp>
        <stp>4/21/2009</stp>
        <stp>[Fixed Income  Prices 2004-2009.xlsx]TIPS!R525C40</stp>
        <tr r="AN525" s="1"/>
      </tp>
      <tp>
        <v>1.1003700000000001</v>
        <stp/>
        <stp>##V3_BDHV12</stp>
        <stp>912828BD1 Govt</stp>
        <stp>IDX_RATIO</stp>
        <stp>3/16/2007</stp>
        <stp>3/16/2007</stp>
        <stp>[Fixed Income  Prices 2004-2009.xlsx]TIPS!R693C52</stp>
        <tr r="AZ693" s="1"/>
      </tp>
      <tp>
        <v>1.0784</v>
        <stp/>
        <stp>##V3_BDHV12</stp>
        <stp>912828BD1 Govt</stp>
        <stp>IDX_RATIO</stp>
        <stp>1/23/2006</stp>
        <stp>1/23/2006</stp>
        <stp>[Fixed Income  Prices 2004-2009.xlsx]TIPS!R394C52</stp>
        <tr r="AZ394" s="1"/>
      </tp>
      <tp>
        <v>1.0382400000000001</v>
        <stp/>
        <stp>##V3_BDHV12</stp>
        <stp>912828BD1 Govt</stp>
        <stp>IDX_RATIO</stp>
        <stp>3/31/2005</stp>
        <stp>3/31/2005</stp>
        <stp>[Fixed Income  Prices 2004-2009.xlsx]TIPS!R184C52</stp>
        <tr r="AZ184" s="1"/>
      </tp>
      <tp>
        <v>1.0556700000000001</v>
        <stp/>
        <stp>##V3_BDHV12</stp>
        <stp>912828GN4 Govt</stp>
        <stp>IDX_RATIO</stp>
        <stp>6/17/2008</stp>
        <stp>6/17/2008</stp>
        <stp>[Fixed Income  Prices 2004-2009.xlsx]TIPS!R305C40</stp>
        <tr r="AN305" s="1"/>
      </tp>
      <tp>
        <v>1.1002000000000001</v>
        <stp/>
        <stp>##V3_BDHV12</stp>
        <stp>912828AF7 Govt</stp>
        <stp>IDX_RATIO</stp>
        <stp>3/22/2006</stp>
        <stp>3/22/2006</stp>
        <stp>[Fixed Income  Prices 2004-2009.xlsx]TIPS!R436C44</stp>
        <tr r="AR436" s="1"/>
      </tp>
      <tp>
        <v>1.0210600000000001</v>
        <stp/>
        <stp>##V3_BDHV12</stp>
        <stp>912828EA4 Govt</stp>
        <stp>IDX_RATIO</stp>
        <stp>4/24/2006</stp>
        <stp>4/24/2006</stp>
        <stp>[Fixed Income  Prices 2004-2009.xlsx]TIPS!R205C72</stp>
        <tr r="BT205" s="1"/>
      </tp>
      <tp>
        <v>1.0584899999999999</v>
        <stp/>
        <stp>##V3_BDHV12</stp>
        <stp>912828EA4 Govt</stp>
        <stp>IDX_RATIO</stp>
        <stp>6/13/2007</stp>
        <stp>6/13/2007</stp>
        <stp>[Fixed Income  Prices 2004-2009.xlsx]TIPS!R502C72</stp>
        <tr r="BT502" s="1"/>
      </tp>
      <tp>
        <v>1.05955</v>
        <stp/>
        <stp>##V3_BDHV12</stp>
        <stp>912828AF7 Govt</stp>
        <stp>IDX_RATIO</stp>
        <stp>3/17/2005</stp>
        <stp>3/17/2005</stp>
        <stp>[Fixed Income  Prices 2004-2009.xlsx]TIPS!R174C44</stp>
        <tr r="AR174" s="1"/>
      </tp>
      <tp>
        <v>1.03809</v>
        <stp/>
        <stp>##V3_BDHV12</stp>
        <stp>912828EA4 Govt</stp>
        <stp>IDX_RATIO</stp>
        <stp>7/14/2006</stp>
        <stp>7/14/2006</stp>
        <stp>[Fixed Income  Prices 2004-2009.xlsx]TIPS!R264C72</stp>
        <tr r="BT264" s="1"/>
      </tp>
      <tp>
        <v>1.12182</v>
        <stp/>
        <stp>##V3_BDHV12</stp>
        <stp>912828AF7 Govt</stp>
        <stp>IDX_RATIO</stp>
        <stp>2/20/2007</stp>
        <stp>2/20/2007</stp>
        <stp>[Fixed Income  Prices 2004-2009.xlsx]TIPS!R675C44</stp>
        <tr r="AR675" s="1"/>
      </tp>
      <tp>
        <v>1.03955</v>
        <stp/>
        <stp>##V3_BDHV12</stp>
        <stp>912828BD1 Govt</stp>
        <stp>IDX_RATIO</stp>
        <stp>1/10/2005</stp>
        <stp>1/10/2005</stp>
        <stp>[Fixed Income  Prices 2004-2009.xlsx]TIPS!R126C52</stp>
        <tr r="AZ126" s="1"/>
      </tp>
      <tp>
        <v>1.05081</v>
        <stp/>
        <stp>##V3_BDHV12</stp>
        <stp>912828GN4 Govt</stp>
        <stp>IDX_RATIO</stp>
        <stp>5/27/2008</stp>
        <stp>5/27/2008</stp>
        <stp>[Fixed Income  Prices 2004-2009.xlsx]TIPS!R290C40</stp>
        <tr r="AN290" s="1"/>
      </tp>
      <tp>
        <v>1.0737000000000001</v>
        <stp/>
        <stp>##V3_BDHV12</stp>
        <stp>912828BD1 Govt</stp>
        <stp>IDX_RATIO</stp>
        <stp>2/15/2006</stp>
        <stp>2/15/2006</stp>
        <stp>[Fixed Income  Prices 2004-2009.xlsx]TIPS!R411C52</stp>
        <tr r="AZ411" s="1"/>
      </tp>
      <tp>
        <v>1.1218699999999999</v>
        <stp/>
        <stp>##V3_BDHV12</stp>
        <stp>912828AF7 Govt</stp>
        <stp>IDX_RATIO</stp>
        <stp>1/10/2007</stp>
        <stp>1/10/2007</stp>
        <stp>[Fixed Income  Prices 2004-2009.xlsx]TIPS!R646C44</stp>
        <tr r="AR646" s="1"/>
      </tp>
      <tp>
        <v>1.0517300000000001</v>
        <stp/>
        <stp>##V3_BDHV12</stp>
        <stp>912828GN4 Govt</stp>
        <stp>IDX_RATIO</stp>
        <stp>7/10/2009</stp>
        <stp>7/10/2009</stp>
        <stp>[Fixed Income  Prices 2004-2009.xlsx]TIPS!R583C40</stp>
        <tr r="AN583" s="1"/>
      </tp>
      <tp>
        <v>1.0294700000000001</v>
        <stp/>
        <stp>##V3_BDHV12</stp>
        <stp>912828FB1 Govt</stp>
        <stp>IDX_RATIO</stp>
        <stp>5/15/2007</stp>
        <stp>5/15/2007</stp>
        <stp>[Fixed Income  Prices 2004-2009.xlsx]TIPS!R280C32</stp>
        <tr r="AF280" s="1"/>
      </tp>
      <tp>
        <v>1.0517000000000001</v>
        <stp/>
        <stp>##V3_BDHV12</stp>
        <stp>912828FL9 Govt</stp>
        <stp>IDX_RATIO</stp>
        <stp>5/13/2009</stp>
        <stp>5/13/2009</stp>
        <stp>[Fixed Income  Prices 2004-2009.xlsx]TIPS!R744C80</stp>
        <tr r="CB744" s="1"/>
      </tp>
      <tp>
        <v>1.05267</v>
        <stp/>
        <stp>##V3_BDHV12</stp>
        <stp>912828EA4 Govt</stp>
        <stp>IDX_RATIO</stp>
        <stp>5/22/2007</stp>
        <stp>5/22/2007</stp>
        <stp>[Fixed Income  Prices 2004-2009.xlsx]TIPS!R486C72</stp>
        <tr r="BT486" s="1"/>
      </tp>
      <tp>
        <v>1.0551999999999999</v>
        <stp/>
        <stp>##V3_BDHV12</stp>
        <stp>912828FL9 Govt</stp>
        <stp>IDX_RATIO</stp>
        <stp>6/23/2009</stp>
        <stp>6/23/2009</stp>
        <stp>[Fixed Income  Prices 2004-2009.xlsx]TIPS!R773C80</stp>
        <tr r="CB773" s="1"/>
      </tp>
      <tp>
        <v>1.0461100000000001</v>
        <stp/>
        <stp>##V3_BDHV12</stp>
        <stp>912828FL9 Govt</stp>
        <stp>IDX_RATIO</stp>
        <stp>4/10/2008</stp>
        <stp>4/10/2008</stp>
        <stp>[Fixed Income  Prices 2004-2009.xlsx]TIPS!R460C80</stp>
        <tr r="CB460" s="1"/>
      </tp>
      <tp>
        <v>1.04379</v>
        <stp/>
        <stp>##V3_BDHV12</stp>
        <stp>912828GN4 Govt</stp>
        <stp>IDX_RATIO</stp>
        <stp>4/20/2009</stp>
        <stp>4/20/2009</stp>
        <stp>[Fixed Income  Prices 2004-2009.xlsx]TIPS!R524C40</stp>
        <tr r="AN524" s="1"/>
      </tp>
      <tp>
        <v>1.06951</v>
        <stp/>
        <stp>##V3_BDHV12</stp>
        <stp>912828FL9 Govt</stp>
        <stp>IDX_RATIO</stp>
        <stp>7/21/2008</stp>
        <stp>7/21/2008</stp>
        <stp>[Fixed Income  Prices 2004-2009.xlsx]TIPS!R532C80</stp>
        <tr r="CB532" s="1"/>
      </tp>
      <tp>
        <v>1.0266500000000001</v>
        <stp/>
        <stp>##V3_BDHV12</stp>
        <stp>912828GN4 Govt</stp>
        <stp>IDX_RATIO</stp>
        <stp>9/14/2007</stp>
        <stp>9/14/2007</stp>
        <stp>[Fixed Income  Prices 2004-2009.xlsx]TIPS!R108C40</stp>
        <tr r="AN108" s="1"/>
      </tp>
      <tp>
        <v>1.03817</v>
        <stp/>
        <stp>##V3_BDHV12</stp>
        <stp>912828BD1 Govt</stp>
        <stp>IDX_RATIO</stp>
        <stp>3/30/2005</stp>
        <stp>3/30/2005</stp>
        <stp>[Fixed Income  Prices 2004-2009.xlsx]TIPS!R183C52</stp>
        <tr r="AZ183" s="1"/>
      </tp>
      <tp>
        <v>1.0554600000000001</v>
        <stp/>
        <stp>##V3_BDHV12</stp>
        <stp>912828GN4 Govt</stp>
        <stp>IDX_RATIO</stp>
        <stp>6/16/2008</stp>
        <stp>6/16/2008</stp>
        <stp>[Fixed Income  Prices 2004-2009.xlsx]TIPS!R304C40</stp>
        <tr r="AN304" s="1"/>
      </tp>
      <tp>
        <v>1.1285000000000001</v>
        <stp/>
        <stp>##V3_BDHV12</stp>
        <stp>912828EA4 Govt</stp>
        <stp>IDX_RATIO</stp>
        <stp>9/19/2008</stp>
        <stp>9/19/2008</stp>
        <stp>[Fixed Income  Prices 2004-2009.xlsx]TIPS!R834C72</stp>
        <tr r="BT834" s="1"/>
      </tp>
      <tp>
        <v>1.09721</v>
        <stp/>
        <stp>##V3_BDHV12</stp>
        <stp>912828BD1 Govt</stp>
        <stp>IDX_RATIO</stp>
        <stp>1/30/2007</stp>
        <stp>1/30/2007</stp>
        <stp>[Fixed Income  Prices 2004-2009.xlsx]TIPS!R660C52</stp>
        <tr r="AZ660" s="1"/>
      </tp>
      <tp>
        <v>1.10724</v>
        <stp/>
        <stp>##V3_BDHV12</stp>
        <stp>912828FB1 Govt</stp>
        <stp>IDX_RATIO</stp>
        <stp>9/26/2008</stp>
        <stp>9/26/2008</stp>
        <stp>[Fixed Income  Prices 2004-2009.xlsx]TIPS!R638C32</stp>
        <tr r="AF638" s="1"/>
      </tp>
      <tp>
        <v>1.05871</v>
        <stp/>
        <stp>##V3_BDHV12</stp>
        <stp>912828EA4 Govt</stp>
        <stp>IDX_RATIO</stp>
        <stp>6/14/2007</stp>
        <stp>6/14/2007</stp>
        <stp>[Fixed Income  Prices 2004-2009.xlsx]TIPS!R503C72</stp>
        <tr r="BT503" s="1"/>
      </tp>
      <tp>
        <v>1.03793</v>
        <stp/>
        <stp>##V3_BDHV12</stp>
        <stp>912828EA4 Govt</stp>
        <stp>IDX_RATIO</stp>
        <stp>7/13/2006</stp>
        <stp>7/13/2006</stp>
        <stp>[Fixed Income  Prices 2004-2009.xlsx]TIPS!R263C72</stp>
        <tr r="BT263" s="1"/>
      </tp>
      <tp>
        <v>1.0396799999999999</v>
        <stp/>
        <stp>##V3_BDHV12</stp>
        <stp>912828BD1 Govt</stp>
        <stp>IDX_RATIO</stp>
        <stp>1/17/2005</stp>
        <stp>1/17/2005</stp>
        <stp>[Fixed Income  Prices 2004-2009.xlsx]TIPS!R131C52</stp>
        <tr r="AZ131" s="1"/>
      </tp>
      <tp>
        <v>1.03098</v>
        <stp/>
        <stp>##V3_BDHV12</stp>
        <stp>912828FL9 Govt</stp>
        <stp>IDX_RATIO</stp>
        <stp>8/21/2007</stp>
        <stp>8/21/2007</stp>
        <stp>[Fixed Income  Prices 2004-2009.xlsx]TIPS!R293C80</stp>
        <tr r="CB293" s="1"/>
      </tp>
      <tp>
        <v>1.05904</v>
        <stp/>
        <stp>##V3_BDHV12</stp>
        <stp>912828AF7 Govt</stp>
        <stp>IDX_RATIO</stp>
        <stp>3/10/2005</stp>
        <stp>3/10/2005</stp>
        <stp>[Fixed Income  Prices 2004-2009.xlsx]TIPS!R169C44</stp>
        <tr r="AR169" s="1"/>
      </tp>
      <tp>
        <v>1.1214999999999999</v>
        <stp/>
        <stp>##V3_BDHV12</stp>
        <stp>912828AF7 Govt</stp>
        <stp>IDX_RATIO</stp>
        <stp>1/17/2007</stp>
        <stp>1/17/2007</stp>
        <stp>[Fixed Income  Prices 2004-2009.xlsx]TIPS!R651C44</stp>
        <tr r="AR651" s="1"/>
      </tp>
      <tp>
        <v>1.0854900000000001</v>
        <stp/>
        <stp>##V3_BDHV12</stp>
        <stp>912828FB1 Govt</stp>
        <stp>IDX_RATIO</stp>
        <stp>8/28/2009</stp>
        <stp>8/28/2009</stp>
        <stp>[Fixed Income  Prices 2004-2009.xlsx]TIPS!R878C32</stp>
        <tr r="AF878" s="1"/>
      </tp>
      <tp>
        <v>1.0524199999999999</v>
        <stp/>
        <stp>##V3_BDHV12</stp>
        <stp>912828GN4 Govt</stp>
        <stp>IDX_RATIO</stp>
        <stp>7/17/2009</stp>
        <stp>7/17/2009</stp>
        <stp>[Fixed Income  Prices 2004-2009.xlsx]TIPS!R588C40</stp>
        <tr r="AN588" s="1"/>
      </tp>
      <tp>
        <v>1.04877</v>
        <stp/>
        <stp>##V3_BDHV12</stp>
        <stp>912828GN4 Govt</stp>
        <stp>IDX_RATIO</stp>
        <stp>5/20/2008</stp>
        <stp>5/20/2008</stp>
        <stp>[Fixed Income  Prices 2004-2009.xlsx]TIPS!R285C40</stp>
        <tr r="AN285" s="1"/>
      </tp>
      <tp>
        <v>1.0431300000000001</v>
        <stp/>
        <stp>##V3_BDHV12</stp>
        <stp>912828GN4 Govt</stp>
        <stp>IDX_RATIO</stp>
        <stp>4/30/2008</stp>
        <stp>4/30/2008</stp>
        <stp>[Fixed Income  Prices 2004-2009.xlsx]TIPS!R271C40</stp>
        <tr r="AN271" s="1"/>
      </tp>
      <tp>
        <v>1.0517799999999999</v>
        <stp/>
        <stp>##V3_BDHV12</stp>
        <stp>912828FL9 Govt</stp>
        <stp>IDX_RATIO</stp>
        <stp>5/14/2009</stp>
        <stp>5/14/2009</stp>
        <stp>[Fixed Income  Prices 2004-2009.xlsx]TIPS!R745C80</stp>
        <tr r="CB745" s="1"/>
      </tp>
      <tp>
        <v>1.05359</v>
        <stp/>
        <stp>##V3_BDHV12</stp>
        <stp>912828EA4 Govt</stp>
        <stp>IDX_RATIO</stp>
        <stp>5/25/2007</stp>
        <stp>5/25/2007</stp>
        <stp>[Fixed Income  Prices 2004-2009.xlsx]TIPS!R489C72</stp>
        <tr r="BT489" s="1"/>
      </tp>
      <tp>
        <v>1.05528</v>
        <stp/>
        <stp>##V3_BDHV12</stp>
        <stp>912828FL9 Govt</stp>
        <stp>IDX_RATIO</stp>
        <stp>6/24/2009</stp>
        <stp>6/24/2009</stp>
        <stp>[Fixed Income  Prices 2004-2009.xlsx]TIPS!R774C80</stp>
        <tr r="CB774" s="1"/>
      </tp>
      <tp>
        <v>1.1222399999999999</v>
        <stp/>
        <stp>##V3_BDHV12</stp>
        <stp>912828AF7 Govt</stp>
        <stp>IDX_RATIO</stp>
        <stp>2/27/2007</stp>
        <stp>2/27/2007</stp>
        <stp>[Fixed Income  Prices 2004-2009.xlsx]TIPS!R680C44</stp>
        <tr r="AR680" s="1"/>
      </tp>
      <tp>
        <v>1.0468200000000001</v>
        <stp/>
        <stp>##V3_BDHV12</stp>
        <stp>912828FL9 Govt</stp>
        <stp>IDX_RATIO</stp>
        <stp>4/17/2008</stp>
        <stp>4/17/2008</stp>
        <stp>[Fixed Income  Prices 2004-2009.xlsx]TIPS!R465C80</stp>
        <tr r="CB465" s="1"/>
      </tp>
      <tp>
        <v>1.0449999999999999</v>
        <stp/>
        <stp>##V3_BDHV12</stp>
        <stp>912828GN4 Govt</stp>
        <stp>IDX_RATIO</stp>
        <stp>4/27/2009</stp>
        <stp>4/27/2009</stp>
        <stp>[Fixed Income  Prices 2004-2009.xlsx]TIPS!R529C40</stp>
        <tr r="AN529" s="1"/>
      </tp>
      <tp>
        <v>1.0184</v>
        <stp/>
        <stp>##V3_BDHV12</stp>
        <stp>912828HN3 Govt</stp>
        <stp>IDX_RATIO</stp>
        <stp>5/29/2008</stp>
        <stp>5/29/2008</stp>
        <stp>[Fixed Income  Prices 2004-2009.xlsx]TIPS!R105C92</stp>
        <tr r="CN105" s="1"/>
      </tp>
      <tp>
        <v>1.0778399999999999</v>
        <stp/>
        <stp>##V3_BDHV12</stp>
        <stp>912828BD1 Govt</stp>
        <stp>IDX_RATIO</stp>
        <stp>1/25/2006</stp>
        <stp>1/25/2006</stp>
        <stp>[Fixed Income  Prices 2004-2009.xlsx]TIPS!R396C52</stp>
        <tr r="AZ396" s="1"/>
      </tp>
      <tp>
        <v>1.0266599999999999</v>
        <stp/>
        <stp>##V3_BDHV12</stp>
        <stp>912828GN4 Govt</stp>
        <stp>IDX_RATIO</stp>
        <stp>9/13/2007</stp>
        <stp>9/13/2007</stp>
        <stp>[Fixed Income  Prices 2004-2009.xlsx]TIPS!R107C40</stp>
        <tr r="AN107" s="1"/>
      </tp>
      <tp>
        <v>1.02295</v>
        <stp/>
        <stp>##V3_BDHV12</stp>
        <stp>912828HN3 Govt</stp>
        <stp>IDX_RATIO</stp>
        <stp>6/19/2008</stp>
        <stp>6/19/2008</stp>
        <stp>[Fixed Income  Prices 2004-2009.xlsx]TIPS!R120C92</stp>
        <tr r="CN120" s="1"/>
      </tp>
      <tp>
        <v>1.0544</v>
        <stp/>
        <stp>##V3_BDHV12</stp>
        <stp>912828GN4 Govt</stp>
        <stp>IDX_RATIO</stp>
        <stp>6/11/2008</stp>
        <stp>6/11/2008</stp>
        <stp>[Fixed Income  Prices 2004-2009.xlsx]TIPS!R301C40</stp>
        <tr r="AN301" s="1"/>
      </tp>
      <tp>
        <v>1.1007400000000001</v>
        <stp/>
        <stp>##V3_BDHV12</stp>
        <stp>912828AF7 Govt</stp>
        <stp>IDX_RATIO</stp>
        <stp>3/24/2006</stp>
        <stp>3/24/2006</stp>
        <stp>[Fixed Income  Prices 2004-2009.xlsx]TIPS!R438C44</stp>
        <tr r="AR438" s="1"/>
      </tp>
      <tp>
        <v>1.1283000000000001</v>
        <stp/>
        <stp>##V3_BDHV12</stp>
        <stp>912828EA4 Govt</stp>
        <stp>IDX_RATIO</stp>
        <stp>9/18/2008</stp>
        <stp>9/18/2008</stp>
        <stp>[Fixed Income  Prices 2004-2009.xlsx]TIPS!R833C72</stp>
        <tr r="BT833" s="1"/>
      </tp>
      <tp>
        <v>1.03929</v>
        <stp/>
        <stp>##V3_BDHV12</stp>
        <stp>912828FB1 Govt</stp>
        <stp>IDX_RATIO</stp>
        <stp>6/22/2007</stp>
        <stp>6/22/2007</stp>
        <stp>[Fixed Income  Prices 2004-2009.xlsx]TIPS!R308C32</stp>
        <tr r="AF308" s="1"/>
      </tp>
      <tp>
        <v>1.0971599999999999</v>
        <stp/>
        <stp>##V3_BDHV12</stp>
        <stp>912828BD1 Govt</stp>
        <stp>IDX_RATIO</stp>
        <stp>1/31/2007</stp>
        <stp>1/31/2007</stp>
        <stp>[Fixed Income  Prices 2004-2009.xlsx]TIPS!R661C52</stp>
        <tr r="AZ661" s="1"/>
      </tp>
      <tp>
        <v>1.05894</v>
        <stp/>
        <stp>##V3_BDHV12</stp>
        <stp>912828EA4 Govt</stp>
        <stp>IDX_RATIO</stp>
        <stp>6/15/2007</stp>
        <stp>6/15/2007</stp>
        <stp>[Fixed Income  Prices 2004-2009.xlsx]TIPS!R504C72</stp>
        <tr r="BT504" s="1"/>
      </tp>
      <tp>
        <v>1.12218</v>
        <stp/>
        <stp>##V3_BDHV12</stp>
        <stp>912828AF7 Govt</stp>
        <stp>IDX_RATIO</stp>
        <stp>2/26/2007</stp>
        <stp>2/26/2007</stp>
        <stp>[Fixed Income  Prices 2004-2009.xlsx]TIPS!R679C44</stp>
        <tr r="AR679" s="1"/>
      </tp>
      <tp>
        <v>1.0591200000000001</v>
        <stp/>
        <stp>##V3_BDHV12</stp>
        <stp>912828AF7 Govt</stp>
        <stp>IDX_RATIO</stp>
        <stp>3/11/2005</stp>
        <stp>3/11/2005</stp>
        <stp>[Fixed Income  Prices 2004-2009.xlsx]TIPS!R170C44</stp>
        <tr r="AR170" s="1"/>
      </tp>
      <tp>
        <v>1.03776</v>
        <stp/>
        <stp>##V3_BDHV12</stp>
        <stp>912828EA4 Govt</stp>
        <stp>IDX_RATIO</stp>
        <stp>7/12/2006</stp>
        <stp>7/12/2006</stp>
        <stp>[Fixed Income  Prices 2004-2009.xlsx]TIPS!R262C72</stp>
        <tr r="BT262" s="1"/>
      </tp>
      <tp>
        <v>1.0309200000000001</v>
        <stp/>
        <stp>##V3_BDHV12</stp>
        <stp>912828FL9 Govt</stp>
        <stp>IDX_RATIO</stp>
        <stp>8/20/2007</stp>
        <stp>8/20/2007</stp>
        <stp>[Fixed Income  Prices 2004-2009.xlsx]TIPS!R292C80</stp>
        <tr r="CB292" s="1"/>
      </tp>
      <tp>
        <v>1.12155</v>
        <stp/>
        <stp>##V3_BDHV12</stp>
        <stp>912828AF7 Govt</stp>
        <stp>IDX_RATIO</stp>
        <stp>1/16/2007</stp>
        <stp>1/16/2007</stp>
        <stp>[Fixed Income  Prices 2004-2009.xlsx]TIPS!R650C44</stp>
        <tr r="AR650" s="1"/>
      </tp>
      <tp>
        <v>1.0740099999999999</v>
        <stp/>
        <stp>##V3_BDHV12</stp>
        <stp>912828BD1 Govt</stp>
        <stp>IDX_RATIO</stp>
        <stp>2/13/2006</stp>
        <stp>2/13/2006</stp>
        <stp>[Fixed Income  Prices 2004-2009.xlsx]TIPS!R409C52</stp>
        <tr r="AZ409" s="1"/>
      </tp>
      <tp>
        <v>1.06227</v>
        <stp/>
        <stp>##V3_BDHV12</stp>
        <stp>912828AF7 Govt</stp>
        <stp>IDX_RATIO</stp>
        <stp>1/31/2005</stp>
        <stp>1/31/2005</stp>
        <stp>[Fixed Income  Prices 2004-2009.xlsx]TIPS!R141C44</stp>
        <tr r="AR141" s="1"/>
      </tp>
      <tp>
        <v>1.0490600000000001</v>
        <stp/>
        <stp>##V3_BDHV12</stp>
        <stp>912828GN4 Govt</stp>
        <stp>IDX_RATIO</stp>
        <stp>5/21/2008</stp>
        <stp>5/21/2008</stp>
        <stp>[Fixed Income  Prices 2004-2009.xlsx]TIPS!R286C40</stp>
        <tr r="AN286" s="1"/>
      </tp>
      <tp>
        <v>1.0523199999999999</v>
        <stp/>
        <stp>##V3_BDHV12</stp>
        <stp>912828GN4 Govt</stp>
        <stp>IDX_RATIO</stp>
        <stp>7/16/2009</stp>
        <stp>7/16/2009</stp>
        <stp>[Fixed Income  Prices 2004-2009.xlsx]TIPS!R587C40</stp>
        <tr r="AN587" s="1"/>
      </tp>
      <tp>
        <v>1.0518700000000001</v>
        <stp/>
        <stp>##V3_BDHV12</stp>
        <stp>912828FL9 Govt</stp>
        <stp>IDX_RATIO</stp>
        <stp>5/15/2009</stp>
        <stp>5/15/2009</stp>
        <stp>[Fixed Income  Prices 2004-2009.xlsx]TIPS!R746C80</stp>
        <tr r="CB746" s="1"/>
      </tp>
      <tp>
        <v>1.05328</v>
        <stp/>
        <stp>##V3_BDHV12</stp>
        <stp>912828EA4 Govt</stp>
        <stp>IDX_RATIO</stp>
        <stp>5/24/2007</stp>
        <stp>5/24/2007</stp>
        <stp>[Fixed Income  Prices 2004-2009.xlsx]TIPS!R488C72</stp>
        <tr r="BT488" s="1"/>
      </tp>
      <tp>
        <v>1.0553699999999999</v>
        <stp/>
        <stp>##V3_BDHV12</stp>
        <stp>912828FL9 Govt</stp>
        <stp>IDX_RATIO</stp>
        <stp>6/25/2009</stp>
        <stp>6/25/2009</stp>
        <stp>[Fixed Income  Prices 2004-2009.xlsx]TIPS!R775C80</stp>
        <tr r="CB775" s="1"/>
      </tp>
      <tp>
        <v>1.0467200000000001</v>
        <stp/>
        <stp>##V3_BDHV12</stp>
        <stp>912828FL9 Govt</stp>
        <stp>IDX_RATIO</stp>
        <stp>4/16/2008</stp>
        <stp>4/16/2008</stp>
        <stp>[Fixed Income  Prices 2004-2009.xlsx]TIPS!R464C80</stp>
        <tr r="CB464" s="1"/>
      </tp>
      <tp>
        <v>1.02275</v>
        <stp/>
        <stp>##V3_BDHV12</stp>
        <stp>912828HN3 Govt</stp>
        <stp>IDX_RATIO</stp>
        <stp>6/18/2008</stp>
        <stp>6/18/2008</stp>
        <stp>[Fixed Income  Prices 2004-2009.xlsx]TIPS!R119C92</stp>
        <tr r="CN119" s="1"/>
      </tp>
      <tp>
        <v>1.0181100000000001</v>
        <stp/>
        <stp>##V3_BDHV12</stp>
        <stp>912828HN3 Govt</stp>
        <stp>IDX_RATIO</stp>
        <stp>5/28/2008</stp>
        <stp>5/28/2008</stp>
        <stp>[Fixed Income  Prices 2004-2009.xlsx]TIPS!R104C92</stp>
        <tr r="CN104" s="1"/>
      </tp>
      <tp>
        <v>1.07812</v>
        <stp/>
        <stp>##V3_BDHV12</stp>
        <stp>912828BD1 Govt</stp>
        <stp>IDX_RATIO</stp>
        <stp>1/24/2006</stp>
        <stp>1/24/2006</stp>
        <stp>[Fixed Income  Prices 2004-2009.xlsx]TIPS!R395C52</stp>
        <tr r="AZ395" s="1"/>
      </tp>
      <tp>
        <v>1.02667</v>
        <stp/>
        <stp>##V3_BDHV12</stp>
        <stp>912828GN4 Govt</stp>
        <stp>IDX_RATIO</stp>
        <stp>9/12/2007</stp>
        <stp>9/12/2007</stp>
        <stp>[Fixed Income  Prices 2004-2009.xlsx]TIPS!R106C40</stp>
        <tr r="AN106" s="1"/>
      </tp>
      <tp>
        <v>1.0541799999999999</v>
        <stp/>
        <stp>##V3_BDHV12</stp>
        <stp>912828GN4 Govt</stp>
        <stp>IDX_RATIO</stp>
        <stp>6/10/2008</stp>
        <stp>6/10/2008</stp>
        <stp>[Fixed Income  Prices 2004-2009.xlsx]TIPS!R300C40</stp>
        <tr r="AN300" s="1"/>
      </tp>
      <tp>
        <v>1.10155</v>
        <stp/>
        <stp>##V3_BDHV12</stp>
        <stp>912828AF7 Govt</stp>
        <stp>IDX_RATIO</stp>
        <stp>3/27/2006</stp>
        <stp>3/27/2006</stp>
        <stp>[Fixed Income  Prices 2004-2009.xlsx]TIPS!R439C44</stp>
        <tr r="AR439" s="1"/>
      </tp>
      <tp>
        <v>1.0390699999999999</v>
        <stp/>
        <stp>##V3_BDHV12</stp>
        <stp>912828FB1 Govt</stp>
        <stp>IDX_RATIO</stp>
        <stp>6/21/2007</stp>
        <stp>6/21/2007</stp>
        <stp>[Fixed Income  Prices 2004-2009.xlsx]TIPS!R307C32</stp>
        <tr r="AF307" s="1"/>
      </tp>
      <tp>
        <v>1.03667</v>
        <stp/>
        <stp>##V3_BDHV12</stp>
        <stp>912828BD1 Govt</stp>
        <stp>IDX_RATIO</stp>
        <stp>2/25/2005</stp>
        <stp>2/25/2005</stp>
        <stp>[Fixed Income  Prices 2004-2009.xlsx]TIPS!R160C52</stp>
        <tr r="AZ160" s="1"/>
      </tp>
      <tp>
        <v>1.02702</v>
        <stp/>
        <stp>##V3_BDHV12</stp>
        <stp>912828EA4 Govt</stp>
        <stp>IDX_RATIO</stp>
        <stp>5/31/2006</stp>
        <stp>5/31/2006</stp>
        <stp>[Fixed Income  Prices 2004-2009.xlsx]TIPS!R232C72</stp>
        <tr r="BT232" s="1"/>
      </tp>
      <tp>
        <v>1.0474699999999999</v>
        <stp/>
        <stp>##V3_BDHV12</stp>
        <stp>912828FB1 Govt</stp>
        <stp>IDX_RATIO</stp>
        <stp>7/31/2007</stp>
        <stp>7/31/2007</stp>
        <stp>[Fixed Income  Prices 2004-2009.xlsx]TIPS!R335C32</stp>
        <tr r="AF335" s="1"/>
      </tp>
      <tp>
        <v>1.0208600000000001</v>
        <stp/>
        <stp>##V3_BDHV12</stp>
        <stp>912828EA4 Govt</stp>
        <stp>IDX_RATIO</stp>
        <stp>4/21/2006</stp>
        <stp>4/21/2006</stp>
        <stp>[Fixed Income  Prices 2004-2009.xlsx]TIPS!R204C72</stp>
        <tr r="BT204" s="1"/>
      </tp>
      <tp>
        <v>1.1068500000000001</v>
        <stp/>
        <stp>##V3_BDHV12</stp>
        <stp>912828FB1 Govt</stp>
        <stp>IDX_RATIO</stp>
        <stp>9/24/2008</stp>
        <stp>9/24/2008</stp>
        <stp>[Fixed Income  Prices 2004-2009.xlsx]TIPS!R636C32</stp>
        <tr r="AF636" s="1"/>
      </tp>
      <tp>
        <v>1.03111</v>
        <stp/>
        <stp>##V3_BDHV12</stp>
        <stp>912828FL9 Govt</stp>
        <stp>IDX_RATIO</stp>
        <stp>8/23/2007</stp>
        <stp>8/23/2007</stp>
        <stp>[Fixed Income  Prices 2004-2009.xlsx]TIPS!R295C80</stp>
        <tr r="CB295" s="1"/>
      </tp>
      <tp>
        <v>1.0376000000000001</v>
        <stp/>
        <stp>##V3_BDHV12</stp>
        <stp>912828EA4 Govt</stp>
        <stp>IDX_RATIO</stp>
        <stp>7/11/2006</stp>
        <stp>7/11/2006</stp>
        <stp>[Fixed Income  Prices 2004-2009.xlsx]TIPS!R261C72</stp>
        <tr r="BT261" s="1"/>
      </tp>
      <tp>
        <v>1.02796</v>
        <stp/>
        <stp>##V3_BDHV12</stp>
        <stp>912828FB1 Govt</stp>
        <stp>IDX_RATIO</stp>
        <stp>5/10/2007</stp>
        <stp>5/10/2007</stp>
        <stp>[Fixed Income  Prices 2004-2009.xlsx]TIPS!R277C32</stp>
        <tr r="AF277" s="1"/>
      </tp>
      <tp>
        <v>1.07447</v>
        <stp/>
        <stp>##V3_BDHV12</stp>
        <stp>912828BD1 Govt</stp>
        <stp>IDX_RATIO</stp>
        <stp>2/10/2006</stp>
        <stp>2/10/2006</stp>
        <stp>[Fixed Income  Prices 2004-2009.xlsx]TIPS!R408C52</stp>
        <tr r="AZ408" s="1"/>
      </tp>
      <tp>
        <v>1.1215999999999999</v>
        <stp/>
        <stp>##V3_BDHV12</stp>
        <stp>912828AF7 Govt</stp>
        <stp>IDX_RATIO</stp>
        <stp>1/15/2007</stp>
        <stp>1/15/2007</stp>
        <stp>[Fixed Income  Prices 2004-2009.xlsx]TIPS!R649C44</stp>
        <tr r="AR649" s="1"/>
      </tp>
      <tp>
        <v>1.04935</v>
        <stp/>
        <stp>##V3_BDHV12</stp>
        <stp>912828GN4 Govt</stp>
        <stp>IDX_RATIO</stp>
        <stp>5/22/2008</stp>
        <stp>5/22/2008</stp>
        <stp>[Fixed Income  Prices 2004-2009.xlsx]TIPS!R287C40</stp>
        <tr r="AN287" s="1"/>
      </tp>
      <tp>
        <v>1.0522199999999999</v>
        <stp/>
        <stp>##V3_BDHV12</stp>
        <stp>912828GN4 Govt</stp>
        <stp>IDX_RATIO</stp>
        <stp>7/15/2009</stp>
        <stp>7/15/2009</stp>
        <stp>[Fixed Income  Prices 2004-2009.xlsx]TIPS!R586C40</stp>
        <tr r="AN586" s="1"/>
      </tp>
      <tp>
        <v>1.01254</v>
        <stp/>
        <stp>##V3_BDHV12</stp>
        <stp>912828HN3 Govt</stp>
        <stp>IDX_RATIO</stp>
        <stp>4/29/2009</stp>
        <stp>4/29/2009</stp>
        <stp>[Fixed Income  Prices 2004-2009.xlsx]TIPS!R344C92</stp>
        <tr r="CN344" s="1"/>
      </tp>
      <tp>
        <v>1.0554600000000001</v>
        <stp/>
        <stp>##V3_BDHV12</stp>
        <stp>912828FL9 Govt</stp>
        <stp>IDX_RATIO</stp>
        <stp>6/26/2009</stp>
        <stp>6/26/2009</stp>
        <stp>[Fixed Income  Prices 2004-2009.xlsx]TIPS!R776C80</stp>
        <tr r="CB776" s="1"/>
      </tp>
      <tp>
        <v>1.0466200000000001</v>
        <stp/>
        <stp>##V3_BDHV12</stp>
        <stp>912828FL9 Govt</stp>
        <stp>IDX_RATIO</stp>
        <stp>4/15/2008</stp>
        <stp>4/15/2008</stp>
        <stp>[Fixed Income  Prices 2004-2009.xlsx]TIPS!R463C80</stp>
        <tr r="CB463" s="1"/>
      </tp>
      <tp>
        <v>1.07728</v>
        <stp/>
        <stp>##V3_BDHV12</stp>
        <stp>912828BD1 Govt</stp>
        <stp>IDX_RATIO</stp>
        <stp>1/27/2006</stp>
        <stp>1/27/2006</stp>
        <stp>[Fixed Income  Prices 2004-2009.xlsx]TIPS!R398C52</stp>
        <tr r="AZ398" s="1"/>
      </tp>
      <tp>
        <v>1.0703800000000001</v>
        <stp/>
        <stp>##V3_BDHV12</stp>
        <stp>912828FL9 Govt</stp>
        <stp>IDX_RATIO</stp>
        <stp>7/24/2008</stp>
        <stp>7/24/2008</stp>
        <stp>[Fixed Income  Prices 2004-2009.xlsx]TIPS!R535C80</stp>
        <tr r="CB535" s="1"/>
      </tp>
      <tp>
        <v>1.0999300000000001</v>
        <stp/>
        <stp>##V3_BDHV12</stp>
        <stp>912828BD1 Govt</stp>
        <stp>IDX_RATIO</stp>
        <stp>3/12/2007</stp>
        <stp>3/12/2007</stp>
        <stp>[Fixed Income  Prices 2004-2009.xlsx]TIPS!R689C52</stp>
        <tr r="AZ689" s="1"/>
      </tp>
      <tp>
        <v>1.02668</v>
        <stp/>
        <stp>##V3_BDHV12</stp>
        <stp>912828GN4 Govt</stp>
        <stp>IDX_RATIO</stp>
        <stp>9/11/2007</stp>
        <stp>9/11/2007</stp>
        <stp>[Fixed Income  Prices 2004-2009.xlsx]TIPS!R105C40</stp>
        <tr r="AN105" s="1"/>
      </tp>
      <tp>
        <v>1.0548200000000001</v>
        <stp/>
        <stp>##V3_BDHV12</stp>
        <stp>912828GN4 Govt</stp>
        <stp>IDX_RATIO</stp>
        <stp>6/13/2008</stp>
        <stp>6/13/2008</stp>
        <stp>[Fixed Income  Prices 2004-2009.xlsx]TIPS!R303C40</stp>
        <tr r="AN303" s="1"/>
      </tp>
      <tp>
        <v>1.0064500000000001</v>
        <stp/>
        <stp>##V3_BDHV12</stp>
        <stp>912810FR4 Govt</stp>
        <stp>IDX_RATIO</stp>
        <stp>11/17/2004</stp>
        <stp>11/17/2004</stp>
        <stp>[Fixed Income  Prices 2004-2009.xlsx]TIPS!R85C108</stp>
        <tr r="DD85" s="1"/>
      </tp>
      <tp>
        <v>1.03884</v>
        <stp/>
        <stp>##V3_BDHV12</stp>
        <stp>912828FB1 Govt</stp>
        <stp>IDX_RATIO</stp>
        <stp>6/20/2007</stp>
        <stp>6/20/2007</stp>
        <stp>[Fixed Income  Prices 2004-2009.xlsx]TIPS!R306C32</stp>
        <tr r="AF306" s="1"/>
      </tp>
      <tp>
        <v>1.0268299999999999</v>
        <stp/>
        <stp>##V3_BDHV12</stp>
        <stp>912828EA4 Govt</stp>
        <stp>IDX_RATIO</stp>
        <stp>5/30/2006</stp>
        <stp>5/30/2006</stp>
        <stp>[Fixed Income  Prices 2004-2009.xlsx]TIPS!R231C72</stp>
        <tr r="BT231" s="1"/>
      </tp>
      <tp>
        <v>1.03681</v>
        <stp/>
        <stp>##V3_BDHV12</stp>
        <stp>912828BD1 Govt</stp>
        <stp>IDX_RATIO</stp>
        <stp>2/24/2005</stp>
        <stp>2/24/2005</stp>
        <stp>[Fixed Income  Prices 2004-2009.xlsx]TIPS!R159C52</stp>
        <tr r="AZ159" s="1"/>
      </tp>
      <tp>
        <v>1.0472600000000001</v>
        <stp/>
        <stp>##V3_BDHV12</stp>
        <stp>912828FB1 Govt</stp>
        <stp>IDX_RATIO</stp>
        <stp>7/30/2007</stp>
        <stp>7/30/2007</stp>
        <stp>[Fixed Income  Prices 2004-2009.xlsx]TIPS!R334C32</stp>
        <tr r="AF334" s="1"/>
      </tp>
      <tp>
        <v>1.0207900000000001</v>
        <stp/>
        <stp>##V3_BDHV12</stp>
        <stp>912828EA4 Govt</stp>
        <stp>IDX_RATIO</stp>
        <stp>4/20/2006</stp>
        <stp>4/20/2006</stp>
        <stp>[Fixed Income  Prices 2004-2009.xlsx]TIPS!R203C72</stp>
        <tr r="BT203" s="1"/>
      </tp>
      <tp>
        <v>1.1070500000000001</v>
        <stp/>
        <stp>##V3_BDHV12</stp>
        <stp>912828FB1 Govt</stp>
        <stp>IDX_RATIO</stp>
        <stp>9/25/2008</stp>
        <stp>9/25/2008</stp>
        <stp>[Fixed Income  Prices 2004-2009.xlsx]TIPS!R637C32</stp>
        <tr r="AF637" s="1"/>
      </tp>
      <tp>
        <v>1.03105</v>
        <stp/>
        <stp>##V3_BDHV12</stp>
        <stp>912828FL9 Govt</stp>
        <stp>IDX_RATIO</stp>
        <stp>8/22/2007</stp>
        <stp>8/22/2007</stp>
        <stp>[Fixed Income  Prices 2004-2009.xlsx]TIPS!R294C80</stp>
        <tr r="CB294" s="1"/>
      </tp>
      <tp>
        <v>1.03962</v>
        <stp/>
        <stp>##V3_BDHV12</stp>
        <stp>912828BD1 Govt</stp>
        <stp>IDX_RATIO</stp>
        <stp>1/14/2005</stp>
        <stp>1/14/2005</stp>
        <stp>[Fixed Income  Prices 2004-2009.xlsx]TIPS!R130C52</stp>
        <tr r="AZ130" s="1"/>
      </tp>
      <tp>
        <v>1.0374300000000001</v>
        <stp/>
        <stp>##V3_BDHV12</stp>
        <stp>912828EA4 Govt</stp>
        <stp>IDX_RATIO</stp>
        <stp>7/10/2006</stp>
        <stp>7/10/2006</stp>
        <stp>[Fixed Income  Prices 2004-2009.xlsx]TIPS!R260C72</stp>
        <tr r="BT260" s="1"/>
      </tp>
      <tp>
        <v>1.02826</v>
        <stp/>
        <stp>##V3_BDHV12</stp>
        <stp>912828FB1 Govt</stp>
        <stp>IDX_RATIO</stp>
        <stp>5/11/2007</stp>
        <stp>5/11/2007</stp>
        <stp>[Fixed Income  Prices 2004-2009.xlsx]TIPS!R278C32</stp>
        <tr r="AF278" s="1"/>
      </tp>
      <tp>
        <v>1.0496399999999999</v>
        <stp/>
        <stp>##V3_BDHV12</stp>
        <stp>912828GN4 Govt</stp>
        <stp>IDX_RATIO</stp>
        <stp>5/23/2008</stp>
        <stp>5/23/2008</stp>
        <stp>[Fixed Income  Prices 2004-2009.xlsx]TIPS!R288C40</stp>
        <tr r="AN288" s="1"/>
      </tp>
      <tp>
        <v>1.0521199999999999</v>
        <stp/>
        <stp>##V3_BDHV12</stp>
        <stp>912828GN4 Govt</stp>
        <stp>IDX_RATIO</stp>
        <stp>7/14/2009</stp>
        <stp>7/14/2009</stp>
        <stp>[Fixed Income  Prices 2004-2009.xlsx]TIPS!R585C40</stp>
        <tr r="AN585" s="1"/>
      </tp>
      <tp>
        <v>1.01237</v>
        <stp/>
        <stp>##V3_BDHV12</stp>
        <stp>912828HN3 Govt</stp>
        <stp>IDX_RATIO</stp>
        <stp>4/28/2009</stp>
        <stp>4/28/2009</stp>
        <stp>[Fixed Income  Prices 2004-2009.xlsx]TIPS!R343C92</stp>
        <tr r="CN343" s="1"/>
      </tp>
      <tp>
        <v>1.0465199999999999</v>
        <stp/>
        <stp>##V3_BDHV12</stp>
        <stp>912828FL9 Govt</stp>
        <stp>IDX_RATIO</stp>
        <stp>4/14/2008</stp>
        <stp>4/14/2008</stp>
        <stp>[Fixed Income  Prices 2004-2009.xlsx]TIPS!R462C80</stp>
        <tr r="CB462" s="1"/>
      </tp>
      <tp>
        <v>1.0444800000000001</v>
        <stp/>
        <stp>##V3_BDHV12</stp>
        <stp>912828GN4 Govt</stp>
        <stp>IDX_RATIO</stp>
        <stp>4/24/2009</stp>
        <stp>4/24/2009</stp>
        <stp>[Fixed Income  Prices 2004-2009.xlsx]TIPS!R528C40</stp>
        <tr r="AN528" s="1"/>
      </tp>
      <tp>
        <v>1.0775600000000001</v>
        <stp/>
        <stp>##V3_BDHV12</stp>
        <stp>912828BD1 Govt</stp>
        <stp>IDX_RATIO</stp>
        <stp>1/26/2006</stp>
        <stp>1/26/2006</stp>
        <stp>[Fixed Income  Prices 2004-2009.xlsx]TIPS!R397C52</stp>
        <tr r="AZ397" s="1"/>
      </tp>
      <tp>
        <v>1.1000399999999999</v>
        <stp/>
        <stp>##V3_BDHV12</stp>
        <stp>912828BD1 Govt</stp>
        <stp>IDX_RATIO</stp>
        <stp>3/13/2007</stp>
        <stp>3/13/2007</stp>
        <stp>[Fixed Income  Prices 2004-2009.xlsx]TIPS!R690C52</stp>
        <tr r="AZ690" s="1"/>
      </tp>
      <tp>
        <v>1.07067</v>
        <stp/>
        <stp>##V3_BDHV12</stp>
        <stp>912828FL9 Govt</stp>
        <stp>IDX_RATIO</stp>
        <stp>7/25/2008</stp>
        <stp>7/25/2008</stp>
        <stp>[Fixed Income  Prices 2004-2009.xlsx]TIPS!R536C80</stp>
        <tr r="CB536" s="1"/>
      </tp>
      <tp>
        <v>1.02668</v>
        <stp/>
        <stp>##V3_BDHV12</stp>
        <stp>912828GN4 Govt</stp>
        <stp>IDX_RATIO</stp>
        <stp>9/10/2007</stp>
        <stp>9/10/2007</stp>
        <stp>[Fixed Income  Prices 2004-2009.xlsx]TIPS!R104C40</stp>
        <tr r="AN104" s="1"/>
      </tp>
      <tp>
        <v>1.05461</v>
        <stp/>
        <stp>##V3_BDHV12</stp>
        <stp>912828GN4 Govt</stp>
        <stp>IDX_RATIO</stp>
        <stp>6/12/2008</stp>
        <stp>6/12/2008</stp>
        <stp>[Fixed Income  Prices 2004-2009.xlsx]TIPS!R302C40</stp>
        <tr r="AN302" s="1"/>
      </tp>
      <tp>
        <v>1.2372000000000001</v>
        <stp/>
        <stp>##V3_BDHV12</stp>
        <stp>9128274Y5 Govt</stp>
        <stp>IDX_RATIO</stp>
        <stp>12/1/2006</stp>
        <stp>12/1/2006</stp>
        <stp>[Fixed Income  Prices 2004-2009.xlsx]TIPS!R618C16</stp>
        <tr r="P618" s="1"/>
      </tp>
      <tp>
        <v>1.04945</v>
        <stp/>
        <stp>##V3_BDHV12</stp>
        <stp>912828CZ1 Govt</stp>
        <stp>IDX_RATIO</stp>
        <stp>12/2/2005</stp>
        <stp>12/2/2005</stp>
        <stp>[Fixed Income  Prices 2004-2009.xlsx]TIPS!R290C24</stp>
        <tr r="X290" s="1"/>
      </tp>
      <tp>
        <v>1.0337400000000001</v>
        <stp/>
        <stp>##V3_BDHV12</stp>
        <stp>912828HW3 Govt</stp>
        <stp>IDX_RATIO</stp>
        <stp>12/5/2008</stp>
        <stp>12/5/2008</stp>
        <stp>[Fixed Income  Prices 2004-2009.xlsx]TIPS!R167C48</stp>
        <tr r="AV167" s="1"/>
      </tp>
      <tp>
        <v>1.24329</v>
        <stp/>
        <stp>##V3_BDHV12</stp>
        <stp>9128274Y5 Govt</stp>
        <stp>IDX_RATIO</stp>
        <stp>11/1/2006</stp>
        <stp>11/1/2006</stp>
        <stp>[Fixed Income  Prices 2004-2009.xlsx]TIPS!R596C16</stp>
        <tr r="P596" s="1"/>
      </tp>
      <tp>
        <v>1.03671</v>
        <stp/>
        <stp>##V3_BDHV12</stp>
        <stp>912828CZ1 Govt</stp>
        <stp>IDX_RATIO</stp>
        <stp>11/1/2005</stp>
        <stp>11/1/2005</stp>
        <stp>[Fixed Income  Prices 2004-2009.xlsx]TIPS!R267C24</stp>
        <tr r="X267" s="1"/>
      </tp>
      <tp>
        <v>1.0362899999999999</v>
        <stp/>
        <stp>##V3_BDHV12</stp>
        <stp>912828HW3 Govt</stp>
        <stp>IDX_RATIO</stp>
        <stp>11/6/2008</stp>
        <stp>11/6/2008</stp>
        <stp>[Fixed Income  Prices 2004-2009.xlsx]TIPS!R146C48</stp>
        <tr r="AV146" s="1"/>
      </tp>
      <tp>
        <v>1.0398700000000001</v>
        <stp/>
        <stp>##V3_BDHV12</stp>
        <stp>912828HW3 Govt</stp>
        <stp>IDX_RATIO</stp>
        <stp>10/7/2008</stp>
        <stp>10/7/2008</stp>
        <stp>[Fixed Income  Prices 2004-2009.xlsx]TIPS!R124C48</stp>
        <tr r="AV124" s="1"/>
      </tp>
      <tp>
        <v>1.0340799999999999</v>
        <stp/>
        <stp>##V3_BDHV12</stp>
        <stp>912828HW3 Govt</stp>
        <stp>IDX_RATIO</stp>
        <stp>12/4/2008</stp>
        <stp>12/4/2008</stp>
        <stp>[Fixed Income  Prices 2004-2009.xlsx]TIPS!R166C48</stp>
        <tr r="AV166" s="1"/>
      </tp>
      <tp>
        <v>1.03624</v>
        <stp/>
        <stp>##V3_BDHV12</stp>
        <stp>912828HW3 Govt</stp>
        <stp>IDX_RATIO</stp>
        <stp>11/7/2008</stp>
        <stp>11/7/2008</stp>
        <stp>[Fixed Income  Prices 2004-2009.xlsx]TIPS!R147C48</stp>
        <tr r="AV147" s="1"/>
      </tp>
      <tp>
        <v>1.0400100000000001</v>
        <stp/>
        <stp>##V3_BDHV12</stp>
        <stp>912828HW3 Govt</stp>
        <stp>IDX_RATIO</stp>
        <stp>10/6/2008</stp>
        <stp>10/6/2008</stp>
        <stp>[Fixed Income  Prices 2004-2009.xlsx]TIPS!R123C48</stp>
        <tr r="AV123" s="1"/>
      </tp>
      <tp>
        <v>1.2409300000000001</v>
        <stp/>
        <stp>##V3_BDHV12</stp>
        <stp>9128274Y5 Govt</stp>
        <stp>IDX_RATIO</stp>
        <stp>10/2/2006</stp>
        <stp>10/2/2006</stp>
        <stp>[Fixed Income  Prices 2004-2009.xlsx]TIPS!R574C16</stp>
        <tr r="P574" s="1"/>
      </tp>
      <tp>
        <v>1.2428900000000001</v>
        <stp/>
        <stp>##V3_BDHV12</stp>
        <stp>9128274Y5 Govt</stp>
        <stp>IDX_RATIO</stp>
        <stp>11/3/2006</stp>
        <stp>11/3/2006</stp>
        <stp>[Fixed Income  Prices 2004-2009.xlsx]TIPS!R598C16</stp>
        <tr r="P598" s="1"/>
      </tp>
      <tp>
        <v>1.03756</v>
        <stp/>
        <stp>##V3_BDHV12</stp>
        <stp>912828CZ1 Govt</stp>
        <stp>IDX_RATIO</stp>
        <stp>11/3/2005</stp>
        <stp>11/3/2005</stp>
        <stp>[Fixed Income  Prices 2004-2009.xlsx]TIPS!R269C24</stp>
        <tr r="X269" s="1"/>
      </tp>
      <tp>
        <v>1.0363800000000001</v>
        <stp/>
        <stp>##V3_BDHV12</stp>
        <stp>912828HW3 Govt</stp>
        <stp>IDX_RATIO</stp>
        <stp>11/4/2008</stp>
        <stp>11/4/2008</stp>
        <stp>[Fixed Income  Prices 2004-2009.xlsx]TIPS!R144C48</stp>
        <tr r="AV144" s="1"/>
      </tp>
      <tp>
        <v>1.2410099999999999</v>
        <stp/>
        <stp>##V3_BDHV12</stp>
        <stp>9128274Y5 Govt</stp>
        <stp>IDX_RATIO</stp>
        <stp>10/3/2006</stp>
        <stp>10/3/2006</stp>
        <stp>[Fixed Income  Prices 2004-2009.xlsx]TIPS!R575C16</stp>
        <tr r="P575" s="1"/>
      </tp>
      <tp>
        <v>1.04938</v>
        <stp/>
        <stp>##V3_BDHV12</stp>
        <stp>912828CZ1 Govt</stp>
        <stp>IDX_RATIO</stp>
        <stp>12/1/2005</stp>
        <stp>12/1/2005</stp>
        <stp>[Fixed Income  Prices 2004-2009.xlsx]TIPS!R289C24</stp>
        <tr r="X289" s="1"/>
      </tp>
      <tp>
        <v>1.24309</v>
        <stp/>
        <stp>##V3_BDHV12</stp>
        <stp>9128274Y5 Govt</stp>
        <stp>IDX_RATIO</stp>
        <stp>11/2/2006</stp>
        <stp>11/2/2006</stp>
        <stp>[Fixed Income  Prices 2004-2009.xlsx]TIPS!R597C16</stp>
        <tr r="P597" s="1"/>
      </tp>
      <tp>
        <v>1.0371300000000001</v>
        <stp/>
        <stp>##V3_BDHV12</stp>
        <stp>912828CZ1 Govt</stp>
        <stp>IDX_RATIO</stp>
        <stp>11/2/2005</stp>
        <stp>11/2/2005</stp>
        <stp>[Fixed Income  Prices 2004-2009.xlsx]TIPS!R268C24</stp>
        <tr r="X268" s="1"/>
      </tp>
      <tp>
        <v>1.03633</v>
        <stp/>
        <stp>##V3_BDHV12</stp>
        <stp>912828HW3 Govt</stp>
        <stp>IDX_RATIO</stp>
        <stp>11/5/2008</stp>
        <stp>11/5/2008</stp>
        <stp>[Fixed Income  Prices 2004-2009.xlsx]TIPS!R145C48</stp>
        <tr r="AV145" s="1"/>
      </tp>
      <tp>
        <v>1.0317700000000001</v>
        <stp/>
        <stp>##V3_BDHV12</stp>
        <stp>912828CZ1 Govt</stp>
        <stp>IDX_RATIO</stp>
        <stp>10/3/2005</stp>
        <stp>10/3/2005</stp>
        <stp>[Fixed Income  Prices 2004-2009.xlsx]TIPS!R246C24</stp>
        <tr r="X246" s="1"/>
      </tp>
      <tp>
        <v>1.2363299999999999</v>
        <stp/>
        <stp>##V3_BDHV12</stp>
        <stp>9128274Y5 Govt</stp>
        <stp>IDX_RATIO</stp>
        <stp>12/5/2006</stp>
        <stp>12/5/2006</stp>
        <stp>[Fixed Income  Prices 2004-2009.xlsx]TIPS!R620C16</stp>
        <tr r="P620" s="1"/>
      </tp>
      <tp>
        <v>1.04972</v>
        <stp/>
        <stp>##V3_BDHV12</stp>
        <stp>912828CZ1 Govt</stp>
        <stp>IDX_RATIO</stp>
        <stp>12/6/2005</stp>
        <stp>12/6/2005</stp>
        <stp>[Fixed Income  Prices 2004-2009.xlsx]TIPS!R292C24</stp>
        <tr r="X292" s="1"/>
      </tp>
      <tp>
        <v>1.24109</v>
        <stp/>
        <stp>##V3_BDHV12</stp>
        <stp>9128274Y5 Govt</stp>
        <stp>IDX_RATIO</stp>
        <stp>10/4/2006</stp>
        <stp>10/4/2006</stp>
        <stp>[Fixed Income  Prices 2004-2009.xlsx]TIPS!R576C16</stp>
        <tr r="P576" s="1"/>
      </tp>
      <tp>
        <v>1.0350900000000001</v>
        <stp/>
        <stp>##V3_BDHV12</stp>
        <stp>912828HW3 Govt</stp>
        <stp>IDX_RATIO</stp>
        <stp>12/1/2008</stp>
        <stp>12/1/2008</stp>
        <stp>[Fixed Income  Prices 2004-2009.xlsx]TIPS!R163C48</stp>
        <tr r="AV163" s="1"/>
      </tp>
      <tp>
        <v>1.0319400000000001</v>
        <stp/>
        <stp>##V3_BDHV12</stp>
        <stp>912828CZ1 Govt</stp>
        <stp>IDX_RATIO</stp>
        <stp>10/4/2005</stp>
        <stp>10/4/2005</stp>
        <stp>[Fixed Income  Prices 2004-2009.xlsx]TIPS!R247C24</stp>
        <tr r="X247" s="1"/>
      </tp>
      <tp>
        <v>1.0404100000000001</v>
        <stp/>
        <stp>##V3_BDHV12</stp>
        <stp>912828HW3 Govt</stp>
        <stp>IDX_RATIO</stp>
        <stp>10/3/2008</stp>
        <stp>10/3/2008</stp>
        <stp>[Fixed Income  Prices 2004-2009.xlsx]TIPS!R122C48</stp>
        <tr r="AV122" s="1"/>
      </tp>
      <tp>
        <v>1.23655</v>
        <stp/>
        <stp>##V3_BDHV12</stp>
        <stp>9128274Y5 Govt</stp>
        <stp>IDX_RATIO</stp>
        <stp>12/4/2006</stp>
        <stp>12/4/2006</stp>
        <stp>[Fixed Income  Prices 2004-2009.xlsx]TIPS!R619C16</stp>
        <tr r="P619" s="1"/>
      </tp>
      <tp>
        <v>1.24207</v>
        <stp/>
        <stp>##V3_BDHV12</stp>
        <stp>9128274Y5 Govt</stp>
        <stp>IDX_RATIO</stp>
        <stp>11/7/2006</stp>
        <stp>11/7/2006</stp>
        <stp>[Fixed Income  Prices 2004-2009.xlsx]TIPS!R600C16</stp>
        <tr r="P600" s="1"/>
      </tp>
      <tp>
        <v>1.04979</v>
        <stp/>
        <stp>##V3_BDHV12</stp>
        <stp>912828CZ1 Govt</stp>
        <stp>IDX_RATIO</stp>
        <stp>12/7/2005</stp>
        <stp>12/7/2005</stp>
        <stp>[Fixed Income  Prices 2004-2009.xlsx]TIPS!R293C24</stp>
        <tr r="X293" s="1"/>
      </tp>
      <tp>
        <v>1.2411699999999999</v>
        <stp/>
        <stp>##V3_BDHV12</stp>
        <stp>9128274Y5 Govt</stp>
        <stp>IDX_RATIO</stp>
        <stp>10/5/2006</stp>
        <stp>10/5/2006</stp>
        <stp>[Fixed Income  Prices 2004-2009.xlsx]TIPS!R577C16</stp>
        <tr r="P577" s="1"/>
      </tp>
      <tp>
        <v>1.0379799999999999</v>
        <stp/>
        <stp>##V3_BDHV12</stp>
        <stp>912828CZ1 Govt</stp>
        <stp>IDX_RATIO</stp>
        <stp>11/4/2005</stp>
        <stp>11/4/2005</stp>
        <stp>[Fixed Income  Prices 2004-2009.xlsx]TIPS!R270C24</stp>
        <tr r="X270" s="1"/>
      </tp>
      <tp>
        <v>1.03643</v>
        <stp/>
        <stp>##V3_BDHV12</stp>
        <stp>912828HW3 Govt</stp>
        <stp>IDX_RATIO</stp>
        <stp>11/3/2008</stp>
        <stp>11/3/2008</stp>
        <stp>[Fixed Income  Prices 2004-2009.xlsx]TIPS!R143C48</stp>
        <tr r="AV143" s="1"/>
      </tp>
      <tp>
        <v>1.0321100000000001</v>
        <stp/>
        <stp>##V3_BDHV12</stp>
        <stp>912828CZ1 Govt</stp>
        <stp>IDX_RATIO</stp>
        <stp>10/5/2005</stp>
        <stp>10/5/2005</stp>
        <stp>[Fixed Income  Prices 2004-2009.xlsx]TIPS!R248C24</stp>
        <tr r="X248" s="1"/>
      </tp>
      <tp>
        <v>1.04054</v>
        <stp/>
        <stp>##V3_BDHV12</stp>
        <stp>912828HW3 Govt</stp>
        <stp>IDX_RATIO</stp>
        <stp>10/2/2008</stp>
        <stp>10/2/2008</stp>
        <stp>[Fixed Income  Prices 2004-2009.xlsx]TIPS!R121C48</stp>
        <tr r="AV121" s="1"/>
      </tp>
      <tp>
        <v>1.2359</v>
        <stp/>
        <stp>##V3_BDHV12</stp>
        <stp>9128274Y5 Govt</stp>
        <stp>IDX_RATIO</stp>
        <stp>12/7/2006</stp>
        <stp>12/7/2006</stp>
        <stp>[Fixed Income  Prices 2004-2009.xlsx]TIPS!R622C16</stp>
        <tr r="P622" s="1"/>
      </tp>
      <tp>
        <v>1.24125</v>
        <stp/>
        <stp>##V3_BDHV12</stp>
        <stp>9128274Y5 Govt</stp>
        <stp>IDX_RATIO</stp>
        <stp>10/6/2006</stp>
        <stp>10/6/2006</stp>
        <stp>[Fixed Income  Prices 2004-2009.xlsx]TIPS!R578C16</stp>
        <tr r="P578" s="1"/>
      </tp>
      <tp>
        <v>1.03925</v>
        <stp/>
        <stp>##V3_BDHV12</stp>
        <stp>912828CZ1 Govt</stp>
        <stp>IDX_RATIO</stp>
        <stp>11/7/2005</stp>
        <stp>11/7/2005</stp>
        <stp>[Fixed Income  Prices 2004-2009.xlsx]TIPS!R271C24</stp>
        <tr r="X271" s="1"/>
      </tp>
      <tp>
        <v>1.0344199999999999</v>
        <stp/>
        <stp>##V3_BDHV12</stp>
        <stp>912828HW3 Govt</stp>
        <stp>IDX_RATIO</stp>
        <stp>12/3/2008</stp>
        <stp>12/3/2008</stp>
        <stp>[Fixed Income  Prices 2004-2009.xlsx]TIPS!R165C48</stp>
        <tr r="AV165" s="1"/>
      </tp>
      <tp>
        <v>1.0322800000000001</v>
        <stp/>
        <stp>##V3_BDHV12</stp>
        <stp>912828CZ1 Govt</stp>
        <stp>IDX_RATIO</stp>
        <stp>10/6/2005</stp>
        <stp>10/6/2005</stp>
        <stp>[Fixed Income  Prices 2004-2009.xlsx]TIPS!R249C24</stp>
        <tr r="X249" s="1"/>
      </tp>
      <tp>
        <v>1.04068</v>
        <stp/>
        <stp>##V3_BDHV12</stp>
        <stp>912828HW3 Govt</stp>
        <stp>IDX_RATIO</stp>
        <stp>10/1/2008</stp>
        <stp>10/1/2008</stp>
        <stp>[Fixed Income  Prices 2004-2009.xlsx]TIPS!R120C48</stp>
        <tr r="AV120" s="1"/>
      </tp>
      <tp>
        <v>1.23611</v>
        <stp/>
        <stp>##V3_BDHV12</stp>
        <stp>9128274Y5 Govt</stp>
        <stp>IDX_RATIO</stp>
        <stp>12/6/2006</stp>
        <stp>12/6/2006</stp>
        <stp>[Fixed Income  Prices 2004-2009.xlsx]TIPS!R621C16</stp>
        <tr r="P621" s="1"/>
      </tp>
      <tp>
        <v>1.04965</v>
        <stp/>
        <stp>##V3_BDHV12</stp>
        <stp>912828CZ1 Govt</stp>
        <stp>IDX_RATIO</stp>
        <stp>12/5/2005</stp>
        <stp>12/5/2005</stp>
        <stp>[Fixed Income  Prices 2004-2009.xlsx]TIPS!R291C24</stp>
        <tr r="X291" s="1"/>
      </tp>
      <tp>
        <v>1.0347500000000001</v>
        <stp/>
        <stp>##V3_BDHV12</stp>
        <stp>912828HW3 Govt</stp>
        <stp>IDX_RATIO</stp>
        <stp>12/2/2008</stp>
        <stp>12/2/2008</stp>
        <stp>[Fixed Income  Prices 2004-2009.xlsx]TIPS!R164C48</stp>
        <tr r="AV164" s="1"/>
      </tp>
      <tp>
        <v>1.2422800000000001</v>
        <stp/>
        <stp>##V3_BDHV12</stp>
        <stp>9128274Y5 Govt</stp>
        <stp>IDX_RATIO</stp>
        <stp>11/6/2006</stp>
        <stp>11/6/2006</stp>
        <stp>[Fixed Income  Prices 2004-2009.xlsx]TIPS!R599C16</stp>
        <tr r="P599" s="1"/>
      </tp>
      <tp>
        <v>1.0324500000000001</v>
        <stp/>
        <stp>##V3_BDHV12</stp>
        <stp>912828CZ1 Govt</stp>
        <stp>IDX_RATIO</stp>
        <stp>10/7/2005</stp>
        <stp>10/7/2005</stp>
        <stp>[Fixed Income  Prices 2004-2009.xlsx]TIPS!R250C24</stp>
        <tr r="X250" s="1"/>
      </tp>
      <tp>
        <v>1.04009</v>
        <stp/>
        <stp>##V3_BDHV12</stp>
        <stp>912828CZ1 Govt</stp>
        <stp>IDX_RATIO</stp>
        <stp>11/9/2005</stp>
        <stp>11/9/2005</stp>
        <stp>[Fixed Income  Prices 2004-2009.xlsx]TIPS!R273C24</stp>
        <tr r="X273" s="1"/>
      </tp>
      <tp>
        <v>1.2356799999999999</v>
        <stp/>
        <stp>##V3_BDHV12</stp>
        <stp>9128274Y5 Govt</stp>
        <stp>IDX_RATIO</stp>
        <stp>12/8/2006</stp>
        <stp>12/8/2006</stp>
        <stp>[Fixed Income  Prices 2004-2009.xlsx]TIPS!R623C16</stp>
        <tr r="P623" s="1"/>
      </tp>
      <tp>
        <v>1.2414799999999999</v>
        <stp/>
        <stp>##V3_BDHV12</stp>
        <stp>9128274Y5 Govt</stp>
        <stp>IDX_RATIO</stp>
        <stp>10/9/2006</stp>
        <stp>10/9/2006</stp>
        <stp>[Fixed Income  Prices 2004-2009.xlsx]TIPS!R579C16</stp>
        <tr r="P579" s="1"/>
      </tp>
      <tp>
        <v>1.0396700000000001</v>
        <stp/>
        <stp>##V3_BDHV12</stp>
        <stp>912828CZ1 Govt</stp>
        <stp>IDX_RATIO</stp>
        <stp>11/8/2005</stp>
        <stp>11/8/2005</stp>
        <stp>[Fixed Income  Prices 2004-2009.xlsx]TIPS!R272C24</stp>
        <tr r="X272" s="1"/>
      </tp>
      <tp>
        <v>1.24187</v>
        <stp/>
        <stp>##V3_BDHV12</stp>
        <stp>9128274Y5 Govt</stp>
        <stp>IDX_RATIO</stp>
        <stp>11/8/2006</stp>
        <stp>11/8/2006</stp>
        <stp>[Fixed Income  Prices 2004-2009.xlsx]TIPS!R601C16</stp>
        <tr r="P601" s="1"/>
      </tp>
      <tp>
        <v>1.04986</v>
        <stp/>
        <stp>##V3_BDHV12</stp>
        <stp>912828CZ1 Govt</stp>
        <stp>IDX_RATIO</stp>
        <stp>12/8/2005</stp>
        <stp>12/8/2005</stp>
        <stp>[Fixed Income  Prices 2004-2009.xlsx]TIPS!R294C24</stp>
        <tr r="X294" s="1"/>
      </tp>
      <tp>
        <v>1.0060899999999999</v>
        <stp/>
        <stp>##V3_BDHV12</stp>
        <stp>912828GX2 Govt</stp>
        <stp>IDX_RATIO</stp>
        <stp>12/3/2007</stp>
        <stp>12/3/2007</stp>
        <stp>[Fixed Income  Prices 2004-2009.xlsx]TIPS!R107C88</stp>
        <tr r="CJ107" s="1"/>
      </tp>
      <tp>
        <v>1.2416700000000001</v>
        <stp/>
        <stp>##V3_BDHV12</stp>
        <stp>9128274Y5 Govt</stp>
        <stp>IDX_RATIO</stp>
        <stp>11/9/2006</stp>
        <stp>11/9/2006</stp>
        <stp>[Fixed Income  Prices 2004-2009.xlsx]TIPS!R602C16</stp>
        <tr r="P602" s="1"/>
      </tp>
      <tp>
        <v>1.04993</v>
        <stp/>
        <stp>##V3_BDHV12</stp>
        <stp>912828CZ1 Govt</stp>
        <stp>IDX_RATIO</stp>
        <stp>12/9/2005</stp>
        <stp>12/9/2005</stp>
        <stp>[Fixed Income  Prices 2004-2009.xlsx]TIPS!R295C24</stp>
        <tr r="X295" s="1"/>
      </tp>
      <tp>
        <v>1.0061599999999999</v>
        <stp/>
        <stp>##V3_BDHV12</stp>
        <stp>912828GX2 Govt</stp>
        <stp>IDX_RATIO</stp>
        <stp>12/4/2007</stp>
        <stp>12/4/2007</stp>
        <stp>[Fixed Income  Prices 2004-2009.xlsx]TIPS!R108C88</stp>
        <tr r="CJ108" s="1"/>
      </tp>
      <tp>
        <v>1.0323899999999999</v>
        <stp/>
        <stp>##V3_BDHV12</stp>
        <stp>912828HW3 Govt</stp>
        <stp>IDX_RATIO</stp>
        <stp>12/9/2008</stp>
        <stp>12/9/2008</stp>
        <stp>[Fixed Income  Prices 2004-2009.xlsx]TIPS!R169C48</stp>
        <tr r="AV169" s="1"/>
      </tp>
      <tp>
        <v>1.00623</v>
        <stp/>
        <stp>##V3_BDHV12</stp>
        <stp>912828GX2 Govt</stp>
        <stp>IDX_RATIO</stp>
        <stp>12/5/2007</stp>
        <stp>12/5/2007</stp>
        <stp>[Fixed Income  Prices 2004-2009.xlsx]TIPS!R109C88</stp>
        <tr r="CJ109" s="1"/>
      </tp>
      <tp>
        <v>1.0327299999999999</v>
        <stp/>
        <stp>##V3_BDHV12</stp>
        <stp>912828HW3 Govt</stp>
        <stp>IDX_RATIO</stp>
        <stp>12/8/2008</stp>
        <stp>12/8/2008</stp>
        <stp>[Fixed Income  Prices 2004-2009.xlsx]TIPS!R168C48</stp>
        <tr r="AV168" s="1"/>
      </tp>
      <tp>
        <v>1.0063</v>
        <stp/>
        <stp>##V3_BDHV12</stp>
        <stp>912828GX2 Govt</stp>
        <stp>IDX_RATIO</stp>
        <stp>12/6/2007</stp>
        <stp>12/6/2007</stp>
        <stp>[Fixed Income  Prices 2004-2009.xlsx]TIPS!R110C88</stp>
        <tr r="CJ110" s="1"/>
      </tp>
      <tp>
        <v>1.0396099999999999</v>
        <stp/>
        <stp>##V3_BDHV12</stp>
        <stp>912828HW3 Govt</stp>
        <stp>IDX_RATIO</stp>
        <stp>10/9/2008</stp>
        <stp>10/9/2008</stp>
        <stp>[Fixed Income  Prices 2004-2009.xlsx]TIPS!R126C48</stp>
        <tr r="AV126" s="1"/>
      </tp>
      <tp>
        <v>1.00637</v>
        <stp/>
        <stp>##V3_BDHV12</stp>
        <stp>912828GX2 Govt</stp>
        <stp>IDX_RATIO</stp>
        <stp>12/7/2007</stp>
        <stp>12/7/2007</stp>
        <stp>[Fixed Income  Prices 2004-2009.xlsx]TIPS!R111C88</stp>
        <tr r="CJ111" s="1"/>
      </tp>
      <tp>
        <v>1.0397400000000001</v>
        <stp/>
        <stp>##V3_BDHV12</stp>
        <stp>912828HW3 Govt</stp>
        <stp>IDX_RATIO</stp>
        <stp>10/8/2008</stp>
        <stp>10/8/2008</stp>
        <stp>[Fixed Income  Prices 2004-2009.xlsx]TIPS!R125C48</stp>
        <tr r="AV125" s="1"/>
      </tp>
      <tp>
        <v>1.00325</v>
        <stp/>
        <stp>##V3_BDHV12</stp>
        <stp>912828LA6 Govt</stp>
        <stp>IDX_RATIO</stp>
        <stp>8/7/2009</stp>
        <stp>8/7/2009</stp>
        <stp>[Fixed Income  Prices 2004-2009.xlsx]TIPS!R28C104</stp>
        <tr r="CZ28" s="1"/>
      </tp>
      <tp>
        <v>1.00214</v>
        <stp/>
        <stp>##V3_BDHV12</stp>
        <stp>912828LA6 Govt</stp>
        <stp>IDX_RATIO</stp>
        <stp>8/3/2009</stp>
        <stp>8/3/2009</stp>
        <stp>[Fixed Income  Prices 2004-2009.xlsx]TIPS!R24C104</stp>
        <tr r="CZ24" s="1"/>
      </tp>
      <tp>
        <v>1.00241</v>
        <stp/>
        <stp>##V3_BDHV12</stp>
        <stp>912828LA6 Govt</stp>
        <stp>IDX_RATIO</stp>
        <stp>8/4/2009</stp>
        <stp>8/4/2009</stp>
        <stp>[Fixed Income  Prices 2004-2009.xlsx]TIPS!R25C104</stp>
        <tr r="CZ25" s="1"/>
      </tp>
      <tp>
        <v>1.0029699999999999</v>
        <stp/>
        <stp>##V3_BDHV12</stp>
        <stp>912828LA6 Govt</stp>
        <stp>IDX_RATIO</stp>
        <stp>8/6/2009</stp>
        <stp>8/6/2009</stp>
        <stp>[Fixed Income  Prices 2004-2009.xlsx]TIPS!R27C104</stp>
        <tr r="CZ27" s="1"/>
      </tp>
      <tp>
        <v>1.0026900000000001</v>
        <stp/>
        <stp>##V3_BDHV12</stp>
        <stp>912828LA6 Govt</stp>
        <stp>IDX_RATIO</stp>
        <stp>8/5/2009</stp>
        <stp>8/5/2009</stp>
        <stp>[Fixed Income  Prices 2004-2009.xlsx]TIPS!R26C104</stp>
        <tr r="CZ26" s="1"/>
      </tp>
      <tp t="e">
        <v>#N/A</v>
        <stp/>
        <stp>##V3_BDHV12</stp>
        <stp>912833DG Govt</stp>
        <stp>YLD_YTM_ASK</stp>
        <stp>20070803</stp>
        <stp>20071026</stp>
        <stp>[Fixed Income  Prices 2004-2009.xlsx]STRIP Yield Curve!R109C8</stp>
        <stp>Days=N</stp>
        <stp>Fill=B</stp>
        <stp>Sort=D</stp>
        <stp>Per=cW</stp>
        <stp>Dts=H</stp>
        <stp>cols=1;rows=13</stp>
        <tr r="H109" s="4"/>
      </tp>
      <tp>
        <v>3.25</v>
        <stp/>
        <stp>##V3_BDPV12</stp>
        <stp>912828KZ2 Govt</stp>
        <stp>CPN</stp>
        <stp>[Fixed Income  Prices 2004-2009.xlsx]BONDS DIRTY PRICE!R1C43</stp>
        <tr r="AQ1" s="2"/>
      </tp>
      <tp t="e">
        <v>#N/A</v>
        <stp/>
        <stp>##V3_BDHV12</stp>
        <stp>912828KJ8 GOVT</stp>
        <stp>PX_DIRTY_MID</stp>
        <stp>7/23/2004</stp>
        <stp>11/19/2009</stp>
        <stp>[Fixed Income  Prices 2004-2009.xlsx]BONDS DIRTY PRICE!R4C32</stp>
        <stp>cols=2;rows=172</stp>
        <tr r="AF4" s="2"/>
      </tp>
      <tp t="e">
        <v>#N/A</v>
        <stp/>
        <stp>##V3_BDHV12</stp>
        <stp>912828KH2 GOVT</stp>
        <stp>PX_DIRTY_MID</stp>
        <stp>7/23/2004</stp>
        <stp>11/19/2009</stp>
        <stp>[Fixed Income  Prices 2004-2009.xlsx]BONDS DIRTY PRICE!R4C18</stp>
        <stp>cols=2;rows=173</stp>
        <tr r="R4" s="2"/>
      </tp>
      <tp>
        <v>3.625</v>
        <stp/>
        <stp>##V3_BDPV12</stp>
        <stp>912828DG2 Govt</stp>
        <stp>CPN</stp>
        <stp>[Fixed Income  Prices 2004-2009.xlsx]BONDS DIRTY PRICE!R1C13</stp>
        <tr r="M1" s="2"/>
      </tp>
      <tp>
        <v>0.875</v>
        <stp/>
        <stp>##V3_BDPV12</stp>
        <stp>912828KH2 Govt</stp>
        <stp>CPN</stp>
        <stp>[Fixed Income  Prices 2004-2009.xlsx]BONDS DIRTY PRICE!R1C19</stp>
        <tr r="S1" s="2"/>
      </tp>
      <tp t="e">
        <v>#N/A</v>
        <stp/>
        <stp>##V3_BDHV12</stp>
        <stp>912828KK5 GOVT</stp>
        <stp>PX_DIRTY_MID</stp>
        <stp>7/23/2004</stp>
        <stp>11/19/2009</stp>
        <stp>[Fixed Income  Prices 2004-2009.xlsx]BONDS DIRTY PRICE!R4C22</stp>
        <stp>cols=2;rows=162</stp>
        <tr r="V4" s="2"/>
      </tp>
      <tp>
        <v>7.625</v>
        <stp/>
        <stp>##V3_BDPV12</stp>
        <stp>912810ET1 Govt</stp>
        <stp>CPN</stp>
        <stp>[Fixed Income  Prices 2004-2009.xlsx]BONDS DIRTY PRICE!R1C57</stp>
        <tr r="BE1" s="2"/>
      </tp>
      <tp t="e">
        <v>#N/A</v>
        <stp/>
        <stp>##V3_BDHV12</stp>
        <stp>912828KY5 GOVT</stp>
        <stp>PX_DIRTY_MID</stp>
        <stp>7/23/2004</stp>
        <stp>11/19/2009</stp>
        <stp>[Fixed Income  Prices 2004-2009.xlsx]BONDS DIRTY PRICE!R4C34</stp>
        <stp>cols=2;rows=107</stp>
        <tr r="AH4" s="2"/>
      </tp>
      <tp t="e">
        <v>#N/A</v>
        <stp/>
        <stp>##V3_BDHV12</stp>
        <stp>912828KZ2 GOVT</stp>
        <stp>PX_DIRTY_MID</stp>
        <stp>7/23/2004</stp>
        <stp>11/19/2009</stp>
        <stp>[Fixed Income  Prices 2004-2009.xlsx]BONDS DIRTY PRICE!R4C42</stp>
        <stp>cols=2;rows=106</stp>
        <tr r="AP4" s="2"/>
      </tp>
      <tp t="e">
        <v>#N/A</v>
        <stp/>
        <stp>##V3_BDHV12</stp>
        <stp>912828DM9 GOVT</stp>
        <stp>PX_DIRTY_MID</stp>
        <stp>7/23/2004</stp>
        <stp>11/19/2009</stp>
        <stp>[Fixed Income  Prices 2004-2009.xlsx]BONDS DIRTY PRICE!R4C36</stp>
        <stp>cols=2;rows=1245</stp>
        <tr r="AJ4" s="2"/>
      </tp>
      <tp>
        <v>1.0051300000000001</v>
        <stp/>
        <stp>##V3_BDHV12</stp>
        <stp>912810FR4 Govt</stp>
        <stp>IDX_RATIO</stp>
        <stp>10/21/2004</stp>
        <stp>10/21/2004</stp>
        <stp>[Fixed Income  Prices 2004-2009.xlsx]TIPS!R66C108</stp>
        <tr r="DD66" s="1"/>
      </tp>
      <tp>
        <v>1.04487</v>
        <stp/>
        <stp>##V3_BDHV12</stp>
        <stp>912828FL9 Govt</stp>
        <stp>IDX_RATIO</stp>
        <stp>2/19/2009</stp>
        <stp>2/19/2009</stp>
        <stp>[Fixed Income  Prices 2004-2009.xlsx]TIPS!R685C80</stp>
        <tr r="CB685" s="1"/>
      </tp>
      <tp>
        <v>1.1732400000000001</v>
        <stp/>
        <stp>##V3_BDHV12</stp>
        <stp>9128277J5 Govt</stp>
        <stp>IDX_RATIO</stp>
        <stp>8/30/2007</stp>
        <stp>8/30/2007</stp>
        <stp>[Fixed Income  Prices 2004-2009.xlsx]TIPS!R812C36</stp>
        <tr r="AJ812" s="1"/>
      </tp>
      <tp>
        <v>1.12374</v>
        <stp/>
        <stp>##V3_BDHV12</stp>
        <stp>912828AF7 Govt</stp>
        <stp>IDX_RATIO</stp>
        <stp>7/18/2006</stp>
        <stp>7/18/2006</stp>
        <stp>[Fixed Income  Prices 2004-2009.xlsx]TIPS!R520C44</stp>
        <tr r="AR520" s="1"/>
      </tp>
      <tp>
        <v>1.1281099999999999</v>
        <stp/>
        <stp>##V3_BDHV12</stp>
        <stp>912828DH0 Govt</stp>
        <stp>IDX_RATIO</stp>
        <stp>7/11/2008</stp>
        <stp>7/11/2008</stp>
        <stp>[Fixed Income  Prices 2004-2009.xlsx]TIPS!R913C68</stp>
        <tr r="BP913" s="1"/>
      </tp>
      <tp>
        <v>1.1732</v>
        <stp/>
        <stp>##V3_BDHV12</stp>
        <stp>9128277J5 Govt</stp>
        <stp>IDX_RATIO</stp>
        <stp>9/20/2007</stp>
        <stp>9/20/2007</stp>
        <stp>[Fixed Income  Prices 2004-2009.xlsx]TIPS!R827C36</stp>
        <tr r="AJ827" s="1"/>
      </tp>
      <tp>
        <v>1.0071600000000001</v>
        <stp/>
        <stp>##V3_BDHV12</stp>
        <stp>912828HN3 Govt</stp>
        <stp>IDX_RATIO</stp>
        <stp>3/27/2009</stp>
        <stp>3/27/2009</stp>
        <stp>[Fixed Income  Prices 2004-2009.xlsx]TIPS!R321C92</stp>
        <tr r="CN321" s="1"/>
      </tp>
      <tp>
        <v>0.99804999999999999</v>
        <stp/>
        <stp>##V3_BDHV12</stp>
        <stp>912828JE1 Govt</stp>
        <stp>IDX_RATIO</stp>
        <stp>8/24/2009</stp>
        <stp>8/24/2009</stp>
        <stp>[Fixed Income  Prices 2004-2009.xlsx]TIPS!R296C96</stp>
        <tr r="CR296" s="1"/>
      </tp>
      <tp>
        <v>1.05385</v>
        <stp/>
        <stp>##V3_BDHV12</stp>
        <stp>912828FL9 Govt</stp>
        <stp>IDX_RATIO</stp>
        <stp>1/29/2009</stp>
        <stp>1/29/2009</stp>
        <stp>[Fixed Income  Prices 2004-2009.xlsx]TIPS!R670C80</stp>
        <tr r="CB670" s="1"/>
      </tp>
      <tp>
        <v>1.11765</v>
        <stp/>
        <stp>##V3_BDHV12</stp>
        <stp>912828DH0 Govt</stp>
        <stp>IDX_RATIO</stp>
        <stp>5/30/2008</stp>
        <stp>5/30/2008</stp>
        <stp>[Fixed Income  Prices 2004-2009.xlsx]TIPS!R883C68</stp>
        <tr r="BP883" s="1"/>
      </tp>
      <tp>
        <v>1.02302</v>
        <stp/>
        <stp>##V3_BDHV12</stp>
        <stp>912828DH0 Govt</stp>
        <stp>IDX_RATIO</stp>
        <stp>9/29/2005</stp>
        <stp>9/29/2005</stp>
        <stp>[Fixed Income  Prices 2004-2009.xlsx]TIPS!R188C68</stp>
        <tr r="BP188" s="1"/>
      </tp>
      <tp>
        <v>1.1048899999999999</v>
        <stp/>
        <stp>##V3_BDHV12</stp>
        <stp>912828AF7 Govt</stp>
        <stp>IDX_RATIO</stp>
        <stp>4/28/2006</stp>
        <stp>4/28/2006</stp>
        <stp>[Fixed Income  Prices 2004-2009.xlsx]TIPS!R463C44</stp>
        <tr r="AR463" s="1"/>
      </tp>
      <tp>
        <v>1.0452600000000001</v>
        <stp/>
        <stp>##V3_BDHV12</stp>
        <stp>912828FL9 Govt</stp>
        <stp>IDX_RATIO</stp>
        <stp>2/18/2009</stp>
        <stp>2/18/2009</stp>
        <stp>[Fixed Income  Prices 2004-2009.xlsx]TIPS!R684C80</stp>
        <tr r="CB684" s="1"/>
      </tp>
      <tp>
        <v>1.02874</v>
        <stp/>
        <stp>##V3_BDHV12</stp>
        <stp>912828GD6 Govt</stp>
        <stp>IDX_RATIO</stp>
        <stp>7/20/2007</stp>
        <stp>7/20/2007</stp>
        <stp>[Fixed Income  Prices 2004-2009.xlsx]TIPS!R141C84</stp>
        <tr r="CF141" s="1"/>
      </tp>
      <tp>
        <v>1.1075900000000001</v>
        <stp/>
        <stp>##V3_BDHV12</stp>
        <stp>912828DH0 Govt</stp>
        <stp>IDX_RATIO</stp>
        <stp>4/21/2008</stp>
        <stp>4/21/2008</stp>
        <stp>[Fixed Income  Prices 2004-2009.xlsx]TIPS!R854C68</stp>
        <tr r="BP854" s="1"/>
      </tp>
      <tp>
        <v>1.0826</v>
        <stp/>
        <stp>##V3_BDHV12</stp>
        <stp>912828GD6 Govt</stp>
        <stp>IDX_RATIO</stp>
        <stp>8/25/2008</stp>
        <stp>8/25/2008</stp>
        <stp>[Fixed Income  Prices 2004-2009.xlsx]TIPS!R427C84</stp>
        <tr r="CF427" s="1"/>
      </tp>
      <tp>
        <v>1.1733100000000001</v>
        <stp/>
        <stp>##V3_BDHV12</stp>
        <stp>9128277J5 Govt</stp>
        <stp>IDX_RATIO</stp>
        <stp>8/31/2007</stp>
        <stp>8/31/2007</stp>
        <stp>[Fixed Income  Prices 2004-2009.xlsx]TIPS!R813C36</stp>
        <tr r="AJ813" s="1"/>
      </tp>
      <tp>
        <v>1.12392</v>
        <stp/>
        <stp>##V3_BDHV12</stp>
        <stp>912828AF7 Govt</stp>
        <stp>IDX_RATIO</stp>
        <stp>7/19/2006</stp>
        <stp>7/19/2006</stp>
        <stp>[Fixed Income  Prices 2004-2009.xlsx]TIPS!R521C44</stp>
        <tr r="AR521" s="1"/>
      </tp>
      <tp>
        <v>1.0374300000000001</v>
        <stp/>
        <stp>##V3_BDHV12</stp>
        <stp>912828EA4 Govt</stp>
        <stp>IDX_RATIO</stp>
        <stp>2/28/2007</stp>
        <stp>2/28/2007</stp>
        <stp>[Fixed Income  Prices 2004-2009.xlsx]TIPS!R427C72</stp>
        <tr r="BT427" s="1"/>
      </tp>
      <tp>
        <v>1.1277999999999999</v>
        <stp/>
        <stp>##V3_BDHV12</stp>
        <stp>912828DH0 Govt</stp>
        <stp>IDX_RATIO</stp>
        <stp>7/10/2008</stp>
        <stp>7/10/2008</stp>
        <stp>[Fixed Income  Prices 2004-2009.xlsx]TIPS!R912C68</stp>
        <tr r="BP912" s="1"/>
      </tp>
      <tp>
        <v>1.17319</v>
        <stp/>
        <stp>##V3_BDHV12</stp>
        <stp>9128277J5 Govt</stp>
        <stp>IDX_RATIO</stp>
        <stp>9/21/2007</stp>
        <stp>9/21/2007</stp>
        <stp>[Fixed Income  Prices 2004-2009.xlsx]TIPS!R828C36</stp>
        <tr r="AJ828" s="1"/>
      </tp>
      <tp>
        <v>1.00701</v>
        <stp/>
        <stp>##V3_BDHV12</stp>
        <stp>912828HN3 Govt</stp>
        <stp>IDX_RATIO</stp>
        <stp>3/26/2009</stp>
        <stp>3/26/2009</stp>
        <stp>[Fixed Income  Prices 2004-2009.xlsx]TIPS!R320C92</stp>
        <tr r="CN320" s="1"/>
      </tp>
      <tp>
        <v>0.99831999999999999</v>
        <stp/>
        <stp>##V3_BDHV12</stp>
        <stp>912828JE1 Govt</stp>
        <stp>IDX_RATIO</stp>
        <stp>8/25/2009</stp>
        <stp>8/25/2009</stp>
        <stp>[Fixed Income  Prices 2004-2009.xlsx]TIPS!R297C96</stp>
        <tr r="CR297" s="1"/>
      </tp>
      <tp>
        <v>1.0545100000000001</v>
        <stp/>
        <stp>##V3_BDHV12</stp>
        <stp>912828FL9 Govt</stp>
        <stp>IDX_RATIO</stp>
        <stp>1/28/2009</stp>
        <stp>1/28/2009</stp>
        <stp>[Fixed Income  Prices 2004-2009.xlsx]TIPS!R669C80</stp>
        <tr r="CB669" s="1"/>
      </tp>
      <tp>
        <v>1.0228600000000001</v>
        <stp/>
        <stp>##V3_BDHV12</stp>
        <stp>912828DH0 Govt</stp>
        <stp>IDX_RATIO</stp>
        <stp>9/28/2005</stp>
        <stp>9/28/2005</stp>
        <stp>[Fixed Income  Prices 2004-2009.xlsx]TIPS!R187C68</stp>
        <tr r="BP187" s="1"/>
      </tp>
      <tp>
        <v>1.1407799999999999</v>
        <stp/>
        <stp>##V3_BDHV12</stp>
        <stp>912828AF7 Govt</stp>
        <stp>IDX_RATIO</stp>
        <stp>5/28/2007</stp>
        <stp>5/28/2007</stp>
        <stp>[Fixed Income  Prices 2004-2009.xlsx]TIPS!R744C44</stp>
        <tr r="AR744" s="1"/>
      </tp>
      <tp>
        <v>1.14632</v>
        <stp/>
        <stp>##V3_BDHV12</stp>
        <stp>912828AF7 Govt</stp>
        <stp>IDX_RATIO</stp>
        <stp>6/18/2007</stp>
        <stp>6/18/2007</stp>
        <stp>[Fixed Income  Prices 2004-2009.xlsx]TIPS!R759C44</stp>
        <tr r="AR759" s="1"/>
      </tp>
      <tp>
        <v>1.0293399999999999</v>
        <stp/>
        <stp>##V3_BDHV12</stp>
        <stp>912828GD6 Govt</stp>
        <stp>IDX_RATIO</stp>
        <stp>7/23/2007</stp>
        <stp>7/23/2007</stp>
        <stp>[Fixed Income  Prices 2004-2009.xlsx]TIPS!R142C84</stp>
        <tr r="CF142" s="1"/>
      </tp>
      <tp>
        <v>1.1076999999999999</v>
        <stp/>
        <stp>##V3_BDHV12</stp>
        <stp>912828DH0 Govt</stp>
        <stp>IDX_RATIO</stp>
        <stp>4/22/2008</stp>
        <stp>4/22/2008</stp>
        <stp>[Fixed Income  Prices 2004-2009.xlsx]TIPS!R855C68</stp>
        <tr r="BP855" s="1"/>
      </tp>
      <tp>
        <v>1.0829500000000001</v>
        <stp/>
        <stp>##V3_BDHV12</stp>
        <stp>912828GD6 Govt</stp>
        <stp>IDX_RATIO</stp>
        <stp>8/26/2008</stp>
        <stp>8/26/2008</stp>
        <stp>[Fixed Income  Prices 2004-2009.xlsx]TIPS!R428C84</stp>
        <tr r="CF428" s="1"/>
      </tp>
      <tp>
        <v>1.0682100000000001</v>
        <stp/>
        <stp>##V3_BDHV12</stp>
        <stp>912828GD6 Govt</stp>
        <stp>IDX_RATIO</stp>
        <stp>9/25/2009</stp>
        <stp>9/25/2009</stp>
        <stp>[Fixed Income  Prices 2004-2009.xlsx]TIPS!R711C84</stp>
        <tr r="CF711" s="1"/>
      </tp>
      <tp>
        <v>1.0068699999999999</v>
        <stp/>
        <stp>##V3_BDHV12</stp>
        <stp>912828HN3 Govt</stp>
        <stp>IDX_RATIO</stp>
        <stp>3/25/2009</stp>
        <stp>3/25/2009</stp>
        <stp>[Fixed Income  Prices 2004-2009.xlsx]TIPS!R319C92</stp>
        <tr r="CN319" s="1"/>
      </tp>
      <tp>
        <v>0.99860000000000004</v>
        <stp/>
        <stp>##V3_BDHV12</stp>
        <stp>912828JE1 Govt</stp>
        <stp>IDX_RATIO</stp>
        <stp>8/26/2009</stp>
        <stp>8/26/2009</stp>
        <stp>[Fixed Income  Prices 2004-2009.xlsx]TIPS!R298C96</stp>
        <tr r="CR298" s="1"/>
      </tp>
      <tp>
        <v>1.1961999999999999</v>
        <stp/>
        <stp>##V3_BDHV12</stp>
        <stp>9128277J5 Govt</stp>
        <stp>IDX_RATIO</stp>
        <stp>5/13/2008</stp>
        <stp>5/13/2008</stp>
        <stp>[Fixed Income  Prices 2004-2009.xlsx]TIPS!R994C36</stp>
        <tr r="AJ994" s="1"/>
      </tp>
      <tp>
        <v>1.0951200000000001</v>
        <stp/>
        <stp>##V3_BDHV12</stp>
        <stp>9128277J5 Govt</stp>
        <stp>IDX_RATIO</stp>
        <stp>8/18/2005</stp>
        <stp>8/18/2005</stp>
        <stp>[Fixed Income  Prices 2004-2009.xlsx]TIPS!R283C36</stp>
        <tr r="AJ283" s="1"/>
      </tp>
      <tp>
        <v>1.0430299999999999</v>
        <stp/>
        <stp>##V3_BDHV12</stp>
        <stp>912828FL9 Govt</stp>
        <stp>IDX_RATIO</stp>
        <stp>3/19/2008</stp>
        <stp>3/19/2008</stp>
        <stp>[Fixed Income  Prices 2004-2009.xlsx]TIPS!R444C80</stp>
        <tr r="CB444" s="1"/>
      </tp>
      <tp>
        <v>1.0049600000000001</v>
        <stp/>
        <stp>##V3_BDHV12</stp>
        <stp>912810FR4 Govt</stp>
        <stp>IDX_RATIO</stp>
        <stp>10/11/2004</stp>
        <stp>10/11/2004</stp>
        <stp>[Fixed Income  Prices 2004-2009.xlsx]TIPS!R58C108</stp>
        <tr r="DD58" s="1"/>
      </tp>
      <tp>
        <v>1.1411199999999999</v>
        <stp/>
        <stp>##V3_BDHV12</stp>
        <stp>912828AF7 Govt</stp>
        <stp>IDX_RATIO</stp>
        <stp>5/29/2007</stp>
        <stp>5/29/2007</stp>
        <stp>[Fixed Income  Prices 2004-2009.xlsx]TIPS!R745C44</stp>
        <tr r="AR745" s="1"/>
      </tp>
      <tp>
        <v>1.1465700000000001</v>
        <stp/>
        <stp>##V3_BDHV12</stp>
        <stp>912828AF7 Govt</stp>
        <stp>IDX_RATIO</stp>
        <stp>6/19/2007</stp>
        <stp>6/19/2007</stp>
        <stp>[Fixed Income  Prices 2004-2009.xlsx]TIPS!R760C44</stp>
        <tr r="AR760" s="1"/>
      </tp>
      <tp>
        <v>1.1078000000000001</v>
        <stp/>
        <stp>##V3_BDHV12</stp>
        <stp>912828DH0 Govt</stp>
        <stp>IDX_RATIO</stp>
        <stp>4/23/2008</stp>
        <stp>4/23/2008</stp>
        <stp>[Fixed Income  Prices 2004-2009.xlsx]TIPS!R856C68</stp>
        <tr r="BP856" s="1"/>
      </tp>
      <tp>
        <v>1.0832999999999999</v>
        <stp/>
        <stp>##V3_BDHV12</stp>
        <stp>912828GD6 Govt</stp>
        <stp>IDX_RATIO</stp>
        <stp>8/27/2008</stp>
        <stp>8/27/2008</stp>
        <stp>[Fixed Income  Prices 2004-2009.xlsx]TIPS!R429C84</stp>
        <tr r="CF429" s="1"/>
      </tp>
      <tp>
        <v>1.06826</v>
        <stp/>
        <stp>##V3_BDHV12</stp>
        <stp>912828GD6 Govt</stp>
        <stp>IDX_RATIO</stp>
        <stp>9/24/2009</stp>
        <stp>9/24/2009</stp>
        <stp>[Fixed Income  Prices 2004-2009.xlsx]TIPS!R710C84</stp>
        <tr r="CF710" s="1"/>
      </tp>
      <tp>
        <v>1.0067299999999999</v>
        <stp/>
        <stp>##V3_BDHV12</stp>
        <stp>912828HN3 Govt</stp>
        <stp>IDX_RATIO</stp>
        <stp>3/24/2009</stp>
        <stp>3/24/2009</stp>
        <stp>[Fixed Income  Prices 2004-2009.xlsx]TIPS!R318C92</stp>
        <tr r="CN318" s="1"/>
      </tp>
      <tp>
        <v>0.99887000000000004</v>
        <stp/>
        <stp>##V3_BDHV12</stp>
        <stp>912828JE1 Govt</stp>
        <stp>IDX_RATIO</stp>
        <stp>8/27/2009</stp>
        <stp>8/27/2009</stp>
        <stp>[Fixed Income  Prices 2004-2009.xlsx]TIPS!R299C96</stp>
        <tr r="CR299" s="1"/>
      </tp>
      <tp>
        <v>1.19587</v>
        <stp/>
        <stp>##V3_BDHV12</stp>
        <stp>9128277J5 Govt</stp>
        <stp>IDX_RATIO</stp>
        <stp>5/12/2008</stp>
        <stp>5/12/2008</stp>
        <stp>[Fixed Income  Prices 2004-2009.xlsx]TIPS!R993C36</stp>
        <tr r="AJ993" s="1"/>
      </tp>
      <tp>
        <v>1.09514</v>
        <stp/>
        <stp>##V3_BDHV12</stp>
        <stp>9128277J5 Govt</stp>
        <stp>IDX_RATIO</stp>
        <stp>8/19/2005</stp>
        <stp>8/19/2005</stp>
        <stp>[Fixed Income  Prices 2004-2009.xlsx]TIPS!R284C36</stp>
        <tr r="AJ284" s="1"/>
      </tp>
      <tp>
        <v>1.04287</v>
        <stp/>
        <stp>##V3_BDHV12</stp>
        <stp>912828FL9 Govt</stp>
        <stp>IDX_RATIO</stp>
        <stp>3/18/2008</stp>
        <stp>3/18/2008</stp>
        <stp>[Fixed Income  Prices 2004-2009.xlsx]TIPS!R443C80</stp>
        <tr r="CB443" s="1"/>
      </tp>
      <tp>
        <v>1.1424700000000001</v>
        <stp/>
        <stp>##V3_BDHV12</stp>
        <stp>9128277J5 Govt</stp>
        <stp>IDX_RATIO</stp>
        <stp>8/29/2006</stp>
        <stp>8/29/2006</stp>
        <stp>[Fixed Income  Prices 2004-2009.xlsx]TIPS!R550C36</stp>
        <tr r="AJ550" s="1"/>
      </tp>
      <tp>
        <v>1.1056300000000001</v>
        <stp/>
        <stp>##V3_BDHV12</stp>
        <stp>912828BD1 Govt</stp>
        <stp>IDX_RATIO</stp>
        <stp>4/19/2007</stp>
        <stp>4/19/2007</stp>
        <stp>[Fixed Income  Prices 2004-2009.xlsx]TIPS!R717C52</stp>
        <tr r="AZ717" s="1"/>
      </tp>
      <tp>
        <v>1.0297499999999999</v>
        <stp/>
        <stp>##V3_BDHV12</stp>
        <stp>912828GD6 Govt</stp>
        <stp>IDX_RATIO</stp>
        <stp>7/25/2007</stp>
        <stp>7/25/2007</stp>
        <stp>[Fixed Income  Prices 2004-2009.xlsx]TIPS!R144C84</stp>
        <tr r="CF144" s="1"/>
      </tp>
      <tp>
        <v>1.10791</v>
        <stp/>
        <stp>##V3_BDHV12</stp>
        <stp>912828DH0 Govt</stp>
        <stp>IDX_RATIO</stp>
        <stp>4/24/2008</stp>
        <stp>4/24/2008</stp>
        <stp>[Fixed Income  Prices 2004-2009.xlsx]TIPS!R857C68</stp>
        <tr r="BP857" s="1"/>
      </tp>
      <tp>
        <v>1.0905499999999999</v>
        <stp/>
        <stp>##V3_BDHV12</stp>
        <stp>912828GD6 Govt</stp>
        <stp>IDX_RATIO</stp>
        <stp>9/30/2008</stp>
        <stp>9/30/2008</stp>
        <stp>[Fixed Income  Prices 2004-2009.xlsx]TIPS!R453C84</stp>
        <tr r="CF453" s="1"/>
      </tp>
      <tp>
        <v>1.0808500000000001</v>
        <stp/>
        <stp>##V3_BDHV12</stp>
        <stp>912828GD6 Govt</stp>
        <stp>IDX_RATIO</stp>
        <stp>8/20/2008</stp>
        <stp>8/20/2008</stp>
        <stp>[Fixed Income  Prices 2004-2009.xlsx]TIPS!R424C84</stp>
        <tr r="CF424" s="1"/>
      </tp>
      <tp>
        <v>1.0643899999999999</v>
        <stp/>
        <stp>##V3_BDHV12</stp>
        <stp>912828DH0 Govt</stp>
        <stp>IDX_RATIO</stp>
        <stp>9/18/2006</stp>
        <stp>9/18/2006</stp>
        <stp>[Fixed Income  Prices 2004-2009.xlsx]TIPS!R439C68</stp>
        <tr r="BP439" s="1"/>
      </tp>
      <tp>
        <v>1.0683199999999999</v>
        <stp/>
        <stp>##V3_BDHV12</stp>
        <stp>912828GD6 Govt</stp>
        <stp>IDX_RATIO</stp>
        <stp>9/23/2009</stp>
        <stp>9/23/2009</stp>
        <stp>[Fixed Income  Prices 2004-2009.xlsx]TIPS!R709C84</stp>
        <tr r="CF709" s="1"/>
      </tp>
      <tp>
        <v>1.1293299999999999</v>
        <stp/>
        <stp>##V3_BDHV12</stp>
        <stp>912828DH0 Govt</stp>
        <stp>IDX_RATIO</stp>
        <stp>7/15/2008</stp>
        <stp>7/15/2008</stp>
        <stp>[Fixed Income  Prices 2004-2009.xlsx]TIPS!R915C68</stp>
        <tr r="BP915" s="1"/>
      </tp>
      <tp>
        <v>1.17316</v>
        <stp/>
        <stp>##V3_BDHV12</stp>
        <stp>9128277J5 Govt</stp>
        <stp>IDX_RATIO</stp>
        <stp>9/24/2007</stp>
        <stp>9/24/2007</stp>
        <stp>[Fixed Income  Prices 2004-2009.xlsx]TIPS!R829C36</stp>
        <tr r="AJ829" s="1"/>
      </tp>
      <tp>
        <v>1.03511</v>
        <stp/>
        <stp>##V3_BDHV12</stp>
        <stp>912828GN4 Govt</stp>
        <stp>IDX_RATIO</stp>
        <stp>2/28/2008</stp>
        <stp>2/28/2008</stp>
        <stp>[Fixed Income  Prices 2004-2009.xlsx]TIPS!R227C40</stp>
        <tr r="AN227" s="1"/>
      </tp>
      <tp>
        <v>1.0065900000000001</v>
        <stp/>
        <stp>##V3_BDHV12</stp>
        <stp>912828HN3 Govt</stp>
        <stp>IDX_RATIO</stp>
        <stp>3/23/2009</stp>
        <stp>3/23/2009</stp>
        <stp>[Fixed Income  Prices 2004-2009.xlsx]TIPS!R317C92</stp>
        <tr r="CN317" s="1"/>
      </tp>
      <tp>
        <v>0.99695</v>
        <stp/>
        <stp>##V3_BDHV12</stp>
        <stp>912828JE1 Govt</stp>
        <stp>IDX_RATIO</stp>
        <stp>8/20/2009</stp>
        <stp>8/20/2009</stp>
        <stp>[Fixed Income  Prices 2004-2009.xlsx]TIPS!R294C96</stp>
        <tr r="CR294" s="1"/>
      </tp>
      <tp>
        <v>1.1968700000000001</v>
        <stp/>
        <stp>##V3_BDHV12</stp>
        <stp>9128277J5 Govt</stp>
        <stp>IDX_RATIO</stp>
        <stp>5/15/2008</stp>
        <stp>5/15/2008</stp>
        <stp>[Fixed Income  Prices 2004-2009.xlsx]TIPS!R996C36</stp>
        <tr r="AJ996" s="1"/>
      </tp>
      <tp>
        <v>1.0184899999999999</v>
        <stp/>
        <stp>##V3_BDHV12</stp>
        <stp>912828EA4 Govt</stp>
        <stp>IDX_RATIO</stp>
        <stp>3/28/2006</stp>
        <stp>3/28/2006</stp>
        <stp>[Fixed Income  Prices 2004-2009.xlsx]TIPS!R186C72</stp>
        <tr r="BT186" s="1"/>
      </tp>
      <tp>
        <v>1.06409</v>
        <stp/>
        <stp>##V3_BDHV12</stp>
        <stp>912828AF7 Govt</stp>
        <stp>IDX_RATIO</stp>
        <stp>4/18/2005</stp>
        <stp>4/18/2005</stp>
        <stp>[Fixed Income  Prices 2004-2009.xlsx]TIPS!R196C44</stp>
        <tr r="AR196" s="1"/>
      </tp>
      <tp>
        <v>1.10544</v>
        <stp/>
        <stp>##V3_BDHV12</stp>
        <stp>912828BD1 Govt</stp>
        <stp>IDX_RATIO</stp>
        <stp>4/18/2007</stp>
        <stp>4/18/2007</stp>
        <stp>[Fixed Income  Prices 2004-2009.xlsx]TIPS!R716C52</stp>
        <tr r="AZ716" s="1"/>
      </tp>
      <tp>
        <v>1.14239</v>
        <stp/>
        <stp>##V3_BDHV12</stp>
        <stp>9128277J5 Govt</stp>
        <stp>IDX_RATIO</stp>
        <stp>8/28/2006</stp>
        <stp>8/28/2006</stp>
        <stp>[Fixed Income  Prices 2004-2009.xlsx]TIPS!R549C36</stp>
        <tr r="AJ549" s="1"/>
      </tp>
      <tp>
        <v>1.0644899999999999</v>
        <stp/>
        <stp>##V3_BDHV12</stp>
        <stp>912828DH0 Govt</stp>
        <stp>IDX_RATIO</stp>
        <stp>9/19/2006</stp>
        <stp>9/19/2006</stp>
        <stp>[Fixed Income  Prices 2004-2009.xlsx]TIPS!R440C68</stp>
        <tr r="BP440" s="1"/>
      </tp>
      <tp>
        <v>1.02955</v>
        <stp/>
        <stp>##V3_BDHV12</stp>
        <stp>912828GD6 Govt</stp>
        <stp>IDX_RATIO</stp>
        <stp>7/24/2007</stp>
        <stp>7/24/2007</stp>
        <stp>[Fixed Income  Prices 2004-2009.xlsx]TIPS!R143C84</stp>
        <tr r="CF143" s="1"/>
      </tp>
      <tp>
        <v>1.10802</v>
        <stp/>
        <stp>##V3_BDHV12</stp>
        <stp>912828DH0 Govt</stp>
        <stp>IDX_RATIO</stp>
        <stp>4/25/2008</stp>
        <stp>4/25/2008</stp>
        <stp>[Fixed Income  Prices 2004-2009.xlsx]TIPS!R858C68</stp>
        <tr r="BP858" s="1"/>
      </tp>
      <tp>
        <v>1.0811999999999999</v>
        <stp/>
        <stp>##V3_BDHV12</stp>
        <stp>912828GD6 Govt</stp>
        <stp>IDX_RATIO</stp>
        <stp>8/21/2008</stp>
        <stp>8/21/2008</stp>
        <stp>[Fixed Income  Prices 2004-2009.xlsx]TIPS!R425C84</stp>
        <tr r="CF425" s="1"/>
      </tp>
      <tp>
        <v>1.0683799999999999</v>
        <stp/>
        <stp>##V3_BDHV12</stp>
        <stp>912828GD6 Govt</stp>
        <stp>IDX_RATIO</stp>
        <stp>9/22/2009</stp>
        <stp>9/22/2009</stp>
        <stp>[Fixed Income  Prices 2004-2009.xlsx]TIPS!R708C84</stp>
        <tr r="CF708" s="1"/>
      </tp>
      <tp>
        <v>1.1731499999999999</v>
        <stp/>
        <stp>##V3_BDHV12</stp>
        <stp>9128277J5 Govt</stp>
        <stp>IDX_RATIO</stp>
        <stp>9/25/2007</stp>
        <stp>9/25/2007</stp>
        <stp>[Fixed Income  Prices 2004-2009.xlsx]TIPS!R830C36</stp>
        <tr r="AJ830" s="1"/>
      </tp>
      <tp>
        <v>0.99870999999999999</v>
        <stp/>
        <stp>##V3_BDHV12</stp>
        <stp>912828JE1 Govt</stp>
        <stp>IDX_RATIO</stp>
        <stp>9/30/2009</stp>
        <stp>9/30/2009</stp>
        <stp>[Fixed Income  Prices 2004-2009.xlsx]TIPS!R323C96</stp>
        <tr r="CR323" s="1"/>
      </tp>
      <tp>
        <v>1.1290199999999999</v>
        <stp/>
        <stp>##V3_BDHV12</stp>
        <stp>912828DH0 Govt</stp>
        <stp>IDX_RATIO</stp>
        <stp>7/14/2008</stp>
        <stp>7/14/2008</stp>
        <stp>[Fixed Income  Prices 2004-2009.xlsx]TIPS!R914C68</stp>
        <tr r="BP914" s="1"/>
      </tp>
      <tp>
        <v>1.03508</v>
        <stp/>
        <stp>##V3_BDHV12</stp>
        <stp>912828GN4 Govt</stp>
        <stp>IDX_RATIO</stp>
        <stp>2/29/2008</stp>
        <stp>2/29/2008</stp>
        <stp>[Fixed Income  Prices 2004-2009.xlsx]TIPS!R228C40</stp>
        <tr r="AN228" s="1"/>
      </tp>
      <tp>
        <v>0.99722</v>
        <stp/>
        <stp>##V3_BDHV12</stp>
        <stp>912828JE1 Govt</stp>
        <stp>IDX_RATIO</stp>
        <stp>8/21/2009</stp>
        <stp>8/21/2009</stp>
        <stp>[Fixed Income  Prices 2004-2009.xlsx]TIPS!R295C96</stp>
        <tr r="CR295" s="1"/>
      </tp>
      <tp>
        <v>1.1965399999999999</v>
        <stp/>
        <stp>##V3_BDHV12</stp>
        <stp>9128277J5 Govt</stp>
        <stp>IDX_RATIO</stp>
        <stp>5/14/2008</stp>
        <stp>5/14/2008</stp>
        <stp>[Fixed Income  Prices 2004-2009.xlsx]TIPS!R995C36</stp>
        <tr r="AJ995" s="1"/>
      </tp>
      <tp>
        <v>1.01874</v>
        <stp/>
        <stp>##V3_BDHV12</stp>
        <stp>912828EA4 Govt</stp>
        <stp>IDX_RATIO</stp>
        <stp>3/29/2006</stp>
        <stp>3/29/2006</stp>
        <stp>[Fixed Income  Prices 2004-2009.xlsx]TIPS!R187C72</stp>
        <tr r="BT187" s="1"/>
      </tp>
      <tp>
        <v>1.06429</v>
        <stp/>
        <stp>##V3_BDHV12</stp>
        <stp>912828AF7 Govt</stp>
        <stp>IDX_RATIO</stp>
        <stp>4/19/2005</stp>
        <stp>4/19/2005</stp>
        <stp>[Fixed Income  Prices 2004-2009.xlsx]TIPS!R197C44</stp>
        <tr r="AR197" s="1"/>
      </tp>
      <tp>
        <v>1.00953</v>
        <stp/>
        <stp>##V3_BDHV12</stp>
        <stp>912828LA6 Govt</stp>
        <stp>IDX_RATIO</stp>
        <stp>10/14/2009</stp>
        <stp>10/14/2009</stp>
        <stp>[Fixed Income  Prices 2004-2009.xlsx]TIPS!R76C104</stp>
        <tr r="CZ76" s="1"/>
      </tp>
      <tp>
        <v>1.09649</v>
        <stp/>
        <stp>##V3_BDHV12</stp>
        <stp>912828BD1 Govt</stp>
        <stp>IDX_RATIO</stp>
        <stp>6/29/2006</stp>
        <stp>6/29/2006</stp>
        <stp>[Fixed Income  Prices 2004-2009.xlsx]TIPS!R507C52</stp>
        <tr r="AZ507" s="1"/>
      </tp>
      <tp>
        <v>1.08131</v>
        <stp/>
        <stp>##V3_BDHV12</stp>
        <stp>912828AF7 Govt</stp>
        <stp>IDX_RATIO</stp>
        <stp>7/29/2005</stp>
        <stp>7/29/2005</stp>
        <stp>[Fixed Income  Prices 2004-2009.xlsx]TIPS!R269C44</stp>
        <tr r="AR269" s="1"/>
      </tp>
      <tp>
        <v>1.0301499999999999</v>
        <stp/>
        <stp>##V3_BDHV12</stp>
        <stp>912828GD6 Govt</stp>
        <stp>IDX_RATIO</stp>
        <stp>7/27/2007</stp>
        <stp>7/27/2007</stp>
        <stp>[Fixed Income  Prices 2004-2009.xlsx]TIPS!R146C84</stp>
        <tr r="CF146" s="1"/>
      </tp>
      <tp>
        <v>1.08155</v>
        <stp/>
        <stp>##V3_BDHV12</stp>
        <stp>912828GD6 Govt</stp>
        <stp>IDX_RATIO</stp>
        <stp>8/22/2008</stp>
        <stp>8/22/2008</stp>
        <stp>[Fixed Income  Prices 2004-2009.xlsx]TIPS!R426C84</stp>
        <tr r="CF426" s="1"/>
      </tp>
      <tp>
        <v>1.06843</v>
        <stp/>
        <stp>##V3_BDHV12</stp>
        <stp>912828GD6 Govt</stp>
        <stp>IDX_RATIO</stp>
        <stp>9/21/2009</stp>
        <stp>9/21/2009</stp>
        <stp>[Fixed Income  Prices 2004-2009.xlsx]TIPS!R707C84</stp>
        <tr r="CF707" s="1"/>
      </tp>
      <tp>
        <v>1.1731400000000001</v>
        <stp/>
        <stp>##V3_BDHV12</stp>
        <stp>9128277J5 Govt</stp>
        <stp>IDX_RATIO</stp>
        <stp>9/26/2007</stp>
        <stp>9/26/2007</stp>
        <stp>[Fixed Income  Prices 2004-2009.xlsx]TIPS!R831C36</stp>
        <tr r="AJ831" s="1"/>
      </tp>
      <tp>
        <v>1.0851500000000001</v>
        <stp/>
        <stp>##V3_BDHV12</stp>
        <stp>912828BD1 Govt</stp>
        <stp>IDX_RATIO</stp>
        <stp>5/18/2006</stp>
        <stp>5/18/2006</stp>
        <stp>[Fixed Income  Prices 2004-2009.xlsx]TIPS!R477C52</stp>
        <tr r="AZ477" s="1"/>
      </tp>
      <tp>
        <v>1.1299399999999999</v>
        <stp/>
        <stp>##V3_BDHV12</stp>
        <stp>912828DH0 Govt</stp>
        <stp>IDX_RATIO</stp>
        <stp>7/17/2008</stp>
        <stp>7/17/2008</stp>
        <stp>[Fixed Income  Prices 2004-2009.xlsx]TIPS!R917C68</stp>
        <tr r="BP917" s="1"/>
      </tp>
      <tp>
        <v>1.0366299999999999</v>
        <stp/>
        <stp>##V3_BDHV12</stp>
        <stp>912828EA4 Govt</stp>
        <stp>IDX_RATIO</stp>
        <stp>1/18/2007</stp>
        <stp>1/18/2007</stp>
        <stp>[Fixed Income  Prices 2004-2009.xlsx]TIPS!R398C72</stp>
        <tr r="BT398" s="1"/>
      </tp>
      <tp>
        <v>1.0961799999999999</v>
        <stp/>
        <stp>##V3_BDHV12</stp>
        <stp>912828BD1 Govt</stp>
        <stp>IDX_RATIO</stp>
        <stp>6/28/2006</stp>
        <stp>6/28/2006</stp>
        <stp>[Fixed Income  Prices 2004-2009.xlsx]TIPS!R506C52</stp>
        <tr r="AZ506" s="1"/>
      </tp>
      <tp>
        <v>1.0329900000000001</v>
        <stp/>
        <stp>##V3_BDHV12</stp>
        <stp>912828GN4 Govt</stp>
        <stp>IDX_RATIO</stp>
        <stp>1/18/2008</stp>
        <stp>1/18/2008</stp>
        <stp>[Fixed Income  Prices 2004-2009.xlsx]TIPS!R198C40</stp>
        <tr r="AN198" s="1"/>
      </tp>
      <tp>
        <v>1.08134</v>
        <stp/>
        <stp>##V3_BDHV12</stp>
        <stp>912828AF7 Govt</stp>
        <stp>IDX_RATIO</stp>
        <stp>7/28/2005</stp>
        <stp>7/28/2005</stp>
        <stp>[Fixed Income  Prices 2004-2009.xlsx]TIPS!R268C44</stp>
        <tr r="AR268" s="1"/>
      </tp>
      <tp>
        <v>1.0299499999999999</v>
        <stp/>
        <stp>##V3_BDHV12</stp>
        <stp>912828GD6 Govt</stp>
        <stp>IDX_RATIO</stp>
        <stp>7/26/2007</stp>
        <stp>7/26/2007</stp>
        <stp>[Fixed Income  Prices 2004-2009.xlsx]TIPS!R145C84</stp>
        <tr r="CF145" s="1"/>
      </tp>
      <tp>
        <v>1.0153300000000001</v>
        <stp/>
        <stp>##V3_BDHV12</stp>
        <stp>912828FB1 Govt</stp>
        <stp>IDX_RATIO</stp>
        <stp>1/29/2007</stp>
        <stp>1/29/2007</stp>
        <stp>[Fixed Income  Prices 2004-2009.xlsx]TIPS!R204C32</stp>
        <tr r="AF204" s="1"/>
      </tp>
      <tp>
        <v>1.17313</v>
        <stp/>
        <stp>##V3_BDHV12</stp>
        <stp>9128277J5 Govt</stp>
        <stp>IDX_RATIO</stp>
        <stp>9/27/2007</stp>
        <stp>9/27/2007</stp>
        <stp>[Fixed Income  Prices 2004-2009.xlsx]TIPS!R832C36</stp>
        <tr r="AJ832" s="1"/>
      </tp>
      <tp>
        <v>1.08534</v>
        <stp/>
        <stp>##V3_BDHV12</stp>
        <stp>912828BD1 Govt</stp>
        <stp>IDX_RATIO</stp>
        <stp>5/19/2006</stp>
        <stp>5/19/2006</stp>
        <stp>[Fixed Income  Prices 2004-2009.xlsx]TIPS!R478C52</stp>
        <tr r="AZ478" s="1"/>
      </tp>
      <tp>
        <v>1.0161500000000001</v>
        <stp/>
        <stp>##V3_BDHV12</stp>
        <stp>912828FB1 Govt</stp>
        <stp>IDX_RATIO</stp>
        <stp>2/19/2007</stp>
        <stp>2/19/2007</stp>
        <stp>[Fixed Income  Prices 2004-2009.xlsx]TIPS!R219C32</stp>
        <tr r="AF219" s="1"/>
      </tp>
      <tp>
        <v>1.1296299999999999</v>
        <stp/>
        <stp>##V3_BDHV12</stp>
        <stp>912828DH0 Govt</stp>
        <stp>IDX_RATIO</stp>
        <stp>7/16/2008</stp>
        <stp>7/16/2008</stp>
        <stp>[Fixed Income  Prices 2004-2009.xlsx]TIPS!R916C68</stp>
        <tr r="BP916" s="1"/>
      </tp>
      <tp>
        <v>1.00617</v>
        <stp/>
        <stp>##V3_BDHV12</stp>
        <stp>912828HN3 Govt</stp>
        <stp>IDX_RATIO</stp>
        <stp>3/20/2009</stp>
        <stp>3/20/2009</stp>
        <stp>[Fixed Income  Prices 2004-2009.xlsx]TIPS!R316C92</stp>
        <tr r="CN316" s="1"/>
      </tp>
      <tp>
        <v>1.0365800000000001</v>
        <stp/>
        <stp>##V3_BDHV12</stp>
        <stp>912828EA4 Govt</stp>
        <stp>IDX_RATIO</stp>
        <stp>1/19/2007</stp>
        <stp>1/19/2007</stp>
        <stp>[Fixed Income  Prices 2004-2009.xlsx]TIPS!R399C72</stp>
        <tr r="BT399" s="1"/>
      </tp>
      <tp>
        <v>1.1972</v>
        <stp/>
        <stp>##V3_BDHV12</stp>
        <stp>9128277J5 Govt</stp>
        <stp>IDX_RATIO</stp>
        <stp>5/16/2008</stp>
        <stp>5/16/2008</stp>
        <stp>[Fixed Income  Prices 2004-2009.xlsx]TIPS!R997C36</stp>
        <tr r="AJ997" s="1"/>
      </tp>
      <tp>
        <v>1.0692699999999999</v>
        <stp/>
        <stp>##V3_BDHV12</stp>
        <stp>912828GD6 Govt</stp>
        <stp>IDX_RATIO</stp>
        <stp>8/31/2009</stp>
        <stp>8/31/2009</stp>
        <stp>[Fixed Income  Prices 2004-2009.xlsx]TIPS!R692C84</stp>
        <tr r="CF692" s="1"/>
      </tp>
      <tp>
        <v>1.13879</v>
        <stp/>
        <stp>##V3_BDHV12</stp>
        <stp>912828AF7 Govt</stp>
        <stp>IDX_RATIO</stp>
        <stp>5/22/2007</stp>
        <stp>5/22/2007</stp>
        <stp>[Fixed Income  Prices 2004-2009.xlsx]TIPS!R740C44</stp>
        <tr r="AR740" s="1"/>
      </tp>
      <tp>
        <v>1.0185999999999999</v>
        <stp/>
        <stp>##V3_BDHV12</stp>
        <stp>912828DH0 Govt</stp>
        <stp>IDX_RATIO</stp>
        <stp>8/31/2005</stp>
        <stp>8/31/2005</stp>
        <stp>[Fixed Income  Prices 2004-2009.xlsx]TIPS!R167C68</stp>
        <tr r="BP167" s="1"/>
      </tp>
      <tp>
        <v>1.0958699999999999</v>
        <stp/>
        <stp>##V3_BDHV12</stp>
        <stp>912828BD1 Govt</stp>
        <stp>IDX_RATIO</stp>
        <stp>6/27/2006</stp>
        <stp>6/27/2006</stp>
        <stp>[Fixed Income  Prices 2004-2009.xlsx]TIPS!R505C52</stp>
        <tr r="AZ505" s="1"/>
      </tp>
      <tp>
        <v>1.1043799999999999</v>
        <stp/>
        <stp>##V3_BDHV12</stp>
        <stp>912828AF7 Govt</stp>
        <stp>IDX_RATIO</stp>
        <stp>4/21/2006</stp>
        <stp>4/21/2006</stp>
        <stp>[Fixed Income  Prices 2004-2009.xlsx]TIPS!R458C44</stp>
        <tr r="AR458" s="1"/>
      </tp>
      <tp>
        <v>1.0327999999999999</v>
        <stp/>
        <stp>##V3_BDHV12</stp>
        <stp>912828GN4 Govt</stp>
        <stp>IDX_RATIO</stp>
        <stp>1/17/2008</stp>
        <stp>1/17/2008</stp>
        <stp>[Fixed Income  Prices 2004-2009.xlsx]TIPS!R197C40</stp>
        <tr r="AN197" s="1"/>
      </tp>
      <tp>
        <v>1.14483</v>
        <stp/>
        <stp>##V3_BDHV12</stp>
        <stp>912828AF7 Govt</stp>
        <stp>IDX_RATIO</stp>
        <stp>6/12/2007</stp>
        <stp>6/12/2007</stp>
        <stp>[Fixed Income  Prices 2004-2009.xlsx]TIPS!R755C44</stp>
        <tr r="AR755" s="1"/>
      </tp>
      <tp>
        <v>1.0900700000000001</v>
        <stp/>
        <stp>##V3_BDHV12</stp>
        <stp>912828DH0 Govt</stp>
        <stp>IDX_RATIO</stp>
        <stp>8/16/2007</stp>
        <stp>8/16/2007</stp>
        <stp>[Fixed Income  Prices 2004-2009.xlsx]TIPS!R677C68</stp>
        <tr r="BP677" s="1"/>
      </tp>
      <tp>
        <v>1.1421699999999999</v>
        <stp/>
        <stp>##V3_BDHV12</stp>
        <stp>9128277J5 Govt</stp>
        <stp>IDX_RATIO</stp>
        <stp>8/25/2006</stp>
        <stp>8/25/2006</stp>
        <stp>[Fixed Income  Prices 2004-2009.xlsx]TIPS!R548C36</stp>
        <tr r="AJ548" s="1"/>
      </tp>
      <tp>
        <v>1.0492999999999999</v>
        <stp/>
        <stp>##V3_BDHV12</stp>
        <stp>912828BD1 Govt</stp>
        <stp>IDX_RATIO</stp>
        <stp>5/20/2005</stp>
        <stp>5/20/2005</stp>
        <stp>[Fixed Income  Prices 2004-2009.xlsx]TIPS!R220C52</stp>
        <tr r="AZ220" s="1"/>
      </tp>
      <tp>
        <v>1.08138</v>
        <stp/>
        <stp>##V3_BDHV12</stp>
        <stp>912828AF7 Govt</stp>
        <stp>IDX_RATIO</stp>
        <stp>7/27/2005</stp>
        <stp>7/27/2005</stp>
        <stp>[Fixed Income  Prices 2004-2009.xlsx]TIPS!R267C44</stp>
        <tr r="AR267" s="1"/>
      </tp>
      <tp>
        <v>1.09501</v>
        <stp/>
        <stp>##V3_BDHV12</stp>
        <stp>9128277J5 Govt</stp>
        <stp>IDX_RATIO</stp>
        <stp>8/12/2005</stp>
        <stp>8/12/2005</stp>
        <stp>[Fixed Income  Prices 2004-2009.xlsx]TIPS!R279C36</stp>
        <tr r="AJ279" s="1"/>
      </tp>
      <tp>
        <v>1.0545899999999999</v>
        <stp/>
        <stp>##V3_BDHV12</stp>
        <stp>912828BD1 Govt</stp>
        <stp>IDX_RATIO</stp>
        <stp>6/10/2005</stp>
        <stp>6/10/2005</stp>
        <stp>[Fixed Income  Prices 2004-2009.xlsx]TIPS!R234C52</stp>
        <tr r="AZ234" s="1"/>
      </tp>
      <tp>
        <v>1.1083400000000001</v>
        <stp/>
        <stp>##V3_BDHV12</stp>
        <stp>912828DH0 Govt</stp>
        <stp>IDX_RATIO</stp>
        <stp>4/28/2008</stp>
        <stp>4/28/2008</stp>
        <stp>[Fixed Income  Prices 2004-2009.xlsx]TIPS!R859C68</stp>
        <tr r="BP859" s="1"/>
      </tp>
      <tp>
        <v>1.0639700000000001</v>
        <stp/>
        <stp>##V3_BDHV12</stp>
        <stp>912828DH0 Govt</stp>
        <stp>IDX_RATIO</stp>
        <stp>9/14/2006</stp>
        <stp>9/14/2006</stp>
        <stp>[Fixed Income  Prices 2004-2009.xlsx]TIPS!R437C68</stp>
        <tr r="BP437" s="1"/>
      </tp>
      <tp>
        <v>1.1223000000000001</v>
        <stp/>
        <stp>##V3_BDHV12</stp>
        <stp>912828AF7 Govt</stp>
        <stp>IDX_RATIO</stp>
        <stp>7/10/2006</stp>
        <stp>7/10/2006</stp>
        <stp>[Fixed Income  Prices 2004-2009.xlsx]TIPS!R514C44</stp>
        <tr r="AR514" s="1"/>
      </tp>
      <tp>
        <v>1.0154700000000001</v>
        <stp/>
        <stp>##V3_BDHV12</stp>
        <stp>912828FB1 Govt</stp>
        <stp>IDX_RATIO</stp>
        <stp>1/26/2007</stp>
        <stp>1/26/2007</stp>
        <stp>[Fixed Income  Prices 2004-2009.xlsx]TIPS!R203C32</stp>
        <tr r="AF203" s="1"/>
      </tp>
      <tp>
        <v>1.1731199999999999</v>
        <stp/>
        <stp>##V3_BDHV12</stp>
        <stp>9128277J5 Govt</stp>
        <stp>IDX_RATIO</stp>
        <stp>9/28/2007</stp>
        <stp>9/28/2007</stp>
        <stp>[Fixed Income  Prices 2004-2009.xlsx]TIPS!R833C36</stp>
        <tr r="AJ833" s="1"/>
      </tp>
      <tp>
        <v>1.0159899999999999</v>
        <stp/>
        <stp>##V3_BDHV12</stp>
        <stp>912828FB1 Govt</stp>
        <stp>IDX_RATIO</stp>
        <stp>2/16/2007</stp>
        <stp>2/16/2007</stp>
        <stp>[Fixed Income  Prices 2004-2009.xlsx]TIPS!R218C32</stp>
        <tr r="AF218" s="1"/>
      </tp>
      <tp>
        <v>1.0847599999999999</v>
        <stp/>
        <stp>##V3_BDHV12</stp>
        <stp>912828BD1 Govt</stp>
        <stp>IDX_RATIO</stp>
        <stp>5/16/2006</stp>
        <stp>5/16/2006</stp>
        <stp>[Fixed Income  Prices 2004-2009.xlsx]TIPS!R475C52</stp>
        <tr r="AZ475" s="1"/>
      </tp>
      <tp>
        <v>1.03704</v>
        <stp/>
        <stp>##V3_BDHV12</stp>
        <stp>912828EA4 Govt</stp>
        <stp>IDX_RATIO</stp>
        <stp>2/21/2007</stp>
        <stp>2/21/2007</stp>
        <stp>[Fixed Income  Prices 2004-2009.xlsx]TIPS!R422C72</stp>
        <tr r="BT422" s="1"/>
      </tp>
      <tp>
        <v>1.1306700000000001</v>
        <stp/>
        <stp>##V3_BDHV12</stp>
        <stp>912828BD1 Govt</stp>
        <stp>IDX_RATIO</stp>
        <stp>7/25/2007</stp>
        <stp>7/25/2007</stp>
        <stp>[Fixed Income  Prices 2004-2009.xlsx]TIPS!R786C52</stp>
        <tr r="AZ786" s="1"/>
      </tp>
      <tp>
        <v>1.03921</v>
        <stp/>
        <stp>##V3_BDHV12</stp>
        <stp>912828GN4 Govt</stp>
        <stp>IDX_RATIO</stp>
        <stp>3/23/2009</stp>
        <stp>3/23/2009</stp>
        <stp>[Fixed Income  Prices 2004-2009.xlsx]TIPS!R504C40</stp>
        <tr r="AN504" s="1"/>
      </tp>
      <tp>
        <v>1.05915</v>
        <stp/>
        <stp>##V3_BDHV12</stp>
        <stp>912828FL9 Govt</stp>
        <stp>IDX_RATIO</stp>
        <stp>1/21/2009</stp>
        <stp>1/21/2009</stp>
        <stp>[Fixed Income  Prices 2004-2009.xlsx]TIPS!R664C80</stp>
        <tr r="CB664" s="1"/>
      </tp>
      <tp>
        <v>1.11104</v>
        <stp/>
        <stp>##V3_BDHV12</stp>
        <stp>912828AF7 Govt</stp>
        <stp>IDX_RATIO</stp>
        <stp>5/31/2006</stp>
        <stp>5/31/2006</stp>
        <stp>[Fixed Income  Prices 2004-2009.xlsx]TIPS!R486C44</stp>
        <tr r="AR486" s="1"/>
      </tp>
      <tp>
        <v>1.0367299999999999</v>
        <stp/>
        <stp>##V3_BDHV12</stp>
        <stp>912828EA4 Govt</stp>
        <stp>IDX_RATIO</stp>
        <stp>1/16/2007</stp>
        <stp>1/16/2007</stp>
        <stp>[Fixed Income  Prices 2004-2009.xlsx]TIPS!R396C72</stp>
        <tr r="BT396" s="1"/>
      </tp>
      <tp>
        <v>1.1981999999999999</v>
        <stp/>
        <stp>##V3_BDHV12</stp>
        <stp>9128277J5 Govt</stp>
        <stp>IDX_RATIO</stp>
        <stp>5/19/2008</stp>
        <stp>5/19/2008</stp>
        <stp>[Fixed Income  Prices 2004-2009.xlsx]TIPS!R998C36</stp>
        <tr r="AJ998" s="1"/>
      </tp>
      <tp>
        <v>1.0479799999999999</v>
        <stp/>
        <stp>##V3_BDHV12</stp>
        <stp>912828FL9 Govt</stp>
        <stp>IDX_RATIO</stp>
        <stp>2/11/2009</stp>
        <stp>2/11/2009</stp>
        <stp>[Fixed Income  Prices 2004-2009.xlsx]TIPS!R679C80</stp>
        <tr r="CB679" s="1"/>
      </tp>
      <tp>
        <v>1.0632699999999999</v>
        <stp/>
        <stp>##V3_BDHV12</stp>
        <stp>912828AF7 Govt</stp>
        <stp>IDX_RATIO</stp>
        <stp>4/14/2005</stp>
        <stp>4/14/2005</stp>
        <stp>[Fixed Income  Prices 2004-2009.xlsx]TIPS!R194C44</stp>
        <tr r="AR194" s="1"/>
      </tp>
      <tp>
        <v>1.0175000000000001</v>
        <stp/>
        <stp>##V3_BDHV12</stp>
        <stp>912828EA4 Govt</stp>
        <stp>IDX_RATIO</stp>
        <stp>3/24/2006</stp>
        <stp>3/24/2006</stp>
        <stp>[Fixed Income  Prices 2004-2009.xlsx]TIPS!R184C72</stp>
        <tr r="BT184" s="1"/>
      </tp>
      <tp>
        <v>1.02176</v>
        <stp/>
        <stp>##V3_BDHV12</stp>
        <stp>912828DH0 Govt</stp>
        <stp>IDX_RATIO</stp>
        <stp>9/21/2005</stp>
        <stp>9/21/2005</stp>
        <stp>[Fixed Income  Prices 2004-2009.xlsx]TIPS!R182C68</stp>
        <tr r="BP182" s="1"/>
      </tp>
      <tp>
        <v>1.04203</v>
        <stp/>
        <stp>##V3_BDHV12</stp>
        <stp>912828FL9 Govt</stp>
        <stp>IDX_RATIO</stp>
        <stp>3/13/2008</stp>
        <stp>3/13/2008</stp>
        <stp>[Fixed Income  Prices 2004-2009.xlsx]TIPS!R440C80</stp>
        <tr r="CB440" s="1"/>
      </tp>
      <tp>
        <v>1.1084400000000001</v>
        <stp/>
        <stp>##V3_BDHV12</stp>
        <stp>912828DH0 Govt</stp>
        <stp>IDX_RATIO</stp>
        <stp>4/29/2008</stp>
        <stp>4/29/2008</stp>
        <stp>[Fixed Income  Prices 2004-2009.xlsx]TIPS!R860C68</stp>
        <tr r="BP860" s="1"/>
      </tp>
      <tp>
        <v>1.1391199999999999</v>
        <stp/>
        <stp>##V3_BDHV12</stp>
        <stp>912828AF7 Govt</stp>
        <stp>IDX_RATIO</stp>
        <stp>5/23/2007</stp>
        <stp>5/23/2007</stp>
        <stp>[Fixed Income  Prices 2004-2009.xlsx]TIPS!R741C44</stp>
        <tr r="AR741" s="1"/>
      </tp>
      <tp>
        <v>1.01858</v>
        <stp/>
        <stp>##V3_BDHV12</stp>
        <stp>912828DH0 Govt</stp>
        <stp>IDX_RATIO</stp>
        <stp>8/30/2005</stp>
        <stp>8/30/2005</stp>
        <stp>[Fixed Income  Prices 2004-2009.xlsx]TIPS!R166C68</stp>
        <tr r="BP166" s="1"/>
      </tp>
      <tp>
        <v>1.0955699999999999</v>
        <stp/>
        <stp>##V3_BDHV12</stp>
        <stp>912828BD1 Govt</stp>
        <stp>IDX_RATIO</stp>
        <stp>6/26/2006</stp>
        <stp>6/26/2006</stp>
        <stp>[Fixed Income  Prices 2004-2009.xlsx]TIPS!R504C52</stp>
        <tr r="AZ504" s="1"/>
      </tp>
      <tp>
        <v>1.0901399999999999</v>
        <stp/>
        <stp>##V3_BDHV12</stp>
        <stp>912828DH0 Govt</stp>
        <stp>IDX_RATIO</stp>
        <stp>8/17/2007</stp>
        <stp>8/17/2007</stp>
        <stp>[Fixed Income  Prices 2004-2009.xlsx]TIPS!R678C68</stp>
        <tr r="BP678" s="1"/>
      </tp>
      <tp>
        <v>1.04044</v>
        <stp/>
        <stp>##V3_BDHV12</stp>
        <stp>912828EA4 Govt</stp>
        <stp>IDX_RATIO</stp>
        <stp>3/30/2007</stp>
        <stp>3/30/2007</stp>
        <stp>[Fixed Income  Prices 2004-2009.xlsx]TIPS!R449C72</stp>
        <tr r="BT449" s="1"/>
      </tp>
      <tp>
        <v>1.0326</v>
        <stp/>
        <stp>##V3_BDHV12</stp>
        <stp>912828GN4 Govt</stp>
        <stp>IDX_RATIO</stp>
        <stp>1/16/2008</stp>
        <stp>1/16/2008</stp>
        <stp>[Fixed Income  Prices 2004-2009.xlsx]TIPS!R196C40</stp>
        <tr r="AN196" s="1"/>
      </tp>
      <tp>
        <v>1.1043000000000001</v>
        <stp/>
        <stp>##V3_BDHV12</stp>
        <stp>912828AF7 Govt</stp>
        <stp>IDX_RATIO</stp>
        <stp>4/20/2006</stp>
        <stp>4/20/2006</stp>
        <stp>[Fixed Income  Prices 2004-2009.xlsx]TIPS!R457C44</stp>
        <tr r="AR457" s="1"/>
      </tp>
      <tp>
        <v>1.1450800000000001</v>
        <stp/>
        <stp>##V3_BDHV12</stp>
        <stp>912828AF7 Govt</stp>
        <stp>IDX_RATIO</stp>
        <stp>6/13/2007</stp>
        <stp>6/13/2007</stp>
        <stp>[Fixed Income  Prices 2004-2009.xlsx]TIPS!R756C44</stp>
        <tr r="AR756" s="1"/>
      </tp>
      <tp>
        <v>1.1421000000000001</v>
        <stp/>
        <stp>##V3_BDHV12</stp>
        <stp>9128277J5 Govt</stp>
        <stp>IDX_RATIO</stp>
        <stp>8/24/2006</stp>
        <stp>8/24/2006</stp>
        <stp>[Fixed Income  Prices 2004-2009.xlsx]TIPS!R547C36</stp>
        <tr r="AJ547" s="1"/>
      </tp>
      <tp>
        <v>1.08142</v>
        <stp/>
        <stp>##V3_BDHV12</stp>
        <stp>912828AF7 Govt</stp>
        <stp>IDX_RATIO</stp>
        <stp>7/26/2005</stp>
        <stp>7/26/2005</stp>
        <stp>[Fixed Income  Prices 2004-2009.xlsx]TIPS!R266C44</stp>
        <tr r="AR266" s="1"/>
      </tp>
      <tp>
        <v>1.0640799999999999</v>
        <stp/>
        <stp>##V3_BDHV12</stp>
        <stp>912828DH0 Govt</stp>
        <stp>IDX_RATIO</stp>
        <stp>9/15/2006</stp>
        <stp>9/15/2006</stp>
        <stp>[Fixed Income  Prices 2004-2009.xlsx]TIPS!R438C68</stp>
        <tr r="BP438" s="1"/>
      </tp>
      <tp>
        <v>1.1224799999999999</v>
        <stp/>
        <stp>##V3_BDHV12</stp>
        <stp>912828AF7 Govt</stp>
        <stp>IDX_RATIO</stp>
        <stp>7/11/2006</stp>
        <stp>7/11/2006</stp>
        <stp>[Fixed Income  Prices 2004-2009.xlsx]TIPS!R515C44</stp>
        <tr r="AR515" s="1"/>
      </tp>
      <tp>
        <v>1.0849599999999999</v>
        <stp/>
        <stp>##V3_BDHV12</stp>
        <stp>912828BD1 Govt</stp>
        <stp>IDX_RATIO</stp>
        <stp>5/17/2006</stp>
        <stp>5/17/2006</stp>
        <stp>[Fixed Income  Prices 2004-2009.xlsx]TIPS!R476C52</stp>
        <tr r="AZ476" s="1"/>
      </tp>
      <tp>
        <v>1.13025</v>
        <stp/>
        <stp>##V3_BDHV12</stp>
        <stp>912828DH0 Govt</stp>
        <stp>IDX_RATIO</stp>
        <stp>7/18/2008</stp>
        <stp>7/18/2008</stp>
        <stp>[Fixed Income  Prices 2004-2009.xlsx]TIPS!R918C68</stp>
        <tr r="BP918" s="1"/>
      </tp>
      <tp>
        <v>1.03698</v>
        <stp/>
        <stp>##V3_BDHV12</stp>
        <stp>912828EA4 Govt</stp>
        <stp>IDX_RATIO</stp>
        <stp>2/20/2007</stp>
        <stp>2/20/2007</stp>
        <stp>[Fixed Income  Prices 2004-2009.xlsx]TIPS!R421C72</stp>
        <tr r="BT421" s="1"/>
      </tp>
      <tp>
        <v>1.13045</v>
        <stp/>
        <stp>##V3_BDHV12</stp>
        <stp>912828BD1 Govt</stp>
        <stp>IDX_RATIO</stp>
        <stp>7/24/2007</stp>
        <stp>7/24/2007</stp>
        <stp>[Fixed Income  Prices 2004-2009.xlsx]TIPS!R785C52</stp>
        <tr r="AZ785" s="1"/>
      </tp>
      <tp>
        <v>1.0418700000000001</v>
        <stp/>
        <stp>##V3_BDHV12</stp>
        <stp>912828FL9 Govt</stp>
        <stp>IDX_RATIO</stp>
        <stp>3/12/2008</stp>
        <stp>3/12/2008</stp>
        <stp>[Fixed Income  Prices 2004-2009.xlsx]TIPS!R439C80</stp>
        <tr r="CB439" s="1"/>
      </tp>
      <tp>
        <v>1.03518</v>
        <stp/>
        <stp>##V3_BDHV12</stp>
        <stp>912828GN4 Govt</stp>
        <stp>IDX_RATIO</stp>
        <stp>2/25/2008</stp>
        <stp>2/25/2008</stp>
        <stp>[Fixed Income  Prices 2004-2009.xlsx]TIPS!R224C40</stp>
        <tr r="AN224" s="1"/>
      </tp>
      <tp>
        <v>1.03668</v>
        <stp/>
        <stp>##V3_BDHV12</stp>
        <stp>912828EA4 Govt</stp>
        <stp>IDX_RATIO</stp>
        <stp>1/17/2007</stp>
        <stp>1/17/2007</stp>
        <stp>[Fixed Income  Prices 2004-2009.xlsx]TIPS!R397C72</stp>
        <tr r="BT397" s="1"/>
      </tp>
      <tp>
        <v>1.0598099999999999</v>
        <stp/>
        <stp>##V3_BDHV12</stp>
        <stp>912828FL9 Govt</stp>
        <stp>IDX_RATIO</stp>
        <stp>1/20/2009</stp>
        <stp>1/20/2009</stp>
        <stp>[Fixed Income  Prices 2004-2009.xlsx]TIPS!R663C80</stp>
        <tr r="CB663" s="1"/>
      </tp>
      <tp>
        <v>1.11084</v>
        <stp/>
        <stp>##V3_BDHV12</stp>
        <stp>912828AF7 Govt</stp>
        <stp>IDX_RATIO</stp>
        <stp>5/30/2006</stp>
        <stp>5/30/2006</stp>
        <stp>[Fixed Income  Prices 2004-2009.xlsx]TIPS!R485C44</stp>
        <tr r="AR485" s="1"/>
      </tp>
      <tp>
        <v>1.04836</v>
        <stp/>
        <stp>##V3_BDHV12</stp>
        <stp>912828FL9 Govt</stp>
        <stp>IDX_RATIO</stp>
        <stp>2/10/2009</stp>
        <stp>2/10/2009</stp>
        <stp>[Fixed Income  Prices 2004-2009.xlsx]TIPS!R678C80</stp>
        <tr r="CB678" s="1"/>
      </tp>
      <tp>
        <v>1.06348</v>
        <stp/>
        <stp>##V3_BDHV12</stp>
        <stp>912828AF7 Govt</stp>
        <stp>IDX_RATIO</stp>
        <stp>4/15/2005</stp>
        <stp>4/15/2005</stp>
        <stp>[Fixed Income  Prices 2004-2009.xlsx]TIPS!R195C44</stp>
        <tr r="AR195" s="1"/>
      </tp>
      <tp>
        <v>1.0216000000000001</v>
        <stp/>
        <stp>##V3_BDHV12</stp>
        <stp>912828DH0 Govt</stp>
        <stp>IDX_RATIO</stp>
        <stp>9/20/2005</stp>
        <stp>9/20/2005</stp>
        <stp>[Fixed Income  Prices 2004-2009.xlsx]TIPS!R181C68</stp>
        <tr r="BP181" s="1"/>
      </tp>
      <tp>
        <v>1.10524</v>
        <stp/>
        <stp>##V3_BDHV12</stp>
        <stp>912828BD1 Govt</stp>
        <stp>IDX_RATIO</stp>
        <stp>4/17/2007</stp>
        <stp>4/17/2007</stp>
        <stp>[Fixed Income  Prices 2004-2009.xlsx]TIPS!R715C52</stp>
        <tr r="AZ715" s="1"/>
      </tp>
      <tp>
        <v>1.0324</v>
        <stp/>
        <stp>##V3_BDHV12</stp>
        <stp>912828GN4 Govt</stp>
        <stp>IDX_RATIO</stp>
        <stp>1/15/2008</stp>
        <stp>1/15/2008</stp>
        <stp>[Fixed Income  Prices 2004-2009.xlsx]TIPS!R195C40</stp>
        <tr r="AN195" s="1"/>
      </tp>
      <tp>
        <v>1.0899399999999999</v>
        <stp/>
        <stp>##V3_BDHV12</stp>
        <stp>912828DH0 Govt</stp>
        <stp>IDX_RATIO</stp>
        <stp>8/14/2007</stp>
        <stp>8/14/2007</stp>
        <stp>[Fixed Income  Prices 2004-2009.xlsx]TIPS!R675C68</stp>
        <tr r="BP675" s="1"/>
      </tp>
      <tp>
        <v>1.08145</v>
        <stp/>
        <stp>##V3_BDHV12</stp>
        <stp>912828AF7 Govt</stp>
        <stp>IDX_RATIO</stp>
        <stp>7/25/2005</stp>
        <stp>7/25/2005</stp>
        <stp>[Fixed Income  Prices 2004-2009.xlsx]TIPS!R265C44</stp>
        <tr r="AR265" s="1"/>
      </tp>
      <tp>
        <v>1.0471999999999999</v>
        <stp/>
        <stp>##V3_BDHV12</stp>
        <stp>912828FL9 Govt</stp>
        <stp>IDX_RATIO</stp>
        <stp>2/13/2009</stp>
        <stp>2/13/2009</stp>
        <stp>[Fixed Income  Prices 2004-2009.xlsx]TIPS!R681C80</stp>
        <tr r="CB681" s="1"/>
      </tp>
      <tp>
        <v>1.0949800000000001</v>
        <stp/>
        <stp>##V3_BDHV12</stp>
        <stp>9128277J5 Govt</stp>
        <stp>IDX_RATIO</stp>
        <stp>8/10/2005</stp>
        <stp>8/10/2005</stp>
        <stp>[Fixed Income  Prices 2004-2009.xlsx]TIPS!R277C36</stp>
        <tr r="AJ277" s="1"/>
      </tp>
      <tp>
        <v>1.12266</v>
        <stp/>
        <stp>##V3_BDHV12</stp>
        <stp>912828AF7 Govt</stp>
        <stp>IDX_RATIO</stp>
        <stp>7/12/2006</stp>
        <stp>7/12/2006</stp>
        <stp>[Fixed Income  Prices 2004-2009.xlsx]TIPS!R516C44</stp>
        <tr r="AR516" s="1"/>
      </tp>
      <tp>
        <v>1.0155700000000001</v>
        <stp/>
        <stp>##V3_BDHV12</stp>
        <stp>912828FB1 Govt</stp>
        <stp>IDX_RATIO</stp>
        <stp>1/24/2007</stp>
        <stp>1/24/2007</stp>
        <stp>[Fixed Income  Prices 2004-2009.xlsx]TIPS!R201C32</stp>
        <tr r="AF201" s="1"/>
      </tp>
      <tp>
        <v>1.13161</v>
        <stp/>
        <stp>##V3_BDHV12</stp>
        <stp>912828AF7 Govt</stp>
        <stp>IDX_RATIO</stp>
        <stp>4/30/2007</stp>
        <stp>4/30/2007</stp>
        <stp>[Fixed Income  Prices 2004-2009.xlsx]TIPS!R724C44</stp>
        <tr r="AR724" s="1"/>
      </tp>
      <tp>
        <v>1.03715</v>
        <stp/>
        <stp>##V3_BDHV12</stp>
        <stp>912828EA4 Govt</stp>
        <stp>IDX_RATIO</stp>
        <stp>2/23/2007</stp>
        <stp>2/23/2007</stp>
        <stp>[Fixed Income  Prices 2004-2009.xlsx]TIPS!R424C72</stp>
        <tr r="BT424" s="1"/>
      </tp>
      <tp>
        <v>1.0158799999999999</v>
        <stp/>
        <stp>##V3_BDHV12</stp>
        <stp>912828FB1 Govt</stp>
        <stp>IDX_RATIO</stp>
        <stp>2/14/2007</stp>
        <stp>2/14/2007</stp>
        <stp>[Fixed Income  Prices 2004-2009.xlsx]TIPS!R216C32</stp>
        <tr r="AF216" s="1"/>
      </tp>
      <tp>
        <v>1.1311100000000001</v>
        <stp/>
        <stp>##V3_BDHV12</stp>
        <stp>912828BD1 Govt</stp>
        <stp>IDX_RATIO</stp>
        <stp>7/27/2007</stp>
        <stp>7/27/2007</stp>
        <stp>[Fixed Income  Prices 2004-2009.xlsx]TIPS!R788C52</stp>
        <tr r="AZ788" s="1"/>
      </tp>
      <tp>
        <v>1.0417000000000001</v>
        <stp/>
        <stp>##V3_BDHV12</stp>
        <stp>912828FL9 Govt</stp>
        <stp>IDX_RATIO</stp>
        <stp>3/11/2008</stp>
        <stp>3/11/2008</stp>
        <stp>[Fixed Income  Prices 2004-2009.xlsx]TIPS!R438C80</stp>
        <tr r="CB438" s="1"/>
      </tp>
      <tp>
        <v>1.0351600000000001</v>
        <stp/>
        <stp>##V3_BDHV12</stp>
        <stp>912828GN4 Govt</stp>
        <stp>IDX_RATIO</stp>
        <stp>2/26/2008</stp>
        <stp>2/26/2008</stp>
        <stp>[Fixed Income  Prices 2004-2009.xlsx]TIPS!R225C40</stp>
        <tr r="AN225" s="1"/>
      </tp>
      <tp>
        <v>1.04053</v>
        <stp/>
        <stp>##V3_BDHV12</stp>
        <stp>912828FL9 Govt</stp>
        <stp>IDX_RATIO</stp>
        <stp>1/31/2008</stp>
        <stp>1/31/2008</stp>
        <stp>[Fixed Income  Prices 2004-2009.xlsx]TIPS!R410C80</stp>
        <tr r="CB410" s="1"/>
      </tp>
      <tp>
        <v>1.05782</v>
        <stp/>
        <stp>##V3_BDHV12</stp>
        <stp>912828FL9 Govt</stp>
        <stp>IDX_RATIO</stp>
        <stp>1/23/2009</stp>
        <stp>1/23/2009</stp>
        <stp>[Fixed Income  Prices 2004-2009.xlsx]TIPS!R666C80</stp>
        <tr r="CB666" s="1"/>
      </tp>
      <tp>
        <v>1.02207</v>
        <stp/>
        <stp>##V3_BDHV12</stp>
        <stp>912828DH0 Govt</stp>
        <stp>IDX_RATIO</stp>
        <stp>9/23/2005</stp>
        <stp>9/23/2005</stp>
        <stp>[Fixed Income  Prices 2004-2009.xlsx]TIPS!R184C68</stp>
        <tr r="BP184" s="1"/>
      </tp>
      <tp>
        <v>1.10504</v>
        <stp/>
        <stp>##V3_BDHV12</stp>
        <stp>912828BD1 Govt</stp>
        <stp>IDX_RATIO</stp>
        <stp>4/16/2007</stp>
        <stp>4/16/2007</stp>
        <stp>[Fixed Income  Prices 2004-2009.xlsx]TIPS!R714C52</stp>
        <tr r="AZ714" s="1"/>
      </tp>
      <tp>
        <v>1.0900000000000001</v>
        <stp/>
        <stp>##V3_BDHV12</stp>
        <stp>912828DH0 Govt</stp>
        <stp>IDX_RATIO</stp>
        <stp>8/15/2007</stp>
        <stp>8/15/2007</stp>
        <stp>[Fixed Income  Prices 2004-2009.xlsx]TIPS!R676C68</stp>
        <tr r="BP676" s="1"/>
      </tp>
      <tp>
        <v>1.0322</v>
        <stp/>
        <stp>##V3_BDHV12</stp>
        <stp>912828GN4 Govt</stp>
        <stp>IDX_RATIO</stp>
        <stp>1/14/2008</stp>
        <stp>1/14/2008</stp>
        <stp>[Fixed Income  Prices 2004-2009.xlsx]TIPS!R194C40</stp>
        <tr r="AN194" s="1"/>
      </tp>
      <tp>
        <v>1.14459</v>
        <stp/>
        <stp>##V3_BDHV12</stp>
        <stp>912828AF7 Govt</stp>
        <stp>IDX_RATIO</stp>
        <stp>6/11/2007</stp>
        <stp>6/11/2007</stp>
        <stp>[Fixed Income  Prices 2004-2009.xlsx]TIPS!R754C44</stp>
        <tr r="AR754" s="1"/>
      </tp>
      <tp>
        <v>1.05009</v>
        <stp/>
        <stp>##V3_BDHV12</stp>
        <stp>912828BD1 Govt</stp>
        <stp>IDX_RATIO</stp>
        <stp>5/23/2005</stp>
        <stp>5/23/2005</stp>
        <stp>[Fixed Income  Prices 2004-2009.xlsx]TIPS!R221C52</stp>
        <tr r="AZ221" s="1"/>
      </tp>
      <tp>
        <v>1.04759</v>
        <stp/>
        <stp>##V3_BDHV12</stp>
        <stp>912828FL9 Govt</stp>
        <stp>IDX_RATIO</stp>
        <stp>2/12/2009</stp>
        <stp>2/12/2009</stp>
        <stp>[Fixed Income  Prices 2004-2009.xlsx]TIPS!R680C80</stp>
        <tr r="CB680" s="1"/>
      </tp>
      <tp>
        <v>1.0949899999999999</v>
        <stp/>
        <stp>##V3_BDHV12</stp>
        <stp>9128277J5 Govt</stp>
        <stp>IDX_RATIO</stp>
        <stp>8/11/2005</stp>
        <stp>8/11/2005</stp>
        <stp>[Fixed Income  Prices 2004-2009.xlsx]TIPS!R278C36</stp>
        <tr r="AJ278" s="1"/>
      </tp>
      <tp>
        <v>1.0552900000000001</v>
        <stp/>
        <stp>##V3_BDHV12</stp>
        <stp>912828BD1 Govt</stp>
        <stp>IDX_RATIO</stp>
        <stp>6/13/2005</stp>
        <stp>6/13/2005</stp>
        <stp>[Fixed Income  Prices 2004-2009.xlsx]TIPS!R235C52</stp>
        <tr r="AZ235" s="1"/>
      </tp>
      <tp>
        <v>1.1228400000000001</v>
        <stp/>
        <stp>##V3_BDHV12</stp>
        <stp>912828AF7 Govt</stp>
        <stp>IDX_RATIO</stp>
        <stp>7/13/2006</stp>
        <stp>7/13/2006</stp>
        <stp>[Fixed Income  Prices 2004-2009.xlsx]TIPS!R517C44</stp>
        <tr r="AR517" s="1"/>
      </tp>
      <tp>
        <v>1.01552</v>
        <stp/>
        <stp>##V3_BDHV12</stp>
        <stp>912828FB1 Govt</stp>
        <stp>IDX_RATIO</stp>
        <stp>1/25/2007</stp>
        <stp>1/25/2007</stp>
        <stp>[Fixed Income  Prices 2004-2009.xlsx]TIPS!R202C32</stp>
        <tr r="AF202" s="1"/>
      </tp>
      <tp>
        <v>1.13846</v>
        <stp/>
        <stp>##V3_BDHV12</stp>
        <stp>912828AF7 Govt</stp>
        <stp>IDX_RATIO</stp>
        <stp>5/21/2007</stp>
        <stp>5/21/2007</stp>
        <stp>[Fixed Income  Prices 2004-2009.xlsx]TIPS!R739C44</stp>
        <tr r="AR739" s="1"/>
      </tp>
      <tp>
        <v>1.08457</v>
        <stp/>
        <stp>##V3_BDHV12</stp>
        <stp>912828BD1 Govt</stp>
        <stp>IDX_RATIO</stp>
        <stp>5/15/2006</stp>
        <stp>5/15/2006</stp>
        <stp>[Fixed Income  Prices 2004-2009.xlsx]TIPS!R474C52</stp>
        <tr r="AZ474" s="1"/>
      </tp>
      <tp>
        <v>1.0370900000000001</v>
        <stp/>
        <stp>##V3_BDHV12</stp>
        <stp>912828EA4 Govt</stp>
        <stp>IDX_RATIO</stp>
        <stp>2/22/2007</stp>
        <stp>2/22/2007</stp>
        <stp>[Fixed Income  Prices 2004-2009.xlsx]TIPS!R423C72</stp>
        <tr r="BT423" s="1"/>
      </tp>
      <tp>
        <v>1.0159400000000001</v>
        <stp/>
        <stp>##V3_BDHV12</stp>
        <stp>912828FB1 Govt</stp>
        <stp>IDX_RATIO</stp>
        <stp>2/15/2007</stp>
        <stp>2/15/2007</stp>
        <stp>[Fixed Income  Prices 2004-2009.xlsx]TIPS!R217C32</stp>
        <tr r="AF217" s="1"/>
      </tp>
      <tp>
        <v>1.13089</v>
        <stp/>
        <stp>##V3_BDHV12</stp>
        <stp>912828BD1 Govt</stp>
        <stp>IDX_RATIO</stp>
        <stp>7/26/2007</stp>
        <stp>7/26/2007</stp>
        <stp>[Fixed Income  Prices 2004-2009.xlsx]TIPS!R787C52</stp>
        <tr r="AZ787" s="1"/>
      </tp>
      <tp>
        <v>1.03877</v>
        <stp/>
        <stp>##V3_BDHV12</stp>
        <stp>912828GN4 Govt</stp>
        <stp>IDX_RATIO</stp>
        <stp>3/20/2009</stp>
        <stp>3/20/2009</stp>
        <stp>[Fixed Income  Prices 2004-2009.xlsx]TIPS!R503C40</stp>
        <tr r="AN503" s="1"/>
      </tp>
      <tp>
        <v>1.0415300000000001</v>
        <stp/>
        <stp>##V3_BDHV12</stp>
        <stp>912828FL9 Govt</stp>
        <stp>IDX_RATIO</stp>
        <stp>3/10/2008</stp>
        <stp>3/10/2008</stp>
        <stp>[Fixed Income  Prices 2004-2009.xlsx]TIPS!R437C80</stp>
        <tr r="CB437" s="1"/>
      </tp>
      <tp>
        <v>1.04033</v>
        <stp/>
        <stp>##V3_BDHV12</stp>
        <stp>912828FL9 Govt</stp>
        <stp>IDX_RATIO</stp>
        <stp>1/30/2008</stp>
        <stp>1/30/2008</stp>
        <stp>[Fixed Income  Prices 2004-2009.xlsx]TIPS!R409C80</stp>
        <tr r="CB409" s="1"/>
      </tp>
      <tp>
        <v>1.0351300000000001</v>
        <stp/>
        <stp>##V3_BDHV12</stp>
        <stp>912828GN4 Govt</stp>
        <stp>IDX_RATIO</stp>
        <stp>2/27/2008</stp>
        <stp>2/27/2008</stp>
        <stp>[Fixed Income  Prices 2004-2009.xlsx]TIPS!R226C40</stp>
        <tr r="AN226" s="1"/>
      </tp>
      <tp>
        <v>1.0584899999999999</v>
        <stp/>
        <stp>##V3_BDHV12</stp>
        <stp>912828FL9 Govt</stp>
        <stp>IDX_RATIO</stp>
        <stp>1/22/2009</stp>
        <stp>1/22/2009</stp>
        <stp>[Fixed Income  Prices 2004-2009.xlsx]TIPS!R665C80</stp>
        <tr r="CB665" s="1"/>
      </tp>
      <tp>
        <v>1.03678</v>
        <stp/>
        <stp>##V3_BDHV12</stp>
        <stp>912828EA4 Govt</stp>
        <stp>IDX_RATIO</stp>
        <stp>1/15/2007</stp>
        <stp>1/15/2007</stp>
        <stp>[Fixed Income  Prices 2004-2009.xlsx]TIPS!R395C72</stp>
        <tr r="BT395" s="1"/>
      </tp>
      <tp>
        <v>1.01824</v>
        <stp/>
        <stp>##V3_BDHV12</stp>
        <stp>912828EA4 Govt</stp>
        <stp>IDX_RATIO</stp>
        <stp>3/27/2006</stp>
        <stp>3/27/2006</stp>
        <stp>[Fixed Income  Prices 2004-2009.xlsx]TIPS!R185C72</stp>
        <tr r="BT185" s="1"/>
      </tp>
      <tp>
        <v>1.0219199999999999</v>
        <stp/>
        <stp>##V3_BDHV12</stp>
        <stp>912828DH0 Govt</stp>
        <stp>IDX_RATIO</stp>
        <stp>9/22/2005</stp>
        <stp>9/22/2005</stp>
        <stp>[Fixed Income  Prices 2004-2009.xlsx]TIPS!R183C68</stp>
        <tr r="BP183" s="1"/>
      </tp>
      <tp>
        <v>1.0946400000000001</v>
        <stp/>
        <stp>##V3_BDHV12</stp>
        <stp>912828BD1 Govt</stp>
        <stp>IDX_RATIO</stp>
        <stp>6/23/2006</stp>
        <stp>6/23/2006</stp>
        <stp>[Fixed Income  Prices 2004-2009.xlsx]TIPS!R503C52</stp>
        <tr r="AZ503" s="1"/>
      </tp>
      <tp>
        <v>1.10406</v>
        <stp/>
        <stp>##V3_BDHV12</stp>
        <stp>912828BD1 Govt</stp>
        <stp>IDX_RATIO</stp>
        <stp>4/11/2007</stp>
        <stp>4/11/2007</stp>
        <stp>[Fixed Income  Prices 2004-2009.xlsx]TIPS!R711C52</stp>
        <tr r="AZ711" s="1"/>
      </tp>
      <tp>
        <v>1.14188</v>
        <stp/>
        <stp>##V3_BDHV12</stp>
        <stp>9128277J5 Govt</stp>
        <stp>IDX_RATIO</stp>
        <stp>8/21/2006</stp>
        <stp>8/21/2006</stp>
        <stp>[Fixed Income  Prices 2004-2009.xlsx]TIPS!R544C36</stp>
        <tr r="AJ544" s="1"/>
      </tp>
      <tp>
        <v>1.10467</v>
        <stp/>
        <stp>##V3_BDHV12</stp>
        <stp>912828AF7 Govt</stp>
        <stp>IDX_RATIO</stp>
        <stp>4/25/2006</stp>
        <stp>4/25/2006</stp>
        <stp>[Fixed Income  Prices 2004-2009.xlsx]TIPS!R460C44</stp>
        <tr r="AR460" s="1"/>
      </tp>
      <tp>
        <v>1.0503499999999999</v>
        <stp/>
        <stp>##V3_BDHV12</stp>
        <stp>912828BD1 Govt</stp>
        <stp>IDX_RATIO</stp>
        <stp>5/24/2005</stp>
        <stp>5/24/2005</stp>
        <stp>[Fixed Income  Prices 2004-2009.xlsx]TIPS!R222C52</stp>
        <tr r="AZ222" s="1"/>
      </tp>
      <tp>
        <v>1.0555300000000001</v>
        <stp/>
        <stp>##V3_BDHV12</stp>
        <stp>912828BD1 Govt</stp>
        <stp>IDX_RATIO</stp>
        <stp>6/14/2005</stp>
        <stp>6/14/2005</stp>
        <stp>[Fixed Income  Prices 2004-2009.xlsx]TIPS!R236C52</stp>
        <tr r="AZ236" s="1"/>
      </tp>
      <tp>
        <v>1.08365</v>
        <stp/>
        <stp>##V3_BDHV12</stp>
        <stp>912828GD6 Govt</stp>
        <stp>IDX_RATIO</stp>
        <stp>8/28/2008</stp>
        <stp>8/28/2008</stp>
        <stp>[Fixed Income  Prices 2004-2009.xlsx]TIPS!R430C84</stp>
        <tr r="CF430" s="1"/>
      </tp>
      <tp>
        <v>1.1230199999999999</v>
        <stp/>
        <stp>##V3_BDHV12</stp>
        <stp>912828AF7 Govt</stp>
        <stp>IDX_RATIO</stp>
        <stp>7/14/2006</stp>
        <stp>7/14/2006</stp>
        <stp>[Fixed Income  Prices 2004-2009.xlsx]TIPS!R518C44</stp>
        <tr r="AR518" s="1"/>
      </tp>
      <tp>
        <v>1.08399</v>
        <stp/>
        <stp>##V3_BDHV12</stp>
        <stp>912828BD1 Govt</stp>
        <stp>IDX_RATIO</stp>
        <stp>5/12/2006</stp>
        <stp>5/12/2006</stp>
        <stp>[Fixed Income  Prices 2004-2009.xlsx]TIPS!R473C52</stp>
        <tr r="AZ473" s="1"/>
      </tp>
      <tp>
        <v>1.0157799999999999</v>
        <stp/>
        <stp>##V3_BDHV12</stp>
        <stp>912828FB1 Govt</stp>
        <stp>IDX_RATIO</stp>
        <stp>2/12/2007</stp>
        <stp>2/12/2007</stp>
        <stp>[Fixed Income  Prices 2004-2009.xlsx]TIPS!R214C32</stp>
        <tr r="AF214" s="1"/>
      </tp>
      <tp>
        <v>1.03979</v>
        <stp/>
        <stp>##V3_BDHV12</stp>
        <stp>912828GN4 Govt</stp>
        <stp>IDX_RATIO</stp>
        <stp>3/27/2009</stp>
        <stp>3/27/2009</stp>
        <stp>[Fixed Income  Prices 2004-2009.xlsx]TIPS!R508C40</stp>
        <tr r="AN508" s="1"/>
      </tp>
      <tp>
        <v>1.0352999999999999</v>
        <stp/>
        <stp>##V3_BDHV12</stp>
        <stp>912828GN4 Govt</stp>
        <stp>IDX_RATIO</stp>
        <stp>2/20/2008</stp>
        <stp>2/20/2008</stp>
        <stp>[Fixed Income  Prices 2004-2009.xlsx]TIPS!R221C40</stp>
        <tr r="AN221" s="1"/>
      </tp>
      <tp>
        <v>1.0369299999999999</v>
        <stp/>
        <stp>##V3_BDHV12</stp>
        <stp>912828EA4 Govt</stp>
        <stp>IDX_RATIO</stp>
        <stp>1/12/2007</stp>
        <stp>1/12/2007</stp>
        <stp>[Fixed Income  Prices 2004-2009.xlsx]TIPS!R394C72</stp>
        <tr r="BT394" s="1"/>
      </tp>
      <tp>
        <v>1.0165</v>
        <stp/>
        <stp>##V3_BDHV12</stp>
        <stp>912828EA4 Govt</stp>
        <stp>IDX_RATIO</stp>
        <stp>3/20/2006</stp>
        <stp>3/20/2006</stp>
        <stp>[Fixed Income  Prices 2004-2009.xlsx]TIPS!R180C72</stp>
        <tr r="BT180" s="1"/>
      </tp>
      <tp>
        <v>1.0950899999999999</v>
        <stp/>
        <stp>##V3_BDHV12</stp>
        <stp>9128277J5 Govt</stp>
        <stp>IDX_RATIO</stp>
        <stp>8/16/2005</stp>
        <stp>8/16/2005</stp>
        <stp>[Fixed Income  Prices 2004-2009.xlsx]TIPS!R281C36</stp>
        <tr r="AJ281" s="1"/>
      </tp>
      <tp>
        <v>1.0427</v>
        <stp/>
        <stp>##V3_BDHV12</stp>
        <stp>912828FL9 Govt</stp>
        <stp>IDX_RATIO</stp>
        <stp>3/17/2008</stp>
        <stp>3/17/2008</stp>
        <stp>[Fixed Income  Prices 2004-2009.xlsx]TIPS!R442C80</stp>
        <tr r="CB442" s="1"/>
      </tp>
      <tp>
        <v>1.09433</v>
        <stp/>
        <stp>##V3_BDHV12</stp>
        <stp>912828BD1 Govt</stp>
        <stp>IDX_RATIO</stp>
        <stp>6/22/2006</stp>
        <stp>6/22/2006</stp>
        <stp>[Fixed Income  Prices 2004-2009.xlsx]TIPS!R502C52</stp>
        <tr r="AZ502" s="1"/>
      </tp>
      <tp>
        <v>1.1046</v>
        <stp/>
        <stp>##V3_BDHV12</stp>
        <stp>912828AF7 Govt</stp>
        <stp>IDX_RATIO</stp>
        <stp>4/24/2006</stp>
        <stp>4/24/2006</stp>
        <stp>[Fixed Income  Prices 2004-2009.xlsx]TIPS!R459C44</stp>
        <tr r="AR459" s="1"/>
      </tp>
      <tp>
        <v>1.0898699999999999</v>
        <stp/>
        <stp>##V3_BDHV12</stp>
        <stp>912828DH0 Govt</stp>
        <stp>IDX_RATIO</stp>
        <stp>8/13/2007</stp>
        <stp>8/13/2007</stp>
        <stp>[Fixed Income  Prices 2004-2009.xlsx]TIPS!R674C68</stp>
        <tr r="BP674" s="1"/>
      </tp>
      <tp>
        <v>1.1038699999999999</v>
        <stp/>
        <stp>##V3_BDHV12</stp>
        <stp>912828BD1 Govt</stp>
        <stp>IDX_RATIO</stp>
        <stp>4/10/2007</stp>
        <stp>4/10/2007</stp>
        <stp>[Fixed Income  Prices 2004-2009.xlsx]TIPS!R710C52</stp>
        <tr r="AZ710" s="1"/>
      </tp>
      <tp>
        <v>1.0815600000000001</v>
        <stp/>
        <stp>##V3_BDHV12</stp>
        <stp>912828AF7 Govt</stp>
        <stp>IDX_RATIO</stp>
        <stp>7/22/2005</stp>
        <stp>7/22/2005</stp>
        <stp>[Fixed Income  Prices 2004-2009.xlsx]TIPS!R264C44</stp>
        <tr r="AR264" s="1"/>
      </tp>
      <tp>
        <v>1.0506199999999999</v>
        <stp/>
        <stp>##V3_BDHV12</stp>
        <stp>912828BD1 Govt</stp>
        <stp>IDX_RATIO</stp>
        <stp>5/25/2005</stp>
        <stp>5/25/2005</stp>
        <stp>[Fixed Income  Prices 2004-2009.xlsx]TIPS!R223C52</stp>
        <tr r="AZ223" s="1"/>
      </tp>
      <tp>
        <v>1.0557700000000001</v>
        <stp/>
        <stp>##V3_BDHV12</stp>
        <stp>912828BD1 Govt</stp>
        <stp>IDX_RATIO</stp>
        <stp>6/15/2005</stp>
        <stp>6/15/2005</stp>
        <stp>[Fixed Income  Prices 2004-2009.xlsx]TIPS!R237C52</stp>
        <tr r="AZ237" s="1"/>
      </tp>
      <tp>
        <v>1.0840000000000001</v>
        <stp/>
        <stp>##V3_BDHV12</stp>
        <stp>912828GD6 Govt</stp>
        <stp>IDX_RATIO</stp>
        <stp>8/29/2008</stp>
        <stp>8/29/2008</stp>
        <stp>[Fixed Income  Prices 2004-2009.xlsx]TIPS!R431C84</stp>
        <tr r="CF431" s="1"/>
      </tp>
      <tp>
        <v>0.99914999999999998</v>
        <stp/>
        <stp>##V3_BDHV12</stp>
        <stp>912828JE1 Govt</stp>
        <stp>IDX_RATIO</stp>
        <stp>8/28/2009</stp>
        <stp>8/28/2009</stp>
        <stp>[Fixed Income  Prices 2004-2009.xlsx]TIPS!R300C96</stp>
        <tr r="CR300" s="1"/>
      </tp>
      <tp>
        <v>1.06366</v>
        <stp/>
        <stp>##V3_BDHV12</stp>
        <stp>912828DH0 Govt</stp>
        <stp>IDX_RATIO</stp>
        <stp>9/11/2006</stp>
        <stp>9/11/2006</stp>
        <stp>[Fixed Income  Prices 2004-2009.xlsx]TIPS!R434C68</stp>
        <tr r="BP434" s="1"/>
      </tp>
      <tp>
        <v>1.01562</v>
        <stp/>
        <stp>##V3_BDHV12</stp>
        <stp>912828FB1 Govt</stp>
        <stp>IDX_RATIO</stp>
        <stp>1/23/2007</stp>
        <stp>1/23/2007</stp>
        <stp>[Fixed Income  Prices 2004-2009.xlsx]TIPS!R200C32</stp>
        <tr r="AF200" s="1"/>
      </tp>
      <tp>
        <v>1.01583</v>
        <stp/>
        <stp>##V3_BDHV12</stp>
        <stp>912828FB1 Govt</stp>
        <stp>IDX_RATIO</stp>
        <stp>2/13/2007</stp>
        <stp>2/13/2007</stp>
        <stp>[Fixed Income  Prices 2004-2009.xlsx]TIPS!R215C32</stp>
        <tr r="AF215" s="1"/>
      </tp>
      <tp>
        <v>1.1295600000000001</v>
        <stp/>
        <stp>##V3_BDHV12</stp>
        <stp>912828BD1 Govt</stp>
        <stp>IDX_RATIO</stp>
        <stp>7/20/2007</stp>
        <stp>7/20/2007</stp>
        <stp>[Fixed Income  Prices 2004-2009.xlsx]TIPS!R783C52</stp>
        <tr r="AZ783" s="1"/>
      </tp>
      <tp>
        <v>1.0396399999999999</v>
        <stp/>
        <stp>##V3_BDHV12</stp>
        <stp>912828GN4 Govt</stp>
        <stp>IDX_RATIO</stp>
        <stp>3/26/2009</stp>
        <stp>3/26/2009</stp>
        <stp>[Fixed Income  Prices 2004-2009.xlsx]TIPS!R507C40</stp>
        <tr r="AN507" s="1"/>
      </tp>
      <tp>
        <v>1.03528</v>
        <stp/>
        <stp>##V3_BDHV12</stp>
        <stp>912828GN4 Govt</stp>
        <stp>IDX_RATIO</stp>
        <stp>2/21/2008</stp>
        <stp>2/21/2008</stp>
        <stp>[Fixed Income  Prices 2004-2009.xlsx]TIPS!R222C40</stp>
        <tr r="AN222" s="1"/>
      </tp>
      <tp>
        <v>1.0400400000000001</v>
        <stp/>
        <stp>##V3_BDHV12</stp>
        <stp>912828GN4 Govt</stp>
        <stp>IDX_RATIO</stp>
        <stp>3/31/2008</stp>
        <stp>3/31/2008</stp>
        <stp>[Fixed Income  Prices 2004-2009.xlsx]TIPS!R249C40</stp>
        <tr r="AN249" s="1"/>
      </tp>
      <tp>
        <v>1.0626599999999999</v>
        <stp/>
        <stp>##V3_BDHV12</stp>
        <stp>912828AF7 Govt</stp>
        <stp>IDX_RATIO</stp>
        <stp>4/11/2005</stp>
        <stp>4/11/2005</stp>
        <stp>[Fixed Income  Prices 2004-2009.xlsx]TIPS!R191C44</stp>
        <tr r="AR191" s="1"/>
      </tp>
      <tp>
        <v>1.01675</v>
        <stp/>
        <stp>##V3_BDHV12</stp>
        <stp>912828EA4 Govt</stp>
        <stp>IDX_RATIO</stp>
        <stp>3/21/2006</stp>
        <stp>3/21/2006</stp>
        <stp>[Fixed Income  Prices 2004-2009.xlsx]TIPS!R181C72</stp>
        <tr r="BT181" s="1"/>
      </tp>
      <tp>
        <v>1.0951</v>
        <stp/>
        <stp>##V3_BDHV12</stp>
        <stp>9128277J5 Govt</stp>
        <stp>IDX_RATIO</stp>
        <stp>8/17/2005</stp>
        <stp>8/17/2005</stp>
        <stp>[Fixed Income  Prices 2004-2009.xlsx]TIPS!R282C36</stp>
        <tr r="AJ282" s="1"/>
      </tp>
      <tp>
        <v>1.0073700000000001</v>
        <stp/>
        <stp>##V3_BDHV12</stp>
        <stp>912810FR4 Govt</stp>
        <stp>IDX_RATIO</stp>
        <stp>11/30/2004</stp>
        <stp>11/30/2004</stp>
        <stp>[Fixed Income  Prices 2004-2009.xlsx]TIPS!R94C108</stp>
        <tr r="DD94" s="1"/>
      </tp>
      <tp>
        <v>1.09402</v>
        <stp/>
        <stp>##V3_BDHV12</stp>
        <stp>912828BD1 Govt</stp>
        <stp>IDX_RATIO</stp>
        <stp>6/21/2006</stp>
        <stp>6/21/2006</stp>
        <stp>[Fixed Income  Prices 2004-2009.xlsx]TIPS!R501C52</stp>
        <tr r="AZ501" s="1"/>
      </tp>
      <tp>
        <v>1.1394500000000001</v>
        <stp/>
        <stp>##V3_BDHV12</stp>
        <stp>912828AF7 Govt</stp>
        <stp>IDX_RATIO</stp>
        <stp>5/24/2007</stp>
        <stp>5/24/2007</stp>
        <stp>[Fixed Income  Prices 2004-2009.xlsx]TIPS!R742C44</stp>
        <tr r="AR742" s="1"/>
      </tp>
      <tp>
        <v>1.14533</v>
        <stp/>
        <stp>##V3_BDHV12</stp>
        <stp>912828AF7 Govt</stp>
        <stp>IDX_RATIO</stp>
        <stp>6/14/2007</stp>
        <stp>6/14/2007</stp>
        <stp>[Fixed Income  Prices 2004-2009.xlsx]TIPS!R757C44</stp>
        <tr r="AR757" s="1"/>
      </tp>
      <tp>
        <v>1.10446</v>
        <stp/>
        <stp>##V3_BDHV12</stp>
        <stp>912828BD1 Govt</stp>
        <stp>IDX_RATIO</stp>
        <stp>4/13/2007</stp>
        <stp>4/13/2007</stp>
        <stp>[Fixed Income  Prices 2004-2009.xlsx]TIPS!R713C52</stp>
        <tr r="AZ713" s="1"/>
      </tp>
      <tp>
        <v>1.0896600000000001</v>
        <stp/>
        <stp>##V3_BDHV12</stp>
        <stp>912828DH0 Govt</stp>
        <stp>IDX_RATIO</stp>
        <stp>8/10/2007</stp>
        <stp>8/10/2007</stp>
        <stp>[Fixed Income  Prices 2004-2009.xlsx]TIPS!R673C68</stp>
        <tr r="BP673" s="1"/>
      </tp>
      <tp>
        <v>1.0316099999999999</v>
        <stp/>
        <stp>##V3_BDHV12</stp>
        <stp>912828GN4 Govt</stp>
        <stp>IDX_RATIO</stp>
        <stp>1/11/2008</stp>
        <stp>1/11/2008</stp>
        <stp>[Fixed Income  Prices 2004-2009.xlsx]TIPS!R193C40</stp>
        <tr r="AN193" s="1"/>
      </tp>
      <tp>
        <v>1.1420300000000001</v>
        <stp/>
        <stp>##V3_BDHV12</stp>
        <stp>9128277J5 Govt</stp>
        <stp>IDX_RATIO</stp>
        <stp>8/23/2006</stp>
        <stp>8/23/2006</stp>
        <stp>[Fixed Income  Prices 2004-2009.xlsx]TIPS!R546C36</stp>
        <tr r="AJ546" s="1"/>
      </tp>
      <tp>
        <v>1.1023799999999999</v>
        <stp/>
        <stp>##V3_BDHV12</stp>
        <stp>912828BD1 Govt</stp>
        <stp>IDX_RATIO</stp>
        <stp>7/31/2006</stp>
        <stp>7/31/2006</stp>
        <stp>[Fixed Income  Prices 2004-2009.xlsx]TIPS!R529C52</stp>
        <tr r="AZ529" s="1"/>
      </tp>
      <tp>
        <v>1.0815999999999999</v>
        <stp/>
        <stp>##V3_BDHV12</stp>
        <stp>912828AF7 Govt</stp>
        <stp>IDX_RATIO</stp>
        <stp>7/21/2005</stp>
        <stp>7/21/2005</stp>
        <stp>[Fixed Income  Prices 2004-2009.xlsx]TIPS!R263C44</stp>
        <tr r="AR263" s="1"/>
      </tp>
      <tp>
        <v>1.0456399999999999</v>
        <stp/>
        <stp>##V3_BDHV12</stp>
        <stp>912828FL9 Govt</stp>
        <stp>IDX_RATIO</stp>
        <stp>2/17/2009</stp>
        <stp>2/17/2009</stp>
        <stp>[Fixed Income  Prices 2004-2009.xlsx]TIPS!R683C80</stp>
        <tr r="CB683" s="1"/>
      </tp>
      <tp>
        <v>1.05088</v>
        <stp/>
        <stp>##V3_BDHV12</stp>
        <stp>912828BD1 Govt</stp>
        <stp>IDX_RATIO</stp>
        <stp>5/26/2005</stp>
        <stp>5/26/2005</stp>
        <stp>[Fixed Income  Prices 2004-2009.xlsx]TIPS!R224C52</stp>
        <tr r="AZ224" s="1"/>
      </tp>
      <tp>
        <v>1.1048199999999999</v>
        <stp/>
        <stp>##V3_BDHV12</stp>
        <stp>912828AF7 Govt</stp>
        <stp>IDX_RATIO</stp>
        <stp>4/27/2006</stp>
        <stp>4/27/2006</stp>
        <stp>[Fixed Income  Prices 2004-2009.xlsx]TIPS!R462C44</stp>
        <tr r="AR462" s="1"/>
      </tp>
      <tp>
        <v>1.056</v>
        <stp/>
        <stp>##V3_BDHV12</stp>
        <stp>912828BD1 Govt</stp>
        <stp>IDX_RATIO</stp>
        <stp>6/16/2005</stp>
        <stp>6/16/2005</stp>
        <stp>[Fixed Income  Prices 2004-2009.xlsx]TIPS!R238C52</stp>
        <tr r="AZ238" s="1"/>
      </tp>
      <tp>
        <v>1.06376</v>
        <stp/>
        <stp>##V3_BDHV12</stp>
        <stp>912828DH0 Govt</stp>
        <stp>IDX_RATIO</stp>
        <stp>9/12/2006</stp>
        <stp>9/12/2006</stp>
        <stp>[Fixed Income  Prices 2004-2009.xlsx]TIPS!R435C68</stp>
        <tr r="BP435" s="1"/>
      </tp>
      <tp>
        <v>1.0679799999999999</v>
        <stp/>
        <stp>##V3_BDHV12</stp>
        <stp>912828GD6 Govt</stp>
        <stp>IDX_RATIO</stp>
        <stp>9/29/2009</stp>
        <stp>9/29/2009</stp>
        <stp>[Fixed Income  Prices 2004-2009.xlsx]TIPS!R713C84</stp>
        <tr r="CF713" s="1"/>
      </tp>
      <tp>
        <v>1.0835999999999999</v>
        <stp/>
        <stp>##V3_BDHV12</stp>
        <stp>912828BD1 Govt</stp>
        <stp>IDX_RATIO</stp>
        <stp>5/10/2006</stp>
        <stp>5/10/2006</stp>
        <stp>[Fixed Income  Prices 2004-2009.xlsx]TIPS!R471C52</stp>
        <tr r="AZ471" s="1"/>
      </tp>
      <tp>
        <v>1.0373699999999999</v>
        <stp/>
        <stp>##V3_BDHV12</stp>
        <stp>912828EA4 Govt</stp>
        <stp>IDX_RATIO</stp>
        <stp>2/27/2007</stp>
        <stp>2/27/2007</stp>
        <stp>[Fixed Income  Prices 2004-2009.xlsx]TIPS!R426C72</stp>
        <tr r="BT426" s="1"/>
      </tp>
      <tp>
        <v>1.1302300000000001</v>
        <stp/>
        <stp>##V3_BDHV12</stp>
        <stp>912828BD1 Govt</stp>
        <stp>IDX_RATIO</stp>
        <stp>7/23/2007</stp>
        <stp>7/23/2007</stp>
        <stp>[Fixed Income  Prices 2004-2009.xlsx]TIPS!R784C52</stp>
        <tr r="AZ784" s="1"/>
      </tp>
      <tp>
        <v>1.0395000000000001</v>
        <stp/>
        <stp>##V3_BDHV12</stp>
        <stp>912828GN4 Govt</stp>
        <stp>IDX_RATIO</stp>
        <stp>3/25/2009</stp>
        <stp>3/25/2009</stp>
        <stp>[Fixed Income  Prices 2004-2009.xlsx]TIPS!R506C40</stp>
        <tr r="AN506" s="1"/>
      </tp>
      <tp>
        <v>1.03525</v>
        <stp/>
        <stp>##V3_BDHV12</stp>
        <stp>912828GN4 Govt</stp>
        <stp>IDX_RATIO</stp>
        <stp>2/22/2008</stp>
        <stp>2/22/2008</stp>
        <stp>[Fixed Income  Prices 2004-2009.xlsx]TIPS!R223C40</stp>
        <tr r="AN223" s="1"/>
      </tp>
      <tp>
        <v>1.0551699999999999</v>
        <stp/>
        <stp>##V3_BDHV12</stp>
        <stp>912828FL9 Govt</stp>
        <stp>IDX_RATIO</stp>
        <stp>1/27/2009</stp>
        <stp>1/27/2009</stp>
        <stp>[Fixed Income  Prices 2004-2009.xlsx]TIPS!R668C80</stp>
        <tr r="CB668" s="1"/>
      </tp>
      <tp>
        <v>1.0370299999999999</v>
        <stp/>
        <stp>##V3_BDHV12</stp>
        <stp>912828EA4 Govt</stp>
        <stp>IDX_RATIO</stp>
        <stp>1/10/2007</stp>
        <stp>1/10/2007</stp>
        <stp>[Fixed Income  Prices 2004-2009.xlsx]TIPS!R392C72</stp>
        <tr r="BT392" s="1"/>
      </tp>
      <tp>
        <v>1.06287</v>
        <stp/>
        <stp>##V3_BDHV12</stp>
        <stp>912828AF7 Govt</stp>
        <stp>IDX_RATIO</stp>
        <stp>4/12/2005</stp>
        <stp>4/12/2005</stp>
        <stp>[Fixed Income  Prices 2004-2009.xlsx]TIPS!R192C44</stp>
        <tr r="AR192" s="1"/>
      </tp>
      <tp>
        <v>1.0169999999999999</v>
        <stp/>
        <stp>##V3_BDHV12</stp>
        <stp>912828EA4 Govt</stp>
        <stp>IDX_RATIO</stp>
        <stp>3/22/2006</stp>
        <stp>3/22/2006</stp>
        <stp>[Fixed Income  Prices 2004-2009.xlsx]TIPS!R182C72</stp>
        <tr r="BT182" s="1"/>
      </tp>
      <tp>
        <v>1.0226999999999999</v>
        <stp/>
        <stp>##V3_BDHV12</stp>
        <stp>912828DH0 Govt</stp>
        <stp>IDX_RATIO</stp>
        <stp>9/27/2005</stp>
        <stp>9/27/2005</stp>
        <stp>[Fixed Income  Prices 2004-2009.xlsx]TIPS!R186C68</stp>
        <tr r="BP186" s="1"/>
      </tp>
      <tp>
        <v>1.00596</v>
        <stp/>
        <stp>##V3_BDHV12</stp>
        <stp>912810FR4 Govt</stp>
        <stp>IDX_RATIO</stp>
        <stp>11/10/2004</stp>
        <stp>11/10/2004</stp>
        <stp>[Fixed Income  Prices 2004-2009.xlsx]TIPS!R80C108</stp>
        <tr r="DD80" s="1"/>
      </tp>
      <tp>
        <v>1.0820700000000001</v>
        <stp/>
        <stp>##V3_BDHV12</stp>
        <stp>912828AF7 Govt</stp>
        <stp>IDX_RATIO</stp>
        <stp>6/30/2005</stp>
        <stp>6/30/2005</stp>
        <stp>[Fixed Income  Prices 2004-2009.xlsx]TIPS!R248C44</stp>
        <tr r="AR248" s="1"/>
      </tp>
      <tp>
        <v>1.09372</v>
        <stp/>
        <stp>##V3_BDHV12</stp>
        <stp>912828BD1 Govt</stp>
        <stp>IDX_RATIO</stp>
        <stp>6/20/2006</stp>
        <stp>6/20/2006</stp>
        <stp>[Fixed Income  Prices 2004-2009.xlsx]TIPS!R500C52</stp>
        <tr r="AZ500" s="1"/>
      </tp>
      <tp>
        <v>1.1397900000000001</v>
        <stp/>
        <stp>##V3_BDHV12</stp>
        <stp>912828AF7 Govt</stp>
        <stp>IDX_RATIO</stp>
        <stp>5/25/2007</stp>
        <stp>5/25/2007</stp>
        <stp>[Fixed Income  Prices 2004-2009.xlsx]TIPS!R743C44</stp>
        <tr r="AR743" s="1"/>
      </tp>
      <tp>
        <v>1.14558</v>
        <stp/>
        <stp>##V3_BDHV12</stp>
        <stp>912828AF7 Govt</stp>
        <stp>IDX_RATIO</stp>
        <stp>6/15/2007</stp>
        <stp>6/15/2007</stp>
        <stp>[Fixed Income  Prices 2004-2009.xlsx]TIPS!R758C44</stp>
        <tr r="AR758" s="1"/>
      </tp>
      <tp>
        <v>1.10426</v>
        <stp/>
        <stp>##V3_BDHV12</stp>
        <stp>912828BD1 Govt</stp>
        <stp>IDX_RATIO</stp>
        <stp>4/12/2007</stp>
        <stp>4/12/2007</stp>
        <stp>[Fixed Income  Prices 2004-2009.xlsx]TIPS!R712C52</stp>
        <tr r="AZ712" s="1"/>
      </tp>
      <tp>
        <v>1.03142</v>
        <stp/>
        <stp>##V3_BDHV12</stp>
        <stp>912828GN4 Govt</stp>
        <stp>IDX_RATIO</stp>
        <stp>1/10/2008</stp>
        <stp>1/10/2008</stp>
        <stp>[Fixed Income  Prices 2004-2009.xlsx]TIPS!R192C40</stp>
        <tr r="AN192" s="1"/>
      </tp>
      <tp>
        <v>1.1419600000000001</v>
        <stp/>
        <stp>##V3_BDHV12</stp>
        <stp>9128277J5 Govt</stp>
        <stp>IDX_RATIO</stp>
        <stp>8/22/2006</stp>
        <stp>8/22/2006</stp>
        <stp>[Fixed Income  Prices 2004-2009.xlsx]TIPS!R545C36</stp>
        <tr r="AJ545" s="1"/>
      </tp>
      <tp>
        <v>1.0816300000000001</v>
        <stp/>
        <stp>##V3_BDHV12</stp>
        <stp>912828AF7 Govt</stp>
        <stp>IDX_RATIO</stp>
        <stp>7/20/2005</stp>
        <stp>7/20/2005</stp>
        <stp>[Fixed Income  Prices 2004-2009.xlsx]TIPS!R262C44</stp>
        <tr r="AR262" s="1"/>
      </tp>
      <tp>
        <v>1.04603</v>
        <stp/>
        <stp>##V3_BDHV12</stp>
        <stp>912828FL9 Govt</stp>
        <stp>IDX_RATIO</stp>
        <stp>2/16/2009</stp>
        <stp>2/16/2009</stp>
        <stp>[Fixed Income  Prices 2004-2009.xlsx]TIPS!R682C80</stp>
        <tr r="CB682" s="1"/>
      </tp>
      <tp>
        <v>1.05115</v>
        <stp/>
        <stp>##V3_BDHV12</stp>
        <stp>912828BD1 Govt</stp>
        <stp>IDX_RATIO</stp>
        <stp>5/27/2005</stp>
        <stp>5/27/2005</stp>
        <stp>[Fixed Income  Prices 2004-2009.xlsx]TIPS!R225C52</stp>
        <tr r="AZ225" s="1"/>
      </tp>
      <tp>
        <v>1.1047499999999999</v>
        <stp/>
        <stp>##V3_BDHV12</stp>
        <stp>912828AF7 Govt</stp>
        <stp>IDX_RATIO</stp>
        <stp>4/26/2006</stp>
        <stp>4/26/2006</stp>
        <stp>[Fixed Income  Prices 2004-2009.xlsx]TIPS!R461C44</stp>
        <tr r="AR461" s="1"/>
      </tp>
      <tp>
        <v>1.0562400000000001</v>
        <stp/>
        <stp>##V3_BDHV12</stp>
        <stp>912828BD1 Govt</stp>
        <stp>IDX_RATIO</stp>
        <stp>6/17/2005</stp>
        <stp>6/17/2005</stp>
        <stp>[Fixed Income  Prices 2004-2009.xlsx]TIPS!R239C52</stp>
        <tr r="AZ239" s="1"/>
      </tp>
      <tp>
        <v>1.1235599999999999</v>
        <stp/>
        <stp>##V3_BDHV12</stp>
        <stp>912828AF7 Govt</stp>
        <stp>IDX_RATIO</stp>
        <stp>7/17/2006</stp>
        <stp>7/17/2006</stp>
        <stp>[Fixed Income  Prices 2004-2009.xlsx]TIPS!R519C44</stp>
        <tr r="AR519" s="1"/>
      </tp>
      <tp>
        <v>1.0638700000000001</v>
        <stp/>
        <stp>##V3_BDHV12</stp>
        <stp>912828DH0 Govt</stp>
        <stp>IDX_RATIO</stp>
        <stp>9/13/2006</stp>
        <stp>9/13/2006</stp>
        <stp>[Fixed Income  Prices 2004-2009.xlsx]TIPS!R436C68</stp>
        <tr r="BP436" s="1"/>
      </tp>
      <tp>
        <v>1.0680400000000001</v>
        <stp/>
        <stp>##V3_BDHV12</stp>
        <stp>912828GD6 Govt</stp>
        <stp>IDX_RATIO</stp>
        <stp>9/28/2009</stp>
        <stp>9/28/2009</stp>
        <stp>[Fixed Income  Prices 2004-2009.xlsx]TIPS!R712C84</stp>
        <tr r="CF712" s="1"/>
      </tp>
      <tp>
        <v>1.0838000000000001</v>
        <stp/>
        <stp>##V3_BDHV12</stp>
        <stp>912828BD1 Govt</stp>
        <stp>IDX_RATIO</stp>
        <stp>5/11/2006</stp>
        <stp>5/11/2006</stp>
        <stp>[Fixed Income  Prices 2004-2009.xlsx]TIPS!R472C52</stp>
        <tr r="AZ472" s="1"/>
      </tp>
      <tp>
        <v>1.03732</v>
        <stp/>
        <stp>##V3_BDHV12</stp>
        <stp>912828EA4 Govt</stp>
        <stp>IDX_RATIO</stp>
        <stp>2/26/2007</stp>
        <stp>2/26/2007</stp>
        <stp>[Fixed Income  Prices 2004-2009.xlsx]TIPS!R425C72</stp>
        <tr r="BT425" s="1"/>
      </tp>
      <tp>
        <v>1.03935</v>
        <stp/>
        <stp>##V3_BDHV12</stp>
        <stp>912828GN4 Govt</stp>
        <stp>IDX_RATIO</stp>
        <stp>3/24/2009</stp>
        <stp>3/24/2009</stp>
        <stp>[Fixed Income  Prices 2004-2009.xlsx]TIPS!R505C40</stp>
        <tr r="AN505" s="1"/>
      </tp>
      <tp>
        <v>1.03698</v>
        <stp/>
        <stp>##V3_BDHV12</stp>
        <stp>912828EA4 Govt</stp>
        <stp>IDX_RATIO</stp>
        <stp>1/11/2007</stp>
        <stp>1/11/2007</stp>
        <stp>[Fixed Income  Prices 2004-2009.xlsx]TIPS!R393C72</stp>
        <tr r="BT393" s="1"/>
      </tp>
      <tp>
        <v>1.0558399999999999</v>
        <stp/>
        <stp>##V3_BDHV12</stp>
        <stp>912828FL9 Govt</stp>
        <stp>IDX_RATIO</stp>
        <stp>1/26/2009</stp>
        <stp>1/26/2009</stp>
        <stp>[Fixed Income  Prices 2004-2009.xlsx]TIPS!R667C80</stp>
        <tr r="CB667" s="1"/>
      </tp>
      <tp>
        <v>1.06307</v>
        <stp/>
        <stp>##V3_BDHV12</stp>
        <stp>912828AF7 Govt</stp>
        <stp>IDX_RATIO</stp>
        <stp>4/13/2005</stp>
        <stp>4/13/2005</stp>
        <stp>[Fixed Income  Prices 2004-2009.xlsx]TIPS!R193C44</stp>
        <tr r="AR193" s="1"/>
      </tp>
      <tp>
        <v>1.01725</v>
        <stp/>
        <stp>##V3_BDHV12</stp>
        <stp>912828EA4 Govt</stp>
        <stp>IDX_RATIO</stp>
        <stp>3/23/2006</stp>
        <stp>3/23/2006</stp>
        <stp>[Fixed Income  Prices 2004-2009.xlsx]TIPS!R183C72</stp>
        <tr r="BT183" s="1"/>
      </tp>
      <tp>
        <v>1.09507</v>
        <stp/>
        <stp>##V3_BDHV12</stp>
        <stp>9128277J5 Govt</stp>
        <stp>IDX_RATIO</stp>
        <stp>8/15/2005</stp>
        <stp>8/15/2005</stp>
        <stp>[Fixed Income  Prices 2004-2009.xlsx]TIPS!R280C36</stp>
        <tr r="AJ280" s="1"/>
      </tp>
      <tp>
        <v>1.0422</v>
        <stp/>
        <stp>##V3_BDHV12</stp>
        <stp>912828FL9 Govt</stp>
        <stp>IDX_RATIO</stp>
        <stp>3/14/2008</stp>
        <stp>3/14/2008</stp>
        <stp>[Fixed Income  Prices 2004-2009.xlsx]TIPS!R441C80</stp>
        <tr r="CB441" s="1"/>
      </tp>
      <tp>
        <v>1.02254</v>
        <stp/>
        <stp>##V3_BDHV12</stp>
        <stp>912828DH0 Govt</stp>
        <stp>IDX_RATIO</stp>
        <stp>9/26/2005</stp>
        <stp>9/26/2005</stp>
        <stp>[Fixed Income  Prices 2004-2009.xlsx]TIPS!R185C68</stp>
        <tr r="BP185" s="1"/>
      </tp>
      <tp>
        <v>1.0156700000000001</v>
        <stp/>
        <stp>##V3_BDHV12</stp>
        <stp>912828FB1 Govt</stp>
        <stp>IDX_RATIO</stp>
        <stp>1/22/2007</stp>
        <stp>1/22/2007</stp>
        <stp>[Fixed Income  Prices 2004-2009.xlsx]TIPS!R199C32</stp>
        <tr r="AF199" s="1"/>
      </tp>
      <tp>
        <v>3.375</v>
        <stp/>
        <stp>##V3_BDPV12</stp>
        <stp>912828JD3 Govt</stp>
        <stp>CPN</stp>
        <stp>[Fixed Income  Prices 2004-2009.xlsx]BONDS DIRTY PRICE!R1C29</stp>
        <tr r="AC1" s="2"/>
      </tp>
      <tp t="e">
        <v>#N/A</v>
        <stp/>
        <stp>##V3_BDHV12</stp>
        <stp>912833GF Govt</stp>
        <stp>YLD_YTM_ASK</stp>
        <stp>20050930</stp>
        <stp>20060106</stp>
        <stp>[Fixed Income  Prices 2004-2009.xlsx]STRIP Yield Curve!R203C5</stp>
        <stp>Days=N</stp>
        <stp>Fill=B</stp>
        <stp>Sort=D</stp>
        <stp>Per=cW</stp>
        <stp>Dts=H</stp>
        <stp>cols=1;rows=15</stp>
        <tr r="E203" s="4"/>
      </tp>
      <tp t="s">
        <v>7/15/2019</v>
        <stp/>
        <stp>##V3_BDPV12</stp>
        <stp>912828LA6 Govt</stp>
        <stp>MATURITY</stp>
        <stp>[Fixed Income  Prices 2004-2009.xlsx]TIPS!R2C103</stp>
        <tr r="CY2" s="1"/>
      </tp>
      <tp>
        <v>1.00512</v>
        <stp/>
        <stp>##V3_BDHV12</stp>
        <stp>912810FR4 Govt</stp>
        <stp>IDX_RATIO</stp>
        <stp>10/20/2004</stp>
        <stp>10/20/2004</stp>
        <stp>[Fixed Income  Prices 2004-2009.xlsx]TIPS!R65C108</stp>
        <tr r="DD65" s="1"/>
      </tp>
      <tp>
        <v>1.1145499999999999</v>
        <stp/>
        <stp>##V3_BDHV12</stp>
        <stp>912828DH0 Govt</stp>
        <stp>IDX_RATIO</stp>
        <stp>5/20/2008</stp>
        <stp>5/20/2008</stp>
        <stp>[Fixed Income  Prices 2004-2009.xlsx]TIPS!R875C68</stp>
        <tr r="BP875" s="1"/>
      </tp>
      <tp>
        <v>1.04034</v>
        <stp/>
        <stp>##V3_BDHV12</stp>
        <stp>912828EA4 Govt</stp>
        <stp>IDX_RATIO</stp>
        <stp>3/29/2007</stp>
        <stp>3/29/2007</stp>
        <stp>[Fixed Income  Prices 2004-2009.xlsx]TIPS!R448C72</stp>
        <tr r="BT448" s="1"/>
      </tp>
      <tp>
        <v>1.01857</v>
        <stp/>
        <stp>##V3_BDHV12</stp>
        <stp>912828DH0 Govt</stp>
        <stp>IDX_RATIO</stp>
        <stp>8/29/2005</stp>
        <stp>8/29/2005</stp>
        <stp>[Fixed Income  Prices 2004-2009.xlsx]TIPS!R165C68</stp>
        <tr r="BP165" s="1"/>
      </tp>
      <tp>
        <v>1.0437000000000001</v>
        <stp/>
        <stp>##V3_BDHV12</stp>
        <stp>912828BD1 Govt</stp>
        <stp>IDX_RATIO</stp>
        <stp>4/28/2005</stp>
        <stp>4/28/2005</stp>
        <stp>[Fixed Income  Prices 2004-2009.xlsx]TIPS!R204C52</stp>
        <tr r="AZ204" s="1"/>
      </tp>
      <tp>
        <v>1.1085499999999999</v>
        <stp/>
        <stp>##V3_BDHV12</stp>
        <stp>912828DH0 Govt</stp>
        <stp>IDX_RATIO</stp>
        <stp>4/30/2008</stp>
        <stp>4/30/2008</stp>
        <stp>[Fixed Income  Prices 2004-2009.xlsx]TIPS!R861C68</stp>
        <tr r="BP861" s="1"/>
      </tp>
      <tp>
        <v>1.08941</v>
        <stp/>
        <stp>##V3_BDHV12</stp>
        <stp>912828GD6 Govt</stp>
        <stp>IDX_RATIO</stp>
        <stp>9/24/2008</stp>
        <stp>9/24/2008</stp>
        <stp>[Fixed Income  Prices 2004-2009.xlsx]TIPS!R449C84</stp>
        <tr r="CF449" s="1"/>
      </tp>
      <tp>
        <v>1.0309600000000001</v>
        <stp/>
        <stp>##V3_BDHV12</stp>
        <stp>912828GD6 Govt</stp>
        <stp>IDX_RATIO</stp>
        <stp>7/31/2007</stp>
        <stp>7/31/2007</stp>
        <stp>[Fixed Income  Prices 2004-2009.xlsx]TIPS!R148C84</stp>
        <tr r="CF148" s="1"/>
      </tp>
      <tp>
        <v>1.1899</v>
        <stp/>
        <stp>##V3_BDHV12</stp>
        <stp>9128277J5 Govt</stp>
        <stp>IDX_RATIO</stp>
        <stp>4/11/2008</stp>
        <stp>4/11/2008</stp>
        <stp>[Fixed Income  Prices 2004-2009.xlsx]TIPS!R972C36</stp>
        <tr r="AJ972" s="1"/>
      </tp>
      <tp>
        <v>1.1725099999999999</v>
        <stp/>
        <stp>##V3_BDHV12</stp>
        <stp>9128277J5 Govt</stp>
        <stp>IDX_RATIO</stp>
        <stp>8/20/2007</stp>
        <stp>8/20/2007</stp>
        <stp>[Fixed Income  Prices 2004-2009.xlsx]TIPS!R804C36</stp>
        <tr r="AJ804" s="1"/>
      </tp>
      <tp>
        <v>1.0226999999999999</v>
        <stp/>
        <stp>##V3_BDHV12</stp>
        <stp>912828GD6 Govt</stp>
        <stp>IDX_RATIO</stp>
        <stp>6/21/2007</stp>
        <stp>6/21/2007</stp>
        <stp>[Fixed Income  Prices 2004-2009.xlsx]TIPS!R120C84</stp>
        <tr r="CF120" s="1"/>
      </tp>
      <tp>
        <v>0.99897999999999998</v>
        <stp/>
        <stp>##V3_BDHV12</stp>
        <stp>912828JE1 Govt</stp>
        <stp>IDX_RATIO</stp>
        <stp>9/25/2009</stp>
        <stp>9/25/2009</stp>
        <stp>[Fixed Income  Prices 2004-2009.xlsx]TIPS!R320C96</stp>
        <tr r="CR320" s="1"/>
      </tp>
      <tp>
        <v>1.05894</v>
        <stp/>
        <stp>##V3_BDHV12</stp>
        <stp>912828BD1 Govt</stp>
        <stp>IDX_RATIO</stp>
        <stp>7/18/2005</stp>
        <stp>7/18/2005</stp>
        <stp>[Fixed Income  Prices 2004-2009.xlsx]TIPS!R260C52</stp>
        <tr r="AZ260" s="1"/>
      </tp>
      <tp>
        <v>1.0434699999999999</v>
        <stp/>
        <stp>##V3_BDHV12</stp>
        <stp>912828FL9 Govt</stp>
        <stp>IDX_RATIO</stp>
        <stp>3/18/2009</stp>
        <stp>3/18/2009</stp>
        <stp>[Fixed Income  Prices 2004-2009.xlsx]TIPS!R704C80</stp>
        <tr r="CB704" s="1"/>
      </tp>
      <tp>
        <v>1.00424</v>
        <stp/>
        <stp>##V3_BDHV12</stp>
        <stp>912828HN3 Govt</stp>
        <stp>IDX_RATIO</stp>
        <stp>2/27/2009</stp>
        <stp>2/27/2009</stp>
        <stp>[Fixed Income  Prices 2004-2009.xlsx]TIPS!R301C92</stp>
        <tr r="CN301" s="1"/>
      </tp>
      <tp>
        <v>1.0242</v>
        <stp/>
        <stp>##V3_BDHV12</stp>
        <stp>912828HN3 Govt</stp>
        <stp>IDX_RATIO</stp>
        <stp>1/16/2009</stp>
        <stp>1/16/2009</stp>
        <stp>[Fixed Income  Prices 2004-2009.xlsx]TIPS!R271C92</stp>
        <tr r="CN271" s="1"/>
      </tp>
      <tp>
        <v>1.1169100000000001</v>
        <stp/>
        <stp>##V3_BDHV12</stp>
        <stp>912828AF7 Govt</stp>
        <stp>IDX_RATIO</stp>
        <stp>6/19/2006</stp>
        <stp>6/19/2006</stp>
        <stp>[Fixed Income  Prices 2004-2009.xlsx]TIPS!R499C44</stp>
        <tr r="AR499" s="1"/>
      </tp>
      <tp>
        <v>1.1106400000000001</v>
        <stp/>
        <stp>##V3_BDHV12</stp>
        <stp>912828AF7 Govt</stp>
        <stp>IDX_RATIO</stp>
        <stp>5/29/2006</stp>
        <stp>5/29/2006</stp>
        <stp>[Fixed Income  Prices 2004-2009.xlsx]TIPS!R484C44</stp>
        <tr r="AR484" s="1"/>
      </tp>
      <tp>
        <v>1.1203000000000001</v>
        <stp/>
        <stp>##V3_BDHV12</stp>
        <stp>912828DH0 Govt</stp>
        <stp>IDX_RATIO</stp>
        <stp>6/10/2008</stp>
        <stp>6/10/2008</stp>
        <stp>[Fixed Income  Prices 2004-2009.xlsx]TIPS!R890C68</stp>
        <tr r="BP890" s="1"/>
      </tp>
      <tp>
        <v>1.0678000000000001</v>
        <stp/>
        <stp>##V3_BDHV12</stp>
        <stp>912828GD6 Govt</stp>
        <stp>IDX_RATIO</stp>
        <stp>8/26/2009</stp>
        <stp>8/26/2009</stp>
        <stp>[Fixed Income  Prices 2004-2009.xlsx]TIPS!R689C84</stp>
        <tr r="CF689" s="1"/>
      </tp>
      <tp>
        <v>1.0402400000000001</v>
        <stp/>
        <stp>##V3_BDHV12</stp>
        <stp>912828EA4 Govt</stp>
        <stp>IDX_RATIO</stp>
        <stp>3/28/2007</stp>
        <stp>3/28/2007</stp>
        <stp>[Fixed Income  Prices 2004-2009.xlsx]TIPS!R447C72</stp>
        <tr r="BT447" s="1"/>
      </tp>
      <tp>
        <v>1.11486</v>
        <stp/>
        <stp>##V3_BDHV12</stp>
        <stp>912828DH0 Govt</stp>
        <stp>IDX_RATIO</stp>
        <stp>5/21/2008</stp>
        <stp>5/21/2008</stp>
        <stp>[Fixed Income  Prices 2004-2009.xlsx]TIPS!R876C68</stp>
        <tr r="BP876" s="1"/>
      </tp>
      <tp>
        <v>1.0439000000000001</v>
        <stp/>
        <stp>##V3_BDHV12</stp>
        <stp>912828BD1 Govt</stp>
        <stp>IDX_RATIO</stp>
        <stp>4/29/2005</stp>
        <stp>4/29/2005</stp>
        <stp>[Fixed Income  Prices 2004-2009.xlsx]TIPS!R205C52</stp>
        <tr r="AZ205" s="1"/>
      </tp>
      <tp>
        <v>1.0895999999999999</v>
        <stp/>
        <stp>##V3_BDHV12</stp>
        <stp>912828GD6 Govt</stp>
        <stp>IDX_RATIO</stp>
        <stp>9/25/2008</stp>
        <stp>9/25/2008</stp>
        <stp>[Fixed Income  Prices 2004-2009.xlsx]TIPS!R450C84</stp>
        <tr r="CF450" s="1"/>
      </tp>
      <tp>
        <v>1.0307599999999999</v>
        <stp/>
        <stp>##V3_BDHV12</stp>
        <stp>912828GD6 Govt</stp>
        <stp>IDX_RATIO</stp>
        <stp>7/30/2007</stp>
        <stp>7/30/2007</stp>
        <stp>[Fixed Income  Prices 2004-2009.xlsx]TIPS!R147C84</stp>
        <tr r="CF147" s="1"/>
      </tp>
      <tp>
        <v>1.1897899999999999</v>
        <stp/>
        <stp>##V3_BDHV12</stp>
        <stp>9128277J5 Govt</stp>
        <stp>IDX_RATIO</stp>
        <stp>4/10/2008</stp>
        <stp>4/10/2008</stp>
        <stp>[Fixed Income  Prices 2004-2009.xlsx]TIPS!R971C36</stp>
        <tr r="AJ971" s="1"/>
      </tp>
      <tp>
        <v>1.17258</v>
        <stp/>
        <stp>##V3_BDHV12</stp>
        <stp>9128277J5 Govt</stp>
        <stp>IDX_RATIO</stp>
        <stp>8/21/2007</stp>
        <stp>8/21/2007</stp>
        <stp>[Fixed Income  Prices 2004-2009.xlsx]TIPS!R805C36</stp>
        <tr r="AJ805" s="1"/>
      </tp>
      <tp>
        <v>0.99902999999999997</v>
        <stp/>
        <stp>##V3_BDHV12</stp>
        <stp>912828JE1 Govt</stp>
        <stp>IDX_RATIO</stp>
        <stp>9/24/2009</stp>
        <stp>9/24/2009</stp>
        <stp>[Fixed Income  Prices 2004-2009.xlsx]TIPS!R319C96</stp>
        <tr r="CR319" s="1"/>
      </tp>
      <tp>
        <v>1.02247</v>
        <stp/>
        <stp>##V3_BDHV12</stp>
        <stp>912828GD6 Govt</stp>
        <stp>IDX_RATIO</stp>
        <stp>6/20/2007</stp>
        <stp>6/20/2007</stp>
        <stp>[Fixed Income  Prices 2004-2009.xlsx]TIPS!R119C84</stp>
        <tr r="CF119" s="1"/>
      </tp>
      <tp>
        <v>1.05891</v>
        <stp/>
        <stp>##V3_BDHV12</stp>
        <stp>912828BD1 Govt</stp>
        <stp>IDX_RATIO</stp>
        <stp>7/19/2005</stp>
        <stp>7/19/2005</stp>
        <stp>[Fixed Income  Prices 2004-2009.xlsx]TIPS!R261C52</stp>
        <tr r="AZ261" s="1"/>
      </tp>
      <tp>
        <v>1.0436099999999999</v>
        <stp/>
        <stp>##V3_BDHV12</stp>
        <stp>912828FL9 Govt</stp>
        <stp>IDX_RATIO</stp>
        <stp>3/19/2009</stp>
        <stp>3/19/2009</stp>
        <stp>[Fixed Income  Prices 2004-2009.xlsx]TIPS!R705C80</stp>
        <tr r="CB705" s="1"/>
      </tp>
      <tp>
        <v>1.0046200000000001</v>
        <stp/>
        <stp>##V3_BDHV12</stp>
        <stp>912828HN3 Govt</stp>
        <stp>IDX_RATIO</stp>
        <stp>2/26/2009</stp>
        <stp>2/26/2009</stp>
        <stp>[Fixed Income  Prices 2004-2009.xlsx]TIPS!R300C92</stp>
        <tr r="CN300" s="1"/>
      </tp>
      <tp>
        <v>1.06809</v>
        <stp/>
        <stp>##V3_BDHV12</stp>
        <stp>912828GD6 Govt</stp>
        <stp>IDX_RATIO</stp>
        <stp>8/27/2009</stp>
        <stp>8/27/2009</stp>
        <stp>[Fixed Income  Prices 2004-2009.xlsx]TIPS!R690C84</stp>
        <tr r="CF690" s="1"/>
      </tp>
      <tp>
        <v>1.12053</v>
        <stp/>
        <stp>##V3_BDHV12</stp>
        <stp>912828DH0 Govt</stp>
        <stp>IDX_RATIO</stp>
        <stp>6/11/2008</stp>
        <stp>6/11/2008</stp>
        <stp>[Fixed Income  Prices 2004-2009.xlsx]TIPS!R891C68</stp>
        <tr r="BP891" s="1"/>
      </tp>
      <tp>
        <v>1.11517</v>
        <stp/>
        <stp>##V3_BDHV12</stp>
        <stp>912828DH0 Govt</stp>
        <stp>IDX_RATIO</stp>
        <stp>5/22/2008</stp>
        <stp>5/22/2008</stp>
        <stp>[Fixed Income  Prices 2004-2009.xlsx]TIPS!R877C68</stp>
        <tr r="BP877" s="1"/>
      </tp>
      <tp>
        <v>1.08979</v>
        <stp/>
        <stp>##V3_BDHV12</stp>
        <stp>912828GD6 Govt</stp>
        <stp>IDX_RATIO</stp>
        <stp>9/26/2008</stp>
        <stp>9/26/2008</stp>
        <stp>[Fixed Income  Prices 2004-2009.xlsx]TIPS!R451C84</stp>
        <tr r="CF451" s="1"/>
      </tp>
      <tp>
        <v>1.00536</v>
        <stp/>
        <stp>##V3_BDHV12</stp>
        <stp>912828HN3 Govt</stp>
        <stp>IDX_RATIO</stp>
        <stp>2/24/2009</stp>
        <stp>2/24/2009</stp>
        <stp>[Fixed Income  Prices 2004-2009.xlsx]TIPS!R298C92</stp>
        <tr r="CN298" s="1"/>
      </tp>
      <tp>
        <v>1.09842</v>
        <stp/>
        <stp>##V3_BDHV12</stp>
        <stp>9128277J5 Govt</stp>
        <stp>IDX_RATIO</stp>
        <stp>9/19/2005</stp>
        <stp>9/19/2005</stp>
        <stp>[Fixed Income  Prices 2004-2009.xlsx]TIPS!R305C36</stp>
        <tr r="AJ305" s="1"/>
      </tp>
      <tp>
        <v>1.17266</v>
        <stp/>
        <stp>##V3_BDHV12</stp>
        <stp>9128277J5 Govt</stp>
        <stp>IDX_RATIO</stp>
        <stp>8/22/2007</stp>
        <stp>8/22/2007</stp>
        <stp>[Fixed Income  Prices 2004-2009.xlsx]TIPS!R806C36</stp>
        <tr r="AJ806" s="1"/>
      </tp>
      <tp>
        <v>1.0403</v>
        <stp/>
        <stp>##V3_BDHV12</stp>
        <stp>912828FL9 Govt</stp>
        <stp>IDX_RATIO</stp>
        <stp>2/19/2008</stp>
        <stp>2/19/2008</stp>
        <stp>[Fixed Income  Prices 2004-2009.xlsx]TIPS!R423C80</stp>
        <tr r="CB423" s="1"/>
      </tp>
      <tp>
        <v>1.04013</v>
        <stp/>
        <stp>##V3_BDHV12</stp>
        <stp>912828FL9 Govt</stp>
        <stp>IDX_RATIO</stp>
        <stp>1/29/2008</stp>
        <stp>1/29/2008</stp>
        <stp>[Fixed Income  Prices 2004-2009.xlsx]TIPS!R408C80</stp>
        <tr r="CB408" s="1"/>
      </tp>
      <tp>
        <v>1.1533800000000001</v>
        <stp/>
        <stp>##V3_BDHV12</stp>
        <stp>912828AF7 Govt</stp>
        <stp>IDX_RATIO</stp>
        <stp>7/18/2007</stp>
        <stp>7/18/2007</stp>
        <stp>[Fixed Income  Prices 2004-2009.xlsx]TIPS!R781C44</stp>
        <tr r="AR781" s="1"/>
      </tp>
      <tp>
        <v>1.0254799999999999</v>
        <stp/>
        <stp>##V3_BDHV12</stp>
        <stp>912828HN3 Govt</stp>
        <stp>IDX_RATIO</stp>
        <stp>1/14/2009</stp>
        <stp>1/14/2009</stp>
        <stp>[Fixed Income  Prices 2004-2009.xlsx]TIPS!R269C92</stp>
        <tr r="CN269" s="1"/>
      </tp>
      <tp>
        <v>1.12076</v>
        <stp/>
        <stp>##V3_BDHV12</stp>
        <stp>912828DH0 Govt</stp>
        <stp>IDX_RATIO</stp>
        <stp>6/12/2008</stp>
        <stp>6/12/2008</stp>
        <stp>[Fixed Income  Prices 2004-2009.xlsx]TIPS!R892C68</stp>
        <tr r="BP892" s="1"/>
      </tp>
      <tp>
        <v>1.06721</v>
        <stp/>
        <stp>##V3_BDHV12</stp>
        <stp>912828GD6 Govt</stp>
        <stp>IDX_RATIO</stp>
        <stp>8/24/2009</stp>
        <stp>8/24/2009</stp>
        <stp>[Fixed Income  Prices 2004-2009.xlsx]TIPS!R687C84</stp>
        <tr r="CF687" s="1"/>
      </tp>
      <tp>
        <v>1.11548</v>
        <stp/>
        <stp>##V3_BDHV12</stp>
        <stp>912828DH0 Govt</stp>
        <stp>IDX_RATIO</stp>
        <stp>5/23/2008</stp>
        <stp>5/23/2008</stp>
        <stp>[Fixed Income  Prices 2004-2009.xlsx]TIPS!R878C68</stp>
        <tr r="BP878" s="1"/>
      </tp>
      <tp>
        <v>1.00499</v>
        <stp/>
        <stp>##V3_BDHV12</stp>
        <stp>912828HN3 Govt</stp>
        <stp>IDX_RATIO</stp>
        <stp>2/25/2009</stp>
        <stp>2/25/2009</stp>
        <stp>[Fixed Income  Prices 2004-2009.xlsx]TIPS!R299C92</stp>
        <tr r="CN299" s="1"/>
      </tp>
      <tp>
        <v>1.1727300000000001</v>
        <stp/>
        <stp>##V3_BDHV12</stp>
        <stp>9128277J5 Govt</stp>
        <stp>IDX_RATIO</stp>
        <stp>8/23/2007</stp>
        <stp>8/23/2007</stp>
        <stp>[Fixed Income  Prices 2004-2009.xlsx]TIPS!R807C36</stp>
        <tr r="AJ807" s="1"/>
      </tp>
      <tp>
        <v>1.0229200000000001</v>
        <stp/>
        <stp>##V3_BDHV12</stp>
        <stp>912828GD6 Govt</stp>
        <stp>IDX_RATIO</stp>
        <stp>6/22/2007</stp>
        <stp>6/22/2007</stp>
        <stp>[Fixed Income  Prices 2004-2009.xlsx]TIPS!R121C84</stp>
        <tr r="CF121" s="1"/>
      </tp>
      <tp>
        <v>1.0403199999999999</v>
        <stp/>
        <stp>##V3_BDHV12</stp>
        <stp>912828FL9 Govt</stp>
        <stp>IDX_RATIO</stp>
        <stp>2/18/2008</stp>
        <stp>2/18/2008</stp>
        <stp>[Fixed Income  Prices 2004-2009.xlsx]TIPS!R422C80</stp>
        <tr r="CB422" s="1"/>
      </tp>
      <tp>
        <v>1.0399400000000001</v>
        <stp/>
        <stp>##V3_BDHV12</stp>
        <stp>912828FL9 Govt</stp>
        <stp>IDX_RATIO</stp>
        <stp>1/28/2008</stp>
        <stp>1/28/2008</stp>
        <stp>[Fixed Income  Prices 2004-2009.xlsx]TIPS!R407C80</stp>
        <tr r="CB407" s="1"/>
      </tp>
      <tp>
        <v>1.02484</v>
        <stp/>
        <stp>##V3_BDHV12</stp>
        <stp>912828HN3 Govt</stp>
        <stp>IDX_RATIO</stp>
        <stp>1/15/2009</stp>
        <stp>1/15/2009</stp>
        <stp>[Fixed Income  Prices 2004-2009.xlsx]TIPS!R270C92</stp>
        <tr r="CN270" s="1"/>
      </tp>
      <tp>
        <v>1.05541</v>
        <stp/>
        <stp>##V3_BDHV12</stp>
        <stp>912828GN4 Govt</stp>
        <stp>IDX_RATIO</stp>
        <stp>1/19/2009</stp>
        <stp>1/19/2009</stp>
        <stp>[Fixed Income  Prices 2004-2009.xlsx]TIPS!R459C40</stp>
        <tr r="AN459" s="1"/>
      </tp>
      <tp>
        <v>1.15361</v>
        <stp/>
        <stp>##V3_BDHV12</stp>
        <stp>912828AF7 Govt</stp>
        <stp>IDX_RATIO</stp>
        <stp>7/19/2007</stp>
        <stp>7/19/2007</stp>
        <stp>[Fixed Income  Prices 2004-2009.xlsx]TIPS!R782C44</stp>
        <tr r="AR782" s="1"/>
      </tp>
      <tp>
        <v>1.1209800000000001</v>
        <stp/>
        <stp>##V3_BDHV12</stp>
        <stp>912828DH0 Govt</stp>
        <stp>IDX_RATIO</stp>
        <stp>6/13/2008</stp>
        <stp>6/13/2008</stp>
        <stp>[Fixed Income  Prices 2004-2009.xlsx]TIPS!R893C68</stp>
        <tr r="BP893" s="1"/>
      </tp>
      <tp>
        <v>1.06751</v>
        <stp/>
        <stp>##V3_BDHV12</stp>
        <stp>912828GD6 Govt</stp>
        <stp>IDX_RATIO</stp>
        <stp>8/25/2009</stp>
        <stp>8/25/2009</stp>
        <stp>[Fixed Income  Prices 2004-2009.xlsx]TIPS!R688C84</stp>
        <tr r="CF688" s="1"/>
      </tp>
      <tp>
        <v>1.0119199999999999</v>
        <stp/>
        <stp>##V3_BDHV12</stp>
        <stp>912828EA4 Govt</stp>
        <stp>IDX_RATIO</stp>
        <stp>2/28/2006</stp>
        <stp>2/28/2006</stp>
        <stp>[Fixed Income  Prices 2004-2009.xlsx]TIPS!R166C72</stp>
        <tr r="BT166" s="1"/>
      </tp>
      <tp>
        <v>1.14584</v>
        <stp/>
        <stp>##V3_BDHV12</stp>
        <stp>9128277J5 Govt</stp>
        <stp>IDX_RATIO</stp>
        <stp>9/29/2006</stp>
        <stp>9/29/2006</stp>
        <stp>[Fixed Income  Prices 2004-2009.xlsx]TIPS!R573C36</stp>
        <tr r="AJ573" s="1"/>
      </tp>
      <tp>
        <v>1.1903600000000001</v>
        <stp/>
        <stp>##V3_BDHV12</stp>
        <stp>9128277J5 Govt</stp>
        <stp>IDX_RATIO</stp>
        <stp>4/15/2008</stp>
        <stp>4/15/2008</stp>
        <stp>[Fixed Income  Prices 2004-2009.xlsx]TIPS!R974C36</stp>
        <tr r="AJ974" s="1"/>
      </tp>
      <tp>
        <v>0.99997000000000003</v>
        <stp/>
        <stp>##V3_BDHV12</stp>
        <stp>912828JE1 Govt</stp>
        <stp>IDX_RATIO</stp>
        <stp>8/31/2009</stp>
        <stp>8/31/2009</stp>
        <stp>[Fixed Income  Prices 2004-2009.xlsx]TIPS!R301C96</stp>
        <tr r="CR301" s="1"/>
      </tp>
      <tp>
        <v>1.1728000000000001</v>
        <stp/>
        <stp>##V3_BDHV12</stp>
        <stp>9128277J5 Govt</stp>
        <stp>IDX_RATIO</stp>
        <stp>8/24/2007</stp>
        <stp>8/24/2007</stp>
        <stp>[Fixed Income  Prices 2004-2009.xlsx]TIPS!R808C36</stp>
        <tr r="AJ808" s="1"/>
      </tp>
      <tp>
        <v>0.99919000000000002</v>
        <stp/>
        <stp>##V3_BDHV12</stp>
        <stp>912828JE1 Govt</stp>
        <stp>IDX_RATIO</stp>
        <stp>9/21/2009</stp>
        <stp>9/21/2009</stp>
        <stp>[Fixed Income  Prices 2004-2009.xlsx]TIPS!R316C96</stp>
        <tr r="CR316" s="1"/>
      </tp>
      <tp>
        <v>1.0235799999999999</v>
        <stp/>
        <stp>##V3_BDHV12</stp>
        <stp>912828GD6 Govt</stp>
        <stp>IDX_RATIO</stp>
        <stp>6/25/2007</stp>
        <stp>6/25/2007</stp>
        <stp>[Fixed Income  Prices 2004-2009.xlsx]TIPS!R122C84</stp>
        <tr r="CF122" s="1"/>
      </tp>
      <tp>
        <v>1.06166</v>
        <stp/>
        <stp>##V3_BDHV12</stp>
        <stp>912828DH0 Govt</stp>
        <stp>IDX_RATIO</stp>
        <stp>8/18/2006</stp>
        <stp>8/18/2006</stp>
        <stp>[Fixed Income  Prices 2004-2009.xlsx]TIPS!R418C68</stp>
        <tr r="BP418" s="1"/>
      </tp>
      <tp>
        <v>1.0196000000000001</v>
        <stp/>
        <stp>##V3_BDHV12</stp>
        <stp>912828EA4 Govt</stp>
        <stp>IDX_RATIO</stp>
        <stp>1/18/2006</stp>
        <stp>1/18/2006</stp>
        <stp>[Fixed Income  Prices 2004-2009.xlsx]TIPS!R137C72</stp>
        <tr r="BT137" s="1"/>
      </tp>
      <tp>
        <v>1.12486</v>
        <stp/>
        <stp>##V3_BDHV12</stp>
        <stp>912828BD1 Govt</stp>
        <stp>IDX_RATIO</stp>
        <stp>6/29/2007</stp>
        <stp>6/29/2007</stp>
        <stp>[Fixed Income  Prices 2004-2009.xlsx]TIPS!R768C52</stp>
        <tr r="AZ768" s="1"/>
      </tp>
      <tp>
        <v>1.0267500000000001</v>
        <stp/>
        <stp>##V3_BDHV12</stp>
        <stp>912828HN3 Govt</stp>
        <stp>IDX_RATIO</stp>
        <stp>1/12/2009</stp>
        <stp>1/12/2009</stp>
        <stp>[Fixed Income  Prices 2004-2009.xlsx]TIPS!R267C92</stp>
        <tr r="CN267" s="1"/>
      </tp>
      <tp>
        <v>1.0395399999999999</v>
        <stp/>
        <stp>##V3_BDHV12</stp>
        <stp>912828GN4 Govt</stp>
        <stp>IDX_RATIO</stp>
        <stp>3/28/2008</stp>
        <stp>3/28/2008</stp>
        <stp>[Fixed Income  Prices 2004-2009.xlsx]TIPS!R248C40</stp>
        <tr r="AN248" s="1"/>
      </tp>
      <tp>
        <v>1.0057400000000001</v>
        <stp/>
        <stp>##V3_BDHV12</stp>
        <stp>912828HN3 Govt</stp>
        <stp>IDX_RATIO</stp>
        <stp>2/23/2009</stp>
        <stp>2/23/2009</stp>
        <stp>[Fixed Income  Prices 2004-2009.xlsx]TIPS!R297C92</stp>
        <tr r="CN297" s="1"/>
      </tp>
      <tp>
        <v>1.1135299999999999</v>
        <stp/>
        <stp>##V3_BDHV12</stp>
        <stp>912828BD1 Govt</stp>
        <stp>IDX_RATIO</stp>
        <stp>5/18/2007</stp>
        <stp>5/18/2007</stp>
        <stp>[Fixed Income  Prices 2004-2009.xlsx]TIPS!R738C52</stp>
        <tr r="AZ738" s="1"/>
      </tp>
      <tp>
        <v>1.1457200000000001</v>
        <stp/>
        <stp>##V3_BDHV12</stp>
        <stp>9128277J5 Govt</stp>
        <stp>IDX_RATIO</stp>
        <stp>9/28/2006</stp>
        <stp>9/28/2006</stp>
        <stp>[Fixed Income  Prices 2004-2009.xlsx]TIPS!R572C36</stp>
        <tr r="AJ572" s="1"/>
      </tp>
      <tp>
        <v>1.19025</v>
        <stp/>
        <stp>##V3_BDHV12</stp>
        <stp>9128277J5 Govt</stp>
        <stp>IDX_RATIO</stp>
        <stp>4/14/2008</stp>
        <stp>4/14/2008</stp>
        <stp>[Fixed Income  Prices 2004-2009.xlsx]TIPS!R973C36</stp>
        <tr r="AJ973" s="1"/>
      </tp>
      <tp>
        <v>1.12462</v>
        <stp/>
        <stp>##V3_BDHV12</stp>
        <stp>912828BD1 Govt</stp>
        <stp>IDX_RATIO</stp>
        <stp>6/28/2007</stp>
        <stp>6/28/2007</stp>
        <stp>[Fixed Income  Prices 2004-2009.xlsx]TIPS!R767C52</stp>
        <tr r="AZ767" s="1"/>
      </tp>
      <tp>
        <v>1.0193399999999999</v>
        <stp/>
        <stp>##V3_BDHV12</stp>
        <stp>912828EA4 Govt</stp>
        <stp>IDX_RATIO</stp>
        <stp>1/19/2006</stp>
        <stp>1/19/2006</stp>
        <stp>[Fixed Income  Prices 2004-2009.xlsx]TIPS!R138C72</stp>
        <tr r="BT138" s="1"/>
      </tp>
      <tp>
        <v>1.0261100000000001</v>
        <stp/>
        <stp>##V3_BDHV12</stp>
        <stp>912828HN3 Govt</stp>
        <stp>IDX_RATIO</stp>
        <stp>1/13/2009</stp>
        <stp>1/13/2009</stp>
        <stp>[Fixed Income  Prices 2004-2009.xlsx]TIPS!R268C92</stp>
        <tr r="CN268" s="1"/>
      </tp>
      <tp>
        <v>1.0096099999999999</v>
        <stp/>
        <stp>##V3_BDHV12</stp>
        <stp>912828LA6 Govt</stp>
        <stp>IDX_RATIO</stp>
        <stp>10/15/2009</stp>
        <stp>10/15/2009</stp>
        <stp>[Fixed Income  Prices 2004-2009.xlsx]TIPS!R77C104</stp>
        <tr r="CZ77" s="1"/>
      </tp>
      <tp>
        <v>1.1164099999999999</v>
        <stp/>
        <stp>##V3_BDHV12</stp>
        <stp>912828DH0 Govt</stp>
        <stp>IDX_RATIO</stp>
        <stp>5/26/2008</stp>
        <stp>5/26/2008</stp>
        <stp>[Fixed Income  Prices 2004-2009.xlsx]TIPS!R879C68</stp>
        <tr r="BP879" s="1"/>
      </tp>
      <tp>
        <v>1.0818300000000001</v>
        <stp/>
        <stp>##V3_BDHV12</stp>
        <stp>912828AF7 Govt</stp>
        <stp>IDX_RATIO</stp>
        <stp>6/29/2005</stp>
        <stp>6/29/2005</stp>
        <stp>[Fixed Income  Prices 2004-2009.xlsx]TIPS!R247C44</stp>
        <tr r="AR247" s="1"/>
      </tp>
      <tp>
        <v>1.0068600000000001</v>
        <stp/>
        <stp>##V3_BDHV12</stp>
        <stp>912828HN3 Govt</stp>
        <stp>IDX_RATIO</stp>
        <stp>2/20/2009</stp>
        <stp>2/20/2009</stp>
        <stp>[Fixed Income  Prices 2004-2009.xlsx]TIPS!R296C92</stp>
        <tr r="CN296" s="1"/>
      </tp>
      <tp>
        <v>1.0890299999999999</v>
        <stp/>
        <stp>##V3_BDHV12</stp>
        <stp>912828GD6 Govt</stp>
        <stp>IDX_RATIO</stp>
        <stp>9/22/2008</stp>
        <stp>9/22/2008</stp>
        <stp>[Fixed Income  Prices 2004-2009.xlsx]TIPS!R447C84</stp>
        <tr r="CF447" s="1"/>
      </tp>
      <tp>
        <v>1.19059</v>
        <stp/>
        <stp>##V3_BDHV12</stp>
        <stp>9128277J5 Govt</stp>
        <stp>IDX_RATIO</stp>
        <stp>4/17/2008</stp>
        <stp>4/17/2008</stp>
        <stp>[Fixed Income  Prices 2004-2009.xlsx]TIPS!R976C36</stp>
        <tr r="AJ976" s="1"/>
      </tp>
      <tp>
        <v>1.0809200000000001</v>
        <stp/>
        <stp>##V3_BDHV12</stp>
        <stp>912828BD1 Govt</stp>
        <stp>IDX_RATIO</stp>
        <stp>4/18/2006</stp>
        <stp>4/18/2006</stp>
        <stp>[Fixed Income  Prices 2004-2009.xlsx]TIPS!R455C52</stp>
        <tr r="AZ455" s="1"/>
      </tp>
      <tp>
        <v>1.07158</v>
        <stp/>
        <stp>##V3_BDHV12</stp>
        <stp>912828AF7 Govt</stp>
        <stp>IDX_RATIO</stp>
        <stp>5/19/2005</stp>
        <stp>5/19/2005</stp>
        <stp>[Fixed Income  Prices 2004-2009.xlsx]TIPS!R219C44</stp>
        <tr r="AR219" s="1"/>
      </tp>
      <tp>
        <v>0.99907999999999997</v>
        <stp/>
        <stp>##V3_BDHV12</stp>
        <stp>912828JE1 Govt</stp>
        <stp>IDX_RATIO</stp>
        <stp>9/23/2009</stp>
        <stp>9/23/2009</stp>
        <stp>[Fixed Income  Prices 2004-2009.xlsx]TIPS!R318C96</stp>
        <tr r="CR318" s="1"/>
      </tp>
      <tp>
        <v>1.0240199999999999</v>
        <stp/>
        <stp>##V3_BDHV12</stp>
        <stp>912828GD6 Govt</stp>
        <stp>IDX_RATIO</stp>
        <stp>6/27/2007</stp>
        <stp>6/27/2007</stp>
        <stp>[Fixed Income  Prices 2004-2009.xlsx]TIPS!R124C84</stp>
        <tr r="CF124" s="1"/>
      </tp>
      <tp>
        <v>1.0909899999999999</v>
        <stp/>
        <stp>##V3_BDHV12</stp>
        <stp>912828DH0 Govt</stp>
        <stp>IDX_RATIO</stp>
        <stp>9/19/2007</stp>
        <stp>9/19/2007</stp>
        <stp>[Fixed Income  Prices 2004-2009.xlsx]TIPS!R701C68</stp>
        <tr r="BP701" s="1"/>
      </tp>
      <tp>
        <v>1.0077199999999999</v>
        <stp/>
        <stp>##V3_BDHV12</stp>
        <stp>912828HN3 Govt</stp>
        <stp>IDX_RATIO</stp>
        <stp>3/31/2009</stp>
        <stp>3/31/2009</stp>
        <stp>[Fixed Income  Prices 2004-2009.xlsx]TIPS!R323C92</stp>
        <tr r="CN323" s="1"/>
      </tp>
      <tp>
        <v>1.1216600000000001</v>
        <stp/>
        <stp>##V3_BDHV12</stp>
        <stp>912828DH0 Govt</stp>
        <stp>IDX_RATIO</stp>
        <stp>6/16/2008</stp>
        <stp>6/16/2008</stp>
        <stp>[Fixed Income  Prices 2004-2009.xlsx]TIPS!R894C68</stp>
        <tr r="BP894" s="1"/>
      </tp>
      <tp>
        <v>1.0660400000000001</v>
        <stp/>
        <stp>##V3_BDHV12</stp>
        <stp>912828GD6 Govt</stp>
        <stp>IDX_RATIO</stp>
        <stp>8/20/2009</stp>
        <stp>8/20/2009</stp>
        <stp>[Fixed Income  Prices 2004-2009.xlsx]TIPS!R685C84</stp>
        <tr r="CF685" s="1"/>
      </tp>
      <tp>
        <v>1.0815900000000001</v>
        <stp/>
        <stp>##V3_BDHV12</stp>
        <stp>912828AF7 Govt</stp>
        <stp>IDX_RATIO</stp>
        <stp>6/28/2005</stp>
        <stp>6/28/2005</stp>
        <stp>[Fixed Income  Prices 2004-2009.xlsx]TIPS!R246C44</stp>
        <tr r="AR246" s="1"/>
      </tp>
      <tp>
        <v>1.0892200000000001</v>
        <stp/>
        <stp>##V3_BDHV12</stp>
        <stp>912828GD6 Govt</stp>
        <stp>IDX_RATIO</stp>
        <stp>9/23/2008</stp>
        <stp>9/23/2008</stp>
        <stp>[Fixed Income  Prices 2004-2009.xlsx]TIPS!R448C84</stp>
        <tr r="CF448" s="1"/>
      </tp>
      <tp>
        <v>1.10185</v>
        <stp/>
        <stp>##V3_BDHV12</stp>
        <stp>912828BD1 Govt</stp>
        <stp>IDX_RATIO</stp>
        <stp>7/28/2006</stp>
        <stp>7/28/2006</stp>
        <stp>[Fixed Income  Prices 2004-2009.xlsx]TIPS!R528C52</stp>
        <tr r="AZ528" s="1"/>
      </tp>
      <tp>
        <v>1.19048</v>
        <stp/>
        <stp>##V3_BDHV12</stp>
        <stp>9128277J5 Govt</stp>
        <stp>IDX_RATIO</stp>
        <stp>4/16/2008</stp>
        <stp>4/16/2008</stp>
        <stp>[Fixed Income  Prices 2004-2009.xlsx]TIPS!R975C36</stp>
        <tr r="AJ975" s="1"/>
      </tp>
      <tp>
        <v>1.0809899999999999</v>
        <stp/>
        <stp>##V3_BDHV12</stp>
        <stp>912828BD1 Govt</stp>
        <stp>IDX_RATIO</stp>
        <stp>4/19/2006</stp>
        <stp>4/19/2006</stp>
        <stp>[Fixed Income  Prices 2004-2009.xlsx]TIPS!R456C52</stp>
        <tr r="AZ456" s="1"/>
      </tp>
      <tp>
        <v>1.0713200000000001</v>
        <stp/>
        <stp>##V3_BDHV12</stp>
        <stp>912828AF7 Govt</stp>
        <stp>IDX_RATIO</stp>
        <stp>5/18/2005</stp>
        <stp>5/18/2005</stp>
        <stp>[Fixed Income  Prices 2004-2009.xlsx]TIPS!R218C44</stp>
        <tr r="AR218" s="1"/>
      </tp>
      <tp>
        <v>1.0184899999999999</v>
        <stp/>
        <stp>##V3_BDHV12</stp>
        <stp>912828FB1 Govt</stp>
        <stp>IDX_RATIO</stp>
        <stp>3/19/2007</stp>
        <stp>3/19/2007</stp>
        <stp>[Fixed Income  Prices 2004-2009.xlsx]TIPS!R239C32</stp>
        <tr r="AF239" s="1"/>
      </tp>
      <tp>
        <v>1.17302</v>
        <stp/>
        <stp>##V3_BDHV12</stp>
        <stp>9128277J5 Govt</stp>
        <stp>IDX_RATIO</stp>
        <stp>8/27/2007</stp>
        <stp>8/27/2007</stp>
        <stp>[Fixed Income  Prices 2004-2009.xlsx]TIPS!R809C36</stp>
        <tr r="AJ809" s="1"/>
      </tp>
      <tp>
        <v>0.99914000000000003</v>
        <stp/>
        <stp>##V3_BDHV12</stp>
        <stp>912828JE1 Govt</stp>
        <stp>IDX_RATIO</stp>
        <stp>9/22/2009</stp>
        <stp>9/22/2009</stp>
        <stp>[Fixed Income  Prices 2004-2009.xlsx]TIPS!R317C96</stp>
        <tr r="CR317" s="1"/>
      </tp>
      <tp>
        <v>1.0238</v>
        <stp/>
        <stp>##V3_BDHV12</stp>
        <stp>912828GD6 Govt</stp>
        <stp>IDX_RATIO</stp>
        <stp>6/26/2007</stp>
        <stp>6/26/2007</stp>
        <stp>[Fixed Income  Prices 2004-2009.xlsx]TIPS!R123C84</stp>
        <tr r="CF123" s="1"/>
      </tp>
      <tp>
        <v>1.06792</v>
        <stp/>
        <stp>##V3_BDHV12</stp>
        <stp>912828GD6 Govt</stp>
        <stp>IDX_RATIO</stp>
        <stp>9/30/2009</stp>
        <stp>9/30/2009</stp>
        <stp>[Fixed Income  Prices 2004-2009.xlsx]TIPS!R714C84</stp>
        <tr r="CF714" s="1"/>
      </tp>
      <tp>
        <v>1.091</v>
        <stp/>
        <stp>##V3_BDHV12</stp>
        <stp>912828DH0 Govt</stp>
        <stp>IDX_RATIO</stp>
        <stp>9/18/2007</stp>
        <stp>9/18/2007</stp>
        <stp>[Fixed Income  Prices 2004-2009.xlsx]TIPS!R700C68</stp>
        <tr r="BP700" s="1"/>
      </tp>
      <tp>
        <v>1.0075799999999999</v>
        <stp/>
        <stp>##V3_BDHV12</stp>
        <stp>912828HN3 Govt</stp>
        <stp>IDX_RATIO</stp>
        <stp>3/30/2009</stp>
        <stp>3/30/2009</stp>
        <stp>[Fixed Income  Prices 2004-2009.xlsx]TIPS!R322C92</stp>
        <tr r="CN322" s="1"/>
      </tp>
      <tp>
        <v>1.1218900000000001</v>
        <stp/>
        <stp>##V3_BDHV12</stp>
        <stp>912828DH0 Govt</stp>
        <stp>IDX_RATIO</stp>
        <stp>6/17/2008</stp>
        <stp>6/17/2008</stp>
        <stp>[Fixed Income  Prices 2004-2009.xlsx]TIPS!R895C68</stp>
        <tr r="BP895" s="1"/>
      </tp>
      <tp>
        <v>1.1167199999999999</v>
        <stp/>
        <stp>##V3_BDHV12</stp>
        <stp>912828DH0 Govt</stp>
        <stp>IDX_RATIO</stp>
        <stp>5/27/2008</stp>
        <stp>5/27/2008</stp>
        <stp>[Fixed Income  Prices 2004-2009.xlsx]TIPS!R880C68</stp>
        <tr r="BP880" s="1"/>
      </tp>
      <tp>
        <v>1.06633</v>
        <stp/>
        <stp>##V3_BDHV12</stp>
        <stp>912828GD6 Govt</stp>
        <stp>IDX_RATIO</stp>
        <stp>8/21/2009</stp>
        <stp>8/21/2009</stp>
        <stp>[Fixed Income  Prices 2004-2009.xlsx]TIPS!R686C84</stp>
        <tr r="CF686" s="1"/>
      </tp>
      <tp>
        <v>1.03952</v>
        <stp/>
        <stp>##V3_BDHV12</stp>
        <stp>912828EA4 Govt</stp>
        <stp>IDX_RATIO</stp>
        <stp>3/21/2007</stp>
        <stp>3/21/2007</stp>
        <stp>[Fixed Income  Prices 2004-2009.xlsx]TIPS!R442C72</stp>
        <tr r="BT442" s="1"/>
      </tp>
      <tp>
        <v>1.08135</v>
        <stp/>
        <stp>##V3_BDHV12</stp>
        <stp>912828AF7 Govt</stp>
        <stp>IDX_RATIO</stp>
        <stp>6/27/2005</stp>
        <stp>6/27/2005</stp>
        <stp>[Fixed Income  Prices 2004-2009.xlsx]TIPS!R245C44</stp>
        <tr r="AR245" s="1"/>
      </tp>
      <tp>
        <v>1.04244</v>
        <stp/>
        <stp>##V3_BDHV12</stp>
        <stp>912828FL9 Govt</stp>
        <stp>IDX_RATIO</stp>
        <stp>3/11/2009</stp>
        <stp>3/11/2009</stp>
        <stp>[Fixed Income  Prices 2004-2009.xlsx]TIPS!R699C80</stp>
        <tr r="CB699" s="1"/>
      </tp>
      <tp>
        <v>1.1125499999999999</v>
        <stp/>
        <stp>##V3_BDHV12</stp>
        <stp>912828BD1 Govt</stp>
        <stp>IDX_RATIO</stp>
        <stp>5/15/2007</stp>
        <stp>5/15/2007</stp>
        <stp>[Fixed Income  Prices 2004-2009.xlsx]TIPS!R735C52</stp>
        <tr r="AZ735" s="1"/>
      </tp>
      <tp>
        <v>1.01251</v>
        <stp/>
        <stp>##V3_BDHV12</stp>
        <stp>912828EA4 Govt</stp>
        <stp>IDX_RATIO</stp>
        <stp>2/24/2006</stp>
        <stp>2/24/2006</stp>
        <stp>[Fixed Income  Prices 2004-2009.xlsx]TIPS!R164C72</stp>
        <tr r="BT164" s="1"/>
      </tp>
      <tp>
        <v>1.1520299999999999</v>
        <stp/>
        <stp>##V3_BDHV12</stp>
        <stp>912828AF7 Govt</stp>
        <stp>IDX_RATIO</stp>
        <stp>7/12/2007</stp>
        <stp>7/12/2007</stp>
        <stp>[Fixed Income  Prices 2004-2009.xlsx]TIPS!R777C44</stp>
        <tr r="AR777" s="1"/>
      </tp>
      <tp>
        <v>1.1453899999999999</v>
        <stp/>
        <stp>##V3_BDHV12</stp>
        <stp>9128277J5 Govt</stp>
        <stp>IDX_RATIO</stp>
        <stp>9/25/2006</stp>
        <stp>9/25/2006</stp>
        <stp>[Fixed Income  Prices 2004-2009.xlsx]TIPS!R569C36</stp>
        <tr r="AJ569" s="1"/>
      </tp>
      <tp>
        <v>1.10168</v>
        <stp/>
        <stp>##V3_BDHV12</stp>
        <stp>912828BD1 Govt</stp>
        <stp>IDX_RATIO</stp>
        <stp>7/27/2006</stp>
        <stp>7/27/2006</stp>
        <stp>[Fixed Income  Prices 2004-2009.xlsx]TIPS!R527C52</stp>
        <tr r="AZ527" s="1"/>
      </tp>
      <tp>
        <v>1.0181899999999999</v>
        <stp/>
        <stp>##V3_BDHV12</stp>
        <stp>912828FB1 Govt</stp>
        <stp>IDX_RATIO</stp>
        <stp>3/16/2007</stp>
        <stp>3/16/2007</stp>
        <stp>[Fixed Income  Prices 2004-2009.xlsx]TIPS!R238C32</stp>
        <tr r="AF238" s="1"/>
      </tp>
      <tp>
        <v>1.0710500000000001</v>
        <stp/>
        <stp>##V3_BDHV12</stp>
        <stp>912828AF7 Govt</stp>
        <stp>IDX_RATIO</stp>
        <stp>5/17/2005</stp>
        <stp>5/17/2005</stp>
        <stp>[Fixed Income  Prices 2004-2009.xlsx]TIPS!R217C44</stp>
        <tr r="AR217" s="1"/>
      </tp>
      <tp>
        <v>1.0973999999999999</v>
        <stp/>
        <stp>##V3_BDHV12</stp>
        <stp>9128277J5 Govt</stp>
        <stp>IDX_RATIO</stp>
        <stp>9/13/2005</stp>
        <stp>9/13/2005</stp>
        <stp>[Fixed Income  Prices 2004-2009.xlsx]TIPS!R301C36</stp>
        <tr r="AJ301" s="1"/>
      </tp>
      <tp>
        <v>1.0244599999999999</v>
        <stp/>
        <stp>##V3_BDHV12</stp>
        <stp>912828GD6 Govt</stp>
        <stp>IDX_RATIO</stp>
        <stp>6/29/2007</stp>
        <stp>6/29/2007</stp>
        <stp>[Fixed Income  Prices 2004-2009.xlsx]TIPS!R126C84</stp>
        <tr r="CF126" s="1"/>
      </tp>
      <tp>
        <v>1.17309</v>
        <stp/>
        <stp>##V3_BDHV12</stp>
        <stp>9128277J5 Govt</stp>
        <stp>IDX_RATIO</stp>
        <stp>8/28/2007</stp>
        <stp>8/28/2007</stp>
        <stp>[Fixed Income  Prices 2004-2009.xlsx]TIPS!R810C36</stp>
        <tr r="AJ810" s="1"/>
      </tp>
      <tp>
        <v>1.0613900000000001</v>
        <stp/>
        <stp>##V3_BDHV12</stp>
        <stp>912828DH0 Govt</stp>
        <stp>IDX_RATIO</stp>
        <stp>8/14/2006</stp>
        <stp>8/14/2006</stp>
        <stp>[Fixed Income  Prices 2004-2009.xlsx]TIPS!R414C68</stp>
        <tr r="BP414" s="1"/>
      </tp>
      <tp>
        <v>1.1238900000000001</v>
        <stp/>
        <stp>##V3_BDHV12</stp>
        <stp>912828BD1 Govt</stp>
        <stp>IDX_RATIO</stp>
        <stp>6/25/2007</stp>
        <stp>6/25/2007</stp>
        <stp>[Fixed Income  Prices 2004-2009.xlsx]TIPS!R764C52</stp>
        <tr r="AZ764" s="1"/>
      </tp>
      <tp>
        <v>1.04044</v>
        <stp/>
        <stp>##V3_BDHV12</stp>
        <stp>912828FL9 Govt</stp>
        <stp>IDX_RATIO</stp>
        <stp>2/13/2008</stp>
        <stp>2/13/2008</stp>
        <stp>[Fixed Income  Prices 2004-2009.xlsx]TIPS!R419C80</stp>
        <tr r="CB419" s="1"/>
      </tp>
      <tp>
        <v>1.03895</v>
        <stp/>
        <stp>##V3_BDHV12</stp>
        <stp>912828FL9 Govt</stp>
        <stp>IDX_RATIO</stp>
        <stp>1/23/2008</stp>
        <stp>1/23/2008</stp>
        <stp>[Fixed Income  Prices 2004-2009.xlsx]TIPS!R404C80</stp>
        <tr r="CB404" s="1"/>
      </tp>
      <tp>
        <v>1.06002</v>
        <stp/>
        <stp>##V3_BDHV12</stp>
        <stp>912828GN4 Govt</stp>
        <stp>IDX_RATIO</stp>
        <stp>1/12/2009</stp>
        <stp>1/12/2009</stp>
        <stp>[Fixed Income  Prices 2004-2009.xlsx]TIPS!R454C40</stp>
        <tr r="AN454" s="1"/>
      </tp>
      <tp>
        <v>1.03888</v>
        <stp/>
        <stp>##V3_BDHV12</stp>
        <stp>912828GN4 Govt</stp>
        <stp>IDX_RATIO</stp>
        <stp>3/24/2008</stp>
        <stp>3/24/2008</stp>
        <stp>[Fixed Income  Prices 2004-2009.xlsx]TIPS!R244C40</stp>
        <tr r="AN244" s="1"/>
      </tp>
      <tp>
        <v>1.1221099999999999</v>
        <stp/>
        <stp>##V3_BDHV12</stp>
        <stp>912828DH0 Govt</stp>
        <stp>IDX_RATIO</stp>
        <stp>6/18/2008</stp>
        <stp>6/18/2008</stp>
        <stp>[Fixed Income  Prices 2004-2009.xlsx]TIPS!R896C68</stp>
        <tr r="BP896" s="1"/>
      </tp>
      <tp>
        <v>1.11703</v>
        <stp/>
        <stp>##V3_BDHV12</stp>
        <stp>912828DH0 Govt</stp>
        <stp>IDX_RATIO</stp>
        <stp>5/28/2008</stp>
        <stp>5/28/2008</stp>
        <stp>[Fixed Income  Prices 2004-2009.xlsx]TIPS!R881C68</stp>
        <tr r="BP881" s="1"/>
      </tp>
      <tp>
        <v>1.03942</v>
        <stp/>
        <stp>##V3_BDHV12</stp>
        <stp>912828EA4 Govt</stp>
        <stp>IDX_RATIO</stp>
        <stp>3/20/2007</stp>
        <stp>3/20/2007</stp>
        <stp>[Fixed Income  Prices 2004-2009.xlsx]TIPS!R441C72</stp>
        <tr r="BT441" s="1"/>
      </tp>
      <tp>
        <v>1.03833</v>
        <stp/>
        <stp>##V3_BDHV12</stp>
        <stp>912828GN4 Govt</stp>
        <stp>IDX_RATIO</stp>
        <stp>2/23/2009</stp>
        <stp>2/23/2009</stp>
        <stp>[Fixed Income  Prices 2004-2009.xlsx]TIPS!R484C40</stp>
        <tr r="AN484" s="1"/>
      </tp>
      <tp>
        <v>1.15225</v>
        <stp/>
        <stp>##V3_BDHV12</stp>
        <stp>912828AF7 Govt</stp>
        <stp>IDX_RATIO</stp>
        <stp>7/13/2007</stp>
        <stp>7/13/2007</stp>
        <stp>[Fixed Income  Prices 2004-2009.xlsx]TIPS!R778C44</stp>
        <tr r="AR778" s="1"/>
      </tp>
      <tp>
        <v>1.0423</v>
        <stp/>
        <stp>##V3_BDHV12</stp>
        <stp>912828FL9 Govt</stp>
        <stp>IDX_RATIO</stp>
        <stp>3/10/2009</stp>
        <stp>3/10/2009</stp>
        <stp>[Fixed Income  Prices 2004-2009.xlsx]TIPS!R698C80</stp>
        <tr r="CB698" s="1"/>
      </tp>
      <tp>
        <v>1.11222</v>
        <stp/>
        <stp>##V3_BDHV12</stp>
        <stp>912828BD1 Govt</stp>
        <stp>IDX_RATIO</stp>
        <stp>5/14/2007</stp>
        <stp>5/14/2007</stp>
        <stp>[Fixed Income  Prices 2004-2009.xlsx]TIPS!R734C52</stp>
        <tr r="AZ734" s="1"/>
      </tp>
      <tp>
        <v>1.1014999999999999</v>
        <stp/>
        <stp>##V3_BDHV12</stp>
        <stp>912828BD1 Govt</stp>
        <stp>IDX_RATIO</stp>
        <stp>7/26/2006</stp>
        <stp>7/26/2006</stp>
        <stp>[Fixed Income  Prices 2004-2009.xlsx]TIPS!R526C52</stp>
        <tr r="AZ526" s="1"/>
      </tp>
      <tp>
        <v>1.0522</v>
        <stp/>
        <stp>##V3_BDHV12</stp>
        <stp>912828BD1 Govt</stp>
        <stp>IDX_RATIO</stp>
        <stp>5/31/2005</stp>
        <stp>5/31/2005</stp>
        <stp>[Fixed Income  Prices 2004-2009.xlsx]TIPS!R226C52</stp>
        <tr r="AZ226" s="1"/>
      </tp>
      <tp>
        <v>1.1907099999999999</v>
        <stp/>
        <stp>##V3_BDHV12</stp>
        <stp>9128277J5 Govt</stp>
        <stp>IDX_RATIO</stp>
        <stp>4/18/2008</stp>
        <stp>4/18/2008</stp>
        <stp>[Fixed Income  Prices 2004-2009.xlsx]TIPS!R977C36</stp>
        <tr r="AJ977" s="1"/>
      </tp>
      <tp>
        <v>1.1302000000000001</v>
        <stp/>
        <stp>##V3_BDHV12</stp>
        <stp>912828AF7 Govt</stp>
        <stp>IDX_RATIO</stp>
        <stp>4/23/2007</stp>
        <stp>4/23/2007</stp>
        <stp>[Fixed Income  Prices 2004-2009.xlsx]TIPS!R719C44</stp>
        <tr r="AR719" s="1"/>
      </tp>
      <tp>
        <v>1.0707800000000001</v>
        <stp/>
        <stp>##V3_BDHV12</stp>
        <stp>912828AF7 Govt</stp>
        <stp>IDX_RATIO</stp>
        <stp>5/16/2005</stp>
        <stp>5/16/2005</stp>
        <stp>[Fixed Income  Prices 2004-2009.xlsx]TIPS!R216C44</stp>
        <tr r="AR216" s="1"/>
      </tp>
      <tp>
        <v>1.0808500000000001</v>
        <stp/>
        <stp>##V3_BDHV12</stp>
        <stp>912828BD1 Govt</stp>
        <stp>IDX_RATIO</stp>
        <stp>4/17/2006</stp>
        <stp>4/17/2006</stp>
        <stp>[Fixed Income  Prices 2004-2009.xlsx]TIPS!R454C52</stp>
        <tr r="AZ454" s="1"/>
      </tp>
      <tp>
        <v>1.0591900000000001</v>
        <stp/>
        <stp>##V3_BDHV12</stp>
        <stp>912828BD1 Govt</stp>
        <stp>IDX_RATIO</stp>
        <stp>7/11/2005</stp>
        <stp>7/11/2005</stp>
        <stp>[Fixed Income  Prices 2004-2009.xlsx]TIPS!R255C52</stp>
        <tr r="AZ255" s="1"/>
      </tp>
      <tp>
        <v>1.0972299999999999</v>
        <stp/>
        <stp>##V3_BDHV12</stp>
        <stp>9128277J5 Govt</stp>
        <stp>IDX_RATIO</stp>
        <stp>9/12/2005</stp>
        <stp>9/12/2005</stp>
        <stp>[Fixed Income  Prices 2004-2009.xlsx]TIPS!R300C36</stp>
        <tr r="AJ300" s="1"/>
      </tp>
      <tp>
        <v>1.02424</v>
        <stp/>
        <stp>##V3_BDHV12</stp>
        <stp>912828GD6 Govt</stp>
        <stp>IDX_RATIO</stp>
        <stp>6/28/2007</stp>
        <stp>6/28/2007</stp>
        <stp>[Fixed Income  Prices 2004-2009.xlsx]TIPS!R125C84</stp>
        <tr r="CF125" s="1"/>
      </tp>
      <tp>
        <v>1.17317</v>
        <stp/>
        <stp>##V3_BDHV12</stp>
        <stp>9128277J5 Govt</stp>
        <stp>IDX_RATIO</stp>
        <stp>8/29/2007</stp>
        <stp>8/29/2007</stp>
        <stp>[Fixed Income  Prices 2004-2009.xlsx]TIPS!R811C36</stp>
        <tr r="AJ811" s="1"/>
      </tp>
      <tp>
        <v>1.0614600000000001</v>
        <stp/>
        <stp>##V3_BDHV12</stp>
        <stp>912828DH0 Govt</stp>
        <stp>IDX_RATIO</stp>
        <stp>8/15/2006</stp>
        <stp>8/15/2006</stp>
        <stp>[Fixed Income  Prices 2004-2009.xlsx]TIPS!R415C68</stp>
        <tr r="BP415" s="1"/>
      </tp>
      <tp>
        <v>1.0404599999999999</v>
        <stp/>
        <stp>##V3_BDHV12</stp>
        <stp>912828FL9 Govt</stp>
        <stp>IDX_RATIO</stp>
        <stp>2/12/2008</stp>
        <stp>2/12/2008</stp>
        <stp>[Fixed Income  Prices 2004-2009.xlsx]TIPS!R418C80</stp>
        <tr r="CB418" s="1"/>
      </tp>
      <tp>
        <v>1.0387500000000001</v>
        <stp/>
        <stp>##V3_BDHV12</stp>
        <stp>912828FL9 Govt</stp>
        <stp>IDX_RATIO</stp>
        <stp>1/22/2008</stp>
        <stp>1/22/2008</stp>
        <stp>[Fixed Income  Prices 2004-2009.xlsx]TIPS!R403C80</stp>
        <tr r="CB403" s="1"/>
      </tp>
      <tp>
        <v>1.0593600000000001</v>
        <stp/>
        <stp>##V3_BDHV12</stp>
        <stp>912828GN4 Govt</stp>
        <stp>IDX_RATIO</stp>
        <stp>1/13/2009</stp>
        <stp>1/13/2009</stp>
        <stp>[Fixed Income  Prices 2004-2009.xlsx]TIPS!R455C40</stp>
        <tr r="AN455" s="1"/>
      </tp>
      <tp>
        <v>1.0531900000000001</v>
        <stp/>
        <stp>##V3_BDHV12</stp>
        <stp>912828FL9 Govt</stp>
        <stp>IDX_RATIO</stp>
        <stp>1/30/2009</stp>
        <stp>1/30/2009</stp>
        <stp>[Fixed Income  Prices 2004-2009.xlsx]TIPS!R671C80</stp>
        <tr r="CB671" s="1"/>
      </tp>
      <tp>
        <v>1.03904</v>
        <stp/>
        <stp>##V3_BDHV12</stp>
        <stp>912828GN4 Govt</stp>
        <stp>IDX_RATIO</stp>
        <stp>3/25/2008</stp>
        <stp>3/25/2008</stp>
        <stp>[Fixed Income  Prices 2004-2009.xlsx]TIPS!R245C40</stp>
        <tr r="AN245" s="1"/>
      </tp>
      <tp>
        <v>1.1223399999999999</v>
        <stp/>
        <stp>##V3_BDHV12</stp>
        <stp>912828DH0 Govt</stp>
        <stp>IDX_RATIO</stp>
        <stp>6/19/2008</stp>
        <stp>6/19/2008</stp>
        <stp>[Fixed Income  Prices 2004-2009.xlsx]TIPS!R897C68</stp>
        <tr r="BP897" s="1"/>
      </tp>
      <tp>
        <v>1.09101</v>
        <stp/>
        <stp>##V3_BDHV12</stp>
        <stp>912828DH0 Govt</stp>
        <stp>IDX_RATIO</stp>
        <stp>9/17/2007</stp>
        <stp>9/17/2007</stp>
        <stp>[Fixed Income  Prices 2004-2009.xlsx]TIPS!R699C68</stp>
        <tr r="BP699" s="1"/>
      </tp>
      <tp>
        <v>1.11734</v>
        <stp/>
        <stp>##V3_BDHV12</stp>
        <stp>912828DH0 Govt</stp>
        <stp>IDX_RATIO</stp>
        <stp>5/29/2008</stp>
        <stp>5/29/2008</stp>
        <stp>[Fixed Income  Prices 2004-2009.xlsx]TIPS!R882C68</stp>
        <tr r="BP882" s="1"/>
      </tp>
      <tp>
        <v>1.0231699999999999</v>
        <stp/>
        <stp>##V3_BDHV12</stp>
        <stp>912828DH0 Govt</stp>
        <stp>IDX_RATIO</stp>
        <stp>9/30/2005</stp>
        <stp>9/30/2005</stp>
        <stp>[Fixed Income  Prices 2004-2009.xlsx]TIPS!R189C68</stp>
        <tr r="BP189" s="1"/>
      </tp>
      <tp>
        <v>1.03973</v>
        <stp/>
        <stp>##V3_BDHV12</stp>
        <stp>912828EA4 Govt</stp>
        <stp>IDX_RATIO</stp>
        <stp>3/23/2007</stp>
        <stp>3/23/2007</stp>
        <stp>[Fixed Income  Prices 2004-2009.xlsx]TIPS!R444C72</stp>
        <tr r="BT444" s="1"/>
      </tp>
      <tp>
        <v>1.0425</v>
        <stp/>
        <stp>##V3_BDHV12</stp>
        <stp>912828BD1 Govt</stp>
        <stp>IDX_RATIO</stp>
        <stp>4/22/2005</stp>
        <stp>4/22/2005</stp>
        <stp>[Fixed Income  Prices 2004-2009.xlsx]TIPS!R200C52</stp>
        <tr r="AZ200" s="1"/>
      </tp>
      <tp>
        <v>1.1414500000000001</v>
        <stp/>
        <stp>##V3_BDHV12</stp>
        <stp>912828AF7 Govt</stp>
        <stp>IDX_RATIO</stp>
        <stp>5/30/2007</stp>
        <stp>5/30/2007</stp>
        <stp>[Fixed Income  Prices 2004-2009.xlsx]TIPS!R746C44</stp>
        <tr r="AR746" s="1"/>
      </tp>
      <tp>
        <v>1.01847</v>
        <stp/>
        <stp>##V3_BDHV12</stp>
        <stp>912828DH0 Govt</stp>
        <stp>IDX_RATIO</stp>
        <stp>8/23/2005</stp>
        <stp>8/23/2005</stp>
        <stp>[Fixed Income  Prices 2004-2009.xlsx]TIPS!R161C68</stp>
        <tr r="BP161" s="1"/>
      </tp>
      <tp>
        <v>1.03949</v>
        <stp/>
        <stp>##V3_BDHV12</stp>
        <stp>912828GN4 Govt</stp>
        <stp>IDX_RATIO</stp>
        <stp>2/20/2009</stp>
        <stp>2/20/2009</stp>
        <stp>[Fixed Income  Prices 2004-2009.xlsx]TIPS!R483C40</stp>
        <tr r="AN483" s="1"/>
      </tp>
      <tp>
        <v>1.1132</v>
        <stp/>
        <stp>##V3_BDHV12</stp>
        <stp>912828BD1 Govt</stp>
        <stp>IDX_RATIO</stp>
        <stp>5/17/2007</stp>
        <stp>5/17/2007</stp>
        <stp>[Fixed Income  Prices 2004-2009.xlsx]TIPS!R737C52</stp>
        <tr r="AZ737" s="1"/>
      </tp>
      <tp>
        <v>1.15157</v>
        <stp/>
        <stp>##V3_BDHV12</stp>
        <stp>912828AF7 Govt</stp>
        <stp>IDX_RATIO</stp>
        <stp>7/10/2007</stp>
        <stp>7/10/2007</stp>
        <stp>[Fixed Income  Prices 2004-2009.xlsx]TIPS!R775C44</stp>
        <tr r="AR775" s="1"/>
      </tp>
      <tp>
        <v>1.1013200000000001</v>
        <stp/>
        <stp>##V3_BDHV12</stp>
        <stp>912828BD1 Govt</stp>
        <stp>IDX_RATIO</stp>
        <stp>7/25/2006</stp>
        <stp>7/25/2006</stp>
        <stp>[Fixed Income  Prices 2004-2009.xlsx]TIPS!R525C52</stp>
        <tr r="AZ525" s="1"/>
      </tp>
      <tp>
        <v>1.14561</v>
        <stp/>
        <stp>##V3_BDHV12</stp>
        <stp>9128277J5 Govt</stp>
        <stp>IDX_RATIO</stp>
        <stp>9/27/2006</stp>
        <stp>9/27/2006</stp>
        <stp>[Fixed Income  Prices 2004-2009.xlsx]TIPS!R571C36</stp>
        <tr r="AJ571" s="1"/>
      </tp>
      <tp>
        <v>1.1295999999999999</v>
        <stp/>
        <stp>##V3_BDHV12</stp>
        <stp>912828AF7 Govt</stp>
        <stp>IDX_RATIO</stp>
        <stp>4/20/2007</stp>
        <stp>4/20/2007</stp>
        <stp>[Fixed Income  Prices 2004-2009.xlsx]TIPS!R718C44</stp>
        <tr r="AR718" s="1"/>
      </tp>
      <tp>
        <v>1.05915</v>
        <stp/>
        <stp>##V3_BDHV12</stp>
        <stp>912828BD1 Govt</stp>
        <stp>IDX_RATIO</stp>
        <stp>7/12/2005</stp>
        <stp>7/12/2005</stp>
        <stp>[Fixed Income  Prices 2004-2009.xlsx]TIPS!R256C52</stp>
        <tr r="AZ256" s="1"/>
      </tp>
      <tp>
        <v>1.08063</v>
        <stp/>
        <stp>##V3_BDHV12</stp>
        <stp>912828BD1 Govt</stp>
        <stp>IDX_RATIO</stp>
        <stp>4/14/2006</stp>
        <stp>4/14/2006</stp>
        <stp>[Fixed Income  Prices 2004-2009.xlsx]TIPS!R453C52</stp>
        <tr r="AZ453" s="1"/>
      </tp>
      <tp>
        <v>1.01799</v>
        <stp/>
        <stp>##V3_BDHV12</stp>
        <stp>912828FB1 Govt</stp>
        <stp>IDX_RATIO</stp>
        <stp>3/14/2007</stp>
        <stp>3/14/2007</stp>
        <stp>[Fixed Income  Prices 2004-2009.xlsx]TIPS!R236C32</stp>
        <tr r="AF236" s="1"/>
      </tp>
      <tp>
        <v>1.0615300000000001</v>
        <stp/>
        <stp>##V3_BDHV12</stp>
        <stp>912828DH0 Govt</stp>
        <stp>IDX_RATIO</stp>
        <stp>8/16/2006</stp>
        <stp>8/16/2006</stp>
        <stp>[Fixed Income  Prices 2004-2009.xlsx]TIPS!R416C68</stp>
        <tr r="BP416" s="1"/>
      </tp>
      <tp>
        <v>1.1243799999999999</v>
        <stp/>
        <stp>##V3_BDHV12</stp>
        <stp>912828BD1 Govt</stp>
        <stp>IDX_RATIO</stp>
        <stp>6/27/2007</stp>
        <stp>6/27/2007</stp>
        <stp>[Fixed Income  Prices 2004-2009.xlsx]TIPS!R766C52</stp>
        <tr r="AZ766" s="1"/>
      </tp>
      <tp>
        <v>1.02013</v>
        <stp/>
        <stp>##V3_BDHV12</stp>
        <stp>912828EA4 Govt</stp>
        <stp>IDX_RATIO</stp>
        <stp>1/16/2006</stp>
        <stp>1/16/2006</stp>
        <stp>[Fixed Income  Prices 2004-2009.xlsx]TIPS!R135C72</stp>
        <tr r="BT135" s="1"/>
      </tp>
      <tp>
        <v>1.0423</v>
        <stp/>
        <stp>##V3_BDHV12</stp>
        <stp>912828BD1 Govt</stp>
        <stp>IDX_RATIO</stp>
        <stp>4/21/2005</stp>
        <stp>4/21/2005</stp>
        <stp>[Fixed Income  Prices 2004-2009.xlsx]TIPS!R199C52</stp>
        <tr r="AZ199" s="1"/>
      </tp>
      <tp>
        <v>1.04037</v>
        <stp/>
        <stp>##V3_BDHV12</stp>
        <stp>912828GN4 Govt</stp>
        <stp>IDX_RATIO</stp>
        <stp>3/31/2009</stp>
        <stp>3/31/2009</stp>
        <stp>[Fixed Income  Prices 2004-2009.xlsx]TIPS!R510C40</stp>
        <tr r="AN510" s="1"/>
      </tp>
      <tp>
        <v>1.0404899999999999</v>
        <stp/>
        <stp>##V3_BDHV12</stp>
        <stp>912828FL9 Govt</stp>
        <stp>IDX_RATIO</stp>
        <stp>2/11/2008</stp>
        <stp>2/11/2008</stp>
        <stp>[Fixed Income  Prices 2004-2009.xlsx]TIPS!R417C80</stp>
        <tr r="CB417" s="1"/>
      </tp>
      <tp>
        <v>1.0385500000000001</v>
        <stp/>
        <stp>##V3_BDHV12</stp>
        <stp>912828FL9 Govt</stp>
        <stp>IDX_RATIO</stp>
        <stp>1/21/2008</stp>
        <stp>1/21/2008</stp>
        <stp>[Fixed Income  Prices 2004-2009.xlsx]TIPS!R402C80</stp>
        <tr r="CB402" s="1"/>
      </tp>
      <tp>
        <v>1.0425899999999999</v>
        <stp/>
        <stp>##V3_BDHV12</stp>
        <stp>912828FL9 Govt</stp>
        <stp>IDX_RATIO</stp>
        <stp>3/12/2009</stp>
        <stp>3/12/2009</stp>
        <stp>[Fixed Income  Prices 2004-2009.xlsx]TIPS!R700C80</stp>
        <tr r="CB700" s="1"/>
      </tp>
      <tp>
        <v>1.1150199999999999</v>
        <stp/>
        <stp>##V3_BDHV12</stp>
        <stp>912828AF7 Govt</stp>
        <stp>IDX_RATIO</stp>
        <stp>6/13/2006</stp>
        <stp>6/13/2006</stp>
        <stp>[Fixed Income  Prices 2004-2009.xlsx]TIPS!R495C44</stp>
        <tr r="AR495" s="1"/>
      </tp>
      <tp>
        <v>1.1094599999999999</v>
        <stp/>
        <stp>##V3_BDHV12</stp>
        <stp>912828AF7 Govt</stp>
        <stp>IDX_RATIO</stp>
        <stp>5/23/2006</stp>
        <stp>5/23/2006</stp>
        <stp>[Fixed Income  Prices 2004-2009.xlsx]TIPS!R480C44</stp>
        <tr r="AR480" s="1"/>
      </tp>
      <tp>
        <v>1.03921</v>
        <stp/>
        <stp>##V3_BDHV12</stp>
        <stp>912828GN4 Govt</stp>
        <stp>IDX_RATIO</stp>
        <stp>3/26/2008</stp>
        <stp>3/26/2008</stp>
        <stp>[Fixed Income  Prices 2004-2009.xlsx]TIPS!R246C40</stp>
        <tr r="AN246" s="1"/>
      </tp>
      <tp>
        <v>1.09104</v>
        <stp/>
        <stp>##V3_BDHV12</stp>
        <stp>912828DH0 Govt</stp>
        <stp>IDX_RATIO</stp>
        <stp>9/14/2007</stp>
        <stp>9/14/2007</stp>
        <stp>[Fixed Income  Prices 2004-2009.xlsx]TIPS!R698C68</stp>
        <tr r="BP698" s="1"/>
      </tp>
      <tp>
        <v>1.0396300000000001</v>
        <stp/>
        <stp>##V3_BDHV12</stp>
        <stp>912828EA4 Govt</stp>
        <stp>IDX_RATIO</stp>
        <stp>3/22/2007</stp>
        <stp>3/22/2007</stp>
        <stp>[Fixed Income  Prices 2004-2009.xlsx]TIPS!R443C72</stp>
        <tr r="BT443" s="1"/>
      </tp>
      <tp>
        <v>1.08063</v>
        <stp/>
        <stp>##V3_BDHV12</stp>
        <stp>912828AF7 Govt</stp>
        <stp>IDX_RATIO</stp>
        <stp>6/24/2005</stp>
        <stp>6/24/2005</stp>
        <stp>[Fixed Income  Prices 2004-2009.xlsx]TIPS!R244C44</stp>
        <tr r="AR244" s="1"/>
      </tp>
      <tp>
        <v>1.14178</v>
        <stp/>
        <stp>##V3_BDHV12</stp>
        <stp>912828AF7 Govt</stp>
        <stp>IDX_RATIO</stp>
        <stp>5/31/2007</stp>
        <stp>5/31/2007</stp>
        <stp>[Fixed Income  Prices 2004-2009.xlsx]TIPS!R747C44</stp>
        <tr r="AR747" s="1"/>
      </tp>
      <tp>
        <v>1.0184500000000001</v>
        <stp/>
        <stp>##V3_BDHV12</stp>
        <stp>912828DH0 Govt</stp>
        <stp>IDX_RATIO</stp>
        <stp>8/22/2005</stp>
        <stp>8/22/2005</stp>
        <stp>[Fixed Income  Prices 2004-2009.xlsx]TIPS!R160C68</stp>
        <tr r="BP160" s="1"/>
      </tp>
      <tp>
        <v>1.1092599999999999</v>
        <stp/>
        <stp>##V3_BDHV12</stp>
        <stp>912828AF7 Govt</stp>
        <stp>IDX_RATIO</stp>
        <stp>5/22/2006</stp>
        <stp>5/22/2006</stp>
        <stp>[Fixed Income  Prices 2004-2009.xlsx]TIPS!R479C44</stp>
        <tr r="AR479" s="1"/>
      </tp>
      <tp>
        <v>1.11287</v>
        <stp/>
        <stp>##V3_BDHV12</stp>
        <stp>912828BD1 Govt</stp>
        <stp>IDX_RATIO</stp>
        <stp>5/16/2007</stp>
        <stp>5/16/2007</stp>
        <stp>[Fixed Income  Prices 2004-2009.xlsx]TIPS!R736C52</stp>
        <tr r="AZ736" s="1"/>
      </tp>
      <tp>
        <v>1.01207</v>
        <stp/>
        <stp>##V3_BDHV12</stp>
        <stp>912828EA4 Govt</stp>
        <stp>IDX_RATIO</stp>
        <stp>2/27/2006</stp>
        <stp>2/27/2006</stp>
        <stp>[Fixed Income  Prices 2004-2009.xlsx]TIPS!R165C72</stp>
        <tr r="BT165" s="1"/>
      </tp>
      <tp>
        <v>1.1517999999999999</v>
        <stp/>
        <stp>##V3_BDHV12</stp>
        <stp>912828AF7 Govt</stp>
        <stp>IDX_RATIO</stp>
        <stp>7/11/2007</stp>
        <stp>7/11/2007</stp>
        <stp>[Fixed Income  Prices 2004-2009.xlsx]TIPS!R776C44</stp>
        <tr r="AR776" s="1"/>
      </tp>
      <tp>
        <v>1.1011500000000001</v>
        <stp/>
        <stp>##V3_BDHV12</stp>
        <stp>912828BD1 Govt</stp>
        <stp>IDX_RATIO</stp>
        <stp>7/24/2006</stp>
        <stp>7/24/2006</stp>
        <stp>[Fixed Income  Prices 2004-2009.xlsx]TIPS!R524C52</stp>
        <tr r="AZ524" s="1"/>
      </tp>
      <tp>
        <v>1.1455</v>
        <stp/>
        <stp>##V3_BDHV12</stp>
        <stp>9128277J5 Govt</stp>
        <stp>IDX_RATIO</stp>
        <stp>9/26/2006</stp>
        <stp>9/26/2006</stp>
        <stp>[Fixed Income  Prices 2004-2009.xlsx]TIPS!R570C36</stp>
        <tr r="AJ570" s="1"/>
      </tp>
      <tp>
        <v>1.0591200000000001</v>
        <stp/>
        <stp>##V3_BDHV12</stp>
        <stp>912828BD1 Govt</stp>
        <stp>IDX_RATIO</stp>
        <stp>7/13/2005</stp>
        <stp>7/13/2005</stp>
        <stp>[Fixed Income  Prices 2004-2009.xlsx]TIPS!R257C52</stp>
        <tr r="AZ257" s="1"/>
      </tp>
      <tp>
        <v>1.0180899999999999</v>
        <stp/>
        <stp>##V3_BDHV12</stp>
        <stp>912828FB1 Govt</stp>
        <stp>IDX_RATIO</stp>
        <stp>3/15/2007</stp>
        <stp>3/15/2007</stp>
        <stp>[Fixed Income  Prices 2004-2009.xlsx]TIPS!R237C32</stp>
        <tr r="AF237" s="1"/>
      </tp>
      <tp>
        <v>1.0616000000000001</v>
        <stp/>
        <stp>##V3_BDHV12</stp>
        <stp>912828DH0 Govt</stp>
        <stp>IDX_RATIO</stp>
        <stp>8/17/2006</stp>
        <stp>8/17/2006</stp>
        <stp>[Fixed Income  Prices 2004-2009.xlsx]TIPS!R417C68</stp>
        <tr r="BP417" s="1"/>
      </tp>
      <tp>
        <v>1.1241300000000001</v>
        <stp/>
        <stp>##V3_BDHV12</stp>
        <stp>912828BD1 Govt</stp>
        <stp>IDX_RATIO</stp>
        <stp>6/26/2007</stp>
        <stp>6/26/2007</stp>
        <stp>[Fixed Income  Prices 2004-2009.xlsx]TIPS!R765C52</stp>
        <tr r="AZ765" s="1"/>
      </tp>
      <tp>
        <v>1.0198700000000001</v>
        <stp/>
        <stp>##V3_BDHV12</stp>
        <stp>912828EA4 Govt</stp>
        <stp>IDX_RATIO</stp>
        <stp>1/17/2006</stp>
        <stp>1/17/2006</stp>
        <stp>[Fixed Income  Prices 2004-2009.xlsx]TIPS!R136C72</stp>
        <tr r="BT136" s="1"/>
      </tp>
      <tp>
        <v>1.0421</v>
        <stp/>
        <stp>##V3_BDHV12</stp>
        <stp>912828BD1 Govt</stp>
        <stp>IDX_RATIO</stp>
        <stp>4/20/2005</stp>
        <stp>4/20/2005</stp>
        <stp>[Fixed Income  Prices 2004-2009.xlsx]TIPS!R198C52</stp>
        <tr r="AZ198" s="1"/>
      </tp>
      <tp>
        <v>1.04023</v>
        <stp/>
        <stp>##V3_BDHV12</stp>
        <stp>912828GN4 Govt</stp>
        <stp>IDX_RATIO</stp>
        <stp>3/30/2009</stp>
        <stp>3/30/2009</stp>
        <stp>[Fixed Income  Prices 2004-2009.xlsx]TIPS!R509C40</stp>
        <tr r="AN509" s="1"/>
      </tp>
      <tp>
        <v>1.04274</v>
        <stp/>
        <stp>##V3_BDHV12</stp>
        <stp>912828FL9 Govt</stp>
        <stp>IDX_RATIO</stp>
        <stp>3/13/2009</stp>
        <stp>3/13/2009</stp>
        <stp>[Fixed Income  Prices 2004-2009.xlsx]TIPS!R701C80</stp>
        <tr r="CB701" s="1"/>
      </tp>
      <tp>
        <v>1.1147</v>
        <stp/>
        <stp>##V3_BDHV12</stp>
        <stp>912828AF7 Govt</stp>
        <stp>IDX_RATIO</stp>
        <stp>6/12/2006</stp>
        <stp>6/12/2006</stp>
        <stp>[Fixed Income  Prices 2004-2009.xlsx]TIPS!R494C44</stp>
        <tr r="AR494" s="1"/>
      </tp>
      <tp>
        <v>1.03938</v>
        <stp/>
        <stp>##V3_BDHV12</stp>
        <stp>912828GN4 Govt</stp>
        <stp>IDX_RATIO</stp>
        <stp>3/27/2008</stp>
        <stp>3/27/2008</stp>
        <stp>[Fixed Income  Prices 2004-2009.xlsx]TIPS!R247C40</stp>
        <tr r="AN247" s="1"/>
      </tp>
      <tp>
        <v>1.0185</v>
        <stp/>
        <stp>##V3_BDHV12</stp>
        <stp>912828DH0 Govt</stp>
        <stp>IDX_RATIO</stp>
        <stp>8/25/2005</stp>
        <stp>8/25/2005</stp>
        <stp>[Fixed Income  Prices 2004-2009.xlsx]TIPS!R163C68</stp>
        <tr r="BP163" s="1"/>
      </tp>
      <tp>
        <v>1.08039</v>
        <stp/>
        <stp>##V3_BDHV12</stp>
        <stp>912828AF7 Govt</stp>
        <stp>IDX_RATIO</stp>
        <stp>6/23/2005</stp>
        <stp>6/23/2005</stp>
        <stp>[Fixed Income  Prices 2004-2009.xlsx]TIPS!R243C44</stp>
        <tr r="AR243" s="1"/>
      </tp>
      <tp>
        <v>1.0371699999999999</v>
        <stp/>
        <stp>##V3_BDHV12</stp>
        <stp>912828GN4 Govt</stp>
        <stp>IDX_RATIO</stp>
        <stp>2/26/2009</stp>
        <stp>2/26/2009</stp>
        <stp>[Fixed Income  Prices 2004-2009.xlsx]TIPS!R487C40</stp>
        <tr r="AN487" s="1"/>
      </tp>
      <tp>
        <v>1.1426099999999999</v>
        <stp/>
        <stp>##V3_BDHV12</stp>
        <stp>9128277J5 Govt</stp>
        <stp>IDX_RATIO</stp>
        <stp>8/31/2006</stp>
        <stp>8/31/2006</stp>
        <stp>[Fixed Income  Prices 2004-2009.xlsx]TIPS!R552C36</stp>
        <tr r="AJ552" s="1"/>
      </tp>
      <tp>
        <v>1.15293</v>
        <stp/>
        <stp>##V3_BDHV12</stp>
        <stp>912828AF7 Govt</stp>
        <stp>IDX_RATIO</stp>
        <stp>7/16/2007</stp>
        <stp>7/16/2007</stp>
        <stp>[Fixed Income  Prices 2004-2009.xlsx]TIPS!R779C44</stp>
        <tr r="AR779" s="1"/>
      </tp>
      <tp>
        <v>1.1112500000000001</v>
        <stp/>
        <stp>##V3_BDHV12</stp>
        <stp>912828BD1 Govt</stp>
        <stp>IDX_RATIO</stp>
        <stp>5/11/2007</stp>
        <stp>5/11/2007</stp>
        <stp>[Fixed Income  Prices 2004-2009.xlsx]TIPS!R733C52</stp>
        <tr r="AZ733" s="1"/>
      </tp>
      <tp>
        <v>1.0131000000000001</v>
        <stp/>
        <stp>##V3_BDHV12</stp>
        <stp>912828EA4 Govt</stp>
        <stp>IDX_RATIO</stp>
        <stp>2/20/2006</stp>
        <stp>2/20/2006</stp>
        <stp>[Fixed Income  Prices 2004-2009.xlsx]TIPS!R160C72</stp>
        <tr r="BT160" s="1"/>
      </tp>
      <tp>
        <v>1.1449400000000001</v>
        <stp/>
        <stp>##V3_BDHV12</stp>
        <stp>9128277J5 Govt</stp>
        <stp>IDX_RATIO</stp>
        <stp>9/21/2006</stp>
        <stp>9/21/2006</stp>
        <stp>[Fixed Income  Prices 2004-2009.xlsx]TIPS!R567C36</stp>
        <tr r="AJ567" s="1"/>
      </tp>
      <tp>
        <v>1.05908</v>
        <stp/>
        <stp>##V3_BDHV12</stp>
        <stp>912828BD1 Govt</stp>
        <stp>IDX_RATIO</stp>
        <stp>7/14/2005</stp>
        <stp>7/14/2005</stp>
        <stp>[Fixed Income  Prices 2004-2009.xlsx]TIPS!R258C52</stp>
        <tr r="AZ258" s="1"/>
      </tp>
      <tp>
        <v>1.0804800000000001</v>
        <stp/>
        <stp>##V3_BDHV12</stp>
        <stp>912828BD1 Govt</stp>
        <stp>IDX_RATIO</stp>
        <stp>4/12/2006</stp>
        <stp>4/12/2006</stp>
        <stp>[Fixed Income  Prices 2004-2009.xlsx]TIPS!R451C52</stp>
        <tr r="AZ451" s="1"/>
      </tp>
      <tp>
        <v>1.01779</v>
        <stp/>
        <stp>##V3_BDHV12</stp>
        <stp>912828FB1 Govt</stp>
        <stp>IDX_RATIO</stp>
        <stp>3/12/2007</stp>
        <stp>3/12/2007</stp>
        <stp>[Fixed Income  Prices 2004-2009.xlsx]TIPS!R234C32</stp>
        <tr r="AF234" s="1"/>
      </tp>
      <tp>
        <v>1.0699700000000001</v>
        <stp/>
        <stp>##V3_BDHV12</stp>
        <stp>912828AF7 Govt</stp>
        <stp>IDX_RATIO</stp>
        <stp>5/13/2005</stp>
        <stp>5/13/2005</stp>
        <stp>[Fixed Income  Prices 2004-2009.xlsx]TIPS!R215C44</stp>
        <tr r="AR215" s="1"/>
      </tp>
      <tp>
        <v>0.99877000000000005</v>
        <stp/>
        <stp>##V3_BDHV12</stp>
        <stp>912828JE1 Govt</stp>
        <stp>IDX_RATIO</stp>
        <stp>9/29/2009</stp>
        <stp>9/29/2009</stp>
        <stp>[Fixed Income  Prices 2004-2009.xlsx]TIPS!R322C96</stp>
        <tr r="CR322" s="1"/>
      </tp>
      <tp>
        <v>1.0611200000000001</v>
        <stp/>
        <stp>##V3_BDHV12</stp>
        <stp>912828DH0 Govt</stp>
        <stp>IDX_RATIO</stp>
        <stp>8/10/2006</stp>
        <stp>8/10/2006</stp>
        <stp>[Fixed Income  Prices 2004-2009.xlsx]TIPS!R412C68</stp>
        <tr r="BP412" s="1"/>
      </tp>
      <tp>
        <v>1.1229199999999999</v>
        <stp/>
        <stp>##V3_BDHV12</stp>
        <stp>912828BD1 Govt</stp>
        <stp>IDX_RATIO</stp>
        <stp>6/21/2007</stp>
        <stp>6/21/2007</stp>
        <stp>[Fixed Income  Prices 2004-2009.xlsx]TIPS!R762C52</stp>
        <tr r="AZ762" s="1"/>
      </tp>
      <tp>
        <v>1.1308</v>
        <stp/>
        <stp>##V3_BDHV12</stp>
        <stp>912828AF7 Govt</stp>
        <stp>IDX_RATIO</stp>
        <stp>4/26/2007</stp>
        <stp>4/26/2007</stp>
        <stp>[Fixed Income  Prices 2004-2009.xlsx]TIPS!R722C44</stp>
        <tr r="AR722" s="1"/>
      </tp>
      <tp>
        <v>1.02173</v>
        <stp/>
        <stp>##V3_BDHV12</stp>
        <stp>912828EA4 Govt</stp>
        <stp>IDX_RATIO</stp>
        <stp>1/10/2006</stp>
        <stp>1/10/2006</stp>
        <stp>[Fixed Income  Prices 2004-2009.xlsx]TIPS!R131C72</stp>
        <tr r="BT131" s="1"/>
      </tp>
      <tp>
        <v>1.1320000000000001</v>
        <stp/>
        <stp>##V3_BDHV12</stp>
        <stp>912828BD1 Govt</stp>
        <stp>IDX_RATIO</stp>
        <stp>7/31/2007</stp>
        <stp>7/31/2007</stp>
        <stp>[Fixed Income  Prices 2004-2009.xlsx]TIPS!R790C52</stp>
        <tr r="AZ790" s="1"/>
      </tp>
      <tp>
        <v>1.05738</v>
        <stp/>
        <stp>##V3_BDHV12</stp>
        <stp>912828GN4 Govt</stp>
        <stp>IDX_RATIO</stp>
        <stp>1/16/2009</stp>
        <stp>1/16/2009</stp>
        <stp>[Fixed Income  Prices 2004-2009.xlsx]TIPS!R458C40</stp>
        <tr r="AN458" s="1"/>
      </tp>
      <tp>
        <v>1.0189900000000001</v>
        <stp/>
        <stp>##V3_BDHV12</stp>
        <stp>912828EA4 Govt</stp>
        <stp>IDX_RATIO</stp>
        <stp>3/30/2006</stp>
        <stp>3/30/2006</stp>
        <stp>[Fixed Income  Prices 2004-2009.xlsx]TIPS!R188C72</stp>
        <tr r="BT188" s="1"/>
      </tp>
      <tp>
        <v>1.11565</v>
        <stp/>
        <stp>##V3_BDHV12</stp>
        <stp>912828AF7 Govt</stp>
        <stp>IDX_RATIO</stp>
        <stp>6/15/2006</stp>
        <stp>6/15/2006</stp>
        <stp>[Fixed Income  Prices 2004-2009.xlsx]TIPS!R497C44</stp>
        <tr r="AR497" s="1"/>
      </tp>
      <tp>
        <v>1.10985</v>
        <stp/>
        <stp>##V3_BDHV12</stp>
        <stp>912828AF7 Govt</stp>
        <stp>IDX_RATIO</stp>
        <stp>5/25/2006</stp>
        <stp>5/25/2006</stp>
        <stp>[Fixed Income  Prices 2004-2009.xlsx]TIPS!R482C44</stp>
        <tr r="AR482" s="1"/>
      </tp>
      <tp>
        <v>1.0382100000000001</v>
        <stp/>
        <stp>##V3_BDHV12</stp>
        <stp>912828GN4 Govt</stp>
        <stp>IDX_RATIO</stp>
        <stp>3/20/2008</stp>
        <stp>3/20/2008</stp>
        <stp>[Fixed Income  Prices 2004-2009.xlsx]TIPS!R242C40</stp>
        <tr r="AN242" s="1"/>
      </tp>
      <tp>
        <v>1.0910599999999999</v>
        <stp/>
        <stp>##V3_BDHV12</stp>
        <stp>912828DH0 Govt</stp>
        <stp>IDX_RATIO</stp>
        <stp>9/12/2007</stp>
        <stp>9/12/2007</stp>
        <stp>[Fixed Income  Prices 2004-2009.xlsx]TIPS!R696C68</stp>
        <tr r="BP696" s="1"/>
      </tp>
      <tp>
        <v>1.03678</v>
        <stp/>
        <stp>##V3_BDHV12</stp>
        <stp>912828GN4 Govt</stp>
        <stp>IDX_RATIO</stp>
        <stp>2/27/2009</stp>
        <stp>2/27/2009</stp>
        <stp>[Fixed Income  Prices 2004-2009.xlsx]TIPS!R488C40</stp>
        <tr r="AN488" s="1"/>
      </tp>
      <tp>
        <v>1.0184800000000001</v>
        <stp/>
        <stp>##V3_BDHV12</stp>
        <stp>912828DH0 Govt</stp>
        <stp>IDX_RATIO</stp>
        <stp>8/24/2005</stp>
        <stp>8/24/2005</stp>
        <stp>[Fixed Income  Prices 2004-2009.xlsx]TIPS!R162C68</stp>
        <tr r="BP162" s="1"/>
      </tp>
      <tp>
        <v>1.0801400000000001</v>
        <stp/>
        <stp>##V3_BDHV12</stp>
        <stp>912828AF7 Govt</stp>
        <stp>IDX_RATIO</stp>
        <stp>6/22/2005</stp>
        <stp>6/22/2005</stp>
        <stp>[Fixed Income  Prices 2004-2009.xlsx]TIPS!R242C44</stp>
        <tr r="AR242" s="1"/>
      </tp>
      <tp>
        <v>1.0430999999999999</v>
        <stp/>
        <stp>##V3_BDHV12</stp>
        <stp>912828BD1 Govt</stp>
        <stp>IDX_RATIO</stp>
        <stp>4/25/2005</stp>
        <stp>4/25/2005</stp>
        <stp>[Fixed Income  Prices 2004-2009.xlsx]TIPS!R201C52</stp>
        <tr r="AZ201" s="1"/>
      </tp>
      <tp>
        <v>1.1425399999999999</v>
        <stp/>
        <stp>##V3_BDHV12</stp>
        <stp>9128277J5 Govt</stp>
        <stp>IDX_RATIO</stp>
        <stp>8/30/2006</stp>
        <stp>8/30/2006</stp>
        <stp>[Fixed Income  Prices 2004-2009.xlsx]TIPS!R551C36</stp>
        <tr r="AJ551" s="1"/>
      </tp>
      <tp>
        <v>1.09036</v>
        <stp/>
        <stp>##V3_BDHV12</stp>
        <stp>912828GD6 Govt</stp>
        <stp>IDX_RATIO</stp>
        <stp>9/29/2008</stp>
        <stp>9/29/2008</stp>
        <stp>[Fixed Income  Prices 2004-2009.xlsx]TIPS!R452C84</stp>
        <tr r="CF452" s="1"/>
      </tp>
      <tp>
        <v>1.1109199999999999</v>
        <stp/>
        <stp>##V3_BDHV12</stp>
        <stp>912828BD1 Govt</stp>
        <stp>IDX_RATIO</stp>
        <stp>5/10/2007</stp>
        <stp>5/10/2007</stp>
        <stp>[Fixed Income  Prices 2004-2009.xlsx]TIPS!R732C52</stp>
        <tr r="AZ732" s="1"/>
      </tp>
      <tp>
        <v>1.01295</v>
        <stp/>
        <stp>##V3_BDHV12</stp>
        <stp>912828EA4 Govt</stp>
        <stp>IDX_RATIO</stp>
        <stp>2/21/2006</stp>
        <stp>2/21/2006</stp>
        <stp>[Fixed Income  Prices 2004-2009.xlsx]TIPS!R161C72</stp>
        <tr r="BT161" s="1"/>
      </tp>
      <tp>
        <v>1.1448199999999999</v>
        <stp/>
        <stp>##V3_BDHV12</stp>
        <stp>9128277J5 Govt</stp>
        <stp>IDX_RATIO</stp>
        <stp>9/20/2006</stp>
        <stp>9/20/2006</stp>
        <stp>[Fixed Income  Prices 2004-2009.xlsx]TIPS!R566C36</stp>
        <tr r="AJ566" s="1"/>
      </tp>
      <tp>
        <v>1.05905</v>
        <stp/>
        <stp>##V3_BDHV12</stp>
        <stp>912828BD1 Govt</stp>
        <stp>IDX_RATIO</stp>
        <stp>7/15/2005</stp>
        <stp>7/15/2005</stp>
        <stp>[Fixed Income  Prices 2004-2009.xlsx]TIPS!R259C52</stp>
        <tr r="AZ259" s="1"/>
      </tp>
      <tp>
        <v>1.08056</v>
        <stp/>
        <stp>##V3_BDHV12</stp>
        <stp>912828BD1 Govt</stp>
        <stp>IDX_RATIO</stp>
        <stp>4/13/2006</stp>
        <stp>4/13/2006</stp>
        <stp>[Fixed Income  Prices 2004-2009.xlsx]TIPS!R452C52</stp>
        <tr r="AZ452" s="1"/>
      </tp>
      <tp>
        <v>1.01789</v>
        <stp/>
        <stp>##V3_BDHV12</stp>
        <stp>912828FB1 Govt</stp>
        <stp>IDX_RATIO</stp>
        <stp>3/13/2007</stp>
        <stp>3/13/2007</stp>
        <stp>[Fixed Income  Prices 2004-2009.xlsx]TIPS!R235C32</stp>
        <tr r="AF235" s="1"/>
      </tp>
      <tp>
        <v>1.0697000000000001</v>
        <stp/>
        <stp>##V3_BDHV12</stp>
        <stp>912828AF7 Govt</stp>
        <stp>IDX_RATIO</stp>
        <stp>5/12/2005</stp>
        <stp>5/12/2005</stp>
        <stp>[Fixed Income  Prices 2004-2009.xlsx]TIPS!R214C44</stp>
        <tr r="AR214" s="1"/>
      </tp>
      <tp>
        <v>1.0979099999999999</v>
        <stp/>
        <stp>##V3_BDHV12</stp>
        <stp>9128277J5 Govt</stp>
        <stp>IDX_RATIO</stp>
        <stp>9/16/2005</stp>
        <stp>9/16/2005</stp>
        <stp>[Fixed Income  Prices 2004-2009.xlsx]TIPS!R304C36</stp>
        <tr r="AJ304" s="1"/>
      </tp>
      <tp>
        <v>0.99882000000000004</v>
        <stp/>
        <stp>##V3_BDHV12</stp>
        <stp>912828JE1 Govt</stp>
        <stp>IDX_RATIO</stp>
        <stp>9/28/2009</stp>
        <stp>9/28/2009</stp>
        <stp>[Fixed Income  Prices 2004-2009.xlsx]TIPS!R321C96</stp>
        <tr r="CR321" s="1"/>
      </tp>
      <tp>
        <v>1.0611900000000001</v>
        <stp/>
        <stp>##V3_BDHV12</stp>
        <stp>912828DH0 Govt</stp>
        <stp>IDX_RATIO</stp>
        <stp>8/11/2006</stp>
        <stp>8/11/2006</stp>
        <stp>[Fixed Income  Prices 2004-2009.xlsx]TIPS!R413C68</stp>
        <tr r="BP413" s="1"/>
      </tp>
      <tp>
        <v>1.1226799999999999</v>
        <stp/>
        <stp>##V3_BDHV12</stp>
        <stp>912828BD1 Govt</stp>
        <stp>IDX_RATIO</stp>
        <stp>6/20/2007</stp>
        <stp>6/20/2007</stp>
        <stp>[Fixed Income  Prices 2004-2009.xlsx]TIPS!R761C52</stp>
        <tr r="AZ761" s="1"/>
      </tp>
      <tp>
        <v>1.02146</v>
        <stp/>
        <stp>##V3_BDHV12</stp>
        <stp>912828EA4 Govt</stp>
        <stp>IDX_RATIO</stp>
        <stp>1/11/2006</stp>
        <stp>1/11/2006</stp>
        <stp>[Fixed Income  Prices 2004-2009.xlsx]TIPS!R132C72</stp>
        <tr r="BT132" s="1"/>
      </tp>
      <tp>
        <v>1.131</v>
        <stp/>
        <stp>##V3_BDHV12</stp>
        <stp>912828AF7 Govt</stp>
        <stp>IDX_RATIO</stp>
        <stp>4/27/2007</stp>
        <stp>4/27/2007</stp>
        <stp>[Fixed Income  Prices 2004-2009.xlsx]TIPS!R723C44</stp>
        <tr r="AR723" s="1"/>
      </tp>
      <tp>
        <v>1.13178</v>
        <stp/>
        <stp>##V3_BDHV12</stp>
        <stp>912828BD1 Govt</stp>
        <stp>IDX_RATIO</stp>
        <stp>7/30/2007</stp>
        <stp>7/30/2007</stp>
        <stp>[Fixed Income  Prices 2004-2009.xlsx]TIPS!R789C52</stp>
        <tr r="AZ789" s="1"/>
      </tp>
      <tp>
        <v>1.0192399999999999</v>
        <stp/>
        <stp>##V3_BDHV12</stp>
        <stp>912828EA4 Govt</stp>
        <stp>IDX_RATIO</stp>
        <stp>3/31/2006</stp>
        <stp>3/31/2006</stp>
        <stp>[Fixed Income  Prices 2004-2009.xlsx]TIPS!R189C72</stp>
        <tr r="BT189" s="1"/>
      </tp>
      <tp>
        <v>1.1153299999999999</v>
        <stp/>
        <stp>##V3_BDHV12</stp>
        <stp>912828AF7 Govt</stp>
        <stp>IDX_RATIO</stp>
        <stp>6/14/2006</stp>
        <stp>6/14/2006</stp>
        <stp>[Fixed Income  Prices 2004-2009.xlsx]TIPS!R496C44</stp>
        <tr r="AR496" s="1"/>
      </tp>
      <tp>
        <v>1.15316</v>
        <stp/>
        <stp>##V3_BDHV12</stp>
        <stp>912828AF7 Govt</stp>
        <stp>IDX_RATIO</stp>
        <stp>7/17/2007</stp>
        <stp>7/17/2007</stp>
        <stp>[Fixed Income  Prices 2004-2009.xlsx]TIPS!R780C44</stp>
        <tr r="AR780" s="1"/>
      </tp>
      <tp>
        <v>1.0383800000000001</v>
        <stp/>
        <stp>##V3_BDHV12</stp>
        <stp>912828GN4 Govt</stp>
        <stp>IDX_RATIO</stp>
        <stp>3/21/2008</stp>
        <stp>3/21/2008</stp>
        <stp>[Fixed Income  Prices 2004-2009.xlsx]TIPS!R243C40</stp>
        <tr r="AN243" s="1"/>
      </tp>
      <tp>
        <v>1.1096600000000001</v>
        <stp/>
        <stp>##V3_BDHV12</stp>
        <stp>912828AF7 Govt</stp>
        <stp>IDX_RATIO</stp>
        <stp>5/24/2006</stp>
        <stp>5/24/2006</stp>
        <stp>[Fixed Income  Prices 2004-2009.xlsx]TIPS!R481C44</stp>
        <tr r="AR481" s="1"/>
      </tp>
      <tp>
        <v>1.0910500000000001</v>
        <stp/>
        <stp>##V3_BDHV12</stp>
        <stp>912828DH0 Govt</stp>
        <stp>IDX_RATIO</stp>
        <stp>9/13/2007</stp>
        <stp>9/13/2007</stp>
        <stp>[Fixed Income  Prices 2004-2009.xlsx]TIPS!R697C68</stp>
        <tr r="BP697" s="1"/>
      </tp>
      <tp>
        <v>1.0401400000000001</v>
        <stp/>
        <stp>##V3_BDHV12</stp>
        <stp>912828EA4 Govt</stp>
        <stp>IDX_RATIO</stp>
        <stp>3/27/2007</stp>
        <stp>3/27/2007</stp>
        <stp>[Fixed Income  Prices 2004-2009.xlsx]TIPS!R446C72</stp>
        <tr r="BT446" s="1"/>
      </tp>
      <tp>
        <v>1.0799000000000001</v>
        <stp/>
        <stp>##V3_BDHV12</stp>
        <stp>912828AF7 Govt</stp>
        <stp>IDX_RATIO</stp>
        <stp>6/21/2005</stp>
        <stp>6/21/2005</stp>
        <stp>[Fixed Income  Prices 2004-2009.xlsx]TIPS!R241C44</stp>
        <tr r="AR241" s="1"/>
      </tp>
      <tp>
        <v>1.0432999999999999</v>
        <stp/>
        <stp>##V3_BDHV12</stp>
        <stp>912828BD1 Govt</stp>
        <stp>IDX_RATIO</stp>
        <stp>4/26/2005</stp>
        <stp>4/26/2005</stp>
        <stp>[Fixed Income  Prices 2004-2009.xlsx]TIPS!R202C52</stp>
        <tr r="AZ202" s="1"/>
      </tp>
      <tp>
        <v>1.0379400000000001</v>
        <stp/>
        <stp>##V3_BDHV12</stp>
        <stp>912828GN4 Govt</stp>
        <stp>IDX_RATIO</stp>
        <stp>2/24/2009</stp>
        <stp>2/24/2009</stp>
        <stp>[Fixed Income  Prices 2004-2009.xlsx]TIPS!R485C40</stp>
        <tr r="AN485" s="1"/>
      </tp>
      <tp>
        <v>1.0127999999999999</v>
        <stp/>
        <stp>##V3_BDHV12</stp>
        <stp>912828EA4 Govt</stp>
        <stp>IDX_RATIO</stp>
        <stp>2/22/2006</stp>
        <stp>2/22/2006</stp>
        <stp>[Fixed Income  Prices 2004-2009.xlsx]TIPS!R162C72</stp>
        <tr r="BT162" s="1"/>
      </tp>
      <tp>
        <v>1.1006199999999999</v>
        <stp/>
        <stp>##V3_BDHV12</stp>
        <stp>912828BD1 Govt</stp>
        <stp>IDX_RATIO</stp>
        <stp>7/21/2006</stp>
        <stp>7/21/2006</stp>
        <stp>[Fixed Income  Prices 2004-2009.xlsx]TIPS!R523C52</stp>
        <tr r="AZ523" s="1"/>
      </tp>
      <tp>
        <v>1.0694300000000001</v>
        <stp/>
        <stp>##V3_BDHV12</stp>
        <stp>912828AF7 Govt</stp>
        <stp>IDX_RATIO</stp>
        <stp>5/11/2005</stp>
        <stp>5/11/2005</stp>
        <stp>[Fixed Income  Prices 2004-2009.xlsx]TIPS!R213C44</stp>
        <tr r="AR213" s="1"/>
      </tp>
      <tp>
        <v>1.0977399999999999</v>
        <stp/>
        <stp>##V3_BDHV12</stp>
        <stp>9128277J5 Govt</stp>
        <stp>IDX_RATIO</stp>
        <stp>9/15/2005</stp>
        <stp>9/15/2005</stp>
        <stp>[Fixed Income  Prices 2004-2009.xlsx]TIPS!R303C36</stp>
        <tr r="AJ303" s="1"/>
      </tp>
      <tp>
        <v>1.0803400000000001</v>
        <stp/>
        <stp>##V3_BDHV12</stp>
        <stp>912828BD1 Govt</stp>
        <stp>IDX_RATIO</stp>
        <stp>4/10/2006</stp>
        <stp>4/10/2006</stp>
        <stp>[Fixed Income  Prices 2004-2009.xlsx]TIPS!R449C52</stp>
        <tr r="AZ449" s="1"/>
      </tp>
      <tp>
        <v>1.01528</v>
        <stp/>
        <stp>##V3_BDHV12</stp>
        <stp>912828FB1 Govt</stp>
        <stp>IDX_RATIO</stp>
        <stp>1/30/2007</stp>
        <stp>1/30/2007</stp>
        <stp>[Fixed Income  Prices 2004-2009.xlsx]TIPS!R205C32</stp>
        <tr r="AF205" s="1"/>
      </tp>
      <tp>
        <v>1.1304000000000001</v>
        <stp/>
        <stp>##V3_BDHV12</stp>
        <stp>912828AF7 Govt</stp>
        <stp>IDX_RATIO</stp>
        <stp>4/24/2007</stp>
        <stp>4/24/2007</stp>
        <stp>[Fixed Income  Prices 2004-2009.xlsx]TIPS!R720C44</stp>
        <tr r="AR720" s="1"/>
      </tp>
      <tp>
        <v>1.02119</v>
        <stp/>
        <stp>##V3_BDHV12</stp>
        <stp>912828EA4 Govt</stp>
        <stp>IDX_RATIO</stp>
        <stp>1/12/2006</stp>
        <stp>1/12/2006</stp>
        <stp>[Fixed Income  Prices 2004-2009.xlsx]TIPS!R133C72</stp>
        <tr r="BT133" s="1"/>
      </tp>
      <tp>
        <v>1.0403899999999999</v>
        <stp/>
        <stp>##V3_BDHV12</stp>
        <stp>912828FL9 Govt</stp>
        <stp>IDX_RATIO</stp>
        <stp>2/15/2008</stp>
        <stp>2/15/2008</stp>
        <stp>[Fixed Income  Prices 2004-2009.xlsx]TIPS!R421C80</stp>
        <tr r="CB421" s="1"/>
      </tp>
      <tp>
        <v>1.0431699999999999</v>
        <stp/>
        <stp>##V3_BDHV12</stp>
        <stp>912828FL9 Govt</stp>
        <stp>IDX_RATIO</stp>
        <stp>3/16/2009</stp>
        <stp>3/16/2009</stp>
        <stp>[Fixed Income  Prices 2004-2009.xlsx]TIPS!R702C80</stp>
        <tr r="CB702" s="1"/>
      </tp>
      <tp>
        <v>1.0393399999999999</v>
        <stp/>
        <stp>##V3_BDHV12</stp>
        <stp>912828FL9 Govt</stp>
        <stp>IDX_RATIO</stp>
        <stp>1/25/2008</stp>
        <stp>1/25/2008</stp>
        <stp>[Fixed Income  Prices 2004-2009.xlsx]TIPS!R406C80</stp>
        <tr r="CB406" s="1"/>
      </tp>
      <tp>
        <v>1.0587</v>
        <stp/>
        <stp>##V3_BDHV12</stp>
        <stp>912828GN4 Govt</stp>
        <stp>IDX_RATIO</stp>
        <stp>1/14/2009</stp>
        <stp>1/14/2009</stp>
        <stp>[Fixed Income  Prices 2004-2009.xlsx]TIPS!R456C40</stp>
        <tr r="AN456" s="1"/>
      </tp>
      <tp>
        <v>1.06839</v>
        <stp/>
        <stp>##V3_BDHV12</stp>
        <stp>912828GD6 Govt</stp>
        <stp>IDX_RATIO</stp>
        <stp>8/28/2009</stp>
        <stp>8/28/2009</stp>
        <stp>[Fixed Income  Prices 2004-2009.xlsx]TIPS!R691C84</stp>
        <tr r="CF691" s="1"/>
      </tp>
      <tp>
        <v>1.09108</v>
        <stp/>
        <stp>##V3_BDHV12</stp>
        <stp>912828DH0 Govt</stp>
        <stp>IDX_RATIO</stp>
        <stp>9/10/2007</stp>
        <stp>9/10/2007</stp>
        <stp>[Fixed Income  Prices 2004-2009.xlsx]TIPS!R694C68</stp>
        <tr r="BP694" s="1"/>
      </tp>
      <tp>
        <v>1.00603</v>
        <stp/>
        <stp>##V3_BDHV12</stp>
        <stp>912810FR4 Govt</stp>
        <stp>IDX_RATIO</stp>
        <stp>11/11/2004</stp>
        <stp>11/11/2004</stp>
        <stp>[Fixed Income  Prices 2004-2009.xlsx]TIPS!R81C108</stp>
        <tr r="DD81" s="1"/>
      </tp>
      <tp>
        <v>1.04003</v>
        <stp/>
        <stp>##V3_BDHV12</stp>
        <stp>912828EA4 Govt</stp>
        <stp>IDX_RATIO</stp>
        <stp>3/26/2007</stp>
        <stp>3/26/2007</stp>
        <stp>[Fixed Income  Prices 2004-2009.xlsx]TIPS!R445C72</stp>
        <tr r="BT445" s="1"/>
      </tp>
      <tp>
        <v>1.0968</v>
        <stp/>
        <stp>##V3_BDHV12</stp>
        <stp>912828BD1 Govt</stp>
        <stp>IDX_RATIO</stp>
        <stp>6/30/2006</stp>
        <stp>6/30/2006</stp>
        <stp>[Fixed Income  Prices 2004-2009.xlsx]TIPS!R508C52</stp>
        <tr r="AZ508" s="1"/>
      </tp>
      <tp>
        <v>1.0796600000000001</v>
        <stp/>
        <stp>##V3_BDHV12</stp>
        <stp>912828AF7 Govt</stp>
        <stp>IDX_RATIO</stp>
        <stp>6/20/2005</stp>
        <stp>6/20/2005</stp>
        <stp>[Fixed Income  Prices 2004-2009.xlsx]TIPS!R240C44</stp>
        <tr r="AR240" s="1"/>
      </tp>
      <tp>
        <v>1.0435000000000001</v>
        <stp/>
        <stp>##V3_BDHV12</stp>
        <stp>912828BD1 Govt</stp>
        <stp>IDX_RATIO</stp>
        <stp>4/27/2005</stp>
        <stp>4/27/2005</stp>
        <stp>[Fixed Income  Prices 2004-2009.xlsx]TIPS!R203C52</stp>
        <tr r="AZ203" s="1"/>
      </tp>
      <tp>
        <v>1.0185200000000001</v>
        <stp/>
        <stp>##V3_BDHV12</stp>
        <stp>912828DH0 Govt</stp>
        <stp>IDX_RATIO</stp>
        <stp>8/26/2005</stp>
        <stp>8/26/2005</stp>
        <stp>[Fixed Income  Prices 2004-2009.xlsx]TIPS!R164C68</stp>
        <tr r="BP164" s="1"/>
      </tp>
      <tp>
        <v>1.03755</v>
        <stp/>
        <stp>##V3_BDHV12</stp>
        <stp>912828GN4 Govt</stp>
        <stp>IDX_RATIO</stp>
        <stp>2/25/2009</stp>
        <stp>2/25/2009</stp>
        <stp>[Fixed Income  Prices 2004-2009.xlsx]TIPS!R486C40</stp>
        <tr r="AN486" s="1"/>
      </tp>
      <tp>
        <v>1.0126599999999999</v>
        <stp/>
        <stp>##V3_BDHV12</stp>
        <stp>912828EA4 Govt</stp>
        <stp>IDX_RATIO</stp>
        <stp>2/23/2006</stp>
        <stp>2/23/2006</stp>
        <stp>[Fixed Income  Prices 2004-2009.xlsx]TIPS!R163C72</stp>
        <tr r="BT163" s="1"/>
      </tp>
      <tp>
        <v>1.1450499999999999</v>
        <stp/>
        <stp>##V3_BDHV12</stp>
        <stp>9128277J5 Govt</stp>
        <stp>IDX_RATIO</stp>
        <stp>9/22/2006</stp>
        <stp>9/22/2006</stp>
        <stp>[Fixed Income  Prices 2004-2009.xlsx]TIPS!R568C36</stp>
        <tr r="AJ568" s="1"/>
      </tp>
      <tp>
        <v>1.1004499999999999</v>
        <stp/>
        <stp>##V3_BDHV12</stp>
        <stp>912828BD1 Govt</stp>
        <stp>IDX_RATIO</stp>
        <stp>7/20/2006</stp>
        <stp>7/20/2006</stp>
        <stp>[Fixed Income  Prices 2004-2009.xlsx]TIPS!R522C52</stp>
        <tr r="AZ522" s="1"/>
      </tp>
      <tp>
        <v>1.0691600000000001</v>
        <stp/>
        <stp>##V3_BDHV12</stp>
        <stp>912828AF7 Govt</stp>
        <stp>IDX_RATIO</stp>
        <stp>5/10/2005</stp>
        <stp>5/10/2005</stp>
        <stp>[Fixed Income  Prices 2004-2009.xlsx]TIPS!R212C44</stp>
        <tr r="AR212" s="1"/>
      </tp>
      <tp>
        <v>1.0804100000000001</v>
        <stp/>
        <stp>##V3_BDHV12</stp>
        <stp>912828BD1 Govt</stp>
        <stp>IDX_RATIO</stp>
        <stp>4/11/2006</stp>
        <stp>4/11/2006</stp>
        <stp>[Fixed Income  Prices 2004-2009.xlsx]TIPS!R450C52</stp>
        <tr r="AZ450" s="1"/>
      </tp>
      <tp>
        <v>1.0975699999999999</v>
        <stp/>
        <stp>##V3_BDHV12</stp>
        <stp>9128277J5 Govt</stp>
        <stp>IDX_RATIO</stp>
        <stp>9/14/2005</stp>
        <stp>9/14/2005</stp>
        <stp>[Fixed Income  Prices 2004-2009.xlsx]TIPS!R302C36</stp>
        <tr r="AJ302" s="1"/>
      </tp>
      <tp>
        <v>1.12317</v>
        <stp/>
        <stp>##V3_BDHV12</stp>
        <stp>912828BD1 Govt</stp>
        <stp>IDX_RATIO</stp>
        <stp>6/22/2007</stp>
        <stp>6/22/2007</stp>
        <stp>[Fixed Income  Prices 2004-2009.xlsx]TIPS!R763C52</stp>
        <tr r="AZ763" s="1"/>
      </tp>
      <tp>
        <v>1.0209299999999999</v>
        <stp/>
        <stp>##V3_BDHV12</stp>
        <stp>912828EA4 Govt</stp>
        <stp>IDX_RATIO</stp>
        <stp>1/13/2006</stp>
        <stp>1/13/2006</stp>
        <stp>[Fixed Income  Prices 2004-2009.xlsx]TIPS!R134C72</stp>
        <tr r="BT134" s="1"/>
      </tp>
      <tp>
        <v>1.0152300000000001</v>
        <stp/>
        <stp>##V3_BDHV12</stp>
        <stp>912828FB1 Govt</stp>
        <stp>IDX_RATIO</stp>
        <stp>1/31/2007</stp>
        <stp>1/31/2007</stp>
        <stp>[Fixed Income  Prices 2004-2009.xlsx]TIPS!R206C32</stp>
        <tr r="AF206" s="1"/>
      </tp>
      <tp>
        <v>1.1306</v>
        <stp/>
        <stp>##V3_BDHV12</stp>
        <stp>912828AF7 Govt</stp>
        <stp>IDX_RATIO</stp>
        <stp>4/25/2007</stp>
        <stp>4/25/2007</stp>
        <stp>[Fixed Income  Prices 2004-2009.xlsx]TIPS!R721C44</stp>
        <tr r="AR721" s="1"/>
      </tp>
      <tp>
        <v>1.0404199999999999</v>
        <stp/>
        <stp>##V3_BDHV12</stp>
        <stp>912828FL9 Govt</stp>
        <stp>IDX_RATIO</stp>
        <stp>2/14/2008</stp>
        <stp>2/14/2008</stp>
        <stp>[Fixed Income  Prices 2004-2009.xlsx]TIPS!R420C80</stp>
        <tr r="CB420" s="1"/>
      </tp>
      <tp>
        <v>1.04332</v>
        <stp/>
        <stp>##V3_BDHV12</stp>
        <stp>912828FL9 Govt</stp>
        <stp>IDX_RATIO</stp>
        <stp>3/17/2009</stp>
        <stp>3/17/2009</stp>
        <stp>[Fixed Income  Prices 2004-2009.xlsx]TIPS!R703C80</stp>
        <tr r="CB703" s="1"/>
      </tp>
      <tp>
        <v>1.03914</v>
        <stp/>
        <stp>##V3_BDHV12</stp>
        <stp>912828FL9 Govt</stp>
        <stp>IDX_RATIO</stp>
        <stp>1/24/2008</stp>
        <stp>1/24/2008</stp>
        <stp>[Fixed Income  Prices 2004-2009.xlsx]TIPS!R405C80</stp>
        <tr r="CB405" s="1"/>
      </tp>
      <tp>
        <v>1.1159600000000001</v>
        <stp/>
        <stp>##V3_BDHV12</stp>
        <stp>912828AF7 Govt</stp>
        <stp>IDX_RATIO</stp>
        <stp>6/16/2006</stp>
        <stp>6/16/2006</stp>
        <stp>[Fixed Income  Prices 2004-2009.xlsx]TIPS!R498C44</stp>
        <tr r="AR498" s="1"/>
      </tp>
      <tp>
        <v>1.0222800000000001</v>
        <stp/>
        <stp>##V3_BDHV12</stp>
        <stp>912828HN3 Govt</stp>
        <stp>IDX_RATIO</stp>
        <stp>1/19/2009</stp>
        <stp>1/19/2009</stp>
        <stp>[Fixed Income  Prices 2004-2009.xlsx]TIPS!R272C92</stp>
        <tr r="CN272" s="1"/>
      </tp>
      <tp>
        <v>1.0580400000000001</v>
        <stp/>
        <stp>##V3_BDHV12</stp>
        <stp>912828GN4 Govt</stp>
        <stp>IDX_RATIO</stp>
        <stp>1/15/2009</stp>
        <stp>1/15/2009</stp>
        <stp>[Fixed Income  Prices 2004-2009.xlsx]TIPS!R457C40</stp>
        <tr r="AN457" s="1"/>
      </tp>
      <tp>
        <v>1.11005</v>
        <stp/>
        <stp>##V3_BDHV12</stp>
        <stp>912828AF7 Govt</stp>
        <stp>IDX_RATIO</stp>
        <stp>5/26/2006</stp>
        <stp>5/26/2006</stp>
        <stp>[Fixed Income  Prices 2004-2009.xlsx]TIPS!R483C44</stp>
        <tr r="AR483" s="1"/>
      </tp>
      <tp>
        <v>1.09107</v>
        <stp/>
        <stp>##V3_BDHV12</stp>
        <stp>912828DH0 Govt</stp>
        <stp>IDX_RATIO</stp>
        <stp>9/11/2007</stp>
        <stp>9/11/2007</stp>
        <stp>[Fixed Income  Prices 2004-2009.xlsx]TIPS!R695C68</stp>
        <tr r="BP695" s="1"/>
      </tp>
      <tp>
        <v>0.99097999999999997</v>
        <stp/>
        <stp>##V3_BDHV12</stp>
        <stp>912810PZ5 Govt</stp>
        <stp>IDX_RATIO</stp>
        <stp>6/4/2009</stp>
        <stp>6/4/2009</stp>
        <stp>[Fixed Income  Prices 2004-2009.xlsx]TIPS!R97C120</stp>
        <tr r="DP97" s="1"/>
      </tp>
      <tp>
        <v>0.99131000000000002</v>
        <stp/>
        <stp>##V3_BDHV12</stp>
        <stp>912810PZ5 Govt</stp>
        <stp>IDX_RATIO</stp>
        <stp>6/8/2009</stp>
        <stp>6/8/2009</stp>
        <stp>[Fixed Income  Prices 2004-2009.xlsx]TIPS!R99C120</stp>
        <tr r="DP99" s="1"/>
      </tp>
      <tp>
        <v>0.99080999999999997</v>
        <stp/>
        <stp>##V3_BDHV12</stp>
        <stp>912810PZ5 Govt</stp>
        <stp>IDX_RATIO</stp>
        <stp>6/2/2009</stp>
        <stp>6/2/2009</stp>
        <stp>[Fixed Income  Prices 2004-2009.xlsx]TIPS!R95C120</stp>
        <tr r="DP95" s="1"/>
      </tp>
      <tp>
        <v>0.99073</v>
        <stp/>
        <stp>##V3_BDHV12</stp>
        <stp>912810PZ5 Govt</stp>
        <stp>IDX_RATIO</stp>
        <stp>6/1/2009</stp>
        <stp>6/1/2009</stp>
        <stp>[Fixed Income  Prices 2004-2009.xlsx]TIPS!R94C120</stp>
        <tr r="DP94" s="1"/>
      </tp>
      <tp>
        <v>0.99089000000000005</v>
        <stp/>
        <stp>##V3_BDHV12</stp>
        <stp>912810PZ5 Govt</stp>
        <stp>IDX_RATIO</stp>
        <stp>6/3/2009</stp>
        <stp>6/3/2009</stp>
        <stp>[Fixed Income  Prices 2004-2009.xlsx]TIPS!R96C120</stp>
        <tr r="DP96" s="1"/>
      </tp>
      <tp>
        <v>0.99106000000000005</v>
        <stp/>
        <stp>##V3_BDHV12</stp>
        <stp>912810PZ5 Govt</stp>
        <stp>IDX_RATIO</stp>
        <stp>6/5/2009</stp>
        <stp>6/5/2009</stp>
        <stp>[Fixed Income  Prices 2004-2009.xlsx]TIPS!R98C120</stp>
        <tr r="DP98" s="1"/>
      </tp>
      <tp t="e">
        <v>#N/A</v>
        <stp/>
        <stp>##V3_BDHV12</stp>
        <stp>912833DE Govt</stp>
        <stp>YLD_YTM_ASK</stp>
        <stp>20070803</stp>
        <stp>20071026</stp>
        <stp>[Fixed Income  Prices 2004-2009.xlsx]STRIP Yield Curve!R109C7</stp>
        <stp>Days=N</stp>
        <stp>Fill=B</stp>
        <stp>Sort=D</stp>
        <stp>Per=cW</stp>
        <stp>Dts=H</stp>
        <stp>cols=1;rows=13</stp>
        <tr r="G109" s="4"/>
      </tp>
      <tp t="e">
        <v>#N/A</v>
        <stp/>
        <stp>##V3_BDHV12</stp>
        <stp>912828JW1 GOVT</stp>
        <stp>PX_DIRTY_MID</stp>
        <stp>7/23/2004</stp>
        <stp>11/19/2009</stp>
        <stp>[Fixed Income  Prices 2004-2009.xlsx]BONDS DIRTY PRICE!R4C30</stp>
        <stp>cols=2;rows=238</stp>
        <tr r="AD4" s="2"/>
      </tp>
      <tp>
        <v>1.0049999999999999</v>
        <stp/>
        <stp>##V3_BDHV12</stp>
        <stp>912810FR4 Govt</stp>
        <stp>IDX_RATIO</stp>
        <stp>10/13/2004</stp>
        <stp>10/13/2004</stp>
        <stp>[Fixed Income  Prices 2004-2009.xlsx]TIPS!R60C108</stp>
        <tr r="DD60" s="1"/>
      </tp>
      <tp>
        <v>1.1910499999999999</v>
        <stp/>
        <stp>##V3_BDHV12</stp>
        <stp>9128277J5 Govt</stp>
        <stp>IDX_RATIO</stp>
        <stp>4/21/2008</stp>
        <stp>4/21/2008</stp>
        <stp>[Fixed Income  Prices 2004-2009.xlsx]TIPS!R978C36</stp>
        <tr r="AJ978" s="1"/>
      </tp>
      <tp>
        <v>1.0083599999999999</v>
        <stp/>
        <stp>##V3_BDHV12</stp>
        <stp>912828HN3 Govt</stp>
        <stp>IDX_RATIO</stp>
        <stp>2/16/2009</stp>
        <stp>2/16/2009</stp>
        <stp>[Fixed Income  Prices 2004-2009.xlsx]TIPS!R292C92</stp>
        <tr r="CN292" s="1"/>
      </tp>
      <tp>
        <v>1.10867</v>
        <stp/>
        <stp>##V3_BDHV12</stp>
        <stp>912828AF7 Govt</stp>
        <stp>IDX_RATIO</stp>
        <stp>5/19/2006</stp>
        <stp>5/19/2006</stp>
        <stp>[Fixed Income  Prices 2004-2009.xlsx]TIPS!R478C44</stp>
        <tr r="AR478" s="1"/>
      </tp>
      <tp>
        <v>1.0184</v>
        <stp/>
        <stp>##V3_BDHV12</stp>
        <stp>912828DH0 Govt</stp>
        <stp>IDX_RATIO</stp>
        <stp>8/19/2005</stp>
        <stp>8/19/2005</stp>
        <stp>[Fixed Income  Prices 2004-2009.xlsx]TIPS!R159C68</stp>
        <tr r="BP159" s="1"/>
      </tp>
      <tp>
        <v>1.03932</v>
        <stp/>
        <stp>##V3_BDHV12</stp>
        <stp>912828EA4 Govt</stp>
        <stp>IDX_RATIO</stp>
        <stp>3/19/2007</stp>
        <stp>3/19/2007</stp>
        <stp>[Fixed Income  Prices 2004-2009.xlsx]TIPS!R440C72</stp>
        <tr r="BT440" s="1"/>
      </tp>
      <tp>
        <v>1.0585899999999999</v>
        <stp/>
        <stp>##V3_BDHV12</stp>
        <stp>912828BD1 Govt</stp>
        <stp>IDX_RATIO</stp>
        <stp>7/28/2005</stp>
        <stp>7/28/2005</stp>
        <stp>[Fixed Income  Prices 2004-2009.xlsx]TIPS!R268C52</stp>
        <tr r="AZ268" s="1"/>
      </tp>
      <tp>
        <v>1.0204899999999999</v>
        <stp/>
        <stp>##V3_BDHV12</stp>
        <stp>912828GD6 Govt</stp>
        <stp>IDX_RATIO</stp>
        <stp>6/11/2007</stp>
        <stp>6/11/2007</stp>
        <stp>[Fixed Income  Prices 2004-2009.xlsx]TIPS!R112C84</stp>
        <tr r="CF112" s="1"/>
      </tp>
      <tp>
        <v>1.11974</v>
        <stp/>
        <stp>##V3_BDHV12</stp>
        <stp>912828AF7 Govt</stp>
        <stp>IDX_RATIO</stp>
        <stp>6/28/2006</stp>
        <stp>6/28/2006</stp>
        <stp>[Fixed Income  Prices 2004-2009.xlsx]TIPS!R506C44</stp>
        <tr r="AR506" s="1"/>
      </tp>
      <tp>
        <v>0.99951000000000001</v>
        <stp/>
        <stp>##V3_BDHV12</stp>
        <stp>912828JE1 Govt</stp>
        <stp>IDX_RATIO</stp>
        <stp>9/15/2009</stp>
        <stp>9/15/2009</stp>
        <stp>[Fixed Income  Prices 2004-2009.xlsx]TIPS!R312C96</stp>
        <tr r="CR312" s="1"/>
      </tp>
      <tp>
        <v>1.13422</v>
        <stp/>
        <stp>##V3_BDHV12</stp>
        <stp>912828DH0 Govt</stp>
        <stp>IDX_RATIO</stp>
        <stp>7/31/2008</stp>
        <stp>7/31/2008</stp>
        <stp>[Fixed Income  Prices 2004-2009.xlsx]TIPS!R927C68</stp>
        <tr r="BP927" s="1"/>
      </tp>
      <tp>
        <v>1.12256</v>
        <stp/>
        <stp>##V3_BDHV12</stp>
        <stp>912828DH0 Govt</stp>
        <stp>IDX_RATIO</stp>
        <stp>6/20/2008</stp>
        <stp>6/20/2008</stp>
        <stp>[Fixed Income  Prices 2004-2009.xlsx]TIPS!R898C68</stp>
        <tr r="BP898" s="1"/>
      </tp>
      <tp>
        <v>1.0178100000000001</v>
        <stp/>
        <stp>##V3_BDHV12</stp>
        <stp>912828HN3 Govt</stp>
        <stp>IDX_RATIO</stp>
        <stp>1/26/2009</stp>
        <stp>1/26/2009</stp>
        <stp>[Fixed Income  Prices 2004-2009.xlsx]TIPS!R277C92</stp>
        <tr r="CN277" s="1"/>
      </tp>
      <tp>
        <v>1.0876999999999999</v>
        <stp/>
        <stp>##V3_BDHV12</stp>
        <stp>912828GD6 Govt</stp>
        <stp>IDX_RATIO</stp>
        <stp>9/15/2008</stp>
        <stp>9/15/2008</stp>
        <stp>[Fixed Income  Prices 2004-2009.xlsx]TIPS!R442C84</stp>
        <tr r="CF442" s="1"/>
      </tp>
      <tp>
        <v>1.1084700000000001</v>
        <stp/>
        <stp>##V3_BDHV12</stp>
        <stp>912828AF7 Govt</stp>
        <stp>IDX_RATIO</stp>
        <stp>5/18/2006</stp>
        <stp>5/18/2006</stp>
        <stp>[Fixed Income  Prices 2004-2009.xlsx]TIPS!R477C44</stp>
        <tr r="AR477" s="1"/>
      </tp>
      <tp>
        <v>1.0079899999999999</v>
        <stp/>
        <stp>##V3_BDHV12</stp>
        <stp>912828HN3 Govt</stp>
        <stp>IDX_RATIO</stp>
        <stp>2/17/2009</stp>
        <stp>2/17/2009</stp>
        <stp>[Fixed Income  Prices 2004-2009.xlsx]TIPS!R293C92</stp>
        <tr r="CN293" s="1"/>
      </tp>
      <tp>
        <v>1.0183800000000001</v>
        <stp/>
        <stp>##V3_BDHV12</stp>
        <stp>912828DH0 Govt</stp>
        <stp>IDX_RATIO</stp>
        <stp>8/18/2005</stp>
        <stp>8/18/2005</stp>
        <stp>[Fixed Income  Prices 2004-2009.xlsx]TIPS!R158C68</stp>
        <tr r="BP158" s="1"/>
      </tp>
      <tp>
        <v>1.0585599999999999</v>
        <stp/>
        <stp>##V3_BDHV12</stp>
        <stp>912828BD1 Govt</stp>
        <stp>IDX_RATIO</stp>
        <stp>7/29/2005</stp>
        <stp>7/29/2005</stp>
        <stp>[Fixed Income  Prices 2004-2009.xlsx]TIPS!R269C52</stp>
        <tr r="AZ269" s="1"/>
      </tp>
      <tp>
        <v>1.1200600000000001</v>
        <stp/>
        <stp>##V3_BDHV12</stp>
        <stp>912828AF7 Govt</stp>
        <stp>IDX_RATIO</stp>
        <stp>6/29/2006</stp>
        <stp>6/29/2006</stp>
        <stp>[Fixed Income  Prices 2004-2009.xlsx]TIPS!R507C44</stp>
        <tr r="AR507" s="1"/>
      </tp>
      <tp>
        <v>0.99956</v>
        <stp/>
        <stp>##V3_BDHV12</stp>
        <stp>912828JE1 Govt</stp>
        <stp>IDX_RATIO</stp>
        <stp>9/14/2009</stp>
        <stp>9/14/2009</stp>
        <stp>[Fixed Income  Prices 2004-2009.xlsx]TIPS!R311C96</stp>
        <tr r="CR311" s="1"/>
      </tp>
      <tp>
        <v>1.13391</v>
        <stp/>
        <stp>##V3_BDHV12</stp>
        <stp>912828DH0 Govt</stp>
        <stp>IDX_RATIO</stp>
        <stp>7/30/2008</stp>
        <stp>7/30/2008</stp>
        <stp>[Fixed Income  Prices 2004-2009.xlsx]TIPS!R926C68</stp>
        <tr r="BP926" s="1"/>
      </tp>
      <tp>
        <v>1.0651600000000001</v>
        <stp/>
        <stp>##V3_BDHV12</stp>
        <stp>912828GD6 Govt</stp>
        <stp>IDX_RATIO</stp>
        <stp>8/17/2009</stp>
        <stp>8/17/2009</stp>
        <stp>[Fixed Income  Prices 2004-2009.xlsx]TIPS!R682C84</stp>
        <tr r="CF682" s="1"/>
      </tp>
      <tp>
        <v>1.0171699999999999</v>
        <stp/>
        <stp>##V3_BDHV12</stp>
        <stp>912828HN3 Govt</stp>
        <stp>IDX_RATIO</stp>
        <stp>1/27/2009</stp>
        <stp>1/27/2009</stp>
        <stp>[Fixed Income  Prices 2004-2009.xlsx]TIPS!R278C92</stp>
        <tr r="CN278" s="1"/>
      </tp>
      <tp>
        <v>1.08789</v>
        <stp/>
        <stp>##V3_BDHV12</stp>
        <stp>912828GD6 Govt</stp>
        <stp>IDX_RATIO</stp>
        <stp>9/16/2008</stp>
        <stp>9/16/2008</stp>
        <stp>[Fixed Income  Prices 2004-2009.xlsx]TIPS!R443C84</stp>
        <tr r="CF443" s="1"/>
      </tp>
      <tp>
        <v>1.1120700000000001</v>
        <stp/>
        <stp>##V3_BDHV12</stp>
        <stp>912828DH0 Govt</stp>
        <stp>IDX_RATIO</stp>
        <stp>5/12/2008</stp>
        <stp>5/12/2008</stp>
        <stp>[Fixed Income  Prices 2004-2009.xlsx]TIPS!R869C68</stp>
        <tr r="BP869" s="1"/>
      </tp>
      <tp>
        <v>1.04026</v>
        <stp/>
        <stp>##V3_BDHV12</stp>
        <stp>912828GN4 Govt</stp>
        <stp>IDX_RATIO</stp>
        <stp>2/18/2009</stp>
        <stp>2/18/2009</stp>
        <stp>[Fixed Income  Prices 2004-2009.xlsx]TIPS!R481C40</stp>
        <tr r="AN481" s="1"/>
      </tp>
      <tp>
        <v>1.0209299999999999</v>
        <stp/>
        <stp>##V3_BDHV12</stp>
        <stp>912828GD6 Govt</stp>
        <stp>IDX_RATIO</stp>
        <stp>6/13/2007</stp>
        <stp>6/13/2007</stp>
        <stp>[Fixed Income  Prices 2004-2009.xlsx]TIPS!R114C84</stp>
        <tr r="CF114" s="1"/>
      </tp>
      <tp>
        <v>0.99939999999999996</v>
        <stp/>
        <stp>##V3_BDHV12</stp>
        <stp>912828JE1 Govt</stp>
        <stp>IDX_RATIO</stp>
        <stp>9/17/2009</stp>
        <stp>9/17/2009</stp>
        <stp>[Fixed Income  Prices 2004-2009.xlsx]TIPS!R314C96</stp>
        <tr r="CR314" s="1"/>
      </tp>
      <tp>
        <v>1.1001099999999999</v>
        <stp/>
        <stp>##V3_BDHV12</stp>
        <stp>9128277J5 Govt</stp>
        <stp>IDX_RATIO</stp>
        <stp>9/29/2005</stp>
        <stp>9/29/2005</stp>
        <stp>[Fixed Income  Prices 2004-2009.xlsx]TIPS!R313C36</stp>
        <tr r="AJ313" s="1"/>
      </tp>
      <tp>
        <v>1.1292</v>
        <stp/>
        <stp>##V3_BDHV12</stp>
        <stp>912828AF7 Govt</stp>
        <stp>IDX_RATIO</stp>
        <stp>4/18/2007</stp>
        <stp>4/18/2007</stp>
        <stp>[Fixed Income  Prices 2004-2009.xlsx]TIPS!R716C44</stp>
        <tr r="AR716" s="1"/>
      </tp>
      <tp>
        <v>1.04006</v>
        <stp/>
        <stp>##V3_BDHV12</stp>
        <stp>912828FL9 Govt</stp>
        <stp>IDX_RATIO</stp>
        <stp>2/29/2008</stp>
        <stp>2/29/2008</stp>
        <stp>[Fixed Income  Prices 2004-2009.xlsx]TIPS!R431C80</stp>
        <tr r="CB431" s="1"/>
      </tp>
      <tp>
        <v>1.0419</v>
        <stp/>
        <stp>##V3_BDHV12</stp>
        <stp>912828BD1 Govt</stp>
        <stp>IDX_RATIO</stp>
        <stp>4/19/2005</stp>
        <stp>4/19/2005</stp>
        <stp>[Fixed Income  Prices 2004-2009.xlsx]TIPS!R197C52</stp>
        <tr r="AZ197" s="1"/>
      </tp>
      <tp>
        <v>1.0494699999999999</v>
        <stp/>
        <stp>##V3_BDHV12</stp>
        <stp>912828GN4 Govt</stp>
        <stp>IDX_RATIO</stp>
        <stp>1/28/2009</stp>
        <stp>1/28/2009</stp>
        <stp>[Fixed Income  Prices 2004-2009.xlsx]TIPS!R466C40</stp>
        <tr r="AN466" s="1"/>
      </tp>
      <tp>
        <v>1.06427</v>
        <stp/>
        <stp>##V3_BDHV12</stp>
        <stp>912828GD6 Govt</stp>
        <stp>IDX_RATIO</stp>
        <stp>8/14/2009</stp>
        <stp>8/14/2009</stp>
        <stp>[Fixed Income  Prices 2004-2009.xlsx]TIPS!R681C84</stp>
        <tr r="CF681" s="1"/>
      </tp>
      <tp>
        <v>1.1912799999999999</v>
        <stp/>
        <stp>##V3_BDHV12</stp>
        <stp>9128277J5 Govt</stp>
        <stp>IDX_RATIO</stp>
        <stp>4/23/2008</stp>
        <stp>4/23/2008</stp>
        <stp>[Fixed Income  Prices 2004-2009.xlsx]TIPS!R980C36</stp>
        <tr r="AJ980" s="1"/>
      </tp>
      <tp>
        <v>1.0880799999999999</v>
        <stp/>
        <stp>##V3_BDHV12</stp>
        <stp>912828GD6 Govt</stp>
        <stp>IDX_RATIO</stp>
        <stp>9/17/2008</stp>
        <stp>9/17/2008</stp>
        <stp>[Fixed Income  Prices 2004-2009.xlsx]TIPS!R444C84</stp>
        <tr r="CF444" s="1"/>
      </tp>
      <tp>
        <v>1.1911700000000001</v>
        <stp/>
        <stp>##V3_BDHV12</stp>
        <stp>9128277J5 Govt</stp>
        <stp>IDX_RATIO</stp>
        <stp>4/22/2008</stp>
        <stp>4/22/2008</stp>
        <stp>[Fixed Income  Prices 2004-2009.xlsx]TIPS!R979C36</stp>
        <tr r="AJ979" s="1"/>
      </tp>
      <tp>
        <v>1.0398700000000001</v>
        <stp/>
        <stp>##V3_BDHV12</stp>
        <stp>912828GN4 Govt</stp>
        <stp>IDX_RATIO</stp>
        <stp>2/19/2009</stp>
        <stp>2/19/2009</stp>
        <stp>[Fixed Income  Prices 2004-2009.xlsx]TIPS!R482C40</stp>
        <tr r="AN482" s="1"/>
      </tp>
      <tp>
        <v>1.1123799999999999</v>
        <stp/>
        <stp>##V3_BDHV12</stp>
        <stp>912828DH0 Govt</stp>
        <stp>IDX_RATIO</stp>
        <stp>5/13/2008</stp>
        <stp>5/13/2008</stp>
        <stp>[Fixed Income  Prices 2004-2009.xlsx]TIPS!R870C68</stp>
        <tr r="BP870" s="1"/>
      </tp>
      <tp>
        <v>1.02071</v>
        <stp/>
        <stp>##V3_BDHV12</stp>
        <stp>912828GD6 Govt</stp>
        <stp>IDX_RATIO</stp>
        <stp>6/12/2007</stp>
        <stp>6/12/2007</stp>
        <stp>[Fixed Income  Prices 2004-2009.xlsx]TIPS!R113C84</stp>
        <tr r="CF113" s="1"/>
      </tp>
      <tp>
        <v>0.99944999999999995</v>
        <stp/>
        <stp>##V3_BDHV12</stp>
        <stp>912828JE1 Govt</stp>
        <stp>IDX_RATIO</stp>
        <stp>9/16/2009</stp>
        <stp>9/16/2009</stp>
        <stp>[Fixed Income  Prices 2004-2009.xlsx]TIPS!R313C96</stp>
        <tr r="CR313" s="1"/>
      </tp>
      <tp>
        <v>1.0999399999999999</v>
        <stp/>
        <stp>##V3_BDHV12</stp>
        <stp>9128277J5 Govt</stp>
        <stp>IDX_RATIO</stp>
        <stp>9/28/2005</stp>
        <stp>9/28/2005</stp>
        <stp>[Fixed Income  Prices 2004-2009.xlsx]TIPS!R312C36</stp>
        <tr r="AJ312" s="1"/>
      </tp>
      <tp>
        <v>1.1294</v>
        <stp/>
        <stp>##V3_BDHV12</stp>
        <stp>912828AF7 Govt</stp>
        <stp>IDX_RATIO</stp>
        <stp>4/19/2007</stp>
        <stp>4/19/2007</stp>
        <stp>[Fixed Income  Prices 2004-2009.xlsx]TIPS!R717C44</stp>
        <tr r="AR717" s="1"/>
      </tp>
      <tp>
        <v>1.0379499999999999</v>
        <stp/>
        <stp>##V3_BDHV12</stp>
        <stp>912828FL9 Govt</stp>
        <stp>IDX_RATIO</stp>
        <stp>1/18/2008</stp>
        <stp>1/18/2008</stp>
        <stp>[Fixed Income  Prices 2004-2009.xlsx]TIPS!R401C80</stp>
        <tr r="CB401" s="1"/>
      </tp>
      <tp>
        <v>1.0400799999999999</v>
        <stp/>
        <stp>##V3_BDHV12</stp>
        <stp>912828FL9 Govt</stp>
        <stp>IDX_RATIO</stp>
        <stp>2/28/2008</stp>
        <stp>2/28/2008</stp>
        <stp>[Fixed Income  Prices 2004-2009.xlsx]TIPS!R430C80</stp>
        <tr r="CB430" s="1"/>
      </tp>
      <tp>
        <v>1.0417000000000001</v>
        <stp/>
        <stp>##V3_BDHV12</stp>
        <stp>912828BD1 Govt</stp>
        <stp>IDX_RATIO</stp>
        <stp>4/18/2005</stp>
        <stp>4/18/2005</stp>
        <stp>[Fixed Income  Prices 2004-2009.xlsx]TIPS!R196C52</stp>
        <tr r="AZ196" s="1"/>
      </tp>
      <tp>
        <v>1.04881</v>
        <stp/>
        <stp>##V3_BDHV12</stp>
        <stp>912828GN4 Govt</stp>
        <stp>IDX_RATIO</stp>
        <stp>1/29/2009</stp>
        <stp>1/29/2009</stp>
        <stp>[Fixed Income  Prices 2004-2009.xlsx]TIPS!R467C40</stp>
        <tr r="AN467" s="1"/>
      </tp>
      <tp>
        <v>1.12324</v>
        <stp/>
        <stp>##V3_BDHV12</stp>
        <stp>912828DH0 Govt</stp>
        <stp>IDX_RATIO</stp>
        <stp>6/23/2008</stp>
        <stp>6/23/2008</stp>
        <stp>[Fixed Income  Prices 2004-2009.xlsx]TIPS!R899C68</stp>
        <tr r="BP899" s="1"/>
      </tp>
      <tp>
        <v>1.00986</v>
        <stp/>
        <stp>##V3_BDHV12</stp>
        <stp>912828HN3 Govt</stp>
        <stp>IDX_RATIO</stp>
        <stp>2/12/2009</stp>
        <stp>2/12/2009</stp>
        <stp>[Fixed Income  Prices 2004-2009.xlsx]TIPS!R290C92</stp>
        <tr r="CN290" s="1"/>
      </tp>
      <tp>
        <v>1.1447099999999999</v>
        <stp/>
        <stp>##V3_BDHV12</stp>
        <stp>9128277J5 Govt</stp>
        <stp>IDX_RATIO</stp>
        <stp>9/19/2006</stp>
        <stp>9/19/2006</stp>
        <stp>[Fixed Income  Prices 2004-2009.xlsx]TIPS!R565C36</stp>
        <tr r="AJ565" s="1"/>
      </tp>
      <tp>
        <v>1.06369</v>
        <stp/>
        <stp>##V3_BDHV12</stp>
        <stp>912828GD6 Govt</stp>
        <stp>IDX_RATIO</stp>
        <stp>8/12/2009</stp>
        <stp>8/12/2009</stp>
        <stp>[Fixed Income  Prices 2004-2009.xlsx]TIPS!R679C84</stp>
        <tr r="CF679" s="1"/>
      </tp>
      <tp>
        <v>1.11269</v>
        <stp/>
        <stp>##V3_BDHV12</stp>
        <stp>912828DH0 Govt</stp>
        <stp>IDX_RATIO</stp>
        <stp>5/14/2008</stp>
        <stp>5/14/2008</stp>
        <stp>[Fixed Income  Prices 2004-2009.xlsx]TIPS!R871C68</stp>
        <tr r="BP871" s="1"/>
      </tp>
      <tp>
        <v>1.1224400000000001</v>
        <stp/>
        <stp>##V3_BDHV12</stp>
        <stp>912828BD1 Govt</stp>
        <stp>IDX_RATIO</stp>
        <stp>6/19/2007</stp>
        <stp>6/19/2007</stp>
        <stp>[Fixed Income  Prices 2004-2009.xlsx]TIPS!R760C52</stp>
        <tr r="AZ760" s="1"/>
      </tp>
      <tp>
        <v>1.0162100000000001</v>
        <stp/>
        <stp>##V3_BDHV12</stp>
        <stp>912828GD6 Govt</stp>
        <stp>IDX_RATIO</stp>
        <stp>5/25/2007</stp>
        <stp>5/25/2007</stp>
        <stp>[Fixed Income  Prices 2004-2009.xlsx]TIPS!R101C84</stp>
        <tr r="CF101" s="1"/>
      </tp>
      <tp>
        <v>1.1236900000000001</v>
        <stp/>
        <stp>##V3_BDHV12</stp>
        <stp>912828DH0 Govt</stp>
        <stp>IDX_RATIO</stp>
        <stp>6/25/2008</stp>
        <stp>6/25/2008</stp>
        <stp>[Fixed Income  Prices 2004-2009.xlsx]TIPS!R901C68</stp>
        <tr r="BP901" s="1"/>
      </tp>
      <tp>
        <v>1.0213700000000001</v>
        <stp/>
        <stp>##V3_BDHV12</stp>
        <stp>912828GD6 Govt</stp>
        <stp>IDX_RATIO</stp>
        <stp>6/15/2007</stp>
        <stp>6/15/2007</stp>
        <stp>[Fixed Income  Prices 2004-2009.xlsx]TIPS!R116C84</stp>
        <tr r="CF116" s="1"/>
      </tp>
      <tp>
        <v>0.99972000000000005</v>
        <stp/>
        <stp>##V3_BDHV12</stp>
        <stp>912828JE1 Govt</stp>
        <stp>IDX_RATIO</stp>
        <stp>9/11/2009</stp>
        <stp>9/11/2009</stp>
        <stp>[Fixed Income  Prices 2004-2009.xlsx]TIPS!R310C96</stp>
        <tr r="CR310" s="1"/>
      </tp>
      <tp>
        <v>1.0623400000000001</v>
        <stp/>
        <stp>##V3_BDHV12</stp>
        <stp>912828DH0 Govt</stp>
        <stp>IDX_RATIO</stp>
        <stp>8/28/2006</stp>
        <stp>8/28/2006</stp>
        <stp>[Fixed Income  Prices 2004-2009.xlsx]TIPS!R424C68</stp>
        <tr r="BP424" s="1"/>
      </tp>
      <tp>
        <v>1.11711</v>
        <stp/>
        <stp>##V3_BDHV12</stp>
        <stp>912828BD1 Govt</stp>
        <stp>IDX_RATIO</stp>
        <stp>5/29/2007</stp>
        <stp>5/29/2007</stp>
        <stp>[Fixed Income  Prices 2004-2009.xlsx]TIPS!R745C52</stp>
        <tr r="AZ745" s="1"/>
      </tp>
      <tp>
        <v>1.0867499999999999</v>
        <stp/>
        <stp>##V3_BDHV12</stp>
        <stp>912828GD6 Govt</stp>
        <stp>IDX_RATIO</stp>
        <stp>9/10/2008</stp>
        <stp>9/10/2008</stp>
        <stp>[Fixed Income  Prices 2004-2009.xlsx]TIPS!R439C84</stp>
        <tr r="CF439" s="1"/>
      </tp>
      <tp>
        <v>1.1720699999999999</v>
        <stp/>
        <stp>##V3_BDHV12</stp>
        <stp>9128277J5 Govt</stp>
        <stp>IDX_RATIO</stp>
        <stp>8/14/2007</stp>
        <stp>8/14/2007</stp>
        <stp>[Fixed Income  Prices 2004-2009.xlsx]TIPS!R800C36</stp>
        <tr r="AJ800" s="1"/>
      </tp>
      <tp>
        <v>1.0378799999999999</v>
        <stp/>
        <stp>##V3_BDHV12</stp>
        <stp>912828GN4 Govt</stp>
        <stp>IDX_RATIO</stp>
        <stp>3/18/2008</stp>
        <stp>3/18/2008</stp>
        <stp>[Fixed Income  Prices 2004-2009.xlsx]TIPS!R240C40</stp>
        <tr r="AN240" s="1"/>
      </tp>
      <tp>
        <v>1.02037</v>
        <stp/>
        <stp>##V3_BDHV12</stp>
        <stp>912828HN3 Govt</stp>
        <stp>IDX_RATIO</stp>
        <stp>1/22/2009</stp>
        <stp>1/22/2009</stp>
        <stp>[Fixed Income  Prices 2004-2009.xlsx]TIPS!R275C92</stp>
        <tr r="CN275" s="1"/>
      </tp>
      <tp>
        <v>1.1915100000000001</v>
        <stp/>
        <stp>##V3_BDHV12</stp>
        <stp>9128277J5 Govt</stp>
        <stp>IDX_RATIO</stp>
        <stp>4/25/2008</stp>
        <stp>4/25/2008</stp>
        <stp>[Fixed Income  Prices 2004-2009.xlsx]TIPS!R982C36</stp>
        <tr r="AJ982" s="1"/>
      </tp>
      <tp>
        <v>1.08694</v>
        <stp/>
        <stp>##V3_BDHV12</stp>
        <stp>912828GD6 Govt</stp>
        <stp>IDX_RATIO</stp>
        <stp>9/11/2008</stp>
        <stp>9/11/2008</stp>
        <stp>[Fixed Income  Prices 2004-2009.xlsx]TIPS!R440C84</stp>
        <tr r="CF440" s="1"/>
      </tp>
      <tp>
        <v>1.0094799999999999</v>
        <stp/>
        <stp>##V3_BDHV12</stp>
        <stp>912828HN3 Govt</stp>
        <stp>IDX_RATIO</stp>
        <stp>2/13/2009</stp>
        <stp>2/13/2009</stp>
        <stp>[Fixed Income  Prices 2004-2009.xlsx]TIPS!R291C92</stp>
        <tr r="CN291" s="1"/>
      </tp>
      <tp>
        <v>1.1446000000000001</v>
        <stp/>
        <stp>##V3_BDHV12</stp>
        <stp>9128277J5 Govt</stp>
        <stp>IDX_RATIO</stp>
        <stp>9/18/2006</stp>
        <stp>9/18/2006</stp>
        <stp>[Fixed Income  Prices 2004-2009.xlsx]TIPS!R564C36</stp>
        <tr r="AJ564" s="1"/>
      </tp>
      <tp>
        <v>1.113</v>
        <stp/>
        <stp>##V3_BDHV12</stp>
        <stp>912828DH0 Govt</stp>
        <stp>IDX_RATIO</stp>
        <stp>5/15/2008</stp>
        <stp>5/15/2008</stp>
        <stp>[Fixed Income  Prices 2004-2009.xlsx]TIPS!R872C68</stp>
        <tr r="BP872" s="1"/>
      </tp>
      <tp>
        <v>1.0159100000000001</v>
        <stp/>
        <stp>##V3_BDHV12</stp>
        <stp>912828GD6 Govt</stp>
        <stp>IDX_RATIO</stp>
        <stp>5/24/2007</stp>
        <stp>5/24/2007</stp>
        <stp>[Fixed Income  Prices 2004-2009.xlsx]TIPS!R100C84</stp>
        <tr r="CF100" s="1"/>
      </tp>
      <tp>
        <v>1.12347</v>
        <stp/>
        <stp>##V3_BDHV12</stp>
        <stp>912828DH0 Govt</stp>
        <stp>IDX_RATIO</stp>
        <stp>6/24/2008</stp>
        <stp>6/24/2008</stp>
        <stp>[Fixed Income  Prices 2004-2009.xlsx]TIPS!R900C68</stp>
        <tr r="BP900" s="1"/>
      </tp>
      <tp>
        <v>1.02115</v>
        <stp/>
        <stp>##V3_BDHV12</stp>
        <stp>912828GD6 Govt</stp>
        <stp>IDX_RATIO</stp>
        <stp>6/14/2007</stp>
        <stp>6/14/2007</stp>
        <stp>[Fixed Income  Prices 2004-2009.xlsx]TIPS!R115C84</stp>
        <tr r="CF115" s="1"/>
      </tp>
      <tp>
        <v>1.0624100000000001</v>
        <stp/>
        <stp>##V3_BDHV12</stp>
        <stp>912828DH0 Govt</stp>
        <stp>IDX_RATIO</stp>
        <stp>8/29/2006</stp>
        <stp>8/29/2006</stp>
        <stp>[Fixed Income  Prices 2004-2009.xlsx]TIPS!R425C68</stp>
        <tr r="BP425" s="1"/>
      </tp>
      <tp>
        <v>1.1167799999999999</v>
        <stp/>
        <stp>##V3_BDHV12</stp>
        <stp>912828BD1 Govt</stp>
        <stp>IDX_RATIO</stp>
        <stp>5/28/2007</stp>
        <stp>5/28/2007</stp>
        <stp>[Fixed Income  Prices 2004-2009.xlsx]TIPS!R744C52</stp>
        <tr r="AZ744" s="1"/>
      </tp>
      <tp>
        <v>1.1222000000000001</v>
        <stp/>
        <stp>##V3_BDHV12</stp>
        <stp>912828BD1 Govt</stp>
        <stp>IDX_RATIO</stp>
        <stp>6/18/2007</stp>
        <stp>6/18/2007</stp>
        <stp>[Fixed Income  Prices 2004-2009.xlsx]TIPS!R759C52</stp>
        <tr r="AZ759" s="1"/>
      </tp>
      <tp>
        <v>0.99977000000000005</v>
        <stp/>
        <stp>##V3_BDHV12</stp>
        <stp>912828JE1 Govt</stp>
        <stp>IDX_RATIO</stp>
        <stp>9/10/2009</stp>
        <stp>9/10/2009</stp>
        <stp>[Fixed Income  Prices 2004-2009.xlsx]TIPS!R309C96</stp>
        <tr r="CR309" s="1"/>
      </tp>
      <tp>
        <v>1.17214</v>
        <stp/>
        <stp>##V3_BDHV12</stp>
        <stp>9128277J5 Govt</stp>
        <stp>IDX_RATIO</stp>
        <stp>8/15/2007</stp>
        <stp>8/15/2007</stp>
        <stp>[Fixed Income  Prices 2004-2009.xlsx]TIPS!R801C36</stp>
        <tr r="AJ801" s="1"/>
      </tp>
      <tp>
        <v>1.0639799999999999</v>
        <stp/>
        <stp>##V3_BDHV12</stp>
        <stp>912828GD6 Govt</stp>
        <stp>IDX_RATIO</stp>
        <stp>8/13/2009</stp>
        <stp>8/13/2009</stp>
        <stp>[Fixed Income  Prices 2004-2009.xlsx]TIPS!R680C84</stp>
        <tr r="CF680" s="1"/>
      </tp>
      <tp>
        <v>1.0380499999999999</v>
        <stp/>
        <stp>##V3_BDHV12</stp>
        <stp>912828GN4 Govt</stp>
        <stp>IDX_RATIO</stp>
        <stp>3/19/2008</stp>
        <stp>3/19/2008</stp>
        <stp>[Fixed Income  Prices 2004-2009.xlsx]TIPS!R241C40</stp>
        <tr r="AN241" s="1"/>
      </tp>
      <tp>
        <v>1.01973</v>
        <stp/>
        <stp>##V3_BDHV12</stp>
        <stp>912828HN3 Govt</stp>
        <stp>IDX_RATIO</stp>
        <stp>1/23/2009</stp>
        <stp>1/23/2009</stp>
        <stp>[Fixed Income  Prices 2004-2009.xlsx]TIPS!R276C92</stp>
        <tr r="CN276" s="1"/>
      </tp>
      <tp>
        <v>1.1914</v>
        <stp/>
        <stp>##V3_BDHV12</stp>
        <stp>9128277J5 Govt</stp>
        <stp>IDX_RATIO</stp>
        <stp>4/24/2008</stp>
        <stp>4/24/2008</stp>
        <stp>[Fixed Income  Prices 2004-2009.xlsx]TIPS!R981C36</stp>
        <tr r="AJ981" s="1"/>
      </tp>
      <tp>
        <v>1.0096799999999999</v>
        <stp/>
        <stp>##V3_BDHV12</stp>
        <stp>912828LA6 Govt</stp>
        <stp>IDX_RATIO</stp>
        <stp>10/16/2009</stp>
        <stp>10/16/2009</stp>
        <stp>[Fixed Income  Prices 2004-2009.xlsx]TIPS!R78C104</stp>
        <tr r="CZ78" s="1"/>
      </tp>
      <tp>
        <v>1.1002700000000001</v>
        <stp/>
        <stp>##V3_BDHV12</stp>
        <stp>912828BD1 Govt</stp>
        <stp>IDX_RATIO</stp>
        <stp>7/19/2006</stp>
        <stp>7/19/2006</stp>
        <stp>[Fixed Income  Prices 2004-2009.xlsx]TIPS!R521C52</stp>
        <tr r="AZ521" s="1"/>
      </tp>
      <tp>
        <v>1.0194000000000001</v>
        <stp/>
        <stp>##V3_BDHV12</stp>
        <stp>912828FB1 Govt</stp>
        <stp>IDX_RATIO</stp>
        <stp>3/28/2007</stp>
        <stp>3/28/2007</stp>
        <stp>[Fixed Income  Prices 2004-2009.xlsx]TIPS!R246C32</stp>
        <tr r="AF246" s="1"/>
      </tp>
      <tp>
        <v>1.01061</v>
        <stp/>
        <stp>##V3_BDHV12</stp>
        <stp>912828HN3 Govt</stp>
        <stp>IDX_RATIO</stp>
        <stp>2/10/2009</stp>
        <stp>2/10/2009</stp>
        <stp>[Fixed Income  Prices 2004-2009.xlsx]TIPS!R288C92</stp>
        <tr r="CN288" s="1"/>
      </tp>
      <tp>
        <v>1.0871299999999999</v>
        <stp/>
        <stp>##V3_BDHV12</stp>
        <stp>912828GD6 Govt</stp>
        <stp>IDX_RATIO</stp>
        <stp>9/12/2008</stp>
        <stp>9/12/2008</stp>
        <stp>[Fixed Income  Prices 2004-2009.xlsx]TIPS!R441C84</stp>
        <tr r="CF441" s="1"/>
      </tp>
      <tp>
        <v>1.11331</v>
        <stp/>
        <stp>##V3_BDHV12</stp>
        <stp>912828DH0 Govt</stp>
        <stp>IDX_RATIO</stp>
        <stp>5/16/2008</stp>
        <stp>5/16/2008</stp>
        <stp>[Fixed Income  Prices 2004-2009.xlsx]TIPS!R873C68</stp>
        <tr r="BP873" s="1"/>
      </tp>
      <tp>
        <v>1.0630999999999999</v>
        <stp/>
        <stp>##V3_BDHV12</stp>
        <stp>912828GD6 Govt</stp>
        <stp>IDX_RATIO</stp>
        <stp>8/10/2009</stp>
        <stp>8/10/2009</stp>
        <stp>[Fixed Income  Prices 2004-2009.xlsx]TIPS!R677C84</stp>
        <tr r="CF677" s="1"/>
      </tp>
      <tp>
        <v>1.08165</v>
        <stp/>
        <stp>##V3_BDHV12</stp>
        <stp>912828BD1 Govt</stp>
        <stp>IDX_RATIO</stp>
        <stp>4/28/2006</stp>
        <stp>4/28/2006</stp>
        <stp>[Fixed Income  Prices 2004-2009.xlsx]TIPS!R463C52</stp>
        <tr r="AZ463" s="1"/>
      </tp>
      <tp>
        <v>1.12415</v>
        <stp/>
        <stp>##V3_BDHV12</stp>
        <stp>912828DH0 Govt</stp>
        <stp>IDX_RATIO</stp>
        <stp>6/27/2008</stp>
        <stp>6/27/2008</stp>
        <stp>[Fixed Income  Prices 2004-2009.xlsx]TIPS!R903C68</stp>
        <tr r="BP903" s="1"/>
      </tp>
      <tp>
        <v>1.17222</v>
        <stp/>
        <stp>##V3_BDHV12</stp>
        <stp>9128277J5 Govt</stp>
        <stp>IDX_RATIO</stp>
        <stp>8/16/2007</stp>
        <stp>8/16/2007</stp>
        <stp>[Fixed Income  Prices 2004-2009.xlsx]TIPS!R802C36</stp>
        <tr r="AJ802" s="1"/>
      </tp>
      <tp>
        <v>1.0216400000000001</v>
        <stp/>
        <stp>##V3_BDHV12</stp>
        <stp>912828HN3 Govt</stp>
        <stp>IDX_RATIO</stp>
        <stp>1/20/2009</stp>
        <stp>1/20/2009</stp>
        <stp>[Fixed Income  Prices 2004-2009.xlsx]TIPS!R273C92</stp>
        <tr r="CN273" s="1"/>
      </tp>
      <tp>
        <v>1.10009</v>
        <stp/>
        <stp>##V3_BDHV12</stp>
        <stp>912828BD1 Govt</stp>
        <stp>IDX_RATIO</stp>
        <stp>7/18/2006</stp>
        <stp>7/18/2006</stp>
        <stp>[Fixed Income  Prices 2004-2009.xlsx]TIPS!R520C52</stp>
        <tr r="AZ520" s="1"/>
      </tp>
      <tp>
        <v>1.0195000000000001</v>
        <stp/>
        <stp>##V3_BDHV12</stp>
        <stp>912828FB1 Govt</stp>
        <stp>IDX_RATIO</stp>
        <stp>3/29/2007</stp>
        <stp>3/29/2007</stp>
        <stp>[Fixed Income  Prices 2004-2009.xlsx]TIPS!R247C32</stp>
        <tr r="AF247" s="1"/>
      </tp>
      <tp>
        <v>1.01023</v>
        <stp/>
        <stp>##V3_BDHV12</stp>
        <stp>912828HN3 Govt</stp>
        <stp>IDX_RATIO</stp>
        <stp>2/11/2009</stp>
        <stp>2/11/2009</stp>
        <stp>[Fixed Income  Prices 2004-2009.xlsx]TIPS!R289C92</stp>
        <tr r="CN289" s="1"/>
      </tp>
      <tp>
        <v>1.0633900000000001</v>
        <stp/>
        <stp>##V3_BDHV12</stp>
        <stp>912828GD6 Govt</stp>
        <stp>IDX_RATIO</stp>
        <stp>8/11/2009</stp>
        <stp>8/11/2009</stp>
        <stp>[Fixed Income  Prices 2004-2009.xlsx]TIPS!R678C84</stp>
        <tr r="CF678" s="1"/>
      </tp>
      <tp>
        <v>1.12392</v>
        <stp/>
        <stp>##V3_BDHV12</stp>
        <stp>912828DH0 Govt</stp>
        <stp>IDX_RATIO</stp>
        <stp>6/26/2008</stp>
        <stp>6/26/2008</stp>
        <stp>[Fixed Income  Prices 2004-2009.xlsx]TIPS!R902C68</stp>
        <tr r="BP902" s="1"/>
      </tp>
      <tp>
        <v>1.09091</v>
        <stp/>
        <stp>##V3_BDHV12</stp>
        <stp>912828DH0 Govt</stp>
        <stp>IDX_RATIO</stp>
        <stp>9/28/2007</stp>
        <stp>9/28/2007</stp>
        <stp>[Fixed Income  Prices 2004-2009.xlsx]TIPS!R708C68</stp>
        <tr r="BP708" s="1"/>
      </tp>
      <tp>
        <v>1.1722900000000001</v>
        <stp/>
        <stp>##V3_BDHV12</stp>
        <stp>9128277J5 Govt</stp>
        <stp>IDX_RATIO</stp>
        <stp>8/17/2007</stp>
        <stp>8/17/2007</stp>
        <stp>[Fixed Income  Prices 2004-2009.xlsx]TIPS!R803C36</stp>
        <tr r="AJ803" s="1"/>
      </tp>
      <tp>
        <v>1.0209999999999999</v>
        <stp/>
        <stp>##V3_BDHV12</stp>
        <stp>912828HN3 Govt</stp>
        <stp>IDX_RATIO</stp>
        <stp>1/21/2009</stp>
        <stp>1/21/2009</stp>
        <stp>[Fixed Income  Prices 2004-2009.xlsx]TIPS!R274C92</stp>
        <tr r="CN274" s="1"/>
      </tp>
      <tp>
        <v>1.0192000000000001</v>
        <stp/>
        <stp>##V3_BDHV12</stp>
        <stp>912828FB1 Govt</stp>
        <stp>IDX_RATIO</stp>
        <stp>3/26/2007</stp>
        <stp>3/26/2007</stp>
        <stp>[Fixed Income  Prices 2004-2009.xlsx]TIPS!R244C32</stp>
        <tr r="AF244" s="1"/>
      </tp>
      <tp>
        <v>1.1070899999999999</v>
        <stp/>
        <stp>##V3_BDHV12</stp>
        <stp>912828AF7 Govt</stp>
        <stp>IDX_RATIO</stp>
        <stp>5/11/2006</stp>
        <stp>5/11/2006</stp>
        <stp>[Fixed Income  Prices 2004-2009.xlsx]TIPS!R472C44</stp>
        <tr r="AR472" s="1"/>
      </tp>
      <tp>
        <v>1.0182599999999999</v>
        <stp/>
        <stp>##V3_BDHV12</stp>
        <stp>912828DH0 Govt</stp>
        <stp>IDX_RATIO</stp>
        <stp>8/11/2005</stp>
        <stp>8/11/2005</stp>
        <stp>[Fixed Income  Prices 2004-2009.xlsx]TIPS!R153C68</stp>
        <tr r="BP153" s="1"/>
      </tp>
      <tp>
        <v>1.0371600000000001</v>
        <stp/>
        <stp>##V3_BDHV12</stp>
        <stp>912828FL9 Govt</stp>
        <stp>IDX_RATIO</stp>
        <stp>1/14/2008</stp>
        <stp>1/14/2008</stp>
        <stp>[Fixed Income  Prices 2004-2009.xlsx]TIPS!R397C80</stp>
        <tr r="CB397" s="1"/>
      </tp>
      <tp>
        <v>1.1442600000000001</v>
        <stp/>
        <stp>##V3_BDHV12</stp>
        <stp>9128277J5 Govt</stp>
        <stp>IDX_RATIO</stp>
        <stp>9/15/2006</stp>
        <stp>9/15/2006</stp>
        <stp>[Fixed Income  Prices 2004-2009.xlsx]TIPS!R563C36</stp>
        <tr r="AJ563" s="1"/>
      </tp>
      <tp>
        <v>1.0139800000000001</v>
        <stp/>
        <stp>##V3_BDHV12</stp>
        <stp>912828EA4 Govt</stp>
        <stp>IDX_RATIO</stp>
        <stp>2/14/2006</stp>
        <stp>2/14/2006</stp>
        <stp>[Fixed Income  Prices 2004-2009.xlsx]TIPS!R156C72</stp>
        <tr r="BT156" s="1"/>
      </tp>
      <tp>
        <v>1.09992</v>
        <stp/>
        <stp>##V3_BDHV12</stp>
        <stp>912828BD1 Govt</stp>
        <stp>IDX_RATIO</stp>
        <stp>7/17/2006</stp>
        <stp>7/17/2006</stp>
        <stp>[Fixed Income  Prices 2004-2009.xlsx]TIPS!R519C52</stp>
        <tr r="AZ519" s="1"/>
      </tp>
      <tp>
        <v>1.0180100000000001</v>
        <stp/>
        <stp>##V3_BDHV12</stp>
        <stp>912828EA4 Govt</stp>
        <stp>IDX_RATIO</stp>
        <stp>1/24/2006</stp>
        <stp>1/24/2006</stp>
        <stp>[Fixed Income  Prices 2004-2009.xlsx]TIPS!R141C72</stp>
        <tr r="BT141" s="1"/>
      </tp>
      <tp>
        <v>1.0174000000000001</v>
        <stp/>
        <stp>##V3_BDHV12</stp>
        <stp>912828GD6 Govt</stp>
        <stp>IDX_RATIO</stp>
        <stp>5/29/2007</stp>
        <stp>5/29/2007</stp>
        <stp>[Fixed Income  Prices 2004-2009.xlsx]TIPS!R103C84</stp>
        <tr r="CF103" s="1"/>
      </tp>
      <tp>
        <v>1.0737399999999999</v>
        <stp/>
        <stp>##V3_BDHV12</stp>
        <stp>912828AF7 Govt</stp>
        <stp>IDX_RATIO</stp>
        <stp>5/27/2005</stp>
        <stp>5/27/2005</stp>
        <stp>[Fixed Income  Prices 2004-2009.xlsx]TIPS!R225C44</stp>
        <tr r="AR225" s="1"/>
      </tp>
      <tp>
        <v>1.05887</v>
        <stp/>
        <stp>##V3_BDHV12</stp>
        <stp>912828BD1 Govt</stp>
        <stp>IDX_RATIO</stp>
        <stp>7/20/2005</stp>
        <stp>7/20/2005</stp>
        <stp>[Fixed Income  Prices 2004-2009.xlsx]TIPS!R262C52</stp>
        <tr r="AZ262" s="1"/>
      </tp>
      <tp>
        <v>1.0814999999999999</v>
        <stp/>
        <stp>##V3_BDHV12</stp>
        <stp>912828BD1 Govt</stp>
        <stp>IDX_RATIO</stp>
        <stp>4/26/2006</stp>
        <stp>4/26/2006</stp>
        <stp>[Fixed Income  Prices 2004-2009.xlsx]TIPS!R461C52</stp>
        <tr r="AZ461" s="1"/>
      </tp>
      <tp>
        <v>1.0909200000000001</v>
        <stp/>
        <stp>##V3_BDHV12</stp>
        <stp>912828DH0 Govt</stp>
        <stp>IDX_RATIO</stp>
        <stp>9/27/2007</stp>
        <stp>9/27/2007</stp>
        <stp>[Fixed Income  Prices 2004-2009.xlsx]TIPS!R707C68</stp>
        <tr r="BP707" s="1"/>
      </tp>
      <tp>
        <v>1.07894</v>
        <stp/>
        <stp>##V3_BDHV12</stp>
        <stp>912828AF7 Govt</stp>
        <stp>IDX_RATIO</stp>
        <stp>6/17/2005</stp>
        <stp>6/17/2005</stp>
        <stp>[Fixed Income  Prices 2004-2009.xlsx]TIPS!R239C44</stp>
        <tr r="AR239" s="1"/>
      </tp>
      <tp>
        <v>1.0222500000000001</v>
        <stp/>
        <stp>##V3_BDHV12</stp>
        <stp>912828GD6 Govt</stp>
        <stp>IDX_RATIO</stp>
        <stp>6/19/2007</stp>
        <stp>6/19/2007</stp>
        <stp>[Fixed Income  Prices 2004-2009.xlsx]TIPS!R118C84</stp>
        <tr r="CF118" s="1"/>
      </tp>
      <tp>
        <v>1.0592999999999999</v>
        <stp/>
        <stp>##V3_BDHV12</stp>
        <stp>912828BD1 Govt</stp>
        <stp>IDX_RATIO</stp>
        <stp>6/30/2005</stp>
        <stp>6/30/2005</stp>
        <stp>[Fixed Income  Prices 2004-2009.xlsx]TIPS!R248C52</stp>
        <tr r="AZ248" s="1"/>
      </tp>
      <tp>
        <v>1.0620700000000001</v>
        <stp/>
        <stp>##V3_BDHV12</stp>
        <stp>912828DH0 Govt</stp>
        <stp>IDX_RATIO</stp>
        <stp>8/24/2006</stp>
        <stp>8/24/2006</stp>
        <stp>[Fixed Income  Prices 2004-2009.xlsx]TIPS!R422C68</stp>
        <tr r="BP422" s="1"/>
      </tp>
      <tp>
        <v>1.1172200000000001</v>
        <stp/>
        <stp>##V3_BDHV12</stp>
        <stp>912828AF7 Govt</stp>
        <stp>IDX_RATIO</stp>
        <stp>6/20/2006</stp>
        <stp>6/20/2006</stp>
        <stp>[Fixed Income  Prices 2004-2009.xlsx]TIPS!R500C44</stp>
        <tr r="AR500" s="1"/>
      </tp>
      <tp>
        <v>1.1157999999999999</v>
        <stp/>
        <stp>##V3_BDHV12</stp>
        <stp>912828BD1 Govt</stp>
        <stp>IDX_RATIO</stp>
        <stp>5/25/2007</stp>
        <stp>5/25/2007</stp>
        <stp>[Fixed Income  Prices 2004-2009.xlsx]TIPS!R743C52</stp>
        <tr r="AZ743" s="1"/>
      </tp>
      <tp>
        <v>1.12147</v>
        <stp/>
        <stp>##V3_BDHV12</stp>
        <stp>912828BD1 Govt</stp>
        <stp>IDX_RATIO</stp>
        <stp>6/15/2007</stp>
        <stp>6/15/2007</stp>
        <stp>[Fixed Income  Prices 2004-2009.xlsx]TIPS!R758C52</stp>
        <tr r="AZ758" s="1"/>
      </tp>
      <tp>
        <v>1.03599</v>
        <stp/>
        <stp>##V3_BDHV12</stp>
        <stp>912828EA4 Govt</stp>
        <stp>IDX_RATIO</stp>
        <stp>1/31/2007</stp>
        <stp>1/31/2007</stp>
        <stp>[Fixed Income  Prices 2004-2009.xlsx]TIPS!R407C72</stp>
        <tr r="BT407" s="1"/>
      </tp>
      <tp>
        <v>1.12799</v>
        <stp/>
        <stp>##V3_BDHV12</stp>
        <stp>912828AF7 Govt</stp>
        <stp>IDX_RATIO</stp>
        <stp>4/12/2007</stp>
        <stp>4/12/2007</stp>
        <stp>[Fixed Income  Prices 2004-2009.xlsx]TIPS!R712C44</stp>
        <tr r="AR712" s="1"/>
      </tp>
      <tp>
        <v>1.0990899999999999</v>
        <stp/>
        <stp>##V3_BDHV12</stp>
        <stp>9128277J5 Govt</stp>
        <stp>IDX_RATIO</stp>
        <stp>9/23/2005</stp>
        <stp>9/23/2005</stp>
        <stp>[Fixed Income  Prices 2004-2009.xlsx]TIPS!R309C36</stp>
        <tr r="AJ309" s="1"/>
      </tp>
      <tp>
        <v>1.04376</v>
        <stp/>
        <stp>##V3_BDHV12</stp>
        <stp>912828FL9 Govt</stp>
        <stp>IDX_RATIO</stp>
        <stp>3/20/2009</stp>
        <stp>3/20/2009</stp>
        <stp>[Fixed Income  Prices 2004-2009.xlsx]TIPS!R706C80</stp>
        <tr r="CB706" s="1"/>
      </tp>
      <tp>
        <v>1.03722</v>
        <stp/>
        <stp>##V3_BDHV12</stp>
        <stp>912828GN4 Govt</stp>
        <stp>IDX_RATIO</stp>
        <stp>3/14/2008</stp>
        <stp>3/14/2008</stp>
        <stp>[Fixed Income  Prices 2004-2009.xlsx]TIPS!R238C40</stp>
        <tr r="AN238" s="1"/>
      </tp>
      <tp>
        <v>1.0407</v>
        <stp/>
        <stp>##V3_BDHV12</stp>
        <stp>912828BD1 Govt</stp>
        <stp>IDX_RATIO</stp>
        <stp>4/13/2005</stp>
        <stp>4/13/2005</stp>
        <stp>[Fixed Income  Prices 2004-2009.xlsx]TIPS!R193C52</stp>
        <tr r="AZ193" s="1"/>
      </tp>
      <tp>
        <v>1.0534300000000001</v>
        <stp/>
        <stp>##V3_BDHV12</stp>
        <stp>912828GN4 Govt</stp>
        <stp>IDX_RATIO</stp>
        <stp>1/22/2009</stp>
        <stp>1/22/2009</stp>
        <stp>[Fixed Income  Prices 2004-2009.xlsx]TIPS!R462C40</stp>
        <tr r="AN462" s="1"/>
      </tp>
      <tp>
        <v>1.0425800000000001</v>
        <stp/>
        <stp>##V3_BDHV12</stp>
        <stp>912828GN4 Govt</stp>
        <stp>IDX_RATIO</stp>
        <stp>2/12/2009</stp>
        <stp>2/12/2009</stp>
        <stp>[Fixed Income  Prices 2004-2009.xlsx]TIPS!R477C40</stp>
        <tr r="AN477" s="1"/>
      </tp>
      <tp>
        <v>1.19197</v>
        <stp/>
        <stp>##V3_BDHV12</stp>
        <stp>9128277J5 Govt</stp>
        <stp>IDX_RATIO</stp>
        <stp>4/29/2008</stp>
        <stp>4/29/2008</stp>
        <stp>[Fixed Income  Prices 2004-2009.xlsx]TIPS!R984C36</stp>
        <tr r="AJ984" s="1"/>
      </tp>
      <tp>
        <v>1.01041</v>
        <stp/>
        <stp>##V3_BDHV12</stp>
        <stp>912828LA6 Govt</stp>
        <stp>IDX_RATIO</stp>
        <stp>10/26/2009</stp>
        <stp>10/26/2009</stp>
        <stp>[Fixed Income  Prices 2004-2009.xlsx]TIPS!R84C104</stp>
        <tr r="CZ84" s="1"/>
      </tp>
      <tp>
        <v>1.0193000000000001</v>
        <stp/>
        <stp>##V3_BDHV12</stp>
        <stp>912828FB1 Govt</stp>
        <stp>IDX_RATIO</stp>
        <stp>3/27/2007</stp>
        <stp>3/27/2007</stp>
        <stp>[Fixed Income  Prices 2004-2009.xlsx]TIPS!R245C32</stp>
        <tr r="AF245" s="1"/>
      </tp>
      <tp>
        <v>1.0373600000000001</v>
        <stp/>
        <stp>##V3_BDHV12</stp>
        <stp>912828FL9 Govt</stp>
        <stp>IDX_RATIO</stp>
        <stp>1/15/2008</stp>
        <stp>1/15/2008</stp>
        <stp>[Fixed Income  Prices 2004-2009.xlsx]TIPS!R398C80</stp>
        <tr r="CB398" s="1"/>
      </tp>
      <tp>
        <v>1.1068899999999999</v>
        <stp/>
        <stp>##V3_BDHV12</stp>
        <stp>912828AF7 Govt</stp>
        <stp>IDX_RATIO</stp>
        <stp>5/10/2006</stp>
        <stp>5/10/2006</stp>
        <stp>[Fixed Income  Prices 2004-2009.xlsx]TIPS!R471C44</stp>
        <tr r="AR471" s="1"/>
      </tp>
      <tp>
        <v>1.0182500000000001</v>
        <stp/>
        <stp>##V3_BDHV12</stp>
        <stp>912828DH0 Govt</stp>
        <stp>IDX_RATIO</stp>
        <stp>8/10/2005</stp>
        <stp>8/10/2005</stp>
        <stp>[Fixed Income  Prices 2004-2009.xlsx]TIPS!R152C68</stp>
        <tr r="BP152" s="1"/>
      </tp>
      <tp>
        <v>1.14415</v>
        <stp/>
        <stp>##V3_BDHV12</stp>
        <stp>9128277J5 Govt</stp>
        <stp>IDX_RATIO</stp>
        <stp>9/14/2006</stp>
        <stp>9/14/2006</stp>
        <stp>[Fixed Income  Prices 2004-2009.xlsx]TIPS!R562C36</stp>
        <tr r="AJ562" s="1"/>
      </tp>
      <tp>
        <v>1.01383</v>
        <stp/>
        <stp>##V3_BDHV12</stp>
        <stp>912828EA4 Govt</stp>
        <stp>IDX_RATIO</stp>
        <stp>2/15/2006</stp>
        <stp>2/15/2006</stp>
        <stp>[Fixed Income  Prices 2004-2009.xlsx]TIPS!R157C72</stp>
        <tr r="BT157" s="1"/>
      </tp>
      <tp>
        <v>1.1142399999999999</v>
        <stp/>
        <stp>##V3_BDHV12</stp>
        <stp>912828DH0 Govt</stp>
        <stp>IDX_RATIO</stp>
        <stp>5/19/2008</stp>
        <stp>5/19/2008</stp>
        <stp>[Fixed Income  Prices 2004-2009.xlsx]TIPS!R874C68</stp>
        <tr r="BP874" s="1"/>
      </tp>
      <tp>
        <v>1.0177499999999999</v>
        <stp/>
        <stp>##V3_BDHV12</stp>
        <stp>912828EA4 Govt</stp>
        <stp>IDX_RATIO</stp>
        <stp>1/25/2006</stp>
        <stp>1/25/2006</stp>
        <stp>[Fixed Income  Prices 2004-2009.xlsx]TIPS!R142C72</stp>
        <tr r="BT142" s="1"/>
      </tp>
      <tp>
        <v>1.1260699999999999</v>
        <stp/>
        <stp>##V3_BDHV12</stp>
        <stp>912828AF7 Govt</stp>
        <stp>IDX_RATIO</stp>
        <stp>7/31/2006</stp>
        <stp>7/31/2006</stp>
        <stp>[Fixed Income  Prices 2004-2009.xlsx]TIPS!R529C44</stp>
        <tr r="AR529" s="1"/>
      </tp>
      <tp>
        <v>1.0170999999999999</v>
        <stp/>
        <stp>##V3_BDHV12</stp>
        <stp>912828GD6 Govt</stp>
        <stp>IDX_RATIO</stp>
        <stp>5/28/2007</stp>
        <stp>5/28/2007</stp>
        <stp>[Fixed Income  Prices 2004-2009.xlsx]TIPS!R102C84</stp>
        <tr r="CF102" s="1"/>
      </tp>
      <tp>
        <v>1.0734699999999999</v>
        <stp/>
        <stp>##V3_BDHV12</stp>
        <stp>912828AF7 Govt</stp>
        <stp>IDX_RATIO</stp>
        <stp>5/26/2005</stp>
        <stp>5/26/2005</stp>
        <stp>[Fixed Income  Prices 2004-2009.xlsx]TIPS!R224C44</stp>
        <tr r="AR224" s="1"/>
      </tp>
      <tp>
        <v>1.05884</v>
        <stp/>
        <stp>##V3_BDHV12</stp>
        <stp>912828BD1 Govt</stp>
        <stp>IDX_RATIO</stp>
        <stp>7/21/2005</stp>
        <stp>7/21/2005</stp>
        <stp>[Fixed Income  Prices 2004-2009.xlsx]TIPS!R263C52</stp>
        <tr r="AZ263" s="1"/>
      </tp>
      <tp>
        <v>1.0815699999999999</v>
        <stp/>
        <stp>##V3_BDHV12</stp>
        <stp>912828BD1 Govt</stp>
        <stp>IDX_RATIO</stp>
        <stp>4/27/2006</stp>
        <stp>4/27/2006</stp>
        <stp>[Fixed Income  Prices 2004-2009.xlsx]TIPS!R462C52</stp>
        <tr r="AZ462" s="1"/>
      </tp>
      <tp>
        <v>1.09093</v>
        <stp/>
        <stp>##V3_BDHV12</stp>
        <stp>912828DH0 Govt</stp>
        <stp>IDX_RATIO</stp>
        <stp>9/26/2007</stp>
        <stp>9/26/2007</stp>
        <stp>[Fixed Income  Prices 2004-2009.xlsx]TIPS!R706C68</stp>
        <tr r="BP706" s="1"/>
      </tp>
      <tp>
        <v>1.02203</v>
        <stp/>
        <stp>##V3_BDHV12</stp>
        <stp>912828GD6 Govt</stp>
        <stp>IDX_RATIO</stp>
        <stp>6/18/2007</stp>
        <stp>6/18/2007</stp>
        <stp>[Fixed Income  Prices 2004-2009.xlsx]TIPS!R117C84</stp>
        <tr r="CF117" s="1"/>
      </tp>
      <tp>
        <v>1.0787</v>
        <stp/>
        <stp>##V3_BDHV12</stp>
        <stp>912828AF7 Govt</stp>
        <stp>IDX_RATIO</stp>
        <stp>6/16/2005</stp>
        <stp>6/16/2005</stp>
        <stp>[Fixed Income  Prices 2004-2009.xlsx]TIPS!R238C44</stp>
        <tr r="AR238" s="1"/>
      </tp>
      <tp>
        <v>1.0621400000000001</v>
        <stp/>
        <stp>##V3_BDHV12</stp>
        <stp>912828DH0 Govt</stp>
        <stp>IDX_RATIO</stp>
        <stp>8/25/2006</stp>
        <stp>8/25/2006</stp>
        <stp>[Fixed Income  Prices 2004-2009.xlsx]TIPS!R423C68</stp>
        <tr r="BP423" s="1"/>
      </tp>
      <tp>
        <v>1.11754</v>
        <stp/>
        <stp>##V3_BDHV12</stp>
        <stp>912828AF7 Govt</stp>
        <stp>IDX_RATIO</stp>
        <stp>6/21/2006</stp>
        <stp>6/21/2006</stp>
        <stp>[Fixed Income  Prices 2004-2009.xlsx]TIPS!R501C44</stp>
        <tr r="AR501" s="1"/>
      </tp>
      <tp>
        <v>1.11548</v>
        <stp/>
        <stp>##V3_BDHV12</stp>
        <stp>912828BD1 Govt</stp>
        <stp>IDX_RATIO</stp>
        <stp>5/24/2007</stp>
        <stp>5/24/2007</stp>
        <stp>[Fixed Income  Prices 2004-2009.xlsx]TIPS!R742C52</stp>
        <tr r="AZ742" s="1"/>
      </tp>
      <tp>
        <v>1.0360400000000001</v>
        <stp/>
        <stp>##V3_BDHV12</stp>
        <stp>912828EA4 Govt</stp>
        <stp>IDX_RATIO</stp>
        <stp>1/30/2007</stp>
        <stp>1/30/2007</stp>
        <stp>[Fixed Income  Prices 2004-2009.xlsx]TIPS!R406C72</stp>
        <tr r="BT406" s="1"/>
      </tp>
      <tp>
        <v>1.12819</v>
        <stp/>
        <stp>##V3_BDHV12</stp>
        <stp>912828AF7 Govt</stp>
        <stp>IDX_RATIO</stp>
        <stp>4/13/2007</stp>
        <stp>4/13/2007</stp>
        <stp>[Fixed Income  Prices 2004-2009.xlsx]TIPS!R713C44</stp>
        <tr r="AR713" s="1"/>
      </tp>
      <tp>
        <v>1.1212299999999999</v>
        <stp/>
        <stp>##V3_BDHV12</stp>
        <stp>912828BD1 Govt</stp>
        <stp>IDX_RATIO</stp>
        <stp>6/14/2007</stp>
        <stp>6/14/2007</stp>
        <stp>[Fixed Income  Prices 2004-2009.xlsx]TIPS!R757C52</stp>
        <tr r="AZ757" s="1"/>
      </tp>
      <tp>
        <v>1.0989199999999999</v>
        <stp/>
        <stp>##V3_BDHV12</stp>
        <stp>9128277J5 Govt</stp>
        <stp>IDX_RATIO</stp>
        <stp>9/22/2005</stp>
        <stp>9/22/2005</stp>
        <stp>[Fixed Income  Prices 2004-2009.xlsx]TIPS!R308C36</stp>
        <tr r="AJ308" s="1"/>
      </tp>
      <tp>
        <v>1.0402199999999999</v>
        <stp/>
        <stp>##V3_BDHV12</stp>
        <stp>912828FL9 Govt</stp>
        <stp>IDX_RATIO</stp>
        <stp>2/22/2008</stp>
        <stp>2/22/2008</stp>
        <stp>[Fixed Income  Prices 2004-2009.xlsx]TIPS!R426C80</stp>
        <tr r="CB426" s="1"/>
      </tp>
      <tp>
        <v>1.0405</v>
        <stp/>
        <stp>##V3_BDHV12</stp>
        <stp>912828BD1 Govt</stp>
        <stp>IDX_RATIO</stp>
        <stp>4/12/2005</stp>
        <stp>4/12/2005</stp>
        <stp>[Fixed Income  Prices 2004-2009.xlsx]TIPS!R192C52</stp>
        <tr r="AZ192" s="1"/>
      </tp>
      <tp>
        <v>1.05277</v>
        <stp/>
        <stp>##V3_BDHV12</stp>
        <stp>912828GN4 Govt</stp>
        <stp>IDX_RATIO</stp>
        <stp>1/23/2009</stp>
        <stp>1/23/2009</stp>
        <stp>[Fixed Income  Prices 2004-2009.xlsx]TIPS!R463C40</stp>
        <tr r="AN463" s="1"/>
      </tp>
      <tp>
        <v>1.0421899999999999</v>
        <stp/>
        <stp>##V3_BDHV12</stp>
        <stp>912828GN4 Govt</stp>
        <stp>IDX_RATIO</stp>
        <stp>2/13/2009</stp>
        <stp>2/13/2009</stp>
        <stp>[Fixed Income  Prices 2004-2009.xlsx]TIPS!R478C40</stp>
        <tr r="AN478" s="1"/>
      </tp>
      <tp>
        <v>1.15452</v>
        <stp/>
        <stp>##V3_BDHV12</stp>
        <stp>912828AF7 Govt</stp>
        <stp>IDX_RATIO</stp>
        <stp>7/23/2007</stp>
        <stp>7/23/2007</stp>
        <stp>[Fixed Income  Prices 2004-2009.xlsx]TIPS!R784C44</stp>
        <tr r="AR784" s="1"/>
      </tp>
      <tp>
        <v>1.1918599999999999</v>
        <stp/>
        <stp>##V3_BDHV12</stp>
        <stp>9128277J5 Govt</stp>
        <stp>IDX_RATIO</stp>
        <stp>4/28/2008</stp>
        <stp>4/28/2008</stp>
        <stp>[Fixed Income  Prices 2004-2009.xlsx]TIPS!R983C36</stp>
        <tr r="AJ983" s="1"/>
      </tp>
      <tp>
        <v>1.03756</v>
        <stp/>
        <stp>##V3_BDHV12</stp>
        <stp>912828FL9 Govt</stp>
        <stp>IDX_RATIO</stp>
        <stp>1/16/2008</stp>
        <stp>1/16/2008</stp>
        <stp>[Fixed Income  Prices 2004-2009.xlsx]TIPS!R399C80</stp>
        <tr r="CB399" s="1"/>
      </tp>
      <tp>
        <v>1.0136799999999999</v>
        <stp/>
        <stp>##V3_BDHV12</stp>
        <stp>912828EA4 Govt</stp>
        <stp>IDX_RATIO</stp>
        <stp>2/16/2006</stp>
        <stp>2/16/2006</stp>
        <stp>[Fixed Income  Prices 2004-2009.xlsx]TIPS!R158C72</stp>
        <tr r="BT158" s="1"/>
      </tp>
      <tp>
        <v>1.0174799999999999</v>
        <stp/>
        <stp>##V3_BDHV12</stp>
        <stp>912828EA4 Govt</stp>
        <stp>IDX_RATIO</stp>
        <stp>1/26/2006</stp>
        <stp>1/26/2006</stp>
        <stp>[Fixed Income  Prices 2004-2009.xlsx]TIPS!R143C72</stp>
        <tr r="BT143" s="1"/>
      </tp>
      <tp>
        <v>1.03871</v>
        <stp/>
        <stp>##V3_BDHV12</stp>
        <stp>912828EA4 Govt</stp>
        <stp>IDX_RATIO</stp>
        <stp>3/13/2007</stp>
        <stp>3/13/2007</stp>
        <stp>[Fixed Income  Prices 2004-2009.xlsx]TIPS!R436C72</stp>
        <tr r="BT436" s="1"/>
      </tp>
      <tp>
        <v>1.0731999999999999</v>
        <stp/>
        <stp>##V3_BDHV12</stp>
        <stp>912828AF7 Govt</stp>
        <stp>IDX_RATIO</stp>
        <stp>5/25/2005</stp>
        <stp>5/25/2005</stp>
        <stp>[Fixed Income  Prices 2004-2009.xlsx]TIPS!R223C44</stp>
        <tr r="AR223" s="1"/>
      </tp>
      <tp>
        <v>1.0588</v>
        <stp/>
        <stp>##V3_BDHV12</stp>
        <stp>912828BD1 Govt</stp>
        <stp>IDX_RATIO</stp>
        <stp>7/22/2005</stp>
        <stp>7/22/2005</stp>
        <stp>[Fixed Income  Prices 2004-2009.xlsx]TIPS!R264C52</stp>
        <tr r="AZ264" s="1"/>
      </tp>
      <tp>
        <v>1.09094</v>
        <stp/>
        <stp>##V3_BDHV12</stp>
        <stp>912828DH0 Govt</stp>
        <stp>IDX_RATIO</stp>
        <stp>9/25/2007</stp>
        <stp>9/25/2007</stp>
        <stp>[Fixed Income  Prices 2004-2009.xlsx]TIPS!R705C68</stp>
        <tr r="BP705" s="1"/>
      </tp>
      <tp>
        <v>1.07846</v>
        <stp/>
        <stp>##V3_BDHV12</stp>
        <stp>912828AF7 Govt</stp>
        <stp>IDX_RATIO</stp>
        <stp>6/15/2005</stp>
        <stp>6/15/2005</stp>
        <stp>[Fixed Income  Prices 2004-2009.xlsx]TIPS!R237C44</stp>
        <tr r="AR237" s="1"/>
      </tp>
      <tp>
        <v>1.11785</v>
        <stp/>
        <stp>##V3_BDHV12</stp>
        <stp>912828AF7 Govt</stp>
        <stp>IDX_RATIO</stp>
        <stp>6/22/2006</stp>
        <stp>6/22/2006</stp>
        <stp>[Fixed Income  Prices 2004-2009.xlsx]TIPS!R502C44</stp>
        <tr r="AR502" s="1"/>
      </tp>
      <tp>
        <v>1.0813600000000001</v>
        <stp/>
        <stp>##V3_BDHV12</stp>
        <stp>912828BD1 Govt</stp>
        <stp>IDX_RATIO</stp>
        <stp>4/24/2006</stp>
        <stp>4/24/2006</stp>
        <stp>[Fixed Income  Prices 2004-2009.xlsx]TIPS!R459C52</stp>
        <tr r="AZ459" s="1"/>
      </tp>
      <tp>
        <v>1.1275900000000001</v>
        <stp/>
        <stp>##V3_BDHV12</stp>
        <stp>912828AF7 Govt</stp>
        <stp>IDX_RATIO</stp>
        <stp>4/10/2007</stp>
        <stp>4/10/2007</stp>
        <stp>[Fixed Income  Prices 2004-2009.xlsx]TIPS!R710C44</stp>
        <tr r="AR710" s="1"/>
      </tp>
      <tp>
        <v>1.09876</v>
        <stp/>
        <stp>##V3_BDHV12</stp>
        <stp>9128277J5 Govt</stp>
        <stp>IDX_RATIO</stp>
        <stp>9/21/2005</stp>
        <stp>9/21/2005</stp>
        <stp>[Fixed Income  Prices 2004-2009.xlsx]TIPS!R307C36</stp>
        <tr r="AJ307" s="1"/>
      </tp>
      <tp>
        <v>1.0402499999999999</v>
        <stp/>
        <stp>##V3_BDHV12</stp>
        <stp>912828FL9 Govt</stp>
        <stp>IDX_RATIO</stp>
        <stp>2/21/2008</stp>
        <stp>2/21/2008</stp>
        <stp>[Fixed Income  Prices 2004-2009.xlsx]TIPS!R425C80</stp>
        <tr r="CB425" s="1"/>
      </tp>
      <tp>
        <v>1.0403</v>
        <stp/>
        <stp>##V3_BDHV12</stp>
        <stp>912828BD1 Govt</stp>
        <stp>IDX_RATIO</stp>
        <stp>4/11/2005</stp>
        <stp>4/11/2005</stp>
        <stp>[Fixed Income  Prices 2004-2009.xlsx]TIPS!R191C52</stp>
        <tr r="AZ191" s="1"/>
      </tp>
      <tp>
        <v>1.0547500000000001</v>
        <stp/>
        <stp>##V3_BDHV12</stp>
        <stp>912828GN4 Govt</stp>
        <stp>IDX_RATIO</stp>
        <stp>1/20/2009</stp>
        <stp>1/20/2009</stp>
        <stp>[Fixed Income  Prices 2004-2009.xlsx]TIPS!R460C40</stp>
        <tr r="AN460" s="1"/>
      </tp>
      <tp>
        <v>1.04335</v>
        <stp/>
        <stp>##V3_BDHV12</stp>
        <stp>912828GN4 Govt</stp>
        <stp>IDX_RATIO</stp>
        <stp>2/10/2009</stp>
        <stp>2/10/2009</stp>
        <stp>[Fixed Income  Prices 2004-2009.xlsx]TIPS!R475C40</stp>
        <tr r="AN475" s="1"/>
      </tp>
      <tp>
        <v>1.0450299999999999</v>
        <stp/>
        <stp>##V3_BDHV12</stp>
        <stp>912828FL9 Govt</stp>
        <stp>IDX_RATIO</stp>
        <stp>3/31/2008</stp>
        <stp>3/31/2008</stp>
        <stp>[Fixed Income  Prices 2004-2009.xlsx]TIPS!R452C80</stp>
        <tr r="CB452" s="1"/>
      </tp>
      <tp>
        <v>1.15384</v>
        <stp/>
        <stp>##V3_BDHV12</stp>
        <stp>912828AF7 Govt</stp>
        <stp>IDX_RATIO</stp>
        <stp>7/20/2007</stp>
        <stp>7/20/2007</stp>
        <stp>[Fixed Income  Prices 2004-2009.xlsx]TIPS!R783C44</stp>
        <tr r="AR783" s="1"/>
      </tp>
      <tp>
        <v>1.09534</v>
        <stp/>
        <stp>##V3_BDHV12</stp>
        <stp>9128277J5 Govt</stp>
        <stp>IDX_RATIO</stp>
        <stp>8/30/2005</stp>
        <stp>8/30/2005</stp>
        <stp>[Fixed Income  Prices 2004-2009.xlsx]TIPS!R291C36</stp>
        <tr r="AJ291" s="1"/>
      </tp>
      <tp>
        <v>1.0182800000000001</v>
        <stp/>
        <stp>##V3_BDHV12</stp>
        <stp>912828DH0 Govt</stp>
        <stp>IDX_RATIO</stp>
        <stp>8/12/2005</stp>
        <stp>8/12/2005</stp>
        <stp>[Fixed Income  Prices 2004-2009.xlsx]TIPS!R154C68</stp>
        <tr r="BP154" s="1"/>
      </tp>
      <tp>
        <v>1.1072899999999999</v>
        <stp/>
        <stp>##V3_BDHV12</stp>
        <stp>912828AF7 Govt</stp>
        <stp>IDX_RATIO</stp>
        <stp>5/12/2006</stp>
        <stp>5/12/2006</stp>
        <stp>[Fixed Income  Prices 2004-2009.xlsx]TIPS!R473C44</stp>
        <tr r="AR473" s="1"/>
      </tp>
      <tp>
        <v>1.0135400000000001</v>
        <stp/>
        <stp>##V3_BDHV12</stp>
        <stp>912828EA4 Govt</stp>
        <stp>IDX_RATIO</stp>
        <stp>2/17/2006</stp>
        <stp>2/17/2006</stp>
        <stp>[Fixed Income  Prices 2004-2009.xlsx]TIPS!R159C72</stp>
        <tr r="BT159" s="1"/>
      </tp>
      <tp>
        <v>1.0993900000000001</v>
        <stp/>
        <stp>##V3_BDHV12</stp>
        <stp>912828BD1 Govt</stp>
        <stp>IDX_RATIO</stp>
        <stp>7/14/2006</stp>
        <stp>7/14/2006</stp>
        <stp>[Fixed Income  Prices 2004-2009.xlsx]TIPS!R518C52</stp>
        <tr r="AZ518" s="1"/>
      </tp>
      <tp>
        <v>1.0172099999999999</v>
        <stp/>
        <stp>##V3_BDHV12</stp>
        <stp>912828EA4 Govt</stp>
        <stp>IDX_RATIO</stp>
        <stp>1/27/2006</stp>
        <stp>1/27/2006</stp>
        <stp>[Fixed Income  Prices 2004-2009.xlsx]TIPS!R144C72</stp>
        <tr r="BT144" s="1"/>
      </tp>
      <tp>
        <v>1.0386</v>
        <stp/>
        <stp>##V3_BDHV12</stp>
        <stp>912828EA4 Govt</stp>
        <stp>IDX_RATIO</stp>
        <stp>3/12/2007</stp>
        <stp>3/12/2007</stp>
        <stp>[Fixed Income  Prices 2004-2009.xlsx]TIPS!R435C72</stp>
        <tr r="BT435" s="1"/>
      </tp>
      <tp>
        <v>1.0729299999999999</v>
        <stp/>
        <stp>##V3_BDHV12</stp>
        <stp>912828AF7 Govt</stp>
        <stp>IDX_RATIO</stp>
        <stp>5/24/2005</stp>
        <stp>5/24/2005</stp>
        <stp>[Fixed Income  Prices 2004-2009.xlsx]TIPS!R222C44</stp>
        <tr r="AR222" s="1"/>
      </tp>
      <tp>
        <v>1.0814300000000001</v>
        <stp/>
        <stp>##V3_BDHV12</stp>
        <stp>912828BD1 Govt</stp>
        <stp>IDX_RATIO</stp>
        <stp>4/25/2006</stp>
        <stp>4/25/2006</stp>
        <stp>[Fixed Income  Prices 2004-2009.xlsx]TIPS!R460C52</stp>
        <tr r="AZ460" s="1"/>
      </tp>
      <tp>
        <v>1.0909500000000001</v>
        <stp/>
        <stp>##V3_BDHV12</stp>
        <stp>912828DH0 Govt</stp>
        <stp>IDX_RATIO</stp>
        <stp>9/24/2007</stp>
        <stp>9/24/2007</stp>
        <stp>[Fixed Income  Prices 2004-2009.xlsx]TIPS!R704C68</stp>
        <tr r="BP704" s="1"/>
      </tp>
      <tp>
        <v>1.07822</v>
        <stp/>
        <stp>##V3_BDHV12</stp>
        <stp>912828AF7 Govt</stp>
        <stp>IDX_RATIO</stp>
        <stp>6/14/2005</stp>
        <stp>6/14/2005</stp>
        <stp>[Fixed Income  Prices 2004-2009.xlsx]TIPS!R236C44</stp>
        <tr r="AR236" s="1"/>
      </tp>
      <tp>
        <v>1.1181700000000001</v>
        <stp/>
        <stp>##V3_BDHV12</stp>
        <stp>912828AF7 Govt</stp>
        <stp>IDX_RATIO</stp>
        <stp>6/23/2006</stp>
        <stp>6/23/2006</stp>
        <stp>[Fixed Income  Prices 2004-2009.xlsx]TIPS!R503C44</stp>
        <tr r="AR503" s="1"/>
      </tp>
      <tp>
        <v>1.1277900000000001</v>
        <stp/>
        <stp>##V3_BDHV12</stp>
        <stp>912828AF7 Govt</stp>
        <stp>IDX_RATIO</stp>
        <stp>4/11/2007</stp>
        <stp>4/11/2007</stp>
        <stp>[Fixed Income  Prices 2004-2009.xlsx]TIPS!R711C44</stp>
        <tr r="AR711" s="1"/>
      </tp>
      <tp>
        <v>1.09859</v>
        <stp/>
        <stp>##V3_BDHV12</stp>
        <stp>9128277J5 Govt</stp>
        <stp>IDX_RATIO</stp>
        <stp>9/20/2005</stp>
        <stp>9/20/2005</stp>
        <stp>[Fixed Income  Prices 2004-2009.xlsx]TIPS!R306C36</stp>
        <tr r="AJ306" s="1"/>
      </tp>
      <tp>
        <v>1.0442</v>
        <stp/>
        <stp>##V3_BDHV12</stp>
        <stp>912828FL9 Govt</stp>
        <stp>IDX_RATIO</stp>
        <stp>3/23/2009</stp>
        <stp>3/23/2009</stp>
        <stp>[Fixed Income  Prices 2004-2009.xlsx]TIPS!R707C80</stp>
        <tr r="CB707" s="1"/>
      </tp>
      <tp>
        <v>1.03772</v>
        <stp/>
        <stp>##V3_BDHV12</stp>
        <stp>912828GN4 Govt</stp>
        <stp>IDX_RATIO</stp>
        <stp>3/17/2008</stp>
        <stp>3/17/2008</stp>
        <stp>[Fixed Income  Prices 2004-2009.xlsx]TIPS!R239C40</stp>
        <tr r="AN239" s="1"/>
      </tp>
      <tp>
        <v>1.04027</v>
        <stp/>
        <stp>##V3_BDHV12</stp>
        <stp>912828FL9 Govt</stp>
        <stp>IDX_RATIO</stp>
        <stp>2/20/2008</stp>
        <stp>2/20/2008</stp>
        <stp>[Fixed Income  Prices 2004-2009.xlsx]TIPS!R424C80</stp>
        <tr r="CB424" s="1"/>
      </tp>
      <tp>
        <v>1.05409</v>
        <stp/>
        <stp>##V3_BDHV12</stp>
        <stp>912828GN4 Govt</stp>
        <stp>IDX_RATIO</stp>
        <stp>1/21/2009</stp>
        <stp>1/21/2009</stp>
        <stp>[Fixed Income  Prices 2004-2009.xlsx]TIPS!R461C40</stp>
        <tr r="AN461" s="1"/>
      </tp>
      <tp>
        <v>1.04297</v>
        <stp/>
        <stp>##V3_BDHV12</stp>
        <stp>912828GN4 Govt</stp>
        <stp>IDX_RATIO</stp>
        <stp>2/11/2009</stp>
        <stp>2/11/2009</stp>
        <stp>[Fixed Income  Prices 2004-2009.xlsx]TIPS!R476C40</stp>
        <tr r="AN476" s="1"/>
      </tp>
      <tp>
        <v>1.0953599999999999</v>
        <stp/>
        <stp>##V3_BDHV12</stp>
        <stp>9128277J5 Govt</stp>
        <stp>IDX_RATIO</stp>
        <stp>8/31/2005</stp>
        <stp>8/31/2005</stp>
        <stp>[Fixed Income  Prices 2004-2009.xlsx]TIPS!R292C36</stp>
        <tr r="AJ292" s="1"/>
      </tp>
      <tp>
        <v>1.0882700000000001</v>
        <stp/>
        <stp>##V3_BDHV12</stp>
        <stp>912828GD6 Govt</stp>
        <stp>IDX_RATIO</stp>
        <stp>9/18/2008</stp>
        <stp>9/18/2008</stp>
        <stp>[Fixed Income  Prices 2004-2009.xlsx]TIPS!R445C84</stp>
        <tr r="CF445" s="1"/>
      </tp>
      <tp>
        <v>1.0187999999999999</v>
        <stp/>
        <stp>##V3_BDHV12</stp>
        <stp>912828FB1 Govt</stp>
        <stp>IDX_RATIO</stp>
        <stp>3/22/2007</stp>
        <stp>3/22/2007</stp>
        <stp>[Fixed Income  Prices 2004-2009.xlsx]TIPS!R242C32</stp>
        <tr r="AF242" s="1"/>
      </tp>
      <tp>
        <v>1.1145</v>
        <stp/>
        <stp>##V3_BDHV12</stp>
        <stp>912828BD1 Govt</stp>
        <stp>IDX_RATIO</stp>
        <stp>5/21/2007</stp>
        <stp>5/21/2007</stp>
        <stp>[Fixed Income  Prices 2004-2009.xlsx]TIPS!R739C52</stp>
        <tr r="AZ739" s="1"/>
      </tp>
      <tp>
        <v>1.03637</v>
        <stp/>
        <stp>##V3_BDHV12</stp>
        <stp>912828FL9 Govt</stp>
        <stp>IDX_RATIO</stp>
        <stp>1/10/2008</stp>
        <stp>1/10/2008</stp>
        <stp>[Fixed Income  Prices 2004-2009.xlsx]TIPS!R395C80</stp>
        <tr r="CB395" s="1"/>
      </tp>
      <tp>
        <v>1.10788</v>
        <stp/>
        <stp>##V3_BDHV12</stp>
        <stp>912828AF7 Govt</stp>
        <stp>IDX_RATIO</stp>
        <stp>5/15/2006</stp>
        <stp>5/15/2006</stp>
        <stp>[Fixed Income  Prices 2004-2009.xlsx]TIPS!R474C44</stp>
        <tr r="AR474" s="1"/>
      </tp>
      <tp>
        <v>1.01833</v>
        <stp/>
        <stp>##V3_BDHV12</stp>
        <stp>912828DH0 Govt</stp>
        <stp>IDX_RATIO</stp>
        <stp>8/15/2005</stp>
        <stp>8/15/2005</stp>
        <stp>[Fixed Income  Prices 2004-2009.xlsx]TIPS!R155C68</stp>
        <tr r="BP155" s="1"/>
      </tp>
      <tp>
        <v>1.01457</v>
        <stp/>
        <stp>##V3_BDHV12</stp>
        <stp>912828EA4 Govt</stp>
        <stp>IDX_RATIO</stp>
        <stp>2/10/2006</stp>
        <stp>2/10/2006</stp>
        <stp>[Fixed Income  Prices 2004-2009.xlsx]TIPS!R154C72</stp>
        <tr r="BT154" s="1"/>
      </tp>
      <tp>
        <v>1.14381</v>
        <stp/>
        <stp>##V3_BDHV12</stp>
        <stp>9128277J5 Govt</stp>
        <stp>IDX_RATIO</stp>
        <stp>9/11/2006</stp>
        <stp>9/11/2006</stp>
        <stp>[Fixed Income  Prices 2004-2009.xlsx]TIPS!R559C36</stp>
        <tr r="AJ559" s="1"/>
      </tp>
      <tp>
        <v>1.0992200000000001</v>
        <stp/>
        <stp>##V3_BDHV12</stp>
        <stp>912828BD1 Govt</stp>
        <stp>IDX_RATIO</stp>
        <stp>7/13/2006</stp>
        <stp>7/13/2006</stp>
        <stp>[Fixed Income  Prices 2004-2009.xlsx]TIPS!R517C52</stp>
        <tr r="AZ517" s="1"/>
      </tp>
      <tp>
        <v>1.03891</v>
        <stp/>
        <stp>##V3_BDHV12</stp>
        <stp>912828EA4 Govt</stp>
        <stp>IDX_RATIO</stp>
        <stp>3/15/2007</stp>
        <stp>3/15/2007</stp>
        <stp>[Fixed Income  Prices 2004-2009.xlsx]TIPS!R438C72</stp>
        <tr r="BT438" s="1"/>
      </tp>
      <tp>
        <v>1.0190699999999999</v>
        <stp/>
        <stp>##V3_BDHV12</stp>
        <stp>912828EA4 Govt</stp>
        <stp>IDX_RATIO</stp>
        <stp>1/20/2006</stp>
        <stp>1/20/2006</stp>
        <stp>[Fixed Income  Prices 2004-2009.xlsx]TIPS!R139C72</stp>
        <tr r="BT139" s="1"/>
      </tp>
      <tp>
        <v>1.0726599999999999</v>
        <stp/>
        <stp>##V3_BDHV12</stp>
        <stp>912828AF7 Govt</stp>
        <stp>IDX_RATIO</stp>
        <stp>5/23/2005</stp>
        <stp>5/23/2005</stp>
        <stp>[Fixed Income  Prices 2004-2009.xlsx]TIPS!R221C44</stp>
        <tr r="AR221" s="1"/>
      </tp>
      <tp>
        <v>1.0779799999999999</v>
        <stp/>
        <stp>##V3_BDHV12</stp>
        <stp>912828AF7 Govt</stp>
        <stp>IDX_RATIO</stp>
        <stp>6/13/2005</stp>
        <stp>6/13/2005</stp>
        <stp>[Fixed Income  Prices 2004-2009.xlsx]TIPS!R235C44</stp>
        <tr r="AR235" s="1"/>
      </tp>
      <tp>
        <v>1.0997699999999999</v>
        <stp/>
        <stp>##V3_BDHV12</stp>
        <stp>9128277J5 Govt</stp>
        <stp>IDX_RATIO</stp>
        <stp>9/27/2005</stp>
        <stp>9/27/2005</stp>
        <stp>[Fixed Income  Prices 2004-2009.xlsx]TIPS!R311C36</stp>
        <tr r="AJ311" s="1"/>
      </tp>
      <tp>
        <v>1.1288</v>
        <stp/>
        <stp>##V3_BDHV12</stp>
        <stp>912828AF7 Govt</stp>
        <stp>IDX_RATIO</stp>
        <stp>4/16/2007</stp>
        <stp>4/16/2007</stp>
        <stp>[Fixed Income  Prices 2004-2009.xlsx]TIPS!R714C44</stp>
        <tr r="AR714" s="1"/>
      </tp>
      <tp>
        <v>1.1205000000000001</v>
        <stp/>
        <stp>##V3_BDHV12</stp>
        <stp>912828BD1 Govt</stp>
        <stp>IDX_RATIO</stp>
        <stp>6/11/2007</stp>
        <stp>6/11/2007</stp>
        <stp>[Fixed Income  Prices 2004-2009.xlsx]TIPS!R754C52</stp>
        <tr r="AZ754" s="1"/>
      </tp>
      <tp>
        <v>1.04434</v>
        <stp/>
        <stp>##V3_BDHV12</stp>
        <stp>912828FL9 Govt</stp>
        <stp>IDX_RATIO</stp>
        <stp>3/24/2009</stp>
        <stp>3/24/2009</stp>
        <stp>[Fixed Income  Prices 2004-2009.xlsx]TIPS!R708C80</stp>
        <tr r="CB708" s="1"/>
      </tp>
      <tp>
        <v>1.03776</v>
        <stp/>
        <stp>##V3_BDHV12</stp>
        <stp>912828FL9 Govt</stp>
        <stp>IDX_RATIO</stp>
        <stp>1/17/2008</stp>
        <stp>1/17/2008</stp>
        <stp>[Fixed Income  Prices 2004-2009.xlsx]TIPS!R400C80</stp>
        <tr r="CB400" s="1"/>
      </tp>
      <tp>
        <v>1.0365500000000001</v>
        <stp/>
        <stp>##V3_BDHV12</stp>
        <stp>912828GN4 Govt</stp>
        <stp>IDX_RATIO</stp>
        <stp>3/10/2008</stp>
        <stp>3/10/2008</stp>
        <stp>[Fixed Income  Prices 2004-2009.xlsx]TIPS!R234C40</stp>
        <tr r="AN234" s="1"/>
      </tp>
      <tp>
        <v>1.0401</v>
        <stp/>
        <stp>##V3_BDHV12</stp>
        <stp>912828FL9 Govt</stp>
        <stp>IDX_RATIO</stp>
        <stp>2/27/2008</stp>
        <stp>2/27/2008</stp>
        <stp>[Fixed Income  Prices 2004-2009.xlsx]TIPS!R429C80</stp>
        <tr r="CB429" s="1"/>
      </tp>
      <tp>
        <v>1.0353600000000001</v>
        <stp/>
        <stp>##V3_BDHV12</stp>
        <stp>912828GN4 Govt</stp>
        <stp>IDX_RATIO</stp>
        <stp>1/30/2008</stp>
        <stp>1/30/2008</stp>
        <stp>[Fixed Income  Prices 2004-2009.xlsx]TIPS!R206C40</stp>
        <tr r="AN206" s="1"/>
      </tp>
      <tp>
        <v>1.0507900000000001</v>
        <stp/>
        <stp>##V3_BDHV12</stp>
        <stp>912828GN4 Govt</stp>
        <stp>IDX_RATIO</stp>
        <stp>1/26/2009</stp>
        <stp>1/26/2009</stp>
        <stp>[Fixed Income  Prices 2004-2009.xlsx]TIPS!R464C40</stp>
        <tr r="AN464" s="1"/>
      </tp>
      <tp>
        <v>1.0410299999999999</v>
        <stp/>
        <stp>##V3_BDHV12</stp>
        <stp>912828GN4 Govt</stp>
        <stp>IDX_RATIO</stp>
        <stp>2/16/2009</stp>
        <stp>2/16/2009</stp>
        <stp>[Fixed Income  Prices 2004-2009.xlsx]TIPS!R479C40</stp>
        <tr r="AN479" s="1"/>
      </tp>
      <tp>
        <v>1.1552</v>
        <stp/>
        <stp>##V3_BDHV12</stp>
        <stp>912828AF7 Govt</stp>
        <stp>IDX_RATIO</stp>
        <stp>7/26/2007</stp>
        <stp>7/26/2007</stp>
        <stp>[Fixed Income  Prices 2004-2009.xlsx]TIPS!R787C44</stp>
        <tr r="AR787" s="1"/>
      </tp>
      <tp>
        <v>1.1719999999999999</v>
        <stp/>
        <stp>##V3_BDHV12</stp>
        <stp>9128277J5 Govt</stp>
        <stp>IDX_RATIO</stp>
        <stp>8/13/2007</stp>
        <stp>8/13/2007</stp>
        <stp>[Fixed Income  Prices 2004-2009.xlsx]TIPS!R799C36</stp>
        <tr r="AJ799" s="1"/>
      </tp>
      <tp>
        <v>1.08846</v>
        <stp/>
        <stp>##V3_BDHV12</stp>
        <stp>912828GD6 Govt</stp>
        <stp>IDX_RATIO</stp>
        <stp>9/19/2008</stp>
        <stp>9/19/2008</stp>
        <stp>[Fixed Income  Prices 2004-2009.xlsx]TIPS!R446C84</stp>
        <tr r="CF446" s="1"/>
      </tp>
      <tp>
        <v>1.1078000000000001</v>
        <stp/>
        <stp>##V3_BDHV12</stp>
        <stp>912828BD1 Govt</stp>
        <stp>IDX_RATIO</stp>
        <stp>4/30/2007</stp>
        <stp>4/30/2007</stp>
        <stp>[Fixed Income  Prices 2004-2009.xlsx]TIPS!R724C52</stp>
        <tr r="AZ724" s="1"/>
      </tp>
      <tp>
        <v>1.0188999999999999</v>
        <stp/>
        <stp>##V3_BDHV12</stp>
        <stp>912828FB1 Govt</stp>
        <stp>IDX_RATIO</stp>
        <stp>3/23/2007</stp>
        <stp>3/23/2007</stp>
        <stp>[Fixed Income  Prices 2004-2009.xlsx]TIPS!R243C32</stp>
        <tr r="AF243" s="1"/>
      </tp>
      <tp>
        <v>1.03657</v>
        <stp/>
        <stp>##V3_BDHV12</stp>
        <stp>912828FL9 Govt</stp>
        <stp>IDX_RATIO</stp>
        <stp>1/11/2008</stp>
        <stp>1/11/2008</stp>
        <stp>[Fixed Income  Prices 2004-2009.xlsx]TIPS!R396C80</stp>
        <tr r="CB396" s="1"/>
      </tp>
      <tp>
        <v>1.0406500000000001</v>
        <stp/>
        <stp>##V3_BDHV12</stp>
        <stp>912828GN4 Govt</stp>
        <stp>IDX_RATIO</stp>
        <stp>2/17/2009</stp>
        <stp>2/17/2009</stp>
        <stp>[Fixed Income  Prices 2004-2009.xlsx]TIPS!R480C40</stp>
        <tr r="AN480" s="1"/>
      </tp>
      <tp>
        <v>1.09904</v>
        <stp/>
        <stp>##V3_BDHV12</stp>
        <stp>912828BD1 Govt</stp>
        <stp>IDX_RATIO</stp>
        <stp>7/12/2006</stp>
        <stp>7/12/2006</stp>
        <stp>[Fixed Income  Prices 2004-2009.xlsx]TIPS!R516C52</stp>
        <tr r="AZ516" s="1"/>
      </tp>
      <tp>
        <v>1.0587</v>
        <stp/>
        <stp>##V3_BDHV12</stp>
        <stp>912828BD1 Govt</stp>
        <stp>IDX_RATIO</stp>
        <stp>7/25/2005</stp>
        <stp>7/25/2005</stp>
        <stp>[Fixed Income  Prices 2004-2009.xlsx]TIPS!R265C52</stp>
        <tr r="AZ265" s="1"/>
      </tp>
      <tp>
        <v>1.03881</v>
        <stp/>
        <stp>##V3_BDHV12</stp>
        <stp>912828EA4 Govt</stp>
        <stp>IDX_RATIO</stp>
        <stp>3/14/2007</stp>
        <stp>3/14/2007</stp>
        <stp>[Fixed Income  Prices 2004-2009.xlsx]TIPS!R437C72</stp>
        <tr r="BT437" s="1"/>
      </tp>
      <tp>
        <v>1.0618700000000001</v>
        <stp/>
        <stp>##V3_BDHV12</stp>
        <stp>912828DH0 Govt</stp>
        <stp>IDX_RATIO</stp>
        <stp>8/21/2006</stp>
        <stp>8/21/2006</stp>
        <stp>[Fixed Income  Prices 2004-2009.xlsx]TIPS!R419C68</stp>
        <tr r="BP419" s="1"/>
      </tp>
      <tp>
        <v>0.99934999999999996</v>
        <stp/>
        <stp>##V3_BDHV12</stp>
        <stp>912828JE1 Govt</stp>
        <stp>IDX_RATIO</stp>
        <stp>9/18/2009</stp>
        <stp>9/18/2009</stp>
        <stp>[Fixed Income  Prices 2004-2009.xlsx]TIPS!R315C96</stp>
        <tr r="CR315" s="1"/>
      </tp>
      <tp>
        <v>1.0995999999999999</v>
        <stp/>
        <stp>##V3_BDHV12</stp>
        <stp>9128277J5 Govt</stp>
        <stp>IDX_RATIO</stp>
        <stp>9/26/2005</stp>
        <stp>9/26/2005</stp>
        <stp>[Fixed Income  Prices 2004-2009.xlsx]TIPS!R310C36</stp>
        <tr r="AJ310" s="1"/>
      </tp>
      <tp>
        <v>1.129</v>
        <stp/>
        <stp>##V3_BDHV12</stp>
        <stp>912828AF7 Govt</stp>
        <stp>IDX_RATIO</stp>
        <stp>4/17/2007</stp>
        <stp>4/17/2007</stp>
        <stp>[Fixed Income  Prices 2004-2009.xlsx]TIPS!R715C44</stp>
        <tr r="AR715" s="1"/>
      </tp>
      <tp>
        <v>1.0444899999999999</v>
        <stp/>
        <stp>##V3_BDHV12</stp>
        <stp>912828FL9 Govt</stp>
        <stp>IDX_RATIO</stp>
        <stp>3/25/2009</stp>
        <stp>3/25/2009</stp>
        <stp>[Fixed Income  Prices 2004-2009.xlsx]TIPS!R709C80</stp>
        <tr r="CB709" s="1"/>
      </tp>
      <tp>
        <v>1.0367200000000001</v>
        <stp/>
        <stp>##V3_BDHV12</stp>
        <stp>912828GN4 Govt</stp>
        <stp>IDX_RATIO</stp>
        <stp>3/11/2008</stp>
        <stp>3/11/2008</stp>
        <stp>[Fixed Income  Prices 2004-2009.xlsx]TIPS!R235C40</stp>
        <tr r="AN235" s="1"/>
      </tp>
      <tp>
        <v>1.04013</v>
        <stp/>
        <stp>##V3_BDHV12</stp>
        <stp>912828FL9 Govt</stp>
        <stp>IDX_RATIO</stp>
        <stp>2/26/2008</stp>
        <stp>2/26/2008</stp>
        <stp>[Fixed Income  Prices 2004-2009.xlsx]TIPS!R428C80</stp>
        <tr r="CB428" s="1"/>
      </tp>
      <tp>
        <v>1.03556</v>
        <stp/>
        <stp>##V3_BDHV12</stp>
        <stp>912828GN4 Govt</stp>
        <stp>IDX_RATIO</stp>
        <stp>1/31/2008</stp>
        <stp>1/31/2008</stp>
        <stp>[Fixed Income  Prices 2004-2009.xlsx]TIPS!R207C40</stp>
        <tr r="AN207" s="1"/>
      </tp>
      <tp>
        <v>1.05013</v>
        <stp/>
        <stp>##V3_BDHV12</stp>
        <stp>912828GN4 Govt</stp>
        <stp>IDX_RATIO</stp>
        <stp>1/27/2009</stp>
        <stp>1/27/2009</stp>
        <stp>[Fixed Income  Prices 2004-2009.xlsx]TIPS!R465C40</stp>
        <tr r="AN465" s="1"/>
      </tp>
      <tp>
        <v>1.1554199999999999</v>
        <stp/>
        <stp>##V3_BDHV12</stp>
        <stp>912828AF7 Govt</stp>
        <stp>IDX_RATIO</stp>
        <stp>7/27/2007</stp>
        <stp>7/27/2007</stp>
        <stp>[Fixed Income  Prices 2004-2009.xlsx]TIPS!R788C44</stp>
        <tr r="AR788" s="1"/>
      </tp>
      <tp>
        <v>1.0185999999999999</v>
        <stp/>
        <stp>##V3_BDHV12</stp>
        <stp>912828FB1 Govt</stp>
        <stp>IDX_RATIO</stp>
        <stp>3/20/2007</stp>
        <stp>3/20/2007</stp>
        <stp>[Fixed Income  Prices 2004-2009.xlsx]TIPS!R240C32</stp>
        <tr r="AF240" s="1"/>
      </tp>
      <tp>
        <v>1.1082700000000001</v>
        <stp/>
        <stp>##V3_BDHV12</stp>
        <stp>912828AF7 Govt</stp>
        <stp>IDX_RATIO</stp>
        <stp>5/17/2006</stp>
        <stp>5/17/2006</stp>
        <stp>[Fixed Income  Prices 2004-2009.xlsx]TIPS!R476C44</stp>
        <tr r="AR476" s="1"/>
      </tp>
      <tp>
        <v>1.0183599999999999</v>
        <stp/>
        <stp>##V3_BDHV12</stp>
        <stp>912828DH0 Govt</stp>
        <stp>IDX_RATIO</stp>
        <stp>8/17/2005</stp>
        <stp>8/17/2005</stp>
        <stp>[Fixed Income  Prices 2004-2009.xlsx]TIPS!R157C68</stp>
        <tr r="BP157" s="1"/>
      </tp>
      <tp>
        <v>1.0076099999999999</v>
        <stp/>
        <stp>##V3_BDHV12</stp>
        <stp>912828HN3 Govt</stp>
        <stp>IDX_RATIO</stp>
        <stp>2/18/2009</stp>
        <stp>2/18/2009</stp>
        <stp>[Fixed Income  Prices 2004-2009.xlsx]TIPS!R294C92</stp>
        <tr r="CN294" s="1"/>
      </tp>
      <tp>
        <v>1.1440299999999999</v>
        <stp/>
        <stp>##V3_BDHV12</stp>
        <stp>9128277J5 Govt</stp>
        <stp>IDX_RATIO</stp>
        <stp>9/13/2006</stp>
        <stp>9/13/2006</stp>
        <stp>[Fixed Income  Prices 2004-2009.xlsx]TIPS!R561C36</stp>
        <tr r="AJ561" s="1"/>
      </tp>
      <tp>
        <v>1.09887</v>
        <stp/>
        <stp>##V3_BDHV12</stp>
        <stp>912828BD1 Govt</stp>
        <stp>IDX_RATIO</stp>
        <stp>7/11/2006</stp>
        <stp>7/11/2006</stp>
        <stp>[Fixed Income  Prices 2004-2009.xlsx]TIPS!R515C52</stp>
        <tr r="AZ515" s="1"/>
      </tp>
      <tp>
        <v>1.0586599999999999</v>
        <stp/>
        <stp>##V3_BDHV12</stp>
        <stp>912828BD1 Govt</stp>
        <stp>IDX_RATIO</stp>
        <stp>7/26/2005</stp>
        <stp>7/26/2005</stp>
        <stp>[Fixed Income  Prices 2004-2009.xlsx]TIPS!R266C52</stp>
        <tr r="AZ266" s="1"/>
      </tp>
      <tp>
        <v>1.0909800000000001</v>
        <stp/>
        <stp>##V3_BDHV12</stp>
        <stp>912828DH0 Govt</stp>
        <stp>IDX_RATIO</stp>
        <stp>9/21/2007</stp>
        <stp>9/21/2007</stp>
        <stp>[Fixed Income  Prices 2004-2009.xlsx]TIPS!R703C68</stp>
        <tr r="BP703" s="1"/>
      </tp>
      <tp>
        <v>1.11911</v>
        <stp/>
        <stp>##V3_BDHV12</stp>
        <stp>912828AF7 Govt</stp>
        <stp>IDX_RATIO</stp>
        <stp>6/26/2006</stp>
        <stp>6/26/2006</stp>
        <stp>[Fixed Income  Prices 2004-2009.xlsx]TIPS!R504C44</stp>
        <tr r="AR504" s="1"/>
      </tp>
      <tp>
        <v>1.1151500000000001</v>
        <stp/>
        <stp>##V3_BDHV12</stp>
        <stp>912828BD1 Govt</stp>
        <stp>IDX_RATIO</stp>
        <stp>5/23/2007</stp>
        <stp>5/23/2007</stp>
        <stp>[Fixed Income  Prices 2004-2009.xlsx]TIPS!R741C52</stp>
        <tr r="AZ741" s="1"/>
      </tp>
      <tp>
        <v>1.06193</v>
        <stp/>
        <stp>##V3_BDHV12</stp>
        <stp>912828DH0 Govt</stp>
        <stp>IDX_RATIO</stp>
        <stp>8/22/2006</stp>
        <stp>8/22/2006</stp>
        <stp>[Fixed Income  Prices 2004-2009.xlsx]TIPS!R420C68</stp>
        <tr r="BP420" s="1"/>
      </tp>
      <tp>
        <v>1.1209899999999999</v>
        <stp/>
        <stp>##V3_BDHV12</stp>
        <stp>912828BD1 Govt</stp>
        <stp>IDX_RATIO</stp>
        <stp>6/13/2007</stp>
        <stp>6/13/2007</stp>
        <stp>[Fixed Income  Prices 2004-2009.xlsx]TIPS!R756C52</stp>
        <tr r="AZ756" s="1"/>
      </tp>
      <tp>
        <v>1.08107</v>
        <stp/>
        <stp>##V3_BDHV12</stp>
        <stp>912828BD1 Govt</stp>
        <stp>IDX_RATIO</stp>
        <stp>4/20/2006</stp>
        <stp>4/20/2006</stp>
        <stp>[Fixed Income  Prices 2004-2009.xlsx]TIPS!R457C52</stp>
        <tr r="AZ457" s="1"/>
      </tp>
      <tp>
        <v>1.0368900000000001</v>
        <stp/>
        <stp>##V3_BDHV12</stp>
        <stp>912828GN4 Govt</stp>
        <stp>IDX_RATIO</stp>
        <stp>3/12/2008</stp>
        <stp>3/12/2008</stp>
        <stp>[Fixed Income  Prices 2004-2009.xlsx]TIPS!R236C40</stp>
        <tr r="AN236" s="1"/>
      </tp>
      <tp>
        <v>1.04464</v>
        <stp/>
        <stp>##V3_BDHV12</stp>
        <stp>912828FL9 Govt</stp>
        <stp>IDX_RATIO</stp>
        <stp>3/26/2009</stp>
        <stp>3/26/2009</stp>
        <stp>[Fixed Income  Prices 2004-2009.xlsx]TIPS!R710C80</stp>
        <tr r="CB710" s="1"/>
      </tp>
      <tp>
        <v>1.0874699999999999</v>
        <stp/>
        <stp>##V3_BDHV12</stp>
        <stp>912828BD1 Govt</stp>
        <stp>IDX_RATIO</stp>
        <stp>5/30/2006</stp>
        <stp>5/30/2006</stp>
        <stp>[Fixed Income  Prices 2004-2009.xlsx]TIPS!R485C52</stp>
        <tr r="AZ485" s="1"/>
      </tp>
      <tp>
        <v>1.0401499999999999</v>
        <stp/>
        <stp>##V3_BDHV12</stp>
        <stp>912828FL9 Govt</stp>
        <stp>IDX_RATIO</stp>
        <stp>2/25/2008</stp>
        <stp>2/25/2008</stp>
        <stp>[Fixed Income  Prices 2004-2009.xlsx]TIPS!R427C80</stp>
        <tr r="CB427" s="1"/>
      </tp>
      <tp>
        <v>1.0410999999999999</v>
        <stp/>
        <stp>##V3_BDHV12</stp>
        <stp>912828BD1 Govt</stp>
        <stp>IDX_RATIO</stp>
        <stp>4/15/2005</stp>
        <stp>4/15/2005</stp>
        <stp>[Fixed Income  Prices 2004-2009.xlsx]TIPS!R195C52</stp>
        <tr r="AZ195" s="1"/>
      </tp>
      <tp>
        <v>1.06545</v>
        <stp/>
        <stp>##V3_BDHV12</stp>
        <stp>912828GD6 Govt</stp>
        <stp>IDX_RATIO</stp>
        <stp>8/18/2009</stp>
        <stp>8/18/2009</stp>
        <stp>[Fixed Income  Prices 2004-2009.xlsx]TIPS!R683C84</stp>
        <tr r="CF683" s="1"/>
      </tp>
      <tp>
        <v>1.0910299999999999</v>
        <stp/>
        <stp>##V3_BDHV12</stp>
        <stp>912828DH0 Govt</stp>
        <stp>IDX_RATIO</stp>
        <stp>8/30/2007</stp>
        <stp>8/30/2007</stp>
        <stp>[Fixed Income  Prices 2004-2009.xlsx]TIPS!R687C68</stp>
        <tr r="BP687" s="1"/>
      </tp>
      <tp>
        <v>1.1547399999999999</v>
        <stp/>
        <stp>##V3_BDHV12</stp>
        <stp>912828AF7 Govt</stp>
        <stp>IDX_RATIO</stp>
        <stp>7/24/2007</stp>
        <stp>7/24/2007</stp>
        <stp>[Fixed Income  Prices 2004-2009.xlsx]TIPS!R785C44</stp>
        <tr r="AR785" s="1"/>
      </tp>
      <tp>
        <v>1.0165299999999999</v>
        <stp/>
        <stp>##V3_BDHV12</stp>
        <stp>912828HN3 Govt</stp>
        <stp>IDX_RATIO</stp>
        <stp>1/28/2009</stp>
        <stp>1/28/2009</stp>
        <stp>[Fixed Income  Prices 2004-2009.xlsx]TIPS!R279C92</stp>
        <tr r="CN279" s="1"/>
      </tp>
      <tp>
        <v>1.00681</v>
        <stp/>
        <stp>##V3_BDHV12</stp>
        <stp>912810FR4 Govt</stp>
        <stp>IDX_RATIO</stp>
        <stp>11/22/2004</stp>
        <stp>11/22/2004</stp>
        <stp>[Fixed Income  Prices 2004-2009.xlsx]TIPS!R88C108</stp>
        <tr r="DD88" s="1"/>
      </tp>
      <tp>
        <v>1.0061</v>
        <stp/>
        <stp>##V3_BDHV12</stp>
        <stp>912810FR4 Govt</stp>
        <stp>IDX_RATIO</stp>
        <stp>11/12/2004</stp>
        <stp>11/12/2004</stp>
        <stp>[Fixed Income  Prices 2004-2009.xlsx]TIPS!R82C108</stp>
        <tr r="DD82" s="1"/>
      </tp>
      <tp>
        <v>1.0159</v>
        <stp/>
        <stp>##V3_BDHV12</stp>
        <stp>912828HN3 Govt</stp>
        <stp>IDX_RATIO</stp>
        <stp>1/29/2009</stp>
        <stp>1/29/2009</stp>
        <stp>[Fixed Income  Prices 2004-2009.xlsx]TIPS!R280C92</stp>
        <tr r="CN280" s="1"/>
      </tp>
      <tp>
        <v>1.0186999999999999</v>
        <stp/>
        <stp>##V3_BDHV12</stp>
        <stp>912828FB1 Govt</stp>
        <stp>IDX_RATIO</stp>
        <stp>3/21/2007</stp>
        <stp>3/21/2007</stp>
        <stp>[Fixed Income  Prices 2004-2009.xlsx]TIPS!R241C32</stp>
        <tr r="AF241" s="1"/>
      </tp>
      <tp>
        <v>1.10808</v>
        <stp/>
        <stp>##V3_BDHV12</stp>
        <stp>912828AF7 Govt</stp>
        <stp>IDX_RATIO</stp>
        <stp>5/16/2006</stp>
        <stp>5/16/2006</stp>
        <stp>[Fixed Income  Prices 2004-2009.xlsx]TIPS!R475C44</stp>
        <tr r="AR475" s="1"/>
      </tp>
      <tp>
        <v>1.0183500000000001</v>
        <stp/>
        <stp>##V3_BDHV12</stp>
        <stp>912828DH0 Govt</stp>
        <stp>IDX_RATIO</stp>
        <stp>8/16/2005</stp>
        <stp>8/16/2005</stp>
        <stp>[Fixed Income  Prices 2004-2009.xlsx]TIPS!R156C68</stp>
        <tr r="BP156" s="1"/>
      </tp>
      <tp>
        <v>1.0072399999999999</v>
        <stp/>
        <stp>##V3_BDHV12</stp>
        <stp>912828HN3 Govt</stp>
        <stp>IDX_RATIO</stp>
        <stp>2/19/2009</stp>
        <stp>2/19/2009</stp>
        <stp>[Fixed Income  Prices 2004-2009.xlsx]TIPS!R295C92</stp>
        <tr r="CN295" s="1"/>
      </tp>
      <tp>
        <v>1.14392</v>
        <stp/>
        <stp>##V3_BDHV12</stp>
        <stp>9128277J5 Govt</stp>
        <stp>IDX_RATIO</stp>
        <stp>9/12/2006</stp>
        <stp>9/12/2006</stp>
        <stp>[Fixed Income  Prices 2004-2009.xlsx]TIPS!R560C36</stp>
        <tr r="AJ560" s="1"/>
      </tp>
      <tp>
        <v>1.01413</v>
        <stp/>
        <stp>##V3_BDHV12</stp>
        <stp>912828EA4 Govt</stp>
        <stp>IDX_RATIO</stp>
        <stp>2/13/2006</stp>
        <stp>2/13/2006</stp>
        <stp>[Fixed Income  Prices 2004-2009.xlsx]TIPS!R155C72</stp>
        <tr r="BT155" s="1"/>
      </tp>
      <tp>
        <v>1.0986899999999999</v>
        <stp/>
        <stp>##V3_BDHV12</stp>
        <stp>912828BD1 Govt</stp>
        <stp>IDX_RATIO</stp>
        <stp>7/10/2006</stp>
        <stp>7/10/2006</stp>
        <stp>[Fixed Income  Prices 2004-2009.xlsx]TIPS!R514C52</stp>
        <tr r="AZ514" s="1"/>
      </tp>
      <tp>
        <v>1.0182800000000001</v>
        <stp/>
        <stp>##V3_BDHV12</stp>
        <stp>912828EA4 Govt</stp>
        <stp>IDX_RATIO</stp>
        <stp>1/23/2006</stp>
        <stp>1/23/2006</stp>
        <stp>[Fixed Income  Prices 2004-2009.xlsx]TIPS!R140C72</stp>
        <tr r="BT140" s="1"/>
      </tp>
      <tp>
        <v>1.03901</v>
        <stp/>
        <stp>##V3_BDHV12</stp>
        <stp>912828EA4 Govt</stp>
        <stp>IDX_RATIO</stp>
        <stp>3/16/2007</stp>
        <stp>3/16/2007</stp>
        <stp>[Fixed Income  Prices 2004-2009.xlsx]TIPS!R439C72</stp>
        <tr r="BT439" s="1"/>
      </tp>
      <tp>
        <v>1.05863</v>
        <stp/>
        <stp>##V3_BDHV12</stp>
        <stp>912828BD1 Govt</stp>
        <stp>IDX_RATIO</stp>
        <stp>7/27/2005</stp>
        <stp>7/27/2005</stp>
        <stp>[Fixed Income  Prices 2004-2009.xlsx]TIPS!R267C52</stp>
        <tr r="AZ267" s="1"/>
      </tp>
      <tp>
        <v>1.07185</v>
        <stp/>
        <stp>##V3_BDHV12</stp>
        <stp>912828AF7 Govt</stp>
        <stp>IDX_RATIO</stp>
        <stp>5/20/2005</stp>
        <stp>5/20/2005</stp>
        <stp>[Fixed Income  Prices 2004-2009.xlsx]TIPS!R220C44</stp>
        <tr r="AR220" s="1"/>
      </tp>
      <tp>
        <v>1.0909899999999999</v>
        <stp/>
        <stp>##V3_BDHV12</stp>
        <stp>912828DH0 Govt</stp>
        <stp>IDX_RATIO</stp>
        <stp>9/20/2007</stp>
        <stp>9/20/2007</stp>
        <stp>[Fixed Income  Prices 2004-2009.xlsx]TIPS!R702C68</stp>
        <tr r="BP702" s="1"/>
      </tp>
      <tp>
        <v>1.07725</v>
        <stp/>
        <stp>##V3_BDHV12</stp>
        <stp>912828AF7 Govt</stp>
        <stp>IDX_RATIO</stp>
        <stp>6/10/2005</stp>
        <stp>6/10/2005</stp>
        <stp>[Fixed Income  Prices 2004-2009.xlsx]TIPS!R234C44</stp>
        <tr r="AR234" s="1"/>
      </tp>
      <tp>
        <v>1.1194299999999999</v>
        <stp/>
        <stp>##V3_BDHV12</stp>
        <stp>912828AF7 Govt</stp>
        <stp>IDX_RATIO</stp>
        <stp>6/27/2006</stp>
        <stp>6/27/2006</stp>
        <stp>[Fixed Income  Prices 2004-2009.xlsx]TIPS!R505C44</stp>
        <tr r="AR505" s="1"/>
      </tp>
      <tp>
        <v>1.11483</v>
        <stp/>
        <stp>##V3_BDHV12</stp>
        <stp>912828BD1 Govt</stp>
        <stp>IDX_RATIO</stp>
        <stp>5/22/2007</stp>
        <stp>5/22/2007</stp>
        <stp>[Fixed Income  Prices 2004-2009.xlsx]TIPS!R740C52</stp>
        <tr r="AZ740" s="1"/>
      </tp>
      <tp>
        <v>1.0620000000000001</v>
        <stp/>
        <stp>##V3_BDHV12</stp>
        <stp>912828DH0 Govt</stp>
        <stp>IDX_RATIO</stp>
        <stp>8/23/2006</stp>
        <stp>8/23/2006</stp>
        <stp>[Fixed Income  Prices 2004-2009.xlsx]TIPS!R421C68</stp>
        <tr r="BP421" s="1"/>
      </tp>
      <tp>
        <v>1.08114</v>
        <stp/>
        <stp>##V3_BDHV12</stp>
        <stp>912828BD1 Govt</stp>
        <stp>IDX_RATIO</stp>
        <stp>4/21/2006</stp>
        <stp>4/21/2006</stp>
        <stp>[Fixed Income  Prices 2004-2009.xlsx]TIPS!R458C52</stp>
        <tr r="AZ458" s="1"/>
      </tp>
      <tp>
        <v>1.1207499999999999</v>
        <stp/>
        <stp>##V3_BDHV12</stp>
        <stp>912828BD1 Govt</stp>
        <stp>IDX_RATIO</stp>
        <stp>6/12/2007</stp>
        <stp>6/12/2007</stp>
        <stp>[Fixed Income  Prices 2004-2009.xlsx]TIPS!R755C52</stp>
        <tr r="AZ755" s="1"/>
      </tp>
      <tp>
        <v>1.03705</v>
        <stp/>
        <stp>##V3_BDHV12</stp>
        <stp>912828GN4 Govt</stp>
        <stp>IDX_RATIO</stp>
        <stp>3/13/2008</stp>
        <stp>3/13/2008</stp>
        <stp>[Fixed Income  Prices 2004-2009.xlsx]TIPS!R237C40</stp>
        <tr r="AN237" s="1"/>
      </tp>
      <tp>
        <v>1.04478</v>
        <stp/>
        <stp>##V3_BDHV12</stp>
        <stp>912828FL9 Govt</stp>
        <stp>IDX_RATIO</stp>
        <stp>3/27/2009</stp>
        <stp>3/27/2009</stp>
        <stp>[Fixed Income  Prices 2004-2009.xlsx]TIPS!R711C80</stp>
        <tr r="CB711" s="1"/>
      </tp>
      <tp>
        <v>1.0876600000000001</v>
        <stp/>
        <stp>##V3_BDHV12</stp>
        <stp>912828BD1 Govt</stp>
        <stp>IDX_RATIO</stp>
        <stp>5/31/2006</stp>
        <stp>5/31/2006</stp>
        <stp>[Fixed Income  Prices 2004-2009.xlsx]TIPS!R486C52</stp>
        <tr r="AZ486" s="1"/>
      </tp>
      <tp>
        <v>1.0408999999999999</v>
        <stp/>
        <stp>##V3_BDHV12</stp>
        <stp>912828BD1 Govt</stp>
        <stp>IDX_RATIO</stp>
        <stp>4/14/2005</stp>
        <stp>4/14/2005</stp>
        <stp>[Fixed Income  Prices 2004-2009.xlsx]TIPS!R194C52</stp>
        <tr r="AZ194" s="1"/>
      </tp>
      <tp>
        <v>1.0657399999999999</v>
        <stp/>
        <stp>##V3_BDHV12</stp>
        <stp>912828GD6 Govt</stp>
        <stp>IDX_RATIO</stp>
        <stp>8/19/2009</stp>
        <stp>8/19/2009</stp>
        <stp>[Fixed Income  Prices 2004-2009.xlsx]TIPS!R684C84</stp>
        <tr r="CF684" s="1"/>
      </tp>
      <tp>
        <v>1.0910899999999999</v>
        <stp/>
        <stp>##V3_BDHV12</stp>
        <stp>912828DH0 Govt</stp>
        <stp>IDX_RATIO</stp>
        <stp>8/31/2007</stp>
        <stp>8/31/2007</stp>
        <stp>[Fixed Income  Prices 2004-2009.xlsx]TIPS!R688C68</stp>
        <tr r="BP688" s="1"/>
      </tp>
      <tp>
        <v>1.1549700000000001</v>
        <stp/>
        <stp>##V3_BDHV12</stp>
        <stp>912828AF7 Govt</stp>
        <stp>IDX_RATIO</stp>
        <stp>7/25/2007</stp>
        <stp>7/25/2007</stp>
        <stp>[Fixed Income  Prices 2004-2009.xlsx]TIPS!R786C44</stp>
        <tr r="AR786" s="1"/>
      </tp>
      <tp>
        <v>1.17178</v>
        <stp/>
        <stp>##V3_BDHV12</stp>
        <stp>9128277J5 Govt</stp>
        <stp>IDX_RATIO</stp>
        <stp>8/10/2007</stp>
        <stp>8/10/2007</stp>
        <stp>[Fixed Income  Prices 2004-2009.xlsx]TIPS!R798C36</stp>
        <tr r="AJ798" s="1"/>
      </tp>
      <tp>
        <v>1.0035099999999999</v>
        <stp/>
        <stp>##V3_BDHV12</stp>
        <stp>912810FR4 Govt</stp>
        <stp>IDX_RATIO</stp>
        <stp>8/4/2004</stp>
        <stp>8/4/2004</stp>
        <stp>[Fixed Income  Prices 2004-2009.xlsx]TIPS!R10C108</stp>
        <tr r="DD10" s="1"/>
      </tp>
      <tp>
        <v>1.0036099999999999</v>
        <stp/>
        <stp>##V3_BDHV12</stp>
        <stp>912810FR4 Govt</stp>
        <stp>IDX_RATIO</stp>
        <stp>8/5/2004</stp>
        <stp>8/5/2004</stp>
        <stp>[Fixed Income  Prices 2004-2009.xlsx]TIPS!R11C108</stp>
        <tr r="DD11" s="1"/>
      </tp>
      <tp>
        <v>1.0037100000000001</v>
        <stp/>
        <stp>##V3_BDHV12</stp>
        <stp>912810FR4 Govt</stp>
        <stp>IDX_RATIO</stp>
        <stp>8/6/2004</stp>
        <stp>8/6/2004</stp>
        <stp>[Fixed Income  Prices 2004-2009.xlsx]TIPS!R12C108</stp>
        <tr r="DD12" s="1"/>
      </tp>
      <tp>
        <v>1.0040199999999999</v>
        <stp/>
        <stp>##V3_BDHV12</stp>
        <stp>912810FR4 Govt</stp>
        <stp>IDX_RATIO</stp>
        <stp>8/9/2004</stp>
        <stp>8/9/2004</stp>
        <stp>[Fixed Income  Prices 2004-2009.xlsx]TIPS!R13C108</stp>
        <tr r="DD13" s="1"/>
      </tp>
      <tp>
        <v>0.98831999999999998</v>
        <stp/>
        <stp>##V3_BDHV12</stp>
        <stp>912810PZ5 Govt</stp>
        <stp>IDX_RATIO</stp>
        <stp>5/1/2009</stp>
        <stp>5/1/2009</stp>
        <stp>[Fixed Income  Prices 2004-2009.xlsx]TIPS!R73C120</stp>
        <tr r="DP73" s="1"/>
      </tp>
      <tp>
        <v>0.98887000000000003</v>
        <stp/>
        <stp>##V3_BDHV12</stp>
        <stp>912810PZ5 Govt</stp>
        <stp>IDX_RATIO</stp>
        <stp>5/8/2009</stp>
        <stp>5/8/2009</stp>
        <stp>[Fixed Income  Prices 2004-2009.xlsx]TIPS!R78C120</stp>
        <tr r="DP78" s="1"/>
      </tp>
      <tp>
        <v>0.98855999999999999</v>
        <stp/>
        <stp>##V3_BDHV12</stp>
        <stp>912810PZ5 Govt</stp>
        <stp>IDX_RATIO</stp>
        <stp>5/4/2009</stp>
        <stp>5/4/2009</stp>
        <stp>[Fixed Income  Prices 2004-2009.xlsx]TIPS!R74C120</stp>
        <tr r="DP74" s="1"/>
      </tp>
      <tp>
        <v>0.98863000000000001</v>
        <stp/>
        <stp>##V3_BDHV12</stp>
        <stp>912810PZ5 Govt</stp>
        <stp>IDX_RATIO</stp>
        <stp>5/5/2009</stp>
        <stp>5/5/2009</stp>
        <stp>[Fixed Income  Prices 2004-2009.xlsx]TIPS!R75C120</stp>
        <tr r="DP75" s="1"/>
      </tp>
      <tp>
        <v>0.98870999999999998</v>
        <stp/>
        <stp>##V3_BDHV12</stp>
        <stp>912810PZ5 Govt</stp>
        <stp>IDX_RATIO</stp>
        <stp>5/6/2009</stp>
        <stp>5/6/2009</stp>
        <stp>[Fixed Income  Prices 2004-2009.xlsx]TIPS!R76C120</stp>
        <tr r="DP76" s="1"/>
      </tp>
      <tp>
        <v>0.98878999999999995</v>
        <stp/>
        <stp>##V3_BDHV12</stp>
        <stp>912810PZ5 Govt</stp>
        <stp>IDX_RATIO</stp>
        <stp>5/7/2009</stp>
        <stp>5/7/2009</stp>
        <stp>[Fixed Income  Prices 2004-2009.xlsx]TIPS!R77C120</stp>
        <tr r="DP77" s="1"/>
      </tp>
      <tp>
        <v>2.75</v>
        <stp/>
        <stp>##V3_BDPV12</stp>
        <stp>912828KD1 Govt</stp>
        <stp>CPN</stp>
        <stp>[Fixed Income  Prices 2004-2009.xlsx]BONDS DIRTY PRICE!R1C53</stp>
        <tr r="BA1" s="2"/>
      </tp>
      <tp>
        <v>4.75</v>
        <stp/>
        <stp>##V3_BDPV12</stp>
        <stp>912828HA1 Govt</stp>
        <stp>CPN</stp>
        <stp>[Fixed Income  Prices 2004-2009.xlsx]BONDS DIRTY PRICE!R1C47</stp>
        <tr r="AU1" s="2"/>
      </tp>
      <tp>
        <v>1.5</v>
        <stp/>
        <stp>##V3_BDPV12</stp>
        <stp>912828JW1 Govt</stp>
        <stp>CPN</stp>
        <stp>[Fixed Income  Prices 2004-2009.xlsx]BONDS DIRTY PRICE!R1C31</stp>
        <tr r="AE1" s="2"/>
      </tp>
      <tp t="e">
        <v>#N/A</v>
        <stp/>
        <stp>##V3_BDHV12</stp>
        <stp>912828JH4 GOVT</stp>
        <stp>PX_DIRTY_MID</stp>
        <stp>7/23/2004</stp>
        <stp>11/19/2009</stp>
        <stp>[Fixed Income  Prices 2004-2009.xlsx]BONDS DIRTY PRICE!R4C50</stp>
        <stp>cols=2;rows=337</stp>
        <tr r="AX4" s="2"/>
      </tp>
      <tp>
        <v>3.25</v>
        <stp/>
        <stp>##V3_BDPV12</stp>
        <stp>912828BV1 Govt</stp>
        <stp>CPN</stp>
        <stp>[Fixed Income  Prices 2004-2009.xlsx]BONDS DIRTY PRICE!R1C11</stp>
        <tr r="K1" s="2"/>
      </tp>
      <tp t="e">
        <v>#N/A</v>
        <stp/>
        <stp>##V3_BDHV12</stp>
        <stp>912828JD3 GOVT</stp>
        <stp>PX_DIRTY_MID</stp>
        <stp>7/23/2004</stp>
        <stp>11/19/2009</stp>
        <stp>[Fixed Income  Prices 2004-2009.xlsx]BONDS DIRTY PRICE!R4C28</stp>
        <stp>cols=2;rows=366</stp>
        <tr r="AB4" s="2"/>
      </tp>
      <tp t="e">
        <v>#N/A</v>
        <stp/>
        <stp>##V3_BDHV12</stp>
        <stp>912828KD1 GOVT</stp>
        <stp>PX_DIRTY_MID</stp>
        <stp>7/23/2004</stp>
        <stp>11/19/2009</stp>
        <stp>[Fixed Income  Prices 2004-2009.xlsx]BONDS DIRTY PRICE!R4C52</stp>
        <stp>cols=2;rows=202</stp>
        <tr r="AZ4" s="2"/>
      </tp>
      <tp t="e">
        <v>#N/A</v>
        <stp/>
        <stp>##V3_BDHV12</stp>
        <stp>912828KB5 GOVT</stp>
        <stp>PX_DIRTY_MID</stp>
        <stp>7/23/2004</stp>
        <stp>11/19/2009</stp>
        <stp>[Fixed Income  Prices 2004-2009.xlsx]BONDS DIRTY PRICE!R4C20</stp>
        <stp>cols=2;rows=227</stp>
        <tr r="T4" s="2"/>
      </tp>
      <tp t="e">
        <v>#N/A</v>
        <stp/>
        <stp>##V3_BDHV12</stp>
        <stp>912833GD Govt</stp>
        <stp>YLD_YTM_ASK</stp>
        <stp>20050930</stp>
        <stp>20060106</stp>
        <stp>[Fixed Income  Prices 2004-2009.xlsx]STRIP Yield Curve!R203C4</stp>
        <stp>Days=N</stp>
        <stp>Fill=B</stp>
        <stp>Sort=D</stp>
        <stp>Per=cW</stp>
        <stp>Dts=H</stp>
        <stp>cols=1;rows=15</stp>
        <tr r="D203" s="4"/>
      </tp>
      <tp>
        <v>1.00515</v>
        <stp/>
        <stp>##V3_BDHV12</stp>
        <stp>912810FR4 Govt</stp>
        <stp>IDX_RATIO</stp>
        <stp>10/22/2004</stp>
        <stp>10/22/2004</stp>
        <stp>[Fixed Income  Prices 2004-2009.xlsx]TIPS!R67C108</stp>
        <tr r="DD67" s="1"/>
      </tp>
      <tp>
        <v>1.1064099999999999</v>
        <stp/>
        <stp>##V3_BDHV12</stp>
        <stp>912828DH0 Govt</stp>
        <stp>IDX_RATIO</stp>
        <stp>4/10/2008</stp>
        <stp>4/10/2008</stp>
        <stp>[Fixed Income  Prices 2004-2009.xlsx]TIPS!R847C68</stp>
        <tr r="BP847" s="1"/>
      </tp>
      <tp>
        <v>1.10423</v>
        <stp/>
        <stp>##V3_BDHV12</stp>
        <stp>912828AF7 Govt</stp>
        <stp>IDX_RATIO</stp>
        <stp>4/19/2006</stp>
        <stp>4/19/2006</stp>
        <stp>[Fixed Income  Prices 2004-2009.xlsx]TIPS!R456C44</stp>
        <tr r="AR456" s="1"/>
      </tp>
      <tp>
        <v>1.04877</v>
        <stp/>
        <stp>##V3_BDHV12</stp>
        <stp>912828BD1 Govt</stp>
        <stp>IDX_RATIO</stp>
        <stp>5/18/2005</stp>
        <stp>5/18/2005</stp>
        <stp>[Fixed Income  Prices 2004-2009.xlsx]TIPS!R218C52</stp>
        <tr r="AZ218" s="1"/>
      </tp>
      <tp>
        <v>1.1311599999999999</v>
        <stp/>
        <stp>##V3_BDHV12</stp>
        <stp>912828DH0 Govt</stp>
        <stp>IDX_RATIO</stp>
        <stp>7/21/2008</stp>
        <stp>7/21/2008</stp>
        <stp>[Fixed Income  Prices 2004-2009.xlsx]TIPS!R919C68</stp>
        <tr r="BP919" s="1"/>
      </tp>
      <tp>
        <v>1.0369299999999999</v>
        <stp/>
        <stp>##V3_BDHV12</stp>
        <stp>912828EA4 Govt</stp>
        <stp>IDX_RATIO</stp>
        <stp>2/19/2007</stp>
        <stp>2/19/2007</stp>
        <stp>[Fixed Income  Prices 2004-2009.xlsx]TIPS!R420C72</stp>
        <tr r="BT420" s="1"/>
      </tp>
      <tp>
        <v>1.01799</v>
        <stp/>
        <stp>##V3_BDHV12</stp>
        <stp>912828GD6 Govt</stp>
        <stp>IDX_RATIO</stp>
        <stp>5/31/2007</stp>
        <stp>5/31/2007</stp>
        <stp>[Fixed Income  Prices 2004-2009.xlsx]TIPS!R105C84</stp>
        <tr r="CF105" s="1"/>
      </tp>
      <tp>
        <v>1.1255299999999999</v>
        <stp/>
        <stp>##V3_BDHV12</stp>
        <stp>912828AF7 Govt</stp>
        <stp>IDX_RATIO</stp>
        <stp>7/28/2006</stp>
        <stp>7/28/2006</stp>
        <stp>[Fixed Income  Prices 2004-2009.xlsx]TIPS!R528C44</stp>
        <tr r="AR528" s="1"/>
      </tp>
      <tp>
        <v>1.0686599999999999</v>
        <stp/>
        <stp>##V3_BDHV12</stp>
        <stp>912828GD6 Govt</stp>
        <stp>IDX_RATIO</stp>
        <stp>9/17/2009</stp>
        <stp>9/17/2009</stp>
        <stp>[Fixed Income  Prices 2004-2009.xlsx]TIPS!R705C84</stp>
        <tr r="CF705" s="1"/>
      </tp>
      <tp>
        <v>1.03609</v>
        <stp/>
        <stp>##V3_BDHV12</stp>
        <stp>912828EA4 Govt</stp>
        <stp>IDX_RATIO</stp>
        <stp>1/29/2007</stp>
        <stp>1/29/2007</stp>
        <stp>[Fixed Income  Prices 2004-2009.xlsx]TIPS!R405C72</stp>
        <tr r="BT405" s="1"/>
      </tp>
      <tp>
        <v>1.0269200000000001</v>
        <stp/>
        <stp>##V3_BDHV12</stp>
        <stp>912828GD6 Govt</stp>
        <stp>IDX_RATIO</stp>
        <stp>7/11/2007</stp>
        <stp>7/11/2007</stp>
        <stp>[Fixed Income  Prices 2004-2009.xlsx]TIPS!R134C84</stp>
        <tr r="CF134" s="1"/>
      </tp>
      <tp>
        <v>1.0588299999999999</v>
        <stp/>
        <stp>##V3_BDHV12</stp>
        <stp>912828BD1 Govt</stp>
        <stp>IDX_RATIO</stp>
        <stp>6/28/2005</stp>
        <stp>6/28/2005</stp>
        <stp>[Fixed Income  Prices 2004-2009.xlsx]TIPS!R246C52</stp>
        <tr r="AZ246" s="1"/>
      </tp>
      <tp>
        <v>1.0787599999999999</v>
        <stp/>
        <stp>##V3_BDHV12</stp>
        <stp>912828GD6 Govt</stp>
        <stp>IDX_RATIO</stp>
        <stp>8/14/2008</stp>
        <stp>8/14/2008</stp>
        <stp>[Fixed Income  Prices 2004-2009.xlsx]TIPS!R420C84</stp>
        <tr r="CF420" s="1"/>
      </tp>
      <tp>
        <v>1.1733</v>
        <stp/>
        <stp>##V3_BDHV12</stp>
        <stp>9128277J5 Govt</stp>
        <stp>IDX_RATIO</stp>
        <stp>9/10/2007</stp>
        <stp>9/10/2007</stp>
        <stp>[Fixed Income  Prices 2004-2009.xlsx]TIPS!R819C36</stp>
        <tr r="AJ819" s="1"/>
      </tp>
      <tp>
        <v>1.0057499999999999</v>
        <stp/>
        <stp>##V3_BDHV12</stp>
        <stp>912828HN3 Govt</stp>
        <stp>IDX_RATIO</stp>
        <stp>3/17/2009</stp>
        <stp>3/17/2009</stp>
        <stp>[Fixed Income  Prices 2004-2009.xlsx]TIPS!R313C92</stp>
        <tr r="CN313" s="1"/>
      </tp>
      <tp>
        <v>1.02145</v>
        <stp/>
        <stp>##V3_BDHV12</stp>
        <stp>912828DH0 Govt</stp>
        <stp>IDX_RATIO</stp>
        <stp>9/19/2005</stp>
        <stp>9/19/2005</stp>
        <stp>[Fixed Income  Prices 2004-2009.xlsx]TIPS!R180C68</stp>
        <tr r="BP180" s="1"/>
      </tp>
      <tp>
        <v>0.99529999999999996</v>
        <stp/>
        <stp>##V3_BDHV12</stp>
        <stp>912828JE1 Govt</stp>
        <stp>IDX_RATIO</stp>
        <stp>8/14/2009</stp>
        <stp>8/14/2009</stp>
        <stp>[Fixed Income  Prices 2004-2009.xlsx]TIPS!R290C96</stp>
        <tr r="CR290" s="1"/>
      </tp>
      <tp>
        <v>1.06047</v>
        <stp/>
        <stp>##V3_BDHV12</stp>
        <stp>912828FL9 Govt</stp>
        <stp>IDX_RATIO</stp>
        <stp>1/19/2009</stp>
        <stp>1/19/2009</stp>
        <stp>[Fixed Income  Prices 2004-2009.xlsx]TIPS!R662C80</stp>
        <tr r="CB662" s="1"/>
      </tp>
      <tp>
        <v>1.1065199999999999</v>
        <stp/>
        <stp>##V3_BDHV12</stp>
        <stp>912828DH0 Govt</stp>
        <stp>IDX_RATIO</stp>
        <stp>4/11/2008</stp>
        <stp>4/11/2008</stp>
        <stp>[Fixed Income  Prices 2004-2009.xlsx]TIPS!R848C68</stp>
        <tr r="BP848" s="1"/>
      </tp>
      <tp>
        <v>1.10415</v>
        <stp/>
        <stp>##V3_BDHV12</stp>
        <stp>912828AF7 Govt</stp>
        <stp>IDX_RATIO</stp>
        <stp>4/18/2006</stp>
        <stp>4/18/2006</stp>
        <stp>[Fixed Income  Prices 2004-2009.xlsx]TIPS!R455C44</stp>
        <tr r="AR455" s="1"/>
      </tp>
      <tp>
        <v>1.04904</v>
        <stp/>
        <stp>##V3_BDHV12</stp>
        <stp>912828BD1 Govt</stp>
        <stp>IDX_RATIO</stp>
        <stp>5/19/2005</stp>
        <stp>5/19/2005</stp>
        <stp>[Fixed Income  Prices 2004-2009.xlsx]TIPS!R219C52</stp>
        <tr r="AZ219" s="1"/>
      </tp>
      <tp>
        <v>1.1732899999999999</v>
        <stp/>
        <stp>##V3_BDHV12</stp>
        <stp>9128277J5 Govt</stp>
        <stp>IDX_RATIO</stp>
        <stp>9/11/2007</stp>
        <stp>9/11/2007</stp>
        <stp>[Fixed Income  Prices 2004-2009.xlsx]TIPS!R820C36</stp>
        <tr r="AJ820" s="1"/>
      </tp>
      <tp>
        <v>1.01769</v>
        <stp/>
        <stp>##V3_BDHV12</stp>
        <stp>912828GD6 Govt</stp>
        <stp>IDX_RATIO</stp>
        <stp>5/30/2007</stp>
        <stp>5/30/2007</stp>
        <stp>[Fixed Income  Prices 2004-2009.xlsx]TIPS!R104C84</stp>
        <tr r="CF104" s="1"/>
      </tp>
      <tp>
        <v>1.1248199999999999</v>
        <stp/>
        <stp>##V3_BDHV12</stp>
        <stp>912828DH0 Govt</stp>
        <stp>IDX_RATIO</stp>
        <stp>6/30/2008</stp>
        <stp>6/30/2008</stp>
        <stp>[Fixed Income  Prices 2004-2009.xlsx]TIPS!R904C68</stp>
        <tr r="BP904" s="1"/>
      </tp>
      <tp>
        <v>1.0687199999999999</v>
        <stp/>
        <stp>##V3_BDHV12</stp>
        <stp>912828GD6 Govt</stp>
        <stp>IDX_RATIO</stp>
        <stp>9/16/2009</stp>
        <stp>9/16/2009</stp>
        <stp>[Fixed Income  Prices 2004-2009.xlsx]TIPS!R704C84</stp>
        <tr r="CF704" s="1"/>
      </tp>
      <tp>
        <v>1.0267200000000001</v>
        <stp/>
        <stp>##V3_BDHV12</stp>
        <stp>912828GD6 Govt</stp>
        <stp>IDX_RATIO</stp>
        <stp>7/10/2007</stp>
        <stp>7/10/2007</stp>
        <stp>[Fixed Income  Prices 2004-2009.xlsx]TIPS!R133C84</stp>
        <tr r="CF133" s="1"/>
      </tp>
      <tp>
        <v>1.05907</v>
        <stp/>
        <stp>##V3_BDHV12</stp>
        <stp>912828BD1 Govt</stp>
        <stp>IDX_RATIO</stp>
        <stp>6/29/2005</stp>
        <stp>6/29/2005</stp>
        <stp>[Fixed Income  Prices 2004-2009.xlsx]TIPS!R247C52</stp>
        <tr r="AZ247" s="1"/>
      </tp>
      <tp>
        <v>1.07911</v>
        <stp/>
        <stp>##V3_BDHV12</stp>
        <stp>912828GD6 Govt</stp>
        <stp>IDX_RATIO</stp>
        <stp>8/15/2008</stp>
        <stp>8/15/2008</stp>
        <stp>[Fixed Income  Prices 2004-2009.xlsx]TIPS!R421C84</stp>
        <tr r="CF421" s="1"/>
      </tp>
      <tp>
        <v>1.0056099999999999</v>
        <stp/>
        <stp>##V3_BDHV12</stp>
        <stp>912828HN3 Govt</stp>
        <stp>IDX_RATIO</stp>
        <stp>3/16/2009</stp>
        <stp>3/16/2009</stp>
        <stp>[Fixed Income  Prices 2004-2009.xlsx]TIPS!R312C92</stp>
        <tr r="CN312" s="1"/>
      </tp>
      <tp>
        <v>1.1920900000000001</v>
        <stp/>
        <stp>##V3_BDHV12</stp>
        <stp>9128277J5 Govt</stp>
        <stp>IDX_RATIO</stp>
        <stp>4/30/2008</stp>
        <stp>4/30/2008</stp>
        <stp>[Fixed Income  Prices 2004-2009.xlsx]TIPS!R985C36</stp>
        <tr r="AJ985" s="1"/>
      </tp>
      <tp>
        <v>1.1985399999999999</v>
        <stp/>
        <stp>##V3_BDHV12</stp>
        <stp>9128277J5 Govt</stp>
        <stp>IDX_RATIO</stp>
        <stp>5/20/2008</stp>
        <stp>5/20/2008</stp>
        <stp>[Fixed Income  Prices 2004-2009.xlsx]TIPS!R999C36</stp>
        <tr r="AJ999" s="1"/>
      </tp>
      <tp>
        <v>1.14879</v>
        <stp/>
        <stp>##V3_BDHV12</stp>
        <stp>912828AF7 Govt</stp>
        <stp>IDX_RATIO</stp>
        <stp>6/28/2007</stp>
        <stp>6/28/2007</stp>
        <stp>[Fixed Income  Prices 2004-2009.xlsx]TIPS!R767C44</stp>
        <tr r="AR767" s="1"/>
      </tp>
      <tp>
        <v>1.1374599999999999</v>
        <stp/>
        <stp>##V3_BDHV12</stp>
        <stp>912828AF7 Govt</stp>
        <stp>IDX_RATIO</stp>
        <stp>5/18/2007</stp>
        <stp>5/18/2007</stp>
        <stp>[Fixed Income  Prices 2004-2009.xlsx]TIPS!R738C44</stp>
        <tr r="AR738" s="1"/>
      </tp>
      <tp>
        <v>1.1732800000000001</v>
        <stp/>
        <stp>##V3_BDHV12</stp>
        <stp>9128277J5 Govt</stp>
        <stp>IDX_RATIO</stp>
        <stp>9/12/2007</stp>
        <stp>9/12/2007</stp>
        <stp>[Fixed Income  Prices 2004-2009.xlsx]TIPS!R821C36</stp>
        <tr r="AJ821" s="1"/>
      </tp>
      <tp>
        <v>1.06877</v>
        <stp/>
        <stp>##V3_BDHV12</stp>
        <stp>912828GD6 Govt</stp>
        <stp>IDX_RATIO</stp>
        <stp>9/15/2009</stp>
        <stp>9/15/2009</stp>
        <stp>[Fixed Income  Prices 2004-2009.xlsx]TIPS!R703C84</stp>
        <tr r="CF703" s="1"/>
      </tp>
      <tp>
        <v>1.02732</v>
        <stp/>
        <stp>##V3_BDHV12</stp>
        <stp>912828GD6 Govt</stp>
        <stp>IDX_RATIO</stp>
        <stp>7/13/2007</stp>
        <stp>7/13/2007</stp>
        <stp>[Fixed Income  Prices 2004-2009.xlsx]TIPS!R136C84</stp>
        <tr r="CF136" s="1"/>
      </tp>
      <tp>
        <v>1.1317699999999999</v>
        <stp/>
        <stp>##V3_BDHV12</stp>
        <stp>912828DH0 Govt</stp>
        <stp>IDX_RATIO</stp>
        <stp>7/23/2008</stp>
        <stp>7/23/2008</stp>
        <stp>[Fixed Income  Prices 2004-2009.xlsx]TIPS!R921C68</stp>
        <tr r="BP921" s="1"/>
      </tp>
      <tp>
        <v>1.0386299999999999</v>
        <stp/>
        <stp>##V3_BDHV12</stp>
        <stp>912828GN4 Govt</stp>
        <stp>IDX_RATIO</stp>
        <stp>3/19/2009</stp>
        <stp>3/19/2009</stp>
        <stp>[Fixed Income  Prices 2004-2009.xlsx]TIPS!R502C40</stp>
        <tr r="AN502" s="1"/>
      </tp>
      <tp>
        <v>1.00498</v>
        <stp/>
        <stp>##V3_BDHV12</stp>
        <stp>912810FR4 Govt</stp>
        <stp>IDX_RATIO</stp>
        <stp>10/12/2004</stp>
        <stp>10/12/2004</stp>
        <stp>[Fixed Income  Prices 2004-2009.xlsx]TIPS!R59C108</stp>
        <tr r="DD59" s="1"/>
      </tp>
      <tp>
        <v>1.1490400000000001</v>
        <stp/>
        <stp>##V3_BDHV12</stp>
        <stp>912828AF7 Govt</stp>
        <stp>IDX_RATIO</stp>
        <stp>6/29/2007</stp>
        <stp>6/29/2007</stp>
        <stp>[Fixed Income  Prices 2004-2009.xlsx]TIPS!R768C44</stp>
        <tr r="AR768" s="1"/>
      </tp>
      <tp>
        <v>1.17327</v>
        <stp/>
        <stp>##V3_BDHV12</stp>
        <stp>9128277J5 Govt</stp>
        <stp>IDX_RATIO</stp>
        <stp>9/13/2007</stp>
        <stp>9/13/2007</stp>
        <stp>[Fixed Income  Prices 2004-2009.xlsx]TIPS!R822C36</stp>
        <tr r="AJ822" s="1"/>
      </tp>
      <tp>
        <v>1.0688299999999999</v>
        <stp/>
        <stp>##V3_BDHV12</stp>
        <stp>912828GD6 Govt</stp>
        <stp>IDX_RATIO</stp>
        <stp>9/14/2009</stp>
        <stp>9/14/2009</stp>
        <stp>[Fixed Income  Prices 2004-2009.xlsx]TIPS!R702C84</stp>
        <tr r="CF702" s="1"/>
      </tp>
      <tp>
        <v>1.02712</v>
        <stp/>
        <stp>##V3_BDHV12</stp>
        <stp>912828GD6 Govt</stp>
        <stp>IDX_RATIO</stp>
        <stp>7/12/2007</stp>
        <stp>7/12/2007</stp>
        <stp>[Fixed Income  Prices 2004-2009.xlsx]TIPS!R135C84</stp>
        <tr r="CF135" s="1"/>
      </tp>
      <tp>
        <v>1.13147</v>
        <stp/>
        <stp>##V3_BDHV12</stp>
        <stp>912828DH0 Govt</stp>
        <stp>IDX_RATIO</stp>
        <stp>7/22/2008</stp>
        <stp>7/22/2008</stp>
        <stp>[Fixed Income  Prices 2004-2009.xlsx]TIPS!R920C68</stp>
        <tr r="BP920" s="1"/>
      </tp>
      <tp>
        <v>1.0384800000000001</v>
        <stp/>
        <stp>##V3_BDHV12</stp>
        <stp>912828GN4 Govt</stp>
        <stp>IDX_RATIO</stp>
        <stp>3/18/2009</stp>
        <stp>3/18/2009</stp>
        <stp>[Fixed Income  Prices 2004-2009.xlsx]TIPS!R501C40</stp>
        <tr r="AN501" s="1"/>
      </tp>
      <tp>
        <v>1.04453</v>
        <stp/>
        <stp>##V3_BDHV12</stp>
        <stp>912828FL9 Govt</stp>
        <stp>IDX_RATIO</stp>
        <stp>3/28/2008</stp>
        <stp>3/28/2008</stp>
        <stp>[Fixed Income  Prices 2004-2009.xlsx]TIPS!R451C80</stp>
        <tr r="CB451" s="1"/>
      </tp>
      <tp>
        <v>0.99612000000000001</v>
        <stp/>
        <stp>##V3_BDHV12</stp>
        <stp>912828JE1 Govt</stp>
        <stp>IDX_RATIO</stp>
        <stp>8/17/2009</stp>
        <stp>8/17/2009</stp>
        <stp>[Fixed Income  Prices 2004-2009.xlsx]TIPS!R291C96</stp>
        <tr r="CR291" s="1"/>
      </tp>
      <tp>
        <v>1.0953200000000001</v>
        <stp/>
        <stp>##V3_BDHV12</stp>
        <stp>9128277J5 Govt</stp>
        <stp>IDX_RATIO</stp>
        <stp>8/29/2005</stp>
        <stp>8/29/2005</stp>
        <stp>[Fixed Income  Prices 2004-2009.xlsx]TIPS!R290C36</stp>
        <tr r="AJ290" s="1"/>
      </tp>
      <tp>
        <v>1.0654399999999999</v>
        <stp/>
        <stp>##V3_BDHV12</stp>
        <stp>912828DH0 Govt</stp>
        <stp>IDX_RATIO</stp>
        <stp>9/28/2006</stp>
        <stp>9/28/2006</stp>
        <stp>[Fixed Income  Prices 2004-2009.xlsx]TIPS!R447C68</stp>
        <tr r="BP447" s="1"/>
      </tp>
      <tp>
        <v>1.10684</v>
        <stp/>
        <stp>##V3_BDHV12</stp>
        <stp>912828DH0 Govt</stp>
        <stp>IDX_RATIO</stp>
        <stp>4/14/2008</stp>
        <stp>4/14/2008</stp>
        <stp>[Fixed Income  Prices 2004-2009.xlsx]TIPS!R849C68</stp>
        <tr r="BP849" s="1"/>
      </tp>
      <tp>
        <v>1.17326</v>
        <stp/>
        <stp>##V3_BDHV12</stp>
        <stp>9128277J5 Govt</stp>
        <stp>IDX_RATIO</stp>
        <stp>9/14/2007</stp>
        <stp>9/14/2007</stp>
        <stp>[Fixed Income  Prices 2004-2009.xlsx]TIPS!R823C36</stp>
        <tr r="AJ823" s="1"/>
      </tp>
      <tp>
        <v>1.13239</v>
        <stp/>
        <stp>##V3_BDHV12</stp>
        <stp>912828DH0 Govt</stp>
        <stp>IDX_RATIO</stp>
        <stp>7/25/2008</stp>
        <stp>7/25/2008</stp>
        <stp>[Fixed Income  Prices 2004-2009.xlsx]TIPS!R923C68</stp>
        <tr r="BP923" s="1"/>
      </tp>
      <tp>
        <v>1.00518</v>
        <stp/>
        <stp>##V3_BDHV12</stp>
        <stp>912828HN3 Govt</stp>
        <stp>IDX_RATIO</stp>
        <stp>3/13/2009</stp>
        <stp>3/13/2009</stp>
        <stp>[Fixed Income  Prices 2004-2009.xlsx]TIPS!R311C92</stp>
        <tr r="CN311" s="1"/>
      </tp>
      <tp>
        <v>1.03535</v>
        <stp/>
        <stp>##V3_BDHV12</stp>
        <stp>912828GN4 Govt</stp>
        <stp>IDX_RATIO</stp>
        <stp>2/18/2008</stp>
        <stp>2/18/2008</stp>
        <stp>[Fixed Income  Prices 2004-2009.xlsx]TIPS!R219C40</stp>
        <tr r="AN219" s="1"/>
      </tp>
      <tp>
        <v>1.0349699999999999</v>
        <stp/>
        <stp>##V3_BDHV12</stp>
        <stp>912828GN4 Govt</stp>
        <stp>IDX_RATIO</stp>
        <stp>1/28/2008</stp>
        <stp>1/28/2008</stp>
        <stp>[Fixed Income  Prices 2004-2009.xlsx]TIPS!R204C40</stp>
        <tr r="AN204" s="1"/>
      </tp>
      <tp>
        <v>1.12934</v>
        <stp/>
        <stp>##V3_BDHV12</stp>
        <stp>912828BD1 Govt</stp>
        <stp>IDX_RATIO</stp>
        <stp>7/19/2007</stp>
        <stp>7/19/2007</stp>
        <stp>[Fixed Income  Prices 2004-2009.xlsx]TIPS!R782C52</stp>
        <tr r="AZ782" s="1"/>
      </tp>
      <tp>
        <v>1.0158199999999999</v>
        <stp/>
        <stp>##V3_BDHV12</stp>
        <stp>912828FB1 Govt</stp>
        <stp>IDX_RATIO</stp>
        <stp>1/19/2007</stp>
        <stp>1/19/2007</stp>
        <stp>[Fixed Income  Prices 2004-2009.xlsx]TIPS!R198C32</stp>
        <tr r="AF198" s="1"/>
      </tp>
      <tp>
        <v>0.99419999999999997</v>
        <stp/>
        <stp>##V3_BDHV12</stp>
        <stp>912828JE1 Govt</stp>
        <stp>IDX_RATIO</stp>
        <stp>8/10/2009</stp>
        <stp>8/10/2009</stp>
        <stp>[Fixed Income  Prices 2004-2009.xlsx]TIPS!R286C96</stp>
        <tr r="CR286" s="1"/>
      </tp>
      <tp>
        <v>1.1069500000000001</v>
        <stp/>
        <stp>##V3_BDHV12</stp>
        <stp>912828DH0 Govt</stp>
        <stp>IDX_RATIO</stp>
        <stp>4/15/2008</stp>
        <stp>4/15/2008</stp>
        <stp>[Fixed Income  Prices 2004-2009.xlsx]TIPS!R850C68</stp>
        <tr r="BP850" s="1"/>
      </tp>
      <tp>
        <v>1.0655399999999999</v>
        <stp/>
        <stp>##V3_BDHV12</stp>
        <stp>912828DH0 Govt</stp>
        <stp>IDX_RATIO</stp>
        <stp>9/29/2006</stp>
        <stp>9/29/2006</stp>
        <stp>[Fixed Income  Prices 2004-2009.xlsx]TIPS!R448C68</stp>
        <tr r="BP448" s="1"/>
      </tp>
      <tp>
        <v>1.14167</v>
        <stp/>
        <stp>##V3_BDHV12</stp>
        <stp>9128277J5 Govt</stp>
        <stp>IDX_RATIO</stp>
        <stp>8/18/2006</stp>
        <stp>8/18/2006</stp>
        <stp>[Fixed Income  Prices 2004-2009.xlsx]TIPS!R543C36</stp>
        <tr r="AJ543" s="1"/>
      </tp>
      <tp>
        <v>1.0777099999999999</v>
        <stp/>
        <stp>##V3_BDHV12</stp>
        <stp>912828GD6 Govt</stp>
        <stp>IDX_RATIO</stp>
        <stp>8/11/2008</stp>
        <stp>8/11/2008</stp>
        <stp>[Fixed Income  Prices 2004-2009.xlsx]TIPS!R417C84</stp>
        <tr r="CF417" s="1"/>
      </tp>
      <tp>
        <v>1.13208</v>
        <stp/>
        <stp>##V3_BDHV12</stp>
        <stp>912828DH0 Govt</stp>
        <stp>IDX_RATIO</stp>
        <stp>7/24/2008</stp>
        <stp>7/24/2008</stp>
        <stp>[Fixed Income  Prices 2004-2009.xlsx]TIPS!R922C68</stp>
        <tr r="BP922" s="1"/>
      </tp>
      <tp>
        <v>1.0050399999999999</v>
        <stp/>
        <stp>##V3_BDHV12</stp>
        <stp>912828HN3 Govt</stp>
        <stp>IDX_RATIO</stp>
        <stp>3/12/2009</stp>
        <stp>3/12/2009</stp>
        <stp>[Fixed Income  Prices 2004-2009.xlsx]TIPS!R310C92</stp>
        <tr r="CN310" s="1"/>
      </tp>
      <tp>
        <v>1.03532</v>
        <stp/>
        <stp>##V3_BDHV12</stp>
        <stp>912828GN4 Govt</stp>
        <stp>IDX_RATIO</stp>
        <stp>2/19/2008</stp>
        <stp>2/19/2008</stp>
        <stp>[Fixed Income  Prices 2004-2009.xlsx]TIPS!R220C40</stp>
        <tr r="AN220" s="1"/>
      </tp>
      <tp>
        <v>1.1291199999999999</v>
        <stp/>
        <stp>##V3_BDHV12</stp>
        <stp>912828BD1 Govt</stp>
        <stp>IDX_RATIO</stp>
        <stp>7/18/2007</stp>
        <stp>7/18/2007</stp>
        <stp>[Fixed Income  Prices 2004-2009.xlsx]TIPS!R781C52</stp>
        <tr r="AZ781" s="1"/>
      </tp>
      <tp>
        <v>1.0351600000000001</v>
        <stp/>
        <stp>##V3_BDHV12</stp>
        <stp>912828GN4 Govt</stp>
        <stp>IDX_RATIO</stp>
        <stp>1/29/2008</stp>
        <stp>1/29/2008</stp>
        <stp>[Fixed Income  Prices 2004-2009.xlsx]TIPS!R205C40</stp>
        <tr r="AN205" s="1"/>
      </tp>
      <tp>
        <v>1.01586</v>
        <stp/>
        <stp>##V3_BDHV12</stp>
        <stp>912828FB1 Govt</stp>
        <stp>IDX_RATIO</stp>
        <stp>1/18/2007</stp>
        <stp>1/18/2007</stp>
        <stp>[Fixed Income  Prices 2004-2009.xlsx]TIPS!R197C32</stp>
        <tr r="AF197" s="1"/>
      </tp>
      <tp>
        <v>0.99448000000000003</v>
        <stp/>
        <stp>##V3_BDHV12</stp>
        <stp>912828JE1 Govt</stp>
        <stp>IDX_RATIO</stp>
        <stp>8/11/2009</stp>
        <stp>8/11/2009</stp>
        <stp>[Fixed Income  Prices 2004-2009.xlsx]TIPS!R287C96</stp>
        <tr r="CR287" s="1"/>
      </tp>
      <tp>
        <v>1.1070500000000001</v>
        <stp/>
        <stp>##V3_BDHV12</stp>
        <stp>912828DH0 Govt</stp>
        <stp>IDX_RATIO</stp>
        <stp>4/16/2008</stp>
        <stp>4/16/2008</stp>
        <stp>[Fixed Income  Prices 2004-2009.xlsx]TIPS!R851C68</stp>
        <tr r="BP851" s="1"/>
      </tp>
      <tp>
        <v>1.0816699999999999</v>
        <stp/>
        <stp>##V3_BDHV12</stp>
        <stp>912828AF7 Govt</stp>
        <stp>IDX_RATIO</stp>
        <stp>7/19/2005</stp>
        <stp>7/19/2005</stp>
        <stp>[Fixed Income  Prices 2004-2009.xlsx]TIPS!R261C44</stp>
        <tr r="AR261" s="1"/>
      </tp>
      <tp>
        <v>1.0152600000000001</v>
        <stp/>
        <stp>##V3_BDHV12</stp>
        <stp>912828HN3 Govt</stp>
        <stp>IDX_RATIO</stp>
        <stp>1/30/2009</stp>
        <stp>1/30/2009</stp>
        <stp>[Fixed Income  Prices 2004-2009.xlsx]TIPS!R281C92</stp>
        <tr r="CN281" s="1"/>
      </tp>
      <tp>
        <v>1.07806</v>
        <stp/>
        <stp>##V3_BDHV12</stp>
        <stp>912828GD6 Govt</stp>
        <stp>IDX_RATIO</stp>
        <stp>8/12/2008</stp>
        <stp>8/12/2008</stp>
        <stp>[Fixed Income  Prices 2004-2009.xlsx]TIPS!R418C84</stp>
        <tr r="CF418" s="1"/>
      </tp>
      <tp>
        <v>1.069</v>
        <stp/>
        <stp>##V3_BDHV12</stp>
        <stp>912828GD6 Govt</stp>
        <stp>IDX_RATIO</stp>
        <stp>9/11/2009</stp>
        <stp>9/11/2009</stp>
        <stp>[Fixed Income  Prices 2004-2009.xlsx]TIPS!R701C84</stp>
        <tr r="CF701" s="1"/>
      </tp>
      <tp>
        <v>1.02813</v>
        <stp/>
        <stp>##V3_BDHV12</stp>
        <stp>912828GD6 Govt</stp>
        <stp>IDX_RATIO</stp>
        <stp>7/17/2007</stp>
        <stp>7/17/2007</stp>
        <stp>[Fixed Income  Prices 2004-2009.xlsx]TIPS!R138C84</stp>
        <tr r="CF138" s="1"/>
      </tp>
      <tp>
        <v>1.01664</v>
        <stp/>
        <stp>##V3_BDHV12</stp>
        <stp>912828FB1 Govt</stp>
        <stp>IDX_RATIO</stp>
        <stp>2/28/2007</stp>
        <stp>2/28/2007</stp>
        <stp>[Fixed Income  Prices 2004-2009.xlsx]TIPS!R226C32</stp>
        <tr r="AF226" s="1"/>
      </tp>
      <tp>
        <v>1.06633</v>
        <stp/>
        <stp>##V3_BDHV12</stp>
        <stp>912828AF7 Govt</stp>
        <stp>IDX_RATIO</stp>
        <stp>4/29/2005</stp>
        <stp>4/29/2005</stp>
        <stp>[Fixed Income  Prices 2004-2009.xlsx]TIPS!R205C44</stp>
        <tr r="AR205" s="1"/>
      </tp>
      <tp>
        <v>1.0048999999999999</v>
        <stp/>
        <stp>##V3_BDHV12</stp>
        <stp>912828HN3 Govt</stp>
        <stp>IDX_RATIO</stp>
        <stp>3/11/2009</stp>
        <stp>3/11/2009</stp>
        <stp>[Fixed Income  Prices 2004-2009.xlsx]TIPS!R309C92</stp>
        <tr r="CN309" s="1"/>
      </tp>
      <tp>
        <v>1.0908899999999999</v>
        <stp/>
        <stp>##V3_BDHV12</stp>
        <stp>912828DH0 Govt</stp>
        <stp>IDX_RATIO</stp>
        <stp>8/28/2007</stp>
        <stp>8/28/2007</stp>
        <stp>[Fixed Income  Prices 2004-2009.xlsx]TIPS!R685C68</stp>
        <tr r="BP685" s="1"/>
      </tp>
      <tp>
        <v>0.99475000000000002</v>
        <stp/>
        <stp>##V3_BDHV12</stp>
        <stp>912828JE1 Govt</stp>
        <stp>IDX_RATIO</stp>
        <stp>8/12/2009</stp>
        <stp>8/12/2009</stp>
        <stp>[Fixed Income  Prices 2004-2009.xlsx]TIPS!R288C96</stp>
        <tr r="CR288" s="1"/>
      </tp>
      <tp>
        <v>1.1071599999999999</v>
        <stp/>
        <stp>##V3_BDHV12</stp>
        <stp>912828DH0 Govt</stp>
        <stp>IDX_RATIO</stp>
        <stp>4/17/2008</stp>
        <stp>4/17/2008</stp>
        <stp>[Fixed Income  Prices 2004-2009.xlsx]TIPS!R852C68</stp>
        <tr r="BP852" s="1"/>
      </tp>
      <tp>
        <v>1.0817000000000001</v>
        <stp/>
        <stp>##V3_BDHV12</stp>
        <stp>912828AF7 Govt</stp>
        <stp>IDX_RATIO</stp>
        <stp>7/18/2005</stp>
        <stp>7/18/2005</stp>
        <stp>[Fixed Income  Prices 2004-2009.xlsx]TIPS!R260C44</stp>
        <tr r="AR260" s="1"/>
      </tp>
      <tp>
        <v>1.0784100000000001</v>
        <stp/>
        <stp>##V3_BDHV12</stp>
        <stp>912828GD6 Govt</stp>
        <stp>IDX_RATIO</stp>
        <stp>8/13/2008</stp>
        <stp>8/13/2008</stp>
        <stp>[Fixed Income  Prices 2004-2009.xlsx]TIPS!R419C84</stp>
        <tr r="CF419" s="1"/>
      </tp>
      <tp>
        <v>1.17323</v>
        <stp/>
        <stp>##V3_BDHV12</stp>
        <stp>9128277J5 Govt</stp>
        <stp>IDX_RATIO</stp>
        <stp>9/17/2007</stp>
        <stp>9/17/2007</stp>
        <stp>[Fixed Income  Prices 2004-2009.xlsx]TIPS!R824C36</stp>
        <tr r="AJ824" s="1"/>
      </tp>
      <tp>
        <v>1.0690500000000001</v>
        <stp/>
        <stp>##V3_BDHV12</stp>
        <stp>912828GD6 Govt</stp>
        <stp>IDX_RATIO</stp>
        <stp>9/10/2009</stp>
        <stp>9/10/2009</stp>
        <stp>[Fixed Income  Prices 2004-2009.xlsx]TIPS!R700C84</stp>
        <tr r="CF700" s="1"/>
      </tp>
      <tp>
        <v>1.02793</v>
        <stp/>
        <stp>##V3_BDHV12</stp>
        <stp>912828GD6 Govt</stp>
        <stp>IDX_RATIO</stp>
        <stp>7/16/2007</stp>
        <stp>7/16/2007</stp>
        <stp>[Fixed Income  Prices 2004-2009.xlsx]TIPS!R137C84</stp>
        <tr r="CF137" s="1"/>
      </tp>
      <tp>
        <v>1.06613</v>
        <stp/>
        <stp>##V3_BDHV12</stp>
        <stp>912828AF7 Govt</stp>
        <stp>IDX_RATIO</stp>
        <stp>4/28/2005</stp>
        <stp>4/28/2005</stp>
        <stp>[Fixed Income  Prices 2004-2009.xlsx]TIPS!R204C44</stp>
        <tr r="AR204" s="1"/>
      </tp>
      <tp>
        <v>1.0047600000000001</v>
        <stp/>
        <stp>##V3_BDHV12</stp>
        <stp>912828HN3 Govt</stp>
        <stp>IDX_RATIO</stp>
        <stp>3/10/2009</stp>
        <stp>3/10/2009</stp>
        <stp>[Fixed Income  Prices 2004-2009.xlsx]TIPS!R308C92</stp>
        <tr r="CN308" s="1"/>
      </tp>
      <tp>
        <v>1.09341</v>
        <stp/>
        <stp>##V3_BDHV12</stp>
        <stp>912828BD1 Govt</stp>
        <stp>IDX_RATIO</stp>
        <stp>6/19/2006</stp>
        <stp>6/19/2006</stp>
        <stp>[Fixed Income  Prices 2004-2009.xlsx]TIPS!R499C52</stp>
        <tr r="AZ499" s="1"/>
      </tp>
      <tp>
        <v>1.08727</v>
        <stp/>
        <stp>##V3_BDHV12</stp>
        <stp>912828BD1 Govt</stp>
        <stp>IDX_RATIO</stp>
        <stp>5/29/2006</stp>
        <stp>5/29/2006</stp>
        <stp>[Fixed Income  Prices 2004-2009.xlsx]TIPS!R484C52</stp>
        <tr r="AZ484" s="1"/>
      </tp>
      <tp>
        <v>1.0909599999999999</v>
        <stp/>
        <stp>##V3_BDHV12</stp>
        <stp>912828DH0 Govt</stp>
        <stp>IDX_RATIO</stp>
        <stp>8/29/2007</stp>
        <stp>8/29/2007</stp>
        <stp>[Fixed Income  Prices 2004-2009.xlsx]TIPS!R686C68</stp>
        <tr r="BP686" s="1"/>
      </tp>
      <tp>
        <v>0.99502000000000002</v>
        <stp/>
        <stp>##V3_BDHV12</stp>
        <stp>912828JE1 Govt</stp>
        <stp>IDX_RATIO</stp>
        <stp>8/13/2009</stp>
        <stp>8/13/2009</stp>
        <stp>[Fixed Income  Prices 2004-2009.xlsx]TIPS!R289C96</stp>
        <tr r="CR289" s="1"/>
      </tp>
      <tp>
        <v>1.10727</v>
        <stp/>
        <stp>##V3_BDHV12</stp>
        <stp>912828DH0 Govt</stp>
        <stp>IDX_RATIO</stp>
        <stp>4/18/2008</stp>
        <stp>4/18/2008</stp>
        <stp>[Fixed Income  Prices 2004-2009.xlsx]TIPS!R853C68</stp>
        <tr r="BP853" s="1"/>
      </tp>
      <tp>
        <v>1.02854</v>
        <stp/>
        <stp>##V3_BDHV12</stp>
        <stp>912828GD6 Govt</stp>
        <stp>IDX_RATIO</stp>
        <stp>7/19/2007</stp>
        <stp>7/19/2007</stp>
        <stp>[Fixed Income  Prices 2004-2009.xlsx]TIPS!R140C84</stp>
        <tr r="CF140" s="1"/>
      </tp>
      <tp>
        <v>1.1473100000000001</v>
        <stp/>
        <stp>##V3_BDHV12</stp>
        <stp>912828AF7 Govt</stp>
        <stp>IDX_RATIO</stp>
        <stp>6/22/2007</stp>
        <stp>6/22/2007</stp>
        <stp>[Fixed Income  Prices 2004-2009.xlsx]TIPS!R763C44</stp>
        <tr r="AR763" s="1"/>
      </tp>
      <tp>
        <v>1.01501</v>
        <stp/>
        <stp>##V3_BDHV12</stp>
        <stp>912828EA4 Govt</stp>
        <stp>IDX_RATIO</stp>
        <stp>3/14/2006</stp>
        <stp>3/14/2006</stp>
        <stp>[Fixed Income  Prices 2004-2009.xlsx]TIPS!R176C72</stp>
        <tr r="BT176" s="1"/>
      </tp>
      <tp>
        <v>1.1068100000000001</v>
        <stp/>
        <stp>##V3_BDHV12</stp>
        <stp>912828BD1 Govt</stp>
        <stp>IDX_RATIO</stp>
        <stp>4/25/2007</stp>
        <stp>4/25/2007</stp>
        <stp>[Fixed Income  Prices 2004-2009.xlsx]TIPS!R721C52</stp>
        <tr r="AZ721" s="1"/>
      </tp>
      <tp>
        <v>1.0376099999999999</v>
        <stp/>
        <stp>##V3_BDHV12</stp>
        <stp>912828GN4 Govt</stp>
        <stp>IDX_RATIO</stp>
        <stp>3/12/2009</stp>
        <stp>3/12/2009</stp>
        <stp>[Fixed Income  Prices 2004-2009.xlsx]TIPS!R497C40</stp>
        <tr r="AN497" s="1"/>
      </tp>
      <tp>
        <v>1.1036299999999999</v>
        <stp/>
        <stp>##V3_BDHV12</stp>
        <stp>912828AF7 Govt</stp>
        <stp>IDX_RATIO</stp>
        <stp>4/11/2006</stp>
        <stp>4/11/2006</stp>
        <stp>[Fixed Income  Prices 2004-2009.xlsx]TIPS!R450C44</stp>
        <tr r="AR450" s="1"/>
      </tp>
      <tp>
        <v>1.04667</v>
        <stp/>
        <stp>##V3_BDHV12</stp>
        <stp>912828BD1 Govt</stp>
        <stp>IDX_RATIO</stp>
        <stp>5/10/2005</stp>
        <stp>5/10/2005</stp>
        <stp>[Fixed Income  Prices 2004-2009.xlsx]TIPS!R212C52</stp>
        <tr r="AZ212" s="1"/>
      </tp>
      <tp>
        <v>1.1414500000000001</v>
        <stp/>
        <stp>##V3_BDHV12</stp>
        <stp>9128277J5 Govt</stp>
        <stp>IDX_RATIO</stp>
        <stp>8/15/2006</stp>
        <stp>8/15/2006</stp>
        <stp>[Fixed Income  Prices 2004-2009.xlsx]TIPS!R540C36</stp>
        <tr r="AJ540" s="1"/>
      </tp>
      <tp>
        <v>1.1732199999999999</v>
        <stp/>
        <stp>##V3_BDHV12</stp>
        <stp>9128277J5 Govt</stp>
        <stp>IDX_RATIO</stp>
        <stp>9/18/2007</stp>
        <stp>9/18/2007</stp>
        <stp>[Fixed Income  Prices 2004-2009.xlsx]TIPS!R825C36</stp>
        <tr r="AJ825" s="1"/>
      </tp>
      <tp>
        <v>1.1241000000000001</v>
        <stp/>
        <stp>##V3_BDHV12</stp>
        <stp>912828AF7 Govt</stp>
        <stp>IDX_RATIO</stp>
        <stp>7/20/2006</stp>
        <stp>7/20/2006</stp>
        <stp>[Fixed Income  Prices 2004-2009.xlsx]TIPS!R522C44</stp>
        <tr r="AR522" s="1"/>
      </tp>
      <tp>
        <v>1.1203700000000001</v>
        <stp/>
        <stp>##V3_BDHV12</stp>
        <stp>912828AF7 Govt</stp>
        <stp>IDX_RATIO</stp>
        <stp>6/30/2006</stp>
        <stp>6/30/2006</stp>
        <stp>[Fixed Income  Prices 2004-2009.xlsx]TIPS!R508C44</stp>
        <tr r="AR508" s="1"/>
      </tp>
      <tp>
        <v>1.13361</v>
        <stp/>
        <stp>##V3_BDHV12</stp>
        <stp>912828DH0 Govt</stp>
        <stp>IDX_RATIO</stp>
        <stp>7/29/2008</stp>
        <stp>7/29/2008</stp>
        <stp>[Fixed Income  Prices 2004-2009.xlsx]TIPS!R925C68</stp>
        <tr r="BP925" s="1"/>
      </tp>
      <tp>
        <v>1.0569500000000001</v>
        <stp/>
        <stp>##V3_BDHV12</stp>
        <stp>912828BD1 Govt</stp>
        <stp>IDX_RATIO</stp>
        <stp>6/20/2005</stp>
        <stp>6/20/2005</stp>
        <stp>[Fixed Income  Prices 2004-2009.xlsx]TIPS!R240C52</stp>
        <tr r="AZ240" s="1"/>
      </tp>
      <tp>
        <v>1.06593</v>
        <stp/>
        <stp>##V3_BDHV12</stp>
        <stp>912828AF7 Govt</stp>
        <stp>IDX_RATIO</stp>
        <stp>4/27/2005</stp>
        <stp>4/27/2005</stp>
        <stp>[Fixed Income  Prices 2004-2009.xlsx]TIPS!R203C44</stp>
        <tr r="AR203" s="1"/>
      </tp>
      <tp>
        <v>1.0165299999999999</v>
        <stp/>
        <stp>##V3_BDHV12</stp>
        <stp>912828FB1 Govt</stp>
        <stp>IDX_RATIO</stp>
        <stp>2/26/2007</stp>
        <stp>2/26/2007</stp>
        <stp>[Fixed Income  Prices 2004-2009.xlsx]TIPS!R224C32</stp>
        <tr r="AF224" s="1"/>
      </tp>
      <tp>
        <v>1.04522</v>
        <stp/>
        <stp>##V3_BDHV12</stp>
        <stp>912828FL9 Govt</stp>
        <stp>IDX_RATIO</stp>
        <stp>3/30/2009</stp>
        <stp>3/30/2009</stp>
        <stp>[Fixed Income  Prices 2004-2009.xlsx]TIPS!R712C80</stp>
        <tr r="CB712" s="1"/>
      </tp>
      <tp>
        <v>1.0924800000000001</v>
        <stp/>
        <stp>##V3_BDHV12</stp>
        <stp>912828BD1 Govt</stp>
        <stp>IDX_RATIO</stp>
        <stp>6/16/2006</stp>
        <stp>6/16/2006</stp>
        <stp>[Fixed Income  Prices 2004-2009.xlsx]TIPS!R498C52</stp>
        <tr r="AZ498" s="1"/>
      </tp>
      <tp>
        <v>1.0354399999999999</v>
        <stp/>
        <stp>##V3_BDHV12</stp>
        <stp>912828GN4 Govt</stp>
        <stp>IDX_RATIO</stp>
        <stp>2/14/2008</stp>
        <stp>2/14/2008</stp>
        <stp>[Fixed Income  Prices 2004-2009.xlsx]TIPS!R217C40</stp>
        <tr r="AN217" s="1"/>
      </tp>
      <tp>
        <v>1.0341800000000001</v>
        <stp/>
        <stp>##V3_BDHV12</stp>
        <stp>912828GN4 Govt</stp>
        <stp>IDX_RATIO</stp>
        <stp>1/24/2008</stp>
        <stp>1/24/2008</stp>
        <stp>[Fixed Income  Prices 2004-2009.xlsx]TIPS!R202C40</stp>
        <tr r="AN202" s="1"/>
      </tp>
      <tp>
        <v>1.0866899999999999</v>
        <stp/>
        <stp>##V3_BDHV12</stp>
        <stp>912828BD1 Govt</stp>
        <stp>IDX_RATIO</stp>
        <stp>5/26/2006</stp>
        <stp>5/26/2006</stp>
        <stp>[Fixed Income  Prices 2004-2009.xlsx]TIPS!R483C52</stp>
        <tr r="AZ483" s="1"/>
      </tp>
      <tp>
        <v>1.0160100000000001</v>
        <stp/>
        <stp>##V3_BDHV12</stp>
        <stp>912828FB1 Govt</stp>
        <stp>IDX_RATIO</stp>
        <stp>1/15/2007</stp>
        <stp>1/15/2007</stp>
        <stp>[Fixed Income  Prices 2004-2009.xlsx]TIPS!R194C32</stp>
        <tr r="AF194" s="1"/>
      </tp>
      <tp>
        <v>1.0951900000000001</v>
        <stp/>
        <stp>##V3_BDHV12</stp>
        <stp>9128277J5 Govt</stp>
        <stp>IDX_RATIO</stp>
        <stp>8/22/2005</stp>
        <stp>8/22/2005</stp>
        <stp>[Fixed Income  Prices 2004-2009.xlsx]TIPS!R285C36</stp>
        <tr r="AJ285" s="1"/>
      </tp>
      <tp>
        <v>1.01048</v>
        <stp/>
        <stp>##V3_BDHV12</stp>
        <stp>912828LA6 Govt</stp>
        <stp>IDX_RATIO</stp>
        <stp>10/27/2009</stp>
        <stp>10/27/2009</stp>
        <stp>[Fixed Income  Prices 2004-2009.xlsx]TIPS!R85C104</stp>
        <tr r="CZ85" s="1"/>
      </tp>
      <tp>
        <v>1.0111600000000001</v>
        <stp/>
        <stp>##V3_BDHV12</stp>
        <stp>912828LA6 Govt</stp>
        <stp>IDX_RATIO</stp>
        <stp>11/16/2009</stp>
        <stp>11/16/2009</stp>
        <stp>[Fixed Income  Prices 2004-2009.xlsx]TIPS!R99C104</stp>
        <tr r="CZ99" s="1"/>
      </tp>
      <tp>
        <v>1.0444800000000001</v>
        <stp/>
        <stp>##V3_BDHV12</stp>
        <stp>912828FL9 Govt</stp>
        <stp>IDX_RATIO</stp>
        <stp>2/20/2009</stp>
        <stp>2/20/2009</stp>
        <stp>[Fixed Income  Prices 2004-2009.xlsx]TIPS!R686C80</stp>
        <tr r="CB686" s="1"/>
      </tp>
      <tp>
        <v>1.0152600000000001</v>
        <stp/>
        <stp>##V3_BDHV12</stp>
        <stp>912828EA4 Govt</stp>
        <stp>IDX_RATIO</stp>
        <stp>3/15/2006</stp>
        <stp>3/15/2006</stp>
        <stp>[Fixed Income  Prices 2004-2009.xlsx]TIPS!R177C72</stp>
        <tr r="BT177" s="1"/>
      </tp>
      <tp>
        <v>1.1066199999999999</v>
        <stp/>
        <stp>##V3_BDHV12</stp>
        <stp>912828BD1 Govt</stp>
        <stp>IDX_RATIO</stp>
        <stp>4/24/2007</stp>
        <stp>4/24/2007</stp>
        <stp>[Fixed Income  Prices 2004-2009.xlsx]TIPS!R720C52</stp>
        <tr r="AZ720" s="1"/>
      </tp>
      <tp>
        <v>1.0651200000000001</v>
        <stp/>
        <stp>##V3_BDHV12</stp>
        <stp>912828DH0 Govt</stp>
        <stp>IDX_RATIO</stp>
        <stp>9/25/2006</stp>
        <stp>9/25/2006</stp>
        <stp>[Fixed Income  Prices 2004-2009.xlsx]TIPS!R444C68</stp>
        <tr r="BP444" s="1"/>
      </tp>
      <tp>
        <v>1.03775</v>
        <stp/>
        <stp>##V3_BDHV12</stp>
        <stp>912828GN4 Govt</stp>
        <stp>IDX_RATIO</stp>
        <stp>3/13/2009</stp>
        <stp>3/13/2009</stp>
        <stp>[Fixed Income  Prices 2004-2009.xlsx]TIPS!R498C40</stp>
        <tr r="AN498" s="1"/>
      </tp>
      <tp>
        <v>1.0469299999999999</v>
        <stp/>
        <stp>##V3_BDHV12</stp>
        <stp>912828BD1 Govt</stp>
        <stp>IDX_RATIO</stp>
        <stp>5/11/2005</stp>
        <stp>5/11/2005</stp>
        <stp>[Fixed Income  Prices 2004-2009.xlsx]TIPS!R213C52</stp>
        <tr r="AZ213" s="1"/>
      </tp>
      <tp>
        <v>1.1035600000000001</v>
        <stp/>
        <stp>##V3_BDHV12</stp>
        <stp>912828AF7 Govt</stp>
        <stp>IDX_RATIO</stp>
        <stp>4/10/2006</stp>
        <stp>4/10/2006</stp>
        <stp>[Fixed Income  Prices 2004-2009.xlsx]TIPS!R449C44</stp>
        <tr r="AR449" s="1"/>
      </tp>
      <tp>
        <v>1.1732100000000001</v>
        <stp/>
        <stp>##V3_BDHV12</stp>
        <stp>9128277J5 Govt</stp>
        <stp>IDX_RATIO</stp>
        <stp>9/19/2007</stp>
        <stp>9/19/2007</stp>
        <stp>[Fixed Income  Prices 2004-2009.xlsx]TIPS!R826C36</stp>
        <tr r="AJ826" s="1"/>
      </tp>
      <tp>
        <v>1.1242799999999999</v>
        <stp/>
        <stp>##V3_BDHV12</stp>
        <stp>912828AF7 Govt</stp>
        <stp>IDX_RATIO</stp>
        <stp>7/21/2006</stp>
        <stp>7/21/2006</stp>
        <stp>[Fixed Income  Prices 2004-2009.xlsx]TIPS!R523C44</stp>
        <tr r="AR523" s="1"/>
      </tp>
      <tp>
        <v>1.1413800000000001</v>
        <stp/>
        <stp>##V3_BDHV12</stp>
        <stp>9128277J5 Govt</stp>
        <stp>IDX_RATIO</stp>
        <stp>8/14/2006</stp>
        <stp>8/14/2006</stp>
        <stp>[Fixed Income  Prices 2004-2009.xlsx]TIPS!R539C36</stp>
        <tr r="AJ539" s="1"/>
      </tp>
      <tp>
        <v>1.02833</v>
        <stp/>
        <stp>##V3_BDHV12</stp>
        <stp>912828GD6 Govt</stp>
        <stp>IDX_RATIO</stp>
        <stp>7/18/2007</stp>
        <stp>7/18/2007</stp>
        <stp>[Fixed Income  Prices 2004-2009.xlsx]TIPS!R139C84</stp>
        <tr r="CF139" s="1"/>
      </tp>
      <tp>
        <v>1.1333</v>
        <stp/>
        <stp>##V3_BDHV12</stp>
        <stp>912828DH0 Govt</stp>
        <stp>IDX_RATIO</stp>
        <stp>7/28/2008</stp>
        <stp>7/28/2008</stp>
        <stp>[Fixed Income  Prices 2004-2009.xlsx]TIPS!R924C68</stp>
        <tr r="BP924" s="1"/>
      </tp>
      <tp>
        <v>1.05718</v>
        <stp/>
        <stp>##V3_BDHV12</stp>
        <stp>912828BD1 Govt</stp>
        <stp>IDX_RATIO</stp>
        <stp>6/21/2005</stp>
        <stp>6/21/2005</stp>
        <stp>[Fixed Income  Prices 2004-2009.xlsx]TIPS!R241C52</stp>
        <tr r="AZ241" s="1"/>
      </tp>
      <tp>
        <v>1.06572</v>
        <stp/>
        <stp>##V3_BDHV12</stp>
        <stp>912828AF7 Govt</stp>
        <stp>IDX_RATIO</stp>
        <stp>4/26/2005</stp>
        <stp>4/26/2005</stp>
        <stp>[Fixed Income  Prices 2004-2009.xlsx]TIPS!R202C44</stp>
        <tr r="AR202" s="1"/>
      </tp>
      <tp>
        <v>1.01658</v>
        <stp/>
        <stp>##V3_BDHV12</stp>
        <stp>912828FB1 Govt</stp>
        <stp>IDX_RATIO</stp>
        <stp>2/27/2007</stp>
        <stp>2/27/2007</stp>
        <stp>[Fixed Income  Prices 2004-2009.xlsx]TIPS!R225C32</stp>
        <tr r="AF225" s="1"/>
      </tp>
      <tp>
        <v>1.0453699999999999</v>
        <stp/>
        <stp>##V3_BDHV12</stp>
        <stp>912828FL9 Govt</stp>
        <stp>IDX_RATIO</stp>
        <stp>3/31/2009</stp>
        <stp>3/31/2009</stp>
        <stp>[Fixed Income  Prices 2004-2009.xlsx]TIPS!R713C80</stp>
        <tr r="CB713" s="1"/>
      </tp>
      <tp>
        <v>1.03542</v>
        <stp/>
        <stp>##V3_BDHV12</stp>
        <stp>912828GN4 Govt</stp>
        <stp>IDX_RATIO</stp>
        <stp>2/15/2008</stp>
        <stp>2/15/2008</stp>
        <stp>[Fixed Income  Prices 2004-2009.xlsx]TIPS!R218C40</stp>
        <tr r="AN218" s="1"/>
      </tp>
      <tp>
        <v>1.03437</v>
        <stp/>
        <stp>##V3_BDHV12</stp>
        <stp>912828GN4 Govt</stp>
        <stp>IDX_RATIO</stp>
        <stp>1/25/2008</stp>
        <stp>1/25/2008</stp>
        <stp>[Fixed Income  Prices 2004-2009.xlsx]TIPS!R203C40</stp>
        <tr r="AN203" s="1"/>
      </tp>
      <tp>
        <v>1.0908199999999999</v>
        <stp/>
        <stp>##V3_BDHV12</stp>
        <stp>912828DH0 Govt</stp>
        <stp>IDX_RATIO</stp>
        <stp>8/27/2007</stp>
        <stp>8/27/2007</stp>
        <stp>[Fixed Income  Prices 2004-2009.xlsx]TIPS!R684C68</stp>
        <tr r="BP684" s="1"/>
      </tp>
      <tp>
        <v>1.09521</v>
        <stp/>
        <stp>##V3_BDHV12</stp>
        <stp>9128277J5 Govt</stp>
        <stp>IDX_RATIO</stp>
        <stp>8/23/2005</stp>
        <stp>8/23/2005</stp>
        <stp>[Fixed Income  Prices 2004-2009.xlsx]TIPS!R286C36</stp>
        <tr r="AJ286" s="1"/>
      </tp>
      <tp>
        <v>1.0155099999999999</v>
        <stp/>
        <stp>##V3_BDHV12</stp>
        <stp>912828EA4 Govt</stp>
        <stp>IDX_RATIO</stp>
        <stp>3/16/2006</stp>
        <stp>3/16/2006</stp>
        <stp>[Fixed Income  Prices 2004-2009.xlsx]TIPS!R178C72</stp>
        <tr r="BT178" s="1"/>
      </tp>
      <tp>
        <v>1.04331</v>
        <stp/>
        <stp>##V3_BDHV12</stp>
        <stp>912828FL9 Govt</stp>
        <stp>IDX_RATIO</stp>
        <stp>2/23/2009</stp>
        <stp>2/23/2009</stp>
        <stp>[Fixed Income  Prices 2004-2009.xlsx]TIPS!R687C80</stp>
        <tr r="CB687" s="1"/>
      </tp>
      <tp>
        <v>1.1468099999999999</v>
        <stp/>
        <stp>##V3_BDHV12</stp>
        <stp>912828AF7 Govt</stp>
        <stp>IDX_RATIO</stp>
        <stp>6/20/2007</stp>
        <stp>6/20/2007</stp>
        <stp>[Fixed Income  Prices 2004-2009.xlsx]TIPS!R761C44</stp>
        <tr r="AR761" s="1"/>
      </tp>
      <tp>
        <v>1.0652299999999999</v>
        <stp/>
        <stp>##V3_BDHV12</stp>
        <stp>912828DH0 Govt</stp>
        <stp>IDX_RATIO</stp>
        <stp>9/26/2006</stp>
        <stp>9/26/2006</stp>
        <stp>[Fixed Income  Prices 2004-2009.xlsx]TIPS!R445C68</stp>
        <tr r="BP445" s="1"/>
      </tp>
      <tp>
        <v>1.10721</v>
        <stp/>
        <stp>##V3_BDHV12</stp>
        <stp>912828BD1 Govt</stp>
        <stp>IDX_RATIO</stp>
        <stp>4/27/2007</stp>
        <stp>4/27/2007</stp>
        <stp>[Fixed Income  Prices 2004-2009.xlsx]TIPS!R723C52</stp>
        <tr r="AZ723" s="1"/>
      </tp>
      <tp>
        <v>1.0818099999999999</v>
        <stp/>
        <stp>##V3_BDHV12</stp>
        <stp>912828AF7 Govt</stp>
        <stp>IDX_RATIO</stp>
        <stp>7/15/2005</stp>
        <stp>7/15/2005</stp>
        <stp>[Fixed Income  Prices 2004-2009.xlsx]TIPS!R259C44</stp>
        <tr r="AR259" s="1"/>
      </tp>
      <tp>
        <v>1.03732</v>
        <stp/>
        <stp>##V3_BDHV12</stp>
        <stp>912828GN4 Govt</stp>
        <stp>IDX_RATIO</stp>
        <stp>3/10/2009</stp>
        <stp>3/10/2009</stp>
        <stp>[Fixed Income  Prices 2004-2009.xlsx]TIPS!R495C40</stp>
        <tr r="AN495" s="1"/>
      </tp>
      <tp>
        <v>1.0205</v>
        <stp/>
        <stp>##V3_BDHV12</stp>
        <stp>912828DH0 Govt</stp>
        <stp>IDX_RATIO</stp>
        <stp>9/13/2005</stp>
        <stp>9/13/2005</stp>
        <stp>[Fixed Income  Prices 2004-2009.xlsx]TIPS!R176C68</stp>
        <tr r="BP176" s="1"/>
      </tp>
      <tp>
        <v>1.10378</v>
        <stp/>
        <stp>##V3_BDHV12</stp>
        <stp>912828AF7 Govt</stp>
        <stp>IDX_RATIO</stp>
        <stp>4/13/2006</stp>
        <stp>4/13/2006</stp>
        <stp>[Fixed Income  Prices 2004-2009.xlsx]TIPS!R452C44</stp>
        <tr r="AR452" s="1"/>
      </tp>
      <tp>
        <v>1.0471900000000001</v>
        <stp/>
        <stp>##V3_BDHV12</stp>
        <stp>912828BD1 Govt</stp>
        <stp>IDX_RATIO</stp>
        <stp>5/12/2005</stp>
        <stp>5/12/2005</stp>
        <stp>[Fixed Income  Prices 2004-2009.xlsx]TIPS!R214C52</stp>
        <tr r="AZ214" s="1"/>
      </tp>
      <tp>
        <v>1.1415899999999999</v>
        <stp/>
        <stp>##V3_BDHV12</stp>
        <stp>9128277J5 Govt</stp>
        <stp>IDX_RATIO</stp>
        <stp>8/17/2006</stp>
        <stp>8/17/2006</stp>
        <stp>[Fixed Income  Prices 2004-2009.xlsx]TIPS!R542C36</stp>
        <tr r="AJ542" s="1"/>
      </tp>
      <tp>
        <v>1.1348</v>
        <stp/>
        <stp>##V3_BDHV12</stp>
        <stp>912828AF7 Govt</stp>
        <stp>IDX_RATIO</stp>
        <stp>5/10/2007</stp>
        <stp>5/10/2007</stp>
        <stp>[Fixed Income  Prices 2004-2009.xlsx]TIPS!R732C44</stp>
        <tr r="AR732" s="1"/>
      </tp>
      <tp>
        <v>1.0363899999999999</v>
        <stp/>
        <stp>##V3_BDHV12</stp>
        <stp>912828EA4 Govt</stp>
        <stp>IDX_RATIO</stp>
        <stp>1/23/2007</stp>
        <stp>1/23/2007</stp>
        <stp>[Fixed Income  Prices 2004-2009.xlsx]TIPS!R401C72</stp>
        <tr r="BT401" s="1"/>
      </tp>
      <tp>
        <v>1.05742</v>
        <stp/>
        <stp>##V3_BDHV12</stp>
        <stp>912828BD1 Govt</stp>
        <stp>IDX_RATIO</stp>
        <stp>6/22/2005</stp>
        <stp>6/22/2005</stp>
        <stp>[Fixed Income  Prices 2004-2009.xlsx]TIPS!R242C52</stp>
        <tr r="AZ242" s="1"/>
      </tp>
      <tp>
        <v>1.0366</v>
        <stp/>
        <stp>##V3_BDHV12</stp>
        <stp>912828EA4 Govt</stp>
        <stp>IDX_RATIO</stp>
        <stp>2/13/2007</stp>
        <stp>2/13/2007</stp>
        <stp>[Fixed Income  Prices 2004-2009.xlsx]TIPS!R416C72</stp>
        <tr r="BT416" s="1"/>
      </tp>
      <tp>
        <v>1.06552</v>
        <stp/>
        <stp>##V3_BDHV12</stp>
        <stp>912828AF7 Govt</stp>
        <stp>IDX_RATIO</stp>
        <stp>4/25/2005</stp>
        <stp>4/25/2005</stp>
        <stp>[Fixed Income  Prices 2004-2009.xlsx]TIPS!R201C44</stp>
        <tr r="AR201" s="1"/>
      </tp>
      <tp>
        <v>1.0918600000000001</v>
        <stp/>
        <stp>##V3_BDHV12</stp>
        <stp>912828BD1 Govt</stp>
        <stp>IDX_RATIO</stp>
        <stp>6/14/2006</stp>
        <stp>6/14/2006</stp>
        <stp>[Fixed Income  Prices 2004-2009.xlsx]TIPS!R496C52</stp>
        <tr r="AZ496" s="1"/>
      </tp>
      <tp>
        <v>1.0863100000000001</v>
        <stp/>
        <stp>##V3_BDHV12</stp>
        <stp>912828BD1 Govt</stp>
        <stp>IDX_RATIO</stp>
        <stp>5/24/2006</stp>
        <stp>5/24/2006</stp>
        <stp>[Fixed Income  Prices 2004-2009.xlsx]TIPS!R481C52</stp>
        <tr r="AZ481" s="1"/>
      </tp>
      <tp>
        <v>1.1288899999999999</v>
        <stp/>
        <stp>##V3_BDHV12</stp>
        <stp>912828BD1 Govt</stp>
        <stp>IDX_RATIO</stp>
        <stp>7/17/2007</stp>
        <stp>7/17/2007</stp>
        <stp>[Fixed Income  Prices 2004-2009.xlsx]TIPS!R780C52</stp>
        <tr r="AZ780" s="1"/>
      </tp>
      <tp>
        <v>1.0644499999999999</v>
        <stp/>
        <stp>##V3_BDHV12</stp>
        <stp>912828FL9 Govt</stp>
        <stp>IDX_RATIO</stp>
        <stp>1/13/2009</stp>
        <stp>1/13/2009</stp>
        <stp>[Fixed Income  Prices 2004-2009.xlsx]TIPS!R658C80</stp>
        <tr r="CB658" s="1"/>
      </tp>
      <tp>
        <v>1.0159100000000001</v>
        <stp/>
        <stp>##V3_BDHV12</stp>
        <stp>912828FB1 Govt</stp>
        <stp>IDX_RATIO</stp>
        <stp>1/17/2007</stp>
        <stp>1/17/2007</stp>
        <stp>[Fixed Income  Prices 2004-2009.xlsx]TIPS!R196C32</stp>
        <tr r="AF196" s="1"/>
      </tp>
      <tp>
        <v>1.0481499999999999</v>
        <stp/>
        <stp>##V3_BDHV12</stp>
        <stp>912828GN4 Govt</stp>
        <stp>IDX_RATIO</stp>
        <stp>1/30/2009</stp>
        <stp>1/30/2009</stp>
        <stp>[Fixed Income  Prices 2004-2009.xlsx]TIPS!R468C40</stp>
        <tr r="AN468" s="1"/>
      </tp>
      <tp>
        <v>1.0906199999999999</v>
        <stp/>
        <stp>##V3_BDHV12</stp>
        <stp>912828DH0 Govt</stp>
        <stp>IDX_RATIO</stp>
        <stp>8/24/2007</stp>
        <stp>8/24/2007</stp>
        <stp>[Fixed Income  Prices 2004-2009.xlsx]TIPS!R683C68</stp>
        <tr r="BP683" s="1"/>
      </tp>
      <tp>
        <v>1.0433699999999999</v>
        <stp/>
        <stp>##V3_BDHV12</stp>
        <stp>912828FL9 Govt</stp>
        <stp>IDX_RATIO</stp>
        <stp>3/21/2008</stp>
        <stp>3/21/2008</stp>
        <stp>[Fixed Income  Prices 2004-2009.xlsx]TIPS!R446C80</stp>
        <tr r="CB446" s="1"/>
      </tp>
      <tp>
        <v>1.1560999999999999</v>
        <stp/>
        <stp>##V3_BDHV12</stp>
        <stp>912828AF7 Govt</stp>
        <stp>IDX_RATIO</stp>
        <stp>7/30/2007</stp>
        <stp>7/30/2007</stp>
        <stp>[Fixed Income  Prices 2004-2009.xlsx]TIPS!R789C44</stp>
        <tr r="AR789" s="1"/>
      </tp>
      <tp>
        <v>1.01576</v>
        <stp/>
        <stp>##V3_BDHV12</stp>
        <stp>912828EA4 Govt</stp>
        <stp>IDX_RATIO</stp>
        <stp>3/17/2006</stp>
        <stp>3/17/2006</stp>
        <stp>[Fixed Income  Prices 2004-2009.xlsx]TIPS!R179C72</stp>
        <tr r="BT179" s="1"/>
      </tp>
      <tp>
        <v>1.14706</v>
        <stp/>
        <stp>##V3_BDHV12</stp>
        <stp>912828AF7 Govt</stp>
        <stp>IDX_RATIO</stp>
        <stp>6/21/2007</stp>
        <stp>6/21/2007</stp>
        <stp>[Fixed Income  Prices 2004-2009.xlsx]TIPS!R762C44</stp>
        <tr r="AR762" s="1"/>
      </tp>
      <tp>
        <v>1.10701</v>
        <stp/>
        <stp>##V3_BDHV12</stp>
        <stp>912828BD1 Govt</stp>
        <stp>IDX_RATIO</stp>
        <stp>4/26/2007</stp>
        <stp>4/26/2007</stp>
        <stp>[Fixed Income  Prices 2004-2009.xlsx]TIPS!R722C52</stp>
        <tr r="AZ722" s="1"/>
      </tp>
      <tp>
        <v>1.0653299999999999</v>
        <stp/>
        <stp>##V3_BDHV12</stp>
        <stp>912828DH0 Govt</stp>
        <stp>IDX_RATIO</stp>
        <stp>9/27/2006</stp>
        <stp>9/27/2006</stp>
        <stp>[Fixed Income  Prices 2004-2009.xlsx]TIPS!R446C68</stp>
        <tr r="BP446" s="1"/>
      </tp>
      <tp>
        <v>1.08185</v>
        <stp/>
        <stp>##V3_BDHV12</stp>
        <stp>912828AF7 Govt</stp>
        <stp>IDX_RATIO</stp>
        <stp>7/14/2005</stp>
        <stp>7/14/2005</stp>
        <stp>[Fixed Income  Prices 2004-2009.xlsx]TIPS!R258C44</stp>
        <tr r="AR258" s="1"/>
      </tp>
      <tp>
        <v>1.0203500000000001</v>
        <stp/>
        <stp>##V3_BDHV12</stp>
        <stp>912828DH0 Govt</stp>
        <stp>IDX_RATIO</stp>
        <stp>9/12/2005</stp>
        <stp>9/12/2005</stp>
        <stp>[Fixed Income  Prices 2004-2009.xlsx]TIPS!R175C68</stp>
        <tr r="BP175" s="1"/>
      </tp>
      <tp>
        <v>1.10371</v>
        <stp/>
        <stp>##V3_BDHV12</stp>
        <stp>912828AF7 Govt</stp>
        <stp>IDX_RATIO</stp>
        <stp>4/12/2006</stp>
        <stp>4/12/2006</stp>
        <stp>[Fixed Income  Prices 2004-2009.xlsx]TIPS!R451C44</stp>
        <tr r="AR451" s="1"/>
      </tp>
      <tp>
        <v>1.03746</v>
        <stp/>
        <stp>##V3_BDHV12</stp>
        <stp>912828GN4 Govt</stp>
        <stp>IDX_RATIO</stp>
        <stp>3/11/2009</stp>
        <stp>3/11/2009</stp>
        <stp>[Fixed Income  Prices 2004-2009.xlsx]TIPS!R496C40</stp>
        <tr r="AN496" s="1"/>
      </tp>
      <tp>
        <v>1.0474600000000001</v>
        <stp/>
        <stp>##V3_BDHV12</stp>
        <stp>912828BD1 Govt</stp>
        <stp>IDX_RATIO</stp>
        <stp>5/13/2005</stp>
        <stp>5/13/2005</stp>
        <stp>[Fixed Income  Prices 2004-2009.xlsx]TIPS!R215C52</stp>
        <tr r="AZ215" s="1"/>
      </tp>
      <tp>
        <v>1.1415200000000001</v>
        <stp/>
        <stp>##V3_BDHV12</stp>
        <stp>9128277J5 Govt</stp>
        <stp>IDX_RATIO</stp>
        <stp>8/16/2006</stp>
        <stp>8/16/2006</stp>
        <stp>[Fixed Income  Prices 2004-2009.xlsx]TIPS!R541C36</stp>
        <tr r="AJ541" s="1"/>
      </tp>
      <tp>
        <v>1.1286700000000001</v>
        <stp/>
        <stp>##V3_BDHV12</stp>
        <stp>912828BD1 Govt</stp>
        <stp>IDX_RATIO</stp>
        <stp>7/16/2007</stp>
        <stp>7/16/2007</stp>
        <stp>[Fixed Income  Prices 2004-2009.xlsx]TIPS!R779C52</stp>
        <tr r="AZ779" s="1"/>
      </tp>
      <tp>
        <v>1.13513</v>
        <stp/>
        <stp>##V3_BDHV12</stp>
        <stp>912828AF7 Govt</stp>
        <stp>IDX_RATIO</stp>
        <stp>5/11/2007</stp>
        <stp>5/11/2007</stp>
        <stp>[Fixed Income  Prices 2004-2009.xlsx]TIPS!R733C44</stp>
        <tr r="AR733" s="1"/>
      </tp>
      <tp>
        <v>1.03644</v>
        <stp/>
        <stp>##V3_BDHV12</stp>
        <stp>912828EA4 Govt</stp>
        <stp>IDX_RATIO</stp>
        <stp>1/22/2007</stp>
        <stp>1/22/2007</stp>
        <stp>[Fixed Income  Prices 2004-2009.xlsx]TIPS!R400C72</stp>
        <tr r="BT400" s="1"/>
      </tp>
      <tp>
        <v>1.05765</v>
        <stp/>
        <stp>##V3_BDHV12</stp>
        <stp>912828BD1 Govt</stp>
        <stp>IDX_RATIO</stp>
        <stp>6/23/2005</stp>
        <stp>6/23/2005</stp>
        <stp>[Fixed Income  Prices 2004-2009.xlsx]TIPS!R243C52</stp>
        <tr r="AZ243" s="1"/>
      </tp>
      <tp>
        <v>1.03654</v>
        <stp/>
        <stp>##V3_BDHV12</stp>
        <stp>912828EA4 Govt</stp>
        <stp>IDX_RATIO</stp>
        <stp>2/12/2007</stp>
        <stp>2/12/2007</stp>
        <stp>[Fixed Income  Prices 2004-2009.xlsx]TIPS!R415C72</stp>
        <tr r="BT415" s="1"/>
      </tp>
      <tp>
        <v>1.1002799999999999</v>
        <stp/>
        <stp>##V3_BDHV12</stp>
        <stp>9128277J5 Govt</stp>
        <stp>IDX_RATIO</stp>
        <stp>9/30/2005</stp>
        <stp>9/30/2005</stp>
        <stp>[Fixed Income  Prices 2004-2009.xlsx]TIPS!R314C36</stp>
        <tr r="AJ314" s="1"/>
      </tp>
      <tp>
        <v>1.0921700000000001</v>
        <stp/>
        <stp>##V3_BDHV12</stp>
        <stp>912828BD1 Govt</stp>
        <stp>IDX_RATIO</stp>
        <stp>6/15/2006</stp>
        <stp>6/15/2006</stp>
        <stp>[Fixed Income  Prices 2004-2009.xlsx]TIPS!R497C52</stp>
        <tr r="AZ497" s="1"/>
      </tp>
      <tp>
        <v>1.0865</v>
        <stp/>
        <stp>##V3_BDHV12</stp>
        <stp>912828BD1 Govt</stp>
        <stp>IDX_RATIO</stp>
        <stp>5/25/2006</stp>
        <stp>5/25/2006</stp>
        <stp>[Fixed Income  Prices 2004-2009.xlsx]TIPS!R482C52</stp>
        <tr r="AZ482" s="1"/>
      </tp>
      <tp>
        <v>1.06511</v>
        <stp/>
        <stp>##V3_BDHV12</stp>
        <stp>912828FL9 Govt</stp>
        <stp>IDX_RATIO</stp>
        <stp>1/12/2009</stp>
        <stp>1/12/2009</stp>
        <stp>[Fixed Income  Prices 2004-2009.xlsx]TIPS!R657C80</stp>
        <tr r="CB657" s="1"/>
      </tp>
      <tp>
        <v>1.01596</v>
        <stp/>
        <stp>##V3_BDHV12</stp>
        <stp>912828FB1 Govt</stp>
        <stp>IDX_RATIO</stp>
        <stp>1/16/2007</stp>
        <stp>1/16/2007</stp>
        <stp>[Fixed Income  Prices 2004-2009.xlsx]TIPS!R195C32</stp>
        <tr r="AF195" s="1"/>
      </tp>
      <tp>
        <v>1.0431999999999999</v>
        <stp/>
        <stp>##V3_BDHV12</stp>
        <stp>912828FL9 Govt</stp>
        <stp>IDX_RATIO</stp>
        <stp>3/20/2008</stp>
        <stp>3/20/2008</stp>
        <stp>[Fixed Income  Prices 2004-2009.xlsx]TIPS!R445C80</stp>
        <tr r="CB445" s="1"/>
      </tp>
      <tp>
        <v>1.1563300000000001</v>
        <stp/>
        <stp>##V3_BDHV12</stp>
        <stp>912828AF7 Govt</stp>
        <stp>IDX_RATIO</stp>
        <stp>7/31/2007</stp>
        <stp>7/31/2007</stp>
        <stp>[Fixed Income  Prices 2004-2009.xlsx]TIPS!R790C44</stp>
        <tr r="AR790" s="1"/>
      </tp>
      <tp>
        <v>1.04254</v>
        <stp/>
        <stp>##V3_BDHV12</stp>
        <stp>912828FL9 Govt</stp>
        <stp>IDX_RATIO</stp>
        <stp>2/25/2009</stp>
        <stp>2/25/2009</stp>
        <stp>[Fixed Income  Prices 2004-2009.xlsx]TIPS!R689C80</stp>
        <tr r="CB689" s="1"/>
      </tp>
      <tp>
        <v>1.1482999999999999</v>
        <stp/>
        <stp>##V3_BDHV12</stp>
        <stp>912828AF7 Govt</stp>
        <stp>IDX_RATIO</stp>
        <stp>6/26/2007</stp>
        <stp>6/26/2007</stp>
        <stp>[Fixed Income  Prices 2004-2009.xlsx]TIPS!R765C44</stp>
        <tr r="AR765" s="1"/>
      </tp>
      <tp>
        <v>1.0140100000000001</v>
        <stp/>
        <stp>##V3_BDHV12</stp>
        <stp>912828EA4 Govt</stp>
        <stp>IDX_RATIO</stp>
        <stp>3/10/2006</stp>
        <stp>3/10/2006</stp>
        <stp>[Fixed Income  Prices 2004-2009.xlsx]TIPS!R174C72</stp>
        <tr r="BT174" s="1"/>
      </tp>
      <tp>
        <v>1.0646</v>
        <stp/>
        <stp>##V3_BDHV12</stp>
        <stp>912828DH0 Govt</stp>
        <stp>IDX_RATIO</stp>
        <stp>9/20/2006</stp>
        <stp>9/20/2006</stp>
        <stp>[Fixed Income  Prices 2004-2009.xlsx]TIPS!R441C68</stp>
        <tr r="BP441" s="1"/>
      </tp>
      <tp>
        <v>1.0208200000000001</v>
        <stp/>
        <stp>##V3_BDHV12</stp>
        <stp>912828DH0 Govt</stp>
        <stp>IDX_RATIO</stp>
        <stp>9/15/2005</stp>
        <stp>9/15/2005</stp>
        <stp>[Fixed Income  Prices 2004-2009.xlsx]TIPS!R178C68</stp>
        <tr r="BP178" s="1"/>
      </tp>
      <tp>
        <v>1.0381899999999999</v>
        <stp/>
        <stp>##V3_BDHV12</stp>
        <stp>912828GN4 Govt</stp>
        <stp>IDX_RATIO</stp>
        <stp>3/16/2009</stp>
        <stp>3/16/2009</stp>
        <stp>[Fixed Income  Prices 2004-2009.xlsx]TIPS!R499C40</stp>
        <tr r="AN499" s="1"/>
      </tp>
      <tp>
        <v>1.0164200000000001</v>
        <stp/>
        <stp>##V3_BDHV12</stp>
        <stp>912828EA4 Govt</stp>
        <stp>IDX_RATIO</stp>
        <stp>1/30/2006</stp>
        <stp>1/30/2006</stp>
        <stp>[Fixed Income  Prices 2004-2009.xlsx]TIPS!R145C72</stp>
        <tr r="BT145" s="1"/>
      </tp>
      <tp>
        <v>1.08188</v>
        <stp/>
        <stp>##V3_BDHV12</stp>
        <stp>912828AF7 Govt</stp>
        <stp>IDX_RATIO</stp>
        <stp>7/13/2005</stp>
        <stp>7/13/2005</stp>
        <stp>[Fixed Income  Prices 2004-2009.xlsx]TIPS!R257C44</stp>
        <tr r="AR257" s="1"/>
      </tp>
      <tp>
        <v>1.08592</v>
        <stp/>
        <stp>##V3_BDHV12</stp>
        <stp>912828BD1 Govt</stp>
        <stp>IDX_RATIO</stp>
        <stp>5/22/2006</stp>
        <stp>5/22/2006</stp>
        <stp>[Fixed Income  Prices 2004-2009.xlsx]TIPS!R479C52</stp>
        <tr r="AZ479" s="1"/>
      </tp>
      <tp>
        <v>1.13679</v>
        <stp/>
        <stp>##V3_BDHV12</stp>
        <stp>912828AF7 Govt</stp>
        <stp>IDX_RATIO</stp>
        <stp>5/16/2007</stp>
        <stp>5/16/2007</stp>
        <stp>[Fixed Income  Prices 2004-2009.xlsx]TIPS!R736C44</stp>
        <tr r="AR736" s="1"/>
      </tp>
      <tp>
        <v>1.1275599999999999</v>
        <stp/>
        <stp>##V3_BDHV12</stp>
        <stp>912828BD1 Govt</stp>
        <stp>IDX_RATIO</stp>
        <stp>7/11/2007</stp>
        <stp>7/11/2007</stp>
        <stp>[Fixed Income  Prices 2004-2009.xlsx]TIPS!R776C52</stp>
        <tr r="AZ776" s="1"/>
      </tp>
      <tp>
        <v>1.1248199999999999</v>
        <stp/>
        <stp>##V3_BDHV12</stp>
        <stp>912828AF7 Govt</stp>
        <stp>IDX_RATIO</stp>
        <stp>7/24/2006</stp>
        <stp>7/24/2006</stp>
        <stp>[Fixed Income  Prices 2004-2009.xlsx]TIPS!R524C44</stp>
        <tr r="AR524" s="1"/>
      </tp>
      <tp>
        <v>1.14116</v>
        <stp/>
        <stp>##V3_BDHV12</stp>
        <stp>9128277J5 Govt</stp>
        <stp>IDX_RATIO</stp>
        <stp>8/11/2006</stp>
        <stp>8/11/2006</stp>
        <stp>[Fixed Income  Prices 2004-2009.xlsx]TIPS!R538C36</stp>
        <tr r="AJ538" s="1"/>
      </tp>
      <tp>
        <v>1.0362899999999999</v>
        <stp/>
        <stp>##V3_BDHV12</stp>
        <stp>912828EA4 Govt</stp>
        <stp>IDX_RATIO</stp>
        <stp>1/25/2007</stp>
        <stp>1/25/2007</stp>
        <stp>[Fixed Income  Prices 2004-2009.xlsx]TIPS!R403C72</stp>
        <tr r="BT403" s="1"/>
      </tp>
      <tp>
        <v>1.03671</v>
        <stp/>
        <stp>##V3_BDHV12</stp>
        <stp>912828EA4 Govt</stp>
        <stp>IDX_RATIO</stp>
        <stp>2/15/2007</stp>
        <stp>2/15/2007</stp>
        <stp>[Fixed Income  Prices 2004-2009.xlsx]TIPS!R418C72</stp>
        <tr r="BT418" s="1"/>
      </tp>
      <tp>
        <v>1.08016</v>
        <stp/>
        <stp>##V3_BDHV12</stp>
        <stp>912828GD6 Govt</stp>
        <stp>IDX_RATIO</stp>
        <stp>8/18/2008</stp>
        <stp>8/18/2008</stp>
        <stp>[Fixed Income  Prices 2004-2009.xlsx]TIPS!R422C84</stp>
        <tr r="CF422" s="1"/>
      </tp>
      <tp>
        <v>1.05789</v>
        <stp/>
        <stp>##V3_BDHV12</stp>
        <stp>912828BD1 Govt</stp>
        <stp>IDX_RATIO</stp>
        <stp>6/24/2005</stp>
        <stp>6/24/2005</stp>
        <stp>[Fixed Income  Prices 2004-2009.xlsx]TIPS!R244C52</stp>
        <tr r="AZ244" s="1"/>
      </tp>
      <tp>
        <v>1.06247</v>
        <stp/>
        <stp>##V3_BDHV12</stp>
        <stp>912828DH0 Govt</stp>
        <stp>IDX_RATIO</stp>
        <stp>8/30/2006</stp>
        <stp>8/30/2006</stp>
        <stp>[Fixed Income  Prices 2004-2009.xlsx]TIPS!R426C68</stp>
        <tr r="BP426" s="1"/>
      </tp>
      <tp>
        <v>1.0163199999999999</v>
        <stp/>
        <stp>##V3_BDHV12</stp>
        <stp>912828FB1 Govt</stp>
        <stp>IDX_RATIO</stp>
        <stp>2/22/2007</stp>
        <stp>2/22/2007</stp>
        <stp>[Fixed Income  Prices 2004-2009.xlsx]TIPS!R222C32</stp>
        <tr r="AF222" s="1"/>
      </tp>
      <tp>
        <v>1.1177600000000001</v>
        <stp/>
        <stp>##V3_BDHV12</stp>
        <stp>912828BD1 Govt</stp>
        <stp>IDX_RATIO</stp>
        <stp>5/31/2007</stp>
        <stp>5/31/2007</stp>
        <stp>[Fixed Income  Prices 2004-2009.xlsx]TIPS!R747C52</stp>
        <tr r="AZ747" s="1"/>
      </tp>
      <tp>
        <v>1.0912500000000001</v>
        <stp/>
        <stp>##V3_BDHV12</stp>
        <stp>912828BD1 Govt</stp>
        <stp>IDX_RATIO</stp>
        <stp>6/12/2006</stp>
        <stp>6/12/2006</stp>
        <stp>[Fixed Income  Prices 2004-2009.xlsx]TIPS!R494C52</stp>
        <tr r="AZ494" s="1"/>
      </tp>
      <tp>
        <v>1.03833</v>
        <stp/>
        <stp>##V3_BDHV12</stp>
        <stp>912828GN4 Govt</stp>
        <stp>IDX_RATIO</stp>
        <stp>3/17/2009</stp>
        <stp>3/17/2009</stp>
        <stp>[Fixed Income  Prices 2004-2009.xlsx]TIPS!R500C40</stp>
        <tr r="AN500" s="1"/>
      </tp>
      <tp>
        <v>1.04437</v>
        <stp/>
        <stp>##V3_BDHV12</stp>
        <stp>912828FL9 Govt</stp>
        <stp>IDX_RATIO</stp>
        <stp>3/27/2008</stp>
        <stp>3/27/2008</stp>
        <stp>[Fixed Income  Prices 2004-2009.xlsx]TIPS!R450C80</stp>
        <tr r="CB450" s="1"/>
      </tp>
      <tp>
        <v>1.0162100000000001</v>
        <stp/>
        <stp>##V3_BDHV12</stp>
        <stp>912828FB1 Govt</stp>
        <stp>IDX_RATIO</stp>
        <stp>1/11/2007</stp>
        <stp>1/11/2007</stp>
        <stp>[Fixed Income  Prices 2004-2009.xlsx]TIPS!R192C32</stp>
        <tr r="AF192" s="1"/>
      </tp>
      <tp>
        <v>1.0904799999999999</v>
        <stp/>
        <stp>##V3_BDHV12</stp>
        <stp>912828DH0 Govt</stp>
        <stp>IDX_RATIO</stp>
        <stp>8/22/2007</stp>
        <stp>8/22/2007</stp>
        <stp>[Fixed Income  Prices 2004-2009.xlsx]TIPS!R681C68</stp>
        <tr r="BP681" s="1"/>
      </tp>
      <tp>
        <v>1.0645</v>
        <stp/>
        <stp>##V3_BDHV12</stp>
        <stp>912828AF7 Govt</stp>
        <stp>IDX_RATIO</stp>
        <stp>4/20/2005</stp>
        <stp>4/20/2005</stp>
        <stp>[Fixed Income  Prices 2004-2009.xlsx]TIPS!R198C44</stp>
        <tr r="AR198" s="1"/>
      </tp>
      <tp>
        <v>1.09527</v>
        <stp/>
        <stp>##V3_BDHV12</stp>
        <stp>9128277J5 Govt</stp>
        <stp>IDX_RATIO</stp>
        <stp>8/26/2005</stp>
        <stp>8/26/2005</stp>
        <stp>[Fixed Income  Prices 2004-2009.xlsx]TIPS!R289C36</stp>
        <tr r="AJ289" s="1"/>
      </tp>
      <tp>
        <v>1.0631200000000001</v>
        <stp/>
        <stp>##V3_BDHV12</stp>
        <stp>912828FL9 Govt</stp>
        <stp>IDX_RATIO</stp>
        <stp>1/15/2009</stp>
        <stp>1/15/2009</stp>
        <stp>[Fixed Income  Prices 2004-2009.xlsx]TIPS!R660C80</stp>
        <tr r="CB660" s="1"/>
      </tp>
      <tp>
        <v>0.99639999999999995</v>
        <stp/>
        <stp>##V3_BDHV12</stp>
        <stp>912828JE1 Govt</stp>
        <stp>IDX_RATIO</stp>
        <stp>8/18/2009</stp>
        <stp>8/18/2009</stp>
        <stp>[Fixed Income  Prices 2004-2009.xlsx]TIPS!R292C96</stp>
        <tr r="CR292" s="1"/>
      </tp>
      <tp>
        <v>1.0429200000000001</v>
        <stp/>
        <stp>##V3_BDHV12</stp>
        <stp>912828FL9 Govt</stp>
        <stp>IDX_RATIO</stp>
        <stp>2/24/2009</stp>
        <stp>2/24/2009</stp>
        <stp>[Fixed Income  Prices 2004-2009.xlsx]TIPS!R688C80</stp>
        <tr r="CB688" s="1"/>
      </tp>
      <tp>
        <v>1.1485400000000001</v>
        <stp/>
        <stp>##V3_BDHV12</stp>
        <stp>912828AF7 Govt</stp>
        <stp>IDX_RATIO</stp>
        <stp>6/27/2007</stp>
        <stp>6/27/2007</stp>
        <stp>[Fixed Income  Prices 2004-2009.xlsx]TIPS!R766C44</stp>
        <tr r="AR766" s="1"/>
      </tp>
      <tp>
        <v>1.0647</v>
        <stp/>
        <stp>##V3_BDHV12</stp>
        <stp>912828DH0 Govt</stp>
        <stp>IDX_RATIO</stp>
        <stp>9/21/2006</stp>
        <stp>9/21/2006</stp>
        <stp>[Fixed Income  Prices 2004-2009.xlsx]TIPS!R442C68</stp>
        <tr r="BP442" s="1"/>
      </tp>
      <tp>
        <v>1.1058300000000001</v>
        <stp/>
        <stp>##V3_BDHV12</stp>
        <stp>912828BD1 Govt</stp>
        <stp>IDX_RATIO</stp>
        <stp>4/20/2007</stp>
        <stp>4/20/2007</stp>
        <stp>[Fixed Income  Prices 2004-2009.xlsx]TIPS!R718C52</stp>
        <tr r="AZ718" s="1"/>
      </tp>
      <tp>
        <v>1.0161500000000001</v>
        <stp/>
        <stp>##V3_BDHV12</stp>
        <stp>912828EA4 Govt</stp>
        <stp>IDX_RATIO</stp>
        <stp>1/31/2006</stp>
        <stp>1/31/2006</stp>
        <stp>[Fixed Income  Prices 2004-2009.xlsx]TIPS!R146C72</stp>
        <tr r="BT146" s="1"/>
      </tp>
      <tp>
        <v>1.0206599999999999</v>
        <stp/>
        <stp>##V3_BDHV12</stp>
        <stp>912828DH0 Govt</stp>
        <stp>IDX_RATIO</stp>
        <stp>9/14/2005</stp>
        <stp>9/14/2005</stp>
        <stp>[Fixed Income  Prices 2004-2009.xlsx]TIPS!R177C68</stp>
        <tr r="BP177" s="1"/>
      </tp>
      <tp>
        <v>1.1038600000000001</v>
        <stp/>
        <stp>##V3_BDHV12</stp>
        <stp>912828AF7 Govt</stp>
        <stp>IDX_RATIO</stp>
        <stp>4/14/2006</stp>
        <stp>4/14/2006</stp>
        <stp>[Fixed Income  Prices 2004-2009.xlsx]TIPS!R453C44</stp>
        <tr r="AR453" s="1"/>
      </tp>
      <tp>
        <v>1.08192</v>
        <stp/>
        <stp>##V3_BDHV12</stp>
        <stp>912828AF7 Govt</stp>
        <stp>IDX_RATIO</stp>
        <stp>7/12/2005</stp>
        <stp>7/12/2005</stp>
        <stp>[Fixed Income  Prices 2004-2009.xlsx]TIPS!R256C44</stp>
        <tr r="AR256" s="1"/>
      </tp>
      <tp>
        <v>1.13713</v>
        <stp/>
        <stp>##V3_BDHV12</stp>
        <stp>912828AF7 Govt</stp>
        <stp>IDX_RATIO</stp>
        <stp>5/17/2007</stp>
        <stp>5/17/2007</stp>
        <stp>[Fixed Income  Prices 2004-2009.xlsx]TIPS!R737C44</stp>
        <tr r="AR737" s="1"/>
      </tp>
      <tp>
        <v>1.12734</v>
        <stp/>
        <stp>##V3_BDHV12</stp>
        <stp>912828BD1 Govt</stp>
        <stp>IDX_RATIO</stp>
        <stp>7/10/2007</stp>
        <stp>7/10/2007</stp>
        <stp>[Fixed Income  Prices 2004-2009.xlsx]TIPS!R775C52</stp>
        <tr r="AZ775" s="1"/>
      </tp>
      <tp>
        <v>1.125</v>
        <stp/>
        <stp>##V3_BDHV12</stp>
        <stp>912828AF7 Govt</stp>
        <stp>IDX_RATIO</stp>
        <stp>7/25/2006</stp>
        <stp>7/25/2006</stp>
        <stp>[Fixed Income  Prices 2004-2009.xlsx]TIPS!R525C44</stp>
        <tr r="AR525" s="1"/>
      </tp>
      <tp>
        <v>1.1410800000000001</v>
        <stp/>
        <stp>##V3_BDHV12</stp>
        <stp>9128277J5 Govt</stp>
        <stp>IDX_RATIO</stp>
        <stp>8/10/2006</stp>
        <stp>8/10/2006</stp>
        <stp>[Fixed Income  Prices 2004-2009.xlsx]TIPS!R537C36</stp>
        <tr r="AJ537" s="1"/>
      </tp>
      <tp>
        <v>1.03634</v>
        <stp/>
        <stp>##V3_BDHV12</stp>
        <stp>912828EA4 Govt</stp>
        <stp>IDX_RATIO</stp>
        <stp>1/24/2007</stp>
        <stp>1/24/2007</stp>
        <stp>[Fixed Income  Prices 2004-2009.xlsx]TIPS!R402C72</stp>
        <tr r="BT402" s="1"/>
      </tp>
      <tp>
        <v>1.0805100000000001</v>
        <stp/>
        <stp>##V3_BDHV12</stp>
        <stp>912828GD6 Govt</stp>
        <stp>IDX_RATIO</stp>
        <stp>8/19/2008</stp>
        <stp>8/19/2008</stp>
        <stp>[Fixed Income  Prices 2004-2009.xlsx]TIPS!R423C84</stp>
        <tr r="CF423" s="1"/>
      </tp>
      <tp>
        <v>1.06491</v>
        <stp/>
        <stp>##V3_BDHV12</stp>
        <stp>912828AF7 Govt</stp>
        <stp>IDX_RATIO</stp>
        <stp>4/22/2005</stp>
        <stp>4/22/2005</stp>
        <stp>[Fixed Income  Prices 2004-2009.xlsx]TIPS!R200C44</stp>
        <tr r="AR200" s="1"/>
      </tp>
      <tp>
        <v>1.06254</v>
        <stp/>
        <stp>##V3_BDHV12</stp>
        <stp>912828DH0 Govt</stp>
        <stp>IDX_RATIO</stp>
        <stp>8/31/2006</stp>
        <stp>8/31/2006</stp>
        <stp>[Fixed Income  Prices 2004-2009.xlsx]TIPS!R427C68</stp>
        <tr r="BP427" s="1"/>
      </tp>
      <tp>
        <v>1.0366500000000001</v>
        <stp/>
        <stp>##V3_BDHV12</stp>
        <stp>912828EA4 Govt</stp>
        <stp>IDX_RATIO</stp>
        <stp>2/14/2007</stp>
        <stp>2/14/2007</stp>
        <stp>[Fixed Income  Prices 2004-2009.xlsx]TIPS!R417C72</stp>
        <tr r="BT417" s="1"/>
      </tp>
      <tp>
        <v>1.01637</v>
        <stp/>
        <stp>##V3_BDHV12</stp>
        <stp>912828FB1 Govt</stp>
        <stp>IDX_RATIO</stp>
        <stp>2/23/2007</stp>
        <stp>2/23/2007</stp>
        <stp>[Fixed Income  Prices 2004-2009.xlsx]TIPS!R223C32</stp>
        <tr r="AF223" s="1"/>
      </tp>
      <tp>
        <v>1.1174299999999999</v>
        <stp/>
        <stp>##V3_BDHV12</stp>
        <stp>912828BD1 Govt</stp>
        <stp>IDX_RATIO</stp>
        <stp>5/30/2007</stp>
        <stp>5/30/2007</stp>
        <stp>[Fixed Income  Prices 2004-2009.xlsx]TIPS!R746C52</stp>
        <tr r="AZ746" s="1"/>
      </tp>
      <tp>
        <v>1.03552</v>
        <stp/>
        <stp>##V3_BDHV12</stp>
        <stp>912828GN4 Govt</stp>
        <stp>IDX_RATIO</stp>
        <stp>2/11/2008</stp>
        <stp>2/11/2008</stp>
        <stp>[Fixed Income  Prices 2004-2009.xlsx]TIPS!R214C40</stp>
        <tr r="AN214" s="1"/>
      </tp>
      <tp>
        <v>1.0915600000000001</v>
        <stp/>
        <stp>##V3_BDHV12</stp>
        <stp>912828BD1 Govt</stp>
        <stp>IDX_RATIO</stp>
        <stp>6/13/2006</stp>
        <stp>6/13/2006</stp>
        <stp>[Fixed Income  Prices 2004-2009.xlsx]TIPS!R495C52</stp>
        <tr r="AZ495" s="1"/>
      </tp>
      <tp>
        <v>1.0861099999999999</v>
        <stp/>
        <stp>##V3_BDHV12</stp>
        <stp>912828BD1 Govt</stp>
        <stp>IDX_RATIO</stp>
        <stp>5/23/2006</stp>
        <stp>5/23/2006</stp>
        <stp>[Fixed Income  Prices 2004-2009.xlsx]TIPS!R480C52</stp>
        <tr r="AZ480" s="1"/>
      </tp>
      <tp>
        <v>1.06379</v>
        <stp/>
        <stp>##V3_BDHV12</stp>
        <stp>912828FL9 Govt</stp>
        <stp>IDX_RATIO</stp>
        <stp>1/14/2009</stp>
        <stp>1/14/2009</stp>
        <stp>[Fixed Income  Prices 2004-2009.xlsx]TIPS!R659C80</stp>
        <tr r="CB659" s="1"/>
      </tp>
      <tp>
        <v>1.0162500000000001</v>
        <stp/>
        <stp>##V3_BDHV12</stp>
        <stp>912828FB1 Govt</stp>
        <stp>IDX_RATIO</stp>
        <stp>1/10/2007</stp>
        <stp>1/10/2007</stp>
        <stp>[Fixed Income  Prices 2004-2009.xlsx]TIPS!R191C32</stp>
        <tr r="AF191" s="1"/>
      </tp>
      <tp>
        <v>1.0442</v>
        <stp/>
        <stp>##V3_BDHV12</stp>
        <stp>912828FL9 Govt</stp>
        <stp>IDX_RATIO</stp>
        <stp>3/26/2008</stp>
        <stp>3/26/2008</stp>
        <stp>[Fixed Income  Prices 2004-2009.xlsx]TIPS!R449C80</stp>
        <tr r="CB449" s="1"/>
      </tp>
      <tp>
        <v>1.0905499999999999</v>
        <stp/>
        <stp>##V3_BDHV12</stp>
        <stp>912828DH0 Govt</stp>
        <stp>IDX_RATIO</stp>
        <stp>8/23/2007</stp>
        <stp>8/23/2007</stp>
        <stp>[Fixed Income  Prices 2004-2009.xlsx]TIPS!R682C68</stp>
        <tr r="BP682" s="1"/>
      </tp>
      <tp>
        <v>1.0647</v>
        <stp/>
        <stp>##V3_BDHV12</stp>
        <stp>912828AF7 Govt</stp>
        <stp>IDX_RATIO</stp>
        <stp>4/21/2005</stp>
        <stp>4/21/2005</stp>
        <stp>[Fixed Income  Prices 2004-2009.xlsx]TIPS!R199C44</stp>
        <tr r="AR199" s="1"/>
      </tp>
      <tp>
        <v>0.99666999999999994</v>
        <stp/>
        <stp>##V3_BDHV12</stp>
        <stp>912828JE1 Govt</stp>
        <stp>IDX_RATIO</stp>
        <stp>8/19/2009</stp>
        <stp>8/19/2009</stp>
        <stp>[Fixed Income  Prices 2004-2009.xlsx]TIPS!R293C96</stp>
        <tr r="CR293" s="1"/>
      </tp>
      <tp>
        <v>1.04176</v>
        <stp/>
        <stp>##V3_BDHV12</stp>
        <stp>912828FL9 Govt</stp>
        <stp>IDX_RATIO</stp>
        <stp>2/27/2009</stp>
        <stp>2/27/2009</stp>
        <stp>[Fixed Income  Prices 2004-2009.xlsx]TIPS!R691C80</stp>
        <tr r="CB691" s="1"/>
      </tp>
      <tp>
        <v>1.0196000000000001</v>
        <stp/>
        <stp>##V3_BDHV12</stp>
        <stp>912828FB1 Govt</stp>
        <stp>IDX_RATIO</stp>
        <stp>3/30/2007</stp>
        <stp>3/30/2007</stp>
        <stp>[Fixed Income  Prices 2004-2009.xlsx]TIPS!R248C32</stp>
        <tr r="AF248" s="1"/>
      </tp>
      <tp>
        <v>1.06481</v>
        <stp/>
        <stp>##V3_BDHV12</stp>
        <stp>912828DH0 Govt</stp>
        <stp>IDX_RATIO</stp>
        <stp>9/22/2006</stp>
        <stp>9/22/2006</stp>
        <stp>[Fixed Income  Prices 2004-2009.xlsx]TIPS!R443C68</stp>
        <tr r="BP443" s="1"/>
      </tp>
      <tp>
        <v>1.10642</v>
        <stp/>
        <stp>##V3_BDHV12</stp>
        <stp>912828BD1 Govt</stp>
        <stp>IDX_RATIO</stp>
        <stp>4/23/2007</stp>
        <stp>4/23/2007</stp>
        <stp>[Fixed Income  Prices 2004-2009.xlsx]TIPS!R719C52</stp>
        <tr r="AZ719" s="1"/>
      </tp>
      <tp>
        <v>1.03359</v>
        <stp/>
        <stp>##V3_BDHV12</stp>
        <stp>912828GN4 Govt</stp>
        <stp>IDX_RATIO</stp>
        <stp>1/21/2008</stp>
        <stp>1/21/2008</stp>
        <stp>[Fixed Income  Prices 2004-2009.xlsx]TIPS!R199C40</stp>
        <tr r="AN199" s="1"/>
      </tp>
      <tp>
        <v>1.0903400000000001</v>
        <stp/>
        <stp>##V3_BDHV12</stp>
        <stp>912828DH0 Govt</stp>
        <stp>IDX_RATIO</stp>
        <stp>8/20/2007</stp>
        <stp>8/20/2007</stp>
        <stp>[Fixed Income  Prices 2004-2009.xlsx]TIPS!R679C68</stp>
        <tr r="BP679" s="1"/>
      </tp>
      <tp>
        <v>1.10408</v>
        <stp/>
        <stp>##V3_BDHV12</stp>
        <stp>912828AF7 Govt</stp>
        <stp>IDX_RATIO</stp>
        <stp>4/17/2006</stp>
        <stp>4/17/2006</stp>
        <stp>[Fixed Income  Prices 2004-2009.xlsx]TIPS!R454C44</stp>
        <tr r="AR454" s="1"/>
      </tp>
      <tp>
        <v>1.0482499999999999</v>
        <stp/>
        <stp>##V3_BDHV12</stp>
        <stp>912828BD1 Govt</stp>
        <stp>IDX_RATIO</stp>
        <stp>5/16/2005</stp>
        <stp>5/16/2005</stp>
        <stp>[Fixed Income  Prices 2004-2009.xlsx]TIPS!R216C52</stp>
        <tr r="AZ216" s="1"/>
      </tp>
      <tp>
        <v>1.08195</v>
        <stp/>
        <stp>##V3_BDHV12</stp>
        <stp>912828AF7 Govt</stp>
        <stp>IDX_RATIO</stp>
        <stp>7/11/2005</stp>
        <stp>7/11/2005</stp>
        <stp>[Fixed Income  Prices 2004-2009.xlsx]TIPS!R255C44</stp>
        <tr r="AR255" s="1"/>
      </tp>
      <tp>
        <v>1.12801</v>
        <stp/>
        <stp>##V3_BDHV12</stp>
        <stp>912828BD1 Govt</stp>
        <stp>IDX_RATIO</stp>
        <stp>7/13/2007</stp>
        <stp>7/13/2007</stp>
        <stp>[Fixed Income  Prices 2004-2009.xlsx]TIPS!R778C52</stp>
        <tr r="AZ778" s="1"/>
      </tp>
      <tp>
        <v>1.1361300000000001</v>
        <stp/>
        <stp>##V3_BDHV12</stp>
        <stp>912828AF7 Govt</stp>
        <stp>IDX_RATIO</stp>
        <stp>5/14/2007</stp>
        <stp>5/14/2007</stp>
        <stp>[Fixed Income  Prices 2004-2009.xlsx]TIPS!R734C44</stp>
        <tr r="AR734" s="1"/>
      </tp>
      <tp>
        <v>1.12517</v>
        <stp/>
        <stp>##V3_BDHV12</stp>
        <stp>912828AF7 Govt</stp>
        <stp>IDX_RATIO</stp>
        <stp>7/26/2006</stp>
        <stp>7/26/2006</stp>
        <stp>[Fixed Income  Prices 2004-2009.xlsx]TIPS!R526C44</stp>
        <tr r="AR526" s="1"/>
      </tp>
      <tp>
        <v>1.07481</v>
        <stp/>
        <stp>##V3_BDHV12</stp>
        <stp>912828AF7 Govt</stp>
        <stp>IDX_RATIO</stp>
        <stp>5/31/2005</stp>
        <stp>5/31/2005</stp>
        <stp>[Fixed Income  Prices 2004-2009.xlsx]TIPS!R226C44</stp>
        <tr r="AR226" s="1"/>
      </tp>
      <tp>
        <v>1.0162100000000001</v>
        <stp/>
        <stp>##V3_BDHV12</stp>
        <stp>912828FB1 Govt</stp>
        <stp>IDX_RATIO</stp>
        <stp>2/20/2007</stp>
        <stp>2/20/2007</stp>
        <stp>[Fixed Income  Prices 2004-2009.xlsx]TIPS!R220C32</stp>
        <tr r="AF220" s="1"/>
      </tp>
      <tp>
        <v>1.00603</v>
        <stp/>
        <stp>##V3_BDHV12</stp>
        <stp>912828HN3 Govt</stp>
        <stp>IDX_RATIO</stp>
        <stp>3/19/2009</stp>
        <stp>3/19/2009</stp>
        <stp>[Fixed Income  Prices 2004-2009.xlsx]TIPS!R315C92</stp>
        <tr r="CN315" s="1"/>
      </tp>
      <tp>
        <v>1.03549</v>
        <stp/>
        <stp>##V3_BDHV12</stp>
        <stp>912828GN4 Govt</stp>
        <stp>IDX_RATIO</stp>
        <stp>2/12/2008</stp>
        <stp>2/12/2008</stp>
        <stp>[Fixed Income  Prices 2004-2009.xlsx]TIPS!R215C40</stp>
        <tr r="AN215" s="1"/>
      </tp>
      <tp>
        <v>1.0337799999999999</v>
        <stp/>
        <stp>##V3_BDHV12</stp>
        <stp>912828GN4 Govt</stp>
        <stp>IDX_RATIO</stp>
        <stp>1/22/2008</stp>
        <stp>1/22/2008</stp>
        <stp>[Fixed Income  Prices 2004-2009.xlsx]TIPS!R200C40</stp>
        <tr r="AN200" s="1"/>
      </tp>
      <tp>
        <v>1.04403</v>
        <stp/>
        <stp>##V3_BDHV12</stp>
        <stp>912828FL9 Govt</stp>
        <stp>IDX_RATIO</stp>
        <stp>3/25/2008</stp>
        <stp>3/25/2008</stp>
        <stp>[Fixed Income  Prices 2004-2009.xlsx]TIPS!R448C80</stp>
        <tr r="CB448" s="1"/>
      </tp>
      <tp>
        <v>1.0952299999999999</v>
        <stp/>
        <stp>##V3_BDHV12</stp>
        <stp>9128277J5 Govt</stp>
        <stp>IDX_RATIO</stp>
        <stp>8/24/2005</stp>
        <stp>8/24/2005</stp>
        <stp>[Fixed Income  Prices 2004-2009.xlsx]TIPS!R287C36</stp>
        <tr r="AJ287" s="1"/>
      </tp>
      <tp>
        <v>1.00688</v>
        <stp/>
        <stp>##V3_BDHV12</stp>
        <stp>912810FR4 Govt</stp>
        <stp>IDX_RATIO</stp>
        <stp>11/23/2004</stp>
        <stp>11/23/2004</stp>
        <stp>[Fixed Income  Prices 2004-2009.xlsx]TIPS!R89C108</stp>
        <tr r="DD89" s="1"/>
      </tp>
      <tp>
        <v>1.0421499999999999</v>
        <stp/>
        <stp>##V3_BDHV12</stp>
        <stp>912828FL9 Govt</stp>
        <stp>IDX_RATIO</stp>
        <stp>2/26/2009</stp>
        <stp>2/26/2009</stp>
        <stp>[Fixed Income  Prices 2004-2009.xlsx]TIPS!R690C80</stp>
        <tr r="CB690" s="1"/>
      </tp>
      <tp>
        <v>1.0147600000000001</v>
        <stp/>
        <stp>##V3_BDHV12</stp>
        <stp>912828EA4 Govt</stp>
        <stp>IDX_RATIO</stp>
        <stp>3/13/2006</stp>
        <stp>3/13/2006</stp>
        <stp>[Fixed Income  Prices 2004-2009.xlsx]TIPS!R175C72</stp>
        <tr r="BT175" s="1"/>
      </tp>
      <tp>
        <v>1.14805</v>
        <stp/>
        <stp>##V3_BDHV12</stp>
        <stp>912828AF7 Govt</stp>
        <stp>IDX_RATIO</stp>
        <stp>6/25/2007</stp>
        <stp>6/25/2007</stp>
        <stp>[Fixed Income  Prices 2004-2009.xlsx]TIPS!R764C44</stp>
        <tr r="AR764" s="1"/>
      </tp>
      <tp>
        <v>1.0209699999999999</v>
        <stp/>
        <stp>##V3_BDHV12</stp>
        <stp>912828DH0 Govt</stp>
        <stp>IDX_RATIO</stp>
        <stp>9/16/2005</stp>
        <stp>9/16/2005</stp>
        <stp>[Fixed Income  Prices 2004-2009.xlsx]TIPS!R179C68</stp>
        <tr r="BP179" s="1"/>
      </tp>
      <tp>
        <v>1.0485100000000001</v>
        <stp/>
        <stp>##V3_BDHV12</stp>
        <stp>912828BD1 Govt</stp>
        <stp>IDX_RATIO</stp>
        <stp>5/17/2005</stp>
        <stp>5/17/2005</stp>
        <stp>[Fixed Income  Prices 2004-2009.xlsx]TIPS!R217C52</stp>
        <tr r="AZ217" s="1"/>
      </tp>
      <tp>
        <v>1.13646</v>
        <stp/>
        <stp>##V3_BDHV12</stp>
        <stp>912828AF7 Govt</stp>
        <stp>IDX_RATIO</stp>
        <stp>5/15/2007</stp>
        <stp>5/15/2007</stp>
        <stp>[Fixed Income  Prices 2004-2009.xlsx]TIPS!R735C44</stp>
        <tr r="AR735" s="1"/>
      </tp>
      <tp>
        <v>1.1277900000000001</v>
        <stp/>
        <stp>##V3_BDHV12</stp>
        <stp>912828BD1 Govt</stp>
        <stp>IDX_RATIO</stp>
        <stp>7/12/2007</stp>
        <stp>7/12/2007</stp>
        <stp>[Fixed Income  Prices 2004-2009.xlsx]TIPS!R777C52</stp>
        <tr r="AZ777" s="1"/>
      </tp>
      <tp>
        <v>1.0686</v>
        <stp/>
        <stp>##V3_BDHV12</stp>
        <stp>912828GD6 Govt</stp>
        <stp>IDX_RATIO</stp>
        <stp>9/18/2009</stp>
        <stp>9/18/2009</stp>
        <stp>[Fixed Income  Prices 2004-2009.xlsx]TIPS!R706C84</stp>
        <tr r="CF706" s="1"/>
      </tp>
      <tp>
        <v>1.1253500000000001</v>
        <stp/>
        <stp>##V3_BDHV12</stp>
        <stp>912828AF7 Govt</stp>
        <stp>IDX_RATIO</stp>
        <stp>7/27/2006</stp>
        <stp>7/27/2006</stp>
        <stp>[Fixed Income  Prices 2004-2009.xlsx]TIPS!R527C44</stp>
        <tr r="AR527" s="1"/>
      </tp>
      <tp>
        <v>1.03624</v>
        <stp/>
        <stp>##V3_BDHV12</stp>
        <stp>912828EA4 Govt</stp>
        <stp>IDX_RATIO</stp>
        <stp>1/26/2007</stp>
        <stp>1/26/2007</stp>
        <stp>[Fixed Income  Prices 2004-2009.xlsx]TIPS!R404C72</stp>
        <tr r="BT404" s="1"/>
      </tp>
      <tp>
        <v>1.0367599999999999</v>
        <stp/>
        <stp>##V3_BDHV12</stp>
        <stp>912828EA4 Govt</stp>
        <stp>IDX_RATIO</stp>
        <stp>2/16/2007</stp>
        <stp>2/16/2007</stp>
        <stp>[Fixed Income  Prices 2004-2009.xlsx]TIPS!R419C72</stp>
        <tr r="BT419" s="1"/>
      </tp>
      <tp>
        <v>1.0586</v>
        <stp/>
        <stp>##V3_BDHV12</stp>
        <stp>912828BD1 Govt</stp>
        <stp>IDX_RATIO</stp>
        <stp>6/27/2005</stp>
        <stp>6/27/2005</stp>
        <stp>[Fixed Income  Prices 2004-2009.xlsx]TIPS!R245C52</stp>
        <tr r="AZ245" s="1"/>
      </tp>
      <tp>
        <v>1.0162599999999999</v>
        <stp/>
        <stp>##V3_BDHV12</stp>
        <stp>912828FB1 Govt</stp>
        <stp>IDX_RATIO</stp>
        <stp>2/21/2007</stp>
        <stp>2/21/2007</stp>
        <stp>[Fixed Income  Prices 2004-2009.xlsx]TIPS!R221C32</stp>
        <tr r="AF221" s="1"/>
      </tp>
      <tp>
        <v>1.00589</v>
        <stp/>
        <stp>##V3_BDHV12</stp>
        <stp>912828HN3 Govt</stp>
        <stp>IDX_RATIO</stp>
        <stp>3/18/2009</stp>
        <stp>3/18/2009</stp>
        <stp>[Fixed Income  Prices 2004-2009.xlsx]TIPS!R314C92</stp>
        <tr r="CN314" s="1"/>
      </tp>
      <tp>
        <v>1.0354700000000001</v>
        <stp/>
        <stp>##V3_BDHV12</stp>
        <stp>912828GN4 Govt</stp>
        <stp>IDX_RATIO</stp>
        <stp>2/13/2008</stp>
        <stp>2/13/2008</stp>
        <stp>[Fixed Income  Prices 2004-2009.xlsx]TIPS!R216C40</stp>
        <tr r="AN216" s="1"/>
      </tp>
      <tp>
        <v>1.0339799999999999</v>
        <stp/>
        <stp>##V3_BDHV12</stp>
        <stp>912828GN4 Govt</stp>
        <stp>IDX_RATIO</stp>
        <stp>1/23/2008</stp>
        <stp>1/23/2008</stp>
        <stp>[Fixed Income  Prices 2004-2009.xlsx]TIPS!R201C40</stp>
        <tr r="AN201" s="1"/>
      </tp>
      <tp>
        <v>1.01616</v>
        <stp/>
        <stp>##V3_BDHV12</stp>
        <stp>912828FB1 Govt</stp>
        <stp>IDX_RATIO</stp>
        <stp>1/12/2007</stp>
        <stp>1/12/2007</stp>
        <stp>[Fixed Income  Prices 2004-2009.xlsx]TIPS!R193C32</stp>
        <tr r="AF193" s="1"/>
      </tp>
      <tp>
        <v>1.0904100000000001</v>
        <stp/>
        <stp>##V3_BDHV12</stp>
        <stp>912828DH0 Govt</stp>
        <stp>IDX_RATIO</stp>
        <stp>8/21/2007</stp>
        <stp>8/21/2007</stp>
        <stp>[Fixed Income  Prices 2004-2009.xlsx]TIPS!R680C68</stp>
        <tr r="BP680" s="1"/>
      </tp>
      <tp>
        <v>1.0438700000000001</v>
        <stp/>
        <stp>##V3_BDHV12</stp>
        <stp>912828FL9 Govt</stp>
        <stp>IDX_RATIO</stp>
        <stp>3/24/2008</stp>
        <stp>3/24/2008</stp>
        <stp>[Fixed Income  Prices 2004-2009.xlsx]TIPS!R447C80</stp>
        <tr r="CB447" s="1"/>
      </tp>
      <tp>
        <v>1.0952500000000001</v>
        <stp/>
        <stp>##V3_BDHV12</stp>
        <stp>9128277J5 Govt</stp>
        <stp>IDX_RATIO</stp>
        <stp>8/25/2005</stp>
        <stp>8/25/2005</stp>
        <stp>[Fixed Income  Prices 2004-2009.xlsx]TIPS!R288C36</stp>
        <tr r="AJ288" s="1"/>
      </tp>
      <tp>
        <v>1.06246</v>
        <stp/>
        <stp>##V3_BDHV12</stp>
        <stp>912828FL9 Govt</stp>
        <stp>IDX_RATIO</stp>
        <stp>1/16/2009</stp>
        <stp>1/16/2009</stp>
        <stp>[Fixed Income  Prices 2004-2009.xlsx]TIPS!R661C80</stp>
        <tr r="CB661" s="1"/>
      </tp>
      <tp>
        <v>1.00606</v>
        <stp/>
        <stp>##V3_BDHV12</stp>
        <stp>912810FR4 Govt</stp>
        <stp>IDX_RATIO</stp>
        <stp>9/7/2004</stp>
        <stp>9/7/2004</stp>
        <stp>[Fixed Income  Prices 2004-2009.xlsx]TIPS!R34C108</stp>
        <tr r="DD34" s="1"/>
      </tp>
      <tp>
        <v>1.0063299999999999</v>
        <stp/>
        <stp>##V3_BDHV12</stp>
        <stp>912810FR4 Govt</stp>
        <stp>IDX_RATIO</stp>
        <stp>9/2/2004</stp>
        <stp>9/2/2004</stp>
        <stp>[Fixed Income  Prices 2004-2009.xlsx]TIPS!R31C108</stp>
        <tr r="DD31" s="1"/>
      </tp>
      <tp>
        <v>1.0063800000000001</v>
        <stp/>
        <stp>##V3_BDHV12</stp>
        <stp>912810FR4 Govt</stp>
        <stp>IDX_RATIO</stp>
        <stp>9/1/2004</stp>
        <stp>9/1/2004</stp>
        <stp>[Fixed Income  Prices 2004-2009.xlsx]TIPS!R30C108</stp>
        <tr r="DD30" s="1"/>
      </tp>
      <tp>
        <v>1.0062800000000001</v>
        <stp/>
        <stp>##V3_BDHV12</stp>
        <stp>912810FR4 Govt</stp>
        <stp>IDX_RATIO</stp>
        <stp>9/3/2004</stp>
        <stp>9/3/2004</stp>
        <stp>[Fixed Income  Prices 2004-2009.xlsx]TIPS!R32C108</stp>
        <tr r="DD32" s="1"/>
      </tp>
      <tp>
        <v>1.0061199999999999</v>
        <stp/>
        <stp>##V3_BDHV12</stp>
        <stp>912810FR4 Govt</stp>
        <stp>IDX_RATIO</stp>
        <stp>9/6/2004</stp>
        <stp>9/6/2004</stp>
        <stp>[Fixed Income  Prices 2004-2009.xlsx]TIPS!R33C108</stp>
        <tr r="DD33" s="1"/>
      </tp>
      <tp>
        <v>1.00596</v>
        <stp/>
        <stp>##V3_BDHV12</stp>
        <stp>912810FR4 Govt</stp>
        <stp>IDX_RATIO</stp>
        <stp>9/9/2004</stp>
        <stp>9/9/2004</stp>
        <stp>[Fixed Income  Prices 2004-2009.xlsx]TIPS!R36C108</stp>
        <tr r="DD36" s="1"/>
      </tp>
      <tp>
        <v>1.0060100000000001</v>
        <stp/>
        <stp>##V3_BDHV12</stp>
        <stp>912810FR4 Govt</stp>
        <stp>IDX_RATIO</stp>
        <stp>9/8/2004</stp>
        <stp>9/8/2004</stp>
        <stp>[Fixed Income  Prices 2004-2009.xlsx]TIPS!R35C108</stp>
        <tr r="DD35" s="1"/>
      </tp>
      <tp>
        <v>0.98424999999999996</v>
        <stp/>
        <stp>##V3_BDHV12</stp>
        <stp>912810PZ5 Govt</stp>
        <stp>IDX_RATIO</stp>
        <stp>4/6/2009</stp>
        <stp>4/6/2009</stp>
        <stp>[Fixed Income  Prices 2004-2009.xlsx]TIPS!R54C120</stp>
        <tr r="DP54" s="1"/>
      </tp>
      <tp>
        <v>0.98441000000000001</v>
        <stp/>
        <stp>##V3_BDHV12</stp>
        <stp>912810PZ5 Govt</stp>
        <stp>IDX_RATIO</stp>
        <stp>4/7/2009</stp>
        <stp>4/7/2009</stp>
        <stp>[Fixed Income  Prices 2004-2009.xlsx]TIPS!R55C120</stp>
        <tr r="DP55" s="1"/>
      </tp>
      <tp>
        <v>0.98343000000000003</v>
        <stp/>
        <stp>##V3_BDHV12</stp>
        <stp>912810PZ5 Govt</stp>
        <stp>IDX_RATIO</stp>
        <stp>4/1/2009</stp>
        <stp>4/1/2009</stp>
        <stp>[Fixed Income  Prices 2004-2009.xlsx]TIPS!R51C120</stp>
        <tr r="DP51" s="1"/>
      </tp>
      <tp>
        <v>0.98360000000000003</v>
        <stp/>
        <stp>##V3_BDHV12</stp>
        <stp>912810PZ5 Govt</stp>
        <stp>IDX_RATIO</stp>
        <stp>4/2/2009</stp>
        <stp>4/2/2009</stp>
        <stp>[Fixed Income  Prices 2004-2009.xlsx]TIPS!R52C120</stp>
        <tr r="DP52" s="1"/>
      </tp>
      <tp>
        <v>0.98375999999999997</v>
        <stp/>
        <stp>##V3_BDHV12</stp>
        <stp>912810PZ5 Govt</stp>
        <stp>IDX_RATIO</stp>
        <stp>4/3/2009</stp>
        <stp>4/3/2009</stp>
        <stp>[Fixed Income  Prices 2004-2009.xlsx]TIPS!R53C120</stp>
        <tr r="DP53" s="1"/>
      </tp>
      <tp>
        <v>0.98458000000000001</v>
        <stp/>
        <stp>##V3_BDHV12</stp>
        <stp>912810PZ5 Govt</stp>
        <stp>IDX_RATIO</stp>
        <stp>4/8/2009</stp>
        <stp>4/8/2009</stp>
        <stp>[Fixed Income  Prices 2004-2009.xlsx]TIPS!R56C120</stp>
        <tr r="DP56" s="1"/>
      </tp>
      <tp>
        <v>0.98473999999999995</v>
        <stp/>
        <stp>##V3_BDHV12</stp>
        <stp>912810PZ5 Govt</stp>
        <stp>IDX_RATIO</stp>
        <stp>4/9/2009</stp>
        <stp>4/9/2009</stp>
        <stp>[Fixed Income  Prices 2004-2009.xlsx]TIPS!R57C120</stp>
        <tr r="DP57" s="1"/>
      </tp>
      <tp t="e">
        <v>#N/A</v>
        <stp/>
        <stp>##V3_BDHV12</stp>
        <stp>912833DE Govt</stp>
        <stp>YLD_YTM_ASK</stp>
        <stp>20060616</stp>
        <stp>20061201</stp>
        <stp>[Fixed Income  Prices 2004-2009.xlsx]STRIP Yield Curve!R156C8</stp>
        <stp>Days=N</stp>
        <stp>Fill=B</stp>
        <stp>Sort=D</stp>
        <stp>Per=cW</stp>
        <stp>Dts=H</stp>
        <stp>cols=1;rows=25</stp>
        <tr r="H156" s="4"/>
      </tp>
      <tp t="e">
        <v>#N/A</v>
        <stp/>
        <stp>##V3_BDHV12</stp>
        <stp>912833KA Govt</stp>
        <stp>YLD_YTM_ASK</stp>
        <stp>20050311</stp>
        <stp>20050715</stp>
        <stp>[Fixed Income  Prices 2004-2009.xlsx]STRIP Yield Curve!R228C9</stp>
        <stp>Days=N</stp>
        <stp>Fill=B</stp>
        <stp>Sort=D</stp>
        <stp>Per=cW</stp>
        <stp>Dts=H</stp>
        <stp>cols=1;rows=19</stp>
        <tr r="I228" s="4"/>
      </tp>
      <tp t="e">
        <v>#N/A</v>
        <stp/>
        <stp>##V3_BDHV12</stp>
        <stp>912833DE Govt</stp>
        <stp>YLD_YTM_ASK</stp>
        <stp>20050722</stp>
        <stp>20050923</stp>
        <stp>[Fixed Income  Prices 2004-2009.xlsx]STRIP Yield Curve!R218C9</stp>
        <stp>Days=N</stp>
        <stp>Fill=B</stp>
        <stp>Sort=D</stp>
        <stp>Per=cW</stp>
        <stp>Dts=H</stp>
        <stp>cols=1;rows=10</stp>
        <tr r="I218" s="4"/>
      </tp>
      <tp t="s">
        <v>7/15/2017</v>
        <stp/>
        <stp>##V3_BDPV12</stp>
        <stp>912828GX2 Govt</stp>
        <stp>MATURITY</stp>
        <stp>[Fixed Income  Prices 2004-2009.xlsx]TIPS!R2C87</stp>
        <tr r="CI2" s="1"/>
      </tp>
      <tp t="e">
        <v>#N/A</v>
        <stp/>
        <stp>##V3_BDHV12</stp>
        <stp>912833GA Govt</stp>
        <stp>YLD_YTM_ASK</stp>
        <stp>20050311</stp>
        <stp>20050715</stp>
        <stp>[Fixed Income  Prices 2004-2009.xlsx]STRIP Yield Curve!R228C3</stp>
        <stp>Days=N</stp>
        <stp>Fill=B</stp>
        <stp>Sort=D</stp>
        <stp>Per=cW</stp>
        <stp>Dts=H</stp>
        <stp>cols=1;rows=19</stp>
        <tr r="C228" s="4"/>
      </tp>
      <tp>
        <v>1.12653</v>
        <stp/>
        <stp>##V3_BDHV12</stp>
        <stp>912810FR4 Govt</stp>
        <stp>IDX_RATIO</stp>
        <stp>2/2/2009</stp>
        <stp>2/2/2009</stp>
        <stp>[Fixed Income  Prices 2004-2009.xlsx]TIPS!R1181C108</stp>
        <tr r="DD1181" s="1"/>
      </tp>
      <tp>
        <v>1.13127</v>
        <stp/>
        <stp>##V3_BDHV12</stp>
        <stp>912810FR4 Govt</stp>
        <stp>IDX_RATIO</stp>
        <stp>7/1/2009</stp>
        <stp>7/1/2009</stp>
        <stp>[Fixed Income  Prices 2004-2009.xlsx]TIPS!R1288C108</stp>
        <tr r="DD1288" s="1"/>
      </tp>
      <tp>
        <v>1.1332500000000001</v>
        <stp/>
        <stp>##V3_BDHV12</stp>
        <stp>912810FR4 Govt</stp>
        <stp>IDX_RATIO</stp>
        <stp>6/3/2008</stp>
        <stp>6/3/2008</stp>
        <stp>[Fixed Income  Prices 2004-2009.xlsx]TIPS!R1007C108</stp>
        <tr r="DD1007" s="1"/>
      </tp>
      <tp>
        <v>1.1201399999999999</v>
        <stp/>
        <stp>##V3_BDHV12</stp>
        <stp>912810FR4 Govt</stp>
        <stp>IDX_RATIO</stp>
        <stp>4/1/2009</stp>
        <stp>4/1/2009</stp>
        <stp>[Fixed Income  Prices 2004-2009.xlsx]TIPS!R1223C108</stp>
        <tr r="DD1223" s="1"/>
      </tp>
      <tp>
        <v>1.14028</v>
        <stp/>
        <stp>##V3_BDHV12</stp>
        <stp>912810FR4 Govt</stp>
        <stp>IDX_RATIO</stp>
        <stp>7/3/2008</stp>
        <stp>7/3/2008</stp>
        <stp>[Fixed Income  Prices 2004-2009.xlsx]TIPS!R1029C108</stp>
        <tr r="DD1029" s="1"/>
      </tp>
      <tp>
        <v>1.12845</v>
        <stp/>
        <stp>##V3_BDHV12</stp>
        <stp>912810FR4 Govt</stp>
        <stp>IDX_RATIO</stp>
        <stp>6/1/2009</stp>
        <stp>6/1/2009</stp>
        <stp>[Fixed Income  Prices 2004-2009.xlsx]TIPS!R1266C108</stp>
        <tr r="DD1266" s="1"/>
      </tp>
      <tp>
        <v>1.1482399999999999</v>
        <stp/>
        <stp>##V3_BDHV12</stp>
        <stp>912810FR4 Govt</stp>
        <stp>IDX_RATIO</stp>
        <stp>1/2/2009</stp>
        <stp>1/2/2009</stp>
        <stp>[Fixed Income  Prices 2004-2009.xlsx]TIPS!R1160C108</stp>
        <tr r="DD1160" s="1"/>
      </tp>
      <tp>
        <v>1.1612499999999999</v>
        <stp/>
        <stp>##V3_BDHV12</stp>
        <stp>912810FR4 Govt</stp>
        <stp>IDX_RATIO</stp>
        <stp>9/3/2008</stp>
        <stp>9/3/2008</stp>
        <stp>[Fixed Income  Prices 2004-2009.xlsx]TIPS!R1073C108</stp>
        <tr r="DD1073" s="1"/>
      </tp>
      <tp>
        <v>1.12571</v>
        <stp/>
        <stp>##V3_BDHV12</stp>
        <stp>912810FR4 Govt</stp>
        <stp>IDX_RATIO</stp>
        <stp>5/1/2009</stp>
        <stp>5/1/2009</stp>
        <stp>[Fixed Income  Prices 2004-2009.xlsx]TIPS!R1245C108</stp>
        <tr r="DD1245" s="1"/>
      </tp>
      <tp>
        <v>1.07769</v>
        <stp/>
        <stp>##V3_BDHV12</stp>
        <stp>9128277J5 Govt</stp>
        <stp>IDX_RATIO</stp>
        <stp>4/19/2005</stp>
        <stp>4/19/2005</stp>
        <stp>[Fixed Income  Prices 2004-2009.xlsx]TIPS!R197C36</stp>
        <tr r="AJ197" s="1"/>
      </tp>
      <tp>
        <v>1.1816599999999999</v>
        <stp/>
        <stp>##V3_BDHV12</stp>
        <stp>912828AF7 Govt</stp>
        <stp>IDX_RATIO</stp>
        <stp>5/14/2008</stp>
        <stp>5/14/2008</stp>
        <stp>[Fixed Income  Prices 2004-2009.xlsx]TIPS!R995C44</stp>
        <tr r="AR995" s="1"/>
      </tp>
      <tp>
        <v>1.0582400000000001</v>
        <stp/>
        <stp>##V3_BDHV12</stp>
        <stp>912828FB1 Govt</stp>
        <stp>IDX_RATIO</stp>
        <stp>2/28/2008</stp>
        <stp>2/28/2008</stp>
        <stp>[Fixed Income  Prices 2004-2009.xlsx]TIPS!R487C32</stp>
        <tr r="AF487" s="1"/>
      </tp>
      <tp>
        <v>1.1517200000000001</v>
        <stp/>
        <stp>##V3_BDHV12</stp>
        <stp>912828BD1 Govt</stp>
        <stp>IDX_RATIO</stp>
        <stp>4/23/2008</stp>
        <stp>4/23/2008</stp>
        <stp>[Fixed Income  Prices 2004-2009.xlsx]TIPS!R980C52</stp>
        <tr r="AZ980" s="1"/>
      </tp>
      <tp>
        <v>0.98287999999999998</v>
        <stp/>
        <stp>##V3_BDHV12</stp>
        <stp>912828JE1 Govt</stp>
        <stp>IDX_RATIO</stp>
        <stp>4/24/2009</stp>
        <stp>4/24/2009</stp>
        <stp>[Fixed Income  Prices 2004-2009.xlsx]TIPS!R210C96</stp>
        <tr r="CR210" s="1"/>
      </tp>
      <tp>
        <v>1.05427</v>
        <stp/>
        <stp>##V3_BDHV12</stp>
        <stp>912828GD6 Govt</stp>
        <stp>IDX_RATIO</stp>
        <stp>5/26/2009</stp>
        <stp>5/26/2009</stp>
        <stp>[Fixed Income  Prices 2004-2009.xlsx]TIPS!R623C84</stp>
        <tr r="CF623" s="1"/>
      </tp>
      <tp>
        <v>1.0560799999999999</v>
        <stp/>
        <stp>##V3_BDHV12</stp>
        <stp>912828GD6 Govt</stp>
        <stp>IDX_RATIO</stp>
        <stp>6/16/2009</stp>
        <stp>6/16/2009</stp>
        <stp>[Fixed Income  Prices 2004-2009.xlsx]TIPS!R638C84</stp>
        <tr r="CF638" s="1"/>
      </tp>
      <tp>
        <v>1.0489200000000001</v>
        <stp/>
        <stp>##V3_BDHV12</stp>
        <stp>912828GD6 Govt</stp>
        <stp>IDX_RATIO</stp>
        <stp>4/23/2008</stp>
        <stp>4/23/2008</stp>
        <stp>[Fixed Income  Prices 2004-2009.xlsx]TIPS!R339C84</stp>
        <tr r="CF339" s="1"/>
      </tp>
      <tp>
        <v>1.15856</v>
        <stp/>
        <stp>##V3_BDHV12</stp>
        <stp>912828AF7 Govt</stp>
        <stp>IDX_RATIO</stp>
        <stp>9/25/2007</stp>
        <stp>9/25/2007</stp>
        <stp>[Fixed Income  Prices 2004-2009.xlsx]TIPS!R830C44</stp>
        <tr r="AR830" s="1"/>
      </tp>
      <tp>
        <v>1.12819</v>
        <stp/>
        <stp>##V3_BDHV12</stp>
        <stp>912828AF7 Govt</stp>
        <stp>IDX_RATIO</stp>
        <stp>8/28/2006</stp>
        <stp>8/28/2006</stp>
        <stp>[Fixed Income  Prices 2004-2009.xlsx]TIPS!R549C44</stp>
        <tr r="AR549" s="1"/>
      </tp>
      <tp>
        <v>1.0635699999999999</v>
        <stp/>
        <stp>##V3_BDHV12</stp>
        <stp>912828BD1 Govt</stp>
        <stp>IDX_RATIO</stp>
        <stp>9/29/2005</stp>
        <stp>9/29/2005</stp>
        <stp>[Fixed Income  Prices 2004-2009.xlsx]TIPS!R313C52</stp>
        <tr r="AZ313" s="1"/>
      </tp>
      <tp>
        <v>1.1418999999999999</v>
        <stp/>
        <stp>##V3_BDHV12</stp>
        <stp>912828DH0 Govt</stp>
        <stp>IDX_RATIO</stp>
        <stp>8/21/2008</stp>
        <stp>8/21/2008</stp>
        <stp>[Fixed Income  Prices 2004-2009.xlsx]TIPS!R942C68</stp>
        <tr r="BP942" s="1"/>
      </tp>
      <tp>
        <v>0.99007000000000001</v>
        <stp/>
        <stp>##V3_BDHV12</stp>
        <stp>912828JE1 Govt</stp>
        <stp>IDX_RATIO</stp>
        <stp>7/14/2009</stp>
        <stp>7/14/2009</stp>
        <stp>[Fixed Income  Prices 2004-2009.xlsx]TIPS!R267C96</stp>
        <tr r="CR267" s="1"/>
      </tp>
      <tp>
        <v>1.0560700000000001</v>
        <stp/>
        <stp>##V3_BDHV12</stp>
        <stp>912828FB1 Govt</stp>
        <stp>IDX_RATIO</stp>
        <stp>1/18/2008</stp>
        <stp>1/18/2008</stp>
        <stp>[Fixed Income  Prices 2004-2009.xlsx]TIPS!R458C32</stp>
        <tr r="AF458" s="1"/>
      </tp>
      <tp>
        <v>1.0774900000000001</v>
        <stp/>
        <stp>##V3_BDHV12</stp>
        <stp>9128277J5 Govt</stp>
        <stp>IDX_RATIO</stp>
        <stp>4/18/2005</stp>
        <stp>4/18/2005</stp>
        <stp>[Fixed Income  Prices 2004-2009.xlsx]TIPS!R196C36</stp>
        <tr r="AJ196" s="1"/>
      </tp>
      <tp>
        <v>1.1819900000000001</v>
        <stp/>
        <stp>##V3_BDHV12</stp>
        <stp>912828AF7 Govt</stp>
        <stp>IDX_RATIO</stp>
        <stp>5/15/2008</stp>
        <stp>5/15/2008</stp>
        <stp>[Fixed Income  Prices 2004-2009.xlsx]TIPS!R996C44</stp>
        <tr r="AR996" s="1"/>
      </tp>
      <tp>
        <v>1.0582100000000001</v>
        <stp/>
        <stp>##V3_BDHV12</stp>
        <stp>912828FB1 Govt</stp>
        <stp>IDX_RATIO</stp>
        <stp>2/29/2008</stp>
        <stp>2/29/2008</stp>
        <stp>[Fixed Income  Prices 2004-2009.xlsx]TIPS!R488C32</stp>
        <tr r="AF488" s="1"/>
      </tp>
      <tp>
        <v>1.0543499999999999</v>
        <stp/>
        <stp>##V3_BDHV12</stp>
        <stp>912828GD6 Govt</stp>
        <stp>IDX_RATIO</stp>
        <stp>5/27/2009</stp>
        <stp>5/27/2009</stp>
        <stp>[Fixed Income  Prices 2004-2009.xlsx]TIPS!R624C84</stp>
        <tr r="CF624" s="1"/>
      </tp>
      <tp>
        <v>1.0561700000000001</v>
        <stp/>
        <stp>##V3_BDHV12</stp>
        <stp>912828GD6 Govt</stp>
        <stp>IDX_RATIO</stp>
        <stp>6/17/2009</stp>
        <stp>6/17/2009</stp>
        <stp>[Fixed Income  Prices 2004-2009.xlsx]TIPS!R639C84</stp>
        <tr r="CF639" s="1"/>
      </tp>
      <tp>
        <v>1.0488200000000001</v>
        <stp/>
        <stp>##V3_BDHV12</stp>
        <stp>912828GD6 Govt</stp>
        <stp>IDX_RATIO</stp>
        <stp>4/22/2008</stp>
        <stp>4/22/2008</stp>
        <stp>[Fixed Income  Prices 2004-2009.xlsx]TIPS!R338C84</stp>
        <tr r="CF338" s="1"/>
      </tp>
      <tp>
        <v>1.1585700000000001</v>
        <stp/>
        <stp>##V3_BDHV12</stp>
        <stp>912828AF7 Govt</stp>
        <stp>IDX_RATIO</stp>
        <stp>9/24/2007</stp>
        <stp>9/24/2007</stp>
        <stp>[Fixed Income  Prices 2004-2009.xlsx]TIPS!R829C44</stp>
        <tr r="AR829" s="1"/>
      </tp>
      <tp>
        <v>1.15161</v>
        <stp/>
        <stp>##V3_BDHV12</stp>
        <stp>912828BD1 Govt</stp>
        <stp>IDX_RATIO</stp>
        <stp>4/22/2008</stp>
        <stp>4/22/2008</stp>
        <stp>[Fixed Income  Prices 2004-2009.xlsx]TIPS!R979C52</stp>
        <tr r="AZ979" s="1"/>
      </tp>
      <tp>
        <v>1.12826</v>
        <stp/>
        <stp>##V3_BDHV12</stp>
        <stp>912828AF7 Govt</stp>
        <stp>IDX_RATIO</stp>
        <stp>8/29/2006</stp>
        <stp>8/29/2006</stp>
        <stp>[Fixed Income  Prices 2004-2009.xlsx]TIPS!R550C44</stp>
        <tr r="AR550" s="1"/>
      </tp>
      <tp>
        <v>1.06341</v>
        <stp/>
        <stp>##V3_BDHV12</stp>
        <stp>912828BD1 Govt</stp>
        <stp>IDX_RATIO</stp>
        <stp>9/28/2005</stp>
        <stp>9/28/2005</stp>
        <stp>[Fixed Income  Prices 2004-2009.xlsx]TIPS!R312C52</stp>
        <tr r="AZ312" s="1"/>
      </tp>
      <tp>
        <v>1.15177</v>
        <stp/>
        <stp>##V3_BDHV12</stp>
        <stp>912828DH0 Govt</stp>
        <stp>IDX_RATIO</stp>
        <stp>9/30/2008</stp>
        <stp>9/30/2008</stp>
        <stp>[Fixed Income  Prices 2004-2009.xlsx]TIPS!R970C68</stp>
        <tr r="BP970" s="1"/>
      </tp>
      <tp>
        <v>1.1415299999999999</v>
        <stp/>
        <stp>##V3_BDHV12</stp>
        <stp>912828DH0 Govt</stp>
        <stp>IDX_RATIO</stp>
        <stp>8/20/2008</stp>
        <stp>8/20/2008</stp>
        <stp>[Fixed Income  Prices 2004-2009.xlsx]TIPS!R941C68</stp>
        <tr r="BP941" s="1"/>
      </tp>
      <tp>
        <v>1.0317400000000001</v>
        <stp/>
        <stp>##V3_BDHV12</stp>
        <stp>912828GD6 Govt</stp>
        <stp>IDX_RATIO</stp>
        <stp>8/10/2007</stp>
        <stp>8/10/2007</stp>
        <stp>[Fixed Income  Prices 2004-2009.xlsx]TIPS!R156C84</stp>
        <tr r="CF156" s="1"/>
      </tp>
      <tp>
        <v>0.99016000000000004</v>
        <stp/>
        <stp>##V3_BDHV12</stp>
        <stp>912828JE1 Govt</stp>
        <stp>IDX_RATIO</stp>
        <stp>7/15/2009</stp>
        <stp>7/15/2009</stp>
        <stp>[Fixed Income  Prices 2004-2009.xlsx]TIPS!R268C96</stp>
        <tr r="CR268" s="1"/>
      </tp>
      <tp>
        <v>1.0801000000000001</v>
        <stp/>
        <stp>##V3_BDHV12</stp>
        <stp>912828EA4 Govt</stp>
        <stp>IDX_RATIO</stp>
        <stp>2/19/2008</stp>
        <stp>2/19/2008</stp>
        <stp>[Fixed Income  Prices 2004-2009.xlsx]TIPS!R681C72</stp>
        <tr r="BT681" s="1"/>
      </tp>
      <tp>
        <v>1.18232</v>
        <stp/>
        <stp>##V3_BDHV12</stp>
        <stp>912828AF7 Govt</stp>
        <stp>IDX_RATIO</stp>
        <stp>5/16/2008</stp>
        <stp>5/16/2008</stp>
        <stp>[Fixed Income  Prices 2004-2009.xlsx]TIPS!R997C44</stp>
        <tr r="AR997" s="1"/>
      </tp>
      <tp>
        <v>1.0546800000000001</v>
        <stp/>
        <stp>##V3_BDHV12</stp>
        <stp>912828DH0 Govt</stp>
        <stp>IDX_RATIO</stp>
        <stp>6/29/2006</stp>
        <stp>6/29/2006</stp>
        <stp>[Fixed Income  Prices 2004-2009.xlsx]TIPS!R382C68</stp>
        <tr r="BP382" s="1"/>
      </tp>
      <tp>
        <v>1.0681400000000001</v>
        <stp/>
        <stp>##V3_BDHV12</stp>
        <stp>912828GD6 Govt</stp>
        <stp>IDX_RATIO</stp>
        <stp>7/11/2008</stp>
        <stp>7/11/2008</stp>
        <stp>[Fixed Income  Prices 2004-2009.xlsx]TIPS!R396C84</stp>
        <tr r="CF396" s="1"/>
      </tp>
      <tp>
        <v>1.0487200000000001</v>
        <stp/>
        <stp>##V3_BDHV12</stp>
        <stp>912828GD6 Govt</stp>
        <stp>IDX_RATIO</stp>
        <stp>4/21/2008</stp>
        <stp>4/21/2008</stp>
        <stp>[Fixed Income  Prices 2004-2009.xlsx]TIPS!R337C84</stp>
        <tr r="CF337" s="1"/>
      </tp>
      <tp>
        <v>1.1514899999999999</v>
        <stp/>
        <stp>##V3_BDHV12</stp>
        <stp>912828BD1 Govt</stp>
        <stp>IDX_RATIO</stp>
        <stp>4/21/2008</stp>
        <stp>4/21/2008</stp>
        <stp>[Fixed Income  Prices 2004-2009.xlsx]TIPS!R978C52</stp>
        <tr r="AZ978" s="1"/>
      </tp>
      <tp>
        <v>1.1585399999999999</v>
        <stp/>
        <stp>##V3_BDHV12</stp>
        <stp>912828AF7 Govt</stp>
        <stp>IDX_RATIO</stp>
        <stp>9/27/2007</stp>
        <stp>9/27/2007</stp>
        <stp>[Fixed Income  Prices 2004-2009.xlsx]TIPS!R832C44</stp>
        <tr r="AR832" s="1"/>
      </tp>
      <tp>
        <v>1.0799300000000001</v>
        <stp/>
        <stp>##V3_BDHV12</stp>
        <stp>912828EA4 Govt</stp>
        <stp>IDX_RATIO</stp>
        <stp>1/29/2008</stp>
        <stp>1/29/2008</stp>
        <stp>[Fixed Income  Prices 2004-2009.xlsx]TIPS!R666C72</stp>
        <tr r="BT666" s="1"/>
      </tp>
      <tp>
        <v>1.04396</v>
        <stp/>
        <stp>##V3_BDHV12</stp>
        <stp>912828DH0 Govt</stp>
        <stp>IDX_RATIO</stp>
        <stp>5/19/2006</stp>
        <stp>5/19/2006</stp>
        <stp>[Fixed Income  Prices 2004-2009.xlsx]TIPS!R353C68</stp>
        <tr r="BP353" s="1"/>
      </tp>
      <tp>
        <v>1.0830899999999999</v>
        <stp/>
        <stp>##V3_BDHV12</stp>
        <stp>912828EA4 Govt</stp>
        <stp>IDX_RATIO</stp>
        <stp>3/16/2009</stp>
        <stp>3/16/2009</stp>
        <stp>[Fixed Income  Prices 2004-2009.xlsx]TIPS!R960C72</stp>
        <tr r="BT960" s="1"/>
      </tp>
      <tp>
        <v>1.0319400000000001</v>
        <stp/>
        <stp>##V3_BDHV12</stp>
        <stp>912828GD6 Govt</stp>
        <stp>IDX_RATIO</stp>
        <stp>8/13/2007</stp>
        <stp>8/13/2007</stp>
        <stp>[Fixed Income  Prices 2004-2009.xlsx]TIPS!R157C84</stp>
        <tr r="CF157" s="1"/>
      </tp>
      <tp>
        <v>0.99024999999999996</v>
        <stp/>
        <stp>##V3_BDHV12</stp>
        <stp>912828JE1 Govt</stp>
        <stp>IDX_RATIO</stp>
        <stp>7/16/2009</stp>
        <stp>7/16/2009</stp>
        <stp>[Fixed Income  Prices 2004-2009.xlsx]TIPS!R269C96</stp>
        <tr r="CR269" s="1"/>
      </tp>
      <tp>
        <v>1.0949599999999999</v>
        <stp/>
        <stp>##V3_BDHV12</stp>
        <stp>9128277J5 Govt</stp>
        <stp>IDX_RATIO</stp>
        <stp>7/28/2005</stp>
        <stp>7/28/2005</stp>
        <stp>[Fixed Income  Prices 2004-2009.xlsx]TIPS!R268C36</stp>
        <tr r="AJ268" s="1"/>
      </tp>
      <tp>
        <v>1.08012</v>
        <stp/>
        <stp>##V3_BDHV12</stp>
        <stp>912828EA4 Govt</stp>
        <stp>IDX_RATIO</stp>
        <stp>2/18/2008</stp>
        <stp>2/18/2008</stp>
        <stp>[Fixed Income  Prices 2004-2009.xlsx]TIPS!R680C72</stp>
        <tr r="BT680" s="1"/>
      </tp>
      <tp>
        <v>1.0543899999999999</v>
        <stp/>
        <stp>##V3_BDHV12</stp>
        <stp>912828DH0 Govt</stp>
        <stp>IDX_RATIO</stp>
        <stp>6/28/2006</stp>
        <stp>6/28/2006</stp>
        <stp>[Fixed Income  Prices 2004-2009.xlsx]TIPS!R381C68</stp>
        <tr r="BP381" s="1"/>
      </tp>
      <tp>
        <v>1.06785</v>
        <stp/>
        <stp>##V3_BDHV12</stp>
        <stp>912828GD6 Govt</stp>
        <stp>IDX_RATIO</stp>
        <stp>7/10/2008</stp>
        <stp>7/10/2008</stp>
        <stp>[Fixed Income  Prices 2004-2009.xlsx]TIPS!R395C84</stp>
        <tr r="CF395" s="1"/>
      </tp>
      <tp>
        <v>0.98336999999999997</v>
        <stp/>
        <stp>##V3_BDHV12</stp>
        <stp>912828JE1 Govt</stp>
        <stp>IDX_RATIO</stp>
        <stp>4/27/2009</stp>
        <stp>4/27/2009</stp>
        <stp>[Fixed Income  Prices 2004-2009.xlsx]TIPS!R211C96</stp>
        <tr r="CR211" s="1"/>
      </tp>
      <tp>
        <v>1.05419</v>
        <stp/>
        <stp>##V3_BDHV12</stp>
        <stp>912828GD6 Govt</stp>
        <stp>IDX_RATIO</stp>
        <stp>5/25/2009</stp>
        <stp>5/25/2009</stp>
        <stp>[Fixed Income  Prices 2004-2009.xlsx]TIPS!R622C84</stp>
        <tr r="CF622" s="1"/>
      </tp>
      <tp>
        <v>1.056</v>
        <stp/>
        <stp>##V3_BDHV12</stp>
        <stp>912828GD6 Govt</stp>
        <stp>IDX_RATIO</stp>
        <stp>6/15/2009</stp>
        <stp>6/15/2009</stp>
        <stp>[Fixed Income  Prices 2004-2009.xlsx]TIPS!R637C84</stp>
        <tr r="CF637" s="1"/>
      </tp>
      <tp>
        <v>1.0698799999999999</v>
        <stp/>
        <stp>##V3_BDHV12</stp>
        <stp>912828GD6 Govt</stp>
        <stp>IDX_RATIO</stp>
        <stp>7/17/2008</stp>
        <stp>7/17/2008</stp>
        <stp>[Fixed Income  Prices 2004-2009.xlsx]TIPS!R400C84</stp>
        <tr r="CF400" s="1"/>
      </tp>
      <tp>
        <v>1.15855</v>
        <stp/>
        <stp>##V3_BDHV12</stp>
        <stp>912828AF7 Govt</stp>
        <stp>IDX_RATIO</stp>
        <stp>9/26/2007</stp>
        <stp>9/26/2007</stp>
        <stp>[Fixed Income  Prices 2004-2009.xlsx]TIPS!R831C44</stp>
        <tr r="AR831" s="1"/>
      </tp>
      <tp>
        <v>1.0582400000000001</v>
        <stp/>
        <stp>##V3_BDHV12</stp>
        <stp>912828GD6 Govt</stp>
        <stp>IDX_RATIO</stp>
        <stp>5/30/2008</stp>
        <stp>5/30/2008</stp>
        <stp>[Fixed Income  Prices 2004-2009.xlsx]TIPS!R366C84</stp>
        <tr r="CF366" s="1"/>
      </tp>
      <tp>
        <v>0.99034</v>
        <stp/>
        <stp>##V3_BDHV12</stp>
        <stp>912828JE1 Govt</stp>
        <stp>IDX_RATIO</stp>
        <stp>7/17/2009</stp>
        <stp>7/17/2009</stp>
        <stp>[Fixed Income  Prices 2004-2009.xlsx]TIPS!R270C96</stp>
        <tr r="CR270" s="1"/>
      </tp>
      <tp>
        <v>1.1422699999999999</v>
        <stp/>
        <stp>##V3_BDHV12</stp>
        <stp>912828DH0 Govt</stp>
        <stp>IDX_RATIO</stp>
        <stp>8/22/2008</stp>
        <stp>8/22/2008</stp>
        <stp>[Fixed Income  Prices 2004-2009.xlsx]TIPS!R943C68</stp>
        <tr r="BP943" s="1"/>
      </tp>
      <tp>
        <v>1.07972</v>
        <stp/>
        <stp>##V3_BDHV12</stp>
        <stp>912828EA4 Govt</stp>
        <stp>IDX_RATIO</stp>
        <stp>1/28/2008</stp>
        <stp>1/28/2008</stp>
        <stp>[Fixed Income  Prices 2004-2009.xlsx]TIPS!R665C72</stp>
        <tr r="BT665" s="1"/>
      </tp>
      <tp>
        <v>1.0437700000000001</v>
        <stp/>
        <stp>##V3_BDHV12</stp>
        <stp>912828DH0 Govt</stp>
        <stp>IDX_RATIO</stp>
        <stp>5/18/2006</stp>
        <stp>5/18/2006</stp>
        <stp>[Fixed Income  Prices 2004-2009.xlsx]TIPS!R352C68</stp>
        <tr r="BP352" s="1"/>
      </tp>
      <tp>
        <v>1.08324</v>
        <stp/>
        <stp>##V3_BDHV12</stp>
        <stp>912828EA4 Govt</stp>
        <stp>IDX_RATIO</stp>
        <stp>3/17/2009</stp>
        <stp>3/17/2009</stp>
        <stp>[Fixed Income  Prices 2004-2009.xlsx]TIPS!R961C72</stp>
        <tr r="BT961" s="1"/>
      </tp>
      <tp>
        <v>1.0949200000000001</v>
        <stp/>
        <stp>##V3_BDHV12</stp>
        <stp>9128277J5 Govt</stp>
        <stp>IDX_RATIO</stp>
        <stp>7/29/2005</stp>
        <stp>7/29/2005</stp>
        <stp>[Fixed Income  Prices 2004-2009.xlsx]TIPS!R269C36</stp>
        <tr r="AJ269" s="1"/>
      </tp>
      <tp>
        <v>1.06348</v>
        <stp/>
        <stp>##V3_BDHV12</stp>
        <stp>912828DH0 Govt</stp>
        <stp>IDX_RATIO</stp>
        <stp>4/19/2007</stp>
        <stp>4/19/2007</stp>
        <stp>[Fixed Income  Prices 2004-2009.xlsx]TIPS!R592C68</stp>
        <tr r="BP592" s="1"/>
      </tp>
      <tp>
        <v>1.0539400000000001</v>
        <stp/>
        <stp>##V3_BDHV12</stp>
        <stp>912828GD6 Govt</stp>
        <stp>IDX_RATIO</stp>
        <stp>5/22/2009</stp>
        <stp>5/22/2009</stp>
        <stp>[Fixed Income  Prices 2004-2009.xlsx]TIPS!R621C84</stp>
        <tr r="CF621" s="1"/>
      </tp>
      <tp>
        <v>0.98223000000000005</v>
        <stp/>
        <stp>##V3_BDHV12</stp>
        <stp>912828JE1 Govt</stp>
        <stp>IDX_RATIO</stp>
        <stp>4/20/2009</stp>
        <stp>4/20/2009</stp>
        <stp>[Fixed Income  Prices 2004-2009.xlsx]TIPS!R206C96</stp>
        <tr r="CR206" s="1"/>
      </tp>
      <tp>
        <v>1.15873</v>
        <stp/>
        <stp>##V3_BDHV12</stp>
        <stp>912828AF7 Govt</stp>
        <stp>IDX_RATIO</stp>
        <stp>8/31/2007</stp>
        <stp>8/31/2007</stp>
        <stp>[Fixed Income  Prices 2004-2009.xlsx]TIPS!R813C44</stp>
        <tr r="AR813" s="1"/>
      </tp>
      <tp>
        <v>1.0557300000000001</v>
        <stp/>
        <stp>##V3_BDHV12</stp>
        <stp>912828GD6 Govt</stp>
        <stp>IDX_RATIO</stp>
        <stp>6/12/2009</stp>
        <stp>6/12/2009</stp>
        <stp>[Fixed Income  Prices 2004-2009.xlsx]TIPS!R636C84</stp>
        <tr r="CF636" s="1"/>
      </tp>
      <tp>
        <v>1.1586000000000001</v>
        <stp/>
        <stp>##V3_BDHV12</stp>
        <stp>912828AF7 Govt</stp>
        <stp>IDX_RATIO</stp>
        <stp>9/21/2007</stp>
        <stp>9/21/2007</stp>
        <stp>[Fixed Income  Prices 2004-2009.xlsx]TIPS!R828C44</stp>
        <tr r="AR828" s="1"/>
      </tp>
      <tp>
        <v>1.09348</v>
        <stp/>
        <stp>##V3_BDHV12</stp>
        <stp>912828EA4 Govt</stp>
        <stp>IDX_RATIO</stp>
        <stp>1/30/2009</stp>
        <stp>1/30/2009</stp>
        <stp>[Fixed Income  Prices 2004-2009.xlsx]TIPS!R929C72</stp>
        <tr r="BT929" s="1"/>
      </tp>
      <tp>
        <v>1.1380699999999999</v>
        <stp/>
        <stp>##V3_BDHV12</stp>
        <stp>9128277J5 Govt</stp>
        <stp>IDX_RATIO</stp>
        <stp>7/19/2006</stp>
        <stp>7/19/2006</stp>
        <stp>[Fixed Income  Prices 2004-2009.xlsx]TIPS!R521C36</stp>
        <tr r="AJ521" s="1"/>
      </tp>
      <tp>
        <v>1.0821799999999999</v>
        <stp/>
        <stp>##V3_BDHV12</stp>
        <stp>912828EA4 Govt</stp>
        <stp>IDX_RATIO</stp>
        <stp>3/10/2009</stp>
        <stp>3/10/2009</stp>
        <stp>[Fixed Income  Prices 2004-2009.xlsx]TIPS!R956C72</stp>
        <tr r="BT956" s="1"/>
      </tp>
      <tp>
        <v>1.1332800000000001</v>
        <stp/>
        <stp>##V3_BDHV12</stp>
        <stp>912828BD1 Govt</stp>
        <stp>IDX_RATIO</stp>
        <stp>8/16/2007</stp>
        <stp>8/16/2007</stp>
        <stp>[Fixed Income  Prices 2004-2009.xlsx]TIPS!R802C52</stp>
        <tr r="AZ802" s="1"/>
      </tp>
      <tp>
        <v>1.1433800000000001</v>
        <stp/>
        <stp>##V3_BDHV12</stp>
        <stp>912828DH0 Govt</stp>
        <stp>IDX_RATIO</stp>
        <stp>8/25/2008</stp>
        <stp>8/25/2008</stp>
        <stp>[Fixed Income  Prices 2004-2009.xlsx]TIPS!R944C68</stp>
        <tr r="BP944" s="1"/>
      </tp>
      <tp>
        <v>1.03207</v>
        <stp/>
        <stp>##V3_BDHV12</stp>
        <stp>912828GD6 Govt</stp>
        <stp>IDX_RATIO</stp>
        <stp>8/15/2007</stp>
        <stp>8/15/2007</stp>
        <stp>[Fixed Income  Prices 2004-2009.xlsx]TIPS!R159C84</stp>
        <tr r="CF159" s="1"/>
      </tp>
      <tp>
        <v>0.98970000000000002</v>
        <stp/>
        <stp>##V3_BDHV12</stp>
        <stp>912828JE1 Govt</stp>
        <stp>IDX_RATIO</stp>
        <stp>7/10/2009</stp>
        <stp>7/10/2009</stp>
        <stp>[Fixed Income  Prices 2004-2009.xlsx]TIPS!R265C96</stp>
        <tr r="CR265" s="1"/>
      </tp>
      <tp>
        <v>1.1188</v>
        <stp/>
        <stp>##V3_BDHV12</stp>
        <stp>9128277J5 Govt</stp>
        <stp>IDX_RATIO</stp>
        <stp>4/28/2006</stp>
        <stp>4/28/2006</stp>
        <stp>[Fixed Income  Prices 2004-2009.xlsx]TIPS!R463C36</stp>
        <tr r="AJ463" s="1"/>
      </tp>
      <tp>
        <v>1.06959</v>
        <stp/>
        <stp>##V3_BDHV12</stp>
        <stp>912828GD6 Govt</stp>
        <stp>IDX_RATIO</stp>
        <stp>7/16/2008</stp>
        <stp>7/16/2008</stp>
        <stp>[Fixed Income  Prices 2004-2009.xlsx]TIPS!R399C84</stp>
        <tr r="CF399" s="1"/>
      </tp>
      <tp>
        <v>1.0632900000000001</v>
        <stp/>
        <stp>##V3_BDHV12</stp>
        <stp>912828DH0 Govt</stp>
        <stp>IDX_RATIO</stp>
        <stp>4/18/2007</stp>
        <stp>4/18/2007</stp>
        <stp>[Fixed Income  Prices 2004-2009.xlsx]TIPS!R591C68</stp>
        <tr r="BP591" s="1"/>
      </tp>
      <tp>
        <v>0.98238999999999999</v>
        <stp/>
        <stp>##V3_BDHV12</stp>
        <stp>912828JE1 Govt</stp>
        <stp>IDX_RATIO</stp>
        <stp>4/21/2009</stp>
        <stp>4/21/2009</stp>
        <stp>[Fixed Income  Prices 2004-2009.xlsx]TIPS!R207C96</stp>
        <tr r="CR207" s="1"/>
      </tp>
      <tp>
        <v>1.15865</v>
        <stp/>
        <stp>##V3_BDHV12</stp>
        <stp>912828AF7 Govt</stp>
        <stp>IDX_RATIO</stp>
        <stp>8/30/2007</stp>
        <stp>8/30/2007</stp>
        <stp>[Fixed Income  Prices 2004-2009.xlsx]TIPS!R812C44</stp>
        <tr r="AR812" s="1"/>
      </tp>
      <tp>
        <v>1.1586099999999999</v>
        <stp/>
        <stp>##V3_BDHV12</stp>
        <stp>912828AF7 Govt</stp>
        <stp>IDX_RATIO</stp>
        <stp>9/20/2007</stp>
        <stp>9/20/2007</stp>
        <stp>[Fixed Income  Prices 2004-2009.xlsx]TIPS!R827C44</stp>
        <tr r="AR827" s="1"/>
      </tp>
      <tp>
        <v>1.1378900000000001</v>
        <stp/>
        <stp>##V3_BDHV12</stp>
        <stp>9128277J5 Govt</stp>
        <stp>IDX_RATIO</stp>
        <stp>7/18/2006</stp>
        <stp>7/18/2006</stp>
        <stp>[Fixed Income  Prices 2004-2009.xlsx]TIPS!R520C36</stp>
        <tr r="AJ520" s="1"/>
      </tp>
      <tp>
        <v>1.08233</v>
        <stp/>
        <stp>##V3_BDHV12</stp>
        <stp>912828EA4 Govt</stp>
        <stp>IDX_RATIO</stp>
        <stp>3/11/2009</stp>
        <stp>3/11/2009</stp>
        <stp>[Fixed Income  Prices 2004-2009.xlsx]TIPS!R957C72</stp>
        <tr r="BT957" s="1"/>
      </tp>
      <tp>
        <v>1.1333500000000001</v>
        <stp/>
        <stp>##V3_BDHV12</stp>
        <stp>912828BD1 Govt</stp>
        <stp>IDX_RATIO</stp>
        <stp>8/17/2007</stp>
        <stp>8/17/2007</stp>
        <stp>[Fixed Income  Prices 2004-2009.xlsx]TIPS!R803C52</stp>
        <tr r="AZ803" s="1"/>
      </tp>
      <tp>
        <v>1.032</v>
        <stp/>
        <stp>##V3_BDHV12</stp>
        <stp>912828GD6 Govt</stp>
        <stp>IDX_RATIO</stp>
        <stp>8/14/2007</stp>
        <stp>8/14/2007</stp>
        <stp>[Fixed Income  Prices 2004-2009.xlsx]TIPS!R158C84</stp>
        <tr r="CF158" s="1"/>
      </tp>
      <tp>
        <v>1.08152</v>
        <stp/>
        <stp>##V3_BDHV12</stp>
        <stp>912828AF7 Govt</stp>
        <stp>IDX_RATIO</stp>
        <stp>8/19/2005</stp>
        <stp>8/19/2005</stp>
        <stp>[Fixed Income  Prices 2004-2009.xlsx]TIPS!R284C44</stp>
        <tr r="AR284" s="1"/>
      </tp>
      <tp>
        <v>1.181</v>
        <stp/>
        <stp>##V3_BDHV12</stp>
        <stp>912828AF7 Govt</stp>
        <stp>IDX_RATIO</stp>
        <stp>5/12/2008</stp>
        <stp>5/12/2008</stp>
        <stp>[Fixed Income  Prices 2004-2009.xlsx]TIPS!R993C44</stp>
        <tr r="AR993" s="1"/>
      </tp>
      <tp>
        <v>1.0692999999999999</v>
        <stp/>
        <stp>##V3_BDHV12</stp>
        <stp>912828GD6 Govt</stp>
        <stp>IDX_RATIO</stp>
        <stp>7/15/2008</stp>
        <stp>7/15/2008</stp>
        <stp>[Fixed Income  Prices 2004-2009.xlsx]TIPS!R398C84</stp>
        <tr r="CF398" s="1"/>
      </tp>
      <tp>
        <v>1.15194</v>
        <stp/>
        <stp>##V3_BDHV12</stp>
        <stp>912828BD1 Govt</stp>
        <stp>IDX_RATIO</stp>
        <stp>4/25/2008</stp>
        <stp>4/25/2008</stp>
        <stp>[Fixed Income  Prices 2004-2009.xlsx]TIPS!R982C52</stp>
        <tr r="AZ982" s="1"/>
      </tp>
      <tp>
        <v>1.0555600000000001</v>
        <stp/>
        <stp>##V3_BDHV12</stp>
        <stp>912828GD6 Govt</stp>
        <stp>IDX_RATIO</stp>
        <stp>6/10/2009</stp>
        <stp>6/10/2009</stp>
        <stp>[Fixed Income  Prices 2004-2009.xlsx]TIPS!R634C84</stp>
        <tr r="CF634" s="1"/>
      </tp>
      <tp>
        <v>0.98255000000000003</v>
        <stp/>
        <stp>##V3_BDHV12</stp>
        <stp>912828JE1 Govt</stp>
        <stp>IDX_RATIO</stp>
        <stp>4/22/2009</stp>
        <stp>4/22/2009</stp>
        <stp>[Fixed Income  Prices 2004-2009.xlsx]TIPS!R208C96</stp>
        <tr r="CR208" s="1"/>
      </tp>
      <tp>
        <v>1.10669</v>
        <stp/>
        <stp>##V3_BDHV12</stp>
        <stp>912828BD1 Govt</stp>
        <stp>IDX_RATIO</stp>
        <stp>9/19/2006</stp>
        <stp>9/19/2006</stp>
        <stp>[Fixed Income  Prices 2004-2009.xlsx]TIPS!R565C52</stp>
        <tr r="AZ565" s="1"/>
      </tp>
      <tp>
        <v>1.05203</v>
        <stp/>
        <stp>##V3_BDHV12</stp>
        <stp>912828GD6 Govt</stp>
        <stp>IDX_RATIO</stp>
        <stp>4/30/2009</stp>
        <stp>4/30/2009</stp>
        <stp>[Fixed Income  Prices 2004-2009.xlsx]TIPS!R605C84</stp>
        <tr r="CF605" s="1"/>
      </tp>
      <tp>
        <v>1.0537799999999999</v>
        <stp/>
        <stp>##V3_BDHV12</stp>
        <stp>912828GD6 Govt</stp>
        <stp>IDX_RATIO</stp>
        <stp>5/20/2009</stp>
        <stp>5/20/2009</stp>
        <stp>[Fixed Income  Prices 2004-2009.xlsx]TIPS!R619C84</stp>
        <tr r="CF619" s="1"/>
      </tp>
      <tp>
        <v>1.0824799999999999</v>
        <stp/>
        <stp>##V3_BDHV12</stp>
        <stp>912828EA4 Govt</stp>
        <stp>IDX_RATIO</stp>
        <stp>3/12/2009</stp>
        <stp>3/12/2009</stp>
        <stp>[Fixed Income  Prices 2004-2009.xlsx]TIPS!R958C72</stp>
        <tr r="BT958" s="1"/>
      </tp>
      <tp>
        <v>1.0321899999999999</v>
        <stp/>
        <stp>##V3_BDHV12</stp>
        <stp>912828GD6 Govt</stp>
        <stp>IDX_RATIO</stp>
        <stp>8/17/2007</stp>
        <stp>8/17/2007</stp>
        <stp>[Fixed Income  Prices 2004-2009.xlsx]TIPS!R161C84</stp>
        <tr r="CF161" s="1"/>
      </tp>
      <tp>
        <v>1.13314</v>
        <stp/>
        <stp>##V3_BDHV12</stp>
        <stp>912828BD1 Govt</stp>
        <stp>IDX_RATIO</stp>
        <stp>8/14/2007</stp>
        <stp>8/14/2007</stp>
        <stp>[Fixed Income  Prices 2004-2009.xlsx]TIPS!R800C52</stp>
        <tr r="AZ800" s="1"/>
      </tp>
      <tp>
        <v>1.1554800000000001</v>
        <stp/>
        <stp>##V3_BDHV12</stp>
        <stp>9128277J5 Govt</stp>
        <stp>IDX_RATIO</stp>
        <stp>5/29/2007</stp>
        <stp>5/29/2007</stp>
        <stp>[Fixed Income  Prices 2004-2009.xlsx]TIPS!R745C36</stp>
        <tr r="AJ745" s="1"/>
      </tp>
      <tp>
        <v>1.0491200000000001</v>
        <stp/>
        <stp>##V3_BDHV12</stp>
        <stp>912828GD6 Govt</stp>
        <stp>IDX_RATIO</stp>
        <stp>4/25/2008</stp>
        <stp>4/25/2008</stp>
        <stp>[Fixed Income  Prices 2004-2009.xlsx]TIPS!R341C84</stp>
        <tr r="CF341" s="1"/>
      </tp>
      <tp>
        <v>1.0019100000000001</v>
        <stp/>
        <stp>##V3_BDHV12</stp>
        <stp>912828FL9 Govt</stp>
        <stp>IDX_RATIO</stp>
        <stp>3/28/2007</stp>
        <stp>3/28/2007</stp>
        <stp>[Fixed Income  Prices 2004-2009.xlsx]TIPS!R189C80</stp>
        <tr r="CB189" s="1"/>
      </tp>
      <tp>
        <v>1.14411</v>
        <stp/>
        <stp>##V3_BDHV12</stp>
        <stp>912828DH0 Govt</stp>
        <stp>IDX_RATIO</stp>
        <stp>8/27/2008</stp>
        <stp>8/27/2008</stp>
        <stp>[Fixed Income  Prices 2004-2009.xlsx]TIPS!R946C68</stp>
        <tr r="BP946" s="1"/>
      </tp>
      <tp>
        <v>1.161</v>
        <stp/>
        <stp>##V3_BDHV12</stp>
        <stp>9128277J5 Govt</stp>
        <stp>IDX_RATIO</stp>
        <stp>6/19/2007</stp>
        <stp>6/19/2007</stp>
        <stp>[Fixed Income  Prices 2004-2009.xlsx]TIPS!R760C36</stp>
        <tr r="AJ760" s="1"/>
      </tp>
      <tp>
        <v>1.08151</v>
        <stp/>
        <stp>##V3_BDHV12</stp>
        <stp>912828AF7 Govt</stp>
        <stp>IDX_RATIO</stp>
        <stp>8/18/2005</stp>
        <stp>8/18/2005</stp>
        <stp>[Fixed Income  Prices 2004-2009.xlsx]TIPS!R283C44</stp>
        <tr r="AR283" s="1"/>
      </tp>
      <tp>
        <v>1.18133</v>
        <stp/>
        <stp>##V3_BDHV12</stp>
        <stp>912828AF7 Govt</stp>
        <stp>IDX_RATIO</stp>
        <stp>5/13/2008</stp>
        <stp>5/13/2008</stp>
        <stp>[Fixed Income  Prices 2004-2009.xlsx]TIPS!R994C44</stp>
        <tr r="AR994" s="1"/>
      </tp>
      <tp>
        <v>1.06901</v>
        <stp/>
        <stp>##V3_BDHV12</stp>
        <stp>912828GD6 Govt</stp>
        <stp>IDX_RATIO</stp>
        <stp>7/14/2008</stp>
        <stp>7/14/2008</stp>
        <stp>[Fixed Income  Prices 2004-2009.xlsx]TIPS!R397C84</stp>
        <tr r="CF397" s="1"/>
      </tp>
      <tp>
        <v>1.1518299999999999</v>
        <stp/>
        <stp>##V3_BDHV12</stp>
        <stp>912828BD1 Govt</stp>
        <stp>IDX_RATIO</stp>
        <stp>4/24/2008</stp>
        <stp>4/24/2008</stp>
        <stp>[Fixed Income  Prices 2004-2009.xlsx]TIPS!R981C52</stp>
        <tr r="AZ981" s="1"/>
      </tp>
      <tp>
        <v>1.05386</v>
        <stp/>
        <stp>##V3_BDHV12</stp>
        <stp>912828GD6 Govt</stp>
        <stp>IDX_RATIO</stp>
        <stp>5/21/2009</stp>
        <stp>5/21/2009</stp>
        <stp>[Fixed Income  Prices 2004-2009.xlsx]TIPS!R620C84</stp>
        <tr r="CF620" s="1"/>
      </tp>
      <tp>
        <v>1.0556399999999999</v>
        <stp/>
        <stp>##V3_BDHV12</stp>
        <stp>912828GD6 Govt</stp>
        <stp>IDX_RATIO</stp>
        <stp>6/11/2009</stp>
        <stp>6/11/2009</stp>
        <stp>[Fixed Income  Prices 2004-2009.xlsx]TIPS!R635C84</stp>
        <tr r="CF635" s="1"/>
      </tp>
      <tp>
        <v>0.98272000000000004</v>
        <stp/>
        <stp>##V3_BDHV12</stp>
        <stp>912828JE1 Govt</stp>
        <stp>IDX_RATIO</stp>
        <stp>4/23/2009</stp>
        <stp>4/23/2009</stp>
        <stp>[Fixed Income  Prices 2004-2009.xlsx]TIPS!R209C96</stp>
        <tr r="CR209" s="1"/>
      </tp>
      <tp>
        <v>1.1065799999999999</v>
        <stp/>
        <stp>##V3_BDHV12</stp>
        <stp>912828BD1 Govt</stp>
        <stp>IDX_RATIO</stp>
        <stp>9/18/2006</stp>
        <stp>9/18/2006</stp>
        <stp>[Fixed Income  Prices 2004-2009.xlsx]TIPS!R564C52</stp>
        <tr r="AZ564" s="1"/>
      </tp>
      <tp>
        <v>1.08263</v>
        <stp/>
        <stp>##V3_BDHV12</stp>
        <stp>912828EA4 Govt</stp>
        <stp>IDX_RATIO</stp>
        <stp>3/13/2009</stp>
        <stp>3/13/2009</stp>
        <stp>[Fixed Income  Prices 2004-2009.xlsx]TIPS!R959C72</stp>
        <tr r="BT959" s="1"/>
      </tp>
      <tp>
        <v>1.03213</v>
        <stp/>
        <stp>##V3_BDHV12</stp>
        <stp>912828GD6 Govt</stp>
        <stp>IDX_RATIO</stp>
        <stp>8/16/2007</stp>
        <stp>8/16/2007</stp>
        <stp>[Fixed Income  Prices 2004-2009.xlsx]TIPS!R160C84</stp>
        <tr r="CF160" s="1"/>
      </tp>
      <tp>
        <v>1.1332100000000001</v>
        <stp/>
        <stp>##V3_BDHV12</stp>
        <stp>912828BD1 Govt</stp>
        <stp>IDX_RATIO</stp>
        <stp>8/15/2007</stp>
        <stp>8/15/2007</stp>
        <stp>[Fixed Income  Prices 2004-2009.xlsx]TIPS!R801C52</stp>
        <tr r="AZ801" s="1"/>
      </tp>
      <tp>
        <v>1.1607499999999999</v>
        <stp/>
        <stp>##V3_BDHV12</stp>
        <stp>9128277J5 Govt</stp>
        <stp>IDX_RATIO</stp>
        <stp>6/18/2007</stp>
        <stp>6/18/2007</stp>
        <stp>[Fixed Income  Prices 2004-2009.xlsx]TIPS!R759C36</stp>
        <tr r="AJ759" s="1"/>
      </tp>
      <tp>
        <v>1.1551499999999999</v>
        <stp/>
        <stp>##V3_BDHV12</stp>
        <stp>9128277J5 Govt</stp>
        <stp>IDX_RATIO</stp>
        <stp>5/28/2007</stp>
        <stp>5/28/2007</stp>
        <stp>[Fixed Income  Prices 2004-2009.xlsx]TIPS!R744C36</stp>
        <tr r="AJ744" s="1"/>
      </tp>
      <tp>
        <v>1.0490200000000001</v>
        <stp/>
        <stp>##V3_BDHV12</stp>
        <stp>912828GD6 Govt</stp>
        <stp>IDX_RATIO</stp>
        <stp>4/24/2008</stp>
        <stp>4/24/2008</stp>
        <stp>[Fixed Income  Prices 2004-2009.xlsx]TIPS!R340C84</stp>
        <tr r="CF340" s="1"/>
      </tp>
      <tp>
        <v>1.14374</v>
        <stp/>
        <stp>##V3_BDHV12</stp>
        <stp>912828DH0 Govt</stp>
        <stp>IDX_RATIO</stp>
        <stp>8/26/2008</stp>
        <stp>8/26/2008</stp>
        <stp>[Fixed Income  Prices 2004-2009.xlsx]TIPS!R945C68</stp>
        <tr r="BP945" s="1"/>
      </tp>
      <tp>
        <v>1.002</v>
        <stp/>
        <stp>##V3_BDHV12</stp>
        <stp>912828FL9 Govt</stp>
        <stp>IDX_RATIO</stp>
        <stp>3/29/2007</stp>
        <stp>3/29/2007</stp>
        <stp>[Fixed Income  Prices 2004-2009.xlsx]TIPS!R190C80</stp>
        <tr r="CB190" s="1"/>
      </tp>
      <tp>
        <v>0.98997999999999997</v>
        <stp/>
        <stp>##V3_BDHV12</stp>
        <stp>912828JE1 Govt</stp>
        <stp>IDX_RATIO</stp>
        <stp>7/13/2009</stp>
        <stp>7/13/2009</stp>
        <stp>[Fixed Income  Prices 2004-2009.xlsx]TIPS!R266C96</stp>
        <tr r="CR266" s="1"/>
      </tp>
      <tp>
        <v>1.0814900000000001</v>
        <stp/>
        <stp>##V3_BDHV12</stp>
        <stp>912828AF7 Govt</stp>
        <stp>IDX_RATIO</stp>
        <stp>8/17/2005</stp>
        <stp>8/17/2005</stp>
        <stp>[Fixed Income  Prices 2004-2009.xlsx]TIPS!R282C44</stp>
        <tr r="AR282" s="1"/>
      </tp>
      <tp>
        <v>1.0760399999999999</v>
        <stp/>
        <stp>##V3_BDHV12</stp>
        <stp>9128277J5 Govt</stp>
        <stp>IDX_RATIO</stp>
        <stp>4/11/2005</stp>
        <stp>4/11/2005</stp>
        <stp>[Fixed Income  Prices 2004-2009.xlsx]TIPS!R191C36</stp>
        <tr r="AJ191" s="1"/>
      </tp>
      <tp>
        <v>1.05843</v>
        <stp/>
        <stp>##V3_BDHV12</stp>
        <stp>912828FB1 Govt</stp>
        <stp>IDX_RATIO</stp>
        <stp>2/20/2008</stp>
        <stp>2/20/2008</stp>
        <stp>[Fixed Income  Prices 2004-2009.xlsx]TIPS!R481C32</stp>
        <tr r="AF481" s="1"/>
      </tp>
      <tp>
        <v>1.0589599999999999</v>
        <stp/>
        <stp>##V3_BDHV12</stp>
        <stp>912828BD1 Govt</stp>
        <stp>IDX_RATIO</stp>
        <stp>8/30/2005</stp>
        <stp>8/30/2005</stp>
        <stp>[Fixed Income  Prices 2004-2009.xlsx]TIPS!R291C52</stp>
        <tr r="AZ291" s="1"/>
      </tp>
      <tp>
        <v>1.06328</v>
        <stp/>
        <stp>##V3_BDHV12</stp>
        <stp>912828FB1 Govt</stp>
        <stp>IDX_RATIO</stp>
        <stp>3/31/2008</stp>
        <stp>3/31/2008</stp>
        <stp>[Fixed Income  Prices 2004-2009.xlsx]TIPS!R509C32</stp>
        <tr r="AF509" s="1"/>
      </tp>
      <tp>
        <v>1.06243</v>
        <stp/>
        <stp>##V3_BDHV12</stp>
        <stp>912828FB1 Govt</stp>
        <stp>IDX_RATIO</stp>
        <stp>3/23/2009</stp>
        <stp>3/23/2009</stp>
        <stp>[Fixed Income  Prices 2004-2009.xlsx]TIPS!R764C32</stp>
        <tr r="AF764" s="1"/>
      </tp>
      <tp>
        <v>1.0877699999999999</v>
        <stp/>
        <stp>##V3_BDHV12</stp>
        <stp>912828DH0 Govt</stp>
        <stp>IDX_RATIO</stp>
        <stp>7/26/2007</stp>
        <stp>7/26/2007</stp>
        <stp>[Fixed Income  Prices 2004-2009.xlsx]TIPS!R662C68</stp>
        <tr r="BP662" s="1"/>
      </tp>
      <tp>
        <v>1.06226</v>
        <stp/>
        <stp>##V3_BDHV12</stp>
        <stp>912828BD1 Govt</stp>
        <stp>IDX_RATIO</stp>
        <stp>9/21/2005</stp>
        <stp>9/21/2005</stp>
        <stp>[Fixed Income  Prices 2004-2009.xlsx]TIPS!R307C52</stp>
        <tr r="AZ307" s="1"/>
      </tp>
      <tp>
        <v>1.1185</v>
        <stp/>
        <stp>##V3_BDHV12</stp>
        <stp>9128277J5 Govt</stp>
        <stp>IDX_RATIO</stp>
        <stp>4/24/2006</stp>
        <stp>4/24/2006</stp>
        <stp>[Fixed Income  Prices 2004-2009.xlsx]TIPS!R459C36</stp>
        <tr r="AJ459" s="1"/>
      </tp>
      <tp>
        <v>1.0528999999999999</v>
        <stp/>
        <stp>##V3_BDHV12</stp>
        <stp>912828DH0 Govt</stp>
        <stp>IDX_RATIO</stp>
        <stp>6/23/2006</stp>
        <stp>6/23/2006</stp>
        <stp>[Fixed Income  Prices 2004-2009.xlsx]TIPS!R378C68</stp>
        <tr r="BP378" s="1"/>
      </tp>
      <tp>
        <v>1.0802499999999999</v>
        <stp/>
        <stp>##V3_BDHV12</stp>
        <stp>912828EA4 Govt</stp>
        <stp>IDX_RATIO</stp>
        <stp>2/13/2008</stp>
        <stp>2/13/2008</stp>
        <stp>[Fixed Income  Prices 2004-2009.xlsx]TIPS!R677C72</stp>
        <tr r="BT677" s="1"/>
      </tp>
      <tp>
        <v>1.0017100000000001</v>
        <stp/>
        <stp>##V3_BDHV12</stp>
        <stp>912828FL9 Govt</stp>
        <stp>IDX_RATIO</stp>
        <stp>3/26/2007</stp>
        <stp>3/26/2007</stp>
        <stp>[Fixed Income  Prices 2004-2009.xlsx]TIPS!R187C80</stp>
        <tr r="CB187" s="1"/>
      </tp>
      <tp>
        <v>1.1448499999999999</v>
        <stp/>
        <stp>##V3_BDHV12</stp>
        <stp>912828DH0 Govt</stp>
        <stp>IDX_RATIO</stp>
        <stp>8/29/2008</stp>
        <stp>8/29/2008</stp>
        <stp>[Fixed Income  Prices 2004-2009.xlsx]TIPS!R948C68</stp>
        <tr r="BP948" s="1"/>
      </tp>
      <tp>
        <v>1.0787</v>
        <stp/>
        <stp>##V3_BDHV12</stp>
        <stp>912828EA4 Govt</stp>
        <stp>IDX_RATIO</stp>
        <stp>1/23/2008</stp>
        <stp>1/23/2008</stp>
        <stp>[Fixed Income  Prices 2004-2009.xlsx]TIPS!R662C72</stp>
        <tr r="BT662" s="1"/>
      </tp>
      <tp>
        <v>1.05446</v>
        <stp/>
        <stp>##V3_BDHV12</stp>
        <stp>912828FB1 Govt</stp>
        <stp>IDX_RATIO</stp>
        <stp>1/10/2008</stp>
        <stp>1/10/2008</stp>
        <stp>[Fixed Income  Prices 2004-2009.xlsx]TIPS!R452C32</stp>
        <tr r="AF452" s="1"/>
      </tp>
      <tp>
        <v>1.09518</v>
        <stp/>
        <stp>##V3_BDHV12</stp>
        <stp>9128277J5 Govt</stp>
        <stp>IDX_RATIO</stp>
        <stp>7/22/2005</stp>
        <stp>7/22/2005</stp>
        <stp>[Fixed Income  Prices 2004-2009.xlsx]TIPS!R264C36</stp>
        <tr r="AJ264" s="1"/>
      </tp>
      <tp>
        <v>1.0105500000000001</v>
        <stp/>
        <stp>##V3_BDHV12</stp>
        <stp>912828LA6 Govt</stp>
        <stp>IDX_RATIO</stp>
        <stp>10/28/2009</stp>
        <stp>10/28/2009</stp>
        <stp>[Fixed Income  Prices 2004-2009.xlsx]TIPS!R86C104</stp>
        <tr r="CZ86" s="1"/>
      </tp>
      <tp>
        <v>1.0814699999999999</v>
        <stp/>
        <stp>##V3_BDHV12</stp>
        <stp>912828AF7 Govt</stp>
        <stp>IDX_RATIO</stp>
        <stp>8/16/2005</stp>
        <stp>8/16/2005</stp>
        <stp>[Fixed Income  Prices 2004-2009.xlsx]TIPS!R281C44</stp>
        <tr r="AR281" s="1"/>
      </tp>
      <tp>
        <v>1.0584100000000001</v>
        <stp/>
        <stp>##V3_BDHV12</stp>
        <stp>912828FB1 Govt</stp>
        <stp>IDX_RATIO</stp>
        <stp>2/21/2008</stp>
        <stp>2/21/2008</stp>
        <stp>[Fixed Income  Prices 2004-2009.xlsx]TIPS!R482C32</stp>
        <tr r="AF482" s="1"/>
      </tp>
      <tp>
        <v>1.05898</v>
        <stp/>
        <stp>##V3_BDHV12</stp>
        <stp>912828BD1 Govt</stp>
        <stp>IDX_RATIO</stp>
        <stp>8/31/2005</stp>
        <stp>8/31/2005</stp>
        <stp>[Fixed Income  Prices 2004-2009.xlsx]TIPS!R292C52</stp>
        <tr r="AZ292" s="1"/>
      </tp>
      <tp>
        <v>1.1371599999999999</v>
        <stp/>
        <stp>##V3_BDHV12</stp>
        <stp>9128277J5 Govt</stp>
        <stp>IDX_RATIO</stp>
        <stp>7/14/2006</stp>
        <stp>7/14/2006</stp>
        <stp>[Fixed Income  Prices 2004-2009.xlsx]TIPS!R518C36</stp>
        <tr r="AJ518" s="1"/>
      </tp>
      <tp>
        <v>1.0143800000000001</v>
        <stp/>
        <stp>##V3_BDHV12</stp>
        <stp>912828DH0 Govt</stp>
        <stp>IDX_RATIO</stp>
        <stp>6/10/2005</stp>
        <stp>6/10/2005</stp>
        <stp>[Fixed Income  Prices 2004-2009.xlsx]TIPS!R109C68</stp>
        <tr r="BP109" s="1"/>
      </tp>
      <tp>
        <v>1.0879799999999999</v>
        <stp/>
        <stp>##V3_BDHV12</stp>
        <stp>912828DH0 Govt</stp>
        <stp>IDX_RATIO</stp>
        <stp>7/27/2007</stp>
        <stp>7/27/2007</stp>
        <stp>[Fixed Income  Prices 2004-2009.xlsx]TIPS!R663C68</stp>
        <tr r="BP663" s="1"/>
      </tp>
      <tp>
        <v>1.1276900000000001</v>
        <stp/>
        <stp>##V3_BDHV12</stp>
        <stp>912828AF7 Govt</stp>
        <stp>IDX_RATIO</stp>
        <stp>8/21/2006</stp>
        <stp>8/21/2006</stp>
        <stp>[Fixed Income  Prices 2004-2009.xlsx]TIPS!R544C44</stp>
        <tr r="AR544" s="1"/>
      </tp>
      <tp>
        <v>1.0621</v>
        <stp/>
        <stp>##V3_BDHV12</stp>
        <stp>912828BD1 Govt</stp>
        <stp>IDX_RATIO</stp>
        <stp>9/20/2005</stp>
        <stp>9/20/2005</stp>
        <stp>[Fixed Income  Prices 2004-2009.xlsx]TIPS!R306C52</stp>
        <tr r="AZ306" s="1"/>
      </tp>
      <tp>
        <v>1.05261</v>
        <stp/>
        <stp>##V3_BDHV12</stp>
        <stp>912828DH0 Govt</stp>
        <stp>IDX_RATIO</stp>
        <stp>6/22/2006</stp>
        <stp>6/22/2006</stp>
        <stp>[Fixed Income  Prices 2004-2009.xlsx]TIPS!R377C68</stp>
        <tr r="BP377" s="1"/>
      </tp>
      <tp>
        <v>1.1444799999999999</v>
        <stp/>
        <stp>##V3_BDHV12</stp>
        <stp>912828DH0 Govt</stp>
        <stp>IDX_RATIO</stp>
        <stp>8/28/2008</stp>
        <stp>8/28/2008</stp>
        <stp>[Fixed Income  Prices 2004-2009.xlsx]TIPS!R947C68</stp>
        <tr r="BP947" s="1"/>
      </tp>
      <tp>
        <v>1.0018100000000001</v>
        <stp/>
        <stp>##V3_BDHV12</stp>
        <stp>912828FL9 Govt</stp>
        <stp>IDX_RATIO</stp>
        <stp>3/27/2007</stp>
        <stp>3/27/2007</stp>
        <stp>[Fixed Income  Prices 2004-2009.xlsx]TIPS!R188C80</stp>
        <tr r="CB188" s="1"/>
      </tp>
      <tp>
        <v>1.0426599999999999</v>
        <stp/>
        <stp>##V3_BDHV12</stp>
        <stp>912828DH0 Govt</stp>
        <stp>IDX_RATIO</stp>
        <stp>5/12/2006</stp>
        <stp>5/12/2006</stp>
        <stp>[Fixed Income  Prices 2004-2009.xlsx]TIPS!R348C68</stp>
        <tr r="BP348" s="1"/>
      </tp>
      <tp>
        <v>1.0802700000000001</v>
        <stp/>
        <stp>##V3_BDHV12</stp>
        <stp>912828EA4 Govt</stp>
        <stp>IDX_RATIO</stp>
        <stp>2/12/2008</stp>
        <stp>2/12/2008</stp>
        <stp>[Fixed Income  Prices 2004-2009.xlsx]TIPS!R676C72</stp>
        <tr r="BT676" s="1"/>
      </tp>
      <tp>
        <v>1.0784899999999999</v>
        <stp/>
        <stp>##V3_BDHV12</stp>
        <stp>912828EA4 Govt</stp>
        <stp>IDX_RATIO</stp>
        <stp>1/22/2008</stp>
        <stp>1/22/2008</stp>
        <stp>[Fixed Income  Prices 2004-2009.xlsx]TIPS!R661C72</stp>
        <tr r="BT661" s="1"/>
      </tp>
      <tp>
        <v>1.0546599999999999</v>
        <stp/>
        <stp>##V3_BDHV12</stp>
        <stp>912828FB1 Govt</stp>
        <stp>IDX_RATIO</stp>
        <stp>1/11/2008</stp>
        <stp>1/11/2008</stp>
        <stp>[Fixed Income  Prices 2004-2009.xlsx]TIPS!R453C32</stp>
        <tr r="AF453" s="1"/>
      </tp>
      <tp>
        <v>1.1185799999999999</v>
        <stp/>
        <stp>##V3_BDHV12</stp>
        <stp>9128277J5 Govt</stp>
        <stp>IDX_RATIO</stp>
        <stp>4/25/2006</stp>
        <stp>4/25/2006</stp>
        <stp>[Fixed Income  Prices 2004-2009.xlsx]TIPS!R460C36</stp>
        <tr r="AJ460" s="1"/>
      </tp>
      <tp>
        <v>1.08145</v>
        <stp/>
        <stp>##V3_BDHV12</stp>
        <stp>912828AF7 Govt</stp>
        <stp>IDX_RATIO</stp>
        <stp>8/15/2005</stp>
        <stp>8/15/2005</stp>
        <stp>[Fixed Income  Prices 2004-2009.xlsx]TIPS!R280C44</stp>
        <tr r="AR280" s="1"/>
      </tp>
      <tp>
        <v>1.0764499999999999</v>
        <stp/>
        <stp>##V3_BDHV12</stp>
        <stp>9128277J5 Govt</stp>
        <stp>IDX_RATIO</stp>
        <stp>4/13/2005</stp>
        <stp>4/13/2005</stp>
        <stp>[Fixed Income  Prices 2004-2009.xlsx]TIPS!R193C36</stp>
        <tr r="AJ193" s="1"/>
      </tp>
      <tp>
        <v>1.0583800000000001</v>
        <stp/>
        <stp>##V3_BDHV12</stp>
        <stp>912828FB1 Govt</stp>
        <stp>IDX_RATIO</stp>
        <stp>2/22/2008</stp>
        <stp>2/22/2008</stp>
        <stp>[Fixed Income  Prices 2004-2009.xlsx]TIPS!R483C32</stp>
        <tr r="AF483" s="1"/>
      </tp>
      <tp>
        <v>1.0630999999999999</v>
        <stp/>
        <stp>##V3_BDHV12</stp>
        <stp>912828DH0 Govt</stp>
        <stp>IDX_RATIO</stp>
        <stp>4/17/2007</stp>
        <stp>4/17/2007</stp>
        <stp>[Fixed Income  Prices 2004-2009.xlsx]TIPS!R590C68</stp>
        <tr r="BP590" s="1"/>
      </tp>
      <tp>
        <v>1.15238</v>
        <stp/>
        <stp>##V3_BDHV12</stp>
        <stp>912828BD1 Govt</stp>
        <stp>IDX_RATIO</stp>
        <stp>4/29/2008</stp>
        <stp>4/29/2008</stp>
        <stp>[Fixed Income  Prices 2004-2009.xlsx]TIPS!R984C52</stp>
        <tr r="AZ984" s="1"/>
      </tp>
      <tp>
        <v>1.13771</v>
        <stp/>
        <stp>##V3_BDHV12</stp>
        <stp>9128277J5 Govt</stp>
        <stp>IDX_RATIO</stp>
        <stp>7/17/2006</stp>
        <stp>7/17/2006</stp>
        <stp>[Fixed Income  Prices 2004-2009.xlsx]TIPS!R519C36</stp>
        <tr r="AJ519" s="1"/>
      </tp>
      <tp>
        <v>1.10626</v>
        <stp/>
        <stp>##V3_BDHV12</stp>
        <stp>912828BD1 Govt</stp>
        <stp>IDX_RATIO</stp>
        <stp>9/15/2006</stp>
        <stp>9/15/2006</stp>
        <stp>[Fixed Income  Prices 2004-2009.xlsx]TIPS!R563C52</stp>
        <tr r="AZ563" s="1"/>
      </tp>
      <tp>
        <v>1.0150600000000001</v>
        <stp/>
        <stp>##V3_BDHV12</stp>
        <stp>912828DH0 Govt</stp>
        <stp>IDX_RATIO</stp>
        <stp>6/13/2005</stp>
        <stp>6/13/2005</stp>
        <stp>[Fixed Income  Prices 2004-2009.xlsx]TIPS!R110C68</stp>
        <tr r="BP110" s="1"/>
      </tp>
      <tp>
        <v>1.0625899999999999</v>
        <stp/>
        <stp>##V3_BDHV12</stp>
        <stp>912828BD1 Govt</stp>
        <stp>IDX_RATIO</stp>
        <stp>9/23/2005</stp>
        <stp>9/23/2005</stp>
        <stp>[Fixed Income  Prices 2004-2009.xlsx]TIPS!R309C52</stp>
        <tr r="AZ309" s="1"/>
      </tp>
      <tp>
        <v>1.08734</v>
        <stp/>
        <stp>##V3_BDHV12</stp>
        <stp>912828DH0 Govt</stp>
        <stp>IDX_RATIO</stp>
        <stp>7/24/2007</stp>
        <stp>7/24/2007</stp>
        <stp>[Fixed Income  Prices 2004-2009.xlsx]TIPS!R660C68</stp>
        <tr r="BP660" s="1"/>
      </tp>
      <tp>
        <v>1.1277600000000001</v>
        <stp/>
        <stp>##V3_BDHV12</stp>
        <stp>912828AF7 Govt</stp>
        <stp>IDX_RATIO</stp>
        <stp>8/22/2006</stp>
        <stp>8/22/2006</stp>
        <stp>[Fixed Income  Prices 2004-2009.xlsx]TIPS!R545C44</stp>
        <tr r="AR545" s="1"/>
      </tp>
      <tp>
        <v>1.1599999999999999</v>
        <stp/>
        <stp>##V3_BDHV12</stp>
        <stp>9128277J5 Govt</stp>
        <stp>IDX_RATIO</stp>
        <stp>6/15/2007</stp>
        <stp>6/15/2007</stp>
        <stp>[Fixed Income  Prices 2004-2009.xlsx]TIPS!R758C36</stp>
        <tr r="AJ758" s="1"/>
      </tp>
      <tp>
        <v>1.0523100000000001</v>
        <stp/>
        <stp>##V3_BDHV12</stp>
        <stp>912828DH0 Govt</stp>
        <stp>IDX_RATIO</stp>
        <stp>6/21/2006</stp>
        <stp>6/21/2006</stp>
        <stp>[Fixed Income  Prices 2004-2009.xlsx]TIPS!R376C68</stp>
        <tr r="BP376" s="1"/>
      </tp>
      <tp>
        <v>1.0956999999999999</v>
        <stp/>
        <stp>##V3_BDHV12</stp>
        <stp>9128277J5 Govt</stp>
        <stp>IDX_RATIO</stp>
        <stp>6/30/2005</stp>
        <stp>6/30/2005</stp>
        <stp>[Fixed Income  Prices 2004-2009.xlsx]TIPS!R248C36</stp>
        <tr r="AJ248" s="1"/>
      </tp>
      <tp>
        <v>1.1541399999999999</v>
        <stp/>
        <stp>##V3_BDHV12</stp>
        <stp>9128277J5 Govt</stp>
        <stp>IDX_RATIO</stp>
        <stp>5/25/2007</stp>
        <stp>5/25/2007</stp>
        <stp>[Fixed Income  Prices 2004-2009.xlsx]TIPS!R743C36</stp>
        <tr r="AJ743" s="1"/>
      </tp>
      <tp>
        <v>1.0495300000000001</v>
        <stp/>
        <stp>##V3_BDHV12</stp>
        <stp>912828GD6 Govt</stp>
        <stp>IDX_RATIO</stp>
        <stp>4/29/2008</stp>
        <stp>4/29/2008</stp>
        <stp>[Fixed Income  Prices 2004-2009.xlsx]TIPS!R343C84</stp>
        <tr r="CF343" s="1"/>
      </tp>
      <tp>
        <v>1.04247</v>
        <stp/>
        <stp>##V3_BDHV12</stp>
        <stp>912828DH0 Govt</stp>
        <stp>IDX_RATIO</stp>
        <stp>5/11/2006</stp>
        <stp>5/11/2006</stp>
        <stp>[Fixed Income  Prices 2004-2009.xlsx]TIPS!R347C68</stp>
        <tr r="BP347" s="1"/>
      </tp>
      <tp>
        <v>1.0803</v>
        <stp/>
        <stp>##V3_BDHV12</stp>
        <stp>912828EA4 Govt</stp>
        <stp>IDX_RATIO</stp>
        <stp>2/11/2008</stp>
        <stp>2/11/2008</stp>
        <stp>[Fixed Income  Prices 2004-2009.xlsx]TIPS!R675C72</stp>
        <tr r="BT675" s="1"/>
      </tp>
      <tp>
        <v>1.0782799999999999</v>
        <stp/>
        <stp>##V3_BDHV12</stp>
        <stp>912828EA4 Govt</stp>
        <stp>IDX_RATIO</stp>
        <stp>1/21/2008</stp>
        <stp>1/21/2008</stp>
        <stp>[Fixed Income  Prices 2004-2009.xlsx]TIPS!R660C72</stp>
        <tr r="BT660" s="1"/>
      </tp>
      <tp>
        <v>1.1186499999999999</v>
        <stp/>
        <stp>##V3_BDHV12</stp>
        <stp>9128277J5 Govt</stp>
        <stp>IDX_RATIO</stp>
        <stp>4/26/2006</stp>
        <stp>4/26/2006</stp>
        <stp>[Fixed Income  Prices 2004-2009.xlsx]TIPS!R461C36</stp>
        <tr r="AJ461" s="1"/>
      </tp>
      <tp>
        <v>1.0952500000000001</v>
        <stp/>
        <stp>##V3_BDHV12</stp>
        <stp>9128277J5 Govt</stp>
        <stp>IDX_RATIO</stp>
        <stp>7/20/2005</stp>
        <stp>7/20/2005</stp>
        <stp>[Fixed Income  Prices 2004-2009.xlsx]TIPS!R262C36</stp>
        <tr r="AJ262" s="1"/>
      </tp>
      <tp>
        <v>1.0762499999999999</v>
        <stp/>
        <stp>##V3_BDHV12</stp>
        <stp>9128277J5 Govt</stp>
        <stp>IDX_RATIO</stp>
        <stp>4/12/2005</stp>
        <stp>4/12/2005</stp>
        <stp>[Fixed Income  Prices 2004-2009.xlsx]TIPS!R192C36</stp>
        <tr r="AJ192" s="1"/>
      </tp>
      <tp>
        <v>1.06291</v>
        <stp/>
        <stp>##V3_BDHV12</stp>
        <stp>912828DH0 Govt</stp>
        <stp>IDX_RATIO</stp>
        <stp>4/16/2007</stp>
        <stp>4/16/2007</stp>
        <stp>[Fixed Income  Prices 2004-2009.xlsx]TIPS!R589C68</stp>
        <tr r="BP589" s="1"/>
      </tp>
      <tp>
        <v>1.1522699999999999</v>
        <stp/>
        <stp>##V3_BDHV12</stp>
        <stp>912828BD1 Govt</stp>
        <stp>IDX_RATIO</stp>
        <stp>4/28/2008</stp>
        <stp>4/28/2008</stp>
        <stp>[Fixed Income  Prices 2004-2009.xlsx]TIPS!R983C52</stp>
        <tr r="AZ983" s="1"/>
      </tp>
      <tp>
        <v>1.10615</v>
        <stp/>
        <stp>##V3_BDHV12</stp>
        <stp>912828BD1 Govt</stp>
        <stp>IDX_RATIO</stp>
        <stp>9/14/2006</stp>
        <stp>9/14/2006</stp>
        <stp>[Fixed Income  Prices 2004-2009.xlsx]TIPS!R562C52</stp>
        <tr r="AZ562" s="1"/>
      </tp>
      <tp>
        <v>1.06243</v>
        <stp/>
        <stp>##V3_BDHV12</stp>
        <stp>912828BD1 Govt</stp>
        <stp>IDX_RATIO</stp>
        <stp>9/22/2005</stp>
        <stp>9/22/2005</stp>
        <stp>[Fixed Income  Prices 2004-2009.xlsx]TIPS!R308C52</stp>
        <tr r="AZ308" s="1"/>
      </tp>
      <tp>
        <v>1.0875600000000001</v>
        <stp/>
        <stp>##V3_BDHV12</stp>
        <stp>912828DH0 Govt</stp>
        <stp>IDX_RATIO</stp>
        <stp>7/25/2007</stp>
        <stp>7/25/2007</stp>
        <stp>[Fixed Income  Prices 2004-2009.xlsx]TIPS!R661C68</stp>
        <tr r="BP661" s="1"/>
      </tp>
      <tp>
        <v>1.0619799999999999</v>
        <stp/>
        <stp>##V3_BDHV12</stp>
        <stp>912828FB1 Govt</stp>
        <stp>IDX_RATIO</stp>
        <stp>3/20/2009</stp>
        <stp>3/20/2009</stp>
        <stp>[Fixed Income  Prices 2004-2009.xlsx]TIPS!R763C32</stp>
        <tr r="AF763" s="1"/>
      </tp>
      <tp>
        <v>1.1278299999999999</v>
        <stp/>
        <stp>##V3_BDHV12</stp>
        <stp>912828AF7 Govt</stp>
        <stp>IDX_RATIO</stp>
        <stp>8/23/2006</stp>
        <stp>8/23/2006</stp>
        <stp>[Fixed Income  Prices 2004-2009.xlsx]TIPS!R546C44</stp>
        <tr r="AR546" s="1"/>
      </tp>
      <tp>
        <v>1.1597500000000001</v>
        <stp/>
        <stp>##V3_BDHV12</stp>
        <stp>9128277J5 Govt</stp>
        <stp>IDX_RATIO</stp>
        <stp>6/14/2007</stp>
        <stp>6/14/2007</stp>
        <stp>[Fixed Income  Prices 2004-2009.xlsx]TIPS!R757C36</stp>
        <tr r="AJ757" s="1"/>
      </tp>
      <tp>
        <v>1.0520100000000001</v>
        <stp/>
        <stp>##V3_BDHV12</stp>
        <stp>912828DH0 Govt</stp>
        <stp>IDX_RATIO</stp>
        <stp>6/20/2006</stp>
        <stp>6/20/2006</stp>
        <stp>[Fixed Income  Prices 2004-2009.xlsx]TIPS!R375C68</stp>
        <tr r="BP375" s="1"/>
      </tp>
      <tp>
        <v>1.1537999999999999</v>
        <stp/>
        <stp>##V3_BDHV12</stp>
        <stp>9128277J5 Govt</stp>
        <stp>IDX_RATIO</stp>
        <stp>5/24/2007</stp>
        <stp>5/24/2007</stp>
        <stp>[Fixed Income  Prices 2004-2009.xlsx]TIPS!R742C36</stp>
        <tr r="AJ742" s="1"/>
      </tp>
      <tp>
        <v>1.04942</v>
        <stp/>
        <stp>##V3_BDHV12</stp>
        <stp>912828GD6 Govt</stp>
        <stp>IDX_RATIO</stp>
        <stp>4/28/2008</stp>
        <stp>4/28/2008</stp>
        <stp>[Fixed Income  Prices 2004-2009.xlsx]TIPS!R342C84</stp>
        <tr r="CF342" s="1"/>
      </tp>
      <tp>
        <v>1.0422899999999999</v>
        <stp/>
        <stp>##V3_BDHV12</stp>
        <stp>912828DH0 Govt</stp>
        <stp>IDX_RATIO</stp>
        <stp>5/10/2006</stp>
        <stp>5/10/2006</stp>
        <stp>[Fixed Income  Prices 2004-2009.xlsx]TIPS!R346C68</stp>
        <tr r="BP346" s="1"/>
      </tp>
      <tp>
        <v>1.11873</v>
        <stp/>
        <stp>##V3_BDHV12</stp>
        <stp>9128277J5 Govt</stp>
        <stp>IDX_RATIO</stp>
        <stp>4/27/2006</stp>
        <stp>4/27/2006</stp>
        <stp>[Fixed Income  Prices 2004-2009.xlsx]TIPS!R462C36</stp>
        <tr r="AJ462" s="1"/>
      </tp>
      <tp>
        <v>1.09521</v>
        <stp/>
        <stp>##V3_BDHV12</stp>
        <stp>9128277J5 Govt</stp>
        <stp>IDX_RATIO</stp>
        <stp>7/21/2005</stp>
        <stp>7/21/2005</stp>
        <stp>[Fixed Income  Prices 2004-2009.xlsx]TIPS!R263C36</stp>
        <tr r="AJ263" s="1"/>
      </tp>
      <tp>
        <v>1.07687</v>
        <stp/>
        <stp>##V3_BDHV12</stp>
        <stp>9128277J5 Govt</stp>
        <stp>IDX_RATIO</stp>
        <stp>4/15/2005</stp>
        <stp>4/15/2005</stp>
        <stp>[Fixed Income  Prices 2004-2009.xlsx]TIPS!R195C36</stp>
        <tr r="AJ195" s="1"/>
      </tp>
      <tp>
        <v>1.12483</v>
        <stp/>
        <stp>##V3_BDHV12</stp>
        <stp>9128277J5 Govt</stp>
        <stp>IDX_RATIO</stp>
        <stp>5/30/2006</stp>
        <stp>5/30/2006</stp>
        <stp>[Fixed Income  Prices 2004-2009.xlsx]TIPS!R485C36</stp>
        <tr r="AJ485" s="1"/>
      </tp>
      <tp>
        <v>1.06196</v>
        <stp/>
        <stp>##V3_BDHV12</stp>
        <stp>912828DH0 Govt</stp>
        <stp>IDX_RATIO</stp>
        <stp>4/11/2007</stp>
        <stp>4/11/2007</stp>
        <stp>[Fixed Income  Prices 2004-2009.xlsx]TIPS!R586C68</stp>
        <tr r="BP586" s="1"/>
      </tp>
      <tp>
        <v>1.05409</v>
        <stp/>
        <stp>##V3_BDHV12</stp>
        <stp>912828DH0 Govt</stp>
        <stp>IDX_RATIO</stp>
        <stp>6/27/2006</stp>
        <stp>6/27/2006</stp>
        <stp>[Fixed Income  Prices 2004-2009.xlsx]TIPS!R380C68</stp>
        <tr r="BP380" s="1"/>
      </tp>
      <tp>
        <v>0.98353000000000002</v>
        <stp/>
        <stp>##V3_BDHV12</stp>
        <stp>912828JE1 Govt</stp>
        <stp>IDX_RATIO</stp>
        <stp>4/28/2009</stp>
        <stp>4/28/2009</stp>
        <stp>[Fixed Income  Prices 2004-2009.xlsx]TIPS!R212C96</stp>
        <tr r="CR212" s="1"/>
      </tp>
      <tp>
        <v>1.13662</v>
        <stp/>
        <stp>##V3_BDHV12</stp>
        <stp>9128277J5 Govt</stp>
        <stp>IDX_RATIO</stp>
        <stp>7/11/2006</stp>
        <stp>7/11/2006</stp>
        <stp>[Fixed Income  Prices 2004-2009.xlsx]TIPS!R515C36</stp>
        <tr r="AJ515" s="1"/>
      </tp>
      <tp>
        <v>1.0701700000000001</v>
        <stp/>
        <stp>##V3_BDHV12</stp>
        <stp>912828GD6 Govt</stp>
        <stp>IDX_RATIO</stp>
        <stp>7/18/2008</stp>
        <stp>7/18/2008</stp>
        <stp>[Fixed Income  Prices 2004-2009.xlsx]TIPS!R401C84</stp>
        <tr r="CF401" s="1"/>
      </tp>
      <tp>
        <v>1.1060399999999999</v>
        <stp/>
        <stp>##V3_BDHV12</stp>
        <stp>912828BD1 Govt</stp>
        <stp>IDX_RATIO</stp>
        <stp>9/13/2006</stp>
        <stp>9/13/2006</stp>
        <stp>[Fixed Income  Prices 2004-2009.xlsx]TIPS!R561C52</stp>
        <tr r="AZ561" s="1"/>
      </tp>
      <tp>
        <v>1.0155099999999999</v>
        <stp/>
        <stp>##V3_BDHV12</stp>
        <stp>912828DH0 Govt</stp>
        <stp>IDX_RATIO</stp>
        <stp>6/15/2005</stp>
        <stp>6/15/2005</stp>
        <stp>[Fixed Income  Prices 2004-2009.xlsx]TIPS!R112C68</stp>
        <tr r="BP112" s="1"/>
      </tp>
      <tp>
        <v>1.0630200000000001</v>
        <stp/>
        <stp>##V3_BDHV12</stp>
        <stp>912828FB1 Govt</stp>
        <stp>IDX_RATIO</stp>
        <stp>3/27/2009</stp>
        <stp>3/27/2009</stp>
        <stp>[Fixed Income  Prices 2004-2009.xlsx]TIPS!R768C32</stp>
        <tr r="AF768" s="1"/>
      </tp>
      <tp>
        <v>1.1278999999999999</v>
        <stp/>
        <stp>##V3_BDHV12</stp>
        <stp>912828AF7 Govt</stp>
        <stp>IDX_RATIO</stp>
        <stp>8/24/2006</stp>
        <stp>8/24/2006</stp>
        <stp>[Fixed Income  Prices 2004-2009.xlsx]TIPS!R547C44</stp>
        <tr r="AR547" s="1"/>
      </tp>
      <tp>
        <v>1.1595</v>
        <stp/>
        <stp>##V3_BDHV12</stp>
        <stp>9128277J5 Govt</stp>
        <stp>IDX_RATIO</stp>
        <stp>6/13/2007</stp>
        <stp>6/13/2007</stp>
        <stp>[Fixed Income  Prices 2004-2009.xlsx]TIPS!R756C36</stp>
        <tr r="AJ756" s="1"/>
      </tp>
      <tp>
        <v>1.1182000000000001</v>
        <stp/>
        <stp>##V3_BDHV12</stp>
        <stp>9128277J5 Govt</stp>
        <stp>IDX_RATIO</stp>
        <stp>4/20/2006</stp>
        <stp>4/20/2006</stp>
        <stp>[Fixed Income  Prices 2004-2009.xlsx]TIPS!R457C36</stp>
        <tr r="AJ457" s="1"/>
      </tp>
      <tp>
        <v>1.1534599999999999</v>
        <stp/>
        <stp>##V3_BDHV12</stp>
        <stp>9128277J5 Govt</stp>
        <stp>IDX_RATIO</stp>
        <stp>5/23/2007</stp>
        <stp>5/23/2007</stp>
        <stp>[Fixed Income  Prices 2004-2009.xlsx]TIPS!R741C36</stp>
        <tr r="AJ741" s="1"/>
      </tp>
      <tp>
        <v>1.00132</v>
        <stp/>
        <stp>##V3_BDHV12</stp>
        <stp>912828FL9 Govt</stp>
        <stp>IDX_RATIO</stp>
        <stp>3/22/2007</stp>
        <stp>3/22/2007</stp>
        <stp>[Fixed Income  Prices 2004-2009.xlsx]TIPS!R185C80</stp>
        <tr r="CB185" s="1"/>
      </tp>
      <tp>
        <v>1.0833900000000001</v>
        <stp/>
        <stp>##V3_BDHV12</stp>
        <stp>912828EA4 Govt</stp>
        <stp>IDX_RATIO</stp>
        <stp>3/18/2009</stp>
        <stp>3/18/2009</stp>
        <stp>[Fixed Income  Prices 2004-2009.xlsx]TIPS!R962C72</stp>
        <tr r="BT962" s="1"/>
      </tp>
      <tp>
        <v>1.04359</v>
        <stp/>
        <stp>##V3_BDHV12</stp>
        <stp>912828DH0 Govt</stp>
        <stp>IDX_RATIO</stp>
        <stp>5/17/2006</stp>
        <stp>5/17/2006</stp>
        <stp>[Fixed Income  Prices 2004-2009.xlsx]TIPS!R351C68</stp>
        <tr r="BP351" s="1"/>
      </tp>
      <tp>
        <v>1.0552699999999999</v>
        <stp/>
        <stp>##V3_BDHV12</stp>
        <stp>912828FB1 Govt</stp>
        <stp>IDX_RATIO</stp>
        <stp>1/14/2008</stp>
        <stp>1/14/2008</stp>
        <stp>[Fixed Income  Prices 2004-2009.xlsx]TIPS!R454C32</stp>
        <tr r="AF454" s="1"/>
      </tp>
      <tp>
        <v>1.0950299999999999</v>
        <stp/>
        <stp>##V3_BDHV12</stp>
        <stp>9128277J5 Govt</stp>
        <stp>IDX_RATIO</stp>
        <stp>7/26/2005</stp>
        <stp>7/26/2005</stp>
        <stp>[Fixed Income  Prices 2004-2009.xlsx]TIPS!R266C36</stp>
        <tr r="AJ266" s="1"/>
      </tp>
      <tp>
        <v>1.07666</v>
        <stp/>
        <stp>##V3_BDHV12</stp>
        <stp>9128277J5 Govt</stp>
        <stp>IDX_RATIO</stp>
        <stp>4/14/2005</stp>
        <stp>4/14/2005</stp>
        <stp>[Fixed Income  Prices 2004-2009.xlsx]TIPS!R194C36</stp>
        <tr r="AJ194" s="1"/>
      </tp>
      <tp>
        <v>1.1833100000000001</v>
        <stp/>
        <stp>##V3_BDHV12</stp>
        <stp>912828AF7 Govt</stp>
        <stp>IDX_RATIO</stp>
        <stp>5/19/2008</stp>
        <stp>5/19/2008</stp>
        <stp>[Fixed Income  Prices 2004-2009.xlsx]TIPS!R998C44</stp>
        <tr r="AR998" s="1"/>
      </tp>
      <tp>
        <v>1.1250199999999999</v>
        <stp/>
        <stp>##V3_BDHV12</stp>
        <stp>9128277J5 Govt</stp>
        <stp>IDX_RATIO</stp>
        <stp>5/31/2006</stp>
        <stp>5/31/2006</stp>
        <stp>[Fixed Income  Prices 2004-2009.xlsx]TIPS!R486C36</stp>
        <tr r="AJ486" s="1"/>
      </tp>
      <tp>
        <v>1.0617799999999999</v>
        <stp/>
        <stp>##V3_BDHV12</stp>
        <stp>912828DH0 Govt</stp>
        <stp>IDX_RATIO</stp>
        <stp>4/10/2007</stp>
        <stp>4/10/2007</stp>
        <stp>[Fixed Income  Prices 2004-2009.xlsx]TIPS!R585C68</stp>
        <tr r="BP585" s="1"/>
      </tp>
      <tp>
        <v>1.0583100000000001</v>
        <stp/>
        <stp>##V3_BDHV12</stp>
        <stp>912828FB1 Govt</stp>
        <stp>IDX_RATIO</stp>
        <stp>2/25/2008</stp>
        <stp>2/25/2008</stp>
        <stp>[Fixed Income  Prices 2004-2009.xlsx]TIPS!R484C32</stp>
        <tr r="AF484" s="1"/>
      </tp>
      <tp>
        <v>1.13286</v>
        <stp/>
        <stp>##V3_BDHV12</stp>
        <stp>912828BD1 Govt</stp>
        <stp>IDX_RATIO</stp>
        <stp>8/10/2007</stp>
        <stp>8/10/2007</stp>
        <stp>[Fixed Income  Prices 2004-2009.xlsx]TIPS!R798C52</stp>
        <tr r="AZ798" s="1"/>
      </tp>
      <tp>
        <v>0.98368999999999995</v>
        <stp/>
        <stp>##V3_BDHV12</stp>
        <stp>912828JE1 Govt</stp>
        <stp>IDX_RATIO</stp>
        <stp>4/29/2009</stp>
        <stp>4/29/2009</stp>
        <stp>[Fixed Income  Prices 2004-2009.xlsx]TIPS!R213C96</stp>
        <tr r="CR213" s="1"/>
      </tp>
      <tp>
        <v>1.1364300000000001</v>
        <stp/>
        <stp>##V3_BDHV12</stp>
        <stp>9128277J5 Govt</stp>
        <stp>IDX_RATIO</stp>
        <stp>7/10/2006</stp>
        <stp>7/10/2006</stp>
        <stp>[Fixed Income  Prices 2004-2009.xlsx]TIPS!R514C36</stp>
        <tr r="AJ514" s="1"/>
      </tp>
      <tp>
        <v>1.0603400000000001</v>
        <stp/>
        <stp>##V3_BDHV12</stp>
        <stp>912828DH0 Govt</stp>
        <stp>IDX_RATIO</stp>
        <stp>7/31/2006</stp>
        <stp>7/31/2006</stp>
        <stp>[Fixed Income  Prices 2004-2009.xlsx]TIPS!R404C68</stp>
        <tr r="BP404" s="1"/>
      </tp>
      <tp>
        <v>1.1059300000000001</v>
        <stp/>
        <stp>##V3_BDHV12</stp>
        <stp>912828BD1 Govt</stp>
        <stp>IDX_RATIO</stp>
        <stp>9/12/2006</stp>
        <stp>9/12/2006</stp>
        <stp>[Fixed Income  Prices 2004-2009.xlsx]TIPS!R560C52</stp>
        <tr r="AZ560" s="1"/>
      </tp>
      <tp>
        <v>1.1585300000000001</v>
        <stp/>
        <stp>##V3_BDHV12</stp>
        <stp>912828AF7 Govt</stp>
        <stp>IDX_RATIO</stp>
        <stp>9/28/2007</stp>
        <stp>9/28/2007</stp>
        <stp>[Fixed Income  Prices 2004-2009.xlsx]TIPS!R833C44</stp>
        <tr r="AR833" s="1"/>
      </tp>
      <tp>
        <v>1.01528</v>
        <stp/>
        <stp>##V3_BDHV12</stp>
        <stp>912828DH0 Govt</stp>
        <stp>IDX_RATIO</stp>
        <stp>6/14/2005</stp>
        <stp>6/14/2005</stp>
        <stp>[Fixed Income  Prices 2004-2009.xlsx]TIPS!R111C68</stp>
        <tr r="BP111" s="1"/>
      </tp>
      <tp>
        <v>1.1279699999999999</v>
        <stp/>
        <stp>##V3_BDHV12</stp>
        <stp>912828AF7 Govt</stp>
        <stp>IDX_RATIO</stp>
        <stp>8/25/2006</stp>
        <stp>8/25/2006</stp>
        <stp>[Fixed Income  Prices 2004-2009.xlsx]TIPS!R548C44</stp>
        <tr r="AR548" s="1"/>
      </tp>
      <tp>
        <v>1.06287</v>
        <stp/>
        <stp>##V3_BDHV12</stp>
        <stp>912828FB1 Govt</stp>
        <stp>IDX_RATIO</stp>
        <stp>3/26/2009</stp>
        <stp>3/26/2009</stp>
        <stp>[Fixed Income  Prices 2004-2009.xlsx]TIPS!R767C32</stp>
        <tr r="AF767" s="1"/>
      </tp>
      <tp>
        <v>1.1182799999999999</v>
        <stp/>
        <stp>##V3_BDHV12</stp>
        <stp>9128277J5 Govt</stp>
        <stp>IDX_RATIO</stp>
        <stp>4/21/2006</stp>
        <stp>4/21/2006</stp>
        <stp>[Fixed Income  Prices 2004-2009.xlsx]TIPS!R458C36</stp>
        <tr r="AJ458" s="1"/>
      </tp>
      <tp>
        <v>1.1592500000000001</v>
        <stp/>
        <stp>##V3_BDHV12</stp>
        <stp>9128277J5 Govt</stp>
        <stp>IDX_RATIO</stp>
        <stp>6/12/2007</stp>
        <stp>6/12/2007</stp>
        <stp>[Fixed Income  Prices 2004-2009.xlsx]TIPS!R755C36</stp>
        <tr r="AJ755" s="1"/>
      </tp>
      <tp>
        <v>1.05379</v>
        <stp/>
        <stp>##V3_BDHV12</stp>
        <stp>912828DH0 Govt</stp>
        <stp>IDX_RATIO</stp>
        <stp>6/26/2006</stp>
        <stp>6/26/2006</stp>
        <stp>[Fixed Income  Prices 2004-2009.xlsx]TIPS!R379C68</stp>
        <tr r="BP379" s="1"/>
      </tp>
      <tp>
        <v>1.15313</v>
        <stp/>
        <stp>##V3_BDHV12</stp>
        <stp>9128277J5 Govt</stp>
        <stp>IDX_RATIO</stp>
        <stp>5/22/2007</stp>
        <stp>5/22/2007</stp>
        <stp>[Fixed Income  Prices 2004-2009.xlsx]TIPS!R740C36</stp>
        <tr r="AJ740" s="1"/>
      </tp>
      <tp>
        <v>1.0014099999999999</v>
        <stp/>
        <stp>##V3_BDHV12</stp>
        <stp>912828FL9 Govt</stp>
        <stp>IDX_RATIO</stp>
        <stp>3/23/2007</stp>
        <stp>3/23/2007</stp>
        <stp>[Fixed Income  Prices 2004-2009.xlsx]TIPS!R186C80</stp>
        <tr r="CB186" s="1"/>
      </tp>
      <tp>
        <v>1.0813999999999999</v>
        <stp/>
        <stp>##V3_BDHV12</stp>
        <stp>912828AF7 Govt</stp>
        <stp>IDX_RATIO</stp>
        <stp>8/12/2005</stp>
        <stp>8/12/2005</stp>
        <stp>[Fixed Income  Prices 2004-2009.xlsx]TIPS!R279C44</stp>
        <tr r="AR279" s="1"/>
      </tp>
      <tp>
        <v>1.0835399999999999</v>
        <stp/>
        <stp>##V3_BDHV12</stp>
        <stp>912828EA4 Govt</stp>
        <stp>IDX_RATIO</stp>
        <stp>3/19/2009</stp>
        <stp>3/19/2009</stp>
        <stp>[Fixed Income  Prices 2004-2009.xlsx]TIPS!R963C72</stp>
        <tr r="BT963" s="1"/>
      </tp>
      <tp>
        <v>1.0871299999999999</v>
        <stp/>
        <stp>##V3_BDHV12</stp>
        <stp>912828DH0 Govt</stp>
        <stp>IDX_RATIO</stp>
        <stp>7/23/2007</stp>
        <stp>7/23/2007</stp>
        <stp>[Fixed Income  Prices 2004-2009.xlsx]TIPS!R659C68</stp>
        <tr r="BP659" s="1"/>
      </tp>
      <tp>
        <v>1.0434000000000001</v>
        <stp/>
        <stp>##V3_BDHV12</stp>
        <stp>912828DH0 Govt</stp>
        <stp>IDX_RATIO</stp>
        <stp>5/16/2006</stp>
        <stp>5/16/2006</stp>
        <stp>[Fixed Income  Prices 2004-2009.xlsx]TIPS!R350C68</stp>
        <tr r="BP350" s="1"/>
      </tp>
      <tp>
        <v>1.0554699999999999</v>
        <stp/>
        <stp>##V3_BDHV12</stp>
        <stp>912828FB1 Govt</stp>
        <stp>IDX_RATIO</stp>
        <stp>1/15/2008</stp>
        <stp>1/15/2008</stp>
        <stp>[Fixed Income  Prices 2004-2009.xlsx]TIPS!R455C32</stp>
        <tr r="AF455" s="1"/>
      </tp>
      <tp>
        <v>1.0949899999999999</v>
        <stp/>
        <stp>##V3_BDHV12</stp>
        <stp>9128277J5 Govt</stp>
        <stp>IDX_RATIO</stp>
        <stp>7/27/2005</stp>
        <stp>7/27/2005</stp>
        <stp>[Fixed Income  Prices 2004-2009.xlsx]TIPS!R267C36</stp>
        <tr r="AJ267" s="1"/>
      </tp>
      <tp>
        <v>1.0623400000000001</v>
        <stp/>
        <stp>##V3_BDHV12</stp>
        <stp>912828DH0 Govt</stp>
        <stp>IDX_RATIO</stp>
        <stp>4/13/2007</stp>
        <stp>4/13/2007</stp>
        <stp>[Fixed Income  Prices 2004-2009.xlsx]TIPS!R588C68</stp>
        <tr r="BP588" s="1"/>
      </tp>
      <tp>
        <v>1.0582799999999999</v>
        <stp/>
        <stp>##V3_BDHV12</stp>
        <stp>912828FB1 Govt</stp>
        <stp>IDX_RATIO</stp>
        <stp>2/26/2008</stp>
        <stp>2/26/2008</stp>
        <stp>[Fixed Income  Prices 2004-2009.xlsx]TIPS!R485C32</stp>
        <tr r="AF485" s="1"/>
      </tp>
      <tp>
        <v>1.13307</v>
        <stp/>
        <stp>##V3_BDHV12</stp>
        <stp>912828BD1 Govt</stp>
        <stp>IDX_RATIO</stp>
        <stp>8/13/2007</stp>
        <stp>8/13/2007</stp>
        <stp>[Fixed Income  Prices 2004-2009.xlsx]TIPS!R799C52</stp>
        <tr r="AZ799" s="1"/>
      </tp>
      <tp>
        <v>1.05444</v>
        <stp/>
        <stp>##V3_BDHV12</stp>
        <stp>912828GD6 Govt</stp>
        <stp>IDX_RATIO</stp>
        <stp>5/28/2009</stp>
        <stp>5/28/2009</stp>
        <stp>[Fixed Income  Prices 2004-2009.xlsx]TIPS!R625C84</stp>
        <tr r="CF625" s="1"/>
      </tp>
      <tp>
        <v>1.1369799999999999</v>
        <stp/>
        <stp>##V3_BDHV12</stp>
        <stp>9128277J5 Govt</stp>
        <stp>IDX_RATIO</stp>
        <stp>7/13/2006</stp>
        <stp>7/13/2006</stp>
        <stp>[Fixed Income  Prices 2004-2009.xlsx]TIPS!R517C36</stp>
        <tr r="AJ517" s="1"/>
      </tp>
      <tp>
        <v>1.10582</v>
        <stp/>
        <stp>##V3_BDHV12</stp>
        <stp>912828BD1 Govt</stp>
        <stp>IDX_RATIO</stp>
        <stp>9/11/2006</stp>
        <stp>9/11/2006</stp>
        <stp>[Fixed Income  Prices 2004-2009.xlsx]TIPS!R559C52</stp>
        <tr r="AZ559" s="1"/>
      </tp>
      <tp>
        <v>1.0110699999999999</v>
        <stp/>
        <stp>##V3_BDHV12</stp>
        <stp>912828DH0 Govt</stp>
        <stp>IDX_RATIO</stp>
        <stp>5/27/2005</stp>
        <stp>5/27/2005</stp>
        <stp>[Fixed Income  Prices 2004-2009.xlsx]TIPS!R100C68</stp>
        <tr r="BP100" s="1"/>
      </tp>
      <tp>
        <v>1.15279</v>
        <stp/>
        <stp>##V3_BDHV12</stp>
        <stp>9128277J5 Govt</stp>
        <stp>IDX_RATIO</stp>
        <stp>5/21/2007</stp>
        <stp>5/21/2007</stp>
        <stp>[Fixed Income  Prices 2004-2009.xlsx]TIPS!R739C36</stp>
        <tr r="AJ739" s="1"/>
      </tp>
      <tp>
        <v>1.01596</v>
        <stp/>
        <stp>##V3_BDHV12</stp>
        <stp>912828DH0 Govt</stp>
        <stp>IDX_RATIO</stp>
        <stp>6/17/2005</stp>
        <stp>6/17/2005</stp>
        <stp>[Fixed Income  Prices 2004-2009.xlsx]TIPS!R114C68</stp>
        <tr r="BP114" s="1"/>
      </tp>
      <tp>
        <v>1.0627200000000001</v>
        <stp/>
        <stp>##V3_BDHV12</stp>
        <stp>912828FB1 Govt</stp>
        <stp>IDX_RATIO</stp>
        <stp>3/25/2009</stp>
        <stp>3/25/2009</stp>
        <stp>[Fixed Income  Prices 2004-2009.xlsx]TIPS!R766C32</stp>
        <tr r="AF766" s="1"/>
      </tp>
      <tp>
        <v>1.159</v>
        <stp/>
        <stp>##V3_BDHV12</stp>
        <stp>9128277J5 Govt</stp>
        <stp>IDX_RATIO</stp>
        <stp>6/11/2007</stp>
        <stp>6/11/2007</stp>
        <stp>[Fixed Income  Prices 2004-2009.xlsx]TIPS!R754C36</stp>
        <tr r="AJ754" s="1"/>
      </tp>
      <tp>
        <v>1.06324</v>
        <stp/>
        <stp>##V3_BDHV12</stp>
        <stp>912828BD1 Govt</stp>
        <stp>IDX_RATIO</stp>
        <stp>9/27/2005</stp>
        <stp>9/27/2005</stp>
        <stp>[Fixed Income  Prices 2004-2009.xlsx]TIPS!R311C52</stp>
        <tr r="AZ311" s="1"/>
      </tp>
      <tp>
        <v>1.0802</v>
        <stp/>
        <stp>##V3_BDHV12</stp>
        <stp>912828EA4 Govt</stp>
        <stp>IDX_RATIO</stp>
        <stp>2/15/2008</stp>
        <stp>2/15/2008</stp>
        <stp>[Fixed Income  Prices 2004-2009.xlsx]TIPS!R679C72</stp>
        <tr r="BT679" s="1"/>
      </tp>
      <tp>
        <v>1.04321</v>
        <stp/>
        <stp>##V3_BDHV12</stp>
        <stp>912828DH0 Govt</stp>
        <stp>IDX_RATIO</stp>
        <stp>5/15/2006</stp>
        <stp>5/15/2006</stp>
        <stp>[Fixed Income  Prices 2004-2009.xlsx]TIPS!R349C68</stp>
        <tr r="BP349" s="1"/>
      </tp>
      <tp>
        <v>1.05626</v>
        <stp/>
        <stp>##V3_BDHV12</stp>
        <stp>912828GD6 Govt</stp>
        <stp>IDX_RATIO</stp>
        <stp>6/18/2009</stp>
        <stp>6/18/2009</stp>
        <stp>[Fixed Income  Prices 2004-2009.xlsx]TIPS!R640C84</stp>
        <tr r="CF640" s="1"/>
      </tp>
      <tp>
        <v>1.00112</v>
        <stp/>
        <stp>##V3_BDHV12</stp>
        <stp>912828FL9 Govt</stp>
        <stp>IDX_RATIO</stp>
        <stp>3/20/2007</stp>
        <stp>3/20/2007</stp>
        <stp>[Fixed Income  Prices 2004-2009.xlsx]TIPS!R183C80</stp>
        <tr r="CB183" s="1"/>
      </tp>
      <tp>
        <v>1.08138</v>
        <stp/>
        <stp>##V3_BDHV12</stp>
        <stp>912828AF7 Govt</stp>
        <stp>IDX_RATIO</stp>
        <stp>8/11/2005</stp>
        <stp>8/11/2005</stp>
        <stp>[Fixed Income  Prices 2004-2009.xlsx]TIPS!R278C44</stp>
        <tr r="AR278" s="1"/>
      </tp>
      <tp>
        <v>1.08649</v>
        <stp/>
        <stp>##V3_BDHV12</stp>
        <stp>912828DH0 Govt</stp>
        <stp>IDX_RATIO</stp>
        <stp>7/20/2007</stp>
        <stp>7/20/2007</stp>
        <stp>[Fixed Income  Prices 2004-2009.xlsx]TIPS!R658C68</stp>
        <tr r="BP658" s="1"/>
      </tp>
      <tp>
        <v>1.0556700000000001</v>
        <stp/>
        <stp>##V3_BDHV12</stp>
        <stp>912828FB1 Govt</stp>
        <stp>IDX_RATIO</stp>
        <stp>1/16/2008</stp>
        <stp>1/16/2008</stp>
        <stp>[Fixed Income  Prices 2004-2009.xlsx]TIPS!R456C32</stp>
        <tr r="AF456" s="1"/>
      </tp>
      <tp>
        <v>1.07911</v>
        <stp/>
        <stp>##V3_BDHV12</stp>
        <stp>912828EA4 Govt</stp>
        <stp>IDX_RATIO</stp>
        <stp>1/25/2008</stp>
        <stp>1/25/2008</stp>
        <stp>[Fixed Income  Prices 2004-2009.xlsx]TIPS!R664C72</stp>
        <tr r="BT664" s="1"/>
      </tp>
      <tp>
        <v>1.0621499999999999</v>
        <stp/>
        <stp>##V3_BDHV12</stp>
        <stp>912828DH0 Govt</stp>
        <stp>IDX_RATIO</stp>
        <stp>4/12/2007</stp>
        <stp>4/12/2007</stp>
        <stp>[Fixed Income  Prices 2004-2009.xlsx]TIPS!R587C68</stp>
        <tr r="BP587" s="1"/>
      </tp>
      <tp>
        <v>1.05826</v>
        <stp/>
        <stp>##V3_BDHV12</stp>
        <stp>912828FB1 Govt</stp>
        <stp>IDX_RATIO</stp>
        <stp>2/27/2008</stp>
        <stp>2/27/2008</stp>
        <stp>[Fixed Income  Prices 2004-2009.xlsx]TIPS!R486C32</stp>
        <tr r="AF486" s="1"/>
      </tp>
      <tp>
        <v>1.0545199999999999</v>
        <stp/>
        <stp>##V3_BDHV12</stp>
        <stp>912828GD6 Govt</stp>
        <stp>IDX_RATIO</stp>
        <stp>5/29/2009</stp>
        <stp>5/29/2009</stp>
        <stp>[Fixed Income  Prices 2004-2009.xlsx]TIPS!R626C84</stp>
        <tr r="CF626" s="1"/>
      </tp>
      <tp>
        <v>1.1368</v>
        <stp/>
        <stp>##V3_BDHV12</stp>
        <stp>9128277J5 Govt</stp>
        <stp>IDX_RATIO</stp>
        <stp>7/12/2006</stp>
        <stp>7/12/2006</stp>
        <stp>[Fixed Income  Prices 2004-2009.xlsx]TIPS!R516C36</stp>
        <tr r="AJ516" s="1"/>
      </tp>
      <tp>
        <v>1.0157400000000001</v>
        <stp/>
        <stp>##V3_BDHV12</stp>
        <stp>912828DH0 Govt</stp>
        <stp>IDX_RATIO</stp>
        <stp>6/16/2005</stp>
        <stp>6/16/2005</stp>
        <stp>[Fixed Income  Prices 2004-2009.xlsx]TIPS!R113C68</stp>
        <tr r="BP113" s="1"/>
      </tp>
      <tp>
        <v>1.14585</v>
        <stp/>
        <stp>##V3_BDHV12</stp>
        <stp>9128277J5 Govt</stp>
        <stp>IDX_RATIO</stp>
        <stp>4/30/2007</stp>
        <stp>4/30/2007</stp>
        <stp>[Fixed Income  Prices 2004-2009.xlsx]TIPS!R724C36</stp>
        <tr r="AJ724" s="1"/>
      </tp>
      <tp>
        <v>1.06257</v>
        <stp/>
        <stp>##V3_BDHV12</stp>
        <stp>912828FB1 Govt</stp>
        <stp>IDX_RATIO</stp>
        <stp>3/24/2009</stp>
        <stp>3/24/2009</stp>
        <stp>[Fixed Income  Prices 2004-2009.xlsx]TIPS!R765C32</stp>
        <tr r="AF765" s="1"/>
      </tp>
      <tp>
        <v>1.06308</v>
        <stp/>
        <stp>##V3_BDHV12</stp>
        <stp>912828BD1 Govt</stp>
        <stp>IDX_RATIO</stp>
        <stp>9/26/2005</stp>
        <stp>9/26/2005</stp>
        <stp>[Fixed Income  Prices 2004-2009.xlsx]TIPS!R310C52</stp>
        <tr r="AZ310" s="1"/>
      </tp>
      <tp>
        <v>1.08022</v>
        <stp/>
        <stp>##V3_BDHV12</stp>
        <stp>912828EA4 Govt</stp>
        <stp>IDX_RATIO</stp>
        <stp>2/14/2008</stp>
        <stp>2/14/2008</stp>
        <stp>[Fixed Income  Prices 2004-2009.xlsx]TIPS!R678C72</stp>
        <tr r="BT678" s="1"/>
      </tp>
      <tp>
        <v>1.0563499999999999</v>
        <stp/>
        <stp>##V3_BDHV12</stp>
        <stp>912828GD6 Govt</stp>
        <stp>IDX_RATIO</stp>
        <stp>6/19/2009</stp>
        <stp>6/19/2009</stp>
        <stp>[Fixed Income  Prices 2004-2009.xlsx]TIPS!R641C84</stp>
        <tr r="CF641" s="1"/>
      </tp>
      <tp>
        <v>1.00122</v>
        <stp/>
        <stp>##V3_BDHV12</stp>
        <stp>912828FL9 Govt</stp>
        <stp>IDX_RATIO</stp>
        <stp>3/21/2007</stp>
        <stp>3/21/2007</stp>
        <stp>[Fixed Income  Prices 2004-2009.xlsx]TIPS!R184C80</stp>
        <tr r="CB184" s="1"/>
      </tp>
      <tp>
        <v>1.0789</v>
        <stp/>
        <stp>##V3_BDHV12</stp>
        <stp>912828EA4 Govt</stp>
        <stp>IDX_RATIO</stp>
        <stp>1/24/2008</stp>
        <stp>1/24/2008</stp>
        <stp>[Fixed Income  Prices 2004-2009.xlsx]TIPS!R663C72</stp>
        <tr r="BT663" s="1"/>
      </tp>
      <tp>
        <v>1.0813600000000001</v>
        <stp/>
        <stp>##V3_BDHV12</stp>
        <stp>912828AF7 Govt</stp>
        <stp>IDX_RATIO</stp>
        <stp>8/10/2005</stp>
        <stp>8/10/2005</stp>
        <stp>[Fixed Income  Prices 2004-2009.xlsx]TIPS!R277C44</stp>
        <tr r="AR277" s="1"/>
      </tp>
      <tp>
        <v>1.0558700000000001</v>
        <stp/>
        <stp>##V3_BDHV12</stp>
        <stp>912828FB1 Govt</stp>
        <stp>IDX_RATIO</stp>
        <stp>1/17/2008</stp>
        <stp>1/17/2008</stp>
        <stp>[Fixed Income  Prices 2004-2009.xlsx]TIPS!R457C32</stp>
        <tr r="AF457" s="1"/>
      </tp>
      <tp>
        <v>1.09507</v>
        <stp/>
        <stp>##V3_BDHV12</stp>
        <stp>9128277J5 Govt</stp>
        <stp>IDX_RATIO</stp>
        <stp>7/25/2005</stp>
        <stp>7/25/2005</stp>
        <stp>[Fixed Income  Prices 2004-2009.xlsx]TIPS!R265C36</stp>
        <tr r="AJ265" s="1"/>
      </tp>
      <tp>
        <v>1.00847</v>
        <stp/>
        <stp>##V3_BDHV12</stp>
        <stp>912828CP3 Govt</stp>
        <stp>IDX_RATIO</stp>
        <stp>12/7/2004</stp>
        <stp>12/7/2004</stp>
        <stp>[Fixed Income  Prices 2004-2009.xlsx]TIPS!R102C64</stp>
        <tr r="BL102" s="1"/>
      </tp>
      <tp>
        <v>1.0083</v>
        <stp/>
        <stp>##V3_BDHV12</stp>
        <stp>912828CP3 Govt</stp>
        <stp>IDX_RATIO</stp>
        <stp>12/6/2004</stp>
        <stp>12/6/2004</stp>
        <stp>[Fixed Income  Prices 2004-2009.xlsx]TIPS!R101C64</stp>
        <tr r="BL101" s="1"/>
      </tp>
      <tp>
        <v>1.00779</v>
        <stp/>
        <stp>##V3_BDHV12</stp>
        <stp>912828CP3 Govt</stp>
        <stp>IDX_RATIO</stp>
        <stp>12/3/2004</stp>
        <stp>12/3/2004</stp>
        <stp>[Fixed Income  Prices 2004-2009.xlsx]TIPS!R100C64</stp>
        <tr r="BL100" s="1"/>
      </tp>
      <tp>
        <v>1.1701900000000001</v>
        <stp/>
        <stp>##V3_BDHV12</stp>
        <stp>9128276R8 Govt</stp>
        <stp>IDX_RATIO</stp>
        <stp>11/8/2006</stp>
        <stp>11/8/2006</stp>
        <stp>[Fixed Income  Prices 2004-2009.xlsx]TIPS!R601C28</stp>
        <tr r="AB601" s="1"/>
      </tp>
      <tp>
        <v>1.17</v>
        <stp/>
        <stp>##V3_BDHV12</stp>
        <stp>9128276R8 Govt</stp>
        <stp>IDX_RATIO</stp>
        <stp>11/9/2006</stp>
        <stp>11/9/2006</stp>
        <stp>[Fixed Income  Prices 2004-2009.xlsx]TIPS!R602C28</stp>
        <tr r="AB602" s="1"/>
      </tp>
      <tp>
        <v>1.1698299999999999</v>
        <stp/>
        <stp>##V3_BDHV12</stp>
        <stp>9128276R8 Govt</stp>
        <stp>IDX_RATIO</stp>
        <stp>10/9/2006</stp>
        <stp>10/9/2006</stp>
        <stp>[Fixed Income  Prices 2004-2009.xlsx]TIPS!R579C28</stp>
        <tr r="AB579" s="1"/>
      </tp>
      <tp>
        <v>1.1643600000000001</v>
        <stp/>
        <stp>##V3_BDHV12</stp>
        <stp>9128276R8 Govt</stp>
        <stp>IDX_RATIO</stp>
        <stp>12/8/2006</stp>
        <stp>12/8/2006</stp>
        <stp>[Fixed Income  Prices 2004-2009.xlsx]TIPS!R623C28</stp>
        <tr r="AB623" s="1"/>
      </tp>
      <tp>
        <v>1.16961</v>
        <stp/>
        <stp>##V3_BDHV12</stp>
        <stp>9128276R8 Govt</stp>
        <stp>IDX_RATIO</stp>
        <stp>10/6/2006</stp>
        <stp>10/6/2006</stp>
        <stp>[Fixed Income  Prices 2004-2009.xlsx]TIPS!R578C28</stp>
        <tr r="AB578" s="1"/>
      </tp>
      <tp>
        <v>1.1645699999999999</v>
        <stp/>
        <stp>##V3_BDHV12</stp>
        <stp>9128276R8 Govt</stp>
        <stp>IDX_RATIO</stp>
        <stp>12/7/2006</stp>
        <stp>12/7/2006</stp>
        <stp>[Fixed Income  Prices 2004-2009.xlsx]TIPS!R622C28</stp>
        <tr r="AB622" s="1"/>
      </tp>
      <tp>
        <v>1.17058</v>
        <stp/>
        <stp>##V3_BDHV12</stp>
        <stp>9128276R8 Govt</stp>
        <stp>IDX_RATIO</stp>
        <stp>11/6/2006</stp>
        <stp>11/6/2006</stp>
        <stp>[Fixed Income  Prices 2004-2009.xlsx]TIPS!R599C28</stp>
        <tr r="AB599" s="1"/>
      </tp>
      <tp>
        <v>1.1647700000000001</v>
        <stp/>
        <stp>##V3_BDHV12</stp>
        <stp>9128276R8 Govt</stp>
        <stp>IDX_RATIO</stp>
        <stp>12/6/2006</stp>
        <stp>12/6/2006</stp>
        <stp>[Fixed Income  Prices 2004-2009.xlsx]TIPS!R621C28</stp>
        <tr r="AB621" s="1"/>
      </tp>
      <tp>
        <v>1.1694599999999999</v>
        <stp/>
        <stp>##V3_BDHV12</stp>
        <stp>9128276R8 Govt</stp>
        <stp>IDX_RATIO</stp>
        <stp>10/4/2006</stp>
        <stp>10/4/2006</stp>
        <stp>[Fixed Income  Prices 2004-2009.xlsx]TIPS!R576C28</stp>
        <tr r="AB576" s="1"/>
      </tp>
      <tp>
        <v>1.1649700000000001</v>
        <stp/>
        <stp>##V3_BDHV12</stp>
        <stp>9128276R8 Govt</stp>
        <stp>IDX_RATIO</stp>
        <stp>12/5/2006</stp>
        <stp>12/5/2006</stp>
        <stp>[Fixed Income  Prices 2004-2009.xlsx]TIPS!R620C28</stp>
        <tr r="AB620" s="1"/>
      </tp>
      <tp>
        <v>1.16953</v>
        <stp/>
        <stp>##V3_BDHV12</stp>
        <stp>9128276R8 Govt</stp>
        <stp>IDX_RATIO</stp>
        <stp>10/5/2006</stp>
        <stp>10/5/2006</stp>
        <stp>[Fixed Income  Prices 2004-2009.xlsx]TIPS!R577C28</stp>
        <tr r="AB577" s="1"/>
      </tp>
      <tp>
        <v>1.1651799999999999</v>
        <stp/>
        <stp>##V3_BDHV12</stp>
        <stp>9128276R8 Govt</stp>
        <stp>IDX_RATIO</stp>
        <stp>12/4/2006</stp>
        <stp>12/4/2006</stp>
        <stp>[Fixed Income  Prices 2004-2009.xlsx]TIPS!R619C28</stp>
        <tr r="AB619" s="1"/>
      </tp>
      <tp>
        <v>1.17039</v>
        <stp/>
        <stp>##V3_BDHV12</stp>
        <stp>9128276R8 Govt</stp>
        <stp>IDX_RATIO</stp>
        <stp>11/7/2006</stp>
        <stp>11/7/2006</stp>
        <stp>[Fixed Income  Prices 2004-2009.xlsx]TIPS!R600C28</stp>
        <tr r="AB600" s="1"/>
      </tp>
      <tp>
        <v>1.1711499999999999</v>
        <stp/>
        <stp>##V3_BDHV12</stp>
        <stp>9128276R8 Govt</stp>
        <stp>IDX_RATIO</stp>
        <stp>11/3/2006</stp>
        <stp>11/3/2006</stp>
        <stp>[Fixed Income  Prices 2004-2009.xlsx]TIPS!R598C28</stp>
        <tr r="AB598" s="1"/>
      </tp>
      <tp>
        <v>1.1693100000000001</v>
        <stp/>
        <stp>##V3_BDHV12</stp>
        <stp>9128276R8 Govt</stp>
        <stp>IDX_RATIO</stp>
        <stp>10/2/2006</stp>
        <stp>10/2/2006</stp>
        <stp>[Fixed Income  Prices 2004-2009.xlsx]TIPS!R574C28</stp>
        <tr r="AB574" s="1"/>
      </tp>
      <tp>
        <v>1.17134</v>
        <stp/>
        <stp>##V3_BDHV12</stp>
        <stp>9128276R8 Govt</stp>
        <stp>IDX_RATIO</stp>
        <stp>11/2/2006</stp>
        <stp>11/2/2006</stp>
        <stp>[Fixed Income  Prices 2004-2009.xlsx]TIPS!R597C28</stp>
        <tr r="AB597" s="1"/>
      </tp>
      <tp>
        <v>1.1693899999999999</v>
        <stp/>
        <stp>##V3_BDHV12</stp>
        <stp>9128276R8 Govt</stp>
        <stp>IDX_RATIO</stp>
        <stp>10/3/2006</stp>
        <stp>10/3/2006</stp>
        <stp>[Fixed Income  Prices 2004-2009.xlsx]TIPS!R575C28</stp>
        <tr r="AB575" s="1"/>
      </tp>
      <tp>
        <v>1.17154</v>
        <stp/>
        <stp>##V3_BDHV12</stp>
        <stp>9128276R8 Govt</stp>
        <stp>IDX_RATIO</stp>
        <stp>11/1/2006</stp>
        <stp>11/1/2006</stp>
        <stp>[Fixed Income  Prices 2004-2009.xlsx]TIPS!R596C28</stp>
        <tr r="AB596" s="1"/>
      </tp>
      <tp>
        <v>1.00881</v>
        <stp/>
        <stp>##V3_BDHV12</stp>
        <stp>912828CP3 Govt</stp>
        <stp>IDX_RATIO</stp>
        <stp>12/9/2004</stp>
        <stp>12/9/2004</stp>
        <stp>[Fixed Income  Prices 2004-2009.xlsx]TIPS!R104C64</stp>
        <tr r="BL104" s="1"/>
      </tp>
      <tp>
        <v>1.1657899999999999</v>
        <stp/>
        <stp>##V3_BDHV12</stp>
        <stp>9128276R8 Govt</stp>
        <stp>IDX_RATIO</stp>
        <stp>12/1/2006</stp>
        <stp>12/1/2006</stp>
        <stp>[Fixed Income  Prices 2004-2009.xlsx]TIPS!R618C28</stp>
        <tr r="AB618" s="1"/>
      </tp>
      <tp>
        <v>1.00864</v>
        <stp/>
        <stp>##V3_BDHV12</stp>
        <stp>912828CP3 Govt</stp>
        <stp>IDX_RATIO</stp>
        <stp>12/8/2004</stp>
        <stp>12/8/2004</stp>
        <stp>[Fixed Income  Prices 2004-2009.xlsx]TIPS!R103C64</stp>
        <tr r="BL103" s="1"/>
      </tp>
      <tp>
        <v>0.98026999999999997</v>
        <stp/>
        <stp>##V3_BDHV12</stp>
        <stp>912828JX9 Govt</stp>
        <stp>IDX_RATIO</stp>
        <stp>3/9/2009</stp>
        <stp>3/9/2009</stp>
        <stp>[Fixed Income  Prices 2004-2009.xlsx]TIPS!R49C100</stp>
        <tr r="CV49" s="1"/>
      </tp>
      <tp>
        <v>0.97972000000000004</v>
        <stp/>
        <stp>##V3_BDHV12</stp>
        <stp>912828JX9 Govt</stp>
        <stp>IDX_RATIO</stp>
        <stp>3/5/2009</stp>
        <stp>3/5/2009</stp>
        <stp>[Fixed Income  Prices 2004-2009.xlsx]TIPS!R47C100</stp>
        <tr r="CV47" s="1"/>
      </tp>
      <tp>
        <v>0.97958000000000001</v>
        <stp/>
        <stp>##V3_BDHV12</stp>
        <stp>912828JX9 Govt</stp>
        <stp>IDX_RATIO</stp>
        <stp>3/4/2009</stp>
        <stp>3/4/2009</stp>
        <stp>[Fixed Income  Prices 2004-2009.xlsx]TIPS!R46C100</stp>
        <tr r="CV46" s="1"/>
      </tp>
      <tp>
        <v>0.97945000000000004</v>
        <stp/>
        <stp>##V3_BDHV12</stp>
        <stp>912828JX9 Govt</stp>
        <stp>IDX_RATIO</stp>
        <stp>3/3/2009</stp>
        <stp>3/3/2009</stp>
        <stp>[Fixed Income  Prices 2004-2009.xlsx]TIPS!R45C100</stp>
        <tr r="CV45" s="1"/>
      </tp>
      <tp>
        <v>0.97931000000000001</v>
        <stp/>
        <stp>##V3_BDHV12</stp>
        <stp>912828JX9 Govt</stp>
        <stp>IDX_RATIO</stp>
        <stp>3/2/2009</stp>
        <stp>3/2/2009</stp>
        <stp>[Fixed Income  Prices 2004-2009.xlsx]TIPS!R44C100</stp>
        <tr r="CV44" s="1"/>
      </tp>
      <tp>
        <v>0.97985999999999995</v>
        <stp/>
        <stp>##V3_BDHV12</stp>
        <stp>912828JX9 Govt</stp>
        <stp>IDX_RATIO</stp>
        <stp>3/6/2009</stp>
        <stp>3/6/2009</stp>
        <stp>[Fixed Income  Prices 2004-2009.xlsx]TIPS!R48C100</stp>
        <tr r="CV48" s="1"/>
      </tp>
      <tp>
        <v>0.99951000000000001</v>
        <stp/>
        <stp>##V3_BDHV12</stp>
        <stp>912810FS2 Govt</stp>
        <stp>IDX_RATIO</stp>
        <stp>4/7/2006</stp>
        <stp>4/7/2006</stp>
        <stp>[Fixed Income  Prices 2004-2009.xlsx]TIPS!R58C112</stp>
        <tr r="DH58" s="1"/>
      </tp>
      <tp>
        <v>0.99931000000000003</v>
        <stp/>
        <stp>##V3_BDHV12</stp>
        <stp>912810FS2 Govt</stp>
        <stp>IDX_RATIO</stp>
        <stp>4/4/2006</stp>
        <stp>4/4/2006</stp>
        <stp>[Fixed Income  Prices 2004-2009.xlsx]TIPS!R55C112</stp>
        <tr r="DH55" s="1"/>
      </tp>
      <tp>
        <v>0.99944</v>
        <stp/>
        <stp>##V3_BDHV12</stp>
        <stp>912810FS2 Govt</stp>
        <stp>IDX_RATIO</stp>
        <stp>4/6/2006</stp>
        <stp>4/6/2006</stp>
        <stp>[Fixed Income  Prices 2004-2009.xlsx]TIPS!R57C112</stp>
        <tr r="DH57" s="1"/>
      </tp>
      <tp>
        <v>0.99936999999999998</v>
        <stp/>
        <stp>##V3_BDHV12</stp>
        <stp>912810FS2 Govt</stp>
        <stp>IDX_RATIO</stp>
        <stp>4/5/2006</stp>
        <stp>4/5/2006</stp>
        <stp>[Fixed Income  Prices 2004-2009.xlsx]TIPS!R56C112</stp>
        <tr r="DH56" s="1"/>
      </tp>
      <tp>
        <v>0.99924000000000002</v>
        <stp/>
        <stp>##V3_BDHV12</stp>
        <stp>912810FS2 Govt</stp>
        <stp>IDX_RATIO</stp>
        <stp>4/3/2006</stp>
        <stp>4/3/2006</stp>
        <stp>[Fixed Income  Prices 2004-2009.xlsx]TIPS!R54C112</stp>
        <tr r="DH54" s="1"/>
      </tp>
      <tp>
        <v>1.0111699999999999</v>
        <stp/>
        <stp>##V3_BDHV12</stp>
        <stp>912810PS1 Govt</stp>
        <stp>IDX_RATIO</stp>
        <stp>5/8/2007</stp>
        <stp>5/8/2007</stp>
        <stp>[Fixed Income  Prices 2004-2009.xlsx]TIPS!R80C116</stp>
        <tr r="DL80" s="1"/>
      </tp>
      <tp>
        <v>1.0114700000000001</v>
        <stp/>
        <stp>##V3_BDHV12</stp>
        <stp>912810PS1 Govt</stp>
        <stp>IDX_RATIO</stp>
        <stp>5/9/2007</stp>
        <stp>5/9/2007</stp>
        <stp>[Fixed Income  Prices 2004-2009.xlsx]TIPS!R81C116</stp>
        <tr r="DL81" s="1"/>
      </tp>
      <tp>
        <v>1.0099899999999999</v>
        <stp/>
        <stp>##V3_BDHV12</stp>
        <stp>912810PS1 Govt</stp>
        <stp>IDX_RATIO</stp>
        <stp>5/4/2007</stp>
        <stp>5/4/2007</stp>
        <stp>[Fixed Income  Prices 2004-2009.xlsx]TIPS!R78C116</stp>
        <tr r="DL78" s="1"/>
      </tp>
      <tp>
        <v>1.01088</v>
        <stp/>
        <stp>##V3_BDHV12</stp>
        <stp>912810PS1 Govt</stp>
        <stp>IDX_RATIO</stp>
        <stp>5/7/2007</stp>
        <stp>5/7/2007</stp>
        <stp>[Fixed Income  Prices 2004-2009.xlsx]TIPS!R79C116</stp>
        <tr r="DL79" s="1"/>
      </tp>
      <tp>
        <v>1.00939</v>
        <stp/>
        <stp>##V3_BDHV12</stp>
        <stp>912810PS1 Govt</stp>
        <stp>IDX_RATIO</stp>
        <stp>5/2/2007</stp>
        <stp>5/2/2007</stp>
        <stp>[Fixed Income  Prices 2004-2009.xlsx]TIPS!R76C116</stp>
        <tr r="DL76" s="1"/>
      </tp>
      <tp>
        <v>1.00969</v>
        <stp/>
        <stp>##V3_BDHV12</stp>
        <stp>912810PS1 Govt</stp>
        <stp>IDX_RATIO</stp>
        <stp>5/3/2007</stp>
        <stp>5/3/2007</stp>
        <stp>[Fixed Income  Prices 2004-2009.xlsx]TIPS!R77C116</stp>
        <tr r="DL77" s="1"/>
      </tp>
      <tp>
        <v>1.0091000000000001</v>
        <stp/>
        <stp>##V3_BDHV12</stp>
        <stp>912810PS1 Govt</stp>
        <stp>IDX_RATIO</stp>
        <stp>5/1/2007</stp>
        <stp>5/1/2007</stp>
        <stp>[Fixed Income  Prices 2004-2009.xlsx]TIPS!R75C116</stp>
        <tr r="DL75" s="1"/>
      </tp>
      <tp t="s">
        <v>4/15/2013</v>
        <stp/>
        <stp>##V3_BDPV12</stp>
        <stp>912828HW3 Govt</stp>
        <stp>MATURITY</stp>
        <stp>[Fixed Income  Prices 2004-2009.xlsx]TIPS!R2C47</stp>
        <tr r="AU2" s="1"/>
      </tp>
      <tp t="s">
        <v>7/15/2014</v>
        <stp/>
        <stp>##V3_BDPV12</stp>
        <stp>912828CP3 Govt</stp>
        <stp>MATURITY</stp>
        <stp>[Fixed Income  Prices 2004-2009.xlsx]TIPS!R2C63</stp>
        <tr r="BK2" s="1"/>
      </tp>
      <tp t="s">
        <v>1/15/2016</v>
        <stp/>
        <stp>##V3_BDPV12</stp>
        <stp>912828ET3 Govt</stp>
        <stp>MATURITY</stp>
        <stp>[Fixed Income  Prices 2004-2009.xlsx]TIPS!R2C75</stp>
        <tr r="BW2" s="1"/>
      </tp>
      <tp t="e">
        <v>#N/A</v>
        <stp/>
        <stp>##V3_BDHV12</stp>
        <stp>912833DB Govt</stp>
        <stp>YLD_YTM_ASK</stp>
        <stp>20060113</stp>
        <stp>20060414</stp>
        <stp>[Fixed Income  Prices 2004-2009.xlsx]STRIP Yield Curve!R189C7</stp>
        <stp>Days=N</stp>
        <stp>Fill=B</stp>
        <stp>Sort=D</stp>
        <stp>Per=cW</stp>
        <stp>Dts=H</stp>
        <stp>cols=1;rows=14</stp>
        <tr r="G189" s="4"/>
      </tp>
      <tp t="s">
        <v>1/15/2018</v>
        <stp/>
        <stp>##V3_BDPV12</stp>
        <stp>912828HN3 Govt</stp>
        <stp>MATURITY</stp>
        <stp>[Fixed Income  Prices 2004-2009.xlsx]TIPS!R2C91</stp>
        <tr r="CM2" s="1"/>
      </tp>
      <tp t="e">
        <v>#N/A</v>
        <stp/>
        <stp>##V3_BDHV12</stp>
        <stp>912833GB Govt</stp>
        <stp>YLD_YTM_ASK</stp>
        <stp>20041119</stp>
        <stp>20050121</stp>
        <stp>[Fixed Income  Prices 2004-2009.xlsx]STRIP Yield Curve!R253C4</stp>
        <stp>Days=N</stp>
        <stp>Fill=B</stp>
        <stp>Sort=D</stp>
        <stp>Per=cW</stp>
        <stp>Dts=H</stp>
        <stp>cols=1;rows=10</stp>
        <tr r="D253" s="4"/>
      </tp>
      <tp>
        <v>1.1261099999999999</v>
        <stp/>
        <stp>##V3_BDHV12</stp>
        <stp>912810FR4 Govt</stp>
        <stp>IDX_RATIO</stp>
        <stp>2/3/2009</stp>
        <stp>2/3/2009</stp>
        <stp>[Fixed Income  Prices 2004-2009.xlsx]TIPS!R1182C108</stp>
        <tr r="DD1182" s="1"/>
      </tp>
      <tp>
        <v>1.14428</v>
        <stp/>
        <stp>##V3_BDHV12</stp>
        <stp>912810FR4 Govt</stp>
        <stp>IDX_RATIO</stp>
        <stp>9/1/2009</stp>
        <stp>9/1/2009</stp>
        <stp>[Fixed Income  Prices 2004-2009.xlsx]TIPS!R1332C108</stp>
        <tr r="DD1332" s="1"/>
      </tp>
      <tp>
        <v>1.1330199999999999</v>
        <stp/>
        <stp>##V3_BDHV12</stp>
        <stp>912810FR4 Govt</stp>
        <stp>IDX_RATIO</stp>
        <stp>6/2/2008</stp>
        <stp>6/2/2008</stp>
        <stp>[Fixed Income  Prices 2004-2009.xlsx]TIPS!R1006C108</stp>
        <tr r="DD1006" s="1"/>
      </tp>
      <tp>
        <v>1.1399699999999999</v>
        <stp/>
        <stp>##V3_BDHV12</stp>
        <stp>912810FR4 Govt</stp>
        <stp>IDX_RATIO</stp>
        <stp>7/2/2008</stp>
        <stp>7/2/2008</stp>
        <stp>[Fixed Income  Prices 2004-2009.xlsx]TIPS!R1028C108</stp>
        <tr r="DD1028" s="1"/>
      </tp>
      <tp>
        <v>1.1610499999999999</v>
        <stp/>
        <stp>##V3_BDHV12</stp>
        <stp>912810FR4 Govt</stp>
        <stp>IDX_RATIO</stp>
        <stp>9/2/2008</stp>
        <stp>9/2/2008</stp>
        <stp>[Fixed Income  Prices 2004-2009.xlsx]TIPS!R1072C108</stp>
        <tr r="DD1072" s="1"/>
      </tp>
      <tp>
        <v>1.0185299999999999</v>
        <stp/>
        <stp>##V3_BDHV12</stp>
        <stp>912828DH0 Govt</stp>
        <stp>IDX_RATIO</stp>
        <stp>7/19/2005</stp>
        <stp>7/19/2005</stp>
        <stp>[Fixed Income  Prices 2004-2009.xlsx]TIPS!R136C68</stp>
        <tr r="BP136" s="1"/>
      </tp>
      <tp>
        <v>1.0330699999999999</v>
        <stp/>
        <stp>##V3_BDHV12</stp>
        <stp>912828GD6 Govt</stp>
        <stp>IDX_RATIO</stp>
        <stp>9/11/2007</stp>
        <stp>9/11/2007</stp>
        <stp>[Fixed Income  Prices 2004-2009.xlsx]TIPS!R178C84</stp>
        <tr r="CF178" s="1"/>
      </tp>
      <tp>
        <v>1.0613999999999999</v>
        <stp/>
        <stp>##V3_BDHV12</stp>
        <stp>912828GD6 Govt</stp>
        <stp>IDX_RATIO</stp>
        <stp>6/13/2008</stp>
        <stp>6/13/2008</stp>
        <stp>[Fixed Income  Prices 2004-2009.xlsx]TIPS!R376C84</stp>
        <tr r="CF376" s="1"/>
      </tp>
      <tp>
        <v>1.05888</v>
        <stp/>
        <stp>##V3_BDHV12</stp>
        <stp>912828GD6 Govt</stp>
        <stp>IDX_RATIO</stp>
        <stp>7/16/2009</stp>
        <stp>7/16/2009</stp>
        <stp>[Fixed Income  Prices 2004-2009.xlsx]TIPS!R660C84</stp>
        <tr r="CF660" s="1"/>
      </tp>
      <tp>
        <v>1.05619</v>
        <stp/>
        <stp>##V3_BDHV12</stp>
        <stp>912828GD6 Govt</stp>
        <stp>IDX_RATIO</stp>
        <stp>5/23/2008</stp>
        <stp>5/23/2008</stp>
        <stp>[Fixed Income  Prices 2004-2009.xlsx]TIPS!R361C84</stp>
        <tr r="CF361" s="1"/>
      </tp>
      <tp>
        <v>1.13148</v>
        <stp/>
        <stp>##V3_BDHV12</stp>
        <stp>912828AF7 Govt</stp>
        <stp>IDX_RATIO</stp>
        <stp>9/28/2006</stp>
        <stp>9/28/2006</stp>
        <stp>[Fixed Income  Prices 2004-2009.xlsx]TIPS!R572C44</stp>
        <tr r="AR572" s="1"/>
      </tp>
      <tp>
        <v>1.1754500000000001</v>
        <stp/>
        <stp>##V3_BDHV12</stp>
        <stp>912828AF7 Govt</stp>
        <stp>IDX_RATIO</stp>
        <stp>4/14/2008</stp>
        <stp>4/14/2008</stp>
        <stp>[Fixed Income  Prices 2004-2009.xlsx]TIPS!R973C44</stp>
        <tr r="AR973" s="1"/>
      </tp>
      <tp>
        <v>1.1343099999999999</v>
        <stp/>
        <stp>##V3_BDHV12</stp>
        <stp>912828BD1 Govt</stp>
        <stp>IDX_RATIO</stp>
        <stp>9/12/2007</stp>
        <stp>9/12/2007</stp>
        <stp>[Fixed Income  Prices 2004-2009.xlsx]TIPS!R821C52</stp>
        <tr r="AZ821" s="1"/>
      </tp>
      <tp>
        <v>1.05894</v>
        <stp/>
        <stp>##V3_BDHV12</stp>
        <stp>912828BD1 Govt</stp>
        <stp>IDX_RATIO</stp>
        <stp>8/29/2005</stp>
        <stp>8/29/2005</stp>
        <stp>[Fixed Income  Prices 2004-2009.xlsx]TIPS!R290C52</stp>
        <tr r="AZ290" s="1"/>
      </tp>
      <tp>
        <v>1.01857</v>
        <stp/>
        <stp>##V3_BDHV12</stp>
        <stp>912828DH0 Govt</stp>
        <stp>IDX_RATIO</stp>
        <stp>7/18/2005</stp>
        <stp>7/18/2005</stp>
        <stp>[Fixed Income  Prices 2004-2009.xlsx]TIPS!R135C68</stp>
        <tr r="BP135" s="1"/>
      </tp>
      <tp>
        <v>1.15822</v>
        <stp/>
        <stp>##V3_BDHV12</stp>
        <stp>912828AF7 Govt</stp>
        <stp>IDX_RATIO</stp>
        <stp>8/24/2007</stp>
        <stp>8/24/2007</stp>
        <stp>[Fixed Income  Prices 2004-2009.xlsx]TIPS!R808C44</stp>
        <tr r="AR808" s="1"/>
      </tp>
      <tp>
        <v>0.98587000000000002</v>
        <stp/>
        <stp>##V3_BDHV12</stp>
        <stp>912828JE1 Govt</stp>
        <stp>IDX_RATIO</stp>
        <stp>5/25/2009</stp>
        <stp>5/25/2009</stp>
        <stp>[Fixed Income  Prices 2004-2009.xlsx]TIPS!R231C96</stp>
        <tr r="CR231" s="1"/>
      </tp>
      <tp>
        <v>1.0515099999999999</v>
        <stp/>
        <stp>##V3_BDHV12</stp>
        <stp>912828GD6 Govt</stp>
        <stp>IDX_RATIO</stp>
        <stp>4/27/2009</stp>
        <stp>4/27/2009</stp>
        <stp>[Fixed Income  Prices 2004-2009.xlsx]TIPS!R602C84</stp>
        <tr r="CF602" s="1"/>
      </tp>
      <tp>
        <v>1.06277</v>
        <stp/>
        <stp>##V3_BDHV12</stp>
        <stp>912828FB1 Govt</stp>
        <stp>IDX_RATIO</stp>
        <stp>3/28/2008</stp>
        <stp>3/28/2008</stp>
        <stp>[Fixed Income  Prices 2004-2009.xlsx]TIPS!R508C32</stp>
        <tr r="AF508" s="1"/>
      </tp>
      <tp>
        <v>0.98755999999999999</v>
        <stp/>
        <stp>##V3_BDHV12</stp>
        <stp>912828JE1 Govt</stp>
        <stp>IDX_RATIO</stp>
        <stp>6/15/2009</stp>
        <stp>6/15/2009</stp>
        <stp>[Fixed Income  Prices 2004-2009.xlsx]TIPS!R246C96</stp>
        <tr r="CR246" s="1"/>
      </tp>
      <tp>
        <v>1.06118</v>
        <stp/>
        <stp>##V3_BDHV12</stp>
        <stp>912828GD6 Govt</stp>
        <stp>IDX_RATIO</stp>
        <stp>6/12/2008</stp>
        <stp>6/12/2008</stp>
        <stp>[Fixed Income  Prices 2004-2009.xlsx]TIPS!R375C84</stp>
        <tr r="CF375" s="1"/>
      </tp>
      <tp>
        <v>1.03308</v>
        <stp/>
        <stp>##V3_BDHV12</stp>
        <stp>912828GD6 Govt</stp>
        <stp>IDX_RATIO</stp>
        <stp>9/10/2007</stp>
        <stp>9/10/2007</stp>
        <stp>[Fixed Income  Prices 2004-2009.xlsx]TIPS!R177C84</stp>
        <tr r="CF177" s="1"/>
      </tp>
      <tp>
        <v>1.05898</v>
        <stp/>
        <stp>##V3_BDHV12</stp>
        <stp>912828GD6 Govt</stp>
        <stp>IDX_RATIO</stp>
        <stp>7/17/2009</stp>
        <stp>7/17/2009</stp>
        <stp>[Fixed Income  Prices 2004-2009.xlsx]TIPS!R661C84</stp>
        <tr r="CF661" s="1"/>
      </tp>
      <tp>
        <v>1.05589</v>
        <stp/>
        <stp>##V3_BDHV12</stp>
        <stp>912828GD6 Govt</stp>
        <stp>IDX_RATIO</stp>
        <stp>5/22/2008</stp>
        <stp>5/22/2008</stp>
        <stp>[Fixed Income  Prices 2004-2009.xlsx]TIPS!R360C84</stp>
        <tr r="CF360" s="1"/>
      </tp>
      <tp>
        <v>1.1315900000000001</v>
        <stp/>
        <stp>##V3_BDHV12</stp>
        <stp>912828AF7 Govt</stp>
        <stp>IDX_RATIO</stp>
        <stp>9/29/2006</stp>
        <stp>9/29/2006</stp>
        <stp>[Fixed Income  Prices 2004-2009.xlsx]TIPS!R573C44</stp>
        <tr r="AR573" s="1"/>
      </tp>
      <tp>
        <v>1.1755599999999999</v>
        <stp/>
        <stp>##V3_BDHV12</stp>
        <stp>912828AF7 Govt</stp>
        <stp>IDX_RATIO</stp>
        <stp>4/15/2008</stp>
        <stp>4/15/2008</stp>
        <stp>[Fixed Income  Prices 2004-2009.xlsx]TIPS!R974C44</stp>
        <tr r="AR974" s="1"/>
      </tp>
      <tp>
        <v>1.1343000000000001</v>
        <stp/>
        <stp>##V3_BDHV12</stp>
        <stp>912828BD1 Govt</stp>
        <stp>IDX_RATIO</stp>
        <stp>9/13/2007</stp>
        <stp>9/13/2007</stp>
        <stp>[Fixed Income  Prices 2004-2009.xlsx]TIPS!R822C52</stp>
        <tr r="AZ822" s="1"/>
      </tp>
      <tp>
        <v>1.0330600000000001</v>
        <stp/>
        <stp>##V3_BDHV12</stp>
        <stp>912828GD6 Govt</stp>
        <stp>IDX_RATIO</stp>
        <stp>9/13/2007</stp>
        <stp>9/13/2007</stp>
        <stp>[Fixed Income  Prices 2004-2009.xlsx]TIPS!R180C84</stp>
        <tr r="CF180" s="1"/>
      </tp>
      <tp>
        <v>1.0397700000000001</v>
        <stp/>
        <stp>##V3_BDHV12</stp>
        <stp>912828DH0 Govt</stp>
        <stp>IDX_RATIO</stp>
        <stp>4/19/2006</stp>
        <stp>4/19/2006</stp>
        <stp>[Fixed Income  Prices 2004-2009.xlsx]TIPS!R331C68</stp>
        <tr r="BP331" s="1"/>
      </tp>
      <tp>
        <v>1.08277</v>
        <stp/>
        <stp>##V3_BDHV12</stp>
        <stp>912828EA4 Govt</stp>
        <stp>IDX_RATIO</stp>
        <stp>3/18/2008</stp>
        <stp>3/18/2008</stp>
        <stp>[Fixed Income  Prices 2004-2009.xlsx]TIPS!R701C72</stp>
        <tr r="BT701" s="1"/>
      </tp>
      <tp>
        <v>1.1584399999999999</v>
        <stp/>
        <stp>##V3_BDHV12</stp>
        <stp>912828AF7 Govt</stp>
        <stp>IDX_RATIO</stp>
        <stp>8/27/2007</stp>
        <stp>8/27/2007</stp>
        <stp>[Fixed Income  Prices 2004-2009.xlsx]TIPS!R809C44</stp>
        <tr r="AR809" s="1"/>
      </tp>
      <tp>
        <v>1.0848</v>
        <stp/>
        <stp>##V3_BDHV12</stp>
        <stp>9128277J5 Govt</stp>
        <stp>IDX_RATIO</stp>
        <stp>5/18/2005</stp>
        <stp>5/18/2005</stp>
        <stp>[Fixed Income  Prices 2004-2009.xlsx]TIPS!R218C36</stp>
        <tr r="AJ218" s="1"/>
      </tp>
      <tp>
        <v>1.09623</v>
        <stp/>
        <stp>##V3_BDHV12</stp>
        <stp>912828EA4 Govt</stp>
        <stp>IDX_RATIO</stp>
        <stp>1/26/2009</stp>
        <stp>1/26/2009</stp>
        <stp>[Fixed Income  Prices 2004-2009.xlsx]TIPS!R925C72</stp>
        <tr r="BT925" s="1"/>
      </tp>
      <tp>
        <v>1.0789900000000001</v>
        <stp/>
        <stp>##V3_BDHV12</stp>
        <stp>912828FB1 Govt</stp>
        <stp>IDX_RATIO</stp>
        <stp>1/19/2009</stp>
        <stp>1/19/2009</stp>
        <stp>[Fixed Income  Prices 2004-2009.xlsx]TIPS!R719C32</stp>
        <tr r="AF719" s="1"/>
      </tp>
      <tp>
        <v>0.98594000000000004</v>
        <stp/>
        <stp>##V3_BDHV12</stp>
        <stp>912828JE1 Govt</stp>
        <stp>IDX_RATIO</stp>
        <stp>5/26/2009</stp>
        <stp>5/26/2009</stp>
        <stp>[Fixed Income  Prices 2004-2009.xlsx]TIPS!R232C96</stp>
        <tr r="CR232" s="1"/>
      </tp>
      <tp>
        <v>1.0509900000000001</v>
        <stp/>
        <stp>##V3_BDHV12</stp>
        <stp>912828GD6 Govt</stp>
        <stp>IDX_RATIO</stp>
        <stp>4/24/2009</stp>
        <stp>4/24/2009</stp>
        <stp>[Fixed Income  Prices 2004-2009.xlsx]TIPS!R601C84</stp>
        <tr r="CF601" s="1"/>
      </tp>
      <tp>
        <v>1.1343300000000001</v>
        <stp/>
        <stp>##V3_BDHV12</stp>
        <stp>912828BD1 Govt</stp>
        <stp>IDX_RATIO</stp>
        <stp>9/10/2007</stp>
        <stp>9/10/2007</stp>
        <stp>[Fixed Income  Prices 2004-2009.xlsx]TIPS!R819C52</stp>
        <tr r="AZ819" s="1"/>
      </tp>
      <tp>
        <v>0.98763999999999996</v>
        <stp/>
        <stp>##V3_BDHV12</stp>
        <stp>912828JE1 Govt</stp>
        <stp>IDX_RATIO</stp>
        <stp>6/16/2009</stp>
        <stp>6/16/2009</stp>
        <stp>[Fixed Income  Prices 2004-2009.xlsx]TIPS!R247C96</stp>
        <tr r="CR247" s="1"/>
      </tp>
      <tp>
        <v>1.08605</v>
        <stp/>
        <stp>##V3_BDHV12</stp>
        <stp>912828EA4 Govt</stp>
        <stp>IDX_RATIO</stp>
        <stp>2/16/2009</stp>
        <stp>2/16/2009</stp>
        <stp>[Fixed Income  Prices 2004-2009.xlsx]TIPS!R940C72</stp>
        <tr r="BT940" s="1"/>
      </tp>
      <tp>
        <v>1.06097</v>
        <stp/>
        <stp>##V3_BDHV12</stp>
        <stp>912828GD6 Govt</stp>
        <stp>IDX_RATIO</stp>
        <stp>6/11/2008</stp>
        <stp>6/11/2008</stp>
        <stp>[Fixed Income  Prices 2004-2009.xlsx]TIPS!R374C84</stp>
        <tr r="CF374" s="1"/>
      </tp>
      <tp>
        <v>1.09521</v>
        <stp/>
        <stp>##V3_BDHV12</stp>
        <stp>9128277J5 Govt</stp>
        <stp>IDX_RATIO</stp>
        <stp>6/28/2005</stp>
        <stp>6/28/2005</stp>
        <stp>[Fixed Income  Prices 2004-2009.xlsx]TIPS!R246C36</stp>
        <tr r="AJ246" s="1"/>
      </tp>
      <tp>
        <v>1.1503700000000001</v>
        <stp/>
        <stp>##V3_BDHV12</stp>
        <stp>912828DH0 Govt</stp>
        <stp>IDX_RATIO</stp>
        <stp>9/23/2008</stp>
        <stp>9/23/2008</stp>
        <stp>[Fixed Income  Prices 2004-2009.xlsx]TIPS!R965C68</stp>
        <tr r="BP965" s="1"/>
      </tp>
      <tp>
        <v>1.0586800000000001</v>
        <stp/>
        <stp>##V3_BDHV12</stp>
        <stp>912828GD6 Govt</stp>
        <stp>IDX_RATIO</stp>
        <stp>7/14/2009</stp>
        <stp>7/14/2009</stp>
        <stp>[Fixed Income  Prices 2004-2009.xlsx]TIPS!R658C84</stp>
        <tr r="CF658" s="1"/>
      </tp>
      <tp>
        <v>1.0556000000000001</v>
        <stp/>
        <stp>##V3_BDHV12</stp>
        <stp>912828GD6 Govt</stp>
        <stp>IDX_RATIO</stp>
        <stp>5/21/2008</stp>
        <stp>5/21/2008</stp>
        <stp>[Fixed Income  Prices 2004-2009.xlsx]TIPS!R359C84</stp>
        <tr r="CF359" s="1"/>
      </tp>
      <tp>
        <v>1.1756800000000001</v>
        <stp/>
        <stp>##V3_BDHV12</stp>
        <stp>912828AF7 Govt</stp>
        <stp>IDX_RATIO</stp>
        <stp>4/16/2008</stp>
        <stp>4/16/2008</stp>
        <stp>[Fixed Income  Prices 2004-2009.xlsx]TIPS!R975C44</stp>
        <tr r="AR975" s="1"/>
      </tp>
      <tp>
        <v>1.15873</v>
        <stp/>
        <stp>##V3_BDHV12</stp>
        <stp>912828BD1 Govt</stp>
        <stp>IDX_RATIO</stp>
        <stp>5/20/2008</stp>
        <stp>5/20/2008</stp>
        <stp>[Fixed Income  Prices 2004-2009.xlsx]TIPS!R999C52</stp>
        <tr r="AZ999" s="1"/>
      </tp>
      <tp>
        <v>1.1525000000000001</v>
        <stp/>
        <stp>##V3_BDHV12</stp>
        <stp>912828BD1 Govt</stp>
        <stp>IDX_RATIO</stp>
        <stp>4/30/2008</stp>
        <stp>4/30/2008</stp>
        <stp>[Fixed Income  Prices 2004-2009.xlsx]TIPS!R985C52</stp>
        <tr r="AZ985" s="1"/>
      </tp>
      <tp>
        <v>1.08294</v>
        <stp/>
        <stp>##V3_BDHV12</stp>
        <stp>912828EA4 Govt</stp>
        <stp>IDX_RATIO</stp>
        <stp>3/19/2008</stp>
        <stp>3/19/2008</stp>
        <stp>[Fixed Income  Prices 2004-2009.xlsx]TIPS!R702C72</stp>
        <tr r="BT702" s="1"/>
      </tp>
      <tp>
        <v>1.0397099999999999</v>
        <stp/>
        <stp>##V3_BDHV12</stp>
        <stp>912828DH0 Govt</stp>
        <stp>IDX_RATIO</stp>
        <stp>4/18/2006</stp>
        <stp>4/18/2006</stp>
        <stp>[Fixed Income  Prices 2004-2009.xlsx]TIPS!R330C68</stp>
        <tr r="BP330" s="1"/>
      </tp>
      <tp>
        <v>1.08508</v>
        <stp/>
        <stp>##V3_BDHV12</stp>
        <stp>9128277J5 Govt</stp>
        <stp>IDX_RATIO</stp>
        <stp>5/19/2005</stp>
        <stp>5/19/2005</stp>
        <stp>[Fixed Income  Prices 2004-2009.xlsx]TIPS!R219C36</stp>
        <tr r="AJ219" s="1"/>
      </tp>
      <tp>
        <v>1.09554</v>
        <stp/>
        <stp>##V3_BDHV12</stp>
        <stp>912828EA4 Govt</stp>
        <stp>IDX_RATIO</stp>
        <stp>1/27/2009</stp>
        <stp>1/27/2009</stp>
        <stp>[Fixed Income  Prices 2004-2009.xlsx]TIPS!R926C72</stp>
        <tr r="BT926" s="1"/>
      </tp>
      <tp>
        <v>0.98602000000000001</v>
        <stp/>
        <stp>##V3_BDHV12</stp>
        <stp>912828JE1 Govt</stp>
        <stp>IDX_RATIO</stp>
        <stp>5/27/2009</stp>
        <stp>5/27/2009</stp>
        <stp>[Fixed Income  Prices 2004-2009.xlsx]TIPS!R233C96</stp>
        <tr r="CR233" s="1"/>
      </tp>
      <tp>
        <v>1.0330699999999999</v>
        <stp/>
        <stp>##V3_BDHV12</stp>
        <stp>912828GD6 Govt</stp>
        <stp>IDX_RATIO</stp>
        <stp>9/12/2007</stp>
        <stp>9/12/2007</stp>
        <stp>[Fixed Income  Prices 2004-2009.xlsx]TIPS!R179C84</stp>
        <tr r="CF179" s="1"/>
      </tp>
      <tp>
        <v>1.08565</v>
        <stp/>
        <stp>##V3_BDHV12</stp>
        <stp>912828EA4 Govt</stp>
        <stp>IDX_RATIO</stp>
        <stp>2/17/2009</stp>
        <stp>2/17/2009</stp>
        <stp>[Fixed Income  Prices 2004-2009.xlsx]TIPS!R941C72</stp>
        <tr r="BT941" s="1"/>
      </tp>
      <tp>
        <v>0.98772000000000004</v>
        <stp/>
        <stp>##V3_BDHV12</stp>
        <stp>912828JE1 Govt</stp>
        <stp>IDX_RATIO</stp>
        <stp>6/17/2009</stp>
        <stp>6/17/2009</stp>
        <stp>[Fixed Income  Prices 2004-2009.xlsx]TIPS!R248C96</stp>
        <tr r="CR248" s="1"/>
      </tp>
      <tp>
        <v>1.0607500000000001</v>
        <stp/>
        <stp>##V3_BDHV12</stp>
        <stp>912828GD6 Govt</stp>
        <stp>IDX_RATIO</stp>
        <stp>6/10/2008</stp>
        <stp>6/10/2008</stp>
        <stp>[Fixed Income  Prices 2004-2009.xlsx]TIPS!R373C84</stp>
        <tr r="CF373" s="1"/>
      </tp>
      <tp>
        <v>1.09545</v>
        <stp/>
        <stp>##V3_BDHV12</stp>
        <stp>9128277J5 Govt</stp>
        <stp>IDX_RATIO</stp>
        <stp>6/29/2005</stp>
        <stp>6/29/2005</stp>
        <stp>[Fixed Income  Prices 2004-2009.xlsx]TIPS!R247C36</stp>
        <tr r="AJ247" s="1"/>
      </tp>
      <tp>
        <v>1.1501699999999999</v>
        <stp/>
        <stp>##V3_BDHV12</stp>
        <stp>912828DH0 Govt</stp>
        <stp>IDX_RATIO</stp>
        <stp>9/22/2008</stp>
        <stp>9/22/2008</stp>
        <stp>[Fixed Income  Prices 2004-2009.xlsx]TIPS!R964C68</stp>
        <tr r="BP964" s="1"/>
      </tp>
      <tp>
        <v>1.0587800000000001</v>
        <stp/>
        <stp>##V3_BDHV12</stp>
        <stp>912828GD6 Govt</stp>
        <stp>IDX_RATIO</stp>
        <stp>7/15/2009</stp>
        <stp>7/15/2009</stp>
        <stp>[Fixed Income  Prices 2004-2009.xlsx]TIPS!R659C84</stp>
        <tr r="CF659" s="1"/>
      </tp>
      <tp>
        <v>1.05531</v>
        <stp/>
        <stp>##V3_BDHV12</stp>
        <stp>912828GD6 Govt</stp>
        <stp>IDX_RATIO</stp>
        <stp>5/20/2008</stp>
        <stp>5/20/2008</stp>
        <stp>[Fixed Income  Prices 2004-2009.xlsx]TIPS!R358C84</stp>
        <tr r="CF358" s="1"/>
      </tp>
      <tp>
        <v>1.1757900000000001</v>
        <stp/>
        <stp>##V3_BDHV12</stp>
        <stp>912828AF7 Govt</stp>
        <stp>IDX_RATIO</stp>
        <stp>4/17/2008</stp>
        <stp>4/17/2008</stp>
        <stp>[Fixed Income  Prices 2004-2009.xlsx]TIPS!R976C44</stp>
        <tr r="AR976" s="1"/>
      </tp>
      <tp>
        <v>1.13432</v>
        <stp/>
        <stp>##V3_BDHV12</stp>
        <stp>912828BD1 Govt</stp>
        <stp>IDX_RATIO</stp>
        <stp>9/11/2007</stp>
        <stp>9/11/2007</stp>
        <stp>[Fixed Income  Prices 2004-2009.xlsx]TIPS!R820C52</stp>
        <tr r="AZ820" s="1"/>
      </tp>
      <tp>
        <v>1.0496300000000001</v>
        <stp/>
        <stp>##V3_BDHV12</stp>
        <stp>912828GD6 Govt</stp>
        <stp>IDX_RATIO</stp>
        <stp>4/30/2008</stp>
        <stp>4/30/2008</stp>
        <stp>[Fixed Income  Prices 2004-2009.xlsx]TIPS!R344C84</stp>
        <tr r="CF344" s="1"/>
      </tp>
      <tp>
        <v>1.05047</v>
        <stp/>
        <stp>##V3_BDHV12</stp>
        <stp>912828GD6 Govt</stp>
        <stp>IDX_RATIO</stp>
        <stp>4/21/2009</stp>
        <stp>4/21/2009</stp>
        <stp>[Fixed Income  Prices 2004-2009.xlsx]TIPS!R598C84</stp>
        <tr r="CF598" s="1"/>
      </tp>
      <tp>
        <v>0.98385</v>
        <stp/>
        <stp>##V3_BDHV12</stp>
        <stp>912828JE1 Govt</stp>
        <stp>IDX_RATIO</stp>
        <stp>4/30/2009</stp>
        <stp>4/30/2009</stp>
        <stp>[Fixed Income  Prices 2004-2009.xlsx]TIPS!R214C96</stp>
        <tr r="CR214" s="1"/>
      </tp>
      <tp>
        <v>1.1579999999999999</v>
        <stp/>
        <stp>##V3_BDHV12</stp>
        <stp>912828AF7 Govt</stp>
        <stp>IDX_RATIO</stp>
        <stp>8/21/2007</stp>
        <stp>8/21/2007</stp>
        <stp>[Fixed Income  Prices 2004-2009.xlsx]TIPS!R805C44</stp>
        <tr r="AR805" s="1"/>
      </tp>
      <tp>
        <v>0.98548000000000002</v>
        <stp/>
        <stp>##V3_BDHV12</stp>
        <stp>912828JE1 Govt</stp>
        <stp>IDX_RATIO</stp>
        <stp>5/20/2009</stp>
        <stp>5/20/2009</stp>
        <stp>[Fixed Income  Prices 2004-2009.xlsx]TIPS!R228C96</stp>
        <tr r="CR228" s="1"/>
      </tp>
      <tp>
        <v>1.10036</v>
        <stp/>
        <stp>##V3_BDHV12</stp>
        <stp>912828EA4 Govt</stp>
        <stp>IDX_RATIO</stp>
        <stp>1/20/2009</stp>
        <stp>1/20/2009</stp>
        <stp>[Fixed Income  Prices 2004-2009.xlsx]TIPS!R921C72</stp>
        <tr r="BT921" s="1"/>
      </tp>
      <tp>
        <v>1.0598399999999999</v>
        <stp/>
        <stp>##V3_BDHV12</stp>
        <stp>912828DH0 Govt</stp>
        <stp>IDX_RATIO</stp>
        <stp>7/28/2006</stp>
        <stp>7/28/2006</stp>
        <stp>[Fixed Income  Prices 2004-2009.xlsx]TIPS!R403C68</stp>
        <tr r="BP403" s="1"/>
      </tp>
      <tp>
        <v>1.08847</v>
        <stp/>
        <stp>##V3_BDHV12</stp>
        <stp>912828EA4 Govt</stp>
        <stp>IDX_RATIO</stp>
        <stp>2/10/2009</stp>
        <stp>2/10/2009</stp>
        <stp>[Fixed Income  Prices 2004-2009.xlsx]TIPS!R936C72</stp>
        <tr r="BT936" s="1"/>
      </tp>
      <tp>
        <v>0.98714999999999997</v>
        <stp/>
        <stp>##V3_BDHV12</stp>
        <stp>912828JE1 Govt</stp>
        <stp>IDX_RATIO</stp>
        <stp>6/10/2009</stp>
        <stp>6/10/2009</stp>
        <stp>[Fixed Income  Prices 2004-2009.xlsx]TIPS!R243C96</stp>
        <tr r="CR243" s="1"/>
      </tp>
      <tp>
        <v>1.0622499999999999</v>
        <stp/>
        <stp>##V3_BDHV12</stp>
        <stp>912828GD6 Govt</stp>
        <stp>IDX_RATIO</stp>
        <stp>6/17/2008</stp>
        <stp>6/17/2008</stp>
        <stp>[Fixed Income  Prices 2004-2009.xlsx]TIPS!R378C84</stp>
        <tr r="CF378" s="1"/>
      </tp>
      <tp>
        <v>1.0573600000000001</v>
        <stp/>
        <stp>##V3_BDHV12</stp>
        <stp>912828GD6 Govt</stp>
        <stp>IDX_RATIO</stp>
        <stp>5/27/2008</stp>
        <stp>5/27/2008</stp>
        <stp>[Fixed Income  Prices 2004-2009.xlsx]TIPS!R363C84</stp>
        <tr r="CF363" s="1"/>
      </tp>
      <tp>
        <v>1.1507700000000001</v>
        <stp/>
        <stp>##V3_BDHV12</stp>
        <stp>912828DH0 Govt</stp>
        <stp>IDX_RATIO</stp>
        <stp>9/25/2008</stp>
        <stp>9/25/2008</stp>
        <stp>[Fixed Income  Prices 2004-2009.xlsx]TIPS!R967C68</stp>
        <tr r="BP967" s="1"/>
      </tp>
      <tp>
        <v>1.17499</v>
        <stp/>
        <stp>##V3_BDHV12</stp>
        <stp>912828AF7 Govt</stp>
        <stp>IDX_RATIO</stp>
        <stp>4/10/2008</stp>
        <stp>4/10/2008</stp>
        <stp>[Fixed Income  Prices 2004-2009.xlsx]TIPS!R971C44</stp>
        <tr r="AR971" s="1"/>
      </tp>
      <tp>
        <v>1.12463</v>
        <stp/>
        <stp>##V3_BDHV12</stp>
        <stp>9128277J5 Govt</stp>
        <stp>IDX_RATIO</stp>
        <stp>5/29/2006</stp>
        <stp>5/29/2006</stp>
        <stp>[Fixed Income  Prices 2004-2009.xlsx]TIPS!R484C36</stp>
        <tr r="AJ484" s="1"/>
      </tp>
      <tp>
        <v>1.13097</v>
        <stp/>
        <stp>##V3_BDHV12</stp>
        <stp>9128277J5 Govt</stp>
        <stp>IDX_RATIO</stp>
        <stp>6/19/2006</stp>
        <stp>6/19/2006</stp>
        <stp>[Fixed Income  Prices 2004-2009.xlsx]TIPS!R499C36</stp>
        <tr r="AJ499" s="1"/>
      </tp>
      <tp>
        <v>1.0503</v>
        <stp/>
        <stp>##V3_BDHV12</stp>
        <stp>912828GD6 Govt</stp>
        <stp>IDX_RATIO</stp>
        <stp>4/20/2009</stp>
        <stp>4/20/2009</stp>
        <stp>[Fixed Income  Prices 2004-2009.xlsx]TIPS!R597C84</stp>
        <tr r="CF597" s="1"/>
      </tp>
      <tp>
        <v>1.03305</v>
        <stp/>
        <stp>##V3_BDHV12</stp>
        <stp>912828GD6 Govt</stp>
        <stp>IDX_RATIO</stp>
        <stp>9/14/2007</stp>
        <stp>9/14/2007</stp>
        <stp>[Fixed Income  Prices 2004-2009.xlsx]TIPS!R181C84</stp>
        <tr r="CF181" s="1"/>
      </tp>
      <tp>
        <v>1.1579299999999999</v>
        <stp/>
        <stp>##V3_BDHV12</stp>
        <stp>912828AF7 Govt</stp>
        <stp>IDX_RATIO</stp>
        <stp>8/20/2007</stp>
        <stp>8/20/2007</stp>
        <stp>[Fixed Income  Prices 2004-2009.xlsx]TIPS!R804C44</stp>
        <tr r="AR804" s="1"/>
      </tp>
      <tp>
        <v>0.98555999999999999</v>
        <stp/>
        <stp>##V3_BDHV12</stp>
        <stp>912828JE1 Govt</stp>
        <stp>IDX_RATIO</stp>
        <stp>5/21/2009</stp>
        <stp>5/21/2009</stp>
        <stp>[Fixed Income  Prices 2004-2009.xlsx]TIPS!R229C96</stp>
        <tr r="CR229" s="1"/>
      </tp>
      <tp>
        <v>1.0996699999999999</v>
        <stp/>
        <stp>##V3_BDHV12</stp>
        <stp>912828EA4 Govt</stp>
        <stp>IDX_RATIO</stp>
        <stp>1/21/2009</stp>
        <stp>1/21/2009</stp>
        <stp>[Fixed Income  Prices 2004-2009.xlsx]TIPS!R922C72</stp>
        <tr r="BT922" s="1"/>
      </tp>
      <tp>
        <v>1.0880700000000001</v>
        <stp/>
        <stp>##V3_BDHV12</stp>
        <stp>912828EA4 Govt</stp>
        <stp>IDX_RATIO</stp>
        <stp>2/11/2009</stp>
        <stp>2/11/2009</stp>
        <stp>[Fixed Income  Prices 2004-2009.xlsx]TIPS!R937C72</stp>
        <tr r="BT937" s="1"/>
      </tp>
      <tp>
        <v>1.0508200000000001</v>
        <stp/>
        <stp>##V3_BDHV12</stp>
        <stp>912828GD6 Govt</stp>
        <stp>IDX_RATIO</stp>
        <stp>4/23/2009</stp>
        <stp>4/23/2009</stp>
        <stp>[Fixed Income  Prices 2004-2009.xlsx]TIPS!R600C84</stp>
        <tr r="CF600" s="1"/>
      </tp>
      <tp>
        <v>0.98723000000000005</v>
        <stp/>
        <stp>##V3_BDHV12</stp>
        <stp>912828JE1 Govt</stp>
        <stp>IDX_RATIO</stp>
        <stp>6/11/2009</stp>
        <stp>6/11/2009</stp>
        <stp>[Fixed Income  Prices 2004-2009.xlsx]TIPS!R244C96</stp>
        <tr r="CR244" s="1"/>
      </tp>
      <tp>
        <v>1.0620400000000001</v>
        <stp/>
        <stp>##V3_BDHV12</stp>
        <stp>912828GD6 Govt</stp>
        <stp>IDX_RATIO</stp>
        <stp>6/16/2008</stp>
        <stp>6/16/2008</stp>
        <stp>[Fixed Income  Prices 2004-2009.xlsx]TIPS!R377C84</stp>
        <tr r="CF377" s="1"/>
      </tp>
      <tp>
        <v>1.05707</v>
        <stp/>
        <stp>##V3_BDHV12</stp>
        <stp>912828GD6 Govt</stp>
        <stp>IDX_RATIO</stp>
        <stp>5/26/2008</stp>
        <stp>5/26/2008</stp>
        <stp>[Fixed Income  Prices 2004-2009.xlsx]TIPS!R362C84</stp>
        <tr r="CF362" s="1"/>
      </tp>
      <tp>
        <v>1.1505700000000001</v>
        <stp/>
        <stp>##V3_BDHV12</stp>
        <stp>912828DH0 Govt</stp>
        <stp>IDX_RATIO</stp>
        <stp>9/24/2008</stp>
        <stp>9/24/2008</stp>
        <stp>[Fixed Income  Prices 2004-2009.xlsx]TIPS!R966C68</stp>
        <tr r="BP966" s="1"/>
      </tp>
      <tp>
        <v>1.0585800000000001</v>
        <stp/>
        <stp>##V3_BDHV12</stp>
        <stp>912828GD6 Govt</stp>
        <stp>IDX_RATIO</stp>
        <stp>7/13/2009</stp>
        <stp>7/13/2009</stp>
        <stp>[Fixed Income  Prices 2004-2009.xlsx]TIPS!R657C84</stp>
        <tr r="CF657" s="1"/>
      </tp>
      <tp>
        <v>1.1751100000000001</v>
        <stp/>
        <stp>##V3_BDHV12</stp>
        <stp>912828AF7 Govt</stp>
        <stp>IDX_RATIO</stp>
        <stp>4/11/2008</stp>
        <stp>4/11/2008</stp>
        <stp>[Fixed Income  Prices 2004-2009.xlsx]TIPS!R972C44</stp>
        <tr r="AR972" s="1"/>
      </tp>
      <tp>
        <v>1.13426</v>
        <stp/>
        <stp>##V3_BDHV12</stp>
        <stp>912828BD1 Govt</stp>
        <stp>IDX_RATIO</stp>
        <stp>9/17/2007</stp>
        <stp>9/17/2007</stp>
        <stp>[Fixed Income  Prices 2004-2009.xlsx]TIPS!R824C52</stp>
        <tr r="AZ824" s="1"/>
      </tp>
      <tp>
        <v>1.0099</v>
        <stp/>
        <stp>##V3_BDHV12</stp>
        <stp>912828LA6 Govt</stp>
        <stp>IDX_RATIO</stp>
        <stp>10/19/2009</stp>
        <stp>10/19/2009</stp>
        <stp>[Fixed Income  Prices 2004-2009.xlsx]TIPS!R79C104</stp>
        <tr r="CZ79" s="1"/>
      </tp>
      <tp>
        <v>1.16814</v>
        <stp/>
        <stp>##V3_BDHV12</stp>
        <stp>9128277J5 Govt</stp>
        <stp>IDX_RATIO</stp>
        <stp>7/19/2007</stp>
        <stp>7/19/2007</stp>
        <stp>[Fixed Income  Prices 2004-2009.xlsx]TIPS!R782C36</stp>
        <tr r="AJ782" s="1"/>
      </tp>
      <tp>
        <v>0.99919999999999998</v>
        <stp/>
        <stp>##V3_BDHV12</stp>
        <stp>912828FL9 Govt</stp>
        <stp>IDX_RATIO</stp>
        <stp>2/28/2007</stp>
        <stp>2/28/2007</stp>
        <stp>[Fixed Income  Prices 2004-2009.xlsx]TIPS!R169C80</stp>
        <tr r="CB169" s="1"/>
      </tp>
      <tp>
        <v>0.99843000000000004</v>
        <stp/>
        <stp>##V3_BDHV12</stp>
        <stp>912828FL9 Govt</stp>
        <stp>IDX_RATIO</stp>
        <stp>1/18/2007</stp>
        <stp>1/18/2007</stp>
        <stp>[Fixed Income  Prices 2004-2009.xlsx]TIPS!R140C80</stp>
        <tr r="CB140" s="1"/>
      </tp>
      <tp>
        <v>1.03302</v>
        <stp/>
        <stp>##V3_BDHV12</stp>
        <stp>912828GD6 Govt</stp>
        <stp>IDX_RATIO</stp>
        <stp>9/17/2007</stp>
        <stp>9/17/2007</stp>
        <stp>[Fixed Income  Prices 2004-2009.xlsx]TIPS!R182C84</stp>
        <tr r="CF182" s="1"/>
      </tp>
      <tp>
        <v>1.15815</v>
        <stp/>
        <stp>##V3_BDHV12</stp>
        <stp>912828AF7 Govt</stp>
        <stp>IDX_RATIO</stp>
        <stp>8/23/2007</stp>
        <stp>8/23/2007</stp>
        <stp>[Fixed Income  Prices 2004-2009.xlsx]TIPS!R807C44</stp>
        <tr r="AR807" s="1"/>
      </tp>
      <tp>
        <v>1.07107</v>
        <stp/>
        <stp>##V3_BDHV12</stp>
        <stp>912828DH0 Govt</stp>
        <stp>IDX_RATIO</stp>
        <stp>5/18/2007</stp>
        <stp>5/18/2007</stp>
        <stp>[Fixed Income  Prices 2004-2009.xlsx]TIPS!R613C68</stp>
        <tr r="BP613" s="1"/>
      </tp>
      <tp>
        <v>1.0989800000000001</v>
        <stp/>
        <stp>##V3_BDHV12</stp>
        <stp>912828EA4 Govt</stp>
        <stp>IDX_RATIO</stp>
        <stp>1/22/2009</stp>
        <stp>1/22/2009</stp>
        <stp>[Fixed Income  Prices 2004-2009.xlsx]TIPS!R923C72</stp>
        <tr r="BT923" s="1"/>
      </tp>
      <tp>
        <v>0.98563999999999996</v>
        <stp/>
        <stp>##V3_BDHV12</stp>
        <stp>912828JE1 Govt</stp>
        <stp>IDX_RATIO</stp>
        <stp>5/22/2009</stp>
        <stp>5/22/2009</stp>
        <stp>[Fixed Income  Prices 2004-2009.xlsx]TIPS!R230C96</stp>
        <tr r="CR230" s="1"/>
      </tp>
      <tp>
        <v>1.0876699999999999</v>
        <stp/>
        <stp>##V3_BDHV12</stp>
        <stp>912828EA4 Govt</stp>
        <stp>IDX_RATIO</stp>
        <stp>2/12/2009</stp>
        <stp>2/12/2009</stp>
        <stp>[Fixed Income  Prices 2004-2009.xlsx]TIPS!R938C72</stp>
        <tr r="BT938" s="1"/>
      </tp>
      <tp>
        <v>0.98731000000000002</v>
        <stp/>
        <stp>##V3_BDHV12</stp>
        <stp>912828JE1 Govt</stp>
        <stp>IDX_RATIO</stp>
        <stp>6/12/2009</stp>
        <stp>6/12/2009</stp>
        <stp>[Fixed Income  Prices 2004-2009.xlsx]TIPS!R245C96</stp>
        <tr r="CR245" s="1"/>
      </tp>
      <tp>
        <v>1.05829</v>
        <stp/>
        <stp>##V3_BDHV12</stp>
        <stp>912828GD6 Govt</stp>
        <stp>IDX_RATIO</stp>
        <stp>7/10/2009</stp>
        <stp>7/10/2009</stp>
        <stp>[Fixed Income  Prices 2004-2009.xlsx]TIPS!R656C84</stp>
        <tr r="CF656" s="1"/>
      </tp>
      <tp>
        <v>1.0817399999999999</v>
        <stp/>
        <stp>##V3_BDHV12</stp>
        <stp>912828DH0 Govt</stp>
        <stp>IDX_RATIO</stp>
        <stp>6/28/2007</stp>
        <stp>6/28/2007</stp>
        <stp>[Fixed Income  Prices 2004-2009.xlsx]TIPS!R642C68</stp>
        <tr r="BP642" s="1"/>
      </tp>
      <tp>
        <v>1.13429</v>
        <stp/>
        <stp>##V3_BDHV12</stp>
        <stp>912828BD1 Govt</stp>
        <stp>IDX_RATIO</stp>
        <stp>9/14/2007</stp>
        <stp>9/14/2007</stp>
        <stp>[Fixed Income  Prices 2004-2009.xlsx]TIPS!R823C52</stp>
        <tr r="AZ823" s="1"/>
      </tp>
      <tp>
        <v>1.16791</v>
        <stp/>
        <stp>##V3_BDHV12</stp>
        <stp>9128277J5 Govt</stp>
        <stp>IDX_RATIO</stp>
        <stp>7/18/2007</stp>
        <stp>7/18/2007</stp>
        <stp>[Fixed Income  Prices 2004-2009.xlsx]TIPS!R781C36</stp>
        <tr r="AJ781" s="1"/>
      </tp>
      <tp>
        <v>1.0506500000000001</v>
        <stp/>
        <stp>##V3_BDHV12</stp>
        <stp>912828GD6 Govt</stp>
        <stp>IDX_RATIO</stp>
        <stp>4/22/2009</stp>
        <stp>4/22/2009</stp>
        <stp>[Fixed Income  Prices 2004-2009.xlsx]TIPS!R599C84</stp>
        <tr r="CF599" s="1"/>
      </tp>
      <tp>
        <v>0.99839</v>
        <stp/>
        <stp>##V3_BDHV12</stp>
        <stp>912828FL9 Govt</stp>
        <stp>IDX_RATIO</stp>
        <stp>1/19/2007</stp>
        <stp>1/19/2007</stp>
        <stp>[Fixed Income  Prices 2004-2009.xlsx]TIPS!R141C80</stp>
        <tr r="CB141" s="1"/>
      </tp>
      <tp>
        <v>1.10375</v>
        <stp/>
        <stp>##V3_BDHV12</stp>
        <stp>912828BD1 Govt</stp>
        <stp>IDX_RATIO</stp>
        <stp>8/18/2006</stp>
        <stp>8/18/2006</stp>
        <stp>[Fixed Income  Prices 2004-2009.xlsx]TIPS!R543C52</stp>
        <tr r="AZ543" s="1"/>
      </tp>
      <tp>
        <v>1.0847599999999999</v>
        <stp/>
        <stp>##V3_BDHV12</stp>
        <stp>912828AF7 Govt</stp>
        <stp>IDX_RATIO</stp>
        <stp>9/19/2005</stp>
        <stp>9/19/2005</stp>
        <stp>[Fixed Income  Prices 2004-2009.xlsx]TIPS!R305C44</stp>
        <tr r="AR305" s="1"/>
      </tp>
      <tp>
        <v>1.15808</v>
        <stp/>
        <stp>##V3_BDHV12</stp>
        <stp>912828AF7 Govt</stp>
        <stp>IDX_RATIO</stp>
        <stp>8/22/2007</stp>
        <stp>8/22/2007</stp>
        <stp>[Fixed Income  Prices 2004-2009.xlsx]TIPS!R806C44</stp>
        <tr r="AR806" s="1"/>
      </tp>
      <tp>
        <v>1.0983000000000001</v>
        <stp/>
        <stp>##V3_BDHV12</stp>
        <stp>912828EA4 Govt</stp>
        <stp>IDX_RATIO</stp>
        <stp>1/23/2009</stp>
        <stp>1/23/2009</stp>
        <stp>[Fixed Income  Prices 2004-2009.xlsx]TIPS!R924C72</stp>
        <tr r="BT924" s="1"/>
      </tp>
      <tp>
        <v>1.0872600000000001</v>
        <stp/>
        <stp>##V3_BDHV12</stp>
        <stp>912828EA4 Govt</stp>
        <stp>IDX_RATIO</stp>
        <stp>2/13/2009</stp>
        <stp>2/13/2009</stp>
        <stp>[Fixed Income  Prices 2004-2009.xlsx]TIPS!R939C72</stp>
        <tr r="BT939" s="1"/>
      </tp>
      <tp>
        <v>1.15097</v>
        <stp/>
        <stp>##V3_BDHV12</stp>
        <stp>912828DH0 Govt</stp>
        <stp>IDX_RATIO</stp>
        <stp>9/26/2008</stp>
        <stp>9/26/2008</stp>
        <stp>[Fixed Income  Prices 2004-2009.xlsx]TIPS!R968C68</stp>
        <tr r="BP968" s="1"/>
      </tp>
      <tp>
        <v>1.0819700000000001</v>
        <stp/>
        <stp>##V3_BDHV12</stp>
        <stp>912828DH0 Govt</stp>
        <stp>IDX_RATIO</stp>
        <stp>6/29/2007</stp>
        <stp>6/29/2007</stp>
        <stp>[Fixed Income  Prices 2004-2009.xlsx]TIPS!R643C68</stp>
        <tr r="BP643" s="1"/>
      </tp>
      <tp>
        <v>1.1236299999999999</v>
        <stp/>
        <stp>##V3_BDHV12</stp>
        <stp>9128277J5 Govt</stp>
        <stp>IDX_RATIO</stp>
        <stp>5/24/2006</stp>
        <stp>5/24/2006</stp>
        <stp>[Fixed Income  Prices 2004-2009.xlsx]TIPS!R481C36</stp>
        <tr r="AJ481" s="1"/>
      </tp>
      <tp>
        <v>1.1676800000000001</v>
        <stp/>
        <stp>##V3_BDHV12</stp>
        <stp>9128277J5 Govt</stp>
        <stp>IDX_RATIO</stp>
        <stp>7/17/2007</stp>
        <stp>7/17/2007</stp>
        <stp>[Fixed Income  Prices 2004-2009.xlsx]TIPS!R780C36</stp>
        <tr r="AJ780" s="1"/>
      </tp>
      <tp>
        <v>1.0819000000000001</v>
        <stp/>
        <stp>##V3_BDHV12</stp>
        <stp>912828EA4 Govt</stp>
        <stp>IDX_RATIO</stp>
        <stp>3/13/2008</stp>
        <stp>3/13/2008</stp>
        <stp>[Fixed Income  Prices 2004-2009.xlsx]TIPS!R698C72</stp>
        <tr r="BT698" s="1"/>
      </tp>
      <tp>
        <v>0.99909000000000003</v>
        <stp/>
        <stp>##V3_BDHV12</stp>
        <stp>912828FL9 Govt</stp>
        <stp>IDX_RATIO</stp>
        <stp>2/26/2007</stp>
        <stp>2/26/2007</stp>
        <stp>[Fixed Income  Prices 2004-2009.xlsx]TIPS!R167C80</stp>
        <tr r="CB167" s="1"/>
      </tp>
      <tp>
        <v>1.12937</v>
        <stp/>
        <stp>##V3_BDHV12</stp>
        <stp>9128277J5 Govt</stp>
        <stp>IDX_RATIO</stp>
        <stp>6/14/2006</stp>
        <stp>6/14/2006</stp>
        <stp>[Fixed Income  Prices 2004-2009.xlsx]TIPS!R496C36</stp>
        <tr r="AJ496" s="1"/>
      </tp>
      <tp>
        <v>1.0329999999999999</v>
        <stp/>
        <stp>##V3_BDHV12</stp>
        <stp>912828GD6 Govt</stp>
        <stp>IDX_RATIO</stp>
        <stp>9/19/2007</stp>
        <stp>9/19/2007</stp>
        <stp>[Fixed Income  Prices 2004-2009.xlsx]TIPS!R184C84</stp>
        <tr r="CF184" s="1"/>
      </tp>
      <tp>
        <v>0.99853000000000003</v>
        <stp/>
        <stp>##V3_BDHV12</stp>
        <stp>912828FL9 Govt</stp>
        <stp>IDX_RATIO</stp>
        <stp>1/16/2007</stp>
        <stp>1/16/2007</stp>
        <stp>[Fixed Income  Prices 2004-2009.xlsx]TIPS!R138C80</stp>
        <tr r="CB138" s="1"/>
      </tp>
      <tp>
        <v>1.0187999999999999</v>
        <stp/>
        <stp>##V3_BDHV12</stp>
        <stp>912828DH0 Govt</stp>
        <stp>IDX_RATIO</stp>
        <stp>7/11/2005</stp>
        <stp>7/11/2005</stp>
        <stp>[Fixed Income  Prices 2004-2009.xlsx]TIPS!R130C68</stp>
        <tr r="BP130" s="1"/>
      </tp>
      <tp>
        <v>1.08426</v>
        <stp/>
        <stp>##V3_BDHV12</stp>
        <stp>912828AF7 Govt</stp>
        <stp>IDX_RATIO</stp>
        <stp>9/16/2005</stp>
        <stp>9/16/2005</stp>
        <stp>[Fixed Income  Prices 2004-2009.xlsx]TIPS!R304C44</stp>
        <tr r="AR304" s="1"/>
      </tp>
      <tp>
        <v>1.0393600000000001</v>
        <stp/>
        <stp>##V3_BDHV12</stp>
        <stp>912828DH0 Govt</stp>
        <stp>IDX_RATIO</stp>
        <stp>4/13/2006</stp>
        <stp>4/13/2006</stp>
        <stp>[Fixed Income  Prices 2004-2009.xlsx]TIPS!R327C68</stp>
        <tr r="BP327" s="1"/>
      </tp>
      <tp>
        <v>1.10368</v>
        <stp/>
        <stp>##V3_BDHV12</stp>
        <stp>912828BD1 Govt</stp>
        <stp>IDX_RATIO</stp>
        <stp>8/17/2006</stp>
        <stp>8/17/2006</stp>
        <stp>[Fixed Income  Prices 2004-2009.xlsx]TIPS!R542C52</stp>
        <tr r="AZ542" s="1"/>
      </tp>
      <tp>
        <v>1.08317</v>
        <stp/>
        <stp>##V3_BDHV12</stp>
        <stp>9128277J5 Govt</stp>
        <stp>IDX_RATIO</stp>
        <stp>5/12/2005</stp>
        <stp>5/12/2005</stp>
        <stp>[Fixed Income  Prices 2004-2009.xlsx]TIPS!R214C36</stp>
        <tr r="AJ214" s="1"/>
      </tp>
      <tp>
        <v>1.0704400000000001</v>
        <stp/>
        <stp>##V3_BDHV12</stp>
        <stp>912828DH0 Govt</stp>
        <stp>IDX_RATIO</stp>
        <stp>5/16/2007</stp>
        <stp>5/16/2007</stp>
        <stp>[Fixed Income  Prices 2004-2009.xlsx]TIPS!R611C68</stp>
        <tr r="BP611" s="1"/>
      </tp>
      <tp>
        <v>1.0830299999999999</v>
        <stp/>
        <stp>##V3_BDHV12</stp>
        <stp>912828FB1 Govt</stp>
        <stp>IDX_RATIO</stp>
        <stp>1/13/2009</stp>
        <stp>1/13/2009</stp>
        <stp>[Fixed Income  Prices 2004-2009.xlsx]TIPS!R715C32</stp>
        <tr r="AF715" s="1"/>
      </tp>
      <tp>
        <v>1.14524</v>
        <stp/>
        <stp>##V3_BDHV12</stp>
        <stp>9128277J5 Govt</stp>
        <stp>IDX_RATIO</stp>
        <stp>4/27/2007</stp>
        <stp>4/27/2007</stp>
        <stp>[Fixed Income  Prices 2004-2009.xlsx]TIPS!R723C36</stp>
        <tr r="AJ723" s="1"/>
      </tp>
      <tp>
        <v>1.0120800000000001</v>
        <stp/>
        <stp>##V3_BDHV12</stp>
        <stp>912828DH0 Govt</stp>
        <stp>IDX_RATIO</stp>
        <stp>5/31/2005</stp>
        <stp>5/31/2005</stp>
        <stp>[Fixed Income  Prices 2004-2009.xlsx]TIPS!R101C68</stp>
        <tr r="BP101" s="1"/>
      </tp>
      <tp>
        <v>1.06158</v>
        <stp/>
        <stp>##V3_BDHV12</stp>
        <stp>912828FB1 Govt</stp>
        <stp>IDX_RATIO</stp>
        <stp>3/21/2008</stp>
        <stp>3/21/2008</stp>
        <stp>[Fixed Income  Prices 2004-2009.xlsx]TIPS!R503C32</stp>
        <tr r="AF503" s="1"/>
      </tp>
      <tp>
        <v>1.1283300000000001</v>
        <stp/>
        <stp>##V3_BDHV12</stp>
        <stp>912828AF7 Govt</stp>
        <stp>IDX_RATIO</stp>
        <stp>8/30/2006</stp>
        <stp>8/30/2006</stp>
        <stp>[Fixed Income  Prices 2004-2009.xlsx]TIPS!R551C44</stp>
        <tr r="AR551" s="1"/>
      </tp>
      <tp>
        <v>1.0937399999999999</v>
        <stp/>
        <stp>##V3_BDHV12</stp>
        <stp>9128277J5 Govt</stp>
        <stp>IDX_RATIO</stp>
        <stp>6/22/2005</stp>
        <stp>6/22/2005</stp>
        <stp>[Fixed Income  Prices 2004-2009.xlsx]TIPS!R242C36</stp>
        <tr r="AJ242" s="1"/>
      </tp>
      <tp>
        <v>1.15157</v>
        <stp/>
        <stp>##V3_BDHV12</stp>
        <stp>912828DH0 Govt</stp>
        <stp>IDX_RATIO</stp>
        <stp>9/29/2008</stp>
        <stp>9/29/2008</stp>
        <stp>[Fixed Income  Prices 2004-2009.xlsx]TIPS!R969C68</stp>
        <tr r="BP969" s="1"/>
      </tp>
      <tp>
        <v>1.08127</v>
        <stp/>
        <stp>##V3_BDHV12</stp>
        <stp>912828DH0 Govt</stp>
        <stp>IDX_RATIO</stp>
        <stp>6/26/2007</stp>
        <stp>6/26/2007</stp>
        <stp>[Fixed Income  Prices 2004-2009.xlsx]TIPS!R640C68</stp>
        <tr r="BP640" s="1"/>
      </tp>
      <tp>
        <v>1.0615300000000001</v>
        <stp/>
        <stp>##V3_BDHV12</stp>
        <stp>912828FB1 Govt</stp>
        <stp>IDX_RATIO</stp>
        <stp>2/23/2009</stp>
        <stp>2/23/2009</stp>
        <stp>[Fixed Income  Prices 2004-2009.xlsx]TIPS!R744C32</stp>
        <tr r="AF744" s="1"/>
      </tp>
      <tp>
        <v>1.13059</v>
        <stp/>
        <stp>##V3_BDHV12</stp>
        <stp>912828AF7 Govt</stp>
        <stp>IDX_RATIO</stp>
        <stp>9/20/2006</stp>
        <stp>9/20/2006</stp>
        <stp>[Fixed Income  Prices 2004-2009.xlsx]TIPS!R566C44</stp>
        <tr r="AR566" s="1"/>
      </tp>
      <tp>
        <v>1.0106299999999999</v>
        <stp/>
        <stp>##V3_BDHV12</stp>
        <stp>912828LA6 Govt</stp>
        <stp>IDX_RATIO</stp>
        <stp>10/29/2009</stp>
        <stp>10/29/2009</stp>
        <stp>[Fixed Income  Prices 2004-2009.xlsx]TIPS!R87C104</stp>
        <tr r="CZ87" s="1"/>
      </tp>
      <tp>
        <v>1.1238299999999999</v>
        <stp/>
        <stp>##V3_BDHV12</stp>
        <stp>9128277J5 Govt</stp>
        <stp>IDX_RATIO</stp>
        <stp>5/25/2006</stp>
        <stp>5/25/2006</stp>
        <stp>[Fixed Income  Prices 2004-2009.xlsx]TIPS!R482C36</stp>
        <tr r="AJ482" s="1"/>
      </tp>
      <tp>
        <v>0.99914000000000003</v>
        <stp/>
        <stp>##V3_BDHV12</stp>
        <stp>912828FL9 Govt</stp>
        <stp>IDX_RATIO</stp>
        <stp>2/27/2007</stp>
        <stp>2/27/2007</stp>
        <stp>[Fixed Income  Prices 2004-2009.xlsx]TIPS!R168C80</stp>
        <tr r="CB168" s="1"/>
      </tp>
      <tp>
        <v>1.0817300000000001</v>
        <stp/>
        <stp>##V3_BDHV12</stp>
        <stp>912828EA4 Govt</stp>
        <stp>IDX_RATIO</stp>
        <stp>3/12/2008</stp>
        <stp>3/12/2008</stp>
        <stp>[Fixed Income  Prices 2004-2009.xlsx]TIPS!R697C72</stp>
        <tr r="BT697" s="1"/>
      </tp>
      <tp>
        <v>1.1296900000000001</v>
        <stp/>
        <stp>##V3_BDHV12</stp>
        <stp>9128277J5 Govt</stp>
        <stp>IDX_RATIO</stp>
        <stp>6/15/2006</stp>
        <stp>6/15/2006</stp>
        <stp>[Fixed Income  Prices 2004-2009.xlsx]TIPS!R497C36</stp>
        <tr r="AJ497" s="1"/>
      </tp>
      <tp>
        <v>1.03301</v>
        <stp/>
        <stp>##V3_BDHV12</stp>
        <stp>912828GD6 Govt</stp>
        <stp>IDX_RATIO</stp>
        <stp>9/18/2007</stp>
        <stp>9/18/2007</stp>
        <stp>[Fixed Income  Prices 2004-2009.xlsx]TIPS!R183C84</stp>
        <tr r="CF183" s="1"/>
      </tp>
      <tp>
        <v>0.99848000000000003</v>
        <stp/>
        <stp>##V3_BDHV12</stp>
        <stp>912828FL9 Govt</stp>
        <stp>IDX_RATIO</stp>
        <stp>1/17/2007</stp>
        <stp>1/17/2007</stp>
        <stp>[Fixed Income  Prices 2004-2009.xlsx]TIPS!R139C80</stp>
        <tr r="CB139" s="1"/>
      </tp>
      <tp>
        <v>1.03929</v>
        <stp/>
        <stp>##V3_BDHV12</stp>
        <stp>912828DH0 Govt</stp>
        <stp>IDX_RATIO</stp>
        <stp>4/12/2006</stp>
        <stp>4/12/2006</stp>
        <stp>[Fixed Income  Prices 2004-2009.xlsx]TIPS!R326C68</stp>
        <tr r="BP326" s="1"/>
      </tp>
      <tp>
        <v>1.10361</v>
        <stp/>
        <stp>##V3_BDHV12</stp>
        <stp>912828BD1 Govt</stp>
        <stp>IDX_RATIO</stp>
        <stp>8/16/2006</stp>
        <stp>8/16/2006</stp>
        <stp>[Fixed Income  Prices 2004-2009.xlsx]TIPS!R541C52</stp>
        <tr r="AZ541" s="1"/>
      </tp>
      <tp>
        <v>1.08344</v>
        <stp/>
        <stp>##V3_BDHV12</stp>
        <stp>9128277J5 Govt</stp>
        <stp>IDX_RATIO</stp>
        <stp>5/13/2005</stp>
        <stp>5/13/2005</stp>
        <stp>[Fixed Income  Prices 2004-2009.xlsx]TIPS!R215C36</stp>
        <tr r="AJ215" s="1"/>
      </tp>
      <tp>
        <v>1.0707500000000001</v>
        <stp/>
        <stp>##V3_BDHV12</stp>
        <stp>912828DH0 Govt</stp>
        <stp>IDX_RATIO</stp>
        <stp>5/17/2007</stp>
        <stp>5/17/2007</stp>
        <stp>[Fixed Income  Prices 2004-2009.xlsx]TIPS!R612C68</stp>
        <tr r="BP612" s="1"/>
      </tp>
      <tp>
        <v>1.08371</v>
        <stp/>
        <stp>##V3_BDHV12</stp>
        <stp>912828FB1 Govt</stp>
        <stp>IDX_RATIO</stp>
        <stp>1/12/2009</stp>
        <stp>1/12/2009</stp>
        <stp>[Fixed Income  Prices 2004-2009.xlsx]TIPS!R714C32</stp>
        <tr r="AF714" s="1"/>
      </tp>
      <tp>
        <v>1.1450400000000001</v>
        <stp/>
        <stp>##V3_BDHV12</stp>
        <stp>9128277J5 Govt</stp>
        <stp>IDX_RATIO</stp>
        <stp>4/26/2007</stp>
        <stp>4/26/2007</stp>
        <stp>[Fixed Income  Prices 2004-2009.xlsx]TIPS!R722C36</stp>
        <tr r="AJ722" s="1"/>
      </tp>
      <tp>
        <v>1.0593300000000001</v>
        <stp/>
        <stp>##V3_BDHV12</stp>
        <stp>912828DH0 Govt</stp>
        <stp>IDX_RATIO</stp>
        <stp>7/25/2006</stp>
        <stp>7/25/2006</stp>
        <stp>[Fixed Income  Prices 2004-2009.xlsx]TIPS!R400C68</stp>
        <tr r="BP400" s="1"/>
      </tp>
      <tp>
        <v>1.06141</v>
        <stp/>
        <stp>##V3_BDHV12</stp>
        <stp>912828FB1 Govt</stp>
        <stp>IDX_RATIO</stp>
        <stp>3/20/2008</stp>
        <stp>3/20/2008</stp>
        <stp>[Fixed Income  Prices 2004-2009.xlsx]TIPS!R502C32</stp>
        <tr r="AF502" s="1"/>
      </tp>
      <tp>
        <v>1.1284000000000001</v>
        <stp/>
        <stp>##V3_BDHV12</stp>
        <stp>912828AF7 Govt</stp>
        <stp>IDX_RATIO</stp>
        <stp>8/31/2006</stp>
        <stp>8/31/2006</stp>
        <stp>[Fixed Income  Prices 2004-2009.xlsx]TIPS!R552C44</stp>
        <tr r="AR552" s="1"/>
      </tp>
      <tp>
        <v>1.0637300000000001</v>
        <stp/>
        <stp>##V3_BDHV12</stp>
        <stp>912828BD1 Govt</stp>
        <stp>IDX_RATIO</stp>
        <stp>9/30/2005</stp>
        <stp>9/30/2005</stp>
        <stp>[Fixed Income  Prices 2004-2009.xlsx]TIPS!R314C52</stp>
        <tr r="AZ314" s="1"/>
      </tp>
      <tp>
        <v>1.09399</v>
        <stp/>
        <stp>##V3_BDHV12</stp>
        <stp>9128277J5 Govt</stp>
        <stp>IDX_RATIO</stp>
        <stp>6/23/2005</stp>
        <stp>6/23/2005</stp>
        <stp>[Fixed Income  Prices 2004-2009.xlsx]TIPS!R243C36</stp>
        <tr r="AJ243" s="1"/>
      </tp>
      <tp>
        <v>1.0814999999999999</v>
        <stp/>
        <stp>##V3_BDHV12</stp>
        <stp>912828DH0 Govt</stp>
        <stp>IDX_RATIO</stp>
        <stp>6/27/2007</stp>
        <stp>6/27/2007</stp>
        <stp>[Fixed Income  Prices 2004-2009.xlsx]TIPS!R641C68</stp>
        <tr r="BP641" s="1"/>
      </tp>
      <tp>
        <v>1.1307</v>
        <stp/>
        <stp>##V3_BDHV12</stp>
        <stp>912828AF7 Govt</stp>
        <stp>IDX_RATIO</stp>
        <stp>9/21/2006</stp>
        <stp>9/21/2006</stp>
        <stp>[Fixed Income  Prices 2004-2009.xlsx]TIPS!R567C44</stp>
        <tr r="AR567" s="1"/>
      </tp>
      <tp>
        <v>1.1674500000000001</v>
        <stp/>
        <stp>##V3_BDHV12</stp>
        <stp>9128277J5 Govt</stp>
        <stp>IDX_RATIO</stp>
        <stp>7/16/2007</stp>
        <stp>7/16/2007</stp>
        <stp>[Fixed Income  Prices 2004-2009.xlsx]TIPS!R779C36</stp>
        <tr r="AJ779" s="1"/>
      </tp>
      <tp>
        <v>1.1240300000000001</v>
        <stp/>
        <stp>##V3_BDHV12</stp>
        <stp>9128277J5 Govt</stp>
        <stp>IDX_RATIO</stp>
        <stp>5/26/2006</stp>
        <stp>5/26/2006</stp>
        <stp>[Fixed Income  Prices 2004-2009.xlsx]TIPS!R483C36</stp>
        <tr r="AJ483" s="1"/>
      </tp>
      <tp>
        <v>1.08155</v>
        <stp/>
        <stp>##V3_BDHV12</stp>
        <stp>912828EA4 Govt</stp>
        <stp>IDX_RATIO</stp>
        <stp>3/11/2008</stp>
        <stp>3/11/2008</stp>
        <stp>[Fixed Income  Prices 2004-2009.xlsx]TIPS!R696C72</stp>
        <tr r="BT696" s="1"/>
      </tp>
      <tp>
        <v>1.13001</v>
        <stp/>
        <stp>##V3_BDHV12</stp>
        <stp>9128277J5 Govt</stp>
        <stp>IDX_RATIO</stp>
        <stp>6/16/2006</stp>
        <stp>6/16/2006</stp>
        <stp>[Fixed Income  Prices 2004-2009.xlsx]TIPS!R498C36</stp>
        <tr r="AJ498" s="1"/>
      </tp>
      <tp>
        <v>1.0586599999999999</v>
        <stp/>
        <stp>##V3_BDHV12</stp>
        <stp>912828DH0 Govt</stp>
        <stp>IDX_RATIO</stp>
        <stp>7/21/2006</stp>
        <stp>7/21/2006</stp>
        <stp>[Fixed Income  Prices 2004-2009.xlsx]TIPS!R398C68</stp>
        <tr r="BP398" s="1"/>
      </tp>
      <tp>
        <v>1.0626800000000001</v>
        <stp/>
        <stp>##V3_BDHV12</stp>
        <stp>912828GD6 Govt</stp>
        <stp>IDX_RATIO</stp>
        <stp>6/19/2008</stp>
        <stp>6/19/2008</stp>
        <stp>[Fixed Income  Prices 2004-2009.xlsx]TIPS!R380C84</stp>
        <tr r="CF380" s="1"/>
      </tp>
      <tp>
        <v>1.0588200000000001</v>
        <stp/>
        <stp>##V3_BDHV12</stp>
        <stp>912828BD1 Govt</stp>
        <stp>IDX_RATIO</stp>
        <stp>8/22/2005</stp>
        <stp>8/22/2005</stp>
        <stp>[Fixed Income  Prices 2004-2009.xlsx]TIPS!R285C52</stp>
        <tr r="AZ285" s="1"/>
      </tp>
      <tp>
        <v>1.01874</v>
        <stp/>
        <stp>##V3_BDHV12</stp>
        <stp>912828DH0 Govt</stp>
        <stp>IDX_RATIO</stp>
        <stp>7/13/2005</stp>
        <stp>7/13/2005</stp>
        <stp>[Fixed Income  Prices 2004-2009.xlsx]TIPS!R132C68</stp>
        <tr r="BP132" s="1"/>
      </tp>
      <tp>
        <v>1.03922</v>
        <stp/>
        <stp>##V3_BDHV12</stp>
        <stp>912828DH0 Govt</stp>
        <stp>IDX_RATIO</stp>
        <stp>4/11/2006</stp>
        <stp>4/11/2006</stp>
        <stp>[Fixed Income  Prices 2004-2009.xlsx]TIPS!R325C68</stp>
        <tr r="BP325" s="1"/>
      </tp>
      <tp>
        <v>1.0839300000000001</v>
        <stp/>
        <stp>##V3_BDHV12</stp>
        <stp>912828AF7 Govt</stp>
        <stp>IDX_RATIO</stp>
        <stp>9/14/2005</stp>
        <stp>9/14/2005</stp>
        <stp>[Fixed Income  Prices 2004-2009.xlsx]TIPS!R302C44</stp>
        <tr r="AR302" s="1"/>
      </tp>
      <tp>
        <v>1.10354</v>
        <stp/>
        <stp>##V3_BDHV12</stp>
        <stp>912828BD1 Govt</stp>
        <stp>IDX_RATIO</stp>
        <stp>8/15/2006</stp>
        <stp>8/15/2006</stp>
        <stp>[Fixed Income  Prices 2004-2009.xlsx]TIPS!R540C52</stp>
        <tr r="AZ540" s="1"/>
      </tp>
      <tp>
        <v>1.0826199999999999</v>
        <stp/>
        <stp>##V3_BDHV12</stp>
        <stp>9128277J5 Govt</stp>
        <stp>IDX_RATIO</stp>
        <stp>5/10/2005</stp>
        <stp>5/10/2005</stp>
        <stp>[Fixed Income  Prices 2004-2009.xlsx]TIPS!R212C36</stp>
        <tr r="AJ212" s="1"/>
      </tp>
      <tp>
        <v>1.1448400000000001</v>
        <stp/>
        <stp>##V3_BDHV12</stp>
        <stp>9128277J5 Govt</stp>
        <stp>IDX_RATIO</stp>
        <stp>4/25/2007</stp>
        <stp>4/25/2007</stp>
        <stp>[Fixed Income  Prices 2004-2009.xlsx]TIPS!R721C36</stp>
        <tr r="AJ721" s="1"/>
      </tp>
      <tp>
        <v>1.06982</v>
        <stp/>
        <stp>##V3_BDHV12</stp>
        <stp>912828DH0 Govt</stp>
        <stp>IDX_RATIO</stp>
        <stp>5/14/2007</stp>
        <stp>5/14/2007</stp>
        <stp>[Fixed Income  Prices 2004-2009.xlsx]TIPS!R609C68</stp>
        <tr r="BP609" s="1"/>
      </tp>
      <tp>
        <v>1.0594999999999999</v>
        <stp/>
        <stp>##V3_BDHV12</stp>
        <stp>912828DH0 Govt</stp>
        <stp>IDX_RATIO</stp>
        <stp>7/26/2006</stp>
        <stp>7/26/2006</stp>
        <stp>[Fixed Income  Prices 2004-2009.xlsx]TIPS!R401C68</stp>
        <tr r="BP401" s="1"/>
      </tp>
      <tp>
        <v>1.06362</v>
        <stp/>
        <stp>##V3_BDHV12</stp>
        <stp>912828FB1 Govt</stp>
        <stp>IDX_RATIO</stp>
        <stp>3/31/2009</stp>
        <stp>3/31/2009</stp>
        <stp>[Fixed Income  Prices 2004-2009.xlsx]TIPS!R770C32</stp>
        <tr r="AF770" s="1"/>
      </tp>
      <tp>
        <v>1.0932599999999999</v>
        <stp/>
        <stp>##V3_BDHV12</stp>
        <stp>9128277J5 Govt</stp>
        <stp>IDX_RATIO</stp>
        <stp>6/20/2005</stp>
        <stp>6/20/2005</stp>
        <stp>[Fixed Income  Prices 2004-2009.xlsx]TIPS!R240C36</stp>
        <tr r="AJ240" s="1"/>
      </tp>
      <tp>
        <v>1.0579499999999999</v>
        <stp/>
        <stp>##V3_BDHV12</stp>
        <stp>912828GD6 Govt</stp>
        <stp>IDX_RATIO</stp>
        <stp>5/29/2008</stp>
        <stp>5/29/2008</stp>
        <stp>[Fixed Income  Prices 2004-2009.xlsx]TIPS!R365C84</stp>
        <tr r="CF365" s="1"/>
      </tp>
      <tp>
        <v>1.0803400000000001</v>
        <stp/>
        <stp>##V3_BDHV12</stp>
        <stp>912828EA4 Govt</stp>
        <stp>IDX_RATIO</stp>
        <stp>1/31/2008</stp>
        <stp>1/31/2008</stp>
        <stp>[Fixed Income  Prices 2004-2009.xlsx]TIPS!R668C72</stp>
        <tr r="BT668" s="1"/>
      </tp>
      <tp>
        <v>1.1308100000000001</v>
        <stp/>
        <stp>##V3_BDHV12</stp>
        <stp>912828AF7 Govt</stp>
        <stp>IDX_RATIO</stp>
        <stp>9/22/2006</stp>
        <stp>9/22/2006</stp>
        <stp>[Fixed Income  Prices 2004-2009.xlsx]TIPS!R568C44</stp>
        <tr r="AR568" s="1"/>
      </tp>
      <tp>
        <v>1.13425</v>
        <stp/>
        <stp>##V3_BDHV12</stp>
        <stp>912828BD1 Govt</stp>
        <stp>IDX_RATIO</stp>
        <stp>9/18/2007</stp>
        <stp>9/18/2007</stp>
        <stp>[Fixed Income  Prices 2004-2009.xlsx]TIPS!R825C52</stp>
        <tr r="AZ825" s="1"/>
      </tp>
      <tp>
        <v>1.08138</v>
        <stp/>
        <stp>##V3_BDHV12</stp>
        <stp>912828EA4 Govt</stp>
        <stp>IDX_RATIO</stp>
        <stp>3/10/2008</stp>
        <stp>3/10/2008</stp>
        <stp>[Fixed Income  Prices 2004-2009.xlsx]TIPS!R695C72</stp>
        <tr r="BT695" s="1"/>
      </tp>
      <tp>
        <v>1.0584899999999999</v>
        <stp/>
        <stp>##V3_BDHV12</stp>
        <stp>912828DH0 Govt</stp>
        <stp>IDX_RATIO</stp>
        <stp>7/20/2006</stp>
        <stp>7/20/2006</stp>
        <stp>[Fixed Income  Prices 2004-2009.xlsx]TIPS!R397C68</stp>
        <tr r="BP397" s="1"/>
      </tp>
      <tp>
        <v>1.05498</v>
        <stp/>
        <stp>##V3_BDHV12</stp>
        <stp>912828DH0 Govt</stp>
        <stp>IDX_RATIO</stp>
        <stp>6/30/2006</stp>
        <stp>6/30/2006</stp>
        <stp>[Fixed Income  Prices 2004-2009.xlsx]TIPS!R383C68</stp>
        <tr r="BP383" s="1"/>
      </tp>
      <tp>
        <v>0.99858000000000002</v>
        <stp/>
        <stp>##V3_BDHV12</stp>
        <stp>912828FL9 Govt</stp>
        <stp>IDX_RATIO</stp>
        <stp>1/15/2007</stp>
        <stp>1/15/2007</stp>
        <stp>[Fixed Income  Prices 2004-2009.xlsx]TIPS!R137C80</stp>
        <tr r="CB137" s="1"/>
      </tp>
      <tp>
        <v>1.05884</v>
        <stp/>
        <stp>##V3_BDHV12</stp>
        <stp>912828BD1 Govt</stp>
        <stp>IDX_RATIO</stp>
        <stp>8/23/2005</stp>
        <stp>8/23/2005</stp>
        <stp>[Fixed Income  Prices 2004-2009.xlsx]TIPS!R286C52</stp>
        <tr r="AZ286" s="1"/>
      </tp>
      <tp>
        <v>1.08104</v>
        <stp/>
        <stp>##V3_BDHV12</stp>
        <stp>912828DH0 Govt</stp>
        <stp>IDX_RATIO</stp>
        <stp>6/25/2007</stp>
        <stp>6/25/2007</stp>
        <stp>[Fixed Income  Prices 2004-2009.xlsx]TIPS!R639C68</stp>
        <tr r="BP639" s="1"/>
      </tp>
      <tp>
        <v>1.01877</v>
        <stp/>
        <stp>##V3_BDHV12</stp>
        <stp>912828DH0 Govt</stp>
        <stp>IDX_RATIO</stp>
        <stp>7/12/2005</stp>
        <stp>7/12/2005</stp>
        <stp>[Fixed Income  Prices 2004-2009.xlsx]TIPS!R131C68</stp>
        <tr r="BP131" s="1"/>
      </tp>
      <tp>
        <v>1.03915</v>
        <stp/>
        <stp>##V3_BDHV12</stp>
        <stp>912828DH0 Govt</stp>
        <stp>IDX_RATIO</stp>
        <stp>4/10/2006</stp>
        <stp>4/10/2006</stp>
        <stp>[Fixed Income  Prices 2004-2009.xlsx]TIPS!R324C68</stp>
        <tr r="BP324" s="1"/>
      </tp>
      <tp>
        <v>1.08409</v>
        <stp/>
        <stp>##V3_BDHV12</stp>
        <stp>912828AF7 Govt</stp>
        <stp>IDX_RATIO</stp>
        <stp>9/15/2005</stp>
        <stp>9/15/2005</stp>
        <stp>[Fixed Income  Prices 2004-2009.xlsx]TIPS!R303C44</stp>
        <tr r="AR303" s="1"/>
      </tp>
      <tp>
        <v>1.0829</v>
        <stp/>
        <stp>##V3_BDHV12</stp>
        <stp>9128277J5 Govt</stp>
        <stp>IDX_RATIO</stp>
        <stp>5/11/2005</stp>
        <stp>5/11/2005</stp>
        <stp>[Fixed Income  Prices 2004-2009.xlsx]TIPS!R213C36</stp>
        <tr r="AJ213" s="1"/>
      </tp>
      <tp>
        <v>1.07013</v>
        <stp/>
        <stp>##V3_BDHV12</stp>
        <stp>912828DH0 Govt</stp>
        <stp>IDX_RATIO</stp>
        <stp>5/15/2007</stp>
        <stp>5/15/2007</stp>
        <stp>[Fixed Income  Prices 2004-2009.xlsx]TIPS!R610C68</stp>
        <tr r="BP610" s="1"/>
      </tp>
      <tp>
        <v>1.14463</v>
        <stp/>
        <stp>##V3_BDHV12</stp>
        <stp>9128277J5 Govt</stp>
        <stp>IDX_RATIO</stp>
        <stp>4/24/2007</stp>
        <stp>4/24/2007</stp>
        <stp>[Fixed Income  Prices 2004-2009.xlsx]TIPS!R720C36</stp>
        <tr r="AJ720" s="1"/>
      </tp>
      <tp>
        <v>1.0596700000000001</v>
        <stp/>
        <stp>##V3_BDHV12</stp>
        <stp>912828DH0 Govt</stp>
        <stp>IDX_RATIO</stp>
        <stp>7/27/2006</stp>
        <stp>7/27/2006</stp>
        <stp>[Fixed Income  Prices 2004-2009.xlsx]TIPS!R402C68</stp>
        <tr r="BP402" s="1"/>
      </tp>
      <tp>
        <v>1.06247</v>
        <stp/>
        <stp>##V3_BDHV12</stp>
        <stp>912828GD6 Govt</stp>
        <stp>IDX_RATIO</stp>
        <stp>6/18/2008</stp>
        <stp>6/18/2008</stp>
        <stp>[Fixed Income  Prices 2004-2009.xlsx]TIPS!R379C84</stp>
        <tr r="CF379" s="1"/>
      </tp>
      <tp>
        <v>1.0934999999999999</v>
        <stp/>
        <stp>##V3_BDHV12</stp>
        <stp>9128277J5 Govt</stp>
        <stp>IDX_RATIO</stp>
        <stp>6/21/2005</stp>
        <stp>6/21/2005</stp>
        <stp>[Fixed Income  Prices 2004-2009.xlsx]TIPS!R241C36</stp>
        <tr r="AJ241" s="1"/>
      </tp>
      <tp>
        <v>1.05765</v>
        <stp/>
        <stp>##V3_BDHV12</stp>
        <stp>912828GD6 Govt</stp>
        <stp>IDX_RATIO</stp>
        <stp>5/28/2008</stp>
        <stp>5/28/2008</stp>
        <stp>[Fixed Income  Prices 2004-2009.xlsx]TIPS!R364C84</stp>
        <tr r="CF364" s="1"/>
      </tp>
      <tp>
        <v>1.0634699999999999</v>
        <stp/>
        <stp>##V3_BDHV12</stp>
        <stp>912828FB1 Govt</stp>
        <stp>IDX_RATIO</stp>
        <stp>3/30/2009</stp>
        <stp>3/30/2009</stp>
        <stp>[Fixed Income  Prices 2004-2009.xlsx]TIPS!R769C32</stp>
        <tr r="AF769" s="1"/>
      </tp>
      <tp>
        <v>1.10347</v>
        <stp/>
        <stp>##V3_BDHV12</stp>
        <stp>912828BD1 Govt</stp>
        <stp>IDX_RATIO</stp>
        <stp>8/14/2006</stp>
        <stp>8/14/2006</stp>
        <stp>[Fixed Income  Prices 2004-2009.xlsx]TIPS!R539C52</stp>
        <tr r="AZ539" s="1"/>
      </tp>
      <tp>
        <v>1.0801400000000001</v>
        <stp/>
        <stp>##V3_BDHV12</stp>
        <stp>912828EA4 Govt</stp>
        <stp>IDX_RATIO</stp>
        <stp>1/30/2008</stp>
        <stp>1/30/2008</stp>
        <stp>[Fixed Income  Prices 2004-2009.xlsx]TIPS!R667C72</stp>
        <tr r="BT667" s="1"/>
      </tp>
      <tp>
        <v>1.1342399999999999</v>
        <stp/>
        <stp>##V3_BDHV12</stp>
        <stp>912828BD1 Govt</stp>
        <stp>IDX_RATIO</stp>
        <stp>9/19/2007</stp>
        <stp>9/19/2007</stp>
        <stp>[Fixed Income  Prices 2004-2009.xlsx]TIPS!R826C52</stp>
        <tr r="AZ826" s="1"/>
      </tp>
      <tp>
        <v>1.06271</v>
        <stp/>
        <stp>##V3_BDHV12</stp>
        <stp>912828FB1 Govt</stp>
        <stp>IDX_RATIO</stp>
        <stp>2/20/2009</stp>
        <stp>2/20/2009</stp>
        <stp>[Fixed Income  Prices 2004-2009.xlsx]TIPS!R743C32</stp>
        <tr r="AF743" s="1"/>
      </tp>
      <tp>
        <v>0.99887999999999999</v>
        <stp/>
        <stp>##V3_BDHV12</stp>
        <stp>912828FL9 Govt</stp>
        <stp>IDX_RATIO</stp>
        <stp>2/22/2007</stp>
        <stp>2/22/2007</stp>
        <stp>[Fixed Income  Prices 2004-2009.xlsx]TIPS!R165C80</stp>
        <tr r="CB165" s="1"/>
      </tp>
      <tp>
        <v>0.99872000000000005</v>
        <stp/>
        <stp>##V3_BDHV12</stp>
        <stp>912828FL9 Govt</stp>
        <stp>IDX_RATIO</stp>
        <stp>1/12/2007</stp>
        <stp>1/12/2007</stp>
        <stp>[Fixed Income  Prices 2004-2009.xlsx]TIPS!R136C80</stp>
        <tr r="CB136" s="1"/>
      </tp>
      <tp>
        <v>1.0588599999999999</v>
        <stp/>
        <stp>##V3_BDHV12</stp>
        <stp>912828BD1 Govt</stp>
        <stp>IDX_RATIO</stp>
        <stp>8/24/2005</stp>
        <stp>8/24/2005</stp>
        <stp>[Fixed Income  Prices 2004-2009.xlsx]TIPS!R287C52</stp>
        <tr r="AZ287" s="1"/>
      </tp>
      <tp>
        <v>1.1585799999999999</v>
        <stp/>
        <stp>##V3_BDHV12</stp>
        <stp>912828AF7 Govt</stp>
        <stp>IDX_RATIO</stp>
        <stp>8/29/2007</stp>
        <stp>8/29/2007</stp>
        <stp>[Fixed Income  Prices 2004-2009.xlsx]TIPS!R811C44</stp>
        <tr r="AR811" s="1"/>
      </tp>
      <tp>
        <v>1.0803400000000001</v>
        <stp/>
        <stp>##V3_BDHV12</stp>
        <stp>912828DH0 Govt</stp>
        <stp>IDX_RATIO</stp>
        <stp>6/22/2007</stp>
        <stp>6/22/2007</stp>
        <stp>[Fixed Income  Prices 2004-2009.xlsx]TIPS!R638C68</stp>
        <tr r="BP638" s="1"/>
      </tp>
      <tp>
        <v>1.01867</v>
        <stp/>
        <stp>##V3_BDHV12</stp>
        <stp>912828DH0 Govt</stp>
        <stp>IDX_RATIO</stp>
        <stp>7/15/2005</stp>
        <stp>7/15/2005</stp>
        <stp>[Fixed Income  Prices 2004-2009.xlsx]TIPS!R134C68</stp>
        <tr r="BP134" s="1"/>
      </tp>
      <tp>
        <v>1.0396399999999999</v>
        <stp/>
        <stp>##V3_BDHV12</stp>
        <stp>912828DH0 Govt</stp>
        <stp>IDX_RATIO</stp>
        <stp>4/17/2006</stp>
        <stp>4/17/2006</stp>
        <stp>[Fixed Income  Prices 2004-2009.xlsx]TIPS!R329C68</stp>
        <tr r="BP329" s="1"/>
      </tp>
      <tp>
        <v>1.0835900000000001</v>
        <stp/>
        <stp>##V3_BDHV12</stp>
        <stp>912828AF7 Govt</stp>
        <stp>IDX_RATIO</stp>
        <stp>9/12/2005</stp>
        <stp>9/12/2005</stp>
        <stp>[Fixed Income  Prices 2004-2009.xlsx]TIPS!R300C44</stp>
        <tr r="AR300" s="1"/>
      </tp>
      <tp>
        <v>1.1444300000000001</v>
        <stp/>
        <stp>##V3_BDHV12</stp>
        <stp>9128277J5 Govt</stp>
        <stp>IDX_RATIO</stp>
        <stp>4/23/2007</stp>
        <stp>4/23/2007</stp>
        <stp>[Fixed Income  Prices 2004-2009.xlsx]TIPS!R719C36</stp>
        <tr r="AJ719" s="1"/>
      </tp>
      <tp>
        <v>1.08426</v>
        <stp/>
        <stp>##V3_BDHV12</stp>
        <stp>9128277J5 Govt</stp>
        <stp>IDX_RATIO</stp>
        <stp>5/16/2005</stp>
        <stp>5/16/2005</stp>
        <stp>[Fixed Income  Prices 2004-2009.xlsx]TIPS!R216C36</stp>
        <tr r="AJ216" s="1"/>
      </tp>
      <tp>
        <v>1.0948599999999999</v>
        <stp/>
        <stp>##V3_BDHV12</stp>
        <stp>912828EA4 Govt</stp>
        <stp>IDX_RATIO</stp>
        <stp>1/28/2009</stp>
        <stp>1/28/2009</stp>
        <stp>[Fixed Income  Prices 2004-2009.xlsx]TIPS!R927C72</stp>
        <tr r="BT927" s="1"/>
      </tp>
      <tp>
        <v>1.06226</v>
        <stp/>
        <stp>##V3_BDHV12</stp>
        <stp>912828FB1 Govt</stp>
        <stp>IDX_RATIO</stp>
        <stp>3/25/2008</stp>
        <stp>3/25/2008</stp>
        <stp>[Fixed Income  Prices 2004-2009.xlsx]TIPS!R505C32</stp>
        <tr r="AF505" s="1"/>
      </tp>
      <tp>
        <v>0.98609999999999998</v>
        <stp/>
        <stp>##V3_BDHV12</stp>
        <stp>912828JE1 Govt</stp>
        <stp>IDX_RATIO</stp>
        <stp>5/28/2009</stp>
        <stp>5/28/2009</stp>
        <stp>[Fixed Income  Prices 2004-2009.xlsx]TIPS!R234C96</stp>
        <tr r="CR234" s="1"/>
      </tp>
      <tp>
        <v>0.98780000000000001</v>
        <stp/>
        <stp>##V3_BDHV12</stp>
        <stp>912828JE1 Govt</stp>
        <stp>IDX_RATIO</stp>
        <stp>6/18/2009</stp>
        <stp>6/18/2009</stp>
        <stp>[Fixed Income  Prices 2004-2009.xlsx]TIPS!R249C96</stp>
        <tr r="CR249" s="1"/>
      </tp>
      <tp>
        <v>1.08525</v>
        <stp/>
        <stp>##V3_BDHV12</stp>
        <stp>912828EA4 Govt</stp>
        <stp>IDX_RATIO</stp>
        <stp>2/18/2009</stp>
        <stp>2/18/2009</stp>
        <stp>[Fixed Income  Prices 2004-2009.xlsx]TIPS!R942C72</stp>
        <tr r="BT942" s="1"/>
      </tp>
      <tp>
        <v>1.1758999999999999</v>
        <stp/>
        <stp>##V3_BDHV12</stp>
        <stp>912828AF7 Govt</stp>
        <stp>IDX_RATIO</stp>
        <stp>4/18/2008</stp>
        <stp>4/18/2008</stp>
        <stp>[Fixed Income  Prices 2004-2009.xlsx]TIPS!R977C44</stp>
        <tr r="AR977" s="1"/>
      </tp>
      <tp>
        <v>1.0599400000000001</v>
        <stp/>
        <stp>##V3_BDHV12</stp>
        <stp>912828FB1 Govt</stp>
        <stp>IDX_RATIO</stp>
        <stp>2/27/2009</stp>
        <stp>2/27/2009</stp>
        <stp>[Fixed Income  Prices 2004-2009.xlsx]TIPS!R748C32</stp>
        <tr r="AF748" s="1"/>
      </tp>
      <tp>
        <v>1.16676</v>
        <stp/>
        <stp>##V3_BDHV12</stp>
        <stp>9128277J5 Govt</stp>
        <stp>IDX_RATIO</stp>
        <stp>7/13/2007</stp>
        <stp>7/13/2007</stp>
        <stp>[Fixed Income  Prices 2004-2009.xlsx]TIPS!R778C36</stp>
        <tr r="AJ778" s="1"/>
      </tp>
      <tp>
        <v>0.99892999999999998</v>
        <stp/>
        <stp>##V3_BDHV12</stp>
        <stp>912828FL9 Govt</stp>
        <stp>IDX_RATIO</stp>
        <stp>2/23/2007</stp>
        <stp>2/23/2007</stp>
        <stp>[Fixed Income  Prices 2004-2009.xlsx]TIPS!R166C80</stp>
        <tr r="CB166" s="1"/>
      </tp>
      <tp>
        <v>1.05887</v>
        <stp/>
        <stp>##V3_BDHV12</stp>
        <stp>912828BD1 Govt</stp>
        <stp>IDX_RATIO</stp>
        <stp>8/25/2005</stp>
        <stp>8/25/2005</stp>
        <stp>[Fixed Income  Prices 2004-2009.xlsx]TIPS!R288C52</stp>
        <tr r="AZ288" s="1"/>
      </tp>
      <tp>
        <v>1.1585099999999999</v>
        <stp/>
        <stp>##V3_BDHV12</stp>
        <stp>912828AF7 Govt</stp>
        <stp>IDX_RATIO</stp>
        <stp>8/28/2007</stp>
        <stp>8/28/2007</stp>
        <stp>[Fixed Income  Prices 2004-2009.xlsx]TIPS!R810C44</stp>
        <tr r="AR810" s="1"/>
      </tp>
      <tp>
        <v>1.0186999999999999</v>
        <stp/>
        <stp>##V3_BDHV12</stp>
        <stp>912828DH0 Govt</stp>
        <stp>IDX_RATIO</stp>
        <stp>7/14/2005</stp>
        <stp>7/14/2005</stp>
        <stp>[Fixed Income  Prices 2004-2009.xlsx]TIPS!R133C68</stp>
        <tr r="BP133" s="1"/>
      </tp>
      <tp>
        <v>1.0825899999999999</v>
        <stp/>
        <stp>##V3_BDHV12</stp>
        <stp>912828EA4 Govt</stp>
        <stp>IDX_RATIO</stp>
        <stp>3/17/2008</stp>
        <stp>3/17/2008</stp>
        <stp>[Fixed Income  Prices 2004-2009.xlsx]TIPS!R700C72</stp>
        <tr r="BT700" s="1"/>
      </tp>
      <tp>
        <v>1.0837600000000001</v>
        <stp/>
        <stp>##V3_BDHV12</stp>
        <stp>912828AF7 Govt</stp>
        <stp>IDX_RATIO</stp>
        <stp>9/13/2005</stp>
        <stp>9/13/2005</stp>
        <stp>[Fixed Income  Prices 2004-2009.xlsx]TIPS!R301C44</stp>
        <tr r="AR301" s="1"/>
      </tp>
      <tp>
        <v>1.08453</v>
        <stp/>
        <stp>##V3_BDHV12</stp>
        <stp>9128277J5 Govt</stp>
        <stp>IDX_RATIO</stp>
        <stp>5/17/2005</stp>
        <stp>5/17/2005</stp>
        <stp>[Fixed Income  Prices 2004-2009.xlsx]TIPS!R217C36</stp>
        <tr r="AJ217" s="1"/>
      </tp>
      <tp>
        <v>1.08101</v>
        <stp/>
        <stp>##V3_BDHV12</stp>
        <stp>912828FB1 Govt</stp>
        <stp>IDX_RATIO</stp>
        <stp>1/16/2009</stp>
        <stp>1/16/2009</stp>
        <stp>[Fixed Income  Prices 2004-2009.xlsx]TIPS!R718C32</stp>
        <tr r="AF718" s="1"/>
      </tp>
      <tp>
        <v>1.0941700000000001</v>
        <stp/>
        <stp>##V3_BDHV12</stp>
        <stp>912828EA4 Govt</stp>
        <stp>IDX_RATIO</stp>
        <stp>1/29/2009</stp>
        <stp>1/29/2009</stp>
        <stp>[Fixed Income  Prices 2004-2009.xlsx]TIPS!R928C72</stp>
        <tr r="BT928" s="1"/>
      </tp>
      <tp>
        <v>1.06209</v>
        <stp/>
        <stp>##V3_BDHV12</stp>
        <stp>912828FB1 Govt</stp>
        <stp>IDX_RATIO</stp>
        <stp>3/24/2008</stp>
        <stp>3/24/2008</stp>
        <stp>[Fixed Income  Prices 2004-2009.xlsx]TIPS!R504C32</stp>
        <tr r="AF504" s="1"/>
      </tp>
      <tp>
        <v>0.98617999999999995</v>
        <stp/>
        <stp>##V3_BDHV12</stp>
        <stp>912828JE1 Govt</stp>
        <stp>IDX_RATIO</stp>
        <stp>5/29/2009</stp>
        <stp>5/29/2009</stp>
        <stp>[Fixed Income  Prices 2004-2009.xlsx]TIPS!R235C96</stp>
        <tr r="CR235" s="1"/>
      </tp>
      <tp>
        <v>1.08484</v>
        <stp/>
        <stp>##V3_BDHV12</stp>
        <stp>912828EA4 Govt</stp>
        <stp>IDX_RATIO</stp>
        <stp>2/19/2009</stp>
        <stp>2/19/2009</stp>
        <stp>[Fixed Income  Prices 2004-2009.xlsx]TIPS!R943C72</stp>
        <tr r="BT943" s="1"/>
      </tp>
      <tp>
        <v>1.0949599999999999</v>
        <stp/>
        <stp>##V3_BDHV12</stp>
        <stp>9128277J5 Govt</stp>
        <stp>IDX_RATIO</stp>
        <stp>6/27/2005</stp>
        <stp>6/27/2005</stp>
        <stp>[Fixed Income  Prices 2004-2009.xlsx]TIPS!R245C36</stp>
        <tr r="AJ245" s="1"/>
      </tp>
      <tp>
        <v>0.98789000000000005</v>
        <stp/>
        <stp>##V3_BDHV12</stp>
        <stp>912828JE1 Govt</stp>
        <stp>IDX_RATIO</stp>
        <stp>6/19/2009</stp>
        <stp>6/19/2009</stp>
        <stp>[Fixed Income  Prices 2004-2009.xlsx]TIPS!R250C96</stp>
        <tr r="CR250" s="1"/>
      </tp>
      <tp>
        <v>1.1311499999999999</v>
        <stp/>
        <stp>##V3_BDHV12</stp>
        <stp>912828AF7 Govt</stp>
        <stp>IDX_RATIO</stp>
        <stp>9/25/2006</stp>
        <stp>9/25/2006</stp>
        <stp>[Fixed Income  Prices 2004-2009.xlsx]TIPS!R569C44</stp>
        <tr r="AR569" s="1"/>
      </tp>
      <tp>
        <v>1.0603400000000001</v>
        <stp/>
        <stp>##V3_BDHV12</stp>
        <stp>912828FB1 Govt</stp>
        <stp>IDX_RATIO</stp>
        <stp>2/26/2009</stp>
        <stp>2/26/2009</stp>
        <stp>[Fixed Income  Prices 2004-2009.xlsx]TIPS!R747C32</stp>
        <tr r="AF747" s="1"/>
      </tp>
      <tp>
        <v>1.1665300000000001</v>
        <stp/>
        <stp>##V3_BDHV12</stp>
        <stp>9128277J5 Govt</stp>
        <stp>IDX_RATIO</stp>
        <stp>7/12/2007</stp>
        <stp>7/12/2007</stp>
        <stp>[Fixed Income  Prices 2004-2009.xlsx]TIPS!R777C36</stp>
        <tr r="AJ777" s="1"/>
      </tp>
      <tp>
        <v>0.99877000000000005</v>
        <stp/>
        <stp>##V3_BDHV12</stp>
        <stp>912828FL9 Govt</stp>
        <stp>IDX_RATIO</stp>
        <stp>2/20/2007</stp>
        <stp>2/20/2007</stp>
        <stp>[Fixed Income  Prices 2004-2009.xlsx]TIPS!R163C80</stp>
        <tr r="CB163" s="1"/>
      </tp>
      <tp>
        <v>1.1287400000000001</v>
        <stp/>
        <stp>##V3_BDHV12</stp>
        <stp>9128277J5 Govt</stp>
        <stp>IDX_RATIO</stp>
        <stp>6/12/2006</stp>
        <stp>6/12/2006</stp>
        <stp>[Fixed Income  Prices 2004-2009.xlsx]TIPS!R494C36</stp>
        <tr r="AJ494" s="1"/>
      </tp>
      <tp>
        <v>0.99882000000000004</v>
        <stp/>
        <stp>##V3_BDHV12</stp>
        <stp>912828FL9 Govt</stp>
        <stp>IDX_RATIO</stp>
        <stp>1/10/2007</stp>
        <stp>1/10/2007</stp>
        <stp>[Fixed Income  Prices 2004-2009.xlsx]TIPS!R134C80</stp>
        <tr r="CB134" s="1"/>
      </tp>
      <tp>
        <v>1.0588899999999999</v>
        <stp/>
        <stp>##V3_BDHV12</stp>
        <stp>912828BD1 Govt</stp>
        <stp>IDX_RATIO</stp>
        <stp>8/26/2005</stp>
        <stp>8/26/2005</stp>
        <stp>[Fixed Income  Prices 2004-2009.xlsx]TIPS!R289C52</stp>
        <tr r="AZ289" s="1"/>
      </tp>
      <tp>
        <v>1.0798700000000001</v>
        <stp/>
        <stp>##V3_BDHV12</stp>
        <stp>912828DH0 Govt</stp>
        <stp>IDX_RATIO</stp>
        <stp>6/20/2007</stp>
        <stp>6/20/2007</stp>
        <stp>[Fixed Income  Prices 2004-2009.xlsx]TIPS!R636C68</stp>
        <tr r="BP636" s="1"/>
      </tp>
      <tp>
        <v>1.08168</v>
        <stp/>
        <stp>##V3_BDHV12</stp>
        <stp>912828FB1 Govt</stp>
        <stp>IDX_RATIO</stp>
        <stp>1/15/2009</stp>
        <stp>1/15/2009</stp>
        <stp>[Fixed Income  Prices 2004-2009.xlsx]TIPS!R717C32</stp>
        <tr r="AF717" s="1"/>
      </tp>
      <tp>
        <v>1.05169</v>
        <stp/>
        <stp>##V3_BDHV12</stp>
        <stp>912828GD6 Govt</stp>
        <stp>IDX_RATIO</stp>
        <stp>4/28/2009</stp>
        <stp>4/28/2009</stp>
        <stp>[Fixed Income  Prices 2004-2009.xlsx]TIPS!R603C84</stp>
        <tr r="CF603" s="1"/>
      </tp>
      <tp>
        <v>1.06856</v>
        <stp/>
        <stp>##V3_BDHV12</stp>
        <stp>912828DH0 Govt</stp>
        <stp>IDX_RATIO</stp>
        <stp>5/10/2007</stp>
        <stp>5/10/2007</stp>
        <stp>[Fixed Income  Prices 2004-2009.xlsx]TIPS!R607C68</stp>
        <tr r="BP607" s="1"/>
      </tp>
      <tp>
        <v>1.0626</v>
        <stp/>
        <stp>##V3_BDHV12</stp>
        <stp>912828FB1 Govt</stp>
        <stp>IDX_RATIO</stp>
        <stp>3/27/2008</stp>
        <stp>3/27/2008</stp>
        <stp>[Fixed Income  Prices 2004-2009.xlsx]TIPS!R507C32</stp>
        <tr r="AF507" s="1"/>
      </tp>
      <tp>
        <v>1.1561600000000001</v>
        <stp/>
        <stp>##V3_BDHV12</stp>
        <stp>9128277J5 Govt</stp>
        <stp>IDX_RATIO</stp>
        <stp>5/31/2007</stp>
        <stp>5/31/2007</stp>
        <stp>[Fixed Income  Prices 2004-2009.xlsx]TIPS!R747C36</stp>
        <tr r="AJ747" s="1"/>
      </tp>
      <tp>
        <v>1.09423</v>
        <stp/>
        <stp>##V3_BDHV12</stp>
        <stp>9128277J5 Govt</stp>
        <stp>IDX_RATIO</stp>
        <stp>6/24/2005</stp>
        <stp>6/24/2005</stp>
        <stp>[Fixed Income  Prices 2004-2009.xlsx]TIPS!R244C36</stp>
        <tr r="AJ244" s="1"/>
      </tp>
      <tp>
        <v>1.0886199999999999</v>
        <stp/>
        <stp>##V3_BDHV12</stp>
        <stp>912828DH0 Govt</stp>
        <stp>IDX_RATIO</stp>
        <stp>7/30/2007</stp>
        <stp>7/30/2007</stp>
        <stp>[Fixed Income  Prices 2004-2009.xlsx]TIPS!R664C68</stp>
        <tr r="BP664" s="1"/>
      </tp>
      <tp>
        <v>1.1032599999999999</v>
        <stp/>
        <stp>##V3_BDHV12</stp>
        <stp>912828BD1 Govt</stp>
        <stp>IDX_RATIO</stp>
        <stp>8/11/2006</stp>
        <stp>8/11/2006</stp>
        <stp>[Fixed Income  Prices 2004-2009.xlsx]TIPS!R538C52</stp>
        <tr r="AZ538" s="1"/>
      </tp>
      <tp>
        <v>1.1312599999999999</v>
        <stp/>
        <stp>##V3_BDHV12</stp>
        <stp>912828AF7 Govt</stp>
        <stp>IDX_RATIO</stp>
        <stp>9/26/2006</stp>
        <stp>9/26/2006</stp>
        <stp>[Fixed Income  Prices 2004-2009.xlsx]TIPS!R570C44</stp>
        <tr r="AR570" s="1"/>
      </tp>
      <tp>
        <v>1.0021</v>
        <stp/>
        <stp>##V3_BDHV12</stp>
        <stp>912828FL9 Govt</stp>
        <stp>IDX_RATIO</stp>
        <stp>3/30/2007</stp>
        <stp>3/30/2007</stp>
        <stp>[Fixed Income  Prices 2004-2009.xlsx]TIPS!R191C80</stp>
        <tr r="CB191" s="1"/>
      </tp>
      <tp>
        <v>1.06074</v>
        <stp/>
        <stp>##V3_BDHV12</stp>
        <stp>912828FB1 Govt</stp>
        <stp>IDX_RATIO</stp>
        <stp>2/25/2009</stp>
        <stp>2/25/2009</stp>
        <stp>[Fixed Income  Prices 2004-2009.xlsx]TIPS!R746C32</stp>
        <tr r="AF746" s="1"/>
      </tp>
      <tp>
        <v>1.12323</v>
        <stp/>
        <stp>##V3_BDHV12</stp>
        <stp>9128277J5 Govt</stp>
        <stp>IDX_RATIO</stp>
        <stp>5/22/2006</stp>
        <stp>5/22/2006</stp>
        <stp>[Fixed Income  Prices 2004-2009.xlsx]TIPS!R479C36</stp>
        <tr r="AJ479" s="1"/>
      </tp>
      <tp>
        <v>1.1663000000000001</v>
        <stp/>
        <stp>##V3_BDHV12</stp>
        <stp>9128277J5 Govt</stp>
        <stp>IDX_RATIO</stp>
        <stp>7/11/2007</stp>
        <stp>7/11/2007</stp>
        <stp>[Fixed Income  Prices 2004-2009.xlsx]TIPS!R776C36</stp>
        <tr r="AJ776" s="1"/>
      </tp>
      <tp>
        <v>1.1234299999999999</v>
        <stp/>
        <stp>##V3_BDHV12</stp>
        <stp>9128277J5 Govt</stp>
        <stp>IDX_RATIO</stp>
        <stp>5/23/2006</stp>
        <stp>5/23/2006</stp>
        <stp>[Fixed Income  Prices 2004-2009.xlsx]TIPS!R480C36</stp>
        <tr r="AJ480" s="1"/>
      </tp>
      <tp>
        <v>1.0820700000000001</v>
        <stp/>
        <stp>##V3_BDHV12</stp>
        <stp>912828EA4 Govt</stp>
        <stp>IDX_RATIO</stp>
        <stp>3/14/2008</stp>
        <stp>3/14/2008</stp>
        <stp>[Fixed Income  Prices 2004-2009.xlsx]TIPS!R699C72</stp>
        <tr r="BT699" s="1"/>
      </tp>
      <tp>
        <v>0.99882000000000004</v>
        <stp/>
        <stp>##V3_BDHV12</stp>
        <stp>912828FL9 Govt</stp>
        <stp>IDX_RATIO</stp>
        <stp>2/21/2007</stp>
        <stp>2/21/2007</stp>
        <stp>[Fixed Income  Prices 2004-2009.xlsx]TIPS!R164C80</stp>
        <tr r="CB164" s="1"/>
      </tp>
      <tp>
        <v>1.1290499999999999</v>
        <stp/>
        <stp>##V3_BDHV12</stp>
        <stp>9128277J5 Govt</stp>
        <stp>IDX_RATIO</stp>
        <stp>6/13/2006</stp>
        <stp>6/13/2006</stp>
        <stp>[Fixed Income  Prices 2004-2009.xlsx]TIPS!R495C36</stp>
        <tr r="AJ495" s="1"/>
      </tp>
      <tp>
        <v>1.0591600000000001</v>
        <stp/>
        <stp>##V3_BDHV12</stp>
        <stp>912828DH0 Govt</stp>
        <stp>IDX_RATIO</stp>
        <stp>7/24/2006</stp>
        <stp>7/24/2006</stp>
        <stp>[Fixed Income  Prices 2004-2009.xlsx]TIPS!R399C68</stp>
        <tr r="BP399" s="1"/>
      </tp>
      <tp>
        <v>0.99877000000000005</v>
        <stp/>
        <stp>##V3_BDHV12</stp>
        <stp>912828FL9 Govt</stp>
        <stp>IDX_RATIO</stp>
        <stp>1/11/2007</stp>
        <stp>1/11/2007</stp>
        <stp>[Fixed Income  Prices 2004-2009.xlsx]TIPS!R135C80</stp>
        <tr r="CB135" s="1"/>
      </tp>
      <tp>
        <v>1.0801099999999999</v>
        <stp/>
        <stp>##V3_BDHV12</stp>
        <stp>912828DH0 Govt</stp>
        <stp>IDX_RATIO</stp>
        <stp>6/21/2007</stp>
        <stp>6/21/2007</stp>
        <stp>[Fixed Income  Prices 2004-2009.xlsx]TIPS!R637C68</stp>
        <tr r="BP637" s="1"/>
      </tp>
      <tp>
        <v>1.0394300000000001</v>
        <stp/>
        <stp>##V3_BDHV12</stp>
        <stp>912828DH0 Govt</stp>
        <stp>IDX_RATIO</stp>
        <stp>4/14/2006</stp>
        <stp>4/14/2006</stp>
        <stp>[Fixed Income  Prices 2004-2009.xlsx]TIPS!R328C68</stp>
        <tr r="BP328" s="1"/>
      </tp>
      <tp>
        <v>1.1438200000000001</v>
        <stp/>
        <stp>##V3_BDHV12</stp>
        <stp>9128277J5 Govt</stp>
        <stp>IDX_RATIO</stp>
        <stp>4/20/2007</stp>
        <stp>4/20/2007</stp>
        <stp>[Fixed Income  Prices 2004-2009.xlsx]TIPS!R718C36</stp>
        <tr r="AJ718" s="1"/>
      </tp>
      <tp>
        <v>1.08236</v>
        <stp/>
        <stp>##V3_BDHV12</stp>
        <stp>912828FB1 Govt</stp>
        <stp>IDX_RATIO</stp>
        <stp>1/14/2009</stp>
        <stp>1/14/2009</stp>
        <stp>[Fixed Income  Prices 2004-2009.xlsx]TIPS!R716C32</stp>
        <tr r="AF716" s="1"/>
      </tp>
      <tp>
        <v>1.05186</v>
        <stp/>
        <stp>##V3_BDHV12</stp>
        <stp>912828GD6 Govt</stp>
        <stp>IDX_RATIO</stp>
        <stp>4/29/2009</stp>
        <stp>4/29/2009</stp>
        <stp>[Fixed Income  Prices 2004-2009.xlsx]TIPS!R604C84</stp>
        <tr r="CF604" s="1"/>
      </tp>
      <tp>
        <v>1.0688800000000001</v>
        <stp/>
        <stp>##V3_BDHV12</stp>
        <stp>912828DH0 Govt</stp>
        <stp>IDX_RATIO</stp>
        <stp>5/11/2007</stp>
        <stp>5/11/2007</stp>
        <stp>[Fixed Income  Prices 2004-2009.xlsx]TIPS!R608C68</stp>
        <tr r="BP608" s="1"/>
      </tp>
      <tp>
        <v>1.06243</v>
        <stp/>
        <stp>##V3_BDHV12</stp>
        <stp>912828FB1 Govt</stp>
        <stp>IDX_RATIO</stp>
        <stp>3/26/2008</stp>
        <stp>3/26/2008</stp>
        <stp>[Fixed Income  Prices 2004-2009.xlsx]TIPS!R506C32</stp>
        <tr r="AF506" s="1"/>
      </tp>
      <tp>
        <v>1.1558200000000001</v>
        <stp/>
        <stp>##V3_BDHV12</stp>
        <stp>9128277J5 Govt</stp>
        <stp>IDX_RATIO</stp>
        <stp>5/30/2007</stp>
        <stp>5/30/2007</stp>
        <stp>[Fixed Income  Prices 2004-2009.xlsx]TIPS!R746C36</stp>
        <tr r="AJ746" s="1"/>
      </tp>
      <tp>
        <v>1.08884</v>
        <stp/>
        <stp>##V3_BDHV12</stp>
        <stp>912828DH0 Govt</stp>
        <stp>IDX_RATIO</stp>
        <stp>7/31/2007</stp>
        <stp>7/31/2007</stp>
        <stp>[Fixed Income  Prices 2004-2009.xlsx]TIPS!R665C68</stp>
        <tr r="BP665" s="1"/>
      </tp>
      <tp>
        <v>1.13137</v>
        <stp/>
        <stp>##V3_BDHV12</stp>
        <stp>912828AF7 Govt</stp>
        <stp>IDX_RATIO</stp>
        <stp>9/27/2006</stp>
        <stp>9/27/2006</stp>
        <stp>[Fixed Income  Prices 2004-2009.xlsx]TIPS!R571C44</stp>
        <tr r="AR571" s="1"/>
      </tp>
      <tp>
        <v>1.1031900000000001</v>
        <stp/>
        <stp>##V3_BDHV12</stp>
        <stp>912828BD1 Govt</stp>
        <stp>IDX_RATIO</stp>
        <stp>8/10/2006</stp>
        <stp>8/10/2006</stp>
        <stp>[Fixed Income  Prices 2004-2009.xlsx]TIPS!R537C52</stp>
        <tr r="AZ537" s="1"/>
      </tp>
      <tp>
        <v>1.0611299999999999</v>
        <stp/>
        <stp>##V3_BDHV12</stp>
        <stp>912828FB1 Govt</stp>
        <stp>IDX_RATIO</stp>
        <stp>2/24/2009</stp>
        <stp>2/24/2009</stp>
        <stp>[Fixed Income  Prices 2004-2009.xlsx]TIPS!R745C32</stp>
        <tr r="AF745" s="1"/>
      </tp>
      <tp>
        <v>1.1660699999999999</v>
        <stp/>
        <stp>##V3_BDHV12</stp>
        <stp>9128277J5 Govt</stp>
        <stp>IDX_RATIO</stp>
        <stp>7/10/2007</stp>
        <stp>7/10/2007</stp>
        <stp>[Fixed Income  Prices 2004-2009.xlsx]TIPS!R775C36</stp>
        <tr r="AJ775" s="1"/>
      </tp>
      <tp>
        <v>1.0549299999999999</v>
        <stp/>
        <stp>##V3_BDHV12</stp>
        <stp>912828CP3 Govt</stp>
        <stp>IDX_RATIO</stp>
        <stp>12/5/2005</stp>
        <stp>12/5/2005</stp>
        <stp>[Fixed Income  Prices 2004-2009.xlsx]TIPS!R360C64</stp>
        <tr r="BL360" s="1"/>
      </tp>
      <tp>
        <v>1.19472</v>
        <stp/>
        <stp>##V3_BDHV12</stp>
        <stp>9128276R8 Govt</stp>
        <stp>IDX_RATIO</stp>
        <stp>11/2/2007</stp>
        <stp>11/2/2007</stp>
        <stp>[Fixed Income  Prices 2004-2009.xlsx]TIPS!R858C28</stp>
        <tr r="AB858" s="1"/>
      </tp>
      <tp>
        <v>1.1966700000000001</v>
        <stp/>
        <stp>##V3_BDHV12</stp>
        <stp>9128276R8 Govt</stp>
        <stp>IDX_RATIO</stp>
        <stp>10/3/2007</stp>
        <stp>10/3/2007</stp>
        <stp>[Fixed Income  Prices 2004-2009.xlsx]TIPS!R836C28</stp>
        <tr r="AB836" s="1"/>
      </tp>
      <tp>
        <v>1.03765</v>
        <stp/>
        <stp>##V3_BDHV12</stp>
        <stp>912828CP3 Govt</stp>
        <stp>IDX_RATIO</stp>
        <stp>10/7/2005</stp>
        <stp>10/7/2005</stp>
        <stp>[Fixed Income  Prices 2004-2009.xlsx]TIPS!R319C64</stp>
        <tr r="BL319" s="1"/>
      </tp>
      <tp>
        <v>1.04447</v>
        <stp/>
        <stp>##V3_BDHV12</stp>
        <stp>912828CP3 Govt</stp>
        <stp>IDX_RATIO</stp>
        <stp>11/7/2005</stp>
        <stp>11/7/2005</stp>
        <stp>[Fixed Income  Prices 2004-2009.xlsx]TIPS!R340C64</stp>
        <tr r="BL340" s="1"/>
      </tp>
      <tp>
        <v>1.1967399999999999</v>
        <stp/>
        <stp>##V3_BDHV12</stp>
        <stp>9128276R8 Govt</stp>
        <stp>IDX_RATIO</stp>
        <stp>10/2/2007</stp>
        <stp>10/2/2007</stp>
        <stp>[Fixed Income  Prices 2004-2009.xlsx]TIPS!R835C28</stp>
        <tr r="AB835" s="1"/>
      </tp>
      <tp>
        <v>1.03748</v>
        <stp/>
        <stp>##V3_BDHV12</stp>
        <stp>912828CP3 Govt</stp>
        <stp>IDX_RATIO</stp>
        <stp>10/6/2005</stp>
        <stp>10/6/2005</stp>
        <stp>[Fixed Income  Prices 2004-2009.xlsx]TIPS!R318C64</stp>
        <tr r="BL318" s="1"/>
      </tp>
      <tp>
        <v>1.05507</v>
        <stp/>
        <stp>##V3_BDHV12</stp>
        <stp>912828CP3 Govt</stp>
        <stp>IDX_RATIO</stp>
        <stp>12/7/2005</stp>
        <stp>12/7/2005</stp>
        <stp>[Fixed Income  Prices 2004-2009.xlsx]TIPS!R362C64</stp>
        <tr r="BL362" s="1"/>
      </tp>
      <tp>
        <v>1.19807</v>
        <stp/>
        <stp>##V3_BDHV12</stp>
        <stp>9128276R8 Govt</stp>
        <stp>IDX_RATIO</stp>
        <stp>12/3/2007</stp>
        <stp>12/3/2007</stp>
        <stp>[Fixed Income  Prices 2004-2009.xlsx]TIPS!R879C28</stp>
        <tr r="AB879" s="1"/>
      </tp>
      <tp>
        <v>1.0431999999999999</v>
        <stp/>
        <stp>##V3_BDHV12</stp>
        <stp>912828CP3 Govt</stp>
        <stp>IDX_RATIO</stp>
        <stp>11/4/2005</stp>
        <stp>11/4/2005</stp>
        <stp>[Fixed Income  Prices 2004-2009.xlsx]TIPS!R339C64</stp>
        <tr r="BL339" s="1"/>
      </tp>
      <tp>
        <v>1.1968099999999999</v>
        <stp/>
        <stp>##V3_BDHV12</stp>
        <stp>9128276R8 Govt</stp>
        <stp>IDX_RATIO</stp>
        <stp>10/1/2007</stp>
        <stp>10/1/2007</stp>
        <stp>[Fixed Income  Prices 2004-2009.xlsx]TIPS!R834C28</stp>
        <tr r="AB834" s="1"/>
      </tp>
      <tp>
        <v>1.03731</v>
        <stp/>
        <stp>##V3_BDHV12</stp>
        <stp>912828CP3 Govt</stp>
        <stp>IDX_RATIO</stp>
        <stp>10/5/2005</stp>
        <stp>10/5/2005</stp>
        <stp>[Fixed Income  Prices 2004-2009.xlsx]TIPS!R317C64</stp>
        <tr r="BL317" s="1"/>
      </tp>
      <tp>
        <v>1.0549999999999999</v>
        <stp/>
        <stp>##V3_BDHV12</stp>
        <stp>912828CP3 Govt</stp>
        <stp>IDX_RATIO</stp>
        <stp>12/6/2005</stp>
        <stp>12/6/2005</stp>
        <stp>[Fixed Income  Prices 2004-2009.xlsx]TIPS!R361C64</stp>
        <tr r="BL361" s="1"/>
      </tp>
      <tp>
        <v>1.19462</v>
        <stp/>
        <stp>##V3_BDHV12</stp>
        <stp>9128276R8 Govt</stp>
        <stp>IDX_RATIO</stp>
        <stp>11/1/2007</stp>
        <stp>11/1/2007</stp>
        <stp>[Fixed Income  Prices 2004-2009.xlsx]TIPS!R857C28</stp>
        <tr r="AB857" s="1"/>
      </tp>
      <tp>
        <v>1.03714</v>
        <stp/>
        <stp>##V3_BDHV12</stp>
        <stp>912828CP3 Govt</stp>
        <stp>IDX_RATIO</stp>
        <stp>10/4/2005</stp>
        <stp>10/4/2005</stp>
        <stp>[Fixed Income  Prices 2004-2009.xlsx]TIPS!R316C64</stp>
        <tr r="BL316" s="1"/>
      </tp>
      <tp>
        <v>1.19824</v>
        <stp/>
        <stp>##V3_BDHV12</stp>
        <stp>9128276R8 Govt</stp>
        <stp>IDX_RATIO</stp>
        <stp>12/5/2007</stp>
        <stp>12/5/2007</stp>
        <stp>[Fixed Income  Prices 2004-2009.xlsx]TIPS!R881C28</stp>
        <tr r="AB881" s="1"/>
      </tp>
      <tp>
        <v>1.19516</v>
        <stp/>
        <stp>##V3_BDHV12</stp>
        <stp>9128276R8 Govt</stp>
        <stp>IDX_RATIO</stp>
        <stp>11/6/2007</stp>
        <stp>11/6/2007</stp>
        <stp>[Fixed Income  Prices 2004-2009.xlsx]TIPS!R860C28</stp>
        <tr r="AB860" s="1"/>
      </tp>
      <tp>
        <v>1.0546599999999999</v>
        <stp/>
        <stp>##V3_BDHV12</stp>
        <stp>912828CP3 Govt</stp>
        <stp>IDX_RATIO</stp>
        <stp>12/1/2005</stp>
        <stp>12/1/2005</stp>
        <stp>[Fixed Income  Prices 2004-2009.xlsx]TIPS!R358C64</stp>
        <tr r="BL358" s="1"/>
      </tp>
      <tp>
        <v>1.0423499999999999</v>
        <stp/>
        <stp>##V3_BDHV12</stp>
        <stp>912828CP3 Govt</stp>
        <stp>IDX_RATIO</stp>
        <stp>11/2/2005</stp>
        <stp>11/2/2005</stp>
        <stp>[Fixed Income  Prices 2004-2009.xlsx]TIPS!R337C64</stp>
        <tr r="BL337" s="1"/>
      </tp>
      <tp>
        <v>1.0369600000000001</v>
        <stp/>
        <stp>##V3_BDHV12</stp>
        <stp>912828CP3 Govt</stp>
        <stp>IDX_RATIO</stp>
        <stp>10/3/2005</stp>
        <stp>10/3/2005</stp>
        <stp>[Fixed Income  Prices 2004-2009.xlsx]TIPS!R315C64</stp>
        <tr r="BL315" s="1"/>
      </tp>
      <tp>
        <v>1.1981600000000001</v>
        <stp/>
        <stp>##V3_BDHV12</stp>
        <stp>9128276R8 Govt</stp>
        <stp>IDX_RATIO</stp>
        <stp>12/4/2007</stp>
        <stp>12/4/2007</stp>
        <stp>[Fixed Income  Prices 2004-2009.xlsx]TIPS!R880C28</stp>
        <tr r="AB880" s="1"/>
      </tp>
      <tp>
        <v>1.1952700000000001</v>
        <stp/>
        <stp>##V3_BDHV12</stp>
        <stp>9128276R8 Govt</stp>
        <stp>IDX_RATIO</stp>
        <stp>11/7/2007</stp>
        <stp>11/7/2007</stp>
        <stp>[Fixed Income  Prices 2004-2009.xlsx]TIPS!R861C28</stp>
        <tr r="AB861" s="1"/>
      </tp>
      <tp>
        <v>1.04278</v>
        <stp/>
        <stp>##V3_BDHV12</stp>
        <stp>912828CP3 Govt</stp>
        <stp>IDX_RATIO</stp>
        <stp>11/3/2005</stp>
        <stp>11/3/2005</stp>
        <stp>[Fixed Income  Prices 2004-2009.xlsx]TIPS!R338C64</stp>
        <tr r="BL338" s="1"/>
      </tp>
      <tp>
        <v>1.1983999999999999</v>
        <stp/>
        <stp>##V3_BDHV12</stp>
        <stp>9128276R8 Govt</stp>
        <stp>IDX_RATIO</stp>
        <stp>12/7/2007</stp>
        <stp>12/7/2007</stp>
        <stp>[Fixed Income  Prices 2004-2009.xlsx]TIPS!R883C28</stp>
        <tr r="AB883" s="1"/>
      </tp>
      <tp>
        <v>1.1965300000000001</v>
        <stp/>
        <stp>##V3_BDHV12</stp>
        <stp>9128276R8 Govt</stp>
        <stp>IDX_RATIO</stp>
        <stp>10/5/2007</stp>
        <stp>10/5/2007</stp>
        <stp>[Fixed Income  Prices 2004-2009.xlsx]TIPS!R838C28</stp>
        <tr r="AB838" s="1"/>
      </tp>
      <tp>
        <v>1.1983200000000001</v>
        <stp/>
        <stp>##V3_BDHV12</stp>
        <stp>9128276R8 Govt</stp>
        <stp>IDX_RATIO</stp>
        <stp>12/6/2007</stp>
        <stp>12/6/2007</stp>
        <stp>[Fixed Income  Prices 2004-2009.xlsx]TIPS!R882C28</stp>
        <tr r="AB882" s="1"/>
      </tp>
      <tp>
        <v>1.0547299999999999</v>
        <stp/>
        <stp>##V3_BDHV12</stp>
        <stp>912828CP3 Govt</stp>
        <stp>IDX_RATIO</stp>
        <stp>12/2/2005</stp>
        <stp>12/2/2005</stp>
        <stp>[Fixed Income  Prices 2004-2009.xlsx]TIPS!R359C64</stp>
        <tr r="BL359" s="1"/>
      </tp>
      <tp>
        <v>1.1950499999999999</v>
        <stp/>
        <stp>##V3_BDHV12</stp>
        <stp>9128276R8 Govt</stp>
        <stp>IDX_RATIO</stp>
        <stp>11/5/2007</stp>
        <stp>11/5/2007</stp>
        <stp>[Fixed Income  Prices 2004-2009.xlsx]TIPS!R859C28</stp>
        <tr r="AB859" s="1"/>
      </tp>
      <tp>
        <v>1.04193</v>
        <stp/>
        <stp>##V3_BDHV12</stp>
        <stp>912828CP3 Govt</stp>
        <stp>IDX_RATIO</stp>
        <stp>11/1/2005</stp>
        <stp>11/1/2005</stp>
        <stp>[Fixed Income  Prices 2004-2009.xlsx]TIPS!R336C64</stp>
        <tr r="BL336" s="1"/>
      </tp>
      <tp>
        <v>1.1966000000000001</v>
        <stp/>
        <stp>##V3_BDHV12</stp>
        <stp>9128276R8 Govt</stp>
        <stp>IDX_RATIO</stp>
        <stp>10/4/2007</stp>
        <stp>10/4/2007</stp>
        <stp>[Fixed Income  Prices 2004-2009.xlsx]TIPS!R837C28</stp>
        <tr r="AB837" s="1"/>
      </tp>
      <tp>
        <v>1.1953800000000001</v>
        <stp/>
        <stp>##V3_BDHV12</stp>
        <stp>9128276R8 Govt</stp>
        <stp>IDX_RATIO</stp>
        <stp>11/8/2007</stp>
        <stp>11/8/2007</stp>
        <stp>[Fixed Income  Prices 2004-2009.xlsx]TIPS!R862C28</stp>
        <tr r="AB862" s="1"/>
      </tp>
      <tp>
        <v>1.19624</v>
        <stp/>
        <stp>##V3_BDHV12</stp>
        <stp>9128276R8 Govt</stp>
        <stp>IDX_RATIO</stp>
        <stp>10/9/2007</stp>
        <stp>10/9/2007</stp>
        <stp>[Fixed Income  Prices 2004-2009.xlsx]TIPS!R840C28</stp>
        <tr r="AB840" s="1"/>
      </tp>
      <tp>
        <v>1.1954899999999999</v>
        <stp/>
        <stp>##V3_BDHV12</stp>
        <stp>9128276R8 Govt</stp>
        <stp>IDX_RATIO</stp>
        <stp>11/9/2007</stp>
        <stp>11/9/2007</stp>
        <stp>[Fixed Income  Prices 2004-2009.xlsx]TIPS!R863C28</stp>
        <tr r="AB863" s="1"/>
      </tp>
      <tp>
        <v>1.19631</v>
        <stp/>
        <stp>##V3_BDHV12</stp>
        <stp>9128276R8 Govt</stp>
        <stp>IDX_RATIO</stp>
        <stp>10/8/2007</stp>
        <stp>10/8/2007</stp>
        <stp>[Fixed Income  Prices 2004-2009.xlsx]TIPS!R839C28</stp>
        <tr r="AB839" s="1"/>
      </tp>
      <tp>
        <v>1.05521</v>
        <stp/>
        <stp>##V3_BDHV12</stp>
        <stp>912828CP3 Govt</stp>
        <stp>IDX_RATIO</stp>
        <stp>12/9/2005</stp>
        <stp>12/9/2005</stp>
        <stp>[Fixed Income  Prices 2004-2009.xlsx]TIPS!R364C64</stp>
        <tr r="BL364" s="1"/>
      </tp>
      <tp>
        <v>1.05514</v>
        <stp/>
        <stp>##V3_BDHV12</stp>
        <stp>912828CP3 Govt</stp>
        <stp>IDX_RATIO</stp>
        <stp>12/8/2005</stp>
        <stp>12/8/2005</stp>
        <stp>[Fixed Income  Prices 2004-2009.xlsx]TIPS!R363C64</stp>
        <tr r="BL363" s="1"/>
      </tp>
      <tp>
        <v>1.0448999999999999</v>
        <stp/>
        <stp>##V3_BDHV12</stp>
        <stp>912828CP3 Govt</stp>
        <stp>IDX_RATIO</stp>
        <stp>11/8/2005</stp>
        <stp>11/8/2005</stp>
        <stp>[Fixed Income  Prices 2004-2009.xlsx]TIPS!R341C64</stp>
        <tr r="BL341" s="1"/>
      </tp>
      <tp>
        <v>1.04532</v>
        <stp/>
        <stp>##V3_BDHV12</stp>
        <stp>912828CP3 Govt</stp>
        <stp>IDX_RATIO</stp>
        <stp>11/9/2005</stp>
        <stp>11/9/2005</stp>
        <stp>[Fixed Income  Prices 2004-2009.xlsx]TIPS!R342C64</stp>
        <tr r="BL342" s="1"/>
      </tp>
      <tp>
        <v>1.0025500000000001</v>
        <stp/>
        <stp>##V3_BDHV12</stp>
        <stp>912810FS2 Govt</stp>
        <stp>IDX_RATIO</stp>
        <stp>5/9/2006</stp>
        <stp>5/9/2006</stp>
        <stp>[Fixed Income  Prices 2004-2009.xlsx]TIPS!R80C112</stp>
        <tr r="DH80" s="1"/>
      </tp>
      <tp>
        <v>0.98648000000000002</v>
        <stp/>
        <stp>##V3_BDHV12</stp>
        <stp>912828JX9 Govt</stp>
        <stp>IDX_RATIO</stp>
        <stp>2/9/2009</stp>
        <stp>2/9/2009</stp>
        <stp>[Fixed Income  Prices 2004-2009.xlsx]TIPS!R29C100</stp>
        <tr r="CV29" s="1"/>
      </tp>
      <tp>
        <v>0.98794000000000004</v>
        <stp/>
        <stp>##V3_BDHV12</stp>
        <stp>912828JX9 Govt</stp>
        <stp>IDX_RATIO</stp>
        <stp>2/5/2009</stp>
        <stp>2/5/2009</stp>
        <stp>[Fixed Income  Prices 2004-2009.xlsx]TIPS!R27C100</stp>
        <tr r="CV27" s="1"/>
      </tp>
      <tp>
        <v>0.98831000000000002</v>
        <stp/>
        <stp>##V3_BDHV12</stp>
        <stp>912828JX9 Govt</stp>
        <stp>IDX_RATIO</stp>
        <stp>2/4/2009</stp>
        <stp>2/4/2009</stp>
        <stp>[Fixed Income  Prices 2004-2009.xlsx]TIPS!R26C100</stp>
        <tr r="CV26" s="1"/>
      </tp>
      <tp>
        <v>0.98867000000000005</v>
        <stp/>
        <stp>##V3_BDHV12</stp>
        <stp>912828JX9 Govt</stp>
        <stp>IDX_RATIO</stp>
        <stp>2/3/2009</stp>
        <stp>2/3/2009</stp>
        <stp>[Fixed Income  Prices 2004-2009.xlsx]TIPS!R25C100</stp>
        <tr r="CV25" s="1"/>
      </tp>
      <tp>
        <v>0.98904000000000003</v>
        <stp/>
        <stp>##V3_BDHV12</stp>
        <stp>912828JX9 Govt</stp>
        <stp>IDX_RATIO</stp>
        <stp>2/2/2009</stp>
        <stp>2/2/2009</stp>
        <stp>[Fixed Income  Prices 2004-2009.xlsx]TIPS!R24C100</stp>
        <tr r="CV24" s="1"/>
      </tp>
      <tp>
        <v>0.98758000000000001</v>
        <stp/>
        <stp>##V3_BDHV12</stp>
        <stp>912828JX9 Govt</stp>
        <stp>IDX_RATIO</stp>
        <stp>2/6/2009</stp>
        <stp>2/6/2009</stp>
        <stp>[Fixed Income  Prices 2004-2009.xlsx]TIPS!R28C100</stp>
        <tr r="CV28" s="1"/>
      </tp>
      <tp>
        <v>1.0018400000000001</v>
        <stp/>
        <stp>##V3_BDHV12</stp>
        <stp>912810FS2 Govt</stp>
        <stp>IDX_RATIO</stp>
        <stp>5/5/2006</stp>
        <stp>5/5/2006</stp>
        <stp>[Fixed Income  Prices 2004-2009.xlsx]TIPS!R78C112</stp>
        <tr r="DH78" s="1"/>
      </tp>
      <tp>
        <v>1.00237</v>
        <stp/>
        <stp>##V3_BDHV12</stp>
        <stp>912810FS2 Govt</stp>
        <stp>IDX_RATIO</stp>
        <stp>5/8/2006</stp>
        <stp>5/8/2006</stp>
        <stp>[Fixed Income  Prices 2004-2009.xlsx]TIPS!R79C112</stp>
        <tr r="DH79" s="1"/>
      </tp>
      <tp>
        <v>1.00166</v>
        <stp/>
        <stp>##V3_BDHV12</stp>
        <stp>912810FS2 Govt</stp>
        <stp>IDX_RATIO</stp>
        <stp>5/4/2006</stp>
        <stp>5/4/2006</stp>
        <stp>[Fixed Income  Prices 2004-2009.xlsx]TIPS!R77C112</stp>
        <tr r="DH77" s="1"/>
      </tp>
      <tp>
        <v>1.00112</v>
        <stp/>
        <stp>##V3_BDHV12</stp>
        <stp>912810FS2 Govt</stp>
        <stp>IDX_RATIO</stp>
        <stp>5/1/2006</stp>
        <stp>5/1/2006</stp>
        <stp>[Fixed Income  Prices 2004-2009.xlsx]TIPS!R74C112</stp>
        <tr r="DH74" s="1"/>
      </tp>
      <tp>
        <v>1.0014799999999999</v>
        <stp/>
        <stp>##V3_BDHV12</stp>
        <stp>912810FS2 Govt</stp>
        <stp>IDX_RATIO</stp>
        <stp>5/3/2006</stp>
        <stp>5/3/2006</stp>
        <stp>[Fixed Income  Prices 2004-2009.xlsx]TIPS!R76C112</stp>
        <tr r="DH76" s="1"/>
      </tp>
      <tp>
        <v>1.0013000000000001</v>
        <stp/>
        <stp>##V3_BDHV12</stp>
        <stp>912810FS2 Govt</stp>
        <stp>IDX_RATIO</stp>
        <stp>5/2/2006</stp>
        <stp>5/2/2006</stp>
        <stp>[Fixed Income  Prices 2004-2009.xlsx]TIPS!R75C112</stp>
        <tr r="DH75" s="1"/>
      </tp>
      <tp>
        <v>1.0046200000000001</v>
        <stp/>
        <stp>##V3_BDHV12</stp>
        <stp>912810PS1 Govt</stp>
        <stp>IDX_RATIO</stp>
        <stp>4/6/2007</stp>
        <stp>4/6/2007</stp>
        <stp>[Fixed Income  Prices 2004-2009.xlsx]TIPS!R58C116</stp>
        <tr r="DL58" s="1"/>
      </tp>
      <tp>
        <v>1.0039100000000001</v>
        <stp/>
        <stp>##V3_BDHV12</stp>
        <stp>912810PS1 Govt</stp>
        <stp>IDX_RATIO</stp>
        <stp>4/2/2007</stp>
        <stp>4/2/2007</stp>
        <stp>[Fixed Income  Prices 2004-2009.xlsx]TIPS!R54C116</stp>
        <tr r="DL54" s="1"/>
      </tp>
      <tp>
        <v>1.0040800000000001</v>
        <stp/>
        <stp>##V3_BDHV12</stp>
        <stp>912810PS1 Govt</stp>
        <stp>IDX_RATIO</stp>
        <stp>4/3/2007</stp>
        <stp>4/3/2007</stp>
        <stp>[Fixed Income  Prices 2004-2009.xlsx]TIPS!R55C116</stp>
        <tr r="DL55" s="1"/>
      </tp>
      <tp>
        <v>1.0051600000000001</v>
        <stp/>
        <stp>##V3_BDHV12</stp>
        <stp>912810PS1 Govt</stp>
        <stp>IDX_RATIO</stp>
        <stp>4/9/2007</stp>
        <stp>4/9/2007</stp>
        <stp>[Fixed Income  Prices 2004-2009.xlsx]TIPS!R59C116</stp>
        <tr r="DL59" s="1"/>
      </tp>
      <tp>
        <v>1.0042599999999999</v>
        <stp/>
        <stp>##V3_BDHV12</stp>
        <stp>912810PS1 Govt</stp>
        <stp>IDX_RATIO</stp>
        <stp>4/4/2007</stp>
        <stp>4/4/2007</stp>
        <stp>[Fixed Income  Prices 2004-2009.xlsx]TIPS!R56C116</stp>
        <tr r="DL56" s="1"/>
      </tp>
      <tp>
        <v>1.00444</v>
        <stp/>
        <stp>##V3_BDHV12</stp>
        <stp>912810PS1 Govt</stp>
        <stp>IDX_RATIO</stp>
        <stp>4/5/2007</stp>
        <stp>4/5/2007</stp>
        <stp>[Fixed Income  Prices 2004-2009.xlsx]TIPS!R57C116</stp>
        <tr r="DL57" s="1"/>
      </tp>
      <tp t="e">
        <v>#N/A</v>
        <stp/>
        <stp>##V3_BDHV12</stp>
        <stp>912833DG Govt</stp>
        <stp>YLD_YTM_ASK</stp>
        <stp>20060616</stp>
        <stp>20061201</stp>
        <stp>[Fixed Income  Prices 2004-2009.xlsx]STRIP Yield Curve!R156C9</stp>
        <stp>Days=N</stp>
        <stp>Fill=B</stp>
        <stp>Sort=D</stp>
        <stp>Per=cW</stp>
        <stp>Dts=H</stp>
        <stp>cols=1;rows=25</stp>
        <tr r="I156" s="4"/>
      </tp>
      <tp t="s">
        <v>1/15/2015</v>
        <stp/>
        <stp>##V3_BDPV12</stp>
        <stp>912828DH0 Govt</stp>
        <stp>MATURITY</stp>
        <stp>[Fixed Income  Prices 2004-2009.xlsx]TIPS!R2C67</stp>
        <tr r="BO2" s="1"/>
      </tp>
      <tp t="e">
        <v>#N/A</v>
        <stp/>
        <stp>##V3_BDHV12</stp>
        <stp>912833KE Govt</stp>
        <stp>YLD_YTM_ASK</stp>
        <stp>20070518</stp>
        <stp>20070727</stp>
        <stp>[Fixed Income  Prices 2004-2009.xlsx]STRIP Yield Curve!R122C9</stp>
        <stp>Days=N</stp>
        <stp>Fill=B</stp>
        <stp>Sort=D</stp>
        <stp>Per=cW</stp>
        <stp>Dts=H</stp>
        <stp>cols=1;rows=11</stp>
        <tr r="I122" s="4"/>
      </tp>
      <tp t="e">
        <v>#N/A</v>
        <stp/>
        <stp>##V3_BDHV12</stp>
        <stp>912833GC Govt</stp>
        <stp>YLD_YTM_ASK</stp>
        <stp>20050311</stp>
        <stp>20050715</stp>
        <stp>[Fixed Income  Prices 2004-2009.xlsx]STRIP Yield Curve!R228C4</stp>
        <stp>Days=N</stp>
        <stp>Fill=B</stp>
        <stp>Sort=D</stp>
        <stp>Per=cW</stp>
        <stp>Dts=H</stp>
        <stp>cols=1;rows=19</stp>
        <tr r="D228" s="4"/>
      </tp>
      <tp t="e">
        <v>#N/A</v>
        <stp/>
        <stp>##V3_BDHV12</stp>
        <stp>912833DB Govt</stp>
        <stp>YLD_YTM_ASK</stp>
        <stp>20061208</stp>
        <stp>20070427</stp>
        <stp>[Fixed Income  Prices 2004-2009.xlsx]STRIP Yield Curve!R135C6</stp>
        <stp>Days=N</stp>
        <stp>Fill=B</stp>
        <stp>Sort=D</stp>
        <stp>Per=cW</stp>
        <stp>Dts=H</stp>
        <stp>cols=1;rows=21</stp>
        <tr r="F135" s="4"/>
      </tp>
      <tp t="e">
        <v>#N/A</v>
        <stp/>
        <stp>##V3_BDHV12</stp>
        <stp>912833GE Govt</stp>
        <stp>YLD_YTM_ASK</stp>
        <stp>20070518</stp>
        <stp>20070727</stp>
        <stp>[Fixed Income  Prices 2004-2009.xlsx]STRIP Yield Curve!R122C3</stp>
        <stp>Days=N</stp>
        <stp>Fill=B</stp>
        <stp>Sort=D</stp>
        <stp>Per=cW</stp>
        <stp>Dts=H</stp>
        <stp>cols=1;rows=11</stp>
        <tr r="C122" s="4"/>
      </tp>
      <tp>
        <v>1.13148</v>
        <stp/>
        <stp>##V3_BDHV12</stp>
        <stp>912810FR4 Govt</stp>
        <stp>IDX_RATIO</stp>
        <stp>7/3/2009</stp>
        <stp>7/3/2009</stp>
        <stp>[Fixed Income  Prices 2004-2009.xlsx]TIPS!R1290C108</stp>
        <tr r="DD1290" s="1"/>
      </tp>
      <tp>
        <v>1.1396600000000001</v>
        <stp/>
        <stp>##V3_BDHV12</stp>
        <stp>912810FR4 Govt</stp>
        <stp>IDX_RATIO</stp>
        <stp>7/1/2008</stp>
        <stp>7/1/2008</stp>
        <stp>[Fixed Income  Prices 2004-2009.xlsx]TIPS!R1027C108</stp>
        <tr r="DD1027" s="1"/>
      </tp>
      <tp>
        <v>1.1155999999999999</v>
        <stp/>
        <stp>##V3_BDHV12</stp>
        <stp>912810FR4 Govt</stp>
        <stp>IDX_RATIO</stp>
        <stp>3/3/2009</stp>
        <stp>3/3/2009</stp>
        <stp>[Fixed Income  Prices 2004-2009.xlsx]TIPS!R1202C108</stp>
        <tr r="DD1202" s="1"/>
      </tp>
      <tp>
        <v>1.14422</v>
        <stp/>
        <stp>##V3_BDHV12</stp>
        <stp>912810FR4 Govt</stp>
        <stp>IDX_RATIO</stp>
        <stp>9/2/2009</stp>
        <stp>9/2/2009</stp>
        <stp>[Fixed Income  Prices 2004-2009.xlsx]TIPS!R1333C108</stp>
        <tr r="DD1333" s="1"/>
      </tp>
      <tp>
        <v>1.1205099999999999</v>
        <stp/>
        <stp>##V3_BDHV12</stp>
        <stp>912810FR4 Govt</stp>
        <stp>IDX_RATIO</stp>
        <stp>4/3/2009</stp>
        <stp>4/3/2009</stp>
        <stp>[Fixed Income  Prices 2004-2009.xlsx]TIPS!R1225C108</stp>
        <tr r="DD1225" s="1"/>
      </tp>
      <tp>
        <v>1.1608400000000001</v>
        <stp/>
        <stp>##V3_BDHV12</stp>
        <stp>912810FR4 Govt</stp>
        <stp>IDX_RATIO</stp>
        <stp>9/1/2008</stp>
        <stp>9/1/2008</stp>
        <stp>[Fixed Income  Prices 2004-2009.xlsx]TIPS!R1071C108</stp>
        <tr r="DD1071" s="1"/>
      </tp>
      <tp>
        <v>1.1492599999999999</v>
        <stp/>
        <stp>##V3_BDHV12</stp>
        <stp>912810FR4 Govt</stp>
        <stp>IDX_RATIO</stp>
        <stp>8/1/2008</stp>
        <stp>8/1/2008</stp>
        <stp>[Fixed Income  Prices 2004-2009.xlsx]TIPS!R1050C108</stp>
        <tr r="DD1050" s="1"/>
      </tp>
      <tp>
        <v>1.1286400000000001</v>
        <stp/>
        <stp>##V3_BDHV12</stp>
        <stp>912810FR4 Govt</stp>
        <stp>IDX_RATIO</stp>
        <stp>6/3/2009</stp>
        <stp>6/3/2009</stp>
        <stp>[Fixed Income  Prices 2004-2009.xlsx]TIPS!R1268C108</stp>
        <tr r="DD1268" s="1"/>
      </tp>
      <tp t="e">
        <v>#N/A</v>
        <stp/>
        <stp>##V3_BDHV12</stp>
        <stp>912810FG8 GOVT</stp>
        <stp>PX_DIRTY_MID</stp>
        <stp>7/23/2004</stp>
        <stp>11/19/2009</stp>
        <stp>[Fixed Income  Prices 2004-2009.xlsx]BONDS DIRTY PRICE!R4C62</stp>
        <stp>cols=2;rows=1389</stp>
        <tr r="BJ4" s="2"/>
      </tp>
      <tp>
        <v>1.0329900000000001</v>
        <stp/>
        <stp>##V3_BDHV12</stp>
        <stp>912828GD6 Govt</stp>
        <stp>IDX_RATIO</stp>
        <stp>9/21/2007</stp>
        <stp>9/21/2007</stp>
        <stp>[Fixed Income  Prices 2004-2009.xlsx]TIPS!R186C84</stp>
        <tr r="CF186" s="1"/>
      </tp>
      <tp>
        <v>1.0635399999999999</v>
        <stp/>
        <stp>##V3_BDHV12</stp>
        <stp>912828GD6 Govt</stp>
        <stp>IDX_RATIO</stp>
        <stp>6/23/2008</stp>
        <stp>6/23/2008</stp>
        <stp>[Fixed Income  Prices 2004-2009.xlsx]TIPS!R382C84</stp>
        <tr r="CF382" s="1"/>
      </tp>
      <tp>
        <v>1.0494300000000001</v>
        <stp/>
        <stp>##V3_BDHV12</stp>
        <stp>912828GD6 Govt</stp>
        <stp>IDX_RATIO</stp>
        <stp>4/15/2009</stp>
        <stp>4/15/2009</stp>
        <stp>[Fixed Income  Prices 2004-2009.xlsx]TIPS!R594C84</stp>
        <tr r="CF594" s="1"/>
      </tp>
      <tp>
        <v>1.17658</v>
        <stp/>
        <stp>##V3_BDHV12</stp>
        <stp>912828AF7 Govt</stp>
        <stp>IDX_RATIO</stp>
        <stp>4/24/2008</stp>
        <stp>4/24/2008</stp>
        <stp>[Fixed Income  Prices 2004-2009.xlsx]TIPS!R981C44</stp>
        <tr r="AR981" s="1"/>
      </tp>
      <tp>
        <v>1.0587500000000001</v>
        <stp/>
        <stp>##V3_BDHV12</stp>
        <stp>912828BD1 Govt</stp>
        <stp>IDX_RATIO</stp>
        <stp>8/18/2005</stp>
        <stp>8/18/2005</stp>
        <stp>[Fixed Income  Prices 2004-2009.xlsx]TIPS!R283C52</stp>
        <tr r="AZ283" s="1"/>
      </tp>
      <tp>
        <v>1.1564700000000001</v>
        <stp/>
        <stp>##V3_BDHV12</stp>
        <stp>912828BD1 Govt</stp>
        <stp>IDX_RATIO</stp>
        <stp>5/13/2008</stp>
        <stp>5/13/2008</stp>
        <stp>[Fixed Income  Prices 2004-2009.xlsx]TIPS!R994C52</stp>
        <tr r="AZ994" s="1"/>
      </tp>
      <tp>
        <v>1.06124</v>
        <stp/>
        <stp>##V3_BDHV12</stp>
        <stp>912828FB1 Govt</stp>
        <stp>IDX_RATIO</stp>
        <stp>3/19/2008</stp>
        <stp>3/19/2008</stp>
        <stp>[Fixed Income  Prices 2004-2009.xlsx]TIPS!R501C32</stp>
        <tr r="AF501" s="1"/>
      </tp>
      <tp>
        <v>0.98502000000000001</v>
        <stp/>
        <stp>##V3_BDHV12</stp>
        <stp>912828JE1 Govt</stp>
        <stp>IDX_RATIO</stp>
        <stp>5/14/2009</stp>
        <stp>5/14/2009</stp>
        <stp>[Fixed Income  Prices 2004-2009.xlsx]TIPS!R224C96</stp>
        <tr r="CR224" s="1"/>
      </tp>
      <tp>
        <v>1.10449</v>
        <stp/>
        <stp>##V3_BDHV12</stp>
        <stp>912828EA4 Govt</stp>
        <stp>IDX_RATIO</stp>
        <stp>1/14/2009</stp>
        <stp>1/14/2009</stp>
        <stp>[Fixed Income  Prices 2004-2009.xlsx]TIPS!R917C72</stp>
        <tr r="BT917" s="1"/>
      </tp>
      <tp>
        <v>1.15757</v>
        <stp/>
        <stp>##V3_BDHV12</stp>
        <stp>912828AF7 Govt</stp>
        <stp>IDX_RATIO</stp>
        <stp>8/15/2007</stp>
        <stp>8/15/2007</stp>
        <stp>[Fixed Income  Prices 2004-2009.xlsx]TIPS!R801C44</stp>
        <tr r="AR801" s="1"/>
      </tp>
      <tp>
        <v>1.0181899999999999</v>
        <stp/>
        <stp>##V3_BDHV12</stp>
        <stp>912828DH0 Govt</stp>
        <stp>IDX_RATIO</stp>
        <stp>7/29/2005</stp>
        <stp>7/29/2005</stp>
        <stp>[Fixed Income  Prices 2004-2009.xlsx]TIPS!R144C68</stp>
        <tr r="BP144" s="1"/>
      </tp>
      <tp>
        <v>1.1303700000000001</v>
        <stp/>
        <stp>##V3_BDHV12</stp>
        <stp>912828AF7 Govt</stp>
        <stp>IDX_RATIO</stp>
        <stp>9/18/2006</stp>
        <stp>9/18/2006</stp>
        <stp>[Fixed Income  Prices 2004-2009.xlsx]TIPS!R564C44</stp>
        <tr r="AR564" s="1"/>
      </tp>
      <tp>
        <v>1.1479600000000001</v>
        <stp/>
        <stp>##V3_BDHV12</stp>
        <stp>912828DH0 Govt</stp>
        <stp>IDX_RATIO</stp>
        <stp>9/11/2008</stp>
        <stp>9/11/2008</stp>
        <stp>[Fixed Income  Prices 2004-2009.xlsx]TIPS!R957C68</stp>
        <tr r="BP957" s="1"/>
      </tp>
      <tp>
        <v>1.05325</v>
        <stp/>
        <stp>##V3_BDHV12</stp>
        <stp>912828GD6 Govt</stp>
        <stp>IDX_RATIO</stp>
        <stp>5/13/2008</stp>
        <stp>5/13/2008</stp>
        <stp>[Fixed Income  Prices 2004-2009.xlsx]TIPS!R353C84</stp>
        <tr r="CF353" s="1"/>
      </tp>
      <tp>
        <v>0.98829999999999996</v>
        <stp/>
        <stp>##V3_BDHV12</stp>
        <stp>912828JE1 Govt</stp>
        <stp>IDX_RATIO</stp>
        <stp>6/24/2009</stp>
        <stp>6/24/2009</stp>
        <stp>[Fixed Income  Prices 2004-2009.xlsx]TIPS!R253C96</stp>
        <tr r="CR253" s="1"/>
      </tp>
      <tp>
        <v>1.08283</v>
        <stp/>
        <stp>##V3_BDHV12</stp>
        <stp>912828EA4 Govt</stp>
        <stp>IDX_RATIO</stp>
        <stp>2/24/2009</stp>
        <stp>2/24/2009</stp>
        <stp>[Fixed Income  Prices 2004-2009.xlsx]TIPS!R946C72</stp>
        <tr r="BT946" s="1"/>
      </tp>
      <tp>
        <v>1.0330999999999999</v>
        <stp/>
        <stp>##V3_BDHV12</stp>
        <stp>912828GD6 Govt</stp>
        <stp>IDX_RATIO</stp>
        <stp>8/31/2007</stp>
        <stp>8/31/2007</stp>
        <stp>[Fixed Income  Prices 2004-2009.xlsx]TIPS!R171C84</stp>
        <tr r="CF171" s="1"/>
      </tp>
      <tp>
        <v>1.0329900000000001</v>
        <stp/>
        <stp>##V3_BDHV12</stp>
        <stp>912828GD6 Govt</stp>
        <stp>IDX_RATIO</stp>
        <stp>9/20/2007</stp>
        <stp>9/20/2007</stp>
        <stp>[Fixed Income  Prices 2004-2009.xlsx]TIPS!R185C84</stp>
        <tr r="CF185" s="1"/>
      </tp>
      <tp>
        <v>1.0492600000000001</v>
        <stp/>
        <stp>##V3_BDHV12</stp>
        <stp>912828GD6 Govt</stp>
        <stp>IDX_RATIO</stp>
        <stp>4/14/2009</stp>
        <stp>4/14/2009</stp>
        <stp>[Fixed Income  Prices 2004-2009.xlsx]TIPS!R593C84</stp>
        <tr r="CF593" s="1"/>
      </tp>
      <tp>
        <v>1.1767000000000001</v>
        <stp/>
        <stp>##V3_BDHV12</stp>
        <stp>912828AF7 Govt</stp>
        <stp>IDX_RATIO</stp>
        <stp>4/25/2008</stp>
        <stp>4/25/2008</stp>
        <stp>[Fixed Income  Prices 2004-2009.xlsx]TIPS!R982C44</stp>
        <tr r="AR982" s="1"/>
      </tp>
      <tp>
        <v>1.05877</v>
        <stp/>
        <stp>##V3_BDHV12</stp>
        <stp>912828BD1 Govt</stp>
        <stp>IDX_RATIO</stp>
        <stp>8/19/2005</stp>
        <stp>8/19/2005</stp>
        <stp>[Fixed Income  Prices 2004-2009.xlsx]TIPS!R284C52</stp>
        <tr r="AZ284" s="1"/>
      </tp>
      <tp>
        <v>1.15615</v>
        <stp/>
        <stp>##V3_BDHV12</stp>
        <stp>912828BD1 Govt</stp>
        <stp>IDX_RATIO</stp>
        <stp>5/12/2008</stp>
        <stp>5/12/2008</stp>
        <stp>[Fixed Income  Prices 2004-2009.xlsx]TIPS!R993C52</stp>
        <tr r="AZ993" s="1"/>
      </tp>
      <tp>
        <v>1.06107</v>
        <stp/>
        <stp>##V3_BDHV12</stp>
        <stp>912828FB1 Govt</stp>
        <stp>IDX_RATIO</stp>
        <stp>3/18/2008</stp>
        <stp>3/18/2008</stp>
        <stp>[Fixed Income  Prices 2004-2009.xlsx]TIPS!R500C32</stp>
        <tr r="AF500" s="1"/>
      </tp>
      <tp>
        <v>0.98509999999999998</v>
        <stp/>
        <stp>##V3_BDHV12</stp>
        <stp>912828JE1 Govt</stp>
        <stp>IDX_RATIO</stp>
        <stp>5/15/2009</stp>
        <stp>5/15/2009</stp>
        <stp>[Fixed Income  Prices 2004-2009.xlsx]TIPS!R225C96</stp>
        <tr r="CR225" s="1"/>
      </tp>
      <tp>
        <v>1.1038000000000001</v>
        <stp/>
        <stp>##V3_BDHV12</stp>
        <stp>912828EA4 Govt</stp>
        <stp>IDX_RATIO</stp>
        <stp>1/15/2009</stp>
        <stp>1/15/2009</stp>
        <stp>[Fixed Income  Prices 2004-2009.xlsx]TIPS!R918C72</stp>
        <tr r="BT918" s="1"/>
      </tp>
      <tp>
        <v>1.1575</v>
        <stp/>
        <stp>##V3_BDHV12</stp>
        <stp>912828AF7 Govt</stp>
        <stp>IDX_RATIO</stp>
        <stp>8/14/2007</stp>
        <stp>8/14/2007</stp>
        <stp>[Fixed Income  Prices 2004-2009.xlsx]TIPS!R800C44</stp>
        <tr r="AR800" s="1"/>
      </tp>
      <tp>
        <v>1.01823</v>
        <stp/>
        <stp>##V3_BDHV12</stp>
        <stp>912828DH0 Govt</stp>
        <stp>IDX_RATIO</stp>
        <stp>7/28/2005</stp>
        <stp>7/28/2005</stp>
        <stp>[Fixed Income  Prices 2004-2009.xlsx]TIPS!R143C68</stp>
        <tr r="BP143" s="1"/>
      </tp>
      <tp>
        <v>1.1304799999999999</v>
        <stp/>
        <stp>##V3_BDHV12</stp>
        <stp>912828AF7 Govt</stp>
        <stp>IDX_RATIO</stp>
        <stp>9/19/2006</stp>
        <stp>9/19/2006</stp>
        <stp>[Fixed Income  Prices 2004-2009.xlsx]TIPS!R565C44</stp>
        <tr r="AR565" s="1"/>
      </tp>
      <tp>
        <v>1.1477599999999999</v>
        <stp/>
        <stp>##V3_BDHV12</stp>
        <stp>912828DH0 Govt</stp>
        <stp>IDX_RATIO</stp>
        <stp>9/10/2008</stp>
        <stp>9/10/2008</stp>
        <stp>[Fixed Income  Prices 2004-2009.xlsx]TIPS!R956C68</stp>
        <tr r="BP956" s="1"/>
      </tp>
      <tp>
        <v>1.0529599999999999</v>
        <stp/>
        <stp>##V3_BDHV12</stp>
        <stp>912828GD6 Govt</stp>
        <stp>IDX_RATIO</stp>
        <stp>5/12/2008</stp>
        <stp>5/12/2008</stp>
        <stp>[Fixed Income  Prices 2004-2009.xlsx]TIPS!R352C84</stp>
        <tr r="CF352" s="1"/>
      </tp>
      <tp>
        <v>0.98838000000000004</v>
        <stp/>
        <stp>##V3_BDHV12</stp>
        <stp>912828JE1 Govt</stp>
        <stp>IDX_RATIO</stp>
        <stp>6/25/2009</stp>
        <stp>6/25/2009</stp>
        <stp>[Fixed Income  Prices 2004-2009.xlsx]TIPS!R254C96</stp>
        <tr r="CR254" s="1"/>
      </tp>
      <tp>
        <v>1.05996</v>
        <stp/>
        <stp>##V3_BDHV12</stp>
        <stp>912828GD6 Govt</stp>
        <stp>IDX_RATIO</stp>
        <stp>7/27/2009</stp>
        <stp>7/27/2009</stp>
        <stp>[Fixed Income  Prices 2004-2009.xlsx]TIPS!R667C84</stp>
        <tr r="CF667" s="1"/>
      </tp>
      <tp>
        <v>1.0824199999999999</v>
        <stp/>
        <stp>##V3_BDHV12</stp>
        <stp>912828EA4 Govt</stp>
        <stp>IDX_RATIO</stp>
        <stp>2/25/2009</stp>
        <stp>2/25/2009</stp>
        <stp>[Fixed Income  Prices 2004-2009.xlsx]TIPS!R947C72</stp>
        <tr r="BT947" s="1"/>
      </tp>
      <tp>
        <v>1.0330299999999999</v>
        <stp/>
        <stp>##V3_BDHV12</stp>
        <stp>912828GD6 Govt</stp>
        <stp>IDX_RATIO</stp>
        <stp>8/30/2007</stp>
        <stp>8/30/2007</stp>
        <stp>[Fixed Income  Prices 2004-2009.xlsx]TIPS!R170C84</stp>
        <tr r="CF170" s="1"/>
      </tp>
      <tp>
        <v>1.0583199999999999</v>
        <stp/>
        <stp>##V3_BDHV12</stp>
        <stp>912828DH0 Govt</stp>
        <stp>IDX_RATIO</stp>
        <stp>7/19/2006</stp>
        <stp>7/19/2006</stp>
        <stp>[Fixed Income  Prices 2004-2009.xlsx]TIPS!R396C68</stp>
        <tr r="BP396" s="1"/>
      </tp>
      <tp>
        <v>1.0497799999999999</v>
        <stp/>
        <stp>##V3_BDHV12</stp>
        <stp>912828GD6 Govt</stp>
        <stp>IDX_RATIO</stp>
        <stp>4/17/2009</stp>
        <stp>4/17/2009</stp>
        <stp>[Fixed Income  Prices 2004-2009.xlsx]TIPS!R596C84</stp>
        <tr r="CF596" s="1"/>
      </tp>
      <tp>
        <v>1.10311</v>
        <stp/>
        <stp>##V3_BDHV12</stp>
        <stp>912828EA4 Govt</stp>
        <stp>IDX_RATIO</stp>
        <stp>1/16/2009</stp>
        <stp>1/16/2009</stp>
        <stp>[Fixed Income  Prices 2004-2009.xlsx]TIPS!R919C72</stp>
        <tr r="BT919" s="1"/>
      </tp>
      <tp>
        <v>1.0722499999999999</v>
        <stp/>
        <stp>##V3_BDHV12</stp>
        <stp>912828FB1 Govt</stp>
        <stp>IDX_RATIO</stp>
        <stp>1/29/2009</stp>
        <stp>1/29/2009</stp>
        <stp>[Fixed Income  Prices 2004-2009.xlsx]TIPS!R727C32</stp>
        <tr r="AF727" s="1"/>
      </tp>
      <tp>
        <v>1.15771</v>
        <stp/>
        <stp>##V3_BDHV12</stp>
        <stp>912828AF7 Govt</stp>
        <stp>IDX_RATIO</stp>
        <stp>8/17/2007</stp>
        <stp>8/17/2007</stp>
        <stp>[Fixed Income  Prices 2004-2009.xlsx]TIPS!R803C44</stp>
        <tr r="AR803" s="1"/>
      </tp>
      <tp>
        <v>1.0845</v>
        <stp/>
        <stp>##V3_BDHV12</stp>
        <stp>912828EA4 Govt</stp>
        <stp>IDX_RATIO</stp>
        <stp>3/28/2008</stp>
        <stp>3/28/2008</stp>
        <stp>[Fixed Income  Prices 2004-2009.xlsx]TIPS!R709C72</stp>
        <tr r="BT709" s="1"/>
      </tp>
      <tp>
        <v>1.06311</v>
        <stp/>
        <stp>##V3_BDHV12</stp>
        <stp>912828FB1 Govt</stp>
        <stp>IDX_RATIO</stp>
        <stp>2/19/2009</stp>
        <stp>2/19/2009</stp>
        <stp>[Fixed Income  Prices 2004-2009.xlsx]TIPS!R742C32</stp>
        <tr r="AF742" s="1"/>
      </tp>
      <tp>
        <v>1.1342300000000001</v>
        <stp/>
        <stp>##V3_BDHV12</stp>
        <stp>912828BD1 Govt</stp>
        <stp>IDX_RATIO</stp>
        <stp>9/20/2007</stp>
        <stp>9/20/2007</stp>
        <stp>[Fixed Income  Prices 2004-2009.xlsx]TIPS!R827C52</stp>
        <tr r="AZ827" s="1"/>
      </tp>
      <tp>
        <v>0.98846000000000001</v>
        <stp/>
        <stp>##V3_BDHV12</stp>
        <stp>912828JE1 Govt</stp>
        <stp>IDX_RATIO</stp>
        <stp>6/26/2009</stp>
        <stp>6/26/2009</stp>
        <stp>[Fixed Income  Prices 2004-2009.xlsx]TIPS!R255C96</stp>
        <tr r="CR255" s="1"/>
      </tp>
      <tp>
        <v>1.0596700000000001</v>
        <stp/>
        <stp>##V3_BDHV12</stp>
        <stp>912828GD6 Govt</stp>
        <stp>IDX_RATIO</stp>
        <stp>7/24/2009</stp>
        <stp>7/24/2009</stp>
        <stp>[Fixed Income  Prices 2004-2009.xlsx]TIPS!R666C84</stp>
        <tr r="CF666" s="1"/>
      </tp>
      <tp>
        <v>1.08202</v>
        <stp/>
        <stp>##V3_BDHV12</stp>
        <stp>912828EA4 Govt</stp>
        <stp>IDX_RATIO</stp>
        <stp>2/26/2009</stp>
        <stp>2/26/2009</stp>
        <stp>[Fixed Income  Prices 2004-2009.xlsx]TIPS!R948C72</stp>
        <tr r="BT948" s="1"/>
      </tp>
      <tp>
        <v>1.1342699999999999</v>
        <stp/>
        <stp>##V3_BDHV12</stp>
        <stp>912828BD1 Govt</stp>
        <stp>IDX_RATIO</stp>
        <stp>8/30/2007</stp>
        <stp>8/30/2007</stp>
        <stp>[Fixed Income  Prices 2004-2009.xlsx]TIPS!R812C52</stp>
        <tr r="AZ812" s="1"/>
      </tp>
      <tp>
        <v>1.0628899999999999</v>
        <stp/>
        <stp>##V3_BDHV12</stp>
        <stp>912828GD6 Govt</stp>
        <stp>IDX_RATIO</stp>
        <stp>6/20/2008</stp>
        <stp>6/20/2008</stp>
        <stp>[Fixed Income  Prices 2004-2009.xlsx]TIPS!R381C84</stp>
        <tr r="CF381" s="1"/>
      </tp>
      <tp>
        <v>1.0581499999999999</v>
        <stp/>
        <stp>##V3_BDHV12</stp>
        <stp>912828DH0 Govt</stp>
        <stp>IDX_RATIO</stp>
        <stp>7/18/2006</stp>
        <stp>7/18/2006</stp>
        <stp>[Fixed Income  Prices 2004-2009.xlsx]TIPS!R395C68</stp>
        <tr r="BP395" s="1"/>
      </tp>
      <tp>
        <v>1.0496000000000001</v>
        <stp/>
        <stp>##V3_BDHV12</stp>
        <stp>912828GD6 Govt</stp>
        <stp>IDX_RATIO</stp>
        <stp>4/16/2009</stp>
        <stp>4/16/2009</stp>
        <stp>[Fixed Income  Prices 2004-2009.xlsx]TIPS!R595C84</stp>
        <tr r="CF595" s="1"/>
      </tp>
      <tp>
        <v>1.0729200000000001</v>
        <stp/>
        <stp>##V3_BDHV12</stp>
        <stp>912828FB1 Govt</stp>
        <stp>IDX_RATIO</stp>
        <stp>1/28/2009</stp>
        <stp>1/28/2009</stp>
        <stp>[Fixed Income  Prices 2004-2009.xlsx]TIPS!R726C32</stp>
        <tr r="AF726" s="1"/>
      </tp>
      <tp>
        <v>1.15764</v>
        <stp/>
        <stp>##V3_BDHV12</stp>
        <stp>912828AF7 Govt</stp>
        <stp>IDX_RATIO</stp>
        <stp>8/16/2007</stp>
        <stp>8/16/2007</stp>
        <stp>[Fixed Income  Prices 2004-2009.xlsx]TIPS!R802C44</stp>
        <tr r="AR802" s="1"/>
      </tp>
      <tp>
        <v>1.0404</v>
        <stp/>
        <stp>##V3_BDHV12</stp>
        <stp>912828DH0 Govt</stp>
        <stp>IDX_RATIO</stp>
        <stp>4/28/2006</stp>
        <stp>4/28/2006</stp>
        <stp>[Fixed Income  Prices 2004-2009.xlsx]TIPS!R338C68</stp>
        <tr r="BP338" s="1"/>
      </tp>
      <tp>
        <v>1.13422</v>
        <stp/>
        <stp>##V3_BDHV12</stp>
        <stp>912828BD1 Govt</stp>
        <stp>IDX_RATIO</stp>
        <stp>9/21/2007</stp>
        <stp>9/21/2007</stp>
        <stp>[Fixed Income  Prices 2004-2009.xlsx]TIPS!R828C52</stp>
        <tr r="AZ828" s="1"/>
      </tp>
      <tp>
        <v>1.0634999999999999</v>
        <stp/>
        <stp>##V3_BDHV12</stp>
        <stp>912828FB1 Govt</stp>
        <stp>IDX_RATIO</stp>
        <stp>2/18/2009</stp>
        <stp>2/18/2009</stp>
        <stp>[Fixed Income  Prices 2004-2009.xlsx]TIPS!R741C32</stp>
        <tr r="AF741" s="1"/>
      </tp>
      <tp>
        <v>1.1481600000000001</v>
        <stp/>
        <stp>##V3_BDHV12</stp>
        <stp>912828DH0 Govt</stp>
        <stp>IDX_RATIO</stp>
        <stp>9/12/2008</stp>
        <stp>9/12/2008</stp>
        <stp>[Fixed Income  Prices 2004-2009.xlsx]TIPS!R958C68</stp>
        <tr r="BP958" s="1"/>
      </tp>
      <tp>
        <v>1.08162</v>
        <stp/>
        <stp>##V3_BDHV12</stp>
        <stp>912828EA4 Govt</stp>
        <stp>IDX_RATIO</stp>
        <stp>2/27/2009</stp>
        <stp>2/27/2009</stp>
        <stp>[Fixed Income  Prices 2004-2009.xlsx]TIPS!R949C72</stp>
        <tr r="BT949" s="1"/>
      </tp>
      <tp>
        <v>1.13435</v>
        <stp/>
        <stp>##V3_BDHV12</stp>
        <stp>912828BD1 Govt</stp>
        <stp>IDX_RATIO</stp>
        <stp>8/31/2007</stp>
        <stp>8/31/2007</stp>
        <stp>[Fixed Income  Prices 2004-2009.xlsx]TIPS!R813C52</stp>
        <tr r="AZ813" s="1"/>
      </tp>
      <tp>
        <v>1.03295</v>
        <stp/>
        <stp>##V3_BDHV12</stp>
        <stp>912828GD6 Govt</stp>
        <stp>IDX_RATIO</stp>
        <stp>9/25/2007</stp>
        <stp>9/25/2007</stp>
        <stp>[Fixed Income  Prices 2004-2009.xlsx]TIPS!R188C84</stp>
        <tr r="CF188" s="1"/>
      </tp>
      <tp>
        <v>1.0643899999999999</v>
        <stp/>
        <stp>##V3_BDHV12</stp>
        <stp>912828GD6 Govt</stp>
        <stp>IDX_RATIO</stp>
        <stp>6/27/2008</stp>
        <stp>6/27/2008</stp>
        <stp>[Fixed Income  Prices 2004-2009.xlsx]TIPS!R386C84</stp>
        <tr r="CF386" s="1"/>
      </tp>
      <tp>
        <v>1.0736399999999999</v>
        <stp/>
        <stp>##V3_BDHV12</stp>
        <stp>912828GD6 Govt</stp>
        <stp>IDX_RATIO</stp>
        <stp>7/30/2008</stp>
        <stp>7/30/2008</stp>
        <stp>[Fixed Income  Prices 2004-2009.xlsx]TIPS!R409C84</stp>
        <tr r="CF409" s="1"/>
      </tp>
      <tp>
        <v>1.1341600000000001</v>
        <stp/>
        <stp>##V3_BDHV12</stp>
        <stp>9128277J5 Govt</stp>
        <stp>IDX_RATIO</stp>
        <stp>6/29/2006</stp>
        <stp>6/29/2006</stp>
        <stp>[Fixed Income  Prices 2004-2009.xlsx]TIPS!R507C36</stp>
        <tr r="AJ507" s="1"/>
      </tp>
      <tp>
        <v>0.99153999999999998</v>
        <stp/>
        <stp>##V3_BDHV12</stp>
        <stp>912828JE1 Govt</stp>
        <stp>IDX_RATIO</stp>
        <stp>7/30/2009</stp>
        <stp>7/30/2009</stp>
        <stp>[Fixed Income  Prices 2004-2009.xlsx]TIPS!R279C96</stp>
        <tr r="CR279" s="1"/>
      </tp>
      <tp>
        <v>1.08521</v>
        <stp/>
        <stp>##V3_BDHV12</stp>
        <stp>912828EA4 Govt</stp>
        <stp>IDX_RATIO</stp>
        <stp>3/30/2009</stp>
        <stp>3/30/2009</stp>
        <stp>[Fixed Income  Prices 2004-2009.xlsx]TIPS!R970C72</stp>
        <tr r="BT970" s="1"/>
      </tp>
      <tp>
        <v>1.12243</v>
        <stp/>
        <stp>##V3_BDHV12</stp>
        <stp>9128277J5 Govt</stp>
        <stp>IDX_RATIO</stp>
        <stp>5/18/2006</stp>
        <stp>5/18/2006</stp>
        <stp>[Fixed Income  Prices 2004-2009.xlsx]TIPS!R477C36</stp>
        <tr r="AJ477" s="1"/>
      </tp>
      <tp>
        <v>1.1487700000000001</v>
        <stp/>
        <stp>##V3_BDHV12</stp>
        <stp>912828DH0 Govt</stp>
        <stp>IDX_RATIO</stp>
        <stp>9/15/2008</stp>
        <stp>9/15/2008</stp>
        <stp>[Fixed Income  Prices 2004-2009.xlsx]TIPS!R959C68</stp>
        <tr r="BP959" s="1"/>
      </tp>
      <tp>
        <v>1.13418</v>
        <stp/>
        <stp>##V3_BDHV12</stp>
        <stp>912828BD1 Govt</stp>
        <stp>IDX_RATIO</stp>
        <stp>9/26/2007</stp>
        <stp>9/26/2007</stp>
        <stp>[Fixed Income  Prices 2004-2009.xlsx]TIPS!R831C52</stp>
        <tr r="AZ831" s="1"/>
      </tp>
      <tp>
        <v>1.0594699999999999</v>
        <stp/>
        <stp>##V3_BDHV12</stp>
        <stp>912828GD6 Govt</stp>
        <stp>IDX_RATIO</stp>
        <stp>7/22/2009</stp>
        <stp>7/22/2009</stp>
        <stp>[Fixed Income  Prices 2004-2009.xlsx]TIPS!R664C84</stp>
        <tr r="CF664" s="1"/>
      </tp>
      <tp>
        <v>1.0844400000000001</v>
        <stp/>
        <stp>##V3_BDHV12</stp>
        <stp>912828EA4 Govt</stp>
        <stp>IDX_RATIO</stp>
        <stp>2/20/2009</stp>
        <stp>2/20/2009</stp>
        <stp>[Fixed Income  Prices 2004-2009.xlsx]TIPS!R944C72</stp>
        <tr r="BT944" s="1"/>
      </tp>
      <tp>
        <v>1.0641799999999999</v>
        <stp/>
        <stp>##V3_BDHV12</stp>
        <stp>912828GD6 Govt</stp>
        <stp>IDX_RATIO</stp>
        <stp>6/26/2008</stp>
        <stp>6/26/2008</stp>
        <stp>[Fixed Income  Prices 2004-2009.xlsx]TIPS!R385C84</stp>
        <tr r="CF385" s="1"/>
      </tp>
      <tp>
        <v>1.0329600000000001</v>
        <stp/>
        <stp>##V3_BDHV12</stp>
        <stp>912828GD6 Govt</stp>
        <stp>IDX_RATIO</stp>
        <stp>9/24/2007</stp>
        <stp>9/24/2007</stp>
        <stp>[Fixed Income  Prices 2004-2009.xlsx]TIPS!R187C84</stp>
        <tr r="CF187" s="1"/>
      </tp>
      <tp>
        <v>1.0485599999999999</v>
        <stp/>
        <stp>##V3_BDHV12</stp>
        <stp>912828GD6 Govt</stp>
        <stp>IDX_RATIO</stp>
        <stp>4/10/2009</stp>
        <stp>4/10/2009</stp>
        <stp>[Fixed Income  Prices 2004-2009.xlsx]TIPS!R591C84</stp>
        <tr r="CF591" s="1"/>
      </tp>
      <tp>
        <v>0.99163000000000001</v>
        <stp/>
        <stp>##V3_BDHV12</stp>
        <stp>912828JE1 Govt</stp>
        <stp>IDX_RATIO</stp>
        <stp>7/31/2009</stp>
        <stp>7/31/2009</stp>
        <stp>[Fixed Income  Prices 2004-2009.xlsx]TIPS!R280C96</stp>
        <tr r="CR280" s="1"/>
      </tp>
      <tp>
        <v>1.15744</v>
        <stp/>
        <stp>##V3_BDHV12</stp>
        <stp>912828BD1 Govt</stp>
        <stp>IDX_RATIO</stp>
        <stp>5/16/2008</stp>
        <stp>5/16/2008</stp>
        <stp>[Fixed Income  Prices 2004-2009.xlsx]TIPS!R997C52</stp>
        <tr r="AZ997" s="1"/>
      </tp>
      <tp>
        <v>0.98479000000000005</v>
        <stp/>
        <stp>##V3_BDHV12</stp>
        <stp>912828JE1 Govt</stp>
        <stp>IDX_RATIO</stp>
        <stp>5/11/2009</stp>
        <stp>5/11/2009</stp>
        <stp>[Fixed Income  Prices 2004-2009.xlsx]TIPS!R221C96</stp>
        <tr r="CR221" s="1"/>
      </tp>
      <tp>
        <v>1.0739300000000001</v>
        <stp/>
        <stp>##V3_BDHV12</stp>
        <stp>912828GD6 Govt</stp>
        <stp>IDX_RATIO</stp>
        <stp>7/31/2008</stp>
        <stp>7/31/2008</stp>
        <stp>[Fixed Income  Prices 2004-2009.xlsx]TIPS!R410C84</stp>
        <tr r="CF410" s="1"/>
      </tp>
      <tp>
        <v>1.13384</v>
        <stp/>
        <stp>##V3_BDHV12</stp>
        <stp>9128277J5 Govt</stp>
        <stp>IDX_RATIO</stp>
        <stp>6/28/2006</stp>
        <stp>6/28/2006</stp>
        <stp>[Fixed Income  Prices 2004-2009.xlsx]TIPS!R506C36</stp>
        <tr r="AJ506" s="1"/>
      </tp>
      <tp>
        <v>1.0853600000000001</v>
        <stp/>
        <stp>##V3_BDHV12</stp>
        <stp>912828EA4 Govt</stp>
        <stp>IDX_RATIO</stp>
        <stp>3/31/2009</stp>
        <stp>3/31/2009</stp>
        <stp>[Fixed Income  Prices 2004-2009.xlsx]TIPS!R971C72</stp>
        <tr r="BT971" s="1"/>
      </tp>
      <tp>
        <v>1.12263</v>
        <stp/>
        <stp>##V3_BDHV12</stp>
        <stp>9128277J5 Govt</stp>
        <stp>IDX_RATIO</stp>
        <stp>5/19/2006</stp>
        <stp>5/19/2006</stp>
        <stp>[Fixed Income  Prices 2004-2009.xlsx]TIPS!R478C36</stp>
        <tr r="AJ478" s="1"/>
      </tp>
      <tp>
        <v>1.17624</v>
        <stp/>
        <stp>##V3_BDHV12</stp>
        <stp>912828AF7 Govt</stp>
        <stp>IDX_RATIO</stp>
        <stp>4/21/2008</stp>
        <stp>4/21/2008</stp>
        <stp>[Fixed Income  Prices 2004-2009.xlsx]TIPS!R978C44</stp>
        <tr r="AR978" s="1"/>
      </tp>
      <tp>
        <v>1.1341700000000001</v>
        <stp/>
        <stp>##V3_BDHV12</stp>
        <stp>912828BD1 Govt</stp>
        <stp>IDX_RATIO</stp>
        <stp>9/27/2007</stp>
        <stp>9/27/2007</stp>
        <stp>[Fixed Income  Prices 2004-2009.xlsx]TIPS!R832C52</stp>
        <tr r="AZ832" s="1"/>
      </tp>
      <tp>
        <v>1.05413</v>
        <stp/>
        <stp>##V3_BDHV12</stp>
        <stp>912828GD6 Govt</stp>
        <stp>IDX_RATIO</stp>
        <stp>5/16/2008</stp>
        <stp>5/16/2008</stp>
        <stp>[Fixed Income  Prices 2004-2009.xlsx]TIPS!R356C84</stp>
        <tr r="CF356" s="1"/>
      </tp>
      <tp>
        <v>1.0595699999999999</v>
        <stp/>
        <stp>##V3_BDHV12</stp>
        <stp>912828GD6 Govt</stp>
        <stp>IDX_RATIO</stp>
        <stp>7/23/2009</stp>
        <stp>7/23/2009</stp>
        <stp>[Fixed Income  Prices 2004-2009.xlsx]TIPS!R665C84</stp>
        <tr r="CF665" s="1"/>
      </tp>
      <tp>
        <v>1.0639700000000001</v>
        <stp/>
        <stp>##V3_BDHV12</stp>
        <stp>912828GD6 Govt</stp>
        <stp>IDX_RATIO</stp>
        <stp>6/25/2008</stp>
        <stp>6/25/2008</stp>
        <stp>[Fixed Income  Prices 2004-2009.xlsx]TIPS!R384C84</stp>
        <tr r="CF384" s="1"/>
      </tp>
      <tp>
        <v>1.0329299999999999</v>
        <stp/>
        <stp>##V3_BDHV12</stp>
        <stp>912828GD6 Govt</stp>
        <stp>IDX_RATIO</stp>
        <stp>9/27/2007</stp>
        <stp>9/27/2007</stp>
        <stp>[Fixed Income  Prices 2004-2009.xlsx]TIPS!R190C84</stp>
        <tr r="CF190" s="1"/>
      </tp>
      <tp>
        <v>1.04908</v>
        <stp/>
        <stp>##V3_BDHV12</stp>
        <stp>912828GD6 Govt</stp>
        <stp>IDX_RATIO</stp>
        <stp>4/13/2009</stp>
        <stp>4/13/2009</stp>
        <stp>[Fixed Income  Prices 2004-2009.xlsx]TIPS!R592C84</stp>
        <tr r="CF592" s="1"/>
      </tp>
      <tp>
        <v>1.1571199999999999</v>
        <stp/>
        <stp>##V3_BDHV12</stp>
        <stp>912828BD1 Govt</stp>
        <stp>IDX_RATIO</stp>
        <stp>5/15/2008</stp>
        <stp>5/15/2008</stp>
        <stp>[Fixed Income  Prices 2004-2009.xlsx]TIPS!R996C52</stp>
        <tr r="AZ996" s="1"/>
      </tp>
      <tp>
        <v>0.98485999999999996</v>
        <stp/>
        <stp>##V3_BDHV12</stp>
        <stp>912828JE1 Govt</stp>
        <stp>IDX_RATIO</stp>
        <stp>5/12/2009</stp>
        <stp>5/12/2009</stp>
        <stp>[Fixed Income  Prices 2004-2009.xlsx]TIPS!R222C96</stp>
        <tr r="CR222" s="1"/>
      </tp>
      <tp>
        <v>1.0742</v>
        <stp/>
        <stp>##V3_BDHV12</stp>
        <stp>912828DH0 Govt</stp>
        <stp>IDX_RATIO</stp>
        <stp>5/28/2007</stp>
        <stp>5/28/2007</stp>
        <stp>[Fixed Income  Prices 2004-2009.xlsx]TIPS!R619C68</stp>
        <tr r="BP619" s="1"/>
      </tp>
      <tp>
        <v>1.1058600000000001</v>
        <stp/>
        <stp>##V3_BDHV12</stp>
        <stp>912828EA4 Govt</stp>
        <stp>IDX_RATIO</stp>
        <stp>1/12/2009</stp>
        <stp>1/12/2009</stp>
        <stp>[Fixed Income  Prices 2004-2009.xlsx]TIPS!R915C72</stp>
        <tr r="BT915" s="1"/>
      </tp>
      <tp>
        <v>1.1436200000000001</v>
        <stp/>
        <stp>##V3_BDHV12</stp>
        <stp>9128277J5 Govt</stp>
        <stp>IDX_RATIO</stp>
        <stp>4/19/2007</stp>
        <stp>4/19/2007</stp>
        <stp>[Fixed Income  Prices 2004-2009.xlsx]TIPS!R717C36</stp>
        <tr r="AJ717" s="1"/>
      </tp>
      <tp>
        <v>1.08626</v>
        <stp/>
        <stp>##V3_BDHV12</stp>
        <stp>912828AF7 Govt</stp>
        <stp>IDX_RATIO</stp>
        <stp>9/28/2005</stp>
        <stp>9/28/2005</stp>
        <stp>[Fixed Income  Prices 2004-2009.xlsx]TIPS!R312C44</stp>
        <tr r="AR312" s="1"/>
      </tp>
      <tp>
        <v>1.1045199999999999</v>
        <stp/>
        <stp>##V3_BDHV12</stp>
        <stp>912828BD1 Govt</stp>
        <stp>IDX_RATIO</stp>
        <stp>8/29/2006</stp>
        <stp>8/29/2006</stp>
        <stp>[Fixed Income  Prices 2004-2009.xlsx]TIPS!R550C52</stp>
        <tr r="AZ550" s="1"/>
      </tp>
      <tp>
        <v>1.07941</v>
        <stp/>
        <stp>##V3_BDHV12</stp>
        <stp>912828DH0 Govt</stp>
        <stp>IDX_RATIO</stp>
        <stp>6/18/2007</stp>
        <stp>6/18/2007</stp>
        <stp>[Fixed Income  Prices 2004-2009.xlsx]TIPS!R634C68</stp>
        <tr r="BP634" s="1"/>
      </tp>
      <tp>
        <v>1.13419</v>
        <stp/>
        <stp>##V3_BDHV12</stp>
        <stp>912828BD1 Govt</stp>
        <stp>IDX_RATIO</stp>
        <stp>9/24/2007</stp>
        <stp>9/24/2007</stp>
        <stp>[Fixed Income  Prices 2004-2009.xlsx]TIPS!R829C52</stp>
        <tr r="AZ829" s="1"/>
      </tp>
      <tp>
        <v>1.05731</v>
        <stp/>
        <stp>##V3_BDHV12</stp>
        <stp>912828GD6 Govt</stp>
        <stp>IDX_RATIO</stp>
        <stp>6/30/2009</stp>
        <stp>6/30/2009</stp>
        <stp>[Fixed Income  Prices 2004-2009.xlsx]TIPS!R648C84</stp>
        <tr r="CF648" s="1"/>
      </tp>
      <tp>
        <v>1.1763600000000001</v>
        <stp/>
        <stp>##V3_BDHV12</stp>
        <stp>912828AF7 Govt</stp>
        <stp>IDX_RATIO</stp>
        <stp>4/22/2008</stp>
        <stp>4/22/2008</stp>
        <stp>[Fixed Income  Prices 2004-2009.xlsx]TIPS!R979C44</stp>
        <tr r="AR979" s="1"/>
      </tp>
      <tp>
        <v>1.0538400000000001</v>
        <stp/>
        <stp>##V3_BDHV12</stp>
        <stp>912828GD6 Govt</stp>
        <stp>IDX_RATIO</stp>
        <stp>5/15/2008</stp>
        <stp>5/15/2008</stp>
        <stp>[Fixed Income  Prices 2004-2009.xlsx]TIPS!R355C84</stp>
        <tr r="CF355" s="1"/>
      </tp>
      <tp>
        <v>0.98812999999999995</v>
        <stp/>
        <stp>##V3_BDHV12</stp>
        <stp>912828JE1 Govt</stp>
        <stp>IDX_RATIO</stp>
        <stp>6/22/2009</stp>
        <stp>6/22/2009</stp>
        <stp>[Fixed Income  Prices 2004-2009.xlsx]TIPS!R251C96</stp>
        <tr r="CR251" s="1"/>
      </tp>
      <tp>
        <v>1.14917</v>
        <stp/>
        <stp>##V3_BDHV12</stp>
        <stp>912828DH0 Govt</stp>
        <stp>IDX_RATIO</stp>
        <stp>9/17/2008</stp>
        <stp>9/17/2008</stp>
        <stp>[Fixed Income  Prices 2004-2009.xlsx]TIPS!R961C68</stp>
        <tr r="BP961" s="1"/>
      </tp>
      <tp>
        <v>1.0592699999999999</v>
        <stp/>
        <stp>##V3_BDHV12</stp>
        <stp>912828GD6 Govt</stp>
        <stp>IDX_RATIO</stp>
        <stp>7/20/2009</stp>
        <stp>7/20/2009</stp>
        <stp>[Fixed Income  Prices 2004-2009.xlsx]TIPS!R662C84</stp>
        <tr r="CF662" s="1"/>
      </tp>
      <tp>
        <v>0.99790999999999996</v>
        <stp/>
        <stp>##V3_BDHV12</stp>
        <stp>912828FL9 Govt</stp>
        <stp>IDX_RATIO</stp>
        <stp>1/29/2007</stp>
        <stp>1/29/2007</stp>
        <stp>[Fixed Income  Prices 2004-2009.xlsx]TIPS!R147C80</stp>
        <tr r="CB147" s="1"/>
      </tp>
      <tp>
        <v>1.03294</v>
        <stp/>
        <stp>##V3_BDHV12</stp>
        <stp>912828GD6 Govt</stp>
        <stp>IDX_RATIO</stp>
        <stp>9/26/2007</stp>
        <stp>9/26/2007</stp>
        <stp>[Fixed Income  Prices 2004-2009.xlsx]TIPS!R189C84</stp>
        <tr r="CF189" s="1"/>
      </tp>
      <tp>
        <v>1.06375</v>
        <stp/>
        <stp>##V3_BDHV12</stp>
        <stp>912828GD6 Govt</stp>
        <stp>IDX_RATIO</stp>
        <stp>6/24/2008</stp>
        <stp>6/24/2008</stp>
        <stp>[Fixed Income  Prices 2004-2009.xlsx]TIPS!R383C84</stp>
        <tr r="CF383" s="1"/>
      </tp>
      <tp>
        <v>0.99872000000000005</v>
        <stp/>
        <stp>##V3_BDHV12</stp>
        <stp>912828FL9 Govt</stp>
        <stp>IDX_RATIO</stp>
        <stp>2/19/2007</stp>
        <stp>2/19/2007</stp>
        <stp>[Fixed Income  Prices 2004-2009.xlsx]TIPS!R162C80</stp>
        <tr r="CB162" s="1"/>
      </tp>
      <tp>
        <v>1.1764699999999999</v>
        <stp/>
        <stp>##V3_BDHV12</stp>
        <stp>912828AF7 Govt</stp>
        <stp>IDX_RATIO</stp>
        <stp>4/23/2008</stp>
        <stp>4/23/2008</stp>
        <stp>[Fixed Income  Prices 2004-2009.xlsx]TIPS!R980C44</stp>
        <tr r="AR980" s="1"/>
      </tp>
      <tp>
        <v>1.1568000000000001</v>
        <stp/>
        <stp>##V3_BDHV12</stp>
        <stp>912828BD1 Govt</stp>
        <stp>IDX_RATIO</stp>
        <stp>5/14/2008</stp>
        <stp>5/14/2008</stp>
        <stp>[Fixed Income  Prices 2004-2009.xlsx]TIPS!R995C52</stp>
        <tr r="AZ995" s="1"/>
      </tp>
      <tp>
        <v>0.98494000000000004</v>
        <stp/>
        <stp>##V3_BDHV12</stp>
        <stp>912828JE1 Govt</stp>
        <stp>IDX_RATIO</stp>
        <stp>5/13/2009</stp>
        <stp>5/13/2009</stp>
        <stp>[Fixed Income  Prices 2004-2009.xlsx]TIPS!R223C96</stp>
        <tr r="CR223" s="1"/>
      </tp>
      <tp>
        <v>1.0745100000000001</v>
        <stp/>
        <stp>##V3_BDHV12</stp>
        <stp>912828DH0 Govt</stp>
        <stp>IDX_RATIO</stp>
        <stp>5/29/2007</stp>
        <stp>5/29/2007</stp>
        <stp>[Fixed Income  Prices 2004-2009.xlsx]TIPS!R620C68</stp>
        <tr r="BP620" s="1"/>
      </tp>
      <tp>
        <v>1.1044499999999999</v>
        <stp/>
        <stp>##V3_BDHV12</stp>
        <stp>912828BD1 Govt</stp>
        <stp>IDX_RATIO</stp>
        <stp>8/28/2006</stp>
        <stp>8/28/2006</stp>
        <stp>[Fixed Income  Prices 2004-2009.xlsx]TIPS!R549C52</stp>
        <tr r="AZ549" s="1"/>
      </tp>
      <tp>
        <v>1.1051800000000001</v>
        <stp/>
        <stp>##V3_BDHV12</stp>
        <stp>912828EA4 Govt</stp>
        <stp>IDX_RATIO</stp>
        <stp>1/13/2009</stp>
        <stp>1/13/2009</stp>
        <stp>[Fixed Income  Prices 2004-2009.xlsx]TIPS!R916C72</stp>
        <tr r="BT916" s="1"/>
      </tp>
      <tp>
        <v>1.14341</v>
        <stp/>
        <stp>##V3_BDHV12</stp>
        <stp>9128277J5 Govt</stp>
        <stp>IDX_RATIO</stp>
        <stp>4/18/2007</stp>
        <stp>4/18/2007</stp>
        <stp>[Fixed Income  Prices 2004-2009.xlsx]TIPS!R716C36</stp>
        <tr r="AJ716" s="1"/>
      </tp>
      <tp>
        <v>1.08643</v>
        <stp/>
        <stp>##V3_BDHV12</stp>
        <stp>912828AF7 Govt</stp>
        <stp>IDX_RATIO</stp>
        <stp>9/29/2005</stp>
        <stp>9/29/2005</stp>
        <stp>[Fixed Income  Prices 2004-2009.xlsx]TIPS!R313C44</stp>
        <tr r="AR313" s="1"/>
      </tp>
      <tp>
        <v>1.0796399999999999</v>
        <stp/>
        <stp>##V3_BDHV12</stp>
        <stp>912828DH0 Govt</stp>
        <stp>IDX_RATIO</stp>
        <stp>6/19/2007</stp>
        <stp>6/19/2007</stp>
        <stp>[Fixed Income  Prices 2004-2009.xlsx]TIPS!R635C68</stp>
        <tr r="BP635" s="1"/>
      </tp>
      <tp>
        <v>1.13419</v>
        <stp/>
        <stp>##V3_BDHV12</stp>
        <stp>912828BD1 Govt</stp>
        <stp>IDX_RATIO</stp>
        <stp>9/25/2007</stp>
        <stp>9/25/2007</stp>
        <stp>[Fixed Income  Prices 2004-2009.xlsx]TIPS!R830C52</stp>
        <tr r="AZ830" s="1"/>
      </tp>
      <tp>
        <v>1.0535399999999999</v>
        <stp/>
        <stp>##V3_BDHV12</stp>
        <stp>912828GD6 Govt</stp>
        <stp>IDX_RATIO</stp>
        <stp>5/14/2008</stp>
        <stp>5/14/2008</stp>
        <stp>[Fixed Income  Prices 2004-2009.xlsx]TIPS!R354C84</stp>
        <tr r="CF354" s="1"/>
      </tp>
      <tp>
        <v>0.98821000000000003</v>
        <stp/>
        <stp>##V3_BDHV12</stp>
        <stp>912828JE1 Govt</stp>
        <stp>IDX_RATIO</stp>
        <stp>6/23/2009</stp>
        <stp>6/23/2009</stp>
        <stp>[Fixed Income  Prices 2004-2009.xlsx]TIPS!R252C96</stp>
        <tr r="CR252" s="1"/>
      </tp>
      <tp>
        <v>1.14897</v>
        <stp/>
        <stp>##V3_BDHV12</stp>
        <stp>912828DH0 Govt</stp>
        <stp>IDX_RATIO</stp>
        <stp>9/16/2008</stp>
        <stp>9/16/2008</stp>
        <stp>[Fixed Income  Prices 2004-2009.xlsx]TIPS!R960C68</stp>
        <tr r="BP960" s="1"/>
      </tp>
      <tp>
        <v>1.0593699999999999</v>
        <stp/>
        <stp>##V3_BDHV12</stp>
        <stp>912828GD6 Govt</stp>
        <stp>IDX_RATIO</stp>
        <stp>7/21/2009</stp>
        <stp>7/21/2009</stp>
        <stp>[Fixed Income  Prices 2004-2009.xlsx]TIPS!R663C84</stp>
        <tr r="CF663" s="1"/>
      </tp>
      <tp>
        <v>1.0832299999999999</v>
        <stp/>
        <stp>##V3_BDHV12</stp>
        <stp>912828EA4 Govt</stp>
        <stp>IDX_RATIO</stp>
        <stp>2/23/2009</stp>
        <stp>2/23/2009</stp>
        <stp>[Fixed Income  Prices 2004-2009.xlsx]TIPS!R945C72</stp>
        <tr r="BT945" s="1"/>
      </tp>
      <tp>
        <v>0.99804999999999999</v>
        <stp/>
        <stp>##V3_BDHV12</stp>
        <stp>912828FL9 Govt</stp>
        <stp>IDX_RATIO</stp>
        <stp>1/26/2007</stp>
        <stp>1/26/2007</stp>
        <stp>[Fixed Income  Prices 2004-2009.xlsx]TIPS!R146C80</stp>
        <tr r="CB146" s="1"/>
      </tp>
      <tp>
        <v>1.0597099999999999</v>
        <stp/>
        <stp>##V3_BDHV12</stp>
        <stp>912828FB1 Govt</stp>
        <stp>IDX_RATIO</stp>
        <stp>3/10/2008</stp>
        <stp>3/10/2008</stp>
        <stp>[Fixed Income  Prices 2004-2009.xlsx]TIPS!R494C32</stp>
        <tr r="AF494" s="1"/>
      </tp>
      <tp>
        <v>1.0572999999999999</v>
        <stp/>
        <stp>##V3_BDHV12</stp>
        <stp>912828DH0 Govt</stp>
        <stp>IDX_RATIO</stp>
        <stp>7/13/2006</stp>
        <stp>7/13/2006</stp>
        <stp>[Fixed Income  Prices 2004-2009.xlsx]TIPS!R392C68</stp>
        <tr r="BP392" s="1"/>
      </tp>
      <tp>
        <v>0.99856</v>
        <stp/>
        <stp>##V3_BDHV12</stp>
        <stp>912828FL9 Govt</stp>
        <stp>IDX_RATIO</stp>
        <stp>2/16/2007</stp>
        <stp>2/16/2007</stp>
        <stp>[Fixed Income  Prices 2004-2009.xlsx]TIPS!R161C80</stp>
        <tr r="CB161" s="1"/>
      </tp>
      <tp>
        <v>1.16997</v>
        <stp/>
        <stp>##V3_BDHV12</stp>
        <stp>9128277J5 Govt</stp>
        <stp>IDX_RATIO</stp>
        <stp>7/27/2007</stp>
        <stp>7/27/2007</stp>
        <stp>[Fixed Income  Prices 2004-2009.xlsx]TIPS!R788C36</stp>
        <tr r="AJ788" s="1"/>
      </tp>
      <tp>
        <v>1.0586100000000001</v>
        <stp/>
        <stp>##V3_BDHV12</stp>
        <stp>912828BD1 Govt</stp>
        <stp>IDX_RATIO</stp>
        <stp>8/10/2005</stp>
        <stp>8/10/2005</stp>
        <stp>[Fixed Income  Prices 2004-2009.xlsx]TIPS!R277C52</stp>
        <tr r="AZ277" s="1"/>
      </tp>
      <tp>
        <v>1.07629</v>
        <stp/>
        <stp>##V3_BDHV12</stp>
        <stp>912828FB1 Govt</stp>
        <stp>IDX_RATIO</stp>
        <stp>1/23/2009</stp>
        <stp>1/23/2009</stp>
        <stp>[Fixed Income  Prices 2004-2009.xlsx]TIPS!R723C32</stp>
        <tr r="AF723" s="1"/>
      </tp>
      <tp>
        <v>1.1432100000000001</v>
        <stp/>
        <stp>##V3_BDHV12</stp>
        <stp>9128277J5 Govt</stp>
        <stp>IDX_RATIO</stp>
        <stp>4/17/2007</stp>
        <stp>4/17/2007</stp>
        <stp>[Fixed Income  Prices 2004-2009.xlsx]TIPS!R715C36</stp>
        <tr r="AJ715" s="1"/>
      </tp>
      <tp>
        <v>1.01847</v>
        <stp/>
        <stp>##V3_BDHV12</stp>
        <stp>912828DH0 Govt</stp>
        <stp>IDX_RATIO</stp>
        <stp>7/21/2005</stp>
        <stp>7/21/2005</stp>
        <stp>[Fixed Income  Prices 2004-2009.xlsx]TIPS!R138C68</stp>
        <tr r="BP138" s="1"/>
      </tp>
      <tp>
        <v>1.06548</v>
        <stp/>
        <stp>##V3_BDHV12</stp>
        <stp>912828FB1 Govt</stp>
        <stp>IDX_RATIO</stp>
        <stp>2/13/2009</stp>
        <stp>2/13/2009</stp>
        <stp>[Fixed Income  Prices 2004-2009.xlsx]TIPS!R738C32</stp>
        <tr r="AF738" s="1"/>
      </tp>
      <tp>
        <v>1.0859300000000001</v>
        <stp/>
        <stp>##V3_BDHV12</stp>
        <stp>912828AF7 Govt</stp>
        <stp>IDX_RATIO</stp>
        <stp>9/26/2005</stp>
        <stp>9/26/2005</stp>
        <stp>[Fixed Income  Prices 2004-2009.xlsx]TIPS!R310C44</stp>
        <tr r="AR310" s="1"/>
      </tp>
      <tp>
        <v>1.14957</v>
        <stp/>
        <stp>##V3_BDHV12</stp>
        <stp>912828DH0 Govt</stp>
        <stp>IDX_RATIO</stp>
        <stp>9/19/2008</stp>
        <stp>9/19/2008</stp>
        <stp>[Fixed Income  Prices 2004-2009.xlsx]TIPS!R963C68</stp>
        <tr r="BP963" s="1"/>
      </tp>
      <tp>
        <v>1.0584899999999999</v>
        <stp/>
        <stp>##V3_BDHV12</stp>
        <stp>912828FB1 Govt</stp>
        <stp>IDX_RATIO</stp>
        <stp>1/30/2008</stp>
        <stp>1/30/2008</stp>
        <stp>[Fixed Income  Prices 2004-2009.xlsx]TIPS!R466C32</stp>
        <tr r="AF466" s="1"/>
      </tp>
      <tp>
        <v>1.0329200000000001</v>
        <stp/>
        <stp>##V3_BDHV12</stp>
        <stp>912828GD6 Govt</stp>
        <stp>IDX_RATIO</stp>
        <stp>9/28/2007</stp>
        <stp>9/28/2007</stp>
        <stp>[Fixed Income  Prices 2004-2009.xlsx]TIPS!R191C84</stp>
        <tr r="CF191" s="1"/>
      </tp>
      <tp>
        <v>1.0598799999999999</v>
        <stp/>
        <stp>##V3_BDHV12</stp>
        <stp>912828FB1 Govt</stp>
        <stp>IDX_RATIO</stp>
        <stp>3/11/2008</stp>
        <stp>3/11/2008</stp>
        <stp>[Fixed Income  Prices 2004-2009.xlsx]TIPS!R495C32</stp>
        <tr r="AF495" s="1"/>
      </tp>
      <tp>
        <v>1.05714</v>
        <stp/>
        <stp>##V3_BDHV12</stp>
        <stp>912828DH0 Govt</stp>
        <stp>IDX_RATIO</stp>
        <stp>7/12/2006</stp>
        <stp>7/12/2006</stp>
        <stp>[Fixed Income  Prices 2004-2009.xlsx]TIPS!R391C68</stp>
        <tr r="BP391" s="1"/>
      </tp>
      <tp>
        <v>1.1574200000000001</v>
        <stp/>
        <stp>##V3_BDHV12</stp>
        <stp>912828AF7 Govt</stp>
        <stp>IDX_RATIO</stp>
        <stp>8/13/2007</stp>
        <stp>8/13/2007</stp>
        <stp>[Fixed Income  Prices 2004-2009.xlsx]TIPS!R799C44</stp>
        <tr r="AR799" s="1"/>
      </tp>
      <tp>
        <v>1.16974</v>
        <stp/>
        <stp>##V3_BDHV12</stp>
        <stp>9128277J5 Govt</stp>
        <stp>IDX_RATIO</stp>
        <stp>7/26/2007</stp>
        <stp>7/26/2007</stp>
        <stp>[Fixed Income  Prices 2004-2009.xlsx]TIPS!R787C36</stp>
        <tr r="AJ787" s="1"/>
      </tp>
      <tp>
        <v>1.09155</v>
        <stp/>
        <stp>##V3_BDHV12</stp>
        <stp>9128277J5 Govt</stp>
        <stp>IDX_RATIO</stp>
        <stp>6/13/2005</stp>
        <stp>6/13/2005</stp>
        <stp>[Fixed Income  Prices 2004-2009.xlsx]TIPS!R235C36</stp>
        <tr r="AJ235" s="1"/>
      </tp>
      <tp>
        <v>1.05863</v>
        <stp/>
        <stp>##V3_BDHV12</stp>
        <stp>912828BD1 Govt</stp>
        <stp>IDX_RATIO</stp>
        <stp>8/11/2005</stp>
        <stp>8/11/2005</stp>
        <stp>[Fixed Income  Prices 2004-2009.xlsx]TIPS!R278C52</stp>
        <tr r="AZ278" s="1"/>
      </tp>
      <tp>
        <v>1.0861700000000001</v>
        <stp/>
        <stp>##V3_BDHV12</stp>
        <stp>9128277J5 Govt</stp>
        <stp>IDX_RATIO</stp>
        <stp>5/23/2005</stp>
        <stp>5/23/2005</stp>
        <stp>[Fixed Income  Prices 2004-2009.xlsx]TIPS!R221C36</stp>
        <tr r="AJ221" s="1"/>
      </tp>
      <tp>
        <v>1.01891</v>
        <stp/>
        <stp>##V3_BDHV12</stp>
        <stp>912828DH0 Govt</stp>
        <stp>IDX_RATIO</stp>
        <stp>6/30/2005</stp>
        <stp>6/30/2005</stp>
        <stp>[Fixed Income  Prices 2004-2009.xlsx]TIPS!R123C68</stp>
        <tr r="BP123" s="1"/>
      </tp>
      <tp>
        <v>1.0769599999999999</v>
        <stp/>
        <stp>##V3_BDHV12</stp>
        <stp>912828FB1 Govt</stp>
        <stp>IDX_RATIO</stp>
        <stp>1/22/2009</stp>
        <stp>1/22/2009</stp>
        <stp>[Fixed Income  Prices 2004-2009.xlsx]TIPS!R722C32</stp>
        <tr r="AF722" s="1"/>
      </tp>
      <tp>
        <v>1.1430100000000001</v>
        <stp/>
        <stp>##V3_BDHV12</stp>
        <stp>9128277J5 Govt</stp>
        <stp>IDX_RATIO</stp>
        <stp>4/16/2007</stp>
        <stp>4/16/2007</stp>
        <stp>[Fixed Income  Prices 2004-2009.xlsx]TIPS!R714C36</stp>
        <tr r="AJ714" s="1"/>
      </tp>
      <tp>
        <v>1.0185</v>
        <stp/>
        <stp>##V3_BDHV12</stp>
        <stp>912828DH0 Govt</stp>
        <stp>IDX_RATIO</stp>
        <stp>7/20/2005</stp>
        <stp>7/20/2005</stp>
        <stp>[Fixed Income  Prices 2004-2009.xlsx]TIPS!R137C68</stp>
        <tr r="BP137" s="1"/>
      </tp>
      <tp>
        <v>1.0658700000000001</v>
        <stp/>
        <stp>##V3_BDHV12</stp>
        <stp>912828FB1 Govt</stp>
        <stp>IDX_RATIO</stp>
        <stp>2/12/2009</stp>
        <stp>2/12/2009</stp>
        <stp>[Fixed Income  Prices 2004-2009.xlsx]TIPS!R737C32</stp>
        <tr r="AF737" s="1"/>
      </tp>
      <tp>
        <v>1.0861000000000001</v>
        <stp/>
        <stp>##V3_BDHV12</stp>
        <stp>912828AF7 Govt</stp>
        <stp>IDX_RATIO</stp>
        <stp>9/27/2005</stp>
        <stp>9/27/2005</stp>
        <stp>[Fixed Income  Prices 2004-2009.xlsx]TIPS!R311C44</stp>
        <tr r="AR311" s="1"/>
      </tp>
      <tp>
        <v>1.1218300000000001</v>
        <stp/>
        <stp>##V3_BDHV12</stp>
        <stp>9128277J5 Govt</stp>
        <stp>IDX_RATIO</stp>
        <stp>5/15/2006</stp>
        <stp>5/15/2006</stp>
        <stp>[Fixed Income  Prices 2004-2009.xlsx]TIPS!R474C36</stp>
        <tr r="AJ474" s="1"/>
      </tp>
      <tp>
        <v>1.14937</v>
        <stp/>
        <stp>##V3_BDHV12</stp>
        <stp>912828DH0 Govt</stp>
        <stp>IDX_RATIO</stp>
        <stp>9/18/2008</stp>
        <stp>9/18/2008</stp>
        <stp>[Fixed Income  Prices 2004-2009.xlsx]TIPS!R962C68</stp>
        <tr r="BP962" s="1"/>
      </tp>
      <tp>
        <v>1.0587</v>
        <stp/>
        <stp>##V3_BDHV12</stp>
        <stp>912828FB1 Govt</stp>
        <stp>IDX_RATIO</stp>
        <stp>1/31/2008</stp>
        <stp>1/31/2008</stp>
        <stp>[Fixed Income  Prices 2004-2009.xlsx]TIPS!R467C32</stp>
        <tr r="AF467" s="1"/>
      </tp>
      <tp>
        <v>1.1295900000000001</v>
        <stp/>
        <stp>##V3_BDHV12</stp>
        <stp>912828AF7 Govt</stp>
        <stp>IDX_RATIO</stp>
        <stp>9/11/2006</stp>
        <stp>9/11/2006</stp>
        <stp>[Fixed Income  Prices 2004-2009.xlsx]TIPS!R559C44</stp>
        <tr r="AR559" s="1"/>
      </tp>
      <tp>
        <v>0.99814999999999998</v>
        <stp/>
        <stp>##V3_BDHV12</stp>
        <stp>912828FL9 Govt</stp>
        <stp>IDX_RATIO</stp>
        <stp>1/24/2007</stp>
        <stp>1/24/2007</stp>
        <stp>[Fixed Income  Prices 2004-2009.xlsx]TIPS!R144C80</stp>
        <tr r="CB144" s="1"/>
      </tp>
      <tp>
        <v>0.99844999999999995</v>
        <stp/>
        <stp>##V3_BDHV12</stp>
        <stp>912828FL9 Govt</stp>
        <stp>IDX_RATIO</stp>
        <stp>2/14/2007</stp>
        <stp>2/14/2007</stp>
        <stp>[Fixed Income  Prices 2004-2009.xlsx]TIPS!R159C80</stp>
        <tr r="CB159" s="1"/>
      </tp>
      <tp>
        <v>1.0600499999999999</v>
        <stp/>
        <stp>##V3_BDHV12</stp>
        <stp>912828FB1 Govt</stp>
        <stp>IDX_RATIO</stp>
        <stp>3/12/2008</stp>
        <stp>3/12/2008</stp>
        <stp>[Fixed Income  Prices 2004-2009.xlsx]TIPS!R496C32</stp>
        <tr r="AF496" s="1"/>
      </tp>
      <tp>
        <v>1.05697</v>
        <stp/>
        <stp>##V3_BDHV12</stp>
        <stp>912828DH0 Govt</stp>
        <stp>IDX_RATIO</stp>
        <stp>7/11/2006</stp>
        <stp>7/11/2006</stp>
        <stp>[Fixed Income  Prices 2004-2009.xlsx]TIPS!R390C68</stp>
        <tr r="BP390" s="1"/>
      </tp>
      <tp>
        <v>1.1572100000000001</v>
        <stp/>
        <stp>##V3_BDHV12</stp>
        <stp>912828AF7 Govt</stp>
        <stp>IDX_RATIO</stp>
        <stp>8/10/2007</stp>
        <stp>8/10/2007</stp>
        <stp>[Fixed Income  Prices 2004-2009.xlsx]TIPS!R798C44</stp>
        <tr r="AR798" s="1"/>
      </tp>
      <tp>
        <v>1.16951</v>
        <stp/>
        <stp>##V3_BDHV12</stp>
        <stp>9128277J5 Govt</stp>
        <stp>IDX_RATIO</stp>
        <stp>7/25/2007</stp>
        <stp>7/25/2007</stp>
        <stp>[Fixed Income  Prices 2004-2009.xlsx]TIPS!R786C36</stp>
        <tr r="AJ786" s="1"/>
      </tp>
      <tp>
        <v>1.1584099999999999</v>
        <stp/>
        <stp>##V3_BDHV12</stp>
        <stp>912828BD1 Govt</stp>
        <stp>IDX_RATIO</stp>
        <stp>5/19/2008</stp>
        <stp>5/19/2008</stp>
        <stp>[Fixed Income  Prices 2004-2009.xlsx]TIPS!R998C52</stp>
        <tr r="AZ998" s="1"/>
      </tp>
      <tp>
        <v>1.0908100000000001</v>
        <stp/>
        <stp>##V3_BDHV12</stp>
        <stp>9128277J5 Govt</stp>
        <stp>IDX_RATIO</stp>
        <stp>6/10/2005</stp>
        <stp>6/10/2005</stp>
        <stp>[Fixed Income  Prices 2004-2009.xlsx]TIPS!R234C36</stp>
        <tr r="AJ234" s="1"/>
      </tp>
      <tp>
        <v>1.05864</v>
        <stp/>
        <stp>##V3_BDHV12</stp>
        <stp>912828BD1 Govt</stp>
        <stp>IDX_RATIO</stp>
        <stp>8/12/2005</stp>
        <stp>8/12/2005</stp>
        <stp>[Fixed Income  Prices 2004-2009.xlsx]TIPS!R279C52</stp>
        <tr r="AZ279" s="1"/>
      </tp>
      <tp>
        <v>1.0729500000000001</v>
        <stp/>
        <stp>##V3_BDHV12</stp>
        <stp>912828DH0 Govt</stp>
        <stp>IDX_RATIO</stp>
        <stp>5/24/2007</stp>
        <stp>5/24/2007</stp>
        <stp>[Fixed Income  Prices 2004-2009.xlsx]TIPS!R617C68</stp>
        <tr r="BP617" s="1"/>
      </tp>
      <tp>
        <v>1.08535</v>
        <stp/>
        <stp>##V3_BDHV12</stp>
        <stp>9128277J5 Govt</stp>
        <stp>IDX_RATIO</stp>
        <stp>5/20/2005</stp>
        <stp>5/20/2005</stp>
        <stp>[Fixed Income  Prices 2004-2009.xlsx]TIPS!R220C36</stp>
        <tr r="AJ220" s="1"/>
      </tp>
      <tp>
        <v>1.1042399999999999</v>
        <stp/>
        <stp>##V3_BDHV12</stp>
        <stp>912828BD1 Govt</stp>
        <stp>IDX_RATIO</stp>
        <stp>8/25/2006</stp>
        <stp>8/25/2006</stp>
        <stp>[Fixed Income  Prices 2004-2009.xlsx]TIPS!R548C52</stp>
        <tr r="AZ548" s="1"/>
      </tp>
      <tp>
        <v>1.0776399999999999</v>
        <stp/>
        <stp>##V3_BDHV12</stp>
        <stp>912828FB1 Govt</stp>
        <stp>IDX_RATIO</stp>
        <stp>1/21/2009</stp>
        <stp>1/21/2009</stp>
        <stp>[Fixed Income  Prices 2004-2009.xlsx]TIPS!R721C32</stp>
        <tr r="AF721" s="1"/>
      </tp>
      <tp>
        <v>1.0784799999999999</v>
        <stp/>
        <stp>##V3_BDHV12</stp>
        <stp>912828DH0 Govt</stp>
        <stp>IDX_RATIO</stp>
        <stp>6/14/2007</stp>
        <stp>6/14/2007</stp>
        <stp>[Fixed Income  Prices 2004-2009.xlsx]TIPS!R632C68</stp>
        <tr r="BP632" s="1"/>
      </tp>
      <tp>
        <v>1.0662700000000001</v>
        <stp/>
        <stp>##V3_BDHV12</stp>
        <stp>912828FB1 Govt</stp>
        <stp>IDX_RATIO</stp>
        <stp>2/11/2009</stp>
        <stp>2/11/2009</stp>
        <stp>[Fixed Income  Prices 2004-2009.xlsx]TIPS!R736C32</stp>
        <tr r="AF736" s="1"/>
      </tp>
      <tp>
        <v>1.0399099999999999</v>
        <stp/>
        <stp>##V3_BDHV12</stp>
        <stp>912828DH0 Govt</stp>
        <stp>IDX_RATIO</stp>
        <stp>4/21/2006</stp>
        <stp>4/21/2006</stp>
        <stp>[Fixed Income  Prices 2004-2009.xlsx]TIPS!R333C68</stp>
        <tr r="BP333" s="1"/>
      </tp>
      <tp>
        <v>1.08311</v>
        <stp/>
        <stp>##V3_BDHV12</stp>
        <stp>912828EA4 Govt</stp>
        <stp>IDX_RATIO</stp>
        <stp>3/20/2008</stp>
        <stp>3/20/2008</stp>
        <stp>[Fixed Income  Prices 2004-2009.xlsx]TIPS!R703C72</stp>
        <tr r="BT703" s="1"/>
      </tp>
      <tp>
        <v>1.1335200000000001</v>
        <stp/>
        <stp>##V3_BDHV12</stp>
        <stp>9128277J5 Govt</stp>
        <stp>IDX_RATIO</stp>
        <stp>6/27/2006</stp>
        <stp>6/27/2006</stp>
        <stp>[Fixed Income  Prices 2004-2009.xlsx]TIPS!R505C36</stp>
        <tr r="AJ505" s="1"/>
      </tp>
      <tp>
        <v>1.1296999999999999</v>
        <stp/>
        <stp>##V3_BDHV12</stp>
        <stp>912828AF7 Govt</stp>
        <stp>IDX_RATIO</stp>
        <stp>9/12/2006</stp>
        <stp>9/12/2006</stp>
        <stp>[Fixed Income  Prices 2004-2009.xlsx]TIPS!R560C44</stp>
        <tr r="AR560" s="1"/>
      </tp>
      <tp>
        <v>1.1220300000000001</v>
        <stp/>
        <stp>##V3_BDHV12</stp>
        <stp>9128277J5 Govt</stp>
        <stp>IDX_RATIO</stp>
        <stp>5/16/2006</stp>
        <stp>5/16/2006</stp>
        <stp>[Fixed Income  Prices 2004-2009.xlsx]TIPS!R475C36</stp>
        <tr r="AJ475" s="1"/>
      </tp>
      <tp>
        <v>1.1341600000000001</v>
        <stp/>
        <stp>##V3_BDHV12</stp>
        <stp>912828BD1 Govt</stp>
        <stp>IDX_RATIO</stp>
        <stp>9/28/2007</stp>
        <stp>9/28/2007</stp>
        <stp>[Fixed Income  Prices 2004-2009.xlsx]TIPS!R833C52</stp>
        <tr r="AZ833" s="1"/>
      </tp>
      <tp>
        <v>1.05501</v>
        <stp/>
        <stp>##V3_BDHV12</stp>
        <stp>912828GD6 Govt</stp>
        <stp>IDX_RATIO</stp>
        <stp>5/19/2008</stp>
        <stp>5/19/2008</stp>
        <stp>[Fixed Income  Prices 2004-2009.xlsx]TIPS!R357C84</stp>
        <tr r="CF357" s="1"/>
      </tp>
      <tp>
        <v>1.04619</v>
        <stp/>
        <stp>##V3_BDHV12</stp>
        <stp>912828DH0 Govt</stp>
        <stp>IDX_RATIO</stp>
        <stp>5/31/2006</stp>
        <stp>5/31/2006</stp>
        <stp>[Fixed Income  Prices 2004-2009.xlsx]TIPS!R361C68</stp>
        <tr r="BP361" s="1"/>
      </tp>
      <tp>
        <v>1.0568</v>
        <stp/>
        <stp>##V3_BDHV12</stp>
        <stp>912828DH0 Govt</stp>
        <stp>IDX_RATIO</stp>
        <stp>7/10/2006</stp>
        <stp>7/10/2006</stp>
        <stp>[Fixed Income  Prices 2004-2009.xlsx]TIPS!R389C68</stp>
        <tr r="BP389" s="1"/>
      </tp>
      <tp>
        <v>0.99809999999999999</v>
        <stp/>
        <stp>##V3_BDHV12</stp>
        <stp>912828FL9 Govt</stp>
        <stp>IDX_RATIO</stp>
        <stp>1/25/2007</stp>
        <stp>1/25/2007</stp>
        <stp>[Fixed Income  Prices 2004-2009.xlsx]TIPS!R145C80</stp>
        <tr r="CB145" s="1"/>
      </tp>
      <tp>
        <v>1.0602199999999999</v>
        <stp/>
        <stp>##V3_BDHV12</stp>
        <stp>912828FB1 Govt</stp>
        <stp>IDX_RATIO</stp>
        <stp>3/13/2008</stp>
        <stp>3/13/2008</stp>
        <stp>[Fixed Income  Prices 2004-2009.xlsx]TIPS!R497C32</stp>
        <tr r="AF497" s="1"/>
      </tp>
      <tp>
        <v>0.99851000000000001</v>
        <stp/>
        <stp>##V3_BDHV12</stp>
        <stp>912828FL9 Govt</stp>
        <stp>IDX_RATIO</stp>
        <stp>2/15/2007</stp>
        <stp>2/15/2007</stp>
        <stp>[Fixed Income  Prices 2004-2009.xlsx]TIPS!R160C80</stp>
        <tr r="CB160" s="1"/>
      </tp>
      <tp>
        <v>1.1692800000000001</v>
        <stp/>
        <stp>##V3_BDHV12</stp>
        <stp>9128277J5 Govt</stp>
        <stp>IDX_RATIO</stp>
        <stp>7/24/2007</stp>
        <stp>7/24/2007</stp>
        <stp>[Fixed Income  Prices 2004-2009.xlsx]TIPS!R785C36</stp>
        <tr r="AJ785" s="1"/>
      </tp>
      <tp>
        <v>1.0732600000000001</v>
        <stp/>
        <stp>##V3_BDHV12</stp>
        <stp>912828DH0 Govt</stp>
        <stp>IDX_RATIO</stp>
        <stp>5/25/2007</stp>
        <stp>5/25/2007</stp>
        <stp>[Fixed Income  Prices 2004-2009.xlsx]TIPS!R618C68</stp>
        <tr r="BP618" s="1"/>
      </tp>
      <tp>
        <v>1.1041700000000001</v>
        <stp/>
        <stp>##V3_BDHV12</stp>
        <stp>912828BD1 Govt</stp>
        <stp>IDX_RATIO</stp>
        <stp>8/24/2006</stp>
        <stp>8/24/2006</stp>
        <stp>[Fixed Income  Prices 2004-2009.xlsx]TIPS!R547C52</stp>
        <tr r="AZ547" s="1"/>
      </tp>
      <tp>
        <v>1.0783100000000001</v>
        <stp/>
        <stp>##V3_BDHV12</stp>
        <stp>912828FB1 Govt</stp>
        <stp>IDX_RATIO</stp>
        <stp>1/20/2009</stp>
        <stp>1/20/2009</stp>
        <stp>[Fixed Income  Prices 2004-2009.xlsx]TIPS!R720C32</stp>
        <tr r="AF720" s="1"/>
      </tp>
      <tp>
        <v>1.0184299999999999</v>
        <stp/>
        <stp>##V3_BDHV12</stp>
        <stp>912828DH0 Govt</stp>
        <stp>IDX_RATIO</stp>
        <stp>7/22/2005</stp>
        <stp>7/22/2005</stp>
        <stp>[Fixed Income  Prices 2004-2009.xlsx]TIPS!R139C68</stp>
        <tr r="BP139" s="1"/>
      </tp>
      <tp>
        <v>1.06667</v>
        <stp/>
        <stp>##V3_BDHV12</stp>
        <stp>912828FB1 Govt</stp>
        <stp>IDX_RATIO</stp>
        <stp>2/10/2009</stp>
        <stp>2/10/2009</stp>
        <stp>[Fixed Income  Prices 2004-2009.xlsx]TIPS!R735C32</stp>
        <tr r="AF735" s="1"/>
      </tp>
      <tp>
        <v>1.0787100000000001</v>
        <stp/>
        <stp>##V3_BDHV12</stp>
        <stp>912828DH0 Govt</stp>
        <stp>IDX_RATIO</stp>
        <stp>6/15/2007</stp>
        <stp>6/15/2007</stp>
        <stp>[Fixed Income  Prices 2004-2009.xlsx]TIPS!R633C68</stp>
        <tr r="BP633" s="1"/>
      </tp>
      <tp>
        <v>1.0832900000000001</v>
        <stp/>
        <stp>##V3_BDHV12</stp>
        <stp>912828EA4 Govt</stp>
        <stp>IDX_RATIO</stp>
        <stp>3/21/2008</stp>
        <stp>3/21/2008</stp>
        <stp>[Fixed Income  Prices 2004-2009.xlsx]TIPS!R704C72</stp>
        <tr r="BT704" s="1"/>
      </tp>
      <tp>
        <v>1.0398400000000001</v>
        <stp/>
        <stp>##V3_BDHV12</stp>
        <stp>912828DH0 Govt</stp>
        <stp>IDX_RATIO</stp>
        <stp>4/20/2006</stp>
        <stp>4/20/2006</stp>
        <stp>[Fixed Income  Prices 2004-2009.xlsx]TIPS!R332C68</stp>
        <tr r="BP332" s="1"/>
      </tp>
      <tp>
        <v>1.1332</v>
        <stp/>
        <stp>##V3_BDHV12</stp>
        <stp>9128277J5 Govt</stp>
        <stp>IDX_RATIO</stp>
        <stp>6/26/2006</stp>
        <stp>6/26/2006</stp>
        <stp>[Fixed Income  Prices 2004-2009.xlsx]TIPS!R504C36</stp>
        <tr r="AJ504" s="1"/>
      </tp>
      <tp>
        <v>1.12981</v>
        <stp/>
        <stp>##V3_BDHV12</stp>
        <stp>912828AF7 Govt</stp>
        <stp>IDX_RATIO</stp>
        <stp>9/13/2006</stp>
        <stp>9/13/2006</stp>
        <stp>[Fixed Income  Prices 2004-2009.xlsx]TIPS!R561C44</stp>
        <tr r="AR561" s="1"/>
      </tp>
      <tp>
        <v>1.1222300000000001</v>
        <stp/>
        <stp>##V3_BDHV12</stp>
        <stp>9128277J5 Govt</stp>
        <stp>IDX_RATIO</stp>
        <stp>5/17/2006</stp>
        <stp>5/17/2006</stp>
        <stp>[Fixed Income  Prices 2004-2009.xlsx]TIPS!R476C36</stp>
        <tr r="AJ476" s="1"/>
      </tp>
      <tp>
        <v>1.046</v>
        <stp/>
        <stp>##V3_BDHV12</stp>
        <stp>912828DH0 Govt</stp>
        <stp>IDX_RATIO</stp>
        <stp>5/30/2006</stp>
        <stp>5/30/2006</stp>
        <stp>[Fixed Income  Prices 2004-2009.xlsx]TIPS!R360C68</stp>
        <tr r="BP360" s="1"/>
      </tp>
      <tp>
        <v>0.99824000000000002</v>
        <stp/>
        <stp>##V3_BDHV12</stp>
        <stp>912828FL9 Govt</stp>
        <stp>IDX_RATIO</stp>
        <stp>1/22/2007</stp>
        <stp>1/22/2007</stp>
        <stp>[Fixed Income  Prices 2004-2009.xlsx]TIPS!R142C80</stp>
        <tr r="CB142" s="1"/>
      </tp>
      <tp>
        <v>1.0603899999999999</v>
        <stp/>
        <stp>##V3_BDHV12</stp>
        <stp>912828FB1 Govt</stp>
        <stp>IDX_RATIO</stp>
        <stp>3/14/2008</stp>
        <stp>3/14/2008</stp>
        <stp>[Fixed Income  Prices 2004-2009.xlsx]TIPS!R498C32</stp>
        <tr r="AF498" s="1"/>
      </tp>
      <tp>
        <v>0.99834999999999996</v>
        <stp/>
        <stp>##V3_BDHV12</stp>
        <stp>912828FL9 Govt</stp>
        <stp>IDX_RATIO</stp>
        <stp>2/12/2007</stp>
        <stp>2/12/2007</stp>
        <stp>[Fixed Income  Prices 2004-2009.xlsx]TIPS!R157C80</stp>
        <tr r="CB157" s="1"/>
      </tp>
      <tp>
        <v>1.0579799999999999</v>
        <stp/>
        <stp>##V3_BDHV12</stp>
        <stp>912828DH0 Govt</stp>
        <stp>IDX_RATIO</stp>
        <stp>7/17/2006</stp>
        <stp>7/17/2006</stp>
        <stp>[Fixed Income  Prices 2004-2009.xlsx]TIPS!R394C68</stp>
        <tr r="BP394" s="1"/>
      </tp>
      <tp>
        <v>1.1770400000000001</v>
        <stp/>
        <stp>##V3_BDHV12</stp>
        <stp>912828AF7 Govt</stp>
        <stp>IDX_RATIO</stp>
        <stp>4/28/2008</stp>
        <stp>4/28/2008</stp>
        <stp>[Fixed Income  Prices 2004-2009.xlsx]TIPS!R983C44</stp>
        <tr r="AR983" s="1"/>
      </tp>
      <tp>
        <v>1.1690499999999999</v>
        <stp/>
        <stp>##V3_BDHV12</stp>
        <stp>9128277J5 Govt</stp>
        <stp>IDX_RATIO</stp>
        <stp>7/23/2007</stp>
        <stp>7/23/2007</stp>
        <stp>[Fixed Income  Prices 2004-2009.xlsx]TIPS!R784C36</stp>
        <tr r="AJ784" s="1"/>
      </tp>
      <tp>
        <v>1.0922799999999999</v>
        <stp/>
        <stp>##V3_BDHV12</stp>
        <stp>9128277J5 Govt</stp>
        <stp>IDX_RATIO</stp>
        <stp>6/16/2005</stp>
        <stp>6/16/2005</stp>
        <stp>[Fixed Income  Prices 2004-2009.xlsx]TIPS!R238C36</stp>
        <tr r="AJ238" s="1"/>
      </tp>
      <tp>
        <v>1.0723199999999999</v>
        <stp/>
        <stp>##V3_BDHV12</stp>
        <stp>912828DH0 Govt</stp>
        <stp>IDX_RATIO</stp>
        <stp>5/22/2007</stp>
        <stp>5/22/2007</stp>
        <stp>[Fixed Income  Prices 2004-2009.xlsx]TIPS!R615C68</stp>
        <tr r="BP615" s="1"/>
      </tp>
      <tp>
        <v>0.98533000000000004</v>
        <stp/>
        <stp>##V3_BDHV12</stp>
        <stp>912828JE1 Govt</stp>
        <stp>IDX_RATIO</stp>
        <stp>5/18/2009</stp>
        <stp>5/18/2009</stp>
        <stp>[Fixed Income  Prices 2004-2009.xlsx]TIPS!R226C96</stp>
        <tr r="CR226" s="1"/>
      </tp>
      <tp>
        <v>1.14025</v>
        <stp/>
        <stp>##V3_BDHV12</stp>
        <stp>9128277J5 Govt</stp>
        <stp>IDX_RATIO</stp>
        <stp>7/31/2006</stp>
        <stp>7/31/2006</stp>
        <stp>[Fixed Income  Prices 2004-2009.xlsx]TIPS!R529C36</stp>
        <tr r="AJ529" s="1"/>
      </tp>
      <tp>
        <v>1.0869800000000001</v>
        <stp/>
        <stp>##V3_BDHV12</stp>
        <stp>9128277J5 Govt</stp>
        <stp>IDX_RATIO</stp>
        <stp>5/26/2005</stp>
        <stp>5/26/2005</stp>
        <stp>[Fixed Income  Prices 2004-2009.xlsx]TIPS!R224C36</stp>
        <tr r="AJ224" s="1"/>
      </tp>
      <tp>
        <v>1.0852599999999999</v>
        <stp/>
        <stp>##V3_BDHV12</stp>
        <stp>912828AF7 Govt</stp>
        <stp>IDX_RATIO</stp>
        <stp>9/22/2005</stp>
        <stp>9/22/2005</stp>
        <stp>[Fixed Income  Prices 2004-2009.xlsx]TIPS!R308C44</stp>
        <tr r="AR308" s="1"/>
      </tp>
      <tp>
        <v>1.1041000000000001</v>
        <stp/>
        <stp>##V3_BDHV12</stp>
        <stp>912828BD1 Govt</stp>
        <stp>IDX_RATIO</stp>
        <stp>8/23/2006</stp>
        <stp>8/23/2006</stp>
        <stp>[Fixed Income  Prices 2004-2009.xlsx]TIPS!R546C52</stp>
        <tr r="AZ546" s="1"/>
      </tp>
      <tp>
        <v>1.07359</v>
        <stp/>
        <stp>##V3_BDHV12</stp>
        <stp>912828FB1 Govt</stp>
        <stp>IDX_RATIO</stp>
        <stp>1/27/2009</stp>
        <stp>1/27/2009</stp>
        <stp>[Fixed Income  Prices 2004-2009.xlsx]TIPS!R725C32</stp>
        <tr r="AF725" s="1"/>
      </tp>
      <tp>
        <v>1.1424000000000001</v>
        <stp/>
        <stp>##V3_BDHV12</stp>
        <stp>9128277J5 Govt</stp>
        <stp>IDX_RATIO</stp>
        <stp>4/13/2007</stp>
        <stp>4/13/2007</stp>
        <stp>[Fixed Income  Prices 2004-2009.xlsx]TIPS!R713C36</stp>
        <tr r="AJ713" s="1"/>
      </tp>
      <tp>
        <v>1.0780099999999999</v>
        <stp/>
        <stp>##V3_BDHV12</stp>
        <stp>912828DH0 Govt</stp>
        <stp>IDX_RATIO</stp>
        <stp>6/12/2007</stp>
        <stp>6/12/2007</stp>
        <stp>[Fixed Income  Prices 2004-2009.xlsx]TIPS!R630C68</stp>
        <tr r="BP630" s="1"/>
      </tp>
      <tp>
        <v>1.04033</v>
        <stp/>
        <stp>##V3_BDHV12</stp>
        <stp>912828DH0 Govt</stp>
        <stp>IDX_RATIO</stp>
        <stp>4/27/2006</stp>
        <stp>4/27/2006</stp>
        <stp>[Fixed Income  Prices 2004-2009.xlsx]TIPS!R337C68</stp>
        <tr r="BP337" s="1"/>
      </tp>
      <tp>
        <v>1.0841499999999999</v>
        <stp/>
        <stp>##V3_BDHV12</stp>
        <stp>912828EA4 Govt</stp>
        <stp>IDX_RATIO</stp>
        <stp>3/26/2008</stp>
        <stp>3/26/2008</stp>
        <stp>[Fixed Income  Prices 2004-2009.xlsx]TIPS!R707C72</stp>
        <tr r="BT707" s="1"/>
      </tp>
      <tp>
        <v>1.13161</v>
        <stp/>
        <stp>##V3_BDHV12</stp>
        <stp>9128277J5 Govt</stp>
        <stp>IDX_RATIO</stp>
        <stp>6/21/2006</stp>
        <stp>6/21/2006</stp>
        <stp>[Fixed Income  Prices 2004-2009.xlsx]TIPS!R501C36</stp>
        <tr r="AJ501" s="1"/>
      </tp>
      <tp>
        <v>1.01833</v>
        <stp/>
        <stp>##V3_BDHV12</stp>
        <stp>912828DH0 Govt</stp>
        <stp>IDX_RATIO</stp>
        <stp>7/25/2005</stp>
        <stp>7/25/2005</stp>
        <stp>[Fixed Income  Prices 2004-2009.xlsx]TIPS!R140C68</stp>
        <tr r="BP140" s="1"/>
      </tp>
      <tp>
        <v>1.0639000000000001</v>
        <stp/>
        <stp>##V3_BDHV12</stp>
        <stp>912828FB1 Govt</stp>
        <stp>IDX_RATIO</stp>
        <stp>2/17/2009</stp>
        <stp>2/17/2009</stp>
        <stp>[Fixed Income  Prices 2004-2009.xlsx]TIPS!R740C32</stp>
        <tr r="AF740" s="1"/>
      </tp>
      <tp>
        <v>1.12992</v>
        <stp/>
        <stp>##V3_BDHV12</stp>
        <stp>912828AF7 Govt</stp>
        <stp>IDX_RATIO</stp>
        <stp>9/14/2006</stp>
        <stp>9/14/2006</stp>
        <stp>[Fixed Income  Prices 2004-2009.xlsx]TIPS!R562C44</stp>
        <tr r="AR562" s="1"/>
      </tp>
      <tp>
        <v>1.12083</v>
        <stp/>
        <stp>##V3_BDHV12</stp>
        <stp>9128277J5 Govt</stp>
        <stp>IDX_RATIO</stp>
        <stp>5/10/2006</stp>
        <stp>5/10/2006</stp>
        <stp>[Fixed Income  Prices 2004-2009.xlsx]TIPS!R471C36</stp>
        <tr r="AJ471" s="1"/>
      </tp>
      <tp>
        <v>0.99819999999999998</v>
        <stp/>
        <stp>##V3_BDHV12</stp>
        <stp>912828FL9 Govt</stp>
        <stp>IDX_RATIO</stp>
        <stp>1/23/2007</stp>
        <stp>1/23/2007</stp>
        <stp>[Fixed Income  Prices 2004-2009.xlsx]TIPS!R143C80</stp>
        <tr r="CB143" s="1"/>
      </tp>
      <tp>
        <v>1.0655600000000001</v>
        <stp/>
        <stp>##V3_BDHV12</stp>
        <stp>912828DH0 Govt</stp>
        <stp>IDX_RATIO</stp>
        <stp>4/30/2007</stp>
        <stp>4/30/2007</stp>
        <stp>[Fixed Income  Prices 2004-2009.xlsx]TIPS!R599C68</stp>
        <tr r="BP599" s="1"/>
      </tp>
      <tp>
        <v>0.99839999999999995</v>
        <stp/>
        <stp>##V3_BDHV12</stp>
        <stp>912828FL9 Govt</stp>
        <stp>IDX_RATIO</stp>
        <stp>2/13/2007</stp>
        <stp>2/13/2007</stp>
        <stp>[Fixed Income  Prices 2004-2009.xlsx]TIPS!R158C80</stp>
        <tr r="CB158" s="1"/>
      </tp>
      <tp>
        <v>1.1771499999999999</v>
        <stp/>
        <stp>##V3_BDHV12</stp>
        <stp>912828AF7 Govt</stp>
        <stp>IDX_RATIO</stp>
        <stp>4/29/2008</stp>
        <stp>4/29/2008</stp>
        <stp>[Fixed Income  Prices 2004-2009.xlsx]TIPS!R984C44</stp>
        <tr r="AR984" s="1"/>
      </tp>
      <tp>
        <v>1.0587</v>
        <stp/>
        <stp>##V3_BDHV12</stp>
        <stp>912828BD1 Govt</stp>
        <stp>IDX_RATIO</stp>
        <stp>8/15/2005</stp>
        <stp>8/15/2005</stp>
        <stp>[Fixed Income  Prices 2004-2009.xlsx]TIPS!R280C52</stp>
        <tr r="AZ280" s="1"/>
      </tp>
      <tp>
        <v>1.0925199999999999</v>
        <stp/>
        <stp>##V3_BDHV12</stp>
        <stp>9128277J5 Govt</stp>
        <stp>IDX_RATIO</stp>
        <stp>6/17/2005</stp>
        <stp>6/17/2005</stp>
        <stp>[Fixed Income  Prices 2004-2009.xlsx]TIPS!R239C36</stp>
        <tr r="AJ239" s="1"/>
      </tp>
      <tp>
        <v>1.1010500000000001</v>
        <stp/>
        <stp>##V3_BDHV12</stp>
        <stp>912828EA4 Govt</stp>
        <stp>IDX_RATIO</stp>
        <stp>1/19/2009</stp>
        <stp>1/19/2009</stp>
        <stp>[Fixed Income  Prices 2004-2009.xlsx]TIPS!R920C72</stp>
        <tr r="BT920" s="1"/>
      </tp>
      <tp>
        <v>1.07263</v>
        <stp/>
        <stp>##V3_BDHV12</stp>
        <stp>912828DH0 Govt</stp>
        <stp>IDX_RATIO</stp>
        <stp>5/23/2007</stp>
        <stp>5/23/2007</stp>
        <stp>[Fixed Income  Prices 2004-2009.xlsx]TIPS!R616C68</stp>
        <tr r="BP616" s="1"/>
      </tp>
      <tp>
        <v>0.98540000000000005</v>
        <stp/>
        <stp>##V3_BDHV12</stp>
        <stp>912828JE1 Govt</stp>
        <stp>IDX_RATIO</stp>
        <stp>5/19/2009</stp>
        <stp>5/19/2009</stp>
        <stp>[Fixed Income  Prices 2004-2009.xlsx]TIPS!R227C96</stp>
        <tr r="CR227" s="1"/>
      </tp>
      <tp>
        <v>1.0872600000000001</v>
        <stp/>
        <stp>##V3_BDHV12</stp>
        <stp>9128277J5 Govt</stp>
        <stp>IDX_RATIO</stp>
        <stp>5/27/2005</stp>
        <stp>5/27/2005</stp>
        <stp>[Fixed Income  Prices 2004-2009.xlsx]TIPS!R225C36</stp>
        <tr r="AJ225" s="1"/>
      </tp>
      <tp>
        <v>1.0854300000000001</v>
        <stp/>
        <stp>##V3_BDHV12</stp>
        <stp>912828AF7 Govt</stp>
        <stp>IDX_RATIO</stp>
        <stp>9/23/2005</stp>
        <stp>9/23/2005</stp>
        <stp>[Fixed Income  Prices 2004-2009.xlsx]TIPS!R309C44</stp>
        <tr r="AR309" s="1"/>
      </tp>
      <tp>
        <v>1.1040300000000001</v>
        <stp/>
        <stp>##V3_BDHV12</stp>
        <stp>912828BD1 Govt</stp>
        <stp>IDX_RATIO</stp>
        <stp>8/22/2006</stp>
        <stp>8/22/2006</stp>
        <stp>[Fixed Income  Prices 2004-2009.xlsx]TIPS!R545C52</stp>
        <tr r="AZ545" s="1"/>
      </tp>
      <tp>
        <v>1.0742700000000001</v>
        <stp/>
        <stp>##V3_BDHV12</stp>
        <stp>912828FB1 Govt</stp>
        <stp>IDX_RATIO</stp>
        <stp>1/26/2009</stp>
        <stp>1/26/2009</stp>
        <stp>[Fixed Income  Prices 2004-2009.xlsx]TIPS!R724C32</stp>
        <tr r="AF724" s="1"/>
      </tp>
      <tp>
        <v>1.14219</v>
        <stp/>
        <stp>##V3_BDHV12</stp>
        <stp>9128277J5 Govt</stp>
        <stp>IDX_RATIO</stp>
        <stp>4/12/2007</stp>
        <stp>4/12/2007</stp>
        <stp>[Fixed Income  Prices 2004-2009.xlsx]TIPS!R712C36</stp>
        <tr r="AJ712" s="1"/>
      </tp>
      <tp>
        <v>1.08432</v>
        <stp/>
        <stp>##V3_BDHV12</stp>
        <stp>912828EA4 Govt</stp>
        <stp>IDX_RATIO</stp>
        <stp>3/27/2008</stp>
        <stp>3/27/2008</stp>
        <stp>[Fixed Income  Prices 2004-2009.xlsx]TIPS!R708C72</stp>
        <tr r="BT708" s="1"/>
      </tp>
      <tp>
        <v>1.06429</v>
        <stp/>
        <stp>##V3_BDHV12</stp>
        <stp>912828FB1 Govt</stp>
        <stp>IDX_RATIO</stp>
        <stp>2/16/2009</stp>
        <stp>2/16/2009</stp>
        <stp>[Fixed Income  Prices 2004-2009.xlsx]TIPS!R739C32</stp>
        <tr r="AF739" s="1"/>
      </tp>
      <tp>
        <v>1.0782400000000001</v>
        <stp/>
        <stp>##V3_BDHV12</stp>
        <stp>912828DH0 Govt</stp>
        <stp>IDX_RATIO</stp>
        <stp>6/13/2007</stp>
        <stp>6/13/2007</stp>
        <stp>[Fixed Income  Prices 2004-2009.xlsx]TIPS!R631C68</stp>
        <tr r="BP631" s="1"/>
      </tp>
      <tp>
        <v>1.04026</v>
        <stp/>
        <stp>##V3_BDHV12</stp>
        <stp>912828DH0 Govt</stp>
        <stp>IDX_RATIO</stp>
        <stp>4/26/2006</stp>
        <stp>4/26/2006</stp>
        <stp>[Fixed Income  Prices 2004-2009.xlsx]TIPS!R336C68</stp>
        <tr r="BP336" s="1"/>
      </tp>
      <tp>
        <v>1.1312899999999999</v>
        <stp/>
        <stp>##V3_BDHV12</stp>
        <stp>9128277J5 Govt</stp>
        <stp>IDX_RATIO</stp>
        <stp>6/20/2006</stp>
        <stp>6/20/2006</stp>
        <stp>[Fixed Income  Prices 2004-2009.xlsx]TIPS!R500C36</stp>
        <tr r="AJ500" s="1"/>
      </tp>
      <tp>
        <v>1.1300300000000001</v>
        <stp/>
        <stp>##V3_BDHV12</stp>
        <stp>912828AF7 Govt</stp>
        <stp>IDX_RATIO</stp>
        <stp>9/15/2006</stp>
        <stp>9/15/2006</stp>
        <stp>[Fixed Income  Prices 2004-2009.xlsx]TIPS!R563C44</stp>
        <tr r="AR563" s="1"/>
      </tp>
      <tp>
        <v>1.12103</v>
        <stp/>
        <stp>##V3_BDHV12</stp>
        <stp>9128277J5 Govt</stp>
        <stp>IDX_RATIO</stp>
        <stp>5/11/2006</stp>
        <stp>5/11/2006</stp>
        <stp>[Fixed Income  Prices 2004-2009.xlsx]TIPS!R472C36</stp>
        <tr r="AJ472" s="1"/>
      </tp>
      <tp>
        <v>0.98870999999999998</v>
        <stp/>
        <stp>##V3_BDHV12</stp>
        <stp>912828JE1 Govt</stp>
        <stp>IDX_RATIO</stp>
        <stp>6/29/2009</stp>
        <stp>6/29/2009</stp>
        <stp>[Fixed Income  Prices 2004-2009.xlsx]TIPS!R256C96</stp>
        <tr r="CR256" s="1"/>
      </tp>
      <tp>
        <v>1.0817399999999999</v>
        <stp/>
        <stp>##V3_BDHV12</stp>
        <stp>912828AF7 Govt</stp>
        <stp>IDX_RATIO</stp>
        <stp>8/31/2005</stp>
        <stp>8/31/2005</stp>
        <stp>[Fixed Income  Prices 2004-2009.xlsx]TIPS!R292C44</stp>
        <tr r="AR292" s="1"/>
      </tp>
      <tp>
        <v>1.0587200000000001</v>
        <stp/>
        <stp>##V3_BDHV12</stp>
        <stp>912828BD1 Govt</stp>
        <stp>IDX_RATIO</stp>
        <stp>8/16/2005</stp>
        <stp>8/16/2005</stp>
        <stp>[Fixed Income  Prices 2004-2009.xlsx]TIPS!R281C52</stp>
        <tr r="AZ281" s="1"/>
      </tp>
      <tp>
        <v>1.09179</v>
        <stp/>
        <stp>##V3_BDHV12</stp>
        <stp>9128277J5 Govt</stp>
        <stp>IDX_RATIO</stp>
        <stp>6/14/2005</stp>
        <stp>6/14/2005</stp>
        <stp>[Fixed Income  Prices 2004-2009.xlsx]TIPS!R236C36</stp>
        <tr r="AJ236" s="1"/>
      </tp>
      <tp>
        <v>1.0864400000000001</v>
        <stp/>
        <stp>##V3_BDHV12</stp>
        <stp>9128277J5 Govt</stp>
        <stp>IDX_RATIO</stp>
        <stp>5/24/2005</stp>
        <stp>5/24/2005</stp>
        <stp>[Fixed Income  Prices 2004-2009.xlsx]TIPS!R222C36</stp>
        <tr r="AJ222" s="1"/>
      </tp>
      <tp>
        <v>1.0849299999999999</v>
        <stp/>
        <stp>##V3_BDHV12</stp>
        <stp>912828AF7 Govt</stp>
        <stp>IDX_RATIO</stp>
        <stp>9/20/2005</stp>
        <stp>9/20/2005</stp>
        <stp>[Fixed Income  Prices 2004-2009.xlsx]TIPS!R306C44</stp>
        <tr r="AR306" s="1"/>
      </tp>
      <tp>
        <v>1.1039600000000001</v>
        <stp/>
        <stp>##V3_BDHV12</stp>
        <stp>912828BD1 Govt</stp>
        <stp>IDX_RATIO</stp>
        <stp>8/21/2006</stp>
        <stp>8/21/2006</stp>
        <stp>[Fixed Income  Prices 2004-2009.xlsx]TIPS!R544C52</stp>
        <tr r="AZ544" s="1"/>
      </tp>
      <tp>
        <v>1.1419900000000001</v>
        <stp/>
        <stp>##V3_BDHV12</stp>
        <stp>9128277J5 Govt</stp>
        <stp>IDX_RATIO</stp>
        <stp>4/11/2007</stp>
        <stp>4/11/2007</stp>
        <stp>[Fixed Income  Prices 2004-2009.xlsx]TIPS!R711C36</stp>
        <tr r="AJ711" s="1"/>
      </tp>
      <tp>
        <v>1.0401899999999999</v>
        <stp/>
        <stp>##V3_BDHV12</stp>
        <stp>912828DH0 Govt</stp>
        <stp>IDX_RATIO</stp>
        <stp>4/25/2006</stp>
        <stp>4/25/2006</stp>
        <stp>[Fixed Income  Prices 2004-2009.xlsx]TIPS!R335C68</stp>
        <tr r="BP335" s="1"/>
      </tp>
      <tp>
        <v>1.0838099999999999</v>
        <stp/>
        <stp>##V3_BDHV12</stp>
        <stp>912828EA4 Govt</stp>
        <stp>IDX_RATIO</stp>
        <stp>3/24/2008</stp>
        <stp>3/24/2008</stp>
        <stp>[Fixed Income  Prices 2004-2009.xlsx]TIPS!R705C72</stp>
        <tr r="BT705" s="1"/>
      </tp>
      <tp>
        <v>1.13225</v>
        <stp/>
        <stp>##V3_BDHV12</stp>
        <stp>9128277J5 Govt</stp>
        <stp>IDX_RATIO</stp>
        <stp>6/23/2006</stp>
        <stp>6/23/2006</stp>
        <stp>[Fixed Income  Prices 2004-2009.xlsx]TIPS!R503C36</stp>
        <tr r="AJ503" s="1"/>
      </tp>
      <tp>
        <v>1.0182599999999999</v>
        <stp/>
        <stp>##V3_BDHV12</stp>
        <stp>912828DH0 Govt</stp>
        <stp>IDX_RATIO</stp>
        <stp>7/27/2005</stp>
        <stp>7/27/2005</stp>
        <stp>[Fixed Income  Prices 2004-2009.xlsx]TIPS!R142C68</stp>
        <tr r="BP142" s="1"/>
      </tp>
      <tp>
        <v>1.1212299999999999</v>
        <stp/>
        <stp>##V3_BDHV12</stp>
        <stp>9128277J5 Govt</stp>
        <stp>IDX_RATIO</stp>
        <stp>5/12/2006</stp>
        <stp>5/12/2006</stp>
        <stp>[Fixed Income  Prices 2004-2009.xlsx]TIPS!R473C36</stp>
        <tr r="AJ473" s="1"/>
      </tp>
      <tp>
        <v>1.06006</v>
        <stp/>
        <stp>##V3_BDHV12</stp>
        <stp>912828GD6 Govt</stp>
        <stp>IDX_RATIO</stp>
        <stp>7/28/2009</stp>
        <stp>7/28/2009</stp>
        <stp>[Fixed Income  Prices 2004-2009.xlsx]TIPS!R668C84</stp>
        <tr r="CF668" s="1"/>
      </tp>
      <tp>
        <v>1.0609</v>
        <stp/>
        <stp>##V3_BDHV12</stp>
        <stp>912828FB1 Govt</stp>
        <stp>IDX_RATIO</stp>
        <stp>3/17/2008</stp>
        <stp>3/17/2008</stp>
        <stp>[Fixed Income  Prices 2004-2009.xlsx]TIPS!R499C32</stp>
        <tr r="AF499" s="1"/>
      </tp>
      <tp>
        <v>1.0574699999999999</v>
        <stp/>
        <stp>##V3_BDHV12</stp>
        <stp>912828DH0 Govt</stp>
        <stp>IDX_RATIO</stp>
        <stp>7/14/2006</stp>
        <stp>7/14/2006</stp>
        <stp>[Fixed Income  Prices 2004-2009.xlsx]TIPS!R393C68</stp>
        <tr r="BP393" s="1"/>
      </tp>
      <tp>
        <v>1.08172</v>
        <stp/>
        <stp>##V3_BDHV12</stp>
        <stp>912828AF7 Govt</stp>
        <stp>IDX_RATIO</stp>
        <stp>8/30/2005</stp>
        <stp>8/30/2005</stp>
        <stp>[Fixed Income  Prices 2004-2009.xlsx]TIPS!R291C44</stp>
        <tr r="AR291" s="1"/>
      </tp>
      <tp>
        <v>1.1683600000000001</v>
        <stp/>
        <stp>##V3_BDHV12</stp>
        <stp>9128277J5 Govt</stp>
        <stp>IDX_RATIO</stp>
        <stp>7/20/2007</stp>
        <stp>7/20/2007</stp>
        <stp>[Fixed Income  Prices 2004-2009.xlsx]TIPS!R783C36</stp>
        <tr r="AJ783" s="1"/>
      </tp>
      <tp>
        <v>1.0587299999999999</v>
        <stp/>
        <stp>##V3_BDHV12</stp>
        <stp>912828BD1 Govt</stp>
        <stp>IDX_RATIO</stp>
        <stp>8/17/2005</stp>
        <stp>8/17/2005</stp>
        <stp>[Fixed Income  Prices 2004-2009.xlsx]TIPS!R282C52</stp>
        <tr r="AZ282" s="1"/>
      </tp>
      <tp>
        <v>1.0920300000000001</v>
        <stp/>
        <stp>##V3_BDHV12</stp>
        <stp>9128277J5 Govt</stp>
        <stp>IDX_RATIO</stp>
        <stp>6/15/2005</stp>
        <stp>6/15/2005</stp>
        <stp>[Fixed Income  Prices 2004-2009.xlsx]TIPS!R237C36</stp>
        <tr r="AJ237" s="1"/>
      </tp>
      <tp>
        <v>1.0720099999999999</v>
        <stp/>
        <stp>##V3_BDHV12</stp>
        <stp>912828DH0 Govt</stp>
        <stp>IDX_RATIO</stp>
        <stp>5/21/2007</stp>
        <stp>5/21/2007</stp>
        <stp>[Fixed Income  Prices 2004-2009.xlsx]TIPS!R614C68</stp>
        <tr r="BP614" s="1"/>
      </tp>
      <tp>
        <v>1.0867100000000001</v>
        <stp/>
        <stp>##V3_BDHV12</stp>
        <stp>9128277J5 Govt</stp>
        <stp>IDX_RATIO</stp>
        <stp>5/25/2005</stp>
        <stp>5/25/2005</stp>
        <stp>[Fixed Income  Prices 2004-2009.xlsx]TIPS!R223C36</stp>
        <tr r="AJ223" s="1"/>
      </tp>
      <tp>
        <v>1.07778</v>
        <stp/>
        <stp>##V3_BDHV12</stp>
        <stp>912828DH0 Govt</stp>
        <stp>IDX_RATIO</stp>
        <stp>6/11/2007</stp>
        <stp>6/11/2007</stp>
        <stp>[Fixed Income  Prices 2004-2009.xlsx]TIPS!R629C68</stp>
        <tr r="BP629" s="1"/>
      </tp>
      <tp>
        <v>1.0850900000000001</v>
        <stp/>
        <stp>##V3_BDHV12</stp>
        <stp>912828AF7 Govt</stp>
        <stp>IDX_RATIO</stp>
        <stp>9/21/2005</stp>
        <stp>9/21/2005</stp>
        <stp>[Fixed Income  Prices 2004-2009.xlsx]TIPS!R307C44</stp>
        <tr r="AR307" s="1"/>
      </tp>
      <tp>
        <v>1.1417900000000001</v>
        <stp/>
        <stp>##V3_BDHV12</stp>
        <stp>9128277J5 Govt</stp>
        <stp>IDX_RATIO</stp>
        <stp>4/10/2007</stp>
        <stp>4/10/2007</stp>
        <stp>[Fixed Income  Prices 2004-2009.xlsx]TIPS!R710C36</stp>
        <tr r="AJ710" s="1"/>
      </tp>
      <tp>
        <v>1.0839799999999999</v>
        <stp/>
        <stp>##V3_BDHV12</stp>
        <stp>912828EA4 Govt</stp>
        <stp>IDX_RATIO</stp>
        <stp>3/25/2008</stp>
        <stp>3/25/2008</stp>
        <stp>[Fixed Income  Prices 2004-2009.xlsx]TIPS!R706C72</stp>
        <tr r="BT706" s="1"/>
      </tp>
      <tp>
        <v>1.0401199999999999</v>
        <stp/>
        <stp>##V3_BDHV12</stp>
        <stp>912828DH0 Govt</stp>
        <stp>IDX_RATIO</stp>
        <stp>4/24/2006</stp>
        <stp>4/24/2006</stp>
        <stp>[Fixed Income  Prices 2004-2009.xlsx]TIPS!R334C68</stp>
        <tr r="BP334" s="1"/>
      </tp>
      <tp>
        <v>1.1319300000000001</v>
        <stp/>
        <stp>##V3_BDHV12</stp>
        <stp>9128277J5 Govt</stp>
        <stp>IDX_RATIO</stp>
        <stp>6/22/2006</stp>
        <stp>6/22/2006</stp>
        <stp>[Fixed Income  Prices 2004-2009.xlsx]TIPS!R502C36</stp>
        <tr r="AJ502" s="1"/>
      </tp>
      <tp>
        <v>1.0183</v>
        <stp/>
        <stp>##V3_BDHV12</stp>
        <stp>912828DH0 Govt</stp>
        <stp>IDX_RATIO</stp>
        <stp>7/26/2005</stp>
        <stp>7/26/2005</stp>
        <stp>[Fixed Income  Prices 2004-2009.xlsx]TIPS!R141C68</stp>
        <tr r="BP141" s="1"/>
      </tp>
      <tp>
        <v>1.06016</v>
        <stp/>
        <stp>##V3_BDHV12</stp>
        <stp>912828GD6 Govt</stp>
        <stp>IDX_RATIO</stp>
        <stp>7/29/2009</stp>
        <stp>7/29/2009</stp>
        <stp>[Fixed Income  Prices 2004-2009.xlsx]TIPS!R669C84</stp>
        <tr r="CF669" s="1"/>
      </tp>
      <tp>
        <v>1.09239</v>
        <stp/>
        <stp>##V3_BDHV12</stp>
        <stp>9128276R8 Govt</stp>
        <stp>IDX_RATIO</stp>
        <stp>12/8/2004</stp>
        <stp>12/8/2004</stp>
        <stp>[Fixed Income  Prices 2004-2009.xlsx]TIPS!R103C28</stp>
        <tr r="AB103" s="1"/>
      </tp>
      <tp>
        <v>1.08172</v>
        <stp/>
        <stp>##V3_BDHV12</stp>
        <stp>912828CP3 Govt</stp>
        <stp>IDX_RATIO</stp>
        <stp>11/1/2006</stp>
        <stp>11/1/2006</stp>
        <stp>[Fixed Income  Prices 2004-2009.xlsx]TIPS!R596C64</stp>
        <tr r="BL596" s="1"/>
      </tp>
      <tp>
        <v>1.0764100000000001</v>
        <stp/>
        <stp>##V3_BDHV12</stp>
        <stp>912828CP3 Govt</stp>
        <stp>IDX_RATIO</stp>
        <stp>12/1/2006</stp>
        <stp>12/1/2006</stp>
        <stp>[Fixed Income  Prices 2004-2009.xlsx]TIPS!R618C64</stp>
        <tr r="BL618" s="1"/>
      </tp>
      <tp>
        <v>1.0925799999999999</v>
        <stp/>
        <stp>##V3_BDHV12</stp>
        <stp>9128276R8 Govt</stp>
        <stp>IDX_RATIO</stp>
        <stp>12/9/2004</stp>
        <stp>12/9/2004</stp>
        <stp>[Fixed Income  Prices 2004-2009.xlsx]TIPS!R104C28</stp>
        <tr r="AB104" s="1"/>
      </tp>
      <tp>
        <v>1.0815399999999999</v>
        <stp/>
        <stp>##V3_BDHV12</stp>
        <stp>912828CP3 Govt</stp>
        <stp>IDX_RATIO</stp>
        <stp>11/2/2006</stp>
        <stp>11/2/2006</stp>
        <stp>[Fixed Income  Prices 2004-2009.xlsx]TIPS!R597C64</stp>
        <tr r="BL597" s="1"/>
      </tp>
      <tp>
        <v>1.0797300000000001</v>
        <stp/>
        <stp>##V3_BDHV12</stp>
        <stp>912828CP3 Govt</stp>
        <stp>IDX_RATIO</stp>
        <stp>10/3/2006</stp>
        <stp>10/3/2006</stp>
        <stp>[Fixed Income  Prices 2004-2009.xlsx]TIPS!R575C64</stp>
        <tr r="BL575" s="1"/>
      </tp>
      <tp>
        <v>1.0813600000000001</v>
        <stp/>
        <stp>##V3_BDHV12</stp>
        <stp>912828CP3 Govt</stp>
        <stp>IDX_RATIO</stp>
        <stp>11/3/2006</stp>
        <stp>11/3/2006</stp>
        <stp>[Fixed Income  Prices 2004-2009.xlsx]TIPS!R598C64</stp>
        <tr r="BL598" s="1"/>
      </tp>
      <tp>
        <v>1.0796600000000001</v>
        <stp/>
        <stp>##V3_BDHV12</stp>
        <stp>912828CP3 Govt</stp>
        <stp>IDX_RATIO</stp>
        <stp>10/2/2006</stp>
        <stp>10/2/2006</stp>
        <stp>[Fixed Income  Prices 2004-2009.xlsx]TIPS!R574C64</stp>
        <tr r="BL574" s="1"/>
      </tp>
      <tp>
        <v>1.0798700000000001</v>
        <stp/>
        <stp>##V3_BDHV12</stp>
        <stp>912828CP3 Govt</stp>
        <stp>IDX_RATIO</stp>
        <stp>10/5/2006</stp>
        <stp>10/5/2006</stp>
        <stp>[Fixed Income  Prices 2004-2009.xlsx]TIPS!R577C64</stp>
        <tr r="BL577" s="1"/>
      </tp>
      <tp>
        <v>1.08066</v>
        <stp/>
        <stp>##V3_BDHV12</stp>
        <stp>912828CP3 Govt</stp>
        <stp>IDX_RATIO</stp>
        <stp>11/7/2006</stp>
        <stp>11/7/2006</stp>
        <stp>[Fixed Income  Prices 2004-2009.xlsx]TIPS!R600C64</stp>
        <tr r="BL600" s="1"/>
      </tp>
      <tp>
        <v>1.07585</v>
        <stp/>
        <stp>##V3_BDHV12</stp>
        <stp>912828CP3 Govt</stp>
        <stp>IDX_RATIO</stp>
        <stp>12/4/2006</stp>
        <stp>12/4/2006</stp>
        <stp>[Fixed Income  Prices 2004-2009.xlsx]TIPS!R619C64</stp>
        <tr r="BL619" s="1"/>
      </tp>
      <tp>
        <v>1.0798000000000001</v>
        <stp/>
        <stp>##V3_BDHV12</stp>
        <stp>912828CP3 Govt</stp>
        <stp>IDX_RATIO</stp>
        <stp>10/4/2006</stp>
        <stp>10/4/2006</stp>
        <stp>[Fixed Income  Prices 2004-2009.xlsx]TIPS!R576C64</stp>
        <tr r="BL576" s="1"/>
      </tp>
      <tp>
        <v>1.0756600000000001</v>
        <stp/>
        <stp>##V3_BDHV12</stp>
        <stp>912828CP3 Govt</stp>
        <stp>IDX_RATIO</stp>
        <stp>12/5/2006</stp>
        <stp>12/5/2006</stp>
        <stp>[Fixed Income  Prices 2004-2009.xlsx]TIPS!R620C64</stp>
        <tr r="BL620" s="1"/>
      </tp>
      <tp>
        <v>1.08083</v>
        <stp/>
        <stp>##V3_BDHV12</stp>
        <stp>912828CP3 Govt</stp>
        <stp>IDX_RATIO</stp>
        <stp>11/6/2006</stp>
        <stp>11/6/2006</stp>
        <stp>[Fixed Income  Prices 2004-2009.xlsx]TIPS!R599C64</stp>
        <tr r="BL599" s="1"/>
      </tp>
      <tp>
        <v>1.0754699999999999</v>
        <stp/>
        <stp>##V3_BDHV12</stp>
        <stp>912828CP3 Govt</stp>
        <stp>IDX_RATIO</stp>
        <stp>12/6/2006</stp>
        <stp>12/6/2006</stp>
        <stp>[Fixed Income  Prices 2004-2009.xlsx]TIPS!R621C64</stp>
        <tr r="BL621" s="1"/>
      </tp>
      <tp>
        <v>1.0799399999999999</v>
        <stp/>
        <stp>##V3_BDHV12</stp>
        <stp>912828CP3 Govt</stp>
        <stp>IDX_RATIO</stp>
        <stp>10/6/2006</stp>
        <stp>10/6/2006</stp>
        <stp>[Fixed Income  Prices 2004-2009.xlsx]TIPS!R578C64</stp>
        <tr r="BL578" s="1"/>
      </tp>
      <tp>
        <v>1.07528</v>
        <stp/>
        <stp>##V3_BDHV12</stp>
        <stp>912828CP3 Govt</stp>
        <stp>IDX_RATIO</stp>
        <stp>12/7/2006</stp>
        <stp>12/7/2006</stp>
        <stp>[Fixed Income  Prices 2004-2009.xlsx]TIPS!R622C64</stp>
        <tr r="BL622" s="1"/>
      </tp>
      <tp>
        <v>1.0801400000000001</v>
        <stp/>
        <stp>##V3_BDHV12</stp>
        <stp>912828CP3 Govt</stp>
        <stp>IDX_RATIO</stp>
        <stp>10/9/2006</stp>
        <stp>10/9/2006</stp>
        <stp>[Fixed Income  Prices 2004-2009.xlsx]TIPS!R579C64</stp>
        <tr r="BL579" s="1"/>
      </tp>
      <tp>
        <v>1.0750900000000001</v>
        <stp/>
        <stp>##V3_BDHV12</stp>
        <stp>912828CP3 Govt</stp>
        <stp>IDX_RATIO</stp>
        <stp>12/8/2006</stp>
        <stp>12/8/2006</stp>
        <stp>[Fixed Income  Prices 2004-2009.xlsx]TIPS!R623C64</stp>
        <tr r="BL623" s="1"/>
      </tp>
      <tp>
        <v>1.0803</v>
        <stp/>
        <stp>##V3_BDHV12</stp>
        <stp>912828CP3 Govt</stp>
        <stp>IDX_RATIO</stp>
        <stp>11/9/2006</stp>
        <stp>11/9/2006</stp>
        <stp>[Fixed Income  Prices 2004-2009.xlsx]TIPS!R602C64</stp>
        <tr r="BL602" s="1"/>
      </tp>
      <tp>
        <v>1.0804800000000001</v>
        <stp/>
        <stp>##V3_BDHV12</stp>
        <stp>912828CP3 Govt</stp>
        <stp>IDX_RATIO</stp>
        <stp>11/8/2006</stp>
        <stp>11/8/2006</stp>
        <stp>[Fixed Income  Prices 2004-2009.xlsx]TIPS!R601C64</stp>
        <tr r="BL601" s="1"/>
      </tp>
      <tp>
        <v>1.0914699999999999</v>
        <stp/>
        <stp>##V3_BDHV12</stp>
        <stp>9128276R8 Govt</stp>
        <stp>IDX_RATIO</stp>
        <stp>12/3/2004</stp>
        <stp>12/3/2004</stp>
        <stp>[Fixed Income  Prices 2004-2009.xlsx]TIPS!R100C28</stp>
        <tr r="AB100" s="1"/>
      </tp>
      <tp>
        <v>1.09202</v>
        <stp/>
        <stp>##V3_BDHV12</stp>
        <stp>9128276R8 Govt</stp>
        <stp>IDX_RATIO</stp>
        <stp>12/6/2004</stp>
        <stp>12/6/2004</stp>
        <stp>[Fixed Income  Prices 2004-2009.xlsx]TIPS!R101C28</stp>
        <tr r="AB101" s="1"/>
      </tp>
      <tp>
        <v>1.0922099999999999</v>
        <stp/>
        <stp>##V3_BDHV12</stp>
        <stp>9128276R8 Govt</stp>
        <stp>IDX_RATIO</stp>
        <stp>12/7/2004</stp>
        <stp>12/7/2004</stp>
        <stp>[Fixed Income  Prices 2004-2009.xlsx]TIPS!R102C28</stp>
        <tr r="AB102" s="1"/>
      </tp>
      <tp>
        <v>1.00695</v>
        <stp/>
        <stp>##V3_BDHV12</stp>
        <stp>912810FS2 Govt</stp>
        <stp>IDX_RATIO</stp>
        <stp>6/2/2006</stp>
        <stp>6/2/2006</stp>
        <stp>[Fixed Income  Prices 2004-2009.xlsx]TIPS!R98C112</stp>
        <tr r="DH98" s="1"/>
      </tp>
      <tp>
        <v>1.0078100000000001</v>
        <stp/>
        <stp>##V3_BDHV12</stp>
        <stp>912810FS2 Govt</stp>
        <stp>IDX_RATIO</stp>
        <stp>6/5/2006</stp>
        <stp>6/5/2006</stp>
        <stp>[Fixed Income  Prices 2004-2009.xlsx]TIPS!R99C112</stp>
        <tr r="DH99" s="1"/>
      </tp>
      <tp>
        <v>1.0066600000000001</v>
        <stp/>
        <stp>##V3_BDHV12</stp>
        <stp>912810FS2 Govt</stp>
        <stp>IDX_RATIO</stp>
        <stp>6/1/2006</stp>
        <stp>6/1/2006</stp>
        <stp>[Fixed Income  Prices 2004-2009.xlsx]TIPS!R97C112</stp>
        <tr r="DH97" s="1"/>
      </tp>
      <tp t="s">
        <v>4/15/2014</v>
        <stp/>
        <stp>##V3_BDPV12</stp>
        <stp>912828KM1 Govt</stp>
        <stp>MATURITY</stp>
        <stp>[Fixed Income  Prices 2004-2009.xlsx]TIPS!R2C59</stp>
        <tr r="BG2" s="1"/>
      </tp>
      <tp t="s">
        <v>7/15/2013</v>
        <stp/>
        <stp>##V3_BDPV12</stp>
        <stp>912828BD1 Govt</stp>
        <stp>MATURITY</stp>
        <stp>[Fixed Income  Prices 2004-2009.xlsx]TIPS!R2C51</stp>
        <tr r="AY2" s="1"/>
      </tp>
      <tp t="s">
        <v>4/15/2010</v>
        <stp/>
        <stp>##V3_BDPV12</stp>
        <stp>912828CZ1 Govt</stp>
        <stp>MATURITY</stp>
        <stp>[Fixed Income  Prices 2004-2009.xlsx]TIPS!R2C23</stp>
        <tr r="W2" s="1"/>
      </tp>
      <tp t="s">
        <v>4/15/2011</v>
        <stp/>
        <stp>##V3_BDPV12</stp>
        <stp>912828FB1 Govt</stp>
        <stp>MATURITY</stp>
        <stp>[Fixed Income  Prices 2004-2009.xlsx]TIPS!R2C31</stp>
        <tr r="AE2" s="1"/>
      </tp>
      <tp t="e">
        <v>#N/A</v>
        <stp/>
        <stp>##V3_BDHV12</stp>
        <stp>912833GE Govt</stp>
        <stp>YLD_YTM_ASK</stp>
        <stp>20040423</stp>
        <stp>20040813</stp>
        <stp>[Fixed Income  Prices 2004-2009.xlsx]STRIP Yield Curve!R276C6</stp>
        <stp>Days=N</stp>
        <stp>Fill=B</stp>
        <stp>Sort=D</stp>
        <stp>Per=cW</stp>
        <stp>Dts=H</stp>
        <stp>cols=1;rows=17</stp>
        <tr r="F276" s="4"/>
      </tp>
      <tp t="s">
        <v>7/15/2018</v>
        <stp/>
        <stp>##V3_BDPV12</stp>
        <stp>912828JE1 Govt</stp>
        <stp>MATURITY</stp>
        <stp>[Fixed Income  Prices 2004-2009.xlsx]TIPS!R2C95</stp>
        <tr r="CQ2" s="1"/>
      </tp>
      <tp>
        <v>1.13137</v>
        <stp/>
        <stp>##V3_BDHV12</stp>
        <stp>912810FR4 Govt</stp>
        <stp>IDX_RATIO</stp>
        <stp>7/2/2009</stp>
        <stp>7/2/2009</stp>
        <stp>[Fixed Income  Prices 2004-2009.xlsx]TIPS!R1289C108</stp>
        <tr r="DD1289" s="1"/>
      </tp>
      <tp>
        <v>1.1351599999999999</v>
        <stp/>
        <stp>##V3_BDHV12</stp>
        <stp>912810FR4 Govt</stp>
        <stp>IDX_RATIO</stp>
        <stp>8/3/2009</stp>
        <stp>8/3/2009</stp>
        <stp>[Fixed Income  Prices 2004-2009.xlsx]TIPS!R1311C108</stp>
        <tr r="DD1311" s="1"/>
      </tp>
      <tp>
        <v>1.11544</v>
        <stp/>
        <stp>##V3_BDHV12</stp>
        <stp>912810FR4 Govt</stp>
        <stp>IDX_RATIO</stp>
        <stp>3/2/2009</stp>
        <stp>3/2/2009</stp>
        <stp>[Fixed Income  Prices 2004-2009.xlsx]TIPS!R1201C108</stp>
        <tr r="DD1201" s="1"/>
      </tp>
      <tp>
        <v>1.1441600000000001</v>
        <stp/>
        <stp>##V3_BDHV12</stp>
        <stp>912810FR4 Govt</stp>
        <stp>IDX_RATIO</stp>
        <stp>9/3/2009</stp>
        <stp>9/3/2009</stp>
        <stp>[Fixed Income  Prices 2004-2009.xlsx]TIPS!R1334C108</stp>
        <tr r="DD1334" s="1"/>
      </tp>
      <tp>
        <v>1.12033</v>
        <stp/>
        <stp>##V3_BDHV12</stp>
        <stp>912810FR4 Govt</stp>
        <stp>IDX_RATIO</stp>
        <stp>4/2/2009</stp>
        <stp>4/2/2009</stp>
        <stp>[Fixed Income  Prices 2004-2009.xlsx]TIPS!R1224C108</stp>
        <tr r="DD1224" s="1"/>
      </tp>
      <tp>
        <v>1.1489499999999999</v>
        <stp/>
        <stp>##V3_BDHV12</stp>
        <stp>912810FR4 Govt</stp>
        <stp>IDX_RATIO</stp>
        <stp>1/1/2009</stp>
        <stp>1/1/2009</stp>
        <stp>[Fixed Income  Prices 2004-2009.xlsx]TIPS!R1159C108</stp>
        <tr r="DD1159" s="1"/>
      </tp>
      <tp>
        <v>1.1285400000000001</v>
        <stp/>
        <stp>##V3_BDHV12</stp>
        <stp>912810FR4 Govt</stp>
        <stp>IDX_RATIO</stp>
        <stp>6/2/2009</stp>
        <stp>6/2/2009</stp>
        <stp>[Fixed Income  Prices 2004-2009.xlsx]TIPS!R1267C108</stp>
        <tr r="DD1267" s="1"/>
      </tp>
      <tp>
        <v>1.0719000000000001</v>
        <stp/>
        <stp>##V3_BDHV12</stp>
        <stp>912828GD6 Govt</stp>
        <stp>IDX_RATIO</stp>
        <stp>7/24/2008</stp>
        <stp>7/24/2008</stp>
        <stp>[Fixed Income  Prices 2004-2009.xlsx]TIPS!R405C84</stp>
        <tr r="CF405" s="1"/>
      </tp>
      <tp>
        <v>0.98126000000000002</v>
        <stp/>
        <stp>##V3_BDHV12</stp>
        <stp>912828JE1 Govt</stp>
        <stp>IDX_RATIO</stp>
        <stp>4/14/2009</stp>
        <stp>4/14/2009</stp>
        <stp>[Fixed Income  Prices 2004-2009.xlsx]TIPS!R202C96</stp>
        <tr r="CR202" s="1"/>
      </tp>
      <tp>
        <v>1.1382099999999999</v>
        <stp/>
        <stp>##V3_BDHV12</stp>
        <stp>912828DH0 Govt</stp>
        <stp>IDX_RATIO</stp>
        <stp>8/11/2008</stp>
        <stp>8/11/2008</stp>
        <stp>[Fixed Income  Prices 2004-2009.xlsx]TIPS!R934C68</stp>
        <tr r="BP934" s="1"/>
      </tp>
      <tp>
        <v>1.0186900000000001</v>
        <stp/>
        <stp>##V3_BDHV12</stp>
        <stp>912828DH0 Govt</stp>
        <stp>IDX_RATIO</stp>
        <stp>6/29/2005</stp>
        <stp>6/29/2005</stp>
        <stp>[Fixed Income  Prices 2004-2009.xlsx]TIPS!R122C68</stp>
        <tr r="BP122" s="1"/>
      </tp>
      <tp>
        <v>1.0843</v>
        <stp/>
        <stp>##V3_BDHV12</stp>
        <stp>912828EA4 Govt</stp>
        <stp>IDX_RATIO</stp>
        <stp>3/24/2009</stp>
        <stp>3/24/2009</stp>
        <stp>[Fixed Income  Prices 2004-2009.xlsx]TIPS!R966C72</stp>
        <tr r="BT966" s="1"/>
      </tp>
      <tp>
        <v>0.99099000000000004</v>
        <stp/>
        <stp>##V3_BDHV12</stp>
        <stp>912828JE1 Govt</stp>
        <stp>IDX_RATIO</stp>
        <stp>7/24/2009</stp>
        <stp>7/24/2009</stp>
        <stp>[Fixed Income  Prices 2004-2009.xlsx]TIPS!R275C96</stp>
        <tr r="CR275" s="1"/>
      </tp>
      <tp>
        <v>1.0569599999999999</v>
        <stp/>
        <stp>##V3_BDHV12</stp>
        <stp>912828GD6 Govt</stp>
        <stp>IDX_RATIO</stp>
        <stp>6/26/2009</stp>
        <stp>6/26/2009</stp>
        <stp>[Fixed Income  Prices 2004-2009.xlsx]TIPS!R646C84</stp>
        <tr r="CF646" s="1"/>
      </tp>
      <tp>
        <v>1.0584800000000001</v>
        <stp/>
        <stp>##V3_BDHV12</stp>
        <stp>912828FB1 Govt</stp>
        <stp>IDX_RATIO</stp>
        <stp>2/18/2008</stp>
        <stp>2/18/2008</stp>
        <stp>[Fixed Income  Prices 2004-2009.xlsx]TIPS!R479C32</stp>
        <tr r="AF479" s="1"/>
      </tp>
      <tp>
        <v>1.12747</v>
        <stp/>
        <stp>##V3_BDHV12</stp>
        <stp>912828AF7 Govt</stp>
        <stp>IDX_RATIO</stp>
        <stp>8/18/2006</stp>
        <stp>8/18/2006</stp>
        <stp>[Fixed Income  Prices 2004-2009.xlsx]TIPS!R543C44</stp>
        <tr r="AR543" s="1"/>
      </tp>
      <tp>
        <v>1.05809</v>
        <stp/>
        <stp>##V3_BDHV12</stp>
        <stp>912828FB1 Govt</stp>
        <stp>IDX_RATIO</stp>
        <stp>1/28/2008</stp>
        <stp>1/28/2008</stp>
        <stp>[Fixed Income  Prices 2004-2009.xlsx]TIPS!R464C32</stp>
        <tr r="AF464" s="1"/>
      </tp>
      <tp>
        <v>1.0619400000000001</v>
        <stp/>
        <stp>##V3_BDHV12</stp>
        <stp>912828BD1 Govt</stp>
        <stp>IDX_RATIO</stp>
        <stp>9/19/2005</stp>
        <stp>9/19/2005</stp>
        <stp>[Fixed Income  Prices 2004-2009.xlsx]TIPS!R305C52</stp>
        <tr r="AZ305" s="1"/>
      </tp>
      <tp>
        <v>1.13371</v>
        <stp/>
        <stp>##V3_BDHV12</stp>
        <stp>912828BD1 Govt</stp>
        <stp>IDX_RATIO</stp>
        <stp>8/22/2007</stp>
        <stp>8/22/2007</stp>
        <stp>[Fixed Income  Prices 2004-2009.xlsx]TIPS!R806C52</stp>
        <tr r="AZ806" s="1"/>
      </tp>
      <tp>
        <v>1.0324500000000001</v>
        <stp/>
        <stp>##V3_BDHV12</stp>
        <stp>912828GD6 Govt</stp>
        <stp>IDX_RATIO</stp>
        <stp>8/21/2007</stp>
        <stp>8/21/2007</stp>
        <stp>[Fixed Income  Prices 2004-2009.xlsx]TIPS!R163C84</stp>
        <tr r="CF163" s="1"/>
      </tp>
      <tp>
        <v>1.05846</v>
        <stp/>
        <stp>##V3_BDHV12</stp>
        <stp>912828FB1 Govt</stp>
        <stp>IDX_RATIO</stp>
        <stp>2/19/2008</stp>
        <stp>2/19/2008</stp>
        <stp>[Fixed Income  Prices 2004-2009.xlsx]TIPS!R480C32</stp>
        <tr r="AF480" s="1"/>
      </tp>
      <tp>
        <v>1.1586700000000001</v>
        <stp/>
        <stp>##V3_BDHV12</stp>
        <stp>912828AF7 Govt</stp>
        <stp>IDX_RATIO</stp>
        <stp>9/14/2007</stp>
        <stp>9/14/2007</stp>
        <stp>[Fixed Income  Prices 2004-2009.xlsx]TIPS!R823C44</stp>
        <tr r="AR823" s="1"/>
      </tp>
      <tp>
        <v>1.07219</v>
        <stp/>
        <stp>##V3_BDHV12</stp>
        <stp>912828GD6 Govt</stp>
        <stp>IDX_RATIO</stp>
        <stp>7/25/2008</stp>
        <stp>7/25/2008</stp>
        <stp>[Fixed Income  Prices 2004-2009.xlsx]TIPS!R406C84</stp>
        <tr r="CF406" s="1"/>
      </tp>
      <tp>
        <v>0.98141999999999996</v>
        <stp/>
        <stp>##V3_BDHV12</stp>
        <stp>912828JE1 Govt</stp>
        <stp>IDX_RATIO</stp>
        <stp>4/15/2009</stp>
        <stp>4/15/2009</stp>
        <stp>[Fixed Income  Prices 2004-2009.xlsx]TIPS!R203C96</stp>
        <tr r="CR203" s="1"/>
      </tp>
      <tp>
        <v>1.0184599999999999</v>
        <stp/>
        <stp>##V3_BDHV12</stp>
        <stp>912828DH0 Govt</stp>
        <stp>IDX_RATIO</stp>
        <stp>6/28/2005</stp>
        <stp>6/28/2005</stp>
        <stp>[Fixed Income  Prices 2004-2009.xlsx]TIPS!R121C68</stp>
        <tr r="BP121" s="1"/>
      </tp>
      <tp>
        <v>1.0844499999999999</v>
        <stp/>
        <stp>##V3_BDHV12</stp>
        <stp>912828EA4 Govt</stp>
        <stp>IDX_RATIO</stp>
        <stp>3/25/2009</stp>
        <stp>3/25/2009</stp>
        <stp>[Fixed Income  Prices 2004-2009.xlsx]TIPS!R967C72</stp>
        <tr r="BT967" s="1"/>
      </tp>
      <tp>
        <v>1.05829</v>
        <stp/>
        <stp>##V3_BDHV12</stp>
        <stp>912828FB1 Govt</stp>
        <stp>IDX_RATIO</stp>
        <stp>1/29/2008</stp>
        <stp>1/29/2008</stp>
        <stp>[Fixed Income  Prices 2004-2009.xlsx]TIPS!R465C32</stp>
        <tr r="AF465" s="1"/>
      </tp>
      <tp>
        <v>1.13378</v>
        <stp/>
        <stp>##V3_BDHV12</stp>
        <stp>912828BD1 Govt</stp>
        <stp>IDX_RATIO</stp>
        <stp>8/23/2007</stp>
        <stp>8/23/2007</stp>
        <stp>[Fixed Income  Prices 2004-2009.xlsx]TIPS!R807C52</stp>
        <tr r="AZ807" s="1"/>
      </tp>
      <tp>
        <v>1.0323899999999999</v>
        <stp/>
        <stp>##V3_BDHV12</stp>
        <stp>912828GD6 Govt</stp>
        <stp>IDX_RATIO</stp>
        <stp>8/20/2007</stp>
        <stp>8/20/2007</stp>
        <stp>[Fixed Income  Prices 2004-2009.xlsx]TIPS!R162C84</stp>
        <tr r="CF162" s="1"/>
      </tp>
      <tp>
        <v>1.07985</v>
        <stp/>
        <stp>##V3_BDHV12</stp>
        <stp>912828EA4 Govt</stp>
        <stp>IDX_RATIO</stp>
        <stp>2/29/2008</stp>
        <stp>2/29/2008</stp>
        <stp>[Fixed Income  Prices 2004-2009.xlsx]TIPS!R689C72</stp>
        <tr r="BT689" s="1"/>
      </tp>
      <tp>
        <v>1.15038</v>
        <stp/>
        <stp>##V3_BDHV12</stp>
        <stp>912828BD1 Govt</stp>
        <stp>IDX_RATIO</stp>
        <stp>4/11/2008</stp>
        <stp>4/11/2008</stp>
        <stp>[Fixed Income  Prices 2004-2009.xlsx]TIPS!R972C52</stp>
        <tr r="AZ972" s="1"/>
      </tp>
      <tp>
        <v>1.05328</v>
        <stp/>
        <stp>##V3_BDHV12</stp>
        <stp>912828GD6 Govt</stp>
        <stp>IDX_RATIO</stp>
        <stp>5/14/2009</stp>
        <stp>5/14/2009</stp>
        <stp>[Fixed Income  Prices 2004-2009.xlsx]TIPS!R615C84</stp>
        <tr r="CF615" s="1"/>
      </tp>
      <tp>
        <v>1.1586400000000001</v>
        <stp/>
        <stp>##V3_BDHV12</stp>
        <stp>912828AF7 Govt</stp>
        <stp>IDX_RATIO</stp>
        <stp>9/17/2007</stp>
        <stp>9/17/2007</stp>
        <stp>[Fixed Income  Prices 2004-2009.xlsx]TIPS!R824C44</stp>
        <tr r="AR824" s="1"/>
      </tp>
      <tp>
        <v>0.98158000000000001</v>
        <stp/>
        <stp>##V3_BDHV12</stp>
        <stp>912828JE1 Govt</stp>
        <stp>IDX_RATIO</stp>
        <stp>4/16/2009</stp>
        <stp>4/16/2009</stp>
        <stp>[Fixed Income  Prices 2004-2009.xlsx]TIPS!R204C96</stp>
        <tr r="CR204" s="1"/>
      </tp>
      <tp>
        <v>1.1389499999999999</v>
        <stp/>
        <stp>##V3_BDHV12</stp>
        <stp>912828DH0 Govt</stp>
        <stp>IDX_RATIO</stp>
        <stp>8/13/2008</stp>
        <stp>8/13/2008</stp>
        <stp>[Fixed Income  Prices 2004-2009.xlsx]TIPS!R936C68</stp>
        <tr r="BP936" s="1"/>
      </tp>
      <tp>
        <v>1.0477000000000001</v>
        <stp/>
        <stp>##V3_BDHV12</stp>
        <stp>912828GD6 Govt</stp>
        <stp>IDX_RATIO</stp>
        <stp>4/11/2008</stp>
        <stp>4/11/2008</stp>
        <stp>[Fixed Income  Prices 2004-2009.xlsx]TIPS!R331C84</stp>
        <tr r="CF331" s="1"/>
      </tp>
      <tp>
        <v>1.07955</v>
        <stp/>
        <stp>##V3_BDHV12</stp>
        <stp>9128277J5 Govt</stp>
        <stp>IDX_RATIO</stp>
        <stp>4/28/2005</stp>
        <stp>4/28/2005</stp>
        <stp>[Fixed Income  Prices 2004-2009.xlsx]TIPS!R204C36</stp>
        <tr r="AJ204" s="1"/>
      </tp>
      <tp>
        <v>1.0846</v>
        <stp/>
        <stp>##V3_BDHV12</stp>
        <stp>912828EA4 Govt</stp>
        <stp>IDX_RATIO</stp>
        <stp>3/26/2009</stp>
        <stp>3/26/2009</stp>
        <stp>[Fixed Income  Prices 2004-2009.xlsx]TIPS!R968C72</stp>
        <tr r="BT968" s="1"/>
      </tp>
      <tp>
        <v>1.04582</v>
        <stp/>
        <stp>##V3_BDHV12</stp>
        <stp>912828DH0 Govt</stp>
        <stp>IDX_RATIO</stp>
        <stp>5/29/2006</stp>
        <stp>5/29/2006</stp>
        <stp>[Fixed Income  Prices 2004-2009.xlsx]TIPS!R359C68</stp>
        <tr r="BP359" s="1"/>
      </tp>
      <tp>
        <v>1.0953200000000001</v>
        <stp/>
        <stp>##V3_BDHV12</stp>
        <stp>9128277J5 Govt</stp>
        <stp>IDX_RATIO</stp>
        <stp>7/18/2005</stp>
        <stp>7/18/2005</stp>
        <stp>[Fixed Income  Prices 2004-2009.xlsx]TIPS!R260C36</stp>
        <tr r="AJ260" s="1"/>
      </tp>
      <tp>
        <v>1.0567899999999999</v>
        <stp/>
        <stp>##V3_BDHV12</stp>
        <stp>912828GD6 Govt</stp>
        <stp>IDX_RATIO</stp>
        <stp>6/24/2009</stp>
        <stp>6/24/2009</stp>
        <stp>[Fixed Income  Prices 2004-2009.xlsx]TIPS!R644C84</stp>
        <tr r="CF644" s="1"/>
      </tp>
      <tp>
        <v>1.05172</v>
        <stp/>
        <stp>##V3_BDHV12</stp>
        <stp>912828DH0 Govt</stp>
        <stp>IDX_RATIO</stp>
        <stp>6/19/2006</stp>
        <stp>6/19/2006</stp>
        <stp>[Fixed Income  Prices 2004-2009.xlsx]TIPS!R374C68</stp>
        <tr r="BP374" s="1"/>
      </tp>
      <tp>
        <v>1.0618300000000001</v>
        <stp/>
        <stp>##V3_BDHV12</stp>
        <stp>912828FB1 Govt</stp>
        <stp>IDX_RATIO</stp>
        <stp>3/19/2009</stp>
        <stp>3/19/2009</stp>
        <stp>[Fixed Income  Prices 2004-2009.xlsx]TIPS!R762C32</stp>
        <tr r="AF762" s="1"/>
      </tp>
      <tp>
        <v>1.0325800000000001</v>
        <stp/>
        <stp>##V3_BDHV12</stp>
        <stp>912828GD6 Govt</stp>
        <stp>IDX_RATIO</stp>
        <stp>8/23/2007</stp>
        <stp>8/23/2007</stp>
        <stp>[Fixed Income  Prices 2004-2009.xlsx]TIPS!R165C84</stp>
        <tr r="CF165" s="1"/>
      </tp>
      <tp>
        <v>1.13357</v>
        <stp/>
        <stp>##V3_BDHV12</stp>
        <stp>912828BD1 Govt</stp>
        <stp>IDX_RATIO</stp>
        <stp>8/20/2007</stp>
        <stp>8/20/2007</stp>
        <stp>[Fixed Income  Prices 2004-2009.xlsx]TIPS!R804C52</stp>
        <tr r="AZ804" s="1"/>
      </tp>
      <tp>
        <v>1.06504</v>
        <stp/>
        <stp>##V3_BDHV12</stp>
        <stp>912828GD6 Govt</stp>
        <stp>IDX_RATIO</stp>
        <stp>6/30/2008</stp>
        <stp>6/30/2008</stp>
        <stp>[Fixed Income  Prices 2004-2009.xlsx]TIPS!R387C84</stp>
        <tr r="CF387" s="1"/>
      </tp>
      <tp>
        <v>1.0798700000000001</v>
        <stp/>
        <stp>##V3_BDHV12</stp>
        <stp>912828EA4 Govt</stp>
        <stp>IDX_RATIO</stp>
        <stp>2/28/2008</stp>
        <stp>2/28/2008</stp>
        <stp>[Fixed Income  Prices 2004-2009.xlsx]TIPS!R688C72</stp>
        <tr r="BT688" s="1"/>
      </tp>
      <tp>
        <v>1.1502699999999999</v>
        <stp/>
        <stp>##V3_BDHV12</stp>
        <stp>912828BD1 Govt</stp>
        <stp>IDX_RATIO</stp>
        <stp>4/10/2008</stp>
        <stp>4/10/2008</stp>
        <stp>[Fixed Income  Prices 2004-2009.xlsx]TIPS!R971C52</stp>
        <tr r="AZ971" s="1"/>
      </tp>
      <tp>
        <v>1.0533600000000001</v>
        <stp/>
        <stp>##V3_BDHV12</stp>
        <stp>912828GD6 Govt</stp>
        <stp>IDX_RATIO</stp>
        <stp>5/15/2009</stp>
        <stp>5/15/2009</stp>
        <stp>[Fixed Income  Prices 2004-2009.xlsx]TIPS!R616C84</stp>
        <tr r="CF616" s="1"/>
      </tp>
      <tp>
        <v>0.98173999999999995</v>
        <stp/>
        <stp>##V3_BDHV12</stp>
        <stp>912828JE1 Govt</stp>
        <stp>IDX_RATIO</stp>
        <stp>4/17/2009</stp>
        <stp>4/17/2009</stp>
        <stp>[Fixed Income  Prices 2004-2009.xlsx]TIPS!R205C96</stp>
        <tr r="CR205" s="1"/>
      </tp>
      <tp>
        <v>1.1385799999999999</v>
        <stp/>
        <stp>##V3_BDHV12</stp>
        <stp>912828DH0 Govt</stp>
        <stp>IDX_RATIO</stp>
        <stp>8/12/2008</stp>
        <stp>8/12/2008</stp>
        <stp>[Fixed Income  Prices 2004-2009.xlsx]TIPS!R935C68</stp>
        <tr r="BP935" s="1"/>
      </tp>
      <tp>
        <v>1.0476000000000001</v>
        <stp/>
        <stp>##V3_BDHV12</stp>
        <stp>912828GD6 Govt</stp>
        <stp>IDX_RATIO</stp>
        <stp>4/10/2008</stp>
        <stp>4/10/2008</stp>
        <stp>[Fixed Income  Prices 2004-2009.xlsx]TIPS!R330C84</stp>
        <tr r="CF330" s="1"/>
      </tp>
      <tp>
        <v>1.0797600000000001</v>
        <stp/>
        <stp>##V3_BDHV12</stp>
        <stp>9128277J5 Govt</stp>
        <stp>IDX_RATIO</stp>
        <stp>4/29/2005</stp>
        <stp>4/29/2005</stp>
        <stp>[Fixed Income  Prices 2004-2009.xlsx]TIPS!R205C36</stp>
        <tr r="AJ205" s="1"/>
      </tp>
      <tp>
        <v>1.0847599999999999</v>
        <stp/>
        <stp>##V3_BDHV12</stp>
        <stp>912828EA4 Govt</stp>
        <stp>IDX_RATIO</stp>
        <stp>3/27/2009</stp>
        <stp>3/27/2009</stp>
        <stp>[Fixed Income  Prices 2004-2009.xlsx]TIPS!R969C72</stp>
        <tr r="BT969" s="1"/>
      </tp>
      <tp>
        <v>1.0952900000000001</v>
        <stp/>
        <stp>##V3_BDHV12</stp>
        <stp>9128277J5 Govt</stp>
        <stp>IDX_RATIO</stp>
        <stp>7/19/2005</stp>
        <stp>7/19/2005</stp>
        <stp>[Fixed Income  Prices 2004-2009.xlsx]TIPS!R261C36</stp>
        <tr r="AJ261" s="1"/>
      </tp>
      <tp>
        <v>0.99126999999999998</v>
        <stp/>
        <stp>##V3_BDHV12</stp>
        <stp>912828JE1 Govt</stp>
        <stp>IDX_RATIO</stp>
        <stp>7/27/2009</stp>
        <stp>7/27/2009</stp>
        <stp>[Fixed Income  Prices 2004-2009.xlsx]TIPS!R276C96</stp>
        <tr r="CR276" s="1"/>
      </tp>
      <tp>
        <v>1.05687</v>
        <stp/>
        <stp>##V3_BDHV12</stp>
        <stp>912828GD6 Govt</stp>
        <stp>IDX_RATIO</stp>
        <stp>6/25/2009</stp>
        <stp>6/25/2009</stp>
        <stp>[Fixed Income  Prices 2004-2009.xlsx]TIPS!R645C84</stp>
        <tr r="CF645" s="1"/>
      </tp>
      <tp>
        <v>1.06168</v>
        <stp/>
        <stp>##V3_BDHV12</stp>
        <stp>912828FB1 Govt</stp>
        <stp>IDX_RATIO</stp>
        <stp>3/18/2009</stp>
        <stp>3/18/2009</stp>
        <stp>[Fixed Income  Prices 2004-2009.xlsx]TIPS!R761C32</stp>
        <tr r="AF761" s="1"/>
      </tp>
      <tp>
        <v>1.0325200000000001</v>
        <stp/>
        <stp>##V3_BDHV12</stp>
        <stp>912828GD6 Govt</stp>
        <stp>IDX_RATIO</stp>
        <stp>8/22/2007</stp>
        <stp>8/22/2007</stp>
        <stp>[Fixed Income  Prices 2004-2009.xlsx]TIPS!R164C84</stp>
        <tr r="CF164" s="1"/>
      </tp>
      <tp>
        <v>1.13364</v>
        <stp/>
        <stp>##V3_BDHV12</stp>
        <stp>912828BD1 Govt</stp>
        <stp>IDX_RATIO</stp>
        <stp>8/21/2007</stp>
        <stp>8/21/2007</stp>
        <stp>[Fixed Income  Prices 2004-2009.xlsx]TIPS!R805C52</stp>
        <tr r="AZ805" s="1"/>
      </tp>
      <tp>
        <v>1.0776699999999999</v>
        <stp/>
        <stp>##V3_BDHV12</stp>
        <stp>912828EA4 Govt</stp>
        <stp>IDX_RATIO</stp>
        <stp>1/18/2008</stp>
        <stp>1/18/2008</stp>
        <stp>[Fixed Income  Prices 2004-2009.xlsx]TIPS!R659C72</stp>
        <tr r="BT659" s="1"/>
      </tp>
      <tp>
        <v>1.18364</v>
        <stp/>
        <stp>##V3_BDHV12</stp>
        <stp>912828AF7 Govt</stp>
        <stp>IDX_RATIO</stp>
        <stp>5/20/2008</stp>
        <stp>5/20/2008</stp>
        <stp>[Fixed Income  Prices 2004-2009.xlsx]TIPS!R999C44</stp>
        <tr r="AR999" s="1"/>
      </tp>
      <tp>
        <v>1.17727</v>
        <stp/>
        <stp>##V3_BDHV12</stp>
        <stp>912828AF7 Govt</stp>
        <stp>IDX_RATIO</stp>
        <stp>4/30/2008</stp>
        <stp>4/30/2008</stp>
        <stp>[Fixed Income  Prices 2004-2009.xlsx]TIPS!R985C44</stp>
        <tr r="AR985" s="1"/>
      </tp>
      <tp>
        <v>1.1510499999999999</v>
        <stp/>
        <stp>##V3_BDHV12</stp>
        <stp>912828BD1 Govt</stp>
        <stp>IDX_RATIO</stp>
        <stp>4/17/2008</stp>
        <stp>4/17/2008</stp>
        <stp>[Fixed Income  Prices 2004-2009.xlsx]TIPS!R976C52</stp>
        <tr r="AZ976" s="1"/>
      </tp>
      <tp>
        <v>1.0531200000000001</v>
        <stp/>
        <stp>##V3_BDHV12</stp>
        <stp>912828GD6 Govt</stp>
        <stp>IDX_RATIO</stp>
        <stp>5/12/2009</stp>
        <stp>5/12/2009</stp>
        <stp>[Fixed Income  Prices 2004-2009.xlsx]TIPS!R613C84</stp>
        <tr r="CF613" s="1"/>
      </tp>
      <tp>
        <v>1.1587000000000001</v>
        <stp/>
        <stp>##V3_BDHV12</stp>
        <stp>912828AF7 Govt</stp>
        <stp>IDX_RATIO</stp>
        <stp>9/11/2007</stp>
        <stp>9/11/2007</stp>
        <stp>[Fixed Income  Prices 2004-2009.xlsx]TIPS!R820C44</stp>
        <tr r="AR820" s="1"/>
      </tp>
      <tp>
        <v>0.98060999999999998</v>
        <stp/>
        <stp>##V3_BDHV12</stp>
        <stp>912828JE1 Govt</stp>
        <stp>IDX_RATIO</stp>
        <stp>4/10/2009</stp>
        <stp>4/10/2009</stp>
        <stp>[Fixed Income  Prices 2004-2009.xlsx]TIPS!R200C96</stp>
        <tr r="CR200" s="1"/>
      </tp>
      <tp>
        <v>1.1396900000000001</v>
        <stp/>
        <stp>##V3_BDHV12</stp>
        <stp>912828DH0 Govt</stp>
        <stp>IDX_RATIO</stp>
        <stp>8/15/2008</stp>
        <stp>8/15/2008</stp>
        <stp>[Fixed Income  Prices 2004-2009.xlsx]TIPS!R938C68</stp>
        <tr r="BP938" s="1"/>
      </tp>
      <tp>
        <v>1.0483100000000001</v>
        <stp/>
        <stp>##V3_BDHV12</stp>
        <stp>912828GD6 Govt</stp>
        <stp>IDX_RATIO</stp>
        <stp>4/17/2008</stp>
        <stp>4/17/2008</stp>
        <stp>[Fixed Income  Prices 2004-2009.xlsx]TIPS!R335C84</stp>
        <tr r="CF335" s="1"/>
      </tp>
      <tp>
        <v>1.08369</v>
        <stp/>
        <stp>##V3_BDHV12</stp>
        <stp>912828EA4 Govt</stp>
        <stp>IDX_RATIO</stp>
        <stp>3/20/2009</stp>
        <stp>3/20/2009</stp>
        <stp>[Fixed Income  Prices 2004-2009.xlsx]TIPS!R964C72</stp>
        <tr r="BT964" s="1"/>
      </tp>
      <tp>
        <v>0.99061999999999995</v>
        <stp/>
        <stp>##V3_BDHV12</stp>
        <stp>912828JE1 Govt</stp>
        <stp>IDX_RATIO</stp>
        <stp>7/20/2009</stp>
        <stp>7/20/2009</stp>
        <stp>[Fixed Income  Prices 2004-2009.xlsx]TIPS!R271C96</stp>
        <tr r="CR271" s="1"/>
      </tp>
      <tp>
        <v>1.05661</v>
        <stp/>
        <stp>##V3_BDHV12</stp>
        <stp>912828GD6 Govt</stp>
        <stp>IDX_RATIO</stp>
        <stp>6/22/2009</stp>
        <stp>6/22/2009</stp>
        <stp>[Fixed Income  Prices 2004-2009.xlsx]TIPS!R642C84</stp>
        <tr r="CF642" s="1"/>
      </tp>
      <tp>
        <v>0.98878999999999995</v>
        <stp/>
        <stp>##V3_BDHV12</stp>
        <stp>912828JE1 Govt</stp>
        <stp>IDX_RATIO</stp>
        <stp>6/30/2009</stp>
        <stp>6/30/2009</stp>
        <stp>[Fixed Income  Prices 2004-2009.xlsx]TIPS!R257C96</stp>
        <tr r="CR257" s="1"/>
      </tp>
      <tp>
        <v>1.11805</v>
        <stp/>
        <stp>##V3_BDHV12</stp>
        <stp>9128277J5 Govt</stp>
        <stp>IDX_RATIO</stp>
        <stp>4/18/2006</stp>
        <stp>4/18/2006</stp>
        <stp>[Fixed Income  Prices 2004-2009.xlsx]TIPS!R455C36</stp>
        <tr r="AJ455" s="1"/>
      </tp>
      <tp>
        <v>1.1509400000000001</v>
        <stp/>
        <stp>##V3_BDHV12</stp>
        <stp>912828BD1 Govt</stp>
        <stp>IDX_RATIO</stp>
        <stp>4/16/2008</stp>
        <stp>4/16/2008</stp>
        <stp>[Fixed Income  Prices 2004-2009.xlsx]TIPS!R975C52</stp>
        <tr r="AZ975" s="1"/>
      </tp>
      <tp>
        <v>1.0531999999999999</v>
        <stp/>
        <stp>##V3_BDHV12</stp>
        <stp>912828GD6 Govt</stp>
        <stp>IDX_RATIO</stp>
        <stp>5/13/2009</stp>
        <stp>5/13/2009</stp>
        <stp>[Fixed Income  Prices 2004-2009.xlsx]TIPS!R614C84</stp>
        <tr r="CF614" s="1"/>
      </tp>
      <tp>
        <v>1.1396999999999999</v>
        <stp/>
        <stp>##V3_BDHV12</stp>
        <stp>9128277J5 Govt</stp>
        <stp>IDX_RATIO</stp>
        <stp>7/28/2006</stp>
        <stp>7/28/2006</stp>
        <stp>[Fixed Income  Prices 2004-2009.xlsx]TIPS!R528C36</stp>
        <tr r="AJ528" s="1"/>
      </tp>
      <tp>
        <v>1.07104</v>
        <stp/>
        <stp>##V3_BDHV12</stp>
        <stp>912828GD6 Govt</stp>
        <stp>IDX_RATIO</stp>
        <stp>7/21/2008</stp>
        <stp>7/21/2008</stp>
        <stp>[Fixed Income  Prices 2004-2009.xlsx]TIPS!R402C84</stp>
        <tr r="CF402" s="1"/>
      </tp>
      <tp>
        <v>1.1587099999999999</v>
        <stp/>
        <stp>##V3_BDHV12</stp>
        <stp>912828AF7 Govt</stp>
        <stp>IDX_RATIO</stp>
        <stp>9/10/2007</stp>
        <stp>9/10/2007</stp>
        <stp>[Fixed Income  Prices 2004-2009.xlsx]TIPS!R819C44</stp>
        <tr r="AR819" s="1"/>
      </tp>
      <tp>
        <v>1.1393200000000001</v>
        <stp/>
        <stp>##V3_BDHV12</stp>
        <stp>912828DH0 Govt</stp>
        <stp>IDX_RATIO</stp>
        <stp>8/14/2008</stp>
        <stp>8/14/2008</stp>
        <stp>[Fixed Income  Prices 2004-2009.xlsx]TIPS!R937C68</stp>
        <tr r="BP937" s="1"/>
      </tp>
      <tp>
        <v>1.0482100000000001</v>
        <stp/>
        <stp>##V3_BDHV12</stp>
        <stp>912828GD6 Govt</stp>
        <stp>IDX_RATIO</stp>
        <stp>4/16/2008</stp>
        <stp>4/16/2008</stp>
        <stp>[Fixed Income  Prices 2004-2009.xlsx]TIPS!R334C84</stp>
        <tr r="CF334" s="1"/>
      </tp>
      <tp>
        <v>0.99070999999999998</v>
        <stp/>
        <stp>##V3_BDHV12</stp>
        <stp>912828JE1 Govt</stp>
        <stp>IDX_RATIO</stp>
        <stp>7/21/2009</stp>
        <stp>7/21/2009</stp>
        <stp>[Fixed Income  Prices 2004-2009.xlsx]TIPS!R272C96</stp>
        <tr r="CR272" s="1"/>
      </tp>
      <tp>
        <v>1.0567</v>
        <stp/>
        <stp>##V3_BDHV12</stp>
        <stp>912828GD6 Govt</stp>
        <stp>IDX_RATIO</stp>
        <stp>6/23/2009</stp>
        <stp>6/23/2009</stp>
        <stp>[Fixed Income  Prices 2004-2009.xlsx]TIPS!R643C84</stp>
        <tr r="CF643" s="1"/>
      </tp>
      <tp>
        <v>1.1340600000000001</v>
        <stp/>
        <stp>##V3_BDHV12</stp>
        <stp>912828BD1 Govt</stp>
        <stp>IDX_RATIO</stp>
        <stp>8/27/2007</stp>
        <stp>8/27/2007</stp>
        <stp>[Fixed Income  Prices 2004-2009.xlsx]TIPS!R809C52</stp>
        <tr r="AZ809" s="1"/>
      </tp>
      <tp>
        <v>1.0326500000000001</v>
        <stp/>
        <stp>##V3_BDHV12</stp>
        <stp>912828GD6 Govt</stp>
        <stp>IDX_RATIO</stp>
        <stp>8/24/2007</stp>
        <stp>8/24/2007</stp>
        <stp>[Fixed Income  Prices 2004-2009.xlsx]TIPS!R166C84</stp>
        <tr r="CF166" s="1"/>
      </tp>
      <tp>
        <v>1.1181300000000001</v>
        <stp/>
        <stp>##V3_BDHV12</stp>
        <stp>9128277J5 Govt</stp>
        <stp>IDX_RATIO</stp>
        <stp>4/19/2006</stp>
        <stp>4/19/2006</stp>
        <stp>[Fixed Income  Prices 2004-2009.xlsx]TIPS!R456C36</stp>
        <tr r="AJ456" s="1"/>
      </tp>
      <tp>
        <v>1.0817000000000001</v>
        <stp/>
        <stp>##V3_BDHV12</stp>
        <stp>912828AF7 Govt</stp>
        <stp>IDX_RATIO</stp>
        <stp>8/29/2005</stp>
        <stp>8/29/2005</stp>
        <stp>[Fixed Income  Prices 2004-2009.xlsx]TIPS!R290C44</stp>
        <tr r="AR290" s="1"/>
      </tp>
      <tp>
        <v>1.10778</v>
        <stp/>
        <stp>##V3_BDHV12</stp>
        <stp>912828BD1 Govt</stp>
        <stp>IDX_RATIO</stp>
        <stp>9/29/2006</stp>
        <stp>9/29/2006</stp>
        <stp>[Fixed Income  Prices 2004-2009.xlsx]TIPS!R573C52</stp>
        <tr r="AZ573" s="1"/>
      </tp>
      <tp>
        <v>1.15083</v>
        <stp/>
        <stp>##V3_BDHV12</stp>
        <stp>912828BD1 Govt</stp>
        <stp>IDX_RATIO</stp>
        <stp>4/15/2008</stp>
        <stp>4/15/2008</stp>
        <stp>[Fixed Income  Prices 2004-2009.xlsx]TIPS!R974C52</stp>
        <tr r="AZ974" s="1"/>
      </tp>
      <tp>
        <v>1.1586799999999999</v>
        <stp/>
        <stp>##V3_BDHV12</stp>
        <stp>912828AF7 Govt</stp>
        <stp>IDX_RATIO</stp>
        <stp>9/13/2007</stp>
        <stp>9/13/2007</stp>
        <stp>[Fixed Income  Prices 2004-2009.xlsx]TIPS!R822C44</stp>
        <tr r="AR822" s="1"/>
      </tp>
      <tp>
        <v>1.0713300000000001</v>
        <stp/>
        <stp>##V3_BDHV12</stp>
        <stp>912828GD6 Govt</stp>
        <stp>IDX_RATIO</stp>
        <stp>7/22/2008</stp>
        <stp>7/22/2008</stp>
        <stp>[Fixed Income  Prices 2004-2009.xlsx]TIPS!R403C84</stp>
        <tr r="CF403" s="1"/>
      </tp>
      <tp>
        <v>1.0481100000000001</v>
        <stp/>
        <stp>##V3_BDHV12</stp>
        <stp>912828GD6 Govt</stp>
        <stp>IDX_RATIO</stp>
        <stp>4/15/2008</stp>
        <stp>4/15/2008</stp>
        <stp>[Fixed Income  Prices 2004-2009.xlsx]TIPS!R333C84</stp>
        <tr r="CF333" s="1"/>
      </tp>
      <tp>
        <v>1.08606</v>
        <stp/>
        <stp>##V3_BDHV12</stp>
        <stp>912828DH0 Govt</stp>
        <stp>IDX_RATIO</stp>
        <stp>7/18/2007</stp>
        <stp>7/18/2007</stp>
        <stp>[Fixed Income  Prices 2004-2009.xlsx]TIPS!R656C68</stp>
        <tr r="BP656" s="1"/>
      </tp>
      <tp>
        <v>1.1635</v>
        <stp/>
        <stp>##V3_BDHV12</stp>
        <stp>9128277J5 Govt</stp>
        <stp>IDX_RATIO</stp>
        <stp>6/29/2007</stp>
        <stp>6/29/2007</stp>
        <stp>[Fixed Income  Prices 2004-2009.xlsx]TIPS!R768C36</stp>
        <tr r="AJ768" s="1"/>
      </tp>
      <tp>
        <v>0.99080999999999997</v>
        <stp/>
        <stp>##V3_BDHV12</stp>
        <stp>912828JE1 Govt</stp>
        <stp>IDX_RATIO</stp>
        <stp>7/22/2009</stp>
        <stp>7/22/2009</stp>
        <stp>[Fixed Income  Prices 2004-2009.xlsx]TIPS!R273C96</stp>
        <tr r="CR273" s="1"/>
      </tp>
      <tp>
        <v>1.06026</v>
        <stp/>
        <stp>##V3_BDHV12</stp>
        <stp>912828GD6 Govt</stp>
        <stp>IDX_RATIO</stp>
        <stp>7/30/2009</stp>
        <stp>7/30/2009</stp>
        <stp>[Fixed Income  Prices 2004-2009.xlsx]TIPS!R670C84</stp>
        <tr r="CF670" s="1"/>
      </tp>
      <tp>
        <v>1.13385</v>
        <stp/>
        <stp>##V3_BDHV12</stp>
        <stp>912828BD1 Govt</stp>
        <stp>IDX_RATIO</stp>
        <stp>8/24/2007</stp>
        <stp>8/24/2007</stp>
        <stp>[Fixed Income  Prices 2004-2009.xlsx]TIPS!R808C52</stp>
        <tr r="AZ808" s="1"/>
      </tp>
      <tp>
        <v>1.03284</v>
        <stp/>
        <stp>##V3_BDHV12</stp>
        <stp>912828GD6 Govt</stp>
        <stp>IDX_RATIO</stp>
        <stp>8/27/2007</stp>
        <stp>8/27/2007</stp>
        <stp>[Fixed Income  Prices 2004-2009.xlsx]TIPS!R167C84</stp>
        <tr r="CF167" s="1"/>
      </tp>
      <tp>
        <v>1.1076699999999999</v>
        <stp/>
        <stp>##V3_BDHV12</stp>
        <stp>912828BD1 Govt</stp>
        <stp>IDX_RATIO</stp>
        <stp>9/28/2006</stp>
        <stp>9/28/2006</stp>
        <stp>[Fixed Income  Prices 2004-2009.xlsx]TIPS!R572C52</stp>
        <tr r="AZ572" s="1"/>
      </tp>
      <tp>
        <v>1.15072</v>
        <stp/>
        <stp>##V3_BDHV12</stp>
        <stp>912828BD1 Govt</stp>
        <stp>IDX_RATIO</stp>
        <stp>4/14/2008</stp>
        <stp>4/14/2008</stp>
        <stp>[Fixed Income  Prices 2004-2009.xlsx]TIPS!R973C52</stp>
        <tr r="AZ973" s="1"/>
      </tp>
      <tp>
        <v>1.0530299999999999</v>
        <stp/>
        <stp>##V3_BDHV12</stp>
        <stp>912828GD6 Govt</stp>
        <stp>IDX_RATIO</stp>
        <stp>5/11/2009</stp>
        <stp>5/11/2009</stp>
        <stp>[Fixed Income  Prices 2004-2009.xlsx]TIPS!R612C84</stp>
        <tr r="CF612" s="1"/>
      </tp>
      <tp>
        <v>1.15869</v>
        <stp/>
        <stp>##V3_BDHV12</stp>
        <stp>912828AF7 Govt</stp>
        <stp>IDX_RATIO</stp>
        <stp>9/12/2007</stp>
        <stp>9/12/2007</stp>
        <stp>[Fixed Income  Prices 2004-2009.xlsx]TIPS!R821C44</stp>
        <tr r="AR821" s="1"/>
      </tp>
      <tp>
        <v>1.07162</v>
        <stp/>
        <stp>##V3_BDHV12</stp>
        <stp>912828GD6 Govt</stp>
        <stp>IDX_RATIO</stp>
        <stp>7/23/2008</stp>
        <stp>7/23/2008</stp>
        <stp>[Fixed Income  Prices 2004-2009.xlsx]TIPS!R404C84</stp>
        <tr r="CF404" s="1"/>
      </tp>
      <tp>
        <v>1.15178</v>
        <stp/>
        <stp>##V3_BDHV12</stp>
        <stp>9128277J5 Govt</stp>
        <stp>IDX_RATIO</stp>
        <stp>5/18/2007</stp>
        <stp>5/18/2007</stp>
        <stp>[Fixed Income  Prices 2004-2009.xlsx]TIPS!R738C36</stp>
        <tr r="AJ738" s="1"/>
      </tp>
      <tp>
        <v>0.98109000000000002</v>
        <stp/>
        <stp>##V3_BDHV12</stp>
        <stp>912828JE1 Govt</stp>
        <stp>IDX_RATIO</stp>
        <stp>4/13/2009</stp>
        <stp>4/13/2009</stp>
        <stp>[Fixed Income  Prices 2004-2009.xlsx]TIPS!R201C96</stp>
        <tr r="CR201" s="1"/>
      </tp>
      <tp>
        <v>1.0480100000000001</v>
        <stp/>
        <stp>##V3_BDHV12</stp>
        <stp>912828GD6 Govt</stp>
        <stp>IDX_RATIO</stp>
        <stp>4/14/2008</stp>
        <stp>4/14/2008</stp>
        <stp>[Fixed Income  Prices 2004-2009.xlsx]TIPS!R332C84</stp>
        <tr r="CF332" s="1"/>
      </tp>
      <tp>
        <v>1.0862799999999999</v>
        <stp/>
        <stp>##V3_BDHV12</stp>
        <stp>912828DH0 Govt</stp>
        <stp>IDX_RATIO</stp>
        <stp>7/19/2007</stp>
        <stp>7/19/2007</stp>
        <stp>[Fixed Income  Prices 2004-2009.xlsx]TIPS!R657C68</stp>
        <tr r="BP657" s="1"/>
      </tp>
      <tp>
        <v>1.0841499999999999</v>
        <stp/>
        <stp>##V3_BDHV12</stp>
        <stp>912828EA4 Govt</stp>
        <stp>IDX_RATIO</stp>
        <stp>3/23/2009</stp>
        <stp>3/23/2009</stp>
        <stp>[Fixed Income  Prices 2004-2009.xlsx]TIPS!R965C72</stp>
        <tr r="BT965" s="1"/>
      </tp>
      <tp>
        <v>1.1632500000000001</v>
        <stp/>
        <stp>##V3_BDHV12</stp>
        <stp>9128277J5 Govt</stp>
        <stp>IDX_RATIO</stp>
        <stp>6/28/2007</stp>
        <stp>6/28/2007</stp>
        <stp>[Fixed Income  Prices 2004-2009.xlsx]TIPS!R767C36</stp>
        <tr r="AJ767" s="1"/>
      </tp>
      <tp>
        <v>1.00102</v>
        <stp/>
        <stp>##V3_BDHV12</stp>
        <stp>912828FL9 Govt</stp>
        <stp>IDX_RATIO</stp>
        <stp>3/19/2007</stp>
        <stp>3/19/2007</stp>
        <stp>[Fixed Income  Prices 2004-2009.xlsx]TIPS!R182C80</stp>
        <tr r="CB182" s="1"/>
      </tp>
      <tp>
        <v>0.9909</v>
        <stp/>
        <stp>##V3_BDHV12</stp>
        <stp>912828JE1 Govt</stp>
        <stp>IDX_RATIO</stp>
        <stp>7/23/2009</stp>
        <stp>7/23/2009</stp>
        <stp>[Fixed Income  Prices 2004-2009.xlsx]TIPS!R274C96</stp>
        <tr r="CR274" s="1"/>
      </tp>
      <tp>
        <v>1.06036</v>
        <stp/>
        <stp>##V3_BDHV12</stp>
        <stp>912828GD6 Govt</stp>
        <stp>IDX_RATIO</stp>
        <stp>7/31/2009</stp>
        <stp>7/31/2009</stp>
        <stp>[Fixed Income  Prices 2004-2009.xlsx]TIPS!R671C84</stp>
        <tr r="CF671" s="1"/>
      </tp>
      <tp>
        <v>1.0646100000000001</v>
        <stp/>
        <stp>##V3_BDHV12</stp>
        <stp>912828DH0 Govt</stp>
        <stp>IDX_RATIO</stp>
        <stp>4/25/2007</stp>
        <stp>4/25/2007</stp>
        <stp>[Fixed Income  Prices 2004-2009.xlsx]TIPS!R596C68</stp>
        <tr r="BP596" s="1"/>
      </tp>
      <tp>
        <v>1.0781099999999999</v>
        <stp/>
        <stp>##V3_BDHV12</stp>
        <stp>9128277J5 Govt</stp>
        <stp>IDX_RATIO</stp>
        <stp>4/21/2005</stp>
        <stp>4/21/2005</stp>
        <stp>[Fixed Income  Prices 2004-2009.xlsx]TIPS!R199C36</stp>
        <tr r="AJ199" s="1"/>
      </tp>
      <tp>
        <v>1.0168699999999999</v>
        <stp/>
        <stp>##V3_BDHV12</stp>
        <stp>912828DH0 Govt</stp>
        <stp>IDX_RATIO</stp>
        <stp>6/21/2005</stp>
        <stp>6/21/2005</stp>
        <stp>[Fixed Income  Prices 2004-2009.xlsx]TIPS!R116C68</stp>
        <tr r="BP116" s="1"/>
      </tp>
      <tp>
        <v>1.1269</v>
        <stp/>
        <stp>##V3_BDHV12</stp>
        <stp>912828AF7 Govt</stp>
        <stp>IDX_RATIO</stp>
        <stp>8/10/2006</stp>
        <stp>8/10/2006</stp>
        <stp>[Fixed Income  Prices 2004-2009.xlsx]TIPS!R537C44</stp>
        <tr r="AR537" s="1"/>
      </tp>
      <tp>
        <v>1.1075600000000001</v>
        <stp/>
        <stp>##V3_BDHV12</stp>
        <stp>912828BD1 Govt</stp>
        <stp>IDX_RATIO</stp>
        <stp>9/27/2006</stp>
        <stp>9/27/2006</stp>
        <stp>[Fixed Income  Prices 2004-2009.xlsx]TIPS!R571C52</stp>
        <tr r="AZ571" s="1"/>
      </tp>
      <tp>
        <v>1.13916</v>
        <stp/>
        <stp>##V3_BDHV12</stp>
        <stp>9128277J5 Govt</stp>
        <stp>IDX_RATIO</stp>
        <stp>7/25/2006</stp>
        <stp>7/25/2006</stp>
        <stp>[Fixed Income  Prices 2004-2009.xlsx]TIPS!R525C36</stp>
        <tr r="AJ525" s="1"/>
      </tp>
      <tp>
        <v>1.15144</v>
        <stp/>
        <stp>##V3_BDHV12</stp>
        <stp>9128277J5 Govt</stp>
        <stp>IDX_RATIO</stp>
        <stp>5/17/2007</stp>
        <stp>5/17/2007</stp>
        <stp>[Fixed Income  Prices 2004-2009.xlsx]TIPS!R737C36</stp>
        <tr r="AJ737" s="1"/>
      </tp>
      <tp>
        <v>1.0783100000000001</v>
        <stp/>
        <stp>##V3_BDHV12</stp>
        <stp>9128277J5 Govt</stp>
        <stp>IDX_RATIO</stp>
        <stp>4/22/2005</stp>
        <stp>4/22/2005</stp>
        <stp>[Fixed Income  Prices 2004-2009.xlsx]TIPS!R200C36</stp>
        <tr r="AJ200" s="1"/>
      </tp>
      <tp>
        <v>1.06094</v>
        <stp/>
        <stp>##V3_BDHV12</stp>
        <stp>912828FB1 Govt</stp>
        <stp>IDX_RATIO</stp>
        <stp>3/13/2009</stp>
        <stp>3/13/2009</stp>
        <stp>[Fixed Income  Prices 2004-2009.xlsx]TIPS!R758C32</stp>
        <tr r="AF758" s="1"/>
      </tp>
      <tp>
        <v>1.0447</v>
        <stp/>
        <stp>##V3_BDHV12</stp>
        <stp>912828DH0 Govt</stp>
        <stp>IDX_RATIO</stp>
        <stp>5/23/2006</stp>
        <stp>5/23/2006</stp>
        <stp>[Fixed Income  Prices 2004-2009.xlsx]TIPS!R355C68</stp>
        <tr r="BP355" s="1"/>
      </tp>
      <tp>
        <v>1.0856399999999999</v>
        <stp/>
        <stp>##V3_BDHV12</stp>
        <stp>912828DH0 Govt</stp>
        <stp>IDX_RATIO</stp>
        <stp>7/16/2007</stp>
        <stp>7/16/2007</stp>
        <stp>[Fixed Income  Prices 2004-2009.xlsx]TIPS!R654C68</stp>
        <tr r="BP654" s="1"/>
      </tp>
      <tp>
        <v>1.163</v>
        <stp/>
        <stp>##V3_BDHV12</stp>
        <stp>9128277J5 Govt</stp>
        <stp>IDX_RATIO</stp>
        <stp>6/27/2007</stp>
        <stp>6/27/2007</stp>
        <stp>[Fixed Income  Prices 2004-2009.xlsx]TIPS!R766C36</stp>
        <tr r="AJ766" s="1"/>
      </tp>
      <tp>
        <v>1.14116</v>
        <stp/>
        <stp>##V3_BDHV12</stp>
        <stp>912828DH0 Govt</stp>
        <stp>IDX_RATIO</stp>
        <stp>8/19/2008</stp>
        <stp>8/19/2008</stp>
        <stp>[Fixed Income  Prices 2004-2009.xlsx]TIPS!R940C68</stp>
        <tr r="BP940" s="1"/>
      </tp>
      <tp>
        <v>1.0007299999999999</v>
        <stp/>
        <stp>##V3_BDHV12</stp>
        <stp>912828FL9 Govt</stp>
        <stp>IDX_RATIO</stp>
        <stp>3/16/2007</stp>
        <stp>3/16/2007</stp>
        <stp>[Fixed Income  Prices 2004-2009.xlsx]TIPS!R181C80</stp>
        <tr r="CB181" s="1"/>
      </tp>
      <tp>
        <v>1.04993</v>
        <stp/>
        <stp>##V3_BDHV12</stp>
        <stp>912828DH0 Govt</stp>
        <stp>IDX_RATIO</stp>
        <stp>6/13/2006</stp>
        <stp>6/13/2006</stp>
        <stp>[Fixed Income  Prices 2004-2009.xlsx]TIPS!R370C68</stp>
        <tr r="BP370" s="1"/>
      </tp>
      <tp>
        <v>1.0329699999999999</v>
        <stp/>
        <stp>##V3_BDHV12</stp>
        <stp>912828GD6 Govt</stp>
        <stp>IDX_RATIO</stp>
        <stp>8/29/2007</stp>
        <stp>8/29/2007</stp>
        <stp>[Fixed Income  Prices 2004-2009.xlsx]TIPS!R169C84</stp>
        <tr r="CF169" s="1"/>
      </tp>
      <tp>
        <v>1.09554</v>
        <stp/>
        <stp>##V3_BDHV12</stp>
        <stp>9128277J5 Govt</stp>
        <stp>IDX_RATIO</stp>
        <stp>7/12/2005</stp>
        <stp>7/12/2005</stp>
        <stp>[Fixed Income  Prices 2004-2009.xlsx]TIPS!R256C36</stp>
        <tr r="AJ256" s="1"/>
      </tp>
      <tp>
        <v>1.11775</v>
        <stp/>
        <stp>##V3_BDHV12</stp>
        <stp>9128277J5 Govt</stp>
        <stp>IDX_RATIO</stp>
        <stp>4/14/2006</stp>
        <stp>4/14/2006</stp>
        <stp>[Fixed Income  Prices 2004-2009.xlsx]TIPS!R453C36</stp>
        <tr r="AJ453" s="1"/>
      </tp>
      <tp>
        <v>1.0644199999999999</v>
        <stp/>
        <stp>##V3_BDHV12</stp>
        <stp>912828DH0 Govt</stp>
        <stp>IDX_RATIO</stp>
        <stp>4/24/2007</stp>
        <stp>4/24/2007</stp>
        <stp>[Fixed Income  Prices 2004-2009.xlsx]TIPS!R595C68</stp>
        <tr r="BP595" s="1"/>
      </tp>
      <tp>
        <v>1.08002</v>
        <stp/>
        <stp>##V3_BDHV12</stp>
        <stp>912828EA4 Govt</stp>
        <stp>IDX_RATIO</stp>
        <stp>2/22/2008</stp>
        <stp>2/22/2008</stp>
        <stp>[Fixed Income  Prices 2004-2009.xlsx]TIPS!R684C72</stp>
        <tr r="BT684" s="1"/>
      </tp>
      <tp>
        <v>1.08165</v>
        <stp/>
        <stp>##V3_BDHV12</stp>
        <stp>912828AF7 Govt</stp>
        <stp>IDX_RATIO</stp>
        <stp>8/26/2005</stp>
        <stp>8/26/2005</stp>
        <stp>[Fixed Income  Prices 2004-2009.xlsx]TIPS!R289C44</stp>
        <tr r="AR289" s="1"/>
      </tp>
      <tp>
        <v>1.0779000000000001</v>
        <stp/>
        <stp>##V3_BDHV12</stp>
        <stp>9128277J5 Govt</stp>
        <stp>IDX_RATIO</stp>
        <stp>4/20/2005</stp>
        <stp>4/20/2005</stp>
        <stp>[Fixed Income  Prices 2004-2009.xlsx]TIPS!R198C36</stp>
        <tr r="AJ198" s="1"/>
      </tp>
      <tp>
        <v>1.12697</v>
        <stp/>
        <stp>##V3_BDHV12</stp>
        <stp>912828AF7 Govt</stp>
        <stp>IDX_RATIO</stp>
        <stp>8/11/2006</stp>
        <stp>8/11/2006</stp>
        <stp>[Fixed Income  Prices 2004-2009.xlsx]TIPS!R538C44</stp>
        <tr r="AR538" s="1"/>
      </tp>
      <tp>
        <v>1.01664</v>
        <stp/>
        <stp>##V3_BDHV12</stp>
        <stp>912828DH0 Govt</stp>
        <stp>IDX_RATIO</stp>
        <stp>6/20/2005</stp>
        <stp>6/20/2005</stp>
        <stp>[Fixed Income  Prices 2004-2009.xlsx]TIPS!R115C68</stp>
        <tr r="BP115" s="1"/>
      </tp>
      <tp>
        <v>1.10745</v>
        <stp/>
        <stp>##V3_BDHV12</stp>
        <stp>912828BD1 Govt</stp>
        <stp>IDX_RATIO</stp>
        <stp>9/26/2006</stp>
        <stp>9/26/2006</stp>
        <stp>[Fixed Income  Prices 2004-2009.xlsx]TIPS!R570C52</stp>
        <tr r="AZ570" s="1"/>
      </tp>
      <tp>
        <v>1.1389800000000001</v>
        <stp/>
        <stp>##V3_BDHV12</stp>
        <stp>9128277J5 Govt</stp>
        <stp>IDX_RATIO</stp>
        <stp>7/24/2006</stp>
        <stp>7/24/2006</stp>
        <stp>[Fixed Income  Prices 2004-2009.xlsx]TIPS!R524C36</stp>
        <tr r="AJ524" s="1"/>
      </tp>
      <tp>
        <v>1.1511100000000001</v>
        <stp/>
        <stp>##V3_BDHV12</stp>
        <stp>9128277J5 Govt</stp>
        <stp>IDX_RATIO</stp>
        <stp>5/16/2007</stp>
        <stp>5/16/2007</stp>
        <stp>[Fixed Income  Prices 2004-2009.xlsx]TIPS!R736C36</stp>
        <tr r="AJ736" s="1"/>
      </tp>
      <tp>
        <v>1.14079</v>
        <stp/>
        <stp>##V3_BDHV12</stp>
        <stp>912828DH0 Govt</stp>
        <stp>IDX_RATIO</stp>
        <stp>8/18/2008</stp>
        <stp>8/18/2008</stp>
        <stp>[Fixed Income  Prices 2004-2009.xlsx]TIPS!R939C68</stp>
        <tr r="BP939" s="1"/>
      </tp>
      <tp>
        <v>1.0566800000000001</v>
        <stp/>
        <stp>##V3_BDHV12</stp>
        <stp>912828FB1 Govt</stp>
        <stp>IDX_RATIO</stp>
        <stp>1/21/2008</stp>
        <stp>1/21/2008</stp>
        <stp>[Fixed Income  Prices 2004-2009.xlsx]TIPS!R459C32</stp>
        <tr r="AF459" s="1"/>
      </tp>
      <tp>
        <v>1.0607899999999999</v>
        <stp/>
        <stp>##V3_BDHV12</stp>
        <stp>912828FB1 Govt</stp>
        <stp>IDX_RATIO</stp>
        <stp>3/12/2009</stp>
        <stp>3/12/2009</stp>
        <stp>[Fixed Income  Prices 2004-2009.xlsx]TIPS!R757C32</stp>
        <tr r="AF757" s="1"/>
      </tp>
      <tp>
        <v>1.0445199999999999</v>
        <stp/>
        <stp>##V3_BDHV12</stp>
        <stp>912828DH0 Govt</stp>
        <stp>IDX_RATIO</stp>
        <stp>5/22/2006</stp>
        <stp>5/22/2006</stp>
        <stp>[Fixed Income  Prices 2004-2009.xlsx]TIPS!R354C68</stp>
        <tr r="BP354" s="1"/>
      </tp>
      <tp>
        <v>1.08585</v>
        <stp/>
        <stp>##V3_BDHV12</stp>
        <stp>912828DH0 Govt</stp>
        <stp>IDX_RATIO</stp>
        <stp>7/17/2007</stp>
        <stp>7/17/2007</stp>
        <stp>[Fixed Income  Prices 2004-2009.xlsx]TIPS!R655C68</stp>
        <tr r="BP655" s="1"/>
      </tp>
      <tp>
        <v>1.16275</v>
        <stp/>
        <stp>##V3_BDHV12</stp>
        <stp>9128277J5 Govt</stp>
        <stp>IDX_RATIO</stp>
        <stp>6/26/2007</stp>
        <stp>6/26/2007</stp>
        <stp>[Fixed Income  Prices 2004-2009.xlsx]TIPS!R765C36</stp>
        <tr r="AJ765" s="1"/>
      </tp>
      <tp>
        <v>1.0586500000000001</v>
        <stp/>
        <stp>##V3_BDHV12</stp>
        <stp>912828FB1 Govt</stp>
        <stp>IDX_RATIO</stp>
        <stp>2/11/2008</stp>
        <stp>2/11/2008</stp>
        <stp>[Fixed Income  Prices 2004-2009.xlsx]TIPS!R474C32</stp>
        <tr r="AF474" s="1"/>
      </tp>
      <tp>
        <v>1.0496399999999999</v>
        <stp/>
        <stp>##V3_BDHV12</stp>
        <stp>912828DH0 Govt</stp>
        <stp>IDX_RATIO</stp>
        <stp>6/12/2006</stp>
        <stp>6/12/2006</stp>
        <stp>[Fixed Income  Prices 2004-2009.xlsx]TIPS!R369C68</stp>
        <tr r="BP369" s="1"/>
      </tp>
      <tp>
        <v>1.0328999999999999</v>
        <stp/>
        <stp>##V3_BDHV12</stp>
        <stp>912828GD6 Govt</stp>
        <stp>IDX_RATIO</stp>
        <stp>8/28/2007</stp>
        <stp>8/28/2007</stp>
        <stp>[Fixed Income  Prices 2004-2009.xlsx]TIPS!R168C84</stp>
        <tr r="CF168" s="1"/>
      </tp>
      <tp>
        <v>1.0954999999999999</v>
        <stp/>
        <stp>##V3_BDHV12</stp>
        <stp>9128277J5 Govt</stp>
        <stp>IDX_RATIO</stp>
        <stp>7/13/2005</stp>
        <stp>7/13/2005</stp>
        <stp>[Fixed Income  Prices 2004-2009.xlsx]TIPS!R257C36</stp>
        <tr r="AJ257" s="1"/>
      </tp>
      <tp>
        <v>1.0649900000000001</v>
        <stp/>
        <stp>##V3_BDHV12</stp>
        <stp>912828DH0 Govt</stp>
        <stp>IDX_RATIO</stp>
        <stp>4/27/2007</stp>
        <stp>4/27/2007</stp>
        <stp>[Fixed Income  Prices 2004-2009.xlsx]TIPS!R598C68</stp>
        <tr r="BP598" s="1"/>
      </tp>
      <tp>
        <v>1.0005299999999999</v>
        <stp/>
        <stp>##V3_BDHV12</stp>
        <stp>912828FL9 Govt</stp>
        <stp>IDX_RATIO</stp>
        <stp>3/14/2007</stp>
        <stp>3/14/2007</stp>
        <stp>[Fixed Income  Prices 2004-2009.xlsx]TIPS!R179C80</stp>
        <tr r="CB179" s="1"/>
      </tp>
      <tp>
        <v>1.08005</v>
        <stp/>
        <stp>##V3_BDHV12</stp>
        <stp>912828EA4 Govt</stp>
        <stp>IDX_RATIO</stp>
        <stp>2/21/2008</stp>
        <stp>2/21/2008</stp>
        <stp>[Fixed Income  Prices 2004-2009.xlsx]TIPS!R683C72</stp>
        <tr r="BT683" s="1"/>
      </tp>
      <tp>
        <v>1.0816300000000001</v>
        <stp/>
        <stp>##V3_BDHV12</stp>
        <stp>912828AF7 Govt</stp>
        <stp>IDX_RATIO</stp>
        <stp>8/25/2005</stp>
        <stp>8/25/2005</stp>
        <stp>[Fixed Income  Prices 2004-2009.xlsx]TIPS!R288C44</stp>
        <tr r="AR288" s="1"/>
      </tp>
      <tp>
        <v>1.0173300000000001</v>
        <stp/>
        <stp>##V3_BDHV12</stp>
        <stp>912828DH0 Govt</stp>
        <stp>IDX_RATIO</stp>
        <stp>6/23/2005</stp>
        <stp>6/23/2005</stp>
        <stp>[Fixed Income  Prices 2004-2009.xlsx]TIPS!R118C68</stp>
        <tr r="BP118" s="1"/>
      </tp>
      <tp>
        <v>1.1395200000000001</v>
        <stp/>
        <stp>##V3_BDHV12</stp>
        <stp>9128277J5 Govt</stp>
        <stp>IDX_RATIO</stp>
        <stp>7/27/2006</stp>
        <stp>7/27/2006</stp>
        <stp>[Fixed Income  Prices 2004-2009.xlsx]TIPS!R527C36</stp>
        <tr r="AJ527" s="1"/>
      </tp>
      <tp>
        <v>1.1073500000000001</v>
        <stp/>
        <stp>##V3_BDHV12</stp>
        <stp>912828BD1 Govt</stp>
        <stp>IDX_RATIO</stp>
        <stp>9/25/2006</stp>
        <stp>9/25/2006</stp>
        <stp>[Fixed Income  Prices 2004-2009.xlsx]TIPS!R569C52</stp>
        <tr r="AZ569" s="1"/>
      </tp>
      <tp>
        <v>1.1507700000000001</v>
        <stp/>
        <stp>##V3_BDHV12</stp>
        <stp>9128277J5 Govt</stp>
        <stp>IDX_RATIO</stp>
        <stp>5/15/2007</stp>
        <stp>5/15/2007</stp>
        <stp>[Fixed Income  Prices 2004-2009.xlsx]TIPS!R735C36</stp>
        <tr r="AJ735" s="1"/>
      </tp>
      <tp>
        <v>1.06064</v>
        <stp/>
        <stp>##V3_BDHV12</stp>
        <stp>912828FB1 Govt</stp>
        <stp>IDX_RATIO</stp>
        <stp>3/11/2009</stp>
        <stp>3/11/2009</stp>
        <stp>[Fixed Income  Prices 2004-2009.xlsx]TIPS!R756C32</stp>
        <tr r="AF756" s="1"/>
      </tp>
      <tp>
        <v>1.1625000000000001</v>
        <stp/>
        <stp>##V3_BDHV12</stp>
        <stp>9128277J5 Govt</stp>
        <stp>IDX_RATIO</stp>
        <stp>6/25/2007</stp>
        <stp>6/25/2007</stp>
        <stp>[Fixed Income  Prices 2004-2009.xlsx]TIPS!R764C36</stp>
        <tr r="AJ764" s="1"/>
      </tp>
      <tp>
        <v>1.1341300000000001</v>
        <stp/>
        <stp>##V3_BDHV12</stp>
        <stp>912828BD1 Govt</stp>
        <stp>IDX_RATIO</stp>
        <stp>8/28/2007</stp>
        <stp>8/28/2007</stp>
        <stp>[Fixed Income  Prices 2004-2009.xlsx]TIPS!R810C52</stp>
        <tr r="AZ810" s="1"/>
      </tp>
      <tp>
        <v>1.05863</v>
        <stp/>
        <stp>##V3_BDHV12</stp>
        <stp>912828FB1 Govt</stp>
        <stp>IDX_RATIO</stp>
        <stp>2/12/2008</stp>
        <stp>2/12/2008</stp>
        <stp>[Fixed Income  Prices 2004-2009.xlsx]TIPS!R475C32</stp>
        <tr r="AF475" s="1"/>
      </tp>
      <tp>
        <v>1.0609599999999999</v>
        <stp/>
        <stp>##V3_BDHV12</stp>
        <stp>912828BD1 Govt</stp>
        <stp>IDX_RATIO</stp>
        <stp>9/13/2005</stp>
        <stp>9/13/2005</stp>
        <stp>[Fixed Income  Prices 2004-2009.xlsx]TIPS!R301C52</stp>
        <tr r="AZ301" s="1"/>
      </tp>
      <tp>
        <v>1.07623</v>
        <stp/>
        <stp>##V3_BDHV12</stp>
        <stp>912828EA4 Govt</stp>
        <stp>IDX_RATIO</stp>
        <stp>1/11/2008</stp>
        <stp>1/11/2008</stp>
        <stp>[Fixed Income  Prices 2004-2009.xlsx]TIPS!R654C72</stp>
        <tr r="BT654" s="1"/>
      </tp>
      <tp>
        <v>1.05688</v>
        <stp/>
        <stp>##V3_BDHV12</stp>
        <stp>912828FB1 Govt</stp>
        <stp>IDX_RATIO</stp>
        <stp>1/22/2008</stp>
        <stp>1/22/2008</stp>
        <stp>[Fixed Income  Prices 2004-2009.xlsx]TIPS!R460C32</stp>
        <tr r="AF460" s="1"/>
      </tp>
      <tp>
        <v>1.0648</v>
        <stp/>
        <stp>##V3_BDHV12</stp>
        <stp>912828DH0 Govt</stp>
        <stp>IDX_RATIO</stp>
        <stp>4/26/2007</stp>
        <stp>4/26/2007</stp>
        <stp>[Fixed Income  Prices 2004-2009.xlsx]TIPS!R597C68</stp>
        <tr r="BP597" s="1"/>
      </tp>
      <tp>
        <v>1.0800700000000001</v>
        <stp/>
        <stp>##V3_BDHV12</stp>
        <stp>912828EA4 Govt</stp>
        <stp>IDX_RATIO</stp>
        <stp>2/20/2008</stp>
        <stp>2/20/2008</stp>
        <stp>[Fixed Income  Prices 2004-2009.xlsx]TIPS!R682C72</stp>
        <tr r="BT682" s="1"/>
      </tp>
      <tp>
        <v>1.08161</v>
        <stp/>
        <stp>##V3_BDHV12</stp>
        <stp>912828AF7 Govt</stp>
        <stp>IDX_RATIO</stp>
        <stp>8/24/2005</stp>
        <stp>8/24/2005</stp>
        <stp>[Fixed Income  Prices 2004-2009.xlsx]TIPS!R287C44</stp>
        <tr r="AR287" s="1"/>
      </tp>
      <tp>
        <v>1.15116</v>
        <stp/>
        <stp>##V3_BDHV12</stp>
        <stp>912828BD1 Govt</stp>
        <stp>IDX_RATIO</stp>
        <stp>4/18/2008</stp>
        <stp>4/18/2008</stp>
        <stp>[Fixed Income  Prices 2004-2009.xlsx]TIPS!R977C52</stp>
        <tr r="AZ977" s="1"/>
      </tp>
      <tp>
        <v>1.0170999999999999</v>
        <stp/>
        <stp>##V3_BDHV12</stp>
        <stp>912828DH0 Govt</stp>
        <stp>IDX_RATIO</stp>
        <stp>6/22/2005</stp>
        <stp>6/22/2005</stp>
        <stp>[Fixed Income  Prices 2004-2009.xlsx]TIPS!R117C68</stp>
        <tr r="BP117" s="1"/>
      </tp>
      <tp>
        <v>1.0883499999999999</v>
        <stp/>
        <stp>##V3_BDHV12</stp>
        <stp>9128277J5 Govt</stp>
        <stp>IDX_RATIO</stp>
        <stp>5/31/2005</stp>
        <stp>5/31/2005</stp>
        <stp>[Fixed Income  Prices 2004-2009.xlsx]TIPS!R226C36</stp>
        <tr r="AJ226" s="1"/>
      </tp>
      <tp>
        <v>1.13934</v>
        <stp/>
        <stp>##V3_BDHV12</stp>
        <stp>9128277J5 Govt</stp>
        <stp>IDX_RATIO</stp>
        <stp>7/26/2006</stp>
        <stp>7/26/2006</stp>
        <stp>[Fixed Income  Prices 2004-2009.xlsx]TIPS!R526C36</stp>
        <tr r="AJ526" s="1"/>
      </tp>
      <tp>
        <v>1.1504300000000001</v>
        <stp/>
        <stp>##V3_BDHV12</stp>
        <stp>9128277J5 Govt</stp>
        <stp>IDX_RATIO</stp>
        <stp>5/14/2007</stp>
        <stp>5/14/2007</stp>
        <stp>[Fixed Income  Prices 2004-2009.xlsx]TIPS!R734C36</stp>
        <tr r="AJ734" s="1"/>
      </tp>
      <tp>
        <v>1.0484100000000001</v>
        <stp/>
        <stp>##V3_BDHV12</stp>
        <stp>912828GD6 Govt</stp>
        <stp>IDX_RATIO</stp>
        <stp>4/18/2008</stp>
        <stp>4/18/2008</stp>
        <stp>[Fixed Income  Prices 2004-2009.xlsx]TIPS!R336C84</stp>
        <tr r="CF336" s="1"/>
      </tp>
      <tp>
        <v>1.0715699999999999</v>
        <stp/>
        <stp>##V3_BDHV12</stp>
        <stp>912828FB1 Govt</stp>
        <stp>IDX_RATIO</stp>
        <stp>1/30/2009</stp>
        <stp>1/30/2009</stp>
        <stp>[Fixed Income  Prices 2004-2009.xlsx]TIPS!R728C32</stp>
        <tr r="AF728" s="1"/>
      </tp>
      <tp>
        <v>1.0850200000000001</v>
        <stp/>
        <stp>##V3_BDHV12</stp>
        <stp>912828EA4 Govt</stp>
        <stp>IDX_RATIO</stp>
        <stp>3/31/2008</stp>
        <stp>3/31/2008</stp>
        <stp>[Fixed Income  Prices 2004-2009.xlsx]TIPS!R710C72</stp>
        <tr r="BT710" s="1"/>
      </tp>
      <tp>
        <v>1.0604899999999999</v>
        <stp/>
        <stp>##V3_BDHV12</stp>
        <stp>912828FB1 Govt</stp>
        <stp>IDX_RATIO</stp>
        <stp>3/10/2009</stp>
        <stp>3/10/2009</stp>
        <stp>[Fixed Income  Prices 2004-2009.xlsx]TIPS!R755C32</stp>
        <tr r="AF755" s="1"/>
      </tp>
      <tp>
        <v>1.0006299999999999</v>
        <stp/>
        <stp>##V3_BDHV12</stp>
        <stp>912828FL9 Govt</stp>
        <stp>IDX_RATIO</stp>
        <stp>3/15/2007</stp>
        <stp>3/15/2007</stp>
        <stp>[Fixed Income  Prices 2004-2009.xlsx]TIPS!R180C80</stp>
        <tr r="CB180" s="1"/>
      </tp>
      <tp>
        <v>1.1342000000000001</v>
        <stp/>
        <stp>##V3_BDHV12</stp>
        <stp>912828BD1 Govt</stp>
        <stp>IDX_RATIO</stp>
        <stp>8/29/2007</stp>
        <stp>8/29/2007</stp>
        <stp>[Fixed Income  Prices 2004-2009.xlsx]TIPS!R811C52</stp>
        <tr r="AZ811" s="1"/>
      </tp>
      <tp>
        <v>1.0586</v>
        <stp/>
        <stp>##V3_BDHV12</stp>
        <stp>912828FB1 Govt</stp>
        <stp>IDX_RATIO</stp>
        <stp>2/13/2008</stp>
        <stp>2/13/2008</stp>
        <stp>[Fixed Income  Prices 2004-2009.xlsx]TIPS!R476C32</stp>
        <tr r="AF476" s="1"/>
      </tp>
      <tp>
        <v>1.0607899999999999</v>
        <stp/>
        <stp>##V3_BDHV12</stp>
        <stp>912828BD1 Govt</stp>
        <stp>IDX_RATIO</stp>
        <stp>9/12/2005</stp>
        <stp>9/12/2005</stp>
        <stp>[Fixed Income  Prices 2004-2009.xlsx]TIPS!R300C52</stp>
        <tr r="AZ300" s="1"/>
      </tp>
      <tp>
        <v>1.07602</v>
        <stp/>
        <stp>##V3_BDHV12</stp>
        <stp>912828EA4 Govt</stp>
        <stp>IDX_RATIO</stp>
        <stp>1/10/2008</stp>
        <stp>1/10/2008</stp>
        <stp>[Fixed Income  Prices 2004-2009.xlsx]TIPS!R653C72</stp>
        <tr r="BT653" s="1"/>
      </tp>
      <tp>
        <v>1.05708</v>
        <stp/>
        <stp>##V3_BDHV12</stp>
        <stp>912828FB1 Govt</stp>
        <stp>IDX_RATIO</stp>
        <stp>1/23/2008</stp>
        <stp>1/23/2008</stp>
        <stp>[Fixed Income  Prices 2004-2009.xlsx]TIPS!R461C32</stp>
        <tr r="AF461" s="1"/>
      </tp>
      <tp>
        <v>1.09558</v>
        <stp/>
        <stp>##V3_BDHV12</stp>
        <stp>9128277J5 Govt</stp>
        <stp>IDX_RATIO</stp>
        <stp>7/11/2005</stp>
        <stp>7/11/2005</stp>
        <stp>[Fixed Income  Prices 2004-2009.xlsx]TIPS!R255C36</stp>
        <tr r="AJ255" s="1"/>
      </tp>
      <tp>
        <v>1.11798</v>
        <stp/>
        <stp>##V3_BDHV12</stp>
        <stp>9128277J5 Govt</stp>
        <stp>IDX_RATIO</stp>
        <stp>4/17/2006</stp>
        <stp>4/17/2006</stp>
        <stp>[Fixed Income  Prices 2004-2009.xlsx]TIPS!R454C36</stp>
        <tr r="AJ454" s="1"/>
      </tp>
      <tp>
        <v>1.0003299999999999</v>
        <stp/>
        <stp>##V3_BDHV12</stp>
        <stp>912828FL9 Govt</stp>
        <stp>IDX_RATIO</stp>
        <stp>3/12/2007</stp>
        <stp>3/12/2007</stp>
        <stp>[Fixed Income  Prices 2004-2009.xlsx]TIPS!R177C80</stp>
        <tr r="CB177" s="1"/>
      </tp>
      <tp>
        <v>1.0799000000000001</v>
        <stp/>
        <stp>##V3_BDHV12</stp>
        <stp>912828EA4 Govt</stp>
        <stp>IDX_RATIO</stp>
        <stp>2/27/2008</stp>
        <stp>2/27/2008</stp>
        <stp>[Fixed Income  Prices 2004-2009.xlsx]TIPS!R687C72</stp>
        <tr r="BT687" s="1"/>
      </tp>
      <tp>
        <v>1.0815999999999999</v>
        <stp/>
        <stp>##V3_BDHV12</stp>
        <stp>912828AF7 Govt</stp>
        <stp>IDX_RATIO</stp>
        <stp>8/23/2005</stp>
        <stp>8/23/2005</stp>
        <stp>[Fixed Income  Prices 2004-2009.xlsx]TIPS!R286C44</stp>
        <tr r="AR286" s="1"/>
      </tp>
      <tp>
        <v>1.1271800000000001</v>
        <stp/>
        <stp>##V3_BDHV12</stp>
        <stp>912828AF7 Govt</stp>
        <stp>IDX_RATIO</stp>
        <stp>8/14/2006</stp>
        <stp>8/14/2006</stp>
        <stp>[Fixed Income  Prices 2004-2009.xlsx]TIPS!R539C44</stp>
        <tr r="AR539" s="1"/>
      </tp>
      <tp>
        <v>1.1384300000000001</v>
        <stp/>
        <stp>##V3_BDHV12</stp>
        <stp>9128277J5 Govt</stp>
        <stp>IDX_RATIO</stp>
        <stp>7/21/2006</stp>
        <stp>7/21/2006</stp>
        <stp>[Fixed Income  Prices 2004-2009.xlsx]TIPS!R523C36</stp>
        <tr r="AJ523" s="1"/>
      </tp>
      <tp>
        <v>1.0730599999999999</v>
        <stp/>
        <stp>##V3_BDHV12</stp>
        <stp>912828GD6 Govt</stp>
        <stp>IDX_RATIO</stp>
        <stp>7/28/2008</stp>
        <stp>7/28/2008</stp>
        <stp>[Fixed Income  Prices 2004-2009.xlsx]TIPS!R407C84</stp>
        <tr r="CF407" s="1"/>
      </tp>
      <tp>
        <v>1.15862</v>
        <stp/>
        <stp>##V3_BDHV12</stp>
        <stp>912828AF7 Govt</stp>
        <stp>IDX_RATIO</stp>
        <stp>9/19/2007</stp>
        <stp>9/19/2007</stp>
        <stp>[Fixed Income  Prices 2004-2009.xlsx]TIPS!R826C44</stp>
        <tr r="AR826" s="1"/>
      </tp>
      <tp>
        <v>1.07914</v>
        <stp/>
        <stp>##V3_BDHV12</stp>
        <stp>9128277J5 Govt</stp>
        <stp>IDX_RATIO</stp>
        <stp>4/26/2005</stp>
        <stp>4/26/2005</stp>
        <stp>[Fixed Income  Prices 2004-2009.xlsx]TIPS!R202C36</stp>
        <tr r="AJ202" s="1"/>
      </tp>
      <tp>
        <v>1.0847800000000001</v>
        <stp/>
        <stp>##V3_BDHV12</stp>
        <stp>912828DH0 Govt</stp>
        <stp>IDX_RATIO</stp>
        <stp>7/12/2007</stp>
        <stp>7/12/2007</stp>
        <stp>[Fixed Income  Prices 2004-2009.xlsx]TIPS!R652C68</stp>
        <tr r="BP652" s="1"/>
      </tp>
      <tp>
        <v>0.99136000000000002</v>
        <stp/>
        <stp>##V3_BDHV12</stp>
        <stp>912828JE1 Govt</stp>
        <stp>IDX_RATIO</stp>
        <stp>7/28/2009</stp>
        <stp>7/28/2009</stp>
        <stp>[Fixed Income  Prices 2004-2009.xlsx]TIPS!R277C96</stp>
        <tr r="CR277" s="1"/>
      </tp>
      <tp>
        <v>1.0585800000000001</v>
        <stp/>
        <stp>##V3_BDHV12</stp>
        <stp>912828FB1 Govt</stp>
        <stp>IDX_RATIO</stp>
        <stp>2/14/2008</stp>
        <stp>2/14/2008</stp>
        <stp>[Fixed Income  Prices 2004-2009.xlsx]TIPS!R477C32</stp>
        <tr r="AF477" s="1"/>
      </tp>
      <tp>
        <v>1.1174500000000001</v>
        <stp/>
        <stp>##V3_BDHV12</stp>
        <stp>9128277J5 Govt</stp>
        <stp>IDX_RATIO</stp>
        <stp>4/10/2006</stp>
        <stp>4/10/2006</stp>
        <stp>[Fixed Income  Prices 2004-2009.xlsx]TIPS!R449C36</stp>
        <tr r="AJ449" s="1"/>
      </tp>
      <tp>
        <v>1.0774600000000001</v>
        <stp/>
        <stp>##V3_BDHV12</stp>
        <stp>912828EA4 Govt</stp>
        <stp>IDX_RATIO</stp>
        <stp>1/17/2008</stp>
        <stp>1/17/2008</stp>
        <stp>[Fixed Income  Prices 2004-2009.xlsx]TIPS!R658C72</stp>
        <tr r="BT658" s="1"/>
      </tp>
      <tp>
        <v>1.0615300000000001</v>
        <stp/>
        <stp>##V3_BDHV12</stp>
        <stp>912828FB1 Govt</stp>
        <stp>IDX_RATIO</stp>
        <stp>3/17/2009</stp>
        <stp>3/17/2009</stp>
        <stp>[Fixed Income  Prices 2004-2009.xlsx]TIPS!R760C32</stp>
        <tr r="AF760" s="1"/>
      </tp>
      <tp>
        <v>1.05728</v>
        <stp/>
        <stp>##V3_BDHV12</stp>
        <stp>912828FB1 Govt</stp>
        <stp>IDX_RATIO</stp>
        <stp>1/24/2008</stp>
        <stp>1/24/2008</stp>
        <stp>[Fixed Income  Prices 2004-2009.xlsx]TIPS!R462C32</stp>
        <tr r="AF462" s="1"/>
      </tp>
      <tp>
        <v>1.06128</v>
        <stp/>
        <stp>##V3_BDHV12</stp>
        <stp>912828BD1 Govt</stp>
        <stp>IDX_RATIO</stp>
        <stp>9/15/2005</stp>
        <stp>9/15/2005</stp>
        <stp>[Fixed Income  Prices 2004-2009.xlsx]TIPS!R303C52</stp>
        <tr r="AZ303" s="1"/>
      </tp>
      <tp>
        <v>1.0636700000000001</v>
        <stp/>
        <stp>##V3_BDHV12</stp>
        <stp>912828DH0 Govt</stp>
        <stp>IDX_RATIO</stp>
        <stp>4/20/2007</stp>
        <stp>4/20/2007</stp>
        <stp>[Fixed Income  Prices 2004-2009.xlsx]TIPS!R593C68</stp>
        <tr r="BP593" s="1"/>
      </tp>
      <tp>
        <v>1.0004299999999999</v>
        <stp/>
        <stp>##V3_BDHV12</stp>
        <stp>912828FL9 Govt</stp>
        <stp>IDX_RATIO</stp>
        <stp>3/13/2007</stp>
        <stp>3/13/2007</stp>
        <stp>[Fixed Income  Prices 2004-2009.xlsx]TIPS!R178C80</stp>
        <tr r="CB178" s="1"/>
      </tp>
      <tp>
        <v>1.07992</v>
        <stp/>
        <stp>##V3_BDHV12</stp>
        <stp>912828EA4 Govt</stp>
        <stp>IDX_RATIO</stp>
        <stp>2/26/2008</stp>
        <stp>2/26/2008</stp>
        <stp>[Fixed Income  Prices 2004-2009.xlsx]TIPS!R686C72</stp>
        <tr r="BT686" s="1"/>
      </tp>
      <tp>
        <v>1.08158</v>
        <stp/>
        <stp>##V3_BDHV12</stp>
        <stp>912828AF7 Govt</stp>
        <stp>IDX_RATIO</stp>
        <stp>8/22/2005</stp>
        <stp>8/22/2005</stp>
        <stp>[Fixed Income  Prices 2004-2009.xlsx]TIPS!R285C44</stp>
        <tr r="AR285" s="1"/>
      </tp>
      <tp>
        <v>1.01755</v>
        <stp/>
        <stp>##V3_BDHV12</stp>
        <stp>912828DH0 Govt</stp>
        <stp>IDX_RATIO</stp>
        <stp>6/24/2005</stp>
        <stp>6/24/2005</stp>
        <stp>[Fixed Income  Prices 2004-2009.xlsx]TIPS!R119C68</stp>
        <tr r="BP119" s="1"/>
      </tp>
      <tp>
        <v>1.13825</v>
        <stp/>
        <stp>##V3_BDHV12</stp>
        <stp>9128277J5 Govt</stp>
        <stp>IDX_RATIO</stp>
        <stp>7/20/2006</stp>
        <stp>7/20/2006</stp>
        <stp>[Fixed Income  Prices 2004-2009.xlsx]TIPS!R522C36</stp>
        <tr r="AJ522" s="1"/>
      </tp>
      <tp>
        <v>1.1070199999999999</v>
        <stp/>
        <stp>##V3_BDHV12</stp>
        <stp>912828BD1 Govt</stp>
        <stp>IDX_RATIO</stp>
        <stp>9/22/2006</stp>
        <stp>9/22/2006</stp>
        <stp>[Fixed Income  Prices 2004-2009.xlsx]TIPS!R568C52</stp>
        <tr r="AZ568" s="1"/>
      </tp>
      <tp>
        <v>1.15863</v>
        <stp/>
        <stp>##V3_BDHV12</stp>
        <stp>912828AF7 Govt</stp>
        <stp>IDX_RATIO</stp>
        <stp>9/18/2007</stp>
        <stp>9/18/2007</stp>
        <stp>[Fixed Income  Prices 2004-2009.xlsx]TIPS!R825C44</stp>
        <tr r="AR825" s="1"/>
      </tp>
      <tp>
        <v>1.07335</v>
        <stp/>
        <stp>##V3_BDHV12</stp>
        <stp>912828GD6 Govt</stp>
        <stp>IDX_RATIO</stp>
        <stp>7/29/2008</stp>
        <stp>7/29/2008</stp>
        <stp>[Fixed Income  Prices 2004-2009.xlsx]TIPS!R408C84</stp>
        <tr r="CF408" s="1"/>
      </tp>
      <tp>
        <v>1.1344799999999999</v>
        <stp/>
        <stp>##V3_BDHV12</stp>
        <stp>9128277J5 Govt</stp>
        <stp>IDX_RATIO</stp>
        <stp>6/30/2006</stp>
        <stp>6/30/2006</stp>
        <stp>[Fixed Income  Prices 2004-2009.xlsx]TIPS!R508C36</stp>
        <tr r="AJ508" s="1"/>
      </tp>
      <tp>
        <v>1.07934</v>
        <stp/>
        <stp>##V3_BDHV12</stp>
        <stp>9128277J5 Govt</stp>
        <stp>IDX_RATIO</stp>
        <stp>4/27/2005</stp>
        <stp>4/27/2005</stp>
        <stp>[Fixed Income  Prices 2004-2009.xlsx]TIPS!R203C36</stp>
        <tr r="AJ203" s="1"/>
      </tp>
      <tp>
        <v>1.0452600000000001</v>
        <stp/>
        <stp>##V3_BDHV12</stp>
        <stp>912828DH0 Govt</stp>
        <stp>IDX_RATIO</stp>
        <stp>5/26/2006</stp>
        <stp>5/26/2006</stp>
        <stp>[Fixed Income  Prices 2004-2009.xlsx]TIPS!R358C68</stp>
        <tr r="BP358" s="1"/>
      </tp>
      <tp>
        <v>1.06138</v>
        <stp/>
        <stp>##V3_BDHV12</stp>
        <stp>912828FB1 Govt</stp>
        <stp>IDX_RATIO</stp>
        <stp>3/16/2009</stp>
        <stp>3/16/2009</stp>
        <stp>[Fixed Income  Prices 2004-2009.xlsx]TIPS!R759C32</stp>
        <tr r="AF759" s="1"/>
      </tp>
      <tp>
        <v>1.085</v>
        <stp/>
        <stp>##V3_BDHV12</stp>
        <stp>912828DH0 Govt</stp>
        <stp>IDX_RATIO</stp>
        <stp>7/13/2007</stp>
        <stp>7/13/2007</stp>
        <stp>[Fixed Income  Prices 2004-2009.xlsx]TIPS!R653C68</stp>
        <tr r="BP653" s="1"/>
      </tp>
      <tp>
        <v>1.1617500000000001</v>
        <stp/>
        <stp>##V3_BDHV12</stp>
        <stp>9128277J5 Govt</stp>
        <stp>IDX_RATIO</stp>
        <stp>6/22/2007</stp>
        <stp>6/22/2007</stp>
        <stp>[Fixed Income  Prices 2004-2009.xlsx]TIPS!R763C36</stp>
        <tr r="AJ763" s="1"/>
      </tp>
      <tp>
        <v>0.99145000000000005</v>
        <stp/>
        <stp>##V3_BDHV12</stp>
        <stp>912828JE1 Govt</stp>
        <stp>IDX_RATIO</stp>
        <stp>7/29/2009</stp>
        <stp>7/29/2009</stp>
        <stp>[Fixed Income  Prices 2004-2009.xlsx]TIPS!R278C96</stp>
        <tr r="CR278" s="1"/>
      </tp>
      <tp>
        <v>1.0585500000000001</v>
        <stp/>
        <stp>##V3_BDHV12</stp>
        <stp>912828FB1 Govt</stp>
        <stp>IDX_RATIO</stp>
        <stp>2/15/2008</stp>
        <stp>2/15/2008</stp>
        <stp>[Fixed Income  Prices 2004-2009.xlsx]TIPS!R478C32</stp>
        <tr r="AF478" s="1"/>
      </tp>
      <tp>
        <v>1.0508299999999999</v>
        <stp/>
        <stp>##V3_BDHV12</stp>
        <stp>912828DH0 Govt</stp>
        <stp>IDX_RATIO</stp>
        <stp>6/16/2006</stp>
        <stp>6/16/2006</stp>
        <stp>[Fixed Income  Prices 2004-2009.xlsx]TIPS!R373C68</stp>
        <tr r="BP373" s="1"/>
      </tp>
      <tp>
        <v>1.05749</v>
        <stp/>
        <stp>##V3_BDHV12</stp>
        <stp>912828FB1 Govt</stp>
        <stp>IDX_RATIO</stp>
        <stp>1/25/2008</stp>
        <stp>1/25/2008</stp>
        <stp>[Fixed Income  Prices 2004-2009.xlsx]TIPS!R463C32</stp>
        <tr r="AF463" s="1"/>
      </tp>
      <tp>
        <v>1.1272599999999999</v>
        <stp/>
        <stp>##V3_BDHV12</stp>
        <stp>912828AF7 Govt</stp>
        <stp>IDX_RATIO</stp>
        <stp>8/15/2006</stp>
        <stp>8/15/2006</stp>
        <stp>[Fixed Income  Prices 2004-2009.xlsx]TIPS!R540C44</stp>
        <tr r="AR540" s="1"/>
      </tp>
      <tp>
        <v>1.0611200000000001</v>
        <stp/>
        <stp>##V3_BDHV12</stp>
        <stp>912828BD1 Govt</stp>
        <stp>IDX_RATIO</stp>
        <stp>9/14/2005</stp>
        <stp>9/14/2005</stp>
        <stp>[Fixed Income  Prices 2004-2009.xlsx]TIPS!R302C52</stp>
        <tr r="AZ302" s="1"/>
      </tp>
      <tp>
        <v>1.07725</v>
        <stp/>
        <stp>##V3_BDHV12</stp>
        <stp>912828EA4 Govt</stp>
        <stp>IDX_RATIO</stp>
        <stp>1/16/2008</stp>
        <stp>1/16/2008</stp>
        <stp>[Fixed Income  Prices 2004-2009.xlsx]TIPS!R657C72</stp>
        <tr r="BT657" s="1"/>
      </tp>
      <tp>
        <v>1.1175299999999999</v>
        <stp/>
        <stp>##V3_BDHV12</stp>
        <stp>9128277J5 Govt</stp>
        <stp>IDX_RATIO</stp>
        <stp>4/11/2006</stp>
        <stp>4/11/2006</stp>
        <stp>[Fixed Income  Prices 2004-2009.xlsx]TIPS!R450C36</stp>
        <tr r="AJ450" s="1"/>
      </tp>
      <tp>
        <v>1.06423</v>
        <stp/>
        <stp>##V3_BDHV12</stp>
        <stp>912828DH0 Govt</stp>
        <stp>IDX_RATIO</stp>
        <stp>4/23/2007</stp>
        <stp>4/23/2007</stp>
        <stp>[Fixed Income  Prices 2004-2009.xlsx]TIPS!R594C68</stp>
        <tr r="BP594" s="1"/>
      </tp>
      <tp>
        <v>0.99785999999999997</v>
        <stp/>
        <stp>##V3_BDHV12</stp>
        <stp>912828FL9 Govt</stp>
        <stp>IDX_RATIO</stp>
        <stp>1/30/2007</stp>
        <stp>1/30/2007</stp>
        <stp>[Fixed Income  Prices 2004-2009.xlsx]TIPS!R148C80</stp>
        <tr r="CB148" s="1"/>
      </tp>
      <tp>
        <v>1.07995</v>
        <stp/>
        <stp>##V3_BDHV12</stp>
        <stp>912828EA4 Govt</stp>
        <stp>IDX_RATIO</stp>
        <stp>2/25/2008</stp>
        <stp>2/25/2008</stp>
        <stp>[Fixed Income  Prices 2004-2009.xlsx]TIPS!R685C72</stp>
        <tr r="BT685" s="1"/>
      </tp>
      <tp>
        <v>1.17089</v>
        <stp/>
        <stp>##V3_BDHV12</stp>
        <stp>9128277J5 Govt</stp>
        <stp>IDX_RATIO</stp>
        <stp>7/31/2007</stp>
        <stp>7/31/2007</stp>
        <stp>[Fixed Income  Prices 2004-2009.xlsx]TIPS!R790C36</stp>
        <tr r="AJ790" s="1"/>
      </tp>
      <tp>
        <v>1.0536099999999999</v>
        <stp/>
        <stp>##V3_BDHV12</stp>
        <stp>912828GD6 Govt</stp>
        <stp>IDX_RATIO</stp>
        <stp>5/18/2009</stp>
        <stp>5/18/2009</stp>
        <stp>[Fixed Income  Prices 2004-2009.xlsx]TIPS!R617C84</stp>
        <tr r="CF617" s="1"/>
      </tp>
      <tp>
        <v>1.1069100000000001</v>
        <stp/>
        <stp>##V3_BDHV12</stp>
        <stp>912828BD1 Govt</stp>
        <stp>IDX_RATIO</stp>
        <stp>9/21/2006</stp>
        <stp>9/21/2006</stp>
        <stp>[Fixed Income  Prices 2004-2009.xlsx]TIPS!R567C52</stp>
        <tr r="AZ567" s="1"/>
      </tp>
      <tp>
        <v>1.1494200000000001</v>
        <stp/>
        <stp>##V3_BDHV12</stp>
        <stp>9128277J5 Govt</stp>
        <stp>IDX_RATIO</stp>
        <stp>5/11/2007</stp>
        <stp>5/11/2007</stp>
        <stp>[Fixed Income  Prices 2004-2009.xlsx]TIPS!R733C36</stp>
        <tr r="AJ733" s="1"/>
      </tp>
      <tp>
        <v>1.10466</v>
        <stp/>
        <stp>##V3_BDHV12</stp>
        <stp>912828BD1 Govt</stp>
        <stp>IDX_RATIO</stp>
        <stp>8/31/2006</stp>
        <stp>8/31/2006</stp>
        <stp>[Fixed Income  Prices 2004-2009.xlsx]TIPS!R552C52</stp>
        <tr r="AZ552" s="1"/>
      </tp>
      <tp>
        <v>1.0866</v>
        <stp/>
        <stp>##V3_BDHV12</stp>
        <stp>912828AF7 Govt</stp>
        <stp>IDX_RATIO</stp>
        <stp>9/30/2005</stp>
        <stp>9/30/2005</stp>
        <stp>[Fixed Income  Prices 2004-2009.xlsx]TIPS!R314C44</stp>
        <tr r="AR314" s="1"/>
      </tp>
      <tp>
        <v>1.01823</v>
        <stp/>
        <stp>##V3_BDHV12</stp>
        <stp>912828DH0 Govt</stp>
        <stp>IDX_RATIO</stp>
        <stp>6/27/2005</stp>
        <stp>6/27/2005</stp>
        <stp>[Fixed Income  Prices 2004-2009.xlsx]TIPS!R120C68</stp>
        <tr r="BP120" s="1"/>
      </tp>
      <tp>
        <v>1.0748199999999999</v>
        <stp/>
        <stp>##V3_BDHV12</stp>
        <stp>912828DH0 Govt</stp>
        <stp>IDX_RATIO</stp>
        <stp>5/30/2007</stp>
        <stp>5/30/2007</stp>
        <stp>[Fixed Income  Prices 2004-2009.xlsx]TIPS!R621C68</stp>
        <tr r="BP621" s="1"/>
      </tp>
      <tp>
        <v>1.0450699999999999</v>
        <stp/>
        <stp>##V3_BDHV12</stp>
        <stp>912828DH0 Govt</stp>
        <stp>IDX_RATIO</stp>
        <stp>5/25/2006</stp>
        <stp>5/25/2006</stp>
        <stp>[Fixed Income  Prices 2004-2009.xlsx]TIPS!R357C68</stp>
        <tr r="BP357" s="1"/>
      </tp>
      <tp>
        <v>1.08436</v>
        <stp/>
        <stp>##V3_BDHV12</stp>
        <stp>912828DH0 Govt</stp>
        <stp>IDX_RATIO</stp>
        <stp>7/10/2007</stp>
        <stp>7/10/2007</stp>
        <stp>[Fixed Income  Prices 2004-2009.xlsx]TIPS!R650C68</stp>
        <tr r="BP650" s="1"/>
      </tp>
      <tp>
        <v>1.1615</v>
        <stp/>
        <stp>##V3_BDHV12</stp>
        <stp>9128277J5 Govt</stp>
        <stp>IDX_RATIO</stp>
        <stp>6/21/2007</stp>
        <stp>6/21/2007</stp>
        <stp>[Fixed Income  Prices 2004-2009.xlsx]TIPS!R762C36</stp>
        <tr r="AJ762" s="1"/>
      </tp>
      <tp>
        <v>1.05053</v>
        <stp/>
        <stp>##V3_BDHV12</stp>
        <stp>912828DH0 Govt</stp>
        <stp>IDX_RATIO</stp>
        <stp>6/15/2006</stp>
        <stp>6/15/2006</stp>
        <stp>[Fixed Income  Prices 2004-2009.xlsx]TIPS!R372C68</stp>
        <tr r="BP372" s="1"/>
      </tp>
      <tp>
        <v>1.1273299999999999</v>
        <stp/>
        <stp>##V3_BDHV12</stp>
        <stp>912828AF7 Govt</stp>
        <stp>IDX_RATIO</stp>
        <stp>8/16/2006</stp>
        <stp>8/16/2006</stp>
        <stp>[Fixed Income  Prices 2004-2009.xlsx]TIPS!R541C44</stp>
        <tr r="AR541" s="1"/>
      </tp>
      <tp>
        <v>1.0770500000000001</v>
        <stp/>
        <stp>##V3_BDHV12</stp>
        <stp>912828EA4 Govt</stp>
        <stp>IDX_RATIO</stp>
        <stp>1/15/2008</stp>
        <stp>1/15/2008</stp>
        <stp>[Fixed Income  Prices 2004-2009.xlsx]TIPS!R656C72</stp>
        <tr r="BT656" s="1"/>
      </tp>
      <tp>
        <v>1.0954699999999999</v>
        <stp/>
        <stp>##V3_BDHV12</stp>
        <stp>9128277J5 Govt</stp>
        <stp>IDX_RATIO</stp>
        <stp>7/14/2005</stp>
        <stp>7/14/2005</stp>
        <stp>[Fixed Income  Prices 2004-2009.xlsx]TIPS!R258C36</stp>
        <tr r="AJ258" s="1"/>
      </tp>
      <tp>
        <v>1.1175999999999999</v>
        <stp/>
        <stp>##V3_BDHV12</stp>
        <stp>9128277J5 Govt</stp>
        <stp>IDX_RATIO</stp>
        <stp>4/12/2006</stp>
        <stp>4/12/2006</stp>
        <stp>[Fixed Income  Prices 2004-2009.xlsx]TIPS!R451C36</stp>
        <tr r="AJ451" s="1"/>
      </tp>
      <tp>
        <v>0.99780999999999997</v>
        <stp/>
        <stp>##V3_BDHV12</stp>
        <stp>912828FL9 Govt</stp>
        <stp>IDX_RATIO</stp>
        <stp>1/31/2007</stp>
        <stp>1/31/2007</stp>
        <stp>[Fixed Income  Prices 2004-2009.xlsx]TIPS!R149C80</stp>
        <tr r="CB149" s="1"/>
      </tp>
      <tp>
        <v>1.17066</v>
        <stp/>
        <stp>##V3_BDHV12</stp>
        <stp>9128277J5 Govt</stp>
        <stp>IDX_RATIO</stp>
        <stp>7/30/2007</stp>
        <stp>7/30/2007</stp>
        <stp>[Fixed Income  Prices 2004-2009.xlsx]TIPS!R789C36</stp>
        <tr r="AJ789" s="1"/>
      </tp>
      <tp>
        <v>1.05369</v>
        <stp/>
        <stp>##V3_BDHV12</stp>
        <stp>912828GD6 Govt</stp>
        <stp>IDX_RATIO</stp>
        <stp>5/19/2009</stp>
        <stp>5/19/2009</stp>
        <stp>[Fixed Income  Prices 2004-2009.xlsx]TIPS!R618C84</stp>
        <tr r="CF618" s="1"/>
      </tp>
      <tp>
        <v>1.1068</v>
        <stp/>
        <stp>##V3_BDHV12</stp>
        <stp>912828BD1 Govt</stp>
        <stp>IDX_RATIO</stp>
        <stp>9/20/2006</stp>
        <stp>9/20/2006</stp>
        <stp>[Fixed Income  Prices 2004-2009.xlsx]TIPS!R566C52</stp>
        <tr r="AZ566" s="1"/>
      </tp>
      <tp>
        <v>1.1490899999999999</v>
        <stp/>
        <stp>##V3_BDHV12</stp>
        <stp>9128277J5 Govt</stp>
        <stp>IDX_RATIO</stp>
        <stp>5/10/2007</stp>
        <stp>5/10/2007</stp>
        <stp>[Fixed Income  Prices 2004-2009.xlsx]TIPS!R732C36</stp>
        <tr r="AJ732" s="1"/>
      </tp>
      <tp>
        <v>1.10459</v>
        <stp/>
        <stp>##V3_BDHV12</stp>
        <stp>912828BD1 Govt</stp>
        <stp>IDX_RATIO</stp>
        <stp>8/30/2006</stp>
        <stp>8/30/2006</stp>
        <stp>[Fixed Income  Prices 2004-2009.xlsx]TIPS!R551C52</stp>
        <tr r="AZ551" s="1"/>
      </tp>
      <tp>
        <v>1.0789299999999999</v>
        <stp/>
        <stp>##V3_BDHV12</stp>
        <stp>9128277J5 Govt</stp>
        <stp>IDX_RATIO</stp>
        <stp>4/25/2005</stp>
        <stp>4/25/2005</stp>
        <stp>[Fixed Income  Prices 2004-2009.xlsx]TIPS!R201C36</stp>
        <tr r="AJ201" s="1"/>
      </tp>
      <tp>
        <v>1.07514</v>
        <stp/>
        <stp>##V3_BDHV12</stp>
        <stp>912828DH0 Govt</stp>
        <stp>IDX_RATIO</stp>
        <stp>5/31/2007</stp>
        <stp>5/31/2007</stp>
        <stp>[Fixed Income  Prices 2004-2009.xlsx]TIPS!R622C68</stp>
        <tr r="BP622" s="1"/>
      </tp>
      <tp>
        <v>1.0448900000000001</v>
        <stp/>
        <stp>##V3_BDHV12</stp>
        <stp>912828DH0 Govt</stp>
        <stp>IDX_RATIO</stp>
        <stp>5/24/2006</stp>
        <stp>5/24/2006</stp>
        <stp>[Fixed Income  Prices 2004-2009.xlsx]TIPS!R356C68</stp>
        <tr r="BP356" s="1"/>
      </tp>
      <tp>
        <v>1.08457</v>
        <stp/>
        <stp>##V3_BDHV12</stp>
        <stp>912828DH0 Govt</stp>
        <stp>IDX_RATIO</stp>
        <stp>7/11/2007</stp>
        <stp>7/11/2007</stp>
        <stp>[Fixed Income  Prices 2004-2009.xlsx]TIPS!R651C68</stp>
        <tr r="BP651" s="1"/>
      </tp>
      <tp>
        <v>1.1612499999999999</v>
        <stp/>
        <stp>##V3_BDHV12</stp>
        <stp>9128277J5 Govt</stp>
        <stp>IDX_RATIO</stp>
        <stp>6/20/2007</stp>
        <stp>6/20/2007</stp>
        <stp>[Fixed Income  Prices 2004-2009.xlsx]TIPS!R761C36</stp>
        <tr r="AJ761" s="1"/>
      </tp>
      <tp>
        <v>1.05722</v>
        <stp/>
        <stp>##V3_BDHV12</stp>
        <stp>912828GD6 Govt</stp>
        <stp>IDX_RATIO</stp>
        <stp>6/29/2009</stp>
        <stp>6/29/2009</stp>
        <stp>[Fixed Income  Prices 2004-2009.xlsx]TIPS!R647C84</stp>
        <tr r="CF647" s="1"/>
      </tp>
      <tp>
        <v>1.05023</v>
        <stp/>
        <stp>##V3_BDHV12</stp>
        <stp>912828DH0 Govt</stp>
        <stp>IDX_RATIO</stp>
        <stp>6/14/2006</stp>
        <stp>6/14/2006</stp>
        <stp>[Fixed Income  Prices 2004-2009.xlsx]TIPS!R371C68</stp>
        <tr r="BP371" s="1"/>
      </tp>
      <tp>
        <v>1.06145</v>
        <stp/>
        <stp>##V3_BDHV12</stp>
        <stp>912828BD1 Govt</stp>
        <stp>IDX_RATIO</stp>
        <stp>9/16/2005</stp>
        <stp>9/16/2005</stp>
        <stp>[Fixed Income  Prices 2004-2009.xlsx]TIPS!R304C52</stp>
        <tr r="AZ304" s="1"/>
      </tp>
      <tp>
        <v>1.1274</v>
        <stp/>
        <stp>##V3_BDHV12</stp>
        <stp>912828AF7 Govt</stp>
        <stp>IDX_RATIO</stp>
        <stp>8/17/2006</stp>
        <stp>8/17/2006</stp>
        <stp>[Fixed Income  Prices 2004-2009.xlsx]TIPS!R542C44</stp>
        <tr r="AR542" s="1"/>
      </tp>
      <tp>
        <v>1.07684</v>
        <stp/>
        <stp>##V3_BDHV12</stp>
        <stp>912828EA4 Govt</stp>
        <stp>IDX_RATIO</stp>
        <stp>1/14/2008</stp>
        <stp>1/14/2008</stp>
        <stp>[Fixed Income  Prices 2004-2009.xlsx]TIPS!R655C72</stp>
        <tr r="BT655" s="1"/>
      </tp>
      <tp>
        <v>1.0954299999999999</v>
        <stp/>
        <stp>##V3_BDHV12</stp>
        <stp>9128277J5 Govt</stp>
        <stp>IDX_RATIO</stp>
        <stp>7/15/2005</stp>
        <stp>7/15/2005</stp>
        <stp>[Fixed Income  Prices 2004-2009.xlsx]TIPS!R259C36</stp>
        <tr r="AJ259" s="1"/>
      </tp>
      <tp>
        <v>1.11768</v>
        <stp/>
        <stp>##V3_BDHV12</stp>
        <stp>9128277J5 Govt</stp>
        <stp>IDX_RATIO</stp>
        <stp>4/13/2006</stp>
        <stp>4/13/2006</stp>
        <stp>[Fixed Income  Prices 2004-2009.xlsx]TIPS!R452C36</stp>
        <tr r="AJ452" s="1"/>
      </tp>
      <tp>
        <v>1.13212</v>
        <stp/>
        <stp>##V3_BDHV12</stp>
        <stp>9128276R8 Govt</stp>
        <stp>IDX_RATIO</stp>
        <stp>11/9/2005</stp>
        <stp>11/9/2005</stp>
        <stp>[Fixed Income  Prices 2004-2009.xlsx]TIPS!R342C28</stp>
        <tr r="AB342" s="1"/>
      </tp>
      <tp>
        <v>1.1316600000000001</v>
        <stp/>
        <stp>##V3_BDHV12</stp>
        <stp>9128276R8 Govt</stp>
        <stp>IDX_RATIO</stp>
        <stp>11/8/2005</stp>
        <stp>11/8/2005</stp>
        <stp>[Fixed Income  Prices 2004-2009.xlsx]TIPS!R341C28</stp>
        <tr r="AB341" s="1"/>
      </tp>
      <tp>
        <v>1.1427499999999999</v>
        <stp/>
        <stp>##V3_BDHV12</stp>
        <stp>9128276R8 Govt</stp>
        <stp>IDX_RATIO</stp>
        <stp>12/8/2005</stp>
        <stp>12/8/2005</stp>
        <stp>[Fixed Income  Prices 2004-2009.xlsx]TIPS!R363C28</stp>
        <tr r="AB363" s="1"/>
      </tp>
      <tp>
        <v>1.14283</v>
        <stp/>
        <stp>##V3_BDHV12</stp>
        <stp>9128276R8 Govt</stp>
        <stp>IDX_RATIO</stp>
        <stp>12/9/2005</stp>
        <stp>12/9/2005</stp>
        <stp>[Fixed Income  Prices 2004-2009.xlsx]TIPS!R364C28</stp>
        <tr r="AB364" s="1"/>
      </tp>
      <tp>
        <v>1.1038399999999999</v>
        <stp/>
        <stp>##V3_BDHV12</stp>
        <stp>912828CP3 Govt</stp>
        <stp>IDX_RATIO</stp>
        <stp>11/9/2007</stp>
        <stp>11/9/2007</stp>
        <stp>[Fixed Income  Prices 2004-2009.xlsx]TIPS!R863C64</stp>
        <tr r="BL863" s="1"/>
      </tp>
      <tp>
        <v>1.1046</v>
        <stp/>
        <stp>##V3_BDHV12</stp>
        <stp>912828CP3 Govt</stp>
        <stp>IDX_RATIO</stp>
        <stp>10/8/2007</stp>
        <stp>10/8/2007</stp>
        <stp>[Fixed Income  Prices 2004-2009.xlsx]TIPS!R839C64</stp>
        <tr r="BL839" s="1"/>
      </tp>
      <tp>
        <v>1.10453</v>
        <stp/>
        <stp>##V3_BDHV12</stp>
        <stp>912828CP3 Govt</stp>
        <stp>IDX_RATIO</stp>
        <stp>10/9/2007</stp>
        <stp>10/9/2007</stp>
        <stp>[Fixed Income  Prices 2004-2009.xlsx]TIPS!R840C64</stp>
        <tr r="BL840" s="1"/>
      </tp>
      <tp>
        <v>1.1037399999999999</v>
        <stp/>
        <stp>##V3_BDHV12</stp>
        <stp>912828CP3 Govt</stp>
        <stp>IDX_RATIO</stp>
        <stp>11/8/2007</stp>
        <stp>11/8/2007</stp>
        <stp>[Fixed Income  Prices 2004-2009.xlsx]TIPS!R862C64</stp>
        <tr r="BL862" s="1"/>
      </tp>
      <tp>
        <v>1.1064499999999999</v>
        <stp/>
        <stp>##V3_BDHV12</stp>
        <stp>912828CP3 Govt</stp>
        <stp>IDX_RATIO</stp>
        <stp>12/6/2007</stp>
        <stp>12/6/2007</stp>
        <stp>[Fixed Income  Prices 2004-2009.xlsx]TIPS!R882C64</stp>
        <tr r="BL882" s="1"/>
      </tp>
      <tp>
        <v>1.1034299999999999</v>
        <stp/>
        <stp>##V3_BDHV12</stp>
        <stp>912828CP3 Govt</stp>
        <stp>IDX_RATIO</stp>
        <stp>11/5/2007</stp>
        <stp>11/5/2007</stp>
        <stp>[Fixed Income  Prices 2004-2009.xlsx]TIPS!R859C64</stp>
        <tr r="BL859" s="1"/>
      </tp>
      <tp>
        <v>1.1423099999999999</v>
        <stp/>
        <stp>##V3_BDHV12</stp>
        <stp>9128276R8 Govt</stp>
        <stp>IDX_RATIO</stp>
        <stp>12/2/2005</stp>
        <stp>12/2/2005</stp>
        <stp>[Fixed Income  Prices 2004-2009.xlsx]TIPS!R359C28</stp>
        <tr r="AB359" s="1"/>
      </tp>
      <tp>
        <v>1.10486</v>
        <stp/>
        <stp>##V3_BDHV12</stp>
        <stp>912828CP3 Govt</stp>
        <stp>IDX_RATIO</stp>
        <stp>10/4/2007</stp>
        <stp>10/4/2007</stp>
        <stp>[Fixed Income  Prices 2004-2009.xlsx]TIPS!R837C64</stp>
        <tr r="BL837" s="1"/>
      </tp>
      <tp>
        <v>1.1284399999999999</v>
        <stp/>
        <stp>##V3_BDHV12</stp>
        <stp>9128276R8 Govt</stp>
        <stp>IDX_RATIO</stp>
        <stp>11/1/2005</stp>
        <stp>11/1/2005</stp>
        <stp>[Fixed Income  Prices 2004-2009.xlsx]TIPS!R336C28</stp>
        <tr r="AB336" s="1"/>
      </tp>
      <tp>
        <v>1.1065199999999999</v>
        <stp/>
        <stp>##V3_BDHV12</stp>
        <stp>912828CP3 Govt</stp>
        <stp>IDX_RATIO</stp>
        <stp>12/7/2007</stp>
        <stp>12/7/2007</stp>
        <stp>[Fixed Income  Prices 2004-2009.xlsx]TIPS!R883C64</stp>
        <tr r="BL883" s="1"/>
      </tp>
      <tp>
        <v>1.1047899999999999</v>
        <stp/>
        <stp>##V3_BDHV12</stp>
        <stp>912828CP3 Govt</stp>
        <stp>IDX_RATIO</stp>
        <stp>10/5/2007</stp>
        <stp>10/5/2007</stp>
        <stp>[Fixed Income  Prices 2004-2009.xlsx]TIPS!R838C64</stp>
        <tr r="BL838" s="1"/>
      </tp>
      <tp>
        <v>1.1063000000000001</v>
        <stp/>
        <stp>##V3_BDHV12</stp>
        <stp>912828CP3 Govt</stp>
        <stp>IDX_RATIO</stp>
        <stp>12/4/2007</stp>
        <stp>12/4/2007</stp>
        <stp>[Fixed Income  Prices 2004-2009.xlsx]TIPS!R880C64</stp>
        <tr r="BL880" s="1"/>
      </tp>
      <tp>
        <v>1.1036299999999999</v>
        <stp/>
        <stp>##V3_BDHV12</stp>
        <stp>912828CP3 Govt</stp>
        <stp>IDX_RATIO</stp>
        <stp>11/7/2007</stp>
        <stp>11/7/2007</stp>
        <stp>[Fixed Income  Prices 2004-2009.xlsx]TIPS!R861C64</stp>
        <tr r="BL861" s="1"/>
      </tp>
      <tp>
        <v>1.1293599999999999</v>
        <stp/>
        <stp>##V3_BDHV12</stp>
        <stp>9128276R8 Govt</stp>
        <stp>IDX_RATIO</stp>
        <stp>11/3/2005</stp>
        <stp>11/3/2005</stp>
        <stp>[Fixed Income  Prices 2004-2009.xlsx]TIPS!R338C28</stp>
        <tr r="AB338" s="1"/>
      </tp>
      <tp>
        <v>1.1063700000000001</v>
        <stp/>
        <stp>##V3_BDHV12</stp>
        <stp>912828CP3 Govt</stp>
        <stp>IDX_RATIO</stp>
        <stp>12/5/2007</stp>
        <stp>12/5/2007</stp>
        <stp>[Fixed Income  Prices 2004-2009.xlsx]TIPS!R881C64</stp>
        <tr r="BL881" s="1"/>
      </tp>
      <tp>
        <v>1.1422300000000001</v>
        <stp/>
        <stp>##V3_BDHV12</stp>
        <stp>9128276R8 Govt</stp>
        <stp>IDX_RATIO</stp>
        <stp>12/1/2005</stp>
        <stp>12/1/2005</stp>
        <stp>[Fixed Income  Prices 2004-2009.xlsx]TIPS!R358C28</stp>
        <tr r="AB358" s="1"/>
      </tp>
      <tp>
        <v>1.1035299999999999</v>
        <stp/>
        <stp>##V3_BDHV12</stp>
        <stp>912828CP3 Govt</stp>
        <stp>IDX_RATIO</stp>
        <stp>11/6/2007</stp>
        <stp>11/6/2007</stp>
        <stp>[Fixed Income  Prices 2004-2009.xlsx]TIPS!R860C64</stp>
        <tr r="BL860" s="1"/>
      </tp>
      <tp>
        <v>1.12307</v>
        <stp/>
        <stp>##V3_BDHV12</stp>
        <stp>9128276R8 Govt</stp>
        <stp>IDX_RATIO</stp>
        <stp>10/3/2005</stp>
        <stp>10/3/2005</stp>
        <stp>[Fixed Income  Prices 2004-2009.xlsx]TIPS!R315C28</stp>
        <tr r="AB315" s="1"/>
      </tp>
      <tp>
        <v>1.1289</v>
        <stp/>
        <stp>##V3_BDHV12</stp>
        <stp>9128276R8 Govt</stp>
        <stp>IDX_RATIO</stp>
        <stp>11/2/2005</stp>
        <stp>11/2/2005</stp>
        <stp>[Fixed Income  Prices 2004-2009.xlsx]TIPS!R337C28</stp>
        <tr r="AB337" s="1"/>
      </tp>
      <tp>
        <v>1.10303</v>
        <stp/>
        <stp>##V3_BDHV12</stp>
        <stp>912828CP3 Govt</stp>
        <stp>IDX_RATIO</stp>
        <stp>11/1/2007</stp>
        <stp>11/1/2007</stp>
        <stp>[Fixed Income  Prices 2004-2009.xlsx]TIPS!R857C64</stp>
        <tr r="BL857" s="1"/>
      </tp>
      <tp>
        <v>1.1426000000000001</v>
        <stp/>
        <stp>##V3_BDHV12</stp>
        <stp>9128276R8 Govt</stp>
        <stp>IDX_RATIO</stp>
        <stp>12/6/2005</stp>
        <stp>12/6/2005</stp>
        <stp>[Fixed Income  Prices 2004-2009.xlsx]TIPS!R361C28</stp>
        <tr r="AB361" s="1"/>
      </tp>
      <tp>
        <v>1.1232500000000001</v>
        <stp/>
        <stp>##V3_BDHV12</stp>
        <stp>9128276R8 Govt</stp>
        <stp>IDX_RATIO</stp>
        <stp>10/4/2005</stp>
        <stp>10/4/2005</stp>
        <stp>[Fixed Income  Prices 2004-2009.xlsx]TIPS!R316C28</stp>
        <tr r="AB316" s="1"/>
      </tp>
      <tp>
        <v>1.10622</v>
        <stp/>
        <stp>##V3_BDHV12</stp>
        <stp>912828CP3 Govt</stp>
        <stp>IDX_RATIO</stp>
        <stp>12/3/2007</stp>
        <stp>12/3/2007</stp>
        <stp>[Fixed Income  Prices 2004-2009.xlsx]TIPS!R879C64</stp>
        <tr r="BL879" s="1"/>
      </tp>
      <tp>
        <v>1.1426799999999999</v>
        <stp/>
        <stp>##V3_BDHV12</stp>
        <stp>9128276R8 Govt</stp>
        <stp>IDX_RATIO</stp>
        <stp>12/7/2005</stp>
        <stp>12/7/2005</stp>
        <stp>[Fixed Income  Prices 2004-2009.xlsx]TIPS!R362C28</stp>
        <tr r="AB362" s="1"/>
      </tp>
      <tp>
        <v>1.12344</v>
        <stp/>
        <stp>##V3_BDHV12</stp>
        <stp>9128276R8 Govt</stp>
        <stp>IDX_RATIO</stp>
        <stp>10/5/2005</stp>
        <stp>10/5/2005</stp>
        <stp>[Fixed Income  Prices 2004-2009.xlsx]TIPS!R317C28</stp>
        <tr r="AB317" s="1"/>
      </tp>
      <tp>
        <v>1.1050500000000001</v>
        <stp/>
        <stp>##V3_BDHV12</stp>
        <stp>912828CP3 Govt</stp>
        <stp>IDX_RATIO</stp>
        <stp>10/1/2007</stp>
        <stp>10/1/2007</stp>
        <stp>[Fixed Income  Prices 2004-2009.xlsx]TIPS!R834C64</stp>
        <tr r="BL834" s="1"/>
      </tp>
      <tp>
        <v>1.12982</v>
        <stp/>
        <stp>##V3_BDHV12</stp>
        <stp>9128276R8 Govt</stp>
        <stp>IDX_RATIO</stp>
        <stp>11/4/2005</stp>
        <stp>11/4/2005</stp>
        <stp>[Fixed Income  Prices 2004-2009.xlsx]TIPS!R339C28</stp>
        <tr r="AB339" s="1"/>
      </tp>
      <tp>
        <v>1.1312</v>
        <stp/>
        <stp>##V3_BDHV12</stp>
        <stp>9128276R8 Govt</stp>
        <stp>IDX_RATIO</stp>
        <stp>11/7/2005</stp>
        <stp>11/7/2005</stp>
        <stp>[Fixed Income  Prices 2004-2009.xlsx]TIPS!R340C28</stp>
        <tr r="AB340" s="1"/>
      </tp>
      <tp>
        <v>1.1236200000000001</v>
        <stp/>
        <stp>##V3_BDHV12</stp>
        <stp>9128276R8 Govt</stp>
        <stp>IDX_RATIO</stp>
        <stp>10/6/2005</stp>
        <stp>10/6/2005</stp>
        <stp>[Fixed Income  Prices 2004-2009.xlsx]TIPS!R318C28</stp>
        <tr r="AB318" s="1"/>
      </tp>
      <tp>
        <v>1.1049899999999999</v>
        <stp/>
        <stp>##V3_BDHV12</stp>
        <stp>912828CP3 Govt</stp>
        <stp>IDX_RATIO</stp>
        <stp>10/2/2007</stp>
        <stp>10/2/2007</stp>
        <stp>[Fixed Income  Prices 2004-2009.xlsx]TIPS!R835C64</stp>
        <tr r="BL835" s="1"/>
      </tp>
      <tp>
        <v>1.1031299999999999</v>
        <stp/>
        <stp>##V3_BDHV12</stp>
        <stp>912828CP3 Govt</stp>
        <stp>IDX_RATIO</stp>
        <stp>11/2/2007</stp>
        <stp>11/2/2007</stp>
        <stp>[Fixed Income  Prices 2004-2009.xlsx]TIPS!R858C64</stp>
        <tr r="BL858" s="1"/>
      </tp>
      <tp>
        <v>1.14253</v>
        <stp/>
        <stp>##V3_BDHV12</stp>
        <stp>9128276R8 Govt</stp>
        <stp>IDX_RATIO</stp>
        <stp>12/5/2005</stp>
        <stp>12/5/2005</stp>
        <stp>[Fixed Income  Prices 2004-2009.xlsx]TIPS!R360C28</stp>
        <tr r="AB360" s="1"/>
      </tp>
      <tp>
        <v>1.12381</v>
        <stp/>
        <stp>##V3_BDHV12</stp>
        <stp>9128276R8 Govt</stp>
        <stp>IDX_RATIO</stp>
        <stp>10/7/2005</stp>
        <stp>10/7/2005</stp>
        <stp>[Fixed Income  Prices 2004-2009.xlsx]TIPS!R319C28</stp>
        <tr r="AB319" s="1"/>
      </tp>
      <tp>
        <v>1.1049199999999999</v>
        <stp/>
        <stp>##V3_BDHV12</stp>
        <stp>912828CP3 Govt</stp>
        <stp>IDX_RATIO</stp>
        <stp>10/3/2007</stp>
        <stp>10/3/2007</stp>
        <stp>[Fixed Income  Prices 2004-2009.xlsx]TIPS!R836C64</stp>
        <tr r="BL836" s="1"/>
      </tp>
      <tp>
        <v>1.01895</v>
        <stp/>
        <stp>##V3_BDHV12</stp>
        <stp>912810PS1 Govt</stp>
        <stp>IDX_RATIO</stp>
        <stp>6/4/2007</stp>
        <stp>6/4/2007</stp>
        <stp>[Fixed Income  Prices 2004-2009.xlsx]TIPS!R99C116</stp>
        <tr r="DL99" s="1"/>
      </tp>
      <tp>
        <v>1.0182899999999999</v>
        <stp/>
        <stp>##V3_BDHV12</stp>
        <stp>912810PS1 Govt</stp>
        <stp>IDX_RATIO</stp>
        <stp>6/1/2007</stp>
        <stp>6/1/2007</stp>
        <stp>[Fixed Income  Prices 2004-2009.xlsx]TIPS!R98C116</stp>
        <tr r="DL98" s="1"/>
      </tp>
      <tp t="e">
        <v>#N/A</v>
        <stp/>
        <stp>##V3_BDHV12</stp>
        <stp>912833Z6 Govt</stp>
        <stp>YLD_YTM_ASK</stp>
        <stp>20080208</stp>
        <stp>20080905</stp>
        <stp>[Fixed Income  Prices 2004-2009.xlsx]STRIP Yield Curve!R64C14</stp>
        <stp>Days=N</stp>
        <stp>Fill=B</stp>
        <stp>Sort=D</stp>
        <stp>Per=cW</stp>
        <stp>Dts=H</stp>
        <stp>cols=1;rows=31</stp>
        <tr r="N64" s="4"/>
      </tp>
      <tp t="e">
        <v>#N/A</v>
        <stp/>
        <stp>##V3_BDHV12</stp>
        <stp>912828LJ7 GOVT</stp>
        <stp>PX_DIRTY_MID</stp>
        <stp>7/23/2004</stp>
        <stp>11/19/2009</stp>
        <stp>[Fixed Income  Prices 2004-2009.xlsx]BONDS DIRTY PRICE!R4C54</stp>
        <stp>cols=2;rows=72</stp>
        <tr r="BB4" s="2"/>
      </tp>
      <tp t="e">
        <v>#N/A</v>
        <stp/>
        <stp>##V3_BDHV12</stp>
        <stp>912833KC Govt</stp>
        <stp>YLD_YTM_ASK</stp>
        <stp>20070518</stp>
        <stp>20070727</stp>
        <stp>[Fixed Income  Prices 2004-2009.xlsx]STRIP Yield Curve!R122C8</stp>
        <stp>Days=N</stp>
        <stp>Fill=B</stp>
        <stp>Sort=D</stp>
        <stp>Per=cW</stp>
        <stp>Dts=H</stp>
        <stp>cols=1;rows=11</stp>
        <tr r="H122" s="4"/>
      </tp>
      <tp t="e">
        <v>#N/A</v>
        <stp/>
        <stp>##V3_BDHV12</stp>
        <stp>912833DA Govt</stp>
        <stp>YLD_YTM_ASK</stp>
        <stp>20050722</stp>
        <stp>20050923</stp>
        <stp>[Fixed Income  Prices 2004-2009.xlsx]STRIP Yield Curve!R218C7</stp>
        <stp>Days=N</stp>
        <stp>Fill=B</stp>
        <stp>Sort=D</stp>
        <stp>Per=cW</stp>
        <stp>Dts=H</stp>
        <stp>cols=1;rows=10</stp>
        <tr r="G218" s="4"/>
      </tp>
      <tp t="e">
        <v>#N/A</v>
        <stp/>
        <stp>##V3_BDHV12</stp>
        <stp>912833GE Govt</stp>
        <stp>YLD_YTM_ASK</stp>
        <stp>20050311</stp>
        <stp>20050715</stp>
        <stp>[Fixed Income  Prices 2004-2009.xlsx]STRIP Yield Curve!R228C5</stp>
        <stp>Days=N</stp>
        <stp>Fill=B</stp>
        <stp>Sort=D</stp>
        <stp>Per=cW</stp>
        <stp>Dts=H</stp>
        <stp>cols=1;rows=19</stp>
        <tr r="E228" s="4"/>
      </tp>
      <tp t="e">
        <v>#N/A</v>
        <stp/>
        <stp>##V3_BDHV12</stp>
        <stp>912833DD Govt</stp>
        <stp>YLD_YTM_ASK</stp>
        <stp>20061208</stp>
        <stp>20070427</stp>
        <stp>[Fixed Income  Prices 2004-2009.xlsx]STRIP Yield Curve!R135C7</stp>
        <stp>Days=N</stp>
        <stp>Fill=B</stp>
        <stp>Sort=D</stp>
        <stp>Per=cW</stp>
        <stp>Dts=H</stp>
        <stp>cols=1;rows=21</stp>
        <tr r="G135" s="4"/>
      </tp>
      <tp t="e">
        <v>#N/A</v>
        <stp/>
        <stp>##V3_BDHV12</stp>
        <stp>912828LB4 GOVT</stp>
        <stp>PX_DIRTY_MID</stp>
        <stp>7/23/2004</stp>
        <stp>11/19/2009</stp>
        <stp>[Fixed Income  Prices 2004-2009.xlsx]BONDS DIRTY PRICE!R4C24</stp>
        <stp>cols=2;rows=98</stp>
        <tr r="X4" s="2"/>
      </tp>
      <tp t="s">
        <v>1/15/2017</v>
        <stp/>
        <stp>##V3_BDPV12</stp>
        <stp>912828GD6 Govt</stp>
        <stp>MATURITY</stp>
        <stp>[Fixed Income  Prices 2004-2009.xlsx]TIPS!R2C83</stp>
        <tr r="CE2" s="1"/>
      </tp>
      <tp t="e">
        <v>#N/A</v>
        <stp/>
        <stp>##V3_BDHV12</stp>
        <stp>912833GC Govt</stp>
        <stp>YLD_YTM_ASK</stp>
        <stp>20070518</stp>
        <stp>20070727</stp>
        <stp>[Fixed Income  Prices 2004-2009.xlsx]STRIP Yield Curve!R122C2</stp>
        <stp>Days=N</stp>
        <stp>Fill=B</stp>
        <stp>Sort=D</stp>
        <stp>Per=cW</stp>
        <stp>Dts=H</stp>
        <stp>cols=1;rows=11</stp>
        <tr r="B122" s="4"/>
      </tp>
      <tp t="e">
        <v>#N/A</v>
        <stp/>
        <stp>##V3_BDHV12</stp>
        <stp>912833DA Govt</stp>
        <stp>YLD_YTM_ASK</stp>
        <stp>20060616</stp>
        <stp>20061201</stp>
        <stp>[Fixed Income  Prices 2004-2009.xlsx]STRIP Yield Curve!R156C6</stp>
        <stp>Days=N</stp>
        <stp>Fill=B</stp>
        <stp>Sort=D</stp>
        <stp>Per=cW</stp>
        <stp>Dts=H</stp>
        <stp>cols=1;rows=25</stp>
        <tr r="F156" s="4"/>
      </tp>
      <tp>
        <v>1.12486</v>
        <stp/>
        <stp>##V3_BDHV12</stp>
        <stp>912810FR4 Govt</stp>
        <stp>IDX_RATIO</stp>
        <stp>2/6/2009</stp>
        <stp>2/6/2009</stp>
        <stp>[Fixed Income  Prices 2004-2009.xlsx]TIPS!R1185C108</stp>
        <tr r="DD1185" s="1"/>
      </tp>
      <tp>
        <v>1.1288199999999999</v>
        <stp/>
        <stp>##V3_BDHV12</stp>
        <stp>912810FR4 Govt</stp>
        <stp>IDX_RATIO</stp>
        <stp>6/5/2009</stp>
        <stp>6/5/2009</stp>
        <stp>[Fixed Income  Prices 2004-2009.xlsx]TIPS!R1270C108</stp>
        <tr r="DD1270" s="1"/>
      </tp>
      <tp>
        <v>1.1515</v>
        <stp/>
        <stp>##V3_BDHV12</stp>
        <stp>912810FR4 Govt</stp>
        <stp>IDX_RATIO</stp>
        <stp>8/7/2008</stp>
        <stp>8/7/2008</stp>
        <stp>[Fixed Income  Prices 2004-2009.xlsx]TIPS!R1054C108</stp>
        <tr r="DD1054" s="1"/>
      </tp>
      <tp>
        <v>1.1454</v>
        <stp/>
        <stp>##V3_BDHV12</stp>
        <stp>912810FR4 Govt</stp>
        <stp>IDX_RATIO</stp>
        <stp>1/6/2009</stp>
        <stp>1/6/2009</stp>
        <stp>[Fixed Income  Prices 2004-2009.xlsx]TIPS!R1162C108</stp>
        <tr r="DD1162" s="1"/>
      </tp>
      <tp>
        <v>1.1260600000000001</v>
        <stp/>
        <stp>##V3_BDHV12</stp>
        <stp>912810FR4 Govt</stp>
        <stp>IDX_RATIO</stp>
        <stp>5/5/2009</stp>
        <stp>5/5/2009</stp>
        <stp>[Fixed Income  Prices 2004-2009.xlsx]TIPS!R1247C108</stp>
        <tr r="DD1247" s="1"/>
      </tp>
      <tp>
        <v>1.1440999999999999</v>
        <stp/>
        <stp>##V3_BDHV12</stp>
        <stp>912810FR4 Govt</stp>
        <stp>IDX_RATIO</stp>
        <stp>9/4/2009</stp>
        <stp>9/4/2009</stp>
        <stp>[Fixed Income  Prices 2004-2009.xlsx]TIPS!R1335C108</stp>
        <tr r="DD1335" s="1"/>
      </tp>
      <tp>
        <v>1.13548</v>
        <stp/>
        <stp>##V3_BDHV12</stp>
        <stp>912810FR4 Govt</stp>
        <stp>IDX_RATIO</stp>
        <stp>8/4/2009</stp>
        <stp>8/4/2009</stp>
        <stp>[Fixed Income  Prices 2004-2009.xlsx]TIPS!R1312C108</stp>
        <tr r="DD1312" s="1"/>
      </tp>
      <tp>
        <v>1.1415200000000001</v>
        <stp/>
        <stp>##V3_BDHV12</stp>
        <stp>912810FR4 Govt</stp>
        <stp>IDX_RATIO</stp>
        <stp>7/7/2008</stp>
        <stp>7/7/2008</stp>
        <stp>[Fixed Income  Prices 2004-2009.xlsx]TIPS!R1031C108</stp>
        <tr r="DD1031" s="1"/>
      </tp>
      <tp>
        <v>1.11591</v>
        <stp/>
        <stp>##V3_BDHV12</stp>
        <stp>912810FR4 Govt</stp>
        <stp>IDX_RATIO</stp>
        <stp>3/5/2009</stp>
        <stp>3/5/2009</stp>
        <stp>[Fixed Income  Prices 2004-2009.xlsx]TIPS!R1204C108</stp>
        <tr r="DD1204" s="1"/>
      </tp>
      <tp t="e">
        <v>#N/A</v>
        <stp/>
        <stp>##V3_BDHV12</stp>
        <stp>912828DG2 GOVT</stp>
        <stp>PX_DIRTY_MID</stp>
        <stp>7/23/2004</stp>
        <stp>11/19/2009</stp>
        <stp>[Fixed Income  Prices 2004-2009.xlsx]BONDS DIRTY PRICE!R4C12</stp>
        <stp>cols=2;rows=1265</stp>
        <tr r="L4" s="2"/>
      </tp>
      <tp>
        <v>1.0051000000000001</v>
        <stp/>
        <stp>##V3_BDHV12</stp>
        <stp>912810FR4 Govt</stp>
        <stp>IDX_RATIO</stp>
        <stp>10/19/2004</stp>
        <stp>10/19/2004</stp>
        <stp>[Fixed Income  Prices 2004-2009.xlsx]TIPS!R64C108</stp>
        <tr r="DD64" s="1"/>
      </tp>
      <tp>
        <v>1.0588500000000001</v>
        <stp/>
        <stp>##V3_BDHV12</stp>
        <stp>912828GN4 Govt</stp>
        <stp>IDX_RATIO</stp>
        <stp>8/18/2009</stp>
        <stp>8/18/2009</stp>
        <stp>[Fixed Income  Prices 2004-2009.xlsx]TIPS!R610C40</stp>
        <tr r="AN610" s="1"/>
      </tp>
      <tp>
        <v>1.02336</v>
        <stp/>
        <stp>##V3_BDHV12</stp>
        <stp>912828HN3 Govt</stp>
        <stp>IDX_RATIO</stp>
        <stp>8/10/2009</stp>
        <stp>8/10/2009</stp>
        <stp>[Fixed Income  Prices 2004-2009.xlsx]TIPS!R417C92</stp>
        <tr r="CN417" s="1"/>
      </tp>
      <tp>
        <v>1.08965</v>
        <stp/>
        <stp>##V3_BDHV12</stp>
        <stp>912828EA4 Govt</stp>
        <stp>IDX_RATIO</stp>
        <stp>4/24/2009</stp>
        <stp>4/24/2009</stp>
        <stp>[Fixed Income  Prices 2004-2009.xlsx]TIPS!R989C72</stp>
        <tr r="BT989" s="1"/>
      </tp>
      <tp>
        <v>0.97709000000000001</v>
        <stp/>
        <stp>##V3_BDHV12</stp>
        <stp>912828JE1 Govt</stp>
        <stp>IDX_RATIO</stp>
        <stp>3/17/2009</stp>
        <stp>3/17/2009</stp>
        <stp>[Fixed Income  Prices 2004-2009.xlsx]TIPS!R182C96</stp>
        <tr r="CR182" s="1"/>
      </tp>
      <tp>
        <v>1.07376</v>
        <stp/>
        <stp>##V3_BDHV12</stp>
        <stp>9128277J5 Govt</stp>
        <stp>IDX_RATIO</stp>
        <stp>3/29/2005</stp>
        <stp>3/29/2005</stp>
        <stp>[Fixed Income  Prices 2004-2009.xlsx]TIPS!R182C36</stp>
        <tr r="AJ182" s="1"/>
      </tp>
      <tp>
        <v>1.0719000000000001</v>
        <stp/>
        <stp>##V3_BDHV12</stp>
        <stp>912828FB1 Govt</stp>
        <stp>IDX_RATIO</stp>
        <stp>5/19/2008</stp>
        <stp>5/19/2008</stp>
        <stp>[Fixed Income  Prices 2004-2009.xlsx]TIPS!R544C32</stp>
        <tr r="AF544" s="1"/>
      </tp>
      <tp>
        <v>1.04704</v>
        <stp/>
        <stp>##V3_BDHV12</stp>
        <stp>912828HN3 Govt</stp>
        <stp>IDX_RATIO</stp>
        <stp>9/15/2008</stp>
        <stp>9/15/2008</stp>
        <stp>[Fixed Income  Prices 2004-2009.xlsx]TIPS!R182C92</stp>
        <tr r="CN182" s="1"/>
      </tp>
      <tp>
        <v>1.07101</v>
        <stp/>
        <stp>##V3_BDHV12</stp>
        <stp>912828EA4 Govt</stp>
        <stp>IDX_RATIO</stp>
        <stp>9/18/2007</stp>
        <stp>9/18/2007</stp>
        <stp>[Fixed Income  Prices 2004-2009.xlsx]TIPS!R571C72</stp>
        <tr r="BT571" s="1"/>
      </tp>
      <tp>
        <v>1.07663</v>
        <stp/>
        <stp>##V3_BDHV12</stp>
        <stp>912828FB1 Govt</stp>
        <stp>IDX_RATIO</stp>
        <stp>7/24/2009</stp>
        <stp>7/24/2009</stp>
        <stp>[Fixed Income  Prices 2004-2009.xlsx]TIPS!R853C32</stp>
        <tr r="AF853" s="1"/>
      </tp>
      <tp>
        <v>1.1649400000000001</v>
        <stp/>
        <stp>##V3_BDHV12</stp>
        <stp>912828AF7 Govt</stp>
        <stp>IDX_RATIO</stp>
        <stp>1/14/2008</stp>
        <stp>1/14/2008</stp>
        <stp>[Fixed Income  Prices 2004-2009.xlsx]TIPS!R909C44</stp>
        <tr r="AR909" s="1"/>
      </tp>
      <tp>
        <v>1.1457900000000001</v>
        <stp/>
        <stp>##V3_BDHV12</stp>
        <stp>912828BD1 Govt</stp>
        <stp>IDX_RATIO</stp>
        <stp>3/13/2008</stp>
        <stp>3/13/2008</stp>
        <stp>[Fixed Income  Prices 2004-2009.xlsx]TIPS!R952C52</stp>
        <tr r="AZ952" s="1"/>
      </tp>
      <tp>
        <v>1.04352</v>
        <stp/>
        <stp>##V3_BDHV12</stp>
        <stp>912828GD6 Govt</stp>
        <stp>IDX_RATIO</stp>
        <stp>3/13/2008</stp>
        <stp>3/13/2008</stp>
        <stp>[Fixed Income  Prices 2004-2009.xlsx]TIPS!R310C84</stp>
        <tr r="CF310" s="1"/>
      </tp>
      <tp>
        <v>1.0052700000000001</v>
        <stp/>
        <stp>##V3_BDHV12</stp>
        <stp>912810FR4 Govt</stp>
        <stp>IDX_RATIO</stp>
        <stp>10/29/2004</stp>
        <stp>10/29/2004</stp>
        <stp>[Fixed Income  Prices 2004-2009.xlsx]TIPS!R72C108</stp>
        <tr r="DD72" s="1"/>
      </tp>
      <tp>
        <v>1.05914</v>
        <stp/>
        <stp>##V3_BDHV12</stp>
        <stp>912828GN4 Govt</stp>
        <stp>IDX_RATIO</stp>
        <stp>8/19/2009</stp>
        <stp>8/19/2009</stp>
        <stp>[Fixed Income  Prices 2004-2009.xlsx]TIPS!R611C40</stp>
        <tr r="AN611" s="1"/>
      </tp>
      <tp>
        <v>1.0236400000000001</v>
        <stp/>
        <stp>##V3_BDHV12</stp>
        <stp>912828HN3 Govt</stp>
        <stp>IDX_RATIO</stp>
        <stp>8/11/2009</stp>
        <stp>8/11/2009</stp>
        <stp>[Fixed Income  Prices 2004-2009.xlsx]TIPS!R418C92</stp>
        <tr r="CN418" s="1"/>
      </tp>
      <tp>
        <v>0.97696000000000005</v>
        <stp/>
        <stp>##V3_BDHV12</stp>
        <stp>912828JE1 Govt</stp>
        <stp>IDX_RATIO</stp>
        <stp>3/16/2009</stp>
        <stp>3/16/2009</stp>
        <stp>[Fixed Income  Prices 2004-2009.xlsx]TIPS!R181C96</stp>
        <tr r="CR181" s="1"/>
      </tp>
      <tp>
        <v>1.07369</v>
        <stp/>
        <stp>##V3_BDHV12</stp>
        <stp>9128277J5 Govt</stp>
        <stp>IDX_RATIO</stp>
        <stp>3/28/2005</stp>
        <stp>3/28/2005</stp>
        <stp>[Fixed Income  Prices 2004-2009.xlsx]TIPS!R181C36</stp>
        <tr r="AJ181" s="1"/>
      </tp>
      <tp>
        <v>1.071</v>
        <stp/>
        <stp>##V3_BDHV12</stp>
        <stp>912828EA4 Govt</stp>
        <stp>IDX_RATIO</stp>
        <stp>9/19/2007</stp>
        <stp>9/19/2007</stp>
        <stp>[Fixed Income  Prices 2004-2009.xlsx]TIPS!R572C72</stp>
        <tr r="BT572" s="1"/>
      </tp>
      <tp>
        <v>1.1456</v>
        <stp/>
        <stp>##V3_BDHV12</stp>
        <stp>912828BD1 Govt</stp>
        <stp>IDX_RATIO</stp>
        <stp>3/12/2008</stp>
        <stp>3/12/2008</stp>
        <stp>[Fixed Income  Prices 2004-2009.xlsx]TIPS!R951C52</stp>
        <tr r="AZ951" s="1"/>
      </tp>
      <tp>
        <v>1.16516</v>
        <stp/>
        <stp>##V3_BDHV12</stp>
        <stp>912828AF7 Govt</stp>
        <stp>IDX_RATIO</stp>
        <stp>1/15/2008</stp>
        <stp>1/15/2008</stp>
        <stp>[Fixed Income  Prices 2004-2009.xlsx]TIPS!R910C44</stp>
        <tr r="AR910" s="1"/>
      </tp>
      <tp>
        <v>1.04335</v>
        <stp/>
        <stp>##V3_BDHV12</stp>
        <stp>912828GD6 Govt</stp>
        <stp>IDX_RATIO</stp>
        <stp>3/12/2008</stp>
        <stp>3/12/2008</stp>
        <stp>[Fixed Income  Prices 2004-2009.xlsx]TIPS!R309C84</stp>
        <tr r="CF309" s="1"/>
      </tp>
      <tp>
        <v>1.1682999999999999</v>
        <stp/>
        <stp>##V3_BDHV12</stp>
        <stp>912828AF7 Govt</stp>
        <stp>IDX_RATIO</stp>
        <stp>2/25/2008</stp>
        <stp>2/25/2008</stp>
        <stp>[Fixed Income  Prices 2004-2009.xlsx]TIPS!R939C44</stp>
        <tr r="AR939" s="1"/>
      </tp>
      <tp>
        <v>1.0239199999999999</v>
        <stp/>
        <stp>##V3_BDHV12</stp>
        <stp>912828HN3 Govt</stp>
        <stp>IDX_RATIO</stp>
        <stp>8/12/2009</stp>
        <stp>8/12/2009</stp>
        <stp>[Fixed Income  Prices 2004-2009.xlsx]TIPS!R419C92</stp>
        <tr r="CN419" s="1"/>
      </tp>
      <tp>
        <v>1.0821099999999999</v>
        <stp/>
        <stp>##V3_BDHV12</stp>
        <stp>912828FL9 Govt</stp>
        <stp>IDX_RATIO</stp>
        <stp>8/28/2008</stp>
        <stp>8/28/2008</stp>
        <stp>[Fixed Income  Prices 2004-2009.xlsx]TIPS!R560C80</stp>
        <tr r="CB560" s="1"/>
      </tp>
      <tp>
        <v>1.0666899999999999</v>
        <stp/>
        <stp>##V3_BDHV12</stp>
        <stp>912828FL9 Govt</stp>
        <stp>IDX_RATIO</stp>
        <stp>9/25/2009</stp>
        <stp>9/25/2009</stp>
        <stp>[Fixed Income  Prices 2004-2009.xlsx]TIPS!R841C80</stp>
        <tr r="CB841" s="1"/>
      </tp>
      <tp>
        <v>1.03081</v>
        <stp/>
        <stp>##V3_BDHV12</stp>
        <stp>912828DH0 Govt</stp>
        <stp>IDX_RATIO</stp>
        <stp>2/28/2006</stp>
        <stp>2/28/2006</stp>
        <stp>[Fixed Income  Prices 2004-2009.xlsx]TIPS!R295C68</stp>
        <tr r="BP295" s="1"/>
      </tp>
      <tp>
        <v>1.03864</v>
        <stp/>
        <stp>##V3_BDHV12</stp>
        <stp>912828DH0 Govt</stp>
        <stp>IDX_RATIO</stp>
        <stp>1/18/2006</stp>
        <stp>1/18/2006</stp>
        <stp>[Fixed Income  Prices 2004-2009.xlsx]TIPS!R266C68</stp>
        <tr r="BP266" s="1"/>
      </tp>
      <tp>
        <v>1.09656</v>
        <stp/>
        <stp>##V3_BDHV12</stp>
        <stp>912828EA4 Govt</stp>
        <stp>IDX_RATIO</stp>
        <stp>5/28/2008</stp>
        <stp>5/28/2008</stp>
        <stp>[Fixed Income  Prices 2004-2009.xlsx]TIPS!R752C72</stp>
        <tr r="BT752" s="1"/>
      </tp>
      <tp>
        <v>1.1682699999999999</v>
        <stp/>
        <stp>##V3_BDHV12</stp>
        <stp>912828AF7 Govt</stp>
        <stp>IDX_RATIO</stp>
        <stp>2/26/2008</stp>
        <stp>2/26/2008</stp>
        <stp>[Fixed Income  Prices 2004-2009.xlsx]TIPS!R940C44</stp>
        <tr r="AR940" s="1"/>
      </tp>
      <tp>
        <v>1.0418099999999999</v>
        <stp/>
        <stp>##V3_BDHV12</stp>
        <stp>912828GD6 Govt</stp>
        <stp>IDX_RATIO</stp>
        <stp>1/30/2008</stp>
        <stp>1/30/2008</stp>
        <stp>[Fixed Income  Prices 2004-2009.xlsx]TIPS!R279C84</stp>
        <tr r="CF279" s="1"/>
      </tp>
      <tp>
        <v>1.04741</v>
        <stp/>
        <stp>##V3_BDHV12</stp>
        <stp>912828HN3 Govt</stp>
        <stp>IDX_RATIO</stp>
        <stp>9/17/2008</stp>
        <stp>9/17/2008</stp>
        <stp>[Fixed Income  Prices 2004-2009.xlsx]TIPS!R184C92</stp>
        <tr r="CN184" s="1"/>
      </tp>
      <tp>
        <v>1.1441300000000001</v>
        <stp/>
        <stp>##V3_BDHV12</stp>
        <stp>912828BD1 Govt</stp>
        <stp>IDX_RATIO</stp>
        <stp>1/31/2008</stp>
        <stp>1/31/2008</stp>
        <stp>[Fixed Income  Prices 2004-2009.xlsx]TIPS!R922C52</stp>
        <tr r="AZ922" s="1"/>
      </tp>
      <tp>
        <v>1.10155</v>
        <stp/>
        <stp>##V3_BDHV12</stp>
        <stp>912828EA4 Govt</stp>
        <stp>IDX_RATIO</stp>
        <stp>6/18/2008</stp>
        <stp>6/18/2008</stp>
        <stp>[Fixed Income  Prices 2004-2009.xlsx]TIPS!R767C72</stp>
        <tr r="BT767" s="1"/>
      </tp>
      <tp>
        <v>1.0471299999999999</v>
        <stp/>
        <stp>##V3_BDHV12</stp>
        <stp>912828GD6 Govt</stp>
        <stp>IDX_RATIO</stp>
        <stp>2/17/2009</stp>
        <stp>2/17/2009</stp>
        <stp>[Fixed Income  Prices 2004-2009.xlsx]TIPS!R553C84</stp>
        <tr r="CF553" s="1"/>
      </tp>
      <tp>
        <v>1.0566800000000001</v>
        <stp/>
        <stp>##V3_BDHV12</stp>
        <stp>912828GD6 Govt</stp>
        <stp>IDX_RATIO</stp>
        <stp>1/27/2009</stp>
        <stp>1/27/2009</stp>
        <stp>[Fixed Income  Prices 2004-2009.xlsx]TIPS!R538C84</stp>
        <tr r="CF538" s="1"/>
      </tp>
      <tp>
        <v>1.1454200000000001</v>
        <stp/>
        <stp>##V3_BDHV12</stp>
        <stp>912828BD1 Govt</stp>
        <stp>IDX_RATIO</stp>
        <stp>3/11/2008</stp>
        <stp>3/11/2008</stp>
        <stp>[Fixed Income  Prices 2004-2009.xlsx]TIPS!R950C52</stp>
        <tr r="AZ950" s="1"/>
      </tp>
      <tp>
        <v>1.1653899999999999</v>
        <stp/>
        <stp>##V3_BDHV12</stp>
        <stp>912828AF7 Govt</stp>
        <stp>IDX_RATIO</stp>
        <stp>1/16/2008</stp>
        <stp>1/16/2008</stp>
        <stp>[Fixed Income  Prices 2004-2009.xlsx]TIPS!R911C44</stp>
        <tr r="AR911" s="1"/>
      </tp>
      <tp>
        <v>1.04318</v>
        <stp/>
        <stp>##V3_BDHV12</stp>
        <stp>912828GD6 Govt</stp>
        <stp>IDX_RATIO</stp>
        <stp>3/11/2008</stp>
        <stp>3/11/2008</stp>
        <stp>[Fixed Income  Prices 2004-2009.xlsx]TIPS!R308C84</stp>
        <tr r="CF308" s="1"/>
      </tp>
      <tp>
        <v>1.0242</v>
        <stp/>
        <stp>##V3_BDHV12</stp>
        <stp>912828HN3 Govt</stp>
        <stp>IDX_RATIO</stp>
        <stp>8/13/2009</stp>
        <stp>8/13/2009</stp>
        <stp>[Fixed Income  Prices 2004-2009.xlsx]TIPS!R420C92</stp>
        <tr r="CN420" s="1"/>
      </tp>
      <tp>
        <v>1.08246</v>
        <stp/>
        <stp>##V3_BDHV12</stp>
        <stp>912828FL9 Govt</stp>
        <stp>IDX_RATIO</stp>
        <stp>8/29/2008</stp>
        <stp>8/29/2008</stp>
        <stp>[Fixed Income  Prices 2004-2009.xlsx]TIPS!R561C80</stp>
        <tr r="CB561" s="1"/>
      </tp>
      <tp>
        <v>1.09019</v>
        <stp/>
        <stp>##V3_BDHV12</stp>
        <stp>912828EA4 Govt</stp>
        <stp>IDX_RATIO</stp>
        <stp>4/27/2009</stp>
        <stp>4/27/2009</stp>
        <stp>[Fixed Income  Prices 2004-2009.xlsx]TIPS!R990C72</stp>
        <tr r="BT990" s="1"/>
      </tp>
      <tp>
        <v>1.06674</v>
        <stp/>
        <stp>##V3_BDHV12</stp>
        <stp>912828FL9 Govt</stp>
        <stp>IDX_RATIO</stp>
        <stp>9/24/2009</stp>
        <stp>9/24/2009</stp>
        <stp>[Fixed Income  Prices 2004-2009.xlsx]TIPS!R840C80</stp>
        <tr r="CB840" s="1"/>
      </tp>
      <tp>
        <v>1.0420100000000001</v>
        <stp/>
        <stp>##V3_BDHV12</stp>
        <stp>912828GD6 Govt</stp>
        <stp>IDX_RATIO</stp>
        <stp>1/31/2008</stp>
        <stp>1/31/2008</stp>
        <stp>[Fixed Income  Prices 2004-2009.xlsx]TIPS!R280C84</stp>
        <tr r="CF280" s="1"/>
      </tp>
      <tp>
        <v>1.03837</v>
        <stp/>
        <stp>##V3_BDHV12</stp>
        <stp>912828DH0 Govt</stp>
        <stp>IDX_RATIO</stp>
        <stp>1/19/2006</stp>
        <stp>1/19/2006</stp>
        <stp>[Fixed Income  Prices 2004-2009.xlsx]TIPS!R267C68</stp>
        <tr r="BP267" s="1"/>
      </tp>
      <tp>
        <v>1.0968599999999999</v>
        <stp/>
        <stp>##V3_BDHV12</stp>
        <stp>912828EA4 Govt</stp>
        <stp>IDX_RATIO</stp>
        <stp>5/29/2008</stp>
        <stp>5/29/2008</stp>
        <stp>[Fixed Income  Prices 2004-2009.xlsx]TIPS!R753C72</stp>
        <tr r="BT753" s="1"/>
      </tp>
      <tp>
        <v>1.16825</v>
        <stp/>
        <stp>##V3_BDHV12</stp>
        <stp>912828AF7 Govt</stp>
        <stp>IDX_RATIO</stp>
        <stp>2/27/2008</stp>
        <stp>2/27/2008</stp>
        <stp>[Fixed Income  Prices 2004-2009.xlsx]TIPS!R941C44</stp>
        <tr r="AR941" s="1"/>
      </tp>
      <tp>
        <v>1.04722</v>
        <stp/>
        <stp>##V3_BDHV12</stp>
        <stp>912828HN3 Govt</stp>
        <stp>IDX_RATIO</stp>
        <stp>9/16/2008</stp>
        <stp>9/16/2008</stp>
        <stp>[Fixed Income  Prices 2004-2009.xlsx]TIPS!R183C92</stp>
        <tr r="CN183" s="1"/>
      </tp>
      <tp>
        <v>1.14392</v>
        <stp/>
        <stp>##V3_BDHV12</stp>
        <stp>912828BD1 Govt</stp>
        <stp>IDX_RATIO</stp>
        <stp>1/30/2008</stp>
        <stp>1/30/2008</stp>
        <stp>[Fixed Income  Prices 2004-2009.xlsx]TIPS!R921C52</stp>
        <tr r="AZ921" s="1"/>
      </tp>
      <tp>
        <v>1.04752</v>
        <stp/>
        <stp>##V3_BDHV12</stp>
        <stp>912828GD6 Govt</stp>
        <stp>IDX_RATIO</stp>
        <stp>2/16/2009</stp>
        <stp>2/16/2009</stp>
        <stp>[Fixed Income  Prices 2004-2009.xlsx]TIPS!R552C84</stp>
        <tr r="CF552" s="1"/>
      </tp>
      <tp>
        <v>1.0769299999999999</v>
        <stp/>
        <stp>##V3_BDHV12</stp>
        <stp>912828FB1 Govt</stp>
        <stp>IDX_RATIO</stp>
        <stp>7/27/2009</stp>
        <stp>7/27/2009</stp>
        <stp>[Fixed Income  Prices 2004-2009.xlsx]TIPS!R854C32</stp>
        <tr r="AF854" s="1"/>
      </tp>
      <tp>
        <v>1.1017699999999999</v>
        <stp/>
        <stp>##V3_BDHV12</stp>
        <stp>912828EA4 Govt</stp>
        <stp>IDX_RATIO</stp>
        <stp>6/19/2008</stp>
        <stp>6/19/2008</stp>
        <stp>[Fixed Income  Prices 2004-2009.xlsx]TIPS!R768C72</stp>
        <tr r="BT768" s="1"/>
      </tp>
      <tp>
        <v>1.14524</v>
        <stp/>
        <stp>##V3_BDHV12</stp>
        <stp>912828BD1 Govt</stp>
        <stp>IDX_RATIO</stp>
        <stp>3/10/2008</stp>
        <stp>3/10/2008</stp>
        <stp>[Fixed Income  Prices 2004-2009.xlsx]TIPS!R949C52</stp>
        <tr r="AZ949" s="1"/>
      </tp>
      <tp>
        <v>1.0573399999999999</v>
        <stp/>
        <stp>##V3_BDHV12</stp>
        <stp>912828GD6 Govt</stp>
        <stp>IDX_RATIO</stp>
        <stp>1/26/2009</stp>
        <stp>1/26/2009</stp>
        <stp>[Fixed Income  Prices 2004-2009.xlsx]TIPS!R537C84</stp>
        <tr r="CF537" s="1"/>
      </tp>
      <tp>
        <v>1.16561</v>
        <stp/>
        <stp>##V3_BDHV12</stp>
        <stp>912828AF7 Govt</stp>
        <stp>IDX_RATIO</stp>
        <stp>1/17/2008</stp>
        <stp>1/17/2008</stp>
        <stp>[Fixed Income  Prices 2004-2009.xlsx]TIPS!R912C44</stp>
        <tr r="AR912" s="1"/>
      </tp>
      <tp>
        <v>1.04301</v>
        <stp/>
        <stp>##V3_BDHV12</stp>
        <stp>912828GD6 Govt</stp>
        <stp>IDX_RATIO</stp>
        <stp>3/10/2008</stp>
        <stp>3/10/2008</stp>
        <stp>[Fixed Income  Prices 2004-2009.xlsx]TIPS!R307C84</stp>
        <tr r="CF307" s="1"/>
      </tp>
      <tp>
        <v>1.0244899999999999</v>
        <stp/>
        <stp>##V3_BDHV12</stp>
        <stp>912828HN3 Govt</stp>
        <stp>IDX_RATIO</stp>
        <stp>8/14/2009</stp>
        <stp>8/14/2009</stp>
        <stp>[Fixed Income  Prices 2004-2009.xlsx]TIPS!R421C92</stp>
        <tr r="CN421" s="1"/>
      </tp>
      <tp>
        <v>1.0668</v>
        <stp/>
        <stp>##V3_BDHV12</stp>
        <stp>912828FL9 Govt</stp>
        <stp>IDX_RATIO</stp>
        <stp>9/23/2009</stp>
        <stp>9/23/2009</stp>
        <stp>[Fixed Income  Prices 2004-2009.xlsx]TIPS!R839C80</stp>
        <tr r="CB839" s="1"/>
      </tp>
      <tp>
        <v>1.00552</v>
        <stp/>
        <stp>##V3_BDHV12</stp>
        <stp>912828FL9 Govt</stp>
        <stp>IDX_RATIO</stp>
        <stp>4/19/2007</stp>
        <stp>4/19/2007</stp>
        <stp>[Fixed Income  Prices 2004-2009.xlsx]TIPS!R205C80</stp>
        <tr r="CB205" s="1"/>
      </tp>
      <tp>
        <v>0.97655000000000003</v>
        <stp/>
        <stp>##V3_BDHV12</stp>
        <stp>912828JE1 Govt</stp>
        <stp>IDX_RATIO</stp>
        <stp>3/13/2009</stp>
        <stp>3/13/2009</stp>
        <stp>[Fixed Income  Prices 2004-2009.xlsx]TIPS!R180C96</stp>
        <tr r="CR180" s="1"/>
      </tp>
      <tp>
        <v>1.08893</v>
        <stp/>
        <stp>##V3_BDHV12</stp>
        <stp>912828EA4 Govt</stp>
        <stp>IDX_RATIO</stp>
        <stp>4/20/2009</stp>
        <stp>4/20/2009</stp>
        <stp>[Fixed Income  Prices 2004-2009.xlsx]TIPS!R985C72</stp>
        <tr r="BT985" s="1"/>
      </tp>
      <tp>
        <v>1.08172</v>
        <stp/>
        <stp>##V3_BDHV12</stp>
        <stp>912828GN4 Govt</stp>
        <stp>IDX_RATIO</stp>
        <stp>9/19/2008</stp>
        <stp>9/19/2008</stp>
        <stp>[Fixed Income  Prices 2004-2009.xlsx]TIPS!R373C40</stp>
        <tr r="AN373" s="1"/>
      </tp>
      <tp>
        <v>1.05976</v>
        <stp/>
        <stp>##V3_BDHV12</stp>
        <stp>912828DH0 Govt</stp>
        <stp>IDX_RATIO</stp>
        <stp>3/29/2007</stp>
        <stp>3/29/2007</stp>
        <stp>[Fixed Income  Prices 2004-2009.xlsx]TIPS!R577C68</stp>
        <tr r="BP577" s="1"/>
      </tp>
      <tp>
        <v>1.0463100000000001</v>
        <stp/>
        <stp>##V3_BDHV12</stp>
        <stp>912828HN3 Govt</stp>
        <stp>IDX_RATIO</stp>
        <stp>9/11/2008</stp>
        <stp>9/11/2008</stp>
        <stp>[Fixed Income  Prices 2004-2009.xlsx]TIPS!R180C92</stp>
        <tr r="CN180" s="1"/>
      </tp>
      <tp>
        <v>1.07623</v>
        <stp/>
        <stp>##V3_BDHV12</stp>
        <stp>912828FB1 Govt</stp>
        <stp>IDX_RATIO</stp>
        <stp>7/20/2009</stp>
        <stp>7/20/2009</stp>
        <stp>[Fixed Income  Prices 2004-2009.xlsx]TIPS!R849C32</stp>
        <tr r="AF849" s="1"/>
      </tp>
      <tp>
        <v>1.0494699999999999</v>
        <stp/>
        <stp>##V3_BDHV12</stp>
        <stp>912828GD6 Govt</stp>
        <stp>IDX_RATIO</stp>
        <stp>2/11/2009</stp>
        <stp>2/11/2009</stp>
        <stp>[Fixed Income  Prices 2004-2009.xlsx]TIPS!R549C84</stp>
        <tr r="CF549" s="1"/>
      </tp>
      <tp>
        <v>1.16405</v>
        <stp/>
        <stp>##V3_BDHV12</stp>
        <stp>912828AF7 Govt</stp>
        <stp>IDX_RATIO</stp>
        <stp>1/10/2008</stp>
        <stp>1/10/2008</stp>
        <stp>[Fixed Income  Prices 2004-2009.xlsx]TIPS!R907C44</stp>
        <tr r="AR907" s="1"/>
      </tp>
      <tp>
        <v>1.0742400000000001</v>
        <stp/>
        <stp>##V3_BDHV12</stp>
        <stp>912828FB1 Govt</stp>
        <stp>IDX_RATIO</stp>
        <stp>6/30/2009</stp>
        <stp>6/30/2009</stp>
        <stp>[Fixed Income  Prices 2004-2009.xlsx]TIPS!R835C32</stp>
        <tr r="AF835" s="1"/>
      </tp>
      <tp>
        <v>1.0606599999999999</v>
        <stp/>
        <stp>##V3_BDHV12</stp>
        <stp>912828GD6 Govt</stp>
        <stp>IDX_RATIO</stp>
        <stp>1/21/2009</stp>
        <stp>1/21/2009</stp>
        <stp>[Fixed Income  Prices 2004-2009.xlsx]TIPS!R534C84</stp>
        <tr r="CF534" s="1"/>
      </tp>
      <tp>
        <v>1.14652</v>
        <stp/>
        <stp>##V3_BDHV12</stp>
        <stp>912828BD1 Govt</stp>
        <stp>IDX_RATIO</stp>
        <stp>3/17/2008</stp>
        <stp>3/17/2008</stp>
        <stp>[Fixed Income  Prices 2004-2009.xlsx]TIPS!R954C52</stp>
        <tr r="AZ954" s="1"/>
      </tp>
      <tp>
        <v>1.0441799999999999</v>
        <stp/>
        <stp>##V3_BDHV12</stp>
        <stp>912828GD6 Govt</stp>
        <stp>IDX_RATIO</stp>
        <stp>3/17/2008</stp>
        <stp>3/17/2008</stp>
        <stp>[Fixed Income  Prices 2004-2009.xlsx]TIPS!R312C84</stp>
        <tr r="CF312" s="1"/>
      </tp>
      <tp>
        <v>1.1684399999999999</v>
        <stp/>
        <stp>##V3_BDHV12</stp>
        <stp>912828AF7 Govt</stp>
        <stp>IDX_RATIO</stp>
        <stp>2/20/2008</stp>
        <stp>2/20/2008</stp>
        <stp>[Fixed Income  Prices 2004-2009.xlsx]TIPS!R936C44</stp>
        <tr r="AR936" s="1"/>
      </tp>
      <tp>
        <v>1.0668599999999999</v>
        <stp/>
        <stp>##V3_BDHV12</stp>
        <stp>912828FL9 Govt</stp>
        <stp>IDX_RATIO</stp>
        <stp>9/22/2009</stp>
        <stp>9/22/2009</stp>
        <stp>[Fixed Income  Prices 2004-2009.xlsx]TIPS!R838C80</stp>
        <tr r="CB838" s="1"/>
      </tp>
      <tp>
        <v>1.0053399999999999</v>
        <stp/>
        <stp>##V3_BDHV12</stp>
        <stp>912828FL9 Govt</stp>
        <stp>IDX_RATIO</stp>
        <stp>4/18/2007</stp>
        <stp>4/18/2007</stp>
        <stp>[Fixed Income  Prices 2004-2009.xlsx]TIPS!R204C80</stp>
        <tr r="CB204" s="1"/>
      </tp>
      <tp>
        <v>1.08911</v>
        <stp/>
        <stp>##V3_BDHV12</stp>
        <stp>912828EA4 Govt</stp>
        <stp>IDX_RATIO</stp>
        <stp>4/21/2009</stp>
        <stp>4/21/2009</stp>
        <stp>[Fixed Income  Prices 2004-2009.xlsx]TIPS!R986C72</stp>
        <tr r="BT986" s="1"/>
      </tp>
      <tp>
        <v>1.04613</v>
        <stp/>
        <stp>##V3_BDHV12</stp>
        <stp>912828HN3 Govt</stp>
        <stp>IDX_RATIO</stp>
        <stp>9/10/2008</stp>
        <stp>9/10/2008</stp>
        <stp>[Fixed Income  Prices 2004-2009.xlsx]TIPS!R179C92</stp>
        <tr r="CN179" s="1"/>
      </tp>
      <tp>
        <v>1.0815300000000001</v>
        <stp/>
        <stp>##V3_BDHV12</stp>
        <stp>912828GN4 Govt</stp>
        <stp>IDX_RATIO</stp>
        <stp>9/18/2008</stp>
        <stp>9/18/2008</stp>
        <stp>[Fixed Income  Prices 2004-2009.xlsx]TIPS!R372C40</stp>
        <tr r="AN372" s="1"/>
      </tp>
      <tp>
        <v>1.05966</v>
        <stp/>
        <stp>##V3_BDHV12</stp>
        <stp>912828DH0 Govt</stp>
        <stp>IDX_RATIO</stp>
        <stp>3/28/2007</stp>
        <stp>3/28/2007</stp>
        <stp>[Fixed Income  Prices 2004-2009.xlsx]TIPS!R576C68</stp>
        <tr r="BP576" s="1"/>
      </tp>
      <tp>
        <v>1.04986</v>
        <stp/>
        <stp>##V3_BDHV12</stp>
        <stp>912828GD6 Govt</stp>
        <stp>IDX_RATIO</stp>
        <stp>2/10/2009</stp>
        <stp>2/10/2009</stp>
        <stp>[Fixed Income  Prices 2004-2009.xlsx]TIPS!R548C84</stp>
        <tr r="CF548" s="1"/>
      </tp>
      <tp>
        <v>1.17378</v>
        <stp/>
        <stp>##V3_BDHV12</stp>
        <stp>912828AF7 Govt</stp>
        <stp>IDX_RATIO</stp>
        <stp>3/31/2008</stp>
        <stp>3/31/2008</stp>
        <stp>[Fixed Income  Prices 2004-2009.xlsx]TIPS!R963C44</stp>
        <tr r="AR963" s="1"/>
      </tp>
      <tp>
        <v>0.97641</v>
        <stp/>
        <stp>##V3_BDHV12</stp>
        <stp>912828JE1 Govt</stp>
        <stp>IDX_RATIO</stp>
        <stp>3/12/2009</stp>
        <stp>3/12/2009</stp>
        <stp>[Fixed Income  Prices 2004-2009.xlsx]TIPS!R179C96</stp>
        <tr r="CR179" s="1"/>
      </tp>
      <tp>
        <v>1.07633</v>
        <stp/>
        <stp>##V3_BDHV12</stp>
        <stp>912828FB1 Govt</stp>
        <stp>IDX_RATIO</stp>
        <stp>7/21/2009</stp>
        <stp>7/21/2009</stp>
        <stp>[Fixed Income  Prices 2004-2009.xlsx]TIPS!R850C32</stp>
        <tr r="AF850" s="1"/>
      </tp>
      <tp>
        <v>1.1642699999999999</v>
        <stp/>
        <stp>##V3_BDHV12</stp>
        <stp>912828AF7 Govt</stp>
        <stp>IDX_RATIO</stp>
        <stp>1/11/2008</stp>
        <stp>1/11/2008</stp>
        <stp>[Fixed Income  Prices 2004-2009.xlsx]TIPS!R908C44</stp>
        <tr r="AR908" s="1"/>
      </tp>
      <tp>
        <v>1.06132</v>
        <stp/>
        <stp>##V3_BDHV12</stp>
        <stp>912828GD6 Govt</stp>
        <stp>IDX_RATIO</stp>
        <stp>1/20/2009</stp>
        <stp>1/20/2009</stp>
        <stp>[Fixed Income  Prices 2004-2009.xlsx]TIPS!R533C84</stp>
        <tr r="CF533" s="1"/>
      </tp>
      <tp>
        <v>1.1684099999999999</v>
        <stp/>
        <stp>##V3_BDHV12</stp>
        <stp>912828AF7 Govt</stp>
        <stp>IDX_RATIO</stp>
        <stp>2/21/2008</stp>
        <stp>2/21/2008</stp>
        <stp>[Fixed Income  Prices 2004-2009.xlsx]TIPS!R937C44</stp>
        <tr r="AR937" s="1"/>
      </tp>
      <tp>
        <v>1.06775</v>
        <stp/>
        <stp>##V3_BDHV12</stp>
        <stp>912828FL9 Govt</stp>
        <stp>IDX_RATIO</stp>
        <stp>8/31/2009</stp>
        <stp>8/31/2009</stp>
        <stp>[Fixed Income  Prices 2004-2009.xlsx]TIPS!R822C80</stp>
        <tr r="CB822" s="1"/>
      </tp>
      <tp>
        <v>1.06691</v>
        <stp/>
        <stp>##V3_BDHV12</stp>
        <stp>912828FL9 Govt</stp>
        <stp>IDX_RATIO</stp>
        <stp>9/21/2009</stp>
        <stp>9/21/2009</stp>
        <stp>[Fixed Income  Prices 2004-2009.xlsx]TIPS!R837C80</stp>
        <tr r="CB837" s="1"/>
      </tp>
      <tp>
        <v>1.0892900000000001</v>
        <stp/>
        <stp>##V3_BDHV12</stp>
        <stp>912828EA4 Govt</stp>
        <stp>IDX_RATIO</stp>
        <stp>4/22/2009</stp>
        <stp>4/22/2009</stp>
        <stp>[Fixed Income  Prices 2004-2009.xlsx]TIPS!R987C72</stp>
        <tr r="BT987" s="1"/>
      </tp>
      <tp>
        <v>0.97626999999999997</v>
        <stp/>
        <stp>##V3_BDHV12</stp>
        <stp>912828JE1 Govt</stp>
        <stp>IDX_RATIO</stp>
        <stp>3/11/2009</stp>
        <stp>3/11/2009</stp>
        <stp>[Fixed Income  Prices 2004-2009.xlsx]TIPS!R178C96</stp>
        <tr r="CR178" s="1"/>
      </tp>
      <tp>
        <v>1.07643</v>
        <stp/>
        <stp>##V3_BDHV12</stp>
        <stp>912828FB1 Govt</stp>
        <stp>IDX_RATIO</stp>
        <stp>7/22/2009</stp>
        <stp>7/22/2009</stp>
        <stp>[Fixed Income  Prices 2004-2009.xlsx]TIPS!R851C32</stp>
        <tr r="AF851" s="1"/>
      </tp>
      <tp>
        <v>1.0486899999999999</v>
        <stp/>
        <stp>##V3_BDHV12</stp>
        <stp>912828GD6 Govt</stp>
        <stp>IDX_RATIO</stp>
        <stp>2/13/2009</stp>
        <stp>2/13/2009</stp>
        <stp>[Fixed Income  Prices 2004-2009.xlsx]TIPS!R551C84</stp>
        <tr r="CF551" s="1"/>
      </tp>
      <tp>
        <v>1.0593300000000001</v>
        <stp/>
        <stp>##V3_BDHV12</stp>
        <stp>912828GD6 Govt</stp>
        <stp>IDX_RATIO</stp>
        <stp>1/23/2009</stp>
        <stp>1/23/2009</stp>
        <stp>[Fixed Income  Prices 2004-2009.xlsx]TIPS!R536C84</stp>
        <tr r="CF536" s="1"/>
      </tp>
      <tp>
        <v>1.16838</v>
        <stp/>
        <stp>##V3_BDHV12</stp>
        <stp>912828AF7 Govt</stp>
        <stp>IDX_RATIO</stp>
        <stp>2/22/2008</stp>
        <stp>2/22/2008</stp>
        <stp>[Fixed Income  Prices 2004-2009.xlsx]TIPS!R938C44</stp>
        <tr r="AR938" s="1"/>
      </tp>
      <tp>
        <v>1.0253399999999999</v>
        <stp/>
        <stp>##V3_BDHV12</stp>
        <stp>912828HN3 Govt</stp>
        <stp>IDX_RATIO</stp>
        <stp>8/17/2009</stp>
        <stp>8/17/2009</stp>
        <stp>[Fixed Income  Prices 2004-2009.xlsx]TIPS!R422C92</stp>
        <tr r="CN422" s="1"/>
      </tp>
      <tp>
        <v>1.0894699999999999</v>
        <stp/>
        <stp>##V3_BDHV12</stp>
        <stp>912828EA4 Govt</stp>
        <stp>IDX_RATIO</stp>
        <stp>4/23/2009</stp>
        <stp>4/23/2009</stp>
        <stp>[Fixed Income  Prices 2004-2009.xlsx]TIPS!R988C72</stp>
        <tr r="BT988" s="1"/>
      </tp>
      <tp>
        <v>1.0422100000000001</v>
        <stp/>
        <stp>##V3_BDHV12</stp>
        <stp>912828EA4 Govt</stp>
        <stp>IDX_RATIO</stp>
        <stp>8/18/2006</stp>
        <stp>8/18/2006</stp>
        <stp>[Fixed Income  Prices 2004-2009.xlsx]TIPS!R289C72</stp>
        <tr r="BT289" s="1"/>
      </tp>
      <tp>
        <v>0.98633000000000004</v>
        <stp/>
        <stp>##V3_BDHV12</stp>
        <stp>912828JE1 Govt</stp>
        <stp>IDX_RATIO</stp>
        <stp>1/30/2009</stp>
        <stp>1/30/2009</stp>
        <stp>[Fixed Income  Prices 2004-2009.xlsx]TIPS!R150C96</stp>
        <tr r="CR150" s="1"/>
      </tp>
      <tp>
        <v>1.13496</v>
        <stp/>
        <stp>##V3_BDHV12</stp>
        <stp>9128277J5 Govt</stp>
        <stp>IDX_RATIO</stp>
        <stp>1/29/2007</stp>
        <stp>1/29/2007</stp>
        <stp>[Fixed Income  Prices 2004-2009.xlsx]TIPS!R659C36</stp>
        <tr r="AJ659" s="1"/>
      </tp>
      <tp>
        <v>1.0494600000000001</v>
        <stp/>
        <stp>##V3_BDHV12</stp>
        <stp>912828FB1 Govt</stp>
        <stp>IDX_RATIO</stp>
        <stp>9/28/2007</stp>
        <stp>9/28/2007</stp>
        <stp>[Fixed Income  Prices 2004-2009.xlsx]TIPS!R378C32</stp>
        <tr r="AF378" s="1"/>
      </tp>
      <tp>
        <v>1.0464899999999999</v>
        <stp/>
        <stp>##V3_BDHV12</stp>
        <stp>912828HN3 Govt</stp>
        <stp>IDX_RATIO</stp>
        <stp>9/12/2008</stp>
        <stp>9/12/2008</stp>
        <stp>[Fixed Income  Prices 2004-2009.xlsx]TIPS!R181C92</stp>
        <tr r="CN181" s="1"/>
      </tp>
      <tp>
        <v>0.97613000000000005</v>
        <stp/>
        <stp>##V3_BDHV12</stp>
        <stp>912828JE1 Govt</stp>
        <stp>IDX_RATIO</stp>
        <stp>3/10/2009</stp>
        <stp>3/10/2009</stp>
        <stp>[Fixed Income  Prices 2004-2009.xlsx]TIPS!R177C96</stp>
        <tr r="CR177" s="1"/>
      </tp>
      <tp>
        <v>1.13588</v>
        <stp/>
        <stp>##V3_BDHV12</stp>
        <stp>9128277J5 Govt</stp>
        <stp>IDX_RATIO</stp>
        <stp>2/19/2007</stp>
        <stp>2/19/2007</stp>
        <stp>[Fixed Income  Prices 2004-2009.xlsx]TIPS!R674C36</stp>
        <tr r="AJ674" s="1"/>
      </tp>
      <tp>
        <v>1.07653</v>
        <stp/>
        <stp>##V3_BDHV12</stp>
        <stp>912828FB1 Govt</stp>
        <stp>IDX_RATIO</stp>
        <stp>7/23/2009</stp>
        <stp>7/23/2009</stp>
        <stp>[Fixed Income  Prices 2004-2009.xlsx]TIPS!R852C32</stp>
        <tr r="AF852" s="1"/>
      </tp>
      <tp>
        <v>1.04908</v>
        <stp/>
        <stp>##V3_BDHV12</stp>
        <stp>912828GD6 Govt</stp>
        <stp>IDX_RATIO</stp>
        <stp>2/12/2009</stp>
        <stp>2/12/2009</stp>
        <stp>[Fixed Income  Prices 2004-2009.xlsx]TIPS!R550C84</stp>
        <tr r="CF550" s="1"/>
      </tp>
      <tp>
        <v>1.05999</v>
        <stp/>
        <stp>##V3_BDHV12</stp>
        <stp>912828GD6 Govt</stp>
        <stp>IDX_RATIO</stp>
        <stp>1/22/2009</stp>
        <stp>1/22/2009</stp>
        <stp>[Fixed Income  Prices 2004-2009.xlsx]TIPS!R535C84</stp>
        <tr r="CF535" s="1"/>
      </tp>
      <tp>
        <v>1.1459699999999999</v>
        <stp/>
        <stp>##V3_BDHV12</stp>
        <stp>912828BD1 Govt</stp>
        <stp>IDX_RATIO</stp>
        <stp>3/14/2008</stp>
        <stp>3/14/2008</stp>
        <stp>[Fixed Income  Prices 2004-2009.xlsx]TIPS!R953C52</stp>
        <tr r="AZ953" s="1"/>
      </tp>
      <tp>
        <v>1.0436799999999999</v>
        <stp/>
        <stp>##V3_BDHV12</stp>
        <stp>912828GD6 Govt</stp>
        <stp>IDX_RATIO</stp>
        <stp>3/14/2008</stp>
        <stp>3/14/2008</stp>
        <stp>[Fixed Income  Prices 2004-2009.xlsx]TIPS!R311C84</stp>
        <tr r="CF311" s="1"/>
      </tp>
      <tp>
        <v>1.0565100000000001</v>
        <stp/>
        <stp>##V3_BDHV12</stp>
        <stp>912828GN4 Govt</stp>
        <stp>IDX_RATIO</stp>
        <stp>8/10/2009</stp>
        <stp>8/10/2009</stp>
        <stp>[Fixed Income  Prices 2004-2009.xlsx]TIPS!R604C40</stp>
        <tr r="AN604" s="1"/>
      </tp>
      <tp>
        <v>1.02562</v>
        <stp/>
        <stp>##V3_BDHV12</stp>
        <stp>912828HN3 Govt</stp>
        <stp>IDX_RATIO</stp>
        <stp>8/18/2009</stp>
        <stp>8/18/2009</stp>
        <stp>[Fixed Income  Prices 2004-2009.xlsx]TIPS!R423C92</stp>
        <tr r="CN423" s="1"/>
      </tp>
      <tp>
        <v>1.01762</v>
        <stp/>
        <stp>##V3_BDHV12</stp>
        <stp>912828KM1 Govt</stp>
        <stp>IDX_RATIO</stp>
        <stp>9/30/2009</stp>
        <stp>9/30/2009</stp>
        <stp>[Fixed Income  Prices 2004-2009.xlsx]TIPS!R119C60</stp>
        <tr r="BH119" s="1"/>
      </tp>
      <tp>
        <v>1.0421400000000001</v>
        <stp/>
        <stp>##V3_BDHV12</stp>
        <stp>912828EA4 Govt</stp>
        <stp>IDX_RATIO</stp>
        <stp>8/17/2006</stp>
        <stp>8/17/2006</stp>
        <stp>[Fixed Income  Prices 2004-2009.xlsx]TIPS!R288C72</stp>
        <tr r="BT288" s="1"/>
      </tp>
      <tp>
        <v>1.0282800000000001</v>
        <stp/>
        <stp>##V3_BDHV12</stp>
        <stp>912828FL9 Govt</stp>
        <stp>IDX_RATIO</stp>
        <stp>7/25/2007</stp>
        <stp>7/25/2007</stp>
        <stp>[Fixed Income  Prices 2004-2009.xlsx]TIPS!R274C80</stp>
        <tr r="CB274" s="1"/>
      </tp>
      <tp>
        <v>1.08097</v>
        <stp/>
        <stp>##V3_BDHV12</stp>
        <stp>912828GN4 Govt</stp>
        <stp>IDX_RATIO</stp>
        <stp>9/15/2008</stp>
        <stp>9/15/2008</stp>
        <stp>[Fixed Income  Prices 2004-2009.xlsx]TIPS!R369C40</stp>
        <tr r="AN369" s="1"/>
      </tp>
      <tp>
        <v>1.08002</v>
        <stp/>
        <stp>##V3_BDHV12</stp>
        <stp>912828FL9 Govt</stp>
        <stp>IDX_RATIO</stp>
        <stp>8/22/2008</stp>
        <stp>8/22/2008</stp>
        <stp>[Fixed Income  Prices 2004-2009.xlsx]TIPS!R556C80</stp>
        <tr r="CB556" s="1"/>
      </tp>
      <tp>
        <v>1.0911200000000001</v>
        <stp/>
        <stp>##V3_BDHV12</stp>
        <stp>912828FB1 Govt</stp>
        <stp>IDX_RATIO</stp>
        <stp>7/31/2008</stp>
        <stp>7/31/2008</stp>
        <stp>[Fixed Income  Prices 2004-2009.xlsx]TIPS!R597C32</stp>
        <tr r="AF597" s="1"/>
      </tp>
      <tp>
        <v>1.0317099999999999</v>
        <stp/>
        <stp>##V3_BDHV12</stp>
        <stp>912828DH0 Govt</stp>
        <stp>IDX_RATIO</stp>
        <stp>2/22/2006</stp>
        <stp>2/22/2006</stp>
        <stp>[Fixed Income  Prices 2004-2009.xlsx]TIPS!R291C68</stp>
        <tr r="BP291" s="1"/>
      </tp>
      <tp>
        <v>1.04026</v>
        <stp/>
        <stp>##V3_BDHV12</stp>
        <stp>912828DH0 Govt</stp>
        <stp>IDX_RATIO</stp>
        <stp>1/12/2006</stp>
        <stp>1/12/2006</stp>
        <stp>[Fixed Income  Prices 2004-2009.xlsx]TIPS!R262C68</stp>
        <tr r="BP262" s="1"/>
      </tp>
      <tp>
        <v>1.13513</v>
        <stp/>
        <stp>##V3_BDHV12</stp>
        <stp>9128277J5 Govt</stp>
        <stp>IDX_RATIO</stp>
        <stp>1/26/2007</stp>
        <stp>1/26/2007</stp>
        <stp>[Fixed Income  Prices 2004-2009.xlsx]TIPS!R658C36</stp>
        <tr r="AJ658" s="1"/>
      </tp>
      <tp>
        <v>1.09473</v>
        <stp/>
        <stp>##V3_BDHV12</stp>
        <stp>912828EA4 Govt</stp>
        <stp>IDX_RATIO</stp>
        <stp>5/22/2008</stp>
        <stp>5/22/2008</stp>
        <stp>[Fixed Income  Prices 2004-2009.xlsx]TIPS!R748C72</stp>
        <tr r="BT748" s="1"/>
      </tp>
      <tp>
        <v>1.0658799999999999</v>
        <stp/>
        <stp>##V3_BDHV12</stp>
        <stp>912828FB1 Govt</stp>
        <stp>IDX_RATIO</stp>
        <stp>4/13/2009</stp>
        <stp>4/13/2009</stp>
        <stp>[Fixed Income  Prices 2004-2009.xlsx]TIPS!R779C32</stp>
        <tr r="AF779" s="1"/>
      </tp>
      <tp>
        <v>1.0494699999999999</v>
        <stp/>
        <stp>##V3_BDHV12</stp>
        <stp>912828FB1 Govt</stp>
        <stp>IDX_RATIO</stp>
        <stp>9/27/2007</stp>
        <stp>9/27/2007</stp>
        <stp>[Fixed Income  Prices 2004-2009.xlsx]TIPS!R377C32</stp>
        <tr r="AF377" s="1"/>
      </tp>
      <tp>
        <v>1.1356999999999999</v>
        <stp/>
        <stp>##V3_BDHV12</stp>
        <stp>9128277J5 Govt</stp>
        <stp>IDX_RATIO</stp>
        <stp>2/16/2007</stp>
        <stp>2/16/2007</stp>
        <stp>[Fixed Income  Prices 2004-2009.xlsx]TIPS!R673C36</stp>
        <tr r="AJ673" s="1"/>
      </tp>
      <tp>
        <v>1.07318</v>
        <stp/>
        <stp>##V3_BDHV12</stp>
        <stp>9128277J5 Govt</stp>
        <stp>IDX_RATIO</stp>
        <stp>3/21/2005</stp>
        <stp>3/21/2005</stp>
        <stp>[Fixed Income  Prices 2004-2009.xlsx]TIPS!R176C36</stp>
        <tr r="AJ176" s="1"/>
      </tp>
      <tp>
        <v>1.07108</v>
        <stp/>
        <stp>##V3_BDHV12</stp>
        <stp>912828EA4 Govt</stp>
        <stp>IDX_RATIO</stp>
        <stp>9/10/2007</stp>
        <stp>9/10/2007</stp>
        <stp>[Fixed Income  Prices 2004-2009.xlsx]TIPS!R565C72</stp>
        <tr r="BT565" s="1"/>
      </tp>
      <tp>
        <v>1.10022</v>
        <stp/>
        <stp>##V3_BDHV12</stp>
        <stp>912828EA4 Govt</stp>
        <stp>IDX_RATIO</stp>
        <stp>6/12/2008</stp>
        <stp>6/12/2008</stp>
        <stp>[Fixed Income  Prices 2004-2009.xlsx]TIPS!R763C72</stp>
        <tr r="BT763" s="1"/>
      </tp>
      <tp>
        <v>1.1118699999999999</v>
        <stp/>
        <stp>##V3_BDHV12</stp>
        <stp>9128277J5 Govt</stp>
        <stp>IDX_RATIO</stp>
        <stp>3/14/2006</stp>
        <stp>3/14/2006</stp>
        <stp>[Fixed Income  Prices 2004-2009.xlsx]TIPS!R430C36</stp>
        <tr r="AJ430" s="1"/>
      </tp>
      <tp>
        <v>1.05681</v>
        <stp/>
        <stp>##V3_BDHV12</stp>
        <stp>912828GN4 Govt</stp>
        <stp>IDX_RATIO</stp>
        <stp>8/11/2009</stp>
        <stp>8/11/2009</stp>
        <stp>[Fixed Income  Prices 2004-2009.xlsx]TIPS!R605C40</stp>
        <tr r="AN605" s="1"/>
      </tp>
      <tp>
        <v>1.0259</v>
        <stp/>
        <stp>##V3_BDHV12</stp>
        <stp>912828HN3 Govt</stp>
        <stp>IDX_RATIO</stp>
        <stp>8/19/2009</stp>
        <stp>8/19/2009</stp>
        <stp>[Fixed Income  Prices 2004-2009.xlsx]TIPS!R424C92</stp>
        <tr r="CN424" s="1"/>
      </tp>
      <tp>
        <v>1.0280800000000001</v>
        <stp/>
        <stp>##V3_BDHV12</stp>
        <stp>912828FL9 Govt</stp>
        <stp>IDX_RATIO</stp>
        <stp>7/24/2007</stp>
        <stp>7/24/2007</stp>
        <stp>[Fixed Income  Prices 2004-2009.xlsx]TIPS!R273C80</stp>
        <tr r="CB273" s="1"/>
      </tp>
      <tp>
        <v>1.0420700000000001</v>
        <stp/>
        <stp>##V3_BDHV12</stp>
        <stp>912828EA4 Govt</stp>
        <stp>IDX_RATIO</stp>
        <stp>8/16/2006</stp>
        <stp>8/16/2006</stp>
        <stp>[Fixed Income  Prices 2004-2009.xlsx]TIPS!R287C72</stp>
        <tr r="BT287" s="1"/>
      </tp>
      <tp>
        <v>1.09083</v>
        <stp/>
        <stp>##V3_BDHV12</stp>
        <stp>912828FB1 Govt</stp>
        <stp>IDX_RATIO</stp>
        <stp>7/30/2008</stp>
        <stp>7/30/2008</stp>
        <stp>[Fixed Income  Prices 2004-2009.xlsx]TIPS!R596C32</stp>
        <tr r="AF596" s="1"/>
      </tp>
      <tp>
        <v>1.03156</v>
        <stp/>
        <stp>##V3_BDHV12</stp>
        <stp>912828DH0 Govt</stp>
        <stp>IDX_RATIO</stp>
        <stp>2/23/2006</stp>
        <stp>2/23/2006</stp>
        <stp>[Fixed Income  Prices 2004-2009.xlsx]TIPS!R292C68</stp>
        <tr r="BP292" s="1"/>
      </tp>
      <tp>
        <v>1.0799099999999999</v>
        <stp/>
        <stp>##V3_BDHV12</stp>
        <stp>912828FB1 Govt</stp>
        <stp>IDX_RATIO</stp>
        <stp>6/20/2008</stp>
        <stp>6/20/2008</stp>
        <stp>[Fixed Income  Prices 2004-2009.xlsx]TIPS!R568C32</stp>
        <tr r="AF568" s="1"/>
      </tp>
      <tp>
        <v>1.03999</v>
        <stp/>
        <stp>##V3_BDHV12</stp>
        <stp>912828DH0 Govt</stp>
        <stp>IDX_RATIO</stp>
        <stp>1/13/2006</stp>
        <stp>1/13/2006</stp>
        <stp>[Fixed Income  Prices 2004-2009.xlsx]TIPS!R263C68</stp>
        <tr r="BP263" s="1"/>
      </tp>
      <tp>
        <v>1.09504</v>
        <stp/>
        <stp>##V3_BDHV12</stp>
        <stp>912828EA4 Govt</stp>
        <stp>IDX_RATIO</stp>
        <stp>5/23/2008</stp>
        <stp>5/23/2008</stp>
        <stp>[Fixed Income  Prices 2004-2009.xlsx]TIPS!R749C72</stp>
        <tr r="BT749" s="1"/>
      </tp>
      <tp>
        <v>1.04948</v>
        <stp/>
        <stp>##V3_BDHV12</stp>
        <stp>912828FB1 Govt</stp>
        <stp>IDX_RATIO</stp>
        <stp>9/26/2007</stp>
        <stp>9/26/2007</stp>
        <stp>[Fixed Income  Prices 2004-2009.xlsx]TIPS!R376C32</stp>
        <tr r="AF376" s="1"/>
      </tp>
      <tp>
        <v>1.1004400000000001</v>
        <stp/>
        <stp>##V3_BDHV12</stp>
        <stp>912828EA4 Govt</stp>
        <stp>IDX_RATIO</stp>
        <stp>6/13/2008</stp>
        <stp>6/13/2008</stp>
        <stp>[Fixed Income  Prices 2004-2009.xlsx]TIPS!R764C72</stp>
        <tr r="BT764" s="1"/>
      </tp>
      <tp>
        <v>1.07107</v>
        <stp/>
        <stp>##V3_BDHV12</stp>
        <stp>912828EA4 Govt</stp>
        <stp>IDX_RATIO</stp>
        <stp>9/11/2007</stp>
        <stp>9/11/2007</stp>
        <stp>[Fixed Income  Prices 2004-2009.xlsx]TIPS!R566C72</stp>
        <tr r="BT566" s="1"/>
      </tp>
      <tp>
        <v>1.1121399999999999</v>
        <stp/>
        <stp>##V3_BDHV12</stp>
        <stp>9128277J5 Govt</stp>
        <stp>IDX_RATIO</stp>
        <stp>3/15/2006</stp>
        <stp>3/15/2006</stp>
        <stp>[Fixed Income  Prices 2004-2009.xlsx]TIPS!R431C36</stp>
        <tr r="AJ431" s="1"/>
      </tp>
      <tp>
        <v>1.0570999999999999</v>
        <stp/>
        <stp>##V3_BDHV12</stp>
        <stp>912828GN4 Govt</stp>
        <stp>IDX_RATIO</stp>
        <stp>8/12/2009</stp>
        <stp>8/12/2009</stp>
        <stp>[Fixed Income  Prices 2004-2009.xlsx]TIPS!R606C40</stp>
        <tr r="AN606" s="1"/>
      </tp>
      <tp>
        <v>1.0051600000000001</v>
        <stp/>
        <stp>##V3_BDHV12</stp>
        <stp>912828FL9 Govt</stp>
        <stp>IDX_RATIO</stp>
        <stp>4/17/2007</stp>
        <stp>4/17/2007</stp>
        <stp>[Fixed Income  Prices 2004-2009.xlsx]TIPS!R203C80</stp>
        <tr r="CB203" s="1"/>
      </tp>
      <tp>
        <v>1.0286900000000001</v>
        <stp/>
        <stp>##V3_BDHV12</stp>
        <stp>912828FL9 Govt</stp>
        <stp>IDX_RATIO</stp>
        <stp>7/27/2007</stp>
        <stp>7/27/2007</stp>
        <stp>[Fixed Income  Prices 2004-2009.xlsx]TIPS!R276C80</stp>
        <tr r="CB276" s="1"/>
      </tp>
      <tp>
        <v>1.0420100000000001</v>
        <stp/>
        <stp>##V3_BDHV12</stp>
        <stp>912828EA4 Govt</stp>
        <stp>IDX_RATIO</stp>
        <stp>8/15/2006</stp>
        <stp>8/15/2006</stp>
        <stp>[Fixed Income  Prices 2004-2009.xlsx]TIPS!R286C72</stp>
        <tr r="BT286" s="1"/>
      </tp>
      <tp>
        <v>1.0320100000000001</v>
        <stp/>
        <stp>##V3_BDHV12</stp>
        <stp>912828DH0 Govt</stp>
        <stp>IDX_RATIO</stp>
        <stp>2/20/2006</stp>
        <stp>2/20/2006</stp>
        <stp>[Fixed Income  Prices 2004-2009.xlsx]TIPS!R289C68</stp>
        <tr r="BP289" s="1"/>
      </tp>
      <tp>
        <v>1.0793200000000001</v>
        <stp/>
        <stp>##V3_BDHV12</stp>
        <stp>912828FL9 Govt</stp>
        <stp>IDX_RATIO</stp>
        <stp>8/20/2008</stp>
        <stp>8/20/2008</stp>
        <stp>[Fixed Income  Prices 2004-2009.xlsx]TIPS!R554C80</stp>
        <tr r="CB554" s="1"/>
      </tp>
      <tp>
        <v>1.08134</v>
        <stp/>
        <stp>##V3_BDHV12</stp>
        <stp>912828GN4 Govt</stp>
        <stp>IDX_RATIO</stp>
        <stp>9/17/2008</stp>
        <stp>9/17/2008</stp>
        <stp>[Fixed Income  Prices 2004-2009.xlsx]TIPS!R371C40</stp>
        <tr r="AN371" s="1"/>
      </tp>
      <tp>
        <v>1.08056</v>
        <stp/>
        <stp>##V3_BDHV12</stp>
        <stp>912828FB1 Govt</stp>
        <stp>IDX_RATIO</stp>
        <stp>6/23/2008</stp>
        <stp>6/23/2008</stp>
        <stp>[Fixed Income  Prices 2004-2009.xlsx]TIPS!R569C32</stp>
        <tr r="AF569" s="1"/>
      </tp>
      <tp>
        <v>1.0407999999999999</v>
        <stp/>
        <stp>##V3_BDHV12</stp>
        <stp>912828DH0 Govt</stp>
        <stp>IDX_RATIO</stp>
        <stp>1/10/2006</stp>
        <stp>1/10/2006</stp>
        <stp>[Fixed Income  Prices 2004-2009.xlsx]TIPS!R260C68</stp>
        <tr r="BP260" s="1"/>
      </tp>
      <tp>
        <v>1.13523</v>
        <stp/>
        <stp>##V3_BDHV12</stp>
        <stp>9128277J5 Govt</stp>
        <stp>IDX_RATIO</stp>
        <stp>1/24/2007</stp>
        <stp>1/24/2007</stp>
        <stp>[Fixed Income  Prices 2004-2009.xlsx]TIPS!R656C36</stp>
        <tr r="AJ656" s="1"/>
      </tp>
      <tp>
        <v>1.09412</v>
        <stp/>
        <stp>##V3_BDHV12</stp>
        <stp>912828EA4 Govt</stp>
        <stp>IDX_RATIO</stp>
        <stp>5/20/2008</stp>
        <stp>5/20/2008</stp>
        <stp>[Fixed Income  Prices 2004-2009.xlsx]TIPS!R746C72</stp>
        <tr r="BT746" s="1"/>
      </tp>
      <tp>
        <v>1.05955</v>
        <stp/>
        <stp>##V3_BDHV12</stp>
        <stp>912828DH0 Govt</stp>
        <stp>IDX_RATIO</stp>
        <stp>3/27/2007</stp>
        <stp>3/27/2007</stp>
        <stp>[Fixed Income  Prices 2004-2009.xlsx]TIPS!R575C68</stp>
        <tr r="BP575" s="1"/>
      </tp>
      <tp>
        <v>1.04949</v>
        <stp/>
        <stp>##V3_BDHV12</stp>
        <stp>912828FB1 Govt</stp>
        <stp>IDX_RATIO</stp>
        <stp>9/25/2007</stp>
        <stp>9/25/2007</stp>
        <stp>[Fixed Income  Prices 2004-2009.xlsx]TIPS!R375C32</stp>
        <tr r="AF375" s="1"/>
      </tp>
      <tp>
        <v>1.0701100000000001</v>
        <stp/>
        <stp>##V3_BDHV12</stp>
        <stp>912828FB1 Govt</stp>
        <stp>IDX_RATIO</stp>
        <stp>5/13/2008</stp>
        <stp>5/13/2008</stp>
        <stp>[Fixed Income  Prices 2004-2009.xlsx]TIPS!R540C32</stp>
        <tr r="AF540" s="1"/>
      </tp>
      <tp>
        <v>1.089</v>
        <stp/>
        <stp>##V3_BDHV12</stp>
        <stp>912828FL9 Govt</stp>
        <stp>IDX_RATIO</stp>
        <stp>9/30/2008</stp>
        <stp>9/30/2008</stp>
        <stp>[Fixed Income  Prices 2004-2009.xlsx]TIPS!R583C80</stp>
        <tr r="CB583" s="1"/>
      </tp>
      <tp>
        <v>1.0733200000000001</v>
        <stp/>
        <stp>##V3_BDHV12</stp>
        <stp>9128277J5 Govt</stp>
        <stp>IDX_RATIO</stp>
        <stp>3/23/2005</stp>
        <stp>3/23/2005</stp>
        <stp>[Fixed Income  Prices 2004-2009.xlsx]TIPS!R178C36</stp>
        <tr r="AJ178" s="1"/>
      </tp>
      <tp>
        <v>1.13558</v>
        <stp/>
        <stp>##V3_BDHV12</stp>
        <stp>9128277J5 Govt</stp>
        <stp>IDX_RATIO</stp>
        <stp>2/14/2007</stp>
        <stp>2/14/2007</stp>
        <stp>[Fixed Income  Prices 2004-2009.xlsx]TIPS!R671C36</stp>
        <tr r="AJ671" s="1"/>
      </tp>
      <tp>
        <v>1.07107</v>
        <stp/>
        <stp>##V3_BDHV12</stp>
        <stp>912828EA4 Govt</stp>
        <stp>IDX_RATIO</stp>
        <stp>9/12/2007</stp>
        <stp>9/12/2007</stp>
        <stp>[Fixed Income  Prices 2004-2009.xlsx]TIPS!R567C72</stp>
        <tr r="BT567" s="1"/>
      </tp>
      <tp>
        <v>1.0997699999999999</v>
        <stp/>
        <stp>##V3_BDHV12</stp>
        <stp>912828EA4 Govt</stp>
        <stp>IDX_RATIO</stp>
        <stp>6/10/2008</stp>
        <stp>6/10/2008</stp>
        <stp>[Fixed Income  Prices 2004-2009.xlsx]TIPS!R761C72</stp>
        <tr r="BT761" s="1"/>
      </tp>
      <tp>
        <v>1.14689</v>
        <stp/>
        <stp>##V3_BDHV12</stp>
        <stp>912828BD1 Govt</stp>
        <stp>IDX_RATIO</stp>
        <stp>3/19/2008</stp>
        <stp>3/19/2008</stp>
        <stp>[Fixed Income  Prices 2004-2009.xlsx]TIPS!R956C52</stp>
        <tr r="AZ956" s="1"/>
      </tp>
      <tp>
        <v>1.0882400000000001</v>
        <stp/>
        <stp>##V3_BDHV12</stp>
        <stp>912828EA4 Govt</stp>
        <stp>IDX_RATIO</stp>
        <stp>4/30/2008</stp>
        <stp>4/30/2008</stp>
        <stp>[Fixed Income  Prices 2004-2009.xlsx]TIPS!R732C72</stp>
        <tr r="BT732" s="1"/>
      </tp>
      <tp>
        <v>1.11242</v>
        <stp/>
        <stp>##V3_BDHV12</stp>
        <stp>9128277J5 Govt</stp>
        <stp>IDX_RATIO</stp>
        <stp>3/16/2006</stp>
        <stp>3/16/2006</stp>
        <stp>[Fixed Income  Prices 2004-2009.xlsx]TIPS!R432C36</stp>
        <tr r="AJ432" s="1"/>
      </tp>
      <tp>
        <v>1.0445199999999999</v>
        <stp/>
        <stp>##V3_BDHV12</stp>
        <stp>912828GD6 Govt</stp>
        <stp>IDX_RATIO</stp>
        <stp>3/19/2008</stp>
        <stp>3/19/2008</stp>
        <stp>[Fixed Income  Prices 2004-2009.xlsx]TIPS!R314C84</stp>
        <tr r="CF314" s="1"/>
      </tp>
      <tp>
        <v>1.03826</v>
        <stp/>
        <stp>##V3_BDHV12</stp>
        <stp>912828DH0 Govt</stp>
        <stp>IDX_RATIO</stp>
        <stp>3/31/2006</stp>
        <stp>3/31/2006</stp>
        <stp>[Fixed Income  Prices 2004-2009.xlsx]TIPS!R318C68</stp>
        <tr r="BP318" s="1"/>
      </tp>
      <tp>
        <v>1.0573900000000001</v>
        <stp/>
        <stp>##V3_BDHV12</stp>
        <stp>912828GN4 Govt</stp>
        <stp>IDX_RATIO</stp>
        <stp>8/13/2009</stp>
        <stp>8/13/2009</stp>
        <stp>[Fixed Income  Prices 2004-2009.xlsx]TIPS!R607C40</stp>
        <tr r="AN607" s="1"/>
      </tp>
      <tp>
        <v>1.00498</v>
        <stp/>
        <stp>##V3_BDHV12</stp>
        <stp>912828FL9 Govt</stp>
        <stp>IDX_RATIO</stp>
        <stp>4/16/2007</stp>
        <stp>4/16/2007</stp>
        <stp>[Fixed Income  Prices 2004-2009.xlsx]TIPS!R202C80</stp>
        <tr r="CB202" s="1"/>
      </tp>
      <tp>
        <v>1.1134200000000001</v>
        <stp/>
        <stp>##V3_BDHV12</stp>
        <stp>9128277J5 Govt</stp>
        <stp>IDX_RATIO</stp>
        <stp>1/30/2006</stp>
        <stp>1/30/2006</stp>
        <stp>[Fixed Income  Prices 2004-2009.xlsx]TIPS!R399C36</stp>
        <tr r="AJ399" s="1"/>
      </tp>
      <tp>
        <v>1.0284899999999999</v>
        <stp/>
        <stp>##V3_BDHV12</stp>
        <stp>912828FL9 Govt</stp>
        <stp>IDX_RATIO</stp>
        <stp>7/26/2007</stp>
        <stp>7/26/2007</stp>
        <stp>[Fixed Income  Prices 2004-2009.xlsx]TIPS!R275C80</stp>
        <tr r="CB275" s="1"/>
      </tp>
      <tp>
        <v>1.0419400000000001</v>
        <stp/>
        <stp>##V3_BDHV12</stp>
        <stp>912828EA4 Govt</stp>
        <stp>IDX_RATIO</stp>
        <stp>8/14/2006</stp>
        <stp>8/14/2006</stp>
        <stp>[Fixed Income  Prices 2004-2009.xlsx]TIPS!R285C72</stp>
        <tr r="BT285" s="1"/>
      </tp>
      <tp>
        <v>1.0796699999999999</v>
        <stp/>
        <stp>##V3_BDHV12</stp>
        <stp>912828FL9 Govt</stp>
        <stp>IDX_RATIO</stp>
        <stp>8/21/2008</stp>
        <stp>8/21/2008</stp>
        <stp>[Fixed Income  Prices 2004-2009.xlsx]TIPS!R555C80</stp>
        <tr r="CB555" s="1"/>
      </tp>
      <tp>
        <v>1.0811599999999999</v>
        <stp/>
        <stp>##V3_BDHV12</stp>
        <stp>912828GN4 Govt</stp>
        <stp>IDX_RATIO</stp>
        <stp>9/16/2008</stp>
        <stp>9/16/2008</stp>
        <stp>[Fixed Income  Prices 2004-2009.xlsx]TIPS!R370C40</stp>
        <tr r="AN370" s="1"/>
      </tp>
      <tp>
        <v>1.03186</v>
        <stp/>
        <stp>##V3_BDHV12</stp>
        <stp>912828DH0 Govt</stp>
        <stp>IDX_RATIO</stp>
        <stp>2/21/2006</stp>
        <stp>2/21/2006</stp>
        <stp>[Fixed Income  Prices 2004-2009.xlsx]TIPS!R290C68</stp>
        <tr r="BP290" s="1"/>
      </tp>
      <tp>
        <v>1.04053</v>
        <stp/>
        <stp>##V3_BDHV12</stp>
        <stp>912828DH0 Govt</stp>
        <stp>IDX_RATIO</stp>
        <stp>1/11/2006</stp>
        <stp>1/11/2006</stp>
        <stp>[Fixed Income  Prices 2004-2009.xlsx]TIPS!R261C68</stp>
        <tr r="BP261" s="1"/>
      </tp>
      <tp>
        <v>1.1351800000000001</v>
        <stp/>
        <stp>##V3_BDHV12</stp>
        <stp>9128277J5 Govt</stp>
        <stp>IDX_RATIO</stp>
        <stp>1/25/2007</stp>
        <stp>1/25/2007</stp>
        <stp>[Fixed Income  Prices 2004-2009.xlsx]TIPS!R657C36</stp>
        <tr r="AJ657" s="1"/>
      </tp>
      <tp>
        <v>1.06535</v>
        <stp/>
        <stp>##V3_BDHV12</stp>
        <stp>912828FB1 Govt</stp>
        <stp>IDX_RATIO</stp>
        <stp>4/10/2009</stp>
        <stp>4/10/2009</stp>
        <stp>[Fixed Income  Prices 2004-2009.xlsx]TIPS!R778C32</stp>
        <tr r="AF778" s="1"/>
      </tp>
      <tp>
        <v>1.09443</v>
        <stp/>
        <stp>##V3_BDHV12</stp>
        <stp>912828EA4 Govt</stp>
        <stp>IDX_RATIO</stp>
        <stp>5/21/2008</stp>
        <stp>5/21/2008</stp>
        <stp>[Fixed Income  Prices 2004-2009.xlsx]TIPS!R747C72</stp>
        <tr r="BT747" s="1"/>
      </tp>
      <tp>
        <v>1.05945</v>
        <stp/>
        <stp>##V3_BDHV12</stp>
        <stp>912828DH0 Govt</stp>
        <stp>IDX_RATIO</stp>
        <stp>3/26/2007</stp>
        <stp>3/26/2007</stp>
        <stp>[Fixed Income  Prices 2004-2009.xlsx]TIPS!R574C68</stp>
        <tr r="BP574" s="1"/>
      </tp>
      <tp>
        <v>1.0495000000000001</v>
        <stp/>
        <stp>##V3_BDHV12</stp>
        <stp>912828FB1 Govt</stp>
        <stp>IDX_RATIO</stp>
        <stp>9/24/2007</stp>
        <stp>9/24/2007</stp>
        <stp>[Fixed Income  Prices 2004-2009.xlsx]TIPS!R374C32</stp>
        <tr r="AF374" s="1"/>
      </tp>
      <tp>
        <v>1.07325</v>
        <stp/>
        <stp>##V3_BDHV12</stp>
        <stp>9128277J5 Govt</stp>
        <stp>IDX_RATIO</stp>
        <stp>3/22/2005</stp>
        <stp>3/22/2005</stp>
        <stp>[Fixed Income  Prices 2004-2009.xlsx]TIPS!R177C36</stp>
        <tr r="AJ177" s="1"/>
      </tp>
      <tp>
        <v>1.13564</v>
        <stp/>
        <stp>##V3_BDHV12</stp>
        <stp>9128277J5 Govt</stp>
        <stp>IDX_RATIO</stp>
        <stp>2/15/2007</stp>
        <stp>2/15/2007</stp>
        <stp>[Fixed Income  Prices 2004-2009.xlsx]TIPS!R672C36</stp>
        <tr r="AJ672" s="1"/>
      </tp>
      <tp>
        <v>1.0710599999999999</v>
        <stp/>
        <stp>##V3_BDHV12</stp>
        <stp>912828EA4 Govt</stp>
        <stp>IDX_RATIO</stp>
        <stp>9/13/2007</stp>
        <stp>9/13/2007</stp>
        <stp>[Fixed Income  Prices 2004-2009.xlsx]TIPS!R568C72</stp>
        <tr r="BT568" s="1"/>
      </tp>
      <tp>
        <v>1.09999</v>
        <stp/>
        <stp>##V3_BDHV12</stp>
        <stp>912828EA4 Govt</stp>
        <stp>IDX_RATIO</stp>
        <stp>6/11/2008</stp>
        <stp>6/11/2008</stp>
        <stp>[Fixed Income  Prices 2004-2009.xlsx]TIPS!R762C72</stp>
        <tr r="BT762" s="1"/>
      </tp>
      <tp>
        <v>1.1467000000000001</v>
        <stp/>
        <stp>##V3_BDHV12</stp>
        <stp>912828BD1 Govt</stp>
        <stp>IDX_RATIO</stp>
        <stp>3/18/2008</stp>
        <stp>3/18/2008</stp>
        <stp>[Fixed Income  Prices 2004-2009.xlsx]TIPS!R955C52</stp>
        <tr r="AZ955" s="1"/>
      </tp>
      <tp>
        <v>1.06982</v>
        <stp/>
        <stp>##V3_BDHV12</stp>
        <stp>912828FB1 Govt</stp>
        <stp>IDX_RATIO</stp>
        <stp>5/12/2008</stp>
        <stp>5/12/2008</stp>
        <stp>[Fixed Income  Prices 2004-2009.xlsx]TIPS!R539C32</stp>
        <tr r="AF539" s="1"/>
      </tp>
      <tp>
        <v>1.11269</v>
        <stp/>
        <stp>##V3_BDHV12</stp>
        <stp>9128277J5 Govt</stp>
        <stp>IDX_RATIO</stp>
        <stp>3/17/2006</stp>
        <stp>3/17/2006</stp>
        <stp>[Fixed Income  Prices 2004-2009.xlsx]TIPS!R433C36</stp>
        <tr r="AJ433" s="1"/>
      </tp>
      <tp>
        <v>1.0443500000000001</v>
        <stp/>
        <stp>##V3_BDHV12</stp>
        <stp>912828GD6 Govt</stp>
        <stp>IDX_RATIO</stp>
        <stp>3/18/2008</stp>
        <stp>3/18/2008</stp>
        <stp>[Fixed Income  Prices 2004-2009.xlsx]TIPS!R313C84</stp>
        <tr r="CF313" s="1"/>
      </tp>
      <tp>
        <v>1.0380100000000001</v>
        <stp/>
        <stp>##V3_BDHV12</stp>
        <stp>912828DH0 Govt</stp>
        <stp>IDX_RATIO</stp>
        <stp>3/30/2006</stp>
        <stp>3/30/2006</stp>
        <stp>[Fixed Income  Prices 2004-2009.xlsx]TIPS!R317C68</stp>
        <tr r="BP317" s="1"/>
      </tp>
      <tp>
        <v>1.05768</v>
        <stp/>
        <stp>##V3_BDHV12</stp>
        <stp>912828GN4 Govt</stp>
        <stp>IDX_RATIO</stp>
        <stp>8/14/2009</stp>
        <stp>8/14/2009</stp>
        <stp>[Fixed Income  Prices 2004-2009.xlsx]TIPS!R608C40</stp>
        <tr r="AN608" s="1"/>
      </tp>
      <tp>
        <v>1.0903700000000001</v>
        <stp/>
        <stp>##V3_BDHV12</stp>
        <stp>912828EA4 Govt</stp>
        <stp>IDX_RATIO</stp>
        <stp>4/28/2009</stp>
        <stp>4/28/2009</stp>
        <stp>[Fixed Income  Prices 2004-2009.xlsx]TIPS!R991C72</stp>
        <tr r="BT991" s="1"/>
      </tp>
      <tp>
        <v>1.0734699999999999</v>
        <stp/>
        <stp>##V3_BDHV12</stp>
        <stp>9128277J5 Govt</stp>
        <stp>IDX_RATIO</stp>
        <stp>3/25/2005</stp>
        <stp>3/25/2005</stp>
        <stp>[Fixed Income  Prices 2004-2009.xlsx]TIPS!R180C36</stp>
        <tr r="AJ180" s="1"/>
      </tp>
      <tp>
        <v>1.0665899999999999</v>
        <stp/>
        <stp>##V3_BDHV12</stp>
        <stp>912828FB1 Govt</stp>
        <stp>IDX_RATIO</stp>
        <stp>4/17/2009</stp>
        <stp>4/17/2009</stp>
        <stp>[Fixed Income  Prices 2004-2009.xlsx]TIPS!R783C32</stp>
        <tr r="AF783" s="1"/>
      </tp>
      <tp>
        <v>1.0802100000000001</v>
        <stp/>
        <stp>##V3_BDHV12</stp>
        <stp>912828GN4 Govt</stp>
        <stp>IDX_RATIO</stp>
        <stp>9/11/2008</stp>
        <stp>9/11/2008</stp>
        <stp>[Fixed Income  Prices 2004-2009.xlsx]TIPS!R367C40</stp>
        <tr r="AN367" s="1"/>
      </tp>
      <tp>
        <v>1.08141</v>
        <stp/>
        <stp>##V3_BDHV12</stp>
        <stp>912828FL9 Govt</stp>
        <stp>IDX_RATIO</stp>
        <stp>8/26/2008</stp>
        <stp>8/26/2008</stp>
        <stp>[Fixed Income  Prices 2004-2009.xlsx]TIPS!R558C80</stp>
        <tr r="CB558" s="1"/>
      </tp>
      <tp>
        <v>1.16822</v>
        <stp/>
        <stp>##V3_BDHV12</stp>
        <stp>912828AF7 Govt</stp>
        <stp>IDX_RATIO</stp>
        <stp>2/28/2008</stp>
        <stp>2/28/2008</stp>
        <stp>[Fixed Income  Prices 2004-2009.xlsx]TIPS!R942C44</stp>
        <tr r="AR942" s="1"/>
      </tp>
      <tp>
        <v>1.09595</v>
        <stp/>
        <stp>##V3_BDHV12</stp>
        <stp>912828EA4 Govt</stp>
        <stp>IDX_RATIO</stp>
        <stp>5/26/2008</stp>
        <stp>5/26/2008</stp>
        <stp>[Fixed Income  Prices 2004-2009.xlsx]TIPS!R750C72</stp>
        <tr r="BT750" s="1"/>
      </tp>
      <tp>
        <v>1.03918</v>
        <stp/>
        <stp>##V3_BDHV12</stp>
        <stp>912828DH0 Govt</stp>
        <stp>IDX_RATIO</stp>
        <stp>1/16/2006</stp>
        <stp>1/16/2006</stp>
        <stp>[Fixed Income  Prices 2004-2009.xlsx]TIPS!R264C68</stp>
        <tr r="BP264" s="1"/>
      </tp>
      <tp>
        <v>1.13534</v>
        <stp/>
        <stp>##V3_BDHV12</stp>
        <stp>9128277J5 Govt</stp>
        <stp>IDX_RATIO</stp>
        <stp>1/22/2007</stp>
        <stp>1/22/2007</stp>
        <stp>[Fixed Income  Prices 2004-2009.xlsx]TIPS!R654C36</stp>
        <tr r="AJ654" s="1"/>
      </tp>
      <tp>
        <v>1.081</v>
        <stp/>
        <stp>##V3_BDHV12</stp>
        <stp>912828FB1 Govt</stp>
        <stp>IDX_RATIO</stp>
        <stp>6/25/2008</stp>
        <stp>6/25/2008</stp>
        <stp>[Fixed Income  Prices 2004-2009.xlsx]TIPS!R571C32</stp>
        <tr r="AF571" s="1"/>
      </tp>
      <tp>
        <v>1.0589299999999999</v>
        <stp/>
        <stp>##V3_BDHV12</stp>
        <stp>912828DH0 Govt</stp>
        <stp>IDX_RATIO</stp>
        <stp>3/21/2007</stp>
        <stp>3/21/2007</stp>
        <stp>[Fixed Income  Prices 2004-2009.xlsx]TIPS!R571C68</stp>
        <tr r="BP571" s="1"/>
      </tp>
      <tp>
        <v>1.05535</v>
        <stp/>
        <stp>##V3_BDHV12</stp>
        <stp>912828GD6 Govt</stp>
        <stp>IDX_RATIO</stp>
        <stp>1/29/2009</stp>
        <stp>1/29/2009</stp>
        <stp>[Fixed Income  Prices 2004-2009.xlsx]TIPS!R540C84</stp>
        <tr r="CF540" s="1"/>
      </tp>
      <tp>
        <v>1.0707100000000001</v>
        <stp/>
        <stp>##V3_BDHV12</stp>
        <stp>912828FB1 Govt</stp>
        <stp>IDX_RATIO</stp>
        <stp>5/15/2008</stp>
        <stp>5/15/2008</stp>
        <stp>[Fixed Income  Prices 2004-2009.xlsx]TIPS!R542C32</stp>
        <tr r="AF542" s="1"/>
      </tp>
      <tp>
        <v>1.0477700000000001</v>
        <stp/>
        <stp>##V3_BDHV12</stp>
        <stp>912828HN3 Govt</stp>
        <stp>IDX_RATIO</stp>
        <stp>9/19/2008</stp>
        <stp>9/19/2008</stp>
        <stp>[Fixed Income  Prices 2004-2009.xlsx]TIPS!R186C92</stp>
        <tr r="CN186" s="1"/>
      </tp>
      <tp>
        <v>1.0770299999999999</v>
        <stp/>
        <stp>##V3_BDHV12</stp>
        <stp>912828FB1 Govt</stp>
        <stp>IDX_RATIO</stp>
        <stp>7/28/2009</stp>
        <stp>7/28/2009</stp>
        <stp>[Fixed Income  Prices 2004-2009.xlsx]TIPS!R855C32</stp>
        <tr r="AF855" s="1"/>
      </tp>
      <tp>
        <v>1.0463499999999999</v>
        <stp/>
        <stp>##V3_BDHV12</stp>
        <stp>912828GD6 Govt</stp>
        <stp>IDX_RATIO</stp>
        <stp>2/19/2009</stp>
        <stp>2/19/2009</stp>
        <stp>[Fixed Income  Prices 2004-2009.xlsx]TIPS!R555C84</stp>
        <tr r="CF555" s="1"/>
      </tp>
      <tp>
        <v>1.0710500000000001</v>
        <stp/>
        <stp>##V3_BDHV12</stp>
        <stp>912828EA4 Govt</stp>
        <stp>IDX_RATIO</stp>
        <stp>9/14/2007</stp>
        <stp>9/14/2007</stp>
        <stp>[Fixed Income  Prices 2004-2009.xlsx]TIPS!R569C72</stp>
        <tr r="BT569" s="1"/>
      </tp>
      <tp>
        <v>1.1011</v>
        <stp/>
        <stp>##V3_BDHV12</stp>
        <stp>912828EA4 Govt</stp>
        <stp>IDX_RATIO</stp>
        <stp>6/16/2008</stp>
        <stp>6/16/2008</stp>
        <stp>[Fixed Income  Prices 2004-2009.xlsx]TIPS!R765C72</stp>
        <tr r="BT765" s="1"/>
      </tp>
      <tp>
        <v>1.1354599999999999</v>
        <stp/>
        <stp>##V3_BDHV12</stp>
        <stp>9128277J5 Govt</stp>
        <stp>IDX_RATIO</stp>
        <stp>2/12/2007</stp>
        <stp>2/12/2007</stp>
        <stp>[Fixed Income  Prices 2004-2009.xlsx]TIPS!R669C36</stp>
        <tr r="AJ669" s="1"/>
      </tp>
      <tp>
        <v>1.1658299999999999</v>
        <stp/>
        <stp>##V3_BDHV12</stp>
        <stp>912828AF7 Govt</stp>
        <stp>IDX_RATIO</stp>
        <stp>1/18/2008</stp>
        <stp>1/18/2008</stp>
        <stp>[Fixed Income  Prices 2004-2009.xlsx]TIPS!R913C44</stp>
        <tr r="AR913" s="1"/>
      </tp>
      <tp>
        <v>1.1107800000000001</v>
        <stp/>
        <stp>##V3_BDHV12</stp>
        <stp>9128277J5 Govt</stp>
        <stp>IDX_RATIO</stp>
        <stp>3/10/2006</stp>
        <stp>3/10/2006</stp>
        <stp>[Fixed Income  Prices 2004-2009.xlsx]TIPS!R428C36</stp>
        <tr r="AJ428" s="1"/>
      </tp>
      <tp>
        <v>1.0905499999999999</v>
        <stp/>
        <stp>##V3_BDHV12</stp>
        <stp>912828EA4 Govt</stp>
        <stp>IDX_RATIO</stp>
        <stp>4/29/2009</stp>
        <stp>4/29/2009</stp>
        <stp>[Fixed Income  Prices 2004-2009.xlsx]TIPS!R992C72</stp>
        <tr r="BT992" s="1"/>
      </tp>
      <tp>
        <v>1.02728</v>
        <stp/>
        <stp>##V3_BDHV12</stp>
        <stp>912828FL9 Govt</stp>
        <stp>IDX_RATIO</stp>
        <stp>7/20/2007</stp>
        <stp>7/20/2007</stp>
        <stp>[Fixed Income  Prices 2004-2009.xlsx]TIPS!R271C80</stp>
        <tr r="CB271" s="1"/>
      </tp>
      <tp>
        <v>1.0664100000000001</v>
        <stp/>
        <stp>##V3_BDHV12</stp>
        <stp>912828FB1 Govt</stp>
        <stp>IDX_RATIO</stp>
        <stp>4/16/2009</stp>
        <stp>4/16/2009</stp>
        <stp>[Fixed Income  Prices 2004-2009.xlsx]TIPS!R782C32</stp>
        <tr r="AF782" s="1"/>
      </tp>
      <tp>
        <v>1.08002</v>
        <stp/>
        <stp>##V3_BDHV12</stp>
        <stp>912828GN4 Govt</stp>
        <stp>IDX_RATIO</stp>
        <stp>9/10/2008</stp>
        <stp>9/10/2008</stp>
        <stp>[Fixed Income  Prices 2004-2009.xlsx]TIPS!R366C40</stp>
        <tr r="AN366" s="1"/>
      </tp>
      <tp>
        <v>1.0817600000000001</v>
        <stp/>
        <stp>##V3_BDHV12</stp>
        <stp>912828FL9 Govt</stp>
        <stp>IDX_RATIO</stp>
        <stp>8/27/2008</stp>
        <stp>8/27/2008</stp>
        <stp>[Fixed Income  Prices 2004-2009.xlsx]TIPS!R559C80</stp>
        <tr r="CB559" s="1"/>
      </tp>
      <tp>
        <v>1.0309600000000001</v>
        <stp/>
        <stp>##V3_BDHV12</stp>
        <stp>912828DH0 Govt</stp>
        <stp>IDX_RATIO</stp>
        <stp>2/27/2006</stp>
        <stp>2/27/2006</stp>
        <stp>[Fixed Income  Prices 2004-2009.xlsx]TIPS!R294C68</stp>
        <tr r="BP294" s="1"/>
      </tp>
      <tp>
        <v>1.1681900000000001</v>
        <stp/>
        <stp>##V3_BDHV12</stp>
        <stp>912828AF7 Govt</stp>
        <stp>IDX_RATIO</stp>
        <stp>2/29/2008</stp>
        <stp>2/29/2008</stp>
        <stp>[Fixed Income  Prices 2004-2009.xlsx]TIPS!R943C44</stp>
        <tr r="AR943" s="1"/>
      </tp>
      <tp>
        <v>1.0962499999999999</v>
        <stp/>
        <stp>##V3_BDHV12</stp>
        <stp>912828EA4 Govt</stp>
        <stp>IDX_RATIO</stp>
        <stp>5/27/2008</stp>
        <stp>5/27/2008</stp>
        <stp>[Fixed Income  Prices 2004-2009.xlsx]TIPS!R751C72</stp>
        <tr r="BT751" s="1"/>
      </tp>
      <tp>
        <v>1.03891</v>
        <stp/>
        <stp>##V3_BDHV12</stp>
        <stp>912828DH0 Govt</stp>
        <stp>IDX_RATIO</stp>
        <stp>1/17/2006</stp>
        <stp>1/17/2006</stp>
        <stp>[Fixed Income  Prices 2004-2009.xlsx]TIPS!R265C68</stp>
        <tr r="BP265" s="1"/>
      </tp>
      <tp>
        <v>1.1352899999999999</v>
        <stp/>
        <stp>##V3_BDHV12</stp>
        <stp>9128277J5 Govt</stp>
        <stp>IDX_RATIO</stp>
        <stp>1/23/2007</stp>
        <stp>1/23/2007</stp>
        <stp>[Fixed Income  Prices 2004-2009.xlsx]TIPS!R655C36</stp>
        <tr r="AJ655" s="1"/>
      </tp>
      <tp>
        <v>1.0807800000000001</v>
        <stp/>
        <stp>##V3_BDHV12</stp>
        <stp>912828FB1 Govt</stp>
        <stp>IDX_RATIO</stp>
        <stp>6/24/2008</stp>
        <stp>6/24/2008</stp>
        <stp>[Fixed Income  Prices 2004-2009.xlsx]TIPS!R570C32</stp>
        <tr r="AF570" s="1"/>
      </tp>
      <tp>
        <v>1.0588299999999999</v>
        <stp/>
        <stp>##V3_BDHV12</stp>
        <stp>912828DH0 Govt</stp>
        <stp>IDX_RATIO</stp>
        <stp>3/20/2007</stp>
        <stp>3/20/2007</stp>
        <stp>[Fixed Income  Prices 2004-2009.xlsx]TIPS!R570C68</stp>
        <tr r="BP570" s="1"/>
      </tp>
      <tp>
        <v>1.0704100000000001</v>
        <stp/>
        <stp>##V3_BDHV12</stp>
        <stp>912828FB1 Govt</stp>
        <stp>IDX_RATIO</stp>
        <stp>5/14/2008</stp>
        <stp>5/14/2008</stp>
        <stp>[Fixed Income  Prices 2004-2009.xlsx]TIPS!R541C32</stp>
        <tr r="AF541" s="1"/>
      </tp>
      <tp>
        <v>1.04759</v>
        <stp/>
        <stp>##V3_BDHV12</stp>
        <stp>912828HN3 Govt</stp>
        <stp>IDX_RATIO</stp>
        <stp>9/18/2008</stp>
        <stp>9/18/2008</stp>
        <stp>[Fixed Income  Prices 2004-2009.xlsx]TIPS!R185C92</stp>
        <tr r="CN185" s="1"/>
      </tp>
      <tp>
        <v>1.0733900000000001</v>
        <stp/>
        <stp>##V3_BDHV12</stp>
        <stp>9128277J5 Govt</stp>
        <stp>IDX_RATIO</stp>
        <stp>3/24/2005</stp>
        <stp>3/24/2005</stp>
        <stp>[Fixed Income  Prices 2004-2009.xlsx]TIPS!R179C36</stp>
        <tr r="AJ179" s="1"/>
      </tp>
      <tp>
        <v>1.1355200000000001</v>
        <stp/>
        <stp>##V3_BDHV12</stp>
        <stp>9128277J5 Govt</stp>
        <stp>IDX_RATIO</stp>
        <stp>2/13/2007</stp>
        <stp>2/13/2007</stp>
        <stp>[Fixed Income  Prices 2004-2009.xlsx]TIPS!R670C36</stp>
        <tr r="AJ670" s="1"/>
      </tp>
      <tp>
        <v>1.04674</v>
        <stp/>
        <stp>##V3_BDHV12</stp>
        <stp>912828GD6 Govt</stp>
        <stp>IDX_RATIO</stp>
        <stp>2/18/2009</stp>
        <stp>2/18/2009</stp>
        <stp>[Fixed Income  Prices 2004-2009.xlsx]TIPS!R554C84</stp>
        <tr r="CF554" s="1"/>
      </tp>
      <tp>
        <v>1.0771299999999999</v>
        <stp/>
        <stp>##V3_BDHV12</stp>
        <stp>912828FB1 Govt</stp>
        <stp>IDX_RATIO</stp>
        <stp>7/29/2009</stp>
        <stp>7/29/2009</stp>
        <stp>[Fixed Income  Prices 2004-2009.xlsx]TIPS!R856C32</stp>
        <tr r="AF856" s="1"/>
      </tp>
      <tp>
        <v>1.1013299999999999</v>
        <stp/>
        <stp>##V3_BDHV12</stp>
        <stp>912828EA4 Govt</stp>
        <stp>IDX_RATIO</stp>
        <stp>6/17/2008</stp>
        <stp>6/17/2008</stp>
        <stp>[Fixed Income  Prices 2004-2009.xlsx]TIPS!R766C72</stp>
        <tr r="BT766" s="1"/>
      </tp>
      <tp>
        <v>1.0560099999999999</v>
        <stp/>
        <stp>##V3_BDHV12</stp>
        <stp>912828GD6 Govt</stp>
        <stp>IDX_RATIO</stp>
        <stp>1/28/2009</stp>
        <stp>1/28/2009</stp>
        <stp>[Fixed Income  Prices 2004-2009.xlsx]TIPS!R539C84</stp>
        <tr r="CF539" s="1"/>
      </tp>
      <tp>
        <v>1.11313</v>
        <stp/>
        <stp>##V3_BDHV12</stp>
        <stp>9128277J5 Govt</stp>
        <stp>IDX_RATIO</stp>
        <stp>1/31/2006</stp>
        <stp>1/31/2006</stp>
        <stp>[Fixed Income  Prices 2004-2009.xlsx]TIPS!R400C36</stp>
        <tr r="AJ400" s="1"/>
      </tp>
      <tp>
        <v>1.00444</v>
        <stp/>
        <stp>##V3_BDHV12</stp>
        <stp>912828FL9 Govt</stp>
        <stp>IDX_RATIO</stp>
        <stp>4/13/2007</stp>
        <stp>4/13/2007</stp>
        <stp>[Fixed Income  Prices 2004-2009.xlsx]TIPS!R201C80</stp>
        <tr r="CB201" s="1"/>
      </tp>
      <tp>
        <v>1.0417399999999999</v>
        <stp/>
        <stp>##V3_BDHV12</stp>
        <stp>912828EA4 Govt</stp>
        <stp>IDX_RATIO</stp>
        <stp>8/11/2006</stp>
        <stp>8/11/2006</stp>
        <stp>[Fixed Income  Prices 2004-2009.xlsx]TIPS!R284C72</stp>
        <tr r="BT284" s="1"/>
      </tp>
      <tp>
        <v>1.0278799999999999</v>
        <stp/>
        <stp>##V3_BDHV12</stp>
        <stp>912828FL9 Govt</stp>
        <stp>IDX_RATIO</stp>
        <stp>7/23/2007</stp>
        <stp>7/23/2007</stp>
        <stp>[Fixed Income  Prices 2004-2009.xlsx]TIPS!R272C80</stp>
        <tr r="CB272" s="1"/>
      </tp>
      <tp>
        <v>0.97736999999999996</v>
        <stp/>
        <stp>##V3_BDHV12</stp>
        <stp>912828JE1 Govt</stp>
        <stp>IDX_RATIO</stp>
        <stp>3/19/2009</stp>
        <stp>3/19/2009</stp>
        <stp>[Fixed Income  Prices 2004-2009.xlsx]TIPS!R184C96</stp>
        <tr r="CR184" s="1"/>
      </tp>
      <tp>
        <v>1.06646</v>
        <stp/>
        <stp>##V3_BDHV12</stp>
        <stp>912828FL9 Govt</stp>
        <stp>IDX_RATIO</stp>
        <stp>9/29/2009</stp>
        <stp>9/29/2009</stp>
        <stp>[Fixed Income  Prices 2004-2009.xlsx]TIPS!R843C80</stp>
        <tr r="CB843" s="1"/>
      </tp>
      <tp>
        <v>1.06623</v>
        <stp/>
        <stp>##V3_BDHV12</stp>
        <stp>912828FB1 Govt</stp>
        <stp>IDX_RATIO</stp>
        <stp>4/15/2009</stp>
        <stp>4/15/2009</stp>
        <stp>[Fixed Income  Prices 2004-2009.xlsx]TIPS!R781C32</stp>
        <tr r="AF781" s="1"/>
      </tp>
      <tp>
        <v>1.0314099999999999</v>
        <stp/>
        <stp>##V3_BDHV12</stp>
        <stp>912828DH0 Govt</stp>
        <stp>IDX_RATIO</stp>
        <stp>2/24/2006</stp>
        <stp>2/24/2006</stp>
        <stp>[Fixed Income  Prices 2004-2009.xlsx]TIPS!R293C68</stp>
        <tr r="BP293" s="1"/>
      </tp>
      <tp>
        <v>1.0814300000000001</v>
        <stp/>
        <stp>##V3_BDHV12</stp>
        <stp>912828FB1 Govt</stp>
        <stp>IDX_RATIO</stp>
        <stp>6/27/2008</stp>
        <stp>6/27/2008</stp>
        <stp>[Fixed Income  Prices 2004-2009.xlsx]TIPS!R573C32</stp>
        <tr r="AF573" s="1"/>
      </tp>
      <tp>
        <v>1.05914</v>
        <stp/>
        <stp>##V3_BDHV12</stp>
        <stp>912828DH0 Govt</stp>
        <stp>IDX_RATIO</stp>
        <stp>3/23/2007</stp>
        <stp>3/23/2007</stp>
        <stp>[Fixed Income  Prices 2004-2009.xlsx]TIPS!R573C68</stp>
        <tr r="BP573" s="1"/>
      </tp>
      <tp>
        <v>1.04952</v>
        <stp/>
        <stp>##V3_BDHV12</stp>
        <stp>912828FB1 Govt</stp>
        <stp>IDX_RATIO</stp>
        <stp>9/21/2007</stp>
        <stp>9/21/2007</stp>
        <stp>[Fixed Income  Prices 2004-2009.xlsx]TIPS!R373C32</stp>
        <tr r="AF373" s="1"/>
      </tp>
      <tp>
        <v>1.0496399999999999</v>
        <stp/>
        <stp>##V3_BDHV12</stp>
        <stp>912828FB1 Govt</stp>
        <stp>IDX_RATIO</stp>
        <stp>8/31/2007</stp>
        <stp>8/31/2007</stp>
        <stp>[Fixed Income  Prices 2004-2009.xlsx]TIPS!R358C32</stp>
        <tr r="AF358" s="1"/>
      </tp>
      <tp>
        <v>1.0039100000000001</v>
        <stp/>
        <stp>##V3_BDHV12</stp>
        <stp>912828FL9 Govt</stp>
        <stp>IDX_RATIO</stp>
        <stp>4/10/2007</stp>
        <stp>4/10/2007</stp>
        <stp>[Fixed Income  Prices 2004-2009.xlsx]TIPS!R198C80</stp>
        <tr r="CB198" s="1"/>
      </tp>
      <tp>
        <v>1.0065200000000001</v>
        <stp/>
        <stp>##V3_BDHV12</stp>
        <stp>912810FR4 Govt</stp>
        <stp>IDX_RATIO</stp>
        <stp>11/18/2004</stp>
        <stp>11/18/2004</stp>
        <stp>[Fixed Income  Prices 2004-2009.xlsx]TIPS!R86C108</stp>
        <tr r="DD86" s="1"/>
      </tp>
      <tp>
        <v>1.0585599999999999</v>
        <stp/>
        <stp>##V3_BDHV12</stp>
        <stp>912828GN4 Govt</stp>
        <stp>IDX_RATIO</stp>
        <stp>8/17/2009</stp>
        <stp>8/17/2009</stp>
        <stp>[Fixed Income  Prices 2004-2009.xlsx]TIPS!R609C40</stp>
        <tr r="AN609" s="1"/>
      </tp>
      <tp>
        <v>1.00427</v>
        <stp/>
        <stp>##V3_BDHV12</stp>
        <stp>912828FL9 Govt</stp>
        <stp>IDX_RATIO</stp>
        <stp>4/12/2007</stp>
        <stp>4/12/2007</stp>
        <stp>[Fixed Income  Prices 2004-2009.xlsx]TIPS!R200C80</stp>
        <tr r="CB200" s="1"/>
      </tp>
      <tp>
        <v>0.97723000000000004</v>
        <stp/>
        <stp>##V3_BDHV12</stp>
        <stp>912828JE1 Govt</stp>
        <stp>IDX_RATIO</stp>
        <stp>3/18/2009</stp>
        <stp>3/18/2009</stp>
        <stp>[Fixed Income  Prices 2004-2009.xlsx]TIPS!R183C96</stp>
        <tr r="CR183" s="1"/>
      </tp>
      <tp>
        <v>1.0416799999999999</v>
        <stp/>
        <stp>##V3_BDHV12</stp>
        <stp>912828EA4 Govt</stp>
        <stp>IDX_RATIO</stp>
        <stp>8/10/2006</stp>
        <stp>8/10/2006</stp>
        <stp>[Fixed Income  Prices 2004-2009.xlsx]TIPS!R283C72</stp>
        <tr r="BT283" s="1"/>
      </tp>
      <tp>
        <v>1.0804</v>
        <stp/>
        <stp>##V3_BDHV12</stp>
        <stp>912828GN4 Govt</stp>
        <stp>IDX_RATIO</stp>
        <stp>9/12/2008</stp>
        <stp>9/12/2008</stp>
        <stp>[Fixed Income  Prices 2004-2009.xlsx]TIPS!R368C40</stp>
        <tr r="AN368" s="1"/>
      </tp>
      <tp>
        <v>1.0665199999999999</v>
        <stp/>
        <stp>##V3_BDHV12</stp>
        <stp>912828FL9 Govt</stp>
        <stp>IDX_RATIO</stp>
        <stp>9/28/2009</stp>
        <stp>9/28/2009</stp>
        <stp>[Fixed Income  Prices 2004-2009.xlsx]TIPS!R842C80</stp>
        <tr r="CB842" s="1"/>
      </tp>
      <tp>
        <v>1.06606</v>
        <stp/>
        <stp>##V3_BDHV12</stp>
        <stp>912828FB1 Govt</stp>
        <stp>IDX_RATIO</stp>
        <stp>4/14/2009</stp>
        <stp>4/14/2009</stp>
        <stp>[Fixed Income  Prices 2004-2009.xlsx]TIPS!R780C32</stp>
        <tr r="AF780" s="1"/>
      </tp>
      <tp>
        <v>1.0810599999999999</v>
        <stp/>
        <stp>##V3_BDHV12</stp>
        <stp>912828FL9 Govt</stp>
        <stp>IDX_RATIO</stp>
        <stp>8/25/2008</stp>
        <stp>8/25/2008</stp>
        <stp>[Fixed Income  Prices 2004-2009.xlsx]TIPS!R557C80</stp>
        <tr r="CB557" s="1"/>
      </tp>
      <tp>
        <v>1.0812200000000001</v>
        <stp/>
        <stp>##V3_BDHV12</stp>
        <stp>912828FB1 Govt</stp>
        <stp>IDX_RATIO</stp>
        <stp>6/26/2008</stp>
        <stp>6/26/2008</stp>
        <stp>[Fixed Income  Prices 2004-2009.xlsx]TIPS!R572C32</stp>
        <tr r="AF572" s="1"/>
      </tp>
      <tp>
        <v>1.0590299999999999</v>
        <stp/>
        <stp>##V3_BDHV12</stp>
        <stp>912828DH0 Govt</stp>
        <stp>IDX_RATIO</stp>
        <stp>3/22/2007</stp>
        <stp>3/22/2007</stp>
        <stp>[Fixed Income  Prices 2004-2009.xlsx]TIPS!R572C68</stp>
        <tr r="BP572" s="1"/>
      </tp>
      <tp>
        <v>1.0495300000000001</v>
        <stp/>
        <stp>##V3_BDHV12</stp>
        <stp>912828FB1 Govt</stp>
        <stp>IDX_RATIO</stp>
        <stp>9/20/2007</stp>
        <stp>9/20/2007</stp>
        <stp>[Fixed Income  Prices 2004-2009.xlsx]TIPS!R372C32</stp>
        <tr r="AF372" s="1"/>
      </tp>
      <tp>
        <v>1.07101</v>
        <stp/>
        <stp>##V3_BDHV12</stp>
        <stp>912828FB1 Govt</stp>
        <stp>IDX_RATIO</stp>
        <stp>5/16/2008</stp>
        <stp>5/16/2008</stp>
        <stp>[Fixed Income  Prices 2004-2009.xlsx]TIPS!R543C32</stp>
        <tr r="AF543" s="1"/>
      </tp>
      <tp>
        <v>1.0710200000000001</v>
        <stp/>
        <stp>##V3_BDHV12</stp>
        <stp>912828EA4 Govt</stp>
        <stp>IDX_RATIO</stp>
        <stp>9/17/2007</stp>
        <stp>9/17/2007</stp>
        <stp>[Fixed Income  Prices 2004-2009.xlsx]TIPS!R570C72</stp>
        <tr r="BT570" s="1"/>
      </tp>
      <tp>
        <v>1.0040899999999999</v>
        <stp/>
        <stp>##V3_BDHV12</stp>
        <stp>912828FL9 Govt</stp>
        <stp>IDX_RATIO</stp>
        <stp>4/11/2007</stp>
        <stp>4/11/2007</stp>
        <stp>[Fixed Income  Prices 2004-2009.xlsx]TIPS!R199C80</stp>
        <tr r="CB199" s="1"/>
      </tp>
      <tp>
        <v>1.0495700000000001</v>
        <stp/>
        <stp>##V3_BDHV12</stp>
        <stp>912828FB1 Govt</stp>
        <stp>IDX_RATIO</stp>
        <stp>8/30/2007</stp>
        <stp>8/30/2007</stp>
        <stp>[Fixed Income  Prices 2004-2009.xlsx]TIPS!R357C32</stp>
        <tr r="AF357" s="1"/>
      </tp>
      <tp>
        <v>1.1115999999999999</v>
        <stp/>
        <stp>##V3_BDHV12</stp>
        <stp>9128277J5 Govt</stp>
        <stp>IDX_RATIO</stp>
        <stp>3/13/2006</stp>
        <stp>3/13/2006</stp>
        <stp>[Fixed Income  Prices 2004-2009.xlsx]TIPS!R429C36</stp>
        <tr r="AJ429" s="1"/>
      </tp>
      <tp>
        <v>1.2359100000000001</v>
        <stp/>
        <stp>##V3_BDHV12</stp>
        <stp>9128275W8 Govt</stp>
        <stp>IDX_RATIO</stp>
        <stp>11/2/2007</stp>
        <stp>11/2/2007</stp>
        <stp>[Fixed Income  Prices 2004-2009.xlsx]TIPS!R858C20</stp>
        <tr r="T858" s="1"/>
      </tp>
      <tp>
        <v>1.2379199999999999</v>
        <stp/>
        <stp>##V3_BDHV12</stp>
        <stp>9128275W8 Govt</stp>
        <stp>IDX_RATIO</stp>
        <stp>10/3/2007</stp>
        <stp>10/3/2007</stp>
        <stp>[Fixed Income  Prices 2004-2009.xlsx]TIPS!R836C20</stp>
        <tr r="T836" s="1"/>
      </tp>
      <tp>
        <v>1.1288199999999999</v>
        <stp/>
        <stp>##V3_BDHV12</stp>
        <stp>912828BW9 Govt</stp>
        <stp>IDX_RATIO</stp>
        <stp>12/7/2007</stp>
        <stp>12/7/2007</stp>
        <stp>[Fixed Income  Prices 2004-2009.xlsx]TIPS!R883C56</stp>
        <tr r="BD883" s="1"/>
      </tp>
      <tp>
        <v>1.06036</v>
        <stp/>
        <stp>##V3_BDHV12</stp>
        <stp>912828GX2 Govt</stp>
        <stp>IDX_RATIO</stp>
        <stp>10/8/2008</stp>
        <stp>10/8/2008</stp>
        <stp>[Fixed Income  Prices 2004-2009.xlsx]TIPS!R329C88</stp>
        <tr r="CJ329" s="1"/>
      </tp>
      <tp>
        <v>1.1270500000000001</v>
        <stp/>
        <stp>##V3_BDHV12</stp>
        <stp>912828BW9 Govt</stp>
        <stp>IDX_RATIO</stp>
        <stp>10/5/2007</stp>
        <stp>10/5/2007</stp>
        <stp>[Fixed Income  Prices 2004-2009.xlsx]TIPS!R838C56</stp>
        <tr r="BD838" s="1"/>
      </tp>
      <tp>
        <v>1.238</v>
        <stp/>
        <stp>##V3_BDHV12</stp>
        <stp>9128275W8 Govt</stp>
        <stp>IDX_RATIO</stp>
        <stp>10/2/2007</stp>
        <stp>10/2/2007</stp>
        <stp>[Fixed Income  Prices 2004-2009.xlsx]TIPS!R835C20</stp>
        <tr r="T835" s="1"/>
      </tp>
      <tp>
        <v>1.1287400000000001</v>
        <stp/>
        <stp>##V3_BDHV12</stp>
        <stp>912828BW9 Govt</stp>
        <stp>IDX_RATIO</stp>
        <stp>12/6/2007</stp>
        <stp>12/6/2007</stp>
        <stp>[Fixed Income  Prices 2004-2009.xlsx]TIPS!R882C56</stp>
        <tr r="BD882" s="1"/>
      </tp>
      <tp>
        <v>1.1256599999999999</v>
        <stp/>
        <stp>##V3_BDHV12</stp>
        <stp>912828BW9 Govt</stp>
        <stp>IDX_RATIO</stp>
        <stp>11/5/2007</stp>
        <stp>11/5/2007</stp>
        <stp>[Fixed Income  Prices 2004-2009.xlsx]TIPS!R859C56</stp>
        <tr r="BD859" s="1"/>
      </tp>
      <tp>
        <v>1.1271200000000001</v>
        <stp/>
        <stp>##V3_BDHV12</stp>
        <stp>912828BW9 Govt</stp>
        <stp>IDX_RATIO</stp>
        <stp>10/4/2007</stp>
        <stp>10/4/2007</stp>
        <stp>[Fixed Income  Prices 2004-2009.xlsx]TIPS!R837C56</stp>
        <tr r="BD837" s="1"/>
      </tp>
      <tp>
        <v>1.0602199999999999</v>
        <stp/>
        <stp>##V3_BDHV12</stp>
        <stp>912828GX2 Govt</stp>
        <stp>IDX_RATIO</stp>
        <stp>10/9/2008</stp>
        <stp>10/9/2008</stp>
        <stp>[Fixed Income  Prices 2004-2009.xlsx]TIPS!R330C88</stp>
        <tr r="CJ330" s="1"/>
      </tp>
      <tp>
        <v>1.2393700000000001</v>
        <stp/>
        <stp>##V3_BDHV12</stp>
        <stp>9128275W8 Govt</stp>
        <stp>IDX_RATIO</stp>
        <stp>12/3/2007</stp>
        <stp>12/3/2007</stp>
        <stp>[Fixed Income  Prices 2004-2009.xlsx]TIPS!R879C20</stp>
        <tr r="T879" s="1"/>
      </tp>
      <tp>
        <v>1.23807</v>
        <stp/>
        <stp>##V3_BDHV12</stp>
        <stp>9128275W8 Govt</stp>
        <stp>IDX_RATIO</stp>
        <stp>10/1/2007</stp>
        <stp>10/1/2007</stp>
        <stp>[Fixed Income  Prices 2004-2009.xlsx]TIPS!R834C20</stp>
        <tr r="T834" s="1"/>
      </tp>
      <tp>
        <v>1.12866</v>
        <stp/>
        <stp>##V3_BDHV12</stp>
        <stp>912828BW9 Govt</stp>
        <stp>IDX_RATIO</stp>
        <stp>12/5/2007</stp>
        <stp>12/5/2007</stp>
        <stp>[Fixed Income  Prices 2004-2009.xlsx]TIPS!R881C56</stp>
        <tr r="BD881" s="1"/>
      </tp>
      <tp>
        <v>1.17645</v>
        <stp/>
        <stp>##V3_BDHV12</stp>
        <stp>9128273T7 Govt</stp>
        <stp>IDX_RATIO</stp>
        <stp>12/6/2004</stp>
        <stp>12/6/2004</stp>
        <stp>[Fixed Income  Prices 2004-2009.xlsx]TIPS!R101C12</stp>
        <tr r="L101" s="1"/>
      </tp>
      <tp>
        <v>1.1257699999999999</v>
        <stp/>
        <stp>##V3_BDHV12</stp>
        <stp>912828BW9 Govt</stp>
        <stp>IDX_RATIO</stp>
        <stp>11/6/2007</stp>
        <stp>11/6/2007</stp>
        <stp>[Fixed Income  Prices 2004-2009.xlsx]TIPS!R860C56</stp>
        <tr r="BD860" s="1"/>
      </tp>
      <tp>
        <v>1.05321</v>
        <stp/>
        <stp>##V3_BDHV12</stp>
        <stp>912828GX2 Govt</stp>
        <stp>IDX_RATIO</stp>
        <stp>12/8/2008</stp>
        <stp>12/8/2008</stp>
        <stp>[Fixed Income  Prices 2004-2009.xlsx]TIPS!R372C88</stp>
        <tr r="CJ372" s="1"/>
      </tp>
      <tp>
        <v>1.2358</v>
        <stp/>
        <stp>##V3_BDHV12</stp>
        <stp>9128275W8 Govt</stp>
        <stp>IDX_RATIO</stp>
        <stp>11/1/2007</stp>
        <stp>11/1/2007</stp>
        <stp>[Fixed Income  Prices 2004-2009.xlsx]TIPS!R857C20</stp>
        <tr r="T857" s="1"/>
      </tp>
      <tp>
        <v>1.1285799999999999</v>
        <stp/>
        <stp>##V3_BDHV12</stp>
        <stp>912828BW9 Govt</stp>
        <stp>IDX_RATIO</stp>
        <stp>12/4/2007</stp>
        <stp>12/4/2007</stp>
        <stp>[Fixed Income  Prices 2004-2009.xlsx]TIPS!R880C56</stp>
        <tr r="BD880" s="1"/>
      </tp>
      <tp>
        <v>1.17665</v>
        <stp/>
        <stp>##V3_BDHV12</stp>
        <stp>9128273T7 Govt</stp>
        <stp>IDX_RATIO</stp>
        <stp>12/7/2004</stp>
        <stp>12/7/2004</stp>
        <stp>[Fixed Income  Prices 2004-2009.xlsx]TIPS!R102C12</stp>
        <tr r="L102" s="1"/>
      </tp>
      <tp>
        <v>1.1258699999999999</v>
        <stp/>
        <stp>##V3_BDHV12</stp>
        <stp>912828BW9 Govt</stp>
        <stp>IDX_RATIO</stp>
        <stp>11/7/2007</stp>
        <stp>11/7/2007</stp>
        <stp>[Fixed Income  Prices 2004-2009.xlsx]TIPS!R861C56</stp>
        <tr r="BD861" s="1"/>
      </tp>
      <tp>
        <v>1.0528599999999999</v>
        <stp/>
        <stp>##V3_BDHV12</stp>
        <stp>912828GX2 Govt</stp>
        <stp>IDX_RATIO</stp>
        <stp>12/9/2008</stp>
        <stp>12/9/2008</stp>
        <stp>[Fixed Income  Prices 2004-2009.xlsx]TIPS!R373C88</stp>
        <tr r="CJ373" s="1"/>
      </tp>
      <tp>
        <v>1.23637</v>
        <stp/>
        <stp>##V3_BDHV12</stp>
        <stp>9128275W8 Govt</stp>
        <stp>IDX_RATIO</stp>
        <stp>11/6/2007</stp>
        <stp>11/6/2007</stp>
        <stp>[Fixed Income  Prices 2004-2009.xlsx]TIPS!R860C20</stp>
        <tr r="T860" s="1"/>
      </tp>
      <tp>
        <v>1.1285099999999999</v>
        <stp/>
        <stp>##V3_BDHV12</stp>
        <stp>912828BW9 Govt</stp>
        <stp>IDX_RATIO</stp>
        <stp>12/3/2007</stp>
        <stp>12/3/2007</stp>
        <stp>[Fixed Income  Prices 2004-2009.xlsx]TIPS!R879C56</stp>
        <tr r="BD879" s="1"/>
      </tp>
      <tp>
        <v>1.1273200000000001</v>
        <stp/>
        <stp>##V3_BDHV12</stp>
        <stp>912828BW9 Govt</stp>
        <stp>IDX_RATIO</stp>
        <stp>10/1/2007</stp>
        <stp>10/1/2007</stp>
        <stp>[Fixed Income  Prices 2004-2009.xlsx]TIPS!R834C56</stp>
        <tr r="BD834" s="1"/>
      </tp>
      <tp>
        <v>1.2395499999999999</v>
        <stp/>
        <stp>##V3_BDHV12</stp>
        <stp>9128275W8 Govt</stp>
        <stp>IDX_RATIO</stp>
        <stp>12/5/2007</stp>
        <stp>12/5/2007</stp>
        <stp>[Fixed Income  Prices 2004-2009.xlsx]TIPS!R881C20</stp>
        <tr r="T881" s="1"/>
      </tp>
      <tp>
        <v>1.23648</v>
        <stp/>
        <stp>##V3_BDHV12</stp>
        <stp>9128275W8 Govt</stp>
        <stp>IDX_RATIO</stp>
        <stp>11/7/2007</stp>
        <stp>11/7/2007</stp>
        <stp>[Fixed Income  Prices 2004-2009.xlsx]TIPS!R861C20</stp>
        <tr r="T861" s="1"/>
      </tp>
      <tp>
        <v>1.1252500000000001</v>
        <stp/>
        <stp>##V3_BDHV12</stp>
        <stp>912828BW9 Govt</stp>
        <stp>IDX_RATIO</stp>
        <stp>11/1/2007</stp>
        <stp>11/1/2007</stp>
        <stp>[Fixed Income  Prices 2004-2009.xlsx]TIPS!R857C56</stp>
        <tr r="BD857" s="1"/>
      </tp>
      <tp>
        <v>1.23946</v>
        <stp/>
        <stp>##V3_BDHV12</stp>
        <stp>9128275W8 Govt</stp>
        <stp>IDX_RATIO</stp>
        <stp>12/4/2007</stp>
        <stp>12/4/2007</stp>
        <stp>[Fixed Income  Prices 2004-2009.xlsx]TIPS!R880C20</stp>
        <tr r="T880" s="1"/>
      </tp>
      <tp>
        <v>1.2377799999999999</v>
        <stp/>
        <stp>##V3_BDHV12</stp>
        <stp>9128275W8 Govt</stp>
        <stp>IDX_RATIO</stp>
        <stp>10/5/2007</stp>
        <stp>10/5/2007</stp>
        <stp>[Fixed Income  Prices 2004-2009.xlsx]TIPS!R838C20</stp>
        <tr r="T838" s="1"/>
      </tp>
      <tp>
        <v>1.1253500000000001</v>
        <stp/>
        <stp>##V3_BDHV12</stp>
        <stp>912828BW9 Govt</stp>
        <stp>IDX_RATIO</stp>
        <stp>11/2/2007</stp>
        <stp>11/2/2007</stp>
        <stp>[Fixed Income  Prices 2004-2009.xlsx]TIPS!R858C56</stp>
        <tr r="BD858" s="1"/>
      </tp>
      <tp>
        <v>1.1271800000000001</v>
        <stp/>
        <stp>##V3_BDHV12</stp>
        <stp>912828BW9 Govt</stp>
        <stp>IDX_RATIO</stp>
        <stp>10/3/2007</stp>
        <stp>10/3/2007</stp>
        <stp>[Fixed Income  Prices 2004-2009.xlsx]TIPS!R836C56</stp>
        <tr r="BD836" s="1"/>
      </tp>
      <tp>
        <v>1.2397199999999999</v>
        <stp/>
        <stp>##V3_BDHV12</stp>
        <stp>9128275W8 Govt</stp>
        <stp>IDX_RATIO</stp>
        <stp>12/7/2007</stp>
        <stp>12/7/2007</stp>
        <stp>[Fixed Income  Prices 2004-2009.xlsx]TIPS!R883C20</stp>
        <tr r="T883" s="1"/>
      </tp>
      <tp>
        <v>1.2362500000000001</v>
        <stp/>
        <stp>##V3_BDHV12</stp>
        <stp>9128275W8 Govt</stp>
        <stp>IDX_RATIO</stp>
        <stp>11/5/2007</stp>
        <stp>11/5/2007</stp>
        <stp>[Fixed Income  Prices 2004-2009.xlsx]TIPS!R859C20</stp>
        <tr r="T859" s="1"/>
      </tp>
      <tp>
        <v>1.2378499999999999</v>
        <stp/>
        <stp>##V3_BDHV12</stp>
        <stp>9128275W8 Govt</stp>
        <stp>IDX_RATIO</stp>
        <stp>10/4/2007</stp>
        <stp>10/4/2007</stp>
        <stp>[Fixed Income  Prices 2004-2009.xlsx]TIPS!R837C20</stp>
        <tr r="T837" s="1"/>
      </tp>
      <tp>
        <v>1.1758500000000001</v>
        <stp/>
        <stp>##V3_BDHV12</stp>
        <stp>9128273T7 Govt</stp>
        <stp>IDX_RATIO</stp>
        <stp>12/3/2004</stp>
        <stp>12/3/2004</stp>
        <stp>[Fixed Income  Prices 2004-2009.xlsx]TIPS!R100C12</stp>
        <tr r="L100" s="1"/>
      </tp>
      <tp>
        <v>1.1272500000000001</v>
        <stp/>
        <stp>##V3_BDHV12</stp>
        <stp>912828BW9 Govt</stp>
        <stp>IDX_RATIO</stp>
        <stp>10/2/2007</stp>
        <stp>10/2/2007</stp>
        <stp>[Fixed Income  Prices 2004-2009.xlsx]TIPS!R835C56</stp>
        <tr r="BD835" s="1"/>
      </tp>
      <tp>
        <v>1.23963</v>
        <stp/>
        <stp>##V3_BDHV12</stp>
        <stp>9128275W8 Govt</stp>
        <stp>IDX_RATIO</stp>
        <stp>12/6/2007</stp>
        <stp>12/6/2007</stp>
        <stp>[Fixed Income  Prices 2004-2009.xlsx]TIPS!R882C20</stp>
        <tr r="T882" s="1"/>
      </tp>
      <tp>
        <v>1.0552699999999999</v>
        <stp/>
        <stp>##V3_BDHV12</stp>
        <stp>912828GX2 Govt</stp>
        <stp>IDX_RATIO</stp>
        <stp>12/2/2008</stp>
        <stp>12/2/2008</stp>
        <stp>[Fixed Income  Prices 2004-2009.xlsx]TIPS!R368C88</stp>
        <tr r="CJ368" s="1"/>
      </tp>
      <tp>
        <v>1.0549299999999999</v>
        <stp/>
        <stp>##V3_BDHV12</stp>
        <stp>912828GX2 Govt</stp>
        <stp>IDX_RATIO</stp>
        <stp>12/3/2008</stp>
        <stp>12/3/2008</stp>
        <stp>[Fixed Income  Prices 2004-2009.xlsx]TIPS!R369C88</stp>
        <tr r="CJ369" s="1"/>
      </tp>
      <tp>
        <v>1.06131</v>
        <stp/>
        <stp>##V3_BDHV12</stp>
        <stp>912828GX2 Govt</stp>
        <stp>IDX_RATIO</stp>
        <stp>10/1/2008</stp>
        <stp>10/1/2008</stp>
        <stp>[Fixed Income  Prices 2004-2009.xlsx]TIPS!R324C88</stp>
        <tr r="CJ324" s="1"/>
      </tp>
      <tp>
        <v>1.2365900000000001</v>
        <stp/>
        <stp>##V3_BDHV12</stp>
        <stp>9128275W8 Govt</stp>
        <stp>IDX_RATIO</stp>
        <stp>11/8/2007</stp>
        <stp>11/8/2007</stp>
        <stp>[Fixed Income  Prices 2004-2009.xlsx]TIPS!R862C20</stp>
        <tr r="T862" s="1"/>
      </tp>
      <tp>
        <v>1.2374799999999999</v>
        <stp/>
        <stp>##V3_BDHV12</stp>
        <stp>9128275W8 Govt</stp>
        <stp>IDX_RATIO</stp>
        <stp>10/9/2007</stp>
        <stp>10/9/2007</stp>
        <stp>[Fixed Income  Prices 2004-2009.xlsx]TIPS!R840C20</stp>
        <tr r="T840" s="1"/>
      </tp>
      <tp>
        <v>1.05698</v>
        <stp/>
        <stp>##V3_BDHV12</stp>
        <stp>912828GX2 Govt</stp>
        <stp>IDX_RATIO</stp>
        <stp>11/3/2008</stp>
        <stp>11/3/2008</stp>
        <stp>[Fixed Income  Prices 2004-2009.xlsx]TIPS!R347C88</stp>
        <tr r="CJ347" s="1"/>
      </tp>
      <tp>
        <v>1.06118</v>
        <stp/>
        <stp>##V3_BDHV12</stp>
        <stp>912828GX2 Govt</stp>
        <stp>IDX_RATIO</stp>
        <stp>10/2/2008</stp>
        <stp>10/2/2008</stp>
        <stp>[Fixed Income  Prices 2004-2009.xlsx]TIPS!R325C88</stp>
        <tr r="CJ325" s="1"/>
      </tp>
      <tp>
        <v>1.23671</v>
        <stp/>
        <stp>##V3_BDHV12</stp>
        <stp>9128275W8 Govt</stp>
        <stp>IDX_RATIO</stp>
        <stp>11/9/2007</stp>
        <stp>11/9/2007</stp>
        <stp>[Fixed Income  Prices 2004-2009.xlsx]TIPS!R863C20</stp>
        <tr r="T863" s="1"/>
      </tp>
      <tp>
        <v>1.23756</v>
        <stp/>
        <stp>##V3_BDHV12</stp>
        <stp>9128275W8 Govt</stp>
        <stp>IDX_RATIO</stp>
        <stp>10/8/2007</stp>
        <stp>10/8/2007</stp>
        <stp>[Fixed Income  Prices 2004-2009.xlsx]TIPS!R839C20</stp>
        <tr r="T839" s="1"/>
      </tp>
      <tp>
        <v>1.05562</v>
        <stp/>
        <stp>##V3_BDHV12</stp>
        <stp>912828GX2 Govt</stp>
        <stp>IDX_RATIO</stp>
        <stp>12/1/2008</stp>
        <stp>12/1/2008</stp>
        <stp>[Fixed Income  Prices 2004-2009.xlsx]TIPS!R367C88</stp>
        <tr r="CJ367" s="1"/>
      </tp>
      <tp>
        <v>1.06104</v>
        <stp/>
        <stp>##V3_BDHV12</stp>
        <stp>912828GX2 Govt</stp>
        <stp>IDX_RATIO</stp>
        <stp>10/3/2008</stp>
        <stp>10/3/2008</stp>
        <stp>[Fixed Income  Prices 2004-2009.xlsx]TIPS!R326C88</stp>
        <tr r="CJ326" s="1"/>
      </tp>
      <tp>
        <v>1.17685</v>
        <stp/>
        <stp>##V3_BDHV12</stp>
        <stp>9128273T7 Govt</stp>
        <stp>IDX_RATIO</stp>
        <stp>12/8/2004</stp>
        <stp>12/8/2004</stp>
        <stp>[Fixed Income  Prices 2004-2009.xlsx]TIPS!R103C12</stp>
        <tr r="L103" s="1"/>
      </tp>
      <tp>
        <v>1.1259699999999999</v>
        <stp/>
        <stp>##V3_BDHV12</stp>
        <stp>912828BW9 Govt</stp>
        <stp>IDX_RATIO</stp>
        <stp>11/8/2007</stp>
        <stp>11/8/2007</stp>
        <stp>[Fixed Income  Prices 2004-2009.xlsx]TIPS!R862C56</stp>
        <tr r="BD862" s="1"/>
      </tp>
      <tp>
        <v>1.05688</v>
        <stp/>
        <stp>##V3_BDHV12</stp>
        <stp>912828GX2 Govt</stp>
        <stp>IDX_RATIO</stp>
        <stp>11/5/2008</stp>
        <stp>11/5/2008</stp>
        <stp>[Fixed Income  Prices 2004-2009.xlsx]TIPS!R349C88</stp>
        <tr r="CJ349" s="1"/>
      </tp>
      <tp>
        <v>1.1267800000000001</v>
        <stp/>
        <stp>##V3_BDHV12</stp>
        <stp>912828BW9 Govt</stp>
        <stp>IDX_RATIO</stp>
        <stp>10/9/2007</stp>
        <stp>10/9/2007</stp>
        <stp>[Fixed Income  Prices 2004-2009.xlsx]TIPS!R840C56</stp>
        <tr r="BD840" s="1"/>
      </tp>
      <tp>
        <v>1.1770499999999999</v>
        <stp/>
        <stp>##V3_BDHV12</stp>
        <stp>9128273T7 Govt</stp>
        <stp>IDX_RATIO</stp>
        <stp>12/9/2004</stp>
        <stp>12/9/2004</stp>
        <stp>[Fixed Income  Prices 2004-2009.xlsx]TIPS!R104C12</stp>
        <tr r="L104" s="1"/>
      </tp>
      <tp>
        <v>1.12608</v>
        <stp/>
        <stp>##V3_BDHV12</stp>
        <stp>912828BW9 Govt</stp>
        <stp>IDX_RATIO</stp>
        <stp>11/9/2007</stp>
        <stp>11/9/2007</stp>
        <stp>[Fixed Income  Prices 2004-2009.xlsx]TIPS!R863C56</stp>
        <tr r="BD863" s="1"/>
      </tp>
      <tp>
        <v>1.0569299999999999</v>
        <stp/>
        <stp>##V3_BDHV12</stp>
        <stp>912828GX2 Govt</stp>
        <stp>IDX_RATIO</stp>
        <stp>11/4/2008</stp>
        <stp>11/4/2008</stp>
        <stp>[Fixed Income  Prices 2004-2009.xlsx]TIPS!R348C88</stp>
        <tr r="CJ348" s="1"/>
      </tp>
      <tp>
        <v>1.1268499999999999</v>
        <stp/>
        <stp>##V3_BDHV12</stp>
        <stp>912828BW9 Govt</stp>
        <stp>IDX_RATIO</stp>
        <stp>10/8/2007</stp>
        <stp>10/8/2007</stp>
        <stp>[Fixed Income  Prices 2004-2009.xlsx]TIPS!R839C56</stp>
        <tr r="BD839" s="1"/>
      </tp>
      <tp>
        <v>1.0545800000000001</v>
        <stp/>
        <stp>##V3_BDHV12</stp>
        <stp>912828GX2 Govt</stp>
        <stp>IDX_RATIO</stp>
        <stp>12/4/2008</stp>
        <stp>12/4/2008</stp>
        <stp>[Fixed Income  Prices 2004-2009.xlsx]TIPS!R370C88</stp>
        <tr r="CJ370" s="1"/>
      </tp>
      <tp>
        <v>1.0567800000000001</v>
        <stp/>
        <stp>##V3_BDHV12</stp>
        <stp>912828GX2 Govt</stp>
        <stp>IDX_RATIO</stp>
        <stp>11/7/2008</stp>
        <stp>11/7/2008</stp>
        <stp>[Fixed Income  Prices 2004-2009.xlsx]TIPS!R351C88</stp>
        <tr r="CJ351" s="1"/>
      </tp>
      <tp>
        <v>1.06063</v>
        <stp/>
        <stp>##V3_BDHV12</stp>
        <stp>912828GX2 Govt</stp>
        <stp>IDX_RATIO</stp>
        <stp>10/6/2008</stp>
        <stp>10/6/2008</stp>
        <stp>[Fixed Income  Prices 2004-2009.xlsx]TIPS!R327C88</stp>
        <tr r="CJ327" s="1"/>
      </tp>
      <tp>
        <v>1.0542400000000001</v>
        <stp/>
        <stp>##V3_BDHV12</stp>
        <stp>912828GX2 Govt</stp>
        <stp>IDX_RATIO</stp>
        <stp>12/5/2008</stp>
        <stp>12/5/2008</stp>
        <stp>[Fixed Income  Prices 2004-2009.xlsx]TIPS!R371C88</stp>
        <tr r="CJ371" s="1"/>
      </tp>
      <tp>
        <v>1.0568299999999999</v>
        <stp/>
        <stp>##V3_BDHV12</stp>
        <stp>912828GX2 Govt</stp>
        <stp>IDX_RATIO</stp>
        <stp>11/6/2008</stp>
        <stp>11/6/2008</stp>
        <stp>[Fixed Income  Prices 2004-2009.xlsx]TIPS!R350C88</stp>
        <tr r="CJ350" s="1"/>
      </tp>
      <tp>
        <v>1.0604899999999999</v>
        <stp/>
        <stp>##V3_BDHV12</stp>
        <stp>912828GX2 Govt</stp>
        <stp>IDX_RATIO</stp>
        <stp>10/7/2008</stp>
        <stp>10/7/2008</stp>
        <stp>[Fixed Income  Prices 2004-2009.xlsx]TIPS!R328C88</stp>
        <tr r="CJ328" s="1"/>
      </tp>
      <tp t="s">
        <v>7/15/2012</v>
        <stp/>
        <stp>##V3_BDPV12</stp>
        <stp>912828AF7 Govt</stp>
        <stp>MATURITY</stp>
        <stp>[Fixed Income  Prices 2004-2009.xlsx]TIPS!R2C43</stp>
        <tr r="AQ2" s="1"/>
      </tp>
      <tp t="e">
        <v>#N/A</v>
        <stp/>
        <stp>##V3_BDHV12</stp>
        <stp>912833DF Govt</stp>
        <stp>YLD_YTM_ASK</stp>
        <stp>20060113</stp>
        <stp>20060414</stp>
        <stp>[Fixed Income  Prices 2004-2009.xlsx]STRIP Yield Curve!R189C9</stp>
        <stp>Days=N</stp>
        <stp>Fill=B</stp>
        <stp>Sort=D</stp>
        <stp>Per=cW</stp>
        <stp>Dts=H</stp>
        <stp>cols=1;rows=14</stp>
        <tr r="I189" s="4"/>
      </tp>
      <tp t="e">
        <v>#N/A</v>
        <stp/>
        <stp>##V3_BDHV12</stp>
        <stp>912833GC Govt</stp>
        <stp>YLD_YTM_ASK</stp>
        <stp>20040423</stp>
        <stp>20040813</stp>
        <stp>[Fixed Income  Prices 2004-2009.xlsx]STRIP Yield Curve!R276C5</stp>
        <stp>Days=N</stp>
        <stp>Fill=B</stp>
        <stp>Sort=D</stp>
        <stp>Per=cW</stp>
        <stp>Dts=H</stp>
        <stp>cols=1;rows=17</stp>
        <tr r="E276" s="4"/>
      </tp>
      <tp t="e">
        <v>#N/A</v>
        <stp/>
        <stp>##V3_BDHV12</stp>
        <stp>912833Y4 Govt</stp>
        <stp>YLD_YTM_ASK</stp>
        <stp>20071102</stp>
        <stp>20080201</stp>
        <stp>[Fixed Income  Prices 2004-2009.xlsx]STRIP Yield Curve!R95C14</stp>
        <stp>Days=N</stp>
        <stp>Fill=B</stp>
        <stp>Sort=D</stp>
        <stp>Per=cW</stp>
        <stp>Dts=H</stp>
        <stp>cols=1;rows=14</stp>
        <tr r="N95" s="4"/>
      </tp>
      <tp>
        <v>5.25</v>
        <stp/>
        <stp>##V3_BDPV12</stp>
        <stp>912810FG8 Govt</stp>
        <stp>CPN</stp>
        <stp>[Fixed Income  Prices 2004-2009.xlsx]BONDS DIRTY PRICE!R1C63</stp>
        <tr r="BK1" s="2"/>
      </tp>
      <tp t="s">
        <v>1/15/2008</v>
        <stp/>
        <stp>##V3_BDPV12</stp>
        <stp>9128273T7 Govt</stp>
        <stp>MATURITY</stp>
        <stp>[Fixed Income  Prices 2004-2009.xlsx]TIPS!R2C11</stp>
        <tr r="K2" s="1"/>
      </tp>
      <tp t="e">
        <v>#N/A</v>
        <stp/>
        <stp>##V3_BDHV12</stp>
        <stp>912833CN Govt</stp>
        <stp>YLD_YTM_ASK</stp>
        <stp>20040820</stp>
        <stp>20041112</stp>
        <stp>[Fixed Income  Prices 2004-2009.xlsx]STRIP Yield Curve!R263C2</stp>
        <stp>Days=N</stp>
        <stp>Fill=B</stp>
        <stp>Sort=D</stp>
        <stp>Per=cW</stp>
        <stp>Dts=H</stp>
        <stp>cols=1;rows=13</stp>
        <tr r="B263" s="4"/>
      </tp>
      <tp t="e">
        <v>#N/A</v>
        <stp/>
        <stp>##V3_BDHV12</stp>
        <stp>912833GF Govt</stp>
        <stp>YLD_YTM_ASK</stp>
        <stp>20041119</stp>
        <stp>20050121</stp>
        <stp>[Fixed Income  Prices 2004-2009.xlsx]STRIP Yield Curve!R253C6</stp>
        <stp>Days=N</stp>
        <stp>Fill=B</stp>
        <stp>Sort=D</stp>
        <stp>Per=cW</stp>
        <stp>Dts=H</stp>
        <stp>cols=1;rows=10</stp>
        <tr r="F253" s="4"/>
      </tp>
      <tp>
        <v>1.15113</v>
        <stp/>
        <stp>##V3_BDHV12</stp>
        <stp>912810FR4 Govt</stp>
        <stp>IDX_RATIO</stp>
        <stp>8/6/2008</stp>
        <stp>8/6/2008</stp>
        <stp>[Fixed Income  Prices 2004-2009.xlsx]TIPS!R1053C108</stp>
        <tr r="DD1053" s="1"/>
      </tp>
      <tp>
        <v>1.12873</v>
        <stp/>
        <stp>##V3_BDHV12</stp>
        <stp>912810FR4 Govt</stp>
        <stp>IDX_RATIO</stp>
        <stp>6/4/2009</stp>
        <stp>6/4/2009</stp>
        <stp>[Fixed Income  Prices 2004-2009.xlsx]TIPS!R1269C108</stp>
        <tr r="DD1269" s="1"/>
      </tp>
      <tp>
        <v>1.12598</v>
        <stp/>
        <stp>##V3_BDHV12</stp>
        <stp>912810FR4 Govt</stp>
        <stp>IDX_RATIO</stp>
        <stp>5/4/2009</stp>
        <stp>5/4/2009</stp>
        <stp>[Fixed Income  Prices 2004-2009.xlsx]TIPS!R1246C108</stp>
        <tr r="DD1246" s="1"/>
      </tp>
      <tp>
        <v>1.14469</v>
        <stp/>
        <stp>##V3_BDHV12</stp>
        <stp>912810FR4 Govt</stp>
        <stp>IDX_RATIO</stp>
        <stp>1/7/2009</stp>
        <stp>1/7/2009</stp>
        <stp>[Fixed Income  Prices 2004-2009.xlsx]TIPS!R1163C108</stp>
        <tr r="DD1163" s="1"/>
      </tp>
      <tp>
        <v>1.1339399999999999</v>
        <stp/>
        <stp>##V3_BDHV12</stp>
        <stp>912810FR4 Govt</stp>
        <stp>IDX_RATIO</stp>
        <stp>6/6/2008</stp>
        <stp>6/6/2008</stp>
        <stp>[Fixed Income  Prices 2004-2009.xlsx]TIPS!R1010C108</stp>
        <tr r="DD1010" s="1"/>
      </tp>
      <tp t="s">
        <v>1/15/2025</v>
        <stp/>
        <stp>##V3_BDPV12</stp>
        <stp>912810FR4 Govt</stp>
        <stp>MATURITY</stp>
        <stp>[Fixed Income  Prices 2004-2009.xlsx]TIPS!R2C107</stp>
        <tr r="DC2" s="1"/>
      </tp>
      <tp t="s">
        <v>1/15/2026</v>
        <stp/>
        <stp>##V3_BDPV12</stp>
        <stp>912810FS2 Govt</stp>
        <stp>MATURITY</stp>
        <stp>[Fixed Income  Prices 2004-2009.xlsx]TIPS!R2C111</stp>
        <tr r="DG2" s="1"/>
      </tp>
      <tp>
        <v>1.1357900000000001</v>
        <stp/>
        <stp>##V3_BDHV12</stp>
        <stp>912810FR4 Govt</stp>
        <stp>IDX_RATIO</stp>
        <stp>8/5/2009</stp>
        <stp>8/5/2009</stp>
        <stp>[Fixed Income  Prices 2004-2009.xlsx]TIPS!R1313C108</stp>
        <tr r="DD1313" s="1"/>
      </tp>
      <tp>
        <v>1.1157600000000001</v>
        <stp/>
        <stp>##V3_BDHV12</stp>
        <stp>912810FR4 Govt</stp>
        <stp>IDX_RATIO</stp>
        <stp>3/4/2009</stp>
        <stp>3/4/2009</stp>
        <stp>[Fixed Income  Prices 2004-2009.xlsx]TIPS!R1203C108</stp>
        <tr r="DD1203" s="1"/>
      </tp>
      <tp t="s">
        <v>1/15/2029</v>
        <stp/>
        <stp>##V3_BDPV12</stp>
        <stp>912810PZ5 Govt</stp>
        <stp>MATURITY</stp>
        <stp>[Fixed Income  Prices 2004-2009.xlsx]TIPS!R2C119</stp>
        <tr r="DO2" s="1"/>
      </tp>
      <tp t="s">
        <v>1/15/2027</v>
        <stp/>
        <stp>##V3_BDPV12</stp>
        <stp>912810PS1 Govt</stp>
        <stp>MATURITY</stp>
        <stp>[Fixed Income  Prices 2004-2009.xlsx]TIPS!R2C115</stp>
        <tr r="DK2" s="1"/>
      </tp>
      <tp>
        <v>1.00508</v>
        <stp/>
        <stp>##V3_BDHV12</stp>
        <stp>912810FR4 Govt</stp>
        <stp>IDX_RATIO</stp>
        <stp>10/18/2004</stp>
        <stp>10/18/2004</stp>
        <stp>[Fixed Income  Prices 2004-2009.xlsx]TIPS!R63C108</stp>
        <tr r="DD63" s="1"/>
      </tp>
      <tp>
        <v>1.0665800000000001</v>
        <stp/>
        <stp>##V3_BDHV12</stp>
        <stp>912828FL9 Govt</stp>
        <stp>IDX_RATIO</stp>
        <stp>8/27/2009</stp>
        <stp>8/27/2009</stp>
        <stp>[Fixed Income  Prices 2004-2009.xlsx]TIPS!R820C80</stp>
        <tr r="CB820" s="1"/>
      </tp>
      <tp>
        <v>1.0619799999999999</v>
        <stp/>
        <stp>##V3_BDHV12</stp>
        <stp>912828GN4 Govt</stp>
        <stp>IDX_RATIO</stp>
        <stp>9/18/2009</stp>
        <stp>9/18/2009</stp>
        <stp>[Fixed Income  Prices 2004-2009.xlsx]TIPS!R633C40</stp>
        <tr r="AN633" s="1"/>
      </tp>
      <tp>
        <v>1.01773</v>
        <stp/>
        <stp>##V3_BDHV12</stp>
        <stp>912828KM1 Govt</stp>
        <stp>IDX_RATIO</stp>
        <stp>9/28/2009</stp>
        <stp>9/28/2009</stp>
        <stp>[Fixed Income  Prices 2004-2009.xlsx]TIPS!R117C60</stp>
        <tr r="BH117" s="1"/>
      </tp>
      <tp>
        <v>1.03877</v>
        <stp/>
        <stp>##V3_BDHV12</stp>
        <stp>912828HN3 Govt</stp>
        <stp>IDX_RATIO</stp>
        <stp>8/15/2008</stp>
        <stp>8/15/2008</stp>
        <stp>[Fixed Income  Prices 2004-2009.xlsx]TIPS!R161C92</stp>
        <tr r="CN161" s="1"/>
      </tp>
      <tp>
        <v>1.0905400000000001</v>
        <stp/>
        <stp>##V3_BDHV12</stp>
        <stp>912828FB1 Govt</stp>
        <stp>IDX_RATIO</stp>
        <stp>7/29/2008</stp>
        <stp>7/29/2008</stp>
        <stp>[Fixed Income  Prices 2004-2009.xlsx]TIPS!R595C32</stp>
        <tr r="AF595" s="1"/>
      </tp>
      <tp>
        <v>1.0290900000000001</v>
        <stp/>
        <stp>##V3_BDHV12</stp>
        <stp>912828HN3 Govt</stp>
        <stp>IDX_RATIO</stp>
        <stp>9/10/2009</stp>
        <stp>9/10/2009</stp>
        <stp>[Fixed Income  Prices 2004-2009.xlsx]TIPS!R440C92</stp>
        <tr r="CN440" s="1"/>
      </tp>
      <tp>
        <v>1.0419499999999999</v>
        <stp/>
        <stp>##V3_BDHV12</stp>
        <stp>912828GD6 Govt</stp>
        <stp>IDX_RATIO</stp>
        <stp>2/12/2008</stp>
        <stp>2/12/2008</stp>
        <stp>[Fixed Income  Prices 2004-2009.xlsx]TIPS!R288C84</stp>
        <tr r="CF288" s="1"/>
      </tp>
      <tp>
        <v>0.98819000000000001</v>
        <stp/>
        <stp>##V3_BDHV12</stp>
        <stp>912828JE1 Govt</stp>
        <stp>IDX_RATIO</stp>
        <stp>1/27/2009</stp>
        <stp>1/27/2009</stp>
        <stp>[Fixed Income  Prices 2004-2009.xlsx]TIPS!R147C96</stp>
        <tr r="CR147" s="1"/>
      </tp>
      <tp>
        <v>1.1724700000000001</v>
        <stp/>
        <stp>##V3_BDHV12</stp>
        <stp>912828AF7 Govt</stp>
        <stp>IDX_RATIO</stp>
        <stp>3/24/2008</stp>
        <stp>3/24/2008</stp>
        <stp>[Fixed Income  Prices 2004-2009.xlsx]TIPS!R958C44</stp>
        <tr r="AR958" s="1"/>
      </tp>
      <tp>
        <v>1.14239</v>
        <stp/>
        <stp>##V3_BDHV12</stp>
        <stp>912828BD1 Govt</stp>
        <stp>IDX_RATIO</stp>
        <stp>1/23/2008</stp>
        <stp>1/23/2008</stp>
        <stp>[Fixed Income  Prices 2004-2009.xlsx]TIPS!R916C52</stp>
        <tr r="AZ916" s="1"/>
      </tp>
      <tp>
        <v>1.04023</v>
        <stp/>
        <stp>##V3_BDHV12</stp>
        <stp>912828GD6 Govt</stp>
        <stp>IDX_RATIO</stp>
        <stp>1/22/2008</stp>
        <stp>1/22/2008</stp>
        <stp>[Fixed Income  Prices 2004-2009.xlsx]TIPS!R273C84</stp>
        <tr r="CF273" s="1"/>
      </tp>
      <tp>
        <v>0.97926999999999997</v>
        <stp/>
        <stp>##V3_BDHV12</stp>
        <stp>912828JE1 Govt</stp>
        <stp>IDX_RATIO</stp>
        <stp>2/17/2009</stp>
        <stp>2/17/2009</stp>
        <stp>[Fixed Income  Prices 2004-2009.xlsx]TIPS!R162C96</stp>
        <tr r="CR162" s="1"/>
      </tp>
      <tp>
        <v>1.1440399999999999</v>
        <stp/>
        <stp>##V3_BDHV12</stp>
        <stp>912828BD1 Govt</stp>
        <stp>IDX_RATIO</stp>
        <stp>2/13/2008</stp>
        <stp>2/13/2008</stp>
        <stp>[Fixed Income  Prices 2004-2009.xlsx]TIPS!R931C52</stp>
        <tr r="AZ931" s="1"/>
      </tp>
      <tp>
        <v>1.0737000000000001</v>
        <stp/>
        <stp>##V3_BDHV12</stp>
        <stp>912828FB1 Govt</stp>
        <stp>IDX_RATIO</stp>
        <stp>6/24/2009</stp>
        <stp>6/24/2009</stp>
        <stp>[Fixed Income  Prices 2004-2009.xlsx]TIPS!R831C32</stp>
        <tr r="AF831" s="1"/>
      </tp>
      <tp>
        <v>1.0701400000000001</v>
        <stp/>
        <stp>##V3_BDHV12</stp>
        <stp>912828FB1 Govt</stp>
        <stp>IDX_RATIO</stp>
        <stp>5/14/2009</stp>
        <stp>5/14/2009</stp>
        <stp>[Fixed Income  Prices 2004-2009.xlsx]TIPS!R802C32</stp>
        <tr r="AF802" s="1"/>
      </tp>
      <tp>
        <v>1.0754299999999999</v>
        <stp/>
        <stp>##V3_BDHV12</stp>
        <stp>9128277J5 Govt</stp>
        <stp>IDX_RATIO</stp>
        <stp>1/19/2005</stp>
        <stp>1/19/2005</stp>
        <stp>[Fixed Income  Prices 2004-2009.xlsx]TIPS!R133C36</stp>
        <tr r="AJ133" s="1"/>
      </tp>
      <tp>
        <v>1.00525</v>
        <stp/>
        <stp>##V3_BDHV12</stp>
        <stp>912810FR4 Govt</stp>
        <stp>IDX_RATIO</stp>
        <stp>10/28/2004</stp>
        <stp>10/28/2004</stp>
        <stp>[Fixed Income  Prices 2004-2009.xlsx]TIPS!R71C108</stp>
        <tr r="DD71" s="1"/>
      </tp>
      <tp>
        <v>1.0662799999999999</v>
        <stp/>
        <stp>##V3_BDHV12</stp>
        <stp>912828FL9 Govt</stp>
        <stp>IDX_RATIO</stp>
        <stp>8/26/2009</stp>
        <stp>8/26/2009</stp>
        <stp>[Fixed Income  Prices 2004-2009.xlsx]TIPS!R819C80</stp>
        <tr r="CB819" s="1"/>
      </tp>
      <tp>
        <v>1.0176799999999999</v>
        <stp/>
        <stp>##V3_BDHV12</stp>
        <stp>912828KM1 Govt</stp>
        <stp>IDX_RATIO</stp>
        <stp>9/29/2009</stp>
        <stp>9/29/2009</stp>
        <stp>[Fixed Income  Prices 2004-2009.xlsx]TIPS!R118C60</stp>
        <tr r="BH118" s="1"/>
      </tp>
      <tp>
        <v>1.03843</v>
        <stp/>
        <stp>##V3_BDHV12</stp>
        <stp>912828HN3 Govt</stp>
        <stp>IDX_RATIO</stp>
        <stp>8/14/2008</stp>
        <stp>8/14/2008</stp>
        <stp>[Fixed Income  Prices 2004-2009.xlsx]TIPS!R160C92</stp>
        <tr r="CN160" s="1"/>
      </tp>
      <tp>
        <v>1.0902400000000001</v>
        <stp/>
        <stp>##V3_BDHV12</stp>
        <stp>912828FB1 Govt</stp>
        <stp>IDX_RATIO</stp>
        <stp>7/28/2008</stp>
        <stp>7/28/2008</stp>
        <stp>[Fixed Income  Prices 2004-2009.xlsx]TIPS!R594C32</stp>
        <tr r="AF594" s="1"/>
      </tp>
      <tp>
        <v>1.0290300000000001</v>
        <stp/>
        <stp>##V3_BDHV12</stp>
        <stp>912828HN3 Govt</stp>
        <stp>IDX_RATIO</stp>
        <stp>9/11/2009</stp>
        <stp>9/11/2009</stp>
        <stp>[Fixed Income  Prices 2004-2009.xlsx]TIPS!R441C92</stp>
        <tr r="CN441" s="1"/>
      </tp>
      <tp>
        <v>1.04192</v>
        <stp/>
        <stp>##V3_BDHV12</stp>
        <stp>912828GD6 Govt</stp>
        <stp>IDX_RATIO</stp>
        <stp>2/13/2008</stp>
        <stp>2/13/2008</stp>
        <stp>[Fixed Income  Prices 2004-2009.xlsx]TIPS!R289C84</stp>
        <tr r="CF289" s="1"/>
      </tp>
      <tp>
        <v>0.98880999999999997</v>
        <stp/>
        <stp>##V3_BDHV12</stp>
        <stp>912828JE1 Govt</stp>
        <stp>IDX_RATIO</stp>
        <stp>1/26/2009</stp>
        <stp>1/26/2009</stp>
        <stp>[Fixed Income  Prices 2004-2009.xlsx]TIPS!R146C96</stp>
        <tr r="CR146" s="1"/>
      </tp>
      <tp>
        <v>1.17266</v>
        <stp/>
        <stp>##V3_BDHV12</stp>
        <stp>912828AF7 Govt</stp>
        <stp>IDX_RATIO</stp>
        <stp>3/25/2008</stp>
        <stp>3/25/2008</stp>
        <stp>[Fixed Income  Prices 2004-2009.xlsx]TIPS!R959C44</stp>
        <tr r="AR959" s="1"/>
      </tp>
      <tp>
        <v>1.0404199999999999</v>
        <stp/>
        <stp>##V3_BDHV12</stp>
        <stp>912828GD6 Govt</stp>
        <stp>IDX_RATIO</stp>
        <stp>1/23/2008</stp>
        <stp>1/23/2008</stp>
        <stp>[Fixed Income  Prices 2004-2009.xlsx]TIPS!R274C84</stp>
        <tr r="CF274" s="1"/>
      </tp>
      <tp>
        <v>1.1421699999999999</v>
        <stp/>
        <stp>##V3_BDHV12</stp>
        <stp>912828BD1 Govt</stp>
        <stp>IDX_RATIO</stp>
        <stp>1/22/2008</stp>
        <stp>1/22/2008</stp>
        <stp>[Fixed Income  Prices 2004-2009.xlsx]TIPS!R915C52</stp>
        <tr r="AZ915" s="1"/>
      </tp>
      <tp>
        <v>0.97963</v>
        <stp/>
        <stp>##V3_BDHV12</stp>
        <stp>912828JE1 Govt</stp>
        <stp>IDX_RATIO</stp>
        <stp>2/16/2009</stp>
        <stp>2/16/2009</stp>
        <stp>[Fixed Income  Prices 2004-2009.xlsx]TIPS!R161C96</stp>
        <tr r="CR161" s="1"/>
      </tp>
      <tp>
        <v>1.1440600000000001</v>
        <stp/>
        <stp>##V3_BDHV12</stp>
        <stp>912828BD1 Govt</stp>
        <stp>IDX_RATIO</stp>
        <stp>2/12/2008</stp>
        <stp>2/12/2008</stp>
        <stp>[Fixed Income  Prices 2004-2009.xlsx]TIPS!R930C52</stp>
        <tr r="AZ930" s="1"/>
      </tp>
      <tp>
        <v>1.07186</v>
        <stp/>
        <stp>##V3_BDHV12</stp>
        <stp>9128277J5 Govt</stp>
        <stp>IDX_RATIO</stp>
        <stp>2/28/2005</stp>
        <stp>2/28/2005</stp>
        <stp>[Fixed Income  Prices 2004-2009.xlsx]TIPS!R161C36</stp>
        <tr r="AJ161" s="1"/>
      </tp>
      <tp>
        <v>1.07379</v>
        <stp/>
        <stp>##V3_BDHV12</stp>
        <stp>912828FB1 Govt</stp>
        <stp>IDX_RATIO</stp>
        <stp>6/25/2009</stp>
        <stp>6/25/2009</stp>
        <stp>[Fixed Income  Prices 2004-2009.xlsx]TIPS!R832C32</stp>
        <tr r="AF832" s="1"/>
      </tp>
      <tp>
        <v>1.0651999999999999</v>
        <stp/>
        <stp>##V3_BDHV12</stp>
        <stp>912828FB1 Govt</stp>
        <stp>IDX_RATIO</stp>
        <stp>4/18/2008</stp>
        <stp>4/18/2008</stp>
        <stp>[Fixed Income  Prices 2004-2009.xlsx]TIPS!R523C32</stp>
        <tr r="AF523" s="1"/>
      </tp>
      <tp>
        <v>1.07023</v>
        <stp/>
        <stp>##V3_BDHV12</stp>
        <stp>912828FB1 Govt</stp>
        <stp>IDX_RATIO</stp>
        <stp>5/15/2009</stp>
        <stp>5/15/2009</stp>
        <stp>[Fixed Income  Prices 2004-2009.xlsx]TIPS!R803C32</stp>
        <tr r="AF803" s="1"/>
      </tp>
      <tp>
        <v>1.07541</v>
        <stp/>
        <stp>##V3_BDHV12</stp>
        <stp>9128277J5 Govt</stp>
        <stp>IDX_RATIO</stp>
        <stp>1/18/2005</stp>
        <stp>1/18/2005</stp>
        <stp>[Fixed Income  Prices 2004-2009.xlsx]TIPS!R132C36</stp>
        <tr r="AJ132" s="1"/>
      </tp>
      <tp>
        <v>1.06599</v>
        <stp/>
        <stp>##V3_BDHV12</stp>
        <stp>912828FL9 Govt</stp>
        <stp>IDX_RATIO</stp>
        <stp>8/25/2009</stp>
        <stp>8/25/2009</stp>
        <stp>[Fixed Income  Prices 2004-2009.xlsx]TIPS!R818C80</stp>
        <tr r="CB818" s="1"/>
      </tp>
      <tp>
        <v>1.1095299999999999</v>
        <stp/>
        <stp>##V3_BDHV12</stp>
        <stp>912828EA4 Govt</stp>
        <stp>IDX_RATIO</stp>
        <stp>7/18/2008</stp>
        <stp>7/18/2008</stp>
        <stp>[Fixed Income  Prices 2004-2009.xlsx]TIPS!R789C72</stp>
        <tr r="BT789" s="1"/>
      </tp>
      <tp>
        <v>1.04481</v>
        <stp/>
        <stp>##V3_BDHV12</stp>
        <stp>912828GD6 Govt</stp>
        <stp>IDX_RATIO</stp>
        <stp>3/17/2009</stp>
        <stp>3/17/2009</stp>
        <stp>[Fixed Income  Prices 2004-2009.xlsx]TIPS!R573C84</stp>
        <tr r="CF573" s="1"/>
      </tp>
      <tp>
        <v>1.1419600000000001</v>
        <stp/>
        <stp>##V3_BDHV12</stp>
        <stp>912828BD1 Govt</stp>
        <stp>IDX_RATIO</stp>
        <stp>1/21/2008</stp>
        <stp>1/21/2008</stp>
        <stp>[Fixed Income  Prices 2004-2009.xlsx]TIPS!R914C52</stp>
        <tr r="AZ914" s="1"/>
      </tp>
      <tp>
        <v>1.1440900000000001</v>
        <stp/>
        <stp>##V3_BDHV12</stp>
        <stp>912828BD1 Govt</stp>
        <stp>IDX_RATIO</stp>
        <stp>2/11/2008</stp>
        <stp>2/11/2008</stp>
        <stp>[Fixed Income  Prices 2004-2009.xlsx]TIPS!R929C52</stp>
        <tr r="AZ929" s="1"/>
      </tp>
      <tp>
        <v>1.1728499999999999</v>
        <stp/>
        <stp>##V3_BDHV12</stp>
        <stp>912828AF7 Govt</stp>
        <stp>IDX_RATIO</stp>
        <stp>3/26/2008</stp>
        <stp>3/26/2008</stp>
        <stp>[Fixed Income  Prices 2004-2009.xlsx]TIPS!R960C44</stp>
        <tr r="AR960" s="1"/>
      </tp>
      <tp>
        <v>1.0738799999999999</v>
        <stp/>
        <stp>##V3_BDHV12</stp>
        <stp>912828FB1 Govt</stp>
        <stp>IDX_RATIO</stp>
        <stp>6/26/2009</stp>
        <stp>6/26/2009</stp>
        <stp>[Fixed Income  Prices 2004-2009.xlsx]TIPS!R833C32</stp>
        <tr r="AF833" s="1"/>
      </tp>
      <tp>
        <v>1.03776</v>
        <stp/>
        <stp>##V3_BDHV12</stp>
        <stp>912828DH0 Govt</stp>
        <stp>IDX_RATIO</stp>
        <stp>3/29/2006</stp>
        <stp>3/29/2006</stp>
        <stp>[Fixed Income  Prices 2004-2009.xlsx]TIPS!R316C68</stp>
        <tr r="BP316" s="1"/>
      </tp>
      <tp>
        <v>1.0880300000000001</v>
        <stp/>
        <stp>##V3_BDHV12</stp>
        <stp>912828EA4 Govt</stp>
        <stp>IDX_RATIO</stp>
        <stp>4/28/2008</stp>
        <stp>4/28/2008</stp>
        <stp>[Fixed Income  Prices 2004-2009.xlsx]TIPS!R730C72</stp>
        <tr r="BT730" s="1"/>
      </tp>
      <tp>
        <v>1.0657000000000001</v>
        <stp/>
        <stp>##V3_BDHV12</stp>
        <stp>912828FL9 Govt</stp>
        <stp>IDX_RATIO</stp>
        <stp>8/24/2009</stp>
        <stp>8/24/2009</stp>
        <stp>[Fixed Income  Prices 2004-2009.xlsx]TIPS!R817C80</stp>
        <tr r="CB817" s="1"/>
      </tp>
      <tp>
        <v>1.0419700000000001</v>
        <stp/>
        <stp>##V3_BDHV12</stp>
        <stp>912828GD6 Govt</stp>
        <stp>IDX_RATIO</stp>
        <stp>2/11/2008</stp>
        <stp>2/11/2008</stp>
        <stp>[Fixed Income  Prices 2004-2009.xlsx]TIPS!R287C84</stp>
        <tr r="CF287" s="1"/>
      </tp>
      <tp>
        <v>1.0446599999999999</v>
        <stp/>
        <stp>##V3_BDHV12</stp>
        <stp>912828GD6 Govt</stp>
        <stp>IDX_RATIO</stp>
        <stp>3/16/2009</stp>
        <stp>3/16/2009</stp>
        <stp>[Fixed Income  Prices 2004-2009.xlsx]TIPS!R572C84</stp>
        <tr r="CF572" s="1"/>
      </tp>
      <tp>
        <v>1.04003</v>
        <stp/>
        <stp>##V3_BDHV12</stp>
        <stp>912828GD6 Govt</stp>
        <stp>IDX_RATIO</stp>
        <stp>1/21/2008</stp>
        <stp>1/21/2008</stp>
        <stp>[Fixed Income  Prices 2004-2009.xlsx]TIPS!R272C84</stp>
        <tr r="CF272" s="1"/>
      </tp>
      <tp>
        <v>1.0888100000000001</v>
        <stp/>
        <stp>##V3_BDHV12</stp>
        <stp>912828FL9 Govt</stp>
        <stp>IDX_RATIO</stp>
        <stp>9/29/2008</stp>
        <stp>9/29/2008</stp>
        <stp>[Fixed Income  Prices 2004-2009.xlsx]TIPS!R582C80</stp>
        <tr r="CB582" s="1"/>
      </tp>
      <tp>
        <v>1.17303</v>
        <stp/>
        <stp>##V3_BDHV12</stp>
        <stp>912828AF7 Govt</stp>
        <stp>IDX_RATIO</stp>
        <stp>3/27/2008</stp>
        <stp>3/27/2008</stp>
        <stp>[Fixed Income  Prices 2004-2009.xlsx]TIPS!R961C44</stp>
        <tr r="AR961" s="1"/>
      </tp>
      <tp>
        <v>1.0375000000000001</v>
        <stp/>
        <stp>##V3_BDHV12</stp>
        <stp>912828DH0 Govt</stp>
        <stp>IDX_RATIO</stp>
        <stp>3/28/2006</stp>
        <stp>3/28/2006</stp>
        <stp>[Fixed Income  Prices 2004-2009.xlsx]TIPS!R315C68</stp>
        <tr r="BP315" s="1"/>
      </tp>
      <tp>
        <v>1.08813</v>
        <stp/>
        <stp>##V3_BDHV12</stp>
        <stp>912828EA4 Govt</stp>
        <stp>IDX_RATIO</stp>
        <stp>4/29/2008</stp>
        <stp>4/29/2008</stp>
        <stp>[Fixed Income  Prices 2004-2009.xlsx]TIPS!R731C72</stp>
        <tr r="BT731" s="1"/>
      </tp>
      <tp>
        <v>1.0738099999999999</v>
        <stp/>
        <stp>##V3_BDHV12</stp>
        <stp>912828GN4 Govt</stp>
        <stp>IDX_RATIO</stp>
        <stp>8/19/2008</stp>
        <stp>8/19/2008</stp>
        <stp>[Fixed Income  Prices 2004-2009.xlsx]TIPS!R350C40</stp>
        <tr r="AN350" s="1"/>
      </tp>
      <tp>
        <v>1.09073</v>
        <stp/>
        <stp>##V3_BDHV12</stp>
        <stp>912828EA4 Govt</stp>
        <stp>IDX_RATIO</stp>
        <stp>4/30/2009</stp>
        <stp>4/30/2009</stp>
        <stp>[Fixed Income  Prices 2004-2009.xlsx]TIPS!R993C72</stp>
        <tr r="BT993" s="1"/>
      </tp>
      <tp>
        <v>1.0229999999999999</v>
        <stp/>
        <stp>##V3_BDHV12</stp>
        <stp>912828FL9 Govt</stp>
        <stp>IDX_RATIO</stp>
        <stp>6/29/2007</stp>
        <stp>6/29/2007</stp>
        <stp>[Fixed Income  Prices 2004-2009.xlsx]TIPS!R256C80</stp>
        <tr r="CB256" s="1"/>
      </tp>
      <tp>
        <v>1.03742</v>
        <stp/>
        <stp>##V3_BDHV12</stp>
        <stp>912828HN3 Govt</stp>
        <stp>IDX_RATIO</stp>
        <stp>8/11/2008</stp>
        <stp>8/11/2008</stp>
        <stp>[Fixed Income  Prices 2004-2009.xlsx]TIPS!R157C92</stp>
        <tr r="CN157" s="1"/>
      </tp>
      <tp>
        <v>1.02887</v>
        <stp/>
        <stp>##V3_BDHV12</stp>
        <stp>912828HN3 Govt</stp>
        <stp>IDX_RATIO</stp>
        <stp>9/14/2009</stp>
        <stp>9/14/2009</stp>
        <stp>[Fixed Income  Prices 2004-2009.xlsx]TIPS!R442C92</stp>
        <tr r="CN442" s="1"/>
      </tp>
      <tp>
        <v>0.99068000000000001</v>
        <stp/>
        <stp>##V3_BDHV12</stp>
        <stp>912828JE1 Govt</stp>
        <stp>IDX_RATIO</stp>
        <stp>1/23/2009</stp>
        <stp>1/23/2009</stp>
        <stp>[Fixed Income  Prices 2004-2009.xlsx]TIPS!R145C96</stp>
        <tr r="CR145" s="1"/>
      </tp>
      <tp>
        <v>1.1717200000000001</v>
        <stp/>
        <stp>##V3_BDHV12</stp>
        <stp>912828AF7 Govt</stp>
        <stp>IDX_RATIO</stp>
        <stp>3/20/2008</stp>
        <stp>3/20/2008</stp>
        <stp>[Fixed Income  Prices 2004-2009.xlsx]TIPS!R957C44</stp>
        <tr r="AR957" s="1"/>
      </tp>
      <tp>
        <v>1.04393</v>
        <stp/>
        <stp>##V3_BDHV12</stp>
        <stp>912828GD6 Govt</stp>
        <stp>IDX_RATIO</stp>
        <stp>3/11/2009</stp>
        <stp>3/11/2009</stp>
        <stp>[Fixed Income  Prices 2004-2009.xlsx]TIPS!R569C84</stp>
        <tr r="CF569" s="1"/>
      </tp>
      <tp>
        <v>0.98072000000000004</v>
        <stp/>
        <stp>##V3_BDHV12</stp>
        <stp>912828JE1 Govt</stp>
        <stp>IDX_RATIO</stp>
        <stp>2/13/2009</stp>
        <stp>2/13/2009</stp>
        <stp>[Fixed Income  Prices 2004-2009.xlsx]TIPS!R160C96</stp>
        <tr r="CR160" s="1"/>
      </tp>
      <tp>
        <v>1.0772299999999999</v>
        <stp/>
        <stp>##V3_BDHV12</stp>
        <stp>912828FB1 Govt</stp>
        <stp>IDX_RATIO</stp>
        <stp>7/30/2009</stp>
        <stp>7/30/2009</stp>
        <stp>[Fixed Income  Prices 2004-2009.xlsx]TIPS!R857C32</stp>
        <tr r="AF857" s="1"/>
      </tp>
      <tp>
        <v>1.0559400000000001</v>
        <stp/>
        <stp>##V3_BDHV12</stp>
        <stp>912828DH0 Govt</stp>
        <stp>IDX_RATIO</stp>
        <stp>1/19/2007</stp>
        <stp>1/19/2007</stp>
        <stp>[Fixed Income  Prices 2004-2009.xlsx]TIPS!R528C68</stp>
        <tr r="BP528" s="1"/>
      </tp>
      <tp>
        <v>1.0250600000000001</v>
        <stp/>
        <stp>##V3_BDHV12</stp>
        <stp>912828FB1 Govt</stp>
        <stp>IDX_RATIO</stp>
        <stp>9/29/2006</stp>
        <stp>9/29/2006</stp>
        <stp>[Fixed Income  Prices 2004-2009.xlsx]TIPS!R118C32</stp>
        <tr r="AF118" s="1"/>
      </tp>
      <tp>
        <v>1.0126900000000001</v>
        <stp/>
        <stp>##V3_BDHV12</stp>
        <stp>912828FL9 Govt</stp>
        <stp>IDX_RATIO</stp>
        <stp>5/18/2007</stp>
        <stp>5/18/2007</stp>
        <stp>[Fixed Income  Prices 2004-2009.xlsx]TIPS!R226C80</stp>
        <tr r="CB226" s="1"/>
      </tp>
      <tp>
        <v>1.0734699999999999</v>
        <stp/>
        <stp>##V3_BDHV12</stp>
        <stp>912828GN4 Govt</stp>
        <stp>IDX_RATIO</stp>
        <stp>8/18/2008</stp>
        <stp>8/18/2008</stp>
        <stp>[Fixed Income  Prices 2004-2009.xlsx]TIPS!R349C40</stp>
        <tr r="AN349" s="1"/>
      </tp>
      <tp>
        <v>1.02278</v>
        <stp/>
        <stp>##V3_BDHV12</stp>
        <stp>912828FL9 Govt</stp>
        <stp>IDX_RATIO</stp>
        <stp>6/28/2007</stp>
        <stp>6/28/2007</stp>
        <stp>[Fixed Income  Prices 2004-2009.xlsx]TIPS!R255C80</stp>
        <tr r="CB255" s="1"/>
      </tp>
      <tp>
        <v>1.0288200000000001</v>
        <stp/>
        <stp>##V3_BDHV12</stp>
        <stp>912828HN3 Govt</stp>
        <stp>IDX_RATIO</stp>
        <stp>9/15/2009</stp>
        <stp>9/15/2009</stp>
        <stp>[Fixed Income  Prices 2004-2009.xlsx]TIPS!R443C92</stp>
        <tr r="CN443" s="1"/>
      </tp>
      <tp>
        <v>0.99129999999999996</v>
        <stp/>
        <stp>##V3_BDHV12</stp>
        <stp>912828JE1 Govt</stp>
        <stp>IDX_RATIO</stp>
        <stp>1/22/2009</stp>
        <stp>1/22/2009</stp>
        <stp>[Fixed Income  Prices 2004-2009.xlsx]TIPS!R144C96</stp>
        <tr r="CR144" s="1"/>
      </tp>
      <tp>
        <v>1.0437799999999999</v>
        <stp/>
        <stp>##V3_BDHV12</stp>
        <stp>912828GD6 Govt</stp>
        <stp>IDX_RATIO</stp>
        <stp>3/10/2009</stp>
        <stp>3/10/2009</stp>
        <stp>[Fixed Income  Prices 2004-2009.xlsx]TIPS!R568C84</stp>
        <tr r="CF568" s="1"/>
      </tp>
      <tp>
        <v>0.98109000000000002</v>
        <stp/>
        <stp>##V3_BDHV12</stp>
        <stp>912828JE1 Govt</stp>
        <stp>IDX_RATIO</stp>
        <stp>2/12/2009</stp>
        <stp>2/12/2009</stp>
        <stp>[Fixed Income  Prices 2004-2009.xlsx]TIPS!R159C96</stp>
        <tr r="CR159" s="1"/>
      </tp>
      <tp>
        <v>1.0567899999999999</v>
        <stp/>
        <stp>##V3_BDHV12</stp>
        <stp>912828DH0 Govt</stp>
        <stp>IDX_RATIO</stp>
        <stp>2/28/2007</stp>
        <stp>2/28/2007</stp>
        <stp>[Fixed Income  Prices 2004-2009.xlsx]TIPS!R556C68</stp>
        <tr r="BP556" s="1"/>
      </tp>
      <tp>
        <v>1.0773299999999999</v>
        <stp/>
        <stp>##V3_BDHV12</stp>
        <stp>912828FB1 Govt</stp>
        <stp>IDX_RATIO</stp>
        <stp>7/31/2009</stp>
        <stp>7/31/2009</stp>
        <stp>[Fixed Income  Prices 2004-2009.xlsx]TIPS!R858C32</stp>
        <tr r="AF858" s="1"/>
      </tp>
      <tp>
        <v>1.0546899999999999</v>
        <stp/>
        <stp>##V3_BDHV12</stp>
        <stp>912828GD6 Govt</stp>
        <stp>IDX_RATIO</stp>
        <stp>1/30/2009</stp>
        <stp>1/30/2009</stp>
        <stp>[Fixed Income  Prices 2004-2009.xlsx]TIPS!R541C84</stp>
        <tr r="CF541" s="1"/>
      </tp>
      <tp>
        <v>1.05599</v>
        <stp/>
        <stp>##V3_BDHV12</stp>
        <stp>912828DH0 Govt</stp>
        <stp>IDX_RATIO</stp>
        <stp>1/18/2007</stp>
        <stp>1/18/2007</stp>
        <stp>[Fixed Income  Prices 2004-2009.xlsx]TIPS!R527C68</stp>
        <tr r="BP527" s="1"/>
      </tp>
      <tp>
        <v>1.0249600000000001</v>
        <stp/>
        <stp>##V3_BDHV12</stp>
        <stp>912828FB1 Govt</stp>
        <stp>IDX_RATIO</stp>
        <stp>9/28/2006</stp>
        <stp>9/28/2006</stp>
        <stp>[Fixed Income  Prices 2004-2009.xlsx]TIPS!R117C32</stp>
        <tr r="AF117" s="1"/>
      </tp>
      <tp>
        <v>1.0648200000000001</v>
        <stp/>
        <stp>##V3_BDHV12</stp>
        <stp>912828FL9 Govt</stp>
        <stp>IDX_RATIO</stp>
        <stp>8/21/2009</stp>
        <stp>8/21/2009</stp>
        <stp>[Fixed Income  Prices 2004-2009.xlsx]TIPS!R816C80</stp>
        <tr r="CB816" s="1"/>
      </tp>
      <tp>
        <v>1.0419</v>
        <stp/>
        <stp>##V3_BDHV12</stp>
        <stp>912828GD6 Govt</stp>
        <stp>IDX_RATIO</stp>
        <stp>2/14/2008</stp>
        <stp>2/14/2008</stp>
        <stp>[Fixed Income  Prices 2004-2009.xlsx]TIPS!R290C84</stp>
        <tr r="CF290" s="1"/>
      </tp>
      <tp>
        <v>1.03809</v>
        <stp/>
        <stp>##V3_BDHV12</stp>
        <stp>912828HN3 Govt</stp>
        <stp>IDX_RATIO</stp>
        <stp>8/13/2008</stp>
        <stp>8/13/2008</stp>
        <stp>[Fixed Income  Prices 2004-2009.xlsx]TIPS!R159C92</stp>
        <tr r="CN159" s="1"/>
      </tp>
      <tp>
        <v>1.0287599999999999</v>
        <stp/>
        <stp>##V3_BDHV12</stp>
        <stp>912828HN3 Govt</stp>
        <stp>IDX_RATIO</stp>
        <stp>9/16/2009</stp>
        <stp>9/16/2009</stp>
        <stp>[Fixed Income  Prices 2004-2009.xlsx]TIPS!R444C92</stp>
        <tr r="CN444" s="1"/>
      </tp>
      <tp>
        <v>0.99192000000000002</v>
        <stp/>
        <stp>##V3_BDHV12</stp>
        <stp>912828JE1 Govt</stp>
        <stp>IDX_RATIO</stp>
        <stp>1/21/2009</stp>
        <stp>1/21/2009</stp>
        <stp>[Fixed Income  Prices 2004-2009.xlsx]TIPS!R143C96</stp>
        <tr r="CR143" s="1"/>
      </tp>
      <tp>
        <v>1.14283</v>
        <stp/>
        <stp>##V3_BDHV12</stp>
        <stp>912828BD1 Govt</stp>
        <stp>IDX_RATIO</stp>
        <stp>1/25/2008</stp>
        <stp>1/25/2008</stp>
        <stp>[Fixed Income  Prices 2004-2009.xlsx]TIPS!R918C52</stp>
        <tr r="AZ918" s="1"/>
      </tp>
      <tp>
        <v>1.0406200000000001</v>
        <stp/>
        <stp>##V3_BDHV12</stp>
        <stp>912828GD6 Govt</stp>
        <stp>IDX_RATIO</stp>
        <stp>1/24/2008</stp>
        <stp>1/24/2008</stp>
        <stp>[Fixed Income  Prices 2004-2009.xlsx]TIPS!R275C84</stp>
        <tr r="CF275" s="1"/>
      </tp>
      <tp>
        <v>1.0442199999999999</v>
        <stp/>
        <stp>##V3_BDHV12</stp>
        <stp>912828GD6 Govt</stp>
        <stp>IDX_RATIO</stp>
        <stp>3/13/2009</stp>
        <stp>3/13/2009</stp>
        <stp>[Fixed Income  Prices 2004-2009.xlsx]TIPS!R571C84</stp>
        <tr r="CF571" s="1"/>
      </tp>
      <tp>
        <v>0.98145000000000004</v>
        <stp/>
        <stp>##V3_BDHV12</stp>
        <stp>912828JE1 Govt</stp>
        <stp>IDX_RATIO</stp>
        <stp>2/11/2009</stp>
        <stp>2/11/2009</stp>
        <stp>[Fixed Income  Prices 2004-2009.xlsx]TIPS!R158C96</stp>
        <tr r="CR158" s="1"/>
      </tp>
      <tp>
        <v>1.0495099999999999</v>
        <stp/>
        <stp>##V3_BDHV12</stp>
        <stp>912828FB1 Govt</stp>
        <stp>IDX_RATIO</stp>
        <stp>8/29/2007</stp>
        <stp>8/29/2007</stp>
        <stp>[Fixed Income  Prices 2004-2009.xlsx]TIPS!R356C32</stp>
        <tr r="AF356" s="1"/>
      </tp>
      <tp>
        <v>1.14398</v>
        <stp/>
        <stp>##V3_BDHV12</stp>
        <stp>912828BD1 Govt</stp>
        <stp>IDX_RATIO</stp>
        <stp>2/15/2008</stp>
        <stp>2/15/2008</stp>
        <stp>[Fixed Income  Prices 2004-2009.xlsx]TIPS!R933C52</stp>
        <tr r="AZ933" s="1"/>
      </tp>
      <tp>
        <v>1.04488</v>
        <stp/>
        <stp>##V3_BDHV12</stp>
        <stp>912828EA4 Govt</stp>
        <stp>IDX_RATIO</stp>
        <stp>9/18/2006</stp>
        <stp>9/18/2006</stp>
        <stp>[Fixed Income  Prices 2004-2009.xlsx]TIPS!R310C72</stp>
        <tr r="BT310" s="1"/>
      </tp>
      <tp>
        <v>1.0735300000000001</v>
        <stp/>
        <stp>##V3_BDHV12</stp>
        <stp>912828FB1 Govt</stp>
        <stp>IDX_RATIO</stp>
        <stp>6/22/2009</stp>
        <stp>6/22/2009</stp>
        <stp>[Fixed Income  Prices 2004-2009.xlsx]TIPS!R829C32</stp>
        <tr r="AF829" s="1"/>
      </tp>
      <tp>
        <v>1.0699799999999999</v>
        <stp/>
        <stp>##V3_BDHV12</stp>
        <stp>912828FB1 Govt</stp>
        <stp>IDX_RATIO</stp>
        <stp>5/12/2009</stp>
        <stp>5/12/2009</stp>
        <stp>[Fixed Income  Prices 2004-2009.xlsx]TIPS!R800C32</stp>
        <tr r="AF800" s="1"/>
      </tp>
      <tp>
        <v>1.0645199999999999</v>
        <stp/>
        <stp>##V3_BDHV12</stp>
        <stp>912828FL9 Govt</stp>
        <stp>IDX_RATIO</stp>
        <stp>8/20/2009</stp>
        <stp>8/20/2009</stp>
        <stp>[Fixed Income  Prices 2004-2009.xlsx]TIPS!R815C80</stp>
        <tr r="CB815" s="1"/>
      </tp>
      <tp>
        <v>1.1385000000000001</v>
        <stp/>
        <stp>##V3_BDHV12</stp>
        <stp>9128277J5 Govt</stp>
        <stp>IDX_RATIO</stp>
        <stp>3/19/2007</stp>
        <stp>3/19/2007</stp>
        <stp>[Fixed Income  Prices 2004-2009.xlsx]TIPS!R694C36</stp>
        <tr r="AJ694" s="1"/>
      </tp>
      <tp>
        <v>1.0418700000000001</v>
        <stp/>
        <stp>##V3_BDHV12</stp>
        <stp>912828GD6 Govt</stp>
        <stp>IDX_RATIO</stp>
        <stp>2/15/2008</stp>
        <stp>2/15/2008</stp>
        <stp>[Fixed Income  Prices 2004-2009.xlsx]TIPS!R291C84</stp>
        <tr r="CF291" s="1"/>
      </tp>
      <tp>
        <v>1.03776</v>
        <stp/>
        <stp>##V3_BDHV12</stp>
        <stp>912828HN3 Govt</stp>
        <stp>IDX_RATIO</stp>
        <stp>8/12/2008</stp>
        <stp>8/12/2008</stp>
        <stp>[Fixed Income  Prices 2004-2009.xlsx]TIPS!R158C92</stp>
        <tr r="CN158" s="1"/>
      </tp>
      <tp>
        <v>1.02871</v>
        <stp/>
        <stp>##V3_BDHV12</stp>
        <stp>912828HN3 Govt</stp>
        <stp>IDX_RATIO</stp>
        <stp>9/17/2009</stp>
        <stp>9/17/2009</stp>
        <stp>[Fixed Income  Prices 2004-2009.xlsx]TIPS!R445C92</stp>
        <tr r="CN445" s="1"/>
      </tp>
      <tp>
        <v>1.0664100000000001</v>
        <stp/>
        <stp>##V3_BDHV12</stp>
        <stp>912828FL9 Govt</stp>
        <stp>IDX_RATIO</stp>
        <stp>9/30/2009</stp>
        <stp>9/30/2009</stp>
        <stp>[Fixed Income  Prices 2004-2009.xlsx]TIPS!R844C80</stp>
        <tr r="CB844" s="1"/>
      </tp>
      <tp>
        <v>0.99253999999999998</v>
        <stp/>
        <stp>##V3_BDHV12</stp>
        <stp>912828JE1 Govt</stp>
        <stp>IDX_RATIO</stp>
        <stp>1/20/2009</stp>
        <stp>1/20/2009</stp>
        <stp>[Fixed Income  Prices 2004-2009.xlsx]TIPS!R142C96</stp>
        <tr r="CR142" s="1"/>
      </tp>
      <tp>
        <v>1.1426099999999999</v>
        <stp/>
        <stp>##V3_BDHV12</stp>
        <stp>912828BD1 Govt</stp>
        <stp>IDX_RATIO</stp>
        <stp>1/24/2008</stp>
        <stp>1/24/2008</stp>
        <stp>[Fixed Income  Prices 2004-2009.xlsx]TIPS!R917C52</stp>
        <tr r="AZ917" s="1"/>
      </tp>
      <tp>
        <v>1.0440700000000001</v>
        <stp/>
        <stp>##V3_BDHV12</stp>
        <stp>912828GD6 Govt</stp>
        <stp>IDX_RATIO</stp>
        <stp>3/12/2009</stp>
        <stp>3/12/2009</stp>
        <stp>[Fixed Income  Prices 2004-2009.xlsx]TIPS!R570C84</stp>
        <tr r="CF570" s="1"/>
      </tp>
      <tp>
        <v>1.0408200000000001</v>
        <stp/>
        <stp>##V3_BDHV12</stp>
        <stp>912828GD6 Govt</stp>
        <stp>IDX_RATIO</stp>
        <stp>1/25/2008</stp>
        <stp>1/25/2008</stp>
        <stp>[Fixed Income  Prices 2004-2009.xlsx]TIPS!R276C84</stp>
        <tr r="CF276" s="1"/>
      </tp>
      <tp>
        <v>0.98182000000000003</v>
        <stp/>
        <stp>##V3_BDHV12</stp>
        <stp>912828JE1 Govt</stp>
        <stp>IDX_RATIO</stp>
        <stp>2/10/2009</stp>
        <stp>2/10/2009</stp>
        <stp>[Fixed Income  Prices 2004-2009.xlsx]TIPS!R157C96</stp>
        <tr r="CR157" s="1"/>
      </tp>
      <tp>
        <v>1.0494399999999999</v>
        <stp/>
        <stp>##V3_BDHV12</stp>
        <stp>912828FB1 Govt</stp>
        <stp>IDX_RATIO</stp>
        <stp>8/28/2007</stp>
        <stp>8/28/2007</stp>
        <stp>[Fixed Income  Prices 2004-2009.xlsx]TIPS!R355C32</stp>
        <tr r="AF355" s="1"/>
      </tp>
      <tp>
        <v>1.14401</v>
        <stp/>
        <stp>##V3_BDHV12</stp>
        <stp>912828BD1 Govt</stp>
        <stp>IDX_RATIO</stp>
        <stp>2/14/2008</stp>
        <stp>2/14/2008</stp>
        <stp>[Fixed Income  Prices 2004-2009.xlsx]TIPS!R932C52</stp>
        <tr r="AZ932" s="1"/>
      </tp>
      <tp>
        <v>1.07362</v>
        <stp/>
        <stp>##V3_BDHV12</stp>
        <stp>912828FB1 Govt</stp>
        <stp>IDX_RATIO</stp>
        <stp>6/23/2009</stp>
        <stp>6/23/2009</stp>
        <stp>[Fixed Income  Prices 2004-2009.xlsx]TIPS!R830C32</stp>
        <tr r="AF830" s="1"/>
      </tp>
      <tp>
        <v>1.0449900000000001</v>
        <stp/>
        <stp>##V3_BDHV12</stp>
        <stp>912828EA4 Govt</stp>
        <stp>IDX_RATIO</stp>
        <stp>9/19/2006</stp>
        <stp>9/19/2006</stp>
        <stp>[Fixed Income  Prices 2004-2009.xlsx]TIPS!R311C72</stp>
        <tr r="BT311" s="1"/>
      </tp>
      <tp>
        <v>1.07006</v>
        <stp/>
        <stp>##V3_BDHV12</stp>
        <stp>912828FB1 Govt</stp>
        <stp>IDX_RATIO</stp>
        <stp>5/13/2009</stp>
        <stp>5/13/2009</stp>
        <stp>[Fixed Income  Prices 2004-2009.xlsx]TIPS!R801C32</stp>
        <tr r="AF801" s="1"/>
      </tp>
      <tp>
        <v>1.0118100000000001</v>
        <stp/>
        <stp>##V3_BDHV12</stp>
        <stp>912828FL9 Govt</stp>
        <stp>IDX_RATIO</stp>
        <stp>5/15/2007</stp>
        <stp>5/15/2007</stp>
        <stp>[Fixed Income  Prices 2004-2009.xlsx]TIPS!R223C80</stp>
        <tr r="CB223" s="1"/>
      </tp>
      <tp>
        <v>1.06243</v>
        <stp/>
        <stp>##V3_BDHV12</stp>
        <stp>912828GN4 Govt</stp>
        <stp>IDX_RATIO</stp>
        <stp>9/10/2009</stp>
        <stp>9/10/2009</stp>
        <stp>[Fixed Income  Prices 2004-2009.xlsx]TIPS!R627C40</stp>
        <tr r="AN627" s="1"/>
      </tp>
      <tp>
        <v>1.08748</v>
        <stp/>
        <stp>##V3_BDHV12</stp>
        <stp>912828FL9 Govt</stp>
        <stp>IDX_RATIO</stp>
        <stp>9/22/2008</stp>
        <stp>9/22/2008</stp>
        <stp>[Fixed Income  Prices 2004-2009.xlsx]TIPS!R577C80</stp>
        <tr r="CB577" s="1"/>
      </tp>
      <tp>
        <v>1.0739000000000001</v>
        <stp/>
        <stp>##V3_BDHV12</stp>
        <stp>9128277J5 Govt</stp>
        <stp>IDX_RATIO</stp>
        <stp>3/31/2005</stp>
        <stp>3/31/2005</stp>
        <stp>[Fixed Income  Prices 2004-2009.xlsx]TIPS!R184C36</stp>
        <tr r="AJ184" s="1"/>
      </tp>
      <tp>
        <v>1.0724199999999999</v>
        <stp/>
        <stp>##V3_BDHV12</stp>
        <stp>912828GN4 Govt</stp>
        <stp>IDX_RATIO</stp>
        <stp>8/15/2008</stp>
        <stp>8/15/2008</stp>
        <stp>[Fixed Income  Prices 2004-2009.xlsx]TIPS!R348C40</stp>
        <tr r="AN348" s="1"/>
      </tp>
      <tp>
        <v>1.1381699999999999</v>
        <stp/>
        <stp>##V3_BDHV12</stp>
        <stp>9128277J5 Govt</stp>
        <stp>IDX_RATIO</stp>
        <stp>3/16/2007</stp>
        <stp>3/16/2007</stp>
        <stp>[Fixed Income  Prices 2004-2009.xlsx]TIPS!R693C36</stp>
        <tr r="AJ693" s="1"/>
      </tp>
      <tp>
        <v>1.1154500000000001</v>
        <stp/>
        <stp>##V3_BDHV12</stp>
        <stp>9128277J5 Govt</stp>
        <stp>IDX_RATIO</stp>
        <stp>1/23/2006</stp>
        <stp>1/23/2006</stp>
        <stp>[Fixed Income  Prices 2004-2009.xlsx]TIPS!R394C36</stp>
        <tr r="AJ394" s="1"/>
      </tp>
      <tp>
        <v>1.0221199999999999</v>
        <stp/>
        <stp>##V3_BDHV12</stp>
        <stp>912828FL9 Govt</stp>
        <stp>IDX_RATIO</stp>
        <stp>6/25/2007</stp>
        <stp>6/25/2007</stp>
        <stp>[Fixed Income  Prices 2004-2009.xlsx]TIPS!R252C80</stp>
        <tr r="CB252" s="1"/>
      </tp>
      <tp>
        <v>1.0881799999999999</v>
        <stp/>
        <stp>##V3_BDHV12</stp>
        <stp>912828FB1 Govt</stp>
        <stp>IDX_RATIO</stp>
        <stp>7/21/2008</stp>
        <stp>7/21/2008</stp>
        <stp>[Fixed Income  Prices 2004-2009.xlsx]TIPS!R589C32</stp>
        <tr r="AF589" s="1"/>
      </tp>
      <tp>
        <v>1.0286500000000001</v>
        <stp/>
        <stp>##V3_BDHV12</stp>
        <stp>912828HN3 Govt</stp>
        <stp>IDX_RATIO</stp>
        <stp>9/18/2009</stp>
        <stp>9/18/2009</stp>
        <stp>[Fixed Income  Prices 2004-2009.xlsx]TIPS!R446C92</stp>
        <tr r="CN446" s="1"/>
      </tp>
      <tp>
        <v>1.06969</v>
        <stp/>
        <stp>##V3_BDHV12</stp>
        <stp>912828EA4 Govt</stp>
        <stp>IDX_RATIO</stp>
        <stp>8/10/2007</stp>
        <stp>8/10/2007</stp>
        <stp>[Fixed Income  Prices 2004-2009.xlsx]TIPS!R544C72</stp>
        <tr r="BT544" s="1"/>
      </tp>
      <tp>
        <v>1.0728500000000001</v>
        <stp/>
        <stp>##V3_BDHV12</stp>
        <stp>9128277J5 Govt</stp>
        <stp>IDX_RATIO</stp>
        <stp>2/21/2005</stp>
        <stp>2/21/2005</stp>
        <stp>[Fixed Income  Prices 2004-2009.xlsx]TIPS!R156C36</stp>
        <tr r="AJ156" s="1"/>
      </tp>
      <tp>
        <v>1.04938</v>
        <stp/>
        <stp>##V3_BDHV12</stp>
        <stp>912828FB1 Govt</stp>
        <stp>IDX_RATIO</stp>
        <stp>8/27/2007</stp>
        <stp>8/27/2007</stp>
        <stp>[Fixed Income  Prices 2004-2009.xlsx]TIPS!R354C32</stp>
        <tr r="AF354" s="1"/>
      </tp>
      <tp>
        <v>1.0561400000000001</v>
        <stp/>
        <stp>##V3_BDHV12</stp>
        <stp>912828DH0 Govt</stp>
        <stp>IDX_RATIO</stp>
        <stp>1/15/2007</stp>
        <stp>1/15/2007</stp>
        <stp>[Fixed Income  Prices 2004-2009.xlsx]TIPS!R524C68</stp>
        <tr r="BP524" s="1"/>
      </tp>
      <tp>
        <v>1.1107400000000001</v>
        <stp/>
        <stp>##V3_BDHV12</stp>
        <stp>9128277J5 Govt</stp>
        <stp>IDX_RATIO</stp>
        <stp>2/14/2006</stp>
        <stp>2/14/2006</stp>
        <stp>[Fixed Income  Prices 2004-2009.xlsx]TIPS!R410C36</stp>
        <tr r="AJ410" s="1"/>
      </tp>
      <tp>
        <v>1.0644800000000001</v>
        <stp/>
        <stp>##V3_BDHV12</stp>
        <stp>912828FB1 Govt</stp>
        <stp>IDX_RATIO</stp>
        <stp>4/11/2008</stp>
        <stp>4/11/2008</stp>
        <stp>[Fixed Income  Prices 2004-2009.xlsx]TIPS!R518C32</stp>
        <tr r="AF518" s="1"/>
      </tp>
      <tp>
        <v>1.0873999999999999</v>
        <stp/>
        <stp>##V3_BDHV12</stp>
        <stp>912828EA4 Govt</stp>
        <stp>IDX_RATIO</stp>
        <stp>4/22/2008</stp>
        <stp>4/22/2008</stp>
        <stp>[Fixed Income  Prices 2004-2009.xlsx]TIPS!R726C72</stp>
        <tr r="BT726" s="1"/>
      </tp>
      <tp>
        <v>1.0246500000000001</v>
        <stp/>
        <stp>##V3_BDHV12</stp>
        <stp>912828FB1 Govt</stp>
        <stp>IDX_RATIO</stp>
        <stp>9/25/2006</stp>
        <stp>9/25/2006</stp>
        <stp>[Fixed Income  Prices 2004-2009.xlsx]TIPS!R114C32</stp>
        <tr r="AF114" s="1"/>
      </tp>
      <tp>
        <v>1.03624</v>
        <stp/>
        <stp>##V3_BDHV12</stp>
        <stp>912828DH0 Govt</stp>
        <stp>IDX_RATIO</stp>
        <stp>3/23/2006</stp>
        <stp>3/23/2006</stp>
        <stp>[Fixed Income  Prices 2004-2009.xlsx]TIPS!R312C68</stp>
        <tr r="BP312" s="1"/>
      </tp>
      <tp>
        <v>1.07528</v>
        <stp/>
        <stp>##V3_BDHV12</stp>
        <stp>9128277J5 Govt</stp>
        <stp>IDX_RATIO</stp>
        <stp>1/11/2005</stp>
        <stp>1/11/2005</stp>
        <stp>[Fixed Income  Prices 2004-2009.xlsx]TIPS!R127C36</stp>
        <tr r="AJ127" s="1"/>
      </tp>
      <tp>
        <v>1.0115099999999999</v>
        <stp/>
        <stp>##V3_BDHV12</stp>
        <stp>912828FL9 Govt</stp>
        <stp>IDX_RATIO</stp>
        <stp>5/14/2007</stp>
        <stp>5/14/2007</stp>
        <stp>[Fixed Income  Prices 2004-2009.xlsx]TIPS!R222C80</stp>
        <tr r="CB222" s="1"/>
      </tp>
      <tp>
        <v>1.0181100000000001</v>
        <stp/>
        <stp>##V3_BDHV12</stp>
        <stp>912828KM1 Govt</stp>
        <stp>IDX_RATIO</stp>
        <stp>9/21/2009</stp>
        <stp>9/21/2009</stp>
        <stp>[Fixed Income  Prices 2004-2009.xlsx]TIPS!R112C60</stp>
        <tr r="BH112" s="1"/>
      </tp>
      <tp>
        <v>1.0623800000000001</v>
        <stp/>
        <stp>##V3_BDHV12</stp>
        <stp>912828GN4 Govt</stp>
        <stp>IDX_RATIO</stp>
        <stp>9/11/2009</stp>
        <stp>9/11/2009</stp>
        <stp>[Fixed Income  Prices 2004-2009.xlsx]TIPS!R628C40</stp>
        <tr r="AN628" s="1"/>
      </tp>
      <tp>
        <v>1.0876699999999999</v>
        <stp/>
        <stp>##V3_BDHV12</stp>
        <stp>912828FL9 Govt</stp>
        <stp>IDX_RATIO</stp>
        <stp>9/23/2008</stp>
        <stp>9/23/2008</stp>
        <stp>[Fixed Income  Prices 2004-2009.xlsx]TIPS!R578C80</stp>
        <tr r="CB578" s="1"/>
      </tp>
      <tp>
        <v>1.0738300000000001</v>
        <stp/>
        <stp>##V3_BDHV12</stp>
        <stp>9128277J5 Govt</stp>
        <stp>IDX_RATIO</stp>
        <stp>3/30/2005</stp>
        <stp>3/30/2005</stp>
        <stp>[Fixed Income  Prices 2004-2009.xlsx]TIPS!R183C36</stp>
        <tr r="AJ183" s="1"/>
      </tp>
      <tp>
        <v>1.0720799999999999</v>
        <stp/>
        <stp>##V3_BDHV12</stp>
        <stp>912828GN4 Govt</stp>
        <stp>IDX_RATIO</stp>
        <stp>8/14/2008</stp>
        <stp>8/14/2008</stp>
        <stp>[Fixed Income  Prices 2004-2009.xlsx]TIPS!R347C40</stp>
        <tr r="AN347" s="1"/>
      </tp>
      <tp>
        <v>1.08209</v>
        <stp/>
        <stp>##V3_BDHV12</stp>
        <stp>912828FB1 Govt</stp>
        <stp>IDX_RATIO</stp>
        <stp>6/30/2008</stp>
        <stp>6/30/2008</stp>
        <stp>[Fixed Income  Prices 2004-2009.xlsx]TIPS!R574C32</stp>
        <tr r="AF574" s="1"/>
      </tp>
      <tp>
        <v>1.1105799999999999</v>
        <stp/>
        <stp>##V3_BDHV12</stp>
        <stp>9128277J5 Govt</stp>
        <stp>IDX_RATIO</stp>
        <stp>2/15/2006</stp>
        <stp>2/15/2006</stp>
        <stp>[Fixed Income  Prices 2004-2009.xlsx]TIPS!R411C36</stp>
        <tr r="AJ411" s="1"/>
      </tp>
      <tp>
        <v>1.0874999999999999</v>
        <stp/>
        <stp>##V3_BDHV12</stp>
        <stp>912828EA4 Govt</stp>
        <stp>IDX_RATIO</stp>
        <stp>4/23/2008</stp>
        <stp>4/23/2008</stp>
        <stp>[Fixed Income  Prices 2004-2009.xlsx]TIPS!R727C72</stp>
        <tr r="BT727" s="1"/>
      </tp>
      <tp>
        <v>1.06437</v>
        <stp/>
        <stp>##V3_BDHV12</stp>
        <stp>912828FB1 Govt</stp>
        <stp>IDX_RATIO</stp>
        <stp>4/10/2008</stp>
        <stp>4/10/2008</stp>
        <stp>[Fixed Income  Prices 2004-2009.xlsx]TIPS!R517C32</stp>
        <tr r="AF517" s="1"/>
      </tp>
      <tp>
        <v>1.0359799999999999</v>
        <stp/>
        <stp>##V3_BDHV12</stp>
        <stp>912828DH0 Govt</stp>
        <stp>IDX_RATIO</stp>
        <stp>3/22/2006</stp>
        <stp>3/22/2006</stp>
        <stp>[Fixed Income  Prices 2004-2009.xlsx]TIPS!R311C68</stp>
        <tr r="BP311" s="1"/>
      </tp>
      <tp>
        <v>1.0752699999999999</v>
        <stp/>
        <stp>##V3_BDHV12</stp>
        <stp>9128277J5 Govt</stp>
        <stp>IDX_RATIO</stp>
        <stp>1/10/2005</stp>
        <stp>1/10/2005</stp>
        <stp>[Fixed Income  Prices 2004-2009.xlsx]TIPS!R126C36</stp>
        <tr r="AJ126" s="1"/>
      </tp>
      <tp t="e">
        <v>#N/A</v>
        <stp/>
        <stp>##V3_BDHV12</stp>
        <stp>USSWIT15 Curncy</stp>
        <stp>PX_LAST</stp>
        <stp>7/23/2004</stp>
        <stp>11/1/2009</stp>
        <stp>[Fixed Income  Prices 2004-2009.xlsx]Swaps!R4C27</stp>
        <stp>cols=2;rows=1314</stp>
        <tr r="AA4" s="6"/>
      </tp>
      <tp>
        <v>1.0124</v>
        <stp/>
        <stp>##V3_BDHV12</stp>
        <stp>912828FL9 Govt</stp>
        <stp>IDX_RATIO</stp>
        <stp>5/17/2007</stp>
        <stp>5/17/2007</stp>
        <stp>[Fixed Income  Prices 2004-2009.xlsx]TIPS!R225C80</stp>
        <tr r="CB225" s="1"/>
      </tp>
      <tp>
        <v>1.0180499999999999</v>
        <stp/>
        <stp>##V3_BDHV12</stp>
        <stp>912828KM1 Govt</stp>
        <stp>IDX_RATIO</stp>
        <stp>9/22/2009</stp>
        <stp>9/22/2009</stp>
        <stp>[Fixed Income  Prices 2004-2009.xlsx]TIPS!R113C60</stp>
        <tr r="BH113" s="1"/>
      </tp>
      <tp>
        <v>1.1071299999999999</v>
        <stp/>
        <stp>##V3_BDHV12</stp>
        <stp>912828EA4 Govt</stp>
        <stp>IDX_RATIO</stp>
        <stp>7/10/2008</stp>
        <stp>7/10/2008</stp>
        <stp>[Fixed Income  Prices 2004-2009.xlsx]TIPS!R783C72</stp>
        <tr r="BT783" s="1"/>
      </tp>
      <tp>
        <v>1.13794</v>
        <stp/>
        <stp>##V3_BDHV12</stp>
        <stp>9128277J5 Govt</stp>
        <stp>IDX_RATIO</stp>
        <stp>3/14/2007</stp>
        <stp>3/14/2007</stp>
        <stp>[Fixed Income  Prices 2004-2009.xlsx]TIPS!R691C36</stp>
        <tr r="AJ691" s="1"/>
      </tp>
      <tp>
        <v>1.06989</v>
        <stp/>
        <stp>##V3_BDHV12</stp>
        <stp>912828FB1 Govt</stp>
        <stp>IDX_RATIO</stp>
        <stp>5/11/2009</stp>
        <stp>5/11/2009</stp>
        <stp>[Fixed Income  Prices 2004-2009.xlsx]TIPS!R799C32</stp>
        <tr r="AF799" s="1"/>
      </tp>
      <tp>
        <v>1.0418000000000001</v>
        <stp/>
        <stp>##V3_BDHV12</stp>
        <stp>912828GD6 Govt</stp>
        <stp>IDX_RATIO</stp>
        <stp>2/18/2008</stp>
        <stp>2/18/2008</stp>
        <stp>[Fixed Income  Prices 2004-2009.xlsx]TIPS!R292C84</stp>
        <tr r="CF292" s="1"/>
      </tp>
      <tp>
        <v>1.0225599999999999</v>
        <stp/>
        <stp>##V3_BDHV12</stp>
        <stp>912828FL9 Govt</stp>
        <stp>IDX_RATIO</stp>
        <stp>6/27/2007</stp>
        <stp>6/27/2007</stp>
        <stp>[Fixed Income  Prices 2004-2009.xlsx]TIPS!R254C80</stp>
        <tr r="CB254" s="1"/>
      </tp>
      <tp>
        <v>1.08877</v>
        <stp/>
        <stp>##V3_BDHV12</stp>
        <stp>912828FB1 Govt</stp>
        <stp>IDX_RATIO</stp>
        <stp>7/23/2008</stp>
        <stp>7/23/2008</stp>
        <stp>[Fixed Income  Prices 2004-2009.xlsx]TIPS!R591C32</stp>
        <tr r="AF591" s="1"/>
      </tp>
      <tp>
        <v>1.04142</v>
        <stp/>
        <stp>##V3_BDHV12</stp>
        <stp>912828GD6 Govt</stp>
        <stp>IDX_RATIO</stp>
        <stp>1/28/2008</stp>
        <stp>1/28/2008</stp>
        <stp>[Fixed Income  Prices 2004-2009.xlsx]TIPS!R277C84</stp>
        <tr r="CF277" s="1"/>
      </tp>
      <tp>
        <v>1.09717</v>
        <stp/>
        <stp>##V3_BDHV12</stp>
        <stp>912828EA4 Govt</stp>
        <stp>IDX_RATIO</stp>
        <stp>5/30/2008</stp>
        <stp>5/30/2008</stp>
        <stp>[Fixed Income  Prices 2004-2009.xlsx]TIPS!R754C72</stp>
        <tr r="BT754" s="1"/>
      </tp>
      <tp>
        <v>1.07257</v>
        <stp/>
        <stp>##V3_BDHV12</stp>
        <stp>9128277J5 Govt</stp>
        <stp>IDX_RATIO</stp>
        <stp>2/23/2005</stp>
        <stp>2/23/2005</stp>
        <stp>[Fixed Income  Prices 2004-2009.xlsx]TIPS!R158C36</stp>
        <tr r="AJ158" s="1"/>
      </tp>
      <tp>
        <v>1.14388</v>
        <stp/>
        <stp>##V3_BDHV12</stp>
        <stp>912828BD1 Govt</stp>
        <stp>IDX_RATIO</stp>
        <stp>2/19/2008</stp>
        <stp>2/19/2008</stp>
        <stp>[Fixed Income  Prices 2004-2009.xlsx]TIPS!R935C52</stp>
        <tr r="AZ935" s="1"/>
      </tp>
      <tp>
        <v>1.05674</v>
        <stp/>
        <stp>##V3_BDHV12</stp>
        <stp>912828DH0 Govt</stp>
        <stp>IDX_RATIO</stp>
        <stp>2/27/2007</stp>
        <stp>2/27/2007</stp>
        <stp>[Fixed Income  Prices 2004-2009.xlsx]TIPS!R555C68</stp>
        <tr r="BP555" s="1"/>
      </tp>
      <tp>
        <v>1.1436999999999999</v>
        <stp/>
        <stp>##V3_BDHV12</stp>
        <stp>912828BD1 Govt</stp>
        <stp>IDX_RATIO</stp>
        <stp>1/29/2008</stp>
        <stp>1/29/2008</stp>
        <stp>[Fixed Income  Prices 2004-2009.xlsx]TIPS!R920C52</stp>
        <tr r="AZ920" s="1"/>
      </tp>
      <tp>
        <v>1.04447</v>
        <stp/>
        <stp>##V3_BDHV12</stp>
        <stp>912828EA4 Govt</stp>
        <stp>IDX_RATIO</stp>
        <stp>9/14/2006</stp>
        <stp>9/14/2006</stp>
        <stp>[Fixed Income  Prices 2004-2009.xlsx]TIPS!R308C72</stp>
        <tr r="BT308" s="1"/>
      </tp>
      <tp>
        <v>1.0560400000000001</v>
        <stp/>
        <stp>##V3_BDHV12</stp>
        <stp>912828DH0 Govt</stp>
        <stp>IDX_RATIO</stp>
        <stp>1/17/2007</stp>
        <stp>1/17/2007</stp>
        <stp>[Fixed Income  Prices 2004-2009.xlsx]TIPS!R526C68</stp>
        <tr r="BP526" s="1"/>
      </tp>
      <tp>
        <v>1.11042</v>
        <stp/>
        <stp>##V3_BDHV12</stp>
        <stp>9128277J5 Govt</stp>
        <stp>IDX_RATIO</stp>
        <stp>2/16/2006</stp>
        <stp>2/16/2006</stp>
        <stp>[Fixed Income  Prices 2004-2009.xlsx]TIPS!R412C36</stp>
        <tr r="AJ412" s="1"/>
      </tp>
      <tp>
        <v>1.02485</v>
        <stp/>
        <stp>##V3_BDHV12</stp>
        <stp>912828FB1 Govt</stp>
        <stp>IDX_RATIO</stp>
        <stp>9/27/2006</stp>
        <stp>9/27/2006</stp>
        <stp>[Fixed Income  Prices 2004-2009.xlsx]TIPS!R116C32</stp>
        <tr r="AF116" s="1"/>
      </tp>
      <tp>
        <v>1.03573</v>
        <stp/>
        <stp>##V3_BDHV12</stp>
        <stp>912828DH0 Govt</stp>
        <stp>IDX_RATIO</stp>
        <stp>3/21/2006</stp>
        <stp>3/21/2006</stp>
        <stp>[Fixed Income  Prices 2004-2009.xlsx]TIPS!R310C68</stp>
        <tr r="BP310" s="1"/>
      </tp>
      <tp>
        <v>1.0753200000000001</v>
        <stp/>
        <stp>##V3_BDHV12</stp>
        <stp>9128277J5 Govt</stp>
        <stp>IDX_RATIO</stp>
        <stp>1/13/2005</stp>
        <stp>1/13/2005</stp>
        <stp>[Fixed Income  Prices 2004-2009.xlsx]TIPS!R129C36</stp>
        <tr r="AJ129" s="1"/>
      </tp>
      <tp>
        <v>1.0121</v>
        <stp/>
        <stp>##V3_BDHV12</stp>
        <stp>912828FL9 Govt</stp>
        <stp>IDX_RATIO</stp>
        <stp>5/16/2007</stp>
        <stp>5/16/2007</stp>
        <stp>[Fixed Income  Prices 2004-2009.xlsx]TIPS!R224C80</stp>
        <tr r="CB224" s="1"/>
      </tp>
      <tp>
        <v>1.018</v>
        <stp/>
        <stp>##V3_BDHV12</stp>
        <stp>912828KM1 Govt</stp>
        <stp>IDX_RATIO</stp>
        <stp>9/23/2009</stp>
        <stp>9/23/2009</stp>
        <stp>[Fixed Income  Prices 2004-2009.xlsx]TIPS!R114C60</stp>
        <tr r="BH114" s="1"/>
      </tp>
      <tp>
        <v>1.1074299999999999</v>
        <stp/>
        <stp>##V3_BDHV12</stp>
        <stp>912828EA4 Govt</stp>
        <stp>IDX_RATIO</stp>
        <stp>7/11/2008</stp>
        <stp>7/11/2008</stp>
        <stp>[Fixed Income  Prices 2004-2009.xlsx]TIPS!R784C72</stp>
        <tr r="BT784" s="1"/>
      </tp>
      <tp>
        <v>1.1380600000000001</v>
        <stp/>
        <stp>##V3_BDHV12</stp>
        <stp>9128277J5 Govt</stp>
        <stp>IDX_RATIO</stp>
        <stp>3/15/2007</stp>
        <stp>3/15/2007</stp>
        <stp>[Fixed Income  Prices 2004-2009.xlsx]TIPS!R692C36</stp>
        <tr r="AJ692" s="1"/>
      </tp>
      <tp>
        <v>1.11632</v>
        <stp/>
        <stp>##V3_BDHV12</stp>
        <stp>9128277J5 Govt</stp>
        <stp>IDX_RATIO</stp>
        <stp>1/20/2006</stp>
        <stp>1/20/2006</stp>
        <stp>[Fixed Income  Prices 2004-2009.xlsx]TIPS!R393C36</stp>
        <tr r="AJ393" s="1"/>
      </tp>
      <tp>
        <v>1.0417799999999999</v>
        <stp/>
        <stp>##V3_BDHV12</stp>
        <stp>912828GD6 Govt</stp>
        <stp>IDX_RATIO</stp>
        <stp>2/19/2008</stp>
        <stp>2/19/2008</stp>
        <stp>[Fixed Income  Prices 2004-2009.xlsx]TIPS!R293C84</stp>
        <tr r="CF293" s="1"/>
      </tp>
      <tp>
        <v>1.02234</v>
        <stp/>
        <stp>##V3_BDHV12</stp>
        <stp>912828FL9 Govt</stp>
        <stp>IDX_RATIO</stp>
        <stp>6/26/2007</stp>
        <stp>6/26/2007</stp>
        <stp>[Fixed Income  Prices 2004-2009.xlsx]TIPS!R253C80</stp>
        <tr r="CB253" s="1"/>
      </tp>
      <tp>
        <v>1.0884800000000001</v>
        <stp/>
        <stp>##V3_BDHV12</stp>
        <stp>912828FB1 Govt</stp>
        <stp>IDX_RATIO</stp>
        <stp>7/22/2008</stp>
        <stp>7/22/2008</stp>
        <stp>[Fixed Income  Prices 2004-2009.xlsx]TIPS!R590C32</stp>
        <tr r="AF590" s="1"/>
      </tp>
      <tp>
        <v>1.1434800000000001</v>
        <stp/>
        <stp>##V3_BDHV12</stp>
        <stp>912828BD1 Govt</stp>
        <stp>IDX_RATIO</stp>
        <stp>1/28/2008</stp>
        <stp>1/28/2008</stp>
        <stp>[Fixed Income  Prices 2004-2009.xlsx]TIPS!R919C52</stp>
        <tr r="AZ919" s="1"/>
      </tp>
      <tp>
        <v>1.0699000000000001</v>
        <stp/>
        <stp>##V3_BDHV12</stp>
        <stp>912828EA4 Govt</stp>
        <stp>IDX_RATIO</stp>
        <stp>8/13/2007</stp>
        <stp>8/13/2007</stp>
        <stp>[Fixed Income  Prices 2004-2009.xlsx]TIPS!R545C72</stp>
        <tr r="BT545" s="1"/>
      </tp>
      <tp>
        <v>1.04162</v>
        <stp/>
        <stp>##V3_BDHV12</stp>
        <stp>912828GD6 Govt</stp>
        <stp>IDX_RATIO</stp>
        <stp>1/29/2008</stp>
        <stp>1/29/2008</stp>
        <stp>[Fixed Income  Prices 2004-2009.xlsx]TIPS!R278C84</stp>
        <tr r="CF278" s="1"/>
      </tp>
      <tp>
        <v>1.0727100000000001</v>
        <stp/>
        <stp>##V3_BDHV12</stp>
        <stp>9128277J5 Govt</stp>
        <stp>IDX_RATIO</stp>
        <stp>2/22/2005</stp>
        <stp>2/22/2005</stp>
        <stp>[Fixed Income  Prices 2004-2009.xlsx]TIPS!R157C36</stp>
        <tr r="AJ157" s="1"/>
      </tp>
      <tp>
        <v>1.1438999999999999</v>
        <stp/>
        <stp>##V3_BDHV12</stp>
        <stp>912828BD1 Govt</stp>
        <stp>IDX_RATIO</stp>
        <stp>2/18/2008</stp>
        <stp>2/18/2008</stp>
        <stp>[Fixed Income  Prices 2004-2009.xlsx]TIPS!R934C52</stp>
        <tr r="AZ934" s="1"/>
      </tp>
      <tp>
        <v>1.04918</v>
        <stp/>
        <stp>##V3_BDHV12</stp>
        <stp>912828FB1 Govt</stp>
        <stp>IDX_RATIO</stp>
        <stp>8/24/2007</stp>
        <stp>8/24/2007</stp>
        <stp>[Fixed Income  Prices 2004-2009.xlsx]TIPS!R353C32</stp>
        <tr r="AF353" s="1"/>
      </tp>
      <tp>
        <v>1.0566800000000001</v>
        <stp/>
        <stp>##V3_BDHV12</stp>
        <stp>912828DH0 Govt</stp>
        <stp>IDX_RATIO</stp>
        <stp>2/26/2007</stp>
        <stp>2/26/2007</stp>
        <stp>[Fixed Income  Prices 2004-2009.xlsx]TIPS!R554C68</stp>
        <tr r="BP554" s="1"/>
      </tp>
      <tp>
        <v>1.0445800000000001</v>
        <stp/>
        <stp>##V3_BDHV12</stp>
        <stp>912828EA4 Govt</stp>
        <stp>IDX_RATIO</stp>
        <stp>9/15/2006</stp>
        <stp>9/15/2006</stp>
        <stp>[Fixed Income  Prices 2004-2009.xlsx]TIPS!R309C72</stp>
        <tr r="BT309" s="1"/>
      </tp>
      <tp>
        <v>1.05609</v>
        <stp/>
        <stp>##V3_BDHV12</stp>
        <stp>912828DH0 Govt</stp>
        <stp>IDX_RATIO</stp>
        <stp>1/16/2007</stp>
        <stp>1/16/2007</stp>
        <stp>[Fixed Income  Prices 2004-2009.xlsx]TIPS!R525C68</stp>
        <tr r="BP525" s="1"/>
      </tp>
      <tp>
        <v>1.11026</v>
        <stp/>
        <stp>##V3_BDHV12</stp>
        <stp>9128277J5 Govt</stp>
        <stp>IDX_RATIO</stp>
        <stp>2/17/2006</stp>
        <stp>2/17/2006</stp>
        <stp>[Fixed Income  Prices 2004-2009.xlsx]TIPS!R413C36</stp>
        <tr r="AJ413" s="1"/>
      </tp>
      <tp>
        <v>1.0872900000000001</v>
        <stp/>
        <stp>##V3_BDHV12</stp>
        <stp>912828EA4 Govt</stp>
        <stp>IDX_RATIO</stp>
        <stp>4/21/2008</stp>
        <stp>4/21/2008</stp>
        <stp>[Fixed Income  Prices 2004-2009.xlsx]TIPS!R725C72</stp>
        <tr r="BT725" s="1"/>
      </tp>
      <tp>
        <v>1.02475</v>
        <stp/>
        <stp>##V3_BDHV12</stp>
        <stp>912828FB1 Govt</stp>
        <stp>IDX_RATIO</stp>
        <stp>9/26/2006</stp>
        <stp>9/26/2006</stp>
        <stp>[Fixed Income  Prices 2004-2009.xlsx]TIPS!R115C32</stp>
        <tr r="AF115" s="1"/>
      </tp>
      <tp>
        <v>1.0752999999999999</v>
        <stp/>
        <stp>##V3_BDHV12</stp>
        <stp>9128277J5 Govt</stp>
        <stp>IDX_RATIO</stp>
        <stp>1/12/2005</stp>
        <stp>1/12/2005</stp>
        <stp>[Fixed Income  Prices 2004-2009.xlsx]TIPS!R128C36</stp>
        <tr r="AJ128" s="1"/>
      </tp>
      <tp>
        <v>1.03548</v>
        <stp/>
        <stp>##V3_BDHV12</stp>
        <stp>912828DH0 Govt</stp>
        <stp>IDX_RATIO</stp>
        <stp>3/20/2006</stp>
        <stp>3/20/2006</stp>
        <stp>[Fixed Income  Prices 2004-2009.xlsx]TIPS!R309C68</stp>
        <tr r="BP309" s="1"/>
      </tp>
      <tp>
        <v>1.0106200000000001</v>
        <stp/>
        <stp>##V3_BDHV12</stp>
        <stp>912828FL9 Govt</stp>
        <stp>IDX_RATIO</stp>
        <stp>5/11/2007</stp>
        <stp>5/11/2007</stp>
        <stp>[Fixed Income  Prices 2004-2009.xlsx]TIPS!R221C80</stp>
        <tr r="CB221" s="1"/>
      </tp>
      <tp>
        <v>1.0622100000000001</v>
        <stp/>
        <stp>##V3_BDHV12</stp>
        <stp>912828GN4 Govt</stp>
        <stp>IDX_RATIO</stp>
        <stp>9/14/2009</stp>
        <stp>9/14/2009</stp>
        <stp>[Fixed Income  Prices 2004-2009.xlsx]TIPS!R629C40</stp>
        <tr r="AN629" s="1"/>
      </tp>
      <tp>
        <v>1.0179499999999999</v>
        <stp/>
        <stp>##V3_BDHV12</stp>
        <stp>912828KM1 Govt</stp>
        <stp>IDX_RATIO</stp>
        <stp>9/24/2009</stp>
        <stp>9/24/2009</stp>
        <stp>[Fixed Income  Prices 2004-2009.xlsx]TIPS!R115C60</stp>
        <tr r="BH115" s="1"/>
      </tp>
      <tp>
        <v>1.0295000000000001</v>
        <stp/>
        <stp>##V3_BDHV12</stp>
        <stp>912828FL9 Govt</stp>
        <stp>IDX_RATIO</stp>
        <stp>7/31/2007</stp>
        <stp>7/31/2007</stp>
        <stp>[Fixed Income  Prices 2004-2009.xlsx]TIPS!R278C80</stp>
        <tr r="CB278" s="1"/>
      </tp>
      <tp>
        <v>1.10893</v>
        <stp/>
        <stp>##V3_BDHV12</stp>
        <stp>912828EA4 Govt</stp>
        <stp>IDX_RATIO</stp>
        <stp>7/16/2008</stp>
        <stp>7/16/2008</stp>
        <stp>[Fixed Income  Prices 2004-2009.xlsx]TIPS!R787C72</stp>
        <tr r="BT787" s="1"/>
      </tp>
      <tp>
        <v>1.1377200000000001</v>
        <stp/>
        <stp>##V3_BDHV12</stp>
        <stp>9128277J5 Govt</stp>
        <stp>IDX_RATIO</stp>
        <stp>3/12/2007</stp>
        <stp>3/12/2007</stp>
        <stp>[Fixed Income  Prices 2004-2009.xlsx]TIPS!R689C36</stp>
        <tr r="AJ689" s="1"/>
      </tp>
      <tp>
        <v>1.07104</v>
        <stp/>
        <stp>##V3_BDHV12</stp>
        <stp>912828GN4 Govt</stp>
        <stp>IDX_RATIO</stp>
        <stp>8/11/2008</stp>
        <stp>8/11/2008</stp>
        <stp>[Fixed Income  Prices 2004-2009.xlsx]TIPS!R344C40</stp>
        <tr r="AN344" s="1"/>
      </tp>
      <tp>
        <v>1.0401100000000001</v>
        <stp/>
        <stp>##V3_BDHV12</stp>
        <stp>912828HN3 Govt</stp>
        <stp>IDX_RATIO</stp>
        <stp>8/19/2008</stp>
        <stp>8/19/2008</stp>
        <stp>[Fixed Income  Prices 2004-2009.xlsx]TIPS!R163C92</stp>
        <tr r="CN163" s="1"/>
      </tp>
      <tp>
        <v>1.11429</v>
        <stp/>
        <stp>##V3_BDHV12</stp>
        <stp>9128277J5 Govt</stp>
        <stp>IDX_RATIO</stp>
        <stp>1/27/2006</stp>
        <stp>1/27/2006</stp>
        <stp>[Fixed Income  Prices 2004-2009.xlsx]TIPS!R398C36</stp>
        <tr r="AJ398" s="1"/>
      </tp>
      <tp>
        <v>1.0893600000000001</v>
        <stp/>
        <stp>##V3_BDHV12</stp>
        <stp>912828FB1 Govt</stp>
        <stp>IDX_RATIO</stp>
        <stp>7/25/2008</stp>
        <stp>7/25/2008</stp>
        <stp>[Fixed Income  Prices 2004-2009.xlsx]TIPS!R593C32</stp>
        <tr r="AF593" s="1"/>
      </tp>
      <tp>
        <v>1.0212399999999999</v>
        <stp/>
        <stp>##V3_BDHV12</stp>
        <stp>912828FL9 Govt</stp>
        <stp>IDX_RATIO</stp>
        <stp>6/21/2007</stp>
        <stp>6/21/2007</stp>
        <stp>[Fixed Income  Prices 2004-2009.xlsx]TIPS!R250C80</stp>
        <tr r="CB250" s="1"/>
      </tp>
      <tp>
        <v>1.0450999999999999</v>
        <stp/>
        <stp>##V3_BDHV12</stp>
        <stp>912828GD6 Govt</stp>
        <stp>IDX_RATIO</stp>
        <stp>3/19/2009</stp>
        <stp>3/19/2009</stp>
        <stp>[Fixed Income  Prices 2004-2009.xlsx]TIPS!R575C84</stp>
        <tr r="CF575" s="1"/>
      </tp>
      <tp>
        <v>1.06996</v>
        <stp/>
        <stp>##V3_BDHV12</stp>
        <stp>912828EA4 Govt</stp>
        <stp>IDX_RATIO</stp>
        <stp>8/14/2007</stp>
        <stp>8/14/2007</stp>
        <stp>[Fixed Income  Prices 2004-2009.xlsx]TIPS!R546C72</stp>
        <tr r="BT546" s="1"/>
      </tp>
      <tp>
        <v>1.04911</v>
        <stp/>
        <stp>##V3_BDHV12</stp>
        <stp>912828FB1 Govt</stp>
        <stp>IDX_RATIO</stp>
        <stp>8/23/2007</stp>
        <stp>8/23/2007</stp>
        <stp>[Fixed Income  Prices 2004-2009.xlsx]TIPS!R352C32</stp>
        <tr r="AF352" s="1"/>
      </tp>
      <tp>
        <v>1.0564</v>
        <stp/>
        <stp>##V3_BDHV12</stp>
        <stp>912828DH0 Govt</stp>
        <stp>IDX_RATIO</stp>
        <stp>2/21/2007</stp>
        <stp>2/21/2007</stp>
        <stp>[Fixed Income  Prices 2004-2009.xlsx]TIPS!R551C68</stp>
        <tr r="BP551" s="1"/>
      </tp>
      <tp>
        <v>1.07229</v>
        <stp/>
        <stp>##V3_BDHV12</stp>
        <stp>9128277J5 Govt</stp>
        <stp>IDX_RATIO</stp>
        <stp>2/25/2005</stp>
        <stp>2/25/2005</stp>
        <stp>[Fixed Income  Prices 2004-2009.xlsx]TIPS!R160C36</stp>
        <tr r="AJ160" s="1"/>
      </tp>
      <tp>
        <v>1.1732199999999999</v>
        <stp/>
        <stp>##V3_BDHV12</stp>
        <stp>912828AF7 Govt</stp>
        <stp>IDX_RATIO</stp>
        <stp>3/28/2008</stp>
        <stp>3/28/2008</stp>
        <stp>[Fixed Income  Prices 2004-2009.xlsx]TIPS!R962C44</stp>
        <tr r="AR962" s="1"/>
      </tp>
      <tp>
        <v>1.0882400000000001</v>
        <stp/>
        <stp>##V3_BDHV12</stp>
        <stp>912828FL9 Govt</stp>
        <stp>IDX_RATIO</stp>
        <stp>9/26/2008</stp>
        <stp>9/26/2008</stp>
        <stp>[Fixed Income  Prices 2004-2009.xlsx]TIPS!R581C80</stp>
        <tr r="CB581" s="1"/>
      </tp>
      <tp>
        <v>1.04427</v>
        <stp/>
        <stp>##V3_BDHV12</stp>
        <stp>912828EA4 Govt</stp>
        <stp>IDX_RATIO</stp>
        <stp>9/12/2006</stp>
        <stp>9/12/2006</stp>
        <stp>[Fixed Income  Prices 2004-2009.xlsx]TIPS!R306C72</stp>
        <tr r="BT306" s="1"/>
      </tp>
      <tp>
        <v>1.1113900000000001</v>
        <stp/>
        <stp>##V3_BDHV12</stp>
        <stp>9128277J5 Govt</stp>
        <stp>IDX_RATIO</stp>
        <stp>2/10/2006</stp>
        <stp>2/10/2006</stp>
        <stp>[Fixed Income  Prices 2004-2009.xlsx]TIPS!R408C36</stp>
        <tr r="AJ408" s="1"/>
      </tp>
      <tp>
        <v>1.0648900000000001</v>
        <stp/>
        <stp>##V3_BDHV12</stp>
        <stp>912828FB1 Govt</stp>
        <stp>IDX_RATIO</stp>
        <stp>4/15/2008</stp>
        <stp>4/15/2008</stp>
        <stp>[Fixed Income  Prices 2004-2009.xlsx]TIPS!R520C32</stp>
        <tr r="AF520" s="1"/>
      </tp>
      <tp>
        <v>1.0563400000000001</v>
        <stp/>
        <stp>##V3_BDHV12</stp>
        <stp>912828DH0 Govt</stp>
        <stp>IDX_RATIO</stp>
        <stp>1/11/2007</stp>
        <stp>1/11/2007</stp>
        <stp>[Fixed Income  Prices 2004-2009.xlsx]TIPS!R522C68</stp>
        <tr r="BP522" s="1"/>
      </tp>
      <tp>
        <v>1.03725</v>
        <stp/>
        <stp>##V3_BDHV12</stp>
        <stp>912828DH0 Govt</stp>
        <stp>IDX_RATIO</stp>
        <stp>3/27/2006</stp>
        <stp>3/27/2006</stp>
        <stp>[Fixed Income  Prices 2004-2009.xlsx]TIPS!R314C68</stp>
        <tr r="BP314" s="1"/>
      </tp>
      <tp>
        <v>1.0242500000000001</v>
        <stp/>
        <stp>##V3_BDHV12</stp>
        <stp>912828FB1 Govt</stp>
        <stp>IDX_RATIO</stp>
        <stp>9/21/2006</stp>
        <stp>9/21/2006</stp>
        <stp>[Fixed Income  Prices 2004-2009.xlsx]TIPS!R112C32</stp>
        <tr r="AF112" s="1"/>
      </tp>
      <tp>
        <v>1.0704800000000001</v>
        <stp/>
        <stp>##V3_BDHV12</stp>
        <stp>912828FB1 Govt</stp>
        <stp>IDX_RATIO</stp>
        <stp>5/18/2009</stp>
        <stp>5/18/2009</stp>
        <stp>[Fixed Income  Prices 2004-2009.xlsx]TIPS!R804C32</stp>
        <tr r="AF804" s="1"/>
      </tp>
      <tp t="e">
        <v>#N/A</v>
        <stp/>
        <stp>##V3_BDHV12</stp>
        <stp>USSWIT12 Curncy</stp>
        <stp>PX_LAST</stp>
        <stp>7/23/2004</stp>
        <stp>11/1/2009</stp>
        <stp>[Fixed Income  Prices 2004-2009.xlsx]Swaps!R4C25</stp>
        <stp>cols=2;rows=1316</stp>
        <tr r="Y4" s="6"/>
      </tp>
      <tp t="e">
        <v>#N/A</v>
        <stp/>
        <stp>##V3_BDHV12</stp>
        <stp>USSWIT10 Curncy</stp>
        <stp>PX_LAST</stp>
        <stp>7/23/2004</stp>
        <stp>11/1/2009</stp>
        <stp>[Fixed Income  Prices 2004-2009.xlsx]Swaps!R4C23</stp>
        <stp>cols=2;rows=1351</stp>
        <tr r="W4" s="6"/>
      </tp>
      <tp>
        <v>1.01033</v>
        <stp/>
        <stp>##V3_BDHV12</stp>
        <stp>912828FL9 Govt</stp>
        <stp>IDX_RATIO</stp>
        <stp>5/10/2007</stp>
        <stp>5/10/2007</stp>
        <stp>[Fixed Income  Prices 2004-2009.xlsx]TIPS!R220C80</stp>
        <tr r="CB220" s="1"/>
      </tp>
      <tp>
        <v>1.0621499999999999</v>
        <stp/>
        <stp>##V3_BDHV12</stp>
        <stp>912828GN4 Govt</stp>
        <stp>IDX_RATIO</stp>
        <stp>9/15/2009</stp>
        <stp>9/15/2009</stp>
        <stp>[Fixed Income  Prices 2004-2009.xlsx]TIPS!R630C40</stp>
        <tr r="AN630" s="1"/>
      </tp>
      <tp>
        <v>1.01789</v>
        <stp/>
        <stp>##V3_BDHV12</stp>
        <stp>912828KM1 Govt</stp>
        <stp>IDX_RATIO</stp>
        <stp>9/25/2009</stp>
        <stp>9/25/2009</stp>
        <stp>[Fixed Income  Prices 2004-2009.xlsx]TIPS!R116C60</stp>
        <tr r="BH116" s="1"/>
      </tp>
      <tp>
        <v>1.1092299999999999</v>
        <stp/>
        <stp>##V3_BDHV12</stp>
        <stp>912828EA4 Govt</stp>
        <stp>IDX_RATIO</stp>
        <stp>7/17/2008</stp>
        <stp>7/17/2008</stp>
        <stp>[Fixed Income  Prices 2004-2009.xlsx]TIPS!R788C72</stp>
        <tr r="BT788" s="1"/>
      </tp>
      <tp>
        <v>1.02929</v>
        <stp/>
        <stp>##V3_BDHV12</stp>
        <stp>912828FL9 Govt</stp>
        <stp>IDX_RATIO</stp>
        <stp>7/30/2007</stp>
        <stp>7/30/2007</stp>
        <stp>[Fixed Income  Prices 2004-2009.xlsx]TIPS!R277C80</stp>
        <tr r="CB277" s="1"/>
      </tp>
      <tp>
        <v>1.0397700000000001</v>
        <stp/>
        <stp>##V3_BDHV12</stp>
        <stp>912828HN3 Govt</stp>
        <stp>IDX_RATIO</stp>
        <stp>8/18/2008</stp>
        <stp>8/18/2008</stp>
        <stp>[Fixed Income  Prices 2004-2009.xlsx]TIPS!R162C92</stp>
        <tr r="CN162" s="1"/>
      </tp>
      <tp>
        <v>1.1145799999999999</v>
        <stp/>
        <stp>##V3_BDHV12</stp>
        <stp>9128277J5 Govt</stp>
        <stp>IDX_RATIO</stp>
        <stp>1/26/2006</stp>
        <stp>1/26/2006</stp>
        <stp>[Fixed Income  Prices 2004-2009.xlsx]TIPS!R397C36</stp>
        <tr r="AJ397" s="1"/>
      </tp>
      <tp>
        <v>1.1378300000000001</v>
        <stp/>
        <stp>##V3_BDHV12</stp>
        <stp>9128277J5 Govt</stp>
        <stp>IDX_RATIO</stp>
        <stp>3/13/2007</stp>
        <stp>3/13/2007</stp>
        <stp>[Fixed Income  Prices 2004-2009.xlsx]TIPS!R690C36</stp>
        <tr r="AJ690" s="1"/>
      </tp>
      <tp>
        <v>1.08907</v>
        <stp/>
        <stp>##V3_BDHV12</stp>
        <stp>912828FB1 Govt</stp>
        <stp>IDX_RATIO</stp>
        <stp>7/24/2008</stp>
        <stp>7/24/2008</stp>
        <stp>[Fixed Income  Prices 2004-2009.xlsx]TIPS!R592C32</stp>
        <tr r="AF592" s="1"/>
      </tp>
      <tp>
        <v>1.02102</v>
        <stp/>
        <stp>##V3_BDHV12</stp>
        <stp>912828FL9 Govt</stp>
        <stp>IDX_RATIO</stp>
        <stp>6/20/2007</stp>
        <stp>6/20/2007</stp>
        <stp>[Fixed Income  Prices 2004-2009.xlsx]TIPS!R249C80</stp>
        <tr r="CB249" s="1"/>
      </tp>
      <tp>
        <v>1.04495</v>
        <stp/>
        <stp>##V3_BDHV12</stp>
        <stp>912828GD6 Govt</stp>
        <stp>IDX_RATIO</stp>
        <stp>3/18/2009</stp>
        <stp>3/18/2009</stp>
        <stp>[Fixed Income  Prices 2004-2009.xlsx]TIPS!R574C84</stp>
        <tr r="CF574" s="1"/>
      </tp>
      <tp>
        <v>1.0598700000000001</v>
        <stp/>
        <stp>##V3_BDHV12</stp>
        <stp>912828DH0 Govt</stp>
        <stp>IDX_RATIO</stp>
        <stp>3/30/2007</stp>
        <stp>3/30/2007</stp>
        <stp>[Fixed Income  Prices 2004-2009.xlsx]TIPS!R578C68</stp>
        <tr r="BP578" s="1"/>
      </tp>
      <tp>
        <v>1.07003</v>
        <stp/>
        <stp>##V3_BDHV12</stp>
        <stp>912828EA4 Govt</stp>
        <stp>IDX_RATIO</stp>
        <stp>8/15/2007</stp>
        <stp>8/15/2007</stp>
        <stp>[Fixed Income  Prices 2004-2009.xlsx]TIPS!R547C72</stp>
        <tr r="BT547" s="1"/>
      </tp>
      <tp>
        <v>1.07243</v>
        <stp/>
        <stp>##V3_BDHV12</stp>
        <stp>9128277J5 Govt</stp>
        <stp>IDX_RATIO</stp>
        <stp>2/24/2005</stp>
        <stp>2/24/2005</stp>
        <stp>[Fixed Income  Prices 2004-2009.xlsx]TIPS!R159C36</stp>
        <tr r="AJ159" s="1"/>
      </tp>
      <tp>
        <v>1.04905</v>
        <stp/>
        <stp>##V3_BDHV12</stp>
        <stp>912828FB1 Govt</stp>
        <stp>IDX_RATIO</stp>
        <stp>8/22/2007</stp>
        <stp>8/22/2007</stp>
        <stp>[Fixed Income  Prices 2004-2009.xlsx]TIPS!R351C32</stp>
        <tr r="AF351" s="1"/>
      </tp>
      <tp>
        <v>1.0563400000000001</v>
        <stp/>
        <stp>##V3_BDHV12</stp>
        <stp>912828DH0 Govt</stp>
        <stp>IDX_RATIO</stp>
        <stp>2/20/2007</stp>
        <stp>2/20/2007</stp>
        <stp>[Fixed Income  Prices 2004-2009.xlsx]TIPS!R550C68</stp>
        <tr r="BP550" s="1"/>
      </tp>
      <tp>
        <v>1.0741499999999999</v>
        <stp/>
        <stp>##V3_BDHV12</stp>
        <stp>912828FB1 Govt</stp>
        <stp>IDX_RATIO</stp>
        <stp>6/29/2009</stp>
        <stp>6/29/2009</stp>
        <stp>[Fixed Income  Prices 2004-2009.xlsx]TIPS!R834C32</stp>
        <tr r="AF834" s="1"/>
      </tp>
      <tp>
        <v>1.04437</v>
        <stp/>
        <stp>##V3_BDHV12</stp>
        <stp>912828EA4 Govt</stp>
        <stp>IDX_RATIO</stp>
        <stp>9/13/2006</stp>
        <stp>9/13/2006</stp>
        <stp>[Fixed Income  Prices 2004-2009.xlsx]TIPS!R307C72</stp>
        <tr r="BT307" s="1"/>
      </tp>
      <tp>
        <v>1.0563899999999999</v>
        <stp/>
        <stp>##V3_BDHV12</stp>
        <stp>912828DH0 Govt</stp>
        <stp>IDX_RATIO</stp>
        <stp>1/10/2007</stp>
        <stp>1/10/2007</stp>
        <stp>[Fixed Income  Prices 2004-2009.xlsx]TIPS!R521C68</stp>
        <tr r="BP521" s="1"/>
      </tp>
      <tp>
        <v>1.0647899999999999</v>
        <stp/>
        <stp>##V3_BDHV12</stp>
        <stp>912828FB1 Govt</stp>
        <stp>IDX_RATIO</stp>
        <stp>4/14/2008</stp>
        <stp>4/14/2008</stp>
        <stp>[Fixed Income  Prices 2004-2009.xlsx]TIPS!R519C32</stp>
        <tr r="AF519" s="1"/>
      </tp>
      <tp>
        <v>1.0241499999999999</v>
        <stp/>
        <stp>##V3_BDHV12</stp>
        <stp>912828FB1 Govt</stp>
        <stp>IDX_RATIO</stp>
        <stp>9/20/2006</stp>
        <stp>9/20/2006</stp>
        <stp>[Fixed Income  Prices 2004-2009.xlsx]TIPS!R111C32</stp>
        <tr r="AF111" s="1"/>
      </tp>
      <tp>
        <v>1.07056</v>
        <stp/>
        <stp>##V3_BDHV12</stp>
        <stp>912828FB1 Govt</stp>
        <stp>IDX_RATIO</stp>
        <stp>5/19/2009</stp>
        <stp>5/19/2009</stp>
        <stp>[Fixed Income  Prices 2004-2009.xlsx]TIPS!R805C32</stp>
        <tr r="AF805" s="1"/>
      </tp>
      <tp>
        <v>1.07534</v>
        <stp/>
        <stp>##V3_BDHV12</stp>
        <stp>9128277J5 Govt</stp>
        <stp>IDX_RATIO</stp>
        <stp>1/14/2005</stp>
        <stp>1/14/2005</stp>
        <stp>[Fixed Income  Prices 2004-2009.xlsx]TIPS!R130C36</stp>
        <tr r="AJ130" s="1"/>
      </tp>
      <tp>
        <v>1.0073000000000001</v>
        <stp/>
        <stp>##V3_BDHV12</stp>
        <stp>912810FR4 Govt</stp>
        <stp>IDX_RATIO</stp>
        <stp>11/29/2004</stp>
        <stp>11/29/2004</stp>
        <stp>[Fixed Income  Prices 2004-2009.xlsx]TIPS!R93C108</stp>
        <tr r="DD93" s="1"/>
      </tp>
      <tp>
        <v>1.0621</v>
        <stp/>
        <stp>##V3_BDHV12</stp>
        <stp>912828GN4 Govt</stp>
        <stp>IDX_RATIO</stp>
        <stp>9/16/2009</stp>
        <stp>9/16/2009</stp>
        <stp>[Fixed Income  Prices 2004-2009.xlsx]TIPS!R631C40</stp>
        <tr r="AN631" s="1"/>
      </tp>
      <tp>
        <v>1.08786</v>
        <stp/>
        <stp>##V3_BDHV12</stp>
        <stp>912828FL9 Govt</stp>
        <stp>IDX_RATIO</stp>
        <stp>9/24/2008</stp>
        <stp>9/24/2008</stp>
        <stp>[Fixed Income  Prices 2004-2009.xlsx]TIPS!R579C80</stp>
        <tr r="CB579" s="1"/>
      </tp>
      <tp>
        <v>1.10833</v>
        <stp/>
        <stp>##V3_BDHV12</stp>
        <stp>912828EA4 Govt</stp>
        <stp>IDX_RATIO</stp>
        <stp>7/14/2008</stp>
        <stp>7/14/2008</stp>
        <stp>[Fixed Income  Prices 2004-2009.xlsx]TIPS!R785C72</stp>
        <tr r="BT785" s="1"/>
      </tp>
      <tp>
        <v>1.0717300000000001</v>
        <stp/>
        <stp>##V3_BDHV12</stp>
        <stp>912828GN4 Govt</stp>
        <stp>IDX_RATIO</stp>
        <stp>8/13/2008</stp>
        <stp>8/13/2008</stp>
        <stp>[Fixed Income  Prices 2004-2009.xlsx]TIPS!R346C40</stp>
        <tr r="AN346" s="1"/>
      </tp>
      <tp>
        <v>1.11487</v>
        <stp/>
        <stp>##V3_BDHV12</stp>
        <stp>9128277J5 Govt</stp>
        <stp>IDX_RATIO</stp>
        <stp>1/25/2006</stp>
        <stp>1/25/2006</stp>
        <stp>[Fixed Income  Prices 2004-2009.xlsx]TIPS!R396C36</stp>
        <tr r="AJ396" s="1"/>
      </tp>
      <tp>
        <v>1.0701000000000001</v>
        <stp/>
        <stp>##V3_BDHV12</stp>
        <stp>912828EA4 Govt</stp>
        <stp>IDX_RATIO</stp>
        <stp>8/16/2007</stp>
        <stp>8/16/2007</stp>
        <stp>[Fixed Income  Prices 2004-2009.xlsx]TIPS!R548C72</stp>
        <tr r="BT548" s="1"/>
      </tp>
      <tp>
        <v>0.98694999999999999</v>
        <stp/>
        <stp>##V3_BDHV12</stp>
        <stp>912828JE1 Govt</stp>
        <stp>IDX_RATIO</stp>
        <stp>1/29/2009</stp>
        <stp>1/29/2009</stp>
        <stp>[Fixed Income  Prices 2004-2009.xlsx]TIPS!R149C96</stp>
        <tr r="CR149" s="1"/>
      </tp>
      <tp>
        <v>1.04898</v>
        <stp/>
        <stp>##V3_BDHV12</stp>
        <stp>912828FB1 Govt</stp>
        <stp>IDX_RATIO</stp>
        <stp>8/21/2007</stp>
        <stp>8/21/2007</stp>
        <stp>[Fixed Income  Prices 2004-2009.xlsx]TIPS!R350C32</stp>
        <tr r="AF350" s="1"/>
      </tp>
      <tp>
        <v>0.97853999999999997</v>
        <stp/>
        <stp>##V3_BDHV12</stp>
        <stp>912828JE1 Govt</stp>
        <stp>IDX_RATIO</stp>
        <stp>2/19/2009</stp>
        <stp>2/19/2009</stp>
        <stp>[Fixed Income  Prices 2004-2009.xlsx]TIPS!R164C96</stp>
        <tr r="CR164" s="1"/>
      </tp>
      <tp>
        <v>1.0565100000000001</v>
        <stp/>
        <stp>##V3_BDHV12</stp>
        <stp>912828DH0 Govt</stp>
        <stp>IDX_RATIO</stp>
        <stp>2/23/2007</stp>
        <stp>2/23/2007</stp>
        <stp>[Fixed Income  Prices 2004-2009.xlsx]TIPS!R553C68</stp>
        <tr r="BP553" s="1"/>
      </tp>
      <tp>
        <v>1.1349100000000001</v>
        <stp/>
        <stp>##V3_BDHV12</stp>
        <stp>9128277J5 Govt</stp>
        <stp>IDX_RATIO</stp>
        <stp>1/30/2007</stp>
        <stp>1/30/2007</stp>
        <stp>[Fixed Income  Prices 2004-2009.xlsx]TIPS!R660C36</stp>
        <tr r="AJ660" s="1"/>
      </tp>
      <tp>
        <v>1.0650900000000001</v>
        <stp/>
        <stp>##V3_BDHV12</stp>
        <stp>912828FB1 Govt</stp>
        <stp>IDX_RATIO</stp>
        <stp>4/17/2008</stp>
        <stp>4/17/2008</stp>
        <stp>[Fixed Income  Prices 2004-2009.xlsx]TIPS!R522C32</stp>
        <tr r="AF522" s="1"/>
      </tp>
      <tp>
        <v>1.08761</v>
        <stp/>
        <stp>##V3_BDHV12</stp>
        <stp>912828EA4 Govt</stp>
        <stp>IDX_RATIO</stp>
        <stp>4/24/2008</stp>
        <stp>4/24/2008</stp>
        <stp>[Fixed Income  Prices 2004-2009.xlsx]TIPS!R728C72</stp>
        <tr r="BT728" s="1"/>
      </tp>
      <tp>
        <v>1.0753900000000001</v>
        <stp/>
        <stp>##V3_BDHV12</stp>
        <stp>9128277J5 Govt</stp>
        <stp>IDX_RATIO</stp>
        <stp>1/17/2005</stp>
        <stp>1/17/2005</stp>
        <stp>[Fixed Income  Prices 2004-2009.xlsx]TIPS!R131C36</stp>
        <tr r="AJ131" s="1"/>
      </tp>
      <tp>
        <v>1.0065999999999999</v>
        <stp/>
        <stp>##V3_BDHV12</stp>
        <stp>912810FR4 Govt</stp>
        <stp>IDX_RATIO</stp>
        <stp>11/19/2004</stp>
        <stp>11/19/2004</stp>
        <stp>[Fixed Income  Prices 2004-2009.xlsx]TIPS!R87C108</stp>
        <tr r="DD87" s="1"/>
      </tp>
      <tp>
        <v>1.06687</v>
        <stp/>
        <stp>##V3_BDHV12</stp>
        <stp>912828FL9 Govt</stp>
        <stp>IDX_RATIO</stp>
        <stp>8/28/2009</stp>
        <stp>8/28/2009</stp>
        <stp>[Fixed Income  Prices 2004-2009.xlsx]TIPS!R821C80</stp>
        <tr r="CB821" s="1"/>
      </tp>
      <tp>
        <v>1.0620400000000001</v>
        <stp/>
        <stp>##V3_BDHV12</stp>
        <stp>912828GN4 Govt</stp>
        <stp>IDX_RATIO</stp>
        <stp>9/17/2009</stp>
        <stp>9/17/2009</stp>
        <stp>[Fixed Income  Prices 2004-2009.xlsx]TIPS!R632C40</stp>
        <tr r="AN632" s="1"/>
      </tp>
      <tp>
        <v>1.10863</v>
        <stp/>
        <stp>##V3_BDHV12</stp>
        <stp>912828EA4 Govt</stp>
        <stp>IDX_RATIO</stp>
        <stp>7/15/2008</stp>
        <stp>7/15/2008</stp>
        <stp>[Fixed Income  Prices 2004-2009.xlsx]TIPS!R786C72</stp>
        <tr r="BT786" s="1"/>
      </tp>
      <tp>
        <v>1.07138</v>
        <stp/>
        <stp>##V3_BDHV12</stp>
        <stp>912828GN4 Govt</stp>
        <stp>IDX_RATIO</stp>
        <stp>8/12/2008</stp>
        <stp>8/12/2008</stp>
        <stp>[Fixed Income  Prices 2004-2009.xlsx]TIPS!R345C40</stp>
        <tr r="AN345" s="1"/>
      </tp>
      <tp>
        <v>1.1151599999999999</v>
        <stp/>
        <stp>##V3_BDHV12</stp>
        <stp>9128277J5 Govt</stp>
        <stp>IDX_RATIO</stp>
        <stp>1/24/2006</stp>
        <stp>1/24/2006</stp>
        <stp>[Fixed Income  Prices 2004-2009.xlsx]TIPS!R395C36</stp>
        <tr r="AJ395" s="1"/>
      </tp>
      <tp>
        <v>1.02146</v>
        <stp/>
        <stp>##V3_BDHV12</stp>
        <stp>912828FL9 Govt</stp>
        <stp>IDX_RATIO</stp>
        <stp>6/22/2007</stp>
        <stp>6/22/2007</stp>
        <stp>[Fixed Income  Prices 2004-2009.xlsx]TIPS!R251C80</stp>
        <tr r="CB251" s="1"/>
      </tp>
      <tp>
        <v>1.07016</v>
        <stp/>
        <stp>##V3_BDHV12</stp>
        <stp>912828EA4 Govt</stp>
        <stp>IDX_RATIO</stp>
        <stp>8/17/2007</stp>
        <stp>8/17/2007</stp>
        <stp>[Fixed Income  Prices 2004-2009.xlsx]TIPS!R549C72</stp>
        <tr r="BT549" s="1"/>
      </tp>
      <tp>
        <v>0.98756999999999995</v>
        <stp/>
        <stp>##V3_BDHV12</stp>
        <stp>912828JE1 Govt</stp>
        <stp>IDX_RATIO</stp>
        <stp>1/28/2009</stp>
        <stp>1/28/2009</stp>
        <stp>[Fixed Income  Prices 2004-2009.xlsx]TIPS!R148C96</stp>
        <tr r="CR148" s="1"/>
      </tp>
      <tp>
        <v>0.97890999999999995</v>
        <stp/>
        <stp>##V3_BDHV12</stp>
        <stp>912828JE1 Govt</stp>
        <stp>IDX_RATIO</stp>
        <stp>2/18/2009</stp>
        <stp>2/18/2009</stp>
        <stp>[Fixed Income  Prices 2004-2009.xlsx]TIPS!R163C96</stp>
        <tr r="CR163" s="1"/>
      </tp>
      <tp>
        <v>1.05646</v>
        <stp/>
        <stp>##V3_BDHV12</stp>
        <stp>912828DH0 Govt</stp>
        <stp>IDX_RATIO</stp>
        <stp>2/22/2007</stp>
        <stp>2/22/2007</stp>
        <stp>[Fixed Income  Prices 2004-2009.xlsx]TIPS!R552C68</stp>
        <tr r="BP552" s="1"/>
      </tp>
      <tp>
        <v>1.1348499999999999</v>
        <stp/>
        <stp>##V3_BDHV12</stp>
        <stp>9128277J5 Govt</stp>
        <stp>IDX_RATIO</stp>
        <stp>1/31/2007</stp>
        <stp>1/31/2007</stp>
        <stp>[Fixed Income  Prices 2004-2009.xlsx]TIPS!R661C36</stp>
        <tr r="AJ661" s="1"/>
      </tp>
      <tp>
        <v>1.0489200000000001</v>
        <stp/>
        <stp>##V3_BDHV12</stp>
        <stp>912828FB1 Govt</stp>
        <stp>IDX_RATIO</stp>
        <stp>8/20/2007</stp>
        <stp>8/20/2007</stp>
        <stp>[Fixed Income  Prices 2004-2009.xlsx]TIPS!R349C32</stp>
        <tr r="AF349" s="1"/>
      </tp>
      <tp>
        <v>1.08805</v>
        <stp/>
        <stp>##V3_BDHV12</stp>
        <stp>912828FL9 Govt</stp>
        <stp>IDX_RATIO</stp>
        <stp>9/25/2008</stp>
        <stp>9/25/2008</stp>
        <stp>[Fixed Income  Prices 2004-2009.xlsx]TIPS!R580C80</stp>
        <tr r="CB580" s="1"/>
      </tp>
      <tp>
        <v>1.04416</v>
        <stp/>
        <stp>##V3_BDHV12</stp>
        <stp>912828EA4 Govt</stp>
        <stp>IDX_RATIO</stp>
        <stp>9/11/2006</stp>
        <stp>9/11/2006</stp>
        <stp>[Fixed Income  Prices 2004-2009.xlsx]TIPS!R305C72</stp>
        <tr r="BT305" s="1"/>
      </tp>
      <tp>
        <v>1.1109</v>
        <stp/>
        <stp>##V3_BDHV12</stp>
        <stp>9128277J5 Govt</stp>
        <stp>IDX_RATIO</stp>
        <stp>2/13/2006</stp>
        <stp>2/13/2006</stp>
        <stp>[Fixed Income  Prices 2004-2009.xlsx]TIPS!R409C36</stp>
        <tr r="AJ409" s="1"/>
      </tp>
      <tp>
        <v>1.0649900000000001</v>
        <stp/>
        <stp>##V3_BDHV12</stp>
        <stp>912828FB1 Govt</stp>
        <stp>IDX_RATIO</stp>
        <stp>4/16/2008</stp>
        <stp>4/16/2008</stp>
        <stp>[Fixed Income  Prices 2004-2009.xlsx]TIPS!R521C32</stp>
        <tr r="AF521" s="1"/>
      </tp>
      <tp>
        <v>1.05629</v>
        <stp/>
        <stp>##V3_BDHV12</stp>
        <stp>912828DH0 Govt</stp>
        <stp>IDX_RATIO</stp>
        <stp>1/12/2007</stp>
        <stp>1/12/2007</stp>
        <stp>[Fixed Income  Prices 2004-2009.xlsx]TIPS!R523C68</stp>
        <tr r="BP523" s="1"/>
      </tp>
      <tp>
        <v>1.08771</v>
        <stp/>
        <stp>##V3_BDHV12</stp>
        <stp>912828EA4 Govt</stp>
        <stp>IDX_RATIO</stp>
        <stp>4/25/2008</stp>
        <stp>4/25/2008</stp>
        <stp>[Fixed Income  Prices 2004-2009.xlsx]TIPS!R729C72</stp>
        <tr r="BT729" s="1"/>
      </tp>
      <tp>
        <v>1.0364899999999999</v>
        <stp/>
        <stp>##V3_BDHV12</stp>
        <stp>912828DH0 Govt</stp>
        <stp>IDX_RATIO</stp>
        <stp>3/24/2006</stp>
        <stp>3/24/2006</stp>
        <stp>[Fixed Income  Prices 2004-2009.xlsx]TIPS!R313C68</stp>
        <tr r="BP313" s="1"/>
      </tp>
      <tp>
        <v>1.0243500000000001</v>
        <stp/>
        <stp>##V3_BDHV12</stp>
        <stp>912828FB1 Govt</stp>
        <stp>IDX_RATIO</stp>
        <stp>9/22/2006</stp>
        <stp>9/22/2006</stp>
        <stp>[Fixed Income  Prices 2004-2009.xlsx]TIPS!R113C32</stp>
        <tr r="AF113" s="1"/>
      </tp>
      <tp>
        <v>1.2309399999999999</v>
        <stp/>
        <stp>##V3_BDHV12</stp>
        <stp>9128273T7 Govt</stp>
        <stp>IDX_RATIO</stp>
        <stp>12/6/2005</stp>
        <stp>12/6/2005</stp>
        <stp>[Fixed Income  Prices 2004-2009.xlsx]TIPS!R361C12</stp>
        <tr r="L361" s="1"/>
      </tp>
      <tp>
        <v>1.2101</v>
        <stp/>
        <stp>##V3_BDHV12</stp>
        <stp>9128273T7 Govt</stp>
        <stp>IDX_RATIO</stp>
        <stp>10/4/2005</stp>
        <stp>10/4/2005</stp>
        <stp>[Fixed Income  Prices 2004-2009.xlsx]TIPS!R316C12</stp>
        <tr r="L316" s="1"/>
      </tp>
      <tp>
        <v>1.23102</v>
        <stp/>
        <stp>##V3_BDHV12</stp>
        <stp>9128273T7 Govt</stp>
        <stp>IDX_RATIO</stp>
        <stp>12/7/2005</stp>
        <stp>12/7/2005</stp>
        <stp>[Fixed Income  Prices 2004-2009.xlsx]TIPS!R362C12</stp>
        <tr r="L362" s="1"/>
      </tp>
      <tp>
        <v>1.2171700000000001</v>
        <stp/>
        <stp>##V3_BDHV12</stp>
        <stp>9128273T7 Govt</stp>
        <stp>IDX_RATIO</stp>
        <stp>11/4/2005</stp>
        <stp>11/4/2005</stp>
        <stp>[Fixed Income  Prices 2004-2009.xlsx]TIPS!R339C12</stp>
        <tr r="L339" s="1"/>
      </tp>
      <tp>
        <v>1.2102999999999999</v>
        <stp/>
        <stp>##V3_BDHV12</stp>
        <stp>9128273T7 Govt</stp>
        <stp>IDX_RATIO</stp>
        <stp>10/5/2005</stp>
        <stp>10/5/2005</stp>
        <stp>[Fixed Income  Prices 2004-2009.xlsx]TIPS!R317C12</stp>
        <tr r="L317" s="1"/>
      </tp>
      <tp>
        <v>1.1019000000000001</v>
        <stp/>
        <stp>##V3_BDHV12</stp>
        <stp>912828BW9 Govt</stp>
        <stp>IDX_RATIO</stp>
        <stp>10/9/2006</stp>
        <stp>10/9/2006</stp>
        <stp>[Fixed Income  Prices 2004-2009.xlsx]TIPS!R579C56</stp>
        <tr r="BD579" s="1"/>
      </tp>
      <tp>
        <v>1.0967500000000001</v>
        <stp/>
        <stp>##V3_BDHV12</stp>
        <stp>912828BW9 Govt</stp>
        <stp>IDX_RATIO</stp>
        <stp>12/8/2006</stp>
        <stp>12/8/2006</stp>
        <stp>[Fixed Income  Prices 2004-2009.xlsx]TIPS!R623C56</stp>
        <tr r="BD623" s="1"/>
      </tp>
      <tp>
        <v>1.2186600000000001</v>
        <stp/>
        <stp>##V3_BDHV12</stp>
        <stp>9128273T7 Govt</stp>
        <stp>IDX_RATIO</stp>
        <stp>11/7/2005</stp>
        <stp>11/7/2005</stp>
        <stp>[Fixed Income  Prices 2004-2009.xlsx]TIPS!R340C12</stp>
        <tr r="L340" s="1"/>
      </tp>
      <tp>
        <v>1.2104900000000001</v>
        <stp/>
        <stp>##V3_BDHV12</stp>
        <stp>9128273T7 Govt</stp>
        <stp>IDX_RATIO</stp>
        <stp>10/6/2005</stp>
        <stp>10/6/2005</stp>
        <stp>[Fixed Income  Prices 2004-2009.xlsx]TIPS!R318C12</stp>
        <tr r="L318" s="1"/>
      </tp>
      <tp>
        <v>1.10225</v>
        <stp/>
        <stp>##V3_BDHV12</stp>
        <stp>912828BW9 Govt</stp>
        <stp>IDX_RATIO</stp>
        <stp>11/8/2006</stp>
        <stp>11/8/2006</stp>
        <stp>[Fixed Income  Prices 2004-2009.xlsx]TIPS!R601C56</stp>
        <tr r="BD601" s="1"/>
      </tp>
      <tp>
        <v>1.2308600000000001</v>
        <stp/>
        <stp>##V3_BDHV12</stp>
        <stp>9128273T7 Govt</stp>
        <stp>IDX_RATIO</stp>
        <stp>12/5/2005</stp>
        <stp>12/5/2005</stp>
        <stp>[Fixed Income  Prices 2004-2009.xlsx]TIPS!R360C12</stp>
        <tr r="L360" s="1"/>
      </tp>
      <tp>
        <v>1.21069</v>
        <stp/>
        <stp>##V3_BDHV12</stp>
        <stp>9128273T7 Govt</stp>
        <stp>IDX_RATIO</stp>
        <stp>10/7/2005</stp>
        <stp>10/7/2005</stp>
        <stp>[Fixed Income  Prices 2004-2009.xlsx]TIPS!R319C12</stp>
        <tr r="L319" s="1"/>
      </tp>
      <tp>
        <v>1.1020699999999999</v>
        <stp/>
        <stp>##V3_BDHV12</stp>
        <stp>912828BW9 Govt</stp>
        <stp>IDX_RATIO</stp>
        <stp>11/9/2006</stp>
        <stp>11/9/2006</stp>
        <stp>[Fixed Income  Prices 2004-2009.xlsx]TIPS!R602C56</stp>
        <tr r="BD602" s="1"/>
      </tp>
      <tp>
        <v>1.23062</v>
        <stp/>
        <stp>##V3_BDHV12</stp>
        <stp>9128273T7 Govt</stp>
        <stp>IDX_RATIO</stp>
        <stp>12/2/2005</stp>
        <stp>12/2/2005</stp>
        <stp>[Fixed Income  Prices 2004-2009.xlsx]TIPS!R359C12</stp>
        <tr r="L359" s="1"/>
      </tp>
      <tp>
        <v>1.2156899999999999</v>
        <stp/>
        <stp>##V3_BDHV12</stp>
        <stp>9128273T7 Govt</stp>
        <stp>IDX_RATIO</stp>
        <stp>11/1/2005</stp>
        <stp>11/1/2005</stp>
        <stp>[Fixed Income  Prices 2004-2009.xlsx]TIPS!R336C12</stp>
        <tr r="L336" s="1"/>
      </tp>
      <tp>
        <v>1.2105399999999999</v>
        <stp/>
        <stp>##V3_BDHV12</stp>
        <stp>9128275W8 Govt</stp>
        <stp>IDX_RATIO</stp>
        <stp>11/8/2006</stp>
        <stp>11/8/2006</stp>
        <stp>[Fixed Income  Prices 2004-2009.xlsx]TIPS!R601C20</stp>
        <tr r="T601" s="1"/>
      </tp>
      <tp>
        <v>1.21034</v>
        <stp/>
        <stp>##V3_BDHV12</stp>
        <stp>9128275W8 Govt</stp>
        <stp>IDX_RATIO</stp>
        <stp>11/9/2006</stp>
        <stp>11/9/2006</stp>
        <stp>[Fixed Income  Prices 2004-2009.xlsx]TIPS!R602C20</stp>
        <tr r="T602" s="1"/>
      </tp>
      <tp>
        <v>1.04156</v>
        <stp/>
        <stp>##V3_BDHV12</stp>
        <stp>912828GX2 Govt</stp>
        <stp>IDX_RATIO</stp>
        <stp>11/9/2009</stp>
        <stp>11/9/2009</stp>
        <stp>[Fixed Income  Prices 2004-2009.xlsx]TIPS!R612C88</stp>
        <tr r="CJ612" s="1"/>
      </tp>
      <tp>
        <v>1.21668</v>
        <stp/>
        <stp>##V3_BDHV12</stp>
        <stp>9128273T7 Govt</stp>
        <stp>IDX_RATIO</stp>
        <stp>11/3/2005</stp>
        <stp>11/3/2005</stp>
        <stp>[Fixed Income  Prices 2004-2009.xlsx]TIPS!R338C12</stp>
        <tr r="L338" s="1"/>
      </tp>
      <tp>
        <v>1.0395799999999999</v>
        <stp/>
        <stp>##V3_BDHV12</stp>
        <stp>912828GX2 Govt</stp>
        <stp>IDX_RATIO</stp>
        <stp>10/8/2009</stp>
        <stp>10/8/2009</stp>
        <stp>[Fixed Income  Prices 2004-2009.xlsx]TIPS!R590C88</stp>
        <tr r="CJ590" s="1"/>
      </tp>
      <tp>
        <v>1.2101600000000001</v>
        <stp/>
        <stp>##V3_BDHV12</stp>
        <stp>9128275W8 Govt</stp>
        <stp>IDX_RATIO</stp>
        <stp>10/9/2006</stp>
        <stp>10/9/2006</stp>
        <stp>[Fixed Income  Prices 2004-2009.xlsx]TIPS!R579C20</stp>
        <tr r="T579" s="1"/>
      </tp>
      <tp>
        <v>1.23054</v>
        <stp/>
        <stp>##V3_BDHV12</stp>
        <stp>9128273T7 Govt</stp>
        <stp>IDX_RATIO</stp>
        <stp>12/1/2005</stp>
        <stp>12/1/2005</stp>
        <stp>[Fixed Income  Prices 2004-2009.xlsx]TIPS!R358C12</stp>
        <tr r="L358" s="1"/>
      </tp>
      <tp>
        <v>1.21618</v>
        <stp/>
        <stp>##V3_BDHV12</stp>
        <stp>9128273T7 Govt</stp>
        <stp>IDX_RATIO</stp>
        <stp>11/2/2005</stp>
        <stp>11/2/2005</stp>
        <stp>[Fixed Income  Prices 2004-2009.xlsx]TIPS!R337C12</stp>
        <tr r="L337" s="1"/>
      </tp>
      <tp>
        <v>1.2044999999999999</v>
        <stp/>
        <stp>##V3_BDHV12</stp>
        <stp>9128275W8 Govt</stp>
        <stp>IDX_RATIO</stp>
        <stp>12/8/2006</stp>
        <stp>12/8/2006</stp>
        <stp>[Fixed Income  Prices 2004-2009.xlsx]TIPS!R623C20</stp>
        <tr r="T623" s="1"/>
      </tp>
      <tp>
        <v>1.03966</v>
        <stp/>
        <stp>##V3_BDHV12</stp>
        <stp>912828GX2 Govt</stp>
        <stp>IDX_RATIO</stp>
        <stp>10/9/2009</stp>
        <stp>10/9/2009</stp>
        <stp>[Fixed Income  Prices 2004-2009.xlsx]TIPS!R591C88</stp>
        <tr r="CJ591" s="1"/>
      </tp>
      <tp>
        <v>1.2099</v>
        <stp/>
        <stp>##V3_BDHV12</stp>
        <stp>9128273T7 Govt</stp>
        <stp>IDX_RATIO</stp>
        <stp>10/3/2005</stp>
        <stp>10/3/2005</stp>
        <stp>[Fixed Income  Prices 2004-2009.xlsx]TIPS!R315C12</stp>
        <tr r="L315" s="1"/>
      </tp>
      <tp>
        <v>1.2099299999999999</v>
        <stp/>
        <stp>##V3_BDHV12</stp>
        <stp>9128275W8 Govt</stp>
        <stp>IDX_RATIO</stp>
        <stp>10/6/2006</stp>
        <stp>10/6/2006</stp>
        <stp>[Fixed Income  Prices 2004-2009.xlsx]TIPS!R578C20</stp>
        <tr r="T578" s="1"/>
      </tp>
      <tp>
        <v>1.2047099999999999</v>
        <stp/>
        <stp>##V3_BDHV12</stp>
        <stp>9128275W8 Govt</stp>
        <stp>IDX_RATIO</stp>
        <stp>12/7/2006</stp>
        <stp>12/7/2006</stp>
        <stp>[Fixed Income  Prices 2004-2009.xlsx]TIPS!R622C20</stp>
        <tr r="T622" s="1"/>
      </tp>
      <tp>
        <v>1.10351</v>
        <stp/>
        <stp>##V3_BDHV12</stp>
        <stp>912828BW9 Govt</stp>
        <stp>IDX_RATIO</stp>
        <stp>11/1/2006</stp>
        <stp>11/1/2006</stp>
        <stp>[Fixed Income  Prices 2004-2009.xlsx]TIPS!R596C56</stp>
        <tr r="BD596" s="1"/>
      </tp>
      <tp>
        <v>1.0394300000000001</v>
        <stp/>
        <stp>##V3_BDHV12</stp>
        <stp>912828GX2 Govt</stp>
        <stp>IDX_RATIO</stp>
        <stp>10/6/2009</stp>
        <stp>10/6/2009</stp>
        <stp>[Fixed Income  Prices 2004-2009.xlsx]TIPS!R588C88</stp>
        <tr r="CJ588" s="1"/>
      </tp>
      <tp>
        <v>1.0981000000000001</v>
        <stp/>
        <stp>##V3_BDHV12</stp>
        <stp>912828BW9 Govt</stp>
        <stp>IDX_RATIO</stp>
        <stp>12/1/2006</stp>
        <stp>12/1/2006</stp>
        <stp>[Fixed Income  Prices 2004-2009.xlsx]TIPS!R618C56</stp>
        <tr r="BD618" s="1"/>
      </tp>
      <tp>
        <v>1.04145</v>
        <stp/>
        <stp>##V3_BDHV12</stp>
        <stp>912828GX2 Govt</stp>
        <stp>IDX_RATIO</stp>
        <stp>11/4/2009</stp>
        <stp>11/4/2009</stp>
        <stp>[Fixed Income  Prices 2004-2009.xlsx]TIPS!R609C88</stp>
        <tr r="CJ609" s="1"/>
      </tp>
      <tp>
        <v>1.20492</v>
        <stp/>
        <stp>##V3_BDHV12</stp>
        <stp>9128275W8 Govt</stp>
        <stp>IDX_RATIO</stp>
        <stp>12/6/2006</stp>
        <stp>12/6/2006</stp>
        <stp>[Fixed Income  Prices 2004-2009.xlsx]TIPS!R621C20</stp>
        <tr r="T621" s="1"/>
      </tp>
      <tp>
        <v>1.0395099999999999</v>
        <stp/>
        <stp>##V3_BDHV12</stp>
        <stp>912828GX2 Govt</stp>
        <stp>IDX_RATIO</stp>
        <stp>10/7/2009</stp>
        <stp>10/7/2009</stp>
        <stp>[Fixed Income  Prices 2004-2009.xlsx]TIPS!R589C88</stp>
        <tr r="CJ589" s="1"/>
      </tp>
      <tp>
        <v>1.0414699999999999</v>
        <stp/>
        <stp>##V3_BDHV12</stp>
        <stp>912828GX2 Govt</stp>
        <stp>IDX_RATIO</stp>
        <stp>11/5/2009</stp>
        <stp>11/5/2009</stp>
        <stp>[Fixed Income  Prices 2004-2009.xlsx]TIPS!R610C88</stp>
        <tr r="CJ610" s="1"/>
      </tp>
      <tp>
        <v>1.2109300000000001</v>
        <stp/>
        <stp>##V3_BDHV12</stp>
        <stp>9128275W8 Govt</stp>
        <stp>IDX_RATIO</stp>
        <stp>11/6/2006</stp>
        <stp>11/6/2006</stp>
        <stp>[Fixed Income  Prices 2004-2009.xlsx]TIPS!R599C20</stp>
        <tr r="T599" s="1"/>
      </tp>
      <tp>
        <v>1.20977</v>
        <stp/>
        <stp>##V3_BDHV12</stp>
        <stp>9128275W8 Govt</stp>
        <stp>IDX_RATIO</stp>
        <stp>10/4/2006</stp>
        <stp>10/4/2006</stp>
        <stp>[Fixed Income  Prices 2004-2009.xlsx]TIPS!R576C20</stp>
        <tr r="T576" s="1"/>
      </tp>
      <tp>
        <v>1.20513</v>
        <stp/>
        <stp>##V3_BDHV12</stp>
        <stp>9128275W8 Govt</stp>
        <stp>IDX_RATIO</stp>
        <stp>12/5/2006</stp>
        <stp>12/5/2006</stp>
        <stp>[Fixed Income  Prices 2004-2009.xlsx]TIPS!R620C20</stp>
        <tr r="T620" s="1"/>
      </tp>
      <tp>
        <v>1.1031500000000001</v>
        <stp/>
        <stp>##V3_BDHV12</stp>
        <stp>912828BW9 Govt</stp>
        <stp>IDX_RATIO</stp>
        <stp>11/3/2006</stp>
        <stp>11/3/2006</stp>
        <stp>[Fixed Income  Prices 2004-2009.xlsx]TIPS!R598C56</stp>
        <tr r="BD598" s="1"/>
      </tp>
      <tp>
        <v>1.10141</v>
        <stp/>
        <stp>##V3_BDHV12</stp>
        <stp>912828BW9 Govt</stp>
        <stp>IDX_RATIO</stp>
        <stp>10/2/2006</stp>
        <stp>10/2/2006</stp>
        <stp>[Fixed Income  Prices 2004-2009.xlsx]TIPS!R574C56</stp>
        <tr r="BD574" s="1"/>
      </tp>
      <tp>
        <v>1.0415000000000001</v>
        <stp/>
        <stp>##V3_BDHV12</stp>
        <stp>912828GX2 Govt</stp>
        <stp>IDX_RATIO</stp>
        <stp>11/6/2009</stp>
        <stp>11/6/2009</stp>
        <stp>[Fixed Income  Prices 2004-2009.xlsx]TIPS!R611C88</stp>
        <tr r="CJ611" s="1"/>
      </tp>
      <tp>
        <v>1.2098500000000001</v>
        <stp/>
        <stp>##V3_BDHV12</stp>
        <stp>9128275W8 Govt</stp>
        <stp>IDX_RATIO</stp>
        <stp>10/5/2006</stp>
        <stp>10/5/2006</stp>
        <stp>[Fixed Income  Prices 2004-2009.xlsx]TIPS!R577C20</stp>
        <tr r="T577" s="1"/>
      </tp>
      <tp>
        <v>1.2053499999999999</v>
        <stp/>
        <stp>##V3_BDHV12</stp>
        <stp>9128275W8 Govt</stp>
        <stp>IDX_RATIO</stp>
        <stp>12/4/2006</stp>
        <stp>12/4/2006</stp>
        <stp>[Fixed Income  Prices 2004-2009.xlsx]TIPS!R619C20</stp>
        <tr r="T619" s="1"/>
      </tp>
      <tp>
        <v>1.0393600000000001</v>
        <stp/>
        <stp>##V3_BDHV12</stp>
        <stp>912828GX2 Govt</stp>
        <stp>IDX_RATIO</stp>
        <stp>10/5/2009</stp>
        <stp>10/5/2009</stp>
        <stp>[Fixed Income  Prices 2004-2009.xlsx]TIPS!R587C88</stp>
        <tr r="CJ587" s="1"/>
      </tp>
      <tp>
        <v>1.1033299999999999</v>
        <stp/>
        <stp>##V3_BDHV12</stp>
        <stp>912828BW9 Govt</stp>
        <stp>IDX_RATIO</stp>
        <stp>11/2/2006</stp>
        <stp>11/2/2006</stp>
        <stp>[Fixed Income  Prices 2004-2009.xlsx]TIPS!R597C56</stp>
        <tr r="BD597" s="1"/>
      </tp>
      <tp>
        <v>1.2107300000000001</v>
        <stp/>
        <stp>##V3_BDHV12</stp>
        <stp>9128275W8 Govt</stp>
        <stp>IDX_RATIO</stp>
        <stp>11/7/2006</stp>
        <stp>11/7/2006</stp>
        <stp>[Fixed Income  Prices 2004-2009.xlsx]TIPS!R600C20</stp>
        <tr r="T600" s="1"/>
      </tp>
      <tp>
        <v>1.10148</v>
        <stp/>
        <stp>##V3_BDHV12</stp>
        <stp>912828BW9 Govt</stp>
        <stp>IDX_RATIO</stp>
        <stp>10/3/2006</stp>
        <stp>10/3/2006</stp>
        <stp>[Fixed Income  Prices 2004-2009.xlsx]TIPS!R575C56</stp>
        <tr r="BD575" s="1"/>
      </tp>
      <tp>
        <v>1.2096199999999999</v>
        <stp/>
        <stp>##V3_BDHV12</stp>
        <stp>9128275W8 Govt</stp>
        <stp>IDX_RATIO</stp>
        <stp>10/2/2006</stp>
        <stp>10/2/2006</stp>
        <stp>[Fixed Income  Prices 2004-2009.xlsx]TIPS!R574C20</stp>
        <tr r="T574" s="1"/>
      </tp>
      <tp>
        <v>1.2196500000000001</v>
        <stp/>
        <stp>##V3_BDHV12</stp>
        <stp>9128273T7 Govt</stp>
        <stp>IDX_RATIO</stp>
        <stp>11/9/2005</stp>
        <stp>11/9/2005</stp>
        <stp>[Fixed Income  Prices 2004-2009.xlsx]TIPS!R342C12</stp>
        <tr r="L342" s="1"/>
      </tp>
      <tp>
        <v>1.0391300000000001</v>
        <stp/>
        <stp>##V3_BDHV12</stp>
        <stp>912828GX2 Govt</stp>
        <stp>IDX_RATIO</stp>
        <stp>10/2/2009</stp>
        <stp>10/2/2009</stp>
        <stp>[Fixed Income  Prices 2004-2009.xlsx]TIPS!R586C88</stp>
        <tr r="CJ586" s="1"/>
      </tp>
      <tp>
        <v>1.10155</v>
        <stp/>
        <stp>##V3_BDHV12</stp>
        <stp>912828BW9 Govt</stp>
        <stp>IDX_RATIO</stp>
        <stp>10/4/2006</stp>
        <stp>10/4/2006</stp>
        <stp>[Fixed Income  Prices 2004-2009.xlsx]TIPS!R576C56</stp>
        <tr r="BD576" s="1"/>
      </tp>
      <tp>
        <v>1.0973299999999999</v>
        <stp/>
        <stp>##V3_BDHV12</stp>
        <stp>912828BW9 Govt</stp>
        <stp>IDX_RATIO</stp>
        <stp>12/5/2006</stp>
        <stp>12/5/2006</stp>
        <stp>[Fixed Income  Prices 2004-2009.xlsx]TIPS!R620C56</stp>
        <tr r="BD620" s="1"/>
      </tp>
      <tp>
        <v>1.21153</v>
        <stp/>
        <stp>##V3_BDHV12</stp>
        <stp>9128275W8 Govt</stp>
        <stp>IDX_RATIO</stp>
        <stp>11/3/2006</stp>
        <stp>11/3/2006</stp>
        <stp>[Fixed Income  Prices 2004-2009.xlsx]TIPS!R598C20</stp>
        <tr r="T598" s="1"/>
      </tp>
      <tp>
        <v>1.2097</v>
        <stp/>
        <stp>##V3_BDHV12</stp>
        <stp>9128275W8 Govt</stp>
        <stp>IDX_RATIO</stp>
        <stp>10/3/2006</stp>
        <stp>10/3/2006</stp>
        <stp>[Fixed Income  Prices 2004-2009.xlsx]TIPS!R575C20</stp>
        <tr r="T575" s="1"/>
      </tp>
      <tp>
        <v>1.21915</v>
        <stp/>
        <stp>##V3_BDHV12</stp>
        <stp>9128273T7 Govt</stp>
        <stp>IDX_RATIO</stp>
        <stp>11/8/2005</stp>
        <stp>11/8/2005</stp>
        <stp>[Fixed Income  Prices 2004-2009.xlsx]TIPS!R341C12</stp>
        <tr r="L341" s="1"/>
      </tp>
      <tp>
        <v>1.10162</v>
        <stp/>
        <stp>##V3_BDHV12</stp>
        <stp>912828BW9 Govt</stp>
        <stp>IDX_RATIO</stp>
        <stp>10/5/2006</stp>
        <stp>10/5/2006</stp>
        <stp>[Fixed Income  Prices 2004-2009.xlsx]TIPS!R577C56</stp>
        <tr r="BD577" s="1"/>
      </tp>
      <tp>
        <v>1.10243</v>
        <stp/>
        <stp>##V3_BDHV12</stp>
        <stp>912828BW9 Govt</stp>
        <stp>IDX_RATIO</stp>
        <stp>11/7/2006</stp>
        <stp>11/7/2006</stp>
        <stp>[Fixed Income  Prices 2004-2009.xlsx]TIPS!R600C56</stp>
        <tr r="BD600" s="1"/>
      </tp>
      <tp>
        <v>1.2117199999999999</v>
        <stp/>
        <stp>##V3_BDHV12</stp>
        <stp>9128275W8 Govt</stp>
        <stp>IDX_RATIO</stp>
        <stp>11/2/2006</stp>
        <stp>11/2/2006</stp>
        <stp>[Fixed Income  Prices 2004-2009.xlsx]TIPS!R597C20</stp>
        <tr r="T597" s="1"/>
      </tp>
      <tp>
        <v>1.0975200000000001</v>
        <stp/>
        <stp>##V3_BDHV12</stp>
        <stp>912828BW9 Govt</stp>
        <stp>IDX_RATIO</stp>
        <stp>12/4/2006</stp>
        <stp>12/4/2006</stp>
        <stp>[Fixed Income  Prices 2004-2009.xlsx]TIPS!R619C56</stp>
        <tr r="BD619" s="1"/>
      </tp>
      <tp>
        <v>1.2311000000000001</v>
        <stp/>
        <stp>##V3_BDHV12</stp>
        <stp>9128273T7 Govt</stp>
        <stp>IDX_RATIO</stp>
        <stp>12/8/2005</stp>
        <stp>12/8/2005</stp>
        <stp>[Fixed Income  Prices 2004-2009.xlsx]TIPS!R363C12</stp>
        <tr r="L363" s="1"/>
      </tp>
      <tp>
        <v>1.2059800000000001</v>
        <stp/>
        <stp>##V3_BDHV12</stp>
        <stp>9128275W8 Govt</stp>
        <stp>IDX_RATIO</stp>
        <stp>12/1/2006</stp>
        <stp>12/1/2006</stp>
        <stp>[Fixed Income  Prices 2004-2009.xlsx]TIPS!R618C20</stp>
        <tr r="T618" s="1"/>
      </tp>
      <tp>
        <v>1.1016900000000001</v>
        <stp/>
        <stp>##V3_BDHV12</stp>
        <stp>912828BW9 Govt</stp>
        <stp>IDX_RATIO</stp>
        <stp>10/6/2006</stp>
        <stp>10/6/2006</stp>
        <stp>[Fixed Income  Prices 2004-2009.xlsx]TIPS!R578C56</stp>
        <tr r="BD578" s="1"/>
      </tp>
      <tp>
        <v>1.09694</v>
        <stp/>
        <stp>##V3_BDHV12</stp>
        <stp>912828BW9 Govt</stp>
        <stp>IDX_RATIO</stp>
        <stp>12/7/2006</stp>
        <stp>12/7/2006</stp>
        <stp>[Fixed Income  Prices 2004-2009.xlsx]TIPS!R622C56</stp>
        <tr r="BD622" s="1"/>
      </tp>
      <tp>
        <v>1.2119200000000001</v>
        <stp/>
        <stp>##V3_BDHV12</stp>
        <stp>9128275W8 Govt</stp>
        <stp>IDX_RATIO</stp>
        <stp>11/1/2006</stp>
        <stp>11/1/2006</stp>
        <stp>[Fixed Income  Prices 2004-2009.xlsx]TIPS!R596C20</stp>
        <tr r="T596" s="1"/>
      </tp>
      <tp>
        <v>1.0414099999999999</v>
        <stp/>
        <stp>##V3_BDHV12</stp>
        <stp>912828GX2 Govt</stp>
        <stp>IDX_RATIO</stp>
        <stp>11/2/2009</stp>
        <stp>11/2/2009</stp>
        <stp>[Fixed Income  Prices 2004-2009.xlsx]TIPS!R607C88</stp>
        <tr r="CJ607" s="1"/>
      </tp>
      <tp>
        <v>1.2311799999999999</v>
        <stp/>
        <stp>##V3_BDHV12</stp>
        <stp>9128273T7 Govt</stp>
        <stp>IDX_RATIO</stp>
        <stp>12/9/2005</stp>
        <stp>12/9/2005</stp>
        <stp>[Fixed Income  Prices 2004-2009.xlsx]TIPS!R364C12</stp>
        <tr r="L364" s="1"/>
      </tp>
      <tp>
        <v>1.0390600000000001</v>
        <stp/>
        <stp>##V3_BDHV12</stp>
        <stp>912828GX2 Govt</stp>
        <stp>IDX_RATIO</stp>
        <stp>10/1/2009</stp>
        <stp>10/1/2009</stp>
        <stp>[Fixed Income  Prices 2004-2009.xlsx]TIPS!R585C88</stp>
        <tr r="CJ585" s="1"/>
      </tp>
      <tp>
        <v>1.1026100000000001</v>
        <stp/>
        <stp>##V3_BDHV12</stp>
        <stp>912828BW9 Govt</stp>
        <stp>IDX_RATIO</stp>
        <stp>11/6/2006</stp>
        <stp>11/6/2006</stp>
        <stp>[Fixed Income  Prices 2004-2009.xlsx]TIPS!R599C56</stp>
        <tr r="BD599" s="1"/>
      </tp>
      <tp>
        <v>1.09714</v>
        <stp/>
        <stp>##V3_BDHV12</stp>
        <stp>912828BW9 Govt</stp>
        <stp>IDX_RATIO</stp>
        <stp>12/6/2006</stp>
        <stp>12/6/2006</stp>
        <stp>[Fixed Income  Prices 2004-2009.xlsx]TIPS!R621C56</stp>
        <tr r="BD621" s="1"/>
      </tp>
      <tp>
        <v>1.0414300000000001</v>
        <stp/>
        <stp>##V3_BDHV12</stp>
        <stp>912828GX2 Govt</stp>
        <stp>IDX_RATIO</stp>
        <stp>11/3/2009</stp>
        <stp>11/3/2009</stp>
        <stp>[Fixed Income  Prices 2004-2009.xlsx]TIPS!R608C88</stp>
        <tr r="CJ608" s="1"/>
      </tp>
      <tp>
        <v>3.125</v>
        <stp/>
        <stp>##V3_BDPV12</stp>
        <stp>912828DJ6 Govt</stp>
        <stp>CPN</stp>
        <stp>[Fixed Income  Prices 2004-2009.xlsx]BONDS DIRTY PRICE!R1C9</stp>
        <tr r="I1" s="2"/>
      </tp>
      <tp t="s">
        <v>7/15/2015</v>
        <stp/>
        <stp>##V3_BDPV12</stp>
        <stp>912828EA4 Govt</stp>
        <stp>MATURITY</stp>
        <stp>[Fixed Income  Prices 2004-2009.xlsx]TIPS!R2C71</stp>
        <tr r="BS2" s="1"/>
      </tp>
      <tp>
        <v>1.75</v>
        <stp/>
        <stp>##V3_BDPV12</stp>
        <stp>912828KJ8 Govt</stp>
        <stp>CPN</stp>
        <stp>[Fixed Income  Prices 2004-2009.xlsx]BONDS DIRTY PRICE!R1C33</stp>
        <tr r="AG1" s="2"/>
      </tp>
      <tp t="e">
        <v>#N/A</v>
        <stp/>
        <stp>##V3_BDHV12</stp>
        <stp>912828GH7 GOVT</stp>
        <stp>PX_DIRTY_MID</stp>
        <stp>7/23/2004</stp>
        <stp>11/19/2009</stp>
        <stp>[Fixed Income  Prices 2004-2009.xlsx]BONDS DIRTY PRICE!R4C44</stp>
        <stp>cols=2;rows=727</stp>
        <tr r="AR4" s="2"/>
      </tp>
      <tp>
        <v>4</v>
        <stp/>
        <stp>##V3_BDPV12</stp>
        <stp>912828DR8 Govt</stp>
        <stp>CPN</stp>
        <stp>[Fixed Income  Prices 2004-2009.xlsx]BONDS DIRTY PRICE!R1C15</stp>
        <tr r="O1" s="2"/>
      </tp>
      <tp t="s">
        <v>4/15/2012</v>
        <stp/>
        <stp>##V3_BDPV12</stp>
        <stp>912828GN4 Govt</stp>
        <stp>MATURITY</stp>
        <stp>[Fixed Income  Prices 2004-2009.xlsx]TIPS!R2C39</stp>
        <tr r="AM2" s="1"/>
      </tp>
      <tp t="e">
        <v>#N/A</v>
        <stp/>
        <stp>##V3_BDHV12</stp>
        <stp>912833DF Govt</stp>
        <stp>YLD_YTM_ASK</stp>
        <stp>20061208</stp>
        <stp>20070427</stp>
        <stp>[Fixed Income  Prices 2004-2009.xlsx]STRIP Yield Curve!R135C8</stp>
        <stp>Days=N</stp>
        <stp>Fill=B</stp>
        <stp>Sort=D</stp>
        <stp>Per=cW</stp>
        <stp>Dts=H</stp>
        <stp>cols=1;rows=21</stp>
        <tr r="H135" s="4"/>
      </tp>
      <tp t="e">
        <v>#N/A</v>
        <stp/>
        <stp>##V3_BDHV12</stp>
        <stp>912833DC Govt</stp>
        <stp>YLD_YTM_ASK</stp>
        <stp>20050722</stp>
        <stp>20050923</stp>
        <stp>[Fixed Income  Prices 2004-2009.xlsx]STRIP Yield Curve!R218C8</stp>
        <stp>Days=N</stp>
        <stp>Fill=B</stp>
        <stp>Sort=D</stp>
        <stp>Per=cW</stp>
        <stp>Dts=H</stp>
        <stp>cols=1;rows=10</stp>
        <tr r="H218" s="4"/>
      </tp>
      <tp t="e">
        <v>#N/A</v>
        <stp/>
        <stp>##V3_BDHV12</stp>
        <stp>912833KA Govt</stp>
        <stp>YLD_YTM_ASK</stp>
        <stp>20070518</stp>
        <stp>20070727</stp>
        <stp>[Fixed Income  Prices 2004-2009.xlsx]STRIP Yield Curve!R122C7</stp>
        <stp>Days=N</stp>
        <stp>Fill=B</stp>
        <stp>Sort=D</stp>
        <stp>Per=cW</stp>
        <stp>Dts=H</stp>
        <stp>cols=1;rows=11</stp>
        <tr r="G122" s="4"/>
      </tp>
      <tp t="e">
        <v>#N/A</v>
        <stp/>
        <stp>##V3_BDHV12</stp>
        <stp>912833DC Govt</stp>
        <stp>YLD_YTM_ASK</stp>
        <stp>20060616</stp>
        <stp>20061201</stp>
        <stp>[Fixed Income  Prices 2004-2009.xlsx]STRIP Yield Curve!R156C7</stp>
        <stp>Days=N</stp>
        <stp>Fill=B</stp>
        <stp>Sort=D</stp>
        <stp>Per=cW</stp>
        <stp>Dts=H</stp>
        <stp>cols=1;rows=25</stp>
        <tr r="G156" s="4"/>
      </tp>
      <tp>
        <v>132.03042990331491</v>
        <stp/>
        <stp>##V3_BDPV12</stp>
        <stp>912810ET1 Govt</stp>
        <stp>PX_DIRTY_MID</stp>
        <stp>[Fixed Income  Prices 2004-2009.xlsx]BONDS DIRTY PRICE!R7C2</stp>
        <tr r="B7" s="2"/>
      </tp>
      <tp>
        <v>1.1318999999999999</v>
        <stp/>
        <stp>##V3_BDHV12</stp>
        <stp>912810FR4 Govt</stp>
        <stp>IDX_RATIO</stp>
        <stp>7/7/2009</stp>
        <stp>7/7/2009</stp>
        <stp>[Fixed Income  Prices 2004-2009.xlsx]TIPS!R1292C108</stp>
        <tr r="DD1292" s="1"/>
      </tp>
      <tp>
        <v>1.1256900000000001</v>
        <stp/>
        <stp>##V3_BDHV12</stp>
        <stp>912810FR4 Govt</stp>
        <stp>IDX_RATIO</stp>
        <stp>2/4/2009</stp>
        <stp>2/4/2009</stp>
        <stp>[Fixed Income  Prices 2004-2009.xlsx]TIPS!R1183C108</stp>
        <tr r="DD1183" s="1"/>
      </tp>
      <tp>
        <v>1.1262399999999999</v>
        <stp/>
        <stp>##V3_BDHV12</stp>
        <stp>912810FR4 Govt</stp>
        <stp>IDX_RATIO</stp>
        <stp>5/7/2009</stp>
        <stp>5/7/2009</stp>
        <stp>[Fixed Income  Prices 2004-2009.xlsx]TIPS!R1249C108</stp>
        <tr r="DD1249" s="1"/>
      </tp>
      <tp>
        <v>1.1616500000000001</v>
        <stp/>
        <stp>##V3_BDHV12</stp>
        <stp>912810FR4 Govt</stp>
        <stp>IDX_RATIO</stp>
        <stp>9/5/2008</stp>
        <stp>9/5/2008</stp>
        <stp>[Fixed Income  Prices 2004-2009.xlsx]TIPS!R1075C108</stp>
        <tr r="DD1075" s="1"/>
      </tp>
      <tp>
        <v>1.15076</v>
        <stp/>
        <stp>##V3_BDHV12</stp>
        <stp>912810FR4 Govt</stp>
        <stp>IDX_RATIO</stp>
        <stp>8/5/2008</stp>
        <stp>8/5/2008</stp>
        <stp>[Fixed Income  Prices 2004-2009.xlsx]TIPS!R1052C108</stp>
        <tr r="DD1052" s="1"/>
      </tp>
      <tp>
        <v>1.13611</v>
        <stp/>
        <stp>##V3_BDHV12</stp>
        <stp>912810FR4 Govt</stp>
        <stp>IDX_RATIO</stp>
        <stp>8/6/2009</stp>
        <stp>8/6/2009</stp>
        <stp>[Fixed Income  Prices 2004-2009.xlsx]TIPS!R1314C108</stp>
        <tr r="DD1314" s="1"/>
      </tp>
      <tp>
        <v>1.13371</v>
        <stp/>
        <stp>##V3_BDHV12</stp>
        <stp>912810FR4 Govt</stp>
        <stp>IDX_RATIO</stp>
        <stp>6/5/2008</stp>
        <stp>6/5/2008</stp>
        <stp>[Fixed Income  Prices 2004-2009.xlsx]TIPS!R1009C108</stp>
        <tr r="DD1009" s="1"/>
      </tp>
      <tp>
        <v>1.1212599999999999</v>
        <stp/>
        <stp>##V3_BDHV12</stp>
        <stp>912810FR4 Govt</stp>
        <stp>IDX_RATIO</stp>
        <stp>4/7/2009</stp>
        <stp>4/7/2009</stp>
        <stp>[Fixed Income  Prices 2004-2009.xlsx]TIPS!R1227C108</stp>
        <tr r="DD1227" s="1"/>
      </tp>
      <tp>
        <v>1.01827</v>
        <stp/>
        <stp>##V3_BDHV12</stp>
        <stp>912828KM1 Govt</stp>
        <stp>IDX_RATIO</stp>
        <stp>9/18/2009</stp>
        <stp>9/18/2009</stp>
        <stp>[Fixed Income  Prices 2004-2009.xlsx]TIPS!R111C60</stp>
        <tr r="BH111" s="1"/>
      </tp>
      <tp>
        <v>1.0636399999999999</v>
        <stp/>
        <stp>##V3_BDHV12</stp>
        <stp>912828FL9 Govt</stp>
        <stp>IDX_RATIO</stp>
        <stp>8/17/2009</stp>
        <stp>8/17/2009</stp>
        <stp>[Fixed Income  Prices 2004-2009.xlsx]TIPS!R812C80</stp>
        <tr r="CB812" s="1"/>
      </tp>
      <tp>
        <v>1.06142</v>
        <stp/>
        <stp>##V3_BDHV12</stp>
        <stp>912828GN4 Govt</stp>
        <stp>IDX_RATIO</stp>
        <stp>9/28/2009</stp>
        <stp>9/28/2009</stp>
        <stp>[Fixed Income  Prices 2004-2009.xlsx]TIPS!R639C40</stp>
        <tr r="AN639" s="1"/>
      </tp>
      <tp>
        <v>1.0417000000000001</v>
        <stp/>
        <stp>##V3_BDHV12</stp>
        <stp>912828GD6 Govt</stp>
        <stp>IDX_RATIO</stp>
        <stp>2/22/2008</stp>
        <stp>2/22/2008</stp>
        <stp>[Fixed Income  Prices 2004-2009.xlsx]TIPS!R296C84</stp>
        <tr r="CF296" s="1"/>
      </tp>
      <tp>
        <v>1.04213</v>
        <stp/>
        <stp>##V3_BDHV12</stp>
        <stp>912828HN3 Govt</stp>
        <stp>IDX_RATIO</stp>
        <stp>8/25/2008</stp>
        <stp>8/25/2008</stp>
        <stp>[Fixed Income  Prices 2004-2009.xlsx]TIPS!R167C92</stp>
        <tr r="CN167" s="1"/>
      </tp>
      <tp>
        <v>0.97563</v>
        <stp/>
        <stp>##V3_BDHV12</stp>
        <stp>912828JE1 Govt</stp>
        <stp>IDX_RATIO</stp>
        <stp>2/27/2009</stp>
        <stp>2/27/2009</stp>
        <stp>[Fixed Income  Prices 2004-2009.xlsx]TIPS!R170C96</stp>
        <tr r="CR170" s="1"/>
      </tp>
      <tp>
        <v>1.0709</v>
        <stp/>
        <stp>##V3_BDHV12</stp>
        <stp>912828EA4 Govt</stp>
        <stp>IDX_RATIO</stp>
        <stp>8/28/2007</stp>
        <stp>8/28/2007</stp>
        <stp>[Fixed Income  Prices 2004-2009.xlsx]TIPS!R556C72</stp>
        <tr r="BT556" s="1"/>
      </tp>
      <tp>
        <v>1.0459799999999999</v>
        <stp/>
        <stp>##V3_BDHV12</stp>
        <stp>912828GD6 Govt</stp>
        <stp>IDX_RATIO</stp>
        <stp>3/25/2009</stp>
        <stp>3/25/2009</stp>
        <stp>[Fixed Income  Prices 2004-2009.xlsx]TIPS!R579C84</stp>
        <tr r="CF579" s="1"/>
      </tp>
      <tp>
        <v>1.1706000000000001</v>
        <stp/>
        <stp>##V3_BDHV12</stp>
        <stp>912828AF7 Govt</stp>
        <stp>IDX_RATIO</stp>
        <stp>3/14/2008</stp>
        <stp>3/14/2008</stp>
        <stp>[Fixed Income  Prices 2004-2009.xlsx]TIPS!R953C44</stp>
        <tr r="AR953" s="1"/>
      </tp>
      <tp>
        <v>1.06633</v>
        <stp/>
        <stp>##V3_BDHV12</stp>
        <stp>912828FB1 Govt</stp>
        <stp>IDX_RATIO</stp>
        <stp>4/29/2008</stp>
        <stp>4/29/2008</stp>
        <stp>[Fixed Income  Prices 2004-2009.xlsx]TIPS!R530C32</stp>
        <tr r="AF530" s="1"/>
      </tp>
      <tp>
        <v>1.0293000000000001</v>
        <stp/>
        <stp>##V3_BDHV12</stp>
        <stp>912828HN3 Govt</stp>
        <stp>IDX_RATIO</stp>
        <stp>8/31/2009</stp>
        <stp>8/31/2009</stp>
        <stp>[Fixed Income  Prices 2004-2009.xlsx]TIPS!R432C92</stp>
        <tr r="CN432" s="1"/>
      </tp>
      <tp>
        <v>1.0284899999999999</v>
        <stp/>
        <stp>##V3_BDHV12</stp>
        <stp>912828HN3 Govt</stp>
        <stp>IDX_RATIO</stp>
        <stp>9/21/2009</stp>
        <stp>9/21/2009</stp>
        <stp>[Fixed Income  Prices 2004-2009.xlsx]TIPS!R447C92</stp>
        <tr r="CN447" s="1"/>
      </tp>
      <tp>
        <v>1.0872999999999999</v>
        <stp/>
        <stp>##V3_BDHV12</stp>
        <stp>912828FB1 Govt</stp>
        <stp>IDX_RATIO</stp>
        <stp>7/18/2008</stp>
        <stp>7/18/2008</stp>
        <stp>[Fixed Income  Prices 2004-2009.xlsx]TIPS!R588C32</stp>
        <tr r="AF588" s="1"/>
      </tp>
      <tp>
        <v>1.0613699999999999</v>
        <stp/>
        <stp>##V3_BDHV12</stp>
        <stp>912828GN4 Govt</stp>
        <stp>IDX_RATIO</stp>
        <stp>9/29/2009</stp>
        <stp>9/29/2009</stp>
        <stp>[Fixed Income  Prices 2004-2009.xlsx]TIPS!R640C40</stp>
        <tr r="AN640" s="1"/>
      </tp>
      <tp>
        <v>1.1437999999999999</v>
        <stp/>
        <stp>##V3_BDHV12</stp>
        <stp>912828BD1 Govt</stp>
        <stp>IDX_RATIO</stp>
        <stp>2/22/2008</stp>
        <stp>2/22/2008</stp>
        <stp>[Fixed Income  Prices 2004-2009.xlsx]TIPS!R938C52</stp>
        <tr r="AZ938" s="1"/>
      </tp>
      <tp>
        <v>0.97599000000000002</v>
        <stp/>
        <stp>##V3_BDHV12</stp>
        <stp>912828JE1 Govt</stp>
        <stp>IDX_RATIO</stp>
        <stp>2/26/2009</stp>
        <stp>2/26/2009</stp>
        <stp>[Fixed Income  Prices 2004-2009.xlsx]TIPS!R169C96</stp>
        <tr r="CR169" s="1"/>
      </tp>
      <tp>
        <v>1.0709599999999999</v>
        <stp/>
        <stp>##V3_BDHV12</stp>
        <stp>912828EA4 Govt</stp>
        <stp>IDX_RATIO</stp>
        <stp>8/29/2007</stp>
        <stp>8/29/2007</stp>
        <stp>[Fixed Income  Prices 2004-2009.xlsx]TIPS!R557C72</stp>
        <tr r="BT557" s="1"/>
      </tp>
      <tp>
        <v>1.0732699999999999</v>
        <stp/>
        <stp>##V3_BDHV12</stp>
        <stp>9128277J5 Govt</stp>
        <stp>IDX_RATIO</stp>
        <stp>2/18/2005</stp>
        <stp>2/18/2005</stp>
        <stp>[Fixed Income  Prices 2004-2009.xlsx]TIPS!R155C36</stp>
        <tr r="AJ155" s="1"/>
      </tp>
      <tp>
        <v>1.04583</v>
        <stp/>
        <stp>##V3_BDHV12</stp>
        <stp>912828GD6 Govt</stp>
        <stp>IDX_RATIO</stp>
        <stp>3/24/2009</stp>
        <stp>3/24/2009</stp>
        <stp>[Fixed Income  Prices 2004-2009.xlsx]TIPS!R578C84</stp>
        <tr r="CF578" s="1"/>
      </tp>
      <tp>
        <v>0.99502000000000002</v>
        <stp/>
        <stp>##V3_BDHV12</stp>
        <stp>912828JE1 Govt</stp>
        <stp>IDX_RATIO</stp>
        <stp>1/16/2009</stp>
        <stp>1/16/2009</stp>
        <stp>[Fixed Income  Prices 2004-2009.xlsx]TIPS!R140C96</stp>
        <tr r="CR140" s="1"/>
      </tp>
      <tp>
        <v>1.07559</v>
        <stp/>
        <stp>##V3_BDHV12</stp>
        <stp>9128277J5 Govt</stp>
        <stp>IDX_RATIO</stp>
        <stp>1/28/2005</stp>
        <stp>1/28/2005</stp>
        <stp>[Fixed Income  Prices 2004-2009.xlsx]TIPS!R140C36</stp>
        <tr r="AJ140" s="1"/>
      </tp>
      <tp>
        <v>1.07107</v>
        <stp/>
        <stp>##V3_BDHV12</stp>
        <stp>912828FB1 Govt</stp>
        <stp>IDX_RATIO</stp>
        <stp>5/25/2009</stp>
        <stp>5/25/2009</stp>
        <stp>[Fixed Income  Prices 2004-2009.xlsx]TIPS!R809C32</stp>
        <tr r="AF809" s="1"/>
      </tp>
      <tp>
        <v>1.06623</v>
        <stp/>
        <stp>##V3_BDHV12</stp>
        <stp>912828FB1 Govt</stp>
        <stp>IDX_RATIO</stp>
        <stp>4/28/2008</stp>
        <stp>4/28/2008</stp>
        <stp>[Fixed Income  Prices 2004-2009.xlsx]TIPS!R529C32</stp>
        <tr r="AF529" s="1"/>
      </tp>
      <tp>
        <v>1.0729</v>
        <stp/>
        <stp>##V3_BDHV12</stp>
        <stp>912828FB1 Govt</stp>
        <stp>IDX_RATIO</stp>
        <stp>6/15/2009</stp>
        <stp>6/15/2009</stp>
        <stp>[Fixed Income  Prices 2004-2009.xlsx]TIPS!R824C32</stp>
        <tr r="AF824" s="1"/>
      </tp>
      <tp>
        <v>1.02844</v>
        <stp/>
        <stp>##V3_BDHV12</stp>
        <stp>912828HN3 Govt</stp>
        <stp>IDX_RATIO</stp>
        <stp>9/22/2009</stp>
        <stp>9/22/2009</stp>
        <stp>[Fixed Income  Prices 2004-2009.xlsx]TIPS!R448C92</stp>
        <tr r="CN448" s="1"/>
      </tp>
      <tp>
        <v>1.04627</v>
        <stp/>
        <stp>##V3_BDHV12</stp>
        <stp>912828GD6 Govt</stp>
        <stp>IDX_RATIO</stp>
        <stp>3/27/2009</stp>
        <stp>3/27/2009</stp>
        <stp>[Fixed Income  Prices 2004-2009.xlsx]TIPS!R581C84</stp>
        <tr r="CF581" s="1"/>
      </tp>
      <tp>
        <v>1.04175</v>
        <stp/>
        <stp>##V3_BDHV12</stp>
        <stp>912828GD6 Govt</stp>
        <stp>IDX_RATIO</stp>
        <stp>2/20/2008</stp>
        <stp>2/20/2008</stp>
        <stp>[Fixed Income  Prices 2004-2009.xlsx]TIPS!R294C84</stp>
        <tr r="CF294" s="1"/>
      </tp>
      <tp>
        <v>1.11253</v>
        <stp/>
        <stp>##V3_BDHV12</stp>
        <stp>912828EA4 Govt</stp>
        <stp>IDX_RATIO</stp>
        <stp>7/28/2008</stp>
        <stp>7/28/2008</stp>
        <stp>[Fixed Income  Prices 2004-2009.xlsx]TIPS!R795C72</stp>
        <tr r="BT795" s="1"/>
      </tp>
      <tp>
        <v>1.0427999999999999</v>
        <stp/>
        <stp>##V3_BDHV12</stp>
        <stp>912828HN3 Govt</stp>
        <stp>IDX_RATIO</stp>
        <stp>8/27/2008</stp>
        <stp>8/27/2008</stp>
        <stp>[Fixed Income  Prices 2004-2009.xlsx]TIPS!R169C92</stp>
        <tr r="CN169" s="1"/>
      </tp>
      <tp>
        <v>1.1166100000000001</v>
        <stp/>
        <stp>##V3_BDHV12</stp>
        <stp>9128277J5 Govt</stp>
        <stp>IDX_RATIO</stp>
        <stp>1/19/2006</stp>
        <stp>1/19/2006</stp>
        <stp>[Fixed Income  Prices 2004-2009.xlsx]TIPS!R392C36</stp>
        <tr r="AJ392" s="1"/>
      </tp>
      <tp>
        <v>1.08673</v>
        <stp/>
        <stp>##V3_BDHV12</stp>
        <stp>912828FL9 Govt</stp>
        <stp>IDX_RATIO</stp>
        <stp>9/18/2008</stp>
        <stp>9/18/2008</stp>
        <stp>[Fixed Income  Prices 2004-2009.xlsx]TIPS!R575C80</stp>
        <tr r="CB575" s="1"/>
      </tp>
      <tp>
        <v>0.97636000000000001</v>
        <stp/>
        <stp>##V3_BDHV12</stp>
        <stp>912828JE1 Govt</stp>
        <stp>IDX_RATIO</stp>
        <stp>2/25/2009</stp>
        <stp>2/25/2009</stp>
        <stp>[Fixed Income  Prices 2004-2009.xlsx]TIPS!R168C96</stp>
        <tr r="CR168" s="1"/>
      </tp>
      <tp>
        <v>1.1438200000000001</v>
        <stp/>
        <stp>##V3_BDHV12</stp>
        <stp>912828BD1 Govt</stp>
        <stp>IDX_RATIO</stp>
        <stp>2/21/2008</stp>
        <stp>2/21/2008</stp>
        <stp>[Fixed Income  Prices 2004-2009.xlsx]TIPS!R937C52</stp>
        <tr r="AZ937" s="1"/>
      </tp>
      <tp>
        <v>1.13978</v>
        <stp/>
        <stp>##V3_BDHV12</stp>
        <stp>912828BD1 Govt</stp>
        <stp>IDX_RATIO</stp>
        <stp>1/11/2008</stp>
        <stp>1/11/2008</stp>
        <stp>[Fixed Income  Prices 2004-2009.xlsx]TIPS!R908C52</stp>
        <tr r="AZ908" s="1"/>
      </tp>
      <tp>
        <v>1.0378400000000001</v>
        <stp/>
        <stp>##V3_BDHV12</stp>
        <stp>912828GD6 Govt</stp>
        <stp>IDX_RATIO</stp>
        <stp>1/10/2008</stp>
        <stp>1/10/2008</stp>
        <stp>[Fixed Income  Prices 2004-2009.xlsx]TIPS!R265C84</stp>
        <tr r="CF265" s="1"/>
      </tp>
      <tp>
        <v>1.1490899999999999</v>
        <stp/>
        <stp>##V3_BDHV12</stp>
        <stp>912828BD1 Govt</stp>
        <stp>IDX_RATIO</stp>
        <stp>3/31/2008</stp>
        <stp>3/31/2008</stp>
        <stp>[Fixed Income  Prices 2004-2009.xlsx]TIPS!R963C52</stp>
        <tr r="AZ963" s="1"/>
      </tp>
      <tp>
        <v>0.99563999999999997</v>
        <stp/>
        <stp>##V3_BDHV12</stp>
        <stp>912828JE1 Govt</stp>
        <stp>IDX_RATIO</stp>
        <stp>1/15/2009</stp>
        <stp>1/15/2009</stp>
        <stp>[Fixed Income  Prices 2004-2009.xlsx]TIPS!R139C96</stp>
        <tr r="CR139" s="1"/>
      </tp>
      <tp>
        <v>1.0869800000000001</v>
        <stp/>
        <stp>##V3_BDHV12</stp>
        <stp>912828EA4 Govt</stp>
        <stp>IDX_RATIO</stp>
        <stp>4/18/2008</stp>
        <stp>4/18/2008</stp>
        <stp>[Fixed Income  Prices 2004-2009.xlsx]TIPS!R724C72</stp>
        <tr r="BT724" s="1"/>
      </tp>
      <tp>
        <v>1.07115</v>
        <stp/>
        <stp>##V3_BDHV12</stp>
        <stp>912828FB1 Govt</stp>
        <stp>IDX_RATIO</stp>
        <stp>5/26/2009</stp>
        <stp>5/26/2009</stp>
        <stp>[Fixed Income  Prices 2004-2009.xlsx]TIPS!R810C32</stp>
        <tr r="AF810" s="1"/>
      </tp>
      <tp>
        <v>1.0729899999999999</v>
        <stp/>
        <stp>##V3_BDHV12</stp>
        <stp>912828FB1 Govt</stp>
        <stp>IDX_RATIO</stp>
        <stp>6/16/2009</stp>
        <stp>6/16/2009</stp>
        <stp>[Fixed Income  Prices 2004-2009.xlsx]TIPS!R825C32</stp>
        <tr r="AF825" s="1"/>
      </tp>
      <tp>
        <v>1.0465199999999999</v>
        <stp/>
        <stp>##V3_BDHV12</stp>
        <stp>912828GD6 Govt</stp>
        <stp>IDX_RATIO</stp>
        <stp>3/31/2008</stp>
        <stp>3/31/2008</stp>
        <stp>[Fixed Income  Prices 2004-2009.xlsx]TIPS!R322C84</stp>
        <tr r="CF322" s="1"/>
      </tp>
      <tp t="e">
        <v>#N/A</v>
        <stp/>
        <stp>##V3_BDHV12</stp>
        <stp>USSWIT20 Curncy</stp>
        <stp>PX_LAST</stp>
        <stp>7/23/2004</stp>
        <stp>11/1/2009</stp>
        <stp>[Fixed Income  Prices 2004-2009.xlsx]Swaps!R4C29</stp>
        <stp>cols=2;rows=1311</stp>
        <tr r="AC4" s="6"/>
      </tp>
      <tp>
        <v>1.0627599999999999</v>
        <stp/>
        <stp>##V3_BDHV12</stp>
        <stp>912828FL9 Govt</stp>
        <stp>IDX_RATIO</stp>
        <stp>8/14/2009</stp>
        <stp>8/14/2009</stp>
        <stp>[Fixed Income  Prices 2004-2009.xlsx]TIPS!R811C80</stp>
        <tr r="CB811" s="1"/>
      </tp>
      <tp>
        <v>1.0283800000000001</v>
        <stp/>
        <stp>##V3_BDHV12</stp>
        <stp>912828HN3 Govt</stp>
        <stp>IDX_RATIO</stp>
        <stp>9/23/2009</stp>
        <stp>9/23/2009</stp>
        <stp>[Fixed Income  Prices 2004-2009.xlsx]TIPS!R449C92</stp>
        <tr r="CN449" s="1"/>
      </tp>
      <tp>
        <v>1.0461199999999999</v>
        <stp/>
        <stp>##V3_BDHV12</stp>
        <stp>912828GD6 Govt</stp>
        <stp>IDX_RATIO</stp>
        <stp>3/26/2009</stp>
        <stp>3/26/2009</stp>
        <stp>[Fixed Income  Prices 2004-2009.xlsx]TIPS!R580C84</stp>
        <tr r="CF580" s="1"/>
      </tp>
      <tp>
        <v>1.04173</v>
        <stp/>
        <stp>##V3_BDHV12</stp>
        <stp>912828GD6 Govt</stp>
        <stp>IDX_RATIO</stp>
        <stp>2/21/2008</stp>
        <stp>2/21/2008</stp>
        <stp>[Fixed Income  Prices 2004-2009.xlsx]TIPS!R295C84</stp>
        <tr r="CF295" s="1"/>
      </tp>
      <tp>
        <v>1.11283</v>
        <stp/>
        <stp>##V3_BDHV12</stp>
        <stp>912828EA4 Govt</stp>
        <stp>IDX_RATIO</stp>
        <stp>7/29/2008</stp>
        <stp>7/29/2008</stp>
        <stp>[Fixed Income  Prices 2004-2009.xlsx]TIPS!R796C72</stp>
        <tr r="BT796" s="1"/>
      </tp>
      <tp>
        <v>1.0424599999999999</v>
        <stp/>
        <stp>##V3_BDHV12</stp>
        <stp>912828HN3 Govt</stp>
        <stp>IDX_RATIO</stp>
        <stp>8/26/2008</stp>
        <stp>8/26/2008</stp>
        <stp>[Fixed Income  Prices 2004-2009.xlsx]TIPS!R168C92</stp>
        <tr r="CN168" s="1"/>
      </tp>
      <tp>
        <v>1.1169</v>
        <stp/>
        <stp>##V3_BDHV12</stp>
        <stp>9128277J5 Govt</stp>
        <stp>IDX_RATIO</stp>
        <stp>1/18/2006</stp>
        <stp>1/18/2006</stp>
        <stp>[Fixed Income  Prices 2004-2009.xlsx]TIPS!R391C36</stp>
        <tr r="AJ391" s="1"/>
      </tp>
      <tp>
        <v>1.0869200000000001</v>
        <stp/>
        <stp>##V3_BDHV12</stp>
        <stp>912828FL9 Govt</stp>
        <stp>IDX_RATIO</stp>
        <stp>9/19/2008</stp>
        <stp>9/19/2008</stp>
        <stp>[Fixed Income  Prices 2004-2009.xlsx]TIPS!R576C80</stp>
        <tr r="CB576" s="1"/>
      </tp>
      <tp>
        <v>0.97672000000000003</v>
        <stp/>
        <stp>##V3_BDHV12</stp>
        <stp>912828JE1 Govt</stp>
        <stp>IDX_RATIO</stp>
        <stp>2/24/2009</stp>
        <stp>2/24/2009</stp>
        <stp>[Fixed Income  Prices 2004-2009.xlsx]TIPS!R167C96</stp>
        <tr r="CR167" s="1"/>
      </tp>
      <tp>
        <v>1.14385</v>
        <stp/>
        <stp>##V3_BDHV12</stp>
        <stp>912828BD1 Govt</stp>
        <stp>IDX_RATIO</stp>
        <stp>2/20/2008</stp>
        <stp>2/20/2008</stp>
        <stp>[Fixed Income  Prices 2004-2009.xlsx]TIPS!R936C52</stp>
        <tr r="AZ936" s="1"/>
      </tp>
      <tp>
        <v>1.0380400000000001</v>
        <stp/>
        <stp>##V3_BDHV12</stp>
        <stp>912828GD6 Govt</stp>
        <stp>IDX_RATIO</stp>
        <stp>1/11/2008</stp>
        <stp>1/11/2008</stp>
        <stp>[Fixed Income  Prices 2004-2009.xlsx]TIPS!R266C84</stp>
        <tr r="CF266" s="1"/>
      </tp>
      <tp>
        <v>1.1395599999999999</v>
        <stp/>
        <stp>##V3_BDHV12</stp>
        <stp>912828BD1 Govt</stp>
        <stp>IDX_RATIO</stp>
        <stp>1/10/2008</stp>
        <stp>1/10/2008</stp>
        <stp>[Fixed Income  Prices 2004-2009.xlsx]TIPS!R907C52</stp>
        <tr r="AZ907" s="1"/>
      </tp>
      <tp>
        <v>1.17116</v>
        <stp/>
        <stp>##V3_BDHV12</stp>
        <stp>912828AF7 Govt</stp>
        <stp>IDX_RATIO</stp>
        <stp>3/17/2008</stp>
        <stp>3/17/2008</stp>
        <stp>[Fixed Income  Prices 2004-2009.xlsx]TIPS!R954C44</stp>
        <tr r="AR954" s="1"/>
      </tp>
      <tp>
        <v>0.99626000000000003</v>
        <stp/>
        <stp>##V3_BDHV12</stp>
        <stp>912828JE1 Govt</stp>
        <stp>IDX_RATIO</stp>
        <stp>1/14/2009</stp>
        <stp>1/14/2009</stp>
        <stp>[Fixed Income  Prices 2004-2009.xlsx]TIPS!R138C96</stp>
        <tr r="CR138" s="1"/>
      </tp>
      <tp>
        <v>1.0712299999999999</v>
        <stp/>
        <stp>##V3_BDHV12</stp>
        <stp>912828FB1 Govt</stp>
        <stp>IDX_RATIO</stp>
        <stp>5/27/2009</stp>
        <stp>5/27/2009</stp>
        <stp>[Fixed Income  Prices 2004-2009.xlsx]TIPS!R811C32</stp>
        <tr r="AF811" s="1"/>
      </tp>
      <tp>
        <v>1.07308</v>
        <stp/>
        <stp>##V3_BDHV12</stp>
        <stp>912828FB1 Govt</stp>
        <stp>IDX_RATIO</stp>
        <stp>6/17/2009</stp>
        <stp>6/17/2009</stp>
        <stp>[Fixed Income  Prices 2004-2009.xlsx]TIPS!R826C32</stp>
        <tr r="AF826" s="1"/>
      </tp>
      <tp>
        <v>1.06247</v>
        <stp/>
        <stp>##V3_BDHV12</stp>
        <stp>912828FL9 Govt</stp>
        <stp>IDX_RATIO</stp>
        <stp>8/13/2009</stp>
        <stp>8/13/2009</stp>
        <stp>[Fixed Income  Prices 2004-2009.xlsx]TIPS!R810C80</stp>
        <tr r="CB810" s="1"/>
      </tp>
      <tp>
        <v>1.0159499999999999</v>
        <stp/>
        <stp>##V3_BDHV12</stp>
        <stp>912828FL9 Govt</stp>
        <stp>IDX_RATIO</stp>
        <stp>5/29/2007</stp>
        <stp>5/29/2007</stp>
        <stp>[Fixed Income  Prices 2004-2009.xlsx]TIPS!R233C80</stp>
        <tr r="CB233" s="1"/>
      </tp>
      <tp>
        <v>1.0207999999999999</v>
        <stp/>
        <stp>##V3_BDHV12</stp>
        <stp>912828FL9 Govt</stp>
        <stp>IDX_RATIO</stp>
        <stp>6/19/2007</stp>
        <stp>6/19/2007</stp>
        <stp>[Fixed Income  Prices 2004-2009.xlsx]TIPS!R248C80</stp>
        <tr r="CB248" s="1"/>
      </tp>
      <tp>
        <v>1.0416099999999999</v>
        <stp/>
        <stp>##V3_BDHV12</stp>
        <stp>912828GD6 Govt</stp>
        <stp>IDX_RATIO</stp>
        <stp>2/26/2008</stp>
        <stp>2/26/2008</stp>
        <stp>[Fixed Income  Prices 2004-2009.xlsx]TIPS!R298C84</stp>
        <tr r="CF298" s="1"/>
      </tp>
      <tp>
        <v>1.02833</v>
        <stp/>
        <stp>##V3_BDHV12</stp>
        <stp>912828HN3 Govt</stp>
        <stp>IDX_RATIO</stp>
        <stp>9/24/2009</stp>
        <stp>9/24/2009</stp>
        <stp>[Fixed Income  Prices 2004-2009.xlsx]TIPS!R450C92</stp>
        <tr r="CN450" s="1"/>
      </tp>
      <tp>
        <v>1.04078</v>
        <stp/>
        <stp>##V3_BDHV12</stp>
        <stp>912828HN3 Govt</stp>
        <stp>IDX_RATIO</stp>
        <stp>8/21/2008</stp>
        <stp>8/21/2008</stp>
        <stp>[Fixed Income  Prices 2004-2009.xlsx]TIPS!R165C92</stp>
        <tr r="CN165" s="1"/>
      </tp>
      <tp>
        <v>1.07728</v>
        <stp/>
        <stp>##V3_BDHV12</stp>
        <stp>912828GN4 Govt</stp>
        <stp>IDX_RATIO</stp>
        <stp>8/29/2008</stp>
        <stp>8/29/2008</stp>
        <stp>[Fixed Income  Prices 2004-2009.xlsx]TIPS!R358C40</stp>
        <tr r="AN358" s="1"/>
      </tp>
      <tp>
        <v>1.05629</v>
        <stp/>
        <stp>##V3_BDHV12</stp>
        <stp>912828DH0 Govt</stp>
        <stp>IDX_RATIO</stp>
        <stp>2/19/2007</stp>
        <stp>2/19/2007</stp>
        <stp>[Fixed Income  Prices 2004-2009.xlsx]TIPS!R549C68</stp>
        <tr r="BP549" s="1"/>
      </tp>
      <tp>
        <v>0.97709000000000001</v>
        <stp/>
        <stp>##V3_BDHV12</stp>
        <stp>912828JE1 Govt</stp>
        <stp>IDX_RATIO</stp>
        <stp>2/23/2009</stp>
        <stp>2/23/2009</stp>
        <stp>[Fixed Income  Prices 2004-2009.xlsx]TIPS!R166C96</stp>
        <tr r="CR166" s="1"/>
      </tp>
      <tp>
        <v>1.1698500000000001</v>
        <stp/>
        <stp>##V3_BDHV12</stp>
        <stp>912828AF7 Govt</stp>
        <stp>IDX_RATIO</stp>
        <stp>3/10/2008</stp>
        <stp>3/10/2008</stp>
        <stp>[Fixed Income  Prices 2004-2009.xlsx]TIPS!R949C44</stp>
        <tr r="AR949" s="1"/>
      </tp>
      <tp>
        <v>1.0390299999999999</v>
        <stp/>
        <stp>##V3_BDHV12</stp>
        <stp>912828GD6 Govt</stp>
        <stp>IDX_RATIO</stp>
        <stp>1/16/2008</stp>
        <stp>1/16/2008</stp>
        <stp>[Fixed Income  Prices 2004-2009.xlsx]TIPS!R269C84</stp>
        <tr r="CF269" s="1"/>
      </tp>
      <tp>
        <v>1.1410800000000001</v>
        <stp/>
        <stp>##V3_BDHV12</stp>
        <stp>912828BD1 Govt</stp>
        <stp>IDX_RATIO</stp>
        <stp>1/17/2008</stp>
        <stp>1/17/2008</stp>
        <stp>[Fixed Income  Prices 2004-2009.xlsx]TIPS!R912C52</stp>
        <tr r="AZ912" s="1"/>
      </tp>
      <tp>
        <v>0.99687999999999999</v>
        <stp/>
        <stp>##V3_BDHV12</stp>
        <stp>912828JE1 Govt</stp>
        <stp>IDX_RATIO</stp>
        <stp>1/13/2009</stp>
        <stp>1/13/2009</stp>
        <stp>[Fixed Income  Prices 2004-2009.xlsx]TIPS!R137C96</stp>
        <tr r="CR137" s="1"/>
      </tp>
      <tp>
        <v>1.1685000000000001</v>
        <stp/>
        <stp>##V3_BDHV12</stp>
        <stp>912828AF7 Govt</stp>
        <stp>IDX_RATIO</stp>
        <stp>1/30/2008</stp>
        <stp>1/30/2008</stp>
        <stp>[Fixed Income  Prices 2004-2009.xlsx]TIPS!R921C44</stp>
        <tr r="AR921" s="1"/>
      </tp>
      <tp>
        <v>1.0706500000000001</v>
        <stp/>
        <stp>##V3_BDHV12</stp>
        <stp>912828FB1 Govt</stp>
        <stp>IDX_RATIO</stp>
        <stp>5/20/2009</stp>
        <stp>5/20/2009</stp>
        <stp>[Fixed Income  Prices 2004-2009.xlsx]TIPS!R806C32</stp>
        <tr r="AF806" s="1"/>
      </tp>
      <tp>
        <v>1.0240499999999999</v>
        <stp/>
        <stp>##V3_BDHV12</stp>
        <stp>912828FB1 Govt</stp>
        <stp>IDX_RATIO</stp>
        <stp>9/19/2006</stp>
        <stp>9/19/2006</stp>
        <stp>[Fixed Income  Prices 2004-2009.xlsx]TIPS!R110C32</stp>
        <tr r="AF110" s="1"/>
      </tp>
      <tp>
        <v>1.10849</v>
        <stp/>
        <stp>##V3_BDHV12</stp>
        <stp>9128277J5 Govt</stp>
        <stp>IDX_RATIO</stp>
        <stp>2/28/2006</stp>
        <stp>2/28/2006</stp>
        <stp>[Fixed Income  Prices 2004-2009.xlsx]TIPS!R420C36</stp>
        <tr r="AJ420" s="1"/>
      </tp>
      <tp>
        <v>1.07246</v>
        <stp/>
        <stp>##V3_BDHV12</stp>
        <stp>912828FB1 Govt</stp>
        <stp>IDX_RATIO</stp>
        <stp>6/10/2009</stp>
        <stp>6/10/2009</stp>
        <stp>[Fixed Income  Prices 2004-2009.xlsx]TIPS!R821C32</stp>
        <tr r="AF821" s="1"/>
      </tp>
      <tp>
        <v>1.1436600000000001</v>
        <stp/>
        <stp>##V3_BDHV12</stp>
        <stp>912828BD1 Govt</stp>
        <stp>IDX_RATIO</stp>
        <stp>2/27/2008</stp>
        <stp>2/27/2008</stp>
        <stp>[Fixed Income  Prices 2004-2009.xlsx]TIPS!R941C52</stp>
        <tr r="AZ941" s="1"/>
      </tp>
      <tp>
        <v>1.0554300000000001</v>
        <stp/>
        <stp>##V3_BDHV12</stp>
        <stp>912828DH0 Govt</stp>
        <stp>IDX_RATIO</stp>
        <stp>1/29/2007</stp>
        <stp>1/29/2007</stp>
        <stp>[Fixed Income  Prices 2004-2009.xlsx]TIPS!R534C68</stp>
        <tr r="BP534" s="1"/>
      </tp>
      <tp>
        <v>1.0621700000000001</v>
        <stp/>
        <stp>##V3_BDHV12</stp>
        <stp>912828FL9 Govt</stp>
        <stp>IDX_RATIO</stp>
        <stp>8/12/2009</stp>
        <stp>8/12/2009</stp>
        <stp>[Fixed Income  Prices 2004-2009.xlsx]TIPS!R809C80</stp>
        <tr r="CB809" s="1"/>
      </tp>
      <tp>
        <v>1.0156499999999999</v>
        <stp/>
        <stp>##V3_BDHV12</stp>
        <stp>912828FL9 Govt</stp>
        <stp>IDX_RATIO</stp>
        <stp>5/28/2007</stp>
        <stp>5/28/2007</stp>
        <stp>[Fixed Income  Prices 2004-2009.xlsx]TIPS!R232C80</stp>
        <tr r="CB232" s="1"/>
      </tp>
      <tp>
        <v>1.02058</v>
        <stp/>
        <stp>##V3_BDHV12</stp>
        <stp>912828FL9 Govt</stp>
        <stp>IDX_RATIO</stp>
        <stp>6/18/2007</stp>
        <stp>6/18/2007</stp>
        <stp>[Fixed Income  Prices 2004-2009.xlsx]TIPS!R247C80</stp>
        <tr r="CB247" s="1"/>
      </tp>
      <tp>
        <v>1.04158</v>
        <stp/>
        <stp>##V3_BDHV12</stp>
        <stp>912828GD6 Govt</stp>
        <stp>IDX_RATIO</stp>
        <stp>2/27/2008</stp>
        <stp>2/27/2008</stp>
        <stp>[Fixed Income  Prices 2004-2009.xlsx]TIPS!R299C84</stp>
        <tr r="CF299" s="1"/>
      </tp>
      <tp>
        <v>1.02827</v>
        <stp/>
        <stp>##V3_BDHV12</stp>
        <stp>912828HN3 Govt</stp>
        <stp>IDX_RATIO</stp>
        <stp>9/25/2009</stp>
        <stp>9/25/2009</stp>
        <stp>[Fixed Income  Prices 2004-2009.xlsx]TIPS!R451C92</stp>
        <tr r="CN451" s="1"/>
      </tp>
      <tp>
        <v>1.0404500000000001</v>
        <stp/>
        <stp>##V3_BDHV12</stp>
        <stp>912828HN3 Govt</stp>
        <stp>IDX_RATIO</stp>
        <stp>8/20/2008</stp>
        <stp>8/20/2008</stp>
        <stp>[Fixed Income  Prices 2004-2009.xlsx]TIPS!R164C92</stp>
        <tr r="CN164" s="1"/>
      </tp>
      <tp>
        <v>1.07694</v>
        <stp/>
        <stp>##V3_BDHV12</stp>
        <stp>912828GN4 Govt</stp>
        <stp>IDX_RATIO</stp>
        <stp>8/28/2008</stp>
        <stp>8/28/2008</stp>
        <stp>[Fixed Income  Prices 2004-2009.xlsx]TIPS!R357C40</stp>
        <tr r="AN357" s="1"/>
      </tp>
      <tp>
        <v>1.0497799999999999</v>
        <stp/>
        <stp>##V3_BDHV12</stp>
        <stp>912828HN3 Govt</stp>
        <stp>IDX_RATIO</stp>
        <stp>9/30/2008</stp>
        <stp>9/30/2008</stp>
        <stp>[Fixed Income  Prices 2004-2009.xlsx]TIPS!R193C92</stp>
        <tr r="CN193" s="1"/>
      </tp>
      <tp>
        <v>1.0452399999999999</v>
        <stp/>
        <stp>##V3_BDHV12</stp>
        <stp>912828GD6 Govt</stp>
        <stp>IDX_RATIO</stp>
        <stp>3/20/2009</stp>
        <stp>3/20/2009</stp>
        <stp>[Fixed Income  Prices 2004-2009.xlsx]TIPS!R576C84</stp>
        <tr r="CF576" s="1"/>
      </tp>
      <tp>
        <v>1.17004</v>
        <stp/>
        <stp>##V3_BDHV12</stp>
        <stp>912828AF7 Govt</stp>
        <stp>IDX_RATIO</stp>
        <stp>3/11/2008</stp>
        <stp>3/11/2008</stp>
        <stp>[Fixed Income  Prices 2004-2009.xlsx]TIPS!R950C44</stp>
        <tr r="AR950" s="1"/>
      </tp>
      <tp>
        <v>1.0392300000000001</v>
        <stp/>
        <stp>##V3_BDHV12</stp>
        <stp>912828GD6 Govt</stp>
        <stp>IDX_RATIO</stp>
        <stp>1/17/2008</stp>
        <stp>1/17/2008</stp>
        <stp>[Fixed Income  Prices 2004-2009.xlsx]TIPS!R270C84</stp>
        <tr r="CF270" s="1"/>
      </tp>
      <tp>
        <v>1.1408700000000001</v>
        <stp/>
        <stp>##V3_BDHV12</stp>
        <stp>912828BD1 Govt</stp>
        <stp>IDX_RATIO</stp>
        <stp>1/16/2008</stp>
        <stp>1/16/2008</stp>
        <stp>[Fixed Income  Prices 2004-2009.xlsx]TIPS!R911C52</stp>
        <tr r="AZ911" s="1"/>
      </tp>
      <tp>
        <v>0.99750000000000005</v>
        <stp/>
        <stp>##V3_BDHV12</stp>
        <stp>912828JE1 Govt</stp>
        <stp>IDX_RATIO</stp>
        <stp>1/12/2009</stp>
        <stp>1/12/2009</stp>
        <stp>[Fixed Income  Prices 2004-2009.xlsx]TIPS!R136C96</stp>
        <tr r="CR136" s="1"/>
      </tp>
      <tp>
        <v>1.16873</v>
        <stp/>
        <stp>##V3_BDHV12</stp>
        <stp>912828AF7 Govt</stp>
        <stp>IDX_RATIO</stp>
        <stp>1/31/2008</stp>
        <stp>1/31/2008</stp>
        <stp>[Fixed Income  Prices 2004-2009.xlsx]TIPS!R922C44</stp>
        <tr r="AR922" s="1"/>
      </tp>
      <tp>
        <v>1.07073</v>
        <stp/>
        <stp>##V3_BDHV12</stp>
        <stp>912828FB1 Govt</stp>
        <stp>IDX_RATIO</stp>
        <stp>5/21/2009</stp>
        <stp>5/21/2009</stp>
        <stp>[Fixed Income  Prices 2004-2009.xlsx]TIPS!R807C32</stp>
        <tr r="AF807" s="1"/>
      </tp>
      <tp>
        <v>1.0239499999999999</v>
        <stp/>
        <stp>##V3_BDHV12</stp>
        <stp>912828FB1 Govt</stp>
        <stp>IDX_RATIO</stp>
        <stp>9/18/2006</stp>
        <stp>9/18/2006</stp>
        <stp>[Fixed Income  Prices 2004-2009.xlsx]TIPS!R109C32</stp>
        <tr r="AF109" s="1"/>
      </tp>
      <tp>
        <v>1.0725500000000001</v>
        <stp/>
        <stp>##V3_BDHV12</stp>
        <stp>912828FB1 Govt</stp>
        <stp>IDX_RATIO</stp>
        <stp>6/11/2009</stp>
        <stp>6/11/2009</stp>
        <stp>[Fixed Income  Prices 2004-2009.xlsx]TIPS!R822C32</stp>
        <tr r="AF822" s="1"/>
      </tp>
      <tp>
        <v>1.1436900000000001</v>
        <stp/>
        <stp>##V3_BDHV12</stp>
        <stp>912828BD1 Govt</stp>
        <stp>IDX_RATIO</stp>
        <stp>2/26/2008</stp>
        <stp>2/26/2008</stp>
        <stp>[Fixed Income  Prices 2004-2009.xlsx]TIPS!R940C52</stp>
        <tr r="AZ940" s="1"/>
      </tp>
      <tp>
        <v>1.0618799999999999</v>
        <stp/>
        <stp>##V3_BDHV12</stp>
        <stp>912828FL9 Govt</stp>
        <stp>IDX_RATIO</stp>
        <stp>8/11/2009</stp>
        <stp>8/11/2009</stp>
        <stp>[Fixed Income  Prices 2004-2009.xlsx]TIPS!R808C80</stp>
        <tr r="CB808" s="1"/>
      </tp>
      <tp>
        <v>0.97901000000000005</v>
        <stp/>
        <stp>##V3_BDHV12</stp>
        <stp>912828JE1 Govt</stp>
        <stp>IDX_RATIO</stp>
        <stp>3/31/2009</stp>
        <stp>3/31/2009</stp>
        <stp>[Fixed Income  Prices 2004-2009.xlsx]TIPS!R192C96</stp>
        <tr r="CR192" s="1"/>
      </tp>
      <tp>
        <v>1.1437200000000001</v>
        <stp/>
        <stp>##V3_BDHV12</stp>
        <stp>912828BD1 Govt</stp>
        <stp>IDX_RATIO</stp>
        <stp>2/25/2008</stp>
        <stp>2/25/2008</stp>
        <stp>[Fixed Income  Prices 2004-2009.xlsx]TIPS!R939C52</stp>
        <tr r="AZ939" s="1"/>
      </tp>
      <tp>
        <v>1.03864</v>
        <stp/>
        <stp>##V3_BDHV12</stp>
        <stp>912828GD6 Govt</stp>
        <stp>IDX_RATIO</stp>
        <stp>1/14/2008</stp>
        <stp>1/14/2008</stp>
        <stp>[Fixed Income  Prices 2004-2009.xlsx]TIPS!R267C84</stp>
        <tr r="CF267" s="1"/>
      </tp>
      <tp>
        <v>1.0456799999999999</v>
        <stp/>
        <stp>##V3_BDHV12</stp>
        <stp>912828GD6 Govt</stp>
        <stp>IDX_RATIO</stp>
        <stp>3/23/2009</stp>
        <stp>3/23/2009</stp>
        <stp>[Fixed Income  Prices 2004-2009.xlsx]TIPS!R577C84</stp>
        <tr r="CF577" s="1"/>
      </tp>
      <tp>
        <v>1.17022</v>
        <stp/>
        <stp>##V3_BDHV12</stp>
        <stp>912828AF7 Govt</stp>
        <stp>IDX_RATIO</stp>
        <stp>3/12/2008</stp>
        <stp>3/12/2008</stp>
        <stp>[Fixed Income  Prices 2004-2009.xlsx]TIPS!R951C44</stp>
        <tr r="AR951" s="1"/>
      </tp>
      <tp>
        <v>1.1406499999999999</v>
        <stp/>
        <stp>##V3_BDHV12</stp>
        <stp>912828BD1 Govt</stp>
        <stp>IDX_RATIO</stp>
        <stp>1/15/2008</stp>
        <stp>1/15/2008</stp>
        <stp>[Fixed Income  Prices 2004-2009.xlsx]TIPS!R910C52</stp>
        <tr r="AZ910" s="1"/>
      </tp>
      <tp>
        <v>1.0708199999999999</v>
        <stp/>
        <stp>##V3_BDHV12</stp>
        <stp>912828FB1 Govt</stp>
        <stp>IDX_RATIO</stp>
        <stp>5/22/2009</stp>
        <stp>5/22/2009</stp>
        <stp>[Fixed Income  Prices 2004-2009.xlsx]TIPS!R808C32</stp>
        <tr r="AF808" s="1"/>
      </tp>
      <tp>
        <v>1.07263</v>
        <stp/>
        <stp>##V3_BDHV12</stp>
        <stp>912828FB1 Govt</stp>
        <stp>IDX_RATIO</stp>
        <stp>6/12/2009</stp>
        <stp>6/12/2009</stp>
        <stp>[Fixed Income  Prices 2004-2009.xlsx]TIPS!R823C32</stp>
        <tr r="AF823" s="1"/>
      </tp>
      <tp>
        <v>1.0459099999999999</v>
        <stp/>
        <stp>##V3_BDHV12</stp>
        <stp>912828EA4 Govt</stp>
        <stp>IDX_RATIO</stp>
        <stp>9/28/2006</stp>
        <stp>9/28/2006</stp>
        <stp>[Fixed Income  Prices 2004-2009.xlsx]TIPS!R318C72</stp>
        <tr r="BT318" s="1"/>
      </tp>
      <tp>
        <v>1.1396200000000001</v>
        <stp/>
        <stp>##V3_BDHV12</stp>
        <stp>9128277J5 Govt</stp>
        <stp>IDX_RATIO</stp>
        <stp>3/29/2007</stp>
        <stp>3/29/2007</stp>
        <stp>[Fixed Income  Prices 2004-2009.xlsx]TIPS!R702C36</stp>
        <tr r="AJ702" s="1"/>
      </tp>
      <tp>
        <v>1.06159</v>
        <stp/>
        <stp>##V3_BDHV12</stp>
        <stp>912828FL9 Govt</stp>
        <stp>IDX_RATIO</stp>
        <stp>8/10/2009</stp>
        <stp>8/10/2009</stp>
        <stp>[Fixed Income  Prices 2004-2009.xlsx]TIPS!R807C80</stp>
        <tr r="CB807" s="1"/>
      </tp>
      <tp>
        <v>1.0416300000000001</v>
        <stp/>
        <stp>##V3_BDHV12</stp>
        <stp>912828GD6 Govt</stp>
        <stp>IDX_RATIO</stp>
        <stp>2/25/2008</stp>
        <stp>2/25/2008</stp>
        <stp>[Fixed Income  Prices 2004-2009.xlsx]TIPS!R297C84</stp>
        <tr r="CF297" s="1"/>
      </tp>
      <tp>
        <v>0.97887000000000002</v>
        <stp/>
        <stp>##V3_BDHV12</stp>
        <stp>912828JE1 Govt</stp>
        <stp>IDX_RATIO</stp>
        <stp>3/30/2009</stp>
        <stp>3/30/2009</stp>
        <stp>[Fixed Income  Prices 2004-2009.xlsx]TIPS!R191C96</stp>
        <tr r="CR191" s="1"/>
      </tp>
      <tp>
        <v>1.04112</v>
        <stp/>
        <stp>##V3_BDHV12</stp>
        <stp>912828HN3 Govt</stp>
        <stp>IDX_RATIO</stp>
        <stp>8/22/2008</stp>
        <stp>8/22/2008</stp>
        <stp>[Fixed Income  Prices 2004-2009.xlsx]TIPS!R166C92</stp>
        <tr r="CN166" s="1"/>
      </tp>
      <tp>
        <v>0.97818000000000005</v>
        <stp/>
        <stp>##V3_BDHV12</stp>
        <stp>912828JE1 Govt</stp>
        <stp>IDX_RATIO</stp>
        <stp>2/20/2009</stp>
        <stp>2/20/2009</stp>
        <stp>[Fixed Income  Prices 2004-2009.xlsx]TIPS!R165C96</stp>
        <tr r="CR165" s="1"/>
      </tp>
      <tp>
        <v>1.03884</v>
        <stp/>
        <stp>##V3_BDHV12</stp>
        <stp>912828GD6 Govt</stp>
        <stp>IDX_RATIO</stp>
        <stp>1/15/2008</stp>
        <stp>1/15/2008</stp>
        <stp>[Fixed Income  Prices 2004-2009.xlsx]TIPS!R268C84</stp>
        <tr r="CF268" s="1"/>
      </tp>
      <tp>
        <v>1.1404300000000001</v>
        <stp/>
        <stp>##V3_BDHV12</stp>
        <stp>912828BD1 Govt</stp>
        <stp>IDX_RATIO</stp>
        <stp>1/14/2008</stp>
        <stp>1/14/2008</stp>
        <stp>[Fixed Income  Prices 2004-2009.xlsx]TIPS!R909C52</stp>
        <tr r="AZ909" s="1"/>
      </tp>
      <tp>
        <v>1.17041</v>
        <stp/>
        <stp>##V3_BDHV12</stp>
        <stp>912828AF7 Govt</stp>
        <stp>IDX_RATIO</stp>
        <stp>3/13/2008</stp>
        <stp>3/13/2008</stp>
        <stp>[Fixed Income  Prices 2004-2009.xlsx]TIPS!R952C44</stp>
        <tr r="AR952" s="1"/>
      </tp>
      <tp>
        <v>1.0460100000000001</v>
        <stp/>
        <stp>##V3_BDHV12</stp>
        <stp>912828EA4 Govt</stp>
        <stp>IDX_RATIO</stp>
        <stp>9/29/2006</stp>
        <stp>9/29/2006</stp>
        <stp>[Fixed Income  Prices 2004-2009.xlsx]TIPS!R319C72</stp>
        <tr r="BT319" s="1"/>
      </tp>
      <tp>
        <v>1.13951</v>
        <stp/>
        <stp>##V3_BDHV12</stp>
        <stp>9128277J5 Govt</stp>
        <stp>IDX_RATIO</stp>
        <stp>3/28/2007</stp>
        <stp>3/28/2007</stp>
        <stp>[Fixed Income  Prices 2004-2009.xlsx]TIPS!R701C36</stp>
        <tr r="AJ701" s="1"/>
      </tp>
      <tp>
        <v>1.0186999999999999</v>
        <stp/>
        <stp>##V3_BDHV12</stp>
        <stp>912828KM1 Govt</stp>
        <stp>IDX_RATIO</stp>
        <stp>9/10/2009</stp>
        <stp>9/10/2009</stp>
        <stp>[Fixed Income  Prices 2004-2009.xlsx]TIPS!R105C60</stp>
        <tr r="BH105" s="1"/>
      </tp>
      <tp>
        <v>1.0147699999999999</v>
        <stp/>
        <stp>##V3_BDHV12</stp>
        <stp>912828FL9 Govt</stp>
        <stp>IDX_RATIO</stp>
        <stp>5/25/2007</stp>
        <stp>5/25/2007</stp>
        <stp>[Fixed Income  Prices 2004-2009.xlsx]TIPS!R231C80</stp>
        <tr r="CB231" s="1"/>
      </tp>
      <tp>
        <v>1.0199199999999999</v>
        <stp/>
        <stp>##V3_BDHV12</stp>
        <stp>912828FL9 Govt</stp>
        <stp>IDX_RATIO</stp>
        <stp>6/15/2007</stp>
        <stp>6/15/2007</stp>
        <stp>[Fixed Income  Prices 2004-2009.xlsx]TIPS!R246C80</stp>
        <tr r="CB246" s="1"/>
      </tp>
      <tp>
        <v>1.08524</v>
        <stp/>
        <stp>##V3_BDHV12</stp>
        <stp>912828FB1 Govt</stp>
        <stp>IDX_RATIO</stp>
        <stp>7/11/2008</stp>
        <stp>7/11/2008</stp>
        <stp>[Fixed Income  Prices 2004-2009.xlsx]TIPS!R583C32</stp>
        <tr r="AF583" s="1"/>
      </tp>
      <tp>
        <v>1.0281100000000001</v>
        <stp/>
        <stp>##V3_BDHV12</stp>
        <stp>912828HN3 Govt</stp>
        <stp>IDX_RATIO</stp>
        <stp>9/28/2009</stp>
        <stp>9/28/2009</stp>
        <stp>[Fixed Income  Prices 2004-2009.xlsx]TIPS!R452C92</stp>
        <tr r="CN452" s="1"/>
      </tp>
      <tp>
        <v>1.11073</v>
        <stp/>
        <stp>##V3_BDHV12</stp>
        <stp>912828EA4 Govt</stp>
        <stp>IDX_RATIO</stp>
        <stp>7/22/2008</stp>
        <stp>7/22/2008</stp>
        <stp>[Fixed Income  Prices 2004-2009.xlsx]TIPS!R791C72</stp>
        <tr r="BT791" s="1"/>
      </tp>
      <tp>
        <v>1.1392899999999999</v>
        <stp/>
        <stp>##V3_BDHV12</stp>
        <stp>9128277J5 Govt</stp>
        <stp>IDX_RATIO</stp>
        <stp>3/26/2007</stp>
        <stp>3/26/2007</stp>
        <stp>[Fixed Income  Prices 2004-2009.xlsx]TIPS!R699C36</stp>
        <tr r="AJ699" s="1"/>
      </tp>
      <tp>
        <v>1.07589</v>
        <stp/>
        <stp>##V3_BDHV12</stp>
        <stp>912828GN4 Govt</stp>
        <stp>IDX_RATIO</stp>
        <stp>8/25/2008</stp>
        <stp>8/25/2008</stp>
        <stp>[Fixed Income  Prices 2004-2009.xlsx]TIPS!R354C40</stp>
        <tr r="AN354" s="1"/>
      </tp>
      <tp>
        <v>1.0855900000000001</v>
        <stp/>
        <stp>##V3_BDHV12</stp>
        <stp>912828FL9 Govt</stp>
        <stp>IDX_RATIO</stp>
        <stp>9/12/2008</stp>
        <stp>9/12/2008</stp>
        <stp>[Fixed Income  Prices 2004-2009.xlsx]TIPS!R571C80</stp>
        <tr r="CB571" s="1"/>
      </tp>
      <tp>
        <v>1.11836</v>
        <stp/>
        <stp>##V3_BDHV12</stp>
        <stp>9128277J5 Govt</stp>
        <stp>IDX_RATIO</stp>
        <stp>1/13/2006</stp>
        <stp>1/13/2006</stp>
        <stp>[Fixed Income  Prices 2004-2009.xlsx]TIPS!R388C36</stp>
        <tr r="AJ388" s="1"/>
      </tp>
      <tp>
        <v>1.0487200000000001</v>
        <stp/>
        <stp>##V3_BDHV12</stp>
        <stp>912828FB1 Govt</stp>
        <stp>IDX_RATIO</stp>
        <stp>8/17/2007</stp>
        <stp>8/17/2007</stp>
        <stp>[Fixed Income  Prices 2004-2009.xlsx]TIPS!R348C32</stp>
        <tr r="AF348" s="1"/>
      </tp>
      <tp>
        <v>1.05606</v>
        <stp/>
        <stp>##V3_BDHV12</stp>
        <stp>912828DH0 Govt</stp>
        <stp>IDX_RATIO</stp>
        <stp>2/15/2007</stp>
        <stp>2/15/2007</stp>
        <stp>[Fixed Income  Prices 2004-2009.xlsx]TIPS!R547C68</stp>
        <tr r="BP547" s="1"/>
      </tp>
      <tp>
        <v>1.07036</v>
        <stp/>
        <stp>##V3_BDHV12</stp>
        <stp>912828EA4 Govt</stp>
        <stp>IDX_RATIO</stp>
        <stp>8/20/2007</stp>
        <stp>8/20/2007</stp>
        <stp>[Fixed Income  Prices 2004-2009.xlsx]TIPS!R550C72</stp>
        <tr r="BT550" s="1"/>
      </tp>
      <tp>
        <v>1.07426</v>
        <stp/>
        <stp>##V3_BDHV12</stp>
        <stp>9128277J5 Govt</stp>
        <stp>IDX_RATIO</stp>
        <stp>2/11/2005</stp>
        <stp>2/11/2005</stp>
        <stp>[Fixed Income  Prices 2004-2009.xlsx]TIPS!R150C36</stp>
        <tr r="AJ150" s="1"/>
      </tp>
      <tp>
        <v>1.0236499999999999</v>
        <stp/>
        <stp>##V3_BDHV12</stp>
        <stp>912828FB1 Govt</stp>
        <stp>IDX_RATIO</stp>
        <stp>9/15/2006</stp>
        <stp>9/15/2006</stp>
        <stp>[Fixed Income  Prices 2004-2009.xlsx]TIPS!R108C32</stp>
        <tr r="AF108" s="1"/>
      </tp>
      <tp>
        <v>1.0337000000000001</v>
        <stp/>
        <stp>##V3_BDHV12</stp>
        <stp>912828DH0 Govt</stp>
        <stp>IDX_RATIO</stp>
        <stp>3/13/2006</stp>
        <stp>3/13/2006</stp>
        <stp>[Fixed Income  Prices 2004-2009.xlsx]TIPS!R304C68</stp>
        <tr r="BP304" s="1"/>
      </tp>
      <tp>
        <v>1.0754699999999999</v>
        <stp/>
        <stp>##V3_BDHV12</stp>
        <stp>9128277J5 Govt</stp>
        <stp>IDX_RATIO</stp>
        <stp>1/21/2005</stp>
        <stp>1/21/2005</stp>
        <stp>[Fixed Income  Prices 2004-2009.xlsx]TIPS!R135C36</stp>
        <tr r="AJ135" s="1"/>
      </tp>
      <tp>
        <v>1.06551</v>
        <stp/>
        <stp>##V3_BDHV12</stp>
        <stp>912828FB1 Govt</stp>
        <stp>IDX_RATIO</stp>
        <stp>4/21/2008</stp>
        <stp>4/21/2008</stp>
        <stp>[Fixed Income  Prices 2004-2009.xlsx]TIPS!R524C32</stp>
        <tr r="AF524" s="1"/>
      </tp>
      <tp>
        <v>1.0457099999999999</v>
        <stp/>
        <stp>##V3_BDHV12</stp>
        <stp>912828EA4 Govt</stp>
        <stp>IDX_RATIO</stp>
        <stp>9/26/2006</stp>
        <stp>9/26/2006</stp>
        <stp>[Fixed Income  Prices 2004-2009.xlsx]TIPS!R316C72</stp>
        <tr r="BT316" s="1"/>
      </tp>
      <tp>
        <v>1.1091299999999999</v>
        <stp/>
        <stp>##V3_BDHV12</stp>
        <stp>9128277J5 Govt</stp>
        <stp>IDX_RATIO</stp>
        <stp>2/24/2006</stp>
        <stp>2/24/2006</stp>
        <stp>[Fixed Income  Prices 2004-2009.xlsx]TIPS!R418C36</stp>
        <tr r="AJ418" s="1"/>
      </tp>
      <tp>
        <v>1.0556300000000001</v>
        <stp/>
        <stp>##V3_BDHV12</stp>
        <stp>912828DH0 Govt</stp>
        <stp>IDX_RATIO</stp>
        <stp>1/25/2007</stp>
        <stp>1/25/2007</stp>
        <stp>[Fixed Income  Prices 2004-2009.xlsx]TIPS!R532C68</stp>
        <tr r="BP532" s="1"/>
      </tp>
      <tp>
        <v>1.1394</v>
        <stp/>
        <stp>##V3_BDHV12</stp>
        <stp>9128277J5 Govt</stp>
        <stp>IDX_RATIO</stp>
        <stp>3/27/2007</stp>
        <stp>3/27/2007</stp>
        <stp>[Fixed Income  Prices 2004-2009.xlsx]TIPS!R700C36</stp>
        <tr r="AJ700" s="1"/>
      </tp>
      <tp>
        <v>1.0186500000000001</v>
        <stp/>
        <stp>##V3_BDHV12</stp>
        <stp>912828KM1 Govt</stp>
        <stp>IDX_RATIO</stp>
        <stp>9/11/2009</stp>
        <stp>9/11/2009</stp>
        <stp>[Fixed Income  Prices 2004-2009.xlsx]TIPS!R106C60</stp>
        <tr r="BH106" s="1"/>
      </tp>
      <tp>
        <v>1.06182</v>
        <stp/>
        <stp>##V3_BDHV12</stp>
        <stp>912828GN4 Govt</stp>
        <stp>IDX_RATIO</stp>
        <stp>9/21/2009</stp>
        <stp>9/21/2009</stp>
        <stp>[Fixed Income  Prices 2004-2009.xlsx]TIPS!R634C40</stp>
        <tr r="AN634" s="1"/>
      </tp>
      <tp>
        <v>1.0626500000000001</v>
        <stp/>
        <stp>##V3_BDHV12</stp>
        <stp>912828GN4 Govt</stp>
        <stp>IDX_RATIO</stp>
        <stp>8/31/2009</stp>
        <stp>8/31/2009</stp>
        <stp>[Fixed Income  Prices 2004-2009.xlsx]TIPS!R619C40</stp>
        <tr r="AN619" s="1"/>
      </tp>
      <tp>
        <v>1.01447</v>
        <stp/>
        <stp>##V3_BDHV12</stp>
        <stp>912828FL9 Govt</stp>
        <stp>IDX_RATIO</stp>
        <stp>5/24/2007</stp>
        <stp>5/24/2007</stp>
        <stp>[Fixed Income  Prices 2004-2009.xlsx]TIPS!R230C80</stp>
        <tr r="CB230" s="1"/>
      </tp>
      <tp>
        <v>1.0197000000000001</v>
        <stp/>
        <stp>##V3_BDHV12</stp>
        <stp>912828FL9 Govt</stp>
        <stp>IDX_RATIO</stp>
        <stp>6/14/2007</stp>
        <stp>6/14/2007</stp>
        <stp>[Fixed Income  Prices 2004-2009.xlsx]TIPS!R245C80</stp>
        <tr r="CB245" s="1"/>
      </tp>
      <tp>
        <v>1.0849500000000001</v>
        <stp/>
        <stp>##V3_BDHV12</stp>
        <stp>912828FB1 Govt</stp>
        <stp>IDX_RATIO</stp>
        <stp>7/10/2008</stp>
        <stp>7/10/2008</stp>
        <stp>[Fixed Income  Prices 2004-2009.xlsx]TIPS!R582C32</stp>
        <tr r="AF582" s="1"/>
      </tp>
      <tp>
        <v>1.0280499999999999</v>
        <stp/>
        <stp>##V3_BDHV12</stp>
        <stp>912828HN3 Govt</stp>
        <stp>IDX_RATIO</stp>
        <stp>9/29/2009</stp>
        <stp>9/29/2009</stp>
        <stp>[Fixed Income  Prices 2004-2009.xlsx]TIPS!R453C92</stp>
        <tr r="CN453" s="1"/>
      </tp>
      <tp>
        <v>1.11103</v>
        <stp/>
        <stp>##V3_BDHV12</stp>
        <stp>912828EA4 Govt</stp>
        <stp>IDX_RATIO</stp>
        <stp>7/23/2008</stp>
        <stp>7/23/2008</stp>
        <stp>[Fixed Income  Prices 2004-2009.xlsx]TIPS!R792C72</stp>
        <tr r="BT792" s="1"/>
      </tp>
      <tp>
        <v>1.1186499999999999</v>
        <stp/>
        <stp>##V3_BDHV12</stp>
        <stp>9128277J5 Govt</stp>
        <stp>IDX_RATIO</stp>
        <stp>1/12/2006</stp>
        <stp>1/12/2006</stp>
        <stp>[Fixed Income  Prices 2004-2009.xlsx]TIPS!R387C36</stp>
        <tr r="AJ387" s="1"/>
      </tp>
      <tp>
        <v>1.0486500000000001</v>
        <stp/>
        <stp>##V3_BDHV12</stp>
        <stp>912828FB1 Govt</stp>
        <stp>IDX_RATIO</stp>
        <stp>8/16/2007</stp>
        <stp>8/16/2007</stp>
        <stp>[Fixed Income  Prices 2004-2009.xlsx]TIPS!R347C32</stp>
        <tr r="AF347" s="1"/>
      </tp>
      <tp>
        <v>1.0560099999999999</v>
        <stp/>
        <stp>##V3_BDHV12</stp>
        <stp>912828DH0 Govt</stp>
        <stp>IDX_RATIO</stp>
        <stp>2/14/2007</stp>
        <stp>2/14/2007</stp>
        <stp>[Fixed Income  Prices 2004-2009.xlsx]TIPS!R546C68</stp>
        <tr r="BP546" s="1"/>
      </tp>
      <tp>
        <v>1.07518</v>
        <stp/>
        <stp>##V3_BDHV12</stp>
        <stp>912828FB1 Govt</stp>
        <stp>IDX_RATIO</stp>
        <stp>5/30/2008</stp>
        <stp>5/30/2008</stp>
        <stp>[Fixed Income  Prices 2004-2009.xlsx]TIPS!R553C32</stp>
        <tr r="AF553" s="1"/>
      </tp>
      <tp>
        <v>1.07043</v>
        <stp/>
        <stp>##V3_BDHV12</stp>
        <stp>912828EA4 Govt</stp>
        <stp>IDX_RATIO</stp>
        <stp>8/21/2007</stp>
        <stp>8/21/2007</stp>
        <stp>[Fixed Income  Prices 2004-2009.xlsx]TIPS!R551C72</stp>
        <tr r="BT551" s="1"/>
      </tp>
      <tp>
        <v>1.0744</v>
        <stp/>
        <stp>##V3_BDHV12</stp>
        <stp>9128277J5 Govt</stp>
        <stp>IDX_RATIO</stp>
        <stp>2/10/2005</stp>
        <stp>2/10/2005</stp>
        <stp>[Fixed Income  Prices 2004-2009.xlsx]TIPS!R149C36</stp>
        <tr r="AJ149" s="1"/>
      </tp>
      <tp>
        <v>1.0235399999999999</v>
        <stp/>
        <stp>##V3_BDHV12</stp>
        <stp>912828FB1 Govt</stp>
        <stp>IDX_RATIO</stp>
        <stp>9/14/2006</stp>
        <stp>9/14/2006</stp>
        <stp>[Fixed Income  Prices 2004-2009.xlsx]TIPS!R107C32</stp>
        <tr r="AF107" s="1"/>
      </tp>
      <tp>
        <v>1.07545</v>
        <stp/>
        <stp>##V3_BDHV12</stp>
        <stp>9128277J5 Govt</stp>
        <stp>IDX_RATIO</stp>
        <stp>1/20/2005</stp>
        <stp>1/20/2005</stp>
        <stp>[Fixed Income  Prices 2004-2009.xlsx]TIPS!R134C36</stp>
        <tr r="AJ134" s="1"/>
      </tp>
      <tp>
        <v>1.0458099999999999</v>
        <stp/>
        <stp>##V3_BDHV12</stp>
        <stp>912828EA4 Govt</stp>
        <stp>IDX_RATIO</stp>
        <stp>9/27/2006</stp>
        <stp>9/27/2006</stp>
        <stp>[Fixed Income  Prices 2004-2009.xlsx]TIPS!R317C72</stp>
        <tr r="BT317" s="1"/>
      </tp>
      <tp>
        <v>1.05568</v>
        <stp/>
        <stp>##V3_BDHV12</stp>
        <stp>912828DH0 Govt</stp>
        <stp>IDX_RATIO</stp>
        <stp>1/24/2007</stp>
        <stp>1/24/2007</stp>
        <stp>[Fixed Income  Prices 2004-2009.xlsx]TIPS!R531C68</stp>
        <tr r="BP531" s="1"/>
      </tp>
      <tp>
        <v>1.06176</v>
        <stp/>
        <stp>##V3_BDHV12</stp>
        <stp>912828GN4 Govt</stp>
        <stp>IDX_RATIO</stp>
        <stp>9/22/2009</stp>
        <stp>9/22/2009</stp>
        <stp>[Fixed Income  Prices 2004-2009.xlsx]TIPS!R635C40</stp>
        <tr r="AN635" s="1"/>
      </tp>
      <tp>
        <v>1.08521</v>
        <stp/>
        <stp>##V3_BDHV12</stp>
        <stp>912828FL9 Govt</stp>
        <stp>IDX_RATIO</stp>
        <stp>9/10/2008</stp>
        <stp>9/10/2008</stp>
        <stp>[Fixed Income  Prices 2004-2009.xlsx]TIPS!R569C80</stp>
        <tr r="CB569" s="1"/>
      </tp>
      <tp>
        <v>1.0765899999999999</v>
        <stp/>
        <stp>##V3_BDHV12</stp>
        <stp>912828GN4 Govt</stp>
        <stp>IDX_RATIO</stp>
        <stp>8/27/2008</stp>
        <stp>8/27/2008</stp>
        <stp>[Fixed Income  Prices 2004-2009.xlsx]TIPS!R356C40</stp>
        <tr r="AN356" s="1"/>
      </tp>
      <tp>
        <v>1.11894</v>
        <stp/>
        <stp>##V3_BDHV12</stp>
        <stp>9128277J5 Govt</stp>
        <stp>IDX_RATIO</stp>
        <stp>1/11/2006</stp>
        <stp>1/11/2006</stp>
        <stp>[Fixed Income  Prices 2004-2009.xlsx]TIPS!R386C36</stp>
        <tr r="AJ386" s="1"/>
      </tp>
      <tp>
        <v>1.1042099999999999</v>
        <stp/>
        <stp>##V3_BDHV12</stp>
        <stp>912828EA4 Govt</stp>
        <stp>IDX_RATIO</stp>
        <stp>6/30/2008</stp>
        <stp>6/30/2008</stp>
        <stp>[Fixed Income  Prices 2004-2009.xlsx]TIPS!R775C72</stp>
        <tr r="BT775" s="1"/>
      </tp>
      <tp>
        <v>1.0485899999999999</v>
        <stp/>
        <stp>##V3_BDHV12</stp>
        <stp>912828FB1 Govt</stp>
        <stp>IDX_RATIO</stp>
        <stp>8/15/2007</stp>
        <stp>8/15/2007</stp>
        <stp>[Fixed Income  Prices 2004-2009.xlsx]TIPS!R346C32</stp>
        <tr r="AF346" s="1"/>
      </tp>
      <tp>
        <v>1.0705</v>
        <stp/>
        <stp>##V3_BDHV12</stp>
        <stp>912828EA4 Govt</stp>
        <stp>IDX_RATIO</stp>
        <stp>8/22/2007</stp>
        <stp>8/22/2007</stp>
        <stp>[Fixed Income  Prices 2004-2009.xlsx]TIPS!R552C72</stp>
        <tr r="BT552" s="1"/>
      </tp>
      <tp>
        <v>1.0394300000000001</v>
        <stp/>
        <stp>##V3_BDHV12</stp>
        <stp>912828GD6 Govt</stp>
        <stp>IDX_RATIO</stp>
        <stp>1/18/2008</stp>
        <stp>1/18/2008</stp>
        <stp>[Fixed Income  Prices 2004-2009.xlsx]TIPS!R271C84</stp>
        <tr r="CF271" s="1"/>
      </tp>
      <tp>
        <v>1.03539</v>
        <stp/>
        <stp>##V3_BDHV12</stp>
        <stp>912828DH0 Govt</stp>
        <stp>IDX_RATIO</stp>
        <stp>1/30/2006</stp>
        <stp>1/30/2006</stp>
        <stp>[Fixed Income  Prices 2004-2009.xlsx]TIPS!R274C68</stp>
        <tr r="BP274" s="1"/>
      </tp>
      <tp>
        <v>1.0415399999999999</v>
        <stp/>
        <stp>##V3_BDHV12</stp>
        <stp>912828GD6 Govt</stp>
        <stp>IDX_RATIO</stp>
        <stp>2/29/2008</stp>
        <stp>2/29/2008</stp>
        <stp>[Fixed Income  Prices 2004-2009.xlsx]TIPS!R301C84</stp>
        <tr r="CF301" s="1"/>
      </tp>
      <tp>
        <v>1.14361</v>
        <stp/>
        <stp>##V3_BDHV12</stp>
        <stp>912828BD1 Govt</stp>
        <stp>IDX_RATIO</stp>
        <stp>2/29/2008</stp>
        <stp>2/29/2008</stp>
        <stp>[Fixed Income  Prices 2004-2009.xlsx]TIPS!R943C52</stp>
        <tr r="AZ943" s="1"/>
      </tp>
      <tp>
        <v>1.0861399999999999</v>
        <stp/>
        <stp>##V3_BDHV12</stp>
        <stp>912828EA4 Govt</stp>
        <stp>IDX_RATIO</stp>
        <stp>4/10/2008</stp>
        <stp>4/10/2008</stp>
        <stp>[Fixed Income  Prices 2004-2009.xlsx]TIPS!R718C72</stp>
        <tr r="BT718" s="1"/>
      </tp>
      <tp>
        <v>1.0657099999999999</v>
        <stp/>
        <stp>##V3_BDHV12</stp>
        <stp>912828FB1 Govt</stp>
        <stp>IDX_RATIO</stp>
        <stp>4/23/2008</stp>
        <stp>4/23/2008</stp>
        <stp>[Fixed Income  Prices 2004-2009.xlsx]TIPS!R526C32</stp>
        <tr r="AF526" s="1"/>
      </tp>
      <tp>
        <v>1.0617000000000001</v>
        <stp/>
        <stp>##V3_BDHV12</stp>
        <stp>912828GN4 Govt</stp>
        <stp>IDX_RATIO</stp>
        <stp>9/23/2009</stp>
        <stp>9/23/2009</stp>
        <stp>[Fixed Income  Prices 2004-2009.xlsx]TIPS!R636C40</stp>
        <tr r="AN636" s="1"/>
      </tp>
      <tp>
        <v>1.0688800000000001</v>
        <stp/>
        <stp>##V3_BDHV12</stp>
        <stp>912828FB1 Govt</stp>
        <stp>IDX_RATIO</stp>
        <stp>4/30/2009</stp>
        <stp>4/30/2009</stp>
        <stp>[Fixed Income  Prices 2004-2009.xlsx]TIPS!R792C32</stp>
        <tr r="AF792" s="1"/>
      </tp>
      <tp>
        <v>1.11043</v>
        <stp/>
        <stp>##V3_BDHV12</stp>
        <stp>912828EA4 Govt</stp>
        <stp>IDX_RATIO</stp>
        <stp>7/21/2008</stp>
        <stp>7/21/2008</stp>
        <stp>[Fixed Income  Prices 2004-2009.xlsx]TIPS!R790C72</stp>
        <tr r="BT790" s="1"/>
      </tp>
      <tp>
        <v>1.0853999999999999</v>
        <stp/>
        <stp>##V3_BDHV12</stp>
        <stp>912828FL9 Govt</stp>
        <stp>IDX_RATIO</stp>
        <stp>9/11/2008</stp>
        <stp>9/11/2008</stp>
        <stp>[Fixed Income  Prices 2004-2009.xlsx]TIPS!R570C80</stp>
        <tr r="CB570" s="1"/>
      </tp>
      <tp>
        <v>1.0762400000000001</v>
        <stp/>
        <stp>##V3_BDHV12</stp>
        <stp>912828GN4 Govt</stp>
        <stp>IDX_RATIO</stp>
        <stp>8/26/2008</stp>
        <stp>8/26/2008</stp>
        <stp>[Fixed Income  Prices 2004-2009.xlsx]TIPS!R355C40</stp>
        <tr r="AN355" s="1"/>
      </tp>
      <tp>
        <v>1.1192299999999999</v>
        <stp/>
        <stp>##V3_BDHV12</stp>
        <stp>9128277J5 Govt</stp>
        <stp>IDX_RATIO</stp>
        <stp>1/10/2006</stp>
        <stp>1/10/2006</stp>
        <stp>[Fixed Income  Prices 2004-2009.xlsx]TIPS!R385C36</stp>
        <tr r="AJ385" s="1"/>
      </tp>
      <tp>
        <v>1.0561199999999999</v>
        <stp/>
        <stp>##V3_BDHV12</stp>
        <stp>912828DH0 Govt</stp>
        <stp>IDX_RATIO</stp>
        <stp>2/16/2007</stp>
        <stp>2/16/2007</stp>
        <stp>[Fixed Income  Prices 2004-2009.xlsx]TIPS!R548C68</stp>
        <tr r="BP548" s="1"/>
      </tp>
      <tp>
        <v>1.0485199999999999</v>
        <stp/>
        <stp>##V3_BDHV12</stp>
        <stp>912828FB1 Govt</stp>
        <stp>IDX_RATIO</stp>
        <stp>8/14/2007</stp>
        <stp>8/14/2007</stp>
        <stp>[Fixed Income  Prices 2004-2009.xlsx]TIPS!R345C32</stp>
        <tr r="AF345" s="1"/>
      </tp>
      <tp>
        <v>1.07056</v>
        <stp/>
        <stp>##V3_BDHV12</stp>
        <stp>912828EA4 Govt</stp>
        <stp>IDX_RATIO</stp>
        <stp>8/23/2007</stp>
        <stp>8/23/2007</stp>
        <stp>[Fixed Income  Prices 2004-2009.xlsx]TIPS!R553C72</stp>
        <tr r="BT553" s="1"/>
      </tp>
      <tp>
        <v>1.1413</v>
        <stp/>
        <stp>##V3_BDHV12</stp>
        <stp>912828BD1 Govt</stp>
        <stp>IDX_RATIO</stp>
        <stp>1/18/2008</stp>
        <stp>1/18/2008</stp>
        <stp>[Fixed Income  Prices 2004-2009.xlsx]TIPS!R913C52</stp>
        <tr r="AZ913" s="1"/>
      </tp>
      <tp>
        <v>1.03512</v>
        <stp/>
        <stp>##V3_BDHV12</stp>
        <stp>912828DH0 Govt</stp>
        <stp>IDX_RATIO</stp>
        <stp>1/31/2006</stp>
        <stp>1/31/2006</stp>
        <stp>[Fixed Income  Prices 2004-2009.xlsx]TIPS!R275C68</stp>
        <tr r="BP275" s="1"/>
      </tp>
      <tp>
        <v>1.04156</v>
        <stp/>
        <stp>##V3_BDHV12</stp>
        <stp>912828GD6 Govt</stp>
        <stp>IDX_RATIO</stp>
        <stp>2/28/2008</stp>
        <stp>2/28/2008</stp>
        <stp>[Fixed Income  Prices 2004-2009.xlsx]TIPS!R300C84</stp>
        <tr r="CF300" s="1"/>
      </tp>
      <tp>
        <v>1.03294</v>
        <stp/>
        <stp>##V3_BDHV12</stp>
        <stp>912828DH0 Govt</stp>
        <stp>IDX_RATIO</stp>
        <stp>3/10/2006</stp>
        <stp>3/10/2006</stp>
        <stp>[Fixed Income  Prices 2004-2009.xlsx]TIPS!R303C68</stp>
        <tr r="BP303" s="1"/>
      </tp>
      <tp>
        <v>1.14364</v>
        <stp/>
        <stp>##V3_BDHV12</stp>
        <stp>912828BD1 Govt</stp>
        <stp>IDX_RATIO</stp>
        <stp>2/28/2008</stp>
        <stp>2/28/2008</stp>
        <stp>[Fixed Income  Prices 2004-2009.xlsx]TIPS!R942C52</stp>
        <tr r="AZ942" s="1"/>
      </tp>
      <tp>
        <v>1.0862400000000001</v>
        <stp/>
        <stp>##V3_BDHV12</stp>
        <stp>912828EA4 Govt</stp>
        <stp>IDX_RATIO</stp>
        <stp>4/11/2008</stp>
        <stp>4/11/2008</stp>
        <stp>[Fixed Income  Prices 2004-2009.xlsx]TIPS!R719C72</stp>
        <tr r="BT719" s="1"/>
      </tp>
      <tp>
        <v>1.0656099999999999</v>
        <stp/>
        <stp>##V3_BDHV12</stp>
        <stp>912828FB1 Govt</stp>
        <stp>IDX_RATIO</stp>
        <stp>4/22/2008</stp>
        <stp>4/22/2008</stp>
        <stp>[Fixed Income  Prices 2004-2009.xlsx]TIPS!R525C32</stp>
        <tr r="AF525" s="1"/>
      </tp>
      <tp>
        <v>1.0456000000000001</v>
        <stp/>
        <stp>##V3_BDHV12</stp>
        <stp>912828EA4 Govt</stp>
        <stp>IDX_RATIO</stp>
        <stp>9/25/2006</stp>
        <stp>9/25/2006</stp>
        <stp>[Fixed Income  Prices 2004-2009.xlsx]TIPS!R315C72</stp>
        <tr r="BT315" s="1"/>
      </tp>
      <tp>
        <v>1.1086499999999999</v>
        <stp/>
        <stp>##V3_BDHV12</stp>
        <stp>9128277J5 Govt</stp>
        <stp>IDX_RATIO</stp>
        <stp>2/27/2006</stp>
        <stp>2/27/2006</stp>
        <stp>[Fixed Income  Prices 2004-2009.xlsx]TIPS!R419C36</stp>
        <tr r="AJ419" s="1"/>
      </tp>
      <tp>
        <v>1.05558</v>
        <stp/>
        <stp>##V3_BDHV12</stp>
        <stp>912828DH0 Govt</stp>
        <stp>IDX_RATIO</stp>
        <stp>1/26/2007</stp>
        <stp>1/26/2007</stp>
        <stp>[Fixed Income  Prices 2004-2009.xlsx]TIPS!R533C68</stp>
        <tr r="BP533" s="1"/>
      </tp>
      <tp>
        <v>1.0184800000000001</v>
        <stp/>
        <stp>##V3_BDHV12</stp>
        <stp>912828KM1 Govt</stp>
        <stp>IDX_RATIO</stp>
        <stp>9/14/2009</stp>
        <stp>9/14/2009</stp>
        <stp>[Fixed Income  Prices 2004-2009.xlsx]TIPS!R107C60</stp>
        <tr r="BH107" s="1"/>
      </tp>
      <tp>
        <v>1.06165</v>
        <stp/>
        <stp>##V3_BDHV12</stp>
        <stp>912828GN4 Govt</stp>
        <stp>IDX_RATIO</stp>
        <stp>9/24/2009</stp>
        <stp>9/24/2009</stp>
        <stp>[Fixed Income  Prices 2004-2009.xlsx]TIPS!R637C40</stp>
        <tr r="AN637" s="1"/>
      </tp>
      <tp>
        <v>1.0135799999999999</v>
        <stp/>
        <stp>##V3_BDHV12</stp>
        <stp>912828FL9 Govt</stp>
        <stp>IDX_RATIO</stp>
        <stp>5/21/2007</stp>
        <stp>5/21/2007</stp>
        <stp>[Fixed Income  Prices 2004-2009.xlsx]TIPS!R227C80</stp>
        <tr r="CB227" s="1"/>
      </tp>
      <tp>
        <v>1.0864199999999999</v>
        <stp/>
        <stp>##V3_BDHV12</stp>
        <stp>912828FB1 Govt</stp>
        <stp>IDX_RATIO</stp>
        <stp>7/15/2008</stp>
        <stp>7/15/2008</stp>
        <stp>[Fixed Income  Prices 2004-2009.xlsx]TIPS!R585C32</stp>
        <tr r="AF585" s="1"/>
      </tp>
      <tp>
        <v>1.0190399999999999</v>
        <stp/>
        <stp>##V3_BDHV12</stp>
        <stp>912828FL9 Govt</stp>
        <stp>IDX_RATIO</stp>
        <stp>6/11/2007</stp>
        <stp>6/11/2007</stp>
        <stp>[Fixed Income  Prices 2004-2009.xlsx]TIPS!R242C80</stp>
        <tr r="CB242" s="1"/>
      </tp>
      <tp>
        <v>1.1388400000000001</v>
        <stp/>
        <stp>##V3_BDHV12</stp>
        <stp>9128277J5 Govt</stp>
        <stp>IDX_RATIO</stp>
        <stp>3/22/2007</stp>
        <stp>3/22/2007</stp>
        <stp>[Fixed Income  Prices 2004-2009.xlsx]TIPS!R697C36</stp>
        <tr r="AJ697" s="1"/>
      </tp>
      <tp>
        <v>1.1171899999999999</v>
        <stp/>
        <stp>##V3_BDHV12</stp>
        <stp>9128277J5 Govt</stp>
        <stp>IDX_RATIO</stp>
        <stp>1/17/2006</stp>
        <stp>1/17/2006</stp>
        <stp>[Fixed Income  Prices 2004-2009.xlsx]TIPS!R390C36</stp>
        <tr r="AJ390" s="1"/>
      </tp>
      <tp>
        <v>1.0863499999999999</v>
        <stp/>
        <stp>##V3_BDHV12</stp>
        <stp>912828FL9 Govt</stp>
        <stp>IDX_RATIO</stp>
        <stp>9/16/2008</stp>
        <stp>9/16/2008</stp>
        <stp>[Fixed Income  Prices 2004-2009.xlsx]TIPS!R573C80</stp>
        <tr r="CB573" s="1"/>
      </tp>
      <tp>
        <v>1.0434699999999999</v>
        <stp/>
        <stp>##V3_BDHV12</stp>
        <stp>912828HN3 Govt</stp>
        <stp>IDX_RATIO</stp>
        <stp>8/29/2008</stp>
        <stp>8/29/2008</stp>
        <stp>[Fixed Income  Prices 2004-2009.xlsx]TIPS!R171C92</stp>
        <tr r="CN171" s="1"/>
      </tp>
      <tp>
        <v>1.0745100000000001</v>
        <stp/>
        <stp>##V3_BDHV12</stp>
        <stp>912828GN4 Govt</stp>
        <stp>IDX_RATIO</stp>
        <stp>8/21/2008</stp>
        <stp>8/21/2008</stp>
        <stp>[Fixed Income  Prices 2004-2009.xlsx]TIPS!R352C40</stp>
        <tr r="AN352" s="1"/>
      </tp>
      <tp>
        <v>1.0484599999999999</v>
        <stp/>
        <stp>##V3_BDHV12</stp>
        <stp>912828FB1 Govt</stp>
        <stp>IDX_RATIO</stp>
        <stp>8/13/2007</stp>
        <stp>8/13/2007</stp>
        <stp>[Fixed Income  Prices 2004-2009.xlsx]TIPS!R344C32</stp>
        <tr r="AF344" s="1"/>
      </tp>
      <tp>
        <v>1.07063</v>
        <stp/>
        <stp>##V3_BDHV12</stp>
        <stp>912828EA4 Govt</stp>
        <stp>IDX_RATIO</stp>
        <stp>8/24/2007</stp>
        <stp>8/24/2007</stp>
        <stp>[Fixed Income  Prices 2004-2009.xlsx]TIPS!R554C72</stp>
        <tr r="BT554" s="1"/>
      </tp>
      <tp>
        <v>1.07369</v>
        <stp/>
        <stp>##V3_BDHV12</stp>
        <stp>9128277J5 Govt</stp>
        <stp>IDX_RATIO</stp>
        <stp>2/15/2005</stp>
        <stp>2/15/2005</stp>
        <stp>[Fixed Income  Prices 2004-2009.xlsx]TIPS!R152C36</stp>
        <tr r="AJ152" s="1"/>
      </tp>
      <tp>
        <v>1.1713499999999999</v>
        <stp/>
        <stp>##V3_BDHV12</stp>
        <stp>912828AF7 Govt</stp>
        <stp>IDX_RATIO</stp>
        <stp>3/18/2008</stp>
        <stp>3/18/2008</stp>
        <stp>[Fixed Income  Prices 2004-2009.xlsx]TIPS!R955C44</stp>
        <tr r="AR955" s="1"/>
      </tp>
      <tp>
        <v>1.1162300000000001</v>
        <stp/>
        <stp>##V3_BDHV12</stp>
        <stp>9128277J5 Govt</stp>
        <stp>IDX_RATIO</stp>
        <stp>3/30/2006</stp>
        <stp>3/30/2006</stp>
        <stp>[Fixed Income  Prices 2004-2009.xlsx]TIPS!R442C36</stp>
        <tr r="AJ442" s="1"/>
      </tp>
      <tp>
        <v>1.0347200000000001</v>
        <stp/>
        <stp>##V3_BDHV12</stp>
        <stp>912828DH0 Govt</stp>
        <stp>IDX_RATIO</stp>
        <stp>3/17/2006</stp>
        <stp>3/17/2006</stp>
        <stp>[Fixed Income  Prices 2004-2009.xlsx]TIPS!R308C68</stp>
        <tr r="BP308" s="1"/>
      </tp>
      <tp>
        <v>1.0232399999999999</v>
        <stp/>
        <stp>##V3_BDHV12</stp>
        <stp>912828FB1 Govt</stp>
        <stp>IDX_RATIO</stp>
        <stp>9/11/2006</stp>
        <stp>9/11/2006</stp>
        <stp>[Fixed Income  Prices 2004-2009.xlsx]TIPS!R104C32</stp>
        <tr r="AF104" s="1"/>
      </tp>
      <tp>
        <v>1.0755399999999999</v>
        <stp/>
        <stp>##V3_BDHV12</stp>
        <stp>9128277J5 Govt</stp>
        <stp>IDX_RATIO</stp>
        <stp>1/25/2005</stp>
        <stp>1/25/2005</stp>
        <stp>[Fixed Income  Prices 2004-2009.xlsx]TIPS!R137C36</stp>
        <tr r="AJ137" s="1"/>
      </tp>
      <tp>
        <v>1.0713200000000001</v>
        <stp/>
        <stp>##V3_BDHV12</stp>
        <stp>912828FB1 Govt</stp>
        <stp>IDX_RATIO</stp>
        <stp>5/28/2009</stp>
        <stp>5/28/2009</stp>
        <stp>[Fixed Income  Prices 2004-2009.xlsx]TIPS!R812C32</stp>
        <tr r="AF812" s="1"/>
      </tp>
      <tp>
        <v>1.08677</v>
        <stp/>
        <stp>##V3_BDHV12</stp>
        <stp>912828EA4 Govt</stp>
        <stp>IDX_RATIO</stp>
        <stp>4/16/2008</stp>
        <stp>4/16/2008</stp>
        <stp>[Fixed Income  Prices 2004-2009.xlsx]TIPS!R722C72</stp>
        <tr r="BT722" s="1"/>
      </tp>
      <tp>
        <v>1.06592</v>
        <stp/>
        <stp>##V3_BDHV12</stp>
        <stp>912828FB1 Govt</stp>
        <stp>IDX_RATIO</stp>
        <stp>4/25/2008</stp>
        <stp>4/25/2008</stp>
        <stp>[Fixed Income  Prices 2004-2009.xlsx]TIPS!R528C32</stp>
        <tr r="AF528" s="1"/>
      </tp>
      <tp>
        <v>1.07317</v>
        <stp/>
        <stp>##V3_BDHV12</stp>
        <stp>912828FB1 Govt</stp>
        <stp>IDX_RATIO</stp>
        <stp>6/18/2009</stp>
        <stp>6/18/2009</stp>
        <stp>[Fixed Income  Prices 2004-2009.xlsx]TIPS!R827C32</stp>
        <tr r="AF827" s="1"/>
      </tp>
      <tp>
        <v>1.0452999999999999</v>
        <stp/>
        <stp>##V3_BDHV12</stp>
        <stp>912828EA4 Govt</stp>
        <stp>IDX_RATIO</stp>
        <stp>9/22/2006</stp>
        <stp>9/22/2006</stp>
        <stp>[Fixed Income  Prices 2004-2009.xlsx]TIPS!R314C72</stp>
        <tr r="BT314" s="1"/>
      </tp>
      <tp>
        <v>1.10978</v>
        <stp/>
        <stp>##V3_BDHV12</stp>
        <stp>9128277J5 Govt</stp>
        <stp>IDX_RATIO</stp>
        <stp>2/20/2006</stp>
        <stp>2/20/2006</stp>
        <stp>[Fixed Income  Prices 2004-2009.xlsx]TIPS!R414C36</stp>
        <tr r="AJ414" s="1"/>
      </tp>
      <tp>
        <v>1.06159</v>
        <stp/>
        <stp>##V3_BDHV12</stp>
        <stp>912828GN4 Govt</stp>
        <stp>IDX_RATIO</stp>
        <stp>9/25/2009</stp>
        <stp>9/25/2009</stp>
        <stp>[Fixed Income  Prices 2004-2009.xlsx]TIPS!R638C40</stp>
        <tr r="AN638" s="1"/>
      </tp>
      <tp>
        <v>1.0184299999999999</v>
        <stp/>
        <stp>##V3_BDHV12</stp>
        <stp>912828KM1 Govt</stp>
        <stp>IDX_RATIO</stp>
        <stp>9/15/2009</stp>
        <stp>9/15/2009</stp>
        <stp>[Fixed Income  Prices 2004-2009.xlsx]TIPS!R108C60</stp>
        <tr r="BH108" s="1"/>
      </tp>
      <tp>
        <v>1.0074799999999999</v>
        <stp/>
        <stp>##V3_BDHV12</stp>
        <stp>912828FL9 Govt</stp>
        <stp>IDX_RATIO</stp>
        <stp>4/30/2007</stp>
        <stp>4/30/2007</stp>
        <stp>[Fixed Income  Prices 2004-2009.xlsx]TIPS!R212C80</stp>
        <tr r="CB212" s="1"/>
      </tp>
      <tp>
        <v>1.08613</v>
        <stp/>
        <stp>##V3_BDHV12</stp>
        <stp>912828FB1 Govt</stp>
        <stp>IDX_RATIO</stp>
        <stp>7/14/2008</stp>
        <stp>7/14/2008</stp>
        <stp>[Fixed Income  Prices 2004-2009.xlsx]TIPS!R584C32</stp>
        <tr r="AF584" s="1"/>
      </tp>
      <tp>
        <v>1.1389499999999999</v>
        <stp/>
        <stp>##V3_BDHV12</stp>
        <stp>9128277J5 Govt</stp>
        <stp>IDX_RATIO</stp>
        <stp>3/23/2007</stp>
        <stp>3/23/2007</stp>
        <stp>[Fixed Income  Prices 2004-2009.xlsx]TIPS!R698C36</stp>
        <tr r="AJ698" s="1"/>
      </tp>
      <tp>
        <v>1.04314</v>
        <stp/>
        <stp>##V3_BDHV12</stp>
        <stp>912828HN3 Govt</stp>
        <stp>IDX_RATIO</stp>
        <stp>8/28/2008</stp>
        <stp>8/28/2008</stp>
        <stp>[Fixed Income  Prices 2004-2009.xlsx]TIPS!R170C92</stp>
        <tr r="CN170" s="1"/>
      </tp>
      <tp>
        <v>1.07416</v>
        <stp/>
        <stp>##V3_BDHV12</stp>
        <stp>912828GN4 Govt</stp>
        <stp>IDX_RATIO</stp>
        <stp>8/20/2008</stp>
        <stp>8/20/2008</stp>
        <stp>[Fixed Income  Prices 2004-2009.xlsx]TIPS!R351C40</stp>
        <tr r="AN351" s="1"/>
      </tp>
      <tp>
        <v>1.0865400000000001</v>
        <stp/>
        <stp>##V3_BDHV12</stp>
        <stp>912828FL9 Govt</stp>
        <stp>IDX_RATIO</stp>
        <stp>9/17/2008</stp>
        <stp>9/17/2008</stp>
        <stp>[Fixed Income  Prices 2004-2009.xlsx]TIPS!R574C80</stp>
        <tr r="CB574" s="1"/>
      </tp>
      <tp>
        <v>1.1174900000000001</v>
        <stp/>
        <stp>##V3_BDHV12</stp>
        <stp>9128277J5 Govt</stp>
        <stp>IDX_RATIO</stp>
        <stp>1/16/2006</stp>
        <stp>1/16/2006</stp>
        <stp>[Fixed Income  Prices 2004-2009.xlsx]TIPS!R389C36</stp>
        <tr r="AJ389" s="1"/>
      </tp>
      <tp>
        <v>1.0838000000000001</v>
        <stp/>
        <stp>##V3_BDHV12</stp>
        <stp>912828GN4 Govt</stp>
        <stp>IDX_RATIO</stp>
        <stp>9/30/2008</stp>
        <stp>9/30/2008</stp>
        <stp>[Fixed Income  Prices 2004-2009.xlsx]TIPS!R380C40</stp>
        <tr r="AN380" s="1"/>
      </tp>
      <tp>
        <v>1.0738399999999999</v>
        <stp/>
        <stp>##V3_BDHV12</stp>
        <stp>9128277J5 Govt</stp>
        <stp>IDX_RATIO</stp>
        <stp>2/14/2005</stp>
        <stp>2/14/2005</stp>
        <stp>[Fixed Income  Prices 2004-2009.xlsx]TIPS!R151C36</stp>
        <tr r="AJ151" s="1"/>
      </tp>
      <tp>
        <v>1.17154</v>
        <stp/>
        <stp>##V3_BDHV12</stp>
        <stp>912828AF7 Govt</stp>
        <stp>IDX_RATIO</stp>
        <stp>3/19/2008</stp>
        <stp>3/19/2008</stp>
        <stp>[Fixed Income  Prices 2004-2009.xlsx]TIPS!R956C44</stp>
        <tr r="AR956" s="1"/>
      </tp>
      <tp>
        <v>1.1165</v>
        <stp/>
        <stp>##V3_BDHV12</stp>
        <stp>9128277J5 Govt</stp>
        <stp>IDX_RATIO</stp>
        <stp>3/31/2006</stp>
        <stp>3/31/2006</stp>
        <stp>[Fixed Income  Prices 2004-2009.xlsx]TIPS!R443C36</stp>
        <tr r="AJ443" s="1"/>
      </tp>
      <tp>
        <v>1.0344599999999999</v>
        <stp/>
        <stp>##V3_BDHV12</stp>
        <stp>912828DH0 Govt</stp>
        <stp>IDX_RATIO</stp>
        <stp>3/16/2006</stp>
        <stp>3/16/2006</stp>
        <stp>[Fixed Income  Prices 2004-2009.xlsx]TIPS!R307C68</stp>
        <tr r="BP307" s="1"/>
      </tp>
      <tp>
        <v>1.07552</v>
        <stp/>
        <stp>##V3_BDHV12</stp>
        <stp>9128277J5 Govt</stp>
        <stp>IDX_RATIO</stp>
        <stp>1/24/2005</stp>
        <stp>1/24/2005</stp>
        <stp>[Fixed Income  Prices 2004-2009.xlsx]TIPS!R136C36</stp>
        <tr r="AJ136" s="1"/>
      </tp>
      <tp>
        <v>1.0713999999999999</v>
        <stp/>
        <stp>##V3_BDHV12</stp>
        <stp>912828FB1 Govt</stp>
        <stp>IDX_RATIO</stp>
        <stp>5/29/2009</stp>
        <stp>5/29/2009</stp>
        <stp>[Fixed Income  Prices 2004-2009.xlsx]TIPS!R813C32</stp>
        <tr r="AF813" s="1"/>
      </tp>
      <tp>
        <v>1.08687</v>
        <stp/>
        <stp>##V3_BDHV12</stp>
        <stp>912828EA4 Govt</stp>
        <stp>IDX_RATIO</stp>
        <stp>4/17/2008</stp>
        <stp>4/17/2008</stp>
        <stp>[Fixed Income  Prices 2004-2009.xlsx]TIPS!R723C72</stp>
        <tr r="BT723" s="1"/>
      </tp>
      <tp>
        <v>1.0732600000000001</v>
        <stp/>
        <stp>##V3_BDHV12</stp>
        <stp>912828FB1 Govt</stp>
        <stp>IDX_RATIO</stp>
        <stp>6/19/2009</stp>
        <stp>6/19/2009</stp>
        <stp>[Fixed Income  Prices 2004-2009.xlsx]TIPS!R828C32</stp>
        <tr r="AF828" s="1"/>
      </tp>
      <tp>
        <v>1.0658099999999999</v>
        <stp/>
        <stp>##V3_BDHV12</stp>
        <stp>912828FB1 Govt</stp>
        <stp>IDX_RATIO</stp>
        <stp>4/24/2008</stp>
        <stp>4/24/2008</stp>
        <stp>[Fixed Income  Prices 2004-2009.xlsx]TIPS!R527C32</stp>
        <tr r="AF527" s="1"/>
      </tp>
      <tp>
        <v>1.1096200000000001</v>
        <stp/>
        <stp>##V3_BDHV12</stp>
        <stp>9128277J5 Govt</stp>
        <stp>IDX_RATIO</stp>
        <stp>2/21/2006</stp>
        <stp>2/21/2006</stp>
        <stp>[Fixed Income  Prices 2004-2009.xlsx]TIPS!R415C36</stp>
        <tr r="AJ415" s="1"/>
      </tp>
      <tp>
        <v>1.06423</v>
        <stp/>
        <stp>##V3_BDHV12</stp>
        <stp>912828FL9 Govt</stp>
        <stp>IDX_RATIO</stp>
        <stp>8/19/2009</stp>
        <stp>8/19/2009</stp>
        <stp>[Fixed Income  Prices 2004-2009.xlsx]TIPS!R814C80</stp>
        <tr r="CB814" s="1"/>
      </tp>
      <tp>
        <v>1.0183800000000001</v>
        <stp/>
        <stp>##V3_BDHV12</stp>
        <stp>912828KM1 Govt</stp>
        <stp>IDX_RATIO</stp>
        <stp>9/16/2009</stp>
        <stp>9/16/2009</stp>
        <stp>[Fixed Income  Prices 2004-2009.xlsx]TIPS!R109C60</stp>
        <tr r="BH109" s="1"/>
      </tp>
      <tp>
        <v>1.01417</v>
        <stp/>
        <stp>##V3_BDHV12</stp>
        <stp>912828FL9 Govt</stp>
        <stp>IDX_RATIO</stp>
        <stp>5/23/2007</stp>
        <stp>5/23/2007</stp>
        <stp>[Fixed Income  Prices 2004-2009.xlsx]TIPS!R229C80</stp>
        <tr r="CB229" s="1"/>
      </tp>
      <tp>
        <v>1.0194799999999999</v>
        <stp/>
        <stp>##V3_BDHV12</stp>
        <stp>912828FL9 Govt</stp>
        <stp>IDX_RATIO</stp>
        <stp>6/13/2007</stp>
        <stp>6/13/2007</stp>
        <stp>[Fixed Income  Prices 2004-2009.xlsx]TIPS!R244C80</stp>
        <tr r="CB244" s="1"/>
      </tp>
      <tp>
        <v>1.08701</v>
        <stp/>
        <stp>##V3_BDHV12</stp>
        <stp>912828FB1 Govt</stp>
        <stp>IDX_RATIO</stp>
        <stp>7/17/2008</stp>
        <stp>7/17/2008</stp>
        <stp>[Fixed Income  Prices 2004-2009.xlsx]TIPS!R587C32</stp>
        <tr r="AF587" s="1"/>
      </tp>
      <tp>
        <v>1.0430699999999999</v>
        <stp/>
        <stp>##V3_BDHV12</stp>
        <stp>912828EA4 Govt</stp>
        <stp>IDX_RATIO</stp>
        <stp>8/31/2006</stp>
        <stp>8/31/2006</stp>
        <stp>[Fixed Income  Prices 2004-2009.xlsx]TIPS!R298C72</stp>
        <tr r="BT298" s="1"/>
      </tp>
      <tp>
        <v>1.1113299999999999</v>
        <stp/>
        <stp>##V3_BDHV12</stp>
        <stp>912828EA4 Govt</stp>
        <stp>IDX_RATIO</stp>
        <stp>7/24/2008</stp>
        <stp>7/24/2008</stp>
        <stp>[Fixed Income  Prices 2004-2009.xlsx]TIPS!R793C72</stp>
        <tr r="BT793" s="1"/>
      </tp>
      <tp>
        <v>1.1386099999999999</v>
        <stp/>
        <stp>##V3_BDHV12</stp>
        <stp>9128277J5 Govt</stp>
        <stp>IDX_RATIO</stp>
        <stp>3/20/2007</stp>
        <stp>3/20/2007</stp>
        <stp>[Fixed Income  Prices 2004-2009.xlsx]TIPS!R695C36</stp>
        <tr r="AJ695" s="1"/>
      </tp>
      <tp>
        <v>1.0559499999999999</v>
        <stp/>
        <stp>##V3_BDHV12</stp>
        <stp>912828DH0 Govt</stp>
        <stp>IDX_RATIO</stp>
        <stp>2/13/2007</stp>
        <stp>2/13/2007</stp>
        <stp>[Fixed Income  Prices 2004-2009.xlsx]TIPS!R545C68</stp>
        <tr r="BP545" s="1"/>
      </tp>
      <tp>
        <v>1.07341</v>
        <stp/>
        <stp>##V3_BDHV12</stp>
        <stp>9128277J5 Govt</stp>
        <stp>IDX_RATIO</stp>
        <stp>2/17/2005</stp>
        <stp>2/17/2005</stp>
        <stp>[Fixed Income  Prices 2004-2009.xlsx]TIPS!R154C36</stp>
        <tr r="AJ154" s="1"/>
      </tp>
      <tp>
        <v>0.99316000000000004</v>
        <stp/>
        <stp>##V3_BDHV12</stp>
        <stp>912828JE1 Govt</stp>
        <stp>IDX_RATIO</stp>
        <stp>1/19/2009</stp>
        <stp>1/19/2009</stp>
        <stp>[Fixed Income  Prices 2004-2009.xlsx]TIPS!R141C96</stp>
        <tr r="CR141" s="1"/>
      </tp>
      <tp>
        <v>1.0234399999999999</v>
        <stp/>
        <stp>##V3_BDHV12</stp>
        <stp>912828FB1 Govt</stp>
        <stp>IDX_RATIO</stp>
        <stp>9/13/2006</stp>
        <stp>9/13/2006</stp>
        <stp>[Fixed Income  Prices 2004-2009.xlsx]TIPS!R106C32</stp>
        <tr r="AF106" s="1"/>
      </tp>
      <tp>
        <v>1.0342100000000001</v>
        <stp/>
        <stp>##V3_BDHV12</stp>
        <stp>912828DH0 Govt</stp>
        <stp>IDX_RATIO</stp>
        <stp>3/15/2006</stp>
        <stp>3/15/2006</stp>
        <stp>[Fixed Income  Prices 2004-2009.xlsx]TIPS!R306C68</stp>
        <tr r="BP306" s="1"/>
      </tp>
      <tp>
        <v>1.0755699999999999</v>
        <stp/>
        <stp>##V3_BDHV12</stp>
        <stp>9128277J5 Govt</stp>
        <stp>IDX_RATIO</stp>
        <stp>1/27/2005</stp>
        <stp>1/27/2005</stp>
        <stp>[Fixed Income  Prices 2004-2009.xlsx]TIPS!R139C36</stp>
        <tr r="AJ139" s="1"/>
      </tp>
      <tp>
        <v>1.08656</v>
        <stp/>
        <stp>##V3_BDHV12</stp>
        <stp>912828EA4 Govt</stp>
        <stp>IDX_RATIO</stp>
        <stp>4/14/2008</stp>
        <stp>4/14/2008</stp>
        <stp>[Fixed Income  Prices 2004-2009.xlsx]TIPS!R720C72</stp>
        <tr r="BT720" s="1"/>
      </tp>
      <tp>
        <v>1.0450900000000001</v>
        <stp/>
        <stp>##V3_BDHV12</stp>
        <stp>912828EA4 Govt</stp>
        <stp>IDX_RATIO</stp>
        <stp>9/20/2006</stp>
        <stp>9/20/2006</stp>
        <stp>[Fixed Income  Prices 2004-2009.xlsx]TIPS!R312C72</stp>
        <tr r="BT312" s="1"/>
      </tp>
      <tp>
        <v>1.1094599999999999</v>
        <stp/>
        <stp>##V3_BDHV12</stp>
        <stp>9128277J5 Govt</stp>
        <stp>IDX_RATIO</stp>
        <stp>2/22/2006</stp>
        <stp>2/22/2006</stp>
        <stp>[Fixed Income  Prices 2004-2009.xlsx]TIPS!R416C36</stp>
        <tr r="AJ416" s="1"/>
      </tp>
      <tp>
        <v>1.0557300000000001</v>
        <stp/>
        <stp>##V3_BDHV12</stp>
        <stp>912828DH0 Govt</stp>
        <stp>IDX_RATIO</stp>
        <stp>1/23/2007</stp>
        <stp>1/23/2007</stp>
        <stp>[Fixed Income  Prices 2004-2009.xlsx]TIPS!R530C68</stp>
        <tr r="BP530" s="1"/>
      </tp>
      <tp>
        <v>1.0183199999999999</v>
        <stp/>
        <stp>##V3_BDHV12</stp>
        <stp>912828KM1 Govt</stp>
        <stp>IDX_RATIO</stp>
        <stp>9/17/2009</stp>
        <stp>9/17/2009</stp>
        <stp>[Fixed Income  Prices 2004-2009.xlsx]TIPS!R110C60</stp>
        <tr r="BH110" s="1"/>
      </tp>
      <tp>
        <v>1.0639400000000001</v>
        <stp/>
        <stp>##V3_BDHV12</stp>
        <stp>912828FL9 Govt</stp>
        <stp>IDX_RATIO</stp>
        <stp>8/18/2009</stp>
        <stp>8/18/2009</stp>
        <stp>[Fixed Income  Prices 2004-2009.xlsx]TIPS!R813C80</stp>
        <tr r="CB813" s="1"/>
      </tp>
      <tp>
        <v>1.0138799999999999</v>
        <stp/>
        <stp>##V3_BDHV12</stp>
        <stp>912828FL9 Govt</stp>
        <stp>IDX_RATIO</stp>
        <stp>5/22/2007</stp>
        <stp>5/22/2007</stp>
        <stp>[Fixed Income  Prices 2004-2009.xlsx]TIPS!R228C80</stp>
        <tr r="CB228" s="1"/>
      </tp>
      <tp>
        <v>1.0192600000000001</v>
        <stp/>
        <stp>##V3_BDHV12</stp>
        <stp>912828FL9 Govt</stp>
        <stp>IDX_RATIO</stp>
        <stp>6/12/2007</stp>
        <stp>6/12/2007</stp>
        <stp>[Fixed Income  Prices 2004-2009.xlsx]TIPS!R243C80</stp>
        <tr r="CB243" s="1"/>
      </tp>
      <tp>
        <v>1.0867100000000001</v>
        <stp/>
        <stp>##V3_BDHV12</stp>
        <stp>912828FB1 Govt</stp>
        <stp>IDX_RATIO</stp>
        <stp>7/16/2008</stp>
        <stp>7/16/2008</stp>
        <stp>[Fixed Income  Prices 2004-2009.xlsx]TIPS!R586C32</stp>
        <tr r="AF586" s="1"/>
      </tp>
      <tp>
        <v>1.0429999999999999</v>
        <stp/>
        <stp>##V3_BDHV12</stp>
        <stp>912828EA4 Govt</stp>
        <stp>IDX_RATIO</stp>
        <stp>8/30/2006</stp>
        <stp>8/30/2006</stp>
        <stp>[Fixed Income  Prices 2004-2009.xlsx]TIPS!R297C72</stp>
        <tr r="BT297" s="1"/>
      </tp>
      <tp>
        <v>1.1116299999999999</v>
        <stp/>
        <stp>##V3_BDHV12</stp>
        <stp>912828EA4 Govt</stp>
        <stp>IDX_RATIO</stp>
        <stp>7/25/2008</stp>
        <stp>7/25/2008</stp>
        <stp>[Fixed Income  Prices 2004-2009.xlsx]TIPS!R794C72</stp>
        <tr r="BT794" s="1"/>
      </tp>
      <tp>
        <v>1.13873</v>
        <stp/>
        <stp>##V3_BDHV12</stp>
        <stp>9128277J5 Govt</stp>
        <stp>IDX_RATIO</stp>
        <stp>3/21/2007</stp>
        <stp>3/21/2007</stp>
        <stp>[Fixed Income  Prices 2004-2009.xlsx]TIPS!R696C36</stp>
        <tr r="AJ696" s="1"/>
      </tp>
      <tp>
        <v>1.08616</v>
        <stp/>
        <stp>##V3_BDHV12</stp>
        <stp>912828FL9 Govt</stp>
        <stp>IDX_RATIO</stp>
        <stp>9/15/2008</stp>
        <stp>9/15/2008</stp>
        <stp>[Fixed Income  Prices 2004-2009.xlsx]TIPS!R572C80</stp>
        <tr r="CB572" s="1"/>
      </tp>
      <tp>
        <v>1.0748500000000001</v>
        <stp/>
        <stp>##V3_BDHV12</stp>
        <stp>912828GN4 Govt</stp>
        <stp>IDX_RATIO</stp>
        <stp>8/22/2008</stp>
        <stp>8/22/2008</stp>
        <stp>[Fixed Income  Prices 2004-2009.xlsx]TIPS!R353C40</stp>
        <tr r="AN353" s="1"/>
      </tp>
      <tp>
        <v>1.05589</v>
        <stp/>
        <stp>##V3_BDHV12</stp>
        <stp>912828DH0 Govt</stp>
        <stp>IDX_RATIO</stp>
        <stp>2/12/2007</stp>
        <stp>2/12/2007</stp>
        <stp>[Fixed Income  Prices 2004-2009.xlsx]TIPS!R544C68</stp>
        <tr r="BP544" s="1"/>
      </tp>
      <tp>
        <v>1.04826</v>
        <stp/>
        <stp>##V3_BDHV12</stp>
        <stp>912828FB1 Govt</stp>
        <stp>IDX_RATIO</stp>
        <stp>8/10/2007</stp>
        <stp>8/10/2007</stp>
        <stp>[Fixed Income  Prices 2004-2009.xlsx]TIPS!R343C32</stp>
        <tr r="AF343" s="1"/>
      </tp>
      <tp>
        <v>1.0708299999999999</v>
        <stp/>
        <stp>##V3_BDHV12</stp>
        <stp>912828EA4 Govt</stp>
        <stp>IDX_RATIO</stp>
        <stp>8/27/2007</stp>
        <stp>8/27/2007</stp>
        <stp>[Fixed Income  Prices 2004-2009.xlsx]TIPS!R555C72</stp>
        <tr r="BT555" s="1"/>
      </tp>
      <tp>
        <v>1.07355</v>
        <stp/>
        <stp>##V3_BDHV12</stp>
        <stp>9128277J5 Govt</stp>
        <stp>IDX_RATIO</stp>
        <stp>2/16/2005</stp>
        <stp>2/16/2005</stp>
        <stp>[Fixed Income  Prices 2004-2009.xlsx]TIPS!R153C36</stp>
        <tr r="AJ153" s="1"/>
      </tp>
      <tp>
        <v>1.0233399999999999</v>
        <stp/>
        <stp>##V3_BDHV12</stp>
        <stp>912828FB1 Govt</stp>
        <stp>IDX_RATIO</stp>
        <stp>9/12/2006</stp>
        <stp>9/12/2006</stp>
        <stp>[Fixed Income  Prices 2004-2009.xlsx]TIPS!R105C32</stp>
        <tr r="AF105" s="1"/>
      </tp>
      <tp>
        <v>1.03396</v>
        <stp/>
        <stp>##V3_BDHV12</stp>
        <stp>912828DH0 Govt</stp>
        <stp>IDX_RATIO</stp>
        <stp>3/14/2006</stp>
        <stp>3/14/2006</stp>
        <stp>[Fixed Income  Prices 2004-2009.xlsx]TIPS!R305C68</stp>
        <tr r="BP305" s="1"/>
      </tp>
      <tp>
        <v>1.0755600000000001</v>
        <stp/>
        <stp>##V3_BDHV12</stp>
        <stp>9128277J5 Govt</stp>
        <stp>IDX_RATIO</stp>
        <stp>1/26/2005</stp>
        <stp>1/26/2005</stp>
        <stp>[Fixed Income  Prices 2004-2009.xlsx]TIPS!R138C36</stp>
        <tr r="AJ138" s="1"/>
      </tp>
      <tp>
        <v>1.08666</v>
        <stp/>
        <stp>##V3_BDHV12</stp>
        <stp>912828EA4 Govt</stp>
        <stp>IDX_RATIO</stp>
        <stp>4/15/2008</stp>
        <stp>4/15/2008</stp>
        <stp>[Fixed Income  Prices 2004-2009.xlsx]TIPS!R721C72</stp>
        <tr r="BT721" s="1"/>
      </tp>
      <tp>
        <v>1.0557799999999999</v>
        <stp/>
        <stp>##V3_BDHV12</stp>
        <stp>912828DH0 Govt</stp>
        <stp>IDX_RATIO</stp>
        <stp>1/22/2007</stp>
        <stp>1/22/2007</stp>
        <stp>[Fixed Income  Prices 2004-2009.xlsx]TIPS!R529C68</stp>
        <tr r="BP529" s="1"/>
      </tp>
      <tp>
        <v>1.0451900000000001</v>
        <stp/>
        <stp>##V3_BDHV12</stp>
        <stp>912828EA4 Govt</stp>
        <stp>IDX_RATIO</stp>
        <stp>9/21/2006</stp>
        <stp>9/21/2006</stp>
        <stp>[Fixed Income  Prices 2004-2009.xlsx]TIPS!R313C72</stp>
        <tr r="BT313" s="1"/>
      </tp>
      <tp>
        <v>1.1092900000000001</v>
        <stp/>
        <stp>##V3_BDHV12</stp>
        <stp>9128277J5 Govt</stp>
        <stp>IDX_RATIO</stp>
        <stp>2/23/2006</stp>
        <stp>2/23/2006</stp>
        <stp>[Fixed Income  Prices 2004-2009.xlsx]TIPS!R417C36</stp>
        <tr r="AJ417" s="1"/>
      </tp>
      <tp>
        <v>1.1711499999999999</v>
        <stp/>
        <stp>##V3_BDHV12</stp>
        <stp>9128275W8 Govt</stp>
        <stp>IDX_RATIO</stp>
        <stp>11/9/2005</stp>
        <stp>11/9/2005</stp>
        <stp>[Fixed Income  Prices 2004-2009.xlsx]TIPS!R342C20</stp>
        <tr r="T342" s="1"/>
      </tp>
      <tp>
        <v>1.2597100000000001</v>
        <stp/>
        <stp>##V3_BDHV12</stp>
        <stp>9128273T7 Govt</stp>
        <stp>IDX_RATIO</stp>
        <stp>10/2/2006</stp>
        <stp>10/2/2006</stp>
        <stp>[Fixed Income  Prices 2004-2009.xlsx]TIPS!R574C12</stp>
        <tr r="L574" s="1"/>
      </tp>
      <tp>
        <v>1.0255000000000001</v>
        <stp/>
        <stp>##V3_BDHV12</stp>
        <stp>912828ET3 Govt</stp>
        <stp>IDX_RATIO</stp>
        <stp>10/4/2006</stp>
        <stp>10/4/2006</stp>
        <stp>[Fixed Income  Prices 2004-2009.xlsx]TIPS!R194C76</stp>
        <tr r="BX194" s="1"/>
      </tp>
      <tp>
        <v>1.2617</v>
        <stp/>
        <stp>##V3_BDHV12</stp>
        <stp>9128273T7 Govt</stp>
        <stp>IDX_RATIO</stp>
        <stp>11/3/2006</stp>
        <stp>11/3/2006</stp>
        <stp>[Fixed Income  Prices 2004-2009.xlsx]TIPS!R598C12</stp>
        <tr r="L598" s="1"/>
      </tp>
      <tp>
        <v>1.0215700000000001</v>
        <stp/>
        <stp>##V3_BDHV12</stp>
        <stp>912828ET3 Govt</stp>
        <stp>IDX_RATIO</stp>
        <stp>12/5/2006</stp>
        <stp>12/5/2006</stp>
        <stp>[Fixed Income  Prices 2004-2009.xlsx]TIPS!R238C76</stp>
        <tr r="BX238" s="1"/>
      </tp>
      <tp>
        <v>1.0264800000000001</v>
        <stp/>
        <stp>##V3_BDHV12</stp>
        <stp>912828ET3 Govt</stp>
        <stp>IDX_RATIO</stp>
        <stp>11/6/2006</stp>
        <stp>11/6/2006</stp>
        <stp>[Fixed Income  Prices 2004-2009.xlsx]TIPS!R217C76</stp>
        <tr r="BX217" s="1"/>
      </tp>
      <tp>
        <v>1.1706699999999999</v>
        <stp/>
        <stp>##V3_BDHV12</stp>
        <stp>9128275W8 Govt</stp>
        <stp>IDX_RATIO</stp>
        <stp>11/8/2005</stp>
        <stp>11/8/2005</stp>
        <stp>[Fixed Income  Prices 2004-2009.xlsx]TIPS!R341C20</stp>
        <tr r="T341" s="1"/>
      </tp>
      <tp>
        <v>1.25979</v>
        <stp/>
        <stp>##V3_BDHV12</stp>
        <stp>9128273T7 Govt</stp>
        <stp>IDX_RATIO</stp>
        <stp>10/3/2006</stp>
        <stp>10/3/2006</stp>
        <stp>[Fixed Income  Prices 2004-2009.xlsx]TIPS!R575C12</stp>
        <tr r="L575" s="1"/>
      </tp>
      <tp>
        <v>1.0255700000000001</v>
        <stp/>
        <stp>##V3_BDHV12</stp>
        <stp>912828ET3 Govt</stp>
        <stp>IDX_RATIO</stp>
        <stp>10/5/2006</stp>
        <stp>10/5/2006</stp>
        <stp>[Fixed Income  Prices 2004-2009.xlsx]TIPS!R195C76</stp>
        <tr r="BX195" s="1"/>
      </tp>
      <tp>
        <v>1.2619</v>
        <stp/>
        <stp>##V3_BDHV12</stp>
        <stp>9128273T7 Govt</stp>
        <stp>IDX_RATIO</stp>
        <stp>11/2/2006</stp>
        <stp>11/2/2006</stp>
        <stp>[Fixed Income  Prices 2004-2009.xlsx]TIPS!R597C12</stp>
        <tr r="L597" s="1"/>
      </tp>
      <tp>
        <v>1.0217499999999999</v>
        <stp/>
        <stp>##V3_BDHV12</stp>
        <stp>912828ET3 Govt</stp>
        <stp>IDX_RATIO</stp>
        <stp>12/4/2006</stp>
        <stp>12/4/2006</stp>
        <stp>[Fixed Income  Prices 2004-2009.xlsx]TIPS!R237C76</stp>
        <tr r="BX237" s="1"/>
      </tp>
      <tp>
        <v>1.0263100000000001</v>
        <stp/>
        <stp>##V3_BDHV12</stp>
        <stp>912828ET3 Govt</stp>
        <stp>IDX_RATIO</stp>
        <stp>11/7/2006</stp>
        <stp>11/7/2006</stp>
        <stp>[Fixed Income  Prices 2004-2009.xlsx]TIPS!R218C76</stp>
        <tr r="BX218" s="1"/>
      </tp>
      <tp>
        <v>1.18215</v>
        <stp/>
        <stp>##V3_BDHV12</stp>
        <stp>9128275W8 Govt</stp>
        <stp>IDX_RATIO</stp>
        <stp>12/8/2005</stp>
        <stp>12/8/2005</stp>
        <stp>[Fixed Income  Prices 2004-2009.xlsx]TIPS!R363C20</stp>
        <tr r="T363" s="1"/>
      </tp>
      <tp>
        <v>1.2559199999999999</v>
        <stp/>
        <stp>##V3_BDHV12</stp>
        <stp>9128273T7 Govt</stp>
        <stp>IDX_RATIO</stp>
        <stp>12/1/2006</stp>
        <stp>12/1/2006</stp>
        <stp>[Fixed Income  Prices 2004-2009.xlsx]TIPS!R618C12</stp>
        <tr r="L618" s="1"/>
      </tp>
      <tp>
        <v>1.02563</v>
        <stp/>
        <stp>##V3_BDHV12</stp>
        <stp>912828ET3 Govt</stp>
        <stp>IDX_RATIO</stp>
        <stp>10/6/2006</stp>
        <stp>10/6/2006</stp>
        <stp>[Fixed Income  Prices 2004-2009.xlsx]TIPS!R196C76</stp>
        <tr r="BX196" s="1"/>
      </tp>
      <tp>
        <v>1.02121</v>
        <stp/>
        <stp>##V3_BDHV12</stp>
        <stp>912828ET3 Govt</stp>
        <stp>IDX_RATIO</stp>
        <stp>12/7/2006</stp>
        <stp>12/7/2006</stp>
        <stp>[Fixed Income  Prices 2004-2009.xlsx]TIPS!R240C76</stp>
        <tr r="BX240" s="1"/>
      </tp>
      <tp>
        <v>1.2621100000000001</v>
        <stp/>
        <stp>##V3_BDHV12</stp>
        <stp>9128273T7 Govt</stp>
        <stp>IDX_RATIO</stp>
        <stp>11/1/2006</stp>
        <stp>11/1/2006</stp>
        <stp>[Fixed Income  Prices 2004-2009.xlsx]TIPS!R596C12</stp>
        <tr r="L596" s="1"/>
      </tp>
      <tp>
        <v>1.18222</v>
        <stp/>
        <stp>##V3_BDHV12</stp>
        <stp>9128275W8 Govt</stp>
        <stp>IDX_RATIO</stp>
        <stp>12/9/2005</stp>
        <stp>12/9/2005</stp>
        <stp>[Fixed Income  Prices 2004-2009.xlsx]TIPS!R364C20</stp>
        <tr r="T364" s="1"/>
      </tp>
      <tp>
        <v>1.02139</v>
        <stp/>
        <stp>##V3_BDHV12</stp>
        <stp>912828ET3 Govt</stp>
        <stp>IDX_RATIO</stp>
        <stp>12/6/2006</stp>
        <stp>12/6/2006</stp>
        <stp>[Fixed Income  Prices 2004-2009.xlsx]TIPS!R239C76</stp>
        <tr r="BX239" s="1"/>
      </tp>
      <tp>
        <v>1.26003</v>
        <stp/>
        <stp>##V3_BDHV12</stp>
        <stp>9128273T7 Govt</stp>
        <stp>IDX_RATIO</stp>
        <stp>10/6/2006</stp>
        <stp>10/6/2006</stp>
        <stp>[Fixed Income  Prices 2004-2009.xlsx]TIPS!R578C12</stp>
        <tr r="L578" s="1"/>
      </tp>
      <tp>
        <v>1.2545999999999999</v>
        <stp/>
        <stp>##V3_BDHV12</stp>
        <stp>9128273T7 Govt</stp>
        <stp>IDX_RATIO</stp>
        <stp>12/7/2006</stp>
        <stp>12/7/2006</stp>
        <stp>[Fixed Income  Prices 2004-2009.xlsx]TIPS!R622C12</stp>
        <tr r="L622" s="1"/>
      </tp>
      <tp>
        <v>1.0764</v>
        <stp/>
        <stp>##V3_BDHV12</stp>
        <stp>912828BW9 Govt</stp>
        <stp>IDX_RATIO</stp>
        <stp>12/8/2005</stp>
        <stp>12/8/2005</stp>
        <stp>[Fixed Income  Prices 2004-2009.xlsx]TIPS!R363C56</stp>
        <tr r="BD363" s="1"/>
      </tp>
      <tp>
        <v>1.0222800000000001</v>
        <stp/>
        <stp>##V3_BDHV12</stp>
        <stp>912828ET3 Govt</stp>
        <stp>IDX_RATIO</stp>
        <stp>12/1/2006</stp>
        <stp>12/1/2006</stp>
        <stp>[Fixed Income  Prices 2004-2009.xlsx]TIPS!R236C76</stp>
        <tr r="BX236" s="1"/>
      </tp>
      <tp>
        <v>1.02715</v>
        <stp/>
        <stp>##V3_BDHV12</stp>
        <stp>912828ET3 Govt</stp>
        <stp>IDX_RATIO</stp>
        <stp>11/2/2006</stp>
        <stp>11/2/2006</stp>
        <stp>[Fixed Income  Prices 2004-2009.xlsx]TIPS!R215C76</stp>
        <tr r="BX215" s="1"/>
      </tp>
      <tp>
        <v>1.25482</v>
        <stp/>
        <stp>##V3_BDHV12</stp>
        <stp>9128273T7 Govt</stp>
        <stp>IDX_RATIO</stp>
        <stp>12/6/2006</stp>
        <stp>12/6/2006</stp>
        <stp>[Fixed Income  Prices 2004-2009.xlsx]TIPS!R621C12</stp>
        <tr r="L621" s="1"/>
      </tp>
      <tp>
        <v>1.07647</v>
        <stp/>
        <stp>##V3_BDHV12</stp>
        <stp>912828BW9 Govt</stp>
        <stp>IDX_RATIO</stp>
        <stp>12/9/2005</stp>
        <stp>12/9/2005</stp>
        <stp>[Fixed Income  Prices 2004-2009.xlsx]TIPS!R364C56</stp>
        <tr r="BD364" s="1"/>
      </tp>
      <tp>
        <v>1.26108</v>
        <stp/>
        <stp>##V3_BDHV12</stp>
        <stp>9128273T7 Govt</stp>
        <stp>IDX_RATIO</stp>
        <stp>11/6/2006</stp>
        <stp>11/6/2006</stp>
        <stp>[Fixed Income  Prices 2004-2009.xlsx]TIPS!R599C12</stp>
        <tr r="L599" s="1"/>
      </tp>
      <tp>
        <v>1.02698</v>
        <stp/>
        <stp>##V3_BDHV12</stp>
        <stp>912828ET3 Govt</stp>
        <stp>IDX_RATIO</stp>
        <stp>11/3/2006</stp>
        <stp>11/3/2006</stp>
        <stp>[Fixed Income  Prices 2004-2009.xlsx]TIPS!R216C76</stp>
        <tr r="BX216" s="1"/>
      </tp>
      <tp>
        <v>1.25987</v>
        <stp/>
        <stp>##V3_BDHV12</stp>
        <stp>9128273T7 Govt</stp>
        <stp>IDX_RATIO</stp>
        <stp>10/4/2006</stp>
        <stp>10/4/2006</stp>
        <stp>[Fixed Income  Prices 2004-2009.xlsx]TIPS!R576C12</stp>
        <tr r="L576" s="1"/>
      </tp>
      <tp>
        <v>1.0253699999999999</v>
        <stp/>
        <stp>##V3_BDHV12</stp>
        <stp>912828ET3 Govt</stp>
        <stp>IDX_RATIO</stp>
        <stp>10/2/2006</stp>
        <stp>10/2/2006</stp>
        <stp>[Fixed Income  Prices 2004-2009.xlsx]TIPS!R192C76</stp>
        <tr r="BX192" s="1"/>
      </tp>
      <tp>
        <v>1.2550399999999999</v>
        <stp/>
        <stp>##V3_BDHV12</stp>
        <stp>9128273T7 Govt</stp>
        <stp>IDX_RATIO</stp>
        <stp>12/5/2006</stp>
        <stp>12/5/2006</stp>
        <stp>[Fixed Income  Prices 2004-2009.xlsx]TIPS!R620C12</stp>
        <tr r="L620" s="1"/>
      </tp>
      <tp>
        <v>1.0663800000000001</v>
        <stp/>
        <stp>##V3_BDHV12</stp>
        <stp>912828BW9 Govt</stp>
        <stp>IDX_RATIO</stp>
        <stp>11/9/2005</stp>
        <stp>11/9/2005</stp>
        <stp>[Fixed Income  Prices 2004-2009.xlsx]TIPS!R342C56</stp>
        <tr r="BD342" s="1"/>
      </tp>
      <tp>
        <v>1.2599499999999999</v>
        <stp/>
        <stp>##V3_BDHV12</stp>
        <stp>9128273T7 Govt</stp>
        <stp>IDX_RATIO</stp>
        <stp>10/5/2006</stp>
        <stp>10/5/2006</stp>
        <stp>[Fixed Income  Prices 2004-2009.xlsx]TIPS!R577C12</stp>
        <tr r="L577" s="1"/>
      </tp>
      <tp>
        <v>1.25526</v>
        <stp/>
        <stp>##V3_BDHV12</stp>
        <stp>9128273T7 Govt</stp>
        <stp>IDX_RATIO</stp>
        <stp>12/4/2006</stp>
        <stp>12/4/2006</stp>
        <stp>[Fixed Income  Prices 2004-2009.xlsx]TIPS!R619C12</stp>
        <tr r="L619" s="1"/>
      </tp>
      <tp>
        <v>1.2608699999999999</v>
        <stp/>
        <stp>##V3_BDHV12</stp>
        <stp>9128273T7 Govt</stp>
        <stp>IDX_RATIO</stp>
        <stp>11/7/2006</stp>
        <stp>11/7/2006</stp>
        <stp>[Fixed Income  Prices 2004-2009.xlsx]TIPS!R600C12</stp>
        <tr r="L600" s="1"/>
      </tp>
      <tp>
        <v>1.0254399999999999</v>
        <stp/>
        <stp>##V3_BDHV12</stp>
        <stp>912828ET3 Govt</stp>
        <stp>IDX_RATIO</stp>
        <stp>10/3/2006</stp>
        <stp>10/3/2006</stp>
        <stp>[Fixed Income  Prices 2004-2009.xlsx]TIPS!R193C76</stp>
        <tr r="BX193" s="1"/>
      </tp>
      <tp>
        <v>1.06595</v>
        <stp/>
        <stp>##V3_BDHV12</stp>
        <stp>912828BW9 Govt</stp>
        <stp>IDX_RATIO</stp>
        <stp>11/8/2005</stp>
        <stp>11/8/2005</stp>
        <stp>[Fixed Income  Prices 2004-2009.xlsx]TIPS!R341C56</stp>
        <tr r="BD341" s="1"/>
      </tp>
      <tp>
        <v>1.02732</v>
        <stp/>
        <stp>##V3_BDHV12</stp>
        <stp>912828ET3 Govt</stp>
        <stp>IDX_RATIO</stp>
        <stp>11/1/2006</stp>
        <stp>11/1/2006</stp>
        <stp>[Fixed Income  Prices 2004-2009.xlsx]TIPS!R214C76</stp>
        <tr r="BX214" s="1"/>
      </tp>
      <tp>
        <v>1.1816899999999999</v>
        <stp/>
        <stp>##V3_BDHV12</stp>
        <stp>9128275W8 Govt</stp>
        <stp>IDX_RATIO</stp>
        <stp>12/2/2005</stp>
        <stp>12/2/2005</stp>
        <stp>[Fixed Income  Prices 2004-2009.xlsx]TIPS!R359C20</stp>
        <tr r="T359" s="1"/>
      </tp>
      <tp>
        <v>1.26067</v>
        <stp/>
        <stp>##V3_BDHV12</stp>
        <stp>9128273T7 Govt</stp>
        <stp>IDX_RATIO</stp>
        <stp>11/8/2006</stp>
        <stp>11/8/2006</stp>
        <stp>[Fixed Income  Prices 2004-2009.xlsx]TIPS!R601C12</stp>
        <tr r="L601" s="1"/>
      </tp>
      <tp>
        <v>1.16734</v>
        <stp/>
        <stp>##V3_BDHV12</stp>
        <stp>9128275W8 Govt</stp>
        <stp>IDX_RATIO</stp>
        <stp>11/1/2005</stp>
        <stp>11/1/2005</stp>
        <stp>[Fixed Income  Prices 2004-2009.xlsx]TIPS!R336C20</stp>
        <tr r="T336" s="1"/>
      </tp>
      <tp>
        <v>1.06552</v>
        <stp/>
        <stp>##V3_BDHV12</stp>
        <stp>912828BW9 Govt</stp>
        <stp>IDX_RATIO</stp>
        <stp>11/7/2005</stp>
        <stp>11/7/2005</stp>
        <stp>[Fixed Income  Prices 2004-2009.xlsx]TIPS!R340C56</stp>
        <tr r="BD340" s="1"/>
      </tp>
      <tp>
        <v>1.0583800000000001</v>
        <stp/>
        <stp>##V3_BDHV12</stp>
        <stp>912828BW9 Govt</stp>
        <stp>IDX_RATIO</stp>
        <stp>10/6/2005</stp>
        <stp>10/6/2005</stp>
        <stp>[Fixed Income  Prices 2004-2009.xlsx]TIPS!R318C56</stp>
        <tr r="BD318" s="1"/>
      </tp>
      <tp>
        <v>1.2604600000000001</v>
        <stp/>
        <stp>##V3_BDHV12</stp>
        <stp>9128273T7 Govt</stp>
        <stp>IDX_RATIO</stp>
        <stp>11/9/2006</stp>
        <stp>11/9/2006</stp>
        <stp>[Fixed Income  Prices 2004-2009.xlsx]TIPS!R602C12</stp>
        <tr r="L602" s="1"/>
      </tp>
      <tp>
        <v>1.07619</v>
        <stp/>
        <stp>##V3_BDHV12</stp>
        <stp>912828BW9 Govt</stp>
        <stp>IDX_RATIO</stp>
        <stp>12/5/2005</stp>
        <stp>12/5/2005</stp>
        <stp>[Fixed Income  Prices 2004-2009.xlsx]TIPS!R360C56</stp>
        <tr r="BD360" s="1"/>
      </tp>
      <tp>
        <v>1.0585500000000001</v>
        <stp/>
        <stp>##V3_BDHV12</stp>
        <stp>912828BW9 Govt</stp>
        <stp>IDX_RATIO</stp>
        <stp>10/7/2005</stp>
        <stp>10/7/2005</stp>
        <stp>[Fixed Income  Prices 2004-2009.xlsx]TIPS!R319C56</stp>
        <tr r="BD319" s="1"/>
      </tp>
      <tp>
        <v>1.1682999999999999</v>
        <stp/>
        <stp>##V3_BDHV12</stp>
        <stp>9128275W8 Govt</stp>
        <stp>IDX_RATIO</stp>
        <stp>11/3/2005</stp>
        <stp>11/3/2005</stp>
        <stp>[Fixed Income  Prices 2004-2009.xlsx]TIPS!R338C20</stp>
        <tr r="T338" s="1"/>
      </tp>
      <tp>
        <v>1.07626</v>
        <stp/>
        <stp>##V3_BDHV12</stp>
        <stp>912828BW9 Govt</stp>
        <stp>IDX_RATIO</stp>
        <stp>12/6/2005</stp>
        <stp>12/6/2005</stp>
        <stp>[Fixed Income  Prices 2004-2009.xlsx]TIPS!R361C56</stp>
        <tr r="BD361" s="1"/>
      </tp>
      <tp>
        <v>1.05803</v>
        <stp/>
        <stp>##V3_BDHV12</stp>
        <stp>912828BW9 Govt</stp>
        <stp>IDX_RATIO</stp>
        <stp>10/4/2005</stp>
        <stp>10/4/2005</stp>
        <stp>[Fixed Income  Prices 2004-2009.xlsx]TIPS!R316C56</stp>
        <tr r="BD316" s="1"/>
      </tp>
      <tp>
        <v>1.18161</v>
        <stp/>
        <stp>##V3_BDHV12</stp>
        <stp>9128275W8 Govt</stp>
        <stp>IDX_RATIO</stp>
        <stp>12/1/2005</stp>
        <stp>12/1/2005</stp>
        <stp>[Fixed Income  Prices 2004-2009.xlsx]TIPS!R358C20</stp>
        <tr r="T358" s="1"/>
      </tp>
      <tp>
        <v>1.26027</v>
        <stp/>
        <stp>##V3_BDHV12</stp>
        <stp>9128273T7 Govt</stp>
        <stp>IDX_RATIO</stp>
        <stp>10/9/2006</stp>
        <stp>10/9/2006</stp>
        <stp>[Fixed Income  Prices 2004-2009.xlsx]TIPS!R579C12</stp>
        <tr r="L579" s="1"/>
      </tp>
      <tp>
        <v>1.16178</v>
        <stp/>
        <stp>##V3_BDHV12</stp>
        <stp>9128275W8 Govt</stp>
        <stp>IDX_RATIO</stp>
        <stp>10/3/2005</stp>
        <stp>10/3/2005</stp>
        <stp>[Fixed Income  Prices 2004-2009.xlsx]TIPS!R315C20</stp>
        <tr r="T315" s="1"/>
      </tp>
      <tp>
        <v>1.1678200000000001</v>
        <stp/>
        <stp>##V3_BDHV12</stp>
        <stp>9128275W8 Govt</stp>
        <stp>IDX_RATIO</stp>
        <stp>11/2/2005</stp>
        <stp>11/2/2005</stp>
        <stp>[Fixed Income  Prices 2004-2009.xlsx]TIPS!R337C20</stp>
        <tr r="T337" s="1"/>
      </tp>
      <tp>
        <v>1.2543800000000001</v>
        <stp/>
        <stp>##V3_BDHV12</stp>
        <stp>9128273T7 Govt</stp>
        <stp>IDX_RATIO</stp>
        <stp>12/8/2006</stp>
        <stp>12/8/2006</stp>
        <stp>[Fixed Income  Prices 2004-2009.xlsx]TIPS!R623C12</stp>
        <tr r="L623" s="1"/>
      </tp>
      <tp>
        <v>1.07633</v>
        <stp/>
        <stp>##V3_BDHV12</stp>
        <stp>912828BW9 Govt</stp>
        <stp>IDX_RATIO</stp>
        <stp>12/7/2005</stp>
        <stp>12/7/2005</stp>
        <stp>[Fixed Income  Prices 2004-2009.xlsx]TIPS!R362C56</stp>
        <tr r="BD362" s="1"/>
      </tp>
      <tp>
        <v>1.0582100000000001</v>
        <stp/>
        <stp>##V3_BDHV12</stp>
        <stp>912828BW9 Govt</stp>
        <stp>IDX_RATIO</stp>
        <stp>10/5/2005</stp>
        <stp>10/5/2005</stp>
        <stp>[Fixed Income  Prices 2004-2009.xlsx]TIPS!R317C56</stp>
        <tr r="BD317" s="1"/>
      </tp>
      <tp>
        <v>1.0642199999999999</v>
        <stp/>
        <stp>##V3_BDHV12</stp>
        <stp>912828BW9 Govt</stp>
        <stp>IDX_RATIO</stp>
        <stp>11/4/2005</stp>
        <stp>11/4/2005</stp>
        <stp>[Fixed Income  Prices 2004-2009.xlsx]TIPS!R339C56</stp>
        <tr r="BD339" s="1"/>
      </tp>
      <tp>
        <v>1.1819900000000001</v>
        <stp/>
        <stp>##V3_BDHV12</stp>
        <stp>9128275W8 Govt</stp>
        <stp>IDX_RATIO</stp>
        <stp>12/6/2005</stp>
        <stp>12/6/2005</stp>
        <stp>[Fixed Income  Prices 2004-2009.xlsx]TIPS!R361C20</stp>
        <tr r="T361" s="1"/>
      </tp>
      <tp>
        <v>1.16198</v>
        <stp/>
        <stp>##V3_BDHV12</stp>
        <stp>9128275W8 Govt</stp>
        <stp>IDX_RATIO</stp>
        <stp>10/4/2005</stp>
        <stp>10/4/2005</stp>
        <stp>[Fixed Income  Prices 2004-2009.xlsx]TIPS!R316C20</stp>
        <tr r="T316" s="1"/>
      </tp>
      <tp>
        <v>1.0637799999999999</v>
        <stp/>
        <stp>##V3_BDHV12</stp>
        <stp>912828BW9 Govt</stp>
        <stp>IDX_RATIO</stp>
        <stp>11/3/2005</stp>
        <stp>11/3/2005</stp>
        <stp>[Fixed Income  Prices 2004-2009.xlsx]TIPS!R338C56</stp>
        <tr r="BD338" s="1"/>
      </tp>
      <tp>
        <v>1.18207</v>
        <stp/>
        <stp>##V3_BDHV12</stp>
        <stp>9128275W8 Govt</stp>
        <stp>IDX_RATIO</stp>
        <stp>12/7/2005</stp>
        <stp>12/7/2005</stp>
        <stp>[Fixed Income  Prices 2004-2009.xlsx]TIPS!R362C20</stp>
        <tr r="T362" s="1"/>
      </tp>
      <tp>
        <v>1.1621699999999999</v>
        <stp/>
        <stp>##V3_BDHV12</stp>
        <stp>9128275W8 Govt</stp>
        <stp>IDX_RATIO</stp>
        <stp>10/5/2005</stp>
        <stp>10/5/2005</stp>
        <stp>[Fixed Income  Prices 2004-2009.xlsx]TIPS!R317C20</stp>
        <tr r="T317" s="1"/>
      </tp>
      <tp>
        <v>1.02583</v>
        <stp/>
        <stp>##V3_BDHV12</stp>
        <stp>912828ET3 Govt</stp>
        <stp>IDX_RATIO</stp>
        <stp>10/9/2006</stp>
        <stp>10/9/2006</stp>
        <stp>[Fixed Income  Prices 2004-2009.xlsx]TIPS!R197C76</stp>
        <tr r="BX197" s="1"/>
      </tp>
      <tp>
        <v>1.1687700000000001</v>
        <stp/>
        <stp>##V3_BDHV12</stp>
        <stp>9128275W8 Govt</stp>
        <stp>IDX_RATIO</stp>
        <stp>11/4/2005</stp>
        <stp>11/4/2005</stp>
        <stp>[Fixed Income  Prices 2004-2009.xlsx]TIPS!R339C20</stp>
        <tr r="T339" s="1"/>
      </tp>
      <tp>
        <v>1.0759099999999999</v>
        <stp/>
        <stp>##V3_BDHV12</stp>
        <stp>912828BW9 Govt</stp>
        <stp>IDX_RATIO</stp>
        <stp>12/1/2005</stp>
        <stp>12/1/2005</stp>
        <stp>[Fixed Income  Prices 2004-2009.xlsx]TIPS!R358C56</stp>
        <tr r="BD358" s="1"/>
      </tp>
      <tp>
        <v>1.0210300000000001</v>
        <stp/>
        <stp>##V3_BDHV12</stp>
        <stp>912828ET3 Govt</stp>
        <stp>IDX_RATIO</stp>
        <stp>12/8/2006</stp>
        <stp>12/8/2006</stp>
        <stp>[Fixed Income  Prices 2004-2009.xlsx]TIPS!R241C76</stp>
        <tr r="BX241" s="1"/>
      </tp>
      <tp>
        <v>1.05786</v>
        <stp/>
        <stp>##V3_BDHV12</stp>
        <stp>912828BW9 Govt</stp>
        <stp>IDX_RATIO</stp>
        <stp>10/3/2005</stp>
        <stp>10/3/2005</stp>
        <stp>[Fixed Income  Prices 2004-2009.xlsx]TIPS!R315C56</stp>
        <tr r="BD315" s="1"/>
      </tp>
      <tp>
        <v>1.06335</v>
        <stp/>
        <stp>##V3_BDHV12</stp>
        <stp>912828BW9 Govt</stp>
        <stp>IDX_RATIO</stp>
        <stp>11/2/2005</stp>
        <stp>11/2/2005</stp>
        <stp>[Fixed Income  Prices 2004-2009.xlsx]TIPS!R337C56</stp>
        <tr r="BD337" s="1"/>
      </tp>
      <tp>
        <v>1.1701999999999999</v>
        <stp/>
        <stp>##V3_BDHV12</stp>
        <stp>9128275W8 Govt</stp>
        <stp>IDX_RATIO</stp>
        <stp>11/7/2005</stp>
        <stp>11/7/2005</stp>
        <stp>[Fixed Income  Prices 2004-2009.xlsx]TIPS!R340C20</stp>
        <tr r="T340" s="1"/>
      </tp>
      <tp>
        <v>1.1623600000000001</v>
        <stp/>
        <stp>##V3_BDHV12</stp>
        <stp>9128275W8 Govt</stp>
        <stp>IDX_RATIO</stp>
        <stp>10/6/2005</stp>
        <stp>10/6/2005</stp>
        <stp>[Fixed Income  Prices 2004-2009.xlsx]TIPS!R318C20</stp>
        <tr r="T318" s="1"/>
      </tp>
      <tp>
        <v>1.0759799999999999</v>
        <stp/>
        <stp>##V3_BDHV12</stp>
        <stp>912828BW9 Govt</stp>
        <stp>IDX_RATIO</stp>
        <stp>12/2/2005</stp>
        <stp>12/2/2005</stp>
        <stp>[Fixed Income  Prices 2004-2009.xlsx]TIPS!R359C56</stp>
        <tr r="BD359" s="1"/>
      </tp>
      <tp>
        <v>1.0629200000000001</v>
        <stp/>
        <stp>##V3_BDHV12</stp>
        <stp>912828BW9 Govt</stp>
        <stp>IDX_RATIO</stp>
        <stp>11/1/2005</stp>
        <stp>11/1/2005</stp>
        <stp>[Fixed Income  Prices 2004-2009.xlsx]TIPS!R336C56</stp>
        <tr r="BD336" s="1"/>
      </tp>
      <tp>
        <v>1.0261499999999999</v>
        <stp/>
        <stp>##V3_BDHV12</stp>
        <stp>912828ET3 Govt</stp>
        <stp>IDX_RATIO</stp>
        <stp>11/8/2006</stp>
        <stp>11/8/2006</stp>
        <stp>[Fixed Income  Prices 2004-2009.xlsx]TIPS!R219C76</stp>
        <tr r="BX219" s="1"/>
      </tp>
      <tp>
        <v>1.1819200000000001</v>
        <stp/>
        <stp>##V3_BDHV12</stp>
        <stp>9128275W8 Govt</stp>
        <stp>IDX_RATIO</stp>
        <stp>12/5/2005</stp>
        <stp>12/5/2005</stp>
        <stp>[Fixed Income  Prices 2004-2009.xlsx]TIPS!R360C20</stp>
        <tr r="T360" s="1"/>
      </tp>
      <tp>
        <v>1.16255</v>
        <stp/>
        <stp>##V3_BDHV12</stp>
        <stp>9128275W8 Govt</stp>
        <stp>IDX_RATIO</stp>
        <stp>10/7/2005</stp>
        <stp>10/7/2005</stp>
        <stp>[Fixed Income  Prices 2004-2009.xlsx]TIPS!R319C20</stp>
        <tr r="T319" s="1"/>
      </tp>
      <tp>
        <v>1.0259799999999999</v>
        <stp/>
        <stp>##V3_BDHV12</stp>
        <stp>912828ET3 Govt</stp>
        <stp>IDX_RATIO</stp>
        <stp>11/9/2006</stp>
        <stp>11/9/2006</stp>
        <stp>[Fixed Income  Prices 2004-2009.xlsx]TIPS!R220C76</stp>
        <tr r="BX220" s="1"/>
      </tp>
      <tp>
        <v>0.98831999999999998</v>
        <stp/>
        <stp>##V3_BDHV12</stp>
        <stp>912828JX9 Govt</stp>
        <stp>IDX_RATIO</stp>
        <stp>5/1/2009</stp>
        <stp>5/1/2009</stp>
        <stp>[Fixed Income  Prices 2004-2009.xlsx]TIPS!R88C100</stp>
        <tr r="CV88" s="1"/>
      </tp>
      <tp>
        <v>0.98855999999999999</v>
        <stp/>
        <stp>##V3_BDHV12</stp>
        <stp>912828JX9 Govt</stp>
        <stp>IDX_RATIO</stp>
        <stp>5/4/2009</stp>
        <stp>5/4/2009</stp>
        <stp>[Fixed Income  Prices 2004-2009.xlsx]TIPS!R89C100</stp>
        <tr r="CV89" s="1"/>
      </tp>
      <tp>
        <v>0.98878999999999995</v>
        <stp/>
        <stp>##V3_BDHV12</stp>
        <stp>912828JX9 Govt</stp>
        <stp>IDX_RATIO</stp>
        <stp>5/7/2009</stp>
        <stp>5/7/2009</stp>
        <stp>[Fixed Income  Prices 2004-2009.xlsx]TIPS!R92C100</stp>
        <tr r="CV92" s="1"/>
      </tp>
      <tp>
        <v>0.98863000000000001</v>
        <stp/>
        <stp>##V3_BDHV12</stp>
        <stp>912828JX9 Govt</stp>
        <stp>IDX_RATIO</stp>
        <stp>5/5/2009</stp>
        <stp>5/5/2009</stp>
        <stp>[Fixed Income  Prices 2004-2009.xlsx]TIPS!R90C100</stp>
        <tr r="CV90" s="1"/>
      </tp>
      <tp>
        <v>0.98870999999999998</v>
        <stp/>
        <stp>##V3_BDHV12</stp>
        <stp>912828JX9 Govt</stp>
        <stp>IDX_RATIO</stp>
        <stp>5/6/2009</stp>
        <stp>5/6/2009</stp>
        <stp>[Fixed Income  Prices 2004-2009.xlsx]TIPS!R91C100</stp>
        <tr r="CV91" s="1"/>
      </tp>
      <tp>
        <v>0.98887000000000003</v>
        <stp/>
        <stp>##V3_BDHV12</stp>
        <stp>912828JX9 Govt</stp>
        <stp>IDX_RATIO</stp>
        <stp>5/8/2009</stp>
        <stp>5/8/2009</stp>
        <stp>[Fixed Income  Prices 2004-2009.xlsx]TIPS!R93C100</stp>
        <tr r="CV93" s="1"/>
      </tp>
      <tp>
        <v>0.99456999999999995</v>
        <stp/>
        <stp>##V3_BDHV12</stp>
        <stp>912810FS2 Govt</stp>
        <stp>IDX_RATIO</stp>
        <stp>2/8/2006</stp>
        <stp>2/8/2006</stp>
        <stp>[Fixed Income  Prices 2004-2009.xlsx]TIPS!R16C112</stp>
        <tr r="DH16" s="1"/>
      </tp>
      <tp>
        <v>0.99443000000000004</v>
        <stp/>
        <stp>##V3_BDHV12</stp>
        <stp>912810FS2 Govt</stp>
        <stp>IDX_RATIO</stp>
        <stp>2/9/2006</stp>
        <stp>2/9/2006</stp>
        <stp>[Fixed Income  Prices 2004-2009.xlsx]TIPS!R17C112</stp>
        <tr r="DH17" s="1"/>
      </tp>
      <tp>
        <v>0.99558000000000002</v>
        <stp/>
        <stp>##V3_BDHV12</stp>
        <stp>912810FS2 Govt</stp>
        <stp>IDX_RATIO</stp>
        <stp>2/1/2006</stp>
        <stp>2/1/2006</stp>
        <stp>[Fixed Income  Prices 2004-2009.xlsx]TIPS!R11C112</stp>
        <tr r="DH11" s="1"/>
      </tp>
      <tp>
        <v>0.99543999999999999</v>
        <stp/>
        <stp>##V3_BDHV12</stp>
        <stp>912810FS2 Govt</stp>
        <stp>IDX_RATIO</stp>
        <stp>2/2/2006</stp>
        <stp>2/2/2006</stp>
        <stp>[Fixed Income  Prices 2004-2009.xlsx]TIPS!R12C112</stp>
        <tr r="DH12" s="1"/>
      </tp>
      <tp>
        <v>0.99529000000000001</v>
        <stp/>
        <stp>##V3_BDHV12</stp>
        <stp>912810FS2 Govt</stp>
        <stp>IDX_RATIO</stp>
        <stp>2/3/2006</stp>
        <stp>2/3/2006</stp>
        <stp>[Fixed Income  Prices 2004-2009.xlsx]TIPS!R13C112</stp>
        <tr r="DH13" s="1"/>
      </tp>
      <tp>
        <v>0.99485999999999997</v>
        <stp/>
        <stp>##V3_BDHV12</stp>
        <stp>912810FS2 Govt</stp>
        <stp>IDX_RATIO</stp>
        <stp>2/6/2006</stp>
        <stp>2/6/2006</stp>
        <stp>[Fixed Income  Prices 2004-2009.xlsx]TIPS!R14C112</stp>
        <tr r="DH14" s="1"/>
      </tp>
      <tp>
        <v>0.99472000000000005</v>
        <stp/>
        <stp>##V3_BDHV12</stp>
        <stp>912810FS2 Govt</stp>
        <stp>IDX_RATIO</stp>
        <stp>2/7/2006</stp>
        <stp>2/7/2006</stp>
        <stp>[Fixed Income  Prices 2004-2009.xlsx]TIPS!R15C112</stp>
        <tr r="DH15" s="1"/>
      </tp>
      <tp>
        <v>1.00136</v>
        <stp/>
        <stp>##V3_BDHV12</stp>
        <stp>912810PS1 Govt</stp>
        <stp>IDX_RATIO</stp>
        <stp>3/8/2007</stp>
        <stp>3/8/2007</stp>
        <stp>[Fixed Income  Prices 2004-2009.xlsx]TIPS!R37C116</stp>
        <tr r="DL37" s="1"/>
      </tp>
      <tp>
        <v>1.0007699999999999</v>
        <stp/>
        <stp>##V3_BDHV12</stp>
        <stp>912810PS1 Govt</stp>
        <stp>IDX_RATIO</stp>
        <stp>3/2/2007</stp>
        <stp>3/2/2007</stp>
        <stp>[Fixed Income  Prices 2004-2009.xlsx]TIPS!R33C116</stp>
        <tr r="DL33" s="1"/>
      </tp>
      <tp>
        <v>1.00126</v>
        <stp/>
        <stp>##V3_BDHV12</stp>
        <stp>912810PS1 Govt</stp>
        <stp>IDX_RATIO</stp>
        <stp>3/7/2007</stp>
        <stp>3/7/2007</stp>
        <stp>[Fixed Income  Prices 2004-2009.xlsx]TIPS!R36C116</stp>
        <tr r="DL36" s="1"/>
      </tp>
      <tp>
        <v>1.0010699999999999</v>
        <stp/>
        <stp>##V3_BDHV12</stp>
        <stp>912810PS1 Govt</stp>
        <stp>IDX_RATIO</stp>
        <stp>3/5/2007</stp>
        <stp>3/5/2007</stp>
        <stp>[Fixed Income  Prices 2004-2009.xlsx]TIPS!R34C116</stp>
        <tr r="DL34" s="1"/>
      </tp>
      <tp>
        <v>1.00146</v>
        <stp/>
        <stp>##V3_BDHV12</stp>
        <stp>912810PS1 Govt</stp>
        <stp>IDX_RATIO</stp>
        <stp>3/9/2007</stp>
        <stp>3/9/2007</stp>
        <stp>[Fixed Income  Prices 2004-2009.xlsx]TIPS!R38C116</stp>
        <tr r="DL38" s="1"/>
      </tp>
      <tp>
        <v>1.0006699999999999</v>
        <stp/>
        <stp>##V3_BDHV12</stp>
        <stp>912810PS1 Govt</stp>
        <stp>IDX_RATIO</stp>
        <stp>3/1/2007</stp>
        <stp>3/1/2007</stp>
        <stp>[Fixed Income  Prices 2004-2009.xlsx]TIPS!R32C116</stp>
        <tr r="DL32" s="1"/>
      </tp>
      <tp>
        <v>1.00116</v>
        <stp/>
        <stp>##V3_BDHV12</stp>
        <stp>912810PS1 Govt</stp>
        <stp>IDX_RATIO</stp>
        <stp>3/6/2007</stp>
        <stp>3/6/2007</stp>
        <stp>[Fixed Income  Prices 2004-2009.xlsx]TIPS!R35C116</stp>
        <tr r="DL35" s="1"/>
      </tp>
      <tp>
        <v>4</v>
        <stp/>
        <stp>##V3_BDPV12</stp>
        <stp>912828DM9 Govt</stp>
        <stp>CPN</stp>
        <stp>[Fixed Income  Prices 2004-2009.xlsx]BONDS DIRTY PRICE!R1C37</stp>
        <tr r="AK1" s="2"/>
      </tp>
      <tp t="e">
        <v>#N/A</v>
        <stp/>
        <stp>##V3_BDHV12</stp>
        <stp>912833DD Govt</stp>
        <stp>YLD_YTM_ASK</stp>
        <stp>20060113</stp>
        <stp>20060414</stp>
        <stp>[Fixed Income  Prices 2004-2009.xlsx]STRIP Yield Curve!R189C8</stp>
        <stp>Days=N</stp>
        <stp>Fill=B</stp>
        <stp>Sort=D</stp>
        <stp>Per=cW</stp>
        <stp>Dts=H</stp>
        <stp>cols=1;rows=14</stp>
        <tr r="H189" s="4"/>
      </tp>
      <tp t="e">
        <v>#N/A</v>
        <stp/>
        <stp>##V3_BDHV12</stp>
        <stp>912833GA Govt</stp>
        <stp>YLD_YTM_ASK</stp>
        <stp>20040423</stp>
        <stp>20040813</stp>
        <stp>[Fixed Income  Prices 2004-2009.xlsx]STRIP Yield Curve!R276C4</stp>
        <stp>Days=N</stp>
        <stp>Fill=B</stp>
        <stp>Sort=D</stp>
        <stp>Per=cW</stp>
        <stp>Dts=H</stp>
        <stp>cols=1;rows=17</stp>
        <tr r="D276" s="4"/>
      </tp>
      <tp t="s">
        <v>1/15/2012</v>
        <stp/>
        <stp>##V3_BDPV12</stp>
        <stp>9128277J5 Govt</stp>
        <stp>MATURITY</stp>
        <stp>[Fixed Income  Prices 2004-2009.xlsx]TIPS!R2C35</stp>
        <tr r="AI2" s="1"/>
      </tp>
      <tp t="s">
        <v>1/15/2009</v>
        <stp/>
        <stp>##V3_BDPV12</stp>
        <stp>9128274Y5 Govt</stp>
        <stp>MATURITY</stp>
        <stp>[Fixed Income  Prices 2004-2009.xlsx]TIPS!R2C15</stp>
        <tr r="O2" s="1"/>
      </tp>
      <tp t="e">
        <v>#N/A</v>
        <stp/>
        <stp>##V3_BDHV12</stp>
        <stp>912833GD Govt</stp>
        <stp>YLD_YTM_ASK</stp>
        <stp>20041119</stp>
        <stp>20050121</stp>
        <stp>[Fixed Income  Prices 2004-2009.xlsx]STRIP Yield Curve!R253C5</stp>
        <stp>Days=N</stp>
        <stp>Fill=B</stp>
        <stp>Sort=D</stp>
        <stp>Per=cW</stp>
        <stp>Dts=H</stp>
        <stp>cols=1;rows=10</stp>
        <tr r="E253" s="4"/>
      </tp>
      <tp>
        <v>1.1317900000000001</v>
        <stp/>
        <stp>##V3_BDHV12</stp>
        <stp>912810FR4 Govt</stp>
        <stp>IDX_RATIO</stp>
        <stp>7/6/2009</stp>
        <stp>7/6/2009</stp>
        <stp>[Fixed Income  Prices 2004-2009.xlsx]TIPS!R1291C108</stp>
        <tr r="DD1291" s="1"/>
      </tp>
      <tp>
        <v>1.1252800000000001</v>
        <stp/>
        <stp>##V3_BDHV12</stp>
        <stp>912810FR4 Govt</stp>
        <stp>IDX_RATIO</stp>
        <stp>2/5/2009</stp>
        <stp>2/5/2009</stp>
        <stp>[Fixed Income  Prices 2004-2009.xlsx]TIPS!R1184C108</stp>
        <tr r="DD1184" s="1"/>
      </tp>
      <tp>
        <v>1.1614500000000001</v>
        <stp/>
        <stp>##V3_BDHV12</stp>
        <stp>912810FR4 Govt</stp>
        <stp>IDX_RATIO</stp>
        <stp>9/4/2008</stp>
        <stp>9/4/2008</stp>
        <stp>[Fixed Income  Prices 2004-2009.xlsx]TIPS!R1074C108</stp>
        <tr r="DD1074" s="1"/>
      </tp>
      <tp>
        <v>1.12615</v>
        <stp/>
        <stp>##V3_BDHV12</stp>
        <stp>912810FR4 Govt</stp>
        <stp>IDX_RATIO</stp>
        <stp>5/6/2009</stp>
        <stp>5/6/2009</stp>
        <stp>[Fixed Income  Prices 2004-2009.xlsx]TIPS!R1248C108</stp>
        <tr r="DD1248" s="1"/>
      </tp>
      <tp>
        <v>1.14611</v>
        <stp/>
        <stp>##V3_BDHV12</stp>
        <stp>912810FR4 Govt</stp>
        <stp>IDX_RATIO</stp>
        <stp>1/5/2009</stp>
        <stp>1/5/2009</stp>
        <stp>[Fixed Income  Prices 2004-2009.xlsx]TIPS!R1161C108</stp>
        <tr r="DD1161" s="1"/>
      </tp>
      <tp>
        <v>1.15038</v>
        <stp/>
        <stp>##V3_BDHV12</stp>
        <stp>912810FR4 Govt</stp>
        <stp>IDX_RATIO</stp>
        <stp>8/4/2008</stp>
        <stp>8/4/2008</stp>
        <stp>[Fixed Income  Prices 2004-2009.xlsx]TIPS!R1051C108</stp>
        <tr r="DD1051" s="1"/>
      </tp>
      <tp>
        <v>1.13642</v>
        <stp/>
        <stp>##V3_BDHV12</stp>
        <stp>912810FR4 Govt</stp>
        <stp>IDX_RATIO</stp>
        <stp>8/7/2009</stp>
        <stp>8/7/2009</stp>
        <stp>[Fixed Income  Prices 2004-2009.xlsx]TIPS!R1315C108</stp>
        <tr r="DD1315" s="1"/>
      </tp>
      <tp>
        <v>1.14059</v>
        <stp/>
        <stp>##V3_BDHV12</stp>
        <stp>912810FR4 Govt</stp>
        <stp>IDX_RATIO</stp>
        <stp>7/4/2008</stp>
        <stp>7/4/2008</stp>
        <stp>[Fixed Income  Prices 2004-2009.xlsx]TIPS!R1030C108</stp>
        <tr r="DD1030" s="1"/>
      </tp>
      <tp>
        <v>1.1160700000000001</v>
        <stp/>
        <stp>##V3_BDHV12</stp>
        <stp>912810FR4 Govt</stp>
        <stp>IDX_RATIO</stp>
        <stp>3/6/2009</stp>
        <stp>3/6/2009</stp>
        <stp>[Fixed Income  Prices 2004-2009.xlsx]TIPS!R1205C108</stp>
        <tr r="DD1205" s="1"/>
      </tp>
      <tp>
        <v>1.14392</v>
        <stp/>
        <stp>##V3_BDHV12</stp>
        <stp>912810FR4 Govt</stp>
        <stp>IDX_RATIO</stp>
        <stp>9/7/2009</stp>
        <stp>9/7/2009</stp>
        <stp>[Fixed Income  Prices 2004-2009.xlsx]TIPS!R1336C108</stp>
        <tr r="DD1336" s="1"/>
      </tp>
      <tp>
        <v>1.12107</v>
        <stp/>
        <stp>##V3_BDHV12</stp>
        <stp>912810FR4 Govt</stp>
        <stp>IDX_RATIO</stp>
        <stp>4/6/2009</stp>
        <stp>4/6/2009</stp>
        <stp>[Fixed Income  Prices 2004-2009.xlsx]TIPS!R1226C108</stp>
        <tr r="DD1226" s="1"/>
      </tp>
      <tp>
        <v>1.13348</v>
        <stp/>
        <stp>##V3_BDHV12</stp>
        <stp>912810FR4 Govt</stp>
        <stp>IDX_RATIO</stp>
        <stp>6/4/2008</stp>
        <stp>6/4/2008</stp>
        <stp>[Fixed Income  Prices 2004-2009.xlsx]TIPS!R1008C108</stp>
        <tr r="DD1008" s="1"/>
      </tp>
      <tp t="e">
        <v>#N/A</v>
        <stp/>
        <stp>##V3_BDHV12</stp>
        <stp>912828EE6 GOVT</stp>
        <stp>PX_DIRTY_MID</stp>
        <stp>7/23/2004</stp>
        <stp>11/19/2009</stp>
        <stp>[Fixed Income  Prices 2004-2009.xlsx]BONDS DIRTY PRICE!R4C38</stp>
        <stp>cols=2;rows=1113</stp>
        <tr r="AL4" s="2"/>
      </tp>
      <tp>
        <v>1.0617700000000001</v>
        <stp/>
        <stp>##V3_BDHV12</stp>
        <stp>912828GN4 Govt</stp>
        <stp>IDX_RATIO</stp>
        <stp>8/28/2009</stp>
        <stp>8/28/2009</stp>
        <stp>[Fixed Income  Prices 2004-2009.xlsx]TIPS!R618C40</stp>
        <tr r="AN618" s="1"/>
      </tp>
      <tp>
        <v>1.06714</v>
        <stp/>
        <stp>##V3_BDHV12</stp>
        <stp>912828FL9 Govt</stp>
        <stp>IDX_RATIO</stp>
        <stp>9/17/2009</stp>
        <stp>9/17/2009</stp>
        <stp>[Fixed Income  Prices 2004-2009.xlsx]TIPS!R835C80</stp>
        <tr r="CB835" s="1"/>
      </tp>
      <tp>
        <v>1.0261800000000001</v>
        <stp/>
        <stp>##V3_BDHV12</stp>
        <stp>912828HN3 Govt</stp>
        <stp>IDX_RATIO</stp>
        <stp>8/20/2009</stp>
        <stp>8/20/2009</stp>
        <stp>[Fixed Income  Prices 2004-2009.xlsx]TIPS!R425C92</stp>
        <tr r="CN425" s="1"/>
      </tp>
      <tp>
        <v>1.028</v>
        <stp/>
        <stp>##V3_BDHV12</stp>
        <stp>912828HN3 Govt</stp>
        <stp>IDX_RATIO</stp>
        <stp>9/30/2009</stp>
        <stp>9/30/2009</stp>
        <stp>[Fixed Income  Prices 2004-2009.xlsx]TIPS!R454C92</stp>
        <tr r="CN454" s="1"/>
      </tp>
      <tp>
        <v>1.08785</v>
        <stp/>
        <stp>##V3_BDHV12</stp>
        <stp>912828EA4 Govt</stp>
        <stp>IDX_RATIO</stp>
        <stp>4/14/2009</stp>
        <stp>4/14/2009</stp>
        <stp>[Fixed Income  Prices 2004-2009.xlsx]TIPS!R981C72</stp>
        <tr r="BT981" s="1"/>
      </tp>
      <tp>
        <v>0.97846</v>
        <stp/>
        <stp>##V3_BDHV12</stp>
        <stp>912828JE1 Govt</stp>
        <stp>IDX_RATIO</stp>
        <stp>3/27/2009</stp>
        <stp>3/27/2009</stp>
        <stp>[Fixed Income  Prices 2004-2009.xlsx]TIPS!R190C96</stp>
        <tr r="CR190" s="1"/>
      </tp>
      <tp>
        <v>1.0440199999999999</v>
        <stp/>
        <stp>##V3_BDHV12</stp>
        <stp>912828GD6 Govt</stp>
        <stp>IDX_RATIO</stp>
        <stp>2/25/2009</stp>
        <stp>2/25/2009</stp>
        <stp>[Fixed Income  Prices 2004-2009.xlsx]TIPS!R559C84</stp>
        <tr r="CF559" s="1"/>
      </tp>
      <tp>
        <v>1.0748899999999999</v>
        <stp/>
        <stp>##V3_BDHV12</stp>
        <stp>912828FB1 Govt</stp>
        <stp>IDX_RATIO</stp>
        <stp>5/29/2008</stp>
        <stp>5/29/2008</stp>
        <stp>[Fixed Income  Prices 2004-2009.xlsx]TIPS!R552C32</stp>
        <tr r="AF552" s="1"/>
      </tp>
      <tp>
        <v>1.04887</v>
        <stp/>
        <stp>##V3_BDHV12</stp>
        <stp>912828HN3 Govt</stp>
        <stp>IDX_RATIO</stp>
        <stp>9/25/2008</stp>
        <stp>9/25/2008</stp>
        <stp>[Fixed Income  Prices 2004-2009.xlsx]TIPS!R190C92</stp>
        <tr r="CN190" s="1"/>
      </tp>
      <tp>
        <v>1.0756300000000001</v>
        <stp/>
        <stp>##V3_BDHV12</stp>
        <stp>912828FB1 Govt</stp>
        <stp>IDX_RATIO</stp>
        <stp>7/14/2009</stp>
        <stp>7/14/2009</stp>
        <stp>[Fixed Income  Prices 2004-2009.xlsx]TIPS!R845C32</stp>
        <tr r="AF845" s="1"/>
      </tp>
      <tp>
        <v>1.0709200000000001</v>
        <stp/>
        <stp>##V3_BDHV12</stp>
        <stp>912828EA4 Govt</stp>
        <stp>IDX_RATIO</stp>
        <stp>9/28/2007</stp>
        <stp>9/28/2007</stp>
        <stp>[Fixed Income  Prices 2004-2009.xlsx]TIPS!R579C72</stp>
        <tr r="BT579" s="1"/>
      </tp>
      <tp>
        <v>1.07969</v>
        <stp/>
        <stp>##V3_BDHV12</stp>
        <stp>912828FB1 Govt</stp>
        <stp>IDX_RATIO</stp>
        <stp>6/19/2008</stp>
        <stp>6/19/2008</stp>
        <stp>[Fixed Income  Prices 2004-2009.xlsx]TIPS!R567C32</stp>
        <tr r="AF567" s="1"/>
      </tp>
      <tp>
        <v>1.1686000000000001</v>
        <stp/>
        <stp>##V3_BDHV12</stp>
        <stp>912828AF7 Govt</stp>
        <stp>IDX_RATIO</stp>
        <stp>2/14/2008</stp>
        <stp>2/14/2008</stp>
        <stp>[Fixed Income  Prices 2004-2009.xlsx]TIPS!R932C44</stp>
        <tr r="AR932" s="1"/>
      </tp>
      <tp>
        <v>1.16717</v>
        <stp/>
        <stp>##V3_BDHV12</stp>
        <stp>912828AF7 Govt</stp>
        <stp>IDX_RATIO</stp>
        <stp>1/24/2008</stp>
        <stp>1/24/2008</stp>
        <stp>[Fixed Income  Prices 2004-2009.xlsx]TIPS!R917C44</stp>
        <tr r="AR917" s="1"/>
      </tp>
      <tp>
        <v>1.06464</v>
        <stp/>
        <stp>##V3_BDHV12</stp>
        <stp>912828GD6 Govt</stp>
        <stp>IDX_RATIO</stp>
        <stp>1/15/2009</stp>
        <stp>1/15/2009</stp>
        <stp>[Fixed Income  Prices 2004-2009.xlsx]TIPS!R530C84</stp>
        <tr r="CF530" s="1"/>
      </tp>
      <tp>
        <v>1.0671999999999999</v>
        <stp/>
        <stp>##V3_BDHV12</stp>
        <stp>912828FL9 Govt</stp>
        <stp>IDX_RATIO</stp>
        <stp>9/16/2009</stp>
        <stp>9/16/2009</stp>
        <stp>[Fixed Income  Prices 2004-2009.xlsx]TIPS!R834C80</stp>
        <tr r="CB834" s="1"/>
      </tp>
      <tp>
        <v>1.02647</v>
        <stp/>
        <stp>##V3_BDHV12</stp>
        <stp>912828HN3 Govt</stp>
        <stp>IDX_RATIO</stp>
        <stp>8/21/2009</stp>
        <stp>8/21/2009</stp>
        <stp>[Fixed Income  Prices 2004-2009.xlsx]TIPS!R426C92</stp>
        <tr r="CN426" s="1"/>
      </tp>
      <tp>
        <v>1.0880300000000001</v>
        <stp/>
        <stp>##V3_BDHV12</stp>
        <stp>912828EA4 Govt</stp>
        <stp>IDX_RATIO</stp>
        <stp>4/15/2009</stp>
        <stp>4/15/2009</stp>
        <stp>[Fixed Income  Prices 2004-2009.xlsx]TIPS!R982C72</stp>
        <tr r="BT982" s="1"/>
      </tp>
      <tp>
        <v>0.97831999999999997</v>
        <stp/>
        <stp>##V3_BDHV12</stp>
        <stp>912828JE1 Govt</stp>
        <stp>IDX_RATIO</stp>
        <stp>3/26/2009</stp>
        <stp>3/26/2009</stp>
        <stp>[Fixed Income  Prices 2004-2009.xlsx]TIPS!R189C96</stp>
        <tr r="CR189" s="1"/>
      </tp>
      <tp>
        <v>1.0444100000000001</v>
        <stp/>
        <stp>##V3_BDHV12</stp>
        <stp>912828GD6 Govt</stp>
        <stp>IDX_RATIO</stp>
        <stp>2/24/2009</stp>
        <stp>2/24/2009</stp>
        <stp>[Fixed Income  Prices 2004-2009.xlsx]TIPS!R558C84</stp>
        <tr r="CF558" s="1"/>
      </tp>
      <tp>
        <v>1.0745899999999999</v>
        <stp/>
        <stp>##V3_BDHV12</stp>
        <stp>912828FB1 Govt</stp>
        <stp>IDX_RATIO</stp>
        <stp>5/28/2008</stp>
        <stp>5/28/2008</stp>
        <stp>[Fixed Income  Prices 2004-2009.xlsx]TIPS!R551C32</stp>
        <tr r="AF551" s="1"/>
      </tp>
      <tp>
        <v>1.0757300000000001</v>
        <stp/>
        <stp>##V3_BDHV12</stp>
        <stp>912828FB1 Govt</stp>
        <stp>IDX_RATIO</stp>
        <stp>7/15/2009</stp>
        <stp>7/15/2009</stp>
        <stp>[Fixed Income  Prices 2004-2009.xlsx]TIPS!R846C32</stp>
        <tr r="AF846" s="1"/>
      </tp>
      <tp>
        <v>1.0486899999999999</v>
        <stp/>
        <stp>##V3_BDHV12</stp>
        <stp>912828HN3 Govt</stp>
        <stp>IDX_RATIO</stp>
        <stp>9/24/2008</stp>
        <stp>9/24/2008</stp>
        <stp>[Fixed Income  Prices 2004-2009.xlsx]TIPS!R189C92</stp>
        <tr r="CN189" s="1"/>
      </tp>
      <tp>
        <v>1.0729599999999999</v>
        <stp/>
        <stp>##V3_BDHV12</stp>
        <stp>9128277J5 Govt</stp>
        <stp>IDX_RATIO</stp>
        <stp>3/18/2005</stp>
        <stp>3/18/2005</stp>
        <stp>[Fixed Income  Prices 2004-2009.xlsx]TIPS!R175C36</stp>
        <tr r="AJ175" s="1"/>
      </tp>
      <tp>
        <v>1.07948</v>
        <stp/>
        <stp>##V3_BDHV12</stp>
        <stp>912828FB1 Govt</stp>
        <stp>IDX_RATIO</stp>
        <stp>6/18/2008</stp>
        <stp>6/18/2008</stp>
        <stp>[Fixed Income  Prices 2004-2009.xlsx]TIPS!R566C32</stp>
        <tr r="AF566" s="1"/>
      </tp>
      <tp>
        <v>1.1685699999999999</v>
        <stp/>
        <stp>##V3_BDHV12</stp>
        <stp>912828AF7 Govt</stp>
        <stp>IDX_RATIO</stp>
        <stp>2/15/2008</stp>
        <stp>2/15/2008</stp>
        <stp>[Fixed Income  Prices 2004-2009.xlsx]TIPS!R933C44</stp>
        <tr r="AR933" s="1"/>
      </tp>
      <tp>
        <v>1.1673899999999999</v>
        <stp/>
        <stp>##V3_BDHV12</stp>
        <stp>912828AF7 Govt</stp>
        <stp>IDX_RATIO</stp>
        <stp>1/25/2008</stp>
        <stp>1/25/2008</stp>
        <stp>[Fixed Income  Prices 2004-2009.xlsx]TIPS!R918C44</stp>
        <tr r="AR918" s="1"/>
      </tp>
      <tp>
        <v>1.0652999999999999</v>
        <stp/>
        <stp>##V3_BDHV12</stp>
        <stp>912828GD6 Govt</stp>
        <stp>IDX_RATIO</stp>
        <stp>1/14/2009</stp>
        <stp>1/14/2009</stp>
        <stp>[Fixed Income  Prices 2004-2009.xlsx]TIPS!R529C84</stp>
        <tr r="CF529" s="1"/>
      </tp>
      <tp>
        <v>1.06725</v>
        <stp/>
        <stp>##V3_BDHV12</stp>
        <stp>912828FL9 Govt</stp>
        <stp>IDX_RATIO</stp>
        <stp>9/15/2009</stp>
        <stp>9/15/2009</stp>
        <stp>[Fixed Income  Prices 2004-2009.xlsx]TIPS!R833C80</stp>
        <tr r="CB833" s="1"/>
      </tp>
      <tp>
        <v>1.0687</v>
        <stp/>
        <stp>##V3_BDHV12</stp>
        <stp>912828FB1 Govt</stp>
        <stp>IDX_RATIO</stp>
        <stp>4/29/2009</stp>
        <stp>4/29/2009</stp>
        <stp>[Fixed Income  Prices 2004-2009.xlsx]TIPS!R791C32</stp>
        <tr r="AF791" s="1"/>
      </tp>
      <tp>
        <v>1.0786199999999999</v>
        <stp/>
        <stp>##V3_BDHV12</stp>
        <stp>912828FL9 Govt</stp>
        <stp>IDX_RATIO</stp>
        <stp>8/18/2008</stp>
        <stp>8/18/2008</stp>
        <stp>[Fixed Income  Prices 2004-2009.xlsx]TIPS!R552C80</stp>
        <tr r="CB552" s="1"/>
      </tp>
      <tp>
        <v>1.0882099999999999</v>
        <stp/>
        <stp>##V3_BDHV12</stp>
        <stp>912828EA4 Govt</stp>
        <stp>IDX_RATIO</stp>
        <stp>4/16/2009</stp>
        <stp>4/16/2009</stp>
        <stp>[Fixed Income  Prices 2004-2009.xlsx]TIPS!R983C72</stp>
        <tr r="BT983" s="1"/>
      </tp>
      <tp>
        <v>0.97819</v>
        <stp/>
        <stp>##V3_BDHV12</stp>
        <stp>912828JE1 Govt</stp>
        <stp>IDX_RATIO</stp>
        <stp>3/25/2009</stp>
        <stp>3/25/2009</stp>
        <stp>[Fixed Income  Prices 2004-2009.xlsx]TIPS!R188C96</stp>
        <tr r="CR188" s="1"/>
      </tp>
      <tp>
        <v>1.0758300000000001</v>
        <stp/>
        <stp>##V3_BDHV12</stp>
        <stp>912828FB1 Govt</stp>
        <stp>IDX_RATIO</stp>
        <stp>7/16/2009</stp>
        <stp>7/16/2009</stp>
        <stp>[Fixed Income  Prices 2004-2009.xlsx]TIPS!R847C32</stp>
        <tr r="AF847" s="1"/>
      </tp>
      <tp>
        <v>1.0432399999999999</v>
        <stp/>
        <stp>##V3_BDHV12</stp>
        <stp>912828GD6 Govt</stp>
        <stp>IDX_RATIO</stp>
        <stp>2/27/2009</stp>
        <stp>2/27/2009</stp>
        <stp>[Fixed Income  Prices 2004-2009.xlsx]TIPS!R561C84</stp>
        <tr r="CF561" s="1"/>
      </tp>
      <tp>
        <v>1.0448500000000001</v>
        <stp/>
        <stp>##V3_BDHV12</stp>
        <stp>912828GD6 Govt</stp>
        <stp>IDX_RATIO</stp>
        <stp>3/21/2008</stp>
        <stp>3/21/2008</stp>
        <stp>[Fixed Income  Prices 2004-2009.xlsx]TIPS!R316C84</stp>
        <tr r="CF316" s="1"/>
      </tp>
      <tp>
        <v>1.06731</v>
        <stp/>
        <stp>##V3_BDHV12</stp>
        <stp>912828FL9 Govt</stp>
        <stp>IDX_RATIO</stp>
        <stp>9/14/2009</stp>
        <stp>9/14/2009</stp>
        <stp>[Fixed Income  Prices 2004-2009.xlsx]TIPS!R832C80</stp>
        <tr r="CB832" s="1"/>
      </tp>
      <tp>
        <v>1.06853</v>
        <stp/>
        <stp>##V3_BDHV12</stp>
        <stp>912828FB1 Govt</stp>
        <stp>IDX_RATIO</stp>
        <stp>4/28/2009</stp>
        <stp>4/28/2009</stp>
        <stp>[Fixed Income  Prices 2004-2009.xlsx]TIPS!R790C32</stp>
        <tr r="AF790" s="1"/>
      </tp>
      <tp>
        <v>1.07897</v>
        <stp/>
        <stp>##V3_BDHV12</stp>
        <stp>912828FL9 Govt</stp>
        <stp>IDX_RATIO</stp>
        <stp>8/19/2008</stp>
        <stp>8/19/2008</stp>
        <stp>[Fixed Income  Prices 2004-2009.xlsx]TIPS!R553C80</stp>
        <tr r="CB553" s="1"/>
      </tp>
      <tp>
        <v>0.97804999999999997</v>
        <stp/>
        <stp>##V3_BDHV12</stp>
        <stp>912828JE1 Govt</stp>
        <stp>IDX_RATIO</stp>
        <stp>3/24/2009</stp>
        <stp>3/24/2009</stp>
        <stp>[Fixed Income  Prices 2004-2009.xlsx]TIPS!R187C96</stp>
        <tr r="CR187" s="1"/>
      </tp>
      <tp>
        <v>1.08839</v>
        <stp/>
        <stp>##V3_BDHV12</stp>
        <stp>912828EA4 Govt</stp>
        <stp>IDX_RATIO</stp>
        <stp>4/17/2009</stp>
        <stp>4/17/2009</stp>
        <stp>[Fixed Income  Prices 2004-2009.xlsx]TIPS!R984C72</stp>
        <tr r="BT984" s="1"/>
      </tp>
      <tp>
        <v>1.04905</v>
        <stp/>
        <stp>##V3_BDHV12</stp>
        <stp>912828HN3 Govt</stp>
        <stp>IDX_RATIO</stp>
        <stp>9/26/2008</stp>
        <stp>9/26/2008</stp>
        <stp>[Fixed Income  Prices 2004-2009.xlsx]TIPS!R191C92</stp>
        <tr r="CN191" s="1"/>
      </tp>
      <tp>
        <v>1.0759300000000001</v>
        <stp/>
        <stp>##V3_BDHV12</stp>
        <stp>912828FB1 Govt</stp>
        <stp>IDX_RATIO</stp>
        <stp>7/17/2009</stp>
        <stp>7/17/2009</stp>
        <stp>[Fixed Income  Prices 2004-2009.xlsx]TIPS!R848C32</stp>
        <tr r="AF848" s="1"/>
      </tp>
      <tp>
        <v>1.09382</v>
        <stp/>
        <stp>##V3_BDHV12</stp>
        <stp>912828EA4 Govt</stp>
        <stp>IDX_RATIO</stp>
        <stp>5/19/2008</stp>
        <stp>5/19/2008</stp>
        <stp>[Fixed Income  Prices 2004-2009.xlsx]TIPS!R745C72</stp>
        <tr r="BT745" s="1"/>
      </tp>
      <tp>
        <v>1.0436300000000001</v>
        <stp/>
        <stp>##V3_BDHV12</stp>
        <stp>912828GD6 Govt</stp>
        <stp>IDX_RATIO</stp>
        <stp>2/26/2009</stp>
        <stp>2/26/2009</stp>
        <stp>[Fixed Income  Prices 2004-2009.xlsx]TIPS!R560C84</stp>
        <tr r="CF560" s="1"/>
      </tp>
      <tp>
        <v>1.0446800000000001</v>
        <stp/>
        <stp>##V3_BDHV12</stp>
        <stp>912828GD6 Govt</stp>
        <stp>IDX_RATIO</stp>
        <stp>3/20/2008</stp>
        <stp>3/20/2008</stp>
        <stp>[Fixed Income  Prices 2004-2009.xlsx]TIPS!R315C84</stp>
        <tr r="CF315" s="1"/>
      </tp>
      <tp>
        <v>1.0639700000000001</v>
        <stp/>
        <stp>##V3_BDHV12</stp>
        <stp>912828GD6 Govt</stp>
        <stp>IDX_RATIO</stp>
        <stp>1/16/2009</stp>
        <stp>1/16/2009</stp>
        <stp>[Fixed Income  Prices 2004-2009.xlsx]TIPS!R531C84</stp>
        <tr r="CF531" s="1"/>
      </tp>
      <tp>
        <v>1.14707</v>
        <stp/>
        <stp>##V3_BDHV12</stp>
        <stp>912828BD1 Govt</stp>
        <stp>IDX_RATIO</stp>
        <stp>3/20/2008</stp>
        <stp>3/20/2008</stp>
        <stp>[Fixed Income  Prices 2004-2009.xlsx]TIPS!R957C52</stp>
        <tr r="AZ957" s="1"/>
      </tp>
      <tp>
        <v>1.02732</v>
        <stp/>
        <stp>##V3_BDHV12</stp>
        <stp>912828HN3 Govt</stp>
        <stp>IDX_RATIO</stp>
        <stp>8/24/2009</stp>
        <stp>8/24/2009</stp>
        <stp>[Fixed Income  Prices 2004-2009.xlsx]TIPS!R427C92</stp>
        <tr r="CN427" s="1"/>
      </tp>
      <tp>
        <v>1.08361</v>
        <stp/>
        <stp>##V3_BDHV12</stp>
        <stp>912828GN4 Govt</stp>
        <stp>IDX_RATIO</stp>
        <stp>9/29/2008</stp>
        <stp>9/29/2008</stp>
        <stp>[Fixed Income  Prices 2004-2009.xlsx]TIPS!R379C40</stp>
        <tr r="AN379" s="1"/>
      </tp>
      <tp>
        <v>1.0468500000000001</v>
        <stp/>
        <stp>##V3_BDHV12</stp>
        <stp>912828GD6 Govt</stp>
        <stp>IDX_RATIO</stp>
        <stp>3/31/2009</stp>
        <stp>3/31/2009</stp>
        <stp>[Fixed Income  Prices 2004-2009.xlsx]TIPS!R583C84</stp>
        <tr r="CF583" s="1"/>
      </tp>
      <tp>
        <v>1.0270699999999999</v>
        <stp/>
        <stp>##V3_BDHV12</stp>
        <stp>912828FL9 Govt</stp>
        <stp>IDX_RATIO</stp>
        <stp>7/19/2007</stp>
        <stp>7/19/2007</stp>
        <stp>[Fixed Income  Prices 2004-2009.xlsx]TIPS!R270C80</stp>
        <tr r="CB270" s="1"/>
      </tp>
      <tp>
        <v>0.97790999999999995</v>
        <stp/>
        <stp>##V3_BDHV12</stp>
        <stp>912828JE1 Govt</stp>
        <stp>IDX_RATIO</stp>
        <stp>3/23/2009</stp>
        <stp>3/23/2009</stp>
        <stp>[Fixed Income  Prices 2004-2009.xlsx]TIPS!R186C96</stp>
        <tr r="CR186" s="1"/>
      </tp>
      <tp>
        <v>1.0871299999999999</v>
        <stp/>
        <stp>##V3_BDHV12</stp>
        <stp>912828EA4 Govt</stp>
        <stp>IDX_RATIO</stp>
        <stp>4/10/2009</stp>
        <stp>4/10/2009</stp>
        <stp>[Fixed Income  Prices 2004-2009.xlsx]TIPS!R979C72</stp>
        <tr r="BT979" s="1"/>
      </tp>
      <tp>
        <v>1.0752299999999999</v>
        <stp/>
        <stp>##V3_BDHV12</stp>
        <stp>912828FB1 Govt</stp>
        <stp>IDX_RATIO</stp>
        <stp>7/10/2009</stp>
        <stp>7/10/2009</stp>
        <stp>[Fixed Income  Prices 2004-2009.xlsx]TIPS!R843C32</stp>
        <tr r="AF843" s="1"/>
      </tp>
      <tp>
        <v>1.1156900000000001</v>
        <stp/>
        <stp>##V3_BDHV12</stp>
        <stp>9128277J5 Govt</stp>
        <stp>IDX_RATIO</stp>
        <stp>3/28/2006</stp>
        <stp>3/28/2006</stp>
        <stp>[Fixed Income  Prices 2004-2009.xlsx]TIPS!R440C36</stp>
        <tr r="AJ440" s="1"/>
      </tp>
      <tp>
        <v>1.0587200000000001</v>
        <stp/>
        <stp>##V3_BDHV12</stp>
        <stp>912828DH0 Govt</stp>
        <stp>IDX_RATIO</stp>
        <stp>3/19/2007</stp>
        <stp>3/19/2007</stp>
        <stp>[Fixed Income  Prices 2004-2009.xlsx]TIPS!R569C68</stp>
        <tr r="BP569" s="1"/>
      </tp>
      <tp>
        <v>1.14835</v>
        <stp/>
        <stp>##V3_BDHV12</stp>
        <stp>912828BD1 Govt</stp>
        <stp>IDX_RATIO</stp>
        <stp>3/27/2008</stp>
        <stp>3/27/2008</stp>
        <stp>[Fixed Income  Prices 2004-2009.xlsx]TIPS!R961C52</stp>
        <tr r="AZ961" s="1"/>
      </tp>
      <tp>
        <v>1.0458499999999999</v>
        <stp/>
        <stp>##V3_BDHV12</stp>
        <stp>912828GD6 Govt</stp>
        <stp>IDX_RATIO</stp>
        <stp>3/27/2008</stp>
        <stp>3/27/2008</stp>
        <stp>[Fixed Income  Prices 2004-2009.xlsx]TIPS!R320C84</stp>
        <tr r="CF320" s="1"/>
      </tp>
      <tp>
        <v>1.0276000000000001</v>
        <stp/>
        <stp>##V3_BDHV12</stp>
        <stp>912828HN3 Govt</stp>
        <stp>IDX_RATIO</stp>
        <stp>8/25/2009</stp>
        <stp>8/25/2009</stp>
        <stp>[Fixed Income  Prices 2004-2009.xlsx]TIPS!R428C92</stp>
        <tr r="CN428" s="1"/>
      </tp>
      <tp>
        <v>1.04671</v>
        <stp/>
        <stp>##V3_BDHV12</stp>
        <stp>912828GD6 Govt</stp>
        <stp>IDX_RATIO</stp>
        <stp>3/30/2009</stp>
        <stp>3/30/2009</stp>
        <stp>[Fixed Income  Prices 2004-2009.xlsx]TIPS!R582C84</stp>
        <tr r="CF582" s="1"/>
      </tp>
      <tp>
        <v>1.0268699999999999</v>
        <stp/>
        <stp>##V3_BDHV12</stp>
        <stp>912828FL9 Govt</stp>
        <stp>IDX_RATIO</stp>
        <stp>7/18/2007</stp>
        <stp>7/18/2007</stp>
        <stp>[Fixed Income  Prices 2004-2009.xlsx]TIPS!R269C80</stp>
        <tr r="CB269" s="1"/>
      </tp>
      <tp>
        <v>1.0459700000000001</v>
        <stp/>
        <stp>##V3_BDHV12</stp>
        <stp>912828GD6 Govt</stp>
        <stp>IDX_RATIO</stp>
        <stp>2/20/2009</stp>
        <stp>2/20/2009</stp>
        <stp>[Fixed Income  Prices 2004-2009.xlsx]TIPS!R556C84</stp>
        <tr r="CF556" s="1"/>
      </tp>
      <tp>
        <v>1.1159600000000001</v>
        <stp/>
        <stp>##V3_BDHV12</stp>
        <stp>9128277J5 Govt</stp>
        <stp>IDX_RATIO</stp>
        <stp>3/29/2006</stp>
        <stp>3/29/2006</stp>
        <stp>[Fixed Income  Prices 2004-2009.xlsx]TIPS!R441C36</stp>
        <tr r="AJ441" s="1"/>
      </tp>
      <tp>
        <v>1.04569</v>
        <stp/>
        <stp>##V3_BDHV12</stp>
        <stp>912828GD6 Govt</stp>
        <stp>IDX_RATIO</stp>
        <stp>3/26/2008</stp>
        <stp>3/26/2008</stp>
        <stp>[Fixed Income  Prices 2004-2009.xlsx]TIPS!R319C84</stp>
        <tr r="CF319" s="1"/>
      </tp>
      <tp>
        <v>1.1686799999999999</v>
        <stp/>
        <stp>##V3_BDHV12</stp>
        <stp>912828AF7 Govt</stp>
        <stp>IDX_RATIO</stp>
        <stp>2/11/2008</stp>
        <stp>2/11/2008</stp>
        <stp>[Fixed Income  Prices 2004-2009.xlsx]TIPS!R929C44</stp>
        <tr r="AR929" s="1"/>
      </tp>
      <tp>
        <v>1.1481699999999999</v>
        <stp/>
        <stp>##V3_BDHV12</stp>
        <stp>912828BD1 Govt</stp>
        <stp>IDX_RATIO</stp>
        <stp>3/26/2008</stp>
        <stp>3/26/2008</stp>
        <stp>[Fixed Income  Prices 2004-2009.xlsx]TIPS!R960C52</stp>
        <tr r="AZ960" s="1"/>
      </tp>
      <tp>
        <v>1.1665000000000001</v>
        <stp/>
        <stp>##V3_BDHV12</stp>
        <stp>912828AF7 Govt</stp>
        <stp>IDX_RATIO</stp>
        <stp>1/21/2008</stp>
        <stp>1/21/2008</stp>
        <stp>[Fixed Income  Prices 2004-2009.xlsx]TIPS!R914C44</stp>
        <tr r="AR914" s="1"/>
      </tp>
      <tp>
        <v>1.06748</v>
        <stp/>
        <stp>##V3_BDHV12</stp>
        <stp>912828FL9 Govt</stp>
        <stp>IDX_RATIO</stp>
        <stp>9/11/2009</stp>
        <stp>9/11/2009</stp>
        <stp>[Fixed Income  Prices 2004-2009.xlsx]TIPS!R831C80</stp>
        <tr r="CB831" s="1"/>
      </tp>
      <tp>
        <v>1.0278799999999999</v>
        <stp/>
        <stp>##V3_BDHV12</stp>
        <stp>912828HN3 Govt</stp>
        <stp>IDX_RATIO</stp>
        <stp>8/26/2009</stp>
        <stp>8/26/2009</stp>
        <stp>[Fixed Income  Prices 2004-2009.xlsx]TIPS!R429C92</stp>
        <tr r="CN429" s="1"/>
      </tp>
      <tp>
        <v>1.1364300000000001</v>
        <stp/>
        <stp>##V3_BDHV12</stp>
        <stp>9128277J5 Govt</stp>
        <stp>IDX_RATIO</stp>
        <stp>2/28/2007</stp>
        <stp>2/28/2007</stp>
        <stp>[Fixed Income  Prices 2004-2009.xlsx]TIPS!R681C36</stp>
        <tr r="AJ681" s="1"/>
      </tp>
      <tp>
        <v>1.04294</v>
        <stp/>
        <stp>##V3_BDHV12</stp>
        <stp>912828EA4 Govt</stp>
        <stp>IDX_RATIO</stp>
        <stp>8/29/2006</stp>
        <stp>8/29/2006</stp>
        <stp>[Fixed Income  Prices 2004-2009.xlsx]TIPS!R296C72</stp>
        <tr r="BT296" s="1"/>
      </tp>
      <tp>
        <v>1.0448</v>
        <stp/>
        <stp>##V3_BDHV12</stp>
        <stp>912828GD6 Govt</stp>
        <stp>IDX_RATIO</stp>
        <stp>2/23/2009</stp>
        <stp>2/23/2009</stp>
        <stp>[Fixed Income  Prices 2004-2009.xlsx]TIPS!R557C84</stp>
        <tr r="CF557" s="1"/>
      </tp>
      <tp>
        <v>1.0485</v>
        <stp/>
        <stp>##V3_BDHV12</stp>
        <stp>912828HN3 Govt</stp>
        <stp>IDX_RATIO</stp>
        <stp>9/23/2008</stp>
        <stp>9/23/2008</stp>
        <stp>[Fixed Income  Prices 2004-2009.xlsx]TIPS!R188C92</stp>
        <tr r="CN188" s="1"/>
      </tp>
      <tp>
        <v>1.0495399999999999</v>
        <stp/>
        <stp>##V3_BDHV12</stp>
        <stp>912828FB1 Govt</stp>
        <stp>IDX_RATIO</stp>
        <stp>9/19/2007</stp>
        <stp>9/19/2007</stp>
        <stp>[Fixed Income  Prices 2004-2009.xlsx]TIPS!R371C32</stp>
        <tr r="AF371" s="1"/>
      </tp>
      <tp>
        <v>1.1355599999999999</v>
        <stp/>
        <stp>##V3_BDHV12</stp>
        <stp>9128277J5 Govt</stp>
        <stp>IDX_RATIO</stp>
        <stp>1/18/2007</stp>
        <stp>1/18/2007</stp>
        <stp>[Fixed Income  Prices 2004-2009.xlsx]TIPS!R652C36</stp>
        <tr r="AJ652" s="1"/>
      </tp>
      <tp>
        <v>1.04552</v>
        <stp/>
        <stp>##V3_BDHV12</stp>
        <stp>912828GD6 Govt</stp>
        <stp>IDX_RATIO</stp>
        <stp>3/25/2008</stp>
        <stp>3/25/2008</stp>
        <stp>[Fixed Income  Prices 2004-2009.xlsx]TIPS!R318C84</stp>
        <tr r="CF318" s="1"/>
      </tp>
      <tp>
        <v>1.16865</v>
        <stp/>
        <stp>##V3_BDHV12</stp>
        <stp>912828AF7 Govt</stp>
        <stp>IDX_RATIO</stp>
        <stp>2/12/2008</stp>
        <stp>2/12/2008</stp>
        <stp>[Fixed Income  Prices 2004-2009.xlsx]TIPS!R930C44</stp>
        <tr r="AR930" s="1"/>
      </tp>
      <tp>
        <v>1.1479900000000001</v>
        <stp/>
        <stp>##V3_BDHV12</stp>
        <stp>912828BD1 Govt</stp>
        <stp>IDX_RATIO</stp>
        <stp>3/25/2008</stp>
        <stp>3/25/2008</stp>
        <stp>[Fixed Income  Prices 2004-2009.xlsx]TIPS!R959C52</stp>
        <tr r="AZ959" s="1"/>
      </tp>
      <tp>
        <v>1.16672</v>
        <stp/>
        <stp>##V3_BDHV12</stp>
        <stp>912828AF7 Govt</stp>
        <stp>IDX_RATIO</stp>
        <stp>1/22/2008</stp>
        <stp>1/22/2008</stp>
        <stp>[Fixed Income  Prices 2004-2009.xlsx]TIPS!R915C44</stp>
        <tr r="AR915" s="1"/>
      </tp>
      <tp>
        <v>1.06596</v>
        <stp/>
        <stp>##V3_BDHV12</stp>
        <stp>912828GD6 Govt</stp>
        <stp>IDX_RATIO</stp>
        <stp>1/13/2009</stp>
        <stp>1/13/2009</stp>
        <stp>[Fixed Income  Prices 2004-2009.xlsx]TIPS!R528C84</stp>
        <tr r="CF528" s="1"/>
      </tp>
      <tp>
        <v>1.02816</v>
        <stp/>
        <stp>##V3_BDHV12</stp>
        <stp>912828HN3 Govt</stp>
        <stp>IDX_RATIO</stp>
        <stp>8/27/2009</stp>
        <stp>8/27/2009</stp>
        <stp>[Fixed Income  Prices 2004-2009.xlsx]TIPS!R430C92</stp>
        <tr r="CN430" s="1"/>
      </tp>
      <tp>
        <v>1.0675300000000001</v>
        <stp/>
        <stp>##V3_BDHV12</stp>
        <stp>912828FL9 Govt</stp>
        <stp>IDX_RATIO</stp>
        <stp>9/10/2009</stp>
        <stp>9/10/2009</stp>
        <stp>[Fixed Income  Prices 2004-2009.xlsx]TIPS!R830C80</stp>
        <tr r="CB830" s="1"/>
      </tp>
      <tp>
        <v>0.97750000000000004</v>
        <stp/>
        <stp>##V3_BDHV12</stp>
        <stp>912828JE1 Govt</stp>
        <stp>IDX_RATIO</stp>
        <stp>3/20/2009</stp>
        <stp>3/20/2009</stp>
        <stp>[Fixed Income  Prices 2004-2009.xlsx]TIPS!R185C96</stp>
        <tr r="CR185" s="1"/>
      </tp>
      <tp>
        <v>1.0876699999999999</v>
        <stp/>
        <stp>##V3_BDHV12</stp>
        <stp>912828EA4 Govt</stp>
        <stp>IDX_RATIO</stp>
        <stp>4/13/2009</stp>
        <stp>4/13/2009</stp>
        <stp>[Fixed Income  Prices 2004-2009.xlsx]TIPS!R980C72</stp>
        <tr r="BT980" s="1"/>
      </tp>
      <tp>
        <v>1.04287</v>
        <stp/>
        <stp>##V3_BDHV12</stp>
        <stp>912828EA4 Govt</stp>
        <stp>IDX_RATIO</stp>
        <stp>8/28/2006</stp>
        <stp>8/28/2006</stp>
        <stp>[Fixed Income  Prices 2004-2009.xlsx]TIPS!R295C72</stp>
        <tr r="BT295" s="1"/>
      </tp>
      <tp>
        <v>1.0483199999999999</v>
        <stp/>
        <stp>##V3_BDHV12</stp>
        <stp>912828HN3 Govt</stp>
        <stp>IDX_RATIO</stp>
        <stp>9/22/2008</stp>
        <stp>9/22/2008</stp>
        <stp>[Fixed Income  Prices 2004-2009.xlsx]TIPS!R187C92</stp>
        <tr r="CN187" s="1"/>
      </tp>
      <tp>
        <v>1.0755300000000001</v>
        <stp/>
        <stp>##V3_BDHV12</stp>
        <stp>912828FB1 Govt</stp>
        <stp>IDX_RATIO</stp>
        <stp>7/13/2009</stp>
        <stp>7/13/2009</stp>
        <stp>[Fixed Income  Prices 2004-2009.xlsx]TIPS!R844C32</stp>
        <tr r="AF844" s="1"/>
      </tp>
      <tp>
        <v>1.04955</v>
        <stp/>
        <stp>##V3_BDHV12</stp>
        <stp>912828FB1 Govt</stp>
        <stp>IDX_RATIO</stp>
        <stp>9/18/2007</stp>
        <stp>9/18/2007</stp>
        <stp>[Fixed Income  Prices 2004-2009.xlsx]TIPS!R370C32</stp>
        <tr r="AF370" s="1"/>
      </tp>
      <tp>
        <v>1.13551</v>
        <stp/>
        <stp>##V3_BDHV12</stp>
        <stp>9128277J5 Govt</stp>
        <stp>IDX_RATIO</stp>
        <stp>1/19/2007</stp>
        <stp>1/19/2007</stp>
        <stp>[Fixed Income  Prices 2004-2009.xlsx]TIPS!R653C36</stp>
        <tr r="AJ653" s="1"/>
      </tp>
      <tp>
        <v>1.16862</v>
        <stp/>
        <stp>##V3_BDHV12</stp>
        <stp>912828AF7 Govt</stp>
        <stp>IDX_RATIO</stp>
        <stp>2/13/2008</stp>
        <stp>2/13/2008</stp>
        <stp>[Fixed Income  Prices 2004-2009.xlsx]TIPS!R931C44</stp>
        <tr r="AR931" s="1"/>
      </tp>
      <tp>
        <v>1.04535</v>
        <stp/>
        <stp>##V3_BDHV12</stp>
        <stp>912828GD6 Govt</stp>
        <stp>IDX_RATIO</stp>
        <stp>3/24/2008</stp>
        <stp>3/24/2008</stp>
        <stp>[Fixed Income  Prices 2004-2009.xlsx]TIPS!R317C84</stp>
        <tr r="CF317" s="1"/>
      </tp>
      <tp>
        <v>1.1477999999999999</v>
        <stp/>
        <stp>##V3_BDHV12</stp>
        <stp>912828BD1 Govt</stp>
        <stp>IDX_RATIO</stp>
        <stp>3/24/2008</stp>
        <stp>3/24/2008</stp>
        <stp>[Fixed Income  Prices 2004-2009.xlsx]TIPS!R958C52</stp>
        <tr r="AZ958" s="1"/>
      </tp>
      <tp>
        <v>1.1669400000000001</v>
        <stp/>
        <stp>##V3_BDHV12</stp>
        <stp>912828AF7 Govt</stp>
        <stp>IDX_RATIO</stp>
        <stp>1/23/2008</stp>
        <stp>1/23/2008</stp>
        <stp>[Fixed Income  Prices 2004-2009.xlsx]TIPS!R916C44</stp>
        <tr r="AR916" s="1"/>
      </tp>
      <tp>
        <v>1.06663</v>
        <stp/>
        <stp>##V3_BDHV12</stp>
        <stp>912828GD6 Govt</stp>
        <stp>IDX_RATIO</stp>
        <stp>1/12/2009</stp>
        <stp>1/12/2009</stp>
        <stp>[Fixed Income  Prices 2004-2009.xlsx]TIPS!R527C84</stp>
        <tr r="CF527" s="1"/>
      </tp>
      <tp>
        <v>1.0065900000000001</v>
        <stp/>
        <stp>##V3_BDHV12</stp>
        <stp>912828FL9 Govt</stp>
        <stp>IDX_RATIO</stp>
        <stp>4/25/2007</stp>
        <stp>4/25/2007</stp>
        <stp>[Fixed Income  Prices 2004-2009.xlsx]TIPS!R209C80</stp>
        <tr r="CB209" s="1"/>
      </tp>
      <tp>
        <v>1.0284500000000001</v>
        <stp/>
        <stp>##V3_BDHV12</stp>
        <stp>912828HN3 Govt</stp>
        <stp>IDX_RATIO</stp>
        <stp>8/28/2009</stp>
        <stp>8/28/2009</stp>
        <stp>[Fixed Income  Prices 2004-2009.xlsx]TIPS!R431C92</stp>
        <tr r="CN431" s="1"/>
      </tp>
      <tp>
        <v>1.0594300000000001</v>
        <stp/>
        <stp>##V3_BDHV12</stp>
        <stp>912828GN4 Govt</stp>
        <stp>IDX_RATIO</stp>
        <stp>8/20/2009</stp>
        <stp>8/20/2009</stp>
        <stp>[Fixed Income  Prices 2004-2009.xlsx]TIPS!R612C40</stp>
        <tr r="AN612" s="1"/>
      </tp>
      <tp>
        <v>1.0828500000000001</v>
        <stp/>
        <stp>##V3_BDHV12</stp>
        <stp>912828GN4 Govt</stp>
        <stp>IDX_RATIO</stp>
        <stp>9/25/2008</stp>
        <stp>9/25/2008</stp>
        <stp>[Fixed Income  Prices 2004-2009.xlsx]TIPS!R377C40</stp>
        <tr r="AN377" s="1"/>
      </tp>
      <tp>
        <v>1.07653</v>
        <stp/>
        <stp>##V3_BDHV12</stp>
        <stp>912828FL9 Govt</stp>
        <stp>IDX_RATIO</stp>
        <stp>8/12/2008</stp>
        <stp>8/12/2008</stp>
        <stp>[Fixed Income  Prices 2004-2009.xlsx]TIPS!R548C80</stp>
        <tr r="CB548" s="1"/>
      </tp>
      <tp>
        <v>1.0676399999999999</v>
        <stp/>
        <stp>##V3_BDHV12</stp>
        <stp>912828FB1 Govt</stp>
        <stp>IDX_RATIO</stp>
        <stp>4/23/2009</stp>
        <stp>4/23/2009</stp>
        <stp>[Fixed Income  Prices 2004-2009.xlsx]TIPS!R787C32</stp>
        <tr r="AF787" s="1"/>
      </tp>
      <tp>
        <v>1.06131</v>
        <stp/>
        <stp>##V3_BDHV12</stp>
        <stp>912828GN4 Govt</stp>
        <stp>IDX_RATIO</stp>
        <stp>9/30/2009</stp>
        <stp>9/30/2009</stp>
        <stp>[Fixed Income  Prices 2004-2009.xlsx]TIPS!R641C40</stp>
        <tr r="AN641" s="1"/>
      </tp>
      <tp>
        <v>1.0725</v>
        <stp/>
        <stp>##V3_BDHV12</stp>
        <stp>912828FB1 Govt</stp>
        <stp>IDX_RATIO</stp>
        <stp>5/21/2008</stp>
        <stp>5/21/2008</stp>
        <stp>[Fixed Income  Prices 2004-2009.xlsx]TIPS!R546C32</stp>
        <tr r="AF546" s="1"/>
      </tp>
      <tp>
        <v>1.0709900000000001</v>
        <stp/>
        <stp>##V3_BDHV12</stp>
        <stp>912828EA4 Govt</stp>
        <stp>IDX_RATIO</stp>
        <stp>9/20/2007</stp>
        <stp>9/20/2007</stp>
        <stp>[Fixed Income  Prices 2004-2009.xlsx]TIPS!R573C72</stp>
        <tr r="BT573" s="1"/>
      </tp>
      <tp>
        <v>1.1363099999999999</v>
        <stp/>
        <stp>##V3_BDHV12</stp>
        <stp>9128277J5 Govt</stp>
        <stp>IDX_RATIO</stp>
        <stp>2/26/2007</stp>
        <stp>2/26/2007</stp>
        <stp>[Fixed Income  Prices 2004-2009.xlsx]TIPS!R679C36</stp>
        <tr r="AJ679" s="1"/>
      </tp>
      <tp>
        <v>1.0724499999999999</v>
        <stp/>
        <stp>##V3_BDHV12</stp>
        <stp>9128277J5 Govt</stp>
        <stp>IDX_RATIO</stp>
        <stp>3/11/2005</stp>
        <stp>3/11/2005</stp>
        <stp>[Fixed Income  Prices 2004-2009.xlsx]TIPS!R170C36</stp>
        <tr r="AJ170" s="1"/>
      </tp>
      <tp>
        <v>1.09169</v>
        <stp/>
        <stp>##V3_BDHV12</stp>
        <stp>912828EA4 Govt</stp>
        <stp>IDX_RATIO</stp>
        <stp>5/12/2008</stp>
        <stp>5/12/2008</stp>
        <stp>[Fixed Income  Prices 2004-2009.xlsx]TIPS!R740C72</stp>
        <tr r="BT740" s="1"/>
      </tp>
      <tp>
        <v>1.07565</v>
        <stp/>
        <stp>##V3_BDHV12</stp>
        <stp>9128277J5 Govt</stp>
        <stp>IDX_RATIO</stp>
        <stp>1/31/2005</stp>
        <stp>1/31/2005</stp>
        <stp>[Fixed Income  Prices 2004-2009.xlsx]TIPS!R141C36</stp>
        <tr r="AJ141" s="1"/>
      </tp>
      <tp>
        <v>1.04956</v>
        <stp/>
        <stp>##V3_BDHV12</stp>
        <stp>912828FB1 Govt</stp>
        <stp>IDX_RATIO</stp>
        <stp>9/17/2007</stp>
        <stp>9/17/2007</stp>
        <stp>[Fixed Income  Prices 2004-2009.xlsx]TIPS!R369C32</stp>
        <tr r="AF369" s="1"/>
      </tp>
      <tp>
        <v>1.0710299999999999</v>
        <stp/>
        <stp>##V3_BDHV12</stp>
        <stp>912828EA4 Govt</stp>
        <stp>IDX_RATIO</stp>
        <stp>8/30/2007</stp>
        <stp>8/30/2007</stp>
        <stp>[Fixed Income  Prices 2004-2009.xlsx]TIPS!R558C72</stp>
        <tr r="BT558" s="1"/>
      </tp>
      <tp>
        <v>1.0583</v>
        <stp/>
        <stp>##V3_BDHV12</stp>
        <stp>912828DH0 Govt</stp>
        <stp>IDX_RATIO</stp>
        <stp>3/15/2007</stp>
        <stp>3/15/2007</stp>
        <stp>[Fixed Income  Prices 2004-2009.xlsx]TIPS!R567C68</stp>
        <tr r="BP567" s="1"/>
      </tp>
      <tp>
        <v>1.07795</v>
        <stp/>
        <stp>##V3_BDHV12</stp>
        <stp>912828FB1 Govt</stp>
        <stp>IDX_RATIO</stp>
        <stp>6/11/2008</stp>
        <stp>6/11/2008</stp>
        <stp>[Fixed Income  Prices 2004-2009.xlsx]TIPS!R561C32</stp>
        <tr r="AF561" s="1"/>
      </tp>
      <tp>
        <v>1.13567</v>
        <stp/>
        <stp>##V3_BDHV12</stp>
        <stp>9128277J5 Govt</stp>
        <stp>IDX_RATIO</stp>
        <stp>1/16/2007</stp>
        <stp>1/16/2007</stp>
        <stp>[Fixed Income  Prices 2004-2009.xlsx]TIPS!R650C36</stp>
        <tr r="AJ650" s="1"/>
      </tp>
      <tp>
        <v>1.1146</v>
        <stp/>
        <stp>##V3_BDHV12</stp>
        <stp>9128277J5 Govt</stp>
        <stp>IDX_RATIO</stp>
        <stp>3/24/2006</stp>
        <stp>3/24/2006</stp>
        <stp>[Fixed Income  Prices 2004-2009.xlsx]TIPS!R438C36</stp>
        <tr r="AJ438" s="1"/>
      </tp>
      <tp>
        <v>1.00641</v>
        <stp/>
        <stp>##V3_BDHV12</stp>
        <stp>912828FL9 Govt</stp>
        <stp>IDX_RATIO</stp>
        <stp>4/24/2007</stp>
        <stp>4/24/2007</stp>
        <stp>[Fixed Income  Prices 2004-2009.xlsx]TIPS!R208C80</stp>
        <tr r="CB208" s="1"/>
      </tp>
      <tp>
        <v>1.0597300000000001</v>
        <stp/>
        <stp>##V3_BDHV12</stp>
        <stp>912828GN4 Govt</stp>
        <stp>IDX_RATIO</stp>
        <stp>8/21/2009</stp>
        <stp>8/21/2009</stp>
        <stp>[Fixed Income  Prices 2004-2009.xlsx]TIPS!R613C40</stp>
        <tr r="AN613" s="1"/>
      </tp>
      <tp>
        <v>1.08267</v>
        <stp/>
        <stp>##V3_BDHV12</stp>
        <stp>912828GN4 Govt</stp>
        <stp>IDX_RATIO</stp>
        <stp>9/24/2008</stp>
        <stp>9/24/2008</stp>
        <stp>[Fixed Income  Prices 2004-2009.xlsx]TIPS!R376C40</stp>
        <tr r="AN376" s="1"/>
      </tp>
      <tp>
        <v>1.0768800000000001</v>
        <stp/>
        <stp>##V3_BDHV12</stp>
        <stp>912828FL9 Govt</stp>
        <stp>IDX_RATIO</stp>
        <stp>8/13/2008</stp>
        <stp>8/13/2008</stp>
        <stp>[Fixed Income  Prices 2004-2009.xlsx]TIPS!R549C80</stp>
        <tr r="CB549" s="1"/>
      </tp>
      <tp>
        <v>1.0330600000000001</v>
        <stp/>
        <stp>##V3_BDHV12</stp>
        <stp>912828DH0 Govt</stp>
        <stp>IDX_RATIO</stp>
        <stp>2/13/2006</stp>
        <stp>2/13/2006</stp>
        <stp>[Fixed Income  Prices 2004-2009.xlsx]TIPS!R284C68</stp>
        <tr r="BP284" s="1"/>
      </tp>
      <tp>
        <v>1.0674699999999999</v>
        <stp/>
        <stp>##V3_BDHV12</stp>
        <stp>912828FB1 Govt</stp>
        <stp>IDX_RATIO</stp>
        <stp>4/22/2009</stp>
        <stp>4/22/2009</stp>
        <stp>[Fixed Income  Prices 2004-2009.xlsx]TIPS!R786C32</stp>
        <tr r="AF786" s="1"/>
      </tp>
      <tp>
        <v>1.1363699999999999</v>
        <stp/>
        <stp>##V3_BDHV12</stp>
        <stp>9128277J5 Govt</stp>
        <stp>IDX_RATIO</stp>
        <stp>2/27/2007</stp>
        <stp>2/27/2007</stp>
        <stp>[Fixed Income  Prices 2004-2009.xlsx]TIPS!R680C36</stp>
        <tr r="AJ680" s="1"/>
      </tp>
      <tp>
        <v>1.0723799999999999</v>
        <stp/>
        <stp>##V3_BDHV12</stp>
        <stp>9128277J5 Govt</stp>
        <stp>IDX_RATIO</stp>
        <stp>3/10/2005</stp>
        <stp>3/10/2005</stp>
        <stp>[Fixed Income  Prices 2004-2009.xlsx]TIPS!R169C36</stp>
        <tr r="AJ169" s="1"/>
      </tp>
      <tp>
        <v>1.0722</v>
        <stp/>
        <stp>##V3_BDHV12</stp>
        <stp>912828FB1 Govt</stp>
        <stp>IDX_RATIO</stp>
        <stp>5/20/2008</stp>
        <stp>5/20/2008</stp>
        <stp>[Fixed Income  Prices 2004-2009.xlsx]TIPS!R545C32</stp>
        <tr r="AF545" s="1"/>
      </tp>
      <tp>
        <v>1.07098</v>
        <stp/>
        <stp>##V3_BDHV12</stp>
        <stp>912828EA4 Govt</stp>
        <stp>IDX_RATIO</stp>
        <stp>9/21/2007</stp>
        <stp>9/21/2007</stp>
        <stp>[Fixed Income  Prices 2004-2009.xlsx]TIPS!R574C72</stp>
        <tr r="BT574" s="1"/>
      </tp>
      <tp>
        <v>1.10266</v>
        <stp/>
        <stp>##V3_BDHV12</stp>
        <stp>912828EA4 Govt</stp>
        <stp>IDX_RATIO</stp>
        <stp>6/23/2008</stp>
        <stp>6/23/2008</stp>
        <stp>[Fixed Income  Prices 2004-2009.xlsx]TIPS!R770C72</stp>
        <tr r="BT770" s="1"/>
      </tp>
      <tp>
        <v>1.09199</v>
        <stp/>
        <stp>##V3_BDHV12</stp>
        <stp>912828EA4 Govt</stp>
        <stp>IDX_RATIO</stp>
        <stp>5/13/2008</stp>
        <stp>5/13/2008</stp>
        <stp>[Fixed Income  Prices 2004-2009.xlsx]TIPS!R741C72</stp>
        <tr r="BT741" s="1"/>
      </tp>
      <tp>
        <v>1.03728</v>
        <stp/>
        <stp>##V3_BDHV12</stp>
        <stp>912828DH0 Govt</stp>
        <stp>IDX_RATIO</stp>
        <stp>1/23/2006</stp>
        <stp>1/23/2006</stp>
        <stp>[Fixed Income  Prices 2004-2009.xlsx]TIPS!R269C68</stp>
        <tr r="BP269" s="1"/>
      </tp>
      <tp>
        <v>1.0710999999999999</v>
        <stp/>
        <stp>##V3_BDHV12</stp>
        <stp>912828EA4 Govt</stp>
        <stp>IDX_RATIO</stp>
        <stp>8/31/2007</stp>
        <stp>8/31/2007</stp>
        <stp>[Fixed Income  Prices 2004-2009.xlsx]TIPS!R559C72</stp>
        <tr r="BT559" s="1"/>
      </tp>
      <tp>
        <v>1.0582</v>
        <stp/>
        <stp>##V3_BDHV12</stp>
        <stp>912828DH0 Govt</stp>
        <stp>IDX_RATIO</stp>
        <stp>3/14/2007</stp>
        <stp>3/14/2007</stp>
        <stp>[Fixed Income  Prices 2004-2009.xlsx]TIPS!R566C68</stp>
        <tr r="BP566" s="1"/>
      </tp>
      <tp>
        <v>1.0777399999999999</v>
        <stp/>
        <stp>##V3_BDHV12</stp>
        <stp>912828FB1 Govt</stp>
        <stp>IDX_RATIO</stp>
        <stp>6/10/2008</stp>
        <stp>6/10/2008</stp>
        <stp>[Fixed Income  Prices 2004-2009.xlsx]TIPS!R560C32</stp>
        <tr r="AF560" s="1"/>
      </tp>
      <tp>
        <v>1.1356200000000001</v>
        <stp/>
        <stp>##V3_BDHV12</stp>
        <stp>9128277J5 Govt</stp>
        <stp>IDX_RATIO</stp>
        <stp>1/17/2007</stp>
        <stp>1/17/2007</stp>
        <stp>[Fixed Income  Prices 2004-2009.xlsx]TIPS!R651C36</stp>
        <tr r="AJ651" s="1"/>
      </tp>
      <tp>
        <v>1.06643</v>
        <stp/>
        <stp>##V3_BDHV12</stp>
        <stp>912828FB1 Govt</stp>
        <stp>IDX_RATIO</stp>
        <stp>4/30/2008</stp>
        <stp>4/30/2008</stp>
        <stp>[Fixed Income  Prices 2004-2009.xlsx]TIPS!R531C32</stp>
        <tr r="AF531" s="1"/>
      </tp>
      <tp>
        <v>1.00695</v>
        <stp/>
        <stp>##V3_BDHV12</stp>
        <stp>912828FL9 Govt</stp>
        <stp>IDX_RATIO</stp>
        <stp>4/27/2007</stp>
        <stp>4/27/2007</stp>
        <stp>[Fixed Income  Prices 2004-2009.xlsx]TIPS!R211C80</stp>
        <tr r="CB211" s="1"/>
      </tp>
      <tp>
        <v>1.0672900000000001</v>
        <stp/>
        <stp>##V3_BDHV12</stp>
        <stp>912828FB1 Govt</stp>
        <stp>IDX_RATIO</stp>
        <stp>4/21/2009</stp>
        <stp>4/21/2009</stp>
        <stp>[Fixed Income  Prices 2004-2009.xlsx]TIPS!R785C32</stp>
        <tr r="AF785" s="1"/>
      </tp>
      <tp>
        <v>1.0335099999999999</v>
        <stp/>
        <stp>##V3_BDHV12</stp>
        <stp>912828DH0 Govt</stp>
        <stp>IDX_RATIO</stp>
        <stp>2/10/2006</stp>
        <stp>2/10/2006</stp>
        <stp>[Fixed Income  Prices 2004-2009.xlsx]TIPS!R283C68</stp>
        <tr r="BP283" s="1"/>
      </tp>
      <tp>
        <v>1.02667</v>
        <stp/>
        <stp>##V3_BDHV12</stp>
        <stp>912828FL9 Govt</stp>
        <stp>IDX_RATIO</stp>
        <stp>7/17/2007</stp>
        <stp>7/17/2007</stp>
        <stp>[Fixed Income  Prices 2004-2009.xlsx]TIPS!R268C80</stp>
        <tr r="CB268" s="1"/>
      </tp>
      <tp>
        <v>1.11313</v>
        <stp/>
        <stp>##V3_BDHV12</stp>
        <stp>912828EA4 Govt</stp>
        <stp>IDX_RATIO</stp>
        <stp>7/30/2008</stp>
        <stp>7/30/2008</stp>
        <stp>[Fixed Income  Prices 2004-2009.xlsx]TIPS!R797C72</stp>
        <tr r="BT797" s="1"/>
      </tp>
      <tp>
        <v>1.04267</v>
        <stp/>
        <stp>##V3_BDHV12</stp>
        <stp>912828EA4 Govt</stp>
        <stp>IDX_RATIO</stp>
        <stp>8/25/2006</stp>
        <stp>8/25/2006</stp>
        <stp>[Fixed Income  Prices 2004-2009.xlsx]TIPS!R294C72</stp>
        <tr r="BT294" s="1"/>
      </tp>
      <tp>
        <v>1.10199</v>
        <stp/>
        <stp>##V3_BDHV12</stp>
        <stp>912828EA4 Govt</stp>
        <stp>IDX_RATIO</stp>
        <stp>6/20/2008</stp>
        <stp>6/20/2008</stp>
        <stp>[Fixed Income  Prices 2004-2009.xlsx]TIPS!R769C72</stp>
        <tr r="BT769" s="1"/>
      </tp>
      <tp>
        <v>1.0730999999999999</v>
        <stp/>
        <stp>##V3_BDHV12</stp>
        <stp>912828FB1 Govt</stp>
        <stp>IDX_RATIO</stp>
        <stp>5/23/2008</stp>
        <stp>5/23/2008</stp>
        <stp>[Fixed Income  Prices 2004-2009.xlsx]TIPS!R548C32</stp>
        <tr r="AF548" s="1"/>
      </tp>
      <tp>
        <v>1.0381</v>
        <stp/>
        <stp>##V3_BDHV12</stp>
        <stp>912828DH0 Govt</stp>
        <stp>IDX_RATIO</stp>
        <stp>1/20/2006</stp>
        <stp>1/20/2006</stp>
        <stp>[Fixed Income  Prices 2004-2009.xlsx]TIPS!R268C68</stp>
        <tr r="BP268" s="1"/>
      </tp>
      <tp>
        <v>1.07839</v>
        <stp/>
        <stp>##V3_BDHV12</stp>
        <stp>912828FB1 Govt</stp>
        <stp>IDX_RATIO</stp>
        <stp>6/13/2008</stp>
        <stp>6/13/2008</stp>
        <stp>[Fixed Income  Prices 2004-2009.xlsx]TIPS!R563C32</stp>
        <tr r="AF563" s="1"/>
      </tp>
      <tp>
        <v>1.0067699999999999</v>
        <stp/>
        <stp>##V3_BDHV12</stp>
        <stp>912828FL9 Govt</stp>
        <stp>IDX_RATIO</stp>
        <stp>4/26/2007</stp>
        <stp>4/26/2007</stp>
        <stp>[Fixed Income  Prices 2004-2009.xlsx]TIPS!R210C80</stp>
        <tr r="CB210" s="1"/>
      </tp>
      <tp>
        <v>1.08304</v>
        <stp/>
        <stp>##V3_BDHV12</stp>
        <stp>912828GN4 Govt</stp>
        <stp>IDX_RATIO</stp>
        <stp>9/26/2008</stp>
        <stp>9/26/2008</stp>
        <stp>[Fixed Income  Prices 2004-2009.xlsx]TIPS!R378C40</stp>
        <tr r="AN378" s="1"/>
      </tp>
      <tp>
        <v>1.06711</v>
        <stp/>
        <stp>##V3_BDHV12</stp>
        <stp>912828FB1 Govt</stp>
        <stp>IDX_RATIO</stp>
        <stp>4/20/2009</stp>
        <stp>4/20/2009</stp>
        <stp>[Fixed Income  Prices 2004-2009.xlsx]TIPS!R784C32</stp>
        <tr r="AF784" s="1"/>
      </tp>
      <tp>
        <v>1.0761799999999999</v>
        <stp/>
        <stp>##V3_BDHV12</stp>
        <stp>912828FL9 Govt</stp>
        <stp>IDX_RATIO</stp>
        <stp>8/11/2008</stp>
        <stp>8/11/2008</stp>
        <stp>[Fixed Income  Prices 2004-2009.xlsx]TIPS!R547C80</stp>
        <tr r="CB547" s="1"/>
      </tp>
      <tp>
        <v>1.1134299999999999</v>
        <stp/>
        <stp>##V3_BDHV12</stp>
        <stp>912828EA4 Govt</stp>
        <stp>IDX_RATIO</stp>
        <stp>7/31/2008</stp>
        <stp>7/31/2008</stp>
        <stp>[Fixed Income  Prices 2004-2009.xlsx]TIPS!R798C72</stp>
        <tr r="BT798" s="1"/>
      </tp>
      <tp>
        <v>1.04261</v>
        <stp/>
        <stp>##V3_BDHV12</stp>
        <stp>912828EA4 Govt</stp>
        <stp>IDX_RATIO</stp>
        <stp>8/24/2006</stp>
        <stp>8/24/2006</stp>
        <stp>[Fixed Income  Prices 2004-2009.xlsx]TIPS!R293C72</stp>
        <tr r="BT293" s="1"/>
      </tp>
      <tp>
        <v>1.02647</v>
        <stp/>
        <stp>##V3_BDHV12</stp>
        <stp>912828FL9 Govt</stp>
        <stp>IDX_RATIO</stp>
        <stp>7/16/2007</stp>
        <stp>7/16/2007</stp>
        <stp>[Fixed Income  Prices 2004-2009.xlsx]TIPS!R267C80</stp>
        <tr r="CB267" s="1"/>
      </tp>
      <tp>
        <v>1.0728</v>
        <stp/>
        <stp>##V3_BDHV12</stp>
        <stp>912828FB1 Govt</stp>
        <stp>IDX_RATIO</stp>
        <stp>5/22/2008</stp>
        <stp>5/22/2008</stp>
        <stp>[Fixed Income  Prices 2004-2009.xlsx]TIPS!R547C32</stp>
        <tr r="AF547" s="1"/>
      </tp>
      <tp>
        <v>1.1357299999999999</v>
        <stp/>
        <stp>##V3_BDHV12</stp>
        <stp>9128277J5 Govt</stp>
        <stp>IDX_RATIO</stp>
        <stp>1/15/2007</stp>
        <stp>1/15/2007</stp>
        <stp>[Fixed Income  Prices 2004-2009.xlsx]TIPS!R649C36</stp>
        <tr r="AJ649" s="1"/>
      </tp>
      <tp>
        <v>1.0584100000000001</v>
        <stp/>
        <stp>##V3_BDHV12</stp>
        <stp>912828DH0 Govt</stp>
        <stp>IDX_RATIO</stp>
        <stp>3/16/2007</stp>
        <stp>3/16/2007</stp>
        <stp>[Fixed Income  Prices 2004-2009.xlsx]TIPS!R568C68</stp>
        <tr r="BP568" s="1"/>
      </tp>
      <tp>
        <v>1.04959</v>
        <stp/>
        <stp>##V3_BDHV12</stp>
        <stp>912828FB1 Govt</stp>
        <stp>IDX_RATIO</stp>
        <stp>9/14/2007</stp>
        <stp>9/14/2007</stp>
        <stp>[Fixed Income  Prices 2004-2009.xlsx]TIPS!R368C32</stp>
        <tr r="AF368" s="1"/>
      </tp>
      <tp>
        <v>1.0781700000000001</v>
        <stp/>
        <stp>##V3_BDHV12</stp>
        <stp>912828FB1 Govt</stp>
        <stp>IDX_RATIO</stp>
        <stp>6/12/2008</stp>
        <stp>6/12/2008</stp>
        <stp>[Fixed Income  Prices 2004-2009.xlsx]TIPS!R562C32</stp>
        <tr r="AF562" s="1"/>
      </tp>
      <tp>
        <v>1.1485400000000001</v>
        <stp/>
        <stp>##V3_BDHV12</stp>
        <stp>912828BD1 Govt</stp>
        <stp>IDX_RATIO</stp>
        <stp>3/28/2008</stp>
        <stp>3/28/2008</stp>
        <stp>[Fixed Income  Prices 2004-2009.xlsx]TIPS!R962C52</stp>
        <tr r="AZ962" s="1"/>
      </tp>
      <tp>
        <v>1.11541</v>
        <stp/>
        <stp>##V3_BDHV12</stp>
        <stp>9128277J5 Govt</stp>
        <stp>IDX_RATIO</stp>
        <stp>3/27/2006</stp>
        <stp>3/27/2006</stp>
        <stp>[Fixed Income  Prices 2004-2009.xlsx]TIPS!R439C36</stp>
        <tr r="AJ439" s="1"/>
      </tp>
      <tp>
        <v>1.0460199999999999</v>
        <stp/>
        <stp>##V3_BDHV12</stp>
        <stp>912828GD6 Govt</stp>
        <stp>IDX_RATIO</stp>
        <stp>3/28/2008</stp>
        <stp>3/28/2008</stp>
        <stp>[Fixed Income  Prices 2004-2009.xlsx]TIPS!R321C84</stp>
        <tr r="CF321" s="1"/>
      </tp>
      <tp>
        <v>1.01654</v>
        <stp/>
        <stp>##V3_BDHV12</stp>
        <stp>912828FL9 Govt</stp>
        <stp>IDX_RATIO</stp>
        <stp>5/31/2007</stp>
        <stp>5/31/2007</stp>
        <stp>[Fixed Income  Prices 2004-2009.xlsx]TIPS!R235C80</stp>
        <tr r="CB235" s="1"/>
      </tp>
      <tp>
        <v>1.0606</v>
        <stp/>
        <stp>##V3_BDHV12</stp>
        <stp>912828GN4 Govt</stp>
        <stp>IDX_RATIO</stp>
        <stp>8/24/2009</stp>
        <stp>8/24/2009</stp>
        <stp>[Fixed Income  Prices 2004-2009.xlsx]TIPS!R614C40</stp>
        <tr r="AN614" s="1"/>
      </tp>
      <tp>
        <v>1.0683499999999999</v>
        <stp/>
        <stp>##V3_BDHV12</stp>
        <stp>912828FB1 Govt</stp>
        <stp>IDX_RATIO</stp>
        <stp>4/27/2009</stp>
        <stp>4/27/2009</stp>
        <stp>[Fixed Income  Prices 2004-2009.xlsx]TIPS!R789C32</stp>
        <tr r="AF789" s="1"/>
      </tp>
      <tp>
        <v>1.03261</v>
        <stp/>
        <stp>##V3_BDHV12</stp>
        <stp>912828DH0 Govt</stp>
        <stp>IDX_RATIO</stp>
        <stp>2/16/2006</stp>
        <stp>2/16/2006</stp>
        <stp>[Fixed Income  Prices 2004-2009.xlsx]TIPS!R287C68</stp>
        <tr r="BP287" s="1"/>
      </tp>
      <tp>
        <v>1.02546</v>
        <stp/>
        <stp>##V3_BDHV12</stp>
        <stp>912828FL9 Govt</stp>
        <stp>IDX_RATIO</stp>
        <stp>7/11/2007</stp>
        <stp>7/11/2007</stp>
        <stp>[Fixed Income  Prices 2004-2009.xlsx]TIPS!R264C80</stp>
        <tr r="CB264" s="1"/>
      </tp>
      <tp>
        <v>1.04254</v>
        <stp/>
        <stp>##V3_BDHV12</stp>
        <stp>912828EA4 Govt</stp>
        <stp>IDX_RATIO</stp>
        <stp>8/23/2006</stp>
        <stp>8/23/2006</stp>
        <stp>[Fixed Income  Prices 2004-2009.xlsx]TIPS!R292C72</stp>
        <tr r="BT292" s="1"/>
      </tp>
      <tp>
        <v>1.0496000000000001</v>
        <stp/>
        <stp>##V3_BDHV12</stp>
        <stp>912828HN3 Govt</stp>
        <stp>IDX_RATIO</stp>
        <stp>9/29/2008</stp>
        <stp>9/29/2008</stp>
        <stp>[Fixed Income  Prices 2004-2009.xlsx]TIPS!R192C92</stp>
        <tr r="CN192" s="1"/>
      </tp>
      <tp>
        <v>1.1033200000000001</v>
        <stp/>
        <stp>##V3_BDHV12</stp>
        <stp>912828EA4 Govt</stp>
        <stp>IDX_RATIO</stp>
        <stp>6/26/2008</stp>
        <stp>6/26/2008</stp>
        <stp>[Fixed Income  Prices 2004-2009.xlsx]TIPS!R773C72</stp>
        <tr r="BT773" s="1"/>
      </tp>
      <tp>
        <v>1.0709599999999999</v>
        <stp/>
        <stp>##V3_BDHV12</stp>
        <stp>912828EA4 Govt</stp>
        <stp>IDX_RATIO</stp>
        <stp>9/24/2007</stp>
        <stp>9/24/2007</stp>
        <stp>[Fixed Income  Prices 2004-2009.xlsx]TIPS!R575C72</stp>
        <tr r="BT575" s="1"/>
      </tp>
      <tp>
        <v>1.1360699999999999</v>
        <stp/>
        <stp>##V3_BDHV12</stp>
        <stp>9128277J5 Govt</stp>
        <stp>IDX_RATIO</stp>
        <stp>2/22/2007</stp>
        <stp>2/22/2007</stp>
        <stp>[Fixed Income  Prices 2004-2009.xlsx]TIPS!R677C36</stp>
        <tr r="AJ677" s="1"/>
      </tp>
      <tp>
        <v>1.07274</v>
        <stp/>
        <stp>##V3_BDHV12</stp>
        <stp>9128277J5 Govt</stp>
        <stp>IDX_RATIO</stp>
        <stp>3/15/2005</stp>
        <stp>3/15/2005</stp>
        <stp>[Fixed Income  Prices 2004-2009.xlsx]TIPS!R172C36</stp>
        <tr r="AJ172" s="1"/>
      </tp>
      <tp>
        <v>1.03647</v>
        <stp/>
        <stp>##V3_BDHV12</stp>
        <stp>912828DH0 Govt</stp>
        <stp>IDX_RATIO</stp>
        <stp>1/26/2006</stp>
        <stp>1/26/2006</stp>
        <stp>[Fixed Income  Prices 2004-2009.xlsx]TIPS!R272C68</stp>
        <tr r="BP272" s="1"/>
      </tp>
      <tp>
        <v>1.09291</v>
        <stp/>
        <stp>##V3_BDHV12</stp>
        <stp>912828EA4 Govt</stp>
        <stp>IDX_RATIO</stp>
        <stp>5/16/2008</stp>
        <stp>5/16/2008</stp>
        <stp>[Fixed Income  Prices 2004-2009.xlsx]TIPS!R744C72</stp>
        <tr r="BT744" s="1"/>
      </tp>
      <tp>
        <v>1.1358900000000001</v>
        <stp/>
        <stp>##V3_BDHV12</stp>
        <stp>9128277J5 Govt</stp>
        <stp>IDX_RATIO</stp>
        <stp>1/12/2007</stp>
        <stp>1/12/2007</stp>
        <stp>[Fixed Income  Prices 2004-2009.xlsx]TIPS!R648C36</stp>
        <tr r="AJ648" s="1"/>
      </tp>
      <tp>
        <v>1.0496000000000001</v>
        <stp/>
        <stp>##V3_BDHV12</stp>
        <stp>912828FB1 Govt</stp>
        <stp>IDX_RATIO</stp>
        <stp>9/13/2007</stp>
        <stp>9/13/2007</stp>
        <stp>[Fixed Income  Prices 2004-2009.xlsx]TIPS!R367C32</stp>
        <tr r="AF367" s="1"/>
      </tp>
      <tp>
        <v>1.16849</v>
        <stp/>
        <stp>##V3_BDHV12</stp>
        <stp>912828AF7 Govt</stp>
        <stp>IDX_RATIO</stp>
        <stp>2/18/2008</stp>
        <stp>2/18/2008</stp>
        <stp>[Fixed Income  Prices 2004-2009.xlsx]TIPS!R934C44</stp>
        <tr r="AR934" s="1"/>
      </tp>
      <tp>
        <v>1.11351</v>
        <stp/>
        <stp>##V3_BDHV12</stp>
        <stp>9128277J5 Govt</stp>
        <stp>IDX_RATIO</stp>
        <stp>3/20/2006</stp>
        <stp>3/20/2006</stp>
        <stp>[Fixed Income  Prices 2004-2009.xlsx]TIPS!R434C36</stp>
        <tr r="AJ434" s="1"/>
      </tp>
      <tp>
        <v>1.0619799999999999</v>
        <stp/>
        <stp>##V3_BDHV12</stp>
        <stp>912828GD6 Govt</stp>
        <stp>IDX_RATIO</stp>
        <stp>1/19/2009</stp>
        <stp>1/19/2009</stp>
        <stp>[Fixed Income  Prices 2004-2009.xlsx]TIPS!R532C84</stp>
        <tr r="CF532" s="1"/>
      </tp>
      <tp>
        <v>1.0553300000000001</v>
        <stp/>
        <stp>##V3_BDHV12</stp>
        <stp>912828DH0 Govt</stp>
        <stp>IDX_RATIO</stp>
        <stp>1/31/2007</stp>
        <stp>1/31/2007</stp>
        <stp>[Fixed Income  Prices 2004-2009.xlsx]TIPS!R536C68</stp>
        <tr r="BP536" s="1"/>
      </tp>
      <tp>
        <v>1.1680600000000001</v>
        <stp/>
        <stp>##V3_BDHV12</stp>
        <stp>912828AF7 Govt</stp>
        <stp>IDX_RATIO</stp>
        <stp>1/28/2008</stp>
        <stp>1/28/2008</stp>
        <stp>[Fixed Income  Prices 2004-2009.xlsx]TIPS!R919C44</stp>
        <tr r="AR919" s="1"/>
      </tp>
      <tp>
        <v>1.0057</v>
        <stp/>
        <stp>##V3_BDHV12</stp>
        <stp>912828FL9 Govt</stp>
        <stp>IDX_RATIO</stp>
        <stp>4/20/2007</stp>
        <stp>4/20/2007</stp>
        <stp>[Fixed Income  Prices 2004-2009.xlsx]TIPS!R206C80</stp>
        <tr r="CB206" s="1"/>
      </tp>
      <tp>
        <v>1.0162500000000001</v>
        <stp/>
        <stp>##V3_BDHV12</stp>
        <stp>912828FL9 Govt</stp>
        <stp>IDX_RATIO</stp>
        <stp>5/30/2007</stp>
        <stp>5/30/2007</stp>
        <stp>[Fixed Income  Prices 2004-2009.xlsx]TIPS!R234C80</stp>
        <tr r="CB234" s="1"/>
      </tp>
      <tp>
        <v>1.0608900000000001</v>
        <stp/>
        <stp>##V3_BDHV12</stp>
        <stp>912828GN4 Govt</stp>
        <stp>IDX_RATIO</stp>
        <stp>8/25/2009</stp>
        <stp>8/25/2009</stp>
        <stp>[Fixed Income  Prices 2004-2009.xlsx]TIPS!R615C40</stp>
        <tr r="AN615" s="1"/>
      </tp>
      <tp>
        <v>1.0324599999999999</v>
        <stp/>
        <stp>##V3_BDHV12</stp>
        <stp>912828DH0 Govt</stp>
        <stp>IDX_RATIO</stp>
        <stp>2/17/2006</stp>
        <stp>2/17/2006</stp>
        <stp>[Fixed Income  Prices 2004-2009.xlsx]TIPS!R288C68</stp>
        <tr r="BP288" s="1"/>
      </tp>
      <tp>
        <v>1.04247</v>
        <stp/>
        <stp>##V3_BDHV12</stp>
        <stp>912828EA4 Govt</stp>
        <stp>IDX_RATIO</stp>
        <stp>8/22/2006</stp>
        <stp>8/22/2006</stp>
        <stp>[Fixed Income  Prices 2004-2009.xlsx]TIPS!R291C72</stp>
        <tr r="BT291" s="1"/>
      </tp>
      <tp>
        <v>1.0252600000000001</v>
        <stp/>
        <stp>##V3_BDHV12</stp>
        <stp>912828FL9 Govt</stp>
        <stp>IDX_RATIO</stp>
        <stp>7/10/2007</stp>
        <stp>7/10/2007</stp>
        <stp>[Fixed Income  Prices 2004-2009.xlsx]TIPS!R263C80</stp>
        <tr r="CB263" s="1"/>
      </tp>
      <tp>
        <v>1.10355</v>
        <stp/>
        <stp>##V3_BDHV12</stp>
        <stp>912828EA4 Govt</stp>
        <stp>IDX_RATIO</stp>
        <stp>6/27/2008</stp>
        <stp>6/27/2008</stp>
        <stp>[Fixed Income  Prices 2004-2009.xlsx]TIPS!R774C72</stp>
        <tr r="BT774" s="1"/>
      </tp>
      <tp>
        <v>1.0709500000000001</v>
        <stp/>
        <stp>##V3_BDHV12</stp>
        <stp>912828EA4 Govt</stp>
        <stp>IDX_RATIO</stp>
        <stp>9/25/2007</stp>
        <stp>9/25/2007</stp>
        <stp>[Fixed Income  Prices 2004-2009.xlsx]TIPS!R576C72</stp>
        <tr r="BT576" s="1"/>
      </tp>
      <tp>
        <v>1.1361300000000001</v>
        <stp/>
        <stp>##V3_BDHV12</stp>
        <stp>9128277J5 Govt</stp>
        <stp>IDX_RATIO</stp>
        <stp>2/23/2007</stp>
        <stp>2/23/2007</stp>
        <stp>[Fixed Income  Prices 2004-2009.xlsx]TIPS!R678C36</stp>
        <tr r="AJ678" s="1"/>
      </tp>
      <tp>
        <v>1.07267</v>
        <stp/>
        <stp>##V3_BDHV12</stp>
        <stp>9128277J5 Govt</stp>
        <stp>IDX_RATIO</stp>
        <stp>3/14/2005</stp>
        <stp>3/14/2005</stp>
        <stp>[Fixed Income  Prices 2004-2009.xlsx]TIPS!R171C36</stp>
        <tr r="AJ171" s="1"/>
      </tp>
      <tp>
        <v>1.0362</v>
        <stp/>
        <stp>##V3_BDHV12</stp>
        <stp>912828DH0 Govt</stp>
        <stp>IDX_RATIO</stp>
        <stp>1/27/2006</stp>
        <stp>1/27/2006</stp>
        <stp>[Fixed Income  Prices 2004-2009.xlsx]TIPS!R273C68</stp>
        <tr r="BP273" s="1"/>
      </tp>
      <tp>
        <v>1.0496000000000001</v>
        <stp/>
        <stp>##V3_BDHV12</stp>
        <stp>912828FB1 Govt</stp>
        <stp>IDX_RATIO</stp>
        <stp>9/12/2007</stp>
        <stp>9/12/2007</stp>
        <stp>[Fixed Income  Prices 2004-2009.xlsx]TIPS!R366C32</stp>
        <tr r="AF366" s="1"/>
      </tp>
      <tp>
        <v>1.1684600000000001</v>
        <stp/>
        <stp>##V3_BDHV12</stp>
        <stp>912828AF7 Govt</stp>
        <stp>IDX_RATIO</stp>
        <stp>2/19/2008</stp>
        <stp>2/19/2008</stp>
        <stp>[Fixed Income  Prices 2004-2009.xlsx]TIPS!R935C44</stp>
        <tr r="AR935" s="1"/>
      </tp>
      <tp>
        <v>1.16828</v>
        <stp/>
        <stp>##V3_BDHV12</stp>
        <stp>912828AF7 Govt</stp>
        <stp>IDX_RATIO</stp>
        <stp>1/29/2008</stp>
        <stp>1/29/2008</stp>
        <stp>[Fixed Income  Prices 2004-2009.xlsx]TIPS!R920C44</stp>
        <tr r="AR920" s="1"/>
      </tp>
      <tp>
        <v>1.11378</v>
        <stp/>
        <stp>##V3_BDHV12</stp>
        <stp>9128277J5 Govt</stp>
        <stp>IDX_RATIO</stp>
        <stp>3/21/2006</stp>
        <stp>3/21/2006</stp>
        <stp>[Fixed Income  Prices 2004-2009.xlsx]TIPS!R435C36</stp>
        <tr r="AJ435" s="1"/>
      </tp>
      <tp>
        <v>1.05538</v>
        <stp/>
        <stp>##V3_BDHV12</stp>
        <stp>912828DH0 Govt</stp>
        <stp>IDX_RATIO</stp>
        <stp>1/30/2007</stp>
        <stp>1/30/2007</stp>
        <stp>[Fixed Income  Prices 2004-2009.xlsx]TIPS!R535C68</stp>
        <tr r="BP535" s="1"/>
      </tp>
      <tp>
        <v>1.00623</v>
        <stp/>
        <stp>##V3_BDHV12</stp>
        <stp>912828FL9 Govt</stp>
        <stp>IDX_RATIO</stp>
        <stp>4/23/2007</stp>
        <stp>4/23/2007</stp>
        <stp>[Fixed Income  Prices 2004-2009.xlsx]TIPS!R207C80</stp>
        <tr r="CB207" s="1"/>
      </tp>
      <tp>
        <v>1.0611900000000001</v>
        <stp/>
        <stp>##V3_BDHV12</stp>
        <stp>912828GN4 Govt</stp>
        <stp>IDX_RATIO</stp>
        <stp>8/26/2009</stp>
        <stp>8/26/2009</stp>
        <stp>[Fixed Income  Prices 2004-2009.xlsx]TIPS!R616C40</stp>
        <tr r="AN616" s="1"/>
      </tp>
      <tp>
        <v>1.0772299999999999</v>
        <stp/>
        <stp>##V3_BDHV12</stp>
        <stp>912828FL9 Govt</stp>
        <stp>IDX_RATIO</stp>
        <stp>8/14/2008</stp>
        <stp>8/14/2008</stp>
        <stp>[Fixed Income  Prices 2004-2009.xlsx]TIPS!R550C80</stp>
        <tr r="CB550" s="1"/>
      </tp>
      <tp>
        <v>1.0824799999999999</v>
        <stp/>
        <stp>##V3_BDHV12</stp>
        <stp>912828GN4 Govt</stp>
        <stp>IDX_RATIO</stp>
        <stp>9/23/2008</stp>
        <stp>9/23/2008</stp>
        <stp>[Fixed Income  Prices 2004-2009.xlsx]TIPS!R375C40</stp>
        <tr r="AN375" s="1"/>
      </tp>
      <tp>
        <v>1.03291</v>
        <stp/>
        <stp>##V3_BDHV12</stp>
        <stp>912828DH0 Govt</stp>
        <stp>IDX_RATIO</stp>
        <stp>2/14/2006</stp>
        <stp>2/14/2006</stp>
        <stp>[Fixed Income  Prices 2004-2009.xlsx]TIPS!R285C68</stp>
        <tr r="BP285" s="1"/>
      </tp>
      <tp>
        <v>1.02586</v>
        <stp/>
        <stp>##V3_BDHV12</stp>
        <stp>912828FL9 Govt</stp>
        <stp>IDX_RATIO</stp>
        <stp>7/13/2007</stp>
        <stp>7/13/2007</stp>
        <stp>[Fixed Income  Prices 2004-2009.xlsx]TIPS!R266C80</stp>
        <tr r="CB266" s="1"/>
      </tp>
      <tp>
        <v>1.0424100000000001</v>
        <stp/>
        <stp>##V3_BDHV12</stp>
        <stp>912828EA4 Govt</stp>
        <stp>IDX_RATIO</stp>
        <stp>8/21/2006</stp>
        <stp>8/21/2006</stp>
        <stp>[Fixed Income  Prices 2004-2009.xlsx]TIPS!R290C72</stp>
        <tr r="BT290" s="1"/>
      </tp>
      <tp>
        <v>1.07429</v>
        <stp/>
        <stp>##V3_BDHV12</stp>
        <stp>912828FB1 Govt</stp>
        <stp>IDX_RATIO</stp>
        <stp>5/27/2008</stp>
        <stp>5/27/2008</stp>
        <stp>[Fixed Income  Prices 2004-2009.xlsx]TIPS!R550C32</stp>
        <tr r="AF550" s="1"/>
      </tp>
      <tp>
        <v>1.1028800000000001</v>
        <stp/>
        <stp>##V3_BDHV12</stp>
        <stp>912828EA4 Govt</stp>
        <stp>IDX_RATIO</stp>
        <stp>6/24/2008</stp>
        <stp>6/24/2008</stp>
        <stp>[Fixed Income  Prices 2004-2009.xlsx]TIPS!R771C72</stp>
        <tr r="BT771" s="1"/>
      </tp>
      <tp>
        <v>1.07094</v>
        <stp/>
        <stp>##V3_BDHV12</stp>
        <stp>912828EA4 Govt</stp>
        <stp>IDX_RATIO</stp>
        <stp>9/26/2007</stp>
        <stp>9/26/2007</stp>
        <stp>[Fixed Income  Prices 2004-2009.xlsx]TIPS!R577C72</stp>
        <tr r="BT577" s="1"/>
      </tp>
      <tp>
        <v>1.13595</v>
        <stp/>
        <stp>##V3_BDHV12</stp>
        <stp>9128277J5 Govt</stp>
        <stp>IDX_RATIO</stp>
        <stp>2/20/2007</stp>
        <stp>2/20/2007</stp>
        <stp>[Fixed Income  Prices 2004-2009.xlsx]TIPS!R675C36</stp>
        <tr r="AJ675" s="1"/>
      </tp>
      <tp>
        <v>1.0728899999999999</v>
        <stp/>
        <stp>##V3_BDHV12</stp>
        <stp>9128277J5 Govt</stp>
        <stp>IDX_RATIO</stp>
        <stp>3/17/2005</stp>
        <stp>3/17/2005</stp>
        <stp>[Fixed Income  Prices 2004-2009.xlsx]TIPS!R174C36</stp>
        <tr r="AJ174" s="1"/>
      </tp>
      <tp>
        <v>1.0923</v>
        <stp/>
        <stp>##V3_BDHV12</stp>
        <stp>912828EA4 Govt</stp>
        <stp>IDX_RATIO</stp>
        <stp>5/14/2008</stp>
        <stp>5/14/2008</stp>
        <stp>[Fixed Income  Prices 2004-2009.xlsx]TIPS!R742C72</stp>
        <tr r="BT742" s="1"/>
      </tp>
      <tp>
        <v>1.03701</v>
        <stp/>
        <stp>##V3_BDHV12</stp>
        <stp>912828DH0 Govt</stp>
        <stp>IDX_RATIO</stp>
        <stp>1/24/2006</stp>
        <stp>1/24/2006</stp>
        <stp>[Fixed Income  Prices 2004-2009.xlsx]TIPS!R270C68</stp>
        <tr r="BP270" s="1"/>
      </tp>
      <tp>
        <v>1.1360000000000001</v>
        <stp/>
        <stp>##V3_BDHV12</stp>
        <stp>9128277J5 Govt</stp>
        <stp>IDX_RATIO</stp>
        <stp>1/10/2007</stp>
        <stp>1/10/2007</stp>
        <stp>[Fixed Income  Prices 2004-2009.xlsx]TIPS!R646C36</stp>
        <tr r="AJ646" s="1"/>
      </tp>
      <tp>
        <v>1.0581</v>
        <stp/>
        <stp>##V3_BDHV12</stp>
        <stp>912828DH0 Govt</stp>
        <stp>IDX_RATIO</stp>
        <stp>3/13/2007</stp>
        <stp>3/13/2007</stp>
        <stp>[Fixed Income  Prices 2004-2009.xlsx]TIPS!R565C68</stp>
        <tr r="BP565" s="1"/>
      </tp>
      <tp>
        <v>1.0496099999999999</v>
        <stp/>
        <stp>##V3_BDHV12</stp>
        <stp>912828FB1 Govt</stp>
        <stp>IDX_RATIO</stp>
        <stp>9/11/2007</stp>
        <stp>9/11/2007</stp>
        <stp>[Fixed Income  Prices 2004-2009.xlsx]TIPS!R365C32</stp>
        <tr r="AF365" s="1"/>
      </tp>
      <tp>
        <v>1.0792600000000001</v>
        <stp/>
        <stp>##V3_BDHV12</stp>
        <stp>912828FB1 Govt</stp>
        <stp>IDX_RATIO</stp>
        <stp>6/17/2008</stp>
        <stp>6/17/2008</stp>
        <stp>[Fixed Income  Prices 2004-2009.xlsx]TIPS!R565C32</stp>
        <tr r="AF565" s="1"/>
      </tp>
      <tp>
        <v>1.11405</v>
        <stp/>
        <stp>##V3_BDHV12</stp>
        <stp>9128277J5 Govt</stp>
        <stp>IDX_RATIO</stp>
        <stp>3/22/2006</stp>
        <stp>3/22/2006</stp>
        <stp>[Fixed Income  Prices 2004-2009.xlsx]TIPS!R436C36</stp>
        <tr r="AJ436" s="1"/>
      </tp>
      <tp>
        <v>1.06708</v>
        <stp/>
        <stp>##V3_BDHV12</stp>
        <stp>912828FL9 Govt</stp>
        <stp>IDX_RATIO</stp>
        <stp>9/18/2009</stp>
        <stp>9/18/2009</stp>
        <stp>[Fixed Income  Prices 2004-2009.xlsx]TIPS!R836C80</stp>
        <tr r="CB836" s="1"/>
      </tp>
      <tp>
        <v>1.06148</v>
        <stp/>
        <stp>##V3_BDHV12</stp>
        <stp>912828GN4 Govt</stp>
        <stp>IDX_RATIO</stp>
        <stp>8/27/2009</stp>
        <stp>8/27/2009</stp>
        <stp>[Fixed Income  Prices 2004-2009.xlsx]TIPS!R617C40</stp>
        <tr r="AN617" s="1"/>
      </tp>
      <tp>
        <v>1.0775699999999999</v>
        <stp/>
        <stp>##V3_BDHV12</stp>
        <stp>912828FL9 Govt</stp>
        <stp>IDX_RATIO</stp>
        <stp>8/15/2008</stp>
        <stp>8/15/2008</stp>
        <stp>[Fixed Income  Prices 2004-2009.xlsx]TIPS!R551C80</stp>
        <tr r="CB551" s="1"/>
      </tp>
      <tp>
        <v>1.08229</v>
        <stp/>
        <stp>##V3_BDHV12</stp>
        <stp>912828GN4 Govt</stp>
        <stp>IDX_RATIO</stp>
        <stp>9/22/2008</stp>
        <stp>9/22/2008</stp>
        <stp>[Fixed Income  Prices 2004-2009.xlsx]TIPS!R374C40</stp>
        <tr r="AN374" s="1"/>
      </tp>
      <tp>
        <v>1.06782</v>
        <stp/>
        <stp>##V3_BDHV12</stp>
        <stp>912828FB1 Govt</stp>
        <stp>IDX_RATIO</stp>
        <stp>4/24/2009</stp>
        <stp>4/24/2009</stp>
        <stp>[Fixed Income  Prices 2004-2009.xlsx]TIPS!R788C32</stp>
        <tr r="AF788" s="1"/>
      </tp>
      <tp>
        <v>1.0327599999999999</v>
        <stp/>
        <stp>##V3_BDHV12</stp>
        <stp>912828DH0 Govt</stp>
        <stp>IDX_RATIO</stp>
        <stp>2/15/2006</stp>
        <stp>2/15/2006</stp>
        <stp>[Fixed Income  Prices 2004-2009.xlsx]TIPS!R286C68</stp>
        <tr r="BP286" s="1"/>
      </tp>
      <tp>
        <v>1.02566</v>
        <stp/>
        <stp>##V3_BDHV12</stp>
        <stp>912828FL9 Govt</stp>
        <stp>IDX_RATIO</stp>
        <stp>7/12/2007</stp>
        <stp>7/12/2007</stp>
        <stp>[Fixed Income  Prices 2004-2009.xlsx]TIPS!R265C80</stp>
        <tr r="CB265" s="1"/>
      </tp>
      <tp>
        <v>1.0709299999999999</v>
        <stp/>
        <stp>##V3_BDHV12</stp>
        <stp>912828EA4 Govt</stp>
        <stp>IDX_RATIO</stp>
        <stp>9/27/2007</stp>
        <stp>9/27/2007</stp>
        <stp>[Fixed Income  Prices 2004-2009.xlsx]TIPS!R578C72</stp>
        <tr r="BT578" s="1"/>
      </tp>
      <tp>
        <v>1.07399</v>
        <stp/>
        <stp>##V3_BDHV12</stp>
        <stp>912828FB1 Govt</stp>
        <stp>IDX_RATIO</stp>
        <stp>5/26/2008</stp>
        <stp>5/26/2008</stp>
        <stp>[Fixed Income  Prices 2004-2009.xlsx]TIPS!R549C32</stp>
        <tr r="AF549" s="1"/>
      </tp>
      <tp>
        <v>1.1031</v>
        <stp/>
        <stp>##V3_BDHV12</stp>
        <stp>912828EA4 Govt</stp>
        <stp>IDX_RATIO</stp>
        <stp>6/25/2008</stp>
        <stp>6/25/2008</stp>
        <stp>[Fixed Income  Prices 2004-2009.xlsx]TIPS!R772C72</stp>
        <tr r="BT772" s="1"/>
      </tp>
      <tp>
        <v>1.07281</v>
        <stp/>
        <stp>##V3_BDHV12</stp>
        <stp>9128277J5 Govt</stp>
        <stp>IDX_RATIO</stp>
        <stp>3/16/2005</stp>
        <stp>3/16/2005</stp>
        <stp>[Fixed Income  Prices 2004-2009.xlsx]TIPS!R173C36</stp>
        <tr r="AJ173" s="1"/>
      </tp>
      <tp>
        <v>1.13601</v>
        <stp/>
        <stp>##V3_BDHV12</stp>
        <stp>9128277J5 Govt</stp>
        <stp>IDX_RATIO</stp>
        <stp>2/21/2007</stp>
        <stp>2/21/2007</stp>
        <stp>[Fixed Income  Prices 2004-2009.xlsx]TIPS!R676C36</stp>
        <tr r="AJ676" s="1"/>
      </tp>
      <tp>
        <v>1.0926</v>
        <stp/>
        <stp>##V3_BDHV12</stp>
        <stp>912828EA4 Govt</stp>
        <stp>IDX_RATIO</stp>
        <stp>5/15/2008</stp>
        <stp>5/15/2008</stp>
        <stp>[Fixed Income  Prices 2004-2009.xlsx]TIPS!R743C72</stp>
        <tr r="BT743" s="1"/>
      </tp>
      <tp>
        <v>1.03674</v>
        <stp/>
        <stp>##V3_BDHV12</stp>
        <stp>912828DH0 Govt</stp>
        <stp>IDX_RATIO</stp>
        <stp>1/25/2006</stp>
        <stp>1/25/2006</stp>
        <stp>[Fixed Income  Prices 2004-2009.xlsx]TIPS!R271C68</stp>
        <tr r="BP271" s="1"/>
      </tp>
      <tp>
        <v>1.1359399999999999</v>
        <stp/>
        <stp>##V3_BDHV12</stp>
        <stp>9128277J5 Govt</stp>
        <stp>IDX_RATIO</stp>
        <stp>1/11/2007</stp>
        <stp>1/11/2007</stp>
        <stp>[Fixed Income  Prices 2004-2009.xlsx]TIPS!R647C36</stp>
        <tr r="AJ647" s="1"/>
      </tp>
      <tp>
        <v>1.05799</v>
        <stp/>
        <stp>##V3_BDHV12</stp>
        <stp>912828DH0 Govt</stp>
        <stp>IDX_RATIO</stp>
        <stp>3/12/2007</stp>
        <stp>3/12/2007</stp>
        <stp>[Fixed Income  Prices 2004-2009.xlsx]TIPS!R564C68</stp>
        <tr r="BP564" s="1"/>
      </tp>
      <tp>
        <v>1.04962</v>
        <stp/>
        <stp>##V3_BDHV12</stp>
        <stp>912828FB1 Govt</stp>
        <stp>IDX_RATIO</stp>
        <stp>9/10/2007</stp>
        <stp>9/10/2007</stp>
        <stp>[Fixed Income  Prices 2004-2009.xlsx]TIPS!R364C32</stp>
        <tr r="AF364" s="1"/>
      </tp>
      <tp>
        <v>1.07904</v>
        <stp/>
        <stp>##V3_BDHV12</stp>
        <stp>912828FB1 Govt</stp>
        <stp>IDX_RATIO</stp>
        <stp>6/16/2008</stp>
        <stp>6/16/2008</stp>
        <stp>[Fixed Income  Prices 2004-2009.xlsx]TIPS!R564C32</stp>
        <tr r="AF564" s="1"/>
      </tp>
      <tp>
        <v>1.11432</v>
        <stp/>
        <stp>##V3_BDHV12</stp>
        <stp>9128277J5 Govt</stp>
        <stp>IDX_RATIO</stp>
        <stp>3/23/2006</stp>
        <stp>3/23/2006</stp>
        <stp>[Fixed Income  Prices 2004-2009.xlsx]TIPS!R437C36</stp>
        <tr r="AJ437" s="1"/>
      </tp>
      <tp>
        <v>1.1397299999999999</v>
        <stp/>
        <stp>##V3_BDHV12</stp>
        <stp>9128277J5 Govt</stp>
        <stp>IDX_RATIO</stp>
        <stp>3/30/2007</stp>
        <stp>3/30/2007</stp>
        <stp>[Fixed Income  Prices 2004-2009.xlsx]TIPS!R703C36</stp>
        <tr r="AJ703" s="1"/>
      </tp>
      <tp t="e">
        <v>#N/A</v>
        <stp/>
        <stp>##V3_BDHV12</stp>
        <stp>USSWIT25 Curncy</stp>
        <stp>PX_LAST</stp>
        <stp>7/23/2004</stp>
        <stp>11/1/2009</stp>
        <stp>[Fixed Income  Prices 2004-2009.xlsx]Swaps!R4C31</stp>
        <stp>cols=2;rows=1311</stp>
        <tr r="AE4" s="6"/>
      </tp>
      <tp>
        <v>1.13005</v>
        <stp/>
        <stp>##V3_BDHV12</stp>
        <stp>9128275W8 Govt</stp>
        <stp>IDX_RATIO</stp>
        <stp>12/8/2004</stp>
        <stp>12/8/2004</stp>
        <stp>[Fixed Income  Prices 2004-2009.xlsx]TIPS!R103C20</stp>
        <tr r="T103" s="1"/>
      </tp>
      <tp>
        <v>1.0505899999999999</v>
        <stp/>
        <stp>##V3_BDHV12</stp>
        <stp>912828ET3 Govt</stp>
        <stp>IDX_RATIO</stp>
        <stp>12/3/2007</stp>
        <stp>12/3/2007</stp>
        <stp>[Fixed Income  Prices 2004-2009.xlsx]TIPS!R497C76</stp>
        <tr r="BX497" s="1"/>
      </tp>
      <tp>
        <v>1.04948</v>
        <stp/>
        <stp>##V3_BDHV12</stp>
        <stp>912828ET3 Govt</stp>
        <stp>IDX_RATIO</stp>
        <stp>10/1/2007</stp>
        <stp>10/1/2007</stp>
        <stp>[Fixed Income  Prices 2004-2009.xlsx]TIPS!R452C76</stp>
        <tr r="BX452" s="1"/>
      </tp>
      <tp>
        <v>1.1302399999999999</v>
        <stp/>
        <stp>##V3_BDHV12</stp>
        <stp>9128275W8 Govt</stp>
        <stp>IDX_RATIO</stp>
        <stp>12/9/2004</stp>
        <stp>12/9/2004</stp>
        <stp>[Fixed Income  Prices 2004-2009.xlsx]TIPS!R104C20</stp>
        <tr r="T104" s="1"/>
      </tp>
      <tp>
        <v>1.04756</v>
        <stp/>
        <stp>##V3_BDHV12</stp>
        <stp>912828ET3 Govt</stp>
        <stp>IDX_RATIO</stp>
        <stp>11/1/2007</stp>
        <stp>11/1/2007</stp>
        <stp>[Fixed Income  Prices 2004-2009.xlsx]TIPS!R475C76</stp>
        <tr r="BX475" s="1"/>
      </tp>
      <tp>
        <v>1.04766</v>
        <stp/>
        <stp>##V3_BDHV12</stp>
        <stp>912828ET3 Govt</stp>
        <stp>IDX_RATIO</stp>
        <stp>11/2/2007</stp>
        <stp>11/2/2007</stp>
        <stp>[Fixed Income  Prices 2004-2009.xlsx]TIPS!R476C76</stp>
        <tr r="BX476" s="1"/>
      </tp>
      <tp>
        <v>1.0493600000000001</v>
        <stp/>
        <stp>##V3_BDHV12</stp>
        <stp>912828ET3 Govt</stp>
        <stp>IDX_RATIO</stp>
        <stp>10/3/2007</stp>
        <stp>10/3/2007</stp>
        <stp>[Fixed Income  Prices 2004-2009.xlsx]TIPS!R454C76</stp>
        <tr r="BX454" s="1"/>
      </tp>
      <tp>
        <v>1.04942</v>
        <stp/>
        <stp>##V3_BDHV12</stp>
        <stp>912828ET3 Govt</stp>
        <stp>IDX_RATIO</stp>
        <stp>10/2/2007</stp>
        <stp>10/2/2007</stp>
        <stp>[Fixed Income  Prices 2004-2009.xlsx]TIPS!R453C76</stp>
        <tr r="BX453" s="1"/>
      </tp>
      <tp>
        <v>1.04924</v>
        <stp/>
        <stp>##V3_BDHV12</stp>
        <stp>912828ET3 Govt</stp>
        <stp>IDX_RATIO</stp>
        <stp>10/5/2007</stp>
        <stp>10/5/2007</stp>
        <stp>[Fixed Income  Prices 2004-2009.xlsx]TIPS!R456C76</stp>
        <tr r="BX456" s="1"/>
      </tp>
      <tp>
        <v>1.05081</v>
        <stp/>
        <stp>##V3_BDHV12</stp>
        <stp>912828ET3 Govt</stp>
        <stp>IDX_RATIO</stp>
        <stp>12/6/2007</stp>
        <stp>12/6/2007</stp>
        <stp>[Fixed Income  Prices 2004-2009.xlsx]TIPS!R500C76</stp>
        <tr r="BX500" s="1"/>
      </tp>
      <tp>
        <v>1.0479400000000001</v>
        <stp/>
        <stp>##V3_BDHV12</stp>
        <stp>912828ET3 Govt</stp>
        <stp>IDX_RATIO</stp>
        <stp>11/5/2007</stp>
        <stp>11/5/2007</stp>
        <stp>[Fixed Income  Prices 2004-2009.xlsx]TIPS!R477C76</stp>
        <tr r="BX477" s="1"/>
      </tp>
      <tp>
        <v>1.0492999999999999</v>
        <stp/>
        <stp>##V3_BDHV12</stp>
        <stp>912828ET3 Govt</stp>
        <stp>IDX_RATIO</stp>
        <stp>10/4/2007</stp>
        <stp>10/4/2007</stp>
        <stp>[Fixed Income  Prices 2004-2009.xlsx]TIPS!R455C76</stp>
        <tr r="BX455" s="1"/>
      </tp>
      <tp>
        <v>1.05088</v>
        <stp/>
        <stp>##V3_BDHV12</stp>
        <stp>912828ET3 Govt</stp>
        <stp>IDX_RATIO</stp>
        <stp>12/7/2007</stp>
        <stp>12/7/2007</stp>
        <stp>[Fixed Income  Prices 2004-2009.xlsx]TIPS!R501C76</stp>
        <tr r="BX501" s="1"/>
      </tp>
      <tp>
        <v>1.2887299999999999</v>
        <stp/>
        <stp>##V3_BDHV12</stp>
        <stp>9128273T7 Govt</stp>
        <stp>IDX_RATIO</stp>
        <stp>10/9/2007</stp>
        <stp>10/9/2007</stp>
        <stp>[Fixed Income  Prices 2004-2009.xlsx]TIPS!R840C12</stp>
        <tr r="L840" s="1"/>
      </tp>
      <tp>
        <v>1.2878000000000001</v>
        <stp/>
        <stp>##V3_BDHV12</stp>
        <stp>9128273T7 Govt</stp>
        <stp>IDX_RATIO</stp>
        <stp>11/8/2007</stp>
        <stp>11/8/2007</stp>
        <stp>[Fixed Income  Prices 2004-2009.xlsx]TIPS!R862C12</stp>
        <tr r="L862" s="1"/>
      </tp>
      <tp>
        <v>1.05074</v>
        <stp/>
        <stp>##V3_BDHV12</stp>
        <stp>912828ET3 Govt</stp>
        <stp>IDX_RATIO</stp>
        <stp>12/5/2007</stp>
        <stp>12/5/2007</stp>
        <stp>[Fixed Income  Prices 2004-2009.xlsx]TIPS!R499C76</stp>
        <tr r="BX499" s="1"/>
      </tp>
      <tp>
        <v>1.0480400000000001</v>
        <stp/>
        <stp>##V3_BDHV12</stp>
        <stp>912828ET3 Govt</stp>
        <stp>IDX_RATIO</stp>
        <stp>11/6/2007</stp>
        <stp>11/6/2007</stp>
        <stp>[Fixed Income  Prices 2004-2009.xlsx]TIPS!R478C76</stp>
        <tr r="BX478" s="1"/>
      </tp>
      <tp>
        <v>1.0289600000000001</v>
        <stp/>
        <stp>##V3_BDHV12</stp>
        <stp>912828BW9 Govt</stp>
        <stp>IDX_RATIO</stp>
        <stp>12/8/2004</stp>
        <stp>12/8/2004</stp>
        <stp>[Fixed Income  Prices 2004-2009.xlsx]TIPS!R103C56</stp>
        <tr r="BD103" s="1"/>
      </tp>
      <tp>
        <v>1.28792</v>
        <stp/>
        <stp>##V3_BDHV12</stp>
        <stp>9128273T7 Govt</stp>
        <stp>IDX_RATIO</stp>
        <stp>11/9/2007</stp>
        <stp>11/9/2007</stp>
        <stp>[Fixed Income  Prices 2004-2009.xlsx]TIPS!R863C12</stp>
        <tr r="L863" s="1"/>
      </tp>
      <tp>
        <v>1.0506599999999999</v>
        <stp/>
        <stp>##V3_BDHV12</stp>
        <stp>912828ET3 Govt</stp>
        <stp>IDX_RATIO</stp>
        <stp>12/4/2007</stp>
        <stp>12/4/2007</stp>
        <stp>[Fixed Income  Prices 2004-2009.xlsx]TIPS!R498C76</stp>
        <tr r="BX498" s="1"/>
      </tp>
      <tp>
        <v>1.28881</v>
        <stp/>
        <stp>##V3_BDHV12</stp>
        <stp>9128273T7 Govt</stp>
        <stp>IDX_RATIO</stp>
        <stp>10/8/2007</stp>
        <stp>10/8/2007</stp>
        <stp>[Fixed Income  Prices 2004-2009.xlsx]TIPS!R839C12</stp>
        <tr r="L839" s="1"/>
      </tp>
      <tp>
        <v>1.0481400000000001</v>
        <stp/>
        <stp>##V3_BDHV12</stp>
        <stp>912828ET3 Govt</stp>
        <stp>IDX_RATIO</stp>
        <stp>11/7/2007</stp>
        <stp>11/7/2007</stp>
        <stp>[Fixed Income  Prices 2004-2009.xlsx]TIPS!R479C76</stp>
        <tr r="BX479" s="1"/>
      </tp>
      <tp>
        <v>1.0291399999999999</v>
        <stp/>
        <stp>##V3_BDHV12</stp>
        <stp>912828BW9 Govt</stp>
        <stp>IDX_RATIO</stp>
        <stp>12/9/2004</stp>
        <stp>12/9/2004</stp>
        <stp>[Fixed Income  Prices 2004-2009.xlsx]TIPS!R104C56</stp>
        <tr r="BD104" s="1"/>
      </tp>
      <tp>
        <v>1.2875700000000001</v>
        <stp/>
        <stp>##V3_BDHV12</stp>
        <stp>9128273T7 Govt</stp>
        <stp>IDX_RATIO</stp>
        <stp>11/6/2007</stp>
        <stp>11/6/2007</stp>
        <stp>[Fixed Income  Prices 2004-2009.xlsx]TIPS!R860C12</stp>
        <tr r="L860" s="1"/>
      </tp>
      <tp>
        <v>1.04823</v>
        <stp/>
        <stp>##V3_BDHV12</stp>
        <stp>912828ET3 Govt</stp>
        <stp>IDX_RATIO</stp>
        <stp>11/8/2007</stp>
        <stp>11/8/2007</stp>
        <stp>[Fixed Income  Prices 2004-2009.xlsx]TIPS!R480C76</stp>
        <tr r="BX480" s="1"/>
      </tp>
      <tp>
        <v>1.0489900000000001</v>
        <stp/>
        <stp>##V3_BDHV12</stp>
        <stp>912828ET3 Govt</stp>
        <stp>IDX_RATIO</stp>
        <stp>10/9/2007</stp>
        <stp>10/9/2007</stp>
        <stp>[Fixed Income  Prices 2004-2009.xlsx]TIPS!R458C76</stp>
        <tr r="BX458" s="1"/>
      </tp>
      <tp>
        <v>1.02861</v>
        <stp/>
        <stp>##V3_BDHV12</stp>
        <stp>912828BW9 Govt</stp>
        <stp>IDX_RATIO</stp>
        <stp>12/6/2004</stp>
        <stp>12/6/2004</stp>
        <stp>[Fixed Income  Prices 2004-2009.xlsx]TIPS!R101C56</stp>
        <tr r="BD101" s="1"/>
      </tp>
      <tp>
        <v>1.29088</v>
        <stp/>
        <stp>##V3_BDHV12</stp>
        <stp>9128273T7 Govt</stp>
        <stp>IDX_RATIO</stp>
        <stp>12/5/2007</stp>
        <stp>12/5/2007</stp>
        <stp>[Fixed Income  Prices 2004-2009.xlsx]TIPS!R881C12</stp>
        <tr r="L881" s="1"/>
      </tp>
      <tp>
        <v>1.2876799999999999</v>
        <stp/>
        <stp>##V3_BDHV12</stp>
        <stp>9128273T7 Govt</stp>
        <stp>IDX_RATIO</stp>
        <stp>11/7/2007</stp>
        <stp>11/7/2007</stp>
        <stp>[Fixed Income  Prices 2004-2009.xlsx]TIPS!R861C12</stp>
        <tr r="L861" s="1"/>
      </tp>
      <tp>
        <v>1.04833</v>
        <stp/>
        <stp>##V3_BDHV12</stp>
        <stp>912828ET3 Govt</stp>
        <stp>IDX_RATIO</stp>
        <stp>11/9/2007</stp>
        <stp>11/9/2007</stp>
        <stp>[Fixed Income  Prices 2004-2009.xlsx]TIPS!R481C76</stp>
        <tr r="BX481" s="1"/>
      </tp>
      <tp>
        <v>1.04905</v>
        <stp/>
        <stp>##V3_BDHV12</stp>
        <stp>912828ET3 Govt</stp>
        <stp>IDX_RATIO</stp>
        <stp>10/8/2007</stp>
        <stp>10/8/2007</stp>
        <stp>[Fixed Income  Prices 2004-2009.xlsx]TIPS!R457C76</stp>
        <tr r="BX457" s="1"/>
      </tp>
      <tp>
        <v>1.0287900000000001</v>
        <stp/>
        <stp>##V3_BDHV12</stp>
        <stp>912828BW9 Govt</stp>
        <stp>IDX_RATIO</stp>
        <stp>12/7/2004</stp>
        <stp>12/7/2004</stp>
        <stp>[Fixed Income  Prices 2004-2009.xlsx]TIPS!R102C56</stp>
        <tr r="BD102" s="1"/>
      </tp>
      <tp>
        <v>1.2907899999999999</v>
        <stp/>
        <stp>##V3_BDHV12</stp>
        <stp>9128273T7 Govt</stp>
        <stp>IDX_RATIO</stp>
        <stp>12/4/2007</stp>
        <stp>12/4/2007</stp>
        <stp>[Fixed Income  Prices 2004-2009.xlsx]TIPS!R880C12</stp>
        <tr r="L880" s="1"/>
      </tp>
      <tp>
        <v>1.2890299999999999</v>
        <stp/>
        <stp>##V3_BDHV12</stp>
        <stp>9128273T7 Govt</stp>
        <stp>IDX_RATIO</stp>
        <stp>10/5/2007</stp>
        <stp>10/5/2007</stp>
        <stp>[Fixed Income  Prices 2004-2009.xlsx]TIPS!R838C12</stp>
        <tr r="L838" s="1"/>
      </tp>
      <tp>
        <v>1.2910599999999999</v>
        <stp/>
        <stp>##V3_BDHV12</stp>
        <stp>9128273T7 Govt</stp>
        <stp>IDX_RATIO</stp>
        <stp>12/7/2007</stp>
        <stp>12/7/2007</stp>
        <stp>[Fixed Income  Prices 2004-2009.xlsx]TIPS!R883C12</stp>
        <tr r="L883" s="1"/>
      </tp>
      <tp>
        <v>1.28745</v>
        <stp/>
        <stp>##V3_BDHV12</stp>
        <stp>9128273T7 Govt</stp>
        <stp>IDX_RATIO</stp>
        <stp>11/5/2007</stp>
        <stp>11/5/2007</stp>
        <stp>[Fixed Income  Prices 2004-2009.xlsx]TIPS!R859C12</stp>
        <tr r="L859" s="1"/>
      </tp>
      <tp>
        <v>1.1290899999999999</v>
        <stp/>
        <stp>##V3_BDHV12</stp>
        <stp>9128275W8 Govt</stp>
        <stp>IDX_RATIO</stp>
        <stp>12/3/2004</stp>
        <stp>12/3/2004</stp>
        <stp>[Fixed Income  Prices 2004-2009.xlsx]TIPS!R100C20</stp>
        <tr r="T100" s="1"/>
      </tp>
      <tp>
        <v>1.28911</v>
        <stp/>
        <stp>##V3_BDHV12</stp>
        <stp>9128273T7 Govt</stp>
        <stp>IDX_RATIO</stp>
        <stp>10/4/2007</stp>
        <stp>10/4/2007</stp>
        <stp>[Fixed Income  Prices 2004-2009.xlsx]TIPS!R837C12</stp>
        <tr r="L837" s="1"/>
      </tp>
      <tp>
        <v>1.29097</v>
        <stp/>
        <stp>##V3_BDHV12</stp>
        <stp>9128273T7 Govt</stp>
        <stp>IDX_RATIO</stp>
        <stp>12/6/2007</stp>
        <stp>12/6/2007</stp>
        <stp>[Fixed Income  Prices 2004-2009.xlsx]TIPS!R882C12</stp>
        <tr r="L882" s="1"/>
      </tp>
      <tp>
        <v>1.2870900000000001</v>
        <stp/>
        <stp>##V3_BDHV12</stp>
        <stp>9128273T7 Govt</stp>
        <stp>IDX_RATIO</stp>
        <stp>11/2/2007</stp>
        <stp>11/2/2007</stp>
        <stp>[Fixed Income  Prices 2004-2009.xlsx]TIPS!R858C12</stp>
        <tr r="L858" s="1"/>
      </tp>
      <tp>
        <v>1.2891900000000001</v>
        <stp/>
        <stp>##V3_BDHV12</stp>
        <stp>9128273T7 Govt</stp>
        <stp>IDX_RATIO</stp>
        <stp>10/3/2007</stp>
        <stp>10/3/2007</stp>
        <stp>[Fixed Income  Prices 2004-2009.xlsx]TIPS!R836C12</stp>
        <tr r="L836" s="1"/>
      </tp>
      <tp>
        <v>1.2892600000000001</v>
        <stp/>
        <stp>##V3_BDHV12</stp>
        <stp>9128273T7 Govt</stp>
        <stp>IDX_RATIO</stp>
        <stp>10/2/2007</stp>
        <stp>10/2/2007</stp>
        <stp>[Fixed Income  Prices 2004-2009.xlsx]TIPS!R835C12</stp>
        <tr r="L835" s="1"/>
      </tp>
      <tp>
        <v>1.0280899999999999</v>
        <stp/>
        <stp>##V3_BDHV12</stp>
        <stp>912828BW9 Govt</stp>
        <stp>IDX_RATIO</stp>
        <stp>12/3/2004</stp>
        <stp>12/3/2004</stp>
        <stp>[Fixed Income  Prices 2004-2009.xlsx]TIPS!R100C56</stp>
        <tr r="BD100" s="1"/>
      </tp>
      <tp>
        <v>1.2907</v>
        <stp/>
        <stp>##V3_BDHV12</stp>
        <stp>9128273T7 Govt</stp>
        <stp>IDX_RATIO</stp>
        <stp>12/3/2007</stp>
        <stp>12/3/2007</stp>
        <stp>[Fixed Income  Prices 2004-2009.xlsx]TIPS!R879C12</stp>
        <tr r="L879" s="1"/>
      </tp>
      <tp>
        <v>1.12967</v>
        <stp/>
        <stp>##V3_BDHV12</stp>
        <stp>9128275W8 Govt</stp>
        <stp>IDX_RATIO</stp>
        <stp>12/6/2004</stp>
        <stp>12/6/2004</stp>
        <stp>[Fixed Income  Prices 2004-2009.xlsx]TIPS!R101C20</stp>
        <tr r="T101" s="1"/>
      </tp>
      <tp>
        <v>1.2893399999999999</v>
        <stp/>
        <stp>##V3_BDHV12</stp>
        <stp>9128273T7 Govt</stp>
        <stp>IDX_RATIO</stp>
        <stp>10/1/2007</stp>
        <stp>10/1/2007</stp>
        <stp>[Fixed Income  Prices 2004-2009.xlsx]TIPS!R834C12</stp>
        <tr r="L834" s="1"/>
      </tp>
      <tp>
        <v>1.2869699999999999</v>
        <stp/>
        <stp>##V3_BDHV12</stp>
        <stp>9128273T7 Govt</stp>
        <stp>IDX_RATIO</stp>
        <stp>11/1/2007</stp>
        <stp>11/1/2007</stp>
        <stp>[Fixed Income  Prices 2004-2009.xlsx]TIPS!R857C12</stp>
        <tr r="L857" s="1"/>
      </tp>
      <tp>
        <v>1.1298600000000001</v>
        <stp/>
        <stp>##V3_BDHV12</stp>
        <stp>9128275W8 Govt</stp>
        <stp>IDX_RATIO</stp>
        <stp>12/7/2004</stp>
        <stp>12/7/2004</stp>
        <stp>[Fixed Income  Prices 2004-2009.xlsx]TIPS!R102C20</stp>
        <tr r="T102" s="1"/>
      </tp>
      <tp>
        <v>0.98441000000000001</v>
        <stp/>
        <stp>##V3_BDHV12</stp>
        <stp>912828JX9 Govt</stp>
        <stp>IDX_RATIO</stp>
        <stp>4/7/2009</stp>
        <stp>4/7/2009</stp>
        <stp>[Fixed Income  Prices 2004-2009.xlsx]TIPS!R70C100</stp>
        <tr r="CV70" s="1"/>
      </tp>
      <tp>
        <v>0.98458000000000001</v>
        <stp/>
        <stp>##V3_BDHV12</stp>
        <stp>912828JX9 Govt</stp>
        <stp>IDX_RATIO</stp>
        <stp>4/8/2009</stp>
        <stp>4/8/2009</stp>
        <stp>[Fixed Income  Prices 2004-2009.xlsx]TIPS!R71C100</stp>
        <tr r="CV71" s="1"/>
      </tp>
      <tp>
        <v>0.98473999999999995</v>
        <stp/>
        <stp>##V3_BDHV12</stp>
        <stp>912828JX9 Govt</stp>
        <stp>IDX_RATIO</stp>
        <stp>4/9/2009</stp>
        <stp>4/9/2009</stp>
        <stp>[Fixed Income  Prices 2004-2009.xlsx]TIPS!R72C100</stp>
        <tr r="CV72" s="1"/>
      </tp>
      <tp>
        <v>0.98360000000000003</v>
        <stp/>
        <stp>##V3_BDHV12</stp>
        <stp>912828JX9 Govt</stp>
        <stp>IDX_RATIO</stp>
        <stp>4/2/2009</stp>
        <stp>4/2/2009</stp>
        <stp>[Fixed Income  Prices 2004-2009.xlsx]TIPS!R67C100</stp>
        <tr r="CV67" s="1"/>
      </tp>
      <tp>
        <v>0.98343000000000003</v>
        <stp/>
        <stp>##V3_BDHV12</stp>
        <stp>912828JX9 Govt</stp>
        <stp>IDX_RATIO</stp>
        <stp>4/1/2009</stp>
        <stp>4/1/2009</stp>
        <stp>[Fixed Income  Prices 2004-2009.xlsx]TIPS!R66C100</stp>
        <tr r="CV66" s="1"/>
      </tp>
      <tp>
        <v>0.98375999999999997</v>
        <stp/>
        <stp>##V3_BDHV12</stp>
        <stp>912828JX9 Govt</stp>
        <stp>IDX_RATIO</stp>
        <stp>4/3/2009</stp>
        <stp>4/3/2009</stp>
        <stp>[Fixed Income  Prices 2004-2009.xlsx]TIPS!R68C100</stp>
        <tr r="CV68" s="1"/>
      </tp>
      <tp>
        <v>0.98424999999999996</v>
        <stp/>
        <stp>##V3_BDHV12</stp>
        <stp>912828JX9 Govt</stp>
        <stp>IDX_RATIO</stp>
        <stp>4/6/2009</stp>
        <stp>4/6/2009</stp>
        <stp>[Fixed Income  Prices 2004-2009.xlsx]TIPS!R69C100</stp>
        <tr r="CV69" s="1"/>
      </tp>
      <tp>
        <v>0.99326000000000003</v>
        <stp/>
        <stp>##V3_BDHV12</stp>
        <stp>912810FS2 Govt</stp>
        <stp>IDX_RATIO</stp>
        <stp>3/8/2006</stp>
        <stp>3/8/2006</stp>
        <stp>[Fixed Income  Prices 2004-2009.xlsx]TIPS!R36C112</stp>
        <tr r="DH36" s="1"/>
      </tp>
      <tp>
        <v>0.99350000000000005</v>
        <stp/>
        <stp>##V3_BDHV12</stp>
        <stp>912810FS2 Govt</stp>
        <stp>IDX_RATIO</stp>
        <stp>3/9/2006</stp>
        <stp>3/9/2006</stp>
        <stp>[Fixed Income  Prices 2004-2009.xlsx]TIPS!R37C112</stp>
        <tr r="DH37" s="1"/>
      </tp>
      <tp>
        <v>0.99155000000000004</v>
        <stp/>
        <stp>##V3_BDHV12</stp>
        <stp>912810FS2 Govt</stp>
        <stp>IDX_RATIO</stp>
        <stp>3/1/2006</stp>
        <stp>3/1/2006</stp>
        <stp>[Fixed Income  Prices 2004-2009.xlsx]TIPS!R31C112</stp>
        <tr r="DH31" s="1"/>
      </tp>
      <tp>
        <v>0.99178999999999995</v>
        <stp/>
        <stp>##V3_BDHV12</stp>
        <stp>912810FS2 Govt</stp>
        <stp>IDX_RATIO</stp>
        <stp>3/2/2006</stp>
        <stp>3/2/2006</stp>
        <stp>[Fixed Income  Prices 2004-2009.xlsx]TIPS!R32C112</stp>
        <tr r="DH32" s="1"/>
      </tp>
      <tp>
        <v>0.99204000000000003</v>
        <stp/>
        <stp>##V3_BDHV12</stp>
        <stp>912810FS2 Govt</stp>
        <stp>IDX_RATIO</stp>
        <stp>3/3/2006</stp>
        <stp>3/3/2006</stp>
        <stp>[Fixed Income  Prices 2004-2009.xlsx]TIPS!R33C112</stp>
        <tr r="DH33" s="1"/>
      </tp>
      <tp>
        <v>0.99277000000000004</v>
        <stp/>
        <stp>##V3_BDHV12</stp>
        <stp>912810FS2 Govt</stp>
        <stp>IDX_RATIO</stp>
        <stp>3/6/2006</stp>
        <stp>3/6/2006</stp>
        <stp>[Fixed Income  Prices 2004-2009.xlsx]TIPS!R34C112</stp>
        <tr r="DH34" s="1"/>
      </tp>
      <tp>
        <v>0.99300999999999995</v>
        <stp/>
        <stp>##V3_BDHV12</stp>
        <stp>912810FS2 Govt</stp>
        <stp>IDX_RATIO</stp>
        <stp>3/7/2006</stp>
        <stp>3/7/2006</stp>
        <stp>[Fixed Income  Prices 2004-2009.xlsx]TIPS!R35C112</stp>
        <tr r="DH35" s="1"/>
      </tp>
      <tp>
        <v>0.99956</v>
        <stp/>
        <stp>##V3_BDHV12</stp>
        <stp>912810PS1 Govt</stp>
        <stp>IDX_RATIO</stp>
        <stp>2/8/2007</stp>
        <stp>2/8/2007</stp>
        <stp>[Fixed Income  Prices 2004-2009.xlsx]TIPS!R17C116</stp>
        <tr r="DL17" s="1"/>
      </tp>
      <tp>
        <v>0.99924000000000002</v>
        <stp/>
        <stp>##V3_BDHV12</stp>
        <stp>912810PS1 Govt</stp>
        <stp>IDX_RATIO</stp>
        <stp>2/2/2007</stp>
        <stp>2/2/2007</stp>
        <stp>[Fixed Income  Prices 2004-2009.xlsx]TIPS!R13C116</stp>
        <tr r="DL13" s="1"/>
      </tp>
      <tp>
        <v>0.99950000000000006</v>
        <stp/>
        <stp>##V3_BDHV12</stp>
        <stp>912810PS1 Govt</stp>
        <stp>IDX_RATIO</stp>
        <stp>2/7/2007</stp>
        <stp>2/7/2007</stp>
        <stp>[Fixed Income  Prices 2004-2009.xlsx]TIPS!R16C116</stp>
        <tr r="DL16" s="1"/>
      </tp>
      <tp>
        <v>0.99939999999999996</v>
        <stp/>
        <stp>##V3_BDHV12</stp>
        <stp>912810PS1 Govt</stp>
        <stp>IDX_RATIO</stp>
        <stp>2/5/2007</stp>
        <stp>2/5/2007</stp>
        <stp>[Fixed Income  Prices 2004-2009.xlsx]TIPS!R14C116</stp>
        <tr r="DL14" s="1"/>
      </tp>
      <tp>
        <v>0.99961</v>
        <stp/>
        <stp>##V3_BDHV12</stp>
        <stp>912810PS1 Govt</stp>
        <stp>IDX_RATIO</stp>
        <stp>2/9/2007</stp>
        <stp>2/9/2007</stp>
        <stp>[Fixed Income  Prices 2004-2009.xlsx]TIPS!R18C116</stp>
        <tr r="DL18" s="1"/>
      </tp>
      <tp>
        <v>0.99917999999999996</v>
        <stp/>
        <stp>##V3_BDHV12</stp>
        <stp>912810PS1 Govt</stp>
        <stp>IDX_RATIO</stp>
        <stp>2/1/2007</stp>
        <stp>2/1/2007</stp>
        <stp>[Fixed Income  Prices 2004-2009.xlsx]TIPS!R12C116</stp>
        <tr r="DL12" s="1"/>
      </tp>
      <tp>
        <v>0.99944999999999995</v>
        <stp/>
        <stp>##V3_BDHV12</stp>
        <stp>912810PS1 Govt</stp>
        <stp>IDX_RATIO</stp>
        <stp>2/6/2007</stp>
        <stp>2/6/2007</stp>
        <stp>[Fixed Income  Prices 2004-2009.xlsx]TIPS!R15C116</stp>
        <tr r="DL15" s="1"/>
      </tp>
      <tp>
        <v>1.13849</v>
        <stp/>
        <stp>##V3_BDHV12</stp>
        <stp>912828CZ1 Govt</stp>
        <stp>IDX_RATIO</stp>
        <stp>9/2/2009</stp>
        <stp>9/2/2009</stp>
        <stp>[Fixed Income  Prices 2004-2009.xlsx]TIPS!R1267C24</stp>
        <tr r="X1267" s="1"/>
      </tp>
      <tp>
        <v>1.15503</v>
        <stp/>
        <stp>##V3_BDHV12</stp>
        <stp>912828CZ1 Govt</stp>
        <stp>IDX_RATIO</stp>
        <stp>9/1/2008</stp>
        <stp>9/1/2008</stp>
        <stp>[Fixed Income  Prices 2004-2009.xlsx]TIPS!R1005C24</stp>
        <tr r="X1005" s="1"/>
      </tp>
      <tp>
        <v>1.1384300000000001</v>
        <stp/>
        <stp>##V3_BDHV12</stp>
        <stp>912828CZ1 Govt</stp>
        <stp>IDX_RATIO</stp>
        <stp>9/3/2009</stp>
        <stp>9/3/2009</stp>
        <stp>[Fixed Income  Prices 2004-2009.xlsx]TIPS!R1268C24</stp>
        <tr r="X1268" s="1"/>
      </tp>
      <tp>
        <v>1.15523</v>
        <stp/>
        <stp>##V3_BDHV12</stp>
        <stp>912828CZ1 Govt</stp>
        <stp>IDX_RATIO</stp>
        <stp>9/2/2008</stp>
        <stp>9/2/2008</stp>
        <stp>[Fixed Income  Prices 2004-2009.xlsx]TIPS!R1006C24</stp>
        <tr r="X1006" s="1"/>
      </tp>
      <tp>
        <v>1.1750799999999999</v>
        <stp/>
        <stp>##V3_BDHV12</stp>
        <stp>912828BW9 Govt</stp>
        <stp>IDX_RATIO</stp>
        <stp>8/8/2008</stp>
        <stp>8/8/2008</stp>
        <stp>[Fixed Income  Prices 2004-2009.xlsx]TIPS!R1058C56</stp>
        <tr r="BD1058" s="1"/>
      </tp>
      <tp>
        <v>1.15544</v>
        <stp/>
        <stp>##V3_BDHV12</stp>
        <stp>912828CZ1 Govt</stp>
        <stp>IDX_RATIO</stp>
        <stp>9/3/2008</stp>
        <stp>9/3/2008</stp>
        <stp>[Fixed Income  Prices 2004-2009.xlsx]TIPS!R1007C24</stp>
        <tr r="X1007" s="1"/>
      </tp>
      <tp>
        <v>1.13855</v>
        <stp/>
        <stp>##V3_BDHV12</stp>
        <stp>912828CZ1 Govt</stp>
        <stp>IDX_RATIO</stp>
        <stp>9/1/2009</stp>
        <stp>9/1/2009</stp>
        <stp>[Fixed Income  Prices 2004-2009.xlsx]TIPS!R1266C24</stp>
        <tr r="X1266" s="1"/>
      </tp>
      <tp>
        <v>1.1437999999999999</v>
        <stp/>
        <stp>##V3_BDHV12</stp>
        <stp>912828CP3 Govt</stp>
        <stp>IDX_RATIO</stp>
        <stp>9/9/2009</stp>
        <stp>9/9/2009</stp>
        <stp>[Fixed Income  Prices 2004-2009.xlsx]TIPS!R1341C64</stp>
        <tr r="BL1341" s="1"/>
      </tp>
      <tp>
        <v>1.15564</v>
        <stp/>
        <stp>##V3_BDHV12</stp>
        <stp>912828CZ1 Govt</stp>
        <stp>IDX_RATIO</stp>
        <stp>9/4/2008</stp>
        <stp>9/4/2008</stp>
        <stp>[Fixed Income  Prices 2004-2009.xlsx]TIPS!R1008C24</stp>
        <tr r="X1008" s="1"/>
      </tp>
      <tp>
        <v>1.1438600000000001</v>
        <stp/>
        <stp>##V3_BDHV12</stp>
        <stp>912828CP3 Govt</stp>
        <stp>IDX_RATIO</stp>
        <stp>9/8/2009</stp>
        <stp>9/8/2009</stp>
        <stp>[Fixed Income  Prices 2004-2009.xlsx]TIPS!R1340C64</stp>
        <tr r="BL1340" s="1"/>
      </tp>
      <tp>
        <v>1.13819</v>
        <stp/>
        <stp>##V3_BDHV12</stp>
        <stp>912828CZ1 Govt</stp>
        <stp>IDX_RATIO</stp>
        <stp>9/7/2009</stp>
        <stp>9/7/2009</stp>
        <stp>[Fixed Income  Prices 2004-2009.xlsx]TIPS!R1270C24</stp>
        <tr r="X1270" s="1"/>
      </tp>
      <tp>
        <v>1.15584</v>
        <stp/>
        <stp>##V3_BDHV12</stp>
        <stp>912828CZ1 Govt</stp>
        <stp>IDX_RATIO</stp>
        <stp>9/5/2008</stp>
        <stp>9/5/2008</stp>
        <stp>[Fixed Income  Prices 2004-2009.xlsx]TIPS!R1009C24</stp>
        <tr r="X1009" s="1"/>
      </tp>
      <tp t="e">
        <v>#N/A</v>
        <stp/>
        <stp>##V3_BDHV12</stp>
        <stp>912833JY Govt</stp>
        <stp>YLD_YTM_ASK</stp>
        <stp>20050311</stp>
        <stp>20050715</stp>
        <stp>[Fixed Income  Prices 2004-2009.xlsx]STRIP Yield Curve!R228C8</stp>
        <stp>Days=N</stp>
        <stp>Fill=B</stp>
        <stp>Sort=D</stp>
        <stp>Per=cW</stp>
        <stp>Dts=H</stp>
        <stp>cols=1;rows=19</stp>
        <tr r="H228" s="4"/>
      </tp>
      <tp>
        <v>1.1622600000000001</v>
        <stp/>
        <stp>##V3_BDHV12</stp>
        <stp>912828CP3 Govt</stp>
        <stp>IDX_RATIO</stp>
        <stp>9/8/2008</stp>
        <stp>9/8/2008</stp>
        <stp>[Fixed Income  Prices 2004-2009.xlsx]TIPS!R1079C64</stp>
        <tr r="BL1079" s="1"/>
      </tp>
      <tp>
        <v>1.1383700000000001</v>
        <stp/>
        <stp>##V3_BDHV12</stp>
        <stp>912828CZ1 Govt</stp>
        <stp>IDX_RATIO</stp>
        <stp>9/4/2009</stp>
        <stp>9/4/2009</stp>
        <stp>[Fixed Income  Prices 2004-2009.xlsx]TIPS!R1269C24</stp>
        <tr r="X1269" s="1"/>
      </tp>
      <tp>
        <v>1.1624699999999999</v>
        <stp/>
        <stp>##V3_BDHV12</stp>
        <stp>912828CP3 Govt</stp>
        <stp>IDX_RATIO</stp>
        <stp>9/9/2008</stp>
        <stp>9/9/2008</stp>
        <stp>[Fixed Income  Prices 2004-2009.xlsx]TIPS!R1080C64</stp>
        <tr r="BL1080" s="1"/>
      </tp>
      <tp>
        <v>1.15645</v>
        <stp/>
        <stp>##V3_BDHV12</stp>
        <stp>912828CZ1 Govt</stp>
        <stp>IDX_RATIO</stp>
        <stp>9/8/2008</stp>
        <stp>9/8/2008</stp>
        <stp>[Fixed Income  Prices 2004-2009.xlsx]TIPS!R1010C24</stp>
        <tr r="X1010" s="1"/>
      </tp>
      <tp>
        <v>1.15665</v>
        <stp/>
        <stp>##V3_BDHV12</stp>
        <stp>912828CZ1 Govt</stp>
        <stp>IDX_RATIO</stp>
        <stp>9/9/2008</stp>
        <stp>9/9/2008</stp>
        <stp>[Fixed Income  Prices 2004-2009.xlsx]TIPS!R1011C24</stp>
        <tr r="X1011" s="1"/>
      </tp>
      <tp>
        <v>1.1440999999999999</v>
        <stp/>
        <stp>##V3_BDHV12</stp>
        <stp>912828CP3 Govt</stp>
        <stp>IDX_RATIO</stp>
        <stp>9/4/2009</stp>
        <stp>9/4/2009</stp>
        <stp>[Fixed Income  Prices 2004-2009.xlsx]TIPS!R1338C64</stp>
        <tr r="BL1338" s="1"/>
      </tp>
      <tp>
        <v>1.1580300000000001</v>
        <stp/>
        <stp>##V3_BDHV12</stp>
        <stp>912828BW9 Govt</stp>
        <stp>IDX_RATIO</stp>
        <stp>8/3/2009</stp>
        <stp>8/3/2009</stp>
        <stp>[Fixed Income  Prices 2004-2009.xlsx]TIPS!R1314C56</stp>
        <tr r="BD1314" s="1"/>
      </tp>
      <tp>
        <v>1.1381300000000001</v>
        <stp/>
        <stp>##V3_BDHV12</stp>
        <stp>912828CZ1 Govt</stp>
        <stp>IDX_RATIO</stp>
        <stp>9/8/2009</stp>
        <stp>9/8/2009</stp>
        <stp>[Fixed Income  Prices 2004-2009.xlsx]TIPS!R1271C24</stp>
        <tr r="X1271" s="1"/>
      </tp>
      <tp>
        <v>1.1614500000000001</v>
        <stp/>
        <stp>##V3_BDHV12</stp>
        <stp>912828CP3 Govt</stp>
        <stp>IDX_RATIO</stp>
        <stp>9/4/2008</stp>
        <stp>9/4/2008</stp>
        <stp>[Fixed Income  Prices 2004-2009.xlsx]TIPS!R1077C64</stp>
        <tr r="BL1077" s="1"/>
      </tp>
      <tp>
        <v>1.14392</v>
        <stp/>
        <stp>##V3_BDHV12</stp>
        <stp>912828CP3 Govt</stp>
        <stp>IDX_RATIO</stp>
        <stp>9/7/2009</stp>
        <stp>9/7/2009</stp>
        <stp>[Fixed Income  Prices 2004-2009.xlsx]TIPS!R1339C64</stp>
        <tr r="BL1339" s="1"/>
      </tp>
      <tp>
        <v>1.1380699999999999</v>
        <stp/>
        <stp>##V3_BDHV12</stp>
        <stp>912828CZ1 Govt</stp>
        <stp>IDX_RATIO</stp>
        <stp>9/9/2009</stp>
        <stp>9/9/2009</stp>
        <stp>[Fixed Income  Prices 2004-2009.xlsx]TIPS!R1272C24</stp>
        <tr r="X1272" s="1"/>
      </tp>
      <tp>
        <v>1.17241</v>
        <stp/>
        <stp>##V3_BDHV12</stp>
        <stp>912828BW9 Govt</stp>
        <stp>IDX_RATIO</stp>
        <stp>8/1/2008</stp>
        <stp>8/1/2008</stp>
        <stp>[Fixed Income  Prices 2004-2009.xlsx]TIPS!R1053C56</stp>
        <tr r="BD1053" s="1"/>
      </tp>
      <tp>
        <v>1.1616500000000001</v>
        <stp/>
        <stp>##V3_BDHV12</stp>
        <stp>912828CP3 Govt</stp>
        <stp>IDX_RATIO</stp>
        <stp>9/5/2008</stp>
        <stp>9/5/2008</stp>
        <stp>[Fixed Income  Prices 2004-2009.xlsx]TIPS!R1078C64</stp>
        <tr r="BL1078" s="1"/>
      </tp>
      <tp t="e">
        <v>#N/A</v>
        <stp/>
        <stp>##V3_BDHV12</stp>
        <stp>912833CX Govt</stp>
        <stp>YLD_YTM_ASK</stp>
        <stp>20061208</stp>
        <stp>20070427</stp>
        <stp>[Fixed Income  Prices 2004-2009.xlsx]STRIP Yield Curve!R135C4</stp>
        <stp>Days=N</stp>
        <stp>Fill=B</stp>
        <stp>Sort=D</stp>
        <stp>Per=cW</stp>
        <stp>Dts=H</stp>
        <stp>cols=1;rows=21</stp>
        <tr r="D135" s="4"/>
      </tp>
      <tp>
        <v>1.17432</v>
        <stp/>
        <stp>##V3_BDHV12</stp>
        <stp>912828BW9 Govt</stp>
        <stp>IDX_RATIO</stp>
        <stp>8/6/2008</stp>
        <stp>8/6/2008</stp>
        <stp>[Fixed Income  Prices 2004-2009.xlsx]TIPS!R1056C56</stp>
        <tr r="BD1056" s="1"/>
      </tp>
      <tp>
        <v>1.1586700000000001</v>
        <stp/>
        <stp>##V3_BDHV12</stp>
        <stp>912828BW9 Govt</stp>
        <stp>IDX_RATIO</stp>
        <stp>8/5/2009</stp>
        <stp>8/5/2009</stp>
        <stp>[Fixed Income  Prices 2004-2009.xlsx]TIPS!R1316C56</stp>
        <tr r="BD1316" s="1"/>
      </tp>
      <tp>
        <v>1.14428</v>
        <stp/>
        <stp>##V3_BDHV12</stp>
        <stp>912828CP3 Govt</stp>
        <stp>IDX_RATIO</stp>
        <stp>9/1/2009</stp>
        <stp>9/1/2009</stp>
        <stp>[Fixed Income  Prices 2004-2009.xlsx]TIPS!R1335C64</stp>
        <tr r="BL1335" s="1"/>
      </tp>
      <tp>
        <v>1.1610499999999999</v>
        <stp/>
        <stp>##V3_BDHV12</stp>
        <stp>912828CP3 Govt</stp>
        <stp>IDX_RATIO</stp>
        <stp>9/2/2008</stp>
        <stp>9/2/2008</stp>
        <stp>[Fixed Income  Prices 2004-2009.xlsx]TIPS!R1075C64</stp>
        <tr r="BL1075" s="1"/>
      </tp>
      <tp t="e">
        <v>#N/A</v>
        <stp/>
        <stp>##V3_BDHV12</stp>
        <stp>912833CS Govt</stp>
        <stp>YLD_YTM_ASK</stp>
        <stp>20040820</stp>
        <stp>20041112</stp>
        <stp>[Fixed Income  Prices 2004-2009.xlsx]STRIP Yield Curve!R263C4</stp>
        <stp>Days=N</stp>
        <stp>Fill=B</stp>
        <stp>Sort=D</stp>
        <stp>Per=cW</stp>
        <stp>Dts=H</stp>
        <stp>cols=1;rows=13</stp>
        <tr r="D263" s="4"/>
      </tp>
      <tp>
        <v>1.1747000000000001</v>
        <stp/>
        <stp>##V3_BDHV12</stp>
        <stp>912828BW9 Govt</stp>
        <stp>IDX_RATIO</stp>
        <stp>8/7/2008</stp>
        <stp>8/7/2008</stp>
        <stp>[Fixed Income  Prices 2004-2009.xlsx]TIPS!R1057C56</stp>
        <tr r="BD1057" s="1"/>
      </tp>
      <tp>
        <v>1.15835</v>
        <stp/>
        <stp>##V3_BDHV12</stp>
        <stp>912828BW9 Govt</stp>
        <stp>IDX_RATIO</stp>
        <stp>8/4/2009</stp>
        <stp>8/4/2009</stp>
        <stp>[Fixed Income  Prices 2004-2009.xlsx]TIPS!R1315C56</stp>
        <tr r="BD1315" s="1"/>
      </tp>
      <tp>
        <v>1.1612499999999999</v>
        <stp/>
        <stp>##V3_BDHV12</stp>
        <stp>912828CP3 Govt</stp>
        <stp>IDX_RATIO</stp>
        <stp>9/3/2008</stp>
        <stp>9/3/2008</stp>
        <stp>[Fixed Income  Prices 2004-2009.xlsx]TIPS!R1076C64</stp>
        <tr r="BL1076" s="1"/>
      </tp>
      <tp>
        <v>1.1735599999999999</v>
        <stp/>
        <stp>##V3_BDHV12</stp>
        <stp>912828BW9 Govt</stp>
        <stp>IDX_RATIO</stp>
        <stp>8/4/2008</stp>
        <stp>8/4/2008</stp>
        <stp>[Fixed Income  Prices 2004-2009.xlsx]TIPS!R1054C56</stp>
        <tr r="BD1054" s="1"/>
      </tp>
      <tp>
        <v>1.1593199999999999</v>
        <stp/>
        <stp>##V3_BDHV12</stp>
        <stp>912828BW9 Govt</stp>
        <stp>IDX_RATIO</stp>
        <stp>8/7/2009</stp>
        <stp>8/7/2009</stp>
        <stp>[Fixed Income  Prices 2004-2009.xlsx]TIPS!R1318C56</stp>
        <tr r="BD1318" s="1"/>
      </tp>
      <tp>
        <v>1.1441600000000001</v>
        <stp/>
        <stp>##V3_BDHV12</stp>
        <stp>912828CP3 Govt</stp>
        <stp>IDX_RATIO</stp>
        <stp>9/3/2009</stp>
        <stp>9/3/2009</stp>
        <stp>[Fixed Income  Prices 2004-2009.xlsx]TIPS!R1337C64</stp>
        <tr r="BL1337" s="1"/>
      </tp>
      <tp>
        <v>1.17394</v>
        <stp/>
        <stp>##V3_BDHV12</stp>
        <stp>912828BW9 Govt</stp>
        <stp>IDX_RATIO</stp>
        <stp>8/5/2008</stp>
        <stp>8/5/2008</stp>
        <stp>[Fixed Income  Prices 2004-2009.xlsx]TIPS!R1055C56</stp>
        <tr r="BD1055" s="1"/>
      </tp>
      <tp>
        <v>1.15899</v>
        <stp/>
        <stp>##V3_BDHV12</stp>
        <stp>912828BW9 Govt</stp>
        <stp>IDX_RATIO</stp>
        <stp>8/6/2009</stp>
        <stp>8/6/2009</stp>
        <stp>[Fixed Income  Prices 2004-2009.xlsx]TIPS!R1317C56</stp>
        <tr r="BD1317" s="1"/>
      </tp>
      <tp>
        <v>1.14422</v>
        <stp/>
        <stp>##V3_BDHV12</stp>
        <stp>912828CP3 Govt</stp>
        <stp>IDX_RATIO</stp>
        <stp>9/2/2009</stp>
        <stp>9/2/2009</stp>
        <stp>[Fixed Income  Prices 2004-2009.xlsx]TIPS!R1336C64</stp>
        <tr r="BL1336" s="1"/>
      </tp>
      <tp>
        <v>1.1608400000000001</v>
        <stp/>
        <stp>##V3_BDHV12</stp>
        <stp>912828CP3 Govt</stp>
        <stp>IDX_RATIO</stp>
        <stp>9/1/2008</stp>
        <stp>9/1/2008</stp>
        <stp>[Fixed Income  Prices 2004-2009.xlsx]TIPS!R1074C64</stp>
        <tr r="BL1074" s="1"/>
      </tp>
      <tp t="e">
        <v>#N/A</v>
        <stp/>
        <stp>##V3_BDHV12</stp>
        <stp>912833FY Govt</stp>
        <stp>YLD_YTM_ASK</stp>
        <stp>20050311</stp>
        <stp>20050715</stp>
        <stp>[Fixed Income  Prices 2004-2009.xlsx]STRIP Yield Curve!R228C2</stp>
        <stp>Days=N</stp>
        <stp>Fill=B</stp>
        <stp>Sort=D</stp>
        <stp>Per=cW</stp>
        <stp>Dts=H</stp>
        <stp>cols=1;rows=19</stp>
        <tr r="B228" s="4"/>
      </tp>
      <tp>
        <v>1.18218</v>
        <stp/>
        <stp>##V3_BDHV12</stp>
        <stp>912828BD1 Govt</stp>
        <stp>IDX_RATIO</stp>
        <stp>8/8/2008</stp>
        <stp>8/8/2008</stp>
        <stp>[Fixed Income  Prices 2004-2009.xlsx]TIPS!R1057C52</stp>
        <tr r="AZ1057" s="1"/>
      </tp>
      <tp>
        <v>1.1795</v>
        <stp/>
        <stp>##V3_BDHV12</stp>
        <stp>912828BD1 Govt</stp>
        <stp>IDX_RATIO</stp>
        <stp>8/1/2008</stp>
        <stp>8/1/2008</stp>
        <stp>[Fixed Income  Prices 2004-2009.xlsx]TIPS!R1052C52</stp>
        <tr r="AZ1052" s="1"/>
      </tp>
      <tp>
        <v>1.16503</v>
        <stp/>
        <stp>##V3_BDHV12</stp>
        <stp>912828BD1 Govt</stp>
        <stp>IDX_RATIO</stp>
        <stp>8/3/2009</stp>
        <stp>8/3/2009</stp>
        <stp>[Fixed Income  Prices 2004-2009.xlsx]TIPS!R1313C52</stp>
        <tr r="AZ1313" s="1"/>
      </tp>
      <tp>
        <v>1.1659999999999999</v>
        <stp/>
        <stp>##V3_BDHV12</stp>
        <stp>912828BD1 Govt</stp>
        <stp>IDX_RATIO</stp>
        <stp>8/6/2009</stp>
        <stp>8/6/2009</stp>
        <stp>[Fixed Income  Prices 2004-2009.xlsx]TIPS!R1316C52</stp>
        <tr r="AZ1316" s="1"/>
      </tp>
      <tp>
        <v>1.18103</v>
        <stp/>
        <stp>##V3_BDHV12</stp>
        <stp>912828BD1 Govt</stp>
        <stp>IDX_RATIO</stp>
        <stp>8/5/2008</stp>
        <stp>8/5/2008</stp>
        <stp>[Fixed Income  Prices 2004-2009.xlsx]TIPS!R1054C52</stp>
        <tr r="AZ1054" s="1"/>
      </tp>
      <tp>
        <v>1.16632</v>
        <stp/>
        <stp>##V3_BDHV12</stp>
        <stp>912828BD1 Govt</stp>
        <stp>IDX_RATIO</stp>
        <stp>8/7/2009</stp>
        <stp>8/7/2009</stp>
        <stp>[Fixed Income  Prices 2004-2009.xlsx]TIPS!R1317C52</stp>
        <tr r="AZ1317" s="1"/>
      </tp>
      <tp>
        <v>1.18065</v>
        <stp/>
        <stp>##V3_BDHV12</stp>
        <stp>912828BD1 Govt</stp>
        <stp>IDX_RATIO</stp>
        <stp>8/4/2008</stp>
        <stp>8/4/2008</stp>
        <stp>[Fixed Income  Prices 2004-2009.xlsx]TIPS!R1053C52</stp>
        <tr r="AZ1053" s="1"/>
      </tp>
      <tp>
        <v>1.1653500000000001</v>
        <stp/>
        <stp>##V3_BDHV12</stp>
        <stp>912828BD1 Govt</stp>
        <stp>IDX_RATIO</stp>
        <stp>8/4/2009</stp>
        <stp>8/4/2009</stp>
        <stp>[Fixed Income  Prices 2004-2009.xlsx]TIPS!R1314C52</stp>
        <tr r="AZ1314" s="1"/>
      </tp>
      <tp>
        <v>1.1818</v>
        <stp/>
        <stp>##V3_BDHV12</stp>
        <stp>912828BD1 Govt</stp>
        <stp>IDX_RATIO</stp>
        <stp>8/7/2008</stp>
        <stp>8/7/2008</stp>
        <stp>[Fixed Income  Prices 2004-2009.xlsx]TIPS!R1056C52</stp>
        <tr r="AZ1056" s="1"/>
      </tp>
      <tp>
        <v>1.16567</v>
        <stp/>
        <stp>##V3_BDHV12</stp>
        <stp>912828BD1 Govt</stp>
        <stp>IDX_RATIO</stp>
        <stp>8/5/2009</stp>
        <stp>8/5/2009</stp>
        <stp>[Fixed Income  Prices 2004-2009.xlsx]TIPS!R1315C52</stp>
        <tr r="AZ1315" s="1"/>
      </tp>
      <tp>
        <v>1.1814199999999999</v>
        <stp/>
        <stp>##V3_BDHV12</stp>
        <stp>912828BD1 Govt</stp>
        <stp>IDX_RATIO</stp>
        <stp>8/6/2008</stp>
        <stp>8/6/2008</stp>
        <stp>[Fixed Income  Prices 2004-2009.xlsx]TIPS!R1055C52</stp>
        <tr r="AZ1055" s="1"/>
      </tp>
      <tp t="e">
        <v>#N/A</v>
        <stp/>
        <stp>##V3_BDHV12</stp>
        <stp>912833CW Govt</stp>
        <stp>YLD_YTM_ASK</stp>
        <stp>20080725</stp>
        <stp>20080905</stp>
        <stp>[Fixed Income  Prices 2004-2009.xlsx]STRIP Yield Curve!R64C2</stp>
        <stp>Days=N</stp>
        <stp>Fill=B</stp>
        <stp>Sort=D</stp>
        <stp>Per=cW</stp>
        <stp>Dts=H</stp>
        <stp>cols=1;rows=7</stp>
        <tr r="B64" s="4"/>
      </tp>
      <tp t="e">
        <v>#N/A</v>
        <stp/>
        <stp>##V3_BDHV12</stp>
        <stp>912833CY Govt</stp>
        <stp>YLD_YTM_ASK</stp>
        <stp>20080725</stp>
        <stp>20080905</stp>
        <stp>[Fixed Income  Prices 2004-2009.xlsx]STRIP Yield Curve!R64C3</stp>
        <stp>Days=N</stp>
        <stp>Fill=B</stp>
        <stp>Sort=D</stp>
        <stp>Per=cW</stp>
        <stp>Dts=H</stp>
        <stp>cols=1;rows=7</stp>
        <tr r="C64" s="4"/>
      </tp>
      <tp t="e">
        <v>#N/A</v>
        <stp/>
        <stp>##V3_BDHV12</stp>
        <stp>912833DG Govt</stp>
        <stp>YLD_YTM_ASK</stp>
        <stp>20080725</stp>
        <stp>20080905</stp>
        <stp>[Fixed Income  Prices 2004-2009.xlsx]STRIP Yield Curve!R64C7</stp>
        <stp>Days=N</stp>
        <stp>Fill=B</stp>
        <stp>Sort=D</stp>
        <stp>Per=cW</stp>
        <stp>Dts=H</stp>
        <stp>cols=1;rows=7</stp>
        <tr r="G64" s="4"/>
      </tp>
      <tp t="e">
        <v>#N/A</v>
        <stp/>
        <stp>##V3_BDHV12</stp>
        <stp>912833DE Govt</stp>
        <stp>YLD_YTM_ASK</stp>
        <stp>20080725</stp>
        <stp>20080905</stp>
        <stp>[Fixed Income  Prices 2004-2009.xlsx]STRIP Yield Curve!R64C6</stp>
        <stp>Days=N</stp>
        <stp>Fill=B</stp>
        <stp>Sort=D</stp>
        <stp>Per=cW</stp>
        <stp>Dts=H</stp>
        <stp>cols=1;rows=7</stp>
        <tr r="F64" s="4"/>
      </tp>
      <tp t="e">
        <v>#N/A</v>
        <stp/>
        <stp>##V3_BDHV12</stp>
        <stp>912833DA Govt</stp>
        <stp>YLD_YTM_ASK</stp>
        <stp>20080725</stp>
        <stp>20080905</stp>
        <stp>[Fixed Income  Prices 2004-2009.xlsx]STRIP Yield Curve!R64C4</stp>
        <stp>Days=N</stp>
        <stp>Fill=B</stp>
        <stp>Sort=D</stp>
        <stp>Per=cW</stp>
        <stp>Dts=H</stp>
        <stp>cols=1;rows=7</stp>
        <tr r="D64" s="4"/>
      </tp>
      <tp t="e">
        <v>#N/A</v>
        <stp/>
        <stp>##V3_BDHV12</stp>
        <stp>912833DC Govt</stp>
        <stp>YLD_YTM_ASK</stp>
        <stp>20080725</stp>
        <stp>20080905</stp>
        <stp>[Fixed Income  Prices 2004-2009.xlsx]STRIP Yield Curve!R64C5</stp>
        <stp>Days=N</stp>
        <stp>Fill=B</stp>
        <stp>Sort=D</stp>
        <stp>Per=cW</stp>
        <stp>Dts=H</stp>
        <stp>cols=1;rows=7</stp>
        <tr r="E64" s="4"/>
      </tp>
      <tp t="e">
        <v>#N/A</v>
        <stp/>
        <stp>##V3_BDHV12</stp>
        <stp>912833KJ Govt</stp>
        <stp>YLD_YTM_ASK</stp>
        <stp>20080725</stp>
        <stp>20080905</stp>
        <stp>[Fixed Income  Prices 2004-2009.xlsx]STRIP Yield Curve!R64C9</stp>
        <stp>Days=N</stp>
        <stp>Fill=B</stp>
        <stp>Sort=D</stp>
        <stp>Per=cW</stp>
        <stp>Dts=H</stp>
        <stp>cols=1;rows=7</stp>
        <tr r="I64" s="4"/>
      </tp>
      <tp t="e">
        <v>#N/A</v>
        <stp/>
        <stp>##V3_BDHV12</stp>
        <stp>912833JT Govt</stp>
        <stp>YLD_YTM_ASK</stp>
        <stp>20080725</stp>
        <stp>20080905</stp>
        <stp>[Fixed Income  Prices 2004-2009.xlsx]STRIP Yield Curve!R64C8</stp>
        <stp>Days=N</stp>
        <stp>Fill=B</stp>
        <stp>Sort=D</stp>
        <stp>Per=cW</stp>
        <stp>Dts=H</stp>
        <stp>cols=1;rows=7</stp>
        <tr r="H64" s="4"/>
      </tp>
      <tp>
        <v>1.0333600000000001</v>
        <stp/>
        <stp>##V3_BDHV12</stp>
        <stp>912828BW9 Govt</stp>
        <stp>IDX_RATIO</stp>
        <stp>1/13/2005</stp>
        <stp>1/13/2005</stp>
        <stp>[Fixed Income  Prices 2004-2009.xlsx]TIPS!R129C56</stp>
        <tr r="BD129" s="1"/>
      </tp>
      <tp>
        <v>1.28121</v>
        <stp/>
        <stp>##V3_BDHV12</stp>
        <stp>9128274Y5 Govt</stp>
        <stp>IDX_RATIO</stp>
        <stp>2/13/2008</stp>
        <stp>2/13/2008</stp>
        <stp>[Fixed Income  Prices 2004-2009.xlsx]TIPS!R931C16</stp>
        <tr r="P931" s="1"/>
      </tp>
      <tp>
        <v>1.11717</v>
        <stp/>
        <stp>##V3_BDHV12</stp>
        <stp>9128276R8 Govt</stp>
        <stp>IDX_RATIO</stp>
        <stp>7/26/2005</stp>
        <stp>7/26/2005</stp>
        <stp>[Fixed Income  Prices 2004-2009.xlsx]TIPS!R266C28</stp>
        <tr r="AB266" s="1"/>
      </tp>
      <tp>
        <v>1.0195399999999999</v>
        <stp/>
        <stp>##V3_BDHV12</stp>
        <stp>912828ET3 Govt</stp>
        <stp>IDX_RATIO</stp>
        <stp>3/29/2007</stp>
        <stp>3/29/2007</stp>
        <stp>[Fixed Income  Prices 2004-2009.xlsx]TIPS!R320C76</stp>
        <tr r="BX320" s="1"/>
      </tp>
      <tp>
        <v>1.0670900000000001</v>
        <stp/>
        <stp>##V3_BDHV12</stp>
        <stp>912828BW9 Govt</stp>
        <stp>IDX_RATIO</stp>
        <stp>2/16/2006</stp>
        <stp>2/16/2006</stp>
        <stp>[Fixed Income  Prices 2004-2009.xlsx]TIPS!R412C56</stp>
        <tr r="BD412" s="1"/>
      </tp>
      <tp>
        <v>1.0326900000000001</v>
        <stp/>
        <stp>##V3_BDHV12</stp>
        <stp>912828GX2 Govt</stp>
        <stp>IDX_RATIO</stp>
        <stp>1/20/2009</stp>
        <stp>1/20/2009</stp>
        <stp>[Fixed Income  Prices 2004-2009.xlsx]TIPS!R403C88</stp>
        <tr r="CJ403" s="1"/>
      </tp>
      <tp>
        <v>1.2007399999999999</v>
        <stp/>
        <stp>##V3_BDHV12</stp>
        <stp>9128275W8 Govt</stp>
        <stp>IDX_RATIO</stp>
        <stp>3/12/2007</stp>
        <stp>3/12/2007</stp>
        <stp>[Fixed Income  Prices 2004-2009.xlsx]TIPS!R689C20</stp>
        <tr r="T689" s="1"/>
      </tp>
      <tp>
        <v>1.1829399999999999</v>
        <stp/>
        <stp>##V3_BDHV12</stp>
        <stp>9128276R8 Govt</stp>
        <stp>IDX_RATIO</stp>
        <stp>6/13/2007</stp>
        <stp>6/13/2007</stp>
        <stp>[Fixed Income  Prices 2004-2009.xlsx]TIPS!R756C28</stp>
        <tr r="AB756" s="1"/>
      </tp>
      <tp>
        <v>1.1408199999999999</v>
        <stp/>
        <stp>##V3_BDHV12</stp>
        <stp>9128276R8 Govt</stp>
        <stp>IDX_RATIO</stp>
        <stp>4/20/2006</stp>
        <stp>4/20/2006</stp>
        <stp>[Fixed Income  Prices 2004-2009.xlsx]TIPS!R457C28</stp>
        <tr r="AB457" s="1"/>
      </tp>
      <tp>
        <v>1.02153</v>
        <stp/>
        <stp>##V3_BDHV12</stp>
        <stp>912828GX2 Govt</stp>
        <stp>IDX_RATIO</stp>
        <stp>2/10/2009</stp>
        <stp>2/10/2009</stp>
        <stp>[Fixed Income  Prices 2004-2009.xlsx]TIPS!R418C88</stp>
        <tr r="CJ418" s="1"/>
      </tp>
      <tp>
        <v>1.17601</v>
        <stp/>
        <stp>##V3_BDHV12</stp>
        <stp>9128275W8 Govt</stp>
        <stp>IDX_RATIO</stp>
        <stp>1/27/2006</stp>
        <stp>1/27/2006</stp>
        <stp>[Fixed Income  Prices 2004-2009.xlsx]TIPS!R398C20</stp>
        <tr r="T398" s="1"/>
      </tp>
      <tp>
        <v>1.2793700000000001</v>
        <stp/>
        <stp>##V3_BDHV12</stp>
        <stp>9128274Y5 Govt</stp>
        <stp>IDX_RATIO</stp>
        <stp>1/23/2008</stp>
        <stp>1/23/2008</stp>
        <stp>[Fixed Income  Prices 2004-2009.xlsx]TIPS!R916C16</stp>
        <tr r="P916" s="1"/>
      </tp>
      <tp>
        <v>1.17679</v>
        <stp/>
        <stp>##V3_BDHV12</stp>
        <stp>9128276R8 Govt</stp>
        <stp>IDX_RATIO</stp>
        <stp>5/23/2007</stp>
        <stp>5/23/2007</stp>
        <stp>[Fixed Income  Prices 2004-2009.xlsx]TIPS!R741C28</stp>
        <tr r="AB741" s="1"/>
      </tp>
      <tp>
        <v>1.0307200000000001</v>
        <stp/>
        <stp>##V3_BDHV12</stp>
        <stp>912828BW9 Govt</stp>
        <stp>IDX_RATIO</stp>
        <stp>2/23/2005</stp>
        <stp>2/23/2005</stp>
        <stp>[Fixed Income  Prices 2004-2009.xlsx]TIPS!R158C56</stp>
        <tr r="BD158" s="1"/>
      </tp>
      <tp>
        <v>1.1596</v>
        <stp/>
        <stp>##V3_BDHV12</stp>
        <stp>9128276R8 Govt</stp>
        <stp>IDX_RATIO</stp>
        <stp>7/11/2006</stp>
        <stp>7/11/2006</stp>
        <stp>[Fixed Income  Prices 2004-2009.xlsx]TIPS!R515C28</stp>
        <tr r="AB515" s="1"/>
      </tp>
      <tp>
        <v>1.1058399999999999</v>
        <stp/>
        <stp>##V3_BDHV12</stp>
        <stp>912828CZ1 Govt</stp>
        <stp>IDX_RATIO</stp>
        <stp>1/15/2008</stp>
        <stp>1/15/2008</stp>
        <stp>[Fixed Income  Prices 2004-2009.xlsx]TIPS!R841C24</stp>
        <tr r="X841" s="1"/>
      </tp>
      <tp>
        <v>1.09354</v>
        <stp/>
        <stp>##V3_BDHV12</stp>
        <stp>912828BW9 Govt</stp>
        <stp>IDX_RATIO</stp>
        <stp>3/14/2007</stp>
        <stp>3/14/2007</stp>
        <stp>[Fixed Income  Prices 2004-2009.xlsx]TIPS!R691C56</stp>
        <tr r="BD691" s="1"/>
      </tp>
      <tp>
        <v>1.1729499999999999</v>
        <stp/>
        <stp>##V3_BDHV12</stp>
        <stp>9128275W8 Govt</stp>
        <stp>IDX_RATIO</stp>
        <stp>2/10/2006</stp>
        <stp>2/10/2006</stp>
        <stp>[Fixed Income  Prices 2004-2009.xlsx]TIPS!R408C20</stp>
        <tr r="T408" s="1"/>
      </tp>
      <tp>
        <v>1.1088199999999999</v>
        <stp/>
        <stp>##V3_BDHV12</stp>
        <stp>912828CZ1 Govt</stp>
        <stp>IDX_RATIO</stp>
        <stp>2/25/2008</stp>
        <stp>2/25/2008</stp>
        <stp>[Fixed Income  Prices 2004-2009.xlsx]TIPS!R870C24</stp>
        <tr r="X870" s="1"/>
      </tp>
      <tp>
        <v>1.13168</v>
        <stp/>
        <stp>##V3_BDHV12</stp>
        <stp>9128275W8 Govt</stp>
        <stp>IDX_RATIO</stp>
        <stp>2/25/2005</stp>
        <stp>2/25/2005</stp>
        <stp>[Fixed Income  Prices 2004-2009.xlsx]TIPS!R160C20</stp>
        <tr r="T160" s="1"/>
      </tp>
      <tp>
        <v>1.0986400000000001</v>
        <stp/>
        <stp>##V3_BDHV12</stp>
        <stp>9128276R8 Govt</stp>
        <stp>IDX_RATIO</stp>
        <stp>4/15/2005</stp>
        <stp>4/15/2005</stp>
        <stp>[Fixed Income  Prices 2004-2009.xlsx]TIPS!R195C28</stp>
        <tr r="AB195" s="1"/>
      </tp>
      <tp>
        <v>1.14757</v>
        <stp/>
        <stp>##V3_BDHV12</stp>
        <stp>9128276R8 Govt</stp>
        <stp>IDX_RATIO</stp>
        <stp>5/30/2006</stp>
        <stp>5/30/2006</stp>
        <stp>[Fixed Income  Prices 2004-2009.xlsx]TIPS!R485C28</stp>
        <tr r="AB485" s="1"/>
      </tp>
      <tp>
        <v>1.0333399999999999</v>
        <stp/>
        <stp>##V3_BDHV12</stp>
        <stp>912828BW9 Govt</stp>
        <stp>IDX_RATIO</stp>
        <stp>1/12/2005</stp>
        <stp>1/12/2005</stp>
        <stp>[Fixed Income  Prices 2004-2009.xlsx]TIPS!R128C56</stp>
        <tr r="BD128" s="1"/>
      </tp>
      <tp>
        <v>1.0194399999999999</v>
        <stp/>
        <stp>##V3_BDHV12</stp>
        <stp>912828ET3 Govt</stp>
        <stp>IDX_RATIO</stp>
        <stp>3/28/2007</stp>
        <stp>3/28/2007</stp>
        <stp>[Fixed Income  Prices 2004-2009.xlsx]TIPS!R319C76</stp>
        <tr r="BX319" s="1"/>
      </tp>
      <tp>
        <v>1.2812399999999999</v>
        <stp/>
        <stp>##V3_BDHV12</stp>
        <stp>9128274Y5 Govt</stp>
        <stp>IDX_RATIO</stp>
        <stp>2/12/2008</stp>
        <stp>2/12/2008</stp>
        <stp>[Fixed Income  Prices 2004-2009.xlsx]TIPS!R930C16</stp>
        <tr r="P930" s="1"/>
      </tp>
      <tp>
        <v>1.11714</v>
        <stp/>
        <stp>##V3_BDHV12</stp>
        <stp>9128276R8 Govt</stp>
        <stp>IDX_RATIO</stp>
        <stp>7/27/2005</stp>
        <stp>7/27/2005</stp>
        <stp>[Fixed Income  Prices 2004-2009.xlsx]TIPS!R267C28</stp>
        <tr r="AB267" s="1"/>
      </tp>
      <tp>
        <v>1.0320400000000001</v>
        <stp/>
        <stp>##V3_BDHV12</stp>
        <stp>912828GX2 Govt</stp>
        <stp>IDX_RATIO</stp>
        <stp>1/21/2009</stp>
        <stp>1/21/2009</stp>
        <stp>[Fixed Income  Prices 2004-2009.xlsx]TIPS!R404C88</stp>
        <tr r="CJ404" s="1"/>
      </tp>
      <tp>
        <v>1.06694</v>
        <stp/>
        <stp>##V3_BDHV12</stp>
        <stp>912828BW9 Govt</stp>
        <stp>IDX_RATIO</stp>
        <stp>2/17/2006</stp>
        <stp>2/17/2006</stp>
        <stp>[Fixed Income  Prices 2004-2009.xlsx]TIPS!R413C56</stp>
        <tr r="BD413" s="1"/>
      </tp>
      <tp>
        <v>1.14089</v>
        <stp/>
        <stp>##V3_BDHV12</stp>
        <stp>9128276R8 Govt</stp>
        <stp>IDX_RATIO</stp>
        <stp>4/21/2006</stp>
        <stp>4/21/2006</stp>
        <stp>[Fixed Income  Prices 2004-2009.xlsx]TIPS!R458C28</stp>
        <tr r="AB458" s="1"/>
      </tp>
      <tp>
        <v>1.18269</v>
        <stp/>
        <stp>##V3_BDHV12</stp>
        <stp>9128276R8 Govt</stp>
        <stp>IDX_RATIO</stp>
        <stp>6/12/2007</stp>
        <stp>6/12/2007</stp>
        <stp>[Fixed Income  Prices 2004-2009.xlsx]TIPS!R755C28</stp>
        <tr r="AB755" s="1"/>
      </tp>
      <tp>
        <v>1.02115</v>
        <stp/>
        <stp>##V3_BDHV12</stp>
        <stp>912828GX2 Govt</stp>
        <stp>IDX_RATIO</stp>
        <stp>2/11/2009</stp>
        <stp>2/11/2009</stp>
        <stp>[Fixed Income  Prices 2004-2009.xlsx]TIPS!R419C88</stp>
        <tr r="CJ419" s="1"/>
      </tp>
      <tp>
        <v>1.2791299999999999</v>
        <stp/>
        <stp>##V3_BDHV12</stp>
        <stp>9128274Y5 Govt</stp>
        <stp>IDX_RATIO</stp>
        <stp>1/22/2008</stp>
        <stp>1/22/2008</stp>
        <stp>[Fixed Income  Prices 2004-2009.xlsx]TIPS!R915C16</stp>
        <tr r="P915" s="1"/>
      </tp>
      <tp>
        <v>1.20086</v>
        <stp/>
        <stp>##V3_BDHV12</stp>
        <stp>9128275W8 Govt</stp>
        <stp>IDX_RATIO</stp>
        <stp>3/13/2007</stp>
        <stp>3/13/2007</stp>
        <stp>[Fixed Income  Prices 2004-2009.xlsx]TIPS!R690C20</stp>
        <tr r="T690" s="1"/>
      </tp>
      <tp>
        <v>1.17632</v>
        <stp/>
        <stp>##V3_BDHV12</stp>
        <stp>9128275W8 Govt</stp>
        <stp>IDX_RATIO</stp>
        <stp>1/26/2006</stp>
        <stp>1/26/2006</stp>
        <stp>[Fixed Income  Prices 2004-2009.xlsx]TIPS!R397C20</stp>
        <tr r="T397" s="1"/>
      </tp>
      <tp>
        <v>1.1764399999999999</v>
        <stp/>
        <stp>##V3_BDHV12</stp>
        <stp>9128276R8 Govt</stp>
        <stp>IDX_RATIO</stp>
        <stp>5/22/2007</stp>
        <stp>5/22/2007</stp>
        <stp>[Fixed Income  Prices 2004-2009.xlsx]TIPS!R740C28</stp>
        <tr r="AB740" s="1"/>
      </tp>
      <tp>
        <v>1.03085</v>
        <stp/>
        <stp>##V3_BDHV12</stp>
        <stp>912828BW9 Govt</stp>
        <stp>IDX_RATIO</stp>
        <stp>2/22/2005</stp>
        <stp>2/22/2005</stp>
        <stp>[Fixed Income  Prices 2004-2009.xlsx]TIPS!R157C56</stp>
        <tr r="BD157" s="1"/>
      </tp>
      <tp>
        <v>1.1594100000000001</v>
        <stp/>
        <stp>##V3_BDHV12</stp>
        <stp>9128276R8 Govt</stp>
        <stp>IDX_RATIO</stp>
        <stp>7/10/2006</stp>
        <stp>7/10/2006</stp>
        <stp>[Fixed Income  Prices 2004-2009.xlsx]TIPS!R514C28</stp>
        <tr r="AB514" s="1"/>
      </tp>
      <tp>
        <v>1.1056300000000001</v>
        <stp/>
        <stp>##V3_BDHV12</stp>
        <stp>912828CZ1 Govt</stp>
        <stp>IDX_RATIO</stp>
        <stp>1/14/2008</stp>
        <stp>1/14/2008</stp>
        <stp>[Fixed Income  Prices 2004-2009.xlsx]TIPS!R840C24</stp>
        <tr r="X840" s="1"/>
      </tp>
      <tp>
        <v>1.1349</v>
        <stp/>
        <stp>##V3_BDHV12</stp>
        <stp>9128275W8 Govt</stp>
        <stp>IDX_RATIO</stp>
        <stp>1/14/2005</stp>
        <stp>1/14/2005</stp>
        <stp>[Fixed Income  Prices 2004-2009.xlsx]TIPS!R130C20</stp>
        <tr r="T130" s="1"/>
      </tp>
      <tp>
        <v>1.01552</v>
        <stp/>
        <stp>##V3_BDHV12</stp>
        <stp>912828GX2 Govt</stp>
        <stp>IDX_RATIO</stp>
        <stp>3/14/2008</stp>
        <stp>3/14/2008</stp>
        <stp>[Fixed Income  Prices 2004-2009.xlsx]TIPS!R181C88</stp>
        <tr r="CJ181" s="1"/>
      </tp>
      <tp>
        <v>1.07277</v>
        <stp/>
        <stp>##V3_BDHV12</stp>
        <stp>912828BW9 Govt</stp>
        <stp>IDX_RATIO</stp>
        <stp>1/20/2006</stp>
        <stp>1/20/2006</stp>
        <stp>[Fixed Income  Prices 2004-2009.xlsx]TIPS!R393C56</stp>
        <tr r="BD393" s="1"/>
      </tp>
      <tp>
        <v>1.09365</v>
        <stp/>
        <stp>##V3_BDHV12</stp>
        <stp>912828BW9 Govt</stp>
        <stp>IDX_RATIO</stp>
        <stp>3/15/2007</stp>
        <stp>3/15/2007</stp>
        <stp>[Fixed Income  Prices 2004-2009.xlsx]TIPS!R692C56</stp>
        <tr r="BD692" s="1"/>
      </tp>
      <tp>
        <v>1.17963</v>
        <stp/>
        <stp>##V3_BDHV12</stp>
        <stp>9128273T7 Govt</stp>
        <stp>IDX_RATIO</stp>
        <stp>2/18/2005</stp>
        <stp>2/18/2005</stp>
        <stp>[Fixed Income  Prices 2004-2009.xlsx]TIPS!R155C12</stp>
        <tr r="L155" s="1"/>
      </tp>
      <tp>
        <v>1.09843</v>
        <stp/>
        <stp>##V3_BDHV12</stp>
        <stp>9128276R8 Govt</stp>
        <stp>IDX_RATIO</stp>
        <stp>4/14/2005</stp>
        <stp>4/14/2005</stp>
        <stp>[Fixed Income  Prices 2004-2009.xlsx]TIPS!R194C28</stp>
        <tr r="AB194" s="1"/>
      </tp>
      <tp>
        <v>1.18218</v>
        <stp/>
        <stp>##V3_BDHV12</stp>
        <stp>9128273T7 Govt</stp>
        <stp>IDX_RATIO</stp>
        <stp>1/28/2005</stp>
        <stp>1/28/2005</stp>
        <stp>[Fixed Income  Prices 2004-2009.xlsx]TIPS!R140C12</stp>
        <tr r="L140" s="1"/>
      </tp>
      <tp>
        <v>1.1318299999999999</v>
        <stp/>
        <stp>##V3_BDHV12</stp>
        <stp>9128275W8 Govt</stp>
        <stp>IDX_RATIO</stp>
        <stp>2/24/2005</stp>
        <stp>2/24/2005</stp>
        <stp>[Fixed Income  Prices 2004-2009.xlsx]TIPS!R159C20</stp>
        <tr r="T159" s="1"/>
      </tp>
      <tp>
        <v>1.14777</v>
        <stp/>
        <stp>##V3_BDHV12</stp>
        <stp>9128276R8 Govt</stp>
        <stp>IDX_RATIO</stp>
        <stp>5/31/2006</stp>
        <stp>5/31/2006</stp>
        <stp>[Fixed Income  Prices 2004-2009.xlsx]TIPS!R486C28</stp>
        <tr r="AB486" s="1"/>
      </tp>
      <tp>
        <v>1.02077</v>
        <stp/>
        <stp>##V3_BDHV12</stp>
        <stp>912828GX2 Govt</stp>
        <stp>IDX_RATIO</stp>
        <stp>2/12/2009</stp>
        <stp>2/12/2009</stp>
        <stp>[Fixed Income  Prices 2004-2009.xlsx]TIPS!R420C88</stp>
        <tr r="CJ420" s="1"/>
      </tp>
      <tp>
        <v>1.2812700000000001</v>
        <stp/>
        <stp>##V3_BDHV12</stp>
        <stp>9128274Y5 Govt</stp>
        <stp>IDX_RATIO</stp>
        <stp>2/11/2008</stp>
        <stp>2/11/2008</stp>
        <stp>[Fixed Income  Prices 2004-2009.xlsx]TIPS!R929C16</stp>
        <tr r="P929" s="1"/>
      </tp>
      <tp>
        <v>1.0333300000000001</v>
        <stp/>
        <stp>##V3_BDHV12</stp>
        <stp>912828BW9 Govt</stp>
        <stp>IDX_RATIO</stp>
        <stp>1/11/2005</stp>
        <stp>1/11/2005</stp>
        <stp>[Fixed Income  Prices 2004-2009.xlsx]TIPS!R127C56</stp>
        <tr r="BD127" s="1"/>
      </tp>
      <tp>
        <v>1.03139</v>
        <stp/>
        <stp>##V3_BDHV12</stp>
        <stp>912828GX2 Govt</stp>
        <stp>IDX_RATIO</stp>
        <stp>1/22/2009</stp>
        <stp>1/22/2009</stp>
        <stp>[Fixed Income  Prices 2004-2009.xlsx]TIPS!R405C88</stp>
        <tr r="CJ405" s="1"/>
      </tp>
      <tp>
        <v>1.0673999999999999</v>
        <stp/>
        <stp>##V3_BDHV12</stp>
        <stp>912828BW9 Govt</stp>
        <stp>IDX_RATIO</stp>
        <stp>2/14/2006</stp>
        <stp>2/14/2006</stp>
        <stp>[Fixed Income  Prices 2004-2009.xlsx]TIPS!R410C56</stp>
        <tr r="BD410" s="1"/>
      </tp>
      <tp>
        <v>1.2272700000000001</v>
        <stp/>
        <stp>##V3_BDHV12</stp>
        <stp>9128273T7 Govt</stp>
        <stp>IDX_RATIO</stp>
        <stp>1/19/2006</stp>
        <stp>1/19/2006</stp>
        <stp>[Fixed Income  Prices 2004-2009.xlsx]TIPS!R392C12</stp>
        <tr r="L392" s="1"/>
      </tp>
      <tp>
        <v>1.1824300000000001</v>
        <stp/>
        <stp>##V3_BDHV12</stp>
        <stp>9128276R8 Govt</stp>
        <stp>IDX_RATIO</stp>
        <stp>6/11/2007</stp>
        <stp>6/11/2007</stp>
        <stp>[Fixed Income  Prices 2004-2009.xlsx]TIPS!R754C28</stp>
        <tr r="AB754" s="1"/>
      </tp>
      <tp>
        <v>1.27888</v>
        <stp/>
        <stp>##V3_BDHV12</stp>
        <stp>9128274Y5 Govt</stp>
        <stp>IDX_RATIO</stp>
        <stp>1/21/2008</stp>
        <stp>1/21/2008</stp>
        <stp>[Fixed Income  Prices 2004-2009.xlsx]TIPS!R914C16</stp>
        <tr r="P914" s="1"/>
      </tp>
      <tp>
        <v>1.17662</v>
        <stp/>
        <stp>##V3_BDHV12</stp>
        <stp>9128275W8 Govt</stp>
        <stp>IDX_RATIO</stp>
        <stp>1/25/2006</stp>
        <stp>1/25/2006</stp>
        <stp>[Fixed Income  Prices 2004-2009.xlsx]TIPS!R396C20</stp>
        <tr r="T396" s="1"/>
      </tp>
      <tp>
        <v>1.1760999999999999</v>
        <stp/>
        <stp>##V3_BDHV12</stp>
        <stp>9128276R8 Govt</stp>
        <stp>IDX_RATIO</stp>
        <stp>5/21/2007</stp>
        <stp>5/21/2007</stp>
        <stp>[Fixed Income  Prices 2004-2009.xlsx]TIPS!R739C28</stp>
        <tr r="AB739" s="1"/>
      </tp>
      <tp>
        <v>1.0309900000000001</v>
        <stp/>
        <stp>##V3_BDHV12</stp>
        <stp>912828BW9 Govt</stp>
        <stp>IDX_RATIO</stp>
        <stp>2/21/2005</stp>
        <stp>2/21/2005</stp>
        <stp>[Fixed Income  Prices 2004-2009.xlsx]TIPS!R156C56</stp>
        <tr r="BD156" s="1"/>
      </tp>
      <tp>
        <v>1.1599699999999999</v>
        <stp/>
        <stp>##V3_BDHV12</stp>
        <stp>9128276R8 Govt</stp>
        <stp>IDX_RATIO</stp>
        <stp>7/13/2006</stp>
        <stp>7/13/2006</stp>
        <stp>[Fixed Income  Prices 2004-2009.xlsx]TIPS!R517C28</stp>
        <tr r="AB517" s="1"/>
      </tp>
      <tp>
        <v>1.10626</v>
        <stp/>
        <stp>##V3_BDHV12</stp>
        <stp>912828CZ1 Govt</stp>
        <stp>IDX_RATIO</stp>
        <stp>1/17/2008</stp>
        <stp>1/17/2008</stp>
        <stp>[Fixed Income  Prices 2004-2009.xlsx]TIPS!R843C24</stp>
        <tr r="X843" s="1"/>
      </tp>
      <tp>
        <v>1.13496</v>
        <stp/>
        <stp>##V3_BDHV12</stp>
        <stp>9128275W8 Govt</stp>
        <stp>IDX_RATIO</stp>
        <stp>1/17/2005</stp>
        <stp>1/17/2005</stp>
        <stp>[Fixed Income  Prices 2004-2009.xlsx]TIPS!R131C20</stp>
        <tr r="T131" s="1"/>
      </tp>
      <tp>
        <v>1.0160100000000001</v>
        <stp/>
        <stp>##V3_BDHV12</stp>
        <stp>912828GX2 Govt</stp>
        <stp>IDX_RATIO</stp>
        <stp>3/17/2008</stp>
        <stp>3/17/2008</stp>
        <stp>[Fixed Income  Prices 2004-2009.xlsx]TIPS!R182C88</stp>
        <tr r="CJ182" s="1"/>
      </tp>
      <tp>
        <v>1.0937600000000001</v>
        <stp/>
        <stp>##V3_BDHV12</stp>
        <stp>912828BW9 Govt</stp>
        <stp>IDX_RATIO</stp>
        <stp>3/16/2007</stp>
        <stp>3/16/2007</stp>
        <stp>[Fixed Income  Prices 2004-2009.xlsx]TIPS!R693C56</stp>
        <tr r="BD693" s="1"/>
      </tp>
      <tp>
        <v>1.07193</v>
        <stp/>
        <stp>##V3_BDHV12</stp>
        <stp>912828BW9 Govt</stp>
        <stp>IDX_RATIO</stp>
        <stp>1/23/2006</stp>
        <stp>1/23/2006</stp>
        <stp>[Fixed Income  Prices 2004-2009.xlsx]TIPS!R394C56</stp>
        <tr r="BD394" s="1"/>
      </tp>
      <tp>
        <v>1.032</v>
        <stp/>
        <stp>##V3_BDHV12</stp>
        <stp>912828BW9 Govt</stp>
        <stp>IDX_RATIO</stp>
        <stp>3/31/2005</stp>
        <stp>3/31/2005</stp>
        <stp>[Fixed Income  Prices 2004-2009.xlsx]TIPS!R184C56</stp>
        <tr r="BD184" s="1"/>
      </tp>
      <tp>
        <v>1.10877</v>
        <stp/>
        <stp>##V3_BDHV12</stp>
        <stp>912828CZ1 Govt</stp>
        <stp>IDX_RATIO</stp>
        <stp>2/27/2008</stp>
        <stp>2/27/2008</stp>
        <stp>[Fixed Income  Prices 2004-2009.xlsx]TIPS!R872C24</stp>
        <tr r="X872" s="1"/>
      </tp>
      <tp>
        <v>1.19777</v>
        <stp/>
        <stp>##V3_BDHV12</stp>
        <stp>9128275W8 Govt</stp>
        <stp>IDX_RATIO</stp>
        <stp>1/30/2007</stp>
        <stp>1/30/2007</stp>
        <stp>[Fixed Income  Prices 2004-2009.xlsx]TIPS!R660C20</stp>
        <tr r="T660" s="1"/>
      </tp>
      <tp>
        <v>1.0204</v>
        <stp/>
        <stp>##V3_BDHV12</stp>
        <stp>912828GX2 Govt</stp>
        <stp>IDX_RATIO</stp>
        <stp>2/13/2009</stp>
        <stp>2/13/2009</stp>
        <stp>[Fixed Income  Prices 2004-2009.xlsx]TIPS!R421C88</stp>
        <tr r="CJ421" s="1"/>
      </tp>
      <tp>
        <v>1.03331</v>
        <stp/>
        <stp>##V3_BDHV12</stp>
        <stp>912828BW9 Govt</stp>
        <stp>IDX_RATIO</stp>
        <stp>1/10/2005</stp>
        <stp>1/10/2005</stp>
        <stp>[Fixed Income  Prices 2004-2009.xlsx]TIPS!R126C56</stp>
        <tr r="BD126" s="1"/>
      </tp>
      <tp>
        <v>1.11721</v>
        <stp/>
        <stp>##V3_BDHV12</stp>
        <stp>9128276R8 Govt</stp>
        <stp>IDX_RATIO</stp>
        <stp>7/25/2005</stp>
        <stp>7/25/2005</stp>
        <stp>[Fixed Income  Prices 2004-2009.xlsx]TIPS!R265C28</stp>
        <tr r="AB265" s="1"/>
      </tp>
      <tp>
        <v>1.0307500000000001</v>
        <stp/>
        <stp>##V3_BDHV12</stp>
        <stp>912828GX2 Govt</stp>
        <stp>IDX_RATIO</stp>
        <stp>1/23/2009</stp>
        <stp>1/23/2009</stp>
        <stp>[Fixed Income  Prices 2004-2009.xlsx]TIPS!R406C88</stp>
        <tr r="CJ406" s="1"/>
      </tp>
      <tp>
        <v>1.06725</v>
        <stp/>
        <stp>##V3_BDHV12</stp>
        <stp>912828BW9 Govt</stp>
        <stp>IDX_RATIO</stp>
        <stp>2/15/2006</stp>
        <stp>2/15/2006</stp>
        <stp>[Fixed Income  Prices 2004-2009.xlsx]TIPS!R411C56</stp>
        <tr r="BD411" s="1"/>
      </tp>
      <tp>
        <v>1.22759</v>
        <stp/>
        <stp>##V3_BDHV12</stp>
        <stp>9128273T7 Govt</stp>
        <stp>IDX_RATIO</stp>
        <stp>1/18/2006</stp>
        <stp>1/18/2006</stp>
        <stp>[Fixed Income  Prices 2004-2009.xlsx]TIPS!R391C12</stp>
        <tr r="L391" s="1"/>
      </tp>
      <tp>
        <v>1.17693</v>
        <stp/>
        <stp>##V3_BDHV12</stp>
        <stp>9128275W8 Govt</stp>
        <stp>IDX_RATIO</stp>
        <stp>1/24/2006</stp>
        <stp>1/24/2006</stp>
        <stp>[Fixed Income  Prices 2004-2009.xlsx]TIPS!R395C20</stp>
        <tr r="T395" s="1"/>
      </tp>
      <tp>
        <v>1.1690199999999999</v>
        <stp/>
        <stp>##V3_BDHV12</stp>
        <stp>9128276R8 Govt</stp>
        <stp>IDX_RATIO</stp>
        <stp>4/30/2007</stp>
        <stp>4/30/2007</stp>
        <stp>[Fixed Income  Prices 2004-2009.xlsx]TIPS!R724C28</stp>
        <tr r="AB724" s="1"/>
      </tp>
      <tp>
        <v>1.15978</v>
        <stp/>
        <stp>##V3_BDHV12</stp>
        <stp>9128276R8 Govt</stp>
        <stp>IDX_RATIO</stp>
        <stp>7/12/2006</stp>
        <stp>7/12/2006</stp>
        <stp>[Fixed Income  Prices 2004-2009.xlsx]TIPS!R516C28</stp>
        <tr r="AB516" s="1"/>
      </tp>
      <tp>
        <v>1.10605</v>
        <stp/>
        <stp>##V3_BDHV12</stp>
        <stp>912828CZ1 Govt</stp>
        <stp>IDX_RATIO</stp>
        <stp>1/16/2008</stp>
        <stp>1/16/2008</stp>
        <stp>[Fixed Income  Prices 2004-2009.xlsx]TIPS!R842C24</stp>
        <tr r="X842" s="1"/>
      </tp>
      <tp>
        <v>1.1724399999999999</v>
        <stp/>
        <stp>##V3_BDHV12</stp>
        <stp>9128275W8 Govt</stp>
        <stp>IDX_RATIO</stp>
        <stp>2/13/2006</stp>
        <stp>2/13/2006</stp>
        <stp>[Fixed Income  Prices 2004-2009.xlsx]TIPS!R409C20</stp>
        <tr r="T409" s="1"/>
      </tp>
      <tp>
        <v>1.03193</v>
        <stp/>
        <stp>##V3_BDHV12</stp>
        <stp>912828BW9 Govt</stp>
        <stp>IDX_RATIO</stp>
        <stp>3/30/2005</stp>
        <stp>3/30/2005</stp>
        <stp>[Fixed Income  Prices 2004-2009.xlsx]TIPS!R183C56</stp>
        <tr r="BD183" s="1"/>
      </tp>
      <tp>
        <v>1.1087899999999999</v>
        <stp/>
        <stp>##V3_BDHV12</stp>
        <stp>912828CZ1 Govt</stp>
        <stp>IDX_RATIO</stp>
        <stp>2/26/2008</stp>
        <stp>2/26/2008</stp>
        <stp>[Fixed Income  Prices 2004-2009.xlsx]TIPS!R871C24</stp>
        <tr r="X871" s="1"/>
      </tp>
      <tp>
        <v>1.1977100000000001</v>
        <stp/>
        <stp>##V3_BDHV12</stp>
        <stp>9128275W8 Govt</stp>
        <stp>IDX_RATIO</stp>
        <stp>1/31/2007</stp>
        <stp>1/31/2007</stp>
        <stp>[Fixed Income  Prices 2004-2009.xlsx]TIPS!R661C20</stp>
        <tr r="T661" s="1"/>
      </tp>
      <tp>
        <v>1.0334300000000001</v>
        <stp/>
        <stp>##V3_BDHV12</stp>
        <stp>912828BW9 Govt</stp>
        <stp>IDX_RATIO</stp>
        <stp>1/17/2005</stp>
        <stp>1/17/2005</stp>
        <stp>[Fixed Income  Prices 2004-2009.xlsx]TIPS!R131C56</stp>
        <tr r="BD131" s="1"/>
      </tp>
      <tp>
        <v>1.1173200000000001</v>
        <stp/>
        <stp>##V3_BDHV12</stp>
        <stp>9128276R8 Govt</stp>
        <stp>IDX_RATIO</stp>
        <stp>7/22/2005</stp>
        <stp>7/22/2005</stp>
        <stp>[Fixed Income  Prices 2004-2009.xlsx]TIPS!R264C28</stp>
        <tr r="AB264" s="1"/>
      </tp>
      <tp>
        <v>1.1411199999999999</v>
        <stp/>
        <stp>##V3_BDHV12</stp>
        <stp>9128276R8 Govt</stp>
        <stp>IDX_RATIO</stp>
        <stp>4/24/2006</stp>
        <stp>4/24/2006</stp>
        <stp>[Fixed Income  Prices 2004-2009.xlsx]TIPS!R459C28</stp>
        <tr r="AB459" s="1"/>
      </tp>
      <tp>
        <v>1.1333899999999999</v>
        <stp/>
        <stp>##V3_BDHV12</stp>
        <stp>9128275W8 Govt</stp>
        <stp>IDX_RATIO</stp>
        <stp>3/31/2005</stp>
        <stp>3/31/2005</stp>
        <stp>[Fixed Income  Prices 2004-2009.xlsx]TIPS!R184C20</stp>
        <tr r="T184" s="1"/>
      </tp>
      <tp>
        <v>1.1772400000000001</v>
        <stp/>
        <stp>##V3_BDHV12</stp>
        <stp>9128275W8 Govt</stp>
        <stp>IDX_RATIO</stp>
        <stp>1/23/2006</stp>
        <stp>1/23/2006</stp>
        <stp>[Fixed Income  Prices 2004-2009.xlsx]TIPS!R394C20</stp>
        <tr r="T394" s="1"/>
      </tp>
      <tp>
        <v>1.2012100000000001</v>
        <stp/>
        <stp>##V3_BDHV12</stp>
        <stp>9128275W8 Govt</stp>
        <stp>IDX_RATIO</stp>
        <stp>3/16/2007</stp>
        <stp>3/16/2007</stp>
        <stp>[Fixed Income  Prices 2004-2009.xlsx]TIPS!R693C20</stp>
        <tr r="T693" s="1"/>
      </tp>
      <tp>
        <v>1.0150399999999999</v>
        <stp/>
        <stp>##V3_BDHV12</stp>
        <stp>912828GX2 Govt</stp>
        <stp>IDX_RATIO</stp>
        <stp>3/11/2008</stp>
        <stp>3/11/2008</stp>
        <stp>[Fixed Income  Prices 2004-2009.xlsx]TIPS!R178C88</stp>
        <tr r="CJ178" s="1"/>
      </tp>
      <tp>
        <v>1.0906199999999999</v>
        <stp/>
        <stp>##V3_BDHV12</stp>
        <stp>912828BW9 Govt</stp>
        <stp>IDX_RATIO</stp>
        <stp>1/30/2007</stp>
        <stp>1/30/2007</stp>
        <stp>[Fixed Income  Prices 2004-2009.xlsx]TIPS!R660C56</stp>
        <tr r="BD660" s="1"/>
      </tp>
      <tp>
        <v>1.11402</v>
        <stp/>
        <stp>##V3_BDHV12</stp>
        <stp>912828CZ1 Govt</stp>
        <stp>IDX_RATIO</stp>
        <stp>3/31/2008</stp>
        <stp>3/31/2008</stp>
        <stp>[Fixed Income  Prices 2004-2009.xlsx]TIPS!R895C24</stp>
        <tr r="X895" s="1"/>
      </tp>
      <tp>
        <v>1.0770999999999999</v>
        <stp/>
        <stp>##V3_BDHV12</stp>
        <stp>912828CP3 Govt</stp>
        <stp>IDX_RATIO</stp>
        <stp>4/18/2007</stp>
        <stp>4/18/2007</stp>
        <stp>[Fixed Income  Prices 2004-2009.xlsx]TIPS!R716C64</stp>
        <tr r="BL716" s="1"/>
      </tp>
      <tp>
        <v>1.0139</v>
        <stp/>
        <stp>##V3_BDHV12</stp>
        <stp>912828GX2 Govt</stp>
        <stp>IDX_RATIO</stp>
        <stp>1/31/2008</stp>
        <stp>1/31/2008</stp>
        <stp>[Fixed Income  Prices 2004-2009.xlsx]TIPS!R150C88</stp>
        <tr r="CJ150" s="1"/>
      </tp>
      <tp>
        <v>1.1348499999999999</v>
        <stp/>
        <stp>##V3_BDHV12</stp>
        <stp>9128275W8 Govt</stp>
        <stp>IDX_RATIO</stp>
        <stp>1/11/2005</stp>
        <stp>1/11/2005</stp>
        <stp>[Fixed Income  Prices 2004-2009.xlsx]TIPS!R127C20</stp>
        <tr r="T127" s="1"/>
      </tp>
      <tp>
        <v>1.21834</v>
        <stp/>
        <stp>##V3_BDHV12</stp>
        <stp>9128273T7 Govt</stp>
        <stp>IDX_RATIO</stp>
        <stp>2/28/2006</stp>
        <stp>2/28/2006</stp>
        <stp>[Fixed Income  Prices 2004-2009.xlsx]TIPS!R420C12</stp>
        <tr r="L420" s="1"/>
      </tp>
      <tp>
        <v>1.1089199999999999</v>
        <stp/>
        <stp>##V3_BDHV12</stp>
        <stp>912828CZ1 Govt</stp>
        <stp>IDX_RATIO</stp>
        <stp>2/21/2008</stp>
        <stp>2/21/2008</stp>
        <stp>[Fixed Income  Prices 2004-2009.xlsx]TIPS!R868C24</stp>
        <tr r="X868" s="1"/>
      </tp>
      <tp>
        <v>1.0713699999999999</v>
        <stp/>
        <stp>##V3_BDHV12</stp>
        <stp>912828BW9 Govt</stp>
        <stp>IDX_RATIO</stp>
        <stp>1/25/2006</stp>
        <stp>1/25/2006</stp>
        <stp>[Fixed Income  Prices 2004-2009.xlsx]TIPS!R396C56</stp>
        <tr r="BD396" s="1"/>
      </tp>
      <tp>
        <v>1.1722699999999999</v>
        <stp/>
        <stp>##V3_BDHV12</stp>
        <stp>9128275W8 Govt</stp>
        <stp>IDX_RATIO</stp>
        <stp>2/14/2006</stp>
        <stp>2/14/2006</stp>
        <stp>[Fixed Income  Prices 2004-2009.xlsx]TIPS!R410C20</stp>
        <tr r="T410" s="1"/>
      </tp>
      <tp>
        <v>1.0977999999999999</v>
        <stp/>
        <stp>##V3_BDHV12</stp>
        <stp>9128276R8 Govt</stp>
        <stp>IDX_RATIO</stp>
        <stp>4/11/2005</stp>
        <stp>4/11/2005</stp>
        <stp>[Fixed Income  Prices 2004-2009.xlsx]TIPS!R191C28</stp>
        <tr r="AB191" s="1"/>
      </tp>
      <tp>
        <v>1.105</v>
        <stp/>
        <stp>##V3_BDHV12</stp>
        <stp>912828CZ1 Govt</stp>
        <stp>IDX_RATIO</stp>
        <stp>1/11/2008</stp>
        <stp>1/11/2008</stp>
        <stp>[Fixed Income  Prices 2004-2009.xlsx]TIPS!R839C24</stp>
        <tr r="X839" s="1"/>
      </tp>
      <tp>
        <v>1.13228</v>
        <stp/>
        <stp>##V3_BDHV12</stp>
        <stp>9128275W8 Govt</stp>
        <stp>IDX_RATIO</stp>
        <stp>2/21/2005</stp>
        <stp>2/21/2005</stp>
        <stp>[Fixed Income  Prices 2004-2009.xlsx]TIPS!R156C20</stp>
        <tr r="T156" s="1"/>
      </tp>
      <tp>
        <v>1.1412</v>
        <stp/>
        <stp>##V3_BDHV12</stp>
        <stp>9128276R8 Govt</stp>
        <stp>IDX_RATIO</stp>
        <stp>4/25/2006</stp>
        <stp>4/25/2006</stp>
        <stp>[Fixed Income  Prices 2004-2009.xlsx]TIPS!R460C28</stp>
        <tr r="AB460" s="1"/>
      </tp>
      <tp>
        <v>1.13331</v>
        <stp/>
        <stp>##V3_BDHV12</stp>
        <stp>9128275W8 Govt</stp>
        <stp>IDX_RATIO</stp>
        <stp>3/30/2005</stp>
        <stp>3/30/2005</stp>
        <stp>[Fixed Income  Prices 2004-2009.xlsx]TIPS!R183C20</stp>
        <tr r="T183" s="1"/>
      </tp>
      <tp>
        <v>1.0675600000000001</v>
        <stp/>
        <stp>##V3_BDHV12</stp>
        <stp>912828BW9 Govt</stp>
        <stp>IDX_RATIO</stp>
        <stp>2/13/2006</stp>
        <stp>2/13/2006</stp>
        <stp>[Fixed Income  Prices 2004-2009.xlsx]TIPS!R409C56</stp>
        <tr r="BD409" s="1"/>
      </tp>
      <tp>
        <v>1.09057</v>
        <stp/>
        <stp>##V3_BDHV12</stp>
        <stp>912828BW9 Govt</stp>
        <stp>IDX_RATIO</stp>
        <stp>1/31/2007</stp>
        <stp>1/31/2007</stp>
        <stp>[Fixed Income  Prices 2004-2009.xlsx]TIPS!R661C56</stp>
        <tr r="BD661" s="1"/>
      </tp>
      <tp>
        <v>1.0148699999999999</v>
        <stp/>
        <stp>##V3_BDHV12</stp>
        <stp>912828GX2 Govt</stp>
        <stp>IDX_RATIO</stp>
        <stp>3/10/2008</stp>
        <stp>3/10/2008</stp>
        <stp>[Fixed Income  Prices 2004-2009.xlsx]TIPS!R177C88</stp>
        <tr r="CJ177" s="1"/>
      </tp>
      <tp>
        <v>1.0137100000000001</v>
        <stp/>
        <stp>##V3_BDHV12</stp>
        <stp>912828GX2 Govt</stp>
        <stp>IDX_RATIO</stp>
        <stp>1/30/2008</stp>
        <stp>1/30/2008</stp>
        <stp>[Fixed Income  Prices 2004-2009.xlsx]TIPS!R149C88</stp>
        <tr r="CJ149" s="1"/>
      </tp>
      <tp>
        <v>1.16015</v>
        <stp/>
        <stp>##V3_BDHV12</stp>
        <stp>9128276R8 Govt</stp>
        <stp>IDX_RATIO</stp>
        <stp>7/14/2006</stp>
        <stp>7/14/2006</stp>
        <stp>[Fixed Income  Prices 2004-2009.xlsx]TIPS!R518C28</stp>
        <tr r="AB518" s="1"/>
      </tp>
      <tp>
        <v>1.0772900000000001</v>
        <stp/>
        <stp>##V3_BDHV12</stp>
        <stp>912828CP3 Govt</stp>
        <stp>IDX_RATIO</stp>
        <stp>4/19/2007</stp>
        <stp>4/19/2007</stp>
        <stp>[Fixed Income  Prices 2004-2009.xlsx]TIPS!R717C64</stp>
        <tr r="BL717" s="1"/>
      </tp>
      <tp>
        <v>1.13483</v>
        <stp/>
        <stp>##V3_BDHV12</stp>
        <stp>9128275W8 Govt</stp>
        <stp>IDX_RATIO</stp>
        <stp>1/10/2005</stp>
        <stp>1/10/2005</stp>
        <stp>[Fixed Income  Prices 2004-2009.xlsx]TIPS!R126C20</stp>
        <tr r="T126" s="1"/>
      </tp>
      <tp>
        <v>1.07165</v>
        <stp/>
        <stp>##V3_BDHV12</stp>
        <stp>912828BW9 Govt</stp>
        <stp>IDX_RATIO</stp>
        <stp>1/24/2006</stp>
        <stp>1/24/2006</stp>
        <stp>[Fixed Income  Prices 2004-2009.xlsx]TIPS!R395C56</stp>
        <tr r="BD395" s="1"/>
      </tp>
      <tp>
        <v>1.1089500000000001</v>
        <stp/>
        <stp>##V3_BDHV12</stp>
        <stp>912828CZ1 Govt</stp>
        <stp>IDX_RATIO</stp>
        <stp>2/20/2008</stp>
        <stp>2/20/2008</stp>
        <stp>[Fixed Income  Prices 2004-2009.xlsx]TIPS!R867C24</stp>
        <tr r="X867" s="1"/>
      </tp>
      <tp>
        <v>1.1720999999999999</v>
        <stp/>
        <stp>##V3_BDHV12</stp>
        <stp>9128275W8 Govt</stp>
        <stp>IDX_RATIO</stp>
        <stp>2/15/2006</stp>
        <stp>2/15/2006</stp>
        <stp>[Fixed Income  Prices 2004-2009.xlsx]TIPS!R411C20</stp>
        <tr r="T411" s="1"/>
      </tp>
      <tp>
        <v>1.1047899999999999</v>
        <stp/>
        <stp>##V3_BDHV12</stp>
        <stp>912828CZ1 Govt</stp>
        <stp>IDX_RATIO</stp>
        <stp>1/10/2008</stp>
        <stp>1/10/2008</stp>
        <stp>[Fixed Income  Prices 2004-2009.xlsx]TIPS!R838C24</stp>
        <tr r="X838" s="1"/>
      </tp>
      <tp>
        <v>1.0192600000000001</v>
        <stp/>
        <stp>##V3_BDHV12</stp>
        <stp>912828GX2 Govt</stp>
        <stp>IDX_RATIO</stp>
        <stp>2/16/2009</stp>
        <stp>2/16/2009</stp>
        <stp>[Fixed Income  Prices 2004-2009.xlsx]TIPS!R422C88</stp>
        <tr r="CJ422" s="1"/>
      </tp>
      <tp>
        <v>1.05752</v>
        <stp/>
        <stp>##V3_BDHV12</stp>
        <stp>912828CP3 Govt</stp>
        <stp>IDX_RATIO</stp>
        <stp>5/19/2006</stp>
        <stp>5/19/2006</stp>
        <stp>[Fixed Income  Prices 2004-2009.xlsx]TIPS!R478C64</stp>
        <tr r="BL478" s="1"/>
      </tp>
      <tp>
        <v>1.28115</v>
        <stp/>
        <stp>##V3_BDHV12</stp>
        <stp>9128274Y5 Govt</stp>
        <stp>IDX_RATIO</stp>
        <stp>2/15/2008</stp>
        <stp>2/15/2008</stp>
        <stp>[Fixed Income  Prices 2004-2009.xlsx]TIPS!R933C16</stp>
        <tr r="P933" s="1"/>
      </tp>
      <tp>
        <v>1.14127</v>
        <stp/>
        <stp>##V3_BDHV12</stp>
        <stp>9128276R8 Govt</stp>
        <stp>IDX_RATIO</stp>
        <stp>4/26/2006</stp>
        <stp>4/26/2006</stp>
        <stp>[Fixed Income  Prices 2004-2009.xlsx]TIPS!R461C28</stp>
        <tr r="AB461" s="1"/>
      </tp>
      <tp>
        <v>1.1173999999999999</v>
        <stp/>
        <stp>##V3_BDHV12</stp>
        <stp>9128276R8 Govt</stp>
        <stp>IDX_RATIO</stp>
        <stp>7/20/2005</stp>
        <stp>7/20/2005</stp>
        <stp>[Fixed Income  Prices 2004-2009.xlsx]TIPS!R262C28</stp>
        <tr r="AB262" s="1"/>
      </tp>
      <tp>
        <v>1.02881</v>
        <stp/>
        <stp>##V3_BDHV12</stp>
        <stp>912828GX2 Govt</stp>
        <stp>IDX_RATIO</stp>
        <stp>1/26/2009</stp>
        <stp>1/26/2009</stp>
        <stp>[Fixed Income  Prices 2004-2009.xlsx]TIPS!R407C88</stp>
        <tr r="CJ407" s="1"/>
      </tp>
      <tp>
        <v>1.1834500000000001</v>
        <stp/>
        <stp>##V3_BDHV12</stp>
        <stp>9128276R8 Govt</stp>
        <stp>IDX_RATIO</stp>
        <stp>6/15/2007</stp>
        <stp>6/15/2007</stp>
        <stp>[Fixed Income  Prices 2004-2009.xlsx]TIPS!R758C28</stp>
        <tr r="AB758" s="1"/>
      </tp>
      <tp>
        <v>1.06802</v>
        <stp/>
        <stp>##V3_BDHV12</stp>
        <stp>912828BW9 Govt</stp>
        <stp>IDX_RATIO</stp>
        <stp>2/10/2006</stp>
        <stp>2/10/2006</stp>
        <stp>[Fixed Income  Prices 2004-2009.xlsx]TIPS!R408C56</stp>
        <tr r="BD408" s="1"/>
      </tp>
      <tp>
        <v>1.27986</v>
        <stp/>
        <stp>##V3_BDHV12</stp>
        <stp>9128274Y5 Govt</stp>
        <stp>IDX_RATIO</stp>
        <stp>1/25/2008</stp>
        <stp>1/25/2008</stp>
        <stp>[Fixed Income  Prices 2004-2009.xlsx]TIPS!R918C16</stp>
        <tr r="P918" s="1"/>
      </tp>
      <tp>
        <v>1.11785</v>
        <stp/>
        <stp>##V3_BDHV12</stp>
        <stp>9128276R8 Govt</stp>
        <stp>IDX_RATIO</stp>
        <stp>6/30/2005</stp>
        <stp>6/30/2005</stp>
        <stp>[Fixed Income  Prices 2004-2009.xlsx]TIPS!R248C28</stp>
        <tr r="AB248" s="1"/>
      </tp>
      <tp>
        <v>1.2009799999999999</v>
        <stp/>
        <stp>##V3_BDHV12</stp>
        <stp>9128275W8 Govt</stp>
        <stp>IDX_RATIO</stp>
        <stp>3/14/2007</stp>
        <stp>3/14/2007</stp>
        <stp>[Fixed Income  Prices 2004-2009.xlsx]TIPS!R691C20</stp>
        <tr r="T691" s="1"/>
      </tp>
      <tp>
        <v>1.17747</v>
        <stp/>
        <stp>##V3_BDHV12</stp>
        <stp>9128276R8 Govt</stp>
        <stp>IDX_RATIO</stp>
        <stp>5/25/2007</stp>
        <stp>5/25/2007</stp>
        <stp>[Fixed Income  Prices 2004-2009.xlsx]TIPS!R743C28</stp>
        <tr r="AB743" s="1"/>
      </tp>
      <tp>
        <v>1.0304500000000001</v>
        <stp/>
        <stp>##V3_BDHV12</stp>
        <stp>912828BW9 Govt</stp>
        <stp>IDX_RATIO</stp>
        <stp>2/25/2005</stp>
        <stp>2/25/2005</stp>
        <stp>[Fixed Income  Prices 2004-2009.xlsx]TIPS!R160C56</stp>
        <tr r="BD160" s="1"/>
      </tp>
      <tp>
        <v>1.0680799999999999</v>
        <stp/>
        <stp>##V3_BDHV12</stp>
        <stp>912828CP3 Govt</stp>
        <stp>IDX_RATIO</stp>
        <stp>6/28/2006</stp>
        <stp>6/28/2006</stp>
        <stp>[Fixed Income  Prices 2004-2009.xlsx]TIPS!R506C64</stp>
        <tr r="BL506" s="1"/>
      </tp>
      <tp>
        <v>1.1607099999999999</v>
        <stp/>
        <stp>##V3_BDHV12</stp>
        <stp>9128276R8 Govt</stp>
        <stp>IDX_RATIO</stp>
        <stp>7/17/2006</stp>
        <stp>7/17/2006</stp>
        <stp>[Fixed Income  Prices 2004-2009.xlsx]TIPS!R519C28</stp>
        <tr r="AB519" s="1"/>
      </tp>
      <tp>
        <v>1.1348799999999999</v>
        <stp/>
        <stp>##V3_BDHV12</stp>
        <stp>9128275W8 Govt</stp>
        <stp>IDX_RATIO</stp>
        <stp>1/13/2005</stp>
        <stp>1/13/2005</stp>
        <stp>[Fixed Income  Prices 2004-2009.xlsx]TIPS!R129C20</stp>
        <tr r="T129" s="1"/>
      </tp>
      <tp>
        <v>1.07081</v>
        <stp/>
        <stp>##V3_BDHV12</stp>
        <stp>912828BW9 Govt</stp>
        <stp>IDX_RATIO</stp>
        <stp>1/27/2006</stp>
        <stp>1/27/2006</stp>
        <stp>[Fixed Income  Prices 2004-2009.xlsx]TIPS!R398C56</stp>
        <tr r="BD398" s="1"/>
      </tp>
      <tp>
        <v>1.01536</v>
        <stp/>
        <stp>##V3_BDHV12</stp>
        <stp>912828GX2 Govt</stp>
        <stp>IDX_RATIO</stp>
        <stp>3/13/2008</stp>
        <stp>3/13/2008</stp>
        <stp>[Fixed Income  Prices 2004-2009.xlsx]TIPS!R180C88</stp>
        <tr r="CJ180" s="1"/>
      </tp>
      <tp>
        <v>1.0933299999999999</v>
        <stp/>
        <stp>##V3_BDHV12</stp>
        <stp>912828BW9 Govt</stp>
        <stp>IDX_RATIO</stp>
        <stp>3/12/2007</stp>
        <stp>3/12/2007</stp>
        <stp>[Fixed Income  Prices 2004-2009.xlsx]TIPS!R689C56</stp>
        <tr r="BD689" s="1"/>
      </tp>
      <tp>
        <v>1.2525599999999999</v>
        <stp/>
        <stp>##V3_BDHV12</stp>
        <stp>9128273T7 Govt</stp>
        <stp>IDX_RATIO</stp>
        <stp>3/29/2007</stp>
        <stp>3/29/2007</stp>
        <stp>[Fixed Income  Prices 2004-2009.xlsx]TIPS!R702C12</stp>
        <tr r="L702" s="1"/>
      </tp>
      <tp>
        <v>1.1719299999999999</v>
        <stp/>
        <stp>##V3_BDHV12</stp>
        <stp>9128275W8 Govt</stp>
        <stp>IDX_RATIO</stp>
        <stp>2/16/2006</stp>
        <stp>2/16/2006</stp>
        <stp>[Fixed Income  Prices 2004-2009.xlsx]TIPS!R412C20</stp>
        <tr r="T412" s="1"/>
      </tp>
      <tp>
        <v>1.09822</v>
        <stp/>
        <stp>##V3_BDHV12</stp>
        <stp>9128276R8 Govt</stp>
        <stp>IDX_RATIO</stp>
        <stp>4/13/2005</stp>
        <stp>4/13/2005</stp>
        <stp>[Fixed Income  Prices 2004-2009.xlsx]TIPS!R193C28</stp>
        <tr r="AB193" s="1"/>
      </tp>
      <tp>
        <v>1.13198</v>
        <stp/>
        <stp>##V3_BDHV12</stp>
        <stp>9128275W8 Govt</stp>
        <stp>IDX_RATIO</stp>
        <stp>2/23/2005</stp>
        <stp>2/23/2005</stp>
        <stp>[Fixed Income  Prices 2004-2009.xlsx]TIPS!R158C20</stp>
        <tr r="T158" s="1"/>
      </tp>
      <tp>
        <v>1.01888</v>
        <stp/>
        <stp>##V3_BDHV12</stp>
        <stp>912828GX2 Govt</stp>
        <stp>IDX_RATIO</stp>
        <stp>2/17/2009</stp>
        <stp>2/17/2009</stp>
        <stp>[Fixed Income  Prices 2004-2009.xlsx]TIPS!R423C88</stp>
        <tr r="CJ423" s="1"/>
      </tp>
      <tp>
        <v>1.03338</v>
        <stp/>
        <stp>##V3_BDHV12</stp>
        <stp>912828BW9 Govt</stp>
        <stp>IDX_RATIO</stp>
        <stp>1/14/2005</stp>
        <stp>1/14/2005</stp>
        <stp>[Fixed Income  Prices 2004-2009.xlsx]TIPS!R130C56</stp>
        <tr r="BD130" s="1"/>
      </tp>
      <tp>
        <v>1.0573300000000001</v>
        <stp/>
        <stp>##V3_BDHV12</stp>
        <stp>912828CP3 Govt</stp>
        <stp>IDX_RATIO</stp>
        <stp>5/18/2006</stp>
        <stp>5/18/2006</stp>
        <stp>[Fixed Income  Prices 2004-2009.xlsx]TIPS!R477C64</stp>
        <tr r="BL477" s="1"/>
      </tp>
      <tp>
        <v>1.1413500000000001</v>
        <stp/>
        <stp>##V3_BDHV12</stp>
        <stp>9128276R8 Govt</stp>
        <stp>IDX_RATIO</stp>
        <stp>4/27/2006</stp>
        <stp>4/27/2006</stp>
        <stp>[Fixed Income  Prices 2004-2009.xlsx]TIPS!R462C28</stp>
        <tr r="AB462" s="1"/>
      </tp>
      <tp>
        <v>1.28118</v>
        <stp/>
        <stp>##V3_BDHV12</stp>
        <stp>9128274Y5 Govt</stp>
        <stp>IDX_RATIO</stp>
        <stp>2/14/2008</stp>
        <stp>2/14/2008</stp>
        <stp>[Fixed Income  Prices 2004-2009.xlsx]TIPS!R932C16</stp>
        <tr r="P932" s="1"/>
      </tp>
      <tp>
        <v>1.1173599999999999</v>
        <stp/>
        <stp>##V3_BDHV12</stp>
        <stp>9128276R8 Govt</stp>
        <stp>IDX_RATIO</stp>
        <stp>7/21/2005</stp>
        <stp>7/21/2005</stp>
        <stp>[Fixed Income  Prices 2004-2009.xlsx]TIPS!R263C28</stp>
        <tr r="AB263" s="1"/>
      </tp>
      <tp>
        <v>1.02817</v>
        <stp/>
        <stp>##V3_BDHV12</stp>
        <stp>912828GX2 Govt</stp>
        <stp>IDX_RATIO</stp>
        <stp>1/27/2009</stp>
        <stp>1/27/2009</stp>
        <stp>[Fixed Income  Prices 2004-2009.xlsx]TIPS!R408C88</stp>
        <tr r="CJ408" s="1"/>
      </tp>
      <tp>
        <v>1.1832</v>
        <stp/>
        <stp>##V3_BDHV12</stp>
        <stp>9128276R8 Govt</stp>
        <stp>IDX_RATIO</stp>
        <stp>6/14/2007</stp>
        <stp>6/14/2007</stp>
        <stp>[Fixed Income  Prices 2004-2009.xlsx]TIPS!R757C28</stp>
        <tr r="AB757" s="1"/>
      </tp>
      <tp>
        <v>1.20109</v>
        <stp/>
        <stp>##V3_BDHV12</stp>
        <stp>9128275W8 Govt</stp>
        <stp>IDX_RATIO</stp>
        <stp>3/15/2007</stp>
        <stp>3/15/2007</stp>
        <stp>[Fixed Income  Prices 2004-2009.xlsx]TIPS!R692C20</stp>
        <tr r="T692" s="1"/>
      </tp>
      <tp>
        <v>1.17713</v>
        <stp/>
        <stp>##V3_BDHV12</stp>
        <stp>9128276R8 Govt</stp>
        <stp>IDX_RATIO</stp>
        <stp>5/24/2007</stp>
        <stp>5/24/2007</stp>
        <stp>[Fixed Income  Prices 2004-2009.xlsx]TIPS!R742C28</stp>
        <tr r="AB742" s="1"/>
      </tp>
      <tp>
        <v>1.2796099999999999</v>
        <stp/>
        <stp>##V3_BDHV12</stp>
        <stp>9128274Y5 Govt</stp>
        <stp>IDX_RATIO</stp>
        <stp>1/24/2008</stp>
        <stp>1/24/2008</stp>
        <stp>[Fixed Income  Prices 2004-2009.xlsx]TIPS!R917C16</stp>
        <tr r="P917" s="1"/>
      </tp>
      <tp>
        <v>1.1781600000000001</v>
        <stp/>
        <stp>##V3_BDHV12</stp>
        <stp>9128275W8 Govt</stp>
        <stp>IDX_RATIO</stp>
        <stp>1/20/2006</stp>
        <stp>1/20/2006</stp>
        <stp>[Fixed Income  Prices 2004-2009.xlsx]TIPS!R393C20</stp>
        <tr r="T393" s="1"/>
      </tp>
      <tp>
        <v>1.0152000000000001</v>
        <stp/>
        <stp>##V3_BDHV12</stp>
        <stp>912828GX2 Govt</stp>
        <stp>IDX_RATIO</stp>
        <stp>3/12/2008</stp>
        <stp>3/12/2008</stp>
        <stp>[Fixed Income  Prices 2004-2009.xlsx]TIPS!R179C88</stp>
        <tr r="CJ179" s="1"/>
      </tp>
      <tp>
        <v>1.0305800000000001</v>
        <stp/>
        <stp>##V3_BDHV12</stp>
        <stp>912828BW9 Govt</stp>
        <stp>IDX_RATIO</stp>
        <stp>2/24/2005</stp>
        <stp>2/24/2005</stp>
        <stp>[Fixed Income  Prices 2004-2009.xlsx]TIPS!R159C56</stp>
        <tr r="BD159" s="1"/>
      </tp>
      <tp>
        <v>1.0683799999999999</v>
        <stp/>
        <stp>##V3_BDHV12</stp>
        <stp>912828CP3 Govt</stp>
        <stp>IDX_RATIO</stp>
        <stp>6/29/2006</stp>
        <stp>6/29/2006</stp>
        <stp>[Fixed Income  Prices 2004-2009.xlsx]TIPS!R507C64</stp>
        <tr r="BL507" s="1"/>
      </tp>
      <tp>
        <v>1.13486</v>
        <stp/>
        <stp>##V3_BDHV12</stp>
        <stp>9128275W8 Govt</stp>
        <stp>IDX_RATIO</stp>
        <stp>1/12/2005</stp>
        <stp>1/12/2005</stp>
        <stp>[Fixed Income  Prices 2004-2009.xlsx]TIPS!R128C20</stp>
        <tr r="T128" s="1"/>
      </tp>
      <tp>
        <v>1.1089</v>
        <stp/>
        <stp>##V3_BDHV12</stp>
        <stp>912828CZ1 Govt</stp>
        <stp>IDX_RATIO</stp>
        <stp>2/22/2008</stp>
        <stp>2/22/2008</stp>
        <stp>[Fixed Income  Prices 2004-2009.xlsx]TIPS!R869C24</stp>
        <tr r="X869" s="1"/>
      </tp>
      <tp>
        <v>1.0710900000000001</v>
        <stp/>
        <stp>##V3_BDHV12</stp>
        <stp>912828BW9 Govt</stp>
        <stp>IDX_RATIO</stp>
        <stp>1/26/2006</stp>
        <stp>1/26/2006</stp>
        <stp>[Fixed Income  Prices 2004-2009.xlsx]TIPS!R397C56</stp>
        <tr r="BD397" s="1"/>
      </tp>
      <tp>
        <v>1.0934299999999999</v>
        <stp/>
        <stp>##V3_BDHV12</stp>
        <stp>912828BW9 Govt</stp>
        <stp>IDX_RATIO</stp>
        <stp>3/13/2007</stp>
        <stp>3/13/2007</stp>
        <stp>[Fixed Income  Prices 2004-2009.xlsx]TIPS!R690C56</stp>
        <tr r="BD690" s="1"/>
      </tp>
      <tp>
        <v>1.2524299999999999</v>
        <stp/>
        <stp>##V3_BDHV12</stp>
        <stp>9128273T7 Govt</stp>
        <stp>IDX_RATIO</stp>
        <stp>3/28/2007</stp>
        <stp>3/28/2007</stp>
        <stp>[Fixed Income  Prices 2004-2009.xlsx]TIPS!R701C12</stp>
        <tr r="L701" s="1"/>
      </tp>
      <tp>
        <v>1.1717599999999999</v>
        <stp/>
        <stp>##V3_BDHV12</stp>
        <stp>9128275W8 Govt</stp>
        <stp>IDX_RATIO</stp>
        <stp>2/17/2006</stp>
        <stp>2/17/2006</stp>
        <stp>[Fixed Income  Prices 2004-2009.xlsx]TIPS!R413C20</stp>
        <tr r="T413" s="1"/>
      </tp>
      <tp>
        <v>1.0980099999999999</v>
        <stp/>
        <stp>##V3_BDHV12</stp>
        <stp>9128276R8 Govt</stp>
        <stp>IDX_RATIO</stp>
        <stp>4/12/2005</stp>
        <stp>4/12/2005</stp>
        <stp>[Fixed Income  Prices 2004-2009.xlsx]TIPS!R192C28</stp>
        <tr r="AB192" s="1"/>
      </tp>
      <tp>
        <v>1.1321300000000001</v>
        <stp/>
        <stp>##V3_BDHV12</stp>
        <stp>9128275W8 Govt</stp>
        <stp>IDX_RATIO</stp>
        <stp>2/22/2005</stp>
        <stp>2/22/2005</stp>
        <stp>[Fixed Income  Prices 2004-2009.xlsx]TIPS!R157C20</stp>
        <tr r="T157" s="1"/>
      </tp>
      <tp>
        <v>1.0185</v>
        <stp/>
        <stp>##V3_BDHV12</stp>
        <stp>912828GX2 Govt</stp>
        <stp>IDX_RATIO</stp>
        <stp>2/18/2009</stp>
        <stp>2/18/2009</stp>
        <stp>[Fixed Income  Prices 2004-2009.xlsx]TIPS!R424C88</stp>
        <tr r="CJ424" s="1"/>
      </tp>
      <tp>
        <v>1.05714</v>
        <stp/>
        <stp>##V3_BDHV12</stp>
        <stp>912828CP3 Govt</stp>
        <stp>IDX_RATIO</stp>
        <stp>5/17/2006</stp>
        <stp>5/17/2006</stp>
        <stp>[Fixed Income  Prices 2004-2009.xlsx]TIPS!R476C64</stp>
        <tr r="BL476" s="1"/>
      </tp>
      <tp>
        <v>1.01874</v>
        <stp/>
        <stp>##V3_BDHV12</stp>
        <stp>912828ET3 Govt</stp>
        <stp>IDX_RATIO</stp>
        <stp>3/21/2007</stp>
        <stp>3/21/2007</stp>
        <stp>[Fixed Income  Prices 2004-2009.xlsx]TIPS!R314C76</stp>
        <tr r="BX314" s="1"/>
      </tp>
      <tp>
        <v>1.1414299999999999</v>
        <stp/>
        <stp>##V3_BDHV12</stp>
        <stp>9128276R8 Govt</stp>
        <stp>IDX_RATIO</stp>
        <stp>4/28/2006</stp>
        <stp>4/28/2006</stp>
        <stp>[Fixed Income  Prices 2004-2009.xlsx]TIPS!R463C28</stp>
        <tr r="AB463" s="1"/>
      </tp>
      <tp>
        <v>1.02752</v>
        <stp/>
        <stp>##V3_BDHV12</stp>
        <stp>912828GX2 Govt</stp>
        <stp>IDX_RATIO</stp>
        <stp>1/28/2009</stp>
        <stp>1/28/2009</stp>
        <stp>[Fixed Income  Prices 2004-2009.xlsx]TIPS!R409C88</stp>
        <tr r="CJ409" s="1"/>
      </tp>
      <tp>
        <v>1.2521900000000001</v>
        <stp/>
        <stp>##V3_BDHV12</stp>
        <stp>9128273T7 Govt</stp>
        <stp>IDX_RATIO</stp>
        <stp>3/26/2007</stp>
        <stp>3/26/2007</stp>
        <stp>[Fixed Income  Prices 2004-2009.xlsx]TIPS!R699C12</stp>
        <tr r="L699" s="1"/>
      </tp>
      <tp>
        <v>1.2291799999999999</v>
        <stp/>
        <stp>##V3_BDHV12</stp>
        <stp>9128273T7 Govt</stp>
        <stp>IDX_RATIO</stp>
        <stp>1/13/2006</stp>
        <stp>1/13/2006</stp>
        <stp>[Fixed Income  Prices 2004-2009.xlsx]TIPS!R388C12</stp>
        <tr r="L388" s="1"/>
      </tp>
      <tp>
        <v>1.1610800000000001</v>
        <stp/>
        <stp>##V3_BDHV12</stp>
        <stp>9128276R8 Govt</stp>
        <stp>IDX_RATIO</stp>
        <stp>7/19/2006</stp>
        <stp>7/19/2006</stp>
        <stp>[Fixed Income  Prices 2004-2009.xlsx]TIPS!R521C28</stp>
        <tr r="AB521" s="1"/>
      </tp>
      <tp>
        <v>1.06748</v>
        <stp/>
        <stp>##V3_BDHV12</stp>
        <stp>912828CP3 Govt</stp>
        <stp>IDX_RATIO</stp>
        <stp>6/26/2006</stp>
        <stp>6/26/2006</stp>
        <stp>[Fixed Income  Prices 2004-2009.xlsx]TIPS!R504C64</stp>
        <tr r="BL504" s="1"/>
      </tp>
      <tp>
        <v>1.18204</v>
        <stp/>
        <stp>##V3_BDHV12</stp>
        <stp>9128273T7 Govt</stp>
        <stp>IDX_RATIO</stp>
        <stp>1/21/2005</stp>
        <stp>1/21/2005</stp>
        <stp>[Fixed Income  Prices 2004-2009.xlsx]TIPS!R135C12</stp>
        <tr r="L135" s="1"/>
      </tp>
      <tp>
        <v>1.21905</v>
        <stp/>
        <stp>##V3_BDHV12</stp>
        <stp>9128273T7 Govt</stp>
        <stp>IDX_RATIO</stp>
        <stp>2/24/2006</stp>
        <stp>2/24/2006</stp>
        <stp>[Fixed Income  Prices 2004-2009.xlsx]TIPS!R418C12</stp>
        <tr r="L418" s="1"/>
      </tp>
      <tp>
        <v>1.25231</v>
        <stp/>
        <stp>##V3_BDHV12</stp>
        <stp>9128273T7 Govt</stp>
        <stp>IDX_RATIO</stp>
        <stp>3/27/2007</stp>
        <stp>3/27/2007</stp>
        <stp>[Fixed Income  Prices 2004-2009.xlsx]TIPS!R700C12</stp>
        <tr r="L700" s="1"/>
      </tp>
      <tp>
        <v>1.1014699999999999</v>
        <stp/>
        <stp>##V3_BDHV12</stp>
        <stp>912828CP3 Govt</stp>
        <stp>IDX_RATIO</stp>
        <stp>7/24/2007</stp>
        <stp>7/24/2007</stp>
        <stp>[Fixed Income  Prices 2004-2009.xlsx]TIPS!R785C64</stp>
        <tr r="BL785" s="1"/>
      </tp>
      <tp>
        <v>1.1807099999999999</v>
        <stp/>
        <stp>##V3_BDHV12</stp>
        <stp>9128273T7 Govt</stp>
        <stp>IDX_RATIO</stp>
        <stp>2/11/2005</stp>
        <stp>2/11/2005</stp>
        <stp>[Fixed Income  Prices 2004-2009.xlsx]TIPS!R150C12</stp>
        <tr r="L150" s="1"/>
      </tp>
      <tp>
        <v>1.0181199999999999</v>
        <stp/>
        <stp>##V3_BDHV12</stp>
        <stp>912828GX2 Govt</stp>
        <stp>IDX_RATIO</stp>
        <stp>2/19/2009</stp>
        <stp>2/19/2009</stp>
        <stp>[Fixed Income  Prices 2004-2009.xlsx]TIPS!R425C88</stp>
        <tr r="CJ425" s="1"/>
      </tp>
      <tp>
        <v>1.0569500000000001</v>
        <stp/>
        <stp>##V3_BDHV12</stp>
        <stp>912828CP3 Govt</stp>
        <stp>IDX_RATIO</stp>
        <stp>5/16/2006</stp>
        <stp>5/16/2006</stp>
        <stp>[Fixed Income  Prices 2004-2009.xlsx]TIPS!R475C64</stp>
        <tr r="BL475" s="1"/>
      </tp>
      <tp>
        <v>1.01864</v>
        <stp/>
        <stp>##V3_BDHV12</stp>
        <stp>912828ET3 Govt</stp>
        <stp>IDX_RATIO</stp>
        <stp>3/20/2007</stp>
        <stp>3/20/2007</stp>
        <stp>[Fixed Income  Prices 2004-2009.xlsx]TIPS!R313C76</stp>
        <tr r="BX313" s="1"/>
      </tp>
      <tp>
        <v>1.02688</v>
        <stp/>
        <stp>##V3_BDHV12</stp>
        <stp>912828GX2 Govt</stp>
        <stp>IDX_RATIO</stp>
        <stp>1/29/2009</stp>
        <stp>1/29/2009</stp>
        <stp>[Fixed Income  Prices 2004-2009.xlsx]TIPS!R410C88</stp>
        <tr r="CJ410" s="1"/>
      </tp>
      <tp>
        <v>1.2295</v>
        <stp/>
        <stp>##V3_BDHV12</stp>
        <stp>9128273T7 Govt</stp>
        <stp>IDX_RATIO</stp>
        <stp>1/12/2006</stp>
        <stp>1/12/2006</stp>
        <stp>[Fixed Income  Prices 2004-2009.xlsx]TIPS!R387C12</stp>
        <tr r="L387" s="1"/>
      </tp>
      <tp>
        <v>1.0224</v>
        <stp/>
        <stp>##V3_BDHV12</stp>
        <stp>912828CP3 Govt</stp>
        <stp>IDX_RATIO</stp>
        <stp>5/20/2005</stp>
        <stp>5/20/2005</stp>
        <stp>[Fixed Income  Prices 2004-2009.xlsx]TIPS!R220C64</stp>
        <tr r="BL220" s="1"/>
      </tp>
      <tp>
        <v>1.02755</v>
        <stp/>
        <stp>##V3_BDHV12</stp>
        <stp>912828CP3 Govt</stp>
        <stp>IDX_RATIO</stp>
        <stp>6/10/2005</stp>
        <stp>6/10/2005</stp>
        <stp>[Fixed Income  Prices 2004-2009.xlsx]TIPS!R234C64</stp>
        <tr r="BL234" s="1"/>
      </tp>
      <tp>
        <v>1.1609</v>
        <stp/>
        <stp>##V3_BDHV12</stp>
        <stp>9128276R8 Govt</stp>
        <stp>IDX_RATIO</stp>
        <stp>7/18/2006</stp>
        <stp>7/18/2006</stp>
        <stp>[Fixed Income  Prices 2004-2009.xlsx]TIPS!R520C28</stp>
        <tr r="AB520" s="1"/>
      </tp>
      <tp>
        <v>1.06778</v>
        <stp/>
        <stp>##V3_BDHV12</stp>
        <stp>912828CP3 Govt</stp>
        <stp>IDX_RATIO</stp>
        <stp>6/27/2006</stp>
        <stp>6/27/2006</stp>
        <stp>[Fixed Income  Prices 2004-2009.xlsx]TIPS!R505C64</stp>
        <tr r="BL505" s="1"/>
      </tp>
      <tp>
        <v>1.1820200000000001</v>
        <stp/>
        <stp>##V3_BDHV12</stp>
        <stp>9128273T7 Govt</stp>
        <stp>IDX_RATIO</stp>
        <stp>1/20/2005</stp>
        <stp>1/20/2005</stp>
        <stp>[Fixed Income  Prices 2004-2009.xlsx]TIPS!R134C12</stp>
        <tr r="L134" s="1"/>
      </tp>
      <tp>
        <v>1.10168</v>
        <stp/>
        <stp>##V3_BDHV12</stp>
        <stp>912828CP3 Govt</stp>
        <stp>IDX_RATIO</stp>
        <stp>7/25/2007</stp>
        <stp>7/25/2007</stp>
        <stp>[Fixed Income  Prices 2004-2009.xlsx]TIPS!R786C64</stp>
        <tr r="BL786" s="1"/>
      </tp>
      <tp>
        <v>1.1808700000000001</v>
        <stp/>
        <stp>##V3_BDHV12</stp>
        <stp>9128273T7 Govt</stp>
        <stp>IDX_RATIO</stp>
        <stp>2/10/2005</stp>
        <stp>2/10/2005</stp>
        <stp>[Fixed Income  Prices 2004-2009.xlsx]TIPS!R149C12</stp>
        <tr r="L149" s="1"/>
      </tp>
      <tp>
        <v>1.0334699999999999</v>
        <stp/>
        <stp>##V3_BDHV12</stp>
        <stp>912828BW9 Govt</stp>
        <stp>IDX_RATIO</stp>
        <stp>1/19/2005</stp>
        <stp>1/19/2005</stp>
        <stp>[Fixed Income  Prices 2004-2009.xlsx]TIPS!R133C56</stp>
        <tr r="BD133" s="1"/>
      </tp>
      <tp>
        <v>1.2808299999999999</v>
        <stp/>
        <stp>##V3_BDHV12</stp>
        <stp>9128274Y5 Govt</stp>
        <stp>IDX_RATIO</stp>
        <stp>1/29/2008</stp>
        <stp>1/29/2008</stp>
        <stp>[Fixed Income  Prices 2004-2009.xlsx]TIPS!R920C16</stp>
        <tr r="P920" s="1"/>
      </tp>
      <tp>
        <v>1.0567599999999999</v>
        <stp/>
        <stp>##V3_BDHV12</stp>
        <stp>912828CP3 Govt</stp>
        <stp>IDX_RATIO</stp>
        <stp>5/15/2006</stp>
        <stp>5/15/2006</stp>
        <stp>[Fixed Income  Prices 2004-2009.xlsx]TIPS!R474C64</stp>
        <tr r="BL474" s="1"/>
      </tp>
      <tp>
        <v>1.01894</v>
        <stp/>
        <stp>##V3_BDHV12</stp>
        <stp>912828ET3 Govt</stp>
        <stp>IDX_RATIO</stp>
        <stp>3/23/2007</stp>
        <stp>3/23/2007</stp>
        <stp>[Fixed Income  Prices 2004-2009.xlsx]TIPS!R316C76</stp>
        <tr r="BX316" s="1"/>
      </tp>
      <tp>
        <v>1.2810299999999999</v>
        <stp/>
        <stp>##V3_BDHV12</stp>
        <stp>9128274Y5 Govt</stp>
        <stp>IDX_RATIO</stp>
        <stp>2/19/2008</stp>
        <stp>2/19/2008</stp>
        <stp>[Fixed Income  Prices 2004-2009.xlsx]TIPS!R935C16</stp>
        <tr r="P935" s="1"/>
      </tp>
      <tp>
        <v>1.18448</v>
        <stp/>
        <stp>##V3_BDHV12</stp>
        <stp>9128276R8 Govt</stp>
        <stp>IDX_RATIO</stp>
        <stp>6/19/2007</stp>
        <stp>6/19/2007</stp>
        <stp>[Fixed Income  Prices 2004-2009.xlsx]TIPS!R760C28</stp>
        <tr r="AB760" s="1"/>
      </tp>
      <tp>
        <v>1.17885</v>
        <stp/>
        <stp>##V3_BDHV12</stp>
        <stp>9128276R8 Govt</stp>
        <stp>IDX_RATIO</stp>
        <stp>5/29/2007</stp>
        <stp>5/29/2007</stp>
        <stp>[Fixed Income  Prices 2004-2009.xlsx]TIPS!R745C28</stp>
        <tr r="AB745" s="1"/>
      </tp>
      <tp>
        <v>1.2298199999999999</v>
        <stp/>
        <stp>##V3_BDHV12</stp>
        <stp>9128273T7 Govt</stp>
        <stp>IDX_RATIO</stp>
        <stp>1/11/2006</stp>
        <stp>1/11/2006</stp>
        <stp>[Fixed Income  Prices 2004-2009.xlsx]TIPS!R386C12</stp>
        <tr r="L386" s="1"/>
      </tp>
      <tp>
        <v>1.0231699999999999</v>
        <stp/>
        <stp>##V3_BDHV12</stp>
        <stp>912828CP3 Govt</stp>
        <stp>IDX_RATIO</stp>
        <stp>5/23/2005</stp>
        <stp>5/23/2005</stp>
        <stp>[Fixed Income  Prices 2004-2009.xlsx]TIPS!R221C64</stp>
        <tr r="BL221" s="1"/>
      </tp>
      <tp>
        <v>1.02824</v>
        <stp/>
        <stp>##V3_BDHV12</stp>
        <stp>912828CP3 Govt</stp>
        <stp>IDX_RATIO</stp>
        <stp>6/13/2005</stp>
        <stp>6/13/2005</stp>
        <stp>[Fixed Income  Prices 2004-2009.xlsx]TIPS!R235C64</stp>
        <tr r="BL235" s="1"/>
      </tp>
      <tp>
        <v>1.0767199999999999</v>
        <stp/>
        <stp>##V3_BDHV12</stp>
        <stp>912828CP3 Govt</stp>
        <stp>IDX_RATIO</stp>
        <stp>4/16/2007</stp>
        <stp>4/16/2007</stp>
        <stp>[Fixed Income  Prices 2004-2009.xlsx]TIPS!R714C64</stp>
        <tr r="BL714" s="1"/>
      </tp>
      <tp>
        <v>1.1019000000000001</v>
        <stp/>
        <stp>##V3_BDHV12</stp>
        <stp>912828CP3 Govt</stp>
        <stp>IDX_RATIO</stp>
        <stp>7/26/2007</stp>
        <stp>7/26/2007</stp>
        <stp>[Fixed Income  Prices 2004-2009.xlsx]TIPS!R787C64</stp>
        <tr r="BL787" s="1"/>
      </tp>
      <tp>
        <v>1.03345</v>
        <stp/>
        <stp>##V3_BDHV12</stp>
        <stp>912828BW9 Govt</stp>
        <stp>IDX_RATIO</stp>
        <stp>1/18/2005</stp>
        <stp>1/18/2005</stp>
        <stp>[Fixed Income  Prices 2004-2009.xlsx]TIPS!R132C56</stp>
        <tr r="BD132" s="1"/>
      </tp>
      <tp>
        <v>1.01884</v>
        <stp/>
        <stp>##V3_BDHV12</stp>
        <stp>912828ET3 Govt</stp>
        <stp>IDX_RATIO</stp>
        <stp>3/22/2007</stp>
        <stp>3/22/2007</stp>
        <stp>[Fixed Income  Prices 2004-2009.xlsx]TIPS!R315C76</stp>
        <tr r="BX315" s="1"/>
      </tp>
      <tp>
        <v>1.2810600000000001</v>
        <stp/>
        <stp>##V3_BDHV12</stp>
        <stp>9128274Y5 Govt</stp>
        <stp>IDX_RATIO</stp>
        <stp>2/18/2008</stp>
        <stp>2/18/2008</stp>
        <stp>[Fixed Income  Prices 2004-2009.xlsx]TIPS!R934C16</stp>
        <tr r="P934" s="1"/>
      </tp>
      <tp>
        <v>1.1842200000000001</v>
        <stp/>
        <stp>##V3_BDHV12</stp>
        <stp>9128276R8 Govt</stp>
        <stp>IDX_RATIO</stp>
        <stp>6/18/2007</stp>
        <stp>6/18/2007</stp>
        <stp>[Fixed Income  Prices 2004-2009.xlsx]TIPS!R759C28</stp>
        <tr r="AB759" s="1"/>
      </tp>
      <tp>
        <v>1.1785000000000001</v>
        <stp/>
        <stp>##V3_BDHV12</stp>
        <stp>9128276R8 Govt</stp>
        <stp>IDX_RATIO</stp>
        <stp>5/28/2007</stp>
        <stp>5/28/2007</stp>
        <stp>[Fixed Income  Prices 2004-2009.xlsx]TIPS!R744C28</stp>
        <tr r="AB744" s="1"/>
      </tp>
      <tp>
        <v>1.20157</v>
        <stp/>
        <stp>##V3_BDHV12</stp>
        <stp>9128275W8 Govt</stp>
        <stp>IDX_RATIO</stp>
        <stp>3/19/2007</stp>
        <stp>3/19/2007</stp>
        <stp>[Fixed Income  Prices 2004-2009.xlsx]TIPS!R694C20</stp>
        <tr r="T694" s="1"/>
      </tp>
      <tp>
        <v>1.23014</v>
        <stp/>
        <stp>##V3_BDHV12</stp>
        <stp>9128273T7 Govt</stp>
        <stp>IDX_RATIO</stp>
        <stp>1/10/2006</stp>
        <stp>1/10/2006</stp>
        <stp>[Fixed Income  Prices 2004-2009.xlsx]TIPS!R385C12</stp>
        <tr r="L385" s="1"/>
      </tp>
      <tp>
        <v>1.2805900000000001</v>
        <stp/>
        <stp>##V3_BDHV12</stp>
        <stp>9128274Y5 Govt</stp>
        <stp>IDX_RATIO</stp>
        <stp>1/28/2008</stp>
        <stp>1/28/2008</stp>
        <stp>[Fixed Income  Prices 2004-2009.xlsx]TIPS!R919C16</stp>
        <tr r="P919" s="1"/>
      </tp>
      <tp>
        <v>1.0300400000000001</v>
        <stp/>
        <stp>##V3_BDHV12</stp>
        <stp>912828BW9 Govt</stp>
        <stp>IDX_RATIO</stp>
        <stp>2/28/2005</stp>
        <stp>2/28/2005</stp>
        <stp>[Fixed Income  Prices 2004-2009.xlsx]TIPS!R161C56</stp>
        <tr r="BD161" s="1"/>
      </tp>
      <tp>
        <v>1.07691</v>
        <stp/>
        <stp>##V3_BDHV12</stp>
        <stp>912828CP3 Govt</stp>
        <stp>IDX_RATIO</stp>
        <stp>4/17/2007</stp>
        <stp>4/17/2007</stp>
        <stp>[Fixed Income  Prices 2004-2009.xlsx]TIPS!R715C64</stp>
        <tr r="BL715" s="1"/>
      </tp>
      <tp>
        <v>1.21852</v>
        <stp/>
        <stp>##V3_BDHV12</stp>
        <stp>9128273T7 Govt</stp>
        <stp>IDX_RATIO</stp>
        <stp>2/27/2006</stp>
        <stp>2/27/2006</stp>
        <stp>[Fixed Income  Prices 2004-2009.xlsx]TIPS!R419C12</stp>
        <tr r="L419" s="1"/>
      </tp>
      <tp>
        <v>1.10212</v>
        <stp/>
        <stp>##V3_BDHV12</stp>
        <stp>912828CP3 Govt</stp>
        <stp>IDX_RATIO</stp>
        <stp>7/27/2007</stp>
        <stp>7/27/2007</stp>
        <stp>[Fixed Income  Prices 2004-2009.xlsx]TIPS!R788C64</stp>
        <tr r="BL788" s="1"/>
      </tp>
      <tp>
        <v>1.25169</v>
        <stp/>
        <stp>##V3_BDHV12</stp>
        <stp>9128273T7 Govt</stp>
        <stp>IDX_RATIO</stp>
        <stp>3/22/2007</stp>
        <stp>3/22/2007</stp>
        <stp>[Fixed Income  Prices 2004-2009.xlsx]TIPS!R697C12</stp>
        <tr r="L697" s="1"/>
      </tp>
      <tp>
        <v>1.2279100000000001</v>
        <stp/>
        <stp>##V3_BDHV12</stp>
        <stp>9128273T7 Govt</stp>
        <stp>IDX_RATIO</stp>
        <stp>1/17/2006</stp>
        <stp>1/17/2006</stp>
        <stp>[Fixed Income  Prices 2004-2009.xlsx]TIPS!R390C12</stp>
        <tr r="L390" s="1"/>
      </tp>
      <tp>
        <v>1.0236799999999999</v>
        <stp/>
        <stp>##V3_BDHV12</stp>
        <stp>912828CP3 Govt</stp>
        <stp>IDX_RATIO</stp>
        <stp>5/25/2005</stp>
        <stp>5/25/2005</stp>
        <stp>[Fixed Income  Prices 2004-2009.xlsx]TIPS!R223C64</stp>
        <tr r="BL223" s="1"/>
      </tp>
      <tp>
        <v>1.0286999999999999</v>
        <stp/>
        <stp>##V3_BDHV12</stp>
        <stp>912828CP3 Govt</stp>
        <stp>IDX_RATIO</stp>
        <stp>6/15/2005</stp>
        <stp>6/15/2005</stp>
        <stp>[Fixed Income  Prices 2004-2009.xlsx]TIPS!R237C64</stp>
        <tr r="BL237" s="1"/>
      </tp>
      <tp>
        <v>1.0662799999999999</v>
        <stp/>
        <stp>##V3_BDHV12</stp>
        <stp>912828CP3 Govt</stp>
        <stp>IDX_RATIO</stp>
        <stp>6/22/2006</stp>
        <stp>6/22/2006</stp>
        <stp>[Fixed Income  Prices 2004-2009.xlsx]TIPS!R502C64</stp>
        <tr r="BL502" s="1"/>
      </tp>
      <tp>
        <v>1.0755699999999999</v>
        <stp/>
        <stp>##V3_BDHV12</stp>
        <stp>912828CP3 Govt</stp>
        <stp>IDX_RATIO</stp>
        <stp>4/10/2007</stp>
        <stp>4/10/2007</stp>
        <stp>[Fixed Income  Prices 2004-2009.xlsx]TIPS!R710C64</stp>
        <tr r="BL710" s="1"/>
      </tp>
      <tp>
        <v>1.1821200000000001</v>
        <stp/>
        <stp>##V3_BDHV12</stp>
        <stp>9128273T7 Govt</stp>
        <stp>IDX_RATIO</stp>
        <stp>1/25/2005</stp>
        <stp>1/25/2005</stp>
        <stp>[Fixed Income  Prices 2004-2009.xlsx]TIPS!R137C12</stp>
        <tr r="L137" s="1"/>
      </tp>
      <tp>
        <v>1.135</v>
        <stp/>
        <stp>##V3_BDHV12</stp>
        <stp>9128275W8 Govt</stp>
        <stp>IDX_RATIO</stp>
        <stp>1/19/2005</stp>
        <stp>1/19/2005</stp>
        <stp>[Fixed Income  Prices 2004-2009.xlsx]TIPS!R133C20</stp>
        <tr r="T133" s="1"/>
      </tp>
      <tp>
        <v>1.01634</v>
        <stp/>
        <stp>##V3_BDHV12</stp>
        <stp>912828GX2 Govt</stp>
        <stp>IDX_RATIO</stp>
        <stp>3/19/2008</stp>
        <stp>3/19/2008</stp>
        <stp>[Fixed Income  Prices 2004-2009.xlsx]TIPS!R184C88</stp>
        <tr r="CJ184" s="1"/>
      </tp>
      <tp>
        <v>1.2197499999999999</v>
        <stp/>
        <stp>##V3_BDHV12</stp>
        <stp>9128273T7 Govt</stp>
        <stp>IDX_RATIO</stp>
        <stp>2/20/2006</stp>
        <stp>2/20/2006</stp>
        <stp>[Fixed Income  Prices 2004-2009.xlsx]TIPS!R414C12</stp>
        <tr r="L414" s="1"/>
      </tp>
      <tp>
        <v>1.1087199999999999</v>
        <stp/>
        <stp>##V3_BDHV12</stp>
        <stp>912828CZ1 Govt</stp>
        <stp>IDX_RATIO</stp>
        <stp>2/29/2008</stp>
        <stp>2/29/2008</stp>
        <stp>[Fixed Income  Prices 2004-2009.xlsx]TIPS!R874C24</stp>
        <tr r="X874" s="1"/>
      </tp>
      <tp>
        <v>1.1006</v>
        <stp/>
        <stp>##V3_BDHV12</stp>
        <stp>912828CP3 Govt</stp>
        <stp>IDX_RATIO</stp>
        <stp>7/20/2007</stp>
        <stp>7/20/2007</stp>
        <stp>[Fixed Income  Prices 2004-2009.xlsx]TIPS!R783C64</stp>
        <tr r="BL783" s="1"/>
      </tp>
      <tp>
        <v>1.09948</v>
        <stp/>
        <stp>##V3_BDHV12</stp>
        <stp>9128276R8 Govt</stp>
        <stp>IDX_RATIO</stp>
        <stp>4/19/2005</stp>
        <stp>4/19/2005</stp>
        <stp>[Fixed Income  Prices 2004-2009.xlsx]TIPS!R197C28</stp>
        <tr r="AB197" s="1"/>
      </tp>
      <tp>
        <v>1.1800900000000001</v>
        <stp/>
        <stp>##V3_BDHV12</stp>
        <stp>9128273T7 Govt</stp>
        <stp>IDX_RATIO</stp>
        <stp>2/15/2005</stp>
        <stp>2/15/2005</stp>
        <stp>[Fixed Income  Prices 2004-2009.xlsx]TIPS!R152C12</stp>
        <tr r="L152" s="1"/>
      </tp>
      <tp>
        <v>1.22685</v>
        <stp/>
        <stp>##V3_BDHV12</stp>
        <stp>9128273T7 Govt</stp>
        <stp>IDX_RATIO</stp>
        <stp>3/30/2006</stp>
        <stp>3/30/2006</stp>
        <stp>[Fixed Income  Prices 2004-2009.xlsx]TIPS!R442C12</stp>
        <tr r="L442" s="1"/>
      </tp>
      <tp>
        <v>1.0562</v>
        <stp/>
        <stp>##V3_BDHV12</stp>
        <stp>912828CP3 Govt</stp>
        <stp>IDX_RATIO</stp>
        <stp>5/12/2006</stp>
        <stp>5/12/2006</stp>
        <stp>[Fixed Income  Prices 2004-2009.xlsx]TIPS!R473C64</stp>
        <tr r="BL473" s="1"/>
      </tp>
      <tp>
        <v>1.2518199999999999</v>
        <stp/>
        <stp>##V3_BDHV12</stp>
        <stp>9128273T7 Govt</stp>
        <stp>IDX_RATIO</stp>
        <stp>3/23/2007</stp>
        <stp>3/23/2007</stp>
        <stp>[Fixed Income  Prices 2004-2009.xlsx]TIPS!R698C12</stp>
        <tr r="L698" s="1"/>
      </tp>
      <tp>
        <v>1.2282299999999999</v>
        <stp/>
        <stp>##V3_BDHV12</stp>
        <stp>9128273T7 Govt</stp>
        <stp>IDX_RATIO</stp>
        <stp>1/16/2006</stp>
        <stp>1/16/2006</stp>
        <stp>[Fixed Income  Prices 2004-2009.xlsx]TIPS!R389C12</stp>
        <tr r="L389" s="1"/>
      </tp>
      <tp>
        <v>1.0234300000000001</v>
        <stp/>
        <stp>##V3_BDHV12</stp>
        <stp>912828CP3 Govt</stp>
        <stp>IDX_RATIO</stp>
        <stp>5/24/2005</stp>
        <stp>5/24/2005</stp>
        <stp>[Fixed Income  Prices 2004-2009.xlsx]TIPS!R222C64</stp>
        <tr r="BL222" s="1"/>
      </tp>
      <tp>
        <v>1.02847</v>
        <stp/>
        <stp>##V3_BDHV12</stp>
        <stp>912828CP3 Govt</stp>
        <stp>IDX_RATIO</stp>
        <stp>6/14/2005</stp>
        <stp>6/14/2005</stp>
        <stp>[Fixed Income  Prices 2004-2009.xlsx]TIPS!R236C64</stp>
        <tr r="BL236" s="1"/>
      </tp>
      <tp>
        <v>1.0665800000000001</v>
        <stp/>
        <stp>##V3_BDHV12</stp>
        <stp>912828CP3 Govt</stp>
        <stp>IDX_RATIO</stp>
        <stp>6/23/2006</stp>
        <stp>6/23/2006</stp>
        <stp>[Fixed Income  Prices 2004-2009.xlsx]TIPS!R503C64</stp>
        <tr r="BL503" s="1"/>
      </tp>
      <tp>
        <v>1.07576</v>
        <stp/>
        <stp>##V3_BDHV12</stp>
        <stp>912828CP3 Govt</stp>
        <stp>IDX_RATIO</stp>
        <stp>4/11/2007</stp>
        <stp>4/11/2007</stp>
        <stp>[Fixed Income  Prices 2004-2009.xlsx]TIPS!R711C64</stp>
        <tr r="BL711" s="1"/>
      </tp>
      <tp>
        <v>1.1064799999999999</v>
        <stp/>
        <stp>##V3_BDHV12</stp>
        <stp>912828CZ1 Govt</stp>
        <stp>IDX_RATIO</stp>
        <stp>1/18/2008</stp>
        <stp>1/18/2008</stp>
        <stp>[Fixed Income  Prices 2004-2009.xlsx]TIPS!R844C24</stp>
        <tr r="X844" s="1"/>
      </tp>
      <tp>
        <v>1.1820999999999999</v>
        <stp/>
        <stp>##V3_BDHV12</stp>
        <stp>9128273T7 Govt</stp>
        <stp>IDX_RATIO</stp>
        <stp>1/24/2005</stp>
        <stp>1/24/2005</stp>
        <stp>[Fixed Income  Prices 2004-2009.xlsx]TIPS!R136C12</stp>
        <tr r="L136" s="1"/>
      </tp>
      <tp>
        <v>1.1349800000000001</v>
        <stp/>
        <stp>##V3_BDHV12</stp>
        <stp>9128275W8 Govt</stp>
        <stp>IDX_RATIO</stp>
        <stp>1/18/2005</stp>
        <stp>1/18/2005</stp>
        <stp>[Fixed Income  Prices 2004-2009.xlsx]TIPS!R132C20</stp>
        <tr r="T132" s="1"/>
      </tp>
      <tp>
        <v>1.0940799999999999</v>
        <stp/>
        <stp>##V3_BDHV12</stp>
        <stp>912828BW9 Govt</stp>
        <stp>IDX_RATIO</stp>
        <stp>3/19/2007</stp>
        <stp>3/19/2007</stp>
        <stp>[Fixed Income  Prices 2004-2009.xlsx]TIPS!R694C56</stp>
        <tr r="BD694" s="1"/>
      </tp>
      <tp>
        <v>1.01617</v>
        <stp/>
        <stp>##V3_BDHV12</stp>
        <stp>912828GX2 Govt</stp>
        <stp>IDX_RATIO</stp>
        <stp>3/18/2008</stp>
        <stp>3/18/2008</stp>
        <stp>[Fixed Income  Prices 2004-2009.xlsx]TIPS!R183C88</stp>
        <tr r="CJ183" s="1"/>
      </tp>
      <tp>
        <v>1.2195800000000001</v>
        <stp/>
        <stp>##V3_BDHV12</stp>
        <stp>9128273T7 Govt</stp>
        <stp>IDX_RATIO</stp>
        <stp>2/21/2006</stp>
        <stp>2/21/2006</stp>
        <stp>[Fixed Income  Prices 2004-2009.xlsx]TIPS!R415C12</stp>
        <tr r="L415" s="1"/>
      </tp>
      <tp>
        <v>1.1087400000000001</v>
        <stp/>
        <stp>##V3_BDHV12</stp>
        <stp>912828CZ1 Govt</stp>
        <stp>IDX_RATIO</stp>
        <stp>2/28/2008</stp>
        <stp>2/28/2008</stp>
        <stp>[Fixed Income  Prices 2004-2009.xlsx]TIPS!R873C24</stp>
        <tr r="X873" s="1"/>
      </tp>
      <tp>
        <v>1.13124</v>
        <stp/>
        <stp>##V3_BDHV12</stp>
        <stp>9128275W8 Govt</stp>
        <stp>IDX_RATIO</stp>
        <stp>2/28/2005</stp>
        <stp>2/28/2005</stp>
        <stp>[Fixed Income  Prices 2004-2009.xlsx]TIPS!R161C20</stp>
        <tr r="T161" s="1"/>
      </tp>
      <tp>
        <v>1.09927</v>
        <stp/>
        <stp>##V3_BDHV12</stp>
        <stp>9128276R8 Govt</stp>
        <stp>IDX_RATIO</stp>
        <stp>4/18/2005</stp>
        <stp>4/18/2005</stp>
        <stp>[Fixed Income  Prices 2004-2009.xlsx]TIPS!R196C28</stp>
        <tr r="AB196" s="1"/>
      </tp>
      <tp>
        <v>1.18025</v>
        <stp/>
        <stp>##V3_BDHV12</stp>
        <stp>9128273T7 Govt</stp>
        <stp>IDX_RATIO</stp>
        <stp>2/14/2005</stp>
        <stp>2/14/2005</stp>
        <stp>[Fixed Income  Prices 2004-2009.xlsx]TIPS!R151C12</stp>
        <tr r="L151" s="1"/>
      </tp>
      <tp>
        <v>1.22715</v>
        <stp/>
        <stp>##V3_BDHV12</stp>
        <stp>9128273T7 Govt</stp>
        <stp>IDX_RATIO</stp>
        <stp>3/31/2006</stp>
        <stp>3/31/2006</stp>
        <stp>[Fixed Income  Prices 2004-2009.xlsx]TIPS!R443C12</stp>
        <tr r="L443" s="1"/>
      </tp>
      <tp>
        <v>1.0193399999999999</v>
        <stp/>
        <stp>##V3_BDHV12</stp>
        <stp>912828ET3 Govt</stp>
        <stp>IDX_RATIO</stp>
        <stp>3/27/2007</stp>
        <stp>3/27/2007</stp>
        <stp>[Fixed Income  Prices 2004-2009.xlsx]TIPS!R318C76</stp>
        <tr r="BX318" s="1"/>
      </tp>
      <tp>
        <v>1.0560099999999999</v>
        <stp/>
        <stp>##V3_BDHV12</stp>
        <stp>912828CP3 Govt</stp>
        <stp>IDX_RATIO</stp>
        <stp>5/11/2006</stp>
        <stp>5/11/2006</stp>
        <stp>[Fixed Income  Prices 2004-2009.xlsx]TIPS!R472C64</stp>
        <tr r="BL472" s="1"/>
      </tp>
      <tp>
        <v>1.1171</v>
        <stp/>
        <stp>##V3_BDHV12</stp>
        <stp>9128276R8 Govt</stp>
        <stp>IDX_RATIO</stp>
        <stp>7/28/2005</stp>
        <stp>7/28/2005</stp>
        <stp>[Fixed Income  Prices 2004-2009.xlsx]TIPS!R268C28</stp>
        <tr r="AB268" s="1"/>
      </tp>
      <tp>
        <v>1.25145</v>
        <stp/>
        <stp>##V3_BDHV12</stp>
        <stp>9128273T7 Govt</stp>
        <stp>IDX_RATIO</stp>
        <stp>3/20/2007</stp>
        <stp>3/20/2007</stp>
        <stp>[Fixed Income  Prices 2004-2009.xlsx]TIPS!R695C12</stp>
        <tr r="L695" s="1"/>
      </tp>
      <tp>
        <v>1.0242</v>
        <stp/>
        <stp>##V3_BDHV12</stp>
        <stp>912828CP3 Govt</stp>
        <stp>IDX_RATIO</stp>
        <stp>5/27/2005</stp>
        <stp>5/27/2005</stp>
        <stp>[Fixed Income  Prices 2004-2009.xlsx]TIPS!R225C64</stp>
        <tr r="BL225" s="1"/>
      </tp>
      <tp>
        <v>1.0291600000000001</v>
        <stp/>
        <stp>##V3_BDHV12</stp>
        <stp>912828CP3 Govt</stp>
        <stp>IDX_RATIO</stp>
        <stp>6/17/2005</stp>
        <stp>6/17/2005</stp>
        <stp>[Fixed Income  Prices 2004-2009.xlsx]TIPS!R239C64</stp>
        <tr r="BL239" s="1"/>
      </tp>
      <tp>
        <v>1.06568</v>
        <stp/>
        <stp>##V3_BDHV12</stp>
        <stp>912828CP3 Govt</stp>
        <stp>IDX_RATIO</stp>
        <stp>6/20/2006</stp>
        <stp>6/20/2006</stp>
        <stp>[Fixed Income  Prices 2004-2009.xlsx]TIPS!R500C64</stp>
        <tr r="BL500" s="1"/>
      </tp>
      <tp>
        <v>1.07595</v>
        <stp/>
        <stp>##V3_BDHV12</stp>
        <stp>912828CP3 Govt</stp>
        <stp>IDX_RATIO</stp>
        <stp>4/12/2007</stp>
        <stp>4/12/2007</stp>
        <stp>[Fixed Income  Prices 2004-2009.xlsx]TIPS!R712C64</stp>
        <tr r="BL712" s="1"/>
      </tp>
      <tp>
        <v>1.1821600000000001</v>
        <stp/>
        <stp>##V3_BDHV12</stp>
        <stp>9128273T7 Govt</stp>
        <stp>IDX_RATIO</stp>
        <stp>1/27/2005</stp>
        <stp>1/27/2005</stp>
        <stp>[Fixed Income  Prices 2004-2009.xlsx]TIPS!R139C12</stp>
        <tr r="L139" s="1"/>
      </tp>
      <tp>
        <v>1.2194</v>
        <stp/>
        <stp>##V3_BDHV12</stp>
        <stp>9128273T7 Govt</stp>
        <stp>IDX_RATIO</stp>
        <stp>2/22/2006</stp>
        <stp>2/22/2006</stp>
        <stp>[Fixed Income  Prices 2004-2009.xlsx]TIPS!R416C12</stp>
        <tr r="L416" s="1"/>
      </tp>
      <tp>
        <v>1.1797900000000001</v>
        <stp/>
        <stp>##V3_BDHV12</stp>
        <stp>9128273T7 Govt</stp>
        <stp>IDX_RATIO</stp>
        <stp>2/17/2005</stp>
        <stp>2/17/2005</stp>
        <stp>[Fixed Income  Prices 2004-2009.xlsx]TIPS!R154C12</stp>
        <tr r="L154" s="1"/>
      </tp>
      <tp>
        <v>1.05582</v>
        <stp/>
        <stp>##V3_BDHV12</stp>
        <stp>912828CP3 Govt</stp>
        <stp>IDX_RATIO</stp>
        <stp>5/10/2006</stp>
        <stp>5/10/2006</stp>
        <stp>[Fixed Income  Prices 2004-2009.xlsx]TIPS!R471C64</stp>
        <tr r="BL471" s="1"/>
      </tp>
      <tp>
        <v>1.0192399999999999</v>
        <stp/>
        <stp>##V3_BDHV12</stp>
        <stp>912828ET3 Govt</stp>
        <stp>IDX_RATIO</stp>
        <stp>3/26/2007</stp>
        <stp>3/26/2007</stp>
        <stp>[Fixed Income  Prices 2004-2009.xlsx]TIPS!R317C76</stp>
        <tr r="BX317" s="1"/>
      </tp>
      <tp>
        <v>1.1170599999999999</v>
        <stp/>
        <stp>##V3_BDHV12</stp>
        <stp>9128276R8 Govt</stp>
        <stp>IDX_RATIO</stp>
        <stp>7/29/2005</stp>
        <stp>7/29/2005</stp>
        <stp>[Fixed Income  Prices 2004-2009.xlsx]TIPS!R269C28</stp>
        <tr r="AB269" s="1"/>
      </tp>
      <tp>
        <v>1.2515700000000001</v>
        <stp/>
        <stp>##V3_BDHV12</stp>
        <stp>9128273T7 Govt</stp>
        <stp>IDX_RATIO</stp>
        <stp>3/21/2007</stp>
        <stp>3/21/2007</stp>
        <stp>[Fixed Income  Prices 2004-2009.xlsx]TIPS!R696C12</stp>
        <tr r="L696" s="1"/>
      </tp>
      <tp>
        <v>1.07412</v>
        <stp/>
        <stp>##V3_BDHV12</stp>
        <stp>912828CP3 Govt</stp>
        <stp>IDX_RATIO</stp>
        <stp>7/31/2006</stp>
        <stp>7/31/2006</stp>
        <stp>[Fixed Income  Prices 2004-2009.xlsx]TIPS!R529C64</stp>
        <tr r="BL529" s="1"/>
      </tp>
      <tp>
        <v>1.0239400000000001</v>
        <stp/>
        <stp>##V3_BDHV12</stp>
        <stp>912828CP3 Govt</stp>
        <stp>IDX_RATIO</stp>
        <stp>5/26/2005</stp>
        <stp>5/26/2005</stp>
        <stp>[Fixed Income  Prices 2004-2009.xlsx]TIPS!R224C64</stp>
        <tr r="BL224" s="1"/>
      </tp>
      <tp>
        <v>1.0289299999999999</v>
        <stp/>
        <stp>##V3_BDHV12</stp>
        <stp>912828CP3 Govt</stp>
        <stp>IDX_RATIO</stp>
        <stp>6/16/2005</stp>
        <stp>6/16/2005</stp>
        <stp>[Fixed Income  Prices 2004-2009.xlsx]TIPS!R238C64</stp>
        <tr r="BL238" s="1"/>
      </tp>
      <tp>
        <v>1.0659799999999999</v>
        <stp/>
        <stp>##V3_BDHV12</stp>
        <stp>912828CP3 Govt</stp>
        <stp>IDX_RATIO</stp>
        <stp>6/21/2006</stp>
        <stp>6/21/2006</stp>
        <stp>[Fixed Income  Prices 2004-2009.xlsx]TIPS!R501C64</stp>
        <tr r="BL501" s="1"/>
      </tp>
      <tp>
        <v>1.0761400000000001</v>
        <stp/>
        <stp>##V3_BDHV12</stp>
        <stp>912828CP3 Govt</stp>
        <stp>IDX_RATIO</stp>
        <stp>4/13/2007</stp>
        <stp>4/13/2007</stp>
        <stp>[Fixed Income  Prices 2004-2009.xlsx]TIPS!R713C64</stp>
        <tr r="BL713" s="1"/>
      </tp>
      <tp>
        <v>1.18214</v>
        <stp/>
        <stp>##V3_BDHV12</stp>
        <stp>9128273T7 Govt</stp>
        <stp>IDX_RATIO</stp>
        <stp>1/26/2005</stp>
        <stp>1/26/2005</stp>
        <stp>[Fixed Income  Prices 2004-2009.xlsx]TIPS!R138C12</stp>
        <tr r="L138" s="1"/>
      </tp>
      <tp>
        <v>1.21922</v>
        <stp/>
        <stp>##V3_BDHV12</stp>
        <stp>9128273T7 Govt</stp>
        <stp>IDX_RATIO</stp>
        <stp>2/23/2006</stp>
        <stp>2/23/2006</stp>
        <stp>[Fixed Income  Prices 2004-2009.xlsx]TIPS!R417C12</stp>
        <tr r="L417" s="1"/>
      </tp>
      <tp>
        <v>1.1012500000000001</v>
        <stp/>
        <stp>##V3_BDHV12</stp>
        <stp>912828CP3 Govt</stp>
        <stp>IDX_RATIO</stp>
        <stp>7/23/2007</stp>
        <stp>7/23/2007</stp>
        <stp>[Fixed Income  Prices 2004-2009.xlsx]TIPS!R784C64</stp>
        <tr r="BL784" s="1"/>
      </tp>
      <tp>
        <v>1.17994</v>
        <stp/>
        <stp>##V3_BDHV12</stp>
        <stp>9128273T7 Govt</stp>
        <stp>IDX_RATIO</stp>
        <stp>2/16/2005</stp>
        <stp>2/16/2005</stp>
        <stp>[Fixed Income  Prices 2004-2009.xlsx]TIPS!R153C12</stp>
        <tr r="L153" s="1"/>
      </tp>
      <tp>
        <v>1.0824100000000001</v>
        <stp/>
        <stp>##V3_BDHV12</stp>
        <stp>912828GD6 Govt</stp>
        <stp>IDX_RATIO</stp>
        <stp>12/8/2008</stp>
        <stp>12/8/2008</stp>
        <stp>[Fixed Income  Prices 2004-2009.xlsx]TIPS!R502C84</stp>
        <tr r="CF502" s="1"/>
      </tp>
      <tp>
        <v>1.1461300000000001</v>
        <stp/>
        <stp>##V3_BDHV12</stp>
        <stp>9128277J5 Govt</stp>
        <stp>IDX_RATIO</stp>
        <stp>10/2/2006</stp>
        <stp>10/2/2006</stp>
        <stp>[Fixed Income  Prices 2004-2009.xlsx]TIPS!R574C36</stp>
        <tr r="AJ574" s="1"/>
      </tp>
      <tp>
        <v>1.14794</v>
        <stp/>
        <stp>##V3_BDHV12</stp>
        <stp>9128277J5 Govt</stp>
        <stp>IDX_RATIO</stp>
        <stp>11/3/2006</stp>
        <stp>11/3/2006</stp>
        <stp>[Fixed Income  Prices 2004-2009.xlsx]TIPS!R598C36</stp>
        <tr r="AJ598" s="1"/>
      </tp>
      <tp>
        <v>1.08206</v>
        <stp/>
        <stp>##V3_BDHV12</stp>
        <stp>912828GD6 Govt</stp>
        <stp>IDX_RATIO</stp>
        <stp>12/9/2008</stp>
        <stp>12/9/2008</stp>
        <stp>[Fixed Income  Prices 2004-2009.xlsx]TIPS!R503C84</stp>
        <tr r="CF503" s="1"/>
      </tp>
      <tp>
        <v>1.14621</v>
        <stp/>
        <stp>##V3_BDHV12</stp>
        <stp>9128277J5 Govt</stp>
        <stp>IDX_RATIO</stp>
        <stp>10/3/2006</stp>
        <stp>10/3/2006</stp>
        <stp>[Fixed Income  Prices 2004-2009.xlsx]TIPS!R575C36</stp>
        <tr r="AJ575" s="1"/>
      </tp>
      <tp>
        <v>1.1481300000000001</v>
        <stp/>
        <stp>##V3_BDHV12</stp>
        <stp>9128277J5 Govt</stp>
        <stp>IDX_RATIO</stp>
        <stp>11/2/2006</stp>
        <stp>11/2/2006</stp>
        <stp>[Fixed Income  Prices 2004-2009.xlsx]TIPS!R597C36</stp>
        <tr r="AJ597" s="1"/>
      </tp>
      <tp>
        <v>1.1426799999999999</v>
        <stp/>
        <stp>##V3_BDHV12</stp>
        <stp>9128277J5 Govt</stp>
        <stp>IDX_RATIO</stp>
        <stp>12/1/2006</stp>
        <stp>12/1/2006</stp>
        <stp>[Fixed Income  Prices 2004-2009.xlsx]TIPS!R618C36</stp>
        <tr r="AJ618" s="1"/>
      </tp>
      <tp>
        <v>0.99917</v>
        <stp/>
        <stp>##V3_BDHV12</stp>
        <stp>912828JE1 Govt</stp>
        <stp>IDX_RATIO</stp>
        <stp>10/8/2009</stp>
        <stp>10/8/2009</stp>
        <stp>[Fixed Income  Prices 2004-2009.xlsx]TIPS!R329C96</stp>
        <tr r="CR329" s="1"/>
      </tp>
      <tp>
        <v>1.0010699999999999</v>
        <stp/>
        <stp>##V3_BDHV12</stp>
        <stp>912828JE1 Govt</stp>
        <stp>IDX_RATIO</stp>
        <stp>11/9/2009</stp>
        <stp>11/9/2009</stp>
        <stp>[Fixed Income  Prices 2004-2009.xlsx]TIPS!R351C96</stp>
        <tr r="CR351" s="1"/>
      </tp>
      <tp>
        <v>1.08962</v>
        <stp/>
        <stp>##V3_BDHV12</stp>
        <stp>912828GD6 Govt</stp>
        <stp>IDX_RATIO</stp>
        <stp>10/9/2008</stp>
        <stp>10/9/2008</stp>
        <stp>[Fixed Income  Prices 2004-2009.xlsx]TIPS!R460C84</stp>
        <tr r="CF460" s="1"/>
      </tp>
      <tp>
        <v>1.1483099999999999</v>
        <stp/>
        <stp>##V3_BDHV12</stp>
        <stp>9128277J5 Govt</stp>
        <stp>IDX_RATIO</stp>
        <stp>11/1/2006</stp>
        <stp>11/1/2006</stp>
        <stp>[Fixed Income  Prices 2004-2009.xlsx]TIPS!R596C36</stp>
        <tr r="AJ596" s="1"/>
      </tp>
      <tp>
        <v>0.99924000000000002</v>
        <stp/>
        <stp>##V3_BDHV12</stp>
        <stp>912828JE1 Govt</stp>
        <stp>IDX_RATIO</stp>
        <stp>10/9/2009</stp>
        <stp>10/9/2009</stp>
        <stp>[Fixed Income  Prices 2004-2009.xlsx]TIPS!R330C96</stp>
        <tr r="CR330" s="1"/>
      </tp>
      <tp>
        <v>1.0897600000000001</v>
        <stp/>
        <stp>##V3_BDHV12</stp>
        <stp>912828GD6 Govt</stp>
        <stp>IDX_RATIO</stp>
        <stp>10/8/2008</stp>
        <stp>10/8/2008</stp>
        <stp>[Fixed Income  Prices 2004-2009.xlsx]TIPS!R459C84</stp>
        <tr r="CF459" s="1"/>
      </tp>
      <tp>
        <v>1.1414800000000001</v>
        <stp/>
        <stp>##V3_BDHV12</stp>
        <stp>9128277J5 Govt</stp>
        <stp>IDX_RATIO</stp>
        <stp>12/7/2006</stp>
        <stp>12/7/2006</stp>
        <stp>[Fixed Income  Prices 2004-2009.xlsx]TIPS!R622C36</stp>
        <tr r="AJ622" s="1"/>
      </tp>
      <tp>
        <v>1.1464300000000001</v>
        <stp/>
        <stp>##V3_BDHV12</stp>
        <stp>9128277J5 Govt</stp>
        <stp>IDX_RATIO</stp>
        <stp>10/6/2006</stp>
        <stp>10/6/2006</stp>
        <stp>[Fixed Income  Prices 2004-2009.xlsx]TIPS!R578C36</stp>
        <tr r="AJ578" s="1"/>
      </tp>
      <tp>
        <v>1.14168</v>
        <stp/>
        <stp>##V3_BDHV12</stp>
        <stp>9128277J5 Govt</stp>
        <stp>IDX_RATIO</stp>
        <stp>12/6/2006</stp>
        <stp>12/6/2006</stp>
        <stp>[Fixed Income  Prices 2004-2009.xlsx]TIPS!R621C36</stp>
        <tr r="AJ621" s="1"/>
      </tp>
      <tp>
        <v>1.1473800000000001</v>
        <stp/>
        <stp>##V3_BDHV12</stp>
        <stp>9128277J5 Govt</stp>
        <stp>IDX_RATIO</stp>
        <stp>11/6/2006</stp>
        <stp>11/6/2006</stp>
        <stp>[Fixed Income  Prices 2004-2009.xlsx]TIPS!R599C36</stp>
        <tr r="AJ599" s="1"/>
      </tp>
      <tp>
        <v>1.14188</v>
        <stp/>
        <stp>##V3_BDHV12</stp>
        <stp>9128277J5 Govt</stp>
        <stp>IDX_RATIO</stp>
        <stp>12/5/2006</stp>
        <stp>12/5/2006</stp>
        <stp>[Fixed Income  Prices 2004-2009.xlsx]TIPS!R620C36</stp>
        <tr r="AJ620" s="1"/>
      </tp>
      <tp>
        <v>1.14628</v>
        <stp/>
        <stp>##V3_BDHV12</stp>
        <stp>9128277J5 Govt</stp>
        <stp>IDX_RATIO</stp>
        <stp>10/4/2006</stp>
        <stp>10/4/2006</stp>
        <stp>[Fixed Income  Prices 2004-2009.xlsx]TIPS!R576C36</stp>
        <tr r="AJ576" s="1"/>
      </tp>
      <tp>
        <v>1.14208</v>
        <stp/>
        <stp>##V3_BDHV12</stp>
        <stp>9128277J5 Govt</stp>
        <stp>IDX_RATIO</stp>
        <stp>12/4/2006</stp>
        <stp>12/4/2006</stp>
        <stp>[Fixed Income  Prices 2004-2009.xlsx]TIPS!R619C36</stp>
        <tr r="AJ619" s="1"/>
      </tp>
      <tp>
        <v>1.1471899999999999</v>
        <stp/>
        <stp>##V3_BDHV12</stp>
        <stp>9128277J5 Govt</stp>
        <stp>IDX_RATIO</stp>
        <stp>11/7/2006</stp>
        <stp>11/7/2006</stp>
        <stp>[Fixed Income  Prices 2004-2009.xlsx]TIPS!R600C36</stp>
        <tr r="AJ600" s="1"/>
      </tp>
      <tp>
        <v>1.14635</v>
        <stp/>
        <stp>##V3_BDHV12</stp>
        <stp>9128277J5 Govt</stp>
        <stp>IDX_RATIO</stp>
        <stp>10/5/2006</stp>
        <stp>10/5/2006</stp>
        <stp>[Fixed Income  Prices 2004-2009.xlsx]TIPS!R577C36</stp>
        <tr r="AJ577" s="1"/>
      </tp>
      <tp>
        <v>1.147</v>
        <stp/>
        <stp>##V3_BDHV12</stp>
        <stp>9128277J5 Govt</stp>
        <stp>IDX_RATIO</stp>
        <stp>11/8/2006</stp>
        <stp>11/8/2006</stp>
        <stp>[Fixed Income  Prices 2004-2009.xlsx]TIPS!R601C36</stp>
        <tr r="AJ601" s="1"/>
      </tp>
      <tp>
        <v>0.99873000000000001</v>
        <stp/>
        <stp>##V3_BDHV12</stp>
        <stp>912828JE1 Govt</stp>
        <stp>IDX_RATIO</stp>
        <stp>10/2/2009</stp>
        <stp>10/2/2009</stp>
        <stp>[Fixed Income  Prices 2004-2009.xlsx]TIPS!R325C96</stp>
        <tr r="CR325" s="1"/>
      </tp>
      <tp>
        <v>1.0009399999999999</v>
        <stp/>
        <stp>##V3_BDHV12</stp>
        <stp>912828JE1 Govt</stp>
        <stp>IDX_RATIO</stp>
        <stp>11/3/2009</stp>
        <stp>11/3/2009</stp>
        <stp>[Fixed Income  Prices 2004-2009.xlsx]TIPS!R347C96</stp>
        <tr r="CR347" s="1"/>
      </tp>
      <tp>
        <v>1.09046</v>
        <stp/>
        <stp>##V3_BDHV12</stp>
        <stp>912828GD6 Govt</stp>
        <stp>IDX_RATIO</stp>
        <stp>10/3/2008</stp>
        <stp>10/3/2008</stp>
        <stp>[Fixed Income  Prices 2004-2009.xlsx]TIPS!R456C84</stp>
        <tr r="CF456" s="1"/>
      </tp>
      <tp>
        <v>1.0848899999999999</v>
        <stp/>
        <stp>##V3_BDHV12</stp>
        <stp>912828GD6 Govt</stp>
        <stp>IDX_RATIO</stp>
        <stp>12/1/2008</stp>
        <stp>12/1/2008</stp>
        <stp>[Fixed Income  Prices 2004-2009.xlsx]TIPS!R497C84</stp>
        <tr r="CF497" s="1"/>
      </tp>
      <tp>
        <v>1.1468099999999999</v>
        <stp/>
        <stp>##V3_BDHV12</stp>
        <stp>9128277J5 Govt</stp>
        <stp>IDX_RATIO</stp>
        <stp>11/9/2006</stp>
        <stp>11/9/2006</stp>
        <stp>[Fixed Income  Prices 2004-2009.xlsx]TIPS!R602C36</stp>
        <tr r="AJ602" s="1"/>
      </tp>
      <tp>
        <v>1.08629</v>
        <stp/>
        <stp>##V3_BDHV12</stp>
        <stp>912828GD6 Govt</stp>
        <stp>IDX_RATIO</stp>
        <stp>11/3/2008</stp>
        <stp>11/3/2008</stp>
        <stp>[Fixed Income  Prices 2004-2009.xlsx]TIPS!R477C84</stp>
        <tr r="CF477" s="1"/>
      </tp>
      <tp>
        <v>1.00092</v>
        <stp/>
        <stp>##V3_BDHV12</stp>
        <stp>912828JE1 Govt</stp>
        <stp>IDX_RATIO</stp>
        <stp>11/2/2009</stp>
        <stp>11/2/2009</stp>
        <stp>[Fixed Income  Prices 2004-2009.xlsx]TIPS!R346C96</stp>
        <tr r="CR346" s="1"/>
      </tp>
      <tp>
        <v>1.0906</v>
        <stp/>
        <stp>##V3_BDHV12</stp>
        <stp>912828GD6 Govt</stp>
        <stp>IDX_RATIO</stp>
        <stp>10/2/2008</stp>
        <stp>10/2/2008</stp>
        <stp>[Fixed Income  Prices 2004-2009.xlsx]TIPS!R455C84</stp>
        <tr r="CF455" s="1"/>
      </tp>
      <tp>
        <v>1.09074</v>
        <stp/>
        <stp>##V3_BDHV12</stp>
        <stp>912828GD6 Govt</stp>
        <stp>IDX_RATIO</stp>
        <stp>10/1/2008</stp>
        <stp>10/1/2008</stp>
        <stp>[Fixed Income  Prices 2004-2009.xlsx]TIPS!R454C84</stp>
        <tr r="CF454" s="1"/>
      </tp>
      <tp>
        <v>1.0841799999999999</v>
        <stp/>
        <stp>##V3_BDHV12</stp>
        <stp>912828GD6 Govt</stp>
        <stp>IDX_RATIO</stp>
        <stp>12/3/2008</stp>
        <stp>12/3/2008</stp>
        <stp>[Fixed Income  Prices 2004-2009.xlsx]TIPS!R499C84</stp>
        <tr r="CF499" s="1"/>
      </tp>
      <tp>
        <v>0.99865999999999999</v>
        <stp/>
        <stp>##V3_BDHV12</stp>
        <stp>912828JE1 Govt</stp>
        <stp>IDX_RATIO</stp>
        <stp>10/1/2009</stp>
        <stp>10/1/2009</stp>
        <stp>[Fixed Income  Prices 2004-2009.xlsx]TIPS!R324C96</stp>
        <tr r="CR324" s="1"/>
      </tp>
      <tp>
        <v>1.1412800000000001</v>
        <stp/>
        <stp>##V3_BDHV12</stp>
        <stp>9128277J5 Govt</stp>
        <stp>IDX_RATIO</stp>
        <stp>12/8/2006</stp>
        <stp>12/8/2006</stp>
        <stp>[Fixed Income  Prices 2004-2009.xlsx]TIPS!R623C36</stp>
        <tr r="AJ623" s="1"/>
      </tp>
      <tp>
        <v>1.1466400000000001</v>
        <stp/>
        <stp>##V3_BDHV12</stp>
        <stp>9128277J5 Govt</stp>
        <stp>IDX_RATIO</stp>
        <stp>10/9/2006</stp>
        <stp>10/9/2006</stp>
        <stp>[Fixed Income  Prices 2004-2009.xlsx]TIPS!R579C36</stp>
        <tr r="AJ579" s="1"/>
      </tp>
      <tp>
        <v>1.08453</v>
        <stp/>
        <stp>##V3_BDHV12</stp>
        <stp>912828GD6 Govt</stp>
        <stp>IDX_RATIO</stp>
        <stp>12/2/2008</stp>
        <stp>12/2/2008</stp>
        <stp>[Fixed Income  Prices 2004-2009.xlsx]TIPS!R498C84</stp>
        <tr r="CF498" s="1"/>
      </tp>
      <tp>
        <v>1.0838300000000001</v>
        <stp/>
        <stp>##V3_BDHV12</stp>
        <stp>912828GD6 Govt</stp>
        <stp>IDX_RATIO</stp>
        <stp>12/4/2008</stp>
        <stp>12/4/2008</stp>
        <stp>[Fixed Income  Prices 2004-2009.xlsx]TIPS!R500C84</stp>
        <tr r="CF500" s="1"/>
      </tp>
      <tp>
        <v>0.99902000000000002</v>
        <stp/>
        <stp>##V3_BDHV12</stp>
        <stp>912828JE1 Govt</stp>
        <stp>IDX_RATIO</stp>
        <stp>10/6/2009</stp>
        <stp>10/6/2009</stp>
        <stp>[Fixed Income  Prices 2004-2009.xlsx]TIPS!R327C96</stp>
        <tr r="CR327" s="1"/>
      </tp>
      <tp>
        <v>1.0899000000000001</v>
        <stp/>
        <stp>##V3_BDHV12</stp>
        <stp>912828GD6 Govt</stp>
        <stp>IDX_RATIO</stp>
        <stp>10/7/2008</stp>
        <stp>10/7/2008</stp>
        <stp>[Fixed Income  Prices 2004-2009.xlsx]TIPS!R458C84</stp>
        <tr r="CF458" s="1"/>
      </tp>
      <tp>
        <v>1.0861399999999999</v>
        <stp/>
        <stp>##V3_BDHV12</stp>
        <stp>912828GD6 Govt</stp>
        <stp>IDX_RATIO</stp>
        <stp>11/6/2008</stp>
        <stp>11/6/2008</stp>
        <stp>[Fixed Income  Prices 2004-2009.xlsx]TIPS!R480C84</stp>
        <tr r="CF480" s="1"/>
      </tp>
      <tp>
        <v>1.0834699999999999</v>
        <stp/>
        <stp>##V3_BDHV12</stp>
        <stp>912828GD6 Govt</stp>
        <stp>IDX_RATIO</stp>
        <stp>12/5/2008</stp>
        <stp>12/5/2008</stp>
        <stp>[Fixed Income  Prices 2004-2009.xlsx]TIPS!R501C84</stp>
        <tr r="CF501" s="1"/>
      </tp>
      <tp>
        <v>0.99909000000000003</v>
        <stp/>
        <stp>##V3_BDHV12</stp>
        <stp>912828JE1 Govt</stp>
        <stp>IDX_RATIO</stp>
        <stp>10/7/2009</stp>
        <stp>10/7/2009</stp>
        <stp>[Fixed Income  Prices 2004-2009.xlsx]TIPS!R328C96</stp>
        <tr r="CR328" s="1"/>
      </tp>
      <tp>
        <v>1.0009999999999999</v>
        <stp/>
        <stp>##V3_BDHV12</stp>
        <stp>912828JE1 Govt</stp>
        <stp>IDX_RATIO</stp>
        <stp>11/6/2009</stp>
        <stp>11/6/2009</stp>
        <stp>[Fixed Income  Prices 2004-2009.xlsx]TIPS!R350C96</stp>
        <tr r="CR350" s="1"/>
      </tp>
      <tp>
        <v>1.0900399999999999</v>
        <stp/>
        <stp>##V3_BDHV12</stp>
        <stp>912828GD6 Govt</stp>
        <stp>IDX_RATIO</stp>
        <stp>10/6/2008</stp>
        <stp>10/6/2008</stp>
        <stp>[Fixed Income  Prices 2004-2009.xlsx]TIPS!R457C84</stp>
        <tr r="CF457" s="1"/>
      </tp>
      <tp>
        <v>1.08609</v>
        <stp/>
        <stp>##V3_BDHV12</stp>
        <stp>912828GD6 Govt</stp>
        <stp>IDX_RATIO</stp>
        <stp>11/7/2008</stp>
        <stp>11/7/2008</stp>
        <stp>[Fixed Income  Prices 2004-2009.xlsx]TIPS!R481C84</stp>
        <tr r="CF481" s="1"/>
      </tp>
      <tp>
        <v>1.00098</v>
        <stp/>
        <stp>##V3_BDHV12</stp>
        <stp>912828JE1 Govt</stp>
        <stp>IDX_RATIO</stp>
        <stp>11/5/2009</stp>
        <stp>11/5/2009</stp>
        <stp>[Fixed Income  Prices 2004-2009.xlsx]TIPS!R349C96</stp>
        <tr r="CR349" s="1"/>
      </tp>
      <tp>
        <v>1.0862400000000001</v>
        <stp/>
        <stp>##V3_BDHV12</stp>
        <stp>912828GD6 Govt</stp>
        <stp>IDX_RATIO</stp>
        <stp>11/4/2008</stp>
        <stp>11/4/2008</stp>
        <stp>[Fixed Income  Prices 2004-2009.xlsx]TIPS!R478C84</stp>
        <tr r="CF478" s="1"/>
      </tp>
      <tp>
        <v>0.99895</v>
        <stp/>
        <stp>##V3_BDHV12</stp>
        <stp>912828JE1 Govt</stp>
        <stp>IDX_RATIO</stp>
        <stp>10/5/2009</stp>
        <stp>10/5/2009</stp>
        <stp>[Fixed Income  Prices 2004-2009.xlsx]TIPS!R326C96</stp>
        <tr r="CR326" s="1"/>
      </tp>
      <tp>
        <v>1.0009600000000001</v>
        <stp/>
        <stp>##V3_BDHV12</stp>
        <stp>912828JE1 Govt</stp>
        <stp>IDX_RATIO</stp>
        <stp>11/4/2009</stp>
        <stp>11/4/2009</stp>
        <stp>[Fixed Income  Prices 2004-2009.xlsx]TIPS!R348C96</stp>
        <tr r="CR348" s="1"/>
      </tp>
      <tp>
        <v>1.08619</v>
        <stp/>
        <stp>##V3_BDHV12</stp>
        <stp>912828GD6 Govt</stp>
        <stp>IDX_RATIO</stp>
        <stp>11/5/2008</stp>
        <stp>11/5/2008</stp>
        <stp>[Fixed Income  Prices 2004-2009.xlsx]TIPS!R479C84</stp>
        <tr r="CF479" s="1"/>
      </tp>
      <tp>
        <v>1.2782899999999999</v>
        <stp/>
        <stp>##V3_BDHV12</stp>
        <stp>9128272M3 Govt</stp>
        <stp>IDX_RATIO</stp>
        <stp>8/3/2006</stp>
        <stp>8/3/2006</stp>
        <stp>[Fixed Income  Prices 2004-2009.xlsx]TIPS!R532C8</stp>
        <tr r="H532" s="1"/>
      </tp>
      <tp>
        <v>1.2781199999999999</v>
        <stp/>
        <stp>##V3_BDHV12</stp>
        <stp>9128272M3 Govt</stp>
        <stp>IDX_RATIO</stp>
        <stp>8/1/2006</stp>
        <stp>8/1/2006</stp>
        <stp>[Fixed Income  Prices 2004-2009.xlsx]TIPS!R530C8</stp>
        <tr r="H530" s="1"/>
      </tp>
      <tp>
        <v>1.22763</v>
        <stp/>
        <stp>##V3_BDHV12</stp>
        <stp>9128272M3 Govt</stp>
        <stp>IDX_RATIO</stp>
        <stp>9/1/2005</stp>
        <stp>9/1/2005</stp>
        <stp>[Fixed Income  Prices 2004-2009.xlsx]TIPS!R293C8</stp>
        <tr r="H293" s="1"/>
      </tp>
      <tp>
        <v>1.20503</v>
        <stp/>
        <stp>##V3_BDHV12</stp>
        <stp>9128272M3 Govt</stp>
        <stp>IDX_RATIO</stp>
        <stp>1/7/2005</stp>
        <stp>1/7/2005</stp>
        <stp>[Fixed Income  Prices 2004-2009.xlsx]TIPS!R125C8</stp>
        <tr r="H125" s="1"/>
      </tp>
      <tp>
        <v>1.2050099999999999</v>
        <stp/>
        <stp>##V3_BDHV12</stp>
        <stp>9128272M3 Govt</stp>
        <stp>IDX_RATIO</stp>
        <stp>1/6/2005</stp>
        <stp>1/6/2005</stp>
        <stp>[Fixed Income  Prices 2004-2009.xlsx]TIPS!R124C8</stp>
        <tr r="H124" s="1"/>
      </tp>
      <tp>
        <v>1.20495</v>
        <stp/>
        <stp>##V3_BDHV12</stp>
        <stp>9128272M3 Govt</stp>
        <stp>IDX_RATIO</stp>
        <stp>1/3/2005</stp>
        <stp>1/3/2005</stp>
        <stp>[Fixed Income  Prices 2004-2009.xlsx]TIPS!R121C8</stp>
        <tr r="H121" s="1"/>
      </tp>
      <tp>
        <v>1.2557100000000001</v>
        <stp/>
        <stp>##V3_BDHV12</stp>
        <stp>9128272M3 Govt</stp>
        <stp>IDX_RATIO</stp>
        <stp>5/8/2006</stp>
        <stp>5/8/2006</stp>
        <stp>[Fixed Income  Prices 2004-2009.xlsx]TIPS!R469C8</stp>
        <tr r="H469" s="1"/>
      </tp>
      <tp>
        <v>1.25187</v>
        <stp/>
        <stp>##V3_BDHV12</stp>
        <stp>9128272M3 Govt</stp>
        <stp>IDX_RATIO</stp>
        <stp>4/4/2006</stp>
        <stp>4/4/2006</stp>
        <stp>[Fixed Income  Prices 2004-2009.xlsx]TIPS!R445C8</stp>
        <tr r="H445" s="1"/>
      </tp>
      <tp>
        <v>1.25203</v>
        <stp/>
        <stp>##V3_BDHV12</stp>
        <stp>9128272M3 Govt</stp>
        <stp>IDX_RATIO</stp>
        <stp>4/6/2006</stp>
        <stp>4/6/2006</stp>
        <stp>[Fixed Income  Prices 2004-2009.xlsx]TIPS!R447C8</stp>
        <tr r="H447" s="1"/>
      </tp>
      <tp>
        <v>1.2045699999999999</v>
        <stp/>
        <stp>##V3_BDHV12</stp>
        <stp>9128272M3 Govt</stp>
        <stp>IDX_RATIO</stp>
        <stp>4/5/2005</stp>
        <stp>4/5/2005</stp>
        <stp>[Fixed Income  Prices 2004-2009.xlsx]TIPS!R187C8</stp>
        <tr r="H187" s="1"/>
      </tp>
      <tp>
        <v>1.20434</v>
        <stp/>
        <stp>##V3_BDHV12</stp>
        <stp>9128272M3 Govt</stp>
        <stp>IDX_RATIO</stp>
        <stp>4/4/2005</stp>
        <stp>4/4/2005</stp>
        <stp>[Fixed Income  Prices 2004-2009.xlsx]TIPS!R186C8</stp>
        <tr r="H186" s="1"/>
      </tp>
      <tp>
        <v>1.1668400000000001</v>
        <stp/>
        <stp>##V3_BDHV12</stp>
        <stp>912828BW9 Govt</stp>
        <stp>IDX_RATIO</stp>
        <stp>9/9/2009</stp>
        <stp>9/9/2009</stp>
        <stp>[Fixed Income  Prices 2004-2009.xlsx]TIPS!R1341C56</stp>
        <tr r="BD1341" s="1"/>
      </tp>
      <tp>
        <v>1.1669</v>
        <stp/>
        <stp>##V3_BDHV12</stp>
        <stp>912828BW9 Govt</stp>
        <stp>IDX_RATIO</stp>
        <stp>9/8/2009</stp>
        <stp>9/8/2009</stp>
        <stp>[Fixed Income  Prices 2004-2009.xlsx]TIPS!R1340C56</stp>
        <tr r="BD1340" s="1"/>
      </tp>
      <tp>
        <v>1.12948</v>
        <stp/>
        <stp>##V3_BDHV12</stp>
        <stp>912828CZ1 Govt</stp>
        <stp>IDX_RATIO</stp>
        <stp>8/3/2009</stp>
        <stp>8/3/2009</stp>
        <stp>[Fixed Income  Prices 2004-2009.xlsx]TIPS!R1245C24</stp>
        <tr r="X1245" s="1"/>
      </tp>
      <tp>
        <v>1.1856800000000001</v>
        <stp/>
        <stp>##V3_BDHV12</stp>
        <stp>912828BW9 Govt</stp>
        <stp>IDX_RATIO</stp>
        <stp>9/8/2008</stp>
        <stp>9/8/2008</stp>
        <stp>[Fixed Income  Prices 2004-2009.xlsx]TIPS!R1079C56</stp>
        <tr r="BD1079" s="1"/>
      </tp>
      <tp t="e">
        <v>#N/A</v>
        <stp/>
        <stp>##V3_BDHV12</stp>
        <stp>912833JZ Govt</stp>
        <stp>YLD_YTM_ASK</stp>
        <stp>20041119</stp>
        <stp>20050121</stp>
        <stp>[Fixed Income  Prices 2004-2009.xlsx]STRIP Yield Curve!R253C9</stp>
        <stp>Days=N</stp>
        <stp>Fill=B</stp>
        <stp>Sort=D</stp>
        <stp>Per=cW</stp>
        <stp>Dts=H</stp>
        <stp>cols=1;rows=10</stp>
        <tr r="I253" s="4"/>
      </tp>
      <tp>
        <v>1.1858900000000001</v>
        <stp/>
        <stp>##V3_BDHV12</stp>
        <stp>912828BW9 Govt</stp>
        <stp>IDX_RATIO</stp>
        <stp>9/9/2008</stp>
        <stp>9/9/2008</stp>
        <stp>[Fixed Income  Prices 2004-2009.xlsx]TIPS!R1080C56</stp>
        <tr r="BD1080" s="1"/>
      </tp>
      <tp>
        <v>1.13042</v>
        <stp/>
        <stp>##V3_BDHV12</stp>
        <stp>912828CZ1 Govt</stp>
        <stp>IDX_RATIO</stp>
        <stp>8/6/2009</stp>
        <stp>8/6/2009</stp>
        <stp>[Fixed Income  Prices 2004-2009.xlsx]TIPS!R1248C24</stp>
        <tr r="X1248" s="1"/>
      </tp>
      <tp>
        <v>1.13073</v>
        <stp/>
        <stp>##V3_BDHV12</stp>
        <stp>912828CZ1 Govt</stp>
        <stp>IDX_RATIO</stp>
        <stp>8/7/2009</stp>
        <stp>8/7/2009</stp>
        <stp>[Fixed Income  Prices 2004-2009.xlsx]TIPS!R1249C24</stp>
        <tr r="X1249" s="1"/>
      </tp>
      <tp>
        <v>1.15188</v>
        <stp/>
        <stp>##V3_BDHV12</stp>
        <stp>912828CP3 Govt</stp>
        <stp>IDX_RATIO</stp>
        <stp>8/8/2008</stp>
        <stp>8/8/2008</stp>
        <stp>[Fixed Income  Prices 2004-2009.xlsx]TIPS!R1058C64</stp>
        <tr r="BL1058" s="1"/>
      </tp>
      <tp>
        <v>1.1297900000000001</v>
        <stp/>
        <stp>##V3_BDHV12</stp>
        <stp>912828CZ1 Govt</stp>
        <stp>IDX_RATIO</stp>
        <stp>8/4/2009</stp>
        <stp>8/4/2009</stp>
        <stp>[Fixed Income  Prices 2004-2009.xlsx]TIPS!R1246C24</stp>
        <tr r="X1246" s="1"/>
      </tp>
      <tp>
        <v>1.1301099999999999</v>
        <stp/>
        <stp>##V3_BDHV12</stp>
        <stp>912828CZ1 Govt</stp>
        <stp>IDX_RATIO</stp>
        <stp>8/5/2009</stp>
        <stp>8/5/2009</stp>
        <stp>[Fixed Income  Prices 2004-2009.xlsx]TIPS!R1247C24</stp>
        <tr r="X1247" s="1"/>
      </tp>
      <tp>
        <v>1.16733</v>
        <stp/>
        <stp>##V3_BDHV12</stp>
        <stp>912828BW9 Govt</stp>
        <stp>IDX_RATIO</stp>
        <stp>9/1/2009</stp>
        <stp>9/1/2009</stp>
        <stp>[Fixed Income  Prices 2004-2009.xlsx]TIPS!R1335C56</stp>
        <tr r="BD1335" s="1"/>
      </tp>
      <tp>
        <v>1.1844399999999999</v>
        <stp/>
        <stp>##V3_BDHV12</stp>
        <stp>912828BW9 Govt</stp>
        <stp>IDX_RATIO</stp>
        <stp>9/2/2008</stp>
        <stp>9/2/2008</stp>
        <stp>[Fixed Income  Prices 2004-2009.xlsx]TIPS!R1075C56</stp>
        <tr r="BD1075" s="1"/>
      </tp>
      <tp>
        <v>1.15113</v>
        <stp/>
        <stp>##V3_BDHV12</stp>
        <stp>912828CP3 Govt</stp>
        <stp>IDX_RATIO</stp>
        <stp>8/6/2008</stp>
        <stp>8/6/2008</stp>
        <stp>[Fixed Income  Prices 2004-2009.xlsx]TIPS!R1056C64</stp>
        <tr r="BL1056" s="1"/>
      </tp>
      <tp>
        <v>1.1357900000000001</v>
        <stp/>
        <stp>##V3_BDHV12</stp>
        <stp>912828CP3 Govt</stp>
        <stp>IDX_RATIO</stp>
        <stp>8/5/2009</stp>
        <stp>8/5/2009</stp>
        <stp>[Fixed Income  Prices 2004-2009.xlsx]TIPS!R1316C64</stp>
        <tr r="BL1316" s="1"/>
      </tp>
      <tp t="e">
        <v>#N/A</v>
        <stp/>
        <stp>##V3_BDHV12</stp>
        <stp>912833FZ Govt</stp>
        <stp>YLD_YTM_ASK</stp>
        <stp>20041119</stp>
        <stp>20050121</stp>
        <stp>[Fixed Income  Prices 2004-2009.xlsx]STRIP Yield Curve!R253C3</stp>
        <stp>Days=N</stp>
        <stp>Fill=B</stp>
        <stp>Sort=D</stp>
        <stp>Per=cW</stp>
        <stp>Dts=H</stp>
        <stp>cols=1;rows=10</stp>
        <tr r="C253" s="4"/>
      </tp>
      <tp>
        <v>1.1846399999999999</v>
        <stp/>
        <stp>##V3_BDHV12</stp>
        <stp>912828BW9 Govt</stp>
        <stp>IDX_RATIO</stp>
        <stp>9/3/2008</stp>
        <stp>9/3/2008</stp>
        <stp>[Fixed Income  Prices 2004-2009.xlsx]TIPS!R1076C56</stp>
        <tr r="BD1076" s="1"/>
      </tp>
      <tp>
        <v>1.1515</v>
        <stp/>
        <stp>##V3_BDHV12</stp>
        <stp>912828CP3 Govt</stp>
        <stp>IDX_RATIO</stp>
        <stp>8/7/2008</stp>
        <stp>8/7/2008</stp>
        <stp>[Fixed Income  Prices 2004-2009.xlsx]TIPS!R1057C64</stp>
        <tr r="BL1057" s="1"/>
      </tp>
      <tp>
        <v>1.13548</v>
        <stp/>
        <stp>##V3_BDHV12</stp>
        <stp>912828CP3 Govt</stp>
        <stp>IDX_RATIO</stp>
        <stp>8/4/2009</stp>
        <stp>8/4/2009</stp>
        <stp>[Fixed Income  Prices 2004-2009.xlsx]TIPS!R1315C64</stp>
        <tr r="BL1315" s="1"/>
      </tp>
      <tp>
        <v>1.1672100000000001</v>
        <stp/>
        <stp>##V3_BDHV12</stp>
        <stp>912828BW9 Govt</stp>
        <stp>IDX_RATIO</stp>
        <stp>9/3/2009</stp>
        <stp>9/3/2009</stp>
        <stp>[Fixed Income  Prices 2004-2009.xlsx]TIPS!R1337C56</stp>
        <tr r="BD1337" s="1"/>
      </tp>
      <tp>
        <v>1.15038</v>
        <stp/>
        <stp>##V3_BDHV12</stp>
        <stp>912828CP3 Govt</stp>
        <stp>IDX_RATIO</stp>
        <stp>8/4/2008</stp>
        <stp>8/4/2008</stp>
        <stp>[Fixed Income  Prices 2004-2009.xlsx]TIPS!R1054C64</stp>
        <tr r="BL1054" s="1"/>
      </tp>
      <tp>
        <v>1.13642</v>
        <stp/>
        <stp>##V3_BDHV12</stp>
        <stp>912828CP3 Govt</stp>
        <stp>IDX_RATIO</stp>
        <stp>8/7/2009</stp>
        <stp>8/7/2009</stp>
        <stp>[Fixed Income  Prices 2004-2009.xlsx]TIPS!R1318C64</stp>
        <tr r="BL1318" s="1"/>
      </tp>
      <tp>
        <v>1.16727</v>
        <stp/>
        <stp>##V3_BDHV12</stp>
        <stp>912828BW9 Govt</stp>
        <stp>IDX_RATIO</stp>
        <stp>9/2/2009</stp>
        <stp>9/2/2009</stp>
        <stp>[Fixed Income  Prices 2004-2009.xlsx]TIPS!R1336C56</stp>
        <tr r="BD1336" s="1"/>
      </tp>
      <tp>
        <v>1.1842299999999999</v>
        <stp/>
        <stp>##V3_BDHV12</stp>
        <stp>912828BW9 Govt</stp>
        <stp>IDX_RATIO</stp>
        <stp>9/1/2008</stp>
        <stp>9/1/2008</stp>
        <stp>[Fixed Income  Prices 2004-2009.xlsx]TIPS!R1074C56</stp>
        <tr r="BD1074" s="1"/>
      </tp>
      <tp>
        <v>1.15076</v>
        <stp/>
        <stp>##V3_BDHV12</stp>
        <stp>912828CP3 Govt</stp>
        <stp>IDX_RATIO</stp>
        <stp>8/5/2008</stp>
        <stp>8/5/2008</stp>
        <stp>[Fixed Income  Prices 2004-2009.xlsx]TIPS!R1055C64</stp>
        <tr r="BL1055" s="1"/>
      </tp>
      <tp>
        <v>1.13611</v>
        <stp/>
        <stp>##V3_BDHV12</stp>
        <stp>912828CP3 Govt</stp>
        <stp>IDX_RATIO</stp>
        <stp>8/6/2009</stp>
        <stp>8/6/2009</stp>
        <stp>[Fixed Income  Prices 2004-2009.xlsx]TIPS!R1317C64</stp>
        <tr r="BL1317" s="1"/>
      </tp>
      <tp>
        <v>1.1671499999999999</v>
        <stp/>
        <stp>##V3_BDHV12</stp>
        <stp>912828BW9 Govt</stp>
        <stp>IDX_RATIO</stp>
        <stp>9/4/2009</stp>
        <stp>9/4/2009</stp>
        <stp>[Fixed Income  Prices 2004-2009.xlsx]TIPS!R1338C56</stp>
        <tr r="BD1338" s="1"/>
      </tp>
      <tp>
        <v>1.18485</v>
        <stp/>
        <stp>##V3_BDHV12</stp>
        <stp>912828BW9 Govt</stp>
        <stp>IDX_RATIO</stp>
        <stp>9/4/2008</stp>
        <stp>9/4/2008</stp>
        <stp>[Fixed Income  Prices 2004-2009.xlsx]TIPS!R1077C56</stp>
        <tr r="BD1077" s="1"/>
      </tp>
      <tp>
        <v>1.16696</v>
        <stp/>
        <stp>##V3_BDHV12</stp>
        <stp>912828BW9 Govt</stp>
        <stp>IDX_RATIO</stp>
        <stp>9/7/2009</stp>
        <stp>9/7/2009</stp>
        <stp>[Fixed Income  Prices 2004-2009.xlsx]TIPS!R1339C56</stp>
        <tr r="BD1339" s="1"/>
      </tp>
      <tp>
        <v>1.1351599999999999</v>
        <stp/>
        <stp>##V3_BDHV12</stp>
        <stp>912828CP3 Govt</stp>
        <stp>IDX_RATIO</stp>
        <stp>8/3/2009</stp>
        <stp>8/3/2009</stp>
        <stp>[Fixed Income  Prices 2004-2009.xlsx]TIPS!R1314C64</stp>
        <tr r="BL1314" s="1"/>
      </tp>
      <tp>
        <v>1.18506</v>
        <stp/>
        <stp>##V3_BDHV12</stp>
        <stp>912828BW9 Govt</stp>
        <stp>IDX_RATIO</stp>
        <stp>9/5/2008</stp>
        <stp>9/5/2008</stp>
        <stp>[Fixed Income  Prices 2004-2009.xlsx]TIPS!R1078C56</stp>
        <tr r="BD1078" s="1"/>
      </tp>
      <tp>
        <v>1.1492599999999999</v>
        <stp/>
        <stp>##V3_BDHV12</stp>
        <stp>912828CP3 Govt</stp>
        <stp>IDX_RATIO</stp>
        <stp>8/1/2008</stp>
        <stp>8/1/2008</stp>
        <stp>[Fixed Income  Prices 2004-2009.xlsx]TIPS!R1053C64</stp>
        <tr r="BL1053" s="1"/>
      </tp>
      <tp>
        <v>1.1930499999999999</v>
        <stp/>
        <stp>##V3_BDHV12</stp>
        <stp>912828BD1 Govt</stp>
        <stp>IDX_RATIO</stp>
        <stp>9/9/2008</stp>
        <stp>9/9/2008</stp>
        <stp>[Fixed Income  Prices 2004-2009.xlsx]TIPS!R1079C52</stp>
        <tr r="AZ1079" s="1"/>
      </tp>
      <tp>
        <v>1.1928399999999999</v>
        <stp/>
        <stp>##V3_BDHV12</stp>
        <stp>912828BD1 Govt</stp>
        <stp>IDX_RATIO</stp>
        <stp>9/8/2008</stp>
        <stp>9/8/2008</stp>
        <stp>[Fixed Income  Prices 2004-2009.xlsx]TIPS!R1078C52</stp>
        <tr r="AZ1078" s="1"/>
      </tp>
      <tp>
        <v>1.17395</v>
        <stp/>
        <stp>##V3_BDHV12</stp>
        <stp>912828BD1 Govt</stp>
        <stp>IDX_RATIO</stp>
        <stp>9/8/2009</stp>
        <stp>9/8/2009</stp>
        <stp>[Fixed Income  Prices 2004-2009.xlsx]TIPS!R1339C52</stp>
        <tr r="AZ1339" s="1"/>
      </tp>
      <tp>
        <v>1.1738900000000001</v>
        <stp/>
        <stp>##V3_BDHV12</stp>
        <stp>912828BD1 Govt</stp>
        <stp>IDX_RATIO</stp>
        <stp>9/9/2009</stp>
        <stp>9/9/2009</stp>
        <stp>[Fixed Income  Prices 2004-2009.xlsx]TIPS!R1340C52</stp>
        <tr r="AZ1340" s="1"/>
      </tp>
      <tp>
        <v>1.1913800000000001</v>
        <stp/>
        <stp>##V3_BDHV12</stp>
        <stp>912828BD1 Govt</stp>
        <stp>IDX_RATIO</stp>
        <stp>9/1/2008</stp>
        <stp>9/1/2008</stp>
        <stp>[Fixed Income  Prices 2004-2009.xlsx]TIPS!R1073C52</stp>
        <tr r="AZ1073" s="1"/>
      </tp>
      <tp>
        <v>1.17432</v>
        <stp/>
        <stp>##V3_BDHV12</stp>
        <stp>912828BD1 Govt</stp>
        <stp>IDX_RATIO</stp>
        <stp>9/2/2009</stp>
        <stp>9/2/2009</stp>
        <stp>[Fixed Income  Prices 2004-2009.xlsx]TIPS!R1335C52</stp>
        <tr r="AZ1335" s="1"/>
      </tp>
      <tp>
        <v>1.1742600000000001</v>
        <stp/>
        <stp>##V3_BDHV12</stp>
        <stp>912828BD1 Govt</stp>
        <stp>IDX_RATIO</stp>
        <stp>9/3/2009</stp>
        <stp>9/3/2009</stp>
        <stp>[Fixed Income  Prices 2004-2009.xlsx]TIPS!R1336C52</stp>
        <tr r="AZ1336" s="1"/>
      </tp>
      <tp>
        <v>1.1918</v>
        <stp/>
        <stp>##V3_BDHV12</stp>
        <stp>912828BD1 Govt</stp>
        <stp>IDX_RATIO</stp>
        <stp>9/3/2008</stp>
        <stp>9/3/2008</stp>
        <stp>[Fixed Income  Prices 2004-2009.xlsx]TIPS!R1075C52</stp>
        <tr r="AZ1075" s="1"/>
      </tp>
      <tp>
        <v>1.1915899999999999</v>
        <stp/>
        <stp>##V3_BDHV12</stp>
        <stp>912828BD1 Govt</stp>
        <stp>IDX_RATIO</stp>
        <stp>9/2/2008</stp>
        <stp>9/2/2008</stp>
        <stp>[Fixed Income  Prices 2004-2009.xlsx]TIPS!R1074C52</stp>
        <tr r="AZ1074" s="1"/>
      </tp>
      <tp>
        <v>1.17439</v>
        <stp/>
        <stp>##V3_BDHV12</stp>
        <stp>912828BD1 Govt</stp>
        <stp>IDX_RATIO</stp>
        <stp>9/1/2009</stp>
        <stp>9/1/2009</stp>
        <stp>[Fixed Income  Prices 2004-2009.xlsx]TIPS!R1334C52</stp>
        <tr r="AZ1334" s="1"/>
      </tp>
      <tp>
        <v>1.1922200000000001</v>
        <stp/>
        <stp>##V3_BDHV12</stp>
        <stp>912828BD1 Govt</stp>
        <stp>IDX_RATIO</stp>
        <stp>9/5/2008</stp>
        <stp>9/5/2008</stp>
        <stp>[Fixed Income  Prices 2004-2009.xlsx]TIPS!R1077C52</stp>
        <tr r="AZ1077" s="1"/>
      </tp>
      <tp>
        <v>1.17401</v>
        <stp/>
        <stp>##V3_BDHV12</stp>
        <stp>912828BD1 Govt</stp>
        <stp>IDX_RATIO</stp>
        <stp>9/7/2009</stp>
        <stp>9/7/2009</stp>
        <stp>[Fixed Income  Prices 2004-2009.xlsx]TIPS!R1338C52</stp>
        <tr r="AZ1338" s="1"/>
      </tp>
      <tp>
        <v>1.19201</v>
        <stp/>
        <stp>##V3_BDHV12</stp>
        <stp>912828BD1 Govt</stp>
        <stp>IDX_RATIO</stp>
        <stp>9/4/2008</stp>
        <stp>9/4/2008</stp>
        <stp>[Fixed Income  Prices 2004-2009.xlsx]TIPS!R1076C52</stp>
        <tr r="AZ1076" s="1"/>
      </tp>
      <tp>
        <v>1.1741999999999999</v>
        <stp/>
        <stp>##V3_BDHV12</stp>
        <stp>912828BD1 Govt</stp>
        <stp>IDX_RATIO</stp>
        <stp>9/4/2009</stp>
        <stp>9/4/2009</stp>
        <stp>[Fixed Income  Prices 2004-2009.xlsx]TIPS!R1337C52</stp>
        <tr r="AZ1337" s="1"/>
      </tp>
      <tp>
        <v>1.01562</v>
        <stp/>
        <stp>##V3_BDHV12</stp>
        <stp>912828GX2 Govt</stp>
        <stp>IDX_RATIO</stp>
        <stp>3/10/2009</stp>
        <stp>3/10/2009</stp>
        <stp>[Fixed Income  Prices 2004-2009.xlsx]TIPS!R438C88</stp>
        <tr r="CJ438" s="1"/>
      </tp>
      <tp>
        <v>1.03176</v>
        <stp/>
        <stp>##V3_BDHV12</stp>
        <stp>912828CP3 Govt</stp>
        <stp>IDX_RATIO</stp>
        <stp>7/19/2005</stp>
        <stp>7/19/2005</stp>
        <stp>[Fixed Income  Prices 2004-2009.xlsx]TIPS!R261C64</stp>
        <tr r="BL261" s="1"/>
      </tp>
      <tp>
        <v>1.06901</v>
        <stp/>
        <stp>##V3_BDHV12</stp>
        <stp>912828BW9 Govt</stp>
        <stp>IDX_RATIO</stp>
        <stp>3/16/2006</stp>
        <stp>3/16/2006</stp>
        <stp>[Fixed Income  Prices 2004-2009.xlsx]TIPS!R432C56</stp>
        <tr r="BD432" s="1"/>
      </tp>
      <tp>
        <v>1.19035</v>
        <stp/>
        <stp>##V3_BDHV12</stp>
        <stp>9128276R8 Govt</stp>
        <stp>IDX_RATIO</stp>
        <stp>7/13/2007</stp>
        <stp>7/13/2007</stp>
        <stp>[Fixed Income  Prices 2004-2009.xlsx]TIPS!R778C28</stp>
        <tr r="AB778" s="1"/>
      </tp>
      <tp>
        <v>1.02623</v>
        <stp/>
        <stp>##V3_BDHV12</stp>
        <stp>912828GX2 Govt</stp>
        <stp>IDX_RATIO</stp>
        <stp>1/30/2009</stp>
        <stp>1/30/2009</stp>
        <stp>[Fixed Income  Prices 2004-2009.xlsx]TIPS!R411C88</stp>
        <tr r="CJ411" s="1"/>
      </tp>
      <tp>
        <v>1.13293</v>
        <stp/>
        <stp>##V3_BDHV12</stp>
        <stp>9128275W8 Govt</stp>
        <stp>IDX_RATIO</stp>
        <stp>3/25/2005</stp>
        <stp>3/25/2005</stp>
        <stp>[Fixed Income  Prices 2004-2009.xlsx]TIPS!R180C20</stp>
        <tr r="T180" s="1"/>
      </tp>
      <tp>
        <v>1.1129599999999999</v>
        <stp/>
        <stp>##V3_BDHV12</stp>
        <stp>912828CZ1 Govt</stp>
        <stp>IDX_RATIO</stp>
        <stp>3/25/2008</stp>
        <stp>3/25/2008</stp>
        <stp>[Fixed Income  Prices 2004-2009.xlsx]TIPS!R891C24</stp>
        <tr r="X891" s="1"/>
      </tp>
      <tp>
        <v>1.0314399999999999</v>
        <stp/>
        <stp>##V3_BDHV12</stp>
        <stp>912828BW9 Govt</stp>
        <stp>IDX_RATIO</stp>
        <stp>3/23/2005</stp>
        <stp>3/23/2005</stp>
        <stp>[Fixed Income  Prices 2004-2009.xlsx]TIPS!R178C56</stp>
        <tr r="BD178" s="1"/>
      </tp>
      <tp>
        <v>1.01376</v>
        <stp/>
        <stp>##V3_BDHV12</stp>
        <stp>912828GX2 Govt</stp>
        <stp>IDX_RATIO</stp>
        <stp>2/15/2008</stp>
        <stp>2/15/2008</stp>
        <stp>[Fixed Income  Prices 2004-2009.xlsx]TIPS!R161C88</stp>
        <tr r="CJ161" s="1"/>
      </tp>
      <tp>
        <v>1.09127</v>
        <stp/>
        <stp>##V3_BDHV12</stp>
        <stp>912828BW9 Govt</stp>
        <stp>IDX_RATIO</stp>
        <stp>2/14/2007</stp>
        <stp>2/14/2007</stp>
        <stp>[Fixed Income  Prices 2004-2009.xlsx]TIPS!R671C56</stp>
        <tr r="BD671" s="1"/>
      </tp>
      <tp>
        <v>1.0159100000000001</v>
        <stp/>
        <stp>##V3_BDHV12</stp>
        <stp>912828ET3 Govt</stp>
        <stp>IDX_RATIO</stp>
        <stp>1/18/2007</stp>
        <stp>1/18/2007</stp>
        <stp>[Fixed Income  Prices 2004-2009.xlsx]TIPS!R270C76</stp>
        <tr r="BX270" s="1"/>
      </tp>
      <tp>
        <v>1.2831699999999999</v>
        <stp/>
        <stp>##V3_BDHV12</stp>
        <stp>9128274Y5 Govt</stp>
        <stp>IDX_RATIO</stp>
        <stp>3/13/2008</stp>
        <stp>3/13/2008</stp>
        <stp>[Fixed Income  Prices 2004-2009.xlsx]TIPS!R952C16</stp>
        <tr r="P952" s="1"/>
      </tp>
      <tp>
        <v>1.0171399999999999</v>
        <stp/>
        <stp>##V3_BDHV12</stp>
        <stp>912828CP3 Govt</stp>
        <stp>IDX_RATIO</stp>
        <stp>4/29/2005</stp>
        <stp>4/29/2005</stp>
        <stp>[Fixed Income  Prices 2004-2009.xlsx]TIPS!R205C64</stp>
        <tr r="BL205" s="1"/>
      </tp>
      <tp>
        <v>1.09094</v>
        <stp/>
        <stp>##V3_BDHV12</stp>
        <stp>912828BW9 Govt</stp>
        <stp>IDX_RATIO</stp>
        <stp>1/24/2007</stp>
        <stp>1/24/2007</stp>
        <stp>[Fixed Income  Prices 2004-2009.xlsx]TIPS!R656C56</stp>
        <tr r="BD656" s="1"/>
      </tp>
      <tp>
        <v>1.01274</v>
        <stp/>
        <stp>##V3_BDHV12</stp>
        <stp>912828GX2 Govt</stp>
        <stp>IDX_RATIO</stp>
        <stp>1/25/2008</stp>
        <stp>1/25/2008</stp>
        <stp>[Fixed Income  Prices 2004-2009.xlsx]TIPS!R146C88</stp>
        <tr r="CJ146" s="1"/>
      </tp>
      <tp>
        <v>1.16757</v>
        <stp/>
        <stp>##V3_BDHV12</stp>
        <stp>9128276R8 Govt</stp>
        <stp>IDX_RATIO</stp>
        <stp>4/23/2007</stp>
        <stp>4/23/2007</stp>
        <stp>[Fixed Income  Prices 2004-2009.xlsx]TIPS!R719C28</stp>
        <tr r="AB719" s="1"/>
      </tp>
      <tp>
        <v>1.1061799999999999</v>
        <stp/>
        <stp>##V3_BDHV12</stp>
        <stp>9128276R8 Govt</stp>
        <stp>IDX_RATIO</stp>
        <stp>5/16/2005</stp>
        <stp>5/16/2005</stp>
        <stp>[Fixed Income  Prices 2004-2009.xlsx]TIPS!R216C28</stp>
        <tr r="AB216" s="1"/>
      </tp>
      <tp>
        <v>1.0166900000000001</v>
        <stp/>
        <stp>##V3_BDHV12</stp>
        <stp>912828ET3 Govt</stp>
        <stp>IDX_RATIO</stp>
        <stp>2/28/2007</stp>
        <stp>2/28/2007</stp>
        <stp>[Fixed Income  Prices 2004-2009.xlsx]TIPS!R299C76</stp>
        <tr r="BX299" s="1"/>
      </tp>
      <tp>
        <v>1.17231</v>
        <stp/>
        <stp>##V3_BDHV12</stp>
        <stp>9128275W8 Govt</stp>
        <stp>IDX_RATIO</stp>
        <stp>3/10/2006</stp>
        <stp>3/10/2006</stp>
        <stp>[Fixed Income  Prices 2004-2009.xlsx]TIPS!R428C20</stp>
        <tr r="T428" s="1"/>
      </tp>
      <tp>
        <v>1.1983600000000001</v>
        <stp/>
        <stp>##V3_BDHV12</stp>
        <stp>9128275W8 Govt</stp>
        <stp>IDX_RATIO</stp>
        <stp>2/12/2007</stp>
        <stp>2/12/2007</stp>
        <stp>[Fixed Income  Prices 2004-2009.xlsx]TIPS!R669C20</stp>
        <tr r="T669" s="1"/>
      </tp>
      <tp>
        <v>1.1982299999999999</v>
        <stp/>
        <stp>##V3_BDHV12</stp>
        <stp>9128275W8 Govt</stp>
        <stp>IDX_RATIO</stp>
        <stp>1/22/2007</stp>
        <stp>1/22/2007</stp>
        <stp>[Fixed Income  Prices 2004-2009.xlsx]TIPS!R654C20</stp>
        <tr r="T654" s="1"/>
      </tp>
      <tp>
        <v>1.01576</v>
        <stp/>
        <stp>##V3_BDHV12</stp>
        <stp>912828GX2 Govt</stp>
        <stp>IDX_RATIO</stp>
        <stp>3/11/2009</stp>
        <stp>3/11/2009</stp>
        <stp>[Fixed Income  Prices 2004-2009.xlsx]TIPS!R439C88</stp>
        <tr r="CJ439" s="1"/>
      </tp>
      <tp>
        <v>1.0318000000000001</v>
        <stp/>
        <stp>##V3_BDHV12</stp>
        <stp>912828CP3 Govt</stp>
        <stp>IDX_RATIO</stp>
        <stp>7/18/2005</stp>
        <stp>7/18/2005</stp>
        <stp>[Fixed Income  Prices 2004-2009.xlsx]TIPS!R260C64</stp>
        <tr r="BL260" s="1"/>
      </tp>
      <tp>
        <v>1.0692699999999999</v>
        <stp/>
        <stp>##V3_BDHV12</stp>
        <stp>912828BW9 Govt</stp>
        <stp>IDX_RATIO</stp>
        <stp>3/17/2006</stp>
        <stp>3/17/2006</stp>
        <stp>[Fixed Income  Prices 2004-2009.xlsx]TIPS!R433C56</stp>
        <tr r="BD433" s="1"/>
      </tp>
      <tp>
        <v>1.1901200000000001</v>
        <stp/>
        <stp>##V3_BDHV12</stp>
        <stp>9128276R8 Govt</stp>
        <stp>IDX_RATIO</stp>
        <stp>7/12/2007</stp>
        <stp>7/12/2007</stp>
        <stp>[Fixed Income  Prices 2004-2009.xlsx]TIPS!R777C28</stp>
        <tr r="AB777" s="1"/>
      </tp>
      <tp>
        <v>1.1171</v>
        <stp/>
        <stp>##V3_BDHV12</stp>
        <stp>9128276R8 Govt</stp>
        <stp>IDX_RATIO</stp>
        <stp>6/27/2005</stp>
        <stp>6/27/2005</stp>
        <stp>[Fixed Income  Prices 2004-2009.xlsx]TIPS!R245C28</stp>
        <tr r="AB245" s="1"/>
      </tp>
      <tp>
        <v>1.1127800000000001</v>
        <stp/>
        <stp>##V3_BDHV12</stp>
        <stp>912828CZ1 Govt</stp>
        <stp>IDX_RATIO</stp>
        <stp>3/24/2008</stp>
        <stp>3/24/2008</stp>
        <stp>[Fixed Income  Prices 2004-2009.xlsx]TIPS!R890C24</stp>
        <tr r="X890" s="1"/>
      </tp>
      <tp>
        <v>1.01379</v>
        <stp/>
        <stp>##V3_BDHV12</stp>
        <stp>912828GX2 Govt</stp>
        <stp>IDX_RATIO</stp>
        <stp>2/14/2008</stp>
        <stp>2/14/2008</stp>
        <stp>[Fixed Income  Prices 2004-2009.xlsx]TIPS!R160C88</stp>
        <tr r="CJ160" s="1"/>
      </tp>
      <tp>
        <v>1.0313699999999999</v>
        <stp/>
        <stp>##V3_BDHV12</stp>
        <stp>912828BW9 Govt</stp>
        <stp>IDX_RATIO</stp>
        <stp>3/22/2005</stp>
        <stp>3/22/2005</stp>
        <stp>[Fixed Income  Prices 2004-2009.xlsx]TIPS!R177C56</stp>
        <tr r="BD177" s="1"/>
      </tp>
      <tp>
        <v>1.0913299999999999</v>
        <stp/>
        <stp>##V3_BDHV12</stp>
        <stp>912828BW9 Govt</stp>
        <stp>IDX_RATIO</stp>
        <stp>2/15/2007</stp>
        <stp>2/15/2007</stp>
        <stp>[Fixed Income  Prices 2004-2009.xlsx]TIPS!R672C56</stp>
        <tr r="BD672" s="1"/>
      </tp>
      <tp>
        <v>1.01586</v>
        <stp/>
        <stp>##V3_BDHV12</stp>
        <stp>912828ET3 Govt</stp>
        <stp>IDX_RATIO</stp>
        <stp>1/19/2007</stp>
        <stp>1/19/2007</stp>
        <stp>[Fixed Income  Prices 2004-2009.xlsx]TIPS!R271C76</stp>
        <tr r="BX271" s="1"/>
      </tp>
      <tp>
        <v>1.2829699999999999</v>
        <stp/>
        <stp>##V3_BDHV12</stp>
        <stp>9128274Y5 Govt</stp>
        <stp>IDX_RATIO</stp>
        <stp>3/12/2008</stp>
        <stp>3/12/2008</stp>
        <stp>[Fixed Income  Prices 2004-2009.xlsx]TIPS!R951C16</stp>
        <tr r="P951" s="1"/>
      </tp>
      <tp>
        <v>1.01694</v>
        <stp/>
        <stp>##V3_BDHV12</stp>
        <stp>912828CP3 Govt</stp>
        <stp>IDX_RATIO</stp>
        <stp>4/28/2005</stp>
        <stp>4/28/2005</stp>
        <stp>[Fixed Income  Prices 2004-2009.xlsx]TIPS!R204C64</stp>
        <tr r="BL204" s="1"/>
      </tp>
      <tp>
        <v>1.0908899999999999</v>
        <stp/>
        <stp>##V3_BDHV12</stp>
        <stp>912828BW9 Govt</stp>
        <stp>IDX_RATIO</stp>
        <stp>1/25/2007</stp>
        <stp>1/25/2007</stp>
        <stp>[Fixed Income  Prices 2004-2009.xlsx]TIPS!R657C56</stp>
        <tr r="BD657" s="1"/>
      </tp>
      <tp>
        <v>1.0125500000000001</v>
        <stp/>
        <stp>##V3_BDHV12</stp>
        <stp>912828GX2 Govt</stp>
        <stp>IDX_RATIO</stp>
        <stp>1/24/2008</stp>
        <stp>1/24/2008</stp>
        <stp>[Fixed Income  Prices 2004-2009.xlsx]TIPS!R145C88</stp>
        <tr r="CJ145" s="1"/>
      </tp>
      <tp>
        <v>1.10646</v>
        <stp/>
        <stp>##V3_BDHV12</stp>
        <stp>9128276R8 Govt</stp>
        <stp>IDX_RATIO</stp>
        <stp>5/17/2005</stp>
        <stp>5/17/2005</stp>
        <stp>[Fixed Income  Prices 2004-2009.xlsx]TIPS!R217C28</stp>
        <tr r="AB217" s="1"/>
      </tp>
      <tp>
        <v>1.0699700000000001</v>
        <stp/>
        <stp>##V3_BDHV12</stp>
        <stp>912828BW9 Govt</stp>
        <stp>IDX_RATIO</stp>
        <stp>1/30/2006</stp>
        <stp>1/30/2006</stp>
        <stp>[Fixed Income  Prices 2004-2009.xlsx]TIPS!R399C56</stp>
        <tr r="BD399" s="1"/>
      </tp>
      <tp>
        <v>1.1747799999999999</v>
        <stp/>
        <stp>##V3_BDHV12</stp>
        <stp>9128275W8 Govt</stp>
        <stp>IDX_RATIO</stp>
        <stp>1/31/2006</stp>
        <stp>1/31/2006</stp>
        <stp>[Fixed Income  Prices 2004-2009.xlsx]TIPS!R400C20</stp>
        <tr r="T400" s="1"/>
      </tp>
      <tp>
        <v>1.1328499999999999</v>
        <stp/>
        <stp>##V3_BDHV12</stp>
        <stp>9128275W8 Govt</stp>
        <stp>IDX_RATIO</stp>
        <stp>3/24/2005</stp>
        <stp>3/24/2005</stp>
        <stp>[Fixed Income  Prices 2004-2009.xlsx]TIPS!R179C20</stp>
        <tr r="T179" s="1"/>
      </tp>
      <tp>
        <v>1.19842</v>
        <stp/>
        <stp>##V3_BDHV12</stp>
        <stp>9128275W8 Govt</stp>
        <stp>IDX_RATIO</stp>
        <stp>2/13/2007</stp>
        <stp>2/13/2007</stp>
        <stp>[Fixed Income  Prices 2004-2009.xlsx]TIPS!R670C20</stp>
        <tr r="T670" s="1"/>
      </tp>
      <tp>
        <v>1.1792899999999999</v>
        <stp/>
        <stp>##V3_BDHV12</stp>
        <stp>9128273T7 Govt</stp>
        <stp>IDX_RATIO</stp>
        <stp>3/18/2005</stp>
        <stp>3/18/2005</stp>
        <stp>[Fixed Income  Prices 2004-2009.xlsx]TIPS!R175C12</stp>
        <tr r="L175" s="1"/>
      </tp>
      <tp>
        <v>1.19817</v>
        <stp/>
        <stp>##V3_BDHV12</stp>
        <stp>9128275W8 Govt</stp>
        <stp>IDX_RATIO</stp>
        <stp>1/23/2007</stp>
        <stp>1/23/2007</stp>
        <stp>[Fixed Income  Prices 2004-2009.xlsx]TIPS!R655C20</stp>
        <tr r="T655" s="1"/>
      </tp>
      <tp>
        <v>1.0684899999999999</v>
        <stp/>
        <stp>##V3_BDHV12</stp>
        <stp>912828BW9 Govt</stp>
        <stp>IDX_RATIO</stp>
        <stp>3/14/2006</stp>
        <stp>3/14/2006</stp>
        <stp>[Fixed Income  Prices 2004-2009.xlsx]TIPS!R430C56</stp>
        <tr r="BD430" s="1"/>
      </tp>
      <tp>
        <v>1.14594</v>
        <stp/>
        <stp>##V3_BDHV12</stp>
        <stp>9128276R8 Govt</stp>
        <stp>IDX_RATIO</stp>
        <stp>5/22/2006</stp>
        <stp>5/22/2006</stp>
        <stp>[Fixed Income  Prices 2004-2009.xlsx]TIPS!R479C28</stp>
        <tr r="AB479" s="1"/>
      </tp>
      <tp>
        <v>1.18988</v>
        <stp/>
        <stp>##V3_BDHV12</stp>
        <stp>9128276R8 Govt</stp>
        <stp>IDX_RATIO</stp>
        <stp>7/11/2007</stp>
        <stp>7/11/2007</stp>
        <stp>[Fixed Income  Prices 2004-2009.xlsx]TIPS!R776C28</stp>
        <tr r="AB776" s="1"/>
      </tp>
      <tp>
        <v>1.28132</v>
        <stp/>
        <stp>##V3_BDHV12</stp>
        <stp>9128274Y5 Govt</stp>
        <stp>IDX_RATIO</stp>
        <stp>1/31/2008</stp>
        <stp>1/31/2008</stp>
        <stp>[Fixed Income  Prices 2004-2009.xlsx]TIPS!R922C16</stp>
        <tr r="P922" s="1"/>
      </tp>
      <tp>
        <v>1.17953</v>
        <stp/>
        <stp>##V3_BDHV12</stp>
        <stp>9128276R8 Govt</stp>
        <stp>IDX_RATIO</stp>
        <stp>5/31/2007</stp>
        <stp>5/31/2007</stp>
        <stp>[Fixed Income  Prices 2004-2009.xlsx]TIPS!R747C28</stp>
        <tr r="AB747" s="1"/>
      </tp>
      <tp>
        <v>1.11636</v>
        <stp/>
        <stp>##V3_BDHV12</stp>
        <stp>9128276R8 Govt</stp>
        <stp>IDX_RATIO</stp>
        <stp>6/24/2005</stp>
        <stp>6/24/2005</stp>
        <stp>[Fixed Income  Prices 2004-2009.xlsx]TIPS!R244C28</stp>
        <tr r="AB244" s="1"/>
      </tp>
      <tp>
        <v>1.11331</v>
        <stp/>
        <stp>##V3_BDHV12</stp>
        <stp>912828CZ1 Govt</stp>
        <stp>IDX_RATIO</stp>
        <stp>3/27/2008</stp>
        <stp>3/27/2008</stp>
        <stp>[Fixed Income  Prices 2004-2009.xlsx]TIPS!R893C24</stp>
        <tr r="X893" s="1"/>
      </tp>
      <tp>
        <v>1.0913900000000001</v>
        <stp/>
        <stp>##V3_BDHV12</stp>
        <stp>912828BW9 Govt</stp>
        <stp>IDX_RATIO</stp>
        <stp>2/16/2007</stp>
        <stp>2/16/2007</stp>
        <stp>[Fixed Income  Prices 2004-2009.xlsx]TIPS!R673C56</stp>
        <tr r="BD673" s="1"/>
      </tp>
      <tp>
        <v>1.0313000000000001</v>
        <stp/>
        <stp>##V3_BDHV12</stp>
        <stp>912828BW9 Govt</stp>
        <stp>IDX_RATIO</stp>
        <stp>3/21/2005</stp>
        <stp>3/21/2005</stp>
        <stp>[Fixed Income  Prices 2004-2009.xlsx]TIPS!R176C56</stp>
        <tr r="BD176" s="1"/>
      </tp>
      <tp>
        <v>1.2827600000000001</v>
        <stp/>
        <stp>##V3_BDHV12</stp>
        <stp>9128274Y5 Govt</stp>
        <stp>IDX_RATIO</stp>
        <stp>3/11/2008</stp>
        <stp>3/11/2008</stp>
        <stp>[Fixed Income  Prices 2004-2009.xlsx]TIPS!R950C16</stp>
        <tr r="P950" s="1"/>
      </tp>
      <tp>
        <v>1.09083</v>
        <stp/>
        <stp>##V3_BDHV12</stp>
        <stp>912828BW9 Govt</stp>
        <stp>IDX_RATIO</stp>
        <stp>1/26/2007</stp>
        <stp>1/26/2007</stp>
        <stp>[Fixed Income  Prices 2004-2009.xlsx]TIPS!R658C56</stp>
        <tr r="BD658" s="1"/>
      </tp>
      <tp>
        <v>1.0159</v>
        <stp/>
        <stp>##V3_BDHV12</stp>
        <stp>912828GX2 Govt</stp>
        <stp>IDX_RATIO</stp>
        <stp>3/12/2009</stp>
        <stp>3/12/2009</stp>
        <stp>[Fixed Income  Prices 2004-2009.xlsx]TIPS!R440C88</stp>
        <tr r="CJ440" s="1"/>
      </tp>
      <tp>
        <v>1.1515599999999999</v>
        <stp/>
        <stp>##V3_BDHV12</stp>
        <stp>9128276R8 Govt</stp>
        <stp>IDX_RATIO</stp>
        <stp>6/12/2006</stp>
        <stp>6/12/2006</stp>
        <stp>[Fixed Income  Prices 2004-2009.xlsx]TIPS!R494C28</stp>
        <tr r="AB494" s="1"/>
      </tp>
      <tp>
        <v>1.0687500000000001</v>
        <stp/>
        <stp>##V3_BDHV12</stp>
        <stp>912828BW9 Govt</stp>
        <stp>IDX_RATIO</stp>
        <stp>3/15/2006</stp>
        <stp>3/15/2006</stp>
        <stp>[Fixed Income  Prices 2004-2009.xlsx]TIPS!R431C56</stp>
        <tr r="BD431" s="1"/>
      </tp>
      <tp>
        <v>1.1896500000000001</v>
        <stp/>
        <stp>##V3_BDHV12</stp>
        <stp>9128276R8 Govt</stp>
        <stp>IDX_RATIO</stp>
        <stp>7/10/2007</stp>
        <stp>7/10/2007</stp>
        <stp>[Fixed Income  Prices 2004-2009.xlsx]TIPS!R775C28</stp>
        <tr r="AB775" s="1"/>
      </tp>
      <tp>
        <v>1.28108</v>
        <stp/>
        <stp>##V3_BDHV12</stp>
        <stp>9128274Y5 Govt</stp>
        <stp>IDX_RATIO</stp>
        <stp>1/30/2008</stp>
        <stp>1/30/2008</stp>
        <stp>[Fixed Income  Prices 2004-2009.xlsx]TIPS!R921C16</stp>
        <tr r="P921" s="1"/>
      </tp>
      <tp>
        <v>1.17919</v>
        <stp/>
        <stp>##V3_BDHV12</stp>
        <stp>9128276R8 Govt</stp>
        <stp>IDX_RATIO</stp>
        <stp>5/30/2007</stp>
        <stp>5/30/2007</stp>
        <stp>[Fixed Income  Prices 2004-2009.xlsx]TIPS!R746C28</stp>
        <tr r="AB746" s="1"/>
      </tp>
      <tp>
        <v>1.11313</v>
        <stp/>
        <stp>##V3_BDHV12</stp>
        <stp>912828CZ1 Govt</stp>
        <stp>IDX_RATIO</stp>
        <stp>3/26/2008</stp>
        <stp>3/26/2008</stp>
        <stp>[Fixed Income  Prices 2004-2009.xlsx]TIPS!R892C24</stp>
        <tr r="X892" s="1"/>
      </tp>
      <tp>
        <v>1.0160499999999999</v>
        <stp/>
        <stp>##V3_BDHV12</stp>
        <stp>912828GX2 Govt</stp>
        <stp>IDX_RATIO</stp>
        <stp>3/13/2009</stp>
        <stp>3/13/2009</stp>
        <stp>[Fixed Income  Prices 2004-2009.xlsx]TIPS!R441C88</stp>
        <tr r="CJ441" s="1"/>
      </tp>
      <tp>
        <v>1.1669499999999999</v>
        <stp/>
        <stp>##V3_BDHV12</stp>
        <stp>9128276R8 Govt</stp>
        <stp>IDX_RATIO</stp>
        <stp>4/20/2007</stp>
        <stp>4/20/2007</stp>
        <stp>[Fixed Income  Prices 2004-2009.xlsx]TIPS!R718C28</stp>
        <tr r="AB718" s="1"/>
      </tp>
      <tp>
        <v>1.2825599999999999</v>
        <stp/>
        <stp>##V3_BDHV12</stp>
        <stp>9128274Y5 Govt</stp>
        <stp>IDX_RATIO</stp>
        <stp>3/10/2008</stp>
        <stp>3/10/2008</stp>
        <stp>[Fixed Income  Prices 2004-2009.xlsx]TIPS!R949C16</stp>
        <tr r="P949" s="1"/>
      </tp>
      <tp>
        <v>1.17317</v>
        <stp/>
        <stp>##V3_BDHV12</stp>
        <stp>9128275W8 Govt</stp>
        <stp>IDX_RATIO</stp>
        <stp>3/13/2006</stp>
        <stp>3/13/2006</stp>
        <stp>[Fixed Income  Prices 2004-2009.xlsx]TIPS!R429C20</stp>
        <tr r="T429" s="1"/>
      </tp>
      <tp>
        <v>1.1461399999999999</v>
        <stp/>
        <stp>##V3_BDHV12</stp>
        <stp>9128276R8 Govt</stp>
        <stp>IDX_RATIO</stp>
        <stp>5/23/2006</stp>
        <stp>5/23/2006</stp>
        <stp>[Fixed Income  Prices 2004-2009.xlsx]TIPS!R480C28</stp>
        <tr r="AB480" s="1"/>
      </tp>
      <tp>
        <v>1.15188</v>
        <stp/>
        <stp>##V3_BDHV12</stp>
        <stp>9128276R8 Govt</stp>
        <stp>IDX_RATIO</stp>
        <stp>6/13/2006</stp>
        <stp>6/13/2006</stp>
        <stp>[Fixed Income  Prices 2004-2009.xlsx]TIPS!R495C28</stp>
        <tr r="AB495" s="1"/>
      </tp>
      <tp>
        <v>1.09579</v>
        <stp/>
        <stp>##V3_BDHV12</stp>
        <stp>912828CP3 Govt</stp>
        <stp>IDX_RATIO</stp>
        <stp>6/28/2007</stp>
        <stp>6/28/2007</stp>
        <stp>[Fixed Income  Prices 2004-2009.xlsx]TIPS!R767C64</stp>
        <tr r="BL767" s="1"/>
      </tp>
      <tp>
        <v>1.1158600000000001</v>
        <stp/>
        <stp>##V3_BDHV12</stp>
        <stp>9128276R8 Govt</stp>
        <stp>IDX_RATIO</stp>
        <stp>6/22/2005</stp>
        <stp>6/22/2005</stp>
        <stp>[Fixed Income  Prices 2004-2009.xlsx]TIPS!R242C28</stp>
        <tr r="AB242" s="1"/>
      </tp>
      <tp>
        <v>1.0849800000000001</v>
        <stp/>
        <stp>##V3_BDHV12</stp>
        <stp>912828CP3 Govt</stp>
        <stp>IDX_RATIO</stp>
        <stp>5/18/2007</stp>
        <stp>5/18/2007</stp>
        <stp>[Fixed Income  Prices 2004-2009.xlsx]TIPS!R738C64</stp>
        <tr r="BL738" s="1"/>
      </tp>
      <tp>
        <v>1.1684000000000001</v>
        <stp/>
        <stp>##V3_BDHV12</stp>
        <stp>9128276R8 Govt</stp>
        <stp>IDX_RATIO</stp>
        <stp>4/27/2007</stp>
        <stp>4/27/2007</stp>
        <stp>[Fixed Income  Prices 2004-2009.xlsx]TIPS!R723C28</stp>
        <tr r="AB723" s="1"/>
      </tp>
      <tp>
        <v>1.11225</v>
        <stp/>
        <stp>##V3_BDHV12</stp>
        <stp>912828CZ1 Govt</stp>
        <stp>IDX_RATIO</stp>
        <stp>3/21/2008</stp>
        <stp>3/21/2008</stp>
        <stp>[Fixed Income  Prices 2004-2009.xlsx]TIPS!R889C24</stp>
        <tr r="X889" s="1"/>
      </tp>
      <tp>
        <v>1.01386</v>
        <stp/>
        <stp>##V3_BDHV12</stp>
        <stp>912828GX2 Govt</stp>
        <stp>IDX_RATIO</stp>
        <stp>2/11/2008</stp>
        <stp>2/11/2008</stp>
        <stp>[Fixed Income  Prices 2004-2009.xlsx]TIPS!R157C88</stp>
        <tr r="CJ157" s="1"/>
      </tp>
      <tp>
        <v>1.28399</v>
        <stp/>
        <stp>##V3_BDHV12</stp>
        <stp>9128274Y5 Govt</stp>
        <stp>IDX_RATIO</stp>
        <stp>3/17/2008</stp>
        <stp>3/17/2008</stp>
        <stp>[Fixed Income  Prices 2004-2009.xlsx]TIPS!R954C16</stp>
        <tr r="P954" s="1"/>
      </tp>
      <tp>
        <v>1.01197</v>
        <stp/>
        <stp>##V3_BDHV12</stp>
        <stp>912828GX2 Govt</stp>
        <stp>IDX_RATIO</stp>
        <stp>1/21/2008</stp>
        <stp>1/21/2008</stp>
        <stp>[Fixed Income  Prices 2004-2009.xlsx]TIPS!R142C88</stp>
        <tr r="CJ142" s="1"/>
      </tp>
      <tp>
        <v>1.10507</v>
        <stp/>
        <stp>##V3_BDHV12</stp>
        <stp>9128276R8 Govt</stp>
        <stp>IDX_RATIO</stp>
        <stp>5/12/2005</stp>
        <stp>5/12/2005</stp>
        <stp>[Fixed Income  Prices 2004-2009.xlsx]TIPS!R214C28</stp>
        <tr r="AB214" s="1"/>
      </tp>
      <tp>
        <v>1.1734599999999999</v>
        <stp/>
        <stp>##V3_BDHV12</stp>
        <stp>9128275W8 Govt</stp>
        <stp>IDX_RATIO</stp>
        <stp>3/14/2006</stp>
        <stp>3/14/2006</stp>
        <stp>[Fixed Income  Prices 2004-2009.xlsx]TIPS!R430C20</stp>
        <tr r="T430" s="1"/>
      </tp>
      <tp>
        <v>1.13262</v>
        <stp/>
        <stp>##V3_BDHV12</stp>
        <stp>9128275W8 Govt</stp>
        <stp>IDX_RATIO</stp>
        <stp>3/21/2005</stp>
        <stp>3/21/2005</stp>
        <stp>[Fixed Income  Prices 2004-2009.xlsx]TIPS!R176C20</stp>
        <tr r="T176" s="1"/>
      </tp>
      <tp>
        <v>1.19861</v>
        <stp/>
        <stp>##V3_BDHV12</stp>
        <stp>9128275W8 Govt</stp>
        <stp>IDX_RATIO</stp>
        <stp>2/16/2007</stp>
        <stp>2/16/2007</stp>
        <stp>[Fixed Income  Prices 2004-2009.xlsx]TIPS!R673C20</stp>
        <tr r="T673" s="1"/>
      </tp>
      <tp>
        <v>1.2262500000000001</v>
        <stp/>
        <stp>##V3_BDHV12</stp>
        <stp>9128273T7 Govt</stp>
        <stp>IDX_RATIO</stp>
        <stp>3/28/2006</stp>
        <stp>3/28/2006</stp>
        <stp>[Fixed Income  Prices 2004-2009.xlsx]TIPS!R440C12</stp>
        <tr r="L440" s="1"/>
      </tp>
      <tp>
        <v>1.198</v>
        <stp/>
        <stp>##V3_BDHV12</stp>
        <stp>9128275W8 Govt</stp>
        <stp>IDX_RATIO</stp>
        <stp>1/26/2007</stp>
        <stp>1/26/2007</stp>
        <stp>[Fixed Income  Prices 2004-2009.xlsx]TIPS!R658C20</stp>
        <tr r="T658" s="1"/>
      </tp>
      <tp>
        <v>1.14635</v>
        <stp/>
        <stp>##V3_BDHV12</stp>
        <stp>9128276R8 Govt</stp>
        <stp>IDX_RATIO</stp>
        <stp>5/24/2006</stp>
        <stp>5/24/2006</stp>
        <stp>[Fixed Income  Prices 2004-2009.xlsx]TIPS!R481C28</stp>
        <tr r="AB481" s="1"/>
      </tp>
      <tp>
        <v>1.19129</v>
        <stp/>
        <stp>##V3_BDHV12</stp>
        <stp>9128276R8 Govt</stp>
        <stp>IDX_RATIO</stp>
        <stp>7/17/2007</stp>
        <stp>7/17/2007</stp>
        <stp>[Fixed Income  Prices 2004-2009.xlsx]TIPS!R780C28</stp>
        <tr r="AB780" s="1"/>
      </tp>
      <tp>
        <v>1.15221</v>
        <stp/>
        <stp>##V3_BDHV12</stp>
        <stp>9128276R8 Govt</stp>
        <stp>IDX_RATIO</stp>
        <stp>6/14/2006</stp>
        <stp>6/14/2006</stp>
        <stp>[Fixed Income  Prices 2004-2009.xlsx]TIPS!R496C28</stp>
        <tr r="AB496" s="1"/>
      </tp>
      <tp>
        <v>1.06823</v>
        <stp/>
        <stp>##V3_BDHV12</stp>
        <stp>912828BW9 Govt</stp>
        <stp>IDX_RATIO</stp>
        <stp>3/13/2006</stp>
        <stp>3/13/2006</stp>
        <stp>[Fixed Income  Prices 2004-2009.xlsx]TIPS!R429C56</stp>
        <tr r="BD429" s="1"/>
      </tp>
      <tp>
        <v>1.09602</v>
        <stp/>
        <stp>##V3_BDHV12</stp>
        <stp>912828CP3 Govt</stp>
        <stp>IDX_RATIO</stp>
        <stp>6/29/2007</stp>
        <stp>6/29/2007</stp>
        <stp>[Fixed Income  Prices 2004-2009.xlsx]TIPS!R768C64</stp>
        <tr r="BL768" s="1"/>
      </tp>
      <tp>
        <v>1.1910499999999999</v>
        <stp/>
        <stp>##V3_BDHV12</stp>
        <stp>9128276R8 Govt</stp>
        <stp>IDX_RATIO</stp>
        <stp>7/16/2007</stp>
        <stp>7/16/2007</stp>
        <stp>[Fixed Income  Prices 2004-2009.xlsx]TIPS!R779C28</stp>
        <tr r="AB779" s="1"/>
      </tp>
      <tp>
        <v>1.1161099999999999</v>
        <stp/>
        <stp>##V3_BDHV12</stp>
        <stp>9128276R8 Govt</stp>
        <stp>IDX_RATIO</stp>
        <stp>6/23/2005</stp>
        <stp>6/23/2005</stp>
        <stp>[Fixed Income  Prices 2004-2009.xlsx]TIPS!R243C28</stp>
        <tr r="AB243" s="1"/>
      </tp>
      <tp>
        <v>1.1681900000000001</v>
        <stp/>
        <stp>##V3_BDHV12</stp>
        <stp>9128276R8 Govt</stp>
        <stp>IDX_RATIO</stp>
        <stp>4/26/2007</stp>
        <stp>4/26/2007</stp>
        <stp>[Fixed Income  Prices 2004-2009.xlsx]TIPS!R722C28</stp>
        <tr r="AB722" s="1"/>
      </tp>
      <tp>
        <v>1.1120700000000001</v>
        <stp/>
        <stp>##V3_BDHV12</stp>
        <stp>912828CZ1 Govt</stp>
        <stp>IDX_RATIO</stp>
        <stp>3/20/2008</stp>
        <stp>3/20/2008</stp>
        <stp>[Fixed Income  Prices 2004-2009.xlsx]TIPS!R888C24</stp>
        <tr r="X888" s="1"/>
      </tp>
      <tp>
        <v>1.1053500000000001</v>
        <stp/>
        <stp>##V3_BDHV12</stp>
        <stp>9128276R8 Govt</stp>
        <stp>IDX_RATIO</stp>
        <stp>5/13/2005</stp>
        <stp>5/13/2005</stp>
        <stp>[Fixed Income  Prices 2004-2009.xlsx]TIPS!R215C28</stp>
        <tr r="AB215" s="1"/>
      </tp>
      <tp>
        <v>1.1737500000000001</v>
        <stp/>
        <stp>##V3_BDHV12</stp>
        <stp>9128275W8 Govt</stp>
        <stp>IDX_RATIO</stp>
        <stp>3/15/2006</stp>
        <stp>3/15/2006</stp>
        <stp>[Fixed Income  Prices 2004-2009.xlsx]TIPS!R431C20</stp>
        <tr r="T431" s="1"/>
      </tp>
      <tp>
        <v>1.22655</v>
        <stp/>
        <stp>##V3_BDHV12</stp>
        <stp>9128273T7 Govt</stp>
        <stp>IDX_RATIO</stp>
        <stp>3/29/2006</stp>
        <stp>3/29/2006</stp>
        <stp>[Fixed Income  Prices 2004-2009.xlsx]TIPS!R441C12</stp>
        <tr r="L441" s="1"/>
      </tp>
      <tp>
        <v>1.14655</v>
        <stp/>
        <stp>##V3_BDHV12</stp>
        <stp>9128276R8 Govt</stp>
        <stp>IDX_RATIO</stp>
        <stp>5/25/2006</stp>
        <stp>5/25/2006</stp>
        <stp>[Fixed Income  Prices 2004-2009.xlsx]TIPS!R482C28</stp>
        <tr r="AB482" s="1"/>
      </tp>
      <tp>
        <v>1.1525400000000001</v>
        <stp/>
        <stp>##V3_BDHV12</stp>
        <stp>9128276R8 Govt</stp>
        <stp>IDX_RATIO</stp>
        <stp>6/15/2006</stp>
        <stp>6/15/2006</stp>
        <stp>[Fixed Income  Prices 2004-2009.xlsx]TIPS!R497C28</stp>
        <tr r="AB497" s="1"/>
      </tp>
      <tp>
        <v>1.0674399999999999</v>
        <stp/>
        <stp>##V3_BDHV12</stp>
        <stp>912828BW9 Govt</stp>
        <stp>IDX_RATIO</stp>
        <stp>3/10/2006</stp>
        <stp>3/10/2006</stp>
        <stp>[Fixed Income  Prices 2004-2009.xlsx]TIPS!R428C56</stp>
        <tr r="BD428" s="1"/>
      </tp>
      <tp>
        <v>1.05328</v>
        <stp/>
        <stp>##V3_BDHV12</stp>
        <stp>912828CP3 Govt</stp>
        <stp>IDX_RATIO</stp>
        <stp>4/19/2006</stp>
        <stp>4/19/2006</stp>
        <stp>[Fixed Income  Prices 2004-2009.xlsx]TIPS!R456C64</stp>
        <tr r="BL456" s="1"/>
      </tp>
      <tp>
        <v>1.24905</v>
        <stp/>
        <stp>##V3_BDHV12</stp>
        <stp>9128273T7 Govt</stp>
        <stp>IDX_RATIO</stp>
        <stp>2/28/2007</stp>
        <stp>2/28/2007</stp>
        <stp>[Fixed Income  Prices 2004-2009.xlsx]TIPS!R681C12</stp>
        <tr r="L681" s="1"/>
      </tp>
      <tp>
        <v>1.1153599999999999</v>
        <stp/>
        <stp>##V3_BDHV12</stp>
        <stp>9128276R8 Govt</stp>
        <stp>IDX_RATIO</stp>
        <stp>6/20/2005</stp>
        <stp>6/20/2005</stp>
        <stp>[Fixed Income  Prices 2004-2009.xlsx]TIPS!R240C28</stp>
        <tr r="AB240" s="1"/>
      </tp>
      <tp>
        <v>1.0911599999999999</v>
        <stp/>
        <stp>##V3_BDHV12</stp>
        <stp>912828BW9 Govt</stp>
        <stp>IDX_RATIO</stp>
        <stp>2/12/2007</stp>
        <stp>2/12/2007</stp>
        <stp>[Fixed Income  Prices 2004-2009.xlsx]TIPS!R669C56</stp>
        <tr r="BD669" s="1"/>
      </tp>
      <tp>
        <v>1.1679900000000001</v>
        <stp/>
        <stp>##V3_BDHV12</stp>
        <stp>9128276R8 Govt</stp>
        <stp>IDX_RATIO</stp>
        <stp>4/25/2007</stp>
        <stp>4/25/2007</stp>
        <stp>[Fixed Income  Prices 2004-2009.xlsx]TIPS!R721C28</stp>
        <tr r="AB721" s="1"/>
      </tp>
      <tp>
        <v>1.0735999999999999</v>
        <stp/>
        <stp>##V3_BDHV12</stp>
        <stp>912828CP3 Govt</stp>
        <stp>IDX_RATIO</stp>
        <stp>7/28/2006</stp>
        <stp>7/28/2006</stp>
        <stp>[Fixed Income  Prices 2004-2009.xlsx]TIPS!R528C64</stp>
        <tr r="BL528" s="1"/>
      </tp>
      <tp>
        <v>1.0138100000000001</v>
        <stp/>
        <stp>##V3_BDHV12</stp>
        <stp>912828GX2 Govt</stp>
        <stp>IDX_RATIO</stp>
        <stp>2/13/2008</stp>
        <stp>2/13/2008</stp>
        <stp>[Fixed Income  Prices 2004-2009.xlsx]TIPS!R159C88</stp>
        <tr r="CJ159" s="1"/>
      </tp>
      <tp>
        <v>1.01647</v>
        <stp/>
        <stp>##V3_BDHV12</stp>
        <stp>912828GX2 Govt</stp>
        <stp>IDX_RATIO</stp>
        <stp>3/16/2009</stp>
        <stp>3/16/2009</stp>
        <stp>[Fixed Income  Prices 2004-2009.xlsx]TIPS!R442C88</stp>
        <tr r="CJ442" s="1"/>
      </tp>
      <tp>
        <v>1.0123500000000001</v>
        <stp/>
        <stp>##V3_BDHV12</stp>
        <stp>912828GX2 Govt</stp>
        <stp>IDX_RATIO</stp>
        <stp>1/23/2008</stp>
        <stp>1/23/2008</stp>
        <stp>[Fixed Income  Prices 2004-2009.xlsx]TIPS!R144C88</stp>
        <tr r="CJ144" s="1"/>
      </tp>
      <tp>
        <v>1.09104</v>
        <stp/>
        <stp>##V3_BDHV12</stp>
        <stp>912828BW9 Govt</stp>
        <stp>IDX_RATIO</stp>
        <stp>1/22/2007</stp>
        <stp>1/22/2007</stp>
        <stp>[Fixed Income  Prices 2004-2009.xlsx]TIPS!R654C56</stp>
        <tr r="BD654" s="1"/>
      </tp>
      <tp>
        <v>1.1045100000000001</v>
        <stp/>
        <stp>##V3_BDHV12</stp>
        <stp>9128276R8 Govt</stp>
        <stp>IDX_RATIO</stp>
        <stp>5/10/2005</stp>
        <stp>5/10/2005</stp>
        <stp>[Fixed Income  Prices 2004-2009.xlsx]TIPS!R212C28</stp>
        <tr r="AB212" s="1"/>
      </tp>
      <tp>
        <v>1.17404</v>
        <stp/>
        <stp>##V3_BDHV12</stp>
        <stp>9128275W8 Govt</stp>
        <stp>IDX_RATIO</stp>
        <stp>3/16/2006</stp>
        <stp>3/16/2006</stp>
        <stp>[Fixed Income  Prices 2004-2009.xlsx]TIPS!R432C20</stp>
        <tr r="T432" s="1"/>
      </tp>
      <tp>
        <v>1.0315799999999999</v>
        <stp/>
        <stp>##V3_BDHV12</stp>
        <stp>912828BW9 Govt</stp>
        <stp>IDX_RATIO</stp>
        <stp>3/25/2005</stp>
        <stp>3/25/2005</stp>
        <stp>[Fixed Income  Prices 2004-2009.xlsx]TIPS!R180C56</stp>
        <tr r="BD180" s="1"/>
      </tp>
      <tp>
        <v>1.1327700000000001</v>
        <stp/>
        <stp>##V3_BDHV12</stp>
        <stp>9128275W8 Govt</stp>
        <stp>IDX_RATIO</stp>
        <stp>3/23/2005</stp>
        <stp>3/23/2005</stp>
        <stp>[Fixed Income  Prices 2004-2009.xlsx]TIPS!R178C20</stp>
        <tr r="T178" s="1"/>
      </tp>
      <tp>
        <v>1.19848</v>
        <stp/>
        <stp>##V3_BDHV12</stp>
        <stp>9128275W8 Govt</stp>
        <stp>IDX_RATIO</stp>
        <stp>2/14/2007</stp>
        <stp>2/14/2007</stp>
        <stp>[Fixed Income  Prices 2004-2009.xlsx]TIPS!R671C20</stp>
        <tr r="T671" s="1"/>
      </tp>
      <tp>
        <v>1.1467499999999999</v>
        <stp/>
        <stp>##V3_BDHV12</stp>
        <stp>9128276R8 Govt</stp>
        <stp>IDX_RATIO</stp>
        <stp>5/26/2006</stp>
        <stp>5/26/2006</stp>
        <stp>[Fixed Income  Prices 2004-2009.xlsx]TIPS!R483C28</stp>
        <tr r="AB483" s="1"/>
      </tp>
      <tp>
        <v>1.1981200000000001</v>
        <stp/>
        <stp>##V3_BDHV12</stp>
        <stp>9128275W8 Govt</stp>
        <stp>IDX_RATIO</stp>
        <stp>1/24/2007</stp>
        <stp>1/24/2007</stp>
        <stp>[Fixed Income  Prices 2004-2009.xlsx]TIPS!R656C20</stp>
        <tr r="T656" s="1"/>
      </tp>
      <tp>
        <v>1.2480899999999999</v>
        <stp/>
        <stp>##V3_BDHV12</stp>
        <stp>9128273T7 Govt</stp>
        <stp>IDX_RATIO</stp>
        <stp>1/18/2007</stp>
        <stp>1/18/2007</stp>
        <stp>[Fixed Income  Prices 2004-2009.xlsx]TIPS!R652C12</stp>
        <tr r="L652" s="1"/>
      </tp>
      <tp>
        <v>1.15286</v>
        <stp/>
        <stp>##V3_BDHV12</stp>
        <stp>9128276R8 Govt</stp>
        <stp>IDX_RATIO</stp>
        <stp>6/16/2006</stp>
        <stp>6/16/2006</stp>
        <stp>[Fixed Income  Prices 2004-2009.xlsx]TIPS!R498C28</stp>
        <tr r="AB498" s="1"/>
      </tp>
      <tp>
        <v>1.05321</v>
        <stp/>
        <stp>##V3_BDHV12</stp>
        <stp>912828CP3 Govt</stp>
        <stp>IDX_RATIO</stp>
        <stp>4/18/2006</stp>
        <stp>4/18/2006</stp>
        <stp>[Fixed Income  Prices 2004-2009.xlsx]TIPS!R455C64</stp>
        <tr r="BL455" s="1"/>
      </tp>
      <tp>
        <v>1.06969</v>
        <stp/>
        <stp>##V3_BDHV12</stp>
        <stp>912828BW9 Govt</stp>
        <stp>IDX_RATIO</stp>
        <stp>1/31/2006</stp>
        <stp>1/31/2006</stp>
        <stp>[Fixed Income  Prices 2004-2009.xlsx]TIPS!R400C56</stp>
        <tr r="BD400" s="1"/>
      </tp>
      <tp>
        <v>1.17509</v>
        <stp/>
        <stp>##V3_BDHV12</stp>
        <stp>9128275W8 Govt</stp>
        <stp>IDX_RATIO</stp>
        <stp>1/30/2006</stp>
        <stp>1/30/2006</stp>
        <stp>[Fixed Income  Prices 2004-2009.xlsx]TIPS!R399C20</stp>
        <tr r="T399" s="1"/>
      </tp>
      <tp>
        <v>1.11561</v>
        <stp/>
        <stp>##V3_BDHV12</stp>
        <stp>9128276R8 Govt</stp>
        <stp>IDX_RATIO</stp>
        <stp>6/21/2005</stp>
        <stp>6/21/2005</stp>
        <stp>[Fixed Income  Prices 2004-2009.xlsx]TIPS!R241C28</stp>
        <tr r="AB241" s="1"/>
      </tp>
      <tp>
        <v>1.16778</v>
        <stp/>
        <stp>##V3_BDHV12</stp>
        <stp>9128276R8 Govt</stp>
        <stp>IDX_RATIO</stp>
        <stp>4/24/2007</stp>
        <stp>4/24/2007</stp>
        <stp>[Fixed Income  Prices 2004-2009.xlsx]TIPS!R720C28</stp>
        <tr r="AB720" s="1"/>
      </tp>
      <tp>
        <v>1.0315099999999999</v>
        <stp/>
        <stp>##V3_BDHV12</stp>
        <stp>912828BW9 Govt</stp>
        <stp>IDX_RATIO</stp>
        <stp>3/24/2005</stp>
        <stp>3/24/2005</stp>
        <stp>[Fixed Income  Prices 2004-2009.xlsx]TIPS!R179C56</stp>
        <tr r="BD179" s="1"/>
      </tp>
      <tp>
        <v>1.0912200000000001</v>
        <stp/>
        <stp>##V3_BDHV12</stp>
        <stp>912828BW9 Govt</stp>
        <stp>IDX_RATIO</stp>
        <stp>2/13/2007</stp>
        <stp>2/13/2007</stp>
        <stp>[Fixed Income  Prices 2004-2009.xlsx]TIPS!R670C56</stp>
        <tr r="BD670" s="1"/>
      </tp>
      <tp>
        <v>1.01383</v>
        <stp/>
        <stp>##V3_BDHV12</stp>
        <stp>912828GX2 Govt</stp>
        <stp>IDX_RATIO</stp>
        <stp>2/12/2008</stp>
        <stp>2/12/2008</stp>
        <stp>[Fixed Income  Prices 2004-2009.xlsx]TIPS!R158C88</stp>
        <tr r="CJ158" s="1"/>
      </tp>
      <tp>
        <v>1.28338</v>
        <stp/>
        <stp>##V3_BDHV12</stp>
        <stp>9128274Y5 Govt</stp>
        <stp>IDX_RATIO</stp>
        <stp>3/14/2008</stp>
        <stp>3/14/2008</stp>
        <stp>[Fixed Income  Prices 2004-2009.xlsx]TIPS!R953C16</stp>
        <tr r="P953" s="1"/>
      </tp>
      <tp>
        <v>1.0166200000000001</v>
        <stp/>
        <stp>##V3_BDHV12</stp>
        <stp>912828GX2 Govt</stp>
        <stp>IDX_RATIO</stp>
        <stp>3/17/2009</stp>
        <stp>3/17/2009</stp>
        <stp>[Fixed Income  Prices 2004-2009.xlsx]TIPS!R443C88</stp>
        <tr r="CJ443" s="1"/>
      </tp>
      <tp>
        <v>1.0121599999999999</v>
        <stp/>
        <stp>##V3_BDHV12</stp>
        <stp>912828GX2 Govt</stp>
        <stp>IDX_RATIO</stp>
        <stp>1/22/2008</stp>
        <stp>1/22/2008</stp>
        <stp>[Fixed Income  Prices 2004-2009.xlsx]TIPS!R143C88</stp>
        <tr r="CJ143" s="1"/>
      </tp>
      <tp>
        <v>1.0909899999999999</v>
        <stp/>
        <stp>##V3_BDHV12</stp>
        <stp>912828BW9 Govt</stp>
        <stp>IDX_RATIO</stp>
        <stp>1/23/2007</stp>
        <stp>1/23/2007</stp>
        <stp>[Fixed Income  Prices 2004-2009.xlsx]TIPS!R655C56</stp>
        <tr r="BD655" s="1"/>
      </tp>
      <tp>
        <v>1.1047899999999999</v>
        <stp/>
        <stp>##V3_BDHV12</stp>
        <stp>9128276R8 Govt</stp>
        <stp>IDX_RATIO</stp>
        <stp>5/11/2005</stp>
        <stp>5/11/2005</stp>
        <stp>[Fixed Income  Prices 2004-2009.xlsx]TIPS!R213C28</stp>
        <tr r="AB213" s="1"/>
      </tp>
      <tp>
        <v>1.17432</v>
        <stp/>
        <stp>##V3_BDHV12</stp>
        <stp>9128275W8 Govt</stp>
        <stp>IDX_RATIO</stp>
        <stp>3/17/2006</stp>
        <stp>3/17/2006</stp>
        <stp>[Fixed Income  Prices 2004-2009.xlsx]TIPS!R433C20</stp>
        <tr r="T433" s="1"/>
      </tp>
      <tp>
        <v>1.19855</v>
        <stp/>
        <stp>##V3_BDHV12</stp>
        <stp>9128275W8 Govt</stp>
        <stp>IDX_RATIO</stp>
        <stp>2/15/2007</stp>
        <stp>2/15/2007</stp>
        <stp>[Fixed Income  Prices 2004-2009.xlsx]TIPS!R672C20</stp>
        <tr r="T672" s="1"/>
      </tp>
      <tp>
        <v>1.1327</v>
        <stp/>
        <stp>##V3_BDHV12</stp>
        <stp>9128275W8 Govt</stp>
        <stp>IDX_RATIO</stp>
        <stp>3/22/2005</stp>
        <stp>3/22/2005</stp>
        <stp>[Fixed Income  Prices 2004-2009.xlsx]TIPS!R177C20</stp>
        <tr r="T177" s="1"/>
      </tp>
      <tp>
        <v>1.1980599999999999</v>
        <stp/>
        <stp>##V3_BDHV12</stp>
        <stp>9128275W8 Govt</stp>
        <stp>IDX_RATIO</stp>
        <stp>1/25/2007</stp>
        <stp>1/25/2007</stp>
        <stp>[Fixed Income  Prices 2004-2009.xlsx]TIPS!R657C20</stp>
        <tr r="T657" s="1"/>
      </tp>
      <tp>
        <v>1.24803</v>
        <stp/>
        <stp>##V3_BDHV12</stp>
        <stp>9128273T7 Govt</stp>
        <stp>IDX_RATIO</stp>
        <stp>1/19/2007</stp>
        <stp>1/19/2007</stp>
        <stp>[Fixed Income  Prices 2004-2009.xlsx]TIPS!R653C12</stp>
        <tr r="L653" s="1"/>
      </tp>
      <tp>
        <v>1.05314</v>
        <stp/>
        <stp>##V3_BDHV12</stp>
        <stp>912828CP3 Govt</stp>
        <stp>IDX_RATIO</stp>
        <stp>4/17/2006</stp>
        <stp>4/17/2006</stp>
        <stp>[Fixed Income  Prices 2004-2009.xlsx]TIPS!R454C64</stp>
        <tr r="BL454" s="1"/>
      </tp>
      <tp>
        <v>1.0320400000000001</v>
        <stp/>
        <stp>##V3_BDHV12</stp>
        <stp>912828CP3 Govt</stp>
        <stp>IDX_RATIO</stp>
        <stp>7/11/2005</stp>
        <stp>7/11/2005</stp>
        <stp>[Fixed Income  Prices 2004-2009.xlsx]TIPS!R255C64</stp>
        <tr r="BL255" s="1"/>
      </tp>
      <tp>
        <v>1.08371</v>
        <stp/>
        <stp>##V3_BDHV12</stp>
        <stp>912828CP3 Govt</stp>
        <stp>IDX_RATIO</stp>
        <stp>5/14/2007</stp>
        <stp>5/14/2007</stp>
        <stp>[Fixed Income  Prices 2004-2009.xlsx]TIPS!R734C64</stp>
        <tr r="BL734" s="1"/>
      </tp>
      <tp>
        <v>1.0732600000000001</v>
        <stp/>
        <stp>##V3_BDHV12</stp>
        <stp>912828CP3 Govt</stp>
        <stp>IDX_RATIO</stp>
        <stp>7/26/2006</stp>
        <stp>7/26/2006</stp>
        <stp>[Fixed Income  Prices 2004-2009.xlsx]TIPS!R526C64</stp>
        <tr r="BL526" s="1"/>
      </tp>
      <tp>
        <v>1.0252300000000001</v>
        <stp/>
        <stp>##V3_BDHV12</stp>
        <stp>912828CP3 Govt</stp>
        <stp>IDX_RATIO</stp>
        <stp>5/31/2005</stp>
        <stp>5/31/2005</stp>
        <stp>[Fixed Income  Prices 2004-2009.xlsx]TIPS!R226C64</stp>
        <tr r="BL226" s="1"/>
      </tp>
      <tp>
        <v>1.0167600000000001</v>
        <stp/>
        <stp>##V3_BDHV12</stp>
        <stp>912828GX2 Govt</stp>
        <stp>IDX_RATIO</stp>
        <stp>3/18/2009</stp>
        <stp>3/18/2009</stp>
        <stp>[Fixed Income  Prices 2004-2009.xlsx]TIPS!R444C88</stp>
        <tr r="CJ444" s="1"/>
      </tp>
      <tp>
        <v>1.0163</v>
        <stp/>
        <stp>##V3_BDHV12</stp>
        <stp>912828ET3 Govt</stp>
        <stp>IDX_RATIO</stp>
        <stp>1/10/2007</stp>
        <stp>1/10/2007</stp>
        <stp>[Fixed Income  Prices 2004-2009.xlsx]TIPS!R264C76</stp>
        <tr r="BX264" s="1"/>
      </tp>
      <tp>
        <v>1.0162500000000001</v>
        <stp/>
        <stp>##V3_BDHV12</stp>
        <stp>912828ET3 Govt</stp>
        <stp>IDX_RATIO</stp>
        <stp>2/20/2007</stp>
        <stp>2/20/2007</stp>
        <stp>[Fixed Income  Prices 2004-2009.xlsx]TIPS!R293C76</stp>
        <tr r="BX293" s="1"/>
      </tp>
      <tp>
        <v>1.22505</v>
        <stp/>
        <stp>##V3_BDHV12</stp>
        <stp>9128273T7 Govt</stp>
        <stp>IDX_RATIO</stp>
        <stp>3/24/2006</stp>
        <stp>3/24/2006</stp>
        <stp>[Fixed Income  Prices 2004-2009.xlsx]TIPS!R438C12</stp>
        <tr r="L438" s="1"/>
      </tp>
      <tp>
        <v>1.24891</v>
        <stp/>
        <stp>##V3_BDHV12</stp>
        <stp>9128273T7 Govt</stp>
        <stp>IDX_RATIO</stp>
        <stp>2/26/2007</stp>
        <stp>2/26/2007</stp>
        <stp>[Fixed Income  Prices 2004-2009.xlsx]TIPS!R679C12</stp>
        <tr r="L679" s="1"/>
      </tp>
      <tp>
        <v>1.1787300000000001</v>
        <stp/>
        <stp>##V3_BDHV12</stp>
        <stp>9128273T7 Govt</stp>
        <stp>IDX_RATIO</stp>
        <stp>3/11/2005</stp>
        <stp>3/11/2005</stp>
        <stp>[Fixed Income  Prices 2004-2009.xlsx]TIPS!R170C12</stp>
        <tr r="L170" s="1"/>
      </tp>
      <tp>
        <v>1.18224</v>
        <stp/>
        <stp>##V3_BDHV12</stp>
        <stp>9128273T7 Govt</stp>
        <stp>IDX_RATIO</stp>
        <stp>1/31/2005</stp>
        <stp>1/31/2005</stp>
        <stp>[Fixed Income  Prices 2004-2009.xlsx]TIPS!R141C12</stp>
        <tr r="L141" s="1"/>
      </tp>
      <tp>
        <v>1.24821</v>
        <stp/>
        <stp>##V3_BDHV12</stp>
        <stp>9128273T7 Govt</stp>
        <stp>IDX_RATIO</stp>
        <stp>1/16/2007</stp>
        <stp>1/16/2007</stp>
        <stp>[Fixed Income  Prices 2004-2009.xlsx]TIPS!R650C12</stp>
        <tr r="L650" s="1"/>
      </tp>
      <tp>
        <v>1.0950800000000001</v>
        <stp/>
        <stp>##V3_BDHV12</stp>
        <stp>912828CP3 Govt</stp>
        <stp>IDX_RATIO</stp>
        <stp>6/25/2007</stp>
        <stp>6/25/2007</stp>
        <stp>[Fixed Income  Prices 2004-2009.xlsx]TIPS!R764C64</stp>
        <tr r="BL764" s="1"/>
      </tp>
      <tp>
        <v>1.24898</v>
        <stp/>
        <stp>##V3_BDHV12</stp>
        <stp>9128273T7 Govt</stp>
        <stp>IDX_RATIO</stp>
        <stp>2/27/2007</stp>
        <stp>2/27/2007</stp>
        <stp>[Fixed Income  Prices 2004-2009.xlsx]TIPS!R680C12</stp>
        <tr r="L680" s="1"/>
      </tp>
      <tp>
        <v>1.0196400000000001</v>
        <stp/>
        <stp>##V3_BDHV12</stp>
        <stp>912828ET3 Govt</stp>
        <stp>IDX_RATIO</stp>
        <stp>3/30/2007</stp>
        <stp>3/30/2007</stp>
        <stp>[Fixed Income  Prices 2004-2009.xlsx]TIPS!R321C76</stp>
        <tr r="BX321" s="1"/>
      </tp>
      <tp>
        <v>1.08403</v>
        <stp/>
        <stp>##V3_BDHV12</stp>
        <stp>912828CP3 Govt</stp>
        <stp>IDX_RATIO</stp>
        <stp>5/15/2007</stp>
        <stp>5/15/2007</stp>
        <stp>[Fixed Income  Prices 2004-2009.xlsx]TIPS!R735C64</stp>
        <tr r="BL735" s="1"/>
      </tp>
      <tp>
        <v>1.0734300000000001</v>
        <stp/>
        <stp>##V3_BDHV12</stp>
        <stp>912828CP3 Govt</stp>
        <stp>IDX_RATIO</stp>
        <stp>7/27/2006</stp>
        <stp>7/27/2006</stp>
        <stp>[Fixed Income  Prices 2004-2009.xlsx]TIPS!R527C64</stp>
        <tr r="BL527" s="1"/>
      </tp>
      <tp>
        <v>1.0168999999999999</v>
        <stp/>
        <stp>##V3_BDHV12</stp>
        <stp>912828GX2 Govt</stp>
        <stp>IDX_RATIO</stp>
        <stp>3/19/2009</stp>
        <stp>3/19/2009</stp>
        <stp>[Fixed Income  Prices 2004-2009.xlsx]TIPS!R445C88</stp>
        <tr r="CJ445" s="1"/>
      </tp>
      <tp>
        <v>1.0162500000000001</v>
        <stp/>
        <stp>##V3_BDHV12</stp>
        <stp>912828ET3 Govt</stp>
        <stp>IDX_RATIO</stp>
        <stp>1/11/2007</stp>
        <stp>1/11/2007</stp>
        <stp>[Fixed Income  Prices 2004-2009.xlsx]TIPS!R265C76</stp>
        <tr r="BX265" s="1"/>
      </tp>
      <tp>
        <v>1.01631</v>
        <stp/>
        <stp>##V3_BDHV12</stp>
        <stp>912828ET3 Govt</stp>
        <stp>IDX_RATIO</stp>
        <stp>2/21/2007</stp>
        <stp>2/21/2007</stp>
        <stp>[Fixed Income  Prices 2004-2009.xlsx]TIPS!R294C76</stp>
        <tr r="BX294" s="1"/>
      </tp>
      <tp>
        <v>1.17865</v>
        <stp/>
        <stp>##V3_BDHV12</stp>
        <stp>9128273T7 Govt</stp>
        <stp>IDX_RATIO</stp>
        <stp>3/10/2005</stp>
        <stp>3/10/2005</stp>
        <stp>[Fixed Income  Prices 2004-2009.xlsx]TIPS!R169C12</stp>
        <tr r="L169" s="1"/>
      </tp>
      <tp>
        <v>1.14737</v>
        <stp/>
        <stp>##V3_BDHV12</stp>
        <stp>9128276R8 Govt</stp>
        <stp>IDX_RATIO</stp>
        <stp>5/29/2006</stp>
        <stp>5/29/2006</stp>
        <stp>[Fixed Income  Prices 2004-2009.xlsx]TIPS!R484C28</stp>
        <tr r="AB484" s="1"/>
      </tp>
      <tp>
        <v>1.15384</v>
        <stp/>
        <stp>##V3_BDHV12</stp>
        <stp>9128276R8 Govt</stp>
        <stp>IDX_RATIO</stp>
        <stp>6/19/2006</stp>
        <stp>6/19/2006</stp>
        <stp>[Fixed Income  Prices 2004-2009.xlsx]TIPS!R499C28</stp>
        <tr r="AB499" s="1"/>
      </tp>
      <tp>
        <v>1.2481500000000001</v>
        <stp/>
        <stp>##V3_BDHV12</stp>
        <stp>9128273T7 Govt</stp>
        <stp>IDX_RATIO</stp>
        <stp>1/17/2007</stp>
        <stp>1/17/2007</stp>
        <stp>[Fixed Income  Prices 2004-2009.xlsx]TIPS!R651C12</stp>
        <tr r="L651" s="1"/>
      </tp>
      <tp>
        <v>1.0953200000000001</v>
        <stp/>
        <stp>##V3_BDHV12</stp>
        <stp>912828CP3 Govt</stp>
        <stp>IDX_RATIO</stp>
        <stp>6/26/2007</stp>
        <stp>6/26/2007</stp>
        <stp>[Fixed Income  Prices 2004-2009.xlsx]TIPS!R765C64</stp>
        <tr r="BL765" s="1"/>
      </tp>
      <tp>
        <v>1.0319700000000001</v>
        <stp/>
        <stp>##V3_BDHV12</stp>
        <stp>912828CP3 Govt</stp>
        <stp>IDX_RATIO</stp>
        <stp>7/13/2005</stp>
        <stp>7/13/2005</stp>
        <stp>[Fixed Income  Prices 2004-2009.xlsx]TIPS!R257C64</stp>
        <tr r="BL257" s="1"/>
      </tp>
      <tp>
        <v>1.0843499999999999</v>
        <stp/>
        <stp>##V3_BDHV12</stp>
        <stp>912828CP3 Govt</stp>
        <stp>IDX_RATIO</stp>
        <stp>5/16/2007</stp>
        <stp>5/16/2007</stp>
        <stp>[Fixed Income  Prices 2004-2009.xlsx]TIPS!R736C64</stp>
        <tr r="BL736" s="1"/>
      </tp>
      <tp>
        <v>1.0729200000000001</v>
        <stp/>
        <stp>##V3_BDHV12</stp>
        <stp>912828CP3 Govt</stp>
        <stp>IDX_RATIO</stp>
        <stp>7/24/2006</stp>
        <stp>7/24/2006</stp>
        <stp>[Fixed Income  Prices 2004-2009.xlsx]TIPS!R524C64</stp>
        <tr r="BL524" s="1"/>
      </tp>
      <tp>
        <v>1.2844</v>
        <stp/>
        <stp>##V3_BDHV12</stp>
        <stp>9128274Y5 Govt</stp>
        <stp>IDX_RATIO</stp>
        <stp>3/19/2008</stp>
        <stp>3/19/2008</stp>
        <stp>[Fixed Income  Prices 2004-2009.xlsx]TIPS!R956C16</stp>
        <tr r="P956" s="1"/>
      </tp>
      <tp>
        <v>1.0162</v>
        <stp/>
        <stp>##V3_BDHV12</stp>
        <stp>912828ET3 Govt</stp>
        <stp>IDX_RATIO</stp>
        <stp>1/12/2007</stp>
        <stp>1/12/2007</stp>
        <stp>[Fixed Income  Prices 2004-2009.xlsx]TIPS!R266C76</stp>
        <tr r="BX266" s="1"/>
      </tp>
      <tp>
        <v>1.0163599999999999</v>
        <stp/>
        <stp>##V3_BDHV12</stp>
        <stp>912828ET3 Govt</stp>
        <stp>IDX_RATIO</stp>
        <stp>2/22/2007</stp>
        <stp>2/22/2007</stp>
        <stp>[Fixed Income  Prices 2004-2009.xlsx]TIPS!R295C76</stp>
        <tr r="BX295" s="1"/>
      </tp>
      <tp>
        <v>1.03186</v>
        <stp/>
        <stp>##V3_BDHV12</stp>
        <stp>912828BW9 Govt</stp>
        <stp>IDX_RATIO</stp>
        <stp>3/29/2005</stp>
        <stp>3/29/2005</stp>
        <stp>[Fixed Income  Prices 2004-2009.xlsx]TIPS!R182C56</stp>
        <tr r="BD182" s="1"/>
      </tp>
      <tp>
        <v>1.0153799999999999</v>
        <stp/>
        <stp>##V3_BDHV12</stp>
        <stp>912828CP3 Govt</stp>
        <stp>IDX_RATIO</stp>
        <stp>4/20/2005</stp>
        <stp>4/20/2005</stp>
        <stp>[Fixed Income  Prices 2004-2009.xlsx]TIPS!R198C64</stp>
        <tr r="BL198" s="1"/>
      </tp>
      <tp>
        <v>1.1917599999999999</v>
        <stp/>
        <stp>##V3_BDHV12</stp>
        <stp>9128276R8 Govt</stp>
        <stp>IDX_RATIO</stp>
        <stp>7/19/2007</stp>
        <stp>7/19/2007</stp>
        <stp>[Fixed Income  Prices 2004-2009.xlsx]TIPS!R782C28</stp>
        <tr r="AB782" s="1"/>
      </tp>
      <tp>
        <v>1.09555</v>
        <stp/>
        <stp>##V3_BDHV12</stp>
        <stp>912828CP3 Govt</stp>
        <stp>IDX_RATIO</stp>
        <stp>6/27/2007</stp>
        <stp>6/27/2007</stp>
        <stp>[Fixed Income  Prices 2004-2009.xlsx]TIPS!R766C64</stp>
        <tr r="BL766" s="1"/>
      </tp>
      <tp>
        <v>1.032</v>
        <stp/>
        <stp>##V3_BDHV12</stp>
        <stp>912828CP3 Govt</stp>
        <stp>IDX_RATIO</stp>
        <stp>7/12/2005</stp>
        <stp>7/12/2005</stp>
        <stp>[Fixed Income  Prices 2004-2009.xlsx]TIPS!R256C64</stp>
        <tr r="BL256" s="1"/>
      </tp>
      <tp>
        <v>1.0529299999999999</v>
        <stp/>
        <stp>##V3_BDHV12</stp>
        <stp>912828CP3 Govt</stp>
        <stp>IDX_RATIO</stp>
        <stp>4/14/2006</stp>
        <stp>4/14/2006</stp>
        <stp>[Fixed Income  Prices 2004-2009.xlsx]TIPS!R453C64</stp>
        <tr r="BL453" s="1"/>
      </tp>
      <tp>
        <v>1.08466</v>
        <stp/>
        <stp>##V3_BDHV12</stp>
        <stp>912828CP3 Govt</stp>
        <stp>IDX_RATIO</stp>
        <stp>5/17/2007</stp>
        <stp>5/17/2007</stp>
        <stp>[Fixed Income  Prices 2004-2009.xlsx]TIPS!R737C64</stp>
        <tr r="BL737" s="1"/>
      </tp>
      <tp>
        <v>1.0730900000000001</v>
        <stp/>
        <stp>##V3_BDHV12</stp>
        <stp>912828CP3 Govt</stp>
        <stp>IDX_RATIO</stp>
        <stp>7/25/2006</stp>
        <stp>7/25/2006</stp>
        <stp>[Fixed Income  Prices 2004-2009.xlsx]TIPS!R525C64</stp>
        <tr r="BL525" s="1"/>
      </tp>
      <tp>
        <v>1.2842</v>
        <stp/>
        <stp>##V3_BDHV12</stp>
        <stp>9128274Y5 Govt</stp>
        <stp>IDX_RATIO</stp>
        <stp>3/18/2008</stp>
        <stp>3/18/2008</stp>
        <stp>[Fixed Income  Prices 2004-2009.xlsx]TIPS!R955C16</stp>
        <tr r="P955" s="1"/>
      </tp>
      <tp>
        <v>1.0157700000000001</v>
        <stp/>
        <stp>##V3_BDHV12</stp>
        <stp>912828CP3 Govt</stp>
        <stp>IDX_RATIO</stp>
        <stp>4/22/2005</stp>
        <stp>4/22/2005</stp>
        <stp>[Fixed Income  Prices 2004-2009.xlsx]TIPS!R200C64</stp>
        <tr r="BL200" s="1"/>
      </tp>
      <tp>
        <v>1.0164200000000001</v>
        <stp/>
        <stp>##V3_BDHV12</stp>
        <stp>912828ET3 Govt</stp>
        <stp>IDX_RATIO</stp>
        <stp>2/23/2007</stp>
        <stp>2/23/2007</stp>
        <stp>[Fixed Income  Prices 2004-2009.xlsx]TIPS!R296C76</stp>
        <tr r="BX296" s="1"/>
      </tp>
      <tp>
        <v>1.2259500000000001</v>
        <stp/>
        <stp>##V3_BDHV12</stp>
        <stp>9128273T7 Govt</stp>
        <stp>IDX_RATIO</stp>
        <stp>3/27/2006</stp>
        <stp>3/27/2006</stp>
        <stp>[Fixed Income  Prices 2004-2009.xlsx]TIPS!R439C12</stp>
        <tr r="L439" s="1"/>
      </tp>
      <tp>
        <v>1.03179</v>
        <stp/>
        <stp>##V3_BDHV12</stp>
        <stp>912828BW9 Govt</stp>
        <stp>IDX_RATIO</stp>
        <stp>3/28/2005</stp>
        <stp>3/28/2005</stp>
        <stp>[Fixed Income  Prices 2004-2009.xlsx]TIPS!R181C56</stp>
        <tr r="BD181" s="1"/>
      </tp>
      <tp>
        <v>1.1988000000000001</v>
        <stp/>
        <stp>##V3_BDHV12</stp>
        <stp>9128275W8 Govt</stp>
        <stp>IDX_RATIO</stp>
        <stp>2/19/2007</stp>
        <stp>2/19/2007</stp>
        <stp>[Fixed Income  Prices 2004-2009.xlsx]TIPS!R674C20</stp>
        <tr r="T674" s="1"/>
      </tp>
      <tp>
        <v>1.0155799999999999</v>
        <stp/>
        <stp>##V3_BDHV12</stp>
        <stp>912828CP3 Govt</stp>
        <stp>IDX_RATIO</stp>
        <stp>4/21/2005</stp>
        <stp>4/21/2005</stp>
        <stp>[Fixed Income  Prices 2004-2009.xlsx]TIPS!R199C64</stp>
        <tr r="BL199" s="1"/>
      </tp>
      <tp>
        <v>1.24827</v>
        <stp/>
        <stp>##V3_BDHV12</stp>
        <stp>9128273T7 Govt</stp>
        <stp>IDX_RATIO</stp>
        <stp>1/15/2007</stp>
        <stp>1/15/2007</stp>
        <stp>[Fixed Income  Prices 2004-2009.xlsx]TIPS!R649C12</stp>
        <tr r="L649" s="1"/>
      </tp>
      <tp>
        <v>1.1915199999999999</v>
        <stp/>
        <stp>##V3_BDHV12</stp>
        <stp>9128276R8 Govt</stp>
        <stp>IDX_RATIO</stp>
        <stp>7/18/2007</stp>
        <stp>7/18/2007</stp>
        <stp>[Fixed Income  Prices 2004-2009.xlsx]TIPS!R781C28</stp>
        <tr r="AB781" s="1"/>
      </tp>
      <tp>
        <v>1.19783</v>
        <stp/>
        <stp>##V3_BDHV12</stp>
        <stp>9128275W8 Govt</stp>
        <stp>IDX_RATIO</stp>
        <stp>1/29/2007</stp>
        <stp>1/29/2007</stp>
        <stp>[Fixed Income  Prices 2004-2009.xlsx]TIPS!R659C20</stp>
        <tr r="T659" s="1"/>
      </tp>
      <tp>
        <v>1.0939000000000001</v>
        <stp/>
        <stp>##V3_BDHV12</stp>
        <stp>912828CP3 Govt</stp>
        <stp>IDX_RATIO</stp>
        <stp>6/20/2007</stp>
        <stp>6/20/2007</stp>
        <stp>[Fixed Income  Prices 2004-2009.xlsx]TIPS!R761C64</stp>
        <tr r="BL761" s="1"/>
      </tp>
      <tp>
        <v>1.0319</v>
        <stp/>
        <stp>##V3_BDHV12</stp>
        <stp>912828CP3 Govt</stp>
        <stp>IDX_RATIO</stp>
        <stp>7/15/2005</stp>
        <stp>7/15/2005</stp>
        <stp>[Fixed Income  Prices 2004-2009.xlsx]TIPS!R259C64</stp>
        <tr r="BL259" s="1"/>
      </tp>
      <tp>
        <v>1.0528599999999999</v>
        <stp/>
        <stp>##V3_BDHV12</stp>
        <stp>912828CP3 Govt</stp>
        <stp>IDX_RATIO</stp>
        <stp>4/13/2006</stp>
        <stp>4/13/2006</stp>
        <stp>[Fixed Income  Prices 2004-2009.xlsx]TIPS!R452C64</stp>
        <tr r="BL452" s="1"/>
      </tp>
      <tp>
        <v>1.13323</v>
        <stp/>
        <stp>##V3_BDHV12</stp>
        <stp>9128275W8 Govt</stp>
        <stp>IDX_RATIO</stp>
        <stp>3/29/2005</stp>
        <stp>3/29/2005</stp>
        <stp>[Fixed Income  Prices 2004-2009.xlsx]TIPS!R182C20</stp>
        <tr r="T182" s="1"/>
      </tp>
      <tp>
        <v>1.0824400000000001</v>
        <stp/>
        <stp>##V3_BDHV12</stp>
        <stp>912828CP3 Govt</stp>
        <stp>IDX_RATIO</stp>
        <stp>5/10/2007</stp>
        <stp>5/10/2007</stp>
        <stp>[Fixed Income  Prices 2004-2009.xlsx]TIPS!R732C64</stp>
        <tr r="BL732" s="1"/>
      </tp>
      <tp>
        <v>1.0136700000000001</v>
        <stp/>
        <stp>##V3_BDHV12</stp>
        <stp>912828GX2 Govt</stp>
        <stp>IDX_RATIO</stp>
        <stp>2/19/2008</stp>
        <stp>2/19/2008</stp>
        <stp>[Fixed Income  Prices 2004-2009.xlsx]TIPS!R163C88</stp>
        <tr r="CJ163" s="1"/>
      </tp>
      <tp>
        <v>1.0163599999999999</v>
        <stp/>
        <stp>##V3_BDHV12</stp>
        <stp>912828CP3 Govt</stp>
        <stp>IDX_RATIO</stp>
        <stp>4/25/2005</stp>
        <stp>4/25/2005</stp>
        <stp>[Fixed Income  Prices 2004-2009.xlsx]TIPS!R201C64</stp>
        <tr r="BL201" s="1"/>
      </tp>
      <tp>
        <v>1.0135099999999999</v>
        <stp/>
        <stp>##V3_BDHV12</stp>
        <stp>912828GX2 Govt</stp>
        <stp>IDX_RATIO</stp>
        <stp>1/29/2008</stp>
        <stp>1/29/2008</stp>
        <stp>[Fixed Income  Prices 2004-2009.xlsx]TIPS!R148C88</stp>
        <tr r="CJ148" s="1"/>
      </tp>
      <tp>
        <v>1.2238500000000001</v>
        <stp/>
        <stp>##V3_BDHV12</stp>
        <stp>9128273T7 Govt</stp>
        <stp>IDX_RATIO</stp>
        <stp>3/20/2006</stp>
        <stp>3/20/2006</stp>
        <stp>[Fixed Income  Prices 2004-2009.xlsx]TIPS!R434C12</stp>
        <tr r="L434" s="1"/>
      </tp>
      <tp>
        <v>1.24865</v>
        <stp/>
        <stp>##V3_BDHV12</stp>
        <stp>9128273T7 Govt</stp>
        <stp>IDX_RATIO</stp>
        <stp>2/22/2007</stp>
        <stp>2/22/2007</stp>
        <stp>[Fixed Income  Prices 2004-2009.xlsx]TIPS!R677C12</stp>
        <tr r="L677" s="1"/>
      </tp>
      <tp>
        <v>1.1790499999999999</v>
        <stp/>
        <stp>##V3_BDHV12</stp>
        <stp>9128273T7 Govt</stp>
        <stp>IDX_RATIO</stp>
        <stp>3/15/2005</stp>
        <stp>3/15/2005</stp>
        <stp>[Fixed Income  Prices 2004-2009.xlsx]TIPS!R172C12</stp>
        <tr r="L172" s="1"/>
      </tp>
      <tp>
        <v>1.2484500000000001</v>
        <stp/>
        <stp>##V3_BDHV12</stp>
        <stp>9128273T7 Govt</stp>
        <stp>IDX_RATIO</stp>
        <stp>1/12/2007</stp>
        <stp>1/12/2007</stp>
        <stp>[Fixed Income  Prices 2004-2009.xlsx]TIPS!R648C12</stp>
        <tr r="L648" s="1"/>
      </tp>
      <tp>
        <v>1.10276</v>
        <stp/>
        <stp>##V3_BDHV12</stp>
        <stp>912828CP3 Govt</stp>
        <stp>IDX_RATIO</stp>
        <stp>7/30/2007</stp>
        <stp>7/30/2007</stp>
        <stp>[Fixed Income  Prices 2004-2009.xlsx]TIPS!R789C64</stp>
        <tr r="BL789" s="1"/>
      </tp>
      <tp>
        <v>1.0941399999999999</v>
        <stp/>
        <stp>##V3_BDHV12</stp>
        <stp>912828CP3 Govt</stp>
        <stp>IDX_RATIO</stp>
        <stp>6/21/2007</stp>
        <stp>6/21/2007</stp>
        <stp>[Fixed Income  Prices 2004-2009.xlsx]TIPS!R762C64</stp>
        <tr r="BL762" s="1"/>
      </tp>
      <tp>
        <v>1.03193</v>
        <stp/>
        <stp>##V3_BDHV12</stp>
        <stp>912828CP3 Govt</stp>
        <stp>IDX_RATIO</stp>
        <stp>7/14/2005</stp>
        <stp>7/14/2005</stp>
        <stp>[Fixed Income  Prices 2004-2009.xlsx]TIPS!R258C64</stp>
        <tr r="BL258" s="1"/>
      </tp>
      <tp>
        <v>1.0527899999999999</v>
        <stp/>
        <stp>##V3_BDHV12</stp>
        <stp>912828CP3 Govt</stp>
        <stp>IDX_RATIO</stp>
        <stp>4/12/2006</stp>
        <stp>4/12/2006</stp>
        <stp>[Fixed Income  Prices 2004-2009.xlsx]TIPS!R451C64</stp>
        <tr r="BL451" s="1"/>
      </tp>
      <tp>
        <v>1.1331599999999999</v>
        <stp/>
        <stp>##V3_BDHV12</stp>
        <stp>9128275W8 Govt</stp>
        <stp>IDX_RATIO</stp>
        <stp>3/28/2005</stp>
        <stp>3/28/2005</stp>
        <stp>[Fixed Income  Prices 2004-2009.xlsx]TIPS!R181C20</stp>
        <tr r="T181" s="1"/>
      </tp>
      <tp>
        <v>1.1134900000000001</v>
        <stp/>
        <stp>##V3_BDHV12</stp>
        <stp>912828CZ1 Govt</stp>
        <stp>IDX_RATIO</stp>
        <stp>3/28/2008</stp>
        <stp>3/28/2008</stp>
        <stp>[Fixed Income  Prices 2004-2009.xlsx]TIPS!R894C24</stp>
        <tr r="X894" s="1"/>
      </tp>
      <tp>
        <v>1.0827599999999999</v>
        <stp/>
        <stp>##V3_BDHV12</stp>
        <stp>912828CP3 Govt</stp>
        <stp>IDX_RATIO</stp>
        <stp>5/11/2007</stp>
        <stp>5/11/2007</stp>
        <stp>[Fixed Income  Prices 2004-2009.xlsx]TIPS!R733C64</stp>
        <tr r="BL733" s="1"/>
      </tp>
      <tp>
        <v>1.0915600000000001</v>
        <stp/>
        <stp>##V3_BDHV12</stp>
        <stp>912828BW9 Govt</stp>
        <stp>IDX_RATIO</stp>
        <stp>2/19/2007</stp>
        <stp>2/19/2007</stp>
        <stp>[Fixed Income  Prices 2004-2009.xlsx]TIPS!R674C56</stp>
        <tr r="BD674" s="1"/>
      </tp>
      <tp>
        <v>1.01369</v>
        <stp/>
        <stp>##V3_BDHV12</stp>
        <stp>912828GX2 Govt</stp>
        <stp>IDX_RATIO</stp>
        <stp>2/18/2008</stp>
        <stp>2/18/2008</stp>
        <stp>[Fixed Income  Prices 2004-2009.xlsx]TIPS!R162C88</stp>
        <tr r="CJ162" s="1"/>
      </tp>
      <tp>
        <v>1.01332</v>
        <stp/>
        <stp>##V3_BDHV12</stp>
        <stp>912828GX2 Govt</stp>
        <stp>IDX_RATIO</stp>
        <stp>1/28/2008</stp>
        <stp>1/28/2008</stp>
        <stp>[Fixed Income  Prices 2004-2009.xlsx]TIPS!R147C88</stp>
        <tr r="CJ147" s="1"/>
      </tp>
      <tp>
        <v>1.0906800000000001</v>
        <stp/>
        <stp>##V3_BDHV12</stp>
        <stp>912828BW9 Govt</stp>
        <stp>IDX_RATIO</stp>
        <stp>1/29/2007</stp>
        <stp>1/29/2007</stp>
        <stp>[Fixed Income  Prices 2004-2009.xlsx]TIPS!R659C56</stp>
        <tr r="BD659" s="1"/>
      </tp>
      <tp>
        <v>1.01606</v>
        <stp/>
        <stp>##V3_BDHV12</stp>
        <stp>912828ET3 Govt</stp>
        <stp>IDX_RATIO</stp>
        <stp>1/15/2007</stp>
        <stp>1/15/2007</stp>
        <stp>[Fixed Income  Prices 2004-2009.xlsx]TIPS!R267C76</stp>
        <tr r="BX267" s="1"/>
      </tp>
      <tp>
        <v>1.2241500000000001</v>
        <stp/>
        <stp>##V3_BDHV12</stp>
        <stp>9128273T7 Govt</stp>
        <stp>IDX_RATIO</stp>
        <stp>3/21/2006</stp>
        <stp>3/21/2006</stp>
        <stp>[Fixed Income  Prices 2004-2009.xlsx]TIPS!R435C12</stp>
        <tr r="L435" s="1"/>
      </tp>
      <tp>
        <v>1.24871</v>
        <stp/>
        <stp>##V3_BDHV12</stp>
        <stp>9128273T7 Govt</stp>
        <stp>IDX_RATIO</stp>
        <stp>2/23/2007</stp>
        <stp>2/23/2007</stp>
        <stp>[Fixed Income  Prices 2004-2009.xlsx]TIPS!R678C12</stp>
        <tr r="L678" s="1"/>
      </tp>
      <tp>
        <v>1.1789700000000001</v>
        <stp/>
        <stp>##V3_BDHV12</stp>
        <stp>9128273T7 Govt</stp>
        <stp>IDX_RATIO</stp>
        <stp>3/14/2005</stp>
        <stp>3/14/2005</stp>
        <stp>[Fixed Income  Prices 2004-2009.xlsx]TIPS!R171C12</stp>
        <tr r="L171" s="1"/>
      </tp>
      <tp>
        <v>1.1029800000000001</v>
        <stp/>
        <stp>##V3_BDHV12</stp>
        <stp>912828CP3 Govt</stp>
        <stp>IDX_RATIO</stp>
        <stp>7/31/2007</stp>
        <stp>7/31/2007</stp>
        <stp>[Fixed Income  Prices 2004-2009.xlsx]TIPS!R790C64</stp>
        <tr r="BL790" s="1"/>
      </tp>
      <tp>
        <v>1.0943700000000001</v>
        <stp/>
        <stp>##V3_BDHV12</stp>
        <stp>912828CP3 Govt</stp>
        <stp>IDX_RATIO</stp>
        <stp>6/22/2007</stp>
        <stp>6/22/2007</stp>
        <stp>[Fixed Income  Prices 2004-2009.xlsx]TIPS!R763C64</stp>
        <tr r="BL763" s="1"/>
      </tp>
      <tp>
        <v>1.05271</v>
        <stp/>
        <stp>##V3_BDHV12</stp>
        <stp>912828CP3 Govt</stp>
        <stp>IDX_RATIO</stp>
        <stp>4/11/2006</stp>
        <stp>4/11/2006</stp>
        <stp>[Fixed Income  Prices 2004-2009.xlsx]TIPS!R450C64</stp>
        <tr r="BL450" s="1"/>
      </tp>
      <tp>
        <v>1.1173500000000001</v>
        <stp/>
        <stp>##V3_BDHV12</stp>
        <stp>9128276R8 Govt</stp>
        <stp>IDX_RATIO</stp>
        <stp>6/28/2005</stp>
        <stp>6/28/2005</stp>
        <stp>[Fixed Income  Prices 2004-2009.xlsx]TIPS!R246C28</stp>
        <tr r="AB246" s="1"/>
      </tp>
      <tp>
        <v>1.0722400000000001</v>
        <stp/>
        <stp>##V3_BDHV12</stp>
        <stp>912828CP3 Govt</stp>
        <stp>IDX_RATIO</stp>
        <stp>7/20/2006</stp>
        <stp>7/20/2006</stp>
        <stp>[Fixed Income  Prices 2004-2009.xlsx]TIPS!R522C64</stp>
        <tr r="BL522" s="1"/>
      </tp>
      <tp>
        <v>1.0686800000000001</v>
        <stp/>
        <stp>##V3_BDHV12</stp>
        <stp>912828CP3 Govt</stp>
        <stp>IDX_RATIO</stp>
        <stp>6/30/2006</stp>
        <stp>6/30/2006</stp>
        <stp>[Fixed Income  Prices 2004-2009.xlsx]TIPS!R508C64</stp>
        <tr r="BL508" s="1"/>
      </tp>
      <tp>
        <v>1.0160100000000001</v>
        <stp/>
        <stp>##V3_BDHV12</stp>
        <stp>912828ET3 Govt</stp>
        <stp>IDX_RATIO</stp>
        <stp>1/16/2007</stp>
        <stp>1/16/2007</stp>
        <stp>[Fixed Income  Prices 2004-2009.xlsx]TIPS!R268C76</stp>
        <tr r="BX268" s="1"/>
      </tp>
      <tp>
        <v>1.01675</v>
        <stp/>
        <stp>##V3_BDHV12</stp>
        <stp>912828CP3 Govt</stp>
        <stp>IDX_RATIO</stp>
        <stp>4/27/2005</stp>
        <stp>4/27/2005</stp>
        <stp>[Fixed Income  Prices 2004-2009.xlsx]TIPS!R203C64</stp>
        <tr r="BL203" s="1"/>
      </tp>
      <tp>
        <v>1.1067400000000001</v>
        <stp/>
        <stp>##V3_BDHV12</stp>
        <stp>9128276R8 Govt</stp>
        <stp>IDX_RATIO</stp>
        <stp>5/18/2005</stp>
        <stp>5/18/2005</stp>
        <stp>[Fixed Income  Prices 2004-2009.xlsx]TIPS!R218C28</stp>
        <tr r="AB218" s="1"/>
      </tp>
      <tp>
        <v>1.01658</v>
        <stp/>
        <stp>##V3_BDHV12</stp>
        <stp>912828ET3 Govt</stp>
        <stp>IDX_RATIO</stp>
        <stp>2/26/2007</stp>
        <stp>2/26/2007</stp>
        <stp>[Fixed Income  Prices 2004-2009.xlsx]TIPS!R297C76</stp>
        <tr r="BX297" s="1"/>
      </tp>
      <tp>
        <v>1.22445</v>
        <stp/>
        <stp>##V3_BDHV12</stp>
        <stp>9128273T7 Govt</stp>
        <stp>IDX_RATIO</stp>
        <stp>3/22/2006</stp>
        <stp>3/22/2006</stp>
        <stp>[Fixed Income  Prices 2004-2009.xlsx]TIPS!R436C12</stp>
        <tr r="L436" s="1"/>
      </tp>
      <tp>
        <v>1.1792100000000001</v>
        <stp/>
        <stp>##V3_BDHV12</stp>
        <stp>9128273T7 Govt</stp>
        <stp>IDX_RATIO</stp>
        <stp>3/17/2005</stp>
        <stp>3/17/2005</stp>
        <stp>[Fixed Income  Prices 2004-2009.xlsx]TIPS!R174C12</stp>
        <tr r="L174" s="1"/>
      </tp>
      <tp>
        <v>1.24851</v>
        <stp/>
        <stp>##V3_BDHV12</stp>
        <stp>9128273T7 Govt</stp>
        <stp>IDX_RATIO</stp>
        <stp>2/20/2007</stp>
        <stp>2/20/2007</stp>
        <stp>[Fixed Income  Prices 2004-2009.xlsx]TIPS!R675C12</stp>
        <tr r="L675" s="1"/>
      </tp>
      <tp>
        <v>1.24857</v>
        <stp/>
        <stp>##V3_BDHV12</stp>
        <stp>9128273T7 Govt</stp>
        <stp>IDX_RATIO</stp>
        <stp>1/10/2007</stp>
        <stp>1/10/2007</stp>
        <stp>[Fixed Income  Prices 2004-2009.xlsx]TIPS!R646C12</stp>
        <tr r="L646" s="1"/>
      </tp>
      <tp>
        <v>1.1175999999999999</v>
        <stp/>
        <stp>##V3_BDHV12</stp>
        <stp>9128276R8 Govt</stp>
        <stp>IDX_RATIO</stp>
        <stp>6/29/2005</stp>
        <stp>6/29/2005</stp>
        <stp>[Fixed Income  Prices 2004-2009.xlsx]TIPS!R247C28</stp>
        <tr r="AB247" s="1"/>
      </tp>
      <tp>
        <v>1.05264</v>
        <stp/>
        <stp>##V3_BDHV12</stp>
        <stp>912828CP3 Govt</stp>
        <stp>IDX_RATIO</stp>
        <stp>4/10/2006</stp>
        <stp>4/10/2006</stp>
        <stp>[Fixed Income  Prices 2004-2009.xlsx]TIPS!R449C64</stp>
        <tr r="BL449" s="1"/>
      </tp>
      <tp>
        <v>1.0724100000000001</v>
        <stp/>
        <stp>##V3_BDHV12</stp>
        <stp>912828CP3 Govt</stp>
        <stp>IDX_RATIO</stp>
        <stp>7/21/2006</stp>
        <stp>7/21/2006</stp>
        <stp>[Fixed Income  Prices 2004-2009.xlsx]TIPS!R523C64</stp>
        <tr r="BL523" s="1"/>
      </tp>
      <tp>
        <v>1.01596</v>
        <stp/>
        <stp>##V3_BDHV12</stp>
        <stp>912828ET3 Govt</stp>
        <stp>IDX_RATIO</stp>
        <stp>1/17/2007</stp>
        <stp>1/17/2007</stp>
        <stp>[Fixed Income  Prices 2004-2009.xlsx]TIPS!R269C76</stp>
        <tr r="BX269" s="1"/>
      </tp>
      <tp>
        <v>1.0165500000000001</v>
        <stp/>
        <stp>##V3_BDHV12</stp>
        <stp>912828CP3 Govt</stp>
        <stp>IDX_RATIO</stp>
        <stp>4/26/2005</stp>
        <stp>4/26/2005</stp>
        <stp>[Fixed Income  Prices 2004-2009.xlsx]TIPS!R202C64</stp>
        <tr r="BL202" s="1"/>
      </tp>
      <tp>
        <v>1.1070199999999999</v>
        <stp/>
        <stp>##V3_BDHV12</stp>
        <stp>9128276R8 Govt</stp>
        <stp>IDX_RATIO</stp>
        <stp>5/19/2005</stp>
        <stp>5/19/2005</stp>
        <stp>[Fixed Income  Prices 2004-2009.xlsx]TIPS!R219C28</stp>
        <tr r="AB219" s="1"/>
      </tp>
      <tp>
        <v>1.0166299999999999</v>
        <stp/>
        <stp>##V3_BDHV12</stp>
        <stp>912828ET3 Govt</stp>
        <stp>IDX_RATIO</stp>
        <stp>2/27/2007</stp>
        <stp>2/27/2007</stp>
        <stp>[Fixed Income  Prices 2004-2009.xlsx]TIPS!R298C76</stp>
        <tr r="BX298" s="1"/>
      </tp>
      <tp>
        <v>1.22475</v>
        <stp/>
        <stp>##V3_BDHV12</stp>
        <stp>9128273T7 Govt</stp>
        <stp>IDX_RATIO</stp>
        <stp>3/23/2006</stp>
        <stp>3/23/2006</stp>
        <stp>[Fixed Income  Prices 2004-2009.xlsx]TIPS!R437C12</stp>
        <tr r="L437" s="1"/>
      </tp>
      <tp>
        <v>1.25268</v>
        <stp/>
        <stp>##V3_BDHV12</stp>
        <stp>9128273T7 Govt</stp>
        <stp>IDX_RATIO</stp>
        <stp>3/30/2007</stp>
        <stp>3/30/2007</stp>
        <stp>[Fixed Income  Prices 2004-2009.xlsx]TIPS!R703C12</stp>
        <tr r="L703" s="1"/>
      </tp>
      <tp>
        <v>1.17913</v>
        <stp/>
        <stp>##V3_BDHV12</stp>
        <stp>9128273T7 Govt</stp>
        <stp>IDX_RATIO</stp>
        <stp>3/16/2005</stp>
        <stp>3/16/2005</stp>
        <stp>[Fixed Income  Prices 2004-2009.xlsx]TIPS!R173C12</stp>
        <tr r="L173" s="1"/>
      </tp>
      <tp>
        <v>1.24858</v>
        <stp/>
        <stp>##V3_BDHV12</stp>
        <stp>9128273T7 Govt</stp>
        <stp>IDX_RATIO</stp>
        <stp>2/21/2007</stp>
        <stp>2/21/2007</stp>
        <stp>[Fixed Income  Prices 2004-2009.xlsx]TIPS!R676C12</stp>
        <tr r="L676" s="1"/>
      </tp>
      <tp>
        <v>1.24851</v>
        <stp/>
        <stp>##V3_BDHV12</stp>
        <stp>9128273T7 Govt</stp>
        <stp>IDX_RATIO</stp>
        <stp>1/11/2007</stp>
        <stp>1/11/2007</stp>
        <stp>[Fixed Income  Prices 2004-2009.xlsx]TIPS!R647C12</stp>
        <tr r="L647" s="1"/>
      </tp>
      <tp>
        <v>1.0415399999999999</v>
        <stp/>
        <stp>##V3_BDHV12</stp>
        <stp>912828DH0 Govt</stp>
        <stp>IDX_RATIO</stp>
        <stp>12/7/2005</stp>
        <stp>12/7/2005</stp>
        <stp>[Fixed Income  Prices 2004-2009.xlsx]TIPS!R237C68</stp>
        <tr r="BP237" s="1"/>
      </tp>
      <tp>
        <v>1.0684100000000001</v>
        <stp/>
        <stp>##V3_BDHV12</stp>
        <stp>912828GD6 Govt</stp>
        <stp>IDX_RATIO</stp>
        <stp>10/8/2009</stp>
        <stp>10/8/2009</stp>
        <stp>[Fixed Income  Prices 2004-2009.xlsx]TIPS!R720C84</stp>
        <tr r="CF720" s="1"/>
      </tp>
      <tp>
        <v>1.02982</v>
        <stp/>
        <stp>##V3_BDHV12</stp>
        <stp>912828DH0 Govt</stp>
        <stp>IDX_RATIO</stp>
        <stp>11/4/2005</stp>
        <stp>11/4/2005</stp>
        <stp>[Fixed Income  Prices 2004-2009.xlsx]TIPS!R214C68</stp>
        <tr r="BP214" s="1"/>
      </tp>
      <tp>
        <v>1.0704400000000001</v>
        <stp/>
        <stp>##V3_BDHV12</stp>
        <stp>912828GD6 Govt</stp>
        <stp>IDX_RATIO</stp>
        <stp>11/9/2009</stp>
        <stp>11/9/2009</stp>
        <stp>[Fixed Income  Prices 2004-2009.xlsx]TIPS!R742C84</stp>
        <tr r="CF742" s="1"/>
      </tp>
      <tp>
        <v>1.0241800000000001</v>
        <stp/>
        <stp>##V3_BDHV12</stp>
        <stp>912828DH0 Govt</stp>
        <stp>IDX_RATIO</stp>
        <stp>10/6/2005</stp>
        <stp>10/6/2005</stp>
        <stp>[Fixed Income  Prices 2004-2009.xlsx]TIPS!R193C68</stp>
        <tr r="BP193" s="1"/>
      </tp>
      <tp>
        <v>1.0414699999999999</v>
        <stp/>
        <stp>##V3_BDHV12</stp>
        <stp>912828DH0 Govt</stp>
        <stp>IDX_RATIO</stp>
        <stp>12/6/2005</stp>
        <stp>12/6/2005</stp>
        <stp>[Fixed Income  Prices 2004-2009.xlsx]TIPS!R236C68</stp>
        <tr r="BP236" s="1"/>
      </tp>
      <tp>
        <v>1.0684899999999999</v>
        <stp/>
        <stp>##V3_BDHV12</stp>
        <stp>912828GD6 Govt</stp>
        <stp>IDX_RATIO</stp>
        <stp>10/9/2009</stp>
        <stp>10/9/2009</stp>
        <stp>[Fixed Income  Prices 2004-2009.xlsx]TIPS!R721C84</stp>
        <tr r="CF721" s="1"/>
      </tp>
      <tp>
        <v>1.02434</v>
        <stp/>
        <stp>##V3_BDHV12</stp>
        <stp>912828DH0 Govt</stp>
        <stp>IDX_RATIO</stp>
        <stp>10/7/2005</stp>
        <stp>10/7/2005</stp>
        <stp>[Fixed Income  Prices 2004-2009.xlsx]TIPS!R194C68</stp>
        <tr r="BP194" s="1"/>
      </tp>
      <tp>
        <v>1.0414099999999999</v>
        <stp/>
        <stp>##V3_BDHV12</stp>
        <stp>912828DH0 Govt</stp>
        <stp>IDX_RATIO</stp>
        <stp>12/5/2005</stp>
        <stp>12/5/2005</stp>
        <stp>[Fixed Income  Prices 2004-2009.xlsx]TIPS!R235C68</stp>
        <tr r="BP235" s="1"/>
      </tp>
      <tp>
        <v>1.0122599999999999</v>
        <stp/>
        <stp>##V3_BDHV12</stp>
        <stp>912828JE1 Govt</stp>
        <stp>IDX_RATIO</stp>
        <stp>12/8/2008</stp>
        <stp>12/8/2008</stp>
        <stp>[Fixed Income  Prices 2004-2009.xlsx]TIPS!R111C96</stp>
        <tr r="CR111" s="1"/>
      </tp>
      <tp>
        <v>1.0238400000000001</v>
        <stp/>
        <stp>##V3_BDHV12</stp>
        <stp>912828DH0 Govt</stp>
        <stp>IDX_RATIO</stp>
        <stp>10/4/2005</stp>
        <stp>10/4/2005</stp>
        <stp>[Fixed Income  Prices 2004-2009.xlsx]TIPS!R191C68</stp>
        <tr r="BP191" s="1"/>
      </tp>
      <tp>
        <v>1.01193</v>
        <stp/>
        <stp>##V3_BDHV12</stp>
        <stp>912828JE1 Govt</stp>
        <stp>IDX_RATIO</stp>
        <stp>12/9/2008</stp>
        <stp>12/9/2008</stp>
        <stp>[Fixed Income  Prices 2004-2009.xlsx]TIPS!R112C96</stp>
        <tr r="CR112" s="1"/>
      </tp>
      <tp>
        <v>1.03108</v>
        <stp/>
        <stp>##V3_BDHV12</stp>
        <stp>912828DH0 Govt</stp>
        <stp>IDX_RATIO</stp>
        <stp>11/7/2005</stp>
        <stp>11/7/2005</stp>
        <stp>[Fixed Income  Prices 2004-2009.xlsx]TIPS!R215C68</stp>
        <tr r="BP215" s="1"/>
      </tp>
      <tp>
        <v>1.0240100000000001</v>
        <stp/>
        <stp>##V3_BDHV12</stp>
        <stp>912828DH0 Govt</stp>
        <stp>IDX_RATIO</stp>
        <stp>10/5/2005</stp>
        <stp>10/5/2005</stp>
        <stp>[Fixed Income  Prices 2004-2009.xlsx]TIPS!R192C68</stp>
        <tr r="BP192" s="1"/>
      </tp>
      <tp>
        <v>1.0411999999999999</v>
        <stp/>
        <stp>##V3_BDHV12</stp>
        <stp>912828DH0 Govt</stp>
        <stp>IDX_RATIO</stp>
        <stp>12/2/2005</stp>
        <stp>12/2/2005</stp>
        <stp>[Fixed Income  Prices 2004-2009.xlsx]TIPS!R234C68</stp>
        <tr r="BP234" s="1"/>
      </tp>
      <tp>
        <v>1.02857</v>
        <stp/>
        <stp>##V3_BDHV12</stp>
        <stp>912828DH0 Govt</stp>
        <stp>IDX_RATIO</stp>
        <stp>11/1/2005</stp>
        <stp>11/1/2005</stp>
        <stp>[Fixed Income  Prices 2004-2009.xlsx]TIPS!R211C68</stp>
        <tr r="BP211" s="1"/>
      </tp>
      <tp>
        <v>1.0236700000000001</v>
        <stp/>
        <stp>##V3_BDHV12</stp>
        <stp>912828DH0 Govt</stp>
        <stp>IDX_RATIO</stp>
        <stp>10/3/2005</stp>
        <stp>10/3/2005</stp>
        <stp>[Fixed Income  Prices 2004-2009.xlsx]TIPS!R190C68</stp>
        <tr r="BP190" s="1"/>
      </tp>
      <tp>
        <v>1.04114</v>
        <stp/>
        <stp>##V3_BDHV12</stp>
        <stp>912828DH0 Govt</stp>
        <stp>IDX_RATIO</stp>
        <stp>12/1/2005</stp>
        <stp>12/1/2005</stp>
        <stp>[Fixed Income  Prices 2004-2009.xlsx]TIPS!R233C68</stp>
        <tr r="BP233" s="1"/>
      </tp>
      <tp>
        <v>1.0289900000000001</v>
        <stp/>
        <stp>##V3_BDHV12</stp>
        <stp>912828DH0 Govt</stp>
        <stp>IDX_RATIO</stp>
        <stp>11/2/2005</stp>
        <stp>11/2/2005</stp>
        <stp>[Fixed Income  Prices 2004-2009.xlsx]TIPS!R212C68</stp>
        <tr r="BP212" s="1"/>
      </tp>
      <tp>
        <v>1.1725300000000001</v>
        <stp/>
        <stp>##V3_BDHV12</stp>
        <stp>9128277J5 Govt</stp>
        <stp>IDX_RATIO</stp>
        <stp>10/9/2007</stp>
        <stp>10/9/2007</stp>
        <stp>[Fixed Income  Prices 2004-2009.xlsx]TIPS!R840C36</stp>
        <tr r="AJ840" s="1"/>
      </tp>
      <tp>
        <v>1.1716899999999999</v>
        <stp/>
        <stp>##V3_BDHV12</stp>
        <stp>9128277J5 Govt</stp>
        <stp>IDX_RATIO</stp>
        <stp>11/8/2007</stp>
        <stp>11/8/2007</stp>
        <stp>[Fixed Income  Prices 2004-2009.xlsx]TIPS!R862C36</stp>
        <tr r="AJ862" s="1"/>
      </tp>
      <tp>
        <v>1.0294099999999999</v>
        <stp/>
        <stp>##V3_BDHV12</stp>
        <stp>912828DH0 Govt</stp>
        <stp>IDX_RATIO</stp>
        <stp>11/3/2005</stp>
        <stp>11/3/2005</stp>
        <stp>[Fixed Income  Prices 2004-2009.xlsx]TIPS!R213C68</stp>
        <tr r="BP213" s="1"/>
      </tp>
      <tp>
        <v>1.1726000000000001</v>
        <stp/>
        <stp>##V3_BDHV12</stp>
        <stp>9128277J5 Govt</stp>
        <stp>IDX_RATIO</stp>
        <stp>10/8/2007</stp>
        <stp>10/8/2007</stp>
        <stp>[Fixed Income  Prices 2004-2009.xlsx]TIPS!R839C36</stp>
        <tr r="AJ839" s="1"/>
      </tp>
      <tp>
        <v>1.1718</v>
        <stp/>
        <stp>##V3_BDHV12</stp>
        <stp>9128277J5 Govt</stp>
        <stp>IDX_RATIO</stp>
        <stp>11/9/2007</stp>
        <stp>11/9/2007</stp>
        <stp>[Fixed Income  Prices 2004-2009.xlsx]TIPS!R863C36</stp>
        <tr r="AJ863" s="1"/>
      </tp>
      <tp>
        <v>1.01424</v>
        <stp/>
        <stp>##V3_BDHV12</stp>
        <stp>912828JE1 Govt</stp>
        <stp>IDX_RATIO</stp>
        <stp>12/2/2008</stp>
        <stp>12/2/2008</stp>
        <stp>[Fixed Income  Prices 2004-2009.xlsx]TIPS!R107C96</stp>
        <tr r="CR107" s="1"/>
      </tp>
      <tp>
        <v>1.1714800000000001</v>
        <stp/>
        <stp>##V3_BDHV12</stp>
        <stp>9128277J5 Govt</stp>
        <stp>IDX_RATIO</stp>
        <stp>11/6/2007</stp>
        <stp>11/6/2007</stp>
        <stp>[Fixed Income  Prices 2004-2009.xlsx]TIPS!R860C36</stp>
        <tr r="AJ860" s="1"/>
      </tp>
      <tp>
        <v>1.17449</v>
        <stp/>
        <stp>##V3_BDHV12</stp>
        <stp>9128277J5 Govt</stp>
        <stp>IDX_RATIO</stp>
        <stp>12/5/2007</stp>
        <stp>12/5/2007</stp>
        <stp>[Fixed Income  Prices 2004-2009.xlsx]TIPS!R881C36</stp>
        <tr r="AJ881" s="1"/>
      </tp>
      <tp>
        <v>1.0139100000000001</v>
        <stp/>
        <stp>##V3_BDHV12</stp>
        <stp>912828JE1 Govt</stp>
        <stp>IDX_RATIO</stp>
        <stp>12/3/2008</stp>
        <stp>12/3/2008</stp>
        <stp>[Fixed Income  Prices 2004-2009.xlsx]TIPS!R108C96</stp>
        <tr r="CR108" s="1"/>
      </tp>
      <tp>
        <v>1.0678700000000001</v>
        <stp/>
        <stp>##V3_BDHV12</stp>
        <stp>912828GD6 Govt</stp>
        <stp>IDX_RATIO</stp>
        <stp>10/1/2009</stp>
        <stp>10/1/2009</stp>
        <stp>[Fixed Income  Prices 2004-2009.xlsx]TIPS!R715C84</stp>
        <tr r="CF715" s="1"/>
      </tp>
      <tp>
        <v>1.1715800000000001</v>
        <stp/>
        <stp>##V3_BDHV12</stp>
        <stp>9128277J5 Govt</stp>
        <stp>IDX_RATIO</stp>
        <stp>11/7/2007</stp>
        <stp>11/7/2007</stp>
        <stp>[Fixed Income  Prices 2004-2009.xlsx]TIPS!R861C36</stp>
        <tr r="AJ861" s="1"/>
      </tp>
      <tp>
        <v>1.17441</v>
        <stp/>
        <stp>##V3_BDHV12</stp>
        <stp>9128277J5 Govt</stp>
        <stp>IDX_RATIO</stp>
        <stp>12/4/2007</stp>
        <stp>12/4/2007</stp>
        <stp>[Fixed Income  Prices 2004-2009.xlsx]TIPS!R880C36</stp>
        <tr r="AJ880" s="1"/>
      </tp>
      <tp>
        <v>1.0703100000000001</v>
        <stp/>
        <stp>##V3_BDHV12</stp>
        <stp>912828GD6 Govt</stp>
        <stp>IDX_RATIO</stp>
        <stp>11/3/2009</stp>
        <stp>11/3/2009</stp>
        <stp>[Fixed Income  Prices 2004-2009.xlsx]TIPS!R738C84</stp>
        <tr r="CF738" s="1"/>
      </tp>
      <tp>
        <v>1.0679400000000001</v>
        <stp/>
        <stp>##V3_BDHV12</stp>
        <stp>912828GD6 Govt</stp>
        <stp>IDX_RATIO</stp>
        <stp>10/2/2009</stp>
        <stp>10/2/2009</stp>
        <stp>[Fixed Income  Prices 2004-2009.xlsx]TIPS!R716C84</stp>
        <tr r="CF716" s="1"/>
      </tp>
      <tp>
        <v>1.1728099999999999</v>
        <stp/>
        <stp>##V3_BDHV12</stp>
        <stp>9128277J5 Govt</stp>
        <stp>IDX_RATIO</stp>
        <stp>10/5/2007</stp>
        <stp>10/5/2007</stp>
        <stp>[Fixed Income  Prices 2004-2009.xlsx]TIPS!R838C36</stp>
        <tr r="AJ838" s="1"/>
      </tp>
      <tp>
        <v>1.17465</v>
        <stp/>
        <stp>##V3_BDHV12</stp>
        <stp>9128277J5 Govt</stp>
        <stp>IDX_RATIO</stp>
        <stp>12/7/2007</stp>
        <stp>12/7/2007</stp>
        <stp>[Fixed Income  Prices 2004-2009.xlsx]TIPS!R883C36</stp>
        <tr r="AJ883" s="1"/>
      </tp>
      <tp>
        <v>1.0702799999999999</v>
        <stp/>
        <stp>##V3_BDHV12</stp>
        <stp>912828GD6 Govt</stp>
        <stp>IDX_RATIO</stp>
        <stp>11/2/2009</stp>
        <stp>11/2/2009</stp>
        <stp>[Fixed Income  Prices 2004-2009.xlsx]TIPS!R737C84</stp>
        <tr r="CF737" s="1"/>
      </tp>
      <tp>
        <v>1.01458</v>
        <stp/>
        <stp>##V3_BDHV12</stp>
        <stp>912828JE1 Govt</stp>
        <stp>IDX_RATIO</stp>
        <stp>12/1/2008</stp>
        <stp>12/1/2008</stp>
        <stp>[Fixed Income  Prices 2004-2009.xlsx]TIPS!R106C96</stp>
        <tr r="CR106" s="1"/>
      </tp>
      <tp>
        <v>1.1728799999999999</v>
        <stp/>
        <stp>##V3_BDHV12</stp>
        <stp>9128277J5 Govt</stp>
        <stp>IDX_RATIO</stp>
        <stp>10/4/2007</stp>
        <stp>10/4/2007</stp>
        <stp>[Fixed Income  Prices 2004-2009.xlsx]TIPS!R837C36</stp>
        <tr r="AJ837" s="1"/>
      </tp>
      <tp>
        <v>1.17137</v>
        <stp/>
        <stp>##V3_BDHV12</stp>
        <stp>9128277J5 Govt</stp>
        <stp>IDX_RATIO</stp>
        <stp>11/5/2007</stp>
        <stp>11/5/2007</stp>
        <stp>[Fixed Income  Prices 2004-2009.xlsx]TIPS!R859C36</stp>
        <tr r="AJ859" s="1"/>
      </tp>
      <tp>
        <v>1.1745700000000001</v>
        <stp/>
        <stp>##V3_BDHV12</stp>
        <stp>9128277J5 Govt</stp>
        <stp>IDX_RATIO</stp>
        <stp>12/6/2007</stp>
        <stp>12/6/2007</stp>
        <stp>[Fixed Income  Prices 2004-2009.xlsx]TIPS!R882C36</stp>
        <tr r="AJ882" s="1"/>
      </tp>
      <tp>
        <v>1.0315000000000001</v>
        <stp/>
        <stp>##V3_BDHV12</stp>
        <stp>912828DH0 Govt</stp>
        <stp>IDX_RATIO</stp>
        <stp>11/8/2005</stp>
        <stp>11/8/2005</stp>
        <stp>[Fixed Income  Prices 2004-2009.xlsx]TIPS!R216C68</stp>
        <tr r="BP216" s="1"/>
      </tp>
      <tp>
        <v>1.1729499999999999</v>
        <stp/>
        <stp>##V3_BDHV12</stp>
        <stp>9128277J5 Govt</stp>
        <stp>IDX_RATIO</stp>
        <stp>10/3/2007</stp>
        <stp>10/3/2007</stp>
        <stp>[Fixed Income  Prices 2004-2009.xlsx]TIPS!R836C36</stp>
        <tr r="AJ836" s="1"/>
      </tp>
      <tp>
        <v>1.1710499999999999</v>
        <stp/>
        <stp>##V3_BDHV12</stp>
        <stp>9128277J5 Govt</stp>
        <stp>IDX_RATIO</stp>
        <stp>11/2/2007</stp>
        <stp>11/2/2007</stp>
        <stp>[Fixed Income  Prices 2004-2009.xlsx]TIPS!R858C36</stp>
        <tr r="AJ858" s="1"/>
      </tp>
      <tp>
        <v>1.0703499999999999</v>
        <stp/>
        <stp>##V3_BDHV12</stp>
        <stp>912828GD6 Govt</stp>
        <stp>IDX_RATIO</stp>
        <stp>11/5/2009</stp>
        <stp>11/5/2009</stp>
        <stp>[Fixed Income  Prices 2004-2009.xlsx]TIPS!R740C84</stp>
        <tr r="CF740" s="1"/>
      </tp>
      <tp>
        <v>1.07033</v>
        <stp/>
        <stp>##V3_BDHV12</stp>
        <stp>912828GD6 Govt</stp>
        <stp>IDX_RATIO</stp>
        <stp>11/4/2009</stp>
        <stp>11/4/2009</stp>
        <stp>[Fixed Income  Prices 2004-2009.xlsx]TIPS!R739C84</stp>
        <tr r="CF739" s="1"/>
      </tp>
      <tp>
        <v>1.0681799999999999</v>
        <stp/>
        <stp>##V3_BDHV12</stp>
        <stp>912828GD6 Govt</stp>
        <stp>IDX_RATIO</stp>
        <stp>10/5/2009</stp>
        <stp>10/5/2009</stp>
        <stp>[Fixed Income  Prices 2004-2009.xlsx]TIPS!R717C84</stp>
        <tr r="CF717" s="1"/>
      </tp>
      <tp>
        <v>1.0319199999999999</v>
        <stp/>
        <stp>##V3_BDHV12</stp>
        <stp>912828DH0 Govt</stp>
        <stp>IDX_RATIO</stp>
        <stp>11/9/2005</stp>
        <stp>11/9/2005</stp>
        <stp>[Fixed Income  Prices 2004-2009.xlsx]TIPS!R217C68</stp>
        <tr r="BP217" s="1"/>
      </tp>
      <tp>
        <v>1.17302</v>
        <stp/>
        <stp>##V3_BDHV12</stp>
        <stp>9128277J5 Govt</stp>
        <stp>IDX_RATIO</stp>
        <stp>10/2/2007</stp>
        <stp>10/2/2007</stp>
        <stp>[Fixed Income  Prices 2004-2009.xlsx]TIPS!R835C36</stp>
        <tr r="AJ835" s="1"/>
      </tp>
      <tp>
        <v>1.0135799999999999</v>
        <stp/>
        <stp>##V3_BDHV12</stp>
        <stp>912828JE1 Govt</stp>
        <stp>IDX_RATIO</stp>
        <stp>12/4/2008</stp>
        <stp>12/4/2008</stp>
        <stp>[Fixed Income  Prices 2004-2009.xlsx]TIPS!R109C96</stp>
        <tr r="CR109" s="1"/>
      </tp>
      <tp>
        <v>1.0416799999999999</v>
        <stp/>
        <stp>##V3_BDHV12</stp>
        <stp>912828DH0 Govt</stp>
        <stp>IDX_RATIO</stp>
        <stp>12/9/2005</stp>
        <stp>12/9/2005</stp>
        <stp>[Fixed Income  Prices 2004-2009.xlsx]TIPS!R239C68</stp>
        <tr r="BP239" s="1"/>
      </tp>
      <tp>
        <v>1.0682499999999999</v>
        <stp/>
        <stp>##V3_BDHV12</stp>
        <stp>912828GD6 Govt</stp>
        <stp>IDX_RATIO</stp>
        <stp>10/6/2009</stp>
        <stp>10/6/2009</stp>
        <stp>[Fixed Income  Prices 2004-2009.xlsx]TIPS!R718C84</stp>
        <tr r="CF718" s="1"/>
      </tp>
      <tp>
        <v>1.17309</v>
        <stp/>
        <stp>##V3_BDHV12</stp>
        <stp>9128277J5 Govt</stp>
        <stp>IDX_RATIO</stp>
        <stp>10/1/2007</stp>
        <stp>10/1/2007</stp>
        <stp>[Fixed Income  Prices 2004-2009.xlsx]TIPS!R834C36</stp>
        <tr r="AJ834" s="1"/>
      </tp>
      <tp>
        <v>1.1743300000000001</v>
        <stp/>
        <stp>##V3_BDHV12</stp>
        <stp>9128277J5 Govt</stp>
        <stp>IDX_RATIO</stp>
        <stp>12/3/2007</stp>
        <stp>12/3/2007</stp>
        <stp>[Fixed Income  Prices 2004-2009.xlsx]TIPS!R879C36</stp>
        <tr r="AJ879" s="1"/>
      </tp>
      <tp>
        <v>1.0416099999999999</v>
        <stp/>
        <stp>##V3_BDHV12</stp>
        <stp>912828DH0 Govt</stp>
        <stp>IDX_RATIO</stp>
        <stp>12/8/2005</stp>
        <stp>12/8/2005</stp>
        <stp>[Fixed Income  Prices 2004-2009.xlsx]TIPS!R238C68</stp>
        <tr r="BP238" s="1"/>
      </tp>
      <tp>
        <v>1.01325</v>
        <stp/>
        <stp>##V3_BDHV12</stp>
        <stp>912828JE1 Govt</stp>
        <stp>IDX_RATIO</stp>
        <stp>12/5/2008</stp>
        <stp>12/5/2008</stp>
        <stp>[Fixed Income  Prices 2004-2009.xlsx]TIPS!R110C96</stp>
        <tr r="CR110" s="1"/>
      </tp>
      <tp>
        <v>1.06833</v>
        <stp/>
        <stp>##V3_BDHV12</stp>
        <stp>912828GD6 Govt</stp>
        <stp>IDX_RATIO</stp>
        <stp>10/7/2009</stp>
        <stp>10/7/2009</stp>
        <stp>[Fixed Income  Prices 2004-2009.xlsx]TIPS!R719C84</stp>
        <tr r="CF719" s="1"/>
      </tp>
      <tp>
        <v>1.1709400000000001</v>
        <stp/>
        <stp>##V3_BDHV12</stp>
        <stp>9128277J5 Govt</stp>
        <stp>IDX_RATIO</stp>
        <stp>11/1/2007</stp>
        <stp>11/1/2007</stp>
        <stp>[Fixed Income  Prices 2004-2009.xlsx]TIPS!R857C36</stp>
        <tr r="AJ857" s="1"/>
      </tp>
      <tp>
        <v>1.07037</v>
        <stp/>
        <stp>##V3_BDHV12</stp>
        <stp>912828GD6 Govt</stp>
        <stp>IDX_RATIO</stp>
        <stp>11/6/2009</stp>
        <stp>11/6/2009</stp>
        <stp>[Fixed Income  Prices 2004-2009.xlsx]TIPS!R741C84</stp>
        <tr r="CF741" s="1"/>
      </tp>
      <tp>
        <v>1.2810299999999999</v>
        <stp/>
        <stp>##V3_BDHV12</stp>
        <stp>9128272M3 Govt</stp>
        <stp>IDX_RATIO</stp>
        <stp>9/4/2006</stp>
        <stp>9/4/2006</stp>
        <stp>[Fixed Income  Prices 2004-2009.xlsx]TIPS!R554C8</stp>
        <tr r="H554" s="1"/>
      </tp>
      <tp>
        <v>1.28115</v>
        <stp/>
        <stp>##V3_BDHV12</stp>
        <stp>9128272M3 Govt</stp>
        <stp>IDX_RATIO</stp>
        <stp>9/5/2006</stp>
        <stp>9/5/2006</stp>
        <stp>[Fixed Income  Prices 2004-2009.xlsx]TIPS!R555C8</stp>
        <tr r="H555" s="1"/>
      </tp>
      <tp>
        <v>1.28128</v>
        <stp/>
        <stp>##V3_BDHV12</stp>
        <stp>9128272M3 Govt</stp>
        <stp>IDX_RATIO</stp>
        <stp>9/6/2006</stp>
        <stp>9/6/2006</stp>
        <stp>[Fixed Income  Prices 2004-2009.xlsx]TIPS!R556C8</stp>
        <tr r="H556" s="1"/>
      </tp>
      <tp>
        <v>1.2814000000000001</v>
        <stp/>
        <stp>##V3_BDHV12</stp>
        <stp>9128272M3 Govt</stp>
        <stp>IDX_RATIO</stp>
        <stp>9/7/2006</stp>
        <stp>9/7/2006</stp>
        <stp>[Fixed Income  Prices 2004-2009.xlsx]TIPS!R557C8</stp>
        <tr r="H557" s="1"/>
      </tp>
      <tp>
        <v>1.2815300000000001</v>
        <stp/>
        <stp>##V3_BDHV12</stp>
        <stp>9128272M3 Govt</stp>
        <stp>IDX_RATIO</stp>
        <stp>9/8/2006</stp>
        <stp>9/8/2006</stp>
        <stp>[Fixed Income  Prices 2004-2009.xlsx]TIPS!R558C8</stp>
        <tr r="H558" s="1"/>
      </tp>
      <tp>
        <v>1.22702</v>
        <stp/>
        <stp>##V3_BDHV12</stp>
        <stp>9128272M3 Govt</stp>
        <stp>IDX_RATIO</stp>
        <stp>8/2/2005</stp>
        <stp>8/2/2005</stp>
        <stp>[Fixed Income  Prices 2004-2009.xlsx]TIPS!R271C8</stp>
        <tr r="H271" s="1"/>
      </tp>
      <tp>
        <v>1.2055400000000001</v>
        <stp/>
        <stp>##V3_BDHV12</stp>
        <stp>9128272M3 Govt</stp>
        <stp>IDX_RATIO</stp>
        <stp>2/1/2005</stp>
        <stp>2/1/2005</stp>
        <stp>[Fixed Income  Prices 2004-2009.xlsx]TIPS!R142C8</stp>
        <tr r="H142" s="1"/>
      </tp>
      <tp>
        <v>1.20112</v>
        <stp/>
        <stp>##V3_BDHV12</stp>
        <stp>9128272M3 Govt</stp>
        <stp>IDX_RATIO</stp>
        <stp>3/1/2005</stp>
        <stp>3/1/2005</stp>
        <stp>[Fixed Income  Prices 2004-2009.xlsx]TIPS!R162C8</stp>
        <tr r="H162" s="1"/>
      </tp>
      <tp>
        <v>1.2427600000000001</v>
        <stp/>
        <stp>##V3_BDHV12</stp>
        <stp>9128272M3 Govt</stp>
        <stp>IDX_RATIO</stp>
        <stp>3/3/2006</stp>
        <stp>3/3/2006</stp>
        <stp>[Fixed Income  Prices 2004-2009.xlsx]TIPS!R423C8</stp>
        <tr r="H423" s="1"/>
      </tp>
      <tp>
        <v>1.2424500000000001</v>
        <stp/>
        <stp>##V3_BDHV12</stp>
        <stp>9128272M3 Govt</stp>
        <stp>IDX_RATIO</stp>
        <stp>3/2/2006</stp>
        <stp>3/2/2006</stp>
        <stp>[Fixed Income  Prices 2004-2009.xlsx]TIPS!R422C8</stp>
        <tr r="H422" s="1"/>
      </tp>
      <tp>
        <v>1.2421500000000001</v>
        <stp/>
        <stp>##V3_BDHV12</stp>
        <stp>9128272M3 Govt</stp>
        <stp>IDX_RATIO</stp>
        <stp>3/1/2006</stp>
        <stp>3/1/2006</stp>
        <stp>[Fixed Income  Prices 2004-2009.xlsx]TIPS!R421C8</stp>
        <tr r="H421" s="1"/>
      </tp>
      <tp>
        <v>1.2472000000000001</v>
        <stp/>
        <stp>##V3_BDHV12</stp>
        <stp>9128272M3 Govt</stp>
        <stp>IDX_RATIO</stp>
        <stp>2/1/2006</stp>
        <stp>2/1/2006</stp>
        <stp>[Fixed Income  Prices 2004-2009.xlsx]TIPS!R401C8</stp>
        <tr r="H401" s="1"/>
      </tp>
      <tp>
        <v>1.2468300000000001</v>
        <stp/>
        <stp>##V3_BDHV12</stp>
        <stp>9128272M3 Govt</stp>
        <stp>IDX_RATIO</stp>
        <stp>2/3/2006</stp>
        <stp>2/3/2006</stp>
        <stp>[Fixed Income  Prices 2004-2009.xlsx]TIPS!R403C8</stp>
        <tr r="H403" s="1"/>
      </tp>
      <tp>
        <v>1.24702</v>
        <stp/>
        <stp>##V3_BDHV12</stp>
        <stp>9128272M3 Govt</stp>
        <stp>IDX_RATIO</stp>
        <stp>2/2/2006</stp>
        <stp>2/2/2006</stp>
        <stp>[Fixed Income  Prices 2004-2009.xlsx]TIPS!R402C8</stp>
        <tr r="H402" s="1"/>
      </tp>
      <tp t="e">
        <v>#N/A</v>
        <stp/>
        <stp>##V3_BDHV12</stp>
        <stp>912833CZ Govt</stp>
        <stp>YLD_YTM_ASK</stp>
        <stp>20061208</stp>
        <stp>20070427</stp>
        <stp>[Fixed Income  Prices 2004-2009.xlsx]STRIP Yield Curve!R135C5</stp>
        <stp>Days=N</stp>
        <stp>Fill=B</stp>
        <stp>Sort=D</stp>
        <stp>Per=cW</stp>
        <stp>Dts=H</stp>
        <stp>cols=1;rows=21</stp>
        <tr r="E135" s="4"/>
      </tp>
      <tp t="e">
        <v>#N/A</v>
        <stp/>
        <stp>##V3_BDHV12</stp>
        <stp>912833CQ Govt</stp>
        <stp>YLD_YTM_ASK</stp>
        <stp>20040820</stp>
        <stp>20041112</stp>
        <stp>[Fixed Income  Prices 2004-2009.xlsx]STRIP Yield Curve!R263C3</stp>
        <stp>Days=N</stp>
        <stp>Fill=B</stp>
        <stp>Sort=D</stp>
        <stp>Per=cW</stp>
        <stp>Dts=H</stp>
        <stp>cols=1;rows=13</stp>
        <tr r="C263" s="4"/>
      </tp>
      <tp>
        <v>1</v>
        <stp/>
        <stp>##V3_BDHV12</stp>
        <stp>912828JX9 Govt</stp>
        <stp>IDX_RATIO</stp>
        <stp>1/7/2009</stp>
        <stp>1/7/2009</stp>
        <stp>[Fixed Income  Prices 2004-2009.xlsx]TIPS!R6C100</stp>
        <tr r="CV6" s="1"/>
      </tp>
      <tp>
        <v>1</v>
        <stp/>
        <stp>##V3_BDHV12</stp>
        <stp>912828LA6 Govt</stp>
        <stp>IDX_RATIO</stp>
        <stp>7/8/2009</stp>
        <stp>7/8/2009</stp>
        <stp>[Fixed Income  Prices 2004-2009.xlsx]TIPS!R6C104</stp>
        <tr r="CZ6" s="1"/>
      </tp>
      <tp>
        <v>1.19912</v>
        <stp/>
        <stp>##V3_BDHV12</stp>
        <stp>912828AF7 Govt</stp>
        <stp>IDX_RATIO</stp>
        <stp>9/9/2009</stp>
        <stp>9/9/2009</stp>
        <stp>[Fixed Income  Prices 2004-2009.xlsx]TIPS!R1340C44</stp>
        <tr r="AR1340" s="1"/>
      </tp>
      <tp>
        <v>1.1991799999999999</v>
        <stp/>
        <stp>##V3_BDHV12</stp>
        <stp>912828AF7 Govt</stp>
        <stp>IDX_RATIO</stp>
        <stp>9/8/2009</stp>
        <stp>9/8/2009</stp>
        <stp>[Fixed Income  Prices 2004-2009.xlsx]TIPS!R1339C44</stp>
        <tr r="AR1339" s="1"/>
      </tp>
      <tp>
        <v>1.21848</v>
        <stp/>
        <stp>##V3_BDHV12</stp>
        <stp>912828AF7 Govt</stp>
        <stp>IDX_RATIO</stp>
        <stp>9/8/2008</stp>
        <stp>9/8/2008</stp>
        <stp>[Fixed Income  Prices 2004-2009.xlsx]TIPS!R1078C44</stp>
        <tr r="AR1078" s="1"/>
      </tp>
      <tp>
        <v>1.2187000000000001</v>
        <stp/>
        <stp>##V3_BDHV12</stp>
        <stp>912828AF7 Govt</stp>
        <stp>IDX_RATIO</stp>
        <stp>9/9/2008</stp>
        <stp>9/9/2008</stp>
        <stp>[Fixed Income  Prices 2004-2009.xlsx]TIPS!R1079C44</stp>
        <tr r="AR1079" s="1"/>
      </tp>
      <tp>
        <v>1.2172000000000001</v>
        <stp/>
        <stp>##V3_BDHV12</stp>
        <stp>912828AF7 Govt</stp>
        <stp>IDX_RATIO</stp>
        <stp>9/2/2008</stp>
        <stp>9/2/2008</stp>
        <stp>[Fixed Income  Prices 2004-2009.xlsx]TIPS!R1074C44</stp>
        <tr r="AR1074" s="1"/>
      </tp>
      <tp>
        <v>1.19963</v>
        <stp/>
        <stp>##V3_BDHV12</stp>
        <stp>912828AF7 Govt</stp>
        <stp>IDX_RATIO</stp>
        <stp>9/1/2009</stp>
        <stp>9/1/2009</stp>
        <stp>[Fixed Income  Prices 2004-2009.xlsx]TIPS!R1334C44</stp>
        <tr r="AR1334" s="1"/>
      </tp>
      <tp>
        <v>1.2174199999999999</v>
        <stp/>
        <stp>##V3_BDHV12</stp>
        <stp>912828AF7 Govt</stp>
        <stp>IDX_RATIO</stp>
        <stp>9/3/2008</stp>
        <stp>9/3/2008</stp>
        <stp>[Fixed Income  Prices 2004-2009.xlsx]TIPS!R1075C44</stp>
        <tr r="AR1075" s="1"/>
      </tp>
      <tp>
        <v>1.1995</v>
        <stp/>
        <stp>##V3_BDHV12</stp>
        <stp>912828AF7 Govt</stp>
        <stp>IDX_RATIO</stp>
        <stp>9/3/2009</stp>
        <stp>9/3/2009</stp>
        <stp>[Fixed Income  Prices 2004-2009.xlsx]TIPS!R1336C44</stp>
        <tr r="AR1336" s="1"/>
      </tp>
      <tp>
        <v>1.21699</v>
        <stp/>
        <stp>##V3_BDHV12</stp>
        <stp>912828AF7 Govt</stp>
        <stp>IDX_RATIO</stp>
        <stp>9/1/2008</stp>
        <stp>9/1/2008</stp>
        <stp>[Fixed Income  Prices 2004-2009.xlsx]TIPS!R1073C44</stp>
        <tr r="AR1073" s="1"/>
      </tp>
      <tp>
        <v>1.19956</v>
        <stp/>
        <stp>##V3_BDHV12</stp>
        <stp>912828AF7 Govt</stp>
        <stp>IDX_RATIO</stp>
        <stp>9/2/2009</stp>
        <stp>9/2/2009</stp>
        <stp>[Fixed Income  Prices 2004-2009.xlsx]TIPS!R1335C44</stp>
        <tr r="AR1335" s="1"/>
      </tp>
      <tp>
        <v>1.1994400000000001</v>
        <stp/>
        <stp>##V3_BDHV12</stp>
        <stp>912828AF7 Govt</stp>
        <stp>IDX_RATIO</stp>
        <stp>9/4/2009</stp>
        <stp>9/4/2009</stp>
        <stp>[Fixed Income  Prices 2004-2009.xlsx]TIPS!R1337C44</stp>
        <tr r="AR1337" s="1"/>
      </tp>
      <tp>
        <v>1.1992499999999999</v>
        <stp/>
        <stp>##V3_BDHV12</stp>
        <stp>912828AF7 Govt</stp>
        <stp>IDX_RATIO</stp>
        <stp>9/7/2009</stp>
        <stp>9/7/2009</stp>
        <stp>[Fixed Income  Prices 2004-2009.xlsx]TIPS!R1338C44</stp>
        <tr r="AR1338" s="1"/>
      </tp>
      <tp>
        <v>1.21763</v>
        <stp/>
        <stp>##V3_BDHV12</stp>
        <stp>912828AF7 Govt</stp>
        <stp>IDX_RATIO</stp>
        <stp>9/4/2008</stp>
        <stp>9/4/2008</stp>
        <stp>[Fixed Income  Prices 2004-2009.xlsx]TIPS!R1076C44</stp>
        <tr r="AR1076" s="1"/>
      </tp>
      <tp>
        <v>1.21784</v>
        <stp/>
        <stp>##V3_BDHV12</stp>
        <stp>912828AF7 Govt</stp>
        <stp>IDX_RATIO</stp>
        <stp>9/5/2008</stp>
        <stp>9/5/2008</stp>
        <stp>[Fixed Income  Prices 2004-2009.xlsx]TIPS!R1077C44</stp>
        <tr r="AR1077" s="1"/>
      </tp>
      <tp>
        <v>1.1801599999999999</v>
        <stp/>
        <stp>##V3_BDHV12</stp>
        <stp>9128273T7 Govt</stp>
        <stp>IDX_RATIO</stp>
        <stp>3/29/2005</stp>
        <stp>3/29/2005</stp>
        <stp>[Fixed Income  Prices 2004-2009.xlsx]TIPS!R182C12</stp>
        <tr r="L182" s="1"/>
      </tp>
      <tp>
        <v>1.03142</v>
        <stp/>
        <stp>##V3_BDHV12</stp>
        <stp>912828CP3 Govt</stp>
        <stp>IDX_RATIO</stp>
        <stp>7/29/2005</stp>
        <stp>7/29/2005</stp>
        <stp>[Fixed Income  Prices 2004-2009.xlsx]TIPS!R269C64</stp>
        <tr r="BL269" s="1"/>
      </tp>
      <tp>
        <v>1.1434899999999999</v>
        <stp/>
        <stp>##V3_BDHV12</stp>
        <stp>9128276R8 Govt</stp>
        <stp>IDX_RATIO</stp>
        <stp>5/10/2006</stp>
        <stp>5/10/2006</stp>
        <stp>[Fixed Income  Prices 2004-2009.xlsx]TIPS!R471C28</stp>
        <tr r="AB471" s="1"/>
      </tp>
      <tp>
        <v>1.01081</v>
        <stp/>
        <stp>##V3_BDHV12</stp>
        <stp>912828GX2 Govt</stp>
        <stp>IDX_RATIO</stp>
        <stp>1/15/2008</stp>
        <stp>1/15/2008</stp>
        <stp>[Fixed Income  Prices 2004-2009.xlsx]TIPS!R138C88</stp>
        <tr r="CJ138" s="1"/>
      </tp>
      <tp>
        <v>1.0170399999999999</v>
        <stp/>
        <stp>##V3_BDHV12</stp>
        <stp>912828GX2 Govt</stp>
        <stp>IDX_RATIO</stp>
        <stp>3/20/2009</stp>
        <stp>3/20/2009</stp>
        <stp>[Fixed Income  Prices 2004-2009.xlsx]TIPS!R446C88</stp>
        <tr r="CJ446" s="1"/>
      </tp>
      <tp>
        <v>1.1655</v>
        <stp/>
        <stp>##V3_BDHV12</stp>
        <stp>9128276R8 Govt</stp>
        <stp>IDX_RATIO</stp>
        <stp>4/13/2007</stp>
        <stp>4/13/2007</stp>
        <stp>[Fixed Income  Prices 2004-2009.xlsx]TIPS!R713C28</stp>
        <tr r="AB713" s="1"/>
      </tp>
      <tp>
        <v>1.15449</v>
        <stp/>
        <stp>##V3_BDHV12</stp>
        <stp>9128276R8 Govt</stp>
        <stp>IDX_RATIO</stp>
        <stp>6/21/2006</stp>
        <stp>6/21/2006</stp>
        <stp>[Fixed Income  Prices 2004-2009.xlsx]TIPS!R501C28</stp>
        <tr r="AB501" s="1"/>
      </tp>
      <tp>
        <v>1.01353</v>
        <stp/>
        <stp>##V3_BDHV12</stp>
        <stp>912828GX2 Govt</stp>
        <stp>IDX_RATIO</stp>
        <stp>2/25/2008</stp>
        <stp>2/25/2008</stp>
        <stp>[Fixed Income  Prices 2004-2009.xlsx]TIPS!R167C88</stp>
        <tr r="CJ167" s="1"/>
      </tp>
      <tp>
        <v>1.1143700000000001</v>
        <stp/>
        <stp>##V3_BDHV12</stp>
        <stp>9128276R8 Govt</stp>
        <stp>IDX_RATIO</stp>
        <stp>6/16/2005</stp>
        <stp>6/16/2005</stp>
        <stp>[Fixed Income  Prices 2004-2009.xlsx]TIPS!R238C28</stp>
        <tr r="AB238" s="1"/>
      </tp>
      <tp>
        <v>1.1633100000000001</v>
        <stp/>
        <stp>##V3_BDHV12</stp>
        <stp>9128276R8 Govt</stp>
        <stp>IDX_RATIO</stp>
        <stp>7/31/2006</stp>
        <stp>7/31/2006</stp>
        <stp>[Fixed Income  Prices 2004-2009.xlsx]TIPS!R529C28</stp>
        <tr r="AB529" s="1"/>
      </tp>
      <tp>
        <v>1.1089599999999999</v>
        <stp/>
        <stp>##V3_BDHV12</stp>
        <stp>9128276R8 Govt</stp>
        <stp>IDX_RATIO</stp>
        <stp>5/26/2005</stp>
        <stp>5/26/2005</stp>
        <stp>[Fixed Income  Prices 2004-2009.xlsx]TIPS!R224C28</stp>
        <tr r="AB224" s="1"/>
      </tp>
      <tp>
        <v>1.17519</v>
        <stp/>
        <stp>##V3_BDHV12</stp>
        <stp>9128275W8 Govt</stp>
        <stp>IDX_RATIO</stp>
        <stp>3/20/2006</stp>
        <stp>3/20/2006</stp>
        <stp>[Fixed Income  Prices 2004-2009.xlsx]TIPS!R434C20</stp>
        <tr r="T434" s="1"/>
      </tp>
      <tp>
        <v>1.1988099999999999</v>
        <stp/>
        <stp>##V3_BDHV12</stp>
        <stp>9128275W8 Govt</stp>
        <stp>IDX_RATIO</stp>
        <stp>1/12/2007</stp>
        <stp>1/12/2007</stp>
        <stp>[Fixed Income  Prices 2004-2009.xlsx]TIPS!R648C20</stp>
        <tr r="T648" s="1"/>
      </tp>
      <tp>
        <v>1.19269</v>
        <stp/>
        <stp>##V3_BDHV12</stp>
        <stp>9128276R8 Govt</stp>
        <stp>IDX_RATIO</stp>
        <stp>7/23/2007</stp>
        <stp>7/23/2007</stp>
        <stp>[Fixed Income  Prices 2004-2009.xlsx]TIPS!R784C28</stp>
        <tr r="AB784" s="1"/>
      </tp>
      <tp>
        <v>1.1321600000000001</v>
        <stp/>
        <stp>##V3_BDHV12</stp>
        <stp>9128275W8 Govt</stp>
        <stp>IDX_RATIO</stp>
        <stp>3/15/2005</stp>
        <stp>3/15/2005</stp>
        <stp>[Fixed Income  Prices 2004-2009.xlsx]TIPS!R172C20</stp>
        <tr r="T172" s="1"/>
      </tp>
      <tp>
        <v>1.19899</v>
        <stp/>
        <stp>##V3_BDHV12</stp>
        <stp>9128275W8 Govt</stp>
        <stp>IDX_RATIO</stp>
        <stp>2/22/2007</stp>
        <stp>2/22/2007</stp>
        <stp>[Fixed Income  Prices 2004-2009.xlsx]TIPS!R677C20</stp>
        <tr r="T677" s="1"/>
      </tp>
      <tp>
        <v>1.18008</v>
        <stp/>
        <stp>##V3_BDHV12</stp>
        <stp>9128273T7 Govt</stp>
        <stp>IDX_RATIO</stp>
        <stp>3/28/2005</stp>
        <stp>3/28/2005</stp>
        <stp>[Fixed Income  Prices 2004-2009.xlsx]TIPS!R181C12</stp>
        <tr r="L181" s="1"/>
      </tp>
      <tp>
        <v>1.07189</v>
        <stp/>
        <stp>##V3_BDHV12</stp>
        <stp>912828BW9 Govt</stp>
        <stp>IDX_RATIO</stp>
        <stp>3/27/2006</stp>
        <stp>3/27/2006</stp>
        <stp>[Fixed Income  Prices 2004-2009.xlsx]TIPS!R439C56</stp>
        <tr r="BD439" s="1"/>
      </tp>
      <tp>
        <v>1.03145</v>
        <stp/>
        <stp>##V3_BDHV12</stp>
        <stp>912828CP3 Govt</stp>
        <stp>IDX_RATIO</stp>
        <stp>7/28/2005</stp>
        <stp>7/28/2005</stp>
        <stp>[Fixed Income  Prices 2004-2009.xlsx]TIPS!R268C64</stp>
        <tr r="BL268" s="1"/>
      </tp>
      <tp>
        <v>1.1436999999999999</v>
        <stp/>
        <stp>##V3_BDHV12</stp>
        <stp>9128276R8 Govt</stp>
        <stp>IDX_RATIO</stp>
        <stp>5/11/2006</stp>
        <stp>5/11/2006</stp>
        <stp>[Fixed Income  Prices 2004-2009.xlsx]TIPS!R472C28</stp>
        <tr r="AB472" s="1"/>
      </tp>
      <tp>
        <v>1.0106200000000001</v>
        <stp/>
        <stp>##V3_BDHV12</stp>
        <stp>912828GX2 Govt</stp>
        <stp>IDX_RATIO</stp>
        <stp>1/14/2008</stp>
        <stp>1/14/2008</stp>
        <stp>[Fixed Income  Prices 2004-2009.xlsx]TIPS!R137C88</stp>
        <tr r="CJ137" s="1"/>
      </tp>
      <tp>
        <v>1.1652899999999999</v>
        <stp/>
        <stp>##V3_BDHV12</stp>
        <stp>9128276R8 Govt</stp>
        <stp>IDX_RATIO</stp>
        <stp>4/12/2007</stp>
        <stp>4/12/2007</stp>
        <stp>[Fixed Income  Prices 2004-2009.xlsx]TIPS!R712C28</stp>
        <tr r="AB712" s="1"/>
      </tp>
      <tp>
        <v>1.0153799999999999</v>
        <stp/>
        <stp>##V3_BDHV12</stp>
        <stp>912828ET3 Govt</stp>
        <stp>IDX_RATIO</stp>
        <stp>1/29/2007</stp>
        <stp>1/29/2007</stp>
        <stp>[Fixed Income  Prices 2004-2009.xlsx]TIPS!R277C76</stp>
        <tr r="BX277" s="1"/>
      </tp>
      <tp>
        <v>1.09141</v>
        <stp/>
        <stp>##V3_BDHV12</stp>
        <stp>912828BW9 Govt</stp>
        <stp>IDX_RATIO</stp>
        <stp>1/15/2007</stp>
        <stp>1/15/2007</stp>
        <stp>[Fixed Income  Prices 2004-2009.xlsx]TIPS!R649C56</stp>
        <tr r="BD649" s="1"/>
      </tp>
      <tp>
        <v>1.1541600000000001</v>
        <stp/>
        <stp>##V3_BDHV12</stp>
        <stp>9128276R8 Govt</stp>
        <stp>IDX_RATIO</stp>
        <stp>6/20/2006</stp>
        <stp>6/20/2006</stp>
        <stp>[Fixed Income  Prices 2004-2009.xlsx]TIPS!R500C28</stp>
        <tr r="AB500" s="1"/>
      </tp>
      <tp>
        <v>1.111</v>
        <stp/>
        <stp>##V3_BDHV12</stp>
        <stp>912828CZ1 Govt</stp>
        <stp>IDX_RATIO</stp>
        <stp>3/14/2008</stp>
        <stp>3/14/2008</stp>
        <stp>[Fixed Income  Prices 2004-2009.xlsx]TIPS!R884C24</stp>
        <tr r="X884" s="1"/>
      </tp>
      <tp>
        <v>1.1146100000000001</v>
        <stp/>
        <stp>##V3_BDHV12</stp>
        <stp>9128276R8 Govt</stp>
        <stp>IDX_RATIO</stp>
        <stp>6/17/2005</stp>
        <stp>6/17/2005</stp>
        <stp>[Fixed Income  Prices 2004-2009.xlsx]TIPS!R239C28</stp>
        <tr r="AB239" s="1"/>
      </tp>
      <tp>
        <v>1.10924</v>
        <stp/>
        <stp>##V3_BDHV12</stp>
        <stp>9128276R8 Govt</stp>
        <stp>IDX_RATIO</stp>
        <stp>5/27/2005</stp>
        <stp>5/27/2005</stp>
        <stp>[Fixed Income  Prices 2004-2009.xlsx]TIPS!R225C28</stp>
        <tr r="AB225" s="1"/>
      </tp>
      <tp>
        <v>1.0162</v>
        <stp/>
        <stp>##V3_BDHV12</stp>
        <stp>912828ET3 Govt</stp>
        <stp>IDX_RATIO</stp>
        <stp>2/19/2007</stp>
        <stp>2/19/2007</stp>
        <stp>[Fixed Income  Prices 2004-2009.xlsx]TIPS!R292C76</stp>
        <tr r="BX292" s="1"/>
      </tp>
      <tp>
        <v>1.17547</v>
        <stp/>
        <stp>##V3_BDHV12</stp>
        <stp>9128275W8 Govt</stp>
        <stp>IDX_RATIO</stp>
        <stp>3/21/2006</stp>
        <stp>3/21/2006</stp>
        <stp>[Fixed Income  Prices 2004-2009.xlsx]TIPS!R435C20</stp>
        <tr r="T435" s="1"/>
      </tp>
      <tp>
        <v>1.19906</v>
        <stp/>
        <stp>##V3_BDHV12</stp>
        <stp>9128275W8 Govt</stp>
        <stp>IDX_RATIO</stp>
        <stp>2/23/2007</stp>
        <stp>2/23/2007</stp>
        <stp>[Fixed Income  Prices 2004-2009.xlsx]TIPS!R678C20</stp>
        <tr r="T678" s="1"/>
      </tp>
      <tp>
        <v>1.13208</v>
        <stp/>
        <stp>##V3_BDHV12</stp>
        <stp>9128275W8 Govt</stp>
        <stp>IDX_RATIO</stp>
        <stp>3/14/2005</stp>
        <stp>3/14/2005</stp>
        <stp>[Fixed Income  Prices 2004-2009.xlsx]TIPS!R171C20</stp>
        <tr r="T171" s="1"/>
      </tp>
      <tp>
        <v>1.07111</v>
        <stp/>
        <stp>##V3_BDHV12</stp>
        <stp>912828BW9 Govt</stp>
        <stp>IDX_RATIO</stp>
        <stp>3/24/2006</stp>
        <stp>3/24/2006</stp>
        <stp>[Fixed Income  Prices 2004-2009.xlsx]TIPS!R438C56</stp>
        <tr r="BD438" s="1"/>
      </tp>
      <tp>
        <v>1.1438999999999999</v>
        <stp/>
        <stp>##V3_BDHV12</stp>
        <stp>9128276R8 Govt</stp>
        <stp>IDX_RATIO</stp>
        <stp>5/12/2006</stp>
        <stp>5/12/2006</stp>
        <stp>[Fixed Income  Prices 2004-2009.xlsx]TIPS!R473C28</stp>
        <tr r="AB473" s="1"/>
      </tp>
      <tp>
        <v>1.01119</v>
        <stp/>
        <stp>##V3_BDHV12</stp>
        <stp>912828GX2 Govt</stp>
        <stp>IDX_RATIO</stp>
        <stp>1/17/2008</stp>
        <stp>1/17/2008</stp>
        <stp>[Fixed Income  Prices 2004-2009.xlsx]TIPS!R140C88</stp>
        <tr r="CJ140" s="1"/>
      </tp>
      <tp>
        <v>1.0913599999999999</v>
        <stp/>
        <stp>##V3_BDHV12</stp>
        <stp>912828BW9 Govt</stp>
        <stp>IDX_RATIO</stp>
        <stp>1/16/2007</stp>
        <stp>1/16/2007</stp>
        <stp>[Fixed Income  Prices 2004-2009.xlsx]TIPS!R650C56</stp>
        <tr r="BD650" s="1"/>
      </tp>
      <tp>
        <v>1.1650800000000001</v>
        <stp/>
        <stp>##V3_BDHV12</stp>
        <stp>9128276R8 Govt</stp>
        <stp>IDX_RATIO</stp>
        <stp>4/11/2007</stp>
        <stp>4/11/2007</stp>
        <stp>[Fixed Income  Prices 2004-2009.xlsx]TIPS!R711C28</stp>
        <tr r="AB711" s="1"/>
      </tp>
      <tp>
        <v>1.0336799999999999</v>
        <stp/>
        <stp>##V3_BDHV12</stp>
        <stp>912828BW9 Govt</stp>
        <stp>IDX_RATIO</stp>
        <stp>1/31/2005</stp>
        <stp>1/31/2005</stp>
        <stp>[Fixed Income  Prices 2004-2009.xlsx]TIPS!R141C56</stp>
        <tr r="BD141" s="1"/>
      </tp>
      <tp>
        <v>1.28481</v>
        <stp/>
        <stp>##V3_BDHV12</stp>
        <stp>9128274Y5 Govt</stp>
        <stp>IDX_RATIO</stp>
        <stp>3/21/2008</stp>
        <stp>3/21/2008</stp>
        <stp>[Fixed Income  Prices 2004-2009.xlsx]TIPS!R958C16</stp>
        <tr r="P958" s="1"/>
      </tp>
      <tp>
        <v>1.1551400000000001</v>
        <stp/>
        <stp>##V3_BDHV12</stp>
        <stp>9128276R8 Govt</stp>
        <stp>IDX_RATIO</stp>
        <stp>6/23/2006</stp>
        <stp>6/23/2006</stp>
        <stp>[Fixed Income  Prices 2004-2009.xlsx]TIPS!R503C28</stp>
        <tr r="AB503" s="1"/>
      </tp>
      <tp>
        <v>1.0134799999999999</v>
        <stp/>
        <stp>##V3_BDHV12</stp>
        <stp>912828GX2 Govt</stp>
        <stp>IDX_RATIO</stp>
        <stp>2/27/2008</stp>
        <stp>2/27/2008</stp>
        <stp>[Fixed Income  Prices 2004-2009.xlsx]TIPS!R169C88</stp>
        <tr r="CJ169" s="1"/>
      </tp>
      <tp>
        <v>1.0919699999999999</v>
        <stp/>
        <stp>##V3_BDHV12</stp>
        <stp>912828BW9 Govt</stp>
        <stp>IDX_RATIO</stp>
        <stp>2/26/2007</stp>
        <stp>2/26/2007</stp>
        <stp>[Fixed Income  Prices 2004-2009.xlsx]TIPS!R679C56</stp>
        <tr r="BD679" s="1"/>
      </tp>
      <tp>
        <v>1.0306</v>
        <stp/>
        <stp>##V3_BDHV12</stp>
        <stp>912828BW9 Govt</stp>
        <stp>IDX_RATIO</stp>
        <stp>3/11/2005</stp>
        <stp>3/11/2005</stp>
        <stp>[Fixed Income  Prices 2004-2009.xlsx]TIPS!R170C56</stp>
        <tr r="BD170" s="1"/>
      </tp>
      <tp>
        <v>1.1115299999999999</v>
        <stp/>
        <stp>##V3_BDHV12</stp>
        <stp>912828CZ1 Govt</stp>
        <stp>IDX_RATIO</stp>
        <stp>3/17/2008</stp>
        <stp>3/17/2008</stp>
        <stp>[Fixed Income  Prices 2004-2009.xlsx]TIPS!R885C24</stp>
        <tr r="X885" s="1"/>
      </tp>
      <tp>
        <v>1.1138699999999999</v>
        <stp/>
        <stp>##V3_BDHV12</stp>
        <stp>9128276R8 Govt</stp>
        <stp>IDX_RATIO</stp>
        <stp>6/14/2005</stp>
        <stp>6/14/2005</stp>
        <stp>[Fixed Income  Prices 2004-2009.xlsx]TIPS!R236C28</stp>
        <tr r="AB236" s="1"/>
      </tp>
      <tp>
        <v>1.1084100000000001</v>
        <stp/>
        <stp>##V3_BDHV12</stp>
        <stp>9128276R8 Govt</stp>
        <stp>IDX_RATIO</stp>
        <stp>5/24/2005</stp>
        <stp>5/24/2005</stp>
        <stp>[Fixed Income  Prices 2004-2009.xlsx]TIPS!R222C28</stp>
        <tr r="AB222" s="1"/>
      </tp>
      <tp>
        <v>1.1757599999999999</v>
        <stp/>
        <stp>##V3_BDHV12</stp>
        <stp>9128275W8 Govt</stp>
        <stp>IDX_RATIO</stp>
        <stp>3/22/2006</stp>
        <stp>3/22/2006</stp>
        <stp>[Fixed Income  Prices 2004-2009.xlsx]TIPS!R436C20</stp>
        <tr r="T436" s="1"/>
      </tp>
      <tp>
        <v>1.19892</v>
        <stp/>
        <stp>##V3_BDHV12</stp>
        <stp>9128275W8 Govt</stp>
        <stp>IDX_RATIO</stp>
        <stp>1/10/2007</stp>
        <stp>1/10/2007</stp>
        <stp>[Fixed Income  Prices 2004-2009.xlsx]TIPS!R646C20</stp>
        <tr r="T646" s="1"/>
      </tp>
      <tp>
        <v>1.0149999999999999</v>
        <stp/>
        <stp>##V3_BDHV12</stp>
        <stp>912828CP3 Govt</stp>
        <stp>IDX_RATIO</stp>
        <stp>4/18/2005</stp>
        <stp>4/18/2005</stp>
        <stp>[Fixed Income  Prices 2004-2009.xlsx]TIPS!R196C64</stp>
        <tr r="BL196" s="1"/>
      </tp>
      <tp>
        <v>1.1988699999999999</v>
        <stp/>
        <stp>##V3_BDHV12</stp>
        <stp>9128275W8 Govt</stp>
        <stp>IDX_RATIO</stp>
        <stp>2/20/2007</stp>
        <stp>2/20/2007</stp>
        <stp>[Fixed Income  Prices 2004-2009.xlsx]TIPS!R675C20</stp>
        <tr r="T675" s="1"/>
      </tp>
      <tp>
        <v>1.1323099999999999</v>
        <stp/>
        <stp>##V3_BDHV12</stp>
        <stp>9128275W8 Govt</stp>
        <stp>IDX_RATIO</stp>
        <stp>3/17/2005</stp>
        <stp>3/17/2005</stp>
        <stp>[Fixed Income  Prices 2004-2009.xlsx]TIPS!R174C20</stp>
        <tr r="T174" s="1"/>
      </tp>
      <tp>
        <v>1.0109999999999999</v>
        <stp/>
        <stp>##V3_BDHV12</stp>
        <stp>912828GX2 Govt</stp>
        <stp>IDX_RATIO</stp>
        <stp>1/16/2008</stp>
        <stp>1/16/2008</stp>
        <stp>[Fixed Income  Prices 2004-2009.xlsx]TIPS!R139C88</stp>
        <tr r="CJ139" s="1"/>
      </tp>
      <tp>
        <v>1.0174700000000001</v>
        <stp/>
        <stp>##V3_BDHV12</stp>
        <stp>912828GX2 Govt</stp>
        <stp>IDX_RATIO</stp>
        <stp>3/23/2009</stp>
        <stp>3/23/2009</stp>
        <stp>[Fixed Income  Prices 2004-2009.xlsx]TIPS!R447C88</stp>
        <tr r="CJ447" s="1"/>
      </tp>
      <tp>
        <v>1.09131</v>
        <stp/>
        <stp>##V3_BDHV12</stp>
        <stp>912828BW9 Govt</stp>
        <stp>IDX_RATIO</stp>
        <stp>1/17/2007</stp>
        <stp>1/17/2007</stp>
        <stp>[Fixed Income  Prices 2004-2009.xlsx]TIPS!R651C56</stp>
        <tr r="BD651" s="1"/>
      </tp>
      <tp>
        <v>1.1648799999999999</v>
        <stp/>
        <stp>##V3_BDHV12</stp>
        <stp>9128276R8 Govt</stp>
        <stp>IDX_RATIO</stp>
        <stp>4/10/2007</stp>
        <stp>4/10/2007</stp>
        <stp>[Fixed Income  Prices 2004-2009.xlsx]TIPS!R710C28</stp>
        <tr r="AB710" s="1"/>
      </tp>
      <tp>
        <v>1.28461</v>
        <stp/>
        <stp>##V3_BDHV12</stp>
        <stp>9128274Y5 Govt</stp>
        <stp>IDX_RATIO</stp>
        <stp>3/20/2008</stp>
        <stp>3/20/2008</stp>
        <stp>[Fixed Income  Prices 2004-2009.xlsx]TIPS!R957C16</stp>
        <tr r="P957" s="1"/>
      </tp>
      <tp>
        <v>1.15482</v>
        <stp/>
        <stp>##V3_BDHV12</stp>
        <stp>9128276R8 Govt</stp>
        <stp>IDX_RATIO</stp>
        <stp>6/22/2006</stp>
        <stp>6/22/2006</stp>
        <stp>[Fixed Income  Prices 2004-2009.xlsx]TIPS!R502C28</stp>
        <tr r="AB502" s="1"/>
      </tp>
      <tp>
        <v>1.0135099999999999</v>
        <stp/>
        <stp>##V3_BDHV12</stp>
        <stp>912828GX2 Govt</stp>
        <stp>IDX_RATIO</stp>
        <stp>2/26/2008</stp>
        <stp>2/26/2008</stp>
        <stp>[Fixed Income  Prices 2004-2009.xlsx]TIPS!R168C88</stp>
        <tr r="CJ168" s="1"/>
      </tp>
      <tp>
        <v>1.11412</v>
        <stp/>
        <stp>##V3_BDHV12</stp>
        <stp>9128276R8 Govt</stp>
        <stp>IDX_RATIO</stp>
        <stp>6/15/2005</stp>
        <stp>6/15/2005</stp>
        <stp>[Fixed Income  Prices 2004-2009.xlsx]TIPS!R237C28</stp>
        <tr r="AB237" s="1"/>
      </tp>
      <tp>
        <v>1.0305299999999999</v>
        <stp/>
        <stp>##V3_BDHV12</stp>
        <stp>912828BW9 Govt</stp>
        <stp>IDX_RATIO</stp>
        <stp>3/10/2005</stp>
        <stp>3/10/2005</stp>
        <stp>[Fixed Income  Prices 2004-2009.xlsx]TIPS!R169C56</stp>
        <tr r="BD169" s="1"/>
      </tp>
      <tp>
        <v>1.10869</v>
        <stp/>
        <stp>##V3_BDHV12</stp>
        <stp>9128276R8 Govt</stp>
        <stp>IDX_RATIO</stp>
        <stp>5/25/2005</stp>
        <stp>5/25/2005</stp>
        <stp>[Fixed Income  Prices 2004-2009.xlsx]TIPS!R223C28</stp>
        <tr r="AB223" s="1"/>
      </tp>
      <tp>
        <v>1.2028699999999999</v>
        <stp/>
        <stp>##V3_BDHV12</stp>
        <stp>9128275W8 Govt</stp>
        <stp>IDX_RATIO</stp>
        <stp>3/30/2007</stp>
        <stp>3/30/2007</stp>
        <stp>[Fixed Income  Prices 2004-2009.xlsx]TIPS!R703C20</stp>
        <tr r="T703" s="1"/>
      </tp>
      <tp>
        <v>1.0920300000000001</v>
        <stp/>
        <stp>##V3_BDHV12</stp>
        <stp>912828BW9 Govt</stp>
        <stp>IDX_RATIO</stp>
        <stp>2/27/2007</stp>
        <stp>2/27/2007</stp>
        <stp>[Fixed Income  Prices 2004-2009.xlsx]TIPS!R680C56</stp>
        <tr r="BD680" s="1"/>
      </tp>
      <tp>
        <v>1.17605</v>
        <stp/>
        <stp>##V3_BDHV12</stp>
        <stp>9128275W8 Govt</stp>
        <stp>IDX_RATIO</stp>
        <stp>3/23/2006</stp>
        <stp>3/23/2006</stp>
        <stp>[Fixed Income  Prices 2004-2009.xlsx]TIPS!R437C20</stp>
        <tr r="T437" s="1"/>
      </tp>
      <tp>
        <v>1.19886</v>
        <stp/>
        <stp>##V3_BDHV12</stp>
        <stp>9128275W8 Govt</stp>
        <stp>IDX_RATIO</stp>
        <stp>1/11/2007</stp>
        <stp>1/11/2007</stp>
        <stp>[Fixed Income  Prices 2004-2009.xlsx]TIPS!R647C20</stp>
        <tr r="T647" s="1"/>
      </tp>
      <tp>
        <v>1.01519</v>
        <stp/>
        <stp>##V3_BDHV12</stp>
        <stp>912828CP3 Govt</stp>
        <stp>IDX_RATIO</stp>
        <stp>4/19/2005</stp>
        <stp>4/19/2005</stp>
        <stp>[Fixed Income  Prices 2004-2009.xlsx]TIPS!R197C64</stp>
        <tr r="BL197" s="1"/>
      </tp>
      <tp>
        <v>1.1919900000000001</v>
        <stp/>
        <stp>##V3_BDHV12</stp>
        <stp>9128276R8 Govt</stp>
        <stp>IDX_RATIO</stp>
        <stp>7/20/2007</stp>
        <stp>7/20/2007</stp>
        <stp>[Fixed Income  Prices 2004-2009.xlsx]TIPS!R783C28</stp>
        <tr r="AB783" s="1"/>
      </tp>
      <tp>
        <v>1.1989300000000001</v>
        <stp/>
        <stp>##V3_BDHV12</stp>
        <stp>9128275W8 Govt</stp>
        <stp>IDX_RATIO</stp>
        <stp>2/21/2007</stp>
        <stp>2/21/2007</stp>
        <stp>[Fixed Income  Prices 2004-2009.xlsx]TIPS!R676C20</stp>
        <tr r="T676" s="1"/>
      </tp>
      <tp>
        <v>1.1322399999999999</v>
        <stp/>
        <stp>##V3_BDHV12</stp>
        <stp>9128275W8 Govt</stp>
        <stp>IDX_RATIO</stp>
        <stp>3/16/2005</stp>
        <stp>3/16/2005</stp>
        <stp>[Fixed Income  Prices 2004-2009.xlsx]TIPS!R173C20</stp>
        <tr r="T173" s="1"/>
      </tp>
      <tp>
        <v>1.08815</v>
        <stp/>
        <stp>##V3_BDHV12</stp>
        <stp>912828CP3 Govt</stp>
        <stp>IDX_RATIO</stp>
        <stp>5/28/2007</stp>
        <stp>5/28/2007</stp>
        <stp>[Fixed Income  Prices 2004-2009.xlsx]TIPS!R744C64</stp>
        <tr r="BL744" s="1"/>
      </tp>
      <tp>
        <v>1.0934299999999999</v>
        <stp/>
        <stp>##V3_BDHV12</stp>
        <stp>912828CP3 Govt</stp>
        <stp>IDX_RATIO</stp>
        <stp>6/18/2007</stp>
        <stp>6/18/2007</stp>
        <stp>[Fixed Income  Prices 2004-2009.xlsx]TIPS!R759C64</stp>
        <tr r="BL759" s="1"/>
      </tp>
      <tp>
        <v>1.0705800000000001</v>
        <stp/>
        <stp>##V3_BDHV12</stp>
        <stp>912828BW9 Govt</stp>
        <stp>IDX_RATIO</stp>
        <stp>3/22/2006</stp>
        <stp>3/22/2006</stp>
        <stp>[Fixed Income  Prices 2004-2009.xlsx]TIPS!R436C56</stp>
        <tr r="BD436" s="1"/>
      </tp>
      <tp>
        <v>1.01004</v>
        <stp/>
        <stp>##V3_BDHV12</stp>
        <stp>912828GX2 Govt</stp>
        <stp>IDX_RATIO</stp>
        <stp>1/11/2008</stp>
        <stp>1/11/2008</stp>
        <stp>[Fixed Income  Prices 2004-2009.xlsx]TIPS!R136C88</stp>
        <tr r="CJ136" s="1"/>
      </tp>
      <tp>
        <v>1.0176099999999999</v>
        <stp/>
        <stp>##V3_BDHV12</stp>
        <stp>912828GX2 Govt</stp>
        <stp>IDX_RATIO</stp>
        <stp>3/24/2009</stp>
        <stp>3/24/2009</stp>
        <stp>[Fixed Income  Prices 2004-2009.xlsx]TIPS!R448C88</stp>
        <tr r="CJ448" s="1"/>
      </tp>
      <tp>
        <v>1.1663300000000001</v>
        <stp/>
        <stp>##V3_BDHV12</stp>
        <stp>9128276R8 Govt</stp>
        <stp>IDX_RATIO</stp>
        <stp>4/17/2007</stp>
        <stp>4/17/2007</stp>
        <stp>[Fixed Income  Prices 2004-2009.xlsx]TIPS!R715C28</stp>
        <tr r="AB715" s="1"/>
      </tp>
      <tp>
        <v>1.0916699999999999</v>
        <stp/>
        <stp>##V3_BDHV12</stp>
        <stp>912828BW9 Govt</stp>
        <stp>IDX_RATIO</stp>
        <stp>1/10/2007</stp>
        <stp>1/10/2007</stp>
        <stp>[Fixed Income  Prices 2004-2009.xlsx]TIPS!R646C56</stp>
        <tr r="BD646" s="1"/>
      </tp>
      <tp>
        <v>1.1104700000000001</v>
        <stp/>
        <stp>##V3_BDHV12</stp>
        <stp>912828CZ1 Govt</stp>
        <stp>IDX_RATIO</stp>
        <stp>3/11/2008</stp>
        <stp>3/11/2008</stp>
        <stp>[Fixed Income  Prices 2004-2009.xlsx]TIPS!R881C24</stp>
        <tr r="X881" s="1"/>
      </tp>
      <tp>
        <v>1.01362</v>
        <stp/>
        <stp>##V3_BDHV12</stp>
        <stp>912828GX2 Govt</stp>
        <stp>IDX_RATIO</stp>
        <stp>2/21/2008</stp>
        <stp>2/21/2008</stp>
        <stp>[Fixed Income  Prices 2004-2009.xlsx]TIPS!R165C88</stp>
        <tr r="CJ165" s="1"/>
      </tp>
      <tp>
        <v>1.03102</v>
        <stp/>
        <stp>##V3_BDHV12</stp>
        <stp>912828BW9 Govt</stp>
        <stp>IDX_RATIO</stp>
        <stp>3/17/2005</stp>
        <stp>3/17/2005</stp>
        <stp>[Fixed Income  Prices 2004-2009.xlsx]TIPS!R174C56</stp>
        <tr r="BD174" s="1"/>
      </tp>
      <tp>
        <v>1.09162</v>
        <stp/>
        <stp>##V3_BDHV12</stp>
        <stp>912828BW9 Govt</stp>
        <stp>IDX_RATIO</stp>
        <stp>2/20/2007</stp>
        <stp>2/20/2007</stp>
        <stp>[Fixed Income  Prices 2004-2009.xlsx]TIPS!R675C56</stp>
        <tr r="BD675" s="1"/>
      </tp>
      <tp>
        <v>1.2860499999999999</v>
        <stp/>
        <stp>##V3_BDHV12</stp>
        <stp>9128274Y5 Govt</stp>
        <stp>IDX_RATIO</stp>
        <stp>3/27/2008</stp>
        <stp>3/27/2008</stp>
        <stp>[Fixed Income  Prices 2004-2009.xlsx]TIPS!R962C16</stp>
        <tr r="P962" s="1"/>
      </tp>
      <tp>
        <v>1.0182899999999999</v>
        <stp/>
        <stp>##V3_BDHV12</stp>
        <stp>912828GX2 Govt</stp>
        <stp>IDX_RATIO</stp>
        <stp>3/31/2008</stp>
        <stp>3/31/2008</stp>
        <stp>[Fixed Income  Prices 2004-2009.xlsx]TIPS!R192C88</stp>
        <tr r="CJ192" s="1"/>
      </tp>
      <tp>
        <v>1.1092200000000001</v>
        <stp/>
        <stp>##V3_BDHV12</stp>
        <stp>912828CZ1 Govt</stp>
        <stp>IDX_RATIO</stp>
        <stp>1/31/2008</stp>
        <stp>1/31/2008</stp>
        <stp>[Fixed Income  Prices 2004-2009.xlsx]TIPS!R853C24</stp>
        <tr r="X853" s="1"/>
      </tp>
      <tp>
        <v>1.1763399999999999</v>
        <stp/>
        <stp>##V3_BDHV12</stp>
        <stp>9128275W8 Govt</stp>
        <stp>IDX_RATIO</stp>
        <stp>3/24/2006</stp>
        <stp>3/24/2006</stp>
        <stp>[Fixed Income  Prices 2004-2009.xlsx]TIPS!R438C20</stp>
        <tr r="T438" s="1"/>
      </tp>
      <tp>
        <v>1.13523</v>
        <stp/>
        <stp>##V3_BDHV12</stp>
        <stp>9128275W8 Govt</stp>
        <stp>IDX_RATIO</stp>
        <stp>1/31/2005</stp>
        <stp>1/31/2005</stp>
        <stp>[Fixed Income  Prices 2004-2009.xlsx]TIPS!R141C20</stp>
        <tr r="T141" s="1"/>
      </tp>
      <tp>
        <v>1.19363</v>
        <stp/>
        <stp>##V3_BDHV12</stp>
        <stp>9128276R8 Govt</stp>
        <stp>IDX_RATIO</stp>
        <stp>7/27/2007</stp>
        <stp>7/27/2007</stp>
        <stp>[Fixed Income  Prices 2004-2009.xlsx]TIPS!R788C28</stp>
        <tr r="AB788" s="1"/>
      </tp>
      <tp>
        <v>1.19858</v>
        <stp/>
        <stp>##V3_BDHV12</stp>
        <stp>9128275W8 Govt</stp>
        <stp>IDX_RATIO</stp>
        <stp>1/16/2007</stp>
        <stp>1/16/2007</stp>
        <stp>[Fixed Income  Prices 2004-2009.xlsx]TIPS!R650C20</stp>
        <tr r="T650" s="1"/>
      </tp>
      <tp>
        <v>1.1992499999999999</v>
        <stp/>
        <stp>##V3_BDHV12</stp>
        <stp>9128275W8 Govt</stp>
        <stp>IDX_RATIO</stp>
        <stp>2/26/2007</stp>
        <stp>2/26/2007</stp>
        <stp>[Fixed Income  Prices 2004-2009.xlsx]TIPS!R679C20</stp>
        <tr r="T679" s="1"/>
      </tp>
      <tp>
        <v>1.13185</v>
        <stp/>
        <stp>##V3_BDHV12</stp>
        <stp>9128275W8 Govt</stp>
        <stp>IDX_RATIO</stp>
        <stp>3/11/2005</stp>
        <stp>3/11/2005</stp>
        <stp>[Fixed Income  Prices 2004-2009.xlsx]TIPS!R170C20</stp>
        <tr r="T170" s="1"/>
      </tp>
      <tp>
        <v>1.08847</v>
        <stp/>
        <stp>##V3_BDHV12</stp>
        <stp>912828CP3 Govt</stp>
        <stp>IDX_RATIO</stp>
        <stp>5/29/2007</stp>
        <stp>5/29/2007</stp>
        <stp>[Fixed Income  Prices 2004-2009.xlsx]TIPS!R745C64</stp>
        <tr r="BL745" s="1"/>
      </tp>
      <tp>
        <v>1.1993100000000001</v>
        <stp/>
        <stp>##V3_BDHV12</stp>
        <stp>9128275W8 Govt</stp>
        <stp>IDX_RATIO</stp>
        <stp>2/27/2007</stp>
        <stp>2/27/2007</stp>
        <stp>[Fixed Income  Prices 2004-2009.xlsx]TIPS!R680C20</stp>
        <tr r="T680" s="1"/>
      </tp>
      <tp>
        <v>1.0952599999999999</v>
        <stp/>
        <stp>##V3_BDHV12</stp>
        <stp>912828BW9 Govt</stp>
        <stp>IDX_RATIO</stp>
        <stp>3/30/2007</stp>
        <stp>3/30/2007</stp>
        <stp>[Fixed Income  Prices 2004-2009.xlsx]TIPS!R703C56</stp>
        <tr r="BD703" s="1"/>
      </tp>
      <tp>
        <v>1.0936699999999999</v>
        <stp/>
        <stp>##V3_BDHV12</stp>
        <stp>912828CP3 Govt</stp>
        <stp>IDX_RATIO</stp>
        <stp>6/19/2007</stp>
        <stp>6/19/2007</stp>
        <stp>[Fixed Income  Prices 2004-2009.xlsx]TIPS!R760C64</stp>
        <tr r="BL760" s="1"/>
      </tp>
      <tp>
        <v>1.0708500000000001</v>
        <stp/>
        <stp>##V3_BDHV12</stp>
        <stp>912828BW9 Govt</stp>
        <stp>IDX_RATIO</stp>
        <stp>3/23/2006</stp>
        <stp>3/23/2006</stp>
        <stp>[Fixed Income  Prices 2004-2009.xlsx]TIPS!R437C56</stp>
        <tr r="BD437" s="1"/>
      </tp>
      <tp>
        <v>1.1445099999999999</v>
        <stp/>
        <stp>##V3_BDHV12</stp>
        <stp>9128276R8 Govt</stp>
        <stp>IDX_RATIO</stp>
        <stp>5/15/2006</stp>
        <stp>5/15/2006</stp>
        <stp>[Fixed Income  Prices 2004-2009.xlsx]TIPS!R474C28</stp>
        <tr r="AB474" s="1"/>
      </tp>
      <tp>
        <v>1.0098400000000001</v>
        <stp/>
        <stp>##V3_BDHV12</stp>
        <stp>912828GX2 Govt</stp>
        <stp>IDX_RATIO</stp>
        <stp>1/10/2008</stp>
        <stp>1/10/2008</stp>
        <stp>[Fixed Income  Prices 2004-2009.xlsx]TIPS!R135C88</stp>
        <tr r="CJ135" s="1"/>
      </tp>
      <tp>
        <v>1.01776</v>
        <stp/>
        <stp>##V3_BDHV12</stp>
        <stp>912828GX2 Govt</stp>
        <stp>IDX_RATIO</stp>
        <stp>3/25/2009</stp>
        <stp>3/25/2009</stp>
        <stp>[Fixed Income  Prices 2004-2009.xlsx]TIPS!R449C88</stp>
        <tr r="CJ449" s="1"/>
      </tp>
      <tp>
        <v>1.16612</v>
        <stp/>
        <stp>##V3_BDHV12</stp>
        <stp>9128276R8 Govt</stp>
        <stp>IDX_RATIO</stp>
        <stp>4/16/2007</stp>
        <stp>4/16/2007</stp>
        <stp>[Fixed Income  Prices 2004-2009.xlsx]TIPS!R714C28</stp>
        <tr r="AB714" s="1"/>
      </tp>
      <tp>
        <v>1.09162</v>
        <stp/>
        <stp>##V3_BDHV12</stp>
        <stp>912828BW9 Govt</stp>
        <stp>IDX_RATIO</stp>
        <stp>1/11/2007</stp>
        <stp>1/11/2007</stp>
        <stp>[Fixed Income  Prices 2004-2009.xlsx]TIPS!R647C56</stp>
        <tr r="BD647" s="1"/>
      </tp>
      <tp>
        <v>1.11029</v>
        <stp/>
        <stp>##V3_BDHV12</stp>
        <stp>912828CZ1 Govt</stp>
        <stp>IDX_RATIO</stp>
        <stp>3/10/2008</stp>
        <stp>3/10/2008</stp>
        <stp>[Fixed Income  Prices 2004-2009.xlsx]TIPS!R880C24</stp>
        <tr r="X880" s="1"/>
      </tp>
      <tp>
        <v>1.0136499999999999</v>
        <stp/>
        <stp>##V3_BDHV12</stp>
        <stp>912828GX2 Govt</stp>
        <stp>IDX_RATIO</stp>
        <stp>2/20/2008</stp>
        <stp>2/20/2008</stp>
        <stp>[Fixed Income  Prices 2004-2009.xlsx]TIPS!R164C88</stp>
        <tr r="CJ164" s="1"/>
      </tp>
      <tp>
        <v>1.03095</v>
        <stp/>
        <stp>##V3_BDHV12</stp>
        <stp>912828BW9 Govt</stp>
        <stp>IDX_RATIO</stp>
        <stp>3/16/2005</stp>
        <stp>3/16/2005</stp>
        <stp>[Fixed Income  Prices 2004-2009.xlsx]TIPS!R173C56</stp>
        <tr r="BD173" s="1"/>
      </tp>
      <tp>
        <v>1.09168</v>
        <stp/>
        <stp>##V3_BDHV12</stp>
        <stp>912828BW9 Govt</stp>
        <stp>IDX_RATIO</stp>
        <stp>2/21/2007</stp>
        <stp>2/21/2007</stp>
        <stp>[Fixed Income  Prices 2004-2009.xlsx]TIPS!R676C56</stp>
        <tr r="BD676" s="1"/>
      </tp>
      <tp>
        <v>1.2858399999999999</v>
        <stp/>
        <stp>##V3_BDHV12</stp>
        <stp>9128274Y5 Govt</stp>
        <stp>IDX_RATIO</stp>
        <stp>3/26/2008</stp>
        <stp>3/26/2008</stp>
        <stp>[Fixed Income  Prices 2004-2009.xlsx]TIPS!R961C16</stp>
        <tr r="P961" s="1"/>
      </tp>
      <tp>
        <v>1.1136200000000001</v>
        <stp/>
        <stp>##V3_BDHV12</stp>
        <stp>9128276R8 Govt</stp>
        <stp>IDX_RATIO</stp>
        <stp>6/13/2005</stp>
        <stp>6/13/2005</stp>
        <stp>[Fixed Income  Prices 2004-2009.xlsx]TIPS!R235C28</stp>
        <tr r="AB235" s="1"/>
      </tp>
      <tp>
        <v>1.1081300000000001</v>
        <stp/>
        <stp>##V3_BDHV12</stp>
        <stp>9128276R8 Govt</stp>
        <stp>IDX_RATIO</stp>
        <stp>5/23/2005</stp>
        <stp>5/23/2005</stp>
        <stp>[Fixed Income  Prices 2004-2009.xlsx]TIPS!R221C28</stp>
        <tr r="AB221" s="1"/>
      </tp>
      <tp>
        <v>1.1090100000000001</v>
        <stp/>
        <stp>##V3_BDHV12</stp>
        <stp>912828CZ1 Govt</stp>
        <stp>IDX_RATIO</stp>
        <stp>1/30/2008</stp>
        <stp>1/30/2008</stp>
        <stp>[Fixed Income  Prices 2004-2009.xlsx]TIPS!R852C24</stp>
        <tr r="X852" s="1"/>
      </tp>
      <tp>
        <v>1.19852</v>
        <stp/>
        <stp>##V3_BDHV12</stp>
        <stp>9128275W8 Govt</stp>
        <stp>IDX_RATIO</stp>
        <stp>1/17/2007</stp>
        <stp>1/17/2007</stp>
        <stp>[Fixed Income  Prices 2004-2009.xlsx]TIPS!R651C20</stp>
        <tr r="T651" s="1"/>
      </tp>
      <tp>
        <v>1.19339</v>
        <stp/>
        <stp>##V3_BDHV12</stp>
        <stp>9128276R8 Govt</stp>
        <stp>IDX_RATIO</stp>
        <stp>7/26/2007</stp>
        <stp>7/26/2007</stp>
        <stp>[Fixed Income  Prices 2004-2009.xlsx]TIPS!R787C28</stp>
        <tr r="AB787" s="1"/>
      </tp>
      <tp>
        <v>1.13178</v>
        <stp/>
        <stp>##V3_BDHV12</stp>
        <stp>9128275W8 Govt</stp>
        <stp>IDX_RATIO</stp>
        <stp>3/10/2005</stp>
        <stp>3/10/2005</stp>
        <stp>[Fixed Income  Prices 2004-2009.xlsx]TIPS!R169C20</stp>
        <tr r="T169" s="1"/>
      </tp>
      <tp>
        <v>1.07006</v>
        <stp/>
        <stp>##V3_BDHV12</stp>
        <stp>912828BW9 Govt</stp>
        <stp>IDX_RATIO</stp>
        <stp>3/20/2006</stp>
        <stp>3/20/2006</stp>
        <stp>[Fixed Income  Prices 2004-2009.xlsx]TIPS!R434C56</stp>
        <tr r="BD434" s="1"/>
      </tp>
      <tp>
        <v>1.14472</v>
        <stp/>
        <stp>##V3_BDHV12</stp>
        <stp>9128276R8 Govt</stp>
        <stp>IDX_RATIO</stp>
        <stp>5/16/2006</stp>
        <stp>5/16/2006</stp>
        <stp>[Fixed Income  Prices 2004-2009.xlsx]TIPS!R475C28</stp>
        <tr r="AB475" s="1"/>
      </tp>
      <tp>
        <v>1.0915699999999999</v>
        <stp/>
        <stp>##V3_BDHV12</stp>
        <stp>912828BW9 Govt</stp>
        <stp>IDX_RATIO</stp>
        <stp>1/12/2007</stp>
        <stp>1/12/2007</stp>
        <stp>[Fixed Income  Prices 2004-2009.xlsx]TIPS!R648C56</stp>
        <tr r="BD648" s="1"/>
      </tp>
      <tp>
        <v>1.0179</v>
        <stp/>
        <stp>##V3_BDHV12</stp>
        <stp>912828GX2 Govt</stp>
        <stp>IDX_RATIO</stp>
        <stp>3/26/2009</stp>
        <stp>3/26/2009</stp>
        <stp>[Fixed Income  Prices 2004-2009.xlsx]TIPS!R450C88</stp>
        <tr r="CJ450" s="1"/>
      </tp>
      <tp>
        <v>1.1564399999999999</v>
        <stp/>
        <stp>##V3_BDHV12</stp>
        <stp>9128276R8 Govt</stp>
        <stp>IDX_RATIO</stp>
        <stp>6/27/2006</stp>
        <stp>6/27/2006</stp>
        <stp>[Fixed Income  Prices 2004-2009.xlsx]TIPS!R505C28</stp>
        <tr r="AB505" s="1"/>
      </tp>
      <tp>
        <v>1.07189</v>
        <stp/>
        <stp>##V3_BDHV12</stp>
        <stp>912828CP3 Govt</stp>
        <stp>IDX_RATIO</stp>
        <stp>7/18/2006</stp>
        <stp>7/18/2006</stp>
        <stp>[Fixed Income  Prices 2004-2009.xlsx]TIPS!R520C64</stp>
        <tr r="BL520" s="1"/>
      </tp>
      <tp>
        <v>1.1108199999999999</v>
        <stp/>
        <stp>##V3_BDHV12</stp>
        <stp>912828CZ1 Govt</stp>
        <stp>IDX_RATIO</stp>
        <stp>3/13/2008</stp>
        <stp>3/13/2008</stp>
        <stp>[Fixed Income  Prices 2004-2009.xlsx]TIPS!R883C24</stp>
        <tr r="X883" s="1"/>
      </tp>
      <tp>
        <v>1.0917399999999999</v>
        <stp/>
        <stp>##V3_BDHV12</stp>
        <stp>912828BW9 Govt</stp>
        <stp>IDX_RATIO</stp>
        <stp>2/22/2007</stp>
        <stp>2/22/2007</stp>
        <stp>[Fixed Income  Prices 2004-2009.xlsx]TIPS!R677C56</stp>
        <tr r="BD677" s="1"/>
      </tp>
      <tp>
        <v>1.03088</v>
        <stp/>
        <stp>##V3_BDHV12</stp>
        <stp>912828BW9 Govt</stp>
        <stp>IDX_RATIO</stp>
        <stp>3/15/2005</stp>
        <stp>3/15/2005</stp>
        <stp>[Fixed Income  Prices 2004-2009.xlsx]TIPS!R172C56</stp>
        <tr r="BD172" s="1"/>
      </tp>
      <tp>
        <v>1.11287</v>
        <stp/>
        <stp>##V3_BDHV12</stp>
        <stp>9128276R8 Govt</stp>
        <stp>IDX_RATIO</stp>
        <stp>6/10/2005</stp>
        <stp>6/10/2005</stp>
        <stp>[Fixed Income  Prices 2004-2009.xlsx]TIPS!R234C28</stp>
        <tr r="AB234" s="1"/>
      </tp>
      <tp>
        <v>1.2856399999999999</v>
        <stp/>
        <stp>##V3_BDHV12</stp>
        <stp>9128274Y5 Govt</stp>
        <stp>IDX_RATIO</stp>
        <stp>3/25/2008</stp>
        <stp>3/25/2008</stp>
        <stp>[Fixed Income  Prices 2004-2009.xlsx]TIPS!R960C16</stp>
        <tr r="P960" s="1"/>
      </tp>
      <tp>
        <v>1.1073</v>
        <stp/>
        <stp>##V3_BDHV12</stp>
        <stp>9128276R8 Govt</stp>
        <stp>IDX_RATIO</stp>
        <stp>5/20/2005</stp>
        <stp>5/20/2005</stp>
        <stp>[Fixed Income  Prices 2004-2009.xlsx]TIPS!R220C28</stp>
        <tr r="AB220" s="1"/>
      </tp>
      <tp>
        <v>1.19316</v>
        <stp/>
        <stp>##V3_BDHV12</stp>
        <stp>9128276R8 Govt</stp>
        <stp>IDX_RATIO</stp>
        <stp>7/25/2007</stp>
        <stp>7/25/2007</stp>
        <stp>[Fixed Income  Prices 2004-2009.xlsx]TIPS!R786C28</stp>
        <tr r="AB786" s="1"/>
      </tp>
      <tp>
        <v>1.05392</v>
        <stp/>
        <stp>##V3_BDHV12</stp>
        <stp>912828CP3 Govt</stp>
        <stp>IDX_RATIO</stp>
        <stp>4/28/2006</stp>
        <stp>4/28/2006</stp>
        <stp>[Fixed Income  Prices 2004-2009.xlsx]TIPS!R463C64</stp>
        <tr r="BL463" s="1"/>
      </tp>
      <tp>
        <v>1.0703199999999999</v>
        <stp/>
        <stp>##V3_BDHV12</stp>
        <stp>912828BW9 Govt</stp>
        <stp>IDX_RATIO</stp>
        <stp>3/21/2006</stp>
        <stp>3/21/2006</stp>
        <stp>[Fixed Income  Prices 2004-2009.xlsx]TIPS!R435C56</stp>
        <tr r="BD435" s="1"/>
      </tp>
      <tp>
        <v>1.1449199999999999</v>
        <stp/>
        <stp>##V3_BDHV12</stp>
        <stp>9128276R8 Govt</stp>
        <stp>IDX_RATIO</stp>
        <stp>5/17/2006</stp>
        <stp>5/17/2006</stp>
        <stp>[Fixed Income  Prices 2004-2009.xlsx]TIPS!R476C28</stp>
        <tr r="AB476" s="1"/>
      </tp>
      <tp>
        <v>1.0180400000000001</v>
        <stp/>
        <stp>##V3_BDHV12</stp>
        <stp>912828GX2 Govt</stp>
        <stp>IDX_RATIO</stp>
        <stp>3/27/2009</stp>
        <stp>3/27/2009</stp>
        <stp>[Fixed Income  Prices 2004-2009.xlsx]TIPS!R451C88</stp>
        <tr r="CJ451" s="1"/>
      </tp>
      <tp>
        <v>1.2854300000000001</v>
        <stp/>
        <stp>##V3_BDHV12</stp>
        <stp>9128274Y5 Govt</stp>
        <stp>IDX_RATIO</stp>
        <stp>3/24/2008</stp>
        <stp>3/24/2008</stp>
        <stp>[Fixed Income  Prices 2004-2009.xlsx]TIPS!R959C16</stp>
        <tr r="P959" s="1"/>
      </tp>
      <tp>
        <v>1.15612</v>
        <stp/>
        <stp>##V3_BDHV12</stp>
        <stp>9128276R8 Govt</stp>
        <stp>IDX_RATIO</stp>
        <stp>6/26/2006</stp>
        <stp>6/26/2006</stp>
        <stp>[Fixed Income  Prices 2004-2009.xlsx]TIPS!R504C28</stp>
        <tr r="AB504" s="1"/>
      </tp>
      <tp>
        <v>1.07206</v>
        <stp/>
        <stp>##V3_BDHV12</stp>
        <stp>912828CP3 Govt</stp>
        <stp>IDX_RATIO</stp>
        <stp>7/19/2006</stp>
        <stp>7/19/2006</stp>
        <stp>[Fixed Income  Prices 2004-2009.xlsx]TIPS!R521C64</stp>
        <tr r="BL521" s="1"/>
      </tp>
      <tp>
        <v>1.0918000000000001</v>
        <stp/>
        <stp>##V3_BDHV12</stp>
        <stp>912828BW9 Govt</stp>
        <stp>IDX_RATIO</stp>
        <stp>2/23/2007</stp>
        <stp>2/23/2007</stp>
        <stp>[Fixed Income  Prices 2004-2009.xlsx]TIPS!R678C56</stp>
        <tr r="BD678" s="1"/>
      </tp>
      <tp>
        <v>1.1106499999999999</v>
        <stp/>
        <stp>##V3_BDHV12</stp>
        <stp>912828CZ1 Govt</stp>
        <stp>IDX_RATIO</stp>
        <stp>3/12/2008</stp>
        <stp>3/12/2008</stp>
        <stp>[Fixed Income  Prices 2004-2009.xlsx]TIPS!R882C24</stp>
        <tr r="X882" s="1"/>
      </tp>
      <tp>
        <v>1.0136000000000001</v>
        <stp/>
        <stp>##V3_BDHV12</stp>
        <stp>912828GX2 Govt</stp>
        <stp>IDX_RATIO</stp>
        <stp>2/22/2008</stp>
        <stp>2/22/2008</stp>
        <stp>[Fixed Income  Prices 2004-2009.xlsx]TIPS!R166C88</stp>
        <tr r="CJ166" s="1"/>
      </tp>
      <tp>
        <v>1.03081</v>
        <stp/>
        <stp>##V3_BDHV12</stp>
        <stp>912828BW9 Govt</stp>
        <stp>IDX_RATIO</stp>
        <stp>3/14/2005</stp>
        <stp>3/14/2005</stp>
        <stp>[Fixed Income  Prices 2004-2009.xlsx]TIPS!R171C56</stp>
        <tr r="BD171" s="1"/>
      </tp>
      <tp>
        <v>1.1772</v>
        <stp/>
        <stp>##V3_BDHV12</stp>
        <stp>9128275W8 Govt</stp>
        <stp>IDX_RATIO</stp>
        <stp>3/27/2006</stp>
        <stp>3/27/2006</stp>
        <stp>[Fixed Income  Prices 2004-2009.xlsx]TIPS!R439C20</stp>
        <tr r="T439" s="1"/>
      </tp>
      <tp>
        <v>1.1986300000000001</v>
        <stp/>
        <stp>##V3_BDHV12</stp>
        <stp>9128275W8 Govt</stp>
        <stp>IDX_RATIO</stp>
        <stp>1/15/2007</stp>
        <stp>1/15/2007</stp>
        <stp>[Fixed Income  Prices 2004-2009.xlsx]TIPS!R649C20</stp>
        <tr r="T649" s="1"/>
      </tp>
      <tp>
        <v>1.24743</v>
        <stp/>
        <stp>##V3_BDHV12</stp>
        <stp>9128273T7 Govt</stp>
        <stp>IDX_RATIO</stp>
        <stp>1/29/2007</stp>
        <stp>1/29/2007</stp>
        <stp>[Fixed Income  Prices 2004-2009.xlsx]TIPS!R659C12</stp>
        <tr r="L659" s="1"/>
      </tp>
      <tp>
        <v>1.19293</v>
        <stp/>
        <stp>##V3_BDHV12</stp>
        <stp>9128276R8 Govt</stp>
        <stp>IDX_RATIO</stp>
        <stp>7/24/2007</stp>
        <stp>7/24/2007</stp>
        <stp>[Fixed Income  Prices 2004-2009.xlsx]TIPS!R785C28</stp>
        <tr r="AB785" s="1"/>
      </tp>
      <tp>
        <v>1.2484500000000001</v>
        <stp/>
        <stp>##V3_BDHV12</stp>
        <stp>9128273T7 Govt</stp>
        <stp>IDX_RATIO</stp>
        <stp>2/19/2007</stp>
        <stp>2/19/2007</stp>
        <stp>[Fixed Income  Prices 2004-2009.xlsx]TIPS!R674C12</stp>
        <tr r="L674" s="1"/>
      </tp>
      <tp>
        <v>1.0868800000000001</v>
        <stp/>
        <stp>##V3_BDHV12</stp>
        <stp>912828CP3 Govt</stp>
        <stp>IDX_RATIO</stp>
        <stp>5/24/2007</stp>
        <stp>5/24/2007</stp>
        <stp>[Fixed Income  Prices 2004-2009.xlsx]TIPS!R742C64</stp>
        <tr r="BL742" s="1"/>
      </tp>
      <tp>
        <v>1.09249</v>
        <stp/>
        <stp>##V3_BDHV12</stp>
        <stp>912828CP3 Govt</stp>
        <stp>IDX_RATIO</stp>
        <stp>6/14/2007</stp>
        <stp>6/14/2007</stp>
        <stp>[Fixed Income  Prices 2004-2009.xlsx]TIPS!R757C64</stp>
        <tr r="BL757" s="1"/>
      </tp>
      <tp>
        <v>1.03169</v>
        <stp/>
        <stp>##V3_BDHV12</stp>
        <stp>912828CP3 Govt</stp>
        <stp>IDX_RATIO</stp>
        <stp>7/21/2005</stp>
        <stp>7/21/2005</stp>
        <stp>[Fixed Income  Prices 2004-2009.xlsx]TIPS!R263C64</stp>
        <tr r="BL263" s="1"/>
      </tp>
      <tp>
        <v>1.05385</v>
        <stp/>
        <stp>##V3_BDHV12</stp>
        <stp>912828CP3 Govt</stp>
        <stp>IDX_RATIO</stp>
        <stp>4/27/2006</stp>
        <stp>4/27/2006</stp>
        <stp>[Fixed Income  Prices 2004-2009.xlsx]TIPS!R462C64</stp>
        <tr r="BL462" s="1"/>
      </tp>
      <tp>
        <v>1.1451199999999999</v>
        <stp/>
        <stp>##V3_BDHV12</stp>
        <stp>9128276R8 Govt</stp>
        <stp>IDX_RATIO</stp>
        <stp>5/18/2006</stp>
        <stp>5/18/2006</stp>
        <stp>[Fixed Income  Prices 2004-2009.xlsx]TIPS!R477C28</stp>
        <tr r="AB477" s="1"/>
      </tp>
      <tp>
        <v>1.15709</v>
        <stp/>
        <stp>##V3_BDHV12</stp>
        <stp>9128276R8 Govt</stp>
        <stp>IDX_RATIO</stp>
        <stp>6/29/2006</stp>
        <stp>6/29/2006</stp>
        <stp>[Fixed Income  Prices 2004-2009.xlsx]TIPS!R507C28</stp>
        <tr r="AB507" s="1"/>
      </tp>
      <tp>
        <v>1.2220599999999999</v>
        <stp/>
        <stp>##V3_BDHV12</stp>
        <stp>9128273T7 Govt</stp>
        <stp>IDX_RATIO</stp>
        <stp>3/14/2006</stp>
        <stp>3/14/2006</stp>
        <stp>[Fixed Income  Prices 2004-2009.xlsx]TIPS!R430C12</stp>
        <tr r="L430" s="1"/>
      </tp>
      <tp>
        <v>1.2476099999999999</v>
        <stp/>
        <stp>##V3_BDHV12</stp>
        <stp>9128273T7 Govt</stp>
        <stp>IDX_RATIO</stp>
        <stp>1/26/2007</stp>
        <stp>1/26/2007</stp>
        <stp>[Fixed Income  Prices 2004-2009.xlsx]TIPS!R658C12</stp>
        <tr r="L658" s="1"/>
      </tp>
      <tp>
        <v>1.1774899999999999</v>
        <stp/>
        <stp>##V3_BDHV12</stp>
        <stp>9128275W8 Govt</stp>
        <stp>IDX_RATIO</stp>
        <stp>3/28/2006</stp>
        <stp>3/28/2006</stp>
        <stp>[Fixed Income  Prices 2004-2009.xlsx]TIPS!R440C20</stp>
        <tr r="T440" s="1"/>
      </tp>
      <tp>
        <v>1.01383</v>
        <stp/>
        <stp>##V3_BDHV12</stp>
        <stp>912828CP3 Govt</stp>
        <stp>IDX_RATIO</stp>
        <stp>4/12/2005</stp>
        <stp>4/12/2005</stp>
        <stp>[Fixed Income  Prices 2004-2009.xlsx]TIPS!R192C64</stp>
        <tr r="BL192" s="1"/>
      </tp>
      <tp>
        <v>1.2482500000000001</v>
        <stp/>
        <stp>##V3_BDHV12</stp>
        <stp>9128273T7 Govt</stp>
        <stp>IDX_RATIO</stp>
        <stp>2/16/2007</stp>
        <stp>2/16/2007</stp>
        <stp>[Fixed Income  Prices 2004-2009.xlsx]TIPS!R673C12</stp>
        <tr r="L673" s="1"/>
      </tp>
      <tp>
        <v>1.17953</v>
        <stp/>
        <stp>##V3_BDHV12</stp>
        <stp>9128273T7 Govt</stp>
        <stp>IDX_RATIO</stp>
        <stp>3/21/2005</stp>
        <stp>3/21/2005</stp>
        <stp>[Fixed Income  Prices 2004-2009.xlsx]TIPS!R176C12</stp>
        <tr r="L176" s="1"/>
      </tp>
      <tp>
        <v>1.0321499999999999</v>
        <stp/>
        <stp>##V3_BDHV12</stp>
        <stp>912828CP3 Govt</stp>
        <stp>IDX_RATIO</stp>
        <stp>6/30/2005</stp>
        <stp>6/30/2005</stp>
        <stp>[Fixed Income  Prices 2004-2009.xlsx]TIPS!R248C64</stp>
        <tr r="BL248" s="1"/>
      </tp>
      <tp>
        <v>1.0871999999999999</v>
        <stp/>
        <stp>##V3_BDHV12</stp>
        <stp>912828CP3 Govt</stp>
        <stp>IDX_RATIO</stp>
        <stp>5/25/2007</stp>
        <stp>5/25/2007</stp>
        <stp>[Fixed Income  Prices 2004-2009.xlsx]TIPS!R743C64</stp>
        <tr r="BL743" s="1"/>
      </tp>
      <tp>
        <v>1.0927199999999999</v>
        <stp/>
        <stp>##V3_BDHV12</stp>
        <stp>912828CP3 Govt</stp>
        <stp>IDX_RATIO</stp>
        <stp>6/15/2007</stp>
        <stp>6/15/2007</stp>
        <stp>[Fixed Income  Prices 2004-2009.xlsx]TIPS!R758C64</stp>
        <tr r="BL758" s="1"/>
      </tp>
      <tp>
        <v>1.03173</v>
        <stp/>
        <stp>##V3_BDHV12</stp>
        <stp>912828CP3 Govt</stp>
        <stp>IDX_RATIO</stp>
        <stp>7/20/2005</stp>
        <stp>7/20/2005</stp>
        <stp>[Fixed Income  Prices 2004-2009.xlsx]TIPS!R262C64</stp>
        <tr r="BL262" s="1"/>
      </tp>
      <tp>
        <v>1.0537799999999999</v>
        <stp/>
        <stp>##V3_BDHV12</stp>
        <stp>912828CP3 Govt</stp>
        <stp>IDX_RATIO</stp>
        <stp>4/26/2006</stp>
        <stp>4/26/2006</stp>
        <stp>[Fixed Income  Prices 2004-2009.xlsx]TIPS!R461C64</stp>
        <tr r="BL461" s="1"/>
      </tp>
      <tp>
        <v>1.14533</v>
        <stp/>
        <stp>##V3_BDHV12</stp>
        <stp>9128276R8 Govt</stp>
        <stp>IDX_RATIO</stp>
        <stp>5/19/2006</stp>
        <stp>5/19/2006</stp>
        <stp>[Fixed Income  Prices 2004-2009.xlsx]TIPS!R478C28</stp>
        <tr r="AB478" s="1"/>
      </tp>
      <tp>
        <v>1.07172</v>
        <stp/>
        <stp>##V3_BDHV12</stp>
        <stp>912828CP3 Govt</stp>
        <stp>IDX_RATIO</stp>
        <stp>7/17/2006</stp>
        <stp>7/17/2006</stp>
        <stp>[Fixed Income  Prices 2004-2009.xlsx]TIPS!R519C64</stp>
        <tr r="BL519" s="1"/>
      </tp>
      <tp>
        <v>1.1567700000000001</v>
        <stp/>
        <stp>##V3_BDHV12</stp>
        <stp>9128276R8 Govt</stp>
        <stp>IDX_RATIO</stp>
        <stp>6/28/2006</stp>
        <stp>6/28/2006</stp>
        <stp>[Fixed Income  Prices 2004-2009.xlsx]TIPS!R506C28</stp>
        <tr r="AB506" s="1"/>
      </tp>
      <tp>
        <v>1.2223600000000001</v>
        <stp/>
        <stp>##V3_BDHV12</stp>
        <stp>9128273T7 Govt</stp>
        <stp>IDX_RATIO</stp>
        <stp>3/15/2006</stp>
        <stp>3/15/2006</stp>
        <stp>[Fixed Income  Prices 2004-2009.xlsx]TIPS!R431C12</stp>
        <tr r="L431" s="1"/>
      </tp>
      <tp>
        <v>1.17777</v>
        <stp/>
        <stp>##V3_BDHV12</stp>
        <stp>9128275W8 Govt</stp>
        <stp>IDX_RATIO</stp>
        <stp>3/29/2006</stp>
        <stp>3/29/2006</stp>
        <stp>[Fixed Income  Prices 2004-2009.xlsx]TIPS!R441C20</stp>
        <tr r="T441" s="1"/>
      </tp>
      <tp>
        <v>1.0140199999999999</v>
        <stp/>
        <stp>##V3_BDHV12</stp>
        <stp>912828CP3 Govt</stp>
        <stp>IDX_RATIO</stp>
        <stp>4/13/2005</stp>
        <stp>4/13/2005</stp>
        <stp>[Fixed Income  Prices 2004-2009.xlsx]TIPS!R193C64</stp>
        <tr r="BL193" s="1"/>
      </tp>
      <tp>
        <v>1.1993800000000001</v>
        <stp/>
        <stp>##V3_BDHV12</stp>
        <stp>9128275W8 Govt</stp>
        <stp>IDX_RATIO</stp>
        <stp>2/28/2007</stp>
        <stp>2/28/2007</stp>
        <stp>[Fixed Income  Prices 2004-2009.xlsx]TIPS!R681C20</stp>
        <tr r="T681" s="1"/>
      </tp>
      <tp>
        <v>1.0537099999999999</v>
        <stp/>
        <stp>##V3_BDHV12</stp>
        <stp>912828CP3 Govt</stp>
        <stp>IDX_RATIO</stp>
        <stp>4/25/2006</stp>
        <stp>4/25/2006</stp>
        <stp>[Fixed Income  Prices 2004-2009.xlsx]TIPS!R460C64</stp>
        <tr r="BL460" s="1"/>
      </tp>
      <tp>
        <v>1.1667399999999999</v>
        <stp/>
        <stp>##V3_BDHV12</stp>
        <stp>9128276R8 Govt</stp>
        <stp>IDX_RATIO</stp>
        <stp>4/19/2007</stp>
        <stp>4/19/2007</stp>
        <stp>[Fixed Income  Prices 2004-2009.xlsx]TIPS!R717C28</stp>
        <tr r="AB717" s="1"/>
      </tp>
      <tp>
        <v>1.07121</v>
        <stp/>
        <stp>##V3_BDHV12</stp>
        <stp>912828CP3 Govt</stp>
        <stp>IDX_RATIO</stp>
        <stp>7/14/2006</stp>
        <stp>7/14/2006</stp>
        <stp>[Fixed Income  Prices 2004-2009.xlsx]TIPS!R518C64</stp>
        <tr r="BL518" s="1"/>
      </tp>
      <tp>
        <v>1.01572</v>
        <stp/>
        <stp>##V3_BDHV12</stp>
        <stp>912828ET3 Govt</stp>
        <stp>IDX_RATIO</stp>
        <stp>1/22/2007</stp>
        <stp>1/22/2007</stp>
        <stp>[Fixed Income  Prices 2004-2009.xlsx]TIPS!R272C76</stp>
        <tr r="BX272" s="1"/>
      </tp>
      <tp>
        <v>1.0158199999999999</v>
        <stp/>
        <stp>##V3_BDHV12</stp>
        <stp>912828ET3 Govt</stp>
        <stp>IDX_RATIO</stp>
        <stp>2/12/2007</stp>
        <stp>2/12/2007</stp>
        <stp>[Fixed Income  Prices 2004-2009.xlsx]TIPS!R287C76</stp>
        <tr r="BX287" s="1"/>
      </tp>
      <tp>
        <v>1.22265</v>
        <stp/>
        <stp>##V3_BDHV12</stp>
        <stp>9128273T7 Govt</stp>
        <stp>IDX_RATIO</stp>
        <stp>3/16/2006</stp>
        <stp>3/16/2006</stp>
        <stp>[Fixed Income  Prices 2004-2009.xlsx]TIPS!R432C12</stp>
        <tr r="L432" s="1"/>
      </tp>
      <tp>
        <v>1.24773</v>
        <stp/>
        <stp>##V3_BDHV12</stp>
        <stp>9128273T7 Govt</stp>
        <stp>IDX_RATIO</stp>
        <stp>1/24/2007</stp>
        <stp>1/24/2007</stp>
        <stp>[Fixed Income  Prices 2004-2009.xlsx]TIPS!R656C12</stp>
        <tr r="L656" s="1"/>
      </tp>
      <tp>
        <v>1.1984600000000001</v>
        <stp/>
        <stp>##V3_BDHV12</stp>
        <stp>9128275W8 Govt</stp>
        <stp>IDX_RATIO</stp>
        <stp>1/18/2007</stp>
        <stp>1/18/2007</stp>
        <stp>[Fixed Income  Prices 2004-2009.xlsx]TIPS!R652C20</stp>
        <tr r="T652" s="1"/>
      </tp>
      <tp>
        <v>1.1796899999999999</v>
        <stp/>
        <stp>##V3_BDHV12</stp>
        <stp>9128273T7 Govt</stp>
        <stp>IDX_RATIO</stp>
        <stp>3/23/2005</stp>
        <stp>3/23/2005</stp>
        <stp>[Fixed Income  Prices 2004-2009.xlsx]TIPS!R178C12</stp>
        <tr r="L178" s="1"/>
      </tp>
      <tp>
        <v>1.2481200000000001</v>
        <stp/>
        <stp>##V3_BDHV12</stp>
        <stp>9128273T7 Govt</stp>
        <stp>IDX_RATIO</stp>
        <stp>2/14/2007</stp>
        <stp>2/14/2007</stp>
        <stp>[Fixed Income  Prices 2004-2009.xlsx]TIPS!R671C12</stp>
        <tr r="L671" s="1"/>
      </tp>
      <tp>
        <v>1.2237499999999999</v>
        <stp/>
        <stp>##V3_BDHV12</stp>
        <stp>9128273T7 Govt</stp>
        <stp>IDX_RATIO</stp>
        <stp>1/30/2006</stp>
        <stp>1/30/2006</stp>
        <stp>[Fixed Income  Prices 2004-2009.xlsx]TIPS!R399C12</stp>
        <tr r="L399" s="1"/>
      </tp>
      <tp>
        <v>1.0536300000000001</v>
        <stp/>
        <stp>##V3_BDHV12</stp>
        <stp>912828CP3 Govt</stp>
        <stp>IDX_RATIO</stp>
        <stp>4/24/2006</stp>
        <stp>4/24/2006</stp>
        <stp>[Fixed Income  Prices 2004-2009.xlsx]TIPS!R459C64</stp>
        <tr r="BL459" s="1"/>
      </tp>
      <tp>
        <v>1.03166</v>
        <stp/>
        <stp>##V3_BDHV12</stp>
        <stp>912828CP3 Govt</stp>
        <stp>IDX_RATIO</stp>
        <stp>7/22/2005</stp>
        <stp>7/22/2005</stp>
        <stp>[Fixed Income  Prices 2004-2009.xlsx]TIPS!R264C64</stp>
        <tr r="BL264" s="1"/>
      </tp>
      <tp>
        <v>1.1665300000000001</v>
        <stp/>
        <stp>##V3_BDHV12</stp>
        <stp>9128276R8 Govt</stp>
        <stp>IDX_RATIO</stp>
        <stp>4/18/2007</stp>
        <stp>4/18/2007</stp>
        <stp>[Fixed Income  Prices 2004-2009.xlsx]TIPS!R716C28</stp>
        <tr r="AB716" s="1"/>
      </tp>
      <tp>
        <v>1.0156700000000001</v>
        <stp/>
        <stp>##V3_BDHV12</stp>
        <stp>912828ET3 Govt</stp>
        <stp>IDX_RATIO</stp>
        <stp>1/23/2007</stp>
        <stp>1/23/2007</stp>
        <stp>[Fixed Income  Prices 2004-2009.xlsx]TIPS!R273C76</stp>
        <tr r="BX273" s="1"/>
      </tp>
      <tp>
        <v>1.0310900000000001</v>
        <stp/>
        <stp>##V3_BDHV12</stp>
        <stp>912828BW9 Govt</stp>
        <stp>IDX_RATIO</stp>
        <stp>3/18/2005</stp>
        <stp>3/18/2005</stp>
        <stp>[Fixed Income  Prices 2004-2009.xlsx]TIPS!R175C56</stp>
        <tr r="BD175" s="1"/>
      </tp>
      <tp>
        <v>1.2862499999999999</v>
        <stp/>
        <stp>##V3_BDHV12</stp>
        <stp>9128274Y5 Govt</stp>
        <stp>IDX_RATIO</stp>
        <stp>3/28/2008</stp>
        <stp>3/28/2008</stp>
        <stp>[Fixed Income  Prices 2004-2009.xlsx]TIPS!R963C16</stp>
        <tr r="P963" s="1"/>
      </tp>
      <tp>
        <v>1.0158799999999999</v>
        <stp/>
        <stp>##V3_BDHV12</stp>
        <stp>912828ET3 Govt</stp>
        <stp>IDX_RATIO</stp>
        <stp>2/13/2007</stp>
        <stp>2/13/2007</stp>
        <stp>[Fixed Income  Prices 2004-2009.xlsx]TIPS!R288C76</stp>
        <tr r="BX288" s="1"/>
      </tp>
      <tp>
        <v>1.22295</v>
        <stp/>
        <stp>##V3_BDHV12</stp>
        <stp>9128273T7 Govt</stp>
        <stp>IDX_RATIO</stp>
        <stp>3/17/2006</stp>
        <stp>3/17/2006</stp>
        <stp>[Fixed Income  Prices 2004-2009.xlsx]TIPS!R433C12</stp>
        <tr r="L433" s="1"/>
      </tp>
      <tp>
        <v>1.2476700000000001</v>
        <stp/>
        <stp>##V3_BDHV12</stp>
        <stp>9128273T7 Govt</stp>
        <stp>IDX_RATIO</stp>
        <stp>1/25/2007</stp>
        <stp>1/25/2007</stp>
        <stp>[Fixed Income  Prices 2004-2009.xlsx]TIPS!R657C12</stp>
        <tr r="L657" s="1"/>
      </tp>
      <tp>
        <v>1.01363</v>
        <stp/>
        <stp>##V3_BDHV12</stp>
        <stp>912828CP3 Govt</stp>
        <stp>IDX_RATIO</stp>
        <stp>4/11/2005</stp>
        <stp>4/11/2005</stp>
        <stp>[Fixed Income  Prices 2004-2009.xlsx]TIPS!R191C64</stp>
        <tr r="BL191" s="1"/>
      </tp>
      <tp>
        <v>1.1983999999999999</v>
        <stp/>
        <stp>##V3_BDHV12</stp>
        <stp>9128275W8 Govt</stp>
        <stp>IDX_RATIO</stp>
        <stp>1/19/2007</stp>
        <stp>1/19/2007</stp>
        <stp>[Fixed Income  Prices 2004-2009.xlsx]TIPS!R653C20</stp>
        <tr r="T653" s="1"/>
      </tp>
      <tp>
        <v>1.17961</v>
        <stp/>
        <stp>##V3_BDHV12</stp>
        <stp>9128273T7 Govt</stp>
        <stp>IDX_RATIO</stp>
        <stp>3/22/2005</stp>
        <stp>3/22/2005</stp>
        <stp>[Fixed Income  Prices 2004-2009.xlsx]TIPS!R177C12</stp>
        <tr r="L177" s="1"/>
      </tp>
      <tp>
        <v>1.2481800000000001</v>
        <stp/>
        <stp>##V3_BDHV12</stp>
        <stp>9128273T7 Govt</stp>
        <stp>IDX_RATIO</stp>
        <stp>2/15/2007</stp>
        <stp>2/15/2007</stp>
        <stp>[Fixed Income  Prices 2004-2009.xlsx]TIPS!R672C12</stp>
        <tr r="L672" s="1"/>
      </tp>
      <tp>
        <v>1.1798500000000001</v>
        <stp/>
        <stp>##V3_BDHV12</stp>
        <stp>9128273T7 Govt</stp>
        <stp>IDX_RATIO</stp>
        <stp>3/25/2005</stp>
        <stp>3/25/2005</stp>
        <stp>[Fixed Income  Prices 2004-2009.xlsx]TIPS!R180C12</stp>
        <tr r="L180" s="1"/>
      </tp>
      <tp>
        <v>1.03156</v>
        <stp/>
        <stp>##V3_BDHV12</stp>
        <stp>912828CP3 Govt</stp>
        <stp>IDX_RATIO</stp>
        <stp>7/25/2005</stp>
        <stp>7/25/2005</stp>
        <stp>[Fixed Income  Prices 2004-2009.xlsx]TIPS!R265C64</stp>
        <tr r="BL265" s="1"/>
      </tp>
      <tp>
        <v>1.0912500000000001</v>
        <stp/>
        <stp>##V3_BDHV12</stp>
        <stp>912828BW9 Govt</stp>
        <stp>IDX_RATIO</stp>
        <stp>1/18/2007</stp>
        <stp>1/18/2007</stp>
        <stp>[Fixed Income  Prices 2004-2009.xlsx]TIPS!R652C56</stp>
        <tr r="BD652" s="1"/>
      </tp>
      <tp>
        <v>1.07087</v>
        <stp/>
        <stp>##V3_BDHV12</stp>
        <stp>912828CP3 Govt</stp>
        <stp>IDX_RATIO</stp>
        <stp>7/12/2006</stp>
        <stp>7/12/2006</stp>
        <stp>[Fixed Income  Prices 2004-2009.xlsx]TIPS!R516C64</stp>
        <tr r="BL516" s="1"/>
      </tp>
      <tp>
        <v>1.01562</v>
        <stp/>
        <stp>##V3_BDHV12</stp>
        <stp>912828ET3 Govt</stp>
        <stp>IDX_RATIO</stp>
        <stp>1/24/2007</stp>
        <stp>1/24/2007</stp>
        <stp>[Fixed Income  Prices 2004-2009.xlsx]TIPS!R274C76</stp>
        <tr r="BX274" s="1"/>
      </tp>
      <tp>
        <v>1.11189</v>
        <stp/>
        <stp>##V3_BDHV12</stp>
        <stp>912828CZ1 Govt</stp>
        <stp>IDX_RATIO</stp>
        <stp>3/19/2008</stp>
        <stp>3/19/2008</stp>
        <stp>[Fixed Income  Prices 2004-2009.xlsx]TIPS!R887C24</stp>
        <tr r="X887" s="1"/>
      </tp>
      <tp>
        <v>1.0793999999999999</v>
        <stp/>
        <stp>##V3_BDHV12</stp>
        <stp>912828CP3 Govt</stp>
        <stp>IDX_RATIO</stp>
        <stp>4/30/2007</stp>
        <stp>4/30/2007</stp>
        <stp>[Fixed Income  Prices 2004-2009.xlsx]TIPS!R724C64</stp>
        <tr r="BL724" s="1"/>
      </tp>
      <tp>
        <v>1.0134300000000001</v>
        <stp/>
        <stp>##V3_BDHV12</stp>
        <stp>912828GX2 Govt</stp>
        <stp>IDX_RATIO</stp>
        <stp>2/29/2008</stp>
        <stp>2/29/2008</stp>
        <stp>[Fixed Income  Prices 2004-2009.xlsx]TIPS!R171C88</stp>
        <tr r="CJ171" s="1"/>
      </tp>
      <tp>
        <v>1.09209</v>
        <stp/>
        <stp>##V3_BDHV12</stp>
        <stp>912828BW9 Govt</stp>
        <stp>IDX_RATIO</stp>
        <stp>2/28/2007</stp>
        <stp>2/28/2007</stp>
        <stp>[Fixed Income  Prices 2004-2009.xlsx]TIPS!R681C56</stp>
        <tr r="BD681" s="1"/>
      </tp>
      <tp>
        <v>1.01593</v>
        <stp/>
        <stp>##V3_BDHV12</stp>
        <stp>912828ET3 Govt</stp>
        <stp>IDX_RATIO</stp>
        <stp>2/14/2007</stp>
        <stp>2/14/2007</stp>
        <stp>[Fixed Income  Prices 2004-2009.xlsx]TIPS!R289C76</stp>
        <tr r="BX289" s="1"/>
      </tp>
      <tp>
        <v>1.2208600000000001</v>
        <stp/>
        <stp>##V3_BDHV12</stp>
        <stp>9128273T7 Govt</stp>
        <stp>IDX_RATIO</stp>
        <stp>3/10/2006</stp>
        <stp>3/10/2006</stp>
        <stp>[Fixed Income  Prices 2004-2009.xlsx]TIPS!R428C12</stp>
        <tr r="L428" s="1"/>
      </tp>
      <tp>
        <v>1.2478499999999999</v>
        <stp/>
        <stp>##V3_BDHV12</stp>
        <stp>9128273T7 Govt</stp>
        <stp>IDX_RATIO</stp>
        <stp>1/22/2007</stp>
        <stp>1/22/2007</stp>
        <stp>[Fixed Income  Prices 2004-2009.xlsx]TIPS!R654C12</stp>
        <tr r="L654" s="1"/>
      </tp>
      <tp>
        <v>1.2479800000000001</v>
        <stp/>
        <stp>##V3_BDHV12</stp>
        <stp>9128273T7 Govt</stp>
        <stp>IDX_RATIO</stp>
        <stp>2/12/2007</stp>
        <stp>2/12/2007</stp>
        <stp>[Fixed Income  Prices 2004-2009.xlsx]TIPS!R669C12</stp>
        <tr r="L669" s="1"/>
      </tp>
      <tp>
        <v>1.09178</v>
        <stp/>
        <stp>##V3_BDHV12</stp>
        <stp>912828CP3 Govt</stp>
        <stp>IDX_RATIO</stp>
        <stp>6/11/2007</stp>
        <stp>6/11/2007</stp>
        <stp>[Fixed Income  Prices 2004-2009.xlsx]TIPS!R754C64</stp>
        <tr r="BL754" s="1"/>
      </tp>
      <tp>
        <v>1.0911999999999999</v>
        <stp/>
        <stp>##V3_BDHV12</stp>
        <stp>912828BW9 Govt</stp>
        <stp>IDX_RATIO</stp>
        <stp>1/19/2007</stp>
        <stp>1/19/2007</stp>
        <stp>[Fixed Income  Prices 2004-2009.xlsx]TIPS!R653C56</stp>
        <tr r="BD653" s="1"/>
      </tp>
      <tp>
        <v>1.01139</v>
        <stp/>
        <stp>##V3_BDHV12</stp>
        <stp>912828GX2 Govt</stp>
        <stp>IDX_RATIO</stp>
        <stp>1/18/2008</stp>
        <stp>1/18/2008</stp>
        <stp>[Fixed Income  Prices 2004-2009.xlsx]TIPS!R141C88</stp>
        <tr r="CJ141" s="1"/>
      </tp>
      <tp>
        <v>1.07104</v>
        <stp/>
        <stp>##V3_BDHV12</stp>
        <stp>912828CP3 Govt</stp>
        <stp>IDX_RATIO</stp>
        <stp>7/13/2006</stp>
        <stp>7/13/2006</stp>
        <stp>[Fixed Income  Prices 2004-2009.xlsx]TIPS!R517C64</stp>
        <tr r="BL517" s="1"/>
      </tp>
      <tp>
        <v>1.0155700000000001</v>
        <stp/>
        <stp>##V3_BDHV12</stp>
        <stp>912828ET3 Govt</stp>
        <stp>IDX_RATIO</stp>
        <stp>1/25/2007</stp>
        <stp>1/25/2007</stp>
        <stp>[Fixed Income  Prices 2004-2009.xlsx]TIPS!R275C76</stp>
        <tr r="BX275" s="1"/>
      </tp>
      <tp>
        <v>1.11171</v>
        <stp/>
        <stp>##V3_BDHV12</stp>
        <stp>912828CZ1 Govt</stp>
        <stp>IDX_RATIO</stp>
        <stp>3/18/2008</stp>
        <stp>3/18/2008</stp>
        <stp>[Fixed Income  Prices 2004-2009.xlsx]TIPS!R886C24</stp>
        <tr r="X886" s="1"/>
      </tp>
      <tp>
        <v>1.0859300000000001</v>
        <stp/>
        <stp>##V3_BDHV12</stp>
        <stp>912828CP3 Govt</stp>
        <stp>IDX_RATIO</stp>
        <stp>5/21/2007</stp>
        <stp>5/21/2007</stp>
        <stp>[Fixed Income  Prices 2004-2009.xlsx]TIPS!R739C64</stp>
        <tr r="BL739" s="1"/>
      </tp>
      <tp>
        <v>1.01346</v>
        <stp/>
        <stp>##V3_BDHV12</stp>
        <stp>912828GX2 Govt</stp>
        <stp>IDX_RATIO</stp>
        <stp>2/28/2008</stp>
        <stp>2/28/2008</stp>
        <stp>[Fixed Income  Prices 2004-2009.xlsx]TIPS!R170C88</stp>
        <tr r="CJ170" s="1"/>
      </tp>
      <tp>
        <v>1.22343</v>
        <stp/>
        <stp>##V3_BDHV12</stp>
        <stp>9128273T7 Govt</stp>
        <stp>IDX_RATIO</stp>
        <stp>1/31/2006</stp>
        <stp>1/31/2006</stp>
        <stp>[Fixed Income  Prices 2004-2009.xlsx]TIPS!R400C12</stp>
        <tr r="L400" s="1"/>
      </tp>
      <tp>
        <v>1.0159800000000001</v>
        <stp/>
        <stp>##V3_BDHV12</stp>
        <stp>912828ET3 Govt</stp>
        <stp>IDX_RATIO</stp>
        <stp>2/15/2007</stp>
        <stp>2/15/2007</stp>
        <stp>[Fixed Income  Prices 2004-2009.xlsx]TIPS!R290C76</stp>
        <tr r="BX290" s="1"/>
      </tp>
      <tp>
        <v>1.24779</v>
        <stp/>
        <stp>##V3_BDHV12</stp>
        <stp>9128273T7 Govt</stp>
        <stp>IDX_RATIO</stp>
        <stp>1/23/2007</stp>
        <stp>1/23/2007</stp>
        <stp>[Fixed Income  Prices 2004-2009.xlsx]TIPS!R655C12</stp>
        <tr r="L655" s="1"/>
      </tp>
      <tp>
        <v>1.17977</v>
        <stp/>
        <stp>##V3_BDHV12</stp>
        <stp>9128273T7 Govt</stp>
        <stp>IDX_RATIO</stp>
        <stp>3/24/2005</stp>
        <stp>3/24/2005</stp>
        <stp>[Fixed Income  Prices 2004-2009.xlsx]TIPS!R179C12</stp>
        <tr r="L179" s="1"/>
      </tp>
      <tp>
        <v>1.2480500000000001</v>
        <stp/>
        <stp>##V3_BDHV12</stp>
        <stp>9128273T7 Govt</stp>
        <stp>IDX_RATIO</stp>
        <stp>2/13/2007</stp>
        <stp>2/13/2007</stp>
        <stp>[Fixed Income  Prices 2004-2009.xlsx]TIPS!R670C12</stp>
        <tr r="L670" s="1"/>
      </tp>
      <tp>
        <v>1.13239</v>
        <stp/>
        <stp>##V3_BDHV12</stp>
        <stp>9128275W8 Govt</stp>
        <stp>IDX_RATIO</stp>
        <stp>3/18/2005</stp>
        <stp>3/18/2005</stp>
        <stp>[Fixed Income  Prices 2004-2009.xlsx]TIPS!R175C20</stp>
        <tr r="T175" s="1"/>
      </tp>
      <tp>
        <v>1.0862499999999999</v>
        <stp/>
        <stp>##V3_BDHV12</stp>
        <stp>912828CP3 Govt</stp>
        <stp>IDX_RATIO</stp>
        <stp>5/22/2007</stp>
        <stp>5/22/2007</stp>
        <stp>[Fixed Income  Prices 2004-2009.xlsx]TIPS!R740C64</stp>
        <tr r="BL740" s="1"/>
      </tp>
      <tp>
        <v>1.05342</v>
        <stp/>
        <stp>##V3_BDHV12</stp>
        <stp>912828CP3 Govt</stp>
        <stp>IDX_RATIO</stp>
        <stp>4/21/2006</stp>
        <stp>4/21/2006</stp>
        <stp>[Fixed Income  Prices 2004-2009.xlsx]TIPS!R458C64</stp>
        <tr r="BL458" s="1"/>
      </tp>
      <tp>
        <v>1.0920099999999999</v>
        <stp/>
        <stp>##V3_BDHV12</stp>
        <stp>912828CP3 Govt</stp>
        <stp>IDX_RATIO</stp>
        <stp>6/12/2007</stp>
        <stp>6/12/2007</stp>
        <stp>[Fixed Income  Prices 2004-2009.xlsx]TIPS!R755C64</stp>
        <tr r="BL755" s="1"/>
      </tp>
      <tp>
        <v>1.03149</v>
        <stp/>
        <stp>##V3_BDHV12</stp>
        <stp>912828CP3 Govt</stp>
        <stp>IDX_RATIO</stp>
        <stp>7/27/2005</stp>
        <stp>7/27/2005</stp>
        <stp>[Fixed Income  Prices 2004-2009.xlsx]TIPS!R267C64</stp>
        <tr r="BL267" s="1"/>
      </tp>
      <tp>
        <v>1.0721499999999999</v>
        <stp/>
        <stp>##V3_BDHV12</stp>
        <stp>912828BW9 Govt</stp>
        <stp>IDX_RATIO</stp>
        <stp>3/28/2006</stp>
        <stp>3/28/2006</stp>
        <stp>[Fixed Income  Prices 2004-2009.xlsx]TIPS!R440C56</stp>
        <tr r="BD440" s="1"/>
      </tp>
      <tp>
        <v>1.0705199999999999</v>
        <stp/>
        <stp>##V3_BDHV12</stp>
        <stp>912828CP3 Govt</stp>
        <stp>IDX_RATIO</stp>
        <stp>7/10/2006</stp>
        <stp>7/10/2006</stp>
        <stp>[Fixed Income  Prices 2004-2009.xlsx]TIPS!R514C64</stp>
        <tr r="BL514" s="1"/>
      </tp>
      <tp>
        <v>1.01552</v>
        <stp/>
        <stp>##V3_BDHV12</stp>
        <stp>912828ET3 Govt</stp>
        <stp>IDX_RATIO</stp>
        <stp>1/26/2007</stp>
        <stp>1/26/2007</stp>
        <stp>[Fixed Income  Prices 2004-2009.xlsx]TIPS!R276C76</stp>
        <tr r="BX276" s="1"/>
      </tp>
      <tp>
        <v>1.0160400000000001</v>
        <stp/>
        <stp>##V3_BDHV12</stp>
        <stp>912828ET3 Govt</stp>
        <stp>IDX_RATIO</stp>
        <stp>2/16/2007</stp>
        <stp>2/16/2007</stp>
        <stp>[Fixed Income  Prices 2004-2009.xlsx]TIPS!R291C76</stp>
        <tr r="BX291" s="1"/>
      </tp>
      <tp>
        <v>1.0597799999999999</v>
        <stp/>
        <stp>##V3_BDHV12</stp>
        <stp>912828CP3 Govt</stp>
        <stp>IDX_RATIO</stp>
        <stp>5/31/2006</stp>
        <stp>5/31/2006</stp>
        <stp>[Fixed Income  Prices 2004-2009.xlsx]TIPS!R486C64</stp>
        <tr r="BL486" s="1"/>
      </tp>
      <tp>
        <v>1.0142199999999999</v>
        <stp/>
        <stp>##V3_BDHV12</stp>
        <stp>912828CP3 Govt</stp>
        <stp>IDX_RATIO</stp>
        <stp>4/14/2005</stp>
        <stp>4/14/2005</stp>
        <stp>[Fixed Income  Prices 2004-2009.xlsx]TIPS!R194C64</stp>
        <tr r="BL194" s="1"/>
      </tp>
      <tp>
        <v>1.08657</v>
        <stp/>
        <stp>##V3_BDHV12</stp>
        <stp>912828CP3 Govt</stp>
        <stp>IDX_RATIO</stp>
        <stp>5/23/2007</stp>
        <stp>5/23/2007</stp>
        <stp>[Fixed Income  Prices 2004-2009.xlsx]TIPS!R741C64</stp>
        <tr r="BL741" s="1"/>
      </tp>
      <tp>
        <v>1.0922499999999999</v>
        <stp/>
        <stp>##V3_BDHV12</stp>
        <stp>912828CP3 Govt</stp>
        <stp>IDX_RATIO</stp>
        <stp>6/13/2007</stp>
        <stp>6/13/2007</stp>
        <stp>[Fixed Income  Prices 2004-2009.xlsx]TIPS!R756C64</stp>
        <tr r="BL756" s="1"/>
      </tp>
      <tp>
        <v>1.05335</v>
        <stp/>
        <stp>##V3_BDHV12</stp>
        <stp>912828CP3 Govt</stp>
        <stp>IDX_RATIO</stp>
        <stp>4/20/2006</stp>
        <stp>4/20/2006</stp>
        <stp>[Fixed Income  Prices 2004-2009.xlsx]TIPS!R457C64</stp>
        <tr r="BL457" s="1"/>
      </tp>
      <tp>
        <v>1.03152</v>
        <stp/>
        <stp>##V3_BDHV12</stp>
        <stp>912828CP3 Govt</stp>
        <stp>IDX_RATIO</stp>
        <stp>7/26/2005</stp>
        <stp>7/26/2005</stp>
        <stp>[Fixed Income  Prices 2004-2009.xlsx]TIPS!R266C64</stp>
        <tr r="BL266" s="1"/>
      </tp>
      <tp>
        <v>1.0724199999999999</v>
        <stp/>
        <stp>##V3_BDHV12</stp>
        <stp>912828BW9 Govt</stp>
        <stp>IDX_RATIO</stp>
        <stp>3/29/2006</stp>
        <stp>3/29/2006</stp>
        <stp>[Fixed Income  Prices 2004-2009.xlsx]TIPS!R441C56</stp>
        <tr r="BD441" s="1"/>
      </tp>
      <tp>
        <v>1.0707</v>
        <stp/>
        <stp>##V3_BDHV12</stp>
        <stp>912828CP3 Govt</stp>
        <stp>IDX_RATIO</stp>
        <stp>7/11/2006</stp>
        <stp>7/11/2006</stp>
        <stp>[Fixed Income  Prices 2004-2009.xlsx]TIPS!R515C64</stp>
        <tr r="BL515" s="1"/>
      </tp>
      <tp>
        <v>1.22176</v>
        <stp/>
        <stp>##V3_BDHV12</stp>
        <stp>9128273T7 Govt</stp>
        <stp>IDX_RATIO</stp>
        <stp>3/13/2006</stp>
        <stp>3/13/2006</stp>
        <stp>[Fixed Income  Prices 2004-2009.xlsx]TIPS!R429C12</stp>
        <tr r="L429" s="1"/>
      </tp>
      <tp>
        <v>1.05959</v>
        <stp/>
        <stp>##V3_BDHV12</stp>
        <stp>912828CP3 Govt</stp>
        <stp>IDX_RATIO</stp>
        <stp>5/30/2006</stp>
        <stp>5/30/2006</stp>
        <stp>[Fixed Income  Prices 2004-2009.xlsx]TIPS!R485C64</stp>
        <tr r="BL485" s="1"/>
      </tp>
      <tp>
        <v>1.01441</v>
        <stp/>
        <stp>##V3_BDHV12</stp>
        <stp>912828CP3 Govt</stp>
        <stp>IDX_RATIO</stp>
        <stp>4/15/2005</stp>
        <stp>4/15/2005</stp>
        <stp>[Fixed Income  Prices 2004-2009.xlsx]TIPS!R195C64</stp>
        <tr r="BL195" s="1"/>
      </tp>
      <tp>
        <v>1.06589</v>
        <stp/>
        <stp>##V3_BDHV12</stp>
        <stp>912828DH0 Govt</stp>
        <stp>IDX_RATIO</stp>
        <stp>10/3/2006</stp>
        <stp>10/3/2006</stp>
        <stp>[Fixed Income  Prices 2004-2009.xlsx]TIPS!R450C68</stp>
        <tr r="BP450" s="1"/>
      </tp>
      <tp>
        <v>1.0676699999999999</v>
        <stp/>
        <stp>##V3_BDHV12</stp>
        <stp>912828DH0 Govt</stp>
        <stp>IDX_RATIO</stp>
        <stp>11/2/2006</stp>
        <stp>11/2/2006</stp>
        <stp>[Fixed Income  Prices 2004-2009.xlsx]TIPS!R472C68</stp>
        <tr r="BP472" s="1"/>
      </tp>
      <tp>
        <v>1.0626100000000001</v>
        <stp/>
        <stp>##V3_BDHV12</stp>
        <stp>912828DH0 Govt</stp>
        <stp>IDX_RATIO</stp>
        <stp>12/1/2006</stp>
        <stp>12/1/2006</stp>
        <stp>[Fixed Income  Prices 2004-2009.xlsx]TIPS!R493C68</stp>
        <tr r="BP493" s="1"/>
      </tp>
      <tp>
        <v>1.06582</v>
        <stp/>
        <stp>##V3_BDHV12</stp>
        <stp>912828DH0 Govt</stp>
        <stp>IDX_RATIO</stp>
        <stp>10/2/2006</stp>
        <stp>10/2/2006</stp>
        <stp>[Fixed Income  Prices 2004-2009.xlsx]TIPS!R449C68</stp>
        <tr r="BP449" s="1"/>
      </tp>
      <tp>
        <v>1.0674999999999999</v>
        <stp/>
        <stp>##V3_BDHV12</stp>
        <stp>912828DH0 Govt</stp>
        <stp>IDX_RATIO</stp>
        <stp>11/3/2006</stp>
        <stp>11/3/2006</stp>
        <stp>[Fixed Income  Prices 2004-2009.xlsx]TIPS!R473C68</stp>
        <tr r="BP473" s="1"/>
      </tp>
      <tp>
        <v>1.0703800000000001</v>
        <stp/>
        <stp>##V3_BDHV12</stp>
        <stp>9128277J5 Govt</stp>
        <stp>IDX_RATIO</stp>
        <stp>12/6/2004</stp>
        <stp>12/6/2004</stp>
        <stp>[Fixed Income  Prices 2004-2009.xlsx]TIPS!R101C36</stp>
        <tr r="AJ101" s="1"/>
      </tp>
      <tp>
        <v>1.07056</v>
        <stp/>
        <stp>##V3_BDHV12</stp>
        <stp>9128277J5 Govt</stp>
        <stp>IDX_RATIO</stp>
        <stp>12/7/2004</stp>
        <stp>12/7/2004</stp>
        <stp>[Fixed Income  Prices 2004-2009.xlsx]TIPS!R102C36</stp>
        <tr r="AJ102" s="1"/>
      </tp>
      <tp>
        <v>1.06785</v>
        <stp/>
        <stp>##V3_BDHV12</stp>
        <stp>912828DH0 Govt</stp>
        <stp>IDX_RATIO</stp>
        <stp>11/1/2006</stp>
        <stp>11/1/2006</stp>
        <stp>[Fixed Income  Prices 2004-2009.xlsx]TIPS!R471C68</stp>
        <tr r="BP471" s="1"/>
      </tp>
      <tp>
        <v>1.06697</v>
        <stp/>
        <stp>##V3_BDHV12</stp>
        <stp>912828DH0 Govt</stp>
        <stp>IDX_RATIO</stp>
        <stp>11/6/2006</stp>
        <stp>11/6/2006</stp>
        <stp>[Fixed Income  Prices 2004-2009.xlsx]TIPS!R474C68</stp>
        <tr r="BP474" s="1"/>
      </tp>
      <tp>
        <v>1.0618700000000001</v>
        <stp/>
        <stp>##V3_BDHV12</stp>
        <stp>912828DH0 Govt</stp>
        <stp>IDX_RATIO</stp>
        <stp>12/5/2006</stp>
        <stp>12/5/2006</stp>
        <stp>[Fixed Income  Prices 2004-2009.xlsx]TIPS!R495C68</stp>
        <tr r="BP495" s="1"/>
      </tp>
      <tp>
        <v>1.06609</v>
        <stp/>
        <stp>##V3_BDHV12</stp>
        <stp>912828DH0 Govt</stp>
        <stp>IDX_RATIO</stp>
        <stp>10/6/2006</stp>
        <stp>10/6/2006</stp>
        <stp>[Fixed Income  Prices 2004-2009.xlsx]TIPS!R453C68</stp>
        <tr r="BP453" s="1"/>
      </tp>
      <tp>
        <v>1.0668</v>
        <stp/>
        <stp>##V3_BDHV12</stp>
        <stp>912828DH0 Govt</stp>
        <stp>IDX_RATIO</stp>
        <stp>11/7/2006</stp>
        <stp>11/7/2006</stp>
        <stp>[Fixed Income  Prices 2004-2009.xlsx]TIPS!R475C68</stp>
        <tr r="BP475" s="1"/>
      </tp>
      <tp>
        <v>1.0620499999999999</v>
        <stp/>
        <stp>##V3_BDHV12</stp>
        <stp>912828DH0 Govt</stp>
        <stp>IDX_RATIO</stp>
        <stp>12/4/2006</stp>
        <stp>12/4/2006</stp>
        <stp>[Fixed Income  Prices 2004-2009.xlsx]TIPS!R494C68</stp>
        <tr r="BP494" s="1"/>
      </tp>
      <tp>
        <v>1.06602</v>
        <stp/>
        <stp>##V3_BDHV12</stp>
        <stp>912828DH0 Govt</stp>
        <stp>IDX_RATIO</stp>
        <stp>10/5/2006</stp>
        <stp>10/5/2006</stp>
        <stp>[Fixed Income  Prices 2004-2009.xlsx]TIPS!R452C68</stp>
        <tr r="BP452" s="1"/>
      </tp>
      <tp>
        <v>1.06149</v>
        <stp/>
        <stp>##V3_BDHV12</stp>
        <stp>912828DH0 Govt</stp>
        <stp>IDX_RATIO</stp>
        <stp>12/7/2006</stp>
        <stp>12/7/2006</stp>
        <stp>[Fixed Income  Prices 2004-2009.xlsx]TIPS!R497C68</stp>
        <tr r="BP497" s="1"/>
      </tp>
      <tp>
        <v>1.0698300000000001</v>
        <stp/>
        <stp>##V3_BDHV12</stp>
        <stp>9128277J5 Govt</stp>
        <stp>IDX_RATIO</stp>
        <stp>12/3/2004</stp>
        <stp>12/3/2004</stp>
        <stp>[Fixed Income  Prices 2004-2009.xlsx]TIPS!R100C36</stp>
        <tr r="AJ100" s="1"/>
      </tp>
      <tp>
        <v>1.06595</v>
        <stp/>
        <stp>##V3_BDHV12</stp>
        <stp>912828DH0 Govt</stp>
        <stp>IDX_RATIO</stp>
        <stp>10/4/2006</stp>
        <stp>10/4/2006</stp>
        <stp>[Fixed Income  Prices 2004-2009.xlsx]TIPS!R451C68</stp>
        <tr r="BP451" s="1"/>
      </tp>
      <tp>
        <v>1.06168</v>
        <stp/>
        <stp>##V3_BDHV12</stp>
        <stp>912828DH0 Govt</stp>
        <stp>IDX_RATIO</stp>
        <stp>12/6/2006</stp>
        <stp>12/6/2006</stp>
        <stp>[Fixed Income  Prices 2004-2009.xlsx]TIPS!R496C68</stp>
        <tr r="BP496" s="1"/>
      </tp>
      <tp>
        <v>1.06131</v>
        <stp/>
        <stp>##V3_BDHV12</stp>
        <stp>912828DH0 Govt</stp>
        <stp>IDX_RATIO</stp>
        <stp>12/8/2006</stp>
        <stp>12/8/2006</stp>
        <stp>[Fixed Income  Prices 2004-2009.xlsx]TIPS!R498C68</stp>
        <tr r="BP498" s="1"/>
      </tp>
      <tp>
        <v>1.06629</v>
        <stp/>
        <stp>##V3_BDHV12</stp>
        <stp>912828DH0 Govt</stp>
        <stp>IDX_RATIO</stp>
        <stp>10/9/2006</stp>
        <stp>10/9/2006</stp>
        <stp>[Fixed Income  Prices 2004-2009.xlsx]TIPS!R454C68</stp>
        <tr r="BP454" s="1"/>
      </tp>
      <tp>
        <v>1.0666199999999999</v>
        <stp/>
        <stp>##V3_BDHV12</stp>
        <stp>912828DH0 Govt</stp>
        <stp>IDX_RATIO</stp>
        <stp>11/8/2006</stp>
        <stp>11/8/2006</stp>
        <stp>[Fixed Income  Prices 2004-2009.xlsx]TIPS!R476C68</stp>
        <tr r="BP476" s="1"/>
      </tp>
      <tp>
        <v>1.0664499999999999</v>
        <stp/>
        <stp>##V3_BDHV12</stp>
        <stp>912828DH0 Govt</stp>
        <stp>IDX_RATIO</stp>
        <stp>11/9/2006</stp>
        <stp>11/9/2006</stp>
        <stp>[Fixed Income  Prices 2004-2009.xlsx]TIPS!R477C68</stp>
        <tr r="BP477" s="1"/>
      </tp>
      <tp>
        <v>1.07074</v>
        <stp/>
        <stp>##V3_BDHV12</stp>
        <stp>9128277J5 Govt</stp>
        <stp>IDX_RATIO</stp>
        <stp>12/8/2004</stp>
        <stp>12/8/2004</stp>
        <stp>[Fixed Income  Prices 2004-2009.xlsx]TIPS!R103C36</stp>
        <tr r="AJ103" s="1"/>
      </tp>
      <tp>
        <v>1.0709200000000001</v>
        <stp/>
        <stp>##V3_BDHV12</stp>
        <stp>9128277J5 Govt</stp>
        <stp>IDX_RATIO</stp>
        <stp>12/9/2004</stp>
        <stp>12/9/2004</stp>
        <stp>[Fixed Income  Prices 2004-2009.xlsx]TIPS!R104C36</stp>
        <tr r="AJ104" s="1"/>
      </tp>
      <tp>
        <v>1.27861</v>
        <stp/>
        <stp>##V3_BDHV12</stp>
        <stp>9128272M3 Govt</stp>
        <stp>IDX_RATIO</stp>
        <stp>8/7/2006</stp>
        <stp>8/7/2006</stp>
        <stp>[Fixed Income  Prices 2004-2009.xlsx]TIPS!R534C8</stp>
        <tr r="H534" s="1"/>
      </tp>
      <tp>
        <v>1.2782</v>
        <stp/>
        <stp>##V3_BDHV12</stp>
        <stp>9128272M3 Govt</stp>
        <stp>IDX_RATIO</stp>
        <stp>8/2/2006</stp>
        <stp>8/2/2006</stp>
        <stp>[Fixed Income  Prices 2004-2009.xlsx]TIPS!R531C8</stp>
        <tr r="H531" s="1"/>
      </tp>
      <tp>
        <v>1.22895</v>
        <stp/>
        <stp>##V3_BDHV12</stp>
        <stp>9128272M3 Govt</stp>
        <stp>IDX_RATIO</stp>
        <stp>9/8/2005</stp>
        <stp>9/8/2005</stp>
        <stp>[Fixed Income  Prices 2004-2009.xlsx]TIPS!R298C8</stp>
        <tr r="H298" s="1"/>
      </tp>
      <tp>
        <v>1.2291400000000001</v>
        <stp/>
        <stp>##V3_BDHV12</stp>
        <stp>9128272M3 Govt</stp>
        <stp>IDX_RATIO</stp>
        <stp>9/9/2005</stp>
        <stp>9/9/2005</stp>
        <stp>[Fixed Income  Prices 2004-2009.xlsx]TIPS!R299C8</stp>
        <tr r="H299" s="1"/>
      </tp>
      <tp>
        <v>1.2283900000000001</v>
        <stp/>
        <stp>##V3_BDHV12</stp>
        <stp>9128272M3 Govt</stp>
        <stp>IDX_RATIO</stp>
        <stp>9/5/2005</stp>
        <stp>9/5/2005</stp>
        <stp>[Fixed Income  Prices 2004-2009.xlsx]TIPS!R295C8</stp>
        <tr r="H295" s="1"/>
      </tp>
      <tp>
        <v>1.22858</v>
        <stp/>
        <stp>##V3_BDHV12</stp>
        <stp>9128272M3 Govt</stp>
        <stp>IDX_RATIO</stp>
        <stp>9/6/2005</stp>
        <stp>9/6/2005</stp>
        <stp>[Fixed Income  Prices 2004-2009.xlsx]TIPS!R296C8</stp>
        <tr r="H296" s="1"/>
      </tp>
      <tp>
        <v>1.2287699999999999</v>
        <stp/>
        <stp>##V3_BDHV12</stp>
        <stp>9128272M3 Govt</stp>
        <stp>IDX_RATIO</stp>
        <stp>9/7/2005</stp>
        <stp>9/7/2005</stp>
        <stp>[Fixed Income  Prices 2004-2009.xlsx]TIPS!R297C8</stp>
        <tr r="H297" s="1"/>
      </tp>
      <tp>
        <v>1.25664</v>
        <stp/>
        <stp>##V3_BDHV12</stp>
        <stp>9128272M3 Govt</stp>
        <stp>IDX_RATIO</stp>
        <stp>1/3/2006</stp>
        <stp>1/3/2006</stp>
        <stp>[Fixed Income  Prices 2004-2009.xlsx]TIPS!R380C8</stp>
        <tr r="H380" s="1"/>
      </tp>
      <tp>
        <v>1.2735799999999999</v>
        <stp/>
        <stp>##V3_BDHV12</stp>
        <stp>9128272M3 Govt</stp>
        <stp>IDX_RATIO</stp>
        <stp>1/3/2007</stp>
        <stp>1/3/2007</stp>
        <stp>[Fixed Income  Prices 2004-2009.xlsx]TIPS!R641C8</stp>
        <tr r="H641" s="1"/>
      </tp>
      <tp>
        <v>1.2736399999999999</v>
        <stp/>
        <stp>##V3_BDHV12</stp>
        <stp>9128272M3 Govt</stp>
        <stp>IDX_RATIO</stp>
        <stp>1/2/2007</stp>
        <stp>1/2/2007</stp>
        <stp>[Fixed Income  Prices 2004-2009.xlsx]TIPS!R640C8</stp>
        <tr r="H640" s="1"/>
      </tp>
      <tp>
        <v>1.25481</v>
        <stp/>
        <stp>##V3_BDHV12</stp>
        <stp>9128272M3 Govt</stp>
        <stp>IDX_RATIO</stp>
        <stp>5/4/2006</stp>
        <stp>5/4/2006</stp>
        <stp>[Fixed Income  Prices 2004-2009.xlsx]TIPS!R467C8</stp>
        <tr r="H467" s="1"/>
      </tp>
      <tp>
        <v>1.2519499999999999</v>
        <stp/>
        <stp>##V3_BDHV12</stp>
        <stp>9128272M3 Govt</stp>
        <stp>IDX_RATIO</stp>
        <stp>4/5/2006</stp>
        <stp>4/5/2006</stp>
        <stp>[Fixed Income  Prices 2004-2009.xlsx]TIPS!R446C8</stp>
        <tr r="H446" s="1"/>
      </tp>
      <tp t="e">
        <v>#N/A</v>
        <stp/>
        <stp>##V3_BDHV12</stp>
        <stp>912833JX Govt</stp>
        <stp>YLD_YTM_ASK</stp>
        <stp>20041119</stp>
        <stp>20050121</stp>
        <stp>[Fixed Income  Prices 2004-2009.xlsx]STRIP Yield Curve!R253C8</stp>
        <stp>Days=N</stp>
        <stp>Fill=B</stp>
        <stp>Sort=D</stp>
        <stp>Per=cW</stp>
        <stp>Dts=H</stp>
        <stp>cols=1;rows=10</stp>
        <tr r="H253" s="4"/>
      </tp>
      <tp t="e">
        <v>#N/A</v>
        <stp/>
        <stp>##V3_BDHV12</stp>
        <stp>912833FX Govt</stp>
        <stp>YLD_YTM_ASK</stp>
        <stp>20041119</stp>
        <stp>20050121</stp>
        <stp>[Fixed Income  Prices 2004-2009.xlsx]STRIP Yield Curve!R253C2</stp>
        <stp>Days=N</stp>
        <stp>Fill=B</stp>
        <stp>Sort=D</stp>
        <stp>Per=cW</stp>
        <stp>Dts=H</stp>
        <stp>cols=1;rows=10</stp>
        <tr r="B253" s="4"/>
      </tp>
      <tp>
        <v>1</v>
        <stp/>
        <stp>##V3_BDHV12</stp>
        <stp>912828JX9 Govt</stp>
        <stp>IDX_RATIO</stp>
        <stp>1/6/2009</stp>
        <stp>1/6/2009</stp>
        <stp>[Fixed Income  Prices 2004-2009.xlsx]TIPS!R5C100</stp>
        <tr r="CV5" s="1"/>
      </tp>
      <tp>
        <v>1</v>
        <stp/>
        <stp>##V3_BDHV12</stp>
        <stp>912828LA6 Govt</stp>
        <stp>IDX_RATIO</stp>
        <stp>7/9/2009</stp>
        <stp>7/9/2009</stp>
        <stp>[Fixed Income  Prices 2004-2009.xlsx]TIPS!R7C104</stp>
        <tr r="CZ7" s="1"/>
      </tp>
      <tp>
        <v>1.2075899999999999</v>
        <stp/>
        <stp>##V3_BDHV12</stp>
        <stp>912828AF7 Govt</stp>
        <stp>IDX_RATIO</stp>
        <stp>8/8/2008</stp>
        <stp>8/8/2008</stp>
        <stp>[Fixed Income  Prices 2004-2009.xlsx]TIPS!R1057C44</stp>
        <tr r="AR1057" s="1"/>
      </tp>
      <tp>
        <v>1.19007</v>
        <stp/>
        <stp>##V3_BDHV12</stp>
        <stp>912828AF7 Govt</stp>
        <stp>IDX_RATIO</stp>
        <stp>8/3/2009</stp>
        <stp>8/3/2009</stp>
        <stp>[Fixed Income  Prices 2004-2009.xlsx]TIPS!R1313C44</stp>
        <tr r="AR1313" s="1"/>
      </tp>
      <tp>
        <v>1.20485</v>
        <stp/>
        <stp>##V3_BDHV12</stp>
        <stp>912828AF7 Govt</stp>
        <stp>IDX_RATIO</stp>
        <stp>8/1/2008</stp>
        <stp>8/1/2008</stp>
        <stp>[Fixed Income  Prices 2004-2009.xlsx]TIPS!R1052C44</stp>
        <tr r="AR1052" s="1"/>
      </tp>
      <tp>
        <v>1.1907300000000001</v>
        <stp/>
        <stp>##V3_BDHV12</stp>
        <stp>912828AF7 Govt</stp>
        <stp>IDX_RATIO</stp>
        <stp>8/5/2009</stp>
        <stp>8/5/2009</stp>
        <stp>[Fixed Income  Prices 2004-2009.xlsx]TIPS!R1315C44</stp>
        <tr r="AR1315" s="1"/>
      </tp>
      <tp>
        <v>1.2068099999999999</v>
        <stp/>
        <stp>##V3_BDHV12</stp>
        <stp>912828AF7 Govt</stp>
        <stp>IDX_RATIO</stp>
        <stp>8/6/2008</stp>
        <stp>8/6/2008</stp>
        <stp>[Fixed Income  Prices 2004-2009.xlsx]TIPS!R1055C44</stp>
        <tr r="AR1055" s="1"/>
      </tp>
      <tp>
        <v>1.1903999999999999</v>
        <stp/>
        <stp>##V3_BDHV12</stp>
        <stp>912828AF7 Govt</stp>
        <stp>IDX_RATIO</stp>
        <stp>8/4/2009</stp>
        <stp>8/4/2009</stp>
        <stp>[Fixed Income  Prices 2004-2009.xlsx]TIPS!R1314C44</stp>
        <tr r="AR1314" s="1"/>
      </tp>
      <tp>
        <v>1.2072000000000001</v>
        <stp/>
        <stp>##V3_BDHV12</stp>
        <stp>912828AF7 Govt</stp>
        <stp>IDX_RATIO</stp>
        <stp>8/7/2008</stp>
        <stp>8/7/2008</stp>
        <stp>[Fixed Income  Prices 2004-2009.xlsx]TIPS!R1056C44</stp>
        <tr r="AR1056" s="1"/>
      </tp>
      <tp>
        <v>1.1913899999999999</v>
        <stp/>
        <stp>##V3_BDHV12</stp>
        <stp>912828AF7 Govt</stp>
        <stp>IDX_RATIO</stp>
        <stp>8/7/2009</stp>
        <stp>8/7/2009</stp>
        <stp>[Fixed Income  Prices 2004-2009.xlsx]TIPS!R1317C44</stp>
        <tr r="AR1317" s="1"/>
      </tp>
      <tp>
        <v>1.2060200000000001</v>
        <stp/>
        <stp>##V3_BDHV12</stp>
        <stp>912828AF7 Govt</stp>
        <stp>IDX_RATIO</stp>
        <stp>8/4/2008</stp>
        <stp>8/4/2008</stp>
        <stp>[Fixed Income  Prices 2004-2009.xlsx]TIPS!R1053C44</stp>
        <tr r="AR1053" s="1"/>
      </tp>
      <tp>
        <v>1.19106</v>
        <stp/>
        <stp>##V3_BDHV12</stp>
        <stp>912828AF7 Govt</stp>
        <stp>IDX_RATIO</stp>
        <stp>8/6/2009</stp>
        <stp>8/6/2009</stp>
        <stp>[Fixed Income  Prices 2004-2009.xlsx]TIPS!R1316C44</stp>
        <tr r="AR1316" s="1"/>
      </tp>
      <tp>
        <v>1.20642</v>
        <stp/>
        <stp>##V3_BDHV12</stp>
        <stp>912828AF7 Govt</stp>
        <stp>IDX_RATIO</stp>
        <stp>8/5/2008</stp>
        <stp>8/5/2008</stp>
        <stp>[Fixed Income  Prices 2004-2009.xlsx]TIPS!R1054C44</stp>
        <tr r="AR1054" s="1"/>
      </tp>
      <tp>
        <v>1.14005</v>
        <stp/>
        <stp>##V3_BDHV12</stp>
        <stp>9128276R8 Govt</stp>
        <stp>IDX_RATIO</stp>
        <stp>4/10/2006</stp>
        <stp>4/10/2006</stp>
        <stp>[Fixed Income  Prices 2004-2009.xlsx]TIPS!R449C28</stp>
        <tr r="AB449" s="1"/>
      </tp>
      <tp>
        <v>1.1790799999999999</v>
        <stp/>
        <stp>##V3_BDHV12</stp>
        <stp>9128275W8 Govt</stp>
        <stp>IDX_RATIO</stp>
        <stp>1/17/2006</stp>
        <stp>1/17/2006</stp>
        <stp>[Fixed Income  Prices 2004-2009.xlsx]TIPS!R390C20</stp>
        <tr r="T390" s="1"/>
      </tp>
      <tp>
        <v>1.2019199999999999</v>
        <stp/>
        <stp>##V3_BDHV12</stp>
        <stp>9128275W8 Govt</stp>
        <stp>IDX_RATIO</stp>
        <stp>3/22/2007</stp>
        <stp>3/22/2007</stp>
        <stp>[Fixed Income  Prices 2004-2009.xlsx]TIPS!R697C20</stp>
        <tr r="T697" s="1"/>
      </tp>
      <tp>
        <v>1.0319199999999999</v>
        <stp/>
        <stp>##V3_BDHV12</stp>
        <stp>912828CP3 Govt</stp>
        <stp>IDX_RATIO</stp>
        <stp>6/29/2005</stp>
        <stp>6/29/2005</stp>
        <stp>[Fixed Income  Prices 2004-2009.xlsx]TIPS!R247C64</stp>
        <tr r="BL247" s="1"/>
      </tp>
      <tp>
        <v>1.01854</v>
        <stp/>
        <stp>##V3_BDHV12</stp>
        <stp>912828ET3 Govt</stp>
        <stp>IDX_RATIO</stp>
        <stp>3/19/2007</stp>
        <stp>3/19/2007</stp>
        <stp>[Fixed Income  Prices 2004-2009.xlsx]TIPS!R312C76</stp>
        <tr r="BX312" s="1"/>
      </tp>
      <tp>
        <v>1.0177499999999999</v>
        <stp/>
        <stp>##V3_BDHV12</stp>
        <stp>912828GX2 Govt</stp>
        <stp>IDX_RATIO</stp>
        <stp>2/20/2009</stp>
        <stp>2/20/2009</stp>
        <stp>[Fixed Income  Prices 2004-2009.xlsx]TIPS!R426C88</stp>
        <tr r="CJ426" s="1"/>
      </tp>
      <tp>
        <v>1.02214</v>
        <stp/>
        <stp>##V3_BDHV12</stp>
        <stp>912828CP3 Govt</stp>
        <stp>IDX_RATIO</stp>
        <stp>5/19/2005</stp>
        <stp>5/19/2005</stp>
        <stp>[Fixed Income  Prices 2004-2009.xlsx]TIPS!R219C64</stp>
        <tr r="BL219" s="1"/>
      </tp>
      <tp>
        <v>1.01847</v>
        <stp/>
        <stp>##V3_BDHV12</stp>
        <stp>912828GX2 Govt</stp>
        <stp>IDX_RATIO</stp>
        <stp>3/30/2009</stp>
        <stp>3/30/2009</stp>
        <stp>[Fixed Income  Prices 2004-2009.xlsx]TIPS!R452C88</stp>
        <tr r="CJ452" s="1"/>
      </tp>
      <tp>
        <v>1.1009599999999999</v>
        <stp/>
        <stp>##V3_BDHV12</stp>
        <stp>9128276R8 Govt</stp>
        <stp>IDX_RATIO</stp>
        <stp>4/26/2005</stp>
        <stp>4/26/2005</stp>
        <stp>[Fixed Income  Prices 2004-2009.xlsx]TIPS!R202C28</stp>
        <tr r="AB202" s="1"/>
      </tp>
      <tp>
        <v>1.1614500000000001</v>
        <stp/>
        <stp>##V3_BDHV12</stp>
        <stp>9128276R8 Govt</stp>
        <stp>IDX_RATIO</stp>
        <stp>7/21/2006</stp>
        <stp>7/21/2006</stp>
        <stp>[Fixed Income  Prices 2004-2009.xlsx]TIPS!R523C28</stp>
        <tr r="AB523" s="1"/>
      </tp>
      <tp>
        <v>1.07528</v>
        <stp/>
        <stp>##V3_BDHV12</stp>
        <stp>912828BW9 Govt</stp>
        <stp>IDX_RATIO</stp>
        <stp>1/11/2006</stp>
        <stp>1/11/2006</stp>
        <stp>[Fixed Income  Prices 2004-2009.xlsx]TIPS!R386C56</stp>
        <tr r="BD386" s="1"/>
      </tp>
      <tp>
        <v>1.1712500000000001</v>
        <stp/>
        <stp>##V3_BDHV12</stp>
        <stp>9128275W8 Govt</stp>
        <stp>IDX_RATIO</stp>
        <stp>2/20/2006</stp>
        <stp>2/20/2006</stp>
        <stp>[Fixed Income  Prices 2004-2009.xlsx]TIPS!R414C20</stp>
        <tr r="T414" s="1"/>
      </tp>
      <tp>
        <v>1.0173099999999999</v>
        <stp/>
        <stp>##V3_BDHV12</stp>
        <stp>912828GX2 Govt</stp>
        <stp>IDX_RATIO</stp>
        <stp>3/25/2008</stp>
        <stp>3/25/2008</stp>
        <stp>[Fixed Income  Prices 2004-2009.xlsx]TIPS!R188C88</stp>
        <tr r="CJ188" s="1"/>
      </tp>
      <tp>
        <v>1.1090800000000001</v>
        <stp/>
        <stp>##V3_BDHV12</stp>
        <stp>912828CZ1 Govt</stp>
        <stp>IDX_RATIO</stp>
        <stp>2/15/2008</stp>
        <stp>2/15/2008</stp>
        <stp>[Fixed Income  Prices 2004-2009.xlsx]TIPS!R864C24</stp>
        <tr r="X864" s="1"/>
      </tp>
      <tp>
        <v>1.1351100000000001</v>
        <stp/>
        <stp>##V3_BDHV12</stp>
        <stp>9128275W8 Govt</stp>
        <stp>IDX_RATIO</stp>
        <stp>1/25/2005</stp>
        <stp>1/25/2005</stp>
        <stp>[Fixed Income  Prices 2004-2009.xlsx]TIPS!R137C20</stp>
        <tr r="T137" s="1"/>
      </tp>
      <tp>
        <v>1.1079600000000001</v>
        <stp/>
        <stp>##V3_BDHV12</stp>
        <stp>912828CZ1 Govt</stp>
        <stp>IDX_RATIO</stp>
        <stp>1/25/2008</stp>
        <stp>1/25/2008</stp>
        <stp>[Fixed Income  Prices 2004-2009.xlsx]TIPS!R849C24</stp>
        <tr r="X849" s="1"/>
      </tp>
      <tp>
        <v>1.1819999999999999</v>
        <stp/>
        <stp>##V3_BDHV12</stp>
        <stp>9128273T7 Govt</stp>
        <stp>IDX_RATIO</stp>
        <stp>1/19/2005</stp>
        <stp>1/19/2005</stp>
        <stp>[Fixed Income  Prices 2004-2009.xlsx]TIPS!R133C12</stp>
        <tr r="L133" s="1"/>
      </tp>
      <tp>
        <v>1.13317</v>
        <stp/>
        <stp>##V3_BDHV12</stp>
        <stp>9128275W8 Govt</stp>
        <stp>IDX_RATIO</stp>
        <stp>2/15/2005</stp>
        <stp>2/15/2005</stp>
        <stp>[Fixed Income  Prices 2004-2009.xlsx]TIPS!R152C20</stp>
        <tr r="T152" s="1"/>
      </tp>
      <tp>
        <v>1.1780599999999999</v>
        <stp/>
        <stp>##V3_BDHV12</stp>
        <stp>9128275W8 Govt</stp>
        <stp>IDX_RATIO</stp>
        <stp>3/30/2006</stp>
        <stp>3/30/2006</stp>
        <stp>[Fixed Income  Prices 2004-2009.xlsx]TIPS!R442C20</stp>
        <tr r="T442" s="1"/>
      </tp>
      <tp>
        <v>1.20204</v>
        <stp/>
        <stp>##V3_BDHV12</stp>
        <stp>9128275W8 Govt</stp>
        <stp>IDX_RATIO</stp>
        <stp>3/23/2007</stp>
        <stp>3/23/2007</stp>
        <stp>[Fixed Income  Prices 2004-2009.xlsx]TIPS!R698C20</stp>
        <tr r="T698" s="1"/>
      </tp>
      <tp>
        <v>1.03169</v>
        <stp/>
        <stp>##V3_BDHV12</stp>
        <stp>912828CP3 Govt</stp>
        <stp>IDX_RATIO</stp>
        <stp>6/28/2005</stp>
        <stp>6/28/2005</stp>
        <stp>[Fixed Income  Prices 2004-2009.xlsx]TIPS!R246C64</stp>
        <tr r="BL246" s="1"/>
      </tp>
      <tp>
        <v>1.0653900000000001</v>
        <stp/>
        <stp>##V3_BDHV12</stp>
        <stp>912828BW9 Govt</stp>
        <stp>IDX_RATIO</stp>
        <stp>2/27/2006</stp>
        <stp>2/27/2006</stp>
        <stp>[Fixed Income  Prices 2004-2009.xlsx]TIPS!R419C56</stp>
        <tr r="BD419" s="1"/>
      </tp>
      <tp>
        <v>1.1793800000000001</v>
        <stp/>
        <stp>##V3_BDHV12</stp>
        <stp>9128275W8 Govt</stp>
        <stp>IDX_RATIO</stp>
        <stp>1/16/2006</stp>
        <stp>1/16/2006</stp>
        <stp>[Fixed Income  Prices 2004-2009.xlsx]TIPS!R389C20</stp>
        <tr r="T389" s="1"/>
      </tp>
      <tp>
        <v>1.1401300000000001</v>
        <stp/>
        <stp>##V3_BDHV12</stp>
        <stp>9128276R8 Govt</stp>
        <stp>IDX_RATIO</stp>
        <stp>4/11/2006</stp>
        <stp>4/11/2006</stp>
        <stp>[Fixed Income  Prices 2004-2009.xlsx]TIPS!R450C28</stp>
        <tr r="AB450" s="1"/>
      </tp>
      <tp>
        <v>1.28094</v>
        <stp/>
        <stp>##V3_BDHV12</stp>
        <stp>9128274Y5 Govt</stp>
        <stp>IDX_RATIO</stp>
        <stp>2/22/2008</stp>
        <stp>2/22/2008</stp>
        <stp>[Fixed Income  Prices 2004-2009.xlsx]TIPS!R938C16</stp>
        <tr r="P938" s="1"/>
      </tp>
      <tp>
        <v>1.1852400000000001</v>
        <stp/>
        <stp>##V3_BDHV12</stp>
        <stp>9128276R8 Govt</stp>
        <stp>IDX_RATIO</stp>
        <stp>6/22/2007</stp>
        <stp>6/22/2007</stp>
        <stp>[Fixed Income  Prices 2004-2009.xlsx]TIPS!R763C28</stp>
        <tr r="AB763" s="1"/>
      </tp>
      <tp>
        <v>1.02189</v>
        <stp/>
        <stp>##V3_BDHV12</stp>
        <stp>912828CP3 Govt</stp>
        <stp>IDX_RATIO</stp>
        <stp>5/18/2005</stp>
        <stp>5/18/2005</stp>
        <stp>[Fixed Income  Prices 2004-2009.xlsx]TIPS!R218C64</stp>
        <tr r="BL218" s="1"/>
      </tp>
      <tp>
        <v>1.01861</v>
        <stp/>
        <stp>##V3_BDHV12</stp>
        <stp>912828GX2 Govt</stp>
        <stp>IDX_RATIO</stp>
        <stp>3/31/2009</stp>
        <stp>3/31/2009</stp>
        <stp>[Fixed Income  Prices 2004-2009.xlsx]TIPS!R453C88</stp>
        <tr r="CJ453" s="1"/>
      </tp>
      <tp>
        <v>1.1574200000000001</v>
        <stp/>
        <stp>##V3_BDHV12</stp>
        <stp>9128276R8 Govt</stp>
        <stp>IDX_RATIO</stp>
        <stp>6/30/2006</stp>
        <stp>6/30/2006</stp>
        <stp>[Fixed Income  Prices 2004-2009.xlsx]TIPS!R508C28</stp>
        <tr r="AB508" s="1"/>
      </tp>
      <tp>
        <v>1.10117</v>
        <stp/>
        <stp>##V3_BDHV12</stp>
        <stp>9128276R8 Govt</stp>
        <stp>IDX_RATIO</stp>
        <stp>4/27/2005</stp>
        <stp>4/27/2005</stp>
        <stp>[Fixed Income  Prices 2004-2009.xlsx]TIPS!R203C28</stp>
        <tr r="AB203" s="1"/>
      </tp>
      <tp>
        <v>1.16127</v>
        <stp/>
        <stp>##V3_BDHV12</stp>
        <stp>9128276R8 Govt</stp>
        <stp>IDX_RATIO</stp>
        <stp>7/20/2006</stp>
        <stp>7/20/2006</stp>
        <stp>[Fixed Income  Prices 2004-2009.xlsx]TIPS!R522C28</stp>
        <tr r="AB522" s="1"/>
      </tp>
      <tp>
        <v>1.0755600000000001</v>
        <stp/>
        <stp>##V3_BDHV12</stp>
        <stp>912828BW9 Govt</stp>
        <stp>IDX_RATIO</stp>
        <stp>1/10/2006</stp>
        <stp>1/10/2006</stp>
        <stp>[Fixed Income  Prices 2004-2009.xlsx]TIPS!R385C56</stp>
        <tr r="BD385" s="1"/>
      </tp>
      <tp>
        <v>1.1710799999999999</v>
        <stp/>
        <stp>##V3_BDHV12</stp>
        <stp>9128275W8 Govt</stp>
        <stp>IDX_RATIO</stp>
        <stp>2/21/2006</stp>
        <stp>2/21/2006</stp>
        <stp>[Fixed Income  Prices 2004-2009.xlsx]TIPS!R415C20</stp>
        <tr r="T415" s="1"/>
      </tp>
      <tp>
        <v>1.1091</v>
        <stp/>
        <stp>##V3_BDHV12</stp>
        <stp>912828CZ1 Govt</stp>
        <stp>IDX_RATIO</stp>
        <stp>2/14/2008</stp>
        <stp>2/14/2008</stp>
        <stp>[Fixed Income  Prices 2004-2009.xlsx]TIPS!R863C24</stp>
        <tr r="X863" s="1"/>
      </tp>
      <tp>
        <v>1.01715</v>
        <stp/>
        <stp>##V3_BDHV12</stp>
        <stp>912828GX2 Govt</stp>
        <stp>IDX_RATIO</stp>
        <stp>3/24/2008</stp>
        <stp>3/24/2008</stp>
        <stp>[Fixed Income  Prices 2004-2009.xlsx]TIPS!R187C88</stp>
        <tr r="CJ187" s="1"/>
      </tp>
      <tp>
        <v>1.1350899999999999</v>
        <stp/>
        <stp>##V3_BDHV12</stp>
        <stp>9128275W8 Govt</stp>
        <stp>IDX_RATIO</stp>
        <stp>1/24/2005</stp>
        <stp>1/24/2005</stp>
        <stp>[Fixed Income  Prices 2004-2009.xlsx]TIPS!R136C20</stp>
        <tr r="T136" s="1"/>
      </tp>
      <tp>
        <v>1.1077399999999999</v>
        <stp/>
        <stp>##V3_BDHV12</stp>
        <stp>912828CZ1 Govt</stp>
        <stp>IDX_RATIO</stp>
        <stp>1/24/2008</stp>
        <stp>1/24/2008</stp>
        <stp>[Fixed Income  Prices 2004-2009.xlsx]TIPS!R848C24</stp>
        <tr r="X848" s="1"/>
      </tp>
      <tp>
        <v>1.18198</v>
        <stp/>
        <stp>##V3_BDHV12</stp>
        <stp>9128273T7 Govt</stp>
        <stp>IDX_RATIO</stp>
        <stp>1/18/2005</stp>
        <stp>1/18/2005</stp>
        <stp>[Fixed Income  Prices 2004-2009.xlsx]TIPS!R132C12</stp>
        <tr r="L132" s="1"/>
      </tp>
      <tp>
        <v>1.1333199999999999</v>
        <stp/>
        <stp>##V3_BDHV12</stp>
        <stp>9128275W8 Govt</stp>
        <stp>IDX_RATIO</stp>
        <stp>2/14/2005</stp>
        <stp>2/14/2005</stp>
        <stp>[Fixed Income  Prices 2004-2009.xlsx]TIPS!R151C20</stp>
        <tr r="T151" s="1"/>
      </tp>
      <tp>
        <v>1.17835</v>
        <stp/>
        <stp>##V3_BDHV12</stp>
        <stp>9128275W8 Govt</stp>
        <stp>IDX_RATIO</stp>
        <stp>3/31/2006</stp>
        <stp>3/31/2006</stp>
        <stp>[Fixed Income  Prices 2004-2009.xlsx]TIPS!R443C20</stp>
        <tr r="T443" s="1"/>
      </tp>
      <tp>
        <v>1.17808</v>
        <stp/>
        <stp>##V3_BDHV12</stp>
        <stp>9128273T7 Govt</stp>
        <stp>IDX_RATIO</stp>
        <stp>2/28/2005</stp>
        <stp>2/28/2005</stp>
        <stp>[Fixed Income  Prices 2004-2009.xlsx]TIPS!R161C12</stp>
        <tr r="L161" s="1"/>
      </tp>
      <tp>
        <v>1.09494</v>
        <stp/>
        <stp>##V3_BDHV12</stp>
        <stp>912828BW9 Govt</stp>
        <stp>IDX_RATIO</stp>
        <stp>3/27/2007</stp>
        <stp>3/27/2007</stp>
        <stp>[Fixed Income  Prices 2004-2009.xlsx]TIPS!R700C56</stp>
        <tr r="BD700" s="1"/>
      </tp>
      <tp>
        <v>1.2016800000000001</v>
        <stp/>
        <stp>##V3_BDHV12</stp>
        <stp>9128275W8 Govt</stp>
        <stp>IDX_RATIO</stp>
        <stp>3/20/2007</stp>
        <stp>3/20/2007</stp>
        <stp>[Fixed Income  Prices 2004-2009.xlsx]TIPS!R695C20</stp>
        <tr r="T695" s="1"/>
      </tp>
      <tp>
        <v>1.06586</v>
        <stp/>
        <stp>##V3_BDHV12</stp>
        <stp>912828BW9 Govt</stp>
        <stp>IDX_RATIO</stp>
        <stp>2/24/2006</stp>
        <stp>2/24/2006</stp>
        <stp>[Fixed Income  Prices 2004-2009.xlsx]TIPS!R418C56</stp>
        <tr r="BD418" s="1"/>
      </tp>
      <tp>
        <v>1.1176200000000001</v>
        <stp/>
        <stp>##V3_BDHV12</stp>
        <stp>9128276R8 Govt</stp>
        <stp>IDX_RATIO</stp>
        <stp>7/14/2005</stp>
        <stp>7/14/2005</stp>
        <stp>[Fixed Income  Prices 2004-2009.xlsx]TIPS!R258C28</stp>
        <tr r="AB258" s="1"/>
      </tp>
      <tp>
        <v>1.27644</v>
        <stp/>
        <stp>##V3_BDHV12</stp>
        <stp>9128274Y5 Govt</stp>
        <stp>IDX_RATIO</stp>
        <stp>1/11/2008</stp>
        <stp>1/11/2008</stp>
        <stp>[Fixed Income  Prices 2004-2009.xlsx]TIPS!R908C16</stp>
        <tr r="P908" s="1"/>
      </tp>
      <tp>
        <v>1.1402000000000001</v>
        <stp/>
        <stp>##V3_BDHV12</stp>
        <stp>9128276R8 Govt</stp>
        <stp>IDX_RATIO</stp>
        <stp>4/12/2006</stp>
        <stp>4/12/2006</stp>
        <stp>[Fixed Income  Prices 2004-2009.xlsx]TIPS!R451C28</stp>
        <tr r="AB451" s="1"/>
      </tp>
      <tp>
        <v>1.2809699999999999</v>
        <stp/>
        <stp>##V3_BDHV12</stp>
        <stp>9128274Y5 Govt</stp>
        <stp>IDX_RATIO</stp>
        <stp>2/21/2008</stp>
        <stp>2/21/2008</stp>
        <stp>[Fixed Income  Prices 2004-2009.xlsx]TIPS!R937C16</stp>
        <tr r="P937" s="1"/>
      </tp>
      <tp>
        <v>1.18499</v>
        <stp/>
        <stp>##V3_BDHV12</stp>
        <stp>9128276R8 Govt</stp>
        <stp>IDX_RATIO</stp>
        <stp>6/21/2007</stp>
        <stp>6/21/2007</stp>
        <stp>[Fixed Income  Prices 2004-2009.xlsx]TIPS!R762C28</stp>
        <tr r="AB762" s="1"/>
      </tp>
      <tp>
        <v>1.0335000000000001</v>
        <stp/>
        <stp>##V3_BDHV12</stp>
        <stp>912828BW9 Govt</stp>
        <stp>IDX_RATIO</stp>
        <stp>1/21/2005</stp>
        <stp>1/21/2005</stp>
        <stp>[Fixed Income  Prices 2004-2009.xlsx]TIPS!R135C56</stp>
        <tr r="BD135" s="1"/>
      </tp>
      <tp>
        <v>1.03234</v>
        <stp/>
        <stp>##V3_BDHV12</stp>
        <stp>912828BW9 Govt</stp>
        <stp>IDX_RATIO</stp>
        <stp>2/11/2005</stp>
        <stp>2/11/2005</stp>
        <stp>[Fixed Income  Prices 2004-2009.xlsx]TIPS!R150C56</stp>
        <tr r="BD150" s="1"/>
      </tp>
      <tp>
        <v>1.28687</v>
        <stp/>
        <stp>##V3_BDHV12</stp>
        <stp>9128274Y5 Govt</stp>
        <stp>IDX_RATIO</stp>
        <stp>3/31/2008</stp>
        <stp>3/31/2008</stp>
        <stp>[Fixed Income  Prices 2004-2009.xlsx]TIPS!R964C16</stp>
        <tr r="P964" s="1"/>
      </tp>
      <tp>
        <v>1.1726700000000001</v>
        <stp/>
        <stp>##V3_BDHV12</stp>
        <stp>9128276R8 Govt</stp>
        <stp>IDX_RATIO</stp>
        <stp>5/11/2007</stp>
        <stp>5/11/2007</stp>
        <stp>[Fixed Income  Prices 2004-2009.xlsx]TIPS!R733C28</stp>
        <tr r="AB733" s="1"/>
      </tp>
      <tp>
        <v>1.0747199999999999</v>
        <stp/>
        <stp>##V3_BDHV12</stp>
        <stp>912828BW9 Govt</stp>
        <stp>IDX_RATIO</stp>
        <stp>1/13/2006</stp>
        <stp>1/13/2006</stp>
        <stp>[Fixed Income  Prices 2004-2009.xlsx]TIPS!R388C56</stp>
        <tr r="BD388" s="1"/>
      </tp>
      <tp>
        <v>1.0176400000000001</v>
        <stp/>
        <stp>##V3_BDHV12</stp>
        <stp>912828GX2 Govt</stp>
        <stp>IDX_RATIO</stp>
        <stp>3/27/2008</stp>
        <stp>3/27/2008</stp>
        <stp>[Fixed Income  Prices 2004-2009.xlsx]TIPS!R190C88</stp>
        <tr r="CJ190" s="1"/>
      </tp>
      <tp>
        <v>1.1709100000000001</v>
        <stp/>
        <stp>##V3_BDHV12</stp>
        <stp>9128275W8 Govt</stp>
        <stp>IDX_RATIO</stp>
        <stp>2/22/2006</stp>
        <stp>2/22/2006</stp>
        <stp>[Fixed Income  Prices 2004-2009.xlsx]TIPS!R416C20</stp>
        <tr r="T416" s="1"/>
      </tp>
      <tp>
        <v>1.09483</v>
        <stp/>
        <stp>##V3_BDHV12</stp>
        <stp>912828BW9 Govt</stp>
        <stp>IDX_RATIO</stp>
        <stp>3/26/2007</stp>
        <stp>3/26/2007</stp>
        <stp>[Fixed Income  Prices 2004-2009.xlsx]TIPS!R699C56</stp>
        <tr r="BD699" s="1"/>
      </tp>
      <tp>
        <v>1.1351499999999999</v>
        <stp/>
        <stp>##V3_BDHV12</stp>
        <stp>9128275W8 Govt</stp>
        <stp>IDX_RATIO</stp>
        <stp>1/27/2005</stp>
        <stp>1/27/2005</stp>
        <stp>[Fixed Income  Prices 2004-2009.xlsx]TIPS!R139C20</stp>
        <tr r="T139" s="1"/>
      </tp>
      <tp>
        <v>1.13287</v>
        <stp/>
        <stp>##V3_BDHV12</stp>
        <stp>9128275W8 Govt</stp>
        <stp>IDX_RATIO</stp>
        <stp>2/17/2005</stp>
        <stp>2/17/2005</stp>
        <stp>[Fixed Income  Prices 2004-2009.xlsx]TIPS!R154C20</stp>
        <tr r="T154" s="1"/>
      </tp>
      <tp>
        <v>1.1945699999999999</v>
        <stp/>
        <stp>##V3_BDHV12</stp>
        <stp>9128276R8 Govt</stp>
        <stp>IDX_RATIO</stp>
        <stp>7/31/2007</stp>
        <stp>7/31/2007</stp>
        <stp>[Fixed Income  Prices 2004-2009.xlsx]TIPS!R790C28</stp>
        <tr r="AB790" s="1"/>
      </tp>
      <tp>
        <v>1.2018</v>
        <stp/>
        <stp>##V3_BDHV12</stp>
        <stp>9128275W8 Govt</stp>
        <stp>IDX_RATIO</stp>
        <stp>3/21/2007</stp>
        <stp>3/21/2007</stp>
        <stp>[Fixed Income  Prices 2004-2009.xlsx]TIPS!R696C20</stp>
        <tr r="T696" s="1"/>
      </tp>
      <tp>
        <v>1.11758</v>
        <stp/>
        <stp>##V3_BDHV12</stp>
        <stp>9128276R8 Govt</stp>
        <stp>IDX_RATIO</stp>
        <stp>7/15/2005</stp>
        <stp>7/15/2005</stp>
        <stp>[Fixed Income  Prices 2004-2009.xlsx]TIPS!R259C28</stp>
        <tr r="AB259" s="1"/>
      </tp>
      <tp>
        <v>1.2762</v>
        <stp/>
        <stp>##V3_BDHV12</stp>
        <stp>9128274Y5 Govt</stp>
        <stp>IDX_RATIO</stp>
        <stp>1/10/2008</stp>
        <stp>1/10/2008</stp>
        <stp>[Fixed Income  Prices 2004-2009.xlsx]TIPS!R907C16</stp>
        <tr r="P907" s="1"/>
      </tp>
      <tp>
        <v>1.14028</v>
        <stp/>
        <stp>##V3_BDHV12</stp>
        <stp>9128276R8 Govt</stp>
        <stp>IDX_RATIO</stp>
        <stp>4/13/2006</stp>
        <stp>4/13/2006</stp>
        <stp>[Fixed Income  Prices 2004-2009.xlsx]TIPS!R452C28</stp>
        <tr r="AB452" s="1"/>
      </tp>
      <tp>
        <v>1.2810000000000001</v>
        <stp/>
        <stp>##V3_BDHV12</stp>
        <stp>9128274Y5 Govt</stp>
        <stp>IDX_RATIO</stp>
        <stp>2/20/2008</stp>
        <stp>2/20/2008</stp>
        <stp>[Fixed Income  Prices 2004-2009.xlsx]TIPS!R936C16</stp>
        <tr r="P936" s="1"/>
      </tp>
      <tp>
        <v>1.1847300000000001</v>
        <stp/>
        <stp>##V3_BDHV12</stp>
        <stp>9128276R8 Govt</stp>
        <stp>IDX_RATIO</stp>
        <stp>6/20/2007</stp>
        <stp>6/20/2007</stp>
        <stp>[Fixed Income  Prices 2004-2009.xlsx]TIPS!R761C28</stp>
        <tr r="AB761" s="1"/>
      </tp>
      <tp>
        <v>1.01661</v>
        <stp/>
        <stp>##V3_BDHV12</stp>
        <stp>912828GX2 Govt</stp>
        <stp>IDX_RATIO</stp>
        <stp>2/23/2009</stp>
        <stp>2/23/2009</stp>
        <stp>[Fixed Income  Prices 2004-2009.xlsx]TIPS!R427C88</stp>
        <tr r="CJ427" s="1"/>
      </tp>
      <tp>
        <v>1.03348</v>
        <stp/>
        <stp>##V3_BDHV12</stp>
        <stp>912828BW9 Govt</stp>
        <stp>IDX_RATIO</stp>
        <stp>1/20/2005</stp>
        <stp>1/20/2005</stp>
        <stp>[Fixed Income  Prices 2004-2009.xlsx]TIPS!R134C56</stp>
        <tr r="BD134" s="1"/>
      </tp>
      <tp>
        <v>1.0324800000000001</v>
        <stp/>
        <stp>##V3_BDHV12</stp>
        <stp>912828BW9 Govt</stp>
        <stp>IDX_RATIO</stp>
        <stp>2/10/2005</stp>
        <stp>2/10/2005</stp>
        <stp>[Fixed Income  Prices 2004-2009.xlsx]TIPS!R149C56</stp>
        <tr r="BD149" s="1"/>
      </tp>
      <tp>
        <v>1.1007500000000001</v>
        <stp/>
        <stp>##V3_BDHV12</stp>
        <stp>9128276R8 Govt</stp>
        <stp>IDX_RATIO</stp>
        <stp>4/25/2005</stp>
        <stp>4/25/2005</stp>
        <stp>[Fixed Income  Prices 2004-2009.xlsx]TIPS!R201C28</stp>
        <tr r="AB201" s="1"/>
      </tp>
      <tp>
        <v>1.17232</v>
        <stp/>
        <stp>##V3_BDHV12</stp>
        <stp>9128276R8 Govt</stp>
        <stp>IDX_RATIO</stp>
        <stp>5/10/2007</stp>
        <stp>5/10/2007</stp>
        <stp>[Fixed Income  Prices 2004-2009.xlsx]TIPS!R732C28</stp>
        <tr r="AB732" s="1"/>
      </tp>
      <tp>
        <v>1.0365599999999999</v>
        <stp/>
        <stp>##V3_BDHV12</stp>
        <stp>912828GX2 Govt</stp>
        <stp>IDX_RATIO</stp>
        <stp>1/14/2009</stp>
        <stp>1/14/2009</stp>
        <stp>[Fixed Income  Prices 2004-2009.xlsx]TIPS!R399C88</stp>
        <tr r="CJ399" s="1"/>
      </tp>
      <tp>
        <v>1.075</v>
        <stp/>
        <stp>##V3_BDHV12</stp>
        <stp>912828BW9 Govt</stp>
        <stp>IDX_RATIO</stp>
        <stp>1/12/2006</stp>
        <stp>1/12/2006</stp>
        <stp>[Fixed Income  Prices 2004-2009.xlsx]TIPS!R387C56</stp>
        <tr r="BD387" s="1"/>
      </tp>
      <tp>
        <v>1.1707399999999999</v>
        <stp/>
        <stp>##V3_BDHV12</stp>
        <stp>9128275W8 Govt</stp>
        <stp>IDX_RATIO</stp>
        <stp>2/23/2006</stp>
        <stp>2/23/2006</stp>
        <stp>[Fixed Income  Prices 2004-2009.xlsx]TIPS!R417C20</stp>
        <tr r="T417" s="1"/>
      </tp>
      <tp>
        <v>1.0174700000000001</v>
        <stp/>
        <stp>##V3_BDHV12</stp>
        <stp>912828GX2 Govt</stp>
        <stp>IDX_RATIO</stp>
        <stp>3/26/2008</stp>
        <stp>3/26/2008</stp>
        <stp>[Fixed Income  Prices 2004-2009.xlsx]TIPS!R189C88</stp>
        <tr r="CJ189" s="1"/>
      </tp>
      <tp>
        <v>1.13513</v>
        <stp/>
        <stp>##V3_BDHV12</stp>
        <stp>9128275W8 Govt</stp>
        <stp>IDX_RATIO</stp>
        <stp>1/26/2005</stp>
        <stp>1/26/2005</stp>
        <stp>[Fixed Income  Prices 2004-2009.xlsx]TIPS!R138C20</stp>
        <tr r="T138" s="1"/>
      </tp>
      <tp>
        <v>1.1943299999999999</v>
        <stp/>
        <stp>##V3_BDHV12</stp>
        <stp>9128276R8 Govt</stp>
        <stp>IDX_RATIO</stp>
        <stp>7/30/2007</stp>
        <stp>7/30/2007</stp>
        <stp>[Fixed Income  Prices 2004-2009.xlsx]TIPS!R789C28</stp>
        <tr r="AB789" s="1"/>
      </tp>
      <tp>
        <v>1.1330199999999999</v>
        <stp/>
        <stp>##V3_BDHV12</stp>
        <stp>9128275W8 Govt</stp>
        <stp>IDX_RATIO</stp>
        <stp>2/16/2005</stp>
        <stp>2/16/2005</stp>
        <stp>[Fixed Income  Prices 2004-2009.xlsx]TIPS!R153C20</stp>
        <tr r="T153" s="1"/>
      </tp>
      <tp>
        <v>1.2023900000000001</v>
        <stp/>
        <stp>##V3_BDHV12</stp>
        <stp>9128275W8 Govt</stp>
        <stp>IDX_RATIO</stp>
        <stp>3/26/2007</stp>
        <stp>3/26/2007</stp>
        <stp>[Fixed Income  Prices 2004-2009.xlsx]TIPS!R699C20</stp>
        <tr r="T699" s="1"/>
      </tp>
      <tp>
        <v>1.2779099999999999</v>
        <stp/>
        <stp>##V3_BDHV12</stp>
        <stp>9128274Y5 Govt</stp>
        <stp>IDX_RATIO</stp>
        <stp>1/17/2008</stp>
        <stp>1/17/2008</stp>
        <stp>[Fixed Income  Prices 2004-2009.xlsx]TIPS!R912C16</stp>
        <tr r="P912" s="1"/>
      </tp>
      <tp>
        <v>1.0661700000000001</v>
        <stp/>
        <stp>##V3_BDHV12</stp>
        <stp>912828BW9 Govt</stp>
        <stp>IDX_RATIO</stp>
        <stp>2/22/2006</stp>
        <stp>2/22/2006</stp>
        <stp>[Fixed Income  Prices 2004-2009.xlsx]TIPS!R416C56</stp>
        <tr r="BD416" s="1"/>
      </tp>
      <tp>
        <v>1.18031</v>
        <stp/>
        <stp>##V3_BDHV12</stp>
        <stp>9128275W8 Govt</stp>
        <stp>IDX_RATIO</stp>
        <stp>1/13/2006</stp>
        <stp>1/13/2006</stp>
        <stp>[Fixed Income  Prices 2004-2009.xlsx]TIPS!R388C20</stp>
        <tr r="T388" s="1"/>
      </tp>
      <tp>
        <v>1.1176900000000001</v>
        <stp/>
        <stp>##V3_BDHV12</stp>
        <stp>9128276R8 Govt</stp>
        <stp>IDX_RATIO</stp>
        <stp>7/12/2005</stp>
        <stp>7/12/2005</stp>
        <stp>[Fixed Income  Prices 2004-2009.xlsx]TIPS!R256C28</stp>
        <tr r="AB256" s="1"/>
      </tp>
      <tp>
        <v>1.14036</v>
        <stp/>
        <stp>##V3_BDHV12</stp>
        <stp>9128276R8 Govt</stp>
        <stp>IDX_RATIO</stp>
        <stp>4/14/2006</stp>
        <stp>4/14/2006</stp>
        <stp>[Fixed Income  Prices 2004-2009.xlsx]TIPS!R453C28</stp>
        <tr r="AB453" s="1"/>
      </tp>
      <tp>
        <v>1.18652</v>
        <stp/>
        <stp>##V3_BDHV12</stp>
        <stp>9128276R8 Govt</stp>
        <stp>IDX_RATIO</stp>
        <stp>6/27/2007</stp>
        <stp>6/27/2007</stp>
        <stp>[Fixed Income  Prices 2004-2009.xlsx]TIPS!R766C28</stp>
        <tr r="AB766" s="1"/>
      </tp>
      <tp>
        <v>1.01623</v>
        <stp/>
        <stp>##V3_BDHV12</stp>
        <stp>912828GX2 Govt</stp>
        <stp>IDX_RATIO</stp>
        <stp>2/24/2009</stp>
        <stp>2/24/2009</stp>
        <stp>[Fixed Income  Prices 2004-2009.xlsx]TIPS!R428C88</stp>
        <tr r="CJ428" s="1"/>
      </tp>
      <tp>
        <v>1.0336099999999999</v>
        <stp/>
        <stp>##V3_BDHV12</stp>
        <stp>912828BW9 Govt</stp>
        <stp>IDX_RATIO</stp>
        <stp>1/27/2005</stp>
        <stp>1/27/2005</stp>
        <stp>[Fixed Income  Prices 2004-2009.xlsx]TIPS!R139C56</stp>
        <tr r="BD139" s="1"/>
      </tp>
      <tp>
        <v>1.10012</v>
        <stp/>
        <stp>##V3_BDHV12</stp>
        <stp>9128276R8 Govt</stp>
        <stp>IDX_RATIO</stp>
        <stp>4/22/2005</stp>
        <stp>4/22/2005</stp>
        <stp>[Fixed Income  Prices 2004-2009.xlsx]TIPS!R200C28</stp>
        <tr r="AB200" s="1"/>
      </tp>
      <tp>
        <v>1.0315300000000001</v>
        <stp/>
        <stp>##V3_BDHV12</stp>
        <stp>912828BW9 Govt</stp>
        <stp>IDX_RATIO</stp>
        <stp>2/17/2005</stp>
        <stp>2/17/2005</stp>
        <stp>[Fixed Income  Prices 2004-2009.xlsx]TIPS!R154C56</stp>
        <tr r="BD154" s="1"/>
      </tp>
      <tp>
        <v>1.2807999999999999</v>
        <stp/>
        <stp>##V3_BDHV12</stp>
        <stp>9128274Y5 Govt</stp>
        <stp>IDX_RATIO</stp>
        <stp>2/27/2008</stp>
        <stp>2/27/2008</stp>
        <stp>[Fixed Income  Prices 2004-2009.xlsx]TIPS!R941C16</stp>
        <tr r="P941" s="1"/>
      </tp>
      <tp>
        <v>1.1621900000000001</v>
        <stp/>
        <stp>##V3_BDHV12</stp>
        <stp>9128276R8 Govt</stp>
        <stp>IDX_RATIO</stp>
        <stp>7/25/2006</stp>
        <stp>7/25/2006</stp>
        <stp>[Fixed Income  Prices 2004-2009.xlsx]TIPS!R525C28</stp>
        <tr r="AB525" s="1"/>
      </tp>
      <tp>
        <v>1.1747300000000001</v>
        <stp/>
        <stp>##V3_BDHV12</stp>
        <stp>9128276R8 Govt</stp>
        <stp>IDX_RATIO</stp>
        <stp>5/17/2007</stp>
        <stp>5/17/2007</stp>
        <stp>[Fixed Income  Prices 2004-2009.xlsx]TIPS!R737C28</stp>
        <tr r="AB737" s="1"/>
      </tp>
      <tp>
        <v>1.0371999999999999</v>
        <stp/>
        <stp>##V3_BDHV12</stp>
        <stp>912828GX2 Govt</stp>
        <stp>IDX_RATIO</stp>
        <stp>1/13/2009</stp>
        <stp>1/13/2009</stp>
        <stp>[Fixed Income  Prices 2004-2009.xlsx]TIPS!R398C88</stp>
        <tr r="CJ398" s="1"/>
      </tp>
      <tp>
        <v>1.1705700000000001</v>
        <stp/>
        <stp>##V3_BDHV12</stp>
        <stp>9128275W8 Govt</stp>
        <stp>IDX_RATIO</stp>
        <stp>2/24/2006</stp>
        <stp>2/24/2006</stp>
        <stp>[Fixed Income  Prices 2004-2009.xlsx]TIPS!R418C20</stp>
        <tr r="T418" s="1"/>
      </tp>
      <tp>
        <v>1.1091800000000001</v>
        <stp/>
        <stp>##V3_BDHV12</stp>
        <stp>912828CZ1 Govt</stp>
        <stp>IDX_RATIO</stp>
        <stp>2/11/2008</stp>
        <stp>2/11/2008</stp>
        <stp>[Fixed Income  Prices 2004-2009.xlsx]TIPS!R860C24</stp>
        <tr r="X860" s="1"/>
      </tp>
      <tp>
        <v>1.0166599999999999</v>
        <stp/>
        <stp>##V3_BDHV12</stp>
        <stp>912828GX2 Govt</stp>
        <stp>IDX_RATIO</stp>
        <stp>3/21/2008</stp>
        <stp>3/21/2008</stp>
        <stp>[Fixed Income  Prices 2004-2009.xlsx]TIPS!R186C88</stp>
        <tr r="CJ186" s="1"/>
      </tp>
      <tp>
        <v>1.09419</v>
        <stp/>
        <stp>##V3_BDHV12</stp>
        <stp>912828BW9 Govt</stp>
        <stp>IDX_RATIO</stp>
        <stp>3/20/2007</stp>
        <stp>3/20/2007</stp>
        <stp>[Fixed Income  Prices 2004-2009.xlsx]TIPS!R695C56</stp>
        <tr r="BD695" s="1"/>
      </tp>
      <tp>
        <v>1.20251</v>
        <stp/>
        <stp>##V3_BDHV12</stp>
        <stp>9128275W8 Govt</stp>
        <stp>IDX_RATIO</stp>
        <stp>3/27/2007</stp>
        <stp>3/27/2007</stp>
        <stp>[Fixed Income  Prices 2004-2009.xlsx]TIPS!R700C20</stp>
        <tr r="T700" s="1"/>
      </tp>
      <tp>
        <v>1.13504</v>
        <stp/>
        <stp>##V3_BDHV12</stp>
        <stp>9128275W8 Govt</stp>
        <stp>IDX_RATIO</stp>
        <stp>1/21/2005</stp>
        <stp>1/21/2005</stp>
        <stp>[Fixed Income  Prices 2004-2009.xlsx]TIPS!R135C20</stp>
        <tr r="T135" s="1"/>
      </tp>
      <tp>
        <v>1.10711</v>
        <stp/>
        <stp>##V3_BDHV12</stp>
        <stp>912828CZ1 Govt</stp>
        <stp>IDX_RATIO</stp>
        <stp>1/21/2008</stp>
        <stp>1/21/2008</stp>
        <stp>[Fixed Income  Prices 2004-2009.xlsx]TIPS!R845C24</stp>
        <tr r="X845" s="1"/>
      </tp>
      <tp>
        <v>1.1337600000000001</v>
        <stp/>
        <stp>##V3_BDHV12</stp>
        <stp>9128275W8 Govt</stp>
        <stp>IDX_RATIO</stp>
        <stp>2/11/2005</stp>
        <stp>2/11/2005</stp>
        <stp>[Fixed Income  Prices 2004-2009.xlsx]TIPS!R150C20</stp>
        <tr r="T150" s="1"/>
      </tp>
      <tp>
        <v>1.1001700000000001</v>
        <stp/>
        <stp>##V3_BDHV12</stp>
        <stp>912828CP3 Govt</stp>
        <stp>IDX_RATIO</stp>
        <stp>7/18/2007</stp>
        <stp>7/18/2007</stp>
        <stp>[Fixed Income  Prices 2004-2009.xlsx]TIPS!R781C64</stp>
        <tr r="BL781" s="1"/>
      </tp>
      <tp>
        <v>1.0999099999999999</v>
        <stp/>
        <stp>##V3_BDHV12</stp>
        <stp>9128276R8 Govt</stp>
        <stp>IDX_RATIO</stp>
        <stp>4/21/2005</stp>
        <stp>4/21/2005</stp>
        <stp>[Fixed Income  Prices 2004-2009.xlsx]TIPS!R199C28</stp>
        <tr r="AB199" s="1"/>
      </tp>
      <tp>
        <v>1.27766</v>
        <stp/>
        <stp>##V3_BDHV12</stp>
        <stp>9128274Y5 Govt</stp>
        <stp>IDX_RATIO</stp>
        <stp>1/16/2008</stp>
        <stp>1/16/2008</stp>
        <stp>[Fixed Income  Prices 2004-2009.xlsx]TIPS!R911C16</stp>
        <tr r="P911" s="1"/>
      </tp>
      <tp>
        <v>1.0359099999999999</v>
        <stp/>
        <stp>##V3_BDHV12</stp>
        <stp>912828GX2 Govt</stp>
        <stp>IDX_RATIO</stp>
        <stp>1/15/2009</stp>
        <stp>1/15/2009</stp>
        <stp>[Fixed Income  Prices 2004-2009.xlsx]TIPS!R400C88</stp>
        <tr r="CJ400" s="1"/>
      </tp>
      <tp>
        <v>1.0660099999999999</v>
        <stp/>
        <stp>##V3_BDHV12</stp>
        <stp>912828BW9 Govt</stp>
        <stp>IDX_RATIO</stp>
        <stp>2/23/2006</stp>
        <stp>2/23/2006</stp>
        <stp>[Fixed Income  Prices 2004-2009.xlsx]TIPS!R417C56</stp>
        <tr r="BD417" s="1"/>
      </tp>
      <tp>
        <v>1.1176600000000001</v>
        <stp/>
        <stp>##V3_BDHV12</stp>
        <stp>9128276R8 Govt</stp>
        <stp>IDX_RATIO</stp>
        <stp>7/13/2005</stp>
        <stp>7/13/2005</stp>
        <stp>[Fixed Income  Prices 2004-2009.xlsx]TIPS!R257C28</stp>
        <tr r="AB257" s="1"/>
      </tp>
      <tp>
        <v>1.1806099999999999</v>
        <stp/>
        <stp>##V3_BDHV12</stp>
        <stp>9128275W8 Govt</stp>
        <stp>IDX_RATIO</stp>
        <stp>1/12/2006</stp>
        <stp>1/12/2006</stp>
        <stp>[Fixed Income  Prices 2004-2009.xlsx]TIPS!R387C20</stp>
        <tr r="T387" s="1"/>
      </tp>
      <tp>
        <v>1.1862600000000001</v>
        <stp/>
        <stp>##V3_BDHV12</stp>
        <stp>9128276R8 Govt</stp>
        <stp>IDX_RATIO</stp>
        <stp>6/26/2007</stp>
        <stp>6/26/2007</stp>
        <stp>[Fixed Income  Prices 2004-2009.xlsx]TIPS!R765C28</stp>
        <tr r="AB765" s="1"/>
      </tp>
      <tp>
        <v>1.0158499999999999</v>
        <stp/>
        <stp>##V3_BDHV12</stp>
        <stp>912828GX2 Govt</stp>
        <stp>IDX_RATIO</stp>
        <stp>2/25/2009</stp>
        <stp>2/25/2009</stp>
        <stp>[Fixed Income  Prices 2004-2009.xlsx]TIPS!R429C88</stp>
        <tr r="CJ429" s="1"/>
      </tp>
      <tp>
        <v>1.03359</v>
        <stp/>
        <stp>##V3_BDHV12</stp>
        <stp>912828BW9 Govt</stp>
        <stp>IDX_RATIO</stp>
        <stp>1/26/2005</stp>
        <stp>1/26/2005</stp>
        <stp>[Fixed Income  Prices 2004-2009.xlsx]TIPS!R138C56</stp>
        <tr r="BD138" s="1"/>
      </tp>
      <tp>
        <v>1.03166</v>
        <stp/>
        <stp>##V3_BDHV12</stp>
        <stp>912828BW9 Govt</stp>
        <stp>IDX_RATIO</stp>
        <stp>2/16/2005</stp>
        <stp>2/16/2005</stp>
        <stp>[Fixed Income  Prices 2004-2009.xlsx]TIPS!R153C56</stp>
        <tr r="BD153" s="1"/>
      </tp>
      <tp>
        <v>1.2808299999999999</v>
        <stp/>
        <stp>##V3_BDHV12</stp>
        <stp>9128274Y5 Govt</stp>
        <stp>IDX_RATIO</stp>
        <stp>2/26/2008</stp>
        <stp>2/26/2008</stp>
        <stp>[Fixed Income  Prices 2004-2009.xlsx]TIPS!R940C16</stp>
        <tr r="P940" s="1"/>
      </tp>
      <tp>
        <v>1.16201</v>
        <stp/>
        <stp>##V3_BDHV12</stp>
        <stp>9128276R8 Govt</stp>
        <stp>IDX_RATIO</stp>
        <stp>7/24/2006</stp>
        <stp>7/24/2006</stp>
        <stp>[Fixed Income  Prices 2004-2009.xlsx]TIPS!R524C28</stp>
        <tr r="AB524" s="1"/>
      </tp>
      <tp>
        <v>1.17438</v>
        <stp/>
        <stp>##V3_BDHV12</stp>
        <stp>9128276R8 Govt</stp>
        <stp>IDX_RATIO</stp>
        <stp>5/16/2007</stp>
        <stp>5/16/2007</stp>
        <stp>[Fixed Income  Prices 2004-2009.xlsx]TIPS!R736C28</stp>
        <tr r="AB736" s="1"/>
      </tp>
      <tp>
        <v>1.0378499999999999</v>
        <stp/>
        <stp>##V3_BDHV12</stp>
        <stp>912828GX2 Govt</stp>
        <stp>IDX_RATIO</stp>
        <stp>1/12/2009</stp>
        <stp>1/12/2009</stp>
        <stp>[Fixed Income  Prices 2004-2009.xlsx]TIPS!R397C88</stp>
        <tr r="CJ397" s="1"/>
      </tp>
      <tp>
        <v>1.0165</v>
        <stp/>
        <stp>##V3_BDHV12</stp>
        <stp>912828GX2 Govt</stp>
        <stp>IDX_RATIO</stp>
        <stp>3/20/2008</stp>
        <stp>3/20/2008</stp>
        <stp>[Fixed Income  Prices 2004-2009.xlsx]TIPS!R185C88</stp>
        <tr r="CJ185" s="1"/>
      </tp>
      <tp>
        <v>1.09429</v>
        <stp/>
        <stp>##V3_BDHV12</stp>
        <stp>912828BW9 Govt</stp>
        <stp>IDX_RATIO</stp>
        <stp>3/21/2007</stp>
        <stp>3/21/2007</stp>
        <stp>[Fixed Income  Prices 2004-2009.xlsx]TIPS!R696C56</stp>
        <tr r="BD696" s="1"/>
      </tp>
      <tp>
        <v>1.1350199999999999</v>
        <stp/>
        <stp>##V3_BDHV12</stp>
        <stp>9128275W8 Govt</stp>
        <stp>IDX_RATIO</stp>
        <stp>1/20/2005</stp>
        <stp>1/20/2005</stp>
        <stp>[Fixed Income  Prices 2004-2009.xlsx]TIPS!R134C20</stp>
        <tr r="T134" s="1"/>
      </tp>
      <tp>
        <v>1.10039</v>
        <stp/>
        <stp>##V3_BDHV12</stp>
        <stp>912828CP3 Govt</stp>
        <stp>IDX_RATIO</stp>
        <stp>7/19/2007</stp>
        <stp>7/19/2007</stp>
        <stp>[Fixed Income  Prices 2004-2009.xlsx]TIPS!R782C64</stp>
        <tr r="BL782" s="1"/>
      </tp>
      <tp>
        <v>1.0996999999999999</v>
        <stp/>
        <stp>##V3_BDHV12</stp>
        <stp>9128276R8 Govt</stp>
        <stp>IDX_RATIO</stp>
        <stp>4/20/2005</stp>
        <stp>4/20/2005</stp>
        <stp>[Fixed Income  Prices 2004-2009.xlsx]TIPS!R198C28</stp>
        <tr r="AB198" s="1"/>
      </tp>
      <tp>
        <v>1.13391</v>
        <stp/>
        <stp>##V3_BDHV12</stp>
        <stp>9128275W8 Govt</stp>
        <stp>IDX_RATIO</stp>
        <stp>2/10/2005</stp>
        <stp>2/10/2005</stp>
        <stp>[Fixed Income  Prices 2004-2009.xlsx]TIPS!R149C20</stp>
        <tr r="T149" s="1"/>
      </tp>
      <tp>
        <v>1.27742</v>
        <stp/>
        <stp>##V3_BDHV12</stp>
        <stp>9128274Y5 Govt</stp>
        <stp>IDX_RATIO</stp>
        <stp>1/15/2008</stp>
        <stp>1/15/2008</stp>
        <stp>[Fixed Income  Prices 2004-2009.xlsx]TIPS!R910C16</stp>
        <tr r="P910" s="1"/>
      </tp>
      <tp>
        <v>1.0352699999999999</v>
        <stp/>
        <stp>##V3_BDHV12</stp>
        <stp>912828GX2 Govt</stp>
        <stp>IDX_RATIO</stp>
        <stp>1/16/2009</stp>
        <stp>1/16/2009</stp>
        <stp>[Fixed Income  Prices 2004-2009.xlsx]TIPS!R401C88</stp>
        <tr r="CJ401" s="1"/>
      </tp>
      <tp>
        <v>1.0664800000000001</v>
        <stp/>
        <stp>##V3_BDHV12</stp>
        <stp>912828BW9 Govt</stp>
        <stp>IDX_RATIO</stp>
        <stp>2/20/2006</stp>
        <stp>2/20/2006</stp>
        <stp>[Fixed Income  Prices 2004-2009.xlsx]TIPS!R414C56</stp>
        <tr r="BD414" s="1"/>
      </tp>
      <tp>
        <v>1.18092</v>
        <stp/>
        <stp>##V3_BDHV12</stp>
        <stp>9128275W8 Govt</stp>
        <stp>IDX_RATIO</stp>
        <stp>1/11/2006</stp>
        <stp>1/11/2006</stp>
        <stp>[Fixed Income  Prices 2004-2009.xlsx]TIPS!R386C20</stp>
        <tr r="T386" s="1"/>
      </tp>
      <tp>
        <v>1.0154700000000001</v>
        <stp/>
        <stp>##V3_BDHV12</stp>
        <stp>912828GX2 Govt</stp>
        <stp>IDX_RATIO</stp>
        <stp>2/26/2009</stp>
        <stp>2/26/2009</stp>
        <stp>[Fixed Income  Prices 2004-2009.xlsx]TIPS!R430C88</stp>
        <tr r="CJ430" s="1"/>
      </tp>
      <tp>
        <v>1.2808600000000001</v>
        <stp/>
        <stp>##V3_BDHV12</stp>
        <stp>9128274Y5 Govt</stp>
        <stp>IDX_RATIO</stp>
        <stp>2/25/2008</stp>
        <stp>2/25/2008</stp>
        <stp>[Fixed Income  Prices 2004-2009.xlsx]TIPS!R939C16</stp>
        <tr r="P939" s="1"/>
      </tp>
      <tp>
        <v>1.18601</v>
        <stp/>
        <stp>##V3_BDHV12</stp>
        <stp>9128276R8 Govt</stp>
        <stp>IDX_RATIO</stp>
        <stp>6/25/2007</stp>
        <stp>6/25/2007</stp>
        <stp>[Fixed Income  Prices 2004-2009.xlsx]TIPS!R764C28</stp>
        <tr r="AB764" s="1"/>
      </tp>
      <tp>
        <v>1.0335700000000001</v>
        <stp/>
        <stp>##V3_BDHV12</stp>
        <stp>912828BW9 Govt</stp>
        <stp>IDX_RATIO</stp>
        <stp>1/25/2005</stp>
        <stp>1/25/2005</stp>
        <stp>[Fixed Income  Prices 2004-2009.xlsx]TIPS!R137C56</stp>
        <tr r="BD137" s="1"/>
      </tp>
      <tp>
        <v>1.0726800000000001</v>
        <stp/>
        <stp>##V3_BDHV12</stp>
        <stp>912828BW9 Govt</stp>
        <stp>IDX_RATIO</stp>
        <stp>3/30/2006</stp>
        <stp>3/30/2006</stp>
        <stp>[Fixed Income  Prices 2004-2009.xlsx]TIPS!R442C56</stp>
        <tr r="BD442" s="1"/>
      </tp>
      <tp>
        <v>1.0318000000000001</v>
        <stp/>
        <stp>##V3_BDHV12</stp>
        <stp>912828BW9 Govt</stp>
        <stp>IDX_RATIO</stp>
        <stp>2/15/2005</stp>
        <stp>2/15/2005</stp>
        <stp>[Fixed Income  Prices 2004-2009.xlsx]TIPS!R152C56</stp>
        <tr r="BD152" s="1"/>
      </tp>
      <tp>
        <v>1.16256</v>
        <stp/>
        <stp>##V3_BDHV12</stp>
        <stp>9128276R8 Govt</stp>
        <stp>IDX_RATIO</stp>
        <stp>7/27/2006</stp>
        <stp>7/27/2006</stp>
        <stp>[Fixed Income  Prices 2004-2009.xlsx]TIPS!R527C28</stp>
        <tr r="AB527" s="1"/>
      </tp>
      <tp>
        <v>1.17404</v>
        <stp/>
        <stp>##V3_BDHV12</stp>
        <stp>9128276R8 Govt</stp>
        <stp>IDX_RATIO</stp>
        <stp>5/15/2007</stp>
        <stp>5/15/2007</stp>
        <stp>[Fixed Income  Prices 2004-2009.xlsx]TIPS!R735C28</stp>
        <tr r="AB735" s="1"/>
      </tp>
      <tp>
        <v>1.1091299999999999</v>
        <stp/>
        <stp>##V3_BDHV12</stp>
        <stp>912828CZ1 Govt</stp>
        <stp>IDX_RATIO</stp>
        <stp>2/13/2008</stp>
        <stp>2/13/2008</stp>
        <stp>[Fixed Income  Prices 2004-2009.xlsx]TIPS!R862C24</stp>
        <tr r="X862" s="1"/>
      </tp>
      <tp>
        <v>1.0944</v>
        <stp/>
        <stp>##V3_BDHV12</stp>
        <stp>912828BW9 Govt</stp>
        <stp>IDX_RATIO</stp>
        <stp>3/22/2007</stp>
        <stp>3/22/2007</stp>
        <stp>[Fixed Income  Prices 2004-2009.xlsx]TIPS!R697C56</stp>
        <tr r="BD697" s="1"/>
      </tp>
      <tp>
        <v>1.0735999999999999</v>
        <stp/>
        <stp>##V3_BDHV12</stp>
        <stp>912828BW9 Govt</stp>
        <stp>IDX_RATIO</stp>
        <stp>1/17/2006</stp>
        <stp>1/17/2006</stp>
        <stp>[Fixed Income  Prices 2004-2009.xlsx]TIPS!R390C56</stp>
        <tr r="BD390" s="1"/>
      </tp>
      <tp>
        <v>1.1075299999999999</v>
        <stp/>
        <stp>##V3_BDHV12</stp>
        <stp>912828CZ1 Govt</stp>
        <stp>IDX_RATIO</stp>
        <stp>1/23/2008</stp>
        <stp>1/23/2008</stp>
        <stp>[Fixed Income  Prices 2004-2009.xlsx]TIPS!R847C24</stp>
        <tr r="X847" s="1"/>
      </tp>
      <tp>
        <v>1.06538</v>
        <stp/>
        <stp>##V3_BDHV12</stp>
        <stp>912828CP3 Govt</stp>
        <stp>IDX_RATIO</stp>
        <stp>6/19/2006</stp>
        <stp>6/19/2006</stp>
        <stp>[Fixed Income  Prices 2004-2009.xlsx]TIPS!R499C64</stp>
        <tr r="BL499" s="1"/>
      </tp>
      <tp>
        <v>1.0593999999999999</v>
        <stp/>
        <stp>##V3_BDHV12</stp>
        <stp>912828CP3 Govt</stp>
        <stp>IDX_RATIO</stp>
        <stp>5/29/2006</stp>
        <stp>5/29/2006</stp>
        <stp>[Fixed Income  Prices 2004-2009.xlsx]TIPS!R484C64</stp>
        <tr r="BL484" s="1"/>
      </tp>
      <tp>
        <v>1.0663199999999999</v>
        <stp/>
        <stp>##V3_BDHV12</stp>
        <stp>912828BW9 Govt</stp>
        <stp>IDX_RATIO</stp>
        <stp>2/21/2006</stp>
        <stp>2/21/2006</stp>
        <stp>[Fixed Income  Prices 2004-2009.xlsx]TIPS!R415C56</stp>
        <tr r="BD415" s="1"/>
      </tp>
      <tp>
        <v>1.2771699999999999</v>
        <stp/>
        <stp>##V3_BDHV12</stp>
        <stp>9128274Y5 Govt</stp>
        <stp>IDX_RATIO</stp>
        <stp>1/14/2008</stp>
        <stp>1/14/2008</stp>
        <stp>[Fixed Income  Prices 2004-2009.xlsx]TIPS!R909C16</stp>
        <tr r="P909" s="1"/>
      </tp>
      <tp>
        <v>1.2513300000000001</v>
        <stp/>
        <stp>##V3_BDHV12</stp>
        <stp>9128273T7 Govt</stp>
        <stp>IDX_RATIO</stp>
        <stp>3/19/2007</stp>
        <stp>3/19/2007</stp>
        <stp>[Fixed Income  Prices 2004-2009.xlsx]TIPS!R694C12</stp>
        <tr r="L694" s="1"/>
      </tp>
      <tp>
        <v>1.1177299999999999</v>
        <stp/>
        <stp>##V3_BDHV12</stp>
        <stp>9128276R8 Govt</stp>
        <stp>IDX_RATIO</stp>
        <stp>7/11/2005</stp>
        <stp>7/11/2005</stp>
        <stp>[Fixed Income  Prices 2004-2009.xlsx]TIPS!R255C28</stp>
        <tr r="AB255" s="1"/>
      </tp>
      <tp>
        <v>1.18123</v>
        <stp/>
        <stp>##V3_BDHV12</stp>
        <stp>9128275W8 Govt</stp>
        <stp>IDX_RATIO</stp>
        <stp>1/10/2006</stp>
        <stp>1/10/2006</stp>
        <stp>[Fixed Income  Prices 2004-2009.xlsx]TIPS!R385C20</stp>
        <tr r="T385" s="1"/>
      </tp>
      <tp>
        <v>1.14059</v>
        <stp/>
        <stp>##V3_BDHV12</stp>
        <stp>9128276R8 Govt</stp>
        <stp>IDX_RATIO</stp>
        <stp>4/17/2006</stp>
        <stp>4/17/2006</stp>
        <stp>[Fixed Income  Prices 2004-2009.xlsx]TIPS!R454C28</stp>
        <tr r="AB454" s="1"/>
      </tp>
      <tp>
        <v>1.0150999999999999</v>
        <stp/>
        <stp>##V3_BDHV12</stp>
        <stp>912828GX2 Govt</stp>
        <stp>IDX_RATIO</stp>
        <stp>2/27/2009</stp>
        <stp>2/27/2009</stp>
        <stp>[Fixed Income  Prices 2004-2009.xlsx]TIPS!R431C88</stp>
        <tr r="CJ431" s="1"/>
      </tp>
      <tp>
        <v>1.03355</v>
        <stp/>
        <stp>##V3_BDHV12</stp>
        <stp>912828BW9 Govt</stp>
        <stp>IDX_RATIO</stp>
        <stp>1/24/2005</stp>
        <stp>1/24/2005</stp>
        <stp>[Fixed Income  Prices 2004-2009.xlsx]TIPS!R136C56</stp>
        <tr r="BD136" s="1"/>
      </tp>
      <tp>
        <v>1.07294</v>
        <stp/>
        <stp>##V3_BDHV12</stp>
        <stp>912828BW9 Govt</stp>
        <stp>IDX_RATIO</stp>
        <stp>3/31/2006</stp>
        <stp>3/31/2006</stp>
        <stp>[Fixed Income  Prices 2004-2009.xlsx]TIPS!R443C56</stp>
        <tr r="BD443" s="1"/>
      </tp>
      <tp>
        <v>1.0319400000000001</v>
        <stp/>
        <stp>##V3_BDHV12</stp>
        <stp>912828BW9 Govt</stp>
        <stp>IDX_RATIO</stp>
        <stp>2/14/2005</stp>
        <stp>2/14/2005</stp>
        <stp>[Fixed Income  Prices 2004-2009.xlsx]TIPS!R151C56</stp>
        <tr r="BD151" s="1"/>
      </tp>
      <tp>
        <v>1.1103499999999999</v>
        <stp/>
        <stp>##V3_BDHV12</stp>
        <stp>9128276R8 Govt</stp>
        <stp>IDX_RATIO</stp>
        <stp>5/31/2005</stp>
        <stp>5/31/2005</stp>
        <stp>[Fixed Income  Prices 2004-2009.xlsx]TIPS!R226C28</stp>
        <tr r="AB226" s="1"/>
      </tp>
      <tp>
        <v>1.16238</v>
        <stp/>
        <stp>##V3_BDHV12</stp>
        <stp>9128276R8 Govt</stp>
        <stp>IDX_RATIO</stp>
        <stp>7/26/2006</stp>
        <stp>7/26/2006</stp>
        <stp>[Fixed Income  Prices 2004-2009.xlsx]TIPS!R526C28</stp>
        <tr r="AB526" s="1"/>
      </tp>
      <tp>
        <v>1.1737</v>
        <stp/>
        <stp>##V3_BDHV12</stp>
        <stp>9128276R8 Govt</stp>
        <stp>IDX_RATIO</stp>
        <stp>5/14/2007</stp>
        <stp>5/14/2007</stp>
        <stp>[Fixed Income  Prices 2004-2009.xlsx]TIPS!R734C28</stp>
        <tr r="AB734" s="1"/>
      </tp>
      <tp>
        <v>1.0738799999999999</v>
        <stp/>
        <stp>##V3_BDHV12</stp>
        <stp>912828BW9 Govt</stp>
        <stp>IDX_RATIO</stp>
        <stp>1/16/2006</stp>
        <stp>1/16/2006</stp>
        <stp>[Fixed Income  Prices 2004-2009.xlsx]TIPS!R389C56</stp>
        <tr r="BD389" s="1"/>
      </tp>
      <tp>
        <v>1.1700599999999999</v>
        <stp/>
        <stp>##V3_BDHV12</stp>
        <stp>9128275W8 Govt</stp>
        <stp>IDX_RATIO</stp>
        <stp>2/27/2006</stp>
        <stp>2/27/2006</stp>
        <stp>[Fixed Income  Prices 2004-2009.xlsx]TIPS!R419C20</stp>
        <tr r="T419" s="1"/>
      </tp>
      <tp>
        <v>1.0945100000000001</v>
        <stp/>
        <stp>##V3_BDHV12</stp>
        <stp>912828BW9 Govt</stp>
        <stp>IDX_RATIO</stp>
        <stp>3/23/2007</stp>
        <stp>3/23/2007</stp>
        <stp>[Fixed Income  Prices 2004-2009.xlsx]TIPS!R698C56</stp>
        <tr r="BD698" s="1"/>
      </tp>
      <tp>
        <v>1.1091500000000001</v>
        <stp/>
        <stp>##V3_BDHV12</stp>
        <stp>912828CZ1 Govt</stp>
        <stp>IDX_RATIO</stp>
        <stp>2/12/2008</stp>
        <stp>2/12/2008</stp>
        <stp>[Fixed Income  Prices 2004-2009.xlsx]TIPS!R861C24</stp>
        <tr r="X861" s="1"/>
      </tp>
      <tp>
        <v>1.1073200000000001</v>
        <stp/>
        <stp>##V3_BDHV12</stp>
        <stp>912828CZ1 Govt</stp>
        <stp>IDX_RATIO</stp>
        <stp>1/22/2008</stp>
        <stp>1/22/2008</stp>
        <stp>[Fixed Income  Prices 2004-2009.xlsx]TIPS!R846C24</stp>
        <tr r="X846" s="1"/>
      </tp>
      <tp>
        <v>1.18032</v>
        <stp/>
        <stp>##V3_BDHV12</stp>
        <stp>9128273T7 Govt</stp>
        <stp>IDX_RATIO</stp>
        <stp>3/31/2005</stp>
        <stp>3/31/2005</stp>
        <stp>[Fixed Income  Prices 2004-2009.xlsx]TIPS!R184C12</stp>
        <tr r="L184" s="1"/>
      </tp>
      <tp>
        <v>1.0300800000000001</v>
        <stp/>
        <stp>##V3_BDHV12</stp>
        <stp>912828CP3 Govt</stp>
        <stp>IDX_RATIO</stp>
        <stp>6/21/2005</stp>
        <stp>6/21/2005</stp>
        <stp>[Fixed Income  Prices 2004-2009.xlsx]TIPS!R241C64</stp>
        <tr r="BL241" s="1"/>
      </tp>
      <tp>
        <v>1.14066</v>
        <stp/>
        <stp>##V3_BDHV12</stp>
        <stp>9128276R8 Govt</stp>
        <stp>IDX_RATIO</stp>
        <stp>4/18/2006</stp>
        <stp>4/18/2006</stp>
        <stp>[Fixed Income  Prices 2004-2009.xlsx]TIPS!R455C28</stp>
        <tr r="AB455" s="1"/>
      </tp>
      <tp>
        <v>1.2509600000000001</v>
        <stp/>
        <stp>##V3_BDHV12</stp>
        <stp>9128273T7 Govt</stp>
        <stp>IDX_RATIO</stp>
        <stp>3/16/2007</stp>
        <stp>3/16/2007</stp>
        <stp>[Fixed Income  Prices 2004-2009.xlsx]TIPS!R693C12</stp>
        <tr r="L693" s="1"/>
      </tp>
      <tp>
        <v>1.2259899999999999</v>
        <stp/>
        <stp>##V3_BDHV12</stp>
        <stp>9128273T7 Govt</stp>
        <stp>IDX_RATIO</stp>
        <stp>1/23/2006</stp>
        <stp>1/23/2006</stp>
        <stp>[Fixed Income  Prices 2004-2009.xlsx]TIPS!R394C12</stp>
        <tr r="L394" s="1"/>
      </tp>
      <tp>
        <v>1.0153300000000001</v>
        <stp/>
        <stp>##V3_BDHV12</stp>
        <stp>912828ET3 Govt</stp>
        <stp>IDX_RATIO</stp>
        <stp>1/30/2007</stp>
        <stp>1/30/2007</stp>
        <stp>[Fixed Income  Prices 2004-2009.xlsx]TIPS!R278C76</stp>
        <tr r="BX278" s="1"/>
      </tp>
      <tp>
        <v>1.0200899999999999</v>
        <stp/>
        <stp>##V3_BDHV12</stp>
        <stp>912828CP3 Govt</stp>
        <stp>IDX_RATIO</stp>
        <stp>5/11/2005</stp>
        <stp>5/11/2005</stp>
        <stp>[Fixed Income  Prices 2004-2009.xlsx]TIPS!R213C64</stp>
        <tr r="BL213" s="1"/>
      </tp>
      <tp>
        <v>1.0782499999999999</v>
        <stp/>
        <stp>##V3_BDHV12</stp>
        <stp>912828CP3 Govt</stp>
        <stp>IDX_RATIO</stp>
        <stp>4/24/2007</stp>
        <stp>4/24/2007</stp>
        <stp>[Fixed Income  Prices 2004-2009.xlsx]TIPS!R720C64</stp>
        <tr r="BL720" s="1"/>
      </tp>
      <tp>
        <v>1.07304</v>
        <stp/>
        <stp>##V3_BDHV12</stp>
        <stp>912828BW9 Govt</stp>
        <stp>IDX_RATIO</stp>
        <stp>1/19/2006</stp>
        <stp>1/19/2006</stp>
        <stp>[Fixed Income  Prices 2004-2009.xlsx]TIPS!R392C56</stp>
        <tr r="BD392" s="1"/>
      </tp>
      <tp>
        <v>1.22081</v>
        <stp/>
        <stp>##V3_BDHV12</stp>
        <stp>9128273T7 Govt</stp>
        <stp>IDX_RATIO</stp>
        <stp>2/14/2006</stp>
        <stp>2/14/2006</stp>
        <stp>[Fixed Income  Prices 2004-2009.xlsx]TIPS!R410C12</stp>
        <tr r="L410" s="1"/>
      </tp>
      <tp>
        <v>1.18184</v>
        <stp/>
        <stp>##V3_BDHV12</stp>
        <stp>9128273T7 Govt</stp>
        <stp>IDX_RATIO</stp>
        <stp>1/11/2005</stp>
        <stp>1/11/2005</stp>
        <stp>[Fixed Income  Prices 2004-2009.xlsx]TIPS!R127C12</stp>
        <tr r="L127" s="1"/>
      </tp>
      <tp>
        <v>1.1698900000000001</v>
        <stp/>
        <stp>##V3_BDHV12</stp>
        <stp>9128275W8 Govt</stp>
        <stp>IDX_RATIO</stp>
        <stp>2/28/2006</stp>
        <stp>2/28/2006</stp>
        <stp>[Fixed Income  Prices 2004-2009.xlsx]TIPS!R420C20</stp>
        <tr r="T420" s="1"/>
      </tp>
      <tp>
        <v>1.1791700000000001</v>
        <stp/>
        <stp>##V3_BDHV12</stp>
        <stp>9128273T7 Govt</stp>
        <stp>IDX_RATIO</stp>
        <stp>2/21/2005</stp>
        <stp>2/21/2005</stp>
        <stp>[Fixed Income  Prices 2004-2009.xlsx]TIPS!R156C12</stp>
        <tr r="L156" s="1"/>
      </tp>
      <tp>
        <v>1.18024</v>
        <stp/>
        <stp>##V3_BDHV12</stp>
        <stp>9128273T7 Govt</stp>
        <stp>IDX_RATIO</stp>
        <stp>3/30/2005</stp>
        <stp>3/30/2005</stp>
        <stp>[Fixed Income  Prices 2004-2009.xlsx]TIPS!R183C12</stp>
        <tr r="L183" s="1"/>
      </tp>
      <tp>
        <v>1.0333300000000001</v>
        <stp/>
        <stp>##V3_BDHV12</stp>
        <stp>912828GX2 Govt</stp>
        <stp>IDX_RATIO</stp>
        <stp>1/19/2009</stp>
        <stp>1/19/2009</stp>
        <stp>[Fixed Income  Prices 2004-2009.xlsx]TIPS!R402C88</stp>
        <tr r="CJ402" s="1"/>
      </tp>
      <tp>
        <v>1.0298499999999999</v>
        <stp/>
        <stp>##V3_BDHV12</stp>
        <stp>912828CP3 Govt</stp>
        <stp>IDX_RATIO</stp>
        <stp>6/20/2005</stp>
        <stp>6/20/2005</stp>
        <stp>[Fixed Income  Prices 2004-2009.xlsx]TIPS!R240C64</stp>
        <tr r="BL240" s="1"/>
      </tp>
      <tp>
        <v>1.1407400000000001</v>
        <stp/>
        <stp>##V3_BDHV12</stp>
        <stp>9128276R8 Govt</stp>
        <stp>IDX_RATIO</stp>
        <stp>4/19/2006</stp>
        <stp>4/19/2006</stp>
        <stp>[Fixed Income  Prices 2004-2009.xlsx]TIPS!R456C28</stp>
        <tr r="AB456" s="1"/>
      </tp>
      <tp>
        <v>1.01528</v>
        <stp/>
        <stp>##V3_BDHV12</stp>
        <stp>912828ET3 Govt</stp>
        <stp>IDX_RATIO</stp>
        <stp>1/31/2007</stp>
        <stp>1/31/2007</stp>
        <stp>[Fixed Income  Prices 2004-2009.xlsx]TIPS!R279C76</stp>
        <tr r="BX279" s="1"/>
      </tp>
      <tp>
        <v>1.01983</v>
        <stp/>
        <stp>##V3_BDHV12</stp>
        <stp>912828CP3 Govt</stp>
        <stp>IDX_RATIO</stp>
        <stp>5/10/2005</stp>
        <stp>5/10/2005</stp>
        <stp>[Fixed Income  Prices 2004-2009.xlsx]TIPS!R212C64</stp>
        <tr r="BL212" s="1"/>
      </tp>
      <tp>
        <v>1.16275</v>
        <stp/>
        <stp>##V3_BDHV12</stp>
        <stp>9128276R8 Govt</stp>
        <stp>IDX_RATIO</stp>
        <stp>7/28/2006</stp>
        <stp>7/28/2006</stp>
        <stp>[Fixed Income  Prices 2004-2009.xlsx]TIPS!R528C28</stp>
        <tr r="AB528" s="1"/>
      </tp>
      <tp>
        <v>1.0784400000000001</v>
        <stp/>
        <stp>##V3_BDHV12</stp>
        <stp>912828CP3 Govt</stp>
        <stp>IDX_RATIO</stp>
        <stp>4/25/2007</stp>
        <stp>4/25/2007</stp>
        <stp>[Fixed Income  Prices 2004-2009.xlsx]TIPS!R721C64</stp>
        <tr r="BL721" s="1"/>
      </tp>
      <tp>
        <v>1.0733200000000001</v>
        <stp/>
        <stp>##V3_BDHV12</stp>
        <stp>912828BW9 Govt</stp>
        <stp>IDX_RATIO</stp>
        <stp>1/18/2006</stp>
        <stp>1/18/2006</stp>
        <stp>[Fixed Income  Prices 2004-2009.xlsx]TIPS!R391C56</stp>
        <tr r="BD391" s="1"/>
      </tp>
      <tp>
        <v>1.2206399999999999</v>
        <stp/>
        <stp>##V3_BDHV12</stp>
        <stp>9128273T7 Govt</stp>
        <stp>IDX_RATIO</stp>
        <stp>2/15/2006</stp>
        <stp>2/15/2006</stp>
        <stp>[Fixed Income  Prices 2004-2009.xlsx]TIPS!R411C12</stp>
        <tr r="L411" s="1"/>
      </tp>
      <tp>
        <v>1.1818200000000001</v>
        <stp/>
        <stp>##V3_BDHV12</stp>
        <stp>9128273T7 Govt</stp>
        <stp>IDX_RATIO</stp>
        <stp>1/10/2005</stp>
        <stp>1/10/2005</stp>
        <stp>[Fixed Income  Prices 2004-2009.xlsx]TIPS!R126C12</stp>
        <tr r="L126" s="1"/>
      </tp>
      <tp>
        <v>1.06447</v>
        <stp/>
        <stp>##V3_BDHV12</stp>
        <stp>912828CP3 Govt</stp>
        <stp>IDX_RATIO</stp>
        <stp>6/16/2006</stp>
        <stp>6/16/2006</stp>
        <stp>[Fixed Income  Prices 2004-2009.xlsx]TIPS!R498C64</stp>
        <tr r="BL498" s="1"/>
      </tp>
      <tp>
        <v>1.05884</v>
        <stp/>
        <stp>##V3_BDHV12</stp>
        <stp>912828CP3 Govt</stp>
        <stp>IDX_RATIO</stp>
        <stp>5/26/2006</stp>
        <stp>5/26/2006</stp>
        <stp>[Fixed Income  Prices 2004-2009.xlsx]TIPS!R483C64</stp>
        <tr r="BL483" s="1"/>
      </tp>
      <tp>
        <v>1.03054</v>
        <stp/>
        <stp>##V3_BDHV12</stp>
        <stp>912828CP3 Govt</stp>
        <stp>IDX_RATIO</stp>
        <stp>6/23/2005</stp>
        <stp>6/23/2005</stp>
        <stp>[Fixed Income  Prices 2004-2009.xlsx]TIPS!R243C64</stp>
        <tr r="BL243" s="1"/>
      </tp>
      <tp>
        <v>1.25071</v>
        <stp/>
        <stp>##V3_BDHV12</stp>
        <stp>9128273T7 Govt</stp>
        <stp>IDX_RATIO</stp>
        <stp>3/14/2007</stp>
        <stp>3/14/2007</stp>
        <stp>[Fixed Income  Prices 2004-2009.xlsx]TIPS!R691C12</stp>
        <tr r="L691" s="1"/>
      </tp>
      <tp>
        <v>1.0997399999999999</v>
        <stp/>
        <stp>##V3_BDHV12</stp>
        <stp>912828CP3 Govt</stp>
        <stp>IDX_RATIO</stp>
        <stp>7/16/2007</stp>
        <stp>7/16/2007</stp>
        <stp>[Fixed Income  Prices 2004-2009.xlsx]TIPS!R779C64</stp>
        <tr r="BL779" s="1"/>
      </tp>
      <tp>
        <v>1.18703</v>
        <stp/>
        <stp>##V3_BDHV12</stp>
        <stp>9128276R8 Govt</stp>
        <stp>IDX_RATIO</stp>
        <stp>6/29/2007</stp>
        <stp>6/29/2007</stp>
        <stp>[Fixed Income  Prices 2004-2009.xlsx]TIPS!R768C28</stp>
        <tr r="AB768" s="1"/>
      </tp>
      <tp>
        <v>1.0179400000000001</v>
        <stp/>
        <stp>##V3_BDHV12</stp>
        <stp>912828ET3 Govt</stp>
        <stp>IDX_RATIO</stp>
        <stp>3/13/2007</stp>
        <stp>3/13/2007</stp>
        <stp>[Fixed Income  Prices 2004-2009.xlsx]TIPS!R308C76</stp>
        <tr r="BX308" s="1"/>
      </tp>
      <tp>
        <v>1.0206</v>
        <stp/>
        <stp>##V3_BDHV12</stp>
        <stp>912828CP3 Govt</stp>
        <stp>IDX_RATIO</stp>
        <stp>5/13/2005</stp>
        <stp>5/13/2005</stp>
        <stp>[Fixed Income  Prices 2004-2009.xlsx]TIPS!R215C64</stp>
        <tr r="BL215" s="1"/>
      </tp>
      <tp>
        <v>1.28074</v>
        <stp/>
        <stp>##V3_BDHV12</stp>
        <stp>9128274Y5 Govt</stp>
        <stp>IDX_RATIO</stp>
        <stp>2/29/2008</stp>
        <stp>2/29/2008</stp>
        <stp>[Fixed Income  Prices 2004-2009.xlsx]TIPS!R943C16</stp>
        <tr r="P943" s="1"/>
      </tp>
      <tp>
        <v>1.07863</v>
        <stp/>
        <stp>##V3_BDHV12</stp>
        <stp>912828CP3 Govt</stp>
        <stp>IDX_RATIO</stp>
        <stp>4/26/2007</stp>
        <stp>4/26/2007</stp>
        <stp>[Fixed Income  Prices 2004-2009.xlsx]TIPS!R722C64</stp>
        <tr r="BL722" s="1"/>
      </tp>
      <tp>
        <v>1.20275</v>
        <stp/>
        <stp>##V3_BDHV12</stp>
        <stp>9128275W8 Govt</stp>
        <stp>IDX_RATIO</stp>
        <stp>3/29/2007</stp>
        <stp>3/29/2007</stp>
        <stp>[Fixed Income  Prices 2004-2009.xlsx]TIPS!R702C20</stp>
        <tr r="T702" s="1"/>
      </tp>
      <tp>
        <v>1.2204600000000001</v>
        <stp/>
        <stp>##V3_BDHV12</stp>
        <stp>9128273T7 Govt</stp>
        <stp>IDX_RATIO</stp>
        <stp>2/16/2006</stp>
        <stp>2/16/2006</stp>
        <stp>[Fixed Income  Prices 2004-2009.xlsx]TIPS!R412C12</stp>
        <tr r="L412" s="1"/>
      </tp>
      <tp>
        <v>1.18188</v>
        <stp/>
        <stp>##V3_BDHV12</stp>
        <stp>9128273T7 Govt</stp>
        <stp>IDX_RATIO</stp>
        <stp>1/13/2005</stp>
        <stp>1/13/2005</stp>
        <stp>[Fixed Income  Prices 2004-2009.xlsx]TIPS!R129C12</stp>
        <tr r="L129" s="1"/>
      </tp>
      <tp>
        <v>1.0641700000000001</v>
        <stp/>
        <stp>##V3_BDHV12</stp>
        <stp>912828CP3 Govt</stp>
        <stp>IDX_RATIO</stp>
        <stp>6/15/2006</stp>
        <stp>6/15/2006</stp>
        <stp>[Fixed Income  Prices 2004-2009.xlsx]TIPS!R497C64</stp>
        <tr r="BL497" s="1"/>
      </tp>
      <tp>
        <v>1.0586500000000001</v>
        <stp/>
        <stp>##V3_BDHV12</stp>
        <stp>912828CP3 Govt</stp>
        <stp>IDX_RATIO</stp>
        <stp>5/25/2006</stp>
        <stp>5/25/2006</stp>
        <stp>[Fixed Income  Prices 2004-2009.xlsx]TIPS!R482C64</stp>
        <tr r="BL482" s="1"/>
      </tp>
      <tp>
        <v>1.17886</v>
        <stp/>
        <stp>##V3_BDHV12</stp>
        <stp>9128273T7 Govt</stp>
        <stp>IDX_RATIO</stp>
        <stp>2/23/2005</stp>
        <stp>2/23/2005</stp>
        <stp>[Fixed Income  Prices 2004-2009.xlsx]TIPS!R158C12</stp>
        <tr r="L158" s="1"/>
      </tp>
      <tp>
        <v>1.2781500000000001</v>
        <stp/>
        <stp>##V3_BDHV12</stp>
        <stp>9128274Y5 Govt</stp>
        <stp>IDX_RATIO</stp>
        <stp>1/18/2008</stp>
        <stp>1/18/2008</stp>
        <stp>[Fixed Income  Prices 2004-2009.xlsx]TIPS!R913C16</stp>
        <tr r="P913" s="1"/>
      </tp>
      <tp>
        <v>1.0303100000000001</v>
        <stp/>
        <stp>##V3_BDHV12</stp>
        <stp>912828CP3 Govt</stp>
        <stp>IDX_RATIO</stp>
        <stp>6/22/2005</stp>
        <stp>6/22/2005</stp>
        <stp>[Fixed Income  Prices 2004-2009.xlsx]TIPS!R242C64</stp>
        <tr r="BL242" s="1"/>
      </tp>
      <tp>
        <v>1.22695</v>
        <stp/>
        <stp>##V3_BDHV12</stp>
        <stp>9128273T7 Govt</stp>
        <stp>IDX_RATIO</stp>
        <stp>1/20/2006</stp>
        <stp>1/20/2006</stp>
        <stp>[Fixed Income  Prices 2004-2009.xlsx]TIPS!R393C12</stp>
        <tr r="L393" s="1"/>
      </tp>
      <tp>
        <v>1.2508300000000001</v>
        <stp/>
        <stp>##V3_BDHV12</stp>
        <stp>9128273T7 Govt</stp>
        <stp>IDX_RATIO</stp>
        <stp>3/15/2007</stp>
        <stp>3/15/2007</stp>
        <stp>[Fixed Income  Prices 2004-2009.xlsx]TIPS!R692C12</stp>
        <tr r="L692" s="1"/>
      </tp>
      <tp>
        <v>1.1867799999999999</v>
        <stp/>
        <stp>##V3_BDHV12</stp>
        <stp>9128276R8 Govt</stp>
        <stp>IDX_RATIO</stp>
        <stp>6/28/2007</stp>
        <stp>6/28/2007</stp>
        <stp>[Fixed Income  Prices 2004-2009.xlsx]TIPS!R767C28</stp>
        <tr r="AB767" s="1"/>
      </tp>
      <tp>
        <v>1.0178400000000001</v>
        <stp/>
        <stp>##V3_BDHV12</stp>
        <stp>912828ET3 Govt</stp>
        <stp>IDX_RATIO</stp>
        <stp>3/12/2007</stp>
        <stp>3/12/2007</stp>
        <stp>[Fixed Income  Prices 2004-2009.xlsx]TIPS!R307C76</stp>
        <tr r="BX307" s="1"/>
      </tp>
      <tp>
        <v>1.03362</v>
        <stp/>
        <stp>##V3_BDHV12</stp>
        <stp>912828BW9 Govt</stp>
        <stp>IDX_RATIO</stp>
        <stp>1/28/2005</stp>
        <stp>1/28/2005</stp>
        <stp>[Fixed Income  Prices 2004-2009.xlsx]TIPS!R140C56</stp>
        <tr r="BD140" s="1"/>
      </tp>
      <tp>
        <v>1.0203500000000001</v>
        <stp/>
        <stp>##V3_BDHV12</stp>
        <stp>912828CP3 Govt</stp>
        <stp>IDX_RATIO</stp>
        <stp>5/12/2005</stp>
        <stp>5/12/2005</stp>
        <stp>[Fixed Income  Prices 2004-2009.xlsx]TIPS!R214C64</stp>
        <tr r="BL214" s="1"/>
      </tp>
      <tp>
        <v>1.03139</v>
        <stp/>
        <stp>##V3_BDHV12</stp>
        <stp>912828BW9 Govt</stp>
        <stp>IDX_RATIO</stp>
        <stp>2/18/2005</stp>
        <stp>2/18/2005</stp>
        <stp>[Fixed Income  Prices 2004-2009.xlsx]TIPS!R155C56</stp>
        <tr r="BD155" s="1"/>
      </tp>
      <tp>
        <v>1.28077</v>
        <stp/>
        <stp>##V3_BDHV12</stp>
        <stp>9128274Y5 Govt</stp>
        <stp>IDX_RATIO</stp>
        <stp>2/28/2008</stp>
        <stp>2/28/2008</stp>
        <stp>[Fixed Income  Prices 2004-2009.xlsx]TIPS!R942C16</stp>
        <tr r="P942" s="1"/>
      </tp>
      <tp>
        <v>1.0788199999999999</v>
        <stp/>
        <stp>##V3_BDHV12</stp>
        <stp>912828CP3 Govt</stp>
        <stp>IDX_RATIO</stp>
        <stp>4/27/2007</stp>
        <stp>4/27/2007</stp>
        <stp>[Fixed Income  Prices 2004-2009.xlsx]TIPS!R723C64</stp>
        <tr r="BL723" s="1"/>
      </tp>
      <tp>
        <v>1.1750700000000001</v>
        <stp/>
        <stp>##V3_BDHV12</stp>
        <stp>9128276R8 Govt</stp>
        <stp>IDX_RATIO</stp>
        <stp>5/18/2007</stp>
        <stp>5/18/2007</stp>
        <stp>[Fixed Income  Prices 2004-2009.xlsx]TIPS!R738C28</stp>
        <tr r="AB738" s="1"/>
      </tp>
      <tp>
        <v>1.2026300000000001</v>
        <stp/>
        <stp>##V3_BDHV12</stp>
        <stp>9128275W8 Govt</stp>
        <stp>IDX_RATIO</stp>
        <stp>3/28/2007</stp>
        <stp>3/28/2007</stp>
        <stp>[Fixed Income  Prices 2004-2009.xlsx]TIPS!R701C20</stp>
        <tr r="T701" s="1"/>
      </tp>
      <tp>
        <v>1.22028</v>
        <stp/>
        <stp>##V3_BDHV12</stp>
        <stp>9128273T7 Govt</stp>
        <stp>IDX_RATIO</stp>
        <stp>2/17/2006</stp>
        <stp>2/17/2006</stp>
        <stp>[Fixed Income  Prices 2004-2009.xlsx]TIPS!R413C12</stp>
        <tr r="L413" s="1"/>
      </tp>
      <tp>
        <v>1.1818599999999999</v>
        <stp/>
        <stp>##V3_BDHV12</stp>
        <stp>9128273T7 Govt</stp>
        <stp>IDX_RATIO</stp>
        <stp>1/12/2005</stp>
        <stp>1/12/2005</stp>
        <stp>[Fixed Income  Prices 2004-2009.xlsx]TIPS!R128C12</stp>
        <tr r="L128" s="1"/>
      </tp>
      <tp>
        <v>1.0638700000000001</v>
        <stp/>
        <stp>##V3_BDHV12</stp>
        <stp>912828CP3 Govt</stp>
        <stp>IDX_RATIO</stp>
        <stp>6/14/2006</stp>
        <stp>6/14/2006</stp>
        <stp>[Fixed Income  Prices 2004-2009.xlsx]TIPS!R496C64</stp>
        <tr r="BL496" s="1"/>
      </tp>
      <tp>
        <v>1.05846</v>
        <stp/>
        <stp>##V3_BDHV12</stp>
        <stp>912828CP3 Govt</stp>
        <stp>IDX_RATIO</stp>
        <stp>5/24/2006</stp>
        <stp>5/24/2006</stp>
        <stp>[Fixed Income  Prices 2004-2009.xlsx]TIPS!R481C64</stp>
        <tr r="BL481" s="1"/>
      </tp>
      <tp>
        <v>1.09995</v>
        <stp/>
        <stp>##V3_BDHV12</stp>
        <stp>912828CP3 Govt</stp>
        <stp>IDX_RATIO</stp>
        <stp>7/17/2007</stp>
        <stp>7/17/2007</stp>
        <stp>[Fixed Income  Prices 2004-2009.xlsx]TIPS!R780C64</stp>
        <tr r="BL780" s="1"/>
      </tp>
      <tp>
        <v>1.1790099999999999</v>
        <stp/>
        <stp>##V3_BDHV12</stp>
        <stp>9128273T7 Govt</stp>
        <stp>IDX_RATIO</stp>
        <stp>2/22/2005</stp>
        <stp>2/22/2005</stp>
        <stp>[Fixed Income  Prices 2004-2009.xlsx]TIPS!R157C12</stp>
        <tr r="L157" s="1"/>
      </tp>
      <tp>
        <v>1.0951599999999999</v>
        <stp/>
        <stp>##V3_BDHV12</stp>
        <stp>912828BW9 Govt</stp>
        <stp>IDX_RATIO</stp>
        <stp>3/29/2007</stp>
        <stp>3/29/2007</stp>
        <stp>[Fixed Income  Prices 2004-2009.xlsx]TIPS!R702C56</stp>
        <tr r="BD702" s="1"/>
      </tp>
      <tp>
        <v>1.2504599999999999</v>
        <stp/>
        <stp>##V3_BDHV12</stp>
        <stp>9128273T7 Govt</stp>
        <stp>IDX_RATIO</stp>
        <stp>3/12/2007</stp>
        <stp>3/12/2007</stp>
        <stp>[Fixed Income  Prices 2004-2009.xlsx]TIPS!R689C12</stp>
        <tr r="L689" s="1"/>
      </tp>
      <tp>
        <v>1.0887800000000001</v>
        <stp/>
        <stp>##V3_BDHV12</stp>
        <stp>912828CP3 Govt</stp>
        <stp>IDX_RATIO</stp>
        <stp>5/30/2007</stp>
        <stp>5/30/2007</stp>
        <stp>[Fixed Income  Prices 2004-2009.xlsx]TIPS!R746C64</stp>
        <tr r="BL746" s="1"/>
      </tp>
      <tp>
        <v>1.22471</v>
        <stp/>
        <stp>##V3_BDHV12</stp>
        <stp>9128273T7 Govt</stp>
        <stp>IDX_RATIO</stp>
        <stp>1/27/2006</stp>
        <stp>1/27/2006</stp>
        <stp>[Fixed Income  Prices 2004-2009.xlsx]TIPS!R398C12</stp>
        <tr r="L398" s="1"/>
      </tp>
      <tp>
        <v>1.01814</v>
        <stp/>
        <stp>##V3_BDHV12</stp>
        <stp>912828ET3 Govt</stp>
        <stp>IDX_RATIO</stp>
        <stp>3/15/2007</stp>
        <stp>3/15/2007</stp>
        <stp>[Fixed Income  Prices 2004-2009.xlsx]TIPS!R310C76</stp>
        <tr r="BX310" s="1"/>
      </tp>
      <tp>
        <v>1.0984400000000001</v>
        <stp/>
        <stp>##V3_BDHV12</stp>
        <stp>912828CP3 Govt</stp>
        <stp>IDX_RATIO</stp>
        <stp>7/10/2007</stp>
        <stp>7/10/2007</stp>
        <stp>[Fixed Income  Prices 2004-2009.xlsx]TIPS!R775C64</stp>
        <tr r="BL775" s="1"/>
      </tp>
      <tp>
        <v>1.07748</v>
        <stp/>
        <stp>##V3_BDHV12</stp>
        <stp>912828CP3 Govt</stp>
        <stp>IDX_RATIO</stp>
        <stp>4/20/2007</stp>
        <stp>4/20/2007</stp>
        <stp>[Fixed Income  Prices 2004-2009.xlsx]TIPS!R718C64</stp>
        <tr r="BL718" s="1"/>
      </tp>
      <tp>
        <v>1.2215199999999999</v>
        <stp/>
        <stp>##V3_BDHV12</stp>
        <stp>9128273T7 Govt</stp>
        <stp>IDX_RATIO</stp>
        <stp>2/10/2006</stp>
        <stp>2/10/2006</stp>
        <stp>[Fixed Income  Prices 2004-2009.xlsx]TIPS!R408C12</stp>
        <tr r="L408" s="1"/>
      </tp>
      <tp>
        <v>1.10897</v>
        <stp/>
        <stp>##V3_BDHV12</stp>
        <stp>912828CZ1 Govt</stp>
        <stp>IDX_RATIO</stp>
        <stp>2/19/2008</stp>
        <stp>2/19/2008</stp>
        <stp>[Fixed Income  Prices 2004-2009.xlsx]TIPS!R866C24</stp>
        <tr r="X866" s="1"/>
      </tp>
      <tp>
        <v>1.1088</v>
        <stp/>
        <stp>##V3_BDHV12</stp>
        <stp>912828CZ1 Govt</stp>
        <stp>IDX_RATIO</stp>
        <stp>1/29/2008</stp>
        <stp>1/29/2008</stp>
        <stp>[Fixed Income  Prices 2004-2009.xlsx]TIPS!R851C24</stp>
        <tr r="X851" s="1"/>
      </tp>
      <tp>
        <v>1.0635699999999999</v>
        <stp/>
        <stp>##V3_BDHV12</stp>
        <stp>912828CP3 Govt</stp>
        <stp>IDX_RATIO</stp>
        <stp>6/13/2006</stp>
        <stp>6/13/2006</stp>
        <stp>[Fixed Income  Prices 2004-2009.xlsx]TIPS!R495C64</stp>
        <tr r="BL495" s="1"/>
      </tp>
      <tp>
        <v>1.05827</v>
        <stp/>
        <stp>##V3_BDHV12</stp>
        <stp>912828CP3 Govt</stp>
        <stp>IDX_RATIO</stp>
        <stp>5/23/2006</stp>
        <stp>5/23/2006</stp>
        <stp>[Fixed Income  Prices 2004-2009.xlsx]TIPS!R480C64</stp>
        <tr r="BL480" s="1"/>
      </tp>
      <tp>
        <v>1.17855</v>
        <stp/>
        <stp>##V3_BDHV12</stp>
        <stp>9128273T7 Govt</stp>
        <stp>IDX_RATIO</stp>
        <stp>2/25/2005</stp>
        <stp>2/25/2005</stp>
        <stp>[Fixed Income  Prices 2004-2009.xlsx]TIPS!R160C12</stp>
        <tr r="L160" s="1"/>
      </tp>
      <tp>
        <v>1.0950500000000001</v>
        <stp/>
        <stp>##V3_BDHV12</stp>
        <stp>912828BW9 Govt</stp>
        <stp>IDX_RATIO</stp>
        <stp>3/28/2007</stp>
        <stp>3/28/2007</stp>
        <stp>[Fixed Income  Prices 2004-2009.xlsx]TIPS!R701C56</stp>
        <tr r="BD701" s="1"/>
      </tp>
      <tp>
        <v>1.03077</v>
        <stp/>
        <stp>##V3_BDHV12</stp>
        <stp>912828CP3 Govt</stp>
        <stp>IDX_RATIO</stp>
        <stp>6/24/2005</stp>
        <stp>6/24/2005</stp>
        <stp>[Fixed Income  Prices 2004-2009.xlsx]TIPS!R244C64</stp>
        <tr r="BL244" s="1"/>
      </tp>
      <tp>
        <v>1.0891</v>
        <stp/>
        <stp>##V3_BDHV12</stp>
        <stp>912828CP3 Govt</stp>
        <stp>IDX_RATIO</stp>
        <stp>5/31/2007</stp>
        <stp>5/31/2007</stp>
        <stp>[Fixed Income  Prices 2004-2009.xlsx]TIPS!R747C64</stp>
        <tr r="BL747" s="1"/>
      </tp>
      <tp>
        <v>1.2250300000000001</v>
        <stp/>
        <stp>##V3_BDHV12</stp>
        <stp>9128273T7 Govt</stp>
        <stp>IDX_RATIO</stp>
        <stp>1/26/2006</stp>
        <stp>1/26/2006</stp>
        <stp>[Fixed Income  Prices 2004-2009.xlsx]TIPS!R397C12</stp>
        <tr r="L397" s="1"/>
      </tp>
      <tp>
        <v>1.2505899999999999</v>
        <stp/>
        <stp>##V3_BDHV12</stp>
        <stp>9128273T7 Govt</stp>
        <stp>IDX_RATIO</stp>
        <stp>3/13/2007</stp>
        <stp>3/13/2007</stp>
        <stp>[Fixed Income  Prices 2004-2009.xlsx]TIPS!R690C12</stp>
        <tr r="L690" s="1"/>
      </tp>
      <tp>
        <v>1.0580799999999999</v>
        <stp/>
        <stp>##V3_BDHV12</stp>
        <stp>912828CP3 Govt</stp>
        <stp>IDX_RATIO</stp>
        <stp>5/22/2006</stp>
        <stp>5/22/2006</stp>
        <stp>[Fixed Income  Prices 2004-2009.xlsx]TIPS!R479C64</stp>
        <tr r="BL479" s="1"/>
      </tp>
      <tp>
        <v>1.09866</v>
        <stp/>
        <stp>##V3_BDHV12</stp>
        <stp>912828CP3 Govt</stp>
        <stp>IDX_RATIO</stp>
        <stp>7/11/2007</stp>
        <stp>7/11/2007</stp>
        <stp>[Fixed Income  Prices 2004-2009.xlsx]TIPS!R776C64</stp>
        <tr r="BL776" s="1"/>
      </tp>
      <tp>
        <v>1.0180400000000001</v>
        <stp/>
        <stp>##V3_BDHV12</stp>
        <stp>912828ET3 Govt</stp>
        <stp>IDX_RATIO</stp>
        <stp>3/14/2007</stp>
        <stp>3/14/2007</stp>
        <stp>[Fixed Income  Prices 2004-2009.xlsx]TIPS!R309C76</stp>
        <tr r="BX309" s="1"/>
      </tp>
      <tp>
        <v>1.0178</v>
        <stp/>
        <stp>##V3_BDHV12</stp>
        <stp>912828GX2 Govt</stp>
        <stp>IDX_RATIO</stp>
        <stp>3/28/2008</stp>
        <stp>3/28/2008</stp>
        <stp>[Fixed Income  Prices 2004-2009.xlsx]TIPS!R191C88</stp>
        <tr r="CJ191" s="1"/>
      </tp>
      <tp>
        <v>1.109</v>
        <stp/>
        <stp>##V3_BDHV12</stp>
        <stp>912828CZ1 Govt</stp>
        <stp>IDX_RATIO</stp>
        <stp>2/18/2008</stp>
        <stp>2/18/2008</stp>
        <stp>[Fixed Income  Prices 2004-2009.xlsx]TIPS!R865C24</stp>
        <tr r="X865" s="1"/>
      </tp>
      <tp>
        <v>1.10859</v>
        <stp/>
        <stp>##V3_BDHV12</stp>
        <stp>912828CZ1 Govt</stp>
        <stp>IDX_RATIO</stp>
        <stp>1/28/2008</stp>
        <stp>1/28/2008</stp>
        <stp>[Fixed Income  Prices 2004-2009.xlsx]TIPS!R850C24</stp>
        <tr r="X850" s="1"/>
      </tp>
      <tp>
        <v>1.1819</v>
        <stp/>
        <stp>##V3_BDHV12</stp>
        <stp>9128273T7 Govt</stp>
        <stp>IDX_RATIO</stp>
        <stp>1/14/2005</stp>
        <stp>1/14/2005</stp>
        <stp>[Fixed Income  Prices 2004-2009.xlsx]TIPS!R130C12</stp>
        <tr r="L130" s="1"/>
      </tp>
      <tp>
        <v>1.0632699999999999</v>
        <stp/>
        <stp>##V3_BDHV12</stp>
        <stp>912828CP3 Govt</stp>
        <stp>IDX_RATIO</stp>
        <stp>6/12/2006</stp>
        <stp>6/12/2006</stp>
        <stp>[Fixed Income  Prices 2004-2009.xlsx]TIPS!R494C64</stp>
        <tr r="BL494" s="1"/>
      </tp>
      <tp>
        <v>1.1327199999999999</v>
        <stp/>
        <stp>##V3_BDHV12</stp>
        <stp>9128275W8 Govt</stp>
        <stp>IDX_RATIO</stp>
        <stp>2/18/2005</stp>
        <stp>2/18/2005</stp>
        <stp>[Fixed Income  Prices 2004-2009.xlsx]TIPS!R155C20</stp>
        <tr r="T155" s="1"/>
      </tp>
      <tp>
        <v>1.1787000000000001</v>
        <stp/>
        <stp>##V3_BDHV12</stp>
        <stp>9128273T7 Govt</stp>
        <stp>IDX_RATIO</stp>
        <stp>2/24/2005</stp>
        <stp>2/24/2005</stp>
        <stp>[Fixed Income  Prices 2004-2009.xlsx]TIPS!R159C12</stp>
        <tr r="L159" s="1"/>
      </tp>
      <tp>
        <v>1.13517</v>
        <stp/>
        <stp>##V3_BDHV12</stp>
        <stp>9128275W8 Govt</stp>
        <stp>IDX_RATIO</stp>
        <stp>1/28/2005</stp>
        <stp>1/28/2005</stp>
        <stp>[Fixed Income  Prices 2004-2009.xlsx]TIPS!R140C20</stp>
        <tr r="T140" s="1"/>
      </tp>
      <tp>
        <v>1.1784600000000001</v>
        <stp/>
        <stp>##V3_BDHV12</stp>
        <stp>9128275W8 Govt</stp>
        <stp>IDX_RATIO</stp>
        <stp>1/19/2006</stp>
        <stp>1/19/2006</stp>
        <stp>[Fixed Income  Prices 2004-2009.xlsx]TIPS!R392C20</stp>
        <tr r="T392" s="1"/>
      </tp>
      <tp>
        <v>1.03146</v>
        <stp/>
        <stp>##V3_BDHV12</stp>
        <stp>912828CP3 Govt</stp>
        <stp>IDX_RATIO</stp>
        <stp>6/27/2005</stp>
        <stp>6/27/2005</stp>
        <stp>[Fixed Income  Prices 2004-2009.xlsx]TIPS!R245C64</stp>
        <tr r="BL245" s="1"/>
      </tp>
      <tp>
        <v>1.2253499999999999</v>
        <stp/>
        <stp>##V3_BDHV12</stp>
        <stp>9128273T7 Govt</stp>
        <stp>IDX_RATIO</stp>
        <stp>1/25/2006</stp>
        <stp>1/25/2006</stp>
        <stp>[Fixed Income  Prices 2004-2009.xlsx]TIPS!R396C12</stp>
        <tr r="L396" s="1"/>
      </tp>
      <tp>
        <v>1.06524</v>
        <stp/>
        <stp>##V3_BDHV12</stp>
        <stp>912828BW9 Govt</stp>
        <stp>IDX_RATIO</stp>
        <stp>2/28/2006</stp>
        <stp>2/28/2006</stp>
        <stp>[Fixed Income  Prices 2004-2009.xlsx]TIPS!R420C56</stp>
        <tr r="BD420" s="1"/>
      </tp>
      <tp>
        <v>1.09887</v>
        <stp/>
        <stp>##V3_BDHV12</stp>
        <stp>912828CP3 Govt</stp>
        <stp>IDX_RATIO</stp>
        <stp>7/12/2007</stp>
        <stp>7/12/2007</stp>
        <stp>[Fixed Income  Prices 2004-2009.xlsx]TIPS!R777C64</stp>
        <tr r="BL777" s="1"/>
      </tp>
      <tp>
        <v>1.11747</v>
        <stp/>
        <stp>##V3_BDHV12</stp>
        <stp>9128276R8 Govt</stp>
        <stp>IDX_RATIO</stp>
        <stp>7/18/2005</stp>
        <stp>7/18/2005</stp>
        <stp>[Fixed Income  Prices 2004-2009.xlsx]TIPS!R260C28</stp>
        <tr r="AB260" s="1"/>
      </tp>
      <tp>
        <v>1.02163</v>
        <stp/>
        <stp>##V3_BDHV12</stp>
        <stp>912828CP3 Govt</stp>
        <stp>IDX_RATIO</stp>
        <stp>5/17/2005</stp>
        <stp>5/17/2005</stp>
        <stp>[Fixed Income  Prices 2004-2009.xlsx]TIPS!R217C64</stp>
        <tr r="BL217" s="1"/>
      </tp>
      <tp>
        <v>1.10138</v>
        <stp/>
        <stp>##V3_BDHV12</stp>
        <stp>9128276R8 Govt</stp>
        <stp>IDX_RATIO</stp>
        <stp>4/28/2005</stp>
        <stp>4/28/2005</stp>
        <stp>[Fixed Income  Prices 2004-2009.xlsx]TIPS!R204C28</stp>
        <tr r="AB204" s="1"/>
      </tp>
      <tp>
        <v>1.1819600000000001</v>
        <stp/>
        <stp>##V3_BDHV12</stp>
        <stp>9128273T7 Govt</stp>
        <stp>IDX_RATIO</stp>
        <stp>1/17/2005</stp>
        <stp>1/17/2005</stp>
        <stp>[Fixed Income  Prices 2004-2009.xlsx]TIPS!R131C12</stp>
        <tr r="L131" s="1"/>
      </tp>
      <tp>
        <v>1.2473700000000001</v>
        <stp/>
        <stp>##V3_BDHV12</stp>
        <stp>9128273T7 Govt</stp>
        <stp>IDX_RATIO</stp>
        <stp>1/30/2007</stp>
        <stp>1/30/2007</stp>
        <stp>[Fixed Income  Prices 2004-2009.xlsx]TIPS!R660C12</stp>
        <tr r="L660" s="1"/>
      </tp>
      <tp>
        <v>1.1787700000000001</v>
        <stp/>
        <stp>##V3_BDHV12</stp>
        <stp>9128275W8 Govt</stp>
        <stp>IDX_RATIO</stp>
        <stp>1/18/2006</stp>
        <stp>1/18/2006</stp>
        <stp>[Fixed Income  Prices 2004-2009.xlsx]TIPS!R391C20</stp>
        <tr r="T391" s="1"/>
      </tp>
      <tp>
        <v>1.22567</v>
        <stp/>
        <stp>##V3_BDHV12</stp>
        <stp>9128273T7 Govt</stp>
        <stp>IDX_RATIO</stp>
        <stp>1/24/2006</stp>
        <stp>1/24/2006</stp>
        <stp>[Fixed Income  Prices 2004-2009.xlsx]TIPS!R395C12</stp>
        <tr r="L395" s="1"/>
      </tp>
      <tp>
        <v>1.0990899999999999</v>
        <stp/>
        <stp>##V3_BDHV12</stp>
        <stp>912828CP3 Govt</stp>
        <stp>IDX_RATIO</stp>
        <stp>7/13/2007</stp>
        <stp>7/13/2007</stp>
        <stp>[Fixed Income  Prices 2004-2009.xlsx]TIPS!R778C64</stp>
        <tr r="BL778" s="1"/>
      </tp>
      <tp>
        <v>1.01824</v>
        <stp/>
        <stp>##V3_BDHV12</stp>
        <stp>912828ET3 Govt</stp>
        <stp>IDX_RATIO</stp>
        <stp>3/16/2007</stp>
        <stp>3/16/2007</stp>
        <stp>[Fixed Income  Prices 2004-2009.xlsx]TIPS!R311C76</stp>
        <tr r="BX311" s="1"/>
      </tp>
      <tp>
        <v>1.1174299999999999</v>
        <stp/>
        <stp>##V3_BDHV12</stp>
        <stp>9128276R8 Govt</stp>
        <stp>IDX_RATIO</stp>
        <stp>7/19/2005</stp>
        <stp>7/19/2005</stp>
        <stp>[Fixed Income  Prices 2004-2009.xlsx]TIPS!R261C28</stp>
        <tr r="AB261" s="1"/>
      </tp>
      <tp>
        <v>1.07806</v>
        <stp/>
        <stp>##V3_BDHV12</stp>
        <stp>912828CP3 Govt</stp>
        <stp>IDX_RATIO</stp>
        <stp>4/23/2007</stp>
        <stp>4/23/2007</stp>
        <stp>[Fixed Income  Prices 2004-2009.xlsx]TIPS!R719C64</stp>
        <tr r="BL719" s="1"/>
      </tp>
      <tp>
        <v>1.0213700000000001</v>
        <stp/>
        <stp>##V3_BDHV12</stp>
        <stp>912828CP3 Govt</stp>
        <stp>IDX_RATIO</stp>
        <stp>5/16/2005</stp>
        <stp>5/16/2005</stp>
        <stp>[Fixed Income  Prices 2004-2009.xlsx]TIPS!R216C64</stp>
        <tr r="BL216" s="1"/>
      </tp>
      <tp>
        <v>1.1015900000000001</v>
        <stp/>
        <stp>##V3_BDHV12</stp>
        <stp>9128276R8 Govt</stp>
        <stp>IDX_RATIO</stp>
        <stp>4/29/2005</stp>
        <stp>4/29/2005</stp>
        <stp>[Fixed Income  Prices 2004-2009.xlsx]TIPS!R205C28</stp>
        <tr r="AB205" s="1"/>
      </tp>
      <tp>
        <v>1.22099</v>
        <stp/>
        <stp>##V3_BDHV12</stp>
        <stp>9128273T7 Govt</stp>
        <stp>IDX_RATIO</stp>
        <stp>2/13/2006</stp>
        <stp>2/13/2006</stp>
        <stp>[Fixed Income  Prices 2004-2009.xlsx]TIPS!R409C12</stp>
        <tr r="L409" s="1"/>
      </tp>
      <tp>
        <v>1.2473099999999999</v>
        <stp/>
        <stp>##V3_BDHV12</stp>
        <stp>9128273T7 Govt</stp>
        <stp>IDX_RATIO</stp>
        <stp>1/31/2007</stp>
        <stp>1/31/2007</stp>
        <stp>[Fixed Income  Prices 2004-2009.xlsx]TIPS!R661C12</stp>
        <tr r="L661" s="1"/>
      </tp>
      <tp>
        <v>1.0888800000000001</v>
        <stp/>
        <stp>##V3_BDHV12</stp>
        <stp>912828DH0 Govt</stp>
        <stp>IDX_RATIO</stp>
        <stp>11/1/2007</stp>
        <stp>11/1/2007</stp>
        <stp>[Fixed Income  Prices 2004-2009.xlsx]TIPS!R732C68</stp>
        <tr r="BP732" s="1"/>
      </tp>
      <tp>
        <v>1.1009899999999999</v>
        <stp/>
        <stp>##V3_BDHV12</stp>
        <stp>9128277J5 Govt</stp>
        <stp>IDX_RATIO</stp>
        <stp>10/4/2005</stp>
        <stp>10/4/2005</stp>
        <stp>[Fixed Income  Prices 2004-2009.xlsx]TIPS!R316C36</stp>
        <tr r="AJ316" s="1"/>
      </tp>
      <tp>
        <v>1.1199600000000001</v>
        <stp/>
        <stp>##V3_BDHV12</stp>
        <stp>9128277J5 Govt</stp>
        <stp>IDX_RATIO</stp>
        <stp>12/6/2005</stp>
        <stp>12/6/2005</stp>
        <stp>[Fixed Income  Prices 2004-2009.xlsx]TIPS!R361C36</stp>
        <tr r="AJ361" s="1"/>
      </tp>
      <tp>
        <v>1.0908800000000001</v>
        <stp/>
        <stp>##V3_BDHV12</stp>
        <stp>912828DH0 Govt</stp>
        <stp>IDX_RATIO</stp>
        <stp>10/1/2007</stp>
        <stp>10/1/2007</stp>
        <stp>[Fixed Income  Prices 2004-2009.xlsx]TIPS!R709C68</stp>
        <tr r="BP709" s="1"/>
      </tp>
      <tp>
        <v>1.1074299999999999</v>
        <stp/>
        <stp>##V3_BDHV12</stp>
        <stp>9128277J5 Govt</stp>
        <stp>IDX_RATIO</stp>
        <stp>11/4/2005</stp>
        <stp>11/4/2005</stp>
        <stp>[Fixed Income  Prices 2004-2009.xlsx]TIPS!R339C36</stp>
        <tr r="AJ339" s="1"/>
      </tp>
      <tp>
        <v>1.10117</v>
        <stp/>
        <stp>##V3_BDHV12</stp>
        <stp>9128277J5 Govt</stp>
        <stp>IDX_RATIO</stp>
        <stp>10/5/2005</stp>
        <stp>10/5/2005</stp>
        <stp>[Fixed Income  Prices 2004-2009.xlsx]TIPS!R317C36</stp>
        <tr r="AJ317" s="1"/>
      </tp>
      <tp>
        <v>1.0920300000000001</v>
        <stp/>
        <stp>##V3_BDHV12</stp>
        <stp>912828DH0 Govt</stp>
        <stp>IDX_RATIO</stp>
        <stp>12/3/2007</stp>
        <stp>12/3/2007</stp>
        <stp>[Fixed Income  Prices 2004-2009.xlsx]TIPS!R754C68</stp>
        <tr r="BP754" s="1"/>
      </tp>
      <tp>
        <v>1.1200300000000001</v>
        <stp/>
        <stp>##V3_BDHV12</stp>
        <stp>9128277J5 Govt</stp>
        <stp>IDX_RATIO</stp>
        <stp>12/7/2005</stp>
        <stp>12/7/2005</stp>
        <stp>[Fixed Income  Prices 2004-2009.xlsx]TIPS!R362C36</stp>
        <tr r="AJ362" s="1"/>
      </tp>
      <tp>
        <v>1.0908199999999999</v>
        <stp/>
        <stp>##V3_BDHV12</stp>
        <stp>912828DH0 Govt</stp>
        <stp>IDX_RATIO</stp>
        <stp>10/2/2007</stp>
        <stp>10/2/2007</stp>
        <stp>[Fixed Income  Prices 2004-2009.xlsx]TIPS!R710C68</stp>
        <tr r="BP710" s="1"/>
      </tp>
      <tp>
        <v>1.1013500000000001</v>
        <stp/>
        <stp>##V3_BDHV12</stp>
        <stp>9128277J5 Govt</stp>
        <stp>IDX_RATIO</stp>
        <stp>10/6/2005</stp>
        <stp>10/6/2005</stp>
        <stp>[Fixed Income  Prices 2004-2009.xlsx]TIPS!R318C36</stp>
        <tr r="AJ318" s="1"/>
      </tp>
      <tp>
        <v>1.1087800000000001</v>
        <stp/>
        <stp>##V3_BDHV12</stp>
        <stp>9128277J5 Govt</stp>
        <stp>IDX_RATIO</stp>
        <stp>11/7/2005</stp>
        <stp>11/7/2005</stp>
        <stp>[Fixed Income  Prices 2004-2009.xlsx]TIPS!R340C36</stp>
        <tr r="AJ340" s="1"/>
      </tp>
      <tp>
        <v>1.0907499999999999</v>
        <stp/>
        <stp>##V3_BDHV12</stp>
        <stp>912828DH0 Govt</stp>
        <stp>IDX_RATIO</stp>
        <stp>10/3/2007</stp>
        <stp>10/3/2007</stp>
        <stp>[Fixed Income  Prices 2004-2009.xlsx]TIPS!R711C68</stp>
        <tr r="BP711" s="1"/>
      </tp>
      <tp>
        <v>1.0889800000000001</v>
        <stp/>
        <stp>##V3_BDHV12</stp>
        <stp>912828DH0 Govt</stp>
        <stp>IDX_RATIO</stp>
        <stp>11/2/2007</stp>
        <stp>11/2/2007</stp>
        <stp>[Fixed Income  Prices 2004-2009.xlsx]TIPS!R733C68</stp>
        <tr r="BP733" s="1"/>
      </tp>
      <tp>
        <v>1.10154</v>
        <stp/>
        <stp>##V3_BDHV12</stp>
        <stp>9128277J5 Govt</stp>
        <stp>IDX_RATIO</stp>
        <stp>10/7/2005</stp>
        <stp>10/7/2005</stp>
        <stp>[Fixed Income  Prices 2004-2009.xlsx]TIPS!R319C36</stp>
        <tr r="AJ319" s="1"/>
      </tp>
      <tp>
        <v>1.11988</v>
        <stp/>
        <stp>##V3_BDHV12</stp>
        <stp>9128277J5 Govt</stp>
        <stp>IDX_RATIO</stp>
        <stp>12/5/2005</stp>
        <stp>12/5/2005</stp>
        <stp>[Fixed Income  Prices 2004-2009.xlsx]TIPS!R360C36</stp>
        <tr r="AJ360" s="1"/>
      </tp>
      <tp>
        <v>1.0906899999999999</v>
        <stp/>
        <stp>##V3_BDHV12</stp>
        <stp>912828DH0 Govt</stp>
        <stp>IDX_RATIO</stp>
        <stp>10/4/2007</stp>
        <stp>10/4/2007</stp>
        <stp>[Fixed Income  Prices 2004-2009.xlsx]TIPS!R712C68</stp>
        <tr r="BP712" s="1"/>
      </tp>
      <tp>
        <v>1.10608</v>
        <stp/>
        <stp>##V3_BDHV12</stp>
        <stp>9128277J5 Govt</stp>
        <stp>IDX_RATIO</stp>
        <stp>11/1/2005</stp>
        <stp>11/1/2005</stp>
        <stp>[Fixed Income  Prices 2004-2009.xlsx]TIPS!R336C36</stp>
        <tr r="AJ336" s="1"/>
      </tp>
      <tp>
        <v>1.08928</v>
        <stp/>
        <stp>##V3_BDHV12</stp>
        <stp>912828DH0 Govt</stp>
        <stp>IDX_RATIO</stp>
        <stp>11/5/2007</stp>
        <stp>11/5/2007</stp>
        <stp>[Fixed Income  Prices 2004-2009.xlsx]TIPS!R734C68</stp>
        <tr r="BP734" s="1"/>
      </tp>
      <tp>
        <v>1.09226</v>
        <stp/>
        <stp>##V3_BDHV12</stp>
        <stp>912828DH0 Govt</stp>
        <stp>IDX_RATIO</stp>
        <stp>12/6/2007</stp>
        <stp>12/6/2007</stp>
        <stp>[Fixed Income  Prices 2004-2009.xlsx]TIPS!R757C68</stp>
        <tr r="BP757" s="1"/>
      </tp>
      <tp>
        <v>1.1196699999999999</v>
        <stp/>
        <stp>##V3_BDHV12</stp>
        <stp>9128277J5 Govt</stp>
        <stp>IDX_RATIO</stp>
        <stp>12/2/2005</stp>
        <stp>12/2/2005</stp>
        <stp>[Fixed Income  Prices 2004-2009.xlsx]TIPS!R359C36</stp>
        <tr r="AJ359" s="1"/>
      </tp>
      <tp>
        <v>1.09063</v>
        <stp/>
        <stp>##V3_BDHV12</stp>
        <stp>912828DH0 Govt</stp>
        <stp>IDX_RATIO</stp>
        <stp>10/5/2007</stp>
        <stp>10/5/2007</stp>
        <stp>[Fixed Income  Prices 2004-2009.xlsx]TIPS!R713C68</stp>
        <tr r="BP713" s="1"/>
      </tp>
      <tp>
        <v>1.0923400000000001</v>
        <stp/>
        <stp>##V3_BDHV12</stp>
        <stp>912828DH0 Govt</stp>
        <stp>IDX_RATIO</stp>
        <stp>12/7/2007</stp>
        <stp>12/7/2007</stp>
        <stp>[Fixed Income  Prices 2004-2009.xlsx]TIPS!R758C68</stp>
        <tr r="BP758" s="1"/>
      </tp>
      <tp>
        <v>1.1069800000000001</v>
        <stp/>
        <stp>##V3_BDHV12</stp>
        <stp>9128277J5 Govt</stp>
        <stp>IDX_RATIO</stp>
        <stp>11/3/2005</stp>
        <stp>11/3/2005</stp>
        <stp>[Fixed Income  Prices 2004-2009.xlsx]TIPS!R338C36</stp>
        <tr r="AJ338" s="1"/>
      </tp>
      <tp>
        <v>1.08948</v>
        <stp/>
        <stp>##V3_BDHV12</stp>
        <stp>912828DH0 Govt</stp>
        <stp>IDX_RATIO</stp>
        <stp>11/7/2007</stp>
        <stp>11/7/2007</stp>
        <stp>[Fixed Income  Prices 2004-2009.xlsx]TIPS!R736C68</stp>
        <tr r="BP736" s="1"/>
      </tp>
      <tp>
        <v>1.0921099999999999</v>
        <stp/>
        <stp>##V3_BDHV12</stp>
        <stp>912828DH0 Govt</stp>
        <stp>IDX_RATIO</stp>
        <stp>12/4/2007</stp>
        <stp>12/4/2007</stp>
        <stp>[Fixed Income  Prices 2004-2009.xlsx]TIPS!R755C68</stp>
        <tr r="BP755" s="1"/>
      </tp>
      <tp>
        <v>1.10653</v>
        <stp/>
        <stp>##V3_BDHV12</stp>
        <stp>9128277J5 Govt</stp>
        <stp>IDX_RATIO</stp>
        <stp>11/2/2005</stp>
        <stp>11/2/2005</stp>
        <stp>[Fixed Income  Prices 2004-2009.xlsx]TIPS!R337C36</stp>
        <tr r="AJ337" s="1"/>
      </tp>
      <tp>
        <v>1.08938</v>
        <stp/>
        <stp>##V3_BDHV12</stp>
        <stp>912828DH0 Govt</stp>
        <stp>IDX_RATIO</stp>
        <stp>11/6/2007</stp>
        <stp>11/6/2007</stp>
        <stp>[Fixed Income  Prices 2004-2009.xlsx]TIPS!R735C68</stp>
        <tr r="BP735" s="1"/>
      </tp>
      <tp>
        <v>1.1008100000000001</v>
        <stp/>
        <stp>##V3_BDHV12</stp>
        <stp>9128277J5 Govt</stp>
        <stp>IDX_RATIO</stp>
        <stp>10/3/2005</stp>
        <stp>10/3/2005</stp>
        <stp>[Fixed Income  Prices 2004-2009.xlsx]TIPS!R315C36</stp>
        <tr r="AJ315" s="1"/>
      </tp>
      <tp>
        <v>1.09219</v>
        <stp/>
        <stp>##V3_BDHV12</stp>
        <stp>912828DH0 Govt</stp>
        <stp>IDX_RATIO</stp>
        <stp>12/5/2007</stp>
        <stp>12/5/2007</stp>
        <stp>[Fixed Income  Prices 2004-2009.xlsx]TIPS!R756C68</stp>
        <tr r="BP756" s="1"/>
      </tp>
      <tp>
        <v>1.1195900000000001</v>
        <stp/>
        <stp>##V3_BDHV12</stp>
        <stp>9128277J5 Govt</stp>
        <stp>IDX_RATIO</stp>
        <stp>12/1/2005</stp>
        <stp>12/1/2005</stp>
        <stp>[Fixed Income  Prices 2004-2009.xlsx]TIPS!R358C36</stp>
        <tr r="AJ358" s="1"/>
      </tp>
      <tp>
        <v>1.09043</v>
        <stp/>
        <stp>##V3_BDHV12</stp>
        <stp>912828DH0 Govt</stp>
        <stp>IDX_RATIO</stp>
        <stp>10/8/2007</stp>
        <stp>10/8/2007</stp>
        <stp>[Fixed Income  Prices 2004-2009.xlsx]TIPS!R714C68</stp>
        <tr r="BP714" s="1"/>
      </tp>
      <tp>
        <v>1.08968</v>
        <stp/>
        <stp>##V3_BDHV12</stp>
        <stp>912828DH0 Govt</stp>
        <stp>IDX_RATIO</stp>
        <stp>11/9/2007</stp>
        <stp>11/9/2007</stp>
        <stp>[Fixed Income  Prices 2004-2009.xlsx]TIPS!R738C68</stp>
        <tr r="BP738" s="1"/>
      </tp>
      <tp>
        <v>1.0903700000000001</v>
        <stp/>
        <stp>##V3_BDHV12</stp>
        <stp>912828DH0 Govt</stp>
        <stp>IDX_RATIO</stp>
        <stp>10/9/2007</stp>
        <stp>10/9/2007</stp>
        <stp>[Fixed Income  Prices 2004-2009.xlsx]TIPS!R715C68</stp>
        <tr r="BP715" s="1"/>
      </tp>
      <tp>
        <v>1.08958</v>
        <stp/>
        <stp>##V3_BDHV12</stp>
        <stp>912828DH0 Govt</stp>
        <stp>IDX_RATIO</stp>
        <stp>11/8/2007</stp>
        <stp>11/8/2007</stp>
        <stp>[Fixed Income  Prices 2004-2009.xlsx]TIPS!R737C68</stp>
        <tr r="BP737" s="1"/>
      </tp>
      <tp>
        <v>1.10968</v>
        <stp/>
        <stp>##V3_BDHV12</stp>
        <stp>9128277J5 Govt</stp>
        <stp>IDX_RATIO</stp>
        <stp>11/9/2005</stp>
        <stp>11/9/2005</stp>
        <stp>[Fixed Income  Prices 2004-2009.xlsx]TIPS!R342C36</stp>
        <tr r="AJ342" s="1"/>
      </tp>
      <tp>
        <v>1.1092299999999999</v>
        <stp/>
        <stp>##V3_BDHV12</stp>
        <stp>9128277J5 Govt</stp>
        <stp>IDX_RATIO</stp>
        <stp>11/8/2005</stp>
        <stp>11/8/2005</stp>
        <stp>[Fixed Income  Prices 2004-2009.xlsx]TIPS!R341C36</stp>
        <tr r="AJ341" s="1"/>
      </tp>
      <tp>
        <v>1.1201000000000001</v>
        <stp/>
        <stp>##V3_BDHV12</stp>
        <stp>9128277J5 Govt</stp>
        <stp>IDX_RATIO</stp>
        <stp>12/8/2005</stp>
        <stp>12/8/2005</stp>
        <stp>[Fixed Income  Prices 2004-2009.xlsx]TIPS!R363C36</stp>
        <tr r="AJ363" s="1"/>
      </tp>
      <tp>
        <v>1.1201699999999999</v>
        <stp/>
        <stp>##V3_BDHV12</stp>
        <stp>9128277J5 Govt</stp>
        <stp>IDX_RATIO</stp>
        <stp>12/9/2005</stp>
        <stp>12/9/2005</stp>
        <stp>[Fixed Income  Prices 2004-2009.xlsx]TIPS!R364C36</stp>
        <tr r="AJ364" s="1"/>
      </tp>
      <tp>
        <v>1.2806500000000001</v>
        <stp/>
        <stp>##V3_BDHV12</stp>
        <stp>9128272M3 Govt</stp>
        <stp>IDX_RATIO</stp>
        <stp>9/1/2006</stp>
        <stp>9/1/2006</stp>
        <stp>[Fixed Income  Prices 2004-2009.xlsx]TIPS!R553C8</stp>
        <tr r="H553" s="1"/>
      </tp>
      <tp>
        <v>1.2270399999999999</v>
        <stp/>
        <stp>##V3_BDHV12</stp>
        <stp>9128272M3 Govt</stp>
        <stp>IDX_RATIO</stp>
        <stp>8/3/2005</stp>
        <stp>8/3/2005</stp>
        <stp>[Fixed Income  Prices 2004-2009.xlsx]TIPS!R272C8</stp>
        <tr r="H272" s="1"/>
      </tp>
      <tp>
        <v>1.2270000000000001</v>
        <stp/>
        <stp>##V3_BDHV12</stp>
        <stp>9128272M3 Govt</stp>
        <stp>IDX_RATIO</stp>
        <stp>8/1/2005</stp>
        <stp>8/1/2005</stp>
        <stp>[Fixed Income  Prices 2004-2009.xlsx]TIPS!R270C8</stp>
        <tr r="H270" s="1"/>
      </tp>
      <tp>
        <v>1.2270799999999999</v>
        <stp/>
        <stp>##V3_BDHV12</stp>
        <stp>9128272M3 Govt</stp>
        <stp>IDX_RATIO</stp>
        <stp>8/5/2005</stp>
        <stp>8/5/2005</stp>
        <stp>[Fixed Income  Prices 2004-2009.xlsx]TIPS!R274C8</stp>
        <tr r="H274" s="1"/>
      </tp>
      <tp>
        <v>1.2053799999999999</v>
        <stp/>
        <stp>##V3_BDHV12</stp>
        <stp>9128272M3 Govt</stp>
        <stp>IDX_RATIO</stp>
        <stp>2/2/2005</stp>
        <stp>2/2/2005</stp>
        <stp>[Fixed Income  Prices 2004-2009.xlsx]TIPS!R143C8</stp>
        <tr r="H143" s="1"/>
      </tp>
      <tp>
        <v>1.20506</v>
        <stp/>
        <stp>##V3_BDHV12</stp>
        <stp>9128272M3 Govt</stp>
        <stp>IDX_RATIO</stp>
        <stp>2/4/2005</stp>
        <stp>2/4/2005</stp>
        <stp>[Fixed Income  Prices 2004-2009.xlsx]TIPS!R145C8</stp>
        <tr r="H145" s="1"/>
      </tp>
      <tp>
        <v>1.20459</v>
        <stp/>
        <stp>##V3_BDHV12</stp>
        <stp>9128272M3 Govt</stp>
        <stp>IDX_RATIO</stp>
        <stp>2/7/2005</stp>
        <stp>2/7/2005</stp>
        <stp>[Fixed Income  Prices 2004-2009.xlsx]TIPS!R146C8</stp>
        <tr r="H146" s="1"/>
      </tp>
      <tp>
        <v>1.20428</v>
        <stp/>
        <stp>##V3_BDHV12</stp>
        <stp>9128272M3 Govt</stp>
        <stp>IDX_RATIO</stp>
        <stp>2/9/2005</stp>
        <stp>2/9/2005</stp>
        <stp>[Fixed Income  Prices 2004-2009.xlsx]TIPS!R148C8</stp>
        <tr r="H148" s="1"/>
      </tp>
      <tp>
        <v>1.2012</v>
        <stp/>
        <stp>##V3_BDHV12</stp>
        <stp>9128272M3 Govt</stp>
        <stp>IDX_RATIO</stp>
        <stp>3/2/2005</stp>
        <stp>3/2/2005</stp>
        <stp>[Fixed Income  Prices 2004-2009.xlsx]TIPS!R163C8</stp>
        <tr r="H163" s="1"/>
      </tp>
      <tp>
        <v>1.2016100000000001</v>
        <stp/>
        <stp>##V3_BDHV12</stp>
        <stp>9128272M3 Govt</stp>
        <stp>IDX_RATIO</stp>
        <stp>3/7/2005</stp>
        <stp>3/7/2005</stp>
        <stp>[Fixed Income  Prices 2004-2009.xlsx]TIPS!R166C8</stp>
        <tr r="H166" s="1"/>
      </tp>
      <tp>
        <v>1.20136</v>
        <stp/>
        <stp>##V3_BDHV12</stp>
        <stp>9128272M3 Govt</stp>
        <stp>IDX_RATIO</stp>
        <stp>3/4/2005</stp>
        <stp>3/4/2005</stp>
        <stp>[Fixed Income  Prices 2004-2009.xlsx]TIPS!R165C8</stp>
        <tr r="H165" s="1"/>
      </tp>
      <tp>
        <v>1.20177</v>
        <stp/>
        <stp>##V3_BDHV12</stp>
        <stp>9128272M3 Govt</stp>
        <stp>IDX_RATIO</stp>
        <stp>3/9/2005</stp>
        <stp>3/9/2005</stp>
        <stp>[Fixed Income  Prices 2004-2009.xlsx]TIPS!R168C8</stp>
        <tr r="H168" s="1"/>
      </tp>
      <tp>
        <v>1.2439800000000001</v>
        <stp/>
        <stp>##V3_BDHV12</stp>
        <stp>9128272M3 Govt</stp>
        <stp>IDX_RATIO</stp>
        <stp>3/7/2006</stp>
        <stp>3/7/2006</stp>
        <stp>[Fixed Income  Prices 2004-2009.xlsx]TIPS!R425C8</stp>
        <tr r="H425" s="1"/>
      </tp>
      <tp>
        <v>1.2436700000000001</v>
        <stp/>
        <stp>##V3_BDHV12</stp>
        <stp>9128272M3 Govt</stp>
        <stp>IDX_RATIO</stp>
        <stp>3/6/2006</stp>
        <stp>3/6/2006</stp>
        <stp>[Fixed Income  Prices 2004-2009.xlsx]TIPS!R424C8</stp>
        <tr r="H424" s="1"/>
      </tp>
      <tp>
        <v>1.2461100000000001</v>
        <stp/>
        <stp>##V3_BDHV12</stp>
        <stp>9128272M3 Govt</stp>
        <stp>IDX_RATIO</stp>
        <stp>2/7/2006</stp>
        <stp>2/7/2006</stp>
        <stp>[Fixed Income  Prices 2004-2009.xlsx]TIPS!R405C8</stp>
        <tr r="H405" s="1"/>
      </tp>
      <tp>
        <v>1.2462900000000001</v>
        <stp/>
        <stp>##V3_BDHV12</stp>
        <stp>9128272M3 Govt</stp>
        <stp>IDX_RATIO</stp>
        <stp>2/6/2006</stp>
        <stp>2/6/2006</stp>
        <stp>[Fixed Income  Prices 2004-2009.xlsx]TIPS!R404C8</stp>
        <tr r="H404" s="1"/>
      </tp>
      <tp t="e">
        <v>#N/A</v>
        <stp/>
        <stp>##V3_BDHV12</stp>
        <stp>912833CY Govt</stp>
        <stp>YLD_YTM_ASK</stp>
        <stp>20050722</stp>
        <stp>20050923</stp>
        <stp>[Fixed Income  Prices 2004-2009.xlsx]STRIP Yield Curve!R218C6</stp>
        <stp>Days=N</stp>
        <stp>Fill=B</stp>
        <stp>Sort=D</stp>
        <stp>Per=cW</stp>
        <stp>Dts=H</stp>
        <stp>cols=1;rows=10</stp>
        <tr r="F218" s="4"/>
      </tp>
      <tp>
        <v>1.0033000000000001</v>
        <stp/>
        <stp>##V3_BDHV12</stp>
        <stp>912810FR4 Govt</stp>
        <stp>IDX_RATIO</stp>
        <stp>8/2/2004</stp>
        <stp>8/2/2004</stp>
        <stp>[Fixed Income  Prices 2004-2009.xlsx]TIPS!R8C108</stp>
        <tr r="DD8" s="1"/>
      </tp>
      <tp t="e">
        <v>#N/A</v>
        <stp/>
        <stp>##V3_BDHV12</stp>
        <stp>912833CW Govt</stp>
        <stp>YLD_YTM_ASK</stp>
        <stp>20070803</stp>
        <stp>20071026</stp>
        <stp>[Fixed Income  Prices 2004-2009.xlsx]STRIP Yield Curve!R109C3</stp>
        <stp>Days=N</stp>
        <stp>Fill=B</stp>
        <stp>Sort=D</stp>
        <stp>Per=cW</stp>
        <stp>Dts=H</stp>
        <stp>cols=1;rows=13</stp>
        <tr r="C109" s="4"/>
      </tp>
      <tp t="e">
        <v>#N/A</v>
        <stp/>
        <stp>##V3_BDHV12</stp>
        <stp>912833CY Govt</stp>
        <stp>YLD_YTM_ASK</stp>
        <stp>20060616</stp>
        <stp>20061201</stp>
        <stp>[Fixed Income  Prices 2004-2009.xlsx]STRIP Yield Curve!R156C5</stp>
        <stp>Days=N</stp>
        <stp>Fill=B</stp>
        <stp>Sort=D</stp>
        <stp>Per=cW</stp>
        <stp>Dts=H</stp>
        <stp>cols=1;rows=25</stp>
        <tr r="E156" s="4"/>
      </tp>
      <tp t="e">
        <v>#N/A</v>
        <stp/>
        <stp>##V3_BDHV12</stp>
        <stp>912833CW Govt</stp>
        <stp>YLD_YTM_ASK</stp>
        <stp>20040820</stp>
        <stp>20041112</stp>
        <stp>[Fixed Income  Prices 2004-2009.xlsx]STRIP Yield Curve!R263C6</stp>
        <stp>Days=N</stp>
        <stp>Fill=B</stp>
        <stp>Sort=D</stp>
        <stp>Per=cW</stp>
        <stp>Dts=H</stp>
        <stp>cols=1;rows=13</stp>
        <tr r="F263" s="4"/>
      </tp>
      <tp>
        <v>1.0708199999999999</v>
        <stp/>
        <stp>##V3_BDHV12</stp>
        <stp>912828CZ1 Govt</stp>
        <stp>IDX_RATIO</stp>
        <stp>8/29/2006</stp>
        <stp>8/29/2006</stp>
        <stp>[Fixed Income  Prices 2004-2009.xlsx]TIPS!R481C24</stp>
        <tr r="X481" s="1"/>
      </tp>
      <tp>
        <v>1.0407299999999999</v>
        <stp/>
        <stp>##V3_BDHV12</stp>
        <stp>912828GX2 Govt</stp>
        <stp>IDX_RATIO</stp>
        <stp>7/16/2008</stp>
        <stp>7/16/2008</stp>
        <stp>[Fixed Income  Prices 2004-2009.xlsx]TIPS!R269C88</stp>
        <tr r="CJ269" s="1"/>
      </tp>
      <tp>
        <v>1.0236499999999999</v>
        <stp/>
        <stp>##V3_BDHV12</stp>
        <stp>912828GX2 Govt</stp>
        <stp>IDX_RATIO</stp>
        <stp>4/30/2009</stp>
        <stp>4/30/2009</stp>
        <stp>[Fixed Income  Prices 2004-2009.xlsx]TIPS!R475C88</stp>
        <tr r="CJ475" s="1"/>
      </tp>
      <tp>
        <v>1.13324</v>
        <stp/>
        <stp>##V3_BDHV12</stp>
        <stp>9128276R8 Govt</stp>
        <stp>IDX_RATIO</stp>
        <stp>3/10/2006</stp>
        <stp>3/10/2006</stp>
        <stp>[Fixed Income  Prices 2004-2009.xlsx]TIPS!R428C28</stp>
        <tr r="AB428" s="1"/>
      </tp>
      <tp>
        <v>1.0854699999999999</v>
        <stp/>
        <stp>##V3_BDHV12</stp>
        <stp>912828ET3 Govt</stp>
        <stp>IDX_RATIO</stp>
        <stp>9/23/2009</stp>
        <stp>9/23/2009</stp>
        <stp>[Fixed Income  Prices 2004-2009.xlsx]TIPS!R969C76</stp>
        <tr r="BX969" s="1"/>
      </tp>
      <tp>
        <v>1.0506</v>
        <stp/>
        <stp>##V3_BDHV12</stp>
        <stp>912828BW9 Govt</stp>
        <stp>IDX_RATIO</stp>
        <stp>6/20/2005</stp>
        <stp>6/20/2005</stp>
        <stp>[Fixed Income  Prices 2004-2009.xlsx]TIPS!R240C56</stp>
        <tr r="BD240" s="1"/>
      </tp>
      <tp>
        <v>1.2703199999999999</v>
        <stp/>
        <stp>##V3_BDHV12</stp>
        <stp>9128274Y5 Govt</stp>
        <stp>IDX_RATIO</stp>
        <stp>9/12/2007</stp>
        <stp>9/12/2007</stp>
        <stp>[Fixed Income  Prices 2004-2009.xlsx]TIPS!R821C16</stp>
        <tr r="P821" s="1"/>
      </tp>
      <tp>
        <v>1.1001700000000001</v>
        <stp/>
        <stp>##V3_BDHV12</stp>
        <stp>912828BW9 Govt</stp>
        <stp>IDX_RATIO</stp>
        <stp>4/25/2007</stp>
        <stp>4/25/2007</stp>
        <stp>[Fixed Income  Prices 2004-2009.xlsx]TIPS!R721C56</stp>
        <tr r="BD721" s="1"/>
      </tp>
      <tp>
        <v>1.15842</v>
        <stp/>
        <stp>##V3_BDHV12</stp>
        <stp>9128276R8 Govt</stp>
        <stp>IDX_RATIO</stp>
        <stp>2/12/2007</stp>
        <stp>2/12/2007</stp>
        <stp>[Fixed Income  Prices 2004-2009.xlsx]TIPS!R669C28</stp>
        <tr r="AB669" s="1"/>
      </tp>
      <tp>
        <v>1.0271600000000001</v>
        <stp/>
        <stp>##V3_BDHV12</stp>
        <stp>912828GX2 Govt</stp>
        <stp>IDX_RATIO</stp>
        <stp>6/11/2009</stp>
        <stp>6/11/2009</stp>
        <stp>[Fixed Income  Prices 2004-2009.xlsx]TIPS!R505C88</stp>
        <tr r="CJ505" s="1"/>
      </tp>
      <tp>
        <v>1.0403800000000001</v>
        <stp/>
        <stp>##V3_BDHV12</stp>
        <stp>912828BW9 Govt</stp>
        <stp>IDX_RATIO</stp>
        <stp>5/10/2005</stp>
        <stp>5/10/2005</stp>
        <stp>[Fixed Income  Prices 2004-2009.xlsx]TIPS!R212C56</stp>
        <tr r="BD212" s="1"/>
      </tp>
      <tp>
        <v>1.1583000000000001</v>
        <stp/>
        <stp>##V3_BDHV12</stp>
        <stp>9128276R8 Govt</stp>
        <stp>IDX_RATIO</stp>
        <stp>1/22/2007</stp>
        <stp>1/22/2007</stp>
        <stp>[Fixed Income  Prices 2004-2009.xlsx]TIPS!R654C28</stp>
        <tr r="AB654" s="1"/>
      </tp>
      <tp>
        <v>1.02312</v>
        <stp/>
        <stp>##V3_BDHV12</stp>
        <stp>912828ET3 Govt</stp>
        <stp>IDX_RATIO</stp>
        <stp>4/19/2007</stp>
        <stp>4/19/2007</stp>
        <stp>[Fixed Income  Prices 2004-2009.xlsx]TIPS!R335C76</stp>
        <tr r="BX335" s="1"/>
      </tp>
      <tp>
        <v>1.23139</v>
        <stp/>
        <stp>##V3_BDHV12</stp>
        <stp>9128275W8 Govt</stp>
        <stp>IDX_RATIO</stp>
        <stp>7/13/2007</stp>
        <stp>7/13/2007</stp>
        <stp>[Fixed Income  Prices 2004-2009.xlsx]TIPS!R778C20</stp>
        <tr r="T778" s="1"/>
      </tp>
      <tp>
        <v>1.1214999999999999</v>
        <stp/>
        <stp>##V3_BDHV12</stp>
        <stp>912828CZ1 Govt</stp>
        <stp>IDX_RATIO</stp>
        <stp>5/14/2008</stp>
        <stp>5/14/2008</stp>
        <stp>[Fixed Income  Prices 2004-2009.xlsx]TIPS!R927C24</stp>
        <tr r="X927" s="1"/>
      </tp>
      <tp>
        <v>1.05213</v>
        <stp/>
        <stp>##V3_BDHV12</stp>
        <stp>912828CP3 Govt</stp>
        <stp>IDX_RATIO</stp>
        <stp>1/18/2006</stp>
        <stp>1/18/2006</stp>
        <stp>[Fixed Income  Prices 2004-2009.xlsx]TIPS!R391C64</stp>
        <tr r="BL391" s="1"/>
      </tp>
      <tp>
        <v>1.09517</v>
        <stp/>
        <stp>##V3_BDHV12</stp>
        <stp>9128276R8 Govt</stp>
        <stp>IDX_RATIO</stp>
        <stp>3/25/2005</stp>
        <stp>3/25/2005</stp>
        <stp>[Fixed Income  Prices 2004-2009.xlsx]TIPS!R180C28</stp>
        <tr r="AB180" s="1"/>
      </tp>
      <tp>
        <v>1.13236</v>
        <stp/>
        <stp>##V3_BDHV12</stp>
        <stp>912828CZ1 Govt</stp>
        <stp>IDX_RATIO</stp>
        <stp>6/24/2008</stp>
        <stp>6/24/2008</stp>
        <stp>[Fixed Income  Prices 2004-2009.xlsx]TIPS!R956C24</stp>
        <tr r="X956" s="1"/>
      </tp>
      <tp>
        <v>1.0253399999999999</v>
        <stp/>
        <stp>##V3_BDHV12</stp>
        <stp>912828GX2 Govt</stp>
        <stp>IDX_RATIO</stp>
        <stp>5/20/2009</stp>
        <stp>5/20/2009</stp>
        <stp>[Fixed Income  Prices 2004-2009.xlsx]TIPS!R489C88</stp>
        <tr r="CJ489" s="1"/>
      </tp>
      <tp>
        <v>1.08592</v>
        <stp/>
        <stp>##V3_BDHV12</stp>
        <stp>912828BW9 Govt</stp>
        <stp>IDX_RATIO</stp>
        <stp>6/16/2006</stp>
        <stp>6/16/2006</stp>
        <stp>[Fixed Income  Prices 2004-2009.xlsx]TIPS!R498C56</stp>
        <tr r="BD498" s="1"/>
      </tp>
      <tp>
        <v>1.0801700000000001</v>
        <stp/>
        <stp>##V3_BDHV12</stp>
        <stp>912828BW9 Govt</stp>
        <stp>IDX_RATIO</stp>
        <stp>5/26/2006</stp>
        <stp>5/26/2006</stp>
        <stp>[Fixed Income  Prices 2004-2009.xlsx]TIPS!R483C56</stp>
        <tr r="BD483" s="1"/>
      </tp>
      <tp>
        <v>1.2078199999999999</v>
        <stp/>
        <stp>##V3_BDHV12</stp>
        <stp>9128275W8 Govt</stp>
        <stp>IDX_RATIO</stp>
        <stp>4/23/2007</stp>
        <stp>4/23/2007</stp>
        <stp>[Fixed Income  Prices 2004-2009.xlsx]TIPS!R719C20</stp>
        <tr r="T719" s="1"/>
      </tp>
      <tp>
        <v>1.14432</v>
        <stp/>
        <stp>##V3_BDHV12</stp>
        <stp>9128275W8 Govt</stp>
        <stp>IDX_RATIO</stp>
        <stp>5/16/2005</stp>
        <stp>5/16/2005</stp>
        <stp>[Fixed Income  Prices 2004-2009.xlsx]TIPS!R216C20</stp>
        <tr r="T216" s="1"/>
      </tp>
      <tp>
        <v>1.0707500000000001</v>
        <stp/>
        <stp>##V3_BDHV12</stp>
        <stp>912828CZ1 Govt</stp>
        <stp>IDX_RATIO</stp>
        <stp>8/28/2006</stp>
        <stp>8/28/2006</stp>
        <stp>[Fixed Income  Prices 2004-2009.xlsx]TIPS!R480C24</stp>
        <tr r="X480" s="1"/>
      </tp>
      <tp>
        <v>1.04101</v>
        <stp/>
        <stp>##V3_BDHV12</stp>
        <stp>912828GX2 Govt</stp>
        <stp>IDX_RATIO</stp>
        <stp>7/17/2008</stp>
        <stp>7/17/2008</stp>
        <stp>[Fixed Income  Prices 2004-2009.xlsx]TIPS!R270C88</stp>
        <tr r="CJ270" s="1"/>
      </tp>
      <tp>
        <v>1.0855299999999999</v>
        <stp/>
        <stp>##V3_BDHV12</stp>
        <stp>912828ET3 Govt</stp>
        <stp>IDX_RATIO</stp>
        <stp>9/22/2009</stp>
        <stp>9/22/2009</stp>
        <stp>[Fixed Income  Prices 2004-2009.xlsx]TIPS!R968C76</stp>
        <tr r="BX968" s="1"/>
      </tp>
      <tp>
        <v>1.0508299999999999</v>
        <stp/>
        <stp>##V3_BDHV12</stp>
        <stp>912828BW9 Govt</stp>
        <stp>IDX_RATIO</stp>
        <stp>6/21/2005</stp>
        <stp>6/21/2005</stp>
        <stp>[Fixed Income  Prices 2004-2009.xlsx]TIPS!R241C56</stp>
        <tr r="BD241" s="1"/>
      </tp>
      <tp>
        <v>1.1356299999999999</v>
        <stp/>
        <stp>##V3_BDHV12</stp>
        <stp>9128276R8 Govt</stp>
        <stp>IDX_RATIO</stp>
        <stp>1/31/2006</stp>
        <stp>1/31/2006</stp>
        <stp>[Fixed Income  Prices 2004-2009.xlsx]TIPS!R400C28</stp>
        <tr r="AB400" s="1"/>
      </tp>
      <tp>
        <v>1.0951</v>
        <stp/>
        <stp>##V3_BDHV12</stp>
        <stp>9128276R8 Govt</stp>
        <stp>IDX_RATIO</stp>
        <stp>3/24/2005</stp>
        <stp>3/24/2005</stp>
        <stp>[Fixed Income  Prices 2004-2009.xlsx]TIPS!R179C28</stp>
        <tr r="AB179" s="1"/>
      </tp>
      <tp>
        <v>1.2703100000000001</v>
        <stp/>
        <stp>##V3_BDHV12</stp>
        <stp>9128274Y5 Govt</stp>
        <stp>IDX_RATIO</stp>
        <stp>9/13/2007</stp>
        <stp>9/13/2007</stp>
        <stp>[Fixed Income  Prices 2004-2009.xlsx]TIPS!R822C16</stp>
        <tr r="P822" s="1"/>
      </tp>
      <tp>
        <v>1.15848</v>
        <stp/>
        <stp>##V3_BDHV12</stp>
        <stp>9128276R8 Govt</stp>
        <stp>IDX_RATIO</stp>
        <stp>2/13/2007</stp>
        <stp>2/13/2007</stp>
        <stp>[Fixed Income  Prices 2004-2009.xlsx]TIPS!R670C28</stp>
        <tr r="AB670" s="1"/>
      </tp>
      <tp>
        <v>1.0999699999999999</v>
        <stp/>
        <stp>##V3_BDHV12</stp>
        <stp>912828BW9 Govt</stp>
        <stp>IDX_RATIO</stp>
        <stp>4/24/2007</stp>
        <stp>4/24/2007</stp>
        <stp>[Fixed Income  Prices 2004-2009.xlsx]TIPS!R720C56</stp>
        <tr r="BD720" s="1"/>
      </tp>
      <tp>
        <v>1.02708</v>
        <stp/>
        <stp>##V3_BDHV12</stp>
        <stp>912828GX2 Govt</stp>
        <stp>IDX_RATIO</stp>
        <stp>6/10/2009</stp>
        <stp>6/10/2009</stp>
        <stp>[Fixed Income  Prices 2004-2009.xlsx]TIPS!R504C88</stp>
        <tr r="CJ504" s="1"/>
      </tp>
      <tp>
        <v>1.04064</v>
        <stp/>
        <stp>##V3_BDHV12</stp>
        <stp>912828BW9 Govt</stp>
        <stp>IDX_RATIO</stp>
        <stp>5/11/2005</stp>
        <stp>5/11/2005</stp>
        <stp>[Fixed Income  Prices 2004-2009.xlsx]TIPS!R213C56</stp>
        <tr r="BD213" s="1"/>
      </tp>
      <tp>
        <v>1.15825</v>
        <stp/>
        <stp>##V3_BDHV12</stp>
        <stp>9128276R8 Govt</stp>
        <stp>IDX_RATIO</stp>
        <stp>1/23/2007</stp>
        <stp>1/23/2007</stp>
        <stp>[Fixed Income  Prices 2004-2009.xlsx]TIPS!R655C28</stp>
        <tr r="AB655" s="1"/>
      </tp>
      <tp>
        <v>1.02294</v>
        <stp/>
        <stp>##V3_BDHV12</stp>
        <stp>912828ET3 Govt</stp>
        <stp>IDX_RATIO</stp>
        <stp>4/18/2007</stp>
        <stp>4/18/2007</stp>
        <stp>[Fixed Income  Prices 2004-2009.xlsx]TIPS!R334C76</stp>
        <tr r="BX334" s="1"/>
      </tp>
      <tp>
        <v>1.2311399999999999</v>
        <stp/>
        <stp>##V3_BDHV12</stp>
        <stp>9128275W8 Govt</stp>
        <stp>IDX_RATIO</stp>
        <stp>7/12/2007</stp>
        <stp>7/12/2007</stp>
        <stp>[Fixed Income  Prices 2004-2009.xlsx]TIPS!R777C20</stp>
        <tr r="T777" s="1"/>
      </tp>
      <tp>
        <v>1.12181</v>
        <stp/>
        <stp>##V3_BDHV12</stp>
        <stp>912828CZ1 Govt</stp>
        <stp>IDX_RATIO</stp>
        <stp>5/15/2008</stp>
        <stp>5/15/2008</stp>
        <stp>[Fixed Income  Prices 2004-2009.xlsx]TIPS!R928C24</stp>
        <tr r="X928" s="1"/>
      </tp>
      <tp>
        <v>1.1556200000000001</v>
        <stp/>
        <stp>##V3_BDHV12</stp>
        <stp>9128275W8 Govt</stp>
        <stp>IDX_RATIO</stp>
        <stp>6/27/2005</stp>
        <stp>6/27/2005</stp>
        <stp>[Fixed Income  Prices 2004-2009.xlsx]TIPS!R245C20</stp>
        <tr r="T245" s="1"/>
      </tp>
      <tp>
        <v>1.05185</v>
        <stp/>
        <stp>##V3_BDHV12</stp>
        <stp>912828CP3 Govt</stp>
        <stp>IDX_RATIO</stp>
        <stp>1/19/2006</stp>
        <stp>1/19/2006</stp>
        <stp>[Fixed Income  Prices 2004-2009.xlsx]TIPS!R392C64</stp>
        <tr r="BL392" s="1"/>
      </tp>
      <tp>
        <v>1.13259</v>
        <stp/>
        <stp>##V3_BDHV12</stp>
        <stp>912828CZ1 Govt</stp>
        <stp>IDX_RATIO</stp>
        <stp>6/25/2008</stp>
        <stp>6/25/2008</stp>
        <stp>[Fixed Income  Prices 2004-2009.xlsx]TIPS!R957C24</stp>
        <tr r="X957" s="1"/>
      </tp>
      <tp>
        <v>1.0254300000000001</v>
        <stp/>
        <stp>##V3_BDHV12</stp>
        <stp>912828GX2 Govt</stp>
        <stp>IDX_RATIO</stp>
        <stp>5/21/2009</stp>
        <stp>5/21/2009</stp>
        <stp>[Fixed Income  Prices 2004-2009.xlsx]TIPS!R490C88</stp>
        <tr r="CJ490" s="1"/>
      </tp>
      <tp>
        <v>1.1859200000000001</v>
        <stp/>
        <stp>##V3_BDHV12</stp>
        <stp>9128274Y5 Govt</stp>
        <stp>IDX_RATIO</stp>
        <stp>8/29/2005</stp>
        <stp>8/29/2005</stp>
        <stp>[Fixed Income  Prices 2004-2009.xlsx]TIPS!R290C16</stp>
        <tr r="P290" s="1"/>
      </tp>
      <tp>
        <v>1.1446000000000001</v>
        <stp/>
        <stp>##V3_BDHV12</stp>
        <stp>9128275W8 Govt</stp>
        <stp>IDX_RATIO</stp>
        <stp>5/17/2005</stp>
        <stp>5/17/2005</stp>
        <stp>[Fixed Income  Prices 2004-2009.xlsx]TIPS!R217C20</stp>
        <tr r="T217" s="1"/>
      </tp>
      <tp>
        <v>1.04017</v>
        <stp/>
        <stp>##V3_BDHV12</stp>
        <stp>912828GX2 Govt</stp>
        <stp>IDX_RATIO</stp>
        <stp>7/14/2008</stp>
        <stp>7/14/2008</stp>
        <stp>[Fixed Income  Prices 2004-2009.xlsx]TIPS!R267C88</stp>
        <tr r="CJ267" s="1"/>
      </tp>
      <tp>
        <v>1.0864400000000001</v>
        <stp/>
        <stp>##V3_BDHV12</stp>
        <stp>912828ET3 Govt</stp>
        <stp>IDX_RATIO</stp>
        <stp>8/31/2009</stp>
        <stp>8/31/2009</stp>
        <stp>[Fixed Income  Prices 2004-2009.xlsx]TIPS!R952C76</stp>
        <tr r="BX952" s="1"/>
      </tp>
      <tp>
        <v>1.0855900000000001</v>
        <stp/>
        <stp>##V3_BDHV12</stp>
        <stp>912828ET3 Govt</stp>
        <stp>IDX_RATIO</stp>
        <stp>9/21/2009</stp>
        <stp>9/21/2009</stp>
        <stp>[Fixed Income  Prices 2004-2009.xlsx]TIPS!R967C76</stp>
        <tr r="BX967" s="1"/>
      </tp>
      <tp>
        <v>1.0510699999999999</v>
        <stp/>
        <stp>##V3_BDHV12</stp>
        <stp>912828BW9 Govt</stp>
        <stp>IDX_RATIO</stp>
        <stp>6/22/2005</stp>
        <stp>6/22/2005</stp>
        <stp>[Fixed Income  Prices 2004-2009.xlsx]TIPS!R242C56</stp>
        <tr r="BD242" s="1"/>
      </tp>
      <tp>
        <v>1.10056</v>
        <stp/>
        <stp>##V3_BDHV12</stp>
        <stp>912828BW9 Govt</stp>
        <stp>IDX_RATIO</stp>
        <stp>4/27/2007</stp>
        <stp>4/27/2007</stp>
        <stp>[Fixed Income  Prices 2004-2009.xlsx]TIPS!R723C56</stp>
        <tr r="BD723" s="1"/>
      </tp>
      <tp>
        <v>1.0132099999999999</v>
        <stp/>
        <stp>##V3_BDHV12</stp>
        <stp>912828CP3 Govt</stp>
        <stp>IDX_RATIO</stp>
        <stp>1/28/2005</stp>
        <stp>1/28/2005</stp>
        <stp>[Fixed Income  Prices 2004-2009.xlsx]TIPS!R140C64</stp>
        <tr r="BL140" s="1"/>
      </tp>
      <tp>
        <v>1.0146599999999999</v>
        <stp/>
        <stp>##V3_BDHV12</stp>
        <stp>912828ET3 Govt</stp>
        <stp>IDX_RATIO</stp>
        <stp>6/29/2006</stp>
        <stp>6/29/2006</stp>
        <stp>[Fixed Income  Prices 2004-2009.xlsx]TIPS!R125C76</stp>
        <tr r="BX125" s="1"/>
      </tp>
      <tp>
        <v>1.0408999999999999</v>
        <stp/>
        <stp>##V3_BDHV12</stp>
        <stp>912828BW9 Govt</stp>
        <stp>IDX_RATIO</stp>
        <stp>5/12/2005</stp>
        <stp>5/12/2005</stp>
        <stp>[Fixed Income  Prices 2004-2009.xlsx]TIPS!R214C56</stp>
        <tr r="BD214" s="1"/>
      </tp>
      <tp>
        <v>1.0110300000000001</v>
        <stp/>
        <stp>##V3_BDHV12</stp>
        <stp>912828CP3 Govt</stp>
        <stp>IDX_RATIO</stp>
        <stp>2/18/2005</stp>
        <stp>2/18/2005</stp>
        <stp>[Fixed Income  Prices 2004-2009.xlsx]TIPS!R155C64</stp>
        <tr r="BL155" s="1"/>
      </tp>
      <tp>
        <v>1.0207200000000001</v>
        <stp/>
        <stp>##V3_BDHV12</stp>
        <stp>912828GX2 Govt</stp>
        <stp>IDX_RATIO</stp>
        <stp>4/24/2008</stp>
        <stp>4/24/2008</stp>
        <stp>[Fixed Income  Prices 2004-2009.xlsx]TIPS!R210C88</stp>
        <tr r="CJ210" s="1"/>
      </tp>
      <tp>
        <v>1.27034</v>
        <stp/>
        <stp>##V3_BDHV12</stp>
        <stp>9128274Y5 Govt</stp>
        <stp>IDX_RATIO</stp>
        <stp>9/10/2007</stp>
        <stp>9/10/2007</stp>
        <stp>[Fixed Income  Prices 2004-2009.xlsx]TIPS!R819C16</stp>
        <tr r="P819" s="1"/>
      </tp>
      <tp>
        <v>1.19126</v>
        <stp/>
        <stp>##V3_BDHV12</stp>
        <stp>9128275W8 Govt</stp>
        <stp>IDX_RATIO</stp>
        <stp>6/12/2006</stp>
        <stp>6/12/2006</stp>
        <stp>[Fixed Income  Prices 2004-2009.xlsx]TIPS!R494C20</stp>
        <tr r="T494" s="1"/>
      </tp>
      <tp>
        <v>1.18544</v>
        <stp/>
        <stp>##V3_BDHV12</stp>
        <stp>9128275W8 Govt</stp>
        <stp>IDX_RATIO</stp>
        <stp>5/22/2006</stp>
        <stp>5/22/2006</stp>
        <stp>[Fixed Income  Prices 2004-2009.xlsx]TIPS!R479C20</stp>
        <tr r="T479" s="1"/>
      </tp>
      <tp>
        <v>1.2309000000000001</v>
        <stp/>
        <stp>##V3_BDHV12</stp>
        <stp>9128275W8 Govt</stp>
        <stp>IDX_RATIO</stp>
        <stp>7/11/2007</stp>
        <stp>7/11/2007</stp>
        <stp>[Fixed Income  Prices 2004-2009.xlsx]TIPS!R776C20</stp>
        <tr r="T776" s="1"/>
      </tp>
      <tp>
        <v>1.12212</v>
        <stp/>
        <stp>##V3_BDHV12</stp>
        <stp>912828CZ1 Govt</stp>
        <stp>IDX_RATIO</stp>
        <stp>5/16/2008</stp>
        <stp>5/16/2008</stp>
        <stp>[Fixed Income  Prices 2004-2009.xlsx]TIPS!R929C24</stp>
        <tr r="X929" s="1"/>
      </tp>
      <tp>
        <v>1.2202</v>
        <stp/>
        <stp>##V3_BDHV12</stp>
        <stp>9128275W8 Govt</stp>
        <stp>IDX_RATIO</stp>
        <stp>5/31/2007</stp>
        <stp>5/31/2007</stp>
        <stp>[Fixed Income  Prices 2004-2009.xlsx]TIPS!R747C20</stp>
        <tr r="T747" s="1"/>
      </tp>
      <tp>
        <v>1.1548400000000001</v>
        <stp/>
        <stp>##V3_BDHV12</stp>
        <stp>9128275W8 Govt</stp>
        <stp>IDX_RATIO</stp>
        <stp>6/24/2005</stp>
        <stp>6/24/2005</stp>
        <stp>[Fixed Income  Prices 2004-2009.xlsx]TIPS!R244C20</stp>
        <tr r="T244" s="1"/>
      </tp>
      <tp>
        <v>1.1328199999999999</v>
        <stp/>
        <stp>##V3_BDHV12</stp>
        <stp>912828CZ1 Govt</stp>
        <stp>IDX_RATIO</stp>
        <stp>6/26/2008</stp>
        <stp>6/26/2008</stp>
        <stp>[Fixed Income  Prices 2004-2009.xlsx]TIPS!R958C24</stp>
        <tr r="X958" s="1"/>
      </tp>
      <tp>
        <v>1.09955</v>
        <stp/>
        <stp>##V3_BDHV12</stp>
        <stp>912828CZ1 Govt</stp>
        <stp>IDX_RATIO</stp>
        <stp>9/28/2007</stp>
        <stp>9/28/2007</stp>
        <stp>[Fixed Income  Prices 2004-2009.xlsx]TIPS!R764C24</stp>
        <tr r="X764" s="1"/>
      </tp>
      <tp>
        <v>1.01955</v>
        <stp/>
        <stp>##V3_BDHV12</stp>
        <stp>912828HW3 Govt</stp>
        <stp>IDX_RATIO</stp>
        <stp>9/18/2009</stp>
        <stp>9/18/2009</stp>
        <stp>[Fixed Income  Prices 2004-2009.xlsx]TIPS!R372C48</stp>
        <tr r="AV372" s="1"/>
      </tp>
      <tp>
        <v>1.08531</v>
        <stp/>
        <stp>##V3_BDHV12</stp>
        <stp>912828BW9 Govt</stp>
        <stp>IDX_RATIO</stp>
        <stp>6/14/2006</stp>
        <stp>6/14/2006</stp>
        <stp>[Fixed Income  Prices 2004-2009.xlsx]TIPS!R496C56</stp>
        <tr r="BD496" s="1"/>
      </tp>
      <tp>
        <v>1.07978</v>
        <stp/>
        <stp>##V3_BDHV12</stp>
        <stp>912828BW9 Govt</stp>
        <stp>IDX_RATIO</stp>
        <stp>5/24/2006</stp>
        <stp>5/24/2006</stp>
        <stp>[Fixed Income  Prices 2004-2009.xlsx]TIPS!R481C56</stp>
        <tr r="BD481" s="1"/>
      </tp>
      <tp>
        <v>1.1221099999999999</v>
        <stp/>
        <stp>##V3_BDHV12</stp>
        <stp>912828BW9 Govt</stp>
        <stp>IDX_RATIO</stp>
        <stp>7/17/2007</stp>
        <stp>7/17/2007</stp>
        <stp>[Fixed Income  Prices 2004-2009.xlsx]TIPS!R780C56</stp>
        <tr r="BD780" s="1"/>
      </tp>
      <tp>
        <v>1.0255099999999999</v>
        <stp/>
        <stp>##V3_BDHV12</stp>
        <stp>912828GX2 Govt</stp>
        <stp>IDX_RATIO</stp>
        <stp>5/22/2009</stp>
        <stp>5/22/2009</stp>
        <stp>[Fixed Income  Prices 2004-2009.xlsx]TIPS!R491C88</stp>
        <tr r="CJ491" s="1"/>
      </tp>
      <tp>
        <v>1.0404500000000001</v>
        <stp/>
        <stp>##V3_BDHV12</stp>
        <stp>912828GX2 Govt</stp>
        <stp>IDX_RATIO</stp>
        <stp>7/15/2008</stp>
        <stp>7/15/2008</stp>
        <stp>[Fixed Income  Prices 2004-2009.xlsx]TIPS!R268C88</stp>
        <tr r="CJ268" s="1"/>
      </tp>
      <tp>
        <v>1.1218900000000001</v>
        <stp/>
        <stp>##V3_BDHV12</stp>
        <stp>912828BW9 Govt</stp>
        <stp>IDX_RATIO</stp>
        <stp>7/16/2007</stp>
        <stp>7/16/2007</stp>
        <stp>[Fixed Income  Prices 2004-2009.xlsx]TIPS!R779C56</stp>
        <tr r="BD779" s="1"/>
      </tp>
      <tp>
        <v>1.13408</v>
        <stp/>
        <stp>##V3_BDHV12</stp>
        <stp>9128276R8 Govt</stp>
        <stp>IDX_RATIO</stp>
        <stp>3/13/2006</stp>
        <stp>3/13/2006</stp>
        <stp>[Fixed Income  Prices 2004-2009.xlsx]TIPS!R429C28</stp>
        <tr r="AB429" s="1"/>
      </tp>
      <tp>
        <v>1.0512999999999999</v>
        <stp/>
        <stp>##V3_BDHV12</stp>
        <stp>912828BW9 Govt</stp>
        <stp>IDX_RATIO</stp>
        <stp>6/23/2005</stp>
        <stp>6/23/2005</stp>
        <stp>[Fixed Income  Prices 2004-2009.xlsx]TIPS!R243C56</stp>
        <tr r="BD243" s="1"/>
      </tp>
      <tp>
        <v>1.27033</v>
        <stp/>
        <stp>##V3_BDHV12</stp>
        <stp>9128274Y5 Govt</stp>
        <stp>IDX_RATIO</stp>
        <stp>9/11/2007</stp>
        <stp>9/11/2007</stp>
        <stp>[Fixed Income  Prices 2004-2009.xlsx]TIPS!R820C16</stp>
        <tr r="P820" s="1"/>
      </tp>
      <tp>
        <v>1.10036</v>
        <stp/>
        <stp>##V3_BDHV12</stp>
        <stp>912828BW9 Govt</stp>
        <stp>IDX_RATIO</stp>
        <stp>4/26/2007</stp>
        <stp>4/26/2007</stp>
        <stp>[Fixed Income  Prices 2004-2009.xlsx]TIPS!R722C56</stp>
        <tr r="BD722" s="1"/>
      </tp>
      <tp>
        <v>1.01437</v>
        <stp/>
        <stp>##V3_BDHV12</stp>
        <stp>912828ET3 Govt</stp>
        <stp>IDX_RATIO</stp>
        <stp>6/28/2006</stp>
        <stp>6/28/2006</stp>
        <stp>[Fixed Income  Prices 2004-2009.xlsx]TIPS!R124C76</stp>
        <tr r="BX124" s="1"/>
      </tp>
      <tp>
        <v>1.02725</v>
        <stp/>
        <stp>##V3_BDHV12</stp>
        <stp>912828GX2 Govt</stp>
        <stp>IDX_RATIO</stp>
        <stp>6/12/2009</stp>
        <stp>6/12/2009</stp>
        <stp>[Fixed Income  Prices 2004-2009.xlsx]TIPS!R506C88</stp>
        <tr r="CJ506" s="1"/>
      </tp>
      <tp>
        <v>1.0411699999999999</v>
        <stp/>
        <stp>##V3_BDHV12</stp>
        <stp>912828BW9 Govt</stp>
        <stp>IDX_RATIO</stp>
        <stp>5/13/2005</stp>
        <stp>5/13/2005</stp>
        <stp>[Fixed Income  Prices 2004-2009.xlsx]TIPS!R215C56</stp>
        <tr r="BD215" s="1"/>
      </tp>
      <tp>
        <v>1.1856500000000001</v>
        <stp/>
        <stp>##V3_BDHV12</stp>
        <stp>9128275W8 Govt</stp>
        <stp>IDX_RATIO</stp>
        <stp>5/23/2006</stp>
        <stp>5/23/2006</stp>
        <stp>[Fixed Income  Prices 2004-2009.xlsx]TIPS!R480C20</stp>
        <tr r="T480" s="1"/>
      </tp>
      <tp>
        <v>1.02081</v>
        <stp/>
        <stp>##V3_BDHV12</stp>
        <stp>912828GX2 Govt</stp>
        <stp>IDX_RATIO</stp>
        <stp>4/25/2008</stp>
        <stp>4/25/2008</stp>
        <stp>[Fixed Income  Prices 2004-2009.xlsx]TIPS!R211C88</stp>
        <tr r="CJ211" s="1"/>
      </tp>
      <tp>
        <v>1.1915899999999999</v>
        <stp/>
        <stp>##V3_BDHV12</stp>
        <stp>9128275W8 Govt</stp>
        <stp>IDX_RATIO</stp>
        <stp>6/13/2006</stp>
        <stp>6/13/2006</stp>
        <stp>[Fixed Income  Prices 2004-2009.xlsx]TIPS!R495C20</stp>
        <tr r="T495" s="1"/>
      </tp>
      <tp>
        <v>1.2306600000000001</v>
        <stp/>
        <stp>##V3_BDHV12</stp>
        <stp>9128275W8 Govt</stp>
        <stp>IDX_RATIO</stp>
        <stp>7/10/2007</stp>
        <stp>7/10/2007</stp>
        <stp>[Fixed Income  Prices 2004-2009.xlsx]TIPS!R775C20</stp>
        <tr r="T775" s="1"/>
      </tp>
      <tp>
        <v>1.21984</v>
        <stp/>
        <stp>##V3_BDHV12</stp>
        <stp>9128275W8 Govt</stp>
        <stp>IDX_RATIO</stp>
        <stp>5/30/2007</stp>
        <stp>5/30/2007</stp>
        <stp>[Fixed Income  Prices 2004-2009.xlsx]TIPS!R746C20</stp>
        <tr r="T746" s="1"/>
      </tp>
      <tp>
        <v>1.1330499999999999</v>
        <stp/>
        <stp>##V3_BDHV12</stp>
        <stp>912828CZ1 Govt</stp>
        <stp>IDX_RATIO</stp>
        <stp>6/27/2008</stp>
        <stp>6/27/2008</stp>
        <stp>[Fixed Income  Prices 2004-2009.xlsx]TIPS!R959C24</stp>
        <tr r="X959" s="1"/>
      </tp>
      <tp>
        <v>1.08561</v>
        <stp/>
        <stp>##V3_BDHV12</stp>
        <stp>912828BW9 Govt</stp>
        <stp>IDX_RATIO</stp>
        <stp>6/15/2006</stp>
        <stp>6/15/2006</stp>
        <stp>[Fixed Income  Prices 2004-2009.xlsx]TIPS!R497C56</stp>
        <tr r="BD497" s="1"/>
      </tp>
      <tp>
        <v>1.2906900000000001</v>
        <stp/>
        <stp>##V3_BDHV12</stp>
        <stp>9128274Y5 Govt</stp>
        <stp>IDX_RATIO</stp>
        <stp>4/30/2008</stp>
        <stp>4/30/2008</stp>
        <stp>[Fixed Income  Prices 2004-2009.xlsx]TIPS!R986C16</stp>
        <tr r="P986" s="1"/>
      </tp>
      <tp>
        <v>1.0799799999999999</v>
        <stp/>
        <stp>##V3_BDHV12</stp>
        <stp>912828BW9 Govt</stp>
        <stp>IDX_RATIO</stp>
        <stp>5/25/2006</stp>
        <stp>5/25/2006</stp>
        <stp>[Fixed Income  Prices 2004-2009.xlsx]TIPS!R482C56</stp>
        <tr r="BD482" s="1"/>
      </tp>
      <tp>
        <v>1.2071799999999999</v>
        <stp/>
        <stp>##V3_BDHV12</stp>
        <stp>9128275W8 Govt</stp>
        <stp>IDX_RATIO</stp>
        <stp>4/20/2007</stp>
        <stp>4/20/2007</stp>
        <stp>[Fixed Income  Prices 2004-2009.xlsx]TIPS!R718C20</stp>
        <tr r="T718" s="1"/>
      </tp>
      <tp>
        <v>1.0793999999999999</v>
        <stp/>
        <stp>##V3_BDHV12</stp>
        <stp>912828BW9 Govt</stp>
        <stp>IDX_RATIO</stp>
        <stp>5/22/2006</stp>
        <stp>5/22/2006</stp>
        <stp>[Fixed Income  Prices 2004-2009.xlsx]TIPS!R479C56</stp>
        <tr r="BD479" s="1"/>
      </tp>
      <tp>
        <v>1.14289</v>
        <stp/>
        <stp>##V3_BDHV12</stp>
        <stp>912828CZ1 Govt</stp>
        <stp>IDX_RATIO</stp>
        <stp>7/30/2008</stp>
        <stp>7/30/2008</stp>
        <stp>[Fixed Income  Prices 2004-2009.xlsx]TIPS!R982C24</stp>
        <tr r="X982" s="1"/>
      </tp>
      <tp>
        <v>1.12079</v>
        <stp/>
        <stp>##V3_BDHV12</stp>
        <stp>912828BW9 Govt</stp>
        <stp>IDX_RATIO</stp>
        <stp>7/11/2007</stp>
        <stp>7/11/2007</stp>
        <stp>[Fixed Income  Prices 2004-2009.xlsx]TIPS!R776C56</stp>
        <tr r="BD776" s="1"/>
      </tp>
      <tp>
        <v>1.13436</v>
        <stp/>
        <stp>##V3_BDHV12</stp>
        <stp>9128276R8 Govt</stp>
        <stp>IDX_RATIO</stp>
        <stp>3/14/2006</stp>
        <stp>3/14/2006</stp>
        <stp>[Fixed Income  Prices 2004-2009.xlsx]TIPS!R430C28</stp>
        <tr r="AB430" s="1"/>
      </tp>
      <tp>
        <v>1.07342</v>
        <stp/>
        <stp>##V3_BDHV12</stp>
        <stp>912828CP3 Govt</stp>
        <stp>IDX_RATIO</stp>
        <stp>3/28/2007</stp>
        <stp>3/28/2007</stp>
        <stp>[Fixed Income  Prices 2004-2009.xlsx]TIPS!R701C64</stp>
        <tr r="BL701" s="1"/>
      </tp>
      <tp>
        <v>1.0515399999999999</v>
        <stp/>
        <stp>##V3_BDHV12</stp>
        <stp>912828BW9 Govt</stp>
        <stp>IDX_RATIO</stp>
        <stp>6/24/2005</stp>
        <stp>6/24/2005</stp>
        <stp>[Fixed Income  Prices 2004-2009.xlsx]TIPS!R244C56</stp>
        <tr r="BD244" s="1"/>
      </tp>
      <tp>
        <v>1.11104</v>
        <stp/>
        <stp>##V3_BDHV12</stp>
        <stp>912828BW9 Govt</stp>
        <stp>IDX_RATIO</stp>
        <stp>5/31/2007</stp>
        <stp>5/31/2007</stp>
        <stp>[Fixed Income  Prices 2004-2009.xlsx]TIPS!R747C56</stp>
        <tr r="BD747" s="1"/>
      </tp>
      <tp>
        <v>1.1586700000000001</v>
        <stp/>
        <stp>##V3_BDHV12</stp>
        <stp>9128276R8 Govt</stp>
        <stp>IDX_RATIO</stp>
        <stp>2/16/2007</stp>
        <stp>2/16/2007</stp>
        <stp>[Fixed Income  Prices 2004-2009.xlsx]TIPS!R673C28</stp>
        <tr r="AB673" s="1"/>
      </tp>
      <tp>
        <v>1.0948800000000001</v>
        <stp/>
        <stp>##V3_BDHV12</stp>
        <stp>9128276R8 Govt</stp>
        <stp>IDX_RATIO</stp>
        <stp>3/21/2005</stp>
        <stp>3/21/2005</stp>
        <stp>[Fixed Income  Prices 2004-2009.xlsx]TIPS!R176C28</stp>
        <tr r="AB176" s="1"/>
      </tp>
      <tp>
        <v>1.0205200000000001</v>
        <stp/>
        <stp>##V3_BDHV12</stp>
        <stp>912828GX2 Govt</stp>
        <stp>IDX_RATIO</stp>
        <stp>4/22/2008</stp>
        <stp>4/22/2008</stp>
        <stp>[Fixed Income  Prices 2004-2009.xlsx]TIPS!R208C88</stp>
        <tr r="CJ208" s="1"/>
      </tp>
      <tp>
        <v>1.0275000000000001</v>
        <stp/>
        <stp>##V3_BDHV12</stp>
        <stp>912828GX2 Govt</stp>
        <stp>IDX_RATIO</stp>
        <stp>6/15/2009</stp>
        <stp>6/15/2009</stp>
        <stp>[Fixed Income  Prices 2004-2009.xlsx]TIPS!R507C88</stp>
        <tr r="CJ507" s="1"/>
      </tp>
      <tp>
        <v>1.15808</v>
        <stp/>
        <stp>##V3_BDHV12</stp>
        <stp>9128276R8 Govt</stp>
        <stp>IDX_RATIO</stp>
        <stp>1/26/2007</stp>
        <stp>1/26/2007</stp>
        <stp>[Fixed Income  Prices 2004-2009.xlsx]TIPS!R658C28</stp>
        <tr r="AB658" s="1"/>
      </tp>
      <tp>
        <v>1.2323599999999999</v>
        <stp/>
        <stp>##V3_BDHV12</stp>
        <stp>9128275W8 Govt</stp>
        <stp>IDX_RATIO</stp>
        <stp>7/17/2007</stp>
        <stp>7/17/2007</stp>
        <stp>[Fixed Income  Prices 2004-2009.xlsx]TIPS!R780C20</stp>
        <tr r="T780" s="1"/>
      </tp>
      <tp>
        <v>1.18587</v>
        <stp/>
        <stp>##V3_BDHV12</stp>
        <stp>9128275W8 Govt</stp>
        <stp>IDX_RATIO</stp>
        <stp>5/24/2006</stp>
        <stp>5/24/2006</stp>
        <stp>[Fixed Income  Prices 2004-2009.xlsx]TIPS!R481C20</stp>
        <tr r="T481" s="1"/>
      </tp>
      <tp>
        <v>1.1919299999999999</v>
        <stp/>
        <stp>##V3_BDHV12</stp>
        <stp>9128275W8 Govt</stp>
        <stp>IDX_RATIO</stp>
        <stp>6/14/2006</stp>
        <stp>6/14/2006</stp>
        <stp>[Fixed Income  Prices 2004-2009.xlsx]TIPS!R496C20</stp>
        <tr r="T496" s="1"/>
      </tp>
      <tp>
        <v>1.23366</v>
        <stp/>
        <stp>##V3_BDHV12</stp>
        <stp>9128273T7 Govt</stp>
        <stp>IDX_RATIO</stp>
        <stp>5/18/2006</stp>
        <stp>5/18/2006</stp>
        <stp>[Fixed Income  Prices 2004-2009.xlsx]TIPS!R477C12</stp>
        <tr r="L477" s="1"/>
      </tp>
      <tp>
        <v>1.1543300000000001</v>
        <stp/>
        <stp>##V3_BDHV12</stp>
        <stp>9128275W8 Govt</stp>
        <stp>IDX_RATIO</stp>
        <stp>6/22/2005</stp>
        <stp>6/22/2005</stp>
        <stp>[Fixed Income  Prices 2004-2009.xlsx]TIPS!R242C20</stp>
        <tr r="T242" s="1"/>
      </tp>
      <tp>
        <v>1.20868</v>
        <stp/>
        <stp>##V3_BDHV12</stp>
        <stp>9128275W8 Govt</stp>
        <stp>IDX_RATIO</stp>
        <stp>4/27/2007</stp>
        <stp>4/27/2007</stp>
        <stp>[Fixed Income  Prices 2004-2009.xlsx]TIPS!R723C20</stp>
        <tr r="T723" s="1"/>
      </tp>
      <tp>
        <v>1.1010500000000001</v>
        <stp/>
        <stp>##V3_BDHV12</stp>
        <stp>912828ET3 Govt</stp>
        <stp>IDX_RATIO</stp>
        <stp>8/28/2008</stp>
        <stp>8/28/2008</stp>
        <stp>[Fixed Income  Prices 2004-2009.xlsx]TIPS!R690C76</stp>
        <tr r="BX690" s="1"/>
      </tp>
      <tp>
        <v>1.1314500000000001</v>
        <stp/>
        <stp>##V3_BDHV12</stp>
        <stp>912828CZ1 Govt</stp>
        <stp>IDX_RATIO</stp>
        <stp>6/20/2008</stp>
        <stp>6/20/2008</stp>
        <stp>[Fixed Income  Prices 2004-2009.xlsx]TIPS!R954C24</stp>
        <tr r="X954" s="1"/>
      </tp>
      <tp>
        <v>1.0846899999999999</v>
        <stp/>
        <stp>##V3_BDHV12</stp>
        <stp>912828BW9 Govt</stp>
        <stp>IDX_RATIO</stp>
        <stp>6/12/2006</stp>
        <stp>6/12/2006</stp>
        <stp>[Fixed Income  Prices 2004-2009.xlsx]TIPS!R494C56</stp>
        <tr r="BD494" s="1"/>
      </tp>
      <tp>
        <v>1.24655</v>
        <stp/>
        <stp>##V3_BDHV12</stp>
        <stp>9128273T7 Govt</stp>
        <stp>IDX_RATIO</stp>
        <stp>6/29/2006</stp>
        <stp>6/29/2006</stp>
        <stp>[Fixed Income  Prices 2004-2009.xlsx]TIPS!R507C12</stp>
        <tr r="L507" s="1"/>
      </tp>
      <tp>
        <v>1.14317</v>
        <stp/>
        <stp>##V3_BDHV12</stp>
        <stp>9128275W8 Govt</stp>
        <stp>IDX_RATIO</stp>
        <stp>5/12/2005</stp>
        <stp>5/12/2005</stp>
        <stp>[Fixed Income  Prices 2004-2009.xlsx]TIPS!R214C20</stp>
        <tr r="T214" s="1"/>
      </tp>
      <tp>
        <v>1.1432</v>
        <stp/>
        <stp>##V3_BDHV12</stp>
        <stp>912828CZ1 Govt</stp>
        <stp>IDX_RATIO</stp>
        <stp>7/31/2008</stp>
        <stp>7/31/2008</stp>
        <stp>[Fixed Income  Prices 2004-2009.xlsx]TIPS!R983C24</stp>
        <tr r="X983" s="1"/>
      </tp>
      <tp>
        <v>1.1205700000000001</v>
        <stp/>
        <stp>##V3_BDHV12</stp>
        <stp>912828BW9 Govt</stp>
        <stp>IDX_RATIO</stp>
        <stp>7/10/2007</stp>
        <stp>7/10/2007</stp>
        <stp>[Fixed Income  Prices 2004-2009.xlsx]TIPS!R775C56</stp>
        <tr r="BD775" s="1"/>
      </tp>
      <tp>
        <v>1.13463</v>
        <stp/>
        <stp>##V3_BDHV12</stp>
        <stp>9128276R8 Govt</stp>
        <stp>IDX_RATIO</stp>
        <stp>3/15/2006</stp>
        <stp>3/15/2006</stp>
        <stp>[Fixed Income  Prices 2004-2009.xlsx]TIPS!R431C28</stp>
        <tr r="AB431" s="1"/>
      </tp>
      <tp>
        <v>1.0735300000000001</v>
        <stp/>
        <stp>##V3_BDHV12</stp>
        <stp>912828CP3 Govt</stp>
        <stp>IDX_RATIO</stp>
        <stp>3/29/2007</stp>
        <stp>3/29/2007</stp>
        <stp>[Fixed Income  Prices 2004-2009.xlsx]TIPS!R702C64</stp>
        <tr r="BL702" s="1"/>
      </tp>
      <tp>
        <v>1.1107199999999999</v>
        <stp/>
        <stp>##V3_BDHV12</stp>
        <stp>912828BW9 Govt</stp>
        <stp>IDX_RATIO</stp>
        <stp>5/30/2007</stp>
        <stp>5/30/2007</stp>
        <stp>[Fixed Income  Prices 2004-2009.xlsx]TIPS!R746C56</stp>
        <tr r="BD746" s="1"/>
      </tp>
      <tp>
        <v>1.27027</v>
        <stp/>
        <stp>##V3_BDHV12</stp>
        <stp>9128274Y5 Govt</stp>
        <stp>IDX_RATIO</stp>
        <stp>9/17/2007</stp>
        <stp>9/17/2007</stp>
        <stp>[Fixed Income  Prices 2004-2009.xlsx]TIPS!R824C16</stp>
        <tr r="P824" s="1"/>
      </tp>
      <tp>
        <v>1.0991900000000001</v>
        <stp/>
        <stp>##V3_BDHV12</stp>
        <stp>912828BW9 Govt</stp>
        <stp>IDX_RATIO</stp>
        <stp>4/20/2007</stp>
        <stp>4/20/2007</stp>
        <stp>[Fixed Income  Prices 2004-2009.xlsx]TIPS!R718C56</stp>
        <tr r="BD718" s="1"/>
      </tp>
      <tp>
        <v>1.0206200000000001</v>
        <stp/>
        <stp>##V3_BDHV12</stp>
        <stp>912828GX2 Govt</stp>
        <stp>IDX_RATIO</stp>
        <stp>4/23/2008</stp>
        <stp>4/23/2008</stp>
        <stp>[Fixed Income  Prices 2004-2009.xlsx]TIPS!R209C88</stp>
        <tr r="CJ209" s="1"/>
      </tp>
      <tp>
        <v>1.18608</v>
        <stp/>
        <stp>##V3_BDHV12</stp>
        <stp>9128275W8 Govt</stp>
        <stp>IDX_RATIO</stp>
        <stp>5/25/2006</stp>
        <stp>5/25/2006</stp>
        <stp>[Fixed Income  Prices 2004-2009.xlsx]TIPS!R482C20</stp>
        <tr r="T482" s="1"/>
      </tp>
      <tp>
        <v>1.1922699999999999</v>
        <stp/>
        <stp>##V3_BDHV12</stp>
        <stp>9128275W8 Govt</stp>
        <stp>IDX_RATIO</stp>
        <stp>6/15/2006</stp>
        <stp>6/15/2006</stp>
        <stp>[Fixed Income  Prices 2004-2009.xlsx]TIPS!R497C20</stp>
        <tr r="T497" s="1"/>
      </tp>
      <tp>
        <v>1.2338800000000001</v>
        <stp/>
        <stp>##V3_BDHV12</stp>
        <stp>9128273T7 Govt</stp>
        <stp>IDX_RATIO</stp>
        <stp>5/19/2006</stp>
        <stp>5/19/2006</stp>
        <stp>[Fixed Income  Prices 2004-2009.xlsx]TIPS!R478C12</stp>
        <tr r="L478" s="1"/>
      </tp>
      <tp>
        <v>1.23211</v>
        <stp/>
        <stp>##V3_BDHV12</stp>
        <stp>9128275W8 Govt</stp>
        <stp>IDX_RATIO</stp>
        <stp>7/16/2007</stp>
        <stp>7/16/2007</stp>
        <stp>[Fixed Income  Prices 2004-2009.xlsx]TIPS!R779C20</stp>
        <tr r="T779" s="1"/>
      </tp>
      <tp>
        <v>1.1545799999999999</v>
        <stp/>
        <stp>##V3_BDHV12</stp>
        <stp>9128275W8 Govt</stp>
        <stp>IDX_RATIO</stp>
        <stp>6/23/2005</stp>
        <stp>6/23/2005</stp>
        <stp>[Fixed Income  Prices 2004-2009.xlsx]TIPS!R243C20</stp>
        <tr r="T243" s="1"/>
      </tp>
      <tp>
        <v>1.2084699999999999</v>
        <stp/>
        <stp>##V3_BDHV12</stp>
        <stp>9128275W8 Govt</stp>
        <stp>IDX_RATIO</stp>
        <stp>4/26/2007</stp>
        <stp>4/26/2007</stp>
        <stp>[Fixed Income  Prices 2004-2009.xlsx]TIPS!R722C20</stp>
        <tr r="T722" s="1"/>
      </tp>
      <tp>
        <v>1.1013999999999999</v>
        <stp/>
        <stp>##V3_BDHV12</stp>
        <stp>912828ET3 Govt</stp>
        <stp>IDX_RATIO</stp>
        <stp>8/29/2008</stp>
        <stp>8/29/2008</stp>
        <stp>[Fixed Income  Prices 2004-2009.xlsx]TIPS!R691C76</stp>
        <tr r="BX691" s="1"/>
      </tp>
      <tp>
        <v>1.085</v>
        <stp/>
        <stp>##V3_BDHV12</stp>
        <stp>912828BW9 Govt</stp>
        <stp>IDX_RATIO</stp>
        <stp>6/13/2006</stp>
        <stp>6/13/2006</stp>
        <stp>[Fixed Income  Prices 2004-2009.xlsx]TIPS!R495C56</stp>
        <tr r="BD495" s="1"/>
      </tp>
      <tp>
        <v>1.07959</v>
        <stp/>
        <stp>##V3_BDHV12</stp>
        <stp>912828BW9 Govt</stp>
        <stp>IDX_RATIO</stp>
        <stp>5/23/2006</stp>
        <stp>5/23/2006</stp>
        <stp>[Fixed Income  Prices 2004-2009.xlsx]TIPS!R480C56</stp>
        <tr r="BD480" s="1"/>
      </tp>
      <tp>
        <v>1.0257499999999999</v>
        <stp/>
        <stp>##V3_BDHV12</stp>
        <stp>912828GX2 Govt</stp>
        <stp>IDX_RATIO</stp>
        <stp>5/25/2009</stp>
        <stp>5/25/2009</stp>
        <stp>[Fixed Income  Prices 2004-2009.xlsx]TIPS!R492C88</stp>
        <tr r="CJ492" s="1"/>
      </tp>
      <tp>
        <v>1.2462</v>
        <stp/>
        <stp>##V3_BDHV12</stp>
        <stp>9128273T7 Govt</stp>
        <stp>IDX_RATIO</stp>
        <stp>6/28/2006</stp>
        <stp>6/28/2006</stp>
        <stp>[Fixed Income  Prices 2004-2009.xlsx]TIPS!R506C12</stp>
        <tr r="L506" s="1"/>
      </tp>
      <tp>
        <v>1.1434500000000001</v>
        <stp/>
        <stp>##V3_BDHV12</stp>
        <stp>9128275W8 Govt</stp>
        <stp>IDX_RATIO</stp>
        <stp>5/13/2005</stp>
        <stp>5/13/2005</stp>
        <stp>[Fixed Income  Prices 2004-2009.xlsx]TIPS!R215C20</stp>
        <tr r="T215" s="1"/>
      </tp>
      <tp>
        <v>1.1212299999999999</v>
        <stp/>
        <stp>##V3_BDHV12</stp>
        <stp>912828BW9 Govt</stp>
        <stp>IDX_RATIO</stp>
        <stp>7/13/2007</stp>
        <stp>7/13/2007</stp>
        <stp>[Fixed Income  Prices 2004-2009.xlsx]TIPS!R778C56</stp>
        <tr r="BD778" s="1"/>
      </tp>
      <tp>
        <v>1.03904</v>
        <stp/>
        <stp>##V3_BDHV12</stp>
        <stp>912828GX2 Govt</stp>
        <stp>IDX_RATIO</stp>
        <stp>7/10/2008</stp>
        <stp>7/10/2008</stp>
        <stp>[Fixed Income  Prices 2004-2009.xlsx]TIPS!R265C88</stp>
        <tr r="CJ265" s="1"/>
      </tp>
      <tp>
        <v>1.1349100000000001</v>
        <stp/>
        <stp>##V3_BDHV12</stp>
        <stp>9128276R8 Govt</stp>
        <stp>IDX_RATIO</stp>
        <stp>3/16/2006</stp>
        <stp>3/16/2006</stp>
        <stp>[Fixed Income  Prices 2004-2009.xlsx]TIPS!R432C28</stp>
        <tr r="AB432" s="1"/>
      </tp>
      <tp>
        <v>1.0853600000000001</v>
        <stp/>
        <stp>##V3_BDHV12</stp>
        <stp>912828ET3 Govt</stp>
        <stp>IDX_RATIO</stp>
        <stp>9/25/2009</stp>
        <stp>9/25/2009</stp>
        <stp>[Fixed Income  Prices 2004-2009.xlsx]TIPS!R971C76</stp>
        <tr r="BX971" s="1"/>
      </tp>
      <tp>
        <v>1.0950299999999999</v>
        <stp/>
        <stp>##V3_BDHV12</stp>
        <stp>9128276R8 Govt</stp>
        <stp>IDX_RATIO</stp>
        <stp>3/23/2005</stp>
        <stp>3/23/2005</stp>
        <stp>[Fixed Income  Prices 2004-2009.xlsx]TIPS!R178C28</stp>
        <tr r="AB178" s="1"/>
      </tp>
      <tp>
        <v>1.2703</v>
        <stp/>
        <stp>##V3_BDHV12</stp>
        <stp>9128274Y5 Govt</stp>
        <stp>IDX_RATIO</stp>
        <stp>9/14/2007</stp>
        <stp>9/14/2007</stp>
        <stp>[Fixed Income  Prices 2004-2009.xlsx]TIPS!R823C16</stp>
        <tr r="P823" s="1"/>
      </tp>
      <tp>
        <v>1.15855</v>
        <stp/>
        <stp>##V3_BDHV12</stp>
        <stp>9128276R8 Govt</stp>
        <stp>IDX_RATIO</stp>
        <stp>2/14/2007</stp>
        <stp>2/14/2007</stp>
        <stp>[Fixed Income  Prices 2004-2009.xlsx]TIPS!R671C28</stp>
        <tr r="AB671" s="1"/>
      </tp>
      <tp>
        <v>1.02969</v>
        <stp/>
        <stp>##V3_BDHV12</stp>
        <stp>912828GX2 Govt</stp>
        <stp>IDX_RATIO</stp>
        <stp>5/30/2008</stp>
        <stp>5/30/2008</stp>
        <stp>[Fixed Income  Prices 2004-2009.xlsx]TIPS!R236C88</stp>
        <tr r="CJ236" s="1"/>
      </tp>
      <tp>
        <v>1.0276700000000001</v>
        <stp/>
        <stp>##V3_BDHV12</stp>
        <stp>912828GX2 Govt</stp>
        <stp>IDX_RATIO</stp>
        <stp>6/17/2009</stp>
        <stp>6/17/2009</stp>
        <stp>[Fixed Income  Prices 2004-2009.xlsx]TIPS!R509C88</stp>
        <tr r="CJ509" s="1"/>
      </tp>
      <tp>
        <v>1.09978</v>
        <stp/>
        <stp>##V3_BDHV12</stp>
        <stp>912828BW9 Govt</stp>
        <stp>IDX_RATIO</stp>
        <stp>4/23/2007</stp>
        <stp>4/23/2007</stp>
        <stp>[Fixed Income  Prices 2004-2009.xlsx]TIPS!R719C56</stp>
        <tr r="BD719" s="1"/>
      </tp>
      <tp>
        <v>1.0419499999999999</v>
        <stp/>
        <stp>##V3_BDHV12</stp>
        <stp>912828BW9 Govt</stp>
        <stp>IDX_RATIO</stp>
        <stp>5/16/2005</stp>
        <stp>5/16/2005</stp>
        <stp>[Fixed Income  Prices 2004-2009.xlsx]TIPS!R216C56</stp>
        <tr r="BD216" s="1"/>
      </tp>
      <tp>
        <v>1.1862900000000001</v>
        <stp/>
        <stp>##V3_BDHV12</stp>
        <stp>9128275W8 Govt</stp>
        <stp>IDX_RATIO</stp>
        <stp>5/26/2006</stp>
        <stp>5/26/2006</stp>
        <stp>[Fixed Income  Prices 2004-2009.xlsx]TIPS!R483C20</stp>
        <tr r="T483" s="1"/>
      </tp>
      <tp>
        <v>1.1581900000000001</v>
        <stp/>
        <stp>##V3_BDHV12</stp>
        <stp>9128276R8 Govt</stp>
        <stp>IDX_RATIO</stp>
        <stp>1/24/2007</stp>
        <stp>1/24/2007</stp>
        <stp>[Fixed Income  Prices 2004-2009.xlsx]TIPS!R656C28</stp>
        <tr r="AB656" s="1"/>
      </tp>
      <tp>
        <v>1.1926000000000001</v>
        <stp/>
        <stp>##V3_BDHV12</stp>
        <stp>9128275W8 Govt</stp>
        <stp>IDX_RATIO</stp>
        <stp>6/16/2006</stp>
        <stp>6/16/2006</stp>
        <stp>[Fixed Income  Prices 2004-2009.xlsx]TIPS!R498C20</stp>
        <tr r="T498" s="1"/>
      </tp>
      <tp>
        <v>1.0264599999999999</v>
        <stp/>
        <stp>##V3_BDHV12</stp>
        <stp>912828CZ1 Govt</stp>
        <stp>IDX_RATIO</stp>
        <stp>8/19/2005</stp>
        <stp>8/19/2005</stp>
        <stp>[Fixed Income  Prices 2004-2009.xlsx]TIPS!R215C24</stp>
        <tr r="X215" s="1"/>
      </tp>
      <tp>
        <v>1.12087</v>
        <stp/>
        <stp>##V3_BDHV12</stp>
        <stp>912828CZ1 Govt</stp>
        <stp>IDX_RATIO</stp>
        <stp>5/12/2008</stp>
        <stp>5/12/2008</stp>
        <stp>[Fixed Income  Prices 2004-2009.xlsx]TIPS!R925C24</stp>
        <tr r="X925" s="1"/>
      </tp>
      <tp>
        <v>1.15381</v>
        <stp/>
        <stp>##V3_BDHV12</stp>
        <stp>9128275W8 Govt</stp>
        <stp>IDX_RATIO</stp>
        <stp>6/20/2005</stp>
        <stp>6/20/2005</stp>
        <stp>[Fixed Income  Prices 2004-2009.xlsx]TIPS!R240C20</stp>
        <tr r="T240" s="1"/>
      </tp>
      <tp>
        <v>1.20825</v>
        <stp/>
        <stp>##V3_BDHV12</stp>
        <stp>9128275W8 Govt</stp>
        <stp>IDX_RATIO</stp>
        <stp>4/25/2007</stp>
        <stp>4/25/2007</stp>
        <stp>[Fixed Income  Prices 2004-2009.xlsx]TIPS!R721C20</stp>
        <tr r="T721" s="1"/>
      </tp>
      <tp>
        <v>1.25695</v>
        <stp/>
        <stp>##V3_BDHV12</stp>
        <stp>9128273T7 Govt</stp>
        <stp>IDX_RATIO</stp>
        <stp>4/19/2007</stp>
        <stp>4/19/2007</stp>
        <stp>[Fixed Income  Prices 2004-2009.xlsx]TIPS!R717C12</stp>
        <tr r="L717" s="1"/>
      </tp>
      <tp>
        <v>1.02583</v>
        <stp/>
        <stp>##V3_BDHV12</stp>
        <stp>912828GX2 Govt</stp>
        <stp>IDX_RATIO</stp>
        <stp>5/26/2009</stp>
        <stp>5/26/2009</stp>
        <stp>[Fixed Income  Prices 2004-2009.xlsx]TIPS!R493C88</stp>
        <tr r="CJ493" s="1"/>
      </tp>
      <tp>
        <v>1.14259</v>
        <stp/>
        <stp>##V3_BDHV12</stp>
        <stp>9128275W8 Govt</stp>
        <stp>IDX_RATIO</stp>
        <stp>5/10/2005</stp>
        <stp>5/10/2005</stp>
        <stp>[Fixed Income  Prices 2004-2009.xlsx]TIPS!R212C20</stp>
        <tr r="T212" s="1"/>
      </tp>
      <tp>
        <v>1.0442</v>
        <stp/>
        <stp>##V3_BDHV12</stp>
        <stp>912828CP3 Govt</stp>
        <stp>IDX_RATIO</stp>
        <stp>2/28/2006</stp>
        <stp>2/28/2006</stp>
        <stp>[Fixed Income  Prices 2004-2009.xlsx]TIPS!R420C64</stp>
        <tr r="BL420" s="1"/>
      </tp>
      <tp>
        <v>1.03932</v>
        <stp/>
        <stp>##V3_BDHV12</stp>
        <stp>912828GX2 Govt</stp>
        <stp>IDX_RATIO</stp>
        <stp>7/11/2008</stp>
        <stp>7/11/2008</stp>
        <stp>[Fixed Income  Prices 2004-2009.xlsx]TIPS!R266C88</stp>
        <tr r="CJ266" s="1"/>
      </tp>
      <tp>
        <v>1.1210100000000001</v>
        <stp/>
        <stp>##V3_BDHV12</stp>
        <stp>912828BW9 Govt</stp>
        <stp>IDX_RATIO</stp>
        <stp>7/12/2007</stp>
        <stp>7/12/2007</stp>
        <stp>[Fixed Income  Prices 2004-2009.xlsx]TIPS!R777C56</stp>
        <tr r="BD777" s="1"/>
      </tp>
      <tp>
        <v>1.1351899999999999</v>
        <stp/>
        <stp>##V3_BDHV12</stp>
        <stp>9128276R8 Govt</stp>
        <stp>IDX_RATIO</stp>
        <stp>3/17/2006</stp>
        <stp>3/17/2006</stp>
        <stp>[Fixed Income  Prices 2004-2009.xlsx]TIPS!R433C28</stp>
        <tr r="AB433" s="1"/>
      </tp>
      <tp>
        <v>1.2360899999999999</v>
        <stp/>
        <stp>##V3_BDHV12</stp>
        <stp>9128274Y5 Govt</stp>
        <stp>IDX_RATIO</stp>
        <stp>8/18/2006</stp>
        <stp>8/18/2006</stp>
        <stp>[Fixed Income  Prices 2004-2009.xlsx]TIPS!R543C16</stp>
        <tr r="P543" s="1"/>
      </tp>
      <tp>
        <v>1.0854200000000001</v>
        <stp/>
        <stp>##V3_BDHV12</stp>
        <stp>912828ET3 Govt</stp>
        <stp>IDX_RATIO</stp>
        <stp>9/24/2009</stp>
        <stp>9/24/2009</stp>
        <stp>[Fixed Income  Prices 2004-2009.xlsx]TIPS!R970C76</stp>
        <tr r="BX970" s="1"/>
      </tp>
      <tp>
        <v>1.0522400000000001</v>
        <stp/>
        <stp>##V3_BDHV12</stp>
        <stp>912828BW9 Govt</stp>
        <stp>IDX_RATIO</stp>
        <stp>6/27/2005</stp>
        <stp>6/27/2005</stp>
        <stp>[Fixed Income  Prices 2004-2009.xlsx]TIPS!R245C56</stp>
        <tr r="BD245" s="1"/>
      </tp>
      <tp>
        <v>1.0949500000000001</v>
        <stp/>
        <stp>##V3_BDHV12</stp>
        <stp>9128276R8 Govt</stp>
        <stp>IDX_RATIO</stp>
        <stp>3/22/2005</stp>
        <stp>3/22/2005</stp>
        <stp>[Fixed Income  Prices 2004-2009.xlsx]TIPS!R177C28</stp>
        <tr r="AB177" s="1"/>
      </tp>
      <tp>
        <v>1.1586099999999999</v>
        <stp/>
        <stp>##V3_BDHV12</stp>
        <stp>9128276R8 Govt</stp>
        <stp>IDX_RATIO</stp>
        <stp>2/15/2007</stp>
        <stp>2/15/2007</stp>
        <stp>[Fixed Income  Prices 2004-2009.xlsx]TIPS!R672C28</stp>
        <tr r="AB672" s="1"/>
      </tp>
      <tp>
        <v>1.02759</v>
        <stp/>
        <stp>##V3_BDHV12</stp>
        <stp>912828GX2 Govt</stp>
        <stp>IDX_RATIO</stp>
        <stp>6/16/2009</stp>
        <stp>6/16/2009</stp>
        <stp>[Fixed Income  Prices 2004-2009.xlsx]TIPS!R508C88</stp>
        <tr r="CJ508" s="1"/>
      </tp>
      <tp>
        <v>1.0422100000000001</v>
        <stp/>
        <stp>##V3_BDHV12</stp>
        <stp>912828BW9 Govt</stp>
        <stp>IDX_RATIO</stp>
        <stp>5/17/2005</stp>
        <stp>5/17/2005</stp>
        <stp>[Fixed Income  Prices 2004-2009.xlsx]TIPS!R217C56</stp>
        <tr r="BD217" s="1"/>
      </tp>
      <tp>
        <v>1.0204200000000001</v>
        <stp/>
        <stp>##V3_BDHV12</stp>
        <stp>912828GX2 Govt</stp>
        <stp>IDX_RATIO</stp>
        <stp>4/21/2008</stp>
        <stp>4/21/2008</stp>
        <stp>[Fixed Income  Prices 2004-2009.xlsx]TIPS!R207C88</stp>
        <tr r="CJ207" s="1"/>
      </tp>
      <tp>
        <v>1.1581299999999999</v>
        <stp/>
        <stp>##V3_BDHV12</stp>
        <stp>9128276R8 Govt</stp>
        <stp>IDX_RATIO</stp>
        <stp>1/25/2007</stp>
        <stp>1/25/2007</stp>
        <stp>[Fixed Income  Prices 2004-2009.xlsx]TIPS!R657C28</stp>
        <tr r="AB657" s="1"/>
      </tp>
      <tp>
        <v>1.02644</v>
        <stp/>
        <stp>##V3_BDHV12</stp>
        <stp>912828CZ1 Govt</stp>
        <stp>IDX_RATIO</stp>
        <stp>8/18/2005</stp>
        <stp>8/18/2005</stp>
        <stp>[Fixed Income  Prices 2004-2009.xlsx]TIPS!R214C24</stp>
        <tr r="X214" s="1"/>
      </tp>
      <tp>
        <v>1.1211899999999999</v>
        <stp/>
        <stp>##V3_BDHV12</stp>
        <stp>912828CZ1 Govt</stp>
        <stp>IDX_RATIO</stp>
        <stp>5/13/2008</stp>
        <stp>5/13/2008</stp>
        <stp>[Fixed Income  Prices 2004-2009.xlsx]TIPS!R926C24</stp>
        <tr r="X926" s="1"/>
      </tp>
      <tp>
        <v>1.1359300000000001</v>
        <stp/>
        <stp>##V3_BDHV12</stp>
        <stp>9128276R8 Govt</stp>
        <stp>IDX_RATIO</stp>
        <stp>1/30/2006</stp>
        <stp>1/30/2006</stp>
        <stp>[Fixed Income  Prices 2004-2009.xlsx]TIPS!R399C28</stp>
        <tr r="AB399" s="1"/>
      </tp>
      <tp>
        <v>1.1540699999999999</v>
        <stp/>
        <stp>##V3_BDHV12</stp>
        <stp>9128275W8 Govt</stp>
        <stp>IDX_RATIO</stp>
        <stp>6/21/2005</stp>
        <stp>6/21/2005</stp>
        <stp>[Fixed Income  Prices 2004-2009.xlsx]TIPS!R241C20</stp>
        <tr r="T241" s="1"/>
      </tp>
      <tp>
        <v>1.20804</v>
        <stp/>
        <stp>##V3_BDHV12</stp>
        <stp>9128275W8 Govt</stp>
        <stp>IDX_RATIO</stp>
        <stp>4/24/2007</stp>
        <stp>4/24/2007</stp>
        <stp>[Fixed Income  Prices 2004-2009.xlsx]TIPS!R720C20</stp>
        <tr r="T720" s="1"/>
      </tp>
      <tp>
        <v>1.1321399999999999</v>
        <stp/>
        <stp>##V3_BDHV12</stp>
        <stp>912828CZ1 Govt</stp>
        <stp>IDX_RATIO</stp>
        <stp>6/23/2008</stp>
        <stp>6/23/2008</stp>
        <stp>[Fixed Income  Prices 2004-2009.xlsx]TIPS!R955C24</stp>
        <tr r="X955" s="1"/>
      </tp>
      <tp>
        <v>1.2567200000000001</v>
        <stp/>
        <stp>##V3_BDHV12</stp>
        <stp>9128273T7 Govt</stp>
        <stp>IDX_RATIO</stp>
        <stp>4/18/2007</stp>
        <stp>4/18/2007</stp>
        <stp>[Fixed Income  Prices 2004-2009.xlsx]TIPS!R716C12</stp>
        <tr r="L716" s="1"/>
      </tp>
      <tp>
        <v>1.0259100000000001</v>
        <stp/>
        <stp>##V3_BDHV12</stp>
        <stp>912828GX2 Govt</stp>
        <stp>IDX_RATIO</stp>
        <stp>5/27/2009</stp>
        <stp>5/27/2009</stp>
        <stp>[Fixed Income  Prices 2004-2009.xlsx]TIPS!R494C88</stp>
        <tr r="CJ494" s="1"/>
      </tp>
      <tp>
        <v>1.1428799999999999</v>
        <stp/>
        <stp>##V3_BDHV12</stp>
        <stp>9128275W8 Govt</stp>
        <stp>IDX_RATIO</stp>
        <stp>5/11/2005</stp>
        <stp>5/11/2005</stp>
        <stp>[Fixed Income  Prices 2004-2009.xlsx]TIPS!R213C20</stp>
        <tr r="T213" s="1"/>
      </tp>
      <tp>
        <v>1.2360100000000001</v>
        <stp/>
        <stp>##V3_BDHV12</stp>
        <stp>9128274Y5 Govt</stp>
        <stp>IDX_RATIO</stp>
        <stp>8/17/2006</stp>
        <stp>8/17/2006</stp>
        <stp>[Fixed Income  Prices 2004-2009.xlsx]TIPS!R542C16</stp>
        <tr r="P542" s="1"/>
      </tp>
      <tp>
        <v>1.0443500000000001</v>
        <stp/>
        <stp>##V3_BDHV12</stp>
        <stp>912828CP3 Govt</stp>
        <stp>IDX_RATIO</stp>
        <stp>2/27/2006</stp>
        <stp>2/27/2006</stp>
        <stp>[Fixed Income  Prices 2004-2009.xlsx]TIPS!R419C64</stp>
        <tr r="BL419" s="1"/>
      </tp>
      <tp>
        <v>1.05247</v>
        <stp/>
        <stp>##V3_BDHV12</stp>
        <stp>912828BW9 Govt</stp>
        <stp>IDX_RATIO</stp>
        <stp>6/28/2005</stp>
        <stp>6/28/2005</stp>
        <stp>[Fixed Income  Prices 2004-2009.xlsx]TIPS!R246C56</stp>
        <tr r="BD246" s="1"/>
      </tp>
      <tp>
        <v>1.0464899999999999</v>
        <stp/>
        <stp>##V3_BDHV12</stp>
        <stp>912828ET3 Govt</stp>
        <stp>IDX_RATIO</stp>
        <stp>7/26/2007</stp>
        <stp>7/26/2007</stp>
        <stp>[Fixed Income  Prices 2004-2009.xlsx]TIPS!R405C76</stp>
        <tr r="BX405" s="1"/>
      </tp>
      <tp>
        <v>1.02166</v>
        <stp/>
        <stp>##V3_BDHV12</stp>
        <stp>912828ET3 Govt</stp>
        <stp>IDX_RATIO</stp>
        <stp>4/11/2007</stp>
        <stp>4/11/2007</stp>
        <stp>[Fixed Income  Prices 2004-2009.xlsx]TIPS!R329C76</stp>
        <tr r="BX329" s="1"/>
      </tp>
      <tp>
        <v>1.0424800000000001</v>
        <stp/>
        <stp>##V3_BDHV12</stp>
        <stp>912828BW9 Govt</stp>
        <stp>IDX_RATIO</stp>
        <stp>5/18/2005</stp>
        <stp>5/18/2005</stp>
        <stp>[Fixed Income  Prices 2004-2009.xlsx]TIPS!R218C56</stp>
        <tr r="BD218" s="1"/>
      </tp>
      <tp>
        <v>1.01294</v>
        <stp/>
        <stp>##V3_BDHV12</stp>
        <stp>912828ET3 Govt</stp>
        <stp>IDX_RATIO</stp>
        <stp>6/23/2006</stp>
        <stp>6/23/2006</stp>
        <stp>[Fixed Income  Prices 2004-2009.xlsx]TIPS!R121C76</stp>
        <tr r="BX121" s="1"/>
      </tp>
      <tp>
        <v>1.0278499999999999</v>
        <stp/>
        <stp>##V3_BDHV12</stp>
        <stp>912828GX2 Govt</stp>
        <stp>IDX_RATIO</stp>
        <stp>6/19/2009</stp>
        <stp>6/19/2009</stp>
        <stp>[Fixed Income  Prices 2004-2009.xlsx]TIPS!R511C88</stp>
        <tr r="CJ511" s="1"/>
      </tp>
      <tp>
        <v>1.2859099999999999</v>
        <stp/>
        <stp>##V3_BDHV12</stp>
        <stp>9128273T7 Govt</stp>
        <stp>IDX_RATIO</stp>
        <stp>7/27/2007</stp>
        <stp>7/27/2007</stp>
        <stp>[Fixed Income  Prices 2004-2009.xlsx]TIPS!R788C12</stp>
        <tr r="L788" s="1"/>
      </tp>
      <tp>
        <v>1.02643</v>
        <stp/>
        <stp>##V3_BDHV12</stp>
        <stp>912828CZ1 Govt</stp>
        <stp>IDX_RATIO</stp>
        <stp>8/17/2005</stp>
        <stp>8/17/2005</stp>
        <stp>[Fixed Income  Prices 2004-2009.xlsx]TIPS!R213C24</stp>
        <tr r="X213" s="1"/>
      </tp>
      <tp>
        <v>1.0543199999999999</v>
        <stp/>
        <stp>##V3_BDHV12</stp>
        <stp>912828CP3 Govt</stp>
        <stp>IDX_RATIO</stp>
        <stp>1/10/2006</stp>
        <stp>1/10/2006</stp>
        <stp>[Fixed Income  Prices 2004-2009.xlsx]TIPS!R385C64</stp>
        <tr r="BL385" s="1"/>
      </tp>
      <tp>
        <v>1.2565</v>
        <stp/>
        <stp>##V3_BDHV12</stp>
        <stp>9128273T7 Govt</stp>
        <stp>IDX_RATIO</stp>
        <stp>4/17/2007</stp>
        <stp>4/17/2007</stp>
        <stp>[Fixed Income  Prices 2004-2009.xlsx]TIPS!R715C12</stp>
        <tr r="L715" s="1"/>
      </tp>
      <tp>
        <v>1.02599</v>
        <stp/>
        <stp>##V3_BDHV12</stp>
        <stp>912828GX2 Govt</stp>
        <stp>IDX_RATIO</stp>
        <stp>5/28/2009</stp>
        <stp>5/28/2009</stp>
        <stp>[Fixed Income  Prices 2004-2009.xlsx]TIPS!R495C88</stp>
        <tr r="CJ495" s="1"/>
      </tp>
      <tp>
        <v>1.0702700000000001</v>
        <stp/>
        <stp>##V3_BDHV12</stp>
        <stp>912828CZ1 Govt</stp>
        <stp>IDX_RATIO</stp>
        <stp>8/21/2006</stp>
        <stp>8/21/2006</stp>
        <stp>[Fixed Income  Prices 2004-2009.xlsx]TIPS!R475C24</stp>
        <tr r="X475" s="1"/>
      </tp>
      <tp>
        <v>1.23594</v>
        <stp/>
        <stp>##V3_BDHV12</stp>
        <stp>9128274Y5 Govt</stp>
        <stp>IDX_RATIO</stp>
        <stp>8/16/2006</stp>
        <stp>8/16/2006</stp>
        <stp>[Fixed Income  Prices 2004-2009.xlsx]TIPS!R541C16</stp>
        <tr r="P541" s="1"/>
      </tp>
      <tp>
        <v>1.05271</v>
        <stp/>
        <stp>##V3_BDHV12</stp>
        <stp>912828BW9 Govt</stp>
        <stp>IDX_RATIO</stp>
        <stp>6/29/2005</stp>
        <stp>6/29/2005</stp>
        <stp>[Fixed Income  Prices 2004-2009.xlsx]TIPS!R247C56</stp>
        <tr r="BD247" s="1"/>
      </tp>
      <tp>
        <v>1.0466899999999999</v>
        <stp/>
        <stp>##V3_BDHV12</stp>
        <stp>912828ET3 Govt</stp>
        <stp>IDX_RATIO</stp>
        <stp>7/27/2007</stp>
        <stp>7/27/2007</stp>
        <stp>[Fixed Income  Prices 2004-2009.xlsx]TIPS!R406C76</stp>
        <tr r="BX406" s="1"/>
      </tp>
      <tp>
        <v>1.0214799999999999</v>
        <stp/>
        <stp>##V3_BDHV12</stp>
        <stp>912828ET3 Govt</stp>
        <stp>IDX_RATIO</stp>
        <stp>4/10/2007</stp>
        <stp>4/10/2007</stp>
        <stp>[Fixed Income  Prices 2004-2009.xlsx]TIPS!R328C76</stp>
        <tr r="BX328" s="1"/>
      </tp>
      <tp>
        <v>1.04274</v>
        <stp/>
        <stp>##V3_BDHV12</stp>
        <stp>912828BW9 Govt</stp>
        <stp>IDX_RATIO</stp>
        <stp>5/19/2005</stp>
        <stp>5/19/2005</stp>
        <stp>[Fixed Income  Prices 2004-2009.xlsx]TIPS!R219C56</stp>
        <tr r="BD219" s="1"/>
      </tp>
      <tp>
        <v>1.0126599999999999</v>
        <stp/>
        <stp>##V3_BDHV12</stp>
        <stp>912828ET3 Govt</stp>
        <stp>IDX_RATIO</stp>
        <stp>6/22/2006</stp>
        <stp>6/22/2006</stp>
        <stp>[Fixed Income  Prices 2004-2009.xlsx]TIPS!R120C76</stp>
        <tr r="BX120" s="1"/>
      </tp>
      <tp>
        <v>1.18692</v>
        <stp/>
        <stp>##V3_BDHV12</stp>
        <stp>9128275W8 Govt</stp>
        <stp>IDX_RATIO</stp>
        <stp>5/29/2006</stp>
        <stp>5/29/2006</stp>
        <stp>[Fixed Income  Prices 2004-2009.xlsx]TIPS!R484C20</stp>
        <tr r="T484" s="1"/>
      </tp>
      <tp>
        <v>1.02776</v>
        <stp/>
        <stp>##V3_BDHV12</stp>
        <stp>912828GX2 Govt</stp>
        <stp>IDX_RATIO</stp>
        <stp>6/18/2009</stp>
        <stp>6/18/2009</stp>
        <stp>[Fixed Income  Prices 2004-2009.xlsx]TIPS!R510C88</stp>
        <tr r="CJ510" s="1"/>
      </tp>
      <tp>
        <v>1.28566</v>
        <stp/>
        <stp>##V3_BDHV12</stp>
        <stp>9128273T7 Govt</stp>
        <stp>IDX_RATIO</stp>
        <stp>7/26/2007</stp>
        <stp>7/26/2007</stp>
        <stp>[Fixed Income  Prices 2004-2009.xlsx]TIPS!R787C12</stp>
        <tr r="L787" s="1"/>
      </tp>
      <tp>
        <v>1.1912799999999999</v>
        <stp/>
        <stp>##V3_BDHV12</stp>
        <stp>9128274Y5 Govt</stp>
        <stp>IDX_RATIO</stp>
        <stp>9/30/2005</stp>
        <stp>9/30/2005</stp>
        <stp>[Fixed Income  Prices 2004-2009.xlsx]TIPS!R314C16</stp>
        <tr r="P314" s="1"/>
      </tp>
      <tp>
        <v>1.1936199999999999</v>
        <stp/>
        <stp>##V3_BDHV12</stp>
        <stp>9128275W8 Govt</stp>
        <stp>IDX_RATIO</stp>
        <stp>6/19/2006</stp>
        <stp>6/19/2006</stp>
        <stp>[Fixed Income  Prices 2004-2009.xlsx]TIPS!R499C20</stp>
        <tr r="T499" s="1"/>
      </tp>
      <tp>
        <v>1.2330000000000001</v>
        <stp/>
        <stp>##V3_BDHV12</stp>
        <stp>9128273T7 Govt</stp>
        <stp>IDX_RATIO</stp>
        <stp>5/15/2006</stp>
        <stp>5/15/2006</stp>
        <stp>[Fixed Income  Prices 2004-2009.xlsx]TIPS!R474C12</stp>
        <tr r="L474" s="1"/>
      </tp>
      <tp>
        <v>1.02641</v>
        <stp/>
        <stp>##V3_BDHV12</stp>
        <stp>912828CZ1 Govt</stp>
        <stp>IDX_RATIO</stp>
        <stp>8/16/2005</stp>
        <stp>8/16/2005</stp>
        <stp>[Fixed Income  Prices 2004-2009.xlsx]TIPS!R212C24</stp>
        <tr r="X212" s="1"/>
      </tp>
      <tp>
        <v>1.0540400000000001</v>
        <stp/>
        <stp>##V3_BDHV12</stp>
        <stp>912828CP3 Govt</stp>
        <stp>IDX_RATIO</stp>
        <stp>1/11/2006</stp>
        <stp>1/11/2006</stp>
        <stp>[Fixed Income  Prices 2004-2009.xlsx]TIPS!R386C64</stp>
        <tr r="BL386" s="1"/>
      </tp>
      <tp>
        <v>1.09998</v>
        <stp/>
        <stp>##V3_BDHV12</stp>
        <stp>912828ET3 Govt</stp>
        <stp>IDX_RATIO</stp>
        <stp>8/25/2008</stp>
        <stp>8/25/2008</stp>
        <stp>[Fixed Income  Prices 2004-2009.xlsx]TIPS!R687C76</stp>
        <tr r="BX687" s="1"/>
      </tp>
      <tp>
        <v>1.1997200000000001</v>
        <stp/>
        <stp>##V3_BDHV12</stp>
        <stp>9128273T7 Govt</stp>
        <stp>IDX_RATIO</stp>
        <stp>6/13/2005</stp>
        <stp>6/13/2005</stp>
        <stp>[Fixed Income  Prices 2004-2009.xlsx]TIPS!R235C12</stp>
        <tr r="L235" s="1"/>
      </tp>
      <tp>
        <v>1.1938</v>
        <stp/>
        <stp>##V3_BDHV12</stp>
        <stp>9128273T7 Govt</stp>
        <stp>IDX_RATIO</stp>
        <stp>5/23/2005</stp>
        <stp>5/23/2005</stp>
        <stp>[Fixed Income  Prices 2004-2009.xlsx]TIPS!R221C12</stp>
        <tr r="L221" s="1"/>
      </tp>
      <tp>
        <v>1.2562800000000001</v>
        <stp/>
        <stp>##V3_BDHV12</stp>
        <stp>9128273T7 Govt</stp>
        <stp>IDX_RATIO</stp>
        <stp>4/16/2007</stp>
        <stp>4/16/2007</stp>
        <stp>[Fixed Income  Prices 2004-2009.xlsx]TIPS!R714C12</stp>
        <tr r="L714" s="1"/>
      </tp>
      <tp>
        <v>1.02607</v>
        <stp/>
        <stp>##V3_BDHV12</stp>
        <stp>912828GX2 Govt</stp>
        <stp>IDX_RATIO</stp>
        <stp>5/29/2009</stp>
        <stp>5/29/2009</stp>
        <stp>[Fixed Income  Prices 2004-2009.xlsx]TIPS!R496C88</stp>
        <tr r="CJ496" s="1"/>
      </tp>
      <tp>
        <v>1.0201</v>
        <stp/>
        <stp>##V3_BDHV12</stp>
        <stp>912828ET3 Govt</stp>
        <stp>IDX_RATIO</stp>
        <stp>7/31/2006</stp>
        <stp>7/31/2006</stp>
        <stp>[Fixed Income  Prices 2004-2009.xlsx]TIPS!R147C76</stp>
        <tr r="BX147" s="1"/>
      </tp>
      <tp>
        <v>1.0130699999999999</v>
        <stp/>
        <stp>##V3_BDHV12</stp>
        <stp>912828CP3 Govt</stp>
        <stp>IDX_RATIO</stp>
        <stp>1/20/2005</stp>
        <stp>1/20/2005</stp>
        <stp>[Fixed Income  Prices 2004-2009.xlsx]TIPS!R134C64</stp>
        <tr r="BL134" s="1"/>
      </tp>
      <tp>
        <v>1.23586</v>
        <stp/>
        <stp>##V3_BDHV12</stp>
        <stp>9128274Y5 Govt</stp>
        <stp>IDX_RATIO</stp>
        <stp>8/15/2006</stp>
        <stp>8/15/2006</stp>
        <stp>[Fixed Income  Prices 2004-2009.xlsx]TIPS!R540C16</stp>
        <tr r="P540" s="1"/>
      </tp>
      <tp>
        <v>1.0851299999999999</v>
        <stp/>
        <stp>##V3_BDHV12</stp>
        <stp>912828ET3 Govt</stp>
        <stp>IDX_RATIO</stp>
        <stp>9/29/2009</stp>
        <stp>9/29/2009</stp>
        <stp>[Fixed Income  Prices 2004-2009.xlsx]TIPS!R973C76</stp>
        <tr r="BX973" s="1"/>
      </tp>
      <tp>
        <v>1.0460799999999999</v>
        <stp/>
        <stp>##V3_BDHV12</stp>
        <stp>912828ET3 Govt</stp>
        <stp>IDX_RATIO</stp>
        <stp>7/24/2007</stp>
        <stp>7/24/2007</stp>
        <stp>[Fixed Income  Prices 2004-2009.xlsx]TIPS!R403C76</stp>
        <tr r="BX403" s="1"/>
      </tp>
      <tp>
        <v>1.2702599999999999</v>
        <stp/>
        <stp>##V3_BDHV12</stp>
        <stp>9128274Y5 Govt</stp>
        <stp>IDX_RATIO</stp>
        <stp>9/18/2007</stp>
        <stp>9/18/2007</stp>
        <stp>[Fixed Income  Prices 2004-2009.xlsx]TIPS!R825C16</stp>
        <tr r="P825" s="1"/>
      </tp>
      <tp>
        <v>1.01237</v>
        <stp/>
        <stp>##V3_BDHV12</stp>
        <stp>912828ET3 Govt</stp>
        <stp>IDX_RATIO</stp>
        <stp>6/21/2006</stp>
        <stp>6/21/2006</stp>
        <stp>[Fixed Income  Prices 2004-2009.xlsx]TIPS!R119C76</stp>
        <tr r="BX119" s="1"/>
      </tp>
      <tp>
        <v>1.0120899999999999</v>
        <stp/>
        <stp>##V3_BDHV12</stp>
        <stp>912828CP3 Govt</stp>
        <stp>IDX_RATIO</stp>
        <stp>2/10/2005</stp>
        <stp>2/10/2005</stp>
        <stp>[Fixed Income  Prices 2004-2009.xlsx]TIPS!R149C64</stp>
        <tr r="BL149" s="1"/>
      </tp>
      <tp>
        <v>1.2328399999999999</v>
        <stp/>
        <stp>##V3_BDHV12</stp>
        <stp>9128275W8 Govt</stp>
        <stp>IDX_RATIO</stp>
        <stp>7/19/2007</stp>
        <stp>7/19/2007</stp>
        <stp>[Fixed Income  Prices 2004-2009.xlsx]TIPS!R782C20</stp>
        <tr r="T782" s="1"/>
      </tp>
      <tp>
        <v>1.02203</v>
        <stp/>
        <stp>##V3_BDHV12</stp>
        <stp>912828ET3 Govt</stp>
        <stp>IDX_RATIO</stp>
        <stp>4/13/2007</stp>
        <stp>4/13/2007</stp>
        <stp>[Fixed Income  Prices 2004-2009.xlsx]TIPS!R331C76</stp>
        <tr r="BX331" s="1"/>
      </tp>
      <tp>
        <v>1.2854099999999999</v>
        <stp/>
        <stp>##V3_BDHV12</stp>
        <stp>9128273T7 Govt</stp>
        <stp>IDX_RATIO</stp>
        <stp>7/25/2007</stp>
        <stp>7/25/2007</stp>
        <stp>[Fixed Income  Prices 2004-2009.xlsx]TIPS!R786C12</stp>
        <tr r="L786" s="1"/>
      </tp>
      <tp>
        <v>1.23322</v>
        <stp/>
        <stp>##V3_BDHV12</stp>
        <stp>9128273T7 Govt</stp>
        <stp>IDX_RATIO</stp>
        <stp>5/16/2006</stp>
        <stp>5/16/2006</stp>
        <stp>[Fixed Income  Prices 2004-2009.xlsx]TIPS!R475C12</stp>
        <tr r="L475" s="1"/>
      </tp>
      <tp>
        <v>1.0263899999999999</v>
        <stp/>
        <stp>##V3_BDHV12</stp>
        <stp>912828CZ1 Govt</stp>
        <stp>IDX_RATIO</stp>
        <stp>8/15/2005</stp>
        <stp>8/15/2005</stp>
        <stp>[Fixed Income  Prices 2004-2009.xlsx]TIPS!R211C24</stp>
        <tr r="X211" s="1"/>
      </tp>
      <tp>
        <v>1.0537700000000001</v>
        <stp/>
        <stp>##V3_BDHV12</stp>
        <stp>912828CP3 Govt</stp>
        <stp>IDX_RATIO</stp>
        <stp>1/12/2006</stp>
        <stp>1/12/2006</stp>
        <stp>[Fixed Income  Prices 2004-2009.xlsx]TIPS!R387C64</stp>
        <tr r="BL387" s="1"/>
      </tp>
      <tp>
        <v>1.1003400000000001</v>
        <stp/>
        <stp>##V3_BDHV12</stp>
        <stp>912828ET3 Govt</stp>
        <stp>IDX_RATIO</stp>
        <stp>8/26/2008</stp>
        <stp>8/26/2008</stp>
        <stp>[Fixed Income  Prices 2004-2009.xlsx]TIPS!R688C76</stp>
        <tr r="BX688" s="1"/>
      </tp>
      <tp>
        <v>1.0996600000000001</v>
        <stp/>
        <stp>##V3_BDHV12</stp>
        <stp>912828CZ1 Govt</stp>
        <stp>IDX_RATIO</stp>
        <stp>8/30/2007</stp>
        <stp>8/30/2007</stp>
        <stp>[Fixed Income  Prices 2004-2009.xlsx]TIPS!R743C24</stp>
        <tr r="X743" s="1"/>
      </tp>
      <tp>
        <v>1.1989099999999999</v>
        <stp/>
        <stp>##V3_BDHV12</stp>
        <stp>9128273T7 Govt</stp>
        <stp>IDX_RATIO</stp>
        <stp>6/10/2005</stp>
        <stp>6/10/2005</stp>
        <stp>[Fixed Income  Prices 2004-2009.xlsx]TIPS!R234C12</stp>
        <tr r="L234" s="1"/>
      </tp>
      <tp>
        <v>1.09962</v>
        <stp/>
        <stp>##V3_BDHV12</stp>
        <stp>912828CZ1 Govt</stp>
        <stp>IDX_RATIO</stp>
        <stp>9/20/2007</stp>
        <stp>9/20/2007</stp>
        <stp>[Fixed Income  Prices 2004-2009.xlsx]TIPS!R758C24</stp>
        <tr r="X758" s="1"/>
      </tp>
      <tp>
        <v>1.1929000000000001</v>
        <stp/>
        <stp>##V3_BDHV12</stp>
        <stp>9128273T7 Govt</stp>
        <stp>IDX_RATIO</stp>
        <stp>5/20/2005</stp>
        <stp>5/20/2005</stp>
        <stp>[Fixed Income  Prices 2004-2009.xlsx]TIPS!R220C12</stp>
        <tr r="L220" s="1"/>
      </tp>
      <tp>
        <v>1.1857800000000001</v>
        <stp/>
        <stp>##V3_BDHV12</stp>
        <stp>9128274Y5 Govt</stp>
        <stp>IDX_RATIO</stp>
        <stp>8/22/2005</stp>
        <stp>8/22/2005</stp>
        <stp>[Fixed Income  Prices 2004-2009.xlsx]TIPS!R285C16</stp>
        <tr r="P285" s="1"/>
      </tp>
      <tp>
        <v>1.01999</v>
        <stp/>
        <stp>##V3_BDHV12</stp>
        <stp>912828HW3 Govt</stp>
        <stp>IDX_RATIO</stp>
        <stp>9/10/2009</stp>
        <stp>9/10/2009</stp>
        <stp>[Fixed Income  Prices 2004-2009.xlsx]TIPS!R366C48</stp>
        <tr r="AV366" s="1"/>
      </tp>
      <tp>
        <v>1.0704100000000001</v>
        <stp/>
        <stp>##V3_BDHV12</stp>
        <stp>912828CZ1 Govt</stp>
        <stp>IDX_RATIO</stp>
        <stp>8/23/2006</stp>
        <stp>8/23/2006</stp>
        <stp>[Fixed Income  Prices 2004-2009.xlsx]TIPS!R477C24</stp>
        <tr r="X477" s="1"/>
      </tp>
      <tp>
        <v>1.2458499999999999</v>
        <stp/>
        <stp>##V3_BDHV12</stp>
        <stp>9128273T7 Govt</stp>
        <stp>IDX_RATIO</stp>
        <stp>6/27/2006</stp>
        <stp>6/27/2006</stp>
        <stp>[Fixed Income  Prices 2004-2009.xlsx]TIPS!R505C12</stp>
        <tr r="L505" s="1"/>
      </tp>
      <tp>
        <v>1.01309</v>
        <stp/>
        <stp>##V3_BDHV12</stp>
        <stp>912828CP3 Govt</stp>
        <stp>IDX_RATIO</stp>
        <stp>1/21/2005</stp>
        <stp>1/21/2005</stp>
        <stp>[Fixed Income  Prices 2004-2009.xlsx]TIPS!R135C64</stp>
        <tr r="BL135" s="1"/>
      </tp>
      <tp>
        <v>1.0733200000000001</v>
        <stp/>
        <stp>##V3_BDHV12</stp>
        <stp>912828CP3 Govt</stp>
        <stp>IDX_RATIO</stp>
        <stp>3/27/2007</stp>
        <stp>3/27/2007</stp>
        <stp>[Fixed Income  Prices 2004-2009.xlsx]TIPS!R700C64</stp>
        <tr r="BL700" s="1"/>
      </tp>
      <tp>
        <v>1.04481</v>
        <stp/>
        <stp>##V3_BDHV12</stp>
        <stp>912828CP3 Govt</stp>
        <stp>IDX_RATIO</stp>
        <stp>2/24/2006</stp>
        <stp>2/24/2006</stp>
        <stp>[Fixed Income  Prices 2004-2009.xlsx]TIPS!R418C64</stp>
        <tr r="BL418" s="1"/>
      </tp>
      <tp>
        <v>1.0851900000000001</v>
        <stp/>
        <stp>##V3_BDHV12</stp>
        <stp>912828ET3 Govt</stp>
        <stp>IDX_RATIO</stp>
        <stp>9/28/2009</stp>
        <stp>9/28/2009</stp>
        <stp>[Fixed Income  Prices 2004-2009.xlsx]TIPS!R972C76</stp>
        <tr r="BX972" s="1"/>
      </tp>
      <tp>
        <v>1.0462800000000001</v>
        <stp/>
        <stp>##V3_BDHV12</stp>
        <stp>912828ET3 Govt</stp>
        <stp>IDX_RATIO</stp>
        <stp>7/25/2007</stp>
        <stp>7/25/2007</stp>
        <stp>[Fixed Income  Prices 2004-2009.xlsx]TIPS!R404C76</stp>
        <tr r="BX404" s="1"/>
      </tp>
      <tp>
        <v>1.2702499999999999</v>
        <stp/>
        <stp>##V3_BDHV12</stp>
        <stp>9128274Y5 Govt</stp>
        <stp>IDX_RATIO</stp>
        <stp>9/19/2007</stp>
        <stp>9/19/2007</stp>
        <stp>[Fixed Income  Prices 2004-2009.xlsx]TIPS!R826C16</stp>
        <tr r="P826" s="1"/>
      </tp>
      <tp>
        <v>1.1588499999999999</v>
        <stp/>
        <stp>##V3_BDHV12</stp>
        <stp>9128276R8 Govt</stp>
        <stp>IDX_RATIO</stp>
        <stp>2/19/2007</stp>
        <stp>2/19/2007</stp>
        <stp>[Fixed Income  Prices 2004-2009.xlsx]TIPS!R674C28</stp>
        <tr r="AB674" s="1"/>
      </tp>
      <tp>
        <v>1.0120899999999999</v>
        <stp/>
        <stp>##V3_BDHV12</stp>
        <stp>912828ET3 Govt</stp>
        <stp>IDX_RATIO</stp>
        <stp>6/20/2006</stp>
        <stp>6/20/2006</stp>
        <stp>[Fixed Income  Prices 2004-2009.xlsx]TIPS!R118C76</stp>
        <tr r="BX118" s="1"/>
      </tp>
      <tp>
        <v>1.2357800000000001</v>
        <stp/>
        <stp>##V3_BDHV12</stp>
        <stp>9128274Y5 Govt</stp>
        <stp>IDX_RATIO</stp>
        <stp>8/14/2006</stp>
        <stp>8/14/2006</stp>
        <stp>[Fixed Income  Prices 2004-2009.xlsx]TIPS!R539C16</stp>
        <tr r="P539" s="1"/>
      </tp>
      <tp>
        <v>1.2325999999999999</v>
        <stp/>
        <stp>##V3_BDHV12</stp>
        <stp>9128275W8 Govt</stp>
        <stp>IDX_RATIO</stp>
        <stp>7/18/2007</stp>
        <stp>7/18/2007</stp>
        <stp>[Fixed Income  Prices 2004-2009.xlsx]TIPS!R781C20</stp>
        <tr r="T781" s="1"/>
      </tp>
      <tp>
        <v>1.15791</v>
        <stp/>
        <stp>##V3_BDHV12</stp>
        <stp>9128276R8 Govt</stp>
        <stp>IDX_RATIO</stp>
        <stp>1/29/2007</stp>
        <stp>1/29/2007</stp>
        <stp>[Fixed Income  Prices 2004-2009.xlsx]TIPS!R659C28</stp>
        <tr r="AB659" s="1"/>
      </tp>
      <tp>
        <v>1.0119499999999999</v>
        <stp/>
        <stp>##V3_BDHV12</stp>
        <stp>912828CP3 Govt</stp>
        <stp>IDX_RATIO</stp>
        <stp>2/11/2005</stp>
        <stp>2/11/2005</stp>
        <stp>[Fixed Income  Prices 2004-2009.xlsx]TIPS!R150C64</stp>
        <tr r="BL150" s="1"/>
      </tp>
      <tp>
        <v>1.0218400000000001</v>
        <stp/>
        <stp>##V3_BDHV12</stp>
        <stp>912828ET3 Govt</stp>
        <stp>IDX_RATIO</stp>
        <stp>4/12/2007</stp>
        <stp>4/12/2007</stp>
        <stp>[Fixed Income  Prices 2004-2009.xlsx]TIPS!R330C76</stp>
        <tr r="BX330" s="1"/>
      </tp>
      <tp>
        <v>1.2851600000000001</v>
        <stp/>
        <stp>##V3_BDHV12</stp>
        <stp>9128273T7 Govt</stp>
        <stp>IDX_RATIO</stp>
        <stp>7/24/2007</stp>
        <stp>7/24/2007</stp>
        <stp>[Fixed Income  Prices 2004-2009.xlsx]TIPS!R785C12</stp>
        <tr r="L785" s="1"/>
      </tp>
      <tp>
        <v>1.2334400000000001</v>
        <stp/>
        <stp>##V3_BDHV12</stp>
        <stp>9128273T7 Govt</stp>
        <stp>IDX_RATIO</stp>
        <stp>5/17/2006</stp>
        <stp>5/17/2006</stp>
        <stp>[Fixed Income  Prices 2004-2009.xlsx]TIPS!R476C12</stp>
        <tr r="L476" s="1"/>
      </tp>
      <tp>
        <v>1.0535000000000001</v>
        <stp/>
        <stp>##V3_BDHV12</stp>
        <stp>912828CP3 Govt</stp>
        <stp>IDX_RATIO</stp>
        <stp>1/13/2006</stp>
        <stp>1/13/2006</stp>
        <stp>[Fixed Income  Prices 2004-2009.xlsx]TIPS!R388C64</stp>
        <tr r="BL388" s="1"/>
      </tp>
      <tp>
        <v>1.07321</v>
        <stp/>
        <stp>##V3_BDHV12</stp>
        <stp>912828CP3 Govt</stp>
        <stp>IDX_RATIO</stp>
        <stp>3/26/2007</stp>
        <stp>3/26/2007</stp>
        <stp>[Fixed Income  Prices 2004-2009.xlsx]TIPS!R699C64</stp>
        <tr r="BL699" s="1"/>
      </tp>
      <tp>
        <v>1.1006899999999999</v>
        <stp/>
        <stp>##V3_BDHV12</stp>
        <stp>912828ET3 Govt</stp>
        <stp>IDX_RATIO</stp>
        <stp>8/27/2008</stp>
        <stp>8/27/2008</stp>
        <stp>[Fixed Income  Prices 2004-2009.xlsx]TIPS!R689C76</stp>
        <tr r="BX689" s="1"/>
      </tp>
      <tp>
        <v>1.0997300000000001</v>
        <stp/>
        <stp>##V3_BDHV12</stp>
        <stp>912828CZ1 Govt</stp>
        <stp>IDX_RATIO</stp>
        <stp>8/31/2007</stp>
        <stp>8/31/2007</stp>
        <stp>[Fixed Income  Prices 2004-2009.xlsx]TIPS!R744C24</stp>
        <tr r="X744" s="1"/>
      </tp>
      <tp>
        <v>1.09961</v>
        <stp/>
        <stp>##V3_BDHV12</stp>
        <stp>912828CZ1 Govt</stp>
        <stp>IDX_RATIO</stp>
        <stp>9/21/2007</stp>
        <stp>9/21/2007</stp>
        <stp>[Fixed Income  Prices 2004-2009.xlsx]TIPS!R759C24</stp>
        <tr r="X759" s="1"/>
      </tp>
      <tp>
        <v>1.1858</v>
        <stp/>
        <stp>##V3_BDHV12</stp>
        <stp>9128274Y5 Govt</stp>
        <stp>IDX_RATIO</stp>
        <stp>8/23/2005</stp>
        <stp>8/23/2005</stp>
        <stp>[Fixed Income  Prices 2004-2009.xlsx]TIPS!R286C16</stp>
        <tr r="P286" s="1"/>
      </tp>
      <tp>
        <v>1.01993</v>
        <stp/>
        <stp>##V3_BDHV12</stp>
        <stp>912828HW3 Govt</stp>
        <stp>IDX_RATIO</stp>
        <stp>9/11/2009</stp>
        <stp>9/11/2009</stp>
        <stp>[Fixed Income  Prices 2004-2009.xlsx]TIPS!R367C48</stp>
        <tr r="AV367" s="1"/>
      </tp>
      <tp>
        <v>1.0703400000000001</v>
        <stp/>
        <stp>##V3_BDHV12</stp>
        <stp>912828CZ1 Govt</stp>
        <stp>IDX_RATIO</stp>
        <stp>8/22/2006</stp>
        <stp>8/22/2006</stp>
        <stp>[Fixed Income  Prices 2004-2009.xlsx]TIPS!R476C24</stp>
        <tr r="X476" s="1"/>
      </tp>
      <tp>
        <v>1.2455000000000001</v>
        <stp/>
        <stp>##V3_BDHV12</stp>
        <stp>9128273T7 Govt</stp>
        <stp>IDX_RATIO</stp>
        <stp>6/26/2006</stp>
        <stp>6/26/2006</stp>
        <stp>[Fixed Income  Prices 2004-2009.xlsx]TIPS!R504C12</stp>
        <tr r="L504" s="1"/>
      </tp>
      <tp>
        <v>1.01318</v>
        <stp/>
        <stp>##V3_BDHV12</stp>
        <stp>912828CP3 Govt</stp>
        <stp>IDX_RATIO</stp>
        <stp>1/26/2005</stp>
        <stp>1/26/2005</stp>
        <stp>[Fixed Income  Prices 2004-2009.xlsx]TIPS!R138C64</stp>
        <tr r="BL138" s="1"/>
      </tp>
      <tp>
        <v>1.0449600000000001</v>
        <stp/>
        <stp>##V3_BDHV12</stp>
        <stp>912828CP3 Govt</stp>
        <stp>IDX_RATIO</stp>
        <stp>2/23/2006</stp>
        <stp>2/23/2006</stp>
        <stp>[Fixed Income  Prices 2004-2009.xlsx]TIPS!R417C64</stp>
        <tr r="BL417" s="1"/>
      </tp>
      <tp>
        <v>1.0140899999999999</v>
        <stp/>
        <stp>##V3_BDHV12</stp>
        <stp>912828ET3 Govt</stp>
        <stp>IDX_RATIO</stp>
        <stp>6/27/2006</stp>
        <stp>6/27/2006</stp>
        <stp>[Fixed Income  Prices 2004-2009.xlsx]TIPS!R123C76</stp>
        <tr r="BX123" s="1"/>
      </tp>
      <tp>
        <v>1.01129</v>
        <stp/>
        <stp>##V3_BDHV12</stp>
        <stp>912828CP3 Govt</stp>
        <stp>IDX_RATIO</stp>
        <stp>2/16/2005</stp>
        <stp>2/16/2005</stp>
        <stp>[Fixed Income  Prices 2004-2009.xlsx]TIPS!R153C64</stp>
        <tr r="BL153" s="1"/>
      </tp>
      <tp>
        <v>1.2848999999999999</v>
        <stp/>
        <stp>##V3_BDHV12</stp>
        <stp>9128273T7 Govt</stp>
        <stp>IDX_RATIO</stp>
        <stp>7/23/2007</stp>
        <stp>7/23/2007</stp>
        <stp>[Fixed Income  Prices 2004-2009.xlsx]TIPS!R784C12</stp>
        <tr r="L784" s="1"/>
      </tp>
      <tp>
        <v>1.2319</v>
        <stp/>
        <stp>##V3_BDHV12</stp>
        <stp>9128273T7 Govt</stp>
        <stp>IDX_RATIO</stp>
        <stp>5/10/2006</stp>
        <stp>5/10/2006</stp>
        <stp>[Fixed Income  Prices 2004-2009.xlsx]TIPS!R471C12</stp>
        <tr r="L471" s="1"/>
      </tp>
      <tp>
        <v>1.0726800000000001</v>
        <stp/>
        <stp>##V3_BDHV12</stp>
        <stp>912828CP3 Govt</stp>
        <stp>IDX_RATIO</stp>
        <stp>3/21/2007</stp>
        <stp>3/21/2007</stp>
        <stp>[Fixed Income  Prices 2004-2009.xlsx]TIPS!R696C64</stp>
        <tr r="BL696" s="1"/>
      </tp>
      <tp>
        <v>1.0954699999999999</v>
        <stp/>
        <stp>##V3_BDHV12</stp>
        <stp>9128276R8 Govt</stp>
        <stp>IDX_RATIO</stp>
        <stp>3/29/2005</stp>
        <stp>3/29/2005</stp>
        <stp>[Fixed Income  Prices 2004-2009.xlsx]TIPS!R182C28</stp>
        <tr r="AB182" s="1"/>
      </tp>
      <tp>
        <v>1.0982099999999999</v>
        <stp/>
        <stp>##V3_BDHV12</stp>
        <stp>912828ET3 Govt</stp>
        <stp>IDX_RATIO</stp>
        <stp>8/20/2008</stp>
        <stp>8/20/2008</stp>
        <stp>[Fixed Income  Prices 2004-2009.xlsx]TIPS!R684C76</stp>
        <tr r="BX684" s="1"/>
      </tp>
      <tp>
        <v>1.20052</v>
        <stp/>
        <stp>##V3_BDHV12</stp>
        <stp>9128273T7 Govt</stp>
        <stp>IDX_RATIO</stp>
        <stp>6/16/2005</stp>
        <stp>6/16/2005</stp>
        <stp>[Fixed Income  Prices 2004-2009.xlsx]TIPS!R238C12</stp>
        <tr r="L238" s="1"/>
      </tp>
      <tp>
        <v>1.2532399999999999</v>
        <stp/>
        <stp>##V3_BDHV12</stp>
        <stp>9128273T7 Govt</stp>
        <stp>IDX_RATIO</stp>
        <stp>7/31/2006</stp>
        <stp>7/31/2006</stp>
        <stp>[Fixed Income  Prices 2004-2009.xlsx]TIPS!R529C12</stp>
        <tr r="L529" s="1"/>
      </tp>
      <tp>
        <v>1.1947000000000001</v>
        <stp/>
        <stp>##V3_BDHV12</stp>
        <stp>9128273T7 Govt</stp>
        <stp>IDX_RATIO</stp>
        <stp>5/26/2005</stp>
        <stp>5/26/2005</stp>
        <stp>[Fixed Income  Prices 2004-2009.xlsx]TIPS!R224C12</stp>
        <tr r="L224" s="1"/>
      </tp>
      <tp>
        <v>1.01966</v>
        <stp/>
        <stp>##V3_BDHV12</stp>
        <stp>912828HW3 Govt</stp>
        <stp>IDX_RATIO</stp>
        <stp>9/16/2009</stp>
        <stp>9/16/2009</stp>
        <stp>[Fixed Income  Prices 2004-2009.xlsx]TIPS!R370C48</stp>
        <tr r="AV370" s="1"/>
      </tp>
      <tp>
        <v>1.0995699999999999</v>
        <stp/>
        <stp>##V3_BDHV12</stp>
        <stp>912828CZ1 Govt</stp>
        <stp>IDX_RATIO</stp>
        <stp>9/26/2007</stp>
        <stp>9/26/2007</stp>
        <stp>[Fixed Income  Prices 2004-2009.xlsx]TIPS!R762C24</stp>
        <tr r="X762" s="1"/>
      </tp>
      <tp>
        <v>1.2556099999999999</v>
        <stp/>
        <stp>##V3_BDHV12</stp>
        <stp>9128273T7 Govt</stp>
        <stp>IDX_RATIO</stp>
        <stp>4/13/2007</stp>
        <stp>4/13/2007</stp>
        <stp>[Fixed Income  Prices 2004-2009.xlsx]TIPS!R713C12</stp>
        <tr r="L713" s="1"/>
      </tp>
      <tp>
        <v>1.1858200000000001</v>
        <stp/>
        <stp>##V3_BDHV12</stp>
        <stp>9128274Y5 Govt</stp>
        <stp>IDX_RATIO</stp>
        <stp>8/24/2005</stp>
        <stp>8/24/2005</stp>
        <stp>[Fixed Income  Prices 2004-2009.xlsx]TIPS!R287C16</stp>
        <tr r="P287" s="1"/>
      </tp>
      <tp>
        <v>1.12256</v>
        <stp/>
        <stp>##V3_BDHV12</stp>
        <stp>912828BW9 Govt</stp>
        <stp>IDX_RATIO</stp>
        <stp>7/19/2007</stp>
        <stp>7/19/2007</stp>
        <stp>[Fixed Income  Prices 2004-2009.xlsx]TIPS!R782C56</stp>
        <tr r="BD782" s="1"/>
      </tp>
      <tp>
        <v>1.0705499999999999</v>
        <stp/>
        <stp>##V3_BDHV12</stp>
        <stp>912828CZ1 Govt</stp>
        <stp>IDX_RATIO</stp>
        <stp>8/25/2006</stp>
        <stp>8/25/2006</stp>
        <stp>[Fixed Income  Prices 2004-2009.xlsx]TIPS!R479C24</stp>
        <tr r="X479" s="1"/>
      </tp>
      <tp>
        <v>1.2437499999999999</v>
        <stp/>
        <stp>##V3_BDHV12</stp>
        <stp>9128273T7 Govt</stp>
        <stp>IDX_RATIO</stp>
        <stp>6/21/2006</stp>
        <stp>6/21/2006</stp>
        <stp>[Fixed Income  Prices 2004-2009.xlsx]TIPS!R501C12</stp>
        <tr r="L501" s="1"/>
      </tp>
      <tp>
        <v>1.01319</v>
        <stp/>
        <stp>##V3_BDHV12</stp>
        <stp>912828CP3 Govt</stp>
        <stp>IDX_RATIO</stp>
        <stp>1/27/2005</stp>
        <stp>1/27/2005</stp>
        <stp>[Fixed Income  Prices 2004-2009.xlsx]TIPS!R139C64</stp>
        <tr r="BL139" s="1"/>
      </tp>
      <tp>
        <v>1.04511</v>
        <stp/>
        <stp>##V3_BDHV12</stp>
        <stp>912828CP3 Govt</stp>
        <stp>IDX_RATIO</stp>
        <stp>2/22/2006</stp>
        <stp>2/22/2006</stp>
        <stp>[Fixed Income  Prices 2004-2009.xlsx]TIPS!R416C64</stp>
        <tr r="BL416" s="1"/>
      </tp>
      <tp>
        <v>1.0458700000000001</v>
        <stp/>
        <stp>##V3_BDHV12</stp>
        <stp>912828ET3 Govt</stp>
        <stp>IDX_RATIO</stp>
        <stp>7/23/2007</stp>
        <stp>7/23/2007</stp>
        <stp>[Fixed Income  Prices 2004-2009.xlsx]TIPS!R402C76</stp>
        <tr r="BX402" s="1"/>
      </tp>
      <tp>
        <v>1.10806</v>
        <stp/>
        <stp>##V3_BDHV12</stp>
        <stp>912828ET3 Govt</stp>
        <stp>IDX_RATIO</stp>
        <stp>9/30/2008</stp>
        <stp>9/30/2008</stp>
        <stp>[Fixed Income  Prices 2004-2009.xlsx]TIPS!R713C76</stp>
        <tr r="BX713" s="1"/>
      </tp>
      <tp>
        <v>1.0138</v>
        <stp/>
        <stp>##V3_BDHV12</stp>
        <stp>912828ET3 Govt</stp>
        <stp>IDX_RATIO</stp>
        <stp>6/26/2006</stp>
        <stp>6/26/2006</stp>
        <stp>[Fixed Income  Prices 2004-2009.xlsx]TIPS!R122C76</stp>
        <tr r="BX122" s="1"/>
      </tp>
      <tp>
        <v>1.0111600000000001</v>
        <stp/>
        <stp>##V3_BDHV12</stp>
        <stp>912828CP3 Govt</stp>
        <stp>IDX_RATIO</stp>
        <stp>2/17/2005</stp>
        <stp>2/17/2005</stp>
        <stp>[Fixed Income  Prices 2004-2009.xlsx]TIPS!R154C64</stp>
        <tr r="BL154" s="1"/>
      </tp>
      <tp>
        <v>1.2321200000000001</v>
        <stp/>
        <stp>##V3_BDHV12</stp>
        <stp>9128273T7 Govt</stp>
        <stp>IDX_RATIO</stp>
        <stp>5/11/2006</stp>
        <stp>5/11/2006</stp>
        <stp>[Fixed Income  Prices 2004-2009.xlsx]TIPS!R472C12</stp>
        <tr r="L472" s="1"/>
      </tp>
      <tp>
        <v>1.02634</v>
        <stp/>
        <stp>##V3_BDHV12</stp>
        <stp>912828CZ1 Govt</stp>
        <stp>IDX_RATIO</stp>
        <stp>8/12/2005</stp>
        <stp>8/12/2005</stp>
        <stp>[Fixed Income  Prices 2004-2009.xlsx]TIPS!R210C24</stp>
        <tr r="X210" s="1"/>
      </tp>
      <tp>
        <v>1.1230599999999999</v>
        <stp/>
        <stp>##V3_BDHV12</stp>
        <stp>912828CZ1 Govt</stp>
        <stp>IDX_RATIO</stp>
        <stp>5/19/2008</stp>
        <stp>5/19/2008</stp>
        <stp>[Fixed Income  Prices 2004-2009.xlsx]TIPS!R930C24</stp>
        <tr r="X930" s="1"/>
      </tp>
      <tp>
        <v>1.0725800000000001</v>
        <stp/>
        <stp>##V3_BDHV12</stp>
        <stp>912828CP3 Govt</stp>
        <stp>IDX_RATIO</stp>
        <stp>3/20/2007</stp>
        <stp>3/20/2007</stp>
        <stp>[Fixed Income  Prices 2004-2009.xlsx]TIPS!R695C64</stp>
        <tr r="BL695" s="1"/>
      </tp>
      <tp>
        <v>1.0953999999999999</v>
        <stp/>
        <stp>##V3_BDHV12</stp>
        <stp>9128276R8 Govt</stp>
        <stp>IDX_RATIO</stp>
        <stp>3/28/2005</stp>
        <stp>3/28/2005</stp>
        <stp>[Fixed Income  Prices 2004-2009.xlsx]TIPS!R181C28</stp>
        <tr r="AB181" s="1"/>
      </tp>
      <tp>
        <v>1.09857</v>
        <stp/>
        <stp>##V3_BDHV12</stp>
        <stp>912828ET3 Govt</stp>
        <stp>IDX_RATIO</stp>
        <stp>8/21/2008</stp>
        <stp>8/21/2008</stp>
        <stp>[Fixed Income  Prices 2004-2009.xlsx]TIPS!R685C76</stp>
        <tr r="BX685" s="1"/>
      </tp>
      <tp>
        <v>1.20079</v>
        <stp/>
        <stp>##V3_BDHV12</stp>
        <stp>9128273T7 Govt</stp>
        <stp>IDX_RATIO</stp>
        <stp>6/17/2005</stp>
        <stp>6/17/2005</stp>
        <stp>[Fixed Income  Prices 2004-2009.xlsx]TIPS!R239C12</stp>
        <tr r="L239" s="1"/>
      </tp>
      <tp>
        <v>1.1950000000000001</v>
        <stp/>
        <stp>##V3_BDHV12</stp>
        <stp>9128273T7 Govt</stp>
        <stp>IDX_RATIO</stp>
        <stp>5/27/2005</stp>
        <stp>5/27/2005</stp>
        <stp>[Fixed Income  Prices 2004-2009.xlsx]TIPS!R225C12</stp>
        <tr r="L225" s="1"/>
      </tp>
      <tp>
        <v>1.0196099999999999</v>
        <stp/>
        <stp>##V3_BDHV12</stp>
        <stp>912828HW3 Govt</stp>
        <stp>IDX_RATIO</stp>
        <stp>9/17/2009</stp>
        <stp>9/17/2009</stp>
        <stp>[Fixed Income  Prices 2004-2009.xlsx]TIPS!R371C48</stp>
        <tr r="AV371" s="1"/>
      </tp>
      <tp>
        <v>1.0995600000000001</v>
        <stp/>
        <stp>##V3_BDHV12</stp>
        <stp>912828CZ1 Govt</stp>
        <stp>IDX_RATIO</stp>
        <stp>9/27/2007</stp>
        <stp>9/27/2007</stp>
        <stp>[Fixed Income  Prices 2004-2009.xlsx]TIPS!R763C24</stp>
        <tr r="X763" s="1"/>
      </tp>
      <tp>
        <v>1.18584</v>
        <stp/>
        <stp>##V3_BDHV12</stp>
        <stp>9128274Y5 Govt</stp>
        <stp>IDX_RATIO</stp>
        <stp>8/25/2005</stp>
        <stp>8/25/2005</stp>
        <stp>[Fixed Income  Prices 2004-2009.xlsx]TIPS!R288C16</stp>
        <tr r="P288" s="1"/>
      </tp>
      <tp>
        <v>1.2553799999999999</v>
        <stp/>
        <stp>##V3_BDHV12</stp>
        <stp>9128273T7 Govt</stp>
        <stp>IDX_RATIO</stp>
        <stp>4/12/2007</stp>
        <stp>4/12/2007</stp>
        <stp>[Fixed Income  Prices 2004-2009.xlsx]TIPS!R712C12</stp>
        <tr r="L712" s="1"/>
      </tp>
      <tp>
        <v>1.1223399999999999</v>
        <stp/>
        <stp>##V3_BDHV12</stp>
        <stp>912828BW9 Govt</stp>
        <stp>IDX_RATIO</stp>
        <stp>7/18/2007</stp>
        <stp>7/18/2007</stp>
        <stp>[Fixed Income  Prices 2004-2009.xlsx]TIPS!R781C56</stp>
        <tr r="BD781" s="1"/>
      </tp>
      <tp>
        <v>1.0704800000000001</v>
        <stp/>
        <stp>##V3_BDHV12</stp>
        <stp>912828CZ1 Govt</stp>
        <stp>IDX_RATIO</stp>
        <stp>8/24/2006</stp>
        <stp>8/24/2006</stp>
        <stp>[Fixed Income  Prices 2004-2009.xlsx]TIPS!R478C24</stp>
        <tr r="X478" s="1"/>
      </tp>
      <tp>
        <v>1.2434000000000001</v>
        <stp/>
        <stp>##V3_BDHV12</stp>
        <stp>9128273T7 Govt</stp>
        <stp>IDX_RATIO</stp>
        <stp>6/20/2006</stp>
        <stp>6/20/2006</stp>
        <stp>[Fixed Income  Prices 2004-2009.xlsx]TIPS!R500C12</stp>
        <tr r="L500" s="1"/>
      </tp>
      <tp>
        <v>1.04129</v>
        <stp/>
        <stp>##V3_BDHV12</stp>
        <stp>912828GX2 Govt</stp>
        <stp>IDX_RATIO</stp>
        <stp>7/18/2008</stp>
        <stp>7/18/2008</stp>
        <stp>[Fixed Income  Prices 2004-2009.xlsx]TIPS!R271C88</stp>
        <tr r="CJ271" s="1"/>
      </tp>
      <tp>
        <v>1.0131399999999999</v>
        <stp/>
        <stp>##V3_BDHV12</stp>
        <stp>912828CP3 Govt</stp>
        <stp>IDX_RATIO</stp>
        <stp>1/24/2005</stp>
        <stp>1/24/2005</stp>
        <stp>[Fixed Income  Prices 2004-2009.xlsx]TIPS!R136C64</stp>
        <tr r="BL136" s="1"/>
      </tp>
      <tp>
        <v>1.0452600000000001</v>
        <stp/>
        <stp>##V3_BDHV12</stp>
        <stp>912828CP3 Govt</stp>
        <stp>IDX_RATIO</stp>
        <stp>2/21/2006</stp>
        <stp>2/21/2006</stp>
        <stp>[Fixed Income  Prices 2004-2009.xlsx]TIPS!R415C64</stp>
        <tr r="BL415" s="1"/>
      </tp>
      <tp>
        <v>1.0452600000000001</v>
        <stp/>
        <stp>##V3_BDHV12</stp>
        <stp>912828ET3 Govt</stp>
        <stp>IDX_RATIO</stp>
        <stp>7/20/2007</stp>
        <stp>7/20/2007</stp>
        <stp>[Fixed Income  Prices 2004-2009.xlsx]TIPS!R401C76</stp>
        <tr r="BX401" s="1"/>
      </tp>
      <tp>
        <v>1.2355400000000001</v>
        <stp/>
        <stp>##V3_BDHV12</stp>
        <stp>9128274Y5 Govt</stp>
        <stp>IDX_RATIO</stp>
        <stp>8/11/2006</stp>
        <stp>8/11/2006</stp>
        <stp>[Fixed Income  Prices 2004-2009.xlsx]TIPS!R538C16</stp>
        <tr r="P538" s="1"/>
      </tp>
      <tp>
        <v>1.05175</v>
        <stp/>
        <stp>##V3_BDHV12</stp>
        <stp>912828CP3 Govt</stp>
        <stp>IDX_RATIO</stp>
        <stp>3/31/2006</stp>
        <stp>3/31/2006</stp>
        <stp>[Fixed Income  Prices 2004-2009.xlsx]TIPS!R443C64</stp>
        <tr r="BL443" s="1"/>
      </tp>
      <tp>
        <v>1.02111</v>
        <stp/>
        <stp>##V3_BDHV12</stp>
        <stp>912828GX2 Govt</stp>
        <stp>IDX_RATIO</stp>
        <stp>4/28/2008</stp>
        <stp>4/28/2008</stp>
        <stp>[Fixed Income  Prices 2004-2009.xlsx]TIPS!R212C88</stp>
        <tr r="CJ212" s="1"/>
      </tp>
      <tp>
        <v>1.02275</v>
        <stp/>
        <stp>##V3_BDHV12</stp>
        <stp>912828ET3 Govt</stp>
        <stp>IDX_RATIO</stp>
        <stp>4/17/2007</stp>
        <stp>4/17/2007</stp>
        <stp>[Fixed Income  Prices 2004-2009.xlsx]TIPS!R333C76</stp>
        <tr r="BX333" s="1"/>
      </tp>
      <tp>
        <v>1.01156</v>
        <stp/>
        <stp>##V3_BDHV12</stp>
        <stp>912828CP3 Govt</stp>
        <stp>IDX_RATIO</stp>
        <stp>2/14/2005</stp>
        <stp>2/14/2005</stp>
        <stp>[Fixed Income  Prices 2004-2009.xlsx]TIPS!R151C64</stp>
        <tr r="BL151" s="1"/>
      </tp>
      <tp>
        <v>1.0263199999999999</v>
        <stp/>
        <stp>##V3_BDHV12</stp>
        <stp>912828CZ1 Govt</stp>
        <stp>IDX_RATIO</stp>
        <stp>8/11/2005</stp>
        <stp>8/11/2005</stp>
        <stp>[Fixed Income  Prices 2004-2009.xlsx]TIPS!R209C24</stp>
        <tr r="X209" s="1"/>
      </tp>
      <tp>
        <v>1.23234</v>
        <stp/>
        <stp>##V3_BDHV12</stp>
        <stp>9128273T7 Govt</stp>
        <stp>IDX_RATIO</stp>
        <stp>5/12/2006</stp>
        <stp>5/12/2006</stp>
        <stp>[Fixed Income  Prices 2004-2009.xlsx]TIPS!R473C12</stp>
        <tr r="L473" s="1"/>
      </tp>
      <tp>
        <v>1.05267</v>
        <stp/>
        <stp>##V3_BDHV12</stp>
        <stp>912828CP3 Govt</stp>
        <stp>IDX_RATIO</stp>
        <stp>1/16/2006</stp>
        <stp>1/16/2006</stp>
        <stp>[Fixed Income  Prices 2004-2009.xlsx]TIPS!R389C64</stp>
        <tr r="BL389" s="1"/>
      </tp>
      <tp>
        <v>1.15587</v>
        <stp/>
        <stp>##V3_BDHV12</stp>
        <stp>9128275W8 Govt</stp>
        <stp>IDX_RATIO</stp>
        <stp>6/28/2005</stp>
        <stp>6/28/2005</stp>
        <stp>[Fixed Income  Prices 2004-2009.xlsx]TIPS!R246C20</stp>
        <tr r="T246" s="1"/>
      </tp>
      <tp>
        <v>1.0728899999999999</v>
        <stp/>
        <stp>##V3_BDHV12</stp>
        <stp>912828CP3 Govt</stp>
        <stp>IDX_RATIO</stp>
        <stp>3/23/2007</stp>
        <stp>3/23/2007</stp>
        <stp>[Fixed Income  Prices 2004-2009.xlsx]TIPS!R698C64</stp>
        <tr r="BL698" s="1"/>
      </tp>
      <tp>
        <v>1.0989199999999999</v>
        <stp/>
        <stp>##V3_BDHV12</stp>
        <stp>912828ET3 Govt</stp>
        <stp>IDX_RATIO</stp>
        <stp>8/22/2008</stp>
        <stp>8/22/2008</stp>
        <stp>[Fixed Income  Prices 2004-2009.xlsx]TIPS!R686C76</stp>
        <tr r="BX686" s="1"/>
      </tp>
      <tp>
        <v>1.19998</v>
        <stp/>
        <stp>##V3_BDHV12</stp>
        <stp>9128273T7 Govt</stp>
        <stp>IDX_RATIO</stp>
        <stp>6/14/2005</stp>
        <stp>6/14/2005</stp>
        <stp>[Fixed Income  Prices 2004-2009.xlsx]TIPS!R236C12</stp>
        <tr r="L236" s="1"/>
      </tp>
      <tp>
        <v>1.1940999999999999</v>
        <stp/>
        <stp>##V3_BDHV12</stp>
        <stp>9128273T7 Govt</stp>
        <stp>IDX_RATIO</stp>
        <stp>5/24/2005</stp>
        <stp>5/24/2005</stp>
        <stp>[Fixed Income  Prices 2004-2009.xlsx]TIPS!R222C12</stp>
        <tr r="L222" s="1"/>
      </tp>
      <tp>
        <v>1.0995900000000001</v>
        <stp/>
        <stp>##V3_BDHV12</stp>
        <stp>912828CZ1 Govt</stp>
        <stp>IDX_RATIO</stp>
        <stp>9/24/2007</stp>
        <stp>9/24/2007</stp>
        <stp>[Fixed Income  Prices 2004-2009.xlsx]TIPS!R760C24</stp>
        <tr r="X760" s="1"/>
      </tp>
      <tp>
        <v>1.1858599999999999</v>
        <stp/>
        <stp>##V3_BDHV12</stp>
        <stp>9128274Y5 Govt</stp>
        <stp>IDX_RATIO</stp>
        <stp>8/26/2005</stp>
        <stp>8/26/2005</stp>
        <stp>[Fixed Income  Prices 2004-2009.xlsx]TIPS!R289C16</stp>
        <tr r="P289" s="1"/>
      </tp>
      <tp>
        <v>1.2551600000000001</v>
        <stp/>
        <stp>##V3_BDHV12</stp>
        <stp>9128273T7 Govt</stp>
        <stp>IDX_RATIO</stp>
        <stp>4/11/2007</stp>
        <stp>4/11/2007</stp>
        <stp>[Fixed Income  Prices 2004-2009.xlsx]TIPS!R711C12</stp>
        <tr r="L711" s="1"/>
      </tp>
      <tp>
        <v>1.0197700000000001</v>
        <stp/>
        <stp>##V3_BDHV12</stp>
        <stp>912828HW3 Govt</stp>
        <stp>IDX_RATIO</stp>
        <stp>9/14/2009</stp>
        <stp>9/14/2009</stp>
        <stp>[Fixed Income  Prices 2004-2009.xlsx]TIPS!R368C48</stp>
        <tr r="AV368" s="1"/>
      </tp>
      <tp>
        <v>1.2444500000000001</v>
        <stp/>
        <stp>##V3_BDHV12</stp>
        <stp>9128273T7 Govt</stp>
        <stp>IDX_RATIO</stp>
        <stp>6/23/2006</stp>
        <stp>6/23/2006</stp>
        <stp>[Fixed Income  Prices 2004-2009.xlsx]TIPS!R503C12</stp>
        <tr r="L503" s="1"/>
      </tp>
      <tp>
        <v>1.14489</v>
        <stp/>
        <stp>##V3_BDHV12</stp>
        <stp>9128275W8 Govt</stp>
        <stp>IDX_RATIO</stp>
        <stp>5/18/2005</stp>
        <stp>5/18/2005</stp>
        <stp>[Fixed Income  Prices 2004-2009.xlsx]TIPS!R218C20</stp>
        <tr r="T218" s="1"/>
      </tp>
      <tp>
        <v>1.0131600000000001</v>
        <stp/>
        <stp>##V3_BDHV12</stp>
        <stp>912828CP3 Govt</stp>
        <stp>IDX_RATIO</stp>
        <stp>1/25/2005</stp>
        <stp>1/25/2005</stp>
        <stp>[Fixed Income  Prices 2004-2009.xlsx]TIPS!R137C64</stp>
        <tr r="BL137" s="1"/>
      </tp>
      <tp>
        <v>1.04541</v>
        <stp/>
        <stp>##V3_BDHV12</stp>
        <stp>912828CP3 Govt</stp>
        <stp>IDX_RATIO</stp>
        <stp>2/20/2006</stp>
        <stp>2/20/2006</stp>
        <stp>[Fixed Income  Prices 2004-2009.xlsx]TIPS!R414C64</stp>
        <tr r="BL414" s="1"/>
      </tp>
      <tp>
        <v>1.23546</v>
        <stp/>
        <stp>##V3_BDHV12</stp>
        <stp>9128274Y5 Govt</stp>
        <stp>IDX_RATIO</stp>
        <stp>8/10/2006</stp>
        <stp>8/10/2006</stp>
        <stp>[Fixed Income  Prices 2004-2009.xlsx]TIPS!R537C16</stp>
        <tr r="P537" s="1"/>
      </tp>
      <tp>
        <v>1.05149</v>
        <stp/>
        <stp>##V3_BDHV12</stp>
        <stp>912828CP3 Govt</stp>
        <stp>IDX_RATIO</stp>
        <stp>3/30/2006</stp>
        <stp>3/30/2006</stp>
        <stp>[Fixed Income  Prices 2004-2009.xlsx]TIPS!R442C64</stp>
        <tr r="BL442" s="1"/>
      </tp>
      <tp>
        <v>1.02121</v>
        <stp/>
        <stp>##V3_BDHV12</stp>
        <stp>912828GX2 Govt</stp>
        <stp>IDX_RATIO</stp>
        <stp>4/29/2008</stp>
        <stp>4/29/2008</stp>
        <stp>[Fixed Income  Prices 2004-2009.xlsx]TIPS!R213C88</stp>
        <tr r="CJ213" s="1"/>
      </tp>
      <tp>
        <v>1.02257</v>
        <stp/>
        <stp>##V3_BDHV12</stp>
        <stp>912828ET3 Govt</stp>
        <stp>IDX_RATIO</stp>
        <stp>4/16/2007</stp>
        <stp>4/16/2007</stp>
        <stp>[Fixed Income  Prices 2004-2009.xlsx]TIPS!R332C76</stp>
        <tr r="BX332" s="1"/>
      </tp>
      <tp>
        <v>1.01142</v>
        <stp/>
        <stp>##V3_BDHV12</stp>
        <stp>912828CP3 Govt</stp>
        <stp>IDX_RATIO</stp>
        <stp>2/15/2005</stp>
        <stp>2/15/2005</stp>
        <stp>[Fixed Income  Prices 2004-2009.xlsx]TIPS!R152C64</stp>
        <tr r="BL152" s="1"/>
      </tp>
      <tp>
        <v>1.2841499999999999</v>
        <stp/>
        <stp>##V3_BDHV12</stp>
        <stp>9128273T7 Govt</stp>
        <stp>IDX_RATIO</stp>
        <stp>7/20/2007</stp>
        <stp>7/20/2007</stp>
        <stp>[Fixed Income  Prices 2004-2009.xlsx]TIPS!R783C12</stp>
        <tr r="L783" s="1"/>
      </tp>
      <tp>
        <v>1.0263100000000001</v>
        <stp/>
        <stp>##V3_BDHV12</stp>
        <stp>912828CZ1 Govt</stp>
        <stp>IDX_RATIO</stp>
        <stp>8/10/2005</stp>
        <stp>8/10/2005</stp>
        <stp>[Fixed Income  Prices 2004-2009.xlsx]TIPS!R208C24</stp>
        <tr r="X208" s="1"/>
      </tp>
      <tp>
        <v>1.1561300000000001</v>
        <stp/>
        <stp>##V3_BDHV12</stp>
        <stp>9128275W8 Govt</stp>
        <stp>IDX_RATIO</stp>
        <stp>6/29/2005</stp>
        <stp>6/29/2005</stp>
        <stp>[Fixed Income  Prices 2004-2009.xlsx]TIPS!R247C20</stp>
        <tr r="T247" s="1"/>
      </tp>
      <tp>
        <v>1.0727899999999999</v>
        <stp/>
        <stp>##V3_BDHV12</stp>
        <stp>912828CP3 Govt</stp>
        <stp>IDX_RATIO</stp>
        <stp>3/22/2007</stp>
        <stp>3/22/2007</stp>
        <stp>[Fixed Income  Prices 2004-2009.xlsx]TIPS!R697C64</stp>
        <tr r="BL697" s="1"/>
      </tp>
      <tp>
        <v>1.0524</v>
        <stp/>
        <stp>##V3_BDHV12</stp>
        <stp>912828CP3 Govt</stp>
        <stp>IDX_RATIO</stp>
        <stp>1/17/2006</stp>
        <stp>1/17/2006</stp>
        <stp>[Fixed Income  Prices 2004-2009.xlsx]TIPS!R390C64</stp>
        <tr r="BL390" s="1"/>
      </tp>
      <tp>
        <v>1.20025</v>
        <stp/>
        <stp>##V3_BDHV12</stp>
        <stp>9128273T7 Govt</stp>
        <stp>IDX_RATIO</stp>
        <stp>6/15/2005</stp>
        <stp>6/15/2005</stp>
        <stp>[Fixed Income  Prices 2004-2009.xlsx]TIPS!R237C12</stp>
        <tr r="L237" s="1"/>
      </tp>
      <tp>
        <v>1.1943999999999999</v>
        <stp/>
        <stp>##V3_BDHV12</stp>
        <stp>9128273T7 Govt</stp>
        <stp>IDX_RATIO</stp>
        <stp>5/25/2005</stp>
        <stp>5/25/2005</stp>
        <stp>[Fixed Income  Prices 2004-2009.xlsx]TIPS!R223C12</stp>
        <tr r="L223" s="1"/>
      </tp>
      <tp>
        <v>1.08684</v>
        <stp/>
        <stp>##V3_BDHV12</stp>
        <stp>912828BW9 Govt</stp>
        <stp>IDX_RATIO</stp>
        <stp>6/19/2006</stp>
        <stp>6/19/2006</stp>
        <stp>[Fixed Income  Prices 2004-2009.xlsx]TIPS!R499C56</stp>
        <tr r="BD499" s="1"/>
      </tp>
      <tp>
        <v>1.09958</v>
        <stp/>
        <stp>##V3_BDHV12</stp>
        <stp>912828CZ1 Govt</stp>
        <stp>IDX_RATIO</stp>
        <stp>9/25/2007</stp>
        <stp>9/25/2007</stp>
        <stp>[Fixed Income  Prices 2004-2009.xlsx]TIPS!R761C24</stp>
        <tr r="X761" s="1"/>
      </tp>
      <tp>
        <v>1.2549399999999999</v>
        <stp/>
        <stp>##V3_BDHV12</stp>
        <stp>9128273T7 Govt</stp>
        <stp>IDX_RATIO</stp>
        <stp>4/10/2007</stp>
        <stp>4/10/2007</stp>
        <stp>[Fixed Income  Prices 2004-2009.xlsx]TIPS!R710C12</stp>
        <tr r="L710" s="1"/>
      </tp>
      <tp>
        <v>1.08074</v>
        <stp/>
        <stp>##V3_BDHV12</stp>
        <stp>912828BW9 Govt</stp>
        <stp>IDX_RATIO</stp>
        <stp>5/29/2006</stp>
        <stp>5/29/2006</stp>
        <stp>[Fixed Income  Prices 2004-2009.xlsx]TIPS!R484C56</stp>
        <tr r="BD484" s="1"/>
      </tp>
      <tp>
        <v>1.01972</v>
        <stp/>
        <stp>##V3_BDHV12</stp>
        <stp>912828HW3 Govt</stp>
        <stp>IDX_RATIO</stp>
        <stp>9/15/2009</stp>
        <stp>9/15/2009</stp>
        <stp>[Fixed Income  Prices 2004-2009.xlsx]TIPS!R369C48</stp>
        <tr r="AV369" s="1"/>
      </tp>
      <tp>
        <v>1.2441</v>
        <stp/>
        <stp>##V3_BDHV12</stp>
        <stp>9128273T7 Govt</stp>
        <stp>IDX_RATIO</stp>
        <stp>6/22/2006</stp>
        <stp>6/22/2006</stp>
        <stp>[Fixed Income  Prices 2004-2009.xlsx]TIPS!R502C12</stp>
        <tr r="L502" s="1"/>
      </tp>
      <tp>
        <v>1.1451800000000001</v>
        <stp/>
        <stp>##V3_BDHV12</stp>
        <stp>9128275W8 Govt</stp>
        <stp>IDX_RATIO</stp>
        <stp>5/19/2005</stp>
        <stp>5/19/2005</stp>
        <stp>[Fixed Income  Prices 2004-2009.xlsx]TIPS!R219C20</stp>
        <tr r="T219" s="1"/>
      </tp>
      <tp>
        <v>1.2278199999999999</v>
        <stp/>
        <stp>##V3_BDHV12</stp>
        <stp>9128272M3 Govt</stp>
        <stp>IDX_RATIO</stp>
        <stp>9/2/2005</stp>
        <stp>9/2/2005</stp>
        <stp>[Fixed Income  Prices 2004-2009.xlsx]TIPS!R294C8</stp>
        <tr r="H294" s="1"/>
      </tp>
      <tp>
        <v>1.2563200000000001</v>
        <stp/>
        <stp>##V3_BDHV12</stp>
        <stp>9128272M3 Govt</stp>
        <stp>IDX_RATIO</stp>
        <stp>1/4/2006</stp>
        <stp>1/4/2006</stp>
        <stp>[Fixed Income  Prices 2004-2009.xlsx]TIPS!R381C8</stp>
        <tr r="H381" s="1"/>
      </tp>
      <tp>
        <v>1.2556700000000001</v>
        <stp/>
        <stp>##V3_BDHV12</stp>
        <stp>9128272M3 Govt</stp>
        <stp>IDX_RATIO</stp>
        <stp>1/6/2006</stp>
        <stp>1/6/2006</stp>
        <stp>[Fixed Income  Prices 2004-2009.xlsx]TIPS!R383C8</stp>
        <tr r="H383" s="1"/>
      </tp>
      <tp>
        <v>1.20499</v>
        <stp/>
        <stp>##V3_BDHV12</stp>
        <stp>9128272M3 Govt</stp>
        <stp>IDX_RATIO</stp>
        <stp>1/5/2005</stp>
        <stp>1/5/2005</stp>
        <stp>[Fixed Income  Prices 2004-2009.xlsx]TIPS!R123C8</stp>
        <tr r="H123" s="1"/>
      </tp>
      <tp>
        <v>1.2049700000000001</v>
        <stp/>
        <stp>##V3_BDHV12</stp>
        <stp>9128272M3 Govt</stp>
        <stp>IDX_RATIO</stp>
        <stp>1/4/2005</stp>
        <stp>1/4/2005</stp>
        <stp>[Fixed Income  Prices 2004-2009.xlsx]TIPS!R122C8</stp>
        <tr r="H122" s="1"/>
      </tp>
      <tp>
        <v>1.2545899999999999</v>
        <stp/>
        <stp>##V3_BDHV12</stp>
        <stp>9128272M3 Govt</stp>
        <stp>IDX_RATIO</stp>
        <stp>5/3/2006</stp>
        <stp>5/3/2006</stp>
        <stp>[Fixed Income  Prices 2004-2009.xlsx]TIPS!R466C8</stp>
        <tr r="H466" s="1"/>
      </tp>
      <tp>
        <v>1.25414</v>
        <stp/>
        <stp>##V3_BDHV12</stp>
        <stp>9128272M3 Govt</stp>
        <stp>IDX_RATIO</stp>
        <stp>5/1/2006</stp>
        <stp>5/1/2006</stp>
        <stp>[Fixed Income  Prices 2004-2009.xlsx]TIPS!R464C8</stp>
        <tr r="H464" s="1"/>
      </tp>
      <tp>
        <v>1.22142</v>
        <stp/>
        <stp>##V3_BDHV12</stp>
        <stp>9128272M3 Govt</stp>
        <stp>IDX_RATIO</stp>
        <stp>6/6/2005</stp>
        <stp>6/6/2005</stp>
        <stp>[Fixed Income  Prices 2004-2009.xlsx]TIPS!R230C8</stp>
        <tr r="H230" s="1"/>
      </tp>
      <tp>
        <v>1.2217</v>
        <stp/>
        <stp>##V3_BDHV12</stp>
        <stp>9128272M3 Govt</stp>
        <stp>IDX_RATIO</stp>
        <stp>6/7/2005</stp>
        <stp>6/7/2005</stp>
        <stp>[Fixed Income  Prices 2004-2009.xlsx]TIPS!R231C8</stp>
        <tr r="H231" s="1"/>
      </tp>
      <tp>
        <v>1.2200599999999999</v>
        <stp/>
        <stp>##V3_BDHV12</stp>
        <stp>9128272M3 Govt</stp>
        <stp>IDX_RATIO</stp>
        <stp>6/1/2005</stp>
        <stp>6/1/2005</stp>
        <stp>[Fixed Income  Prices 2004-2009.xlsx]TIPS!R227C8</stp>
        <tr r="H227" s="1"/>
      </tp>
      <tp>
        <v>1.21211</v>
        <stp/>
        <stp>##V3_BDHV12</stp>
        <stp>9128272M3 Govt</stp>
        <stp>IDX_RATIO</stp>
        <stp>5/6/2005</stp>
        <stp>5/6/2005</stp>
        <stp>[Fixed Income  Prices 2004-2009.xlsx]TIPS!R210C8</stp>
        <tr r="H210" s="1"/>
      </tp>
      <tp>
        <v>1.0034099999999999</v>
        <stp/>
        <stp>##V3_BDHV12</stp>
        <stp>912810FR4 Govt</stp>
        <stp>IDX_RATIO</stp>
        <stp>8/3/2004</stp>
        <stp>8/3/2004</stp>
        <stp>[Fixed Income  Prices 2004-2009.xlsx]TIPS!R9C108</stp>
        <tr r="DD9" s="1"/>
      </tp>
      <tp t="e">
        <v>#N/A</v>
        <stp/>
        <stp>##V3_BDHV12</stp>
        <stp>912833JV Govt</stp>
        <stp>YLD_YTM_ASK</stp>
        <stp>20050930</stp>
        <stp>20060106</stp>
        <stp>[Fixed Income  Prices 2004-2009.xlsx]STRIP Yield Curve!R203C6</stp>
        <stp>Days=N</stp>
        <stp>Fill=B</stp>
        <stp>Sort=D</stp>
        <stp>Per=cW</stp>
        <stp>Dts=H</stp>
        <stp>cols=1;rows=15</stp>
        <tr r="F203" s="4"/>
      </tp>
      <tp>
        <v>1.0525100000000001</v>
        <stp/>
        <stp>##V3_BDHV12</stp>
        <stp>912828BW9 Govt</stp>
        <stp>IDX_RATIO</stp>
        <stp>7/20/2005</stp>
        <stp>7/20/2005</stp>
        <stp>[Fixed Income  Prices 2004-2009.xlsx]TIPS!R262C56</stp>
        <tr r="BD262" s="1"/>
      </tp>
      <tp>
        <v>1.07501</v>
        <stp/>
        <stp>##V3_BDHV12</stp>
        <stp>912828BW9 Govt</stp>
        <stp>IDX_RATIO</stp>
        <stp>4/26/2006</stp>
        <stp>4/26/2006</stp>
        <stp>[Fixed Income  Prices 2004-2009.xlsx]TIPS!R461C56</stp>
        <tr r="BD461" s="1"/>
      </tp>
      <tp>
        <v>1.02196</v>
        <stp/>
        <stp>##V3_BDHV12</stp>
        <stp>912828GX2 Govt</stp>
        <stp>IDX_RATIO</stp>
        <stp>4/20/2009</stp>
        <stp>4/20/2009</stp>
        <stp>[Fixed Income  Prices 2004-2009.xlsx]TIPS!R467C88</stp>
        <tr r="CJ467" s="1"/>
      </tp>
      <tp>
        <v>1.05294</v>
        <stp/>
        <stp>##V3_BDHV12</stp>
        <stp>912828BW9 Govt</stp>
        <stp>IDX_RATIO</stp>
        <stp>6/30/2005</stp>
        <stp>6/30/2005</stp>
        <stp>[Fixed Income  Prices 2004-2009.xlsx]TIPS!R248C56</stp>
        <tr r="BD248" s="1"/>
      </tp>
      <tp>
        <v>1.1091</v>
        <stp/>
        <stp>##V3_BDHV12</stp>
        <stp>912828BW9 Govt</stp>
        <stp>IDX_RATIO</stp>
        <stp>5/25/2007</stp>
        <stp>5/25/2007</stp>
        <stp>[Fixed Income  Prices 2004-2009.xlsx]TIPS!R743C56</stp>
        <tr r="BD743" s="1"/>
      </tp>
      <tp>
        <v>1.1338600000000001</v>
        <stp/>
        <stp>##V3_BDHV12</stp>
        <stp>9128276R8 Govt</stp>
        <stp>IDX_RATIO</stp>
        <stp>2/10/2006</stp>
        <stp>2/10/2006</stp>
        <stp>[Fixed Income  Prices 2004-2009.xlsx]TIPS!R408C28</stp>
        <tr r="AB408" s="1"/>
      </tp>
      <tp>
        <v>1.1147400000000001</v>
        <stp/>
        <stp>##V3_BDHV12</stp>
        <stp>912828BW9 Govt</stp>
        <stp>IDX_RATIO</stp>
        <stp>6/15/2007</stp>
        <stp>6/15/2007</stp>
        <stp>[Fixed Income  Prices 2004-2009.xlsx]TIPS!R758C56</stp>
        <tr r="BD758" s="1"/>
      </tp>
      <tp>
        <v>1.03338</v>
        <stp/>
        <stp>##V3_BDHV12</stp>
        <stp>912828GX2 Govt</stp>
        <stp>IDX_RATIO</stp>
        <stp>6/16/2008</stp>
        <stp>6/16/2008</stp>
        <stp>[Fixed Income  Prices 2004-2009.xlsx]TIPS!R247C88</stp>
        <tr r="CJ247" s="1"/>
      </tp>
      <tp>
        <v>1.0285500000000001</v>
        <stp/>
        <stp>##V3_BDHV12</stp>
        <stp>912828GX2 Govt</stp>
        <stp>IDX_RATIO</stp>
        <stp>5/26/2008</stp>
        <stp>5/26/2008</stp>
        <stp>[Fixed Income  Prices 2004-2009.xlsx]TIPS!R232C88</stp>
        <tr r="CJ232" s="1"/>
      </tp>
      <tp>
        <v>1.0939700000000001</v>
        <stp/>
        <stp>##V3_BDHV12</stp>
        <stp>9128276R8 Govt</stp>
        <stp>IDX_RATIO</stp>
        <stp>2/25/2005</stp>
        <stp>2/25/2005</stp>
        <stp>[Fixed Income  Prices 2004-2009.xlsx]TIPS!R160C28</stp>
        <tr r="AB160" s="1"/>
      </tp>
      <tp>
        <v>1.1911</v>
        <stp/>
        <stp>##V3_BDHV12</stp>
        <stp>9128274Y5 Govt</stp>
        <stp>IDX_RATIO</stp>
        <stp>9/29/2005</stp>
        <stp>9/29/2005</stp>
        <stp>[Fixed Income  Prices 2004-2009.xlsx]TIPS!R313C16</stp>
        <tr r="P313" s="1"/>
      </tp>
      <tp>
        <v>1.13652</v>
        <stp/>
        <stp>##V3_BDHV12</stp>
        <stp>9128275W8 Govt</stp>
        <stp>IDX_RATIO</stp>
        <stp>4/15/2005</stp>
        <stp>4/15/2005</stp>
        <stp>[Fixed Income  Prices 2004-2009.xlsx]TIPS!R195C20</stp>
        <tr r="T195" s="1"/>
      </tp>
      <tp>
        <v>1.09331</v>
        <stp/>
        <stp>##V3_BDHV12</stp>
        <stp>912828BW9 Govt</stp>
        <stp>IDX_RATIO</stp>
        <stp>7/17/2006</stp>
        <stp>7/17/2006</stp>
        <stp>[Fixed Income  Prices 2004-2009.xlsx]TIPS!R519C56</stp>
        <tr r="BD519" s="1"/>
      </tp>
      <tp>
        <v>1.18713</v>
        <stp/>
        <stp>##V3_BDHV12</stp>
        <stp>9128275W8 Govt</stp>
        <stp>IDX_RATIO</stp>
        <stp>5/30/2006</stp>
        <stp>5/30/2006</stp>
        <stp>[Fixed Income  Prices 2004-2009.xlsx]TIPS!R485C20</stp>
        <tr r="T485" s="1"/>
      </tp>
      <tp>
        <v>1.0738700000000001</v>
        <stp/>
        <stp>##V3_BDHV12</stp>
        <stp>912828CZ1 Govt</stp>
        <stp>IDX_RATIO</stp>
        <stp>9/28/2006</stp>
        <stp>9/28/2006</stp>
        <stp>[Fixed Income  Prices 2004-2009.xlsx]TIPS!R503C24</stp>
        <tr r="X503" s="1"/>
      </tp>
      <tp>
        <v>1.1155999999999999</v>
        <stp/>
        <stp>##V3_BDHV12</stp>
        <stp>912828CZ1 Govt</stp>
        <stp>IDX_RATIO</stp>
        <stp>4/14/2008</stp>
        <stp>4/14/2008</stp>
        <stp>[Fixed Income  Prices 2004-2009.xlsx]TIPS!R905C24</stp>
        <tr r="X905" s="1"/>
      </tp>
      <tp>
        <v>1.0383199999999999</v>
        <stp/>
        <stp>##V3_BDHV12</stp>
        <stp>912828HW3 Govt</stp>
        <stp>IDX_RATIO</stp>
        <stp>9/18/2008</stp>
        <stp>9/18/2008</stp>
        <stp>[Fixed Income  Prices 2004-2009.xlsx]TIPS!R111C48</stp>
        <tr r="AV111" s="1"/>
      </tp>
      <tp>
        <v>1.1556899999999999</v>
        <stp/>
        <stp>##V3_BDHV12</stp>
        <stp>9128275W8 Govt</stp>
        <stp>IDX_RATIO</stp>
        <stp>7/26/2005</stp>
        <stp>7/26/2005</stp>
        <stp>[Fixed Income  Prices 2004-2009.xlsx]TIPS!R266C20</stp>
        <tr r="T266" s="1"/>
      </tp>
      <tp>
        <v>1.16073</v>
        <stp/>
        <stp>##V3_BDHV12</stp>
        <stp>9128276R8 Govt</stp>
        <stp>IDX_RATIO</stp>
        <stp>3/12/2007</stp>
        <stp>3/12/2007</stp>
        <stp>[Fixed Income  Prices 2004-2009.xlsx]TIPS!R689C28</stp>
        <tr r="AB689" s="1"/>
      </tp>
      <tp>
        <v>1.18014</v>
        <stp/>
        <stp>##V3_BDHV12</stp>
        <stp>9128275W8 Govt</stp>
        <stp>IDX_RATIO</stp>
        <stp>4/20/2006</stp>
        <stp>4/20/2006</stp>
        <stp>[Fixed Income  Prices 2004-2009.xlsx]TIPS!R457C20</stp>
        <tr r="T457" s="1"/>
      </tp>
      <tp>
        <v>1.2237199999999999</v>
        <stp/>
        <stp>##V3_BDHV12</stp>
        <stp>9128275W8 Govt</stp>
        <stp>IDX_RATIO</stp>
        <stp>6/13/2007</stp>
        <stp>6/13/2007</stp>
        <stp>[Fixed Income  Prices 2004-2009.xlsx]TIPS!R756C20</stp>
        <tr r="T756" s="1"/>
      </tp>
      <tp>
        <v>1.1368199999999999</v>
        <stp/>
        <stp>##V3_BDHV12</stp>
        <stp>9128276R8 Govt</stp>
        <stp>IDX_RATIO</stp>
        <stp>1/27/2006</stp>
        <stp>1/27/2006</stp>
        <stp>[Fixed Income  Prices 2004-2009.xlsx]TIPS!R398C28</stp>
        <tr r="AB398" s="1"/>
      </tp>
      <tp>
        <v>1.2173499999999999</v>
        <stp/>
        <stp>##V3_BDHV12</stp>
        <stp>9128275W8 Govt</stp>
        <stp>IDX_RATIO</stp>
        <stp>5/23/2007</stp>
        <stp>5/23/2007</stp>
        <stp>[Fixed Income  Prices 2004-2009.xlsx]TIPS!R741C20</stp>
        <tr r="T741" s="1"/>
      </tp>
      <tp>
        <v>1.04091</v>
        <stp/>
        <stp>##V3_BDHV12</stp>
        <stp>912828ET3 Govt</stp>
        <stp>IDX_RATIO</stp>
        <stp>6/29/2007</stp>
        <stp>6/29/2007</stp>
        <stp>[Fixed Income  Prices 2004-2009.xlsx]TIPS!R386C76</stp>
        <tr r="BX386" s="1"/>
      </tp>
      <tp>
        <v>1.1410400000000001</v>
        <stp/>
        <stp>##V3_BDHV12</stp>
        <stp>912828CZ1 Govt</stp>
        <stp>IDX_RATIO</stp>
        <stp>7/24/2008</stp>
        <stp>7/24/2008</stp>
        <stp>[Fixed Income  Prices 2004-2009.xlsx]TIPS!R978C24</stp>
        <tr r="X978" s="1"/>
      </tp>
      <tp>
        <v>1.19957</v>
        <stp/>
        <stp>##V3_BDHV12</stp>
        <stp>9128275W8 Govt</stp>
        <stp>IDX_RATIO</stp>
        <stp>7/11/2006</stp>
        <stp>7/11/2006</stp>
        <stp>[Fixed Income  Prices 2004-2009.xlsx]TIPS!R515C20</stp>
        <tr r="T515" s="1"/>
      </tp>
      <tp>
        <v>1.0344500000000001</v>
        <stp/>
        <stp>##V3_BDHV12</stp>
        <stp>912828BW9 Govt</stp>
        <stp>IDX_RATIO</stp>
        <stp>4/13/2005</stp>
        <stp>4/13/2005</stp>
        <stp>[Fixed Income  Prices 2004-2009.xlsx]TIPS!R193C56</stp>
        <tr r="BD193" s="1"/>
      </tp>
      <tp>
        <v>1.2898100000000001</v>
        <stp/>
        <stp>##V3_BDHV12</stp>
        <stp>9128274Y5 Govt</stp>
        <stp>IDX_RATIO</stp>
        <stp>4/23/2008</stp>
        <stp>4/23/2008</stp>
        <stp>[Fixed Income  Prices 2004-2009.xlsx]TIPS!R981C16</stp>
        <tr r="P981" s="1"/>
      </tp>
      <tp>
        <v>1.0304199999999999</v>
        <stp/>
        <stp>##V3_BDHV12</stp>
        <stp>912828ET3 Govt</stp>
        <stp>IDX_RATIO</stp>
        <stp>5/18/2007</stp>
        <stp>5/18/2007</stp>
        <stp>[Fixed Income  Prices 2004-2009.xlsx]TIPS!R356C76</stp>
        <tr r="BX356" s="1"/>
      </tp>
      <tp>
        <v>1.0524800000000001</v>
        <stp/>
        <stp>##V3_BDHV12</stp>
        <stp>912828BW9 Govt</stp>
        <stp>IDX_RATIO</stp>
        <stp>7/21/2005</stp>
        <stp>7/21/2005</stp>
        <stp>[Fixed Income  Prices 2004-2009.xlsx]TIPS!R263C56</stp>
        <tr r="BD263" s="1"/>
      </tp>
      <tp>
        <v>1.07508</v>
        <stp/>
        <stp>##V3_BDHV12</stp>
        <stp>912828BW9 Govt</stp>
        <stp>IDX_RATIO</stp>
        <stp>4/27/2006</stp>
        <stp>4/27/2006</stp>
        <stp>[Fixed Income  Prices 2004-2009.xlsx]TIPS!R462C56</stp>
        <tr r="BD462" s="1"/>
      </tp>
      <tp>
        <v>1.02213</v>
        <stp/>
        <stp>##V3_BDHV12</stp>
        <stp>912828GX2 Govt</stp>
        <stp>IDX_RATIO</stp>
        <stp>4/21/2009</stp>
        <stp>4/21/2009</stp>
        <stp>[Fixed Income  Prices 2004-2009.xlsx]TIPS!R468C88</stp>
        <tr r="CJ468" s="1"/>
      </tp>
      <tp>
        <v>1.0970800000000001</v>
        <stp/>
        <stp>##V3_BDHV12</stp>
        <stp>9128276R8 Govt</stp>
        <stp>IDX_RATIO</stp>
        <stp>1/14/2005</stp>
        <stp>1/14/2005</stp>
        <stp>[Fixed Income  Prices 2004-2009.xlsx]TIPS!R130C28</stp>
        <tr r="AB130" s="1"/>
      </tp>
      <tp>
        <v>1.1087800000000001</v>
        <stp/>
        <stp>##V3_BDHV12</stp>
        <stp>912828BW9 Govt</stp>
        <stp>IDX_RATIO</stp>
        <stp>5/24/2007</stp>
        <stp>5/24/2007</stp>
        <stp>[Fixed Income  Prices 2004-2009.xlsx]TIPS!R742C56</stp>
        <tr r="BD742" s="1"/>
      </tp>
      <tp>
        <v>1.03359</v>
        <stp/>
        <stp>##V3_BDHV12</stp>
        <stp>912828GX2 Govt</stp>
        <stp>IDX_RATIO</stp>
        <stp>6/17/2008</stp>
        <stp>6/17/2008</stp>
        <stp>[Fixed Income  Prices 2004-2009.xlsx]TIPS!R248C88</stp>
        <tr r="CJ248" s="1"/>
      </tp>
      <tp>
        <v>1.1145</v>
        <stp/>
        <stp>##V3_BDHV12</stp>
        <stp>912828BW9 Govt</stp>
        <stp>IDX_RATIO</stp>
        <stp>6/14/2007</stp>
        <stp>6/14/2007</stp>
        <stp>[Fixed Income  Prices 2004-2009.xlsx]TIPS!R757C56</stp>
        <tr r="BD757" s="1"/>
      </tp>
      <tp>
        <v>1.0288299999999999</v>
        <stp/>
        <stp>##V3_BDHV12</stp>
        <stp>912828GX2 Govt</stp>
        <stp>IDX_RATIO</stp>
        <stp>5/27/2008</stp>
        <stp>5/27/2008</stp>
        <stp>[Fixed Income  Prices 2004-2009.xlsx]TIPS!R233C88</stp>
        <tr r="CJ233" s="1"/>
      </tp>
      <tp>
        <v>1.02973</v>
        <stp/>
        <stp>##V3_BDHV12</stp>
        <stp>912828GX2 Govt</stp>
        <stp>IDX_RATIO</stp>
        <stp>7/10/2009</stp>
        <stp>7/10/2009</stp>
        <stp>[Fixed Income  Prices 2004-2009.xlsx]TIPS!R526C88</stp>
        <tr r="CJ526" s="1"/>
      </tp>
      <tp>
        <v>1.1909099999999999</v>
        <stp/>
        <stp>##V3_BDHV12</stp>
        <stp>9128274Y5 Govt</stp>
        <stp>IDX_RATIO</stp>
        <stp>9/28/2005</stp>
        <stp>9/28/2005</stp>
        <stp>[Fixed Income  Prices 2004-2009.xlsx]TIPS!R312C16</stp>
        <tr r="P312" s="1"/>
      </tp>
      <tp>
        <v>1.1363000000000001</v>
        <stp/>
        <stp>##V3_BDHV12</stp>
        <stp>9128275W8 Govt</stp>
        <stp>IDX_RATIO</stp>
        <stp>4/14/2005</stp>
        <stp>4/14/2005</stp>
        <stp>[Fixed Income  Prices 2004-2009.xlsx]TIPS!R194C20</stp>
        <tr r="T194" s="1"/>
      </tp>
      <tp>
        <v>1.0941099999999999</v>
        <stp/>
        <stp>##V3_BDHV12</stp>
        <stp>9128276R8 Govt</stp>
        <stp>IDX_RATIO</stp>
        <stp>2/24/2005</stp>
        <stp>2/24/2005</stp>
        <stp>[Fixed Income  Prices 2004-2009.xlsx]TIPS!R159C28</stp>
        <tr r="AB159" s="1"/>
      </tp>
      <tp>
        <v>1.1873400000000001</v>
        <stp/>
        <stp>##V3_BDHV12</stp>
        <stp>9128275W8 Govt</stp>
        <stp>IDX_RATIO</stp>
        <stp>5/31/2006</stp>
        <stp>5/31/2006</stp>
        <stp>[Fixed Income  Prices 2004-2009.xlsx]TIPS!R486C20</stp>
        <tr r="T486" s="1"/>
      </tp>
      <tp>
        <v>1.0739799999999999</v>
        <stp/>
        <stp>##V3_BDHV12</stp>
        <stp>912828CZ1 Govt</stp>
        <stp>IDX_RATIO</stp>
        <stp>9/29/2006</stp>
        <stp>9/29/2006</stp>
        <stp>[Fixed Income  Prices 2004-2009.xlsx]TIPS!R504C24</stp>
        <tr r="X504" s="1"/>
      </tp>
      <tp>
        <v>1.0385</v>
        <stp/>
        <stp>##V3_BDHV12</stp>
        <stp>912828HW3 Govt</stp>
        <stp>IDX_RATIO</stp>
        <stp>9/19/2008</stp>
        <stp>9/19/2008</stp>
        <stp>[Fixed Income  Prices 2004-2009.xlsx]TIPS!R112C48</stp>
        <tr r="AV112" s="1"/>
      </tp>
      <tp>
        <v>1.11571</v>
        <stp/>
        <stp>##V3_BDHV12</stp>
        <stp>912828CZ1 Govt</stp>
        <stp>IDX_RATIO</stp>
        <stp>4/15/2008</stp>
        <stp>4/15/2008</stp>
        <stp>[Fixed Income  Prices 2004-2009.xlsx]TIPS!R906C24</stp>
        <tr r="X906" s="1"/>
      </tp>
      <tp>
        <v>1.1556500000000001</v>
        <stp/>
        <stp>##V3_BDHV12</stp>
        <stp>9128275W8 Govt</stp>
        <stp>IDX_RATIO</stp>
        <stp>7/27/2005</stp>
        <stp>7/27/2005</stp>
        <stp>[Fixed Income  Prices 2004-2009.xlsx]TIPS!R267C20</stp>
        <tr r="T267" s="1"/>
      </tp>
      <tp>
        <v>1.18022</v>
        <stp/>
        <stp>##V3_BDHV12</stp>
        <stp>9128275W8 Govt</stp>
        <stp>IDX_RATIO</stp>
        <stp>4/21/2006</stp>
        <stp>4/21/2006</stp>
        <stp>[Fixed Income  Prices 2004-2009.xlsx]TIPS!R458C20</stp>
        <tr r="T458" s="1"/>
      </tp>
      <tp>
        <v>1.22346</v>
        <stp/>
        <stp>##V3_BDHV12</stp>
        <stp>9128275W8 Govt</stp>
        <stp>IDX_RATIO</stp>
        <stp>6/12/2007</stp>
        <stp>6/12/2007</stp>
        <stp>[Fixed Income  Prices 2004-2009.xlsx]TIPS!R755C20</stp>
        <tr r="T755" s="1"/>
      </tp>
      <tp>
        <v>1.2170000000000001</v>
        <stp/>
        <stp>##V3_BDHV12</stp>
        <stp>9128275W8 Govt</stp>
        <stp>IDX_RATIO</stp>
        <stp>5/22/2007</stp>
        <stp>5/22/2007</stp>
        <stp>[Fixed Income  Prices 2004-2009.xlsx]TIPS!R740C20</stp>
        <tr r="T740" s="1"/>
      </tp>
      <tp>
        <v>1.1371199999999999</v>
        <stp/>
        <stp>##V3_BDHV12</stp>
        <stp>9128276R8 Govt</stp>
        <stp>IDX_RATIO</stp>
        <stp>1/26/2006</stp>
        <stp>1/26/2006</stp>
        <stp>[Fixed Income  Prices 2004-2009.xlsx]TIPS!R397C28</stp>
        <tr r="AB397" s="1"/>
      </tp>
      <tp>
        <v>1.1608400000000001</v>
        <stp/>
        <stp>##V3_BDHV12</stp>
        <stp>9128276R8 Govt</stp>
        <stp>IDX_RATIO</stp>
        <stp>3/13/2007</stp>
        <stp>3/13/2007</stp>
        <stp>[Fixed Income  Prices 2004-2009.xlsx]TIPS!R690C28</stp>
        <tr r="AB690" s="1"/>
      </tp>
      <tp>
        <v>1.0406899999999999</v>
        <stp/>
        <stp>##V3_BDHV12</stp>
        <stp>912828ET3 Govt</stp>
        <stp>IDX_RATIO</stp>
        <stp>6/28/2007</stp>
        <stp>6/28/2007</stp>
        <stp>[Fixed Income  Prices 2004-2009.xlsx]TIPS!R385C76</stp>
        <tr r="BX385" s="1"/>
      </tp>
      <tp>
        <v>1.1413500000000001</v>
        <stp/>
        <stp>##V3_BDHV12</stp>
        <stp>912828CZ1 Govt</stp>
        <stp>IDX_RATIO</stp>
        <stp>7/25/2008</stp>
        <stp>7/25/2008</stp>
        <stp>[Fixed Income  Prices 2004-2009.xlsx]TIPS!R979C24</stp>
        <tr r="X979" s="1"/>
      </tp>
      <tp>
        <v>1.1993800000000001</v>
        <stp/>
        <stp>##V3_BDHV12</stp>
        <stp>9128275W8 Govt</stp>
        <stp>IDX_RATIO</stp>
        <stp>7/10/2006</stp>
        <stp>7/10/2006</stp>
        <stp>[Fixed Income  Prices 2004-2009.xlsx]TIPS!R514C20</stp>
        <tr r="T514" s="1"/>
      </tp>
      <tp>
        <v>1.0342500000000001</v>
        <stp/>
        <stp>##V3_BDHV12</stp>
        <stp>912828BW9 Govt</stp>
        <stp>IDX_RATIO</stp>
        <stp>4/12/2005</stp>
        <stp>4/12/2005</stp>
        <stp>[Fixed Income  Prices 2004-2009.xlsx]TIPS!R192C56</stp>
        <tr r="BD192" s="1"/>
      </tp>
      <tp>
        <v>1.28969</v>
        <stp/>
        <stp>##V3_BDHV12</stp>
        <stp>9128274Y5 Govt</stp>
        <stp>IDX_RATIO</stp>
        <stp>4/22/2008</stp>
        <stp>4/22/2008</stp>
        <stp>[Fixed Income  Prices 2004-2009.xlsx]TIPS!R980C16</stp>
        <tr r="P980" s="1"/>
      </tp>
      <tp>
        <v>1.05244</v>
        <stp/>
        <stp>##V3_BDHV12</stp>
        <stp>912828BW9 Govt</stp>
        <stp>IDX_RATIO</stp>
        <stp>7/22/2005</stp>
        <stp>7/22/2005</stp>
        <stp>[Fixed Income  Prices 2004-2009.xlsx]TIPS!R264C56</stp>
        <tr r="BD264" s="1"/>
      </tp>
      <tp>
        <v>1.2895699999999999</v>
        <stp/>
        <stp>##V3_BDHV12</stp>
        <stp>9128274Y5 Govt</stp>
        <stp>IDX_RATIO</stp>
        <stp>4/21/2008</stp>
        <stp>4/21/2008</stp>
        <stp>[Fixed Income  Prices 2004-2009.xlsx]TIPS!R979C16</stp>
        <tr r="P979" s="1"/>
      </tp>
      <tp>
        <v>1.0223</v>
        <stp/>
        <stp>##V3_BDHV12</stp>
        <stp>912828GX2 Govt</stp>
        <stp>IDX_RATIO</stp>
        <stp>4/22/2009</stp>
        <stp>4/22/2009</stp>
        <stp>[Fixed Income  Prices 2004-2009.xlsx]TIPS!R469C88</stp>
        <tr r="CJ469" s="1"/>
      </tp>
      <tp>
        <v>1.08345</v>
        <stp/>
        <stp>##V3_BDHV12</stp>
        <stp>912828ET3 Govt</stp>
        <stp>IDX_RATIO</stp>
        <stp>8/21/2009</stp>
        <stp>8/21/2009</stp>
        <stp>[Fixed Income  Prices 2004-2009.xlsx]TIPS!R946C76</stp>
        <tr r="BX946" s="1"/>
      </tp>
      <tp>
        <v>1.09714</v>
        <stp/>
        <stp>##V3_BDHV12</stp>
        <stp>9128276R8 Govt</stp>
        <stp>IDX_RATIO</stp>
        <stp>1/17/2005</stp>
        <stp>1/17/2005</stp>
        <stp>[Fixed Income  Prices 2004-2009.xlsx]TIPS!R131C28</stp>
        <tr r="AB131" s="1"/>
      </tp>
      <tp>
        <v>1.0748599999999999</v>
        <stp/>
        <stp>##V3_BDHV12</stp>
        <stp>912828BW9 Govt</stp>
        <stp>IDX_RATIO</stp>
        <stp>4/24/2006</stp>
        <stp>4/24/2006</stp>
        <stp>[Fixed Income  Prices 2004-2009.xlsx]TIPS!R459C56</stp>
        <tr r="BD459" s="1"/>
      </tp>
      <tp>
        <v>1.0107299999999999</v>
        <stp/>
        <stp>##V3_BDHV12</stp>
        <stp>912828CP3 Govt</stp>
        <stp>IDX_RATIO</stp>
        <stp>3/18/2005</stp>
        <stp>3/18/2005</stp>
        <stp>[Fixed Income  Prices 2004-2009.xlsx]TIPS!R175C64</stp>
        <tr r="BL175" s="1"/>
      </tp>
      <tp>
        <v>1.1578599999999999</v>
        <stp/>
        <stp>##V3_BDHV12</stp>
        <stp>9128276R8 Govt</stp>
        <stp>IDX_RATIO</stp>
        <stp>1/30/2007</stp>
        <stp>1/30/2007</stp>
        <stp>[Fixed Income  Prices 2004-2009.xlsx]TIPS!R660C28</stp>
        <tr r="AB660" s="1"/>
      </tp>
      <tp>
        <v>1.0300199999999999</v>
        <stp/>
        <stp>##V3_BDHV12</stp>
        <stp>912828GX2 Govt</stp>
        <stp>IDX_RATIO</stp>
        <stp>7/13/2009</stp>
        <stp>7/13/2009</stp>
        <stp>[Fixed Income  Prices 2004-2009.xlsx]TIPS!R527C88</stp>
        <tr r="CJ527" s="1"/>
      </tp>
      <tp>
        <v>1.20387</v>
        <stp/>
        <stp>##V3_BDHV12</stp>
        <stp>9128273T7 Govt</stp>
        <stp>IDX_RATIO</stp>
        <stp>7/18/2005</stp>
        <stp>7/18/2005</stp>
        <stp>[Fixed Income  Prices 2004-2009.xlsx]TIPS!R260C12</stp>
        <tr r="L260" s="1"/>
      </tp>
      <tp>
        <v>1.11582</v>
        <stp/>
        <stp>##V3_BDHV12</stp>
        <stp>912828CZ1 Govt</stp>
        <stp>IDX_RATIO</stp>
        <stp>4/16/2008</stp>
        <stp>4/16/2008</stp>
        <stp>[Fixed Income  Prices 2004-2009.xlsx]TIPS!R907C24</stp>
        <tr r="X907" s="1"/>
      </tp>
      <tp>
        <v>1.2232000000000001</v>
        <stp/>
        <stp>##V3_BDHV12</stp>
        <stp>9128275W8 Govt</stp>
        <stp>IDX_RATIO</stp>
        <stp>6/11/2007</stp>
        <stp>6/11/2007</stp>
        <stp>[Fixed Income  Prices 2004-2009.xlsx]TIPS!R754C20</stp>
        <tr r="T754" s="1"/>
      </tp>
      <tp>
        <v>1.13741</v>
        <stp/>
        <stp>##V3_BDHV12</stp>
        <stp>9128276R8 Govt</stp>
        <stp>IDX_RATIO</stp>
        <stp>1/25/2006</stp>
        <stp>1/25/2006</stp>
        <stp>[Fixed Income  Prices 2004-2009.xlsx]TIPS!R396C28</stp>
        <tr r="AB396" s="1"/>
      </tp>
      <tp>
        <v>1.0165500000000001</v>
        <stp/>
        <stp>##V3_BDHV12</stp>
        <stp>912828HW3 Govt</stp>
        <stp>IDX_RATIO</stp>
        <stp>8/18/2009</stp>
        <stp>8/18/2009</stp>
        <stp>[Fixed Income  Prices 2004-2009.xlsx]TIPS!R349C48</stp>
        <tr r="AV349" s="1"/>
      </tp>
      <tp>
        <v>1.2166399999999999</v>
        <stp/>
        <stp>##V3_BDHV12</stp>
        <stp>9128275W8 Govt</stp>
        <stp>IDX_RATIO</stp>
        <stp>5/21/2007</stp>
        <stp>5/21/2007</stp>
        <stp>[Fixed Income  Prices 2004-2009.xlsx]TIPS!R739C20</stp>
        <tr r="T739" s="1"/>
      </tp>
      <tp>
        <v>1.0995299999999999</v>
        <stp/>
        <stp>##V3_BDHV12</stp>
        <stp>912828CZ1 Govt</stp>
        <stp>IDX_RATIO</stp>
        <stp>8/28/2007</stp>
        <stp>8/28/2007</stp>
        <stp>[Fixed Income  Prices 2004-2009.xlsx]TIPS!R741C24</stp>
        <tr r="X741" s="1"/>
      </tp>
      <tp>
        <v>1.1865300000000001</v>
        <stp/>
        <stp>##V3_BDHV12</stp>
        <stp>9128273T7 Govt</stp>
        <stp>IDX_RATIO</stp>
        <stp>4/28/2005</stp>
        <stp>4/28/2005</stp>
        <stp>[Fixed Income  Prices 2004-2009.xlsx]TIPS!R204C12</stp>
        <tr r="L204" s="1"/>
      </tp>
      <tp>
        <v>1.1999599999999999</v>
        <stp/>
        <stp>##V3_BDHV12</stp>
        <stp>9128275W8 Govt</stp>
        <stp>IDX_RATIO</stp>
        <stp>7/13/2006</stp>
        <stp>7/13/2006</stp>
        <stp>[Fixed Income  Prices 2004-2009.xlsx]TIPS!R517C20</stp>
        <tr r="T517" s="1"/>
      </tp>
      <tp>
        <v>1.0340499999999999</v>
        <stp/>
        <stp>##V3_BDHV12</stp>
        <stp>912828BW9 Govt</stp>
        <stp>IDX_RATIO</stp>
        <stp>4/11/2005</stp>
        <stp>4/11/2005</stp>
        <stp>[Fixed Income  Prices 2004-2009.xlsx]TIPS!R191C56</stp>
        <tr r="BD191" s="1"/>
      </tp>
      <tp>
        <v>1.0749299999999999</v>
        <stp/>
        <stp>##V3_BDHV12</stp>
        <stp>912828BW9 Govt</stp>
        <stp>IDX_RATIO</stp>
        <stp>4/25/2006</stp>
        <stp>4/25/2006</stp>
        <stp>[Fixed Income  Prices 2004-2009.xlsx]TIPS!R460C56</stp>
        <tr r="BD460" s="1"/>
      </tp>
      <tp>
        <v>1.02247</v>
        <stp/>
        <stp>##V3_BDHV12</stp>
        <stp>912828GX2 Govt</stp>
        <stp>IDX_RATIO</stp>
        <stp>4/23/2009</stp>
        <stp>4/23/2009</stp>
        <stp>[Fixed Income  Prices 2004-2009.xlsx]TIPS!R470C88</stp>
        <tr r="CJ470" s="1"/>
      </tp>
      <tp>
        <v>1.01962</v>
        <stp/>
        <stp>##V3_BDHV12</stp>
        <stp>912828ET3 Govt</stp>
        <stp>IDX_RATIO</stp>
        <stp>7/28/2006</stp>
        <stp>7/28/2006</stp>
        <stp>[Fixed Income  Prices 2004-2009.xlsx]TIPS!R146C76</stp>
        <tr r="BX146" s="1"/>
      </tp>
      <tp>
        <v>1.0831599999999999</v>
        <stp/>
        <stp>##V3_BDHV12</stp>
        <stp>912828ET3 Govt</stp>
        <stp>IDX_RATIO</stp>
        <stp>8/20/2009</stp>
        <stp>8/20/2009</stp>
        <stp>[Fixed Income  Prices 2004-2009.xlsx]TIPS!R945C76</stp>
        <tr r="BX945" s="1"/>
      </tp>
      <tp>
        <v>1.08507</v>
        <stp/>
        <stp>##V3_BDHV12</stp>
        <stp>912828ET3 Govt</stp>
        <stp>IDX_RATIO</stp>
        <stp>9/30/2009</stp>
        <stp>9/30/2009</stp>
        <stp>[Fixed Income  Prices 2004-2009.xlsx]TIPS!R974C76</stp>
        <tr r="BX974" s="1"/>
      </tp>
      <tp>
        <v>1.13337</v>
        <stp/>
        <stp>##V3_BDHV12</stp>
        <stp>9128276R8 Govt</stp>
        <stp>IDX_RATIO</stp>
        <stp>2/13/2006</stp>
        <stp>2/13/2006</stp>
        <stp>[Fixed Income  Prices 2004-2009.xlsx]TIPS!R409C28</stp>
        <tr r="AB409" s="1"/>
      </tp>
      <tp>
        <v>1.1577999999999999</v>
        <stp/>
        <stp>##V3_BDHV12</stp>
        <stp>9128276R8 Govt</stp>
        <stp>IDX_RATIO</stp>
        <stp>1/31/2007</stp>
        <stp>1/31/2007</stp>
        <stp>[Fixed Income  Prices 2004-2009.xlsx]TIPS!R661C28</stp>
        <tr r="AB661" s="1"/>
      </tp>
      <tp>
        <v>1.0927899999999999</v>
        <stp/>
        <stp>##V3_BDHV12</stp>
        <stp>912828BW9 Govt</stp>
        <stp>IDX_RATIO</stp>
        <stp>7/14/2006</stp>
        <stp>7/14/2006</stp>
        <stp>[Fixed Income  Prices 2004-2009.xlsx]TIPS!R518C56</stp>
        <tr r="BD518" s="1"/>
      </tp>
      <tp>
        <v>1.20383</v>
        <stp/>
        <stp>##V3_BDHV12</stp>
        <stp>9128273T7 Govt</stp>
        <stp>IDX_RATIO</stp>
        <stp>7/19/2005</stp>
        <stp>7/19/2005</stp>
        <stp>[Fixed Income  Prices 2004-2009.xlsx]TIPS!R261C12</stp>
        <tr r="L261" s="1"/>
      </tp>
      <tp>
        <v>1.1159300000000001</v>
        <stp/>
        <stp>##V3_BDHV12</stp>
        <stp>912828CZ1 Govt</stp>
        <stp>IDX_RATIO</stp>
        <stp>4/17/2008</stp>
        <stp>4/17/2008</stp>
        <stp>[Fixed Income  Prices 2004-2009.xlsx]TIPS!R908C24</stp>
        <tr r="X908" s="1"/>
      </tp>
      <tp>
        <v>1.1557299999999999</v>
        <stp/>
        <stp>##V3_BDHV12</stp>
        <stp>9128275W8 Govt</stp>
        <stp>IDX_RATIO</stp>
        <stp>7/25/2005</stp>
        <stp>7/25/2005</stp>
        <stp>[Fixed Income  Prices 2004-2009.xlsx]TIPS!R265C20</stp>
        <tr r="T265" s="1"/>
      </tp>
      <tp>
        <v>1.13771</v>
        <stp/>
        <stp>##V3_BDHV12</stp>
        <stp>9128276R8 Govt</stp>
        <stp>IDX_RATIO</stp>
        <stp>1/24/2006</stp>
        <stp>1/24/2006</stp>
        <stp>[Fixed Income  Prices 2004-2009.xlsx]TIPS!R395C28</stp>
        <tr r="AB395" s="1"/>
      </tp>
      <tp>
        <v>1.0995999999999999</v>
        <stp/>
        <stp>##V3_BDHV12</stp>
        <stp>912828CZ1 Govt</stp>
        <stp>IDX_RATIO</stp>
        <stp>8/29/2007</stp>
        <stp>8/29/2007</stp>
        <stp>[Fixed Income  Prices 2004-2009.xlsx]TIPS!R742C24</stp>
        <tr r="X742" s="1"/>
      </tp>
      <tp>
        <v>1.0168299999999999</v>
        <stp/>
        <stp>##V3_BDHV12</stp>
        <stp>912828HW3 Govt</stp>
        <stp>IDX_RATIO</stp>
        <stp>8/19/2009</stp>
        <stp>8/19/2009</stp>
        <stp>[Fixed Income  Prices 2004-2009.xlsx]TIPS!R350C48</stp>
        <tr r="AV350" s="1"/>
      </tp>
      <tp>
        <v>1.20932</v>
        <stp/>
        <stp>##V3_BDHV12</stp>
        <stp>9128275W8 Govt</stp>
        <stp>IDX_RATIO</stp>
        <stp>4/30/2007</stp>
        <stp>4/30/2007</stp>
        <stp>[Fixed Income  Prices 2004-2009.xlsx]TIPS!R724C20</stp>
        <tr r="T724" s="1"/>
      </tp>
      <tp>
        <v>1.18676</v>
        <stp/>
        <stp>##V3_BDHV12</stp>
        <stp>9128273T7 Govt</stp>
        <stp>IDX_RATIO</stp>
        <stp>4/29/2005</stp>
        <stp>4/29/2005</stp>
        <stp>[Fixed Income  Prices 2004-2009.xlsx]TIPS!R205C12</stp>
        <tr r="L205" s="1"/>
      </tp>
      <tp>
        <v>1.19977</v>
        <stp/>
        <stp>##V3_BDHV12</stp>
        <stp>9128275W8 Govt</stp>
        <stp>IDX_RATIO</stp>
        <stp>7/12/2006</stp>
        <stp>7/12/2006</stp>
        <stp>[Fixed Income  Prices 2004-2009.xlsx]TIPS!R516C20</stp>
        <tr r="T516" s="1"/>
      </tp>
      <tp>
        <v>1.08525</v>
        <stp/>
        <stp>##V3_BDHV12</stp>
        <stp>912828ET3 Govt</stp>
        <stp>IDX_RATIO</stp>
        <stp>8/27/2009</stp>
        <stp>8/27/2009</stp>
        <stp>[Fixed Income  Prices 2004-2009.xlsx]TIPS!R950C76</stp>
        <tr r="BX950" s="1"/>
      </tp>
      <tp>
        <v>1.02264</v>
        <stp/>
        <stp>##V3_BDHV12</stp>
        <stp>912828GX2 Govt</stp>
        <stp>IDX_RATIO</stp>
        <stp>4/24/2009</stp>
        <stp>4/24/2009</stp>
        <stp>[Fixed Income  Prices 2004-2009.xlsx]TIPS!R471C88</stp>
        <tr r="CJ471" s="1"/>
      </tp>
      <tp>
        <v>1.0970299999999999</v>
        <stp/>
        <stp>##V3_BDHV12</stp>
        <stp>9128276R8 Govt</stp>
        <stp>IDX_RATIO</stp>
        <stp>1/11/2005</stp>
        <stp>1/11/2005</stp>
        <stp>[Fixed Income  Prices 2004-2009.xlsx]TIPS!R127C28</stp>
        <tr r="AB127" s="1"/>
      </tp>
      <tp>
        <v>1.0325500000000001</v>
        <stp/>
        <stp>##V3_BDHV12</stp>
        <stp>912828GX2 Govt</stp>
        <stp>IDX_RATIO</stp>
        <stp>6/12/2008</stp>
        <stp>6/12/2008</stp>
        <stp>[Fixed Income  Prices 2004-2009.xlsx]TIPS!R245C88</stp>
        <tr r="CJ245" s="1"/>
      </tp>
      <tp>
        <v>1.1137699999999999</v>
        <stp/>
        <stp>##V3_BDHV12</stp>
        <stp>912828BW9 Govt</stp>
        <stp>IDX_RATIO</stp>
        <stp>6/11/2007</stp>
        <stp>6/11/2007</stp>
        <stp>[Fixed Income  Prices 2004-2009.xlsx]TIPS!R754C56</stp>
        <tr r="BD754" s="1"/>
      </tp>
      <tp>
        <v>1.1332</v>
        <stp/>
        <stp>##V3_BDHV12</stp>
        <stp>9128276R8 Govt</stp>
        <stp>IDX_RATIO</stp>
        <stp>2/14/2006</stp>
        <stp>2/14/2006</stp>
        <stp>[Fixed Income  Prices 2004-2009.xlsx]TIPS!R410C28</stp>
        <tr r="AB410" s="1"/>
      </tp>
      <tp>
        <v>1.1078699999999999</v>
        <stp/>
        <stp>##V3_BDHV12</stp>
        <stp>912828ET3 Govt</stp>
        <stp>IDX_RATIO</stp>
        <stp>9/29/2008</stp>
        <stp>9/29/2008</stp>
        <stp>[Fixed Income  Prices 2004-2009.xlsx]TIPS!R712C76</stp>
        <tr r="BX712" s="1"/>
      </tp>
      <tp>
        <v>1.0274000000000001</v>
        <stp/>
        <stp>##V3_BDHV12</stp>
        <stp>912828GX2 Govt</stp>
        <stp>IDX_RATIO</stp>
        <stp>5/22/2008</stp>
        <stp>5/22/2008</stp>
        <stp>[Fixed Income  Prices 2004-2009.xlsx]TIPS!R230C88</stp>
        <tr r="CJ230" s="1"/>
      </tp>
      <tp>
        <v>1.0302100000000001</v>
        <stp/>
        <stp>##V3_BDHV12</stp>
        <stp>912828GX2 Govt</stp>
        <stp>IDX_RATIO</stp>
        <stp>7/15/2009</stp>
        <stp>7/15/2009</stp>
        <stp>[Fixed Income  Prices 2004-2009.xlsx]TIPS!R529C88</stp>
        <tr r="CJ529" s="1"/>
      </tp>
      <tp>
        <v>1.10781</v>
        <stp/>
        <stp>##V3_BDHV12</stp>
        <stp>912828BW9 Govt</stp>
        <stp>IDX_RATIO</stp>
        <stp>5/21/2007</stp>
        <stp>5/21/2007</stp>
        <stp>[Fixed Income  Prices 2004-2009.xlsx]TIPS!R739C56</stp>
        <tr r="BD739" s="1"/>
      </tp>
      <tp>
        <v>1.06965</v>
        <stp/>
        <stp>##V3_BDHV12</stp>
        <stp>912828CP3 Govt</stp>
        <stp>IDX_RATIO</stp>
        <stp>1/19/2007</stp>
        <stp>1/19/2007</stp>
        <stp>[Fixed Income  Prices 2004-2009.xlsx]TIPS!R653C64</stp>
        <tr r="BL653" s="1"/>
      </tp>
      <tp>
        <v>1.13564</v>
        <stp/>
        <stp>##V3_BDHV12</stp>
        <stp>9128275W8 Govt</stp>
        <stp>IDX_RATIO</stp>
        <stp>4/11/2005</stp>
        <stp>4/11/2005</stp>
        <stp>[Fixed Income  Prices 2004-2009.xlsx]TIPS!R191C20</stp>
        <tr r="T191" s="1"/>
      </tp>
      <tp>
        <v>1.0926199999999999</v>
        <stp/>
        <stp>##V3_BDHV12</stp>
        <stp>912828BW9 Govt</stp>
        <stp>IDX_RATIO</stp>
        <stp>7/13/2006</stp>
        <stp>7/13/2006</stp>
        <stp>[Fixed Income  Prices 2004-2009.xlsx]TIPS!R517C56</stp>
        <tr r="BD517" s="1"/>
      </tp>
      <tp>
        <v>1.0945400000000001</v>
        <stp/>
        <stp>##V3_BDHV12</stp>
        <stp>9128276R8 Govt</stp>
        <stp>IDX_RATIO</stp>
        <stp>2/21/2005</stp>
        <stp>2/21/2005</stp>
        <stp>[Fixed Income  Prices 2004-2009.xlsx]TIPS!R156C28</stp>
        <tr r="AB156" s="1"/>
      </tp>
      <tp>
        <v>1.2691699999999999</v>
        <stp/>
        <stp>##V3_BDHV12</stp>
        <stp>9128274Y5 Govt</stp>
        <stp>IDX_RATIO</stp>
        <stp>8/16/2007</stp>
        <stp>8/16/2007</stp>
        <stp>[Fixed Income  Prices 2004-2009.xlsx]TIPS!R802C16</stp>
        <tr r="P802" s="1"/>
      </tp>
      <tp>
        <v>1.11517</v>
        <stp/>
        <stp>##V3_BDHV12</stp>
        <stp>912828CZ1 Govt</stp>
        <stp>IDX_RATIO</stp>
        <stp>4/10/2008</stp>
        <stp>4/10/2008</stp>
        <stp>[Fixed Income  Prices 2004-2009.xlsx]TIPS!R903C24</stp>
        <tr r="X903" s="1"/>
      </tp>
      <tp>
        <v>1.15584</v>
        <stp/>
        <stp>##V3_BDHV12</stp>
        <stp>9128275W8 Govt</stp>
        <stp>IDX_RATIO</stp>
        <stp>7/22/2005</stp>
        <stp>7/22/2005</stp>
        <stp>[Fixed Income  Prices 2004-2009.xlsx]TIPS!R264C20</stp>
        <tr r="T264" s="1"/>
      </tp>
      <tp>
        <v>1.1804600000000001</v>
        <stp/>
        <stp>##V3_BDHV12</stp>
        <stp>9128275W8 Govt</stp>
        <stp>IDX_RATIO</stp>
        <stp>4/24/2006</stp>
        <stp>4/24/2006</stp>
        <stp>[Fixed Income  Prices 2004-2009.xlsx]TIPS!R459C20</stp>
        <tr r="T459" s="1"/>
      </tp>
      <tp>
        <v>1.09562</v>
        <stp/>
        <stp>##V3_BDHV12</stp>
        <stp>9128276R8 Govt</stp>
        <stp>IDX_RATIO</stp>
        <stp>3/31/2005</stp>
        <stp>3/31/2005</stp>
        <stp>[Fixed Income  Prices 2004-2009.xlsx]TIPS!R184C28</stp>
        <tr r="AB184" s="1"/>
      </tp>
      <tp>
        <v>1.22885</v>
        <stp/>
        <stp>##V3_BDHV12</stp>
        <stp>9128273T7 Govt</stp>
        <stp>IDX_RATIO</stp>
        <stp>4/18/2006</stp>
        <stp>4/18/2006</stp>
        <stp>[Fixed Income  Prices 2004-2009.xlsx]TIPS!R455C12</stp>
        <tr r="L455" s="1"/>
      </tp>
      <tp>
        <v>1.1611799999999999</v>
        <stp/>
        <stp>##V3_BDHV12</stp>
        <stp>9128276R8 Govt</stp>
        <stp>IDX_RATIO</stp>
        <stp>3/16/2007</stp>
        <stp>3/16/2007</stp>
        <stp>[Fixed Income  Prices 2004-2009.xlsx]TIPS!R693C28</stp>
        <tr r="AB693" s="1"/>
      </tp>
      <tp>
        <v>1.13801</v>
        <stp/>
        <stp>##V3_BDHV12</stp>
        <stp>9128276R8 Govt</stp>
        <stp>IDX_RATIO</stp>
        <stp>1/23/2006</stp>
        <stp>1/23/2006</stp>
        <stp>[Fixed Income  Prices 2004-2009.xlsx]TIPS!R394C28</stp>
        <tr r="AB394" s="1"/>
      </tp>
      <tp>
        <v>1.1337299999999999</v>
        <stp/>
        <stp>##V3_BDHV12</stp>
        <stp>912828CZ1 Govt</stp>
        <stp>IDX_RATIO</stp>
        <stp>6/30/2008</stp>
        <stp>6/30/2008</stp>
        <stp>[Fixed Income  Prices 2004-2009.xlsx]TIPS!R960C24</stp>
        <tr r="X960" s="1"/>
      </tp>
      <tp>
        <v>1.0523400000000001</v>
        <stp/>
        <stp>##V3_BDHV12</stp>
        <stp>912828BW9 Govt</stp>
        <stp>IDX_RATIO</stp>
        <stp>7/25/2005</stp>
        <stp>7/25/2005</stp>
        <stp>[Fixed Income  Prices 2004-2009.xlsx]TIPS!R265C56</stp>
        <tr r="BD265" s="1"/>
      </tp>
      <tp>
        <v>1.09701</v>
        <stp/>
        <stp>##V3_BDHV12</stp>
        <stp>9128276R8 Govt</stp>
        <stp>IDX_RATIO</stp>
        <stp>1/10/2005</stp>
        <stp>1/10/2005</stp>
        <stp>[Fixed Income  Prices 2004-2009.xlsx]TIPS!R126C28</stp>
        <tr r="AB126" s="1"/>
      </tp>
      <tp>
        <v>1.0849500000000001</v>
        <stp/>
        <stp>##V3_BDHV12</stp>
        <stp>912828ET3 Govt</stp>
        <stp>IDX_RATIO</stp>
        <stp>8/26/2009</stp>
        <stp>8/26/2009</stp>
        <stp>[Fixed Income  Prices 2004-2009.xlsx]TIPS!R949C76</stp>
        <tr r="BX949" s="1"/>
      </tp>
      <tp>
        <v>1.0327599999999999</v>
        <stp/>
        <stp>##V3_BDHV12</stp>
        <stp>912828GX2 Govt</stp>
        <stp>IDX_RATIO</stp>
        <stp>6/13/2008</stp>
        <stp>6/13/2008</stp>
        <stp>[Fixed Income  Prices 2004-2009.xlsx]TIPS!R246C88</stp>
        <tr r="CJ246" s="1"/>
      </tp>
      <tp>
        <v>1.13304</v>
        <stp/>
        <stp>##V3_BDHV12</stp>
        <stp>9128276R8 Govt</stp>
        <stp>IDX_RATIO</stp>
        <stp>2/15/2006</stp>
        <stp>2/15/2006</stp>
        <stp>[Fixed Income  Prices 2004-2009.xlsx]TIPS!R411C28</stp>
        <tr r="AB411" s="1"/>
      </tp>
      <tp>
        <v>1.10114</v>
        <stp/>
        <stp>##V3_BDHV12</stp>
        <stp>912828BW9 Govt</stp>
        <stp>IDX_RATIO</stp>
        <stp>4/30/2007</stp>
        <stp>4/30/2007</stp>
        <stp>[Fixed Income  Prices 2004-2009.xlsx]TIPS!R724C56</stp>
        <tr r="BD724" s="1"/>
      </tp>
      <tp>
        <v>1.02769</v>
        <stp/>
        <stp>##V3_BDHV12</stp>
        <stp>912828GX2 Govt</stp>
        <stp>IDX_RATIO</stp>
        <stp>5/23/2008</stp>
        <stp>5/23/2008</stp>
        <stp>[Fixed Income  Prices 2004-2009.xlsx]TIPS!R231C88</stp>
        <tr r="CJ231" s="1"/>
      </tp>
      <tp>
        <v>1.0301199999999999</v>
        <stp/>
        <stp>##V3_BDHV12</stp>
        <stp>912828GX2 Govt</stp>
        <stp>IDX_RATIO</stp>
        <stp>7/14/2009</stp>
        <stp>7/14/2009</stp>
        <stp>[Fixed Income  Prices 2004-2009.xlsx]TIPS!R528C88</stp>
        <tr r="CJ528" s="1"/>
      </tp>
      <tp>
        <v>1.0697000000000001</v>
        <stp/>
        <stp>##V3_BDHV12</stp>
        <stp>912828CP3 Govt</stp>
        <stp>IDX_RATIO</stp>
        <stp>1/18/2007</stp>
        <stp>1/18/2007</stp>
        <stp>[Fixed Income  Prices 2004-2009.xlsx]TIPS!R652C64</stp>
        <tr r="BL652" s="1"/>
      </tp>
      <tp>
        <v>1.0924400000000001</v>
        <stp/>
        <stp>##V3_BDHV12</stp>
        <stp>912828BW9 Govt</stp>
        <stp>IDX_RATIO</stp>
        <stp>7/12/2006</stp>
        <stp>7/12/2006</stp>
        <stp>[Fixed Income  Prices 2004-2009.xlsx]TIPS!R516C56</stp>
        <tr r="BD516" s="1"/>
      </tp>
      <tp>
        <v>1.26925</v>
        <stp/>
        <stp>##V3_BDHV12</stp>
        <stp>9128274Y5 Govt</stp>
        <stp>IDX_RATIO</stp>
        <stp>8/17/2007</stp>
        <stp>8/17/2007</stp>
        <stp>[Fixed Income  Prices 2004-2009.xlsx]TIPS!R803C16</stp>
        <tr r="P803" s="1"/>
      </tp>
      <tp>
        <v>1.11528</v>
        <stp/>
        <stp>##V3_BDHV12</stp>
        <stp>912828CZ1 Govt</stp>
        <stp>IDX_RATIO</stp>
        <stp>4/11/2008</stp>
        <stp>4/11/2008</stp>
        <stp>[Fixed Income  Prices 2004-2009.xlsx]TIPS!R904C24</stp>
        <tr r="X904" s="1"/>
      </tp>
      <tp>
        <v>1.1805399999999999</v>
        <stp/>
        <stp>##V3_BDHV12</stp>
        <stp>9128275W8 Govt</stp>
        <stp>IDX_RATIO</stp>
        <stp>4/25/2006</stp>
        <stp>4/25/2006</stp>
        <stp>[Fixed Income  Prices 2004-2009.xlsx]TIPS!R460C20</stp>
        <tr r="T460" s="1"/>
      </tp>
      <tp>
        <v>1.09554</v>
        <stp/>
        <stp>##V3_BDHV12</stp>
        <stp>9128276R8 Govt</stp>
        <stp>IDX_RATIO</stp>
        <stp>3/30/2005</stp>
        <stp>3/30/2005</stp>
        <stp>[Fixed Income  Prices 2004-2009.xlsx]TIPS!R183C28</stp>
        <tr r="AB183" s="1"/>
      </tp>
      <tp>
        <v>1.0705199999999999</v>
        <stp/>
        <stp>##V3_BDHV12</stp>
        <stp>912828CP3 Govt</stp>
        <stp>IDX_RATIO</stp>
        <stp>2/28/2007</stp>
        <stp>2/28/2007</stp>
        <stp>[Fixed Income  Prices 2004-2009.xlsx]TIPS!R681C64</stp>
        <tr r="BL681" s="1"/>
      </tp>
      <tp>
        <v>1.2289300000000001</v>
        <stp/>
        <stp>##V3_BDHV12</stp>
        <stp>9128273T7 Govt</stp>
        <stp>IDX_RATIO</stp>
        <stp>4/19/2006</stp>
        <stp>4/19/2006</stp>
        <stp>[Fixed Income  Prices 2004-2009.xlsx]TIPS!R456C12</stp>
        <tr r="L456" s="1"/>
      </tp>
      <tp>
        <v>1.25265</v>
        <stp/>
        <stp>##V3_BDHV12</stp>
        <stp>9128273T7 Govt</stp>
        <stp>IDX_RATIO</stp>
        <stp>7/28/2006</stp>
        <stp>7/28/2006</stp>
        <stp>[Fixed Income  Prices 2004-2009.xlsx]TIPS!R528C12</stp>
        <tr r="L528" s="1"/>
      </tp>
      <tp>
        <v>1.14012</v>
        <stp/>
        <stp>##V3_BDHV12</stp>
        <stp>912828CZ1 Govt</stp>
        <stp>IDX_RATIO</stp>
        <stp>7/21/2008</stp>
        <stp>7/21/2008</stp>
        <stp>[Fixed Income  Prices 2004-2009.xlsx]TIPS!R975C24</stp>
        <tr r="X975" s="1"/>
      </tp>
      <tp>
        <v>1.2001500000000001</v>
        <stp/>
        <stp>##V3_BDHV12</stp>
        <stp>9128275W8 Govt</stp>
        <stp>IDX_RATIO</stp>
        <stp>7/14/2006</stp>
        <stp>7/14/2006</stp>
        <stp>[Fixed Income  Prices 2004-2009.xlsx]TIPS!R518C20</stp>
        <tr r="T518" s="1"/>
      </tp>
      <tp>
        <v>1.0523</v>
        <stp/>
        <stp>##V3_BDHV12</stp>
        <stp>912828BW9 Govt</stp>
        <stp>IDX_RATIO</stp>
        <stp>7/26/2005</stp>
        <stp>7/26/2005</stp>
        <stp>[Fixed Income  Prices 2004-2009.xlsx]TIPS!R266C56</stp>
        <tr r="BD266" s="1"/>
      </tp>
      <tp>
        <v>1.0970599999999999</v>
        <stp/>
        <stp>##V3_BDHV12</stp>
        <stp>9128276R8 Govt</stp>
        <stp>IDX_RATIO</stp>
        <stp>1/13/2005</stp>
        <stp>1/13/2005</stp>
        <stp>[Fixed Income  Prices 2004-2009.xlsx]TIPS!R129C28</stp>
        <tr r="AB129" s="1"/>
      </tp>
      <tp>
        <v>1.0846499999999999</v>
        <stp/>
        <stp>##V3_BDHV12</stp>
        <stp>912828ET3 Govt</stp>
        <stp>IDX_RATIO</stp>
        <stp>8/25/2009</stp>
        <stp>8/25/2009</stp>
        <stp>[Fixed Income  Prices 2004-2009.xlsx]TIPS!R948C76</stp>
        <tr r="BX948" s="1"/>
      </tp>
      <tp>
        <v>1.23939</v>
        <stp/>
        <stp>##V3_BDHV12</stp>
        <stp>9128274Y5 Govt</stp>
        <stp>IDX_RATIO</stp>
        <stp>9/19/2006</stp>
        <stp>9/19/2006</stp>
        <stp>[Fixed Income  Prices 2004-2009.xlsx]TIPS!R565C16</stp>
        <tr r="P565" s="1"/>
      </tp>
      <tp>
        <v>1.10846</v>
        <stp/>
        <stp>##V3_BDHV12</stp>
        <stp>912828BW9 Govt</stp>
        <stp>IDX_RATIO</stp>
        <stp>5/23/2007</stp>
        <stp>5/23/2007</stp>
        <stp>[Fixed Income  Prices 2004-2009.xlsx]TIPS!R741C56</stp>
        <tr r="BD741" s="1"/>
      </tp>
      <tp>
        <v>1.11426</v>
        <stp/>
        <stp>##V3_BDHV12</stp>
        <stp>912828BW9 Govt</stp>
        <stp>IDX_RATIO</stp>
        <stp>6/13/2007</stp>
        <stp>6/13/2007</stp>
        <stp>[Fixed Income  Prices 2004-2009.xlsx]TIPS!R756C56</stp>
        <tr r="BD756" s="1"/>
      </tp>
      <tp>
        <v>1.07457</v>
        <stp/>
        <stp>##V3_BDHV12</stp>
        <stp>912828BW9 Govt</stp>
        <stp>IDX_RATIO</stp>
        <stp>4/20/2006</stp>
        <stp>4/20/2006</stp>
        <stp>[Fixed Income  Prices 2004-2009.xlsx]TIPS!R457C56</stp>
        <tr r="BD457" s="1"/>
      </tp>
      <tp>
        <v>1.03213</v>
        <stp/>
        <stp>##V3_BDHV12</stp>
        <stp>912828GX2 Govt</stp>
        <stp>IDX_RATIO</stp>
        <stp>6/10/2008</stp>
        <stp>6/10/2008</stp>
        <stp>[Fixed Income  Prices 2004-2009.xlsx]TIPS!R243C88</stp>
        <tr r="CJ243" s="1"/>
      </tp>
      <tp>
        <v>1.1328800000000001</v>
        <stp/>
        <stp>##V3_BDHV12</stp>
        <stp>9128276R8 Govt</stp>
        <stp>IDX_RATIO</stp>
        <stp>2/16/2006</stp>
        <stp>2/16/2006</stp>
        <stp>[Fixed Income  Prices 2004-2009.xlsx]TIPS!R412C28</stp>
        <tr r="AB412" s="1"/>
      </tp>
      <tp>
        <v>1.0304</v>
        <stp/>
        <stp>##V3_BDHV12</stp>
        <stp>912828GX2 Govt</stp>
        <stp>IDX_RATIO</stp>
        <stp>7/17/2009</stp>
        <stp>7/17/2009</stp>
        <stp>[Fixed Income  Prices 2004-2009.xlsx]TIPS!R531C88</stp>
        <tr r="CJ531" s="1"/>
      </tp>
      <tp>
        <v>1.0268299999999999</v>
        <stp/>
        <stp>##V3_BDHV12</stp>
        <stp>912828GX2 Govt</stp>
        <stp>IDX_RATIO</stp>
        <stp>5/20/2008</stp>
        <stp>5/20/2008</stp>
        <stp>[Fixed Income  Prices 2004-2009.xlsx]TIPS!R228C88</stp>
        <tr r="CJ228" s="1"/>
      </tp>
      <tp>
        <v>1.0213099999999999</v>
        <stp/>
        <stp>##V3_BDHV12</stp>
        <stp>912828GX2 Govt</stp>
        <stp>IDX_RATIO</stp>
        <stp>4/30/2008</stp>
        <stp>4/30/2008</stp>
        <stp>[Fixed Income  Prices 2004-2009.xlsx]TIPS!R214C88</stp>
        <tr r="CJ214" s="1"/>
      </tp>
      <tp>
        <v>1.13608</v>
        <stp/>
        <stp>##V3_BDHV12</stp>
        <stp>9128275W8 Govt</stp>
        <stp>IDX_RATIO</stp>
        <stp>4/13/2005</stp>
        <stp>4/13/2005</stp>
        <stp>[Fixed Income  Prices 2004-2009.xlsx]TIPS!R193C20</stp>
        <tr r="T193" s="1"/>
      </tp>
      <tp>
        <v>1.05124</v>
        <stp/>
        <stp>##V3_BDHV12</stp>
        <stp>912828CP3 Govt</stp>
        <stp>IDX_RATIO</stp>
        <stp>3/29/2006</stp>
        <stp>3/29/2006</stp>
        <stp>[Fixed Income  Prices 2004-2009.xlsx]TIPS!R441C64</stp>
        <tr r="BL441" s="1"/>
      </tp>
      <tp>
        <v>1.0922700000000001</v>
        <stp/>
        <stp>##V3_BDHV12</stp>
        <stp>912828BW9 Govt</stp>
        <stp>IDX_RATIO</stp>
        <stp>7/11/2006</stp>
        <stp>7/11/2006</stp>
        <stp>[Fixed Income  Prices 2004-2009.xlsx]TIPS!R515C56</stp>
        <tr r="BD515" s="1"/>
      </tp>
      <tp>
        <v>1.09426</v>
        <stp/>
        <stp>##V3_BDHV12</stp>
        <stp>9128276R8 Govt</stp>
        <stp>IDX_RATIO</stp>
        <stp>2/23/2005</stp>
        <stp>2/23/2005</stp>
        <stp>[Fixed Income  Prices 2004-2009.xlsx]TIPS!R158C28</stp>
        <tr r="AB158" s="1"/>
      </tp>
      <tp>
        <v>1.26901</v>
        <stp/>
        <stp>##V3_BDHV12</stp>
        <stp>9128274Y5 Govt</stp>
        <stp>IDX_RATIO</stp>
        <stp>8/14/2007</stp>
        <stp>8/14/2007</stp>
        <stp>[Fixed Income  Prices 2004-2009.xlsx]TIPS!R800C16</stp>
        <tr r="P800" s="1"/>
      </tp>
      <tp>
        <v>1.2787999999999999</v>
        <stp/>
        <stp>##V3_BDHV12</stp>
        <stp>9128273T7 Govt</stp>
        <stp>IDX_RATIO</stp>
        <stp>6/29/2007</stp>
        <stp>6/29/2007</stp>
        <stp>[Fixed Income  Prices 2004-2009.xlsx]TIPS!R768C12</stp>
        <tr r="L768" s="1"/>
      </tp>
      <tp>
        <v>1.18062</v>
        <stp/>
        <stp>##V3_BDHV12</stp>
        <stp>9128275W8 Govt</stp>
        <stp>IDX_RATIO</stp>
        <stp>4/26/2006</stp>
        <stp>4/26/2006</stp>
        <stp>[Fixed Income  Prices 2004-2009.xlsx]TIPS!R461C20</stp>
        <tr r="T461" s="1"/>
      </tp>
      <tp>
        <v>1.1559200000000001</v>
        <stp/>
        <stp>##V3_BDHV12</stp>
        <stp>9128275W8 Govt</stp>
        <stp>IDX_RATIO</stp>
        <stp>7/20/2005</stp>
        <stp>7/20/2005</stp>
        <stp>[Fixed Income  Prices 2004-2009.xlsx]TIPS!R262C20</stp>
        <tr r="T262" s="1"/>
      </tp>
      <tp>
        <v>1.0295300000000001</v>
        <stp/>
        <stp>##V3_BDHV12</stp>
        <stp>912828CZ1 Govt</stp>
        <stp>IDX_RATIO</stp>
        <stp>9/19/2005</stp>
        <stp>9/19/2005</stp>
        <stp>[Fixed Income  Prices 2004-2009.xlsx]TIPS!R236C24</stp>
        <tr r="X236" s="1"/>
      </tp>
      <tp>
        <v>1.2242500000000001</v>
        <stp/>
        <stp>##V3_BDHV12</stp>
        <stp>9128275W8 Govt</stp>
        <stp>IDX_RATIO</stp>
        <stp>6/15/2007</stp>
        <stp>6/15/2007</stp>
        <stp>[Fixed Income  Prices 2004-2009.xlsx]TIPS!R758C20</stp>
        <tr r="T758" s="1"/>
      </tp>
      <tp>
        <v>1.15639</v>
        <stp/>
        <stp>##V3_BDHV12</stp>
        <stp>9128275W8 Govt</stp>
        <stp>IDX_RATIO</stp>
        <stp>6/30/2005</stp>
        <stp>6/30/2005</stp>
        <stp>[Fixed Income  Prices 2004-2009.xlsx]TIPS!R248C20</stp>
        <tr r="T248" s="1"/>
      </tp>
      <tp>
        <v>1.21807</v>
        <stp/>
        <stp>##V3_BDHV12</stp>
        <stp>9128275W8 Govt</stp>
        <stp>IDX_RATIO</stp>
        <stp>5/25/2007</stp>
        <stp>5/25/2007</stp>
        <stp>[Fixed Income  Prices 2004-2009.xlsx]TIPS!R743C20</stp>
        <tr r="T743" s="1"/>
      </tp>
      <tp>
        <v>1.1609499999999999</v>
        <stp/>
        <stp>##V3_BDHV12</stp>
        <stp>9128276R8 Govt</stp>
        <stp>IDX_RATIO</stp>
        <stp>3/14/2007</stp>
        <stp>3/14/2007</stp>
        <stp>[Fixed Income  Prices 2004-2009.xlsx]TIPS!R691C28</stp>
        <tr r="AB691" s="1"/>
      </tp>
      <tp>
        <v>1.08094</v>
        <stp/>
        <stp>##V3_BDHV12</stp>
        <stp>912828BW9 Govt</stp>
        <stp>IDX_RATIO</stp>
        <stp>5/30/2006</stp>
        <stp>5/30/2006</stp>
        <stp>[Fixed Income  Prices 2004-2009.xlsx]TIPS!R485C56</stp>
        <tr r="BD485" s="1"/>
      </tp>
      <tp>
        <v>1.1404300000000001</v>
        <stp/>
        <stp>##V3_BDHV12</stp>
        <stp>912828CZ1 Govt</stp>
        <stp>IDX_RATIO</stp>
        <stp>7/22/2008</stp>
        <stp>7/22/2008</stp>
        <stp>[Fixed Income  Prices 2004-2009.xlsx]TIPS!R976C24</stp>
        <tr r="X976" s="1"/>
      </tp>
      <tp>
        <v>1.20072</v>
        <stp/>
        <stp>##V3_BDHV12</stp>
        <stp>9128275W8 Govt</stp>
        <stp>IDX_RATIO</stp>
        <stp>7/17/2006</stp>
        <stp>7/17/2006</stp>
        <stp>[Fixed Income  Prices 2004-2009.xlsx]TIPS!R519C20</stp>
        <tr r="T519" s="1"/>
      </tp>
      <tp>
        <v>1.03485</v>
        <stp/>
        <stp>##V3_BDHV12</stp>
        <stp>912828BW9 Govt</stp>
        <stp>IDX_RATIO</stp>
        <stp>4/15/2005</stp>
        <stp>4/15/2005</stp>
        <stp>[Fixed Income  Prices 2004-2009.xlsx]TIPS!R195C56</stp>
        <tr r="BD195" s="1"/>
      </tp>
      <tp>
        <v>1.29006</v>
        <stp/>
        <stp>##V3_BDHV12</stp>
        <stp>9128274Y5 Govt</stp>
        <stp>IDX_RATIO</stp>
        <stp>4/25/2008</stp>
        <stp>4/25/2008</stp>
        <stp>[Fixed Income  Prices 2004-2009.xlsx]TIPS!R983C16</stp>
        <tr r="P983" s="1"/>
      </tp>
      <tp>
        <v>1.05227</v>
        <stp/>
        <stp>##V3_BDHV12</stp>
        <stp>912828BW9 Govt</stp>
        <stp>IDX_RATIO</stp>
        <stp>7/27/2005</stp>
        <stp>7/27/2005</stp>
        <stp>[Fixed Income  Prices 2004-2009.xlsx]TIPS!R267C56</stp>
        <tr r="BD267" s="1"/>
      </tp>
      <tp>
        <v>1.0231399999999999</v>
        <stp/>
        <stp>##V3_BDHV12</stp>
        <stp>912828GX2 Govt</stp>
        <stp>IDX_RATIO</stp>
        <stp>4/27/2009</stp>
        <stp>4/27/2009</stp>
        <stp>[Fixed Income  Prices 2004-2009.xlsx]TIPS!R472C88</stp>
        <tr r="CJ472" s="1"/>
      </tp>
      <tp>
        <v>1.0970500000000001</v>
        <stp/>
        <stp>##V3_BDHV12</stp>
        <stp>9128276R8 Govt</stp>
        <stp>IDX_RATIO</stp>
        <stp>1/12/2005</stp>
        <stp>1/12/2005</stp>
        <stp>[Fixed Income  Prices 2004-2009.xlsx]TIPS!R128C28</stp>
        <tr r="AB128" s="1"/>
      </tp>
      <tp>
        <v>1.0843499999999999</v>
        <stp/>
        <stp>##V3_BDHV12</stp>
        <stp>912828ET3 Govt</stp>
        <stp>IDX_RATIO</stp>
        <stp>8/24/2009</stp>
        <stp>8/24/2009</stp>
        <stp>[Fixed Income  Prices 2004-2009.xlsx]TIPS!R947C76</stp>
        <tr r="BX947" s="1"/>
      </tp>
      <tp>
        <v>1.2392700000000001</v>
        <stp/>
        <stp>##V3_BDHV12</stp>
        <stp>9128274Y5 Govt</stp>
        <stp>IDX_RATIO</stp>
        <stp>9/18/2006</stp>
        <stp>9/18/2006</stp>
        <stp>[Fixed Income  Prices 2004-2009.xlsx]TIPS!R564C16</stp>
        <tr r="P564" s="1"/>
      </tp>
      <tp>
        <v>1.1081300000000001</v>
        <stp/>
        <stp>##V3_BDHV12</stp>
        <stp>912828BW9 Govt</stp>
        <stp>IDX_RATIO</stp>
        <stp>5/22/2007</stp>
        <stp>5/22/2007</stp>
        <stp>[Fixed Income  Prices 2004-2009.xlsx]TIPS!R740C56</stp>
        <tr r="BD740" s="1"/>
      </tp>
      <tp>
        <v>1.0746500000000001</v>
        <stp/>
        <stp>##V3_BDHV12</stp>
        <stp>912828BW9 Govt</stp>
        <stp>IDX_RATIO</stp>
        <stp>4/21/2006</stp>
        <stp>4/21/2006</stp>
        <stp>[Fixed Income  Prices 2004-2009.xlsx]TIPS!R458C56</stp>
        <tr r="BD458" s="1"/>
      </tp>
      <tp>
        <v>1.03234</v>
        <stp/>
        <stp>##V3_BDHV12</stp>
        <stp>912828GX2 Govt</stp>
        <stp>IDX_RATIO</stp>
        <stp>6/11/2008</stp>
        <stp>6/11/2008</stp>
        <stp>[Fixed Income  Prices 2004-2009.xlsx]TIPS!R244C88</stp>
        <tr r="CJ244" s="1"/>
      </tp>
      <tp>
        <v>1.1140099999999999</v>
        <stp/>
        <stp>##V3_BDHV12</stp>
        <stp>912828BW9 Govt</stp>
        <stp>IDX_RATIO</stp>
        <stp>6/12/2007</stp>
        <stp>6/12/2007</stp>
        <stp>[Fixed Income  Prices 2004-2009.xlsx]TIPS!R755C56</stp>
        <tr r="BD755" s="1"/>
      </tp>
      <tp>
        <v>1.1327099999999999</v>
        <stp/>
        <stp>##V3_BDHV12</stp>
        <stp>9128276R8 Govt</stp>
        <stp>IDX_RATIO</stp>
        <stp>2/17/2006</stp>
        <stp>2/17/2006</stp>
        <stp>[Fixed Income  Prices 2004-2009.xlsx]TIPS!R413C28</stp>
        <tr r="AB413" s="1"/>
      </tp>
      <tp>
        <v>1.0303100000000001</v>
        <stp/>
        <stp>##V3_BDHV12</stp>
        <stp>912828GX2 Govt</stp>
        <stp>IDX_RATIO</stp>
        <stp>7/16/2009</stp>
        <stp>7/16/2009</stp>
        <stp>[Fixed Income  Prices 2004-2009.xlsx]TIPS!R530C88</stp>
        <tr r="CJ530" s="1"/>
      </tp>
      <tp>
        <v>1.02712</v>
        <stp/>
        <stp>##V3_BDHV12</stp>
        <stp>912828GX2 Govt</stp>
        <stp>IDX_RATIO</stp>
        <stp>5/21/2008</stp>
        <stp>5/21/2008</stp>
        <stp>[Fixed Income  Prices 2004-2009.xlsx]TIPS!R229C88</stp>
        <tr r="CJ229" s="1"/>
      </tp>
      <tp>
        <v>1.1358600000000001</v>
        <stp/>
        <stp>##V3_BDHV12</stp>
        <stp>9128275W8 Govt</stp>
        <stp>IDX_RATIO</stp>
        <stp>4/12/2005</stp>
        <stp>4/12/2005</stp>
        <stp>[Fixed Income  Prices 2004-2009.xlsx]TIPS!R192C20</stp>
        <tr r="T192" s="1"/>
      </tp>
      <tp>
        <v>1.05098</v>
        <stp/>
        <stp>##V3_BDHV12</stp>
        <stp>912828CP3 Govt</stp>
        <stp>IDX_RATIO</stp>
        <stp>3/28/2006</stp>
        <stp>3/28/2006</stp>
        <stp>[Fixed Income  Prices 2004-2009.xlsx]TIPS!R440C64</stp>
        <tr r="BL440" s="1"/>
      </tp>
      <tp>
        <v>1.09209</v>
        <stp/>
        <stp>##V3_BDHV12</stp>
        <stp>912828BW9 Govt</stp>
        <stp>IDX_RATIO</stp>
        <stp>7/10/2006</stp>
        <stp>7/10/2006</stp>
        <stp>[Fixed Income  Prices 2004-2009.xlsx]TIPS!R514C56</stp>
        <tr r="BD514" s="1"/>
      </tp>
      <tp>
        <v>1.0944</v>
        <stp/>
        <stp>##V3_BDHV12</stp>
        <stp>9128276R8 Govt</stp>
        <stp>IDX_RATIO</stp>
        <stp>2/22/2005</stp>
        <stp>2/22/2005</stp>
        <stp>[Fixed Income  Prices 2004-2009.xlsx]TIPS!R157C28</stp>
        <tr r="AB157" s="1"/>
      </tp>
      <tp>
        <v>1.2690900000000001</v>
        <stp/>
        <stp>##V3_BDHV12</stp>
        <stp>9128274Y5 Govt</stp>
        <stp>IDX_RATIO</stp>
        <stp>8/15/2007</stp>
        <stp>8/15/2007</stp>
        <stp>[Fixed Income  Prices 2004-2009.xlsx]TIPS!R801C16</stp>
        <tr r="P801" s="1"/>
      </tp>
      <tp>
        <v>1.2785299999999999</v>
        <stp/>
        <stp>##V3_BDHV12</stp>
        <stp>9128273T7 Govt</stp>
        <stp>IDX_RATIO</stp>
        <stp>6/28/2007</stp>
        <stp>6/28/2007</stp>
        <stp>[Fixed Income  Prices 2004-2009.xlsx]TIPS!R767C12</stp>
        <tr r="L767" s="1"/>
      </tp>
      <tp>
        <v>1.1807000000000001</v>
        <stp/>
        <stp>##V3_BDHV12</stp>
        <stp>9128275W8 Govt</stp>
        <stp>IDX_RATIO</stp>
        <stp>4/27/2006</stp>
        <stp>4/27/2006</stp>
        <stp>[Fixed Income  Prices 2004-2009.xlsx]TIPS!R462C20</stp>
        <tr r="T462" s="1"/>
      </tp>
      <tp>
        <v>1.15588</v>
        <stp/>
        <stp>##V3_BDHV12</stp>
        <stp>9128275W8 Govt</stp>
        <stp>IDX_RATIO</stp>
        <stp>7/21/2005</stp>
        <stp>7/21/2005</stp>
        <stp>[Fixed Income  Prices 2004-2009.xlsx]TIPS!R263C20</stp>
        <tr r="T263" s="1"/>
      </tp>
      <tp>
        <v>1.2239899999999999</v>
        <stp/>
        <stp>##V3_BDHV12</stp>
        <stp>9128275W8 Govt</stp>
        <stp>IDX_RATIO</stp>
        <stp>6/14/2007</stp>
        <stp>6/14/2007</stp>
        <stp>[Fixed Income  Prices 2004-2009.xlsx]TIPS!R757C20</stp>
        <tr r="T757" s="1"/>
      </tp>
      <tp>
        <v>1.2177100000000001</v>
        <stp/>
        <stp>##V3_BDHV12</stp>
        <stp>9128275W8 Govt</stp>
        <stp>IDX_RATIO</stp>
        <stp>5/24/2007</stp>
        <stp>5/24/2007</stp>
        <stp>[Fixed Income  Prices 2004-2009.xlsx]TIPS!R742C20</stp>
        <tr r="T742" s="1"/>
      </tp>
      <tp>
        <v>1.16107</v>
        <stp/>
        <stp>##V3_BDHV12</stp>
        <stp>9128276R8 Govt</stp>
        <stp>IDX_RATIO</stp>
        <stp>3/15/2007</stp>
        <stp>3/15/2007</stp>
        <stp>[Fixed Income  Prices 2004-2009.xlsx]TIPS!R692C28</stp>
        <tr r="AB692" s="1"/>
      </tp>
      <tp>
        <v>1.1389</v>
        <stp/>
        <stp>##V3_BDHV12</stp>
        <stp>9128276R8 Govt</stp>
        <stp>IDX_RATIO</stp>
        <stp>1/20/2006</stp>
        <stp>1/20/2006</stp>
        <stp>[Fixed Income  Prices 2004-2009.xlsx]TIPS!R393C28</stp>
        <tr r="AB393" s="1"/>
      </tp>
      <tp>
        <v>1.2659199999999999</v>
        <stp/>
        <stp>##V3_BDHV12</stp>
        <stp>9128273T7 Govt</stp>
        <stp>IDX_RATIO</stp>
        <stp>5/18/2007</stp>
        <stp>5/18/2007</stp>
        <stp>[Fixed Income  Prices 2004-2009.xlsx]TIPS!R738C12</stp>
        <tr r="L738" s="1"/>
      </tp>
      <tp>
        <v>1.1407400000000001</v>
        <stp/>
        <stp>##V3_BDHV12</stp>
        <stp>912828CZ1 Govt</stp>
        <stp>IDX_RATIO</stp>
        <stp>7/23/2008</stp>
        <stp>7/23/2008</stp>
        <stp>[Fixed Income  Prices 2004-2009.xlsx]TIPS!R977C24</stp>
        <tr r="X977" s="1"/>
      </tp>
      <tp>
        <v>1.0811299999999999</v>
        <stp/>
        <stp>##V3_BDHV12</stp>
        <stp>912828BW9 Govt</stp>
        <stp>IDX_RATIO</stp>
        <stp>5/31/2006</stp>
        <stp>5/31/2006</stp>
        <stp>[Fixed Income  Prices 2004-2009.xlsx]TIPS!R486C56</stp>
        <tr r="BD486" s="1"/>
      </tp>
      <tp>
        <v>1.0346500000000001</v>
        <stp/>
        <stp>##V3_BDHV12</stp>
        <stp>912828BW9 Govt</stp>
        <stp>IDX_RATIO</stp>
        <stp>4/14/2005</stp>
        <stp>4/14/2005</stp>
        <stp>[Fixed Income  Prices 2004-2009.xlsx]TIPS!R194C56</stp>
        <tr r="BD194" s="1"/>
      </tp>
      <tp>
        <v>1.2899400000000001</v>
        <stp/>
        <stp>##V3_BDHV12</stp>
        <stp>9128274Y5 Govt</stp>
        <stp>IDX_RATIO</stp>
        <stp>4/24/2008</stp>
        <stp>4/24/2008</stp>
        <stp>[Fixed Income  Prices 2004-2009.xlsx]TIPS!R982C16</stp>
        <tr r="P982" s="1"/>
      </tp>
      <tp>
        <v>1.0731299999999999</v>
        <stp/>
        <stp>##V3_BDHV12</stp>
        <stp>912828CZ1 Govt</stp>
        <stp>IDX_RATIO</stp>
        <stp>9/21/2006</stp>
        <stp>9/21/2006</stp>
        <stp>[Fixed Income  Prices 2004-2009.xlsx]TIPS!R498C24</stp>
        <tr r="X498" s="1"/>
      </tp>
      <tp>
        <v>1.0507200000000001</v>
        <stp/>
        <stp>##V3_BDHV12</stp>
        <stp>912828CP3 Govt</stp>
        <stp>IDX_RATIO</stp>
        <stp>3/27/2006</stp>
        <stp>3/27/2006</stp>
        <stp>[Fixed Income  Prices 2004-2009.xlsx]TIPS!R439C64</stp>
        <tr r="BL439" s="1"/>
      </tp>
      <tp>
        <v>1.0233099999999999</v>
        <stp/>
        <stp>##V3_BDHV12</stp>
        <stp>912828GX2 Govt</stp>
        <stp>IDX_RATIO</stp>
        <stp>4/28/2009</stp>
        <stp>4/28/2009</stp>
        <stp>[Fixed Income  Prices 2004-2009.xlsx]TIPS!R473C88</stp>
        <tr r="CJ473" s="1"/>
      </tp>
      <tp>
        <v>1.05223</v>
        <stp/>
        <stp>##V3_BDHV12</stp>
        <stp>912828BW9 Govt</stp>
        <stp>IDX_RATIO</stp>
        <stp>7/28/2005</stp>
        <stp>7/28/2005</stp>
        <stp>[Fixed Income  Prices 2004-2009.xlsx]TIPS!R268C56</stp>
        <tr r="BD268" s="1"/>
      </tp>
      <tp>
        <v>1.0283100000000001</v>
        <stp/>
        <stp>##V3_BDHV12</stp>
        <stp>912828ET3 Govt</stp>
        <stp>IDX_RATIO</stp>
        <stp>5/11/2007</stp>
        <stp>5/11/2007</stp>
        <stp>[Fixed Income  Prices 2004-2009.xlsx]TIPS!R351C76</stp>
        <tr r="BX351" s="1"/>
      </tp>
      <tp>
        <v>1.0709500000000001</v>
        <stp/>
        <stp>##V3_BDHV12</stp>
        <stp>912828CZ1 Govt</stp>
        <stp>IDX_RATIO</stp>
        <stp>8/31/2006</stp>
        <stp>8/31/2006</stp>
        <stp>[Fixed Income  Prices 2004-2009.xlsx]TIPS!R483C24</stp>
        <tr r="X483" s="1"/>
      </tp>
      <tp>
        <v>1.1071</v>
        <stp/>
        <stp>##V3_BDHV12</stp>
        <stp>912828ET3 Govt</stp>
        <stp>IDX_RATIO</stp>
        <stp>9/25/2008</stp>
        <stp>9/25/2008</stp>
        <stp>[Fixed Income  Prices 2004-2009.xlsx]TIPS!R710C76</stp>
        <tr r="BX710" s="1"/>
      </tp>
      <tp>
        <v>1.06986</v>
        <stp/>
        <stp>##V3_BDHV12</stp>
        <stp>912828CP3 Govt</stp>
        <stp>IDX_RATIO</stp>
        <stp>1/15/2007</stp>
        <stp>1/15/2007</stp>
        <stp>[Fixed Income  Prices 2004-2009.xlsx]TIPS!R649C64</stp>
        <tr r="BL649" s="1"/>
      </tp>
      <tp>
        <v>1.1849400000000001</v>
        <stp/>
        <stp>##V3_BDHV12</stp>
        <stp>9128273T7 Govt</stp>
        <stp>IDX_RATIO</stp>
        <stp>4/21/2005</stp>
        <stp>4/21/2005</stp>
        <stp>[Fixed Income  Prices 2004-2009.xlsx]TIPS!R199C12</stp>
        <tr r="L199" s="1"/>
      </tp>
      <tp>
        <v>1.18963</v>
        <stp/>
        <stp>##V3_BDHV12</stp>
        <stp>9128274Y5 Govt</stp>
        <stp>IDX_RATIO</stp>
        <stp>9/21/2005</stp>
        <stp>9/21/2005</stp>
        <stp>[Fixed Income  Prices 2004-2009.xlsx]TIPS!R307C16</stp>
        <tr r="P307" s="1"/>
      </tp>
      <tp>
        <v>1.03687</v>
        <stp/>
        <stp>##V3_BDHV12</stp>
        <stp>912828HW3 Govt</stp>
        <stp>IDX_RATIO</stp>
        <stp>9/10/2008</stp>
        <stp>9/10/2008</stp>
        <stp>[Fixed Income  Prices 2004-2009.xlsx]TIPS!R105C48</stp>
        <tr r="AV105" s="1"/>
      </tp>
      <tp>
        <v>1.2782499999999999</v>
        <stp/>
        <stp>##V3_BDHV12</stp>
        <stp>9128273T7 Govt</stp>
        <stp>IDX_RATIO</stp>
        <stp>6/27/2007</stp>
        <stp>6/27/2007</stp>
        <stp>[Fixed Income  Prices 2004-2009.xlsx]TIPS!R766C12</stp>
        <tr r="L766" s="1"/>
      </tp>
      <tp>
        <v>1.1807799999999999</v>
        <stp/>
        <stp>##V3_BDHV12</stp>
        <stp>9128275W8 Govt</stp>
        <stp>IDX_RATIO</stp>
        <stp>4/28/2006</stp>
        <stp>4/28/2006</stp>
        <stp>[Fixed Income  Prices 2004-2009.xlsx]TIPS!R463C20</stp>
        <tr r="T463" s="1"/>
      </tp>
      <tp>
        <v>1.09911</v>
        <stp/>
        <stp>##V3_BDHV12</stp>
        <stp>912828CZ1 Govt</stp>
        <stp>IDX_RATIO</stp>
        <stp>8/22/2007</stp>
        <stp>8/22/2007</stp>
        <stp>[Fixed Income  Prices 2004-2009.xlsx]TIPS!R737C24</stp>
        <tr r="X737" s="1"/>
      </tp>
      <tp>
        <v>1.20411</v>
        <stp/>
        <stp>##V3_BDHV12</stp>
        <stp>9128273T7 Govt</stp>
        <stp>IDX_RATIO</stp>
        <stp>7/12/2005</stp>
        <stp>7/12/2005</stp>
        <stp>[Fixed Income  Prices 2004-2009.xlsx]TIPS!R256C12</stp>
        <tr r="L256" s="1"/>
      </tp>
      <tp>
        <v>1.2285200000000001</v>
        <stp/>
        <stp>##V3_BDHV12</stp>
        <stp>9128273T7 Govt</stp>
        <stp>IDX_RATIO</stp>
        <stp>4/14/2006</stp>
        <stp>4/14/2006</stp>
        <stp>[Fixed Income  Prices 2004-2009.xlsx]TIPS!R453C12</stp>
        <tr r="L453" s="1"/>
      </tp>
      <tp>
        <v>1.0148600000000001</v>
        <stp/>
        <stp>##V3_BDHV12</stp>
        <stp>912828HW3 Govt</stp>
        <stp>IDX_RATIO</stp>
        <stp>8/12/2009</stp>
        <stp>8/12/2009</stp>
        <stp>[Fixed Income  Prices 2004-2009.xlsx]TIPS!R345C48</stp>
        <tr r="AV345" s="1"/>
      </tp>
      <tp>
        <v>1.2520500000000001</v>
        <stp/>
        <stp>##V3_BDHV12</stp>
        <stp>9128273T7 Govt</stp>
        <stp>IDX_RATIO</stp>
        <stp>7/25/2006</stp>
        <stp>7/25/2006</stp>
        <stp>[Fixed Income  Prices 2004-2009.xlsx]TIPS!R525C12</stp>
        <tr r="L525" s="1"/>
      </tp>
      <tp>
        <v>1.03912</v>
        <stp/>
        <stp>##V3_BDHV12</stp>
        <stp>912828ET3 Govt</stp>
        <stp>IDX_RATIO</stp>
        <stp>6/21/2007</stp>
        <stp>6/21/2007</stp>
        <stp>[Fixed Income  Prices 2004-2009.xlsx]TIPS!R380C76</stp>
        <tr r="BX380" s="1"/>
      </tp>
      <tp>
        <v>1.2011099999999999</v>
        <stp/>
        <stp>##V3_BDHV12</stp>
        <stp>9128275W8 Govt</stp>
        <stp>IDX_RATIO</stp>
        <stp>7/19/2006</stp>
        <stp>7/19/2006</stp>
        <stp>[Fixed Income  Prices 2004-2009.xlsx]TIPS!R521C20</stp>
        <tr r="T521" s="1"/>
      </tp>
      <tp>
        <v>1.26555</v>
        <stp/>
        <stp>##V3_BDHV12</stp>
        <stp>9128273T7 Govt</stp>
        <stp>IDX_RATIO</stp>
        <stp>5/17/2007</stp>
        <stp>5/17/2007</stp>
        <stp>[Fixed Income  Prices 2004-2009.xlsx]TIPS!R737C12</stp>
        <tr r="L737" s="1"/>
      </tp>
      <tp>
        <v>1.1851700000000001</v>
        <stp/>
        <stp>##V3_BDHV12</stp>
        <stp>9128273T7 Govt</stp>
        <stp>IDX_RATIO</stp>
        <stp>4/22/2005</stp>
        <stp>4/22/2005</stp>
        <stp>[Fixed Income  Prices 2004-2009.xlsx]TIPS!R200C12</stp>
        <tr r="L200" s="1"/>
      </tp>
      <tp>
        <v>1.18594</v>
        <stp/>
        <stp>##V3_BDHV12</stp>
        <stp>9128274Y5 Govt</stp>
        <stp>IDX_RATIO</stp>
        <stp>8/30/2005</stp>
        <stp>8/30/2005</stp>
        <stp>[Fixed Income  Prices 2004-2009.xlsx]TIPS!R291C16</stp>
        <tr r="P291" s="1"/>
      </tp>
      <tp>
        <v>1.0234799999999999</v>
        <stp/>
        <stp>##V3_BDHV12</stp>
        <stp>912828GX2 Govt</stp>
        <stp>IDX_RATIO</stp>
        <stp>4/29/2009</stp>
        <stp>4/29/2009</stp>
        <stp>[Fixed Income  Prices 2004-2009.xlsx]TIPS!R474C88</stp>
        <tr r="CJ474" s="1"/>
      </tp>
      <tp>
        <v>1.0522</v>
        <stp/>
        <stp>##V3_BDHV12</stp>
        <stp>912828BW9 Govt</stp>
        <stp>IDX_RATIO</stp>
        <stp>7/29/2005</stp>
        <stp>7/29/2005</stp>
        <stp>[Fixed Income  Prices 2004-2009.xlsx]TIPS!R269C56</stp>
        <tr r="BD269" s="1"/>
      </tp>
      <tp>
        <v>1.0280100000000001</v>
        <stp/>
        <stp>##V3_BDHV12</stp>
        <stp>912828ET3 Govt</stp>
        <stp>IDX_RATIO</stp>
        <stp>5/10/2007</stp>
        <stp>5/10/2007</stp>
        <stp>[Fixed Income  Prices 2004-2009.xlsx]TIPS!R350C76</stp>
        <tr r="BX350" s="1"/>
      </tp>
      <tp>
        <v>1.0730299999999999</v>
        <stp/>
        <stp>##V3_BDHV12</stp>
        <stp>912828CZ1 Govt</stp>
        <stp>IDX_RATIO</stp>
        <stp>9/20/2006</stp>
        <stp>9/20/2006</stp>
        <stp>[Fixed Income  Prices 2004-2009.xlsx]TIPS!R497C24</stp>
        <tr r="X497" s="1"/>
      </tp>
      <tp>
        <v>1.0708899999999999</v>
        <stp/>
        <stp>##V3_BDHV12</stp>
        <stp>912828CZ1 Govt</stp>
        <stp>IDX_RATIO</stp>
        <stp>8/30/2006</stp>
        <stp>8/30/2006</stp>
        <stp>[Fixed Income  Prices 2004-2009.xlsx]TIPS!R482C24</stp>
        <tr r="X482" s="1"/>
      </tp>
      <tp>
        <v>1.0388900000000001</v>
        <stp/>
        <stp>##V3_BDHV12</stp>
        <stp>912828ET3 Govt</stp>
        <stp>IDX_RATIO</stp>
        <stp>6/20/2007</stp>
        <stp>6/20/2007</stp>
        <stp>[Fixed Income  Prices 2004-2009.xlsx]TIPS!R379C76</stp>
        <tr r="BX379" s="1"/>
      </tp>
      <tp>
        <v>1.1069100000000001</v>
        <stp/>
        <stp>##V3_BDHV12</stp>
        <stp>912828ET3 Govt</stp>
        <stp>IDX_RATIO</stp>
        <stp>9/24/2008</stp>
        <stp>9/24/2008</stp>
        <stp>[Fixed Income  Prices 2004-2009.xlsx]TIPS!R709C76</stp>
        <tr r="BX709" s="1"/>
      </tp>
      <tp>
        <v>1.18472</v>
        <stp/>
        <stp>##V3_BDHV12</stp>
        <stp>9128273T7 Govt</stp>
        <stp>IDX_RATIO</stp>
        <stp>4/20/2005</stp>
        <stp>4/20/2005</stp>
        <stp>[Fixed Income  Prices 2004-2009.xlsx]TIPS!R198C12</stp>
        <tr r="L198" s="1"/>
      </tp>
      <tp>
        <v>1.1894499999999999</v>
        <stp/>
        <stp>##V3_BDHV12</stp>
        <stp>9128274Y5 Govt</stp>
        <stp>IDX_RATIO</stp>
        <stp>9/20/2005</stp>
        <stp>9/20/2005</stp>
        <stp>[Fixed Income  Prices 2004-2009.xlsx]TIPS!R306C16</stp>
        <tr r="P306" s="1"/>
      </tp>
      <tp>
        <v>1.03705</v>
        <stp/>
        <stp>##V3_BDHV12</stp>
        <stp>912828HW3 Govt</stp>
        <stp>IDX_RATIO</stp>
        <stp>9/11/2008</stp>
        <stp>9/11/2008</stp>
        <stp>[Fixed Income  Prices 2004-2009.xlsx]TIPS!R106C48</stp>
        <tr r="AV106" s="1"/>
      </tp>
      <tp>
        <v>1.2779799999999999</v>
        <stp/>
        <stp>##V3_BDHV12</stp>
        <stp>9128273T7 Govt</stp>
        <stp>IDX_RATIO</stp>
        <stp>6/26/2007</stp>
        <stp>6/26/2007</stp>
        <stp>[Fixed Income  Prices 2004-2009.xlsx]TIPS!R765C12</stp>
        <tr r="L765" s="1"/>
      </tp>
      <tp>
        <v>1.09918</v>
        <stp/>
        <stp>##V3_BDHV12</stp>
        <stp>912828CZ1 Govt</stp>
        <stp>IDX_RATIO</stp>
        <stp>8/23/2007</stp>
        <stp>8/23/2007</stp>
        <stp>[Fixed Income  Prices 2004-2009.xlsx]TIPS!R738C24</stp>
        <tr r="X738" s="1"/>
      </tp>
      <tp>
        <v>1.0290600000000001</v>
        <stp/>
        <stp>##V3_BDHV12</stp>
        <stp>912828CZ1 Govt</stp>
        <stp>IDX_RATIO</stp>
        <stp>9/16/2005</stp>
        <stp>9/16/2005</stp>
        <stp>[Fixed Income  Prices 2004-2009.xlsx]TIPS!R235C24</stp>
        <tr r="X235" s="1"/>
      </tp>
      <tp>
        <v>1.20407</v>
        <stp/>
        <stp>##V3_BDHV12</stp>
        <stp>9128273T7 Govt</stp>
        <stp>IDX_RATIO</stp>
        <stp>7/13/2005</stp>
        <stp>7/13/2005</stp>
        <stp>[Fixed Income  Prices 2004-2009.xlsx]TIPS!R257C12</stp>
        <tr r="L257" s="1"/>
      </tp>
      <tp>
        <v>1.0151399999999999</v>
        <stp/>
        <stp>##V3_BDHV12</stp>
        <stp>912828HW3 Govt</stp>
        <stp>IDX_RATIO</stp>
        <stp>8/13/2009</stp>
        <stp>8/13/2009</stp>
        <stp>[Fixed Income  Prices 2004-2009.xlsx]TIPS!R346C48</stp>
        <tr r="AV346" s="1"/>
      </tp>
      <tp>
        <v>1.2518500000000001</v>
        <stp/>
        <stp>##V3_BDHV12</stp>
        <stp>9128273T7 Govt</stp>
        <stp>IDX_RATIO</stp>
        <stp>7/24/2006</stp>
        <stp>7/24/2006</stp>
        <stp>[Fixed Income  Prices 2004-2009.xlsx]TIPS!R524C12</stp>
        <tr r="L524" s="1"/>
      </tp>
      <tp>
        <v>1.20092</v>
        <stp/>
        <stp>##V3_BDHV12</stp>
        <stp>9128275W8 Govt</stp>
        <stp>IDX_RATIO</stp>
        <stp>7/18/2006</stp>
        <stp>7/18/2006</stp>
        <stp>[Fixed Income  Prices 2004-2009.xlsx]TIPS!R520C20</stp>
        <tr r="T520" s="1"/>
      </tp>
      <tp>
        <v>1.26518</v>
        <stp/>
        <stp>##V3_BDHV12</stp>
        <stp>9128273T7 Govt</stp>
        <stp>IDX_RATIO</stp>
        <stp>5/16/2007</stp>
        <stp>5/16/2007</stp>
        <stp>[Fixed Income  Prices 2004-2009.xlsx]TIPS!R736C12</stp>
        <tr r="L736" s="1"/>
      </tp>
      <tp>
        <v>1.1859599999999999</v>
        <stp/>
        <stp>##V3_BDHV12</stp>
        <stp>9128274Y5 Govt</stp>
        <stp>IDX_RATIO</stp>
        <stp>8/31/2005</stp>
        <stp>8/31/2005</stp>
        <stp>[Fixed Income  Prices 2004-2009.xlsx]TIPS!R292C16</stp>
        <tr r="P292" s="1"/>
      </tp>
      <tp>
        <v>1.0184800000000001</v>
        <stp/>
        <stp>##V3_BDHV12</stp>
        <stp>912828ET3 Govt</stp>
        <stp>IDX_RATIO</stp>
        <stp>7/21/2006</stp>
        <stp>7/21/2006</stp>
        <stp>[Fixed Income  Prices 2004-2009.xlsx]TIPS!R141C76</stp>
        <tr r="BX141" s="1"/>
      </tp>
      <tp>
        <v>1.2389000000000001</v>
        <stp/>
        <stp>##V3_BDHV12</stp>
        <stp>9128274Y5 Govt</stp>
        <stp>IDX_RATIO</stp>
        <stp>9/15/2006</stp>
        <stp>9/15/2006</stp>
        <stp>[Fixed Income  Prices 2004-2009.xlsx]TIPS!R563C16</stp>
        <tr r="P563" s="1"/>
      </tp>
      <tp>
        <v>1.0101800000000001</v>
        <stp/>
        <stp>##V3_BDHV12</stp>
        <stp>912828CP3 Govt</stp>
        <stp>IDX_RATIO</stp>
        <stp>3/10/2005</stp>
        <stp>3/10/2005</stp>
        <stp>[Fixed Income  Prices 2004-2009.xlsx]TIPS!R169C64</stp>
        <tr r="BL169" s="1"/>
      </tp>
      <tp>
        <v>1.06975</v>
        <stp/>
        <stp>##V3_BDHV12</stp>
        <stp>912828CP3 Govt</stp>
        <stp>IDX_RATIO</stp>
        <stp>1/17/2007</stp>
        <stp>1/17/2007</stp>
        <stp>[Fixed Income  Prices 2004-2009.xlsx]TIPS!R651C64</stp>
        <tr r="BL651" s="1"/>
      </tp>
      <tp>
        <v>1.19</v>
        <stp/>
        <stp>##V3_BDHV12</stp>
        <stp>9128274Y5 Govt</stp>
        <stp>IDX_RATIO</stp>
        <stp>9/23/2005</stp>
        <stp>9/23/2005</stp>
        <stp>[Fixed Income  Prices 2004-2009.xlsx]TIPS!R309C16</stp>
        <tr r="P309" s="1"/>
      </tp>
      <tp>
        <v>1.0372399999999999</v>
        <stp/>
        <stp>##V3_BDHV12</stp>
        <stp>912828HW3 Govt</stp>
        <stp>IDX_RATIO</stp>
        <stp>9/12/2008</stp>
        <stp>9/12/2008</stp>
        <stp>[Fixed Income  Prices 2004-2009.xlsx]TIPS!R107C48</stp>
        <tr r="AV107" s="1"/>
      </tp>
      <tp>
        <v>1.2777000000000001</v>
        <stp/>
        <stp>##V3_BDHV12</stp>
        <stp>9128273T7 Govt</stp>
        <stp>IDX_RATIO</stp>
        <stp>6/25/2007</stp>
        <stp>6/25/2007</stp>
        <stp>[Fixed Income  Prices 2004-2009.xlsx]TIPS!R764C12</stp>
        <tr r="L764" s="1"/>
      </tp>
      <tp>
        <v>1.2253099999999999</v>
        <stp/>
        <stp>##V3_BDHV12</stp>
        <stp>9128275W8 Govt</stp>
        <stp>IDX_RATIO</stp>
        <stp>6/19/2007</stp>
        <stp>6/19/2007</stp>
        <stp>[Fixed Income  Prices 2004-2009.xlsx]TIPS!R760C20</stp>
        <tr r="T760" s="1"/>
      </tp>
      <tp>
        <v>1.0288999999999999</v>
        <stp/>
        <stp>##V3_BDHV12</stp>
        <stp>912828CZ1 Govt</stp>
        <stp>IDX_RATIO</stp>
        <stp>9/15/2005</stp>
        <stp>9/15/2005</stp>
        <stp>[Fixed Income  Prices 2004-2009.xlsx]TIPS!R234C24</stp>
        <tr r="X234" s="1"/>
      </tp>
      <tp>
        <v>1.0989800000000001</v>
        <stp/>
        <stp>##V3_BDHV12</stp>
        <stp>912828CZ1 Govt</stp>
        <stp>IDX_RATIO</stp>
        <stp>8/20/2007</stp>
        <stp>8/20/2007</stp>
        <stp>[Fixed Income  Prices 2004-2009.xlsx]TIPS!R735C24</stp>
        <tr r="X735" s="1"/>
      </tp>
      <tp>
        <v>1.07046</v>
        <stp/>
        <stp>##V3_BDHV12</stp>
        <stp>912828CP3 Govt</stp>
        <stp>IDX_RATIO</stp>
        <stp>2/27/2007</stp>
        <stp>2/27/2007</stp>
        <stp>[Fixed Income  Prices 2004-2009.xlsx]TIPS!R680C64</stp>
        <tr r="BL680" s="1"/>
      </tp>
      <tp>
        <v>1.21949</v>
        <stp/>
        <stp>##V3_BDHV12</stp>
        <stp>9128275W8 Govt</stp>
        <stp>IDX_RATIO</stp>
        <stp>5/29/2007</stp>
        <stp>5/29/2007</stp>
        <stp>[Fixed Income  Prices 2004-2009.xlsx]TIPS!R745C20</stp>
        <tr r="T745" s="1"/>
      </tp>
      <tp>
        <v>1.0143</v>
        <stp/>
        <stp>##V3_BDHV12</stp>
        <stp>912828HW3 Govt</stp>
        <stp>IDX_RATIO</stp>
        <stp>8/10/2009</stp>
        <stp>8/10/2009</stp>
        <stp>[Fixed Income  Prices 2004-2009.xlsx]TIPS!R343C48</stp>
        <tr r="AV343" s="1"/>
      </tp>
      <tp>
        <v>1.2524500000000001</v>
        <stp/>
        <stp>##V3_BDHV12</stp>
        <stp>9128273T7 Govt</stp>
        <stp>IDX_RATIO</stp>
        <stp>7/27/2006</stp>
        <stp>7/27/2006</stp>
        <stp>[Fixed Income  Prices 2004-2009.xlsx]TIPS!R527C12</stp>
        <tr r="L527" s="1"/>
      </tp>
      <tp>
        <v>1.26481</v>
        <stp/>
        <stp>##V3_BDHV12</stp>
        <stp>9128273T7 Govt</stp>
        <stp>IDX_RATIO</stp>
        <stp>5/15/2007</stp>
        <stp>5/15/2007</stp>
        <stp>[Fixed Income  Prices 2004-2009.xlsx]TIPS!R735C12</stp>
        <tr r="L735" s="1"/>
      </tp>
      <tp>
        <v>1.0356399999999999</v>
        <stp/>
        <stp>##V3_BDHV12</stp>
        <stp>912828BW9 Govt</stp>
        <stp>IDX_RATIO</stp>
        <stp>4/19/2005</stp>
        <stp>4/19/2005</stp>
        <stp>[Fixed Income  Prices 2004-2009.xlsx]TIPS!R197C56</stp>
        <tr r="BD197" s="1"/>
      </tp>
      <tp>
        <v>1.2905599999999999</v>
        <stp/>
        <stp>##V3_BDHV12</stp>
        <stp>9128274Y5 Govt</stp>
        <stp>IDX_RATIO</stp>
        <stp>4/29/2008</stp>
        <stp>4/29/2008</stp>
        <stp>[Fixed Income  Prices 2004-2009.xlsx]TIPS!R985C16</stp>
        <tr r="P985" s="1"/>
      </tp>
      <tp>
        <v>1.07324</v>
        <stp/>
        <stp>##V3_BDHV12</stp>
        <stp>912828CZ1 Govt</stp>
        <stp>IDX_RATIO</stp>
        <stp>9/22/2006</stp>
        <stp>9/22/2006</stp>
        <stp>[Fixed Income  Prices 2004-2009.xlsx]TIPS!R499C24</stp>
        <tr r="X499" s="1"/>
      </tp>
      <tp>
        <v>1.0499499999999999</v>
        <stp/>
        <stp>##V3_BDHV12</stp>
        <stp>912828CP3 Govt</stp>
        <stp>IDX_RATIO</stp>
        <stp>3/24/2006</stp>
        <stp>3/24/2006</stp>
        <stp>[Fixed Income  Prices 2004-2009.xlsx]TIPS!R438C64</stp>
        <tr r="BL438" s="1"/>
      </tp>
      <tp>
        <v>1.0855399999999999</v>
        <stp/>
        <stp>##V3_BDHV12</stp>
        <stp>912828ET3 Govt</stp>
        <stp>IDX_RATIO</stp>
        <stp>8/28/2009</stp>
        <stp>8/28/2009</stp>
        <stp>[Fixed Income  Prices 2004-2009.xlsx]TIPS!R951C76</stp>
        <tr r="BX951" s="1"/>
      </tp>
      <tp>
        <v>1.0183199999999999</v>
        <stp/>
        <stp>##V3_BDHV12</stp>
        <stp>912828ET3 Govt</stp>
        <stp>IDX_RATIO</stp>
        <stp>7/20/2006</stp>
        <stp>7/20/2006</stp>
        <stp>[Fixed Income  Prices 2004-2009.xlsx]TIPS!R140C76</stp>
        <tr r="BX140" s="1"/>
      </tp>
      <tp>
        <v>1.23878</v>
        <stp/>
        <stp>##V3_BDHV12</stp>
        <stp>9128274Y5 Govt</stp>
        <stp>IDX_RATIO</stp>
        <stp>9/14/2006</stp>
        <stp>9/14/2006</stp>
        <stp>[Fixed Income  Prices 2004-2009.xlsx]TIPS!R562C16</stp>
        <tr r="P562" s="1"/>
      </tp>
      <tp>
        <v>1.0704</v>
        <stp/>
        <stp>##V3_BDHV12</stp>
        <stp>912828CP3 Govt</stp>
        <stp>IDX_RATIO</stp>
        <stp>2/26/2007</stp>
        <stp>2/26/2007</stp>
        <stp>[Fixed Income  Prices 2004-2009.xlsx]TIPS!R679C64</stp>
        <tr r="BL679" s="1"/>
      </tp>
      <tp>
        <v>1.0102500000000001</v>
        <stp/>
        <stp>##V3_BDHV12</stp>
        <stp>912828CP3 Govt</stp>
        <stp>IDX_RATIO</stp>
        <stp>3/11/2005</stp>
        <stp>3/11/2005</stp>
        <stp>[Fixed Income  Prices 2004-2009.xlsx]TIPS!R170C64</stp>
        <tr r="BL170" s="1"/>
      </tp>
      <tp>
        <v>1.1072899999999999</v>
        <stp/>
        <stp>##V3_BDHV12</stp>
        <stp>912828ET3 Govt</stp>
        <stp>IDX_RATIO</stp>
        <stp>9/26/2008</stp>
        <stp>9/26/2008</stp>
        <stp>[Fixed Income  Prices 2004-2009.xlsx]TIPS!R711C76</stp>
        <tr r="BX711" s="1"/>
      </tp>
      <tp>
        <v>1.0698099999999999</v>
        <stp/>
        <stp>##V3_BDHV12</stp>
        <stp>912828CP3 Govt</stp>
        <stp>IDX_RATIO</stp>
        <stp>1/16/2007</stp>
        <stp>1/16/2007</stp>
        <stp>[Fixed Income  Prices 2004-2009.xlsx]TIPS!R650C64</stp>
        <tr r="BL650" s="1"/>
      </tp>
      <tp>
        <v>1.01326</v>
        <stp/>
        <stp>##V3_BDHV12</stp>
        <stp>912828CP3 Govt</stp>
        <stp>IDX_RATIO</stp>
        <stp>1/31/2005</stp>
        <stp>1/31/2005</stp>
        <stp>[Fixed Income  Prices 2004-2009.xlsx]TIPS!R141C64</stp>
        <tr r="BL141" s="1"/>
      </tp>
      <tp>
        <v>1.01494</v>
        <stp/>
        <stp>##V3_BDHV12</stp>
        <stp>912828ET3 Govt</stp>
        <stp>IDX_RATIO</stp>
        <stp>6/30/2006</stp>
        <stp>6/30/2006</stp>
        <stp>[Fixed Income  Prices 2004-2009.xlsx]TIPS!R126C76</stp>
        <tr r="BX126" s="1"/>
      </tp>
      <tp>
        <v>1.1898200000000001</v>
        <stp/>
        <stp>##V3_BDHV12</stp>
        <stp>9128274Y5 Govt</stp>
        <stp>IDX_RATIO</stp>
        <stp>9/22/2005</stp>
        <stp>9/22/2005</stp>
        <stp>[Fixed Income  Prices 2004-2009.xlsx]TIPS!R308C16</stp>
        <tr r="P308" s="1"/>
      </tp>
      <tp>
        <v>1.0990500000000001</v>
        <stp/>
        <stp>##V3_BDHV12</stp>
        <stp>912828CZ1 Govt</stp>
        <stp>IDX_RATIO</stp>
        <stp>8/21/2007</stp>
        <stp>8/21/2007</stp>
        <stp>[Fixed Income  Prices 2004-2009.xlsx]TIPS!R736C24</stp>
        <tr r="X736" s="1"/>
      </tp>
      <tp>
        <v>1.02874</v>
        <stp/>
        <stp>##V3_BDHV12</stp>
        <stp>912828CZ1 Govt</stp>
        <stp>IDX_RATIO</stp>
        <stp>9/14/2005</stp>
        <stp>9/14/2005</stp>
        <stp>[Fixed Income  Prices 2004-2009.xlsx]TIPS!R233C24</stp>
        <tr r="X233" s="1"/>
      </tp>
      <tp>
        <v>1.22505</v>
        <stp/>
        <stp>##V3_BDHV12</stp>
        <stp>9128275W8 Govt</stp>
        <stp>IDX_RATIO</stp>
        <stp>6/18/2007</stp>
        <stp>6/18/2007</stp>
        <stp>[Fixed Income  Prices 2004-2009.xlsx]TIPS!R759C20</stp>
        <tr r="T759" s="1"/>
      </tp>
      <tp>
        <v>1.1615199999999999</v>
        <stp/>
        <stp>##V3_BDHV12</stp>
        <stp>9128276R8 Govt</stp>
        <stp>IDX_RATIO</stp>
        <stp>3/19/2007</stp>
        <stp>3/19/2007</stp>
        <stp>[Fixed Income  Prices 2004-2009.xlsx]TIPS!R694C28</stp>
        <tr r="AB694" s="1"/>
      </tp>
      <tp>
        <v>1.21913</v>
        <stp/>
        <stp>##V3_BDHV12</stp>
        <stp>9128275W8 Govt</stp>
        <stp>IDX_RATIO</stp>
        <stp>5/28/2007</stp>
        <stp>5/28/2007</stp>
        <stp>[Fixed Income  Prices 2004-2009.xlsx]TIPS!R744C20</stp>
        <tr r="T744" s="1"/>
      </tp>
      <tp>
        <v>1.2287699999999999</v>
        <stp/>
        <stp>##V3_BDHV12</stp>
        <stp>9128273T7 Govt</stp>
        <stp>IDX_RATIO</stp>
        <stp>4/17/2006</stp>
        <stp>4/17/2006</stp>
        <stp>[Fixed Income  Prices 2004-2009.xlsx]TIPS!R454C12</stp>
        <tr r="L454" s="1"/>
      </tp>
      <tp>
        <v>1.2041500000000001</v>
        <stp/>
        <stp>##V3_BDHV12</stp>
        <stp>9128273T7 Govt</stp>
        <stp>IDX_RATIO</stp>
        <stp>7/11/2005</stp>
        <stp>7/11/2005</stp>
        <stp>[Fixed Income  Prices 2004-2009.xlsx]TIPS!R255C12</stp>
        <tr r="L255" s="1"/>
      </tp>
      <tp>
        <v>1.01458</v>
        <stp/>
        <stp>##V3_BDHV12</stp>
        <stp>912828HW3 Govt</stp>
        <stp>IDX_RATIO</stp>
        <stp>8/11/2009</stp>
        <stp>8/11/2009</stp>
        <stp>[Fixed Income  Prices 2004-2009.xlsx]TIPS!R344C48</stp>
        <tr r="AV344" s="1"/>
      </tp>
      <tp>
        <v>1.2522500000000001</v>
        <stp/>
        <stp>##V3_BDHV12</stp>
        <stp>9128273T7 Govt</stp>
        <stp>IDX_RATIO</stp>
        <stp>7/26/2006</stp>
        <stp>7/26/2006</stp>
        <stp>[Fixed Income  Prices 2004-2009.xlsx]TIPS!R526C12</stp>
        <tr r="L526" s="1"/>
      </tp>
      <tp>
        <v>1.1961999999999999</v>
        <stp/>
        <stp>##V3_BDHV12</stp>
        <stp>9128273T7 Govt</stp>
        <stp>IDX_RATIO</stp>
        <stp>5/31/2005</stp>
        <stp>5/31/2005</stp>
        <stp>[Fixed Income  Prices 2004-2009.xlsx]TIPS!R226C12</stp>
        <tr r="L226" s="1"/>
      </tp>
      <tp>
        <v>1.0393399999999999</v>
        <stp/>
        <stp>##V3_BDHV12</stp>
        <stp>912828ET3 Govt</stp>
        <stp>IDX_RATIO</stp>
        <stp>6/22/2007</stp>
        <stp>6/22/2007</stp>
        <stp>[Fixed Income  Prices 2004-2009.xlsx]TIPS!R381C76</stp>
        <tr r="BX381" s="1"/>
      </tp>
      <tp>
        <v>1.26444</v>
        <stp/>
        <stp>##V3_BDHV12</stp>
        <stp>9128273T7 Govt</stp>
        <stp>IDX_RATIO</stp>
        <stp>5/14/2007</stp>
        <stp>5/14/2007</stp>
        <stp>[Fixed Income  Prices 2004-2009.xlsx]TIPS!R734C12</stp>
        <tr r="L734" s="1"/>
      </tp>
      <tp>
        <v>1.0354399999999999</v>
        <stp/>
        <stp>##V3_BDHV12</stp>
        <stp>912828BW9 Govt</stp>
        <stp>IDX_RATIO</stp>
        <stp>4/18/2005</stp>
        <stp>4/18/2005</stp>
        <stp>[Fixed Income  Prices 2004-2009.xlsx]TIPS!R196C56</stp>
        <tr r="BD196" s="1"/>
      </tp>
      <tp>
        <v>1.29044</v>
        <stp/>
        <stp>##V3_BDHV12</stp>
        <stp>9128274Y5 Govt</stp>
        <stp>IDX_RATIO</stp>
        <stp>4/28/2008</stp>
        <stp>4/28/2008</stp>
        <stp>[Fixed Income  Prices 2004-2009.xlsx]TIPS!R984C16</stp>
        <tr r="P984" s="1"/>
      </tp>
      <tp>
        <v>1.1156999999999999</v>
        <stp/>
        <stp>##V3_BDHV12</stp>
        <stp>912828BW9 Govt</stp>
        <stp>IDX_RATIO</stp>
        <stp>6/19/2007</stp>
        <stp>6/19/2007</stp>
        <stp>[Fixed Income  Prices 2004-2009.xlsx]TIPS!R760C56</stp>
        <tr r="BD760" s="1"/>
      </tp>
      <tp>
        <v>1.02952</v>
        <stp/>
        <stp>##V3_BDHV12</stp>
        <stp>912828ET3 Govt</stp>
        <stp>IDX_RATIO</stp>
        <stp>5/15/2007</stp>
        <stp>5/15/2007</stp>
        <stp>[Fixed Income  Prices 2004-2009.xlsx]TIPS!R353C76</stp>
        <tr r="BX353" s="1"/>
      </tp>
      <tp>
        <v>1.0497000000000001</v>
        <stp/>
        <stp>##V3_BDHV12</stp>
        <stp>912828CP3 Govt</stp>
        <stp>IDX_RATIO</stp>
        <stp>3/23/2006</stp>
        <stp>3/23/2006</stp>
        <stp>[Fixed Income  Prices 2004-2009.xlsx]TIPS!R437C64</stp>
        <tr r="BL437" s="1"/>
      </tp>
      <tp>
        <v>1.14228</v>
        <stp/>
        <stp>##V3_BDHV12</stp>
        <stp>912828CZ1 Govt</stp>
        <stp>IDX_RATIO</stp>
        <stp>7/28/2008</stp>
        <stp>7/28/2008</stp>
        <stp>[Fixed Income  Prices 2004-2009.xlsx]TIPS!R980C24</stp>
        <tr r="X980" s="1"/>
      </tp>
      <tp>
        <v>1.01945</v>
        <stp/>
        <stp>##V3_BDHV12</stp>
        <stp>912828ET3 Govt</stp>
        <stp>IDX_RATIO</stp>
        <stp>7/27/2006</stp>
        <stp>7/27/2006</stp>
        <stp>[Fixed Income  Prices 2004-2009.xlsx]TIPS!R145C76</stp>
        <tr r="BX145" s="1"/>
      </tp>
      <tp>
        <v>1.09718</v>
        <stp/>
        <stp>##V3_BDHV12</stp>
        <stp>9128276R8 Govt</stp>
        <stp>IDX_RATIO</stp>
        <stp>1/19/2005</stp>
        <stp>1/19/2005</stp>
        <stp>[Fixed Income  Prices 2004-2009.xlsx]TIPS!R133C28</stp>
        <tr r="AB133" s="1"/>
      </tp>
      <tp>
        <v>1.2386600000000001</v>
        <stp/>
        <stp>##V3_BDHV12</stp>
        <stp>9128274Y5 Govt</stp>
        <stp>IDX_RATIO</stp>
        <stp>9/13/2006</stp>
        <stp>9/13/2006</stp>
        <stp>[Fixed Income  Prices 2004-2009.xlsx]TIPS!R561C16</stp>
        <tr r="P561" s="1"/>
      </tp>
      <tp>
        <v>1.1104000000000001</v>
        <stp/>
        <stp>##V3_BDHV12</stp>
        <stp>912828BW9 Govt</stp>
        <stp>IDX_RATIO</stp>
        <stp>5/29/2007</stp>
        <stp>5/29/2007</stp>
        <stp>[Fixed Income  Prices 2004-2009.xlsx]TIPS!R745C56</stp>
        <tr r="BD745" s="1"/>
      </tp>
      <tp>
        <v>1.0736300000000001</v>
        <stp/>
        <stp>##V3_BDHV12</stp>
        <stp>912828CP3 Govt</stp>
        <stp>IDX_RATIO</stp>
        <stp>3/30/2007</stp>
        <stp>3/30/2007</stp>
        <stp>[Fixed Income  Prices 2004-2009.xlsx]TIPS!R703C64</stp>
        <tr r="BL703" s="1"/>
      </tp>
      <tp>
        <v>1.0105900000000001</v>
        <stp/>
        <stp>##V3_BDHV12</stp>
        <stp>912828CP3 Govt</stp>
        <stp>IDX_RATIO</stp>
        <stp>3/16/2005</stp>
        <stp>3/16/2005</stp>
        <stp>[Fixed Income  Prices 2004-2009.xlsx]TIPS!R173C64</stp>
        <tr r="BL173" s="1"/>
      </tp>
      <tp>
        <v>1.07012</v>
        <stp/>
        <stp>##V3_BDHV12</stp>
        <stp>912828CP3 Govt</stp>
        <stp>IDX_RATIO</stp>
        <stp>2/21/2007</stp>
        <stp>2/21/2007</stp>
        <stp>[Fixed Income  Prices 2004-2009.xlsx]TIPS!R676C64</stp>
        <tr r="BL676" s="1"/>
      </tp>
      <tp>
        <v>1.1373899999999999</v>
        <stp/>
        <stp>##V3_BDHV12</stp>
        <stp>9128275W8 Govt</stp>
        <stp>IDX_RATIO</stp>
        <stp>4/19/2005</stp>
        <stp>4/19/2005</stp>
        <stp>[Fixed Income  Prices 2004-2009.xlsx]TIPS!R197C20</stp>
        <tr r="T197" s="1"/>
      </tp>
      <tp>
        <v>1.07006</v>
        <stp/>
        <stp>##V3_BDHV12</stp>
        <stp>912828CP3 Govt</stp>
        <stp>IDX_RATIO</stp>
        <stp>1/11/2007</stp>
        <stp>1/11/2007</stp>
        <stp>[Fixed Income  Prices 2004-2009.xlsx]TIPS!R647C64</stp>
        <tr r="BL647" s="1"/>
      </tp>
      <tp>
        <v>1.1160300000000001</v>
        <stp/>
        <stp>##V3_BDHV12</stp>
        <stp>912828CZ1 Govt</stp>
        <stp>IDX_RATIO</stp>
        <stp>4/18/2008</stp>
        <stp>4/18/2008</stp>
        <stp>[Fixed Income  Prices 2004-2009.xlsx]TIPS!R909C24</stp>
        <tr r="X909" s="1"/>
      </tp>
      <tp>
        <v>1.02858</v>
        <stp/>
        <stp>##V3_BDHV12</stp>
        <stp>912828CZ1 Govt</stp>
        <stp>IDX_RATIO</stp>
        <stp>9/13/2005</stp>
        <stp>9/13/2005</stp>
        <stp>[Fixed Income  Prices 2004-2009.xlsx]TIPS!R232C24</stp>
        <tr r="X232" s="1"/>
      </tp>
      <tp>
        <v>1.2281900000000001</v>
        <stp/>
        <stp>##V3_BDHV12</stp>
        <stp>9128273T7 Govt</stp>
        <stp>IDX_RATIO</stp>
        <stp>4/10/2006</stp>
        <stp>4/10/2006</stp>
        <stp>[Fixed Income  Prices 2004-2009.xlsx]TIPS!R449C12</stp>
        <tr r="L449" s="1"/>
      </tp>
      <tp>
        <v>1.25125</v>
        <stp/>
        <stp>##V3_BDHV12</stp>
        <stp>9128273T7 Govt</stp>
        <stp>IDX_RATIO</stp>
        <stp>7/21/2006</stp>
        <stp>7/21/2006</stp>
        <stp>[Fixed Income  Prices 2004-2009.xlsx]TIPS!R523C12</stp>
        <tr r="L523" s="1"/>
      </tp>
      <tp>
        <v>1.0400100000000001</v>
        <stp/>
        <stp>##V3_BDHV12</stp>
        <stp>912828ET3 Govt</stp>
        <stp>IDX_RATIO</stp>
        <stp>6/25/2007</stp>
        <stp>6/25/2007</stp>
        <stp>[Fixed Income  Prices 2004-2009.xlsx]TIPS!R382C76</stp>
        <tr r="BX382" s="1"/>
      </tp>
      <tp>
        <v>1.18608</v>
        <stp/>
        <stp>##V3_BDHV12</stp>
        <stp>9128273T7 Govt</stp>
        <stp>IDX_RATIO</stp>
        <stp>4/26/2005</stp>
        <stp>4/26/2005</stp>
        <stp>[Fixed Income  Prices 2004-2009.xlsx]TIPS!R202C12</stp>
        <tr r="L202" s="1"/>
      </tp>
      <tp>
        <v>1.02922</v>
        <stp/>
        <stp>##V3_BDHV12</stp>
        <stp>912828ET3 Govt</stp>
        <stp>IDX_RATIO</stp>
        <stp>5/14/2007</stp>
        <stp>5/14/2007</stp>
        <stp>[Fixed Income  Prices 2004-2009.xlsx]TIPS!R352C76</stp>
        <tr r="BX352" s="1"/>
      </tp>
      <tp>
        <v>1.0494399999999999</v>
        <stp/>
        <stp>##V3_BDHV12</stp>
        <stp>912828CP3 Govt</stp>
        <stp>IDX_RATIO</stp>
        <stp>3/22/2006</stp>
        <stp>3/22/2006</stp>
        <stp>[Fixed Income  Prices 2004-2009.xlsx]TIPS!R436C64</stp>
        <tr r="BL436" s="1"/>
      </tp>
      <tp>
        <v>1.1425799999999999</v>
        <stp/>
        <stp>##V3_BDHV12</stp>
        <stp>912828CZ1 Govt</stp>
        <stp>IDX_RATIO</stp>
        <stp>7/29/2008</stp>
        <stp>7/29/2008</stp>
        <stp>[Fixed Income  Prices 2004-2009.xlsx]TIPS!R981C24</stp>
        <tr r="X981" s="1"/>
      </tp>
      <tp>
        <v>1.01929</v>
        <stp/>
        <stp>##V3_BDHV12</stp>
        <stp>912828ET3 Govt</stp>
        <stp>IDX_RATIO</stp>
        <stp>7/26/2006</stp>
        <stp>7/26/2006</stp>
        <stp>[Fixed Income  Prices 2004-2009.xlsx]TIPS!R144C76</stp>
        <tr r="BX144" s="1"/>
      </tp>
      <tp>
        <v>1.0971599999999999</v>
        <stp/>
        <stp>##V3_BDHV12</stp>
        <stp>9128276R8 Govt</stp>
        <stp>IDX_RATIO</stp>
        <stp>1/18/2005</stp>
        <stp>1/18/2005</stp>
        <stp>[Fixed Income  Prices 2004-2009.xlsx]TIPS!R132C28</stp>
        <tr r="AB132" s="1"/>
      </tp>
      <tp>
        <v>1.23854</v>
        <stp/>
        <stp>##V3_BDHV12</stp>
        <stp>9128274Y5 Govt</stp>
        <stp>IDX_RATIO</stp>
        <stp>9/12/2006</stp>
        <stp>9/12/2006</stp>
        <stp>[Fixed Income  Prices 2004-2009.xlsx]TIPS!R560C16</stp>
        <tr r="P560" s="1"/>
      </tp>
      <tp>
        <v>1.1100699999999999</v>
        <stp/>
        <stp>##V3_BDHV12</stp>
        <stp>912828BW9 Govt</stp>
        <stp>IDX_RATIO</stp>
        <stp>5/28/2007</stp>
        <stp>5/28/2007</stp>
        <stp>[Fixed Income  Prices 2004-2009.xlsx]TIPS!R744C56</stp>
        <tr r="BD744" s="1"/>
      </tp>
      <tp>
        <v>1.1154599999999999</v>
        <stp/>
        <stp>##V3_BDHV12</stp>
        <stp>912828BW9 Govt</stp>
        <stp>IDX_RATIO</stp>
        <stp>6/18/2007</stp>
        <stp>6/18/2007</stp>
        <stp>[Fixed Income  Prices 2004-2009.xlsx]TIPS!R759C56</stp>
        <tr r="BD759" s="1"/>
      </tp>
      <tp>
        <v>1.0106599999999999</v>
        <stp/>
        <stp>##V3_BDHV12</stp>
        <stp>912828CP3 Govt</stp>
        <stp>IDX_RATIO</stp>
        <stp>3/17/2005</stp>
        <stp>3/17/2005</stp>
        <stp>[Fixed Income  Prices 2004-2009.xlsx]TIPS!R174C64</stp>
        <tr r="BL174" s="1"/>
      </tp>
      <tp>
        <v>1.07006</v>
        <stp/>
        <stp>##V3_BDHV12</stp>
        <stp>912828CP3 Govt</stp>
        <stp>IDX_RATIO</stp>
        <stp>2/20/2007</stp>
        <stp>2/20/2007</stp>
        <stp>[Fixed Income  Prices 2004-2009.xlsx]TIPS!R675C64</stp>
        <tr r="BL675" s="1"/>
      </tp>
      <tp>
        <v>1.09354</v>
        <stp/>
        <stp>##V3_BDHV12</stp>
        <stp>9128276R8 Govt</stp>
        <stp>IDX_RATIO</stp>
        <stp>2/28/2005</stp>
        <stp>2/28/2005</stp>
        <stp>[Fixed Income  Prices 2004-2009.xlsx]TIPS!R161C28</stp>
        <tr r="AB161" s="1"/>
      </tp>
      <tp>
        <v>1.13717</v>
        <stp/>
        <stp>##V3_BDHV12</stp>
        <stp>9128275W8 Govt</stp>
        <stp>IDX_RATIO</stp>
        <stp>4/18/2005</stp>
        <stp>4/18/2005</stp>
        <stp>[Fixed Income  Prices 2004-2009.xlsx]TIPS!R196C20</stp>
        <tr r="T196" s="1"/>
      </tp>
      <tp>
        <v>1.0701100000000001</v>
        <stp/>
        <stp>##V3_BDHV12</stp>
        <stp>912828CP3 Govt</stp>
        <stp>IDX_RATIO</stp>
        <stp>1/10/2007</stp>
        <stp>1/10/2007</stp>
        <stp>[Fixed Income  Prices 2004-2009.xlsx]TIPS!R646C64</stp>
        <tr r="BL646" s="1"/>
      </tp>
      <tp>
        <v>1.0377799999999999</v>
        <stp/>
        <stp>##V3_BDHV12</stp>
        <stp>912828HW3 Govt</stp>
        <stp>IDX_RATIO</stp>
        <stp>9/15/2008</stp>
        <stp>9/15/2008</stp>
        <stp>[Fixed Income  Prices 2004-2009.xlsx]TIPS!R108C48</stp>
        <tr r="AV108" s="1"/>
      </tp>
      <tp>
        <v>1.27688</v>
        <stp/>
        <stp>##V3_BDHV12</stp>
        <stp>9128273T7 Govt</stp>
        <stp>IDX_RATIO</stp>
        <stp>6/22/2007</stp>
        <stp>6/22/2007</stp>
        <stp>[Fixed Income  Prices 2004-2009.xlsx]TIPS!R763C12</stp>
        <tr r="L763" s="1"/>
      </tp>
      <tp>
        <v>1.0735600000000001</v>
        <stp/>
        <stp>##V3_BDHV12</stp>
        <stp>912828CZ1 Govt</stp>
        <stp>IDX_RATIO</stp>
        <stp>9/25/2006</stp>
        <stp>9/25/2006</stp>
        <stp>[Fixed Income  Prices 2004-2009.xlsx]TIPS!R500C24</stp>
        <tr r="X500" s="1"/>
      </tp>
      <tp>
        <v>1.0284200000000001</v>
        <stp/>
        <stp>##V3_BDHV12</stp>
        <stp>912828CZ1 Govt</stp>
        <stp>IDX_RATIO</stp>
        <stp>9/12/2005</stp>
        <stp>9/12/2005</stp>
        <stp>[Fixed Income  Prices 2004-2009.xlsx]TIPS!R231C24</stp>
        <tr r="X231" s="1"/>
      </tp>
      <tp>
        <v>1.22827</v>
        <stp/>
        <stp>##V3_BDHV12</stp>
        <stp>9128273T7 Govt</stp>
        <stp>IDX_RATIO</stp>
        <stp>4/11/2006</stp>
        <stp>4/11/2006</stp>
        <stp>[Fixed Income  Prices 2004-2009.xlsx]TIPS!R450C12</stp>
        <tr r="L450" s="1"/>
      </tp>
      <tp>
        <v>1.01627</v>
        <stp/>
        <stp>##V3_BDHV12</stp>
        <stp>912828HW3 Govt</stp>
        <stp>IDX_RATIO</stp>
        <stp>8/17/2009</stp>
        <stp>8/17/2009</stp>
        <stp>[Fixed Income  Prices 2004-2009.xlsx]TIPS!R348C48</stp>
        <tr r="AV348" s="1"/>
      </tp>
      <tp>
        <v>1.25105</v>
        <stp/>
        <stp>##V3_BDHV12</stp>
        <stp>9128273T7 Govt</stp>
        <stp>IDX_RATIO</stp>
        <stp>7/20/2006</stp>
        <stp>7/20/2006</stp>
        <stp>[Fixed Income  Prices 2004-2009.xlsx]TIPS!R522C12</stp>
        <tr r="L522" s="1"/>
      </tp>
      <tp>
        <v>1.0994600000000001</v>
        <stp/>
        <stp>##V3_BDHV12</stp>
        <stp>912828CZ1 Govt</stp>
        <stp>IDX_RATIO</stp>
        <stp>8/27/2007</stp>
        <stp>8/27/2007</stp>
        <stp>[Fixed Income  Prices 2004-2009.xlsx]TIPS!R740C24</stp>
        <tr r="X740" s="1"/>
      </tp>
      <tp>
        <v>1.2469000000000001</v>
        <stp/>
        <stp>##V3_BDHV12</stp>
        <stp>9128273T7 Govt</stp>
        <stp>IDX_RATIO</stp>
        <stp>6/30/2006</stp>
        <stp>6/30/2006</stp>
        <stp>[Fixed Income  Prices 2004-2009.xlsx]TIPS!R508C12</stp>
        <tr r="L508" s="1"/>
      </tp>
      <tp>
        <v>1.2686999999999999</v>
        <stp/>
        <stp>##V3_BDHV12</stp>
        <stp>9128274Y5 Govt</stp>
        <stp>IDX_RATIO</stp>
        <stp>8/10/2007</stp>
        <stp>8/10/2007</stp>
        <stp>[Fixed Income  Prices 2004-2009.xlsx]TIPS!R798C16</stp>
        <tr r="P798" s="1"/>
      </tp>
      <tp>
        <v>1.18631</v>
        <stp/>
        <stp>##V3_BDHV12</stp>
        <stp>9128273T7 Govt</stp>
        <stp>IDX_RATIO</stp>
        <stp>4/27/2005</stp>
        <stp>4/27/2005</stp>
        <stp>[Fixed Income  Prices 2004-2009.xlsx]TIPS!R203C12</stp>
        <tr r="L203" s="1"/>
      </tp>
      <tp>
        <v>1.0751500000000001</v>
        <stp/>
        <stp>##V3_BDHV12</stp>
        <stp>912828BW9 Govt</stp>
        <stp>IDX_RATIO</stp>
        <stp>4/28/2006</stp>
        <stp>4/28/2006</stp>
        <stp>[Fixed Income  Prices 2004-2009.xlsx]TIPS!R463C56</stp>
        <tr r="BD463" s="1"/>
      </tp>
      <tp>
        <v>1.04918</v>
        <stp/>
        <stp>##V3_BDHV12</stp>
        <stp>912828CP3 Govt</stp>
        <stp>IDX_RATIO</stp>
        <stp>3/21/2006</stp>
        <stp>3/21/2006</stp>
        <stp>[Fixed Income  Prices 2004-2009.xlsx]TIPS!R435C64</stp>
        <tr r="BL435" s="1"/>
      </tp>
      <tp>
        <v>1.0301199999999999</v>
        <stp/>
        <stp>##V3_BDHV12</stp>
        <stp>912828ET3 Govt</stp>
        <stp>IDX_RATIO</stp>
        <stp>5/17/2007</stp>
        <stp>5/17/2007</stp>
        <stp>[Fixed Income  Prices 2004-2009.xlsx]TIPS!R355C76</stp>
        <tr r="BX355" s="1"/>
      </tp>
      <tp>
        <v>1.0191300000000001</v>
        <stp/>
        <stp>##V3_BDHV12</stp>
        <stp>912828ET3 Govt</stp>
        <stp>IDX_RATIO</stp>
        <stp>7/25/2006</stp>
        <stp>7/25/2006</stp>
        <stp>[Fixed Income  Prices 2004-2009.xlsx]TIPS!R143C76</stp>
        <tr r="BX143" s="1"/>
      </tp>
      <tp>
        <v>1.23841</v>
        <stp/>
        <stp>##V3_BDHV12</stp>
        <stp>9128274Y5 Govt</stp>
        <stp>IDX_RATIO</stp>
        <stp>9/11/2006</stp>
        <stp>9/11/2006</stp>
        <stp>[Fixed Income  Prices 2004-2009.xlsx]TIPS!R559C16</stp>
        <tr r="P559" s="1"/>
      </tp>
      <tp>
        <v>1.0338000000000001</v>
        <stp/>
        <stp>##V3_BDHV12</stp>
        <stp>912828GX2 Govt</stp>
        <stp>IDX_RATIO</stp>
        <stp>6/18/2008</stp>
        <stp>6/18/2008</stp>
        <stp>[Fixed Income  Prices 2004-2009.xlsx]TIPS!R249C88</stp>
        <tr r="CJ249" s="1"/>
      </tp>
      <tp>
        <v>1.02912</v>
        <stp/>
        <stp>##V3_BDHV12</stp>
        <stp>912828GX2 Govt</stp>
        <stp>IDX_RATIO</stp>
        <stp>5/28/2008</stp>
        <stp>5/28/2008</stp>
        <stp>[Fixed Income  Prices 2004-2009.xlsx]TIPS!R234C88</stp>
        <tr r="CJ234" s="1"/>
      </tp>
      <tp>
        <v>1.0936600000000001</v>
        <stp/>
        <stp>##V3_BDHV12</stp>
        <stp>912828BW9 Govt</stp>
        <stp>IDX_RATIO</stp>
        <stp>7/19/2006</stp>
        <stp>7/19/2006</stp>
        <stp>[Fixed Income  Prices 2004-2009.xlsx]TIPS!R521C56</stp>
        <tr r="BD521" s="1"/>
      </tp>
      <tp>
        <v>1.07023</v>
        <stp/>
        <stp>##V3_BDHV12</stp>
        <stp>912828CP3 Govt</stp>
        <stp>IDX_RATIO</stp>
        <stp>2/23/2007</stp>
        <stp>2/23/2007</stp>
        <stp>[Fixed Income  Prices 2004-2009.xlsx]TIPS!R678C64</stp>
        <tr r="BL678" s="1"/>
      </tp>
      <tp>
        <v>1.0104599999999999</v>
        <stp/>
        <stp>##V3_BDHV12</stp>
        <stp>912828CP3 Govt</stp>
        <stp>IDX_RATIO</stp>
        <stp>3/14/2005</stp>
        <stp>3/14/2005</stp>
        <stp>[Fixed Income  Prices 2004-2009.xlsx]TIPS!R171C64</stp>
        <tr r="BL171" s="1"/>
      </tp>
      <tp>
        <v>1.1067100000000001</v>
        <stp/>
        <stp>##V3_BDHV12</stp>
        <stp>912828ET3 Govt</stp>
        <stp>IDX_RATIO</stp>
        <stp>9/23/2008</stp>
        <stp>9/23/2008</stp>
        <stp>[Fixed Income  Prices 2004-2009.xlsx]TIPS!R708C76</stp>
        <tr r="BX708" s="1"/>
      </tp>
      <tp>
        <v>1.04731</v>
        <stp/>
        <stp>##V3_BDHV12</stp>
        <stp>912828ET3 Govt</stp>
        <stp>IDX_RATIO</stp>
        <stp>7/30/2007</stp>
        <stp>7/30/2007</stp>
        <stp>[Fixed Income  Prices 2004-2009.xlsx]TIPS!R407C76</stp>
        <tr r="BX407" s="1"/>
      </tp>
      <tp>
        <v>1.1907300000000001</v>
        <stp/>
        <stp>##V3_BDHV12</stp>
        <stp>9128274Y5 Govt</stp>
        <stp>IDX_RATIO</stp>
        <stp>9/27/2005</stp>
        <stp>9/27/2005</stp>
        <stp>[Fixed Income  Prices 2004-2009.xlsx]TIPS!R311C16</stp>
        <tr r="P311" s="1"/>
      </tp>
      <tp>
        <v>1.2869200000000001</v>
        <stp/>
        <stp>##V3_BDHV12</stp>
        <stp>9128273T7 Govt</stp>
        <stp>IDX_RATIO</stp>
        <stp>7/31/2007</stp>
        <stp>7/31/2007</stp>
        <stp>[Fixed Income  Prices 2004-2009.xlsx]TIPS!R790C12</stp>
        <tr r="L790" s="1"/>
      </tp>
      <tp>
        <v>1.03796</v>
        <stp/>
        <stp>##V3_BDHV12</stp>
        <stp>912828HW3 Govt</stp>
        <stp>IDX_RATIO</stp>
        <stp>9/16/2008</stp>
        <stp>9/16/2008</stp>
        <stp>[Fixed Income  Prices 2004-2009.xlsx]TIPS!R109C48</stp>
        <tr r="AV109" s="1"/>
      </tp>
      <tp>
        <v>1.2766</v>
        <stp/>
        <stp>##V3_BDHV12</stp>
        <stp>9128273T7 Govt</stp>
        <stp>IDX_RATIO</stp>
        <stp>6/21/2007</stp>
        <stp>6/21/2007</stp>
        <stp>[Fixed Income  Prices 2004-2009.xlsx]TIPS!R762C12</stp>
        <tr r="L762" s="1"/>
      </tp>
      <tp>
        <v>1.0736600000000001</v>
        <stp/>
        <stp>##V3_BDHV12</stp>
        <stp>912828CZ1 Govt</stp>
        <stp>IDX_RATIO</stp>
        <stp>9/26/2006</stp>
        <stp>9/26/2006</stp>
        <stp>[Fixed Income  Prices 2004-2009.xlsx]TIPS!R501C24</stp>
        <tr r="X501" s="1"/>
      </tp>
      <tp>
        <v>1.15561</v>
        <stp/>
        <stp>##V3_BDHV12</stp>
        <stp>9128275W8 Govt</stp>
        <stp>IDX_RATIO</stp>
        <stp>7/28/2005</stp>
        <stp>7/28/2005</stp>
        <stp>[Fixed Income  Prices 2004-2009.xlsx]TIPS!R268C20</stp>
        <tr r="T268" s="1"/>
      </tp>
      <tp>
        <v>1.0992500000000001</v>
        <stp/>
        <stp>##V3_BDHV12</stp>
        <stp>912828CZ1 Govt</stp>
        <stp>IDX_RATIO</stp>
        <stp>8/24/2007</stp>
        <stp>8/24/2007</stp>
        <stp>[Fixed Income  Prices 2004-2009.xlsx]TIPS!R739C24</stp>
        <tr r="X739" s="1"/>
      </tp>
      <tp>
        <v>1.2040299999999999</v>
        <stp/>
        <stp>##V3_BDHV12</stp>
        <stp>9128273T7 Govt</stp>
        <stp>IDX_RATIO</stp>
        <stp>7/14/2005</stp>
        <stp>7/14/2005</stp>
        <stp>[Fixed Income  Prices 2004-2009.xlsx]TIPS!R258C12</stp>
        <tr r="L258" s="1"/>
      </tp>
      <tp>
        <v>1.2283500000000001</v>
        <stp/>
        <stp>##V3_BDHV12</stp>
        <stp>9128273T7 Govt</stp>
        <stp>IDX_RATIO</stp>
        <stp>4/12/2006</stp>
        <stp>4/12/2006</stp>
        <stp>[Fixed Income  Prices 2004-2009.xlsx]TIPS!R451C12</stp>
        <tr r="L451" s="1"/>
      </tp>
      <tp>
        <v>1.01542</v>
        <stp/>
        <stp>##V3_BDHV12</stp>
        <stp>912828HW3 Govt</stp>
        <stp>IDX_RATIO</stp>
        <stp>8/14/2009</stp>
        <stp>8/14/2009</stp>
        <stp>[Fixed Income  Prices 2004-2009.xlsx]TIPS!R347C48</stp>
        <tr r="AV347" s="1"/>
      </tp>
      <tp>
        <v>1.0404599999999999</v>
        <stp/>
        <stp>##V3_BDHV12</stp>
        <stp>912828ET3 Govt</stp>
        <stp>IDX_RATIO</stp>
        <stp>6/27/2007</stp>
        <stp>6/27/2007</stp>
        <stp>[Fixed Income  Prices 2004-2009.xlsx]TIPS!R384C76</stp>
        <tr r="BX384" s="1"/>
      </tp>
      <tp>
        <v>1.2633300000000001</v>
        <stp/>
        <stp>##V3_BDHV12</stp>
        <stp>9128273T7 Govt</stp>
        <stp>IDX_RATIO</stp>
        <stp>5/11/2007</stp>
        <stp>5/11/2007</stp>
        <stp>[Fixed Income  Prices 2004-2009.xlsx]TIPS!R733C12</stp>
        <tr r="L733" s="1"/>
      </tp>
      <tp>
        <v>1.2689300000000001</v>
        <stp/>
        <stp>##V3_BDHV12</stp>
        <stp>9128274Y5 Govt</stp>
        <stp>IDX_RATIO</stp>
        <stp>8/13/2007</stp>
        <stp>8/13/2007</stp>
        <stp>[Fixed Income  Prices 2004-2009.xlsx]TIPS!R799C16</stp>
        <tr r="P799" s="1"/>
      </tp>
      <tp>
        <v>1.0489299999999999</v>
        <stp/>
        <stp>##V3_BDHV12</stp>
        <stp>912828CP3 Govt</stp>
        <stp>IDX_RATIO</stp>
        <stp>3/20/2006</stp>
        <stp>3/20/2006</stp>
        <stp>[Fixed Income  Prices 2004-2009.xlsx]TIPS!R434C64</stp>
        <tr r="BL434" s="1"/>
      </tp>
      <tp>
        <v>1.02982</v>
        <stp/>
        <stp>##V3_BDHV12</stp>
        <stp>912828ET3 Govt</stp>
        <stp>IDX_RATIO</stp>
        <stp>5/16/2007</stp>
        <stp>5/16/2007</stp>
        <stp>[Fixed Income  Prices 2004-2009.xlsx]TIPS!R354C76</stp>
        <tr r="BX354" s="1"/>
      </tp>
      <tp>
        <v>1.0189699999999999</v>
        <stp/>
        <stp>##V3_BDHV12</stp>
        <stp>912828ET3 Govt</stp>
        <stp>IDX_RATIO</stp>
        <stp>7/24/2006</stp>
        <stp>7/24/2006</stp>
        <stp>[Fixed Income  Prices 2004-2009.xlsx]TIPS!R142C76</stp>
        <tr r="BX142" s="1"/>
      </tp>
      <tp>
        <v>1.0340100000000001</v>
        <stp/>
        <stp>##V3_BDHV12</stp>
        <stp>912828GX2 Govt</stp>
        <stp>IDX_RATIO</stp>
        <stp>6/19/2008</stp>
        <stp>6/19/2008</stp>
        <stp>[Fixed Income  Prices 2004-2009.xlsx]TIPS!R250C88</stp>
        <tr r="CJ250" s="1"/>
      </tp>
      <tp>
        <v>1.0294000000000001</v>
        <stp/>
        <stp>##V3_BDHV12</stp>
        <stp>912828GX2 Govt</stp>
        <stp>IDX_RATIO</stp>
        <stp>5/29/2008</stp>
        <stp>5/29/2008</stp>
        <stp>[Fixed Income  Prices 2004-2009.xlsx]TIPS!R235C88</stp>
        <tr r="CJ235" s="1"/>
      </tp>
      <tp>
        <v>1.0934900000000001</v>
        <stp/>
        <stp>##V3_BDHV12</stp>
        <stp>912828BW9 Govt</stp>
        <stp>IDX_RATIO</stp>
        <stp>7/18/2006</stp>
        <stp>7/18/2006</stp>
        <stp>[Fixed Income  Prices 2004-2009.xlsx]TIPS!R520C56</stp>
        <tr r="BD520" s="1"/>
      </tp>
      <tp>
        <v>1.0701799999999999</v>
        <stp/>
        <stp>##V3_BDHV12</stp>
        <stp>912828CP3 Govt</stp>
        <stp>IDX_RATIO</stp>
        <stp>2/22/2007</stp>
        <stp>2/22/2007</stp>
        <stp>[Fixed Income  Prices 2004-2009.xlsx]TIPS!R677C64</stp>
        <tr r="BL677" s="1"/>
      </tp>
      <tp>
        <v>1.0105200000000001</v>
        <stp/>
        <stp>##V3_BDHV12</stp>
        <stp>912828CP3 Govt</stp>
        <stp>IDX_RATIO</stp>
        <stp>3/15/2005</stp>
        <stp>3/15/2005</stp>
        <stp>[Fixed Income  Prices 2004-2009.xlsx]TIPS!R172C64</stp>
        <tr r="BL172" s="1"/>
      </tp>
      <tp>
        <v>1.04752</v>
        <stp/>
        <stp>##V3_BDHV12</stp>
        <stp>912828ET3 Govt</stp>
        <stp>IDX_RATIO</stp>
        <stp>7/31/2007</stp>
        <stp>7/31/2007</stp>
        <stp>[Fixed Income  Prices 2004-2009.xlsx]TIPS!R408C76</stp>
        <tr r="BX408" s="1"/>
      </tp>
      <tp>
        <v>1.1065199999999999</v>
        <stp/>
        <stp>##V3_BDHV12</stp>
        <stp>912828ET3 Govt</stp>
        <stp>IDX_RATIO</stp>
        <stp>9/22/2008</stp>
        <stp>9/22/2008</stp>
        <stp>[Fixed Income  Prices 2004-2009.xlsx]TIPS!R707C76</stp>
        <tr r="BX707" s="1"/>
      </tp>
      <tp>
        <v>1.28667</v>
        <stp/>
        <stp>##V3_BDHV12</stp>
        <stp>9128273T7 Govt</stp>
        <stp>IDX_RATIO</stp>
        <stp>7/30/2007</stp>
        <stp>7/30/2007</stp>
        <stp>[Fixed Income  Prices 2004-2009.xlsx]TIPS!R789C12</stp>
        <tr r="L789" s="1"/>
      </tp>
      <tp>
        <v>1.19055</v>
        <stp/>
        <stp>##V3_BDHV12</stp>
        <stp>9128274Y5 Govt</stp>
        <stp>IDX_RATIO</stp>
        <stp>9/26/2005</stp>
        <stp>9/26/2005</stp>
        <stp>[Fixed Income  Prices 2004-2009.xlsx]TIPS!R310C16</stp>
        <tr r="P310" s="1"/>
      </tp>
      <tp>
        <v>1.0700099999999999</v>
        <stp/>
        <stp>##V3_BDHV12</stp>
        <stp>912828CP3 Govt</stp>
        <stp>IDX_RATIO</stp>
        <stp>1/12/2007</stp>
        <stp>1/12/2007</stp>
        <stp>[Fixed Income  Prices 2004-2009.xlsx]TIPS!R648C64</stp>
        <tr r="BL648" s="1"/>
      </tp>
      <tp>
        <v>1.27633</v>
        <stp/>
        <stp>##V3_BDHV12</stp>
        <stp>9128273T7 Govt</stp>
        <stp>IDX_RATIO</stp>
        <stp>6/20/2007</stp>
        <stp>6/20/2007</stp>
        <stp>[Fixed Income  Prices 2004-2009.xlsx]TIPS!R761C12</stp>
        <tr r="L761" s="1"/>
      </tp>
      <tp>
        <v>1.0381400000000001</v>
        <stp/>
        <stp>##V3_BDHV12</stp>
        <stp>912828HW3 Govt</stp>
        <stp>IDX_RATIO</stp>
        <stp>9/17/2008</stp>
        <stp>9/17/2008</stp>
        <stp>[Fixed Income  Prices 2004-2009.xlsx]TIPS!R110C48</stp>
        <tr r="AV110" s="1"/>
      </tp>
      <tp>
        <v>1.0737700000000001</v>
        <stp/>
        <stp>##V3_BDHV12</stp>
        <stp>912828CZ1 Govt</stp>
        <stp>IDX_RATIO</stp>
        <stp>9/27/2006</stp>
        <stp>9/27/2006</stp>
        <stp>[Fixed Income  Prices 2004-2009.xlsx]TIPS!R502C24</stp>
        <tr r="X502" s="1"/>
      </tp>
      <tp>
        <v>1.15557</v>
        <stp/>
        <stp>##V3_BDHV12</stp>
        <stp>9128275W8 Govt</stp>
        <stp>IDX_RATIO</stp>
        <stp>7/29/2005</stp>
        <stp>7/29/2005</stp>
        <stp>[Fixed Income  Prices 2004-2009.xlsx]TIPS!R269C20</stp>
        <tr r="T269" s="1"/>
      </tp>
      <tp>
        <v>1.2039900000000001</v>
        <stp/>
        <stp>##V3_BDHV12</stp>
        <stp>9128273T7 Govt</stp>
        <stp>IDX_RATIO</stp>
        <stp>7/15/2005</stp>
        <stp>7/15/2005</stp>
        <stp>[Fixed Income  Prices 2004-2009.xlsx]TIPS!R259C12</stp>
        <tr r="L259" s="1"/>
      </tp>
      <tp>
        <v>1.22844</v>
        <stp/>
        <stp>##V3_BDHV12</stp>
        <stp>9128273T7 Govt</stp>
        <stp>IDX_RATIO</stp>
        <stp>4/13/2006</stp>
        <stp>4/13/2006</stp>
        <stp>[Fixed Income  Prices 2004-2009.xlsx]TIPS!R452C12</stp>
        <tr r="L452" s="1"/>
      </tp>
      <tp>
        <v>1.0402400000000001</v>
        <stp/>
        <stp>##V3_BDHV12</stp>
        <stp>912828ET3 Govt</stp>
        <stp>IDX_RATIO</stp>
        <stp>6/26/2007</stp>
        <stp>6/26/2007</stp>
        <stp>[Fixed Income  Prices 2004-2009.xlsx]TIPS!R383C76</stp>
        <tr r="BX383" s="1"/>
      </tp>
      <tp>
        <v>1.2629600000000001</v>
        <stp/>
        <stp>##V3_BDHV12</stp>
        <stp>9128273T7 Govt</stp>
        <stp>IDX_RATIO</stp>
        <stp>5/10/2007</stp>
        <stp>5/10/2007</stp>
        <stp>[Fixed Income  Prices 2004-2009.xlsx]TIPS!R732C12</stp>
        <tr r="L732" s="1"/>
      </tp>
      <tp>
        <v>1.1858500000000001</v>
        <stp/>
        <stp>##V3_BDHV12</stp>
        <stp>9128273T7 Govt</stp>
        <stp>IDX_RATIO</stp>
        <stp>4/25/2005</stp>
        <stp>4/25/2005</stp>
        <stp>[Fixed Income  Prices 2004-2009.xlsx]TIPS!R201C12</stp>
        <tr r="L201" s="1"/>
      </tp>
      <tp>
        <v>1.0246200000000001</v>
        <stp/>
        <stp>##V3_BDHV12</stp>
        <stp>912828GN4 Govt</stp>
        <stp>IDX_RATIO</stp>
        <stp>11/1/2007</stp>
        <stp>11/1/2007</stp>
        <stp>[Fixed Income  Prices 2004-2009.xlsx]TIPS!R142C40</stp>
        <tr r="AN142" s="1"/>
      </tp>
      <tp>
        <v>1.1222300000000001</v>
        <stp/>
        <stp>##V3_BDHV12</stp>
        <stp>912828EA4 Govt</stp>
        <stp>IDX_RATIO</stp>
        <stp>12/8/2008</stp>
        <stp>12/8/2008</stp>
        <stp>[Fixed Income  Prices 2004-2009.xlsx]TIPS!R890C72</stp>
        <tr r="BT890" s="1"/>
      </tp>
      <tp>
        <v>1.0265</v>
        <stp/>
        <stp>##V3_BDHV12</stp>
        <stp>912828GN4 Govt</stp>
        <stp>IDX_RATIO</stp>
        <stp>10/1/2007</stp>
        <stp>10/1/2007</stp>
        <stp>[Fixed Income  Prices 2004-2009.xlsx]TIPS!R119C40</stp>
        <tr r="AN119" s="1"/>
      </tp>
      <tp>
        <v>1.1218600000000001</v>
        <stp/>
        <stp>##V3_BDHV12</stp>
        <stp>912828EA4 Govt</stp>
        <stp>IDX_RATIO</stp>
        <stp>12/9/2008</stp>
        <stp>12/9/2008</stp>
        <stp>[Fixed Income  Prices 2004-2009.xlsx]TIPS!R891C72</stp>
        <tr r="BT891" s="1"/>
      </tp>
      <tp>
        <v>1.0275799999999999</v>
        <stp/>
        <stp>##V3_BDHV12</stp>
        <stp>912828GN4 Govt</stp>
        <stp>IDX_RATIO</stp>
        <stp>12/3/2007</stp>
        <stp>12/3/2007</stp>
        <stp>[Fixed Income  Prices 2004-2009.xlsx]TIPS!R164C40</stp>
        <tr r="AN164" s="1"/>
      </tp>
      <tp>
        <v>1.12984</v>
        <stp/>
        <stp>##V3_BDHV12</stp>
        <stp>912828EA4 Govt</stp>
        <stp>IDX_RATIO</stp>
        <stp>10/8/2008</stp>
        <stp>10/8/2008</stp>
        <stp>[Fixed Income  Prices 2004-2009.xlsx]TIPS!R847C72</stp>
        <tr r="BT847" s="1"/>
      </tp>
      <tp>
        <v>1.02644</v>
        <stp/>
        <stp>##V3_BDHV12</stp>
        <stp>912828GN4 Govt</stp>
        <stp>IDX_RATIO</stp>
        <stp>10/2/2007</stp>
        <stp>10/2/2007</stp>
        <stp>[Fixed Income  Prices 2004-2009.xlsx]TIPS!R120C40</stp>
        <tr r="AN120" s="1"/>
      </tp>
      <tp>
        <v>1.1296999999999999</v>
        <stp/>
        <stp>##V3_BDHV12</stp>
        <stp>912828EA4 Govt</stp>
        <stp>IDX_RATIO</stp>
        <stp>10/9/2008</stp>
        <stp>10/9/2008</stp>
        <stp>[Fixed Income  Prices 2004-2009.xlsx]TIPS!R848C72</stp>
        <tr r="BT848" s="1"/>
      </tp>
      <tp>
        <v>1.0263800000000001</v>
        <stp/>
        <stp>##V3_BDHV12</stp>
        <stp>912828GN4 Govt</stp>
        <stp>IDX_RATIO</stp>
        <stp>10/3/2007</stp>
        <stp>10/3/2007</stp>
        <stp>[Fixed Income  Prices 2004-2009.xlsx]TIPS!R121C40</stp>
        <tr r="AN121" s="1"/>
      </tp>
      <tp>
        <v>1.02471</v>
        <stp/>
        <stp>##V3_BDHV12</stp>
        <stp>912828GN4 Govt</stp>
        <stp>IDX_RATIO</stp>
        <stp>11/2/2007</stp>
        <stp>11/2/2007</stp>
        <stp>[Fixed Income  Prices 2004-2009.xlsx]TIPS!R143C40</stp>
        <tr r="AN143" s="1"/>
      </tp>
      <tp>
        <v>1.0263199999999999</v>
        <stp/>
        <stp>##V3_BDHV12</stp>
        <stp>912828GN4 Govt</stp>
        <stp>IDX_RATIO</stp>
        <stp>10/4/2007</stp>
        <stp>10/4/2007</stp>
        <stp>[Fixed Income  Prices 2004-2009.xlsx]TIPS!R122C40</stp>
        <tr r="AN122" s="1"/>
      </tp>
      <tp>
        <v>1.0249900000000001</v>
        <stp/>
        <stp>##V3_BDHV12</stp>
        <stp>912828GN4 Govt</stp>
        <stp>IDX_RATIO</stp>
        <stp>11/5/2007</stp>
        <stp>11/5/2007</stp>
        <stp>[Fixed Income  Prices 2004-2009.xlsx]TIPS!R144C40</stp>
        <tr r="AN144" s="1"/>
      </tp>
      <tp>
        <v>1.0278</v>
        <stp/>
        <stp>##V3_BDHV12</stp>
        <stp>912828GN4 Govt</stp>
        <stp>IDX_RATIO</stp>
        <stp>12/6/2007</stp>
        <stp>12/6/2007</stp>
        <stp>[Fixed Income  Prices 2004-2009.xlsx]TIPS!R167C40</stp>
        <tr r="AN167" s="1"/>
      </tp>
      <tp>
        <v>1.02626</v>
        <stp/>
        <stp>##V3_BDHV12</stp>
        <stp>912828GN4 Govt</stp>
        <stp>IDX_RATIO</stp>
        <stp>10/5/2007</stp>
        <stp>10/5/2007</stp>
        <stp>[Fixed Income  Prices 2004-2009.xlsx]TIPS!R123C40</stp>
        <tr r="AN123" s="1"/>
      </tp>
      <tp>
        <v>1.0278700000000001</v>
        <stp/>
        <stp>##V3_BDHV12</stp>
        <stp>912828GN4 Govt</stp>
        <stp>IDX_RATIO</stp>
        <stp>12/7/2007</stp>
        <stp>12/7/2007</stp>
        <stp>[Fixed Income  Prices 2004-2009.xlsx]TIPS!R168C40</stp>
        <tr r="AN168" s="1"/>
      </tp>
      <tp>
        <v>1.02518</v>
        <stp/>
        <stp>##V3_BDHV12</stp>
        <stp>912828GN4 Govt</stp>
        <stp>IDX_RATIO</stp>
        <stp>11/7/2007</stp>
        <stp>11/7/2007</stp>
        <stp>[Fixed Income  Prices 2004-2009.xlsx]TIPS!R146C40</stp>
        <tr r="AN146" s="1"/>
      </tp>
      <tp>
        <v>1.02765</v>
        <stp/>
        <stp>##V3_BDHV12</stp>
        <stp>912828GN4 Govt</stp>
        <stp>IDX_RATIO</stp>
        <stp>12/4/2007</stp>
        <stp>12/4/2007</stp>
        <stp>[Fixed Income  Prices 2004-2009.xlsx]TIPS!R165C40</stp>
        <tr r="AN165" s="1"/>
      </tp>
      <tp>
        <v>1.0250900000000001</v>
        <stp/>
        <stp>##V3_BDHV12</stp>
        <stp>912828GN4 Govt</stp>
        <stp>IDX_RATIO</stp>
        <stp>11/6/2007</stp>
        <stp>11/6/2007</stp>
        <stp>[Fixed Income  Prices 2004-2009.xlsx]TIPS!R145C40</stp>
        <tr r="AN145" s="1"/>
      </tp>
      <tp>
        <v>1.02773</v>
        <stp/>
        <stp>##V3_BDHV12</stp>
        <stp>912828GN4 Govt</stp>
        <stp>IDX_RATIO</stp>
        <stp>12/5/2007</stp>
        <stp>12/5/2007</stp>
        <stp>[Fixed Income  Prices 2004-2009.xlsx]TIPS!R166C40</stp>
        <tr r="AN166" s="1"/>
      </tp>
      <tp>
        <v>1.1307199999999999</v>
        <stp/>
        <stp>##V3_BDHV12</stp>
        <stp>912828EA4 Govt</stp>
        <stp>IDX_RATIO</stp>
        <stp>10/2/2008</stp>
        <stp>10/2/2008</stp>
        <stp>[Fixed Income  Prices 2004-2009.xlsx]TIPS!R843C72</stp>
        <tr r="BT843" s="1"/>
      </tp>
      <tp>
        <v>1.12625</v>
        <stp/>
        <stp>##V3_BDHV12</stp>
        <stp>912828EA4 Govt</stp>
        <stp>IDX_RATIO</stp>
        <stp>11/3/2008</stp>
        <stp>11/3/2008</stp>
        <stp>[Fixed Income  Prices 2004-2009.xlsx]TIPS!R865C72</stp>
        <tr r="BT865" s="1"/>
      </tp>
      <tp>
        <v>1.0260800000000001</v>
        <stp/>
        <stp>##V3_BDHV12</stp>
        <stp>912828GN4 Govt</stp>
        <stp>IDX_RATIO</stp>
        <stp>10/8/2007</stp>
        <stp>10/8/2007</stp>
        <stp>[Fixed Income  Prices 2004-2009.xlsx]TIPS!R124C40</stp>
        <tr r="AN124" s="1"/>
      </tp>
      <tp>
        <v>1.0253699999999999</v>
        <stp/>
        <stp>##V3_BDHV12</stp>
        <stp>912828GN4 Govt</stp>
        <stp>IDX_RATIO</stp>
        <stp>11/9/2007</stp>
        <stp>11/9/2007</stp>
        <stp>[Fixed Income  Prices 2004-2009.xlsx]TIPS!R148C40</stp>
        <tr r="AN148" s="1"/>
      </tp>
      <tp>
        <v>1.1305700000000001</v>
        <stp/>
        <stp>##V3_BDHV12</stp>
        <stp>912828EA4 Govt</stp>
        <stp>IDX_RATIO</stp>
        <stp>10/3/2008</stp>
        <stp>10/3/2008</stp>
        <stp>[Fixed Income  Prices 2004-2009.xlsx]TIPS!R844C72</stp>
        <tr r="BT844" s="1"/>
      </tp>
      <tp>
        <v>1.0260199999999999</v>
        <stp/>
        <stp>##V3_BDHV12</stp>
        <stp>912828GN4 Govt</stp>
        <stp>IDX_RATIO</stp>
        <stp>10/9/2007</stp>
        <stp>10/9/2007</stp>
        <stp>[Fixed Income  Prices 2004-2009.xlsx]TIPS!R125C40</stp>
        <tr r="AN125" s="1"/>
      </tp>
      <tp>
        <v>1.12479</v>
        <stp/>
        <stp>##V3_BDHV12</stp>
        <stp>912828EA4 Govt</stp>
        <stp>IDX_RATIO</stp>
        <stp>12/1/2008</stp>
        <stp>12/1/2008</stp>
        <stp>[Fixed Income  Prices 2004-2009.xlsx]TIPS!R885C72</stp>
        <tr r="BT885" s="1"/>
      </tp>
      <tp>
        <v>1.02528</v>
        <stp/>
        <stp>##V3_BDHV12</stp>
        <stp>912828GN4 Govt</stp>
        <stp>IDX_RATIO</stp>
        <stp>11/8/2007</stp>
        <stp>11/8/2007</stp>
        <stp>[Fixed Income  Prices 2004-2009.xlsx]TIPS!R147C40</stp>
        <tr r="AN147" s="1"/>
      </tp>
      <tp>
        <v>1.12443</v>
        <stp/>
        <stp>##V3_BDHV12</stp>
        <stp>912828EA4 Govt</stp>
        <stp>IDX_RATIO</stp>
        <stp>12/2/2008</stp>
        <stp>12/2/2008</stp>
        <stp>[Fixed Income  Prices 2004-2009.xlsx]TIPS!R886C72</stp>
        <tr r="BT886" s="1"/>
      </tp>
      <tp>
        <v>1.13086</v>
        <stp/>
        <stp>##V3_BDHV12</stp>
        <stp>912828EA4 Govt</stp>
        <stp>IDX_RATIO</stp>
        <stp>10/1/2008</stp>
        <stp>10/1/2008</stp>
        <stp>[Fixed Income  Prices 2004-2009.xlsx]TIPS!R842C72</stp>
        <tr r="BT842" s="1"/>
      </tp>
      <tp>
        <v>1.1240600000000001</v>
        <stp/>
        <stp>##V3_BDHV12</stp>
        <stp>912828EA4 Govt</stp>
        <stp>IDX_RATIO</stp>
        <stp>12/3/2008</stp>
        <stp>12/3/2008</stp>
        <stp>[Fixed Income  Prices 2004-2009.xlsx]TIPS!R887C72</stp>
        <tr r="BT887" s="1"/>
      </tp>
      <tp>
        <v>1.1301399999999999</v>
        <stp/>
        <stp>##V3_BDHV12</stp>
        <stp>912828EA4 Govt</stp>
        <stp>IDX_RATIO</stp>
        <stp>10/6/2008</stp>
        <stp>10/6/2008</stp>
        <stp>[Fixed Income  Prices 2004-2009.xlsx]TIPS!R845C72</stp>
        <tr r="BT845" s="1"/>
      </tp>
      <tp>
        <v>1.1260399999999999</v>
        <stp/>
        <stp>##V3_BDHV12</stp>
        <stp>912828EA4 Govt</stp>
        <stp>IDX_RATIO</stp>
        <stp>11/7/2008</stp>
        <stp>11/7/2008</stp>
        <stp>[Fixed Income  Prices 2004-2009.xlsx]TIPS!R869C72</stp>
        <tr r="BT869" s="1"/>
      </tp>
      <tp>
        <v>1.1236900000000001</v>
        <stp/>
        <stp>##V3_BDHV12</stp>
        <stp>912828EA4 Govt</stp>
        <stp>IDX_RATIO</stp>
        <stp>12/4/2008</stp>
        <stp>12/4/2008</stp>
        <stp>[Fixed Income  Prices 2004-2009.xlsx]TIPS!R888C72</stp>
        <tr r="BT888" s="1"/>
      </tp>
      <tp>
        <v>1.12999</v>
        <stp/>
        <stp>##V3_BDHV12</stp>
        <stp>912828EA4 Govt</stp>
        <stp>IDX_RATIO</stp>
        <stp>10/7/2008</stp>
        <stp>10/7/2008</stp>
        <stp>[Fixed Income  Prices 2004-2009.xlsx]TIPS!R846C72</stp>
        <tr r="BT846" s="1"/>
      </tp>
      <tp>
        <v>1.12609</v>
        <stp/>
        <stp>##V3_BDHV12</stp>
        <stp>912828EA4 Govt</stp>
        <stp>IDX_RATIO</stp>
        <stp>11/6/2008</stp>
        <stp>11/6/2008</stp>
        <stp>[Fixed Income  Prices 2004-2009.xlsx]TIPS!R868C72</stp>
        <tr r="BT868" s="1"/>
      </tp>
      <tp>
        <v>1.1233299999999999</v>
        <stp/>
        <stp>##V3_BDHV12</stp>
        <stp>912828EA4 Govt</stp>
        <stp>IDX_RATIO</stp>
        <stp>12/5/2008</stp>
        <stp>12/5/2008</stp>
        <stp>[Fixed Income  Prices 2004-2009.xlsx]TIPS!R889C72</stp>
        <tr r="BT889" s="1"/>
      </tp>
      <tp>
        <v>1.1261399999999999</v>
        <stp/>
        <stp>##V3_BDHV12</stp>
        <stp>912828EA4 Govt</stp>
        <stp>IDX_RATIO</stp>
        <stp>11/5/2008</stp>
        <stp>11/5/2008</stp>
        <stp>[Fixed Income  Prices 2004-2009.xlsx]TIPS!R867C72</stp>
        <tr r="BT867" s="1"/>
      </tp>
      <tp>
        <v>1.12619</v>
        <stp/>
        <stp>##V3_BDHV12</stp>
        <stp>912828EA4 Govt</stp>
        <stp>IDX_RATIO</stp>
        <stp>11/4/2008</stp>
        <stp>11/4/2008</stp>
        <stp>[Fixed Income  Prices 2004-2009.xlsx]TIPS!R866C72</stp>
        <tr r="BT866" s="1"/>
      </tp>
      <tp>
        <v>1.22706</v>
        <stp/>
        <stp>##V3_BDHV12</stp>
        <stp>9128272M3 Govt</stp>
        <stp>IDX_RATIO</stp>
        <stp>8/4/2005</stp>
        <stp>8/4/2005</stp>
        <stp>[Fixed Income  Prices 2004-2009.xlsx]TIPS!R273C8</stp>
        <tr r="H273" s="1"/>
      </tp>
      <tp>
        <v>1.20522</v>
        <stp/>
        <stp>##V3_BDHV12</stp>
        <stp>9128272M3 Govt</stp>
        <stp>IDX_RATIO</stp>
        <stp>2/3/2005</stp>
        <stp>2/3/2005</stp>
        <stp>[Fixed Income  Prices 2004-2009.xlsx]TIPS!R144C8</stp>
        <tr r="H144" s="1"/>
      </tp>
      <tp>
        <v>1.2012799999999999</v>
        <stp/>
        <stp>##V3_BDHV12</stp>
        <stp>9128272M3 Govt</stp>
        <stp>IDX_RATIO</stp>
        <stp>3/3/2005</stp>
        <stp>3/3/2005</stp>
        <stp>[Fixed Income  Prices 2004-2009.xlsx]TIPS!R164C8</stp>
        <tr r="H164" s="1"/>
      </tp>
      <tp>
        <v>1.2724199999999999</v>
        <stp/>
        <stp>##V3_BDHV12</stp>
        <stp>9128272M3 Govt</stp>
        <stp>IDX_RATIO</stp>
        <stp>7/4/2006</stp>
        <stp>7/4/2006</stp>
        <stp>[Fixed Income  Prices 2004-2009.xlsx]TIPS!R510C8</stp>
        <tr r="H510" s="1"/>
      </tp>
      <tp>
        <v>1.2726299999999999</v>
        <stp/>
        <stp>##V3_BDHV12</stp>
        <stp>9128272M3 Govt</stp>
        <stp>IDX_RATIO</stp>
        <stp>7/5/2006</stp>
        <stp>7/5/2006</stp>
        <stp>[Fixed Income  Prices 2004-2009.xlsx]TIPS!R511C8</stp>
        <tr r="H511" s="1"/>
      </tp>
      <tp>
        <v>1.2728299999999999</v>
        <stp/>
        <stp>##V3_BDHV12</stp>
        <stp>9128272M3 Govt</stp>
        <stp>IDX_RATIO</stp>
        <stp>7/6/2006</stp>
        <stp>7/6/2006</stp>
        <stp>[Fixed Income  Prices 2004-2009.xlsx]TIPS!R512C8</stp>
        <tr r="H512" s="1"/>
      </tp>
      <tp>
        <v>1.2730299999999999</v>
        <stp/>
        <stp>##V3_BDHV12</stp>
        <stp>9128272M3 Govt</stp>
        <stp>IDX_RATIO</stp>
        <stp>7/7/2006</stp>
        <stp>7/7/2006</stp>
        <stp>[Fixed Income  Prices 2004-2009.xlsx]TIPS!R513C8</stp>
        <tr r="H513" s="1"/>
      </tp>
      <tp t="e">
        <v>#N/A</v>
        <stp/>
        <stp>##V3_BDHV12</stp>
        <stp>912833JY Govt</stp>
        <stp>YLD_YTM_ASK</stp>
        <stp>20070518</stp>
        <stp>20070727</stp>
        <stp>[Fixed Income  Prices 2004-2009.xlsx]STRIP Yield Curve!R122C6</stp>
        <stp>Days=N</stp>
        <stp>Fill=B</stp>
        <stp>Sort=D</stp>
        <stp>Per=cW</stp>
        <stp>Dts=H</stp>
        <stp>cols=1;rows=11</stp>
        <tr r="F122" s="4"/>
      </tp>
      <tp t="e">
        <v>#N/A</v>
        <stp/>
        <stp>##V3_BDHV12</stp>
        <stp>912833CU Govt</stp>
        <stp>YLD_YTM_ASK</stp>
        <stp>20070803</stp>
        <stp>20071026</stp>
        <stp>[Fixed Income  Prices 2004-2009.xlsx]STRIP Yield Curve!R109C2</stp>
        <stp>Days=N</stp>
        <stp>Fill=B</stp>
        <stp>Sort=D</stp>
        <stp>Per=cW</stp>
        <stp>Dts=H</stp>
        <stp>cols=1;rows=13</stp>
        <tr r="B109" s="4"/>
      </tp>
      <tp t="e">
        <v>#N/A</v>
        <stp/>
        <stp>##V3_BDHV12</stp>
        <stp>912833CU Govt</stp>
        <stp>YLD_YTM_ASK</stp>
        <stp>20040820</stp>
        <stp>20041112</stp>
        <stp>[Fixed Income  Prices 2004-2009.xlsx]STRIP Yield Curve!R263C5</stp>
        <stp>Days=N</stp>
        <stp>Fill=B</stp>
        <stp>Sort=D</stp>
        <stp>Per=cW</stp>
        <stp>Dts=H</stp>
        <stp>cols=1;rows=13</stp>
        <tr r="E263" s="4"/>
      </tp>
      <tp>
        <v>1.12185</v>
        <stp/>
        <stp>##V3_BDHV12</stp>
        <stp>912828DH0 Govt</stp>
        <stp>IDX_RATIO</stp>
        <stp>8/7/2009</stp>
        <stp>8/7/2009</stp>
        <stp>[Fixed Income  Prices 2004-2009.xlsx]TIPS!R1193C68</stp>
        <tr r="BP1193" s="1"/>
      </tp>
      <tp>
        <v>1.12154</v>
        <stp/>
        <stp>##V3_BDHV12</stp>
        <stp>912828DH0 Govt</stp>
        <stp>IDX_RATIO</stp>
        <stp>8/6/2009</stp>
        <stp>8/6/2009</stp>
        <stp>[Fixed Income  Prices 2004-2009.xlsx]TIPS!R1192C68</stp>
        <tr r="BP1192" s="1"/>
      </tp>
      <tp>
        <v>1.1212299999999999</v>
        <stp/>
        <stp>##V3_BDHV12</stp>
        <stp>912828DH0 Govt</stp>
        <stp>IDX_RATIO</stp>
        <stp>8/5/2009</stp>
        <stp>8/5/2009</stp>
        <stp>[Fixed Income  Prices 2004-2009.xlsx]TIPS!R1191C68</stp>
        <tr r="BP1191" s="1"/>
      </tp>
      <tp>
        <v>1.1209199999999999</v>
        <stp/>
        <stp>##V3_BDHV12</stp>
        <stp>912828DH0 Govt</stp>
        <stp>IDX_RATIO</stp>
        <stp>8/4/2009</stp>
        <stp>8/4/2009</stp>
        <stp>[Fixed Income  Prices 2004-2009.xlsx]TIPS!R1190C68</stp>
        <tr r="BP1190" s="1"/>
      </tp>
      <tp>
        <v>1.1206100000000001</v>
        <stp/>
        <stp>##V3_BDHV12</stp>
        <stp>912828DH0 Govt</stp>
        <stp>IDX_RATIO</stp>
        <stp>8/3/2009</stp>
        <stp>8/3/2009</stp>
        <stp>[Fixed Income  Prices 2004-2009.xlsx]TIPS!R1189C68</stp>
        <tr r="BP1189" s="1"/>
      </tp>
      <tp>
        <v>1.1085</v>
        <stp/>
        <stp>##V3_BDHV12</stp>
        <stp>912828EA4 Govt</stp>
        <stp>IDX_RATIO</stp>
        <stp>9/8/2009</stp>
        <stp>9/8/2009</stp>
        <stp>[Fixed Income  Prices 2004-2009.xlsx]TIPS!R1086C72</stp>
        <tr r="BT1086" s="1"/>
      </tp>
      <tp>
        <v>1.1084400000000001</v>
        <stp/>
        <stp>##V3_BDHV12</stp>
        <stp>912828EA4 Govt</stp>
        <stp>IDX_RATIO</stp>
        <stp>9/9/2009</stp>
        <stp>9/9/2009</stp>
        <stp>[Fixed Income  Prices 2004-2009.xlsx]TIPS!R1087C72</stp>
        <tr r="BT1087" s="1"/>
      </tp>
      <tp>
        <v>1.1085499999999999</v>
        <stp/>
        <stp>##V3_BDHV12</stp>
        <stp>912828EA4 Govt</stp>
        <stp>IDX_RATIO</stp>
        <stp>9/7/2009</stp>
        <stp>9/7/2009</stp>
        <stp>[Fixed Income  Prices 2004-2009.xlsx]TIPS!R1085C72</stp>
        <tr r="BT1085" s="1"/>
      </tp>
      <tp>
        <v>1.10873</v>
        <stp/>
        <stp>##V3_BDHV12</stp>
        <stp>912828EA4 Govt</stp>
        <stp>IDX_RATIO</stp>
        <stp>9/4/2009</stp>
        <stp>9/4/2009</stp>
        <stp>[Fixed Income  Prices 2004-2009.xlsx]TIPS!R1084C72</stp>
        <tr r="BT1084" s="1"/>
      </tp>
      <tp>
        <v>1.1088499999999999</v>
        <stp/>
        <stp>##V3_BDHV12</stp>
        <stp>912828EA4 Govt</stp>
        <stp>IDX_RATIO</stp>
        <stp>9/2/2009</stp>
        <stp>9/2/2009</stp>
        <stp>[Fixed Income  Prices 2004-2009.xlsx]TIPS!R1082C72</stp>
        <tr r="BT1082" s="1"/>
      </tp>
      <tp>
        <v>1.1087899999999999</v>
        <stp/>
        <stp>##V3_BDHV12</stp>
        <stp>912828EA4 Govt</stp>
        <stp>IDX_RATIO</stp>
        <stp>9/3/2009</stp>
        <stp>9/3/2009</stp>
        <stp>[Fixed Income  Prices 2004-2009.xlsx]TIPS!R1083C72</stp>
        <tr r="BT1083" s="1"/>
      </tp>
      <tp>
        <v>1.1089100000000001</v>
        <stp/>
        <stp>##V3_BDHV12</stp>
        <stp>912828EA4 Govt</stp>
        <stp>IDX_RATIO</stp>
        <stp>9/1/2009</stp>
        <stp>9/1/2009</stp>
        <stp>[Fixed Income  Prices 2004-2009.xlsx]TIPS!R1081C72</stp>
        <tr r="BT1081" s="1"/>
      </tp>
      <tp>
        <v>1.03373</v>
        <stp/>
        <stp>##V3_BDHV12</stp>
        <stp>912828ET3 Govt</stp>
        <stp>IDX_RATIO</stp>
        <stp>5/29/2007</stp>
        <stp>5/29/2007</stp>
        <stp>[Fixed Income  Prices 2004-2009.xlsx]TIPS!R363C76</stp>
        <tr r="BX363" s="1"/>
      </tp>
      <tp>
        <v>1.13222</v>
        <stp/>
        <stp>##V3_BDHV12</stp>
        <stp>9128276R8 Govt</stp>
        <stp>IDX_RATIO</stp>
        <stp>2/20/2006</stp>
        <stp>2/20/2006</stp>
        <stp>[Fixed Income  Prices 2004-2009.xlsx]TIPS!R414C28</stp>
        <tr r="AB414" s="1"/>
      </tp>
      <tp>
        <v>1.03867</v>
        <stp/>
        <stp>##V3_BDHV12</stp>
        <stp>912828ET3 Govt</stp>
        <stp>IDX_RATIO</stp>
        <stp>6/19/2007</stp>
        <stp>6/19/2007</stp>
        <stp>[Fixed Income  Prices 2004-2009.xlsx]TIPS!R378C76</stp>
        <tr r="BX378" s="1"/>
      </tp>
      <tp>
        <v>1.0354700000000001</v>
        <stp/>
        <stp>##V3_BDHV12</stp>
        <stp>912828GX2 Govt</stp>
        <stp>IDX_RATIO</stp>
        <stp>6/26/2008</stp>
        <stp>6/26/2008</stp>
        <stp>[Fixed Income  Prices 2004-2009.xlsx]TIPS!R255C88</stp>
        <tr r="CJ255" s="1"/>
      </tp>
      <tp>
        <v>1.08107</v>
        <stp/>
        <stp>##V3_BDHV12</stp>
        <stp>912828ET3 Govt</stp>
        <stp>IDX_RATIO</stp>
        <stp>8/13/2009</stp>
        <stp>8/13/2009</stp>
        <stp>[Fixed Income  Prices 2004-2009.xlsx]TIPS!R940C76</stp>
        <tr r="BX940" s="1"/>
      </tp>
      <tp>
        <v>1.02027</v>
        <stp/>
        <stp>##V3_BDHV12</stp>
        <stp>912828GX2 Govt</stp>
        <stp>IDX_RATIO</stp>
        <stp>4/10/2009</stp>
        <stp>4/10/2009</stp>
        <stp>[Fixed Income  Prices 2004-2009.xlsx]TIPS!R461C88</stp>
        <tr r="CJ461" s="1"/>
      </tp>
      <tp>
        <v>1.0972900000000001</v>
        <stp/>
        <stp>##V3_BDHV12</stp>
        <stp>9128276R8 Govt</stp>
        <stp>IDX_RATIO</stp>
        <stp>1/25/2005</stp>
        <stp>1/25/2005</stp>
        <stp>[Fixed Income  Prices 2004-2009.xlsx]TIPS!R137C28</stp>
        <tr r="AB137" s="1"/>
      </tp>
      <tp>
        <v>1.0729200000000001</v>
        <stp/>
        <stp>##V3_BDHV12</stp>
        <stp>912828CZ1 Govt</stp>
        <stp>IDX_RATIO</stp>
        <stp>9/19/2006</stp>
        <stp>9/19/2006</stp>
        <stp>[Fixed Income  Prices 2004-2009.xlsx]TIPS!R496C24</stp>
        <tr r="X496" s="1"/>
      </tp>
      <tp>
        <v>1.11714</v>
        <stp/>
        <stp>##V3_BDHV12</stp>
        <stp>912828BW9 Govt</stp>
        <stp>IDX_RATIO</stp>
        <stp>6/25/2007</stp>
        <stp>6/25/2007</stp>
        <stp>[Fixed Income  Prices 2004-2009.xlsx]TIPS!R764C56</stp>
        <tr r="BD764" s="1"/>
      </tp>
      <tp>
        <v>1.18927</v>
        <stp/>
        <stp>##V3_BDHV12</stp>
        <stp>9128274Y5 Govt</stp>
        <stp>IDX_RATIO</stp>
        <stp>9/19/2005</stp>
        <stp>9/19/2005</stp>
        <stp>[Fixed Income  Prices 2004-2009.xlsx]TIPS!R305C16</stp>
        <tr r="P305" s="1"/>
      </tp>
      <tp>
        <v>1.18449</v>
        <stp/>
        <stp>##V3_BDHV12</stp>
        <stp>9128273T7 Govt</stp>
        <stp>IDX_RATIO</stp>
        <stp>4/19/2005</stp>
        <stp>4/19/2005</stp>
        <stp>[Fixed Income  Prices 2004-2009.xlsx]TIPS!R197C12</stp>
        <tr r="L197" s="1"/>
      </tp>
      <tp>
        <v>1.09541</v>
        <stp/>
        <stp>##V3_BDHV12</stp>
        <stp>9128276R8 Govt</stp>
        <stp>IDX_RATIO</stp>
        <stp>2/15/2005</stp>
        <stp>2/15/2005</stp>
        <stp>[Fixed Income  Prices 2004-2009.xlsx]TIPS!R152C28</stp>
        <tr r="AB152" s="1"/>
      </tp>
      <tp>
        <v>1.2696499999999999</v>
        <stp/>
        <stp>##V3_BDHV12</stp>
        <stp>9128274Y5 Govt</stp>
        <stp>IDX_RATIO</stp>
        <stp>8/22/2007</stp>
        <stp>8/22/2007</stp>
        <stp>[Fixed Income  Prices 2004-2009.xlsx]TIPS!R806C16</stp>
        <tr r="P806" s="1"/>
      </tp>
      <tp>
        <v>1.1388</v>
        <stp/>
        <stp>##V3_BDHV12</stp>
        <stp>9128276R8 Govt</stp>
        <stp>IDX_RATIO</stp>
        <stp>3/30/2006</stp>
        <stp>3/30/2006</stp>
        <stp>[Fixed Income  Prices 2004-2009.xlsx]TIPS!R442C28</stp>
        <tr r="AB442" s="1"/>
      </tp>
      <tp>
        <v>1.1058699999999999</v>
        <stp/>
        <stp>##V3_BDHV12</stp>
        <stp>912828BW9 Govt</stp>
        <stp>IDX_RATIO</stp>
        <stp>5/15/2007</stp>
        <stp>5/15/2007</stp>
        <stp>[Fixed Income  Prices 2004-2009.xlsx]TIPS!R735C56</stp>
        <tr r="BD735" s="1"/>
      </tp>
      <tp>
        <v>1.02569</v>
        <stp/>
        <stp>##V3_BDHV12</stp>
        <stp>912828GX2 Govt</stp>
        <stp>IDX_RATIO</stp>
        <stp>5/16/2008</stp>
        <stp>5/16/2008</stp>
        <stp>[Fixed Income  Prices 2004-2009.xlsx]TIPS!R226C88</stp>
        <tr r="CJ226" s="1"/>
      </tp>
      <tp>
        <v>1.0950599999999999</v>
        <stp/>
        <stp>##V3_BDHV12</stp>
        <stp>912828BW9 Govt</stp>
        <stp>IDX_RATIO</stp>
        <stp>7/27/2006</stp>
        <stp>7/27/2006</stp>
        <stp>[Fixed Income  Prices 2004-2009.xlsx]TIPS!R527C56</stp>
        <tr r="BD527" s="1"/>
      </tp>
      <tp>
        <v>1.0307900000000001</v>
        <stp/>
        <stp>##V3_BDHV12</stp>
        <stp>912828GX2 Govt</stp>
        <stp>IDX_RATIO</stp>
        <stp>7/21/2009</stp>
        <stp>7/21/2009</stp>
        <stp>[Fixed Income  Prices 2004-2009.xlsx]TIPS!R533C88</stp>
        <tr r="CJ533" s="1"/>
      </tp>
      <tp>
        <v>1.1793499999999999</v>
        <stp/>
        <stp>##V3_BDHV12</stp>
        <stp>9128275W8 Govt</stp>
        <stp>IDX_RATIO</stp>
        <stp>4/10/2006</stp>
        <stp>4/10/2006</stp>
        <stp>[Fixed Income  Prices 2004-2009.xlsx]TIPS!R449C20</stp>
        <tr r="T449" s="1"/>
      </tp>
      <tp>
        <v>1.16187</v>
        <stp/>
        <stp>##V3_BDHV12</stp>
        <stp>9128276R8 Govt</stp>
        <stp>IDX_RATIO</stp>
        <stp>3/22/2007</stp>
        <stp>3/22/2007</stp>
        <stp>[Fixed Income  Prices 2004-2009.xlsx]TIPS!R697C28</stp>
        <tr r="AB697" s="1"/>
      </tp>
      <tp>
        <v>1.1397900000000001</v>
        <stp/>
        <stp>##V3_BDHV12</stp>
        <stp>9128276R8 Govt</stp>
        <stp>IDX_RATIO</stp>
        <stp>1/17/2006</stp>
        <stp>1/17/2006</stp>
        <stp>[Fixed Income  Prices 2004-2009.xlsx]TIPS!R390C28</stp>
        <tr r="AB390" s="1"/>
      </tp>
      <tp>
        <v>1.1166800000000001</v>
        <stp/>
        <stp>##V3_BDHV12</stp>
        <stp>912828CZ1 Govt</stp>
        <stp>IDX_RATIO</stp>
        <stp>4/24/2008</stp>
        <stp>4/24/2008</stp>
        <stp>[Fixed Income  Prices 2004-2009.xlsx]TIPS!R913C24</stp>
        <tr r="X913" s="1"/>
      </tp>
      <tp>
        <v>1.1389100000000001</v>
        <stp/>
        <stp>##V3_BDHV12</stp>
        <stp>9128275W8 Govt</stp>
        <stp>IDX_RATIO</stp>
        <stp>4/26/2005</stp>
        <stp>4/26/2005</stp>
        <stp>[Fixed Income  Prices 2004-2009.xlsx]TIPS!R202C20</stp>
        <tr r="T202" s="1"/>
      </tp>
      <tp>
        <v>1.1379600000000001</v>
        <stp/>
        <stp>##V3_BDHV12</stp>
        <stp>912828CZ1 Govt</stp>
        <stp>IDX_RATIO</stp>
        <stp>7/14/2008</stp>
        <stp>7/14/2008</stp>
        <stp>[Fixed Income  Prices 2004-2009.xlsx]TIPS!R970C24</stp>
        <tr r="X970" s="1"/>
      </tp>
      <tp>
        <v>1.2014899999999999</v>
        <stp/>
        <stp>##V3_BDHV12</stp>
        <stp>9128275W8 Govt</stp>
        <stp>IDX_RATIO</stp>
        <stp>7/21/2006</stp>
        <stp>7/21/2006</stp>
        <stp>[Fixed Income  Prices 2004-2009.xlsx]TIPS!R523C20</stp>
        <tr r="T523" s="1"/>
      </tp>
      <tp>
        <v>1.0334300000000001</v>
        <stp/>
        <stp>##V3_BDHV12</stp>
        <stp>912828ET3 Govt</stp>
        <stp>IDX_RATIO</stp>
        <stp>5/28/2007</stp>
        <stp>5/28/2007</stp>
        <stp>[Fixed Income  Prices 2004-2009.xlsx]TIPS!R362C76</stp>
        <tr r="BX362" s="1"/>
      </tp>
      <tp>
        <v>1.07436</v>
        <stp/>
        <stp>##V3_BDHV12</stp>
        <stp>912828BW9 Govt</stp>
        <stp>IDX_RATIO</stp>
        <stp>4/17/2006</stp>
        <stp>4/17/2006</stp>
        <stp>[Fixed Income  Prices 2004-2009.xlsx]TIPS!R454C56</stp>
        <tr r="BD454" s="1"/>
      </tp>
      <tp>
        <v>1.0528299999999999</v>
        <stp/>
        <stp>##V3_BDHV12</stp>
        <stp>912828BW9 Govt</stp>
        <stp>IDX_RATIO</stp>
        <stp>7/11/2005</stp>
        <stp>7/11/2005</stp>
        <stp>[Fixed Income  Prices 2004-2009.xlsx]TIPS!R255C56</stp>
        <tr r="BD255" s="1"/>
      </tp>
      <tp>
        <v>1.13205</v>
        <stp/>
        <stp>##V3_BDHV12</stp>
        <stp>9128276R8 Govt</stp>
        <stp>IDX_RATIO</stp>
        <stp>2/21/2006</stp>
        <stp>2/21/2006</stp>
        <stp>[Fixed Income  Prices 2004-2009.xlsx]TIPS!R415C28</stp>
        <tr r="AB415" s="1"/>
      </tp>
      <tp>
        <v>1.0384500000000001</v>
        <stp/>
        <stp>##V3_BDHV12</stp>
        <stp>912828ET3 Govt</stp>
        <stp>IDX_RATIO</stp>
        <stp>6/18/2007</stp>
        <stp>6/18/2007</stp>
        <stp>[Fixed Income  Prices 2004-2009.xlsx]TIPS!R377C76</stp>
        <tr r="BX377" s="1"/>
      </tp>
      <tp>
        <v>1.0356799999999999</v>
        <stp/>
        <stp>##V3_BDHV12</stp>
        <stp>912828GX2 Govt</stp>
        <stp>IDX_RATIO</stp>
        <stp>6/27/2008</stp>
        <stp>6/27/2008</stp>
        <stp>[Fixed Income  Prices 2004-2009.xlsx]TIPS!R256C88</stp>
        <tr r="CJ256" s="1"/>
      </tp>
      <tp>
        <v>1.09727</v>
        <stp/>
        <stp>##V3_BDHV12</stp>
        <stp>9128276R8 Govt</stp>
        <stp>IDX_RATIO</stp>
        <stp>1/24/2005</stp>
        <stp>1/24/2005</stp>
        <stp>[Fixed Income  Prices 2004-2009.xlsx]TIPS!R136C28</stp>
        <tr r="AB136" s="1"/>
      </tp>
      <tp>
        <v>1.0728200000000001</v>
        <stp/>
        <stp>##V3_BDHV12</stp>
        <stp>912828CZ1 Govt</stp>
        <stp>IDX_RATIO</stp>
        <stp>9/18/2006</stp>
        <stp>9/18/2006</stp>
        <stp>[Fixed Income  Prices 2004-2009.xlsx]TIPS!R495C24</stp>
        <tr r="X495" s="1"/>
      </tp>
      <tp>
        <v>1.1842600000000001</v>
        <stp/>
        <stp>##V3_BDHV12</stp>
        <stp>9128273T7 Govt</stp>
        <stp>IDX_RATIO</stp>
        <stp>4/18/2005</stp>
        <stp>4/18/2005</stp>
        <stp>[Fixed Income  Prices 2004-2009.xlsx]TIPS!R196C12</stp>
        <tr r="L196" s="1"/>
      </tp>
      <tp>
        <v>1.09555</v>
        <stp/>
        <stp>##V3_BDHV12</stp>
        <stp>9128276R8 Govt</stp>
        <stp>IDX_RATIO</stp>
        <stp>2/14/2005</stp>
        <stp>2/14/2005</stp>
        <stp>[Fixed Income  Prices 2004-2009.xlsx]TIPS!R151C28</stp>
        <tr r="AB151" s="1"/>
      </tp>
      <tp>
        <v>1.26973</v>
        <stp/>
        <stp>##V3_BDHV12</stp>
        <stp>9128274Y5 Govt</stp>
        <stp>IDX_RATIO</stp>
        <stp>8/23/2007</stp>
        <stp>8/23/2007</stp>
        <stp>[Fixed Income  Prices 2004-2009.xlsx]TIPS!R807C16</stp>
        <tr r="P807" s="1"/>
      </tp>
      <tp>
        <v>1.0287900000000001</v>
        <stp/>
        <stp>##V3_BDHV12</stp>
        <stp>912828GX2 Govt</stp>
        <stp>IDX_RATIO</stp>
        <stp>6/30/2009</stp>
        <stp>6/30/2009</stp>
        <stp>[Fixed Income  Prices 2004-2009.xlsx]TIPS!R518C88</stp>
        <tr r="CJ518" s="1"/>
      </tp>
      <tp>
        <v>1.08077</v>
        <stp/>
        <stp>##V3_BDHV12</stp>
        <stp>912828ET3 Govt</stp>
        <stp>IDX_RATIO</stp>
        <stp>8/12/2009</stp>
        <stp>8/12/2009</stp>
        <stp>[Fixed Income  Prices 2004-2009.xlsx]TIPS!R939C76</stp>
        <tr r="BX939" s="1"/>
      </tp>
      <tp>
        <v>1.1390800000000001</v>
        <stp/>
        <stp>##V3_BDHV12</stp>
        <stp>9128276R8 Govt</stp>
        <stp>IDX_RATIO</stp>
        <stp>3/31/2006</stp>
        <stp>3/31/2006</stp>
        <stp>[Fixed Income  Prices 2004-2009.xlsx]TIPS!R443C28</stp>
        <tr r="AB443" s="1"/>
      </tp>
      <tp>
        <v>1.10554</v>
        <stp/>
        <stp>##V3_BDHV12</stp>
        <stp>912828BW9 Govt</stp>
        <stp>IDX_RATIO</stp>
        <stp>5/14/2007</stp>
        <stp>5/14/2007</stp>
        <stp>[Fixed Income  Prices 2004-2009.xlsx]TIPS!R734C56</stp>
        <tr r="BD734" s="1"/>
      </tp>
      <tp>
        <v>1.0948800000000001</v>
        <stp/>
        <stp>##V3_BDHV12</stp>
        <stp>912828BW9 Govt</stp>
        <stp>IDX_RATIO</stp>
        <stp>7/26/2006</stp>
        <stp>7/26/2006</stp>
        <stp>[Fixed Income  Prices 2004-2009.xlsx]TIPS!R526C56</stp>
        <tr r="BD526" s="1"/>
      </tp>
      <tp>
        <v>1.0458799999999999</v>
        <stp/>
        <stp>##V3_BDHV12</stp>
        <stp>912828BW9 Govt</stp>
        <stp>IDX_RATIO</stp>
        <stp>5/31/2005</stp>
        <stp>5/31/2005</stp>
        <stp>[Fixed Income  Prices 2004-2009.xlsx]TIPS!R226C56</stp>
        <tr r="BD226" s="1"/>
      </tp>
      <tp>
        <v>1.0306900000000001</v>
        <stp/>
        <stp>##V3_BDHV12</stp>
        <stp>912828GX2 Govt</stp>
        <stp>IDX_RATIO</stp>
        <stp>7/20/2009</stp>
        <stp>7/20/2009</stp>
        <stp>[Fixed Income  Prices 2004-2009.xlsx]TIPS!R532C88</stp>
        <tr r="CJ532" s="1"/>
      </tp>
      <tp>
        <v>1.16198</v>
        <stp/>
        <stp>##V3_BDHV12</stp>
        <stp>9128276R8 Govt</stp>
        <stp>IDX_RATIO</stp>
        <stp>3/23/2007</stp>
        <stp>3/23/2007</stp>
        <stp>[Fixed Income  Prices 2004-2009.xlsx]TIPS!R698C28</stp>
        <tr r="AB698" s="1"/>
      </tp>
      <tp>
        <v>1.14008</v>
        <stp/>
        <stp>##V3_BDHV12</stp>
        <stp>9128276R8 Govt</stp>
        <stp>IDX_RATIO</stp>
        <stp>1/16/2006</stp>
        <stp>1/16/2006</stp>
        <stp>[Fixed Income  Prices 2004-2009.xlsx]TIPS!R389C28</stp>
        <tr r="AB389" s="1"/>
      </tp>
      <tp>
        <v>1.17943</v>
        <stp/>
        <stp>##V3_BDHV12</stp>
        <stp>9128275W8 Govt</stp>
        <stp>IDX_RATIO</stp>
        <stp>4/11/2006</stp>
        <stp>4/11/2006</stp>
        <stp>[Fixed Income  Prices 2004-2009.xlsx]TIPS!R450C20</stp>
        <tr r="T450" s="1"/>
      </tp>
      <tp>
        <v>1.0403199999999999</v>
        <stp/>
        <stp>##V3_BDHV12</stp>
        <stp>912828HW3 Govt</stp>
        <stp>IDX_RATIO</stp>
        <stp>9/29/2008</stp>
        <stp>9/29/2008</stp>
        <stp>[Fixed Income  Prices 2004-2009.xlsx]TIPS!R118C48</stp>
        <tr r="AV118" s="1"/>
      </tp>
      <tp>
        <v>1.2261</v>
        <stp/>
        <stp>##V3_BDHV12</stp>
        <stp>9128275W8 Govt</stp>
        <stp>IDX_RATIO</stp>
        <stp>6/22/2007</stp>
        <stp>6/22/2007</stp>
        <stp>[Fixed Income  Prices 2004-2009.xlsx]TIPS!R763C20</stp>
        <tr r="T763" s="1"/>
      </tp>
      <tp>
        <v>1.1167899999999999</v>
        <stp/>
        <stp>##V3_BDHV12</stp>
        <stp>912828CZ1 Govt</stp>
        <stp>IDX_RATIO</stp>
        <stp>4/25/2008</stp>
        <stp>4/25/2008</stp>
        <stp>[Fixed Income  Prices 2004-2009.xlsx]TIPS!R914C24</stp>
        <tr r="X914" s="1"/>
      </tp>
      <tp>
        <v>1.1973199999999999</v>
        <stp/>
        <stp>##V3_BDHV12</stp>
        <stp>9128275W8 Govt</stp>
        <stp>IDX_RATIO</stp>
        <stp>6/30/2006</stp>
        <stp>6/30/2006</stp>
        <stp>[Fixed Income  Prices 2004-2009.xlsx]TIPS!R508C20</stp>
        <tr r="T508" s="1"/>
      </tp>
      <tp>
        <v>1.13913</v>
        <stp/>
        <stp>##V3_BDHV12</stp>
        <stp>9128275W8 Govt</stp>
        <stp>IDX_RATIO</stp>
        <stp>4/27/2005</stp>
        <stp>4/27/2005</stp>
        <stp>[Fixed Income  Prices 2004-2009.xlsx]TIPS!R203C20</stp>
        <tr r="T203" s="1"/>
      </tp>
      <tp>
        <v>1.1382699999999999</v>
        <stp/>
        <stp>##V3_BDHV12</stp>
        <stp>912828CZ1 Govt</stp>
        <stp>IDX_RATIO</stp>
        <stp>7/15/2008</stp>
        <stp>7/15/2008</stp>
        <stp>[Fixed Income  Prices 2004-2009.xlsx]TIPS!R971C24</stp>
        <tr r="X971" s="1"/>
      </tp>
      <tp>
        <v>1.2013</v>
        <stp/>
        <stp>##V3_BDHV12</stp>
        <stp>9128275W8 Govt</stp>
        <stp>IDX_RATIO</stp>
        <stp>7/20/2006</stp>
        <stp>7/20/2006</stp>
        <stp>[Fixed Income  Prices 2004-2009.xlsx]TIPS!R522C20</stp>
        <tr r="T522" s="1"/>
      </tp>
      <tp>
        <v>1.0527899999999999</v>
        <stp/>
        <stp>##V3_BDHV12</stp>
        <stp>912828BW9 Govt</stp>
        <stp>IDX_RATIO</stp>
        <stp>7/12/2005</stp>
        <stp>7/12/2005</stp>
        <stp>[Fixed Income  Prices 2004-2009.xlsx]TIPS!R256C56</stp>
        <tr r="BD256" s="1"/>
      </tp>
      <tp>
        <v>1.0741400000000001</v>
        <stp/>
        <stp>##V3_BDHV12</stp>
        <stp>912828BW9 Govt</stp>
        <stp>IDX_RATIO</stp>
        <stp>4/14/2006</stp>
        <stp>4/14/2006</stp>
        <stp>[Fixed Income  Prices 2004-2009.xlsx]TIPS!R453C56</stp>
        <tr r="BD453" s="1"/>
      </tp>
      <tp>
        <v>1.1318900000000001</v>
        <stp/>
        <stp>##V3_BDHV12</stp>
        <stp>9128276R8 Govt</stp>
        <stp>IDX_RATIO</stp>
        <stp>2/22/2006</stp>
        <stp>2/22/2006</stp>
        <stp>[Fixed Income  Prices 2004-2009.xlsx]TIPS!R416C28</stp>
        <tr r="AB416" s="1"/>
      </tp>
      <tp>
        <v>1.03505</v>
        <stp/>
        <stp>##V3_BDHV12</stp>
        <stp>912828GX2 Govt</stp>
        <stp>IDX_RATIO</stp>
        <stp>6/24/2008</stp>
        <stp>6/24/2008</stp>
        <stp>[Fixed Income  Prices 2004-2009.xlsx]TIPS!R253C88</stp>
        <tr r="CJ253" s="1"/>
      </tp>
      <tp>
        <v>1.0973200000000001</v>
        <stp/>
        <stp>##V3_BDHV12</stp>
        <stp>9128276R8 Govt</stp>
        <stp>IDX_RATIO</stp>
        <stp>1/27/2005</stp>
        <stp>1/27/2005</stp>
        <stp>[Fixed Income  Prices 2004-2009.xlsx]TIPS!R139C28</stp>
        <tr r="AB139" s="1"/>
      </tp>
      <tp>
        <v>1.1176200000000001</v>
        <stp/>
        <stp>##V3_BDHV12</stp>
        <stp>912828BW9 Govt</stp>
        <stp>IDX_RATIO</stp>
        <stp>6/27/2007</stp>
        <stp>6/27/2007</stp>
        <stp>[Fixed Income  Prices 2004-2009.xlsx]TIPS!R766C56</stp>
        <tr r="BD766" s="1"/>
      </tp>
      <tp>
        <v>1.2883200000000001</v>
        <stp/>
        <stp>##V3_BDHV12</stp>
        <stp>9128274Y5 Govt</stp>
        <stp>IDX_RATIO</stp>
        <stp>4/11/2008</stp>
        <stp>4/11/2008</stp>
        <stp>[Fixed Income  Prices 2004-2009.xlsx]TIPS!R973C16</stp>
        <tr r="P973" s="1"/>
      </tp>
      <tp>
        <v>1.26949</v>
        <stp/>
        <stp>##V3_BDHV12</stp>
        <stp>9128274Y5 Govt</stp>
        <stp>IDX_RATIO</stp>
        <stp>8/20/2007</stp>
        <stp>8/20/2007</stp>
        <stp>[Fixed Income  Prices 2004-2009.xlsx]TIPS!R804C16</stp>
        <tr r="P804" s="1"/>
      </tp>
      <tp>
        <v>1.0951200000000001</v>
        <stp/>
        <stp>##V3_BDHV12</stp>
        <stp>9128276R8 Govt</stp>
        <stp>IDX_RATIO</stp>
        <stp>2/17/2005</stp>
        <stp>2/17/2005</stp>
        <stp>[Fixed Income  Prices 2004-2009.xlsx]TIPS!R154C28</stp>
        <tr r="AB154" s="1"/>
      </tp>
      <tp>
        <v>1.08047</v>
        <stp/>
        <stp>##V3_BDHV12</stp>
        <stp>912828ET3 Govt</stp>
        <stp>IDX_RATIO</stp>
        <stp>8/11/2009</stp>
        <stp>8/11/2009</stp>
        <stp>[Fixed Income  Prices 2004-2009.xlsx]TIPS!R938C76</stp>
        <tr r="BX938" s="1"/>
      </tp>
      <tp>
        <v>1.03624</v>
        <stp/>
        <stp>##V3_BDHV12</stp>
        <stp>912828BW9 Govt</stp>
        <stp>IDX_RATIO</stp>
        <stp>4/22/2005</stp>
        <stp>4/22/2005</stp>
        <stp>[Fixed Income  Prices 2004-2009.xlsx]TIPS!R200C56</stp>
        <tr r="BD200" s="1"/>
      </tp>
      <tp>
        <v>1.0181499999999999</v>
        <stp/>
        <stp>##V3_BDHV12</stp>
        <stp>912828ET3 Govt</stp>
        <stp>IDX_RATIO</stp>
        <stp>7/19/2006</stp>
        <stp>7/19/2006</stp>
        <stp>[Fixed Income  Prices 2004-2009.xlsx]TIPS!R139C76</stp>
        <tr r="BX139" s="1"/>
      </tp>
      <tp>
        <v>1.2357499999999999</v>
        <stp/>
        <stp>##V3_BDHV12</stp>
        <stp>9128275W8 Govt</stp>
        <stp>IDX_RATIO</stp>
        <stp>7/31/2007</stp>
        <stp>7/31/2007</stp>
        <stp>[Fixed Income  Prices 2004-2009.xlsx]TIPS!R790C20</stp>
        <tr r="T790" s="1"/>
      </tp>
      <tp>
        <v>1.1065100000000001</v>
        <stp/>
        <stp>##V3_BDHV12</stp>
        <stp>912828BW9 Govt</stp>
        <stp>IDX_RATIO</stp>
        <stp>5/17/2007</stp>
        <stp>5/17/2007</stp>
        <stp>[Fixed Income  Prices 2004-2009.xlsx]TIPS!R737C56</stp>
        <tr r="BD737" s="1"/>
      </tp>
      <tp>
        <v>1.02512</v>
        <stp/>
        <stp>##V3_BDHV12</stp>
        <stp>912828GX2 Govt</stp>
        <stp>IDX_RATIO</stp>
        <stp>5/14/2008</stp>
        <stp>5/14/2008</stp>
        <stp>[Fixed Income  Prices 2004-2009.xlsx]TIPS!R224C88</stp>
        <tr r="CJ224" s="1"/>
      </tp>
      <tp>
        <v>1.0947100000000001</v>
        <stp/>
        <stp>##V3_BDHV12</stp>
        <stp>912828BW9 Govt</stp>
        <stp>IDX_RATIO</stp>
        <stp>7/25/2006</stp>
        <stp>7/25/2006</stp>
        <stp>[Fixed Income  Prices 2004-2009.xlsx]TIPS!R525C56</stp>
        <tr r="BD525" s="1"/>
      </tp>
      <tp>
        <v>1.03098</v>
        <stp/>
        <stp>##V3_BDHV12</stp>
        <stp>912828GX2 Govt</stp>
        <stp>IDX_RATIO</stp>
        <stp>7/23/2009</stp>
        <stp>7/23/2009</stp>
        <stp>[Fixed Income  Prices 2004-2009.xlsx]TIPS!R535C88</stp>
        <tr r="CJ535" s="1"/>
      </tp>
      <tp>
        <v>1.0114099999999999</v>
        <stp/>
        <stp>##V3_BDHV12</stp>
        <stp>912828CP3 Govt</stp>
        <stp>IDX_RATIO</stp>
        <stp>3/28/2005</stp>
        <stp>3/28/2005</stp>
        <stp>[Fixed Income  Prices 2004-2009.xlsx]TIPS!R181C64</stp>
        <tr r="BL181" s="1"/>
      </tp>
      <tp>
        <v>1.16164</v>
        <stp/>
        <stp>##V3_BDHV12</stp>
        <stp>9128276R8 Govt</stp>
        <stp>IDX_RATIO</stp>
        <stp>3/20/2007</stp>
        <stp>3/20/2007</stp>
        <stp>[Fixed Income  Prices 2004-2009.xlsx]TIPS!R695C28</stp>
        <tr r="AB695" s="1"/>
      </tp>
      <tp>
        <v>1.15615</v>
        <stp/>
        <stp>##V3_BDHV12</stp>
        <stp>9128275W8 Govt</stp>
        <stp>IDX_RATIO</stp>
        <stp>7/14/2005</stp>
        <stp>7/14/2005</stp>
        <stp>[Fixed Income  Prices 2004-2009.xlsx]TIPS!R258C20</stp>
        <tr r="T258" s="1"/>
      </tp>
      <tp>
        <v>1.1795100000000001</v>
        <stp/>
        <stp>##V3_BDHV12</stp>
        <stp>9128275W8 Govt</stp>
        <stp>IDX_RATIO</stp>
        <stp>4/12/2006</stp>
        <stp>4/12/2006</stp>
        <stp>[Fixed Income  Prices 2004-2009.xlsx]TIPS!R451C20</stp>
        <tr r="T451" s="1"/>
      </tp>
      <tp>
        <v>1.22584</v>
        <stp/>
        <stp>##V3_BDHV12</stp>
        <stp>9128275W8 Govt</stp>
        <stp>IDX_RATIO</stp>
        <stp>6/21/2007</stp>
        <stp>6/21/2007</stp>
        <stp>[Fixed Income  Prices 2004-2009.xlsx]TIPS!R762C20</stp>
        <tr r="T762" s="1"/>
      </tp>
      <tp>
        <v>1.20347</v>
        <stp/>
        <stp>##V3_BDHV12</stp>
        <stp>9128273T7 Govt</stp>
        <stp>IDX_RATIO</stp>
        <stp>7/28/2005</stp>
        <stp>7/28/2005</stp>
        <stp>[Fixed Income  Prices 2004-2009.xlsx]TIPS!R268C12</stp>
        <tr r="L268" s="1"/>
      </tp>
      <tp>
        <v>1.0360400000000001</v>
        <stp/>
        <stp>##V3_BDHV12</stp>
        <stp>912828BW9 Govt</stp>
        <stp>IDX_RATIO</stp>
        <stp>4/21/2005</stp>
        <stp>4/21/2005</stp>
        <stp>[Fixed Income  Prices 2004-2009.xlsx]TIPS!R199C56</stp>
        <tr r="BD199" s="1"/>
      </tp>
      <tp>
        <v>1.1385799999999999</v>
        <stp/>
        <stp>##V3_BDHV12</stp>
        <stp>912828CZ1 Govt</stp>
        <stp>IDX_RATIO</stp>
        <stp>7/16/2008</stp>
        <stp>7/16/2008</stp>
        <stp>[Fixed Income  Prices 2004-2009.xlsx]TIPS!R972C24</stp>
        <tr r="X972" s="1"/>
      </tp>
      <tp>
        <v>1.01935</v>
        <stp/>
        <stp>##V3_BDHV12</stp>
        <stp>912828HW3 Govt</stp>
        <stp>IDX_RATIO</stp>
        <stp>8/28/2009</stp>
        <stp>8/28/2009</stp>
        <stp>[Fixed Income  Prices 2004-2009.xlsx]TIPS!R357C48</stp>
        <tr r="AV357" s="1"/>
      </tp>
      <tp>
        <v>1.21309</v>
        <stp/>
        <stp>##V3_BDHV12</stp>
        <stp>9128275W8 Govt</stp>
        <stp>IDX_RATIO</stp>
        <stp>5/11/2007</stp>
        <stp>5/11/2007</stp>
        <stp>[Fixed Income  Prices 2004-2009.xlsx]TIPS!R733C20</stp>
        <tr r="T733" s="1"/>
      </tp>
      <tp>
        <v>1.0527599999999999</v>
        <stp/>
        <stp>##V3_BDHV12</stp>
        <stp>912828BW9 Govt</stp>
        <stp>IDX_RATIO</stp>
        <stp>7/13/2005</stp>
        <stp>7/13/2005</stp>
        <stp>[Fixed Income  Prices 2004-2009.xlsx]TIPS!R257C56</stp>
        <tr r="BD257" s="1"/>
      </tp>
      <tp>
        <v>1.1317300000000001</v>
        <stp/>
        <stp>##V3_BDHV12</stp>
        <stp>9128276R8 Govt</stp>
        <stp>IDX_RATIO</stp>
        <stp>2/23/2006</stp>
        <stp>2/23/2006</stp>
        <stp>[Fixed Income  Prices 2004-2009.xlsx]TIPS!R417C28</stp>
        <tr r="AB417" s="1"/>
      </tp>
      <tp>
        <v>1.0352600000000001</v>
        <stp/>
        <stp>##V3_BDHV12</stp>
        <stp>912828GX2 Govt</stp>
        <stp>IDX_RATIO</stp>
        <stp>6/25/2008</stp>
        <stp>6/25/2008</stp>
        <stp>[Fixed Income  Prices 2004-2009.xlsx]TIPS!R254C88</stp>
        <tr r="CJ254" s="1"/>
      </tp>
      <tp>
        <v>1.02078</v>
        <stp/>
        <stp>##V3_BDHV12</stp>
        <stp>912828GX2 Govt</stp>
        <stp>IDX_RATIO</stp>
        <stp>4/13/2009</stp>
        <stp>4/13/2009</stp>
        <stp>[Fixed Income  Prices 2004-2009.xlsx]TIPS!R462C88</stp>
        <tr r="CJ462" s="1"/>
      </tp>
      <tp>
        <v>1.09731</v>
        <stp/>
        <stp>##V3_BDHV12</stp>
        <stp>9128276R8 Govt</stp>
        <stp>IDX_RATIO</stp>
        <stp>1/26/2005</stp>
        <stp>1/26/2005</stp>
        <stp>[Fixed Income  Prices 2004-2009.xlsx]TIPS!R138C28</stp>
        <tr r="AB138" s="1"/>
      </tp>
      <tp>
        <v>1.11738</v>
        <stp/>
        <stp>##V3_BDHV12</stp>
        <stp>912828BW9 Govt</stp>
        <stp>IDX_RATIO</stp>
        <stp>6/26/2007</stp>
        <stp>6/26/2007</stp>
        <stp>[Fixed Income  Prices 2004-2009.xlsx]TIPS!R765C56</stp>
        <tr r="BD765" s="1"/>
      </tp>
      <tp>
        <v>1.2881899999999999</v>
        <stp/>
        <stp>##V3_BDHV12</stp>
        <stp>9128274Y5 Govt</stp>
        <stp>IDX_RATIO</stp>
        <stp>4/10/2008</stp>
        <stp>4/10/2008</stp>
        <stp>[Fixed Income  Prices 2004-2009.xlsx]TIPS!R972C16</stp>
        <tr r="P972" s="1"/>
      </tp>
      <tp>
        <v>1.2355</v>
        <stp/>
        <stp>##V3_BDHV12</stp>
        <stp>9128275W8 Govt</stp>
        <stp>IDX_RATIO</stp>
        <stp>7/30/2007</stp>
        <stp>7/30/2007</stp>
        <stp>[Fixed Income  Prices 2004-2009.xlsx]TIPS!R789C20</stp>
        <tr r="T789" s="1"/>
      </tp>
      <tp>
        <v>1.0952599999999999</v>
        <stp/>
        <stp>##V3_BDHV12</stp>
        <stp>9128276R8 Govt</stp>
        <stp>IDX_RATIO</stp>
        <stp>2/16/2005</stp>
        <stp>2/16/2005</stp>
        <stp>[Fixed Income  Prices 2004-2009.xlsx]TIPS!R153C28</stp>
        <tr r="AB153" s="1"/>
      </tp>
      <tp>
        <v>1.2695699999999999</v>
        <stp/>
        <stp>##V3_BDHV12</stp>
        <stp>9128274Y5 Govt</stp>
        <stp>IDX_RATIO</stp>
        <stp>8/21/2007</stp>
        <stp>8/21/2007</stp>
        <stp>[Fixed Income  Prices 2004-2009.xlsx]TIPS!R805C16</stp>
        <tr r="P805" s="1"/>
      </tp>
      <tp>
        <v>1.0801700000000001</v>
        <stp/>
        <stp>##V3_BDHV12</stp>
        <stp>912828ET3 Govt</stp>
        <stp>IDX_RATIO</stp>
        <stp>8/10/2009</stp>
        <stp>8/10/2009</stp>
        <stp>[Fixed Income  Prices 2004-2009.xlsx]TIPS!R937C76</stp>
        <tr r="BX937" s="1"/>
      </tp>
      <tp>
        <v>1.01799</v>
        <stp/>
        <stp>##V3_BDHV12</stp>
        <stp>912828ET3 Govt</stp>
        <stp>IDX_RATIO</stp>
        <stp>7/18/2006</stp>
        <stp>7/18/2006</stp>
        <stp>[Fixed Income  Prices 2004-2009.xlsx]TIPS!R138C76</stp>
        <tr r="BX138" s="1"/>
      </tp>
      <tp>
        <v>1.10619</v>
        <stp/>
        <stp>##V3_BDHV12</stp>
        <stp>912828BW9 Govt</stp>
        <stp>IDX_RATIO</stp>
        <stp>5/16/2007</stp>
        <stp>5/16/2007</stp>
        <stp>[Fixed Income  Prices 2004-2009.xlsx]TIPS!R736C56</stp>
        <tr r="BD736" s="1"/>
      </tp>
      <tp>
        <v>1.0254000000000001</v>
        <stp/>
        <stp>##V3_BDHV12</stp>
        <stp>912828GX2 Govt</stp>
        <stp>IDX_RATIO</stp>
        <stp>5/15/2008</stp>
        <stp>5/15/2008</stp>
        <stp>[Fixed Income  Prices 2004-2009.xlsx]TIPS!R225C88</stp>
        <tr r="CJ225" s="1"/>
      </tp>
      <tp>
        <v>1.0945400000000001</v>
        <stp/>
        <stp>##V3_BDHV12</stp>
        <stp>912828BW9 Govt</stp>
        <stp>IDX_RATIO</stp>
        <stp>7/24/2006</stp>
        <stp>7/24/2006</stp>
        <stp>[Fixed Income  Prices 2004-2009.xlsx]TIPS!R524C56</stp>
        <tr r="BD524" s="1"/>
      </tp>
      <tp>
        <v>1.03088</v>
        <stp/>
        <stp>##V3_BDHV12</stp>
        <stp>912828GX2 Govt</stp>
        <stp>IDX_RATIO</stp>
        <stp>7/22/2009</stp>
        <stp>7/22/2009</stp>
        <stp>[Fixed Income  Prices 2004-2009.xlsx]TIPS!R534C88</stp>
        <tr r="CJ534" s="1"/>
      </tp>
      <tp>
        <v>1.0114799999999999</v>
        <stp/>
        <stp>##V3_BDHV12</stp>
        <stp>912828CP3 Govt</stp>
        <stp>IDX_RATIO</stp>
        <stp>3/29/2005</stp>
        <stp>3/29/2005</stp>
        <stp>[Fixed Income  Prices 2004-2009.xlsx]TIPS!R182C64</stp>
        <tr r="BL182" s="1"/>
      </tp>
      <tp>
        <v>1.1617500000000001</v>
        <stp/>
        <stp>##V3_BDHV12</stp>
        <stp>9128276R8 Govt</stp>
        <stp>IDX_RATIO</stp>
        <stp>3/21/2007</stp>
        <stp>3/21/2007</stp>
        <stp>[Fixed Income  Prices 2004-2009.xlsx]TIPS!R696C28</stp>
        <tr r="AB696" s="1"/>
      </tp>
      <tp>
        <v>1.15611</v>
        <stp/>
        <stp>##V3_BDHV12</stp>
        <stp>9128275W8 Govt</stp>
        <stp>IDX_RATIO</stp>
        <stp>7/15/2005</stp>
        <stp>7/15/2005</stp>
        <stp>[Fixed Income  Prices 2004-2009.xlsx]TIPS!R259C20</stp>
        <tr r="T259" s="1"/>
      </tp>
      <tp>
        <v>1.1795899999999999</v>
        <stp/>
        <stp>##V3_BDHV12</stp>
        <stp>9128275W8 Govt</stp>
        <stp>IDX_RATIO</stp>
        <stp>4/13/2006</stp>
        <stp>4/13/2006</stp>
        <stp>[Fixed Income  Prices 2004-2009.xlsx]TIPS!R452C20</stp>
        <tr r="T452" s="1"/>
      </tp>
      <tp>
        <v>1.22557</v>
        <stp/>
        <stp>##V3_BDHV12</stp>
        <stp>9128275W8 Govt</stp>
        <stp>IDX_RATIO</stp>
        <stp>6/20/2007</stp>
        <stp>6/20/2007</stp>
        <stp>[Fixed Income  Prices 2004-2009.xlsx]TIPS!R761C20</stp>
        <tr r="T761" s="1"/>
      </tp>
      <tp>
        <v>1.20343</v>
        <stp/>
        <stp>##V3_BDHV12</stp>
        <stp>9128273T7 Govt</stp>
        <stp>IDX_RATIO</stp>
        <stp>7/29/2005</stp>
        <stp>7/29/2005</stp>
        <stp>[Fixed Income  Prices 2004-2009.xlsx]TIPS!R269C12</stp>
        <tr r="L269" s="1"/>
      </tp>
      <tp>
        <v>1.0358400000000001</v>
        <stp/>
        <stp>##V3_BDHV12</stp>
        <stp>912828BW9 Govt</stp>
        <stp>IDX_RATIO</stp>
        <stp>4/20/2005</stp>
        <stp>4/20/2005</stp>
        <stp>[Fixed Income  Prices 2004-2009.xlsx]TIPS!R198C56</stp>
        <tr r="BD198" s="1"/>
      </tp>
      <tp>
        <v>1.1387</v>
        <stp/>
        <stp>##V3_BDHV12</stp>
        <stp>9128275W8 Govt</stp>
        <stp>IDX_RATIO</stp>
        <stp>4/25/2005</stp>
        <stp>4/25/2005</stp>
        <stp>[Fixed Income  Prices 2004-2009.xlsx]TIPS!R201C20</stp>
        <tr r="T201" s="1"/>
      </tp>
      <tp>
        <v>1.13889</v>
        <stp/>
        <stp>##V3_BDHV12</stp>
        <stp>912828CZ1 Govt</stp>
        <stp>IDX_RATIO</stp>
        <stp>7/17/2008</stp>
        <stp>7/17/2008</stp>
        <stp>[Fixed Income  Prices 2004-2009.xlsx]TIPS!R973C24</stp>
        <tr r="X973" s="1"/>
      </tp>
      <tp>
        <v>1.2127399999999999</v>
        <stp/>
        <stp>##V3_BDHV12</stp>
        <stp>9128275W8 Govt</stp>
        <stp>IDX_RATIO</stp>
        <stp>5/10/2007</stp>
        <stp>5/10/2007</stp>
        <stp>[Fixed Income  Prices 2004-2009.xlsx]TIPS!R732C20</stp>
        <tr r="T732" s="1"/>
      </tp>
      <tp>
        <v>1.0527200000000001</v>
        <stp/>
        <stp>##V3_BDHV12</stp>
        <stp>912828BW9 Govt</stp>
        <stp>IDX_RATIO</stp>
        <stp>7/14/2005</stp>
        <stp>7/14/2005</stp>
        <stp>[Fixed Income  Prices 2004-2009.xlsx]TIPS!R258C56</stp>
        <tr r="BD258" s="1"/>
      </tp>
      <tp>
        <v>1.0740000000000001</v>
        <stp/>
        <stp>##V3_BDHV12</stp>
        <stp>912828BW9 Govt</stp>
        <stp>IDX_RATIO</stp>
        <stp>4/12/2006</stp>
        <stp>4/12/2006</stp>
        <stp>[Fixed Income  Prices 2004-2009.xlsx]TIPS!R451C56</stp>
        <tr r="BD451" s="1"/>
      </tp>
      <tp>
        <v>1.1315599999999999</v>
        <stp/>
        <stp>##V3_BDHV12</stp>
        <stp>9128276R8 Govt</stp>
        <stp>IDX_RATIO</stp>
        <stp>2/24/2006</stp>
        <stp>2/24/2006</stp>
        <stp>[Fixed Income  Prices 2004-2009.xlsx]TIPS!R418C28</stp>
        <tr r="AB418" s="1"/>
      </tp>
      <tp>
        <v>1.1624399999999999</v>
        <stp/>
        <stp>##V3_BDHV12</stp>
        <stp>9128276R8 Govt</stp>
        <stp>IDX_RATIO</stp>
        <stp>3/27/2007</stp>
        <stp>3/27/2007</stp>
        <stp>[Fixed Income  Prices 2004-2009.xlsx]TIPS!R700C28</stp>
        <tr r="AB700" s="1"/>
      </tp>
      <tp>
        <v>1.08226</v>
        <stp/>
        <stp>##V3_BDHV12</stp>
        <stp>912828ET3 Govt</stp>
        <stp>IDX_RATIO</stp>
        <stp>8/17/2009</stp>
        <stp>8/17/2009</stp>
        <stp>[Fixed Income  Prices 2004-2009.xlsx]TIPS!R942C76</stp>
        <tr r="BX942" s="1"/>
      </tp>
      <tp>
        <v>1.02095</v>
        <stp/>
        <stp>##V3_BDHV12</stp>
        <stp>912828GX2 Govt</stp>
        <stp>IDX_RATIO</stp>
        <stp>4/14/2009</stp>
        <stp>4/14/2009</stp>
        <stp>[Fixed Income  Prices 2004-2009.xlsx]TIPS!R463C88</stp>
        <tr r="CJ463" s="1"/>
      </tp>
      <tp>
        <v>1.09721</v>
        <stp/>
        <stp>##V3_BDHV12</stp>
        <stp>9128276R8 Govt</stp>
        <stp>IDX_RATIO</stp>
        <stp>1/21/2005</stp>
        <stp>1/21/2005</stp>
        <stp>[Fixed Income  Prices 2004-2009.xlsx]TIPS!R135C28</stp>
        <tr r="AB135" s="1"/>
      </tp>
      <tp>
        <v>1.1161799999999999</v>
        <stp/>
        <stp>##V3_BDHV12</stp>
        <stp>912828BW9 Govt</stp>
        <stp>IDX_RATIO</stp>
        <stp>6/21/2007</stp>
        <stp>6/21/2007</stp>
        <stp>[Fixed Income  Prices 2004-2009.xlsx]TIPS!R762C56</stp>
        <tr r="BD762" s="1"/>
      </tp>
      <tp>
        <v>1.2890699999999999</v>
        <stp/>
        <stp>##V3_BDHV12</stp>
        <stp>9128274Y5 Govt</stp>
        <stp>IDX_RATIO</stp>
        <stp>4/17/2008</stp>
        <stp>4/17/2008</stp>
        <stp>[Fixed Income  Prices 2004-2009.xlsx]TIPS!R977C16</stp>
        <tr r="P977" s="1"/>
      </tp>
      <tp>
        <v>1.09598</v>
        <stp/>
        <stp>##V3_BDHV12</stp>
        <stp>9128276R8 Govt</stp>
        <stp>IDX_RATIO</stp>
        <stp>2/11/2005</stp>
        <stp>2/11/2005</stp>
        <stp>[Fixed Income  Prices 2004-2009.xlsx]TIPS!R150C28</stp>
        <tr r="AB150" s="1"/>
      </tp>
      <tp>
        <v>1.06914</v>
        <stp/>
        <stp>##V3_BDHV12</stp>
        <stp>912828CP3 Govt</stp>
        <stp>IDX_RATIO</stp>
        <stp>1/29/2007</stp>
        <stp>1/29/2007</stp>
        <stp>[Fixed Income  Prices 2004-2009.xlsx]TIPS!R659C64</stp>
        <tr r="BL659" s="1"/>
      </tp>
      <tp>
        <v>1.1378200000000001</v>
        <stp/>
        <stp>##V3_BDHV12</stp>
        <stp>9128275W8 Govt</stp>
        <stp>IDX_RATIO</stp>
        <stp>4/21/2005</stp>
        <stp>4/21/2005</stp>
        <stp>[Fixed Income  Prices 2004-2009.xlsx]TIPS!R199C20</stp>
        <tr r="T199" s="1"/>
      </tp>
      <tp>
        <v>1.1059399999999999</v>
        <stp/>
        <stp>##V3_BDHV12</stp>
        <stp>912828ET3 Govt</stp>
        <stp>IDX_RATIO</stp>
        <stp>9/19/2008</stp>
        <stp>9/19/2008</stp>
        <stp>[Fixed Income  Prices 2004-2009.xlsx]TIPS!R706C76</stp>
        <tr r="BX706" s="1"/>
      </tp>
      <tp>
        <v>1.1045700000000001</v>
        <stp/>
        <stp>##V3_BDHV12</stp>
        <stp>912828BW9 Govt</stp>
        <stp>IDX_RATIO</stp>
        <stp>5/11/2007</stp>
        <stp>5/11/2007</stp>
        <stp>[Fixed Income  Prices 2004-2009.xlsx]TIPS!R733C56</stp>
        <tr r="BD733" s="1"/>
      </tp>
      <tp>
        <v>1.0245500000000001</v>
        <stp/>
        <stp>##V3_BDHV12</stp>
        <stp>912828GX2 Govt</stp>
        <stp>IDX_RATIO</stp>
        <stp>5/12/2008</stp>
        <stp>5/12/2008</stp>
        <stp>[Fixed Income  Prices 2004-2009.xlsx]TIPS!R222C88</stp>
        <tr r="CJ222" s="1"/>
      </tp>
      <tp>
        <v>1.0700099999999999</v>
        <stp/>
        <stp>##V3_BDHV12</stp>
        <stp>912828CP3 Govt</stp>
        <stp>IDX_RATIO</stp>
        <stp>2/19/2007</stp>
        <stp>2/19/2007</stp>
        <stp>[Fixed Income  Prices 2004-2009.xlsx]TIPS!R674C64</stp>
        <tr r="BL674" s="1"/>
      </tp>
      <tp>
        <v>1.16232</v>
        <stp/>
        <stp>##V3_BDHV12</stp>
        <stp>9128276R8 Govt</stp>
        <stp>IDX_RATIO</stp>
        <stp>3/26/2007</stp>
        <stp>3/26/2007</stp>
        <stp>[Fixed Income  Prices 2004-2009.xlsx]TIPS!R699C28</stp>
        <tr r="AB699" s="1"/>
      </tp>
      <tp>
        <v>1.1265000000000001</v>
        <stp/>
        <stp>##V3_BDHV12</stp>
        <stp>912828CZ1 Govt</stp>
        <stp>IDX_RATIO</stp>
        <stp>5/30/2008</stp>
        <stp>5/30/2008</stp>
        <stp>[Fixed Income  Prices 2004-2009.xlsx]TIPS!R939C24</stp>
        <tr r="X939" s="1"/>
      </tp>
      <tp>
        <v>1.14097</v>
        <stp/>
        <stp>##V3_BDHV12</stp>
        <stp>9128276R8 Govt</stp>
        <stp>IDX_RATIO</stp>
        <stp>1/13/2006</stp>
        <stp>1/13/2006</stp>
        <stp>[Fixed Income  Prices 2004-2009.xlsx]TIPS!R388C28</stp>
        <tr r="AB388" s="1"/>
      </tp>
      <tp>
        <v>1.17967</v>
        <stp/>
        <stp>##V3_BDHV12</stp>
        <stp>9128275W8 Govt</stp>
        <stp>IDX_RATIO</stp>
        <stp>4/14/2006</stp>
        <stp>4/14/2006</stp>
        <stp>[Fixed Income  Prices 2004-2009.xlsx]TIPS!R453C20</stp>
        <tr r="T453" s="1"/>
      </tp>
      <tp>
        <v>1.15622</v>
        <stp/>
        <stp>##V3_BDHV12</stp>
        <stp>9128275W8 Govt</stp>
        <stp>IDX_RATIO</stp>
        <stp>7/12/2005</stp>
        <stp>7/12/2005</stp>
        <stp>[Fixed Income  Prices 2004-2009.xlsx]TIPS!R256C20</stp>
        <tr r="T256" s="1"/>
      </tp>
      <tp>
        <v>1.22742</v>
        <stp/>
        <stp>##V3_BDHV12</stp>
        <stp>9128275W8 Govt</stp>
        <stp>IDX_RATIO</stp>
        <stp>6/27/2007</stp>
        <stp>6/27/2007</stp>
        <stp>[Fixed Income  Prices 2004-2009.xlsx]TIPS!R766C20</stp>
        <tr r="T766" s="1"/>
      </tp>
      <tp>
        <v>1.2296800000000001</v>
        <stp/>
        <stp>##V3_BDHV12</stp>
        <stp>9128273T7 Govt</stp>
        <stp>IDX_RATIO</stp>
        <stp>4/28/2006</stp>
        <stp>4/28/2006</stp>
        <stp>[Fixed Income  Prices 2004-2009.xlsx]TIPS!R463C12</stp>
        <tr r="L463" s="1"/>
      </tp>
      <tp>
        <v>1.13673</v>
        <stp/>
        <stp>##V3_BDHV12</stp>
        <stp>912828CZ1 Govt</stp>
        <stp>IDX_RATIO</stp>
        <stp>7/10/2008</stp>
        <stp>7/10/2008</stp>
        <stp>[Fixed Income  Prices 2004-2009.xlsx]TIPS!R968C24</stp>
        <tr r="X968" s="1"/>
      </tp>
      <tp>
        <v>1.1252</v>
        <stp/>
        <stp>##V3_BDHV12</stp>
        <stp>912828BW9 Govt</stp>
        <stp>IDX_RATIO</stp>
        <stp>7/31/2007</stp>
        <stp>7/31/2007</stp>
        <stp>[Fixed Income  Prices 2004-2009.xlsx]TIPS!R790C56</stp>
        <tr r="BD790" s="1"/>
      </tp>
      <tp>
        <v>1.1380399999999999</v>
        <stp/>
        <stp>##V3_BDHV12</stp>
        <stp>9128275W8 Govt</stp>
        <stp>IDX_RATIO</stp>
        <stp>4/22/2005</stp>
        <stp>4/22/2005</stp>
        <stp>[Fixed Income  Prices 2004-2009.xlsx]TIPS!R200C20</stp>
        <tr r="T200" s="1"/>
      </tp>
      <tp>
        <v>1.2022599999999999</v>
        <stp/>
        <stp>##V3_BDHV12</stp>
        <stp>9128275W8 Govt</stp>
        <stp>IDX_RATIO</stp>
        <stp>7/25/2006</stp>
        <stp>7/25/2006</stp>
        <stp>[Fixed Income  Prices 2004-2009.xlsx]TIPS!R525C20</stp>
        <tr r="T525" s="1"/>
      </tp>
      <tp>
        <v>1.25085</v>
        <stp/>
        <stp>##V3_BDHV12</stp>
        <stp>9128273T7 Govt</stp>
        <stp>IDX_RATIO</stp>
        <stp>7/19/2006</stp>
        <stp>7/19/2006</stp>
        <stp>[Fixed Income  Prices 2004-2009.xlsx]TIPS!R521C12</stp>
        <tr r="L521" s="1"/>
      </tp>
      <tp>
        <v>1.21522</v>
        <stp/>
        <stp>##V3_BDHV12</stp>
        <stp>9128275W8 Govt</stp>
        <stp>IDX_RATIO</stp>
        <stp>5/17/2007</stp>
        <stp>5/17/2007</stp>
        <stp>[Fixed Income  Prices 2004-2009.xlsx]TIPS!R737C20</stp>
        <tr r="T737" s="1"/>
      </tp>
      <tp>
        <v>1.0526899999999999</v>
        <stp/>
        <stp>##V3_BDHV12</stp>
        <stp>912828BW9 Govt</stp>
        <stp>IDX_RATIO</stp>
        <stp>7/15/2005</stp>
        <stp>7/15/2005</stp>
        <stp>[Fixed Income  Prices 2004-2009.xlsx]TIPS!R259C56</stp>
        <tr r="BD259" s="1"/>
      </tp>
      <tp>
        <v>1.0740700000000001</v>
        <stp/>
        <stp>##V3_BDHV12</stp>
        <stp>912828BW9 Govt</stp>
        <stp>IDX_RATIO</stp>
        <stp>4/13/2006</stp>
        <stp>4/13/2006</stp>
        <stp>[Fixed Income  Prices 2004-2009.xlsx]TIPS!R452C56</stp>
        <tr r="BD452" s="1"/>
      </tp>
      <tp>
        <v>1.03484</v>
        <stp/>
        <stp>##V3_BDHV12</stp>
        <stp>912828GX2 Govt</stp>
        <stp>IDX_RATIO</stp>
        <stp>6/23/2008</stp>
        <stp>6/23/2008</stp>
        <stp>[Fixed Income  Prices 2004-2009.xlsx]TIPS!R252C88</stp>
        <tr r="CJ252" s="1"/>
      </tp>
      <tp>
        <v>1.02112</v>
        <stp/>
        <stp>##V3_BDHV12</stp>
        <stp>912828GX2 Govt</stp>
        <stp>IDX_RATIO</stp>
        <stp>4/15/2009</stp>
        <stp>4/15/2009</stp>
        <stp>[Fixed Income  Prices 2004-2009.xlsx]TIPS!R464C88</stp>
        <tr r="CJ464" s="1"/>
      </tp>
      <tp>
        <v>1.0971899999999999</v>
        <stp/>
        <stp>##V3_BDHV12</stp>
        <stp>9128276R8 Govt</stp>
        <stp>IDX_RATIO</stp>
        <stp>1/20/2005</stp>
        <stp>1/20/2005</stp>
        <stp>[Fixed Income  Prices 2004-2009.xlsx]TIPS!R134C28</stp>
        <tr r="AB134" s="1"/>
      </tp>
      <tp>
        <v>1.1159399999999999</v>
        <stp/>
        <stp>##V3_BDHV12</stp>
        <stp>912828BW9 Govt</stp>
        <stp>IDX_RATIO</stp>
        <stp>6/20/2007</stp>
        <stp>6/20/2007</stp>
        <stp>[Fixed Income  Prices 2004-2009.xlsx]TIPS!R761C56</stp>
        <tr r="BD761" s="1"/>
      </tp>
      <tp>
        <v>1.28894</v>
        <stp/>
        <stp>##V3_BDHV12</stp>
        <stp>9128274Y5 Govt</stp>
        <stp>IDX_RATIO</stp>
        <stp>4/16/2008</stp>
        <stp>4/16/2008</stp>
        <stp>[Fixed Income  Prices 2004-2009.xlsx]TIPS!R976C16</stp>
        <tr r="P976" s="1"/>
      </tp>
      <tp>
        <v>1.2700400000000001</v>
        <stp/>
        <stp>##V3_BDHV12</stp>
        <stp>9128274Y5 Govt</stp>
        <stp>IDX_RATIO</stp>
        <stp>8/27/2007</stp>
        <stp>8/27/2007</stp>
        <stp>[Fixed Income  Prices 2004-2009.xlsx]TIPS!R809C16</stp>
        <tr r="P809" s="1"/>
      </tp>
      <tp>
        <v>1.0368299999999999</v>
        <stp/>
        <stp>##V3_BDHV12</stp>
        <stp>912828BW9 Govt</stp>
        <stp>IDX_RATIO</stp>
        <stp>4/25/2005</stp>
        <stp>4/25/2005</stp>
        <stp>[Fixed Income  Prices 2004-2009.xlsx]TIPS!R201C56</stp>
        <tr r="BD201" s="1"/>
      </tp>
      <tp>
        <v>1.09612</v>
        <stp/>
        <stp>##V3_BDHV12</stp>
        <stp>9128276R8 Govt</stp>
        <stp>IDX_RATIO</stp>
        <stp>2/10/2005</stp>
        <stp>2/10/2005</stp>
        <stp>[Fixed Income  Prices 2004-2009.xlsx]TIPS!R149C28</stp>
        <tr r="AB149" s="1"/>
      </tp>
      <tp>
        <v>1.13761</v>
        <stp/>
        <stp>##V3_BDHV12</stp>
        <stp>9128275W8 Govt</stp>
        <stp>IDX_RATIO</stp>
        <stp>4/20/2005</stp>
        <stp>4/20/2005</stp>
        <stp>[Fixed Income  Prices 2004-2009.xlsx]TIPS!R198C20</stp>
        <tr r="T198" s="1"/>
      </tp>
      <tp>
        <v>1.10575</v>
        <stp/>
        <stp>##V3_BDHV12</stp>
        <stp>912828ET3 Govt</stp>
        <stp>IDX_RATIO</stp>
        <stp>9/18/2008</stp>
        <stp>9/18/2008</stp>
        <stp>[Fixed Income  Prices 2004-2009.xlsx]TIPS!R705C76</stp>
        <tr r="BX705" s="1"/>
      </tp>
      <tp>
        <v>1.10425</v>
        <stp/>
        <stp>##V3_BDHV12</stp>
        <stp>912828BW9 Govt</stp>
        <stp>IDX_RATIO</stp>
        <stp>5/10/2007</stp>
        <stp>5/10/2007</stp>
        <stp>[Fixed Income  Prices 2004-2009.xlsx]TIPS!R732C56</stp>
        <tr r="BD732" s="1"/>
      </tp>
      <tp>
        <v>1.0248299999999999</v>
        <stp/>
        <stp>##V3_BDHV12</stp>
        <stp>912828GX2 Govt</stp>
        <stp>IDX_RATIO</stp>
        <stp>5/13/2008</stp>
        <stp>5/13/2008</stp>
        <stp>[Fixed Income  Prices 2004-2009.xlsx]TIPS!R223C88</stp>
        <tr r="CJ223" s="1"/>
      </tp>
      <tp>
        <v>1.03108</v>
        <stp/>
        <stp>##V3_BDHV12</stp>
        <stp>912828GX2 Govt</stp>
        <stp>IDX_RATIO</stp>
        <stp>7/24/2009</stp>
        <stp>7/24/2009</stp>
        <stp>[Fixed Income  Prices 2004-2009.xlsx]TIPS!R536C88</stp>
        <tr r="CJ536" s="1"/>
      </tp>
      <tp>
        <v>1.14127</v>
        <stp/>
        <stp>##V3_BDHV12</stp>
        <stp>9128276R8 Govt</stp>
        <stp>IDX_RATIO</stp>
        <stp>1/12/2006</stp>
        <stp>1/12/2006</stp>
        <stp>[Fixed Income  Prices 2004-2009.xlsx]TIPS!R387C28</stp>
        <tr r="AB387" s="1"/>
      </tp>
      <tp>
        <v>1.1561900000000001</v>
        <stp/>
        <stp>##V3_BDHV12</stp>
        <stp>9128275W8 Govt</stp>
        <stp>IDX_RATIO</stp>
        <stp>7/13/2005</stp>
        <stp>7/13/2005</stp>
        <stp>[Fixed Income  Prices 2004-2009.xlsx]TIPS!R257C20</stp>
        <tr r="T257" s="1"/>
      </tp>
      <tp>
        <v>1.22716</v>
        <stp/>
        <stp>##V3_BDHV12</stp>
        <stp>9128275W8 Govt</stp>
        <stp>IDX_RATIO</stp>
        <stp>6/26/2007</stp>
        <stp>6/26/2007</stp>
        <stp>[Fixed Income  Prices 2004-2009.xlsx]TIPS!R765C20</stp>
        <tr r="T765" s="1"/>
      </tp>
      <tp>
        <v>1.11636</v>
        <stp/>
        <stp>##V3_BDHV12</stp>
        <stp>912828CZ1 Govt</stp>
        <stp>IDX_RATIO</stp>
        <stp>4/21/2008</stp>
        <stp>4/21/2008</stp>
        <stp>[Fixed Income  Prices 2004-2009.xlsx]TIPS!R910C24</stp>
        <tr r="X910" s="1"/>
      </tp>
      <tp>
        <v>1.1370400000000001</v>
        <stp/>
        <stp>##V3_BDHV12</stp>
        <stp>912828CZ1 Govt</stp>
        <stp>IDX_RATIO</stp>
        <stp>7/11/2008</stp>
        <stp>7/11/2008</stp>
        <stp>[Fixed Income  Prices 2004-2009.xlsx]TIPS!R969C24</stp>
        <tr r="X969" s="1"/>
      </tp>
      <tp>
        <v>1.1249800000000001</v>
        <stp/>
        <stp>##V3_BDHV12</stp>
        <stp>912828BW9 Govt</stp>
        <stp>IDX_RATIO</stp>
        <stp>7/30/2007</stp>
        <stp>7/30/2007</stp>
        <stp>[Fixed Income  Prices 2004-2009.xlsx]TIPS!R789C56</stp>
        <tr r="BD789" s="1"/>
      </tp>
      <tp>
        <v>1.20207</v>
        <stp/>
        <stp>##V3_BDHV12</stp>
        <stp>9128275W8 Govt</stp>
        <stp>IDX_RATIO</stp>
        <stp>7/24/2006</stp>
        <stp>7/24/2006</stp>
        <stp>[Fixed Income  Prices 2004-2009.xlsx]TIPS!R524C20</stp>
        <tr r="T524" s="1"/>
      </tp>
      <tp>
        <v>1.25065</v>
        <stp/>
        <stp>##V3_BDHV12</stp>
        <stp>9128273T7 Govt</stp>
        <stp>IDX_RATIO</stp>
        <stp>7/18/2006</stp>
        <stp>7/18/2006</stp>
        <stp>[Fixed Income  Prices 2004-2009.xlsx]TIPS!R520C12</stp>
        <tr r="L520" s="1"/>
      </tp>
      <tp>
        <v>1.2148699999999999</v>
        <stp/>
        <stp>##V3_BDHV12</stp>
        <stp>9128275W8 Govt</stp>
        <stp>IDX_RATIO</stp>
        <stp>5/16/2007</stp>
        <stp>5/16/2007</stp>
        <stp>[Fixed Income  Prices 2004-2009.xlsx]TIPS!R736C20</stp>
        <tr r="T736" s="1"/>
      </tp>
      <tp>
        <v>1.07385</v>
        <stp/>
        <stp>##V3_BDHV12</stp>
        <stp>912828BW9 Govt</stp>
        <stp>IDX_RATIO</stp>
        <stp>4/10/2006</stp>
        <stp>4/10/2006</stp>
        <stp>[Fixed Income  Prices 2004-2009.xlsx]TIPS!R449C56</stp>
        <tr r="BD449" s="1"/>
      </tp>
      <tp>
        <v>1.0342199999999999</v>
        <stp/>
        <stp>##V3_BDHV12</stp>
        <stp>912828GX2 Govt</stp>
        <stp>IDX_RATIO</stp>
        <stp>6/20/2008</stp>
        <stp>6/20/2008</stp>
        <stp>[Fixed Income  Prices 2004-2009.xlsx]TIPS!R251C88</stp>
        <tr r="CJ251" s="1"/>
      </tp>
      <tp>
        <v>1.02129</v>
        <stp/>
        <stp>##V3_BDHV12</stp>
        <stp>912828GX2 Govt</stp>
        <stp>IDX_RATIO</stp>
        <stp>4/16/2009</stp>
        <stp>4/16/2009</stp>
        <stp>[Fixed Income  Prices 2004-2009.xlsx]TIPS!R465C88</stp>
        <tr r="CJ465" s="1"/>
      </tp>
      <tp>
        <v>1.04467</v>
        <stp/>
        <stp>##V3_BDHV12</stp>
        <stp>912828GX2 Govt</stp>
        <stp>IDX_RATIO</stp>
        <stp>7/30/2008</stp>
        <stp>7/30/2008</stp>
        <stp>[Fixed Income  Prices 2004-2009.xlsx]TIPS!R279C88</stp>
        <tr r="CJ279" s="1"/>
      </tp>
      <tp>
        <v>1.24061</v>
        <stp/>
        <stp>##V3_BDHV12</stp>
        <stp>9128274Y5 Govt</stp>
        <stp>IDX_RATIO</stp>
        <stp>9/29/2006</stp>
        <stp>9/29/2006</stp>
        <stp>[Fixed Income  Prices 2004-2009.xlsx]TIPS!R573C16</stp>
        <tr r="P573" s="1"/>
      </tp>
      <tp>
        <v>1.2888200000000001</v>
        <stp/>
        <stp>##V3_BDHV12</stp>
        <stp>9128274Y5 Govt</stp>
        <stp>IDX_RATIO</stp>
        <stp>4/15/2008</stp>
        <stp>4/15/2008</stp>
        <stp>[Fixed Income  Prices 2004-2009.xlsx]TIPS!R975C16</stp>
        <tr r="P975" s="1"/>
      </tp>
      <tp>
        <v>1.2698</v>
        <stp/>
        <stp>##V3_BDHV12</stp>
        <stp>9128274Y5 Govt</stp>
        <stp>IDX_RATIO</stp>
        <stp>8/24/2007</stp>
        <stp>8/24/2007</stp>
        <stp>[Fixed Income  Prices 2004-2009.xlsx]TIPS!R808C16</stp>
        <tr r="P808" s="1"/>
      </tp>
      <tp>
        <v>1.0370299999999999</v>
        <stp/>
        <stp>##V3_BDHV12</stp>
        <stp>912828BW9 Govt</stp>
        <stp>IDX_RATIO</stp>
        <stp>4/26/2005</stp>
        <stp>4/26/2005</stp>
        <stp>[Fixed Income  Prices 2004-2009.xlsx]TIPS!R202C56</stp>
        <tr r="BD202" s="1"/>
      </tp>
      <tp>
        <v>1.0940099999999999</v>
        <stp/>
        <stp>##V3_BDHV12</stp>
        <stp>912828BW9 Govt</stp>
        <stp>IDX_RATIO</stp>
        <stp>7/21/2006</stp>
        <stp>7/21/2006</stp>
        <stp>[Fixed Income  Prices 2004-2009.xlsx]TIPS!R523C56</stp>
        <tr r="BD523" s="1"/>
      </tp>
      <tp>
        <v>1.0313600000000001</v>
        <stp/>
        <stp>##V3_BDHV12</stp>
        <stp>912828GX2 Govt</stp>
        <stp>IDX_RATIO</stp>
        <stp>7/27/2009</stp>
        <stp>7/27/2009</stp>
        <stp>[Fixed Income  Prices 2004-2009.xlsx]TIPS!R537C88</stp>
        <tr r="CJ537" s="1"/>
      </tp>
      <tp>
        <v>1.26999</v>
        <stp/>
        <stp>##V3_BDHV12</stp>
        <stp>9128273T7 Govt</stp>
        <stp>IDX_RATIO</stp>
        <stp>5/29/2007</stp>
        <stp>5/29/2007</stp>
        <stp>[Fixed Income  Prices 2004-2009.xlsx]TIPS!R745C12</stp>
        <tr r="L745" s="1"/>
      </tp>
      <tp>
        <v>1.14157</v>
        <stp/>
        <stp>##V3_BDHV12</stp>
        <stp>9128276R8 Govt</stp>
        <stp>IDX_RATIO</stp>
        <stp>1/11/2006</stp>
        <stp>1/11/2006</stp>
        <stp>[Fixed Income  Prices 2004-2009.xlsx]TIPS!R386C28</stp>
        <tr r="AB386" s="1"/>
      </tp>
      <tp>
        <v>1.2269000000000001</v>
        <stp/>
        <stp>##V3_BDHV12</stp>
        <stp>9128275W8 Govt</stp>
        <stp>IDX_RATIO</stp>
        <stp>6/25/2007</stp>
        <stp>6/25/2007</stp>
        <stp>[Fixed Income  Prices 2004-2009.xlsx]TIPS!R764C20</stp>
        <tr r="T764" s="1"/>
      </tp>
      <tp>
        <v>1.1164700000000001</v>
        <stp/>
        <stp>##V3_BDHV12</stp>
        <stp>912828CZ1 Govt</stp>
        <stp>IDX_RATIO</stp>
        <stp>4/22/2008</stp>
        <stp>4/22/2008</stp>
        <stp>[Fixed Income  Prices 2004-2009.xlsx]TIPS!R911C24</stp>
        <tr r="X911" s="1"/>
      </tp>
      <tp>
        <v>1.2760500000000001</v>
        <stp/>
        <stp>##V3_BDHV12</stp>
        <stp>9128273T7 Govt</stp>
        <stp>IDX_RATIO</stp>
        <stp>6/19/2007</stp>
        <stp>6/19/2007</stp>
        <stp>[Fixed Income  Prices 2004-2009.xlsx]TIPS!R760C12</stp>
        <tr r="L760" s="1"/>
      </tp>
      <tp>
        <v>1.03112</v>
        <stp/>
        <stp>##V3_BDHV12</stp>
        <stp>912828CZ1 Govt</stp>
        <stp>IDX_RATIO</stp>
        <stp>9/29/2005</stp>
        <stp>9/29/2005</stp>
        <stp>[Fixed Income  Prices 2004-2009.xlsx]TIPS!R244C24</stp>
        <tr r="X244" s="1"/>
      </tp>
      <tp>
        <v>1.2026399999999999</v>
        <stp/>
        <stp>##V3_BDHV12</stp>
        <stp>9128275W8 Govt</stp>
        <stp>IDX_RATIO</stp>
        <stp>7/27/2006</stp>
        <stp>7/27/2006</stp>
        <stp>[Fixed Income  Prices 2004-2009.xlsx]TIPS!R527C20</stp>
        <tr r="T527" s="1"/>
      </tp>
      <tp>
        <v>1.21451</v>
        <stp/>
        <stp>##V3_BDHV12</stp>
        <stp>9128275W8 Govt</stp>
        <stp>IDX_RATIO</stp>
        <stp>5/15/2007</stp>
        <stp>5/15/2007</stp>
        <stp>[Fixed Income  Prices 2004-2009.xlsx]TIPS!R735C20</stp>
        <tr r="T735" s="1"/>
      </tp>
      <tp>
        <v>1.07392</v>
        <stp/>
        <stp>##V3_BDHV12</stp>
        <stp>912828BW9 Govt</stp>
        <stp>IDX_RATIO</stp>
        <stp>4/11/2006</stp>
        <stp>4/11/2006</stp>
        <stp>[Fixed Income  Prices 2004-2009.xlsx]TIPS!R450C56</stp>
        <tr r="BD450" s="1"/>
      </tp>
      <tp>
        <v>1.13107</v>
        <stp/>
        <stp>##V3_BDHV12</stp>
        <stp>9128276R8 Govt</stp>
        <stp>IDX_RATIO</stp>
        <stp>2/27/2006</stp>
        <stp>2/27/2006</stp>
        <stp>[Fixed Income  Prices 2004-2009.xlsx]TIPS!R419C28</stp>
        <tr r="AB419" s="1"/>
      </tp>
      <tp>
        <v>1.0813600000000001</v>
        <stp/>
        <stp>##V3_BDHV12</stp>
        <stp>912828ET3 Govt</stp>
        <stp>IDX_RATIO</stp>
        <stp>8/14/2009</stp>
        <stp>8/14/2009</stp>
        <stp>[Fixed Income  Prices 2004-2009.xlsx]TIPS!R941C76</stp>
        <tr r="BX941" s="1"/>
      </tp>
      <tp>
        <v>1.02145</v>
        <stp/>
        <stp>##V3_BDHV12</stp>
        <stp>912828GX2 Govt</stp>
        <stp>IDX_RATIO</stp>
        <stp>4/17/2009</stp>
        <stp>4/17/2009</stp>
        <stp>[Fixed Income  Prices 2004-2009.xlsx]TIPS!R466C88</stp>
        <tr r="CJ466" s="1"/>
      </tp>
      <tp>
        <v>1.11642</v>
        <stp/>
        <stp>##V3_BDHV12</stp>
        <stp>912828BW9 Govt</stp>
        <stp>IDX_RATIO</stp>
        <stp>6/22/2007</stp>
        <stp>6/22/2007</stp>
        <stp>[Fixed Income  Prices 2004-2009.xlsx]TIPS!R763C56</stp>
        <tr r="BD763" s="1"/>
      </tp>
      <tp>
        <v>1.2404900000000001</v>
        <stp/>
        <stp>##V3_BDHV12</stp>
        <stp>9128274Y5 Govt</stp>
        <stp>IDX_RATIO</stp>
        <stp>9/28/2006</stp>
        <stp>9/28/2006</stp>
        <stp>[Fixed Income  Prices 2004-2009.xlsx]TIPS!R572C16</stp>
        <tr r="P572" s="1"/>
      </tp>
      <tp>
        <v>1.2886899999999999</v>
        <stp/>
        <stp>##V3_BDHV12</stp>
        <stp>9128274Y5 Govt</stp>
        <stp>IDX_RATIO</stp>
        <stp>4/14/2008</stp>
        <stp>4/14/2008</stp>
        <stp>[Fixed Income  Prices 2004-2009.xlsx]TIPS!R974C16</stp>
        <tr r="P974" s="1"/>
      </tp>
      <tp>
        <v>1.0902099999999999</v>
        <stp/>
        <stp>##V3_BDHV12</stp>
        <stp>912828BW9 Govt</stp>
        <stp>IDX_RATIO</stp>
        <stp>6/30/2006</stp>
        <stp>6/30/2006</stp>
        <stp>[Fixed Income  Prices 2004-2009.xlsx]TIPS!R508C56</stp>
        <tr r="BD508" s="1"/>
      </tp>
      <tp>
        <v>1.0372300000000001</v>
        <stp/>
        <stp>##V3_BDHV12</stp>
        <stp>912828BW9 Govt</stp>
        <stp>IDX_RATIO</stp>
        <stp>4/27/2005</stp>
        <stp>4/27/2005</stp>
        <stp>[Fixed Income  Prices 2004-2009.xlsx]TIPS!R203C56</stp>
        <tr r="BD203" s="1"/>
      </tp>
      <tp>
        <v>1.0938399999999999</v>
        <stp/>
        <stp>##V3_BDHV12</stp>
        <stp>912828BW9 Govt</stp>
        <stp>IDX_RATIO</stp>
        <stp>7/20/2006</stp>
        <stp>7/20/2006</stp>
        <stp>[Fixed Income  Prices 2004-2009.xlsx]TIPS!R522C56</stp>
        <tr r="BD522" s="1"/>
      </tp>
      <tp>
        <v>1.2757800000000001</v>
        <stp/>
        <stp>##V3_BDHV12</stp>
        <stp>9128273T7 Govt</stp>
        <stp>IDX_RATIO</stp>
        <stp>6/18/2007</stp>
        <stp>6/18/2007</stp>
        <stp>[Fixed Income  Prices 2004-2009.xlsx]TIPS!R759C12</stp>
        <tr r="L759" s="1"/>
      </tp>
      <tp>
        <v>1.26962</v>
        <stp/>
        <stp>##V3_BDHV12</stp>
        <stp>9128273T7 Govt</stp>
        <stp>IDX_RATIO</stp>
        <stp>5/28/2007</stp>
        <stp>5/28/2007</stp>
        <stp>[Fixed Income  Prices 2004-2009.xlsx]TIPS!R744C12</stp>
        <tr r="L744" s="1"/>
      </tp>
      <tp>
        <v>1.1418600000000001</v>
        <stp/>
        <stp>##V3_BDHV12</stp>
        <stp>9128276R8 Govt</stp>
        <stp>IDX_RATIO</stp>
        <stp>1/10/2006</stp>
        <stp>1/10/2006</stp>
        <stp>[Fixed Income  Prices 2004-2009.xlsx]TIPS!R385C28</stp>
        <tr r="AB385" s="1"/>
      </tp>
      <tp>
        <v>1.1562600000000001</v>
        <stp/>
        <stp>##V3_BDHV12</stp>
        <stp>9128275W8 Govt</stp>
        <stp>IDX_RATIO</stp>
        <stp>7/11/2005</stp>
        <stp>7/11/2005</stp>
        <stp>[Fixed Income  Prices 2004-2009.xlsx]TIPS!R255C20</stp>
        <tr r="T255" s="1"/>
      </tp>
      <tp>
        <v>1.17991</v>
        <stp/>
        <stp>##V3_BDHV12</stp>
        <stp>9128275W8 Govt</stp>
        <stp>IDX_RATIO</stp>
        <stp>4/17/2006</stp>
        <stp>4/17/2006</stp>
        <stp>[Fixed Income  Prices 2004-2009.xlsx]TIPS!R454C20</stp>
        <tr r="T454" s="1"/>
      </tp>
      <tp>
        <v>1.1165700000000001</v>
        <stp/>
        <stp>##V3_BDHV12</stp>
        <stp>912828CZ1 Govt</stp>
        <stp>IDX_RATIO</stp>
        <stp>4/23/2008</stp>
        <stp>4/23/2008</stp>
        <stp>[Fixed Income  Prices 2004-2009.xlsx]TIPS!R912C24</stp>
        <tr r="X912" s="1"/>
      </tp>
      <tp>
        <v>1.0449600000000001</v>
        <stp/>
        <stp>##V3_BDHV12</stp>
        <stp>912828GX2 Govt</stp>
        <stp>IDX_RATIO</stp>
        <stp>7/31/2008</stp>
        <stp>7/31/2008</stp>
        <stp>[Fixed Income  Prices 2004-2009.xlsx]TIPS!R280C88</stp>
        <tr r="CJ280" s="1"/>
      </tp>
      <tp>
        <v>1.0309600000000001</v>
        <stp/>
        <stp>##V3_BDHV12</stp>
        <stp>912828CZ1 Govt</stp>
        <stp>IDX_RATIO</stp>
        <stp>9/28/2005</stp>
        <stp>9/28/2005</stp>
        <stp>[Fixed Income  Prices 2004-2009.xlsx]TIPS!R243C24</stp>
        <tr r="X243" s="1"/>
      </tp>
      <tp>
        <v>1.14863</v>
        <stp/>
        <stp>##V3_BDHV12</stp>
        <stp>9128275W8 Govt</stp>
        <stp>IDX_RATIO</stp>
        <stp>5/31/2005</stp>
        <stp>5/31/2005</stp>
        <stp>[Fixed Income  Prices 2004-2009.xlsx]TIPS!R226C20</stp>
        <tr r="T226" s="1"/>
      </tp>
      <tp>
        <v>1.20245</v>
        <stp/>
        <stp>##V3_BDHV12</stp>
        <stp>9128275W8 Govt</stp>
        <stp>IDX_RATIO</stp>
        <stp>7/26/2006</stp>
        <stp>7/26/2006</stp>
        <stp>[Fixed Income  Prices 2004-2009.xlsx]TIPS!R526C20</stp>
        <tr r="T526" s="1"/>
      </tp>
      <tp>
        <v>1.2141599999999999</v>
        <stp/>
        <stp>##V3_BDHV12</stp>
        <stp>9128275W8 Govt</stp>
        <stp>IDX_RATIO</stp>
        <stp>5/14/2007</stp>
        <stp>5/14/2007</stp>
        <stp>[Fixed Income  Prices 2004-2009.xlsx]TIPS!R734C20</stp>
        <tr r="T734" s="1"/>
      </tp>
      <tp>
        <v>1.03688</v>
        <stp/>
        <stp>##V3_BDHV12</stp>
        <stp>912828ET3 Govt</stp>
        <stp>IDX_RATIO</stp>
        <stp>6/11/2007</stp>
        <stp>6/11/2007</stp>
        <stp>[Fixed Income  Prices 2004-2009.xlsx]TIPS!R372C76</stp>
        <tr r="BX372" s="1"/>
      </tp>
      <tp>
        <v>1.0525800000000001</v>
        <stp/>
        <stp>##V3_BDHV12</stp>
        <stp>912828BW9 Govt</stp>
        <stp>IDX_RATIO</stp>
        <stp>7/18/2005</stp>
        <stp>7/18/2005</stp>
        <stp>[Fixed Income  Prices 2004-2009.xlsx]TIPS!R260C56</stp>
        <tr r="BD260" s="1"/>
      </tp>
      <tp>
        <v>1.03132</v>
        <stp/>
        <stp>##V3_BDHV12</stp>
        <stp>912828ET3 Govt</stp>
        <stp>IDX_RATIO</stp>
        <stp>5/21/2007</stp>
        <stp>5/21/2007</stp>
        <stp>[Fixed Income  Prices 2004-2009.xlsx]TIPS!R357C76</stp>
        <tr r="BX357" s="1"/>
      </tp>
      <tp>
        <v>1.0720799999999999</v>
        <stp/>
        <stp>##V3_BDHV12</stp>
        <stp>912828CZ1 Govt</stp>
        <stp>IDX_RATIO</stp>
        <stp>9/11/2006</stp>
        <stp>9/11/2006</stp>
        <stp>[Fixed Income  Prices 2004-2009.xlsx]TIPS!R490C24</stp>
        <tr r="X490" s="1"/>
      </tp>
      <tp>
        <v>1.04816</v>
        <stp/>
        <stp>##V3_BDHV12</stp>
        <stp>912828CP3 Govt</stp>
        <stp>IDX_RATIO</stp>
        <stp>3/17/2006</stp>
        <stp>3/17/2006</stp>
        <stp>[Fixed Income  Prices 2004-2009.xlsx]TIPS!R433C64</stp>
        <tr r="BL433" s="1"/>
      </tp>
      <tp>
        <v>1.1309100000000001</v>
        <stp/>
        <stp>##V3_BDHV12</stp>
        <stp>9128276R8 Govt</stp>
        <stp>IDX_RATIO</stp>
        <stp>2/28/2006</stp>
        <stp>2/28/2006</stp>
        <stp>[Fixed Income  Prices 2004-2009.xlsx]TIPS!R420C28</stp>
        <tr r="AB420" s="1"/>
      </tp>
      <tp>
        <v>1.24037</v>
        <stp/>
        <stp>##V3_BDHV12</stp>
        <stp>9128274Y5 Govt</stp>
        <stp>IDX_RATIO</stp>
        <stp>9/27/2006</stp>
        <stp>9/27/2006</stp>
        <stp>[Fixed Income  Prices 2004-2009.xlsx]TIPS!R571C16</stp>
        <tr r="P571" s="1"/>
      </tp>
      <tp>
        <v>1.1826699999999999</v>
        <stp/>
        <stp>##V3_BDHV12</stp>
        <stp>9128273T7 Govt</stp>
        <stp>IDX_RATIO</stp>
        <stp>4/11/2005</stp>
        <stp>4/11/2005</stp>
        <stp>[Fixed Income  Prices 2004-2009.xlsx]TIPS!R191C12</stp>
        <tr r="L191" s="1"/>
      </tp>
      <tp>
        <v>1.0374300000000001</v>
        <stp/>
        <stp>##V3_BDHV12</stp>
        <stp>912828BW9 Govt</stp>
        <stp>IDX_RATIO</stp>
        <stp>4/28/2005</stp>
        <stp>4/28/2005</stp>
        <stp>[Fixed Income  Prices 2004-2009.xlsx]TIPS!R204C56</stp>
        <tr r="BD204" s="1"/>
      </tp>
      <tp>
        <v>1.01718</v>
        <stp/>
        <stp>##V3_BDHV12</stp>
        <stp>912828ET3 Govt</stp>
        <stp>IDX_RATIO</stp>
        <stp>7/13/2006</stp>
        <stp>7/13/2006</stp>
        <stp>[Fixed Income  Prices 2004-2009.xlsx]TIPS!R135C76</stp>
        <tr r="BX135" s="1"/>
      </tp>
      <tp>
        <v>1.06934</v>
        <stp/>
        <stp>##V3_BDHV12</stp>
        <stp>912828CP3 Govt</stp>
        <stp>IDX_RATIO</stp>
        <stp>1/25/2007</stp>
        <stp>1/25/2007</stp>
        <stp>[Fixed Income  Prices 2004-2009.xlsx]TIPS!R657C64</stp>
        <tr r="BL657" s="1"/>
      </tp>
      <tp>
        <v>1.10517</v>
        <stp/>
        <stp>##V3_BDHV12</stp>
        <stp>912828ET3 Govt</stp>
        <stp>IDX_RATIO</stp>
        <stp>9/15/2008</stp>
        <stp>9/15/2008</stp>
        <stp>[Fixed Income  Prices 2004-2009.xlsx]TIPS!R702C76</stp>
        <tr r="BX702" s="1"/>
      </tp>
      <tp>
        <v>1.03156</v>
        <stp/>
        <stp>##V3_BDHV12</stp>
        <stp>912828GX2 Govt</stp>
        <stp>IDX_RATIO</stp>
        <stp>7/29/2009</stp>
        <stp>7/29/2009</stp>
        <stp>[Fixed Income  Prices 2004-2009.xlsx]TIPS!R539C88</stp>
        <tr r="CJ539" s="1"/>
      </tp>
      <tp>
        <v>1.0109999999999999</v>
        <stp/>
        <stp>##V3_BDHV12</stp>
        <stp>912828CP3 Govt</stp>
        <stp>IDX_RATIO</stp>
        <stp>3/22/2005</stp>
        <stp>3/22/2005</stp>
        <stp>[Fixed Income  Prices 2004-2009.xlsx]TIPS!R177C64</stp>
        <tr r="BL177" s="1"/>
      </tp>
      <tp>
        <v>1.06978</v>
        <stp/>
        <stp>##V3_BDHV12</stp>
        <stp>912828CP3 Govt</stp>
        <stp>IDX_RATIO</stp>
        <stp>2/15/2007</stp>
        <stp>2/15/2007</stp>
        <stp>[Fixed Income  Prices 2004-2009.xlsx]TIPS!R672C64</stp>
        <tr r="BL672" s="1"/>
      </tp>
      <tp>
        <v>1.2293499999999999</v>
        <stp/>
        <stp>##V3_BDHV12</stp>
        <stp>9128273T7 Govt</stp>
        <stp>IDX_RATIO</stp>
        <stp>4/24/2006</stp>
        <stp>4/24/2006</stp>
        <stp>[Fixed Income  Prices 2004-2009.xlsx]TIPS!R459C12</stp>
        <tr r="L459" s="1"/>
      </tp>
      <tp>
        <v>1.04884</v>
        <stp/>
        <stp>##V3_BDHV12</stp>
        <stp>912828CP3 Govt</stp>
        <stp>IDX_RATIO</stp>
        <stp>1/30/2006</stp>
        <stp>1/30/2006</stp>
        <stp>[Fixed Income  Prices 2004-2009.xlsx]TIPS!R399C64</stp>
        <tr r="BL399" s="1"/>
      </tp>
      <tp>
        <v>1.17998</v>
        <stp/>
        <stp>##V3_BDHV12</stp>
        <stp>9128275W8 Govt</stp>
        <stp>IDX_RATIO</stp>
        <stp>4/18/2006</stp>
        <stp>4/18/2006</stp>
        <stp>[Fixed Income  Prices 2004-2009.xlsx]TIPS!R455C20</stp>
        <tr r="T455" s="1"/>
      </tp>
      <tp>
        <v>1.2037100000000001</v>
        <stp/>
        <stp>##V3_BDHV12</stp>
        <stp>9128273T7 Govt</stp>
        <stp>IDX_RATIO</stp>
        <stp>7/22/2005</stp>
        <stp>7/22/2005</stp>
        <stp>[Fixed Income  Prices 2004-2009.xlsx]TIPS!R264C12</stp>
        <tr r="L264" s="1"/>
      </tp>
      <tp>
        <v>1.0307999999999999</v>
        <stp/>
        <stp>##V3_BDHV12</stp>
        <stp>912828CZ1 Govt</stp>
        <stp>IDX_RATIO</stp>
        <stp>9/27/2005</stp>
        <stp>9/27/2005</stp>
        <stp>[Fixed Income  Prices 2004-2009.xlsx]TIPS!R242C24</stp>
        <tr r="X242" s="1"/>
      </tp>
      <tp>
        <v>1.02512</v>
        <stp/>
        <stp>##V3_BDHV12</stp>
        <stp>912828ET3 Govt</stp>
        <stp>IDX_RATIO</stp>
        <stp>4/30/2007</stp>
        <stp>4/30/2007</stp>
        <stp>[Fixed Income  Prices 2004-2009.xlsx]TIPS!R342C76</stp>
        <tr r="BX342" s="1"/>
      </tp>
      <tp>
        <v>1.0525500000000001</v>
        <stp/>
        <stp>##V3_BDHV12</stp>
        <stp>912828BW9 Govt</stp>
        <stp>IDX_RATIO</stp>
        <stp>7/19/2005</stp>
        <stp>7/19/2005</stp>
        <stp>[Fixed Income  Prices 2004-2009.xlsx]TIPS!R261C56</stp>
        <tr r="BD261" s="1"/>
      </tp>
      <tp>
        <v>1.0479000000000001</v>
        <stp/>
        <stp>##V3_BDHV12</stp>
        <stp>912828CP3 Govt</stp>
        <stp>IDX_RATIO</stp>
        <stp>3/16/2006</stp>
        <stp>3/16/2006</stp>
        <stp>[Fixed Income  Prices 2004-2009.xlsx]TIPS!R432C64</stp>
        <tr r="BL432" s="1"/>
      </tp>
      <tp>
        <v>1.24024</v>
        <stp/>
        <stp>##V3_BDHV12</stp>
        <stp>9128274Y5 Govt</stp>
        <stp>IDX_RATIO</stp>
        <stp>9/26/2006</stp>
        <stp>9/26/2006</stp>
        <stp>[Fixed Income  Prices 2004-2009.xlsx]TIPS!R570C16</stp>
        <tr r="P570" s="1"/>
      </tp>
      <tp>
        <v>1.0376300000000001</v>
        <stp/>
        <stp>##V3_BDHV12</stp>
        <stp>912828BW9 Govt</stp>
        <stp>IDX_RATIO</stp>
        <stp>4/29/2005</stp>
        <stp>4/29/2005</stp>
        <stp>[Fixed Income  Prices 2004-2009.xlsx]TIPS!R205C56</stp>
        <tr r="BD205" s="1"/>
      </tp>
      <tp>
        <v>1.01702</v>
        <stp/>
        <stp>##V3_BDHV12</stp>
        <stp>912828ET3 Govt</stp>
        <stp>IDX_RATIO</stp>
        <stp>7/12/2006</stp>
        <stp>7/12/2006</stp>
        <stp>[Fixed Income  Prices 2004-2009.xlsx]TIPS!R134C76</stp>
        <tr r="BX134" s="1"/>
      </tp>
      <tp>
        <v>1.0693900000000001</v>
        <stp/>
        <stp>##V3_BDHV12</stp>
        <stp>912828CP3 Govt</stp>
        <stp>IDX_RATIO</stp>
        <stp>1/24/2007</stp>
        <stp>1/24/2007</stp>
        <stp>[Fixed Income  Prices 2004-2009.xlsx]TIPS!R656C64</stp>
        <tr r="BL656" s="1"/>
      </tp>
      <tp>
        <v>1.0110699999999999</v>
        <stp/>
        <stp>##V3_BDHV12</stp>
        <stp>912828CP3 Govt</stp>
        <stp>IDX_RATIO</stp>
        <stp>3/23/2005</stp>
        <stp>3/23/2005</stp>
        <stp>[Fixed Income  Prices 2004-2009.xlsx]TIPS!R178C64</stp>
        <tr r="BL178" s="1"/>
      </tp>
      <tp>
        <v>1.03146</v>
        <stp/>
        <stp>##V3_BDHV12</stp>
        <stp>912828GX2 Govt</stp>
        <stp>IDX_RATIO</stp>
        <stp>7/28/2009</stp>
        <stp>7/28/2009</stp>
        <stp>[Fixed Income  Prices 2004-2009.xlsx]TIPS!R538C88</stp>
        <tr r="CJ538" s="1"/>
      </tp>
      <tp>
        <v>1.06972</v>
        <stp/>
        <stp>##V3_BDHV12</stp>
        <stp>912828CP3 Govt</stp>
        <stp>IDX_RATIO</stp>
        <stp>2/14/2007</stp>
        <stp>2/14/2007</stp>
        <stp>[Fixed Income  Prices 2004-2009.xlsx]TIPS!R671C64</stp>
        <tr r="BL671" s="1"/>
      </tp>
      <tp>
        <v>1.0985</v>
        <stp/>
        <stp>##V3_BDHV12</stp>
        <stp>912828CZ1 Govt</stp>
        <stp>IDX_RATIO</stp>
        <stp>8/13/2007</stp>
        <stp>8/13/2007</stp>
        <stp>[Fixed Income  Prices 2004-2009.xlsx]TIPS!R730C24</stp>
        <tr r="X730" s="1"/>
      </tp>
      <tp>
        <v>1.1800600000000001</v>
        <stp/>
        <stp>##V3_BDHV12</stp>
        <stp>9128275W8 Govt</stp>
        <stp>IDX_RATIO</stp>
        <stp>4/19/2006</stp>
        <stp>4/19/2006</stp>
        <stp>[Fixed Income  Prices 2004-2009.xlsx]TIPS!R456C20</stp>
        <tr r="T456" s="1"/>
      </tp>
      <tp>
        <v>1.22943</v>
        <stp/>
        <stp>##V3_BDHV12</stp>
        <stp>9128273T7 Govt</stp>
        <stp>IDX_RATIO</stp>
        <stp>4/25/2006</stp>
        <stp>4/25/2006</stp>
        <stp>[Fixed Income  Prices 2004-2009.xlsx]TIPS!R460C12</stp>
        <tr r="L460" s="1"/>
      </tp>
      <tp>
        <v>1.2498499999999999</v>
        <stp/>
        <stp>##V3_BDHV12</stp>
        <stp>9128273T7 Govt</stp>
        <stp>IDX_RATIO</stp>
        <stp>7/14/2006</stp>
        <stp>7/14/2006</stp>
        <stp>[Fixed Income  Prices 2004-2009.xlsx]TIPS!R518C12</stp>
        <tr r="L518" s="1"/>
      </tp>
      <tp>
        <v>1.03064</v>
        <stp/>
        <stp>##V3_BDHV12</stp>
        <stp>912828CZ1 Govt</stp>
        <stp>IDX_RATIO</stp>
        <stp>9/26/2005</stp>
        <stp>9/26/2005</stp>
        <stp>[Fixed Income  Prices 2004-2009.xlsx]TIPS!R241C24</stp>
        <tr r="X241" s="1"/>
      </tp>
      <tp>
        <v>1.2028300000000001</v>
        <stp/>
        <stp>##V3_BDHV12</stp>
        <stp>9128275W8 Govt</stp>
        <stp>IDX_RATIO</stp>
        <stp>7/28/2006</stp>
        <stp>7/28/2006</stp>
        <stp>[Fixed Income  Prices 2004-2009.xlsx]TIPS!R528C20</stp>
        <tr r="T528" s="1"/>
      </tp>
      <tp>
        <v>1.0373300000000001</v>
        <stp/>
        <stp>##V3_BDHV12</stp>
        <stp>912828ET3 Govt</stp>
        <stp>IDX_RATIO</stp>
        <stp>6/13/2007</stp>
        <stp>6/13/2007</stp>
        <stp>[Fixed Income  Prices 2004-2009.xlsx]TIPS!R374C76</stp>
        <tr r="BX374" s="1"/>
      </tp>
      <tp>
        <v>1.1626700000000001</v>
        <stp/>
        <stp>##V3_BDHV12</stp>
        <stp>9128276R8 Govt</stp>
        <stp>IDX_RATIO</stp>
        <stp>3/29/2007</stp>
        <stp>3/29/2007</stp>
        <stp>[Fixed Income  Prices 2004-2009.xlsx]TIPS!R702C28</stp>
        <tr r="AB702" s="1"/>
      </tp>
      <tp>
        <v>1.0828599999999999</v>
        <stp/>
        <stp>##V3_BDHV12</stp>
        <stp>912828ET3 Govt</stp>
        <stp>IDX_RATIO</stp>
        <stp>8/19/2009</stp>
        <stp>8/19/2009</stp>
        <stp>[Fixed Income  Prices 2004-2009.xlsx]TIPS!R944C76</stp>
        <tr r="BX944" s="1"/>
      </tp>
      <tp>
        <v>1.2401200000000001</v>
        <stp/>
        <stp>##V3_BDHV12</stp>
        <stp>9128274Y5 Govt</stp>
        <stp>IDX_RATIO</stp>
        <stp>9/25/2006</stp>
        <stp>9/25/2006</stp>
        <stp>[Fixed Income  Prices 2004-2009.xlsx]TIPS!R569C16</stp>
        <tr r="P569" s="1"/>
      </tp>
      <tp>
        <v>1.01891</v>
        <stp/>
        <stp>##V3_BDHV12</stp>
        <stp>912828HW3 Govt</stp>
        <stp>IDX_RATIO</stp>
        <stp>9/30/2009</stp>
        <stp>9/30/2009</stp>
        <stp>[Fixed Income  Prices 2004-2009.xlsx]TIPS!R380C48</stp>
        <tr r="AV380" s="1"/>
      </tp>
      <tp>
        <v>1.03193</v>
        <stp/>
        <stp>##V3_BDHV12</stp>
        <stp>912828ET3 Govt</stp>
        <stp>IDX_RATIO</stp>
        <stp>5/23/2007</stp>
        <stp>5/23/2007</stp>
        <stp>[Fixed Income  Prices 2004-2009.xlsx]TIPS!R359C76</stp>
        <tr r="BX359" s="1"/>
      </tp>
      <tp>
        <v>1.07229</v>
        <stp/>
        <stp>##V3_BDHV12</stp>
        <stp>912828CZ1 Govt</stp>
        <stp>IDX_RATIO</stp>
        <stp>9/13/2006</stp>
        <stp>9/13/2006</stp>
        <stp>[Fixed Income  Prices 2004-2009.xlsx]TIPS!R492C24</stp>
        <tr r="X492" s="1"/>
      </tp>
      <tp>
        <v>1.0476399999999999</v>
        <stp/>
        <stp>##V3_BDHV12</stp>
        <stp>912828CP3 Govt</stp>
        <stp>IDX_RATIO</stp>
        <stp>3/15/2006</stp>
        <stp>3/15/2006</stp>
        <stp>[Fixed Income  Prices 2004-2009.xlsx]TIPS!R431C64</stp>
        <tr r="BL431" s="1"/>
      </tp>
      <tp>
        <v>1.18313</v>
        <stp/>
        <stp>##V3_BDHV12</stp>
        <stp>9128273T7 Govt</stp>
        <stp>IDX_RATIO</stp>
        <stp>4/13/2005</stp>
        <stp>4/13/2005</stp>
        <stp>[Fixed Income  Prices 2004-2009.xlsx]TIPS!R193C12</stp>
        <tr r="L193" s="1"/>
      </tp>
      <tp>
        <v>1.1881699999999999</v>
        <stp/>
        <stp>##V3_BDHV12</stp>
        <stp>9128274Y5 Govt</stp>
        <stp>IDX_RATIO</stp>
        <stp>9/13/2005</stp>
        <stp>9/13/2005</stp>
        <stp>[Fixed Income  Prices 2004-2009.xlsx]TIPS!R301C16</stp>
        <tr r="P301" s="1"/>
      </tp>
      <tp>
        <v>1.01685</v>
        <stp/>
        <stp>##V3_BDHV12</stp>
        <stp>912828ET3 Govt</stp>
        <stp>IDX_RATIO</stp>
        <stp>7/11/2006</stp>
        <stp>7/11/2006</stp>
        <stp>[Fixed Income  Prices 2004-2009.xlsx]TIPS!R133C76</stp>
        <tr r="BX133" s="1"/>
      </tp>
      <tp>
        <v>1.2701199999999999</v>
        <stp/>
        <stp>##V3_BDHV12</stp>
        <stp>9128274Y5 Govt</stp>
        <stp>IDX_RATIO</stp>
        <stp>8/28/2007</stp>
        <stp>8/28/2007</stp>
        <stp>[Fixed Income  Prices 2004-2009.xlsx]TIPS!R810C16</stp>
        <tr r="P810" s="1"/>
      </tp>
      <tp>
        <v>1.00648</v>
        <stp/>
        <stp>##V3_BDHV12</stp>
        <stp>912828ET3 Govt</stp>
        <stp>IDX_RATIO</stp>
        <stp>5/31/2006</stp>
        <stp>5/31/2006</stp>
        <stp>[Fixed Income  Prices 2004-2009.xlsx]TIPS!R104C76</stp>
        <tr r="BX104" s="1"/>
      </tp>
      <tp>
        <v>1.1055600000000001</v>
        <stp/>
        <stp>##V3_BDHV12</stp>
        <stp>912828ET3 Govt</stp>
        <stp>IDX_RATIO</stp>
        <stp>9/17/2008</stp>
        <stp>9/17/2008</stp>
        <stp>[Fixed Income  Prices 2004-2009.xlsx]TIPS!R704C76</stp>
        <tr r="BX704" s="1"/>
      </tp>
      <tp>
        <v>1.09829</v>
        <stp/>
        <stp>##V3_BDHV12</stp>
        <stp>912828CZ1 Govt</stp>
        <stp>IDX_RATIO</stp>
        <stp>8/10/2007</stp>
        <stp>8/10/2007</stp>
        <stp>[Fixed Income  Prices 2004-2009.xlsx]TIPS!R729C24</stp>
        <tr r="X729" s="1"/>
      </tp>
      <tp>
        <v>1.27495</v>
        <stp/>
        <stp>##V3_BDHV12</stp>
        <stp>9128273T7 Govt</stp>
        <stp>IDX_RATIO</stp>
        <stp>6/15/2007</stp>
        <stp>6/15/2007</stp>
        <stp>[Fixed Income  Prices 2004-2009.xlsx]TIPS!R758C12</stp>
        <tr r="L758" s="1"/>
      </tp>
      <tp>
        <v>1.20428</v>
        <stp/>
        <stp>##V3_BDHV12</stp>
        <stp>9128273T7 Govt</stp>
        <stp>IDX_RATIO</stp>
        <stp>6/30/2005</stp>
        <stp>6/30/2005</stp>
        <stp>[Fixed Income  Prices 2004-2009.xlsx]TIPS!R248C12</stp>
        <tr r="L248" s="1"/>
      </tp>
      <tp>
        <v>1.26851</v>
        <stp/>
        <stp>##V3_BDHV12</stp>
        <stp>9128273T7 Govt</stp>
        <stp>IDX_RATIO</stp>
        <stp>5/25/2007</stp>
        <stp>5/25/2007</stp>
        <stp>[Fixed Income  Prices 2004-2009.xlsx]TIPS!R743C12</stp>
        <tr r="L743" s="1"/>
      </tp>
      <tp>
        <v>1.03905</v>
        <stp/>
        <stp>##V3_BDHV12</stp>
        <stp>912828HW3 Govt</stp>
        <stp>IDX_RATIO</stp>
        <stp>9/22/2008</stp>
        <stp>9/22/2008</stp>
        <stp>[Fixed Income  Prices 2004-2009.xlsx]TIPS!R113C48</stp>
        <tr r="AV113" s="1"/>
      </tp>
      <tp>
        <v>1.2279500000000001</v>
        <stp/>
        <stp>##V3_BDHV12</stp>
        <stp>9128275W8 Govt</stp>
        <stp>IDX_RATIO</stp>
        <stp>6/29/2007</stp>
        <stp>6/29/2007</stp>
        <stp>[Fixed Income  Prices 2004-2009.xlsx]TIPS!R768C20</stp>
        <tr r="T768" s="1"/>
      </tp>
      <tp>
        <v>1.2037899999999999</v>
        <stp/>
        <stp>##V3_BDHV12</stp>
        <stp>9128273T7 Govt</stp>
        <stp>IDX_RATIO</stp>
        <stp>7/20/2005</stp>
        <stp>7/20/2005</stp>
        <stp>[Fixed Income  Prices 2004-2009.xlsx]TIPS!R262C12</stp>
        <tr r="L262" s="1"/>
      </tp>
      <tp>
        <v>1.2295099999999999</v>
        <stp/>
        <stp>##V3_BDHV12</stp>
        <stp>9128273T7 Govt</stp>
        <stp>IDX_RATIO</stp>
        <stp>4/26/2006</stp>
        <stp>4/26/2006</stp>
        <stp>[Fixed Income  Prices 2004-2009.xlsx]TIPS!R461C12</stp>
        <tr r="L461" s="1"/>
      </tp>
      <tp>
        <v>1.2504500000000001</v>
        <stp/>
        <stp>##V3_BDHV12</stp>
        <stp>9128273T7 Govt</stp>
        <stp>IDX_RATIO</stp>
        <stp>7/17/2006</stp>
        <stp>7/17/2006</stp>
        <stp>[Fixed Income  Prices 2004-2009.xlsx]TIPS!R519C12</stp>
        <tr r="L519" s="1"/>
      </tp>
      <tp>
        <v>1.01711</v>
        <stp/>
        <stp>##V3_BDHV12</stp>
        <stp>912828HW3 Govt</stp>
        <stp>IDX_RATIO</stp>
        <stp>8/20/2009</stp>
        <stp>8/20/2009</stp>
        <stp>[Fixed Income  Prices 2004-2009.xlsx]TIPS!R351C48</stp>
        <tr r="AV351" s="1"/>
      </tp>
      <tp>
        <v>1.0370999999999999</v>
        <stp/>
        <stp>##V3_BDHV12</stp>
        <stp>912828ET3 Govt</stp>
        <stp>IDX_RATIO</stp>
        <stp>6/12/2007</stp>
        <stp>6/12/2007</stp>
        <stp>[Fixed Income  Prices 2004-2009.xlsx]TIPS!R373C76</stp>
        <tr r="BX373" s="1"/>
      </tp>
      <tp>
        <v>1.16255</v>
        <stp/>
        <stp>##V3_BDHV12</stp>
        <stp>9128276R8 Govt</stp>
        <stp>IDX_RATIO</stp>
        <stp>3/28/2007</stp>
        <stp>3/28/2007</stp>
        <stp>[Fixed Income  Prices 2004-2009.xlsx]TIPS!R701C28</stp>
        <tr r="AB701" s="1"/>
      </tp>
      <tp>
        <v>1.08256</v>
        <stp/>
        <stp>##V3_BDHV12</stp>
        <stp>912828ET3 Govt</stp>
        <stp>IDX_RATIO</stp>
        <stp>8/18/2009</stp>
        <stp>8/18/2009</stp>
        <stp>[Fixed Income  Prices 2004-2009.xlsx]TIPS!R943C76</stp>
        <tr r="BX943" s="1"/>
      </tp>
      <tp>
        <v>1.03162</v>
        <stp/>
        <stp>##V3_BDHV12</stp>
        <stp>912828ET3 Govt</stp>
        <stp>IDX_RATIO</stp>
        <stp>5/22/2007</stp>
        <stp>5/22/2007</stp>
        <stp>[Fixed Income  Prices 2004-2009.xlsx]TIPS!R358C76</stp>
        <tr r="BX358" s="1"/>
      </tp>
      <tp>
        <v>1.0721799999999999</v>
        <stp/>
        <stp>##V3_BDHV12</stp>
        <stp>912828CZ1 Govt</stp>
        <stp>IDX_RATIO</stp>
        <stp>9/12/2006</stp>
        <stp>9/12/2006</stp>
        <stp>[Fixed Income  Prices 2004-2009.xlsx]TIPS!R491C24</stp>
        <tr r="X491" s="1"/>
      </tp>
      <tp>
        <v>1.04739</v>
        <stp/>
        <stp>##V3_BDHV12</stp>
        <stp>912828CP3 Govt</stp>
        <stp>IDX_RATIO</stp>
        <stp>3/14/2006</stp>
        <stp>3/14/2006</stp>
        <stp>[Fixed Income  Prices 2004-2009.xlsx]TIPS!R430C64</stp>
        <tr r="BL430" s="1"/>
      </tp>
      <tp>
        <v>1.2891900000000001</v>
        <stp/>
        <stp>##V3_BDHV12</stp>
        <stp>9128274Y5 Govt</stp>
        <stp>IDX_RATIO</stp>
        <stp>4/18/2008</stp>
        <stp>4/18/2008</stp>
        <stp>[Fixed Income  Prices 2004-2009.xlsx]TIPS!R978C16</stp>
        <tr r="P978" s="1"/>
      </tp>
      <tp>
        <v>1.1829000000000001</v>
        <stp/>
        <stp>##V3_BDHV12</stp>
        <stp>9128273T7 Govt</stp>
        <stp>IDX_RATIO</stp>
        <stp>4/12/2005</stp>
        <stp>4/12/2005</stp>
        <stp>[Fixed Income  Prices 2004-2009.xlsx]TIPS!R192C12</stp>
        <tr r="L192" s="1"/>
      </tp>
      <tp>
        <v>1.1879900000000001</v>
        <stp/>
        <stp>##V3_BDHV12</stp>
        <stp>9128274Y5 Govt</stp>
        <stp>IDX_RATIO</stp>
        <stp>9/12/2005</stp>
        <stp>9/12/2005</stp>
        <stp>[Fixed Income  Prices 2004-2009.xlsx]TIPS!R300C16</stp>
        <tr r="P300" s="1"/>
      </tp>
      <tp>
        <v>1.0692900000000001</v>
        <stp/>
        <stp>##V3_BDHV12</stp>
        <stp>912828CP3 Govt</stp>
        <stp>IDX_RATIO</stp>
        <stp>1/26/2007</stp>
        <stp>1/26/2007</stp>
        <stp>[Fixed Income  Prices 2004-2009.xlsx]TIPS!R658C64</stp>
        <tr r="BL658" s="1"/>
      </tp>
      <tp>
        <v>1.0166900000000001</v>
        <stp/>
        <stp>##V3_BDHV12</stp>
        <stp>912828ET3 Govt</stp>
        <stp>IDX_RATIO</stp>
        <stp>7/10/2006</stp>
        <stp>7/10/2006</stp>
        <stp>[Fixed Income  Prices 2004-2009.xlsx]TIPS!R132C76</stp>
        <tr r="BX132" s="1"/>
      </tp>
      <tp>
        <v>1.2702</v>
        <stp/>
        <stp>##V3_BDHV12</stp>
        <stp>9128274Y5 Govt</stp>
        <stp>IDX_RATIO</stp>
        <stp>8/29/2007</stp>
        <stp>8/29/2007</stp>
        <stp>[Fixed Income  Prices 2004-2009.xlsx]TIPS!R811C16</stp>
        <tr r="P811" s="1"/>
      </tp>
      <tp>
        <v>1.1053599999999999</v>
        <stp/>
        <stp>##V3_BDHV12</stp>
        <stp>912828ET3 Govt</stp>
        <stp>IDX_RATIO</stp>
        <stp>9/16/2008</stp>
        <stp>9/16/2008</stp>
        <stp>[Fixed Income  Prices 2004-2009.xlsx]TIPS!R703C76</stp>
        <tr r="BX703" s="1"/>
      </tp>
      <tp>
        <v>1.00631</v>
        <stp/>
        <stp>##V3_BDHV12</stp>
        <stp>912828ET3 Govt</stp>
        <stp>IDX_RATIO</stp>
        <stp>5/30/2006</stp>
        <stp>5/30/2006</stp>
        <stp>[Fixed Income  Prices 2004-2009.xlsx]TIPS!R103C76</stp>
        <tr r="BX103" s="1"/>
      </tp>
      <tp>
        <v>1.0698399999999999</v>
        <stp/>
        <stp>##V3_BDHV12</stp>
        <stp>912828CP3 Govt</stp>
        <stp>IDX_RATIO</stp>
        <stp>2/16/2007</stp>
        <stp>2/16/2007</stp>
        <stp>[Fixed Income  Prices 2004-2009.xlsx]TIPS!R673C64</stp>
        <tr r="BL673" s="1"/>
      </tp>
      <tp>
        <v>1.0109399999999999</v>
        <stp/>
        <stp>##V3_BDHV12</stp>
        <stp>912828CP3 Govt</stp>
        <stp>IDX_RATIO</stp>
        <stp>3/21/2005</stp>
        <stp>3/21/2005</stp>
        <stp>[Fixed Income  Prices 2004-2009.xlsx]TIPS!R176C64</stp>
        <tr r="BL176" s="1"/>
      </tp>
      <tp>
        <v>1.27468</v>
        <stp/>
        <stp>##V3_BDHV12</stp>
        <stp>9128273T7 Govt</stp>
        <stp>IDX_RATIO</stp>
        <stp>6/14/2007</stp>
        <stp>6/14/2007</stp>
        <stp>[Fixed Income  Prices 2004-2009.xlsx]TIPS!R757C12</stp>
        <tr r="L757" s="1"/>
      </tp>
      <tp>
        <v>1.26814</v>
        <stp/>
        <stp>##V3_BDHV12</stp>
        <stp>9128273T7 Govt</stp>
        <stp>IDX_RATIO</stp>
        <stp>5/24/2007</stp>
        <stp>5/24/2007</stp>
        <stp>[Fixed Income  Prices 2004-2009.xlsx]TIPS!R742C12</stp>
        <tr r="L742" s="1"/>
      </tp>
      <tp>
        <v>1.0392300000000001</v>
        <stp/>
        <stp>##V3_BDHV12</stp>
        <stp>912828HW3 Govt</stp>
        <stp>IDX_RATIO</stp>
        <stp>9/23/2008</stp>
        <stp>9/23/2008</stp>
        <stp>[Fixed Income  Prices 2004-2009.xlsx]TIPS!R114C48</stp>
        <tr r="AV114" s="1"/>
      </tp>
      <tp>
        <v>1.2276899999999999</v>
        <stp/>
        <stp>##V3_BDHV12</stp>
        <stp>9128275W8 Govt</stp>
        <stp>IDX_RATIO</stp>
        <stp>6/28/2007</stp>
        <stp>6/28/2007</stp>
        <stp>[Fixed Income  Prices 2004-2009.xlsx]TIPS!R767C20</stp>
        <tr r="T767" s="1"/>
      </tp>
      <tp>
        <v>1.2037499999999999</v>
        <stp/>
        <stp>##V3_BDHV12</stp>
        <stp>9128273T7 Govt</stp>
        <stp>IDX_RATIO</stp>
        <stp>7/21/2005</stp>
        <stp>7/21/2005</stp>
        <stp>[Fixed Income  Prices 2004-2009.xlsx]TIPS!R263C12</stp>
        <tr r="L263" s="1"/>
      </tp>
      <tp>
        <v>1.22959</v>
        <stp/>
        <stp>##V3_BDHV12</stp>
        <stp>9128273T7 Govt</stp>
        <stp>IDX_RATIO</stp>
        <stp>4/27/2006</stp>
        <stp>4/27/2006</stp>
        <stp>[Fixed Income  Prices 2004-2009.xlsx]TIPS!R462C12</stp>
        <tr r="L462" s="1"/>
      </tp>
      <tp>
        <v>1.01739</v>
        <stp/>
        <stp>##V3_BDHV12</stp>
        <stp>912828HW3 Govt</stp>
        <stp>IDX_RATIO</stp>
        <stp>8/21/2009</stp>
        <stp>8/21/2009</stp>
        <stp>[Fixed Income  Prices 2004-2009.xlsx]TIPS!R352C48</stp>
        <tr r="AV352" s="1"/>
      </tp>
      <tp>
        <v>1.2155800000000001</v>
        <stp/>
        <stp>##V3_BDHV12</stp>
        <stp>9128275W8 Govt</stp>
        <stp>IDX_RATIO</stp>
        <stp>5/18/2007</stp>
        <stp>5/18/2007</stp>
        <stp>[Fixed Income  Prices 2004-2009.xlsx]TIPS!R738C20</stp>
        <tr r="T738" s="1"/>
      </tp>
      <tp>
        <v>1.0325299999999999</v>
        <stp/>
        <stp>##V3_BDHV12</stp>
        <stp>912828ET3 Govt</stp>
        <stp>IDX_RATIO</stp>
        <stp>5/25/2007</stp>
        <stp>5/25/2007</stp>
        <stp>[Fixed Income  Prices 2004-2009.xlsx]TIPS!R361C76</stp>
        <tr r="BX361" s="1"/>
      </tp>
      <tp>
        <v>1.0377700000000001</v>
        <stp/>
        <stp>##V3_BDHV12</stp>
        <stp>912828ET3 Govt</stp>
        <stp>IDX_RATIO</stp>
        <stp>6/15/2007</stp>
        <stp>6/15/2007</stp>
        <stp>[Fixed Income  Prices 2004-2009.xlsx]TIPS!R376C76</stp>
        <tr r="BX376" s="1"/>
      </tp>
      <tp>
        <v>1.0471299999999999</v>
        <stp/>
        <stp>##V3_BDHV12</stp>
        <stp>912828CP3 Govt</stp>
        <stp>IDX_RATIO</stp>
        <stp>3/13/2006</stp>
        <stp>3/13/2006</stp>
        <stp>[Fixed Income  Prices 2004-2009.xlsx]TIPS!R429C64</stp>
        <tr r="BL429" s="1"/>
      </tp>
      <tp>
        <v>1.1181099999999999</v>
        <stp/>
        <stp>##V3_BDHV12</stp>
        <stp>912828BW9 Govt</stp>
        <stp>IDX_RATIO</stp>
        <stp>6/29/2007</stp>
        <stp>6/29/2007</stp>
        <stp>[Fixed Income  Prices 2004-2009.xlsx]TIPS!R768C56</stp>
        <tr r="BD768" s="1"/>
      </tp>
      <tp>
        <v>1.0725</v>
        <stp/>
        <stp>##V3_BDHV12</stp>
        <stp>912828CZ1 Govt</stp>
        <stp>IDX_RATIO</stp>
        <stp>9/15/2006</stp>
        <stp>9/15/2006</stp>
        <stp>[Fixed Income  Prices 2004-2009.xlsx]TIPS!R494C24</stp>
        <tr r="X494" s="1"/>
      </tp>
      <tp>
        <v>1.1835800000000001</v>
        <stp/>
        <stp>##V3_BDHV12</stp>
        <stp>9128273T7 Govt</stp>
        <stp>IDX_RATIO</stp>
        <stp>4/15/2005</stp>
        <stp>4/15/2005</stp>
        <stp>[Fixed Income  Prices 2004-2009.xlsx]TIPS!R195C12</stp>
        <tr r="L195" s="1"/>
      </tp>
      <tp>
        <v>1.1885399999999999</v>
        <stp/>
        <stp>##V3_BDHV12</stp>
        <stp>9128274Y5 Govt</stp>
        <stp>IDX_RATIO</stp>
        <stp>9/15/2005</stp>
        <stp>9/15/2005</stp>
        <stp>[Fixed Income  Prices 2004-2009.xlsx]TIPS!R303C16</stp>
        <tr r="P303" s="1"/>
      </tp>
      <tp>
        <v>1.01783</v>
        <stp/>
        <stp>##V3_BDHV12</stp>
        <stp>912828ET3 Govt</stp>
        <stp>IDX_RATIO</stp>
        <stp>7/17/2006</stp>
        <stp>7/17/2006</stp>
        <stp>[Fixed Income  Prices 2004-2009.xlsx]TIPS!R137C76</stp>
        <tr r="BX137" s="1"/>
      </tp>
      <tp>
        <v>1.2362899999999999</v>
        <stp/>
        <stp>##V3_BDHV12</stp>
        <stp>9128273T7 Govt</stp>
        <stp>IDX_RATIO</stp>
        <stp>5/30/2006</stp>
        <stp>5/30/2006</stp>
        <stp>[Fixed Income  Prices 2004-2009.xlsx]TIPS!R485C12</stp>
        <tr r="L485" s="1"/>
      </tp>
      <tp>
        <v>1.1044</v>
        <stp/>
        <stp>##V3_BDHV12</stp>
        <stp>912828ET3 Govt</stp>
        <stp>IDX_RATIO</stp>
        <stp>9/11/2008</stp>
        <stp>9/11/2008</stp>
        <stp>[Fixed Income  Prices 2004-2009.xlsx]TIPS!R700C76</stp>
        <tr r="BX700" s="1"/>
      </tp>
      <tp>
        <v>1.2744</v>
        <stp/>
        <stp>##V3_BDHV12</stp>
        <stp>9128273T7 Govt</stp>
        <stp>IDX_RATIO</stp>
        <stp>6/13/2007</stp>
        <stp>6/13/2007</stp>
        <stp>[Fixed Income  Prices 2004-2009.xlsx]TIPS!R756C12</stp>
        <tr r="L756" s="1"/>
      </tp>
      <tp>
        <v>1.22902</v>
        <stp/>
        <stp>##V3_BDHV12</stp>
        <stp>9128273T7 Govt</stp>
        <stp>IDX_RATIO</stp>
        <stp>4/20/2006</stp>
        <stp>4/20/2006</stp>
        <stp>[Fixed Income  Prices 2004-2009.xlsx]TIPS!R457C12</stp>
        <tr r="L457" s="1"/>
      </tp>
      <tp>
        <v>1.0987</v>
        <stp/>
        <stp>##V3_BDHV12</stp>
        <stp>912828CZ1 Govt</stp>
        <stp>IDX_RATIO</stp>
        <stp>8/16/2007</stp>
        <stp>8/16/2007</stp>
        <stp>[Fixed Income  Prices 2004-2009.xlsx]TIPS!R733C24</stp>
        <tr r="X733" s="1"/>
      </tp>
      <tp>
        <v>1.2677700000000001</v>
        <stp/>
        <stp>##V3_BDHV12</stp>
        <stp>9128273T7 Govt</stp>
        <stp>IDX_RATIO</stp>
        <stp>5/23/2007</stp>
        <stp>5/23/2007</stp>
        <stp>[Fixed Income  Prices 2004-2009.xlsx]TIPS!R741C12</stp>
        <tr r="L741" s="1"/>
      </tp>
      <tp>
        <v>1.0394099999999999</v>
        <stp/>
        <stp>##V3_BDHV12</stp>
        <stp>912828HW3 Govt</stp>
        <stp>IDX_RATIO</stp>
        <stp>9/24/2008</stp>
        <stp>9/24/2008</stp>
        <stp>[Fixed Income  Prices 2004-2009.xlsx]TIPS!R115C48</stp>
        <tr r="AV115" s="1"/>
      </tp>
      <tp>
        <v>1.11711</v>
        <stp/>
        <stp>##V3_BDHV12</stp>
        <stp>912828CZ1 Govt</stp>
        <stp>IDX_RATIO</stp>
        <stp>4/28/2008</stp>
        <stp>4/28/2008</stp>
        <stp>[Fixed Income  Prices 2004-2009.xlsx]TIPS!R915C24</stp>
        <tr r="X915" s="1"/>
      </tp>
      <tp>
        <v>1.2035499999999999</v>
        <stp/>
        <stp>##V3_BDHV12</stp>
        <stp>9128273T7 Govt</stp>
        <stp>IDX_RATIO</stp>
        <stp>7/26/2005</stp>
        <stp>7/26/2005</stp>
        <stp>[Fixed Income  Prices 2004-2009.xlsx]TIPS!R266C12</stp>
        <tr r="L266" s="1"/>
      </tp>
      <tp>
        <v>1.24925</v>
        <stp/>
        <stp>##V3_BDHV12</stp>
        <stp>9128273T7 Govt</stp>
        <stp>IDX_RATIO</stp>
        <stp>7/11/2006</stp>
        <stp>7/11/2006</stp>
        <stp>[Fixed Income  Prices 2004-2009.xlsx]TIPS!R515C12</stp>
        <tr r="L515" s="1"/>
      </tp>
      <tp>
        <v>1.1392</v>
        <stp/>
        <stp>##V3_BDHV12</stp>
        <stp>912828CZ1 Govt</stp>
        <stp>IDX_RATIO</stp>
        <stp>7/18/2008</stp>
        <stp>7/18/2008</stp>
        <stp>[Fixed Income  Prices 2004-2009.xlsx]TIPS!R974C24</stp>
        <tr r="X974" s="1"/>
      </tp>
      <tp>
        <v>1.0187900000000001</v>
        <stp/>
        <stp>##V3_BDHV12</stp>
        <stp>912828HW3 Govt</stp>
        <stp>IDX_RATIO</stp>
        <stp>8/26/2009</stp>
        <stp>8/26/2009</stp>
        <stp>[Fixed Income  Prices 2004-2009.xlsx]TIPS!R355C48</stp>
        <tr r="AV355" s="1"/>
      </tp>
      <tp>
        <v>1.03017</v>
        <stp/>
        <stp>##V3_BDHV12</stp>
        <stp>912828CZ1 Govt</stp>
        <stp>IDX_RATIO</stp>
        <stp>9/23/2005</stp>
        <stp>9/23/2005</stp>
        <stp>[Fixed Income  Prices 2004-2009.xlsx]TIPS!R240C24</stp>
        <tr r="X240" s="1"/>
      </tp>
      <tp>
        <v>1.1042000000000001</v>
        <stp/>
        <stp>##V3_BDHV12</stp>
        <stp>912828ET3 Govt</stp>
        <stp>IDX_RATIO</stp>
        <stp>9/10/2008</stp>
        <stp>9/10/2008</stp>
        <stp>[Fixed Income  Prices 2004-2009.xlsx]TIPS!R699C76</stp>
        <tr r="BX699" s="1"/>
      </tp>
      <tp>
        <v>1.03223</v>
        <stp/>
        <stp>##V3_BDHV12</stp>
        <stp>912828ET3 Govt</stp>
        <stp>IDX_RATIO</stp>
        <stp>5/24/2007</stp>
        <stp>5/24/2007</stp>
        <stp>[Fixed Income  Prices 2004-2009.xlsx]TIPS!R360C76</stp>
        <tr r="BX360" s="1"/>
      </tp>
      <tp>
        <v>1.03755</v>
        <stp/>
        <stp>##V3_BDHV12</stp>
        <stp>912828ET3 Govt</stp>
        <stp>IDX_RATIO</stp>
        <stp>6/14/2007</stp>
        <stp>6/14/2007</stp>
        <stp>[Fixed Income  Prices 2004-2009.xlsx]TIPS!R375C76</stp>
        <tr r="BX375" s="1"/>
      </tp>
      <tp>
        <v>1.23976</v>
        <stp/>
        <stp>##V3_BDHV12</stp>
        <stp>9128274Y5 Govt</stp>
        <stp>IDX_RATIO</stp>
        <stp>9/22/2006</stp>
        <stp>9/22/2006</stp>
        <stp>[Fixed Income  Prices 2004-2009.xlsx]TIPS!R568C16</stp>
        <tr r="P568" s="1"/>
      </tp>
      <tp>
        <v>1.1178699999999999</v>
        <stp/>
        <stp>##V3_BDHV12</stp>
        <stp>912828BW9 Govt</stp>
        <stp>IDX_RATIO</stp>
        <stp>6/28/2007</stp>
        <stp>6/28/2007</stp>
        <stp>[Fixed Income  Prices 2004-2009.xlsx]TIPS!R767C56</stp>
        <tr r="BD767" s="1"/>
      </tp>
      <tp>
        <v>1.07239</v>
        <stp/>
        <stp>##V3_BDHV12</stp>
        <stp>912828CZ1 Govt</stp>
        <stp>IDX_RATIO</stp>
        <stp>9/14/2006</stp>
        <stp>9/14/2006</stp>
        <stp>[Fixed Income  Prices 2004-2009.xlsx]TIPS!R493C24</stp>
        <tr r="X493" s="1"/>
      </tp>
      <tp>
        <v>1.09497</v>
        <stp/>
        <stp>##V3_BDHV12</stp>
        <stp>9128276R8 Govt</stp>
        <stp>IDX_RATIO</stp>
        <stp>2/18/2005</stp>
        <stp>2/18/2005</stp>
        <stp>[Fixed Income  Prices 2004-2009.xlsx]TIPS!R155C28</stp>
        <tr r="AB155" s="1"/>
      </tp>
      <tp>
        <v>1.1833499999999999</v>
        <stp/>
        <stp>##V3_BDHV12</stp>
        <stp>9128273T7 Govt</stp>
        <stp>IDX_RATIO</stp>
        <stp>4/14/2005</stp>
        <stp>4/14/2005</stp>
        <stp>[Fixed Income  Prices 2004-2009.xlsx]TIPS!R194C12</stp>
        <tr r="L194" s="1"/>
      </tp>
      <tp>
        <v>1.18835</v>
        <stp/>
        <stp>##V3_BDHV12</stp>
        <stp>9128274Y5 Govt</stp>
        <stp>IDX_RATIO</stp>
        <stp>9/14/2005</stp>
        <stp>9/14/2005</stp>
        <stp>[Fixed Income  Prices 2004-2009.xlsx]TIPS!R302C16</stp>
        <tr r="P302" s="1"/>
      </tp>
      <tp>
        <v>1.09734</v>
        <stp/>
        <stp>##V3_BDHV12</stp>
        <stp>9128276R8 Govt</stp>
        <stp>IDX_RATIO</stp>
        <stp>1/28/2005</stp>
        <stp>1/28/2005</stp>
        <stp>[Fixed Income  Prices 2004-2009.xlsx]TIPS!R140C28</stp>
        <tr r="AB140" s="1"/>
      </tp>
      <tp>
        <v>1.23651</v>
        <stp/>
        <stp>##V3_BDHV12</stp>
        <stp>9128273T7 Govt</stp>
        <stp>IDX_RATIO</stp>
        <stp>5/31/2006</stp>
        <stp>5/31/2006</stp>
        <stp>[Fixed Income  Prices 2004-2009.xlsx]TIPS!R486C12</stp>
        <tr r="L486" s="1"/>
      </tp>
      <tp>
        <v>1.10684</v>
        <stp/>
        <stp>##V3_BDHV12</stp>
        <stp>912828BW9 Govt</stp>
        <stp>IDX_RATIO</stp>
        <stp>5/18/2007</stp>
        <stp>5/18/2007</stp>
        <stp>[Fixed Income  Prices 2004-2009.xlsx]TIPS!R738C56</stp>
        <tr r="BD738" s="1"/>
      </tp>
      <tp>
        <v>1.2291000000000001</v>
        <stp/>
        <stp>##V3_BDHV12</stp>
        <stp>9128273T7 Govt</stp>
        <stp>IDX_RATIO</stp>
        <stp>4/21/2006</stp>
        <stp>4/21/2006</stp>
        <stp>[Fixed Income  Prices 2004-2009.xlsx]TIPS!R458C12</stp>
        <tr r="L458" s="1"/>
      </tp>
      <tp>
        <v>1.27413</v>
        <stp/>
        <stp>##V3_BDHV12</stp>
        <stp>9128273T7 Govt</stp>
        <stp>IDX_RATIO</stp>
        <stp>6/12/2007</stp>
        <stp>6/12/2007</stp>
        <stp>[Fixed Income  Prices 2004-2009.xlsx]TIPS!R755C12</stp>
        <tr r="L755" s="1"/>
      </tp>
      <tp>
        <v>1.0300100000000001</v>
        <stp/>
        <stp>##V3_BDHV12</stp>
        <stp>912828CZ1 Govt</stp>
        <stp>IDX_RATIO</stp>
        <stp>9/22/2005</stp>
        <stp>9/22/2005</stp>
        <stp>[Fixed Income  Prices 2004-2009.xlsx]TIPS!R239C24</stp>
        <tr r="X239" s="1"/>
      </tp>
      <tp>
        <v>1.09877</v>
        <stp/>
        <stp>##V3_BDHV12</stp>
        <stp>912828CZ1 Govt</stp>
        <stp>IDX_RATIO</stp>
        <stp>8/17/2007</stp>
        <stp>8/17/2007</stp>
        <stp>[Fixed Income  Prices 2004-2009.xlsx]TIPS!R734C24</stp>
        <tr r="X734" s="1"/>
      </tp>
      <tp>
        <v>1.2674000000000001</v>
        <stp/>
        <stp>##V3_BDHV12</stp>
        <stp>9128273T7 Govt</stp>
        <stp>IDX_RATIO</stp>
        <stp>5/22/2007</stp>
        <stp>5/22/2007</stp>
        <stp>[Fixed Income  Prices 2004-2009.xlsx]TIPS!R740C12</stp>
        <tr r="L740" s="1"/>
      </tp>
      <tp>
        <v>1.03959</v>
        <stp/>
        <stp>##V3_BDHV12</stp>
        <stp>912828HW3 Govt</stp>
        <stp>IDX_RATIO</stp>
        <stp>9/25/2008</stp>
        <stp>9/25/2008</stp>
        <stp>[Fixed Income  Prices 2004-2009.xlsx]TIPS!R116C48</stp>
        <tr r="AV116" s="1"/>
      </tp>
      <tp>
        <v>1.1172200000000001</v>
        <stp/>
        <stp>##V3_BDHV12</stp>
        <stp>912828CZ1 Govt</stp>
        <stp>IDX_RATIO</stp>
        <stp>4/29/2008</stp>
        <stp>4/29/2008</stp>
        <stp>[Fixed Income  Prices 2004-2009.xlsx]TIPS!R916C24</stp>
        <tr r="X916" s="1"/>
      </tp>
      <tp>
        <v>1.2035100000000001</v>
        <stp/>
        <stp>##V3_BDHV12</stp>
        <stp>9128273T7 Govt</stp>
        <stp>IDX_RATIO</stp>
        <stp>7/27/2005</stp>
        <stp>7/27/2005</stp>
        <stp>[Fixed Income  Prices 2004-2009.xlsx]TIPS!R267C12</stp>
        <tr r="L267" s="1"/>
      </tp>
      <tp>
        <v>1.24905</v>
        <stp/>
        <stp>##V3_BDHV12</stp>
        <stp>9128273T7 Govt</stp>
        <stp>IDX_RATIO</stp>
        <stp>7/10/2006</stp>
        <stp>7/10/2006</stp>
        <stp>[Fixed Income  Prices 2004-2009.xlsx]TIPS!R514C12</stp>
        <tr r="L514" s="1"/>
      </tp>
      <tp>
        <v>1.0190699999999999</v>
        <stp/>
        <stp>##V3_BDHV12</stp>
        <stp>912828HW3 Govt</stp>
        <stp>IDX_RATIO</stp>
        <stp>8/27/2009</stp>
        <stp>8/27/2009</stp>
        <stp>[Fixed Income  Prices 2004-2009.xlsx]TIPS!R356C48</stp>
        <tr r="AV356" s="1"/>
      </tp>
      <tp>
        <v>1.07443</v>
        <stp/>
        <stp>##V3_BDHV12</stp>
        <stp>912828BW9 Govt</stp>
        <stp>IDX_RATIO</stp>
        <stp>4/18/2006</stp>
        <stp>4/18/2006</stp>
        <stp>[Fixed Income  Prices 2004-2009.xlsx]TIPS!R455C56</stp>
        <tr r="BD455" s="1"/>
      </tp>
      <tp>
        <v>1.04857</v>
        <stp/>
        <stp>##V3_BDHV12</stp>
        <stp>912828CP3 Govt</stp>
        <stp>IDX_RATIO</stp>
        <stp>1/31/2006</stp>
        <stp>1/31/2006</stp>
        <stp>[Fixed Income  Prices 2004-2009.xlsx]TIPS!R400C64</stp>
        <tr r="BL400" s="1"/>
      </tp>
      <tp>
        <v>1.23712</v>
        <stp/>
        <stp>##V3_BDHV12</stp>
        <stp>9128274Y5 Govt</stp>
        <stp>IDX_RATIO</stp>
        <stp>8/31/2006</stp>
        <stp>8/31/2006</stp>
        <stp>[Fixed Income  Prices 2004-2009.xlsx]TIPS!R552C16</stp>
        <tr r="P552" s="1"/>
      </tp>
      <tp>
        <v>1.23963</v>
        <stp/>
        <stp>##V3_BDHV12</stp>
        <stp>9128274Y5 Govt</stp>
        <stp>IDX_RATIO</stp>
        <stp>9/21/2006</stp>
        <stp>9/21/2006</stp>
        <stp>[Fixed Income  Prices 2004-2009.xlsx]TIPS!R567C16</stp>
        <tr r="P567" s="1"/>
      </tp>
      <tp>
        <v>1.06945</v>
        <stp/>
        <stp>##V3_BDHV12</stp>
        <stp>912828CP3 Govt</stp>
        <stp>IDX_RATIO</stp>
        <stp>1/23/2007</stp>
        <stp>1/23/2007</stp>
        <stp>[Fixed Income  Prices 2004-2009.xlsx]TIPS!R655C64</stp>
        <tr r="BL655" s="1"/>
      </tp>
      <tp>
        <v>1.0111399999999999</v>
        <stp/>
        <stp>##V3_BDHV12</stp>
        <stp>912828CP3 Govt</stp>
        <stp>IDX_RATIO</stp>
        <stp>3/24/2005</stp>
        <stp>3/24/2005</stp>
        <stp>[Fixed Income  Prices 2004-2009.xlsx]TIPS!R179C64</stp>
        <tr r="BL179" s="1"/>
      </tp>
      <tp>
        <v>1.0696699999999999</v>
        <stp/>
        <stp>##V3_BDHV12</stp>
        <stp>912828CP3 Govt</stp>
        <stp>IDX_RATIO</stp>
        <stp>2/13/2007</stp>
        <stp>2/13/2007</stp>
        <stp>[Fixed Income  Prices 2004-2009.xlsx]TIPS!R670C64</stp>
        <tr r="BL670" s="1"/>
      </tp>
      <tp>
        <v>1.02667</v>
        <stp/>
        <stp>##V3_BDHV12</stp>
        <stp>912828CZ1 Govt</stp>
        <stp>IDX_RATIO</stp>
        <stp>8/31/2005</stp>
        <stp>8/31/2005</stp>
        <stp>[Fixed Income  Prices 2004-2009.xlsx]TIPS!R223C24</stp>
        <tr r="X223" s="1"/>
      </tp>
      <tp>
        <v>1.1391899999999999</v>
        <stp/>
        <stp>##V3_BDHV12</stp>
        <stp>9128276R8 Govt</stp>
        <stp>IDX_RATIO</stp>
        <stp>1/19/2006</stp>
        <stp>1/19/2006</stp>
        <stp>[Fixed Income  Prices 2004-2009.xlsx]TIPS!R392C28</stp>
        <tr r="AB392" s="1"/>
      </tp>
      <tp>
        <v>1.2738499999999999</v>
        <stp/>
        <stp>##V3_BDHV12</stp>
        <stp>9128273T7 Govt</stp>
        <stp>IDX_RATIO</stp>
        <stp>6/11/2007</stp>
        <stp>6/11/2007</stp>
        <stp>[Fixed Income  Prices 2004-2009.xlsx]TIPS!R754C12</stp>
        <tr r="L754" s="1"/>
      </tp>
      <tp>
        <v>1.0298499999999999</v>
        <stp/>
        <stp>##V3_BDHV12</stp>
        <stp>912828CZ1 Govt</stp>
        <stp>IDX_RATIO</stp>
        <stp>9/21/2005</stp>
        <stp>9/21/2005</stp>
        <stp>[Fixed Income  Prices 2004-2009.xlsx]TIPS!R238C24</stp>
        <tr r="X238" s="1"/>
      </tp>
      <tp>
        <v>1.09857</v>
        <stp/>
        <stp>##V3_BDHV12</stp>
        <stp>912828CZ1 Govt</stp>
        <stp>IDX_RATIO</stp>
        <stp>8/14/2007</stp>
        <stp>8/14/2007</stp>
        <stp>[Fixed Income  Prices 2004-2009.xlsx]TIPS!R731C24</stp>
        <tr r="X731" s="1"/>
      </tp>
      <tp>
        <v>1.0397700000000001</v>
        <stp/>
        <stp>##V3_BDHV12</stp>
        <stp>912828HW3 Govt</stp>
        <stp>IDX_RATIO</stp>
        <stp>9/26/2008</stp>
        <stp>9/26/2008</stp>
        <stp>[Fixed Income  Prices 2004-2009.xlsx]TIPS!R117C48</stp>
        <tr r="AV117" s="1"/>
      </tp>
      <tp>
        <v>1.1559900000000001</v>
        <stp/>
        <stp>##V3_BDHV12</stp>
        <stp>9128275W8 Govt</stp>
        <stp>IDX_RATIO</stp>
        <stp>7/18/2005</stp>
        <stp>7/18/2005</stp>
        <stp>[Fixed Income  Prices 2004-2009.xlsx]TIPS!R260C20</stp>
        <tr r="T260" s="1"/>
      </tp>
      <tp>
        <v>1.1393500000000001</v>
        <stp/>
        <stp>##V3_BDHV12</stp>
        <stp>9128275W8 Govt</stp>
        <stp>IDX_RATIO</stp>
        <stp>4/28/2005</stp>
        <stp>4/28/2005</stp>
        <stp>[Fixed Income  Prices 2004-2009.xlsx]TIPS!R204C20</stp>
        <tr r="T204" s="1"/>
      </tp>
      <tp>
        <v>1.2496499999999999</v>
        <stp/>
        <stp>##V3_BDHV12</stp>
        <stp>9128273T7 Govt</stp>
        <stp>IDX_RATIO</stp>
        <stp>7/13/2006</stp>
        <stp>7/13/2006</stp>
        <stp>[Fixed Income  Prices 2004-2009.xlsx]TIPS!R517C12</stp>
        <tr r="L517" s="1"/>
      </tp>
      <tp>
        <v>1.01823</v>
        <stp/>
        <stp>##V3_BDHV12</stp>
        <stp>912828HW3 Govt</stp>
        <stp>IDX_RATIO</stp>
        <stp>8/24/2009</stp>
        <stp>8/24/2009</stp>
        <stp>[Fixed Income  Prices 2004-2009.xlsx]TIPS!R353C48</stp>
        <tr r="AV353" s="1"/>
      </tp>
      <tp>
        <v>1.2670300000000001</v>
        <stp/>
        <stp>##V3_BDHV12</stp>
        <stp>9128273T7 Govt</stp>
        <stp>IDX_RATIO</stp>
        <stp>5/21/2007</stp>
        <stp>5/21/2007</stp>
        <stp>[Fixed Income  Prices 2004-2009.xlsx]TIPS!R739C12</stp>
        <tr r="L739" s="1"/>
      </tp>
      <tp>
        <v>1.0745</v>
        <stp/>
        <stp>##V3_BDHV12</stp>
        <stp>912828BW9 Govt</stp>
        <stp>IDX_RATIO</stp>
        <stp>4/19/2006</stp>
        <stp>4/19/2006</stp>
        <stp>[Fixed Income  Prices 2004-2009.xlsx]TIPS!R456C56</stp>
        <tr r="BD456" s="1"/>
      </tp>
      <tp>
        <v>1.2370399999999999</v>
        <stp/>
        <stp>##V3_BDHV12</stp>
        <stp>9128274Y5 Govt</stp>
        <stp>IDX_RATIO</stp>
        <stp>8/30/2006</stp>
        <stp>8/30/2006</stp>
        <stp>[Fixed Income  Prices 2004-2009.xlsx]TIPS!R551C16</stp>
        <tr r="P551" s="1"/>
      </tp>
      <tp>
        <v>1.04636</v>
        <stp/>
        <stp>##V3_BDHV12</stp>
        <stp>912828CP3 Govt</stp>
        <stp>IDX_RATIO</stp>
        <stp>3/10/2006</stp>
        <stp>3/10/2006</stp>
        <stp>[Fixed Income  Prices 2004-2009.xlsx]TIPS!R428C64</stp>
        <tr r="BL428" s="1"/>
      </tp>
      <tp>
        <v>1.2395100000000001</v>
        <stp/>
        <stp>##V3_BDHV12</stp>
        <stp>9128274Y5 Govt</stp>
        <stp>IDX_RATIO</stp>
        <stp>9/20/2006</stp>
        <stp>9/20/2006</stp>
        <stp>[Fixed Income  Prices 2004-2009.xlsx]TIPS!R566C16</stp>
        <tr r="P566" s="1"/>
      </tp>
      <tp>
        <v>1.18872</v>
        <stp/>
        <stp>##V3_BDHV12</stp>
        <stp>9128274Y5 Govt</stp>
        <stp>IDX_RATIO</stp>
        <stp>9/16/2005</stp>
        <stp>9/16/2005</stp>
        <stp>[Fixed Income  Prices 2004-2009.xlsx]TIPS!R304C16</stp>
        <tr r="P304" s="1"/>
      </tp>
      <tp>
        <v>1.0173399999999999</v>
        <stp/>
        <stp>##V3_BDHV12</stp>
        <stp>912828ET3 Govt</stp>
        <stp>IDX_RATIO</stp>
        <stp>7/14/2006</stp>
        <stp>7/14/2006</stp>
        <stp>[Fixed Income  Prices 2004-2009.xlsx]TIPS!R136C76</stp>
        <tr r="BX136" s="1"/>
      </tp>
      <tp>
        <v>1.0695000000000001</v>
        <stp/>
        <stp>##V3_BDHV12</stp>
        <stp>912828CP3 Govt</stp>
        <stp>IDX_RATIO</stp>
        <stp>1/22/2007</stp>
        <stp>1/22/2007</stp>
        <stp>[Fixed Income  Prices 2004-2009.xlsx]TIPS!R654C64</stp>
        <tr r="BL654" s="1"/>
      </tp>
      <tp>
        <v>1.0265500000000001</v>
        <stp/>
        <stp>##V3_BDHV12</stp>
        <stp>912828GX2 Govt</stp>
        <stp>IDX_RATIO</stp>
        <stp>5/19/2008</stp>
        <stp>5/19/2008</stp>
        <stp>[Fixed Income  Prices 2004-2009.xlsx]TIPS!R227C88</stp>
        <tr r="CJ227" s="1"/>
      </tp>
      <tp>
        <v>1.0696099999999999</v>
        <stp/>
        <stp>##V3_BDHV12</stp>
        <stp>912828CP3 Govt</stp>
        <stp>IDX_RATIO</stp>
        <stp>2/12/2007</stp>
        <stp>2/12/2007</stp>
        <stp>[Fixed Income  Prices 2004-2009.xlsx]TIPS!R669C64</stp>
        <tr r="BL669" s="1"/>
      </tp>
      <tp>
        <v>1.10459</v>
        <stp/>
        <stp>##V3_BDHV12</stp>
        <stp>912828ET3 Govt</stp>
        <stp>IDX_RATIO</stp>
        <stp>9/12/2008</stp>
        <stp>9/12/2008</stp>
        <stp>[Fixed Income  Prices 2004-2009.xlsx]TIPS!R701C76</stp>
        <tr r="BX701" s="1"/>
      </tp>
      <tp>
        <v>1.0952299999999999</v>
        <stp/>
        <stp>##V3_BDHV12</stp>
        <stp>912828BW9 Govt</stp>
        <stp>IDX_RATIO</stp>
        <stp>7/28/2006</stp>
        <stp>7/28/2006</stp>
        <stp>[Fixed Income  Prices 2004-2009.xlsx]TIPS!R528C56</stp>
        <tr r="BD528" s="1"/>
      </tp>
      <tp>
        <v>1.0266500000000001</v>
        <stp/>
        <stp>##V3_BDHV12</stp>
        <stp>912828CZ1 Govt</stp>
        <stp>IDX_RATIO</stp>
        <stp>8/30/2005</stp>
        <stp>8/30/2005</stp>
        <stp>[Fixed Income  Prices 2004-2009.xlsx]TIPS!R222C24</stp>
        <tr r="X222" s="1"/>
      </tp>
      <tp>
        <v>1.0112099999999999</v>
        <stp/>
        <stp>##V3_BDHV12</stp>
        <stp>912828CP3 Govt</stp>
        <stp>IDX_RATIO</stp>
        <stp>3/25/2005</stp>
        <stp>3/25/2005</stp>
        <stp>[Fixed Income  Prices 2004-2009.xlsx]TIPS!R180C64</stp>
        <tr r="BL180" s="1"/>
      </tp>
      <tp>
        <v>1.1394899999999999</v>
        <stp/>
        <stp>##V3_BDHV12</stp>
        <stp>9128276R8 Govt</stp>
        <stp>IDX_RATIO</stp>
        <stp>1/18/2006</stp>
        <stp>1/18/2006</stp>
        <stp>[Fixed Income  Prices 2004-2009.xlsx]TIPS!R391C28</stp>
        <tr r="AB391" s="1"/>
      </tp>
      <tp>
        <v>1.09863</v>
        <stp/>
        <stp>##V3_BDHV12</stp>
        <stp>912828CZ1 Govt</stp>
        <stp>IDX_RATIO</stp>
        <stp>8/15/2007</stp>
        <stp>8/15/2007</stp>
        <stp>[Fixed Income  Prices 2004-2009.xlsx]TIPS!R732C24</stp>
        <tr r="X732" s="1"/>
      </tp>
      <tp>
        <v>1.02969</v>
        <stp/>
        <stp>##V3_BDHV12</stp>
        <stp>912828CZ1 Govt</stp>
        <stp>IDX_RATIO</stp>
        <stp>9/20/2005</stp>
        <stp>9/20/2005</stp>
        <stp>[Fixed Income  Prices 2004-2009.xlsx]TIPS!R237C24</stp>
        <tr r="X237" s="1"/>
      </tp>
      <tp>
        <v>1.1559599999999999</v>
        <stp/>
        <stp>##V3_BDHV12</stp>
        <stp>9128275W8 Govt</stp>
        <stp>IDX_RATIO</stp>
        <stp>7/19/2005</stp>
        <stp>7/19/2005</stp>
        <stp>[Fixed Income  Prices 2004-2009.xlsx]TIPS!R261C20</stp>
        <tr r="T261" s="1"/>
      </tp>
      <tp>
        <v>1.2035899999999999</v>
        <stp/>
        <stp>##V3_BDHV12</stp>
        <stp>9128273T7 Govt</stp>
        <stp>IDX_RATIO</stp>
        <stp>7/25/2005</stp>
        <stp>7/25/2005</stp>
        <stp>[Fixed Income  Prices 2004-2009.xlsx]TIPS!R265C12</stp>
        <tr r="L265" s="1"/>
      </tp>
      <tp>
        <v>1.13957</v>
        <stp/>
        <stp>##V3_BDHV12</stp>
        <stp>9128275W8 Govt</stp>
        <stp>IDX_RATIO</stp>
        <stp>4/29/2005</stp>
        <stp>4/29/2005</stp>
        <stp>[Fixed Income  Prices 2004-2009.xlsx]TIPS!R205C20</stp>
        <tr r="T205" s="1"/>
      </tp>
      <tp>
        <v>1.2494499999999999</v>
        <stp/>
        <stp>##V3_BDHV12</stp>
        <stp>9128273T7 Govt</stp>
        <stp>IDX_RATIO</stp>
        <stp>7/12/2006</stp>
        <stp>7/12/2006</stp>
        <stp>[Fixed Income  Prices 2004-2009.xlsx]TIPS!R516C12</stp>
        <tr r="L516" s="1"/>
      </tp>
      <tp>
        <v>1.01851</v>
        <stp/>
        <stp>##V3_BDHV12</stp>
        <stp>912828HW3 Govt</stp>
        <stp>IDX_RATIO</stp>
        <stp>8/25/2009</stp>
        <stp>8/25/2009</stp>
        <stp>[Fixed Income  Prices 2004-2009.xlsx]TIPS!R354C48</stp>
        <tr r="AV354" s="1"/>
      </tp>
      <tp>
        <v>1.2594000000000001</v>
        <stp/>
        <stp>##V3_BDHV12</stp>
        <stp>9128273T7 Govt</stp>
        <stp>IDX_RATIO</stp>
        <stp>4/30/2007</stp>
        <stp>4/30/2007</stp>
        <stp>[Fixed Income  Prices 2004-2009.xlsx]TIPS!R724C12</stp>
        <tr r="L724" s="1"/>
      </tp>
      <tp>
        <v>1.1036299999999999</v>
        <stp/>
        <stp>##V3_BDHV12</stp>
        <stp>912828FB1 Govt</stp>
        <stp>IDX_RATIO</stp>
        <stp>11/4/2008</stp>
        <stp>11/4/2008</stp>
        <stp>[Fixed Income  Prices 2004-2009.xlsx]TIPS!R665C32</stp>
        <tr r="AF665" s="1"/>
      </tp>
      <tp>
        <v>1.10358</v>
        <stp/>
        <stp>##V3_BDHV12</stp>
        <stp>912828FB1 Govt</stp>
        <stp>IDX_RATIO</stp>
        <stp>11/5/2008</stp>
        <stp>11/5/2008</stp>
        <stp>[Fixed Income  Prices 2004-2009.xlsx]TIPS!R666C32</stp>
        <tr r="AF666" s="1"/>
      </tp>
      <tp>
        <v>1.1073500000000001</v>
        <stp/>
        <stp>##V3_BDHV12</stp>
        <stp>912828FB1 Govt</stp>
        <stp>IDX_RATIO</stp>
        <stp>10/7/2008</stp>
        <stp>10/7/2008</stp>
        <stp>[Fixed Income  Prices 2004-2009.xlsx]TIPS!R645C32</stp>
        <tr r="AF645" s="1"/>
      </tp>
      <tp>
        <v>1.1035299999999999</v>
        <stp/>
        <stp>##V3_BDHV12</stp>
        <stp>912828FB1 Govt</stp>
        <stp>IDX_RATIO</stp>
        <stp>11/6/2008</stp>
        <stp>11/6/2008</stp>
        <stp>[Fixed Income  Prices 2004-2009.xlsx]TIPS!R667C32</stp>
        <tr r="AF667" s="1"/>
      </tp>
      <tp>
        <v>1.0046999999999999</v>
        <stp/>
        <stp>##V3_BDHV12</stp>
        <stp>912828FL9 Govt</stp>
        <stp>IDX_RATIO</stp>
        <stp>12/1/2006</stp>
        <stp>12/1/2006</stp>
        <stp>[Fixed Income  Prices 2004-2009.xlsx]TIPS!R106C80</stp>
        <tr r="CB106" s="1"/>
      </tp>
      <tp>
        <v>1.1008199999999999</v>
        <stp/>
        <stp>##V3_BDHV12</stp>
        <stp>912828FB1 Govt</stp>
        <stp>IDX_RATIO</stp>
        <stp>12/5/2008</stp>
        <stp>12/5/2008</stp>
        <stp>[Fixed Income  Prices 2004-2009.xlsx]TIPS!R688C32</stp>
        <tr r="AF688" s="1"/>
      </tp>
      <tp>
        <v>1.1074900000000001</v>
        <stp/>
        <stp>##V3_BDHV12</stp>
        <stp>912828FB1 Govt</stp>
        <stp>IDX_RATIO</stp>
        <stp>10/6/2008</stp>
        <stp>10/6/2008</stp>
        <stp>[Fixed Income  Prices 2004-2009.xlsx]TIPS!R644C32</stp>
        <tr r="AF644" s="1"/>
      </tp>
      <tp>
        <v>1.10348</v>
        <stp/>
        <stp>##V3_BDHV12</stp>
        <stp>912828FB1 Govt</stp>
        <stp>IDX_RATIO</stp>
        <stp>11/7/2008</stp>
        <stp>11/7/2008</stp>
        <stp>[Fixed Income  Prices 2004-2009.xlsx]TIPS!R668C32</stp>
        <tr r="AF668" s="1"/>
      </tp>
      <tp>
        <v>1.10118</v>
        <stp/>
        <stp>##V3_BDHV12</stp>
        <stp>912828FB1 Govt</stp>
        <stp>IDX_RATIO</stp>
        <stp>12/4/2008</stp>
        <stp>12/4/2008</stp>
        <stp>[Fixed Income  Prices 2004-2009.xlsx]TIPS!R687C32</stp>
        <tr r="AF687" s="1"/>
      </tp>
      <tp>
        <v>1.1082099999999999</v>
        <stp/>
        <stp>##V3_BDHV12</stp>
        <stp>912828FB1 Govt</stp>
        <stp>IDX_RATIO</stp>
        <stp>10/1/2008</stp>
        <stp>10/1/2008</stp>
        <stp>[Fixed Income  Prices 2004-2009.xlsx]TIPS!R641C32</stp>
        <tr r="AF641" s="1"/>
      </tp>
      <tp>
        <v>1.0036400000000001</v>
        <stp/>
        <stp>##V3_BDHV12</stp>
        <stp>912828FL9 Govt</stp>
        <stp>IDX_RATIO</stp>
        <stp>12/7/2006</stp>
        <stp>12/7/2006</stp>
        <stp>[Fixed Income  Prices 2004-2009.xlsx]TIPS!R110C80</stp>
        <tr r="CB110" s="1"/>
      </tp>
      <tp>
        <v>1.10154</v>
        <stp/>
        <stp>##V3_BDHV12</stp>
        <stp>912828FB1 Govt</stp>
        <stp>IDX_RATIO</stp>
        <stp>12/3/2008</stp>
        <stp>12/3/2008</stp>
        <stp>[Fixed Income  Prices 2004-2009.xlsx]TIPS!R686C32</stp>
        <tr r="AF686" s="1"/>
      </tp>
      <tp>
        <v>1.0038199999999999</v>
        <stp/>
        <stp>##V3_BDHV12</stp>
        <stp>912828FL9 Govt</stp>
        <stp>IDX_RATIO</stp>
        <stp>12/6/2006</stp>
        <stp>12/6/2006</stp>
        <stp>[Fixed Income  Prices 2004-2009.xlsx]TIPS!R109C80</stp>
        <tr r="CB109" s="1"/>
      </tp>
      <tp>
        <v>1.1019000000000001</v>
        <stp/>
        <stp>##V3_BDHV12</stp>
        <stp>912828FB1 Govt</stp>
        <stp>IDX_RATIO</stp>
        <stp>12/2/2008</stp>
        <stp>12/2/2008</stp>
        <stp>[Fixed Income  Prices 2004-2009.xlsx]TIPS!R685C32</stp>
        <tr r="AF685" s="1"/>
      </tp>
      <tp>
        <v>1.10792</v>
        <stp/>
        <stp>##V3_BDHV12</stp>
        <stp>912828FB1 Govt</stp>
        <stp>IDX_RATIO</stp>
        <stp>10/3/2008</stp>
        <stp>10/3/2008</stp>
        <stp>[Fixed Income  Prices 2004-2009.xlsx]TIPS!R643C32</stp>
        <tr r="AF643" s="1"/>
      </tp>
      <tp>
        <v>1.0039899999999999</v>
        <stp/>
        <stp>##V3_BDHV12</stp>
        <stp>912828FL9 Govt</stp>
        <stp>IDX_RATIO</stp>
        <stp>12/5/2006</stp>
        <stp>12/5/2006</stp>
        <stp>[Fixed Income  Prices 2004-2009.xlsx]TIPS!R108C80</stp>
        <tr r="CB108" s="1"/>
      </tp>
      <tp>
        <v>1.10226</v>
        <stp/>
        <stp>##V3_BDHV12</stp>
        <stp>912828FB1 Govt</stp>
        <stp>IDX_RATIO</stp>
        <stp>12/1/2008</stp>
        <stp>12/1/2008</stp>
        <stp>[Fixed Income  Prices 2004-2009.xlsx]TIPS!R684C32</stp>
        <tr r="AF684" s="1"/>
      </tp>
      <tp>
        <v>1.10806</v>
        <stp/>
        <stp>##V3_BDHV12</stp>
        <stp>912828FB1 Govt</stp>
        <stp>IDX_RATIO</stp>
        <stp>10/2/2008</stp>
        <stp>10/2/2008</stp>
        <stp>[Fixed Income  Prices 2004-2009.xlsx]TIPS!R642C32</stp>
        <tr r="AF642" s="1"/>
      </tp>
      <tp>
        <v>1.10368</v>
        <stp/>
        <stp>##V3_BDHV12</stp>
        <stp>912828FB1 Govt</stp>
        <stp>IDX_RATIO</stp>
        <stp>11/3/2008</stp>
        <stp>11/3/2008</stp>
        <stp>[Fixed Income  Prices 2004-2009.xlsx]TIPS!R664C32</stp>
        <tr r="AF664" s="1"/>
      </tp>
      <tp>
        <v>1.00417</v>
        <stp/>
        <stp>##V3_BDHV12</stp>
        <stp>912828FL9 Govt</stp>
        <stp>IDX_RATIO</stp>
        <stp>12/4/2006</stp>
        <stp>12/4/2006</stp>
        <stp>[Fixed Income  Prices 2004-2009.xlsx]TIPS!R107C80</stp>
        <tr r="CB107" s="1"/>
      </tp>
      <tp>
        <v>1.0034700000000001</v>
        <stp/>
        <stp>##V3_BDHV12</stp>
        <stp>912828FL9 Govt</stp>
        <stp>IDX_RATIO</stp>
        <stp>12/8/2006</stp>
        <stp>12/8/2006</stp>
        <stp>[Fixed Income  Prices 2004-2009.xlsx]TIPS!R111C80</stp>
        <tr r="CB111" s="1"/>
      </tp>
      <tp>
        <v>1.1070599999999999</v>
        <stp/>
        <stp>##V3_BDHV12</stp>
        <stp>912828FB1 Govt</stp>
        <stp>IDX_RATIO</stp>
        <stp>10/9/2008</stp>
        <stp>10/9/2008</stp>
        <stp>[Fixed Income  Prices 2004-2009.xlsx]TIPS!R647C32</stp>
        <tr r="AF647" s="1"/>
      </tp>
      <tp>
        <v>1.10721</v>
        <stp/>
        <stp>##V3_BDHV12</stp>
        <stp>912828FB1 Govt</stp>
        <stp>IDX_RATIO</stp>
        <stp>10/8/2008</stp>
        <stp>10/8/2008</stp>
        <stp>[Fixed Income  Prices 2004-2009.xlsx]TIPS!R646C32</stp>
        <tr r="AF646" s="1"/>
      </tp>
      <tp>
        <v>1.09938</v>
        <stp/>
        <stp>##V3_BDHV12</stp>
        <stp>912828FB1 Govt</stp>
        <stp>IDX_RATIO</stp>
        <stp>12/9/2008</stp>
        <stp>12/9/2008</stp>
        <stp>[Fixed Income  Prices 2004-2009.xlsx]TIPS!R690C32</stp>
        <tr r="AF690" s="1"/>
      </tp>
      <tp>
        <v>1.0997399999999999</v>
        <stp/>
        <stp>##V3_BDHV12</stp>
        <stp>912828FB1 Govt</stp>
        <stp>IDX_RATIO</stp>
        <stp>12/8/2008</stp>
        <stp>12/8/2008</stp>
        <stp>[Fixed Income  Prices 2004-2009.xlsx]TIPS!R689C32</stp>
        <tr r="AF689" s="1"/>
      </tp>
      <tp>
        <v>1.27837</v>
        <stp/>
        <stp>##V3_BDHV12</stp>
        <stp>9128272M3 Govt</stp>
        <stp>IDX_RATIO</stp>
        <stp>8/4/2006</stp>
        <stp>8/4/2006</stp>
        <stp>[Fixed Income  Prices 2004-2009.xlsx]TIPS!R533C8</stp>
        <tr r="H533" s="1"/>
      </tp>
      <tp>
        <v>1.2559899999999999</v>
        <stp/>
        <stp>##V3_BDHV12</stp>
        <stp>9128272M3 Govt</stp>
        <stp>IDX_RATIO</stp>
        <stp>1/5/2006</stp>
        <stp>1/5/2006</stp>
        <stp>[Fixed Income  Prices 2004-2009.xlsx]TIPS!R382C8</stp>
        <tr r="H382" s="1"/>
      </tp>
      <tp>
        <v>1.27346</v>
        <stp/>
        <stp>##V3_BDHV12</stp>
        <stp>9128272M3 Govt</stp>
        <stp>IDX_RATIO</stp>
        <stp>1/5/2007</stp>
        <stp>1/5/2007</stp>
        <stp>[Fixed Income  Prices 2004-2009.xlsx]TIPS!R643C8</stp>
        <tr r="H643" s="1"/>
      </tp>
      <tp>
        <v>1.27352</v>
        <stp/>
        <stp>##V3_BDHV12</stp>
        <stp>9128272M3 Govt</stp>
        <stp>IDX_RATIO</stp>
        <stp>1/4/2007</stp>
        <stp>1/4/2007</stp>
        <stp>[Fixed Income  Prices 2004-2009.xlsx]TIPS!R642C8</stp>
        <tr r="H642" s="1"/>
      </tp>
      <tp>
        <v>1.2543599999999999</v>
        <stp/>
        <stp>##V3_BDHV12</stp>
        <stp>9128272M3 Govt</stp>
        <stp>IDX_RATIO</stp>
        <stp>5/2/2006</stp>
        <stp>5/2/2006</stp>
        <stp>[Fixed Income  Prices 2004-2009.xlsx]TIPS!R465C8</stp>
        <tr r="H465" s="1"/>
      </tp>
      <tp>
        <v>1.2517800000000001</v>
        <stp/>
        <stp>##V3_BDHV12</stp>
        <stp>9128272M3 Govt</stp>
        <stp>IDX_RATIO</stp>
        <stp>4/3/2006</stp>
        <stp>4/3/2006</stp>
        <stp>[Fixed Income  Prices 2004-2009.xlsx]TIPS!R444C8</stp>
        <tr r="H444" s="1"/>
      </tp>
      <tp>
        <v>1.22814</v>
        <stp/>
        <stp>##V3_BDHV12</stp>
        <stp>9128272M3 Govt</stp>
        <stp>IDX_RATIO</stp>
        <stp>7/4/2005</stp>
        <stp>7/4/2005</stp>
        <stp>[Fixed Income  Prices 2004-2009.xlsx]TIPS!R250C8</stp>
        <tr r="H250" s="1"/>
      </tp>
      <tp>
        <v>1.2281</v>
        <stp/>
        <stp>##V3_BDHV12</stp>
        <stp>9128272M3 Govt</stp>
        <stp>IDX_RATIO</stp>
        <stp>7/5/2005</stp>
        <stp>7/5/2005</stp>
        <stp>[Fixed Income  Prices 2004-2009.xlsx]TIPS!R251C8</stp>
        <tr r="H251" s="1"/>
      </tp>
      <tp>
        <v>1.2280599999999999</v>
        <stp/>
        <stp>##V3_BDHV12</stp>
        <stp>9128272M3 Govt</stp>
        <stp>IDX_RATIO</stp>
        <stp>7/6/2005</stp>
        <stp>7/6/2005</stp>
        <stp>[Fixed Income  Prices 2004-2009.xlsx]TIPS!R252C8</stp>
        <tr r="H252" s="1"/>
      </tp>
      <tp>
        <v>1.2280199999999999</v>
        <stp/>
        <stp>##V3_BDHV12</stp>
        <stp>9128272M3 Govt</stp>
        <stp>IDX_RATIO</stp>
        <stp>7/7/2005</stp>
        <stp>7/7/2005</stp>
        <stp>[Fixed Income  Prices 2004-2009.xlsx]TIPS!R253C8</stp>
        <tr r="H253" s="1"/>
      </tp>
      <tp>
        <v>1.20364</v>
        <stp/>
        <stp>##V3_BDHV12</stp>
        <stp>9128272M3 Govt</stp>
        <stp>IDX_RATIO</stp>
        <stp>4/1/2005</stp>
        <stp>4/1/2005</stp>
        <stp>[Fixed Income  Prices 2004-2009.xlsx]TIPS!R185C8</stp>
        <tr r="H185" s="1"/>
      </tp>
      <tp>
        <v>1.2112000000000001</v>
        <stp/>
        <stp>##V3_BDHV12</stp>
        <stp>9128272M3 Govt</stp>
        <stp>IDX_RATIO</stp>
        <stp>5/3/2005</stp>
        <stp>5/3/2005</stp>
        <stp>[Fixed Income  Prices 2004-2009.xlsx]TIPS!R207C8</stp>
        <tr r="H207" s="1"/>
      </tp>
      <tp>
        <v>1.21089</v>
        <stp/>
        <stp>##V3_BDHV12</stp>
        <stp>9128272M3 Govt</stp>
        <stp>IDX_RATIO</stp>
        <stp>5/2/2005</stp>
        <stp>5/2/2005</stp>
        <stp>[Fixed Income  Prices 2004-2009.xlsx]TIPS!R206C8</stp>
        <tr r="H206" s="1"/>
      </tp>
      <tp t="e">
        <v>#N/A</v>
        <stp/>
        <stp>##V3_BDHV12</stp>
        <stp>912833JT Govt</stp>
        <stp>YLD_YTM_ASK</stp>
        <stp>20070803</stp>
        <stp>20071026</stp>
        <stp>[Fixed Income  Prices 2004-2009.xlsx]STRIP Yield Curve!R109C9</stp>
        <stp>Days=N</stp>
        <stp>Fill=B</stp>
        <stp>Sort=D</stp>
        <stp>Per=cW</stp>
        <stp>Dts=H</stp>
        <stp>cols=1;rows=13</stp>
        <tr r="I109" s="4"/>
      </tp>
      <tp t="e">
        <v>#N/A</v>
        <stp/>
        <stp>##V3_BDHV12</stp>
        <stp>912833FY Govt</stp>
        <stp>YLD_YTM_ASK</stp>
        <stp>20040423</stp>
        <stp>20040813</stp>
        <stp>[Fixed Income  Prices 2004-2009.xlsx]STRIP Yield Curve!R276C3</stp>
        <stp>Days=N</stp>
        <stp>Fill=B</stp>
        <stp>Sort=D</stp>
        <stp>Per=cW</stp>
        <stp>Dts=H</stp>
        <stp>cols=1;rows=17</stp>
        <tr r="C276" s="4"/>
      </tp>
      <tp t="e">
        <v>#N/A</v>
        <stp/>
        <stp>##V3_BDHV12</stp>
        <stp>912833JY Govt</stp>
        <stp>YLD_YTM_ASK</stp>
        <stp>20040423</stp>
        <stp>20040813</stp>
        <stp>[Fixed Income  Prices 2004-2009.xlsx]STRIP Yield Curve!R276C9</stp>
        <stp>Days=N</stp>
        <stp>Fill=B</stp>
        <stp>Sort=D</stp>
        <stp>Per=cW</stp>
        <stp>Dts=H</stp>
        <stp>cols=1;rows=17</stp>
        <tr r="I276" s="4"/>
      </tp>
      <tp>
        <v>1.1294299999999999</v>
        <stp/>
        <stp>##V3_BDHV12</stp>
        <stp>912828DH0 Govt</stp>
        <stp>IDX_RATIO</stp>
        <stp>9/4/2009</stp>
        <stp>9/4/2009</stp>
        <stp>[Fixed Income  Prices 2004-2009.xlsx]TIPS!R1213C68</stp>
        <tr r="BP1213" s="1"/>
      </tp>
      <tp>
        <v>1.1292500000000001</v>
        <stp/>
        <stp>##V3_BDHV12</stp>
        <stp>912828DH0 Govt</stp>
        <stp>IDX_RATIO</stp>
        <stp>9/7/2009</stp>
        <stp>9/7/2009</stp>
        <stp>[Fixed Income  Prices 2004-2009.xlsx]TIPS!R1214C68</stp>
        <tr r="BP1214" s="1"/>
      </tp>
      <tp>
        <v>1.12961</v>
        <stp/>
        <stp>##V3_BDHV12</stp>
        <stp>912828DH0 Govt</stp>
        <stp>IDX_RATIO</stp>
        <stp>9/1/2009</stp>
        <stp>9/1/2009</stp>
        <stp>[Fixed Income  Prices 2004-2009.xlsx]TIPS!R1210C68</stp>
        <tr r="BP1210" s="1"/>
      </tp>
      <tp>
        <v>1.1295500000000001</v>
        <stp/>
        <stp>##V3_BDHV12</stp>
        <stp>912828DH0 Govt</stp>
        <stp>IDX_RATIO</stp>
        <stp>9/2/2009</stp>
        <stp>9/2/2009</stp>
        <stp>[Fixed Income  Prices 2004-2009.xlsx]TIPS!R1211C68</stp>
        <tr r="BP1211" s="1"/>
      </tp>
      <tp>
        <v>1.1294900000000001</v>
        <stp/>
        <stp>##V3_BDHV12</stp>
        <stp>912828DH0 Govt</stp>
        <stp>IDX_RATIO</stp>
        <stp>9/3/2009</stp>
        <stp>9/3/2009</stp>
        <stp>[Fixed Income  Prices 2004-2009.xlsx]TIPS!R1212C68</stp>
        <tr r="BP1212" s="1"/>
      </tp>
      <tp>
        <v>1.1009899999999999</v>
        <stp/>
        <stp>##V3_BDHV12</stp>
        <stp>912828EA4 Govt</stp>
        <stp>IDX_RATIO</stp>
        <stp>8/6/2009</stp>
        <stp>8/6/2009</stp>
        <stp>[Fixed Income  Prices 2004-2009.xlsx]TIPS!R1063C72</stp>
        <tr r="BT1063" s="1"/>
      </tp>
      <tp>
        <v>1.1012900000000001</v>
        <stp/>
        <stp>##V3_BDHV12</stp>
        <stp>912828EA4 Govt</stp>
        <stp>IDX_RATIO</stp>
        <stp>8/7/2009</stp>
        <stp>8/7/2009</stp>
        <stp>[Fixed Income  Prices 2004-2009.xlsx]TIPS!R1064C72</stp>
        <tr r="BT1064" s="1"/>
      </tp>
      <tp>
        <v>1.1003799999999999</v>
        <stp/>
        <stp>##V3_BDHV12</stp>
        <stp>912828EA4 Govt</stp>
        <stp>IDX_RATIO</stp>
        <stp>8/4/2009</stp>
        <stp>8/4/2009</stp>
        <stp>[Fixed Income  Prices 2004-2009.xlsx]TIPS!R1061C72</stp>
        <tr r="BT1061" s="1"/>
      </tp>
      <tp>
        <v>1.1006800000000001</v>
        <stp/>
        <stp>##V3_BDHV12</stp>
        <stp>912828EA4 Govt</stp>
        <stp>IDX_RATIO</stp>
        <stp>8/5/2009</stp>
        <stp>8/5/2009</stp>
        <stp>[Fixed Income  Prices 2004-2009.xlsx]TIPS!R1062C72</stp>
        <tr r="BT1062" s="1"/>
      </tp>
      <tp>
        <v>1.1291899999999999</v>
        <stp/>
        <stp>##V3_BDHV12</stp>
        <stp>912828DH0 Govt</stp>
        <stp>IDX_RATIO</stp>
        <stp>9/8/2009</stp>
        <stp>9/8/2009</stp>
        <stp>[Fixed Income  Prices 2004-2009.xlsx]TIPS!R1215C68</stp>
        <tr r="BP1215" s="1"/>
      </tp>
      <tp>
        <v>1.12913</v>
        <stp/>
        <stp>##V3_BDHV12</stp>
        <stp>912828DH0 Govt</stp>
        <stp>IDX_RATIO</stp>
        <stp>9/9/2009</stp>
        <stp>9/9/2009</stp>
        <stp>[Fixed Income  Prices 2004-2009.xlsx]TIPS!R1216C68</stp>
        <tr r="BP1216" s="1"/>
      </tp>
      <tp>
        <v>1.1000700000000001</v>
        <stp/>
        <stp>##V3_BDHV12</stp>
        <stp>912828EA4 Govt</stp>
        <stp>IDX_RATIO</stp>
        <stp>8/3/2009</stp>
        <stp>8/3/2009</stp>
        <stp>[Fixed Income  Prices 2004-2009.xlsx]TIPS!R1060C72</stp>
        <tr r="BT1060" s="1"/>
      </tp>
      <tp t="e">
        <v>#N/A</v>
        <stp/>
        <stp>##V3_BDHV12</stp>
        <stp>912810EZ7 GOVT</stp>
        <stp>PX_DIRTY_MID</stp>
        <stp>7/23/2004</stp>
        <stp>11/19/2009</stp>
        <stp>[Fixed Income  Prices 2004-2009.xlsx]BONDS DIRTY PRICE!R4C60</stp>
        <stp>cols=2;rows=1389</stp>
        <tr r="BH4" s="2"/>
      </tp>
      <tp>
        <v>1.0317499999999999</v>
        <stp/>
        <stp>##V3_BDHV12</stp>
        <stp>912828GX2 Govt</stp>
        <stp>IDX_RATIO</stp>
        <stp>7/31/2009</stp>
        <stp>7/31/2009</stp>
        <stp>[Fixed Income  Prices 2004-2009.xlsx]TIPS!R541C88</stp>
        <tr r="CJ541" s="1"/>
      </tp>
      <tp>
        <v>1.0782499999999999</v>
        <stp/>
        <stp>##V3_BDHV12</stp>
        <stp>912828BW9 Govt</stp>
        <stp>IDX_RATIO</stp>
        <stp>5/16/2006</stp>
        <stp>5/16/2006</stp>
        <stp>[Fixed Income  Prices 2004-2009.xlsx]TIPS!R475C56</stp>
        <tr r="BD475" s="1"/>
      </tp>
      <tp>
        <v>1.13602</v>
        <stp/>
        <stp>##V3_BDHV12</stp>
        <stp>9128276R8 Govt</stp>
        <stp>IDX_RATIO</stp>
        <stp>3/20/2006</stp>
        <stp>3/20/2006</stp>
        <stp>[Fixed Income  Prices 2004-2009.xlsx]TIPS!R434C28</stp>
        <tr r="AB434" s="1"/>
      </tp>
      <tp>
        <v>1.0892900000000001</v>
        <stp/>
        <stp>##V3_BDHV12</stp>
        <stp>912828BW9 Govt</stp>
        <stp>IDX_RATIO</stp>
        <stp>6/27/2006</stp>
        <stp>6/27/2006</stp>
        <stp>[Fixed Income  Prices 2004-2009.xlsx]TIPS!R505C56</stp>
        <tr r="BD505" s="1"/>
      </tp>
      <tp>
        <v>1.15886</v>
        <stp/>
        <stp>##V3_BDHV12</stp>
        <stp>9128276R8 Govt</stp>
        <stp>IDX_RATIO</stp>
        <stp>1/12/2007</stp>
        <stp>1/12/2007</stp>
        <stp>[Fixed Income  Prices 2004-2009.xlsx]TIPS!R648C28</stp>
        <tr r="AB648" s="1"/>
      </tp>
      <tp>
        <v>1.01993</v>
        <stp/>
        <stp>##V3_BDHV12</stp>
        <stp>912828GX2 Govt</stp>
        <stp>IDX_RATIO</stp>
        <stp>4/16/2008</stp>
        <stp>4/16/2008</stp>
        <stp>[Fixed Income  Prices 2004-2009.xlsx]TIPS!R204C88</stp>
        <tr r="CJ204" s="1"/>
      </tp>
      <tp>
        <v>1.2338100000000001</v>
        <stp/>
        <stp>##V3_BDHV12</stp>
        <stp>9128275W8 Govt</stp>
        <stp>IDX_RATIO</stp>
        <stp>7/23/2007</stp>
        <stp>7/23/2007</stp>
        <stp>[Fixed Income  Prices 2004-2009.xlsx]TIPS!R784C20</stp>
        <tr r="T784" s="1"/>
      </tp>
      <tp>
        <v>1.0429999999999999</v>
        <stp/>
        <stp>##V3_BDHV12</stp>
        <stp>912828BW9 Govt</stp>
        <stp>IDX_RATIO</stp>
        <stp>5/20/2005</stp>
        <stp>5/20/2005</stp>
        <stp>[Fixed Income  Prices 2004-2009.xlsx]TIPS!R220C56</stp>
        <tr r="BD220" s="1"/>
      </tp>
      <tp>
        <v>1.0482499999999999</v>
        <stp/>
        <stp>##V3_BDHV12</stp>
        <stp>912828BW9 Govt</stp>
        <stp>IDX_RATIO</stp>
        <stp>6/10/2005</stp>
        <stp>6/10/2005</stp>
        <stp>[Fixed Income  Prices 2004-2009.xlsx]TIPS!R234C56</stp>
        <tr r="BD234" s="1"/>
      </tp>
      <tp>
        <v>1.1590400000000001</v>
        <stp/>
        <stp>##V3_BDHV12</stp>
        <stp>9128276R8 Govt</stp>
        <stp>IDX_RATIO</stp>
        <stp>2/22/2007</stp>
        <stp>2/22/2007</stp>
        <stp>[Fixed Income  Prices 2004-2009.xlsx]TIPS!R677C28</stp>
        <tr r="AB677" s="1"/>
      </tp>
      <tp>
        <v>1.09443</v>
        <stp/>
        <stp>##V3_BDHV12</stp>
        <stp>9128276R8 Govt</stp>
        <stp>IDX_RATIO</stp>
        <stp>3/15/2005</stp>
        <stp>3/15/2005</stp>
        <stp>[Fixed Income  Prices 2004-2009.xlsx]TIPS!R172C28</stp>
        <tr r="AB172" s="1"/>
      </tp>
      <tp>
        <v>1.1829099999999999</v>
        <stp/>
        <stp>##V3_BDHV12</stp>
        <stp>9128275W8 Govt</stp>
        <stp>IDX_RATIO</stp>
        <stp>5/10/2006</stp>
        <stp>5/10/2006</stp>
        <stp>[Fixed Income  Prices 2004-2009.xlsx]TIPS!R471C20</stp>
        <tr r="T471" s="1"/>
      </tp>
      <tp>
        <v>1.12388</v>
        <stp/>
        <stp>##V3_BDHV12</stp>
        <stp>912828BW9 Govt</stp>
        <stp>IDX_RATIO</stp>
        <stp>7/25/2007</stp>
        <stp>7/25/2007</stp>
        <stp>[Fixed Income  Prices 2004-2009.xlsx]TIPS!R786C56</stp>
        <tr r="BD786" s="1"/>
      </tp>
      <tp>
        <v>1.29514</v>
        <stp/>
        <stp>##V3_BDHV12</stp>
        <stp>9128274Y5 Govt</stp>
        <stp>IDX_RATIO</stp>
        <stp>5/13/2008</stp>
        <stp>5/13/2008</stp>
        <stp>[Fixed Income  Prices 2004-2009.xlsx]TIPS!R995C16</stp>
        <tr r="P995" s="1"/>
      </tp>
      <tp>
        <v>1.2056800000000001</v>
        <stp/>
        <stp>##V3_BDHV12</stp>
        <stp>9128275W8 Govt</stp>
        <stp>IDX_RATIO</stp>
        <stp>4/13/2007</stp>
        <stp>4/13/2007</stp>
        <stp>[Fixed Income  Prices 2004-2009.xlsx]TIPS!R713C20</stp>
        <tr r="T713" s="1"/>
      </tp>
      <tp>
        <v>1.1857</v>
        <stp/>
        <stp>##V3_BDHV12</stp>
        <stp>9128274Y5 Govt</stp>
        <stp>IDX_RATIO</stp>
        <stp>8/18/2005</stp>
        <stp>8/18/2005</stp>
        <stp>[Fixed Income  Prices 2004-2009.xlsx]TIPS!R283C16</stp>
        <tr r="P283" s="1"/>
      </tp>
      <tp>
        <v>1.1942900000000001</v>
        <stp/>
        <stp>##V3_BDHV12</stp>
        <stp>9128275W8 Govt</stp>
        <stp>IDX_RATIO</stp>
        <stp>6/21/2006</stp>
        <stp>6/21/2006</stp>
        <stp>[Fixed Income  Prices 2004-2009.xlsx]TIPS!R501C20</stp>
        <tr r="T501" s="1"/>
      </tp>
      <tp>
        <v>1.1527799999999999</v>
        <stp/>
        <stp>##V3_BDHV12</stp>
        <stp>9128275W8 Govt</stp>
        <stp>IDX_RATIO</stp>
        <stp>6/16/2005</stp>
        <stp>6/16/2005</stp>
        <stp>[Fixed Income  Prices 2004-2009.xlsx]TIPS!R238C20</stp>
        <tr r="T238" s="1"/>
      </tp>
      <tp>
        <v>1.2034100000000001</v>
        <stp/>
        <stp>##V3_BDHV12</stp>
        <stp>9128275W8 Govt</stp>
        <stp>IDX_RATIO</stp>
        <stp>7/31/2006</stp>
        <stp>7/31/2006</stp>
        <stp>[Fixed Income  Prices 2004-2009.xlsx]TIPS!R529C20</stp>
        <tr r="T529" s="1"/>
      </tp>
      <tp>
        <v>1.1471899999999999</v>
        <stp/>
        <stp>##V3_BDHV12</stp>
        <stp>9128275W8 Govt</stp>
        <stp>IDX_RATIO</stp>
        <stp>5/26/2005</stp>
        <stp>5/26/2005</stp>
        <stp>[Fixed Income  Prices 2004-2009.xlsx]TIPS!R224C20</stp>
        <tr r="T224" s="1"/>
      </tp>
      <tp>
        <v>1.03165</v>
        <stp/>
        <stp>##V3_BDHV12</stp>
        <stp>912828GX2 Govt</stp>
        <stp>IDX_RATIO</stp>
        <stp>7/30/2009</stp>
        <stp>7/30/2009</stp>
        <stp>[Fixed Income  Prices 2004-2009.xlsx]TIPS!R540C88</stp>
        <tr r="CJ540" s="1"/>
      </tp>
      <tp>
        <v>1.0784400000000001</v>
        <stp/>
        <stp>##V3_BDHV12</stp>
        <stp>912828BW9 Govt</stp>
        <stp>IDX_RATIO</stp>
        <stp>5/17/2006</stp>
        <stp>5/17/2006</stp>
        <stp>[Fixed Income  Prices 2004-2009.xlsx]TIPS!R476C56</stp>
        <tr r="BD476" s="1"/>
      </tp>
      <tp>
        <v>1.1363000000000001</v>
        <stp/>
        <stp>##V3_BDHV12</stp>
        <stp>9128276R8 Govt</stp>
        <stp>IDX_RATIO</stp>
        <stp>3/21/2006</stp>
        <stp>3/21/2006</stp>
        <stp>[Fixed Income  Prices 2004-2009.xlsx]TIPS!R435C28</stp>
        <tr r="AB435" s="1"/>
      </tp>
      <tp>
        <v>1.0889899999999999</v>
        <stp/>
        <stp>##V3_BDHV12</stp>
        <stp>912828BW9 Govt</stp>
        <stp>IDX_RATIO</stp>
        <stp>6/26/2006</stp>
        <stp>6/26/2006</stp>
        <stp>[Fixed Income  Prices 2004-2009.xlsx]TIPS!R504C56</stp>
        <tr r="BD504" s="1"/>
      </tp>
      <tp>
        <v>1.02003</v>
        <stp/>
        <stp>##V3_BDHV12</stp>
        <stp>912828GX2 Govt</stp>
        <stp>IDX_RATIO</stp>
        <stp>4/17/2008</stp>
        <stp>4/17/2008</stp>
        <stp>[Fixed Income  Prices 2004-2009.xlsx]TIPS!R205C88</stp>
        <tr r="CJ205" s="1"/>
      </tp>
      <tp>
        <v>1.1591</v>
        <stp/>
        <stp>##V3_BDHV12</stp>
        <stp>9128276R8 Govt</stp>
        <stp>IDX_RATIO</stp>
        <stp>2/23/2007</stp>
        <stp>2/23/2007</stp>
        <stp>[Fixed Income  Prices 2004-2009.xlsx]TIPS!R678C28</stp>
        <tr r="AB678" s="1"/>
      </tp>
      <tp>
        <v>1.09436</v>
        <stp/>
        <stp>##V3_BDHV12</stp>
        <stp>9128276R8 Govt</stp>
        <stp>IDX_RATIO</stp>
        <stp>3/14/2005</stp>
        <stp>3/14/2005</stp>
        <stp>[Fixed Income  Prices 2004-2009.xlsx]TIPS!R171C28</stp>
        <tr r="AB171" s="1"/>
      </tp>
      <tp>
        <v>1.1831199999999999</v>
        <stp/>
        <stp>##V3_BDHV12</stp>
        <stp>9128275W8 Govt</stp>
        <stp>IDX_RATIO</stp>
        <stp>5/11/2006</stp>
        <stp>5/11/2006</stp>
        <stp>[Fixed Income  Prices 2004-2009.xlsx]TIPS!R472C20</stp>
        <tr r="T472" s="1"/>
      </tp>
      <tp>
        <v>1.0700700000000001</v>
        <stp/>
        <stp>##V3_BDHV12</stp>
        <stp>912828CZ1 Govt</stp>
        <stp>IDX_RATIO</stp>
        <stp>8/18/2006</stp>
        <stp>8/18/2006</stp>
        <stp>[Fixed Income  Prices 2004-2009.xlsx]TIPS!R474C24</stp>
        <tr r="X474" s="1"/>
      </tp>
      <tp>
        <v>1.1236600000000001</v>
        <stp/>
        <stp>##V3_BDHV12</stp>
        <stp>912828BW9 Govt</stp>
        <stp>IDX_RATIO</stp>
        <stp>7/24/2007</stp>
        <stp>7/24/2007</stp>
        <stp>[Fixed Income  Prices 2004-2009.xlsx]TIPS!R785C56</stp>
        <tr r="BD785" s="1"/>
      </tp>
      <tp>
        <v>1.29478</v>
        <stp/>
        <stp>##V3_BDHV12</stp>
        <stp>9128274Y5 Govt</stp>
        <stp>IDX_RATIO</stp>
        <stp>5/12/2008</stp>
        <stp>5/12/2008</stp>
        <stp>[Fixed Income  Prices 2004-2009.xlsx]TIPS!R994C16</stp>
        <tr r="P994" s="1"/>
      </tp>
      <tp>
        <v>1.20546</v>
        <stp/>
        <stp>##V3_BDHV12</stp>
        <stp>9128275W8 Govt</stp>
        <stp>IDX_RATIO</stp>
        <stp>4/12/2007</stp>
        <stp>4/12/2007</stp>
        <stp>[Fixed Income  Prices 2004-2009.xlsx]TIPS!R712C20</stp>
        <tr r="T712" s="1"/>
      </tp>
      <tp>
        <v>1.0246200000000001</v>
        <stp/>
        <stp>##V3_BDHV12</stp>
        <stp>912828GX2 Govt</stp>
        <stp>IDX_RATIO</stp>
        <stp>5/11/2009</stp>
        <stp>5/11/2009</stp>
        <stp>[Fixed Income  Prices 2004-2009.xlsx]TIPS!R482C88</stp>
        <tr r="CJ482" s="1"/>
      </tp>
      <tp>
        <v>1.1857199999999999</v>
        <stp/>
        <stp>##V3_BDHV12</stp>
        <stp>9128274Y5 Govt</stp>
        <stp>IDX_RATIO</stp>
        <stp>8/19/2005</stp>
        <stp>8/19/2005</stp>
        <stp>[Fixed Income  Prices 2004-2009.xlsx]TIPS!R284C16</stp>
        <tr r="P284" s="1"/>
      </tp>
      <tp>
        <v>1.1939500000000001</v>
        <stp/>
        <stp>##V3_BDHV12</stp>
        <stp>9128275W8 Govt</stp>
        <stp>IDX_RATIO</stp>
        <stp>6/20/2006</stp>
        <stp>6/20/2006</stp>
        <stp>[Fixed Income  Prices 2004-2009.xlsx]TIPS!R500C20</stp>
        <tr r="T500" s="1"/>
      </tp>
      <tp>
        <v>1.0448500000000001</v>
        <stp/>
        <stp>##V3_BDHV12</stp>
        <stp>912828ET3 Govt</stp>
        <stp>IDX_RATIO</stp>
        <stp>7/18/2007</stp>
        <stp>7/18/2007</stp>
        <stp>[Fixed Income  Prices 2004-2009.xlsx]TIPS!R399C76</stp>
        <tr r="BX399" s="1"/>
      </tp>
      <tp>
        <v>1.1530400000000001</v>
        <stp/>
        <stp>##V3_BDHV12</stp>
        <stp>9128275W8 Govt</stp>
        <stp>IDX_RATIO</stp>
        <stp>6/17/2005</stp>
        <stp>6/17/2005</stp>
        <stp>[Fixed Income  Prices 2004-2009.xlsx]TIPS!R239C20</stp>
        <tr r="T239" s="1"/>
      </tp>
      <tp>
        <v>1.1474800000000001</v>
        <stp/>
        <stp>##V3_BDHV12</stp>
        <stp>9128275W8 Govt</stp>
        <stp>IDX_RATIO</stp>
        <stp>5/27/2005</stp>
        <stp>5/27/2005</stp>
        <stp>[Fixed Income  Prices 2004-2009.xlsx]TIPS!R225C20</stp>
        <tr r="T225" s="1"/>
      </tp>
      <tp>
        <v>1.08616</v>
        <stp/>
        <stp>##V3_BDHV12</stp>
        <stp>912828ET3 Govt</stp>
        <stp>IDX_RATIO</stp>
        <stp>9/11/2009</stp>
        <stp>9/11/2009</stp>
        <stp>[Fixed Income  Prices 2004-2009.xlsx]TIPS!R961C76</stp>
        <tr r="BX961" s="1"/>
      </tp>
      <tp>
        <v>1.0130399999999999</v>
        <stp/>
        <stp>##V3_BDHV12</stp>
        <stp>912828CP3 Govt</stp>
        <stp>IDX_RATIO</stp>
        <stp>1/18/2005</stp>
        <stp>1/18/2005</stp>
        <stp>[Fixed Income  Prices 2004-2009.xlsx]TIPS!R132C64</stp>
        <tr r="BL132" s="1"/>
      </tp>
      <tp>
        <v>1.04298</v>
        <stp/>
        <stp>##V3_BDHV12</stp>
        <stp>912828GX2 Govt</stp>
        <stp>IDX_RATIO</stp>
        <stp>7/24/2008</stp>
        <stp>7/24/2008</stp>
        <stp>[Fixed Income  Prices 2004-2009.xlsx]TIPS!R275C88</stp>
        <tr r="CJ275" s="1"/>
      </tp>
      <tp>
        <v>1.1365799999999999</v>
        <stp/>
        <stp>##V3_BDHV12</stp>
        <stp>9128276R8 Govt</stp>
        <stp>IDX_RATIO</stp>
        <stp>3/22/2006</stp>
        <stp>3/22/2006</stp>
        <stp>[Fixed Income  Prices 2004-2009.xlsx]TIPS!R436C28</stp>
        <tr r="AB436" s="1"/>
      </tp>
      <tp>
        <v>1.0281899999999999</v>
        <stp/>
        <stp>##V3_BDHV12</stp>
        <stp>912828GX2 Govt</stp>
        <stp>IDX_RATIO</stp>
        <stp>6/23/2009</stp>
        <stp>6/23/2009</stp>
        <stp>[Fixed Income  Prices 2004-2009.xlsx]TIPS!R513C88</stp>
        <tr r="CJ513" s="1"/>
      </tp>
      <tp>
        <v>1.1589700000000001</v>
        <stp/>
        <stp>##V3_BDHV12</stp>
        <stp>9128276R8 Govt</stp>
        <stp>IDX_RATIO</stp>
        <stp>1/10/2007</stp>
        <stp>1/10/2007</stp>
        <stp>[Fixed Income  Prices 2004-2009.xlsx]TIPS!R646C28</stp>
        <tr r="AB646" s="1"/>
      </tp>
      <tp>
        <v>1.2702800000000001</v>
        <stp/>
        <stp>##V3_BDHV12</stp>
        <stp>9128274Y5 Govt</stp>
        <stp>IDX_RATIO</stp>
        <stp>8/30/2007</stp>
        <stp>8/30/2007</stp>
        <stp>[Fixed Income  Prices 2004-2009.xlsx]TIPS!R812C16</stp>
        <tr r="P812" s="1"/>
      </tp>
      <tp>
        <v>1.01973</v>
        <stp/>
        <stp>##V3_BDHV12</stp>
        <stp>912828GX2 Govt</stp>
        <stp>IDX_RATIO</stp>
        <stp>4/14/2008</stp>
        <stp>4/14/2008</stp>
        <stp>[Fixed Income  Prices 2004-2009.xlsx]TIPS!R202C88</stp>
        <tr r="CJ202" s="1"/>
      </tp>
      <tp>
        <v>1.0986</v>
        <stp/>
        <stp>##V3_BDHV12</stp>
        <stp>912828BW9 Govt</stp>
        <stp>IDX_RATIO</stp>
        <stp>4/17/2007</stp>
        <stp>4/17/2007</stp>
        <stp>[Fixed Income  Prices 2004-2009.xlsx]TIPS!R715C56</stp>
        <tr r="BD715" s="1"/>
      </tp>
      <tp>
        <v>1.0118</v>
        <stp/>
        <stp>##V3_BDHV12</stp>
        <stp>912828ET3 Govt</stp>
        <stp>IDX_RATIO</stp>
        <stp>6/19/2006</stp>
        <stp>6/19/2006</stp>
        <stp>[Fixed Income  Prices 2004-2009.xlsx]TIPS!R117C76</stp>
        <tr r="BX117" s="1"/>
      </tp>
      <tp>
        <v>1.0097</v>
        <stp/>
        <stp>##V3_BDHV12</stp>
        <stp>912828CP3 Govt</stp>
        <stp>IDX_RATIO</stp>
        <stp>2/28/2005</stp>
        <stp>2/28/2005</stp>
        <stp>[Fixed Income  Prices 2004-2009.xlsx]TIPS!R161C64</stp>
        <tr r="BL161" s="1"/>
      </tp>
      <tp>
        <v>1.00613</v>
        <stp/>
        <stp>##V3_BDHV12</stp>
        <stp>912828ET3 Govt</stp>
        <stp>IDX_RATIO</stp>
        <stp>5/29/2006</stp>
        <stp>5/29/2006</stp>
        <stp>[Fixed Income  Prices 2004-2009.xlsx]TIPS!R102C76</stp>
        <tr r="BX102" s="1"/>
      </tp>
      <tp>
        <v>1.27023</v>
        <stp/>
        <stp>##V3_BDHV12</stp>
        <stp>9128274Y5 Govt</stp>
        <stp>IDX_RATIO</stp>
        <stp>9/20/2007</stp>
        <stp>9/20/2007</stp>
        <stp>[Fixed Income  Prices 2004-2009.xlsx]TIPS!R827C16</stp>
        <tr r="P827" s="1"/>
      </tp>
      <tp>
        <v>1.15892</v>
        <stp/>
        <stp>##V3_BDHV12</stp>
        <stp>9128276R8 Govt</stp>
        <stp>IDX_RATIO</stp>
        <stp>2/20/2007</stp>
        <stp>2/20/2007</stp>
        <stp>[Fixed Income  Prices 2004-2009.xlsx]TIPS!R675C28</stp>
        <tr r="AB675" s="1"/>
      </tp>
      <tp>
        <v>1.0945800000000001</v>
        <stp/>
        <stp>##V3_BDHV12</stp>
        <stp>9128276R8 Govt</stp>
        <stp>IDX_RATIO</stp>
        <stp>3/17/2005</stp>
        <stp>3/17/2005</stp>
        <stp>[Fixed Income  Prices 2004-2009.xlsx]TIPS!R174C28</stp>
        <tr r="AB174" s="1"/>
      </tp>
      <tp>
        <v>1.1252500000000001</v>
        <stp/>
        <stp>##V3_BDHV12</stp>
        <stp>912828CZ1 Govt</stp>
        <stp>IDX_RATIO</stp>
        <stp>5/26/2008</stp>
        <stp>5/26/2008</stp>
        <stp>[Fixed Income  Prices 2004-2009.xlsx]TIPS!R935C24</stp>
        <tr r="X935" s="1"/>
      </tp>
      <tp>
        <v>1.20374</v>
        <stp/>
        <stp>##V3_BDHV12</stp>
        <stp>9128273T7 Govt</stp>
        <stp>IDX_RATIO</stp>
        <stp>6/28/2005</stp>
        <stp>6/28/2005</stp>
        <stp>[Fixed Income  Prices 2004-2009.xlsx]TIPS!R246C12</stp>
        <tr r="L246" s="1"/>
      </tp>
      <tp>
        <v>1.18333</v>
        <stp/>
        <stp>##V3_BDHV12</stp>
        <stp>9128275W8 Govt</stp>
        <stp>IDX_RATIO</stp>
        <stp>5/12/2006</stp>
        <stp>5/12/2006</stp>
        <stp>[Fixed Income  Prices 2004-2009.xlsx]TIPS!R473C20</stp>
        <tr r="T473" s="1"/>
      </tp>
      <tp>
        <v>1.12432</v>
        <stp/>
        <stp>##V3_BDHV12</stp>
        <stp>912828BW9 Govt</stp>
        <stp>IDX_RATIO</stp>
        <stp>7/27/2007</stp>
        <stp>7/27/2007</stp>
        <stp>[Fixed Income  Prices 2004-2009.xlsx]TIPS!R788C56</stp>
        <tr r="BD788" s="1"/>
      </tp>
      <tp>
        <v>1.2052499999999999</v>
        <stp/>
        <stp>##V3_BDHV12</stp>
        <stp>9128275W8 Govt</stp>
        <stp>IDX_RATIO</stp>
        <stp>4/11/2007</stp>
        <stp>4/11/2007</stp>
        <stp>[Fixed Income  Prices 2004-2009.xlsx]TIPS!R711C20</stp>
        <tr r="T711" s="1"/>
      </tp>
      <tp>
        <v>1.01902</v>
        <stp/>
        <stp>##V3_BDHV12</stp>
        <stp>912828HW3 Govt</stp>
        <stp>IDX_RATIO</stp>
        <stp>9/28/2009</stp>
        <stp>9/28/2009</stp>
        <stp>[Fixed Income  Prices 2004-2009.xlsx]TIPS!R378C48</stp>
        <tr r="AV378" s="1"/>
      </tp>
      <tp>
        <v>1.0246999999999999</v>
        <stp/>
        <stp>##V3_BDHV12</stp>
        <stp>912828GX2 Govt</stp>
        <stp>IDX_RATIO</stp>
        <stp>5/12/2009</stp>
        <stp>5/12/2009</stp>
        <stp>[Fixed Income  Prices 2004-2009.xlsx]TIPS!R483C88</stp>
        <tr r="CJ483" s="1"/>
      </tp>
      <tp>
        <v>1.1922999999999999</v>
        <stp/>
        <stp>##V3_BDHV12</stp>
        <stp>9128273T7 Govt</stp>
        <stp>IDX_RATIO</stp>
        <stp>5/18/2005</stp>
        <stp>5/18/2005</stp>
        <stp>[Fixed Income  Prices 2004-2009.xlsx]TIPS!R218C12</stp>
        <tr r="L218" s="1"/>
      </tp>
      <tp>
        <v>1.19496</v>
        <stp/>
        <stp>##V3_BDHV12</stp>
        <stp>9128275W8 Govt</stp>
        <stp>IDX_RATIO</stp>
        <stp>6/23/2006</stp>
        <stp>6/23/2006</stp>
        <stp>[Fixed Income  Prices 2004-2009.xlsx]TIPS!R503C20</stp>
        <tr r="T503" s="1"/>
      </tp>
      <tp>
        <v>1.09964</v>
        <stp/>
        <stp>##V3_BDHV12</stp>
        <stp>912828CZ1 Govt</stp>
        <stp>IDX_RATIO</stp>
        <stp>9/18/2007</stp>
        <stp>9/18/2007</stp>
        <stp>[Fixed Income  Prices 2004-2009.xlsx]TIPS!R756C24</stp>
        <tr r="X756" s="1"/>
      </tp>
      <tp>
        <v>1.1305399999999999</v>
        <stp/>
        <stp>##V3_BDHV12</stp>
        <stp>912828CZ1 Govt</stp>
        <stp>IDX_RATIO</stp>
        <stp>6/16/2008</stp>
        <stp>6/16/2008</stp>
        <stp>[Fixed Income  Prices 2004-2009.xlsx]TIPS!R950C24</stp>
        <tr r="X950" s="1"/>
      </tp>
      <tp>
        <v>1.1522699999999999</v>
        <stp/>
        <stp>##V3_BDHV12</stp>
        <stp>9128275W8 Govt</stp>
        <stp>IDX_RATIO</stp>
        <stp>6/14/2005</stp>
        <stp>6/14/2005</stp>
        <stp>[Fixed Income  Prices 2004-2009.xlsx]TIPS!R236C20</stp>
        <tr r="T236" s="1"/>
      </tp>
      <tp>
        <v>1.14662</v>
        <stp/>
        <stp>##V3_BDHV12</stp>
        <stp>9128275W8 Govt</stp>
        <stp>IDX_RATIO</stp>
        <stp>5/24/2005</stp>
        <stp>5/24/2005</stp>
        <stp>[Fixed Income  Prices 2004-2009.xlsx]TIPS!R222C20</stp>
        <tr r="T222" s="1"/>
      </tp>
      <tp>
        <v>1.1627799999999999</v>
        <stp/>
        <stp>##V3_BDHV12</stp>
        <stp>9128276R8 Govt</stp>
        <stp>IDX_RATIO</stp>
        <stp>3/30/2007</stp>
        <stp>3/30/2007</stp>
        <stp>[Fixed Income  Prices 2004-2009.xlsx]TIPS!R703C28</stp>
        <tr r="AB703" s="1"/>
      </tp>
      <tp>
        <v>1.08622</v>
        <stp/>
        <stp>##V3_BDHV12</stp>
        <stp>912828ET3 Govt</stp>
        <stp>IDX_RATIO</stp>
        <stp>9/10/2009</stp>
        <stp>9/10/2009</stp>
        <stp>[Fixed Income  Prices 2004-2009.xlsx]TIPS!R960C76</stp>
        <tr r="BX960" s="1"/>
      </tp>
      <tp>
        <v>1.0130600000000001</v>
        <stp/>
        <stp>##V3_BDHV12</stp>
        <stp>912828CP3 Govt</stp>
        <stp>IDX_RATIO</stp>
        <stp>1/19/2005</stp>
        <stp>1/19/2005</stp>
        <stp>[Fixed Income  Prices 2004-2009.xlsx]TIPS!R133C64</stp>
        <tr r="BL133" s="1"/>
      </tp>
      <tp>
        <v>1.0432699999999999</v>
        <stp/>
        <stp>##V3_BDHV12</stp>
        <stp>912828GX2 Govt</stp>
        <stp>IDX_RATIO</stp>
        <stp>7/25/2008</stp>
        <stp>7/25/2008</stp>
        <stp>[Fixed Income  Prices 2004-2009.xlsx]TIPS!R276C88</stp>
        <tr r="CJ276" s="1"/>
      </tp>
      <tp>
        <v>1.07806</v>
        <stp/>
        <stp>##V3_BDHV12</stp>
        <stp>912828BW9 Govt</stp>
        <stp>IDX_RATIO</stp>
        <stp>5/15/2006</stp>
        <stp>5/15/2006</stp>
        <stp>[Fixed Income  Prices 2004-2009.xlsx]TIPS!R474C56</stp>
        <tr r="BD474" s="1"/>
      </tp>
      <tp>
        <v>1.13686</v>
        <stp/>
        <stp>##V3_BDHV12</stp>
        <stp>9128276R8 Govt</stp>
        <stp>IDX_RATIO</stp>
        <stp>3/23/2006</stp>
        <stp>3/23/2006</stp>
        <stp>[Fixed Income  Prices 2004-2009.xlsx]TIPS!R437C28</stp>
        <tr r="AB437" s="1"/>
      </tp>
      <tp>
        <v>1.0281</v>
        <stp/>
        <stp>##V3_BDHV12</stp>
        <stp>912828GX2 Govt</stp>
        <stp>IDX_RATIO</stp>
        <stp>6/22/2009</stp>
        <stp>6/22/2009</stp>
        <stp>[Fixed Income  Prices 2004-2009.xlsx]TIPS!R512C88</stp>
        <tr r="CJ512" s="1"/>
      </tp>
      <tp>
        <v>1.1589100000000001</v>
        <stp/>
        <stp>##V3_BDHV12</stp>
        <stp>9128276R8 Govt</stp>
        <stp>IDX_RATIO</stp>
        <stp>1/11/2007</stp>
        <stp>1/11/2007</stp>
        <stp>[Fixed Income  Prices 2004-2009.xlsx]TIPS!R647C28</stp>
        <tr r="AB647" s="1"/>
      </tp>
      <tp>
        <v>1.2703599999999999</v>
        <stp/>
        <stp>##V3_BDHV12</stp>
        <stp>9128274Y5 Govt</stp>
        <stp>IDX_RATIO</stp>
        <stp>8/31/2007</stp>
        <stp>8/31/2007</stp>
        <stp>[Fixed Income  Prices 2004-2009.xlsx]TIPS!R813C16</stp>
        <tr r="P813" s="1"/>
      </tp>
      <tp>
        <v>1.01983</v>
        <stp/>
        <stp>##V3_BDHV12</stp>
        <stp>912828GX2 Govt</stp>
        <stp>IDX_RATIO</stp>
        <stp>4/15/2008</stp>
        <stp>4/15/2008</stp>
        <stp>[Fixed Income  Prices 2004-2009.xlsx]TIPS!R203C88</stp>
        <tr r="CJ203" s="1"/>
      </tp>
      <tp>
        <v>1.0984099999999999</v>
        <stp/>
        <stp>##V3_BDHV12</stp>
        <stp>912828BW9 Govt</stp>
        <stp>IDX_RATIO</stp>
        <stp>4/16/2007</stp>
        <stp>4/16/2007</stp>
        <stp>[Fixed Income  Prices 2004-2009.xlsx]TIPS!R714C56</stp>
        <tr r="BD714" s="1"/>
      </tp>
      <tp>
        <v>1.23308</v>
        <stp/>
        <stp>##V3_BDHV12</stp>
        <stp>9128275W8 Govt</stp>
        <stp>IDX_RATIO</stp>
        <stp>7/20/2007</stp>
        <stp>7/20/2007</stp>
        <stp>[Fixed Income  Prices 2004-2009.xlsx]TIPS!R783C20</stp>
        <tr r="T783" s="1"/>
      </tp>
      <tp>
        <v>1.0437799999999999</v>
        <stp/>
        <stp>##V3_BDHV12</stp>
        <stp>912828BW9 Govt</stp>
        <stp>IDX_RATIO</stp>
        <stp>5/23/2005</stp>
        <stp>5/23/2005</stp>
        <stp>[Fixed Income  Prices 2004-2009.xlsx]TIPS!R221C56</stp>
        <tr r="BD221" s="1"/>
      </tp>
      <tp>
        <v>1.0489599999999999</v>
        <stp/>
        <stp>##V3_BDHV12</stp>
        <stp>912828BW9 Govt</stp>
        <stp>IDX_RATIO</stp>
        <stp>6/13/2005</stp>
        <stp>6/13/2005</stp>
        <stp>[Fixed Income  Prices 2004-2009.xlsx]TIPS!R235C56</stp>
        <tr r="BD235" s="1"/>
      </tp>
      <tp>
        <v>1.2702200000000001</v>
        <stp/>
        <stp>##V3_BDHV12</stp>
        <stp>9128274Y5 Govt</stp>
        <stp>IDX_RATIO</stp>
        <stp>9/21/2007</stp>
        <stp>9/21/2007</stp>
        <stp>[Fixed Income  Prices 2004-2009.xlsx]TIPS!R828C16</stp>
        <tr r="P828" s="1"/>
      </tp>
      <tp>
        <v>1.0945100000000001</v>
        <stp/>
        <stp>##V3_BDHV12</stp>
        <stp>9128276R8 Govt</stp>
        <stp>IDX_RATIO</stp>
        <stp>3/16/2005</stp>
        <stp>3/16/2005</stp>
        <stp>[Fixed Income  Prices 2004-2009.xlsx]TIPS!R173C28</stp>
        <tr r="AB173" s="1"/>
      </tp>
      <tp>
        <v>1.1589800000000001</v>
        <stp/>
        <stp>##V3_BDHV12</stp>
        <stp>9128276R8 Govt</stp>
        <stp>IDX_RATIO</stp>
        <stp>2/21/2007</stp>
        <stp>2/21/2007</stp>
        <stp>[Fixed Income  Prices 2004-2009.xlsx]TIPS!R676C28</stp>
        <tr r="AB676" s="1"/>
      </tp>
      <tp>
        <v>1.1255600000000001</v>
        <stp/>
        <stp>##V3_BDHV12</stp>
        <stp>912828CZ1 Govt</stp>
        <stp>IDX_RATIO</stp>
        <stp>5/27/2008</stp>
        <stp>5/27/2008</stp>
        <stp>[Fixed Income  Prices 2004-2009.xlsx]TIPS!R936C24</stp>
        <tr r="X936" s="1"/>
      </tp>
      <tp>
        <v>1.20401</v>
        <stp/>
        <stp>##V3_BDHV12</stp>
        <stp>9128273T7 Govt</stp>
        <stp>IDX_RATIO</stp>
        <stp>6/29/2005</stp>
        <stp>6/29/2005</stp>
        <stp>[Fixed Income  Prices 2004-2009.xlsx]TIPS!R247C12</stp>
        <tr r="L247" s="1"/>
      </tp>
      <tp>
        <v>1.1241000000000001</v>
        <stp/>
        <stp>##V3_BDHV12</stp>
        <stp>912828BW9 Govt</stp>
        <stp>IDX_RATIO</stp>
        <stp>7/26/2007</stp>
        <stp>7/26/2007</stp>
        <stp>[Fixed Income  Prices 2004-2009.xlsx]TIPS!R787C56</stp>
        <tr r="BD787" s="1"/>
      </tp>
      <tp>
        <v>1.20503</v>
        <stp/>
        <stp>##V3_BDHV12</stp>
        <stp>9128275W8 Govt</stp>
        <stp>IDX_RATIO</stp>
        <stp>4/10/2007</stp>
        <stp>4/10/2007</stp>
        <stp>[Fixed Income  Prices 2004-2009.xlsx]TIPS!R710C20</stp>
        <tr r="T710" s="1"/>
      </tp>
      <tp>
        <v>1.0189600000000001</v>
        <stp/>
        <stp>##V3_BDHV12</stp>
        <stp>912828HW3 Govt</stp>
        <stp>IDX_RATIO</stp>
        <stp>9/29/2009</stp>
        <stp>9/29/2009</stp>
        <stp>[Fixed Income  Prices 2004-2009.xlsx]TIPS!R379C48</stp>
        <tr r="AV379" s="1"/>
      </tp>
      <tp>
        <v>1.02478</v>
        <stp/>
        <stp>##V3_BDHV12</stp>
        <stp>912828GX2 Govt</stp>
        <stp>IDX_RATIO</stp>
        <stp>5/13/2009</stp>
        <stp>5/13/2009</stp>
        <stp>[Fixed Income  Prices 2004-2009.xlsx]TIPS!R484C88</stp>
        <tr r="CJ484" s="1"/>
      </tp>
      <tp>
        <v>1.1926000000000001</v>
        <stp/>
        <stp>##V3_BDHV12</stp>
        <stp>9128273T7 Govt</stp>
        <stp>IDX_RATIO</stp>
        <stp>5/19/2005</stp>
        <stp>5/19/2005</stp>
        <stp>[Fixed Income  Prices 2004-2009.xlsx]TIPS!R219C12</stp>
        <tr r="L219" s="1"/>
      </tp>
      <tp>
        <v>1.1946300000000001</v>
        <stp/>
        <stp>##V3_BDHV12</stp>
        <stp>9128275W8 Govt</stp>
        <stp>IDX_RATIO</stp>
        <stp>6/22/2006</stp>
        <stp>6/22/2006</stp>
        <stp>[Fixed Income  Prices 2004-2009.xlsx]TIPS!R502C20</stp>
        <tr r="T502" s="1"/>
      </tp>
      <tp>
        <v>1.0996299999999999</v>
        <stp/>
        <stp>##V3_BDHV12</stp>
        <stp>912828CZ1 Govt</stp>
        <stp>IDX_RATIO</stp>
        <stp>9/19/2007</stp>
        <stp>9/19/2007</stp>
        <stp>[Fixed Income  Prices 2004-2009.xlsx]TIPS!R757C24</stp>
        <tr r="X757" s="1"/>
      </tp>
      <tp>
        <v>1.1307700000000001</v>
        <stp/>
        <stp>##V3_BDHV12</stp>
        <stp>912828CZ1 Govt</stp>
        <stp>IDX_RATIO</stp>
        <stp>6/17/2008</stp>
        <stp>6/17/2008</stp>
        <stp>[Fixed Income  Prices 2004-2009.xlsx]TIPS!R951C24</stp>
        <tr r="X951" s="1"/>
      </tp>
      <tp>
        <v>1.15252</v>
        <stp/>
        <stp>##V3_BDHV12</stp>
        <stp>9128275W8 Govt</stp>
        <stp>IDX_RATIO</stp>
        <stp>6/15/2005</stp>
        <stp>6/15/2005</stp>
        <stp>[Fixed Income  Prices 2004-2009.xlsx]TIPS!R237C20</stp>
        <tr r="T237" s="1"/>
      </tp>
      <tp>
        <v>1.1469100000000001</v>
        <stp/>
        <stp>##V3_BDHV12</stp>
        <stp>9128275W8 Govt</stp>
        <stp>IDX_RATIO</stp>
        <stp>5/25/2005</stp>
        <stp>5/25/2005</stp>
        <stp>[Fixed Income  Prices 2004-2009.xlsx]TIPS!R223C20</stp>
        <tr r="T223" s="1"/>
      </tp>
      <tp>
        <v>1.08582</v>
        <stp/>
        <stp>##V3_BDHV12</stp>
        <stp>912828ET3 Govt</stp>
        <stp>IDX_RATIO</stp>
        <stp>9/17/2009</stp>
        <stp>9/17/2009</stp>
        <stp>[Fixed Income  Prices 2004-2009.xlsx]TIPS!R965C76</stp>
        <tr r="BX965" s="1"/>
      </tp>
      <tp>
        <v>1.0424199999999999</v>
        <stp/>
        <stp>##V3_BDHV12</stp>
        <stp>912828GX2 Govt</stp>
        <stp>IDX_RATIO</stp>
        <stp>7/22/2008</stp>
        <stp>7/22/2008</stp>
        <stp>[Fixed Income  Prices 2004-2009.xlsx]TIPS!R273C88</stp>
        <tr r="CJ273" s="1"/>
      </tp>
      <tp>
        <v>1.07748</v>
        <stp/>
        <stp>##V3_BDHV12</stp>
        <stp>912828BW9 Govt</stp>
        <stp>IDX_RATIO</stp>
        <stp>5/12/2006</stp>
        <stp>5/12/2006</stp>
        <stp>[Fixed Income  Prices 2004-2009.xlsx]TIPS!R473C56</stp>
        <tr r="BD473" s="1"/>
      </tp>
      <tp>
        <v>1.13714</v>
        <stp/>
        <stp>##V3_BDHV12</stp>
        <stp>9128276R8 Govt</stp>
        <stp>IDX_RATIO</stp>
        <stp>3/24/2006</stp>
        <stp>3/24/2006</stp>
        <stp>[Fixed Income  Prices 2004-2009.xlsx]TIPS!R438C28</stp>
        <tr r="AB438" s="1"/>
      </tp>
      <tp>
        <v>1.0880700000000001</v>
        <stp/>
        <stp>##V3_BDHV12</stp>
        <stp>912828BW9 Govt</stp>
        <stp>IDX_RATIO</stp>
        <stp>6/23/2006</stp>
        <stp>6/23/2006</stp>
        <stp>[Fixed Income  Prices 2004-2009.xlsx]TIPS!R503C56</stp>
        <tr r="BD503" s="1"/>
      </tp>
      <tp>
        <v>1.0283599999999999</v>
        <stp/>
        <stp>##V3_BDHV12</stp>
        <stp>912828GX2 Govt</stp>
        <stp>IDX_RATIO</stp>
        <stp>6/25/2009</stp>
        <stp>6/25/2009</stp>
        <stp>[Fixed Income  Prices 2004-2009.xlsx]TIPS!R515C88</stp>
        <tr r="CJ515" s="1"/>
      </tp>
      <tp>
        <v>1.0973999999999999</v>
        <stp/>
        <stp>##V3_BDHV12</stp>
        <stp>9128276R8 Govt</stp>
        <stp>IDX_RATIO</stp>
        <stp>1/31/2005</stp>
        <stp>1/31/2005</stp>
        <stp>[Fixed Income  Prices 2004-2009.xlsx]TIPS!R141C28</stp>
        <tr r="AB141" s="1"/>
      </tp>
      <tp>
        <v>1.0974299999999999</v>
        <stp/>
        <stp>##V3_BDHV12</stp>
        <stp>912828BW9 Govt</stp>
        <stp>IDX_RATIO</stp>
        <stp>4/11/2007</stp>
        <stp>4/11/2007</stp>
        <stp>[Fixed Income  Prices 2004-2009.xlsx]TIPS!R711C56</stp>
        <tr r="BD711" s="1"/>
      </tp>
      <tp>
        <v>1.23478</v>
        <stp/>
        <stp>##V3_BDHV12</stp>
        <stp>9128275W8 Govt</stp>
        <stp>IDX_RATIO</stp>
        <stp>7/27/2007</stp>
        <stp>7/27/2007</stp>
        <stp>[Fixed Income  Prices 2004-2009.xlsx]TIPS!R788C20</stp>
        <tr r="T788" s="1"/>
      </tp>
      <tp>
        <v>1.1586400000000001</v>
        <stp/>
        <stp>##V3_BDHV12</stp>
        <stp>9128276R8 Govt</stp>
        <stp>IDX_RATIO</stp>
        <stp>1/16/2007</stp>
        <stp>1/16/2007</stp>
        <stp>[Fixed Income  Prices 2004-2009.xlsx]TIPS!R650C28</stp>
        <tr r="AB650" s="1"/>
      </tp>
      <tp>
        <v>1.0440499999999999</v>
        <stp/>
        <stp>##V3_BDHV12</stp>
        <stp>912828BW9 Govt</stp>
        <stp>IDX_RATIO</stp>
        <stp>5/24/2005</stp>
        <stp>5/24/2005</stp>
        <stp>[Fixed Income  Prices 2004-2009.xlsx]TIPS!R222C56</stp>
        <tr r="BD222" s="1"/>
      </tp>
      <tp>
        <v>1.27017</v>
        <stp/>
        <stp>##V3_BDHV12</stp>
        <stp>9128274Y5 Govt</stp>
        <stp>IDX_RATIO</stp>
        <stp>9/26/2007</stp>
        <stp>9/26/2007</stp>
        <stp>[Fixed Income  Prices 2004-2009.xlsx]TIPS!R831C16</stp>
        <tr r="P831" s="1"/>
      </tp>
      <tp>
        <v>1.0491900000000001</v>
        <stp/>
        <stp>##V3_BDHV12</stp>
        <stp>912828BW9 Govt</stp>
        <stp>IDX_RATIO</stp>
        <stp>6/14/2005</stp>
        <stp>6/14/2005</stp>
        <stp>[Fixed Income  Prices 2004-2009.xlsx]TIPS!R236C56</stp>
        <tr r="BD236" s="1"/>
      </tp>
      <tp>
        <v>1.1592800000000001</v>
        <stp/>
        <stp>##V3_BDHV12</stp>
        <stp>9128276R8 Govt</stp>
        <stp>IDX_RATIO</stp>
        <stp>2/26/2007</stp>
        <stp>2/26/2007</stp>
        <stp>[Fixed Income  Prices 2004-2009.xlsx]TIPS!R679C28</stp>
        <tr r="AB679" s="1"/>
      </tp>
      <tp>
        <v>1.0941399999999999</v>
        <stp/>
        <stp>##V3_BDHV12</stp>
        <stp>9128276R8 Govt</stp>
        <stp>IDX_RATIO</stp>
        <stp>3/11/2005</stp>
        <stp>3/11/2005</stp>
        <stp>[Fixed Income  Prices 2004-2009.xlsx]TIPS!R170C28</stp>
        <tr r="AB170" s="1"/>
      </tp>
      <tp>
        <v>1.07247</v>
        <stp/>
        <stp>##V3_BDHV12</stp>
        <stp>912828CP3 Govt</stp>
        <stp>IDX_RATIO</stp>
        <stp>3/19/2007</stp>
        <stp>3/19/2007</stp>
        <stp>[Fixed Income  Prices 2004-2009.xlsx]TIPS!R694C64</stp>
        <tr r="BL694" s="1"/>
      </tp>
      <tp>
        <v>1.12337</v>
        <stp/>
        <stp>##V3_BDHV12</stp>
        <stp>912828CZ1 Govt</stp>
        <stp>IDX_RATIO</stp>
        <stp>5/20/2008</stp>
        <stp>5/20/2008</stp>
        <stp>[Fixed Income  Prices 2004-2009.xlsx]TIPS!R931C24</stp>
        <tr r="X931" s="1"/>
      </tp>
      <tp>
        <v>1.1173299999999999</v>
        <stp/>
        <stp>##V3_BDHV12</stp>
        <stp>912828CZ1 Govt</stp>
        <stp>IDX_RATIO</stp>
        <stp>4/30/2008</stp>
        <stp>4/30/2008</stp>
        <stp>[Fixed Income  Prices 2004-2009.xlsx]TIPS!R917C24</stp>
        <tr r="X917" s="1"/>
      </tp>
      <tp>
        <v>1.2065299999999999</v>
        <stp/>
        <stp>##V3_BDHV12</stp>
        <stp>9128275W8 Govt</stp>
        <stp>IDX_RATIO</stp>
        <stp>4/17/2007</stp>
        <stp>4/17/2007</stp>
        <stp>[Fixed Income  Prices 2004-2009.xlsx]TIPS!R715C20</stp>
        <tr r="T715" s="1"/>
      </tp>
      <tp>
        <v>1.0248600000000001</v>
        <stp/>
        <stp>##V3_BDHV12</stp>
        <stp>912828GX2 Govt</stp>
        <stp>IDX_RATIO</stp>
        <stp>5/14/2009</stp>
        <stp>5/14/2009</stp>
        <stp>[Fixed Income  Prices 2004-2009.xlsx]TIPS!R485C88</stp>
        <tr r="CJ485" s="1"/>
      </tp>
      <tp>
        <v>1.0974999999999999</v>
        <stp/>
        <stp>##V3_BDHV12</stp>
        <stp>912828ET3 Govt</stp>
        <stp>IDX_RATIO</stp>
        <stp>8/18/2008</stp>
        <stp>8/18/2008</stp>
        <stp>[Fixed Income  Prices 2004-2009.xlsx]TIPS!R682C76</stp>
        <tr r="BX682" s="1"/>
      </tp>
      <tp>
        <v>1.12917</v>
        <stp/>
        <stp>##V3_BDHV12</stp>
        <stp>912828CZ1 Govt</stp>
        <stp>IDX_RATIO</stp>
        <stp>6/10/2008</stp>
        <stp>6/10/2008</stp>
        <stp>[Fixed Income  Prices 2004-2009.xlsx]TIPS!R946C24</stp>
        <tr r="X946" s="1"/>
      </tp>
      <tp>
        <v>1.08588</v>
        <stp/>
        <stp>##V3_BDHV12</stp>
        <stp>912828ET3 Govt</stp>
        <stp>IDX_RATIO</stp>
        <stp>9/16/2009</stp>
        <stp>9/16/2009</stp>
        <stp>[Fixed Income  Prices 2004-2009.xlsx]TIPS!R964C76</stp>
        <tr r="BX964" s="1"/>
      </tp>
      <tp>
        <v>1.0427</v>
        <stp/>
        <stp>##V3_BDHV12</stp>
        <stp>912828GX2 Govt</stp>
        <stp>IDX_RATIO</stp>
        <stp>7/23/2008</stp>
        <stp>7/23/2008</stp>
        <stp>[Fixed Income  Prices 2004-2009.xlsx]TIPS!R274C88</stp>
        <tr r="CJ274" s="1"/>
      </tp>
      <tp>
        <v>1.0877600000000001</v>
        <stp/>
        <stp>##V3_BDHV12</stp>
        <stp>912828BW9 Govt</stp>
        <stp>IDX_RATIO</stp>
        <stp>6/22/2006</stp>
        <stp>6/22/2006</stp>
        <stp>[Fixed Income  Prices 2004-2009.xlsx]TIPS!R502C56</stp>
        <tr r="BD502" s="1"/>
      </tp>
      <tp>
        <v>1.02827</v>
        <stp/>
        <stp>##V3_BDHV12</stp>
        <stp>912828GX2 Govt</stp>
        <stp>IDX_RATIO</stp>
        <stp>6/24/2009</stp>
        <stp>6/24/2009</stp>
        <stp>[Fixed Income  Prices 2004-2009.xlsx]TIPS!R514C88</stp>
        <tr r="CJ514" s="1"/>
      </tp>
      <tp>
        <v>1.23607</v>
        <stp/>
        <stp>##V3_BDHV12</stp>
        <stp>9128273T7 Govt</stp>
        <stp>IDX_RATIO</stp>
        <stp>5/29/2006</stp>
        <stp>5/29/2006</stp>
        <stp>[Fixed Income  Prices 2004-2009.xlsx]TIPS!R484C12</stp>
        <tr r="L484" s="1"/>
      </tp>
      <tp>
        <v>1.09724</v>
        <stp/>
        <stp>##V3_BDHV12</stp>
        <stp>912828BW9 Govt</stp>
        <stp>IDX_RATIO</stp>
        <stp>4/10/2007</stp>
        <stp>4/10/2007</stp>
        <stp>[Fixed Income  Prices 2004-2009.xlsx]TIPS!R710C56</stp>
        <tr r="BD710" s="1"/>
      </tp>
      <tp>
        <v>1.24305</v>
        <stp/>
        <stp>##V3_BDHV12</stp>
        <stp>9128273T7 Govt</stp>
        <stp>IDX_RATIO</stp>
        <stp>6/19/2006</stp>
        <stp>6/19/2006</stp>
        <stp>[Fixed Income  Prices 2004-2009.xlsx]TIPS!R499C12</stp>
        <tr r="L499" s="1"/>
      </tp>
      <tp>
        <v>1.1585799999999999</v>
        <stp/>
        <stp>##V3_BDHV12</stp>
        <stp>9128276R8 Govt</stp>
        <stp>IDX_RATIO</stp>
        <stp>1/17/2007</stp>
        <stp>1/17/2007</stp>
        <stp>[Fixed Income  Prices 2004-2009.xlsx]TIPS!R651C28</stp>
        <tr r="AB651" s="1"/>
      </tp>
      <tp>
        <v>1.23454</v>
        <stp/>
        <stp>##V3_BDHV12</stp>
        <stp>9128275W8 Govt</stp>
        <stp>IDX_RATIO</stp>
        <stp>7/26/2007</stp>
        <stp>7/26/2007</stp>
        <stp>[Fixed Income  Prices 2004-2009.xlsx]TIPS!R787C20</stp>
        <tr r="T787" s="1"/>
      </tp>
      <tp>
        <v>1.0443100000000001</v>
        <stp/>
        <stp>##V3_BDHV12</stp>
        <stp>912828BW9 Govt</stp>
        <stp>IDX_RATIO</stp>
        <stp>5/25/2005</stp>
        <stp>5/25/2005</stp>
        <stp>[Fixed Income  Prices 2004-2009.xlsx]TIPS!R223C56</stp>
        <tr r="BD223" s="1"/>
      </tp>
      <tp>
        <v>1.09406</v>
        <stp/>
        <stp>##V3_BDHV12</stp>
        <stp>9128276R8 Govt</stp>
        <stp>IDX_RATIO</stp>
        <stp>3/10/2005</stp>
        <stp>3/10/2005</stp>
        <stp>[Fixed Income  Prices 2004-2009.xlsx]TIPS!R169C28</stp>
        <tr r="AB169" s="1"/>
      </tp>
      <tp>
        <v>1.27016</v>
        <stp/>
        <stp>##V3_BDHV12</stp>
        <stp>9128274Y5 Govt</stp>
        <stp>IDX_RATIO</stp>
        <stp>9/27/2007</stp>
        <stp>9/27/2007</stp>
        <stp>[Fixed Income  Prices 2004-2009.xlsx]TIPS!R832C16</stp>
        <tr r="P832" s="1"/>
      </tp>
      <tp>
        <v>1.0494300000000001</v>
        <stp/>
        <stp>##V3_BDHV12</stp>
        <stp>912828BW9 Govt</stp>
        <stp>IDX_RATIO</stp>
        <stp>6/15/2005</stp>
        <stp>6/15/2005</stp>
        <stp>[Fixed Income  Prices 2004-2009.xlsx]TIPS!R237C56</stp>
        <tr r="BD237" s="1"/>
      </tp>
      <tp>
        <v>1.1236900000000001</v>
        <stp/>
        <stp>##V3_BDHV12</stp>
        <stp>912828CZ1 Govt</stp>
        <stp>IDX_RATIO</stp>
        <stp>5/21/2008</stp>
        <stp>5/21/2008</stp>
        <stp>[Fixed Income  Prices 2004-2009.xlsx]TIPS!R932C24</stp>
        <tr r="X932" s="1"/>
      </tp>
      <tp>
        <v>1.1593499999999999</v>
        <stp/>
        <stp>##V3_BDHV12</stp>
        <stp>9128276R8 Govt</stp>
        <stp>IDX_RATIO</stp>
        <stp>2/27/2007</stp>
        <stp>2/27/2007</stp>
        <stp>[Fixed Income  Prices 2004-2009.xlsx]TIPS!R680C28</stp>
        <tr r="AB680" s="1"/>
      </tp>
      <tp>
        <v>1.18397</v>
        <stp/>
        <stp>##V3_BDHV12</stp>
        <stp>9128275W8 Govt</stp>
        <stp>IDX_RATIO</stp>
        <stp>5/15/2006</stp>
        <stp>5/15/2006</stp>
        <stp>[Fixed Income  Prices 2004-2009.xlsx]TIPS!R474C20</stp>
        <tr r="T474" s="1"/>
      </tp>
      <tp>
        <v>1.1227800000000001</v>
        <stp/>
        <stp>##V3_BDHV12</stp>
        <stp>912828BW9 Govt</stp>
        <stp>IDX_RATIO</stp>
        <stp>7/20/2007</stp>
        <stp>7/20/2007</stp>
        <stp>[Fixed Income  Prices 2004-2009.xlsx]TIPS!R783C56</stp>
        <tr r="BD783" s="1"/>
      </tp>
      <tp>
        <v>1.29623</v>
        <stp/>
        <stp>##V3_BDHV12</stp>
        <stp>9128274Y5 Govt</stp>
        <stp>IDX_RATIO</stp>
        <stp>5/16/2008</stp>
        <stp>5/16/2008</stp>
        <stp>[Fixed Income  Prices 2004-2009.xlsx]TIPS!R998C16</stp>
        <tr r="P998" s="1"/>
      </tp>
      <tp>
        <v>1.2063200000000001</v>
        <stp/>
        <stp>##V3_BDHV12</stp>
        <stp>9128275W8 Govt</stp>
        <stp>IDX_RATIO</stp>
        <stp>4/16/2007</stp>
        <stp>4/16/2007</stp>
        <stp>[Fixed Income  Prices 2004-2009.xlsx]TIPS!R714C20</stp>
        <tr r="T714" s="1"/>
      </tp>
      <tp>
        <v>1.02494</v>
        <stp/>
        <stp>##V3_BDHV12</stp>
        <stp>912828GX2 Govt</stp>
        <stp>IDX_RATIO</stp>
        <stp>5/15/2009</stp>
        <stp>5/15/2009</stp>
        <stp>[Fixed Income  Prices 2004-2009.xlsx]TIPS!R486C88</stp>
        <tr r="CJ486" s="1"/>
      </tp>
      <tp>
        <v>1.15201</v>
        <stp/>
        <stp>##V3_BDHV12</stp>
        <stp>9128275W8 Govt</stp>
        <stp>IDX_RATIO</stp>
        <stp>6/13/2005</stp>
        <stp>6/13/2005</stp>
        <stp>[Fixed Income  Prices 2004-2009.xlsx]TIPS!R235C20</stp>
        <tr r="T235" s="1"/>
      </tp>
      <tp>
        <v>1.0978600000000001</v>
        <stp/>
        <stp>##V3_BDHV12</stp>
        <stp>912828ET3 Govt</stp>
        <stp>IDX_RATIO</stp>
        <stp>8/19/2008</stp>
        <stp>8/19/2008</stp>
        <stp>[Fixed Income  Prices 2004-2009.xlsx]TIPS!R683C76</stp>
        <tr r="BX683" s="1"/>
      </tp>
      <tp>
        <v>1.1294</v>
        <stp/>
        <stp>##V3_BDHV12</stp>
        <stp>912828CZ1 Govt</stp>
        <stp>IDX_RATIO</stp>
        <stp>6/11/2008</stp>
        <stp>6/11/2008</stp>
        <stp>[Fixed Income  Prices 2004-2009.xlsx]TIPS!R947C24</stp>
        <tr r="X947" s="1"/>
      </tp>
      <tp>
        <v>1.1463300000000001</v>
        <stp/>
        <stp>##V3_BDHV12</stp>
        <stp>9128275W8 Govt</stp>
        <stp>IDX_RATIO</stp>
        <stp>5/23/2005</stp>
        <stp>5/23/2005</stp>
        <stp>[Fixed Income  Prices 2004-2009.xlsx]TIPS!R221C20</stp>
        <tr r="T221" s="1"/>
      </tp>
      <tp>
        <v>1.0363</v>
        <stp/>
        <stp>##V3_BDHV12</stp>
        <stp>912828GX2 Govt</stp>
        <stp>IDX_RATIO</stp>
        <stp>6/30/2008</stp>
        <stp>6/30/2008</stp>
        <stp>[Fixed Income  Prices 2004-2009.xlsx]TIPS!R257C88</stp>
        <tr r="CJ257" s="1"/>
      </tp>
      <tp>
        <v>1.2369600000000001</v>
        <stp/>
        <stp>##V3_BDHV12</stp>
        <stp>9128274Y5 Govt</stp>
        <stp>IDX_RATIO</stp>
        <stp>8/29/2006</stp>
        <stp>8/29/2006</stp>
        <stp>[Fixed Income  Prices 2004-2009.xlsx]TIPS!R550C16</stp>
        <tr r="P550" s="1"/>
      </tp>
      <tp>
        <v>1.0859300000000001</v>
        <stp/>
        <stp>##V3_BDHV12</stp>
        <stp>912828ET3 Govt</stp>
        <stp>IDX_RATIO</stp>
        <stp>9/15/2009</stp>
        <stp>9/15/2009</stp>
        <stp>[Fixed Income  Prices 2004-2009.xlsx]TIPS!R963C76</stp>
        <tr r="BX963" s="1"/>
      </tp>
      <tp>
        <v>1.0770900000000001</v>
        <stp/>
        <stp>##V3_BDHV12</stp>
        <stp>912828BW9 Govt</stp>
        <stp>IDX_RATIO</stp>
        <stp>5/10/2006</stp>
        <stp>5/10/2006</stp>
        <stp>[Fixed Income  Prices 2004-2009.xlsx]TIPS!R471C56</stp>
        <tr r="BD471" s="1"/>
      </tp>
      <tp>
        <v>1.08745</v>
        <stp/>
        <stp>##V3_BDHV12</stp>
        <stp>912828BW9 Govt</stp>
        <stp>IDX_RATIO</stp>
        <stp>6/21/2006</stp>
        <stp>6/21/2006</stp>
        <stp>[Fixed Income  Prices 2004-2009.xlsx]TIPS!R501C56</stp>
        <tr r="BD501" s="1"/>
      </tp>
      <tp>
        <v>1.28389</v>
        <stp/>
        <stp>##V3_BDHV12</stp>
        <stp>9128273T7 Govt</stp>
        <stp>IDX_RATIO</stp>
        <stp>7/19/2007</stp>
        <stp>7/19/2007</stp>
        <stp>[Fixed Income  Prices 2004-2009.xlsx]TIPS!R782C12</stp>
        <tr r="L782" s="1"/>
      </tp>
      <tp>
        <v>1.09782</v>
        <stp/>
        <stp>##V3_BDHV12</stp>
        <stp>912828BW9 Govt</stp>
        <stp>IDX_RATIO</stp>
        <stp>4/13/2007</stp>
        <stp>4/13/2007</stp>
        <stp>[Fixed Income  Prices 2004-2009.xlsx]TIPS!R713C56</stp>
        <tr r="BD713" s="1"/>
      </tp>
      <tp>
        <v>1.0193399999999999</v>
        <stp/>
        <stp>##V3_BDHV12</stp>
        <stp>912828GX2 Govt</stp>
        <stp>IDX_RATIO</stp>
        <stp>4/10/2008</stp>
        <stp>4/10/2008</stp>
        <stp>[Fixed Income  Prices 2004-2009.xlsx]TIPS!R200C88</stp>
        <tr r="CJ200" s="1"/>
      </tp>
      <tp>
        <v>1.2342900000000001</v>
        <stp/>
        <stp>##V3_BDHV12</stp>
        <stp>9128275W8 Govt</stp>
        <stp>IDX_RATIO</stp>
        <stp>7/25/2007</stp>
        <stp>7/25/2007</stp>
        <stp>[Fixed Income  Prices 2004-2009.xlsx]TIPS!R786C20</stp>
        <tr r="T786" s="1"/>
      </tp>
      <tp>
        <v>1.0957600000000001</v>
        <stp/>
        <stp>##V3_BDHV12</stp>
        <stp>912828BW9 Govt</stp>
        <stp>IDX_RATIO</stp>
        <stp>7/31/2006</stp>
        <stp>7/31/2006</stp>
        <stp>[Fixed Income  Prices 2004-2009.xlsx]TIPS!R529C56</stp>
        <tr r="BD529" s="1"/>
      </tp>
      <tp>
        <v>1.04457</v>
        <stp/>
        <stp>##V3_BDHV12</stp>
        <stp>912828BW9 Govt</stp>
        <stp>IDX_RATIO</stp>
        <stp>5/26/2005</stp>
        <stp>5/26/2005</stp>
        <stp>[Fixed Income  Prices 2004-2009.xlsx]TIPS!R224C56</stp>
        <tr r="BD224" s="1"/>
      </tp>
      <tp>
        <v>1.04966</v>
        <stp/>
        <stp>##V3_BDHV12</stp>
        <stp>912828BW9 Govt</stp>
        <stp>IDX_RATIO</stp>
        <stp>6/16/2005</stp>
        <stp>6/16/2005</stp>
        <stp>[Fixed Income  Prices 2004-2009.xlsx]TIPS!R238C56</stp>
        <tr r="BD238" s="1"/>
      </tp>
      <tp>
        <v>1.2701899999999999</v>
        <stp/>
        <stp>##V3_BDHV12</stp>
        <stp>9128274Y5 Govt</stp>
        <stp>IDX_RATIO</stp>
        <stp>9/24/2007</stp>
        <stp>9/24/2007</stp>
        <stp>[Fixed Income  Prices 2004-2009.xlsx]TIPS!R829C16</stp>
        <tr r="P829" s="1"/>
      </tp>
      <tp>
        <v>1.1240000000000001</v>
        <stp/>
        <stp>##V3_BDHV12</stp>
        <stp>912828CZ1 Govt</stp>
        <stp>IDX_RATIO</stp>
        <stp>5/22/2008</stp>
        <stp>5/22/2008</stp>
        <stp>[Fixed Income  Prices 2004-2009.xlsx]TIPS!R933C24</stp>
        <tr r="X933" s="1"/>
      </tp>
      <tp>
        <v>1.0266299999999999</v>
        <stp/>
        <stp>##V3_BDHV12</stp>
        <stp>912828CZ1 Govt</stp>
        <stp>IDX_RATIO</stp>
        <stp>8/29/2005</stp>
        <stp>8/29/2005</stp>
        <stp>[Fixed Income  Prices 2004-2009.xlsx]TIPS!R221C24</stp>
        <tr r="X221" s="1"/>
      </tp>
      <tp>
        <v>1.18418</v>
        <stp/>
        <stp>##V3_BDHV12</stp>
        <stp>9128275W8 Govt</stp>
        <stp>IDX_RATIO</stp>
        <stp>5/16/2006</stp>
        <stp>5/16/2006</stp>
        <stp>[Fixed Income  Prices 2004-2009.xlsx]TIPS!R475C20</stp>
        <tr r="T475" s="1"/>
      </tp>
      <tp>
        <v>1.12344</v>
        <stp/>
        <stp>##V3_BDHV12</stp>
        <stp>912828BW9 Govt</stp>
        <stp>IDX_RATIO</stp>
        <stp>7/23/2007</stp>
        <stp>7/23/2007</stp>
        <stp>[Fixed Income  Prices 2004-2009.xlsx]TIPS!R784C56</stp>
        <tr r="BD784" s="1"/>
      </tp>
      <tp>
        <v>1.29586</v>
        <stp/>
        <stp>##V3_BDHV12</stp>
        <stp>9128274Y5 Govt</stp>
        <stp>IDX_RATIO</stp>
        <stp>5/15/2008</stp>
        <stp>5/15/2008</stp>
        <stp>[Fixed Income  Prices 2004-2009.xlsx]TIPS!R997C16</stp>
        <tr r="P997" s="1"/>
      </tp>
      <tp>
        <v>1.19631</v>
        <stp/>
        <stp>##V3_BDHV12</stp>
        <stp>9128275W8 Govt</stp>
        <stp>IDX_RATIO</stp>
        <stp>6/27/2006</stp>
        <stp>6/27/2006</stp>
        <stp>[Fixed Income  Prices 2004-2009.xlsx]TIPS!R505C20</stp>
        <tr r="T505" s="1"/>
      </tp>
      <tp>
        <v>1.15124</v>
        <stp/>
        <stp>##V3_BDHV12</stp>
        <stp>9128275W8 Govt</stp>
        <stp>IDX_RATIO</stp>
        <stp>6/10/2005</stp>
        <stp>6/10/2005</stp>
        <stp>[Fixed Income  Prices 2004-2009.xlsx]TIPS!R234C20</stp>
        <tr r="T234" s="1"/>
      </tp>
      <tp>
        <v>1.1296299999999999</v>
        <stp/>
        <stp>##V3_BDHV12</stp>
        <stp>912828CZ1 Govt</stp>
        <stp>IDX_RATIO</stp>
        <stp>6/12/2008</stp>
        <stp>6/12/2008</stp>
        <stp>[Fixed Income  Prices 2004-2009.xlsx]TIPS!R948C24</stp>
        <tr r="X948" s="1"/>
      </tp>
      <tp>
        <v>1.14547</v>
        <stp/>
        <stp>##V3_BDHV12</stp>
        <stp>9128275W8 Govt</stp>
        <stp>IDX_RATIO</stp>
        <stp>5/20/2005</stp>
        <stp>5/20/2005</stp>
        <stp>[Fixed Income  Prices 2004-2009.xlsx]TIPS!R220C20</stp>
        <tr r="T220" s="1"/>
      </tp>
      <tp>
        <v>1.08599</v>
        <stp/>
        <stp>##V3_BDHV12</stp>
        <stp>912828ET3 Govt</stp>
        <stp>IDX_RATIO</stp>
        <stp>9/14/2009</stp>
        <stp>9/14/2009</stp>
        <stp>[Fixed Income  Prices 2004-2009.xlsx]TIPS!R962C76</stp>
        <tr r="BX962" s="1"/>
      </tp>
      <tp>
        <v>1.23688</v>
        <stp/>
        <stp>##V3_BDHV12</stp>
        <stp>9128274Y5 Govt</stp>
        <stp>IDX_RATIO</stp>
        <stp>8/28/2006</stp>
        <stp>8/28/2006</stp>
        <stp>[Fixed Income  Prices 2004-2009.xlsx]TIPS!R549C16</stp>
        <tr r="P549" s="1"/>
      </tp>
      <tp>
        <v>1.0421400000000001</v>
        <stp/>
        <stp>##V3_BDHV12</stp>
        <stp>912828GX2 Govt</stp>
        <stp>IDX_RATIO</stp>
        <stp>7/21/2008</stp>
        <stp>7/21/2008</stp>
        <stp>[Fixed Income  Prices 2004-2009.xlsx]TIPS!R272C88</stp>
        <tr r="CJ272" s="1"/>
      </tp>
      <tp>
        <v>1.0772900000000001</v>
        <stp/>
        <stp>##V3_BDHV12</stp>
        <stp>912828BW9 Govt</stp>
        <stp>IDX_RATIO</stp>
        <stp>5/11/2006</stp>
        <stp>5/11/2006</stp>
        <stp>[Fixed Income  Prices 2004-2009.xlsx]TIPS!R472C56</stp>
        <tr r="BD472" s="1"/>
      </tp>
      <tp>
        <v>1.1379699999999999</v>
        <stp/>
        <stp>##V3_BDHV12</stp>
        <stp>9128276R8 Govt</stp>
        <stp>IDX_RATIO</stp>
        <stp>3/27/2006</stp>
        <stp>3/27/2006</stp>
        <stp>[Fixed Income  Prices 2004-2009.xlsx]TIPS!R439C28</stp>
        <tr r="AB439" s="1"/>
      </tp>
      <tp>
        <v>1.0871500000000001</v>
        <stp/>
        <stp>##V3_BDHV12</stp>
        <stp>912828BW9 Govt</stp>
        <stp>IDX_RATIO</stp>
        <stp>6/20/2006</stp>
        <stp>6/20/2006</stp>
        <stp>[Fixed Income  Prices 2004-2009.xlsx]TIPS!R500C56</stp>
        <tr r="BD500" s="1"/>
      </tp>
      <tp>
        <v>1.02844</v>
        <stp/>
        <stp>##V3_BDHV12</stp>
        <stp>912828GX2 Govt</stp>
        <stp>IDX_RATIO</stp>
        <stp>6/26/2009</stp>
        <stp>6/26/2009</stp>
        <stp>[Fixed Income  Prices 2004-2009.xlsx]TIPS!R516C88</stp>
        <tr r="CJ516" s="1"/>
      </tp>
      <tp>
        <v>1.2836400000000001</v>
        <stp/>
        <stp>##V3_BDHV12</stp>
        <stp>9128273T7 Govt</stp>
        <stp>IDX_RATIO</stp>
        <stp>7/18/2007</stp>
        <stp>7/18/2007</stp>
        <stp>[Fixed Income  Prices 2004-2009.xlsx]TIPS!R781C12</stp>
        <tr r="L781" s="1"/>
      </tp>
      <tp>
        <v>1.15869</v>
        <stp/>
        <stp>##V3_BDHV12</stp>
        <stp>9128276R8 Govt</stp>
        <stp>IDX_RATIO</stp>
        <stp>1/15/2007</stp>
        <stp>1/15/2007</stp>
        <stp>[Fixed Income  Prices 2004-2009.xlsx]TIPS!R649C28</stp>
        <tr r="AB649" s="1"/>
      </tp>
      <tp>
        <v>1.0976300000000001</v>
        <stp/>
        <stp>##V3_BDHV12</stp>
        <stp>912828BW9 Govt</stp>
        <stp>IDX_RATIO</stp>
        <stp>4/12/2007</stp>
        <stp>4/12/2007</stp>
        <stp>[Fixed Income  Prices 2004-2009.xlsx]TIPS!R712C56</stp>
        <tr r="BD712" s="1"/>
      </tp>
      <tp>
        <v>1.0194300000000001</v>
        <stp/>
        <stp>##V3_BDHV12</stp>
        <stp>912828GX2 Govt</stp>
        <stp>IDX_RATIO</stp>
        <stp>4/11/2008</stp>
        <stp>4/11/2008</stp>
        <stp>[Fixed Income  Prices 2004-2009.xlsx]TIPS!R201C88</stp>
        <tr r="CJ201" s="1"/>
      </tp>
      <tp>
        <v>1.2340500000000001</v>
        <stp/>
        <stp>##V3_BDHV12</stp>
        <stp>9128275W8 Govt</stp>
        <stp>IDX_RATIO</stp>
        <stp>7/24/2007</stp>
        <stp>7/24/2007</stp>
        <stp>[Fixed Income  Prices 2004-2009.xlsx]TIPS!R785C20</stp>
        <tr r="T785" s="1"/>
      </tp>
      <tp>
        <v>1.0448299999999999</v>
        <stp/>
        <stp>##V3_BDHV12</stp>
        <stp>912828BW9 Govt</stp>
        <stp>IDX_RATIO</stp>
        <stp>5/27/2005</stp>
        <stp>5/27/2005</stp>
        <stp>[Fixed Income  Prices 2004-2009.xlsx]TIPS!R225C56</stp>
        <tr r="BD225" s="1"/>
      </tp>
      <tp>
        <v>1.2701799999999999</v>
        <stp/>
        <stp>##V3_BDHV12</stp>
        <stp>9128274Y5 Govt</stp>
        <stp>IDX_RATIO</stp>
        <stp>9/25/2007</stp>
        <stp>9/25/2007</stp>
        <stp>[Fixed Income  Prices 2004-2009.xlsx]TIPS!R830C16</stp>
        <tr r="P830" s="1"/>
      </tp>
      <tp>
        <v>1.04989</v>
        <stp/>
        <stp>##V3_BDHV12</stp>
        <stp>912828BW9 Govt</stp>
        <stp>IDX_RATIO</stp>
        <stp>6/17/2005</stp>
        <stp>6/17/2005</stp>
        <stp>[Fixed Income  Prices 2004-2009.xlsx]TIPS!R239C56</stp>
        <tr r="BD239" s="1"/>
      </tp>
      <tp>
        <v>1.04505</v>
        <stp/>
        <stp>##V3_BDHV12</stp>
        <stp>912828ET3 Govt</stp>
        <stp>IDX_RATIO</stp>
        <stp>7/19/2007</stp>
        <stp>7/19/2007</stp>
        <stp>[Fixed Income  Prices 2004-2009.xlsx]TIPS!R400C76</stp>
        <tr r="BX400" s="1"/>
      </tp>
      <tp>
        <v>1.1243099999999999</v>
        <stp/>
        <stp>##V3_BDHV12</stp>
        <stp>912828CZ1 Govt</stp>
        <stp>IDX_RATIO</stp>
        <stp>5/23/2008</stp>
        <stp>5/23/2008</stp>
        <stp>[Fixed Income  Prices 2004-2009.xlsx]TIPS!R934C24</stp>
        <tr r="X934" s="1"/>
      </tp>
      <tp>
        <v>1.1843900000000001</v>
        <stp/>
        <stp>##V3_BDHV12</stp>
        <stp>9128275W8 Govt</stp>
        <stp>IDX_RATIO</stp>
        <stp>5/17/2006</stp>
        <stp>5/17/2006</stp>
        <stp>[Fixed Income  Prices 2004-2009.xlsx]TIPS!R476C20</stp>
        <tr r="T476" s="1"/>
      </tp>
      <tp>
        <v>1.2955000000000001</v>
        <stp/>
        <stp>##V3_BDHV12</stp>
        <stp>9128274Y5 Govt</stp>
        <stp>IDX_RATIO</stp>
        <stp>5/14/2008</stp>
        <stp>5/14/2008</stp>
        <stp>[Fixed Income  Prices 2004-2009.xlsx]TIPS!R996C16</stp>
        <tr r="P996" s="1"/>
      </tp>
      <tp>
        <v>1.19597</v>
        <stp/>
        <stp>##V3_BDHV12</stp>
        <stp>9128275W8 Govt</stp>
        <stp>IDX_RATIO</stp>
        <stp>6/26/2006</stp>
        <stp>6/26/2006</stp>
        <stp>[Fixed Income  Prices 2004-2009.xlsx]TIPS!R504C20</stp>
        <tr r="T504" s="1"/>
      </tp>
      <tp>
        <v>1.1298600000000001</v>
        <stp/>
        <stp>##V3_BDHV12</stp>
        <stp>912828CZ1 Govt</stp>
        <stp>IDX_RATIO</stp>
        <stp>6/13/2008</stp>
        <stp>6/13/2008</stp>
        <stp>[Fixed Income  Prices 2004-2009.xlsx]TIPS!R949C24</stp>
        <tr r="X949" s="1"/>
      </tp>
      <tp>
        <v>1.0458700000000001</v>
        <stp/>
        <stp>##V3_BDHV12</stp>
        <stp>912828CP3 Govt</stp>
        <stp>IDX_RATIO</stp>
        <stp>2/17/2006</stp>
        <stp>2/17/2006</stp>
        <stp>[Fixed Income  Prices 2004-2009.xlsx]TIPS!R413C64</stp>
        <tr r="BL413" s="1"/>
      </tp>
      <tp>
        <v>1.03434</v>
        <stp/>
        <stp>##V3_BDHV12</stp>
        <stp>912828ET3 Govt</stp>
        <stp>IDX_RATIO</stp>
        <stp>5/31/2007</stp>
        <stp>5/31/2007</stp>
        <stp>[Fixed Income  Prices 2004-2009.xlsx]TIPS!R365C76</stp>
        <tr r="BX365" s="1"/>
      </tp>
      <tp>
        <v>1.18554</v>
        <stp/>
        <stp>##V3_BDHV12</stp>
        <stp>9128274Y5 Govt</stp>
        <stp>IDX_RATIO</stp>
        <stp>8/10/2005</stp>
        <stp>8/10/2005</stp>
        <stp>[Fixed Income  Prices 2004-2009.xlsx]TIPS!R277C16</stp>
        <tr r="P277" s="1"/>
      </tp>
      <tp>
        <v>1.01294</v>
        <stp/>
        <stp>##V3_BDHV12</stp>
        <stp>912828CP3 Govt</stp>
        <stp>IDX_RATIO</stp>
        <stp>1/12/2005</stp>
        <stp>1/12/2005</stp>
        <stp>[Fixed Income  Prices 2004-2009.xlsx]TIPS!R128C64</stp>
        <tr r="BL128" s="1"/>
      </tp>
      <tp>
        <v>1.0286999999999999</v>
        <stp/>
        <stp>##V3_BDHV12</stp>
        <stp>912828GX2 Govt</stp>
        <stp>IDX_RATIO</stp>
        <stp>6/29/2009</stp>
        <stp>6/29/2009</stp>
        <stp>[Fixed Income  Prices 2004-2009.xlsx]TIPS!R517C88</stp>
        <tr r="CJ517" s="1"/>
      </tp>
      <tp>
        <v>1.0104899999999999</v>
        <stp/>
        <stp>##V3_BDHV12</stp>
        <stp>912828CP3 Govt</stp>
        <stp>IDX_RATIO</stp>
        <stp>2/22/2005</stp>
        <stp>2/22/2005</stp>
        <stp>[Fixed Income  Prices 2004-2009.xlsx]TIPS!R157C64</stp>
        <tr r="BL157" s="1"/>
      </tp>
      <tp>
        <v>1.13825</v>
        <stp/>
        <stp>##V3_BDHV12</stp>
        <stp>9128276R8 Govt</stp>
        <stp>IDX_RATIO</stp>
        <stp>3/28/2006</stp>
        <stp>3/28/2006</stp>
        <stp>[Fixed Income  Prices 2004-2009.xlsx]TIPS!R440C28</stp>
        <tr r="AB440" s="1"/>
      </tp>
      <tp>
        <v>1.2349700000000001</v>
        <stp/>
        <stp>##V3_BDHV12</stp>
        <stp>9128273T7 Govt</stp>
        <stp>IDX_RATIO</stp>
        <stp>5/24/2006</stp>
        <stp>5/24/2006</stp>
        <stp>[Fixed Income  Prices 2004-2009.xlsx]TIPS!R481C12</stp>
        <tr r="L481" s="1"/>
      </tp>
      <tp>
        <v>1.28339</v>
        <stp/>
        <stp>##V3_BDHV12</stp>
        <stp>9128273T7 Govt</stp>
        <stp>IDX_RATIO</stp>
        <stp>7/17/2007</stp>
        <stp>7/17/2007</stp>
        <stp>[Fixed Income  Prices 2004-2009.xlsx]TIPS!R780C12</stp>
        <tr r="L780" s="1"/>
      </tp>
      <tp>
        <v>1.24129</v>
        <stp/>
        <stp>##V3_BDHV12</stp>
        <stp>9128273T7 Govt</stp>
        <stp>IDX_RATIO</stp>
        <stp>6/14/2006</stp>
        <stp>6/14/2006</stp>
        <stp>[Fixed Income  Prices 2004-2009.xlsx]TIPS!R496C12</stp>
        <tr r="L496" s="1"/>
      </tp>
      <tp>
        <v>1.0100899999999999</v>
        <stp/>
        <stp>##V3_BDHV12</stp>
        <stp>912828ET3 Govt</stp>
        <stp>IDX_RATIO</stp>
        <stp>6/13/2006</stp>
        <stp>6/13/2006</stp>
        <stp>[Fixed Income  Prices 2004-2009.xlsx]TIPS!R113C76</stp>
        <tr r="BX113" s="1"/>
      </tp>
      <tp>
        <v>1.05158</v>
        <stp/>
        <stp>##V3_BDHV12</stp>
        <stp>912828CP3 Govt</stp>
        <stp>IDX_RATIO</stp>
        <stp>1/20/2006</stp>
        <stp>1/20/2006</stp>
        <stp>[Fixed Income  Prices 2004-2009.xlsx]TIPS!R393C64</stp>
        <tr r="BL393" s="1"/>
      </tp>
      <tp>
        <v>1.0720499999999999</v>
        <stp/>
        <stp>##V3_BDHV12</stp>
        <stp>912828CP3 Govt</stp>
        <stp>IDX_RATIO</stp>
        <stp>3/15/2007</stp>
        <stp>3/15/2007</stp>
        <stp>[Fixed Income  Prices 2004-2009.xlsx]TIPS!R692C64</stp>
        <tr r="BL692" s="1"/>
      </tp>
      <tp>
        <v>1.2021299999999999</v>
        <stp/>
        <stp>##V3_BDHV12</stp>
        <stp>9128273T7 Govt</stp>
        <stp>IDX_RATIO</stp>
        <stp>6/22/2005</stp>
        <stp>6/22/2005</stp>
        <stp>[Fixed Income  Prices 2004-2009.xlsx]TIPS!R242C12</stp>
        <tr r="L242" s="1"/>
      </tp>
      <tp>
        <v>1.1846000000000001</v>
        <stp/>
        <stp>##V3_BDHV12</stp>
        <stp>9128275W8 Govt</stp>
        <stp>IDX_RATIO</stp>
        <stp>5/18/2006</stp>
        <stp>5/18/2006</stp>
        <stp>[Fixed Income  Prices 2004-2009.xlsx]TIPS!R477C20</stp>
        <tr r="T477" s="1"/>
      </tp>
      <tp>
        <v>1.0405</v>
        <stp/>
        <stp>##V3_BDHV12</stp>
        <stp>912828HW3 Govt</stp>
        <stp>IDX_RATIO</stp>
        <stp>9/30/2008</stp>
        <stp>9/30/2008</stp>
        <stp>[Fixed Income  Prices 2004-2009.xlsx]TIPS!R119C48</stp>
        <tr r="AV119" s="1"/>
      </tp>
      <tp>
        <v>1.06959</v>
        <stp/>
        <stp>##V3_BDHV12</stp>
        <stp>912828CZ1 Govt</stp>
        <stp>IDX_RATIO</stp>
        <stp>8/11/2006</stp>
        <stp>8/11/2006</stp>
        <stp>[Fixed Income  Prices 2004-2009.xlsx]TIPS!R469C24</stp>
        <tr r="X469" s="1"/>
      </tp>
      <tp>
        <v>1.02518</v>
        <stp/>
        <stp>##V3_BDHV12</stp>
        <stp>912828GX2 Govt</stp>
        <stp>IDX_RATIO</stp>
        <stp>5/18/2009</stp>
        <stp>5/18/2009</stp>
        <stp>[Fixed Income  Prices 2004-2009.xlsx]TIPS!R487C88</stp>
        <tr r="CJ487" s="1"/>
      </tp>
      <tp>
        <v>1.0193399999999999</v>
        <stp/>
        <stp>##V3_BDHV12</stp>
        <stp>912828HW3 Govt</stp>
        <stp>IDX_RATIO</stp>
        <stp>9/22/2009</stp>
        <stp>9/22/2009</stp>
        <stp>[Fixed Income  Prices 2004-2009.xlsx]TIPS!R374C48</stp>
        <tr r="AV374" s="1"/>
      </tp>
      <tp>
        <v>1.1969799999999999</v>
        <stp/>
        <stp>##V3_BDHV12</stp>
        <stp>9128275W8 Govt</stp>
        <stp>IDX_RATIO</stp>
        <stp>6/29/2006</stp>
        <stp>6/29/2006</stp>
        <stp>[Fixed Income  Prices 2004-2009.xlsx]TIPS!R507C20</stp>
        <tr r="T507" s="1"/>
      </tp>
      <tp>
        <v>1.19051</v>
        <stp/>
        <stp>##V3_BDHV12</stp>
        <stp>9128273T7 Govt</stp>
        <stp>IDX_RATIO</stp>
        <stp>5/12/2005</stp>
        <stp>5/12/2005</stp>
        <stp>[Fixed Income  Prices 2004-2009.xlsx]TIPS!R214C12</stp>
        <tr r="L214" s="1"/>
      </tp>
      <tp>
        <v>1.0996999999999999</v>
        <stp/>
        <stp>##V3_BDHV12</stp>
        <stp>912828CZ1 Govt</stp>
        <stp>IDX_RATIO</stp>
        <stp>9/12/2007</stp>
        <stp>9/12/2007</stp>
        <stp>[Fixed Income  Prices 2004-2009.xlsx]TIPS!R752C24</stp>
        <tr r="X752" s="1"/>
      </tp>
      <tp>
        <v>1.0434099999999999</v>
        <stp/>
        <stp>##V3_BDHV12</stp>
        <stp>912828ET3 Govt</stp>
        <stp>IDX_RATIO</stp>
        <stp>7/11/2007</stp>
        <stp>7/11/2007</stp>
        <stp>[Fixed Income  Prices 2004-2009.xlsx]TIPS!R394C76</stp>
        <tr r="BX394" s="1"/>
      </tp>
      <tp>
        <v>1.2587299999999999</v>
        <stp/>
        <stp>##V3_BDHV12</stp>
        <stp>9128273T7 Govt</stp>
        <stp>IDX_RATIO</stp>
        <stp>4/27/2007</stp>
        <stp>4/27/2007</stp>
        <stp>[Fixed Income  Prices 2004-2009.xlsx]TIPS!R723C12</stp>
        <tr r="L723" s="1"/>
      </tp>
      <tp>
        <v>1.0960799999999999</v>
        <stp/>
        <stp>##V3_BDHV12</stp>
        <stp>912828ET3 Govt</stp>
        <stp>IDX_RATIO</stp>
        <stp>8/14/2008</stp>
        <stp>8/14/2008</stp>
        <stp>[Fixed Income  Prices 2004-2009.xlsx]TIPS!R680C76</stp>
        <tr r="BX680" s="1"/>
      </tp>
      <tp>
        <v>1.0460199999999999</v>
        <stp/>
        <stp>##V3_BDHV12</stp>
        <stp>912828CP3 Govt</stp>
        <stp>IDX_RATIO</stp>
        <stp>2/16/2006</stp>
        <stp>2/16/2006</stp>
        <stp>[Fixed Income  Prices 2004-2009.xlsx]TIPS!R412C64</stp>
        <tr r="BL412" s="1"/>
      </tp>
      <tp>
        <v>1.03403</v>
        <stp/>
        <stp>##V3_BDHV12</stp>
        <stp>912828ET3 Govt</stp>
        <stp>IDX_RATIO</stp>
        <stp>5/30/2007</stp>
        <stp>5/30/2007</stp>
        <stp>[Fixed Income  Prices 2004-2009.xlsx]TIPS!R364C76</stp>
        <tr r="BX364" s="1"/>
      </tp>
      <tp>
        <v>1.1855599999999999</v>
        <stp/>
        <stp>##V3_BDHV12</stp>
        <stp>9128274Y5 Govt</stp>
        <stp>IDX_RATIO</stp>
        <stp>8/11/2005</stp>
        <stp>8/11/2005</stp>
        <stp>[Fixed Income  Prices 2004-2009.xlsx]TIPS!R278C16</stp>
        <tr r="P278" s="1"/>
      </tp>
      <tp>
        <v>1.01295</v>
        <stp/>
        <stp>##V3_BDHV12</stp>
        <stp>912828CP3 Govt</stp>
        <stp>IDX_RATIO</stp>
        <stp>1/13/2005</stp>
        <stp>1/13/2005</stp>
        <stp>[Fixed Income  Prices 2004-2009.xlsx]TIPS!R129C64</stp>
        <tr r="BL129" s="1"/>
      </tp>
      <tp>
        <v>1.0103599999999999</v>
        <stp/>
        <stp>##V3_BDHV12</stp>
        <stp>912828CP3 Govt</stp>
        <stp>IDX_RATIO</stp>
        <stp>2/23/2005</stp>
        <stp>2/23/2005</stp>
        <stp>[Fixed Income  Prices 2004-2009.xlsx]TIPS!R158C64</stp>
        <tr r="BL158" s="1"/>
      </tp>
      <tp>
        <v>1.0233000000000001</v>
        <stp/>
        <stp>##V3_BDHV12</stp>
        <stp>912828ET3 Govt</stp>
        <stp>IDX_RATIO</stp>
        <stp>4/20/2007</stp>
        <stp>4/20/2007</stp>
        <stp>[Fixed Income  Prices 2004-2009.xlsx]TIPS!R336C76</stp>
        <tr r="BX336" s="1"/>
      </tp>
      <tp>
        <v>1.13853</v>
        <stp/>
        <stp>##V3_BDHV12</stp>
        <stp>9128276R8 Govt</stp>
        <stp>IDX_RATIO</stp>
        <stp>3/29/2006</stp>
        <stp>3/29/2006</stp>
        <stp>[Fixed Income  Prices 2004-2009.xlsx]TIPS!R441C28</stp>
        <tr r="AB441" s="1"/>
      </tp>
      <tp>
        <v>1.23519</v>
        <stp/>
        <stp>##V3_BDHV12</stp>
        <stp>9128273T7 Govt</stp>
        <stp>IDX_RATIO</stp>
        <stp>5/25/2006</stp>
        <stp>5/25/2006</stp>
        <stp>[Fixed Income  Prices 2004-2009.xlsx]TIPS!R482C12</stp>
        <tr r="L482" s="1"/>
      </tp>
      <tp>
        <v>1.2416400000000001</v>
        <stp/>
        <stp>##V3_BDHV12</stp>
        <stp>9128273T7 Govt</stp>
        <stp>IDX_RATIO</stp>
        <stp>6/15/2006</stp>
        <stp>6/15/2006</stp>
        <stp>[Fixed Income  Prices 2004-2009.xlsx]TIPS!R497C12</stp>
        <tr r="L497" s="1"/>
      </tp>
      <tp>
        <v>1.0098</v>
        <stp/>
        <stp>##V3_BDHV12</stp>
        <stp>912828ET3 Govt</stp>
        <stp>IDX_RATIO</stp>
        <stp>6/12/2006</stp>
        <stp>6/12/2006</stp>
        <stp>[Fixed Income  Prices 2004-2009.xlsx]TIPS!R112C76</stp>
        <tr r="BX112" s="1"/>
      </tp>
      <tp>
        <v>1.07195</v>
        <stp/>
        <stp>##V3_BDHV12</stp>
        <stp>912828CP3 Govt</stp>
        <stp>IDX_RATIO</stp>
        <stp>3/14/2007</stp>
        <stp>3/14/2007</stp>
        <stp>[Fixed Income  Prices 2004-2009.xlsx]TIPS!R691C64</stp>
        <tr r="BL691" s="1"/>
      </tp>
      <tp>
        <v>1.2023999999999999</v>
        <stp/>
        <stp>##V3_BDHV12</stp>
        <stp>9128273T7 Govt</stp>
        <stp>IDX_RATIO</stp>
        <stp>6/23/2005</stp>
        <stp>6/23/2005</stp>
        <stp>[Fixed Income  Prices 2004-2009.xlsx]TIPS!R243C12</stp>
        <tr r="L243" s="1"/>
      </tp>
      <tp>
        <v>1.02658</v>
        <stp/>
        <stp>##V3_BDHV12</stp>
        <stp>912828CZ1 Govt</stp>
        <stp>IDX_RATIO</stp>
        <stp>8/26/2005</stp>
        <stp>8/26/2005</stp>
        <stp>[Fixed Income  Prices 2004-2009.xlsx]TIPS!R220C24</stp>
        <tr r="X220" s="1"/>
      </tp>
      <tp>
        <v>1.1848099999999999</v>
        <stp/>
        <stp>##V3_BDHV12</stp>
        <stp>9128275W8 Govt</stp>
        <stp>IDX_RATIO</stp>
        <stp>5/19/2006</stp>
        <stp>5/19/2006</stp>
        <stp>[Fixed Income  Prices 2004-2009.xlsx]TIPS!R478C20</stp>
        <tr r="T478" s="1"/>
      </tp>
      <tp>
        <v>1.2831399999999999</v>
        <stp/>
        <stp>##V3_BDHV12</stp>
        <stp>9128273T7 Govt</stp>
        <stp>IDX_RATIO</stp>
        <stp>7/16/2007</stp>
        <stp>7/16/2007</stp>
        <stp>[Fixed Income  Prices 2004-2009.xlsx]TIPS!R779C12</stp>
        <tr r="L779" s="1"/>
      </tp>
      <tp>
        <v>1.06952</v>
        <stp/>
        <stp>##V3_BDHV12</stp>
        <stp>912828CZ1 Govt</stp>
        <stp>IDX_RATIO</stp>
        <stp>8/10/2006</stp>
        <stp>8/10/2006</stp>
        <stp>[Fixed Income  Prices 2004-2009.xlsx]TIPS!R468C24</stp>
        <tr r="X468" s="1"/>
      </tp>
      <tp>
        <v>1.01928</v>
        <stp/>
        <stp>##V3_BDHV12</stp>
        <stp>912828HW3 Govt</stp>
        <stp>IDX_RATIO</stp>
        <stp>9/23/2009</stp>
        <stp>9/23/2009</stp>
        <stp>[Fixed Income  Prices 2004-2009.xlsx]TIPS!R375C48</stp>
        <tr r="AV375" s="1"/>
      </tp>
      <tp>
        <v>1.0252600000000001</v>
        <stp/>
        <stp>##V3_BDHV12</stp>
        <stp>912828GX2 Govt</stp>
        <stp>IDX_RATIO</stp>
        <stp>5/19/2009</stp>
        <stp>5/19/2009</stp>
        <stp>[Fixed Income  Prices 2004-2009.xlsx]TIPS!R488C88</stp>
        <tr r="CJ488" s="1"/>
      </tp>
      <tp>
        <v>1.19665</v>
        <stp/>
        <stp>##V3_BDHV12</stp>
        <stp>9128275W8 Govt</stp>
        <stp>IDX_RATIO</stp>
        <stp>6/28/2006</stp>
        <stp>6/28/2006</stp>
        <stp>[Fixed Income  Prices 2004-2009.xlsx]TIPS!R506C20</stp>
        <tr r="T506" s="1"/>
      </tp>
      <tp>
        <v>1.1908099999999999</v>
        <stp/>
        <stp>##V3_BDHV12</stp>
        <stp>9128273T7 Govt</stp>
        <stp>IDX_RATIO</stp>
        <stp>5/13/2005</stp>
        <stp>5/13/2005</stp>
        <stp>[Fixed Income  Prices 2004-2009.xlsx]TIPS!R215C12</stp>
        <tr r="L215" s="1"/>
      </tp>
      <tp>
        <v>1.0996900000000001</v>
        <stp/>
        <stp>##V3_BDHV12</stp>
        <stp>912828CZ1 Govt</stp>
        <stp>IDX_RATIO</stp>
        <stp>9/13/2007</stp>
        <stp>9/13/2007</stp>
        <stp>[Fixed Income  Prices 2004-2009.xlsx]TIPS!R753C24</stp>
        <tr r="X753" s="1"/>
      </tp>
      <tp>
        <v>1.04321</v>
        <stp/>
        <stp>##V3_BDHV12</stp>
        <stp>912828ET3 Govt</stp>
        <stp>IDX_RATIO</stp>
        <stp>7/10/2007</stp>
        <stp>7/10/2007</stp>
        <stp>[Fixed Income  Prices 2004-2009.xlsx]TIPS!R393C76</stp>
        <tr r="BX393" s="1"/>
      </tp>
      <tp>
        <v>1.25851</v>
        <stp/>
        <stp>##V3_BDHV12</stp>
        <stp>9128273T7 Govt</stp>
        <stp>IDX_RATIO</stp>
        <stp>4/26/2007</stp>
        <stp>4/26/2007</stp>
        <stp>[Fixed Income  Prices 2004-2009.xlsx]TIPS!R722C12</stp>
        <tr r="L722" s="1"/>
      </tp>
      <tp>
        <v>1.0964400000000001</v>
        <stp/>
        <stp>##V3_BDHV12</stp>
        <stp>912828ET3 Govt</stp>
        <stp>IDX_RATIO</stp>
        <stp>8/15/2008</stp>
        <stp>8/15/2008</stp>
        <stp>[Fixed Income  Prices 2004-2009.xlsx]TIPS!R681C76</stp>
        <tr r="BX681" s="1"/>
      </tp>
      <tp>
        <v>1.04617</v>
        <stp/>
        <stp>##V3_BDHV12</stp>
        <stp>912828CP3 Govt</stp>
        <stp>IDX_RATIO</stp>
        <stp>2/15/2006</stp>
        <stp>2/15/2006</stp>
        <stp>[Fixed Income  Prices 2004-2009.xlsx]TIPS!R411C64</stp>
        <tr r="BL411" s="1"/>
      </tp>
      <tp>
        <v>1.23664</v>
        <stp/>
        <stp>##V3_BDHV12</stp>
        <stp>9128274Y5 Govt</stp>
        <stp>IDX_RATIO</stp>
        <stp>8/25/2006</stp>
        <stp>8/25/2006</stp>
        <stp>[Fixed Income  Prices 2004-2009.xlsx]TIPS!R548C16</stp>
        <tr r="P548" s="1"/>
      </tp>
      <tp>
        <v>1.1855800000000001</v>
        <stp/>
        <stp>##V3_BDHV12</stp>
        <stp>9128274Y5 Govt</stp>
        <stp>IDX_RATIO</stp>
        <stp>8/12/2005</stp>
        <stp>8/12/2005</stp>
        <stp>[Fixed Income  Prices 2004-2009.xlsx]TIPS!R279C16</stp>
        <tr r="P279" s="1"/>
      </tp>
      <tp>
        <v>1.0128999999999999</v>
        <stp/>
        <stp>##V3_BDHV12</stp>
        <stp>912828CP3 Govt</stp>
        <stp>IDX_RATIO</stp>
        <stp>1/10/2005</stp>
        <stp>1/10/2005</stp>
        <stp>[Fixed Income  Prices 2004-2009.xlsx]TIPS!R126C64</stp>
        <tr r="BL126" s="1"/>
      </tp>
      <tp>
        <v>1.0238499999999999</v>
        <stp/>
        <stp>##V3_BDHV12</stp>
        <stp>912828ET3 Govt</stp>
        <stp>IDX_RATIO</stp>
        <stp>4/23/2007</stp>
        <stp>4/23/2007</stp>
        <stp>[Fixed Income  Prices 2004-2009.xlsx]TIPS!R337C76</stp>
        <tr r="BX337" s="1"/>
      </tp>
      <tp>
        <v>1.2354099999999999</v>
        <stp/>
        <stp>##V3_BDHV12</stp>
        <stp>9128273T7 Govt</stp>
        <stp>IDX_RATIO</stp>
        <stp>5/26/2006</stp>
        <stp>5/26/2006</stp>
        <stp>[Fixed Income  Prices 2004-2009.xlsx]TIPS!R483C12</stp>
        <tr r="L483" s="1"/>
      </tp>
      <tp>
        <v>1.2419899999999999</v>
        <stp/>
        <stp>##V3_BDHV12</stp>
        <stp>9128273T7 Govt</stp>
        <stp>IDX_RATIO</stp>
        <stp>6/16/2006</stp>
        <stp>6/16/2006</stp>
        <stp>[Fixed Income  Prices 2004-2009.xlsx]TIPS!R498C12</stp>
        <tr r="L498" s="1"/>
      </tp>
      <tp>
        <v>1.15852</v>
        <stp/>
        <stp>##V3_BDHV12</stp>
        <stp>9128276R8 Govt</stp>
        <stp>IDX_RATIO</stp>
        <stp>1/18/2007</stp>
        <stp>1/18/2007</stp>
        <stp>[Fixed Income  Prices 2004-2009.xlsx]TIPS!R652C28</stp>
        <tr r="AB652" s="1"/>
      </tp>
      <tp>
        <v>1.2701500000000001</v>
        <stp/>
        <stp>##V3_BDHV12</stp>
        <stp>9128274Y5 Govt</stp>
        <stp>IDX_RATIO</stp>
        <stp>9/28/2007</stp>
        <stp>9/28/2007</stp>
        <stp>[Fixed Income  Prices 2004-2009.xlsx]TIPS!R833C16</stp>
        <tr r="P833" s="1"/>
      </tp>
      <tp>
        <v>1.1594100000000001</v>
        <stp/>
        <stp>##V3_BDHV12</stp>
        <stp>9128276R8 Govt</stp>
        <stp>IDX_RATIO</stp>
        <stp>2/28/2007</stp>
        <stp>2/28/2007</stp>
        <stp>[Fixed Income  Prices 2004-2009.xlsx]TIPS!R681C28</stp>
        <tr r="AB681" s="1"/>
      </tp>
      <tp>
        <v>1.2015899999999999</v>
        <stp/>
        <stp>##V3_BDHV12</stp>
        <stp>9128273T7 Govt</stp>
        <stp>IDX_RATIO</stp>
        <stp>6/20/2005</stp>
        <stp>6/20/2005</stp>
        <stp>[Fixed Income  Prices 2004-2009.xlsx]TIPS!R240C12</stp>
        <tr r="L240" s="1"/>
      </tp>
      <tp>
        <v>1.0115499999999999</v>
        <stp/>
        <stp>##V3_BDHV12</stp>
        <stp>912828CP3 Govt</stp>
        <stp>IDX_RATIO</stp>
        <stp>3/30/2005</stp>
        <stp>3/30/2005</stp>
        <stp>[Fixed Income  Prices 2004-2009.xlsx]TIPS!R183C64</stp>
        <tr r="BL183" s="1"/>
      </tp>
      <tp>
        <v>1.0265599999999999</v>
        <stp/>
        <stp>##V3_BDHV12</stp>
        <stp>912828CZ1 Govt</stp>
        <stp>IDX_RATIO</stp>
        <stp>8/25/2005</stp>
        <stp>8/25/2005</stp>
        <stp>[Fixed Income  Prices 2004-2009.xlsx]TIPS!R219C24</stp>
        <tr r="X219" s="1"/>
      </tp>
      <tp>
        <v>1.20696</v>
        <stp/>
        <stp>##V3_BDHV12</stp>
        <stp>9128275W8 Govt</stp>
        <stp>IDX_RATIO</stp>
        <stp>4/19/2007</stp>
        <stp>4/19/2007</stp>
        <stp>[Fixed Income  Prices 2004-2009.xlsx]TIPS!R717C20</stp>
        <tr r="T717" s="1"/>
      </tp>
      <tp>
        <v>1.29731</v>
        <stp/>
        <stp>##V3_BDHV12</stp>
        <stp>9128274Y5 Govt</stp>
        <stp>IDX_RATIO</stp>
        <stp>5/19/2008</stp>
        <stp>5/19/2008</stp>
        <stp>[Fixed Income  Prices 2004-2009.xlsx]TIPS!R999C16</stp>
        <tr r="P999" s="1"/>
      </tp>
      <tp>
        <v>1.18991</v>
        <stp/>
        <stp>##V3_BDHV12</stp>
        <stp>9128273T7 Govt</stp>
        <stp>IDX_RATIO</stp>
        <stp>5/10/2005</stp>
        <stp>5/10/2005</stp>
        <stp>[Fixed Income  Prices 2004-2009.xlsx]TIPS!R212C12</stp>
        <tr r="L212" s="1"/>
      </tp>
      <tp>
        <v>1.09972</v>
        <stp/>
        <stp>##V3_BDHV12</stp>
        <stp>912828CZ1 Govt</stp>
        <stp>IDX_RATIO</stp>
        <stp>9/10/2007</stp>
        <stp>9/10/2007</stp>
        <stp>[Fixed Income  Prices 2004-2009.xlsx]TIPS!R750C24</stp>
        <tr r="X750" s="1"/>
      </tp>
      <tp>
        <v>1.04382</v>
        <stp/>
        <stp>##V3_BDHV12</stp>
        <stp>912828ET3 Govt</stp>
        <stp>IDX_RATIO</stp>
        <stp>7/13/2007</stp>
        <stp>7/13/2007</stp>
        <stp>[Fixed Income  Prices 2004-2009.xlsx]TIPS!R396C76</stp>
        <tr r="BX396" s="1"/>
      </tp>
      <tp>
        <v>1.2582900000000001</v>
        <stp/>
        <stp>##V3_BDHV12</stp>
        <stp>9128273T7 Govt</stp>
        <stp>IDX_RATIO</stp>
        <stp>4/25/2007</stp>
        <stp>4/25/2007</stp>
        <stp>[Fixed Income  Prices 2004-2009.xlsx]TIPS!R721C12</stp>
        <tr r="L721" s="1"/>
      </tp>
      <tp>
        <v>1.0463199999999999</v>
        <stp/>
        <stp>##V3_BDHV12</stp>
        <stp>912828CP3 Govt</stp>
        <stp>IDX_RATIO</stp>
        <stp>2/14/2006</stp>
        <stp>2/14/2006</stp>
        <stp>[Fixed Income  Prices 2004-2009.xlsx]TIPS!R410C64</stp>
        <tr r="BL410" s="1"/>
      </tp>
      <tp>
        <v>1.0857600000000001</v>
        <stp/>
        <stp>##V3_BDHV12</stp>
        <stp>912828ET3 Govt</stp>
        <stp>IDX_RATIO</stp>
        <stp>9/18/2009</stp>
        <stp>9/18/2009</stp>
        <stp>[Fixed Income  Prices 2004-2009.xlsx]TIPS!R966C76</stp>
        <tr r="BX966" s="1"/>
      </tp>
      <tp>
        <v>1.2365699999999999</v>
        <stp/>
        <stp>##V3_BDHV12</stp>
        <stp>9128274Y5 Govt</stp>
        <stp>IDX_RATIO</stp>
        <stp>8/24/2006</stp>
        <stp>8/24/2006</stp>
        <stp>[Fixed Income  Prices 2004-2009.xlsx]TIPS!R547C16</stp>
        <tr r="P547" s="1"/>
      </tp>
      <tp>
        <v>1.01292</v>
        <stp/>
        <stp>##V3_BDHV12</stp>
        <stp>912828CP3 Govt</stp>
        <stp>IDX_RATIO</stp>
        <stp>1/11/2005</stp>
        <stp>1/11/2005</stp>
        <stp>[Fixed Income  Prices 2004-2009.xlsx]TIPS!R127C64</stp>
        <tr r="BL127" s="1"/>
      </tp>
      <tp>
        <v>1.0106299999999999</v>
        <stp/>
        <stp>##V3_BDHV12</stp>
        <stp>912828CP3 Govt</stp>
        <stp>IDX_RATIO</stp>
        <stp>2/21/2005</stp>
        <stp>2/21/2005</stp>
        <stp>[Fixed Income  Prices 2004-2009.xlsx]TIPS!R156C64</stp>
        <tr r="BL156" s="1"/>
      </tp>
      <tp>
        <v>1.1584699999999999</v>
        <stp/>
        <stp>##V3_BDHV12</stp>
        <stp>9128276R8 Govt</stp>
        <stp>IDX_RATIO</stp>
        <stp>1/19/2007</stp>
        <stp>1/19/2007</stp>
        <stp>[Fixed Income  Prices 2004-2009.xlsx]TIPS!R653C28</stp>
        <tr r="AB653" s="1"/>
      </tp>
      <tp>
        <v>1.07216</v>
        <stp/>
        <stp>##V3_BDHV12</stp>
        <stp>912828CP3 Govt</stp>
        <stp>IDX_RATIO</stp>
        <stp>3/16/2007</stp>
        <stp>3/16/2007</stp>
        <stp>[Fixed Income  Prices 2004-2009.xlsx]TIPS!R693C64</stp>
        <tr r="BL693" s="1"/>
      </tp>
      <tp>
        <v>1.0507599999999999</v>
        <stp/>
        <stp>##V3_BDHV12</stp>
        <stp>912828CP3 Govt</stp>
        <stp>IDX_RATIO</stp>
        <stp>1/23/2006</stp>
        <stp>1/23/2006</stp>
        <stp>[Fixed Income  Prices 2004-2009.xlsx]TIPS!R394C64</stp>
        <tr r="BL394" s="1"/>
      </tp>
      <tp>
        <v>1.2018599999999999</v>
        <stp/>
        <stp>##V3_BDHV12</stp>
        <stp>9128273T7 Govt</stp>
        <stp>IDX_RATIO</stp>
        <stp>6/21/2005</stp>
        <stp>6/21/2005</stp>
        <stp>[Fixed Income  Prices 2004-2009.xlsx]TIPS!R241C12</stp>
        <tr r="L241" s="1"/>
      </tp>
      <tp>
        <v>1.01162</v>
        <stp/>
        <stp>##V3_BDHV12</stp>
        <stp>912828CP3 Govt</stp>
        <stp>IDX_RATIO</stp>
        <stp>3/31/2005</stp>
        <stp>3/31/2005</stp>
        <stp>[Fixed Income  Prices 2004-2009.xlsx]TIPS!R184C64</stp>
        <tr r="BL184" s="1"/>
      </tp>
      <tp>
        <v>1.0265500000000001</v>
        <stp/>
        <stp>##V3_BDHV12</stp>
        <stp>912828CZ1 Govt</stp>
        <stp>IDX_RATIO</stp>
        <stp>8/24/2005</stp>
        <stp>8/24/2005</stp>
        <stp>[Fixed Income  Prices 2004-2009.xlsx]TIPS!R218C24</stp>
        <tr r="X218" s="1"/>
      </tp>
      <tp>
        <v>1.20675</v>
        <stp/>
        <stp>##V3_BDHV12</stp>
        <stp>9128275W8 Govt</stp>
        <stp>IDX_RATIO</stp>
        <stp>4/18/2007</stp>
        <stp>4/18/2007</stp>
        <stp>[Fixed Income  Prices 2004-2009.xlsx]TIPS!R716C20</stp>
        <tr r="T716" s="1"/>
      </tp>
      <tp>
        <v>1.01939</v>
        <stp/>
        <stp>##V3_BDHV12</stp>
        <stp>912828HW3 Govt</stp>
        <stp>IDX_RATIO</stp>
        <stp>9/21/2009</stp>
        <stp>9/21/2009</stp>
        <stp>[Fixed Income  Prices 2004-2009.xlsx]TIPS!R373C48</stp>
        <tr r="AV373" s="1"/>
      </tp>
      <tp>
        <v>1.19021</v>
        <stp/>
        <stp>##V3_BDHV12</stp>
        <stp>9128273T7 Govt</stp>
        <stp>IDX_RATIO</stp>
        <stp>5/11/2005</stp>
        <stp>5/11/2005</stp>
        <stp>[Fixed Income  Prices 2004-2009.xlsx]TIPS!R213C12</stp>
        <tr r="L213" s="1"/>
      </tp>
      <tp>
        <v>1.09971</v>
        <stp/>
        <stp>##V3_BDHV12</stp>
        <stp>912828CZ1 Govt</stp>
        <stp>IDX_RATIO</stp>
        <stp>9/11/2007</stp>
        <stp>9/11/2007</stp>
        <stp>[Fixed Income  Prices 2004-2009.xlsx]TIPS!R751C24</stp>
        <tr r="X751" s="1"/>
      </tp>
      <tp>
        <v>1.04362</v>
        <stp/>
        <stp>##V3_BDHV12</stp>
        <stp>912828ET3 Govt</stp>
        <stp>IDX_RATIO</stp>
        <stp>7/12/2007</stp>
        <stp>7/12/2007</stp>
        <stp>[Fixed Income  Prices 2004-2009.xlsx]TIPS!R395C76</stp>
        <tr r="BX395" s="1"/>
      </tp>
      <tp>
        <v>1.25806</v>
        <stp/>
        <stp>##V3_BDHV12</stp>
        <stp>9128273T7 Govt</stp>
        <stp>IDX_RATIO</stp>
        <stp>4/24/2007</stp>
        <stp>4/24/2007</stp>
        <stp>[Fixed Income  Prices 2004-2009.xlsx]TIPS!R720C12</stp>
        <tr r="L720" s="1"/>
      </tp>
      <tp>
        <v>1.0201899999999999</v>
        <stp/>
        <stp>##V3_BDHV12</stp>
        <stp>912828HW3 Govt</stp>
        <stp>IDX_RATIO</stp>
        <stp>8/31/2009</stp>
        <stp>8/31/2009</stp>
        <stp>[Fixed Income  Prices 2004-2009.xlsx]TIPS!R358C48</stp>
        <tr r="AV358" s="1"/>
      </tp>
      <tp>
        <v>1.04647</v>
        <stp/>
        <stp>##V3_BDHV12</stp>
        <stp>912828CP3 Govt</stp>
        <stp>IDX_RATIO</stp>
        <stp>2/13/2006</stp>
        <stp>2/13/2006</stp>
        <stp>[Fixed Income  Prices 2004-2009.xlsx]TIPS!R409C64</stp>
        <tr r="BL409" s="1"/>
      </tp>
      <tp>
        <v>1.2364900000000001</v>
        <stp/>
        <stp>##V3_BDHV12</stp>
        <stp>9128274Y5 Govt</stp>
        <stp>IDX_RATIO</stp>
        <stp>8/23/2006</stp>
        <stp>8/23/2006</stp>
        <stp>[Fixed Income  Prices 2004-2009.xlsx]TIPS!R546C16</stp>
        <tr r="P546" s="1"/>
      </tp>
      <tp>
        <v>1.0242100000000001</v>
        <stp/>
        <stp>##V3_BDHV12</stp>
        <stp>912828ET3 Govt</stp>
        <stp>IDX_RATIO</stp>
        <stp>4/25/2007</stp>
        <stp>4/25/2007</stp>
        <stp>[Fixed Income  Prices 2004-2009.xlsx]TIPS!R339C76</stp>
        <tr r="BX339" s="1"/>
      </tp>
      <tp>
        <v>1.0989899999999999</v>
        <stp/>
        <stp>##V3_BDHV12</stp>
        <stp>912828BW9 Govt</stp>
        <stp>IDX_RATIO</stp>
        <stp>4/19/2007</stp>
        <stp>4/19/2007</stp>
        <stp>[Fixed Income  Prices 2004-2009.xlsx]TIPS!R717C56</stp>
        <tr r="BD717" s="1"/>
      </tp>
      <tp>
        <v>1.06904</v>
        <stp/>
        <stp>##V3_BDHV12</stp>
        <stp>912828CP3 Govt</stp>
        <stp>IDX_RATIO</stp>
        <stp>1/31/2007</stp>
        <stp>1/31/2007</stp>
        <stp>[Fixed Income  Prices 2004-2009.xlsx]TIPS!R661C64</stp>
        <tr r="BL661" s="1"/>
      </tp>
      <tp>
        <v>1.1258699999999999</v>
        <stp/>
        <stp>##V3_BDHV12</stp>
        <stp>912828CZ1 Govt</stp>
        <stp>IDX_RATIO</stp>
        <stp>5/28/2008</stp>
        <stp>5/28/2008</stp>
        <stp>[Fixed Income  Prices 2004-2009.xlsx]TIPS!R937C24</stp>
        <tr r="X937" s="1"/>
      </tp>
      <tp>
        <v>1.0504800000000001</v>
        <stp/>
        <stp>##V3_BDHV12</stp>
        <stp>912828CP3 Govt</stp>
        <stp>IDX_RATIO</stp>
        <stp>1/24/2006</stp>
        <stp>1/24/2006</stp>
        <stp>[Fixed Income  Prices 2004-2009.xlsx]TIPS!R395C64</stp>
        <tr r="BL395" s="1"/>
      </tp>
      <tp>
        <v>1.0265299999999999</v>
        <stp/>
        <stp>##V3_BDHV12</stp>
        <stp>912828CZ1 Govt</stp>
        <stp>IDX_RATIO</stp>
        <stp>8/23/2005</stp>
        <stp>8/23/2005</stp>
        <stp>[Fixed Income  Prices 2004-2009.xlsx]TIPS!R217C24</stp>
        <tr r="X217" s="1"/>
      </tp>
      <tp>
        <v>1.2823800000000001</v>
        <stp/>
        <stp>##V3_BDHV12</stp>
        <stp>9128273T7 Govt</stp>
        <stp>IDX_RATIO</stp>
        <stp>7/13/2007</stp>
        <stp>7/13/2007</stp>
        <stp>[Fixed Income  Prices 2004-2009.xlsx]TIPS!R778C12</stp>
        <tr r="L778" s="1"/>
      </tp>
      <tp>
        <v>1.06986</v>
        <stp/>
        <stp>##V3_BDHV12</stp>
        <stp>912828CZ1 Govt</stp>
        <stp>IDX_RATIO</stp>
        <stp>8/15/2006</stp>
        <stp>8/15/2006</stp>
        <stp>[Fixed Income  Prices 2004-2009.xlsx]TIPS!R471C24</stp>
        <tr r="X471" s="1"/>
      </tp>
      <tp>
        <v>1.2578400000000001</v>
        <stp/>
        <stp>##V3_BDHV12</stp>
        <stp>9128273T7 Govt</stp>
        <stp>IDX_RATIO</stp>
        <stp>4/23/2007</stp>
        <stp>4/23/2007</stp>
        <stp>[Fixed Income  Prices 2004-2009.xlsx]TIPS!R719C12</stp>
        <tr r="L719" s="1"/>
      </tp>
      <tp>
        <v>1.19171</v>
        <stp/>
        <stp>##V3_BDHV12</stp>
        <stp>9128273T7 Govt</stp>
        <stp>IDX_RATIO</stp>
        <stp>5/16/2005</stp>
        <stp>5/16/2005</stp>
        <stp>[Fixed Income  Prices 2004-2009.xlsx]TIPS!R216C12</stp>
        <tr r="L216" s="1"/>
      </tp>
      <tp>
        <v>1.131</v>
        <stp/>
        <stp>##V3_BDHV12</stp>
        <stp>912828CZ1 Govt</stp>
        <stp>IDX_RATIO</stp>
        <stp>6/18/2008</stp>
        <stp>6/18/2008</stp>
        <stp>[Fixed Income  Prices 2004-2009.xlsx]TIPS!R952C24</stp>
        <tr r="X952" s="1"/>
      </tp>
      <tp>
        <v>1.0950199999999999</v>
        <stp/>
        <stp>##V3_BDHV12</stp>
        <stp>912828ET3 Govt</stp>
        <stp>IDX_RATIO</stp>
        <stp>8/11/2008</stp>
        <stp>8/11/2008</stp>
        <stp>[Fixed Income  Prices 2004-2009.xlsx]TIPS!R677C76</stp>
        <tr r="BX677" s="1"/>
      </tp>
      <tp>
        <v>1.23641</v>
        <stp/>
        <stp>##V3_BDHV12</stp>
        <stp>9128274Y5 Govt</stp>
        <stp>IDX_RATIO</stp>
        <stp>8/22/2006</stp>
        <stp>8/22/2006</stp>
        <stp>[Fixed Income  Prices 2004-2009.xlsx]TIPS!R545C16</stp>
        <tr r="P545" s="1"/>
      </tp>
      <tp>
        <v>1.01302</v>
        <stp/>
        <stp>##V3_BDHV12</stp>
        <stp>912828CP3 Govt</stp>
        <stp>IDX_RATIO</stp>
        <stp>1/17/2005</stp>
        <stp>1/17/2005</stp>
        <stp>[Fixed Income  Prices 2004-2009.xlsx]TIPS!R131C64</stp>
        <tr r="BL131" s="1"/>
      </tp>
      <tp>
        <v>1.02403</v>
        <stp/>
        <stp>##V3_BDHV12</stp>
        <stp>912828ET3 Govt</stp>
        <stp>IDX_RATIO</stp>
        <stp>4/24/2007</stp>
        <stp>4/24/2007</stp>
        <stp>[Fixed Income  Prices 2004-2009.xlsx]TIPS!R338C76</stp>
        <tr r="BX338" s="1"/>
      </tp>
      <tp>
        <v>1.0988</v>
        <stp/>
        <stp>##V3_BDHV12</stp>
        <stp>912828BW9 Govt</stp>
        <stp>IDX_RATIO</stp>
        <stp>4/18/2007</stp>
        <stp>4/18/2007</stp>
        <stp>[Fixed Income  Prices 2004-2009.xlsx]TIPS!R716C56</stp>
        <tr r="BD716" s="1"/>
      </tp>
      <tp>
        <v>1.01095</v>
        <stp/>
        <stp>##V3_BDHV12</stp>
        <stp>912828ET3 Govt</stp>
        <stp>IDX_RATIO</stp>
        <stp>6/16/2006</stp>
        <stp>6/16/2006</stp>
        <stp>[Fixed Income  Prices 2004-2009.xlsx]TIPS!R116C76</stp>
        <tr r="BX116" s="1"/>
      </tp>
      <tp>
        <v>1.0690900000000001</v>
        <stp/>
        <stp>##V3_BDHV12</stp>
        <stp>912828CP3 Govt</stp>
        <stp>IDX_RATIO</stp>
        <stp>1/30/2007</stp>
        <stp>1/30/2007</stp>
        <stp>[Fixed Income  Prices 2004-2009.xlsx]TIPS!R660C64</stp>
        <tr r="BL660" s="1"/>
      </tp>
      <tp>
        <v>1.00559</v>
        <stp/>
        <stp>##V3_BDHV12</stp>
        <stp>912828ET3 Govt</stp>
        <stp>IDX_RATIO</stp>
        <stp>5/26/2006</stp>
        <stp>5/26/2006</stp>
        <stp>[Fixed Income  Prices 2004-2009.xlsx]TIPS!R101C76</stp>
        <tr r="BX101" s="1"/>
      </tp>
      <tp>
        <v>1.0946499999999999</v>
        <stp/>
        <stp>##V3_BDHV12</stp>
        <stp>9128276R8 Govt</stp>
        <stp>IDX_RATIO</stp>
        <stp>3/18/2005</stp>
        <stp>3/18/2005</stp>
        <stp>[Fixed Income  Prices 2004-2009.xlsx]TIPS!R175C28</stp>
        <tr r="AB175" s="1"/>
      </tp>
      <tp>
        <v>1.12619</v>
        <stp/>
        <stp>##V3_BDHV12</stp>
        <stp>912828CZ1 Govt</stp>
        <stp>IDX_RATIO</stp>
        <stp>5/29/2008</stp>
        <stp>5/29/2008</stp>
        <stp>[Fixed Income  Prices 2004-2009.xlsx]TIPS!R938C24</stp>
        <tr r="X938" s="1"/>
      </tp>
      <tp>
        <v>1.0502100000000001</v>
        <stp/>
        <stp>##V3_BDHV12</stp>
        <stp>912828CP3 Govt</stp>
        <stp>IDX_RATIO</stp>
        <stp>1/25/2006</stp>
        <stp>1/25/2006</stp>
        <stp>[Fixed Income  Prices 2004-2009.xlsx]TIPS!R396C64</stp>
        <tr r="BL396" s="1"/>
      </tp>
      <tp>
        <v>1.20347</v>
        <stp/>
        <stp>##V3_BDHV12</stp>
        <stp>9128273T7 Govt</stp>
        <stp>IDX_RATIO</stp>
        <stp>6/27/2005</stp>
        <stp>6/27/2005</stp>
        <stp>[Fixed Income  Prices 2004-2009.xlsx]TIPS!R245C12</stp>
        <tr r="L245" s="1"/>
      </tp>
      <tp>
        <v>1.02651</v>
        <stp/>
        <stp>##V3_BDHV12</stp>
        <stp>912828CZ1 Govt</stp>
        <stp>IDX_RATIO</stp>
        <stp>8/22/2005</stp>
        <stp>8/22/2005</stp>
        <stp>[Fixed Income  Prices 2004-2009.xlsx]TIPS!R216C24</stp>
        <tr r="X216" s="1"/>
      </tp>
      <tp>
        <v>1.28213</v>
        <stp/>
        <stp>##V3_BDHV12</stp>
        <stp>9128273T7 Govt</stp>
        <stp>IDX_RATIO</stp>
        <stp>7/12/2007</stp>
        <stp>7/12/2007</stp>
        <stp>[Fixed Income  Prices 2004-2009.xlsx]TIPS!R777C12</stp>
        <tr r="L777" s="1"/>
      </tp>
      <tp>
        <v>1.0698000000000001</v>
        <stp/>
        <stp>##V3_BDHV12</stp>
        <stp>912828CZ1 Govt</stp>
        <stp>IDX_RATIO</stp>
        <stp>8/14/2006</stp>
        <stp>8/14/2006</stp>
        <stp>[Fixed Income  Prices 2004-2009.xlsx]TIPS!R470C24</stp>
        <tr r="X470" s="1"/>
      </tp>
      <tp>
        <v>1.19201</v>
        <stp/>
        <stp>##V3_BDHV12</stp>
        <stp>9128273T7 Govt</stp>
        <stp>IDX_RATIO</stp>
        <stp>5/17/2005</stp>
        <stp>5/17/2005</stp>
        <stp>[Fixed Income  Prices 2004-2009.xlsx]TIPS!R217C12</stp>
        <tr r="L217" s="1"/>
      </tp>
      <tp>
        <v>1.18564</v>
        <stp/>
        <stp>##V3_BDHV12</stp>
        <stp>9128274Y5 Govt</stp>
        <stp>IDX_RATIO</stp>
        <stp>8/15/2005</stp>
        <stp>8/15/2005</stp>
        <stp>[Fixed Income  Prices 2004-2009.xlsx]TIPS!R280C16</stp>
        <tr r="P280" s="1"/>
      </tp>
      <tp>
        <v>1.1312199999999999</v>
        <stp/>
        <stp>##V3_BDHV12</stp>
        <stp>912828CZ1 Govt</stp>
        <stp>IDX_RATIO</stp>
        <stp>6/19/2008</stp>
        <stp>6/19/2008</stp>
        <stp>[Fixed Income  Prices 2004-2009.xlsx]TIPS!R953C24</stp>
        <tr r="X953" s="1"/>
      </tp>
      <tp>
        <v>1.09965</v>
        <stp/>
        <stp>##V3_BDHV12</stp>
        <stp>912828CZ1 Govt</stp>
        <stp>IDX_RATIO</stp>
        <stp>9/17/2007</stp>
        <stp>9/17/2007</stp>
        <stp>[Fixed Income  Prices 2004-2009.xlsx]TIPS!R755C24</stp>
        <tr r="X755" s="1"/>
      </tp>
      <tp>
        <v>1.09537</v>
        <stp/>
        <stp>##V3_BDHV12</stp>
        <stp>912828ET3 Govt</stp>
        <stp>IDX_RATIO</stp>
        <stp>8/12/2008</stp>
        <stp>8/12/2008</stp>
        <stp>[Fixed Income  Prices 2004-2009.xlsx]TIPS!R678C76</stp>
        <tr r="BX678" s="1"/>
      </tp>
      <tp>
        <v>1.2363299999999999</v>
        <stp/>
        <stp>##V3_BDHV12</stp>
        <stp>9128274Y5 Govt</stp>
        <stp>IDX_RATIO</stp>
        <stp>8/21/2006</stp>
        <stp>8/21/2006</stp>
        <stp>[Fixed Income  Prices 2004-2009.xlsx]TIPS!R544C16</stp>
        <tr r="P544" s="1"/>
      </tp>
      <tp>
        <v>1.0441100000000001</v>
        <stp/>
        <stp>##V3_BDHV12</stp>
        <stp>912828GX2 Govt</stp>
        <stp>IDX_RATIO</stp>
        <stp>7/28/2008</stp>
        <stp>7/28/2008</stp>
        <stp>[Fixed Income  Prices 2004-2009.xlsx]TIPS!R277C88</stp>
        <tr r="CJ277" s="1"/>
      </tp>
      <tp>
        <v>1.0129699999999999</v>
        <stp/>
        <stp>##V3_BDHV12</stp>
        <stp>912828CP3 Govt</stp>
        <stp>IDX_RATIO</stp>
        <stp>1/14/2005</stp>
        <stp>1/14/2005</stp>
        <stp>[Fixed Income  Prices 2004-2009.xlsx]TIPS!R130C64</stp>
        <tr r="BL130" s="1"/>
      </tp>
      <tp>
        <v>1.07863</v>
        <stp/>
        <stp>##V3_BDHV12</stp>
        <stp>912828BW9 Govt</stp>
        <stp>IDX_RATIO</stp>
        <stp>5/18/2006</stp>
        <stp>5/18/2006</stp>
        <stp>[Fixed Income  Prices 2004-2009.xlsx]TIPS!R477C56</stp>
        <tr r="BD477" s="1"/>
      </tp>
      <tp>
        <v>1.02457</v>
        <stp/>
        <stp>##V3_BDHV12</stp>
        <stp>912828ET3 Govt</stp>
        <stp>IDX_RATIO</stp>
        <stp>4/27/2007</stp>
        <stp>4/27/2007</stp>
        <stp>[Fixed Income  Prices 2004-2009.xlsx]TIPS!R341C76</stp>
        <tr r="BX341" s="1"/>
      </tp>
      <tp>
        <v>1.01023</v>
        <stp/>
        <stp>##V3_BDHV12</stp>
        <stp>912828CP3 Govt</stp>
        <stp>IDX_RATIO</stp>
        <stp>2/24/2005</stp>
        <stp>2/24/2005</stp>
        <stp>[Fixed Income  Prices 2004-2009.xlsx]TIPS!R159C64</stp>
        <tr r="BL159" s="1"/>
      </tp>
      <tp>
        <v>1.0899099999999999</v>
        <stp/>
        <stp>##V3_BDHV12</stp>
        <stp>912828BW9 Govt</stp>
        <stp>IDX_RATIO</stp>
        <stp>6/29/2006</stp>
        <stp>6/29/2006</stp>
        <stp>[Fixed Income  Prices 2004-2009.xlsx]TIPS!R507C56</stp>
        <tr r="BD507" s="1"/>
      </tp>
      <tp>
        <v>1.0201199999999999</v>
        <stp/>
        <stp>##V3_BDHV12</stp>
        <stp>912828GX2 Govt</stp>
        <stp>IDX_RATIO</stp>
        <stp>4/18/2008</stp>
        <stp>4/18/2008</stp>
        <stp>[Fixed Income  Prices 2004-2009.xlsx]TIPS!R206C88</stp>
        <tr r="CJ206" s="1"/>
      </tp>
      <tp>
        <v>1.2405900000000001</v>
        <stp/>
        <stp>##V3_BDHV12</stp>
        <stp>9128273T7 Govt</stp>
        <stp>IDX_RATIO</stp>
        <stp>6/12/2006</stp>
        <stp>6/12/2006</stp>
        <stp>[Fixed Income  Prices 2004-2009.xlsx]TIPS!R494C12</stp>
        <tr r="L494" s="1"/>
      </tp>
      <tp>
        <v>1.0106599999999999</v>
        <stp/>
        <stp>##V3_BDHV12</stp>
        <stp>912828ET3 Govt</stp>
        <stp>IDX_RATIO</stp>
        <stp>6/15/2006</stp>
        <stp>6/15/2006</stp>
        <stp>[Fixed Income  Prices 2004-2009.xlsx]TIPS!R115C76</stp>
        <tr r="BX115" s="1"/>
      </tp>
      <tp>
        <v>1.0054099999999999</v>
        <stp/>
        <stp>##V3_BDHV12</stp>
        <stp>912828ET3 Govt</stp>
        <stp>IDX_RATIO</stp>
        <stp>5/25/2006</stp>
        <stp>5/25/2006</stp>
        <stp>[Fixed Income  Prices 2004-2009.xlsx]TIPS!R100C76</stp>
        <tr r="BX100" s="1"/>
      </tp>
      <tp>
        <v>1.0499400000000001</v>
        <stp/>
        <stp>##V3_BDHV12</stp>
        <stp>912828CP3 Govt</stp>
        <stp>IDX_RATIO</stp>
        <stp>1/26/2006</stp>
        <stp>1/26/2006</stp>
        <stp>[Fixed Income  Prices 2004-2009.xlsx]TIPS!R397C64</stp>
        <tr r="BL397" s="1"/>
      </tp>
      <tp>
        <v>1.0718399999999999</v>
        <stp/>
        <stp>##V3_BDHV12</stp>
        <stp>912828CP3 Govt</stp>
        <stp>IDX_RATIO</stp>
        <stp>3/13/2007</stp>
        <stp>3/13/2007</stp>
        <stp>[Fixed Income  Prices 2004-2009.xlsx]TIPS!R690C64</stp>
        <tr r="BL690" s="1"/>
      </tp>
      <tp>
        <v>1.2026699999999999</v>
        <stp/>
        <stp>##V3_BDHV12</stp>
        <stp>9128273T7 Govt</stp>
        <stp>IDX_RATIO</stp>
        <stp>6/24/2005</stp>
        <stp>6/24/2005</stp>
        <stp>[Fixed Income  Prices 2004-2009.xlsx]TIPS!R244C12</stp>
        <tr r="L244" s="1"/>
      </tp>
      <tp>
        <v>1.2707299999999999</v>
        <stp/>
        <stp>##V3_BDHV12</stp>
        <stp>9128273T7 Govt</stp>
        <stp>IDX_RATIO</stp>
        <stp>5/31/2007</stp>
        <stp>5/31/2007</stp>
        <stp>[Fixed Income  Prices 2004-2009.xlsx]TIPS!R747C12</stp>
        <tr r="L747" s="1"/>
      </tp>
      <tp>
        <v>1.23454</v>
        <stp/>
        <stp>##V3_BDHV12</stp>
        <stp>9128273T7 Govt</stp>
        <stp>IDX_RATIO</stp>
        <stp>5/22/2006</stp>
        <stp>5/22/2006</stp>
        <stp>[Fixed Income  Prices 2004-2009.xlsx]TIPS!R479C12</stp>
        <tr r="L479" s="1"/>
      </tp>
      <tp>
        <v>1.2818800000000001</v>
        <stp/>
        <stp>##V3_BDHV12</stp>
        <stp>9128273T7 Govt</stp>
        <stp>IDX_RATIO</stp>
        <stp>7/11/2007</stp>
        <stp>7/11/2007</stp>
        <stp>[Fixed Income  Prices 2004-2009.xlsx]TIPS!R776C12</stp>
        <tr r="L776" s="1"/>
      </tp>
      <tp>
        <v>1.07</v>
        <stp/>
        <stp>##V3_BDHV12</stp>
        <stp>912828CZ1 Govt</stp>
        <stp>IDX_RATIO</stp>
        <stp>8/17/2006</stp>
        <stp>8/17/2006</stp>
        <stp>[Fixed Income  Prices 2004-2009.xlsx]TIPS!R473C24</stp>
        <tr r="X473" s="1"/>
      </tp>
      <tp>
        <v>1.0192300000000001</v>
        <stp/>
        <stp>##V3_BDHV12</stp>
        <stp>912828HW3 Govt</stp>
        <stp>IDX_RATIO</stp>
        <stp>9/24/2009</stp>
        <stp>9/24/2009</stp>
        <stp>[Fixed Income  Prices 2004-2009.xlsx]TIPS!R376C48</stp>
        <tr r="AV376" s="1"/>
      </tp>
      <tp>
        <v>1.1856599999999999</v>
        <stp/>
        <stp>##V3_BDHV12</stp>
        <stp>9128274Y5 Govt</stp>
        <stp>IDX_RATIO</stp>
        <stp>8/16/2005</stp>
        <stp>8/16/2005</stp>
        <stp>[Fixed Income  Prices 2004-2009.xlsx]TIPS!R281C16</stp>
        <tr r="P281" s="1"/>
      </tp>
      <tp>
        <v>1.04464</v>
        <stp/>
        <stp>##V3_BDHV12</stp>
        <stp>912828ET3 Govt</stp>
        <stp>IDX_RATIO</stp>
        <stp>7/17/2007</stp>
        <stp>7/17/2007</stp>
        <stp>[Fixed Income  Prices 2004-2009.xlsx]TIPS!R398C76</stp>
        <tr r="BX398" s="1"/>
      </tp>
      <tp>
        <v>1.09968</v>
        <stp/>
        <stp>##V3_BDHV12</stp>
        <stp>912828CZ1 Govt</stp>
        <stp>IDX_RATIO</stp>
        <stp>9/14/2007</stp>
        <stp>9/14/2007</stp>
        <stp>[Fixed Income  Prices 2004-2009.xlsx]TIPS!R754C24</stp>
        <tr r="X754" s="1"/>
      </tp>
      <tp>
        <v>1.0957300000000001</v>
        <stp/>
        <stp>##V3_BDHV12</stp>
        <stp>912828ET3 Govt</stp>
        <stp>IDX_RATIO</stp>
        <stp>8/13/2008</stp>
        <stp>8/13/2008</stp>
        <stp>[Fixed Income  Prices 2004-2009.xlsx]TIPS!R679C76</stp>
        <tr r="BX679" s="1"/>
      </tp>
      <tp>
        <v>1.0469299999999999</v>
        <stp/>
        <stp>##V3_BDHV12</stp>
        <stp>912828CP3 Govt</stp>
        <stp>IDX_RATIO</stp>
        <stp>2/10/2006</stp>
        <stp>2/10/2006</stp>
        <stp>[Fixed Income  Prices 2004-2009.xlsx]TIPS!R408C64</stp>
        <tr r="BL408" s="1"/>
      </tp>
      <tp>
        <v>1.0443899999999999</v>
        <stp/>
        <stp>##V3_BDHV12</stp>
        <stp>912828GX2 Govt</stp>
        <stp>IDX_RATIO</stp>
        <stp>7/29/2008</stp>
        <stp>7/29/2008</stp>
        <stp>[Fixed Income  Prices 2004-2009.xlsx]TIPS!R278C88</stp>
        <tr r="CJ278" s="1"/>
      </tp>
      <tp>
        <v>1.0788199999999999</v>
        <stp/>
        <stp>##V3_BDHV12</stp>
        <stp>912828BW9 Govt</stp>
        <stp>IDX_RATIO</stp>
        <stp>5/19/2006</stp>
        <stp>5/19/2006</stp>
        <stp>[Fixed Income  Prices 2004-2009.xlsx]TIPS!R478C56</stp>
        <tr r="BD478" s="1"/>
      </tp>
      <tp>
        <v>1.0243899999999999</v>
        <stp/>
        <stp>##V3_BDHV12</stp>
        <stp>912828ET3 Govt</stp>
        <stp>IDX_RATIO</stp>
        <stp>4/26/2007</stp>
        <stp>4/26/2007</stp>
        <stp>[Fixed Income  Prices 2004-2009.xlsx]TIPS!R340C76</stp>
        <tr r="BX340" s="1"/>
      </tp>
      <tp>
        <v>1.0895999999999999</v>
        <stp/>
        <stp>##V3_BDHV12</stp>
        <stp>912828BW9 Govt</stp>
        <stp>IDX_RATIO</stp>
        <stp>6/28/2006</stp>
        <stp>6/28/2006</stp>
        <stp>[Fixed Income  Prices 2004-2009.xlsx]TIPS!R506C56</stp>
        <tr r="BD506" s="1"/>
      </tp>
      <tp>
        <v>1.2347600000000001</v>
        <stp/>
        <stp>##V3_BDHV12</stp>
        <stp>9128273T7 Govt</stp>
        <stp>IDX_RATIO</stp>
        <stp>5/23/2006</stp>
        <stp>5/23/2006</stp>
        <stp>[Fixed Income  Prices 2004-2009.xlsx]TIPS!R480C12</stp>
        <tr r="L480" s="1"/>
      </tp>
      <tp>
        <v>1.2409399999999999</v>
        <stp/>
        <stp>##V3_BDHV12</stp>
        <stp>9128273T7 Govt</stp>
        <stp>IDX_RATIO</stp>
        <stp>6/13/2006</stp>
        <stp>6/13/2006</stp>
        <stp>[Fixed Income  Prices 2004-2009.xlsx]TIPS!R495C12</stp>
        <tr r="L495" s="1"/>
      </tp>
      <tp>
        <v>1.0103800000000001</v>
        <stp/>
        <stp>##V3_BDHV12</stp>
        <stp>912828ET3 Govt</stp>
        <stp>IDX_RATIO</stp>
        <stp>6/14/2006</stp>
        <stp>6/14/2006</stp>
        <stp>[Fixed Income  Prices 2004-2009.xlsx]TIPS!R114C76</stp>
        <tr r="BX114" s="1"/>
      </tp>
      <tp>
        <v>1.0101</v>
        <stp/>
        <stp>##V3_BDHV12</stp>
        <stp>912828CP3 Govt</stp>
        <stp>IDX_RATIO</stp>
        <stp>2/25/2005</stp>
        <stp>2/25/2005</stp>
        <stp>[Fixed Income  Prices 2004-2009.xlsx]TIPS!R160C64</stp>
        <tr r="BL160" s="1"/>
      </tp>
      <tp>
        <v>1.04966</v>
        <stp/>
        <stp>##V3_BDHV12</stp>
        <stp>912828CP3 Govt</stp>
        <stp>IDX_RATIO</stp>
        <stp>1/27/2006</stp>
        <stp>1/27/2006</stp>
        <stp>[Fixed Income  Prices 2004-2009.xlsx]TIPS!R398C64</stp>
        <tr r="BL398" s="1"/>
      </tp>
      <tp>
        <v>1.2703599999999999</v>
        <stp/>
        <stp>##V3_BDHV12</stp>
        <stp>9128273T7 Govt</stp>
        <stp>IDX_RATIO</stp>
        <stp>5/30/2007</stp>
        <stp>5/30/2007</stp>
        <stp>[Fixed Income  Prices 2004-2009.xlsx]TIPS!R746C12</stp>
        <tr r="L746" s="1"/>
      </tp>
      <tp>
        <v>1.0717300000000001</v>
        <stp/>
        <stp>##V3_BDHV12</stp>
        <stp>912828CP3 Govt</stp>
        <stp>IDX_RATIO</stp>
        <stp>3/12/2007</stp>
        <stp>3/12/2007</stp>
        <stp>[Fixed Income  Prices 2004-2009.xlsx]TIPS!R689C64</stp>
        <tr r="BL689" s="1"/>
      </tp>
      <tp>
        <v>1.28162</v>
        <stp/>
        <stp>##V3_BDHV12</stp>
        <stp>9128273T7 Govt</stp>
        <stp>IDX_RATIO</stp>
        <stp>7/10/2007</stp>
        <stp>7/10/2007</stp>
        <stp>[Fixed Income  Prices 2004-2009.xlsx]TIPS!R775C12</stp>
        <tr r="L775" s="1"/>
      </tp>
      <tp>
        <v>1.06993</v>
        <stp/>
        <stp>##V3_BDHV12</stp>
        <stp>912828CZ1 Govt</stp>
        <stp>IDX_RATIO</stp>
        <stp>8/16/2006</stp>
        <stp>8/16/2006</stp>
        <stp>[Fixed Income  Prices 2004-2009.xlsx]TIPS!R472C24</stp>
        <tr r="X472" s="1"/>
      </tp>
      <tp>
        <v>1.01918</v>
        <stp/>
        <stp>##V3_BDHV12</stp>
        <stp>912828HW3 Govt</stp>
        <stp>IDX_RATIO</stp>
        <stp>9/25/2009</stp>
        <stp>9/25/2009</stp>
        <stp>[Fixed Income  Prices 2004-2009.xlsx]TIPS!R377C48</stp>
        <tr r="AV377" s="1"/>
      </tp>
      <tp>
        <v>1.2571699999999999</v>
        <stp/>
        <stp>##V3_BDHV12</stp>
        <stp>9128273T7 Govt</stp>
        <stp>IDX_RATIO</stp>
        <stp>4/20/2007</stp>
        <stp>4/20/2007</stp>
        <stp>[Fixed Income  Prices 2004-2009.xlsx]TIPS!R718C12</stp>
        <tr r="L718" s="1"/>
      </tp>
      <tp>
        <v>1.1856800000000001</v>
        <stp/>
        <stp>##V3_BDHV12</stp>
        <stp>9128274Y5 Govt</stp>
        <stp>IDX_RATIO</stp>
        <stp>8/17/2005</stp>
        <stp>8/17/2005</stp>
        <stp>[Fixed Income  Prices 2004-2009.xlsx]TIPS!R282C16</stp>
        <tr r="P282" s="1"/>
      </tp>
      <tp>
        <v>1.04444</v>
        <stp/>
        <stp>##V3_BDHV12</stp>
        <stp>912828ET3 Govt</stp>
        <stp>IDX_RATIO</stp>
        <stp>7/16/2007</stp>
        <stp>7/16/2007</stp>
        <stp>[Fixed Income  Prices 2004-2009.xlsx]TIPS!R397C76</stp>
        <tr r="BX397" s="1"/>
      </tp>
      <tp>
        <v>1.0312699999999999</v>
        <stp/>
        <stp>##V3_BDHV12</stp>
        <stp>912828CZ1 Govt</stp>
        <stp>IDX_RATIO</stp>
        <stp>9/30/2005</stp>
        <stp>9/30/2005</stp>
        <stp>[Fixed Income  Prices 2004-2009.xlsx]TIPS!R245C24</stp>
        <tr r="X245" s="1"/>
      </tp>
      <tp>
        <v>1.0313099999999999</v>
        <stp/>
        <stp>##V3_BDHV12</stp>
        <stp>912828FL9 Govt</stp>
        <stp>IDX_RATIO</stp>
        <stp>10/3/2007</stp>
        <stp>10/3/2007</stp>
        <stp>[Fixed Income  Prices 2004-2009.xlsx]TIPS!R324C80</stp>
        <tr r="CB324" s="1"/>
      </tp>
      <tp>
        <v>1.02963</v>
        <stp/>
        <stp>##V3_BDHV12</stp>
        <stp>912828FL9 Govt</stp>
        <stp>IDX_RATIO</stp>
        <stp>11/2/2007</stp>
        <stp>11/2/2007</stp>
        <stp>[Fixed Income  Prices 2004-2009.xlsx]TIPS!R346C80</stp>
        <tr r="CB346" s="1"/>
      </tp>
      <tp>
        <v>1.0313699999999999</v>
        <stp/>
        <stp>##V3_BDHV12</stp>
        <stp>912828FL9 Govt</stp>
        <stp>IDX_RATIO</stp>
        <stp>10/2/2007</stp>
        <stp>10/2/2007</stp>
        <stp>[Fixed Income  Prices 2004-2009.xlsx]TIPS!R323C80</stp>
        <tr r="CB323" s="1"/>
      </tp>
      <tp>
        <v>1.08551</v>
        <stp/>
        <stp>##V3_BDHV12</stp>
        <stp>912828FB1 Govt</stp>
        <stp>IDX_RATIO</stp>
        <stp>10/8/2009</stp>
        <stp>10/8/2009</stp>
        <stp>[Fixed Income  Prices 2004-2009.xlsx]TIPS!R907C32</stp>
        <tr r="AF907" s="1"/>
      </tp>
      <tp>
        <v>1.08758</v>
        <stp/>
        <stp>##V3_BDHV12</stp>
        <stp>912828FB1 Govt</stp>
        <stp>IDX_RATIO</stp>
        <stp>11/9/2009</stp>
        <stp>11/9/2009</stp>
        <stp>[Fixed Income  Prices 2004-2009.xlsx]TIPS!R929C32</stp>
        <tr r="AF929" s="1"/>
      </tp>
      <tp>
        <v>1.0314300000000001</v>
        <stp/>
        <stp>##V3_BDHV12</stp>
        <stp>912828FL9 Govt</stp>
        <stp>IDX_RATIO</stp>
        <stp>10/1/2007</stp>
        <stp>10/1/2007</stp>
        <stp>[Fixed Income  Prices 2004-2009.xlsx]TIPS!R322C80</stp>
        <tr r="CB322" s="1"/>
      </tp>
      <tp>
        <v>1.0325200000000001</v>
        <stp/>
        <stp>##V3_BDHV12</stp>
        <stp>912828FL9 Govt</stp>
        <stp>IDX_RATIO</stp>
        <stp>12/3/2007</stp>
        <stp>12/3/2007</stp>
        <stp>[Fixed Income  Prices 2004-2009.xlsx]TIPS!R367C80</stp>
        <tr r="CB367" s="1"/>
      </tp>
      <tp>
        <v>1.0855900000000001</v>
        <stp/>
        <stp>##V3_BDHV12</stp>
        <stp>912828FB1 Govt</stp>
        <stp>IDX_RATIO</stp>
        <stp>10/9/2009</stp>
        <stp>10/9/2009</stp>
        <stp>[Fixed Income  Prices 2004-2009.xlsx]TIPS!R908C32</stp>
        <tr r="AF908" s="1"/>
      </tp>
      <tp>
        <v>1.0295399999999999</v>
        <stp/>
        <stp>##V3_BDHV12</stp>
        <stp>912828FL9 Govt</stp>
        <stp>IDX_RATIO</stp>
        <stp>11/1/2007</stp>
        <stp>11/1/2007</stp>
        <stp>[Fixed Income  Prices 2004-2009.xlsx]TIPS!R345C80</stp>
        <tr r="CB345" s="1"/>
      </tp>
      <tp>
        <v>1.0300100000000001</v>
        <stp/>
        <stp>##V3_BDHV12</stp>
        <stp>912828FL9 Govt</stp>
        <stp>IDX_RATIO</stp>
        <stp>11/6/2007</stp>
        <stp>11/6/2007</stp>
        <stp>[Fixed Income  Prices 2004-2009.xlsx]TIPS!R348C80</stp>
        <tr r="CB348" s="1"/>
      </tp>
      <tp>
        <v>1.0326599999999999</v>
        <stp/>
        <stp>##V3_BDHV12</stp>
        <stp>912828FL9 Govt</stp>
        <stp>IDX_RATIO</stp>
        <stp>12/5/2007</stp>
        <stp>12/5/2007</stp>
        <stp>[Fixed Income  Prices 2004-2009.xlsx]TIPS!R369C80</stp>
        <tr r="CB369" s="1"/>
      </tp>
      <tp>
        <v>1.0301100000000001</v>
        <stp/>
        <stp>##V3_BDHV12</stp>
        <stp>912828FL9 Govt</stp>
        <stp>IDX_RATIO</stp>
        <stp>11/7/2007</stp>
        <stp>11/7/2007</stp>
        <stp>[Fixed Income  Prices 2004-2009.xlsx]TIPS!R349C80</stp>
        <tr r="CB349" s="1"/>
      </tp>
      <tp>
        <v>1.0325899999999999</v>
        <stp/>
        <stp>##V3_BDHV12</stp>
        <stp>912828FL9 Govt</stp>
        <stp>IDX_RATIO</stp>
        <stp>12/4/2007</stp>
        <stp>12/4/2007</stp>
        <stp>[Fixed Income  Prices 2004-2009.xlsx]TIPS!R368C80</stp>
        <tr r="CB368" s="1"/>
      </tp>
      <tp>
        <v>1.0311900000000001</v>
        <stp/>
        <stp>##V3_BDHV12</stp>
        <stp>912828FL9 Govt</stp>
        <stp>IDX_RATIO</stp>
        <stp>10/5/2007</stp>
        <stp>10/5/2007</stp>
        <stp>[Fixed Income  Prices 2004-2009.xlsx]TIPS!R326C80</stp>
        <tr r="CB326" s="1"/>
      </tp>
      <tp>
        <v>1.0327999999999999</v>
        <stp/>
        <stp>##V3_BDHV12</stp>
        <stp>912828FL9 Govt</stp>
        <stp>IDX_RATIO</stp>
        <stp>12/7/2007</stp>
        <stp>12/7/2007</stp>
        <stp>[Fixed Income  Prices 2004-2009.xlsx]TIPS!R371C80</stp>
        <tr r="CB371" s="1"/>
      </tp>
      <tp>
        <v>1.03125</v>
        <stp/>
        <stp>##V3_BDHV12</stp>
        <stp>912828FL9 Govt</stp>
        <stp>IDX_RATIO</stp>
        <stp>10/4/2007</stp>
        <stp>10/4/2007</stp>
        <stp>[Fixed Income  Prices 2004-2009.xlsx]TIPS!R325C80</stp>
        <tr r="CB325" s="1"/>
      </tp>
      <tp>
        <v>1.0299199999999999</v>
        <stp/>
        <stp>##V3_BDHV12</stp>
        <stp>912828FL9 Govt</stp>
        <stp>IDX_RATIO</stp>
        <stp>11/5/2007</stp>
        <stp>11/5/2007</stp>
        <stp>[Fixed Income  Prices 2004-2009.xlsx]TIPS!R347C80</stp>
        <tr r="CB347" s="1"/>
      </tp>
      <tp>
        <v>1.0327299999999999</v>
        <stp/>
        <stp>##V3_BDHV12</stp>
        <stp>912828FL9 Govt</stp>
        <stp>IDX_RATIO</stp>
        <stp>12/6/2007</stp>
        <stp>12/6/2007</stp>
        <stp>[Fixed Income  Prices 2004-2009.xlsx]TIPS!R370C80</stp>
        <tr r="CB370" s="1"/>
      </tp>
      <tp>
        <v>1.08504</v>
        <stp/>
        <stp>##V3_BDHV12</stp>
        <stp>912828FB1 Govt</stp>
        <stp>IDX_RATIO</stp>
        <stp>10/2/2009</stp>
        <stp>10/2/2009</stp>
        <stp>[Fixed Income  Prices 2004-2009.xlsx]TIPS!R903C32</stp>
        <tr r="AF903" s="1"/>
      </tp>
      <tp>
        <v>1.08744</v>
        <stp/>
        <stp>##V3_BDHV12</stp>
        <stp>912828FB1 Govt</stp>
        <stp>IDX_RATIO</stp>
        <stp>11/3/2009</stp>
        <stp>11/3/2009</stp>
        <stp>[Fixed Income  Prices 2004-2009.xlsx]TIPS!R925C32</stp>
        <tr r="AF925" s="1"/>
      </tp>
      <tp>
        <v>1.0874200000000001</v>
        <stp/>
        <stp>##V3_BDHV12</stp>
        <stp>912828FB1 Govt</stp>
        <stp>IDX_RATIO</stp>
        <stp>11/2/2009</stp>
        <stp>11/2/2009</stp>
        <stp>[Fixed Income  Prices 2004-2009.xlsx]TIPS!R924C32</stp>
        <tr r="AF924" s="1"/>
      </tp>
      <tp>
        <v>1.03094</v>
        <stp/>
        <stp>##V3_BDHV12</stp>
        <stp>912828FL9 Govt</stp>
        <stp>IDX_RATIO</stp>
        <stp>10/9/2007</stp>
        <stp>10/9/2007</stp>
        <stp>[Fixed Income  Prices 2004-2009.xlsx]TIPS!R328C80</stp>
        <tr r="CB328" s="1"/>
      </tp>
      <tp>
        <v>1.0302</v>
        <stp/>
        <stp>##V3_BDHV12</stp>
        <stp>912828FL9 Govt</stp>
        <stp>IDX_RATIO</stp>
        <stp>11/8/2007</stp>
        <stp>11/8/2007</stp>
        <stp>[Fixed Income  Prices 2004-2009.xlsx]TIPS!R350C80</stp>
        <tr r="CB350" s="1"/>
      </tp>
      <tp>
        <v>1.0849599999999999</v>
        <stp/>
        <stp>##V3_BDHV12</stp>
        <stp>912828FB1 Govt</stp>
        <stp>IDX_RATIO</stp>
        <stp>10/1/2009</stp>
        <stp>10/1/2009</stp>
        <stp>[Fixed Income  Prices 2004-2009.xlsx]TIPS!R902C32</stp>
        <tr r="AF902" s="1"/>
      </tp>
      <tp>
        <v>1.0309999999999999</v>
        <stp/>
        <stp>##V3_BDHV12</stp>
        <stp>912828FL9 Govt</stp>
        <stp>IDX_RATIO</stp>
        <stp>10/8/2007</stp>
        <stp>10/8/2007</stp>
        <stp>[Fixed Income  Prices 2004-2009.xlsx]TIPS!R327C80</stp>
        <tr r="CB327" s="1"/>
      </tp>
      <tp>
        <v>1.0303</v>
        <stp/>
        <stp>##V3_BDHV12</stp>
        <stp>912828FL9 Govt</stp>
        <stp>IDX_RATIO</stp>
        <stp>11/9/2007</stp>
        <stp>11/9/2007</stp>
        <stp>[Fixed Income  Prices 2004-2009.xlsx]TIPS!R351C80</stp>
        <tr r="CB351" s="1"/>
      </tp>
      <tp>
        <v>1.0853600000000001</v>
        <stp/>
        <stp>##V3_BDHV12</stp>
        <stp>912828FB1 Govt</stp>
        <stp>IDX_RATIO</stp>
        <stp>10/6/2009</stp>
        <stp>10/6/2009</stp>
        <stp>[Fixed Income  Prices 2004-2009.xlsx]TIPS!R905C32</stp>
        <tr r="AF905" s="1"/>
      </tp>
      <tp>
        <v>1.08544</v>
        <stp/>
        <stp>##V3_BDHV12</stp>
        <stp>912828FB1 Govt</stp>
        <stp>IDX_RATIO</stp>
        <stp>10/7/2009</stp>
        <stp>10/7/2009</stp>
        <stp>[Fixed Income  Prices 2004-2009.xlsx]TIPS!R906C32</stp>
        <tr r="AF906" s="1"/>
      </tp>
      <tp>
        <v>1.08751</v>
        <stp/>
        <stp>##V3_BDHV12</stp>
        <stp>912828FB1 Govt</stp>
        <stp>IDX_RATIO</stp>
        <stp>11/6/2009</stp>
        <stp>11/6/2009</stp>
        <stp>[Fixed Income  Prices 2004-2009.xlsx]TIPS!R928C32</stp>
        <tr r="AF928" s="1"/>
      </tp>
      <tp>
        <v>1.0874900000000001</v>
        <stp/>
        <stp>##V3_BDHV12</stp>
        <stp>912828FB1 Govt</stp>
        <stp>IDX_RATIO</stp>
        <stp>11/5/2009</stp>
        <stp>11/5/2009</stp>
        <stp>[Fixed Income  Prices 2004-2009.xlsx]TIPS!R927C32</stp>
        <tr r="AF927" s="1"/>
      </tp>
      <tp>
        <v>1.08528</v>
        <stp/>
        <stp>##V3_BDHV12</stp>
        <stp>912828FB1 Govt</stp>
        <stp>IDX_RATIO</stp>
        <stp>10/5/2009</stp>
        <stp>10/5/2009</stp>
        <stp>[Fixed Income  Prices 2004-2009.xlsx]TIPS!R904C32</stp>
        <tr r="AF904" s="1"/>
      </tp>
      <tp>
        <v>1.0874699999999999</v>
        <stp/>
        <stp>##V3_BDHV12</stp>
        <stp>912828FB1 Govt</stp>
        <stp>IDX_RATIO</stp>
        <stp>11/4/2009</stp>
        <stp>11/4/2009</stp>
        <stp>[Fixed Income  Prices 2004-2009.xlsx]TIPS!R926C32</stp>
        <tr r="AF926" s="1"/>
      </tp>
      <tp>
        <v>1.2628699999999999</v>
        <stp/>
        <stp>##V3_BDHV12</stp>
        <stp>9128272M3 Govt</stp>
        <stp>IDX_RATIO</stp>
        <stp>6/6/2006</stp>
        <stp>6/6/2006</stp>
        <stp>[Fixed Income  Prices 2004-2009.xlsx]TIPS!R490C8</stp>
        <tr r="H490" s="1"/>
      </tp>
      <tp>
        <v>1.2632300000000001</v>
        <stp/>
        <stp>##V3_BDHV12</stp>
        <stp>9128272M3 Govt</stp>
        <stp>IDX_RATIO</stp>
        <stp>6/7/2006</stp>
        <stp>6/7/2006</stp>
        <stp>[Fixed Income  Prices 2004-2009.xlsx]TIPS!R491C8</stp>
        <tr r="H491" s="1"/>
      </tp>
      <tp>
        <v>1.26108</v>
        <stp/>
        <stp>##V3_BDHV12</stp>
        <stp>9128272M3 Govt</stp>
        <stp>IDX_RATIO</stp>
        <stp>6/1/2006</stp>
        <stp>6/1/2006</stp>
        <stp>[Fixed Income  Prices 2004-2009.xlsx]TIPS!R487C8</stp>
        <tr r="H487" s="1"/>
      </tp>
      <tp>
        <v>1.1432</v>
        <stp/>
        <stp>##V3_BDHV12</stp>
        <stp>912828CZ1 Govt</stp>
        <stp>IDX_RATIO</stp>
        <stp>1/1/2009</stp>
        <stp>1/1/2009</stp>
        <stp>[Fixed Income  Prices 2004-2009.xlsx]TIPS!R1093C24</stp>
        <tr r="X1093" s="1"/>
      </tp>
      <tp>
        <v>1.14249</v>
        <stp/>
        <stp>##V3_BDHV12</stp>
        <stp>912828CZ1 Govt</stp>
        <stp>IDX_RATIO</stp>
        <stp>1/2/2009</stp>
        <stp>1/2/2009</stp>
        <stp>[Fixed Income  Prices 2004-2009.xlsx]TIPS!R1094C24</stp>
        <tr r="X1094" s="1"/>
      </tp>
      <tp>
        <v>0.98904000000000003</v>
        <stp/>
        <stp>##V3_BDHV12</stp>
        <stp>912810PZ5 Govt</stp>
        <stp>IDX_RATIO</stp>
        <stp>2/2/2009</stp>
        <stp>2/2/2009</stp>
        <stp>[Fixed Income  Prices 2004-2009.xlsx]TIPS!R9C120</stp>
        <tr r="DP9" s="1"/>
      </tp>
      <tp t="e">
        <v>#N/A</v>
        <stp/>
        <stp>##V3_BDHV12</stp>
        <stp>912833CU Govt</stp>
        <stp>YLD_YTM_ASK</stp>
        <stp>20050722</stp>
        <stp>20050923</stp>
        <stp>[Fixed Income  Prices 2004-2009.xlsx]STRIP Yield Curve!R218C4</stp>
        <stp>Days=N</stp>
        <stp>Fill=B</stp>
        <stp>Sort=D</stp>
        <stp>Per=cW</stp>
        <stp>Dts=H</stp>
        <stp>cols=1;rows=10</stp>
        <tr r="D218" s="4"/>
      </tp>
      <tp>
        <v>1.1403699999999999</v>
        <stp/>
        <stp>##V3_BDHV12</stp>
        <stp>912828CZ1 Govt</stp>
        <stp>IDX_RATIO</stp>
        <stp>1/5/2009</stp>
        <stp>1/5/2009</stp>
        <stp>[Fixed Income  Prices 2004-2009.xlsx]TIPS!R1095C24</stp>
        <tr r="X1095" s="1"/>
      </tp>
      <tp>
        <v>1.14327</v>
        <stp/>
        <stp>##V3_BDHV12</stp>
        <stp>912828CP3 Govt</stp>
        <stp>IDX_RATIO</stp>
        <stp>1/9/2009</stp>
        <stp>1/9/2009</stp>
        <stp>[Fixed Income  Prices 2004-2009.xlsx]TIPS!R1168C64</stp>
        <tr r="BL1168" s="1"/>
      </tp>
      <tp>
        <v>1.1396600000000001</v>
        <stp/>
        <stp>##V3_BDHV12</stp>
        <stp>912828CZ1 Govt</stp>
        <stp>IDX_RATIO</stp>
        <stp>1/6/2009</stp>
        <stp>1/6/2009</stp>
        <stp>[Fixed Income  Prices 2004-2009.xlsx]TIPS!R1096C24</stp>
        <tr r="X1096" s="1"/>
      </tp>
      <tp>
        <v>1.14398</v>
        <stp/>
        <stp>##V3_BDHV12</stp>
        <stp>912828CP3 Govt</stp>
        <stp>IDX_RATIO</stp>
        <stp>1/8/2009</stp>
        <stp>1/8/2009</stp>
        <stp>[Fixed Income  Prices 2004-2009.xlsx]TIPS!R1167C64</stp>
        <tr r="BL1167" s="1"/>
      </tp>
      <tp>
        <v>1.13896</v>
        <stp/>
        <stp>##V3_BDHV12</stp>
        <stp>912828CZ1 Govt</stp>
        <stp>IDX_RATIO</stp>
        <stp>1/7/2009</stp>
        <stp>1/7/2009</stp>
        <stp>[Fixed Income  Prices 2004-2009.xlsx]TIPS!R1097C24</stp>
        <tr r="X1097" s="1"/>
      </tp>
      <tp>
        <v>1.13825</v>
        <stp/>
        <stp>##V3_BDHV12</stp>
        <stp>912828CZ1 Govt</stp>
        <stp>IDX_RATIO</stp>
        <stp>1/8/2009</stp>
        <stp>1/8/2009</stp>
        <stp>[Fixed Income  Prices 2004-2009.xlsx]TIPS!R1098C24</stp>
        <tr r="X1098" s="1"/>
      </tp>
      <tp>
        <v>1.14469</v>
        <stp/>
        <stp>##V3_BDHV12</stp>
        <stp>912828CP3 Govt</stp>
        <stp>IDX_RATIO</stp>
        <stp>1/7/2009</stp>
        <stp>1/7/2009</stp>
        <stp>[Fixed Income  Prices 2004-2009.xlsx]TIPS!R1166C64</stp>
        <tr r="BL1166" s="1"/>
      </tp>
      <tp>
        <v>1.1375500000000001</v>
        <stp/>
        <stp>##V3_BDHV12</stp>
        <stp>912828CZ1 Govt</stp>
        <stp>IDX_RATIO</stp>
        <stp>1/9/2009</stp>
        <stp>1/9/2009</stp>
        <stp>[Fixed Income  Prices 2004-2009.xlsx]TIPS!R1099C24</stp>
        <tr r="X1099" s="1"/>
      </tp>
      <tp>
        <v>1.1454</v>
        <stp/>
        <stp>##V3_BDHV12</stp>
        <stp>912828CP3 Govt</stp>
        <stp>IDX_RATIO</stp>
        <stp>1/6/2009</stp>
        <stp>1/6/2009</stp>
        <stp>[Fixed Income  Prices 2004-2009.xlsx]TIPS!R1165C64</stp>
        <tr r="BL1165" s="1"/>
      </tp>
      <tp>
        <v>1.14611</v>
        <stp/>
        <stp>##V3_BDHV12</stp>
        <stp>912828CP3 Govt</stp>
        <stp>IDX_RATIO</stp>
        <stp>1/5/2009</stp>
        <stp>1/5/2009</stp>
        <stp>[Fixed Income  Prices 2004-2009.xlsx]TIPS!R1164C64</stp>
        <tr r="BL1164" s="1"/>
      </tp>
      <tp t="e">
        <v>#N/A</v>
        <stp/>
        <stp>##V3_BDHV12</stp>
        <stp>912833JW Govt</stp>
        <stp>YLD_YTM_ASK</stp>
        <stp>20070518</stp>
        <stp>20070727</stp>
        <stp>[Fixed Income  Prices 2004-2009.xlsx]STRIP Yield Curve!R122C5</stp>
        <stp>Days=N</stp>
        <stp>Fill=B</stp>
        <stp>Sort=D</stp>
        <stp>Per=cW</stp>
        <stp>Dts=H</stp>
        <stp>cols=1;rows=11</stp>
        <tr r="E122" s="4"/>
      </tp>
      <tp t="e">
        <v>#N/A</v>
        <stp/>
        <stp>##V3_BDHV12</stp>
        <stp>912833CU Govt</stp>
        <stp>YLD_YTM_ASK</stp>
        <stp>20060616</stp>
        <stp>20061201</stp>
        <stp>[Fixed Income  Prices 2004-2009.xlsx]STRIP Yield Curve!R156C3</stp>
        <stp>Days=N</stp>
        <stp>Fill=B</stp>
        <stp>Sort=D</stp>
        <stp>Per=cW</stp>
        <stp>Dts=H</stp>
        <stp>cols=1;rows=25</stp>
        <tr r="C156" s="4"/>
      </tp>
      <tp>
        <v>1.1482399999999999</v>
        <stp/>
        <stp>##V3_BDHV12</stp>
        <stp>912828CP3 Govt</stp>
        <stp>IDX_RATIO</stp>
        <stp>1/2/2009</stp>
        <stp>1/2/2009</stp>
        <stp>[Fixed Income  Prices 2004-2009.xlsx]TIPS!R1163C64</stp>
        <tr r="BL1163" s="1"/>
      </tp>
      <tp>
        <v>1.1489499999999999</v>
        <stp/>
        <stp>##V3_BDHV12</stp>
        <stp>912828CP3 Govt</stp>
        <stp>IDX_RATIO</stp>
        <stp>1/1/2009</stp>
        <stp>1/1/2009</stp>
        <stp>[Fixed Income  Prices 2004-2009.xlsx]TIPS!R1162C64</stp>
        <tr r="BL1162" s="1"/>
      </tp>
      <tp>
        <v>1.17055</v>
        <stp/>
        <stp>##V3_BDHV12</stp>
        <stp>912828AF7 Govt</stp>
        <stp>IDX_RATIO</stp>
        <stp>3/9/2009</stp>
        <stp>3/9/2009</stp>
        <stp>[Fixed Income  Prices 2004-2009.xlsx]TIPS!R1208C44</stp>
        <tr r="AR1208" s="1"/>
      </tp>
      <tp>
        <v>1.11435</v>
        <stp/>
        <stp>##V3_BDHV12</stp>
        <stp>912828DH0 Govt</stp>
        <stp>IDX_RATIO</stp>
        <stp>6/5/2009</stp>
        <stp>6/5/2009</stp>
        <stp>[Fixed Income  Prices 2004-2009.xlsx]TIPS!R1148C68</stp>
        <tr r="BP1148" s="1"/>
      </tp>
      <tp>
        <v>1.11426</v>
        <stp/>
        <stp>##V3_BDHV12</stp>
        <stp>912828DH0 Govt</stp>
        <stp>IDX_RATIO</stp>
        <stp>6/4/2009</stp>
        <stp>6/4/2009</stp>
        <stp>[Fixed Income  Prices 2004-2009.xlsx]TIPS!R1147C68</stp>
        <tr r="BP1147" s="1"/>
      </tp>
      <tp>
        <v>1.11416</v>
        <stp/>
        <stp>##V3_BDHV12</stp>
        <stp>912828DH0 Govt</stp>
        <stp>IDX_RATIO</stp>
        <stp>6/3/2009</stp>
        <stp>6/3/2009</stp>
        <stp>[Fixed Income  Prices 2004-2009.xlsx]TIPS!R1146C68</stp>
        <tr r="BP1146" s="1"/>
      </tp>
      <tp>
        <v>1.1140699999999999</v>
        <stp/>
        <stp>##V3_BDHV12</stp>
        <stp>912828DH0 Govt</stp>
        <stp>IDX_RATIO</stp>
        <stp>6/2/2009</stp>
        <stp>6/2/2009</stp>
        <stp>[Fixed Income  Prices 2004-2009.xlsx]TIPS!R1145C68</stp>
        <tr r="BP1145" s="1"/>
      </tp>
      <tp>
        <v>1.11398</v>
        <stp/>
        <stp>##V3_BDHV12</stp>
        <stp>912828DH0 Govt</stp>
        <stp>IDX_RATIO</stp>
        <stp>6/1/2009</stp>
        <stp>6/1/2009</stp>
        <stp>[Fixed Income  Prices 2004-2009.xlsx]TIPS!R1144C68</stp>
        <tr r="BP1144" s="1"/>
      </tp>
      <tp>
        <v>1.09701</v>
        <stp/>
        <stp>##V3_BDHV12</stp>
        <stp>912828EA4 Govt</stp>
        <stp>IDX_RATIO</stp>
        <stp>7/8/2009</stp>
        <stp>7/8/2009</stp>
        <stp>[Fixed Income  Prices 2004-2009.xlsx]TIPS!R1042C72</stp>
        <tr r="BT1042" s="1"/>
      </tp>
      <tp>
        <v>1.09711</v>
        <stp/>
        <stp>##V3_BDHV12</stp>
        <stp>912828EA4 Govt</stp>
        <stp>IDX_RATIO</stp>
        <stp>7/9/2009</stp>
        <stp>7/9/2009</stp>
        <stp>[Fixed Income  Prices 2004-2009.xlsx]TIPS!R1043C72</stp>
        <tr r="BT1043" s="1"/>
      </tp>
      <tp>
        <v>1.0968100000000001</v>
        <stp/>
        <stp>##V3_BDHV12</stp>
        <stp>912828EA4 Govt</stp>
        <stp>IDX_RATIO</stp>
        <stp>7/6/2009</stp>
        <stp>7/6/2009</stp>
        <stp>[Fixed Income  Prices 2004-2009.xlsx]TIPS!R1040C72</stp>
        <tr r="BT1040" s="1"/>
      </tp>
      <tp>
        <v>1.0969100000000001</v>
        <stp/>
        <stp>##V3_BDHV12</stp>
        <stp>912828EA4 Govt</stp>
        <stp>IDX_RATIO</stp>
        <stp>7/7/2009</stp>
        <stp>7/7/2009</stp>
        <stp>[Fixed Income  Prices 2004-2009.xlsx]TIPS!R1041C72</stp>
        <tr r="BT1041" s="1"/>
      </tp>
      <tp>
        <v>1.1694</v>
        <stp/>
        <stp>##V3_BDHV12</stp>
        <stp>912828AF7 Govt</stp>
        <stp>IDX_RATIO</stp>
        <stp>3/2/2009</stp>
        <stp>3/2/2009</stp>
        <stp>[Fixed Income  Prices 2004-2009.xlsx]TIPS!R1203C44</stp>
        <tr r="AR1203" s="1"/>
      </tp>
      <tp>
        <v>1.1695599999999999</v>
        <stp/>
        <stp>##V3_BDHV12</stp>
        <stp>912828AF7 Govt</stp>
        <stp>IDX_RATIO</stp>
        <stp>3/3/2009</stp>
        <stp>3/3/2009</stp>
        <stp>[Fixed Income  Prices 2004-2009.xlsx]TIPS!R1204C44</stp>
        <tr r="AR1204" s="1"/>
      </tp>
      <tp>
        <v>1.0964</v>
        <stp/>
        <stp>##V3_BDHV12</stp>
        <stp>912828EA4 Govt</stp>
        <stp>IDX_RATIO</stp>
        <stp>7/2/2009</stp>
        <stp>7/2/2009</stp>
        <stp>[Fixed Income  Prices 2004-2009.xlsx]TIPS!R1038C72</stp>
        <tr r="BT1038" s="1"/>
      </tp>
      <tp>
        <v>1.1697200000000001</v>
        <stp/>
        <stp>##V3_BDHV12</stp>
        <stp>912828AF7 Govt</stp>
        <stp>IDX_RATIO</stp>
        <stp>3/4/2009</stp>
        <stp>3/4/2009</stp>
        <stp>[Fixed Income  Prices 2004-2009.xlsx]TIPS!R1205C44</stp>
        <tr r="AR1205" s="1"/>
      </tp>
      <tp>
        <v>1.0965</v>
        <stp/>
        <stp>##V3_BDHV12</stp>
        <stp>912828EA4 Govt</stp>
        <stp>IDX_RATIO</stp>
        <stp>7/3/2009</stp>
        <stp>7/3/2009</stp>
        <stp>[Fixed Income  Prices 2004-2009.xlsx]TIPS!R1039C72</stp>
        <tr r="BT1039" s="1"/>
      </tp>
      <tp>
        <v>1.1698900000000001</v>
        <stp/>
        <stp>##V3_BDHV12</stp>
        <stp>912828AF7 Govt</stp>
        <stp>IDX_RATIO</stp>
        <stp>3/5/2009</stp>
        <stp>3/5/2009</stp>
        <stp>[Fixed Income  Prices 2004-2009.xlsx]TIPS!R1206C44</stp>
        <tr r="AR1206" s="1"/>
      </tp>
      <tp>
        <v>1.17005</v>
        <stp/>
        <stp>##V3_BDHV12</stp>
        <stp>912828AF7 Govt</stp>
        <stp>IDX_RATIO</stp>
        <stp>3/6/2009</stp>
        <stp>3/6/2009</stp>
        <stp>[Fixed Income  Prices 2004-2009.xlsx]TIPS!R1207C44</stp>
        <tr r="AR1207" s="1"/>
      </tp>
      <tp>
        <v>1.1147199999999999</v>
        <stp/>
        <stp>##V3_BDHV12</stp>
        <stp>912828DH0 Govt</stp>
        <stp>IDX_RATIO</stp>
        <stp>6/9/2009</stp>
        <stp>6/9/2009</stp>
        <stp>[Fixed Income  Prices 2004-2009.xlsx]TIPS!R1150C68</stp>
        <tr r="BP1150" s="1"/>
      </tp>
      <tp>
        <v>1.11463</v>
        <stp/>
        <stp>##V3_BDHV12</stp>
        <stp>912828DH0 Govt</stp>
        <stp>IDX_RATIO</stp>
        <stp>6/8/2009</stp>
        <stp>6/8/2009</stp>
        <stp>[Fixed Income  Prices 2004-2009.xlsx]TIPS!R1149C68</stp>
        <tr r="BP1149" s="1"/>
      </tp>
      <tp>
        <v>1.0963000000000001</v>
        <stp/>
        <stp>##V3_BDHV12</stp>
        <stp>912828EA4 Govt</stp>
        <stp>IDX_RATIO</stp>
        <stp>7/1/2009</stp>
        <stp>7/1/2009</stp>
        <stp>[Fixed Income  Prices 2004-2009.xlsx]TIPS!R1037C72</stp>
        <tr r="BT1037" s="1"/>
      </tp>
      <tp>
        <v>1.07087</v>
        <stp/>
        <stp>##V3_BDHV12</stp>
        <stp>912828ET3 Govt</stp>
        <stp>IDX_RATIO</stp>
        <stp>5/22/2009</stp>
        <stp>5/22/2009</stp>
        <stp>[Fixed Income  Prices 2004-2009.xlsx]TIPS!R881C76</stp>
        <tr r="BX881" s="1"/>
      </tp>
      <tp>
        <v>1.0667</v>
        <stp/>
        <stp>##V3_BDHV12</stp>
        <stp>912828CZ1 Govt</stp>
        <stp>IDX_RATIO</stp>
        <stp>7/19/2006</stp>
        <stp>7/19/2006</stp>
        <stp>[Fixed Income  Prices 2004-2009.xlsx]TIPS!R452C24</stp>
        <tr r="X452" s="1"/>
      </tp>
      <tp>
        <v>1.0726800000000001</v>
        <stp/>
        <stp>##V3_BDHV12</stp>
        <stp>912828ET3 Govt</stp>
        <stp>IDX_RATIO</stp>
        <stp>6/12/2009</stp>
        <stp>6/12/2009</stp>
        <stp>[Fixed Income  Prices 2004-2009.xlsx]TIPS!R896C76</stp>
        <tr r="BX896" s="1"/>
      </tp>
      <tp>
        <v>1.0537300000000001</v>
        <stp/>
        <stp>##V3_BDHV12</stp>
        <stp>912828GX2 Govt</stp>
        <stp>IDX_RATIO</stp>
        <stp>8/26/2008</stp>
        <stp>8/26/2008</stp>
        <stp>[Fixed Income  Prices 2004-2009.xlsx]TIPS!R298C88</stp>
        <tr r="CJ298" s="1"/>
      </tp>
      <tp>
        <v>1.2083599999999999</v>
        <stp/>
        <stp>##V3_BDHV12</stp>
        <stp>9128275W8 Govt</stp>
        <stp>IDX_RATIO</stp>
        <stp>9/21/2006</stp>
        <stp>9/21/2006</stp>
        <stp>[Fixed Income  Prices 2004-2009.xlsx]TIPS!R567C20</stp>
        <tr r="T567" s="1"/>
      </tp>
      <tp>
        <v>1.2059</v>
        <stp/>
        <stp>##V3_BDHV12</stp>
        <stp>9128275W8 Govt</stp>
        <stp>IDX_RATIO</stp>
        <stp>8/31/2006</stp>
        <stp>8/31/2006</stp>
        <stp>[Fixed Income  Prices 2004-2009.xlsx]TIPS!R552C20</stp>
        <tr r="T552" s="1"/>
      </tp>
      <tp>
        <v>1.1688399999999999</v>
        <stp/>
        <stp>##V3_BDHV12</stp>
        <stp>9128274Y5 Govt</stp>
        <stp>IDX_RATIO</stp>
        <stp>4/28/2005</stp>
        <stp>4/28/2005</stp>
        <stp>[Fixed Income  Prices 2004-2009.xlsx]TIPS!R204C16</stp>
        <tr r="P204" s="1"/>
      </tp>
      <tp>
        <v>1.1162300000000001</v>
        <stp/>
        <stp>##V3_BDHV12</stp>
        <stp>912828CP3 Govt</stp>
        <stp>IDX_RATIO</stp>
        <stp>3/12/2008</stp>
        <stp>3/12/2008</stp>
        <stp>[Fixed Income  Prices 2004-2009.xlsx]TIPS!R951C64</stp>
        <tr r="BL951" s="1"/>
      </tp>
      <tp>
        <v>1.1009100000000001</v>
        <stp/>
        <stp>##V3_BDHV12</stp>
        <stp>912828BW9 Govt</stp>
        <stp>IDX_RATIO</stp>
        <stp>9/27/2006</stp>
        <stp>9/27/2006</stp>
        <stp>[Fixed Income  Prices 2004-2009.xlsx]TIPS!R571C56</stp>
        <tr r="BD571" s="1"/>
      </tp>
      <tp>
        <v>1.0404199999999999</v>
        <stp/>
        <stp>##V3_BDHV12</stp>
        <stp>912828GX2 Govt</stp>
        <stp>IDX_RATIO</stp>
        <stp>8/31/2009</stp>
        <stp>8/31/2009</stp>
        <stp>[Fixed Income  Prices 2004-2009.xlsx]TIPS!R562C88</stp>
        <tr r="CJ562" s="1"/>
      </tp>
      <tp>
        <v>1.1859200000000001</v>
        <stp/>
        <stp>##V3_BDHV12</stp>
        <stp>9128274Y5 Govt</stp>
        <stp>IDX_RATIO</stp>
        <stp>7/18/2005</stp>
        <stp>7/18/2005</stp>
        <stp>[Fixed Income  Prices 2004-2009.xlsx]TIPS!R260C16</stp>
        <tr r="P260" s="1"/>
      </tp>
      <tp>
        <v>1.0396099999999999</v>
        <stp/>
        <stp>##V3_BDHV12</stp>
        <stp>912828GX2 Govt</stp>
        <stp>IDX_RATIO</stp>
        <stp>9/21/2009</stp>
        <stp>9/21/2009</stp>
        <stp>[Fixed Income  Prices 2004-2009.xlsx]TIPS!R577C88</stp>
        <tr r="CJ577" s="1"/>
      </tp>
      <tp>
        <v>1.06653</v>
        <stp/>
        <stp>##V3_BDHV12</stp>
        <stp>912828CZ1 Govt</stp>
        <stp>IDX_RATIO</stp>
        <stp>7/18/2006</stp>
        <stp>7/18/2006</stp>
        <stp>[Fixed Income  Prices 2004-2009.xlsx]TIPS!R451C24</stp>
        <tr r="X451" s="1"/>
      </tp>
      <tp>
        <v>1.15873</v>
        <stp/>
        <stp>##V3_BDHV12</stp>
        <stp>9128275W8 Govt</stp>
        <stp>IDX_RATIO</stp>
        <stp>9/16/2005</stp>
        <stp>9/16/2005</stp>
        <stp>[Fixed Income  Prices 2004-2009.xlsx]TIPS!R304C20</stp>
        <tr r="T304" s="1"/>
      </tp>
      <tp>
        <v>1.0540700000000001</v>
        <stp/>
        <stp>##V3_BDHV12</stp>
        <stp>912828GX2 Govt</stp>
        <stp>IDX_RATIO</stp>
        <stp>8/27/2008</stp>
        <stp>8/27/2008</stp>
        <stp>[Fixed Income  Prices 2004-2009.xlsx]TIPS!R299C88</stp>
        <tr r="CJ299" s="1"/>
      </tp>
      <tp>
        <v>1.20824</v>
        <stp/>
        <stp>##V3_BDHV12</stp>
        <stp>9128275W8 Govt</stp>
        <stp>IDX_RATIO</stp>
        <stp>9/20/2006</stp>
        <stp>9/20/2006</stp>
        <stp>[Fixed Income  Prices 2004-2009.xlsx]TIPS!R566C20</stp>
        <tr r="T566" s="1"/>
      </tp>
      <tp>
        <v>1.2058200000000001</v>
        <stp/>
        <stp>##V3_BDHV12</stp>
        <stp>9128275W8 Govt</stp>
        <stp>IDX_RATIO</stp>
        <stp>8/30/2006</stp>
        <stp>8/30/2006</stp>
        <stp>[Fixed Income  Prices 2004-2009.xlsx]TIPS!R551C20</stp>
        <tr r="T551" s="1"/>
      </tp>
      <tp>
        <v>1.1690700000000001</v>
        <stp/>
        <stp>##V3_BDHV12</stp>
        <stp>9128274Y5 Govt</stp>
        <stp>IDX_RATIO</stp>
        <stp>4/29/2005</stp>
        <stp>4/29/2005</stp>
        <stp>[Fixed Income  Prices 2004-2009.xlsx]TIPS!R205C16</stp>
        <tr r="P205" s="1"/>
      </tp>
      <tp>
        <v>1.1164099999999999</v>
        <stp/>
        <stp>##V3_BDHV12</stp>
        <stp>912828CP3 Govt</stp>
        <stp>IDX_RATIO</stp>
        <stp>3/13/2008</stp>
        <stp>3/13/2008</stp>
        <stp>[Fixed Income  Prices 2004-2009.xlsx]TIPS!R952C64</stp>
        <tr r="BL952" s="1"/>
      </tp>
      <tp>
        <v>1.1008</v>
        <stp/>
        <stp>##V3_BDHV12</stp>
        <stp>912828BW9 Govt</stp>
        <stp>IDX_RATIO</stp>
        <stp>9/26/2006</stp>
        <stp>9/26/2006</stp>
        <stp>[Fixed Income  Prices 2004-2009.xlsx]TIPS!R570C56</stp>
        <tr r="BD570" s="1"/>
      </tp>
      <tp>
        <v>1.18588</v>
        <stp/>
        <stp>##V3_BDHV12</stp>
        <stp>9128274Y5 Govt</stp>
        <stp>IDX_RATIO</stp>
        <stp>7/19/2005</stp>
        <stp>7/19/2005</stp>
        <stp>[Fixed Income  Prices 2004-2009.xlsx]TIPS!R261C16</stp>
        <tr r="P261" s="1"/>
      </tp>
      <tp>
        <v>1.0241</v>
        <stp/>
        <stp>##V3_BDHV12</stp>
        <stp>912828ET3 Govt</stp>
        <stp>IDX_RATIO</stp>
        <stp>9/19/2006</stp>
        <stp>9/19/2006</stp>
        <stp>[Fixed Income  Prices 2004-2009.xlsx]TIPS!R183C76</stp>
        <tr r="BX183" s="1"/>
      </tp>
      <tp>
        <v>1.0725100000000001</v>
        <stp/>
        <stp>##V3_BDHV12</stp>
        <stp>912828ET3 Govt</stp>
        <stp>IDX_RATIO</stp>
        <stp>6/10/2009</stp>
        <stp>6/10/2009</stp>
        <stp>[Fixed Income  Prices 2004-2009.xlsx]TIPS!R894C76</stp>
        <tr r="BX894" s="1"/>
      </tp>
      <tp>
        <v>1.20913</v>
        <stp/>
        <stp>##V3_BDHV12</stp>
        <stp>9128273T7 Govt</stp>
        <stp>IDX_RATIO</stp>
        <stp>9/29/2005</stp>
        <stp>9/29/2005</stp>
        <stp>[Fixed Income  Prices 2004-2009.xlsx]TIPS!R313C12</stp>
        <tr r="L313" s="1"/>
      </tp>
      <tp>
        <v>1.15855</v>
        <stp/>
        <stp>##V3_BDHV12</stp>
        <stp>9128275W8 Govt</stp>
        <stp>IDX_RATIO</stp>
        <stp>9/15/2005</stp>
        <stp>9/15/2005</stp>
        <stp>[Fixed Income  Prices 2004-2009.xlsx]TIPS!R303C20</stp>
        <tr r="T303" s="1"/>
      </tp>
      <tp>
        <v>1.0830200000000001</v>
        <stp/>
        <stp>##V3_BDHV12</stp>
        <stp>912828CZ1 Govt</stp>
        <stp>IDX_RATIO</stp>
        <stp>5/29/2007</stp>
        <stp>5/29/2007</stp>
        <stp>[Fixed Income  Prices 2004-2009.xlsx]TIPS!R676C24</stp>
        <tr r="X676" s="1"/>
      </tp>
      <tp>
        <v>1.1273200000000001</v>
        <stp/>
        <stp>##V3_BDHV12</stp>
        <stp>912828BW9 Govt</stp>
        <stp>IDX_RATIO</stp>
        <stp>8/28/2007</stp>
        <stp>8/28/2007</stp>
        <stp>[Fixed Income  Prices 2004-2009.xlsx]TIPS!R810C56</stp>
        <tr r="BD810" s="1"/>
      </tp>
      <tp>
        <v>1.11588</v>
        <stp/>
        <stp>##V3_BDHV12</stp>
        <stp>912828CP3 Govt</stp>
        <stp>IDX_RATIO</stp>
        <stp>3/10/2008</stp>
        <stp>3/10/2008</stp>
        <stp>[Fixed Income  Prices 2004-2009.xlsx]TIPS!R949C64</stp>
        <tr r="BL949" s="1"/>
      </tp>
      <tp>
        <v>1.0545800000000001</v>
        <stp/>
        <stp>##V3_BDHV12</stp>
        <stp>912828BW9 Govt</stp>
        <stp>IDX_RATIO</stp>
        <stp>9/13/2005</stp>
        <stp>9/13/2005</stp>
        <stp>[Fixed Income  Prices 2004-2009.xlsx]TIPS!R301C56</stp>
        <tr r="BD301" s="1"/>
      </tp>
      <tp>
        <v>1.11459</v>
        <stp/>
        <stp>##V3_BDHV12</stp>
        <stp>912828CP3 Govt</stp>
        <stp>IDX_RATIO</stp>
        <stp>1/30/2008</stp>
        <stp>1/30/2008</stp>
        <stp>[Fixed Income  Prices 2004-2009.xlsx]TIPS!R921C64</stp>
        <tr r="BL921" s="1"/>
      </tp>
      <tp>
        <v>1.08819</v>
        <stp/>
        <stp>##V3_BDHV12</stp>
        <stp>912828CZ1 Govt</stp>
        <stp>IDX_RATIO</stp>
        <stp>6/19/2007</stp>
        <stp>6/19/2007</stp>
        <stp>[Fixed Income  Prices 2004-2009.xlsx]TIPS!R691C24</stp>
        <tr r="X691" s="1"/>
      </tp>
      <tp>
        <v>1.1006899999999999</v>
        <stp/>
        <stp>##V3_BDHV12</stp>
        <stp>912828BW9 Govt</stp>
        <stp>IDX_RATIO</stp>
        <stp>9/25/2006</stp>
        <stp>9/25/2006</stp>
        <stp>[Fixed Income  Prices 2004-2009.xlsx]TIPS!R569C56</stp>
        <tr r="BD569" s="1"/>
      </tp>
      <tp>
        <v>1.0395000000000001</v>
        <stp/>
        <stp>##V3_BDHV12</stp>
        <stp>912828GX2 Govt</stp>
        <stp>IDX_RATIO</stp>
        <stp>9/23/2009</stp>
        <stp>9/23/2009</stp>
        <stp>[Fixed Income  Prices 2004-2009.xlsx]TIPS!R579C88</stp>
        <tr r="CJ579" s="1"/>
      </tp>
      <tp>
        <v>1.0053300000000001</v>
        <stp/>
        <stp>##V3_BDHV12</stp>
        <stp>912828HW3 Govt</stp>
        <stp>IDX_RATIO</stp>
        <stp>5/19/2009</stp>
        <stp>5/19/2009</stp>
        <stp>[Fixed Income  Prices 2004-2009.xlsx]TIPS!R284C48</stp>
        <tr r="AV284" s="1"/>
      </tp>
      <tp>
        <v>1.0689299999999999</v>
        <stp/>
        <stp>##V3_BDHV12</stp>
        <stp>912828ET3 Govt</stp>
        <stp>IDX_RATIO</stp>
        <stp>4/30/2009</stp>
        <stp>4/30/2009</stp>
        <stp>[Fixed Income  Prices 2004-2009.xlsx]TIPS!R865C76</stp>
        <tr r="BX865" s="1"/>
      </tp>
      <tp>
        <v>1.0707</v>
        <stp/>
        <stp>##V3_BDHV12</stp>
        <stp>912828ET3 Govt</stp>
        <stp>IDX_RATIO</stp>
        <stp>5/20/2009</stp>
        <stp>5/20/2009</stp>
        <stp>[Fixed Income  Prices 2004-2009.xlsx]TIPS!R879C76</stp>
        <tr r="BX879" s="1"/>
      </tp>
      <tp>
        <v>1.024</v>
        <stp/>
        <stp>##V3_BDHV12</stp>
        <stp>912828ET3 Govt</stp>
        <stp>IDX_RATIO</stp>
        <stp>9/18/2006</stp>
        <stp>9/18/2006</stp>
        <stp>[Fixed Income  Prices 2004-2009.xlsx]TIPS!R182C76</stp>
        <tr r="BX182" s="1"/>
      </tp>
      <tp>
        <v>1.0707800000000001</v>
        <stp/>
        <stp>##V3_BDHV12</stp>
        <stp>912828ET3 Govt</stp>
        <stp>IDX_RATIO</stp>
        <stp>5/21/2009</stp>
        <stp>5/21/2009</stp>
        <stp>[Fixed Income  Prices 2004-2009.xlsx]TIPS!R880C76</stp>
        <tr r="BX880" s="1"/>
      </tp>
      <tp>
        <v>1.0726</v>
        <stp/>
        <stp>##V3_BDHV12</stp>
        <stp>912828ET3 Govt</stp>
        <stp>IDX_RATIO</stp>
        <stp>6/11/2009</stp>
        <stp>6/11/2009</stp>
        <stp>[Fixed Income  Prices 2004-2009.xlsx]TIPS!R895C76</stp>
        <tr r="BX895" s="1"/>
      </tp>
      <tp>
        <v>1.2089399999999999</v>
        <stp/>
        <stp>##V3_BDHV12</stp>
        <stp>9128273T7 Govt</stp>
        <stp>IDX_RATIO</stp>
        <stp>9/28/2005</stp>
        <stp>9/28/2005</stp>
        <stp>[Fixed Income  Prices 2004-2009.xlsx]TIPS!R312C12</stp>
        <tr r="L312" s="1"/>
      </tp>
      <tp>
        <v>1.1583700000000001</v>
        <stp/>
        <stp>##V3_BDHV12</stp>
        <stp>9128275W8 Govt</stp>
        <stp>IDX_RATIO</stp>
        <stp>9/14/2005</stp>
        <stp>9/14/2005</stp>
        <stp>[Fixed Income  Prices 2004-2009.xlsx]TIPS!R302C20</stp>
        <tr r="T302" s="1"/>
      </tp>
      <tp>
        <v>1.0827</v>
        <stp/>
        <stp>##V3_BDHV12</stp>
        <stp>912828CZ1 Govt</stp>
        <stp>IDX_RATIO</stp>
        <stp>5/28/2007</stp>
        <stp>5/28/2007</stp>
        <stp>[Fixed Income  Prices 2004-2009.xlsx]TIPS!R675C24</stp>
        <tr r="X675" s="1"/>
      </tp>
      <tp>
        <v>1.05339</v>
        <stp/>
        <stp>##V3_BDHV12</stp>
        <stp>912828GX2 Govt</stp>
        <stp>IDX_RATIO</stp>
        <stp>8/25/2008</stp>
        <stp>8/25/2008</stp>
        <stp>[Fixed Income  Prices 2004-2009.xlsx]TIPS!R297C88</stp>
        <tr r="CJ297" s="1"/>
      </tp>
      <tp>
        <v>1.0086999999999999</v>
        <stp/>
        <stp>##V3_BDHV12</stp>
        <stp>912828HW3 Govt</stp>
        <stp>IDX_RATIO</stp>
        <stp>6/29/2009</stp>
        <stp>6/29/2009</stp>
        <stp>[Fixed Income  Prices 2004-2009.xlsx]TIPS!R313C48</stp>
        <tr r="AV313" s="1"/>
      </tp>
      <tp>
        <v>1.2084699999999999</v>
        <stp/>
        <stp>##V3_BDHV12</stp>
        <stp>9128275W8 Govt</stp>
        <stp>IDX_RATIO</stp>
        <stp>9/22/2006</stp>
        <stp>9/22/2006</stp>
        <stp>[Fixed Income  Prices 2004-2009.xlsx]TIPS!R568C20</stp>
        <tr r="T568" s="1"/>
      </tp>
      <tp>
        <v>1.1273900000000001</v>
        <stp/>
        <stp>##V3_BDHV12</stp>
        <stp>912828BW9 Govt</stp>
        <stp>IDX_RATIO</stp>
        <stp>8/29/2007</stp>
        <stp>8/29/2007</stp>
        <stp>[Fixed Income  Prices 2004-2009.xlsx]TIPS!R811C56</stp>
        <tr r="BD811" s="1"/>
      </tp>
      <tp>
        <v>1.1160600000000001</v>
        <stp/>
        <stp>##V3_BDHV12</stp>
        <stp>912828CP3 Govt</stp>
        <stp>IDX_RATIO</stp>
        <stp>3/11/2008</stp>
        <stp>3/11/2008</stp>
        <stp>[Fixed Income  Prices 2004-2009.xlsx]TIPS!R950C64</stp>
        <tr r="BL950" s="1"/>
      </tp>
      <tp>
        <v>1.0544199999999999</v>
        <stp/>
        <stp>##V3_BDHV12</stp>
        <stp>912828BW9 Govt</stp>
        <stp>IDX_RATIO</stp>
        <stp>9/12/2005</stp>
        <stp>9/12/2005</stp>
        <stp>[Fixed Income  Prices 2004-2009.xlsx]TIPS!R300C56</stp>
        <tr r="BD300" s="1"/>
      </tp>
      <tp>
        <v>1.14425</v>
        <stp/>
        <stp>##V3_BDHV12</stp>
        <stp>912828BW9 Govt</stp>
        <stp>IDX_RATIO</stp>
        <stp>4/18/2008</stp>
        <stp>4/18/2008</stp>
        <stp>[Fixed Income  Prices 2004-2009.xlsx]TIPS!R978C56</stp>
        <tr r="BD978" s="1"/>
      </tp>
      <tp>
        <v>1.1148</v>
        <stp/>
        <stp>##V3_BDHV12</stp>
        <stp>912828CP3 Govt</stp>
        <stp>IDX_RATIO</stp>
        <stp>1/31/2008</stp>
        <stp>1/31/2008</stp>
        <stp>[Fixed Income  Prices 2004-2009.xlsx]TIPS!R922C64</stp>
        <tr r="BL922" s="1"/>
      </tp>
      <tp>
        <v>1.08796</v>
        <stp/>
        <stp>##V3_BDHV12</stp>
        <stp>912828CZ1 Govt</stp>
        <stp>IDX_RATIO</stp>
        <stp>6/18/2007</stp>
        <stp>6/18/2007</stp>
        <stp>[Fixed Income  Prices 2004-2009.xlsx]TIPS!R690C24</stp>
        <tr r="X690" s="1"/>
      </tp>
      <tp>
        <v>1.03955</v>
        <stp/>
        <stp>##V3_BDHV12</stp>
        <stp>912828GX2 Govt</stp>
        <stp>IDX_RATIO</stp>
        <stp>9/22/2009</stp>
        <stp>9/22/2009</stp>
        <stp>[Fixed Income  Prices 2004-2009.xlsx]TIPS!R578C88</stp>
        <tr r="CJ578" s="1"/>
      </tp>
      <tp>
        <v>1.00525</v>
        <stp/>
        <stp>##V3_BDHV12</stp>
        <stp>912828HW3 Govt</stp>
        <stp>IDX_RATIO</stp>
        <stp>5/18/2009</stp>
        <stp>5/18/2009</stp>
        <stp>[Fixed Income  Prices 2004-2009.xlsx]TIPS!R283C48</stp>
        <tr r="AV283" s="1"/>
      </tp>
      <tp>
        <v>1.0711999999999999</v>
        <stp/>
        <stp>##V3_BDHV12</stp>
        <stp>912828ET3 Govt</stp>
        <stp>IDX_RATIO</stp>
        <stp>5/26/2009</stp>
        <stp>5/26/2009</stp>
        <stp>[Fixed Income  Prices 2004-2009.xlsx]TIPS!R883C76</stp>
        <tr r="BX883" s="1"/>
      </tp>
      <tp>
        <v>1.07304</v>
        <stp/>
        <stp>##V3_BDHV12</stp>
        <stp>912828ET3 Govt</stp>
        <stp>IDX_RATIO</stp>
        <stp>6/16/2009</stp>
        <stp>6/16/2009</stp>
        <stp>[Fixed Income  Prices 2004-2009.xlsx]TIPS!R898C76</stp>
        <tr r="BX898" s="1"/>
      </tp>
      <tp>
        <v>1.03939</v>
        <stp/>
        <stp>##V3_BDHV12</stp>
        <stp>912828GX2 Govt</stp>
        <stp>IDX_RATIO</stp>
        <stp>9/25/2009</stp>
        <stp>9/25/2009</stp>
        <stp>[Fixed Income  Prices 2004-2009.xlsx]TIPS!R581C88</stp>
        <tr r="CJ581" s="1"/>
      </tp>
      <tp>
        <v>1.1581900000000001</v>
        <stp/>
        <stp>##V3_BDHV12</stp>
        <stp>9128275W8 Govt</stp>
        <stp>IDX_RATIO</stp>
        <stp>9/13/2005</stp>
        <stp>9/13/2005</stp>
        <stp>[Fixed Income  Prices 2004-2009.xlsx]TIPS!R301C20</stp>
        <tr r="T301" s="1"/>
      </tp>
      <tp>
        <v>1.05237</v>
        <stp/>
        <stp>##V3_BDHV12</stp>
        <stp>912828GX2 Govt</stp>
        <stp>IDX_RATIO</stp>
        <stp>8/22/2008</stp>
        <stp>8/22/2008</stp>
        <stp>[Fixed Income  Prices 2004-2009.xlsx]TIPS!R296C88</stp>
        <tr r="CJ296" s="1"/>
      </tp>
      <tp>
        <v>1.23807</v>
        <stp/>
        <stp>##V3_BDHV12</stp>
        <stp>9128275W8 Govt</stp>
        <stp>IDX_RATIO</stp>
        <stp>8/28/2007</stp>
        <stp>8/28/2007</stp>
        <stp>[Fixed Income  Prices 2004-2009.xlsx]TIPS!R810C20</stp>
        <tr r="T810" s="1"/>
      </tp>
      <tp>
        <v>1.2882199999999999</v>
        <stp/>
        <stp>##V3_BDHV12</stp>
        <stp>9128273T7 Govt</stp>
        <stp>IDX_RATIO</stp>
        <stp>8/14/2007</stp>
        <stp>8/14/2007</stp>
        <stp>[Fixed Income  Prices 2004-2009.xlsx]TIPS!R800C12</stp>
        <tr r="L800" s="1"/>
      </tp>
      <tp>
        <v>1.2088300000000001</v>
        <stp/>
        <stp>##V3_BDHV12</stp>
        <stp>9128275W8 Govt</stp>
        <stp>IDX_RATIO</stp>
        <stp>9/25/2006</stp>
        <stp>9/25/2006</stp>
        <stp>[Fixed Income  Prices 2004-2009.xlsx]TIPS!R569C20</stp>
        <tr r="T569" s="1"/>
      </tp>
      <tp>
        <v>1.2581500000000001</v>
        <stp/>
        <stp>##V3_BDHV12</stp>
        <stp>9128273T7 Govt</stp>
        <stp>IDX_RATIO</stp>
        <stp>9/19/2006</stp>
        <stp>9/19/2006</stp>
        <stp>[Fixed Income  Prices 2004-2009.xlsx]TIPS!R565C12</stp>
        <tr r="L565" s="1"/>
      </tp>
      <tp>
        <v>1.0099100000000001</v>
        <stp/>
        <stp>##V3_BDHV12</stp>
        <stp>912828CZ1 Govt</stp>
        <stp>IDX_RATIO</stp>
        <stp>4/18/2005</stp>
        <stp>4/18/2005</stp>
        <stp>[Fixed Income  Prices 2004-2009.xlsx]TIPS!R127C24</stp>
        <tr r="X127" s="1"/>
      </tp>
      <tp>
        <v>1.0662799999999999</v>
        <stp/>
        <stp>##V3_BDHV12</stp>
        <stp>912828ET3 Govt</stp>
        <stp>IDX_RATIO</stp>
        <stp>4/28/2008</stp>
        <stp>4/28/2008</stp>
        <stp>[Fixed Income  Prices 2004-2009.xlsx]TIPS!R602C76</stp>
        <tr r="BX602" s="1"/>
      </tp>
      <tp>
        <v>1.05491</v>
        <stp/>
        <stp>##V3_BDHV12</stp>
        <stp>912828BW9 Govt</stp>
        <stp>IDX_RATIO</stp>
        <stp>9/15/2005</stp>
        <stp>9/15/2005</stp>
        <stp>[Fixed Income  Prices 2004-2009.xlsx]TIPS!R303C56</stp>
        <tr r="BD303" s="1"/>
      </tp>
      <tp>
        <v>1.20682</v>
        <stp/>
        <stp>##V3_BDHV12</stp>
        <stp>9128276R8 Govt</stp>
        <stp>IDX_RATIO</stp>
        <stp>2/29/2008</stp>
        <stp>2/29/2008</stp>
        <stp>[Fixed Income  Prices 2004-2009.xlsx]TIPS!R943C28</stp>
        <tr r="AB943" s="1"/>
      </tp>
      <tp>
        <v>1.2597400000000001</v>
        <stp/>
        <stp>##V3_BDHV12</stp>
        <stp>9128274Y5 Govt</stp>
        <stp>IDX_RATIO</stp>
        <stp>6/29/2007</stp>
        <stp>6/29/2007</stp>
        <stp>[Fixed Income  Prices 2004-2009.xlsx]TIPS!R768C16</stp>
        <tr r="P768" s="1"/>
      </tp>
      <tp>
        <v>1.0262899999999999</v>
        <stp/>
        <stp>##V3_BDHV12</stp>
        <stp>912828CZ1 Govt</stp>
        <stp>IDX_RATIO</stp>
        <stp>7/28/2005</stp>
        <stp>7/28/2005</stp>
        <stp>[Fixed Income  Prices 2004-2009.xlsx]TIPS!R199C24</stp>
        <tr r="X199" s="1"/>
      </tp>
      <tp>
        <v>1.08735</v>
        <stp/>
        <stp>##V3_BDHV12</stp>
        <stp>912828ET3 Govt</stp>
        <stp>IDX_RATIO</stp>
        <stp>7/18/2008</stp>
        <stp>7/18/2008</stp>
        <stp>[Fixed Income  Prices 2004-2009.xlsx]TIPS!R661C76</stp>
        <tr r="BX661" s="1"/>
      </tp>
      <tp>
        <v>1.07128</v>
        <stp/>
        <stp>##V3_BDHV12</stp>
        <stp>912828ET3 Govt</stp>
        <stp>IDX_RATIO</stp>
        <stp>5/27/2009</stp>
        <stp>5/27/2009</stp>
        <stp>[Fixed Income  Prices 2004-2009.xlsx]TIPS!R884C76</stp>
        <tr r="BX884" s="1"/>
      </tp>
      <tp>
        <v>1.0731299999999999</v>
        <stp/>
        <stp>##V3_BDHV12</stp>
        <stp>912828ET3 Govt</stp>
        <stp>IDX_RATIO</stp>
        <stp>6/17/2009</stp>
        <stp>6/17/2009</stp>
        <stp>[Fixed Income  Prices 2004-2009.xlsx]TIPS!R899C76</stp>
        <tr r="BX899" s="1"/>
      </tp>
      <tp>
        <v>1.0394399999999999</v>
        <stp/>
        <stp>##V3_BDHV12</stp>
        <stp>912828GX2 Govt</stp>
        <stp>IDX_RATIO</stp>
        <stp>9/24/2009</stp>
        <stp>9/24/2009</stp>
        <stp>[Fixed Income  Prices 2004-2009.xlsx]TIPS!R580C88</stp>
        <tr r="CJ580" s="1"/>
      </tp>
      <tp>
        <v>1.15801</v>
        <stp/>
        <stp>##V3_BDHV12</stp>
        <stp>9128275W8 Govt</stp>
        <stp>IDX_RATIO</stp>
        <stp>9/12/2005</stp>
        <stp>9/12/2005</stp>
        <stp>[Fixed Income  Prices 2004-2009.xlsx]TIPS!R300C20</stp>
        <tr r="T300" s="1"/>
      </tp>
      <tp>
        <v>1.2381500000000001</v>
        <stp/>
        <stp>##V3_BDHV12</stp>
        <stp>9128275W8 Govt</stp>
        <stp>IDX_RATIO</stp>
        <stp>8/29/2007</stp>
        <stp>8/29/2007</stp>
        <stp>[Fixed Income  Prices 2004-2009.xlsx]TIPS!R811C20</stp>
        <tr r="T811" s="1"/>
      </tp>
      <tp>
        <v>1.2883</v>
        <stp/>
        <stp>##V3_BDHV12</stp>
        <stp>9128273T7 Govt</stp>
        <stp>IDX_RATIO</stp>
        <stp>8/15/2007</stp>
        <stp>8/15/2007</stp>
        <stp>[Fixed Income  Prices 2004-2009.xlsx]TIPS!R801C12</stp>
        <tr r="L801" s="1"/>
      </tp>
      <tp>
        <v>1.2566600000000001</v>
        <stp/>
        <stp>##V3_BDHV12</stp>
        <stp>9128275W8 Govt</stp>
        <stp>IDX_RATIO</stp>
        <stp>4/18/2008</stp>
        <stp>4/18/2008</stp>
        <stp>[Fixed Income  Prices 2004-2009.xlsx]TIPS!R977C20</stp>
        <tr r="T977" s="1"/>
      </tp>
      <tp>
        <v>1.2580200000000001</v>
        <stp/>
        <stp>##V3_BDHV12</stp>
        <stp>9128273T7 Govt</stp>
        <stp>IDX_RATIO</stp>
        <stp>9/18/2006</stp>
        <stp>9/18/2006</stp>
        <stp>[Fixed Income  Prices 2004-2009.xlsx]TIPS!R564C12</stp>
        <tr r="L564" s="1"/>
      </tp>
      <tp>
        <v>1.0101100000000001</v>
        <stp/>
        <stp>##V3_BDHV12</stp>
        <stp>912828CZ1 Govt</stp>
        <stp>IDX_RATIO</stp>
        <stp>4/19/2005</stp>
        <stp>4/19/2005</stp>
        <stp>[Fixed Income  Prices 2004-2009.xlsx]TIPS!R128C24</stp>
        <tr r="X128" s="1"/>
      </tp>
      <tp>
        <v>1.0663800000000001</v>
        <stp/>
        <stp>##V3_BDHV12</stp>
        <stp>912828ET3 Govt</stp>
        <stp>IDX_RATIO</stp>
        <stp>4/29/2008</stp>
        <stp>4/29/2008</stp>
        <stp>[Fixed Income  Prices 2004-2009.xlsx]TIPS!R603C76</stp>
        <tr r="BX603" s="1"/>
      </tp>
      <tp>
        <v>1.2470399999999999</v>
        <stp/>
        <stp>##V3_BDHV12</stp>
        <stp>9128274Y5 Govt</stp>
        <stp>IDX_RATIO</stp>
        <stp>5/18/2007</stp>
        <stp>5/18/2007</stp>
        <stp>[Fixed Income  Prices 2004-2009.xlsx]TIPS!R738C16</stp>
        <tr r="P738" s="1"/>
      </tp>
      <tp>
        <v>1.11713</v>
        <stp/>
        <stp>##V3_BDHV12</stp>
        <stp>912828CP3 Govt</stp>
        <stp>IDX_RATIO</stp>
        <stp>3/17/2008</stp>
        <stp>3/17/2008</stp>
        <stp>[Fixed Income  Prices 2004-2009.xlsx]TIPS!R954C64</stp>
        <tr r="BL954" s="1"/>
      </tp>
      <tp>
        <v>1.0547500000000001</v>
        <stp/>
        <stp>##V3_BDHV12</stp>
        <stp>912828BW9 Govt</stp>
        <stp>IDX_RATIO</stp>
        <stp>9/14/2005</stp>
        <stp>9/14/2005</stp>
        <stp>[Fixed Income  Prices 2004-2009.xlsx]TIPS!R302C56</stp>
        <tr r="BD302" s="1"/>
      </tp>
      <tp>
        <v>1.20685</v>
        <stp/>
        <stp>##V3_BDHV12</stp>
        <stp>9128276R8 Govt</stp>
        <stp>IDX_RATIO</stp>
        <stp>2/28/2008</stp>
        <stp>2/28/2008</stp>
        <stp>[Fixed Income  Prices 2004-2009.xlsx]TIPS!R942C28</stp>
        <tr r="AB942" s="1"/>
      </tp>
      <tp>
        <v>1.2594699999999999</v>
        <stp/>
        <stp>##V3_BDHV12</stp>
        <stp>9128274Y5 Govt</stp>
        <stp>IDX_RATIO</stp>
        <stp>6/28/2007</stp>
        <stp>6/28/2007</stp>
        <stp>[Fixed Income  Prices 2004-2009.xlsx]TIPS!R767C16</stp>
        <tr r="P767" s="1"/>
      </tp>
      <tp>
        <v>1.1003700000000001</v>
        <stp/>
        <stp>##V3_BDHV12</stp>
        <stp>912828BW9 Govt</stp>
        <stp>IDX_RATIO</stp>
        <stp>9/22/2006</stp>
        <stp>9/22/2006</stp>
        <stp>[Fixed Income  Prices 2004-2009.xlsx]TIPS!R568C56</stp>
        <tr r="BD568" s="1"/>
      </tp>
      <tp>
        <v>1.20438</v>
        <stp/>
        <stp>##V3_BDHV12</stp>
        <stp>9128276R8 Govt</stp>
        <stp>IDX_RATIO</stp>
        <stp>1/18/2008</stp>
        <stp>1/18/2008</stp>
        <stp>[Fixed Income  Prices 2004-2009.xlsx]TIPS!R913C28</stp>
        <tr r="AB913" s="1"/>
      </tp>
      <tp>
        <v>1.05169</v>
        <stp/>
        <stp>##V3_BDHV12</stp>
        <stp>912828GX2 Govt</stp>
        <stp>IDX_RATIO</stp>
        <stp>8/20/2008</stp>
        <stp>8/20/2008</stp>
        <stp>[Fixed Income  Prices 2004-2009.xlsx]TIPS!R294C88</stp>
        <tr r="CJ294" s="1"/>
      </tp>
      <tp>
        <v>1.2883800000000001</v>
        <stp/>
        <stp>##V3_BDHV12</stp>
        <stp>9128273T7 Govt</stp>
        <stp>IDX_RATIO</stp>
        <stp>8/16/2007</stp>
        <stp>8/16/2007</stp>
        <stp>[Fixed Income  Prices 2004-2009.xlsx]TIPS!R802C12</stp>
        <tr r="L802" s="1"/>
      </tp>
      <tp>
        <v>1.02626</v>
        <stp/>
        <stp>##V3_BDHV12</stp>
        <stp>912828CZ1 Govt</stp>
        <stp>IDX_RATIO</stp>
        <stp>7/29/2005</stp>
        <stp>7/29/2005</stp>
        <stp>[Fixed Income  Prices 2004-2009.xlsx]TIPS!R200C24</stp>
        <tr r="X200" s="1"/>
      </tp>
      <tp>
        <v>1.2090700000000001</v>
        <stp/>
        <stp>##V3_BDHV12</stp>
        <stp>9128275W8 Govt</stp>
        <stp>IDX_RATIO</stp>
        <stp>9/27/2006</stp>
        <stp>9/27/2006</stp>
        <stp>[Fixed Income  Prices 2004-2009.xlsx]TIPS!R571C20</stp>
        <tr r="T571" s="1"/>
      </tp>
      <tp>
        <v>1.11659</v>
        <stp/>
        <stp>##V3_BDHV12</stp>
        <stp>912828CP3 Govt</stp>
        <stp>IDX_RATIO</stp>
        <stp>3/14/2008</stp>
        <stp>3/14/2008</stp>
        <stp>[Fixed Income  Prices 2004-2009.xlsx]TIPS!R953C64</stp>
        <tr r="BL953" s="1"/>
      </tp>
      <tp>
        <v>1.04864</v>
        <stp/>
        <stp>##V3_BDHV12</stp>
        <stp>912828CZ1 Govt</stp>
        <stp>IDX_RATIO</stp>
        <stp>4/28/2006</stp>
        <stp>4/28/2006</stp>
        <stp>[Fixed Income  Prices 2004-2009.xlsx]TIPS!R394C24</stp>
        <tr r="X394" s="1"/>
      </tp>
      <tp>
        <v>1.10026</v>
        <stp/>
        <stp>##V3_BDHV12</stp>
        <stp>912828BW9 Govt</stp>
        <stp>IDX_RATIO</stp>
        <stp>9/21/2006</stp>
        <stp>9/21/2006</stp>
        <stp>[Fixed Income  Prices 2004-2009.xlsx]TIPS!R567C56</stp>
        <tr r="BD567" s="1"/>
      </tp>
      <tp>
        <v>1.0980300000000001</v>
        <stp/>
        <stp>##V3_BDHV12</stp>
        <stp>912828BW9 Govt</stp>
        <stp>IDX_RATIO</stp>
        <stp>8/31/2006</stp>
        <stp>8/31/2006</stp>
        <stp>[Fixed Income  Prices 2004-2009.xlsx]TIPS!R552C56</stp>
        <tr r="BD552" s="1"/>
      </tp>
      <tp>
        <v>1.2105299999999999</v>
        <stp/>
        <stp>##V3_BDHV12</stp>
        <stp>9128274Y5 Govt</stp>
        <stp>IDX_RATIO</stp>
        <stp>4/18/2006</stp>
        <stp>4/18/2006</stp>
        <stp>[Fixed Income  Prices 2004-2009.xlsx]TIPS!R455C16</stp>
        <tr r="P455" s="1"/>
      </tp>
      <tp>
        <v>1.0711200000000001</v>
        <stp/>
        <stp>##V3_BDHV12</stp>
        <stp>912828ET3 Govt</stp>
        <stp>IDX_RATIO</stp>
        <stp>5/25/2009</stp>
        <stp>5/25/2009</stp>
        <stp>[Fixed Income  Prices 2004-2009.xlsx]TIPS!R882C76</stp>
        <tr r="BX882" s="1"/>
      </tp>
      <tp>
        <v>1.0729500000000001</v>
        <stp/>
        <stp>##V3_BDHV12</stp>
        <stp>912828ET3 Govt</stp>
        <stp>IDX_RATIO</stp>
        <stp>6/15/2009</stp>
        <stp>6/15/2009</stp>
        <stp>[Fixed Income  Prices 2004-2009.xlsx]TIPS!R897C76</stp>
        <tr r="BX897" s="1"/>
      </tp>
      <tp>
        <v>1.05203</v>
        <stp/>
        <stp>##V3_BDHV12</stp>
        <stp>912828GX2 Govt</stp>
        <stp>IDX_RATIO</stp>
        <stp>8/21/2008</stp>
        <stp>8/21/2008</stp>
        <stp>[Fixed Income  Prices 2004-2009.xlsx]TIPS!R295C88</stp>
        <tr r="CJ295" s="1"/>
      </tp>
      <tp>
        <v>1.2884599999999999</v>
        <stp/>
        <stp>##V3_BDHV12</stp>
        <stp>9128273T7 Govt</stp>
        <stp>IDX_RATIO</stp>
        <stp>8/17/2007</stp>
        <stp>8/17/2007</stp>
        <stp>[Fixed Income  Prices 2004-2009.xlsx]TIPS!R803C12</stp>
        <tr r="L803" s="1"/>
      </tp>
      <tp>
        <v>1.20895</v>
        <stp/>
        <stp>##V3_BDHV12</stp>
        <stp>9128275W8 Govt</stp>
        <stp>IDX_RATIO</stp>
        <stp>9/26/2006</stp>
        <stp>9/26/2006</stp>
        <stp>[Fixed Income  Prices 2004-2009.xlsx]TIPS!R570C20</stp>
        <tr r="T570" s="1"/>
      </tp>
      <tp>
        <v>1.0611299999999999</v>
        <stp/>
        <stp>##V3_BDHV12</stp>
        <stp>912828GX2 Govt</stp>
        <stp>IDX_RATIO</stp>
        <stp>9/30/2008</stp>
        <stp>9/30/2008</stp>
        <stp>[Fixed Income  Prices 2004-2009.xlsx]TIPS!R323C88</stp>
        <tr r="CJ323" s="1"/>
      </tp>
      <tp>
        <v>1.23397</v>
        <stp/>
        <stp>##V3_BDHV12</stp>
        <stp>9128274Y5 Govt</stp>
        <stp>IDX_RATIO</stp>
        <stp>7/28/2006</stp>
        <stp>7/28/2006</stp>
        <stp>[Fixed Income  Prices 2004-2009.xlsx]TIPS!R528C16</stp>
        <tr r="P528" s="1"/>
      </tp>
      <tp>
        <v>1.05507</v>
        <stp/>
        <stp>##V3_BDHV12</stp>
        <stp>912828BW9 Govt</stp>
        <stp>IDX_RATIO</stp>
        <stp>9/16/2005</stp>
        <stp>9/16/2005</stp>
        <stp>[Fixed Income  Prices 2004-2009.xlsx]TIPS!R304C56</stp>
        <tr r="BD304" s="1"/>
      </tp>
      <tp>
        <v>1.10015</v>
        <stp/>
        <stp>##V3_BDHV12</stp>
        <stp>912828BW9 Govt</stp>
        <stp>IDX_RATIO</stp>
        <stp>9/20/2006</stp>
        <stp>9/20/2006</stp>
        <stp>[Fixed Income  Prices 2004-2009.xlsx]TIPS!R566C56</stp>
        <tr r="BD566" s="1"/>
      </tp>
      <tp>
        <v>1.09796</v>
        <stp/>
        <stp>##V3_BDHV12</stp>
        <stp>912828BW9 Govt</stp>
        <stp>IDX_RATIO</stp>
        <stp>8/30/2006</stp>
        <stp>8/30/2006</stp>
        <stp>[Fixed Income  Prices 2004-2009.xlsx]TIPS!R551C56</stp>
        <tr r="BD551" s="1"/>
      </tp>
      <tp>
        <v>1.21061</v>
        <stp/>
        <stp>##V3_BDHV12</stp>
        <stp>9128274Y5 Govt</stp>
        <stp>IDX_RATIO</stp>
        <stp>4/19/2006</stp>
        <stp>4/19/2006</stp>
        <stp>[Fixed Income  Prices 2004-2009.xlsx]TIPS!R456C16</stp>
        <tr r="P456" s="1"/>
      </tp>
      <tp>
        <v>1.06534</v>
        <stp/>
        <stp>##V3_BDHV12</stp>
        <stp>912828CZ1 Govt</stp>
        <stp>IDX_RATIO</stp>
        <stp>7/11/2006</stp>
        <stp>7/11/2006</stp>
        <stp>[Fixed Income  Prices 2004-2009.xlsx]TIPS!R446C24</stp>
        <tr r="X446" s="1"/>
      </tp>
      <tp>
        <v>1.0391699999999999</v>
        <stp/>
        <stp>##V3_BDHV12</stp>
        <stp>912828GX2 Govt</stp>
        <stp>IDX_RATIO</stp>
        <stp>9/29/2009</stp>
        <stp>9/29/2009</stp>
        <stp>[Fixed Income  Prices 2004-2009.xlsx]TIPS!R583C88</stp>
        <tr r="CJ583" s="1"/>
      </tp>
      <tp>
        <v>1.23777</v>
        <stp/>
        <stp>##V3_BDHV12</stp>
        <stp>9128275W8 Govt</stp>
        <stp>IDX_RATIO</stp>
        <stp>8/24/2007</stp>
        <stp>8/24/2007</stp>
        <stp>[Fixed Income  Prices 2004-2009.xlsx]TIPS!R808C20</stp>
        <tr r="T808" s="1"/>
      </tp>
      <tp>
        <v>1.0811299999999999</v>
        <stp/>
        <stp>##V3_BDHV12</stp>
        <stp>912828CZ1 Govt</stp>
        <stp>IDX_RATIO</stp>
        <stp>5/23/2007</stp>
        <stp>5/23/2007</stp>
        <stp>[Fixed Income  Prices 2004-2009.xlsx]TIPS!R672C24</stp>
        <tr r="X672" s="1"/>
      </tp>
      <tp>
        <v>1.20801</v>
        <stp/>
        <stp>##V3_BDHV12</stp>
        <stp>9128273T7 Govt</stp>
        <stp>IDX_RATIO</stp>
        <stp>9/23/2005</stp>
        <stp>9/23/2005</stp>
        <stp>[Fixed Income  Prices 2004-2009.xlsx]TIPS!R309C12</stp>
        <tr r="L309" s="1"/>
      </tp>
      <tp>
        <v>1.0081100000000001</v>
        <stp/>
        <stp>##V3_BDHV12</stp>
        <stp>912828HW3 Govt</stp>
        <stp>IDX_RATIO</stp>
        <stp>6/22/2009</stp>
        <stp>6/22/2009</stp>
        <stp>[Fixed Income  Prices 2004-2009.xlsx]TIPS!R308C48</stp>
        <tr r="AV308" s="1"/>
      </tp>
      <tp>
        <v>1.05447</v>
        <stp/>
        <stp>##V3_BDHV12</stp>
        <stp>912828CZ1 Govt</stp>
        <stp>IDX_RATIO</stp>
        <stp>5/31/2006</stp>
        <stp>5/31/2006</stp>
        <stp>[Fixed Income  Prices 2004-2009.xlsx]TIPS!R417C24</stp>
        <tr r="X417" s="1"/>
      </tp>
      <tp>
        <v>1.2093099999999999</v>
        <stp/>
        <stp>##V3_BDHV12</stp>
        <stp>9128275W8 Govt</stp>
        <stp>IDX_RATIO</stp>
        <stp>9/29/2006</stp>
        <stp>9/29/2006</stp>
        <stp>[Fixed Income  Prices 2004-2009.xlsx]TIPS!R573C20</stp>
        <tr r="T573" s="1"/>
      </tp>
      <tp>
        <v>1.2576499999999999</v>
        <stp/>
        <stp>##V3_BDHV12</stp>
        <stp>9128273T7 Govt</stp>
        <stp>IDX_RATIO</stp>
        <stp>9/15/2006</stp>
        <stp>9/15/2006</stp>
        <stp>[Fixed Income  Prices 2004-2009.xlsx]TIPS!R563C12</stp>
        <tr r="L563" s="1"/>
      </tp>
      <tp>
        <v>1.2563</v>
        <stp/>
        <stp>##V3_BDHV12</stp>
        <stp>9128275W8 Govt</stp>
        <stp>IDX_RATIO</stp>
        <stp>4/15/2008</stp>
        <stp>4/15/2008</stp>
        <stp>[Fixed Income  Prices 2004-2009.xlsx]TIPS!R974C20</stp>
        <tr r="T974" s="1"/>
      </tp>
      <tp>
        <v>1.0091399999999999</v>
        <stp/>
        <stp>##V3_BDHV12</stp>
        <stp>912828CZ1 Govt</stp>
        <stp>IDX_RATIO</stp>
        <stp>4/14/2005</stp>
        <stp>4/14/2005</stp>
        <stp>[Fixed Income  Prices 2004-2009.xlsx]TIPS!R125C24</stp>
        <tr r="X125" s="1"/>
      </tp>
      <tp>
        <v>1.06586</v>
        <stp/>
        <stp>##V3_BDHV12</stp>
        <stp>912828ET3 Govt</stp>
        <stp>IDX_RATIO</stp>
        <stp>4/24/2008</stp>
        <stp>4/24/2008</stp>
        <stp>[Fixed Income  Prices 2004-2009.xlsx]TIPS!R600C76</stp>
        <tr r="BX600" s="1"/>
      </tp>
      <tp>
        <v>1.23377</v>
        <stp/>
        <stp>##V3_BDHV12</stp>
        <stp>9128274Y5 Govt</stp>
        <stp>IDX_RATIO</stp>
        <stp>7/27/2006</stp>
        <stp>7/27/2006</stp>
        <stp>[Fixed Income  Prices 2004-2009.xlsx]TIPS!R527C16</stp>
        <tr r="P527" s="1"/>
      </tp>
      <tp>
        <v>1.2459500000000001</v>
        <stp/>
        <stp>##V3_BDHV12</stp>
        <stp>9128274Y5 Govt</stp>
        <stp>IDX_RATIO</stp>
        <stp>5/15/2007</stp>
        <stp>5/15/2007</stp>
        <stp>[Fixed Income  Prices 2004-2009.xlsx]TIPS!R735C16</stp>
        <tr r="P735" s="1"/>
      </tp>
      <tp>
        <v>1.0487</v>
        <stp/>
        <stp>##V3_BDHV12</stp>
        <stp>912828ET3 Govt</stp>
        <stp>IDX_RATIO</stp>
        <stp>8/16/2007</stp>
        <stp>8/16/2007</stp>
        <stp>[Fixed Income  Prices 2004-2009.xlsx]TIPS!R420C76</stp>
        <tr r="BX420" s="1"/>
      </tp>
      <tp>
        <v>1.0555600000000001</v>
        <stp/>
        <stp>##V3_BDHV12</stp>
        <stp>912828BW9 Govt</stp>
        <stp>IDX_RATIO</stp>
        <stp>9/19/2005</stp>
        <stp>9/19/2005</stp>
        <stp>[Fixed Income  Prices 2004-2009.xlsx]TIPS!R305C56</stp>
        <tr r="BD305" s="1"/>
      </tp>
      <tp>
        <v>1.1269</v>
        <stp/>
        <stp>##V3_BDHV12</stp>
        <stp>912828BW9 Govt</stp>
        <stp>IDX_RATIO</stp>
        <stp>8/22/2007</stp>
        <stp>8/22/2007</stp>
        <stp>[Fixed Income  Prices 2004-2009.xlsx]TIPS!R806C56</stp>
        <tr r="BD806" s="1"/>
      </tp>
      <tp>
        <v>1.0867800000000001</v>
        <stp/>
        <stp>##V3_BDHV12</stp>
        <stp>912828CZ1 Govt</stp>
        <stp>IDX_RATIO</stp>
        <stp>6/13/2007</stp>
        <stp>6/13/2007</stp>
        <stp>[Fixed Income  Prices 2004-2009.xlsx]TIPS!R687C24</stp>
        <tr r="X687" s="1"/>
      </tp>
      <tp>
        <v>1.2069300000000001</v>
        <stp/>
        <stp>##V3_BDHV12</stp>
        <stp>9128276R8 Govt</stp>
        <stp>IDX_RATIO</stp>
        <stp>2/25/2008</stp>
        <stp>2/25/2008</stp>
        <stp>[Fixed Income  Prices 2004-2009.xlsx]TIPS!R939C28</stp>
        <tr r="AB939" s="1"/>
      </tp>
      <tp>
        <v>1.25865</v>
        <stp/>
        <stp>##V3_BDHV12</stp>
        <stp>9128274Y5 Govt</stp>
        <stp>IDX_RATIO</stp>
        <stp>6/25/2007</stp>
        <stp>6/25/2007</stp>
        <stp>[Fixed Income  Prices 2004-2009.xlsx]TIPS!R764C16</stp>
        <tr r="P764" s="1"/>
      </tp>
      <tp>
        <v>1.0048600000000001</v>
        <stp/>
        <stp>##V3_BDHV12</stp>
        <stp>912828HW3 Govt</stp>
        <stp>IDX_RATIO</stp>
        <stp>5/13/2009</stp>
        <stp>5/13/2009</stp>
        <stp>[Fixed Income  Prices 2004-2009.xlsx]TIPS!R280C48</stp>
        <tr r="AV280" s="1"/>
      </tp>
      <tp>
        <v>1.0485</v>
        <stp/>
        <stp>##V3_BDHV12</stp>
        <stp>912828CZ1 Govt</stp>
        <stp>IDX_RATIO</stp>
        <stp>4/26/2006</stp>
        <stp>4/26/2006</stp>
        <stp>[Fixed Income  Prices 2004-2009.xlsx]TIPS!R392C24</stp>
        <tr r="X392" s="1"/>
      </tp>
      <tp>
        <v>1.0861799999999999</v>
        <stp/>
        <stp>##V3_BDHV12</stp>
        <stp>912828ET3 Govt</stp>
        <stp>IDX_RATIO</stp>
        <stp>7/14/2008</stp>
        <stp>7/14/2008</stp>
        <stp>[Fixed Income  Prices 2004-2009.xlsx]TIPS!R657C76</stp>
        <tr r="BX657" s="1"/>
      </tp>
      <tp>
        <v>1.2036899999999999</v>
        <stp/>
        <stp>##V3_BDHV12</stp>
        <stp>9128276R8 Govt</stp>
        <stp>IDX_RATIO</stp>
        <stp>1/15/2008</stp>
        <stp>1/15/2008</stp>
        <stp>[Fixed Income  Prices 2004-2009.xlsx]TIPS!R910C28</stp>
        <tr r="AB910" s="1"/>
      </tp>
      <tp>
        <v>1.02349</v>
        <stp/>
        <stp>##V3_BDHV12</stp>
        <stp>912828ET3 Govt</stp>
        <stp>IDX_RATIO</stp>
        <stp>9/13/2006</stp>
        <stp>9/13/2006</stp>
        <stp>[Fixed Income  Prices 2004-2009.xlsx]TIPS!R179C76</stp>
        <tr r="BX179" s="1"/>
      </tp>
      <tp>
        <v>1.0651600000000001</v>
        <stp/>
        <stp>##V3_BDHV12</stp>
        <stp>912828CZ1 Govt</stp>
        <stp>IDX_RATIO</stp>
        <stp>7/10/2006</stp>
        <stp>7/10/2006</stp>
        <stp>[Fixed Income  Prices 2004-2009.xlsx]TIPS!R445C24</stp>
        <tr r="X445" s="1"/>
      </tp>
      <tp>
        <v>1.03922</v>
        <stp/>
        <stp>##V3_BDHV12</stp>
        <stp>912828GX2 Govt</stp>
        <stp>IDX_RATIO</stp>
        <stp>9/28/2009</stp>
        <stp>9/28/2009</stp>
        <stp>[Fixed Income  Prices 2004-2009.xlsx]TIPS!R582C88</stp>
        <tr r="CJ582" s="1"/>
      </tp>
      <tp>
        <v>1.00478</v>
        <stp/>
        <stp>##V3_BDHV12</stp>
        <stp>912828HW3 Govt</stp>
        <stp>IDX_RATIO</stp>
        <stp>5/12/2009</stp>
        <stp>5/12/2009</stp>
        <stp>[Fixed Income  Prices 2004-2009.xlsx]TIPS!R279C48</stp>
        <tr r="AV279" s="1"/>
      </tp>
      <tp>
        <v>1.08081</v>
        <stp/>
        <stp>##V3_BDHV12</stp>
        <stp>912828CZ1 Govt</stp>
        <stp>IDX_RATIO</stp>
        <stp>5/22/2007</stp>
        <stp>5/22/2007</stp>
        <stp>[Fixed Income  Prices 2004-2009.xlsx]TIPS!R671C24</stp>
        <tr r="X671" s="1"/>
      </tp>
      <tp>
        <v>1.20783</v>
        <stp/>
        <stp>##V3_BDHV12</stp>
        <stp>9128273T7 Govt</stp>
        <stp>IDX_RATIO</stp>
        <stp>9/22/2005</stp>
        <stp>9/22/2005</stp>
        <stp>[Fixed Income  Prices 2004-2009.xlsx]TIPS!R308C12</stp>
        <tr r="L308" s="1"/>
      </tp>
      <tp>
        <v>1.0082</v>
        <stp/>
        <stp>##V3_BDHV12</stp>
        <stp>912828HW3 Govt</stp>
        <stp>IDX_RATIO</stp>
        <stp>6/23/2009</stp>
        <stp>6/23/2009</stp>
        <stp>[Fixed Income  Prices 2004-2009.xlsx]TIPS!R309C48</stp>
        <tr r="AV309" s="1"/>
      </tp>
      <tp>
        <v>1.0542800000000001</v>
        <stp/>
        <stp>##V3_BDHV12</stp>
        <stp>912828CZ1 Govt</stp>
        <stp>IDX_RATIO</stp>
        <stp>5/30/2006</stp>
        <stp>5/30/2006</stp>
        <stp>[Fixed Income  Prices 2004-2009.xlsx]TIPS!R416C24</stp>
        <tr r="X416" s="1"/>
      </tp>
      <tp>
        <v>1.20919</v>
        <stp/>
        <stp>##V3_BDHV12</stp>
        <stp>9128275W8 Govt</stp>
        <stp>IDX_RATIO</stp>
        <stp>9/28/2006</stp>
        <stp>9/28/2006</stp>
        <stp>[Fixed Income  Prices 2004-2009.xlsx]TIPS!R572C20</stp>
        <tr r="T572" s="1"/>
      </tp>
      <tp>
        <v>1.2561800000000001</v>
        <stp/>
        <stp>##V3_BDHV12</stp>
        <stp>9128275W8 Govt</stp>
        <stp>IDX_RATIO</stp>
        <stp>4/14/2008</stp>
        <stp>4/14/2008</stp>
        <stp>[Fixed Income  Prices 2004-2009.xlsx]TIPS!R973C20</stp>
        <tr r="T973" s="1"/>
      </tp>
      <tp>
        <v>1.25753</v>
        <stp/>
        <stp>##V3_BDHV12</stp>
        <stp>9128273T7 Govt</stp>
        <stp>IDX_RATIO</stp>
        <stp>9/14/2006</stp>
        <stp>9/14/2006</stp>
        <stp>[Fixed Income  Prices 2004-2009.xlsx]TIPS!R562C12</stp>
        <tr r="L562" s="1"/>
      </tp>
      <tp>
        <v>1.0093300000000001</v>
        <stp/>
        <stp>##V3_BDHV12</stp>
        <stp>912828CZ1 Govt</stp>
        <stp>IDX_RATIO</stp>
        <stp>4/15/2005</stp>
        <stp>4/15/2005</stp>
        <stp>[Fixed Income  Prices 2004-2009.xlsx]TIPS!R126C24</stp>
        <tr r="X126" s="1"/>
      </tp>
      <tp>
        <v>1.0659700000000001</v>
        <stp/>
        <stp>##V3_BDHV12</stp>
        <stp>912828ET3 Govt</stp>
        <stp>IDX_RATIO</stp>
        <stp>4/25/2008</stp>
        <stp>4/25/2008</stp>
        <stp>[Fixed Income  Prices 2004-2009.xlsx]TIPS!R601C76</stp>
        <tr r="BX601" s="1"/>
      </tp>
      <tp>
        <v>1.1783600000000001</v>
        <stp/>
        <stp>##V3_BDHV12</stp>
        <stp>9128274Y5 Govt</stp>
        <stp>IDX_RATIO</stp>
        <stp>5/31/2005</stp>
        <stp>5/31/2005</stp>
        <stp>[Fixed Income  Prices 2004-2009.xlsx]TIPS!R226C16</stp>
        <tr r="P226" s="1"/>
      </tp>
      <tp>
        <v>1.2335799999999999</v>
        <stp/>
        <stp>##V3_BDHV12</stp>
        <stp>9128274Y5 Govt</stp>
        <stp>IDX_RATIO</stp>
        <stp>7/26/2006</stp>
        <stp>7/26/2006</stp>
        <stp>[Fixed Income  Prices 2004-2009.xlsx]TIPS!R526C16</stp>
        <tr r="P526" s="1"/>
      </tp>
      <tp>
        <v>1.24559</v>
        <stp/>
        <stp>##V3_BDHV12</stp>
        <stp>9128274Y5 Govt</stp>
        <stp>IDX_RATIO</stp>
        <stp>5/14/2007</stp>
        <stp>5/14/2007</stp>
        <stp>[Fixed Income  Prices 2004-2009.xlsx]TIPS!R734C16</stp>
        <tr r="P734" s="1"/>
      </tp>
      <tp>
        <v>1.04877</v>
        <stp/>
        <stp>##V3_BDHV12</stp>
        <stp>912828ET3 Govt</stp>
        <stp>IDX_RATIO</stp>
        <stp>8/17/2007</stp>
        <stp>8/17/2007</stp>
        <stp>[Fixed Income  Prices 2004-2009.xlsx]TIPS!R421C76</stp>
        <tr r="BX421" s="1"/>
      </tp>
      <tp>
        <v>1.12697</v>
        <stp/>
        <stp>##V3_BDHV12</stp>
        <stp>912828BW9 Govt</stp>
        <stp>IDX_RATIO</stp>
        <stp>8/23/2007</stp>
        <stp>8/23/2007</stp>
        <stp>[Fixed Income  Prices 2004-2009.xlsx]TIPS!R807C56</stp>
        <tr r="BD807" s="1"/>
      </tp>
      <tp>
        <v>1.0865499999999999</v>
        <stp/>
        <stp>##V3_BDHV12</stp>
        <stp>912828CZ1 Govt</stp>
        <stp>IDX_RATIO</stp>
        <stp>6/12/2007</stp>
        <stp>6/12/2007</stp>
        <stp>[Fixed Income  Prices 2004-2009.xlsx]TIPS!R686C24</stp>
        <tr r="X686" s="1"/>
      </tp>
      <tp>
        <v>1.08647</v>
        <stp/>
        <stp>##V3_BDHV12</stp>
        <stp>912828ET3 Govt</stp>
        <stp>IDX_RATIO</stp>
        <stp>7/15/2008</stp>
        <stp>7/15/2008</stp>
        <stp>[Fixed Income  Prices 2004-2009.xlsx]TIPS!R658C76</stp>
        <tr r="BX658" s="1"/>
      </tp>
      <tp>
        <v>1.0263899999999999</v>
        <stp/>
        <stp>##V3_BDHV12</stp>
        <stp>912828CZ1 Govt</stp>
        <stp>IDX_RATIO</stp>
        <stp>7/25/2005</stp>
        <stp>7/25/2005</stp>
        <stp>[Fixed Income  Prices 2004-2009.xlsx]TIPS!R196C24</stp>
        <tr r="X196" s="1"/>
      </tp>
      <tp>
        <v>1.04857</v>
        <stp/>
        <stp>##V3_BDHV12</stp>
        <stp>912828CZ1 Govt</stp>
        <stp>IDX_RATIO</stp>
        <stp>4/27/2006</stp>
        <stp>4/27/2006</stp>
        <stp>[Fixed Income  Prices 2004-2009.xlsx]TIPS!R393C24</stp>
        <tr r="X393" s="1"/>
      </tp>
      <tp>
        <v>1.02339</v>
        <stp/>
        <stp>##V3_BDHV12</stp>
        <stp>912828ET3 Govt</stp>
        <stp>IDX_RATIO</stp>
        <stp>9/12/2006</stp>
        <stp>9/12/2006</stp>
        <stp>[Fixed Income  Prices 2004-2009.xlsx]TIPS!R178C76</stp>
        <tr r="BX178" s="1"/>
      </tp>
      <tp>
        <v>1.20346</v>
        <stp/>
        <stp>##V3_BDHV12</stp>
        <stp>9128276R8 Govt</stp>
        <stp>IDX_RATIO</stp>
        <stp>1/14/2008</stp>
        <stp>1/14/2008</stp>
        <stp>[Fixed Income  Prices 2004-2009.xlsx]TIPS!R909C28</stp>
        <tr r="AB909" s="1"/>
      </tp>
      <tp>
        <v>1.1861900000000001</v>
        <stp/>
        <stp>##V3_BDHV12</stp>
        <stp>9128274Y5 Govt</stp>
        <stp>IDX_RATIO</stp>
        <stp>7/11/2005</stp>
        <stp>7/11/2005</stp>
        <stp>[Fixed Income  Prices 2004-2009.xlsx]TIPS!R255C16</stp>
        <tr r="P255" s="1"/>
      </tp>
      <tp>
        <v>1.21045</v>
        <stp/>
        <stp>##V3_BDHV12</stp>
        <stp>9128274Y5 Govt</stp>
        <stp>IDX_RATIO</stp>
        <stp>4/17/2006</stp>
        <stp>4/17/2006</stp>
        <stp>[Fixed Income  Prices 2004-2009.xlsx]TIPS!R454C16</stp>
        <tr r="P454" s="1"/>
      </tp>
      <tp>
        <v>1.06568</v>
        <stp/>
        <stp>##V3_BDHV12</stp>
        <stp>912828CZ1 Govt</stp>
        <stp>IDX_RATIO</stp>
        <stp>7/13/2006</stp>
        <stp>7/13/2006</stp>
        <stp>[Fixed Income  Prices 2004-2009.xlsx]TIPS!R448C24</stp>
        <tr r="X448" s="1"/>
      </tp>
      <tp>
        <v>1.0713699999999999</v>
        <stp/>
        <stp>##V3_BDHV12</stp>
        <stp>912828ET3 Govt</stp>
        <stp>IDX_RATIO</stp>
        <stp>5/28/2009</stp>
        <stp>5/28/2009</stp>
        <stp>[Fixed Income  Prices 2004-2009.xlsx]TIPS!R885C76</stp>
        <tr r="BX885" s="1"/>
      </tp>
      <tp>
        <v>1.0046999999999999</v>
        <stp/>
        <stp>##V3_BDHV12</stp>
        <stp>912828HW3 Govt</stp>
        <stp>IDX_RATIO</stp>
        <stp>5/11/2009</stp>
        <stp>5/11/2009</stp>
        <stp>[Fixed Income  Prices 2004-2009.xlsx]TIPS!R278C48</stp>
        <tr r="AV278" s="1"/>
      </tp>
      <tp>
        <v>1.08049</v>
        <stp/>
        <stp>##V3_BDHV12</stp>
        <stp>912828CZ1 Govt</stp>
        <stp>IDX_RATIO</stp>
        <stp>5/21/2007</stp>
        <stp>5/21/2007</stp>
        <stp>[Fixed Income  Prices 2004-2009.xlsx]TIPS!R670C24</stp>
        <tr r="X670" s="1"/>
      </tp>
      <tp>
        <v>1.1672800000000001</v>
        <stp/>
        <stp>##V3_BDHV12</stp>
        <stp>9128274Y5 Govt</stp>
        <stp>IDX_RATIO</stp>
        <stp>4/21/2005</stp>
        <stp>4/21/2005</stp>
        <stp>[Fixed Income  Prices 2004-2009.xlsx]TIPS!R199C16</stp>
        <tr r="P199" s="1"/>
      </tp>
      <tp>
        <v>1.20764</v>
        <stp/>
        <stp>##V3_BDHV12</stp>
        <stp>9128273T7 Govt</stp>
        <stp>IDX_RATIO</stp>
        <stp>9/21/2005</stp>
        <stp>9/21/2005</stp>
        <stp>[Fixed Income  Prices 2004-2009.xlsx]TIPS!R307C12</stp>
        <tr r="L307" s="1"/>
      </tp>
      <tp>
        <v>1.25654</v>
        <stp/>
        <stp>##V3_BDHV12</stp>
        <stp>9128275W8 Govt</stp>
        <stp>IDX_RATIO</stp>
        <stp>4/17/2008</stp>
        <stp>4/17/2008</stp>
        <stp>[Fixed Income  Prices 2004-2009.xlsx]TIPS!R976C20</stp>
        <tr r="T976" s="1"/>
      </tp>
      <tp>
        <v>1.01159</v>
        <stp/>
        <stp>##V3_BDHV12</stp>
        <stp>912828HW3 Govt</stp>
        <stp>IDX_RATIO</stp>
        <stp>7/30/2009</stp>
        <stp>7/30/2009</stp>
        <stp>[Fixed Income  Prices 2004-2009.xlsx]TIPS!R336C48</stp>
        <tr r="AV336" s="1"/>
      </tp>
      <tp>
        <v>1.07331</v>
        <stp/>
        <stp>##V3_BDHV12</stp>
        <stp>912828ET3 Govt</stp>
        <stp>IDX_RATIO</stp>
        <stp>6/19/2009</stp>
        <stp>6/19/2009</stp>
        <stp>[Fixed Income  Prices 2004-2009.xlsx]TIPS!R901C76</stp>
        <tr r="BX901" s="1"/>
      </tp>
      <tp>
        <v>1.2333799999999999</v>
        <stp/>
        <stp>##V3_BDHV12</stp>
        <stp>9128274Y5 Govt</stp>
        <stp>IDX_RATIO</stp>
        <stp>7/25/2006</stp>
        <stp>7/25/2006</stp>
        <stp>[Fixed Income  Prices 2004-2009.xlsx]TIPS!R525C16</stp>
        <tr r="P525" s="1"/>
      </tp>
      <tp>
        <v>1.04857</v>
        <stp/>
        <stp>##V3_BDHV12</stp>
        <stp>912828ET3 Govt</stp>
        <stp>IDX_RATIO</stp>
        <stp>8/14/2007</stp>
        <stp>8/14/2007</stp>
        <stp>[Fixed Income  Prices 2004-2009.xlsx]TIPS!R418C76</stp>
        <tr r="BX418" s="1"/>
      </tp>
      <tp>
        <v>1.24668</v>
        <stp/>
        <stp>##V3_BDHV12</stp>
        <stp>9128274Y5 Govt</stp>
        <stp>IDX_RATIO</stp>
        <stp>5/17/2007</stp>
        <stp>5/17/2007</stp>
        <stp>[Fixed Income  Prices 2004-2009.xlsx]TIPS!R737C16</stp>
        <tr r="P737" s="1"/>
      </tp>
      <tp>
        <v>1.2038899999999999</v>
        <stp/>
        <stp>##V3_BDHV12</stp>
        <stp>9128273T7 Govt</stp>
        <stp>IDX_RATIO</stp>
        <stp>8/30/2005</stp>
        <stp>8/30/2005</stp>
        <stp>[Fixed Income  Prices 2004-2009.xlsx]TIPS!R291C12</stp>
        <tr r="L291" s="1"/>
      </tp>
      <tp>
        <v>1.1675</v>
        <stp/>
        <stp>##V3_BDHV12</stp>
        <stp>9128274Y5 Govt</stp>
        <stp>IDX_RATIO</stp>
        <stp>4/22/2005</stp>
        <stp>4/22/2005</stp>
        <stp>[Fixed Income  Prices 2004-2009.xlsx]TIPS!R200C16</stp>
        <tr r="P200" s="1"/>
      </tp>
      <tp>
        <v>1.11731</v>
        <stp/>
        <stp>##V3_BDHV12</stp>
        <stp>912828CP3 Govt</stp>
        <stp>IDX_RATIO</stp>
        <stp>3/18/2008</stp>
        <stp>3/18/2008</stp>
        <stp>[Fixed Income  Prices 2004-2009.xlsx]TIPS!R955C64</stp>
        <tr r="BL955" s="1"/>
      </tp>
      <tp>
        <v>1.12676</v>
        <stp/>
        <stp>##V3_BDHV12</stp>
        <stp>912828BW9 Govt</stp>
        <stp>IDX_RATIO</stp>
        <stp>8/20/2007</stp>
        <stp>8/20/2007</stp>
        <stp>[Fixed Income  Prices 2004-2009.xlsx]TIPS!R804C56</stp>
        <tr r="BD804" s="1"/>
      </tp>
      <tp>
        <v>1.2068699999999999</v>
        <stp/>
        <stp>##V3_BDHV12</stp>
        <stp>9128276R8 Govt</stp>
        <stp>IDX_RATIO</stp>
        <stp>2/27/2008</stp>
        <stp>2/27/2008</stp>
        <stp>[Fixed Income  Prices 2004-2009.xlsx]TIPS!R941C28</stp>
        <tr r="AB941" s="1"/>
      </tp>
      <tp>
        <v>1.14347</v>
        <stp/>
        <stp>##V3_BDHV12</stp>
        <stp>912828BW9 Govt</stp>
        <stp>IDX_RATIO</stp>
        <stp>4/11/2008</stp>
        <stp>4/11/2008</stp>
        <stp>[Fixed Income  Prices 2004-2009.xlsx]TIPS!R973C56</stp>
        <tr r="BD973" s="1"/>
      </tp>
      <tp>
        <v>1.0863100000000001</v>
        <stp/>
        <stp>##V3_BDHV12</stp>
        <stp>912828CZ1 Govt</stp>
        <stp>IDX_RATIO</stp>
        <stp>6/11/2007</stp>
        <stp>6/11/2007</stp>
        <stp>[Fixed Income  Prices 2004-2009.xlsx]TIPS!R685C24</stp>
        <tr r="X685" s="1"/>
      </tp>
      <tp>
        <v>1.2591999999999999</v>
        <stp/>
        <stp>##V3_BDHV12</stp>
        <stp>9128274Y5 Govt</stp>
        <stp>IDX_RATIO</stp>
        <stp>6/27/2007</stp>
        <stp>6/27/2007</stp>
        <stp>[Fixed Income  Prices 2004-2009.xlsx]TIPS!R766C16</stp>
        <tr r="P766" s="1"/>
      </tp>
      <tp>
        <v>1.08677</v>
        <stp/>
        <stp>##V3_BDHV12</stp>
        <stp>912828ET3 Govt</stp>
        <stp>IDX_RATIO</stp>
        <stp>7/16/2008</stp>
        <stp>7/16/2008</stp>
        <stp>[Fixed Income  Prices 2004-2009.xlsx]TIPS!R659C76</stp>
        <tr r="BX659" s="1"/>
      </tp>
      <tp>
        <v>1.0263599999999999</v>
        <stp/>
        <stp>##V3_BDHV12</stp>
        <stp>912828CZ1 Govt</stp>
        <stp>IDX_RATIO</stp>
        <stp>7/26/2005</stp>
        <stp>7/26/2005</stp>
        <stp>[Fixed Income  Prices 2004-2009.xlsx]TIPS!R197C24</stp>
        <tr r="X197" s="1"/>
      </tp>
      <tp>
        <v>1.04836</v>
        <stp/>
        <stp>##V3_BDHV12</stp>
        <stp>912828CZ1 Govt</stp>
        <stp>IDX_RATIO</stp>
        <stp>4/24/2006</stp>
        <stp>4/24/2006</stp>
        <stp>[Fixed Income  Prices 2004-2009.xlsx]TIPS!R390C24</stp>
        <tr r="X390" s="1"/>
      </tp>
      <tp>
        <v>1.2041500000000001</v>
        <stp/>
        <stp>##V3_BDHV12</stp>
        <stp>9128276R8 Govt</stp>
        <stp>IDX_RATIO</stp>
        <stp>1/17/2008</stp>
        <stp>1/17/2008</stp>
        <stp>[Fixed Income  Prices 2004-2009.xlsx]TIPS!R912C28</stp>
        <tr r="AB912" s="1"/>
      </tp>
      <tp>
        <v>1.02329</v>
        <stp/>
        <stp>##V3_BDHV12</stp>
        <stp>912828ET3 Govt</stp>
        <stp>IDX_RATIO</stp>
        <stp>9/11/2006</stp>
        <stp>9/11/2006</stp>
        <stp>[Fixed Income  Prices 2004-2009.xlsx]TIPS!R177C76</stp>
        <tr r="BX177" s="1"/>
      </tp>
      <tp>
        <v>1.2101999999999999</v>
        <stp/>
        <stp>##V3_BDHV12</stp>
        <stp>9128274Y5 Govt</stp>
        <stp>IDX_RATIO</stp>
        <stp>4/14/2006</stp>
        <stp>4/14/2006</stp>
        <stp>[Fixed Income  Prices 2004-2009.xlsx]TIPS!R453C16</stp>
        <tr r="P453" s="1"/>
      </tp>
      <tp>
        <v>1.18615</v>
        <stp/>
        <stp>##V3_BDHV12</stp>
        <stp>9128274Y5 Govt</stp>
        <stp>IDX_RATIO</stp>
        <stp>7/12/2005</stp>
        <stp>7/12/2005</stp>
        <stp>[Fixed Income  Prices 2004-2009.xlsx]TIPS!R256C16</stp>
        <tr r="P256" s="1"/>
      </tp>
      <tp>
        <v>1.07145</v>
        <stp/>
        <stp>##V3_BDHV12</stp>
        <stp>912828ET3 Govt</stp>
        <stp>IDX_RATIO</stp>
        <stp>5/29/2009</stp>
        <stp>5/29/2009</stp>
        <stp>[Fixed Income  Prices 2004-2009.xlsx]TIPS!R886C76</stp>
        <tr r="BX886" s="1"/>
      </tp>
      <tp>
        <v>1.06551</v>
        <stp/>
        <stp>##V3_BDHV12</stp>
        <stp>912828CZ1 Govt</stp>
        <stp>IDX_RATIO</stp>
        <stp>7/12/2006</stp>
        <stp>7/12/2006</stp>
        <stp>[Fixed Income  Prices 2004-2009.xlsx]TIPS!R447C24</stp>
        <tr r="X447" s="1"/>
      </tp>
      <tp>
        <v>1.07399</v>
        <stp/>
        <stp>##V3_BDHV12</stp>
        <stp>912828CZ1 Govt</stp>
        <stp>IDX_RATIO</stp>
        <stp>4/30/2007</stp>
        <stp>4/30/2007</stp>
        <stp>[Fixed Income  Prices 2004-2009.xlsx]TIPS!R655C24</stp>
        <tr r="X655" s="1"/>
      </tp>
      <tp>
        <v>1.238</v>
        <stp/>
        <stp>##V3_BDHV12</stp>
        <stp>9128275W8 Govt</stp>
        <stp>IDX_RATIO</stp>
        <stp>8/27/2007</stp>
        <stp>8/27/2007</stp>
        <stp>[Fixed Income  Prices 2004-2009.xlsx]TIPS!R809C20</stp>
        <tr r="T809" s="1"/>
      </tp>
      <tp>
        <v>1.1670499999999999</v>
        <stp/>
        <stp>##V3_BDHV12</stp>
        <stp>9128274Y5 Govt</stp>
        <stp>IDX_RATIO</stp>
        <stp>4/20/2005</stp>
        <stp>4/20/2005</stp>
        <stp>[Fixed Income  Prices 2004-2009.xlsx]TIPS!R198C16</stp>
        <tr r="P198" s="1"/>
      </tp>
      <tp>
        <v>1.2074499999999999</v>
        <stp/>
        <stp>##V3_BDHV12</stp>
        <stp>9128273T7 Govt</stp>
        <stp>IDX_RATIO</stp>
        <stp>9/20/2005</stp>
        <stp>9/20/2005</stp>
        <stp>[Fixed Income  Prices 2004-2009.xlsx]TIPS!R306C12</stp>
        <tr r="L306" s="1"/>
      </tp>
      <tp>
        <v>1.2564199999999999</v>
        <stp/>
        <stp>##V3_BDHV12</stp>
        <stp>9128275W8 Govt</stp>
        <stp>IDX_RATIO</stp>
        <stp>4/16/2008</stp>
        <stp>4/16/2008</stp>
        <stp>[Fixed Income  Prices 2004-2009.xlsx]TIPS!R975C20</stp>
        <tr r="T975" s="1"/>
      </tp>
      <tp>
        <v>1.01169</v>
        <stp/>
        <stp>##V3_BDHV12</stp>
        <stp>912828HW3 Govt</stp>
        <stp>IDX_RATIO</stp>
        <stp>7/31/2009</stp>
        <stp>7/31/2009</stp>
        <stp>[Fixed Income  Prices 2004-2009.xlsx]TIPS!R337C48</stp>
        <tr r="AV337" s="1"/>
      </tp>
      <tp>
        <v>1.0732200000000001</v>
        <stp/>
        <stp>##V3_BDHV12</stp>
        <stp>912828ET3 Govt</stp>
        <stp>IDX_RATIO</stp>
        <stp>6/18/2009</stp>
        <stp>6/18/2009</stp>
        <stp>[Fixed Income  Prices 2004-2009.xlsx]TIPS!R900C76</stp>
        <tr r="BX900" s="1"/>
      </tp>
      <tp>
        <v>1.2331799999999999</v>
        <stp/>
        <stp>##V3_BDHV12</stp>
        <stp>9128274Y5 Govt</stp>
        <stp>IDX_RATIO</stp>
        <stp>7/24/2006</stp>
        <stp>7/24/2006</stp>
        <stp>[Fixed Income  Prices 2004-2009.xlsx]TIPS!R524C16</stp>
        <tr r="P524" s="1"/>
      </tp>
      <tp>
        <v>1.04864</v>
        <stp/>
        <stp>##V3_BDHV12</stp>
        <stp>912828ET3 Govt</stp>
        <stp>IDX_RATIO</stp>
        <stp>8/15/2007</stp>
        <stp>8/15/2007</stp>
        <stp>[Fixed Income  Prices 2004-2009.xlsx]TIPS!R419C76</stp>
        <tr r="BX419" s="1"/>
      </tp>
      <tp>
        <v>1.24631</v>
        <stp/>
        <stp>##V3_BDHV12</stp>
        <stp>9128274Y5 Govt</stp>
        <stp>IDX_RATIO</stp>
        <stp>5/16/2007</stp>
        <stp>5/16/2007</stp>
        <stp>[Fixed Income  Prices 2004-2009.xlsx]TIPS!R736C16</stp>
        <tr r="P736" s="1"/>
      </tp>
      <tp>
        <v>1.20391</v>
        <stp/>
        <stp>##V3_BDHV12</stp>
        <stp>9128273T7 Govt</stp>
        <stp>IDX_RATIO</stp>
        <stp>8/31/2005</stp>
        <stp>8/31/2005</stp>
        <stp>[Fixed Income  Prices 2004-2009.xlsx]TIPS!R292C12</stp>
        <tr r="L292" s="1"/>
      </tp>
      <tp>
        <v>1.11748</v>
        <stp/>
        <stp>##V3_BDHV12</stp>
        <stp>912828CP3 Govt</stp>
        <stp>IDX_RATIO</stp>
        <stp>3/19/2008</stp>
        <stp>3/19/2008</stp>
        <stp>[Fixed Income  Prices 2004-2009.xlsx]TIPS!R956C64</stp>
        <tr r="BL956" s="1"/>
      </tp>
      <tp>
        <v>1.12683</v>
        <stp/>
        <stp>##V3_BDHV12</stp>
        <stp>912828BW9 Govt</stp>
        <stp>IDX_RATIO</stp>
        <stp>8/21/2007</stp>
        <stp>8/21/2007</stp>
        <stp>[Fixed Income  Prices 2004-2009.xlsx]TIPS!R805C56</stp>
        <tr r="BD805" s="1"/>
      </tp>
      <tp>
        <v>1.2069000000000001</v>
        <stp/>
        <stp>##V3_BDHV12</stp>
        <stp>9128276R8 Govt</stp>
        <stp>IDX_RATIO</stp>
        <stp>2/26/2008</stp>
        <stp>2/26/2008</stp>
        <stp>[Fixed Income  Prices 2004-2009.xlsx]TIPS!R940C28</stp>
        <tr r="AB940" s="1"/>
      </tp>
      <tp>
        <v>1.1433599999999999</v>
        <stp/>
        <stp>##V3_BDHV12</stp>
        <stp>912828BW9 Govt</stp>
        <stp>IDX_RATIO</stp>
        <stp>4/10/2008</stp>
        <stp>4/10/2008</stp>
        <stp>[Fixed Income  Prices 2004-2009.xlsx]TIPS!R972C56</stp>
        <tr r="BD972" s="1"/>
      </tp>
      <tp>
        <v>1.25892</v>
        <stp/>
        <stp>##V3_BDHV12</stp>
        <stp>9128274Y5 Govt</stp>
        <stp>IDX_RATIO</stp>
        <stp>6/26/2007</stp>
        <stp>6/26/2007</stp>
        <stp>[Fixed Income  Prices 2004-2009.xlsx]TIPS!R765C16</stp>
        <tr r="P765" s="1"/>
      </tp>
      <tp>
        <v>1.0263199999999999</v>
        <stp/>
        <stp>##V3_BDHV12</stp>
        <stp>912828CZ1 Govt</stp>
        <stp>IDX_RATIO</stp>
        <stp>7/27/2005</stp>
        <stp>7/27/2005</stp>
        <stp>[Fixed Income  Prices 2004-2009.xlsx]TIPS!R198C24</stp>
        <tr r="X198" s="1"/>
      </tp>
      <tp>
        <v>1.04843</v>
        <stp/>
        <stp>##V3_BDHV12</stp>
        <stp>912828CZ1 Govt</stp>
        <stp>IDX_RATIO</stp>
        <stp>4/25/2006</stp>
        <stp>4/25/2006</stp>
        <stp>[Fixed Income  Prices 2004-2009.xlsx]TIPS!R391C24</stp>
        <tr r="X391" s="1"/>
      </tp>
      <tp>
        <v>1.0870599999999999</v>
        <stp/>
        <stp>##V3_BDHV12</stp>
        <stp>912828ET3 Govt</stp>
        <stp>IDX_RATIO</stp>
        <stp>7/17/2008</stp>
        <stp>7/17/2008</stp>
        <stp>[Fixed Income  Prices 2004-2009.xlsx]TIPS!R660C76</stp>
        <tr r="BX660" s="1"/>
      </tp>
      <tp>
        <v>1.2039200000000001</v>
        <stp/>
        <stp>##V3_BDHV12</stp>
        <stp>9128276R8 Govt</stp>
        <stp>IDX_RATIO</stp>
        <stp>1/16/2008</stp>
        <stp>1/16/2008</stp>
        <stp>[Fixed Income  Prices 2004-2009.xlsx]TIPS!R911C28</stp>
        <tr r="AB911" s="1"/>
      </tp>
      <tp>
        <v>1.18611</v>
        <stp/>
        <stp>##V3_BDHV12</stp>
        <stp>9128274Y5 Govt</stp>
        <stp>IDX_RATIO</stp>
        <stp>7/13/2005</stp>
        <stp>7/13/2005</stp>
        <stp>[Fixed Income  Prices 2004-2009.xlsx]TIPS!R257C16</stp>
        <tr r="P257" s="1"/>
      </tp>
      <tp>
        <v>1.06576</v>
        <stp/>
        <stp>##V3_BDHV12</stp>
        <stp>912828ET3 Govt</stp>
        <stp>IDX_RATIO</stp>
        <stp>4/23/2008</stp>
        <stp>4/23/2008</stp>
        <stp>[Fixed Income  Prices 2004-2009.xlsx]TIPS!R599C76</stp>
        <tr r="BX599" s="1"/>
      </tp>
      <tp>
        <v>1.23746</v>
        <stp/>
        <stp>##V3_BDHV12</stp>
        <stp>9128275W8 Govt</stp>
        <stp>IDX_RATIO</stp>
        <stp>8/20/2007</stp>
        <stp>8/20/2007</stp>
        <stp>[Fixed Income  Prices 2004-2009.xlsx]TIPS!R804C20</stp>
        <tr r="T804" s="1"/>
      </tp>
      <tp>
        <v>1.20875</v>
        <stp/>
        <stp>##V3_BDHV12</stp>
        <stp>9128273T7 Govt</stp>
        <stp>IDX_RATIO</stp>
        <stp>9/27/2005</stp>
        <stp>9/27/2005</stp>
        <stp>[Fixed Income  Prices 2004-2009.xlsx]TIPS!R311C12</stp>
        <tr r="L311" s="1"/>
      </tp>
      <tp>
        <v>1.02698</v>
        <stp/>
        <stp>##V3_BDHV12</stp>
        <stp>912828CZ1 Govt</stp>
        <stp>IDX_RATIO</stp>
        <stp>6/30/2005</stp>
        <stp>6/30/2005</stp>
        <stp>[Fixed Income  Prices 2004-2009.xlsx]TIPS!R179C24</stp>
        <tr r="X179" s="1"/>
      </tp>
      <tp>
        <v>1.26773</v>
        <stp/>
        <stp>##V3_BDHV12</stp>
        <stp>9128274Y5 Govt</stp>
        <stp>IDX_RATIO</stp>
        <stp>7/31/2007</stp>
        <stp>7/31/2007</stp>
        <stp>[Fixed Income  Prices 2004-2009.xlsx]TIPS!R790C16</stp>
        <tr r="P790" s="1"/>
      </tp>
      <tp>
        <v>1.0084500000000001</v>
        <stp/>
        <stp>##V3_BDHV12</stp>
        <stp>912828HW3 Govt</stp>
        <stp>IDX_RATIO</stp>
        <stp>6/26/2009</stp>
        <stp>6/26/2009</stp>
        <stp>[Fixed Income  Prices 2004-2009.xlsx]TIPS!R312C48</stp>
        <tr r="AV312" s="1"/>
      </tp>
      <tp>
        <v>1.2558099999999999</v>
        <stp/>
        <stp>##V3_BDHV12</stp>
        <stp>9128275W8 Govt</stp>
        <stp>IDX_RATIO</stp>
        <stp>4/11/2008</stp>
        <stp>4/11/2008</stp>
        <stp>[Fixed Income  Prices 2004-2009.xlsx]TIPS!R972C20</stp>
        <tr r="T972" s="1"/>
      </tp>
      <tp>
        <v>1.2571600000000001</v>
        <stp/>
        <stp>##V3_BDHV12</stp>
        <stp>9128273T7 Govt</stp>
        <stp>IDX_RATIO</stp>
        <stp>9/11/2006</stp>
        <stp>9/11/2006</stp>
        <stp>[Fixed Income  Prices 2004-2009.xlsx]TIPS!R559C12</stp>
        <tr r="L559" s="1"/>
      </tp>
      <tp>
        <v>1.2444900000000001</v>
        <stp/>
        <stp>##V3_BDHV12</stp>
        <stp>9128274Y5 Govt</stp>
        <stp>IDX_RATIO</stp>
        <stp>5/11/2007</stp>
        <stp>5/11/2007</stp>
        <stp>[Fixed Income  Prices 2004-2009.xlsx]TIPS!R733C16</stp>
        <tr r="P733" s="1"/>
      </tp>
      <tp>
        <v>1.2126000000000001</v>
        <stp/>
        <stp>##V3_BDHV12</stp>
        <stp>9128276R8 Govt</stp>
        <stp>IDX_RATIO</stp>
        <stp>3/31/2008</stp>
        <stp>3/31/2008</stp>
        <stp>[Fixed Income  Prices 2004-2009.xlsx]TIPS!R963C28</stp>
        <tr r="AB963" s="1"/>
      </tp>
      <tp>
        <v>1.0752299999999999</v>
        <stp/>
        <stp>##V3_BDHV12</stp>
        <stp>912828ET3 Govt</stp>
        <stp>IDX_RATIO</stp>
        <stp>5/30/2008</stp>
        <stp>5/30/2008</stp>
        <stp>[Fixed Income  Prices 2004-2009.xlsx]TIPS!R626C76</stp>
        <tr r="BX626" s="1"/>
      </tp>
      <tp>
        <v>1.2881400000000001</v>
        <stp/>
        <stp>##V3_BDHV12</stp>
        <stp>9128273T7 Govt</stp>
        <stp>IDX_RATIO</stp>
        <stp>8/13/2007</stp>
        <stp>8/13/2007</stp>
        <stp>[Fixed Income  Prices 2004-2009.xlsx]TIPS!R799C12</stp>
        <tr r="L799" s="1"/>
      </tp>
      <tp>
        <v>1.1441399999999999</v>
        <stp/>
        <stp>##V3_BDHV12</stp>
        <stp>912828BW9 Govt</stp>
        <stp>IDX_RATIO</stp>
        <stp>4/17/2008</stp>
        <stp>4/17/2008</stp>
        <stp>[Fixed Income  Prices 2004-2009.xlsx]TIPS!R977C56</stp>
        <tr r="BD977" s="1"/>
      </tp>
      <tp>
        <v>1.2070400000000001</v>
        <stp/>
        <stp>##V3_BDHV12</stp>
        <stp>9128276R8 Govt</stp>
        <stp>IDX_RATIO</stp>
        <stp>2/21/2008</stp>
        <stp>2/21/2008</stp>
        <stp>[Fixed Income  Prices 2004-2009.xlsx]TIPS!R937C28</stp>
        <tr r="AB937" s="1"/>
      </tp>
      <tp>
        <v>1.2575700000000001</v>
        <stp/>
        <stp>##V3_BDHV12</stp>
        <stp>9128274Y5 Govt</stp>
        <stp>IDX_RATIO</stp>
        <stp>6/21/2007</stp>
        <stp>6/21/2007</stp>
        <stp>[Fixed Income  Prices 2004-2009.xlsx]TIPS!R762C16</stp>
        <tr r="P762" s="1"/>
      </tp>
      <tp>
        <v>1.0265599999999999</v>
        <stp/>
        <stp>##V3_BDHV12</stp>
        <stp>912828CZ1 Govt</stp>
        <stp>IDX_RATIO</stp>
        <stp>7/20/2005</stp>
        <stp>7/20/2005</stp>
        <stp>[Fixed Income  Prices 2004-2009.xlsx]TIPS!R193C24</stp>
        <tr r="X193" s="1"/>
      </tp>
      <tp>
        <v>1.085</v>
        <stp/>
        <stp>##V3_BDHV12</stp>
        <stp>912828ET3 Govt</stp>
        <stp>IDX_RATIO</stp>
        <stp>7/10/2008</stp>
        <stp>7/10/2008</stp>
        <stp>[Fixed Income  Prices 2004-2009.xlsx]TIPS!R655C76</stp>
        <tr r="BX655" s="1"/>
      </tp>
      <tp>
        <v>1.18607</v>
        <stp/>
        <stp>##V3_BDHV12</stp>
        <stp>9128274Y5 Govt</stp>
        <stp>IDX_RATIO</stp>
        <stp>7/14/2005</stp>
        <stp>7/14/2005</stp>
        <stp>[Fixed Income  Prices 2004-2009.xlsx]TIPS!R258C16</stp>
        <tr r="P258" s="1"/>
      </tp>
      <tp>
        <v>1.2027700000000001</v>
        <stp/>
        <stp>##V3_BDHV12</stp>
        <stp>9128276R8 Govt</stp>
        <stp>IDX_RATIO</stp>
        <stp>1/11/2008</stp>
        <stp>1/11/2008</stp>
        <stp>[Fixed Income  Prices 2004-2009.xlsx]TIPS!R908C28</stp>
        <tr r="AB908" s="1"/>
      </tp>
      <tp>
        <v>1.21004</v>
        <stp/>
        <stp>##V3_BDHV12</stp>
        <stp>9128274Y5 Govt</stp>
        <stp>IDX_RATIO</stp>
        <stp>4/12/2006</stp>
        <stp>4/12/2006</stp>
        <stp>[Fixed Income  Prices 2004-2009.xlsx]TIPS!R451C16</stp>
        <tr r="P451" s="1"/>
      </tp>
      <tp>
        <v>1.06585</v>
        <stp/>
        <stp>##V3_BDHV12</stp>
        <stp>912828CZ1 Govt</stp>
        <stp>IDX_RATIO</stp>
        <stp>7/14/2006</stp>
        <stp>7/14/2006</stp>
        <stp>[Fixed Income  Prices 2004-2009.xlsx]TIPS!R449C24</stp>
        <tr r="X449" s="1"/>
      </tp>
      <tp>
        <v>1.0656600000000001</v>
        <stp/>
        <stp>##V3_BDHV12</stp>
        <stp>912828ET3 Govt</stp>
        <stp>IDX_RATIO</stp>
        <stp>4/22/2008</stp>
        <stp>4/22/2008</stp>
        <stp>[Fixed Income  Prices 2004-2009.xlsx]TIPS!R598C76</stp>
        <tr r="BX598" s="1"/>
      </tp>
      <tp>
        <v>1.2674799999999999</v>
        <stp/>
        <stp>##V3_BDHV12</stp>
        <stp>9128274Y5 Govt</stp>
        <stp>IDX_RATIO</stp>
        <stp>7/30/2007</stp>
        <stp>7/30/2007</stp>
        <stp>[Fixed Income  Prices 2004-2009.xlsx]TIPS!R789C16</stp>
        <tr r="P789" s="1"/>
      </tp>
      <tp>
        <v>1.23753</v>
        <stp/>
        <stp>##V3_BDHV12</stp>
        <stp>9128275W8 Govt</stp>
        <stp>IDX_RATIO</stp>
        <stp>8/21/2007</stp>
        <stp>8/21/2007</stp>
        <stp>[Fixed Income  Prices 2004-2009.xlsx]TIPS!R805C20</stp>
        <tr r="T805" s="1"/>
      </tp>
      <tp>
        <v>1.2085699999999999</v>
        <stp/>
        <stp>##V3_BDHV12</stp>
        <stp>9128273T7 Govt</stp>
        <stp>IDX_RATIO</stp>
        <stp>9/26/2005</stp>
        <stp>9/26/2005</stp>
        <stp>[Fixed Income  Prices 2004-2009.xlsx]TIPS!R310C12</stp>
        <tr r="L310" s="1"/>
      </tp>
      <tp>
        <v>1.25569</v>
        <stp/>
        <stp>##V3_BDHV12</stp>
        <stp>9128275W8 Govt</stp>
        <stp>IDX_RATIO</stp>
        <stp>4/10/2008</stp>
        <stp>4/10/2008</stp>
        <stp>[Fixed Income  Prices 2004-2009.xlsx]TIPS!R971C20</stp>
        <tr r="T971" s="1"/>
      </tp>
      <tp>
        <v>1.0085599999999999</v>
        <stp/>
        <stp>##V3_BDHV12</stp>
        <stp>912828CZ1 Govt</stp>
        <stp>IDX_RATIO</stp>
        <stp>4/11/2005</stp>
        <stp>4/11/2005</stp>
        <stp>[Fixed Income  Prices 2004-2009.xlsx]TIPS!R122C24</stp>
        <tr r="X122" s="1"/>
      </tp>
      <tp>
        <v>1.0485100000000001</v>
        <stp/>
        <stp>##V3_BDHV12</stp>
        <stp>912828ET3 Govt</stp>
        <stp>IDX_RATIO</stp>
        <stp>8/13/2007</stp>
        <stp>8/13/2007</stp>
        <stp>[Fixed Income  Prices 2004-2009.xlsx]TIPS!R417C76</stp>
        <tr r="BX417" s="1"/>
      </tp>
      <tp>
        <v>1.24413</v>
        <stp/>
        <stp>##V3_BDHV12</stp>
        <stp>9128274Y5 Govt</stp>
        <stp>IDX_RATIO</stp>
        <stp>5/10/2007</stp>
        <stp>5/10/2007</stp>
        <stp>[Fixed Income  Prices 2004-2009.xlsx]TIPS!R732C16</stp>
        <tr r="P732" s="1"/>
      </tp>
      <tp>
        <v>1.1681699999999999</v>
        <stp/>
        <stp>##V3_BDHV12</stp>
        <stp>9128274Y5 Govt</stp>
        <stp>IDX_RATIO</stp>
        <stp>4/25/2005</stp>
        <stp>4/25/2005</stp>
        <stp>[Fixed Income  Prices 2004-2009.xlsx]TIPS!R201C16</stp>
        <tr r="P201" s="1"/>
      </tp>
      <tp>
        <v>1.1272500000000001</v>
        <stp/>
        <stp>##V3_BDHV12</stp>
        <stp>912828BW9 Govt</stp>
        <stp>IDX_RATIO</stp>
        <stp>8/27/2007</stp>
        <stp>8/27/2007</stp>
        <stp>[Fixed Income  Prices 2004-2009.xlsx]TIPS!R809C56</stp>
        <tr r="BD809" s="1"/>
      </tp>
      <tp>
        <v>1.1440299999999999</v>
        <stp/>
        <stp>##V3_BDHV12</stp>
        <stp>912828BW9 Govt</stp>
        <stp>IDX_RATIO</stp>
        <stp>4/16/2008</stp>
        <stp>4/16/2008</stp>
        <stp>[Fixed Income  Prices 2004-2009.xlsx]TIPS!R976C56</stp>
        <tr r="BD976" s="1"/>
      </tp>
      <tp>
        <v>1.2070700000000001</v>
        <stp/>
        <stp>##V3_BDHV12</stp>
        <stp>9128276R8 Govt</stp>
        <stp>IDX_RATIO</stp>
        <stp>2/20/2008</stp>
        <stp>2/20/2008</stp>
        <stp>[Fixed Income  Prices 2004-2009.xlsx]TIPS!R936C28</stp>
        <tr r="AB936" s="1"/>
      </tp>
      <tp>
        <v>1.2572999999999999</v>
        <stp/>
        <stp>##V3_BDHV12</stp>
        <stp>9128274Y5 Govt</stp>
        <stp>IDX_RATIO</stp>
        <stp>6/20/2007</stp>
        <stp>6/20/2007</stp>
        <stp>[Fixed Income  Prices 2004-2009.xlsx]TIPS!R761C16</stp>
        <tr r="P761" s="1"/>
      </tp>
      <tp>
        <v>1.0852900000000001</v>
        <stp/>
        <stp>##V3_BDHV12</stp>
        <stp>912828ET3 Govt</stp>
        <stp>IDX_RATIO</stp>
        <stp>7/11/2008</stp>
        <stp>7/11/2008</stp>
        <stp>[Fixed Income  Prices 2004-2009.xlsx]TIPS!R656C76</stp>
        <tr r="BX656" s="1"/>
      </tp>
      <tp>
        <v>1.0265299999999999</v>
        <stp/>
        <stp>##V3_BDHV12</stp>
        <stp>912828CZ1 Govt</stp>
        <stp>IDX_RATIO</stp>
        <stp>7/21/2005</stp>
        <stp>7/21/2005</stp>
        <stp>[Fixed Income  Prices 2004-2009.xlsx]TIPS!R194C24</stp>
        <tr r="X194" s="1"/>
      </tp>
      <tp>
        <v>1.1860299999999999</v>
        <stp/>
        <stp>##V3_BDHV12</stp>
        <stp>9128274Y5 Govt</stp>
        <stp>IDX_RATIO</stp>
        <stp>7/15/2005</stp>
        <stp>7/15/2005</stp>
        <stp>[Fixed Income  Prices 2004-2009.xlsx]TIPS!R259C16</stp>
        <tr r="P259" s="1"/>
      </tp>
      <tp>
        <v>1.2025399999999999</v>
        <stp/>
        <stp>##V3_BDHV12</stp>
        <stp>9128276R8 Govt</stp>
        <stp>IDX_RATIO</stp>
        <stp>1/10/2008</stp>
        <stp>1/10/2008</stp>
        <stp>[Fixed Income  Prices 2004-2009.xlsx]TIPS!R907C28</stp>
        <tr r="AB907" s="1"/>
      </tp>
      <tp>
        <v>1.2101200000000001</v>
        <stp/>
        <stp>##V3_BDHV12</stp>
        <stp>9128274Y5 Govt</stp>
        <stp>IDX_RATIO</stp>
        <stp>4/13/2006</stp>
        <stp>4/13/2006</stp>
        <stp>[Fixed Income  Prices 2004-2009.xlsx]TIPS!R452C16</stp>
        <tr r="P452" s="1"/>
      </tp>
      <tp>
        <v>1.02369</v>
        <stp/>
        <stp>##V3_BDHV12</stp>
        <stp>912828ET3 Govt</stp>
        <stp>IDX_RATIO</stp>
        <stp>9/15/2006</stp>
        <stp>9/15/2006</stp>
        <stp>[Fixed Income  Prices 2004-2009.xlsx]TIPS!R181C76</stp>
        <tr r="BX181" s="1"/>
      </tp>
      <tp>
        <v>1.0655600000000001</v>
        <stp/>
        <stp>##V3_BDHV12</stp>
        <stp>912828ET3 Govt</stp>
        <stp>IDX_RATIO</stp>
        <stp>4/21/2008</stp>
        <stp>4/21/2008</stp>
        <stp>[Fixed Income  Prices 2004-2009.xlsx]TIPS!R597C76</stp>
        <tr r="BX597" s="1"/>
      </tp>
      <tp>
        <v>1.06636</v>
        <stp/>
        <stp>##V3_BDHV12</stp>
        <stp>912828CZ1 Govt</stp>
        <stp>IDX_RATIO</stp>
        <stp>7/17/2006</stp>
        <stp>7/17/2006</stp>
        <stp>[Fixed Income  Prices 2004-2009.xlsx]TIPS!R450C24</stp>
        <tr r="X450" s="1"/>
      </tp>
      <tp>
        <v>1.15926</v>
        <stp/>
        <stp>##V3_BDHV12</stp>
        <stp>9128275W8 Govt</stp>
        <stp>IDX_RATIO</stp>
        <stp>9/19/2005</stp>
        <stp>9/19/2005</stp>
        <stp>[Fixed Income  Prices 2004-2009.xlsx]TIPS!R305C20</stp>
        <tr r="T305" s="1"/>
      </tp>
      <tp>
        <v>1.2376100000000001</v>
        <stp/>
        <stp>##V3_BDHV12</stp>
        <stp>9128275W8 Govt</stp>
        <stp>IDX_RATIO</stp>
        <stp>8/22/2007</stp>
        <stp>8/22/2007</stp>
        <stp>[Fixed Income  Prices 2004-2009.xlsx]TIPS!R806C20</stp>
        <tr r="T806" s="1"/>
      </tp>
      <tp>
        <v>1.0817600000000001</v>
        <stp/>
        <stp>##V3_BDHV12</stp>
        <stp>912828CZ1 Govt</stp>
        <stp>IDX_RATIO</stp>
        <stp>5/25/2007</stp>
        <stp>5/25/2007</stp>
        <stp>[Fixed Income  Prices 2004-2009.xlsx]TIPS!R674C24</stp>
        <tr r="X674" s="1"/>
      </tp>
      <tp>
        <v>1.0082800000000001</v>
        <stp/>
        <stp>##V3_BDHV12</stp>
        <stp>912828HW3 Govt</stp>
        <stp>IDX_RATIO</stp>
        <stp>6/24/2009</stp>
        <stp>6/24/2009</stp>
        <stp>[Fixed Income  Prices 2004-2009.xlsx]TIPS!R310C48</stp>
        <tr r="AV310" s="1"/>
      </tp>
      <tp>
        <v>1.2574100000000001</v>
        <stp/>
        <stp>##V3_BDHV12</stp>
        <stp>9128273T7 Govt</stp>
        <stp>IDX_RATIO</stp>
        <stp>9/13/2006</stp>
        <stp>9/13/2006</stp>
        <stp>[Fixed Income  Prices 2004-2009.xlsx]TIPS!R561C12</stp>
        <tr r="L561" s="1"/>
      </tp>
      <tp>
        <v>1.00875</v>
        <stp/>
        <stp>##V3_BDHV12</stp>
        <stp>912828CZ1 Govt</stp>
        <stp>IDX_RATIO</stp>
        <stp>4/12/2005</stp>
        <stp>4/12/2005</stp>
        <stp>[Fixed Income  Prices 2004-2009.xlsx]TIPS!R123C24</stp>
        <tr r="X123" s="1"/>
      </tp>
      <tp>
        <v>1.2325900000000001</v>
        <stp/>
        <stp>##V3_BDHV12</stp>
        <stp>9128274Y5 Govt</stp>
        <stp>IDX_RATIO</stp>
        <stp>7/21/2006</stp>
        <stp>7/21/2006</stp>
        <stp>[Fixed Income  Prices 2004-2009.xlsx]TIPS!R523C16</stp>
        <tr r="P523" s="1"/>
      </tp>
      <tp>
        <v>1.0483100000000001</v>
        <stp/>
        <stp>##V3_BDHV12</stp>
        <stp>912828ET3 Govt</stp>
        <stp>IDX_RATIO</stp>
        <stp>8/10/2007</stp>
        <stp>8/10/2007</stp>
        <stp>[Fixed Income  Prices 2004-2009.xlsx]TIPS!R416C76</stp>
        <tr r="BX416" s="1"/>
      </tp>
      <tp>
        <v>1.0547500000000001</v>
        <stp/>
        <stp>##V3_BDHV12</stp>
        <stp>912828GX2 Govt</stp>
        <stp>IDX_RATIO</stp>
        <stp>8/29/2008</stp>
        <stp>8/29/2008</stp>
        <stp>[Fixed Income  Prices 2004-2009.xlsx]TIPS!R301C88</stp>
        <tr r="CJ301" s="1"/>
      </tp>
      <tp>
        <v>1.16839</v>
        <stp/>
        <stp>##V3_BDHV12</stp>
        <stp>9128274Y5 Govt</stp>
        <stp>IDX_RATIO</stp>
        <stp>4/26/2005</stp>
        <stp>4/26/2005</stp>
        <stp>[Fixed Income  Prices 2004-2009.xlsx]TIPS!R202C16</stp>
        <tr r="P202" s="1"/>
      </tp>
      <tp>
        <v>1.12704</v>
        <stp/>
        <stp>##V3_BDHV12</stp>
        <stp>912828BW9 Govt</stp>
        <stp>IDX_RATIO</stp>
        <stp>8/24/2007</stp>
        <stp>8/24/2007</stp>
        <stp>[Fixed Income  Prices 2004-2009.xlsx]TIPS!R808C56</stp>
        <tr r="BD808" s="1"/>
      </tp>
      <tp>
        <v>1.0480799999999999</v>
        <stp/>
        <stp>##V3_BDHV12</stp>
        <stp>912828CZ1 Govt</stp>
        <stp>IDX_RATIO</stp>
        <stp>4/20/2006</stp>
        <stp>4/20/2006</stp>
        <stp>[Fixed Income  Prices 2004-2009.xlsx]TIPS!R388C24</stp>
        <tr r="X388" s="1"/>
      </tp>
      <tp>
        <v>1.1011299999999999</v>
        <stp/>
        <stp>##V3_BDHV12</stp>
        <stp>912828BW9 Govt</stp>
        <stp>IDX_RATIO</stp>
        <stp>9/29/2006</stp>
        <stp>9/29/2006</stp>
        <stp>[Fixed Income  Prices 2004-2009.xlsx]TIPS!R573C56</stp>
        <tr r="BD573" s="1"/>
      </tp>
      <tp>
        <v>1.08725</v>
        <stp/>
        <stp>##V3_BDHV12</stp>
        <stp>912828CZ1 Govt</stp>
        <stp>IDX_RATIO</stp>
        <stp>6/15/2007</stp>
        <stp>6/15/2007</stp>
        <stp>[Fixed Income  Prices 2004-2009.xlsx]TIPS!R689C24</stp>
        <tr r="X689" s="1"/>
      </tp>
      <tp>
        <v>1.14392</v>
        <stp/>
        <stp>##V3_BDHV12</stp>
        <stp>912828BW9 Govt</stp>
        <stp>IDX_RATIO</stp>
        <stp>4/15/2008</stp>
        <stp>4/15/2008</stp>
        <stp>[Fixed Income  Prices 2004-2009.xlsx]TIPS!R975C56</stp>
        <tr r="BD975" s="1"/>
      </tp>
      <tp>
        <v>1.00501</v>
        <stp/>
        <stp>##V3_BDHV12</stp>
        <stp>912828HW3 Govt</stp>
        <stp>IDX_RATIO</stp>
        <stp>5/15/2009</stp>
        <stp>5/15/2009</stp>
        <stp>[Fixed Income  Prices 2004-2009.xlsx]TIPS!R282C48</stp>
        <tr r="AV282" s="1"/>
      </tp>
      <tp>
        <v>1.0265</v>
        <stp/>
        <stp>##V3_BDHV12</stp>
        <stp>912828CZ1 Govt</stp>
        <stp>IDX_RATIO</stp>
        <stp>7/22/2005</stp>
        <stp>7/22/2005</stp>
        <stp>[Fixed Income  Prices 2004-2009.xlsx]TIPS!R195C24</stp>
        <tr r="X195" s="1"/>
      </tp>
      <tp>
        <v>1.2098800000000001</v>
        <stp/>
        <stp>##V3_BDHV12</stp>
        <stp>9128274Y5 Govt</stp>
        <stp>IDX_RATIO</stp>
        <stp>4/10/2006</stp>
        <stp>4/10/2006</stp>
        <stp>[Fixed Income  Prices 2004-2009.xlsx]TIPS!R449C16</stp>
        <tr r="P449" s="1"/>
      </tp>
      <tp>
        <v>1.02359</v>
        <stp/>
        <stp>##V3_BDHV12</stp>
        <stp>912828ET3 Govt</stp>
        <stp>IDX_RATIO</stp>
        <stp>9/14/2006</stp>
        <stp>9/14/2006</stp>
        <stp>[Fixed Income  Prices 2004-2009.xlsx]TIPS!R180C76</stp>
        <tr r="BX180" s="1"/>
      </tp>
      <tp>
        <v>1.23769</v>
        <stp/>
        <stp>##V3_BDHV12</stp>
        <stp>9128275W8 Govt</stp>
        <stp>IDX_RATIO</stp>
        <stp>8/23/2007</stp>
        <stp>8/23/2007</stp>
        <stp>[Fixed Income  Prices 2004-2009.xlsx]TIPS!R807C20</stp>
        <tr r="T807" s="1"/>
      </tp>
      <tp>
        <v>1.08144</v>
        <stp/>
        <stp>##V3_BDHV12</stp>
        <stp>912828CZ1 Govt</stp>
        <stp>IDX_RATIO</stp>
        <stp>5/24/2007</stp>
        <stp>5/24/2007</stp>
        <stp>[Fixed Income  Prices 2004-2009.xlsx]TIPS!R673C24</stp>
        <tr r="X673" s="1"/>
      </tp>
      <tp>
        <v>1.0083599999999999</v>
        <stp/>
        <stp>##V3_BDHV12</stp>
        <stp>912828HW3 Govt</stp>
        <stp>IDX_RATIO</stp>
        <stp>6/25/2009</stp>
        <stp>6/25/2009</stp>
        <stp>[Fixed Income  Prices 2004-2009.xlsx]TIPS!R311C48</stp>
        <tr r="AV311" s="1"/>
      </tp>
      <tp>
        <v>1.25728</v>
        <stp/>
        <stp>##V3_BDHV12</stp>
        <stp>9128273T7 Govt</stp>
        <stp>IDX_RATIO</stp>
        <stp>9/12/2006</stp>
        <stp>9/12/2006</stp>
        <stp>[Fixed Income  Prices 2004-2009.xlsx]TIPS!R560C12</stp>
        <tr r="L560" s="1"/>
      </tp>
      <tp>
        <v>1.00895</v>
        <stp/>
        <stp>##V3_BDHV12</stp>
        <stp>912828CZ1 Govt</stp>
        <stp>IDX_RATIO</stp>
        <stp>4/13/2005</stp>
        <stp>4/13/2005</stp>
        <stp>[Fixed Income  Prices 2004-2009.xlsx]TIPS!R124C24</stp>
        <tr r="X124" s="1"/>
      </tp>
      <tp>
        <v>1.2323999999999999</v>
        <stp/>
        <stp>##V3_BDHV12</stp>
        <stp>9128274Y5 Govt</stp>
        <stp>IDX_RATIO</stp>
        <stp>7/20/2006</stp>
        <stp>7/20/2006</stp>
        <stp>[Fixed Income  Prices 2004-2009.xlsx]TIPS!R522C16</stp>
        <tr r="P522" s="1"/>
      </tp>
      <tp>
        <v>1.0544100000000001</v>
        <stp/>
        <stp>##V3_BDHV12</stp>
        <stp>912828GX2 Govt</stp>
        <stp>IDX_RATIO</stp>
        <stp>8/28/2008</stp>
        <stp>8/28/2008</stp>
        <stp>[Fixed Income  Prices 2004-2009.xlsx]TIPS!R300C88</stp>
        <tr r="CJ300" s="1"/>
      </tp>
      <tp>
        <v>1.2879</v>
        <stp/>
        <stp>##V3_BDHV12</stp>
        <stp>9128273T7 Govt</stp>
        <stp>IDX_RATIO</stp>
        <stp>8/10/2007</stp>
        <stp>8/10/2007</stp>
        <stp>[Fixed Income  Prices 2004-2009.xlsx]TIPS!R798C12</stp>
        <tr r="L798" s="1"/>
      </tp>
      <tp>
        <v>1.22831</v>
        <stp/>
        <stp>##V3_BDHV12</stp>
        <stp>9128274Y5 Govt</stp>
        <stp>IDX_RATIO</stp>
        <stp>6/30/2006</stp>
        <stp>6/30/2006</stp>
        <stp>[Fixed Income  Prices 2004-2009.xlsx]TIPS!R508C16</stp>
        <tr r="P508" s="1"/>
      </tp>
      <tp>
        <v>1.16862</v>
        <stp/>
        <stp>##V3_BDHV12</stp>
        <stp>9128274Y5 Govt</stp>
        <stp>IDX_RATIO</stp>
        <stp>4/27/2005</stp>
        <stp>4/27/2005</stp>
        <stp>[Fixed Income  Prices 2004-2009.xlsx]TIPS!R203C16</stp>
        <tr r="P203" s="1"/>
      </tp>
      <tp>
        <v>1.0481499999999999</v>
        <stp/>
        <stp>##V3_BDHV12</stp>
        <stp>912828CZ1 Govt</stp>
        <stp>IDX_RATIO</stp>
        <stp>4/21/2006</stp>
        <stp>4/21/2006</stp>
        <stp>[Fixed Income  Prices 2004-2009.xlsx]TIPS!R389C24</stp>
        <tr r="X389" s="1"/>
      </tp>
      <tp>
        <v>1.1010200000000001</v>
        <stp/>
        <stp>##V3_BDHV12</stp>
        <stp>912828BW9 Govt</stp>
        <stp>IDX_RATIO</stp>
        <stp>9/28/2006</stp>
        <stp>9/28/2006</stp>
        <stp>[Fixed Income  Prices 2004-2009.xlsx]TIPS!R572C56</stp>
        <tr r="BD572" s="1"/>
      </tp>
      <tp>
        <v>1.0870200000000001</v>
        <stp/>
        <stp>##V3_BDHV12</stp>
        <stp>912828CZ1 Govt</stp>
        <stp>IDX_RATIO</stp>
        <stp>6/14/2007</stp>
        <stp>6/14/2007</stp>
        <stp>[Fixed Income  Prices 2004-2009.xlsx]TIPS!R688C24</stp>
        <tr r="X688" s="1"/>
      </tp>
      <tp>
        <v>1.1437999999999999</v>
        <stp/>
        <stp>##V3_BDHV12</stp>
        <stp>912828BW9 Govt</stp>
        <stp>IDX_RATIO</stp>
        <stp>4/14/2008</stp>
        <stp>4/14/2008</stp>
        <stp>[Fixed Income  Prices 2004-2009.xlsx]TIPS!R974C56</stp>
        <tr r="BD974" s="1"/>
      </tp>
      <tp>
        <v>1.2070099999999999</v>
        <stp/>
        <stp>##V3_BDHV12</stp>
        <stp>9128276R8 Govt</stp>
        <stp>IDX_RATIO</stp>
        <stp>2/22/2008</stp>
        <stp>2/22/2008</stp>
        <stp>[Fixed Income  Prices 2004-2009.xlsx]TIPS!R938C28</stp>
        <tr r="AB938" s="1"/>
      </tp>
      <tp>
        <v>1.2578400000000001</v>
        <stp/>
        <stp>##V3_BDHV12</stp>
        <stp>9128274Y5 Govt</stp>
        <stp>IDX_RATIO</stp>
        <stp>6/22/2007</stp>
        <stp>6/22/2007</stp>
        <stp>[Fixed Income  Prices 2004-2009.xlsx]TIPS!R763C16</stp>
        <tr r="P763" s="1"/>
      </tp>
      <tp>
        <v>1.0049399999999999</v>
        <stp/>
        <stp>##V3_BDHV12</stp>
        <stp>912828HW3 Govt</stp>
        <stp>IDX_RATIO</stp>
        <stp>5/14/2009</stp>
        <stp>5/14/2009</stp>
        <stp>[Fixed Income  Prices 2004-2009.xlsx]TIPS!R281C48</stp>
        <tr r="AV281" s="1"/>
      </tp>
      <tp>
        <v>1.2099599999999999</v>
        <stp/>
        <stp>##V3_BDHV12</stp>
        <stp>9128274Y5 Govt</stp>
        <stp>IDX_RATIO</stp>
        <stp>4/11/2006</stp>
        <stp>4/11/2006</stp>
        <stp>[Fixed Income  Prices 2004-2009.xlsx]TIPS!R450C16</stp>
        <tr r="P450" s="1"/>
      </tp>
      <tp>
        <v>1.01996</v>
        <stp/>
        <stp>##V3_BDHV12</stp>
        <stp>912828KM1 Govt</stp>
        <stp>IDX_RATIO</stp>
        <stp>11/6/2009</stp>
        <stp>11/6/2009</stp>
        <stp>[Fixed Income  Prices 2004-2009.xlsx]TIPS!R146C60</stp>
        <tr r="BH146" s="1"/>
      </tp>
      <tp>
        <v>1.0822799999999999</v>
        <stp/>
        <stp>##V3_BDHV12</stp>
        <stp>912828FL9 Govt</stp>
        <stp>IDX_RATIO</stp>
        <stp>12/4/2008</stp>
        <stp>12/4/2008</stp>
        <stp>[Fixed Income  Prices 2004-2009.xlsx]TIPS!R630C80</stp>
        <tr r="CB630" s="1"/>
      </tp>
      <tp>
        <v>1.0180100000000001</v>
        <stp/>
        <stp>##V3_BDHV12</stp>
        <stp>912828KM1 Govt</stp>
        <stp>IDX_RATIO</stp>
        <stp>10/7/2009</stp>
        <stp>10/7/2009</stp>
        <stp>[Fixed Income  Prices 2004-2009.xlsx]TIPS!R124C60</stp>
        <tr r="BH124" s="1"/>
      </tp>
      <tp>
        <v>1.0845400000000001</v>
        <stp/>
        <stp>##V3_BDHV12</stp>
        <stp>912828FL9 Govt</stp>
        <stp>IDX_RATIO</stp>
        <stp>11/7/2008</stp>
        <stp>11/7/2008</stp>
        <stp>[Fixed Income  Prices 2004-2009.xlsx]TIPS!R611C80</stp>
        <tr r="CB611" s="1"/>
      </tp>
      <tp>
        <v>1.02206</v>
        <stp/>
        <stp>##V3_BDHV12</stp>
        <stp>912828EA4 Govt</stp>
        <stp>IDX_RATIO</stp>
        <stp>12/1/2005</stp>
        <stp>12/1/2005</stp>
        <stp>[Fixed Income  Prices 2004-2009.xlsx]TIPS!R104C72</stp>
        <tr r="BT104" s="1"/>
      </tp>
      <tp>
        <v>1.02532</v>
        <stp/>
        <stp>##V3_BDHV12</stp>
        <stp>912828FB1 Govt</stp>
        <stp>IDX_RATIO</stp>
        <stp>10/2/2006</stp>
        <stp>10/2/2006</stp>
        <stp>[Fixed Income  Prices 2004-2009.xlsx]TIPS!R119C32</stp>
        <tr r="AF119" s="1"/>
      </tp>
      <tp>
        <v>1.02694</v>
        <stp/>
        <stp>##V3_BDHV12</stp>
        <stp>912828FB1 Govt</stp>
        <stp>IDX_RATIO</stp>
        <stp>11/3/2006</stp>
        <stp>11/3/2006</stp>
        <stp>[Fixed Income  Prices 2004-2009.xlsx]TIPS!R143C32</stp>
        <tr r="AF143" s="1"/>
      </tp>
      <tp>
        <v>1.0819300000000001</v>
        <stp/>
        <stp>##V3_BDHV12</stp>
        <stp>912828FL9 Govt</stp>
        <stp>IDX_RATIO</stp>
        <stp>12/5/2008</stp>
        <stp>12/5/2008</stp>
        <stp>[Fixed Income  Prices 2004-2009.xlsx]TIPS!R631C80</stp>
        <tr r="CB631" s="1"/>
      </tp>
      <tp>
        <v>1.0179400000000001</v>
        <stp/>
        <stp>##V3_BDHV12</stp>
        <stp>912828KM1 Govt</stp>
        <stp>IDX_RATIO</stp>
        <stp>10/6/2009</stp>
        <stp>10/6/2009</stp>
        <stp>[Fixed Income  Prices 2004-2009.xlsx]TIPS!R123C60</stp>
        <tr r="BH123" s="1"/>
      </tp>
      <tp>
        <v>1.0845899999999999</v>
        <stp/>
        <stp>##V3_BDHV12</stp>
        <stp>912828FL9 Govt</stp>
        <stp>IDX_RATIO</stp>
        <stp>11/6/2008</stp>
        <stp>11/6/2008</stp>
        <stp>[Fixed Income  Prices 2004-2009.xlsx]TIPS!R610C80</stp>
        <tr r="CB610" s="1"/>
      </tp>
      <tp>
        <v>1.02539</v>
        <stp/>
        <stp>##V3_BDHV12</stp>
        <stp>912828FB1 Govt</stp>
        <stp>IDX_RATIO</stp>
        <stp>10/3/2006</stp>
        <stp>10/3/2006</stp>
        <stp>[Fixed Income  Prices 2004-2009.xlsx]TIPS!R120C32</stp>
        <tr r="AF120" s="1"/>
      </tp>
      <tp>
        <v>1.02223</v>
        <stp/>
        <stp>##V3_BDHV12</stp>
        <stp>912828FB1 Govt</stp>
        <stp>IDX_RATIO</stp>
        <stp>12/1/2006</stp>
        <stp>12/1/2006</stp>
        <stp>[Fixed Income  Prices 2004-2009.xlsx]TIPS!R163C32</stp>
        <tr r="AF163" s="1"/>
      </tp>
      <tp>
        <v>1.02711</v>
        <stp/>
        <stp>##V3_BDHV12</stp>
        <stp>912828FB1 Govt</stp>
        <stp>IDX_RATIO</stp>
        <stp>11/2/2006</stp>
        <stp>11/2/2006</stp>
        <stp>[Fixed Income  Prices 2004-2009.xlsx]TIPS!R142C32</stp>
        <tr r="AF142" s="1"/>
      </tp>
      <tp>
        <v>1.0199100000000001</v>
        <stp/>
        <stp>##V3_BDHV12</stp>
        <stp>912828KM1 Govt</stp>
        <stp>IDX_RATIO</stp>
        <stp>11/4/2009</stp>
        <stp>11/4/2009</stp>
        <stp>[Fixed Income  Prices 2004-2009.xlsx]TIPS!R144C60</stp>
        <tr r="BH144" s="1"/>
      </tp>
      <tp>
        <v>1.01786</v>
        <stp/>
        <stp>##V3_BDHV12</stp>
        <stp>912828KM1 Govt</stp>
        <stp>IDX_RATIO</stp>
        <stp>10/5/2009</stp>
        <stp>10/5/2009</stp>
        <stp>[Fixed Income  Prices 2004-2009.xlsx]TIPS!R122C60</stp>
        <tr r="BH122" s="1"/>
      </tp>
      <tp>
        <v>1.08464</v>
        <stp/>
        <stp>##V3_BDHV12</stp>
        <stp>912828FL9 Govt</stp>
        <stp>IDX_RATIO</stp>
        <stp>11/5/2008</stp>
        <stp>11/5/2008</stp>
        <stp>[Fixed Income  Prices 2004-2009.xlsx]TIPS!R609C80</stp>
        <tr r="CB609" s="1"/>
      </tp>
      <tp>
        <v>1.0272699999999999</v>
        <stp/>
        <stp>##V3_BDHV12</stp>
        <stp>912828FB1 Govt</stp>
        <stp>IDX_RATIO</stp>
        <stp>11/1/2006</stp>
        <stp>11/1/2006</stp>
        <stp>[Fixed Income  Prices 2004-2009.xlsx]TIPS!R141C32</stp>
        <tr r="AF141" s="1"/>
      </tp>
      <tp>
        <v>1.0883499999999999</v>
        <stp/>
        <stp>##V3_BDHV12</stp>
        <stp>912828FL9 Govt</stp>
        <stp>IDX_RATIO</stp>
        <stp>10/7/2008</stp>
        <stp>10/7/2008</stp>
        <stp>[Fixed Income  Prices 2004-2009.xlsx]TIPS!R588C80</stp>
        <tr r="CB588" s="1"/>
      </tp>
      <tp>
        <v>1.0199400000000001</v>
        <stp/>
        <stp>##V3_BDHV12</stp>
        <stp>912828KM1 Govt</stp>
        <stp>IDX_RATIO</stp>
        <stp>11/5/2009</stp>
        <stp>11/5/2009</stp>
        <stp>[Fixed Income  Prices 2004-2009.xlsx]TIPS!R145C60</stp>
        <tr r="BH145" s="1"/>
      </tp>
      <tp>
        <v>1.0846899999999999</v>
        <stp/>
        <stp>##V3_BDHV12</stp>
        <stp>912828FL9 Govt</stp>
        <stp>IDX_RATIO</stp>
        <stp>11/4/2008</stp>
        <stp>11/4/2008</stp>
        <stp>[Fixed Income  Prices 2004-2009.xlsx]TIPS!R608C80</stp>
        <tr r="CB608" s="1"/>
      </tp>
      <tp>
        <v>1.0221199999999999</v>
        <stp/>
        <stp>##V3_BDHV12</stp>
        <stp>912828EA4 Govt</stp>
        <stp>IDX_RATIO</stp>
        <stp>12/2/2005</stp>
        <stp>12/2/2005</stp>
        <stp>[Fixed Income  Prices 2004-2009.xlsx]TIPS!R105C72</stp>
        <tr r="BT105" s="1"/>
      </tp>
      <tp>
        <v>1.08849</v>
        <stp/>
        <stp>##V3_BDHV12</stp>
        <stp>912828FL9 Govt</stp>
        <stp>IDX_RATIO</stp>
        <stp>10/6/2008</stp>
        <stp>10/6/2008</stp>
        <stp>[Fixed Income  Prices 2004-2009.xlsx]TIPS!R587C80</stp>
        <tr r="CB587" s="1"/>
      </tp>
      <tp>
        <v>1.0198700000000001</v>
        <stp/>
        <stp>##V3_BDHV12</stp>
        <stp>912828KM1 Govt</stp>
        <stp>IDX_RATIO</stp>
        <stp>11/2/2009</stp>
        <stp>11/2/2009</stp>
        <stp>[Fixed Income  Prices 2004-2009.xlsx]TIPS!R142C60</stp>
        <tr r="BH142" s="1"/>
      </tp>
      <tp>
        <v>1.08474</v>
        <stp/>
        <stp>##V3_BDHV12</stp>
        <stp>912828FL9 Govt</stp>
        <stp>IDX_RATIO</stp>
        <stp>11/3/2008</stp>
        <stp>11/3/2008</stp>
        <stp>[Fixed Income  Prices 2004-2009.xlsx]TIPS!R607C80</stp>
        <tr r="CB607" s="1"/>
      </tp>
      <tp>
        <v>1.0255799999999999</v>
        <stp/>
        <stp>##V3_BDHV12</stp>
        <stp>912828FB1 Govt</stp>
        <stp>IDX_RATIO</stp>
        <stp>10/6/2006</stp>
        <stp>10/6/2006</stp>
        <stp>[Fixed Income  Prices 2004-2009.xlsx]TIPS!R123C32</stp>
        <tr r="AF123" s="1"/>
      </tp>
      <tp>
        <v>1.0223199999999999</v>
        <stp/>
        <stp>##V3_BDHV12</stp>
        <stp>912828EA4 Govt</stp>
        <stp>IDX_RATIO</stp>
        <stp>12/5/2005</stp>
        <stp>12/5/2005</stp>
        <stp>[Fixed Income  Prices 2004-2009.xlsx]TIPS!R106C72</stp>
        <tr r="BT106" s="1"/>
      </tp>
      <tp>
        <v>1.0217000000000001</v>
        <stp/>
        <stp>##V3_BDHV12</stp>
        <stp>912828FB1 Govt</stp>
        <stp>IDX_RATIO</stp>
        <stp>12/4/2006</stp>
        <stp>12/4/2006</stp>
        <stp>[Fixed Income  Prices 2004-2009.xlsx]TIPS!R164C32</stp>
        <tr r="AF164" s="1"/>
      </tp>
      <tp>
        <v>1.02627</v>
        <stp/>
        <stp>##V3_BDHV12</stp>
        <stp>912828FB1 Govt</stp>
        <stp>IDX_RATIO</stp>
        <stp>11/7/2006</stp>
        <stp>11/7/2006</stp>
        <stp>[Fixed Income  Prices 2004-2009.xlsx]TIPS!R145C32</stp>
        <tr r="AF145" s="1"/>
      </tp>
      <tp>
        <v>1.0891900000000001</v>
        <stp/>
        <stp>##V3_BDHV12</stp>
        <stp>912828FL9 Govt</stp>
        <stp>IDX_RATIO</stp>
        <stp>10/1/2008</stp>
        <stp>10/1/2008</stp>
        <stp>[Fixed Income  Prices 2004-2009.xlsx]TIPS!R584C80</stp>
        <tr r="CB584" s="1"/>
      </tp>
      <tp>
        <v>1.01989</v>
        <stp/>
        <stp>##V3_BDHV12</stp>
        <stp>912828KM1 Govt</stp>
        <stp>IDX_RATIO</stp>
        <stp>11/3/2009</stp>
        <stp>11/3/2009</stp>
        <stp>[Fixed Income  Prices 2004-2009.xlsx]TIPS!R143C60</stp>
        <tr r="BH143" s="1"/>
      </tp>
      <tp>
        <v>1.08334</v>
        <stp/>
        <stp>##V3_BDHV12</stp>
        <stp>912828FL9 Govt</stp>
        <stp>IDX_RATIO</stp>
        <stp>12/1/2008</stp>
        <stp>12/1/2008</stp>
        <stp>[Fixed Income  Prices 2004-2009.xlsx]TIPS!R627C80</stp>
        <tr r="CB627" s="1"/>
      </tp>
      <tp>
        <v>1.0176400000000001</v>
        <stp/>
        <stp>##V3_BDHV12</stp>
        <stp>912828KM1 Govt</stp>
        <stp>IDX_RATIO</stp>
        <stp>10/2/2009</stp>
        <stp>10/2/2009</stp>
        <stp>[Fixed Income  Prices 2004-2009.xlsx]TIPS!R121C60</stp>
        <tr r="BH121" s="1"/>
      </tp>
      <tp>
        <v>1.02152</v>
        <stp/>
        <stp>##V3_BDHV12</stp>
        <stp>912828FB1 Govt</stp>
        <stp>IDX_RATIO</stp>
        <stp>12/5/2006</stp>
        <stp>12/5/2006</stp>
        <stp>[Fixed Income  Prices 2004-2009.xlsx]TIPS!R165C32</stp>
        <tr r="AF165" s="1"/>
      </tp>
      <tp>
        <v>1.02643</v>
        <stp/>
        <stp>##V3_BDHV12</stp>
        <stp>912828FB1 Govt</stp>
        <stp>IDX_RATIO</stp>
        <stp>11/6/2006</stp>
        <stp>11/6/2006</stp>
        <stp>[Fixed Income  Prices 2004-2009.xlsx]TIPS!R144C32</stp>
        <tr r="AF144" s="1"/>
      </tp>
      <tp>
        <v>1.0829899999999999</v>
        <stp/>
        <stp>##V3_BDHV12</stp>
        <stp>912828FL9 Govt</stp>
        <stp>IDX_RATIO</stp>
        <stp>12/2/2008</stp>
        <stp>12/2/2008</stp>
        <stp>[Fixed Income  Prices 2004-2009.xlsx]TIPS!R628C80</stp>
        <tr r="CB628" s="1"/>
      </tp>
      <tp>
        <v>1.0175700000000001</v>
        <stp/>
        <stp>##V3_BDHV12</stp>
        <stp>912828KM1 Govt</stp>
        <stp>IDX_RATIO</stp>
        <stp>10/1/2009</stp>
        <stp>10/1/2009</stp>
        <stp>[Fixed Income  Prices 2004-2009.xlsx]TIPS!R120C60</stp>
        <tr r="BH120" s="1"/>
      </tp>
      <tp>
        <v>1.02545</v>
        <stp/>
        <stp>##V3_BDHV12</stp>
        <stp>912828FB1 Govt</stp>
        <stp>IDX_RATIO</stp>
        <stp>10/4/2006</stp>
        <stp>10/4/2006</stp>
        <stp>[Fixed Income  Prices 2004-2009.xlsx]TIPS!R121C32</stp>
        <tr r="AF121" s="1"/>
      </tp>
      <tp>
        <v>1.0224599999999999</v>
        <stp/>
        <stp>##V3_BDHV12</stp>
        <stp>912828EA4 Govt</stp>
        <stp>IDX_RATIO</stp>
        <stp>12/7/2005</stp>
        <stp>12/7/2005</stp>
        <stp>[Fixed Income  Prices 2004-2009.xlsx]TIPS!R108C72</stp>
        <tr r="BT108" s="1"/>
      </tp>
      <tp>
        <v>1.0213399999999999</v>
        <stp/>
        <stp>##V3_BDHV12</stp>
        <stp>912828FB1 Govt</stp>
        <stp>IDX_RATIO</stp>
        <stp>12/6/2006</stp>
        <stp>12/6/2006</stp>
        <stp>[Fixed Income  Prices 2004-2009.xlsx]TIPS!R166C32</stp>
        <tr r="AF166" s="1"/>
      </tp>
      <tp>
        <v>1.08891</v>
        <stp/>
        <stp>##V3_BDHV12</stp>
        <stp>912828FL9 Govt</stp>
        <stp>IDX_RATIO</stp>
        <stp>10/3/2008</stp>
        <stp>10/3/2008</stp>
        <stp>[Fixed Income  Prices 2004-2009.xlsx]TIPS!R586C80</stp>
        <tr r="CB586" s="1"/>
      </tp>
      <tp>
        <v>1.08264</v>
        <stp/>
        <stp>##V3_BDHV12</stp>
        <stp>912828FL9 Govt</stp>
        <stp>IDX_RATIO</stp>
        <stp>12/3/2008</stp>
        <stp>12/3/2008</stp>
        <stp>[Fixed Income  Prices 2004-2009.xlsx]TIPS!R629C80</stp>
        <tr r="CB629" s="1"/>
      </tp>
      <tp>
        <v>1.02552</v>
        <stp/>
        <stp>##V3_BDHV12</stp>
        <stp>912828FB1 Govt</stp>
        <stp>IDX_RATIO</stp>
        <stp>10/5/2006</stp>
        <stp>10/5/2006</stp>
        <stp>[Fixed Income  Prices 2004-2009.xlsx]TIPS!R122C32</stp>
        <tr r="AF122" s="1"/>
      </tp>
      <tp>
        <v>1.0223899999999999</v>
        <stp/>
        <stp>##V3_BDHV12</stp>
        <stp>912828EA4 Govt</stp>
        <stp>IDX_RATIO</stp>
        <stp>12/6/2005</stp>
        <stp>12/6/2005</stp>
        <stp>[Fixed Income  Prices 2004-2009.xlsx]TIPS!R107C72</stp>
        <tr r="BT107" s="1"/>
      </tp>
      <tp>
        <v>1.0211600000000001</v>
        <stp/>
        <stp>##V3_BDHV12</stp>
        <stp>912828FB1 Govt</stp>
        <stp>IDX_RATIO</stp>
        <stp>12/7/2006</stp>
        <stp>12/7/2006</stp>
        <stp>[Fixed Income  Prices 2004-2009.xlsx]TIPS!R167C32</stp>
        <tr r="AF167" s="1"/>
      </tp>
      <tp>
        <v>1.0890500000000001</v>
        <stp/>
        <stp>##V3_BDHV12</stp>
        <stp>912828FL9 Govt</stp>
        <stp>IDX_RATIO</stp>
        <stp>10/2/2008</stp>
        <stp>10/2/2008</stp>
        <stp>[Fixed Income  Prices 2004-2009.xlsx]TIPS!R585C80</stp>
        <tr r="CB585" s="1"/>
      </tp>
      <tp>
        <v>1.0225900000000001</v>
        <stp/>
        <stp>##V3_BDHV12</stp>
        <stp>912828EA4 Govt</stp>
        <stp>IDX_RATIO</stp>
        <stp>12/9/2005</stp>
        <stp>12/9/2005</stp>
        <stp>[Fixed Income  Prices 2004-2009.xlsx]TIPS!R110C72</stp>
        <tr r="BT110" s="1"/>
      </tp>
      <tp>
        <v>1.02098</v>
        <stp/>
        <stp>##V3_BDHV12</stp>
        <stp>912828FB1 Govt</stp>
        <stp>IDX_RATIO</stp>
        <stp>12/8/2006</stp>
        <stp>12/8/2006</stp>
        <stp>[Fixed Income  Prices 2004-2009.xlsx]TIPS!R168C32</stp>
        <tr r="AF168" s="1"/>
      </tp>
      <tp>
        <v>1.0225200000000001</v>
        <stp/>
        <stp>##V3_BDHV12</stp>
        <stp>912828EA4 Govt</stp>
        <stp>IDX_RATIO</stp>
        <stp>12/8/2005</stp>
        <stp>12/8/2005</stp>
        <stp>[Fixed Income  Prices 2004-2009.xlsx]TIPS!R109C72</stp>
        <tr r="BT109" s="1"/>
      </tp>
      <tp>
        <v>1.02593</v>
        <stp/>
        <stp>##V3_BDHV12</stp>
        <stp>912828FB1 Govt</stp>
        <stp>IDX_RATIO</stp>
        <stp>11/9/2006</stp>
        <stp>11/9/2006</stp>
        <stp>[Fixed Income  Prices 2004-2009.xlsx]TIPS!R147C32</stp>
        <tr r="AF147" s="1"/>
      </tp>
      <tp>
        <v>1.0257799999999999</v>
        <stp/>
        <stp>##V3_BDHV12</stp>
        <stp>912828FB1 Govt</stp>
        <stp>IDX_RATIO</stp>
        <stp>10/9/2006</stp>
        <stp>10/9/2006</stp>
        <stp>[Fixed Income  Prices 2004-2009.xlsx]TIPS!R124C32</stp>
        <tr r="AF124" s="1"/>
      </tp>
      <tp>
        <v>1.0261</v>
        <stp/>
        <stp>##V3_BDHV12</stp>
        <stp>912828FB1 Govt</stp>
        <stp>IDX_RATIO</stp>
        <stp>11/8/2006</stp>
        <stp>11/8/2006</stp>
        <stp>[Fixed Income  Prices 2004-2009.xlsx]TIPS!R146C32</stp>
        <tr r="AF146" s="1"/>
      </tp>
      <tp>
        <v>1.08087</v>
        <stp/>
        <stp>##V3_BDHV12</stp>
        <stp>912828FL9 Govt</stp>
        <stp>IDX_RATIO</stp>
        <stp>12/8/2008</stp>
        <stp>12/8/2008</stp>
        <stp>[Fixed Income  Prices 2004-2009.xlsx]TIPS!R632C80</stp>
        <tr r="CB632" s="1"/>
      </tp>
      <tp>
        <v>1.0880700000000001</v>
        <stp/>
        <stp>##V3_BDHV12</stp>
        <stp>912828FL9 Govt</stp>
        <stp>IDX_RATIO</stp>
        <stp>10/9/2008</stp>
        <stp>10/9/2008</stp>
        <stp>[Fixed Income  Prices 2004-2009.xlsx]TIPS!R590C80</stp>
        <tr r="CB590" s="1"/>
      </tp>
      <tp>
        <v>1.0805199999999999</v>
        <stp/>
        <stp>##V3_BDHV12</stp>
        <stp>912828FL9 Govt</stp>
        <stp>IDX_RATIO</stp>
        <stp>12/9/2008</stp>
        <stp>12/9/2008</stp>
        <stp>[Fixed Income  Prices 2004-2009.xlsx]TIPS!R633C80</stp>
        <tr r="CB633" s="1"/>
      </tp>
      <tp>
        <v>1.0882099999999999</v>
        <stp/>
        <stp>##V3_BDHV12</stp>
        <stp>912828FL9 Govt</stp>
        <stp>IDX_RATIO</stp>
        <stp>10/8/2008</stp>
        <stp>10/8/2008</stp>
        <stp>[Fixed Income  Prices 2004-2009.xlsx]TIPS!R589C80</stp>
        <tr r="CB589" s="1"/>
      </tp>
      <tp>
        <v>1.01816</v>
        <stp/>
        <stp>##V3_BDHV12</stp>
        <stp>912828KM1 Govt</stp>
        <stp>IDX_RATIO</stp>
        <stp>10/9/2009</stp>
        <stp>10/9/2009</stp>
        <stp>[Fixed Income  Prices 2004-2009.xlsx]TIPS!R126C60</stp>
        <tr r="BH126" s="1"/>
      </tp>
      <tp>
        <v>1.0200199999999999</v>
        <stp/>
        <stp>##V3_BDHV12</stp>
        <stp>912828KM1 Govt</stp>
        <stp>IDX_RATIO</stp>
        <stp>11/9/2009</stp>
        <stp>11/9/2009</stp>
        <stp>[Fixed Income  Prices 2004-2009.xlsx]TIPS!R147C60</stp>
        <tr r="BH147" s="1"/>
      </tp>
      <tp>
        <v>1.0180800000000001</v>
        <stp/>
        <stp>##V3_BDHV12</stp>
        <stp>912828KM1 Govt</stp>
        <stp>IDX_RATIO</stp>
        <stp>10/8/2009</stp>
        <stp>10/8/2009</stp>
        <stp>[Fixed Income  Prices 2004-2009.xlsx]TIPS!R125C60</stp>
        <tr r="BH125" s="1"/>
      </tp>
      <tp>
        <v>1.2737000000000001</v>
        <stp/>
        <stp>##V3_BDHV12</stp>
        <stp>9128272M3 Govt</stp>
        <stp>IDX_RATIO</stp>
        <stp>1/1/2007</stp>
        <stp>1/1/2007</stp>
        <stp>[Fixed Income  Prices 2004-2009.xlsx]TIPS!R639C8</stp>
        <tr r="H639" s="1"/>
      </tp>
      <tp>
        <v>1.25593</v>
        <stp/>
        <stp>##V3_BDHV12</stp>
        <stp>9128272M3 Govt</stp>
        <stp>IDX_RATIO</stp>
        <stp>5/9/2006</stp>
        <stp>5/9/2006</stp>
        <stp>[Fixed Income  Prices 2004-2009.xlsx]TIPS!R470C8</stp>
        <tr r="H470" s="1"/>
      </tp>
      <tp>
        <v>1.2205999999999999</v>
        <stp/>
        <stp>##V3_BDHV12</stp>
        <stp>9128272M3 Govt</stp>
        <stp>IDX_RATIO</stp>
        <stp>6/3/2005</stp>
        <stp>6/3/2005</stp>
        <stp>[Fixed Income  Prices 2004-2009.xlsx]TIPS!R229C8</stp>
        <tr r="H229" s="1"/>
      </tp>
      <tp>
        <v>1.2203299999999999</v>
        <stp/>
        <stp>##V3_BDHV12</stp>
        <stp>9128272M3 Govt</stp>
        <stp>IDX_RATIO</stp>
        <stp>6/2/2005</stp>
        <stp>6/2/2005</stp>
        <stp>[Fixed Income  Prices 2004-2009.xlsx]TIPS!R228C8</stp>
        <tr r="H228" s="1"/>
      </tp>
      <tp>
        <v>1.22197</v>
        <stp/>
        <stp>##V3_BDHV12</stp>
        <stp>9128272M3 Govt</stp>
        <stp>IDX_RATIO</stp>
        <stp>6/8/2005</stp>
        <stp>6/8/2005</stp>
        <stp>[Fixed Income  Prices 2004-2009.xlsx]TIPS!R232C8</stp>
        <tr r="H232" s="1"/>
      </tp>
      <tp>
        <v>1.22224</v>
        <stp/>
        <stp>##V3_BDHV12</stp>
        <stp>9128272M3 Govt</stp>
        <stp>IDX_RATIO</stp>
        <stp>6/9/2005</stp>
        <stp>6/9/2005</stp>
        <stp>[Fixed Income  Prices 2004-2009.xlsx]TIPS!R233C8</stp>
        <tr r="H233" s="1"/>
      </tp>
      <tp t="e">
        <v>#N/A</v>
        <stp/>
        <stp>##V3_BDHV12</stp>
        <stp>912833JZ Govt</stp>
        <stp>YLD_YTM_ASK</stp>
        <stp>20050930</stp>
        <stp>20060106</stp>
        <stp>[Fixed Income  Prices 2004-2009.xlsx]STRIP Yield Curve!R203C8</stp>
        <stp>Days=N</stp>
        <stp>Fill=B</stp>
        <stp>Sort=D</stp>
        <stp>Per=cW</stp>
        <stp>Dts=H</stp>
        <stp>cols=1;rows=15</stp>
        <tr r="H203" s="4"/>
      </tp>
      <tp>
        <v>1.1663000000000001</v>
        <stp/>
        <stp>##V3_BDHV12</stp>
        <stp>912828BW9 Govt</stp>
        <stp>IDX_RATIO</stp>
        <stp>1/9/2009</stp>
        <stp>1/9/2009</stp>
        <stp>[Fixed Income  Prices 2004-2009.xlsx]TIPS!R1168C56</stp>
        <tr r="BD1168" s="1"/>
      </tp>
      <tp>
        <v>1.16703</v>
        <stp/>
        <stp>##V3_BDHV12</stp>
        <stp>912828BW9 Govt</stp>
        <stp>IDX_RATIO</stp>
        <stp>1/8/2009</stp>
        <stp>1/8/2009</stp>
        <stp>[Fixed Income  Prices 2004-2009.xlsx]TIPS!R1167C56</stp>
        <tr r="BD1167" s="1"/>
      </tp>
      <tp t="e">
        <v>#N/A</v>
        <stp/>
        <stp>##V3_BDHV12</stp>
        <stp>912833FW Govt</stp>
        <stp>YLD_YTM_ASK</stp>
        <stp>20040423</stp>
        <stp>20040813</stp>
        <stp>[Fixed Income  Prices 2004-2009.xlsx]STRIP Yield Curve!R276C2</stp>
        <stp>Days=N</stp>
        <stp>Fill=B</stp>
        <stp>Sort=D</stp>
        <stp>Per=cW</stp>
        <stp>Dts=H</stp>
        <stp>cols=1;rows=17</stp>
        <tr r="B276" s="4"/>
      </tp>
      <tp>
        <v>1.17137</v>
        <stp/>
        <stp>##V3_BDHV12</stp>
        <stp>912828BW9 Govt</stp>
        <stp>IDX_RATIO</stp>
        <stp>1/2/2009</stp>
        <stp>1/2/2009</stp>
        <stp>[Fixed Income  Prices 2004-2009.xlsx]TIPS!R1163C56</stp>
        <tr r="BD1163" s="1"/>
      </tp>
      <tp t="e">
        <v>#N/A</v>
        <stp/>
        <stp>##V3_BDHV12</stp>
        <stp>912833JW Govt</stp>
        <stp>YLD_YTM_ASK</stp>
        <stp>20040423</stp>
        <stp>20040813</stp>
        <stp>[Fixed Income  Prices 2004-2009.xlsx]STRIP Yield Curve!R276C8</stp>
        <stp>Days=N</stp>
        <stp>Fill=B</stp>
        <stp>Sort=D</stp>
        <stp>Per=cW</stp>
        <stp>Dts=H</stp>
        <stp>cols=1;rows=17</stp>
        <tr r="H276" s="4"/>
      </tp>
      <tp>
        <v>1.1720999999999999</v>
        <stp/>
        <stp>##V3_BDHV12</stp>
        <stp>912828BW9 Govt</stp>
        <stp>IDX_RATIO</stp>
        <stp>1/1/2009</stp>
        <stp>1/1/2009</stp>
        <stp>[Fixed Income  Prices 2004-2009.xlsx]TIPS!R1162C56</stp>
        <tr r="BD1162" s="1"/>
      </tp>
      <tp t="e">
        <v>#N/A</v>
        <stp/>
        <stp>##V3_BDHV12</stp>
        <stp>912833FZ Govt</stp>
        <stp>YLD_YTM_ASK</stp>
        <stp>20050930</stp>
        <stp>20060106</stp>
        <stp>[Fixed Income  Prices 2004-2009.xlsx]STRIP Yield Curve!R203C2</stp>
        <stp>Days=N</stp>
        <stp>Fill=B</stp>
        <stp>Sort=D</stp>
        <stp>Per=cW</stp>
        <stp>Dts=H</stp>
        <stp>cols=1;rows=15</stp>
        <tr r="B203" s="4"/>
      </tp>
      <tp>
        <v>1.1677500000000001</v>
        <stp/>
        <stp>##V3_BDHV12</stp>
        <stp>912828BW9 Govt</stp>
        <stp>IDX_RATIO</stp>
        <stp>1/7/2009</stp>
        <stp>1/7/2009</stp>
        <stp>[Fixed Income  Prices 2004-2009.xlsx]TIPS!R1166C56</stp>
        <tr r="BD1166" s="1"/>
      </tp>
      <tp>
        <v>1.1684700000000001</v>
        <stp/>
        <stp>##V3_BDHV12</stp>
        <stp>912828BW9 Govt</stp>
        <stp>IDX_RATIO</stp>
        <stp>1/6/2009</stp>
        <stp>1/6/2009</stp>
        <stp>[Fixed Income  Prices 2004-2009.xlsx]TIPS!R1165C56</stp>
        <tr r="BD1165" s="1"/>
      </tp>
      <tp>
        <v>1.1692</v>
        <stp/>
        <stp>##V3_BDHV12</stp>
        <stp>912828BW9 Govt</stp>
        <stp>IDX_RATIO</stp>
        <stp>1/5/2009</stp>
        <stp>1/5/2009</stp>
        <stp>[Fixed Income  Prices 2004-2009.xlsx]TIPS!R1164C56</stp>
        <tr r="BD1164" s="1"/>
      </tp>
      <tp>
        <v>1.17408</v>
        <stp/>
        <stp>##V3_BDHV12</stp>
        <stp>912828BD1 Govt</stp>
        <stp>IDX_RATIO</stp>
        <stp>1/8/2009</stp>
        <stp>1/8/2009</stp>
        <stp>[Fixed Income  Prices 2004-2009.xlsx]TIPS!R1166C52</stp>
        <tr r="AZ1166" s="1"/>
      </tp>
      <tp>
        <v>1.11738</v>
        <stp/>
        <stp>##V3_BDHV12</stp>
        <stp>912828DH0 Govt</stp>
        <stp>IDX_RATIO</stp>
        <stp>7/7/2009</stp>
        <stp>7/7/2009</stp>
        <stp>[Fixed Income  Prices 2004-2009.xlsx]TIPS!R1170C68</stp>
        <tr r="BP1170" s="1"/>
      </tp>
      <tp>
        <v>1.1733500000000001</v>
        <stp/>
        <stp>##V3_BDHV12</stp>
        <stp>912828BD1 Govt</stp>
        <stp>IDX_RATIO</stp>
        <stp>1/9/2009</stp>
        <stp>1/9/2009</stp>
        <stp>[Fixed Income  Prices 2004-2009.xlsx]TIPS!R1167C52</stp>
        <tr r="AZ1167" s="1"/>
      </tp>
      <tp>
        <v>1.1172800000000001</v>
        <stp/>
        <stp>##V3_BDHV12</stp>
        <stp>912828DH0 Govt</stp>
        <stp>IDX_RATIO</stp>
        <stp>7/6/2009</stp>
        <stp>7/6/2009</stp>
        <stp>[Fixed Income  Prices 2004-2009.xlsx]TIPS!R1169C68</stp>
        <tr r="BP1169" s="1"/>
      </tp>
      <tp>
        <v>1.1779600000000001</v>
        <stp/>
        <stp>##V3_BDHV12</stp>
        <stp>912828AF7 Govt</stp>
        <stp>IDX_RATIO</stp>
        <stp>2/9/2009</stp>
        <stp>2/9/2009</stp>
        <stp>[Fixed Income  Prices 2004-2009.xlsx]TIPS!R1188C44</stp>
        <tr r="AR1188" s="1"/>
      </tp>
      <tp>
        <v>1.11697</v>
        <stp/>
        <stp>##V3_BDHV12</stp>
        <stp>912828DH0 Govt</stp>
        <stp>IDX_RATIO</stp>
        <stp>7/3/2009</stp>
        <stp>7/3/2009</stp>
        <stp>[Fixed Income  Prices 2004-2009.xlsx]TIPS!R1168C68</stp>
        <tr r="BP1168" s="1"/>
      </tp>
      <tp>
        <v>1.11686</v>
        <stp/>
        <stp>##V3_BDHV12</stp>
        <stp>912828DH0 Govt</stp>
        <stp>IDX_RATIO</stp>
        <stp>7/2/2009</stp>
        <stp>7/2/2009</stp>
        <stp>[Fixed Income  Prices 2004-2009.xlsx]TIPS!R1167C68</stp>
        <tr r="BP1167" s="1"/>
      </tp>
      <tp>
        <v>1.0942000000000001</v>
        <stp/>
        <stp>##V3_BDHV12</stp>
        <stp>912828EA4 Govt</stp>
        <stp>IDX_RATIO</stp>
        <stp>6/8/2009</stp>
        <stp>6/8/2009</stp>
        <stp>[Fixed Income  Prices 2004-2009.xlsx]TIPS!R1020C72</stp>
        <tr r="BT1020" s="1"/>
      </tp>
      <tp>
        <v>1.11676</v>
        <stp/>
        <stp>##V3_BDHV12</stp>
        <stp>912828DH0 Govt</stp>
        <stp>IDX_RATIO</stp>
        <stp>7/1/2009</stp>
        <stp>7/1/2009</stp>
        <stp>[Fixed Income  Prices 2004-2009.xlsx]TIPS!R1166C68</stp>
        <tr r="BP1166" s="1"/>
      </tp>
      <tp>
        <v>1.09429</v>
        <stp/>
        <stp>##V3_BDHV12</stp>
        <stp>912828EA4 Govt</stp>
        <stp>IDX_RATIO</stp>
        <stp>6/9/2009</stp>
        <stp>6/9/2009</stp>
        <stp>[Fixed Income  Prices 2004-2009.xlsx]TIPS!R1021C72</stp>
        <tr r="BT1021" s="1"/>
      </tp>
      <tp>
        <v>1.18058</v>
        <stp/>
        <stp>##V3_BDHV12</stp>
        <stp>912828AF7 Govt</stp>
        <stp>IDX_RATIO</stp>
        <stp>2/3/2009</stp>
        <stp>2/3/2009</stp>
        <stp>[Fixed Income  Prices 2004-2009.xlsx]TIPS!R1184C44</stp>
        <tr r="AR1184" s="1"/>
      </tp>
      <tp>
        <v>1.18102</v>
        <stp/>
        <stp>##V3_BDHV12</stp>
        <stp>912828AF7 Govt</stp>
        <stp>IDX_RATIO</stp>
        <stp>2/2/2009</stp>
        <stp>2/2/2009</stp>
        <stp>[Fixed Income  Prices 2004-2009.xlsx]TIPS!R1183C44</stp>
        <tr r="AR1183" s="1"/>
      </tp>
      <tp>
        <v>1.1791800000000001</v>
        <stp/>
        <stp>##V3_BDHV12</stp>
        <stp>912828BD1 Govt</stp>
        <stp>IDX_RATIO</stp>
        <stp>1/1/2009</stp>
        <stp>1/1/2009</stp>
        <stp>[Fixed Income  Prices 2004-2009.xlsx]TIPS!R1161C52</stp>
        <tr r="AZ1161" s="1"/>
      </tp>
      <tp>
        <v>1.17845</v>
        <stp/>
        <stp>##V3_BDHV12</stp>
        <stp>912828BD1 Govt</stp>
        <stp>IDX_RATIO</stp>
        <stp>1/2/2009</stp>
        <stp>1/2/2009</stp>
        <stp>[Fixed Income  Prices 2004-2009.xlsx]TIPS!R1162C52</stp>
        <tr r="AZ1162" s="1"/>
      </tp>
      <tp>
        <v>1.0938399999999999</v>
        <stp/>
        <stp>##V3_BDHV12</stp>
        <stp>912828EA4 Govt</stp>
        <stp>IDX_RATIO</stp>
        <stp>6/4/2009</stp>
        <stp>6/4/2009</stp>
        <stp>[Fixed Income  Prices 2004-2009.xlsx]TIPS!R1018C72</stp>
        <tr r="BT1018" s="1"/>
      </tp>
      <tp>
        <v>1.0939300000000001</v>
        <stp/>
        <stp>##V3_BDHV12</stp>
        <stp>912828EA4 Govt</stp>
        <stp>IDX_RATIO</stp>
        <stp>6/5/2009</stp>
        <stp>6/5/2009</stp>
        <stp>[Fixed Income  Prices 2004-2009.xlsx]TIPS!R1019C72</stp>
        <tr r="BT1019" s="1"/>
      </tp>
      <tp>
        <v>1.0936600000000001</v>
        <stp/>
        <stp>##V3_BDHV12</stp>
        <stp>912828EA4 Govt</stp>
        <stp>IDX_RATIO</stp>
        <stp>6/2/2009</stp>
        <stp>6/2/2009</stp>
        <stp>[Fixed Income  Prices 2004-2009.xlsx]TIPS!R1016C72</stp>
        <tr r="BT1016" s="1"/>
      </tp>
      <tp>
        <v>1.17927</v>
        <stp/>
        <stp>##V3_BDHV12</stp>
        <stp>912828AF7 Govt</stp>
        <stp>IDX_RATIO</stp>
        <stp>2/6/2009</stp>
        <stp>2/6/2009</stp>
        <stp>[Fixed Income  Prices 2004-2009.xlsx]TIPS!R1187C44</stp>
        <tr r="AR1187" s="1"/>
      </tp>
      <tp>
        <v>1.09375</v>
        <stp/>
        <stp>##V3_BDHV12</stp>
        <stp>912828EA4 Govt</stp>
        <stp>IDX_RATIO</stp>
        <stp>6/3/2009</stp>
        <stp>6/3/2009</stp>
        <stp>[Fixed Income  Prices 2004-2009.xlsx]TIPS!R1017C72</stp>
        <tr r="BT1017" s="1"/>
      </tp>
      <tp>
        <v>1.1762600000000001</v>
        <stp/>
        <stp>##V3_BDHV12</stp>
        <stp>912828BD1 Govt</stp>
        <stp>IDX_RATIO</stp>
        <stp>1/5/2009</stp>
        <stp>1/5/2009</stp>
        <stp>[Fixed Income  Prices 2004-2009.xlsx]TIPS!R1163C52</stp>
        <tr r="AZ1163" s="1"/>
      </tp>
      <tp>
        <v>1.17971</v>
        <stp/>
        <stp>##V3_BDHV12</stp>
        <stp>912828AF7 Govt</stp>
        <stp>IDX_RATIO</stp>
        <stp>2/5/2009</stp>
        <stp>2/5/2009</stp>
        <stp>[Fixed Income  Prices 2004-2009.xlsx]TIPS!R1186C44</stp>
        <tr r="AR1186" s="1"/>
      </tp>
      <tp>
        <v>1.1175900000000001</v>
        <stp/>
        <stp>##V3_BDHV12</stp>
        <stp>912828DH0 Govt</stp>
        <stp>IDX_RATIO</stp>
        <stp>7/9/2009</stp>
        <stp>7/9/2009</stp>
        <stp>[Fixed Income  Prices 2004-2009.xlsx]TIPS!R1172C68</stp>
        <tr r="BP1172" s="1"/>
      </tp>
      <tp>
        <v>1.17553</v>
        <stp/>
        <stp>##V3_BDHV12</stp>
        <stp>912828BD1 Govt</stp>
        <stp>IDX_RATIO</stp>
        <stp>1/6/2009</stp>
        <stp>1/6/2009</stp>
        <stp>[Fixed Income  Prices 2004-2009.xlsx]TIPS!R1164C52</stp>
        <tr r="AZ1164" s="1"/>
      </tp>
      <tp>
        <v>1.18014</v>
        <stp/>
        <stp>##V3_BDHV12</stp>
        <stp>912828AF7 Govt</stp>
        <stp>IDX_RATIO</stp>
        <stp>2/4/2009</stp>
        <stp>2/4/2009</stp>
        <stp>[Fixed Income  Prices 2004-2009.xlsx]TIPS!R1185C44</stp>
        <tr r="AR1185" s="1"/>
      </tp>
      <tp>
        <v>1.1174900000000001</v>
        <stp/>
        <stp>##V3_BDHV12</stp>
        <stp>912828DH0 Govt</stp>
        <stp>IDX_RATIO</stp>
        <stp>7/8/2009</stp>
        <stp>7/8/2009</stp>
        <stp>[Fixed Income  Prices 2004-2009.xlsx]TIPS!R1171C68</stp>
        <tr r="BP1171" s="1"/>
      </tp>
      <tp>
        <v>1.0935699999999999</v>
        <stp/>
        <stp>##V3_BDHV12</stp>
        <stp>912828EA4 Govt</stp>
        <stp>IDX_RATIO</stp>
        <stp>6/1/2009</stp>
        <stp>6/1/2009</stp>
        <stp>[Fixed Income  Prices 2004-2009.xlsx]TIPS!R1015C72</stp>
        <tr r="BT1015" s="1"/>
      </tp>
      <tp>
        <v>1.1748099999999999</v>
        <stp/>
        <stp>##V3_BDHV12</stp>
        <stp>912828BD1 Govt</stp>
        <stp>IDX_RATIO</stp>
        <stp>1/7/2009</stp>
        <stp>1/7/2009</stp>
        <stp>[Fixed Income  Prices 2004-2009.xlsx]TIPS!R1165C52</stp>
        <tr r="AZ1165" s="1"/>
      </tp>
      <tp t="e">
        <v>#N/A</v>
        <stp/>
        <stp>##V3_BDHV12</stp>
        <stp>912810EW4 GOVT</stp>
        <stp>PX_DIRTY_MID</stp>
        <stp>7/23/2004</stp>
        <stp>11/19/2009</stp>
        <stp>[Fixed Income  Prices 2004-2009.xlsx]BONDS DIRTY PRICE!R4C58</stp>
        <stp>cols=2;rows=1389</stp>
        <tr r="BF4" s="2"/>
      </tp>
      <tp>
        <v>1.2895699999999999</v>
        <stp/>
        <stp>##V3_BDHV12</stp>
        <stp>9128273T7 Govt</stp>
        <stp>IDX_RATIO</stp>
        <stp>9/10/2007</stp>
        <stp>9/10/2007</stp>
        <stp>[Fixed Income  Prices 2004-2009.xlsx]TIPS!R819C12</stp>
        <tr r="L819" s="1"/>
      </tp>
      <tp>
        <v>1.0541</v>
        <stp/>
        <stp>##V3_BDHV12</stp>
        <stp>912828CZ1 Govt</stp>
        <stp>IDX_RATIO</stp>
        <stp>5/29/2006</stp>
        <stp>5/29/2006</stp>
        <stp>[Fixed Income  Prices 2004-2009.xlsx]TIPS!R415C24</stp>
        <tr r="X415" s="1"/>
      </tp>
      <tp>
        <v>1.0600400000000001</v>
        <stp/>
        <stp>##V3_BDHV12</stp>
        <stp>912828CZ1 Govt</stp>
        <stp>IDX_RATIO</stp>
        <stp>6/19/2006</stp>
        <stp>6/19/2006</stp>
        <stp>[Fixed Income  Prices 2004-2009.xlsx]TIPS!R430C24</stp>
        <tr r="X430" s="1"/>
      </tp>
      <tp>
        <v>1.20513</v>
        <stp/>
        <stp>##V3_BDHV12</stp>
        <stp>9128275W8 Govt</stp>
        <stp>IDX_RATIO</stp>
        <stp>8/21/2006</stp>
        <stp>8/21/2006</stp>
        <stp>[Fixed Income  Prices 2004-2009.xlsx]TIPS!R544C20</stp>
        <tr r="T544" s="1"/>
      </tp>
      <tp>
        <v>1.07558</v>
        <stp/>
        <stp>##V3_BDHV12</stp>
        <stp>912828ET3 Govt</stp>
        <stp>IDX_RATIO</stp>
        <stp>7/13/2009</stp>
        <stp>7/13/2009</stp>
        <stp>[Fixed Income  Prices 2004-2009.xlsx]TIPS!R917C76</stp>
        <tr r="BX917" s="1"/>
      </tp>
      <tp>
        <v>1.15574</v>
        <stp/>
        <stp>##V3_BDHV12</stp>
        <stp>9128275W8 Govt</stp>
        <stp>IDX_RATIO</stp>
        <stp>8/16/2005</stp>
        <stp>8/16/2005</stp>
        <stp>[Fixed Income  Prices 2004-2009.xlsx]TIPS!R281C20</stp>
        <tr r="T281" s="1"/>
      </tp>
      <tp>
        <v>1.06752</v>
        <stp/>
        <stp>##V3_BDHV12</stp>
        <stp>912828ET3 Govt</stp>
        <stp>IDX_RATIO</stp>
        <stp>4/22/2009</stp>
        <stp>4/22/2009</stp>
        <stp>[Fixed Income  Prices 2004-2009.xlsx]TIPS!R859C76</stp>
        <tr r="BX859" s="1"/>
      </tp>
      <tp>
        <v>1.11473</v>
        <stp/>
        <stp>##V3_BDHV12</stp>
        <stp>912828CP3 Govt</stp>
        <stp>IDX_RATIO</stp>
        <stp>2/12/2008</stp>
        <stp>2/12/2008</stp>
        <stp>[Fixed Income  Prices 2004-2009.xlsx]TIPS!R930C64</stp>
        <tr r="BL930" s="1"/>
      </tp>
      <tp>
        <v>1.1483399999999999</v>
        <stp/>
        <stp>##V3_BDHV12</stp>
        <stp>912828CZ1 Govt</stp>
        <stp>IDX_RATIO</stp>
        <stp>8/14/2008</stp>
        <stp>8/14/2008</stp>
        <stp>[Fixed Income  Prices 2004-2009.xlsx]TIPS!R993C24</stp>
        <tr r="X993" s="1"/>
      </tp>
      <tp>
        <v>1.0522499999999999</v>
        <stp/>
        <stp>##V3_BDHV12</stp>
        <stp>912828BW9 Govt</stp>
        <stp>IDX_RATIO</stp>
        <stp>8/10/2005</stp>
        <stp>8/10/2005</stp>
        <stp>[Fixed Income  Prices 2004-2009.xlsx]TIPS!R277C56</stp>
        <tr r="BD277" s="1"/>
      </tp>
      <tp>
        <v>1.03756</v>
        <stp/>
        <stp>##V3_BDHV12</stp>
        <stp>912828GX2 Govt</stp>
        <stp>IDX_RATIO</stp>
        <stp>8/21/2009</stp>
        <stp>8/21/2009</stp>
        <stp>[Fixed Income  Prices 2004-2009.xlsx]TIPS!R556C88</stp>
        <tr r="CJ556" s="1"/>
      </tp>
      <tp>
        <v>1.1128899999999999</v>
        <stp/>
        <stp>##V3_BDHV12</stp>
        <stp>912828CP3 Govt</stp>
        <stp>IDX_RATIO</stp>
        <stp>1/22/2008</stp>
        <stp>1/22/2008</stp>
        <stp>[Fixed Income  Prices 2004-2009.xlsx]TIPS!R915C64</stp>
        <tr r="BL915" s="1"/>
      </tp>
      <tp>
        <v>1.28956</v>
        <stp/>
        <stp>##V3_BDHV12</stp>
        <stp>9128273T7 Govt</stp>
        <stp>IDX_RATIO</stp>
        <stp>9/11/2007</stp>
        <stp>9/11/2007</stp>
        <stp>[Fixed Income  Prices 2004-2009.xlsx]TIPS!R820C12</stp>
        <tr r="L820" s="1"/>
      </tp>
      <tp>
        <v>1.03911</v>
        <stp/>
        <stp>##V3_BDHV12</stp>
        <stp>912828GX2 Govt</stp>
        <stp>IDX_RATIO</stp>
        <stp>9/30/2009</stp>
        <stp>9/30/2009</stp>
        <stp>[Fixed Income  Prices 2004-2009.xlsx]TIPS!R584C88</stp>
        <tr r="CJ584" s="1"/>
      </tp>
      <tp>
        <v>1.0603899999999999</v>
        <stp/>
        <stp>##V3_BDHV12</stp>
        <stp>912828GX2 Govt</stp>
        <stp>IDX_RATIO</stp>
        <stp>9/26/2008</stp>
        <stp>9/26/2008</stp>
        <stp>[Fixed Income  Prices 2004-2009.xlsx]TIPS!R321C88</stp>
        <tr r="CJ321" s="1"/>
      </tp>
      <tp>
        <v>1.1557599999999999</v>
        <stp/>
        <stp>##V3_BDHV12</stp>
        <stp>9128275W8 Govt</stp>
        <stp>IDX_RATIO</stp>
        <stp>8/17/2005</stp>
        <stp>8/17/2005</stp>
        <stp>[Fixed Income  Prices 2004-2009.xlsx]TIPS!R282C20</stp>
        <tr r="T282" s="1"/>
      </tp>
      <tp>
        <v>1.1487099999999999</v>
        <stp/>
        <stp>##V3_BDHV12</stp>
        <stp>912828CZ1 Govt</stp>
        <stp>IDX_RATIO</stp>
        <stp>8/15/2008</stp>
        <stp>8/15/2008</stp>
        <stp>[Fixed Income  Prices 2004-2009.xlsx]TIPS!R994C24</stp>
        <tr r="X994" s="1"/>
      </tp>
      <tp>
        <v>1.1147100000000001</v>
        <stp/>
        <stp>##V3_BDHV12</stp>
        <stp>912828CP3 Govt</stp>
        <stp>IDX_RATIO</stp>
        <stp>2/13/2008</stp>
        <stp>2/13/2008</stp>
        <stp>[Fixed Income  Prices 2004-2009.xlsx]TIPS!R931C64</stp>
        <tr r="BL931" s="1"/>
      </tp>
      <tp>
        <v>1.05227</v>
        <stp/>
        <stp>##V3_BDHV12</stp>
        <stp>912828BW9 Govt</stp>
        <stp>IDX_RATIO</stp>
        <stp>8/11/2005</stp>
        <stp>8/11/2005</stp>
        <stp>[Fixed Income  Prices 2004-2009.xlsx]TIPS!R278C56</stp>
        <tr r="BD278" s="1"/>
      </tp>
      <tp>
        <v>1.03728</v>
        <stp/>
        <stp>##V3_BDHV12</stp>
        <stp>912828GX2 Govt</stp>
        <stp>IDX_RATIO</stp>
        <stp>8/20/2009</stp>
        <stp>8/20/2009</stp>
        <stp>[Fixed Income  Prices 2004-2009.xlsx]TIPS!R555C88</stp>
        <tr r="CJ555" s="1"/>
      </tp>
      <tp>
        <v>1.11311</v>
        <stp/>
        <stp>##V3_BDHV12</stp>
        <stp>912828CP3 Govt</stp>
        <stp>IDX_RATIO</stp>
        <stp>1/23/2008</stp>
        <stp>1/23/2008</stp>
        <stp>[Fixed Income  Prices 2004-2009.xlsx]TIPS!R916C64</stp>
        <tr r="BL916" s="1"/>
      </tp>
      <tp>
        <v>1.06769</v>
        <stp/>
        <stp>##V3_BDHV12</stp>
        <stp>912828ET3 Govt</stp>
        <stp>IDX_RATIO</stp>
        <stp>4/23/2009</stp>
        <stp>4/23/2009</stp>
        <stp>[Fixed Income  Prices 2004-2009.xlsx]TIPS!R860C76</stp>
        <tr r="BX860" s="1"/>
      </tp>
      <tp>
        <v>1.28955</v>
        <stp/>
        <stp>##V3_BDHV12</stp>
        <stp>9128273T7 Govt</stp>
        <stp>IDX_RATIO</stp>
        <stp>9/12/2007</stp>
        <stp>9/12/2007</stp>
        <stp>[Fixed Income  Prices 2004-2009.xlsx]TIPS!R821C12</stp>
        <tr r="L821" s="1"/>
      </tp>
      <tp>
        <v>1.1514500000000001</v>
        <stp/>
        <stp>##V3_BDHV12</stp>
        <stp>912828BW9 Govt</stp>
        <stp>IDX_RATIO</stp>
        <stp>5/19/2008</stp>
        <stp>5/19/2008</stp>
        <stp>[Fixed Income  Prices 2004-2009.xlsx]TIPS!R999C56</stp>
        <tr r="BD999" s="1"/>
      </tp>
      <tp>
        <v>1.09466</v>
        <stp/>
        <stp>##V3_BDHV12</stp>
        <stp>912828CZ1 Govt</stp>
        <stp>IDX_RATIO</stp>
        <stp>7/18/2007</stp>
        <stp>7/18/2007</stp>
        <stp>[Fixed Income  Prices 2004-2009.xlsx]TIPS!R712C24</stp>
        <tr r="X712" s="1"/>
      </tp>
      <tp>
        <v>1.0114000000000001</v>
        <stp/>
        <stp>##V3_BDHV12</stp>
        <stp>912828HW3 Govt</stp>
        <stp>IDX_RATIO</stp>
        <stp>7/28/2009</stp>
        <stp>7/28/2009</stp>
        <stp>[Fixed Income  Prices 2004-2009.xlsx]TIPS!R334C48</stp>
        <tr r="AV334" s="1"/>
      </tp>
      <tp>
        <v>1.20529</v>
        <stp/>
        <stp>##V3_BDHV12</stp>
        <stp>9128275W8 Govt</stp>
        <stp>IDX_RATIO</stp>
        <stp>8/23/2006</stp>
        <stp>8/23/2006</stp>
        <stp>[Fixed Income  Prices 2004-2009.xlsx]TIPS!R546C20</stp>
        <tr r="T546" s="1"/>
      </tp>
      <tp>
        <v>1.1273500000000001</v>
        <stp/>
        <stp>##V3_BDHV12</stp>
        <stp>912828BW9 Govt</stp>
        <stp>IDX_RATIO</stp>
        <stp>9/28/2007</stp>
        <stp>9/28/2007</stp>
        <stp>[Fixed Income  Prices 2004-2009.xlsx]TIPS!R833C56</stp>
        <tr r="BD833" s="1"/>
      </tp>
      <tp>
        <v>1.0602</v>
        <stp/>
        <stp>##V3_BDHV12</stp>
        <stp>912828GX2 Govt</stp>
        <stp>IDX_RATIO</stp>
        <stp>9/25/2008</stp>
        <stp>9/25/2008</stp>
        <stp>[Fixed Income  Prices 2004-2009.xlsx]TIPS!R320C88</stp>
        <tr r="CJ320" s="1"/>
      </tp>
      <tp>
        <v>1.0671599999999999</v>
        <stp/>
        <stp>##V3_BDHV12</stp>
        <stp>912828ET3 Govt</stp>
        <stp>IDX_RATIO</stp>
        <stp>4/20/2009</stp>
        <stp>4/20/2009</stp>
        <stp>[Fixed Income  Prices 2004-2009.xlsx]TIPS!R857C76</stp>
        <tr r="BX857" s="1"/>
      </tp>
      <tp>
        <v>1.0522899999999999</v>
        <stp/>
        <stp>##V3_BDHV12</stp>
        <stp>912828BW9 Govt</stp>
        <stp>IDX_RATIO</stp>
        <stp>8/12/2005</stp>
        <stp>8/12/2005</stp>
        <stp>[Fixed Income  Prices 2004-2009.xlsx]TIPS!R279C56</stp>
        <tr r="BD279" s="1"/>
      </tp>
      <tp>
        <v>1.09761</v>
        <stp/>
        <stp>##V3_BDHV12</stp>
        <stp>912828BW9 Govt</stp>
        <stp>IDX_RATIO</stp>
        <stp>8/25/2006</stp>
        <stp>8/25/2006</stp>
        <stp>[Fixed Income  Prices 2004-2009.xlsx]TIPS!R548C56</stp>
        <tr r="BD548" s="1"/>
      </tp>
      <tp>
        <v>1.2895400000000001</v>
        <stp/>
        <stp>##V3_BDHV12</stp>
        <stp>9128273T7 Govt</stp>
        <stp>IDX_RATIO</stp>
        <stp>9/13/2007</stp>
        <stp>9/13/2007</stp>
        <stp>[Fixed Income  Prices 2004-2009.xlsx]TIPS!R822C12</stp>
        <tr r="L822" s="1"/>
      </tp>
      <tp>
        <v>1.0948800000000001</v>
        <stp/>
        <stp>##V3_BDHV12</stp>
        <stp>912828CZ1 Govt</stp>
        <stp>IDX_RATIO</stp>
        <stp>7/19/2007</stp>
        <stp>7/19/2007</stp>
        <stp>[Fixed Income  Prices 2004-2009.xlsx]TIPS!R713C24</stp>
        <tr r="X713" s="1"/>
      </tp>
      <tp>
        <v>1.0115000000000001</v>
        <stp/>
        <stp>##V3_BDHV12</stp>
        <stp>912828HW3 Govt</stp>
        <stp>IDX_RATIO</stp>
        <stp>7/29/2009</stp>
        <stp>7/29/2009</stp>
        <stp>[Fixed Income  Prices 2004-2009.xlsx]TIPS!R335C48</stp>
        <tr r="AV335" s="1"/>
      </tp>
      <tp>
        <v>1.2052100000000001</v>
        <stp/>
        <stp>##V3_BDHV12</stp>
        <stp>9128275W8 Govt</stp>
        <stp>IDX_RATIO</stp>
        <stp>8/22/2006</stp>
        <stp>8/22/2006</stp>
        <stp>[Fixed Income  Prices 2004-2009.xlsx]TIPS!R545C20</stp>
        <tr r="T545" s="1"/>
      </tp>
      <tp>
        <v>1.07528</v>
        <stp/>
        <stp>##V3_BDHV12</stp>
        <stp>912828ET3 Govt</stp>
        <stp>IDX_RATIO</stp>
        <stp>7/10/2009</stp>
        <stp>7/10/2009</stp>
        <stp>[Fixed Income  Prices 2004-2009.xlsx]TIPS!R916C76</stp>
        <tr r="BX916" s="1"/>
      </tp>
      <tp>
        <v>1.06002</v>
        <stp/>
        <stp>##V3_BDHV12</stp>
        <stp>912828GX2 Govt</stp>
        <stp>IDX_RATIO</stp>
        <stp>9/24/2008</stp>
        <stp>9/24/2008</stp>
        <stp>[Fixed Income  Prices 2004-2009.xlsx]TIPS!R319C88</stp>
        <tr r="CJ319" s="1"/>
      </tp>
      <tp>
        <v>1.20387</v>
        <stp/>
        <stp>##V3_BDHV12</stp>
        <stp>9128273T7 Govt</stp>
        <stp>IDX_RATIO</stp>
        <stp>8/29/2005</stp>
        <stp>8/29/2005</stp>
        <stp>[Fixed Income  Prices 2004-2009.xlsx]TIPS!R290C12</stp>
        <tr r="L290" s="1"/>
      </tp>
      <tp>
        <v>1.1557299999999999</v>
        <stp/>
        <stp>##V3_BDHV12</stp>
        <stp>9128275W8 Govt</stp>
        <stp>IDX_RATIO</stp>
        <stp>8/15/2005</stp>
        <stp>8/15/2005</stp>
        <stp>[Fixed Income  Prices 2004-2009.xlsx]TIPS!R280C20</stp>
        <tr r="T280" s="1"/>
      </tp>
      <tp>
        <v>1.06734</v>
        <stp/>
        <stp>##V3_BDHV12</stp>
        <stp>912828ET3 Govt</stp>
        <stp>IDX_RATIO</stp>
        <stp>4/21/2009</stp>
        <stp>4/21/2009</stp>
        <stp>[Fixed Income  Prices 2004-2009.xlsx]TIPS!R858C76</stp>
        <tr r="BX858" s="1"/>
      </tp>
      <tp>
        <v>1.11476</v>
        <stp/>
        <stp>##V3_BDHV12</stp>
        <stp>912828CP3 Govt</stp>
        <stp>IDX_RATIO</stp>
        <stp>2/11/2008</stp>
        <stp>2/11/2008</stp>
        <stp>[Fixed Income  Prices 2004-2009.xlsx]TIPS!R929C64</stp>
        <tr r="BL929" s="1"/>
      </tp>
      <tp>
        <v>1.09754</v>
        <stp/>
        <stp>##V3_BDHV12</stp>
        <stp>912828BW9 Govt</stp>
        <stp>IDX_RATIO</stp>
        <stp>8/24/2006</stp>
        <stp>8/24/2006</stp>
        <stp>[Fixed Income  Prices 2004-2009.xlsx]TIPS!R547C56</stp>
        <tr r="BD547" s="1"/>
      </tp>
      <tp>
        <v>1.1126800000000001</v>
        <stp/>
        <stp>##V3_BDHV12</stp>
        <stp>912828CP3 Govt</stp>
        <stp>IDX_RATIO</stp>
        <stp>1/21/2008</stp>
        <stp>1/21/2008</stp>
        <stp>[Fixed Income  Prices 2004-2009.xlsx]TIPS!R914C64</stp>
        <tr r="BL914" s="1"/>
      </tp>
      <tp>
        <v>1.0213700000000001</v>
        <stp/>
        <stp>##V3_BDHV12</stp>
        <stp>912828ET3 Govt</stp>
        <stp>IDX_RATIO</stp>
        <stp>8/18/2006</stp>
        <stp>8/18/2006</stp>
        <stp>[Fixed Income  Prices 2004-2009.xlsx]TIPS!R161C76</stp>
        <tr r="BX161" s="1"/>
      </tp>
      <tp>
        <v>1.2381</v>
        <stp/>
        <stp>##V3_BDHV12</stp>
        <stp>9128275W8 Govt</stp>
        <stp>IDX_RATIO</stp>
        <stp>9/28/2007</stp>
        <stp>9/28/2007</stp>
        <stp>[Fixed Income  Prices 2004-2009.xlsx]TIPS!R833C20</stp>
        <tr r="T833" s="1"/>
      </tp>
      <tp>
        <v>1.2895300000000001</v>
        <stp/>
        <stp>##V3_BDHV12</stp>
        <stp>9128273T7 Govt</stp>
        <stp>IDX_RATIO</stp>
        <stp>9/14/2007</stp>
        <stp>9/14/2007</stp>
        <stp>[Fixed Income  Prices 2004-2009.xlsx]TIPS!R823C12</stp>
        <tr r="L823" s="1"/>
      </tp>
      <tp>
        <v>1.01677</v>
        <stp/>
        <stp>##V3_BDHV12</stp>
        <stp>912828CZ1 Govt</stp>
        <stp>IDX_RATIO</stp>
        <stp>5/18/2005</stp>
        <stp>5/18/2005</stp>
        <stp>[Fixed Income  Prices 2004-2009.xlsx]TIPS!R149C24</stp>
        <tr r="X149" s="1"/>
      </tp>
      <tp>
        <v>1.0265200000000001</v>
        <stp/>
        <stp>##V3_BDHV12</stp>
        <stp>912828CZ1 Govt</stp>
        <stp>IDX_RATIO</stp>
        <stp>6/28/2005</stp>
        <stp>6/28/2005</stp>
        <stp>[Fixed Income  Prices 2004-2009.xlsx]TIPS!R177C24</stp>
        <tr r="X177" s="1"/>
      </tp>
      <tp>
        <v>1.15567</v>
        <stp/>
        <stp>##V3_BDHV12</stp>
        <stp>9128275W8 Govt</stp>
        <stp>IDX_RATIO</stp>
        <stp>8/12/2005</stp>
        <stp>8/12/2005</stp>
        <stp>[Fixed Income  Prices 2004-2009.xlsx]TIPS!R279C20</stp>
        <tr r="T279" s="1"/>
      </tp>
      <tp>
        <v>1.2054400000000001</v>
        <stp/>
        <stp>##V3_BDHV12</stp>
        <stp>9128275W8 Govt</stp>
        <stp>IDX_RATIO</stp>
        <stp>8/25/2006</stp>
        <stp>8/25/2006</stp>
        <stp>[Fixed Income  Prices 2004-2009.xlsx]TIPS!R548C20</stp>
        <tr r="T548" s="1"/>
      </tp>
      <tp>
        <v>1.0598399999999999</v>
        <stp/>
        <stp>##V3_BDHV12</stp>
        <stp>912828GX2 Govt</stp>
        <stp>IDX_RATIO</stp>
        <stp>9/23/2008</stp>
        <stp>9/23/2008</stp>
        <stp>[Fixed Income  Prices 2004-2009.xlsx]TIPS!R318C88</stp>
        <tr r="CJ318" s="1"/>
      </tp>
      <tp>
        <v>1.0795300000000001</v>
        <stp/>
        <stp>##V3_BDHV12</stp>
        <stp>912828ET3 Govt</stp>
        <stp>IDX_RATIO</stp>
        <stp>6/18/2008</stp>
        <stp>6/18/2008</stp>
        <stp>[Fixed Income  Prices 2004-2009.xlsx]TIPS!R639C76</stp>
        <tr r="BX639" s="1"/>
      </tp>
      <tp>
        <v>1.23821</v>
        <stp/>
        <stp>##V3_BDHV12</stp>
        <stp>9128274Y5 Govt</stp>
        <stp>IDX_RATIO</stp>
        <stp>4/19/2007</stp>
        <stp>4/19/2007</stp>
        <stp>[Fixed Income  Prices 2004-2009.xlsx]TIPS!R717C16</stp>
        <tr r="P717" s="1"/>
      </tp>
      <tp>
        <v>1.26457</v>
        <stp/>
        <stp>##V3_BDHV12</stp>
        <stp>9128275W8 Govt</stp>
        <stp>IDX_RATIO</stp>
        <stp>5/19/2008</stp>
        <stp>5/19/2008</stp>
        <stp>[Fixed Income  Prices 2004-2009.xlsx]TIPS!R998C20</stp>
        <tr r="T998" s="1"/>
      </tp>
      <tp>
        <v>1.07464</v>
        <stp/>
        <stp>##V3_BDHV12</stp>
        <stp>912828ET3 Govt</stp>
        <stp>IDX_RATIO</stp>
        <stp>5/28/2008</stp>
        <stp>5/28/2008</stp>
        <stp>[Fixed Income  Prices 2004-2009.xlsx]TIPS!R624C76</stp>
        <tr r="BX624" s="1"/>
      </tp>
      <tp>
        <v>1.0759799999999999</v>
        <stp/>
        <stp>##V3_BDHV12</stp>
        <stp>912828ET3 Govt</stp>
        <stp>IDX_RATIO</stp>
        <stp>7/17/2009</stp>
        <stp>7/17/2009</stp>
        <stp>[Fixed Income  Prices 2004-2009.xlsx]TIPS!R921C76</stp>
        <tr r="BX921" s="1"/>
      </tp>
      <tp>
        <v>1.0387</v>
        <stp/>
        <stp>##V3_BDHV12</stp>
        <stp>912828GX2 Govt</stp>
        <stp>IDX_RATIO</stp>
        <stp>8/25/2009</stp>
        <stp>8/25/2009</stp>
        <stp>[Fixed Income  Prices 2004-2009.xlsx]TIPS!R558C88</stp>
        <tr r="CJ558" s="1"/>
      </tp>
      <tp>
        <v>1.0974699999999999</v>
        <stp/>
        <stp>##V3_BDHV12</stp>
        <stp>912828BW9 Govt</stp>
        <stp>IDX_RATIO</stp>
        <stp>8/23/2006</stp>
        <stp>8/23/2006</stp>
        <stp>[Fixed Income  Prices 2004-2009.xlsx]TIPS!R546C56</stp>
        <tr r="BD546" s="1"/>
      </tp>
      <tp>
        <v>1.0170300000000001</v>
        <stp/>
        <stp>##V3_BDHV12</stp>
        <stp>912828CZ1 Govt</stp>
        <stp>IDX_RATIO</stp>
        <stp>5/19/2005</stp>
        <stp>5/19/2005</stp>
        <stp>[Fixed Income  Prices 2004-2009.xlsx]TIPS!R150C24</stp>
        <tr r="X150" s="1"/>
      </tp>
      <tp>
        <v>1.0267500000000001</v>
        <stp/>
        <stp>##V3_BDHV12</stp>
        <stp>912828CZ1 Govt</stp>
        <stp>IDX_RATIO</stp>
        <stp>6/29/2005</stp>
        <stp>6/29/2005</stp>
        <stp>[Fixed Income  Prices 2004-2009.xlsx]TIPS!R178C24</stp>
        <tr r="X178" s="1"/>
      </tp>
      <tp>
        <v>1.0523400000000001</v>
        <stp/>
        <stp>##V3_BDHV12</stp>
        <stp>912828BW9 Govt</stp>
        <stp>IDX_RATIO</stp>
        <stp>8/15/2005</stp>
        <stp>8/15/2005</stp>
        <stp>[Fixed Income  Prices 2004-2009.xlsx]TIPS!R280C56</stp>
        <tr r="BD280" s="1"/>
      </tp>
      <tp>
        <v>1.2547999999999999</v>
        <stp/>
        <stp>##V3_BDHV12</stp>
        <stp>9128273T7 Govt</stp>
        <stp>IDX_RATIO</stp>
        <stp>8/18/2006</stp>
        <stp>8/18/2006</stp>
        <stp>[Fixed Income  Prices 2004-2009.xlsx]TIPS!R543C12</stp>
        <tr r="L543" s="1"/>
      </tp>
      <tp>
        <v>1.20536</v>
        <stp/>
        <stp>##V3_BDHV12</stp>
        <stp>9128275W8 Govt</stp>
        <stp>IDX_RATIO</stp>
        <stp>8/24/2006</stp>
        <stp>8/24/2006</stp>
        <stp>[Fixed Income  Prices 2004-2009.xlsx]TIPS!R547C20</stp>
        <tr r="T547" s="1"/>
      </tp>
      <tp>
        <v>1.21201</v>
        <stp/>
        <stp>##V3_BDHV12</stp>
        <stp>9128276R8 Govt</stp>
        <stp>IDX_RATIO</stp>
        <stp>3/28/2008</stp>
        <stp>3/28/2008</stp>
        <stp>[Fixed Income  Prices 2004-2009.xlsx]TIPS!R962C28</stp>
        <tr r="AB962" s="1"/>
      </tp>
      <tp>
        <v>1.05965</v>
        <stp/>
        <stp>##V3_BDHV12</stp>
        <stp>912828GX2 Govt</stp>
        <stp>IDX_RATIO</stp>
        <stp>9/22/2008</stp>
        <stp>9/22/2008</stp>
        <stp>[Fixed Income  Prices 2004-2009.xlsx]TIPS!R317C88</stp>
        <tr r="CJ317" s="1"/>
      </tp>
      <tp>
        <v>1.2379899999999999</v>
        <stp/>
        <stp>##V3_BDHV12</stp>
        <stp>9128274Y5 Govt</stp>
        <stp>IDX_RATIO</stp>
        <stp>4/18/2007</stp>
        <stp>4/18/2007</stp>
        <stp>[Fixed Income  Prices 2004-2009.xlsx]TIPS!R716C16</stp>
        <tr r="P716" s="1"/>
      </tp>
      <tp>
        <v>1.07494</v>
        <stp/>
        <stp>##V3_BDHV12</stp>
        <stp>912828ET3 Govt</stp>
        <stp>IDX_RATIO</stp>
        <stp>5/29/2008</stp>
        <stp>5/29/2008</stp>
        <stp>[Fixed Income  Prices 2004-2009.xlsx]TIPS!R625C76</stp>
        <tr r="BX625" s="1"/>
      </tp>
      <tp>
        <v>1.0758799999999999</v>
        <stp/>
        <stp>##V3_BDHV12</stp>
        <stp>912828ET3 Govt</stp>
        <stp>IDX_RATIO</stp>
        <stp>7/16/2009</stp>
        <stp>7/16/2009</stp>
        <stp>[Fixed Income  Prices 2004-2009.xlsx]TIPS!R920C76</stp>
        <tr r="BX920" s="1"/>
      </tp>
      <tp>
        <v>1.1472199999999999</v>
        <stp/>
        <stp>##V3_BDHV12</stp>
        <stp>912828CZ1 Govt</stp>
        <stp>IDX_RATIO</stp>
        <stp>8/11/2008</stp>
        <stp>8/11/2008</stp>
        <stp>[Fixed Income  Prices 2004-2009.xlsx]TIPS!R990C24</stp>
        <tr r="X990" s="1"/>
      </tp>
      <tp>
        <v>1.0797399999999999</v>
        <stp/>
        <stp>##V3_BDHV12</stp>
        <stp>912828ET3 Govt</stp>
        <stp>IDX_RATIO</stp>
        <stp>6/19/2008</stp>
        <stp>6/19/2008</stp>
        <stp>[Fixed Income  Prices 2004-2009.xlsx]TIPS!R640C76</stp>
        <tr r="BX640" s="1"/>
      </tp>
      <tp>
        <v>1.0973999999999999</v>
        <stp/>
        <stp>##V3_BDHV12</stp>
        <stp>912828BW9 Govt</stp>
        <stp>IDX_RATIO</stp>
        <stp>8/22/2006</stp>
        <stp>8/22/2006</stp>
        <stp>[Fixed Income  Prices 2004-2009.xlsx]TIPS!R545C56</stp>
        <tr r="BD545" s="1"/>
      </tp>
      <tp>
        <v>1.0384199999999999</v>
        <stp/>
        <stp>##V3_BDHV12</stp>
        <stp>912828GX2 Govt</stp>
        <stp>IDX_RATIO</stp>
        <stp>8/24/2009</stp>
        <stp>8/24/2009</stp>
        <stp>[Fixed Income  Prices 2004-2009.xlsx]TIPS!R557C88</stp>
        <tr r="CJ557" s="1"/>
      </tp>
      <tp>
        <v>1.0684</v>
        <stp/>
        <stp>##V3_BDHV12</stp>
        <stp>912828ET3 Govt</stp>
        <stp>IDX_RATIO</stp>
        <stp>4/27/2009</stp>
        <stp>4/27/2009</stp>
        <stp>[Fixed Income  Prices 2004-2009.xlsx]TIPS!R862C76</stp>
        <tr r="BX862" s="1"/>
      </tp>
      <tp>
        <v>1.05236</v>
        <stp/>
        <stp>##V3_BDHV12</stp>
        <stp>912828BW9 Govt</stp>
        <stp>IDX_RATIO</stp>
        <stp>8/16/2005</stp>
        <stp>8/16/2005</stp>
        <stp>[Fixed Income  Prices 2004-2009.xlsx]TIPS!R281C56</stp>
        <tr r="BD281" s="1"/>
      </tp>
      <tp>
        <v>1.1556299999999999</v>
        <stp/>
        <stp>##V3_BDHV12</stp>
        <stp>9128275W8 Govt</stp>
        <stp>IDX_RATIO</stp>
        <stp>8/10/2005</stp>
        <stp>8/10/2005</stp>
        <stp>[Fixed Income  Prices 2004-2009.xlsx]TIPS!R277C20</stp>
        <tr r="T277" s="1"/>
      </tp>
      <tp>
        <v>1.07578</v>
        <stp/>
        <stp>##V3_BDHV12</stp>
        <stp>912828ET3 Govt</stp>
        <stp>IDX_RATIO</stp>
        <stp>7/15/2009</stp>
        <stp>7/15/2009</stp>
        <stp>[Fixed Income  Prices 2004-2009.xlsx]TIPS!R919C76</stp>
        <tr r="BX919" s="1"/>
      </tp>
      <tp>
        <v>1.22797</v>
        <stp/>
        <stp>##V3_BDHV12</stp>
        <stp>9128274Y5 Govt</stp>
        <stp>IDX_RATIO</stp>
        <stp>6/29/2006</stp>
        <stp>6/29/2006</stp>
        <stp>[Fixed Income  Prices 2004-2009.xlsx]TIPS!R507C16</stp>
        <tr r="P507" s="1"/>
      </tp>
      <tp>
        <v>1.1476</v>
        <stp/>
        <stp>##V3_BDHV12</stp>
        <stp>912828CZ1 Govt</stp>
        <stp>IDX_RATIO</stp>
        <stp>8/12/2008</stp>
        <stp>8/12/2008</stp>
        <stp>[Fixed Income  Prices 2004-2009.xlsx]TIPS!R991C24</stp>
        <tr r="X991" s="1"/>
      </tp>
      <tp>
        <v>1.1146799999999999</v>
        <stp/>
        <stp>##V3_BDHV12</stp>
        <stp>912828CP3 Govt</stp>
        <stp>IDX_RATIO</stp>
        <stp>2/14/2008</stp>
        <stp>2/14/2008</stp>
        <stp>[Fixed Income  Prices 2004-2009.xlsx]TIPS!R932C64</stp>
        <tr r="BL932" s="1"/>
      </tp>
      <tp>
        <v>1.21526</v>
        <stp/>
        <stp>##V3_BDHV12</stp>
        <stp>9128274Y5 Govt</stp>
        <stp>IDX_RATIO</stp>
        <stp>5/18/2006</stp>
        <stp>5/18/2006</stp>
        <stp>[Fixed Income  Prices 2004-2009.xlsx]TIPS!R477C16</stp>
        <tr r="P477" s="1"/>
      </tp>
      <tp>
        <v>1.0496000000000001</v>
        <stp/>
        <stp>##V3_BDHV12</stp>
        <stp>912828ET3 Govt</stp>
        <stp>IDX_RATIO</stp>
        <stp>9/18/2007</stp>
        <stp>9/18/2007</stp>
        <stp>[Fixed Income  Prices 2004-2009.xlsx]TIPS!R443C76</stp>
        <tr r="BX443" s="1"/>
      </tp>
      <tp>
        <v>1.03928</v>
        <stp/>
        <stp>##V3_BDHV12</stp>
        <stp>912828GX2 Govt</stp>
        <stp>IDX_RATIO</stp>
        <stp>8/27/2009</stp>
        <stp>8/27/2009</stp>
        <stp>[Fixed Income  Prices 2004-2009.xlsx]TIPS!R560C88</stp>
        <tr r="CJ560" s="1"/>
      </tp>
      <tp>
        <v>1.1133200000000001</v>
        <stp/>
        <stp>##V3_BDHV12</stp>
        <stp>912828CP3 Govt</stp>
        <stp>IDX_RATIO</stp>
        <stp>1/24/2008</stp>
        <stp>1/24/2008</stp>
        <stp>[Fixed Income  Prices 2004-2009.xlsx]TIPS!R917C64</stp>
        <tr r="BL917" s="1"/>
      </tp>
      <tp>
        <v>1.0973299999999999</v>
        <stp/>
        <stp>##V3_BDHV12</stp>
        <stp>912828BW9 Govt</stp>
        <stp>IDX_RATIO</stp>
        <stp>8/21/2006</stp>
        <stp>8/21/2006</stp>
        <stp>[Fixed Income  Prices 2004-2009.xlsx]TIPS!R544C56</stp>
        <tr r="BD544" s="1"/>
      </tp>
      <tp>
        <v>1.0678700000000001</v>
        <stp/>
        <stp>##V3_BDHV12</stp>
        <stp>912828ET3 Govt</stp>
        <stp>IDX_RATIO</stp>
        <stp>4/24/2009</stp>
        <stp>4/24/2009</stp>
        <stp>[Fixed Income  Prices 2004-2009.xlsx]TIPS!R861C76</stp>
        <tr r="BX861" s="1"/>
      </tp>
      <tp>
        <v>1.28949</v>
        <stp/>
        <stp>##V3_BDHV12</stp>
        <stp>9128273T7 Govt</stp>
        <stp>IDX_RATIO</stp>
        <stp>9/17/2007</stp>
        <stp>9/17/2007</stp>
        <stp>[Fixed Income  Prices 2004-2009.xlsx]TIPS!R824C12</stp>
        <tr r="L824" s="1"/>
      </tp>
      <tp>
        <v>1.05237</v>
        <stp/>
        <stp>##V3_BDHV12</stp>
        <stp>912828BW9 Govt</stp>
        <stp>IDX_RATIO</stp>
        <stp>8/17/2005</stp>
        <stp>8/17/2005</stp>
        <stp>[Fixed Income  Prices 2004-2009.xlsx]TIPS!R282C56</stp>
        <tr r="BD282" s="1"/>
      </tp>
      <tp>
        <v>1.1556500000000001</v>
        <stp/>
        <stp>##V3_BDHV12</stp>
        <stp>9128275W8 Govt</stp>
        <stp>IDX_RATIO</stp>
        <stp>8/11/2005</stp>
        <stp>8/11/2005</stp>
        <stp>[Fixed Income  Prices 2004-2009.xlsx]TIPS!R278C20</stp>
        <tr r="T278" s="1"/>
      </tp>
      <tp>
        <v>1.07568</v>
        <stp/>
        <stp>##V3_BDHV12</stp>
        <stp>912828ET3 Govt</stp>
        <stp>IDX_RATIO</stp>
        <stp>7/14/2009</stp>
        <stp>7/14/2009</stp>
        <stp>[Fixed Income  Prices 2004-2009.xlsx]TIPS!R918C76</stp>
        <tr r="BX918" s="1"/>
      </tp>
      <tp>
        <v>1.2276199999999999</v>
        <stp/>
        <stp>##V3_BDHV12</stp>
        <stp>9128274Y5 Govt</stp>
        <stp>IDX_RATIO</stp>
        <stp>6/28/2006</stp>
        <stp>6/28/2006</stp>
        <stp>[Fixed Income  Prices 2004-2009.xlsx]TIPS!R506C16</stp>
        <tr r="P506" s="1"/>
      </tp>
      <tp>
        <v>1.1479699999999999</v>
        <stp/>
        <stp>##V3_BDHV12</stp>
        <stp>912828CZ1 Govt</stp>
        <stp>IDX_RATIO</stp>
        <stp>8/13/2008</stp>
        <stp>8/13/2008</stp>
        <stp>[Fixed Income  Prices 2004-2009.xlsx]TIPS!R992C24</stp>
        <tr r="X992" s="1"/>
      </tp>
      <tp>
        <v>1.11466</v>
        <stp/>
        <stp>##V3_BDHV12</stp>
        <stp>912828CP3 Govt</stp>
        <stp>IDX_RATIO</stp>
        <stp>2/15/2008</stp>
        <stp>2/15/2008</stp>
        <stp>[Fixed Income  Prices 2004-2009.xlsx]TIPS!R933C64</stp>
        <tr r="BL933" s="1"/>
      </tp>
      <tp>
        <v>1.2154799999999999</v>
        <stp/>
        <stp>##V3_BDHV12</stp>
        <stp>9128274Y5 Govt</stp>
        <stp>IDX_RATIO</stp>
        <stp>5/19/2006</stp>
        <stp>5/19/2006</stp>
        <stp>[Fixed Income  Prices 2004-2009.xlsx]TIPS!R478C16</stp>
        <tr r="P478" s="1"/>
      </tp>
      <tp>
        <v>1.04959</v>
        <stp/>
        <stp>##V3_BDHV12</stp>
        <stp>912828ET3 Govt</stp>
        <stp>IDX_RATIO</stp>
        <stp>9/19/2007</stp>
        <stp>9/19/2007</stp>
        <stp>[Fixed Income  Prices 2004-2009.xlsx]TIPS!R444C76</stp>
        <tr r="BX444" s="1"/>
      </tp>
      <tp>
        <v>1.0389900000000001</v>
        <stp/>
        <stp>##V3_BDHV12</stp>
        <stp>912828GX2 Govt</stp>
        <stp>IDX_RATIO</stp>
        <stp>8/26/2009</stp>
        <stp>8/26/2009</stp>
        <stp>[Fixed Income  Prices 2004-2009.xlsx]TIPS!R559C88</stp>
        <tr r="CJ559" s="1"/>
      </tp>
      <tp>
        <v>1.1135299999999999</v>
        <stp/>
        <stp>##V3_BDHV12</stp>
        <stp>912828CP3 Govt</stp>
        <stp>IDX_RATIO</stp>
        <stp>1/25/2008</stp>
        <stp>1/25/2008</stp>
        <stp>[Fixed Income  Prices 2004-2009.xlsx]TIPS!R918C64</stp>
        <tr r="BL918" s="1"/>
      </tp>
      <tp>
        <v>1.0726599999999999</v>
        <stp/>
        <stp>##V3_BDHV12</stp>
        <stp>912828CZ1 Govt</stp>
        <stp>IDX_RATIO</stp>
        <stp>4/23/2007</stp>
        <stp>4/23/2007</stp>
        <stp>[Fixed Income  Prices 2004-2009.xlsx]TIPS!R650C24</stp>
        <tr r="X650" s="1"/>
      </tp>
      <tp>
        <v>1.28948</v>
        <stp/>
        <stp>##V3_BDHV12</stp>
        <stp>9128273T7 Govt</stp>
        <stp>IDX_RATIO</stp>
        <stp>9/18/2007</stp>
        <stp>9/18/2007</stp>
        <stp>[Fixed Income  Prices 2004-2009.xlsx]TIPS!R825C12</stp>
        <tr r="L825" s="1"/>
      </tp>
      <tp>
        <v>1.0009300000000001</v>
        <stp/>
        <stp>##V3_BDHV12</stp>
        <stp>912828HW3 Govt</stp>
        <stp>IDX_RATIO</stp>
        <stp>4/13/2009</stp>
        <stp>4/13/2009</stp>
        <stp>[Fixed Income  Prices 2004-2009.xlsx]TIPS!R258C48</stp>
        <tr r="AV258" s="1"/>
      </tp>
      <tp>
        <v>1.23814</v>
        <stp/>
        <stp>##V3_BDHV12</stp>
        <stp>9128275W8 Govt</stp>
        <stp>IDX_RATIO</stp>
        <stp>9/24/2007</stp>
        <stp>9/24/2007</stp>
        <stp>[Fixed Income  Prices 2004-2009.xlsx]TIPS!R829C20</stp>
        <tr r="T829" s="1"/>
      </tp>
      <tp>
        <v>1.0523899999999999</v>
        <stp/>
        <stp>##V3_BDHV12</stp>
        <stp>912828BW9 Govt</stp>
        <stp>IDX_RATIO</stp>
        <stp>8/18/2005</stp>
        <stp>8/18/2005</stp>
        <stp>[Fixed Income  Prices 2004-2009.xlsx]TIPS!R283C56</stp>
        <tr r="BD283" s="1"/>
      </tp>
      <tp>
        <v>1.0256099999999999</v>
        <stp/>
        <stp>##V3_BDHV12</stp>
        <stp>912828CZ1 Govt</stp>
        <stp>IDX_RATIO</stp>
        <stp>6/24/2005</stp>
        <stp>6/24/2005</stp>
        <stp>[Fixed Income  Prices 2004-2009.xlsx]TIPS!R175C24</stp>
        <tr r="X175" s="1"/>
      </tp>
      <tp>
        <v>1.1495299999999999</v>
        <stp/>
        <stp>##V3_BDHV12</stp>
        <stp>912828BW9 Govt</stp>
        <stp>IDX_RATIO</stp>
        <stp>5/13/2008</stp>
        <stp>5/13/2008</stp>
        <stp>[Fixed Income  Prices 2004-2009.xlsx]TIPS!R995C56</stp>
        <tr r="BD995" s="1"/>
      </tp>
      <tp>
        <v>1.26624</v>
        <stp/>
        <stp>##V3_BDHV12</stp>
        <stp>9128274Y5 Govt</stp>
        <stp>IDX_RATIO</stp>
        <stp>7/25/2007</stp>
        <stp>7/25/2007</stp>
        <stp>[Fixed Income  Prices 2004-2009.xlsx]TIPS!R786C16</stp>
        <tr r="P786" s="1"/>
      </tp>
      <tp>
        <v>1.09337</v>
        <stp/>
        <stp>##V3_BDHV12</stp>
        <stp>912828CZ1 Govt</stp>
        <stp>IDX_RATIO</stp>
        <stp>7/12/2007</stp>
        <stp>7/12/2007</stp>
        <stp>[Fixed Income  Prices 2004-2009.xlsx]TIPS!R708C24</stp>
        <tr r="X708" s="1"/>
      </tp>
      <tp>
        <v>1.2057500000000001</v>
        <stp/>
        <stp>##V3_BDHV12</stp>
        <stp>9128275W8 Govt</stp>
        <stp>IDX_RATIO</stp>
        <stp>8/29/2006</stp>
        <stp>8/29/2006</stp>
        <stp>[Fixed Income  Prices 2004-2009.xlsx]TIPS!R550C20</stp>
        <tr r="T550" s="1"/>
      </tp>
      <tp>
        <v>1.2545600000000001</v>
        <stp/>
        <stp>##V3_BDHV12</stp>
        <stp>9128273T7 Govt</stp>
        <stp>IDX_RATIO</stp>
        <stp>8/15/2006</stp>
        <stp>8/15/2006</stp>
        <stp>[Fixed Income  Prices 2004-2009.xlsx]TIPS!R540C12</stp>
        <tr r="L540" s="1"/>
      </tp>
      <tp>
        <v>1.01084</v>
        <stp/>
        <stp>##V3_BDHV12</stp>
        <stp>912828HW3 Govt</stp>
        <stp>IDX_RATIO</stp>
        <stp>7/22/2009</stp>
        <stp>7/22/2009</stp>
        <stp>[Fixed Income  Prices 2004-2009.xlsx]TIPS!R330C48</stp>
        <tr r="AV330" s="1"/>
      </tp>
      <tp>
        <v>1.1810400000000001</v>
        <stp/>
        <stp>##V3_BDHV12</stp>
        <stp>9128274Y5 Govt</stp>
        <stp>IDX_RATIO</stp>
        <stp>6/10/2005</stp>
        <stp>6/10/2005</stp>
        <stp>[Fixed Income  Prices 2004-2009.xlsx]TIPS!R234C16</stp>
        <tr r="P234" s="1"/>
      </tp>
      <tp>
        <v>1.1751199999999999</v>
        <stp/>
        <stp>##V3_BDHV12</stp>
        <stp>9128274Y5 Govt</stp>
        <stp>IDX_RATIO</stp>
        <stp>5/20/2005</stp>
        <stp>5/20/2005</stp>
        <stp>[Fixed Income  Prices 2004-2009.xlsx]TIPS!R220C16</stp>
        <tr r="P220" s="1"/>
      </tp>
      <tp>
        <v>1.2631700000000001</v>
        <stp/>
        <stp>##V3_BDHV12</stp>
        <stp>9128275W8 Govt</stp>
        <stp>IDX_RATIO</stp>
        <stp>5/15/2008</stp>
        <stp>5/15/2008</stp>
        <stp>[Fixed Income  Prices 2004-2009.xlsx]TIPS!R996C20</stp>
        <tr r="T996" s="1"/>
      </tp>
      <tp>
        <v>1.20373</v>
        <stp/>
        <stp>##V3_BDHV12</stp>
        <stp>9128273T7 Govt</stp>
        <stp>IDX_RATIO</stp>
        <stp>8/22/2005</stp>
        <stp>8/22/2005</stp>
        <stp>[Fixed Income  Prices 2004-2009.xlsx]TIPS!R285C12</stp>
        <tr r="L285" s="1"/>
      </tp>
      <tp>
        <v>1.21143</v>
        <stp/>
        <stp>##V3_BDHV12</stp>
        <stp>9128276R8 Govt</stp>
        <stp>IDX_RATIO</stp>
        <stp>3/25/2008</stp>
        <stp>3/25/2008</stp>
        <stp>[Fixed Income  Prices 2004-2009.xlsx]TIPS!R959C28</stp>
        <tr r="AB959" s="1"/>
      </tp>
      <tp>
        <v>1.2272799999999999</v>
        <stp/>
        <stp>##V3_BDHV12</stp>
        <stp>9128274Y5 Govt</stp>
        <stp>IDX_RATIO</stp>
        <stp>6/27/2006</stp>
        <stp>6/27/2006</stp>
        <stp>[Fixed Income  Prices 2004-2009.xlsx]TIPS!R505C16</stp>
        <tr r="P505" s="1"/>
      </tp>
      <tp>
        <v>1.2148300000000001</v>
        <stp/>
        <stp>##V3_BDHV12</stp>
        <stp>9128274Y5 Govt</stp>
        <stp>IDX_RATIO</stp>
        <stp>5/16/2006</stp>
        <stp>5/16/2006</stp>
        <stp>[Fixed Income  Prices 2004-2009.xlsx]TIPS!R475C16</stp>
        <tr r="P475" s="1"/>
      </tp>
      <tp>
        <v>1.2894700000000001</v>
        <stp/>
        <stp>##V3_BDHV12</stp>
        <stp>9128273T7 Govt</stp>
        <stp>IDX_RATIO</stp>
        <stp>9/19/2007</stp>
        <stp>9/19/2007</stp>
        <stp>[Fixed Income  Prices 2004-2009.xlsx]TIPS!R826C12</stp>
        <tr r="L826" s="1"/>
      </tp>
      <tp>
        <v>1.23813</v>
        <stp/>
        <stp>##V3_BDHV12</stp>
        <stp>9128275W8 Govt</stp>
        <stp>IDX_RATIO</stp>
        <stp>9/25/2007</stp>
        <stp>9/25/2007</stp>
        <stp>[Fixed Income  Prices 2004-2009.xlsx]TIPS!R830C20</stp>
        <tr r="T830" s="1"/>
      </tp>
      <tp>
        <v>1.25448</v>
        <stp/>
        <stp>##V3_BDHV12</stp>
        <stp>9128273T7 Govt</stp>
        <stp>IDX_RATIO</stp>
        <stp>8/14/2006</stp>
        <stp>8/14/2006</stp>
        <stp>[Fixed Income  Prices 2004-2009.xlsx]TIPS!R539C12</stp>
        <tr r="L539" s="1"/>
      </tp>
      <tp>
        <v>1.0524100000000001</v>
        <stp/>
        <stp>##V3_BDHV12</stp>
        <stp>912828BW9 Govt</stp>
        <stp>IDX_RATIO</stp>
        <stp>8/19/2005</stp>
        <stp>8/19/2005</stp>
        <stp>[Fixed Income  Prices 2004-2009.xlsx]TIPS!R284C56</stp>
        <tr r="BD284" s="1"/>
      </tp>
      <tp>
        <v>1.1492100000000001</v>
        <stp/>
        <stp>##V3_BDHV12</stp>
        <stp>912828BW9 Govt</stp>
        <stp>IDX_RATIO</stp>
        <stp>5/12/2008</stp>
        <stp>5/12/2008</stp>
        <stp>[Fixed Income  Prices 2004-2009.xlsx]TIPS!R994C56</stp>
        <tr r="BD994" s="1"/>
      </tp>
      <tp>
        <v>1.2659899999999999</v>
        <stp/>
        <stp>##V3_BDHV12</stp>
        <stp>9128274Y5 Govt</stp>
        <stp>IDX_RATIO</stp>
        <stp>7/24/2007</stp>
        <stp>7/24/2007</stp>
        <stp>[Fixed Income  Prices 2004-2009.xlsx]TIPS!R785C16</stp>
        <tr r="P785" s="1"/>
      </tp>
      <tp>
        <v>1.0935900000000001</v>
        <stp/>
        <stp>##V3_BDHV12</stp>
        <stp>912828CZ1 Govt</stp>
        <stp>IDX_RATIO</stp>
        <stp>7/13/2007</stp>
        <stp>7/13/2007</stp>
        <stp>[Fixed Income  Prices 2004-2009.xlsx]TIPS!R709C24</stp>
        <tr r="X709" s="1"/>
      </tp>
      <tp>
        <v>1.0109300000000001</v>
        <stp/>
        <stp>##V3_BDHV12</stp>
        <stp>912828HW3 Govt</stp>
        <stp>IDX_RATIO</stp>
        <stp>7/23/2009</stp>
        <stp>7/23/2009</stp>
        <stp>[Fixed Income  Prices 2004-2009.xlsx]TIPS!R331C48</stp>
        <tr r="AV331" s="1"/>
      </tp>
      <tp>
        <v>1.20567</v>
        <stp/>
        <stp>##V3_BDHV12</stp>
        <stp>9128275W8 Govt</stp>
        <stp>IDX_RATIO</stp>
        <stp>8/28/2006</stp>
        <stp>8/28/2006</stp>
        <stp>[Fixed Income  Prices 2004-2009.xlsx]TIPS!R549C20</stp>
        <tr r="T549" s="1"/>
      </tp>
      <tp>
        <v>1.2037499999999999</v>
        <stp/>
        <stp>##V3_BDHV12</stp>
        <stp>9128273T7 Govt</stp>
        <stp>IDX_RATIO</stp>
        <stp>8/23/2005</stp>
        <stp>8/23/2005</stp>
        <stp>[Fixed Income  Prices 2004-2009.xlsx]TIPS!R286C12</stp>
        <tr r="L286" s="1"/>
      </tp>
      <tp>
        <v>1.2628200000000001</v>
        <stp/>
        <stp>##V3_BDHV12</stp>
        <stp>9128275W8 Govt</stp>
        <stp>IDX_RATIO</stp>
        <stp>5/14/2008</stp>
        <stp>5/14/2008</stp>
        <stp>[Fixed Income  Prices 2004-2009.xlsx]TIPS!R995C20</stp>
        <tr r="T995" s="1"/>
      </tp>
      <tp>
        <v>1.2112400000000001</v>
        <stp/>
        <stp>##V3_BDHV12</stp>
        <stp>9128276R8 Govt</stp>
        <stp>IDX_RATIO</stp>
        <stp>3/24/2008</stp>
        <stp>3/24/2008</stp>
        <stp>[Fixed Income  Prices 2004-2009.xlsx]TIPS!R958C28</stp>
        <tr r="AB958" s="1"/>
      </tp>
      <tp>
        <v>1.2269300000000001</v>
        <stp/>
        <stp>##V3_BDHV12</stp>
        <stp>9128274Y5 Govt</stp>
        <stp>IDX_RATIO</stp>
        <stp>6/26/2006</stp>
        <stp>6/26/2006</stp>
        <stp>[Fixed Income  Prices 2004-2009.xlsx]TIPS!R504C16</stp>
        <tr r="P504" s="1"/>
      </tp>
      <tp>
        <v>1.21505</v>
        <stp/>
        <stp>##V3_BDHV12</stp>
        <stp>9128274Y5 Govt</stp>
        <stp>IDX_RATIO</stp>
        <stp>5/17/2006</stp>
        <stp>5/17/2006</stp>
        <stp>[Fixed Income  Prices 2004-2009.xlsx]TIPS!R476C16</stp>
        <tr r="P476" s="1"/>
      </tp>
      <tp>
        <v>1.03956</v>
        <stp/>
        <stp>##V3_BDHV12</stp>
        <stp>912828GX2 Govt</stp>
        <stp>IDX_RATIO</stp>
        <stp>8/28/2009</stp>
        <stp>8/28/2009</stp>
        <stp>[Fixed Income  Prices 2004-2009.xlsx]TIPS!R561C88</stp>
        <tr r="CJ561" s="1"/>
      </tp>
      <tp>
        <v>1.0496099999999999</v>
        <stp/>
        <stp>##V3_BDHV12</stp>
        <stp>912828ET3 Govt</stp>
        <stp>IDX_RATIO</stp>
        <stp>9/17/2007</stp>
        <stp>9/17/2007</stp>
        <stp>[Fixed Income  Prices 2004-2009.xlsx]TIPS!R442C76</stp>
        <tr r="BX442" s="1"/>
      </tp>
      <tp>
        <v>1.2381199999999999</v>
        <stp/>
        <stp>##V3_BDHV12</stp>
        <stp>9128275W8 Govt</stp>
        <stp>IDX_RATIO</stp>
        <stp>9/26/2007</stp>
        <stp>9/26/2007</stp>
        <stp>[Fixed Income  Prices 2004-2009.xlsx]TIPS!R831C20</stp>
        <tr r="T831" s="1"/>
      </tp>
      <tp>
        <v>1.0162599999999999</v>
        <stp/>
        <stp>##V3_BDHV12</stp>
        <stp>912828CZ1 Govt</stp>
        <stp>IDX_RATIO</stp>
        <stp>5/16/2005</stp>
        <stp>5/16/2005</stp>
        <stp>[Fixed Income  Prices 2004-2009.xlsx]TIPS!R147C24</stp>
        <tr r="X147" s="1"/>
      </tp>
      <tp>
        <v>1.08365</v>
        <stp/>
        <stp>##V3_BDHV12</stp>
        <stp>912828CZ1 Govt</stp>
        <stp>IDX_RATIO</stp>
        <stp>5/31/2007</stp>
        <stp>5/31/2007</stp>
        <stp>[Fixed Income  Prices 2004-2009.xlsx]TIPS!R678C24</stp>
        <tr r="X678" s="1"/>
      </tp>
      <tp>
        <v>1.26674</v>
        <stp/>
        <stp>##V3_BDHV12</stp>
        <stp>9128274Y5 Govt</stp>
        <stp>IDX_RATIO</stp>
        <stp>7/27/2007</stp>
        <stp>7/27/2007</stp>
        <stp>[Fixed Income  Prices 2004-2009.xlsx]TIPS!R788C16</stp>
        <tr r="P788" s="1"/>
      </tp>
      <tp>
        <v>1.05297</v>
        <stp/>
        <stp>##V3_BDHV12</stp>
        <stp>912828CZ1 Govt</stp>
        <stp>IDX_RATIO</stp>
        <stp>5/23/2006</stp>
        <stp>5/23/2006</stp>
        <stp>[Fixed Income  Prices 2004-2009.xlsx]TIPS!R411C24</stp>
        <tr r="X411" s="1"/>
      </tp>
      <tp>
        <v>1.00878</v>
        <stp/>
        <stp>##V3_BDHV12</stp>
        <stp>912828HW3 Govt</stp>
        <stp>IDX_RATIO</stp>
        <stp>6/30/2009</stp>
        <stp>6/30/2009</stp>
        <stp>[Fixed Income  Prices 2004-2009.xlsx]TIPS!R314C48</stp>
        <tr r="AV314" s="1"/>
      </tp>
      <tp>
        <v>1.09294</v>
        <stp/>
        <stp>##V3_BDHV12</stp>
        <stp>912828CZ1 Govt</stp>
        <stp>IDX_RATIO</stp>
        <stp>7/10/2007</stp>
        <stp>7/10/2007</stp>
        <stp>[Fixed Income  Prices 2004-2009.xlsx]TIPS!R706C24</stp>
        <tr r="X706" s="1"/>
      </tp>
      <tp>
        <v>1.01065</v>
        <stp/>
        <stp>##V3_BDHV12</stp>
        <stp>912828HW3 Govt</stp>
        <stp>IDX_RATIO</stp>
        <stp>7/20/2009</stp>
        <stp>7/20/2009</stp>
        <stp>[Fixed Income  Prices 2004-2009.xlsx]TIPS!R328C48</stp>
        <tr r="AV328" s="1"/>
      </tp>
      <tp>
        <v>1.2547200000000001</v>
        <stp/>
        <stp>##V3_BDHV12</stp>
        <stp>9128273T7 Govt</stp>
        <stp>IDX_RATIO</stp>
        <stp>8/17/2006</stp>
        <stp>8/17/2006</stp>
        <stp>[Fixed Income  Prices 2004-2009.xlsx]TIPS!R542C12</stp>
        <tr r="L542" s="1"/>
      </tp>
      <tp>
        <v>1.0582499999999999</v>
        <stp/>
        <stp>##V3_BDHV12</stp>
        <stp>912828CZ1 Govt</stp>
        <stp>IDX_RATIO</stp>
        <stp>6/13/2006</stp>
        <stp>6/13/2006</stp>
        <stp>[Fixed Income  Prices 2004-2009.xlsx]TIPS!R426C24</stp>
        <tr r="X426" s="1"/>
      </tp>
      <tp>
        <v>1.1274200000000001</v>
        <stp/>
        <stp>##V3_BDHV12</stp>
        <stp>912828BW9 Govt</stp>
        <stp>IDX_RATIO</stp>
        <stp>9/20/2007</stp>
        <stp>9/20/2007</stp>
        <stp>[Fixed Income  Prices 2004-2009.xlsx]TIPS!R827C56</stp>
        <tr r="BD827" s="1"/>
      </tp>
      <tp>
        <v>1.2118199999999999</v>
        <stp/>
        <stp>##V3_BDHV12</stp>
        <stp>9128276R8 Govt</stp>
        <stp>IDX_RATIO</stp>
        <stp>3/27/2008</stp>
        <stp>3/27/2008</stp>
        <stp>[Fixed Income  Prices 2004-2009.xlsx]TIPS!R961C28</stp>
        <tr r="AB961" s="1"/>
      </tp>
      <tp>
        <v>1.0790899999999999</v>
        <stp/>
        <stp>##V3_BDHV12</stp>
        <stp>912828ET3 Govt</stp>
        <stp>IDX_RATIO</stp>
        <stp>6/16/2008</stp>
        <stp>6/16/2008</stp>
        <stp>[Fixed Income  Prices 2004-2009.xlsx]TIPS!R637C76</stp>
        <tr r="BX637" s="1"/>
      </tp>
      <tp>
        <v>1.23777</v>
        <stp/>
        <stp>##V3_BDHV12</stp>
        <stp>9128274Y5 Govt</stp>
        <stp>IDX_RATIO</stp>
        <stp>4/17/2007</stp>
        <stp>4/17/2007</stp>
        <stp>[Fixed Income  Prices 2004-2009.xlsx]TIPS!R715C16</stp>
        <tr r="P715" s="1"/>
      </tp>
      <tp>
        <v>1.0740400000000001</v>
        <stp/>
        <stp>##V3_BDHV12</stp>
        <stp>912828ET3 Govt</stp>
        <stp>IDX_RATIO</stp>
        <stp>5/26/2008</stp>
        <stp>5/26/2008</stp>
        <stp>[Fixed Income  Prices 2004-2009.xlsx]TIPS!R622C76</stp>
        <tr r="BX622" s="1"/>
      </tp>
      <tp>
        <v>1.1274599999999999</v>
        <stp/>
        <stp>##V3_BDHV12</stp>
        <stp>912828BW9 Govt</stp>
        <stp>IDX_RATIO</stp>
        <stp>8/30/2007</stp>
        <stp>8/30/2007</stp>
        <stp>[Fixed Income  Prices 2004-2009.xlsx]TIPS!R812C56</stp>
        <tr r="BD812" s="1"/>
      </tp>
      <tp>
        <v>1.1145799999999999</v>
        <stp/>
        <stp>##V3_BDHV12</stp>
        <stp>912828CP3 Govt</stp>
        <stp>IDX_RATIO</stp>
        <stp>2/18/2008</stp>
        <stp>2/18/2008</stp>
        <stp>[Fixed Income  Prices 2004-2009.xlsx]TIPS!R934C64</stp>
        <tr r="BL934" s="1"/>
      </tp>
      <tp>
        <v>1.02092</v>
        <stp/>
        <stp>##V3_BDHV12</stp>
        <stp>912828ET3 Govt</stp>
        <stp>IDX_RATIO</stp>
        <stp>8/11/2006</stp>
        <stp>8/11/2006</stp>
        <stp>[Fixed Income  Prices 2004-2009.xlsx]TIPS!R156C76</stp>
        <tr r="BX156" s="1"/>
      </tp>
      <tp>
        <v>1.0496399999999999</v>
        <stp/>
        <stp>##V3_BDHV12</stp>
        <stp>912828ET3 Govt</stp>
        <stp>IDX_RATIO</stp>
        <stp>9/14/2007</stp>
        <stp>9/14/2007</stp>
        <stp>[Fixed Income  Prices 2004-2009.xlsx]TIPS!R441C76</stp>
        <tr r="BX441" s="1"/>
      </tp>
      <tp>
        <v>1.1141700000000001</v>
        <stp/>
        <stp>##V3_BDHV12</stp>
        <stp>912828CP3 Govt</stp>
        <stp>IDX_RATIO</stp>
        <stp>1/28/2008</stp>
        <stp>1/28/2008</stp>
        <stp>[Fixed Income  Prices 2004-2009.xlsx]TIPS!R919C64</stp>
        <tr r="BL919" s="1"/>
      </tp>
      <tp>
        <v>1.06857</v>
        <stp/>
        <stp>##V3_BDHV12</stp>
        <stp>912828ET3 Govt</stp>
        <stp>IDX_RATIO</stp>
        <stp>4/28/2009</stp>
        <stp>4/28/2009</stp>
        <stp>[Fixed Income  Prices 2004-2009.xlsx]TIPS!R863C76</stp>
        <tr r="BX863" s="1"/>
      </tp>
      <tp>
        <v>1.23811</v>
        <stp/>
        <stp>##V3_BDHV12</stp>
        <stp>9128275W8 Govt</stp>
        <stp>IDX_RATIO</stp>
        <stp>9/27/2007</stp>
        <stp>9/27/2007</stp>
        <stp>[Fixed Income  Prices 2004-2009.xlsx]TIPS!R832C20</stp>
        <tr r="T832" s="1"/>
      </tp>
      <tp>
        <v>1.07209</v>
        <stp/>
        <stp>##V3_BDHV12</stp>
        <stp>912828CZ1 Govt</stp>
        <stp>IDX_RATIO</stp>
        <stp>4/20/2007</stp>
        <stp>4/20/2007</stp>
        <stp>[Fixed Income  Prices 2004-2009.xlsx]TIPS!R649C24</stp>
        <tr r="X649" s="1"/>
      </tp>
      <tp>
        <v>1.0004299999999999</v>
        <stp/>
        <stp>##V3_BDHV12</stp>
        <stp>912828HW3 Govt</stp>
        <stp>IDX_RATIO</stp>
        <stp>4/10/2009</stp>
        <stp>4/10/2009</stp>
        <stp>[Fixed Income  Prices 2004-2009.xlsx]TIPS!R257C48</stp>
        <tr r="AV257" s="1"/>
      </tp>
      <tp>
        <v>1.0165200000000001</v>
        <stp/>
        <stp>##V3_BDHV12</stp>
        <stp>912828CZ1 Govt</stp>
        <stp>IDX_RATIO</stp>
        <stp>5/17/2005</stp>
        <stp>5/17/2005</stp>
        <stp>[Fixed Income  Prices 2004-2009.xlsx]TIPS!R148C24</stp>
        <tr r="X148" s="1"/>
      </tp>
      <tp>
        <v>1.0263</v>
        <stp/>
        <stp>##V3_BDHV12</stp>
        <stp>912828CZ1 Govt</stp>
        <stp>IDX_RATIO</stp>
        <stp>6/27/2005</stp>
        <stp>6/27/2005</stp>
        <stp>[Fixed Income  Prices 2004-2009.xlsx]TIPS!R176C24</stp>
        <tr r="X176" s="1"/>
      </tp>
      <tp>
        <v>1.0833299999999999</v>
        <stp/>
        <stp>##V3_BDHV12</stp>
        <stp>912828CZ1 Govt</stp>
        <stp>IDX_RATIO</stp>
        <stp>5/30/2007</stp>
        <stp>5/30/2007</stp>
        <stp>[Fixed Income  Prices 2004-2009.xlsx]TIPS!R677C24</stp>
        <tr r="X677" s="1"/>
      </tp>
      <tp>
        <v>1.2093099999999999</v>
        <stp/>
        <stp>##V3_BDHV12</stp>
        <stp>9128273T7 Govt</stp>
        <stp>IDX_RATIO</stp>
        <stp>9/30/2005</stp>
        <stp>9/30/2005</stp>
        <stp>[Fixed Income  Prices 2004-2009.xlsx]TIPS!R314C12</stp>
        <tr r="L314" s="1"/>
      </tp>
      <tp>
        <v>1.2664900000000001</v>
        <stp/>
        <stp>##V3_BDHV12</stp>
        <stp>9128274Y5 Govt</stp>
        <stp>IDX_RATIO</stp>
        <stp>7/26/2007</stp>
        <stp>7/26/2007</stp>
        <stp>[Fixed Income  Prices 2004-2009.xlsx]TIPS!R787C16</stp>
        <tr r="P787" s="1"/>
      </tp>
      <tp>
        <v>1.0527899999999999</v>
        <stp/>
        <stp>##V3_BDHV12</stp>
        <stp>912828CZ1 Govt</stp>
        <stp>IDX_RATIO</stp>
        <stp>5/22/2006</stp>
        <stp>5/22/2006</stp>
        <stp>[Fixed Income  Prices 2004-2009.xlsx]TIPS!R410C24</stp>
        <tr r="X410" s="1"/>
      </tp>
      <tp>
        <v>1.0931599999999999</v>
        <stp/>
        <stp>##V3_BDHV12</stp>
        <stp>912828CZ1 Govt</stp>
        <stp>IDX_RATIO</stp>
        <stp>7/11/2007</stp>
        <stp>7/11/2007</stp>
        <stp>[Fixed Income  Prices 2004-2009.xlsx]TIPS!R707C24</stp>
        <tr r="X707" s="1"/>
      </tp>
      <tp>
        <v>1.01075</v>
        <stp/>
        <stp>##V3_BDHV12</stp>
        <stp>912828HW3 Govt</stp>
        <stp>IDX_RATIO</stp>
        <stp>7/21/2009</stp>
        <stp>7/21/2009</stp>
        <stp>[Fixed Income  Prices 2004-2009.xlsx]TIPS!R329C48</stp>
        <tr r="AV329" s="1"/>
      </tp>
      <tp>
        <v>1.25464</v>
        <stp/>
        <stp>##V3_BDHV12</stp>
        <stp>9128273T7 Govt</stp>
        <stp>IDX_RATIO</stp>
        <stp>8/16/2006</stp>
        <stp>8/16/2006</stp>
        <stp>[Fixed Income  Prices 2004-2009.xlsx]TIPS!R541C12</stp>
        <tr r="L541" s="1"/>
      </tp>
      <tp>
        <v>1.0579499999999999</v>
        <stp/>
        <stp>##V3_BDHV12</stp>
        <stp>912828CZ1 Govt</stp>
        <stp>IDX_RATIO</stp>
        <stp>6/12/2006</stp>
        <stp>6/12/2006</stp>
        <stp>[Fixed Income  Prices 2004-2009.xlsx]TIPS!R425C24</stp>
        <tr r="X425" s="1"/>
      </tp>
      <tp>
        <v>1.12741</v>
        <stp/>
        <stp>##V3_BDHV12</stp>
        <stp>912828BW9 Govt</stp>
        <stp>IDX_RATIO</stp>
        <stp>9/21/2007</stp>
        <stp>9/21/2007</stp>
        <stp>[Fixed Income  Prices 2004-2009.xlsx]TIPS!R828C56</stp>
        <tr r="BD828" s="1"/>
      </tp>
      <tp>
        <v>1.1818299999999999</v>
        <stp/>
        <stp>##V3_BDHV12</stp>
        <stp>9128274Y5 Govt</stp>
        <stp>IDX_RATIO</stp>
        <stp>6/13/2005</stp>
        <stp>6/13/2005</stp>
        <stp>[Fixed Income  Prices 2004-2009.xlsx]TIPS!R235C16</stp>
        <tr r="P235" s="1"/>
      </tp>
      <tp>
        <v>1.21163</v>
        <stp/>
        <stp>##V3_BDHV12</stp>
        <stp>9128276R8 Govt</stp>
        <stp>IDX_RATIO</stp>
        <stp>3/26/2008</stp>
        <stp>3/26/2008</stp>
        <stp>[Fixed Income  Prices 2004-2009.xlsx]TIPS!R960C28</stp>
        <tr r="AB960" s="1"/>
      </tp>
      <tp>
        <v>1.1759999999999999</v>
        <stp/>
        <stp>##V3_BDHV12</stp>
        <stp>9128274Y5 Govt</stp>
        <stp>IDX_RATIO</stp>
        <stp>5/23/2005</stp>
        <stp>5/23/2005</stp>
        <stp>[Fixed Income  Prices 2004-2009.xlsx]TIPS!R221C16</stp>
        <tr r="P221" s="1"/>
      </tp>
      <tp>
        <v>1.07931</v>
        <stp/>
        <stp>##V3_BDHV12</stp>
        <stp>912828ET3 Govt</stp>
        <stp>IDX_RATIO</stp>
        <stp>6/17/2008</stp>
        <stp>6/17/2008</stp>
        <stp>[Fixed Income  Prices 2004-2009.xlsx]TIPS!R638C76</stp>
        <tr r="BX638" s="1"/>
      </tp>
      <tp>
        <v>1.2375499999999999</v>
        <stp/>
        <stp>##V3_BDHV12</stp>
        <stp>9128274Y5 Govt</stp>
        <stp>IDX_RATIO</stp>
        <stp>4/16/2007</stp>
        <stp>4/16/2007</stp>
        <stp>[Fixed Income  Prices 2004-2009.xlsx]TIPS!R714C16</stp>
        <tr r="P714" s="1"/>
      </tp>
      <tp>
        <v>1.26352</v>
        <stp/>
        <stp>##V3_BDHV12</stp>
        <stp>9128275W8 Govt</stp>
        <stp>IDX_RATIO</stp>
        <stp>5/16/2008</stp>
        <stp>5/16/2008</stp>
        <stp>[Fixed Income  Prices 2004-2009.xlsx]TIPS!R997C20</stp>
        <tr r="T997" s="1"/>
      </tp>
      <tp>
        <v>1.0743400000000001</v>
        <stp/>
        <stp>##V3_BDHV12</stp>
        <stp>912828ET3 Govt</stp>
        <stp>IDX_RATIO</stp>
        <stp>5/27/2008</stp>
        <stp>5/27/2008</stp>
        <stp>[Fixed Income  Prices 2004-2009.xlsx]TIPS!R623C76</stp>
        <tr r="BX623" s="1"/>
      </tp>
      <tp>
        <v>1.1275299999999999</v>
        <stp/>
        <stp>##V3_BDHV12</stp>
        <stp>912828BW9 Govt</stp>
        <stp>IDX_RATIO</stp>
        <stp>8/31/2007</stp>
        <stp>8/31/2007</stp>
        <stp>[Fixed Income  Prices 2004-2009.xlsx]TIPS!R813C56</stp>
        <tr r="BD813" s="1"/>
      </tp>
      <tp>
        <v>1.1145499999999999</v>
        <stp/>
        <stp>##V3_BDHV12</stp>
        <stp>912828CP3 Govt</stp>
        <stp>IDX_RATIO</stp>
        <stp>2/19/2008</stp>
        <stp>2/19/2008</stp>
        <stp>[Fixed Income  Prices 2004-2009.xlsx]TIPS!R935C64</stp>
        <tr r="BL935" s="1"/>
      </tp>
      <tp>
        <v>1.02085</v>
        <stp/>
        <stp>##V3_BDHV12</stp>
        <stp>912828ET3 Govt</stp>
        <stp>IDX_RATIO</stp>
        <stp>8/10/2006</stp>
        <stp>8/10/2006</stp>
        <stp>[Fixed Income  Prices 2004-2009.xlsx]TIPS!R155C76</stp>
        <tr r="BX155" s="1"/>
      </tp>
      <tp>
        <v>1.21461</v>
        <stp/>
        <stp>##V3_BDHV12</stp>
        <stp>9128274Y5 Govt</stp>
        <stp>IDX_RATIO</stp>
        <stp>5/15/2006</stp>
        <stp>5/15/2006</stp>
        <stp>[Fixed Income  Prices 2004-2009.xlsx]TIPS!R474C16</stp>
        <tr r="P474" s="1"/>
      </tp>
      <tp>
        <v>1.1143799999999999</v>
        <stp/>
        <stp>##V3_BDHV12</stp>
        <stp>912828CP3 Govt</stp>
        <stp>IDX_RATIO</stp>
        <stp>1/29/2008</stp>
        <stp>1/29/2008</stp>
        <stp>[Fixed Income  Prices 2004-2009.xlsx]TIPS!R920C64</stp>
        <tr r="BL920" s="1"/>
      </tp>
      <tp>
        <v>1.0687500000000001</v>
        <stp/>
        <stp>##V3_BDHV12</stp>
        <stp>912828ET3 Govt</stp>
        <stp>IDX_RATIO</stp>
        <stp>4/29/2009</stp>
        <stp>4/29/2009</stp>
        <stp>[Fixed Income  Prices 2004-2009.xlsx]TIPS!R864C76</stp>
        <tr r="BX864" s="1"/>
      </tp>
      <tp>
        <v>1.07342</v>
        <stp/>
        <stp>##V3_BDHV12</stp>
        <stp>912828CZ1 Govt</stp>
        <stp>IDX_RATIO</stp>
        <stp>4/27/2007</stp>
        <stp>4/27/2007</stp>
        <stp>[Fixed Income  Prices 2004-2009.xlsx]TIPS!R654C24</stp>
        <tr r="X654" s="1"/>
      </tp>
      <tp>
        <v>1.0147299999999999</v>
        <stp/>
        <stp>##V3_BDHV12</stp>
        <stp>912828CZ1 Govt</stp>
        <stp>IDX_RATIO</stp>
        <stp>5/10/2005</stp>
        <stp>5/10/2005</stp>
        <stp>[Fixed Income  Prices 2004-2009.xlsx]TIPS!R143C24</stp>
        <tr r="X143" s="1"/>
      </tp>
      <tp>
        <v>1.25424</v>
        <stp/>
        <stp>##V3_BDHV12</stp>
        <stp>9128273T7 Govt</stp>
        <stp>IDX_RATIO</stp>
        <stp>8/11/2006</stp>
        <stp>8/11/2006</stp>
        <stp>[Fixed Income  Prices 2004-2009.xlsx]TIPS!R538C12</stp>
        <tr r="L538" s="1"/>
      </tp>
      <tp>
        <v>1.2381800000000001</v>
        <stp/>
        <stp>##V3_BDHV12</stp>
        <stp>9128275W8 Govt</stp>
        <stp>IDX_RATIO</stp>
        <stp>9/20/2007</stp>
        <stp>9/20/2007</stp>
        <stp>[Fixed Income  Prices 2004-2009.xlsx]TIPS!R827C20</stp>
        <tr r="T827" s="1"/>
      </tp>
      <tp>
        <v>1.00159</v>
        <stp/>
        <stp>##V3_BDHV12</stp>
        <stp>912828HW3 Govt</stp>
        <stp>IDX_RATIO</stp>
        <stp>4/17/2009</stp>
        <stp>4/17/2009</stp>
        <stp>[Fixed Income  Prices 2004-2009.xlsx]TIPS!R262C48</stp>
        <tr r="AV262" s="1"/>
      </tp>
      <tp>
        <v>1.0246900000000001</v>
        <stp/>
        <stp>##V3_BDHV12</stp>
        <stp>912828CZ1 Govt</stp>
        <stp>IDX_RATIO</stp>
        <stp>6/20/2005</stp>
        <stp>6/20/2005</stp>
        <stp>[Fixed Income  Prices 2004-2009.xlsx]TIPS!R171C24</stp>
        <tr r="X171" s="1"/>
      </tp>
      <tp>
        <v>1.2382299999999999</v>
        <stp/>
        <stp>##V3_BDHV12</stp>
        <stp>9128275W8 Govt</stp>
        <stp>IDX_RATIO</stp>
        <stp>8/30/2007</stp>
        <stp>8/30/2007</stp>
        <stp>[Fixed Income  Prices 2004-2009.xlsx]TIPS!R812C20</stp>
        <tr r="T812" s="1"/>
      </tp>
      <tp>
        <v>1.05335</v>
        <stp/>
        <stp>##V3_BDHV12</stp>
        <stp>912828CZ1 Govt</stp>
        <stp>IDX_RATIO</stp>
        <stp>5/25/2006</stp>
        <stp>5/25/2006</stp>
        <stp>[Fixed Income  Prices 2004-2009.xlsx]TIPS!R413C24</stp>
        <tr r="X413" s="1"/>
      </tp>
      <tp>
        <v>1.09423</v>
        <stp/>
        <stp>##V3_BDHV12</stp>
        <stp>912828CZ1 Govt</stp>
        <stp>IDX_RATIO</stp>
        <stp>7/16/2007</stp>
        <stp>7/16/2007</stp>
        <stp>[Fixed Income  Prices 2004-2009.xlsx]TIPS!R710C24</stp>
        <tr r="X710" s="1"/>
      </tp>
      <tp>
        <v>1.0588500000000001</v>
        <stp/>
        <stp>##V3_BDHV12</stp>
        <stp>912828CZ1 Govt</stp>
        <stp>IDX_RATIO</stp>
        <stp>6/15/2006</stp>
        <stp>6/15/2006</stp>
        <stp>[Fixed Income  Prices 2004-2009.xlsx]TIPS!R428C24</stp>
        <tr r="X428" s="1"/>
      </tp>
      <tp>
        <v>1.0722499999999999</v>
        <stp/>
        <stp>##V3_BDHV12</stp>
        <stp>912828ET3 Govt</stp>
        <stp>IDX_RATIO</stp>
        <stp>5/20/2008</stp>
        <stp>5/20/2008</stp>
        <stp>[Fixed Income  Prices 2004-2009.xlsx]TIPS!R618C76</stp>
        <tr r="BX618" s="1"/>
      </tp>
      <tp>
        <v>1.1820900000000001</v>
        <stp/>
        <stp>##V3_BDHV12</stp>
        <stp>9128274Y5 Govt</stp>
        <stp>IDX_RATIO</stp>
        <stp>6/14/2005</stp>
        <stp>6/14/2005</stp>
        <stp>[Fixed Income  Prices 2004-2009.xlsx]TIPS!R236C16</stp>
        <tr r="P236" s="1"/>
      </tp>
      <tp>
        <v>1.0664800000000001</v>
        <stp/>
        <stp>##V3_BDHV12</stp>
        <stp>912828ET3 Govt</stp>
        <stp>IDX_RATIO</stp>
        <stp>4/30/2008</stp>
        <stp>4/30/2008</stp>
        <stp>[Fixed Income  Prices 2004-2009.xlsx]TIPS!R604C76</stp>
        <tr r="BX604" s="1"/>
      </tp>
      <tp>
        <v>1.1273599999999999</v>
        <stp/>
        <stp>##V3_BDHV12</stp>
        <stp>912828BW9 Govt</stp>
        <stp>IDX_RATIO</stp>
        <stp>9/26/2007</stp>
        <stp>9/26/2007</stp>
        <stp>[Fixed Income  Prices 2004-2009.xlsx]TIPS!R831C56</stp>
        <tr r="BD831" s="1"/>
      </tp>
      <tp>
        <v>1.1762999999999999</v>
        <stp/>
        <stp>##V3_BDHV12</stp>
        <stp>9128274Y5 Govt</stp>
        <stp>IDX_RATIO</stp>
        <stp>5/24/2005</stp>
        <stp>5/24/2005</stp>
        <stp>[Fixed Income  Prices 2004-2009.xlsx]TIPS!R222C16</stp>
        <tr r="P222" s="1"/>
      </tp>
      <tp>
        <v>1.04965</v>
        <stp/>
        <stp>##V3_BDHV12</stp>
        <stp>912828ET3 Govt</stp>
        <stp>IDX_RATIO</stp>
        <stp>9/12/2007</stp>
        <stp>9/12/2007</stp>
        <stp>[Fixed Income  Prices 2004-2009.xlsx]TIPS!R439C76</stp>
        <tr r="BX439" s="1"/>
      </tp>
      <tp>
        <v>1.07779</v>
        <stp/>
        <stp>##V3_BDHV12</stp>
        <stp>912828ET3 Govt</stp>
        <stp>IDX_RATIO</stp>
        <stp>6/10/2008</stp>
        <stp>6/10/2008</stp>
        <stp>[Fixed Income  Prices 2004-2009.xlsx]TIPS!R633C76</stp>
        <tr r="BX633" s="1"/>
      </tp>
      <tp>
        <v>1.20381</v>
        <stp/>
        <stp>##V3_BDHV12</stp>
        <stp>9128273T7 Govt</stp>
        <stp>IDX_RATIO</stp>
        <stp>8/26/2005</stp>
        <stp>8/26/2005</stp>
        <stp>[Fixed Income  Prices 2004-2009.xlsx]TIPS!R289C12</stp>
        <tr r="L289" s="1"/>
      </tp>
      <tp>
        <v>1.23645</v>
        <stp/>
        <stp>##V3_BDHV12</stp>
        <stp>9128274Y5 Govt</stp>
        <stp>IDX_RATIO</stp>
        <stp>4/11/2007</stp>
        <stp>4/11/2007</stp>
        <stp>[Fixed Income  Prices 2004-2009.xlsx]TIPS!R711C16</stp>
        <tr r="P711" s="1"/>
      </tp>
      <tp>
        <v>1.2258899999999999</v>
        <stp/>
        <stp>##V3_BDHV12</stp>
        <stp>9128274Y5 Govt</stp>
        <stp>IDX_RATIO</stp>
        <stp>6/23/2006</stp>
        <stp>6/23/2006</stp>
        <stp>[Fixed Income  Prices 2004-2009.xlsx]TIPS!R503C16</stp>
        <tr r="P503" s="1"/>
      </tp>
      <tp>
        <v>1.1498299999999999</v>
        <stp/>
        <stp>##V3_BDHV12</stp>
        <stp>912828CZ1 Govt</stp>
        <stp>IDX_RATIO</stp>
        <stp>8/18/2008</stp>
        <stp>8/18/2008</stp>
        <stp>[Fixed Income  Prices 2004-2009.xlsx]TIPS!R995C24</stp>
        <tr r="X995" s="1"/>
      </tp>
      <tp>
        <v>1.21397</v>
        <stp/>
        <stp>##V3_BDHV12</stp>
        <stp>9128274Y5 Govt</stp>
        <stp>IDX_RATIO</stp>
        <stp>5/12/2006</stp>
        <stp>5/12/2006</stp>
        <stp>[Fixed Income  Prices 2004-2009.xlsx]TIPS!R473C16</stp>
        <tr r="P473" s="1"/>
      </tp>
      <tp>
        <v>1.0213099999999999</v>
        <stp/>
        <stp>##V3_BDHV12</stp>
        <stp>912828ET3 Govt</stp>
        <stp>IDX_RATIO</stp>
        <stp>8/17/2006</stp>
        <stp>8/17/2006</stp>
        <stp>[Fixed Income  Prices 2004-2009.xlsx]TIPS!R160C76</stp>
        <tr r="BX160" s="1"/>
      </tp>
      <tp>
        <v>1.0732299999999999</v>
        <stp/>
        <stp>##V3_BDHV12</stp>
        <stp>912828CZ1 Govt</stp>
        <stp>IDX_RATIO</stp>
        <stp>4/26/2007</stp>
        <stp>4/26/2007</stp>
        <stp>[Fixed Income  Prices 2004-2009.xlsx]TIPS!R653C24</stp>
        <tr r="X653" s="1"/>
      </tp>
      <tp>
        <v>1.01498</v>
        <stp/>
        <stp>##V3_BDHV12</stp>
        <stp>912828CZ1 Govt</stp>
        <stp>IDX_RATIO</stp>
        <stp>5/11/2005</stp>
        <stp>5/11/2005</stp>
        <stp>[Fixed Income  Prices 2004-2009.xlsx]TIPS!R144C24</stp>
        <tr r="X144" s="1"/>
      </tp>
      <tp>
        <v>1.23817</v>
        <stp/>
        <stp>##V3_BDHV12</stp>
        <stp>9128275W8 Govt</stp>
        <stp>IDX_RATIO</stp>
        <stp>9/21/2007</stp>
        <stp>9/21/2007</stp>
        <stp>[Fixed Income  Prices 2004-2009.xlsx]TIPS!R828C20</stp>
        <tr r="T828" s="1"/>
      </tp>
      <tp>
        <v>1.2541599999999999</v>
        <stp/>
        <stp>##V3_BDHV12</stp>
        <stp>9128273T7 Govt</stp>
        <stp>IDX_RATIO</stp>
        <stp>8/10/2006</stp>
        <stp>8/10/2006</stp>
        <stp>[Fixed Income  Prices 2004-2009.xlsx]TIPS!R537C12</stp>
        <tr r="L537" s="1"/>
      </tp>
      <tp>
        <v>1.00143</v>
        <stp/>
        <stp>##V3_BDHV12</stp>
        <stp>912828HW3 Govt</stp>
        <stp>IDX_RATIO</stp>
        <stp>4/16/2009</stp>
        <stp>4/16/2009</stp>
        <stp>[Fixed Income  Prices 2004-2009.xlsx]TIPS!R261C48</stp>
        <tr r="AV261" s="1"/>
      </tp>
      <tp>
        <v>1.0249200000000001</v>
        <stp/>
        <stp>##V3_BDHV12</stp>
        <stp>912828CZ1 Govt</stp>
        <stp>IDX_RATIO</stp>
        <stp>6/21/2005</stp>
        <stp>6/21/2005</stp>
        <stp>[Fixed Income  Prices 2004-2009.xlsx]TIPS!R172C24</stp>
        <tr r="X172" s="1"/>
      </tp>
      <tp>
        <v>1.23831</v>
        <stp/>
        <stp>##V3_BDHV12</stp>
        <stp>9128275W8 Govt</stp>
        <stp>IDX_RATIO</stp>
        <stp>8/31/2007</stp>
        <stp>8/31/2007</stp>
        <stp>[Fixed Income  Prices 2004-2009.xlsx]TIPS!R813C20</stp>
        <tr r="T813" s="1"/>
      </tp>
      <tp>
        <v>1.15049</v>
        <stp/>
        <stp>##V3_BDHV12</stp>
        <stp>912828BW9 Govt</stp>
        <stp>IDX_RATIO</stp>
        <stp>5/16/2008</stp>
        <stp>5/16/2008</stp>
        <stp>[Fixed Income  Prices 2004-2009.xlsx]TIPS!R998C56</stp>
        <tr r="BD998" s="1"/>
      </tp>
      <tp>
        <v>1.2650000000000001</v>
        <stp/>
        <stp>##V3_BDHV12</stp>
        <stp>9128274Y5 Govt</stp>
        <stp>IDX_RATIO</stp>
        <stp>7/20/2007</stp>
        <stp>7/20/2007</stp>
        <stp>[Fixed Income  Prices 2004-2009.xlsx]TIPS!R783C16</stp>
        <tr r="P783" s="1"/>
      </tp>
      <tp>
        <v>1.0531600000000001</v>
        <stp/>
        <stp>##V3_BDHV12</stp>
        <stp>912828CZ1 Govt</stp>
        <stp>IDX_RATIO</stp>
        <stp>5/24/2006</stp>
        <stp>5/24/2006</stp>
        <stp>[Fixed Income  Prices 2004-2009.xlsx]TIPS!R412C24</stp>
        <tr r="X412" s="1"/>
      </tp>
      <tp>
        <v>1.0944499999999999</v>
        <stp/>
        <stp>##V3_BDHV12</stp>
        <stp>912828CZ1 Govt</stp>
        <stp>IDX_RATIO</stp>
        <stp>7/17/2007</stp>
        <stp>7/17/2007</stp>
        <stp>[Fixed Income  Prices 2004-2009.xlsx]TIPS!R711C24</stp>
        <tr r="X711" s="1"/>
      </tp>
      <tp>
        <v>1.0113099999999999</v>
        <stp/>
        <stp>##V3_BDHV12</stp>
        <stp>912828HW3 Govt</stp>
        <stp>IDX_RATIO</stp>
        <stp>7/27/2009</stp>
        <stp>7/27/2009</stp>
        <stp>[Fixed Income  Prices 2004-2009.xlsx]TIPS!R333C48</stp>
        <tr r="AV333" s="1"/>
      </tp>
      <tp>
        <v>1.0585500000000001</v>
        <stp/>
        <stp>##V3_BDHV12</stp>
        <stp>912828CZ1 Govt</stp>
        <stp>IDX_RATIO</stp>
        <stp>6/14/2006</stp>
        <stp>6/14/2006</stp>
        <stp>[Fixed Income  Prices 2004-2009.xlsx]TIPS!R427C24</stp>
        <tr r="X427" s="1"/>
      </tp>
      <tp>
        <v>1.0725500000000001</v>
        <stp/>
        <stp>##V3_BDHV12</stp>
        <stp>912828ET3 Govt</stp>
        <stp>IDX_RATIO</stp>
        <stp>5/21/2008</stp>
        <stp>5/21/2008</stp>
        <stp>[Fixed Income  Prices 2004-2009.xlsx]TIPS!R619C76</stp>
        <tr r="BX619" s="1"/>
      </tp>
      <tp>
        <v>1.1823600000000001</v>
        <stp/>
        <stp>##V3_BDHV12</stp>
        <stp>9128274Y5 Govt</stp>
        <stp>IDX_RATIO</stp>
        <stp>6/15/2005</stp>
        <stp>6/15/2005</stp>
        <stp>[Fixed Income  Prices 2004-2009.xlsx]TIPS!R237C16</stp>
        <tr r="P237" s="1"/>
      </tp>
      <tp>
        <v>1.1273500000000001</v>
        <stp/>
        <stp>##V3_BDHV12</stp>
        <stp>912828BW9 Govt</stp>
        <stp>IDX_RATIO</stp>
        <stp>9/27/2007</stp>
        <stp>9/27/2007</stp>
        <stp>[Fixed Income  Prices 2004-2009.xlsx]TIPS!R832C56</stp>
        <tr r="BD832" s="1"/>
      </tp>
      <tp>
        <v>1.17659</v>
        <stp/>
        <stp>##V3_BDHV12</stp>
        <stp>9128274Y5 Govt</stp>
        <stp>IDX_RATIO</stp>
        <stp>5/25/2005</stp>
        <stp>5/25/2005</stp>
        <stp>[Fixed Income  Prices 2004-2009.xlsx]TIPS!R223C16</stp>
        <tr r="P223" s="1"/>
      </tp>
      <tp>
        <v>1.0780099999999999</v>
        <stp/>
        <stp>##V3_BDHV12</stp>
        <stp>912828ET3 Govt</stp>
        <stp>IDX_RATIO</stp>
        <stp>6/11/2008</stp>
        <stp>6/11/2008</stp>
        <stp>[Fixed Income  Prices 2004-2009.xlsx]TIPS!R634C76</stp>
        <tr r="BX634" s="1"/>
      </tp>
      <tp>
        <v>1.2362299999999999</v>
        <stp/>
        <stp>##V3_BDHV12</stp>
        <stp>9128274Y5 Govt</stp>
        <stp>IDX_RATIO</stp>
        <stp>4/10/2007</stp>
        <stp>4/10/2007</stp>
        <stp>[Fixed Income  Prices 2004-2009.xlsx]TIPS!R710C16</stp>
        <tr r="P710" s="1"/>
      </tp>
      <tp>
        <v>1.2104699999999999</v>
        <stp/>
        <stp>##V3_BDHV12</stp>
        <stp>9128276R8 Govt</stp>
        <stp>IDX_RATIO</stp>
        <stp>3/20/2008</stp>
        <stp>3/20/2008</stp>
        <stp>[Fixed Income  Prices 2004-2009.xlsx]TIPS!R957C28</stp>
        <tr r="AB957" s="1"/>
      </tp>
      <tp>
        <v>1.2255499999999999</v>
        <stp/>
        <stp>##V3_BDHV12</stp>
        <stp>9128274Y5 Govt</stp>
        <stp>IDX_RATIO</stp>
        <stp>6/22/2006</stp>
        <stp>6/22/2006</stp>
        <stp>[Fixed Income  Prices 2004-2009.xlsx]TIPS!R502C16</stp>
        <tr r="P502" s="1"/>
      </tp>
      <tp>
        <v>1.0212399999999999</v>
        <stp/>
        <stp>##V3_BDHV12</stp>
        <stp>912828ET3 Govt</stp>
        <stp>IDX_RATIO</stp>
        <stp>8/16/2006</stp>
        <stp>8/16/2006</stp>
        <stp>[Fixed Income  Prices 2004-2009.xlsx]TIPS!R159C76</stp>
        <tr r="BX159" s="1"/>
      </tp>
      <tp>
        <v>1.1501999999999999</v>
        <stp/>
        <stp>##V3_BDHV12</stp>
        <stp>912828CZ1 Govt</stp>
        <stp>IDX_RATIO</stp>
        <stp>8/19/2008</stp>
        <stp>8/19/2008</stp>
        <stp>[Fixed Income  Prices 2004-2009.xlsx]TIPS!R996C24</stp>
        <tr r="X996" s="1"/>
      </tp>
      <tp>
        <v>1.0496399999999999</v>
        <stp/>
        <stp>##V3_BDHV12</stp>
        <stp>912828ET3 Govt</stp>
        <stp>IDX_RATIO</stp>
        <stp>9/13/2007</stp>
        <stp>9/13/2007</stp>
        <stp>[Fixed Income  Prices 2004-2009.xlsx]TIPS!R440C76</stp>
        <tr r="BX440" s="1"/>
      </tp>
      <tp>
        <v>1.07304</v>
        <stp/>
        <stp>##V3_BDHV12</stp>
        <stp>912828CZ1 Govt</stp>
        <stp>IDX_RATIO</stp>
        <stp>4/25/2007</stp>
        <stp>4/25/2007</stp>
        <stp>[Fixed Income  Prices 2004-2009.xlsx]TIPS!R652C24</stp>
        <tr r="X652" s="1"/>
      </tp>
      <tp>
        <v>1.0152399999999999</v>
        <stp/>
        <stp>##V3_BDHV12</stp>
        <stp>912828CZ1 Govt</stp>
        <stp>IDX_RATIO</stp>
        <stp>5/12/2005</stp>
        <stp>5/12/2005</stp>
        <stp>[Fixed Income  Prices 2004-2009.xlsx]TIPS!R145C24</stp>
        <tr r="X145" s="1"/>
      </tp>
      <tp>
        <v>1.00126</v>
        <stp/>
        <stp>##V3_BDHV12</stp>
        <stp>912828HW3 Govt</stp>
        <stp>IDX_RATIO</stp>
        <stp>4/15/2009</stp>
        <stp>4/15/2009</stp>
        <stp>[Fixed Income  Prices 2004-2009.xlsx]TIPS!R260C48</stp>
        <tr r="AV260" s="1"/>
      </tp>
      <tp>
        <v>1.02515</v>
        <stp/>
        <stp>##V3_BDHV12</stp>
        <stp>912828CZ1 Govt</stp>
        <stp>IDX_RATIO</stp>
        <stp>6/22/2005</stp>
        <stp>6/22/2005</stp>
        <stp>[Fixed Income  Prices 2004-2009.xlsx]TIPS!R173C24</stp>
        <tr r="X173" s="1"/>
      </tp>
      <tp>
        <v>1.1501699999999999</v>
        <stp/>
        <stp>##V3_BDHV12</stp>
        <stp>912828BW9 Govt</stp>
        <stp>IDX_RATIO</stp>
        <stp>5/15/2008</stp>
        <stp>5/15/2008</stp>
        <stp>[Fixed Income  Prices 2004-2009.xlsx]TIPS!R997C56</stp>
        <tr r="BD997" s="1"/>
      </tp>
      <tp>
        <v>1.2657499999999999</v>
        <stp/>
        <stp>##V3_BDHV12</stp>
        <stp>9128274Y5 Govt</stp>
        <stp>IDX_RATIO</stp>
        <stp>7/23/2007</stp>
        <stp>7/23/2007</stp>
        <stp>[Fixed Income  Prices 2004-2009.xlsx]TIPS!R784C16</stp>
        <tr r="P784" s="1"/>
      </tp>
      <tp>
        <v>1.0110300000000001</v>
        <stp/>
        <stp>##V3_BDHV12</stp>
        <stp>912828HW3 Govt</stp>
        <stp>IDX_RATIO</stp>
        <stp>7/24/2009</stp>
        <stp>7/24/2009</stp>
        <stp>[Fixed Income  Prices 2004-2009.xlsx]TIPS!R332C48</stp>
        <tr r="AV332" s="1"/>
      </tp>
      <tp>
        <v>1.12738</v>
        <stp/>
        <stp>##V3_BDHV12</stp>
        <stp>912828BW9 Govt</stp>
        <stp>IDX_RATIO</stp>
        <stp>9/24/2007</stp>
        <stp>9/24/2007</stp>
        <stp>[Fixed Income  Prices 2004-2009.xlsx]TIPS!R829C56</stp>
        <tr r="BD829" s="1"/>
      </tp>
      <tp>
        <v>1.18262</v>
        <stp/>
        <stp>##V3_BDHV12</stp>
        <stp>9128274Y5 Govt</stp>
        <stp>IDX_RATIO</stp>
        <stp>6/16/2005</stp>
        <stp>6/16/2005</stp>
        <stp>[Fixed Income  Prices 2004-2009.xlsx]TIPS!R238C16</stp>
        <tr r="P238" s="1"/>
      </tp>
      <tp>
        <v>1.06094</v>
        <stp/>
        <stp>##V3_BDHV12</stp>
        <stp>912828GX2 Govt</stp>
        <stp>IDX_RATIO</stp>
        <stp>9/29/2008</stp>
        <stp>9/29/2008</stp>
        <stp>[Fixed Income  Prices 2004-2009.xlsx]TIPS!R322C88</stp>
        <tr r="CJ322" s="1"/>
      </tp>
      <tp>
        <v>1.2345600000000001</v>
        <stp/>
        <stp>##V3_BDHV12</stp>
        <stp>9128274Y5 Govt</stp>
        <stp>IDX_RATIO</stp>
        <stp>7/31/2006</stp>
        <stp>7/31/2006</stp>
        <stp>[Fixed Income  Prices 2004-2009.xlsx]TIPS!R529C16</stp>
        <tr r="P529" s="1"/>
      </tp>
      <tp>
        <v>1.17689</v>
        <stp/>
        <stp>##V3_BDHV12</stp>
        <stp>9128274Y5 Govt</stp>
        <stp>IDX_RATIO</stp>
        <stp>5/26/2005</stp>
        <stp>5/26/2005</stp>
        <stp>[Fixed Income  Prices 2004-2009.xlsx]TIPS!R224C16</stp>
        <tr r="P224" s="1"/>
      </tp>
      <tp>
        <v>1.07822</v>
        <stp/>
        <stp>##V3_BDHV12</stp>
        <stp>912828ET3 Govt</stp>
        <stp>IDX_RATIO</stp>
        <stp>6/12/2008</stp>
        <stp>6/12/2008</stp>
        <stp>[Fixed Income  Prices 2004-2009.xlsx]TIPS!R635C76</stp>
        <tr r="BX635" s="1"/>
      </tp>
      <tp>
        <v>1.0496700000000001</v>
        <stp/>
        <stp>##V3_BDHV12</stp>
        <stp>912828ET3 Govt</stp>
        <stp>IDX_RATIO</stp>
        <stp>9/10/2007</stp>
        <stp>9/10/2007</stp>
        <stp>[Fixed Income  Prices 2004-2009.xlsx]TIPS!R437C76</stp>
        <tr r="BX437" s="1"/>
      </tp>
      <tp>
        <v>1.2624599999999999</v>
        <stp/>
        <stp>##V3_BDHV12</stp>
        <stp>9128275W8 Govt</stp>
        <stp>IDX_RATIO</stp>
        <stp>5/13/2008</stp>
        <stp>5/13/2008</stp>
        <stp>[Fixed Income  Prices 2004-2009.xlsx]TIPS!R994C20</stp>
        <tr r="T994" s="1"/>
      </tp>
      <tp>
        <v>1.20377</v>
        <stp/>
        <stp>##V3_BDHV12</stp>
        <stp>9128273T7 Govt</stp>
        <stp>IDX_RATIO</stp>
        <stp>8/24/2005</stp>
        <stp>8/24/2005</stp>
        <stp>[Fixed Income  Prices 2004-2009.xlsx]TIPS!R287C12</stp>
        <tr r="L287" s="1"/>
      </tp>
      <tp>
        <v>1.23689</v>
        <stp/>
        <stp>##V3_BDHV12</stp>
        <stp>9128274Y5 Govt</stp>
        <stp>IDX_RATIO</stp>
        <stp>4/13/2007</stp>
        <stp>4/13/2007</stp>
        <stp>[Fixed Income  Prices 2004-2009.xlsx]TIPS!R713C16</stp>
        <tr r="P713" s="1"/>
      </tp>
      <tp>
        <v>1.0728500000000001</v>
        <stp/>
        <stp>##V3_BDHV12</stp>
        <stp>912828ET3 Govt</stp>
        <stp>IDX_RATIO</stp>
        <stp>5/22/2008</stp>
        <stp>5/22/2008</stp>
        <stp>[Fixed Income  Prices 2004-2009.xlsx]TIPS!R620C76</stp>
        <tr r="BX620" s="1"/>
      </tp>
      <tp>
        <v>1.15578</v>
        <stp/>
        <stp>##V3_BDHV12</stp>
        <stp>9128275W8 Govt</stp>
        <stp>IDX_RATIO</stp>
        <stp>8/18/2005</stp>
        <stp>8/18/2005</stp>
        <stp>[Fixed Income  Prices 2004-2009.xlsx]TIPS!R283C20</stp>
        <tr r="T283" s="1"/>
      </tp>
      <tp>
        <v>1.2252000000000001</v>
        <stp/>
        <stp>##V3_BDHV12</stp>
        <stp>9128274Y5 Govt</stp>
        <stp>IDX_RATIO</stp>
        <stp>6/21/2006</stp>
        <stp>6/21/2006</stp>
        <stp>[Fixed Income  Prices 2004-2009.xlsx]TIPS!R501C16</stp>
        <tr r="P501" s="1"/>
      </tp>
      <tp>
        <v>1.02118</v>
        <stp/>
        <stp>##V3_BDHV12</stp>
        <stp>912828ET3 Govt</stp>
        <stp>IDX_RATIO</stp>
        <stp>8/15/2006</stp>
        <stp>8/15/2006</stp>
        <stp>[Fixed Income  Prices 2004-2009.xlsx]TIPS!R158C76</stp>
        <tr r="BX158" s="1"/>
      </tp>
      <tp>
        <v>1.21353</v>
        <stp/>
        <stp>##V3_BDHV12</stp>
        <stp>9128274Y5 Govt</stp>
        <stp>IDX_RATIO</stp>
        <stp>5/10/2006</stp>
        <stp>5/10/2006</stp>
        <stp>[Fixed Income  Prices 2004-2009.xlsx]TIPS!R471C16</stp>
        <tr r="P471" s="1"/>
      </tp>
      <tp>
        <v>1.09789</v>
        <stp/>
        <stp>##V3_BDHV12</stp>
        <stp>912828BW9 Govt</stp>
        <stp>IDX_RATIO</stp>
        <stp>8/29/2006</stp>
        <stp>8/29/2006</stp>
        <stp>[Fixed Income  Prices 2004-2009.xlsx]TIPS!R550C56</stp>
        <tr r="BD550" s="1"/>
      </tp>
      <tp>
        <v>1.0728500000000001</v>
        <stp/>
        <stp>##V3_BDHV12</stp>
        <stp>912828CZ1 Govt</stp>
        <stp>IDX_RATIO</stp>
        <stp>4/24/2007</stp>
        <stp>4/24/2007</stp>
        <stp>[Fixed Income  Prices 2004-2009.xlsx]TIPS!R651C24</stp>
        <tr r="X651" s="1"/>
      </tp>
      <tp>
        <v>1.0155000000000001</v>
        <stp/>
        <stp>##V3_BDHV12</stp>
        <stp>912828CZ1 Govt</stp>
        <stp>IDX_RATIO</stp>
        <stp>5/13/2005</stp>
        <stp>5/13/2005</stp>
        <stp>[Fixed Income  Prices 2004-2009.xlsx]TIPS!R146C24</stp>
        <tr r="X146" s="1"/>
      </tp>
      <tp>
        <v>1.0011000000000001</v>
        <stp/>
        <stp>##V3_BDHV12</stp>
        <stp>912828HW3 Govt</stp>
        <stp>IDX_RATIO</stp>
        <stp>4/14/2009</stp>
        <stp>4/14/2009</stp>
        <stp>[Fixed Income  Prices 2004-2009.xlsx]TIPS!R259C48</stp>
        <tr r="AV259" s="1"/>
      </tp>
      <tp>
        <v>1.02538</v>
        <stp/>
        <stp>##V3_BDHV12</stp>
        <stp>912828CZ1 Govt</stp>
        <stp>IDX_RATIO</stp>
        <stp>6/23/2005</stp>
        <stp>6/23/2005</stp>
        <stp>[Fixed Income  Prices 2004-2009.xlsx]TIPS!R174C24</stp>
        <tr r="X174" s="1"/>
      </tp>
      <tp>
        <v>1.14985</v>
        <stp/>
        <stp>##V3_BDHV12</stp>
        <stp>912828BW9 Govt</stp>
        <stp>IDX_RATIO</stp>
        <stp>5/14/2008</stp>
        <stp>5/14/2008</stp>
        <stp>[Fixed Income  Prices 2004-2009.xlsx]TIPS!R996C56</stp>
        <tr r="BD996" s="1"/>
      </tp>
      <tp>
        <v>1.0535300000000001</v>
        <stp/>
        <stp>##V3_BDHV12</stp>
        <stp>912828CZ1 Govt</stp>
        <stp>IDX_RATIO</stp>
        <stp>5/26/2006</stp>
        <stp>5/26/2006</stp>
        <stp>[Fixed Income  Prices 2004-2009.xlsx]TIPS!R414C24</stp>
        <tr r="X414" s="1"/>
      </tp>
      <tp>
        <v>1.05915</v>
        <stp/>
        <stp>##V3_BDHV12</stp>
        <stp>912828CZ1 Govt</stp>
        <stp>IDX_RATIO</stp>
        <stp>6/16/2006</stp>
        <stp>6/16/2006</stp>
        <stp>[Fixed Income  Prices 2004-2009.xlsx]TIPS!R429C24</stp>
        <tr r="X429" s="1"/>
      </tp>
      <tp>
        <v>1.18289</v>
        <stp/>
        <stp>##V3_BDHV12</stp>
        <stp>9128274Y5 Govt</stp>
        <stp>IDX_RATIO</stp>
        <stp>6/17/2005</stp>
        <stp>6/17/2005</stp>
        <stp>[Fixed Income  Prices 2004-2009.xlsx]TIPS!R239C16</stp>
        <tr r="P239" s="1"/>
      </tp>
      <tp>
        <v>1.12737</v>
        <stp/>
        <stp>##V3_BDHV12</stp>
        <stp>912828BW9 Govt</stp>
        <stp>IDX_RATIO</stp>
        <stp>9/25/2007</stp>
        <stp>9/25/2007</stp>
        <stp>[Fixed Income  Prices 2004-2009.xlsx]TIPS!R830C56</stp>
        <tr r="BD830" s="1"/>
      </tp>
      <tp>
        <v>1.1771799999999999</v>
        <stp/>
        <stp>##V3_BDHV12</stp>
        <stp>9128274Y5 Govt</stp>
        <stp>IDX_RATIO</stp>
        <stp>5/27/2005</stp>
        <stp>5/27/2005</stp>
        <stp>[Fixed Income  Prices 2004-2009.xlsx]TIPS!R225C16</stp>
        <tr r="P225" s="1"/>
      </tp>
      <tp>
        <v>1.04966</v>
        <stp/>
        <stp>##V3_BDHV12</stp>
        <stp>912828ET3 Govt</stp>
        <stp>IDX_RATIO</stp>
        <stp>9/11/2007</stp>
        <stp>9/11/2007</stp>
        <stp>[Fixed Income  Prices 2004-2009.xlsx]TIPS!R438C76</stp>
        <tr r="BX438" s="1"/>
      </tp>
      <tp>
        <v>1.0784400000000001</v>
        <stp/>
        <stp>##V3_BDHV12</stp>
        <stp>912828ET3 Govt</stp>
        <stp>IDX_RATIO</stp>
        <stp>6/13/2008</stp>
        <stp>6/13/2008</stp>
        <stp>[Fixed Income  Prices 2004-2009.xlsx]TIPS!R636C76</stp>
        <tr r="BX636" s="1"/>
      </tp>
      <tp>
        <v>1.2037899999999999</v>
        <stp/>
        <stp>##V3_BDHV12</stp>
        <stp>9128273T7 Govt</stp>
        <stp>IDX_RATIO</stp>
        <stp>8/25/2005</stp>
        <stp>8/25/2005</stp>
        <stp>[Fixed Income  Prices 2004-2009.xlsx]TIPS!R288C12</stp>
        <tr r="L288" s="1"/>
      </tp>
      <tp>
        <v>1.2366699999999999</v>
        <stp/>
        <stp>##V3_BDHV12</stp>
        <stp>9128274Y5 Govt</stp>
        <stp>IDX_RATIO</stp>
        <stp>4/12/2007</stp>
        <stp>4/12/2007</stp>
        <stp>[Fixed Income  Prices 2004-2009.xlsx]TIPS!R712C16</stp>
        <tr r="P712" s="1"/>
      </tp>
      <tp>
        <v>1.2621100000000001</v>
        <stp/>
        <stp>##V3_BDHV12</stp>
        <stp>9128275W8 Govt</stp>
        <stp>IDX_RATIO</stp>
        <stp>5/12/2008</stp>
        <stp>5/12/2008</stp>
        <stp>[Fixed Income  Prices 2004-2009.xlsx]TIPS!R993C20</stp>
        <tr r="T993" s="1"/>
      </tp>
      <tp>
        <v>1.07315</v>
        <stp/>
        <stp>##V3_BDHV12</stp>
        <stp>912828ET3 Govt</stp>
        <stp>IDX_RATIO</stp>
        <stp>5/23/2008</stp>
        <stp>5/23/2008</stp>
        <stp>[Fixed Income  Prices 2004-2009.xlsx]TIPS!R621C76</stp>
        <tr r="BX621" s="1"/>
      </tp>
      <tp>
        <v>1.1557999999999999</v>
        <stp/>
        <stp>##V3_BDHV12</stp>
        <stp>9128275W8 Govt</stp>
        <stp>IDX_RATIO</stp>
        <stp>8/19/2005</stp>
        <stp>8/19/2005</stp>
        <stp>[Fixed Income  Prices 2004-2009.xlsx]TIPS!R284C20</stp>
        <tr r="T284" s="1"/>
      </tp>
      <tp>
        <v>1.2248600000000001</v>
        <stp/>
        <stp>##V3_BDHV12</stp>
        <stp>9128274Y5 Govt</stp>
        <stp>IDX_RATIO</stp>
        <stp>6/20/2006</stp>
        <stp>6/20/2006</stp>
        <stp>[Fixed Income  Prices 2004-2009.xlsx]TIPS!R500C16</stp>
        <tr r="P500" s="1"/>
      </tp>
      <tp>
        <v>1.02111</v>
        <stp/>
        <stp>##V3_BDHV12</stp>
        <stp>912828ET3 Govt</stp>
        <stp>IDX_RATIO</stp>
        <stp>8/14/2006</stp>
        <stp>8/14/2006</stp>
        <stp>[Fixed Income  Prices 2004-2009.xlsx]TIPS!R157C76</stp>
        <tr r="BX157" s="1"/>
      </tp>
      <tp>
        <v>1.2137500000000001</v>
        <stp/>
        <stp>##V3_BDHV12</stp>
        <stp>9128274Y5 Govt</stp>
        <stp>IDX_RATIO</stp>
        <stp>5/11/2006</stp>
        <stp>5/11/2006</stp>
        <stp>[Fixed Income  Prices 2004-2009.xlsx]TIPS!R472C16</stp>
        <tr r="P472" s="1"/>
      </tp>
      <tp>
        <v>1.09782</v>
        <stp/>
        <stp>##V3_BDHV12</stp>
        <stp>912828BW9 Govt</stp>
        <stp>IDX_RATIO</stp>
        <stp>8/28/2006</stp>
        <stp>8/28/2006</stp>
        <stp>[Fixed Income  Prices 2004-2009.xlsx]TIPS!R549C56</stp>
        <tr r="BD549" s="1"/>
      </tp>
      <tp>
        <v>1.0689200000000001</v>
        <stp/>
        <stp>##V3_BDHV12</stp>
        <stp>912828FL9 Govt</stp>
        <stp>IDX_RATIO</stp>
        <stp>11/9/2009</stp>
        <stp>11/9/2009</stp>
        <stp>[Fixed Income  Prices 2004-2009.xlsx]TIPS!R872C80</stp>
        <tr r="CB872" s="1"/>
      </tp>
      <tp>
        <v>1.0668899999999999</v>
        <stp/>
        <stp>##V3_BDHV12</stp>
        <stp>912828FL9 Govt</stp>
        <stp>IDX_RATIO</stp>
        <stp>10/8/2009</stp>
        <stp>10/8/2009</stp>
        <stp>[Fixed Income  Prices 2004-2009.xlsx]TIPS!R850C80</stp>
        <tr r="CB850" s="1"/>
      </tp>
      <tp>
        <v>1.0506899999999999</v>
        <stp/>
        <stp>##V3_BDHV12</stp>
        <stp>912828FB1 Govt</stp>
        <stp>IDX_RATIO</stp>
        <stp>12/5/2007</stp>
        <stp>12/5/2007</stp>
        <stp>[Fixed Income  Prices 2004-2009.xlsx]TIPS!R426C32</stp>
        <tr r="AF426" s="1"/>
      </tp>
      <tp>
        <v>1.04799</v>
        <stp/>
        <stp>##V3_BDHV12</stp>
        <stp>912828FB1 Govt</stp>
        <stp>IDX_RATIO</stp>
        <stp>11/6/2007</stp>
        <stp>11/6/2007</stp>
        <stp>[Fixed Income  Prices 2004-2009.xlsx]TIPS!R405C32</stp>
        <tr r="AF405" s="1"/>
      </tp>
      <tp>
        <v>1.06697</v>
        <stp/>
        <stp>##V3_BDHV12</stp>
        <stp>912828FL9 Govt</stp>
        <stp>IDX_RATIO</stp>
        <stp>10/9/2009</stp>
        <stp>10/9/2009</stp>
        <stp>[Fixed Income  Prices 2004-2009.xlsx]TIPS!R851C80</stp>
        <tr r="CB851" s="1"/>
      </tp>
      <tp>
        <v>1.0506199999999999</v>
        <stp/>
        <stp>##V3_BDHV12</stp>
        <stp>912828FB1 Govt</stp>
        <stp>IDX_RATIO</stp>
        <stp>12/4/2007</stp>
        <stp>12/4/2007</stp>
        <stp>[Fixed Income  Prices 2004-2009.xlsx]TIPS!R425C32</stp>
        <tr r="AF425" s="1"/>
      </tp>
      <tp>
        <v>1.04809</v>
        <stp/>
        <stp>##V3_BDHV12</stp>
        <stp>912828FB1 Govt</stp>
        <stp>IDX_RATIO</stp>
        <stp>11/7/2007</stp>
        <stp>11/7/2007</stp>
        <stp>[Fixed Income  Prices 2004-2009.xlsx]TIPS!R406C32</stp>
        <tr r="AF406" s="1"/>
      </tp>
      <tp>
        <v>1.0494399999999999</v>
        <stp/>
        <stp>##V3_BDHV12</stp>
        <stp>912828FB1 Govt</stp>
        <stp>IDX_RATIO</stp>
        <stp>10/1/2007</stp>
        <stp>10/1/2007</stp>
        <stp>[Fixed Income  Prices 2004-2009.xlsx]TIPS!R379C32</stp>
        <tr r="AF379" s="1"/>
      </tp>
      <tp>
        <v>1.0493699999999999</v>
        <stp/>
        <stp>##V3_BDHV12</stp>
        <stp>912828FB1 Govt</stp>
        <stp>IDX_RATIO</stp>
        <stp>10/2/2007</stp>
        <stp>10/2/2007</stp>
        <stp>[Fixed Income  Prices 2004-2009.xlsx]TIPS!R380C32</stp>
        <tr r="AF380" s="1"/>
      </tp>
      <tp>
        <v>1.0508299999999999</v>
        <stp/>
        <stp>##V3_BDHV12</stp>
        <stp>912828FB1 Govt</stp>
        <stp>IDX_RATIO</stp>
        <stp>12/7/2007</stp>
        <stp>12/7/2007</stp>
        <stp>[Fixed Income  Prices 2004-2009.xlsx]TIPS!R428C32</stp>
        <tr r="AF428" s="1"/>
      </tp>
      <tp>
        <v>1.04931</v>
        <stp/>
        <stp>##V3_BDHV12</stp>
        <stp>912828FB1 Govt</stp>
        <stp>IDX_RATIO</stp>
        <stp>10/3/2007</stp>
        <stp>10/3/2007</stp>
        <stp>[Fixed Income  Prices 2004-2009.xlsx]TIPS!R381C32</stp>
        <tr r="AF381" s="1"/>
      </tp>
      <tp>
        <v>1.0507599999999999</v>
        <stp/>
        <stp>##V3_BDHV12</stp>
        <stp>912828FB1 Govt</stp>
        <stp>IDX_RATIO</stp>
        <stp>12/6/2007</stp>
        <stp>12/6/2007</stp>
        <stp>[Fixed Income  Prices 2004-2009.xlsx]TIPS!R427C32</stp>
        <tr r="AF427" s="1"/>
      </tp>
      <tp>
        <v>1.0479000000000001</v>
        <stp/>
        <stp>##V3_BDHV12</stp>
        <stp>912828FB1 Govt</stp>
        <stp>IDX_RATIO</stp>
        <stp>11/5/2007</stp>
        <stp>11/5/2007</stp>
        <stp>[Fixed Income  Prices 2004-2009.xlsx]TIPS!R404C32</stp>
        <tr r="AF404" s="1"/>
      </tp>
      <tp>
        <v>1.04925</v>
        <stp/>
        <stp>##V3_BDHV12</stp>
        <stp>912828FB1 Govt</stp>
        <stp>IDX_RATIO</stp>
        <stp>10/4/2007</stp>
        <stp>10/4/2007</stp>
        <stp>[Fixed Income  Prices 2004-2009.xlsx]TIPS!R382C32</stp>
        <tr r="AF382" s="1"/>
      </tp>
      <tp>
        <v>1.0476099999999999</v>
        <stp/>
        <stp>##V3_BDHV12</stp>
        <stp>912828FB1 Govt</stp>
        <stp>IDX_RATIO</stp>
        <stp>11/2/2007</stp>
        <stp>11/2/2007</stp>
        <stp>[Fixed Income  Prices 2004-2009.xlsx]TIPS!R403C32</stp>
        <tr r="AF403" s="1"/>
      </tp>
      <tp>
        <v>1.0491900000000001</v>
        <stp/>
        <stp>##V3_BDHV12</stp>
        <stp>912828FB1 Govt</stp>
        <stp>IDX_RATIO</stp>
        <stp>10/5/2007</stp>
        <stp>10/5/2007</stp>
        <stp>[Fixed Income  Prices 2004-2009.xlsx]TIPS!R383C32</stp>
        <tr r="AF383" s="1"/>
      </tp>
      <tp>
        <v>1.05054</v>
        <stp/>
        <stp>##V3_BDHV12</stp>
        <stp>912828FB1 Govt</stp>
        <stp>IDX_RATIO</stp>
        <stp>12/3/2007</stp>
        <stp>12/3/2007</stp>
        <stp>[Fixed Income  Prices 2004-2009.xlsx]TIPS!R424C32</stp>
        <tr r="AF424" s="1"/>
      </tp>
      <tp>
        <v>1.0475099999999999</v>
        <stp/>
        <stp>##V3_BDHV12</stp>
        <stp>912828FB1 Govt</stp>
        <stp>IDX_RATIO</stp>
        <stp>11/1/2007</stp>
        <stp>11/1/2007</stp>
        <stp>[Fixed Income  Prices 2004-2009.xlsx]TIPS!R402C32</stp>
        <tr r="AF402" s="1"/>
      </tp>
      <tp>
        <v>1.0489999999999999</v>
        <stp/>
        <stp>##V3_BDHV12</stp>
        <stp>912828FB1 Govt</stp>
        <stp>IDX_RATIO</stp>
        <stp>10/8/2007</stp>
        <stp>10/8/2007</stp>
        <stp>[Fixed Income  Prices 2004-2009.xlsx]TIPS!R384C32</stp>
        <tr r="AF384" s="1"/>
      </tp>
      <tp>
        <v>1.0663499999999999</v>
        <stp/>
        <stp>##V3_BDHV12</stp>
        <stp>912828FL9 Govt</stp>
        <stp>IDX_RATIO</stp>
        <stp>10/1/2009</stp>
        <stp>10/1/2009</stp>
        <stp>[Fixed Income  Prices 2004-2009.xlsx]TIPS!R845C80</stp>
        <tr r="CB845" s="1"/>
      </tp>
      <tp>
        <v>1.04894</v>
        <stp/>
        <stp>##V3_BDHV12</stp>
        <stp>912828FB1 Govt</stp>
        <stp>IDX_RATIO</stp>
        <stp>10/9/2007</stp>
        <stp>10/9/2007</stp>
        <stp>[Fixed Income  Prices 2004-2009.xlsx]TIPS!R385C32</stp>
        <tr r="AF385" s="1"/>
      </tp>
      <tp>
        <v>1.0687899999999999</v>
        <stp/>
        <stp>##V3_BDHV12</stp>
        <stp>912828FL9 Govt</stp>
        <stp>IDX_RATIO</stp>
        <stp>11/3/2009</stp>
        <stp>11/3/2009</stp>
        <stp>[Fixed Income  Prices 2004-2009.xlsx]TIPS!R868C80</stp>
        <tr r="CB868" s="1"/>
      </tp>
      <tp>
        <v>1.06643</v>
        <stp/>
        <stp>##V3_BDHV12</stp>
        <stp>912828FL9 Govt</stp>
        <stp>IDX_RATIO</stp>
        <stp>10/2/2009</stp>
        <stp>10/2/2009</stp>
        <stp>[Fixed Income  Prices 2004-2009.xlsx]TIPS!R846C80</stp>
        <tr r="CB846" s="1"/>
      </tp>
      <tp>
        <v>1.0687599999999999</v>
        <stp/>
        <stp>##V3_BDHV12</stp>
        <stp>912828FL9 Govt</stp>
        <stp>IDX_RATIO</stp>
        <stp>11/2/2009</stp>
        <stp>11/2/2009</stp>
        <stp>[Fixed Income  Prices 2004-2009.xlsx]TIPS!R867C80</stp>
        <tr r="CB867" s="1"/>
      </tp>
      <tp>
        <v>1.0688299999999999</v>
        <stp/>
        <stp>##V3_BDHV12</stp>
        <stp>912828FL9 Govt</stp>
        <stp>IDX_RATIO</stp>
        <stp>11/5/2009</stp>
        <stp>11/5/2009</stp>
        <stp>[Fixed Income  Prices 2004-2009.xlsx]TIPS!R870C80</stp>
        <tr r="CB870" s="1"/>
      </tp>
      <tp>
        <v>1.06881</v>
        <stp/>
        <stp>##V3_BDHV12</stp>
        <stp>912828FL9 Govt</stp>
        <stp>IDX_RATIO</stp>
        <stp>11/4/2009</stp>
        <stp>11/4/2009</stp>
        <stp>[Fixed Income  Prices 2004-2009.xlsx]TIPS!R869C80</stp>
        <tr r="CB869" s="1"/>
      </tp>
      <tp>
        <v>1.0666599999999999</v>
        <stp/>
        <stp>##V3_BDHV12</stp>
        <stp>912828FL9 Govt</stp>
        <stp>IDX_RATIO</stp>
        <stp>10/5/2009</stp>
        <stp>10/5/2009</stp>
        <stp>[Fixed Income  Prices 2004-2009.xlsx]TIPS!R847C80</stp>
        <tr r="CB847" s="1"/>
      </tp>
      <tp>
        <v>1.06674</v>
        <stp/>
        <stp>##V3_BDHV12</stp>
        <stp>912828FL9 Govt</stp>
        <stp>IDX_RATIO</stp>
        <stp>10/6/2009</stp>
        <stp>10/6/2009</stp>
        <stp>[Fixed Income  Prices 2004-2009.xlsx]TIPS!R848C80</stp>
        <tr r="CB848" s="1"/>
      </tp>
      <tp>
        <v>1.0481799999999999</v>
        <stp/>
        <stp>##V3_BDHV12</stp>
        <stp>912828FB1 Govt</stp>
        <stp>IDX_RATIO</stp>
        <stp>11/8/2007</stp>
        <stp>11/8/2007</stp>
        <stp>[Fixed Income  Prices 2004-2009.xlsx]TIPS!R407C32</stp>
        <tr r="AF407" s="1"/>
      </tp>
      <tp>
        <v>1.0688500000000001</v>
        <stp/>
        <stp>##V3_BDHV12</stp>
        <stp>912828FL9 Govt</stp>
        <stp>IDX_RATIO</stp>
        <stp>11/6/2009</stp>
        <stp>11/6/2009</stp>
        <stp>[Fixed Income  Prices 2004-2009.xlsx]TIPS!R871C80</stp>
        <tr r="CB871" s="1"/>
      </tp>
      <tp>
        <v>1.06681</v>
        <stp/>
        <stp>##V3_BDHV12</stp>
        <stp>912828FL9 Govt</stp>
        <stp>IDX_RATIO</stp>
        <stp>10/7/2009</stp>
        <stp>10/7/2009</stp>
        <stp>[Fixed Income  Prices 2004-2009.xlsx]TIPS!R849C80</stp>
        <tr r="CB849" s="1"/>
      </tp>
      <tp>
        <v>1.0482800000000001</v>
        <stp/>
        <stp>##V3_BDHV12</stp>
        <stp>912828FB1 Govt</stp>
        <stp>IDX_RATIO</stp>
        <stp>11/9/2007</stp>
        <stp>11/9/2007</stp>
        <stp>[Fixed Income  Prices 2004-2009.xlsx]TIPS!R408C32</stp>
        <tr r="AF408" s="1"/>
      </tp>
      <tp>
        <v>1.14625</v>
        <stp/>
        <stp>##V3_BDHV12</stp>
        <stp>912828BW9 Govt</stp>
        <stp>IDX_RATIO</stp>
        <stp>2/9/2009</stp>
        <stp>2/9/2009</stp>
        <stp>[Fixed Income  Prices 2004-2009.xlsx]TIPS!R1189C56</stp>
        <tr r="BD1189" s="1"/>
      </tp>
      <tp>
        <v>1.11002</v>
        <stp/>
        <stp>##V3_BDHV12</stp>
        <stp>912828CZ1 Govt</stp>
        <stp>IDX_RATIO</stp>
        <stp>3/3/2009</stp>
        <stp>3/3/2009</stp>
        <stp>[Fixed Income  Prices 2004-2009.xlsx]TIPS!R1136C24</stp>
        <tr r="X1136" s="1"/>
      </tp>
      <tp>
        <v>1.1098600000000001</v>
        <stp/>
        <stp>##V3_BDHV12</stp>
        <stp>912828CZ1 Govt</stp>
        <stp>IDX_RATIO</stp>
        <stp>3/2/2009</stp>
        <stp>3/2/2009</stp>
        <stp>[Fixed Income  Prices 2004-2009.xlsx]TIPS!R1135C24</stp>
        <tr r="X1135" s="1"/>
      </tp>
      <tp>
        <v>1.11033</v>
        <stp/>
        <stp>##V3_BDHV12</stp>
        <stp>912828CZ1 Govt</stp>
        <stp>IDX_RATIO</stp>
        <stp>3/5/2009</stp>
        <stp>3/5/2009</stp>
        <stp>[Fixed Income  Prices 2004-2009.xlsx]TIPS!R1138C24</stp>
        <tr r="X1138" s="1"/>
      </tp>
      <tp>
        <v>1.1165400000000001</v>
        <stp/>
        <stp>##V3_BDHV12</stp>
        <stp>912828CP3 Govt</stp>
        <stp>IDX_RATIO</stp>
        <stp>3/9/2009</stp>
        <stp>3/9/2009</stp>
        <stp>[Fixed Income  Prices 2004-2009.xlsx]TIPS!R1209C64</stp>
        <tr r="BL1209" s="1"/>
      </tp>
      <tp>
        <v>1.1101700000000001</v>
        <stp/>
        <stp>##V3_BDHV12</stp>
        <stp>912828CZ1 Govt</stp>
        <stp>IDX_RATIO</stp>
        <stp>3/4/2009</stp>
        <stp>3/4/2009</stp>
        <stp>[Fixed Income  Prices 2004-2009.xlsx]TIPS!R1137C24</stp>
        <tr r="X1137" s="1"/>
      </tp>
      <tp t="e">
        <v>#N/A</v>
        <stp/>
        <stp>##V3_BDHV12</stp>
        <stp>912833CW Govt</stp>
        <stp>YLD_YTM_ASK</stp>
        <stp>20050722</stp>
        <stp>20050923</stp>
        <stp>[Fixed Income  Prices 2004-2009.xlsx]STRIP Yield Curve!R218C5</stp>
        <stp>Days=N</stp>
        <stp>Fill=B</stp>
        <stp>Sort=D</stp>
        <stp>Per=cW</stp>
        <stp>Dts=H</stp>
        <stp>cols=1;rows=10</stp>
        <tr r="E218" s="4"/>
      </tp>
      <tp>
        <v>1.1104799999999999</v>
        <stp/>
        <stp>##V3_BDHV12</stp>
        <stp>912828CZ1 Govt</stp>
        <stp>IDX_RATIO</stp>
        <stp>3/6/2009</stp>
        <stp>3/6/2009</stp>
        <stp>[Fixed Income  Prices 2004-2009.xlsx]TIPS!R1139C24</stp>
        <tr r="X1139" s="1"/>
      </tp>
      <tp>
        <v>1.1109499999999999</v>
        <stp/>
        <stp>##V3_BDHV12</stp>
        <stp>912828CZ1 Govt</stp>
        <stp>IDX_RATIO</stp>
        <stp>3/9/2009</stp>
        <stp>3/9/2009</stp>
        <stp>[Fixed Income  Prices 2004-2009.xlsx]TIPS!R1140C24</stp>
        <tr r="X1140" s="1"/>
      </tp>
      <tp>
        <v>1.1488</v>
        <stp/>
        <stp>##V3_BDHV12</stp>
        <stp>912828BW9 Govt</stp>
        <stp>IDX_RATIO</stp>
        <stp>2/3/2009</stp>
        <stp>2/3/2009</stp>
        <stp>[Fixed Income  Prices 2004-2009.xlsx]TIPS!R1185C56</stp>
        <tr r="BD1185" s="1"/>
      </tp>
      <tp>
        <v>1.1157600000000001</v>
        <stp/>
        <stp>##V3_BDHV12</stp>
        <stp>912828CP3 Govt</stp>
        <stp>IDX_RATIO</stp>
        <stp>3/4/2009</stp>
        <stp>3/4/2009</stp>
        <stp>[Fixed Income  Prices 2004-2009.xlsx]TIPS!R1206C64</stp>
        <tr r="BL1206" s="1"/>
      </tp>
      <tp>
        <v>1.1492199999999999</v>
        <stp/>
        <stp>##V3_BDHV12</stp>
        <stp>912828BW9 Govt</stp>
        <stp>IDX_RATIO</stp>
        <stp>2/2/2009</stp>
        <stp>2/2/2009</stp>
        <stp>[Fixed Income  Prices 2004-2009.xlsx]TIPS!R1184C56</stp>
        <tr r="BD1184" s="1"/>
      </tp>
      <tp>
        <v>1.11591</v>
        <stp/>
        <stp>##V3_BDHV12</stp>
        <stp>912828CP3 Govt</stp>
        <stp>IDX_RATIO</stp>
        <stp>3/5/2009</stp>
        <stp>3/5/2009</stp>
        <stp>[Fixed Income  Prices 2004-2009.xlsx]TIPS!R1207C64</stp>
        <tr r="BL1207" s="1"/>
      </tp>
      <tp>
        <v>1.1160700000000001</v>
        <stp/>
        <stp>##V3_BDHV12</stp>
        <stp>912828CP3 Govt</stp>
        <stp>IDX_RATIO</stp>
        <stp>3/6/2009</stp>
        <stp>3/6/2009</stp>
        <stp>[Fixed Income  Prices 2004-2009.xlsx]TIPS!R1208C64</stp>
        <tr r="BL1208" s="1"/>
      </tp>
      <tp t="e">
        <v>#N/A</v>
        <stp/>
        <stp>##V3_BDHV12</stp>
        <stp>912833JU Govt</stp>
        <stp>YLD_YTM_ASK</stp>
        <stp>20070518</stp>
        <stp>20070727</stp>
        <stp>[Fixed Income  Prices 2004-2009.xlsx]STRIP Yield Curve!R122C4</stp>
        <stp>Days=N</stp>
        <stp>Fill=B</stp>
        <stp>Sort=D</stp>
        <stp>Per=cW</stp>
        <stp>Dts=H</stp>
        <stp>cols=1;rows=11</stp>
        <tr r="D122" s="4"/>
      </tp>
      <tp t="e">
        <v>#N/A</v>
        <stp/>
        <stp>##V3_BDHV12</stp>
        <stp>912833CY Govt</stp>
        <stp>YLD_YTM_ASK</stp>
        <stp>20070803</stp>
        <stp>20071026</stp>
        <stp>[Fixed Income  Prices 2004-2009.xlsx]STRIP Yield Curve!R109C4</stp>
        <stp>Days=N</stp>
        <stp>Fill=B</stp>
        <stp>Sort=D</stp>
        <stp>Per=cW</stp>
        <stp>Dts=H</stp>
        <stp>cols=1;rows=13</stp>
        <tr r="D109" s="4"/>
      </tp>
      <tp t="e">
        <v>#N/A</v>
        <stp/>
        <stp>##V3_BDHV12</stp>
        <stp>912833CW Govt</stp>
        <stp>YLD_YTM_ASK</stp>
        <stp>20060616</stp>
        <stp>20061201</stp>
        <stp>[Fixed Income  Prices 2004-2009.xlsx]STRIP Yield Curve!R156C4</stp>
        <stp>Days=N</stp>
        <stp>Fill=B</stp>
        <stp>Sort=D</stp>
        <stp>Per=cW</stp>
        <stp>Dts=H</stp>
        <stp>cols=1;rows=25</stp>
        <tr r="D156" s="4"/>
      </tp>
      <tp>
        <v>1.1475200000000001</v>
        <stp/>
        <stp>##V3_BDHV12</stp>
        <stp>912828BW9 Govt</stp>
        <stp>IDX_RATIO</stp>
        <stp>2/6/2009</stp>
        <stp>2/6/2009</stp>
        <stp>[Fixed Income  Prices 2004-2009.xlsx]TIPS!R1188C56</stp>
        <tr r="BD1188" s="1"/>
      </tp>
      <tp>
        <v>1.11544</v>
        <stp/>
        <stp>##V3_BDHV12</stp>
        <stp>912828CP3 Govt</stp>
        <stp>IDX_RATIO</stp>
        <stp>3/2/2009</stp>
        <stp>3/2/2009</stp>
        <stp>[Fixed Income  Prices 2004-2009.xlsx]TIPS!R1204C64</stp>
        <tr r="BL1204" s="1"/>
      </tp>
      <tp>
        <v>1.14795</v>
        <stp/>
        <stp>##V3_BDHV12</stp>
        <stp>912828BW9 Govt</stp>
        <stp>IDX_RATIO</stp>
        <stp>2/5/2009</stp>
        <stp>2/5/2009</stp>
        <stp>[Fixed Income  Prices 2004-2009.xlsx]TIPS!R1187C56</stp>
        <tr r="BD1187" s="1"/>
      </tp>
      <tp>
        <v>1.1155999999999999</v>
        <stp/>
        <stp>##V3_BDHV12</stp>
        <stp>912828CP3 Govt</stp>
        <stp>IDX_RATIO</stp>
        <stp>3/3/2009</stp>
        <stp>3/3/2009</stp>
        <stp>[Fixed Income  Prices 2004-2009.xlsx]TIPS!R1205C64</stp>
        <tr r="BL1205" s="1"/>
      </tp>
      <tp>
        <v>1.1483699999999999</v>
        <stp/>
        <stp>##V3_BDHV12</stp>
        <stp>912828BW9 Govt</stp>
        <stp>IDX_RATIO</stp>
        <stp>2/4/2009</stp>
        <stp>2/4/2009</stp>
        <stp>[Fixed Income  Prices 2004-2009.xlsx]TIPS!R1186C56</stp>
        <tr r="BD1186" s="1"/>
      </tp>
      <tp t="e">
        <v>#N/A</v>
        <stp/>
        <stp>##V3_BDHV12</stp>
        <stp>912833CY Govt</stp>
        <stp>YLD_YTM_ASK</stp>
        <stp>20040820</stp>
        <stp>20041112</stp>
        <stp>[Fixed Income  Prices 2004-2009.xlsx]STRIP Yield Curve!R263C7</stp>
        <stp>Days=N</stp>
        <stp>Fill=B</stp>
        <stp>Sort=D</stp>
        <stp>Per=cW</stp>
        <stp>Dts=H</stp>
        <stp>cols=1;rows=13</stp>
        <tr r="G263" s="4"/>
      </tp>
      <tp>
        <v>1.1068800000000001</v>
        <stp/>
        <stp>##V3_BDHV12</stp>
        <stp>912828DH0 Govt</stp>
        <stp>IDX_RATIO</stp>
        <stp>4/7/2009</stp>
        <stp>4/7/2009</stp>
        <stp>[Fixed Income  Prices 2004-2009.xlsx]TIPS!R1105C68</stp>
        <tr r="BP1105" s="1"/>
      </tp>
      <tp>
        <v>1.10669</v>
        <stp/>
        <stp>##V3_BDHV12</stp>
        <stp>912828DH0 Govt</stp>
        <stp>IDX_RATIO</stp>
        <stp>4/6/2009</stp>
        <stp>4/6/2009</stp>
        <stp>[Fixed Income  Prices 2004-2009.xlsx]TIPS!R1104C68</stp>
        <tr r="BP1104" s="1"/>
      </tp>
      <tp>
        <v>1.15317</v>
        <stp/>
        <stp>##V3_BDHV12</stp>
        <stp>912828BD1 Govt</stp>
        <stp>IDX_RATIO</stp>
        <stp>2/9/2009</stp>
        <stp>2/9/2009</stp>
        <stp>[Fixed Income  Prices 2004-2009.xlsx]TIPS!R1188C52</stp>
        <tr r="AZ1188" s="1"/>
      </tp>
      <tp>
        <v>1.1985699999999999</v>
        <stp/>
        <stp>##V3_BDHV12</stp>
        <stp>912828AF7 Govt</stp>
        <stp>IDX_RATIO</stp>
        <stp>1/9/2009</stp>
        <stp>1/9/2009</stp>
        <stp>[Fixed Income  Prices 2004-2009.xlsx]TIPS!R1167C44</stp>
        <tr r="AR1167" s="1"/>
      </tp>
      <tp>
        <v>1.1993100000000001</v>
        <stp/>
        <stp>##V3_BDHV12</stp>
        <stp>912828AF7 Govt</stp>
        <stp>IDX_RATIO</stp>
        <stp>1/8/2009</stp>
        <stp>1/8/2009</stp>
        <stp>[Fixed Income  Prices 2004-2009.xlsx]TIPS!R1166C44</stp>
        <tr r="AR1166" s="1"/>
      </tp>
      <tp>
        <v>1.1061399999999999</v>
        <stp/>
        <stp>##V3_BDHV12</stp>
        <stp>912828DH0 Govt</stp>
        <stp>IDX_RATIO</stp>
        <stp>4/3/2009</stp>
        <stp>4/3/2009</stp>
        <stp>[Fixed Income  Prices 2004-2009.xlsx]TIPS!R1103C68</stp>
        <tr r="BP1103" s="1"/>
      </tp>
      <tp>
        <v>1.1059600000000001</v>
        <stp/>
        <stp>##V3_BDHV12</stp>
        <stp>912828DH0 Govt</stp>
        <stp>IDX_RATIO</stp>
        <stp>4/2/2009</stp>
        <stp>4/2/2009</stp>
        <stp>[Fixed Income  Prices 2004-2009.xlsx]TIPS!R1102C68</stp>
        <tr r="BP1102" s="1"/>
      </tp>
      <tp>
        <v>1.10578</v>
        <stp/>
        <stp>##V3_BDHV12</stp>
        <stp>912828DH0 Govt</stp>
        <stp>IDX_RATIO</stp>
        <stp>4/1/2009</stp>
        <stp>4/1/2009</stp>
        <stp>[Fixed Income  Prices 2004-2009.xlsx]TIPS!R1101C68</stp>
        <tr r="BP1101" s="1"/>
      </tp>
      <tp>
        <v>1.2037800000000001</v>
        <stp/>
        <stp>##V3_BDHV12</stp>
        <stp>912828AF7 Govt</stp>
        <stp>IDX_RATIO</stp>
        <stp>1/2/2009</stp>
        <stp>1/2/2009</stp>
        <stp>[Fixed Income  Prices 2004-2009.xlsx]TIPS!R1162C44</stp>
        <tr r="AR1162" s="1"/>
      </tp>
      <tp>
        <v>1.1561699999999999</v>
        <stp/>
        <stp>##V3_BDHV12</stp>
        <stp>912828BD1 Govt</stp>
        <stp>IDX_RATIO</stp>
        <stp>2/2/2009</stp>
        <stp>2/2/2009</stp>
        <stp>[Fixed Income  Prices 2004-2009.xlsx]TIPS!R1183C52</stp>
        <tr r="AZ1183" s="1"/>
      </tp>
      <tp>
        <v>1.20452</v>
        <stp/>
        <stp>##V3_BDHV12</stp>
        <stp>912828AF7 Govt</stp>
        <stp>IDX_RATIO</stp>
        <stp>1/1/2009</stp>
        <stp>1/1/2009</stp>
        <stp>[Fixed Income  Prices 2004-2009.xlsx]TIPS!R1161C44</stp>
        <tr r="AR1161" s="1"/>
      </tp>
      <tp>
        <v>1.15574</v>
        <stp/>
        <stp>##V3_BDHV12</stp>
        <stp>912828BD1 Govt</stp>
        <stp>IDX_RATIO</stp>
        <stp>2/3/2009</stp>
        <stp>2/3/2009</stp>
        <stp>[Fixed Income  Prices 2004-2009.xlsx]TIPS!R1184C52</stp>
        <tr r="AZ1184" s="1"/>
      </tp>
      <tp>
        <v>1.1553100000000001</v>
        <stp/>
        <stp>##V3_BDHV12</stp>
        <stp>912828BD1 Govt</stp>
        <stp>IDX_RATIO</stp>
        <stp>2/4/2009</stp>
        <stp>2/4/2009</stp>
        <stp>[Fixed Income  Prices 2004-2009.xlsx]TIPS!R1185C52</stp>
        <tr r="AZ1185" s="1"/>
      </tp>
      <tp>
        <v>1.2000599999999999</v>
        <stp/>
        <stp>##V3_BDHV12</stp>
        <stp>912828AF7 Govt</stp>
        <stp>IDX_RATIO</stp>
        <stp>1/7/2009</stp>
        <stp>1/7/2009</stp>
        <stp>[Fixed Income  Prices 2004-2009.xlsx]TIPS!R1165C44</stp>
        <tr r="AR1165" s="1"/>
      </tp>
      <tp>
        <v>1.1548799999999999</v>
        <stp/>
        <stp>##V3_BDHV12</stp>
        <stp>912828BD1 Govt</stp>
        <stp>IDX_RATIO</stp>
        <stp>2/5/2009</stp>
        <stp>2/5/2009</stp>
        <stp>[Fixed Income  Prices 2004-2009.xlsx]TIPS!R1186C52</stp>
        <tr r="AZ1186" s="1"/>
      </tp>
      <tp>
        <v>1.2008000000000001</v>
        <stp/>
        <stp>##V3_BDHV12</stp>
        <stp>912828AF7 Govt</stp>
        <stp>IDX_RATIO</stp>
        <stp>1/6/2009</stp>
        <stp>1/6/2009</stp>
        <stp>[Fixed Income  Prices 2004-2009.xlsx]TIPS!R1164C44</stp>
        <tr r="AR1164" s="1"/>
      </tp>
      <tp>
        <v>1.15446</v>
        <stp/>
        <stp>##V3_BDHV12</stp>
        <stp>912828BD1 Govt</stp>
        <stp>IDX_RATIO</stp>
        <stp>2/6/2009</stp>
        <stp>2/6/2009</stp>
        <stp>[Fixed Income  Prices 2004-2009.xlsx]TIPS!R1187C52</stp>
        <tr r="AZ1187" s="1"/>
      </tp>
      <tp>
        <v>1.10724</v>
        <stp/>
        <stp>##V3_BDHV12</stp>
        <stp>912828DH0 Govt</stp>
        <stp>IDX_RATIO</stp>
        <stp>4/9/2009</stp>
        <stp>4/9/2009</stp>
        <stp>[Fixed Income  Prices 2004-2009.xlsx]TIPS!R1107C68</stp>
        <tr r="BP1107" s="1"/>
      </tp>
      <tp>
        <v>1.2015400000000001</v>
        <stp/>
        <stp>##V3_BDHV12</stp>
        <stp>912828AF7 Govt</stp>
        <stp>IDX_RATIO</stp>
        <stp>1/5/2009</stp>
        <stp>1/5/2009</stp>
        <stp>[Fixed Income  Prices 2004-2009.xlsx]TIPS!R1163C44</stp>
        <tr r="AR1163" s="1"/>
      </tp>
      <tp>
        <v>1.1070599999999999</v>
        <stp/>
        <stp>##V3_BDHV12</stp>
        <stp>912828DH0 Govt</stp>
        <stp>IDX_RATIO</stp>
        <stp>4/8/2009</stp>
        <stp>4/8/2009</stp>
        <stp>[Fixed Income  Prices 2004-2009.xlsx]TIPS!R1106C68</stp>
        <tr r="BP1106" s="1"/>
      </tp>
      <tp t="e">
        <v>#N/A</v>
        <stp/>
        <stp>##V3_BDHV12</stp>
        <stp>912810ET1 GOVT</stp>
        <stp>PX_DIRTY_MID</stp>
        <stp>7/23/2004</stp>
        <stp>11/19/2009</stp>
        <stp>[Fixed Income  Prices 2004-2009.xlsx]BONDS DIRTY PRICE!R4C56</stp>
        <stp>cols=2;rows=1389</stp>
        <tr r="BD4" s="2"/>
      </tp>
      <tp t="e">
        <v>#N/A</v>
        <stp/>
        <stp>##V3_BDHV12</stp>
        <stp>912828ES5 GOVT</stp>
        <stp>PX_DIRTY_MID</stp>
        <stp>7/23/2004</stp>
        <stp>11/19/2009</stp>
        <stp>[Fixed Income  Prices 2004-2009.xlsx]BONDS DIRTY PRICE!R4C16</stp>
        <stp>cols=2;rows=1007</stp>
        <tr r="P4" s="2"/>
      </tp>
      <tp t="e">
        <v>#N/A</v>
        <stp/>
        <stp>##V3_BDHV12</stp>
        <stp>912828DR8 GOVT</stp>
        <stp>PX_DIRTY_MID</stp>
        <stp>7/23/2004</stp>
        <stp>11/19/2009</stp>
        <stp>[Fixed Income  Prices 2004-2009.xlsx]BONDS DIRTY PRICE!R4C14</stp>
        <stp>cols=2;rows=1199</stp>
        <tr r="N4" s="2"/>
      </tp>
      <tp>
        <v>1.2895099999999999</v>
        <stp/>
        <stp>##V3_BDHV12</stp>
        <stp>9128273T7 Govt</stp>
        <stp>IDX_RATIO</stp>
        <stp>8/30/2007</stp>
        <stp>8/30/2007</stp>
        <stp>[Fixed Income  Prices 2004-2009.xlsx]TIPS!R812C12</stp>
        <tr r="L812" s="1"/>
      </tp>
      <tp>
        <v>1.2043699999999999</v>
        <stp/>
        <stp>##V3_BDHV12</stp>
        <stp>9128275W8 Govt</stp>
        <stp>IDX_RATIO</stp>
        <stp>8/11/2006</stp>
        <stp>8/11/2006</stp>
        <stp>[Fixed Income  Prices 2004-2009.xlsx]TIPS!R538C20</stp>
        <tr r="T538" s="1"/>
      </tp>
      <tp>
        <v>1.2894600000000001</v>
        <stp/>
        <stp>##V3_BDHV12</stp>
        <stp>9128273T7 Govt</stp>
        <stp>IDX_RATIO</stp>
        <stp>9/20/2007</stp>
        <stp>9/20/2007</stp>
        <stp>[Fixed Income  Prices 2004-2009.xlsx]TIPS!R827C12</stp>
        <tr r="L827" s="1"/>
      </tp>
      <tp>
        <v>1.0630299999999999</v>
        <stp/>
        <stp>##V3_BDHV12</stp>
        <stp>912828CZ1 Govt</stp>
        <stp>IDX_RATIO</stp>
        <stp>6/29/2006</stp>
        <stp>6/29/2006</stp>
        <stp>[Fixed Income  Prices 2004-2009.xlsx]TIPS!R438C24</stp>
        <tr r="X438" s="1"/>
      </tp>
      <tp>
        <v>1.0522199999999999</v>
        <stp/>
        <stp>##V3_BDHV12</stp>
        <stp>912828CZ1 Govt</stp>
        <stp>IDX_RATIO</stp>
        <stp>5/19/2006</stp>
        <stp>5/19/2006</stp>
        <stp>[Fixed Income  Prices 2004-2009.xlsx]TIPS!R409C24</stp>
        <tr r="X409" s="1"/>
      </tp>
      <tp>
        <v>1.0765800000000001</v>
        <stp/>
        <stp>##V3_BDHV12</stp>
        <stp>912828ET3 Govt</stp>
        <stp>IDX_RATIO</stp>
        <stp>7/23/2009</stp>
        <stp>7/23/2009</stp>
        <stp>[Fixed Income  Prices 2004-2009.xlsx]TIPS!R925C76</stp>
        <tr r="BX925" s="1"/>
      </tp>
      <tp>
        <v>1.15594</v>
        <stp/>
        <stp>##V3_BDHV12</stp>
        <stp>9128275W8 Govt</stp>
        <stp>IDX_RATIO</stp>
        <stp>8/26/2005</stp>
        <stp>8/26/2005</stp>
        <stp>[Fixed Income  Prices 2004-2009.xlsx]TIPS!R289C20</stp>
        <tr r="T289" s="1"/>
      </tp>
      <tp>
        <v>1.0587299999999999</v>
        <stp/>
        <stp>##V3_BDHV12</stp>
        <stp>912828GX2 Govt</stp>
        <stp>IDX_RATIO</stp>
        <stp>9/17/2008</stp>
        <stp>9/17/2008</stp>
        <stp>[Fixed Income  Prices 2004-2009.xlsx]TIPS!R314C88</stp>
        <tr r="CJ314" s="1"/>
      </tp>
      <tp>
        <v>1.1745300000000001</v>
        <stp/>
        <stp>##V3_BDHV12</stp>
        <stp>9128274Y5 Govt</stp>
        <stp>IDX_RATIO</stp>
        <stp>5/18/2005</stp>
        <stp>5/18/2005</stp>
        <stp>[Fixed Income  Prices 2004-2009.xlsx]TIPS!R218C16</stp>
        <tr r="P218" s="1"/>
      </tp>
      <tp>
        <v>1.0347</v>
        <stp/>
        <stp>##V3_BDHV12</stp>
        <stp>912828GX2 Govt</stp>
        <stp>IDX_RATIO</stp>
        <stp>8/11/2009</stp>
        <stp>8/11/2009</stp>
        <stp>[Fixed Income  Prices 2004-2009.xlsx]TIPS!R548C88</stp>
        <tr r="CJ548" s="1"/>
      </tp>
      <tp>
        <v>1.1857899999999999</v>
        <stp/>
        <stp>##V3_BDHV12</stp>
        <stp>9128274Y5 Govt</stp>
        <stp>IDX_RATIO</stp>
        <stp>6/28/2005</stp>
        <stp>6/28/2005</stp>
        <stp>[Fixed Income  Prices 2004-2009.xlsx]TIPS!R246C16</stp>
        <tr r="P246" s="1"/>
      </tp>
      <tp>
        <v>1.0970500000000001</v>
        <stp/>
        <stp>##V3_BDHV12</stp>
        <stp>912828BW9 Govt</stp>
        <stp>IDX_RATIO</stp>
        <stp>8/17/2006</stp>
        <stp>8/17/2006</stp>
        <stp>[Fixed Income  Prices 2004-2009.xlsx]TIPS!R542C56</stp>
        <tr r="BD542" s="1"/>
      </tp>
      <tp>
        <v>1.1144700000000001</v>
        <stp/>
        <stp>##V3_BDHV12</stp>
        <stp>912828CP3 Govt</stp>
        <stp>IDX_RATIO</stp>
        <stp>2/22/2008</stp>
        <stp>2/22/2008</stp>
        <stp>[Fixed Income  Prices 2004-2009.xlsx]TIPS!R938C64</stp>
        <tr r="BL938" s="1"/>
      </tp>
      <tp>
        <v>1.28959</v>
        <stp/>
        <stp>##V3_BDHV12</stp>
        <stp>9128273T7 Govt</stp>
        <stp>IDX_RATIO</stp>
        <stp>8/31/2007</stp>
        <stp>8/31/2007</stp>
        <stp>[Fixed Income  Prices 2004-2009.xlsx]TIPS!R813C12</stp>
        <tr r="L813" s="1"/>
      </tp>
      <tp>
        <v>1.28945</v>
        <stp/>
        <stp>##V3_BDHV12</stp>
        <stp>9128273T7 Govt</stp>
        <stp>IDX_RATIO</stp>
        <stp>9/21/2007</stp>
        <stp>9/21/2007</stp>
        <stp>[Fixed Income  Prices 2004-2009.xlsx]TIPS!R828C12</stp>
        <tr r="L828" s="1"/>
      </tp>
      <tp>
        <v>1.2042900000000001</v>
        <stp/>
        <stp>##V3_BDHV12</stp>
        <stp>9128275W8 Govt</stp>
        <stp>IDX_RATIO</stp>
        <stp>8/10/2006</stp>
        <stp>8/10/2006</stp>
        <stp>[Fixed Income  Prices 2004-2009.xlsx]TIPS!R537C20</stp>
        <tr r="T537" s="1"/>
      </tp>
      <tp>
        <v>1.06273</v>
        <stp/>
        <stp>##V3_BDHV12</stp>
        <stp>912828CZ1 Govt</stp>
        <stp>IDX_RATIO</stp>
        <stp>6/28/2006</stp>
        <stp>6/28/2006</stp>
        <stp>[Fixed Income  Prices 2004-2009.xlsx]TIPS!R437C24</stp>
        <tr r="X437" s="1"/>
      </tp>
      <tp>
        <v>1.0520400000000001</v>
        <stp/>
        <stp>##V3_BDHV12</stp>
        <stp>912828CZ1 Govt</stp>
        <stp>IDX_RATIO</stp>
        <stp>5/18/2006</stp>
        <stp>5/18/2006</stp>
        <stp>[Fixed Income  Prices 2004-2009.xlsx]TIPS!R408C24</stp>
        <tr r="X408" s="1"/>
      </tp>
      <tp>
        <v>1.0764800000000001</v>
        <stp/>
        <stp>##V3_BDHV12</stp>
        <stp>912828ET3 Govt</stp>
        <stp>IDX_RATIO</stp>
        <stp>7/22/2009</stp>
        <stp>7/22/2009</stp>
        <stp>[Fixed Income  Prices 2004-2009.xlsx]TIPS!R924C76</stp>
        <tr r="BX924" s="1"/>
      </tp>
      <tp>
        <v>1.0573399999999999</v>
        <stp/>
        <stp>##V3_BDHV12</stp>
        <stp>912828BW9 Govt</stp>
        <stp>IDX_RATIO</stp>
        <stp>9/30/2005</stp>
        <stp>9/30/2005</stp>
        <stp>[Fixed Income  Prices 2004-2009.xlsx]TIPS!R314C56</stp>
        <tr r="BD314" s="1"/>
      </tp>
      <tp>
        <v>1.05854</v>
        <stp/>
        <stp>##V3_BDHV12</stp>
        <stp>912828GX2 Govt</stp>
        <stp>IDX_RATIO</stp>
        <stp>9/16/2008</stp>
        <stp>9/16/2008</stp>
        <stp>[Fixed Income  Prices 2004-2009.xlsx]TIPS!R313C88</stp>
        <tr r="CJ313" s="1"/>
      </tp>
      <tp>
        <v>1.17482</v>
        <stp/>
        <stp>##V3_BDHV12</stp>
        <stp>9128274Y5 Govt</stp>
        <stp>IDX_RATIO</stp>
        <stp>5/19/2005</stp>
        <stp>5/19/2005</stp>
        <stp>[Fixed Income  Prices 2004-2009.xlsx]TIPS!R219C16</stp>
        <tr r="P219" s="1"/>
      </tp>
      <tp>
        <v>1.0344199999999999</v>
        <stp/>
        <stp>##V3_BDHV12</stp>
        <stp>912828GX2 Govt</stp>
        <stp>IDX_RATIO</stp>
        <stp>8/10/2009</stp>
        <stp>8/10/2009</stp>
        <stp>[Fixed Income  Prices 2004-2009.xlsx]TIPS!R547C88</stp>
        <tr r="CJ547" s="1"/>
      </tp>
      <tp>
        <v>1.1860599999999999</v>
        <stp/>
        <stp>##V3_BDHV12</stp>
        <stp>9128274Y5 Govt</stp>
        <stp>IDX_RATIO</stp>
        <stp>6/29/2005</stp>
        <stp>6/29/2005</stp>
        <stp>[Fixed Income  Prices 2004-2009.xlsx]TIPS!R247C16</stp>
        <tr r="P247" s="1"/>
      </tp>
      <tp>
        <v>1.0969800000000001</v>
        <stp/>
        <stp>##V3_BDHV12</stp>
        <stp>912828BW9 Govt</stp>
        <stp>IDX_RATIO</stp>
        <stp>8/16/2006</stp>
        <stp>8/16/2006</stp>
        <stp>[Fixed Income  Prices 2004-2009.xlsx]TIPS!R541C56</stp>
        <tr r="BD541" s="1"/>
      </tp>
      <tp>
        <v>1.06593</v>
        <stp/>
        <stp>##V3_BDHV12</stp>
        <stp>912828ET3 Govt</stp>
        <stp>IDX_RATIO</stp>
        <stp>4/13/2009</stp>
        <stp>4/13/2009</stp>
        <stp>[Fixed Income  Prices 2004-2009.xlsx]TIPS!R852C76</stp>
        <tr r="BX852" s="1"/>
      </tp>
      <tp>
        <v>1.0035799999999999</v>
        <stp/>
        <stp>##V3_BDHV12</stp>
        <stp>912828HW3 Govt</stp>
        <stp>IDX_RATIO</stp>
        <stp>4/29/2009</stp>
        <stp>4/29/2009</stp>
        <stp>[Fixed Income  Prices 2004-2009.xlsx]TIPS!R270C48</stp>
        <tr r="AV270" s="1"/>
      </tp>
      <tp>
        <v>1.05246</v>
        <stp/>
        <stp>##V3_BDHV12</stp>
        <stp>912828BW9 Govt</stp>
        <stp>IDX_RATIO</stp>
        <stp>8/22/2005</stp>
        <stp>8/22/2005</stp>
        <stp>[Fixed Income  Prices 2004-2009.xlsx]TIPS!R285C56</stp>
        <tr r="BD285" s="1"/>
      </tp>
      <tp>
        <v>1.0719000000000001</v>
        <stp/>
        <stp>##V3_BDHV12</stp>
        <stp>912828CZ1 Govt</stp>
        <stp>IDX_RATIO</stp>
        <stp>4/19/2007</stp>
        <stp>4/19/2007</stp>
        <stp>[Fixed Income  Prices 2004-2009.xlsx]TIPS!R648C24</stp>
        <tr r="X648" s="1"/>
      </tp>
      <tp>
        <v>1.0763799999999999</v>
        <stp/>
        <stp>##V3_BDHV12</stp>
        <stp>912828ET3 Govt</stp>
        <stp>IDX_RATIO</stp>
        <stp>7/21/2009</stp>
        <stp>7/21/2009</stp>
        <stp>[Fixed Income  Prices 2004-2009.xlsx]TIPS!R923C76</stp>
        <tr r="BX923" s="1"/>
      </tp>
      <tp>
        <v>1.1558999999999999</v>
        <stp/>
        <stp>##V3_BDHV12</stp>
        <stp>9128275W8 Govt</stp>
        <stp>IDX_RATIO</stp>
        <stp>8/24/2005</stp>
        <stp>8/24/2005</stp>
        <stp>[Fixed Income  Prices 2004-2009.xlsx]TIPS!R287C20</stp>
        <tr r="T287" s="1"/>
      </tp>
      <tp>
        <v>1.05836</v>
        <stp/>
        <stp>##V3_BDHV12</stp>
        <stp>912828GX2 Govt</stp>
        <stp>IDX_RATIO</stp>
        <stp>9/15/2008</stp>
        <stp>9/15/2008</stp>
        <stp>[Fixed Income  Prices 2004-2009.xlsx]TIPS!R312C88</stp>
        <tr r="CJ312" s="1"/>
      </tp>
      <tp>
        <v>1.2036500000000001</v>
        <stp/>
        <stp>##V3_BDHV12</stp>
        <stp>9128273T7 Govt</stp>
        <stp>IDX_RATIO</stp>
        <stp>8/18/2005</stp>
        <stp>8/18/2005</stp>
        <stp>[Fixed Income  Prices 2004-2009.xlsx]TIPS!R283C12</stp>
        <tr r="L283" s="1"/>
      </tp>
      <tp>
        <v>1.12744</v>
        <stp/>
        <stp>##V3_BDHV12</stp>
        <stp>912828BW9 Govt</stp>
        <stp>IDX_RATIO</stp>
        <stp>9/18/2007</stp>
        <stp>9/18/2007</stp>
        <stp>[Fixed Income  Prices 2004-2009.xlsx]TIPS!R825C56</stp>
        <tr r="BD825" s="1"/>
      </tp>
      <tp>
        <v>1.1103399999999999</v>
        <stp/>
        <stp>##V3_BDHV12</stp>
        <stp>912828CP3 Govt</stp>
        <stp>IDX_RATIO</stp>
        <stp>1/10/2008</stp>
        <stp>1/10/2008</stp>
        <stp>[Fixed Income  Prices 2004-2009.xlsx]TIPS!R907C64</stp>
        <tr r="BL907" s="1"/>
      </tp>
      <tp>
        <v>1.0220899999999999</v>
        <stp/>
        <stp>##V3_BDHV12</stp>
        <stp>912828ET3 Govt</stp>
        <stp>IDX_RATIO</stp>
        <stp>8/29/2006</stp>
        <stp>8/29/2006</stp>
        <stp>[Fixed Income  Prices 2004-2009.xlsx]TIPS!R168C76</stp>
        <tr r="BX168" s="1"/>
      </tp>
      <tp>
        <v>1.0969100000000001</v>
        <stp/>
        <stp>##V3_BDHV12</stp>
        <stp>912828BW9 Govt</stp>
        <stp>IDX_RATIO</stp>
        <stp>8/15/2006</stp>
        <stp>8/15/2006</stp>
        <stp>[Fixed Income  Prices 2004-2009.xlsx]TIPS!R540C56</stp>
        <tr r="BD540" s="1"/>
      </tp>
      <tp>
        <v>1.0352699999999999</v>
        <stp/>
        <stp>##V3_BDHV12</stp>
        <stp>912828GX2 Govt</stp>
        <stp>IDX_RATIO</stp>
        <stp>8/13/2009</stp>
        <stp>8/13/2009</stp>
        <stp>[Fixed Income  Prices 2004-2009.xlsx]TIPS!R550C88</stp>
        <tr r="CJ550" s="1"/>
      </tp>
      <tp>
        <v>1.11453</v>
        <stp/>
        <stp>##V3_BDHV12</stp>
        <stp>912828CP3 Govt</stp>
        <stp>IDX_RATIO</stp>
        <stp>2/20/2008</stp>
        <stp>2/20/2008</stp>
        <stp>[Fixed Income  Prices 2004-2009.xlsx]TIPS!R936C64</stp>
        <tr r="BL936" s="1"/>
      </tp>
      <tp>
        <v>1.0653999999999999</v>
        <stp/>
        <stp>##V3_BDHV12</stp>
        <stp>912828ET3 Govt</stp>
        <stp>IDX_RATIO</stp>
        <stp>4/10/2009</stp>
        <stp>4/10/2009</stp>
        <stp>[Fixed Income  Prices 2004-2009.xlsx]TIPS!R851C76</stp>
        <tr r="BX851" s="1"/>
      </tp>
      <tp>
        <v>1.00342</v>
        <stp/>
        <stp>##V3_BDHV12</stp>
        <stp>912828HW3 Govt</stp>
        <stp>IDX_RATIO</stp>
        <stp>4/28/2009</stp>
        <stp>4/28/2009</stp>
        <stp>[Fixed Income  Prices 2004-2009.xlsx]TIPS!R269C48</stp>
        <tr r="AV269" s="1"/>
      </tp>
      <tp>
        <v>1.0524800000000001</v>
        <stp/>
        <stp>##V3_BDHV12</stp>
        <stp>912828BW9 Govt</stp>
        <stp>IDX_RATIO</stp>
        <stp>8/23/2005</stp>
        <stp>8/23/2005</stp>
        <stp>[Fixed Income  Prices 2004-2009.xlsx]TIPS!R286C56</stp>
        <tr r="BD286" s="1"/>
      </tp>
      <tp>
        <v>1.0717099999999999</v>
        <stp/>
        <stp>##V3_BDHV12</stp>
        <stp>912828CZ1 Govt</stp>
        <stp>IDX_RATIO</stp>
        <stp>4/18/2007</stp>
        <stp>4/18/2007</stp>
        <stp>[Fixed Income  Prices 2004-2009.xlsx]TIPS!R647C24</stp>
        <tr r="X647" s="1"/>
      </tp>
      <tp>
        <v>1.0762799999999999</v>
        <stp/>
        <stp>##V3_BDHV12</stp>
        <stp>912828ET3 Govt</stp>
        <stp>IDX_RATIO</stp>
        <stp>7/20/2009</stp>
        <stp>7/20/2009</stp>
        <stp>[Fixed Income  Prices 2004-2009.xlsx]TIPS!R922C76</stp>
        <tr r="BX922" s="1"/>
      </tp>
      <tp>
        <v>1.1559200000000001</v>
        <stp/>
        <stp>##V3_BDHV12</stp>
        <stp>9128275W8 Govt</stp>
        <stp>IDX_RATIO</stp>
        <stp>8/25/2005</stp>
        <stp>8/25/2005</stp>
        <stp>[Fixed Income  Prices 2004-2009.xlsx]TIPS!R288C20</stp>
        <tr r="T288" s="1"/>
      </tp>
      <tp>
        <v>1.20367</v>
        <stp/>
        <stp>##V3_BDHV12</stp>
        <stp>9128273T7 Govt</stp>
        <stp>IDX_RATIO</stp>
        <stp>8/19/2005</stp>
        <stp>8/19/2005</stp>
        <stp>[Fixed Income  Prices 2004-2009.xlsx]TIPS!R284C12</stp>
        <tr r="L284" s="1"/>
      </tp>
      <tp>
        <v>1.09684</v>
        <stp/>
        <stp>##V3_BDHV12</stp>
        <stp>912828BW9 Govt</stp>
        <stp>IDX_RATIO</stp>
        <stp>8/14/2006</stp>
        <stp>8/14/2006</stp>
        <stp>[Fixed Income  Prices 2004-2009.xlsx]TIPS!R539C56</stp>
        <tr r="BD539" s="1"/>
      </tp>
      <tp>
        <v>1.07429</v>
        <stp/>
        <stp>##V3_BDHV12</stp>
        <stp>912828ET3 Govt</stp>
        <stp>IDX_RATIO</stp>
        <stp>6/30/2009</stp>
        <stp>6/30/2009</stp>
        <stp>[Fixed Income  Prices 2004-2009.xlsx]TIPS!R908C76</stp>
        <tr r="BX908" s="1"/>
      </tp>
      <tp>
        <v>1.1196299999999999</v>
        <stp/>
        <stp>##V3_BDHV12</stp>
        <stp>912828CP3 Govt</stp>
        <stp>IDX_RATIO</stp>
        <stp>3/31/2008</stp>
        <stp>3/31/2008</stp>
        <stp>[Fixed Income  Prices 2004-2009.xlsx]TIPS!R964C64</stp>
        <tr r="BL964" s="1"/>
      </tp>
      <tp>
        <v>1.1274299999999999</v>
        <stp/>
        <stp>##V3_BDHV12</stp>
        <stp>912828BW9 Govt</stp>
        <stp>IDX_RATIO</stp>
        <stp>9/19/2007</stp>
        <stp>9/19/2007</stp>
        <stp>[Fixed Income  Prices 2004-2009.xlsx]TIPS!R826C56</stp>
        <tr r="BD826" s="1"/>
      </tp>
      <tp>
        <v>1.11056</v>
        <stp/>
        <stp>##V3_BDHV12</stp>
        <stp>912828CP3 Govt</stp>
        <stp>IDX_RATIO</stp>
        <stp>1/11/2008</stp>
        <stp>1/11/2008</stp>
        <stp>[Fixed Income  Prices 2004-2009.xlsx]TIPS!R908C64</stp>
        <tr r="BL908" s="1"/>
      </tp>
      <tp>
        <v>1.0220199999999999</v>
        <stp/>
        <stp>##V3_BDHV12</stp>
        <stp>912828ET3 Govt</stp>
        <stp>IDX_RATIO</stp>
        <stp>8/28/2006</stp>
        <stp>8/28/2006</stp>
        <stp>[Fixed Income  Prices 2004-2009.xlsx]TIPS!R167C76</stp>
        <tr r="BX167" s="1"/>
      </tp>
      <tp>
        <v>1.0349900000000001</v>
        <stp/>
        <stp>##V3_BDHV12</stp>
        <stp>912828GX2 Govt</stp>
        <stp>IDX_RATIO</stp>
        <stp>8/12/2009</stp>
        <stp>8/12/2009</stp>
        <stp>[Fixed Income  Prices 2004-2009.xlsx]TIPS!R549C88</stp>
        <tr r="CJ549" s="1"/>
      </tp>
      <tp>
        <v>1.1145</v>
        <stp/>
        <stp>##V3_BDHV12</stp>
        <stp>912828CP3 Govt</stp>
        <stp>IDX_RATIO</stp>
        <stp>2/21/2008</stp>
        <stp>2/21/2008</stp>
        <stp>[Fixed Income  Prices 2004-2009.xlsx]TIPS!R937C64</stp>
        <tr r="BL937" s="1"/>
      </tp>
      <tp>
        <v>1.26475</v>
        <stp/>
        <stp>##V3_BDHV12</stp>
        <stp>9128274Y5 Govt</stp>
        <stp>IDX_RATIO</stp>
        <stp>7/19/2007</stp>
        <stp>7/19/2007</stp>
        <stp>[Fixed Income  Prices 2004-2009.xlsx]TIPS!R782C16</stp>
        <tr r="P782" s="1"/>
      </tp>
      <tp>
        <v>1.0525</v>
        <stp/>
        <stp>##V3_BDHV12</stp>
        <stp>912828BW9 Govt</stp>
        <stp>IDX_RATIO</stp>
        <stp>8/24/2005</stp>
        <stp>8/24/2005</stp>
        <stp>[Fixed Income  Prices 2004-2009.xlsx]TIPS!R287C56</stp>
        <tr r="BD287" s="1"/>
      </tp>
      <tp>
        <v>1.2382</v>
        <stp/>
        <stp>##V3_BDHV12</stp>
        <stp>9128275W8 Govt</stp>
        <stp>IDX_RATIO</stp>
        <stp>9/18/2007</stp>
        <stp>9/18/2007</stp>
        <stp>[Fixed Income  Prices 2004-2009.xlsx]TIPS!R825C20</stp>
        <tr r="T825" s="1"/>
      </tp>
      <tp>
        <v>1.28942</v>
        <stp/>
        <stp>##V3_BDHV12</stp>
        <stp>9128273T7 Govt</stp>
        <stp>IDX_RATIO</stp>
        <stp>9/24/2007</stp>
        <stp>9/24/2007</stp>
        <stp>[Fixed Income  Prices 2004-2009.xlsx]TIPS!R829C12</stp>
        <tr r="L829" s="1"/>
      </tp>
      <tp>
        <v>1.2556799999999999</v>
        <stp/>
        <stp>##V3_BDHV12</stp>
        <stp>9128273T7 Govt</stp>
        <stp>IDX_RATIO</stp>
        <stp>8/29/2006</stp>
        <stp>8/29/2006</stp>
        <stp>[Fixed Income  Prices 2004-2009.xlsx]TIPS!R550C12</stp>
        <tr r="L550" s="1"/>
      </tp>
      <tp>
        <v>1.2046699999999999</v>
        <stp/>
        <stp>##V3_BDHV12</stp>
        <stp>9128275W8 Govt</stp>
        <stp>IDX_RATIO</stp>
        <stp>8/15/2006</stp>
        <stp>8/15/2006</stp>
        <stp>[Fixed Income  Prices 2004-2009.xlsx]TIPS!R540C20</stp>
        <tr r="T540" s="1"/>
      </tp>
      <tp>
        <v>1.1143700000000001</v>
        <stp/>
        <stp>##V3_BDHV12</stp>
        <stp>912828CP3 Govt</stp>
        <stp>IDX_RATIO</stp>
        <stp>2/26/2008</stp>
        <stp>2/26/2008</stp>
        <stp>[Fixed Income  Prices 2004-2009.xlsx]TIPS!R940C64</stp>
        <tr r="BL940" s="1"/>
      </tp>
      <tp>
        <v>1.07698</v>
        <stp/>
        <stp>##V3_BDHV12</stp>
        <stp>912828ET3 Govt</stp>
        <stp>IDX_RATIO</stp>
        <stp>7/27/2009</stp>
        <stp>7/27/2009</stp>
        <stp>[Fixed Income  Prices 2004-2009.xlsx]TIPS!R927C76</stp>
        <tr r="BX927" s="1"/>
      </tp>
      <tp>
        <v>1.21027</v>
        <stp/>
        <stp>##V3_BDHV12</stp>
        <stp>9128276R8 Govt</stp>
        <stp>IDX_RATIO</stp>
        <stp>3/19/2008</stp>
        <stp>3/19/2008</stp>
        <stp>[Fixed Income  Prices 2004-2009.xlsx]TIPS!R956C28</stp>
        <tr r="AB956" s="1"/>
      </tp>
      <tp>
        <v>1.1558600000000001</v>
        <stp/>
        <stp>##V3_BDHV12</stp>
        <stp>9128275W8 Govt</stp>
        <stp>IDX_RATIO</stp>
        <stp>8/22/2005</stp>
        <stp>8/22/2005</stp>
        <stp>[Fixed Income  Prices 2004-2009.xlsx]TIPS!R285C20</stp>
        <tr r="T285" s="1"/>
      </tp>
      <tp>
        <v>1.1116200000000001</v>
        <stp/>
        <stp>##V3_BDHV12</stp>
        <stp>912828CP3 Govt</stp>
        <stp>IDX_RATIO</stp>
        <stp>1/16/2008</stp>
        <stp>1/16/2008</stp>
        <stp>[Fixed Income  Prices 2004-2009.xlsx]TIPS!R911C64</stp>
        <tr r="BL911" s="1"/>
      </tp>
      <tp>
        <v>1.06646</v>
        <stp/>
        <stp>##V3_BDHV12</stp>
        <stp>912828ET3 Govt</stp>
        <stp>IDX_RATIO</stp>
        <stp>4/16/2009</stp>
        <stp>4/16/2009</stp>
        <stp>[Fixed Income  Prices 2004-2009.xlsx]TIPS!R855C76</stp>
        <tr r="BX855" s="1"/>
      </tp>
      <tp>
        <v>1.1505700000000001</v>
        <stp/>
        <stp>##V3_BDHV12</stp>
        <stp>912828CZ1 Govt</stp>
        <stp>IDX_RATIO</stp>
        <stp>8/20/2008</stp>
        <stp>8/20/2008</stp>
        <stp>[Fixed Income  Prices 2004-2009.xlsx]TIPS!R997C24</stp>
        <tr r="X997" s="1"/>
      </tp>
      <tp>
        <v>1.2645</v>
        <stp/>
        <stp>##V3_BDHV12</stp>
        <stp>9128274Y5 Govt</stp>
        <stp>IDX_RATIO</stp>
        <stp>7/18/2007</stp>
        <stp>7/18/2007</stp>
        <stp>[Fixed Income  Prices 2004-2009.xlsx]TIPS!R781C16</stp>
        <tr r="P781" s="1"/>
      </tp>
      <tp>
        <v>1.0525100000000001</v>
        <stp/>
        <stp>##V3_BDHV12</stp>
        <stp>912828BW9 Govt</stp>
        <stp>IDX_RATIO</stp>
        <stp>8/25/2005</stp>
        <stp>8/25/2005</stp>
        <stp>[Fixed Income  Prices 2004-2009.xlsx]TIPS!R288C56</stp>
        <tr r="BD288" s="1"/>
      </tp>
      <tp>
        <v>1.2381899999999999</v>
        <stp/>
        <stp>##V3_BDHV12</stp>
        <stp>9128275W8 Govt</stp>
        <stp>IDX_RATIO</stp>
        <stp>9/19/2007</stp>
        <stp>9/19/2007</stp>
        <stp>[Fixed Income  Prices 2004-2009.xlsx]TIPS!R826C20</stp>
        <tr r="T826" s="1"/>
      </tp>
      <tp>
        <v>1.2894000000000001</v>
        <stp/>
        <stp>##V3_BDHV12</stp>
        <stp>9128273T7 Govt</stp>
        <stp>IDX_RATIO</stp>
        <stp>9/25/2007</stp>
        <stp>9/25/2007</stp>
        <stp>[Fixed Income  Prices 2004-2009.xlsx]TIPS!R830C12</stp>
        <tr r="L830" s="1"/>
      </tp>
      <tp>
        <v>1.2046000000000001</v>
        <stp/>
        <stp>##V3_BDHV12</stp>
        <stp>9128275W8 Govt</stp>
        <stp>IDX_RATIO</stp>
        <stp>8/14/2006</stp>
        <stp>8/14/2006</stp>
        <stp>[Fixed Income  Prices 2004-2009.xlsx]TIPS!R539C20</stp>
        <tr r="T539" s="1"/>
      </tp>
      <tp>
        <v>1.2556</v>
        <stp/>
        <stp>##V3_BDHV12</stp>
        <stp>9128273T7 Govt</stp>
        <stp>IDX_RATIO</stp>
        <stp>8/28/2006</stp>
        <stp>8/28/2006</stp>
        <stp>[Fixed Income  Prices 2004-2009.xlsx]TIPS!R549C12</stp>
        <tr r="L549" s="1"/>
      </tp>
      <tp>
        <v>1.11435</v>
        <stp/>
        <stp>##V3_BDHV12</stp>
        <stp>912828CP3 Govt</stp>
        <stp>IDX_RATIO</stp>
        <stp>2/27/2008</stp>
        <stp>2/27/2008</stp>
        <stp>[Fixed Income  Prices 2004-2009.xlsx]TIPS!R941C64</stp>
        <tr r="BL941" s="1"/>
      </tp>
      <tp>
        <v>1.21008</v>
        <stp/>
        <stp>##V3_BDHV12</stp>
        <stp>9128276R8 Govt</stp>
        <stp>IDX_RATIO</stp>
        <stp>3/18/2008</stp>
        <stp>3/18/2008</stp>
        <stp>[Fixed Income  Prices 2004-2009.xlsx]TIPS!R955C28</stp>
        <tr r="AB955" s="1"/>
      </tp>
      <tp>
        <v>1.15588</v>
        <stp/>
        <stp>##V3_BDHV12</stp>
        <stp>9128275W8 Govt</stp>
        <stp>IDX_RATIO</stp>
        <stp>8/23/2005</stp>
        <stp>8/23/2005</stp>
        <stp>[Fixed Income  Prices 2004-2009.xlsx]TIPS!R286C20</stp>
        <tr r="T286" s="1"/>
      </tp>
      <tp>
        <v>1.0578000000000001</v>
        <stp/>
        <stp>##V3_BDHV12</stp>
        <stp>912828GX2 Govt</stp>
        <stp>IDX_RATIO</stp>
        <stp>9/12/2008</stp>
        <stp>9/12/2008</stp>
        <stp>[Fixed Income  Prices 2004-2009.xlsx]TIPS!R311C88</stp>
        <tr r="CJ311" s="1"/>
      </tp>
      <tp>
        <v>1.07195</v>
        <stp/>
        <stp>##V3_BDHV12</stp>
        <stp>912828ET3 Govt</stp>
        <stp>IDX_RATIO</stp>
        <stp>5/19/2008</stp>
        <stp>5/19/2008</stp>
        <stp>[Fixed Income  Prices 2004-2009.xlsx]TIPS!R617C76</stp>
        <tr r="BX617" s="1"/>
      </tp>
      <tp>
        <v>1.03556</v>
        <stp/>
        <stp>##V3_BDHV12</stp>
        <stp>912828GX2 Govt</stp>
        <stp>IDX_RATIO</stp>
        <stp>8/14/2009</stp>
        <stp>8/14/2009</stp>
        <stp>[Fixed Income  Prices 2004-2009.xlsx]TIPS!R551C88</stp>
        <tr r="CJ551" s="1"/>
      </tp>
      <tp>
        <v>1.1118300000000001</v>
        <stp/>
        <stp>##V3_BDHV12</stp>
        <stp>912828CP3 Govt</stp>
        <stp>IDX_RATIO</stp>
        <stp>1/17/2008</stp>
        <stp>1/17/2008</stp>
        <stp>[Fixed Income  Prices 2004-2009.xlsx]TIPS!R912C64</stp>
        <tr r="BL912" s="1"/>
      </tp>
      <tp>
        <v>1.1509400000000001</v>
        <stp/>
        <stp>##V3_BDHV12</stp>
        <stp>912828CZ1 Govt</stp>
        <stp>IDX_RATIO</stp>
        <stp>8/21/2008</stp>
        <stp>8/21/2008</stp>
        <stp>[Fixed Income  Prices 2004-2009.xlsx]TIPS!R998C24</stp>
        <tr r="X998" s="1"/>
      </tp>
      <tp>
        <v>1.06664</v>
        <stp/>
        <stp>##V3_BDHV12</stp>
        <stp>912828ET3 Govt</stp>
        <stp>IDX_RATIO</stp>
        <stp>4/17/2009</stp>
        <stp>4/17/2009</stp>
        <stp>[Fixed Income  Prices 2004-2009.xlsx]TIPS!R856C76</stp>
        <tr r="BX856" s="1"/>
      </tp>
      <tp>
        <v>1.05253</v>
        <stp/>
        <stp>##V3_BDHV12</stp>
        <stp>912828BW9 Govt</stp>
        <stp>IDX_RATIO</stp>
        <stp>8/26/2005</stp>
        <stp>8/26/2005</stp>
        <stp>[Fixed Income  Prices 2004-2009.xlsx]TIPS!R289C56</stp>
        <tr r="BD289" s="1"/>
      </tp>
      <tp>
        <v>1.28939</v>
        <stp/>
        <stp>##V3_BDHV12</stp>
        <stp>9128273T7 Govt</stp>
        <stp>IDX_RATIO</stp>
        <stp>9/26/2007</stp>
        <stp>9/26/2007</stp>
        <stp>[Fixed Income  Prices 2004-2009.xlsx]TIPS!R831C12</stp>
        <tr r="L831" s="1"/>
      </tp>
      <tp>
        <v>1.2048300000000001</v>
        <stp/>
        <stp>##V3_BDHV12</stp>
        <stp>9128275W8 Govt</stp>
        <stp>IDX_RATIO</stp>
        <stp>8/17/2006</stp>
        <stp>8/17/2006</stp>
        <stp>[Fixed Income  Prices 2004-2009.xlsx]TIPS!R542C20</stp>
        <tr r="T542" s="1"/>
      </tp>
      <tp>
        <v>1.05762</v>
        <stp/>
        <stp>##V3_BDHV12</stp>
        <stp>912828GX2 Govt</stp>
        <stp>IDX_RATIO</stp>
        <stp>9/11/2008</stp>
        <stp>9/11/2008</stp>
        <stp>[Fixed Income  Prices 2004-2009.xlsx]TIPS!R310C88</stp>
        <tr r="CJ310" s="1"/>
      </tp>
      <tp>
        <v>1.09663</v>
        <stp/>
        <stp>##V3_BDHV12</stp>
        <stp>912828BW9 Govt</stp>
        <stp>IDX_RATIO</stp>
        <stp>8/11/2006</stp>
        <stp>8/11/2006</stp>
        <stp>[Fixed Income  Prices 2004-2009.xlsx]TIPS!R538C56</stp>
        <tr r="BD538" s="1"/>
      </tp>
      <tp>
        <v>1.1111899999999999</v>
        <stp/>
        <stp>##V3_BDHV12</stp>
        <stp>912828CP3 Govt</stp>
        <stp>IDX_RATIO</stp>
        <stp>1/14/2008</stp>
        <stp>1/14/2008</stp>
        <stp>[Fixed Income  Prices 2004-2009.xlsx]TIPS!R909C64</stp>
        <tr r="BL909" s="1"/>
      </tp>
      <tp>
        <v>1.0364199999999999</v>
        <stp/>
        <stp>##V3_BDHV12</stp>
        <stp>912828GX2 Govt</stp>
        <stp>IDX_RATIO</stp>
        <stp>8/17/2009</stp>
        <stp>8/17/2009</stp>
        <stp>[Fixed Income  Prices 2004-2009.xlsx]TIPS!R552C88</stp>
        <tr r="CJ552" s="1"/>
      </tp>
      <tp>
        <v>1.1513100000000001</v>
        <stp/>
        <stp>##V3_BDHV12</stp>
        <stp>912828CZ1 Govt</stp>
        <stp>IDX_RATIO</stp>
        <stp>8/22/2008</stp>
        <stp>8/22/2008</stp>
        <stp>[Fixed Income  Prices 2004-2009.xlsx]TIPS!R999C24</stp>
        <tr r="X999" s="1"/>
      </tp>
      <tp>
        <v>1.0495099999999999</v>
        <stp/>
        <stp>##V3_BDHV12</stp>
        <stp>912828ET3 Govt</stp>
        <stp>IDX_RATIO</stp>
        <stp>9/28/2007</stp>
        <stp>9/28/2007</stp>
        <stp>[Fixed Income  Prices 2004-2009.xlsx]TIPS!R451C76</stp>
        <tr r="BX451" s="1"/>
      </tp>
      <tp>
        <v>1.0661100000000001</v>
        <stp/>
        <stp>##V3_BDHV12</stp>
        <stp>912828ET3 Govt</stp>
        <stp>IDX_RATIO</stp>
        <stp>4/14/2009</stp>
        <stp>4/14/2009</stp>
        <stp>[Fixed Income  Prices 2004-2009.xlsx]TIPS!R853C76</stp>
        <tr r="BX853" s="1"/>
      </tp>
      <tp>
        <v>1.2176400000000001</v>
        <stp/>
        <stp>##V3_BDHV12</stp>
        <stp>9128274Y5 Govt</stp>
        <stp>IDX_RATIO</stp>
        <stp>5/29/2006</stp>
        <stp>5/29/2006</stp>
        <stp>[Fixed Income  Prices 2004-2009.xlsx]TIPS!R484C16</stp>
        <tr r="P484" s="1"/>
      </tp>
      <tp>
        <v>1.1612199999999999</v>
        <stp/>
        <stp>##V3_BDHV12</stp>
        <stp>9128275W8 Govt</stp>
        <stp>IDX_RATIO</stp>
        <stp>9/30/2005</stp>
        <stp>9/30/2005</stp>
        <stp>[Fixed Income  Prices 2004-2009.xlsx]TIPS!R314C20</stp>
        <tr r="T314" s="1"/>
      </tp>
      <tp>
        <v>1.22451</v>
        <stp/>
        <stp>##V3_BDHV12</stp>
        <stp>9128274Y5 Govt</stp>
        <stp>IDX_RATIO</stp>
        <stp>6/19/2006</stp>
        <stp>6/19/2006</stp>
        <stp>[Fixed Income  Prices 2004-2009.xlsx]TIPS!R499C16</stp>
        <tr r="P499" s="1"/>
      </tp>
      <tp>
        <v>1.28938</v>
        <stp/>
        <stp>##V3_BDHV12</stp>
        <stp>9128273T7 Govt</stp>
        <stp>IDX_RATIO</stp>
        <stp>9/27/2007</stp>
        <stp>9/27/2007</stp>
        <stp>[Fixed Income  Prices 2004-2009.xlsx]TIPS!R832C12</stp>
        <tr r="L832" s="1"/>
      </tp>
      <tp>
        <v>1.20475</v>
        <stp/>
        <stp>##V3_BDHV12</stp>
        <stp>9128275W8 Govt</stp>
        <stp>IDX_RATIO</stp>
        <stp>8/16/2006</stp>
        <stp>8/16/2006</stp>
        <stp>[Fixed Income  Prices 2004-2009.xlsx]TIPS!R541C20</stp>
        <tr r="T541" s="1"/>
      </tp>
      <tp>
        <v>1.0574300000000001</v>
        <stp/>
        <stp>##V3_BDHV12</stp>
        <stp>912828GX2 Govt</stp>
        <stp>IDX_RATIO</stp>
        <stp>9/10/2008</stp>
        <stp>9/10/2008</stp>
        <stp>[Fixed Income  Prices 2004-2009.xlsx]TIPS!R309C88</stp>
        <tr r="CJ309" s="1"/>
      </tp>
      <tp>
        <v>1.0766800000000001</v>
        <stp/>
        <stp>##V3_BDHV12</stp>
        <stp>912828ET3 Govt</stp>
        <stp>IDX_RATIO</stp>
        <stp>7/24/2009</stp>
        <stp>7/24/2009</stp>
        <stp>[Fixed Income  Prices 2004-2009.xlsx]TIPS!R926C76</stp>
        <tr r="BX926" s="1"/>
      </tp>
      <tp>
        <v>1.09656</v>
        <stp/>
        <stp>##V3_BDHV12</stp>
        <stp>912828BW9 Govt</stp>
        <stp>IDX_RATIO</stp>
        <stp>8/10/2006</stp>
        <stp>8/10/2006</stp>
        <stp>[Fixed Income  Prices 2004-2009.xlsx]TIPS!R537C56</stp>
        <tr r="BD537" s="1"/>
      </tp>
      <tp>
        <v>1.11141</v>
        <stp/>
        <stp>##V3_BDHV12</stp>
        <stp>912828CP3 Govt</stp>
        <stp>IDX_RATIO</stp>
        <stp>1/15/2008</stp>
        <stp>1/15/2008</stp>
        <stp>[Fixed Income  Prices 2004-2009.xlsx]TIPS!R910C64</stp>
        <tr r="BL910" s="1"/>
      </tp>
      <tp>
        <v>1.1144000000000001</v>
        <stp/>
        <stp>##V3_BDHV12</stp>
        <stp>912828CP3 Govt</stp>
        <stp>IDX_RATIO</stp>
        <stp>2/25/2008</stp>
        <stp>2/25/2008</stp>
        <stp>[Fixed Income  Prices 2004-2009.xlsx]TIPS!R939C64</stp>
        <tr r="BL939" s="1"/>
      </tp>
      <tp>
        <v>1.0662799999999999</v>
        <stp/>
        <stp>##V3_BDHV12</stp>
        <stp>912828ET3 Govt</stp>
        <stp>IDX_RATIO</stp>
        <stp>4/15/2009</stp>
        <stp>4/15/2009</stp>
        <stp>[Fixed Income  Prices 2004-2009.xlsx]TIPS!R854C76</stp>
        <tr r="BX854" s="1"/>
      </tp>
      <tp>
        <v>1.06874</v>
        <stp/>
        <stp>##V3_BDHV12</stp>
        <stp>912828CZ1 Govt</stp>
        <stp>IDX_RATIO</stp>
        <stp>7/31/2006</stp>
        <stp>7/31/2006</stp>
        <stp>[Fixed Income  Prices 2004-2009.xlsx]TIPS!R460C24</stp>
        <tr r="X460" s="1"/>
      </tp>
      <tp>
        <v>1.02332</v>
        <stp/>
        <stp>##V3_BDHV12</stp>
        <stp>912828CZ1 Govt</stp>
        <stp>IDX_RATIO</stp>
        <stp>6/14/2005</stp>
        <stp>6/14/2005</stp>
        <stp>[Fixed Income  Prices 2004-2009.xlsx]TIPS!R167C24</stp>
        <tr r="X167" s="1"/>
      </tp>
      <tp>
        <v>1.21699</v>
        <stp/>
        <stp>##V3_BDHV12</stp>
        <stp>9128274Y5 Govt</stp>
        <stp>IDX_RATIO</stp>
        <stp>5/26/2006</stp>
        <stp>5/26/2006</stp>
        <stp>[Fixed Income  Prices 2004-2009.xlsx]TIPS!R483C16</stp>
        <tr r="P483" s="1"/>
      </tp>
      <tp>
        <v>1.0025900000000001</v>
        <stp/>
        <stp>##V3_BDHV12</stp>
        <stp>912828HW3 Govt</stp>
        <stp>IDX_RATIO</stp>
        <stp>4/23/2009</stp>
        <stp>4/23/2009</stp>
        <stp>[Fixed Income  Prices 2004-2009.xlsx]TIPS!R266C48</stp>
        <tr r="AV266" s="1"/>
      </tp>
      <tp>
        <v>1.2234799999999999</v>
        <stp/>
        <stp>##V3_BDHV12</stp>
        <stp>9128274Y5 Govt</stp>
        <stp>IDX_RATIO</stp>
        <stp>6/16/2006</stp>
        <stp>6/16/2006</stp>
        <stp>[Fixed Income  Prices 2004-2009.xlsx]TIPS!R498C16</stp>
        <tr r="P498" s="1"/>
      </tp>
      <tp>
        <v>1.0707500000000001</v>
        <stp/>
        <stp>##V3_BDHV12</stp>
        <stp>912828CZ1 Govt</stp>
        <stp>IDX_RATIO</stp>
        <stp>4/13/2007</stp>
        <stp>4/13/2007</stp>
        <stp>[Fixed Income  Prices 2004-2009.xlsx]TIPS!R644C24</stp>
        <tr r="X644" s="1"/>
      </tp>
      <tp>
        <v>1.2893699999999999</v>
        <stp/>
        <stp>##V3_BDHV12</stp>
        <stp>9128273T7 Govt</stp>
        <stp>IDX_RATIO</stp>
        <stp>9/28/2007</stp>
        <stp>9/28/2007</stp>
        <stp>[Fixed Income  Prices 2004-2009.xlsx]TIPS!R833C12</stp>
        <tr r="L833" s="1"/>
      </tp>
      <tp>
        <v>1.2382500000000001</v>
        <stp/>
        <stp>##V3_BDHV12</stp>
        <stp>9128275W8 Govt</stp>
        <stp>IDX_RATIO</stp>
        <stp>9/14/2007</stp>
        <stp>9/14/2007</stp>
        <stp>[Fixed Income  Prices 2004-2009.xlsx]TIPS!R823C20</stp>
        <tr r="T823" s="1"/>
      </tp>
      <tp>
        <v>1.0183</v>
        <stp/>
        <stp>##V3_BDHV12</stp>
        <stp>912828CZ1 Govt</stp>
        <stp>IDX_RATIO</stp>
        <stp>5/24/2005</stp>
        <stp>5/24/2005</stp>
        <stp>[Fixed Income  Prices 2004-2009.xlsx]TIPS!R153C24</stp>
        <tr r="X153" s="1"/>
      </tp>
      <tp>
        <v>1.06064</v>
        <stp/>
        <stp>##V3_BDHV12</stp>
        <stp>912828CZ1 Govt</stp>
        <stp>IDX_RATIO</stp>
        <stp>6/21/2006</stp>
        <stp>6/21/2006</stp>
        <stp>[Fixed Income  Prices 2004-2009.xlsx]TIPS!R432C24</stp>
        <tr r="X432" s="1"/>
      </tp>
      <tp>
        <v>1.25536</v>
        <stp/>
        <stp>##V3_BDHV12</stp>
        <stp>9128273T7 Govt</stp>
        <stp>IDX_RATIO</stp>
        <stp>8/25/2006</stp>
        <stp>8/25/2006</stp>
        <stp>[Fixed Income  Prices 2004-2009.xlsx]TIPS!R548C12</stp>
        <tr r="L548" s="1"/>
      </tp>
      <tp>
        <v>1.0507299999999999</v>
        <stp/>
        <stp>##V3_BDHV12</stp>
        <stp>912828CZ1 Govt</stp>
        <stp>IDX_RATIO</stp>
        <stp>5/11/2006</stp>
        <stp>5/11/2006</stp>
        <stp>[Fixed Income  Prices 2004-2009.xlsx]TIPS!R403C24</stp>
        <tr r="X403" s="1"/>
      </tp>
      <tp>
        <v>1.20353</v>
        <stp/>
        <stp>##V3_BDHV12</stp>
        <stp>9128273T7 Govt</stp>
        <stp>IDX_RATIO</stp>
        <stp>8/12/2005</stp>
        <stp>8/12/2005</stp>
        <stp>[Fixed Income  Prices 2004-2009.xlsx]TIPS!R279C12</stp>
        <tr r="L279" s="1"/>
      </tp>
      <tp>
        <v>1.1721699999999999</v>
        <stp/>
        <stp>##V3_BDHV12</stp>
        <stp>9128274Y5 Govt</stp>
        <stp>IDX_RATIO</stp>
        <stp>5/10/2005</stp>
        <stp>5/10/2005</stp>
        <stp>[Fixed Income  Prices 2004-2009.xlsx]TIPS!R212C16</stp>
        <tr r="P212" s="1"/>
      </tp>
      <tp>
        <v>1.23953</v>
        <stp/>
        <stp>##V3_BDHV12</stp>
        <stp>9128274Y5 Govt</stp>
        <stp>IDX_RATIO</stp>
        <stp>4/25/2007</stp>
        <stp>4/25/2007</stp>
        <stp>[Fixed Income  Prices 2004-2009.xlsx]TIPS!R721C16</stp>
        <tr r="P721" s="1"/>
      </tp>
      <tp>
        <v>1.1274999999999999</v>
        <stp/>
        <stp>##V3_BDHV12</stp>
        <stp>912828BW9 Govt</stp>
        <stp>IDX_RATIO</stp>
        <stp>9/12/2007</stp>
        <stp>9/12/2007</stp>
        <stp>[Fixed Income  Prices 2004-2009.xlsx]TIPS!R821C56</stp>
        <tr r="BD821" s="1"/>
      </tp>
      <tp>
        <v>1.07046</v>
        <stp/>
        <stp>##V3_BDHV12</stp>
        <stp>912828ET3 Govt</stp>
        <stp>IDX_RATIO</stp>
        <stp>5/14/2008</stp>
        <stp>5/14/2008</stp>
        <stp>[Fixed Income  Prices 2004-2009.xlsx]TIPS!R614C76</stp>
        <tr r="BX614" s="1"/>
      </tp>
      <tp>
        <v>1.0217000000000001</v>
        <stp/>
        <stp>##V3_BDHV12</stp>
        <stp>912828ET3 Govt</stp>
        <stp>IDX_RATIO</stp>
        <stp>8/23/2006</stp>
        <stp>8/23/2006</stp>
        <stp>[Fixed Income  Prices 2004-2009.xlsx]TIPS!R164C76</stp>
        <tr r="BX164" s="1"/>
      </tp>
      <tp>
        <v>1.1836800000000001</v>
        <stp/>
        <stp>##V3_BDHV12</stp>
        <stp>9128274Y5 Govt</stp>
        <stp>IDX_RATIO</stp>
        <stp>6/20/2005</stp>
        <stp>6/20/2005</stp>
        <stp>[Fixed Income  Prices 2004-2009.xlsx]TIPS!R240C16</stp>
        <tr r="P240" s="1"/>
      </tp>
      <tp>
        <v>1.0369900000000001</v>
        <stp/>
        <stp>##V3_BDHV12</stp>
        <stp>912828GX2 Govt</stp>
        <stp>IDX_RATIO</stp>
        <stp>8/19/2009</stp>
        <stp>8/19/2009</stp>
        <stp>[Fixed Income  Prices 2004-2009.xlsx]TIPS!R554C88</stp>
        <tr r="CJ554" s="1"/>
      </tp>
      <tp>
        <v>1.0495300000000001</v>
        <stp/>
        <stp>##V3_BDHV12</stp>
        <stp>912828ET3 Govt</stp>
        <stp>IDX_RATIO</stp>
        <stp>9/26/2007</stp>
        <stp>9/26/2007</stp>
        <stp>[Fixed Income  Prices 2004-2009.xlsx]TIPS!R449C76</stp>
        <tr r="BX449" s="1"/>
      </tp>
      <tp>
        <v>1.08083</v>
        <stp/>
        <stp>##V3_BDHV12</stp>
        <stp>912828ET3 Govt</stp>
        <stp>IDX_RATIO</stp>
        <stp>6/24/2008</stp>
        <stp>6/24/2008</stp>
        <stp>[Fixed Income  Prices 2004-2009.xlsx]TIPS!R643C76</stp>
        <tr r="BX643" s="1"/>
      </tp>
      <tp>
        <v>1.0525800000000001</v>
        <stp/>
        <stp>##V3_BDHV12</stp>
        <stp>912828BW9 Govt</stp>
        <stp>IDX_RATIO</stp>
        <stp>8/29/2005</stp>
        <stp>8/29/2005</stp>
        <stp>[Fixed Income  Prices 2004-2009.xlsx]TIPS!R290C56</stp>
        <tr r="BD290" s="1"/>
      </tp>
      <tp>
        <v>1.02355</v>
        <stp/>
        <stp>##V3_BDHV12</stp>
        <stp>912828CZ1 Govt</stp>
        <stp>IDX_RATIO</stp>
        <stp>6/15/2005</stp>
        <stp>6/15/2005</stp>
        <stp>[Fixed Income  Prices 2004-2009.xlsx]TIPS!R168C24</stp>
        <tr r="X168" s="1"/>
      </tp>
      <tp>
        <v>1.0024200000000001</v>
        <stp/>
        <stp>##V3_BDHV12</stp>
        <stp>912828HW3 Govt</stp>
        <stp>IDX_RATIO</stp>
        <stp>4/22/2009</stp>
        <stp>4/22/2009</stp>
        <stp>[Fixed Income  Prices 2004-2009.xlsx]TIPS!R265C48</stp>
        <tr r="AV265" s="1"/>
      </tp>
      <tp>
        <v>1.07056</v>
        <stp/>
        <stp>##V3_BDHV12</stp>
        <stp>912828CZ1 Govt</stp>
        <stp>IDX_RATIO</stp>
        <stp>4/12/2007</stp>
        <stp>4/12/2007</stp>
        <stp>[Fixed Income  Prices 2004-2009.xlsx]TIPS!R643C24</stp>
        <tr r="X643" s="1"/>
      </tp>
      <tp>
        <v>1.0185599999999999</v>
        <stp/>
        <stp>##V3_BDHV12</stp>
        <stp>912828CZ1 Govt</stp>
        <stp>IDX_RATIO</stp>
        <stp>5/25/2005</stp>
        <stp>5/25/2005</stp>
        <stp>[Fixed Income  Prices 2004-2009.xlsx]TIPS!R154C24</stp>
        <tr r="X154" s="1"/>
      </tp>
      <tp>
        <v>1.2049000000000001</v>
        <stp/>
        <stp>##V3_BDHV12</stp>
        <stp>9128275W8 Govt</stp>
        <stp>IDX_RATIO</stp>
        <stp>8/18/2006</stp>
        <stp>8/18/2006</stp>
        <stp>[Fixed Income  Prices 2004-2009.xlsx]TIPS!R543C20</stp>
        <tr r="T543" s="1"/>
      </tp>
      <tp>
        <v>1.0099899999999999</v>
        <stp/>
        <stp>##V3_BDHV12</stp>
        <stp>912828HW3 Govt</stp>
        <stp>IDX_RATIO</stp>
        <stp>7/13/2009</stp>
        <stp>7/13/2009</stp>
        <stp>[Fixed Income  Prices 2004-2009.xlsx]TIPS!R323C48</stp>
        <tr r="AV323" s="1"/>
      </tp>
      <tp>
        <v>1.0603400000000001</v>
        <stp/>
        <stp>##V3_BDHV12</stp>
        <stp>912828CZ1 Govt</stp>
        <stp>IDX_RATIO</stp>
        <stp>6/20/2006</stp>
        <stp>6/20/2006</stp>
        <stp>[Fixed Income  Prices 2004-2009.xlsx]TIPS!R431C24</stp>
        <tr r="X431" s="1"/>
      </tp>
      <tp>
        <v>1.25528</v>
        <stp/>
        <stp>##V3_BDHV12</stp>
        <stp>9128273T7 Govt</stp>
        <stp>IDX_RATIO</stp>
        <stp>8/24/2006</stp>
        <stp>8/24/2006</stp>
        <stp>[Fixed Income  Prices 2004-2009.xlsx]TIPS!R547C12</stp>
        <tr r="L547" s="1"/>
      </tp>
      <tp>
        <v>1.05054</v>
        <stp/>
        <stp>##V3_BDHV12</stp>
        <stp>912828CZ1 Govt</stp>
        <stp>IDX_RATIO</stp>
        <stp>5/10/2006</stp>
        <stp>5/10/2006</stp>
        <stp>[Fixed Income  Prices 2004-2009.xlsx]TIPS!R402C24</stp>
        <tr r="X402" s="1"/>
      </tp>
      <tp>
        <v>1.0957399999999999</v>
        <stp/>
        <stp>##V3_BDHV12</stp>
        <stp>912828CZ1 Govt</stp>
        <stp>IDX_RATIO</stp>
        <stp>7/23/2007</stp>
        <stp>7/23/2007</stp>
        <stp>[Fixed Income  Prices 2004-2009.xlsx]TIPS!R715C24</stp>
        <tr r="X715" s="1"/>
      </tp>
      <tp>
        <v>1.2093099999999999</v>
        <stp/>
        <stp>##V3_BDHV12</stp>
        <stp>9128276R8 Govt</stp>
        <stp>IDX_RATIO</stp>
        <stp>3/14/2008</stp>
        <stp>3/14/2008</stp>
        <stp>[Fixed Income  Prices 2004-2009.xlsx]TIPS!R953C28</stp>
        <tr r="AB953" s="1"/>
      </tp>
      <tp>
        <v>1.1724600000000001</v>
        <stp/>
        <stp>##V3_BDHV12</stp>
        <stp>9128274Y5 Govt</stp>
        <stp>IDX_RATIO</stp>
        <stp>5/11/2005</stp>
        <stp>5/11/2005</stp>
        <stp>[Fixed Income  Prices 2004-2009.xlsx]TIPS!R213C16</stp>
        <tr r="P213" s="1"/>
      </tp>
      <tp>
        <v>1.2393099999999999</v>
        <stp/>
        <stp>##V3_BDHV12</stp>
        <stp>9128274Y5 Govt</stp>
        <stp>IDX_RATIO</stp>
        <stp>4/24/2007</stp>
        <stp>4/24/2007</stp>
        <stp>[Fixed Income  Prices 2004-2009.xlsx]TIPS!R720C16</stp>
        <tr r="P720" s="1"/>
      </tp>
      <tp>
        <v>1.1274899999999999</v>
        <stp/>
        <stp>##V3_BDHV12</stp>
        <stp>912828BW9 Govt</stp>
        <stp>IDX_RATIO</stp>
        <stp>9/13/2007</stp>
        <stp>9/13/2007</stp>
        <stp>[Fixed Income  Prices 2004-2009.xlsx]TIPS!R822C56</stp>
        <tr r="BD822" s="1"/>
      </tp>
      <tp>
        <v>1.0707599999999999</v>
        <stp/>
        <stp>##V3_BDHV12</stp>
        <stp>912828ET3 Govt</stp>
        <stp>IDX_RATIO</stp>
        <stp>5/15/2008</stp>
        <stp>5/15/2008</stp>
        <stp>[Fixed Income  Prices 2004-2009.xlsx]TIPS!R615C76</stp>
        <tr r="BX615" s="1"/>
      </tp>
      <tp>
        <v>1.02163</v>
        <stp/>
        <stp>##V3_BDHV12</stp>
        <stp>912828ET3 Govt</stp>
        <stp>IDX_RATIO</stp>
        <stp>8/22/2006</stp>
        <stp>8/22/2006</stp>
        <stp>[Fixed Income  Prices 2004-2009.xlsx]TIPS!R163C76</stp>
        <tr r="BX163" s="1"/>
      </tp>
      <tp>
        <v>1.18394</v>
        <stp/>
        <stp>##V3_BDHV12</stp>
        <stp>9128274Y5 Govt</stp>
        <stp>IDX_RATIO</stp>
        <stp>6/21/2005</stp>
        <stp>6/21/2005</stp>
        <stp>[Fixed Income  Prices 2004-2009.xlsx]TIPS!R241C16</stp>
        <tr r="P241" s="1"/>
      </tp>
      <tp>
        <v>1.0367</v>
        <stp/>
        <stp>##V3_BDHV12</stp>
        <stp>912828GX2 Govt</stp>
        <stp>IDX_RATIO</stp>
        <stp>8/18/2009</stp>
        <stp>8/18/2009</stp>
        <stp>[Fixed Income  Prices 2004-2009.xlsx]TIPS!R553C88</stp>
        <tr r="CJ553" s="1"/>
      </tp>
      <tp>
        <v>1.0810500000000001</v>
        <stp/>
        <stp>##V3_BDHV12</stp>
        <stp>912828ET3 Govt</stp>
        <stp>IDX_RATIO</stp>
        <stp>6/25/2008</stp>
        <stp>6/25/2008</stp>
        <stp>[Fixed Income  Prices 2004-2009.xlsx]TIPS!R644C76</stp>
        <tr r="BX644" s="1"/>
      </tp>
      <tp>
        <v>1.04952</v>
        <stp/>
        <stp>##V3_BDHV12</stp>
        <stp>912828ET3 Govt</stp>
        <stp>IDX_RATIO</stp>
        <stp>9/27/2007</stp>
        <stp>9/27/2007</stp>
        <stp>[Fixed Income  Prices 2004-2009.xlsx]TIPS!R450C76</stp>
        <tr r="BX450" s="1"/>
      </tp>
      <tp>
        <v>1.0237799999999999</v>
        <stp/>
        <stp>##V3_BDHV12</stp>
        <stp>912828CZ1 Govt</stp>
        <stp>IDX_RATIO</stp>
        <stp>6/16/2005</stp>
        <stp>6/16/2005</stp>
        <stp>[Fixed Income  Prices 2004-2009.xlsx]TIPS!R169C24</stp>
        <tr r="X169" s="1"/>
      </tp>
      <tp>
        <v>1.2642599999999999</v>
        <stp/>
        <stp>##V3_BDHV12</stp>
        <stp>9128274Y5 Govt</stp>
        <stp>IDX_RATIO</stp>
        <stp>7/17/2007</stp>
        <stp>7/17/2007</stp>
        <stp>[Fixed Income  Prices 2004-2009.xlsx]TIPS!R780C16</stp>
        <tr r="P780" s="1"/>
      </tp>
      <tp>
        <v>1.2165600000000001</v>
        <stp/>
        <stp>##V3_BDHV12</stp>
        <stp>9128274Y5 Govt</stp>
        <stp>IDX_RATIO</stp>
        <stp>5/24/2006</stp>
        <stp>5/24/2006</stp>
        <stp>[Fixed Income  Prices 2004-2009.xlsx]TIPS!R481C16</stp>
        <tr r="P481" s="1"/>
      </tp>
      <tp>
        <v>1.0022599999999999</v>
        <stp/>
        <stp>##V3_BDHV12</stp>
        <stp>912828HW3 Govt</stp>
        <stp>IDX_RATIO</stp>
        <stp>4/21/2009</stp>
        <stp>4/21/2009</stp>
        <stp>[Fixed Income  Prices 2004-2009.xlsx]TIPS!R264C48</stp>
        <tr r="AV264" s="1"/>
      </tp>
      <tp>
        <v>1.22278</v>
        <stp/>
        <stp>##V3_BDHV12</stp>
        <stp>9128274Y5 Govt</stp>
        <stp>IDX_RATIO</stp>
        <stp>6/14/2006</stp>
        <stp>6/14/2006</stp>
        <stp>[Fixed Income  Prices 2004-2009.xlsx]TIPS!R496C16</stp>
        <tr r="P496" s="1"/>
      </tp>
      <tp>
        <v>1.07037</v>
        <stp/>
        <stp>##V3_BDHV12</stp>
        <stp>912828CZ1 Govt</stp>
        <stp>IDX_RATIO</stp>
        <stp>4/11/2007</stp>
        <stp>4/11/2007</stp>
        <stp>[Fixed Income  Prices 2004-2009.xlsx]TIPS!R642C24</stp>
        <tr r="X642" s="1"/>
      </tp>
      <tp>
        <v>1.0188200000000001</v>
        <stp/>
        <stp>##V3_BDHV12</stp>
        <stp>912828CZ1 Govt</stp>
        <stp>IDX_RATIO</stp>
        <stp>5/26/2005</stp>
        <stp>5/26/2005</stp>
        <stp>[Fixed Income  Prices 2004-2009.xlsx]TIPS!R155C24</stp>
        <tr r="X155" s="1"/>
      </tp>
      <tp>
        <v>1.0097100000000001</v>
        <stp/>
        <stp>##V3_BDHV12</stp>
        <stp>912828HW3 Govt</stp>
        <stp>IDX_RATIO</stp>
        <stp>7/10/2009</stp>
        <stp>7/10/2009</stp>
        <stp>[Fixed Income  Prices 2004-2009.xlsx]TIPS!R322C48</stp>
        <tr r="AV322" s="1"/>
      </tp>
      <tp>
        <v>1.06124</v>
        <stp/>
        <stp>##V3_BDHV12</stp>
        <stp>912828CZ1 Govt</stp>
        <stp>IDX_RATIO</stp>
        <stp>6/23/2006</stp>
        <stp>6/23/2006</stp>
        <stp>[Fixed Income  Prices 2004-2009.xlsx]TIPS!R434C24</stp>
        <tr r="X434" s="1"/>
      </tp>
      <tp>
        <v>1.2034899999999999</v>
        <stp/>
        <stp>##V3_BDHV12</stp>
        <stp>9128273T7 Govt</stp>
        <stp>IDX_RATIO</stp>
        <stp>8/10/2005</stp>
        <stp>8/10/2005</stp>
        <stp>[Fixed Income  Prices 2004-2009.xlsx]TIPS!R277C12</stp>
        <tr r="L277" s="1"/>
      </tp>
      <tp>
        <v>1.0950899999999999</v>
        <stp/>
        <stp>##V3_BDHV12</stp>
        <stp>912828CZ1 Govt</stp>
        <stp>IDX_RATIO</stp>
        <stp>7/20/2007</stp>
        <stp>7/20/2007</stp>
        <stp>[Fixed Income  Prices 2004-2009.xlsx]TIPS!R714C24</stp>
        <tr r="X714" s="1"/>
      </tp>
      <tp>
        <v>1.1275200000000001</v>
        <stp/>
        <stp>##V3_BDHV12</stp>
        <stp>912828BW9 Govt</stp>
        <stp>IDX_RATIO</stp>
        <stp>9/10/2007</stp>
        <stp>9/10/2007</stp>
        <stp>[Fixed Income  Prices 2004-2009.xlsx]TIPS!R819C56</stp>
        <tr r="BD819" s="1"/>
      </tp>
      <tp>
        <v>1.11432</v>
        <stp/>
        <stp>##V3_BDHV12</stp>
        <stp>912828CP3 Govt</stp>
        <stp>IDX_RATIO</stp>
        <stp>2/28/2008</stp>
        <stp>2/28/2008</stp>
        <stp>[Fixed Income  Prices 2004-2009.xlsx]TIPS!R942C64</stp>
        <tr r="BL942" s="1"/>
      </tp>
      <tp>
        <v>1.07718</v>
        <stp/>
        <stp>##V3_BDHV12</stp>
        <stp>912828ET3 Govt</stp>
        <stp>IDX_RATIO</stp>
        <stp>7/29/2009</stp>
        <stp>7/29/2009</stp>
        <stp>[Fixed Income  Prices 2004-2009.xlsx]TIPS!R929C76</stp>
        <tr r="BX929" s="1"/>
      </tp>
      <tp>
        <v>1.2098899999999999</v>
        <stp/>
        <stp>##V3_BDHV12</stp>
        <stp>9128276R8 Govt</stp>
        <stp>IDX_RATIO</stp>
        <stp>3/17/2008</stp>
        <stp>3/17/2008</stp>
        <stp>[Fixed Income  Prices 2004-2009.xlsx]TIPS!R954C28</stp>
        <tr r="AB954" s="1"/>
      </tp>
      <tp>
        <v>1.17276</v>
        <stp/>
        <stp>##V3_BDHV12</stp>
        <stp>9128274Y5 Govt</stp>
        <stp>IDX_RATIO</stp>
        <stp>5/12/2005</stp>
        <stp>5/12/2005</stp>
        <stp>[Fixed Income  Prices 2004-2009.xlsx]TIPS!R214C16</stp>
        <tr r="P214" s="1"/>
      </tp>
      <tp>
        <v>1.23997</v>
        <stp/>
        <stp>##V3_BDHV12</stp>
        <stp>9128274Y5 Govt</stp>
        <stp>IDX_RATIO</stp>
        <stp>4/27/2007</stp>
        <stp>4/27/2007</stp>
        <stp>[Fixed Income  Prices 2004-2009.xlsx]TIPS!R723C16</stp>
        <tr r="P723" s="1"/>
      </tp>
      <tp>
        <v>1.0710599999999999</v>
        <stp/>
        <stp>##V3_BDHV12</stp>
        <stp>912828ET3 Govt</stp>
        <stp>IDX_RATIO</stp>
        <stp>5/16/2008</stp>
        <stp>5/16/2008</stp>
        <stp>[Fixed Income  Prices 2004-2009.xlsx]TIPS!R616C76</stp>
        <tr r="BX616" s="1"/>
      </tp>
      <tp>
        <v>1.0215700000000001</v>
        <stp/>
        <stp>##V3_BDHV12</stp>
        <stp>912828ET3 Govt</stp>
        <stp>IDX_RATIO</stp>
        <stp>8/21/2006</stp>
        <stp>8/21/2006</stp>
        <stp>[Fixed Income  Prices 2004-2009.xlsx]TIPS!R162C76</stp>
        <tr r="BX162" s="1"/>
      </tp>
      <tp>
        <v>1.18421</v>
        <stp/>
        <stp>##V3_BDHV12</stp>
        <stp>9128274Y5 Govt</stp>
        <stp>IDX_RATIO</stp>
        <stp>6/22/2005</stp>
        <stp>6/22/2005</stp>
        <stp>[Fixed Income  Prices 2004-2009.xlsx]TIPS!R242C16</stp>
        <tr r="P242" s="1"/>
      </tp>
      <tp>
        <v>1.1120399999999999</v>
        <stp/>
        <stp>##V3_BDHV12</stp>
        <stp>912828CP3 Govt</stp>
        <stp>IDX_RATIO</stp>
        <stp>1/18/2008</stp>
        <stp>1/18/2008</stp>
        <stp>[Fixed Income  Prices 2004-2009.xlsx]TIPS!R913C64</stp>
        <tr r="BL913" s="1"/>
      </tp>
      <tp>
        <v>1.08127</v>
        <stp/>
        <stp>##V3_BDHV12</stp>
        <stp>912828ET3 Govt</stp>
        <stp>IDX_RATIO</stp>
        <stp>6/26/2008</stp>
        <stp>6/26/2008</stp>
        <stp>[Fixed Income  Prices 2004-2009.xlsx]TIPS!R645C76</stp>
        <tr r="BX645" s="1"/>
      </tp>
      <tp>
        <v>1.04955</v>
        <stp/>
        <stp>##V3_BDHV12</stp>
        <stp>912828ET3 Govt</stp>
        <stp>IDX_RATIO</stp>
        <stp>9/24/2007</stp>
        <stp>9/24/2007</stp>
        <stp>[Fixed Income  Prices 2004-2009.xlsx]TIPS!R447C76</stp>
        <tr r="BX447" s="1"/>
      </tp>
      <tp>
        <v>1.21678</v>
        <stp/>
        <stp>##V3_BDHV12</stp>
        <stp>9128274Y5 Govt</stp>
        <stp>IDX_RATIO</stp>
        <stp>5/25/2006</stp>
        <stp>5/25/2006</stp>
        <stp>[Fixed Income  Prices 2004-2009.xlsx]TIPS!R482C16</stp>
        <tr r="P482" s="1"/>
      </tp>
      <tp>
        <v>1.0020899999999999</v>
        <stp/>
        <stp>##V3_BDHV12</stp>
        <stp>912828HW3 Govt</stp>
        <stp>IDX_RATIO</stp>
        <stp>4/20/2009</stp>
        <stp>4/20/2009</stp>
        <stp>[Fixed Income  Prices 2004-2009.xlsx]TIPS!R263C48</stp>
        <tr r="AV263" s="1"/>
      </tp>
      <tp>
        <v>1.14557</v>
        <stp/>
        <stp>##V3_BDHV12</stp>
        <stp>912828BW9 Govt</stp>
        <stp>IDX_RATIO</stp>
        <stp>4/30/2008</stp>
        <stp>4/30/2008</stp>
        <stp>[Fixed Income  Prices 2004-2009.xlsx]TIPS!R986C56</stp>
        <tr r="BD986" s="1"/>
      </tp>
      <tp>
        <v>1.0240100000000001</v>
        <stp/>
        <stp>##V3_BDHV12</stp>
        <stp>912828CZ1 Govt</stp>
        <stp>IDX_RATIO</stp>
        <stp>6/17/2005</stp>
        <stp>6/17/2005</stp>
        <stp>[Fixed Income  Prices 2004-2009.xlsx]TIPS!R170C24</stp>
        <tr r="X170" s="1"/>
      </tp>
      <tp>
        <v>1.2231300000000001</v>
        <stp/>
        <stp>##V3_BDHV12</stp>
        <stp>9128274Y5 Govt</stp>
        <stp>IDX_RATIO</stp>
        <stp>6/15/2006</stp>
        <stp>6/15/2006</stp>
        <stp>[Fixed Income  Prices 2004-2009.xlsx]TIPS!R497C16</stp>
        <tr r="P497" s="1"/>
      </tp>
      <tp>
        <v>1.0701799999999999</v>
        <stp/>
        <stp>##V3_BDHV12</stp>
        <stp>912828CZ1 Govt</stp>
        <stp>IDX_RATIO</stp>
        <stp>4/10/2007</stp>
        <stp>4/10/2007</stp>
        <stp>[Fixed Income  Prices 2004-2009.xlsx]TIPS!R641C24</stp>
        <tr r="X641" s="1"/>
      </tp>
      <tp>
        <v>1.2382200000000001</v>
        <stp/>
        <stp>##V3_BDHV12</stp>
        <stp>9128275W8 Govt</stp>
        <stp>IDX_RATIO</stp>
        <stp>9/17/2007</stp>
        <stp>9/17/2007</stp>
        <stp>[Fixed Income  Prices 2004-2009.xlsx]TIPS!R824C20</stp>
        <tr r="T824" s="1"/>
      </tp>
      <tp>
        <v>1.0190699999999999</v>
        <stp/>
        <stp>##V3_BDHV12</stp>
        <stp>912828CZ1 Govt</stp>
        <stp>IDX_RATIO</stp>
        <stp>5/27/2005</stp>
        <stp>5/27/2005</stp>
        <stp>[Fixed Income  Prices 2004-2009.xlsx]TIPS!R156C24</stp>
        <tr r="X156" s="1"/>
      </tp>
      <tp>
        <v>1.06094</v>
        <stp/>
        <stp>##V3_BDHV12</stp>
        <stp>912828CZ1 Govt</stp>
        <stp>IDX_RATIO</stp>
        <stp>6/22/2006</stp>
        <stp>6/22/2006</stp>
        <stp>[Fixed Income  Prices 2004-2009.xlsx]TIPS!R433C24</stp>
        <tr r="X433" s="1"/>
      </tp>
      <tp>
        <v>1.05091</v>
        <stp/>
        <stp>##V3_BDHV12</stp>
        <stp>912828CZ1 Govt</stp>
        <stp>IDX_RATIO</stp>
        <stp>5/12/2006</stp>
        <stp>5/12/2006</stp>
        <stp>[Fixed Income  Prices 2004-2009.xlsx]TIPS!R404C24</stp>
        <tr r="X404" s="1"/>
      </tp>
      <tp>
        <v>1.2035100000000001</v>
        <stp/>
        <stp>##V3_BDHV12</stp>
        <stp>9128273T7 Govt</stp>
        <stp>IDX_RATIO</stp>
        <stp>8/11/2005</stp>
        <stp>8/11/2005</stp>
        <stp>[Fixed Income  Prices 2004-2009.xlsx]TIPS!R278C12</stp>
        <tr r="L278" s="1"/>
      </tp>
      <tp>
        <v>1.11429</v>
        <stp/>
        <stp>##V3_BDHV12</stp>
        <stp>912828CP3 Govt</stp>
        <stp>IDX_RATIO</stp>
        <stp>2/29/2008</stp>
        <stp>2/29/2008</stp>
        <stp>[Fixed Income  Prices 2004-2009.xlsx]TIPS!R943C64</stp>
        <tr r="BL943" s="1"/>
      </tp>
      <tp>
        <v>1.07708</v>
        <stp/>
        <stp>##V3_BDHV12</stp>
        <stp>912828ET3 Govt</stp>
        <stp>IDX_RATIO</stp>
        <stp>7/28/2009</stp>
        <stp>7/28/2009</stp>
        <stp>[Fixed Income  Prices 2004-2009.xlsx]TIPS!R928C76</stp>
        <tr r="BX928" s="1"/>
      </tp>
      <tp>
        <v>1.1730499999999999</v>
        <stp/>
        <stp>##V3_BDHV12</stp>
        <stp>9128274Y5 Govt</stp>
        <stp>IDX_RATIO</stp>
        <stp>5/13/2005</stp>
        <stp>5/13/2005</stp>
        <stp>[Fixed Income  Prices 2004-2009.xlsx]TIPS!R215C16</stp>
        <tr r="P215" s="1"/>
      </tp>
      <tp>
        <v>1.2397499999999999</v>
        <stp/>
        <stp>##V3_BDHV12</stp>
        <stp>9128274Y5 Govt</stp>
        <stp>IDX_RATIO</stp>
        <stp>4/26/2007</stp>
        <stp>4/26/2007</stp>
        <stp>[Fixed Income  Prices 2004-2009.xlsx]TIPS!R722C16</stp>
        <tr r="P722" s="1"/>
      </tp>
      <tp>
        <v>1.12751</v>
        <stp/>
        <stp>##V3_BDHV12</stp>
        <stp>912828BW9 Govt</stp>
        <stp>IDX_RATIO</stp>
        <stp>9/11/2007</stp>
        <stp>9/11/2007</stp>
        <stp>[Fixed Income  Prices 2004-2009.xlsx]TIPS!R820C56</stp>
        <tr r="BD820" s="1"/>
      </tp>
      <tp>
        <v>1.1844699999999999</v>
        <stp/>
        <stp>##V3_BDHV12</stp>
        <stp>9128274Y5 Govt</stp>
        <stp>IDX_RATIO</stp>
        <stp>6/23/2005</stp>
        <stp>6/23/2005</stp>
        <stp>[Fixed Income  Prices 2004-2009.xlsx]TIPS!R243C16</stp>
        <tr r="P243" s="1"/>
      </tp>
      <tp>
        <v>1.0495399999999999</v>
        <stp/>
        <stp>##V3_BDHV12</stp>
        <stp>912828ET3 Govt</stp>
        <stp>IDX_RATIO</stp>
        <stp>9/25/2007</stp>
        <stp>9/25/2007</stp>
        <stp>[Fixed Income  Prices 2004-2009.xlsx]TIPS!R448C76</stp>
        <tr r="BX448" s="1"/>
      </tp>
      <tp>
        <v>1.08148</v>
        <stp/>
        <stp>##V3_BDHV12</stp>
        <stp>912828ET3 Govt</stp>
        <stp>IDX_RATIO</stp>
        <stp>6/27/2008</stp>
        <stp>6/27/2008</stp>
        <stp>[Fixed Income  Prices 2004-2009.xlsx]TIPS!R646C76</stp>
        <tr r="BX646" s="1"/>
      </tp>
      <tp>
        <v>1.2640100000000001</v>
        <stp/>
        <stp>##V3_BDHV12</stp>
        <stp>9128274Y5 Govt</stp>
        <stp>IDX_RATIO</stp>
        <stp>7/16/2007</stp>
        <stp>7/16/2007</stp>
        <stp>[Fixed Income  Prices 2004-2009.xlsx]TIPS!R779C16</stp>
        <tr r="P779" s="1"/>
      </tp>
      <tp>
        <v>1.02241</v>
        <stp/>
        <stp>##V3_BDHV12</stp>
        <stp>912828CZ1 Govt</stp>
        <stp>IDX_RATIO</stp>
        <stp>6/10/2005</stp>
        <stp>6/10/2005</stp>
        <stp>[Fixed Income  Prices 2004-2009.xlsx]TIPS!R165C24</stp>
        <tr r="X165" s="1"/>
      </tp>
      <tp>
        <v>1.00325</v>
        <stp/>
        <stp>##V3_BDHV12</stp>
        <stp>912828HW3 Govt</stp>
        <stp>IDX_RATIO</stp>
        <stp>4/27/2009</stp>
        <stp>4/27/2009</stp>
        <stp>[Fixed Income  Prices 2004-2009.xlsx]TIPS!R268C48</stp>
        <tr r="AV268" s="1"/>
      </tp>
      <tp>
        <v>1.2382900000000001</v>
        <stp/>
        <stp>##V3_BDHV12</stp>
        <stp>9128275W8 Govt</stp>
        <stp>IDX_RATIO</stp>
        <stp>9/10/2007</stp>
        <stp>9/10/2007</stp>
        <stp>[Fixed Income  Prices 2004-2009.xlsx]TIPS!R819C20</stp>
        <tr r="T819" s="1"/>
      </tp>
      <tp>
        <v>1.2220900000000001</v>
        <stp/>
        <stp>##V3_BDHV12</stp>
        <stp>9128274Y5 Govt</stp>
        <stp>IDX_RATIO</stp>
        <stp>6/12/2006</stp>
        <stp>6/12/2006</stp>
        <stp>[Fixed Income  Prices 2004-2009.xlsx]TIPS!R494C16</stp>
        <tr r="P494" s="1"/>
      </tp>
      <tp>
        <v>1.07152</v>
        <stp/>
        <stp>##V3_BDHV12</stp>
        <stp>912828CZ1 Govt</stp>
        <stp>IDX_RATIO</stp>
        <stp>4/17/2007</stp>
        <stp>4/17/2007</stp>
        <stp>[Fixed Income  Prices 2004-2009.xlsx]TIPS!R646C24</stp>
        <tr r="X646" s="1"/>
      </tp>
      <tp>
        <v>1.01728</v>
        <stp/>
        <stp>##V3_BDHV12</stp>
        <stp>912828CZ1 Govt</stp>
        <stp>IDX_RATIO</stp>
        <stp>5/20/2005</stp>
        <stp>5/20/2005</stp>
        <stp>[Fixed Income  Prices 2004-2009.xlsx]TIPS!R151C24</stp>
        <tr r="X151" s="1"/>
      </tp>
      <tp>
        <v>1.0102800000000001</v>
        <stp/>
        <stp>##V3_BDHV12</stp>
        <stp>912828HW3 Govt</stp>
        <stp>IDX_RATIO</stp>
        <stp>7/16/2009</stp>
        <stp>7/16/2009</stp>
        <stp>[Fixed Income  Prices 2004-2009.xlsx]TIPS!R326C48</stp>
        <tr r="AV326" s="1"/>
      </tp>
      <tp>
        <v>1.2550399999999999</v>
        <stp/>
        <stp>##V3_BDHV12</stp>
        <stp>9128273T7 Govt</stp>
        <stp>IDX_RATIO</stp>
        <stp>8/21/2006</stp>
        <stp>8/21/2006</stp>
        <stp>[Fixed Income  Prices 2004-2009.xlsx]TIPS!R544C12</stp>
        <tr r="L544" s="1"/>
      </tp>
      <tp>
        <v>1.0514699999999999</v>
        <stp/>
        <stp>##V3_BDHV12</stp>
        <stp>912828CZ1 Govt</stp>
        <stp>IDX_RATIO</stp>
        <stp>5/15/2006</stp>
        <stp>5/15/2006</stp>
        <stp>[Fixed Income  Prices 2004-2009.xlsx]TIPS!R405C24</stp>
        <tr r="X405" s="1"/>
      </tp>
      <tp>
        <v>1.0963799999999999</v>
        <stp/>
        <stp>##V3_BDHV12</stp>
        <stp>912828CZ1 Govt</stp>
        <stp>IDX_RATIO</stp>
        <stp>7/26/2007</stp>
        <stp>7/26/2007</stp>
        <stp>[Fixed Income  Prices 2004-2009.xlsx]TIPS!R718C24</stp>
        <tr r="X718" s="1"/>
      </tp>
      <tp>
        <v>1.2087300000000001</v>
        <stp/>
        <stp>##V3_BDHV12</stp>
        <stp>9128276R8 Govt</stp>
        <stp>IDX_RATIO</stp>
        <stp>3/11/2008</stp>
        <stp>3/11/2008</stp>
        <stp>[Fixed Income  Prices 2004-2009.xlsx]TIPS!R950C28</stp>
        <tr r="AB950" s="1"/>
      </tp>
      <tp>
        <v>1.2036100000000001</v>
        <stp/>
        <stp>##V3_BDHV12</stp>
        <stp>9128273T7 Govt</stp>
        <stp>IDX_RATIO</stp>
        <stp>8/16/2005</stp>
        <stp>8/16/2005</stp>
        <stp>[Fixed Income  Prices 2004-2009.xlsx]TIPS!R281C12</stp>
        <tr r="L281" s="1"/>
      </tp>
      <tp>
        <v>1.0908800000000001</v>
        <stp/>
        <stp>##V3_BDHV12</stp>
        <stp>912828ET3 Govt</stp>
        <stp>IDX_RATIO</stp>
        <stp>7/30/2008</stp>
        <stp>7/30/2008</stp>
        <stp>[Fixed Income  Prices 2004-2009.xlsx]TIPS!R669C76</stp>
        <tr r="BX669" s="1"/>
      </tp>
      <tp>
        <v>1.2517800000000001</v>
        <stp/>
        <stp>##V3_BDHV12</stp>
        <stp>9128274Y5 Govt</stp>
        <stp>IDX_RATIO</stp>
        <stp>5/31/2007</stp>
        <stp>5/31/2007</stp>
        <stp>[Fixed Income  Prices 2004-2009.xlsx]TIPS!R747C16</stp>
        <tr r="P747" s="1"/>
      </tp>
      <tp>
        <v>1.1847399999999999</v>
        <stp/>
        <stp>##V3_BDHV12</stp>
        <stp>9128274Y5 Govt</stp>
        <stp>IDX_RATIO</stp>
        <stp>6/24/2005</stp>
        <stp>6/24/2005</stp>
        <stp>[Fixed Income  Prices 2004-2009.xlsx]TIPS!R244C16</stp>
        <tr r="P244" s="1"/>
      </tp>
      <tp>
        <v>1.07996</v>
        <stp/>
        <stp>##V3_BDHV12</stp>
        <stp>912828ET3 Govt</stp>
        <stp>IDX_RATIO</stp>
        <stp>6/20/2008</stp>
        <stp>6/20/2008</stp>
        <stp>[Fixed Income  Prices 2004-2009.xlsx]TIPS!R641C76</stp>
        <tr r="BX641" s="1"/>
      </tp>
      <tp>
        <v>1.2161299999999999</v>
        <stp/>
        <stp>##V3_BDHV12</stp>
        <stp>9128274Y5 Govt</stp>
        <stp>IDX_RATIO</stp>
        <stp>5/22/2006</stp>
        <stp>5/22/2006</stp>
        <stp>[Fixed Income  Prices 2004-2009.xlsx]TIPS!R479C16</stp>
        <tr r="P479" s="1"/>
      </tp>
      <tp>
        <v>1.2627600000000001</v>
        <stp/>
        <stp>##V3_BDHV12</stp>
        <stp>9128274Y5 Govt</stp>
        <stp>IDX_RATIO</stp>
        <stp>7/11/2007</stp>
        <stp>7/11/2007</stp>
        <stp>[Fixed Income  Prices 2004-2009.xlsx]TIPS!R776C16</stp>
        <tr r="P776" s="1"/>
      </tp>
      <tp>
        <v>1.2073700000000001</v>
        <stp/>
        <stp>##V3_BDHV12</stp>
        <stp>9128276R8 Govt</stp>
        <stp>IDX_RATIO</stp>
        <stp>1/31/2008</stp>
        <stp>1/31/2008</stp>
        <stp>[Fixed Income  Prices 2004-2009.xlsx]TIPS!R922C28</stp>
        <tr r="AB922" s="1"/>
      </tp>
      <tp>
        <v>1.21635</v>
        <stp/>
        <stp>##V3_BDHV12</stp>
        <stp>9128274Y5 Govt</stp>
        <stp>IDX_RATIO</stp>
        <stp>5/23/2006</stp>
        <stp>5/23/2006</stp>
        <stp>[Fixed Income  Prices 2004-2009.xlsx]TIPS!R480C16</stp>
        <tr r="P480" s="1"/>
      </tp>
      <tp>
        <v>1.22244</v>
        <stp/>
        <stp>##V3_BDHV12</stp>
        <stp>9128274Y5 Govt</stp>
        <stp>IDX_RATIO</stp>
        <stp>6/13/2006</stp>
        <stp>6/13/2006</stp>
        <stp>[Fixed Income  Prices 2004-2009.xlsx]TIPS!R495C16</stp>
        <tr r="P495" s="1"/>
      </tp>
      <tp>
        <v>1.0713300000000001</v>
        <stp/>
        <stp>##V3_BDHV12</stp>
        <stp>912828CZ1 Govt</stp>
        <stp>IDX_RATIO</stp>
        <stp>4/16/2007</stp>
        <stp>4/16/2007</stp>
        <stp>[Fixed Income  Prices 2004-2009.xlsx]TIPS!R645C24</stp>
        <tr r="X645" s="1"/>
      </tp>
      <tp>
        <v>1.23828</v>
        <stp/>
        <stp>##V3_BDHV12</stp>
        <stp>9128275W8 Govt</stp>
        <stp>IDX_RATIO</stp>
        <stp>9/11/2007</stp>
        <stp>9/11/2007</stp>
        <stp>[Fixed Income  Prices 2004-2009.xlsx]TIPS!R820C20</stp>
        <tr r="T820" s="1"/>
      </tp>
      <tp>
        <v>1.01037</v>
        <stp/>
        <stp>##V3_BDHV12</stp>
        <stp>912828HW3 Govt</stp>
        <stp>IDX_RATIO</stp>
        <stp>7/17/2009</stp>
        <stp>7/17/2009</stp>
        <stp>[Fixed Income  Prices 2004-2009.xlsx]TIPS!R327C48</stp>
        <tr r="AV327" s="1"/>
      </tp>
      <tp>
        <v>1.0966</v>
        <stp/>
        <stp>##V3_BDHV12</stp>
        <stp>912828CZ1 Govt</stp>
        <stp>IDX_RATIO</stp>
        <stp>7/27/2007</stp>
        <stp>7/27/2007</stp>
        <stp>[Fixed Income  Prices 2004-2009.xlsx]TIPS!R719C24</stp>
        <tr r="X719" s="1"/>
      </tp>
      <tp>
        <v>1.2581199999999999</v>
        <stp/>
        <stp>##V3_BDHV12</stp>
        <stp>9128275W8 Govt</stp>
        <stp>IDX_RATIO</stp>
        <stp>4/30/2008</stp>
        <stp>4/30/2008</stp>
        <stp>[Fixed Income  Prices 2004-2009.xlsx]TIPS!R985C20</stp>
        <tr r="T985" s="1"/>
      </tp>
      <tp>
        <v>1.2085300000000001</v>
        <stp/>
        <stp>##V3_BDHV12</stp>
        <stp>9128276R8 Govt</stp>
        <stp>IDX_RATIO</stp>
        <stp>3/10/2008</stp>
        <stp>3/10/2008</stp>
        <stp>[Fixed Income  Prices 2004-2009.xlsx]TIPS!R949C28</stp>
        <tr r="AB949" s="1"/>
      </tp>
      <tp>
        <v>1.2384299999999999</v>
        <stp/>
        <stp>##V3_BDHV12</stp>
        <stp>9128274Y5 Govt</stp>
        <stp>IDX_RATIO</stp>
        <stp>4/20/2007</stp>
        <stp>4/20/2007</stp>
        <stp>[Fixed Income  Prices 2004-2009.xlsx]TIPS!R718C16</stp>
        <tr r="P718" s="1"/>
      </tp>
      <tp>
        <v>1.2649300000000001</v>
        <stp/>
        <stp>##V3_BDHV12</stp>
        <stp>9128275W8 Govt</stp>
        <stp>IDX_RATIO</stp>
        <stp>5/20/2008</stp>
        <stp>5/20/2008</stp>
        <stp>[Fixed Income  Prices 2004-2009.xlsx]TIPS!R999C20</stp>
        <tr r="T999" s="1"/>
      </tp>
      <tp>
        <v>1.20363</v>
        <stp/>
        <stp>##V3_BDHV12</stp>
        <stp>9128273T7 Govt</stp>
        <stp>IDX_RATIO</stp>
        <stp>8/17/2005</stp>
        <stp>8/17/2005</stp>
        <stp>[Fixed Income  Prices 2004-2009.xlsx]TIPS!R282C12</stp>
        <tr r="L282" s="1"/>
      </tp>
      <tp>
        <v>1.1274500000000001</v>
        <stp/>
        <stp>##V3_BDHV12</stp>
        <stp>912828BW9 Govt</stp>
        <stp>IDX_RATIO</stp>
        <stp>9/17/2007</stp>
        <stp>9/17/2007</stp>
        <stp>[Fixed Income  Prices 2004-2009.xlsx]TIPS!R824C56</stp>
        <tr r="BD824" s="1"/>
      </tp>
      <tp>
        <v>1.25142</v>
        <stp/>
        <stp>##V3_BDHV12</stp>
        <stp>9128274Y5 Govt</stp>
        <stp>IDX_RATIO</stp>
        <stp>5/30/2007</stp>
        <stp>5/30/2007</stp>
        <stp>[Fixed Income  Prices 2004-2009.xlsx]TIPS!R746C16</stp>
        <tr r="P746" s="1"/>
      </tp>
      <tp>
        <v>1.09118</v>
        <stp/>
        <stp>##V3_BDHV12</stp>
        <stp>912828ET3 Govt</stp>
        <stp>IDX_RATIO</stp>
        <stp>7/31/2008</stp>
        <stp>7/31/2008</stp>
        <stp>[Fixed Income  Prices 2004-2009.xlsx]TIPS!R670C76</stp>
        <tr r="BX670" s="1"/>
      </tp>
      <tp>
        <v>1.2625199999999999</v>
        <stp/>
        <stp>##V3_BDHV12</stp>
        <stp>9128274Y5 Govt</stp>
        <stp>IDX_RATIO</stp>
        <stp>7/10/2007</stp>
        <stp>7/10/2007</stp>
        <stp>[Fixed Income  Prices 2004-2009.xlsx]TIPS!R775C16</stp>
        <tr r="P775" s="1"/>
      </tp>
      <tp>
        <v>1.2071399999999999</v>
        <stp/>
        <stp>##V3_BDHV12</stp>
        <stp>9128276R8 Govt</stp>
        <stp>IDX_RATIO</stp>
        <stp>1/30/2008</stp>
        <stp>1/30/2008</stp>
        <stp>[Fixed Income  Prices 2004-2009.xlsx]TIPS!R921C28</stp>
        <tr r="AB921" s="1"/>
      </tp>
      <tp>
        <v>1.23827</v>
        <stp/>
        <stp>##V3_BDHV12</stp>
        <stp>9128275W8 Govt</stp>
        <stp>IDX_RATIO</stp>
        <stp>9/12/2007</stp>
        <stp>9/12/2007</stp>
        <stp>[Fixed Income  Prices 2004-2009.xlsx]TIPS!R821C20</stp>
        <tr r="T821" s="1"/>
      </tp>
      <tp>
        <v>1.0100899999999999</v>
        <stp/>
        <stp>##V3_BDHV12</stp>
        <stp>912828HW3 Govt</stp>
        <stp>IDX_RATIO</stp>
        <stp>7/14/2009</stp>
        <stp>7/14/2009</stp>
        <stp>[Fixed Income  Prices 2004-2009.xlsx]TIPS!R324C48</stp>
        <tr r="AV324" s="1"/>
      </tp>
      <tp>
        <v>1.0624400000000001</v>
        <stp/>
        <stp>##V3_BDHV12</stp>
        <stp>912828CZ1 Govt</stp>
        <stp>IDX_RATIO</stp>
        <stp>6/27/2006</stp>
        <stp>6/27/2006</stp>
        <stp>[Fixed Income  Prices 2004-2009.xlsx]TIPS!R436C24</stp>
        <tr r="X436" s="1"/>
      </tp>
      <tp>
        <v>1.2551999999999999</v>
        <stp/>
        <stp>##V3_BDHV12</stp>
        <stp>9128273T7 Govt</stp>
        <stp>IDX_RATIO</stp>
        <stp>8/23/2006</stp>
        <stp>8/23/2006</stp>
        <stp>[Fixed Income  Prices 2004-2009.xlsx]TIPS!R546C12</stp>
        <tr r="L546" s="1"/>
      </tp>
      <tp>
        <v>1.05185</v>
        <stp/>
        <stp>##V3_BDHV12</stp>
        <stp>912828CZ1 Govt</stp>
        <stp>IDX_RATIO</stp>
        <stp>5/17/2006</stp>
        <stp>5/17/2006</stp>
        <stp>[Fixed Income  Prices 2004-2009.xlsx]TIPS!R407C24</stp>
        <tr r="X407" s="1"/>
      </tp>
      <tp>
        <v>1.09595</v>
        <stp/>
        <stp>##V3_BDHV12</stp>
        <stp>912828CZ1 Govt</stp>
        <stp>IDX_RATIO</stp>
        <stp>7/24/2007</stp>
        <stp>7/24/2007</stp>
        <stp>[Fixed Income  Prices 2004-2009.xlsx]TIPS!R716C24</stp>
        <tr r="X716" s="1"/>
      </tp>
      <tp>
        <v>1.2091099999999999</v>
        <stp/>
        <stp>##V3_BDHV12</stp>
        <stp>9128276R8 Govt</stp>
        <stp>IDX_RATIO</stp>
        <stp>3/13/2008</stp>
        <stp>3/13/2008</stp>
        <stp>[Fixed Income  Prices 2004-2009.xlsx]TIPS!R952C28</stp>
        <tr r="AB952" s="1"/>
      </tp>
      <tp>
        <v>1.0590999999999999</v>
        <stp/>
        <stp>##V3_BDHV12</stp>
        <stp>912828GX2 Govt</stp>
        <stp>IDX_RATIO</stp>
        <stp>9/19/2008</stp>
        <stp>9/19/2008</stp>
        <stp>[Fixed Income  Prices 2004-2009.xlsx]TIPS!R316C88</stp>
        <tr r="CJ316" s="1"/>
      </tp>
      <tp>
        <v>1.04962</v>
        <stp/>
        <stp>##V3_BDHV12</stp>
        <stp>912828ET3 Govt</stp>
        <stp>IDX_RATIO</stp>
        <stp>8/30/2007</stp>
        <stp>8/30/2007</stp>
        <stp>[Fixed Income  Prices 2004-2009.xlsx]TIPS!R430C76</stp>
        <tr r="BX430" s="1"/>
      </tp>
      <tp>
        <v>1.23909</v>
        <stp/>
        <stp>##V3_BDHV12</stp>
        <stp>9128274Y5 Govt</stp>
        <stp>IDX_RATIO</stp>
        <stp>4/23/2007</stp>
        <stp>4/23/2007</stp>
        <stp>[Fixed Income  Prices 2004-2009.xlsx]TIPS!R719C16</stp>
        <tr r="P719" s="1"/>
      </tp>
      <tp>
        <v>1.17394</v>
        <stp/>
        <stp>##V3_BDHV12</stp>
        <stp>9128274Y5 Govt</stp>
        <stp>IDX_RATIO</stp>
        <stp>5/16/2005</stp>
        <stp>5/16/2005</stp>
        <stp>[Fixed Income  Prices 2004-2009.xlsx]TIPS!R216C16</stp>
        <tr r="P216" s="1"/>
      </tp>
      <tp>
        <v>1.12748</v>
        <stp/>
        <stp>##V3_BDHV12</stp>
        <stp>912828BW9 Govt</stp>
        <stp>IDX_RATIO</stp>
        <stp>9/14/2007</stp>
        <stp>9/14/2007</stp>
        <stp>[Fixed Income  Prices 2004-2009.xlsx]TIPS!R823C56</stp>
        <tr r="BD823" s="1"/>
      </tp>
      <tp>
        <v>1.0698700000000001</v>
        <stp/>
        <stp>##V3_BDHV12</stp>
        <stp>912828ET3 Govt</stp>
        <stp>IDX_RATIO</stp>
        <stp>5/12/2008</stp>
        <stp>5/12/2008</stp>
        <stp>[Fixed Income  Prices 2004-2009.xlsx]TIPS!R612C76</stp>
        <tr r="BX612" s="1"/>
      </tp>
      <tp>
        <v>1.02183</v>
        <stp/>
        <stp>##V3_BDHV12</stp>
        <stp>912828ET3 Govt</stp>
        <stp>IDX_RATIO</stp>
        <stp>8/25/2006</stp>
        <stp>8/25/2006</stp>
        <stp>[Fixed Income  Prices 2004-2009.xlsx]TIPS!R166C76</stp>
        <tr r="BX166" s="1"/>
      </tp>
      <tp>
        <v>1.04958</v>
        <stp/>
        <stp>##V3_BDHV12</stp>
        <stp>912828ET3 Govt</stp>
        <stp>IDX_RATIO</stp>
        <stp>9/20/2007</stp>
        <stp>9/20/2007</stp>
        <stp>[Fixed Income  Prices 2004-2009.xlsx]TIPS!R445C76</stp>
        <tr r="BX445" s="1"/>
      </tp>
      <tp>
        <v>1.26326</v>
        <stp/>
        <stp>##V3_BDHV12</stp>
        <stp>9128274Y5 Govt</stp>
        <stp>IDX_RATIO</stp>
        <stp>7/13/2007</stp>
        <stp>7/13/2007</stp>
        <stp>[Fixed Income  Prices 2004-2009.xlsx]TIPS!R778C16</stp>
        <tr r="P778" s="1"/>
      </tp>
      <tp>
        <v>1.0230900000000001</v>
        <stp/>
        <stp>##V3_BDHV12</stp>
        <stp>912828CZ1 Govt</stp>
        <stp>IDX_RATIO</stp>
        <stp>6/13/2005</stp>
        <stp>6/13/2005</stp>
        <stp>[Fixed Income  Prices 2004-2009.xlsx]TIPS!R166C24</stp>
        <tr r="X166" s="1"/>
      </tp>
      <tp>
        <v>1.00275</v>
        <stp/>
        <stp>##V3_BDHV12</stp>
        <stp>912828HW3 Govt</stp>
        <stp>IDX_RATIO</stp>
        <stp>4/24/2009</stp>
        <stp>4/24/2009</stp>
        <stp>[Fixed Income  Prices 2004-2009.xlsx]TIPS!R267C48</stp>
        <tr r="AV267" s="1"/>
      </tp>
      <tp>
        <v>1.2382599999999999</v>
        <stp/>
        <stp>##V3_BDHV12</stp>
        <stp>9128275W8 Govt</stp>
        <stp>IDX_RATIO</stp>
        <stp>9/13/2007</stp>
        <stp>9/13/2007</stp>
        <stp>[Fixed Income  Prices 2004-2009.xlsx]TIPS!R822C20</stp>
        <tr r="T822" s="1"/>
      </tp>
      <tp>
        <v>1.0180499999999999</v>
        <stp/>
        <stp>##V3_BDHV12</stp>
        <stp>912828CZ1 Govt</stp>
        <stp>IDX_RATIO</stp>
        <stp>5/23/2005</stp>
        <stp>5/23/2005</stp>
        <stp>[Fixed Income  Prices 2004-2009.xlsx]TIPS!R152C24</stp>
        <tr r="X152" s="1"/>
      </tp>
      <tp>
        <v>1.0101800000000001</v>
        <stp/>
        <stp>##V3_BDHV12</stp>
        <stp>912828HW3 Govt</stp>
        <stp>IDX_RATIO</stp>
        <stp>7/15/2009</stp>
        <stp>7/15/2009</stp>
        <stp>[Fixed Income  Prices 2004-2009.xlsx]TIPS!R325C48</stp>
        <tr r="AV325" s="1"/>
      </tp>
      <tp>
        <v>1.0621400000000001</v>
        <stp/>
        <stp>##V3_BDHV12</stp>
        <stp>912828CZ1 Govt</stp>
        <stp>IDX_RATIO</stp>
        <stp>6/26/2006</stp>
        <stp>6/26/2006</stp>
        <stp>[Fixed Income  Prices 2004-2009.xlsx]TIPS!R435C24</stp>
        <tr r="X435" s="1"/>
      </tp>
      <tp>
        <v>1.25512</v>
        <stp/>
        <stp>##V3_BDHV12</stp>
        <stp>9128273T7 Govt</stp>
        <stp>IDX_RATIO</stp>
        <stp>8/22/2006</stp>
        <stp>8/22/2006</stp>
        <stp>[Fixed Income  Prices 2004-2009.xlsx]TIPS!R545C12</stp>
        <tr r="L545" s="1"/>
      </tp>
      <tp>
        <v>1.05166</v>
        <stp/>
        <stp>##V3_BDHV12</stp>
        <stp>912828CZ1 Govt</stp>
        <stp>IDX_RATIO</stp>
        <stp>5/16/2006</stp>
        <stp>5/16/2006</stp>
        <stp>[Fixed Income  Prices 2004-2009.xlsx]TIPS!R406C24</stp>
        <tr r="X406" s="1"/>
      </tp>
      <tp>
        <v>1.0961700000000001</v>
        <stp/>
        <stp>##V3_BDHV12</stp>
        <stp>912828CZ1 Govt</stp>
        <stp>IDX_RATIO</stp>
        <stp>7/25/2007</stp>
        <stp>7/25/2007</stp>
        <stp>[Fixed Income  Prices 2004-2009.xlsx]TIPS!R717C24</stp>
        <tr r="X717" s="1"/>
      </tp>
      <tp>
        <v>1.20892</v>
        <stp/>
        <stp>##V3_BDHV12</stp>
        <stp>9128276R8 Govt</stp>
        <stp>IDX_RATIO</stp>
        <stp>3/12/2008</stp>
        <stp>3/12/2008</stp>
        <stp>[Fixed Income  Prices 2004-2009.xlsx]TIPS!R951C28</stp>
        <tr r="AB951" s="1"/>
      </tp>
      <tp>
        <v>1.05891</v>
        <stp/>
        <stp>##V3_BDHV12</stp>
        <stp>912828GX2 Govt</stp>
        <stp>IDX_RATIO</stp>
        <stp>9/18/2008</stp>
        <stp>9/18/2008</stp>
        <stp>[Fixed Income  Prices 2004-2009.xlsx]TIPS!R315C88</stp>
        <tr r="CJ315" s="1"/>
      </tp>
      <tp>
        <v>1.04969</v>
        <stp/>
        <stp>##V3_BDHV12</stp>
        <stp>912828ET3 Govt</stp>
        <stp>IDX_RATIO</stp>
        <stp>8/31/2007</stp>
        <stp>8/31/2007</stp>
        <stp>[Fixed Income  Prices 2004-2009.xlsx]TIPS!R431C76</stp>
        <tr r="BX431" s="1"/>
      </tp>
      <tp>
        <v>1.1559900000000001</v>
        <stp/>
        <stp>##V3_BDHV12</stp>
        <stp>9128275W8 Govt</stp>
        <stp>IDX_RATIO</stp>
        <stp>8/29/2005</stp>
        <stp>8/29/2005</stp>
        <stp>[Fixed Income  Prices 2004-2009.xlsx]TIPS!R290C20</stp>
        <tr r="T290" s="1"/>
      </tp>
      <tp>
        <v>1.2035899999999999</v>
        <stp/>
        <stp>##V3_BDHV12</stp>
        <stp>9128273T7 Govt</stp>
        <stp>IDX_RATIO</stp>
        <stp>8/15/2005</stp>
        <stp>8/15/2005</stp>
        <stp>[Fixed Income  Prices 2004-2009.xlsx]TIPS!R280C12</stp>
        <tr r="L280" s="1"/>
      </tp>
      <tp>
        <v>1.1742300000000001</v>
        <stp/>
        <stp>##V3_BDHV12</stp>
        <stp>9128274Y5 Govt</stp>
        <stp>IDX_RATIO</stp>
        <stp>5/17/2005</stp>
        <stp>5/17/2005</stp>
        <stp>[Fixed Income  Prices 2004-2009.xlsx]TIPS!R217C16</stp>
        <tr r="P217" s="1"/>
      </tp>
      <tp>
        <v>1.07016</v>
        <stp/>
        <stp>##V3_BDHV12</stp>
        <stp>912828ET3 Govt</stp>
        <stp>IDX_RATIO</stp>
        <stp>5/13/2008</stp>
        <stp>5/13/2008</stp>
        <stp>[Fixed Income  Prices 2004-2009.xlsx]TIPS!R613C76</stp>
        <tr r="BX613" s="1"/>
      </tp>
      <tp>
        <v>1.02176</v>
        <stp/>
        <stp>##V3_BDHV12</stp>
        <stp>912828ET3 Govt</stp>
        <stp>IDX_RATIO</stp>
        <stp>8/24/2006</stp>
        <stp>8/24/2006</stp>
        <stp>[Fixed Income  Prices 2004-2009.xlsx]TIPS!R165C76</stp>
        <tr r="BX165" s="1"/>
      </tp>
      <tp>
        <v>1.18553</v>
        <stp/>
        <stp>##V3_BDHV12</stp>
        <stp>9128274Y5 Govt</stp>
        <stp>IDX_RATIO</stp>
        <stp>6/27/2005</stp>
        <stp>6/27/2005</stp>
        <stp>[Fixed Income  Prices 2004-2009.xlsx]TIPS!R245C16</stp>
        <tr r="P245" s="1"/>
      </tp>
      <tp>
        <v>1.0971200000000001</v>
        <stp/>
        <stp>##V3_BDHV12</stp>
        <stp>912828BW9 Govt</stp>
        <stp>IDX_RATIO</stp>
        <stp>8/18/2006</stp>
        <stp>8/18/2006</stp>
        <stp>[Fixed Income  Prices 2004-2009.xlsx]TIPS!R543C56</stp>
        <tr r="BD543" s="1"/>
      </tp>
      <tp>
        <v>1.0495700000000001</v>
        <stp/>
        <stp>##V3_BDHV12</stp>
        <stp>912828ET3 Govt</stp>
        <stp>IDX_RATIO</stp>
        <stp>9/21/2007</stp>
        <stp>9/21/2007</stp>
        <stp>[Fixed Income  Prices 2004-2009.xlsx]TIPS!R446C76</stp>
        <tr r="BX446" s="1"/>
      </tp>
      <tp>
        <v>1.0806100000000001</v>
        <stp/>
        <stp>##V3_BDHV12</stp>
        <stp>912828ET3 Govt</stp>
        <stp>IDX_RATIO</stp>
        <stp>6/23/2008</stp>
        <stp>6/23/2008</stp>
        <stp>[Fixed Income  Prices 2004-2009.xlsx]TIPS!R642C76</stp>
        <tr r="BX642" s="1"/>
      </tp>
      <tp>
        <v>1.26301</v>
        <stp/>
        <stp>##V3_BDHV12</stp>
        <stp>9128274Y5 Govt</stp>
        <stp>IDX_RATIO</stp>
        <stp>7/12/2007</stp>
        <stp>7/12/2007</stp>
        <stp>[Fixed Income  Prices 2004-2009.xlsx]TIPS!R777C16</stp>
        <tr r="P777" s="1"/>
      </tp>
      <tp>
        <v>1.04888</v>
        <stp/>
        <stp>##V3_BDHV12</stp>
        <stp>912828HN3 Govt</stp>
        <stp>IDX_RATIO</stp>
        <stp>10/9/2008</stp>
        <stp>10/9/2008</stp>
        <stp>[Fixed Income  Prices 2004-2009.xlsx]TIPS!R200C92</stp>
        <tr r="CN200" s="1"/>
      </tp>
      <tp>
        <v>1.07951</v>
        <stp/>
        <stp>##V3_BDHV12</stp>
        <stp>912828GN4 Govt</stp>
        <stp>IDX_RATIO</stp>
        <stp>11/4/2008</stp>
        <stp>11/4/2008</stp>
        <stp>[Fixed Income  Prices 2004-2009.xlsx]TIPS!R405C40</stp>
        <tr r="AN405" s="1"/>
      </tp>
      <tp>
        <v>1.0722400000000001</v>
        <stp/>
        <stp>##V3_BDHV12</stp>
        <stp>912828EA4 Govt</stp>
        <stp>IDX_RATIO</stp>
        <stp>12/6/2007</stp>
        <stp>12/6/2007</stp>
        <stp>[Fixed Income  Prices 2004-2009.xlsx]TIPS!R628C72</stp>
        <tr r="BT628" s="1"/>
      </tp>
      <tp>
        <v>1.06932</v>
        <stp/>
        <stp>##V3_BDHV12</stp>
        <stp>912828EA4 Govt</stp>
        <stp>IDX_RATIO</stp>
        <stp>11/5/2007</stp>
        <stp>11/5/2007</stp>
        <stp>[Fixed Income  Prices 2004-2009.xlsx]TIPS!R605C72</stp>
        <tr r="BT605" s="1"/>
      </tp>
      <tp>
        <v>1.08385</v>
        <stp/>
        <stp>##V3_BDHV12</stp>
        <stp>912828GN4 Govt</stp>
        <stp>IDX_RATIO</stp>
        <stp>10/2/2008</stp>
        <stp>10/2/2008</stp>
        <stp>[Fixed Income  Prices 2004-2009.xlsx]TIPS!R382C40</stp>
        <tr r="AN382" s="1"/>
      </tp>
      <tp>
        <v>1.0794600000000001</v>
        <stp/>
        <stp>##V3_BDHV12</stp>
        <stp>912828GN4 Govt</stp>
        <stp>IDX_RATIO</stp>
        <stp>11/5/2008</stp>
        <stp>11/5/2008</stp>
        <stp>[Fixed Income  Prices 2004-2009.xlsx]TIPS!R406C40</stp>
        <tr r="AN406" s="1"/>
      </tp>
      <tp>
        <v>1.0723199999999999</v>
        <stp/>
        <stp>##V3_BDHV12</stp>
        <stp>912828EA4 Govt</stp>
        <stp>IDX_RATIO</stp>
        <stp>12/7/2007</stp>
        <stp>12/7/2007</stp>
        <stp>[Fixed Income  Prices 2004-2009.xlsx]TIPS!R629C72</stp>
        <tr r="BT629" s="1"/>
      </tp>
      <tp>
        <v>1.08371</v>
        <stp/>
        <stp>##V3_BDHV12</stp>
        <stp>912828GN4 Govt</stp>
        <stp>IDX_RATIO</stp>
        <stp>10/3/2008</stp>
        <stp>10/3/2008</stp>
        <stp>[Fixed Income  Prices 2004-2009.xlsx]TIPS!R383C40</stp>
        <tr r="AN383" s="1"/>
      </tp>
      <tp>
        <v>1.0416099999999999</v>
        <stp/>
        <stp>##V3_BDHV12</stp>
        <stp>912828HN3 Govt</stp>
        <stp>IDX_RATIO</stp>
        <stp>12/9/2008</stp>
        <stp>12/9/2008</stp>
        <stp>[Fixed Income  Prices 2004-2009.xlsx]TIPS!R243C92</stp>
        <tr r="CN243" s="1"/>
      </tp>
      <tp>
        <v>1.07064</v>
        <stp/>
        <stp>##V3_BDHV12</stp>
        <stp>912828EA4 Govt</stp>
        <stp>IDX_RATIO</stp>
        <stp>10/5/2007</stp>
        <stp>10/5/2007</stp>
        <stp>[Fixed Income  Prices 2004-2009.xlsx]TIPS!R584C72</stp>
        <tr r="BT584" s="1"/>
      </tp>
      <tp>
        <v>1.0767599999999999</v>
        <stp/>
        <stp>##V3_BDHV12</stp>
        <stp>912828GN4 Govt</stp>
        <stp>IDX_RATIO</stp>
        <stp>12/5/2008</stp>
        <stp>12/5/2008</stp>
        <stp>[Fixed Income  Prices 2004-2009.xlsx]TIPS!R428C40</stp>
        <tr r="AN428" s="1"/>
      </tp>
      <tp>
        <v>1.07941</v>
        <stp/>
        <stp>##V3_BDHV12</stp>
        <stp>912828GN4 Govt</stp>
        <stp>IDX_RATIO</stp>
        <stp>11/6/2008</stp>
        <stp>11/6/2008</stp>
        <stp>[Fixed Income  Prices 2004-2009.xlsx]TIPS!R407C40</stp>
        <tr r="AN407" s="1"/>
      </tp>
      <tp>
        <v>1.0721000000000001</v>
        <stp/>
        <stp>##V3_BDHV12</stp>
        <stp>912828EA4 Govt</stp>
        <stp>IDX_RATIO</stp>
        <stp>12/4/2007</stp>
        <stp>12/4/2007</stp>
        <stp>[Fixed Income  Prices 2004-2009.xlsx]TIPS!R626C72</stp>
        <tr r="BT626" s="1"/>
      </tp>
      <tp>
        <v>1.06952</v>
        <stp/>
        <stp>##V3_BDHV12</stp>
        <stp>912828EA4 Govt</stp>
        <stp>IDX_RATIO</stp>
        <stp>11/7/2007</stp>
        <stp>11/7/2007</stp>
        <stp>[Fixed Income  Prices 2004-2009.xlsx]TIPS!R607C72</stp>
        <tr r="BT607" s="1"/>
      </tp>
      <tp>
        <v>1.0490200000000001</v>
        <stp/>
        <stp>##V3_BDHV12</stp>
        <stp>912828HN3 Govt</stp>
        <stp>IDX_RATIO</stp>
        <stp>10/8/2008</stp>
        <stp>10/8/2008</stp>
        <stp>[Fixed Income  Prices 2004-2009.xlsx]TIPS!R199C92</stp>
        <tr r="CN199" s="1"/>
      </tp>
      <tp>
        <v>1.0419499999999999</v>
        <stp/>
        <stp>##V3_BDHV12</stp>
        <stp>912828HN3 Govt</stp>
        <stp>IDX_RATIO</stp>
        <stp>12/8/2008</stp>
        <stp>12/8/2008</stp>
        <stp>[Fixed Income  Prices 2004-2009.xlsx]TIPS!R242C92</stp>
        <tr r="CN242" s="1"/>
      </tp>
      <tp>
        <v>1.0707</v>
        <stp/>
        <stp>##V3_BDHV12</stp>
        <stp>912828EA4 Govt</stp>
        <stp>IDX_RATIO</stp>
        <stp>10/4/2007</stp>
        <stp>10/4/2007</stp>
        <stp>[Fixed Income  Prices 2004-2009.xlsx]TIPS!R583C72</stp>
        <tr r="BT583" s="1"/>
      </tp>
      <tp>
        <v>1.07711</v>
        <stp/>
        <stp>##V3_BDHV12</stp>
        <stp>912828GN4 Govt</stp>
        <stp>IDX_RATIO</stp>
        <stp>12/4/2008</stp>
        <stp>12/4/2008</stp>
        <stp>[Fixed Income  Prices 2004-2009.xlsx]TIPS!R427C40</stp>
        <tr r="AN427" s="1"/>
      </tp>
      <tp>
        <v>1.0793600000000001</v>
        <stp/>
        <stp>##V3_BDHV12</stp>
        <stp>912828GN4 Govt</stp>
        <stp>IDX_RATIO</stp>
        <stp>11/7/2008</stp>
        <stp>11/7/2008</stp>
        <stp>[Fixed Income  Prices 2004-2009.xlsx]TIPS!R408C40</stp>
        <tr r="AN408" s="1"/>
      </tp>
      <tp>
        <v>1.0721700000000001</v>
        <stp/>
        <stp>##V3_BDHV12</stp>
        <stp>912828EA4 Govt</stp>
        <stp>IDX_RATIO</stp>
        <stp>12/5/2007</stp>
        <stp>12/5/2007</stp>
        <stp>[Fixed Income  Prices 2004-2009.xlsx]TIPS!R627C72</stp>
        <tr r="BT627" s="1"/>
      </tp>
      <tp>
        <v>1.06942</v>
        <stp/>
        <stp>##V3_BDHV12</stp>
        <stp>912828EA4 Govt</stp>
        <stp>IDX_RATIO</stp>
        <stp>11/6/2007</stp>
        <stp>11/6/2007</stp>
        <stp>[Fixed Income  Prices 2004-2009.xlsx]TIPS!R606C72</stp>
        <tr r="BT606" s="1"/>
      </tp>
      <tp>
        <v>1.08399</v>
        <stp/>
        <stp>##V3_BDHV12</stp>
        <stp>912828GN4 Govt</stp>
        <stp>IDX_RATIO</stp>
        <stp>10/1/2008</stp>
        <stp>10/1/2008</stp>
        <stp>[Fixed Income  Prices 2004-2009.xlsx]TIPS!R381C40</stp>
        <tr r="AN381" s="1"/>
      </tp>
      <tp>
        <v>1.07077</v>
        <stp/>
        <stp>##V3_BDHV12</stp>
        <stp>912828EA4 Govt</stp>
        <stp>IDX_RATIO</stp>
        <stp>10/3/2007</stp>
        <stp>10/3/2007</stp>
        <stp>[Fixed Income  Prices 2004-2009.xlsx]TIPS!R582C72</stp>
        <tr r="BT582" s="1"/>
      </tp>
      <tp>
        <v>1.0774600000000001</v>
        <stp/>
        <stp>##V3_BDHV12</stp>
        <stp>912828GN4 Govt</stp>
        <stp>IDX_RATIO</stp>
        <stp>12/3/2008</stp>
        <stp>12/3/2008</stp>
        <stp>[Fixed Income  Prices 2004-2009.xlsx]TIPS!R426C40</stp>
        <tr r="AN426" s="1"/>
      </tp>
      <tp>
        <v>1.0689299999999999</v>
        <stp/>
        <stp>##V3_BDHV12</stp>
        <stp>912828EA4 Govt</stp>
        <stp>IDX_RATIO</stp>
        <stp>11/1/2007</stp>
        <stp>11/1/2007</stp>
        <stp>[Fixed Income  Prices 2004-2009.xlsx]TIPS!R603C72</stp>
        <tr r="BT603" s="1"/>
      </tp>
      <tp>
        <v>1.0832900000000001</v>
        <stp/>
        <stp>##V3_BDHV12</stp>
        <stp>912828GN4 Govt</stp>
        <stp>IDX_RATIO</stp>
        <stp>10/6/2008</stp>
        <stp>10/6/2008</stp>
        <stp>[Fixed Income  Prices 2004-2009.xlsx]TIPS!R384C40</stp>
        <tr r="AN384" s="1"/>
      </tp>
      <tp>
        <v>1.0708299999999999</v>
        <stp/>
        <stp>##V3_BDHV12</stp>
        <stp>912828EA4 Govt</stp>
        <stp>IDX_RATIO</stp>
        <stp>10/2/2007</stp>
        <stp>10/2/2007</stp>
        <stp>[Fixed Income  Prices 2004-2009.xlsx]TIPS!R581C72</stp>
        <tr r="BT581" s="1"/>
      </tp>
      <tp>
        <v>1.0778099999999999</v>
        <stp/>
        <stp>##V3_BDHV12</stp>
        <stp>912828GN4 Govt</stp>
        <stp>IDX_RATIO</stp>
        <stp>12/2/2008</stp>
        <stp>12/2/2008</stp>
        <stp>[Fixed Income  Prices 2004-2009.xlsx]TIPS!R425C40</stp>
        <tr r="AN425" s="1"/>
      </tp>
      <tp>
        <v>1.07202</v>
        <stp/>
        <stp>##V3_BDHV12</stp>
        <stp>912828EA4 Govt</stp>
        <stp>IDX_RATIO</stp>
        <stp>12/3/2007</stp>
        <stp>12/3/2007</stp>
        <stp>[Fixed Income  Prices 2004-2009.xlsx]TIPS!R625C72</stp>
        <tr r="BT625" s="1"/>
      </tp>
      <tp>
        <v>1.0831500000000001</v>
        <stp/>
        <stp>##V3_BDHV12</stp>
        <stp>912828GN4 Govt</stp>
        <stp>IDX_RATIO</stp>
        <stp>10/7/2008</stp>
        <stp>10/7/2008</stp>
        <stp>[Fixed Income  Prices 2004-2009.xlsx]TIPS!R385C40</stp>
        <tr r="AN385" s="1"/>
      </tp>
      <tp>
        <v>1.0708899999999999</v>
        <stp/>
        <stp>##V3_BDHV12</stp>
        <stp>912828EA4 Govt</stp>
        <stp>IDX_RATIO</stp>
        <stp>10/1/2007</stp>
        <stp>10/1/2007</stp>
        <stp>[Fixed Income  Prices 2004-2009.xlsx]TIPS!R580C72</stp>
        <tr r="BT580" s="1"/>
      </tp>
      <tp>
        <v>1.0781700000000001</v>
        <stp/>
        <stp>##V3_BDHV12</stp>
        <stp>912828GN4 Govt</stp>
        <stp>IDX_RATIO</stp>
        <stp>12/1/2008</stp>
        <stp>12/1/2008</stp>
        <stp>[Fixed Income  Prices 2004-2009.xlsx]TIPS!R424C40</stp>
        <tr r="AN424" s="1"/>
      </tp>
      <tp>
        <v>1.0795600000000001</v>
        <stp/>
        <stp>##V3_BDHV12</stp>
        <stp>912828GN4 Govt</stp>
        <stp>IDX_RATIO</stp>
        <stp>11/3/2008</stp>
        <stp>11/3/2008</stp>
        <stp>[Fixed Income  Prices 2004-2009.xlsx]TIPS!R404C40</stp>
        <tr r="AN404" s="1"/>
      </tp>
      <tp>
        <v>1.0690299999999999</v>
        <stp/>
        <stp>##V3_BDHV12</stp>
        <stp>912828EA4 Govt</stp>
        <stp>IDX_RATIO</stp>
        <stp>11/2/2007</stp>
        <stp>11/2/2007</stp>
        <stp>[Fixed Income  Prices 2004-2009.xlsx]TIPS!R604C72</stp>
        <tr r="BT604" s="1"/>
      </tp>
      <tp>
        <v>1.04365</v>
        <stp/>
        <stp>##V3_BDHV12</stp>
        <stp>912828HN3 Govt</stp>
        <stp>IDX_RATIO</stp>
        <stp>12/3/2008</stp>
        <stp>12/3/2008</stp>
        <stp>[Fixed Income  Prices 2004-2009.xlsx]TIPS!R239C92</stp>
        <tr r="CN239" s="1"/>
      </tp>
      <tp>
        <v>1.04983</v>
        <stp/>
        <stp>##V3_BDHV12</stp>
        <stp>912828HN3 Govt</stp>
        <stp>IDX_RATIO</stp>
        <stp>10/2/2008</stp>
        <stp>10/2/2008</stp>
        <stp>[Fixed Income  Prices 2004-2009.xlsx]TIPS!R195C92</stp>
        <tr r="CN195" s="1"/>
      </tp>
      <tp>
        <v>1.04399</v>
        <stp/>
        <stp>##V3_BDHV12</stp>
        <stp>912828HN3 Govt</stp>
        <stp>IDX_RATIO</stp>
        <stp>12/2/2008</stp>
        <stp>12/2/2008</stp>
        <stp>[Fixed Income  Prices 2004-2009.xlsx]TIPS!R238C92</stp>
        <tr r="CN238" s="1"/>
      </tp>
      <tp>
        <v>1.04969</v>
        <stp/>
        <stp>##V3_BDHV12</stp>
        <stp>912828HN3 Govt</stp>
        <stp>IDX_RATIO</stp>
        <stp>10/3/2008</stp>
        <stp>10/3/2008</stp>
        <stp>[Fixed Income  Prices 2004-2009.xlsx]TIPS!R196C92</stp>
        <tr r="CN196" s="1"/>
      </tp>
      <tp>
        <v>1.04433</v>
        <stp/>
        <stp>##V3_BDHV12</stp>
        <stp>912828HN3 Govt</stp>
        <stp>IDX_RATIO</stp>
        <stp>12/1/2008</stp>
        <stp>12/1/2008</stp>
        <stp>[Fixed Income  Prices 2004-2009.xlsx]TIPS!R237C92</stp>
        <tr r="CN237" s="1"/>
      </tp>
      <tp>
        <v>1.08301</v>
        <stp/>
        <stp>##V3_BDHV12</stp>
        <stp>912828GN4 Govt</stp>
        <stp>IDX_RATIO</stp>
        <stp>10/8/2008</stp>
        <stp>10/8/2008</stp>
        <stp>[Fixed Income  Prices 2004-2009.xlsx]TIPS!R386C40</stp>
        <tr r="AN386" s="1"/>
      </tp>
      <tp>
        <v>1.0456799999999999</v>
        <stp/>
        <stp>##V3_BDHV12</stp>
        <stp>912828HN3 Govt</stp>
        <stp>IDX_RATIO</stp>
        <stp>11/3/2008</stp>
        <stp>11/3/2008</stp>
        <stp>[Fixed Income  Prices 2004-2009.xlsx]TIPS!R217C92</stp>
        <tr r="CN217" s="1"/>
      </tp>
      <tp>
        <v>1.0499700000000001</v>
        <stp/>
        <stp>##V3_BDHV12</stp>
        <stp>912828HN3 Govt</stp>
        <stp>IDX_RATIO</stp>
        <stp>10/1/2008</stp>
        <stp>10/1/2008</stp>
        <stp>[Fixed Income  Prices 2004-2009.xlsx]TIPS!R194C92</stp>
        <tr r="CN194" s="1"/>
      </tp>
      <tp>
        <v>1.08287</v>
        <stp/>
        <stp>##V3_BDHV12</stp>
        <stp>912828GN4 Govt</stp>
        <stp>IDX_RATIO</stp>
        <stp>10/9/2008</stp>
        <stp>10/9/2008</stp>
        <stp>[Fixed Income  Prices 2004-2009.xlsx]TIPS!R387C40</stp>
        <tr r="AN387" s="1"/>
      </tp>
      <tp>
        <v>1.0456300000000001</v>
        <stp/>
        <stp>##V3_BDHV12</stp>
        <stp>912828HN3 Govt</stp>
        <stp>IDX_RATIO</stp>
        <stp>11/4/2008</stp>
        <stp>11/4/2008</stp>
        <stp>[Fixed Income  Prices 2004-2009.xlsx]TIPS!R218C92</stp>
        <tr r="CN218" s="1"/>
      </tp>
      <tp>
        <v>1.0697099999999999</v>
        <stp/>
        <stp>##V3_BDHV12</stp>
        <stp>912828EA4 Govt</stp>
        <stp>IDX_RATIO</stp>
        <stp>11/9/2007</stp>
        <stp>11/9/2007</stp>
        <stp>[Fixed Income  Prices 2004-2009.xlsx]TIPS!R609C72</stp>
        <tr r="BT609" s="1"/>
      </tp>
      <tp>
        <v>1.0492900000000001</v>
        <stp/>
        <stp>##V3_BDHV12</stp>
        <stp>912828HN3 Govt</stp>
        <stp>IDX_RATIO</stp>
        <stp>10/6/2008</stp>
        <stp>10/6/2008</stp>
        <stp>[Fixed Income  Prices 2004-2009.xlsx]TIPS!R197C92</stp>
        <tr r="CN197" s="1"/>
      </tp>
      <tp>
        <v>1.04558</v>
        <stp/>
        <stp>##V3_BDHV12</stp>
        <stp>912828HN3 Govt</stp>
        <stp>IDX_RATIO</stp>
        <stp>11/5/2008</stp>
        <stp>11/5/2008</stp>
        <stp>[Fixed Income  Prices 2004-2009.xlsx]TIPS!R219C92</stp>
        <tr r="CN219" s="1"/>
      </tp>
      <tp>
        <v>1.06962</v>
        <stp/>
        <stp>##V3_BDHV12</stp>
        <stp>912828EA4 Govt</stp>
        <stp>IDX_RATIO</stp>
        <stp>11/8/2007</stp>
        <stp>11/8/2007</stp>
        <stp>[Fixed Income  Prices 2004-2009.xlsx]TIPS!R608C72</stp>
        <tr r="BT608" s="1"/>
      </tp>
      <tp>
        <v>1.04915</v>
        <stp/>
        <stp>##V3_BDHV12</stp>
        <stp>912828HN3 Govt</stp>
        <stp>IDX_RATIO</stp>
        <stp>10/7/2008</stp>
        <stp>10/7/2008</stp>
        <stp>[Fixed Income  Prices 2004-2009.xlsx]TIPS!R198C92</stp>
        <tr r="CN198" s="1"/>
      </tp>
      <tp>
        <v>1.04297</v>
        <stp/>
        <stp>##V3_BDHV12</stp>
        <stp>912828HN3 Govt</stp>
        <stp>IDX_RATIO</stp>
        <stp>12/5/2008</stp>
        <stp>12/5/2008</stp>
        <stp>[Fixed Income  Prices 2004-2009.xlsx]TIPS!R241C92</stp>
        <tr r="CN241" s="1"/>
      </tp>
      <tp>
        <v>1.07039</v>
        <stp/>
        <stp>##V3_BDHV12</stp>
        <stp>912828EA4 Govt</stp>
        <stp>IDX_RATIO</stp>
        <stp>10/9/2007</stp>
        <stp>10/9/2007</stp>
        <stp>[Fixed Income  Prices 2004-2009.xlsx]TIPS!R586C72</stp>
        <tr r="BT586" s="1"/>
      </tp>
      <tp>
        <v>1.0753600000000001</v>
        <stp/>
        <stp>##V3_BDHV12</stp>
        <stp>912828GN4 Govt</stp>
        <stp>IDX_RATIO</stp>
        <stp>12/9/2008</stp>
        <stp>12/9/2008</stp>
        <stp>[Fixed Income  Prices 2004-2009.xlsx]TIPS!R430C40</stp>
        <tr r="AN430" s="1"/>
      </tp>
      <tp>
        <v>1.0455300000000001</v>
        <stp/>
        <stp>##V3_BDHV12</stp>
        <stp>912828HN3 Govt</stp>
        <stp>IDX_RATIO</stp>
        <stp>11/6/2008</stp>
        <stp>11/6/2008</stp>
        <stp>[Fixed Income  Prices 2004-2009.xlsx]TIPS!R220C92</stp>
        <tr r="CN220" s="1"/>
      </tp>
      <tp>
        <v>1.04331</v>
        <stp/>
        <stp>##V3_BDHV12</stp>
        <stp>912828HN3 Govt</stp>
        <stp>IDX_RATIO</stp>
        <stp>12/4/2008</stp>
        <stp>12/4/2008</stp>
        <stp>[Fixed Income  Prices 2004-2009.xlsx]TIPS!R240C92</stp>
        <tr r="CN240" s="1"/>
      </tp>
      <tp>
        <v>1.0704499999999999</v>
        <stp/>
        <stp>##V3_BDHV12</stp>
        <stp>912828EA4 Govt</stp>
        <stp>IDX_RATIO</stp>
        <stp>10/8/2007</stp>
        <stp>10/8/2007</stp>
        <stp>[Fixed Income  Prices 2004-2009.xlsx]TIPS!R585C72</stp>
        <tr r="BT585" s="1"/>
      </tp>
      <tp>
        <v>1.0757099999999999</v>
        <stp/>
        <stp>##V3_BDHV12</stp>
        <stp>912828GN4 Govt</stp>
        <stp>IDX_RATIO</stp>
        <stp>12/8/2008</stp>
        <stp>12/8/2008</stp>
        <stp>[Fixed Income  Prices 2004-2009.xlsx]TIPS!R429C40</stp>
        <tr r="AN429" s="1"/>
      </tp>
      <tp>
        <v>1.04549</v>
        <stp/>
        <stp>##V3_BDHV12</stp>
        <stp>912828HN3 Govt</stp>
        <stp>IDX_RATIO</stp>
        <stp>11/7/2008</stp>
        <stp>11/7/2008</stp>
        <stp>[Fixed Income  Prices 2004-2009.xlsx]TIPS!R221C92</stp>
        <tr r="CN221" s="1"/>
      </tp>
      <tp>
        <v>1.2569699999999999</v>
        <stp/>
        <stp>##V3_BDHV12</stp>
        <stp>9128272M3 Govt</stp>
        <stp>IDX_RATIO</stp>
        <stp>1/2/2006</stp>
        <stp>1/2/2006</stp>
        <stp>[Fixed Income  Prices 2004-2009.xlsx]TIPS!R379C8</stp>
        <tr r="H379" s="1"/>
      </tp>
      <tp>
        <v>1.2282599999999999</v>
        <stp/>
        <stp>##V3_BDHV12</stp>
        <stp>9128272M3 Govt</stp>
        <stp>IDX_RATIO</stp>
        <stp>7/1/2005</stp>
        <stp>7/1/2005</stp>
        <stp>[Fixed Income  Prices 2004-2009.xlsx]TIPS!R249C8</stp>
        <tr r="H249" s="1"/>
      </tp>
      <tp>
        <v>1.20526</v>
        <stp/>
        <stp>##V3_BDHV12</stp>
        <stp>9128272M3 Govt</stp>
        <stp>IDX_RATIO</stp>
        <stp>4/8/2005</stp>
        <stp>4/8/2005</stp>
        <stp>[Fixed Income  Prices 2004-2009.xlsx]TIPS!R190C8</stp>
        <tr r="H190" s="1"/>
      </tp>
      <tp>
        <v>1.2130300000000001</v>
        <stp/>
        <stp>##V3_BDHV12</stp>
        <stp>9128272M3 Govt</stp>
        <stp>IDX_RATIO</stp>
        <stp>5/9/2005</stp>
        <stp>5/9/2005</stp>
        <stp>[Fixed Income  Prices 2004-2009.xlsx]TIPS!R211C8</stp>
        <tr r="H211" s="1"/>
      </tp>
      <tp>
        <v>1.13903</v>
        <stp/>
        <stp>##V3_BDHV12</stp>
        <stp>912828BW9 Govt</stp>
        <stp>IDX_RATIO</stp>
        <stp>3/9/2009</stp>
        <stp>3/9/2009</stp>
        <stp>[Fixed Income  Prices 2004-2009.xlsx]TIPS!R1209C56</stp>
        <tr r="BD1209" s="1"/>
      </tp>
      <tp>
        <v>1.1204700000000001</v>
        <stp/>
        <stp>##V3_BDHV12</stp>
        <stp>912828CZ1 Govt</stp>
        <stp>IDX_RATIO</stp>
        <stp>2/3/2009</stp>
        <stp>2/3/2009</stp>
        <stp>[Fixed Income  Prices 2004-2009.xlsx]TIPS!R1116C24</stp>
        <tr r="X1116" s="1"/>
      </tp>
      <tp>
        <v>1.1208899999999999</v>
        <stp/>
        <stp>##V3_BDHV12</stp>
        <stp>912828CZ1 Govt</stp>
        <stp>IDX_RATIO</stp>
        <stp>2/2/2009</stp>
        <stp>2/2/2009</stp>
        <stp>[Fixed Income  Prices 2004-2009.xlsx]TIPS!R1115C24</stp>
        <tr r="X1115" s="1"/>
      </tp>
      <tp>
        <v>1.11964</v>
        <stp/>
        <stp>##V3_BDHV12</stp>
        <stp>912828CZ1 Govt</stp>
        <stp>IDX_RATIO</stp>
        <stp>2/5/2009</stp>
        <stp>2/5/2009</stp>
        <stp>[Fixed Income  Prices 2004-2009.xlsx]TIPS!R1118C24</stp>
        <tr r="X1118" s="1"/>
      </tp>
      <tp>
        <v>1.1200600000000001</v>
        <stp/>
        <stp>##V3_BDHV12</stp>
        <stp>912828CZ1 Govt</stp>
        <stp>IDX_RATIO</stp>
        <stp>2/4/2009</stp>
        <stp>2/4/2009</stp>
        <stp>[Fixed Income  Prices 2004-2009.xlsx]TIPS!R1117C24</stp>
        <tr r="X1117" s="1"/>
      </tp>
      <tp>
        <v>1.12361</v>
        <stp/>
        <stp>##V3_BDHV12</stp>
        <stp>912828CP3 Govt</stp>
        <stp>IDX_RATIO</stp>
        <stp>2/9/2009</stp>
        <stp>2/9/2009</stp>
        <stp>[Fixed Income  Prices 2004-2009.xlsx]TIPS!R1189C64</stp>
        <tr r="BL1189" s="1"/>
      </tp>
      <tp t="e">
        <v>#N/A</v>
        <stp/>
        <stp>##V3_BDHV12</stp>
        <stp>912833JU Govt</stp>
        <stp>YLD_YTM_ASK</stp>
        <stp>20040423</stp>
        <stp>20040813</stp>
        <stp>[Fixed Income  Prices 2004-2009.xlsx]STRIP Yield Curve!R276C7</stp>
        <stp>Days=N</stp>
        <stp>Fill=B</stp>
        <stp>Sort=D</stp>
        <stp>Per=cW</stp>
        <stp>Dts=H</stp>
        <stp>cols=1;rows=17</stp>
        <tr r="G276" s="4"/>
      </tp>
      <tp>
        <v>1.1192299999999999</v>
        <stp/>
        <stp>##V3_BDHV12</stp>
        <stp>912828CZ1 Govt</stp>
        <stp>IDX_RATIO</stp>
        <stp>2/6/2009</stp>
        <stp>2/6/2009</stp>
        <stp>[Fixed Income  Prices 2004-2009.xlsx]TIPS!R1119C24</stp>
        <tr r="X1119" s="1"/>
      </tp>
      <tp>
        <v>1.11799</v>
        <stp/>
        <stp>##V3_BDHV12</stp>
        <stp>912828CZ1 Govt</stp>
        <stp>IDX_RATIO</stp>
        <stp>2/9/2009</stp>
        <stp>2/9/2009</stp>
        <stp>[Fixed Income  Prices 2004-2009.xlsx]TIPS!R1120C24</stp>
        <tr r="X1120" s="1"/>
      </tp>
      <tp>
        <v>1.12486</v>
        <stp/>
        <stp>##V3_BDHV12</stp>
        <stp>912828CP3 Govt</stp>
        <stp>IDX_RATIO</stp>
        <stp>2/6/2009</stp>
        <stp>2/6/2009</stp>
        <stp>[Fixed Income  Prices 2004-2009.xlsx]TIPS!R1188C64</stp>
        <tr r="BL1188" s="1"/>
      </tp>
      <tp>
        <v>1.13792</v>
        <stp/>
        <stp>##V3_BDHV12</stp>
        <stp>912828BW9 Govt</stp>
        <stp>IDX_RATIO</stp>
        <stp>3/2/2009</stp>
        <stp>3/2/2009</stp>
        <stp>[Fixed Income  Prices 2004-2009.xlsx]TIPS!R1204C56</stp>
        <tr r="BD1204" s="1"/>
      </tp>
      <tp>
        <v>1.1252800000000001</v>
        <stp/>
        <stp>##V3_BDHV12</stp>
        <stp>912828CP3 Govt</stp>
        <stp>IDX_RATIO</stp>
        <stp>2/5/2009</stp>
        <stp>2/5/2009</stp>
        <stp>[Fixed Income  Prices 2004-2009.xlsx]TIPS!R1187C64</stp>
        <tr r="BL1187" s="1"/>
      </tp>
      <tp>
        <v>1.13808</v>
        <stp/>
        <stp>##V3_BDHV12</stp>
        <stp>912828BW9 Govt</stp>
        <stp>IDX_RATIO</stp>
        <stp>3/3/2009</stp>
        <stp>3/3/2009</stp>
        <stp>[Fixed Income  Prices 2004-2009.xlsx]TIPS!R1205C56</stp>
        <tr r="BD1205" s="1"/>
      </tp>
      <tp>
        <v>1.1256900000000001</v>
        <stp/>
        <stp>##V3_BDHV12</stp>
        <stp>912828CP3 Govt</stp>
        <stp>IDX_RATIO</stp>
        <stp>2/4/2009</stp>
        <stp>2/4/2009</stp>
        <stp>[Fixed Income  Prices 2004-2009.xlsx]TIPS!R1186C64</stp>
        <tr r="BL1186" s="1"/>
      </tp>
      <tp>
        <v>1.1261099999999999</v>
        <stp/>
        <stp>##V3_BDHV12</stp>
        <stp>912828CP3 Govt</stp>
        <stp>IDX_RATIO</stp>
        <stp>2/3/2009</stp>
        <stp>2/3/2009</stp>
        <stp>[Fixed Income  Prices 2004-2009.xlsx]TIPS!R1185C64</stp>
        <tr r="BL1185" s="1"/>
      </tp>
      <tp>
        <v>1.1382399999999999</v>
        <stp/>
        <stp>##V3_BDHV12</stp>
        <stp>912828BW9 Govt</stp>
        <stp>IDX_RATIO</stp>
        <stp>3/4/2009</stp>
        <stp>3/4/2009</stp>
        <stp>[Fixed Income  Prices 2004-2009.xlsx]TIPS!R1206C56</stp>
        <tr r="BD1206" s="1"/>
      </tp>
      <tp>
        <v>1.12653</v>
        <stp/>
        <stp>##V3_BDHV12</stp>
        <stp>912828CP3 Govt</stp>
        <stp>IDX_RATIO</stp>
        <stp>2/2/2009</stp>
        <stp>2/2/2009</stp>
        <stp>[Fixed Income  Prices 2004-2009.xlsx]TIPS!R1184C64</stp>
        <tr r="BL1184" s="1"/>
      </tp>
      <tp>
        <v>1.1384000000000001</v>
        <stp/>
        <stp>##V3_BDHV12</stp>
        <stp>912828BW9 Govt</stp>
        <stp>IDX_RATIO</stp>
        <stp>3/5/2009</stp>
        <stp>3/5/2009</stp>
        <stp>[Fixed Income  Prices 2004-2009.xlsx]TIPS!R1207C56</stp>
        <tr r="BD1207" s="1"/>
      </tp>
      <tp>
        <v>1.13856</v>
        <stp/>
        <stp>##V3_BDHV12</stp>
        <stp>912828BW9 Govt</stp>
        <stp>IDX_RATIO</stp>
        <stp>3/6/2009</stp>
        <stp>3/6/2009</stp>
        <stp>[Fixed Income  Prices 2004-2009.xlsx]TIPS!R1208C56</stp>
        <tr r="BD1208" s="1"/>
      </tp>
      <tp t="e">
        <v>#N/A</v>
        <stp/>
        <stp>##V3_BDHV12</stp>
        <stp>912833JX Govt</stp>
        <stp>YLD_YTM_ASK</stp>
        <stp>20050930</stp>
        <stp>20060106</stp>
        <stp>[Fixed Income  Prices 2004-2009.xlsx]STRIP Yield Curve!R203C7</stp>
        <stp>Days=N</stp>
        <stp>Fill=B</stp>
        <stp>Sort=D</stp>
        <stp>Per=cW</stp>
        <stp>Dts=H</stp>
        <stp>cols=1;rows=15</stp>
        <tr r="G203" s="4"/>
      </tp>
      <tp>
        <v>1.1117999999999999</v>
        <stp/>
        <stp>##V3_BDHV12</stp>
        <stp>912828DH0 Govt</stp>
        <stp>IDX_RATIO</stp>
        <stp>5/7/2009</stp>
        <stp>5/7/2009</stp>
        <stp>[Fixed Income  Prices 2004-2009.xlsx]TIPS!R1127C68</stp>
        <tr r="BP1127" s="1"/>
      </tp>
      <tp>
        <v>1.11171</v>
        <stp/>
        <stp>##V3_BDHV12</stp>
        <stp>912828DH0 Govt</stp>
        <stp>IDX_RATIO</stp>
        <stp>5/6/2009</stp>
        <stp>5/6/2009</stp>
        <stp>[Fixed Income  Prices 2004-2009.xlsx]TIPS!R1126C68</stp>
        <tr r="BP1126" s="1"/>
      </tp>
      <tp>
        <v>1.1116299999999999</v>
        <stp/>
        <stp>##V3_BDHV12</stp>
        <stp>912828DH0 Govt</stp>
        <stp>IDX_RATIO</stp>
        <stp>5/5/2009</stp>
        <stp>5/5/2009</stp>
        <stp>[Fixed Income  Prices 2004-2009.xlsx]TIPS!R1125C68</stp>
        <tr r="BP1125" s="1"/>
      </tp>
      <tp>
        <v>1.14592</v>
        <stp/>
        <stp>##V3_BDHV12</stp>
        <stp>912828BD1 Govt</stp>
        <stp>IDX_RATIO</stp>
        <stp>3/9/2009</stp>
        <stp>3/9/2009</stp>
        <stp>[Fixed Income  Prices 2004-2009.xlsx]TIPS!R1208C52</stp>
        <tr r="AZ1208" s="1"/>
      </tp>
      <tp>
        <v>1.11154</v>
        <stp/>
        <stp>##V3_BDHV12</stp>
        <stp>912828DH0 Govt</stp>
        <stp>IDX_RATIO</stp>
        <stp>5/4/2009</stp>
        <stp>5/4/2009</stp>
        <stp>[Fixed Income  Prices 2004-2009.xlsx]TIPS!R1124C68</stp>
        <tr r="BP1124" s="1"/>
      </tp>
      <tp>
        <v>1.11128</v>
        <stp/>
        <stp>##V3_BDHV12</stp>
        <stp>912828DH0 Govt</stp>
        <stp>IDX_RATIO</stp>
        <stp>5/1/2009</stp>
        <stp>5/1/2009</stp>
        <stp>[Fixed Income  Prices 2004-2009.xlsx]TIPS!R1123C68</stp>
        <tr r="BP1123" s="1"/>
      </tp>
      <tp>
        <v>1.1449499999999999</v>
        <stp/>
        <stp>##V3_BDHV12</stp>
        <stp>912828BD1 Govt</stp>
        <stp>IDX_RATIO</stp>
        <stp>3/3/2009</stp>
        <stp>3/3/2009</stp>
        <stp>[Fixed Income  Prices 2004-2009.xlsx]TIPS!R1204C52</stp>
        <tr r="AZ1204" s="1"/>
      </tp>
      <tp>
        <v>1.14479</v>
        <stp/>
        <stp>##V3_BDHV12</stp>
        <stp>912828BD1 Govt</stp>
        <stp>IDX_RATIO</stp>
        <stp>3/2/2009</stp>
        <stp>3/2/2009</stp>
        <stp>[Fixed Income  Prices 2004-2009.xlsx]TIPS!R1203C52</stp>
        <tr r="AZ1203" s="1"/>
      </tp>
      <tp>
        <v>1.1454299999999999</v>
        <stp/>
        <stp>##V3_BDHV12</stp>
        <stp>912828BD1 Govt</stp>
        <stp>IDX_RATIO</stp>
        <stp>3/6/2009</stp>
        <stp>3/6/2009</stp>
        <stp>[Fixed Income  Prices 2004-2009.xlsx]TIPS!R1207C52</stp>
        <tr r="AZ1207" s="1"/>
      </tp>
      <tp>
        <v>1.14527</v>
        <stp/>
        <stp>##V3_BDHV12</stp>
        <stp>912828BD1 Govt</stp>
        <stp>IDX_RATIO</stp>
        <stp>3/5/2009</stp>
        <stp>3/5/2009</stp>
        <stp>[Fixed Income  Prices 2004-2009.xlsx]TIPS!R1206C52</stp>
        <tr r="AZ1206" s="1"/>
      </tp>
      <tp>
        <v>1.1451100000000001</v>
        <stp/>
        <stp>##V3_BDHV12</stp>
        <stp>912828BD1 Govt</stp>
        <stp>IDX_RATIO</stp>
        <stp>3/4/2009</stp>
        <stp>3/4/2009</stp>
        <stp>[Fixed Income  Prices 2004-2009.xlsx]TIPS!R1205C52</stp>
        <tr r="AZ1205" s="1"/>
      </tp>
      <tp>
        <v>1.11189</v>
        <stp/>
        <stp>##V3_BDHV12</stp>
        <stp>912828DH0 Govt</stp>
        <stp>IDX_RATIO</stp>
        <stp>5/8/2009</stp>
        <stp>5/8/2009</stp>
        <stp>[Fixed Income  Prices 2004-2009.xlsx]TIPS!R1128C68</stp>
        <tr r="BP1128" s="1"/>
      </tp>
      <tp>
        <v>1.16069</v>
        <stp/>
        <stp>##V3_BDHV12</stp>
        <stp>9128275W8 Govt</stp>
        <stp>IDX_RATIO</stp>
        <stp>9/27/2005</stp>
        <stp>9/27/2005</stp>
        <stp>[Fixed Income  Prices 2004-2009.xlsx]TIPS!R311C20</stp>
        <tr r="T311" s="1"/>
      </tp>
      <tp>
        <v>1.2887</v>
        <stp/>
        <stp>##V3_BDHV12</stp>
        <stp>9128273T7 Govt</stp>
        <stp>IDX_RATIO</stp>
        <stp>8/20/2007</stp>
        <stp>8/20/2007</stp>
        <stp>[Fixed Income  Prices 2004-2009.xlsx]TIPS!R804C12</stp>
        <tr r="L804" s="1"/>
      </tp>
      <tp>
        <v>1.0526</v>
        <stp/>
        <stp>##V3_BDHV12</stp>
        <stp>912828BW9 Govt</stp>
        <stp>IDX_RATIO</stp>
        <stp>8/30/2005</stp>
        <stp>8/30/2005</stp>
        <stp>[Fixed Income  Prices 2004-2009.xlsx]TIPS!R291C56</stp>
        <tr r="BD291" s="1"/>
      </tp>
      <tp>
        <v>1.2071700000000001</v>
        <stp/>
        <stp>##V3_BDHV12</stp>
        <stp>9128275W8 Govt</stp>
        <stp>IDX_RATIO</stp>
        <stp>9/11/2006</stp>
        <stp>9/11/2006</stp>
        <stp>[Fixed Income  Prices 2004-2009.xlsx]TIPS!R559C20</stp>
        <tr r="T559" s="1"/>
      </tp>
      <tp>
        <v>1.0558799999999999</v>
        <stp/>
        <stp>##V3_BDHV12</stp>
        <stp>912828BW9 Govt</stp>
        <stp>IDX_RATIO</stp>
        <stp>9/21/2005</stp>
        <stp>9/21/2005</stp>
        <stp>[Fixed Income  Prices 2004-2009.xlsx]TIPS!R307C56</stp>
        <tr r="BD307" s="1"/>
      </tp>
      <tp>
        <v>1.23692</v>
        <stp/>
        <stp>##V3_BDHV12</stp>
        <stp>9128275W8 Govt</stp>
        <stp>IDX_RATIO</stp>
        <stp>8/13/2007</stp>
        <stp>8/13/2007</stp>
        <stp>[Fixed Income  Prices 2004-2009.xlsx]TIPS!R799C20</stp>
        <tr r="T799" s="1"/>
      </tp>
      <tp>
        <v>1.0736699999999999</v>
        <stp/>
        <stp>##V3_BDHV12</stp>
        <stp>912828ET3 Govt</stp>
        <stp>IDX_RATIO</stp>
        <stp>6/23/2009</stp>
        <stp>6/23/2009</stp>
        <stp>[Fixed Income  Prices 2004-2009.xlsx]TIPS!R903C76</stp>
        <tr r="BX903" s="1"/>
      </tp>
      <tp>
        <v>1.07003</v>
        <stp/>
        <stp>##V3_BDHV12</stp>
        <stp>912828ET3 Govt</stp>
        <stp>IDX_RATIO</stp>
        <stp>5/12/2009</stp>
        <stp>5/12/2009</stp>
        <stp>[Fixed Income  Prices 2004-2009.xlsx]TIPS!R873C76</stp>
        <tr r="BX873" s="1"/>
      </tp>
      <tp>
        <v>1.04016</v>
        <stp/>
        <stp>##V3_BDHV12</stp>
        <stp>912828GX2 Govt</stp>
        <stp>IDX_RATIO</stp>
        <stp>9/11/2009</stp>
        <stp>9/11/2009</stp>
        <stp>[Fixed Income  Prices 2004-2009.xlsx]TIPS!R571C88</stp>
        <tr r="CJ571" s="1"/>
      </tp>
      <tp>
        <v>1.1855199999999999</v>
        <stp/>
        <stp>##V3_BDHV12</stp>
        <stp>9128274Y5 Govt</stp>
        <stp>IDX_RATIO</stp>
        <stp>7/28/2005</stp>
        <stp>7/28/2005</stp>
        <stp>[Fixed Income  Prices 2004-2009.xlsx]TIPS!R268C16</stp>
        <tr r="P268" s="1"/>
      </tp>
      <tp>
        <v>1.1605099999999999</v>
        <stp/>
        <stp>##V3_BDHV12</stp>
        <stp>9128275W8 Govt</stp>
        <stp>IDX_RATIO</stp>
        <stp>9/26/2005</stp>
        <stp>9/26/2005</stp>
        <stp>[Fixed Income  Prices 2004-2009.xlsx]TIPS!R310C20</stp>
        <tr r="T310" s="1"/>
      </tp>
      <tp>
        <v>1.28878</v>
        <stp/>
        <stp>##V3_BDHV12</stp>
        <stp>9128273T7 Govt</stp>
        <stp>IDX_RATIO</stp>
        <stp>8/21/2007</stp>
        <stp>8/21/2007</stp>
        <stp>[Fixed Income  Prices 2004-2009.xlsx]TIPS!R805C12</stp>
        <tr r="L805" s="1"/>
      </tp>
      <tp>
        <v>1.0526200000000001</v>
        <stp/>
        <stp>##V3_BDHV12</stp>
        <stp>912828BW9 Govt</stp>
        <stp>IDX_RATIO</stp>
        <stp>8/31/2005</stp>
        <stp>8/31/2005</stp>
        <stp>[Fixed Income  Prices 2004-2009.xlsx]TIPS!R292C56</stp>
        <tr r="BD292" s="1"/>
      </tp>
      <tp>
        <v>1.06823</v>
        <stp/>
        <stp>##V3_BDHV12</stp>
        <stp>912828CZ1 Govt</stp>
        <stp>IDX_RATIO</stp>
        <stp>7/28/2006</stp>
        <stp>7/28/2006</stp>
        <stp>[Fixed Income  Prices 2004-2009.xlsx]TIPS!R459C24</stp>
        <tr r="X459" s="1"/>
      </tp>
      <tp>
        <v>1.05572</v>
        <stp/>
        <stp>##V3_BDHV12</stp>
        <stp>912828BW9 Govt</stp>
        <stp>IDX_RATIO</stp>
        <stp>9/20/2005</stp>
        <stp>9/20/2005</stp>
        <stp>[Fixed Income  Prices 2004-2009.xlsx]TIPS!R306C56</stp>
        <tr r="BD306" s="1"/>
      </tp>
      <tp>
        <v>1.07358</v>
        <stp/>
        <stp>##V3_BDHV12</stp>
        <stp>912828ET3 Govt</stp>
        <stp>IDX_RATIO</stp>
        <stp>6/22/2009</stp>
        <stp>6/22/2009</stp>
        <stp>[Fixed Income  Prices 2004-2009.xlsx]TIPS!R902C76</stp>
        <tr r="BX902" s="1"/>
      </tp>
      <tp>
        <v>1.0701100000000001</v>
        <stp/>
        <stp>##V3_BDHV12</stp>
        <stp>912828ET3 Govt</stp>
        <stp>IDX_RATIO</stp>
        <stp>5/13/2009</stp>
        <stp>5/13/2009</stp>
        <stp>[Fixed Income  Prices 2004-2009.xlsx]TIPS!R874C76</stp>
        <tr r="BX874" s="1"/>
      </tp>
      <tp>
        <v>1.0402100000000001</v>
        <stp/>
        <stp>##V3_BDHV12</stp>
        <stp>912828GX2 Govt</stp>
        <stp>IDX_RATIO</stp>
        <stp>9/10/2009</stp>
        <stp>9/10/2009</stp>
        <stp>[Fixed Income  Prices 2004-2009.xlsx]TIPS!R570C88</stp>
        <tr r="CJ570" s="1"/>
      </tp>
      <tp>
        <v>1.1854800000000001</v>
        <stp/>
        <stp>##V3_BDHV12</stp>
        <stp>9128274Y5 Govt</stp>
        <stp>IDX_RATIO</stp>
        <stp>7/29/2005</stp>
        <stp>7/29/2005</stp>
        <stp>[Fixed Income  Prices 2004-2009.xlsx]TIPS!R269C16</stp>
        <tr r="P269" s="1"/>
      </tp>
      <tp>
        <v>1.1454599999999999</v>
        <stp/>
        <stp>##V3_BDHV12</stp>
        <stp>912828BW9 Govt</stp>
        <stp>IDX_RATIO</stp>
        <stp>4/29/2008</stp>
        <stp>4/29/2008</stp>
        <stp>[Fixed Income  Prices 2004-2009.xlsx]TIPS!R985C56</stp>
        <tr r="BD985" s="1"/>
      </tp>
      <tp>
        <v>1.04965</v>
        <stp/>
        <stp>##V3_BDHV12</stp>
        <stp>912828GX2 Govt</stp>
        <stp>IDX_RATIO</stp>
        <stp>8/14/2008</stp>
        <stp>8/14/2008</stp>
        <stp>[Fixed Income  Prices 2004-2009.xlsx]TIPS!R290C88</stp>
        <tr r="CJ290" s="1"/>
      </tp>
      <tp>
        <v>1.16683</v>
        <stp/>
        <stp>##V3_BDHV12</stp>
        <stp>9128274Y5 Govt</stp>
        <stp>IDX_RATIO</stp>
        <stp>4/19/2005</stp>
        <stp>4/19/2005</stp>
        <stp>[Fixed Income  Prices 2004-2009.xlsx]TIPS!R197C16</stp>
        <tr r="P197" s="1"/>
      </tp>
      <tp>
        <v>1.2072700000000001</v>
        <stp/>
        <stp>##V3_BDHV12</stp>
        <stp>9128273T7 Govt</stp>
        <stp>IDX_RATIO</stp>
        <stp>9/19/2005</stp>
        <stp>9/19/2005</stp>
        <stp>[Fixed Income  Prices 2004-2009.xlsx]TIPS!R305C12</stp>
        <tr r="L305" s="1"/>
      </tp>
      <tp>
        <v>1.2888600000000001</v>
        <stp/>
        <stp>##V3_BDHV12</stp>
        <stp>9128273T7 Govt</stp>
        <stp>IDX_RATIO</stp>
        <stp>8/22/2007</stp>
        <stp>8/22/2007</stp>
        <stp>[Fixed Income  Prices 2004-2009.xlsx]TIPS!R806C12</stp>
        <tr r="L806" s="1"/>
      </tp>
      <tp>
        <v>1.0250999999999999</v>
        <stp/>
        <stp>##V3_BDHV12</stp>
        <stp>912828ET3 Govt</stp>
        <stp>IDX_RATIO</stp>
        <stp>9/29/2006</stp>
        <stp>9/29/2006</stp>
        <stp>[Fixed Income  Prices 2004-2009.xlsx]TIPS!R191C76</stp>
        <tr r="BX191" s="1"/>
      </tp>
      <tp>
        <v>1.0077799999999999</v>
        <stp/>
        <stp>##V3_BDHV12</stp>
        <stp>912828HW3 Govt</stp>
        <stp>IDX_RATIO</stp>
        <stp>6/18/2009</stp>
        <stp>6/18/2009</stp>
        <stp>[Fixed Income  Prices 2004-2009.xlsx]TIPS!R306C48</stp>
        <tr r="AV306" s="1"/>
      </tp>
      <tp>
        <v>1.2074</v>
        <stp/>
        <stp>##V3_BDHV12</stp>
        <stp>9128275W8 Govt</stp>
        <stp>IDX_RATIO</stp>
        <stp>9/13/2006</stp>
        <stp>9/13/2006</stp>
        <stp>[Fixed Income  Prices 2004-2009.xlsx]TIPS!R561C20</stp>
        <tr r="T561" s="1"/>
      </tp>
      <tp>
        <v>1.0562100000000001</v>
        <stp/>
        <stp>##V3_BDHV12</stp>
        <stp>912828BW9 Govt</stp>
        <stp>IDX_RATIO</stp>
        <stp>9/23/2005</stp>
        <stp>9/23/2005</stp>
        <stp>[Fixed Income  Prices 2004-2009.xlsx]TIPS!R309C56</stp>
        <tr r="BD309" s="1"/>
      </tp>
      <tp>
        <v>1.07738</v>
        <stp/>
        <stp>##V3_BDHV12</stp>
        <stp>912828ET3 Govt</stp>
        <stp>IDX_RATIO</stp>
        <stp>7/31/2009</stp>
        <stp>7/31/2009</stp>
        <stp>[Fixed Income  Prices 2004-2009.xlsx]TIPS!R931C76</stp>
        <tr r="BX931" s="1"/>
      </tp>
      <tp>
        <v>1.1176600000000001</v>
        <stp/>
        <stp>##V3_BDHV12</stp>
        <stp>912828CP3 Govt</stp>
        <stp>IDX_RATIO</stp>
        <stp>3/20/2008</stp>
        <stp>3/20/2008</stp>
        <stp>[Fixed Income  Prices 2004-2009.xlsx]TIPS!R957C64</stp>
        <tr r="BL957" s="1"/>
      </tp>
      <tp>
        <v>1.0905400000000001</v>
        <stp/>
        <stp>##V3_BDHV12</stp>
        <stp>912828CZ1 Govt</stp>
        <stp>IDX_RATIO</stp>
        <stp>6/29/2007</stp>
        <stp>6/29/2007</stp>
        <stp>[Fixed Income  Prices 2004-2009.xlsx]TIPS!R699C24</stp>
        <tr r="X699" s="1"/>
      </tp>
      <tp>
        <v>1.09961</v>
        <stp/>
        <stp>##V3_BDHV12</stp>
        <stp>912828BW9 Govt</stp>
        <stp>IDX_RATIO</stp>
        <stp>9/15/2006</stp>
        <stp>9/15/2006</stp>
        <stp>[Fixed Income  Prices 2004-2009.xlsx]TIPS!R563C56</stp>
        <tr r="BD563" s="1"/>
      </tp>
      <tp>
        <v>1.0061199999999999</v>
        <stp/>
        <stp>##V3_BDHV12</stp>
        <stp>912828HW3 Govt</stp>
        <stp>IDX_RATIO</stp>
        <stp>5/29/2009</stp>
        <stp>5/29/2009</stp>
        <stp>[Fixed Income  Prices 2004-2009.xlsx]TIPS!R292C48</stp>
        <tr r="AV292" s="1"/>
      </tp>
      <tp>
        <v>1.1453500000000001</v>
        <stp/>
        <stp>##V3_BDHV12</stp>
        <stp>912828BW9 Govt</stp>
        <stp>IDX_RATIO</stp>
        <stp>4/28/2008</stp>
        <stp>4/28/2008</stp>
        <stp>[Fixed Income  Prices 2004-2009.xlsx]TIPS!R984C56</stp>
        <tr r="BD984" s="1"/>
      </tp>
      <tp>
        <v>1.04999</v>
        <stp/>
        <stp>##V3_BDHV12</stp>
        <stp>912828GX2 Govt</stp>
        <stp>IDX_RATIO</stp>
        <stp>8/15/2008</stp>
        <stp>8/15/2008</stp>
        <stp>[Fixed Income  Prices 2004-2009.xlsx]TIPS!R291C88</stp>
        <tr r="CJ291" s="1"/>
      </tp>
      <tp>
        <v>1.1666099999999999</v>
        <stp/>
        <stp>##V3_BDHV12</stp>
        <stp>9128274Y5 Govt</stp>
        <stp>IDX_RATIO</stp>
        <stp>4/18/2005</stp>
        <stp>4/18/2005</stp>
        <stp>[Fixed Income  Prices 2004-2009.xlsx]TIPS!R196C16</stp>
        <tr r="P196" s="1"/>
      </tp>
      <tp>
        <v>1.28894</v>
        <stp/>
        <stp>##V3_BDHV12</stp>
        <stp>9128273T7 Govt</stp>
        <stp>IDX_RATIO</stp>
        <stp>8/23/2007</stp>
        <stp>8/23/2007</stp>
        <stp>[Fixed Income  Prices 2004-2009.xlsx]TIPS!R807C12</stp>
        <tr r="L807" s="1"/>
      </tp>
      <tp>
        <v>1.07955</v>
        <stp/>
        <stp>##V3_BDHV12</stp>
        <stp>912828CZ1 Govt</stp>
        <stp>IDX_RATIO</stp>
        <stp>5/18/2007</stp>
        <stp>5/18/2007</stp>
        <stp>[Fixed Income  Prices 2004-2009.xlsx]TIPS!R669C24</stp>
        <tr r="X669" s="1"/>
      </tp>
      <tp>
        <v>1.0249999999999999</v>
        <stp/>
        <stp>##V3_BDHV12</stp>
        <stp>912828ET3 Govt</stp>
        <stp>IDX_RATIO</stp>
        <stp>9/28/2006</stp>
        <stp>9/28/2006</stp>
        <stp>[Fixed Income  Prices 2004-2009.xlsx]TIPS!R190C76</stp>
        <tr r="BX190" s="1"/>
      </tp>
      <tp>
        <v>1.00786</v>
        <stp/>
        <stp>##V3_BDHV12</stp>
        <stp>912828HW3 Govt</stp>
        <stp>IDX_RATIO</stp>
        <stp>6/19/2009</stp>
        <stp>6/19/2009</stp>
        <stp>[Fixed Income  Prices 2004-2009.xlsx]TIPS!R307C48</stp>
        <tr r="AV307" s="1"/>
      </tp>
      <tp>
        <v>1.20729</v>
        <stp/>
        <stp>##V3_BDHV12</stp>
        <stp>9128275W8 Govt</stp>
        <stp>IDX_RATIO</stp>
        <stp>9/12/2006</stp>
        <stp>9/12/2006</stp>
        <stp>[Fixed Income  Prices 2004-2009.xlsx]TIPS!R560C20</stp>
        <tr r="T560" s="1"/>
      </tp>
      <tp>
        <v>1.1178399999999999</v>
        <stp/>
        <stp>##V3_BDHV12</stp>
        <stp>912828CP3 Govt</stp>
        <stp>IDX_RATIO</stp>
        <stp>3/21/2008</stp>
        <stp>3/21/2008</stp>
        <stp>[Fixed Income  Prices 2004-2009.xlsx]TIPS!R958C64</stp>
        <tr r="BL958" s="1"/>
      </tp>
      <tp>
        <v>1.0560499999999999</v>
        <stp/>
        <stp>##V3_BDHV12</stp>
        <stp>912828BW9 Govt</stp>
        <stp>IDX_RATIO</stp>
        <stp>9/22/2005</stp>
        <stp>9/22/2005</stp>
        <stp>[Fixed Income  Prices 2004-2009.xlsx]TIPS!R308C56</stp>
        <tr r="BD308" s="1"/>
      </tp>
      <tp>
        <v>1.07728</v>
        <stp/>
        <stp>##V3_BDHV12</stp>
        <stp>912828ET3 Govt</stp>
        <stp>IDX_RATIO</stp>
        <stp>7/30/2009</stp>
        <stp>7/30/2009</stp>
        <stp>[Fixed Income  Prices 2004-2009.xlsx]TIPS!R930C76</stp>
        <tr r="BX930" s="1"/>
      </tp>
      <tp>
        <v>1.23668</v>
        <stp/>
        <stp>##V3_BDHV12</stp>
        <stp>9128275W8 Govt</stp>
        <stp>IDX_RATIO</stp>
        <stp>8/10/2007</stp>
        <stp>8/10/2007</stp>
        <stp>[Fixed Income  Prices 2004-2009.xlsx]TIPS!R798C20</stp>
        <tr r="T798" s="1"/>
      </tp>
      <tp>
        <v>1.0699399999999999</v>
        <stp/>
        <stp>##V3_BDHV12</stp>
        <stp>912828ET3 Govt</stp>
        <stp>IDX_RATIO</stp>
        <stp>5/11/2009</stp>
        <stp>5/11/2009</stp>
        <stp>[Fixed Income  Prices 2004-2009.xlsx]TIPS!R872C76</stp>
        <tr r="BX872" s="1"/>
      </tp>
      <tp>
        <v>1.0903</v>
        <stp/>
        <stp>##V3_BDHV12</stp>
        <stp>912828CZ1 Govt</stp>
        <stp>IDX_RATIO</stp>
        <stp>6/28/2007</stp>
        <stp>6/28/2007</stp>
        <stp>[Fixed Income  Prices 2004-2009.xlsx]TIPS!R698C24</stp>
        <tr r="X698" s="1"/>
      </tp>
      <tp>
        <v>1.0994999999999999</v>
        <stp/>
        <stp>##V3_BDHV12</stp>
        <stp>912828BW9 Govt</stp>
        <stp>IDX_RATIO</stp>
        <stp>9/14/2006</stp>
        <stp>9/14/2006</stp>
        <stp>[Fixed Income  Prices 2004-2009.xlsx]TIPS!R562C56</stp>
        <tr r="BD562" s="1"/>
      </tp>
      <tp>
        <v>1.00604</v>
        <stp/>
        <stp>##V3_BDHV12</stp>
        <stp>912828HW3 Govt</stp>
        <stp>IDX_RATIO</stp>
        <stp>5/28/2009</stp>
        <stp>5/28/2009</stp>
        <stp>[Fixed Income  Prices 2004-2009.xlsx]TIPS!R291C48</stp>
        <tr r="AV291" s="1"/>
      </tp>
      <tp>
        <v>1.2890200000000001</v>
        <stp/>
        <stp>##V3_BDHV12</stp>
        <stp>9128273T7 Govt</stp>
        <stp>IDX_RATIO</stp>
        <stp>8/24/2007</stp>
        <stp>8/24/2007</stp>
        <stp>[Fixed Income  Prices 2004-2009.xlsx]TIPS!R808C12</stp>
        <tr r="L808" s="1"/>
      </tp>
      <tp>
        <v>1.04897</v>
        <stp/>
        <stp>##V3_BDHV12</stp>
        <stp>912828GX2 Govt</stp>
        <stp>IDX_RATIO</stp>
        <stp>8/12/2008</stp>
        <stp>8/12/2008</stp>
        <stp>[Fixed Income  Prices 2004-2009.xlsx]TIPS!R288C88</stp>
        <tr r="CJ288" s="1"/>
      </tp>
      <tp>
        <v>1.1599699999999999</v>
        <stp/>
        <stp>##V3_BDHV12</stp>
        <stp>9128275W8 Govt</stp>
        <stp>IDX_RATIO</stp>
        <stp>9/23/2005</stp>
        <stp>9/23/2005</stp>
        <stp>[Fixed Income  Prices 2004-2009.xlsx]TIPS!R309C20</stp>
        <tr r="T309" s="1"/>
      </tp>
      <tp>
        <v>1.0118499999999999</v>
        <stp/>
        <stp>##V3_BDHV12</stp>
        <stp>912828CZ1 Govt</stp>
        <stp>IDX_RATIO</stp>
        <stp>4/28/2005</stp>
        <stp>4/28/2005</stp>
        <stp>[Fixed Income  Prices 2004-2009.xlsx]TIPS!R135C24</stp>
        <tr r="X135" s="1"/>
      </tp>
      <tp>
        <v>1.25939</v>
        <stp/>
        <stp>##V3_BDHV12</stp>
        <stp>9128273T7 Govt</stp>
        <stp>IDX_RATIO</stp>
        <stp>9/29/2006</stp>
        <stp>9/29/2006</stp>
        <stp>[Fixed Income  Prices 2004-2009.xlsx]TIPS!R573C12</stp>
        <tr r="L573" s="1"/>
      </tp>
      <tp>
        <v>1.20764</v>
        <stp/>
        <stp>##V3_BDHV12</stp>
        <stp>9128275W8 Govt</stp>
        <stp>IDX_RATIO</stp>
        <stp>9/15/2006</stp>
        <stp>9/15/2006</stp>
        <stp>[Fixed Income  Prices 2004-2009.xlsx]TIPS!R563C20</stp>
        <tr r="T563" s="1"/>
      </tp>
      <tp>
        <v>1.258</v>
        <stp/>
        <stp>##V3_BDHV12</stp>
        <stp>9128275W8 Govt</stp>
        <stp>IDX_RATIO</stp>
        <stp>4/29/2008</stp>
        <stp>4/29/2008</stp>
        <stp>[Fixed Income  Prices 2004-2009.xlsx]TIPS!R984C20</stp>
        <tr r="T984" s="1"/>
      </tp>
      <tp>
        <v>1.1187400000000001</v>
        <stp/>
        <stp>##V3_BDHV12</stp>
        <stp>912828CP3 Govt</stp>
        <stp>IDX_RATIO</stp>
        <stp>3/26/2008</stp>
        <stp>3/26/2008</stp>
        <stp>[Fixed Income  Prices 2004-2009.xlsx]TIPS!R961C64</stp>
        <tr r="BL961" s="1"/>
      </tp>
      <tp>
        <v>1.09029</v>
        <stp/>
        <stp>##V3_BDHV12</stp>
        <stp>912828ET3 Govt</stp>
        <stp>IDX_RATIO</stp>
        <stp>7/28/2008</stp>
        <stp>7/28/2008</stp>
        <stp>[Fixed Income  Prices 2004-2009.xlsx]TIPS!R667C76</stp>
        <tr r="BX667" s="1"/>
      </tp>
      <tp>
        <v>1.25105</v>
        <stp/>
        <stp>##V3_BDHV12</stp>
        <stp>9128274Y5 Govt</stp>
        <stp>IDX_RATIO</stp>
        <stp>5/29/2007</stp>
        <stp>5/29/2007</stp>
        <stp>[Fixed Income  Prices 2004-2009.xlsx]TIPS!R745C16</stp>
        <tr r="P745" s="1"/>
      </tp>
      <tp>
        <v>1.0266299999999999</v>
        <stp/>
        <stp>##V3_BDHV12</stp>
        <stp>912828CZ1 Govt</stp>
        <stp>IDX_RATIO</stp>
        <stp>7/18/2005</stp>
        <stp>7/18/2005</stp>
        <stp>[Fixed Income  Prices 2004-2009.xlsx]TIPS!R191C24</stp>
        <tr r="X191" s="1"/>
      </tp>
      <tp>
        <v>1.0399400000000001</v>
        <stp/>
        <stp>##V3_BDHV12</stp>
        <stp>912828GX2 Govt</stp>
        <stp>IDX_RATIO</stp>
        <stp>9/15/2009</stp>
        <stp>9/15/2009</stp>
        <stp>[Fixed Income  Prices 2004-2009.xlsx]TIPS!R573C88</stp>
        <tr r="CJ573" s="1"/>
      </tp>
      <tp>
        <v>1.0993999999999999</v>
        <stp/>
        <stp>##V3_BDHV12</stp>
        <stp>912828BW9 Govt</stp>
        <stp>IDX_RATIO</stp>
        <stp>9/13/2006</stp>
        <stp>9/13/2006</stp>
        <stp>[Fixed Income  Prices 2004-2009.xlsx]TIPS!R561C56</stp>
        <tr r="BD561" s="1"/>
      </tp>
      <tp>
        <v>1.2069099999999999</v>
        <stp/>
        <stp>##V3_BDHV12</stp>
        <stp>9128276R8 Govt</stp>
        <stp>IDX_RATIO</stp>
        <stp>1/29/2008</stp>
        <stp>1/29/2008</stp>
        <stp>[Fixed Income  Prices 2004-2009.xlsx]TIPS!R920C28</stp>
        <tr r="AB920" s="1"/>
      </tp>
      <tp>
        <v>1.2071000000000001</v>
        <stp/>
        <stp>##V3_BDHV12</stp>
        <stp>9128276R8 Govt</stp>
        <stp>IDX_RATIO</stp>
        <stp>2/19/2008</stp>
        <stp>2/19/2008</stp>
        <stp>[Fixed Income  Prices 2004-2009.xlsx]TIPS!R935C28</stp>
        <tr r="AB935" s="1"/>
      </tp>
      <tp>
        <v>1.2570299999999999</v>
        <stp/>
        <stp>##V3_BDHV12</stp>
        <stp>9128274Y5 Govt</stp>
        <stp>IDX_RATIO</stp>
        <stp>6/19/2007</stp>
        <stp>6/19/2007</stp>
        <stp>[Fixed Income  Prices 2004-2009.xlsx]TIPS!R760C16</stp>
        <tr r="P760" s="1"/>
      </tp>
      <tp>
        <v>1.1260600000000001</v>
        <stp/>
        <stp>##V3_BDHV12</stp>
        <stp>912828BW9 Govt</stp>
        <stp>IDX_RATIO</stp>
        <stp>8/10/2007</stp>
        <stp>8/10/2007</stp>
        <stp>[Fixed Income  Prices 2004-2009.xlsx]TIPS!R798C56</stp>
        <tr r="BD798" s="1"/>
      </tp>
      <tp>
        <v>1.04931</v>
        <stp/>
        <stp>##V3_BDHV12</stp>
        <stp>912828GX2 Govt</stp>
        <stp>IDX_RATIO</stp>
        <stp>8/13/2008</stp>
        <stp>8/13/2008</stp>
        <stp>[Fixed Income  Prices 2004-2009.xlsx]TIPS!R289C88</stp>
        <tr r="CJ289" s="1"/>
      </tp>
      <tp>
        <v>1.1597999999999999</v>
        <stp/>
        <stp>##V3_BDHV12</stp>
        <stp>9128275W8 Govt</stp>
        <stp>IDX_RATIO</stp>
        <stp>9/22/2005</stp>
        <stp>9/22/2005</stp>
        <stp>[Fixed Income  Prices 2004-2009.xlsx]TIPS!R308C20</stp>
        <tr r="T308" s="1"/>
      </tp>
      <tp>
        <v>1.0120400000000001</v>
        <stp/>
        <stp>##V3_BDHV12</stp>
        <stp>912828CZ1 Govt</stp>
        <stp>IDX_RATIO</stp>
        <stp>4/29/2005</stp>
        <stp>4/29/2005</stp>
        <stp>[Fixed Income  Prices 2004-2009.xlsx]TIPS!R136C24</stp>
        <tr r="X136" s="1"/>
      </tp>
      <tp>
        <v>1.25926</v>
        <stp/>
        <stp>##V3_BDHV12</stp>
        <stp>9128273T7 Govt</stp>
        <stp>IDX_RATIO</stp>
        <stp>9/28/2006</stp>
        <stp>9/28/2006</stp>
        <stp>[Fixed Income  Prices 2004-2009.xlsx]TIPS!R572C12</stp>
        <tr r="L572" s="1"/>
      </tp>
      <tp>
        <v>1.2075199999999999</v>
        <stp/>
        <stp>##V3_BDHV12</stp>
        <stp>9128275W8 Govt</stp>
        <stp>IDX_RATIO</stp>
        <stp>9/14/2006</stp>
        <stp>9/14/2006</stp>
        <stp>[Fixed Income  Prices 2004-2009.xlsx]TIPS!R562C20</stp>
        <tr r="T562" s="1"/>
      </tp>
      <tp>
        <v>1.2578800000000001</v>
        <stp/>
        <stp>##V3_BDHV12</stp>
        <stp>9128275W8 Govt</stp>
        <stp>IDX_RATIO</stp>
        <stp>4/28/2008</stp>
        <stp>4/28/2008</stp>
        <stp>[Fixed Income  Prices 2004-2009.xlsx]TIPS!R983C20</stp>
        <tr r="T983" s="1"/>
      </tp>
      <tp>
        <v>1.1189100000000001</v>
        <stp/>
        <stp>##V3_BDHV12</stp>
        <stp>912828CP3 Govt</stp>
        <stp>IDX_RATIO</stp>
        <stp>3/27/2008</stp>
        <stp>3/27/2008</stp>
        <stp>[Fixed Income  Prices 2004-2009.xlsx]TIPS!R962C64</stp>
        <tr r="BL962" s="1"/>
      </tp>
      <tp>
        <v>1.0739300000000001</v>
        <stp/>
        <stp>##V3_BDHV12</stp>
        <stp>912828ET3 Govt</stp>
        <stp>IDX_RATIO</stp>
        <stp>6/26/2009</stp>
        <stp>6/26/2009</stp>
        <stp>[Fixed Income  Prices 2004-2009.xlsx]TIPS!R906C76</stp>
        <tr r="BX906" s="1"/>
      </tp>
      <tp>
        <v>1.2567599999999999</v>
        <stp/>
        <stp>##V3_BDHV12</stp>
        <stp>9128274Y5 Govt</stp>
        <stp>IDX_RATIO</stp>
        <stp>6/18/2007</stp>
        <stp>6/18/2007</stp>
        <stp>[Fixed Income  Prices 2004-2009.xlsx]TIPS!R759C16</stp>
        <tr r="P759" s="1"/>
      </tp>
      <tp>
        <v>1.0905899999999999</v>
        <stp/>
        <stp>##V3_BDHV12</stp>
        <stp>912828ET3 Govt</stp>
        <stp>IDX_RATIO</stp>
        <stp>7/29/2008</stp>
        <stp>7/29/2008</stp>
        <stp>[Fixed Income  Prices 2004-2009.xlsx]TIPS!R668C76</stp>
        <tr r="BX668" s="1"/>
      </tp>
      <tp>
        <v>1.2506900000000001</v>
        <stp/>
        <stp>##V3_BDHV12</stp>
        <stp>9128274Y5 Govt</stp>
        <stp>IDX_RATIO</stp>
        <stp>5/28/2007</stp>
        <stp>5/28/2007</stp>
        <stp>[Fixed Income  Prices 2004-2009.xlsx]TIPS!R744C16</stp>
        <tr r="P744" s="1"/>
      </tp>
      <tp>
        <v>1.20668</v>
        <stp/>
        <stp>##V3_BDHV12</stp>
        <stp>9128276R8 Govt</stp>
        <stp>IDX_RATIO</stp>
        <stp>1/28/2008</stp>
        <stp>1/28/2008</stp>
        <stp>[Fixed Income  Prices 2004-2009.xlsx]TIPS!R919C28</stp>
        <tr r="AB919" s="1"/>
      </tp>
      <tp>
        <v>1.0266</v>
        <stp/>
        <stp>##V3_BDHV12</stp>
        <stp>912828CZ1 Govt</stp>
        <stp>IDX_RATIO</stp>
        <stp>7/19/2005</stp>
        <stp>7/19/2005</stp>
        <stp>[Fixed Income  Prices 2004-2009.xlsx]TIPS!R192C24</stp>
        <tr r="X192" s="1"/>
      </tp>
      <tp>
        <v>1.03999</v>
        <stp/>
        <stp>##V3_BDHV12</stp>
        <stp>912828GX2 Govt</stp>
        <stp>IDX_RATIO</stp>
        <stp>9/14/2009</stp>
        <stp>9/14/2009</stp>
        <stp>[Fixed Income  Prices 2004-2009.xlsx]TIPS!R572C88</stp>
        <tr r="CJ572" s="1"/>
      </tp>
      <tp>
        <v>1.0992900000000001</v>
        <stp/>
        <stp>##V3_BDHV12</stp>
        <stp>912828BW9 Govt</stp>
        <stp>IDX_RATIO</stp>
        <stp>9/12/2006</stp>
        <stp>9/12/2006</stp>
        <stp>[Fixed Income  Prices 2004-2009.xlsx]TIPS!R560C56</stp>
        <tr r="BD560" s="1"/>
      </tp>
      <tp>
        <v>1.20713</v>
        <stp/>
        <stp>##V3_BDHV12</stp>
        <stp>9128276R8 Govt</stp>
        <stp>IDX_RATIO</stp>
        <stp>2/18/2008</stp>
        <stp>2/18/2008</stp>
        <stp>[Fixed Income  Prices 2004-2009.xlsx]TIPS!R934C28</stp>
        <tr r="AB934" s="1"/>
      </tp>
      <tp>
        <v>1.1262699999999999</v>
        <stp/>
        <stp>##V3_BDHV12</stp>
        <stp>912828BW9 Govt</stp>
        <stp>IDX_RATIO</stp>
        <stp>8/13/2007</stp>
        <stp>8/13/2007</stp>
        <stp>[Fixed Income  Prices 2004-2009.xlsx]TIPS!R799C56</stp>
        <tr r="BD799" s="1"/>
      </tp>
      <tp>
        <v>1.1596200000000001</v>
        <stp/>
        <stp>##V3_BDHV12</stp>
        <stp>9128275W8 Govt</stp>
        <stp>IDX_RATIO</stp>
        <stp>9/21/2005</stp>
        <stp>9/21/2005</stp>
        <stp>[Fixed Income  Prices 2004-2009.xlsx]TIPS!R307C20</stp>
        <tr r="T307" s="1"/>
      </tp>
      <tp>
        <v>1.1183799999999999</v>
        <stp/>
        <stp>##V3_BDHV12</stp>
        <stp>912828CP3 Govt</stp>
        <stp>IDX_RATIO</stp>
        <stp>3/24/2008</stp>
        <stp>3/24/2008</stp>
        <stp>[Fixed Income  Prices 2004-2009.xlsx]TIPS!R959C64</stp>
        <tr r="BL959" s="1"/>
      </tp>
      <tp>
        <v>1.15601</v>
        <stp/>
        <stp>##V3_BDHV12</stp>
        <stp>9128275W8 Govt</stp>
        <stp>IDX_RATIO</stp>
        <stp>8/30/2005</stp>
        <stp>8/30/2005</stp>
        <stp>[Fixed Income  Prices 2004-2009.xlsx]TIPS!R291C20</stp>
        <tr r="T291" s="1"/>
      </tp>
      <tp>
        <v>1.04949</v>
        <stp/>
        <stp>##V3_BDHV12</stp>
        <stp>912828ET3 Govt</stp>
        <stp>IDX_RATIO</stp>
        <stp>8/28/2007</stp>
        <stp>8/28/2007</stp>
        <stp>[Fixed Income  Prices 2004-2009.xlsx]TIPS!R428C76</stp>
        <tr r="BX428" s="1"/>
      </tp>
      <tp>
        <v>1.0568599999999999</v>
        <stp/>
        <stp>##V3_BDHV12</stp>
        <stp>912828BW9 Govt</stp>
        <stp>IDX_RATIO</stp>
        <stp>9/27/2005</stp>
        <stp>9/27/2005</stp>
        <stp>[Fixed Income  Prices 2004-2009.xlsx]TIPS!R311C56</stp>
        <tr r="BD311" s="1"/>
      </tp>
      <tp>
        <v>1.0738399999999999</v>
        <stp/>
        <stp>##V3_BDHV12</stp>
        <stp>912828ET3 Govt</stp>
        <stp>IDX_RATIO</stp>
        <stp>6/25/2009</stp>
        <stp>6/25/2009</stp>
        <stp>[Fixed Income  Prices 2004-2009.xlsx]TIPS!R905C76</stp>
        <tr r="BX905" s="1"/>
      </tp>
      <tp>
        <v>1.2322</v>
        <stp/>
        <stp>##V3_BDHV12</stp>
        <stp>9128274Y5 Govt</stp>
        <stp>IDX_RATIO</stp>
        <stp>7/19/2006</stp>
        <stp>7/19/2006</stp>
        <stp>[Fixed Income  Prices 2004-2009.xlsx]TIPS!R521C16</stp>
        <tr r="P521" s="1"/>
      </tp>
      <tp>
        <v>1.07019</v>
        <stp/>
        <stp>##V3_BDHV12</stp>
        <stp>912828ET3 Govt</stp>
        <stp>IDX_RATIO</stp>
        <stp>5/14/2009</stp>
        <stp>5/14/2009</stp>
        <stp>[Fixed Income  Prices 2004-2009.xlsx]TIPS!R875C76</stp>
        <tr r="BX875" s="1"/>
      </tp>
      <tp>
        <v>1.09918</v>
        <stp/>
        <stp>##V3_BDHV12</stp>
        <stp>912828BW9 Govt</stp>
        <stp>IDX_RATIO</stp>
        <stp>9/11/2006</stp>
        <stp>9/11/2006</stp>
        <stp>[Fixed Income  Prices 2004-2009.xlsx]TIPS!R559C56</stp>
        <tr r="BD559" s="1"/>
      </tp>
      <tp>
        <v>1.03983</v>
        <stp/>
        <stp>##V3_BDHV12</stp>
        <stp>912828GX2 Govt</stp>
        <stp>IDX_RATIO</stp>
        <stp>9/17/2009</stp>
        <stp>9/17/2009</stp>
        <stp>[Fixed Income  Prices 2004-2009.xlsx]TIPS!R575C88</stp>
        <tr r="CJ575" s="1"/>
      </tp>
      <tp>
        <v>1.0479400000000001</v>
        <stp/>
        <stp>##V3_BDHV12</stp>
        <stp>912828CZ1 Govt</stp>
        <stp>IDX_RATIO</stp>
        <stp>4/18/2006</stp>
        <stp>4/18/2006</stp>
        <stp>[Fixed Income  Prices 2004-2009.xlsx]TIPS!R386C24</stp>
        <tr r="X386" s="1"/>
      </tp>
      <tp>
        <v>1.2113400000000001</v>
        <stp/>
        <stp>##V3_BDHV12</stp>
        <stp>9128274Y5 Govt</stp>
        <stp>IDX_RATIO</stp>
        <stp>4/28/2006</stp>
        <stp>4/28/2006</stp>
        <stp>[Fixed Income  Prices 2004-2009.xlsx]TIPS!R463C16</stp>
        <tr r="P463" s="1"/>
      </tp>
      <tp>
        <v>1.2892600000000001</v>
        <stp/>
        <stp>##V3_BDHV12</stp>
        <stp>9128273T7 Govt</stp>
        <stp>IDX_RATIO</stp>
        <stp>8/27/2007</stp>
        <stp>8/27/2007</stp>
        <stp>[Fixed Income  Prices 2004-2009.xlsx]TIPS!R809C12</stp>
        <tr r="L809" s="1"/>
      </tp>
      <tp>
        <v>1.04863</v>
        <stp/>
        <stp>##V3_BDHV12</stp>
        <stp>912828GX2 Govt</stp>
        <stp>IDX_RATIO</stp>
        <stp>8/11/2008</stp>
        <stp>8/11/2008</stp>
        <stp>[Fixed Income  Prices 2004-2009.xlsx]TIPS!R287C88</stp>
        <tr r="CJ287" s="1"/>
      </tp>
      <tp>
        <v>1.15944</v>
        <stp/>
        <stp>##V3_BDHV12</stp>
        <stp>9128275W8 Govt</stp>
        <stp>IDX_RATIO</stp>
        <stp>9/20/2005</stp>
        <stp>9/20/2005</stp>
        <stp>[Fixed Income  Prices 2004-2009.xlsx]TIPS!R306C20</stp>
        <tr r="T306" s="1"/>
      </tp>
      <tp>
        <v>1.06525</v>
        <stp/>
        <stp>##V3_BDHV12</stp>
        <stp>912828ET3 Govt</stp>
        <stp>IDX_RATIO</stp>
        <stp>4/18/2008</stp>
        <stp>4/18/2008</stp>
        <stp>[Fixed Income  Prices 2004-2009.xlsx]TIPS!R596C76</stp>
        <tr r="BX596" s="1"/>
      </tp>
      <tp>
        <v>1.1560299999999999</v>
        <stp/>
        <stp>##V3_BDHV12</stp>
        <stp>9128275W8 Govt</stp>
        <stp>IDX_RATIO</stp>
        <stp>8/31/2005</stp>
        <stp>8/31/2005</stp>
        <stp>[Fixed Income  Prices 2004-2009.xlsx]TIPS!R292C20</stp>
        <tr r="T292" s="1"/>
      </tp>
      <tp>
        <v>1.04956</v>
        <stp/>
        <stp>##V3_BDHV12</stp>
        <stp>912828ET3 Govt</stp>
        <stp>IDX_RATIO</stp>
        <stp>8/29/2007</stp>
        <stp>8/29/2007</stp>
        <stp>[Fixed Income  Prices 2004-2009.xlsx]TIPS!R429C76</stp>
        <tr r="BX429" s="1"/>
      </tp>
      <tp>
        <v>1.0567</v>
        <stp/>
        <stp>##V3_BDHV12</stp>
        <stp>912828BW9 Govt</stp>
        <stp>IDX_RATIO</stp>
        <stp>9/26/2005</stp>
        <stp>9/26/2005</stp>
        <stp>[Fixed Income  Prices 2004-2009.xlsx]TIPS!R310C56</stp>
        <tr r="BD310" s="1"/>
      </tp>
      <tp>
        <v>1.11856</v>
        <stp/>
        <stp>##V3_BDHV12</stp>
        <stp>912828CP3 Govt</stp>
        <stp>IDX_RATIO</stp>
        <stp>3/25/2008</stp>
        <stp>3/25/2008</stp>
        <stp>[Fixed Income  Prices 2004-2009.xlsx]TIPS!R960C64</stp>
        <tr r="BL960" s="1"/>
      </tp>
      <tp>
        <v>1.07375</v>
        <stp/>
        <stp>##V3_BDHV12</stp>
        <stp>912828ET3 Govt</stp>
        <stp>IDX_RATIO</stp>
        <stp>6/24/2009</stp>
        <stp>6/24/2009</stp>
        <stp>[Fixed Income  Prices 2004-2009.xlsx]TIPS!R904C76</stp>
        <tr r="BX904" s="1"/>
      </tp>
      <tp>
        <v>1.232</v>
        <stp/>
        <stp>##V3_BDHV12</stp>
        <stp>9128274Y5 Govt</stp>
        <stp>IDX_RATIO</stp>
        <stp>7/18/2006</stp>
        <stp>7/18/2006</stp>
        <stp>[Fixed Income  Prices 2004-2009.xlsx]TIPS!R520C16</stp>
        <tr r="P520" s="1"/>
      </tp>
      <tp>
        <v>1.0702799999999999</v>
        <stp/>
        <stp>##V3_BDHV12</stp>
        <stp>912828ET3 Govt</stp>
        <stp>IDX_RATIO</stp>
        <stp>5/15/2009</stp>
        <stp>5/15/2009</stp>
        <stp>[Fixed Income  Prices 2004-2009.xlsx]TIPS!R876C76</stp>
        <tr r="BX876" s="1"/>
      </tp>
      <tp>
        <v>1.0398799999999999</v>
        <stp/>
        <stp>##V3_BDHV12</stp>
        <stp>912828GX2 Govt</stp>
        <stp>IDX_RATIO</stp>
        <stp>9/16/2009</stp>
        <stp>9/16/2009</stp>
        <stp>[Fixed Income  Prices 2004-2009.xlsx]TIPS!R574C88</stp>
        <tr r="CJ574" s="1"/>
      </tp>
      <tp>
        <v>1.0480100000000001</v>
        <stp/>
        <stp>##V3_BDHV12</stp>
        <stp>912828CZ1 Govt</stp>
        <stp>IDX_RATIO</stp>
        <stp>4/19/2006</stp>
        <stp>4/19/2006</stp>
        <stp>[Fixed Income  Prices 2004-2009.xlsx]TIPS!R387C24</stp>
        <tr r="X387" s="1"/>
      </tp>
      <tp>
        <v>1.1448</v>
        <stp/>
        <stp>##V3_BDHV12</stp>
        <stp>912828BW9 Govt</stp>
        <stp>IDX_RATIO</stp>
        <stp>4/23/2008</stp>
        <stp>4/23/2008</stp>
        <stp>[Fixed Income  Prices 2004-2009.xlsx]TIPS!R981C56</stp>
        <tr r="BD981" s="1"/>
      </tp>
      <tp>
        <v>1.2061500000000001</v>
        <stp/>
        <stp>##V3_BDHV12</stp>
        <stp>9128273T7 Govt</stp>
        <stp>IDX_RATIO</stp>
        <stp>9/13/2005</stp>
        <stp>9/13/2005</stp>
        <stp>[Fixed Income  Prices 2004-2009.xlsx]TIPS!R301C12</stp>
        <tr r="L301" s="1"/>
      </tp>
      <tp>
        <v>1.1654899999999999</v>
        <stp/>
        <stp>##V3_BDHV12</stp>
        <stp>9128274Y5 Govt</stp>
        <stp>IDX_RATIO</stp>
        <stp>4/13/2005</stp>
        <stp>4/13/2005</stp>
        <stp>[Fixed Income  Prices 2004-2009.xlsx]TIPS!R193C16</stp>
        <tr r="P193" s="1"/>
      </tp>
      <tp>
        <v>1.28935</v>
        <stp/>
        <stp>##V3_BDHV12</stp>
        <stp>9128273T7 Govt</stp>
        <stp>IDX_RATIO</stp>
        <stp>8/28/2007</stp>
        <stp>8/28/2007</stp>
        <stp>[Fixed Income  Prices 2004-2009.xlsx]TIPS!R810C12</stp>
        <tr r="L810" s="1"/>
      </tp>
      <tp>
        <v>1.23699</v>
        <stp/>
        <stp>##V3_BDHV12</stp>
        <stp>9128275W8 Govt</stp>
        <stp>IDX_RATIO</stp>
        <stp>8/14/2007</stp>
        <stp>8/14/2007</stp>
        <stp>[Fixed Income  Prices 2004-2009.xlsx]TIPS!R800C20</stp>
        <tr r="T800" s="1"/>
      </tp>
      <tp>
        <v>1.06514</v>
        <stp/>
        <stp>##V3_BDHV12</stp>
        <stp>912828ET3 Govt</stp>
        <stp>IDX_RATIO</stp>
        <stp>4/17/2008</stp>
        <stp>4/17/2008</stp>
        <stp>[Fixed Income  Prices 2004-2009.xlsx]TIPS!R595C76</stp>
        <tr r="BX595" s="1"/>
      </tp>
      <tp>
        <v>1.06704</v>
        <stp/>
        <stp>##V3_BDHV12</stp>
        <stp>912828CZ1 Govt</stp>
        <stp>IDX_RATIO</stp>
        <stp>7/21/2006</stp>
        <stp>7/21/2006</stp>
        <stp>[Fixed Income  Prices 2004-2009.xlsx]TIPS!R454C24</stp>
        <tr r="X454" s="1"/>
      </tp>
      <tp>
        <v>1.0072700000000001</v>
        <stp/>
        <stp>##V3_BDHV12</stp>
        <stp>912828HW3 Govt</stp>
        <stp>IDX_RATIO</stp>
        <stp>6/12/2009</stp>
        <stp>6/12/2009</stp>
        <stp>[Fixed Income  Prices 2004-2009.xlsx]TIPS!R302C48</stp>
        <tr r="AV302" s="1"/>
      </tp>
      <tp>
        <v>1.2588900000000001</v>
        <stp/>
        <stp>##V3_BDHV12</stp>
        <stp>9128273T7 Govt</stp>
        <stp>IDX_RATIO</stp>
        <stp>9/25/2006</stp>
        <stp>9/25/2006</stp>
        <stp>[Fixed Income  Prices 2004-2009.xlsx]TIPS!R569C12</stp>
        <tr r="L569" s="1"/>
      </tp>
      <tp>
        <v>1.2081200000000001</v>
        <stp/>
        <stp>##V3_BDHV12</stp>
        <stp>9128275W8 Govt</stp>
        <stp>IDX_RATIO</stp>
        <stp>9/19/2006</stp>
        <stp>9/19/2006</stp>
        <stp>[Fixed Income  Prices 2004-2009.xlsx]TIPS!R565C20</stp>
        <tr r="T565" s="1"/>
      </tp>
      <tp>
        <v>1.2318100000000001</v>
        <stp/>
        <stp>##V3_BDHV12</stp>
        <stp>9128274Y5 Govt</stp>
        <stp>IDX_RATIO</stp>
        <stp>7/17/2006</stp>
        <stp>7/17/2006</stp>
        <stp>[Fixed Income  Prices 2004-2009.xlsx]TIPS!R519C16</stp>
        <tr r="P519" s="1"/>
      </tp>
      <tp>
        <v>1.05718</v>
        <stp/>
        <stp>##V3_BDHV12</stp>
        <stp>912828BW9 Govt</stp>
        <stp>IDX_RATIO</stp>
        <stp>9/29/2005</stp>
        <stp>9/29/2005</stp>
        <stp>[Fixed Income  Prices 2004-2009.xlsx]TIPS!R313C56</stp>
        <tr r="BD313" s="1"/>
      </tp>
      <tp>
        <v>1.2575099999999999</v>
        <stp/>
        <stp>##V3_BDHV12</stp>
        <stp>9128275W8 Govt</stp>
        <stp>IDX_RATIO</stp>
        <stp>4/25/2008</stp>
        <stp>4/25/2008</stp>
        <stp>[Fixed Income  Prices 2004-2009.xlsx]TIPS!R982C20</stp>
        <tr r="T982" s="1"/>
      </tp>
      <tp>
        <v>1.2559400000000001</v>
        <stp/>
        <stp>##V3_BDHV12</stp>
        <stp>9128274Y5 Govt</stp>
        <stp>IDX_RATIO</stp>
        <stp>6/15/2007</stp>
        <stp>6/15/2007</stp>
        <stp>[Fixed Income  Prices 2004-2009.xlsx]TIPS!R758C16</stp>
        <tr r="P758" s="1"/>
      </tp>
      <tp>
        <v>1.0891200000000001</v>
        <stp/>
        <stp>##V3_BDHV12</stp>
        <stp>912828ET3 Govt</stp>
        <stp>IDX_RATIO</stp>
        <stp>7/24/2008</stp>
        <stp>7/24/2008</stp>
        <stp>[Fixed Income  Prices 2004-2009.xlsx]TIPS!R665C76</stp>
        <tr r="BX665" s="1"/>
      </tp>
      <tp>
        <v>1.2059899999999999</v>
        <stp/>
        <stp>##V3_BDHV12</stp>
        <stp>9128276R8 Govt</stp>
        <stp>IDX_RATIO</stp>
        <stp>1/25/2008</stp>
        <stp>1/25/2008</stp>
        <stp>[Fixed Income  Prices 2004-2009.xlsx]TIPS!R918C28</stp>
        <tr r="AB918" s="1"/>
      </tp>
      <tp>
        <v>1.18632</v>
        <stp/>
        <stp>##V3_BDHV12</stp>
        <stp>9128274Y5 Govt</stp>
        <stp>IDX_RATIO</stp>
        <stp>6/30/2005</stp>
        <stp>6/30/2005</stp>
        <stp>[Fixed Income  Prices 2004-2009.xlsx]TIPS!R248C16</stp>
        <tr r="P248" s="1"/>
      </tp>
      <tp>
        <v>1.2496</v>
        <stp/>
        <stp>##V3_BDHV12</stp>
        <stp>9128274Y5 Govt</stp>
        <stp>IDX_RATIO</stp>
        <stp>5/25/2007</stp>
        <stp>5/25/2007</stp>
        <stp>[Fixed Income  Prices 2004-2009.xlsx]TIPS!R743C16</stp>
        <tr r="P743" s="1"/>
      </tp>
      <tp>
        <v>1.02677</v>
        <stp/>
        <stp>##V3_BDHV12</stp>
        <stp>912828CZ1 Govt</stp>
        <stp>IDX_RATIO</stp>
        <stp>7/14/2005</stp>
        <stp>7/14/2005</stp>
        <stp>[Fixed Income  Prices 2004-2009.xlsx]TIPS!R189C24</stp>
        <tr r="X189" s="1"/>
      </tp>
      <tp>
        <v>1.2111799999999999</v>
        <stp/>
        <stp>##V3_BDHV12</stp>
        <stp>9128274Y5 Govt</stp>
        <stp>IDX_RATIO</stp>
        <stp>4/26/2006</stp>
        <stp>4/26/2006</stp>
        <stp>[Fixed Income  Prices 2004-2009.xlsx]TIPS!R461C16</stp>
        <tr r="P461" s="1"/>
      </tp>
      <tp>
        <v>1.2072099999999999</v>
        <stp/>
        <stp>##V3_BDHV12</stp>
        <stp>9128276R8 Govt</stp>
        <stp>IDX_RATIO</stp>
        <stp>2/15/2008</stp>
        <stp>2/15/2008</stp>
        <stp>[Fixed Income  Prices 2004-2009.xlsx]TIPS!R933C28</stp>
        <tr r="AB933" s="1"/>
      </tp>
      <tp>
        <v>1.18584</v>
        <stp/>
        <stp>##V3_BDHV12</stp>
        <stp>9128274Y5 Govt</stp>
        <stp>IDX_RATIO</stp>
        <stp>7/20/2005</stp>
        <stp>7/20/2005</stp>
        <stp>[Fixed Income  Prices 2004-2009.xlsx]TIPS!R262C16</stp>
        <tr r="P262" s="1"/>
      </tp>
      <tp>
        <v>1.14469</v>
        <stp/>
        <stp>##V3_BDHV12</stp>
        <stp>912828BW9 Govt</stp>
        <stp>IDX_RATIO</stp>
        <stp>4/22/2008</stp>
        <stp>4/22/2008</stp>
        <stp>[Fixed Income  Prices 2004-2009.xlsx]TIPS!R980C56</stp>
        <tr r="BD980" s="1"/>
      </tp>
      <tp>
        <v>1.20597</v>
        <stp/>
        <stp>##V3_BDHV12</stp>
        <stp>9128273T7 Govt</stp>
        <stp>IDX_RATIO</stp>
        <stp>9/12/2005</stp>
        <stp>9/12/2005</stp>
        <stp>[Fixed Income  Prices 2004-2009.xlsx]TIPS!R300C12</stp>
        <tr r="L300" s="1"/>
      </tp>
      <tp>
        <v>1.16526</v>
        <stp/>
        <stp>##V3_BDHV12</stp>
        <stp>9128274Y5 Govt</stp>
        <stp>IDX_RATIO</stp>
        <stp>4/12/2005</stp>
        <stp>4/12/2005</stp>
        <stp>[Fixed Income  Prices 2004-2009.xlsx]TIPS!R192C16</stp>
        <tr r="P192" s="1"/>
      </tp>
      <tp>
        <v>1.2894300000000001</v>
        <stp/>
        <stp>##V3_BDHV12</stp>
        <stp>9128273T7 Govt</stp>
        <stp>IDX_RATIO</stp>
        <stp>8/29/2007</stp>
        <stp>8/29/2007</stp>
        <stp>[Fixed Income  Prices 2004-2009.xlsx]TIPS!R811C12</stp>
        <tr r="L811" s="1"/>
      </tp>
      <tp>
        <v>1.2370700000000001</v>
        <stp/>
        <stp>##V3_BDHV12</stp>
        <stp>9128275W8 Govt</stp>
        <stp>IDX_RATIO</stp>
        <stp>8/15/2007</stp>
        <stp>8/15/2007</stp>
        <stp>[Fixed Income  Prices 2004-2009.xlsx]TIPS!R801C20</stp>
        <tr r="T801" s="1"/>
      </tp>
      <tp>
        <v>1.06687</v>
        <stp/>
        <stp>##V3_BDHV12</stp>
        <stp>912828CZ1 Govt</stp>
        <stp>IDX_RATIO</stp>
        <stp>7/20/2006</stp>
        <stp>7/20/2006</stp>
        <stp>[Fixed Income  Prices 2004-2009.xlsx]TIPS!R453C24</stp>
        <tr r="X453" s="1"/>
      </tp>
      <tp>
        <v>1.06504</v>
        <stp/>
        <stp>##V3_BDHV12</stp>
        <stp>912828ET3 Govt</stp>
        <stp>IDX_RATIO</stp>
        <stp>4/16/2008</stp>
        <stp>4/16/2008</stp>
        <stp>[Fixed Income  Prices 2004-2009.xlsx]TIPS!R594C76</stp>
        <tr r="BX594" s="1"/>
      </tp>
      <tp>
        <v>1.0244</v>
        <stp/>
        <stp>##V3_BDHV12</stp>
        <stp>912828ET3 Govt</stp>
        <stp>IDX_RATIO</stp>
        <stp>9/22/2006</stp>
        <stp>9/22/2006</stp>
        <stp>[Fixed Income  Prices 2004-2009.xlsx]TIPS!R186C76</stp>
        <tr r="BX186" s="1"/>
      </tp>
      <tp>
        <v>1.0633300000000001</v>
        <stp/>
        <stp>##V3_BDHV12</stp>
        <stp>912828CZ1 Govt</stp>
        <stp>IDX_RATIO</stp>
        <stp>6/30/2006</stp>
        <stp>6/30/2006</stp>
        <stp>[Fixed Income  Prices 2004-2009.xlsx]TIPS!R439C24</stp>
        <tr r="X439" s="1"/>
      </tp>
      <tp>
        <v>1.0112699999999999</v>
        <stp/>
        <stp>##V3_BDHV12</stp>
        <stp>912828CZ1 Govt</stp>
        <stp>IDX_RATIO</stp>
        <stp>4/25/2005</stp>
        <stp>4/25/2005</stp>
        <stp>[Fixed Income  Prices 2004-2009.xlsx]TIPS!R132C24</stp>
        <tr r="X132" s="1"/>
      </tp>
      <tp>
        <v>1.208</v>
        <stp/>
        <stp>##V3_BDHV12</stp>
        <stp>9128275W8 Govt</stp>
        <stp>IDX_RATIO</stp>
        <stp>9/18/2006</stp>
        <stp>9/18/2006</stp>
        <stp>[Fixed Income  Prices 2004-2009.xlsx]TIPS!R564C20</stp>
        <tr r="T564" s="1"/>
      </tp>
      <tp>
        <v>1.0570200000000001</v>
        <stp/>
        <stp>##V3_BDHV12</stp>
        <stp>912828BW9 Govt</stp>
        <stp>IDX_RATIO</stp>
        <stp>9/28/2005</stp>
        <stp>9/28/2005</stp>
        <stp>[Fixed Income  Prices 2004-2009.xlsx]TIPS!R312C56</stp>
        <tr r="BD312" s="1"/>
      </tp>
      <tp>
        <v>1.04942</v>
        <stp/>
        <stp>##V3_BDHV12</stp>
        <stp>912828ET3 Govt</stp>
        <stp>IDX_RATIO</stp>
        <stp>8/27/2007</stp>
        <stp>8/27/2007</stp>
        <stp>[Fixed Income  Prices 2004-2009.xlsx]TIPS!R427C76</stp>
        <tr r="BX427" s="1"/>
      </tp>
      <tp>
        <v>1.25739</v>
        <stp/>
        <stp>##V3_BDHV12</stp>
        <stp>9128275W8 Govt</stp>
        <stp>IDX_RATIO</stp>
        <stp>4/24/2008</stp>
        <stp>4/24/2008</stp>
        <stp>[Fixed Income  Prices 2004-2009.xlsx]TIPS!R981C20</stp>
        <tr r="T981" s="1"/>
      </tp>
      <tp>
        <v>1.2556700000000001</v>
        <stp/>
        <stp>##V3_BDHV12</stp>
        <stp>9128274Y5 Govt</stp>
        <stp>IDX_RATIO</stp>
        <stp>6/14/2007</stp>
        <stp>6/14/2007</stp>
        <stp>[Fixed Income  Prices 2004-2009.xlsx]TIPS!R757C16</stp>
        <tr r="P757" s="1"/>
      </tp>
      <tp>
        <v>1.08941</v>
        <stp/>
        <stp>##V3_BDHV12</stp>
        <stp>912828ET3 Govt</stp>
        <stp>IDX_RATIO</stp>
        <stp>7/25/2008</stp>
        <stp>7/25/2008</stp>
        <stp>[Fixed Income  Prices 2004-2009.xlsx]TIPS!R666C76</stp>
        <tr r="BX666" s="1"/>
      </tp>
      <tp>
        <v>1.2492300000000001</v>
        <stp/>
        <stp>##V3_BDHV12</stp>
        <stp>9128274Y5 Govt</stp>
        <stp>IDX_RATIO</stp>
        <stp>5/24/2007</stp>
        <stp>5/24/2007</stp>
        <stp>[Fixed Income  Prices 2004-2009.xlsx]TIPS!R742C16</stp>
        <tr r="P742" s="1"/>
      </tp>
      <tp>
        <v>1.2057599999999999</v>
        <stp/>
        <stp>##V3_BDHV12</stp>
        <stp>9128276R8 Govt</stp>
        <stp>IDX_RATIO</stp>
        <stp>1/24/2008</stp>
        <stp>1/24/2008</stp>
        <stp>[Fixed Income  Prices 2004-2009.xlsx]TIPS!R917C28</stp>
        <tr r="AB917" s="1"/>
      </tp>
      <tp>
        <v>1.0397700000000001</v>
        <stp/>
        <stp>##V3_BDHV12</stp>
        <stp>912828GX2 Govt</stp>
        <stp>IDX_RATIO</stp>
        <stp>9/18/2009</stp>
        <stp>9/18/2009</stp>
        <stp>[Fixed Income  Prices 2004-2009.xlsx]TIPS!R576C88</stp>
        <tr r="CJ576" s="1"/>
      </tp>
      <tp>
        <v>1.0055700000000001</v>
        <stp/>
        <stp>##V3_BDHV12</stp>
        <stp>912828HW3 Govt</stp>
        <stp>IDX_RATIO</stp>
        <stp>5/22/2009</stp>
        <stp>5/22/2009</stp>
        <stp>[Fixed Income  Prices 2004-2009.xlsx]TIPS!R287C48</stp>
        <tr r="AV287" s="1"/>
      </tp>
      <tp>
        <v>1.0267299999999999</v>
        <stp/>
        <stp>##V3_BDHV12</stp>
        <stp>912828CZ1 Govt</stp>
        <stp>IDX_RATIO</stp>
        <stp>7/15/2005</stp>
        <stp>7/15/2005</stp>
        <stp>[Fixed Income  Prices 2004-2009.xlsx]TIPS!R190C24</stp>
        <tr r="X190" s="1"/>
      </tp>
      <tp>
        <v>1.0888899999999999</v>
        <stp/>
        <stp>##V3_BDHV12</stp>
        <stp>912828CZ1 Govt</stp>
        <stp>IDX_RATIO</stp>
        <stp>6/22/2007</stp>
        <stp>6/22/2007</stp>
        <stp>[Fixed Income  Prices 2004-2009.xlsx]TIPS!R694C24</stp>
        <tr r="X694" s="1"/>
      </tp>
      <tp>
        <v>1.0478700000000001</v>
        <stp/>
        <stp>##V3_BDHV12</stp>
        <stp>912828CZ1 Govt</stp>
        <stp>IDX_RATIO</stp>
        <stp>4/17/2006</stp>
        <stp>4/17/2006</stp>
        <stp>[Fixed Income  Prices 2004-2009.xlsx]TIPS!R385C24</stp>
        <tr r="X385" s="1"/>
      </tp>
      <tp>
        <v>1.21126</v>
        <stp/>
        <stp>##V3_BDHV12</stp>
        <stp>9128274Y5 Govt</stp>
        <stp>IDX_RATIO</stp>
        <stp>4/27/2006</stp>
        <stp>4/27/2006</stp>
        <stp>[Fixed Income  Prices 2004-2009.xlsx]TIPS!R462C16</stp>
        <tr r="P462" s="1"/>
      </tp>
      <tp>
        <v>1.2072400000000001</v>
        <stp/>
        <stp>##V3_BDHV12</stp>
        <stp>9128276R8 Govt</stp>
        <stp>IDX_RATIO</stp>
        <stp>2/14/2008</stp>
        <stp>2/14/2008</stp>
        <stp>[Fixed Income  Prices 2004-2009.xlsx]TIPS!R932C28</stp>
        <tr r="AB932" s="1"/>
      </tp>
      <tp>
        <v>1.1858</v>
        <stp/>
        <stp>##V3_BDHV12</stp>
        <stp>9128274Y5 Govt</stp>
        <stp>IDX_RATIO</stp>
        <stp>7/21/2005</stp>
        <stp>7/21/2005</stp>
        <stp>[Fixed Income  Prices 2004-2009.xlsx]TIPS!R263C16</stp>
        <tr r="P263" s="1"/>
      </tp>
      <tp>
        <v>1.1650400000000001</v>
        <stp/>
        <stp>##V3_BDHV12</stp>
        <stp>9128274Y5 Govt</stp>
        <stp>IDX_RATIO</stp>
        <stp>4/11/2005</stp>
        <stp>4/11/2005</stp>
        <stp>[Fixed Income  Prices 2004-2009.xlsx]TIPS!R191C16</stp>
        <tr r="P191" s="1"/>
      </tp>
      <tp>
        <v>1.07734</v>
        <stp/>
        <stp>##V3_BDHV12</stp>
        <stp>912828CZ1 Govt</stp>
        <stp>IDX_RATIO</stp>
        <stp>5/11/2007</stp>
        <stp>5/11/2007</stp>
        <stp>[Fixed Income  Prices 2004-2009.xlsx]TIPS!R664C24</stp>
        <tr r="X664" s="1"/>
      </tp>
      <tp>
        <v>1.23715</v>
        <stp/>
        <stp>##V3_BDHV12</stp>
        <stp>9128275W8 Govt</stp>
        <stp>IDX_RATIO</stp>
        <stp>8/16/2007</stp>
        <stp>8/16/2007</stp>
        <stp>[Fixed Income  Prices 2004-2009.xlsx]TIPS!R802C20</stp>
        <tr r="T802" s="1"/>
      </tp>
      <tp>
        <v>1.06494</v>
        <stp/>
        <stp>##V3_BDHV12</stp>
        <stp>912828ET3 Govt</stp>
        <stp>IDX_RATIO</stp>
        <stp>4/15/2008</stp>
        <stp>4/15/2008</stp>
        <stp>[Fixed Income  Prices 2004-2009.xlsx]TIPS!R593C76</stp>
        <tr r="BX593" s="1"/>
      </tp>
      <tp>
        <v>1.0243</v>
        <stp/>
        <stp>##V3_BDHV12</stp>
        <stp>912828ET3 Govt</stp>
        <stp>IDX_RATIO</stp>
        <stp>9/21/2006</stp>
        <stp>9/21/2006</stp>
        <stp>[Fixed Income  Prices 2004-2009.xlsx]TIPS!R185C76</stp>
        <tr r="BX185" s="1"/>
      </tp>
      <tp>
        <v>1.01146</v>
        <stp/>
        <stp>##V3_BDHV12</stp>
        <stp>912828CZ1 Govt</stp>
        <stp>IDX_RATIO</stp>
        <stp>4/26/2005</stp>
        <stp>4/26/2005</stp>
        <stp>[Fixed Income  Prices 2004-2009.xlsx]TIPS!R133C24</stp>
        <tr r="X133" s="1"/>
      </tp>
      <tp>
        <v>1.09724</v>
        <stp/>
        <stp>##V3_BDHV12</stp>
        <stp>912828CZ1 Govt</stp>
        <stp>IDX_RATIO</stp>
        <stp>7/30/2007</stp>
        <stp>7/30/2007</stp>
        <stp>[Fixed Income  Prices 2004-2009.xlsx]TIPS!R720C24</stp>
        <tr r="X720" s="1"/>
      </tp>
      <tp>
        <v>1.0071099999999999</v>
        <stp/>
        <stp>##V3_BDHV12</stp>
        <stp>912828HW3 Govt</stp>
        <stp>IDX_RATIO</stp>
        <stp>6/10/2009</stp>
        <stp>6/10/2009</stp>
        <stp>[Fixed Income  Prices 2004-2009.xlsx]TIPS!R300C48</stp>
        <tr r="AV300" s="1"/>
      </tp>
      <tp>
        <v>1.2591399999999999</v>
        <stp/>
        <stp>##V3_BDHV12</stp>
        <stp>9128273T7 Govt</stp>
        <stp>IDX_RATIO</stp>
        <stp>9/27/2006</stp>
        <stp>9/27/2006</stp>
        <stp>[Fixed Income  Prices 2004-2009.xlsx]TIPS!R571C12</stp>
        <tr r="L571" s="1"/>
      </tp>
      <tp>
        <v>1.0492300000000001</v>
        <stp/>
        <stp>##V3_BDHV12</stp>
        <stp>912828ET3 Govt</stp>
        <stp>IDX_RATIO</stp>
        <stp>8/24/2007</stp>
        <stp>8/24/2007</stp>
        <stp>[Fixed Income  Prices 2004-2009.xlsx]TIPS!R426C76</stp>
        <tr r="BX426" s="1"/>
      </tp>
      <tp>
        <v>1.0742</v>
        <stp/>
        <stp>##V3_BDHV12</stp>
        <stp>912828ET3 Govt</stp>
        <stp>IDX_RATIO</stp>
        <stp>6/29/2009</stp>
        <stp>6/29/2009</stp>
        <stp>[Fixed Income  Prices 2004-2009.xlsx]TIPS!R907C76</stp>
        <tr r="BX907" s="1"/>
      </tp>
      <tp>
        <v>1.1190899999999999</v>
        <stp/>
        <stp>##V3_BDHV12</stp>
        <stp>912828CP3 Govt</stp>
        <stp>IDX_RATIO</stp>
        <stp>3/28/2008</stp>
        <stp>3/28/2008</stp>
        <stp>[Fixed Income  Prices 2004-2009.xlsx]TIPS!R963C64</stp>
        <tr r="BL963" s="1"/>
      </tp>
      <tp>
        <v>1.07053</v>
        <stp/>
        <stp>##V3_BDHV12</stp>
        <stp>912828ET3 Govt</stp>
        <stp>IDX_RATIO</stp>
        <stp>5/18/2009</stp>
        <stp>5/18/2009</stp>
        <stp>[Fixed Income  Prices 2004-2009.xlsx]TIPS!R877C76</stp>
        <tr r="BX877" s="1"/>
      </tp>
      <tp>
        <v>1.0222199999999999</v>
        <stp/>
        <stp>##V3_BDHV12</stp>
        <stp>912828ET3 Govt</stp>
        <stp>IDX_RATIO</stp>
        <stp>8/31/2006</stp>
        <stp>8/31/2006</stp>
        <stp>[Fixed Income  Prices 2004-2009.xlsx]TIPS!R170C76</stp>
        <tr r="BX170" s="1"/>
      </tp>
      <tp>
        <v>1.21102</v>
        <stp/>
        <stp>##V3_BDHV12</stp>
        <stp>9128274Y5 Govt</stp>
        <stp>IDX_RATIO</stp>
        <stp>4/24/2006</stp>
        <stp>4/24/2006</stp>
        <stp>[Fixed Income  Prices 2004-2009.xlsx]TIPS!R459C16</stp>
        <tr r="P459" s="1"/>
      </tp>
      <tp>
        <v>1.00549</v>
        <stp/>
        <stp>##V3_BDHV12</stp>
        <stp>912828HW3 Govt</stp>
        <stp>IDX_RATIO</stp>
        <stp>5/21/2009</stp>
        <stp>5/21/2009</stp>
        <stp>[Fixed Income  Prices 2004-2009.xlsx]TIPS!R286C48</stp>
        <tr r="AV286" s="1"/>
      </tp>
      <tp>
        <v>1.08866</v>
        <stp/>
        <stp>##V3_BDHV12</stp>
        <stp>912828CZ1 Govt</stp>
        <stp>IDX_RATIO</stp>
        <stp>6/21/2007</stp>
        <stp>6/21/2007</stp>
        <stp>[Fixed Income  Prices 2004-2009.xlsx]TIPS!R693C24</stp>
        <tr r="X693" s="1"/>
      </tp>
      <tp>
        <v>1.1445799999999999</v>
        <stp/>
        <stp>##V3_BDHV12</stp>
        <stp>912828BW9 Govt</stp>
        <stp>IDX_RATIO</stp>
        <stp>4/21/2008</stp>
        <stp>4/21/2008</stp>
        <stp>[Fixed Income  Prices 2004-2009.xlsx]TIPS!R979C56</stp>
        <tr r="BD979" s="1"/>
      </tp>
      <tp>
        <v>1.04766</v>
        <stp/>
        <stp>##V3_BDHV12</stp>
        <stp>912828CZ1 Govt</stp>
        <stp>IDX_RATIO</stp>
        <stp>4/14/2006</stp>
        <stp>4/14/2006</stp>
        <stp>[Fixed Income  Prices 2004-2009.xlsx]TIPS!R384C24</stp>
        <tr r="X384" s="1"/>
      </tp>
      <tp>
        <v>1.1857599999999999</v>
        <stp/>
        <stp>##V3_BDHV12</stp>
        <stp>9128274Y5 Govt</stp>
        <stp>IDX_RATIO</stp>
        <stp>7/22/2005</stp>
        <stp>7/22/2005</stp>
        <stp>[Fixed Income  Prices 2004-2009.xlsx]TIPS!R264C16</stp>
        <tr r="P264" s="1"/>
      </tp>
      <tp>
        <v>1.0037499999999999</v>
        <stp/>
        <stp>##V3_BDHV12</stp>
        <stp>912828HW3 Govt</stp>
        <stp>IDX_RATIO</stp>
        <stp>4/30/2009</stp>
        <stp>4/30/2009</stp>
        <stp>[Fixed Income  Prices 2004-2009.xlsx]TIPS!R271C48</stp>
        <tr r="AV271" s="1"/>
      </tp>
      <tp>
        <v>1.0770200000000001</v>
        <stp/>
        <stp>##V3_BDHV12</stp>
        <stp>912828CZ1 Govt</stp>
        <stp>IDX_RATIO</stp>
        <stp>5/10/2007</stp>
        <stp>5/10/2007</stp>
        <stp>[Fixed Income  Prices 2004-2009.xlsx]TIPS!R663C24</stp>
        <tr r="X663" s="1"/>
      </tp>
      <tp>
        <v>1.23722</v>
        <stp/>
        <stp>##V3_BDHV12</stp>
        <stp>9128275W8 Govt</stp>
        <stp>IDX_RATIO</stp>
        <stp>8/17/2007</stp>
        <stp>8/17/2007</stp>
        <stp>[Fixed Income  Prices 2004-2009.xlsx]TIPS!R803C20</stp>
        <tr r="T803" s="1"/>
      </tp>
      <tp>
        <v>1.0648299999999999</v>
        <stp/>
        <stp>##V3_BDHV12</stp>
        <stp>912828ET3 Govt</stp>
        <stp>IDX_RATIO</stp>
        <stp>4/14/2008</stp>
        <stp>4/14/2008</stp>
        <stp>[Fixed Income  Prices 2004-2009.xlsx]TIPS!R592C76</stp>
        <tr r="BX592" s="1"/>
      </tp>
      <tp>
        <v>1.0242</v>
        <stp/>
        <stp>##V3_BDHV12</stp>
        <stp>912828ET3 Govt</stp>
        <stp>IDX_RATIO</stp>
        <stp>9/20/2006</stp>
        <stp>9/20/2006</stp>
        <stp>[Fixed Income  Prices 2004-2009.xlsx]TIPS!R184C76</stp>
        <tr r="BX184" s="1"/>
      </tp>
      <tp>
        <v>1.01166</v>
        <stp/>
        <stp>##V3_BDHV12</stp>
        <stp>912828CZ1 Govt</stp>
        <stp>IDX_RATIO</stp>
        <stp>4/27/2005</stp>
        <stp>4/27/2005</stp>
        <stp>[Fixed Income  Prices 2004-2009.xlsx]TIPS!R134C24</stp>
        <tr r="X134" s="1"/>
      </tp>
      <tp>
        <v>1.0974600000000001</v>
        <stp/>
        <stp>##V3_BDHV12</stp>
        <stp>912828CZ1 Govt</stp>
        <stp>IDX_RATIO</stp>
        <stp>7/31/2007</stp>
        <stp>7/31/2007</stp>
        <stp>[Fixed Income  Prices 2004-2009.xlsx]TIPS!R721C24</stp>
        <tr r="X721" s="1"/>
      </tp>
      <tp>
        <v>1.00719</v>
        <stp/>
        <stp>##V3_BDHV12</stp>
        <stp>912828HW3 Govt</stp>
        <stp>IDX_RATIO</stp>
        <stp>6/11/2009</stp>
        <stp>6/11/2009</stp>
        <stp>[Fixed Income  Prices 2004-2009.xlsx]TIPS!R301C48</stp>
        <tr r="AV301" s="1"/>
      </tp>
      <tp>
        <v>1.25902</v>
        <stp/>
        <stp>##V3_BDHV12</stp>
        <stp>9128273T7 Govt</stp>
        <stp>IDX_RATIO</stp>
        <stp>9/26/2006</stp>
        <stp>9/26/2006</stp>
        <stp>[Fixed Income  Prices 2004-2009.xlsx]TIPS!R570C12</stp>
        <tr r="L570" s="1"/>
      </tp>
      <tp>
        <v>1.23122</v>
        <stp/>
        <stp>##V3_BDHV12</stp>
        <stp>9128274Y5 Govt</stp>
        <stp>IDX_RATIO</stp>
        <stp>7/14/2006</stp>
        <stp>7/14/2006</stp>
        <stp>[Fixed Income  Prices 2004-2009.xlsx]TIPS!R518C16</stp>
        <tr r="P518" s="1"/>
      </tp>
      <tp>
        <v>1.0706100000000001</v>
        <stp/>
        <stp>##V3_BDHV12</stp>
        <stp>912828ET3 Govt</stp>
        <stp>IDX_RATIO</stp>
        <stp>5/19/2009</stp>
        <stp>5/19/2009</stp>
        <stp>[Fixed Income  Prices 2004-2009.xlsx]TIPS!R878C76</stp>
        <tr r="BX878" s="1"/>
      </tp>
      <tp>
        <v>1.0221499999999999</v>
        <stp/>
        <stp>##V3_BDHV12</stp>
        <stp>912828ET3 Govt</stp>
        <stp>IDX_RATIO</stp>
        <stp>8/30/2006</stp>
        <stp>8/30/2006</stp>
        <stp>[Fixed Income  Prices 2004-2009.xlsx]TIPS!R169C76</stp>
        <tr r="BX169" s="1"/>
      </tp>
      <tp>
        <v>1.0054099999999999</v>
        <stp/>
        <stp>##V3_BDHV12</stp>
        <stp>912828HW3 Govt</stp>
        <stp>IDX_RATIO</stp>
        <stp>5/20/2009</stp>
        <stp>5/20/2009</stp>
        <stp>[Fixed Income  Prices 2004-2009.xlsx]TIPS!R285C48</stp>
        <tr r="AV285" s="1"/>
      </tp>
      <tp>
        <v>1.08843</v>
        <stp/>
        <stp>##V3_BDHV12</stp>
        <stp>912828CZ1 Govt</stp>
        <stp>IDX_RATIO</stp>
        <stp>6/20/2007</stp>
        <stp>6/20/2007</stp>
        <stp>[Fixed Income  Prices 2004-2009.xlsx]TIPS!R692C24</stp>
        <tr r="X692" s="1"/>
      </tp>
      <tp>
        <v>1.2111000000000001</v>
        <stp/>
        <stp>##V3_BDHV12</stp>
        <stp>9128274Y5 Govt</stp>
        <stp>IDX_RATIO</stp>
        <stp>4/25/2006</stp>
        <stp>4/25/2006</stp>
        <stp>[Fixed Income  Prices 2004-2009.xlsx]TIPS!R460C16</stp>
        <tr r="P460" s="1"/>
      </tp>
      <tp>
        <v>1.0792299999999999</v>
        <stp/>
        <stp>##V3_BDHV12</stp>
        <stp>912828CZ1 Govt</stp>
        <stp>IDX_RATIO</stp>
        <stp>5/17/2007</stp>
        <stp>5/17/2007</stp>
        <stp>[Fixed Income  Prices 2004-2009.xlsx]TIPS!R668C24</stp>
        <tr r="X668" s="1"/>
      </tp>
      <tp>
        <v>1.06772</v>
        <stp/>
        <stp>##V3_BDHV12</stp>
        <stp>912828CZ1 Govt</stp>
        <stp>IDX_RATIO</stp>
        <stp>7/25/2006</stp>
        <stp>7/25/2006</stp>
        <stp>[Fixed Income  Prices 2004-2009.xlsx]TIPS!R456C24</stp>
        <tr r="X456" s="1"/>
      </tp>
      <tp>
        <v>1.0248999999999999</v>
        <stp/>
        <stp>##V3_BDHV12</stp>
        <stp>912828ET3 Govt</stp>
        <stp>IDX_RATIO</stp>
        <stp>9/27/2006</stp>
        <stp>9/27/2006</stp>
        <stp>[Fixed Income  Prices 2004-2009.xlsx]TIPS!R189C76</stp>
        <tr r="BX189" s="1"/>
      </tp>
      <tp>
        <v>1.0103</v>
        <stp/>
        <stp>##V3_BDHV12</stp>
        <stp>912828CZ1 Govt</stp>
        <stp>IDX_RATIO</stp>
        <stp>4/20/2005</stp>
        <stp>4/20/2005</stp>
        <stp>[Fixed Income  Prices 2004-2009.xlsx]TIPS!R129C24</stp>
        <tr r="X129" s="1"/>
      </tp>
      <tp>
        <v>1.2558400000000001</v>
        <stp/>
        <stp>##V3_BDHV12</stp>
        <stp>9128273T7 Govt</stp>
        <stp>IDX_RATIO</stp>
        <stp>8/31/2006</stp>
        <stp>8/31/2006</stp>
        <stp>[Fixed Income  Prices 2004-2009.xlsx]TIPS!R552C12</stp>
        <tr r="L552" s="1"/>
      </tp>
      <tp>
        <v>1.0076099999999999</v>
        <stp/>
        <stp>##V3_BDHV12</stp>
        <stp>912828HW3 Govt</stp>
        <stp>IDX_RATIO</stp>
        <stp>6/16/2009</stp>
        <stp>6/16/2009</stp>
        <stp>[Fixed Income  Prices 2004-2009.xlsx]TIPS!R304C48</stp>
        <tr r="AV304" s="1"/>
      </tp>
      <tp>
        <v>1.2570299999999999</v>
        <stp/>
        <stp>##V3_BDHV12</stp>
        <stp>9128275W8 Govt</stp>
        <stp>IDX_RATIO</stp>
        <stp>4/21/2008</stp>
        <stp>4/21/2008</stp>
        <stp>[Fixed Income  Prices 2004-2009.xlsx]TIPS!R978C20</stp>
        <tr r="T978" s="1"/>
      </tp>
      <tp>
        <v>1.2584</v>
        <stp/>
        <stp>##V3_BDHV12</stp>
        <stp>9128273T7 Govt</stp>
        <stp>IDX_RATIO</stp>
        <stp>9/21/2006</stp>
        <stp>9/21/2006</stp>
        <stp>[Fixed Income  Prices 2004-2009.xlsx]TIPS!R567C12</stp>
        <tr r="L567" s="1"/>
      </tp>
      <tp>
        <v>1.1264799999999999</v>
        <stp/>
        <stp>##V3_BDHV12</stp>
        <stp>912828BW9 Govt</stp>
        <stp>IDX_RATIO</stp>
        <stp>8/16/2007</stp>
        <stp>8/16/2007</stp>
        <stp>[Fixed Income  Prices 2004-2009.xlsx]TIPS!R802C56</stp>
        <tr r="BD802" s="1"/>
      </tp>
      <tp>
        <v>1.23102</v>
        <stp/>
        <stp>##V3_BDHV12</stp>
        <stp>9128274Y5 Govt</stp>
        <stp>IDX_RATIO</stp>
        <stp>7/13/2006</stp>
        <stp>7/13/2006</stp>
        <stp>[Fixed Income  Prices 2004-2009.xlsx]TIPS!R517C16</stp>
        <tr r="P517" s="1"/>
      </tp>
      <tp>
        <v>1.0490999999999999</v>
        <stp/>
        <stp>##V3_BDHV12</stp>
        <stp>912828ET3 Govt</stp>
        <stp>IDX_RATIO</stp>
        <stp>8/22/2007</stp>
        <stp>8/22/2007</stp>
        <stp>[Fixed Income  Prices 2004-2009.xlsx]TIPS!R424C76</stp>
        <tr r="BX424" s="1"/>
      </tp>
      <tp>
        <v>1.24814</v>
        <stp/>
        <stp>##V3_BDHV12</stp>
        <stp>9128274Y5 Govt</stp>
        <stp>IDX_RATIO</stp>
        <stp>5/21/2007</stp>
        <stp>5/21/2007</stp>
        <stp>[Fixed Income  Prices 2004-2009.xlsx]TIPS!R739C16</stp>
        <tr r="P739" s="1"/>
      </tp>
      <tp>
        <v>1.2548599999999999</v>
        <stp/>
        <stp>##V3_BDHV12</stp>
        <stp>9128274Y5 Govt</stp>
        <stp>IDX_RATIO</stp>
        <stp>6/11/2007</stp>
        <stp>6/11/2007</stp>
        <stp>[Fixed Income  Prices 2004-2009.xlsx]TIPS!R754C16</stp>
        <tr r="P754" s="1"/>
      </tp>
      <tp>
        <v>1.2050700000000001</v>
        <stp/>
        <stp>##V3_BDHV12</stp>
        <stp>9128276R8 Govt</stp>
        <stp>IDX_RATIO</stp>
        <stp>1/21/2008</stp>
        <stp>1/21/2008</stp>
        <stp>[Fixed Income  Prices 2004-2009.xlsx]TIPS!R914C28</stp>
        <tr r="AB914" s="1"/>
      </tp>
      <tp>
        <v>1.0900700000000001</v>
        <stp/>
        <stp>##V3_BDHV12</stp>
        <stp>912828CZ1 Govt</stp>
        <stp>IDX_RATIO</stp>
        <stp>6/27/2007</stp>
        <stp>6/27/2007</stp>
        <stp>[Fixed Income  Prices 2004-2009.xlsx]TIPS!R697C24</stp>
        <tr r="X697" s="1"/>
      </tp>
      <tp>
        <v>1.2073199999999999</v>
        <stp/>
        <stp>##V3_BDHV12</stp>
        <stp>9128276R8 Govt</stp>
        <stp>IDX_RATIO</stp>
        <stp>2/11/2008</stp>
        <stp>2/11/2008</stp>
        <stp>[Fixed Income  Prices 2004-2009.xlsx]TIPS!R929C28</stp>
        <tr r="AB929" s="1"/>
      </tp>
      <tp>
        <v>1.00596</v>
        <stp/>
        <stp>##V3_BDHV12</stp>
        <stp>912828HW3 Govt</stp>
        <stp>IDX_RATIO</stp>
        <stp>5/27/2009</stp>
        <stp>5/27/2009</stp>
        <stp>[Fixed Income  Prices 2004-2009.xlsx]TIPS!R290C48</stp>
        <tr r="AV290" s="1"/>
      </tp>
      <tp>
        <v>1.04752</v>
        <stp/>
        <stp>##V3_BDHV12</stp>
        <stp>912828CZ1 Govt</stp>
        <stp>IDX_RATIO</stp>
        <stp>4/12/2006</stp>
        <stp>4/12/2006</stp>
        <stp>[Fixed Income  Prices 2004-2009.xlsx]TIPS!R382C24</stp>
        <tr r="X382" s="1"/>
      </tp>
      <tp>
        <v>1.0821400000000001</v>
        <stp/>
        <stp>##V3_BDHV12</stp>
        <stp>912828ET3 Govt</stp>
        <stp>IDX_RATIO</stp>
        <stp>6/30/2008</stp>
        <stp>6/30/2008</stp>
        <stp>[Fixed Income  Prices 2004-2009.xlsx]TIPS!R647C76</stp>
        <tr r="BX647" s="1"/>
      </tp>
      <tp>
        <v>1.2067099999999999</v>
        <stp/>
        <stp>##V3_BDHV12</stp>
        <stp>9128273T7 Govt</stp>
        <stp>IDX_RATIO</stp>
        <stp>9/16/2005</stp>
        <stp>9/16/2005</stp>
        <stp>[Fixed Income  Prices 2004-2009.xlsx]TIPS!R304C12</stp>
        <tr r="L304" s="1"/>
      </tp>
      <tp>
        <v>1.0789200000000001</v>
        <stp/>
        <stp>##V3_BDHV12</stp>
        <stp>912828CZ1 Govt</stp>
        <stp>IDX_RATIO</stp>
        <stp>5/16/2007</stp>
        <stp>5/16/2007</stp>
        <stp>[Fixed Income  Prices 2004-2009.xlsx]TIPS!R667C24</stp>
        <tr r="X667" s="1"/>
      </tp>
      <tp>
        <v>1.06755</v>
        <stp/>
        <stp>##V3_BDHV12</stp>
        <stp>912828CZ1 Govt</stp>
        <stp>IDX_RATIO</stp>
        <stp>7/24/2006</stp>
        <stp>7/24/2006</stp>
        <stp>[Fixed Income  Prices 2004-2009.xlsx]TIPS!R455C24</stp>
        <tr r="X455" s="1"/>
      </tp>
      <tp>
        <v>1.0200899999999999</v>
        <stp/>
        <stp>##V3_BDHV12</stp>
        <stp>912828CZ1 Govt</stp>
        <stp>IDX_RATIO</stp>
        <stp>5/31/2005</stp>
        <stp>5/31/2005</stp>
        <stp>[Fixed Income  Prices 2004-2009.xlsx]TIPS!R157C24</stp>
        <tr r="X157" s="1"/>
      </tp>
      <tp>
        <v>1.0247999999999999</v>
        <stp/>
        <stp>##V3_BDHV12</stp>
        <stp>912828ET3 Govt</stp>
        <stp>IDX_RATIO</stp>
        <stp>9/26/2006</stp>
        <stp>9/26/2006</stp>
        <stp>[Fixed Income  Prices 2004-2009.xlsx]TIPS!R188C76</stp>
        <tr r="BX188" s="1"/>
      </tp>
      <tp>
        <v>1.0104899999999999</v>
        <stp/>
        <stp>##V3_BDHV12</stp>
        <stp>912828CZ1 Govt</stp>
        <stp>IDX_RATIO</stp>
        <stp>4/21/2005</stp>
        <stp>4/21/2005</stp>
        <stp>[Fixed Income  Prices 2004-2009.xlsx]TIPS!R130C24</stp>
        <tr r="X130" s="1"/>
      </tp>
      <tp>
        <v>1.25576</v>
        <stp/>
        <stp>##V3_BDHV12</stp>
        <stp>9128273T7 Govt</stp>
        <stp>IDX_RATIO</stp>
        <stp>8/30/2006</stp>
        <stp>8/30/2006</stp>
        <stp>[Fixed Income  Prices 2004-2009.xlsx]TIPS!R551C12</stp>
        <tr r="L551" s="1"/>
      </tp>
      <tp>
        <v>1.00769</v>
        <stp/>
        <stp>##V3_BDHV12</stp>
        <stp>912828HW3 Govt</stp>
        <stp>IDX_RATIO</stp>
        <stp>6/17/2009</stp>
        <stp>6/17/2009</stp>
        <stp>[Fixed Income  Prices 2004-2009.xlsx]TIPS!R305C48</stp>
        <tr r="AV305" s="1"/>
      </tp>
      <tp>
        <v>1.25827</v>
        <stp/>
        <stp>##V3_BDHV12</stp>
        <stp>9128273T7 Govt</stp>
        <stp>IDX_RATIO</stp>
        <stp>9/20/2006</stp>
        <stp>9/20/2006</stp>
        <stp>[Fixed Income  Prices 2004-2009.xlsx]TIPS!R566C12</stp>
        <tr r="L566" s="1"/>
      </tp>
      <tp>
        <v>1.1265499999999999</v>
        <stp/>
        <stp>##V3_BDHV12</stp>
        <stp>912828BW9 Govt</stp>
        <stp>IDX_RATIO</stp>
        <stp>8/17/2007</stp>
        <stp>8/17/2007</stp>
        <stp>[Fixed Income  Prices 2004-2009.xlsx]TIPS!R803C56</stp>
        <tr r="BD803" s="1"/>
      </tp>
      <tp>
        <v>1.23082</v>
        <stp/>
        <stp>##V3_BDHV12</stp>
        <stp>9128274Y5 Govt</stp>
        <stp>IDX_RATIO</stp>
        <stp>7/12/2006</stp>
        <stp>7/12/2006</stp>
        <stp>[Fixed Income  Prices 2004-2009.xlsx]TIPS!R516C16</stp>
        <tr r="P516" s="1"/>
      </tp>
      <tp>
        <v>1.0491600000000001</v>
        <stp/>
        <stp>##V3_BDHV12</stp>
        <stp>912828ET3 Govt</stp>
        <stp>IDX_RATIO</stp>
        <stp>8/23/2007</stp>
        <stp>8/23/2007</stp>
        <stp>[Fixed Income  Prices 2004-2009.xlsx]TIPS!R425C76</stp>
        <tr r="BX425" s="1"/>
      </tp>
      <tp>
        <v>1.2406299999999999</v>
        <stp/>
        <stp>##V3_BDHV12</stp>
        <stp>9128274Y5 Govt</stp>
        <stp>IDX_RATIO</stp>
        <stp>4/30/2007</stp>
        <stp>4/30/2007</stp>
        <stp>[Fixed Income  Prices 2004-2009.xlsx]TIPS!R724C16</stp>
        <tr r="P724" s="1"/>
      </tp>
      <tp>
        <v>1.0882400000000001</v>
        <stp/>
        <stp>##V3_BDHV12</stp>
        <stp>912828ET3 Govt</stp>
        <stp>IDX_RATIO</stp>
        <stp>7/21/2008</stp>
        <stp>7/21/2008</stp>
        <stp>[Fixed Income  Prices 2004-2009.xlsx]TIPS!R662C76</stp>
        <tr r="BX662" s="1"/>
      </tp>
      <tp>
        <v>1.0898300000000001</v>
        <stp/>
        <stp>##V3_BDHV12</stp>
        <stp>912828CZ1 Govt</stp>
        <stp>IDX_RATIO</stp>
        <stp>6/26/2007</stp>
        <stp>6/26/2007</stp>
        <stp>[Fixed Income  Prices 2004-2009.xlsx]TIPS!R696C24</stp>
        <tr r="X696" s="1"/>
      </tp>
      <tp>
        <v>1.0058800000000001</v>
        <stp/>
        <stp>##V3_BDHV12</stp>
        <stp>912828HW3 Govt</stp>
        <stp>IDX_RATIO</stp>
        <stp>5/26/2009</stp>
        <stp>5/26/2009</stp>
        <stp>[Fixed Income  Prices 2004-2009.xlsx]TIPS!R289C48</stp>
        <tr r="AV289" s="1"/>
      </tp>
      <tp>
        <v>1.04759</v>
        <stp/>
        <stp>##V3_BDHV12</stp>
        <stp>912828CZ1 Govt</stp>
        <stp>IDX_RATIO</stp>
        <stp>4/13/2006</stp>
        <stp>4/13/2006</stp>
        <stp>[Fixed Income  Prices 2004-2009.xlsx]TIPS!R383C24</stp>
        <tr r="X383" s="1"/>
      </tp>
      <tp>
        <v>1.0268699999999999</v>
        <stp/>
        <stp>##V3_BDHV12</stp>
        <stp>912828CZ1 Govt</stp>
        <stp>IDX_RATIO</stp>
        <stp>7/11/2005</stp>
        <stp>7/11/2005</stp>
        <stp>[Fixed Income  Prices 2004-2009.xlsx]TIPS!R186C24</stp>
        <tr r="X186" s="1"/>
      </tp>
      <tp>
        <v>1.18564</v>
        <stp/>
        <stp>##V3_BDHV12</stp>
        <stp>9128274Y5 Govt</stp>
        <stp>IDX_RATIO</stp>
        <stp>7/25/2005</stp>
        <stp>7/25/2005</stp>
        <stp>[Fixed Income  Prices 2004-2009.xlsx]TIPS!R265C16</stp>
        <tr r="P265" s="1"/>
      </tp>
      <tp>
        <v>1.05101</v>
        <stp/>
        <stp>##V3_BDHV12</stp>
        <stp>912828GX2 Govt</stp>
        <stp>IDX_RATIO</stp>
        <stp>8/18/2008</stp>
        <stp>8/18/2008</stp>
        <stp>[Fixed Income  Prices 2004-2009.xlsx]TIPS!R292C88</stp>
        <tr r="CJ292" s="1"/>
      </tp>
      <tp>
        <v>1.1450199999999999</v>
        <stp/>
        <stp>##V3_BDHV12</stp>
        <stp>912828BW9 Govt</stp>
        <stp>IDX_RATIO</stp>
        <stp>4/25/2008</stp>
        <stp>4/25/2008</stp>
        <stp>[Fixed Income  Prices 2004-2009.xlsx]TIPS!R983C56</stp>
        <tr r="BD983" s="1"/>
      </tp>
      <tp>
        <v>1.1610400000000001</v>
        <stp/>
        <stp>##V3_BDHV12</stp>
        <stp>9128275W8 Govt</stp>
        <stp>IDX_RATIO</stp>
        <stp>9/29/2005</stp>
        <stp>9/29/2005</stp>
        <stp>[Fixed Income  Prices 2004-2009.xlsx]TIPS!R313C20</stp>
        <tr r="T313" s="1"/>
      </tp>
      <tp>
        <v>1.2065299999999999</v>
        <stp/>
        <stp>##V3_BDHV12</stp>
        <stp>9128273T7 Govt</stp>
        <stp>IDX_RATIO</stp>
        <stp>9/15/2005</stp>
        <stp>9/15/2005</stp>
        <stp>[Fixed Income  Prices 2004-2009.xlsx]TIPS!R303C12</stp>
        <tr r="L303" s="1"/>
      </tp>
      <tp>
        <v>1.1659299999999999</v>
        <stp/>
        <stp>##V3_BDHV12</stp>
        <stp>9128274Y5 Govt</stp>
        <stp>IDX_RATIO</stp>
        <stp>4/15/2005</stp>
        <stp>4/15/2005</stp>
        <stp>[Fixed Income  Prices 2004-2009.xlsx]TIPS!R195C16</stp>
        <tr r="P195" s="1"/>
      </tp>
      <tp>
        <v>1.0786</v>
        <stp/>
        <stp>##V3_BDHV12</stp>
        <stp>912828CZ1 Govt</stp>
        <stp>IDX_RATIO</stp>
        <stp>5/15/2007</stp>
        <stp>5/15/2007</stp>
        <stp>[Fixed Income  Prices 2004-2009.xlsx]TIPS!R666C24</stp>
        <tr r="X666" s="1"/>
      </tp>
      <tp>
        <v>1.2178599999999999</v>
        <stp/>
        <stp>##V3_BDHV12</stp>
        <stp>9128274Y5 Govt</stp>
        <stp>IDX_RATIO</stp>
        <stp>5/30/2006</stp>
        <stp>5/30/2006</stp>
        <stp>[Fixed Income  Prices 2004-2009.xlsx]TIPS!R485C16</stp>
        <tr r="P485" s="1"/>
      </tp>
      <tp>
        <v>1.06806</v>
        <stp/>
        <stp>##V3_BDHV12</stp>
        <stp>912828CZ1 Govt</stp>
        <stp>IDX_RATIO</stp>
        <stp>7/27/2006</stp>
        <stp>7/27/2006</stp>
        <stp>[Fixed Income  Prices 2004-2009.xlsx]TIPS!R458C24</stp>
        <tr r="X458" s="1"/>
      </tp>
      <tp>
        <v>1.06453</v>
        <stp/>
        <stp>##V3_BDHV12</stp>
        <stp>912828ET3 Govt</stp>
        <stp>IDX_RATIO</stp>
        <stp>4/11/2008</stp>
        <stp>4/11/2008</stp>
        <stp>[Fixed Income  Prices 2004-2009.xlsx]TIPS!R591C76</stp>
        <tr r="BX591" s="1"/>
      </tp>
      <tp>
        <v>1.0246999999999999</v>
        <stp/>
        <stp>##V3_BDHV12</stp>
        <stp>912828ET3 Govt</stp>
        <stp>IDX_RATIO</stp>
        <stp>9/25/2006</stp>
        <stp>9/25/2006</stp>
        <stp>[Fixed Income  Prices 2004-2009.xlsx]TIPS!R187C76</stp>
        <tr r="BX187" s="1"/>
      </tp>
      <tp>
        <v>1.0106900000000001</v>
        <stp/>
        <stp>##V3_BDHV12</stp>
        <stp>912828CZ1 Govt</stp>
        <stp>IDX_RATIO</stp>
        <stp>4/22/2005</stp>
        <stp>4/22/2005</stp>
        <stp>[Fixed Income  Prices 2004-2009.xlsx]TIPS!R131C24</stp>
        <tr r="X131" s="1"/>
      </tp>
      <tp>
        <v>1.1263399999999999</v>
        <stp/>
        <stp>##V3_BDHV12</stp>
        <stp>912828BW9 Govt</stp>
        <stp>IDX_RATIO</stp>
        <stp>8/14/2007</stp>
        <stp>8/14/2007</stp>
        <stp>[Fixed Income  Prices 2004-2009.xlsx]TIPS!R800C56</stp>
        <tr r="BD800" s="1"/>
      </tp>
      <tp>
        <v>1.2306300000000001</v>
        <stp/>
        <stp>##V3_BDHV12</stp>
        <stp>9128274Y5 Govt</stp>
        <stp>IDX_RATIO</stp>
        <stp>7/11/2006</stp>
        <stp>7/11/2006</stp>
        <stp>[Fixed Income  Prices 2004-2009.xlsx]TIPS!R515C16</stp>
        <tr r="P515" s="1"/>
      </tp>
      <tp>
        <v>1.04897</v>
        <stp/>
        <stp>##V3_BDHV12</stp>
        <stp>912828ET3 Govt</stp>
        <stp>IDX_RATIO</stp>
        <stp>8/20/2007</stp>
        <stp>8/20/2007</stp>
        <stp>[Fixed Income  Prices 2004-2009.xlsx]TIPS!R422C76</stp>
        <tr r="BX422" s="1"/>
      </tp>
      <tp>
        <v>1.2572700000000001</v>
        <stp/>
        <stp>##V3_BDHV12</stp>
        <stp>9128275W8 Govt</stp>
        <stp>IDX_RATIO</stp>
        <stp>4/23/2008</stp>
        <stp>4/23/2008</stp>
        <stp>[Fixed Income  Prices 2004-2009.xlsx]TIPS!R980C20</stp>
        <tr r="T980" s="1"/>
      </tp>
      <tp>
        <v>1.21069</v>
        <stp/>
        <stp>##V3_BDHV12</stp>
        <stp>9128274Y5 Govt</stp>
        <stp>IDX_RATIO</stp>
        <stp>4/20/2006</stp>
        <stp>4/20/2006</stp>
        <stp>[Fixed Income  Prices 2004-2009.xlsx]TIPS!R457C16</stp>
        <tr r="P457" s="1"/>
      </tp>
      <tp>
        <v>1.2554000000000001</v>
        <stp/>
        <stp>##V3_BDHV12</stp>
        <stp>9128274Y5 Govt</stp>
        <stp>IDX_RATIO</stp>
        <stp>6/13/2007</stp>
        <stp>6/13/2007</stp>
        <stp>[Fixed Income  Prices 2004-2009.xlsx]TIPS!R756C16</stp>
        <tr r="P756" s="1"/>
      </tp>
      <tp>
        <v>1.08853</v>
        <stp/>
        <stp>##V3_BDHV12</stp>
        <stp>912828ET3 Govt</stp>
        <stp>IDX_RATIO</stp>
        <stp>7/22/2008</stp>
        <stp>7/22/2008</stp>
        <stp>[Fixed Income  Prices 2004-2009.xlsx]TIPS!R663C76</stp>
        <tr r="BX663" s="1"/>
      </tp>
      <tp>
        <v>1.20553</v>
        <stp/>
        <stp>##V3_BDHV12</stp>
        <stp>9128276R8 Govt</stp>
        <stp>IDX_RATIO</stp>
        <stp>1/23/2008</stp>
        <stp>1/23/2008</stp>
        <stp>[Fixed Income  Prices 2004-2009.xlsx]TIPS!R916C28</stp>
        <tr r="AB916" s="1"/>
      </tp>
      <tp>
        <v>1.2488699999999999</v>
        <stp/>
        <stp>##V3_BDHV12</stp>
        <stp>9128274Y5 Govt</stp>
        <stp>IDX_RATIO</stp>
        <stp>5/23/2007</stp>
        <stp>5/23/2007</stp>
        <stp>[Fixed Income  Prices 2004-2009.xlsx]TIPS!R741C16</stp>
        <tr r="P741" s="1"/>
      </tp>
      <tp>
        <v>1.10005</v>
        <stp/>
        <stp>##V3_BDHV12</stp>
        <stp>912828BW9 Govt</stp>
        <stp>IDX_RATIO</stp>
        <stp>9/19/2006</stp>
        <stp>9/19/2006</stp>
        <stp>[Fixed Income  Prices 2004-2009.xlsx]TIPS!R565C56</stp>
        <tr r="BD565" s="1"/>
      </tp>
      <tp>
        <v>1.0895999999999999</v>
        <stp/>
        <stp>##V3_BDHV12</stp>
        <stp>912828CZ1 Govt</stp>
        <stp>IDX_RATIO</stp>
        <stp>6/25/2007</stp>
        <stp>6/25/2007</stp>
        <stp>[Fixed Income  Prices 2004-2009.xlsx]TIPS!R695C24</stp>
        <tr r="X695" s="1"/>
      </tp>
      <tp>
        <v>1.0058</v>
        <stp/>
        <stp>##V3_BDHV12</stp>
        <stp>912828HW3 Govt</stp>
        <stp>IDX_RATIO</stp>
        <stp>5/25/2009</stp>
        <stp>5/25/2009</stp>
        <stp>[Fixed Income  Prices 2004-2009.xlsx]TIPS!R288C48</stp>
        <tr r="AV288" s="1"/>
      </tp>
      <tp>
        <v>1.0473699999999999</v>
        <stp/>
        <stp>##V3_BDHV12</stp>
        <stp>912828CZ1 Govt</stp>
        <stp>IDX_RATIO</stp>
        <stp>4/10/2006</stp>
        <stp>4/10/2006</stp>
        <stp>[Fixed Income  Prices 2004-2009.xlsx]TIPS!R380C24</stp>
        <tr r="X380" s="1"/>
      </tp>
      <tp>
        <v>1.02684</v>
        <stp/>
        <stp>##V3_BDHV12</stp>
        <stp>912828CZ1 Govt</stp>
        <stp>IDX_RATIO</stp>
        <stp>7/12/2005</stp>
        <stp>7/12/2005</stp>
        <stp>[Fixed Income  Prices 2004-2009.xlsx]TIPS!R187C24</stp>
        <tr r="X187" s="1"/>
      </tp>
      <tp>
        <v>1.1856</v>
        <stp/>
        <stp>##V3_BDHV12</stp>
        <stp>9128274Y5 Govt</stp>
        <stp>IDX_RATIO</stp>
        <stp>7/26/2005</stp>
        <stp>7/26/2005</stp>
        <stp>[Fixed Income  Prices 2004-2009.xlsx]TIPS!R266C16</stp>
        <tr r="P266" s="1"/>
      </tp>
      <tp>
        <v>1.2072700000000001</v>
        <stp/>
        <stp>##V3_BDHV12</stp>
        <stp>9128276R8 Govt</stp>
        <stp>IDX_RATIO</stp>
        <stp>2/13/2008</stp>
        <stp>2/13/2008</stp>
        <stp>[Fixed Income  Prices 2004-2009.xlsx]TIPS!R931C28</stp>
        <tr r="AB931" s="1"/>
      </tp>
      <tp>
        <v>1.05135</v>
        <stp/>
        <stp>##V3_BDHV12</stp>
        <stp>912828GX2 Govt</stp>
        <stp>IDX_RATIO</stp>
        <stp>8/19/2008</stp>
        <stp>8/19/2008</stp>
        <stp>[Fixed Income  Prices 2004-2009.xlsx]TIPS!R293C88</stp>
        <tr r="CJ293" s="1"/>
      </tp>
      <tp>
        <v>1.1449100000000001</v>
        <stp/>
        <stp>##V3_BDHV12</stp>
        <stp>912828BW9 Govt</stp>
        <stp>IDX_RATIO</stp>
        <stp>4/24/2008</stp>
        <stp>4/24/2008</stp>
        <stp>[Fixed Income  Prices 2004-2009.xlsx]TIPS!R982C56</stp>
        <tr r="BD982" s="1"/>
      </tp>
      <tp>
        <v>1.1608700000000001</v>
        <stp/>
        <stp>##V3_BDHV12</stp>
        <stp>9128275W8 Govt</stp>
        <stp>IDX_RATIO</stp>
        <stp>9/28/2005</stp>
        <stp>9/28/2005</stp>
        <stp>[Fixed Income  Prices 2004-2009.xlsx]TIPS!R312C20</stp>
        <tr r="T312" s="1"/>
      </tp>
      <tp>
        <v>1.20634</v>
        <stp/>
        <stp>##V3_BDHV12</stp>
        <stp>9128273T7 Govt</stp>
        <stp>IDX_RATIO</stp>
        <stp>9/14/2005</stp>
        <stp>9/14/2005</stp>
        <stp>[Fixed Income  Prices 2004-2009.xlsx]TIPS!R302C12</stp>
        <tr r="L302" s="1"/>
      </tp>
      <tp>
        <v>1.16571</v>
        <stp/>
        <stp>##V3_BDHV12</stp>
        <stp>9128274Y5 Govt</stp>
        <stp>IDX_RATIO</stp>
        <stp>4/14/2005</stp>
        <stp>4/14/2005</stp>
        <stp>[Fixed Income  Prices 2004-2009.xlsx]TIPS!R194C16</stp>
        <tr r="P194" s="1"/>
      </tp>
      <tp>
        <v>1.07829</v>
        <stp/>
        <stp>##V3_BDHV12</stp>
        <stp>912828CZ1 Govt</stp>
        <stp>IDX_RATIO</stp>
        <stp>5/14/2007</stp>
        <stp>5/14/2007</stp>
        <stp>[Fixed Income  Prices 2004-2009.xlsx]TIPS!R665C24</stp>
        <tr r="X665" s="1"/>
      </tp>
      <tp>
        <v>1.2180800000000001</v>
        <stp/>
        <stp>##V3_BDHV12</stp>
        <stp>9128274Y5 Govt</stp>
        <stp>IDX_RATIO</stp>
        <stp>5/31/2006</stp>
        <stp>5/31/2006</stp>
        <stp>[Fixed Income  Prices 2004-2009.xlsx]TIPS!R486C16</stp>
        <tr r="P486" s="1"/>
      </tp>
      <tp>
        <v>1.06789</v>
        <stp/>
        <stp>##V3_BDHV12</stp>
        <stp>912828CZ1 Govt</stp>
        <stp>IDX_RATIO</stp>
        <stp>7/26/2006</stp>
        <stp>7/26/2006</stp>
        <stp>[Fixed Income  Prices 2004-2009.xlsx]TIPS!R457C24</stp>
        <tr r="X457" s="1"/>
      </tp>
      <tp>
        <v>1.0644199999999999</v>
        <stp/>
        <stp>##V3_BDHV12</stp>
        <stp>912828ET3 Govt</stp>
        <stp>IDX_RATIO</stp>
        <stp>4/10/2008</stp>
        <stp>4/10/2008</stp>
        <stp>[Fixed Income  Prices 2004-2009.xlsx]TIPS!R590C76</stp>
        <tr r="BX590" s="1"/>
      </tp>
      <tp>
        <v>1.00753</v>
        <stp/>
        <stp>##V3_BDHV12</stp>
        <stp>912828HW3 Govt</stp>
        <stp>IDX_RATIO</stp>
        <stp>6/15/2009</stp>
        <stp>6/15/2009</stp>
        <stp>[Fixed Income  Prices 2004-2009.xlsx]TIPS!R303C48</stp>
        <tr r="AV303" s="1"/>
      </tp>
      <tp>
        <v>1.2585200000000001</v>
        <stp/>
        <stp>##V3_BDHV12</stp>
        <stp>9128273T7 Govt</stp>
        <stp>IDX_RATIO</stp>
        <stp>9/22/2006</stp>
        <stp>9/22/2006</stp>
        <stp>[Fixed Income  Prices 2004-2009.xlsx]TIPS!R568C12</stp>
        <tr r="L568" s="1"/>
      </tp>
      <tp>
        <v>1.25715</v>
        <stp/>
        <stp>##V3_BDHV12</stp>
        <stp>9128275W8 Govt</stp>
        <stp>IDX_RATIO</stp>
        <stp>4/22/2008</stp>
        <stp>4/22/2008</stp>
        <stp>[Fixed Income  Prices 2004-2009.xlsx]TIPS!R979C20</stp>
        <tr r="T979" s="1"/>
      </tp>
      <tp>
        <v>1.1264099999999999</v>
        <stp/>
        <stp>##V3_BDHV12</stp>
        <stp>912828BW9 Govt</stp>
        <stp>IDX_RATIO</stp>
        <stp>8/15/2007</stp>
        <stp>8/15/2007</stp>
        <stp>[Fixed Income  Prices 2004-2009.xlsx]TIPS!R801C56</stp>
        <tr r="BD801" s="1"/>
      </tp>
      <tp>
        <v>1.2304299999999999</v>
        <stp/>
        <stp>##V3_BDHV12</stp>
        <stp>9128274Y5 Govt</stp>
        <stp>IDX_RATIO</stp>
        <stp>7/10/2006</stp>
        <stp>7/10/2006</stp>
        <stp>[Fixed Income  Prices 2004-2009.xlsx]TIPS!R514C16</stp>
        <tr r="P514" s="1"/>
      </tp>
      <tp>
        <v>1.0490299999999999</v>
        <stp/>
        <stp>##V3_BDHV12</stp>
        <stp>912828ET3 Govt</stp>
        <stp>IDX_RATIO</stp>
        <stp>8/21/2007</stp>
        <stp>8/21/2007</stp>
        <stp>[Fixed Income  Prices 2004-2009.xlsx]TIPS!R423C76</stp>
        <tr r="BX423" s="1"/>
      </tp>
      <tp>
        <v>1.2107700000000001</v>
        <stp/>
        <stp>##V3_BDHV12</stp>
        <stp>9128274Y5 Govt</stp>
        <stp>IDX_RATIO</stp>
        <stp>4/21/2006</stp>
        <stp>4/21/2006</stp>
        <stp>[Fixed Income  Prices 2004-2009.xlsx]TIPS!R458C16</stp>
        <tr r="P458" s="1"/>
      </tp>
      <tp>
        <v>1.2551300000000001</v>
        <stp/>
        <stp>##V3_BDHV12</stp>
        <stp>9128274Y5 Govt</stp>
        <stp>IDX_RATIO</stp>
        <stp>6/12/2007</stp>
        <stp>6/12/2007</stp>
        <stp>[Fixed Income  Prices 2004-2009.xlsx]TIPS!R755C16</stp>
        <tr r="P755" s="1"/>
      </tp>
      <tp>
        <v>1.0888199999999999</v>
        <stp/>
        <stp>##V3_BDHV12</stp>
        <stp>912828ET3 Govt</stp>
        <stp>IDX_RATIO</stp>
        <stp>7/23/2008</stp>
        <stp>7/23/2008</stp>
        <stp>[Fixed Income  Prices 2004-2009.xlsx]TIPS!R664C76</stp>
        <tr r="BX664" s="1"/>
      </tp>
      <tp>
        <v>1.2053</v>
        <stp/>
        <stp>##V3_BDHV12</stp>
        <stp>9128276R8 Govt</stp>
        <stp>IDX_RATIO</stp>
        <stp>1/22/2008</stp>
        <stp>1/22/2008</stp>
        <stp>[Fixed Income  Prices 2004-2009.xlsx]TIPS!R915C28</stp>
        <tr r="AB915" s="1"/>
      </tp>
      <tp>
        <v>1.2484999999999999</v>
        <stp/>
        <stp>##V3_BDHV12</stp>
        <stp>9128274Y5 Govt</stp>
        <stp>IDX_RATIO</stp>
        <stp>5/22/2007</stp>
        <stp>5/22/2007</stp>
        <stp>[Fixed Income  Prices 2004-2009.xlsx]TIPS!R740C16</stp>
        <tr r="P740" s="1"/>
      </tp>
      <tp>
        <v>1.0999399999999999</v>
        <stp/>
        <stp>##V3_BDHV12</stp>
        <stp>912828BW9 Govt</stp>
        <stp>IDX_RATIO</stp>
        <stp>9/18/2006</stp>
        <stp>9/18/2006</stp>
        <stp>[Fixed Income  Prices 2004-2009.xlsx]TIPS!R564C56</stp>
        <tr r="BD564" s="1"/>
      </tp>
      <tp>
        <v>1.0267999999999999</v>
        <stp/>
        <stp>##V3_BDHV12</stp>
        <stp>912828CZ1 Govt</stp>
        <stp>IDX_RATIO</stp>
        <stp>7/13/2005</stp>
        <stp>7/13/2005</stp>
        <stp>[Fixed Income  Prices 2004-2009.xlsx]TIPS!R188C24</stp>
        <tr r="X188" s="1"/>
      </tp>
      <tp>
        <v>1.0474399999999999</v>
        <stp/>
        <stp>##V3_BDHV12</stp>
        <stp>912828CZ1 Govt</stp>
        <stp>IDX_RATIO</stp>
        <stp>4/11/2006</stp>
        <stp>4/11/2006</stp>
        <stp>[Fixed Income  Prices 2004-2009.xlsx]TIPS!R381C24</stp>
        <tr r="X381" s="1"/>
      </tp>
      <tp>
        <v>1.1855599999999999</v>
        <stp/>
        <stp>##V3_BDHV12</stp>
        <stp>9128274Y5 Govt</stp>
        <stp>IDX_RATIO</stp>
        <stp>7/27/2005</stp>
        <stp>7/27/2005</stp>
        <stp>[Fixed Income  Prices 2004-2009.xlsx]TIPS!R267C16</stp>
        <tr r="P267" s="1"/>
      </tp>
      <tp>
        <v>1.20729</v>
        <stp/>
        <stp>##V3_BDHV12</stp>
        <stp>9128276R8 Govt</stp>
        <stp>IDX_RATIO</stp>
        <stp>2/12/2008</stp>
        <stp>2/12/2008</stp>
        <stp>[Fixed Income  Prices 2004-2009.xlsx]TIPS!R930C28</stp>
        <tr r="AB930" s="1"/>
      </tp>
      <tp>
        <v>1.0637399999999999</v>
        <stp/>
        <stp>##V3_BDHV12</stp>
        <stp>912828GN4 Govt</stp>
        <stp>IDX_RATIO</stp>
        <stp>11/6/2009</stp>
        <stp>11/6/2009</stp>
        <stp>[Fixed Income  Prices 2004-2009.xlsx]TIPS!R668C40</stp>
        <tr r="AN668" s="1"/>
      </tp>
      <tp>
        <v>1.0617099999999999</v>
        <stp/>
        <stp>##V3_BDHV12</stp>
        <stp>912828GN4 Govt</stp>
        <stp>IDX_RATIO</stp>
        <stp>10/7/2009</stp>
        <stp>10/7/2009</stp>
        <stp>[Fixed Income  Prices 2004-2009.xlsx]TIPS!R646C40</stp>
        <tr r="AN646" s="1"/>
      </tp>
      <tp>
        <v>1.0616399999999999</v>
        <stp/>
        <stp>##V3_BDHV12</stp>
        <stp>912828GN4 Govt</stp>
        <stp>IDX_RATIO</stp>
        <stp>10/6/2009</stp>
        <stp>10/6/2009</stp>
        <stp>[Fixed Income  Prices 2004-2009.xlsx]TIPS!R645C40</stp>
        <tr r="AN645" s="1"/>
      </tp>
      <tp>
        <v>1.0482800000000001</v>
        <stp/>
        <stp>##V3_BDHV12</stp>
        <stp>912828EA4 Govt</stp>
        <stp>IDX_RATIO</stp>
        <stp>11/1/2006</stp>
        <stp>11/1/2006</stp>
        <stp>[Fixed Income  Prices 2004-2009.xlsx]TIPS!R342C72</stp>
        <tr r="BT342" s="1"/>
      </tp>
      <tp>
        <v>1.0637000000000001</v>
        <stp/>
        <stp>##V3_BDHV12</stp>
        <stp>912828GN4 Govt</stp>
        <stp>IDX_RATIO</stp>
        <stp>11/4/2009</stp>
        <stp>11/4/2009</stp>
        <stp>[Fixed Income  Prices 2004-2009.xlsx]TIPS!R666C40</stp>
        <tr r="AN666" s="1"/>
      </tp>
      <tp>
        <v>1.0615600000000001</v>
        <stp/>
        <stp>##V3_BDHV12</stp>
        <stp>912828GN4 Govt</stp>
        <stp>IDX_RATIO</stp>
        <stp>10/5/2009</stp>
        <stp>10/5/2009</stp>
        <stp>[Fixed Income  Prices 2004-2009.xlsx]TIPS!R644C40</stp>
        <tr r="AN644" s="1"/>
      </tp>
      <tp>
        <v>1.0463499999999999</v>
        <stp/>
        <stp>##V3_BDHV12</stp>
        <stp>912828EA4 Govt</stp>
        <stp>IDX_RATIO</stp>
        <stp>10/3/2006</stp>
        <stp>10/3/2006</stp>
        <stp>[Fixed Income  Prices 2004-2009.xlsx]TIPS!R321C72</stp>
        <tr r="BT321" s="1"/>
      </tp>
      <tp>
        <v>1.04314</v>
        <stp/>
        <stp>##V3_BDHV12</stp>
        <stp>912828EA4 Govt</stp>
        <stp>IDX_RATIO</stp>
        <stp>12/1/2006</stp>
        <stp>12/1/2006</stp>
        <stp>[Fixed Income  Prices 2004-2009.xlsx]TIPS!R364C72</stp>
        <tr r="BT364" s="1"/>
      </tp>
      <tp>
        <v>1.0481100000000001</v>
        <stp/>
        <stp>##V3_BDHV12</stp>
        <stp>912828EA4 Govt</stp>
        <stp>IDX_RATIO</stp>
        <stp>11/2/2006</stp>
        <stp>11/2/2006</stp>
        <stp>[Fixed Income  Prices 2004-2009.xlsx]TIPS!R343C72</stp>
        <tr r="BT343" s="1"/>
      </tp>
      <tp>
        <v>1.06372</v>
        <stp/>
        <stp>##V3_BDHV12</stp>
        <stp>912828GN4 Govt</stp>
        <stp>IDX_RATIO</stp>
        <stp>11/5/2009</stp>
        <stp>11/5/2009</stp>
        <stp>[Fixed Income  Prices 2004-2009.xlsx]TIPS!R667C40</stp>
        <tr r="AN667" s="1"/>
      </tp>
      <tp>
        <v>1.0462899999999999</v>
        <stp/>
        <stp>##V3_BDHV12</stp>
        <stp>912828EA4 Govt</stp>
        <stp>IDX_RATIO</stp>
        <stp>10/2/2006</stp>
        <stp>10/2/2006</stp>
        <stp>[Fixed Income  Prices 2004-2009.xlsx]TIPS!R320C72</stp>
        <tr r="BT320" s="1"/>
      </tp>
      <tp>
        <v>1.04793</v>
        <stp/>
        <stp>##V3_BDHV12</stp>
        <stp>912828EA4 Govt</stp>
        <stp>IDX_RATIO</stp>
        <stp>11/3/2006</stp>
        <stp>11/3/2006</stp>
        <stp>[Fixed Income  Prices 2004-2009.xlsx]TIPS!R344C72</stp>
        <tr r="BT344" s="1"/>
      </tp>
      <tp>
        <v>1.06366</v>
        <stp/>
        <stp>##V3_BDHV12</stp>
        <stp>912828GN4 Govt</stp>
        <stp>IDX_RATIO</stp>
        <stp>11/2/2009</stp>
        <stp>11/2/2009</stp>
        <stp>[Fixed Income  Prices 2004-2009.xlsx]TIPS!R664C40</stp>
        <tr r="AN664" s="1"/>
      </tp>
      <tp>
        <v>1.0464899999999999</v>
        <stp/>
        <stp>##V3_BDHV12</stp>
        <stp>912828EA4 Govt</stp>
        <stp>IDX_RATIO</stp>
        <stp>10/5/2006</stp>
        <stp>10/5/2006</stp>
        <stp>[Fixed Income  Prices 2004-2009.xlsx]TIPS!R323C72</stp>
        <tr r="BT323" s="1"/>
      </tp>
      <tp>
        <v>1.0420400000000001</v>
        <stp/>
        <stp>##V3_BDHV12</stp>
        <stp>912828EA4 Govt</stp>
        <stp>IDX_RATIO</stp>
        <stp>12/7/2006</stp>
        <stp>12/7/2006</stp>
        <stp>[Fixed Income  Prices 2004-2009.xlsx]TIPS!R368C72</stp>
        <tr r="BT368" s="1"/>
      </tp>
      <tp>
        <v>1.06368</v>
        <stp/>
        <stp>##V3_BDHV12</stp>
        <stp>912828GN4 Govt</stp>
        <stp>IDX_RATIO</stp>
        <stp>11/3/2009</stp>
        <stp>11/3/2009</stp>
        <stp>[Fixed Income  Prices 2004-2009.xlsx]TIPS!R665C40</stp>
        <tr r="AN665" s="1"/>
      </tp>
      <tp>
        <v>1.0613300000000001</v>
        <stp/>
        <stp>##V3_BDHV12</stp>
        <stp>912828GN4 Govt</stp>
        <stp>IDX_RATIO</stp>
        <stp>10/2/2009</stp>
        <stp>10/2/2009</stp>
        <stp>[Fixed Income  Prices 2004-2009.xlsx]TIPS!R643C40</stp>
        <tr r="AN643" s="1"/>
      </tp>
      <tp>
        <v>1.0464199999999999</v>
        <stp/>
        <stp>##V3_BDHV12</stp>
        <stp>912828EA4 Govt</stp>
        <stp>IDX_RATIO</stp>
        <stp>10/4/2006</stp>
        <stp>10/4/2006</stp>
        <stp>[Fixed Income  Prices 2004-2009.xlsx]TIPS!R322C72</stp>
        <tr r="BT322" s="1"/>
      </tp>
      <tp>
        <v>1.0422199999999999</v>
        <stp/>
        <stp>##V3_BDHV12</stp>
        <stp>912828EA4 Govt</stp>
        <stp>IDX_RATIO</stp>
        <stp>12/6/2006</stp>
        <stp>12/6/2006</stp>
        <stp>[Fixed Income  Prices 2004-2009.xlsx]TIPS!R367C72</stp>
        <tr r="BT367" s="1"/>
      </tp>
      <tp>
        <v>1.06125</v>
        <stp/>
        <stp>##V3_BDHV12</stp>
        <stp>912828GN4 Govt</stp>
        <stp>IDX_RATIO</stp>
        <stp>10/1/2009</stp>
        <stp>10/1/2009</stp>
        <stp>[Fixed Income  Prices 2004-2009.xlsx]TIPS!R642C40</stp>
        <tr r="AN642" s="1"/>
      </tp>
      <tp>
        <v>1.02854</v>
        <stp/>
        <stp>##V3_BDHV12</stp>
        <stp>912828HN3 Govt</stp>
        <stp>IDX_RATIO</stp>
        <stp>10/9/2009</stp>
        <stp>10/9/2009</stp>
        <stp>[Fixed Income  Prices 2004-2009.xlsx]TIPS!R461C92</stp>
        <tr r="CN461" s="1"/>
      </tp>
      <tp>
        <v>1.0424100000000001</v>
        <stp/>
        <stp>##V3_BDHV12</stp>
        <stp>912828EA4 Govt</stp>
        <stp>IDX_RATIO</stp>
        <stp>12/5/2006</stp>
        <stp>12/5/2006</stp>
        <stp>[Fixed Income  Prices 2004-2009.xlsx]TIPS!R366C72</stp>
        <tr r="BT366" s="1"/>
      </tp>
      <tp>
        <v>1.04742</v>
        <stp/>
        <stp>##V3_BDHV12</stp>
        <stp>912828EA4 Govt</stp>
        <stp>IDX_RATIO</stp>
        <stp>11/6/2006</stp>
        <stp>11/6/2006</stp>
        <stp>[Fixed Income  Prices 2004-2009.xlsx]TIPS!R345C72</stp>
        <tr r="BT345" s="1"/>
      </tp>
      <tp>
        <v>1.02847</v>
        <stp/>
        <stp>##V3_BDHV12</stp>
        <stp>912828HN3 Govt</stp>
        <stp>IDX_RATIO</stp>
        <stp>10/8/2009</stp>
        <stp>10/8/2009</stp>
        <stp>[Fixed Income  Prices 2004-2009.xlsx]TIPS!R460C92</stp>
        <tr r="CN460" s="1"/>
      </tp>
      <tp>
        <v>1.0465500000000001</v>
        <stp/>
        <stp>##V3_BDHV12</stp>
        <stp>912828EA4 Govt</stp>
        <stp>IDX_RATIO</stp>
        <stp>10/6/2006</stp>
        <stp>10/6/2006</stp>
        <stp>[Fixed Income  Prices 2004-2009.xlsx]TIPS!R324C72</stp>
        <tr r="BT324" s="1"/>
      </tp>
      <tp>
        <v>1.0425899999999999</v>
        <stp/>
        <stp>##V3_BDHV12</stp>
        <stp>912828EA4 Govt</stp>
        <stp>IDX_RATIO</stp>
        <stp>12/4/2006</stp>
        <stp>12/4/2006</stp>
        <stp>[Fixed Income  Prices 2004-2009.xlsx]TIPS!R365C72</stp>
        <tr r="BT365" s="1"/>
      </tp>
      <tp>
        <v>1.0304199999999999</v>
        <stp/>
        <stp>##V3_BDHV12</stp>
        <stp>912828HN3 Govt</stp>
        <stp>IDX_RATIO</stp>
        <stp>11/9/2009</stp>
        <stp>11/9/2009</stp>
        <stp>[Fixed Income  Prices 2004-2009.xlsx]TIPS!R482C92</stp>
        <tr r="CN482" s="1"/>
      </tp>
      <tp>
        <v>1.04725</v>
        <stp/>
        <stp>##V3_BDHV12</stp>
        <stp>912828EA4 Govt</stp>
        <stp>IDX_RATIO</stp>
        <stp>11/7/2006</stp>
        <stp>11/7/2006</stp>
        <stp>[Fixed Income  Prices 2004-2009.xlsx]TIPS!R346C72</stp>
        <tr r="BT346" s="1"/>
      </tp>
      <tp>
        <v>1.0283899999999999</v>
        <stp/>
        <stp>##V3_BDHV12</stp>
        <stp>912828HN3 Govt</stp>
        <stp>IDX_RATIO</stp>
        <stp>10/7/2009</stp>
        <stp>10/7/2009</stp>
        <stp>[Fixed Income  Prices 2004-2009.xlsx]TIPS!R459C92</stp>
        <tr r="CN459" s="1"/>
      </tp>
      <tp>
        <v>1.0467500000000001</v>
        <stp/>
        <stp>##V3_BDHV12</stp>
        <stp>912828EA4 Govt</stp>
        <stp>IDX_RATIO</stp>
        <stp>10/9/2006</stp>
        <stp>10/9/2006</stp>
        <stp>[Fixed Income  Prices 2004-2009.xlsx]TIPS!R325C72</stp>
        <tr r="BT325" s="1"/>
      </tp>
      <tp>
        <v>1.0303599999999999</v>
        <stp/>
        <stp>##V3_BDHV12</stp>
        <stp>912828HN3 Govt</stp>
        <stp>IDX_RATIO</stp>
        <stp>11/6/2009</stp>
        <stp>11/6/2009</stp>
        <stp>[Fixed Income  Prices 2004-2009.xlsx]TIPS!R481C92</stp>
        <tr r="CN481" s="1"/>
      </tp>
      <tp>
        <v>1.04708</v>
        <stp/>
        <stp>##V3_BDHV12</stp>
        <stp>912828EA4 Govt</stp>
        <stp>IDX_RATIO</stp>
        <stp>11/8/2006</stp>
        <stp>11/8/2006</stp>
        <stp>[Fixed Income  Prices 2004-2009.xlsx]TIPS!R347C72</stp>
        <tr r="BT347" s="1"/>
      </tp>
      <tp>
        <v>1.0283199999999999</v>
        <stp/>
        <stp>##V3_BDHV12</stp>
        <stp>912828HN3 Govt</stp>
        <stp>IDX_RATIO</stp>
        <stp>10/6/2009</stp>
        <stp>10/6/2009</stp>
        <stp>[Fixed Income  Prices 2004-2009.xlsx]TIPS!R458C92</stp>
        <tr r="CN458" s="1"/>
      </tp>
      <tp>
        <v>1.04691</v>
        <stp/>
        <stp>##V3_BDHV12</stp>
        <stp>912828EA4 Govt</stp>
        <stp>IDX_RATIO</stp>
        <stp>11/9/2006</stp>
        <stp>11/9/2006</stp>
        <stp>[Fixed Income  Prices 2004-2009.xlsx]TIPS!R348C72</stp>
        <tr r="BT348" s="1"/>
      </tp>
      <tp>
        <v>1.02824</v>
        <stp/>
        <stp>##V3_BDHV12</stp>
        <stp>912828HN3 Govt</stp>
        <stp>IDX_RATIO</stp>
        <stp>10/5/2009</stp>
        <stp>10/5/2009</stp>
        <stp>[Fixed Income  Prices 2004-2009.xlsx]TIPS!R457C92</stp>
        <tr r="CN457" s="1"/>
      </tp>
      <tp>
        <v>1.0303199999999999</v>
        <stp/>
        <stp>##V3_BDHV12</stp>
        <stp>912828HN3 Govt</stp>
        <stp>IDX_RATIO</stp>
        <stp>11/4/2009</stp>
        <stp>11/4/2009</stp>
        <stp>[Fixed Income  Prices 2004-2009.xlsx]TIPS!R479C92</stp>
        <tr r="CN479" s="1"/>
      </tp>
      <tp>
        <v>1.04186</v>
        <stp/>
        <stp>##V3_BDHV12</stp>
        <stp>912828EA4 Govt</stp>
        <stp>IDX_RATIO</stp>
        <stp>12/8/2006</stp>
        <stp>12/8/2006</stp>
        <stp>[Fixed Income  Prices 2004-2009.xlsx]TIPS!R369C72</stp>
        <tr r="BT369" s="1"/>
      </tp>
      <tp>
        <v>1.03034</v>
        <stp/>
        <stp>##V3_BDHV12</stp>
        <stp>912828HN3 Govt</stp>
        <stp>IDX_RATIO</stp>
        <stp>11/5/2009</stp>
        <stp>11/5/2009</stp>
        <stp>[Fixed Income  Prices 2004-2009.xlsx]TIPS!R480C92</stp>
        <tr r="CN480" s="1"/>
      </tp>
      <tp>
        <v>1.03027</v>
        <stp/>
        <stp>##V3_BDHV12</stp>
        <stp>912828HN3 Govt</stp>
        <stp>IDX_RATIO</stp>
        <stp>11/2/2009</stp>
        <stp>11/2/2009</stp>
        <stp>[Fixed Income  Prices 2004-2009.xlsx]TIPS!R477C92</stp>
        <tr r="CN477" s="1"/>
      </tp>
      <tp>
        <v>1.0280199999999999</v>
        <stp/>
        <stp>##V3_BDHV12</stp>
        <stp>912828HN3 Govt</stp>
        <stp>IDX_RATIO</stp>
        <stp>10/2/2009</stp>
        <stp>10/2/2009</stp>
        <stp>[Fixed Income  Prices 2004-2009.xlsx]TIPS!R456C92</stp>
        <tr r="CN456" s="1"/>
      </tp>
      <tp>
        <v>1.0302899999999999</v>
        <stp/>
        <stp>##V3_BDHV12</stp>
        <stp>912828HN3 Govt</stp>
        <stp>IDX_RATIO</stp>
        <stp>11/3/2009</stp>
        <stp>11/3/2009</stp>
        <stp>[Fixed Income  Prices 2004-2009.xlsx]TIPS!R478C92</stp>
        <tr r="CN478" s="1"/>
      </tp>
      <tp>
        <v>1.0279499999999999</v>
        <stp/>
        <stp>##V3_BDHV12</stp>
        <stp>912828HN3 Govt</stp>
        <stp>IDX_RATIO</stp>
        <stp>10/1/2009</stp>
        <stp>10/1/2009</stp>
        <stp>[Fixed Income  Prices 2004-2009.xlsx]TIPS!R455C92</stp>
        <tr r="CN455" s="1"/>
      </tp>
      <tp>
        <v>1.0618700000000001</v>
        <stp/>
        <stp>##V3_BDHV12</stp>
        <stp>912828GN4 Govt</stp>
        <stp>IDX_RATIO</stp>
        <stp>10/9/2009</stp>
        <stp>10/9/2009</stp>
        <stp>[Fixed Income  Prices 2004-2009.xlsx]TIPS!R648C40</stp>
        <tr r="AN648" s="1"/>
      </tp>
      <tp>
        <v>1.0638099999999999</v>
        <stp/>
        <stp>##V3_BDHV12</stp>
        <stp>912828GN4 Govt</stp>
        <stp>IDX_RATIO</stp>
        <stp>11/9/2009</stp>
        <stp>11/9/2009</stp>
        <stp>[Fixed Income  Prices 2004-2009.xlsx]TIPS!R669C40</stp>
        <tr r="AN669" s="1"/>
      </tp>
      <tp>
        <v>1.06179</v>
        <stp/>
        <stp>##V3_BDHV12</stp>
        <stp>912828GN4 Govt</stp>
        <stp>IDX_RATIO</stp>
        <stp>10/8/2009</stp>
        <stp>10/8/2009</stp>
        <stp>[Fixed Income  Prices 2004-2009.xlsx]TIPS!R647C40</stp>
        <tr r="AN647" s="1"/>
      </tp>
      <tp>
        <v>1.2722199999999999</v>
        <stp/>
        <stp>##V3_BDHV12</stp>
        <stp>9128272M3 Govt</stp>
        <stp>IDX_RATIO</stp>
        <stp>7/3/2006</stp>
        <stp>7/3/2006</stp>
        <stp>[Fixed Income  Prices 2004-2009.xlsx]TIPS!R509C8</stp>
        <tr r="H509" s="1"/>
      </tp>
      <tp>
        <v>1.2635799999999999</v>
        <stp/>
        <stp>##V3_BDHV12</stp>
        <stp>9128272M3 Govt</stp>
        <stp>IDX_RATIO</stp>
        <stp>6/8/2006</stp>
        <stp>6/8/2006</stp>
        <stp>[Fixed Income  Prices 2004-2009.xlsx]TIPS!R492C8</stp>
        <tr r="H492" s="1"/>
      </tp>
      <tp>
        <v>1.2639400000000001</v>
        <stp/>
        <stp>##V3_BDHV12</stp>
        <stp>9128272M3 Govt</stp>
        <stp>IDX_RATIO</stp>
        <stp>6/9/2006</stp>
        <stp>6/9/2006</stp>
        <stp>[Fixed Income  Prices 2004-2009.xlsx]TIPS!R493C8</stp>
        <tr r="H493" s="1"/>
      </tp>
      <tp>
        <v>1.2614399999999999</v>
        <stp/>
        <stp>##V3_BDHV12</stp>
        <stp>9128272M3 Govt</stp>
        <stp>IDX_RATIO</stp>
        <stp>6/2/2006</stp>
        <stp>6/2/2006</stp>
        <stp>[Fixed Income  Prices 2004-2009.xlsx]TIPS!R488C8</stp>
        <tr r="H488" s="1"/>
      </tp>
      <tp>
        <v>1.1440299999999999</v>
        <stp/>
        <stp>##V3_BDHV12</stp>
        <stp>912828BW9 Govt</stp>
        <stp>IDX_RATIO</stp>
        <stp>4/8/2009</stp>
        <stp>4/8/2009</stp>
        <stp>[Fixed Income  Prices 2004-2009.xlsx]TIPS!R1231C56</stp>
        <tr r="BD1231" s="1"/>
      </tp>
      <tp>
        <v>1.12008</v>
        <stp/>
        <stp>##V3_BDHV12</stp>
        <stp>912828CZ1 Govt</stp>
        <stp>IDX_RATIO</stp>
        <stp>5/1/2009</stp>
        <stp>5/1/2009</stp>
        <stp>[Fixed Income  Prices 2004-2009.xlsx]TIPS!R1179C24</stp>
        <tr r="X1179" s="1"/>
      </tp>
      <tp>
        <v>1.14422</v>
        <stp/>
        <stp>##V3_BDHV12</stp>
        <stp>912828BW9 Govt</stp>
        <stp>IDX_RATIO</stp>
        <stp>4/9/2009</stp>
        <stp>4/9/2009</stp>
        <stp>[Fixed Income  Prices 2004-2009.xlsx]TIPS!R1232C56</stp>
        <tr r="BD1232" s="1"/>
      </tp>
      <tp t="e">
        <v>#N/A</v>
        <stp/>
        <stp>##V3_BDHV12</stp>
        <stp>912833CQ Govt</stp>
        <stp>YLD_YTM_ASK</stp>
        <stp>20050722</stp>
        <stp>20050923</stp>
        <stp>[Fixed Income  Prices 2004-2009.xlsx]STRIP Yield Curve!R218C2</stp>
        <stp>Days=N</stp>
        <stp>Fill=B</stp>
        <stp>Sort=D</stp>
        <stp>Per=cW</stp>
        <stp>Dts=H</stp>
        <stp>cols=1;rows=10</stp>
        <tr r="B218" s="4"/>
      </tp>
      <tp>
        <v>1.12043</v>
        <stp/>
        <stp>##V3_BDHV12</stp>
        <stp>912828CZ1 Govt</stp>
        <stp>IDX_RATIO</stp>
        <stp>5/5/2009</stp>
        <stp>5/5/2009</stp>
        <stp>[Fixed Income  Prices 2004-2009.xlsx]TIPS!R1181C24</stp>
        <tr r="X1181" s="1"/>
      </tp>
      <tp>
        <v>1.1263300000000001</v>
        <stp/>
        <stp>##V3_BDHV12</stp>
        <stp>912828CP3 Govt</stp>
        <stp>IDX_RATIO</stp>
        <stp>5/8/2009</stp>
        <stp>5/8/2009</stp>
        <stp>[Fixed Income  Prices 2004-2009.xlsx]TIPS!R1253C64</stp>
        <tr r="BL1253" s="1"/>
      </tp>
      <tp>
        <v>1.1203400000000001</v>
        <stp/>
        <stp>##V3_BDHV12</stp>
        <stp>912828CZ1 Govt</stp>
        <stp>IDX_RATIO</stp>
        <stp>5/4/2009</stp>
        <stp>5/4/2009</stp>
        <stp>[Fixed Income  Prices 2004-2009.xlsx]TIPS!R1180C24</stp>
        <tr r="X1180" s="1"/>
      </tp>
      <tp>
        <v>1.1206</v>
        <stp/>
        <stp>##V3_BDHV12</stp>
        <stp>912828CZ1 Govt</stp>
        <stp>IDX_RATIO</stp>
        <stp>5/7/2009</stp>
        <stp>5/7/2009</stp>
        <stp>[Fixed Income  Prices 2004-2009.xlsx]TIPS!R1183C24</stp>
        <tr r="X1183" s="1"/>
      </tp>
      <tp>
        <v>1.12052</v>
        <stp/>
        <stp>##V3_BDHV12</stp>
        <stp>912828CZ1 Govt</stp>
        <stp>IDX_RATIO</stp>
        <stp>5/6/2009</stp>
        <stp>5/6/2009</stp>
        <stp>[Fixed Income  Prices 2004-2009.xlsx]TIPS!R1182C24</stp>
        <tr r="X1182" s="1"/>
      </tp>
      <tp>
        <v>1.12598</v>
        <stp/>
        <stp>##V3_BDHV12</stp>
        <stp>912828CP3 Govt</stp>
        <stp>IDX_RATIO</stp>
        <stp>5/4/2009</stp>
        <stp>5/4/2009</stp>
        <stp>[Fixed Income  Prices 2004-2009.xlsx]TIPS!R1249C64</stp>
        <tr r="BL1249" s="1"/>
      </tp>
      <tp>
        <v>1.1427100000000001</v>
        <stp/>
        <stp>##V3_BDHV12</stp>
        <stp>912828BW9 Govt</stp>
        <stp>IDX_RATIO</stp>
        <stp>4/1/2009</stp>
        <stp>4/1/2009</stp>
        <stp>[Fixed Income  Prices 2004-2009.xlsx]TIPS!R1226C56</stp>
        <tr r="BD1226" s="1"/>
      </tp>
      <tp>
        <v>1.12069</v>
        <stp/>
        <stp>##V3_BDHV12</stp>
        <stp>912828CZ1 Govt</stp>
        <stp>IDX_RATIO</stp>
        <stp>5/8/2009</stp>
        <stp>5/8/2009</stp>
        <stp>[Fixed Income  Prices 2004-2009.xlsx]TIPS!R1184C24</stp>
        <tr r="X1184" s="1"/>
      </tp>
      <tp>
        <v>1.1260600000000001</v>
        <stp/>
        <stp>##V3_BDHV12</stp>
        <stp>912828CP3 Govt</stp>
        <stp>IDX_RATIO</stp>
        <stp>5/5/2009</stp>
        <stp>5/5/2009</stp>
        <stp>[Fixed Income  Prices 2004-2009.xlsx]TIPS!R1250C64</stp>
        <tr r="BL1250" s="1"/>
      </tp>
      <tp>
        <v>1.1429</v>
        <stp/>
        <stp>##V3_BDHV12</stp>
        <stp>912828BW9 Govt</stp>
        <stp>IDX_RATIO</stp>
        <stp>4/2/2009</stp>
        <stp>4/2/2009</stp>
        <stp>[Fixed Income  Prices 2004-2009.xlsx]TIPS!R1227C56</stp>
        <tr r="BD1227" s="1"/>
      </tp>
      <tp>
        <v>1.12615</v>
        <stp/>
        <stp>##V3_BDHV12</stp>
        <stp>912828CP3 Govt</stp>
        <stp>IDX_RATIO</stp>
        <stp>5/6/2009</stp>
        <stp>5/6/2009</stp>
        <stp>[Fixed Income  Prices 2004-2009.xlsx]TIPS!R1251C64</stp>
        <tr r="BL1251" s="1"/>
      </tp>
      <tp>
        <v>1.1430899999999999</v>
        <stp/>
        <stp>##V3_BDHV12</stp>
        <stp>912828BW9 Govt</stp>
        <stp>IDX_RATIO</stp>
        <stp>4/3/2009</stp>
        <stp>4/3/2009</stp>
        <stp>[Fixed Income  Prices 2004-2009.xlsx]TIPS!R1228C56</stp>
        <tr r="BD1228" s="1"/>
      </tp>
      <tp>
        <v>1.1262399999999999</v>
        <stp/>
        <stp>##V3_BDHV12</stp>
        <stp>912828CP3 Govt</stp>
        <stp>IDX_RATIO</stp>
        <stp>5/7/2009</stp>
        <stp>5/7/2009</stp>
        <stp>[Fixed Income  Prices 2004-2009.xlsx]TIPS!R1252C64</stp>
        <tr r="BL1252" s="1"/>
      </tp>
      <tp t="e">
        <v>#N/A</v>
        <stp/>
        <stp>##V3_BDHV12</stp>
        <stp>912833JU Govt</stp>
        <stp>YLD_YTM_ASK</stp>
        <stp>20050311</stp>
        <stp>20050715</stp>
        <stp>[Fixed Income  Prices 2004-2009.xlsx]STRIP Yield Curve!R228C6</stp>
        <stp>Days=N</stp>
        <stp>Fill=B</stp>
        <stp>Sort=D</stp>
        <stp>Per=cW</stp>
        <stp>Dts=H</stp>
        <stp>cols=1;rows=19</stp>
        <tr r="F228" s="4"/>
      </tp>
      <tp>
        <v>1</v>
        <stp/>
        <stp>##V3_BDHV12</stp>
        <stp>912828JX9 Govt</stp>
        <stp>IDX_RATIO</stp>
        <stp>1/9/2009</stp>
        <stp>1/9/2009</stp>
        <stp>[Fixed Income  Prices 2004-2009.xlsx]TIPS!R8C100</stp>
        <tr r="CV8" s="1"/>
      </tp>
      <tp>
        <v>1.12571</v>
        <stp/>
        <stp>##V3_BDHV12</stp>
        <stp>912828CP3 Govt</stp>
        <stp>IDX_RATIO</stp>
        <stp>5/1/2009</stp>
        <stp>5/1/2009</stp>
        <stp>[Fixed Income  Prices 2004-2009.xlsx]TIPS!R1248C64</stp>
        <tr r="BL1248" s="1"/>
      </tp>
      <tp t="e">
        <v>#N/A</v>
        <stp/>
        <stp>##V3_BDHV12</stp>
        <stp>912833CT Govt</stp>
        <stp>YLD_YTM_ASK</stp>
        <stp>20061208</stp>
        <stp>20070427</stp>
        <stp>[Fixed Income  Prices 2004-2009.xlsx]STRIP Yield Curve!R135C2</stp>
        <stp>Days=N</stp>
        <stp>Fill=B</stp>
        <stp>Sort=D</stp>
        <stp>Per=cW</stp>
        <stp>Dts=H</stp>
        <stp>cols=1;rows=21</stp>
        <tr r="B135" s="4"/>
      </tp>
      <tp>
        <v>1.1436600000000001</v>
        <stp/>
        <stp>##V3_BDHV12</stp>
        <stp>912828BW9 Govt</stp>
        <stp>IDX_RATIO</stp>
        <stp>4/6/2009</stp>
        <stp>4/6/2009</stp>
        <stp>[Fixed Income  Prices 2004-2009.xlsx]TIPS!R1229C56</stp>
        <tr r="BD1229" s="1"/>
      </tp>
      <tp>
        <v>1.14384</v>
        <stp/>
        <stp>##V3_BDHV12</stp>
        <stp>912828BW9 Govt</stp>
        <stp>IDX_RATIO</stp>
        <stp>4/7/2009</stp>
        <stp>4/7/2009</stp>
        <stp>[Fixed Income  Prices 2004-2009.xlsx]TIPS!R1230C56</stp>
        <tr r="BD1230" s="1"/>
      </tp>
      <tp>
        <v>1.1104400000000001</v>
        <stp/>
        <stp>##V3_BDHV12</stp>
        <stp>912828DH0 Govt</stp>
        <stp>IDX_RATIO</stp>
        <stp>2/6/2009</stp>
        <stp>2/6/2009</stp>
        <stp>[Fixed Income  Prices 2004-2009.xlsx]TIPS!R1063C68</stp>
        <tr r="BP1063" s="1"/>
      </tp>
      <tp>
        <v>1.18676</v>
        <stp/>
        <stp>##V3_BDHV12</stp>
        <stp>912828AF7 Govt</stp>
        <stp>IDX_RATIO</stp>
        <stp>7/8/2009</stp>
        <stp>7/8/2009</stp>
        <stp>[Fixed Income  Prices 2004-2009.xlsx]TIPS!R1295C44</stp>
        <tr r="AR1295" s="1"/>
      </tp>
      <tp>
        <v>1.1868700000000001</v>
        <stp/>
        <stp>##V3_BDHV12</stp>
        <stp>912828AF7 Govt</stp>
        <stp>IDX_RATIO</stp>
        <stp>7/9/2009</stp>
        <stp>7/9/2009</stp>
        <stp>[Fixed Income  Prices 2004-2009.xlsx]TIPS!R1296C44</stp>
        <tr r="AR1296" s="1"/>
      </tp>
      <tp>
        <v>1.19706</v>
        <stp/>
        <stp>##V3_BDHV12</stp>
        <stp>912828AF7 Govt</stp>
        <stp>IDX_RATIO</stp>
        <stp>7/8/2008</stp>
        <stp>7/8/2008</stp>
        <stp>[Fixed Income  Prices 2004-2009.xlsx]TIPS!R1034C44</stp>
        <tr r="AR1034" s="1"/>
      </tp>
      <tp>
        <v>1.1511400000000001</v>
        <stp/>
        <stp>##V3_BDHV12</stp>
        <stp>912828BD1 Govt</stp>
        <stp>IDX_RATIO</stp>
        <stp>4/9/2009</stp>
        <stp>4/9/2009</stp>
        <stp>[Fixed Income  Prices 2004-2009.xlsx]TIPS!R1231C52</stp>
        <tr r="AZ1231" s="1"/>
      </tp>
      <tp>
        <v>1.1112599999999999</v>
        <stp/>
        <stp>##V3_BDHV12</stp>
        <stp>912828DH0 Govt</stp>
        <stp>IDX_RATIO</stp>
        <stp>2/4/2009</stp>
        <stp>2/4/2009</stp>
        <stp>[Fixed Income  Prices 2004-2009.xlsx]TIPS!R1061C68</stp>
        <tr r="BP1061" s="1"/>
      </tp>
      <tp>
        <v>1.19739</v>
        <stp/>
        <stp>##V3_BDHV12</stp>
        <stp>912828AF7 Govt</stp>
        <stp>IDX_RATIO</stp>
        <stp>7/9/2008</stp>
        <stp>7/9/2008</stp>
        <stp>[Fixed Income  Prices 2004-2009.xlsx]TIPS!R1035C44</stp>
        <tr r="AR1035" s="1"/>
      </tp>
      <tp>
        <v>1.1509499999999999</v>
        <stp/>
        <stp>##V3_BDHV12</stp>
        <stp>912828BD1 Govt</stp>
        <stp>IDX_RATIO</stp>
        <stp>4/8/2009</stp>
        <stp>4/8/2009</stp>
        <stp>[Fixed Income  Prices 2004-2009.xlsx]TIPS!R1230C52</stp>
        <tr r="AZ1230" s="1"/>
      </tp>
      <tp>
        <v>1.1108500000000001</v>
        <stp/>
        <stp>##V3_BDHV12</stp>
        <stp>912828DH0 Govt</stp>
        <stp>IDX_RATIO</stp>
        <stp>2/5/2009</stp>
        <stp>2/5/2009</stp>
        <stp>[Fixed Income  Prices 2004-2009.xlsx]TIPS!R1062C68</stp>
        <tr r="BP1062" s="1"/>
      </tp>
      <tp>
        <v>1.11208</v>
        <stp/>
        <stp>##V3_BDHV12</stp>
        <stp>912828DH0 Govt</stp>
        <stp>IDX_RATIO</stp>
        <stp>2/2/2009</stp>
        <stp>2/2/2009</stp>
        <stp>[Fixed Income  Prices 2004-2009.xlsx]TIPS!R1059C68</stp>
        <tr r="BP1059" s="1"/>
      </tp>
      <tp>
        <v>1.1116699999999999</v>
        <stp/>
        <stp>##V3_BDHV12</stp>
        <stp>912828DH0 Govt</stp>
        <stp>IDX_RATIO</stp>
        <stp>2/3/2009</stp>
        <stp>2/3/2009</stp>
        <stp>[Fixed Income  Prices 2004-2009.xlsx]TIPS!R1060C68</stp>
        <tr r="BP1060" s="1"/>
      </tp>
      <tp>
        <v>1.1951100000000001</v>
        <stp/>
        <stp>##V3_BDHV12</stp>
        <stp>912828AF7 Govt</stp>
        <stp>IDX_RATIO</stp>
        <stp>7/2/2008</stp>
        <stp>7/2/2008</stp>
        <stp>[Fixed Income  Prices 2004-2009.xlsx]TIPS!R1030C44</stp>
        <tr r="AR1030" s="1"/>
      </tp>
      <tp>
        <v>1.1499900000000001</v>
        <stp/>
        <stp>##V3_BDHV12</stp>
        <stp>912828BD1 Govt</stp>
        <stp>IDX_RATIO</stp>
        <stp>4/3/2009</stp>
        <stp>4/3/2009</stp>
        <stp>[Fixed Income  Prices 2004-2009.xlsx]TIPS!R1227C52</stp>
        <tr r="AZ1227" s="1"/>
      </tp>
      <tp>
        <v>1.18598</v>
        <stp/>
        <stp>##V3_BDHV12</stp>
        <stp>912828AF7 Govt</stp>
        <stp>IDX_RATIO</stp>
        <stp>7/1/2009</stp>
        <stp>7/1/2009</stp>
        <stp>[Fixed Income  Prices 2004-2009.xlsx]TIPS!R1290C44</stp>
        <tr r="AR1290" s="1"/>
      </tp>
      <tp>
        <v>1.1497999999999999</v>
        <stp/>
        <stp>##V3_BDHV12</stp>
        <stp>912828BD1 Govt</stp>
        <stp>IDX_RATIO</stp>
        <stp>4/2/2009</stp>
        <stp>4/2/2009</stp>
        <stp>[Fixed Income  Prices 2004-2009.xlsx]TIPS!R1226C52</stp>
        <tr r="AZ1226" s="1"/>
      </tp>
      <tp>
        <v>1.1954400000000001</v>
        <stp/>
        <stp>##V3_BDHV12</stp>
        <stp>912828AF7 Govt</stp>
        <stp>IDX_RATIO</stp>
        <stp>7/3/2008</stp>
        <stp>7/3/2008</stp>
        <stp>[Fixed Income  Prices 2004-2009.xlsx]TIPS!R1031C44</stp>
        <tr r="AR1031" s="1"/>
      </tp>
      <tp>
        <v>1.1860900000000001</v>
        <stp/>
        <stp>##V3_BDHV12</stp>
        <stp>912828AF7 Govt</stp>
        <stp>IDX_RATIO</stp>
        <stp>7/2/2009</stp>
        <stp>7/2/2009</stp>
        <stp>[Fixed Income  Prices 2004-2009.xlsx]TIPS!R1291C44</stp>
        <tr r="AR1291" s="1"/>
      </tp>
      <tp>
        <v>1.14961</v>
        <stp/>
        <stp>##V3_BDHV12</stp>
        <stp>912828BD1 Govt</stp>
        <stp>IDX_RATIO</stp>
        <stp>4/1/2009</stp>
        <stp>4/1/2009</stp>
        <stp>[Fixed Income  Prices 2004-2009.xlsx]TIPS!R1225C52</stp>
        <tr r="AZ1225" s="1"/>
      </tp>
      <tp>
        <v>1.18621</v>
        <stp/>
        <stp>##V3_BDHV12</stp>
        <stp>912828AF7 Govt</stp>
        <stp>IDX_RATIO</stp>
        <stp>7/3/2009</stp>
        <stp>7/3/2009</stp>
        <stp>[Fixed Income  Prices 2004-2009.xlsx]TIPS!R1292C44</stp>
        <tr r="AR1292" s="1"/>
      </tp>
      <tp>
        <v>1.19479</v>
        <stp/>
        <stp>##V3_BDHV12</stp>
        <stp>912828AF7 Govt</stp>
        <stp>IDX_RATIO</stp>
        <stp>7/1/2008</stp>
        <stp>7/1/2008</stp>
        <stp>[Fixed Income  Prices 2004-2009.xlsx]TIPS!R1029C44</stp>
        <tr r="AR1029" s="1"/>
      </tp>
      <tp>
        <v>1.15076</v>
        <stp/>
        <stp>##V3_BDHV12</stp>
        <stp>912828BD1 Govt</stp>
        <stp>IDX_RATIO</stp>
        <stp>4/7/2009</stp>
        <stp>4/7/2009</stp>
        <stp>[Fixed Income  Prices 2004-2009.xlsx]TIPS!R1229C52</stp>
        <tr r="AZ1229" s="1"/>
      </tp>
      <tp>
        <v>1.1505700000000001</v>
        <stp/>
        <stp>##V3_BDHV12</stp>
        <stp>912828BD1 Govt</stp>
        <stp>IDX_RATIO</stp>
        <stp>4/6/2009</stp>
        <stp>4/6/2009</stp>
        <stp>[Fixed Income  Prices 2004-2009.xlsx]TIPS!R1228C52</stp>
        <tr r="AZ1228" s="1"/>
      </tp>
      <tp>
        <v>1.1967399999999999</v>
        <stp/>
        <stp>##V3_BDHV12</stp>
        <stp>912828AF7 Govt</stp>
        <stp>IDX_RATIO</stp>
        <stp>7/7/2008</stp>
        <stp>7/7/2008</stp>
        <stp>[Fixed Income  Prices 2004-2009.xlsx]TIPS!R1033C44</stp>
        <tr r="AR1033" s="1"/>
      </tp>
      <tp>
        <v>1.1865399999999999</v>
        <stp/>
        <stp>##V3_BDHV12</stp>
        <stp>912828AF7 Govt</stp>
        <stp>IDX_RATIO</stp>
        <stp>7/6/2009</stp>
        <stp>7/6/2009</stp>
        <stp>[Fixed Income  Prices 2004-2009.xlsx]TIPS!R1293C44</stp>
        <tr r="AR1293" s="1"/>
      </tp>
      <tp>
        <v>1.1957599999999999</v>
        <stp/>
        <stp>##V3_BDHV12</stp>
        <stp>912828AF7 Govt</stp>
        <stp>IDX_RATIO</stp>
        <stp>7/4/2008</stp>
        <stp>7/4/2008</stp>
        <stp>[Fixed Income  Prices 2004-2009.xlsx]TIPS!R1032C44</stp>
        <tr r="AR1032" s="1"/>
      </tp>
      <tp>
        <v>1.18665</v>
        <stp/>
        <stp>##V3_BDHV12</stp>
        <stp>912828AF7 Govt</stp>
        <stp>IDX_RATIO</stp>
        <stp>7/7/2009</stp>
        <stp>7/7/2009</stp>
        <stp>[Fixed Income  Prices 2004-2009.xlsx]TIPS!R1294C44</stp>
        <tr r="AR1294" s="1"/>
      </tp>
      <tp>
        <v>1.1092</v>
        <stp/>
        <stp>##V3_BDHV12</stp>
        <stp>912828DH0 Govt</stp>
        <stp>IDX_RATIO</stp>
        <stp>2/9/2009</stp>
        <stp>2/9/2009</stp>
        <stp>[Fixed Income  Prices 2004-2009.xlsx]TIPS!R1064C68</stp>
        <tr r="BP1064" s="1"/>
      </tp>
      <tp>
        <v>1.12208</v>
        <stp/>
        <stp>##V3_BDHV12</stp>
        <stp>912828CP3 Govt</stp>
        <stp>IDX_RATIO</stp>
        <stp>4/22/2008</stp>
        <stp>4/22/2008</stp>
        <stp>[Fixed Income  Prices 2004-2009.xlsx]TIPS!R980C64</stp>
        <tr r="BL980" s="1"/>
      </tp>
      <tp>
        <v>1.1172299999999999</v>
        <stp/>
        <stp>##V3_BDHV12</stp>
        <stp>9128276R8 Govt</stp>
        <stp>IDX_RATIO</stp>
        <stp>8/16/2005</stp>
        <stp>8/16/2005</stp>
        <stp>[Fixed Income  Prices 2004-2009.xlsx]TIPS!R281C28</stp>
        <tr r="AB281" s="1"/>
      </tp>
      <tp>
        <v>1.0361499999999999</v>
        <stp/>
        <stp>##V3_BDHV12</stp>
        <stp>912828CP3 Govt</stp>
        <stp>IDX_RATIO</stp>
        <stp>9/28/2005</stp>
        <stp>9/28/2005</stp>
        <stp>[Fixed Income  Prices 2004-2009.xlsx]TIPS!R312C64</stp>
        <tr r="BL312" s="1"/>
      </tp>
      <tp>
        <v>1.06592</v>
        <stp/>
        <stp>##V3_BDHV12</stp>
        <stp>912828ET3 Govt</stp>
        <stp>IDX_RATIO</stp>
        <stp>2/12/2009</stp>
        <stp>2/12/2009</stp>
        <stp>[Fixed Income  Prices 2004-2009.xlsx]TIPS!R810C76</stp>
        <tr r="BX810" s="1"/>
      </tp>
      <tp>
        <v>1.1649700000000001</v>
        <stp/>
        <stp>##V3_BDHV12</stp>
        <stp>9128276R8 Govt</stp>
        <stp>IDX_RATIO</stp>
        <stp>8/21/2006</stp>
        <stp>8/21/2006</stp>
        <stp>[Fixed Income  Prices 2004-2009.xlsx]TIPS!R544C28</stp>
        <tr r="AB544" s="1"/>
      </tp>
      <tp>
        <v>1.12219</v>
        <stp/>
        <stp>##V3_BDHV12</stp>
        <stp>912828CP3 Govt</stp>
        <stp>IDX_RATIO</stp>
        <stp>4/23/2008</stp>
        <stp>4/23/2008</stp>
        <stp>[Fixed Income  Prices 2004-2009.xlsx]TIPS!R981C64</stp>
        <tr r="BL981" s="1"/>
      </tp>
      <tp>
        <v>1.1172500000000001</v>
        <stp/>
        <stp>##V3_BDHV12</stp>
        <stp>9128276R8 Govt</stp>
        <stp>IDX_RATIO</stp>
        <stp>8/17/2005</stp>
        <stp>8/17/2005</stp>
        <stp>[Fixed Income  Prices 2004-2009.xlsx]TIPS!R282C28</stp>
        <tr r="AB282" s="1"/>
      </tp>
      <tp>
        <v>1.0132399999999999</v>
        <stp/>
        <stp>##V3_BDHV12</stp>
        <stp>912828HW3 Govt</stp>
        <stp>IDX_RATIO</stp>
        <stp>1/19/2009</stp>
        <stp>1/19/2009</stp>
        <stp>[Fixed Income  Prices 2004-2009.xlsx]TIPS!R198C48</stp>
        <tr r="AV198" s="1"/>
      </tp>
      <tp>
        <v>1.06379</v>
        <stp/>
        <stp>##V3_BDHV12</stp>
        <stp>912828CZ1 Govt</stp>
        <stp>IDX_RATIO</stp>
        <stp>1/29/2007</stp>
        <stp>1/29/2007</stp>
        <stp>[Fixed Income  Prices 2004-2009.xlsx]TIPS!R590C24</stp>
        <tr r="X590" s="1"/>
      </tp>
      <tp>
        <v>1.0363</v>
        <stp/>
        <stp>##V3_BDHV12</stp>
        <stp>912828CP3 Govt</stp>
        <stp>IDX_RATIO</stp>
        <stp>9/29/2005</stp>
        <stp>9/29/2005</stp>
        <stp>[Fixed Income  Prices 2004-2009.xlsx]TIPS!R313C64</stp>
        <tr r="BL313" s="1"/>
      </tp>
      <tp>
        <v>1.0655300000000001</v>
        <stp/>
        <stp>##V3_BDHV12</stp>
        <stp>912828ET3 Govt</stp>
        <stp>IDX_RATIO</stp>
        <stp>2/13/2009</stp>
        <stp>2/13/2009</stp>
        <stp>[Fixed Income  Prices 2004-2009.xlsx]TIPS!R811C76</stp>
        <tr r="BX811" s="1"/>
      </tp>
      <tp>
        <v>1.0646500000000001</v>
        <stp/>
        <stp>##V3_BDHV12</stp>
        <stp>912828CZ1 Govt</stp>
        <stp>IDX_RATIO</stp>
        <stp>2/19/2007</stp>
        <stp>2/19/2007</stp>
        <stp>[Fixed Income  Prices 2004-2009.xlsx]TIPS!R605C24</stp>
        <tr r="X605" s="1"/>
      </tp>
      <tp>
        <v>1.06671</v>
        <stp/>
        <stp>##V3_BDHV12</stp>
        <stp>912828ET3 Govt</stp>
        <stp>IDX_RATIO</stp>
        <stp>2/10/2009</stp>
        <stp>2/10/2009</stp>
        <stp>[Fixed Income  Prices 2004-2009.xlsx]TIPS!R808C76</stp>
        <tr r="BX808" s="1"/>
      </tp>
      <tp>
        <v>1.1651199999999999</v>
        <stp/>
        <stp>##V3_BDHV12</stp>
        <stp>9128276R8 Govt</stp>
        <stp>IDX_RATIO</stp>
        <stp>8/23/2006</stp>
        <stp>8/23/2006</stp>
        <stp>[Fixed Income  Prices 2004-2009.xlsx]TIPS!R546C28</stp>
        <tr r="AB546" s="1"/>
      </tp>
      <tp>
        <v>1.11721</v>
        <stp/>
        <stp>##V3_BDHV12</stp>
        <stp>9128276R8 Govt</stp>
        <stp>IDX_RATIO</stp>
        <stp>8/15/2005</stp>
        <stp>8/15/2005</stp>
        <stp>[Fixed Income  Prices 2004-2009.xlsx]TIPS!R280C28</stp>
        <tr r="AB280" s="1"/>
      </tp>
      <tp>
        <v>1.14164</v>
        <stp/>
        <stp>##V3_BDHV12</stp>
        <stp>912828BW9 Govt</stp>
        <stp>IDX_RATIO</stp>
        <stp>3/28/2008</stp>
        <stp>3/28/2008</stp>
        <stp>[Fixed Income  Prices 2004-2009.xlsx]TIPS!R963C56</stp>
        <tr r="BD963" s="1"/>
      </tp>
      <tp>
        <v>1.1617</v>
        <stp/>
        <stp>##V3_BDHV12</stp>
        <stp>9128274Y5 Govt</stp>
        <stp>IDX_RATIO</stp>
        <stp>3/18/2005</stp>
        <stp>3/18/2005</stp>
        <stp>[Fixed Income  Prices 2004-2009.xlsx]TIPS!R175C16</stp>
        <tr r="P175" s="1"/>
      </tp>
      <tp>
        <v>1.0663199999999999</v>
        <stp/>
        <stp>##V3_BDHV12</stp>
        <stp>912828ET3 Govt</stp>
        <stp>IDX_RATIO</stp>
        <stp>2/11/2009</stp>
        <stp>2/11/2009</stp>
        <stp>[Fixed Income  Prices 2004-2009.xlsx]TIPS!R809C76</stp>
        <tr r="BX809" s="1"/>
      </tp>
      <tp>
        <v>1.12198</v>
        <stp/>
        <stp>##V3_BDHV12</stp>
        <stp>912828CP3 Govt</stp>
        <stp>IDX_RATIO</stp>
        <stp>4/21/2008</stp>
        <stp>4/21/2008</stp>
        <stp>[Fixed Income  Prices 2004-2009.xlsx]TIPS!R979C64</stp>
        <tr r="BL979" s="1"/>
      </tp>
      <tp>
        <v>1.1650499999999999</v>
        <stp/>
        <stp>##V3_BDHV12</stp>
        <stp>9128276R8 Govt</stp>
        <stp>IDX_RATIO</stp>
        <stp>8/22/2006</stp>
        <stp>8/22/2006</stp>
        <stp>[Fixed Income  Prices 2004-2009.xlsx]TIPS!R545C28</stp>
        <tr r="AB545" s="1"/>
      </tp>
      <tp>
        <v>1.0063500000000001</v>
        <stp/>
        <stp>##V3_BDHV12</stp>
        <stp>912828CZ1 Govt</stp>
        <stp>IDX_RATIO</stp>
        <stp>3/28/2005</stp>
        <stp>3/28/2005</stp>
        <stp>[Fixed Income  Prices 2004-2009.xlsx]TIPS!R112C24</stp>
        <tr r="X112" s="1"/>
      </tp>
      <tp>
        <v>1.2224299999999999</v>
        <stp/>
        <stp>##V3_BDHV12</stp>
        <stp>9128276R8 Govt</stp>
        <stp>IDX_RATIO</stp>
        <stp>5/19/2008</stp>
        <stp>5/19/2008</stp>
        <stp>[Fixed Income  Prices 2004-2009.xlsx]TIPS!R998C28</stp>
        <tr r="AB998" s="1"/>
      </tp>
      <tp>
        <v>1.2304200000000001</v>
        <stp/>
        <stp>##V3_BDHV12</stp>
        <stp>9128274Y5 Govt</stp>
        <stp>IDX_RATIO</stp>
        <stp>2/28/2007</stp>
        <stp>2/28/2007</stp>
        <stp>[Fixed Income  Prices 2004-2009.xlsx]TIPS!R681C16</stp>
        <tr r="P681" s="1"/>
      </tp>
      <tp>
        <v>1.1968399999999999</v>
        <stp/>
        <stp>##V3_BDHV12</stp>
        <stp>9128276R8 Govt</stp>
        <stp>IDX_RATIO</stp>
        <stp>9/28/2007</stp>
        <stp>9/28/2007</stp>
        <stp>[Fixed Income  Prices 2004-2009.xlsx]TIPS!R833C28</stp>
        <tr r="AB833" s="1"/>
      </tp>
      <tp>
        <v>1.1043000000000001</v>
        <stp/>
        <stp>##V3_BDHV12</stp>
        <stp>912828CP3 Govt</stp>
        <stp>IDX_RATIO</stp>
        <stp>8/17/2007</stp>
        <stp>8/17/2007</stp>
        <stp>[Fixed Income  Prices 2004-2009.xlsx]TIPS!R803C64</stp>
        <tr r="BL803" s="1"/>
      </tp>
      <tp>
        <v>1.2294799999999999</v>
        <stp/>
        <stp>##V3_BDHV12</stp>
        <stp>9128274Y5 Govt</stp>
        <stp>IDX_RATIO</stp>
        <stp>1/18/2007</stp>
        <stp>1/18/2007</stp>
        <stp>[Fixed Income  Prices 2004-2009.xlsx]TIPS!R652C16</stp>
        <tr r="P652" s="1"/>
      </tp>
      <tp>
        <v>1.1171599999999999</v>
        <stp/>
        <stp>##V3_BDHV12</stp>
        <stp>9128276R8 Govt</stp>
        <stp>IDX_RATIO</stp>
        <stp>8/12/2005</stp>
        <stp>8/12/2005</stp>
        <stp>[Fixed Income  Prices 2004-2009.xlsx]TIPS!R279C28</stp>
        <tr r="AB279" s="1"/>
      </tp>
      <tp>
        <v>1.0643400000000001</v>
        <stp/>
        <stp>##V3_BDHV12</stp>
        <stp>912828ET3 Govt</stp>
        <stp>IDX_RATIO</stp>
        <stp>2/16/2009</stp>
        <stp>2/16/2009</stp>
        <stp>[Fixed Income  Prices 2004-2009.xlsx]TIPS!R812C76</stp>
        <tr r="BX812" s="1"/>
      </tp>
      <tp>
        <v>1.16527</v>
        <stp/>
        <stp>##V3_BDHV12</stp>
        <stp>9128276R8 Govt</stp>
        <stp>IDX_RATIO</stp>
        <stp>8/25/2006</stp>
        <stp>8/25/2006</stp>
        <stp>[Fixed Income  Prices 2004-2009.xlsx]TIPS!R548C28</stp>
        <tr r="AB548" s="1"/>
      </tp>
      <tp>
        <v>1.2538</v>
        <stp/>
        <stp>##V3_BDHV12</stp>
        <stp>9128275W8 Govt</stp>
        <stp>IDX_RATIO</stp>
        <stp>3/28/2008</stp>
        <stp>3/28/2008</stp>
        <stp>[Fixed Income  Prices 2004-2009.xlsx]TIPS!R962C20</stp>
        <tr r="T962" s="1"/>
      </tp>
      <tp>
        <v>1.0064200000000001</v>
        <stp/>
        <stp>##V3_BDHV12</stp>
        <stp>912828CZ1 Govt</stp>
        <stp>IDX_RATIO</stp>
        <stp>3/29/2005</stp>
        <stp>3/29/2005</stp>
        <stp>[Fixed Income  Prices 2004-2009.xlsx]TIPS!R113C24</stp>
        <tr r="X113" s="1"/>
      </tp>
      <tp>
        <v>1.07297</v>
        <stp/>
        <stp>##V3_BDHV12</stp>
        <stp>912828ET3 Govt</stp>
        <stp>IDX_RATIO</stp>
        <stp>1/28/2009</stp>
        <stp>1/28/2009</stp>
        <stp>[Fixed Income  Prices 2004-2009.xlsx]TIPS!R799C76</stp>
        <tr r="BX799" s="1"/>
      </tp>
      <tp>
        <v>1.10423</v>
        <stp/>
        <stp>##V3_BDHV12</stp>
        <stp>912828CP3 Govt</stp>
        <stp>IDX_RATIO</stp>
        <stp>8/16/2007</stp>
        <stp>8/16/2007</stp>
        <stp>[Fixed Income  Prices 2004-2009.xlsx]TIPS!R802C64</stp>
        <tr r="BL802" s="1"/>
      </tp>
      <tp>
        <v>1.22943</v>
        <stp/>
        <stp>##V3_BDHV12</stp>
        <stp>9128274Y5 Govt</stp>
        <stp>IDX_RATIO</stp>
        <stp>1/19/2007</stp>
        <stp>1/19/2007</stp>
        <stp>[Fixed Income  Prices 2004-2009.xlsx]TIPS!R653C16</stp>
        <tr r="P653" s="1"/>
      </tp>
      <tp>
        <v>1.06395</v>
        <stp/>
        <stp>##V3_BDHV12</stp>
        <stp>912828ET3 Govt</stp>
        <stp>IDX_RATIO</stp>
        <stp>2/17/2009</stp>
        <stp>2/17/2009</stp>
        <stp>[Fixed Income  Prices 2004-2009.xlsx]TIPS!R813C76</stp>
        <tr r="BX813" s="1"/>
      </tp>
      <tp>
        <v>1.1652</v>
        <stp/>
        <stp>##V3_BDHV12</stp>
        <stp>9128276R8 Govt</stp>
        <stp>IDX_RATIO</stp>
        <stp>8/24/2006</stp>
        <stp>8/24/2006</stp>
        <stp>[Fixed Income  Prices 2004-2009.xlsx]TIPS!R547C28</stp>
        <tr r="AB547" s="1"/>
      </tp>
      <tp>
        <v>1.1223000000000001</v>
        <stp/>
        <stp>##V3_BDHV12</stp>
        <stp>912828CP3 Govt</stp>
        <stp>IDX_RATIO</stp>
        <stp>4/24/2008</stp>
        <stp>4/24/2008</stp>
        <stp>[Fixed Income  Prices 2004-2009.xlsx]TIPS!R982C64</stp>
        <tr r="BL982" s="1"/>
      </tp>
      <tp>
        <v>1.10416</v>
        <stp/>
        <stp>##V3_BDHV12</stp>
        <stp>912828CP3 Govt</stp>
        <stp>IDX_RATIO</stp>
        <stp>8/15/2007</stp>
        <stp>8/15/2007</stp>
        <stp>[Fixed Income  Prices 2004-2009.xlsx]TIPS!R801C64</stp>
        <tr r="BL801" s="1"/>
      </tp>
      <tp>
        <v>1.20797</v>
        <stp/>
        <stp>##V3_BDHV12</stp>
        <stp>9128274Y5 Govt</stp>
        <stp>IDX_RATIO</stp>
        <stp>3/28/2006</stp>
        <stp>3/28/2006</stp>
        <stp>[Fixed Income  Prices 2004-2009.xlsx]TIPS!R440C16</stp>
        <tr r="P440" s="1"/>
      </tp>
      <tp>
        <v>1.0612900000000001</v>
        <stp/>
        <stp>##V3_BDHV12</stp>
        <stp>912828ET3 Govt</stp>
        <stp>IDX_RATIO</stp>
        <stp>3/19/2008</stp>
        <stp>3/19/2008</stp>
        <stp>[Fixed Income  Prices 2004-2009.xlsx]TIPS!R574C76</stp>
        <tr r="BX574" s="1"/>
      </tp>
      <tp>
        <v>1.0782099999999999</v>
        <stp/>
        <stp>##V3_BDHV12</stp>
        <stp>912828CP3 Govt</stp>
        <stp>IDX_RATIO</stp>
        <stp>9/18/2006</stp>
        <stp>9/18/2006</stp>
        <stp>[Fixed Income  Prices 2004-2009.xlsx]TIPS!R564C64</stp>
        <tr r="BL564" s="1"/>
      </tp>
      <tp>
        <v>1.1171199999999999</v>
        <stp/>
        <stp>##V3_BDHV12</stp>
        <stp>9128276R8 Govt</stp>
        <stp>IDX_RATIO</stp>
        <stp>8/10/2005</stp>
        <stp>8/10/2005</stp>
        <stp>[Fixed Income  Prices 2004-2009.xlsx]TIPS!R277C28</stp>
        <tr r="AB277" s="1"/>
      </tp>
      <tp>
        <v>1.1224099999999999</v>
        <stp/>
        <stp>##V3_BDHV12</stp>
        <stp>912828CP3 Govt</stp>
        <stp>IDX_RATIO</stp>
        <stp>4/25/2008</stp>
        <stp>4/25/2008</stp>
        <stp>[Fixed Income  Prices 2004-2009.xlsx]TIPS!R983C64</stp>
        <tr r="BL983" s="1"/>
      </tp>
      <tp>
        <v>1.10409</v>
        <stp/>
        <stp>##V3_BDHV12</stp>
        <stp>912828CP3 Govt</stp>
        <stp>IDX_RATIO</stp>
        <stp>8/14/2007</stp>
        <stp>8/14/2007</stp>
        <stp>[Fixed Income  Prices 2004-2009.xlsx]TIPS!R800C64</stp>
        <tr r="BL800" s="1"/>
      </tp>
      <tp>
        <v>1.2082600000000001</v>
        <stp/>
        <stp>##V3_BDHV12</stp>
        <stp>9128274Y5 Govt</stp>
        <stp>IDX_RATIO</stp>
        <stp>3/29/2006</stp>
        <stp>3/29/2006</stp>
        <stp>[Fixed Income  Prices 2004-2009.xlsx]TIPS!R441C16</stp>
        <tr r="P441" s="1"/>
      </tp>
      <tp>
        <v>1.0611200000000001</v>
        <stp/>
        <stp>##V3_BDHV12</stp>
        <stp>912828ET3 Govt</stp>
        <stp>IDX_RATIO</stp>
        <stp>3/18/2008</stp>
        <stp>3/18/2008</stp>
        <stp>[Fixed Income  Prices 2004-2009.xlsx]TIPS!R573C76</stp>
        <tr r="BX573" s="1"/>
      </tp>
      <tp>
        <v>1.0783199999999999</v>
        <stp/>
        <stp>##V3_BDHV12</stp>
        <stp>912828CP3 Govt</stp>
        <stp>IDX_RATIO</stp>
        <stp>9/19/2006</stp>
        <stp>9/19/2006</stp>
        <stp>[Fixed Income  Prices 2004-2009.xlsx]TIPS!R565C64</stp>
        <tr r="BL565" s="1"/>
      </tp>
      <tp>
        <v>1.11714</v>
        <stp/>
        <stp>##V3_BDHV12</stp>
        <stp>9128276R8 Govt</stp>
        <stp>IDX_RATIO</stp>
        <stp>8/11/2005</stp>
        <stp>8/11/2005</stp>
        <stp>[Fixed Income  Prices 2004-2009.xlsx]TIPS!R278C28</stp>
        <tr r="AB278" s="1"/>
      </tp>
      <tp>
        <v>1.0643100000000001</v>
        <stp/>
        <stp>##V3_BDHV12</stp>
        <stp>912828CZ1 Govt</stp>
        <stp>IDX_RATIO</stp>
        <stp>2/13/2007</stp>
        <stp>2/13/2007</stp>
        <stp>[Fixed Income  Prices 2004-2009.xlsx]TIPS!R601C24</stp>
        <tr r="X601" s="1"/>
      </tp>
      <tp>
        <v>1.0060800000000001</v>
        <stp/>
        <stp>##V3_BDHV12</stp>
        <stp>912828CZ1 Govt</stp>
        <stp>IDX_RATIO</stp>
        <stp>3/24/2005</stp>
        <stp>3/24/2005</stp>
        <stp>[Fixed Income  Prices 2004-2009.xlsx]TIPS!R110C24</stp>
        <tr r="X110" s="1"/>
      </tp>
      <tp>
        <v>1.2210700000000001</v>
        <stp/>
        <stp>##V3_BDHV12</stp>
        <stp>9128276R8 Govt</stp>
        <stp>IDX_RATIO</stp>
        <stp>5/15/2008</stp>
        <stp>5/15/2008</stp>
        <stp>[Fixed Income  Prices 2004-2009.xlsx]TIPS!R996C28</stp>
        <tr r="AB996" s="1"/>
      </tp>
      <tp>
        <v>0.99683999999999995</v>
        <stp/>
        <stp>##V3_BDHV12</stp>
        <stp>912828HW3 Govt</stp>
        <stp>IDX_RATIO</stp>
        <stp>2/23/2009</stp>
        <stp>2/23/2009</stp>
        <stp>[Fixed Income  Prices 2004-2009.xlsx]TIPS!R223C48</stp>
        <tr r="AV223" s="1"/>
      </tp>
      <tp>
        <v>1.03183</v>
        <stp/>
        <stp>##V3_BDHV12</stp>
        <stp>912828CP3 Govt</stp>
        <stp>IDX_RATIO</stp>
        <stp>8/31/2005</stp>
        <stp>8/31/2005</stp>
        <stp>[Fixed Income  Prices 2004-2009.xlsx]TIPS!R292C64</stp>
        <tr r="BL292" s="1"/>
      </tp>
      <tp>
        <v>1.2532000000000001</v>
        <stp/>
        <stp>##V3_BDHV12</stp>
        <stp>9128275W8 Govt</stp>
        <stp>IDX_RATIO</stp>
        <stp>3/25/2008</stp>
        <stp>3/25/2008</stp>
        <stp>[Fixed Income  Prices 2004-2009.xlsx]TIPS!R959C20</stp>
        <tr r="T959" s="1"/>
      </tp>
      <tp>
        <v>1.0426500000000001</v>
        <stp/>
        <stp>##V3_BDHV12</stp>
        <stp>912828CZ1 Govt</stp>
        <stp>IDX_RATIO</stp>
        <stp>3/16/2006</stp>
        <stp>3/16/2006</stp>
        <stp>[Fixed Income  Prices 2004-2009.xlsx]TIPS!R363C24</stp>
        <tr r="X363" s="1"/>
      </tp>
      <tp>
        <v>1.1968799999999999</v>
        <stp/>
        <stp>##V3_BDHV12</stp>
        <stp>9128276R8 Govt</stp>
        <stp>IDX_RATIO</stp>
        <stp>9/24/2007</stp>
        <stp>9/24/2007</stp>
        <stp>[Fixed Income  Prices 2004-2009.xlsx]TIPS!R829C28</stp>
        <tr r="AB829" s="1"/>
      </tp>
      <tp>
        <v>1.03487</v>
        <stp/>
        <stp>##V3_BDHV12</stp>
        <stp>912828CP3 Govt</stp>
        <stp>IDX_RATIO</stp>
        <stp>9/20/2005</stp>
        <stp>9/20/2005</stp>
        <stp>[Fixed Income  Prices 2004-2009.xlsx]TIPS!R306C64</stp>
        <tr r="BL306" s="1"/>
      </tp>
      <tp>
        <v>1.0609500000000001</v>
        <stp/>
        <stp>##V3_BDHV12</stp>
        <stp>912828ET3 Govt</stp>
        <stp>IDX_RATIO</stp>
        <stp>3/17/2008</stp>
        <stp>3/17/2008</stp>
        <stp>[Fixed Income  Prices 2004-2009.xlsx]TIPS!R572C76</stp>
        <tr r="BX572" s="1"/>
      </tp>
      <tp>
        <v>1.16557</v>
        <stp/>
        <stp>##V3_BDHV12</stp>
        <stp>9128276R8 Govt</stp>
        <stp>IDX_RATIO</stp>
        <stp>8/29/2006</stp>
        <stp>8/29/2006</stp>
        <stp>[Fixed Income  Prices 2004-2009.xlsx]TIPS!R550C28</stp>
        <tr r="AB550" s="1"/>
      </tp>
      <tp>
        <v>1.0642499999999999</v>
        <stp/>
        <stp>##V3_BDHV12</stp>
        <stp>912828CZ1 Govt</stp>
        <stp>IDX_RATIO</stp>
        <stp>2/12/2007</stp>
        <stp>2/12/2007</stp>
        <stp>[Fixed Income  Prices 2004-2009.xlsx]TIPS!R600C24</stp>
        <tr r="X600" s="1"/>
      </tp>
      <tp>
        <v>1.0061500000000001</v>
        <stp/>
        <stp>##V3_BDHV12</stp>
        <stp>912828CZ1 Govt</stp>
        <stp>IDX_RATIO</stp>
        <stp>3/25/2005</stp>
        <stp>3/25/2005</stp>
        <stp>[Fixed Income  Prices 2004-2009.xlsx]TIPS!R111C24</stp>
        <tr r="X111" s="1"/>
      </tp>
      <tp>
        <v>1.2207300000000001</v>
        <stp/>
        <stp>##V3_BDHV12</stp>
        <stp>9128276R8 Govt</stp>
        <stp>IDX_RATIO</stp>
        <stp>5/14/2008</stp>
        <stp>5/14/2008</stp>
        <stp>[Fixed Income  Prices 2004-2009.xlsx]TIPS!R995C28</stp>
        <tr r="AB995" s="1"/>
      </tp>
      <tp>
        <v>1.0318099999999999</v>
        <stp/>
        <stp>##V3_BDHV12</stp>
        <stp>912828CP3 Govt</stp>
        <stp>IDX_RATIO</stp>
        <stp>8/30/2005</stp>
        <stp>8/30/2005</stp>
        <stp>[Fixed Income  Prices 2004-2009.xlsx]TIPS!R291C64</stp>
        <tr r="BL291" s="1"/>
      </tp>
      <tp>
        <v>1.2530000000000001</v>
        <stp/>
        <stp>##V3_BDHV12</stp>
        <stp>9128275W8 Govt</stp>
        <stp>IDX_RATIO</stp>
        <stp>3/24/2008</stp>
        <stp>3/24/2008</stp>
        <stp>[Fixed Income  Prices 2004-2009.xlsx]TIPS!R958C20</stp>
        <tr r="T958" s="1"/>
      </tp>
      <tp>
        <v>1.04291</v>
        <stp/>
        <stp>##V3_BDHV12</stp>
        <stp>912828CZ1 Govt</stp>
        <stp>IDX_RATIO</stp>
        <stp>3/17/2006</stp>
        <stp>3/17/2006</stp>
        <stp>[Fixed Income  Prices 2004-2009.xlsx]TIPS!R364C24</stp>
        <tr r="X364" s="1"/>
      </tp>
      <tp>
        <v>1.1968700000000001</v>
        <stp/>
        <stp>##V3_BDHV12</stp>
        <stp>9128276R8 Govt</stp>
        <stp>IDX_RATIO</stp>
        <stp>9/25/2007</stp>
        <stp>9/25/2007</stp>
        <stp>[Fixed Income  Prices 2004-2009.xlsx]TIPS!R830C28</stp>
        <tr r="AB830" s="1"/>
      </tp>
      <tp>
        <v>1.0350299999999999</v>
        <stp/>
        <stp>##V3_BDHV12</stp>
        <stp>912828CP3 Govt</stp>
        <stp>IDX_RATIO</stp>
        <stp>9/21/2005</stp>
        <stp>9/21/2005</stp>
        <stp>[Fixed Income  Prices 2004-2009.xlsx]TIPS!R307C64</stp>
        <tr r="BL307" s="1"/>
      </tp>
      <tp>
        <v>1.22966</v>
        <stp/>
        <stp>##V3_BDHV12</stp>
        <stp>9128274Y5 Govt</stp>
        <stp>IDX_RATIO</stp>
        <stp>1/15/2007</stp>
        <stp>1/15/2007</stp>
        <stp>[Fixed Income  Prices 2004-2009.xlsx]TIPS!R649C16</stp>
        <tr r="P649" s="1"/>
      </tp>
      <tp>
        <v>1.20767</v>
        <stp/>
        <stp>##V3_BDHV12</stp>
        <stp>9128274Y5 Govt</stp>
        <stp>IDX_RATIO</stp>
        <stp>3/27/2006</stp>
        <stp>3/27/2006</stp>
        <stp>[Fixed Income  Prices 2004-2009.xlsx]TIPS!R439C16</stp>
        <tr r="P439" s="1"/>
      </tp>
      <tp>
        <v>1.1654899999999999</v>
        <stp/>
        <stp>##V3_BDHV12</stp>
        <stp>9128276R8 Govt</stp>
        <stp>IDX_RATIO</stp>
        <stp>8/28/2006</stp>
        <stp>8/28/2006</stp>
        <stp>[Fixed Income  Prices 2004-2009.xlsx]TIPS!R549C28</stp>
        <tr r="AB549" s="1"/>
      </tp>
      <tp>
        <v>1.2536</v>
        <stp/>
        <stp>##V3_BDHV12</stp>
        <stp>9128275W8 Govt</stp>
        <stp>IDX_RATIO</stp>
        <stp>3/27/2008</stp>
        <stp>3/27/2008</stp>
        <stp>[Fixed Income  Prices 2004-2009.xlsx]TIPS!R961C20</stp>
        <tr r="T961" s="1"/>
      </tp>
      <tp>
        <v>1.12273</v>
        <stp/>
        <stp>##V3_BDHV12</stp>
        <stp>912828CP3 Govt</stp>
        <stp>IDX_RATIO</stp>
        <stp>4/28/2008</stp>
        <stp>4/28/2008</stp>
        <stp>[Fixed Income  Prices 2004-2009.xlsx]TIPS!R984C64</stp>
        <tr r="BL984" s="1"/>
      </tp>
      <tp>
        <v>1.0736399999999999</v>
        <stp/>
        <stp>##V3_BDHV12</stp>
        <stp>912828ET3 Govt</stp>
        <stp>IDX_RATIO</stp>
        <stp>1/27/2009</stp>
        <stp>1/27/2009</stp>
        <stp>[Fixed Income  Prices 2004-2009.xlsx]TIPS!R798C76</stp>
        <tr r="BX798" s="1"/>
      </tp>
      <tp>
        <v>0.99880000000000002</v>
        <stp/>
        <stp>##V3_BDHV12</stp>
        <stp>912828HW3 Govt</stp>
        <stp>IDX_RATIO</stp>
        <stp>3/31/2009</stp>
        <stp>3/31/2009</stp>
        <stp>[Fixed Income  Prices 2004-2009.xlsx]TIPS!R249C48</stp>
        <tr r="AV249" s="1"/>
      </tp>
      <tp>
        <v>1.0421400000000001</v>
        <stp/>
        <stp>##V3_BDHV12</stp>
        <stp>912828CZ1 Govt</stp>
        <stp>IDX_RATIO</stp>
        <stp>3/14/2006</stp>
        <stp>3/14/2006</stp>
        <stp>[Fixed Income  Prices 2004-2009.xlsx]TIPS!R361C24</stp>
        <tr r="X361" s="1"/>
      </tp>
      <tp>
        <v>1.0176700000000001</v>
        <stp/>
        <stp>##V3_BDHV12</stp>
        <stp>912828HW3 Govt</stp>
        <stp>IDX_RATIO</stp>
        <stp>1/12/2009</stp>
        <stp>1/12/2009</stp>
        <stp>[Fixed Income  Prices 2004-2009.xlsx]TIPS!R193C48</stp>
        <tr r="AV193" s="1"/>
      </tp>
      <tp>
        <v>1.0641400000000001</v>
        <stp/>
        <stp>##V3_BDHV12</stp>
        <stp>912828CZ1 Govt</stp>
        <stp>IDX_RATIO</stp>
        <stp>1/22/2007</stp>
        <stp>1/22/2007</stp>
        <stp>[Fixed Income  Prices 2004-2009.xlsx]TIPS!R585C24</stp>
        <tr r="X585" s="1"/>
      </tp>
      <tp>
        <v>1.19686</v>
        <stp/>
        <stp>##V3_BDHV12</stp>
        <stp>9128276R8 Govt</stp>
        <stp>IDX_RATIO</stp>
        <stp>9/26/2007</stp>
        <stp>9/26/2007</stp>
        <stp>[Fixed Income  Prices 2004-2009.xlsx]TIPS!R831C28</stp>
        <tr r="AB831" s="1"/>
      </tp>
      <tp>
        <v>1.2302900000000001</v>
        <stp/>
        <stp>##V3_BDHV12</stp>
        <stp>9128274Y5 Govt</stp>
        <stp>IDX_RATIO</stp>
        <stp>2/26/2007</stp>
        <stp>2/26/2007</stp>
        <stp>[Fixed Income  Prices 2004-2009.xlsx]TIPS!R679C16</stp>
        <tr r="P679" s="1"/>
      </tp>
      <tp>
        <v>1.1611499999999999</v>
        <stp/>
        <stp>##V3_BDHV12</stp>
        <stp>9128274Y5 Govt</stp>
        <stp>IDX_RATIO</stp>
        <stp>3/11/2005</stp>
        <stp>3/11/2005</stp>
        <stp>[Fixed Income  Prices 2004-2009.xlsx]TIPS!R170C16</stp>
        <tr r="P170" s="1"/>
      </tp>
      <tp>
        <v>1.14036</v>
        <stp/>
        <stp>##V3_BDHV12</stp>
        <stp>912828BW9 Govt</stp>
        <stp>IDX_RATIO</stp>
        <stp>3/21/2008</stp>
        <stp>3/21/2008</stp>
        <stp>[Fixed Income  Prices 2004-2009.xlsx]TIPS!R958C56</stp>
        <tr r="BD958" s="1"/>
      </tp>
      <tp>
        <v>1.0351900000000001</v>
        <stp/>
        <stp>##V3_BDHV12</stp>
        <stp>912828CP3 Govt</stp>
        <stp>IDX_RATIO</stp>
        <stp>9/22/2005</stp>
        <stp>9/22/2005</stp>
        <stp>[Fixed Income  Prices 2004-2009.xlsx]TIPS!R308C64</stp>
        <tr r="BL308" s="1"/>
      </tp>
      <tp>
        <v>1.1646099999999999</v>
        <stp/>
        <stp>##V3_BDHV12</stp>
        <stp>9128274Y5 Govt</stp>
        <stp>IDX_RATIO</stp>
        <stp>1/31/2005</stp>
        <stp>1/31/2005</stp>
        <stp>[Fixed Income  Prices 2004-2009.xlsx]TIPS!R141C16</stp>
        <tr r="P141" s="1"/>
      </tp>
      <tp>
        <v>1.2296</v>
        <stp/>
        <stp>##V3_BDHV12</stp>
        <stp>9128274Y5 Govt</stp>
        <stp>IDX_RATIO</stp>
        <stp>1/16/2007</stp>
        <stp>1/16/2007</stp>
        <stp>[Fixed Income  Prices 2004-2009.xlsx]TIPS!R650C16</stp>
        <tr r="P650" s="1"/>
      </tp>
      <tp>
        <v>1.07779</v>
        <stp/>
        <stp>##V3_BDHV12</stp>
        <stp>912828CP3 Govt</stp>
        <stp>IDX_RATIO</stp>
        <stp>9/14/2006</stp>
        <stp>9/14/2006</stp>
        <stp>[Fixed Income  Prices 2004-2009.xlsx]TIPS!R562C64</stp>
        <tr r="BL562" s="1"/>
      </tp>
      <tp>
        <v>1.06355</v>
        <stp/>
        <stp>##V3_BDHV12</stp>
        <stp>912828ET3 Govt</stp>
        <stp>IDX_RATIO</stp>
        <stp>2/18/2009</stp>
        <stp>2/18/2009</stp>
        <stp>[Fixed Income  Prices 2004-2009.xlsx]TIPS!R814C76</stp>
        <tr r="BX814" s="1"/>
      </tp>
      <tp>
        <v>1.20679</v>
        <stp/>
        <stp>##V3_BDHV12</stp>
        <stp>9128274Y5 Govt</stp>
        <stp>IDX_RATIO</stp>
        <stp>3/24/2006</stp>
        <stp>3/24/2006</stp>
        <stp>[Fixed Income  Prices 2004-2009.xlsx]TIPS!R438C16</stp>
        <tr r="P438" s="1"/>
      </tp>
      <tp>
        <v>1.2534000000000001</v>
        <stp/>
        <stp>##V3_BDHV12</stp>
        <stp>9128275W8 Govt</stp>
        <stp>IDX_RATIO</stp>
        <stp>3/26/2008</stp>
        <stp>3/26/2008</stp>
        <stp>[Fixed Income  Prices 2004-2009.xlsx]TIPS!R960C20</stp>
        <tr r="T960" s="1"/>
      </tp>
      <tp>
        <v>1.1228400000000001</v>
        <stp/>
        <stp>##V3_BDHV12</stp>
        <stp>912828CP3 Govt</stp>
        <stp>IDX_RATIO</stp>
        <stp>4/29/2008</stp>
        <stp>4/29/2008</stp>
        <stp>[Fixed Income  Prices 2004-2009.xlsx]TIPS!R985C64</stp>
        <tr r="BL985" s="1"/>
      </tp>
      <tp>
        <v>1.2214100000000001</v>
        <stp/>
        <stp>##V3_BDHV12</stp>
        <stp>9128276R8 Govt</stp>
        <stp>IDX_RATIO</stp>
        <stp>5/16/2008</stp>
        <stp>5/16/2008</stp>
        <stp>[Fixed Income  Prices 2004-2009.xlsx]TIPS!R997C28</stp>
        <tr r="AB997" s="1"/>
      </tp>
      <tp>
        <v>0.99795999999999996</v>
        <stp/>
        <stp>##V3_BDHV12</stp>
        <stp>912828HW3 Govt</stp>
        <stp>IDX_RATIO</stp>
        <stp>2/20/2009</stp>
        <stp>2/20/2009</stp>
        <stp>[Fixed Income  Prices 2004-2009.xlsx]TIPS!R222C48</stp>
        <tr r="AV222" s="1"/>
      </tp>
      <tp>
        <v>0.99866999999999995</v>
        <stp/>
        <stp>##V3_BDHV12</stp>
        <stp>912828HW3 Govt</stp>
        <stp>IDX_RATIO</stp>
        <stp>3/30/2009</stp>
        <stp>3/30/2009</stp>
        <stp>[Fixed Income  Prices 2004-2009.xlsx]TIPS!R248C48</stp>
        <tr r="AV248" s="1"/>
      </tp>
      <tp>
        <v>1.0743199999999999</v>
        <stp/>
        <stp>##V3_BDHV12</stp>
        <stp>912828ET3 Govt</stp>
        <stp>IDX_RATIO</stp>
        <stp>1/26/2009</stp>
        <stp>1/26/2009</stp>
        <stp>[Fixed Income  Prices 2004-2009.xlsx]TIPS!R797C76</stp>
        <tr r="BX797" s="1"/>
      </tp>
      <tp>
        <v>1.0424</v>
        <stp/>
        <stp>##V3_BDHV12</stp>
        <stp>912828CZ1 Govt</stp>
        <stp>IDX_RATIO</stp>
        <stp>3/15/2006</stp>
        <stp>3/15/2006</stp>
        <stp>[Fixed Income  Prices 2004-2009.xlsx]TIPS!R362C24</stp>
        <tr r="X362" s="1"/>
      </tp>
      <tp>
        <v>1.2303600000000001</v>
        <stp/>
        <stp>##V3_BDHV12</stp>
        <stp>9128274Y5 Govt</stp>
        <stp>IDX_RATIO</stp>
        <stp>2/27/2007</stp>
        <stp>2/27/2007</stp>
        <stp>[Fixed Income  Prices 2004-2009.xlsx]TIPS!R680C16</stp>
        <tr r="P680" s="1"/>
      </tp>
      <tp>
        <v>1.0170399999999999</v>
        <stp/>
        <stp>##V3_BDHV12</stp>
        <stp>912828HW3 Govt</stp>
        <stp>IDX_RATIO</stp>
        <stp>1/13/2009</stp>
        <stp>1/13/2009</stp>
        <stp>[Fixed Income  Prices 2004-2009.xlsx]TIPS!R194C48</stp>
        <tr r="AV194" s="1"/>
      </tp>
      <tp>
        <v>1.06409</v>
        <stp/>
        <stp>##V3_BDHV12</stp>
        <stp>912828CZ1 Govt</stp>
        <stp>IDX_RATIO</stp>
        <stp>1/23/2007</stp>
        <stp>1/23/2007</stp>
        <stp>[Fixed Income  Prices 2004-2009.xlsx]TIPS!R586C24</stp>
        <tr r="X586" s="1"/>
      </tp>
      <tp>
        <v>1.16107</v>
        <stp/>
        <stp>##V3_BDHV12</stp>
        <stp>9128274Y5 Govt</stp>
        <stp>IDX_RATIO</stp>
        <stp>3/10/2005</stp>
        <stp>3/10/2005</stp>
        <stp>[Fixed Income  Prices 2004-2009.xlsx]TIPS!R169C16</stp>
        <tr r="P169" s="1"/>
      </tp>
      <tp>
        <v>1.19685</v>
        <stp/>
        <stp>##V3_BDHV12</stp>
        <stp>9128276R8 Govt</stp>
        <stp>IDX_RATIO</stp>
        <stp>9/27/2007</stp>
        <stp>9/27/2007</stp>
        <stp>[Fixed Income  Prices 2004-2009.xlsx]TIPS!R832C28</stp>
        <tr r="AB832" s="1"/>
      </tp>
      <tp>
        <v>1.03535</v>
        <stp/>
        <stp>##V3_BDHV12</stp>
        <stp>912828CP3 Govt</stp>
        <stp>IDX_RATIO</stp>
        <stp>9/23/2005</stp>
        <stp>9/23/2005</stp>
        <stp>[Fixed Income  Prices 2004-2009.xlsx]TIPS!R309C64</stp>
        <tr r="BL309" s="1"/>
      </tp>
      <tp>
        <v>1.14018</v>
        <stp/>
        <stp>##V3_BDHV12</stp>
        <stp>912828BW9 Govt</stp>
        <stp>IDX_RATIO</stp>
        <stp>3/20/2008</stp>
        <stp>3/20/2008</stp>
        <stp>[Fixed Income  Prices 2004-2009.xlsx]TIPS!R957C56</stp>
        <tr r="BD957" s="1"/>
      </tp>
      <tp>
        <v>1.06044</v>
        <stp/>
        <stp>##V3_BDHV12</stp>
        <stp>912828ET3 Govt</stp>
        <stp>IDX_RATIO</stp>
        <stp>3/14/2008</stp>
        <stp>3/14/2008</stp>
        <stp>[Fixed Income  Prices 2004-2009.xlsx]TIPS!R571C76</stp>
        <tr r="BX571" s="1"/>
      </tp>
      <tp>
        <v>1.2295400000000001</v>
        <stp/>
        <stp>##V3_BDHV12</stp>
        <stp>9128274Y5 Govt</stp>
        <stp>IDX_RATIO</stp>
        <stp>1/17/2007</stp>
        <stp>1/17/2007</stp>
        <stp>[Fixed Income  Prices 2004-2009.xlsx]TIPS!R651C16</stp>
        <tr r="P651" s="1"/>
      </tp>
      <tp>
        <v>1.0723</v>
        <stp/>
        <stp>##V3_BDHV12</stp>
        <stp>912828ET3 Govt</stp>
        <stp>IDX_RATIO</stp>
        <stp>1/29/2009</stp>
        <stp>1/29/2009</stp>
        <stp>[Fixed Income  Prices 2004-2009.xlsx]TIPS!R800C76</stp>
        <tr r="BX800" s="1"/>
      </tp>
      <tp>
        <v>1.0779000000000001</v>
        <stp/>
        <stp>##V3_BDHV12</stp>
        <stp>912828CP3 Govt</stp>
        <stp>IDX_RATIO</stp>
        <stp>9/15/2006</stp>
        <stp>9/15/2006</stp>
        <stp>[Fixed Income  Prices 2004-2009.xlsx]TIPS!R563C64</stp>
        <tr r="BL563" s="1"/>
      </tp>
      <tp>
        <v>1.0631599999999999</v>
        <stp/>
        <stp>##V3_BDHV12</stp>
        <stp>912828ET3 Govt</stp>
        <stp>IDX_RATIO</stp>
        <stp>2/19/2009</stp>
        <stp>2/19/2009</stp>
        <stp>[Fixed Income  Prices 2004-2009.xlsx]TIPS!R815C76</stp>
        <tr r="BX815" s="1"/>
      </tp>
      <tp>
        <v>1.10382</v>
        <stp/>
        <stp>##V3_BDHV12</stp>
        <stp>912828CP3 Govt</stp>
        <stp>IDX_RATIO</stp>
        <stp>8/10/2007</stp>
        <stp>8/10/2007</stp>
        <stp>[Fixed Income  Prices 2004-2009.xlsx]TIPS!R798C64</stp>
        <tr r="BL798" s="1"/>
      </tp>
      <tp>
        <v>0.99536000000000002</v>
        <stp/>
        <stp>##V3_BDHV12</stp>
        <stp>912828HW3 Govt</stp>
        <stp>IDX_RATIO</stp>
        <stp>2/27/2009</stp>
        <stp>2/27/2009</stp>
        <stp>[Fixed Income  Prices 2004-2009.xlsx]TIPS!R227C48</stp>
        <tr r="AV227" s="1"/>
      </tp>
      <tp>
        <v>1.07769</v>
        <stp/>
        <stp>##V3_BDHV12</stp>
        <stp>912828ET3 Govt</stp>
        <stp>IDX_RATIO</stp>
        <stp>1/21/2009</stp>
        <stp>1/21/2009</stp>
        <stp>[Fixed Income  Prices 2004-2009.xlsx]TIPS!R794C76</stp>
        <tr r="BX794" s="1"/>
      </tp>
      <tp>
        <v>1.0164</v>
        <stp/>
        <stp>##V3_BDHV12</stp>
        <stp>912828HW3 Govt</stp>
        <stp>IDX_RATIO</stp>
        <stp>1/14/2009</stp>
        <stp>1/14/2009</stp>
        <stp>[Fixed Income  Prices 2004-2009.xlsx]TIPS!R195C48</stp>
        <tr r="AV195" s="1"/>
      </tp>
      <tp>
        <v>1.0640400000000001</v>
        <stp/>
        <stp>##V3_BDHV12</stp>
        <stp>912828CZ1 Govt</stp>
        <stp>IDX_RATIO</stp>
        <stp>1/24/2007</stp>
        <stp>1/24/2007</stp>
        <stp>[Fixed Income  Prices 2004-2009.xlsx]TIPS!R587C24</stp>
        <tr r="X587" s="1"/>
      </tp>
      <tp>
        <v>1.1414599999999999</v>
        <stp/>
        <stp>##V3_BDHV12</stp>
        <stp>912828BW9 Govt</stp>
        <stp>IDX_RATIO</stp>
        <stp>3/27/2008</stp>
        <stp>3/27/2008</stp>
        <stp>[Fixed Income  Prices 2004-2009.xlsx]TIPS!R962C56</stp>
        <tr r="BD962" s="1"/>
      </tp>
      <tp>
        <v>1.2299</v>
        <stp/>
        <stp>##V3_BDHV12</stp>
        <stp>9128274Y5 Govt</stp>
        <stp>IDX_RATIO</stp>
        <stp>2/20/2007</stp>
        <stp>2/20/2007</stp>
        <stp>[Fixed Income  Prices 2004-2009.xlsx]TIPS!R675C16</stp>
        <tr r="P675" s="1"/>
      </tp>
      <tp>
        <v>1.19692</v>
        <stp/>
        <stp>##V3_BDHV12</stp>
        <stp>9128276R8 Govt</stp>
        <stp>IDX_RATIO</stp>
        <stp>9/20/2007</stp>
        <stp>9/20/2007</stp>
        <stp>[Fixed Income  Prices 2004-2009.xlsx]TIPS!R827C28</stp>
        <tr r="AB827" s="1"/>
      </tp>
      <tp>
        <v>1.1616200000000001</v>
        <stp/>
        <stp>##V3_BDHV12</stp>
        <stp>9128274Y5 Govt</stp>
        <stp>IDX_RATIO</stp>
        <stp>3/17/2005</stp>
        <stp>3/17/2005</stp>
        <stp>[Fixed Income  Prices 2004-2009.xlsx]TIPS!R174C16</stp>
        <tr r="P174" s="1"/>
      </tp>
      <tp>
        <v>1.2299599999999999</v>
        <stp/>
        <stp>##V3_BDHV12</stp>
        <stp>9128274Y5 Govt</stp>
        <stp>IDX_RATIO</stp>
        <stp>1/10/2007</stp>
        <stp>1/10/2007</stp>
        <stp>[Fixed Income  Prices 2004-2009.xlsx]TIPS!R646C16</stp>
        <tr r="P646" s="1"/>
      </tp>
      <tp>
        <v>1.1969700000000001</v>
        <stp/>
        <stp>##V3_BDHV12</stp>
        <stp>9128276R8 Govt</stp>
        <stp>IDX_RATIO</stp>
        <stp>8/30/2007</stp>
        <stp>8/30/2007</stp>
        <stp>[Fixed Income  Prices 2004-2009.xlsx]TIPS!R812C28</stp>
        <tr r="AB812" s="1"/>
      </tp>
      <tp>
        <v>1.06027</v>
        <stp/>
        <stp>##V3_BDHV12</stp>
        <stp>912828ET3 Govt</stp>
        <stp>IDX_RATIO</stp>
        <stp>3/13/2008</stp>
        <stp>3/13/2008</stp>
        <stp>[Fixed Income  Prices 2004-2009.xlsx]TIPS!R570C76</stp>
        <tr r="BX570" s="1"/>
      </tp>
      <tp>
        <v>1.07758</v>
        <stp/>
        <stp>##V3_BDHV12</stp>
        <stp>912828CP3 Govt</stp>
        <stp>IDX_RATIO</stp>
        <stp>9/12/2006</stp>
        <stp>9/12/2006</stp>
        <stp>[Fixed Income  Prices 2004-2009.xlsx]TIPS!R560C64</stp>
        <tr r="BL560" s="1"/>
      </tp>
      <tp>
        <v>1.2061999999999999</v>
        <stp/>
        <stp>##V3_BDHV12</stp>
        <stp>9128274Y5 Govt</stp>
        <stp>IDX_RATIO</stp>
        <stp>3/22/2006</stp>
        <stp>3/22/2006</stp>
        <stp>[Fixed Income  Prices 2004-2009.xlsx]TIPS!R436C16</stp>
        <tr r="P436" s="1"/>
      </tp>
      <tp>
        <v>1.0644800000000001</v>
        <stp/>
        <stp>##V3_BDHV12</stp>
        <stp>912828CZ1 Govt</stp>
        <stp>IDX_RATIO</stp>
        <stp>2/16/2007</stp>
        <stp>2/16/2007</stp>
        <stp>[Fixed Income  Prices 2004-2009.xlsx]TIPS!R604C24</stp>
        <tr r="X604" s="1"/>
      </tp>
      <tp>
        <v>1.00587</v>
        <stp/>
        <stp>##V3_BDHV12</stp>
        <stp>912828CZ1 Govt</stp>
        <stp>IDX_RATIO</stp>
        <stp>3/21/2005</stp>
        <stp>3/21/2005</stp>
        <stp>[Fixed Income  Prices 2004-2009.xlsx]TIPS!R107C24</stp>
        <tr r="X107" s="1"/>
      </tp>
      <tp>
        <v>0.99573</v>
        <stp/>
        <stp>##V3_BDHV12</stp>
        <stp>912828HW3 Govt</stp>
        <stp>IDX_RATIO</stp>
        <stp>2/26/2009</stp>
        <stp>2/26/2009</stp>
        <stp>[Fixed Income  Prices 2004-2009.xlsx]TIPS!R226C48</stp>
        <tr r="AV226" s="1"/>
      </tp>
      <tp>
        <v>1.2522</v>
        <stp/>
        <stp>##V3_BDHV12</stp>
        <stp>9128275W8 Govt</stp>
        <stp>IDX_RATIO</stp>
        <stp>3/20/2008</stp>
        <stp>3/20/2008</stp>
        <stp>[Fixed Income  Prices 2004-2009.xlsx]TIPS!R957C20</stp>
        <tr r="T957" s="1"/>
      </tp>
      <tp>
        <v>1.07836</v>
        <stp/>
        <stp>##V3_BDHV12</stp>
        <stp>912828ET3 Govt</stp>
        <stp>IDX_RATIO</stp>
        <stp>1/20/2009</stp>
        <stp>1/20/2009</stp>
        <stp>[Fixed Income  Prices 2004-2009.xlsx]TIPS!R793C76</stp>
        <tr r="BX793" s="1"/>
      </tp>
      <tp>
        <v>1.04189</v>
        <stp/>
        <stp>##V3_BDHV12</stp>
        <stp>912828CZ1 Govt</stp>
        <stp>IDX_RATIO</stp>
        <stp>3/13/2006</stp>
        <stp>3/13/2006</stp>
        <stp>[Fixed Income  Prices 2004-2009.xlsx]TIPS!R360C24</stp>
        <tr r="X360" s="1"/>
      </tp>
      <tp>
        <v>1.0157700000000001</v>
        <stp/>
        <stp>##V3_BDHV12</stp>
        <stp>912828HW3 Govt</stp>
        <stp>IDX_RATIO</stp>
        <stp>1/15/2009</stp>
        <stp>1/15/2009</stp>
        <stp>[Fixed Income  Prices 2004-2009.xlsx]TIPS!R196C48</stp>
        <tr r="AV196" s="1"/>
      </tp>
      <tp>
        <v>1.06399</v>
        <stp/>
        <stp>##V3_BDHV12</stp>
        <stp>912828CZ1 Govt</stp>
        <stp>IDX_RATIO</stp>
        <stp>1/25/2007</stp>
        <stp>1/25/2007</stp>
        <stp>[Fixed Income  Prices 2004-2009.xlsx]TIPS!R588C24</stp>
        <tr r="X588" s="1"/>
      </tp>
      <tp>
        <v>1.14127</v>
        <stp/>
        <stp>##V3_BDHV12</stp>
        <stp>912828BW9 Govt</stp>
        <stp>IDX_RATIO</stp>
        <stp>3/26/2008</stp>
        <stp>3/26/2008</stp>
        <stp>[Fixed Income  Prices 2004-2009.xlsx]TIPS!R961C56</stp>
        <tr r="BD961" s="1"/>
      </tp>
      <tp>
        <v>1.1969099999999999</v>
        <stp/>
        <stp>##V3_BDHV12</stp>
        <stp>9128276R8 Govt</stp>
        <stp>IDX_RATIO</stp>
        <stp>9/21/2007</stp>
        <stp>9/21/2007</stp>
        <stp>[Fixed Income  Prices 2004-2009.xlsx]TIPS!R828C28</stp>
        <tr r="AB828" s="1"/>
      </tp>
      <tp>
        <v>1.22997</v>
        <stp/>
        <stp>##V3_BDHV12</stp>
        <stp>9128274Y5 Govt</stp>
        <stp>IDX_RATIO</stp>
        <stp>2/21/2007</stp>
        <stp>2/21/2007</stp>
        <stp>[Fixed Income  Prices 2004-2009.xlsx]TIPS!R676C16</stp>
        <tr r="P676" s="1"/>
      </tp>
      <tp>
        <v>1.1615500000000001</v>
        <stp/>
        <stp>##V3_BDHV12</stp>
        <stp>9128274Y5 Govt</stp>
        <stp>IDX_RATIO</stp>
        <stp>3/16/2005</stp>
        <stp>3/16/2005</stp>
        <stp>[Fixed Income  Prices 2004-2009.xlsx]TIPS!R173C16</stp>
        <tr r="P173" s="1"/>
      </tp>
      <tp>
        <v>1.0601</v>
        <stp/>
        <stp>##V3_BDHV12</stp>
        <stp>912828ET3 Govt</stp>
        <stp>IDX_RATIO</stp>
        <stp>3/12/2008</stp>
        <stp>3/12/2008</stp>
        <stp>[Fixed Income  Prices 2004-2009.xlsx]TIPS!R569C76</stp>
        <tr r="BX569" s="1"/>
      </tp>
      <tp>
        <v>1.2299</v>
        <stp/>
        <stp>##V3_BDHV12</stp>
        <stp>9128274Y5 Govt</stp>
        <stp>IDX_RATIO</stp>
        <stp>1/11/2007</stp>
        <stp>1/11/2007</stp>
        <stp>[Fixed Income  Prices 2004-2009.xlsx]TIPS!R647C16</stp>
        <tr r="P647" s="1"/>
      </tp>
      <tp>
        <v>1.1970399999999999</v>
        <stp/>
        <stp>##V3_BDHV12</stp>
        <stp>9128276R8 Govt</stp>
        <stp>IDX_RATIO</stp>
        <stp>8/31/2007</stp>
        <stp>8/31/2007</stp>
        <stp>[Fixed Income  Prices 2004-2009.xlsx]TIPS!R813C28</stp>
        <tr r="AB813" s="1"/>
      </tp>
      <tp>
        <v>1.07768</v>
        <stp/>
        <stp>##V3_BDHV12</stp>
        <stp>912828CP3 Govt</stp>
        <stp>IDX_RATIO</stp>
        <stp>9/13/2006</stp>
        <stp>9/13/2006</stp>
        <stp>[Fixed Income  Prices 2004-2009.xlsx]TIPS!R561C64</stp>
        <tr r="BL561" s="1"/>
      </tp>
      <tp>
        <v>1.2064900000000001</v>
        <stp/>
        <stp>##V3_BDHV12</stp>
        <stp>9128274Y5 Govt</stp>
        <stp>IDX_RATIO</stp>
        <stp>3/23/2006</stp>
        <stp>3/23/2006</stp>
        <stp>[Fixed Income  Prices 2004-2009.xlsx]TIPS!R437C16</stp>
        <tr r="P437" s="1"/>
      </tp>
      <tp>
        <v>1.234</v>
        <stp/>
        <stp>##V3_BDHV12</stp>
        <stp>9128274Y5 Govt</stp>
        <stp>IDX_RATIO</stp>
        <stp>3/30/2007</stp>
        <stp>3/30/2007</stp>
        <stp>[Fixed Income  Prices 2004-2009.xlsx]TIPS!R703C16</stp>
        <tr r="P703" s="1"/>
      </tp>
      <tp>
        <v>1.0059400000000001</v>
        <stp/>
        <stp>##V3_BDHV12</stp>
        <stp>912828CZ1 Govt</stp>
        <stp>IDX_RATIO</stp>
        <stp>3/22/2005</stp>
        <stp>3/22/2005</stp>
        <stp>[Fixed Income  Prices 2004-2009.xlsx]TIPS!R108C24</stp>
        <tr r="X108" s="1"/>
      </tp>
      <tp>
        <v>1.0644199999999999</v>
        <stp/>
        <stp>##V3_BDHV12</stp>
        <stp>912828CZ1 Govt</stp>
        <stp>IDX_RATIO</stp>
        <stp>2/15/2007</stp>
        <stp>2/15/2007</stp>
        <stp>[Fixed Income  Prices 2004-2009.xlsx]TIPS!R603C24</stp>
        <tr r="X603" s="1"/>
      </tp>
      <tp>
        <v>1.2203900000000001</v>
        <stp/>
        <stp>##V3_BDHV12</stp>
        <stp>9128276R8 Govt</stp>
        <stp>IDX_RATIO</stp>
        <stp>5/13/2008</stp>
        <stp>5/13/2008</stp>
        <stp>[Fixed Income  Prices 2004-2009.xlsx]TIPS!R994C28</stp>
        <tr r="AB994" s="1"/>
      </tp>
      <tp>
        <v>0.99609999999999999</v>
        <stp/>
        <stp>##V3_BDHV12</stp>
        <stp>912828HW3 Govt</stp>
        <stp>IDX_RATIO</stp>
        <stp>2/25/2009</stp>
        <stp>2/25/2009</stp>
        <stp>[Fixed Income  Prices 2004-2009.xlsx]TIPS!R225C48</stp>
        <tr r="AV225" s="1"/>
      </tp>
      <tp>
        <v>1.04359</v>
        <stp/>
        <stp>##V3_BDHV12</stp>
        <stp>912828CZ1 Govt</stp>
        <stp>IDX_RATIO</stp>
        <stp>1/30/2006</stp>
        <stp>1/30/2006</stp>
        <stp>[Fixed Income  Prices 2004-2009.xlsx]TIPS!R330C24</stp>
        <tr r="X330" s="1"/>
      </tp>
      <tp>
        <v>1.11727</v>
        <stp/>
        <stp>##V3_BDHV12</stp>
        <stp>9128276R8 Govt</stp>
        <stp>IDX_RATIO</stp>
        <stp>8/18/2005</stp>
        <stp>8/18/2005</stp>
        <stp>[Fixed Income  Prices 2004-2009.xlsx]TIPS!R283C28</stp>
        <tr r="AB283" s="1"/>
      </tp>
      <tp>
        <v>1.04112</v>
        <stp/>
        <stp>##V3_BDHV12</stp>
        <stp>912828CZ1 Govt</stp>
        <stp>IDX_RATIO</stp>
        <stp>3/10/2006</stp>
        <stp>3/10/2006</stp>
        <stp>[Fixed Income  Prices 2004-2009.xlsx]TIPS!R359C24</stp>
        <tr r="X359" s="1"/>
      </tp>
      <tp>
        <v>1.0763400000000001</v>
        <stp/>
        <stp>##V3_BDHV12</stp>
        <stp>912828ET3 Govt</stp>
        <stp>IDX_RATIO</stp>
        <stp>1/23/2009</stp>
        <stp>1/23/2009</stp>
        <stp>[Fixed Income  Prices 2004-2009.xlsx]TIPS!R796C76</stp>
        <tr r="BX796" s="1"/>
      </tp>
      <tp>
        <v>1.0151399999999999</v>
        <stp/>
        <stp>##V3_BDHV12</stp>
        <stp>912828HW3 Govt</stp>
        <stp>IDX_RATIO</stp>
        <stp>1/16/2009</stp>
        <stp>1/16/2009</stp>
        <stp>[Fixed Income  Prices 2004-2009.xlsx]TIPS!R197C48</stp>
        <tr r="AV197" s="1"/>
      </tp>
      <tp>
        <v>1.0639400000000001</v>
        <stp/>
        <stp>##V3_BDHV12</stp>
        <stp>912828CZ1 Govt</stp>
        <stp>IDX_RATIO</stp>
        <stp>1/26/2007</stp>
        <stp>1/26/2007</stp>
        <stp>[Fixed Income  Prices 2004-2009.xlsx]TIPS!R589C24</stp>
        <tr r="X589" s="1"/>
      </tp>
      <tp>
        <v>1.05874</v>
        <stp/>
        <stp>##V3_BDHV12</stp>
        <stp>912828ET3 Govt</stp>
        <stp>IDX_RATIO</stp>
        <stp>1/31/2008</stp>
        <stp>1/31/2008</stp>
        <stp>[Fixed Income  Prices 2004-2009.xlsx]TIPS!R540C76</stp>
        <tr r="BX540" s="1"/>
      </tp>
      <tp>
        <v>1.1410899999999999</v>
        <stp/>
        <stp>##V3_BDHV12</stp>
        <stp>912828BW9 Govt</stp>
        <stp>IDX_RATIO</stp>
        <stp>3/25/2008</stp>
        <stp>3/25/2008</stp>
        <stp>[Fixed Income  Prices 2004-2009.xlsx]TIPS!R960C56</stp>
        <tr r="BD960" s="1"/>
      </tp>
      <tp>
        <v>1.16147</v>
        <stp/>
        <stp>##V3_BDHV12</stp>
        <stp>9128274Y5 Govt</stp>
        <stp>IDX_RATIO</stp>
        <stp>3/15/2005</stp>
        <stp>3/15/2005</stp>
        <stp>[Fixed Income  Prices 2004-2009.xlsx]TIPS!R172C16</stp>
        <tr r="P172" s="1"/>
      </tp>
      <tp>
        <v>1.23003</v>
        <stp/>
        <stp>##V3_BDHV12</stp>
        <stp>9128274Y5 Govt</stp>
        <stp>IDX_RATIO</stp>
        <stp>2/22/2007</stp>
        <stp>2/22/2007</stp>
        <stp>[Fixed Income  Prices 2004-2009.xlsx]TIPS!R677C16</stp>
        <tr r="P677" s="1"/>
      </tp>
      <tp>
        <v>1.05993</v>
        <stp/>
        <stp>##V3_BDHV12</stp>
        <stp>912828ET3 Govt</stp>
        <stp>IDX_RATIO</stp>
        <stp>3/11/2008</stp>
        <stp>3/11/2008</stp>
        <stp>[Fixed Income  Prices 2004-2009.xlsx]TIPS!R568C76</stp>
        <tr r="BX568" s="1"/>
      </tp>
      <tp>
        <v>1.22984</v>
        <stp/>
        <stp>##V3_BDHV12</stp>
        <stp>9128274Y5 Govt</stp>
        <stp>IDX_RATIO</stp>
        <stp>1/12/2007</stp>
        <stp>1/12/2007</stp>
        <stp>[Fixed Income  Prices 2004-2009.xlsx]TIPS!R648C16</stp>
        <tr r="P648" s="1"/>
      </tp>
      <tp>
        <v>1.03583</v>
        <stp/>
        <stp>##V3_BDHV12</stp>
        <stp>912828CP3 Govt</stp>
        <stp>IDX_RATIO</stp>
        <stp>9/26/2005</stp>
        <stp>9/26/2005</stp>
        <stp>[Fixed Income  Prices 2004-2009.xlsx]TIPS!R310C64</stp>
        <tr r="BL310" s="1"/>
      </tp>
      <tp>
        <v>1.2056100000000001</v>
        <stp/>
        <stp>##V3_BDHV12</stp>
        <stp>9128274Y5 Govt</stp>
        <stp>IDX_RATIO</stp>
        <stp>3/20/2006</stp>
        <stp>3/20/2006</stp>
        <stp>[Fixed Income  Prices 2004-2009.xlsx]TIPS!R434C16</stp>
        <tr r="P434" s="1"/>
      </tp>
      <tp>
        <v>1.0060100000000001</v>
        <stp/>
        <stp>##V3_BDHV12</stp>
        <stp>912828CZ1 Govt</stp>
        <stp>IDX_RATIO</stp>
        <stp>3/23/2005</stp>
        <stp>3/23/2005</stp>
        <stp>[Fixed Income  Prices 2004-2009.xlsx]TIPS!R109C24</stp>
        <tr r="X109" s="1"/>
      </tp>
      <tp>
        <v>1.06437</v>
        <stp/>
        <stp>##V3_BDHV12</stp>
        <stp>912828CZ1 Govt</stp>
        <stp>IDX_RATIO</stp>
        <stp>2/14/2007</stp>
        <stp>2/14/2007</stp>
        <stp>[Fixed Income  Prices 2004-2009.xlsx]TIPS!R602C24</stp>
        <tr r="X602" s="1"/>
      </tp>
      <tp>
        <v>1.2200500000000001</v>
        <stp/>
        <stp>##V3_BDHV12</stp>
        <stp>9128276R8 Govt</stp>
        <stp>IDX_RATIO</stp>
        <stp>5/12/2008</stp>
        <stp>5/12/2008</stp>
        <stp>[Fixed Income  Prices 2004-2009.xlsx]TIPS!R993C28</stp>
        <tr r="AB993" s="1"/>
      </tp>
      <tp>
        <v>1.10402</v>
        <stp/>
        <stp>##V3_BDHV12</stp>
        <stp>912828CP3 Govt</stp>
        <stp>IDX_RATIO</stp>
        <stp>8/13/2007</stp>
        <stp>8/13/2007</stp>
        <stp>[Fixed Income  Prices 2004-2009.xlsx]TIPS!R799C64</stp>
        <tr r="BL799" s="1"/>
      </tp>
      <tp>
        <v>0.99646999999999997</v>
        <stp/>
        <stp>##V3_BDHV12</stp>
        <stp>912828HW3 Govt</stp>
        <stp>IDX_RATIO</stp>
        <stp>2/24/2009</stp>
        <stp>2/24/2009</stp>
        <stp>[Fixed Income  Prices 2004-2009.xlsx]TIPS!R224C48</stp>
        <tr r="AV224" s="1"/>
      </tp>
      <tp>
        <v>1.04332</v>
        <stp/>
        <stp>##V3_BDHV12</stp>
        <stp>912828CZ1 Govt</stp>
        <stp>IDX_RATIO</stp>
        <stp>1/31/2006</stp>
        <stp>1/31/2006</stp>
        <stp>[Fixed Income  Prices 2004-2009.xlsx]TIPS!R331C24</stp>
        <tr r="X331" s="1"/>
      </tp>
      <tp>
        <v>1.1172900000000001</v>
        <stp/>
        <stp>##V3_BDHV12</stp>
        <stp>9128276R8 Govt</stp>
        <stp>IDX_RATIO</stp>
        <stp>8/19/2005</stp>
        <stp>8/19/2005</stp>
        <stp>[Fixed Income  Prices 2004-2009.xlsx]TIPS!R284C28</stp>
        <tr r="AB284" s="1"/>
      </tp>
      <tp>
        <v>1.07701</v>
        <stp/>
        <stp>##V3_BDHV12</stp>
        <stp>912828ET3 Govt</stp>
        <stp>IDX_RATIO</stp>
        <stp>1/22/2009</stp>
        <stp>1/22/2009</stp>
        <stp>[Fixed Income  Prices 2004-2009.xlsx]TIPS!R795C76</stp>
        <tr r="BX795" s="1"/>
      </tp>
      <tp>
        <v>1.2301</v>
        <stp/>
        <stp>##V3_BDHV12</stp>
        <stp>9128274Y5 Govt</stp>
        <stp>IDX_RATIO</stp>
        <stp>2/23/2007</stp>
        <stp>2/23/2007</stp>
        <stp>[Fixed Income  Prices 2004-2009.xlsx]TIPS!R678C16</stp>
        <tr r="P678" s="1"/>
      </tp>
      <tp>
        <v>1.1613899999999999</v>
        <stp/>
        <stp>##V3_BDHV12</stp>
        <stp>9128274Y5 Govt</stp>
        <stp>IDX_RATIO</stp>
        <stp>3/14/2005</stp>
        <stp>3/14/2005</stp>
        <stp>[Fixed Income  Prices 2004-2009.xlsx]TIPS!R171C16</stp>
        <tr r="P171" s="1"/>
      </tp>
      <tp>
        <v>1.1409100000000001</v>
        <stp/>
        <stp>##V3_BDHV12</stp>
        <stp>912828BW9 Govt</stp>
        <stp>IDX_RATIO</stp>
        <stp>3/24/2008</stp>
        <stp>3/24/2008</stp>
        <stp>[Fixed Income  Prices 2004-2009.xlsx]TIPS!R959C56</stp>
        <tr r="BD959" s="1"/>
      </tp>
      <tp>
        <v>1.05976</v>
        <stp/>
        <stp>##V3_BDHV12</stp>
        <stp>912828ET3 Govt</stp>
        <stp>IDX_RATIO</stp>
        <stp>3/10/2008</stp>
        <stp>3/10/2008</stp>
        <stp>[Fixed Income  Prices 2004-2009.xlsx]TIPS!R567C76</stp>
        <tr r="BX567" s="1"/>
      </tp>
      <tp>
        <v>1.03599</v>
        <stp/>
        <stp>##V3_BDHV12</stp>
        <stp>912828CP3 Govt</stp>
        <stp>IDX_RATIO</stp>
        <stp>9/27/2005</stp>
        <stp>9/27/2005</stp>
        <stp>[Fixed Income  Prices 2004-2009.xlsx]TIPS!R311C64</stp>
        <tr r="BL311" s="1"/>
      </tp>
      <tp>
        <v>1.2059</v>
        <stp/>
        <stp>##V3_BDHV12</stp>
        <stp>9128274Y5 Govt</stp>
        <stp>IDX_RATIO</stp>
        <stp>3/21/2006</stp>
        <stp>3/21/2006</stp>
        <stp>[Fixed Income  Prices 2004-2009.xlsx]TIPS!R435C16</stp>
        <tr r="P435" s="1"/>
      </tp>
      <tp>
        <v>1.0774699999999999</v>
        <stp/>
        <stp>##V3_BDHV12</stp>
        <stp>912828CP3 Govt</stp>
        <stp>IDX_RATIO</stp>
        <stp>9/11/2006</stp>
        <stp>9/11/2006</stp>
        <stp>[Fixed Income  Prices 2004-2009.xlsx]TIPS!R559C64</stp>
        <tr r="BL559" s="1"/>
      </tp>
      <tp>
        <v>1.05854</v>
        <stp/>
        <stp>##V3_BDHV12</stp>
        <stp>912828ET3 Govt</stp>
        <stp>IDX_RATIO</stp>
        <stp>1/30/2008</stp>
        <stp>1/30/2008</stp>
        <stp>[Fixed Income  Prices 2004-2009.xlsx]TIPS!R539C76</stp>
        <tr r="BX539" s="1"/>
      </tp>
      <tp>
        <v>1.1331100000000001</v>
        <stp/>
        <stp>##V3_BDHV12</stp>
        <stp>912828AF7 Govt</stp>
        <stp>IDX_RATIO</stp>
        <stp>11/6/2006</stp>
        <stp>11/6/2006</stp>
        <stp>[Fixed Income  Prices 2004-2009.xlsx]TIPS!R599C44</stp>
        <tr r="AR599" s="1"/>
      </tp>
      <tp>
        <v>1.0348299999999999</v>
        <stp/>
        <stp>##V3_BDHV12</stp>
        <stp>912828BD1 Govt</stp>
        <stp>IDX_RATIO</stp>
        <stp>12/6/2004</stp>
        <stp>12/6/2004</stp>
        <stp>[Fixed Income  Prices 2004-2009.xlsx]TIPS!R101C52</stp>
        <tr r="AZ101" s="1"/>
      </tp>
      <tp>
        <v>1.1274899999999999</v>
        <stp/>
        <stp>##V3_BDHV12</stp>
        <stp>912828AF7 Govt</stp>
        <stp>IDX_RATIO</stp>
        <stp>12/6/2006</stp>
        <stp>12/6/2006</stp>
        <stp>[Fixed Income  Prices 2004-2009.xlsx]TIPS!R621C44</stp>
        <tr r="AR621" s="1"/>
      </tp>
      <tp>
        <v>1.0349999999999999</v>
        <stp/>
        <stp>##V3_BDHV12</stp>
        <stp>912828BD1 Govt</stp>
        <stp>IDX_RATIO</stp>
        <stp>12/7/2004</stp>
        <stp>12/7/2004</stp>
        <stp>[Fixed Income  Prices 2004-2009.xlsx]TIPS!R102C52</stp>
        <tr r="AZ102" s="1"/>
      </tp>
      <tp>
        <v>1.1321699999999999</v>
        <stp/>
        <stp>##V3_BDHV12</stp>
        <stp>912828AF7 Govt</stp>
        <stp>IDX_RATIO</stp>
        <stp>10/6/2006</stp>
        <stp>10/6/2006</stp>
        <stp>[Fixed Income  Prices 2004-2009.xlsx]TIPS!R578C44</stp>
        <tr r="AR578" s="1"/>
      </tp>
      <tp>
        <v>1.1272899999999999</v>
        <stp/>
        <stp>##V3_BDHV12</stp>
        <stp>912828AF7 Govt</stp>
        <stp>IDX_RATIO</stp>
        <stp>12/7/2006</stp>
        <stp>12/7/2006</stp>
        <stp>[Fixed Income  Prices 2004-2009.xlsx]TIPS!R622C44</stp>
        <tr r="AR622" s="1"/>
      </tp>
      <tp>
        <v>1.1320999999999999</v>
        <stp/>
        <stp>##V3_BDHV12</stp>
        <stp>912828AF7 Govt</stp>
        <stp>IDX_RATIO</stp>
        <stp>10/5/2006</stp>
        <stp>10/5/2006</stp>
        <stp>[Fixed Income  Prices 2004-2009.xlsx]TIPS!R577C44</stp>
        <tr r="AR577" s="1"/>
      </tp>
      <tp>
        <v>1.13293</v>
        <stp/>
        <stp>##V3_BDHV12</stp>
        <stp>912828AF7 Govt</stp>
        <stp>IDX_RATIO</stp>
        <stp>11/7/2006</stp>
        <stp>11/7/2006</stp>
        <stp>[Fixed Income  Prices 2004-2009.xlsx]TIPS!R600C44</stp>
        <tr r="AR600" s="1"/>
      </tp>
      <tp>
        <v>1.12788</v>
        <stp/>
        <stp>##V3_BDHV12</stp>
        <stp>912828AF7 Govt</stp>
        <stp>IDX_RATIO</stp>
        <stp>12/4/2006</stp>
        <stp>12/4/2006</stp>
        <stp>[Fixed Income  Prices 2004-2009.xlsx]TIPS!R619C44</stp>
        <tr r="AR619" s="1"/>
      </tp>
      <tp>
        <v>1.1320300000000001</v>
        <stp/>
        <stp>##V3_BDHV12</stp>
        <stp>912828AF7 Govt</stp>
        <stp>IDX_RATIO</stp>
        <stp>10/4/2006</stp>
        <stp>10/4/2006</stp>
        <stp>[Fixed Income  Prices 2004-2009.xlsx]TIPS!R576C44</stp>
        <tr r="AR576" s="1"/>
      </tp>
      <tp>
        <v>1.1276900000000001</v>
        <stp/>
        <stp>##V3_BDHV12</stp>
        <stp>912828AF7 Govt</stp>
        <stp>IDX_RATIO</stp>
        <stp>12/5/2006</stp>
        <stp>12/5/2006</stp>
        <stp>[Fixed Income  Prices 2004-2009.xlsx]TIPS!R620C44</stp>
        <tr r="AR620" s="1"/>
      </tp>
      <tp>
        <v>1.13385</v>
        <stp/>
        <stp>##V3_BDHV12</stp>
        <stp>912828AF7 Govt</stp>
        <stp>IDX_RATIO</stp>
        <stp>11/2/2006</stp>
        <stp>11/2/2006</stp>
        <stp>[Fixed Income  Prices 2004-2009.xlsx]TIPS!R597C44</stp>
        <tr r="AR597" s="1"/>
      </tp>
      <tp>
        <v>1.1319600000000001</v>
        <stp/>
        <stp>##V3_BDHV12</stp>
        <stp>912828AF7 Govt</stp>
        <stp>IDX_RATIO</stp>
        <stp>10/3/2006</stp>
        <stp>10/3/2006</stp>
        <stp>[Fixed Income  Prices 2004-2009.xlsx]TIPS!R575C44</stp>
        <tr r="AR575" s="1"/>
      </tp>
      <tp>
        <v>1.13367</v>
        <stp/>
        <stp>##V3_BDHV12</stp>
        <stp>912828AF7 Govt</stp>
        <stp>IDX_RATIO</stp>
        <stp>11/3/2006</stp>
        <stp>11/3/2006</stp>
        <stp>[Fixed Income  Prices 2004-2009.xlsx]TIPS!R598C44</stp>
        <tr r="AR598" s="1"/>
      </tp>
      <tp>
        <v>1.0343</v>
        <stp/>
        <stp>##V3_BDHV12</stp>
        <stp>912828BD1 Govt</stp>
        <stp>IDX_RATIO</stp>
        <stp>12/3/2004</stp>
        <stp>12/3/2004</stp>
        <stp>[Fixed Income  Prices 2004-2009.xlsx]TIPS!R100C52</stp>
        <tr r="AZ100" s="1"/>
      </tp>
      <tp>
        <v>1.13188</v>
        <stp/>
        <stp>##V3_BDHV12</stp>
        <stp>912828AF7 Govt</stp>
        <stp>IDX_RATIO</stp>
        <stp>10/2/2006</stp>
        <stp>10/2/2006</stp>
        <stp>[Fixed Income  Prices 2004-2009.xlsx]TIPS!R574C44</stp>
        <tr r="AR574" s="1"/>
      </tp>
      <tp>
        <v>1.1509400000000001</v>
        <stp/>
        <stp>##V3_BDHV12</stp>
        <stp>912828DH0 Govt</stp>
        <stp>IDX_RATIO</stp>
        <stp>10/8/2008</stp>
        <stp>10/8/2008</stp>
        <stp>[Fixed Income  Prices 2004-2009.xlsx]TIPS!R976C68</stp>
        <tr r="BP976" s="1"/>
      </tp>
      <tp>
        <v>1.1340399999999999</v>
        <stp/>
        <stp>##V3_BDHV12</stp>
        <stp>912828AF7 Govt</stp>
        <stp>IDX_RATIO</stp>
        <stp>11/1/2006</stp>
        <stp>11/1/2006</stp>
        <stp>[Fixed Income  Prices 2004-2009.xlsx]TIPS!R596C44</stp>
        <tr r="AR596" s="1"/>
      </tp>
      <tp>
        <v>1.15079</v>
        <stp/>
        <stp>##V3_BDHV12</stp>
        <stp>912828DH0 Govt</stp>
        <stp>IDX_RATIO</stp>
        <stp>10/9/2008</stp>
        <stp>10/9/2008</stp>
        <stp>[Fixed Income  Prices 2004-2009.xlsx]TIPS!R977C68</stp>
        <tr r="BP977" s="1"/>
      </tp>
      <tp>
        <v>1.1284799999999999</v>
        <stp/>
        <stp>##V3_BDHV12</stp>
        <stp>912828AF7 Govt</stp>
        <stp>IDX_RATIO</stp>
        <stp>12/1/2006</stp>
        <stp>12/1/2006</stp>
        <stp>[Fixed Income  Prices 2004-2009.xlsx]TIPS!R618C44</stp>
        <tr r="AR618" s="1"/>
      </tp>
      <tp>
        <v>1.14706</v>
        <stp/>
        <stp>##V3_BDHV12</stp>
        <stp>912828DH0 Govt</stp>
        <stp>IDX_RATIO</stp>
        <stp>11/7/2008</stp>
        <stp>11/7/2008</stp>
        <stp>[Fixed Income  Prices 2004-2009.xlsx]TIPS!R998C68</stp>
        <tr r="BP998" s="1"/>
      </tp>
      <tp>
        <v>1.15123</v>
        <stp/>
        <stp>##V3_BDHV12</stp>
        <stp>912828DH0 Govt</stp>
        <stp>IDX_RATIO</stp>
        <stp>10/6/2008</stp>
        <stp>10/6/2008</stp>
        <stp>[Fixed Income  Prices 2004-2009.xlsx]TIPS!R974C68</stp>
        <tr r="BP974" s="1"/>
      </tp>
      <tp>
        <v>1.1471100000000001</v>
        <stp/>
        <stp>##V3_BDHV12</stp>
        <stp>912828DH0 Govt</stp>
        <stp>IDX_RATIO</stp>
        <stp>11/6/2008</stp>
        <stp>11/6/2008</stp>
        <stp>[Fixed Income  Prices 2004-2009.xlsx]TIPS!R997C68</stp>
        <tr r="BP997" s="1"/>
      </tp>
      <tp>
        <v>1.1510799999999999</v>
        <stp/>
        <stp>##V3_BDHV12</stp>
        <stp>912828DH0 Govt</stp>
        <stp>IDX_RATIO</stp>
        <stp>10/7/2008</stp>
        <stp>10/7/2008</stp>
        <stp>[Fixed Income  Prices 2004-2009.xlsx]TIPS!R975C68</stp>
        <tr r="BP975" s="1"/>
      </tp>
      <tp>
        <v>1.14716</v>
        <stp/>
        <stp>##V3_BDHV12</stp>
        <stp>912828DH0 Govt</stp>
        <stp>IDX_RATIO</stp>
        <stp>11/5/2008</stp>
        <stp>11/5/2008</stp>
        <stp>[Fixed Income  Prices 2004-2009.xlsx]TIPS!R996C68</stp>
        <tr r="BP996" s="1"/>
      </tp>
      <tp>
        <v>1.1472199999999999</v>
        <stp/>
        <stp>##V3_BDHV12</stp>
        <stp>912828DH0 Govt</stp>
        <stp>IDX_RATIO</stp>
        <stp>11/4/2008</stp>
        <stp>11/4/2008</stp>
        <stp>[Fixed Income  Prices 2004-2009.xlsx]TIPS!R995C68</stp>
        <tr r="BP995" s="1"/>
      </tp>
      <tp>
        <v>1.14727</v>
        <stp/>
        <stp>##V3_BDHV12</stp>
        <stp>912828DH0 Govt</stp>
        <stp>IDX_RATIO</stp>
        <stp>11/3/2008</stp>
        <stp>11/3/2008</stp>
        <stp>[Fixed Income  Prices 2004-2009.xlsx]TIPS!R994C68</stp>
        <tr r="BP994" s="1"/>
      </tp>
      <tp>
        <v>1.1518299999999999</v>
        <stp/>
        <stp>##V3_BDHV12</stp>
        <stp>912828DH0 Govt</stp>
        <stp>IDX_RATIO</stp>
        <stp>10/2/2008</stp>
        <stp>10/2/2008</stp>
        <stp>[Fixed Income  Prices 2004-2009.xlsx]TIPS!R972C68</stp>
        <tr r="BP972" s="1"/>
      </tp>
      <tp>
        <v>1.1325499999999999</v>
        <stp/>
        <stp>##V3_BDHV12</stp>
        <stp>912828AF7 Govt</stp>
        <stp>IDX_RATIO</stp>
        <stp>11/9/2006</stp>
        <stp>11/9/2006</stp>
        <stp>[Fixed Income  Prices 2004-2009.xlsx]TIPS!R602C44</stp>
        <tr r="AR602" s="1"/>
      </tp>
      <tp>
        <v>1.15168</v>
        <stp/>
        <stp>##V3_BDHV12</stp>
        <stp>912828DH0 Govt</stp>
        <stp>IDX_RATIO</stp>
        <stp>10/3/2008</stp>
        <stp>10/3/2008</stp>
        <stp>[Fixed Income  Prices 2004-2009.xlsx]TIPS!R973C68</stp>
        <tr r="BP973" s="1"/>
      </tp>
      <tp>
        <v>1.1327400000000001</v>
        <stp/>
        <stp>##V3_BDHV12</stp>
        <stp>912828AF7 Govt</stp>
        <stp>IDX_RATIO</stp>
        <stp>11/8/2006</stp>
        <stp>11/8/2006</stp>
        <stp>[Fixed Income  Prices 2004-2009.xlsx]TIPS!R601C44</stp>
        <tr r="AR601" s="1"/>
      </tp>
      <tp>
        <v>1.03518</v>
        <stp/>
        <stp>##V3_BDHV12</stp>
        <stp>912828BD1 Govt</stp>
        <stp>IDX_RATIO</stp>
        <stp>12/8/2004</stp>
        <stp>12/8/2004</stp>
        <stp>[Fixed Income  Prices 2004-2009.xlsx]TIPS!R103C52</stp>
        <tr r="AZ103" s="1"/>
      </tp>
      <tp>
        <v>1.13239</v>
        <stp/>
        <stp>##V3_BDHV12</stp>
        <stp>912828AF7 Govt</stp>
        <stp>IDX_RATIO</stp>
        <stp>10/9/2006</stp>
        <stp>10/9/2006</stp>
        <stp>[Fixed Income  Prices 2004-2009.xlsx]TIPS!R579C44</stp>
        <tr r="AR579" s="1"/>
      </tp>
      <tp>
        <v>1.1270899999999999</v>
        <stp/>
        <stp>##V3_BDHV12</stp>
        <stp>912828AF7 Govt</stp>
        <stp>IDX_RATIO</stp>
        <stp>12/8/2006</stp>
        <stp>12/8/2006</stp>
        <stp>[Fixed Income  Prices 2004-2009.xlsx]TIPS!R623C44</stp>
        <tr r="AR623" s="1"/>
      </tp>
      <tp>
        <v>1.0353600000000001</v>
        <stp/>
        <stp>##V3_BDHV12</stp>
        <stp>912828BD1 Govt</stp>
        <stp>IDX_RATIO</stp>
        <stp>12/9/2004</stp>
        <stp>12/9/2004</stp>
        <stp>[Fixed Income  Prices 2004-2009.xlsx]TIPS!R104C52</stp>
        <tr r="AZ104" s="1"/>
      </tp>
      <tp>
        <v>1.1519699999999999</v>
        <stp/>
        <stp>##V3_BDHV12</stp>
        <stp>912828DH0 Govt</stp>
        <stp>IDX_RATIO</stp>
        <stp>10/1/2008</stp>
        <stp>10/1/2008</stp>
        <stp>[Fixed Income  Prices 2004-2009.xlsx]TIPS!R971C68</stp>
        <tr r="BP971" s="1"/>
      </tp>
      <tp>
        <v>1.2786900000000001</v>
        <stp/>
        <stp>##V3_BDHV12</stp>
        <stp>9128272M3 Govt</stp>
        <stp>IDX_RATIO</stp>
        <stp>8/8/2006</stp>
        <stp>8/8/2006</stp>
        <stp>[Fixed Income  Prices 2004-2009.xlsx]TIPS!R535C8</stp>
        <tr r="H535" s="1"/>
      </tp>
      <tp>
        <v>1.2546900000000001</v>
        <stp/>
        <stp>##V3_BDHV12</stp>
        <stp>9128272M3 Govt</stp>
        <stp>IDX_RATIO</stp>
        <stp>1/9/2006</stp>
        <stp>1/9/2006</stp>
        <stp>[Fixed Income  Prices 2004-2009.xlsx]TIPS!R384C8</stp>
        <tr r="H384" s="1"/>
      </tp>
      <tp>
        <v>1.27322</v>
        <stp/>
        <stp>##V3_BDHV12</stp>
        <stp>9128272M3 Govt</stp>
        <stp>IDX_RATIO</stp>
        <stp>1/9/2007</stp>
        <stp>1/9/2007</stp>
        <stp>[Fixed Income  Prices 2004-2009.xlsx]TIPS!R645C8</stp>
        <tr r="H645" s="1"/>
      </tp>
      <tp>
        <v>1.27328</v>
        <stp/>
        <stp>##V3_BDHV12</stp>
        <stp>9128272M3 Govt</stp>
        <stp>IDX_RATIO</stp>
        <stp>1/8/2007</stp>
        <stp>1/8/2007</stp>
        <stp>[Fixed Income  Prices 2004-2009.xlsx]TIPS!R644C8</stp>
        <tr r="H644" s="1"/>
      </tp>
      <tp>
        <v>1.2550300000000001</v>
        <stp/>
        <stp>##V3_BDHV12</stp>
        <stp>9128272M3 Govt</stp>
        <stp>IDX_RATIO</stp>
        <stp>5/5/2006</stp>
        <stp>5/5/2006</stp>
        <stp>[Fixed Income  Prices 2004-2009.xlsx]TIPS!R468C8</stp>
        <tr r="H468" s="1"/>
      </tp>
      <tp>
        <v>1.20503</v>
        <stp/>
        <stp>##V3_BDHV12</stp>
        <stp>9128272M3 Govt</stp>
        <stp>IDX_RATIO</stp>
        <stp>4/7/2005</stp>
        <stp>4/7/2005</stp>
        <stp>[Fixed Income  Prices 2004-2009.xlsx]TIPS!R189C8</stp>
        <tr r="H189" s="1"/>
      </tp>
      <tp>
        <v>1.2048000000000001</v>
        <stp/>
        <stp>##V3_BDHV12</stp>
        <stp>9128272M3 Govt</stp>
        <stp>IDX_RATIO</stp>
        <stp>4/6/2005</stp>
        <stp>4/6/2005</stp>
        <stp>[Fixed Income  Prices 2004-2009.xlsx]TIPS!R188C8</stp>
        <tr r="H188" s="1"/>
      </tp>
      <tp>
        <v>1.11453</v>
        <stp/>
        <stp>##V3_BDHV12</stp>
        <stp>912828CZ1 Govt</stp>
        <stp>IDX_RATIO</stp>
        <stp>4/1/2009</stp>
        <stp>4/1/2009</stp>
        <stp>[Fixed Income  Prices 2004-2009.xlsx]TIPS!R1157C24</stp>
        <tr r="X1157" s="1"/>
      </tp>
      <tp>
        <v>1.1490199999999999</v>
        <stp/>
        <stp>##V3_BDHV12</stp>
        <stp>912828BW9 Govt</stp>
        <stp>IDX_RATIO</stp>
        <stp>5/8/2009</stp>
        <stp>5/8/2009</stp>
        <stp>[Fixed Income  Prices 2004-2009.xlsx]TIPS!R1253C56</stp>
        <tr r="BD1253" s="1"/>
      </tp>
      <tp>
        <v>1.1149</v>
        <stp/>
        <stp>##V3_BDHV12</stp>
        <stp>912828CZ1 Govt</stp>
        <stp>IDX_RATIO</stp>
        <stp>4/3/2009</stp>
        <stp>4/3/2009</stp>
        <stp>[Fixed Income  Prices 2004-2009.xlsx]TIPS!R1159C24</stp>
        <tr r="X1159" s="1"/>
      </tp>
      <tp>
        <v>1.1147199999999999</v>
        <stp/>
        <stp>##V3_BDHV12</stp>
        <stp>912828CZ1 Govt</stp>
        <stp>IDX_RATIO</stp>
        <stp>4/2/2009</stp>
        <stp>4/2/2009</stp>
        <stp>[Fixed Income  Prices 2004-2009.xlsx]TIPS!R1158C24</stp>
        <tr r="X1158" s="1"/>
      </tp>
      <tp>
        <v>1.12144</v>
        <stp/>
        <stp>##V3_BDHV12</stp>
        <stp>912828CP3 Govt</stp>
        <stp>IDX_RATIO</stp>
        <stp>4/8/2009</stp>
        <stp>4/8/2009</stp>
        <stp>[Fixed Income  Prices 2004-2009.xlsx]TIPS!R1231C64</stp>
        <tr r="BL1231" s="1"/>
      </tp>
      <tp>
        <v>1.1216299999999999</v>
        <stp/>
        <stp>##V3_BDHV12</stp>
        <stp>912828CP3 Govt</stp>
        <stp>IDX_RATIO</stp>
        <stp>4/9/2009</stp>
        <stp>4/9/2009</stp>
        <stp>[Fixed Income  Prices 2004-2009.xlsx]TIPS!R1232C64</stp>
        <tr r="BL1232" s="1"/>
      </tp>
      <tp>
        <v>1.11564</v>
        <stp/>
        <stp>##V3_BDHV12</stp>
        <stp>912828CZ1 Govt</stp>
        <stp>IDX_RATIO</stp>
        <stp>4/7/2009</stp>
        <stp>4/7/2009</stp>
        <stp>[Fixed Income  Prices 2004-2009.xlsx]TIPS!R1161C24</stp>
        <tr r="X1161" s="1"/>
      </tp>
      <tp>
        <v>1.1154599999999999</v>
        <stp/>
        <stp>##V3_BDHV12</stp>
        <stp>912828CZ1 Govt</stp>
        <stp>IDX_RATIO</stp>
        <stp>4/6/2009</stp>
        <stp>4/6/2009</stp>
        <stp>[Fixed Income  Prices 2004-2009.xlsx]TIPS!R1160C24</stp>
        <tr r="X1160" s="1"/>
      </tp>
      <tp>
        <v>1.1160099999999999</v>
        <stp/>
        <stp>##V3_BDHV12</stp>
        <stp>912828CZ1 Govt</stp>
        <stp>IDX_RATIO</stp>
        <stp>4/9/2009</stp>
        <stp>4/9/2009</stp>
        <stp>[Fixed Income  Prices 2004-2009.xlsx]TIPS!R1163C24</stp>
        <tr r="X1163" s="1"/>
      </tp>
      <tp>
        <v>1.1158300000000001</v>
        <stp/>
        <stp>##V3_BDHV12</stp>
        <stp>912828CZ1 Govt</stp>
        <stp>IDX_RATIO</stp>
        <stp>4/8/2009</stp>
        <stp>4/8/2009</stp>
        <stp>[Fixed Income  Prices 2004-2009.xlsx]TIPS!R1162C24</stp>
        <tr r="X1162" s="1"/>
      </tp>
      <tp>
        <v>1.14839</v>
        <stp/>
        <stp>##V3_BDHV12</stp>
        <stp>912828BW9 Govt</stp>
        <stp>IDX_RATIO</stp>
        <stp>5/1/2009</stp>
        <stp>5/1/2009</stp>
        <stp>[Fixed Income  Prices 2004-2009.xlsx]TIPS!R1248C56</stp>
        <tr r="BD1248" s="1"/>
      </tp>
      <tp>
        <v>1.12107</v>
        <stp/>
        <stp>##V3_BDHV12</stp>
        <stp>912828CP3 Govt</stp>
        <stp>IDX_RATIO</stp>
        <stp>4/6/2009</stp>
        <stp>4/6/2009</stp>
        <stp>[Fixed Income  Prices 2004-2009.xlsx]TIPS!R1229C64</stp>
        <tr r="BL1229" s="1"/>
      </tp>
      <tp>
        <v>1.1212599999999999</v>
        <stp/>
        <stp>##V3_BDHV12</stp>
        <stp>912828CP3 Govt</stp>
        <stp>IDX_RATIO</stp>
        <stp>4/7/2009</stp>
        <stp>4/7/2009</stp>
        <stp>[Fixed Income  Prices 2004-2009.xlsx]TIPS!R1230C64</stp>
        <tr r="BL1230" s="1"/>
      </tp>
      <tp>
        <v>1</v>
        <stp/>
        <stp>##V3_BDHV12</stp>
        <stp>912828JX9 Govt</stp>
        <stp>IDX_RATIO</stp>
        <stp>1/8/2009</stp>
        <stp>1/8/2009</stp>
        <stp>[Fixed Income  Prices 2004-2009.xlsx]TIPS!R7C100</stp>
        <tr r="CV7" s="1"/>
      </tp>
      <tp>
        <v>1.14866</v>
        <stp/>
        <stp>##V3_BDHV12</stp>
        <stp>912828BW9 Govt</stp>
        <stp>IDX_RATIO</stp>
        <stp>5/4/2009</stp>
        <stp>5/4/2009</stp>
        <stp>[Fixed Income  Prices 2004-2009.xlsx]TIPS!R1249C56</stp>
        <tr r="BD1249" s="1"/>
      </tp>
      <tp t="e">
        <v>#N/A</v>
        <stp/>
        <stp>##V3_BDHV12</stp>
        <stp>912833JV Govt</stp>
        <stp>YLD_YTM_ASK</stp>
        <stp>20041119</stp>
        <stp>20050121</stp>
        <stp>[Fixed Income  Prices 2004-2009.xlsx]STRIP Yield Curve!R253C7</stp>
        <stp>Days=N</stp>
        <stp>Fill=B</stp>
        <stp>Sort=D</stp>
        <stp>Per=cW</stp>
        <stp>Dts=H</stp>
        <stp>cols=1;rows=10</stp>
        <tr r="G253" s="4"/>
      </tp>
      <tp>
        <v>1.1487499999999999</v>
        <stp/>
        <stp>##V3_BDHV12</stp>
        <stp>912828BW9 Govt</stp>
        <stp>IDX_RATIO</stp>
        <stp>5/5/2009</stp>
        <stp>5/5/2009</stp>
        <stp>[Fixed Income  Prices 2004-2009.xlsx]TIPS!R1250C56</stp>
        <tr r="BD1250" s="1"/>
      </tp>
      <tp>
        <v>1.1201399999999999</v>
        <stp/>
        <stp>##V3_BDHV12</stp>
        <stp>912828CP3 Govt</stp>
        <stp>IDX_RATIO</stp>
        <stp>4/1/2009</stp>
        <stp>4/1/2009</stp>
        <stp>[Fixed Income  Prices 2004-2009.xlsx]TIPS!R1226C64</stp>
        <tr r="BL1226" s="1"/>
      </tp>
      <tp>
        <v>1</v>
        <stp/>
        <stp>##V3_BDHV12</stp>
        <stp>912828LA6 Govt</stp>
        <stp>IDX_RATIO</stp>
        <stp>7/7/2009</stp>
        <stp>7/7/2009</stp>
        <stp>[Fixed Income  Prices 2004-2009.xlsx]TIPS!R5C104</stp>
        <tr r="CZ5" s="1"/>
      </tp>
      <tp>
        <v>1.1488400000000001</v>
        <stp/>
        <stp>##V3_BDHV12</stp>
        <stp>912828BW9 Govt</stp>
        <stp>IDX_RATIO</stp>
        <stp>5/6/2009</stp>
        <stp>5/6/2009</stp>
        <stp>[Fixed Income  Prices 2004-2009.xlsx]TIPS!R1251C56</stp>
        <tr r="BD1251" s="1"/>
      </tp>
      <tp>
        <v>1.12033</v>
        <stp/>
        <stp>##V3_BDHV12</stp>
        <stp>912828CP3 Govt</stp>
        <stp>IDX_RATIO</stp>
        <stp>4/2/2009</stp>
        <stp>4/2/2009</stp>
        <stp>[Fixed Income  Prices 2004-2009.xlsx]TIPS!R1227C64</stp>
        <tr r="BL1227" s="1"/>
      </tp>
      <tp>
        <v>1.14893</v>
        <stp/>
        <stp>##V3_BDHV12</stp>
        <stp>912828BW9 Govt</stp>
        <stp>IDX_RATIO</stp>
        <stp>5/7/2009</stp>
        <stp>5/7/2009</stp>
        <stp>[Fixed Income  Prices 2004-2009.xlsx]TIPS!R1252C56</stp>
        <tr r="BD1252" s="1"/>
      </tp>
      <tp>
        <v>1.1205099999999999</v>
        <stp/>
        <stp>##V3_BDHV12</stp>
        <stp>912828CP3 Govt</stp>
        <stp>IDX_RATIO</stp>
        <stp>4/3/2009</stp>
        <stp>4/3/2009</stp>
        <stp>[Fixed Income  Prices 2004-2009.xlsx]TIPS!R1228C64</stp>
        <tr r="BL1228" s="1"/>
      </tp>
      <tp>
        <v>1.1837200000000001</v>
        <stp/>
        <stp>##V3_BDHV12</stp>
        <stp>912828AF7 Govt</stp>
        <stp>IDX_RATIO</stp>
        <stp>6/8/2009</stp>
        <stp>6/8/2009</stp>
        <stp>[Fixed Income  Prices 2004-2009.xlsx]TIPS!R1273C44</stp>
        <tr r="AR1273" s="1"/>
      </tp>
      <tp>
        <v>1.1017600000000001</v>
        <stp/>
        <stp>##V3_BDHV12</stp>
        <stp>912828DH0 Govt</stp>
        <stp>IDX_RATIO</stp>
        <stp>3/6/2009</stp>
        <stp>3/6/2009</stp>
        <stp>[Fixed Income  Prices 2004-2009.xlsx]TIPS!R1083C68</stp>
        <tr r="BP1083" s="1"/>
      </tp>
      <tp>
        <v>1.1838200000000001</v>
        <stp/>
        <stp>##V3_BDHV12</stp>
        <stp>912828AF7 Govt</stp>
        <stp>IDX_RATIO</stp>
        <stp>6/9/2009</stp>
        <stp>6/9/2009</stp>
        <stp>[Fixed Income  Prices 2004-2009.xlsx]TIPS!R1274C44</stp>
        <tr r="AR1274" s="1"/>
      </tp>
      <tp>
        <v>1.10145</v>
        <stp/>
        <stp>##V3_BDHV12</stp>
        <stp>912828DH0 Govt</stp>
        <stp>IDX_RATIO</stp>
        <stp>3/4/2009</stp>
        <stp>3/4/2009</stp>
        <stp>[Fixed Income  Prices 2004-2009.xlsx]TIPS!R1081C68</stp>
        <tr r="BP1081" s="1"/>
      </tp>
      <tp>
        <v>1.1559599999999999</v>
        <stp/>
        <stp>##V3_BDHV12</stp>
        <stp>912828BD1 Govt</stp>
        <stp>IDX_RATIO</stp>
        <stp>5/8/2009</stp>
        <stp>5/8/2009</stp>
        <stp>[Fixed Income  Prices 2004-2009.xlsx]TIPS!R1252C52</stp>
        <tr r="AZ1252" s="1"/>
      </tp>
      <tp>
        <v>1.1895100000000001</v>
        <stp/>
        <stp>##V3_BDHV12</stp>
        <stp>912828AF7 Govt</stp>
        <stp>IDX_RATIO</stp>
        <stp>6/9/2008</stp>
        <stp>6/9/2008</stp>
        <stp>[Fixed Income  Prices 2004-2009.xlsx]TIPS!R1013C44</stp>
        <tr r="AR1013" s="1"/>
      </tp>
      <tp>
        <v>1.1015999999999999</v>
        <stp/>
        <stp>##V3_BDHV12</stp>
        <stp>912828DH0 Govt</stp>
        <stp>IDX_RATIO</stp>
        <stp>3/5/2009</stp>
        <stp>3/5/2009</stp>
        <stp>[Fixed Income  Prices 2004-2009.xlsx]TIPS!R1082C68</stp>
        <tr r="BP1082" s="1"/>
      </tp>
      <tp>
        <v>1.10114</v>
        <stp/>
        <stp>##V3_BDHV12</stp>
        <stp>912828DH0 Govt</stp>
        <stp>IDX_RATIO</stp>
        <stp>3/2/2009</stp>
        <stp>3/2/2009</stp>
        <stp>[Fixed Income  Prices 2004-2009.xlsx]TIPS!R1079C68</stp>
        <tr r="BP1079" s="1"/>
      </tp>
      <tp>
        <v>1.1012999999999999</v>
        <stp/>
        <stp>##V3_BDHV12</stp>
        <stp>912828DH0 Govt</stp>
        <stp>IDX_RATIO</stp>
        <stp>3/3/2009</stp>
        <stp>3/3/2009</stp>
        <stp>[Fixed Income  Prices 2004-2009.xlsx]TIPS!R1080C68</stp>
        <tr r="BP1080" s="1"/>
      </tp>
      <tp>
        <v>1.1878299999999999</v>
        <stp/>
        <stp>##V3_BDHV12</stp>
        <stp>912828AF7 Govt</stp>
        <stp>IDX_RATIO</stp>
        <stp>6/2/2008</stp>
        <stp>6/2/2008</stp>
        <stp>[Fixed Income  Prices 2004-2009.xlsx]TIPS!R1008C44</stp>
        <tr r="AR1008" s="1"/>
      </tp>
      <tp>
        <v>1.18303</v>
        <stp/>
        <stp>##V3_BDHV12</stp>
        <stp>912828AF7 Govt</stp>
        <stp>IDX_RATIO</stp>
        <stp>6/1/2009</stp>
        <stp>6/1/2009</stp>
        <stp>[Fixed Income  Prices 2004-2009.xlsx]TIPS!R1268C44</stp>
        <tr r="AR1268" s="1"/>
      </tp>
      <tp>
        <v>1.18807</v>
        <stp/>
        <stp>##V3_BDHV12</stp>
        <stp>912828AF7 Govt</stp>
        <stp>IDX_RATIO</stp>
        <stp>6/3/2008</stp>
        <stp>6/3/2008</stp>
        <stp>[Fixed Income  Prices 2004-2009.xlsx]TIPS!R1009C44</stp>
        <tr r="AR1009" s="1"/>
      </tp>
      <tp>
        <v>1.18313</v>
        <stp/>
        <stp>##V3_BDHV12</stp>
        <stp>912828AF7 Govt</stp>
        <stp>IDX_RATIO</stp>
        <stp>6/2/2009</stp>
        <stp>6/2/2009</stp>
        <stp>[Fixed Income  Prices 2004-2009.xlsx]TIPS!R1269C44</stp>
        <tr r="AR1269" s="1"/>
      </tp>
      <tp>
        <v>1.15533</v>
        <stp/>
        <stp>##V3_BDHV12</stp>
        <stp>912828BD1 Govt</stp>
        <stp>IDX_RATIO</stp>
        <stp>5/1/2009</stp>
        <stp>5/1/2009</stp>
        <stp>[Fixed Income  Prices 2004-2009.xlsx]TIPS!R1247C52</stp>
        <tr r="AZ1247" s="1"/>
      </tp>
      <tp>
        <v>1.18323</v>
        <stp/>
        <stp>##V3_BDHV12</stp>
        <stp>912828AF7 Govt</stp>
        <stp>IDX_RATIO</stp>
        <stp>6/3/2009</stp>
        <stp>6/3/2009</stp>
        <stp>[Fixed Income  Prices 2004-2009.xlsx]TIPS!R1270C44</stp>
        <tr r="AR1270" s="1"/>
      </tp>
      <tp>
        <v>1.18879</v>
        <stp/>
        <stp>##V3_BDHV12</stp>
        <stp>912828AF7 Govt</stp>
        <stp>IDX_RATIO</stp>
        <stp>6/6/2008</stp>
        <stp>6/6/2008</stp>
        <stp>[Fixed Income  Prices 2004-2009.xlsx]TIPS!R1012C44</stp>
        <tr r="AR1012" s="1"/>
      </tp>
      <tp>
        <v>1.15587</v>
        <stp/>
        <stp>##V3_BDHV12</stp>
        <stp>912828BD1 Govt</stp>
        <stp>IDX_RATIO</stp>
        <stp>5/7/2009</stp>
        <stp>5/7/2009</stp>
        <stp>[Fixed Income  Prices 2004-2009.xlsx]TIPS!R1251C52</stp>
        <tr r="AZ1251" s="1"/>
      </tp>
      <tp>
        <v>1.18333</v>
        <stp/>
        <stp>##V3_BDHV12</stp>
        <stp>912828AF7 Govt</stp>
        <stp>IDX_RATIO</stp>
        <stp>6/4/2009</stp>
        <stp>6/4/2009</stp>
        <stp>[Fixed Income  Prices 2004-2009.xlsx]TIPS!R1271C44</stp>
        <tr r="AR1271" s="1"/>
      </tp>
      <tp>
        <v>1.1834199999999999</v>
        <stp/>
        <stp>##V3_BDHV12</stp>
        <stp>912828AF7 Govt</stp>
        <stp>IDX_RATIO</stp>
        <stp>6/5/2009</stp>
        <stp>6/5/2009</stp>
        <stp>[Fixed Income  Prices 2004-2009.xlsx]TIPS!R1272C44</stp>
        <tr r="AR1272" s="1"/>
      </tp>
      <tp>
        <v>1.15578</v>
        <stp/>
        <stp>##V3_BDHV12</stp>
        <stp>912828BD1 Govt</stp>
        <stp>IDX_RATIO</stp>
        <stp>5/6/2009</stp>
        <stp>5/6/2009</stp>
        <stp>[Fixed Income  Prices 2004-2009.xlsx]TIPS!R1250C52</stp>
        <tr r="AZ1250" s="1"/>
      </tp>
      <tp>
        <v>1.18831</v>
        <stp/>
        <stp>##V3_BDHV12</stp>
        <stp>912828AF7 Govt</stp>
        <stp>IDX_RATIO</stp>
        <stp>6/4/2008</stp>
        <stp>6/4/2008</stp>
        <stp>[Fixed Income  Prices 2004-2009.xlsx]TIPS!R1010C44</stp>
        <tr r="AR1010" s="1"/>
      </tp>
      <tp>
        <v>1.1556899999999999</v>
        <stp/>
        <stp>##V3_BDHV12</stp>
        <stp>912828BD1 Govt</stp>
        <stp>IDX_RATIO</stp>
        <stp>5/5/2009</stp>
        <stp>5/5/2009</stp>
        <stp>[Fixed Income  Prices 2004-2009.xlsx]TIPS!R1249C52</stp>
        <tr r="AZ1249" s="1"/>
      </tp>
      <tp>
        <v>1.10222</v>
        <stp/>
        <stp>##V3_BDHV12</stp>
        <stp>912828DH0 Govt</stp>
        <stp>IDX_RATIO</stp>
        <stp>3/9/2009</stp>
        <stp>3/9/2009</stp>
        <stp>[Fixed Income  Prices 2004-2009.xlsx]TIPS!R1084C68</stp>
        <tr r="BP1084" s="1"/>
      </tp>
      <tp>
        <v>1.18855</v>
        <stp/>
        <stp>##V3_BDHV12</stp>
        <stp>912828AF7 Govt</stp>
        <stp>IDX_RATIO</stp>
        <stp>6/5/2008</stp>
        <stp>6/5/2008</stp>
        <stp>[Fixed Income  Prices 2004-2009.xlsx]TIPS!R1011C44</stp>
        <tr r="AR1011" s="1"/>
      </tp>
      <tp>
        <v>1.1556</v>
        <stp/>
        <stp>##V3_BDHV12</stp>
        <stp>912828BD1 Govt</stp>
        <stp>IDX_RATIO</stp>
        <stp>5/4/2009</stp>
        <stp>5/4/2009</stp>
        <stp>[Fixed Income  Prices 2004-2009.xlsx]TIPS!R1248C52</stp>
        <tr r="AZ1248" s="1"/>
      </tp>
      <tp>
        <v>1.0318000000000001</v>
        <stp/>
        <stp>##V3_BDHV12</stp>
        <stp>912828CP3 Govt</stp>
        <stp>IDX_RATIO</stp>
        <stp>8/29/2005</stp>
        <stp>8/29/2005</stp>
        <stp>[Fixed Income  Prices 2004-2009.xlsx]TIPS!R290C64</stp>
        <tr r="BL290" s="1"/>
      </tp>
      <tp>
        <v>1.2089699999999999</v>
        <stp/>
        <stp>##V3_BDHV12</stp>
        <stp>9128274Y5 Govt</stp>
        <stp>IDX_RATIO</stp>
        <stp>1/19/2006</stp>
        <stp>1/19/2006</stp>
        <stp>[Fixed Income  Prices 2004-2009.xlsx]TIPS!R392C16</stp>
        <tr r="P392" s="1"/>
      </tp>
      <tp>
        <v>1.1052200000000001</v>
        <stp/>
        <stp>##V3_BDHV12</stp>
        <stp>912828CP3 Govt</stp>
        <stp>IDX_RATIO</stp>
        <stp>9/13/2007</stp>
        <stp>9/13/2007</stp>
        <stp>[Fixed Income  Prices 2004-2009.xlsx]TIPS!R822C64</stp>
        <tr r="BL822" s="1"/>
      </tp>
      <tp>
        <v>1.1680900000000001</v>
        <stp/>
        <stp>##V3_BDHV12</stp>
        <stp>9128276R8 Govt</stp>
        <stp>IDX_RATIO</stp>
        <stp>9/21/2006</stp>
        <stp>9/21/2006</stp>
        <stp>[Fixed Income  Prices 2004-2009.xlsx]TIPS!R567C28</stp>
        <tr r="AB567" s="1"/>
      </tp>
      <tp>
        <v>1.06084</v>
        <stp/>
        <stp>##V3_BDHV12</stp>
        <stp>912828ET3 Govt</stp>
        <stp>IDX_RATIO</stp>
        <stp>3/12/2009</stp>
        <stp>3/12/2009</stp>
        <stp>[Fixed Income  Prices 2004-2009.xlsx]TIPS!R830C76</stp>
        <tr r="BX830" s="1"/>
      </tp>
      <tp>
        <v>1.1657200000000001</v>
        <stp/>
        <stp>##V3_BDHV12</stp>
        <stp>9128276R8 Govt</stp>
        <stp>IDX_RATIO</stp>
        <stp>8/31/2006</stp>
        <stp>8/31/2006</stp>
        <stp>[Fixed Income  Prices 2004-2009.xlsx]TIPS!R552C28</stp>
        <tr r="AB552" s="1"/>
      </tp>
      <tp>
        <v>1.2092799999999999</v>
        <stp/>
        <stp>##V3_BDHV12</stp>
        <stp>9128274Y5 Govt</stp>
        <stp>IDX_RATIO</stp>
        <stp>1/18/2006</stp>
        <stp>1/18/2006</stp>
        <stp>[Fixed Income  Prices 2004-2009.xlsx]TIPS!R391C16</stp>
        <tr r="P391" s="1"/>
      </tp>
      <tp>
        <v>1.1052299999999999</v>
        <stp/>
        <stp>##V3_BDHV12</stp>
        <stp>912828CP3 Govt</stp>
        <stp>IDX_RATIO</stp>
        <stp>9/12/2007</stp>
        <stp>9/12/2007</stp>
        <stp>[Fixed Income  Prices 2004-2009.xlsx]TIPS!R821C64</stp>
        <tr r="BL821" s="1"/>
      </tp>
      <tp>
        <v>1.1201099999999999</v>
        <stp/>
        <stp>##V3_BDHV12</stp>
        <stp>9128276R8 Govt</stp>
        <stp>IDX_RATIO</stp>
        <stp>9/16/2005</stp>
        <stp>9/16/2005</stp>
        <stp>[Fixed Income  Prices 2004-2009.xlsx]TIPS!R304C28</stp>
        <tr r="AB304" s="1"/>
      </tp>
      <tp>
        <v>1.16797</v>
        <stp/>
        <stp>##V3_BDHV12</stp>
        <stp>9128276R8 Govt</stp>
        <stp>IDX_RATIO</stp>
        <stp>9/20/2006</stp>
        <stp>9/20/2006</stp>
        <stp>[Fixed Income  Prices 2004-2009.xlsx]TIPS!R566C28</stp>
        <tr r="AB566" s="1"/>
      </tp>
      <tp>
        <v>1.0609900000000001</v>
        <stp/>
        <stp>##V3_BDHV12</stp>
        <stp>912828ET3 Govt</stp>
        <stp>IDX_RATIO</stp>
        <stp>3/13/2009</stp>
        <stp>3/13/2009</stp>
        <stp>[Fixed Income  Prices 2004-2009.xlsx]TIPS!R831C76</stp>
        <tr r="BX831" s="1"/>
      </tp>
      <tp>
        <v>1.16564</v>
        <stp/>
        <stp>##V3_BDHV12</stp>
        <stp>9128276R8 Govt</stp>
        <stp>IDX_RATIO</stp>
        <stp>8/30/2006</stp>
        <stp>8/30/2006</stp>
        <stp>[Fixed Income  Prices 2004-2009.xlsx]TIPS!R551C28</stp>
        <tr r="AB551" s="1"/>
      </tp>
      <tp>
        <v>1.0670999999999999</v>
        <stp/>
        <stp>##V3_BDHV12</stp>
        <stp>912828CZ1 Govt</stp>
        <stp>IDX_RATIO</stp>
        <stp>3/19/2007</stp>
        <stp>3/19/2007</stp>
        <stp>[Fixed Income  Prices 2004-2009.xlsx]TIPS!R625C24</stp>
        <tr r="X625" s="1"/>
      </tp>
      <tp>
        <v>1.1229499999999999</v>
        <stp/>
        <stp>##V3_BDHV12</stp>
        <stp>912828CP3 Govt</stp>
        <stp>IDX_RATIO</stp>
        <stp>4/30/2008</stp>
        <stp>4/30/2008</stp>
        <stp>[Fixed Income  Prices 2004-2009.xlsx]TIPS!R986C64</stp>
        <tr r="BL986" s="1"/>
      </tp>
      <tp>
        <v>1.10524</v>
        <stp/>
        <stp>##V3_BDHV12</stp>
        <stp>912828CP3 Govt</stp>
        <stp>IDX_RATIO</stp>
        <stp>9/11/2007</stp>
        <stp>9/11/2007</stp>
        <stp>[Fixed Income  Prices 2004-2009.xlsx]TIPS!R820C64</stp>
        <tr r="BL820" s="1"/>
      </tp>
      <tp>
        <v>1.1367400000000001</v>
        <stp/>
        <stp>##V3_BDHV12</stp>
        <stp>912828BW9 Govt</stp>
        <stp>IDX_RATIO</stp>
        <stp>2/29/2008</stp>
        <stp>2/29/2008</stp>
        <stp>[Fixed Income  Prices 2004-2009.xlsx]TIPS!R943C56</stp>
        <tr r="BD943" s="1"/>
      </tp>
      <tp>
        <v>1.1199399999999999</v>
        <stp/>
        <stp>##V3_BDHV12</stp>
        <stp>9128276R8 Govt</stp>
        <stp>IDX_RATIO</stp>
        <stp>9/15/2005</stp>
        <stp>9/15/2005</stp>
        <stp>[Fixed Income  Prices 2004-2009.xlsx]TIPS!R303C28</stp>
        <tr r="AB303" s="1"/>
      </tp>
      <tp>
        <v>1.07162</v>
        <stp/>
        <stp>##V3_BDHV12</stp>
        <stp>912828ET3 Govt</stp>
        <stp>IDX_RATIO</stp>
        <stp>1/30/2009</stp>
        <stp>1/30/2009</stp>
        <stp>[Fixed Income  Prices 2004-2009.xlsx]TIPS!R801C76</stp>
        <tr r="BX801" s="1"/>
      </tp>
      <tp>
        <v>1.06054</v>
        <stp/>
        <stp>##V3_BDHV12</stp>
        <stp>912828ET3 Govt</stp>
        <stp>IDX_RATIO</stp>
        <stp>3/10/2009</stp>
        <stp>3/10/2009</stp>
        <stp>[Fixed Income  Prices 2004-2009.xlsx]TIPS!R828C76</stp>
        <tr r="BX828" s="1"/>
      </tp>
      <tp>
        <v>1.1052500000000001</v>
        <stp/>
        <stp>##V3_BDHV12</stp>
        <stp>912828CP3 Govt</stp>
        <stp>IDX_RATIO</stp>
        <stp>9/10/2007</stp>
        <stp>9/10/2007</stp>
        <stp>[Fixed Income  Prices 2004-2009.xlsx]TIPS!R819C64</stp>
        <tr r="BL819" s="1"/>
      </tp>
      <tp>
        <v>1.1367700000000001</v>
        <stp/>
        <stp>##V3_BDHV12</stp>
        <stp>912828BW9 Govt</stp>
        <stp>IDX_RATIO</stp>
        <stp>2/28/2008</stp>
        <stp>2/28/2008</stp>
        <stp>[Fixed Income  Prices 2004-2009.xlsx]TIPS!R942C56</stp>
        <tr r="BD942" s="1"/>
      </tp>
      <tp>
        <v>1.16204</v>
        <stp/>
        <stp>##V3_BDHV12</stp>
        <stp>9128274Y5 Govt</stp>
        <stp>IDX_RATIO</stp>
        <stp>2/18/2005</stp>
        <stp>2/18/2005</stp>
        <stp>[Fixed Income  Prices 2004-2009.xlsx]TIPS!R155C16</stp>
        <tr r="P155" s="1"/>
      </tp>
      <tp>
        <v>1.1197699999999999</v>
        <stp/>
        <stp>##V3_BDHV12</stp>
        <stp>9128276R8 Govt</stp>
        <stp>IDX_RATIO</stp>
        <stp>9/14/2005</stp>
        <stp>9/14/2005</stp>
        <stp>[Fixed Income  Prices 2004-2009.xlsx]TIPS!R302C28</stp>
        <tr r="AB302" s="1"/>
      </tp>
      <tp>
        <v>1.16456</v>
        <stp/>
        <stp>##V3_BDHV12</stp>
        <stp>9128274Y5 Govt</stp>
        <stp>IDX_RATIO</stp>
        <stp>1/28/2005</stp>
        <stp>1/28/2005</stp>
        <stp>[Fixed Income  Prices 2004-2009.xlsx]TIPS!R140C16</stp>
        <tr r="P140" s="1"/>
      </tp>
      <tp>
        <v>1.1681999999999999</v>
        <stp/>
        <stp>##V3_BDHV12</stp>
        <stp>9128276R8 Govt</stp>
        <stp>IDX_RATIO</stp>
        <stp>9/22/2006</stp>
        <stp>9/22/2006</stp>
        <stp>[Fixed Income  Prices 2004-2009.xlsx]TIPS!R568C28</stp>
        <tr r="AB568" s="1"/>
      </tp>
      <tp>
        <v>1.13445</v>
        <stp/>
        <stp>##V3_BDHV12</stp>
        <stp>912828BW9 Govt</stp>
        <stp>IDX_RATIO</stp>
        <stp>1/18/2008</stp>
        <stp>1/18/2008</stp>
        <stp>[Fixed Income  Prices 2004-2009.xlsx]TIPS!R913C56</stp>
        <tr r="BD913" s="1"/>
      </tp>
      <tp>
        <v>1.0606899999999999</v>
        <stp/>
        <stp>##V3_BDHV12</stp>
        <stp>912828ET3 Govt</stp>
        <stp>IDX_RATIO</stp>
        <stp>3/11/2009</stp>
        <stp>3/11/2009</stp>
        <stp>[Fixed Income  Prices 2004-2009.xlsx]TIPS!R829C76</stp>
        <tr r="BX829" s="1"/>
      </tp>
      <tp>
        <v>1.2484200000000001</v>
        <stp/>
        <stp>##V3_BDHV12</stp>
        <stp>9128275W8 Govt</stp>
        <stp>IDX_RATIO</stp>
        <stp>2/29/2008</stp>
        <stp>2/29/2008</stp>
        <stp>[Fixed Income  Prices 2004-2009.xlsx]TIPS!R943C20</stp>
        <tr r="T943" s="1"/>
      </tp>
      <tp>
        <v>1.1051800000000001</v>
        <stp/>
        <stp>##V3_BDHV12</stp>
        <stp>912828CP3 Govt</stp>
        <stp>IDX_RATIO</stp>
        <stp>9/17/2007</stp>
        <stp>9/17/2007</stp>
        <stp>[Fixed Income  Prices 2004-2009.xlsx]TIPS!R824C64</stp>
        <tr r="BL824" s="1"/>
      </tp>
      <tp>
        <v>1.1195900000000001</v>
        <stp/>
        <stp>##V3_BDHV12</stp>
        <stp>9128276R8 Govt</stp>
        <stp>IDX_RATIO</stp>
        <stp>9/13/2005</stp>
        <stp>9/13/2005</stp>
        <stp>[Fixed Income  Prices 2004-2009.xlsx]TIPS!R301C28</stp>
        <tr r="AB301" s="1"/>
      </tp>
      <tp>
        <v>1.19682</v>
        <stp/>
        <stp>##V3_BDHV12</stp>
        <stp>9128276R8 Govt</stp>
        <stp>IDX_RATIO</stp>
        <stp>8/28/2007</stp>
        <stp>8/28/2007</stp>
        <stp>[Fixed Income  Prices 2004-2009.xlsx]TIPS!R810C28</stp>
        <tr r="AB810" s="1"/>
      </tp>
      <tp>
        <v>1.16855</v>
        <stp/>
        <stp>##V3_BDHV12</stp>
        <stp>9128276R8 Govt</stp>
        <stp>IDX_RATIO</stp>
        <stp>9/25/2006</stp>
        <stp>9/25/2006</stp>
        <stp>[Fixed Income  Prices 2004-2009.xlsx]TIPS!R569C28</stp>
        <tr r="AB569" s="1"/>
      </tp>
      <tp>
        <v>1.0614300000000001</v>
        <stp/>
        <stp>##V3_BDHV12</stp>
        <stp>912828ET3 Govt</stp>
        <stp>IDX_RATIO</stp>
        <stp>3/16/2009</stp>
        <stp>3/16/2009</stp>
        <stp>[Fixed Income  Prices 2004-2009.xlsx]TIPS!R832C76</stp>
        <tr r="BX832" s="1"/>
      </tp>
      <tp>
        <v>1.2338800000000001</v>
        <stp/>
        <stp>##V3_BDHV12</stp>
        <stp>9128274Y5 Govt</stp>
        <stp>IDX_RATIO</stp>
        <stp>3/29/2007</stp>
        <stp>3/29/2007</stp>
        <stp>[Fixed Income  Prices 2004-2009.xlsx]TIPS!R702C16</stp>
        <tr r="P702" s="1"/>
      </tp>
      <tp>
        <v>1.2484500000000001</v>
        <stp/>
        <stp>##V3_BDHV12</stp>
        <stp>9128275W8 Govt</stp>
        <stp>IDX_RATIO</stp>
        <stp>2/28/2008</stp>
        <stp>2/28/2008</stp>
        <stp>[Fixed Income  Prices 2004-2009.xlsx]TIPS!R942C20</stp>
        <tr r="T942" s="1"/>
      </tp>
      <tp>
        <v>1.2459</v>
        <stp/>
        <stp>##V3_BDHV12</stp>
        <stp>9128275W8 Govt</stp>
        <stp>IDX_RATIO</stp>
        <stp>1/18/2008</stp>
        <stp>1/18/2008</stp>
        <stp>[Fixed Income  Prices 2004-2009.xlsx]TIPS!R913C20</stp>
        <tr r="T913" s="1"/>
      </tp>
      <tp>
        <v>1.1194200000000001</v>
        <stp/>
        <stp>##V3_BDHV12</stp>
        <stp>9128276R8 Govt</stp>
        <stp>IDX_RATIO</stp>
        <stp>9/12/2005</stp>
        <stp>9/12/2005</stp>
        <stp>[Fixed Income  Prices 2004-2009.xlsx]TIPS!R300C28</stp>
        <tr r="AB300" s="1"/>
      </tp>
      <tp>
        <v>1.19689</v>
        <stp/>
        <stp>##V3_BDHV12</stp>
        <stp>9128276R8 Govt</stp>
        <stp>IDX_RATIO</stp>
        <stp>8/29/2007</stp>
        <stp>8/29/2007</stp>
        <stp>[Fixed Income  Prices 2004-2009.xlsx]TIPS!R811C28</stp>
        <tr r="AB811" s="1"/>
      </tp>
      <tp>
        <v>1.21478</v>
        <stp/>
        <stp>##V3_BDHV12</stp>
        <stp>9128276R8 Govt</stp>
        <stp>IDX_RATIO</stp>
        <stp>4/18/2008</stp>
        <stp>4/18/2008</stp>
        <stp>[Fixed Income  Prices 2004-2009.xlsx]TIPS!R977C28</stp>
        <tr r="AB977" s="1"/>
      </tp>
      <tp>
        <v>1.06158</v>
        <stp/>
        <stp>##V3_BDHV12</stp>
        <stp>912828ET3 Govt</stp>
        <stp>IDX_RATIO</stp>
        <stp>3/17/2009</stp>
        <stp>3/17/2009</stp>
        <stp>[Fixed Income  Prices 2004-2009.xlsx]TIPS!R833C76</stp>
        <tr r="BX833" s="1"/>
      </tp>
      <tp>
        <v>1.23376</v>
        <stp/>
        <stp>##V3_BDHV12</stp>
        <stp>9128274Y5 Govt</stp>
        <stp>IDX_RATIO</stp>
        <stp>3/28/2007</stp>
        <stp>3/28/2007</stp>
        <stp>[Fixed Income  Prices 2004-2009.xlsx]TIPS!R701C16</stp>
        <tr r="P701" s="1"/>
      </tp>
      <tp>
        <v>1.0585100000000001</v>
        <stp/>
        <stp>##V3_BDHV12</stp>
        <stp>912828ET3 Govt</stp>
        <stp>IDX_RATIO</stp>
        <stp>2/19/2008</stp>
        <stp>2/19/2008</stp>
        <stp>[Fixed Income  Prices 2004-2009.xlsx]TIPS!R553C76</stp>
        <tr r="BX553" s="1"/>
      </tp>
      <tp>
        <v>1.20017</v>
        <stp/>
        <stp>##V3_BDHV12</stp>
        <stp>9128274Y5 Govt</stp>
        <stp>IDX_RATIO</stp>
        <stp>2/28/2006</stp>
        <stp>2/28/2006</stp>
        <stp>[Fixed Income  Prices 2004-2009.xlsx]TIPS!R420C16</stp>
        <tr r="P420" s="1"/>
      </tp>
      <tp>
        <v>1.1687799999999999</v>
        <stp/>
        <stp>##V3_BDHV12</stp>
        <stp>9128276R8 Govt</stp>
        <stp>IDX_RATIO</stp>
        <stp>9/27/2006</stp>
        <stp>9/27/2006</stp>
        <stp>[Fixed Income  Prices 2004-2009.xlsx]TIPS!R571C28</stp>
        <tr r="AB571" s="1"/>
      </tp>
      <tp>
        <v>1.0583400000000001</v>
        <stp/>
        <stp>##V3_BDHV12</stp>
        <stp>912828ET3 Govt</stp>
        <stp>IDX_RATIO</stp>
        <stp>1/29/2008</stp>
        <stp>1/29/2008</stp>
        <stp>[Fixed Income  Prices 2004-2009.xlsx]TIPS!R538C76</stp>
        <tr r="BX538" s="1"/>
      </tp>
      <tp>
        <v>1.07545</v>
        <stp/>
        <stp>##V3_BDHV12</stp>
        <stp>912828CP3 Govt</stp>
        <stp>IDX_RATIO</stp>
        <stp>8/18/2006</stp>
        <stp>8/18/2006</stp>
        <stp>[Fixed Income  Prices 2004-2009.xlsx]TIPS!R543C64</stp>
        <tr r="BL543" s="1"/>
      </tp>
      <tp>
        <v>1.05853</v>
        <stp/>
        <stp>##V3_BDHV12</stp>
        <stp>912828ET3 Govt</stp>
        <stp>IDX_RATIO</stp>
        <stp>2/18/2008</stp>
        <stp>2/18/2008</stp>
        <stp>[Fixed Income  Prices 2004-2009.xlsx]TIPS!R552C76</stp>
        <tr r="BX552" s="1"/>
      </tp>
      <tp>
        <v>1.10521</v>
        <stp/>
        <stp>##V3_BDHV12</stp>
        <stp>912828CP3 Govt</stp>
        <stp>IDX_RATIO</stp>
        <stp>9/14/2007</stp>
        <stp>9/14/2007</stp>
        <stp>[Fixed Income  Prices 2004-2009.xlsx]TIPS!R823C64</stp>
        <tr r="BL823" s="1"/>
      </tp>
      <tp>
        <v>1.16866</v>
        <stp/>
        <stp>##V3_BDHV12</stp>
        <stp>9128276R8 Govt</stp>
        <stp>IDX_RATIO</stp>
        <stp>9/26/2006</stp>
        <stp>9/26/2006</stp>
        <stp>[Fixed Income  Prices 2004-2009.xlsx]TIPS!R570C28</stp>
        <tr r="AB570" s="1"/>
      </tp>
      <tp>
        <v>1.0581400000000001</v>
        <stp/>
        <stp>##V3_BDHV12</stp>
        <stp>912828ET3 Govt</stp>
        <stp>IDX_RATIO</stp>
        <stp>1/28/2008</stp>
        <stp>1/28/2008</stp>
        <stp>[Fixed Income  Prices 2004-2009.xlsx]TIPS!R537C76</stp>
        <tr r="BX537" s="1"/>
      </tp>
      <tp>
        <v>1.0446800000000001</v>
        <stp/>
        <stp>##V3_BDHV12</stp>
        <stp>912828CZ1 Govt</stp>
        <stp>IDX_RATIO</stp>
        <stp>1/26/2006</stp>
        <stp>1/26/2006</stp>
        <stp>[Fixed Income  Prices 2004-2009.xlsx]TIPS!R328C24</stp>
        <tr r="X328" s="1"/>
      </tp>
      <tp>
        <v>1.06647</v>
        <stp/>
        <stp>##V3_BDHV12</stp>
        <stp>912828CZ1 Govt</stp>
        <stp>IDX_RATIO</stp>
        <stp>3/13/2007</stp>
        <stp>3/13/2007</stp>
        <stp>[Fixed Income  Prices 2004-2009.xlsx]TIPS!R621C24</stp>
        <tr r="X621" s="1"/>
      </tp>
      <tp>
        <v>0.99768999999999997</v>
        <stp/>
        <stp>##V3_BDHV12</stp>
        <stp>912828HW3 Govt</stp>
        <stp>IDX_RATIO</stp>
        <stp>3/23/2009</stp>
        <stp>3/23/2009</stp>
        <stp>[Fixed Income  Prices 2004-2009.xlsx]TIPS!R243C48</stp>
        <tr r="AV243" s="1"/>
      </tp>
      <tp>
        <v>1.24854</v>
        <stp/>
        <stp>##V3_BDHV12</stp>
        <stp>9128275W8 Govt</stp>
        <stp>IDX_RATIO</stp>
        <stp>2/25/2008</stp>
        <stp>2/25/2008</stp>
        <stp>[Fixed Income  Prices 2004-2009.xlsx]TIPS!R939C20</stp>
        <tr r="T939" s="1"/>
      </tp>
      <tp>
        <v>1.04078</v>
        <stp/>
        <stp>##V3_BDHV12</stp>
        <stp>912828CZ1 Govt</stp>
        <stp>IDX_RATIO</stp>
        <stp>2/16/2006</stp>
        <stp>2/16/2006</stp>
        <stp>[Fixed Income  Prices 2004-2009.xlsx]TIPS!R343C24</stp>
        <tr r="X343" s="1"/>
      </tp>
      <tp>
        <v>1.24519</v>
        <stp/>
        <stp>##V3_BDHV12</stp>
        <stp>9128275W8 Govt</stp>
        <stp>IDX_RATIO</stp>
        <stp>1/15/2008</stp>
        <stp>1/15/2008</stp>
        <stp>[Fixed Income  Prices 2004-2009.xlsx]TIPS!R910C20</stp>
        <tr r="T910" s="1"/>
      </tp>
      <tp>
        <v>1.21149</v>
        <stp/>
        <stp>##V3_BDHV12</stp>
        <stp>9128274Y5 Govt</stp>
        <stp>IDX_RATIO</stp>
        <stp>1/11/2006</stp>
        <stp>1/11/2006</stp>
        <stp>[Fixed Income  Prices 2004-2009.xlsx]TIPS!R386C16</stp>
        <tr r="P386" s="1"/>
      </tp>
      <tp>
        <v>1.0637300000000001</v>
        <stp/>
        <stp>##V3_BDHV12</stp>
        <stp>912828CZ1 Govt</stp>
        <stp>IDX_RATIO</stp>
        <stp>1/30/2007</stp>
        <stp>1/30/2007</stp>
        <stp>[Fixed Income  Prices 2004-2009.xlsx]TIPS!R591C24</stp>
        <tr r="X591" s="1"/>
      </tp>
      <tp>
        <v>1.0364599999999999</v>
        <stp/>
        <stp>##V3_BDHV12</stp>
        <stp>912828CP3 Govt</stp>
        <stp>IDX_RATIO</stp>
        <stp>9/30/2005</stp>
        <stp>9/30/2005</stp>
        <stp>[Fixed Income  Prices 2004-2009.xlsx]TIPS!R314C64</stp>
        <tr r="BL314" s="1"/>
      </tp>
      <tp>
        <v>1.19652</v>
        <stp/>
        <stp>##V3_BDHV12</stp>
        <stp>9128276R8 Govt</stp>
        <stp>IDX_RATIO</stp>
        <stp>8/24/2007</stp>
        <stp>8/24/2007</stp>
        <stp>[Fixed Income  Prices 2004-2009.xlsx]TIPS!R808C28</stp>
        <tr r="AB808" s="1"/>
      </tp>
      <tp>
        <v>1.1690100000000001</v>
        <stp/>
        <stp>##V3_BDHV12</stp>
        <stp>9128276R8 Govt</stp>
        <stp>IDX_RATIO</stp>
        <stp>9/29/2006</stp>
        <stp>9/29/2006</stp>
        <stp>[Fixed Income  Prices 2004-2009.xlsx]TIPS!R573C28</stp>
        <tr r="AB573" s="1"/>
      </tp>
      <tp>
        <v>1.2144300000000001</v>
        <stp/>
        <stp>##V3_BDHV12</stp>
        <stp>9128276R8 Govt</stp>
        <stp>IDX_RATIO</stp>
        <stp>4/15/2008</stp>
        <stp>4/15/2008</stp>
        <stp>[Fixed Income  Prices 2004-2009.xlsx]TIPS!R974C28</stp>
        <tr r="AB974" s="1"/>
      </tp>
      <tp>
        <v>1.0753200000000001</v>
        <stp/>
        <stp>##V3_BDHV12</stp>
        <stp>912828CP3 Govt</stp>
        <stp>IDX_RATIO</stp>
        <stp>8/16/2006</stp>
        <stp>8/16/2006</stp>
        <stp>[Fixed Income  Prices 2004-2009.xlsx]TIPS!R541C64</stp>
        <tr r="BL541" s="1"/>
      </tp>
      <tp>
        <v>1.0444100000000001</v>
        <stp/>
        <stp>##V3_BDHV12</stp>
        <stp>912828CZ1 Govt</stp>
        <stp>IDX_RATIO</stp>
        <stp>1/27/2006</stp>
        <stp>1/27/2006</stp>
        <stp>[Fixed Income  Prices 2004-2009.xlsx]TIPS!R329C24</stp>
        <tr r="X329" s="1"/>
      </tp>
      <tp>
        <v>1.06637</v>
        <stp/>
        <stp>##V3_BDHV12</stp>
        <stp>912828CZ1 Govt</stp>
        <stp>IDX_RATIO</stp>
        <stp>3/12/2007</stp>
        <stp>3/12/2007</stp>
        <stp>[Fixed Income  Prices 2004-2009.xlsx]TIPS!R620C24</stp>
        <tr r="X620" s="1"/>
      </tp>
      <tp>
        <v>1.0406299999999999</v>
        <stp/>
        <stp>##V3_BDHV12</stp>
        <stp>912828CZ1 Govt</stp>
        <stp>IDX_RATIO</stp>
        <stp>2/17/2006</stp>
        <stp>2/17/2006</stp>
        <stp>[Fixed Income  Prices 2004-2009.xlsx]TIPS!R344C24</stp>
        <tr r="X344" s="1"/>
      </tp>
      <tp>
        <v>1.24495</v>
        <stp/>
        <stp>##V3_BDHV12</stp>
        <stp>9128275W8 Govt</stp>
        <stp>IDX_RATIO</stp>
        <stp>1/14/2008</stp>
        <stp>1/14/2008</stp>
        <stp>[Fixed Income  Prices 2004-2009.xlsx]TIPS!R909C20</stp>
        <tr r="T909" s="1"/>
      </tp>
      <tp>
        <v>1.2118</v>
        <stp/>
        <stp>##V3_BDHV12</stp>
        <stp>9128274Y5 Govt</stp>
        <stp>IDX_RATIO</stp>
        <stp>1/10/2006</stp>
        <stp>1/10/2006</stp>
        <stp>[Fixed Income  Prices 2004-2009.xlsx]TIPS!R385C16</stp>
        <tr r="P385" s="1"/>
      </tp>
      <tp>
        <v>1.06368</v>
        <stp/>
        <stp>##V3_BDHV12</stp>
        <stp>912828CZ1 Govt</stp>
        <stp>IDX_RATIO</stp>
        <stp>1/31/2007</stp>
        <stp>1/31/2007</stp>
        <stp>[Fixed Income  Prices 2004-2009.xlsx]TIPS!R592C24</stp>
        <tr r="X592" s="1"/>
      </tp>
      <tp>
        <v>1.13693</v>
        <stp/>
        <stp>##V3_BDHV12</stp>
        <stp>912828BW9 Govt</stp>
        <stp>IDX_RATIO</stp>
        <stp>2/22/2008</stp>
        <stp>2/22/2008</stp>
        <stp>[Fixed Income  Prices 2004-2009.xlsx]TIPS!R938C56</stp>
        <tr r="BD938" s="1"/>
      </tp>
      <tp>
        <v>1.16889</v>
        <stp/>
        <stp>##V3_BDHV12</stp>
        <stp>9128276R8 Govt</stp>
        <stp>IDX_RATIO</stp>
        <stp>9/28/2006</stp>
        <stp>9/28/2006</stp>
        <stp>[Fixed Income  Prices 2004-2009.xlsx]TIPS!R572C28</stp>
        <tr r="AB572" s="1"/>
      </tp>
      <tp>
        <v>1.21431</v>
        <stp/>
        <stp>##V3_BDHV12</stp>
        <stp>9128276R8 Govt</stp>
        <stp>IDX_RATIO</stp>
        <stp>4/14/2008</stp>
        <stp>4/14/2008</stp>
        <stp>[Fixed Income  Prices 2004-2009.xlsx]TIPS!R973C28</stp>
        <tr r="AB973" s="1"/>
      </tp>
      <tp>
        <v>1.20035</v>
        <stp/>
        <stp>##V3_BDHV12</stp>
        <stp>9128274Y5 Govt</stp>
        <stp>IDX_RATIO</stp>
        <stp>2/27/2006</stp>
        <stp>2/27/2006</stp>
        <stp>[Fixed Income  Prices 2004-2009.xlsx]TIPS!R419C16</stp>
        <tr r="P419" s="1"/>
      </tp>
      <tp>
        <v>1.07538</v>
        <stp/>
        <stp>##V3_BDHV12</stp>
        <stp>912828CP3 Govt</stp>
        <stp>IDX_RATIO</stp>
        <stp>8/17/2006</stp>
        <stp>8/17/2006</stp>
        <stp>[Fixed Income  Prices 2004-2009.xlsx]TIPS!R542C64</stp>
        <tr r="BL542" s="1"/>
      </tp>
      <tp>
        <v>1.0452300000000001</v>
        <stp/>
        <stp>##V3_BDHV12</stp>
        <stp>912828CZ1 Govt</stp>
        <stp>IDX_RATIO</stp>
        <stp>1/24/2006</stp>
        <stp>1/24/2006</stp>
        <stp>[Fixed Income  Prices 2004-2009.xlsx]TIPS!R326C24</stp>
        <tr r="X326" s="1"/>
      </tp>
      <tp>
        <v>1.03169</v>
        <stp/>
        <stp>##V3_BDHV12</stp>
        <stp>912828CP3 Govt</stp>
        <stp>IDX_RATIO</stp>
        <stp>8/23/2005</stp>
        <stp>8/23/2005</stp>
        <stp>[Fixed Income  Prices 2004-2009.xlsx]TIPS!R286C64</stp>
        <tr r="BL286" s="1"/>
      </tp>
      <tp>
        <v>1.24848</v>
        <stp/>
        <stp>##V3_BDHV12</stp>
        <stp>9128275W8 Govt</stp>
        <stp>IDX_RATIO</stp>
        <stp>2/27/2008</stp>
        <stp>2/27/2008</stp>
        <stp>[Fixed Income  Prices 2004-2009.xlsx]TIPS!R941C20</stp>
        <tr r="T941" s="1"/>
      </tp>
      <tp>
        <v>1.0410900000000001</v>
        <stp/>
        <stp>##V3_BDHV12</stp>
        <stp>912828CZ1 Govt</stp>
        <stp>IDX_RATIO</stp>
        <stp>2/14/2006</stp>
        <stp>2/14/2006</stp>
        <stp>[Fixed Income  Prices 2004-2009.xlsx]TIPS!R341C24</stp>
        <tr r="X341" s="1"/>
      </tp>
      <tp>
        <v>1.2335199999999999</v>
        <stp/>
        <stp>##V3_BDHV12</stp>
        <stp>9128274Y5 Govt</stp>
        <stp>IDX_RATIO</stp>
        <stp>3/26/2007</stp>
        <stp>3/26/2007</stp>
        <stp>[Fixed Income  Prices 2004-2009.xlsx]TIPS!R699C16</stp>
        <tr r="P699" s="1"/>
      </tp>
      <tp>
        <v>1.24566</v>
        <stp/>
        <stp>##V3_BDHV12</stp>
        <stp>9128275W8 Govt</stp>
        <stp>IDX_RATIO</stp>
        <stp>1/17/2008</stp>
        <stp>1/17/2008</stp>
        <stp>[Fixed Income  Prices 2004-2009.xlsx]TIPS!R912C20</stp>
        <tr r="T912" s="1"/>
      </tp>
      <tp>
        <v>1.21086</v>
        <stp/>
        <stp>##V3_BDHV12</stp>
        <stp>9128274Y5 Govt</stp>
        <stp>IDX_RATIO</stp>
        <stp>1/13/2006</stp>
        <stp>1/13/2006</stp>
        <stp>[Fixed Income  Prices 2004-2009.xlsx]TIPS!R388C16</stp>
        <tr r="P388" s="1"/>
      </tp>
      <tp>
        <v>1.07518</v>
        <stp/>
        <stp>##V3_BDHV12</stp>
        <stp>912828CP3 Govt</stp>
        <stp>IDX_RATIO</stp>
        <stp>8/14/2006</stp>
        <stp>8/14/2006</stp>
        <stp>[Fixed Income  Prices 2004-2009.xlsx]TIPS!R539C64</stp>
        <tr r="BL539" s="1"/>
      </tp>
      <tp>
        <v>1.0586</v>
        <stp/>
        <stp>##V3_BDHV12</stp>
        <stp>912828ET3 Govt</stp>
        <stp>IDX_RATIO</stp>
        <stp>2/15/2008</stp>
        <stp>2/15/2008</stp>
        <stp>[Fixed Income  Prices 2004-2009.xlsx]TIPS!R551C76</stp>
        <tr r="BX551" s="1"/>
      </tp>
      <tp>
        <v>1.14219</v>
        <stp/>
        <stp>##V3_BDHV12</stp>
        <stp>912828BW9 Govt</stp>
        <stp>IDX_RATIO</stp>
        <stp>3/31/2008</stp>
        <stp>3/31/2008</stp>
        <stp>[Fixed Income  Prices 2004-2009.xlsx]TIPS!R964C56</stp>
        <tr r="BD964" s="1"/>
      </tp>
      <tp>
        <v>1.10517</v>
        <stp/>
        <stp>##V3_BDHV12</stp>
        <stp>912828CP3 Govt</stp>
        <stp>IDX_RATIO</stp>
        <stp>9/19/2007</stp>
        <stp>9/19/2007</stp>
        <stp>[Fixed Income  Prices 2004-2009.xlsx]TIPS!R826C64</stp>
        <tr r="BL826" s="1"/>
      </tp>
      <tp>
        <v>1.1631100000000001</v>
        <stp/>
        <stp>##V3_BDHV12</stp>
        <stp>9128274Y5 Govt</stp>
        <stp>IDX_RATIO</stp>
        <stp>2/11/2005</stp>
        <stp>2/11/2005</stp>
        <stp>[Fixed Income  Prices 2004-2009.xlsx]TIPS!R150C16</stp>
        <tr r="P150" s="1"/>
      </tp>
      <tp>
        <v>1.16442</v>
        <stp/>
        <stp>##V3_BDHV12</stp>
        <stp>9128274Y5 Govt</stp>
        <stp>IDX_RATIO</stp>
        <stp>1/21/2005</stp>
        <stp>1/21/2005</stp>
        <stp>[Fixed Income  Prices 2004-2009.xlsx]TIPS!R135C16</stp>
        <tr r="P135" s="1"/>
      </tp>
      <tp>
        <v>1.1369499999999999</v>
        <stp/>
        <stp>##V3_BDHV12</stp>
        <stp>912828BW9 Govt</stp>
        <stp>IDX_RATIO</stp>
        <stp>2/21/2008</stp>
        <stp>2/21/2008</stp>
        <stp>[Fixed Income  Prices 2004-2009.xlsx]TIPS!R937C56</stp>
        <tr r="BD937" s="1"/>
      </tp>
      <tp>
        <v>1.2146699999999999</v>
        <stp/>
        <stp>##V3_BDHV12</stp>
        <stp>9128276R8 Govt</stp>
        <stp>IDX_RATIO</stp>
        <stp>4/17/2008</stp>
        <stp>4/17/2008</stp>
        <stp>[Fixed Income  Prices 2004-2009.xlsx]TIPS!R976C28</stp>
        <tr r="AB976" s="1"/>
      </tp>
      <tp>
        <v>1.13293</v>
        <stp/>
        <stp>##V3_BDHV12</stp>
        <stp>912828BW9 Govt</stp>
        <stp>IDX_RATIO</stp>
        <stp>1/11/2008</stp>
        <stp>1/11/2008</stp>
        <stp>[Fixed Income  Prices 2004-2009.xlsx]TIPS!R908C56</stp>
        <tr r="BD908" s="1"/>
      </tp>
      <tp>
        <v>1.0617300000000001</v>
        <stp/>
        <stp>##V3_BDHV12</stp>
        <stp>912828ET3 Govt</stp>
        <stp>IDX_RATIO</stp>
        <stp>3/18/2009</stp>
        <stp>3/18/2009</stp>
        <stp>[Fixed Income  Prices 2004-2009.xlsx]TIPS!R834C76</stp>
        <tr r="BX834" s="1"/>
      </tp>
      <tp>
        <v>1.0575300000000001</v>
        <stp/>
        <stp>##V3_BDHV12</stp>
        <stp>912828ET3 Govt</stp>
        <stp>IDX_RATIO</stp>
        <stp>1/25/2008</stp>
        <stp>1/25/2008</stp>
        <stp>[Fixed Income  Prices 2004-2009.xlsx]TIPS!R536C76</stp>
        <tr r="BX536" s="1"/>
      </tp>
      <tp>
        <v>1.2008700000000001</v>
        <stp/>
        <stp>##V3_BDHV12</stp>
        <stp>9128274Y5 Govt</stp>
        <stp>IDX_RATIO</stp>
        <stp>2/24/2006</stp>
        <stp>2/24/2006</stp>
        <stp>[Fixed Income  Prices 2004-2009.xlsx]TIPS!R418C16</stp>
        <tr r="P418" s="1"/>
      </tp>
      <tp>
        <v>1.2336400000000001</v>
        <stp/>
        <stp>##V3_BDHV12</stp>
        <stp>9128274Y5 Govt</stp>
        <stp>IDX_RATIO</stp>
        <stp>3/27/2007</stp>
        <stp>3/27/2007</stp>
        <stp>[Fixed Income  Prices 2004-2009.xlsx]TIPS!R700C16</stp>
        <tr r="P700" s="1"/>
      </tp>
      <tp>
        <v>1.04495</v>
        <stp/>
        <stp>##V3_BDHV12</stp>
        <stp>912828CZ1 Govt</stp>
        <stp>IDX_RATIO</stp>
        <stp>1/25/2006</stp>
        <stp>1/25/2006</stp>
        <stp>[Fixed Income  Prices 2004-2009.xlsx]TIPS!R327C24</stp>
        <tr r="X327" s="1"/>
      </tp>
      <tp>
        <v>1.0316799999999999</v>
        <stp/>
        <stp>##V3_BDHV12</stp>
        <stp>912828CP3 Govt</stp>
        <stp>IDX_RATIO</stp>
        <stp>8/22/2005</stp>
        <stp>8/22/2005</stp>
        <stp>[Fixed Income  Prices 2004-2009.xlsx]TIPS!R285C64</stp>
        <tr r="BL285" s="1"/>
      </tp>
      <tp>
        <v>1.24851</v>
        <stp/>
        <stp>##V3_BDHV12</stp>
        <stp>9128275W8 Govt</stp>
        <stp>IDX_RATIO</stp>
        <stp>2/26/2008</stp>
        <stp>2/26/2008</stp>
        <stp>[Fixed Income  Prices 2004-2009.xlsx]TIPS!R940C20</stp>
        <tr r="T940" s="1"/>
      </tp>
      <tp>
        <v>0.99726999999999999</v>
        <stp/>
        <stp>##V3_BDHV12</stp>
        <stp>912828HW3 Govt</stp>
        <stp>IDX_RATIO</stp>
        <stp>3/20/2009</stp>
        <stp>3/20/2009</stp>
        <stp>[Fixed Income  Prices 2004-2009.xlsx]TIPS!R242C48</stp>
        <tr r="AV242" s="1"/>
      </tp>
      <tp>
        <v>1.0409299999999999</v>
        <stp/>
        <stp>##V3_BDHV12</stp>
        <stp>912828CZ1 Govt</stp>
        <stp>IDX_RATIO</stp>
        <stp>2/15/2006</stp>
        <stp>2/15/2006</stp>
        <stp>[Fixed Income  Prices 2004-2009.xlsx]TIPS!R342C24</stp>
        <tr r="X342" s="1"/>
      </tp>
      <tp>
        <v>1.24542</v>
        <stp/>
        <stp>##V3_BDHV12</stp>
        <stp>9128275W8 Govt</stp>
        <stp>IDX_RATIO</stp>
        <stp>1/16/2008</stp>
        <stp>1/16/2008</stp>
        <stp>[Fixed Income  Prices 2004-2009.xlsx]TIPS!R911C20</stp>
        <tr r="T911" s="1"/>
      </tp>
      <tp>
        <v>1.2111700000000001</v>
        <stp/>
        <stp>##V3_BDHV12</stp>
        <stp>9128274Y5 Govt</stp>
        <stp>IDX_RATIO</stp>
        <stp>1/12/2006</stp>
        <stp>1/12/2006</stp>
        <stp>[Fixed Income  Prices 2004-2009.xlsx]TIPS!R387C16</stp>
        <tr r="P387" s="1"/>
      </tp>
      <tp>
        <v>1.05863</v>
        <stp/>
        <stp>##V3_BDHV12</stp>
        <stp>912828ET3 Govt</stp>
        <stp>IDX_RATIO</stp>
        <stp>2/14/2008</stp>
        <stp>2/14/2008</stp>
        <stp>[Fixed Income  Prices 2004-2009.xlsx]TIPS!R550C76</stp>
        <tr r="BX550" s="1"/>
      </tp>
      <tp>
        <v>1.1051800000000001</v>
        <stp/>
        <stp>##V3_BDHV12</stp>
        <stp>912828CP3 Govt</stp>
        <stp>IDX_RATIO</stp>
        <stp>9/18/2007</stp>
        <stp>9/18/2007</stp>
        <stp>[Fixed Income  Prices 2004-2009.xlsx]TIPS!R825C64</stp>
        <tr r="BL825" s="1"/>
      </tp>
      <tp>
        <v>1.1967399999999999</v>
        <stp/>
        <stp>##V3_BDHV12</stp>
        <stp>9128276R8 Govt</stp>
        <stp>IDX_RATIO</stp>
        <stp>8/27/2007</stp>
        <stp>8/27/2007</stp>
        <stp>[Fixed Income  Prices 2004-2009.xlsx]TIPS!R809C28</stp>
        <tr r="AB809" s="1"/>
      </tp>
      <tp>
        <v>1.16326</v>
        <stp/>
        <stp>##V3_BDHV12</stp>
        <stp>9128274Y5 Govt</stp>
        <stp>IDX_RATIO</stp>
        <stp>2/10/2005</stp>
        <stp>2/10/2005</stp>
        <stp>[Fixed Income  Prices 2004-2009.xlsx]TIPS!R149C16</stp>
        <tr r="P149" s="1"/>
      </tp>
      <tp>
        <v>1.1644000000000001</v>
        <stp/>
        <stp>##V3_BDHV12</stp>
        <stp>9128274Y5 Govt</stp>
        <stp>IDX_RATIO</stp>
        <stp>1/20/2005</stp>
        <stp>1/20/2005</stp>
        <stp>[Fixed Income  Prices 2004-2009.xlsx]TIPS!R134C16</stp>
        <tr r="P134" s="1"/>
      </tp>
      <tp>
        <v>1.1369799999999999</v>
        <stp/>
        <stp>##V3_BDHV12</stp>
        <stp>912828BW9 Govt</stp>
        <stp>IDX_RATIO</stp>
        <stp>2/20/2008</stp>
        <stp>2/20/2008</stp>
        <stp>[Fixed Income  Prices 2004-2009.xlsx]TIPS!R936C56</stp>
        <tr r="BD936" s="1"/>
      </tp>
      <tp>
        <v>1.21455</v>
        <stp/>
        <stp>##V3_BDHV12</stp>
        <stp>9128276R8 Govt</stp>
        <stp>IDX_RATIO</stp>
        <stp>4/16/2008</stp>
        <stp>4/16/2008</stp>
        <stp>[Fixed Income  Prices 2004-2009.xlsx]TIPS!R975C28</stp>
        <tr r="AB975" s="1"/>
      </tp>
      <tp>
        <v>1.0618799999999999</v>
        <stp/>
        <stp>##V3_BDHV12</stp>
        <stp>912828ET3 Govt</stp>
        <stp>IDX_RATIO</stp>
        <stp>3/19/2009</stp>
        <stp>3/19/2009</stp>
        <stp>[Fixed Income  Prices 2004-2009.xlsx]TIPS!R835C76</stp>
        <tr r="BX835" s="1"/>
      </tp>
      <tp>
        <v>1.1327099999999999</v>
        <stp/>
        <stp>##V3_BDHV12</stp>
        <stp>912828BW9 Govt</stp>
        <stp>IDX_RATIO</stp>
        <stp>1/10/2008</stp>
        <stp>1/10/2008</stp>
        <stp>[Fixed Income  Prices 2004-2009.xlsx]TIPS!R907C56</stp>
        <tr r="BD907" s="1"/>
      </tp>
      <tp>
        <v>1.0573300000000001</v>
        <stp/>
        <stp>##V3_BDHV12</stp>
        <stp>912828ET3 Govt</stp>
        <stp>IDX_RATIO</stp>
        <stp>1/24/2008</stp>
        <stp>1/24/2008</stp>
        <stp>[Fixed Income  Prices 2004-2009.xlsx]TIPS!R535C76</stp>
        <tr r="BX535" s="1"/>
      </tp>
      <tp>
        <v>1.07525</v>
        <stp/>
        <stp>##V3_BDHV12</stp>
        <stp>912828CP3 Govt</stp>
        <stp>IDX_RATIO</stp>
        <stp>8/15/2006</stp>
        <stp>8/15/2006</stp>
        <stp>[Fixed Income  Prices 2004-2009.xlsx]TIPS!R540C64</stp>
        <tr r="BL540" s="1"/>
      </tp>
      <tp>
        <v>1.0064900000000001</v>
        <stp/>
        <stp>##V3_BDHV12</stp>
        <stp>912828CZ1 Govt</stp>
        <stp>IDX_RATIO</stp>
        <stp>3/30/2005</stp>
        <stp>3/30/2005</stp>
        <stp>[Fixed Income  Prices 2004-2009.xlsx]TIPS!R114C24</stp>
        <tr r="X114" s="1"/>
      </tp>
      <tp>
        <v>1.2544</v>
        <stp/>
        <stp>##V3_BDHV12</stp>
        <stp>9128275W8 Govt</stp>
        <stp>IDX_RATIO</stp>
        <stp>3/31/2008</stp>
        <stp>3/31/2008</stp>
        <stp>[Fixed Income  Prices 2004-2009.xlsx]TIPS!R963C20</stp>
        <tr r="T963" s="1"/>
      </tp>
      <tp>
        <v>1.03173</v>
        <stp/>
        <stp>##V3_BDHV12</stp>
        <stp>912828CP3 Govt</stp>
        <stp>IDX_RATIO</stp>
        <stp>8/25/2005</stp>
        <stp>8/25/2005</stp>
        <stp>[Fixed Income  Prices 2004-2009.xlsx]TIPS!R288C64</stp>
        <tr r="BL288" s="1"/>
      </tp>
      <tp>
        <v>0.99824999999999997</v>
        <stp/>
        <stp>##V3_BDHV12</stp>
        <stp>912828HW3 Govt</stp>
        <stp>IDX_RATIO</stp>
        <stp>3/27/2009</stp>
        <stp>3/27/2009</stp>
        <stp>[Fixed Income  Prices 2004-2009.xlsx]TIPS!R247C48</stp>
        <tr r="AV247" s="1"/>
      </tp>
      <tp>
        <v>1.24865</v>
        <stp/>
        <stp>##V3_BDHV12</stp>
        <stp>9128275W8 Govt</stp>
        <stp>IDX_RATIO</stp>
        <stp>2/21/2008</stp>
        <stp>2/21/2008</stp>
        <stp>[Fixed Income  Prices 2004-2009.xlsx]TIPS!R937C20</stp>
        <tr r="T937" s="1"/>
      </tp>
      <tp>
        <v>1.2327900000000001</v>
        <stp/>
        <stp>##V3_BDHV12</stp>
        <stp>9128274Y5 Govt</stp>
        <stp>IDX_RATIO</stp>
        <stp>3/20/2007</stp>
        <stp>3/20/2007</stp>
        <stp>[Fixed Income  Prices 2004-2009.xlsx]TIPS!R695C16</stp>
        <tr r="P695" s="1"/>
      </tp>
      <tp>
        <v>1.2442299999999999</v>
        <stp/>
        <stp>##V3_BDHV12</stp>
        <stp>9128275W8 Govt</stp>
        <stp>IDX_RATIO</stp>
        <stp>1/11/2008</stp>
        <stp>1/11/2008</stp>
        <stp>[Fixed Income  Prices 2004-2009.xlsx]TIPS!R908C20</stp>
        <tr r="T908" s="1"/>
      </tp>
      <tp>
        <v>1.0586500000000001</v>
        <stp/>
        <stp>##V3_BDHV12</stp>
        <stp>912828ET3 Govt</stp>
        <stp>IDX_RATIO</stp>
        <stp>2/13/2008</stp>
        <stp>2/13/2008</stp>
        <stp>[Fixed Income  Prices 2004-2009.xlsx]TIPS!R549C76</stp>
        <tr r="BX549" s="1"/>
      </tp>
      <tp>
        <v>1.1368</v>
        <stp/>
        <stp>##V3_BDHV12</stp>
        <stp>912828BW9 Govt</stp>
        <stp>IDX_RATIO</stp>
        <stp>2/27/2008</stp>
        <stp>2/27/2008</stp>
        <stp>[Fixed Income  Prices 2004-2009.xlsx]TIPS!R941C56</stp>
        <tr r="BD941" s="1"/>
      </tp>
      <tp>
        <v>1.1962200000000001</v>
        <stp/>
        <stp>##V3_BDHV12</stp>
        <stp>9128276R8 Govt</stp>
        <stp>IDX_RATIO</stp>
        <stp>8/20/2007</stp>
        <stp>8/20/2007</stp>
        <stp>[Fixed Income  Prices 2004-2009.xlsx]TIPS!R804C28</stp>
        <tr r="AB804" s="1"/>
      </tp>
      <tp>
        <v>1.1621999999999999</v>
        <stp/>
        <stp>##V3_BDHV12</stp>
        <stp>9128274Y5 Govt</stp>
        <stp>IDX_RATIO</stp>
        <stp>2/17/2005</stp>
        <stp>2/17/2005</stp>
        <stp>[Fixed Income  Prices 2004-2009.xlsx]TIPS!R154C16</stp>
        <tr r="P154" s="1"/>
      </tp>
      <tp>
        <v>1.1645399999999999</v>
        <stp/>
        <stp>##V3_BDHV12</stp>
        <stp>9128274Y5 Govt</stp>
        <stp>IDX_RATIO</stp>
        <stp>1/27/2005</stp>
        <stp>1/27/2005</stp>
        <stp>[Fixed Income  Prices 2004-2009.xlsx]TIPS!R139C16</stp>
        <tr r="P139" s="1"/>
      </tp>
      <tp>
        <v>1.2139599999999999</v>
        <stp/>
        <stp>##V3_BDHV12</stp>
        <stp>9128276R8 Govt</stp>
        <stp>IDX_RATIO</stp>
        <stp>4/11/2008</stp>
        <stp>4/11/2008</stp>
        <stp>[Fixed Income  Prices 2004-2009.xlsx]TIPS!R972C28</stp>
        <tr r="AB972" s="1"/>
      </tp>
      <tp>
        <v>1.0571299999999999</v>
        <stp/>
        <stp>##V3_BDHV12</stp>
        <stp>912828ET3 Govt</stp>
        <stp>IDX_RATIO</stp>
        <stp>1/23/2008</stp>
        <stp>1/23/2008</stp>
        <stp>[Fixed Income  Prices 2004-2009.xlsx]TIPS!R534C76</stp>
        <tr r="BX534" s="1"/>
      </tp>
      <tp>
        <v>1.20122</v>
        <stp/>
        <stp>##V3_BDHV12</stp>
        <stp>9128274Y5 Govt</stp>
        <stp>IDX_RATIO</stp>
        <stp>2/22/2006</stp>
        <stp>2/22/2006</stp>
        <stp>[Fixed Income  Prices 2004-2009.xlsx]TIPS!R416C16</stp>
        <tr r="P416" s="1"/>
      </tp>
      <tp>
        <v>1.1342300000000001</v>
        <stp/>
        <stp>##V3_BDHV12</stp>
        <stp>912828BW9 Govt</stp>
        <stp>IDX_RATIO</stp>
        <stp>1/17/2008</stp>
        <stp>1/17/2008</stp>
        <stp>[Fixed Income  Prices 2004-2009.xlsx]TIPS!R912C56</stp>
        <tr r="BD912" s="1"/>
      </tp>
      <tp>
        <v>1.0065599999999999</v>
        <stp/>
        <stp>##V3_BDHV12</stp>
        <stp>912828CZ1 Govt</stp>
        <stp>IDX_RATIO</stp>
        <stp>3/31/2005</stp>
        <stp>3/31/2005</stp>
        <stp>[Fixed Income  Prices 2004-2009.xlsx]TIPS!R115C24</stp>
        <tr r="X115" s="1"/>
      </tp>
      <tp>
        <v>1.0667899999999999</v>
        <stp/>
        <stp>##V3_BDHV12</stp>
        <stp>912828CZ1 Govt</stp>
        <stp>IDX_RATIO</stp>
        <stp>3/16/2007</stp>
        <stp>3/16/2007</stp>
        <stp>[Fixed Income  Prices 2004-2009.xlsx]TIPS!R624C24</stp>
        <tr r="X624" s="1"/>
      </tp>
      <tp>
        <v>1.0317099999999999</v>
        <stp/>
        <stp>##V3_BDHV12</stp>
        <stp>912828CP3 Govt</stp>
        <stp>IDX_RATIO</stp>
        <stp>8/24/2005</stp>
        <stp>8/24/2005</stp>
        <stp>[Fixed Income  Prices 2004-2009.xlsx]TIPS!R287C64</stp>
        <tr r="BL287" s="1"/>
      </tp>
      <tp>
        <v>1.0455000000000001</v>
        <stp/>
        <stp>##V3_BDHV12</stp>
        <stp>912828CZ1 Govt</stp>
        <stp>IDX_RATIO</stp>
        <stp>1/23/2006</stp>
        <stp>1/23/2006</stp>
        <stp>[Fixed Income  Prices 2004-2009.xlsx]TIPS!R325C24</stp>
        <tr r="X325" s="1"/>
      </tp>
      <tp>
        <v>0.99811000000000005</v>
        <stp/>
        <stp>##V3_BDHV12</stp>
        <stp>912828HW3 Govt</stp>
        <stp>IDX_RATIO</stp>
        <stp>3/26/2009</stp>
        <stp>3/26/2009</stp>
        <stp>[Fixed Income  Prices 2004-2009.xlsx]TIPS!R246C48</stp>
        <tr r="AV246" s="1"/>
      </tp>
      <tp>
        <v>1.24868</v>
        <stp/>
        <stp>##V3_BDHV12</stp>
        <stp>9128275W8 Govt</stp>
        <stp>IDX_RATIO</stp>
        <stp>2/20/2008</stp>
        <stp>2/20/2008</stp>
        <stp>[Fixed Income  Prices 2004-2009.xlsx]TIPS!R936C20</stp>
        <tr r="T936" s="1"/>
      </tp>
      <tp>
        <v>1.0412399999999999</v>
        <stp/>
        <stp>##V3_BDHV12</stp>
        <stp>912828CZ1 Govt</stp>
        <stp>IDX_RATIO</stp>
        <stp>2/13/2006</stp>
        <stp>2/13/2006</stp>
        <stp>[Fixed Income  Prices 2004-2009.xlsx]TIPS!R340C24</stp>
        <tr r="X340" s="1"/>
      </tp>
      <tp>
        <v>1.23291</v>
        <stp/>
        <stp>##V3_BDHV12</stp>
        <stp>9128274Y5 Govt</stp>
        <stp>IDX_RATIO</stp>
        <stp>3/21/2007</stp>
        <stp>3/21/2007</stp>
        <stp>[Fixed Income  Prices 2004-2009.xlsx]TIPS!R696C16</stp>
        <tr r="P696" s="1"/>
      </tp>
      <tp>
        <v>1.244</v>
        <stp/>
        <stp>##V3_BDHV12</stp>
        <stp>9128275W8 Govt</stp>
        <stp>IDX_RATIO</stp>
        <stp>1/10/2008</stp>
        <stp>1/10/2008</stp>
        <stp>[Fixed Income  Prices 2004-2009.xlsx]TIPS!R907C20</stp>
        <tr r="T907" s="1"/>
      </tp>
      <tp>
        <v>1.0586800000000001</v>
        <stp/>
        <stp>##V3_BDHV12</stp>
        <stp>912828ET3 Govt</stp>
        <stp>IDX_RATIO</stp>
        <stp>2/12/2008</stp>
        <stp>2/12/2008</stp>
        <stp>[Fixed Income  Prices 2004-2009.xlsx]TIPS!R548C76</stp>
        <tr r="BX548" s="1"/>
      </tp>
      <tp>
        <v>1.1368199999999999</v>
        <stp/>
        <stp>##V3_BDHV12</stp>
        <stp>912828BW9 Govt</stp>
        <stp>IDX_RATIO</stp>
        <stp>2/26/2008</stp>
        <stp>2/26/2008</stp>
        <stp>[Fixed Income  Prices 2004-2009.xlsx]TIPS!R940C56</stp>
        <tr r="BD940" s="1"/>
      </tp>
      <tp>
        <v>1.1962900000000001</v>
        <stp/>
        <stp>##V3_BDHV12</stp>
        <stp>9128276R8 Govt</stp>
        <stp>IDX_RATIO</stp>
        <stp>8/21/2007</stp>
        <stp>8/21/2007</stp>
        <stp>[Fixed Income  Prices 2004-2009.xlsx]TIPS!R805C28</stp>
        <tr r="AB805" s="1"/>
      </tp>
      <tp>
        <v>1.16235</v>
        <stp/>
        <stp>##V3_BDHV12</stp>
        <stp>9128274Y5 Govt</stp>
        <stp>IDX_RATIO</stp>
        <stp>2/16/2005</stp>
        <stp>2/16/2005</stp>
        <stp>[Fixed Income  Prices 2004-2009.xlsx]TIPS!R153C16</stp>
        <tr r="P153" s="1"/>
      </tp>
      <tp>
        <v>1.16452</v>
        <stp/>
        <stp>##V3_BDHV12</stp>
        <stp>9128274Y5 Govt</stp>
        <stp>IDX_RATIO</stp>
        <stp>1/26/2005</stp>
        <stp>1/26/2005</stp>
        <stp>[Fixed Income  Prices 2004-2009.xlsx]TIPS!R138C16</stp>
        <tr r="P138" s="1"/>
      </tp>
      <tp>
        <v>1.2138500000000001</v>
        <stp/>
        <stp>##V3_BDHV12</stp>
        <stp>9128276R8 Govt</stp>
        <stp>IDX_RATIO</stp>
        <stp>4/10/2008</stp>
        <stp>4/10/2008</stp>
        <stp>[Fixed Income  Prices 2004-2009.xlsx]TIPS!R971C28</stp>
        <tr r="AB971" s="1"/>
      </tp>
      <tp>
        <v>1.0569299999999999</v>
        <stp/>
        <stp>##V3_BDHV12</stp>
        <stp>912828ET3 Govt</stp>
        <stp>IDX_RATIO</stp>
        <stp>1/22/2008</stp>
        <stp>1/22/2008</stp>
        <stp>[Fixed Income  Prices 2004-2009.xlsx]TIPS!R533C76</stp>
        <tr r="BX533" s="1"/>
      </tp>
      <tp>
        <v>1.20105</v>
        <stp/>
        <stp>##V3_BDHV12</stp>
        <stp>9128274Y5 Govt</stp>
        <stp>IDX_RATIO</stp>
        <stp>2/23/2006</stp>
        <stp>2/23/2006</stp>
        <stp>[Fixed Income  Prices 2004-2009.xlsx]TIPS!R417C16</stp>
        <tr r="P417" s="1"/>
      </tp>
      <tp>
        <v>1.13401</v>
        <stp/>
        <stp>##V3_BDHV12</stp>
        <stp>912828BW9 Govt</stp>
        <stp>IDX_RATIO</stp>
        <stp>1/16/2008</stp>
        <stp>1/16/2008</stp>
        <stp>[Fixed Income  Prices 2004-2009.xlsx]TIPS!R911C56</stp>
        <tr r="BD911" s="1"/>
      </tp>
      <tp>
        <v>1.04169</v>
        <stp/>
        <stp>##V3_BDHV12</stp>
        <stp>912828CZ1 Govt</stp>
        <stp>IDX_RATIO</stp>
        <stp>2/10/2006</stp>
        <stp>2/10/2006</stp>
        <stp>[Fixed Income  Prices 2004-2009.xlsx]TIPS!R339C24</stp>
        <tr r="X339" s="1"/>
      </tp>
      <tp>
        <v>1.0463199999999999</v>
        <stp/>
        <stp>##V3_BDHV12</stp>
        <stp>912828CZ1 Govt</stp>
        <stp>IDX_RATIO</stp>
        <stp>1/20/2006</stp>
        <stp>1/20/2006</stp>
        <stp>[Fixed Income  Prices 2004-2009.xlsx]TIPS!R324C24</stp>
        <tr r="X324" s="1"/>
      </tp>
      <tp>
        <v>1.0666800000000001</v>
        <stp/>
        <stp>##V3_BDHV12</stp>
        <stp>912828CZ1 Govt</stp>
        <stp>IDX_RATIO</stp>
        <stp>3/15/2007</stp>
        <stp>3/15/2007</stp>
        <stp>[Fixed Income  Prices 2004-2009.xlsx]TIPS!R623C24</stp>
        <tr r="X623" s="1"/>
      </tp>
      <tp>
        <v>0.99797000000000002</v>
        <stp/>
        <stp>##V3_BDHV12</stp>
        <stp>912828HW3 Govt</stp>
        <stp>IDX_RATIO</stp>
        <stp>3/25/2009</stp>
        <stp>3/25/2009</stp>
        <stp>[Fixed Income  Prices 2004-2009.xlsx]TIPS!R245C48</stp>
        <tr r="AV245" s="1"/>
      </tp>
      <tp>
        <v>1.2096</v>
        <stp/>
        <stp>##V3_BDHV12</stp>
        <stp>9128274Y5 Govt</stp>
        <stp>IDX_RATIO</stp>
        <stp>1/17/2006</stp>
        <stp>1/17/2006</stp>
        <stp>[Fixed Income  Prices 2004-2009.xlsx]TIPS!R390C16</stp>
        <tr r="P390" s="1"/>
      </tp>
      <tp>
        <v>1.2330300000000001</v>
        <stp/>
        <stp>##V3_BDHV12</stp>
        <stp>9128274Y5 Govt</stp>
        <stp>IDX_RATIO</stp>
        <stp>3/22/2007</stp>
        <stp>3/22/2007</stp>
        <stp>[Fixed Income  Prices 2004-2009.xlsx]TIPS!R697C16</stp>
        <tr r="P697" s="1"/>
      </tp>
      <tp>
        <v>1.07491</v>
        <stp/>
        <stp>##V3_BDHV12</stp>
        <stp>912828CP3 Govt</stp>
        <stp>IDX_RATIO</stp>
        <stp>8/10/2006</stp>
        <stp>8/10/2006</stp>
        <stp>[Fixed Income  Prices 2004-2009.xlsx]TIPS!R537C64</stp>
        <tr r="BL537" s="1"/>
      </tp>
      <tp>
        <v>1.0587</v>
        <stp/>
        <stp>##V3_BDHV12</stp>
        <stp>912828ET3 Govt</stp>
        <stp>IDX_RATIO</stp>
        <stp>2/11/2008</stp>
        <stp>2/11/2008</stp>
        <stp>[Fixed Income  Prices 2004-2009.xlsx]TIPS!R547C76</stp>
        <tr r="BX547" s="1"/>
      </tp>
      <tp>
        <v>1.12063</v>
        <stp/>
        <stp>##V3_BDHV12</stp>
        <stp>9128276R8 Govt</stp>
        <stp>IDX_RATIO</stp>
        <stp>9/19/2005</stp>
        <stp>9/19/2005</stp>
        <stp>[Fixed Income  Prices 2004-2009.xlsx]TIPS!R305C28</stp>
        <tr r="AB305" s="1"/>
      </tp>
      <tp>
        <v>1.1625000000000001</v>
        <stp/>
        <stp>##V3_BDHV12</stp>
        <stp>9128274Y5 Govt</stp>
        <stp>IDX_RATIO</stp>
        <stp>2/15/2005</stp>
        <stp>2/15/2005</stp>
        <stp>[Fixed Income  Prices 2004-2009.xlsx]TIPS!R152C16</stp>
        <tr r="P152" s="1"/>
      </tp>
      <tp>
        <v>1.1963699999999999</v>
        <stp/>
        <stp>##V3_BDHV12</stp>
        <stp>9128276R8 Govt</stp>
        <stp>IDX_RATIO</stp>
        <stp>8/22/2007</stp>
        <stp>8/22/2007</stp>
        <stp>[Fixed Income  Prices 2004-2009.xlsx]TIPS!R806C28</stp>
        <tr r="AB806" s="1"/>
      </tp>
      <tp>
        <v>1.2085600000000001</v>
        <stp/>
        <stp>##V3_BDHV12</stp>
        <stp>9128274Y5 Govt</stp>
        <stp>IDX_RATIO</stp>
        <stp>3/30/2006</stp>
        <stp>3/30/2006</stp>
        <stp>[Fixed Income  Prices 2004-2009.xlsx]TIPS!R442C16</stp>
        <tr r="P442" s="1"/>
      </tp>
      <tp>
        <v>1.1645000000000001</v>
        <stp/>
        <stp>##V3_BDHV12</stp>
        <stp>9128274Y5 Govt</stp>
        <stp>IDX_RATIO</stp>
        <stp>1/25/2005</stp>
        <stp>1/25/2005</stp>
        <stp>[Fixed Income  Prices 2004-2009.xlsx]TIPS!R137C16</stp>
        <tr r="P137" s="1"/>
      </tp>
      <tp>
        <v>1.1368499999999999</v>
        <stp/>
        <stp>##V3_BDHV12</stp>
        <stp>912828BW9 Govt</stp>
        <stp>IDX_RATIO</stp>
        <stp>2/25/2008</stp>
        <stp>2/25/2008</stp>
        <stp>[Fixed Income  Prices 2004-2009.xlsx]TIPS!R939C56</stp>
        <tr r="BD939" s="1"/>
      </tp>
      <tp>
        <v>1.0567299999999999</v>
        <stp/>
        <stp>##V3_BDHV12</stp>
        <stp>912828ET3 Govt</stp>
        <stp>IDX_RATIO</stp>
        <stp>1/21/2008</stp>
        <stp>1/21/2008</stp>
        <stp>[Fixed Income  Prices 2004-2009.xlsx]TIPS!R532C76</stp>
        <tr r="BX532" s="1"/>
      </tp>
      <tp>
        <v>1.20157</v>
        <stp/>
        <stp>##V3_BDHV12</stp>
        <stp>9128274Y5 Govt</stp>
        <stp>IDX_RATIO</stp>
        <stp>2/20/2006</stp>
        <stp>2/20/2006</stp>
        <stp>[Fixed Income  Prices 2004-2009.xlsx]TIPS!R414C16</stp>
        <tr r="P414" s="1"/>
      </tp>
      <tp>
        <v>1.1337999999999999</v>
        <stp/>
        <stp>##V3_BDHV12</stp>
        <stp>912828BW9 Govt</stp>
        <stp>IDX_RATIO</stp>
        <stp>1/15/2008</stp>
        <stp>1/15/2008</stp>
        <stp>[Fixed Income  Prices 2004-2009.xlsx]TIPS!R910C56</stp>
        <tr r="BD910" s="1"/>
      </tp>
      <tp>
        <v>1.0317499999999999</v>
        <stp/>
        <stp>##V3_BDHV12</stp>
        <stp>912828CP3 Govt</stp>
        <stp>IDX_RATIO</stp>
        <stp>8/26/2005</stp>
        <stp>8/26/2005</stp>
        <stp>[Fixed Income  Prices 2004-2009.xlsx]TIPS!R289C64</stp>
        <tr r="BL289" s="1"/>
      </tp>
      <tp>
        <v>1.0665800000000001</v>
        <stp/>
        <stp>##V3_BDHV12</stp>
        <stp>912828CZ1 Govt</stp>
        <stp>IDX_RATIO</stp>
        <stp>3/14/2007</stp>
        <stp>3/14/2007</stp>
        <stp>[Fixed Income  Prices 2004-2009.xlsx]TIPS!R622C24</stp>
        <tr r="X622" s="1"/>
      </tp>
      <tp>
        <v>0.99782999999999999</v>
        <stp/>
        <stp>##V3_BDHV12</stp>
        <stp>912828HW3 Govt</stp>
        <stp>IDX_RATIO</stp>
        <stp>3/24/2009</stp>
        <stp>3/24/2009</stp>
        <stp>[Fixed Income  Prices 2004-2009.xlsx]TIPS!R244C48</stp>
        <tr r="AV244" s="1"/>
      </tp>
      <tp>
        <v>1.2486200000000001</v>
        <stp/>
        <stp>##V3_BDHV12</stp>
        <stp>9128275W8 Govt</stp>
        <stp>IDX_RATIO</stp>
        <stp>2/22/2008</stp>
        <stp>2/22/2008</stp>
        <stp>[Fixed Income  Prices 2004-2009.xlsx]TIPS!R938C20</stp>
        <tr r="T938" s="1"/>
      </tp>
      <tp>
        <v>1.23315</v>
        <stp/>
        <stp>##V3_BDHV12</stp>
        <stp>9128274Y5 Govt</stp>
        <stp>IDX_RATIO</stp>
        <stp>3/23/2007</stp>
        <stp>3/23/2007</stp>
        <stp>[Fixed Income  Prices 2004-2009.xlsx]TIPS!R698C16</stp>
        <tr r="P698" s="1"/>
      </tp>
      <tp>
        <v>1.20991</v>
        <stp/>
        <stp>##V3_BDHV12</stp>
        <stp>9128274Y5 Govt</stp>
        <stp>IDX_RATIO</stp>
        <stp>1/16/2006</stp>
        <stp>1/16/2006</stp>
        <stp>[Fixed Income  Prices 2004-2009.xlsx]TIPS!R389C16</stp>
        <tr r="P389" s="1"/>
      </tp>
      <tp>
        <v>1.07497</v>
        <stp/>
        <stp>##V3_BDHV12</stp>
        <stp>912828CP3 Govt</stp>
        <stp>IDX_RATIO</stp>
        <stp>8/11/2006</stp>
        <stp>8/11/2006</stp>
        <stp>[Fixed Income  Prices 2004-2009.xlsx]TIPS!R538C64</stp>
        <tr r="BL538" s="1"/>
      </tp>
      <tp>
        <v>1.1964399999999999</v>
        <stp/>
        <stp>##V3_BDHV12</stp>
        <stp>9128276R8 Govt</stp>
        <stp>IDX_RATIO</stp>
        <stp>8/23/2007</stp>
        <stp>8/23/2007</stp>
        <stp>[Fixed Income  Prices 2004-2009.xlsx]TIPS!R807C28</stp>
        <tr r="AB807" s="1"/>
      </tp>
      <tp>
        <v>1.16265</v>
        <stp/>
        <stp>##V3_BDHV12</stp>
        <stp>9128274Y5 Govt</stp>
        <stp>IDX_RATIO</stp>
        <stp>2/14/2005</stp>
        <stp>2/14/2005</stp>
        <stp>[Fixed Income  Prices 2004-2009.xlsx]TIPS!R151C16</stp>
        <tr r="P151" s="1"/>
      </tp>
      <tp>
        <v>1.20885</v>
        <stp/>
        <stp>##V3_BDHV12</stp>
        <stp>9128274Y5 Govt</stp>
        <stp>IDX_RATIO</stp>
        <stp>3/31/2006</stp>
        <stp>3/31/2006</stp>
        <stp>[Fixed Income  Prices 2004-2009.xlsx]TIPS!R443C16</stp>
        <tr r="P443" s="1"/>
      </tp>
      <tp>
        <v>1.16448</v>
        <stp/>
        <stp>##V3_BDHV12</stp>
        <stp>9128274Y5 Govt</stp>
        <stp>IDX_RATIO</stp>
        <stp>1/24/2005</stp>
        <stp>1/24/2005</stp>
        <stp>[Fixed Income  Prices 2004-2009.xlsx]TIPS!R136C16</stp>
        <tr r="P136" s="1"/>
      </tp>
      <tp>
        <v>1.13358</v>
        <stp/>
        <stp>##V3_BDHV12</stp>
        <stp>912828BW9 Govt</stp>
        <stp>IDX_RATIO</stp>
        <stp>1/14/2008</stp>
        <stp>1/14/2008</stp>
        <stp>[Fixed Income  Prices 2004-2009.xlsx]TIPS!R909C56</stp>
        <tr r="BD909" s="1"/>
      </tp>
      <tp>
        <v>1.20139</v>
        <stp/>
        <stp>##V3_BDHV12</stp>
        <stp>9128274Y5 Govt</stp>
        <stp>IDX_RATIO</stp>
        <stp>2/21/2006</stp>
        <stp>2/21/2006</stp>
        <stp>[Fixed Income  Prices 2004-2009.xlsx]TIPS!R415C16</stp>
        <tr r="P415" s="1"/>
      </tp>
      <tp>
        <v>1.06477</v>
        <stp/>
        <stp>##V3_BDHV12</stp>
        <stp>912828BD1 Govt</stp>
        <stp>IDX_RATIO</stp>
        <stp>10/6/2005</stp>
        <stp>10/6/2005</stp>
        <stp>[Fixed Income  Prices 2004-2009.xlsx]TIPS!R318C52</stp>
        <tr r="AZ318" s="1"/>
      </tp>
      <tp>
        <v>1.07195</v>
        <stp/>
        <stp>##V3_BDHV12</stp>
        <stp>912828BD1 Govt</stp>
        <stp>IDX_RATIO</stp>
        <stp>11/7/2005</stp>
        <stp>11/7/2005</stp>
        <stp>[Fixed Income  Prices 2004-2009.xlsx]TIPS!R340C52</stp>
        <tr r="AZ340" s="1"/>
      </tp>
      <tp>
        <v>1.0649500000000001</v>
        <stp/>
        <stp>##V3_BDHV12</stp>
        <stp>912828BD1 Govt</stp>
        <stp>IDX_RATIO</stp>
        <stp>10/7/2005</stp>
        <stp>10/7/2005</stp>
        <stp>[Fixed Income  Prices 2004-2009.xlsx]TIPS!R319C52</stp>
        <tr r="AZ319" s="1"/>
      </tp>
      <tp>
        <v>1.0826899999999999</v>
        <stp/>
        <stp>##V3_BDHV12</stp>
        <stp>912828BD1 Govt</stp>
        <stp>IDX_RATIO</stp>
        <stp>12/5/2005</stp>
        <stp>12/5/2005</stp>
        <stp>[Fixed Income  Prices 2004-2009.xlsx]TIPS!R360C52</stp>
        <tr r="AZ360" s="1"/>
      </tp>
      <tp>
        <v>1.0644199999999999</v>
        <stp/>
        <stp>##V3_BDHV12</stp>
        <stp>912828BD1 Govt</stp>
        <stp>IDX_RATIO</stp>
        <stp>10/4/2005</stp>
        <stp>10/4/2005</stp>
        <stp>[Fixed Income  Prices 2004-2009.xlsx]TIPS!R316C52</stp>
        <tr r="AZ316" s="1"/>
      </tp>
      <tp>
        <v>1.15723</v>
        <stp/>
        <stp>##V3_BDHV12</stp>
        <stp>912828AF7 Govt</stp>
        <stp>IDX_RATIO</stp>
        <stp>11/9/2007</stp>
        <stp>11/9/2007</stp>
        <stp>[Fixed Income  Prices 2004-2009.xlsx]TIPS!R863C44</stp>
        <tr r="AR863" s="1"/>
      </tp>
      <tp>
        <v>1.15802</v>
        <stp/>
        <stp>##V3_BDHV12</stp>
        <stp>912828AF7 Govt</stp>
        <stp>IDX_RATIO</stp>
        <stp>10/8/2007</stp>
        <stp>10/8/2007</stp>
        <stp>[Fixed Income  Prices 2004-2009.xlsx]TIPS!R839C44</stp>
        <tr r="AR839" s="1"/>
      </tp>
      <tp>
        <v>1.0827599999999999</v>
        <stp/>
        <stp>##V3_BDHV12</stp>
        <stp>912828BD1 Govt</stp>
        <stp>IDX_RATIO</stp>
        <stp>12/6/2005</stp>
        <stp>12/6/2005</stp>
        <stp>[Fixed Income  Prices 2004-2009.xlsx]TIPS!R361C52</stp>
        <tr r="AZ361" s="1"/>
      </tp>
      <tp>
        <v>1.0646</v>
        <stp/>
        <stp>##V3_BDHV12</stp>
        <stp>912828BD1 Govt</stp>
        <stp>IDX_RATIO</stp>
        <stp>10/5/2005</stp>
        <stp>10/5/2005</stp>
        <stp>[Fixed Income  Prices 2004-2009.xlsx]TIPS!R317C52</stp>
        <tr r="AZ317" s="1"/>
      </tp>
      <tp>
        <v>1.1579600000000001</v>
        <stp/>
        <stp>##V3_BDHV12</stp>
        <stp>912828AF7 Govt</stp>
        <stp>IDX_RATIO</stp>
        <stp>10/9/2007</stp>
        <stp>10/9/2007</stp>
        <stp>[Fixed Income  Prices 2004-2009.xlsx]TIPS!R840C44</stp>
        <tr r="AR840" s="1"/>
      </tp>
      <tp>
        <v>1.0706500000000001</v>
        <stp/>
        <stp>##V3_BDHV12</stp>
        <stp>912828BD1 Govt</stp>
        <stp>IDX_RATIO</stp>
        <stp>11/4/2005</stp>
        <stp>11/4/2005</stp>
        <stp>[Fixed Income  Prices 2004-2009.xlsx]TIPS!R339C52</stp>
        <tr r="AZ339" s="1"/>
      </tp>
      <tp>
        <v>1.1571199999999999</v>
        <stp/>
        <stp>##V3_BDHV12</stp>
        <stp>912828AF7 Govt</stp>
        <stp>IDX_RATIO</stp>
        <stp>11/8/2007</stp>
        <stp>11/8/2007</stp>
        <stp>[Fixed Income  Prices 2004-2009.xlsx]TIPS!R862C44</stp>
        <tr r="AR862" s="1"/>
      </tp>
      <tp>
        <v>1.08283</v>
        <stp/>
        <stp>##V3_BDHV12</stp>
        <stp>912828BD1 Govt</stp>
        <stp>IDX_RATIO</stp>
        <stp>12/7/2005</stp>
        <stp>12/7/2005</stp>
        <stp>[Fixed Income  Prices 2004-2009.xlsx]TIPS!R362C52</stp>
        <tr r="AZ362" s="1"/>
      </tp>
      <tp>
        <v>1.0702099999999999</v>
        <stp/>
        <stp>##V3_BDHV12</stp>
        <stp>912828BD1 Govt</stp>
        <stp>IDX_RATIO</stp>
        <stp>11/3/2005</stp>
        <stp>11/3/2005</stp>
        <stp>[Fixed Income  Prices 2004-2009.xlsx]TIPS!R338C52</stp>
        <tr r="AZ338" s="1"/>
      </tp>
      <tp>
        <v>1.0642499999999999</v>
        <stp/>
        <stp>##V3_BDHV12</stp>
        <stp>912828BD1 Govt</stp>
        <stp>IDX_RATIO</stp>
        <stp>10/3/2005</stp>
        <stp>10/3/2005</stp>
        <stp>[Fixed Income  Prices 2004-2009.xlsx]TIPS!R315C52</stp>
        <tr r="AZ315" s="1"/>
      </tp>
      <tp>
        <v>1.06978</v>
        <stp/>
        <stp>##V3_BDHV12</stp>
        <stp>912828BD1 Govt</stp>
        <stp>IDX_RATIO</stp>
        <stp>11/2/2005</stp>
        <stp>11/2/2005</stp>
        <stp>[Fixed Income  Prices 2004-2009.xlsx]TIPS!R337C52</stp>
        <tr r="AZ337" s="1"/>
      </tp>
      <tp>
        <v>1.0824100000000001</v>
        <stp/>
        <stp>##V3_BDHV12</stp>
        <stp>912828BD1 Govt</stp>
        <stp>IDX_RATIO</stp>
        <stp>12/1/2005</stp>
        <stp>12/1/2005</stp>
        <stp>[Fixed Income  Prices 2004-2009.xlsx]TIPS!R358C52</stp>
        <tr r="AZ358" s="1"/>
      </tp>
      <tp>
        <v>1.06934</v>
        <stp/>
        <stp>##V3_BDHV12</stp>
        <stp>912828BD1 Govt</stp>
        <stp>IDX_RATIO</stp>
        <stp>11/1/2005</stp>
        <stp>11/1/2005</stp>
        <stp>[Fixed Income  Prices 2004-2009.xlsx]TIPS!R336C52</stp>
        <tr r="AZ336" s="1"/>
      </tp>
      <tp>
        <v>1.0824799999999999</v>
        <stp/>
        <stp>##V3_BDHV12</stp>
        <stp>912828BD1 Govt</stp>
        <stp>IDX_RATIO</stp>
        <stp>12/2/2005</stp>
        <stp>12/2/2005</stp>
        <stp>[Fixed Income  Prices 2004-2009.xlsx]TIPS!R359C52</stp>
        <tr r="AZ359" s="1"/>
      </tp>
      <tp>
        <v>1.1584399999999999</v>
        <stp/>
        <stp>##V3_BDHV12</stp>
        <stp>912828AF7 Govt</stp>
        <stp>IDX_RATIO</stp>
        <stp>10/2/2007</stp>
        <stp>10/2/2007</stp>
        <stp>[Fixed Income  Prices 2004-2009.xlsx]TIPS!R835C44</stp>
        <tr r="AR835" s="1"/>
      </tp>
      <tp>
        <v>1.15649</v>
        <stp/>
        <stp>##V3_BDHV12</stp>
        <stp>912828AF7 Govt</stp>
        <stp>IDX_RATIO</stp>
        <stp>11/2/2007</stp>
        <stp>11/2/2007</stp>
        <stp>[Fixed Income  Prices 2004-2009.xlsx]TIPS!R858C44</stp>
        <tr r="AR858" s="1"/>
      </tp>
      <tp>
        <v>1.1583700000000001</v>
        <stp/>
        <stp>##V3_BDHV12</stp>
        <stp>912828AF7 Govt</stp>
        <stp>IDX_RATIO</stp>
        <stp>10/3/2007</stp>
        <stp>10/3/2007</stp>
        <stp>[Fixed Income  Prices 2004-2009.xlsx]TIPS!R836C44</stp>
        <tr r="AR836" s="1"/>
      </tp>
      <tp>
        <v>1.15638</v>
        <stp/>
        <stp>##V3_BDHV12</stp>
        <stp>912828AF7 Govt</stp>
        <stp>IDX_RATIO</stp>
        <stp>11/1/2007</stp>
        <stp>11/1/2007</stp>
        <stp>[Fixed Income  Prices 2004-2009.xlsx]TIPS!R857C44</stp>
        <tr r="AR857" s="1"/>
      </tp>
      <tp>
        <v>1.1597299999999999</v>
        <stp/>
        <stp>##V3_BDHV12</stp>
        <stp>912828AF7 Govt</stp>
        <stp>IDX_RATIO</stp>
        <stp>12/3/2007</stp>
        <stp>12/3/2007</stp>
        <stp>[Fixed Income  Prices 2004-2009.xlsx]TIPS!R879C44</stp>
        <tr r="AR879" s="1"/>
      </tp>
      <tp>
        <v>1.1585000000000001</v>
        <stp/>
        <stp>##V3_BDHV12</stp>
        <stp>912828AF7 Govt</stp>
        <stp>IDX_RATIO</stp>
        <stp>10/1/2007</stp>
        <stp>10/1/2007</stp>
        <stp>[Fixed Income  Prices 2004-2009.xlsx]TIPS!R834C44</stp>
        <tr r="AR834" s="1"/>
      </tp>
      <tp>
        <v>1.15981</v>
        <stp/>
        <stp>##V3_BDHV12</stp>
        <stp>912828AF7 Govt</stp>
        <stp>IDX_RATIO</stp>
        <stp>12/4/2007</stp>
        <stp>12/4/2007</stp>
        <stp>[Fixed Income  Prices 2004-2009.xlsx]TIPS!R880C44</stp>
        <tr r="AR880" s="1"/>
      </tp>
      <tp>
        <v>1.1570199999999999</v>
        <stp/>
        <stp>##V3_BDHV12</stp>
        <stp>912828AF7 Govt</stp>
        <stp>IDX_RATIO</stp>
        <stp>11/7/2007</stp>
        <stp>11/7/2007</stp>
        <stp>[Fixed Income  Prices 2004-2009.xlsx]TIPS!R861C44</stp>
        <tr r="AR861" s="1"/>
      </tp>
      <tp>
        <v>1.0829</v>
        <stp/>
        <stp>##V3_BDHV12</stp>
        <stp>912828BD1 Govt</stp>
        <stp>IDX_RATIO</stp>
        <stp>12/8/2005</stp>
        <stp>12/8/2005</stp>
        <stp>[Fixed Income  Prices 2004-2009.xlsx]TIPS!R363C52</stp>
        <tr r="AZ363" s="1"/>
      </tp>
      <tp>
        <v>1.1598900000000001</v>
        <stp/>
        <stp>##V3_BDHV12</stp>
        <stp>912828AF7 Govt</stp>
        <stp>IDX_RATIO</stp>
        <stp>12/5/2007</stp>
        <stp>12/5/2007</stp>
        <stp>[Fixed Income  Prices 2004-2009.xlsx]TIPS!R881C44</stp>
        <tr r="AR881" s="1"/>
      </tp>
      <tp>
        <v>1.1569099999999999</v>
        <stp/>
        <stp>##V3_BDHV12</stp>
        <stp>912828AF7 Govt</stp>
        <stp>IDX_RATIO</stp>
        <stp>11/6/2007</stp>
        <stp>11/6/2007</stp>
        <stp>[Fixed Income  Prices 2004-2009.xlsx]TIPS!R860C44</stp>
        <tr r="AR860" s="1"/>
      </tp>
      <tp>
        <v>1.08297</v>
        <stp/>
        <stp>##V3_BDHV12</stp>
        <stp>912828BD1 Govt</stp>
        <stp>IDX_RATIO</stp>
        <stp>12/9/2005</stp>
        <stp>12/9/2005</stp>
        <stp>[Fixed Income  Prices 2004-2009.xlsx]TIPS!R364C52</stp>
        <tr r="AZ364" s="1"/>
      </tp>
      <tp>
        <v>1.1599699999999999</v>
        <stp/>
        <stp>##V3_BDHV12</stp>
        <stp>912828AF7 Govt</stp>
        <stp>IDX_RATIO</stp>
        <stp>12/6/2007</stp>
        <stp>12/6/2007</stp>
        <stp>[Fixed Income  Prices 2004-2009.xlsx]TIPS!R882C44</stp>
        <tr r="AR882" s="1"/>
      </tp>
      <tp>
        <v>1.1568000000000001</v>
        <stp/>
        <stp>##V3_BDHV12</stp>
        <stp>912828AF7 Govt</stp>
        <stp>IDX_RATIO</stp>
        <stp>11/5/2007</stp>
        <stp>11/5/2007</stp>
        <stp>[Fixed Income  Prices 2004-2009.xlsx]TIPS!R859C44</stp>
        <tr r="AR859" s="1"/>
      </tp>
      <tp>
        <v>1.07283</v>
        <stp/>
        <stp>##V3_BDHV12</stp>
        <stp>912828BD1 Govt</stp>
        <stp>IDX_RATIO</stp>
        <stp>11/9/2005</stp>
        <stp>11/9/2005</stp>
        <stp>[Fixed Income  Prices 2004-2009.xlsx]TIPS!R342C52</stp>
        <tr r="AZ342" s="1"/>
      </tp>
      <tp>
        <v>1.1583000000000001</v>
        <stp/>
        <stp>##V3_BDHV12</stp>
        <stp>912828AF7 Govt</stp>
        <stp>IDX_RATIO</stp>
        <stp>10/4/2007</stp>
        <stp>10/4/2007</stp>
        <stp>[Fixed Income  Prices 2004-2009.xlsx]TIPS!R837C44</stp>
        <tr r="AR837" s="1"/>
      </tp>
      <tp>
        <v>1.16005</v>
        <stp/>
        <stp>##V3_BDHV12</stp>
        <stp>912828AF7 Govt</stp>
        <stp>IDX_RATIO</stp>
        <stp>12/7/2007</stp>
        <stp>12/7/2007</stp>
        <stp>[Fixed Income  Prices 2004-2009.xlsx]TIPS!R883C44</stp>
        <tr r="AR883" s="1"/>
      </tp>
      <tp>
        <v>1.07239</v>
        <stp/>
        <stp>##V3_BDHV12</stp>
        <stp>912828BD1 Govt</stp>
        <stp>IDX_RATIO</stp>
        <stp>11/8/2005</stp>
        <stp>11/8/2005</stp>
        <stp>[Fixed Income  Prices 2004-2009.xlsx]TIPS!R341C52</stp>
        <tr r="AZ341" s="1"/>
      </tp>
      <tp>
        <v>1.1582300000000001</v>
        <stp/>
        <stp>##V3_BDHV12</stp>
        <stp>912828AF7 Govt</stp>
        <stp>IDX_RATIO</stp>
        <stp>10/5/2007</stp>
        <stp>10/5/2007</stp>
        <stp>[Fixed Income  Prices 2004-2009.xlsx]TIPS!R838C44</stp>
        <tr r="AR838" s="1"/>
      </tp>
      <tp>
        <v>1.22716</v>
        <stp/>
        <stp>##V3_BDHV12</stp>
        <stp>9128272M3 Govt</stp>
        <stp>IDX_RATIO</stp>
        <stp>8/9/2005</stp>
        <stp>8/9/2005</stp>
        <stp>[Fixed Income  Prices 2004-2009.xlsx]TIPS!R276C8</stp>
        <tr r="H276" s="1"/>
      </tp>
      <tp>
        <v>1.2044299999999999</v>
        <stp/>
        <stp>##V3_BDHV12</stp>
        <stp>9128272M3 Govt</stp>
        <stp>IDX_RATIO</stp>
        <stp>2/8/2005</stp>
        <stp>2/8/2005</stp>
        <stp>[Fixed Income  Prices 2004-2009.xlsx]TIPS!R147C8</stp>
        <tr r="H147" s="1"/>
      </tp>
      <tp>
        <v>1.2016899999999999</v>
        <stp/>
        <stp>##V3_BDHV12</stp>
        <stp>9128272M3 Govt</stp>
        <stp>IDX_RATIO</stp>
        <stp>3/8/2005</stp>
        <stp>3/8/2005</stp>
        <stp>[Fixed Income  Prices 2004-2009.xlsx]TIPS!R167C8</stp>
        <tr r="H167" s="1"/>
      </tp>
      <tp>
        <v>1.26251</v>
        <stp/>
        <stp>##V3_BDHV12</stp>
        <stp>9128272M3 Govt</stp>
        <stp>IDX_RATIO</stp>
        <stp>6/5/2006</stp>
        <stp>6/5/2006</stp>
        <stp>[Fixed Income  Prices 2004-2009.xlsx]TIPS!R489C8</stp>
        <tr r="H489" s="1"/>
      </tp>
      <tp>
        <v>1.12571</v>
        <stp/>
        <stp>##V3_BDHV12</stp>
        <stp>912828CZ1 Govt</stp>
        <stp>IDX_RATIO</stp>
        <stp>7/2/2009</stp>
        <stp>7/2/2009</stp>
        <stp>[Fixed Income  Prices 2004-2009.xlsx]TIPS!R1223C24</stp>
        <tr r="X1223" s="1"/>
      </tp>
      <tp>
        <v>1.15185</v>
        <stp/>
        <stp>##V3_BDHV12</stp>
        <stp>912828BW9 Govt</stp>
        <stp>IDX_RATIO</stp>
        <stp>6/8/2009</stp>
        <stp>6/8/2009</stp>
        <stp>[Fixed Income  Prices 2004-2009.xlsx]TIPS!R1274C56</stp>
        <tr r="BD1274" s="1"/>
      </tp>
      <tp>
        <v>1.12581</v>
        <stp/>
        <stp>##V3_BDHV12</stp>
        <stp>912828CZ1 Govt</stp>
        <stp>IDX_RATIO</stp>
        <stp>7/3/2009</stp>
        <stp>7/3/2009</stp>
        <stp>[Fixed Income  Prices 2004-2009.xlsx]TIPS!R1224C24</stp>
        <tr r="X1224" s="1"/>
      </tp>
      <tp>
        <v>1.15195</v>
        <stp/>
        <stp>##V3_BDHV12</stp>
        <stp>912828BW9 Govt</stp>
        <stp>IDX_RATIO</stp>
        <stp>6/9/2009</stp>
        <stp>6/9/2009</stp>
        <stp>[Fixed Income  Prices 2004-2009.xlsx]TIPS!R1275C56</stp>
        <tr r="BD1275" s="1"/>
      </tp>
      <tp>
        <v>1.1574800000000001</v>
        <stp/>
        <stp>##V3_BDHV12</stp>
        <stp>912828BW9 Govt</stp>
        <stp>IDX_RATIO</stp>
        <stp>6/9/2008</stp>
        <stp>6/9/2008</stp>
        <stp>[Fixed Income  Prices 2004-2009.xlsx]TIPS!R1014C56</stp>
        <tr r="BD1014" s="1"/>
      </tp>
      <tp>
        <v>1.1255999999999999</v>
        <stp/>
        <stp>##V3_BDHV12</stp>
        <stp>912828CZ1 Govt</stp>
        <stp>IDX_RATIO</stp>
        <stp>7/1/2009</stp>
        <stp>7/1/2009</stp>
        <stp>[Fixed Income  Prices 2004-2009.xlsx]TIPS!R1222C24</stp>
        <tr r="X1222" s="1"/>
      </tp>
      <tp t="e">
        <v>#N/A</v>
        <stp/>
        <stp>##V3_BDHV12</stp>
        <stp>912833CS Govt</stp>
        <stp>YLD_YTM_ASK</stp>
        <stp>20050722</stp>
        <stp>20050923</stp>
        <stp>[Fixed Income  Prices 2004-2009.xlsx]STRIP Yield Curve!R218C3</stp>
        <stp>Days=N</stp>
        <stp>Fill=B</stp>
        <stp>Sort=D</stp>
        <stp>Per=cW</stp>
        <stp>Dts=H</stp>
        <stp>cols=1;rows=10</stp>
        <tr r="C218" s="4"/>
      </tp>
      <tp>
        <v>1.1320000000000001</v>
        <stp/>
        <stp>##V3_BDHV12</stp>
        <stp>912828CP3 Govt</stp>
        <stp>IDX_RATIO</stp>
        <stp>7/8/2009</stp>
        <stp>7/8/2009</stp>
        <stp>[Fixed Income  Prices 2004-2009.xlsx]TIPS!R1296C64</stp>
        <tr r="BL1296" s="1"/>
      </tp>
      <tp>
        <v>1.1261300000000001</v>
        <stp/>
        <stp>##V3_BDHV12</stp>
        <stp>912828CZ1 Govt</stp>
        <stp>IDX_RATIO</stp>
        <stp>7/6/2009</stp>
        <stp>7/6/2009</stp>
        <stp>[Fixed Income  Prices 2004-2009.xlsx]TIPS!R1225C24</stp>
        <tr r="X1225" s="1"/>
      </tp>
      <tp>
        <v>1.1321099999999999</v>
        <stp/>
        <stp>##V3_BDHV12</stp>
        <stp>912828CP3 Govt</stp>
        <stp>IDX_RATIO</stp>
        <stp>7/9/2009</stp>
        <stp>7/9/2009</stp>
        <stp>[Fixed Income  Prices 2004-2009.xlsx]TIPS!R1297C64</stp>
        <tr r="BL1297" s="1"/>
      </tp>
      <tp>
        <v>1.1262300000000001</v>
        <stp/>
        <stp>##V3_BDHV12</stp>
        <stp>912828CZ1 Govt</stp>
        <stp>IDX_RATIO</stp>
        <stp>7/7/2009</stp>
        <stp>7/7/2009</stp>
        <stp>[Fixed Income  Prices 2004-2009.xlsx]TIPS!R1226C24</stp>
        <tr r="X1226" s="1"/>
      </tp>
      <tp>
        <v>1.1418300000000001</v>
        <stp/>
        <stp>##V3_BDHV12</stp>
        <stp>912828CP3 Govt</stp>
        <stp>IDX_RATIO</stp>
        <stp>7/8/2008</stp>
        <stp>7/8/2008</stp>
        <stp>[Fixed Income  Prices 2004-2009.xlsx]TIPS!R1035C64</stp>
        <tr r="BL1035" s="1"/>
      </tp>
      <tp>
        <v>1.1421399999999999</v>
        <stp/>
        <stp>##V3_BDHV12</stp>
        <stp>912828CP3 Govt</stp>
        <stp>IDX_RATIO</stp>
        <stp>7/9/2008</stp>
        <stp>7/9/2008</stp>
        <stp>[Fixed Income  Prices 2004-2009.xlsx]TIPS!R1036C64</stp>
        <tr r="BL1036" s="1"/>
      </tp>
      <tp>
        <v>1.15585</v>
        <stp/>
        <stp>##V3_BDHV12</stp>
        <stp>912828BW9 Govt</stp>
        <stp>IDX_RATIO</stp>
        <stp>6/2/2008</stp>
        <stp>6/2/2008</stp>
        <stp>[Fixed Income  Prices 2004-2009.xlsx]TIPS!R1009C56</stp>
        <tr r="BD1009" s="1"/>
      </tp>
      <tp>
        <v>1.15608</v>
        <stp/>
        <stp>##V3_BDHV12</stp>
        <stp>912828BW9 Govt</stp>
        <stp>IDX_RATIO</stp>
        <stp>6/3/2008</stp>
        <stp>6/3/2008</stp>
        <stp>[Fixed Income  Prices 2004-2009.xlsx]TIPS!R1010C56</stp>
        <tr r="BD1010" s="1"/>
      </tp>
      <tp>
        <v>1.1511800000000001</v>
        <stp/>
        <stp>##V3_BDHV12</stp>
        <stp>912828BW9 Govt</stp>
        <stp>IDX_RATIO</stp>
        <stp>6/1/2009</stp>
        <stp>6/1/2009</stp>
        <stp>[Fixed Income  Prices 2004-2009.xlsx]TIPS!R1269C56</stp>
        <tr r="BD1269" s="1"/>
      </tp>
      <tp>
        <v>1.1415200000000001</v>
        <stp/>
        <stp>##V3_BDHV12</stp>
        <stp>912828CP3 Govt</stp>
        <stp>IDX_RATIO</stp>
        <stp>7/7/2008</stp>
        <stp>7/7/2008</stp>
        <stp>[Fixed Income  Prices 2004-2009.xlsx]TIPS!R1034C64</stp>
        <tr r="BL1034" s="1"/>
      </tp>
      <tp>
        <v>1.1263399999999999</v>
        <stp/>
        <stp>##V3_BDHV12</stp>
        <stp>912828CZ1 Govt</stp>
        <stp>IDX_RATIO</stp>
        <stp>7/8/2009</stp>
        <stp>7/8/2009</stp>
        <stp>[Fixed Income  Prices 2004-2009.xlsx]TIPS!R1227C24</stp>
        <tr r="X1227" s="1"/>
      </tp>
      <tp>
        <v>1.1317900000000001</v>
        <stp/>
        <stp>##V3_BDHV12</stp>
        <stp>912828CP3 Govt</stp>
        <stp>IDX_RATIO</stp>
        <stp>7/6/2009</stp>
        <stp>7/6/2009</stp>
        <stp>[Fixed Income  Prices 2004-2009.xlsx]TIPS!R1294C64</stp>
        <tr r="BL1294" s="1"/>
      </tp>
      <tp>
        <v>1.1512800000000001</v>
        <stp/>
        <stp>##V3_BDHV12</stp>
        <stp>912828BW9 Govt</stp>
        <stp>IDX_RATIO</stp>
        <stp>6/2/2009</stp>
        <stp>6/2/2009</stp>
        <stp>[Fixed Income  Prices 2004-2009.xlsx]TIPS!R1270C56</stp>
        <tr r="BD1270" s="1"/>
      </tp>
      <tp>
        <v>1.14059</v>
        <stp/>
        <stp>##V3_BDHV12</stp>
        <stp>912828CP3 Govt</stp>
        <stp>IDX_RATIO</stp>
        <stp>7/4/2008</stp>
        <stp>7/4/2008</stp>
        <stp>[Fixed Income  Prices 2004-2009.xlsx]TIPS!R1033C64</stp>
        <tr r="BL1033" s="1"/>
      </tp>
      <tp t="e">
        <v>#N/A</v>
        <stp/>
        <stp>##V3_BDHV12</stp>
        <stp>912833JW Govt</stp>
        <stp>YLD_YTM_ASK</stp>
        <stp>20050311</stp>
        <stp>20050715</stp>
        <stp>[Fixed Income  Prices 2004-2009.xlsx]STRIP Yield Curve!R228C7</stp>
        <stp>Days=N</stp>
        <stp>Fill=B</stp>
        <stp>Sort=D</stp>
        <stp>Per=cW</stp>
        <stp>Dts=H</stp>
        <stp>cols=1;rows=19</stp>
        <tr r="G228" s="4"/>
      </tp>
      <tp t="e">
        <v>#N/A</v>
        <stp/>
        <stp>##V3_BDHV12</stp>
        <stp>912833CS Govt</stp>
        <stp>YLD_YTM_ASK</stp>
        <stp>20060616</stp>
        <stp>20061201</stp>
        <stp>[Fixed Income  Prices 2004-2009.xlsx]STRIP Yield Curve!R156C2</stp>
        <stp>Days=N</stp>
        <stp>Fill=B</stp>
        <stp>Sort=D</stp>
        <stp>Per=cW</stp>
        <stp>Dts=H</stp>
        <stp>cols=1;rows=25</stp>
        <tr r="B156" s="4"/>
      </tp>
      <tp>
        <v>1.1264400000000001</v>
        <stp/>
        <stp>##V3_BDHV12</stp>
        <stp>912828CZ1 Govt</stp>
        <stp>IDX_RATIO</stp>
        <stp>7/9/2009</stp>
        <stp>7/9/2009</stp>
        <stp>[Fixed Income  Prices 2004-2009.xlsx]TIPS!R1228C24</stp>
        <tr r="X1228" s="1"/>
      </tp>
      <tp>
        <v>1.1318999999999999</v>
        <stp/>
        <stp>##V3_BDHV12</stp>
        <stp>912828CP3 Govt</stp>
        <stp>IDX_RATIO</stp>
        <stp>7/7/2009</stp>
        <stp>7/7/2009</stp>
        <stp>[Fixed Income  Prices 2004-2009.xlsx]TIPS!R1295C64</stp>
        <tr r="BL1295" s="1"/>
      </tp>
      <tp>
        <v>1.1513800000000001</v>
        <stp/>
        <stp>##V3_BDHV12</stp>
        <stp>912828BW9 Govt</stp>
        <stp>IDX_RATIO</stp>
        <stp>6/3/2009</stp>
        <stp>6/3/2009</stp>
        <stp>[Fixed Income  Prices 2004-2009.xlsx]TIPS!R1271C56</stp>
        <tr r="BD1271" s="1"/>
      </tp>
      <tp>
        <v>1.15147</v>
        <stp/>
        <stp>##V3_BDHV12</stp>
        <stp>912828BW9 Govt</stp>
        <stp>IDX_RATIO</stp>
        <stp>6/4/2009</stp>
        <stp>6/4/2009</stp>
        <stp>[Fixed Income  Prices 2004-2009.xlsx]TIPS!R1272C56</stp>
        <tr r="BD1272" s="1"/>
      </tp>
      <tp>
        <v>1.1567799999999999</v>
        <stp/>
        <stp>##V3_BDHV12</stp>
        <stp>912828BW9 Govt</stp>
        <stp>IDX_RATIO</stp>
        <stp>6/6/2008</stp>
        <stp>6/6/2008</stp>
        <stp>[Fixed Income  Prices 2004-2009.xlsx]TIPS!R1013C56</stp>
        <tr r="BD1013" s="1"/>
      </tp>
      <tp>
        <v>1.1399699999999999</v>
        <stp/>
        <stp>##V3_BDHV12</stp>
        <stp>912828CP3 Govt</stp>
        <stp>IDX_RATIO</stp>
        <stp>7/2/2008</stp>
        <stp>7/2/2008</stp>
        <stp>[Fixed Income  Prices 2004-2009.xlsx]TIPS!R1031C64</stp>
        <tr r="BL1031" s="1"/>
      </tp>
      <tp t="e">
        <v>#N/A</v>
        <stp/>
        <stp>##V3_BDHV12</stp>
        <stp>912833CV Govt</stp>
        <stp>YLD_YTM_ASK</stp>
        <stp>20061208</stp>
        <stp>20070427</stp>
        <stp>[Fixed Income  Prices 2004-2009.xlsx]STRIP Yield Curve!R135C3</stp>
        <stp>Days=N</stp>
        <stp>Fill=B</stp>
        <stp>Sort=D</stp>
        <stp>Per=cW</stp>
        <stp>Dts=H</stp>
        <stp>cols=1;rows=21</stp>
        <tr r="C135" s="4"/>
      </tp>
      <tp>
        <v>1.15157</v>
        <stp/>
        <stp>##V3_BDHV12</stp>
        <stp>912828BW9 Govt</stp>
        <stp>IDX_RATIO</stp>
        <stp>6/5/2009</stp>
        <stp>6/5/2009</stp>
        <stp>[Fixed Income  Prices 2004-2009.xlsx]TIPS!R1273C56</stp>
        <tr r="BD1273" s="1"/>
      </tp>
      <tp>
        <v>1.13127</v>
        <stp/>
        <stp>##V3_BDHV12</stp>
        <stp>912828CP3 Govt</stp>
        <stp>IDX_RATIO</stp>
        <stp>7/1/2009</stp>
        <stp>7/1/2009</stp>
        <stp>[Fixed Income  Prices 2004-2009.xlsx]TIPS!R1291C64</stp>
        <tr r="BL1291" s="1"/>
      </tp>
      <tp>
        <v>1.14028</v>
        <stp/>
        <stp>##V3_BDHV12</stp>
        <stp>912828CP3 Govt</stp>
        <stp>IDX_RATIO</stp>
        <stp>7/3/2008</stp>
        <stp>7/3/2008</stp>
        <stp>[Fixed Income  Prices 2004-2009.xlsx]TIPS!R1032C64</stp>
        <tr r="BL1032" s="1"/>
      </tp>
      <tp>
        <v>1.13137</v>
        <stp/>
        <stp>##V3_BDHV12</stp>
        <stp>912828CP3 Govt</stp>
        <stp>IDX_RATIO</stp>
        <stp>7/2/2009</stp>
        <stp>7/2/2009</stp>
        <stp>[Fixed Income  Prices 2004-2009.xlsx]TIPS!R1292C64</stp>
        <tr r="BL1292" s="1"/>
      </tp>
      <tp>
        <v>1.15632</v>
        <stp/>
        <stp>##V3_BDHV12</stp>
        <stp>912828BW9 Govt</stp>
        <stp>IDX_RATIO</stp>
        <stp>6/4/2008</stp>
        <stp>6/4/2008</stp>
        <stp>[Fixed Income  Prices 2004-2009.xlsx]TIPS!R1011C56</stp>
        <tr r="BD1011" s="1"/>
      </tp>
      <tp>
        <v>1.13148</v>
        <stp/>
        <stp>##V3_BDHV12</stp>
        <stp>912828CP3 Govt</stp>
        <stp>IDX_RATIO</stp>
        <stp>7/3/2009</stp>
        <stp>7/3/2009</stp>
        <stp>[Fixed Income  Prices 2004-2009.xlsx]TIPS!R1293C64</stp>
        <tr r="BL1293" s="1"/>
      </tp>
      <tp>
        <v>1.15655</v>
        <stp/>
        <stp>##V3_BDHV12</stp>
        <stp>912828BW9 Govt</stp>
        <stp>IDX_RATIO</stp>
        <stp>6/5/2008</stp>
        <stp>6/5/2008</stp>
        <stp>[Fixed Income  Prices 2004-2009.xlsx]TIPS!R1012C56</stp>
        <tr r="BD1012" s="1"/>
      </tp>
      <tp>
        <v>1.1396600000000001</v>
        <stp/>
        <stp>##V3_BDHV12</stp>
        <stp>912828CP3 Govt</stp>
        <stp>IDX_RATIO</stp>
        <stp>7/1/2008</stp>
        <stp>7/1/2008</stp>
        <stp>[Fixed Income  Prices 2004-2009.xlsx]TIPS!R1030C64</stp>
        <tr r="BL1030" s="1"/>
      </tp>
      <tp>
        <v>1.1808099999999999</v>
        <stp/>
        <stp>##V3_BDHV12</stp>
        <stp>912828AF7 Govt</stp>
        <stp>IDX_RATIO</stp>
        <stp>5/8/2009</stp>
        <stp>5/8/2009</stp>
        <stp>[Fixed Income  Prices 2004-2009.xlsx]TIPS!R1252C44</stp>
        <tr r="AR1252" s="1"/>
      </tp>
      <tp>
        <v>1.16448</v>
        <stp/>
        <stp>##V3_BDHV12</stp>
        <stp>912828BD1 Govt</stp>
        <stp>IDX_RATIO</stp>
        <stp>6/9/2008</stp>
        <stp>6/9/2008</stp>
        <stp>[Fixed Income  Prices 2004-2009.xlsx]TIPS!R1013C52</stp>
        <tr r="AZ1013" s="1"/>
      </tp>
      <tp>
        <v>1.1589100000000001</v>
        <stp/>
        <stp>##V3_BDHV12</stp>
        <stp>912828BD1 Govt</stp>
        <stp>IDX_RATIO</stp>
        <stp>6/9/2009</stp>
        <stp>6/9/2009</stp>
        <stp>[Fixed Income  Prices 2004-2009.xlsx]TIPS!R1274C52</stp>
        <tr r="AZ1274" s="1"/>
      </tp>
      <tp>
        <v>1.1588099999999999</v>
        <stp/>
        <stp>##V3_BDHV12</stp>
        <stp>912828BD1 Govt</stp>
        <stp>IDX_RATIO</stp>
        <stp>6/8/2009</stp>
        <stp>6/8/2009</stp>
        <stp>[Fixed Income  Prices 2004-2009.xlsx]TIPS!R1273C52</stp>
        <tr r="AZ1273" s="1"/>
      </tp>
      <tp>
        <v>1.1583300000000001</v>
        <stp/>
        <stp>##V3_BDHV12</stp>
        <stp>912828BD1 Govt</stp>
        <stp>IDX_RATIO</stp>
        <stp>6/3/2009</stp>
        <stp>6/3/2009</stp>
        <stp>[Fixed Income  Prices 2004-2009.xlsx]TIPS!R1270C52</stp>
        <tr r="AZ1270" s="1"/>
      </tp>
      <tp>
        <v>1.1582399999999999</v>
        <stp/>
        <stp>##V3_BDHV12</stp>
        <stp>912828BD1 Govt</stp>
        <stp>IDX_RATIO</stp>
        <stp>6/2/2009</stp>
        <stp>6/2/2009</stp>
        <stp>[Fixed Income  Prices 2004-2009.xlsx]TIPS!R1269C52</stp>
        <tr r="AZ1269" s="1"/>
      </tp>
      <tp>
        <v>1.1801599999999999</v>
        <stp/>
        <stp>##V3_BDHV12</stp>
        <stp>912828AF7 Govt</stp>
        <stp>IDX_RATIO</stp>
        <stp>5/1/2009</stp>
        <stp>5/1/2009</stp>
        <stp>[Fixed Income  Prices 2004-2009.xlsx]TIPS!R1247C44</stp>
        <tr r="AR1247" s="1"/>
      </tp>
      <tp>
        <v>1.1581399999999999</v>
        <stp/>
        <stp>##V3_BDHV12</stp>
        <stp>912828BD1 Govt</stp>
        <stp>IDX_RATIO</stp>
        <stp>6/1/2009</stp>
        <stp>6/1/2009</stp>
        <stp>[Fixed Income  Prices 2004-2009.xlsx]TIPS!R1268C52</stp>
        <tr r="AZ1268" s="1"/>
      </tp>
      <tp>
        <v>1.16307</v>
        <stp/>
        <stp>##V3_BDHV12</stp>
        <stp>912828BD1 Govt</stp>
        <stp>IDX_RATIO</stp>
        <stp>6/3/2008</stp>
        <stp>6/3/2008</stp>
        <stp>[Fixed Income  Prices 2004-2009.xlsx]TIPS!R1009C52</stp>
        <tr r="AZ1009" s="1"/>
      </tp>
      <tp>
        <v>1.16283</v>
        <stp/>
        <stp>##V3_BDHV12</stp>
        <stp>912828BD1 Govt</stp>
        <stp>IDX_RATIO</stp>
        <stp>6/2/2008</stp>
        <stp>6/2/2008</stp>
        <stp>[Fixed Income  Prices 2004-2009.xlsx]TIPS!R1008C52</stp>
        <tr r="AZ1008" s="1"/>
      </tp>
      <tp>
        <v>1.16354</v>
        <stp/>
        <stp>##V3_BDHV12</stp>
        <stp>912828BD1 Govt</stp>
        <stp>IDX_RATIO</stp>
        <stp>6/5/2008</stp>
        <stp>6/5/2008</stp>
        <stp>[Fixed Income  Prices 2004-2009.xlsx]TIPS!R1011C52</stp>
        <tr r="AZ1011" s="1"/>
      </tp>
      <tp>
        <v>1.1804399999999999</v>
        <stp/>
        <stp>##V3_BDHV12</stp>
        <stp>912828AF7 Govt</stp>
        <stp>IDX_RATIO</stp>
        <stp>5/4/2009</stp>
        <stp>5/4/2009</stp>
        <stp>[Fixed Income  Prices 2004-2009.xlsx]TIPS!R1248C44</stp>
        <tr r="AR1248" s="1"/>
      </tp>
      <tp>
        <v>1.1633</v>
        <stp/>
        <stp>##V3_BDHV12</stp>
        <stp>912828BD1 Govt</stp>
        <stp>IDX_RATIO</stp>
        <stp>6/4/2008</stp>
        <stp>6/4/2008</stp>
        <stp>[Fixed Income  Prices 2004-2009.xlsx]TIPS!R1010C52</stp>
        <tr r="AZ1010" s="1"/>
      </tp>
      <tp>
        <v>1.1805300000000001</v>
        <stp/>
        <stp>##V3_BDHV12</stp>
        <stp>912828AF7 Govt</stp>
        <stp>IDX_RATIO</stp>
        <stp>5/5/2009</stp>
        <stp>5/5/2009</stp>
        <stp>[Fixed Income  Prices 2004-2009.xlsx]TIPS!R1249C44</stp>
        <tr r="AR1249" s="1"/>
      </tp>
      <tp>
        <v>1.15852</v>
        <stp/>
        <stp>##V3_BDHV12</stp>
        <stp>912828BD1 Govt</stp>
        <stp>IDX_RATIO</stp>
        <stp>6/5/2009</stp>
        <stp>6/5/2009</stp>
        <stp>[Fixed Income  Prices 2004-2009.xlsx]TIPS!R1272C52</stp>
        <tr r="AZ1272" s="1"/>
      </tp>
      <tp>
        <v>1.18062</v>
        <stp/>
        <stp>##V3_BDHV12</stp>
        <stp>912828AF7 Govt</stp>
        <stp>IDX_RATIO</stp>
        <stp>5/6/2009</stp>
        <stp>5/6/2009</stp>
        <stp>[Fixed Income  Prices 2004-2009.xlsx]TIPS!R1250C44</stp>
        <tr r="AR1250" s="1"/>
      </tp>
      <tp>
        <v>1.16377</v>
        <stp/>
        <stp>##V3_BDHV12</stp>
        <stp>912828BD1 Govt</stp>
        <stp>IDX_RATIO</stp>
        <stp>6/6/2008</stp>
        <stp>6/6/2008</stp>
        <stp>[Fixed Income  Prices 2004-2009.xlsx]TIPS!R1012C52</stp>
        <tr r="AZ1012" s="1"/>
      </tp>
      <tp>
        <v>1.18072</v>
        <stp/>
        <stp>##V3_BDHV12</stp>
        <stp>912828AF7 Govt</stp>
        <stp>IDX_RATIO</stp>
        <stp>5/7/2009</stp>
        <stp>5/7/2009</stp>
        <stp>[Fixed Income  Prices 2004-2009.xlsx]TIPS!R1251C44</stp>
        <tr r="AR1251" s="1"/>
      </tp>
      <tp>
        <v>1.1584300000000001</v>
        <stp/>
        <stp>##V3_BDHV12</stp>
        <stp>912828BD1 Govt</stp>
        <stp>IDX_RATIO</stp>
        <stp>6/4/2009</stp>
        <stp>6/4/2009</stp>
        <stp>[Fixed Income  Prices 2004-2009.xlsx]TIPS!R1271C52</stp>
        <tr r="AZ1271" s="1"/>
      </tp>
      <tp t="e">
        <v>#N/A</v>
        <stp/>
        <stp>##V3_BDHV12</stp>
        <stp>912828BV1 GOVT</stp>
        <stp>PX_DIRTY_MID</stp>
        <stp>7/23/2004</stp>
        <stp>11/19/2009</stp>
        <stp>[Fixed Income  Prices 2004-2009.xlsx]BONDS DIRTY PRICE!R4C10</stp>
        <stp>cols=2;rows=1169</stp>
        <tr r="J4" s="2"/>
      </tp>
      <tp>
        <v>1.03163</v>
        <stp/>
        <stp>##V3_BDHV12</stp>
        <stp>912828CP3 Govt</stp>
        <stp>IDX_RATIO</stp>
        <stp>8/19/2005</stp>
        <stp>8/19/2005</stp>
        <stp>[Fixed Income  Prices 2004-2009.xlsx]TIPS!R284C64</stp>
        <tr r="BL284" s="1"/>
      </tp>
      <tp>
        <v>1.1957</v>
        <stp/>
        <stp>##V3_BDHV12</stp>
        <stp>9128276R8 Govt</stp>
        <stp>IDX_RATIO</stp>
        <stp>8/13/2007</stp>
        <stp>8/13/2007</stp>
        <stp>[Fixed Income  Prices 2004-2009.xlsx]TIPS!R799C28</stp>
        <tr r="AB799" s="1"/>
      </tp>
      <tp>
        <v>1.1265100000000001</v>
        <stp/>
        <stp>##V3_BDHV12</stp>
        <stp>912828CP3 Govt</stp>
        <stp>IDX_RATIO</stp>
        <stp>5/12/2008</stp>
        <stp>5/12/2008</stp>
        <stp>[Fixed Income  Prices 2004-2009.xlsx]TIPS!R994C64</stp>
        <tr r="BL994" s="1"/>
      </tp>
      <tp>
        <v>1.29576</v>
        <stp/>
        <stp>##V3_BDHV12</stp>
        <stp>9128273T7 Govt</stp>
        <stp>IDX_RATIO</stp>
        <stp>1/11/2008</stp>
        <stp>1/11/2008</stp>
        <stp>[Fixed Income  Prices 2004-2009.xlsx]TIPS!R908C12</stp>
        <tr r="L908" s="1"/>
      </tp>
      <tp>
        <v>1.12201</v>
        <stp/>
        <stp>##V3_BDHV12</stp>
        <stp>9128276R8 Govt</stp>
        <stp>IDX_RATIO</stp>
        <stp>9/27/2005</stp>
        <stp>9/27/2005</stp>
        <stp>[Fixed Income  Prices 2004-2009.xlsx]TIPS!R311C28</stp>
        <tr r="AB311" s="1"/>
      </tp>
      <tp>
        <v>1.1669400000000001</v>
        <stp/>
        <stp>##V3_BDHV12</stp>
        <stp>9128276R8 Govt</stp>
        <stp>IDX_RATIO</stp>
        <stp>9/11/2006</stp>
        <stp>9/11/2006</stp>
        <stp>[Fixed Income  Prices 2004-2009.xlsx]TIPS!R559C28</stp>
        <tr r="AB559" s="1"/>
      </tp>
      <tp>
        <v>1.0316099999999999</v>
        <stp/>
        <stp>##V3_BDHV12</stp>
        <stp>912828CP3 Govt</stp>
        <stp>IDX_RATIO</stp>
        <stp>8/18/2005</stp>
        <stp>8/18/2005</stp>
        <stp>[Fixed Income  Prices 2004-2009.xlsx]TIPS!R283C64</stp>
        <tr r="BL283" s="1"/>
      </tp>
      <tp>
        <v>1.12683</v>
        <stp/>
        <stp>##V3_BDHV12</stp>
        <stp>912828CP3 Govt</stp>
        <stp>IDX_RATIO</stp>
        <stp>5/13/2008</stp>
        <stp>5/13/2008</stp>
        <stp>[Fixed Income  Prices 2004-2009.xlsx]TIPS!R995C64</stp>
        <tr r="BL995" s="1"/>
      </tp>
      <tp>
        <v>1.2955099999999999</v>
        <stp/>
        <stp>##V3_BDHV12</stp>
        <stp>9128273T7 Govt</stp>
        <stp>IDX_RATIO</stp>
        <stp>1/10/2008</stp>
        <stp>1/10/2008</stp>
        <stp>[Fixed Income  Prices 2004-2009.xlsx]TIPS!R907C12</stp>
        <tr r="L907" s="1"/>
      </tp>
      <tp>
        <v>1.1218399999999999</v>
        <stp/>
        <stp>##V3_BDHV12</stp>
        <stp>9128276R8 Govt</stp>
        <stp>IDX_RATIO</stp>
        <stp>9/26/2005</stp>
        <stp>9/26/2005</stp>
        <stp>[Fixed Income  Prices 2004-2009.xlsx]TIPS!R310C28</stp>
        <tr r="AB310" s="1"/>
      </tp>
      <tp>
        <v>1.0624800000000001</v>
        <stp/>
        <stp>##V3_BDHV12</stp>
        <stp>912828ET3 Govt</stp>
        <stp>IDX_RATIO</stp>
        <stp>3/23/2009</stp>
        <stp>3/23/2009</stp>
        <stp>[Fixed Income  Prices 2004-2009.xlsx]TIPS!R837C76</stp>
        <tr r="BX837" s="1"/>
      </tp>
      <tp>
        <v>1.0681499999999999</v>
        <stp/>
        <stp>##V3_BDHV12</stp>
        <stp>912828CZ1 Govt</stp>
        <stp>IDX_RATIO</stp>
        <stp>3/29/2007</stp>
        <stp>3/29/2007</stp>
        <stp>[Fixed Income  Prices 2004-2009.xlsx]TIPS!R633C24</stp>
        <tr r="X633" s="1"/>
      </tp>
      <tp>
        <v>0.99712999999999996</v>
        <stp/>
        <stp>##V3_BDHV12</stp>
        <stp>912828HW3 Govt</stp>
        <stp>IDX_RATIO</stp>
        <stp>3/19/2009</stp>
        <stp>3/19/2009</stp>
        <stp>[Fixed Income  Prices 2004-2009.xlsx]TIPS!R241C48</stp>
        <tr r="AV241" s="1"/>
      </tp>
      <tp>
        <v>1.10527</v>
        <stp/>
        <stp>##V3_BDHV12</stp>
        <stp>912828CP3 Govt</stp>
        <stp>IDX_RATIO</stp>
        <stp>8/31/2007</stp>
        <stp>8/31/2007</stp>
        <stp>[Fixed Income  Prices 2004-2009.xlsx]TIPS!R813C64</stp>
        <tr r="BL813" s="1"/>
      </tp>
      <tp>
        <v>1.1051500000000001</v>
        <stp/>
        <stp>##V3_BDHV12</stp>
        <stp>912828CP3 Govt</stp>
        <stp>IDX_RATIO</stp>
        <stp>9/21/2007</stp>
        <stp>9/21/2007</stp>
        <stp>[Fixed Income  Prices 2004-2009.xlsx]TIPS!R828C64</stp>
        <tr r="BL828" s="1"/>
      </tp>
      <tp>
        <v>1.06203</v>
        <stp/>
        <stp>##V3_BDHV12</stp>
        <stp>912828ET3 Govt</stp>
        <stp>IDX_RATIO</stp>
        <stp>3/20/2009</stp>
        <stp>3/20/2009</stp>
        <stp>[Fixed Income  Prices 2004-2009.xlsx]TIPS!R836C76</stp>
        <tr r="BX836" s="1"/>
      </tp>
      <tp>
        <v>1.1370100000000001</v>
        <stp/>
        <stp>##V3_BDHV12</stp>
        <stp>912828BW9 Govt</stp>
        <stp>IDX_RATIO</stp>
        <stp>2/19/2008</stp>
        <stp>2/19/2008</stp>
        <stp>[Fixed Income  Prices 2004-2009.xlsx]TIPS!R935C56</stp>
        <tr r="BD935" s="1"/>
      </tp>
      <tp>
        <v>1.13683</v>
        <stp/>
        <stp>##V3_BDHV12</stp>
        <stp>912828BW9 Govt</stp>
        <stp>IDX_RATIO</stp>
        <stp>1/29/2008</stp>
        <stp>1/29/2008</stp>
        <stp>[Fixed Income  Prices 2004-2009.xlsx]TIPS!R920C56</stp>
        <tr r="BD920" s="1"/>
      </tp>
      <tp>
        <v>1.16438</v>
        <stp/>
        <stp>##V3_BDHV12</stp>
        <stp>9128274Y5 Govt</stp>
        <stp>IDX_RATIO</stp>
        <stp>1/19/2005</stp>
        <stp>1/19/2005</stp>
        <stp>[Fixed Income  Prices 2004-2009.xlsx]TIPS!R133C16</stp>
        <tr r="P133" s="1"/>
      </tp>
      <tp>
        <v>1.16717</v>
        <stp/>
        <stp>##V3_BDHV12</stp>
        <stp>9128276R8 Govt</stp>
        <stp>IDX_RATIO</stp>
        <stp>9/13/2006</stp>
        <stp>9/13/2006</stp>
        <stp>[Fixed Income  Prices 2004-2009.xlsx]TIPS!R561C28</stp>
        <tr r="AB561" s="1"/>
      </tp>
      <tp>
        <v>1.19547</v>
        <stp/>
        <stp>##V3_BDHV12</stp>
        <stp>9128276R8 Govt</stp>
        <stp>IDX_RATIO</stp>
        <stp>8/10/2007</stp>
        <stp>8/10/2007</stp>
        <stp>[Fixed Income  Prices 2004-2009.xlsx]TIPS!R798C28</stp>
        <tr r="AB798" s="1"/>
      </tp>
      <tp>
        <v>1.0680499999999999</v>
        <stp/>
        <stp>##V3_BDHV12</stp>
        <stp>912828CZ1 Govt</stp>
        <stp>IDX_RATIO</stp>
        <stp>3/28/2007</stp>
        <stp>3/28/2007</stp>
        <stp>[Fixed Income  Prices 2004-2009.xlsx]TIPS!R632C24</stp>
        <tr r="X632" s="1"/>
      </tp>
      <tp>
        <v>0.99699000000000004</v>
        <stp/>
        <stp>##V3_BDHV12</stp>
        <stp>912828HW3 Govt</stp>
        <stp>IDX_RATIO</stp>
        <stp>3/18/2009</stp>
        <stp>3/18/2009</stp>
        <stp>[Fixed Income  Prices 2004-2009.xlsx]TIPS!R240C48</stp>
        <tr r="AV240" s="1"/>
      </tp>
      <tp>
        <v>1.1052</v>
        <stp/>
        <stp>##V3_BDHV12</stp>
        <stp>912828CP3 Govt</stp>
        <stp>IDX_RATIO</stp>
        <stp>8/30/2007</stp>
        <stp>8/30/2007</stp>
        <stp>[Fixed Income  Prices 2004-2009.xlsx]TIPS!R812C64</stp>
        <tr r="BL812" s="1"/>
      </tp>
      <tp>
        <v>1.1051599999999999</v>
        <stp/>
        <stp>##V3_BDHV12</stp>
        <stp>912828CP3 Govt</stp>
        <stp>IDX_RATIO</stp>
        <stp>9/20/2007</stp>
        <stp>9/20/2007</stp>
        <stp>[Fixed Income  Prices 2004-2009.xlsx]TIPS!R827C64</stp>
        <tr r="BL827" s="1"/>
      </tp>
      <tp>
        <v>1.16052</v>
        <stp/>
        <stp>##V3_BDHV12</stp>
        <stp>9128274Y5 Govt</stp>
        <stp>IDX_RATIO</stp>
        <stp>2/28/2005</stp>
        <stp>2/28/2005</stp>
        <stp>[Fixed Income  Prices 2004-2009.xlsx]TIPS!R161C16</stp>
        <tr r="P161" s="1"/>
      </tp>
      <tp>
        <v>1.1366100000000001</v>
        <stp/>
        <stp>##V3_BDHV12</stp>
        <stp>912828BW9 Govt</stp>
        <stp>IDX_RATIO</stp>
        <stp>1/28/2008</stp>
        <stp>1/28/2008</stp>
        <stp>[Fixed Income  Prices 2004-2009.xlsx]TIPS!R919C56</stp>
        <tr r="BD919" s="1"/>
      </tp>
      <tp>
        <v>1.13703</v>
        <stp/>
        <stp>##V3_BDHV12</stp>
        <stp>912828BW9 Govt</stp>
        <stp>IDX_RATIO</stp>
        <stp>2/18/2008</stp>
        <stp>2/18/2008</stp>
        <stp>[Fixed Income  Prices 2004-2009.xlsx]TIPS!R934C56</stp>
        <tr r="BD934" s="1"/>
      </tp>
      <tp>
        <v>1.1643600000000001</v>
        <stp/>
        <stp>##V3_BDHV12</stp>
        <stp>9128274Y5 Govt</stp>
        <stp>IDX_RATIO</stp>
        <stp>1/18/2005</stp>
        <stp>1/18/2005</stp>
        <stp>[Fixed Income  Prices 2004-2009.xlsx]TIPS!R132C16</stp>
        <tr r="P132" s="1"/>
      </tp>
      <tp>
        <v>1.1670499999999999</v>
        <stp/>
        <stp>##V3_BDHV12</stp>
        <stp>9128276R8 Govt</stp>
        <stp>IDX_RATIO</stp>
        <stp>9/12/2006</stp>
        <stp>9/12/2006</stp>
        <stp>[Fixed Income  Prices 2004-2009.xlsx]TIPS!R560C28</stp>
        <tr r="AB560" s="1"/>
      </tp>
      <tp>
        <v>1.1277699999999999</v>
        <stp/>
        <stp>##V3_BDHV12</stp>
        <stp>912828CP3 Govt</stp>
        <stp>IDX_RATIO</stp>
        <stp>5/16/2008</stp>
        <stp>5/16/2008</stp>
        <stp>[Fixed Income  Prices 2004-2009.xlsx]TIPS!R998C64</stp>
        <tr r="BL998" s="1"/>
      </tp>
      <tp>
        <v>1.21608</v>
        <stp/>
        <stp>##V3_BDHV12</stp>
        <stp>9128276R8 Govt</stp>
        <stp>IDX_RATIO</stp>
        <stp>4/29/2008</stp>
        <stp>4/29/2008</stp>
        <stp>[Fixed Income  Prices 2004-2009.xlsx]TIPS!R984C28</stp>
        <tr r="AB984" s="1"/>
      </tp>
      <tp>
        <v>1.2967500000000001</v>
        <stp/>
        <stp>##V3_BDHV12</stp>
        <stp>9128273T7 Govt</stp>
        <stp>IDX_RATIO</stp>
        <stp>1/15/2008</stp>
        <stp>1/15/2008</stp>
        <stp>[Fixed Income  Prices 2004-2009.xlsx]TIPS!R910C12</stp>
        <tr r="L910" s="1"/>
      </tp>
      <tp>
        <v>1.2485200000000001</v>
        <stp/>
        <stp>##V3_BDHV12</stp>
        <stp>9128275W8 Govt</stp>
        <stp>IDX_RATIO</stp>
        <stp>1/29/2008</stp>
        <stp>1/29/2008</stp>
        <stp>[Fixed Income  Prices 2004-2009.xlsx]TIPS!R920C20</stp>
        <tr r="T920" s="1"/>
      </tp>
      <tp>
        <v>1.24871</v>
        <stp/>
        <stp>##V3_BDHV12</stp>
        <stp>9128275W8 Govt</stp>
        <stp>IDX_RATIO</stp>
        <stp>2/19/2008</stp>
        <stp>2/19/2008</stp>
        <stp>[Fixed Income  Prices 2004-2009.xlsx]TIPS!R935C20</stp>
        <tr r="T935" s="1"/>
      </tp>
      <tp>
        <v>1.1213200000000001</v>
        <stp/>
        <stp>##V3_BDHV12</stp>
        <stp>9128276R8 Govt</stp>
        <stp>IDX_RATIO</stp>
        <stp>9/23/2005</stp>
        <stp>9/23/2005</stp>
        <stp>[Fixed Income  Prices 2004-2009.xlsx]TIPS!R309C28</stp>
        <tr r="AB309" s="1"/>
      </tp>
      <tp>
        <v>1.0629200000000001</v>
        <stp/>
        <stp>##V3_BDHV12</stp>
        <stp>912828ET3 Govt</stp>
        <stp>IDX_RATIO</stp>
        <stp>3/26/2009</stp>
        <stp>3/26/2009</stp>
        <stp>[Fixed Income  Prices 2004-2009.xlsx]TIPS!R840C76</stp>
        <tr r="BX840" s="1"/>
      </tp>
      <tp>
        <v>1.1050899999999999</v>
        <stp/>
        <stp>##V3_BDHV12</stp>
        <stp>912828CP3 Govt</stp>
        <stp>IDX_RATIO</stp>
        <stp>9/27/2007</stp>
        <stp>9/27/2007</stp>
        <stp>[Fixed Income  Prices 2004-2009.xlsx]TIPS!R832C64</stp>
        <tr r="BL832" s="1"/>
      </tp>
      <tp>
        <v>1.1674</v>
        <stp/>
        <stp>##V3_BDHV12</stp>
        <stp>9128276R8 Govt</stp>
        <stp>IDX_RATIO</stp>
        <stp>9/15/2006</stp>
        <stp>9/15/2006</stp>
        <stp>[Fixed Income  Prices 2004-2009.xlsx]TIPS!R563C28</stp>
        <tr r="AB563" s="1"/>
      </tp>
      <tp>
        <v>1.2159599999999999</v>
        <stp/>
        <stp>##V3_BDHV12</stp>
        <stp>9128276R8 Govt</stp>
        <stp>IDX_RATIO</stp>
        <stp>4/28/2008</stp>
        <stp>4/28/2008</stp>
        <stp>[Fixed Income  Prices 2004-2009.xlsx]TIPS!R983C28</stp>
        <tr r="AB983" s="1"/>
      </tp>
      <tp>
        <v>1.2326699999999999</v>
        <stp/>
        <stp>##V3_BDHV12</stp>
        <stp>9128274Y5 Govt</stp>
        <stp>IDX_RATIO</stp>
        <stp>3/19/2007</stp>
        <stp>3/19/2007</stp>
        <stp>[Fixed Income  Prices 2004-2009.xlsx]TIPS!R694C16</stp>
        <tr r="P694" s="1"/>
      </tp>
      <tp>
        <v>1.2965</v>
        <stp/>
        <stp>##V3_BDHV12</stp>
        <stp>9128273T7 Govt</stp>
        <stp>IDX_RATIO</stp>
        <stp>1/14/2008</stp>
        <stp>1/14/2008</stp>
        <stp>[Fixed Income  Prices 2004-2009.xlsx]TIPS!R909C12</stp>
        <tr r="L909" s="1"/>
      </tp>
      <tp>
        <v>1.2482800000000001</v>
        <stp/>
        <stp>##V3_BDHV12</stp>
        <stp>9128275W8 Govt</stp>
        <stp>IDX_RATIO</stp>
        <stp>1/28/2008</stp>
        <stp>1/28/2008</stp>
        <stp>[Fixed Income  Prices 2004-2009.xlsx]TIPS!R919C20</stp>
        <tr r="T919" s="1"/>
      </tp>
      <tp>
        <v>1.24874</v>
        <stp/>
        <stp>##V3_BDHV12</stp>
        <stp>9128275W8 Govt</stp>
        <stp>IDX_RATIO</stp>
        <stp>2/18/2008</stp>
        <stp>2/18/2008</stp>
        <stp>[Fixed Income  Prices 2004-2009.xlsx]TIPS!R934C20</stp>
        <tr r="T934" s="1"/>
      </tp>
      <tp>
        <v>1.1211500000000001</v>
        <stp/>
        <stp>##V3_BDHV12</stp>
        <stp>9128276R8 Govt</stp>
        <stp>IDX_RATIO</stp>
        <stp>9/22/2005</stp>
        <stp>9/22/2005</stp>
        <stp>[Fixed Income  Prices 2004-2009.xlsx]TIPS!R308C28</stp>
        <tr r="AB308" s="1"/>
      </tp>
      <tp>
        <v>1.06307</v>
        <stp/>
        <stp>##V3_BDHV12</stp>
        <stp>912828ET3 Govt</stp>
        <stp>IDX_RATIO</stp>
        <stp>3/27/2009</stp>
        <stp>3/27/2009</stp>
        <stp>[Fixed Income  Prices 2004-2009.xlsx]TIPS!R841C76</stp>
        <tr r="BX841" s="1"/>
      </tp>
      <tp>
        <v>1.1051</v>
        <stp/>
        <stp>##V3_BDHV12</stp>
        <stp>912828CP3 Govt</stp>
        <stp>IDX_RATIO</stp>
        <stp>9/26/2007</stp>
        <stp>9/26/2007</stp>
        <stp>[Fixed Income  Prices 2004-2009.xlsx]TIPS!R831C64</stp>
        <tr r="BL831" s="1"/>
      </tp>
      <tp>
        <v>1.1672800000000001</v>
        <stp/>
        <stp>##V3_BDHV12</stp>
        <stp>9128276R8 Govt</stp>
        <stp>IDX_RATIO</stp>
        <stp>9/14/2006</stp>
        <stp>9/14/2006</stp>
        <stp>[Fixed Income  Prices 2004-2009.xlsx]TIPS!R562C28</stp>
        <tr r="AB562" s="1"/>
      </tp>
      <tp>
        <v>1.0468599999999999</v>
        <stp/>
        <stp>##V3_BDHV12</stp>
        <stp>912828CZ1 Govt</stp>
        <stp>IDX_RATIO</stp>
        <stp>1/18/2006</stp>
        <stp>1/18/2006</stp>
        <stp>[Fixed Income  Prices 2004-2009.xlsx]TIPS!R322C24</stp>
        <tr r="X322" s="1"/>
      </tp>
      <tp>
        <v>1.1174900000000001</v>
        <stp/>
        <stp>##V3_BDHV12</stp>
        <stp>9128276R8 Govt</stp>
        <stp>IDX_RATIO</stp>
        <stp>8/30/2005</stp>
        <stp>8/30/2005</stp>
        <stp>[Fixed Income  Prices 2004-2009.xlsx]TIPS!R291C28</stp>
        <tr r="AB291" s="1"/>
      </tp>
      <tp>
        <v>1.12714</v>
        <stp/>
        <stp>##V3_BDHV12</stp>
        <stp>912828CP3 Govt</stp>
        <stp>IDX_RATIO</stp>
        <stp>5/14/2008</stp>
        <stp>5/14/2008</stp>
        <stp>[Fixed Income  Prices 2004-2009.xlsx]TIPS!R996C64</stp>
        <tr r="BL996" s="1"/>
      </tp>
      <tp>
        <v>1.0389699999999999</v>
        <stp/>
        <stp>##V3_BDHV12</stp>
        <stp>912828CZ1 Govt</stp>
        <stp>IDX_RATIO</stp>
        <stp>2/28/2006</stp>
        <stp>2/28/2006</stp>
        <stp>[Fixed Income  Prices 2004-2009.xlsx]TIPS!R351C24</stp>
        <tr r="X351" s="1"/>
      </tp>
      <tp>
        <v>1.05826</v>
        <stp/>
        <stp>##V3_BDHV12</stp>
        <stp>912828ET3 Govt</stp>
        <stp>IDX_RATIO</stp>
        <stp>2/29/2008</stp>
        <stp>2/29/2008</stp>
        <stp>[Fixed Income  Prices 2004-2009.xlsx]TIPS!R561C76</stp>
        <tr r="BX561" s="1"/>
      </tp>
      <tp>
        <v>1.12097</v>
        <stp/>
        <stp>##V3_BDHV12</stp>
        <stp>9128276R8 Govt</stp>
        <stp>IDX_RATIO</stp>
        <stp>9/21/2005</stp>
        <stp>9/21/2005</stp>
        <stp>[Fixed Income  Prices 2004-2009.xlsx]TIPS!R307C28</stp>
        <tr r="AB307" s="1"/>
      </tp>
      <tp>
        <v>1.10511</v>
        <stp/>
        <stp>##V3_BDHV12</stp>
        <stp>912828CP3 Govt</stp>
        <stp>IDX_RATIO</stp>
        <stp>9/25/2007</stp>
        <stp>9/25/2007</stp>
        <stp>[Fixed Income  Prices 2004-2009.xlsx]TIPS!R830C64</stp>
        <tr r="BL830" s="1"/>
      </tp>
      <tp>
        <v>1.0761400000000001</v>
        <stp/>
        <stp>##V3_BDHV12</stp>
        <stp>912828CP3 Govt</stp>
        <stp>IDX_RATIO</stp>
        <stp>8/28/2006</stp>
        <stp>8/28/2006</stp>
        <stp>[Fixed Income  Prices 2004-2009.xlsx]TIPS!R549C64</stp>
        <tr r="BL549" s="1"/>
      </tp>
      <tp>
        <v>1.0626199999999999</v>
        <stp/>
        <stp>##V3_BDHV12</stp>
        <stp>912828ET3 Govt</stp>
        <stp>IDX_RATIO</stp>
        <stp>3/24/2009</stp>
        <stp>3/24/2009</stp>
        <stp>[Fixed Income  Prices 2004-2009.xlsx]TIPS!R838C76</stp>
        <tr r="BX838" s="1"/>
      </tp>
      <tp>
        <v>1.0465899999999999</v>
        <stp/>
        <stp>##V3_BDHV12</stp>
        <stp>912828CZ1 Govt</stp>
        <stp>IDX_RATIO</stp>
        <stp>1/19/2006</stp>
        <stp>1/19/2006</stp>
        <stp>[Fixed Income  Prices 2004-2009.xlsx]TIPS!R323C24</stp>
        <tr r="X323" s="1"/>
      </tp>
      <tp>
        <v>1.11751</v>
        <stp/>
        <stp>##V3_BDHV12</stp>
        <stp>9128276R8 Govt</stp>
        <stp>IDX_RATIO</stp>
        <stp>8/31/2005</stp>
        <stp>8/31/2005</stp>
        <stp>[Fixed Income  Prices 2004-2009.xlsx]TIPS!R292C28</stp>
        <tr r="AB292" s="1"/>
      </tp>
      <tp>
        <v>1.1274599999999999</v>
        <stp/>
        <stp>##V3_BDHV12</stp>
        <stp>912828CP3 Govt</stp>
        <stp>IDX_RATIO</stp>
        <stp>5/15/2008</stp>
        <stp>5/15/2008</stp>
        <stp>[Fixed Income  Prices 2004-2009.xlsx]TIPS!R997C64</stp>
        <tr r="BL997" s="1"/>
      </tp>
      <tp>
        <v>1.05829</v>
        <stp/>
        <stp>##V3_BDHV12</stp>
        <stp>912828ET3 Govt</stp>
        <stp>IDX_RATIO</stp>
        <stp>2/28/2008</stp>
        <stp>2/28/2008</stp>
        <stp>[Fixed Income  Prices 2004-2009.xlsx]TIPS!R560C76</stp>
        <tr r="BX560" s="1"/>
      </tp>
      <tp>
        <v>1.1208</v>
        <stp/>
        <stp>##V3_BDHV12</stp>
        <stp>9128276R8 Govt</stp>
        <stp>IDX_RATIO</stp>
        <stp>9/20/2005</stp>
        <stp>9/20/2005</stp>
        <stp>[Fixed Income  Prices 2004-2009.xlsx]TIPS!R306C28</stp>
        <tr r="AB306" s="1"/>
      </tp>
      <tp>
        <v>1.1051200000000001</v>
        <stp/>
        <stp>##V3_BDHV12</stp>
        <stp>912828CP3 Govt</stp>
        <stp>IDX_RATIO</stp>
        <stp>9/24/2007</stp>
        <stp>9/24/2007</stp>
        <stp>[Fixed Income  Prices 2004-2009.xlsx]TIPS!R829C64</stp>
        <tr r="BL829" s="1"/>
      </tp>
      <tp>
        <v>1.0762100000000001</v>
        <stp/>
        <stp>##V3_BDHV12</stp>
        <stp>912828CP3 Govt</stp>
        <stp>IDX_RATIO</stp>
        <stp>8/29/2006</stp>
        <stp>8/29/2006</stp>
        <stp>[Fixed Income  Prices 2004-2009.xlsx]TIPS!R550C64</stp>
        <tr r="BL550" s="1"/>
      </tp>
      <tp>
        <v>1.06277</v>
        <stp/>
        <stp>##V3_BDHV12</stp>
        <stp>912828ET3 Govt</stp>
        <stp>IDX_RATIO</stp>
        <stp>3/25/2009</stp>
        <stp>3/25/2009</stp>
        <stp>[Fixed Income  Prices 2004-2009.xlsx]TIPS!R839C76</stp>
        <tr r="BX839" s="1"/>
      </tp>
      <tp>
        <v>1.0561199999999999</v>
        <stp/>
        <stp>##V3_BDHV12</stp>
        <stp>912828ET3 Govt</stp>
        <stp>IDX_RATIO</stp>
        <stp>1/18/2008</stp>
        <stp>1/18/2008</stp>
        <stp>[Fixed Income  Prices 2004-2009.xlsx]TIPS!R531C76</stp>
        <tr r="BX531" s="1"/>
      </tp>
      <tp>
        <v>1.06752</v>
        <stp/>
        <stp>##V3_BDHV12</stp>
        <stp>912828CZ1 Govt</stp>
        <stp>IDX_RATIO</stp>
        <stp>3/23/2007</stp>
        <stp>3/23/2007</stp>
        <stp>[Fixed Income  Prices 2004-2009.xlsx]TIPS!R629C24</stp>
        <tr r="X629" s="1"/>
      </tp>
      <tp>
        <v>0.99629000000000001</v>
        <stp/>
        <stp>##V3_BDHV12</stp>
        <stp>912828HW3 Govt</stp>
        <stp>IDX_RATIO</stp>
        <stp>3/13/2009</stp>
        <stp>3/13/2009</stp>
        <stp>[Fixed Income  Prices 2004-2009.xlsx]TIPS!R237C48</stp>
        <tr r="AV237" s="1"/>
      </tp>
      <tp>
        <v>1.04741</v>
        <stp/>
        <stp>##V3_BDHV12</stp>
        <stp>912828CZ1 Govt</stp>
        <stp>IDX_RATIO</stp>
        <stp>1/16/2006</stp>
        <stp>1/16/2006</stp>
        <stp>[Fixed Income  Prices 2004-2009.xlsx]TIPS!R320C24</stp>
        <tr r="X320" s="1"/>
      </tp>
      <tp>
        <v>1.2156100000000001</v>
        <stp/>
        <stp>##V3_BDHV12</stp>
        <stp>9128276R8 Govt</stp>
        <stp>IDX_RATIO</stp>
        <stp>4/25/2008</stp>
        <stp>4/25/2008</stp>
        <stp>[Fixed Income  Prices 2004-2009.xlsx]TIPS!R982C28</stp>
        <tr r="AB982" s="1"/>
      </tp>
      <tp>
        <v>1.24756</v>
        <stp/>
        <stp>##V3_BDHV12</stp>
        <stp>9128275W8 Govt</stp>
        <stp>IDX_RATIO</stp>
        <stp>1/25/2008</stp>
        <stp>1/25/2008</stp>
        <stp>[Fixed Income  Prices 2004-2009.xlsx]TIPS!R918C20</stp>
        <tr r="T918" s="1"/>
      </tp>
      <tp>
        <v>1.2320599999999999</v>
        <stp/>
        <stp>##V3_BDHV12</stp>
        <stp>9128274Y5 Govt</stp>
        <stp>IDX_RATIO</stp>
        <stp>3/14/2007</stp>
        <stp>3/14/2007</stp>
        <stp>[Fixed Income  Prices 2004-2009.xlsx]TIPS!R691C16</stp>
        <tr r="P691" s="1"/>
      </tp>
      <tp>
        <v>1.2488299999999999</v>
        <stp/>
        <stp>##V3_BDHV12</stp>
        <stp>9128275W8 Govt</stp>
        <stp>IDX_RATIO</stp>
        <stp>2/15/2008</stp>
        <stp>2/15/2008</stp>
        <stp>[Fixed Income  Prices 2004-2009.xlsx]TIPS!R933C20</stp>
        <tr r="T933" s="1"/>
      </tp>
      <tp>
        <v>1.1612800000000001</v>
        <stp/>
        <stp>##V3_BDHV12</stp>
        <stp>9128274Y5 Govt</stp>
        <stp>IDX_RATIO</stp>
        <stp>2/23/2005</stp>
        <stp>2/23/2005</stp>
        <stp>[Fixed Income  Prices 2004-2009.xlsx]TIPS!R158C16</stp>
        <tr r="P158" s="1"/>
      </tp>
      <tp>
        <v>1.19577</v>
        <stp/>
        <stp>##V3_BDHV12</stp>
        <stp>9128276R8 Govt</stp>
        <stp>IDX_RATIO</stp>
        <stp>8/14/2007</stp>
        <stp>8/14/2007</stp>
        <stp>[Fixed Income  Prices 2004-2009.xlsx]TIPS!R800C28</stp>
        <tr r="AB800" s="1"/>
      </tp>
      <tp>
        <v>1.0583100000000001</v>
        <stp/>
        <stp>##V3_BDHV12</stp>
        <stp>912828ET3 Govt</stp>
        <stp>IDX_RATIO</stp>
        <stp>2/27/2008</stp>
        <stp>2/27/2008</stp>
        <stp>[Fixed Income  Prices 2004-2009.xlsx]TIPS!R559C76</stp>
        <tr r="BX559" s="1"/>
      </tp>
      <tp>
        <v>1.1355299999999999</v>
        <stp/>
        <stp>##V3_BDHV12</stp>
        <stp>912828BW9 Govt</stp>
        <stp>IDX_RATIO</stp>
        <stp>1/23/2008</stp>
        <stp>1/23/2008</stp>
        <stp>[Fixed Income  Prices 2004-2009.xlsx]TIPS!R916C56</stp>
        <tr r="BD916" s="1"/>
      </tp>
      <tp>
        <v>1.05592</v>
        <stp/>
        <stp>##V3_BDHV12</stp>
        <stp>912828ET3 Govt</stp>
        <stp>IDX_RATIO</stp>
        <stp>1/17/2008</stp>
        <stp>1/17/2008</stp>
        <stp>[Fixed Income  Prices 2004-2009.xlsx]TIPS!R530C76</stp>
        <tr r="BX530" s="1"/>
      </tp>
      <tp>
        <v>1.2022599999999999</v>
        <stp/>
        <stp>##V3_BDHV12</stp>
        <stp>9128274Y5 Govt</stp>
        <stp>IDX_RATIO</stp>
        <stp>2/16/2006</stp>
        <stp>2/16/2006</stp>
        <stp>[Fixed Income  Prices 2004-2009.xlsx]TIPS!R412C16</stp>
        <tr r="P412" s="1"/>
      </tp>
      <tp>
        <v>1.1371599999999999</v>
        <stp/>
        <stp>##V3_BDHV12</stp>
        <stp>912828BW9 Govt</stp>
        <stp>IDX_RATIO</stp>
        <stp>2/13/2008</stp>
        <stp>2/13/2008</stp>
        <stp>[Fixed Income  Prices 2004-2009.xlsx]TIPS!R931C56</stp>
        <tr r="BD931" s="1"/>
      </tp>
      <tp>
        <v>1.1642600000000001</v>
        <stp/>
        <stp>##V3_BDHV12</stp>
        <stp>9128274Y5 Govt</stp>
        <stp>IDX_RATIO</stp>
        <stp>1/13/2005</stp>
        <stp>1/13/2005</stp>
        <stp>[Fixed Income  Prices 2004-2009.xlsx]TIPS!R129C16</stp>
        <tr r="P129" s="1"/>
      </tp>
      <tp>
        <v>1.03149</v>
        <stp/>
        <stp>##V3_BDHV12</stp>
        <stp>912828CP3 Govt</stp>
        <stp>IDX_RATIO</stp>
        <stp>8/11/2005</stp>
        <stp>8/11/2005</stp>
        <stp>[Fixed Income  Prices 2004-2009.xlsx]TIPS!R278C64</stp>
        <tr r="BL278" s="1"/>
      </tp>
      <tp>
        <v>1.1678600000000001</v>
        <stp/>
        <stp>##V3_BDHV12</stp>
        <stp>9128276R8 Govt</stp>
        <stp>IDX_RATIO</stp>
        <stp>9/19/2006</stp>
        <stp>9/19/2006</stp>
        <stp>[Fixed Income  Prices 2004-2009.xlsx]TIPS!R565C28</stp>
        <tr r="AB565" s="1"/>
      </tp>
      <tp>
        <v>1.06742</v>
        <stp/>
        <stp>##V3_BDHV12</stp>
        <stp>912828CZ1 Govt</stp>
        <stp>IDX_RATIO</stp>
        <stp>3/22/2007</stp>
        <stp>3/22/2007</stp>
        <stp>[Fixed Income  Prices 2004-2009.xlsx]TIPS!R628C24</stp>
        <tr r="X628" s="1"/>
      </tp>
      <tp>
        <v>0.99614999999999998</v>
        <stp/>
        <stp>##V3_BDHV12</stp>
        <stp>912828HW3 Govt</stp>
        <stp>IDX_RATIO</stp>
        <stp>3/12/2009</stp>
        <stp>3/12/2009</stp>
        <stp>[Fixed Income  Prices 2004-2009.xlsx]TIPS!R236C48</stp>
        <tr r="AV236" s="1"/>
      </tp>
      <tp>
        <v>1.0471299999999999</v>
        <stp/>
        <stp>##V3_BDHV12</stp>
        <stp>912828CZ1 Govt</stp>
        <stp>IDX_RATIO</stp>
        <stp>1/17/2006</stp>
        <stp>1/17/2006</stp>
        <stp>[Fixed Income  Prices 2004-2009.xlsx]TIPS!R321C24</stp>
        <tr r="X321" s="1"/>
      </tp>
      <tp>
        <v>1.21549</v>
        <stp/>
        <stp>##V3_BDHV12</stp>
        <stp>9128276R8 Govt</stp>
        <stp>IDX_RATIO</stp>
        <stp>4/24/2008</stp>
        <stp>4/24/2008</stp>
        <stp>[Fixed Income  Prices 2004-2009.xlsx]TIPS!R981C28</stp>
        <tr r="AB981" s="1"/>
      </tp>
      <tp>
        <v>1.2321800000000001</v>
        <stp/>
        <stp>##V3_BDHV12</stp>
        <stp>9128274Y5 Govt</stp>
        <stp>IDX_RATIO</stp>
        <stp>3/15/2007</stp>
        <stp>3/15/2007</stp>
        <stp>[Fixed Income  Prices 2004-2009.xlsx]TIPS!R692C16</stp>
        <tr r="P692" s="1"/>
      </tp>
      <tp>
        <v>1.20865</v>
        <stp/>
        <stp>##V3_BDHV12</stp>
        <stp>9128274Y5 Govt</stp>
        <stp>IDX_RATIO</stp>
        <stp>1/20/2006</stp>
        <stp>1/20/2006</stp>
        <stp>[Fixed Income  Prices 2004-2009.xlsx]TIPS!R393C16</stp>
        <tr r="P393" s="1"/>
      </tp>
      <tp>
        <v>1.24733</v>
        <stp/>
        <stp>##V3_BDHV12</stp>
        <stp>9128275W8 Govt</stp>
        <stp>IDX_RATIO</stp>
        <stp>1/24/2008</stp>
        <stp>1/24/2008</stp>
        <stp>[Fixed Income  Prices 2004-2009.xlsx]TIPS!R917C20</stp>
        <tr r="T917" s="1"/>
      </tp>
      <tp>
        <v>1.03912</v>
        <stp/>
        <stp>##V3_BDHV12</stp>
        <stp>912828CZ1 Govt</stp>
        <stp>IDX_RATIO</stp>
        <stp>2/27/2006</stp>
        <stp>2/27/2006</stp>
        <stp>[Fixed Income  Prices 2004-2009.xlsx]TIPS!R350C24</stp>
        <tr r="X350" s="1"/>
      </tp>
      <tp>
        <v>1.24885</v>
        <stp/>
        <stp>##V3_BDHV12</stp>
        <stp>9128275W8 Govt</stp>
        <stp>IDX_RATIO</stp>
        <stp>2/14/2008</stp>
        <stp>2/14/2008</stp>
        <stp>[Fixed Income  Prices 2004-2009.xlsx]TIPS!R932C20</stp>
        <tr r="T932" s="1"/>
      </tp>
      <tp>
        <v>1.19584</v>
        <stp/>
        <stp>##V3_BDHV12</stp>
        <stp>9128276R8 Govt</stp>
        <stp>IDX_RATIO</stp>
        <stp>8/15/2007</stp>
        <stp>8/15/2007</stp>
        <stp>[Fixed Income  Prices 2004-2009.xlsx]TIPS!R801C28</stp>
        <tr r="AB801" s="1"/>
      </tp>
      <tp>
        <v>1.16143</v>
        <stp/>
        <stp>##V3_BDHV12</stp>
        <stp>9128274Y5 Govt</stp>
        <stp>IDX_RATIO</stp>
        <stp>2/22/2005</stp>
        <stp>2/22/2005</stp>
        <stp>[Fixed Income  Prices 2004-2009.xlsx]TIPS!R157C16</stp>
        <tr r="P157" s="1"/>
      </tp>
      <tp>
        <v>1.05833</v>
        <stp/>
        <stp>##V3_BDHV12</stp>
        <stp>912828ET3 Govt</stp>
        <stp>IDX_RATIO</stp>
        <stp>2/26/2008</stp>
        <stp>2/26/2008</stp>
        <stp>[Fixed Income  Prices 2004-2009.xlsx]TIPS!R558C76</stp>
        <tr r="BX558" s="1"/>
      </tp>
      <tp>
        <v>1.05572</v>
        <stp/>
        <stp>##V3_BDHV12</stp>
        <stp>912828ET3 Govt</stp>
        <stp>IDX_RATIO</stp>
        <stp>1/16/2008</stp>
        <stp>1/16/2008</stp>
        <stp>[Fixed Income  Prices 2004-2009.xlsx]TIPS!R529C76</stp>
        <tr r="BX529" s="1"/>
      </tp>
      <tp>
        <v>1.13531</v>
        <stp/>
        <stp>##V3_BDHV12</stp>
        <stp>912828BW9 Govt</stp>
        <stp>IDX_RATIO</stp>
        <stp>1/22/2008</stp>
        <stp>1/22/2008</stp>
        <stp>[Fixed Income  Prices 2004-2009.xlsx]TIPS!R915C56</stp>
        <tr r="BD915" s="1"/>
      </tp>
      <tp>
        <v>1.2020900000000001</v>
        <stp/>
        <stp>##V3_BDHV12</stp>
        <stp>9128274Y5 Govt</stp>
        <stp>IDX_RATIO</stp>
        <stp>2/17/2006</stp>
        <stp>2/17/2006</stp>
        <stp>[Fixed Income  Prices 2004-2009.xlsx]TIPS!R413C16</stp>
        <tr r="P413" s="1"/>
      </tp>
      <tp>
        <v>1.1371899999999999</v>
        <stp/>
        <stp>##V3_BDHV12</stp>
        <stp>912828BW9 Govt</stp>
        <stp>IDX_RATIO</stp>
        <stp>2/12/2008</stp>
        <stp>2/12/2008</stp>
        <stp>[Fixed Income  Prices 2004-2009.xlsx]TIPS!R930C56</stp>
        <tr r="BD930" s="1"/>
      </tp>
      <tp>
        <v>1.1642399999999999</v>
        <stp/>
        <stp>##V3_BDHV12</stp>
        <stp>9128274Y5 Govt</stp>
        <stp>IDX_RATIO</stp>
        <stp>1/12/2005</stp>
        <stp>1/12/2005</stp>
        <stp>[Fixed Income  Prices 2004-2009.xlsx]TIPS!R128C16</stp>
        <tr r="P128" s="1"/>
      </tp>
      <tp>
        <v>1.0314700000000001</v>
        <stp/>
        <stp>##V3_BDHV12</stp>
        <stp>912828CP3 Govt</stp>
        <stp>IDX_RATIO</stp>
        <stp>8/10/2005</stp>
        <stp>8/10/2005</stp>
        <stp>[Fixed Income  Prices 2004-2009.xlsx]TIPS!R277C64</stp>
        <tr r="BL277" s="1"/>
      </tp>
      <tp>
        <v>1.16774</v>
        <stp/>
        <stp>##V3_BDHV12</stp>
        <stp>9128276R8 Govt</stp>
        <stp>IDX_RATIO</stp>
        <stp>9/18/2006</stp>
        <stp>9/18/2006</stp>
        <stp>[Fixed Income  Prices 2004-2009.xlsx]TIPS!R564C28</stp>
        <tr r="AB564" s="1"/>
      </tp>
      <tp>
        <v>0.99600999999999995</v>
        <stp/>
        <stp>##V3_BDHV12</stp>
        <stp>912828HW3 Govt</stp>
        <stp>IDX_RATIO</stp>
        <stp>3/11/2009</stp>
        <stp>3/11/2009</stp>
        <stp>[Fixed Income  Prices 2004-2009.xlsx]TIPS!R235C48</stp>
        <tr r="AV235" s="1"/>
      </tp>
      <tp>
        <v>1.06731</v>
        <stp/>
        <stp>##V3_BDHV12</stp>
        <stp>912828CZ1 Govt</stp>
        <stp>IDX_RATIO</stp>
        <stp>3/21/2007</stp>
        <stp>3/21/2007</stp>
        <stp>[Fixed Income  Prices 2004-2009.xlsx]TIPS!R627C24</stp>
        <tr r="X627" s="1"/>
      </tp>
      <tp>
        <v>1.16273</v>
        <stp/>
        <stp>##V3_BDHV12</stp>
        <stp>9128274Y5 Govt</stp>
        <stp>IDX_RATIO</stp>
        <stp>3/31/2005</stp>
        <stp>3/31/2005</stp>
        <stp>[Fixed Income  Prices 2004-2009.xlsx]TIPS!R184C16</stp>
        <tr r="P184" s="1"/>
      </tp>
      <tp>
        <v>1.2077100000000001</v>
        <stp/>
        <stp>##V3_BDHV12</stp>
        <stp>9128274Y5 Govt</stp>
        <stp>IDX_RATIO</stp>
        <stp>1/23/2006</stp>
        <stp>1/23/2006</stp>
        <stp>[Fixed Income  Prices 2004-2009.xlsx]TIPS!R394C16</stp>
        <tr r="P394" s="1"/>
      </tp>
      <tp>
        <v>1.23231</v>
        <stp/>
        <stp>##V3_BDHV12</stp>
        <stp>9128274Y5 Govt</stp>
        <stp>IDX_RATIO</stp>
        <stp>3/16/2007</stp>
        <stp>3/16/2007</stp>
        <stp>[Fixed Income  Prices 2004-2009.xlsx]TIPS!R693C16</stp>
        <tr r="P693" s="1"/>
      </tp>
      <tp>
        <v>1.0395799999999999</v>
        <stp/>
        <stp>##V3_BDHV12</stp>
        <stp>912828CZ1 Govt</stp>
        <stp>IDX_RATIO</stp>
        <stp>2/24/2006</stp>
        <stp>2/24/2006</stp>
        <stp>[Fixed Income  Prices 2004-2009.xlsx]TIPS!R349C24</stp>
        <tr r="X349" s="1"/>
      </tp>
      <tp>
        <v>1.1615899999999999</v>
        <stp/>
        <stp>##V3_BDHV12</stp>
        <stp>9128274Y5 Govt</stp>
        <stp>IDX_RATIO</stp>
        <stp>2/21/2005</stp>
        <stp>2/21/2005</stp>
        <stp>[Fixed Income  Prices 2004-2009.xlsx]TIPS!R156C16</stp>
        <tr r="P156" s="1"/>
      </tp>
      <tp>
        <v>1.1959200000000001</v>
        <stp/>
        <stp>##V3_BDHV12</stp>
        <stp>9128276R8 Govt</stp>
        <stp>IDX_RATIO</stp>
        <stp>8/16/2007</stp>
        <stp>8/16/2007</stp>
        <stp>[Fixed Income  Prices 2004-2009.xlsx]TIPS!R802C28</stp>
        <tr r="AB802" s="1"/>
      </tp>
      <tp>
        <v>1.05836</v>
        <stp/>
        <stp>##V3_BDHV12</stp>
        <stp>912828ET3 Govt</stp>
        <stp>IDX_RATIO</stp>
        <stp>2/25/2008</stp>
        <stp>2/25/2008</stp>
        <stp>[Fixed Income  Prices 2004-2009.xlsx]TIPS!R557C76</stp>
        <tr r="BX557" s="1"/>
      </tp>
      <tp>
        <v>1.05552</v>
        <stp/>
        <stp>##V3_BDHV12</stp>
        <stp>912828ET3 Govt</stp>
        <stp>IDX_RATIO</stp>
        <stp>1/15/2008</stp>
        <stp>1/15/2008</stp>
        <stp>[Fixed Income  Prices 2004-2009.xlsx]TIPS!R528C76</stp>
        <tr r="BX528" s="1"/>
      </tp>
      <tp>
        <v>1.07586</v>
        <stp/>
        <stp>##V3_BDHV12</stp>
        <stp>912828CP3 Govt</stp>
        <stp>IDX_RATIO</stp>
        <stp>8/24/2006</stp>
        <stp>8/24/2006</stp>
        <stp>[Fixed Income  Prices 2004-2009.xlsx]TIPS!R547C64</stp>
        <tr r="BL547" s="1"/>
      </tp>
      <tp>
        <v>1.1351</v>
        <stp/>
        <stp>##V3_BDHV12</stp>
        <stp>912828BW9 Govt</stp>
        <stp>IDX_RATIO</stp>
        <stp>1/21/2008</stp>
        <stp>1/21/2008</stp>
        <stp>[Fixed Income  Prices 2004-2009.xlsx]TIPS!R914C56</stp>
        <tr r="BD914" s="1"/>
      </tp>
      <tp>
        <v>1.20261</v>
        <stp/>
        <stp>##V3_BDHV12</stp>
        <stp>9128274Y5 Govt</stp>
        <stp>IDX_RATIO</stp>
        <stp>2/14/2006</stp>
        <stp>2/14/2006</stp>
        <stp>[Fixed Income  Prices 2004-2009.xlsx]TIPS!R410C16</stp>
        <tr r="P410" s="1"/>
      </tp>
      <tp>
        <v>1.16422</v>
        <stp/>
        <stp>##V3_BDHV12</stp>
        <stp>9128274Y5 Govt</stp>
        <stp>IDX_RATIO</stp>
        <stp>1/11/2005</stp>
        <stp>1/11/2005</stp>
        <stp>[Fixed Income  Prices 2004-2009.xlsx]TIPS!R127C16</stp>
        <tr r="P127" s="1"/>
      </tp>
      <tp>
        <v>1.1372200000000001</v>
        <stp/>
        <stp>##V3_BDHV12</stp>
        <stp>912828BW9 Govt</stp>
        <stp>IDX_RATIO</stp>
        <stp>2/11/2008</stp>
        <stp>2/11/2008</stp>
        <stp>[Fixed Income  Prices 2004-2009.xlsx]TIPS!R929C56</stp>
        <tr r="BD929" s="1"/>
      </tp>
      <tp>
        <v>0.99587000000000003</v>
        <stp/>
        <stp>##V3_BDHV12</stp>
        <stp>912828HW3 Govt</stp>
        <stp>IDX_RATIO</stp>
        <stp>3/10/2009</stp>
        <stp>3/10/2009</stp>
        <stp>[Fixed Income  Prices 2004-2009.xlsx]TIPS!R234C48</stp>
        <tr r="AV234" s="1"/>
      </tp>
      <tp>
        <v>1.06721</v>
        <stp/>
        <stp>##V3_BDHV12</stp>
        <stp>912828CZ1 Govt</stp>
        <stp>IDX_RATIO</stp>
        <stp>3/20/2007</stp>
        <stp>3/20/2007</stp>
        <stp>[Fixed Income  Prices 2004-2009.xlsx]TIPS!R626C24</stp>
        <tr r="X626" s="1"/>
      </tp>
      <tp>
        <v>1.1287099999999999</v>
        <stp/>
        <stp>##V3_BDHV12</stp>
        <stp>912828CP3 Govt</stp>
        <stp>IDX_RATIO</stp>
        <stp>5/19/2008</stp>
        <stp>5/19/2008</stp>
        <stp>[Fixed Income  Prices 2004-2009.xlsx]TIPS!R999C64</stp>
        <tr r="BL999" s="1"/>
      </tp>
      <tp>
        <v>1.0062800000000001</v>
        <stp/>
        <stp>##V3_BDHV12</stp>
        <stp>912828HW3 Govt</stp>
        <stp>IDX_RATIO</stp>
        <stp>1/30/2009</stp>
        <stp>1/30/2009</stp>
        <stp>[Fixed Income  Prices 2004-2009.xlsx]TIPS!R207C48</stp>
        <tr r="AV207" s="1"/>
      </tp>
      <tp>
        <v>1.16265</v>
        <stp/>
        <stp>##V3_BDHV12</stp>
        <stp>9128274Y5 Govt</stp>
        <stp>IDX_RATIO</stp>
        <stp>3/30/2005</stp>
        <stp>3/30/2005</stp>
        <stp>[Fixed Income  Prices 2004-2009.xlsx]TIPS!R183C16</stp>
        <tr r="P183" s="1"/>
      </tp>
      <tp>
        <v>1.1959900000000001</v>
        <stp/>
        <stp>##V3_BDHV12</stp>
        <stp>9128276R8 Govt</stp>
        <stp>IDX_RATIO</stp>
        <stp>8/17/2007</stp>
        <stp>8/17/2007</stp>
        <stp>[Fixed Income  Prices 2004-2009.xlsx]TIPS!R803C28</stp>
        <tr r="AB803" s="1"/>
      </tp>
      <tp>
        <v>1.1050800000000001</v>
        <stp/>
        <stp>##V3_BDHV12</stp>
        <stp>912828CP3 Govt</stp>
        <stp>IDX_RATIO</stp>
        <stp>9/28/2007</stp>
        <stp>9/28/2007</stp>
        <stp>[Fixed Income  Prices 2004-2009.xlsx]TIPS!R833C64</stp>
        <tr r="BL833" s="1"/>
      </tp>
      <tp>
        <v>1.0759300000000001</v>
        <stp/>
        <stp>##V3_BDHV12</stp>
        <stp>912828CP3 Govt</stp>
        <stp>IDX_RATIO</stp>
        <stp>8/25/2006</stp>
        <stp>8/25/2006</stp>
        <stp>[Fixed Income  Prices 2004-2009.xlsx]TIPS!R548C64</stp>
        <tr r="BL548" s="1"/>
      </tp>
      <tp>
        <v>1.05532</v>
        <stp/>
        <stp>##V3_BDHV12</stp>
        <stp>912828ET3 Govt</stp>
        <stp>IDX_RATIO</stp>
        <stp>1/14/2008</stp>
        <stp>1/14/2008</stp>
        <stp>[Fixed Income  Prices 2004-2009.xlsx]TIPS!R527C76</stp>
        <tr r="BX527" s="1"/>
      </tp>
      <tp>
        <v>1.20244</v>
        <stp/>
        <stp>##V3_BDHV12</stp>
        <stp>9128274Y5 Govt</stp>
        <stp>IDX_RATIO</stp>
        <stp>2/15/2006</stp>
        <stp>2/15/2006</stp>
        <stp>[Fixed Income  Prices 2004-2009.xlsx]TIPS!R411C16</stp>
        <tr r="P411" s="1"/>
      </tp>
      <tp>
        <v>1.1642000000000001</v>
        <stp/>
        <stp>##V3_BDHV12</stp>
        <stp>9128274Y5 Govt</stp>
        <stp>IDX_RATIO</stp>
        <stp>1/10/2005</stp>
        <stp>1/10/2005</stp>
        <stp>[Fixed Income  Prices 2004-2009.xlsx]TIPS!R126C16</stp>
        <tr r="P126" s="1"/>
      </tp>
      <tp>
        <v>1.0315099999999999</v>
        <stp/>
        <stp>##V3_BDHV12</stp>
        <stp>912828CP3 Govt</stp>
        <stp>IDX_RATIO</stp>
        <stp>8/12/2005</stp>
        <stp>8/12/2005</stp>
        <stp>[Fixed Income  Prices 2004-2009.xlsx]TIPS!R279C64</stp>
        <tr r="BL279" s="1"/>
      </tp>
      <tp>
        <v>1.03156</v>
        <stp/>
        <stp>##V3_BDHV12</stp>
        <stp>912828CP3 Govt</stp>
        <stp>IDX_RATIO</stp>
        <stp>8/15/2005</stp>
        <stp>8/15/2005</stp>
        <stp>[Fixed Income  Prices 2004-2009.xlsx]TIPS!R280C64</stp>
        <tr r="BL280" s="1"/>
      </tp>
      <tp>
        <v>0.99685000000000001</v>
        <stp/>
        <stp>##V3_BDHV12</stp>
        <stp>912828HW3 Govt</stp>
        <stp>IDX_RATIO</stp>
        <stp>3/17/2009</stp>
        <stp>3/17/2009</stp>
        <stp>[Fixed Income  Prices 2004-2009.xlsx]TIPS!R239C48</stp>
        <tr r="AV239" s="1"/>
      </tp>
      <tp>
        <v>1.0679400000000001</v>
        <stp/>
        <stp>##V3_BDHV12</stp>
        <stp>912828CZ1 Govt</stp>
        <stp>IDX_RATIO</stp>
        <stp>3/27/2007</stp>
        <stp>3/27/2007</stp>
        <stp>[Fixed Income  Prices 2004-2009.xlsx]TIPS!R631C24</stp>
        <tr r="X631" s="1"/>
      </tp>
      <tp>
        <v>1.0484899999999999</v>
        <stp/>
        <stp>##V3_BDHV12</stp>
        <stp>912828CZ1 Govt</stp>
        <stp>IDX_RATIO</stp>
        <stp>1/12/2006</stp>
        <stp>1/12/2006</stp>
        <stp>[Fixed Income  Prices 2004-2009.xlsx]TIPS!R318C24</stp>
        <tr r="X318" s="1"/>
      </tp>
      <tp>
        <v>1.24661</v>
        <stp/>
        <stp>##V3_BDHV12</stp>
        <stp>9128275W8 Govt</stp>
        <stp>IDX_RATIO</stp>
        <stp>1/21/2008</stp>
        <stp>1/21/2008</stp>
        <stp>[Fixed Income  Prices 2004-2009.xlsx]TIPS!R914C20</stp>
        <tr r="T914" s="1"/>
      </tp>
      <tp>
        <v>1.2070799999999999</v>
        <stp/>
        <stp>##V3_BDHV12</stp>
        <stp>9128274Y5 Govt</stp>
        <stp>IDX_RATIO</stp>
        <stp>1/25/2006</stp>
        <stp>1/25/2006</stp>
        <stp>[Fixed Income  Prices 2004-2009.xlsx]TIPS!R396C16</stp>
        <tr r="P396" s="1"/>
      </tp>
      <tp>
        <v>1.0398799999999999</v>
        <stp/>
        <stp>##V3_BDHV12</stp>
        <stp>912828CZ1 Govt</stp>
        <stp>IDX_RATIO</stp>
        <stp>2/22/2006</stp>
        <stp>2/22/2006</stp>
        <stp>[Fixed Income  Prices 2004-2009.xlsx]TIPS!R347C24</stp>
        <tr r="X347" s="1"/>
      </tp>
      <tp>
        <v>1.2489399999999999</v>
        <stp/>
        <stp>##V3_BDHV12</stp>
        <stp>9128275W8 Govt</stp>
        <stp>IDX_RATIO</stp>
        <stp>2/11/2008</stp>
        <stp>2/11/2008</stp>
        <stp>[Fixed Income  Prices 2004-2009.xlsx]TIPS!R929C20</stp>
        <tr r="T929" s="1"/>
      </tp>
      <tp>
        <v>1.22878</v>
        <stp/>
        <stp>##V3_BDHV12</stp>
        <stp>9128274Y5 Govt</stp>
        <stp>IDX_RATIO</stp>
        <stp>1/30/2007</stp>
        <stp>1/30/2007</stp>
        <stp>[Fixed Income  Prices 2004-2009.xlsx]TIPS!R660C16</stp>
        <tr r="P660" s="1"/>
      </tp>
      <tp>
        <v>1.0757300000000001</v>
        <stp/>
        <stp>##V3_BDHV12</stp>
        <stp>912828CP3 Govt</stp>
        <stp>IDX_RATIO</stp>
        <stp>8/22/2006</stp>
        <stp>8/22/2006</stp>
        <stp>[Fixed Income  Prices 2004-2009.xlsx]TIPS!R545C64</stp>
        <tr r="BL545" s="1"/>
      </tp>
      <tp>
        <v>1.2151399999999999</v>
        <stp/>
        <stp>##V3_BDHV12</stp>
        <stp>9128276R8 Govt</stp>
        <stp>IDX_RATIO</stp>
        <stp>4/21/2008</stp>
        <stp>4/21/2008</stp>
        <stp>[Fixed Income  Prices 2004-2009.xlsx]TIPS!R978C28</stp>
        <tr r="AB978" s="1"/>
      </tp>
      <tp>
        <v>1.1643399999999999</v>
        <stp/>
        <stp>##V3_BDHV12</stp>
        <stp>9128274Y5 Govt</stp>
        <stp>IDX_RATIO</stp>
        <stp>1/17/2005</stp>
        <stp>1/17/2005</stp>
        <stp>[Fixed Income  Prices 2004-2009.xlsx]TIPS!R131C16</stp>
        <tr r="P131" s="1"/>
      </tp>
      <tp>
        <v>0.99670999999999998</v>
        <stp/>
        <stp>##V3_BDHV12</stp>
        <stp>912828HW3 Govt</stp>
        <stp>IDX_RATIO</stp>
        <stp>3/16/2009</stp>
        <stp>3/16/2009</stp>
        <stp>[Fixed Income  Prices 2004-2009.xlsx]TIPS!R238C48</stp>
        <tr r="AV238" s="1"/>
      </tp>
      <tp>
        <v>1.0678399999999999</v>
        <stp/>
        <stp>##V3_BDHV12</stp>
        <stp>912828CZ1 Govt</stp>
        <stp>IDX_RATIO</stp>
        <stp>3/26/2007</stp>
        <stp>3/26/2007</stp>
        <stp>[Fixed Income  Prices 2004-2009.xlsx]TIPS!R630C24</stp>
        <tr r="X630" s="1"/>
      </tp>
      <tp>
        <v>1.0482199999999999</v>
        <stp/>
        <stp>##V3_BDHV12</stp>
        <stp>912828CZ1 Govt</stp>
        <stp>IDX_RATIO</stp>
        <stp>1/13/2006</stp>
        <stp>1/13/2006</stp>
        <stp>[Fixed Income  Prices 2004-2009.xlsx]TIPS!R319C24</stp>
        <tr r="X319" s="1"/>
      </tp>
      <tp>
        <v>1.2074</v>
        <stp/>
        <stp>##V3_BDHV12</stp>
        <stp>9128274Y5 Govt</stp>
        <stp>IDX_RATIO</stp>
        <stp>1/24/2006</stp>
        <stp>1/24/2006</stp>
        <stp>[Fixed Income  Prices 2004-2009.xlsx]TIPS!R395C16</stp>
        <tr r="P395" s="1"/>
      </tp>
      <tp>
        <v>1.03973</v>
        <stp/>
        <stp>##V3_BDHV12</stp>
        <stp>912828CZ1 Govt</stp>
        <stp>IDX_RATIO</stp>
        <stp>2/23/2006</stp>
        <stp>2/23/2006</stp>
        <stp>[Fixed Income  Prices 2004-2009.xlsx]TIPS!R348C24</stp>
        <tr r="X348" s="1"/>
      </tp>
      <tp>
        <v>1.22872</v>
        <stp/>
        <stp>##V3_BDHV12</stp>
        <stp>9128274Y5 Govt</stp>
        <stp>IDX_RATIO</stp>
        <stp>1/31/2007</stp>
        <stp>1/31/2007</stp>
        <stp>[Fixed Income  Prices 2004-2009.xlsx]TIPS!R661C16</stp>
        <tr r="P661" s="1"/>
      </tp>
      <tp>
        <v>1.05843</v>
        <stp/>
        <stp>##V3_BDHV12</stp>
        <stp>912828ET3 Govt</stp>
        <stp>IDX_RATIO</stp>
        <stp>2/22/2008</stp>
        <stp>2/22/2008</stp>
        <stp>[Fixed Income  Prices 2004-2009.xlsx]TIPS!R556C76</stp>
        <tr r="BX556" s="1"/>
      </tp>
      <tp>
        <v>1.07579</v>
        <stp/>
        <stp>##V3_BDHV12</stp>
        <stp>912828CP3 Govt</stp>
        <stp>IDX_RATIO</stp>
        <stp>8/23/2006</stp>
        <stp>8/23/2006</stp>
        <stp>[Fixed Income  Prices 2004-2009.xlsx]TIPS!R546C64</stp>
        <tr r="BL546" s="1"/>
      </tp>
      <tp>
        <v>1.20279</v>
        <stp/>
        <stp>##V3_BDHV12</stp>
        <stp>9128274Y5 Govt</stp>
        <stp>IDX_RATIO</stp>
        <stp>2/13/2006</stp>
        <stp>2/13/2006</stp>
        <stp>[Fixed Income  Prices 2004-2009.xlsx]TIPS!R409C16</stp>
        <tr r="P409" s="1"/>
      </tp>
      <tp>
        <v>1.03159</v>
        <stp/>
        <stp>##V3_BDHV12</stp>
        <stp>912828CP3 Govt</stp>
        <stp>IDX_RATIO</stp>
        <stp>8/17/2005</stp>
        <stp>8/17/2005</stp>
        <stp>[Fixed Income  Prices 2004-2009.xlsx]TIPS!R282C64</stp>
        <tr r="BL282" s="1"/>
      </tp>
      <tp>
        <v>1.2153700000000001</v>
        <stp/>
        <stp>##V3_BDHV12</stp>
        <stp>9128276R8 Govt</stp>
        <stp>IDX_RATIO</stp>
        <stp>4/23/2008</stp>
        <stp>4/23/2008</stp>
        <stp>[Fixed Income  Prices 2004-2009.xlsx]TIPS!R980C28</stp>
        <tr r="AB980" s="1"/>
      </tp>
      <tp>
        <v>1.04904</v>
        <stp/>
        <stp>##V3_BDHV12</stp>
        <stp>912828CZ1 Govt</stp>
        <stp>IDX_RATIO</stp>
        <stp>1/10/2006</stp>
        <stp>1/10/2006</stp>
        <stp>[Fixed Income  Prices 2004-2009.xlsx]TIPS!R316C24</stp>
        <tr r="X316" s="1"/>
      </tp>
      <tp>
        <v>1.2318199999999999</v>
        <stp/>
        <stp>##V3_BDHV12</stp>
        <stp>9128274Y5 Govt</stp>
        <stp>IDX_RATIO</stp>
        <stp>3/12/2007</stp>
        <stp>3/12/2007</stp>
        <stp>[Fixed Income  Prices 2004-2009.xlsx]TIPS!R689C16</stp>
        <tr r="P689" s="1"/>
      </tp>
      <tp>
        <v>1.04623</v>
        <stp/>
        <stp>##V3_BDHV12</stp>
        <stp>912828CZ1 Govt</stp>
        <stp>IDX_RATIO</stp>
        <stp>3/30/2006</stp>
        <stp>3/30/2006</stp>
        <stp>[Fixed Income  Prices 2004-2009.xlsx]TIPS!R373C24</stp>
        <tr r="X373" s="1"/>
      </tp>
      <tp>
        <v>1.20645</v>
        <stp/>
        <stp>##V3_BDHV12</stp>
        <stp>9128274Y5 Govt</stp>
        <stp>IDX_RATIO</stp>
        <stp>1/27/2006</stp>
        <stp>1/27/2006</stp>
        <stp>[Fixed Income  Prices 2004-2009.xlsx]TIPS!R398C16</stp>
        <tr r="P398" s="1"/>
      </tp>
      <tp>
        <v>1.24709</v>
        <stp/>
        <stp>##V3_BDHV12</stp>
        <stp>9128275W8 Govt</stp>
        <stp>IDX_RATIO</stp>
        <stp>1/23/2008</stp>
        <stp>1/23/2008</stp>
        <stp>[Fixed Income  Prices 2004-2009.xlsx]TIPS!R916C20</stp>
        <tr r="T916" s="1"/>
      </tp>
      <tp>
        <v>1.0401800000000001</v>
        <stp/>
        <stp>##V3_BDHV12</stp>
        <stp>912828CZ1 Govt</stp>
        <stp>IDX_RATIO</stp>
        <stp>2/20/2006</stp>
        <stp>2/20/2006</stp>
        <stp>[Fixed Income  Prices 2004-2009.xlsx]TIPS!R345C24</stp>
        <tr r="X345" s="1"/>
      </tp>
      <tp>
        <v>1.0633300000000001</v>
        <stp/>
        <stp>##V3_BDHV12</stp>
        <stp>912828ET3 Govt</stp>
        <stp>IDX_RATIO</stp>
        <stp>3/31/2008</stp>
        <stp>3/31/2008</stp>
        <stp>[Fixed Income  Prices 2004-2009.xlsx]TIPS!R582C76</stp>
        <tr r="BX582" s="1"/>
      </tp>
      <tp>
        <v>1.24888</v>
        <stp/>
        <stp>##V3_BDHV12</stp>
        <stp>9128275W8 Govt</stp>
        <stp>IDX_RATIO</stp>
        <stp>2/13/2008</stp>
        <stp>2/13/2008</stp>
        <stp>[Fixed Income  Prices 2004-2009.xlsx]TIPS!R931C20</stp>
        <tr r="T931" s="1"/>
      </tp>
      <tp>
        <v>1.12235</v>
        <stp/>
        <stp>##V3_BDHV12</stp>
        <stp>9128276R8 Govt</stp>
        <stp>IDX_RATIO</stp>
        <stp>9/29/2005</stp>
        <stp>9/29/2005</stp>
        <stp>[Fixed Income  Prices 2004-2009.xlsx]TIPS!R313C28</stp>
        <tr r="AB313" s="1"/>
      </tp>
      <tp>
        <v>1.1609799999999999</v>
        <stp/>
        <stp>##V3_BDHV12</stp>
        <stp>9128274Y5 Govt</stp>
        <stp>IDX_RATIO</stp>
        <stp>2/25/2005</stp>
        <stp>2/25/2005</stp>
        <stp>[Fixed Income  Prices 2004-2009.xlsx]TIPS!R160C16</stp>
        <tr r="P160" s="1"/>
      </tp>
      <tp>
        <v>1.05846</v>
        <stp/>
        <stp>##V3_BDHV12</stp>
        <stp>912828ET3 Govt</stp>
        <stp>IDX_RATIO</stp>
        <stp>2/21/2008</stp>
        <stp>2/21/2008</stp>
        <stp>[Fixed Income  Prices 2004-2009.xlsx]TIPS!R555C76</stp>
        <tr r="BX555" s="1"/>
      </tp>
      <tp>
        <v>1.1359600000000001</v>
        <stp/>
        <stp>##V3_BDHV12</stp>
        <stp>912828BW9 Govt</stp>
        <stp>IDX_RATIO</stp>
        <stp>1/25/2008</stp>
        <stp>1/25/2008</stp>
        <stp>[Fixed Income  Prices 2004-2009.xlsx]TIPS!R918C56</stp>
        <tr r="BD918" s="1"/>
      </tp>
      <tp>
        <v>1.05471</v>
        <stp/>
        <stp>##V3_BDHV12</stp>
        <stp>912828ET3 Govt</stp>
        <stp>IDX_RATIO</stp>
        <stp>1/11/2008</stp>
        <stp>1/11/2008</stp>
        <stp>[Fixed Income  Prices 2004-2009.xlsx]TIPS!R526C76</stp>
        <tr r="BX526" s="1"/>
      </tp>
      <tp>
        <v>1.2033100000000001</v>
        <stp/>
        <stp>##V3_BDHV12</stp>
        <stp>9128274Y5 Govt</stp>
        <stp>IDX_RATIO</stp>
        <stp>2/10/2006</stp>
        <stp>2/10/2006</stp>
        <stp>[Fixed Income  Prices 2004-2009.xlsx]TIPS!R408C16</stp>
        <tr r="P408" s="1"/>
      </tp>
      <tp>
        <v>1.1371100000000001</v>
        <stp/>
        <stp>##V3_BDHV12</stp>
        <stp>912828BW9 Govt</stp>
        <stp>IDX_RATIO</stp>
        <stp>2/15/2008</stp>
        <stp>2/15/2008</stp>
        <stp>[Fixed Income  Prices 2004-2009.xlsx]TIPS!R933C56</stp>
        <tr r="BD933" s="1"/>
      </tp>
      <tp>
        <v>1.0315700000000001</v>
        <stp/>
        <stp>##V3_BDHV12</stp>
        <stp>912828CP3 Govt</stp>
        <stp>IDX_RATIO</stp>
        <stp>8/16/2005</stp>
        <stp>8/16/2005</stp>
        <stp>[Fixed Income  Prices 2004-2009.xlsx]TIPS!R281C64</stp>
        <tr r="BL281" s="1"/>
      </tp>
      <tp>
        <v>1.04877</v>
        <stp/>
        <stp>##V3_BDHV12</stp>
        <stp>912828CZ1 Govt</stp>
        <stp>IDX_RATIO</stp>
        <stp>1/11/2006</stp>
        <stp>1/11/2006</stp>
        <stp>[Fixed Income  Prices 2004-2009.xlsx]TIPS!R317C24</stp>
        <tr r="X317" s="1"/>
      </tp>
      <tp>
        <v>1.0464899999999999</v>
        <stp/>
        <stp>##V3_BDHV12</stp>
        <stp>912828CZ1 Govt</stp>
        <stp>IDX_RATIO</stp>
        <stp>3/31/2006</stp>
        <stp>3/31/2006</stp>
        <stp>[Fixed Income  Prices 2004-2009.xlsx]TIPS!R374C24</stp>
        <tr r="X374" s="1"/>
      </tp>
      <tp>
        <v>1.24685</v>
        <stp/>
        <stp>##V3_BDHV12</stp>
        <stp>9128275W8 Govt</stp>
        <stp>IDX_RATIO</stp>
        <stp>1/22/2008</stp>
        <stp>1/22/2008</stp>
        <stp>[Fixed Income  Prices 2004-2009.xlsx]TIPS!R915C20</stp>
        <tr r="T915" s="1"/>
      </tp>
      <tp>
        <v>1.23194</v>
        <stp/>
        <stp>##V3_BDHV12</stp>
        <stp>9128274Y5 Govt</stp>
        <stp>IDX_RATIO</stp>
        <stp>3/13/2007</stp>
        <stp>3/13/2007</stp>
        <stp>[Fixed Income  Prices 2004-2009.xlsx]TIPS!R690C16</stp>
        <tr r="P690" s="1"/>
      </tp>
      <tp>
        <v>1.2067700000000001</v>
        <stp/>
        <stp>##V3_BDHV12</stp>
        <stp>9128274Y5 Govt</stp>
        <stp>IDX_RATIO</stp>
        <stp>1/26/2006</stp>
        <stp>1/26/2006</stp>
        <stp>[Fixed Income  Prices 2004-2009.xlsx]TIPS!R397C16</stp>
        <tr r="P397" s="1"/>
      </tp>
      <tp>
        <v>1.04003</v>
        <stp/>
        <stp>##V3_BDHV12</stp>
        <stp>912828CZ1 Govt</stp>
        <stp>IDX_RATIO</stp>
        <stp>2/21/2006</stp>
        <stp>2/21/2006</stp>
        <stp>[Fixed Income  Prices 2004-2009.xlsx]TIPS!R346C24</stp>
        <tr r="X346" s="1"/>
      </tp>
      <tp>
        <v>1.24891</v>
        <stp/>
        <stp>##V3_BDHV12</stp>
        <stp>9128275W8 Govt</stp>
        <stp>IDX_RATIO</stp>
        <stp>2/12/2008</stp>
        <stp>2/12/2008</stp>
        <stp>[Fixed Income  Prices 2004-2009.xlsx]TIPS!R930C20</stp>
        <tr r="T930" s="1"/>
      </tp>
      <tp>
        <v>1.12218</v>
        <stp/>
        <stp>##V3_BDHV12</stp>
        <stp>9128276R8 Govt</stp>
        <stp>IDX_RATIO</stp>
        <stp>9/28/2005</stp>
        <stp>9/28/2005</stp>
        <stp>[Fixed Income  Prices 2004-2009.xlsx]TIPS!R312C28</stp>
        <tr r="AB312" s="1"/>
      </tp>
      <tp>
        <v>1.16113</v>
        <stp/>
        <stp>##V3_BDHV12</stp>
        <stp>9128274Y5 Govt</stp>
        <stp>IDX_RATIO</stp>
        <stp>2/24/2005</stp>
        <stp>2/24/2005</stp>
        <stp>[Fixed Income  Prices 2004-2009.xlsx]TIPS!R159C16</stp>
        <tr r="P159" s="1"/>
      </tp>
      <tp>
        <v>1.0584800000000001</v>
        <stp/>
        <stp>##V3_BDHV12</stp>
        <stp>912828ET3 Govt</stp>
        <stp>IDX_RATIO</stp>
        <stp>2/20/2008</stp>
        <stp>2/20/2008</stp>
        <stp>[Fixed Income  Prices 2004-2009.xlsx]TIPS!R554C76</stp>
        <tr r="BX554" s="1"/>
      </tp>
      <tp>
        <v>1.13575</v>
        <stp/>
        <stp>##V3_BDHV12</stp>
        <stp>912828BW9 Govt</stp>
        <stp>IDX_RATIO</stp>
        <stp>1/24/2008</stp>
        <stp>1/24/2008</stp>
        <stp>[Fixed Income  Prices 2004-2009.xlsx]TIPS!R917C56</stp>
        <tr r="BD917" s="1"/>
      </tp>
      <tp>
        <v>1.0545100000000001</v>
        <stp/>
        <stp>##V3_BDHV12</stp>
        <stp>912828ET3 Govt</stp>
        <stp>IDX_RATIO</stp>
        <stp>1/10/2008</stp>
        <stp>1/10/2008</stp>
        <stp>[Fixed Income  Prices 2004-2009.xlsx]TIPS!R525C76</stp>
        <tr r="BX525" s="1"/>
      </tp>
      <tp>
        <v>1.0756600000000001</v>
        <stp/>
        <stp>##V3_BDHV12</stp>
        <stp>912828CP3 Govt</stp>
        <stp>IDX_RATIO</stp>
        <stp>8/21/2006</stp>
        <stp>8/21/2006</stp>
        <stp>[Fixed Income  Prices 2004-2009.xlsx]TIPS!R544C64</stp>
        <tr r="BL544" s="1"/>
      </tp>
      <tp>
        <v>1.13714</v>
        <stp/>
        <stp>##V3_BDHV12</stp>
        <stp>912828BW9 Govt</stp>
        <stp>IDX_RATIO</stp>
        <stp>2/14/2008</stp>
        <stp>2/14/2008</stp>
        <stp>[Fixed Income  Prices 2004-2009.xlsx]TIPS!R932C56</stp>
        <tr r="BD932" s="1"/>
      </tp>
      <tp>
        <v>1.2152499999999999</v>
        <stp/>
        <stp>##V3_BDHV12</stp>
        <stp>9128276R8 Govt</stp>
        <stp>IDX_RATIO</stp>
        <stp>4/22/2008</stp>
        <stp>4/22/2008</stp>
        <stp>[Fixed Income  Prices 2004-2009.xlsx]TIPS!R979C28</stp>
        <tr r="AB979" s="1"/>
      </tp>
      <tp>
        <v>1.16428</v>
        <stp/>
        <stp>##V3_BDHV12</stp>
        <stp>9128274Y5 Govt</stp>
        <stp>IDX_RATIO</stp>
        <stp>1/14/2005</stp>
        <stp>1/14/2005</stp>
        <stp>[Fixed Income  Prices 2004-2009.xlsx]TIPS!R130C16</stp>
        <tr r="P130" s="1"/>
      </tp>
      <tp>
        <v>1.1101799999999999</v>
        <stp/>
        <stp>##V3_BDHV12</stp>
        <stp>912828BD1 Govt</stp>
        <stp>IDX_RATIO</stp>
        <stp>11/1/2006</stp>
        <stp>11/1/2006</stp>
        <stp>[Fixed Income  Prices 2004-2009.xlsx]TIPS!R596C52</stp>
        <tr r="AZ596" s="1"/>
      </tp>
      <tp>
        <v>1.10473</v>
        <stp/>
        <stp>##V3_BDHV12</stp>
        <stp>912828BD1 Govt</stp>
        <stp>IDX_RATIO</stp>
        <stp>12/1/2006</stp>
        <stp>12/1/2006</stp>
        <stp>[Fixed Income  Prices 2004-2009.xlsx]TIPS!R618C52</stp>
        <tr r="AZ618" s="1"/>
      </tp>
      <tp>
        <v>1.10981</v>
        <stp/>
        <stp>##V3_BDHV12</stp>
        <stp>912828BD1 Govt</stp>
        <stp>IDX_RATIO</stp>
        <stp>11/3/2006</stp>
        <stp>11/3/2006</stp>
        <stp>[Fixed Income  Prices 2004-2009.xlsx]TIPS!R598C52</stp>
        <tr r="AZ598" s="1"/>
      </tp>
      <tp>
        <v>1.1080700000000001</v>
        <stp/>
        <stp>##V3_BDHV12</stp>
        <stp>912828BD1 Govt</stp>
        <stp>IDX_RATIO</stp>
        <stp>10/2/2006</stp>
        <stp>10/2/2006</stp>
        <stp>[Fixed Income  Prices 2004-2009.xlsx]TIPS!R574C52</stp>
        <tr r="AZ574" s="1"/>
      </tp>
      <tp>
        <v>1.05653</v>
        <stp/>
        <stp>##V3_BDHV12</stp>
        <stp>912828AF7 Govt</stp>
        <stp>IDX_RATIO</stp>
        <stp>12/3/2004</stp>
        <stp>12/3/2004</stp>
        <stp>[Fixed Income  Prices 2004-2009.xlsx]TIPS!R100C44</stp>
        <tr r="AR100" s="1"/>
      </tp>
      <tp>
        <v>1.10999</v>
        <stp/>
        <stp>##V3_BDHV12</stp>
        <stp>912828BD1 Govt</stp>
        <stp>IDX_RATIO</stp>
        <stp>11/2/2006</stp>
        <stp>11/2/2006</stp>
        <stp>[Fixed Income  Prices 2004-2009.xlsx]TIPS!R597C52</stp>
        <tr r="AZ597" s="1"/>
      </tp>
      <tp>
        <v>1.1081399999999999</v>
        <stp/>
        <stp>##V3_BDHV12</stp>
        <stp>912828BD1 Govt</stp>
        <stp>IDX_RATIO</stp>
        <stp>10/3/2006</stp>
        <stp>10/3/2006</stp>
        <stp>[Fixed Income  Prices 2004-2009.xlsx]TIPS!R575C52</stp>
        <tr r="AZ575" s="1"/>
      </tp>
      <tp>
        <v>1.1039600000000001</v>
        <stp/>
        <stp>##V3_BDHV12</stp>
        <stp>912828BD1 Govt</stp>
        <stp>IDX_RATIO</stp>
        <stp>12/5/2006</stp>
        <stp>12/5/2006</stp>
        <stp>[Fixed Income  Prices 2004-2009.xlsx]TIPS!R620C52</stp>
        <tr r="AZ620" s="1"/>
      </tp>
      <tp>
        <v>1.1082099999999999</v>
        <stp/>
        <stp>##V3_BDHV12</stp>
        <stp>912828BD1 Govt</stp>
        <stp>IDX_RATIO</stp>
        <stp>10/4/2006</stp>
        <stp>10/4/2006</stp>
        <stp>[Fixed Income  Prices 2004-2009.xlsx]TIPS!R576C52</stp>
        <tr r="AZ576" s="1"/>
      </tp>
      <tp>
        <v>1.1090899999999999</v>
        <stp/>
        <stp>##V3_BDHV12</stp>
        <stp>912828BD1 Govt</stp>
        <stp>IDX_RATIO</stp>
        <stp>11/7/2006</stp>
        <stp>11/7/2006</stp>
        <stp>[Fixed Income  Prices 2004-2009.xlsx]TIPS!R600C52</stp>
        <tr r="AZ600" s="1"/>
      </tp>
      <tp>
        <v>1.10415</v>
        <stp/>
        <stp>##V3_BDHV12</stp>
        <stp>912828BD1 Govt</stp>
        <stp>IDX_RATIO</stp>
        <stp>12/4/2006</stp>
        <stp>12/4/2006</stp>
        <stp>[Fixed Income  Prices 2004-2009.xlsx]TIPS!R619C52</stp>
        <tr r="AZ619" s="1"/>
      </tp>
      <tp>
        <v>1.1082799999999999</v>
        <stp/>
        <stp>##V3_BDHV12</stp>
        <stp>912828BD1 Govt</stp>
        <stp>IDX_RATIO</stp>
        <stp>10/5/2006</stp>
        <stp>10/5/2006</stp>
        <stp>[Fixed Income  Prices 2004-2009.xlsx]TIPS!R577C52</stp>
        <tr r="AZ577" s="1"/>
      </tp>
      <tp>
        <v>1.1035699999999999</v>
        <stp/>
        <stp>##V3_BDHV12</stp>
        <stp>912828BD1 Govt</stp>
        <stp>IDX_RATIO</stp>
        <stp>12/7/2006</stp>
        <stp>12/7/2006</stp>
        <stp>[Fixed Income  Prices 2004-2009.xlsx]TIPS!R622C52</stp>
        <tr r="AZ622" s="1"/>
      </tp>
      <tp>
        <v>1.1083499999999999</v>
        <stp/>
        <stp>##V3_BDHV12</stp>
        <stp>912828BD1 Govt</stp>
        <stp>IDX_RATIO</stp>
        <stp>10/6/2006</stp>
        <stp>10/6/2006</stp>
        <stp>[Fixed Income  Prices 2004-2009.xlsx]TIPS!R578C52</stp>
        <tr r="AZ578" s="1"/>
      </tp>
      <tp>
        <v>1.05725</v>
        <stp/>
        <stp>##V3_BDHV12</stp>
        <stp>912828AF7 Govt</stp>
        <stp>IDX_RATIO</stp>
        <stp>12/7/2004</stp>
        <stp>12/7/2004</stp>
        <stp>[Fixed Income  Prices 2004-2009.xlsx]TIPS!R102C44</stp>
        <tr r="AR102" s="1"/>
      </tp>
      <tp>
        <v>1.10927</v>
        <stp/>
        <stp>##V3_BDHV12</stp>
        <stp>912828BD1 Govt</stp>
        <stp>IDX_RATIO</stp>
        <stp>11/6/2006</stp>
        <stp>11/6/2006</stp>
        <stp>[Fixed Income  Prices 2004-2009.xlsx]TIPS!R599C52</stp>
        <tr r="AZ599" s="1"/>
      </tp>
      <tp>
        <v>1.1037699999999999</v>
        <stp/>
        <stp>##V3_BDHV12</stp>
        <stp>912828BD1 Govt</stp>
        <stp>IDX_RATIO</stp>
        <stp>12/6/2006</stp>
        <stp>12/6/2006</stp>
        <stp>[Fixed Income  Prices 2004-2009.xlsx]TIPS!R621C52</stp>
        <tr r="AZ621" s="1"/>
      </tp>
      <tp>
        <v>1.05707</v>
        <stp/>
        <stp>##V3_BDHV12</stp>
        <stp>912828AF7 Govt</stp>
        <stp>IDX_RATIO</stp>
        <stp>12/6/2004</stp>
        <stp>12/6/2004</stp>
        <stp>[Fixed Income  Prices 2004-2009.xlsx]TIPS!R101C44</stp>
        <tr r="AR101" s="1"/>
      </tp>
      <tp>
        <v>1.0576099999999999</v>
        <stp/>
        <stp>##V3_BDHV12</stp>
        <stp>912828AF7 Govt</stp>
        <stp>IDX_RATIO</stp>
        <stp>12/9/2004</stp>
        <stp>12/9/2004</stp>
        <stp>[Fixed Income  Prices 2004-2009.xlsx]TIPS!R104C44</stp>
        <tr r="AR104" s="1"/>
      </tp>
      <tp>
        <v>1.10338</v>
        <stp/>
        <stp>##V3_BDHV12</stp>
        <stp>912828BD1 Govt</stp>
        <stp>IDX_RATIO</stp>
        <stp>12/8/2006</stp>
        <stp>12/8/2006</stp>
        <stp>[Fixed Income  Prices 2004-2009.xlsx]TIPS!R623C52</stp>
        <tr r="AZ623" s="1"/>
      </tp>
      <tp>
        <v>1.10856</v>
        <stp/>
        <stp>##V3_BDHV12</stp>
        <stp>912828BD1 Govt</stp>
        <stp>IDX_RATIO</stp>
        <stp>10/9/2006</stp>
        <stp>10/9/2006</stp>
        <stp>[Fixed Income  Prices 2004-2009.xlsx]TIPS!R579C52</stp>
        <tr r="AZ579" s="1"/>
      </tp>
      <tp>
        <v>1.0574300000000001</v>
        <stp/>
        <stp>##V3_BDHV12</stp>
        <stp>912828AF7 Govt</stp>
        <stp>IDX_RATIO</stp>
        <stp>12/8/2004</stp>
        <stp>12/8/2004</stp>
        <stp>[Fixed Income  Prices 2004-2009.xlsx]TIPS!R103C44</stp>
        <tr r="AR103" s="1"/>
      </tp>
      <tp>
        <v>1.1089100000000001</v>
        <stp/>
        <stp>##V3_BDHV12</stp>
        <stp>912828BD1 Govt</stp>
        <stp>IDX_RATIO</stp>
        <stp>11/8/2006</stp>
        <stp>11/8/2006</stp>
        <stp>[Fixed Income  Prices 2004-2009.xlsx]TIPS!R601C52</stp>
        <tr r="AZ601" s="1"/>
      </tp>
      <tp>
        <v>1.1087199999999999</v>
        <stp/>
        <stp>##V3_BDHV12</stp>
        <stp>912828BD1 Govt</stp>
        <stp>IDX_RATIO</stp>
        <stp>11/9/2006</stp>
        <stp>11/9/2006</stp>
        <stp>[Fixed Income  Prices 2004-2009.xlsx]TIPS!R602C52</stp>
        <tr r="AZ602" s="1"/>
      </tp>
      <tp>
        <v>1.27877</v>
        <stp/>
        <stp>##V3_BDHV12</stp>
        <stp>9128272M3 Govt</stp>
        <stp>IDX_RATIO</stp>
        <stp>8/9/2006</stp>
        <stp>8/9/2006</stp>
        <stp>[Fixed Income  Prices 2004-2009.xlsx]TIPS!R536C8</stp>
        <tr r="H536" s="1"/>
      </tp>
      <tp>
        <v>1.2521200000000001</v>
        <stp/>
        <stp>##V3_BDHV12</stp>
        <stp>9128272M3 Govt</stp>
        <stp>IDX_RATIO</stp>
        <stp>4/7/2006</stp>
        <stp>4/7/2006</stp>
        <stp>[Fixed Income  Prices 2004-2009.xlsx]TIPS!R448C8</stp>
        <tr r="H448" s="1"/>
      </tp>
      <tp>
        <v>1.2279800000000001</v>
        <stp/>
        <stp>##V3_BDHV12</stp>
        <stp>9128272M3 Govt</stp>
        <stp>IDX_RATIO</stp>
        <stp>7/8/2005</stp>
        <stp>7/8/2005</stp>
        <stp>[Fixed Income  Prices 2004-2009.xlsx]TIPS!R254C8</stp>
        <tr r="H254" s="1"/>
      </tp>
      <tp>
        <v>1.2118100000000001</v>
        <stp/>
        <stp>##V3_BDHV12</stp>
        <stp>9128272M3 Govt</stp>
        <stp>IDX_RATIO</stp>
        <stp>5/5/2005</stp>
        <stp>5/5/2005</stp>
        <stp>[Fixed Income  Prices 2004-2009.xlsx]TIPS!R209C8</stp>
        <tr r="H209" s="1"/>
      </tp>
      <tp>
        <v>1.2115</v>
        <stp/>
        <stp>##V3_BDHV12</stp>
        <stp>9128272M3 Govt</stp>
        <stp>IDX_RATIO</stp>
        <stp>5/4/2005</stp>
        <stp>5/4/2005</stp>
        <stp>[Fixed Income  Prices 2004-2009.xlsx]TIPS!R208C8</stp>
        <tr r="H208" s="1"/>
      </tp>
      <tp>
        <v>1.1548099999999999</v>
        <stp/>
        <stp>##V3_BDHV12</stp>
        <stp>912828BW9 Govt</stp>
        <stp>IDX_RATIO</stp>
        <stp>7/8/2009</stp>
        <stp>7/8/2009</stp>
        <stp>[Fixed Income  Prices 2004-2009.xlsx]TIPS!R1296C56</stp>
        <tr r="BD1296" s="1"/>
      </tp>
      <tp>
        <v>1.1228899999999999</v>
        <stp/>
        <stp>##V3_BDHV12</stp>
        <stp>912828CZ1 Govt</stp>
        <stp>IDX_RATIO</stp>
        <stp>6/2/2009</stp>
        <stp>6/2/2009</stp>
        <stp>[Fixed Income  Prices 2004-2009.xlsx]TIPS!R1201C24</stp>
        <tr r="X1201" s="1"/>
      </tp>
      <tp>
        <v>1.1549199999999999</v>
        <stp/>
        <stp>##V3_BDHV12</stp>
        <stp>912828BW9 Govt</stp>
        <stp>IDX_RATIO</stp>
        <stp>7/9/2009</stp>
        <stp>7/9/2009</stp>
        <stp>[Fixed Income  Prices 2004-2009.xlsx]TIPS!R1297C56</stp>
        <tr r="BD1297" s="1"/>
      </tp>
      <tp>
        <v>1.1229899999999999</v>
        <stp/>
        <stp>##V3_BDHV12</stp>
        <stp>912828CZ1 Govt</stp>
        <stp>IDX_RATIO</stp>
        <stp>6/3/2009</stp>
        <stp>6/3/2009</stp>
        <stp>[Fixed Income  Prices 2004-2009.xlsx]TIPS!R1202C24</stp>
        <tr r="X1202" s="1"/>
      </tp>
      <tp>
        <v>1.1648399999999999</v>
        <stp/>
        <stp>##V3_BDHV12</stp>
        <stp>912828BW9 Govt</stp>
        <stp>IDX_RATIO</stp>
        <stp>7/8/2008</stp>
        <stp>7/8/2008</stp>
        <stp>[Fixed Income  Prices 2004-2009.xlsx]TIPS!R1035C56</stp>
        <tr r="BD1035" s="1"/>
      </tp>
      <tp>
        <v>1.1651499999999999</v>
        <stp/>
        <stp>##V3_BDHV12</stp>
        <stp>912828BW9 Govt</stp>
        <stp>IDX_RATIO</stp>
        <stp>7/9/2008</stp>
        <stp>7/9/2008</stp>
        <stp>[Fixed Income  Prices 2004-2009.xlsx]TIPS!R1036C56</stp>
        <tr r="BD1036" s="1"/>
      </tp>
      <tp>
        <v>1.1228</v>
        <stp/>
        <stp>##V3_BDHV12</stp>
        <stp>912828CZ1 Govt</stp>
        <stp>IDX_RATIO</stp>
        <stp>6/1/2009</stp>
        <stp>6/1/2009</stp>
        <stp>[Fixed Income  Prices 2004-2009.xlsx]TIPS!R1200C24</stp>
        <tr r="X1200" s="1"/>
      </tp>
      <tp>
        <v>1.1291100000000001</v>
        <stp/>
        <stp>##V3_BDHV12</stp>
        <stp>912828CP3 Govt</stp>
        <stp>IDX_RATIO</stp>
        <stp>6/8/2009</stp>
        <stp>6/8/2009</stp>
        <stp>[Fixed Income  Prices 2004-2009.xlsx]TIPS!R1274C64</stp>
        <tr r="BL1274" s="1"/>
      </tp>
      <tp>
        <v>1.1292</v>
        <stp/>
        <stp>##V3_BDHV12</stp>
        <stp>912828CP3 Govt</stp>
        <stp>IDX_RATIO</stp>
        <stp>6/9/2009</stp>
        <stp>6/9/2009</stp>
        <stp>[Fixed Income  Prices 2004-2009.xlsx]TIPS!R1275C64</stp>
        <tr r="BL1275" s="1"/>
      </tp>
      <tp>
        <v>1.1230800000000001</v>
        <stp/>
        <stp>##V3_BDHV12</stp>
        <stp>912828CZ1 Govt</stp>
        <stp>IDX_RATIO</stp>
        <stp>6/4/2009</stp>
        <stp>6/4/2009</stp>
        <stp>[Fixed Income  Prices 2004-2009.xlsx]TIPS!R1203C24</stp>
        <tr r="X1203" s="1"/>
      </tp>
      <tp>
        <v>1.13463</v>
        <stp/>
        <stp>##V3_BDHV12</stp>
        <stp>912828CP3 Govt</stp>
        <stp>IDX_RATIO</stp>
        <stp>6/9/2008</stp>
        <stp>6/9/2008</stp>
        <stp>[Fixed Income  Prices 2004-2009.xlsx]TIPS!R1014C64</stp>
        <tr r="BL1014" s="1"/>
      </tp>
      <tp>
        <v>1.12317</v>
        <stp/>
        <stp>##V3_BDHV12</stp>
        <stp>912828CZ1 Govt</stp>
        <stp>IDX_RATIO</stp>
        <stp>6/5/2009</stp>
        <stp>6/5/2009</stp>
        <stp>[Fixed Income  Prices 2004-2009.xlsx]TIPS!R1204C24</stp>
        <tr r="X1204" s="1"/>
      </tp>
      <tp>
        <v>1.1629400000000001</v>
        <stp/>
        <stp>##V3_BDHV12</stp>
        <stp>912828BW9 Govt</stp>
        <stp>IDX_RATIO</stp>
        <stp>7/2/2008</stp>
        <stp>7/2/2008</stp>
        <stp>[Fixed Income  Prices 2004-2009.xlsx]TIPS!R1031C56</stp>
        <tr r="BD1031" s="1"/>
      </tp>
      <tp>
        <v>1.12873</v>
        <stp/>
        <stp>##V3_BDHV12</stp>
        <stp>912828CP3 Govt</stp>
        <stp>IDX_RATIO</stp>
        <stp>6/4/2009</stp>
        <stp>6/4/2009</stp>
        <stp>[Fixed Income  Prices 2004-2009.xlsx]TIPS!R1272C64</stp>
        <tr r="BL1272" s="1"/>
      </tp>
      <tp>
        <v>1.1339399999999999</v>
        <stp/>
        <stp>##V3_BDHV12</stp>
        <stp>912828CP3 Govt</stp>
        <stp>IDX_RATIO</stp>
        <stp>6/6/2008</stp>
        <stp>6/6/2008</stp>
        <stp>[Fixed Income  Prices 2004-2009.xlsx]TIPS!R1013C64</stp>
        <tr r="BL1013" s="1"/>
      </tp>
      <tp>
        <v>1.16326</v>
        <stp/>
        <stp>##V3_BDHV12</stp>
        <stp>912828BW9 Govt</stp>
        <stp>IDX_RATIO</stp>
        <stp>7/3/2008</stp>
        <stp>7/3/2008</stp>
        <stp>[Fixed Income  Prices 2004-2009.xlsx]TIPS!R1032C56</stp>
        <tr r="BD1032" s="1"/>
      </tp>
      <tp>
        <v>1.1288199999999999</v>
        <stp/>
        <stp>##V3_BDHV12</stp>
        <stp>912828CP3 Govt</stp>
        <stp>IDX_RATIO</stp>
        <stp>6/5/2009</stp>
        <stp>6/5/2009</stp>
        <stp>[Fixed Income  Prices 2004-2009.xlsx]TIPS!R1273C64</stp>
        <tr r="BL1273" s="1"/>
      </tp>
      <tp>
        <v>1.1540600000000001</v>
        <stp/>
        <stp>##V3_BDHV12</stp>
        <stp>912828BW9 Govt</stp>
        <stp>IDX_RATIO</stp>
        <stp>7/1/2009</stp>
        <stp>7/1/2009</stp>
        <stp>[Fixed Income  Prices 2004-2009.xlsx]TIPS!R1291C56</stp>
        <tr r="BD1291" s="1"/>
      </tp>
      <tp>
        <v>1.1234500000000001</v>
        <stp/>
        <stp>##V3_BDHV12</stp>
        <stp>912828CZ1 Govt</stp>
        <stp>IDX_RATIO</stp>
        <stp>6/8/2009</stp>
        <stp>6/8/2009</stp>
        <stp>[Fixed Income  Prices 2004-2009.xlsx]TIPS!R1205C24</stp>
        <tr r="X1205" s="1"/>
      </tp>
      <tp>
        <v>1.1541600000000001</v>
        <stp/>
        <stp>##V3_BDHV12</stp>
        <stp>912828BW9 Govt</stp>
        <stp>IDX_RATIO</stp>
        <stp>7/2/2009</stp>
        <stp>7/2/2009</stp>
        <stp>[Fixed Income  Prices 2004-2009.xlsx]TIPS!R1292C56</stp>
        <tr r="BD1292" s="1"/>
      </tp>
      <tp>
        <v>1.13348</v>
        <stp/>
        <stp>##V3_BDHV12</stp>
        <stp>912828CP3 Govt</stp>
        <stp>IDX_RATIO</stp>
        <stp>6/4/2008</stp>
        <stp>6/4/2008</stp>
        <stp>[Fixed Income  Prices 2004-2009.xlsx]TIPS!R1011C64</stp>
        <tr r="BL1011" s="1"/>
      </tp>
      <tp>
        <v>1.12355</v>
        <stp/>
        <stp>##V3_BDHV12</stp>
        <stp>912828CZ1 Govt</stp>
        <stp>IDX_RATIO</stp>
        <stp>6/9/2009</stp>
        <stp>6/9/2009</stp>
        <stp>[Fixed Income  Prices 2004-2009.xlsx]TIPS!R1206C24</stp>
        <tr r="X1206" s="1"/>
      </tp>
      <tp>
        <v>1.16262</v>
        <stp/>
        <stp>##V3_BDHV12</stp>
        <stp>912828BW9 Govt</stp>
        <stp>IDX_RATIO</stp>
        <stp>7/1/2008</stp>
        <stp>7/1/2008</stp>
        <stp>[Fixed Income  Prices 2004-2009.xlsx]TIPS!R1030C56</stp>
        <tr r="BD1030" s="1"/>
      </tp>
      <tp>
        <v>1.1542699999999999</v>
        <stp/>
        <stp>##V3_BDHV12</stp>
        <stp>912828BW9 Govt</stp>
        <stp>IDX_RATIO</stp>
        <stp>7/3/2009</stp>
        <stp>7/3/2009</stp>
        <stp>[Fixed Income  Prices 2004-2009.xlsx]TIPS!R1293C56</stp>
        <tr r="BD1293" s="1"/>
      </tp>
      <tp>
        <v>1.13371</v>
        <stp/>
        <stp>##V3_BDHV12</stp>
        <stp>912828CP3 Govt</stp>
        <stp>IDX_RATIO</stp>
        <stp>6/5/2008</stp>
        <stp>6/5/2008</stp>
        <stp>[Fixed Income  Prices 2004-2009.xlsx]TIPS!R1012C64</stp>
        <tr r="BL1012" s="1"/>
      </tp>
      <tp>
        <v>1.1330199999999999</v>
        <stp/>
        <stp>##V3_BDHV12</stp>
        <stp>912828CP3 Govt</stp>
        <stp>IDX_RATIO</stp>
        <stp>6/2/2008</stp>
        <stp>6/2/2008</stp>
        <stp>[Fixed Income  Prices 2004-2009.xlsx]TIPS!R1009C64</stp>
        <tr r="BL1009" s="1"/>
      </tp>
      <tp>
        <v>1.16452</v>
        <stp/>
        <stp>##V3_BDHV12</stp>
        <stp>912828BW9 Govt</stp>
        <stp>IDX_RATIO</stp>
        <stp>7/7/2008</stp>
        <stp>7/7/2008</stp>
        <stp>[Fixed Income  Prices 2004-2009.xlsx]TIPS!R1034C56</stp>
        <tr r="BD1034" s="1"/>
      </tp>
      <tp>
        <v>1.1332500000000001</v>
        <stp/>
        <stp>##V3_BDHV12</stp>
        <stp>912828CP3 Govt</stp>
        <stp>IDX_RATIO</stp>
        <stp>6/3/2008</stp>
        <stp>6/3/2008</stp>
        <stp>[Fixed Income  Prices 2004-2009.xlsx]TIPS!R1010C64</stp>
        <tr r="BL1010" s="1"/>
      </tp>
      <tp>
        <v>1.12845</v>
        <stp/>
        <stp>##V3_BDHV12</stp>
        <stp>912828CP3 Govt</stp>
        <stp>IDX_RATIO</stp>
        <stp>6/1/2009</stp>
        <stp>6/1/2009</stp>
        <stp>[Fixed Income  Prices 2004-2009.xlsx]TIPS!R1269C64</stp>
        <tr r="BL1269" s="1"/>
      </tp>
      <tp>
        <v>1.16357</v>
        <stp/>
        <stp>##V3_BDHV12</stp>
        <stp>912828BW9 Govt</stp>
        <stp>IDX_RATIO</stp>
        <stp>7/4/2008</stp>
        <stp>7/4/2008</stp>
        <stp>[Fixed Income  Prices 2004-2009.xlsx]TIPS!R1033C56</stp>
        <tr r="BD1033" s="1"/>
      </tp>
      <tp>
        <v>1.15459</v>
        <stp/>
        <stp>##V3_BDHV12</stp>
        <stp>912828BW9 Govt</stp>
        <stp>IDX_RATIO</stp>
        <stp>7/6/2009</stp>
        <stp>7/6/2009</stp>
        <stp>[Fixed Income  Prices 2004-2009.xlsx]TIPS!R1294C56</stp>
        <tr r="BD1294" s="1"/>
      </tp>
      <tp>
        <v>1.1285400000000001</v>
        <stp/>
        <stp>##V3_BDHV12</stp>
        <stp>912828CP3 Govt</stp>
        <stp>IDX_RATIO</stp>
        <stp>6/2/2009</stp>
        <stp>6/2/2009</stp>
        <stp>[Fixed Income  Prices 2004-2009.xlsx]TIPS!R1270C64</stp>
        <tr r="BL1270" s="1"/>
      </tp>
      <tp>
        <v>1.1547000000000001</v>
        <stp/>
        <stp>##V3_BDHV12</stp>
        <stp>912828BW9 Govt</stp>
        <stp>IDX_RATIO</stp>
        <stp>7/7/2009</stp>
        <stp>7/7/2009</stp>
        <stp>[Fixed Income  Prices 2004-2009.xlsx]TIPS!R1295C56</stp>
        <tr r="BD1295" s="1"/>
      </tp>
      <tp>
        <v>1.1286400000000001</v>
        <stp/>
        <stp>##V3_BDHV12</stp>
        <stp>912828CP3 Govt</stp>
        <stp>IDX_RATIO</stp>
        <stp>6/3/2009</stp>
        <stp>6/3/2009</stp>
        <stp>[Fixed Income  Prices 2004-2009.xlsx]TIPS!R1271C64</stp>
        <tr r="BL1271" s="1"/>
      </tp>
      <tp>
        <v>1.1721900000000001</v>
        <stp/>
        <stp>##V3_BDHV12</stp>
        <stp>912828BD1 Govt</stp>
        <stp>IDX_RATIO</stp>
        <stp>7/9/2008</stp>
        <stp>7/9/2008</stp>
        <stp>[Fixed Income  Prices 2004-2009.xlsx]TIPS!R1035C52</stp>
        <tr r="AZ1035" s="1"/>
      </tp>
      <tp>
        <v>1.1756800000000001</v>
        <stp/>
        <stp>##V3_BDHV12</stp>
        <stp>912828AF7 Govt</stp>
        <stp>IDX_RATIO</stp>
        <stp>4/8/2009</stp>
        <stp>4/8/2009</stp>
        <stp>[Fixed Income  Prices 2004-2009.xlsx]TIPS!R1230C44</stp>
        <tr r="AR1230" s="1"/>
      </tp>
      <tp>
        <v>1.1307100000000001</v>
        <stp/>
        <stp>##V3_BDHV12</stp>
        <stp>912828DH0 Govt</stp>
        <stp>IDX_RATIO</stp>
        <stp>1/6/2009</stp>
        <stp>1/6/2009</stp>
        <stp>[Fixed Income  Prices 2004-2009.xlsx]TIPS!R1040C68</stp>
        <tr r="BP1040" s="1"/>
      </tp>
      <tp>
        <v>1.17187</v>
        <stp/>
        <stp>##V3_BDHV12</stp>
        <stp>912828BD1 Govt</stp>
        <stp>IDX_RATIO</stp>
        <stp>7/8/2008</stp>
        <stp>7/8/2008</stp>
        <stp>[Fixed Income  Prices 2004-2009.xlsx]TIPS!R1034C52</stp>
        <tr r="AZ1034" s="1"/>
      </tp>
      <tp>
        <v>1.17588</v>
        <stp/>
        <stp>##V3_BDHV12</stp>
        <stp>912828AF7 Govt</stp>
        <stp>IDX_RATIO</stp>
        <stp>4/9/2009</stp>
        <stp>4/9/2009</stp>
        <stp>[Fixed Income  Prices 2004-2009.xlsx]TIPS!R1231C44</stp>
        <tr r="AR1231" s="1"/>
      </tp>
      <tp>
        <v>1.13001</v>
        <stp/>
        <stp>##V3_BDHV12</stp>
        <stp>912828DH0 Govt</stp>
        <stp>IDX_RATIO</stp>
        <stp>1/7/2009</stp>
        <stp>1/7/2009</stp>
        <stp>[Fixed Income  Prices 2004-2009.xlsx]TIPS!R1041C68</stp>
        <tr r="BP1041" s="1"/>
      </tp>
      <tp>
        <v>1.1618999999999999</v>
        <stp/>
        <stp>##V3_BDHV12</stp>
        <stp>912828BD1 Govt</stp>
        <stp>IDX_RATIO</stp>
        <stp>7/9/2009</stp>
        <stp>7/9/2009</stp>
        <stp>[Fixed Income  Prices 2004-2009.xlsx]TIPS!R1296C52</stp>
        <tr r="AZ1296" s="1"/>
      </tp>
      <tp>
        <v>1.13141</v>
        <stp/>
        <stp>##V3_BDHV12</stp>
        <stp>912828DH0 Govt</stp>
        <stp>IDX_RATIO</stp>
        <stp>1/5/2009</stp>
        <stp>1/5/2009</stp>
        <stp>[Fixed Income  Prices 2004-2009.xlsx]TIPS!R1039C68</stp>
        <tr r="BP1039" s="1"/>
      </tp>
      <tp>
        <v>1.1617899999999999</v>
        <stp/>
        <stp>##V3_BDHV12</stp>
        <stp>912828BD1 Govt</stp>
        <stp>IDX_RATIO</stp>
        <stp>7/8/2009</stp>
        <stp>7/8/2009</stp>
        <stp>[Fixed Income  Prices 2004-2009.xlsx]TIPS!R1295C52</stp>
        <tr r="AZ1295" s="1"/>
      </tp>
      <tp>
        <v>1.13351</v>
        <stp/>
        <stp>##V3_BDHV12</stp>
        <stp>912828DH0 Govt</stp>
        <stp>IDX_RATIO</stp>
        <stp>1/2/2009</stp>
        <stp>1/2/2009</stp>
        <stp>[Fixed Income  Prices 2004-2009.xlsx]TIPS!R1038C68</stp>
        <tr r="BP1038" s="1"/>
      </tp>
      <tp>
        <v>1.13422</v>
        <stp/>
        <stp>##V3_BDHV12</stp>
        <stp>912828DH0 Govt</stp>
        <stp>IDX_RATIO</stp>
        <stp>1/1/2009</stp>
        <stp>1/1/2009</stp>
        <stp>[Fixed Income  Prices 2004-2009.xlsx]TIPS!R1037C68</stp>
        <tr r="BP1037" s="1"/>
      </tp>
      <tp>
        <v>1.1612499999999999</v>
        <stp/>
        <stp>##V3_BDHV12</stp>
        <stp>912828BD1 Govt</stp>
        <stp>IDX_RATIO</stp>
        <stp>7/3/2009</stp>
        <stp>7/3/2009</stp>
        <stp>[Fixed Income  Prices 2004-2009.xlsx]TIPS!R1292C52</stp>
        <tr r="AZ1292" s="1"/>
      </tp>
      <tp>
        <v>1.1696500000000001</v>
        <stp/>
        <stp>##V3_BDHV12</stp>
        <stp>912828BD1 Govt</stp>
        <stp>IDX_RATIO</stp>
        <stp>7/1/2008</stp>
        <stp>7/1/2008</stp>
        <stp>[Fixed Income  Prices 2004-2009.xlsx]TIPS!R1029C52</stp>
        <tr r="AZ1029" s="1"/>
      </tp>
      <tp>
        <v>1.1611400000000001</v>
        <stp/>
        <stp>##V3_BDHV12</stp>
        <stp>912828BD1 Govt</stp>
        <stp>IDX_RATIO</stp>
        <stp>7/2/2009</stp>
        <stp>7/2/2009</stp>
        <stp>[Fixed Income  Prices 2004-2009.xlsx]TIPS!R1291C52</stp>
        <tr r="AZ1291" s="1"/>
      </tp>
      <tp>
        <v>1.17432</v>
        <stp/>
        <stp>##V3_BDHV12</stp>
        <stp>912828AF7 Govt</stp>
        <stp>IDX_RATIO</stp>
        <stp>4/1/2009</stp>
        <stp>4/1/2009</stp>
        <stp>[Fixed Income  Prices 2004-2009.xlsx]TIPS!R1225C44</stp>
        <tr r="AR1225" s="1"/>
      </tp>
      <tp>
        <v>1.16103</v>
        <stp/>
        <stp>##V3_BDHV12</stp>
        <stp>912828BD1 Govt</stp>
        <stp>IDX_RATIO</stp>
        <stp>7/1/2009</stp>
        <stp>7/1/2009</stp>
        <stp>[Fixed Income  Prices 2004-2009.xlsx]TIPS!R1290C52</stp>
        <tr r="AZ1290" s="1"/>
      </tp>
      <tp>
        <v>1.17452</v>
        <stp/>
        <stp>##V3_BDHV12</stp>
        <stp>912828AF7 Govt</stp>
        <stp>IDX_RATIO</stp>
        <stp>4/2/2009</stp>
        <stp>4/2/2009</stp>
        <stp>[Fixed Income  Prices 2004-2009.xlsx]TIPS!R1226C44</stp>
        <tr r="AR1226" s="1"/>
      </tp>
      <tp>
        <v>1.17028</v>
        <stp/>
        <stp>##V3_BDHV12</stp>
        <stp>912828BD1 Govt</stp>
        <stp>IDX_RATIO</stp>
        <stp>7/3/2008</stp>
        <stp>7/3/2008</stp>
        <stp>[Fixed Income  Prices 2004-2009.xlsx]TIPS!R1031C52</stp>
        <tr r="AZ1031" s="1"/>
      </tp>
      <tp>
        <v>1.16997</v>
        <stp/>
        <stp>##V3_BDHV12</stp>
        <stp>912828BD1 Govt</stp>
        <stp>IDX_RATIO</stp>
        <stp>7/2/2008</stp>
        <stp>7/2/2008</stp>
        <stp>[Fixed Income  Prices 2004-2009.xlsx]TIPS!R1030C52</stp>
        <tr r="AZ1030" s="1"/>
      </tp>
      <tp>
        <v>1.1747099999999999</v>
        <stp/>
        <stp>##V3_BDHV12</stp>
        <stp>912828AF7 Govt</stp>
        <stp>IDX_RATIO</stp>
        <stp>4/3/2009</stp>
        <stp>4/3/2009</stp>
        <stp>[Fixed Income  Prices 2004-2009.xlsx]TIPS!R1227C44</stp>
        <tr r="AR1227" s="1"/>
      </tp>
      <tp>
        <v>1.16168</v>
        <stp/>
        <stp>##V3_BDHV12</stp>
        <stp>912828BD1 Govt</stp>
        <stp>IDX_RATIO</stp>
        <stp>7/7/2009</stp>
        <stp>7/7/2009</stp>
        <stp>[Fixed Income  Prices 2004-2009.xlsx]TIPS!R1294C52</stp>
        <tr r="AZ1294" s="1"/>
      </tp>
      <tp>
        <v>1.16157</v>
        <stp/>
        <stp>##V3_BDHV12</stp>
        <stp>912828BD1 Govt</stp>
        <stp>IDX_RATIO</stp>
        <stp>7/6/2009</stp>
        <stp>7/6/2009</stp>
        <stp>[Fixed Income  Prices 2004-2009.xlsx]TIPS!R1293C52</stp>
        <tr r="AZ1293" s="1"/>
      </tp>
      <tp>
        <v>1.1706000000000001</v>
        <stp/>
        <stp>##V3_BDHV12</stp>
        <stp>912828BD1 Govt</stp>
        <stp>IDX_RATIO</stp>
        <stp>7/4/2008</stp>
        <stp>7/4/2008</stp>
        <stp>[Fixed Income  Prices 2004-2009.xlsx]TIPS!R1032C52</stp>
        <tr r="AZ1032" s="1"/>
      </tp>
      <tp>
        <v>1.12931</v>
        <stp/>
        <stp>##V3_BDHV12</stp>
        <stp>912828DH0 Govt</stp>
        <stp>IDX_RATIO</stp>
        <stp>1/8/2009</stp>
        <stp>1/8/2009</stp>
        <stp>[Fixed Income  Prices 2004-2009.xlsx]TIPS!R1042C68</stp>
        <tr r="BP1042" s="1"/>
      </tp>
      <tp>
        <v>1.1752899999999999</v>
        <stp/>
        <stp>##V3_BDHV12</stp>
        <stp>912828AF7 Govt</stp>
        <stp>IDX_RATIO</stp>
        <stp>4/6/2009</stp>
        <stp>4/6/2009</stp>
        <stp>[Fixed Income  Prices 2004-2009.xlsx]TIPS!R1228C44</stp>
        <tr r="AR1228" s="1"/>
      </tp>
      <tp>
        <v>1.1715599999999999</v>
        <stp/>
        <stp>##V3_BDHV12</stp>
        <stp>912828BD1 Govt</stp>
        <stp>IDX_RATIO</stp>
        <stp>7/7/2008</stp>
        <stp>7/7/2008</stp>
        <stp>[Fixed Income  Prices 2004-2009.xlsx]TIPS!R1033C52</stp>
        <tr r="AZ1033" s="1"/>
      </tp>
      <tp>
        <v>1.1286100000000001</v>
        <stp/>
        <stp>##V3_BDHV12</stp>
        <stp>912828DH0 Govt</stp>
        <stp>IDX_RATIO</stp>
        <stp>1/9/2009</stp>
        <stp>1/9/2009</stp>
        <stp>[Fixed Income  Prices 2004-2009.xlsx]TIPS!R1043C68</stp>
        <tr r="BP1043" s="1"/>
      </tp>
      <tp>
        <v>1.1754899999999999</v>
        <stp/>
        <stp>##V3_BDHV12</stp>
        <stp>912828AF7 Govt</stp>
        <stp>IDX_RATIO</stp>
        <stp>4/7/2009</stp>
        <stp>4/7/2009</stp>
        <stp>[Fixed Income  Prices 2004-2009.xlsx]TIPS!R1229C44</stp>
        <tr r="AR1229" s="1"/>
      </tp>
      <tp>
        <v>1.11741</v>
        <stp/>
        <stp>##V3_BDHV12</stp>
        <stp>9128276R8 Govt</stp>
        <stp>IDX_RATIO</stp>
        <stp>8/26/2005</stp>
        <stp>8/26/2005</stp>
        <stp>[Fixed Income  Prices 2004-2009.xlsx]TIPS!R289C28</stp>
        <tr r="AB289" s="1"/>
      </tp>
      <tp>
        <v>1.1047100000000001</v>
        <stp/>
        <stp>##V3_BDHV12</stp>
        <stp>912828CP3 Govt</stp>
        <stp>IDX_RATIO</stp>
        <stp>8/23/2007</stp>
        <stp>8/23/2007</stp>
        <stp>[Fixed Income  Prices 2004-2009.xlsx]TIPS!R807C64</stp>
        <tr r="BL807" s="1"/>
      </tp>
      <tp>
        <v>1.0643499999999999</v>
        <stp/>
        <stp>##V3_BDHV12</stp>
        <stp>912828CZ1 Govt</stp>
        <stp>IDX_RATIO</stp>
        <stp>1/18/2007</stp>
        <stp>1/18/2007</stp>
        <stp>[Fixed Income  Prices 2004-2009.xlsx]TIPS!R583C24</stp>
        <tr r="X583" s="1"/>
      </tp>
      <tp>
        <v>1.1642299999999999</v>
        <stp/>
        <stp>##V3_BDHV12</stp>
        <stp>9128276R8 Govt</stp>
        <stp>IDX_RATIO</stp>
        <stp>8/11/2006</stp>
        <stp>8/11/2006</stp>
        <stp>[Fixed Income  Prices 2004-2009.xlsx]TIPS!R538C28</stp>
        <tr r="AB538" s="1"/>
      </tp>
      <tp>
        <v>1.03471</v>
        <stp/>
        <stp>##V3_BDHV12</stp>
        <stp>912828CP3 Govt</stp>
        <stp>IDX_RATIO</stp>
        <stp>9/19/2005</stp>
        <stp>9/19/2005</stp>
        <stp>[Fixed Income  Prices 2004-2009.xlsx]TIPS!R305C64</stp>
        <tr r="BL305" s="1"/>
      </tp>
      <tp>
        <v>1.1046400000000001</v>
        <stp/>
        <stp>##V3_BDHV12</stp>
        <stp>912828CP3 Govt</stp>
        <stp>IDX_RATIO</stp>
        <stp>8/22/2007</stp>
        <stp>8/22/2007</stp>
        <stp>[Fixed Income  Prices 2004-2009.xlsx]TIPS!R806C64</stp>
        <tr r="BL806" s="1"/>
      </tp>
      <tp>
        <v>1.0643</v>
        <stp/>
        <stp>##V3_BDHV12</stp>
        <stp>912828CZ1 Govt</stp>
        <stp>IDX_RATIO</stp>
        <stp>1/19/2007</stp>
        <stp>1/19/2007</stp>
        <stp>[Fixed Income  Prices 2004-2009.xlsx]TIPS!R584C24</stp>
        <tr r="X584" s="1"/>
      </tp>
      <tp>
        <v>1.1641600000000001</v>
        <stp/>
        <stp>##V3_BDHV12</stp>
        <stp>9128276R8 Govt</stp>
        <stp>IDX_RATIO</stp>
        <stp>8/10/2006</stp>
        <stp>8/10/2006</stp>
        <stp>[Fixed Income  Prices 2004-2009.xlsx]TIPS!R537C28</stp>
        <tr r="AB537" s="1"/>
      </tp>
      <tp>
        <v>1.06158</v>
        <stp/>
        <stp>##V3_BDHV12</stp>
        <stp>912828ET3 Govt</stp>
        <stp>IDX_RATIO</stp>
        <stp>2/23/2009</stp>
        <stp>2/23/2009</stp>
        <stp>[Fixed Income  Prices 2004-2009.xlsx]TIPS!R817C76</stp>
        <tr r="BX817" s="1"/>
      </tp>
      <tp>
        <v>0.99833000000000005</v>
        <stp/>
        <stp>##V3_BDHV12</stp>
        <stp>912828HW3 Govt</stp>
        <stp>IDX_RATIO</stp>
        <stp>2/19/2009</stp>
        <stp>2/19/2009</stp>
        <stp>[Fixed Income  Prices 2004-2009.xlsx]TIPS!R221C48</stp>
        <tr r="AV221" s="1"/>
      </tp>
      <tp>
        <v>1.11738</v>
        <stp/>
        <stp>##V3_BDHV12</stp>
        <stp>9128276R8 Govt</stp>
        <stp>IDX_RATIO</stp>
        <stp>8/24/2005</stp>
        <stp>8/24/2005</stp>
        <stp>[Fixed Income  Prices 2004-2009.xlsx]TIPS!R287C28</stp>
        <tr r="AB287" s="1"/>
      </tp>
      <tp>
        <v>1.00691</v>
        <stp/>
        <stp>##V3_BDHV12</stp>
        <stp>912828HW3 Govt</stp>
        <stp>IDX_RATIO</stp>
        <stp>1/29/2009</stp>
        <stp>1/29/2009</stp>
        <stp>[Fixed Income  Prices 2004-2009.xlsx]TIPS!R206C48</stp>
        <tr r="AV206" s="1"/>
      </tp>
      <tp>
        <v>1.1625700000000001</v>
        <stp/>
        <stp>##V3_BDHV12</stp>
        <stp>9128274Y5 Govt</stp>
        <stp>IDX_RATIO</stp>
        <stp>3/29/2005</stp>
        <stp>3/29/2005</stp>
        <stp>[Fixed Income  Prices 2004-2009.xlsx]TIPS!R182C16</stp>
        <tr r="P182" s="1"/>
      </tp>
      <tp>
        <v>1.1400000000000001</v>
        <stp/>
        <stp>##V3_BDHV12</stp>
        <stp>912828BW9 Govt</stp>
        <stp>IDX_RATIO</stp>
        <stp>3/19/2008</stp>
        <stp>3/19/2008</stp>
        <stp>[Fixed Income  Prices 2004-2009.xlsx]TIPS!R956C56</stp>
        <tr r="BD956" s="1"/>
      </tp>
      <tp>
        <v>1.1045799999999999</v>
        <stp/>
        <stp>##V3_BDHV12</stp>
        <stp>912828CP3 Govt</stp>
        <stp>IDX_RATIO</stp>
        <stp>8/21/2007</stp>
        <stp>8/21/2007</stp>
        <stp>[Fixed Income  Prices 2004-2009.xlsx]TIPS!R805C64</stp>
        <tr r="BL805" s="1"/>
      </tp>
      <tp>
        <v>1.06352</v>
        <stp/>
        <stp>##V3_BDHV12</stp>
        <stp>912828ET3 Govt</stp>
        <stp>IDX_RATIO</stp>
        <stp>3/30/2009</stp>
        <stp>3/30/2009</stp>
        <stp>[Fixed Income  Prices 2004-2009.xlsx]TIPS!R842C76</stp>
        <tr r="BX842" s="1"/>
      </tp>
      <tp>
        <v>1.0627599999999999</v>
        <stp/>
        <stp>##V3_BDHV12</stp>
        <stp>912828ET3 Govt</stp>
        <stp>IDX_RATIO</stp>
        <stp>2/20/2009</stp>
        <stp>2/20/2009</stp>
        <stp>[Fixed Income  Prices 2004-2009.xlsx]TIPS!R816C76</stp>
        <tr r="BX816" s="1"/>
      </tp>
      <tp>
        <v>1.1207799999999999</v>
        <stp/>
        <stp>##V3_BDHV12</stp>
        <stp>912828CP3 Govt</stp>
        <stp>IDX_RATIO</stp>
        <stp>4/10/2008</stp>
        <stp>4/10/2008</stp>
        <stp>[Fixed Income  Prices 2004-2009.xlsx]TIPS!R972C64</stp>
        <tr r="BL972" s="1"/>
      </tp>
      <tp>
        <v>0.99870000000000003</v>
        <stp/>
        <stp>##V3_BDHV12</stp>
        <stp>912828HW3 Govt</stp>
        <stp>IDX_RATIO</stp>
        <stp>2/18/2009</stp>
        <stp>2/18/2009</stp>
        <stp>[Fixed Income  Prices 2004-2009.xlsx]TIPS!R220C48</stp>
        <tr r="AV220" s="1"/>
      </tp>
      <tp>
        <v>1.1173999999999999</v>
        <stp/>
        <stp>##V3_BDHV12</stp>
        <stp>9128276R8 Govt</stp>
        <stp>IDX_RATIO</stp>
        <stp>8/25/2005</stp>
        <stp>8/25/2005</stp>
        <stp>[Fixed Income  Prices 2004-2009.xlsx]TIPS!R288C28</stp>
        <tr r="AB288" s="1"/>
      </tp>
      <tp>
        <v>1.0651600000000001</v>
        <stp/>
        <stp>##V3_BDHV12</stp>
        <stp>912828CZ1 Govt</stp>
        <stp>IDX_RATIO</stp>
        <stp>2/28/2007</stp>
        <stp>2/28/2007</stp>
        <stp>[Fixed Income  Prices 2004-2009.xlsx]TIPS!R612C24</stp>
        <tr r="X612" s="1"/>
      </tp>
      <tp>
        <v>1.0075400000000001</v>
        <stp/>
        <stp>##V3_BDHV12</stp>
        <stp>912828HW3 Govt</stp>
        <stp>IDX_RATIO</stp>
        <stp>1/28/2009</stp>
        <stp>1/28/2009</stp>
        <stp>[Fixed Income  Prices 2004-2009.xlsx]TIPS!R205C48</stp>
        <tr r="AV205" s="1"/>
      </tp>
      <tp>
        <v>1.16249</v>
        <stp/>
        <stp>##V3_BDHV12</stp>
        <stp>9128274Y5 Govt</stp>
        <stp>IDX_RATIO</stp>
        <stp>3/28/2005</stp>
        <stp>3/28/2005</stp>
        <stp>[Fixed Income  Prices 2004-2009.xlsx]TIPS!R181C16</stp>
        <tr r="P181" s="1"/>
      </tp>
      <tp>
        <v>1.1398200000000001</v>
        <stp/>
        <stp>##V3_BDHV12</stp>
        <stp>912828BW9 Govt</stp>
        <stp>IDX_RATIO</stp>
        <stp>3/18/2008</stp>
        <stp>3/18/2008</stp>
        <stp>[Fixed Income  Prices 2004-2009.xlsx]TIPS!R955C56</stp>
        <tr r="BD955" s="1"/>
      </tp>
      <tp>
        <v>1.1045100000000001</v>
        <stp/>
        <stp>##V3_BDHV12</stp>
        <stp>912828CP3 Govt</stp>
        <stp>IDX_RATIO</stp>
        <stp>8/20/2007</stp>
        <stp>8/20/2007</stp>
        <stp>[Fixed Income  Prices 2004-2009.xlsx]TIPS!R804C64</stp>
        <tr r="BL804" s="1"/>
      </tp>
      <tp>
        <v>1.06366</v>
        <stp/>
        <stp>##V3_BDHV12</stp>
        <stp>912828ET3 Govt</stp>
        <stp>IDX_RATIO</stp>
        <stp>3/31/2009</stp>
        <stp>3/31/2009</stp>
        <stp>[Fixed Income  Prices 2004-2009.xlsx]TIPS!R843C76</stp>
        <tr r="BX843" s="1"/>
      </tp>
      <tp>
        <v>1.1208899999999999</v>
        <stp/>
        <stp>##V3_BDHV12</stp>
        <stp>912828CP3 Govt</stp>
        <stp>IDX_RATIO</stp>
        <stp>4/11/2008</stp>
        <stp>4/11/2008</stp>
        <stp>[Fixed Income  Prices 2004-2009.xlsx]TIPS!R973C64</stp>
        <tr r="BL973" s="1"/>
      </tp>
      <tp>
        <v>1.252</v>
        <stp/>
        <stp>##V3_BDHV12</stp>
        <stp>9128275W8 Govt</stp>
        <stp>IDX_RATIO</stp>
        <stp>3/19/2008</stp>
        <stp>3/19/2008</stp>
        <stp>[Fixed Income  Prices 2004-2009.xlsx]TIPS!R956C20</stp>
        <tr r="T956" s="1"/>
      </tp>
      <tp>
        <v>1.11734</v>
        <stp/>
        <stp>##V3_BDHV12</stp>
        <stp>9128276R8 Govt</stp>
        <stp>IDX_RATIO</stp>
        <stp>8/22/2005</stp>
        <stp>8/22/2005</stp>
        <stp>[Fixed Income  Prices 2004-2009.xlsx]TIPS!R285C28</stp>
        <tr r="AB285" s="1"/>
      </tp>
      <tp>
        <v>1.0056700000000001</v>
        <stp/>
        <stp>##V3_BDHV12</stp>
        <stp>912828CZ1 Govt</stp>
        <stp>IDX_RATIO</stp>
        <stp>3/18/2005</stp>
        <stp>3/18/2005</stp>
        <stp>[Fixed Income  Prices 2004-2009.xlsx]TIPS!R106C24</stp>
        <tr r="X106" s="1"/>
      </tp>
      <tp>
        <v>1.07904</v>
        <stp/>
        <stp>##V3_BDHV12</stp>
        <stp>912828ET3 Govt</stp>
        <stp>IDX_RATIO</stp>
        <stp>1/19/2009</stp>
        <stp>1/19/2009</stp>
        <stp>[Fixed Income  Prices 2004-2009.xlsx]TIPS!R792C76</stp>
        <tr r="BX792" s="1"/>
      </tp>
      <tp>
        <v>1.1049899999999999</v>
        <stp/>
        <stp>##V3_BDHV12</stp>
        <stp>912828CP3 Govt</stp>
        <stp>IDX_RATIO</stp>
        <stp>8/27/2007</stp>
        <stp>8/27/2007</stp>
        <stp>[Fixed Income  Prices 2004-2009.xlsx]TIPS!R809C64</stp>
        <tr r="BL809" s="1"/>
      </tp>
      <tp>
        <v>1.1969400000000001</v>
        <stp/>
        <stp>##V3_BDHV12</stp>
        <stp>9128276R8 Govt</stp>
        <stp>IDX_RATIO</stp>
        <stp>9/18/2007</stp>
        <stp>9/18/2007</stp>
        <stp>[Fixed Income  Prices 2004-2009.xlsx]TIPS!R825C28</stp>
        <tr r="AB825" s="1"/>
      </tp>
      <tp>
        <v>1.1645300000000001</v>
        <stp/>
        <stp>##V3_BDHV12</stp>
        <stp>9128276R8 Govt</stp>
        <stp>IDX_RATIO</stp>
        <stp>8/15/2006</stp>
        <stp>8/15/2006</stp>
        <stp>[Fixed Income  Prices 2004-2009.xlsx]TIPS!R540C28</stp>
        <tr r="AB540" s="1"/>
      </tp>
      <tp>
        <v>1.0603899999999999</v>
        <stp/>
        <stp>##V3_BDHV12</stp>
        <stp>912828ET3 Govt</stp>
        <stp>IDX_RATIO</stp>
        <stp>2/26/2009</stp>
        <stp>2/26/2009</stp>
        <stp>[Fixed Income  Prices 2004-2009.xlsx]TIPS!R820C76</stp>
        <tr r="BX820" s="1"/>
      </tp>
      <tp>
        <v>1.1214299999999999</v>
        <stp/>
        <stp>##V3_BDHV12</stp>
        <stp>912828CP3 Govt</stp>
        <stp>IDX_RATIO</stp>
        <stp>4/16/2008</stp>
        <stp>4/16/2008</stp>
        <stp>[Fixed Income  Prices 2004-2009.xlsx]TIPS!R976C64</stp>
        <tr r="BL976" s="1"/>
      </tp>
      <tp>
        <v>1.2518</v>
        <stp/>
        <stp>##V3_BDHV12</stp>
        <stp>9128275W8 Govt</stp>
        <stp>IDX_RATIO</stp>
        <stp>3/18/2008</stp>
        <stp>3/18/2008</stp>
        <stp>[Fixed Income  Prices 2004-2009.xlsx]TIPS!R955C20</stp>
        <tr r="T955" s="1"/>
      </tp>
      <tp>
        <v>1.1173599999999999</v>
        <stp/>
        <stp>##V3_BDHV12</stp>
        <stp>9128276R8 Govt</stp>
        <stp>IDX_RATIO</stp>
        <stp>8/23/2005</stp>
        <stp>8/23/2005</stp>
        <stp>[Fixed Income  Prices 2004-2009.xlsx]TIPS!R286C28</stp>
        <tr r="AB286" s="1"/>
      </tp>
      <tp>
        <v>1.2288399999999999</v>
        <stp/>
        <stp>##V3_BDHV12</stp>
        <stp>9128274Y5 Govt</stp>
        <stp>IDX_RATIO</stp>
        <stp>1/29/2007</stp>
        <stp>1/29/2007</stp>
        <stp>[Fixed Income  Prices 2004-2009.xlsx]TIPS!R659C16</stp>
        <tr r="P659" s="1"/>
      </tp>
      <tp>
        <v>1.22983</v>
        <stp/>
        <stp>##V3_BDHV12</stp>
        <stp>9128274Y5 Govt</stp>
        <stp>IDX_RATIO</stp>
        <stp>2/19/2007</stp>
        <stp>2/19/2007</stp>
        <stp>[Fixed Income  Prices 2004-2009.xlsx]TIPS!R674C16</stp>
        <tr r="P674" s="1"/>
      </tp>
      <tp>
        <v>1.19693</v>
        <stp/>
        <stp>##V3_BDHV12</stp>
        <stp>9128276R8 Govt</stp>
        <stp>IDX_RATIO</stp>
        <stp>9/19/2007</stp>
        <stp>9/19/2007</stp>
        <stp>[Fixed Income  Prices 2004-2009.xlsx]TIPS!R826C28</stp>
        <tr r="AB826" s="1"/>
      </tp>
      <tp>
        <v>1.16445</v>
        <stp/>
        <stp>##V3_BDHV12</stp>
        <stp>9128276R8 Govt</stp>
        <stp>IDX_RATIO</stp>
        <stp>8/14/2006</stp>
        <stp>8/14/2006</stp>
        <stp>[Fixed Income  Prices 2004-2009.xlsx]TIPS!R539C28</stp>
        <tr r="AB539" s="1"/>
      </tp>
      <tp>
        <v>1.05999</v>
        <stp/>
        <stp>##V3_BDHV12</stp>
        <stp>912828ET3 Govt</stp>
        <stp>IDX_RATIO</stp>
        <stp>2/27/2009</stp>
        <stp>2/27/2009</stp>
        <stp>[Fixed Income  Prices 2004-2009.xlsx]TIPS!R821C76</stp>
        <tr r="BX821" s="1"/>
      </tp>
      <tp>
        <v>1.12154</v>
        <stp/>
        <stp>##V3_BDHV12</stp>
        <stp>912828CP3 Govt</stp>
        <stp>IDX_RATIO</stp>
        <stp>4/17/2008</stp>
        <stp>4/17/2008</stp>
        <stp>[Fixed Income  Prices 2004-2009.xlsx]TIPS!R977C64</stp>
        <tr r="BL977" s="1"/>
      </tp>
      <tp>
        <v>1.04572</v>
        <stp/>
        <stp>##V3_BDHV12</stp>
        <stp>912828CZ1 Govt</stp>
        <stp>IDX_RATIO</stp>
        <stp>3/28/2006</stp>
        <stp>3/28/2006</stp>
        <stp>[Fixed Income  Prices 2004-2009.xlsx]TIPS!R371C24</stp>
        <tr r="X371" s="1"/>
      </tp>
      <tp>
        <v>1.1646799999999999</v>
        <stp/>
        <stp>##V3_BDHV12</stp>
        <stp>9128276R8 Govt</stp>
        <stp>IDX_RATIO</stp>
        <stp>8/17/2006</stp>
        <stp>8/17/2006</stp>
        <stp>[Fixed Income  Prices 2004-2009.xlsx]TIPS!R542C28</stp>
        <tr r="AB542" s="1"/>
      </tp>
      <tp>
        <v>1.07928</v>
        <stp/>
        <stp>##V3_BDHV12</stp>
        <stp>912828CP3 Govt</stp>
        <stp>IDX_RATIO</stp>
        <stp>9/28/2006</stp>
        <stp>9/28/2006</stp>
        <stp>[Fixed Income  Prices 2004-2009.xlsx]TIPS!R572C64</stp>
        <tr r="BL572" s="1"/>
      </tp>
      <tp>
        <v>1.06118</v>
        <stp/>
        <stp>##V3_BDHV12</stp>
        <stp>912828ET3 Govt</stp>
        <stp>IDX_RATIO</stp>
        <stp>2/24/2009</stp>
        <stp>2/24/2009</stp>
        <stp>[Fixed Income  Prices 2004-2009.xlsx]TIPS!R818C76</stp>
        <tr r="BX818" s="1"/>
      </tp>
      <tp>
        <v>1.1212200000000001</v>
        <stp/>
        <stp>##V3_BDHV12</stp>
        <stp>912828CP3 Govt</stp>
        <stp>IDX_RATIO</stp>
        <stp>4/14/2008</stp>
        <stp>4/14/2008</stp>
        <stp>[Fixed Income  Prices 2004-2009.xlsx]TIPS!R974C64</stp>
        <tr r="BL974" s="1"/>
      </tp>
      <tp>
        <v>1.0459700000000001</v>
        <stp/>
        <stp>##V3_BDHV12</stp>
        <stp>912828CZ1 Govt</stp>
        <stp>IDX_RATIO</stp>
        <stp>3/29/2006</stp>
        <stp>3/29/2006</stp>
        <stp>[Fixed Income  Prices 2004-2009.xlsx]TIPS!R372C24</stp>
        <tr r="X372" s="1"/>
      </tp>
      <tp>
        <v>1.0628200000000001</v>
        <stp/>
        <stp>##V3_BDHV12</stp>
        <stp>912828ET3 Govt</stp>
        <stp>IDX_RATIO</stp>
        <stp>3/28/2008</stp>
        <stp>3/28/2008</stp>
        <stp>[Fixed Income  Prices 2004-2009.xlsx]TIPS!R581C76</stp>
        <tr r="BX581" s="1"/>
      </tp>
      <tp>
        <v>1.1047800000000001</v>
        <stp/>
        <stp>##V3_BDHV12</stp>
        <stp>912828CP3 Govt</stp>
        <stp>IDX_RATIO</stp>
        <stp>8/24/2007</stp>
        <stp>8/24/2007</stp>
        <stp>[Fixed Income  Prices 2004-2009.xlsx]TIPS!R808C64</stp>
        <tr r="BL808" s="1"/>
      </tp>
      <tp>
        <v>1.12252</v>
        <stp/>
        <stp>##V3_BDHV12</stp>
        <stp>9128276R8 Govt</stp>
        <stp>IDX_RATIO</stp>
        <stp>9/30/2005</stp>
        <stp>9/30/2005</stp>
        <stp>[Fixed Income  Prices 2004-2009.xlsx]TIPS!R314C28</stp>
        <tr r="AB314" s="1"/>
      </tp>
      <tp>
        <v>1.1646000000000001</v>
        <stp/>
        <stp>##V3_BDHV12</stp>
        <stp>9128276R8 Govt</stp>
        <stp>IDX_RATIO</stp>
        <stp>8/16/2006</stp>
        <stp>8/16/2006</stp>
        <stp>[Fixed Income  Prices 2004-2009.xlsx]TIPS!R541C28</stp>
        <tr r="AB541" s="1"/>
      </tp>
      <tp>
        <v>1.07938</v>
        <stp/>
        <stp>##V3_BDHV12</stp>
        <stp>912828CP3 Govt</stp>
        <stp>IDX_RATIO</stp>
        <stp>9/29/2006</stp>
        <stp>9/29/2006</stp>
        <stp>[Fixed Income  Prices 2004-2009.xlsx]TIPS!R573C64</stp>
        <tr r="BL573" s="1"/>
      </tp>
      <tp>
        <v>1.0607800000000001</v>
        <stp/>
        <stp>##V3_BDHV12</stp>
        <stp>912828ET3 Govt</stp>
        <stp>IDX_RATIO</stp>
        <stp>2/25/2009</stp>
        <stp>2/25/2009</stp>
        <stp>[Fixed Income  Prices 2004-2009.xlsx]TIPS!R819C76</stp>
        <tr r="BX819" s="1"/>
      </tp>
      <tp>
        <v>1.1213200000000001</v>
        <stp/>
        <stp>##V3_BDHV12</stp>
        <stp>912828CP3 Govt</stp>
        <stp>IDX_RATIO</stp>
        <stp>4/15/2008</stp>
        <stp>4/15/2008</stp>
        <stp>[Fixed Income  Prices 2004-2009.xlsx]TIPS!R975C64</stp>
        <tr r="BL975" s="1"/>
      </tp>
      <tp>
        <v>1.01071</v>
        <stp/>
        <stp>##V3_BDHV12</stp>
        <stp>912828HW3 Govt</stp>
        <stp>IDX_RATIO</stp>
        <stp>1/23/2009</stp>
        <stp>1/23/2009</stp>
        <stp>[Fixed Income  Prices 2004-2009.xlsx]TIPS!R202C48</stp>
        <tr r="AV202" s="1"/>
      </tp>
      <tp>
        <v>1.06488</v>
        <stp/>
        <stp>##V3_BDHV12</stp>
        <stp>912828CZ1 Govt</stp>
        <stp>IDX_RATIO</stp>
        <stp>2/23/2007</stp>
        <stp>2/23/2007</stp>
        <stp>[Fixed Income  Prices 2004-2009.xlsx]TIPS!R609C24</stp>
        <tr r="X609" s="1"/>
      </tp>
      <tp>
        <v>1.0005599999999999</v>
        <stp/>
        <stp>##V3_BDHV12</stp>
        <stp>912828HW3 Govt</stp>
        <stp>IDX_RATIO</stp>
        <stp>2/13/2009</stp>
        <stp>2/13/2009</stp>
        <stp>[Fixed Income  Prices 2004-2009.xlsx]TIPS!R217C48</stp>
        <tr r="AV217" s="1"/>
      </tp>
      <tp>
        <v>1.0054000000000001</v>
        <stp/>
        <stp>##V3_BDHV12</stp>
        <stp>912828CZ1 Govt</stp>
        <stp>IDX_RATIO</stp>
        <stp>3/14/2005</stp>
        <stp>3/14/2005</stp>
        <stp>[Fixed Income  Prices 2004-2009.xlsx]TIPS!R102C24</stp>
        <tr r="X102" s="1"/>
      </tp>
      <tp>
        <v>1.0647599999999999</v>
        <stp/>
        <stp>##V3_BDHV12</stp>
        <stp>912828CZ1 Govt</stp>
        <stp>IDX_RATIO</stp>
        <stp>1/10/2007</stp>
        <stp>1/10/2007</stp>
        <stp>[Fixed Income  Prices 2004-2009.xlsx]TIPS!R577C24</stp>
        <tr r="X577" s="1"/>
      </tp>
      <tp>
        <v>1.0817300000000001</v>
        <stp/>
        <stp>##V3_BDHV12</stp>
        <stp>912828ET3 Govt</stp>
        <stp>IDX_RATIO</stp>
        <stp>1/15/2009</stp>
        <stp>1/15/2009</stp>
        <stp>[Fixed Income  Prices 2004-2009.xlsx]TIPS!R790C76</stp>
        <tr r="BX790" s="1"/>
      </tp>
      <tp>
        <v>1.0626500000000001</v>
        <stp/>
        <stp>##V3_BDHV12</stp>
        <stp>912828ET3 Govt</stp>
        <stp>IDX_RATIO</stp>
        <stp>3/27/2008</stp>
        <stp>3/27/2008</stp>
        <stp>[Fixed Income  Prices 2004-2009.xlsx]TIPS!R580C76</stp>
        <tr r="BX580" s="1"/>
      </tp>
      <tp>
        <v>1.2291300000000001</v>
        <stp/>
        <stp>##V3_BDHV12</stp>
        <stp>9128274Y5 Govt</stp>
        <stp>IDX_RATIO</stp>
        <stp>1/24/2007</stp>
        <stp>1/24/2007</stp>
        <stp>[Fixed Income  Prices 2004-2009.xlsx]TIPS!R656C16</stp>
        <tr r="P656" s="1"/>
      </tp>
      <tp>
        <v>1.1389</v>
        <stp/>
        <stp>##V3_BDHV12</stp>
        <stp>912828BW9 Govt</stp>
        <stp>IDX_RATIO</stp>
        <stp>3/13/2008</stp>
        <stp>3/13/2008</stp>
        <stp>[Fixed Income  Prices 2004-2009.xlsx]TIPS!R952C56</stp>
        <tr r="BD952" s="1"/>
      </tp>
      <tp>
        <v>1.1620999999999999</v>
        <stp/>
        <stp>##V3_BDHV12</stp>
        <stp>9128274Y5 Govt</stp>
        <stp>IDX_RATIO</stp>
        <stp>3/23/2005</stp>
        <stp>3/23/2005</stp>
        <stp>[Fixed Income  Prices 2004-2009.xlsx]TIPS!R178C16</stp>
        <tr r="P178" s="1"/>
      </tp>
      <tp>
        <v>1.2295099999999999</v>
        <stp/>
        <stp>##V3_BDHV12</stp>
        <stp>9128274Y5 Govt</stp>
        <stp>IDX_RATIO</stp>
        <stp>2/14/2007</stp>
        <stp>2/14/2007</stp>
        <stp>[Fixed Income  Prices 2004-2009.xlsx]TIPS!R671C16</stp>
        <tr r="P671" s="1"/>
      </tp>
      <tp>
        <v>1.1969799999999999</v>
        <stp/>
        <stp>##V3_BDHV12</stp>
        <stp>9128276R8 Govt</stp>
        <stp>IDX_RATIO</stp>
        <stp>9/14/2007</stp>
        <stp>9/14/2007</stp>
        <stp>[Fixed Income  Prices 2004-2009.xlsx]TIPS!R823C28</stp>
        <tr r="AB823" s="1"/>
      </tp>
      <tp>
        <v>1.01261</v>
        <stp/>
        <stp>##V3_BDHV12</stp>
        <stp>912828HW3 Govt</stp>
        <stp>IDX_RATIO</stp>
        <stp>1/20/2009</stp>
        <stp>1/20/2009</stp>
        <stp>[Fixed Income  Prices 2004-2009.xlsx]TIPS!R199C48</stp>
        <tr r="AV199" s="1"/>
      </tp>
      <tp>
        <v>1.0790599999999999</v>
        <stp/>
        <stp>##V3_BDHV12</stp>
        <stp>912828CP3 Govt</stp>
        <stp>IDX_RATIO</stp>
        <stp>9/26/2006</stp>
        <stp>9/26/2006</stp>
        <stp>[Fixed Income  Prices 2004-2009.xlsx]TIPS!R570C64</stp>
        <tr r="BL570" s="1"/>
      </tp>
      <tp>
        <v>1.2044299999999999</v>
        <stp/>
        <stp>##V3_BDHV12</stp>
        <stp>9128274Y5 Govt</stp>
        <stp>IDX_RATIO</stp>
        <stp>3/16/2006</stp>
        <stp>3/16/2006</stp>
        <stp>[Fixed Income  Prices 2004-2009.xlsx]TIPS!R432C16</stp>
        <tr r="P432" s="1"/>
      </tp>
      <tp>
        <v>1.25099</v>
        <stp/>
        <stp>##V3_BDHV12</stp>
        <stp>9128275W8 Govt</stp>
        <stp>IDX_RATIO</stp>
        <stp>3/14/2008</stp>
        <stp>3/14/2008</stp>
        <stp>[Fixed Income  Prices 2004-2009.xlsx]TIPS!R953C20</stp>
        <tr r="T953" s="1"/>
      </tp>
      <tp>
        <v>1.0113399999999999</v>
        <stp/>
        <stp>##V3_BDHV12</stp>
        <stp>912828HW3 Govt</stp>
        <stp>IDX_RATIO</stp>
        <stp>1/22/2009</stp>
        <stp>1/22/2009</stp>
        <stp>[Fixed Income  Prices 2004-2009.xlsx]TIPS!R201C48</stp>
        <tr r="AV201" s="1"/>
      </tp>
      <tp>
        <v>1.0648200000000001</v>
        <stp/>
        <stp>##V3_BDHV12</stp>
        <stp>912828CZ1 Govt</stp>
        <stp>IDX_RATIO</stp>
        <stp>2/22/2007</stp>
        <stp>2/22/2007</stp>
        <stp>[Fixed Income  Prices 2004-2009.xlsx]TIPS!R608C24</stp>
        <tr r="X608" s="1"/>
      </tp>
      <tp>
        <v>1.0009300000000001</v>
        <stp/>
        <stp>##V3_BDHV12</stp>
        <stp>912828HW3 Govt</stp>
        <stp>IDX_RATIO</stp>
        <stp>2/12/2009</stp>
        <stp>2/12/2009</stp>
        <stp>[Fixed Income  Prices 2004-2009.xlsx]TIPS!R216C48</stp>
        <tr r="AV216" s="1"/>
      </tp>
      <tp>
        <v>1.0054700000000001</v>
        <stp/>
        <stp>##V3_BDHV12</stp>
        <stp>912828CZ1 Govt</stp>
        <stp>IDX_RATIO</stp>
        <stp>3/15/2005</stp>
        <stp>3/15/2005</stp>
        <stp>[Fixed Income  Prices 2004-2009.xlsx]TIPS!R103C24</stp>
        <tr r="X103" s="1"/>
      </tp>
      <tp>
        <v>1.06471</v>
        <stp/>
        <stp>##V3_BDHV12</stp>
        <stp>912828CZ1 Govt</stp>
        <stp>IDX_RATIO</stp>
        <stp>1/11/2007</stp>
        <stp>1/11/2007</stp>
        <stp>[Fixed Income  Prices 2004-2009.xlsx]TIPS!R578C24</stp>
        <tr r="X578" s="1"/>
      </tp>
      <tp>
        <v>1.0454600000000001</v>
        <stp/>
        <stp>##V3_BDHV12</stp>
        <stp>912828CZ1 Govt</stp>
        <stp>IDX_RATIO</stp>
        <stp>3/27/2006</stp>
        <stp>3/27/2006</stp>
        <stp>[Fixed Income  Prices 2004-2009.xlsx]TIPS!R370C24</stp>
        <tr r="X370" s="1"/>
      </tp>
      <tp>
        <v>1.2055100000000001</v>
        <stp/>
        <stp>##V3_BDHV12</stp>
        <stp>9128274Y5 Govt</stp>
        <stp>IDX_RATIO</stp>
        <stp>1/30/2006</stp>
        <stp>1/30/2006</stp>
        <stp>[Fixed Income  Prices 2004-2009.xlsx]TIPS!R399C16</stp>
        <tr r="P399" s="1"/>
      </tp>
      <tp>
        <v>1.0824100000000001</v>
        <stp/>
        <stp>##V3_BDHV12</stp>
        <stp>912828ET3 Govt</stp>
        <stp>IDX_RATIO</stp>
        <stp>1/14/2009</stp>
        <stp>1/14/2009</stp>
        <stp>[Fixed Income  Prices 2004-2009.xlsx]TIPS!R789C76</stp>
        <tr r="BX789" s="1"/>
      </tp>
      <tp>
        <v>1.0624800000000001</v>
        <stp/>
        <stp>##V3_BDHV12</stp>
        <stp>912828ET3 Govt</stp>
        <stp>IDX_RATIO</stp>
        <stp>3/26/2008</stp>
        <stp>3/26/2008</stp>
        <stp>[Fixed Income  Prices 2004-2009.xlsx]TIPS!R579C76</stp>
        <tr r="BX579" s="1"/>
      </tp>
      <tp>
        <v>1.2290700000000001</v>
        <stp/>
        <stp>##V3_BDHV12</stp>
        <stp>9128274Y5 Govt</stp>
        <stp>IDX_RATIO</stp>
        <stp>1/25/2007</stp>
        <stp>1/25/2007</stp>
        <stp>[Fixed Income  Prices 2004-2009.xlsx]TIPS!R657C16</stp>
        <tr r="P657" s="1"/>
      </tp>
      <tp>
        <v>1.13872</v>
        <stp/>
        <stp>##V3_BDHV12</stp>
        <stp>912828BW9 Govt</stp>
        <stp>IDX_RATIO</stp>
        <stp>3/12/2008</stp>
        <stp>3/12/2008</stp>
        <stp>[Fixed Income  Prices 2004-2009.xlsx]TIPS!R951C56</stp>
        <tr r="BD951" s="1"/>
      </tp>
      <tp>
        <v>1.2295700000000001</v>
        <stp/>
        <stp>##V3_BDHV12</stp>
        <stp>9128274Y5 Govt</stp>
        <stp>IDX_RATIO</stp>
        <stp>2/15/2007</stp>
        <stp>2/15/2007</stp>
        <stp>[Fixed Income  Prices 2004-2009.xlsx]TIPS!R672C16</stp>
        <tr r="P672" s="1"/>
      </tp>
      <tp>
        <v>1.1620200000000001</v>
        <stp/>
        <stp>##V3_BDHV12</stp>
        <stp>9128274Y5 Govt</stp>
        <stp>IDX_RATIO</stp>
        <stp>3/22/2005</stp>
        <stp>3/22/2005</stp>
        <stp>[Fixed Income  Prices 2004-2009.xlsx]TIPS!R177C16</stp>
        <tr r="P177" s="1"/>
      </tp>
      <tp>
        <v>1.16475</v>
        <stp/>
        <stp>##V3_BDHV12</stp>
        <stp>9128276R8 Govt</stp>
        <stp>IDX_RATIO</stp>
        <stp>8/18/2006</stp>
        <stp>8/18/2006</stp>
        <stp>[Fixed Income  Prices 2004-2009.xlsx]TIPS!R543C28</stp>
        <tr r="AB543" s="1"/>
      </tp>
      <tp>
        <v>1.07917</v>
        <stp/>
        <stp>##V3_BDHV12</stp>
        <stp>912828CP3 Govt</stp>
        <stp>IDX_RATIO</stp>
        <stp>9/27/2006</stp>
        <stp>9/27/2006</stp>
        <stp>[Fixed Income  Prices 2004-2009.xlsx]TIPS!R571C64</stp>
        <tr r="BL571" s="1"/>
      </tp>
      <tp>
        <v>1.20472</v>
        <stp/>
        <stp>##V3_BDHV12</stp>
        <stp>9128274Y5 Govt</stp>
        <stp>IDX_RATIO</stp>
        <stp>3/17/2006</stp>
        <stp>3/17/2006</stp>
        <stp>[Fixed Income  Prices 2004-2009.xlsx]TIPS!R433C16</stp>
        <tr r="P433" s="1"/>
      </tp>
      <tp>
        <v>1.2516</v>
        <stp/>
        <stp>##V3_BDHV12</stp>
        <stp>9128275W8 Govt</stp>
        <stp>IDX_RATIO</stp>
        <stp>3/17/2008</stp>
        <stp>3/17/2008</stp>
        <stp>[Fixed Income  Prices 2004-2009.xlsx]TIPS!R954C20</stp>
        <tr r="T954" s="1"/>
      </tp>
      <tp>
        <v>1.01197</v>
        <stp/>
        <stp>##V3_BDHV12</stp>
        <stp>912828HW3 Govt</stp>
        <stp>IDX_RATIO</stp>
        <stp>1/21/2009</stp>
        <stp>1/21/2009</stp>
        <stp>[Fixed Income  Prices 2004-2009.xlsx]TIPS!R200C48</stp>
        <tr r="AV200" s="1"/>
      </tp>
      <tp>
        <v>1.0013000000000001</v>
        <stp/>
        <stp>##V3_BDHV12</stp>
        <stp>912828HW3 Govt</stp>
        <stp>IDX_RATIO</stp>
        <stp>2/11/2009</stp>
        <stp>2/11/2009</stp>
        <stp>[Fixed Income  Prices 2004-2009.xlsx]TIPS!R215C48</stp>
        <tr r="AV215" s="1"/>
      </tp>
      <tp>
        <v>1.00553</v>
        <stp/>
        <stp>##V3_BDHV12</stp>
        <stp>912828CZ1 Govt</stp>
        <stp>IDX_RATIO</stp>
        <stp>3/16/2005</stp>
        <stp>3/16/2005</stp>
        <stp>[Fixed Income  Prices 2004-2009.xlsx]TIPS!R104C24</stp>
        <tr r="X104" s="1"/>
      </tp>
      <tp>
        <v>1.0647599999999999</v>
        <stp/>
        <stp>##V3_BDHV12</stp>
        <stp>912828CZ1 Govt</stp>
        <stp>IDX_RATIO</stp>
        <stp>2/21/2007</stp>
        <stp>2/21/2007</stp>
        <stp>[Fixed Income  Prices 2004-2009.xlsx]TIPS!R607C24</stp>
        <tr r="X607" s="1"/>
      </tp>
      <tp>
        <v>1.0646500000000001</v>
        <stp/>
        <stp>##V3_BDHV12</stp>
        <stp>912828CZ1 Govt</stp>
        <stp>IDX_RATIO</stp>
        <stp>1/12/2007</stp>
        <stp>1/12/2007</stp>
        <stp>[Fixed Income  Prices 2004-2009.xlsx]TIPS!R579C24</stp>
        <tr r="X579" s="1"/>
      </tp>
      <tp>
        <v>1.0447</v>
        <stp/>
        <stp>##V3_BDHV12</stp>
        <stp>912828CZ1 Govt</stp>
        <stp>IDX_RATIO</stp>
        <stp>3/24/2006</stp>
        <stp>3/24/2006</stp>
        <stp>[Fixed Income  Prices 2004-2009.xlsx]TIPS!R369C24</stp>
        <tr r="X369" s="1"/>
      </tp>
      <tp>
        <v>1.1051299999999999</v>
        <stp/>
        <stp>##V3_BDHV12</stp>
        <stp>912828CP3 Govt</stp>
        <stp>IDX_RATIO</stp>
        <stp>8/29/2007</stp>
        <stp>8/29/2007</stp>
        <stp>[Fixed Income  Prices 2004-2009.xlsx]TIPS!R811C64</stp>
        <tr r="BL811" s="1"/>
      </tp>
      <tp>
        <v>1.0623100000000001</v>
        <stp/>
        <stp>##V3_BDHV12</stp>
        <stp>912828ET3 Govt</stp>
        <stp>IDX_RATIO</stp>
        <stp>3/25/2008</stp>
        <stp>3/25/2008</stp>
        <stp>[Fixed Income  Prices 2004-2009.xlsx]TIPS!R578C76</stp>
        <tr r="BX578" s="1"/>
      </tp>
      <tp>
        <v>1.2290099999999999</v>
        <stp/>
        <stp>##V3_BDHV12</stp>
        <stp>9128274Y5 Govt</stp>
        <stp>IDX_RATIO</stp>
        <stp>1/26/2007</stp>
        <stp>1/26/2007</stp>
        <stp>[Fixed Income  Prices 2004-2009.xlsx]TIPS!R658C16</stp>
        <tr r="P658" s="1"/>
      </tp>
      <tp>
        <v>1.1385399999999999</v>
        <stp/>
        <stp>##V3_BDHV12</stp>
        <stp>912828BW9 Govt</stp>
        <stp>IDX_RATIO</stp>
        <stp>3/11/2008</stp>
        <stp>3/11/2008</stp>
        <stp>[Fixed Income  Prices 2004-2009.xlsx]TIPS!R950C56</stp>
        <tr r="BD950" s="1"/>
      </tp>
      <tp>
        <v>1.0336000000000001</v>
        <stp/>
        <stp>##V3_BDHV12</stp>
        <stp>912828CP3 Govt</stp>
        <stp>IDX_RATIO</stp>
        <stp>9/12/2005</stp>
        <stp>9/12/2005</stp>
        <stp>[Fixed Income  Prices 2004-2009.xlsx]TIPS!R300C64</stp>
        <tr r="BL300" s="1"/>
      </tp>
      <tp>
        <v>1.16194</v>
        <stp/>
        <stp>##V3_BDHV12</stp>
        <stp>9128274Y5 Govt</stp>
        <stp>IDX_RATIO</stp>
        <stp>3/21/2005</stp>
        <stp>3/21/2005</stp>
        <stp>[Fixed Income  Prices 2004-2009.xlsx]TIPS!R176C16</stp>
        <tr r="P176" s="1"/>
      </tp>
      <tp>
        <v>1.2296400000000001</v>
        <stp/>
        <stp>##V3_BDHV12</stp>
        <stp>9128274Y5 Govt</stp>
        <stp>IDX_RATIO</stp>
        <stp>2/16/2007</stp>
        <stp>2/16/2007</stp>
        <stp>[Fixed Income  Prices 2004-2009.xlsx]TIPS!R673C16</stp>
        <tr r="P673" s="1"/>
      </tp>
      <tp>
        <v>1.12165</v>
        <stp/>
        <stp>##V3_BDHV12</stp>
        <stp>912828CP3 Govt</stp>
        <stp>IDX_RATIO</stp>
        <stp>4/18/2008</stp>
        <stp>4/18/2008</stp>
        <stp>[Fixed Income  Prices 2004-2009.xlsx]TIPS!R978C64</stp>
        <tr r="BL978" s="1"/>
      </tp>
      <tp>
        <v>1.1372599999999999</v>
        <stp/>
        <stp>##V3_BDHV12</stp>
        <stp>912828BW9 Govt</stp>
        <stp>IDX_RATIO</stp>
        <stp>1/31/2008</stp>
        <stp>1/31/2008</stp>
        <stp>[Fixed Income  Prices 2004-2009.xlsx]TIPS!R922C56</stp>
        <tr r="BD922" s="1"/>
      </tp>
      <tp>
        <v>1.20384</v>
        <stp/>
        <stp>##V3_BDHV12</stp>
        <stp>9128274Y5 Govt</stp>
        <stp>IDX_RATIO</stp>
        <stp>3/14/2006</stp>
        <stp>3/14/2006</stp>
        <stp>[Fixed Income  Prices 2004-2009.xlsx]TIPS!R430C16</stp>
        <tr r="P430" s="1"/>
      </tp>
      <tp>
        <v>1.06826</v>
        <stp/>
        <stp>##V3_BDHV12</stp>
        <stp>912828CZ1 Govt</stp>
        <stp>IDX_RATIO</stp>
        <stp>3/30/2007</stp>
        <stp>3/30/2007</stp>
        <stp>[Fixed Income  Prices 2004-2009.xlsx]TIPS!R634C24</stp>
        <tr r="X634" s="1"/>
      </tp>
      <tp>
        <v>1.0016700000000001</v>
        <stp/>
        <stp>##V3_BDHV12</stp>
        <stp>912828HW3 Govt</stp>
        <stp>IDX_RATIO</stp>
        <stp>2/10/2009</stp>
        <stp>2/10/2009</stp>
        <stp>[Fixed Income  Prices 2004-2009.xlsx]TIPS!R214C48</stp>
        <tr r="AV214" s="1"/>
      </tp>
      <tp>
        <v>1.0056</v>
        <stp/>
        <stp>##V3_BDHV12</stp>
        <stp>912828CZ1 Govt</stp>
        <stp>IDX_RATIO</stp>
        <stp>3/17/2005</stp>
        <stp>3/17/2005</stp>
        <stp>[Fixed Income  Prices 2004-2009.xlsx]TIPS!R105C24</stp>
        <tr r="X105" s="1"/>
      </tp>
      <tp>
        <v>1.06471</v>
        <stp/>
        <stp>##V3_BDHV12</stp>
        <stp>912828CZ1 Govt</stp>
        <stp>IDX_RATIO</stp>
        <stp>2/20/2007</stp>
        <stp>2/20/2007</stp>
        <stp>[Fixed Income  Prices 2004-2009.xlsx]TIPS!R606C24</stp>
        <tr r="X606" s="1"/>
      </tp>
      <tp>
        <v>1.0810599999999999</v>
        <stp/>
        <stp>##V3_BDHV12</stp>
        <stp>912828ET3 Govt</stp>
        <stp>IDX_RATIO</stp>
        <stp>1/16/2009</stp>
        <stp>1/16/2009</stp>
        <stp>[Fixed Income  Prices 2004-2009.xlsx]TIPS!R791C76</stp>
        <tr r="BX791" s="1"/>
      </tp>
      <tp>
        <v>1.13836</v>
        <stp/>
        <stp>##V3_BDHV12</stp>
        <stp>912828BW9 Govt</stp>
        <stp>IDX_RATIO</stp>
        <stp>3/10/2008</stp>
        <stp>3/10/2008</stp>
        <stp>[Fixed Income  Prices 2004-2009.xlsx]TIPS!R949C56</stp>
        <tr r="BD949" s="1"/>
      </tp>
      <tp>
        <v>1.1050599999999999</v>
        <stp/>
        <stp>##V3_BDHV12</stp>
        <stp>912828CP3 Govt</stp>
        <stp>IDX_RATIO</stp>
        <stp>8/28/2007</stp>
        <stp>8/28/2007</stp>
        <stp>[Fixed Income  Prices 2004-2009.xlsx]TIPS!R810C64</stp>
        <tr r="BL810" s="1"/>
      </tp>
      <tp>
        <v>1.0621400000000001</v>
        <stp/>
        <stp>##V3_BDHV12</stp>
        <stp>912828ET3 Govt</stp>
        <stp>IDX_RATIO</stp>
        <stp>3/24/2008</stp>
        <stp>3/24/2008</stp>
        <stp>[Fixed Income  Prices 2004-2009.xlsx]TIPS!R577C76</stp>
        <tr r="BX577" s="1"/>
      </tp>
      <tp>
        <v>1.03376</v>
        <stp/>
        <stp>##V3_BDHV12</stp>
        <stp>912828CP3 Govt</stp>
        <stp>IDX_RATIO</stp>
        <stp>9/13/2005</stp>
        <stp>9/13/2005</stp>
        <stp>[Fixed Income  Prices 2004-2009.xlsx]TIPS!R301C64</stp>
        <tr r="BL301" s="1"/>
      </tp>
      <tp>
        <v>1.19695</v>
        <stp/>
        <stp>##V3_BDHV12</stp>
        <stp>9128276R8 Govt</stp>
        <stp>IDX_RATIO</stp>
        <stp>9/17/2007</stp>
        <stp>9/17/2007</stp>
        <stp>[Fixed Income  Prices 2004-2009.xlsx]TIPS!R824C28</stp>
        <tr r="AB824" s="1"/>
      </tp>
      <tp>
        <v>1.1370499999999999</v>
        <stp/>
        <stp>##V3_BDHV12</stp>
        <stp>912828BW9 Govt</stp>
        <stp>IDX_RATIO</stp>
        <stp>1/30/2008</stp>
        <stp>1/30/2008</stp>
        <stp>[Fixed Income  Prices 2004-2009.xlsx]TIPS!R921C56</stp>
        <tr r="BD921" s="1"/>
      </tp>
      <tp>
        <v>1.2041299999999999</v>
        <stp/>
        <stp>##V3_BDHV12</stp>
        <stp>9128274Y5 Govt</stp>
        <stp>IDX_RATIO</stp>
        <stp>3/15/2006</stp>
        <stp>3/15/2006</stp>
        <stp>[Fixed Income  Prices 2004-2009.xlsx]TIPS!R431C16</stp>
        <tr r="P431" s="1"/>
      </tp>
      <tp>
        <v>1.0789599999999999</v>
        <stp/>
        <stp>##V3_BDHV12</stp>
        <stp>912828CP3 Govt</stp>
        <stp>IDX_RATIO</stp>
        <stp>9/25/2006</stp>
        <stp>9/25/2006</stp>
        <stp>[Fixed Income  Prices 2004-2009.xlsx]TIPS!R569C64</stp>
        <tr r="BL569" s="1"/>
      </tp>
      <tp>
        <v>1.2503899999999999</v>
        <stp/>
        <stp>##V3_BDHV12</stp>
        <stp>9128275W8 Govt</stp>
        <stp>IDX_RATIO</stp>
        <stp>3/11/2008</stp>
        <stp>3/11/2008</stp>
        <stp>[Fixed Income  Prices 2004-2009.xlsx]TIPS!R950C20</stp>
        <tr r="T950" s="1"/>
      </tp>
      <tp>
        <v>1.0081800000000001</v>
        <stp/>
        <stp>##V3_BDHV12</stp>
        <stp>912828HW3 Govt</stp>
        <stp>IDX_RATIO</stp>
        <stp>1/27/2009</stp>
        <stp>1/27/2009</stp>
        <stp>[Fixed Income  Prices 2004-2009.xlsx]TIPS!R204C48</stp>
        <tr r="AV204" s="1"/>
      </tp>
      <tp>
        <v>1.0650999999999999</v>
        <stp/>
        <stp>##V3_BDHV12</stp>
        <stp>912828CZ1 Govt</stp>
        <stp>IDX_RATIO</stp>
        <stp>2/27/2007</stp>
        <stp>2/27/2007</stp>
        <stp>[Fixed Income  Prices 2004-2009.xlsx]TIPS!R611C24</stp>
        <tr r="X611" s="1"/>
      </tp>
      <tp>
        <v>1.0051300000000001</v>
        <stp/>
        <stp>##V3_BDHV12</stp>
        <stp>912828CZ1 Govt</stp>
        <stp>IDX_RATIO</stp>
        <stp>3/10/2005</stp>
        <stp>3/10/2005</stp>
        <stp>[Fixed Income  Prices 2004-2009.xlsx]TIPS!R100C24</stp>
        <tr r="X100" s="1"/>
      </tp>
      <tp>
        <v>0.99907000000000001</v>
        <stp/>
        <stp>##V3_BDHV12</stp>
        <stp>912828HW3 Govt</stp>
        <stp>IDX_RATIO</stp>
        <stp>2/17/2009</stp>
        <stp>2/17/2009</stp>
        <stp>[Fixed Income  Prices 2004-2009.xlsx]TIPS!R219C48</stp>
        <tr r="AV219" s="1"/>
      </tp>
      <tp>
        <v>1.04419</v>
        <stp/>
        <stp>##V3_BDHV12</stp>
        <stp>912828CZ1 Govt</stp>
        <stp>IDX_RATIO</stp>
        <stp>3/22/2006</stp>
        <stp>3/22/2006</stp>
        <stp>[Fixed Income  Prices 2004-2009.xlsx]TIPS!R367C24</stp>
        <tr r="X367" s="1"/>
      </tp>
      <tp>
        <v>1.24899</v>
        <stp/>
        <stp>##V3_BDHV12</stp>
        <stp>9128275W8 Govt</stp>
        <stp>IDX_RATIO</stp>
        <stp>1/31/2008</stp>
        <stp>1/31/2008</stp>
        <stp>[Fixed Income  Prices 2004-2009.xlsx]TIPS!R922C20</stp>
        <tr r="T922" s="1"/>
      </tp>
      <tp>
        <v>1.1396299999999999</v>
        <stp/>
        <stp>##V3_BDHV12</stp>
        <stp>912828BW9 Govt</stp>
        <stp>IDX_RATIO</stp>
        <stp>3/17/2008</stp>
        <stp>3/17/2008</stp>
        <stp>[Fixed Income  Prices 2004-2009.xlsx]TIPS!R954C56</stp>
        <tr r="BD954" s="1"/>
      </tp>
      <tp>
        <v>1.03392</v>
        <stp/>
        <stp>##V3_BDHV12</stp>
        <stp>912828CP3 Govt</stp>
        <stp>IDX_RATIO</stp>
        <stp>9/14/2005</stp>
        <stp>9/14/2005</stp>
        <stp>[Fixed Income  Prices 2004-2009.xlsx]TIPS!R302C64</stp>
        <tr r="BL302" s="1"/>
      </tp>
      <tp>
        <v>1.19702</v>
        <stp/>
        <stp>##V3_BDHV12</stp>
        <stp>9128276R8 Govt</stp>
        <stp>IDX_RATIO</stp>
        <stp>9/10/2007</stp>
        <stp>9/10/2007</stp>
        <stp>[Fixed Income  Prices 2004-2009.xlsx]TIPS!R819C28</stp>
        <tr r="AB819" s="1"/>
      </tp>
      <tp>
        <v>1.07864</v>
        <stp/>
        <stp>##V3_BDHV12</stp>
        <stp>912828CP3 Govt</stp>
        <stp>IDX_RATIO</stp>
        <stp>9/22/2006</stp>
        <stp>9/22/2006</stp>
        <stp>[Fixed Income  Prices 2004-2009.xlsx]TIPS!R568C64</stp>
        <tr r="BL568" s="1"/>
      </tp>
      <tp>
        <v>1.2161900000000001</v>
        <stp/>
        <stp>##V3_BDHV12</stp>
        <stp>9128276R8 Govt</stp>
        <stp>IDX_RATIO</stp>
        <stp>4/30/2008</stp>
        <stp>4/30/2008</stp>
        <stp>[Fixed Income  Prices 2004-2009.xlsx]TIPS!R985C28</stp>
        <tr r="AB985" s="1"/>
      </tp>
      <tp>
        <v>1.2227699999999999</v>
        <stp/>
        <stp>##V3_BDHV12</stp>
        <stp>9128276R8 Govt</stp>
        <stp>IDX_RATIO</stp>
        <stp>5/20/2008</stp>
        <stp>5/20/2008</stp>
        <stp>[Fixed Income  Prices 2004-2009.xlsx]TIPS!R999C28</stp>
        <tr r="AB999" s="1"/>
      </tp>
      <tp>
        <v>1.2501899999999999</v>
        <stp/>
        <stp>##V3_BDHV12</stp>
        <stp>9128275W8 Govt</stp>
        <stp>IDX_RATIO</stp>
        <stp>3/10/2008</stp>
        <stp>3/10/2008</stp>
        <stp>[Fixed Income  Prices 2004-2009.xlsx]TIPS!R949C20</stp>
        <tr r="T949" s="1"/>
      </tp>
      <tp>
        <v>1.00881</v>
        <stp/>
        <stp>##V3_BDHV12</stp>
        <stp>912828HW3 Govt</stp>
        <stp>IDX_RATIO</stp>
        <stp>1/26/2009</stp>
        <stp>1/26/2009</stp>
        <stp>[Fixed Income  Prices 2004-2009.xlsx]TIPS!R203C48</stp>
        <tr r="AV203" s="1"/>
      </tp>
      <tp>
        <v>1.0650500000000001</v>
        <stp/>
        <stp>##V3_BDHV12</stp>
        <stp>912828CZ1 Govt</stp>
        <stp>IDX_RATIO</stp>
        <stp>2/26/2007</stp>
        <stp>2/26/2007</stp>
        <stp>[Fixed Income  Prices 2004-2009.xlsx]TIPS!R610C24</stp>
        <tr r="X610" s="1"/>
      </tp>
      <tp>
        <v>1.00519</v>
        <stp/>
        <stp>##V3_BDHV12</stp>
        <stp>912828CZ1 Govt</stp>
        <stp>IDX_RATIO</stp>
        <stp>3/11/2005</stp>
        <stp>3/11/2005</stp>
        <stp>[Fixed Income  Prices 2004-2009.xlsx]TIPS!R101C24</stp>
        <tr r="X101" s="1"/>
      </tp>
      <tp>
        <v>0.99944</v>
        <stp/>
        <stp>##V3_BDHV12</stp>
        <stp>912828HW3 Govt</stp>
        <stp>IDX_RATIO</stp>
        <stp>2/16/2009</stp>
        <stp>2/16/2009</stp>
        <stp>[Fixed Income  Prices 2004-2009.xlsx]TIPS!R218C48</stp>
        <tr r="AV218" s="1"/>
      </tp>
      <tp>
        <v>1.04444</v>
        <stp/>
        <stp>##V3_BDHV12</stp>
        <stp>912828CZ1 Govt</stp>
        <stp>IDX_RATIO</stp>
        <stp>3/23/2006</stp>
        <stp>3/23/2006</stp>
        <stp>[Fixed Income  Prices 2004-2009.xlsx]TIPS!R368C24</stp>
        <tr r="X368" s="1"/>
      </tp>
      <tp>
        <v>1.24875</v>
        <stp/>
        <stp>##V3_BDHV12</stp>
        <stp>9128275W8 Govt</stp>
        <stp>IDX_RATIO</stp>
        <stp>1/30/2008</stp>
        <stp>1/30/2008</stp>
        <stp>[Fixed Income  Prices 2004-2009.xlsx]TIPS!R921C20</stp>
        <tr r="T921" s="1"/>
      </tp>
      <tp>
        <v>1.0340799999999999</v>
        <stp/>
        <stp>##V3_BDHV12</stp>
        <stp>912828CP3 Govt</stp>
        <stp>IDX_RATIO</stp>
        <stp>9/15/2005</stp>
        <stp>9/15/2005</stp>
        <stp>[Fixed Income  Prices 2004-2009.xlsx]TIPS!R303C64</stp>
        <tr r="BL303" s="1"/>
      </tp>
      <tp>
        <v>1.1970099999999999</v>
        <stp/>
        <stp>##V3_BDHV12</stp>
        <stp>9128276R8 Govt</stp>
        <stp>IDX_RATIO</stp>
        <stp>9/11/2007</stp>
        <stp>9/11/2007</stp>
        <stp>[Fixed Income  Prices 2004-2009.xlsx]TIPS!R820C28</stp>
        <tr r="AB820" s="1"/>
      </tp>
      <tp>
        <v>1.0645</v>
        <stp/>
        <stp>##V3_BDHV12</stp>
        <stp>912828CZ1 Govt</stp>
        <stp>IDX_RATIO</stp>
        <stp>1/15/2007</stp>
        <stp>1/15/2007</stp>
        <stp>[Fixed Income  Prices 2004-2009.xlsx]TIPS!R580C24</stp>
        <tr r="X580" s="1"/>
      </tp>
      <tp>
        <v>1.2035400000000001</v>
        <stp/>
        <stp>##V3_BDHV12</stp>
        <stp>9128274Y5 Govt</stp>
        <stp>IDX_RATIO</stp>
        <stp>3/13/2006</stp>
        <stp>3/13/2006</stp>
        <stp>[Fixed Income  Prices 2004-2009.xlsx]TIPS!R429C16</stp>
        <tr r="P429" s="1"/>
      </tp>
      <tp>
        <v>1.2507900000000001</v>
        <stp/>
        <stp>##V3_BDHV12</stp>
        <stp>9128275W8 Govt</stp>
        <stp>IDX_RATIO</stp>
        <stp>3/13/2008</stp>
        <stp>3/13/2008</stp>
        <stp>[Fixed Income  Prices 2004-2009.xlsx]TIPS!R952C20</stp>
        <tr r="T952" s="1"/>
      </tp>
      <tp>
        <v>1.0436799999999999</v>
        <stp/>
        <stp>##V3_BDHV12</stp>
        <stp>912828CZ1 Govt</stp>
        <stp>IDX_RATIO</stp>
        <stp>3/20/2006</stp>
        <stp>3/20/2006</stp>
        <stp>[Fixed Income  Prices 2004-2009.xlsx]TIPS!R365C24</stp>
        <tr r="X365" s="1"/>
      </tp>
      <tp>
        <v>1.16225</v>
        <stp/>
        <stp>##V3_BDHV12</stp>
        <stp>9128274Y5 Govt</stp>
        <stp>IDX_RATIO</stp>
        <stp>3/25/2005</stp>
        <stp>3/25/2005</stp>
        <stp>[Fixed Income  Prices 2004-2009.xlsx]TIPS!R180C16</stp>
        <tr r="P180" s="1"/>
      </tp>
      <tp>
        <v>1.08308</v>
        <stp/>
        <stp>##V3_BDHV12</stp>
        <stp>912828ET3 Govt</stp>
        <stp>IDX_RATIO</stp>
        <stp>1/13/2009</stp>
        <stp>1/13/2009</stp>
        <stp>[Fixed Income  Prices 2004-2009.xlsx]TIPS!R788C76</stp>
        <tr r="BX788" s="1"/>
      </tp>
      <tp>
        <v>1.0616300000000001</v>
        <stp/>
        <stp>##V3_BDHV12</stp>
        <stp>912828ET3 Govt</stp>
        <stp>IDX_RATIO</stp>
        <stp>3/21/2008</stp>
        <stp>3/21/2008</stp>
        <stp>[Fixed Income  Prices 2004-2009.xlsx]TIPS!R576C76</stp>
        <tr r="BX576" s="1"/>
      </tp>
      <tp>
        <v>1.22925</v>
        <stp/>
        <stp>##V3_BDHV12</stp>
        <stp>9128274Y5 Govt</stp>
        <stp>IDX_RATIO</stp>
        <stp>1/22/2007</stp>
        <stp>1/22/2007</stp>
        <stp>[Fixed Income  Prices 2004-2009.xlsx]TIPS!R654C16</stp>
        <tr r="P654" s="1"/>
      </tp>
      <tp>
        <v>1.03424</v>
        <stp/>
        <stp>##V3_BDHV12</stp>
        <stp>912828CP3 Govt</stp>
        <stp>IDX_RATIO</stp>
        <stp>9/16/2005</stp>
        <stp>9/16/2005</stp>
        <stp>[Fixed Income  Prices 2004-2009.xlsx]TIPS!R304C64</stp>
        <tr r="BL304" s="1"/>
      </tp>
      <tp>
        <v>1.1970000000000001</v>
        <stp/>
        <stp>##V3_BDHV12</stp>
        <stp>9128276R8 Govt</stp>
        <stp>IDX_RATIO</stp>
        <stp>9/12/2007</stp>
        <stp>9/12/2007</stp>
        <stp>[Fixed Income  Prices 2004-2009.xlsx]TIPS!R821C28</stp>
        <tr r="AB821" s="1"/>
      </tp>
      <tp>
        <v>1.0644499999999999</v>
        <stp/>
        <stp>##V3_BDHV12</stp>
        <stp>912828CZ1 Govt</stp>
        <stp>IDX_RATIO</stp>
        <stp>1/16/2007</stp>
        <stp>1/16/2007</stp>
        <stp>[Fixed Income  Prices 2004-2009.xlsx]TIPS!R581C24</stp>
        <tr r="X581" s="1"/>
      </tp>
      <tp>
        <v>1.2293799999999999</v>
        <stp/>
        <stp>##V3_BDHV12</stp>
        <stp>9128274Y5 Govt</stp>
        <stp>IDX_RATIO</stp>
        <stp>2/12/2007</stp>
        <stp>2/12/2007</stp>
        <stp>[Fixed Income  Prices 2004-2009.xlsx]TIPS!R669C16</stp>
        <tr r="P669" s="1"/>
      </tp>
      <tp>
        <v>1.0762700000000001</v>
        <stp/>
        <stp>##V3_BDHV12</stp>
        <stp>912828CP3 Govt</stp>
        <stp>IDX_RATIO</stp>
        <stp>8/30/2006</stp>
        <stp>8/30/2006</stp>
        <stp>[Fixed Income  Prices 2004-2009.xlsx]TIPS!R551C64</stp>
        <tr r="BL551" s="1"/>
      </tp>
      <tp>
        <v>1.07843</v>
        <stp/>
        <stp>##V3_BDHV12</stp>
        <stp>912828CP3 Govt</stp>
        <stp>IDX_RATIO</stp>
        <stp>9/20/2006</stp>
        <stp>9/20/2006</stp>
        <stp>[Fixed Income  Prices 2004-2009.xlsx]TIPS!R566C64</stp>
        <tr r="BL566" s="1"/>
      </tp>
      <tp>
        <v>1.2026600000000001</v>
        <stp/>
        <stp>##V3_BDHV12</stp>
        <stp>9128274Y5 Govt</stp>
        <stp>IDX_RATIO</stp>
        <stp>3/10/2006</stp>
        <stp>3/10/2006</stp>
        <stp>[Fixed Income  Prices 2004-2009.xlsx]TIPS!R428C16</stp>
        <tr r="P428" s="1"/>
      </tp>
      <tp>
        <v>1.2505899999999999</v>
        <stp/>
        <stp>##V3_BDHV12</stp>
        <stp>9128275W8 Govt</stp>
        <stp>IDX_RATIO</stp>
        <stp>3/12/2008</stp>
        <stp>3/12/2008</stp>
        <stp>[Fixed Income  Prices 2004-2009.xlsx]TIPS!R951C20</stp>
        <tr r="T951" s="1"/>
      </tp>
      <tp>
        <v>1.11747</v>
        <stp/>
        <stp>##V3_BDHV12</stp>
        <stp>9128276R8 Govt</stp>
        <stp>IDX_RATIO</stp>
        <stp>8/29/2005</stp>
        <stp>8/29/2005</stp>
        <stp>[Fixed Income  Prices 2004-2009.xlsx]TIPS!R290C28</stp>
        <tr r="AB290" s="1"/>
      </tp>
      <tp>
        <v>1.04393</v>
        <stp/>
        <stp>##V3_BDHV12</stp>
        <stp>912828CZ1 Govt</stp>
        <stp>IDX_RATIO</stp>
        <stp>3/21/2006</stp>
        <stp>3/21/2006</stp>
        <stp>[Fixed Income  Prices 2004-2009.xlsx]TIPS!R366C24</stp>
        <tr r="X366" s="1"/>
      </tp>
      <tp>
        <v>1.0837600000000001</v>
        <stp/>
        <stp>##V3_BDHV12</stp>
        <stp>912828ET3 Govt</stp>
        <stp>IDX_RATIO</stp>
        <stp>1/12/2009</stp>
        <stp>1/12/2009</stp>
        <stp>[Fixed Income  Prices 2004-2009.xlsx]TIPS!R787C76</stp>
        <tr r="BX787" s="1"/>
      </tp>
      <tp>
        <v>1.0614600000000001</v>
        <stp/>
        <stp>##V3_BDHV12</stp>
        <stp>912828ET3 Govt</stp>
        <stp>IDX_RATIO</stp>
        <stp>3/20/2008</stp>
        <stp>3/20/2008</stp>
        <stp>[Fixed Income  Prices 2004-2009.xlsx]TIPS!R575C76</stp>
        <tr r="BX575" s="1"/>
      </tp>
      <tp>
        <v>1.22919</v>
        <stp/>
        <stp>##V3_BDHV12</stp>
        <stp>9128274Y5 Govt</stp>
        <stp>IDX_RATIO</stp>
        <stp>1/23/2007</stp>
        <stp>1/23/2007</stp>
        <stp>[Fixed Income  Prices 2004-2009.xlsx]TIPS!R655C16</stp>
        <tr r="P655" s="1"/>
      </tp>
      <tp>
        <v>1.1390899999999999</v>
        <stp/>
        <stp>##V3_BDHV12</stp>
        <stp>912828BW9 Govt</stp>
        <stp>IDX_RATIO</stp>
        <stp>3/14/2008</stp>
        <stp>3/14/2008</stp>
        <stp>[Fixed Income  Prices 2004-2009.xlsx]TIPS!R953C56</stp>
        <tr r="BD953" s="1"/>
      </tp>
      <tp>
        <v>1.16218</v>
        <stp/>
        <stp>##V3_BDHV12</stp>
        <stp>9128274Y5 Govt</stp>
        <stp>IDX_RATIO</stp>
        <stp>3/24/2005</stp>
        <stp>3/24/2005</stp>
        <stp>[Fixed Income  Prices 2004-2009.xlsx]TIPS!R179C16</stp>
        <tr r="P179" s="1"/>
      </tp>
      <tp>
        <v>1.2294400000000001</v>
        <stp/>
        <stp>##V3_BDHV12</stp>
        <stp>9128274Y5 Govt</stp>
        <stp>IDX_RATIO</stp>
        <stp>2/13/2007</stp>
        <stp>2/13/2007</stp>
        <stp>[Fixed Income  Prices 2004-2009.xlsx]TIPS!R670C16</stp>
        <tr r="P670" s="1"/>
      </tp>
      <tp>
        <v>1.19699</v>
        <stp/>
        <stp>##V3_BDHV12</stp>
        <stp>9128276R8 Govt</stp>
        <stp>IDX_RATIO</stp>
        <stp>9/13/2007</stp>
        <stp>9/13/2007</stp>
        <stp>[Fixed Income  Prices 2004-2009.xlsx]TIPS!R822C28</stp>
        <tr r="AB822" s="1"/>
      </tp>
      <tp>
        <v>1.0644</v>
        <stp/>
        <stp>##V3_BDHV12</stp>
        <stp>912828CZ1 Govt</stp>
        <stp>IDX_RATIO</stp>
        <stp>1/17/2007</stp>
        <stp>1/17/2007</stp>
        <stp>[Fixed Income  Prices 2004-2009.xlsx]TIPS!R582C24</stp>
        <tr r="X582" s="1"/>
      </tp>
      <tp>
        <v>1.0763400000000001</v>
        <stp/>
        <stp>##V3_BDHV12</stp>
        <stp>912828CP3 Govt</stp>
        <stp>IDX_RATIO</stp>
        <stp>8/31/2006</stp>
        <stp>8/31/2006</stp>
        <stp>[Fixed Income  Prices 2004-2009.xlsx]TIPS!R552C64</stp>
        <tr r="BL552" s="1"/>
      </tp>
      <tp>
        <v>1.20519</v>
        <stp/>
        <stp>##V3_BDHV12</stp>
        <stp>9128274Y5 Govt</stp>
        <stp>IDX_RATIO</stp>
        <stp>1/31/2006</stp>
        <stp>1/31/2006</stp>
        <stp>[Fixed Income  Prices 2004-2009.xlsx]TIPS!R400C16</stp>
        <tr r="P400" s="1"/>
      </tp>
      <tp>
        <v>1.07853</v>
        <stp/>
        <stp>##V3_BDHV12</stp>
        <stp>912828CP3 Govt</stp>
        <stp>IDX_RATIO</stp>
        <stp>9/21/2006</stp>
        <stp>9/21/2006</stp>
        <stp>[Fixed Income  Prices 2004-2009.xlsx]TIPS!R567C64</stp>
        <tr r="BL567" s="1"/>
      </tp>
      <tp>
        <v>1.1057399999999999</v>
        <stp/>
        <stp>##V3_BDHV12</stp>
        <stp>912828AF7 Govt</stp>
        <stp>IDX_RATIO</stp>
        <stp>12/2/2005</stp>
        <stp>12/2/2005</stp>
        <stp>[Fixed Income  Prices 2004-2009.xlsx]TIPS!R359C44</stp>
        <tr r="AR359" s="1"/>
      </tp>
      <tp>
        <v>1.09232</v>
        <stp/>
        <stp>##V3_BDHV12</stp>
        <stp>912828AF7 Govt</stp>
        <stp>IDX_RATIO</stp>
        <stp>11/1/2005</stp>
        <stp>11/1/2005</stp>
        <stp>[Fixed Income  Prices 2004-2009.xlsx]TIPS!R336C44</stp>
        <tr r="AR336" s="1"/>
      </tp>
      <tp>
        <v>1.1056699999999999</v>
        <stp/>
        <stp>##V3_BDHV12</stp>
        <stp>912828AF7 Govt</stp>
        <stp>IDX_RATIO</stp>
        <stp>12/1/2005</stp>
        <stp>12/1/2005</stp>
        <stp>[Fixed Income  Prices 2004-2009.xlsx]TIPS!R358C44</stp>
        <tr r="AR358" s="1"/>
      </tp>
      <tp>
        <v>1.09277</v>
        <stp/>
        <stp>##V3_BDHV12</stp>
        <stp>912828AF7 Govt</stp>
        <stp>IDX_RATIO</stp>
        <stp>11/2/2005</stp>
        <stp>11/2/2005</stp>
        <stp>[Fixed Income  Prices 2004-2009.xlsx]TIPS!R337C44</stp>
        <tr r="AR337" s="1"/>
      </tp>
      <tp>
        <v>1.0871200000000001</v>
        <stp/>
        <stp>##V3_BDHV12</stp>
        <stp>912828AF7 Govt</stp>
        <stp>IDX_RATIO</stp>
        <stp>10/3/2005</stp>
        <stp>10/3/2005</stp>
        <stp>[Fixed Income  Prices 2004-2009.xlsx]TIPS!R315C44</stp>
        <tr r="AR315" s="1"/>
      </tp>
      <tp>
        <v>1.09321</v>
        <stp/>
        <stp>##V3_BDHV12</stp>
        <stp>912828AF7 Govt</stp>
        <stp>IDX_RATIO</stp>
        <stp>11/3/2005</stp>
        <stp>11/3/2005</stp>
        <stp>[Fixed Income  Prices 2004-2009.xlsx]TIPS!R338C44</stp>
        <tr r="AR338" s="1"/>
      </tp>
      <tp>
        <v>1.1061000000000001</v>
        <stp/>
        <stp>##V3_BDHV12</stp>
        <stp>912828AF7 Govt</stp>
        <stp>IDX_RATIO</stp>
        <stp>12/7/2005</stp>
        <stp>12/7/2005</stp>
        <stp>[Fixed Income  Prices 2004-2009.xlsx]TIPS!R362C44</stp>
        <tr r="AR362" s="1"/>
      </tp>
      <tp>
        <v>1.0936600000000001</v>
        <stp/>
        <stp>##V3_BDHV12</stp>
        <stp>912828AF7 Govt</stp>
        <stp>IDX_RATIO</stp>
        <stp>11/4/2005</stp>
        <stp>11/4/2005</stp>
        <stp>[Fixed Income  Prices 2004-2009.xlsx]TIPS!R339C44</stp>
        <tr r="AR339" s="1"/>
      </tp>
      <tp>
        <v>1.1327799999999999</v>
        <stp/>
        <stp>##V3_BDHV12</stp>
        <stp>912828BD1 Govt</stp>
        <stp>IDX_RATIO</stp>
        <stp>11/8/2007</stp>
        <stp>11/8/2007</stp>
        <stp>[Fixed Income  Prices 2004-2009.xlsx]TIPS!R862C52</stp>
        <tr r="AZ862" s="1"/>
      </tp>
      <tp>
        <v>1.08748</v>
        <stp/>
        <stp>##V3_BDHV12</stp>
        <stp>912828AF7 Govt</stp>
        <stp>IDX_RATIO</stp>
        <stp>10/5/2005</stp>
        <stp>10/5/2005</stp>
        <stp>[Fixed Income  Prices 2004-2009.xlsx]TIPS!R317C44</stp>
        <tr r="AR317" s="1"/>
      </tp>
      <tp>
        <v>1.0316700000000001</v>
        <stp/>
        <stp>##V3_BDHV12</stp>
        <stp>912828GD6 Govt</stp>
        <stp>IDX_RATIO</stp>
        <stp>11/8/2007</stp>
        <stp>11/8/2007</stp>
        <stp>[Fixed Income  Prices 2004-2009.xlsx]TIPS!R220C84</stp>
        <tr r="CF220" s="1"/>
      </tp>
      <tp>
        <v>1.1335899999999999</v>
        <stp/>
        <stp>##V3_BDHV12</stp>
        <stp>912828BD1 Govt</stp>
        <stp>IDX_RATIO</stp>
        <stp>10/9/2007</stp>
        <stp>10/9/2007</stp>
        <stp>[Fixed Income  Prices 2004-2009.xlsx]TIPS!R840C52</stp>
        <tr r="AZ840" s="1"/>
      </tp>
      <tp>
        <v>1.1336599999999999</v>
        <stp/>
        <stp>##V3_BDHV12</stp>
        <stp>912828BD1 Govt</stp>
        <stp>IDX_RATIO</stp>
        <stp>10/8/2007</stp>
        <stp>10/8/2007</stp>
        <stp>[Fixed Income  Prices 2004-2009.xlsx]TIPS!R839C52</stp>
        <tr r="AZ839" s="1"/>
      </tp>
      <tp>
        <v>1.1060300000000001</v>
        <stp/>
        <stp>##V3_BDHV12</stp>
        <stp>912828AF7 Govt</stp>
        <stp>IDX_RATIO</stp>
        <stp>12/6/2005</stp>
        <stp>12/6/2005</stp>
        <stp>[Fixed Income  Prices 2004-2009.xlsx]TIPS!R361C44</stp>
        <tr r="AR361" s="1"/>
      </tp>
      <tp>
        <v>1.1328800000000001</v>
        <stp/>
        <stp>##V3_BDHV12</stp>
        <stp>912828BD1 Govt</stp>
        <stp>IDX_RATIO</stp>
        <stp>11/9/2007</stp>
        <stp>11/9/2007</stp>
        <stp>[Fixed Income  Prices 2004-2009.xlsx]TIPS!R863C52</stp>
        <tr r="AZ863" s="1"/>
      </tp>
      <tp>
        <v>1.0872999999999999</v>
        <stp/>
        <stp>##V3_BDHV12</stp>
        <stp>912828AF7 Govt</stp>
        <stp>IDX_RATIO</stp>
        <stp>10/4/2005</stp>
        <stp>10/4/2005</stp>
        <stp>[Fixed Income  Prices 2004-2009.xlsx]TIPS!R316C44</stp>
        <tr r="AR316" s="1"/>
      </tp>
      <tp>
        <v>1.03176</v>
        <stp/>
        <stp>##V3_BDHV12</stp>
        <stp>912828GD6 Govt</stp>
        <stp>IDX_RATIO</stp>
        <stp>11/9/2007</stp>
        <stp>11/9/2007</stp>
        <stp>[Fixed Income  Prices 2004-2009.xlsx]TIPS!R221C84</stp>
        <tr r="CF221" s="1"/>
      </tp>
      <tp>
        <v>1.03247</v>
        <stp/>
        <stp>##V3_BDHV12</stp>
        <stp>912828GD6 Govt</stp>
        <stp>IDX_RATIO</stp>
        <stp>10/8/2007</stp>
        <stp>10/8/2007</stp>
        <stp>[Fixed Income  Prices 2004-2009.xlsx]TIPS!R197C84</stp>
        <tr r="CF197" s="1"/>
      </tp>
      <tp>
        <v>1.1059600000000001</v>
        <stp/>
        <stp>##V3_BDHV12</stp>
        <stp>912828AF7 Govt</stp>
        <stp>IDX_RATIO</stp>
        <stp>12/5/2005</stp>
        <stp>12/5/2005</stp>
        <stp>[Fixed Income  Prices 2004-2009.xlsx]TIPS!R360C44</stp>
        <tr r="AR360" s="1"/>
      </tp>
      <tp>
        <v>1.0878399999999999</v>
        <stp/>
        <stp>##V3_BDHV12</stp>
        <stp>912828AF7 Govt</stp>
        <stp>IDX_RATIO</stp>
        <stp>10/7/2005</stp>
        <stp>10/7/2005</stp>
        <stp>[Fixed Income  Prices 2004-2009.xlsx]TIPS!R319C44</stp>
        <tr r="AR319" s="1"/>
      </tp>
      <tp>
        <v>1.03241</v>
        <stp/>
        <stp>##V3_BDHV12</stp>
        <stp>912828GD6 Govt</stp>
        <stp>IDX_RATIO</stp>
        <stp>10/9/2007</stp>
        <stp>10/9/2007</stp>
        <stp>[Fixed Income  Prices 2004-2009.xlsx]TIPS!R198C84</stp>
        <tr r="CF198" s="1"/>
      </tp>
      <tp>
        <v>1.0949899999999999</v>
        <stp/>
        <stp>##V3_BDHV12</stp>
        <stp>912828AF7 Govt</stp>
        <stp>IDX_RATIO</stp>
        <stp>11/7/2005</stp>
        <stp>11/7/2005</stp>
        <stp>[Fixed Income  Prices 2004-2009.xlsx]TIPS!R340C44</stp>
        <tr r="AR340" s="1"/>
      </tp>
      <tp>
        <v>1.0876600000000001</v>
        <stp/>
        <stp>##V3_BDHV12</stp>
        <stp>912828AF7 Govt</stp>
        <stp>IDX_RATIO</stp>
        <stp>10/6/2005</stp>
        <stp>10/6/2005</stp>
        <stp>[Fixed Income  Prices 2004-2009.xlsx]TIPS!R318C44</stp>
        <tr r="AR318" s="1"/>
      </tp>
      <tp>
        <v>1.13564</v>
        <stp/>
        <stp>##V3_BDHV12</stp>
        <stp>912828BD1 Govt</stp>
        <stp>IDX_RATIO</stp>
        <stp>12/7/2007</stp>
        <stp>12/7/2007</stp>
        <stp>[Fixed Income  Prices 2004-2009.xlsx]TIPS!R883C52</stp>
        <tr r="AZ883" s="1"/>
      </tp>
      <tp>
        <v>1.1338600000000001</v>
        <stp/>
        <stp>##V3_BDHV12</stp>
        <stp>912828BD1 Govt</stp>
        <stp>IDX_RATIO</stp>
        <stp>10/5/2007</stp>
        <stp>10/5/2007</stp>
        <stp>[Fixed Income  Prices 2004-2009.xlsx]TIPS!R838C52</stp>
        <tr r="AZ838" s="1"/>
      </tp>
      <tp>
        <v>1.03427</v>
        <stp/>
        <stp>##V3_BDHV12</stp>
        <stp>912828GD6 Govt</stp>
        <stp>IDX_RATIO</stp>
        <stp>12/7/2007</stp>
        <stp>12/7/2007</stp>
        <stp>[Fixed Income  Prices 2004-2009.xlsx]TIPS!R241C84</stp>
        <tr r="CF241" s="1"/>
      </tp>
      <tp>
        <v>1.09544</v>
        <stp/>
        <stp>##V3_BDHV12</stp>
        <stp>912828AF7 Govt</stp>
        <stp>IDX_RATIO</stp>
        <stp>11/8/2005</stp>
        <stp>11/8/2005</stp>
        <stp>[Fixed Income  Prices 2004-2009.xlsx]TIPS!R341C44</stp>
        <tr r="AR341" s="1"/>
      </tp>
      <tp>
        <v>1.1355599999999999</v>
        <stp/>
        <stp>##V3_BDHV12</stp>
        <stp>912828BD1 Govt</stp>
        <stp>IDX_RATIO</stp>
        <stp>12/6/2007</stp>
        <stp>12/6/2007</stp>
        <stp>[Fixed Income  Prices 2004-2009.xlsx]TIPS!R882C52</stp>
        <tr r="AZ882" s="1"/>
      </tp>
      <tp>
        <v>1.1339299999999999</v>
        <stp/>
        <stp>##V3_BDHV12</stp>
        <stp>912828BD1 Govt</stp>
        <stp>IDX_RATIO</stp>
        <stp>10/4/2007</stp>
        <stp>10/4/2007</stp>
        <stp>[Fixed Income  Prices 2004-2009.xlsx]TIPS!R837C52</stp>
        <tr r="AZ837" s="1"/>
      </tp>
      <tp>
        <v>1.0342</v>
        <stp/>
        <stp>##V3_BDHV12</stp>
        <stp>912828GD6 Govt</stp>
        <stp>IDX_RATIO</stp>
        <stp>12/6/2007</stp>
        <stp>12/6/2007</stp>
        <stp>[Fixed Income  Prices 2004-2009.xlsx]TIPS!R240C84</stp>
        <tr r="CF240" s="1"/>
      </tp>
      <tp>
        <v>1.09588</v>
        <stp/>
        <stp>##V3_BDHV12</stp>
        <stp>912828AF7 Govt</stp>
        <stp>IDX_RATIO</stp>
        <stp>11/9/2005</stp>
        <stp>11/9/2005</stp>
        <stp>[Fixed Income  Prices 2004-2009.xlsx]TIPS!R342C44</stp>
        <tr r="AR342" s="1"/>
      </tp>
      <tp>
        <v>1.03138</v>
        <stp/>
        <stp>##V3_BDHV12</stp>
        <stp>912828GD6 Govt</stp>
        <stp>IDX_RATIO</stp>
        <stp>11/5/2007</stp>
        <stp>11/5/2007</stp>
        <stp>[Fixed Income  Prices 2004-2009.xlsx]TIPS!R217C84</stp>
        <tr r="CF217" s="1"/>
      </tp>
      <tp>
        <v>1.13246</v>
        <stp/>
        <stp>##V3_BDHV12</stp>
        <stp>912828BD1 Govt</stp>
        <stp>IDX_RATIO</stp>
        <stp>11/5/2007</stp>
        <stp>11/5/2007</stp>
        <stp>[Fixed Income  Prices 2004-2009.xlsx]TIPS!R859C52</stp>
        <tr r="AZ859" s="1"/>
      </tp>
      <tp>
        <v>1.13548</v>
        <stp/>
        <stp>##V3_BDHV12</stp>
        <stp>912828BD1 Govt</stp>
        <stp>IDX_RATIO</stp>
        <stp>12/5/2007</stp>
        <stp>12/5/2007</stp>
        <stp>[Fixed Income  Prices 2004-2009.xlsx]TIPS!R881C52</stp>
        <tr r="AZ881" s="1"/>
      </tp>
      <tp>
        <v>1.0327200000000001</v>
        <stp/>
        <stp>##V3_BDHV12</stp>
        <stp>912828GD6 Govt</stp>
        <stp>IDX_RATIO</stp>
        <stp>10/4/2007</stp>
        <stp>10/4/2007</stp>
        <stp>[Fixed Income  Prices 2004-2009.xlsx]TIPS!R195C84</stp>
        <tr r="CF195" s="1"/>
      </tp>
      <tp>
        <v>1.10625</v>
        <stp/>
        <stp>##V3_BDHV12</stp>
        <stp>912828AF7 Govt</stp>
        <stp>IDX_RATIO</stp>
        <stp>12/9/2005</stp>
        <stp>12/9/2005</stp>
        <stp>[Fixed Income  Prices 2004-2009.xlsx]TIPS!R364C44</stp>
        <tr r="AR364" s="1"/>
      </tp>
      <tp>
        <v>1.03148</v>
        <stp/>
        <stp>##V3_BDHV12</stp>
        <stp>912828GD6 Govt</stp>
        <stp>IDX_RATIO</stp>
        <stp>11/6/2007</stp>
        <stp>11/6/2007</stp>
        <stp>[Fixed Income  Prices 2004-2009.xlsx]TIPS!R218C84</stp>
        <tr r="CF218" s="1"/>
      </tp>
      <tp>
        <v>1.1325700000000001</v>
        <stp/>
        <stp>##V3_BDHV12</stp>
        <stp>912828BD1 Govt</stp>
        <stp>IDX_RATIO</stp>
        <stp>11/6/2007</stp>
        <stp>11/6/2007</stp>
        <stp>[Fixed Income  Prices 2004-2009.xlsx]TIPS!R860C52</stp>
        <tr r="AZ860" s="1"/>
      </tp>
      <tp>
        <v>1.03413</v>
        <stp/>
        <stp>##V3_BDHV12</stp>
        <stp>912828GD6 Govt</stp>
        <stp>IDX_RATIO</stp>
        <stp>12/5/2007</stp>
        <stp>12/5/2007</stp>
        <stp>[Fixed Income  Prices 2004-2009.xlsx]TIPS!R239C84</stp>
        <tr r="CF239" s="1"/>
      </tp>
      <tp>
        <v>1.1354</v>
        <stp/>
        <stp>##V3_BDHV12</stp>
        <stp>912828BD1 Govt</stp>
        <stp>IDX_RATIO</stp>
        <stp>12/4/2007</stp>
        <stp>12/4/2007</stp>
        <stp>[Fixed Income  Prices 2004-2009.xlsx]TIPS!R880C52</stp>
        <tr r="AZ880" s="1"/>
      </tp>
      <tp>
        <v>1.0326500000000001</v>
        <stp/>
        <stp>##V3_BDHV12</stp>
        <stp>912828GD6 Govt</stp>
        <stp>IDX_RATIO</stp>
        <stp>10/5/2007</stp>
        <stp>10/5/2007</stp>
        <stp>[Fixed Income  Prices 2004-2009.xlsx]TIPS!R196C84</stp>
        <tr r="CF196" s="1"/>
      </tp>
      <tp>
        <v>1.1061799999999999</v>
        <stp/>
        <stp>##V3_BDHV12</stp>
        <stp>912828AF7 Govt</stp>
        <stp>IDX_RATIO</stp>
        <stp>12/8/2005</stp>
        <stp>12/8/2005</stp>
        <stp>[Fixed Income  Prices 2004-2009.xlsx]TIPS!R363C44</stp>
        <tr r="AR363" s="1"/>
      </tp>
      <tp>
        <v>1.0315700000000001</v>
        <stp/>
        <stp>##V3_BDHV12</stp>
        <stp>912828GD6 Govt</stp>
        <stp>IDX_RATIO</stp>
        <stp>11/7/2007</stp>
        <stp>11/7/2007</stp>
        <stp>[Fixed Income  Prices 2004-2009.xlsx]TIPS!R219C84</stp>
        <tr r="CF219" s="1"/>
      </tp>
      <tp>
        <v>1.1326700000000001</v>
        <stp/>
        <stp>##V3_BDHV12</stp>
        <stp>912828BD1 Govt</stp>
        <stp>IDX_RATIO</stp>
        <stp>11/7/2007</stp>
        <stp>11/7/2007</stp>
        <stp>[Fixed Income  Prices 2004-2009.xlsx]TIPS!R861C52</stp>
        <tr r="AZ861" s="1"/>
      </tp>
      <tp>
        <v>1.03406</v>
        <stp/>
        <stp>##V3_BDHV12</stp>
        <stp>912828GD6 Govt</stp>
        <stp>IDX_RATIO</stp>
        <stp>12/4/2007</stp>
        <stp>12/4/2007</stp>
        <stp>[Fixed Income  Prices 2004-2009.xlsx]TIPS!R238C84</stp>
        <tr r="CF238" s="1"/>
      </tp>
      <tp>
        <v>1.03284</v>
        <stp/>
        <stp>##V3_BDHV12</stp>
        <stp>912828GD6 Govt</stp>
        <stp>IDX_RATIO</stp>
        <stp>10/2/2007</stp>
        <stp>10/2/2007</stp>
        <stp>[Fixed Income  Prices 2004-2009.xlsx]TIPS!R193C84</stp>
        <tr r="CF193" s="1"/>
      </tp>
      <tp>
        <v>1.1341300000000001</v>
        <stp/>
        <stp>##V3_BDHV12</stp>
        <stp>912828BD1 Govt</stp>
        <stp>IDX_RATIO</stp>
        <stp>10/1/2007</stp>
        <stp>10/1/2007</stp>
        <stp>[Fixed Income  Prices 2004-2009.xlsx]TIPS!R834C52</stp>
        <tr r="AZ834" s="1"/>
      </tp>
      <tp>
        <v>1.1353200000000001</v>
        <stp/>
        <stp>##V3_BDHV12</stp>
        <stp>912828BD1 Govt</stp>
        <stp>IDX_RATIO</stp>
        <stp>12/3/2007</stp>
        <stp>12/3/2007</stp>
        <stp>[Fixed Income  Prices 2004-2009.xlsx]TIPS!R879C52</stp>
        <tr r="AZ879" s="1"/>
      </tp>
      <tp>
        <v>1.03399</v>
        <stp/>
        <stp>##V3_BDHV12</stp>
        <stp>912828GD6 Govt</stp>
        <stp>IDX_RATIO</stp>
        <stp>12/3/2007</stp>
        <stp>12/3/2007</stp>
        <stp>[Fixed Income  Prices 2004-2009.xlsx]TIPS!R237C84</stp>
        <tr r="CF237" s="1"/>
      </tp>
      <tp>
        <v>1.03278</v>
        <stp/>
        <stp>##V3_BDHV12</stp>
        <stp>912828GD6 Govt</stp>
        <stp>IDX_RATIO</stp>
        <stp>10/3/2007</stp>
        <stp>10/3/2007</stp>
        <stp>[Fixed Income  Prices 2004-2009.xlsx]TIPS!R194C84</stp>
        <tr r="CF194" s="1"/>
      </tp>
      <tp>
        <v>1.0309999999999999</v>
        <stp/>
        <stp>##V3_BDHV12</stp>
        <stp>912828GD6 Govt</stp>
        <stp>IDX_RATIO</stp>
        <stp>11/1/2007</stp>
        <stp>11/1/2007</stp>
        <stp>[Fixed Income  Prices 2004-2009.xlsx]TIPS!R215C84</stp>
        <tr r="CF215" s="1"/>
      </tp>
      <tp>
        <v>1.13205</v>
        <stp/>
        <stp>##V3_BDHV12</stp>
        <stp>912828BD1 Govt</stp>
        <stp>IDX_RATIO</stp>
        <stp>11/1/2007</stp>
        <stp>11/1/2007</stp>
        <stp>[Fixed Income  Prices 2004-2009.xlsx]TIPS!R857C52</stp>
        <tr r="AZ857" s="1"/>
      </tp>
      <tp>
        <v>1.1339900000000001</v>
        <stp/>
        <stp>##V3_BDHV12</stp>
        <stp>912828BD1 Govt</stp>
        <stp>IDX_RATIO</stp>
        <stp>10/3/2007</stp>
        <stp>10/3/2007</stp>
        <stp>[Fixed Income  Prices 2004-2009.xlsx]TIPS!R836C52</stp>
        <tr r="AZ836" s="1"/>
      </tp>
      <tp>
        <v>1.0310999999999999</v>
        <stp/>
        <stp>##V3_BDHV12</stp>
        <stp>912828GD6 Govt</stp>
        <stp>IDX_RATIO</stp>
        <stp>11/2/2007</stp>
        <stp>11/2/2007</stp>
        <stp>[Fixed Income  Prices 2004-2009.xlsx]TIPS!R216C84</stp>
        <tr r="CF216" s="1"/>
      </tp>
      <tp>
        <v>1.13215</v>
        <stp/>
        <stp>##V3_BDHV12</stp>
        <stp>912828BD1 Govt</stp>
        <stp>IDX_RATIO</stp>
        <stp>11/2/2007</stp>
        <stp>11/2/2007</stp>
        <stp>[Fixed Income  Prices 2004-2009.xlsx]TIPS!R858C52</stp>
        <tr r="AZ858" s="1"/>
      </tp>
      <tp>
        <v>1.0328999999999999</v>
        <stp/>
        <stp>##V3_BDHV12</stp>
        <stp>912828GD6 Govt</stp>
        <stp>IDX_RATIO</stp>
        <stp>10/1/2007</stp>
        <stp>10/1/2007</stp>
        <stp>[Fixed Income  Prices 2004-2009.xlsx]TIPS!R192C84</stp>
        <tr r="CF192" s="1"/>
      </tp>
      <tp>
        <v>1.1340600000000001</v>
        <stp/>
        <stp>##V3_BDHV12</stp>
        <stp>912828BD1 Govt</stp>
        <stp>IDX_RATIO</stp>
        <stp>10/2/2007</stp>
        <stp>10/2/2007</stp>
        <stp>[Fixed Income  Prices 2004-2009.xlsx]TIPS!R835C52</stp>
        <tr r="AZ835" s="1"/>
      </tp>
      <tp>
        <v>1.2271399999999999</v>
        <stp/>
        <stp>##V3_BDHV12</stp>
        <stp>9128272M3 Govt</stp>
        <stp>IDX_RATIO</stp>
        <stp>8/8/2005</stp>
        <stp>8/8/2005</stp>
        <stp>[Fixed Income  Prices 2004-2009.xlsx]TIPS!R275C8</stp>
        <tr r="H275" s="1"/>
      </tp>
      <tp>
        <v>1.2445900000000001</v>
        <stp/>
        <stp>##V3_BDHV12</stp>
        <stp>9128272M3 Govt</stp>
        <stp>IDX_RATIO</stp>
        <stp>3/9/2006</stp>
        <stp>3/9/2006</stp>
        <stp>[Fixed Income  Prices 2004-2009.xlsx]TIPS!R427C8</stp>
        <tr r="H427" s="1"/>
      </tp>
      <tp>
        <v>1.2442800000000001</v>
        <stp/>
        <stp>##V3_BDHV12</stp>
        <stp>9128272M3 Govt</stp>
        <stp>IDX_RATIO</stp>
        <stp>3/8/2006</stp>
        <stp>3/8/2006</stp>
        <stp>[Fixed Income  Prices 2004-2009.xlsx]TIPS!R426C8</stp>
        <tr r="H426" s="1"/>
      </tp>
      <tp>
        <v>1.2457499999999999</v>
        <stp/>
        <stp>##V3_BDHV12</stp>
        <stp>9128272M3 Govt</stp>
        <stp>IDX_RATIO</stp>
        <stp>2/9/2006</stp>
        <stp>2/9/2006</stp>
        <stp>[Fixed Income  Prices 2004-2009.xlsx]TIPS!R407C8</stp>
        <tr r="H407" s="1"/>
      </tp>
      <tp>
        <v>1.24593</v>
        <stp/>
        <stp>##V3_BDHV12</stp>
        <stp>9128272M3 Govt</stp>
        <stp>IDX_RATIO</stp>
        <stp>2/8/2006</stp>
        <stp>2/8/2006</stp>
        <stp>[Fixed Income  Prices 2004-2009.xlsx]TIPS!R406C8</stp>
        <tr r="H406" s="1"/>
      </tp>
      <tp t="e">
        <v>#N/A</v>
        <stp/>
        <stp>##V3_BDHV12</stp>
        <stp>912833GE Govt</stp>
        <stp>YLD_YTM_ASK</stp>
        <stp>20060421</stp>
        <stp>20060609</stp>
        <stp>[Fixed Income  Prices 2004-2009.xlsx]STRIP Yield Curve!R181C4</stp>
        <stp>Days=N</stp>
        <stp>Fill=B</stp>
        <stp>Sort=D</stp>
        <stp>Per=cW</stp>
        <stp>Dts=H</stp>
        <stp>cols=1;rows=8</stp>
        <tr r="D181" s="4"/>
      </tp>
      <tp t="e">
        <v>#N/A</v>
        <stp/>
        <stp>##V3_BDHV12</stp>
        <stp>912833GA Govt</stp>
        <stp>YLD_YTM_ASK</stp>
        <stp>20060421</stp>
        <stp>20060609</stp>
        <stp>[Fixed Income  Prices 2004-2009.xlsx]STRIP Yield Curve!R181C2</stp>
        <stp>Days=N</stp>
        <stp>Fill=B</stp>
        <stp>Sort=D</stp>
        <stp>Per=cW</stp>
        <stp>Dts=H</stp>
        <stp>cols=1;rows=8</stp>
        <tr r="B181" s="4"/>
      </tp>
      <tp t="e">
        <v>#N/A</v>
        <stp/>
        <stp>##V3_BDHV12</stp>
        <stp>912833GC Govt</stp>
        <stp>YLD_YTM_ASK</stp>
        <stp>20060421</stp>
        <stp>20060609</stp>
        <stp>[Fixed Income  Prices 2004-2009.xlsx]STRIP Yield Curve!R181C3</stp>
        <stp>Days=N</stp>
        <stp>Fill=B</stp>
        <stp>Sort=D</stp>
        <stp>Per=cW</stp>
        <stp>Dts=H</stp>
        <stp>cols=1;rows=8</stp>
        <tr r="C181" s="4"/>
      </tp>
    </main>
    <main first="bloomberg.rtd">
      <tp>
        <v>0.99987000000000004</v>
        <stp/>
        <stp>##V3_BDHV12</stp>
        <stp>912828EA4 Govt</stp>
        <stp>IDX_RATIO</stp>
        <stp>7/19/2005</stp>
        <stp>7/19/2005</stp>
        <stp>[Fixed Income  Prices 2004-2009.xlsx]TIPS!R7C72</stp>
        <tr r="BT7" s="1"/>
      </tp>
      <tp>
        <v>0.99990000000000001</v>
        <stp/>
        <stp>##V3_BDHV12</stp>
        <stp>912828EA4 Govt</stp>
        <stp>IDX_RATIO</stp>
        <stp>7/18/2005</stp>
        <stp>7/18/2005</stp>
        <stp>[Fixed Income  Prices 2004-2009.xlsx]TIPS!R6C72</stp>
        <tr r="BT6" s="1"/>
      </tp>
      <tp>
        <v>1</v>
        <stp/>
        <stp>##V3_BDHV12</stp>
        <stp>912828EA4 Govt</stp>
        <stp>IDX_RATIO</stp>
        <stp>7/15/2005</stp>
        <stp>7/15/2005</stp>
        <stp>[Fixed Income  Prices 2004-2009.xlsx]TIPS!R5C72</stp>
        <tr r="BT5" s="1"/>
      </tp>
      <tp>
        <v>1.0672200000000001</v>
        <stp/>
        <stp>##V3_BDHV12</stp>
        <stp>9128277J5 Govt</stp>
        <stp>IDX_RATIO</stp>
        <stp>11/1/2004</stp>
        <stp>11/1/2004</stp>
        <stp>[Fixed Income  Prices 2004-2009.xlsx]TIPS!R76C36</stp>
        <tr r="AJ76" s="1"/>
      </tp>
      <tp>
        <v>1.06965</v>
        <stp/>
        <stp>##V3_BDHV12</stp>
        <stp>9128277J5 Govt</stp>
        <stp>IDX_RATIO</stp>
        <stp>12/2/2004</stp>
        <stp>12/2/2004</stp>
        <stp>[Fixed Income  Prices 2004-2009.xlsx]TIPS!R99C36</stp>
        <tr r="AJ99" s="1"/>
      </tp>
      <tp>
        <v>1.19825</v>
        <stp/>
        <stp>##V3_BDHV12</stp>
        <stp>912828AF7 Govt</stp>
        <stp>IDX_RATIO</stp>
        <stp>10/7/2009</stp>
        <stp>10/7/2009</stp>
        <stp>[Fixed Income  Prices 2004-2009.xlsx]TIPS!R1360C44</stp>
        <tr r="AR1360" s="1"/>
      </tp>
      <tp>
        <v>1.1454200000000001</v>
        <stp/>
        <stp>##V3_BDHV12</stp>
        <stp>912828DH0 Govt</stp>
        <stp>IDX_RATIO</stp>
        <stp>12/2/2008</stp>
        <stp>12/2/2008</stp>
        <stp>[Fixed Income  Prices 2004-2009.xlsx]TIPS!R1015C68</stp>
        <tr r="BP1015" s="1"/>
      </tp>
      <tp>
        <v>1.1666400000000001</v>
        <stp/>
        <stp>##V3_BDHV12</stp>
        <stp>912828CP3 Govt</stp>
        <stp>IDX_RATIO</stp>
        <stp>10/3/2008</stp>
        <stp>10/3/2008</stp>
        <stp>[Fixed Income  Prices 2004-2009.xlsx]TIPS!R1098C64</stp>
        <tr r="BL1098" s="1"/>
      </tp>
      <tp>
        <v>1.2005399999999999</v>
        <stp/>
        <stp>##V3_BDHV12</stp>
        <stp>912828AF7 Govt</stp>
        <stp>IDX_RATIO</stp>
        <stp>11/6/2009</stp>
        <stp>11/6/2009</stp>
        <stp>[Fixed Income  Prices 2004-2009.xlsx]TIPS!R1382C44</stp>
        <tr r="AR1382" s="1"/>
      </tp>
      <tp>
        <v>1.17252</v>
        <stp/>
        <stp>##V3_BDHV12</stp>
        <stp>912828BD1 Govt</stp>
        <stp>IDX_RATIO</stp>
        <stp>10/1/2009</stp>
        <stp>10/1/2009</stp>
        <stp>[Fixed Income  Prices 2004-2009.xlsx]TIPS!R1356C52</stp>
        <tr r="AZ1356" s="1"/>
      </tp>
      <tp>
        <v>1.1606700000000001</v>
        <stp/>
        <stp>##V3_BDHV12</stp>
        <stp>912828CP3 Govt</stp>
        <stp>IDX_RATIO</stp>
        <stp>12/1/2008</stp>
        <stp>12/1/2008</stp>
        <stp>[Fixed Income  Prices 2004-2009.xlsx]TIPS!R1139C64</stp>
        <tr r="BL1139" s="1"/>
      </tp>
      <tp>
        <v>1.10972</v>
        <stp/>
        <stp>##V3_BDHV12</stp>
        <stp>912828EA4 Govt</stp>
        <stp>IDX_RATIO</stp>
        <stp>11/5/2009</stp>
        <stp>11/5/2009</stp>
        <stp>[Fixed Income  Prices 2004-2009.xlsx]TIPS!R1128C72</stp>
        <tr r="BT1128" s="1"/>
      </tp>
      <tp>
        <v>1.1661600000000001</v>
        <stp/>
        <stp>##V3_BDHV12</stp>
        <stp>912828BW9 Govt</stp>
        <stp>IDX_RATIO</stp>
        <stp>10/9/2009</stp>
        <stp>10/9/2009</stp>
        <stp>[Fixed Income  Prices 2004-2009.xlsx]TIPS!R1363C56</stp>
        <tr r="BD1363" s="1"/>
      </tp>
      <tp>
        <v>1.1904300000000001</v>
        <stp/>
        <stp>##V3_BDHV12</stp>
        <stp>912828BD1 Govt</stp>
        <stp>IDX_RATIO</stp>
        <stp>12/3/2008</stp>
        <stp>12/3/2008</stp>
        <stp>[Fixed Income  Prices 2004-2009.xlsx]TIPS!R1140C52</stp>
        <tr r="AZ1140" s="1"/>
      </tp>
      <tp>
        <v>1.1450499999999999</v>
        <stp/>
        <stp>##V3_BDHV12</stp>
        <stp>912828CP3 Govt</stp>
        <stp>IDX_RATIO</stp>
        <stp>11/2/2009</stp>
        <stp>11/2/2009</stp>
        <stp>[Fixed Income  Prices 2004-2009.xlsx]TIPS!R1379C64</stp>
        <tr r="BL1379" s="1"/>
      </tp>
      <tp>
        <v>1.1892199999999999</v>
        <stp/>
        <stp>##V3_BDHV12</stp>
        <stp>912828BW9 Govt</stp>
        <stp>IDX_RATIO</stp>
        <stp>10/9/2008</stp>
        <stp>10/9/2008</stp>
        <stp>[Fixed Income  Prices 2004-2009.xlsx]TIPS!R1102C56</stp>
        <tr r="BD1102" s="1"/>
      </tp>
      <tp>
        <v>1.22244</v>
        <stp/>
        <stp>##V3_BDHV12</stp>
        <stp>912828AF7 Govt</stp>
        <stp>IDX_RATIO</stp>
        <stp>10/7/2008</stp>
        <stp>10/7/2008</stp>
        <stp>[Fixed Income  Prices 2004-2009.xlsx]TIPS!R1099C44</stp>
        <tr r="AR1099" s="1"/>
      </tp>
      <tp>
        <v>1.21523</v>
        <stp/>
        <stp>##V3_BDHV12</stp>
        <stp>912828AF7 Govt</stp>
        <stp>IDX_RATIO</stp>
        <stp>12/5/2008</stp>
        <stp>12/5/2008</stp>
        <stp>[Fixed Income  Prices 2004-2009.xlsx]TIPS!R1142C44</stp>
        <tr r="AR1142" s="1"/>
      </tp>
      <tp>
        <v>1.2182200000000001</v>
        <stp/>
        <stp>##V3_BDHV12</stp>
        <stp>912828AF7 Govt</stp>
        <stp>IDX_RATIO</stp>
        <stp>11/6/2008</stp>
        <stp>11/6/2008</stp>
        <stp>[Fixed Income  Prices 2004-2009.xlsx]TIPS!R1121C44</stp>
        <tr r="AR1121" s="1"/>
      </tp>
      <tp>
        <v>1.19764</v>
        <stp/>
        <stp>##V3_BDHV12</stp>
        <stp>912828BD1 Govt</stp>
        <stp>IDX_RATIO</stp>
        <stp>10/1/2008</stp>
        <stp>10/1/2008</stp>
        <stp>[Fixed Income  Prices 2004-2009.xlsx]TIPS!R1095C52</stp>
        <tr r="AZ1095" s="1"/>
      </tp>
      <tp>
        <v>1.15557</v>
        <stp/>
        <stp>##V3_BDHV12</stp>
        <stp>9128274Y5 Govt</stp>
        <stp>IDX_RATIO</stp>
        <stp>11/2/2004</stp>
        <stp>11/2/2004</stp>
        <stp>[Fixed Income  Prices 2004-2009.xlsx]TIPS!R77C16</stp>
        <tr r="P77" s="1"/>
      </tp>
      <tp>
        <v>1.1579299999999999</v>
        <stp/>
        <stp>##V3_BDHV12</stp>
        <stp>9128274Y5 Govt</stp>
        <stp>IDX_RATIO</stp>
        <stp>12/1/2004</stp>
        <stp>12/1/2004</stp>
        <stp>[Fixed Income  Prices 2004-2009.xlsx]TIPS!R98C16</stp>
        <tr r="P98" s="1"/>
      </tp>
      <tp>
        <v>1.1611</v>
        <stp/>
        <stp>##V3_BDHV12</stp>
        <stp>912828CZ1 Govt</stp>
        <stp>IDX_RATIO</stp>
        <stp>10/1/2008</stp>
        <stp>10/1/2008</stp>
        <stp>[Fixed Income  Prices 2004-2009.xlsx]TIPS!R1027C24</stp>
        <tr r="X1027" s="1"/>
      </tp>
      <tp>
        <v>1.15411</v>
        <stp/>
        <stp>##V3_BDHV12</stp>
        <stp>912828CZ1 Govt</stp>
        <stp>IDX_RATIO</stp>
        <stp>12/3/2008</stp>
        <stp>12/3/2008</stp>
        <stp>[Fixed Income  Prices 2004-2009.xlsx]TIPS!R1072C24</stp>
        <tr r="X1072" s="1"/>
      </tp>
      <tp>
        <v>1.1367499999999999</v>
        <stp/>
        <stp>##V3_BDHV12</stp>
        <stp>912828CZ1 Govt</stp>
        <stp>IDX_RATIO</stp>
        <stp>10/1/2009</stp>
        <stp>10/1/2009</stp>
        <stp>[Fixed Income  Prices 2004-2009.xlsx]TIPS!R1288C24</stp>
        <tr r="X1288" s="1"/>
      </tp>
      <tp>
        <v>1.21316</v>
        <stp/>
        <stp>##V3_BDHV12</stp>
        <stp>9128277J5 Govt</stp>
        <stp>IDX_RATIO</stp>
        <stp>10/5/2009</stp>
        <stp>10/5/2009</stp>
        <stp>[Fixed Income  Prices 2004-2009.xlsx]TIPS!R1358C36</stp>
        <tr r="AJ1358" s="1"/>
      </tp>
      <tp>
        <v>1.2156</v>
        <stp/>
        <stp>##V3_BDHV12</stp>
        <stp>9128277J5 Govt</stp>
        <stp>IDX_RATIO</stp>
        <stp>11/4/2009</stp>
        <stp>11/4/2009</stp>
        <stp>[Fixed Income  Prices 2004-2009.xlsx]TIPS!R1380C36</stp>
        <tr r="AJ1380" s="1"/>
      </tp>
      <tp>
        <v>1.2830699999999999</v>
        <stp/>
        <stp>##V3_BDHV12</stp>
        <stp>9128275W8 Govt</stp>
        <stp>IDX_RATIO</stp>
        <stp>11/9/2009</stp>
        <stp>11/9/2009</stp>
        <stp>[Fixed Income  Prices 2004-2009.xlsx]TIPS!R1383C20</stp>
        <tr r="T1383" s="1"/>
      </tp>
      <tp>
        <v>1.33571</v>
        <stp/>
        <stp>##V3_BDHV12</stp>
        <stp>9128274Y5 Govt</stp>
        <stp>IDX_RATIO</stp>
        <stp>11/4/2008</stp>
        <stp>11/4/2008</stp>
        <stp>[Fixed Income  Prices 2004-2009.xlsx]TIPS!R1120C16</stp>
        <tr r="P1120" s="1"/>
      </tp>
      <tp>
        <v>1.2379500000000001</v>
        <stp/>
        <stp>##V3_BDHV12</stp>
        <stp>9128276R8 Govt</stp>
        <stp>IDX_RATIO</stp>
        <stp>10/8/2009</stp>
        <stp>10/8/2009</stp>
        <stp>[Fixed Income  Prices 2004-2009.xlsx]TIPS!R1361C28</stp>
        <tr r="AB1361" s="1"/>
      </tp>
      <tp>
        <v>1.24031</v>
        <stp/>
        <stp>##V3_BDHV12</stp>
        <stp>9128276R8 Govt</stp>
        <stp>IDX_RATIO</stp>
        <stp>11/9/2009</stp>
        <stp>11/9/2009</stp>
        <stp>[Fixed Income  Prices 2004-2009.xlsx]TIPS!R1383C28</stp>
        <tr r="AB1383" s="1"/>
      </tp>
      <tp>
        <v>1.2806299999999999</v>
        <stp/>
        <stp>##V3_BDHV12</stp>
        <stp>9128275W8 Govt</stp>
        <stp>IDX_RATIO</stp>
        <stp>10/8/2009</stp>
        <stp>10/8/2009</stp>
        <stp>[Fixed Income  Prices 2004-2009.xlsx]TIPS!R1361C20</stp>
        <tr r="T1361" s="1"/>
      </tp>
      <tp>
        <v>1.2626900000000001</v>
        <stp/>
        <stp>##V3_BDHV12</stp>
        <stp>9128276R8 Govt</stp>
        <stp>IDX_RATIO</stp>
        <stp>10/8/2008</stp>
        <stp>10/8/2008</stp>
        <stp>[Fixed Income  Prices 2004-2009.xlsx]TIPS!R1100C28</stp>
        <tr r="AB1100" s="1"/>
      </tp>
      <tp>
        <v>1.3062199999999999</v>
        <stp/>
        <stp>##V3_BDHV12</stp>
        <stp>9128275W8 Govt</stp>
        <stp>IDX_RATIO</stp>
        <stp>10/8/2008</stp>
        <stp>10/8/2008</stp>
        <stp>[Fixed Income  Prices 2004-2009.xlsx]TIPS!R1100C20</stp>
        <tr r="T1100" s="1"/>
      </tp>
      <tp>
        <v>1.08822</v>
        <stp/>
        <stp>##V3_BDHV12</stp>
        <stp>9128276R8 Govt</stp>
        <stp>IDX_RATIO</stp>
        <stp>10/1/2004</stp>
        <stp>10/1/2004</stp>
        <stp>[Fixed Income  Prices 2004-2009.xlsx]TIPS!R55C28</stp>
        <tr r="AB55" s="1"/>
      </tp>
      <tp>
        <v>1.23367</v>
        <stp/>
        <stp>##V3_BDHV12</stp>
        <stp>9128277J5 Govt</stp>
        <stp>IDX_RATIO</stp>
        <stp>11/4/2008</stp>
        <stp>11/4/2008</stp>
        <stp>[Fixed Income  Prices 2004-2009.xlsx]TIPS!R1119C36</stp>
        <tr r="AJ1119" s="1"/>
      </tp>
      <tp>
        <v>1.17242</v>
        <stp/>
        <stp>##V3_BDHV12</stp>
        <stp>9128273T7 Govt</stp>
        <stp>IDX_RATIO</stp>
        <stp>10/4/2004</stp>
        <stp>10/4/2004</stp>
        <stp>[Fixed Income  Prices 2004-2009.xlsx]TIPS!R56C12</stp>
        <tr r="L56" s="1"/>
      </tp>
      <tp>
        <v>1.1733100000000001</v>
        <stp/>
        <stp>##V3_BDHV12</stp>
        <stp>9128273T7 Govt</stp>
        <stp>IDX_RATIO</stp>
        <stp>11/5/2004</stp>
        <stp>11/5/2004</stp>
        <stp>[Fixed Income  Prices 2004-2009.xlsx]TIPS!R80C12</stp>
        <tr r="L80" s="1"/>
      </tp>
      <tp>
        <v>1.12649</v>
        <stp/>
        <stp>##V3_BDHV12</stp>
        <stp>9128275W8 Govt</stp>
        <stp>IDX_RATIO</stp>
        <stp>11/3/2004</stp>
        <stp>11/3/2004</stp>
        <stp>[Fixed Income  Prices 2004-2009.xlsx]TIPS!R78C20</stp>
        <tr r="T78" s="1"/>
      </tp>
      <tp>
        <v>1.0666500000000001</v>
        <stp/>
        <stp>##V3_BDHV12</stp>
        <stp>9128277J5 Govt</stp>
        <stp>IDX_RATIO</stp>
        <stp>10/1/2004</stp>
        <stp>10/1/2004</stp>
        <stp>[Fixed Income  Prices 2004-2009.xlsx]TIPS!R55C36</stp>
        <tr r="AJ55" s="1"/>
      </tp>
      <tp>
        <v>1.1981600000000001</v>
        <stp/>
        <stp>##V3_BDHV12</stp>
        <stp>912828AF7 Govt</stp>
        <stp>IDX_RATIO</stp>
        <stp>10/6/2009</stp>
        <stp>10/6/2009</stp>
        <stp>[Fixed Income  Prices 2004-2009.xlsx]TIPS!R1359C44</stp>
        <tr r="AR1359" s="1"/>
      </tp>
      <tp>
        <v>1.1450400000000001</v>
        <stp/>
        <stp>##V3_BDHV12</stp>
        <stp>912828DH0 Govt</stp>
        <stp>IDX_RATIO</stp>
        <stp>12/3/2008</stp>
        <stp>12/3/2008</stp>
        <stp>[Fixed Income  Prices 2004-2009.xlsx]TIPS!R1016C68</stp>
        <tr r="BP1016" s="1"/>
      </tp>
      <tp>
        <v>1.16679</v>
        <stp/>
        <stp>##V3_BDHV12</stp>
        <stp>912828CP3 Govt</stp>
        <stp>IDX_RATIO</stp>
        <stp>10/2/2008</stp>
        <stp>10/2/2008</stp>
        <stp>[Fixed Income  Prices 2004-2009.xlsx]TIPS!R1097C64</stp>
        <tr r="BL1097" s="1"/>
      </tp>
      <tp>
        <v>1.1682900000000001</v>
        <stp/>
        <stp>##V3_BDHV12</stp>
        <stp>912828BW9 Govt</stp>
        <stp>IDX_RATIO</stp>
        <stp>11/9/2009</stp>
        <stp>11/9/2009</stp>
        <stp>[Fixed Income  Prices 2004-2009.xlsx]TIPS!R1384C56</stp>
        <tr r="BD1384" s="1"/>
      </tp>
      <tp>
        <v>1.1621699999999999</v>
        <stp/>
        <stp>##V3_BDHV12</stp>
        <stp>912828CP3 Govt</stp>
        <stp>IDX_RATIO</stp>
        <stp>11/3/2008</stp>
        <stp>11/3/2008</stp>
        <stp>[Fixed Income  Prices 2004-2009.xlsx]TIPS!R1119C64</stp>
        <tr r="BL1119" s="1"/>
      </tp>
      <tp>
        <v>1.1096999999999999</v>
        <stp/>
        <stp>##V3_BDHV12</stp>
        <stp>912828EA4 Govt</stp>
        <stp>IDX_RATIO</stp>
        <stp>11/4/2009</stp>
        <stp>11/4/2009</stp>
        <stp>[Fixed Income  Prices 2004-2009.xlsx]TIPS!R1127C72</stp>
        <tr r="BT1127" s="1"/>
      </tp>
      <tp>
        <v>1.10747</v>
        <stp/>
        <stp>##V3_BDHV12</stp>
        <stp>912828EA4 Govt</stp>
        <stp>IDX_RATIO</stp>
        <stp>10/5/2009</stp>
        <stp>10/5/2009</stp>
        <stp>[Fixed Income  Prices 2004-2009.xlsx]TIPS!R1105C72</stp>
        <tr r="BT1105" s="1"/>
      </tp>
      <tp>
        <v>1.1660699999999999</v>
        <stp/>
        <stp>##V3_BDHV12</stp>
        <stp>912828BW9 Govt</stp>
        <stp>IDX_RATIO</stp>
        <stp>10/8/2009</stp>
        <stp>10/8/2009</stp>
        <stp>[Fixed Income  Prices 2004-2009.xlsx]TIPS!R1362C56</stp>
        <tr r="BD1362" s="1"/>
      </tp>
      <tp>
        <v>1.14255</v>
        <stp/>
        <stp>##V3_BDHV12</stp>
        <stp>912828CP3 Govt</stp>
        <stp>IDX_RATIO</stp>
        <stp>10/2/2009</stp>
        <stp>10/2/2009</stp>
        <stp>[Fixed Income  Prices 2004-2009.xlsx]TIPS!R1358C64</stp>
        <tr r="BL1358" s="1"/>
      </tp>
      <tp>
        <v>1.19082</v>
        <stp/>
        <stp>##V3_BDHV12</stp>
        <stp>912828BD1 Govt</stp>
        <stp>IDX_RATIO</stp>
        <stp>12/2/2008</stp>
        <stp>12/2/2008</stp>
        <stp>[Fixed Income  Prices 2004-2009.xlsx]TIPS!R1139C52</stp>
        <tr r="AZ1139" s="1"/>
      </tp>
      <tp>
        <v>1.18937</v>
        <stp/>
        <stp>##V3_BDHV12</stp>
        <stp>912828BW9 Govt</stp>
        <stp>IDX_RATIO</stp>
        <stp>10/8/2008</stp>
        <stp>10/8/2008</stp>
        <stp>[Fixed Income  Prices 2004-2009.xlsx]TIPS!R1101C56</stp>
        <tr r="BD1101" s="1"/>
      </tp>
      <tp>
        <v>1.1450800000000001</v>
        <stp/>
        <stp>##V3_BDHV12</stp>
        <stp>912828CP3 Govt</stp>
        <stp>IDX_RATIO</stp>
        <stp>11/3/2009</stp>
        <stp>11/3/2009</stp>
        <stp>[Fixed Income  Prices 2004-2009.xlsx]TIPS!R1380C64</stp>
        <tr r="BL1380" s="1"/>
      </tp>
      <tp>
        <v>1.2225900000000001</v>
        <stp/>
        <stp>##V3_BDHV12</stp>
        <stp>912828AF7 Govt</stp>
        <stp>IDX_RATIO</stp>
        <stp>10/6/2008</stp>
        <stp>10/6/2008</stp>
        <stp>[Fixed Income  Prices 2004-2009.xlsx]TIPS!R1098C44</stp>
        <tr r="AR1098" s="1"/>
      </tp>
      <tp>
        <v>1.2156199999999999</v>
        <stp/>
        <stp>##V3_BDHV12</stp>
        <stp>912828AF7 Govt</stp>
        <stp>IDX_RATIO</stp>
        <stp>12/4/2008</stp>
        <stp>12/4/2008</stp>
        <stp>[Fixed Income  Prices 2004-2009.xlsx]TIPS!R1141C44</stp>
        <tr r="AR1141" s="1"/>
      </tp>
      <tp>
        <v>1.2181599999999999</v>
        <stp/>
        <stp>##V3_BDHV12</stp>
        <stp>912828AF7 Govt</stp>
        <stp>IDX_RATIO</stp>
        <stp>11/7/2008</stp>
        <stp>11/7/2008</stp>
        <stp>[Fixed Income  Prices 2004-2009.xlsx]TIPS!R1122C44</stp>
        <tr r="AR1122" s="1"/>
      </tp>
      <tp>
        <v>1.12782</v>
        <stp/>
        <stp>##V3_BDHV12</stp>
        <stp>912828DH0 Govt</stp>
        <stp>IDX_RATIO</stp>
        <stp>10/1/2009</stp>
        <stp>10/1/2009</stp>
        <stp>[Fixed Income  Prices 2004-2009.xlsx]TIPS!R1232C68</stp>
        <tr r="BP1232" s="1"/>
      </tp>
      <tp>
        <v>1.1556500000000001</v>
        <stp/>
        <stp>##V3_BDHV12</stp>
        <stp>9128274Y5 Govt</stp>
        <stp>IDX_RATIO</stp>
        <stp>11/3/2004</stp>
        <stp>11/3/2004</stp>
        <stp>[Fixed Income  Prices 2004-2009.xlsx]TIPS!R78C16</stp>
        <tr r="P78" s="1"/>
      </tp>
      <tp>
        <v>1.15449</v>
        <stp/>
        <stp>##V3_BDHV12</stp>
        <stp>912828CZ1 Govt</stp>
        <stp>IDX_RATIO</stp>
        <stp>12/2/2008</stp>
        <stp>12/2/2008</stp>
        <stp>[Fixed Income  Prices 2004-2009.xlsx]TIPS!R1071C24</stp>
        <tr r="X1071" s="1"/>
      </tp>
      <tp>
        <v>1.21563</v>
        <stp/>
        <stp>##V3_BDHV12</stp>
        <stp>9128277J5 Govt</stp>
        <stp>IDX_RATIO</stp>
        <stp>11/5/2009</stp>
        <stp>11/5/2009</stp>
        <stp>[Fixed Income  Prices 2004-2009.xlsx]TIPS!R1381C36</stp>
        <tr r="AJ1381" s="1"/>
      </tp>
      <tp>
        <v>1.3356399999999999</v>
        <stp/>
        <stp>##V3_BDHV12</stp>
        <stp>9128274Y5 Govt</stp>
        <stp>IDX_RATIO</stp>
        <stp>11/5/2008</stp>
        <stp>11/5/2008</stp>
        <stp>[Fixed Income  Prices 2004-2009.xlsx]TIPS!R1121C16</stp>
        <tr r="P1121" s="1"/>
      </tp>
      <tp>
        <v>1.23804</v>
        <stp/>
        <stp>##V3_BDHV12</stp>
        <stp>9128276R8 Govt</stp>
        <stp>IDX_RATIO</stp>
        <stp>10/9/2009</stp>
        <stp>10/9/2009</stp>
        <stp>[Fixed Income  Prices 2004-2009.xlsx]TIPS!R1362C28</stp>
        <tr r="AB1362" s="1"/>
      </tp>
      <tp>
        <v>1.2807200000000001</v>
        <stp/>
        <stp>##V3_BDHV12</stp>
        <stp>9128275W8 Govt</stp>
        <stp>IDX_RATIO</stp>
        <stp>10/9/2009</stp>
        <stp>10/9/2009</stp>
        <stp>[Fixed Income  Prices 2004-2009.xlsx]TIPS!R1362C20</stp>
        <tr r="T1362" s="1"/>
      </tp>
      <tp>
        <v>1.2625299999999999</v>
        <stp/>
        <stp>##V3_BDHV12</stp>
        <stp>9128276R8 Govt</stp>
        <stp>IDX_RATIO</stp>
        <stp>10/9/2008</stp>
        <stp>10/9/2008</stp>
        <stp>[Fixed Income  Prices 2004-2009.xlsx]TIPS!R1101C28</stp>
        <tr r="AB1101" s="1"/>
      </tp>
      <tp>
        <v>1.3060499999999999</v>
        <stp/>
        <stp>##V3_BDHV12</stp>
        <stp>9128275W8 Govt</stp>
        <stp>IDX_RATIO</stp>
        <stp>10/9/2008</stp>
        <stp>10/9/2008</stp>
        <stp>[Fixed Income  Prices 2004-2009.xlsx]TIPS!R1101C20</stp>
        <tr r="T1101" s="1"/>
      </tp>
      <tp>
        <v>1.0888</v>
        <stp/>
        <stp>##V3_BDHV12</stp>
        <stp>9128276R8 Govt</stp>
        <stp>IDX_RATIO</stp>
        <stp>11/1/2004</stp>
        <stp>11/1/2004</stp>
        <stp>[Fixed Income  Prices 2004-2009.xlsx]TIPS!R76C28</stp>
        <tr r="AB76" s="1"/>
      </tp>
      <tp>
        <v>1.09128</v>
        <stp/>
        <stp>##V3_BDHV12</stp>
        <stp>9128276R8 Govt</stp>
        <stp>IDX_RATIO</stp>
        <stp>12/2/2004</stp>
        <stp>12/2/2004</stp>
        <stp>[Fixed Income  Prices 2004-2009.xlsx]TIPS!R99C28</stp>
        <tr r="AB99" s="1"/>
      </tp>
      <tp>
        <v>1.2336100000000001</v>
        <stp/>
        <stp>##V3_BDHV12</stp>
        <stp>9128277J5 Govt</stp>
        <stp>IDX_RATIO</stp>
        <stp>11/5/2008</stp>
        <stp>11/5/2008</stp>
        <stp>[Fixed Income  Prices 2004-2009.xlsx]TIPS!R1120C36</stp>
        <tr r="AJ1120" s="1"/>
      </tp>
      <tp>
        <v>1.1287099999999999</v>
        <stp/>
        <stp>##V3_BDHV12</stp>
        <stp>9128275W8 Govt</stp>
        <stp>IDX_RATIO</stp>
        <stp>12/1/2004</stp>
        <stp>12/1/2004</stp>
        <stp>[Fixed Income  Prices 2004-2009.xlsx]TIPS!R98C20</stp>
        <tr r="T98" s="1"/>
      </tp>
      <tp>
        <v>1.1724399999999999</v>
        <stp/>
        <stp>##V3_BDHV12</stp>
        <stp>9128273T7 Govt</stp>
        <stp>IDX_RATIO</stp>
        <stp>10/5/2004</stp>
        <stp>10/5/2004</stp>
        <stp>[Fixed Income  Prices 2004-2009.xlsx]TIPS!R57C12</stp>
        <tr r="L57" s="1"/>
      </tp>
      <tp>
        <v>1.1732199999999999</v>
        <stp/>
        <stp>##V3_BDHV12</stp>
        <stp>9128273T7 Govt</stp>
        <stp>IDX_RATIO</stp>
        <stp>11/4/2004</stp>
        <stp>11/4/2004</stp>
        <stp>[Fixed Income  Prices 2004-2009.xlsx]TIPS!R79C12</stp>
        <tr r="L79" s="1"/>
      </tp>
      <tp>
        <v>1.1264099999999999</v>
        <stp/>
        <stp>##V3_BDHV12</stp>
        <stp>9128275W8 Govt</stp>
        <stp>IDX_RATIO</stp>
        <stp>11/2/2004</stp>
        <stp>11/2/2004</stp>
        <stp>[Fixed Income  Prices 2004-2009.xlsx]TIPS!R77C20</stp>
        <tr r="T77" s="1"/>
      </tp>
      <tp t="e">
        <v>#N/A</v>
        <stp/>
        <stp>##V3_BDHV12</stp>
        <stp>912833GF Govt</stp>
        <stp>YLD_YTM_ASK</stp>
        <stp>20071102</stp>
        <stp>20080201</stp>
        <stp>[Fixed Income  Prices 2004-2009.xlsx]STRIP Yield Curve!R95C3</stp>
        <stp>Days=N</stp>
        <stp>Fill=B</stp>
        <stp>Sort=D</stp>
        <stp>Per=cW</stp>
        <stp>Dts=H</stp>
        <stp>cols=1;rows=14</stp>
        <tr r="C95" s="4"/>
      </tp>
      <tp t="e">
        <v>#N/A</v>
        <stp/>
        <stp>##V3_BDHV12</stp>
        <stp>912833GD Govt</stp>
        <stp>YLD_YTM_ASK</stp>
        <stp>20071102</stp>
        <stp>20080201</stp>
        <stp>[Fixed Income  Prices 2004-2009.xlsx]STRIP Yield Curve!R95C2</stp>
        <stp>Days=N</stp>
        <stp>Fill=B</stp>
        <stp>Sort=D</stp>
        <stp>Per=cW</stp>
        <stp>Dts=H</stp>
        <stp>cols=1;rows=14</stp>
        <tr r="B95" s="4"/>
      </tp>
      <tp>
        <v>1.0002</v>
        <stp/>
        <stp>##V3_BDHV12</stp>
        <stp>912828GX2 Govt</stp>
        <stp>IDX_RATIO</stp>
        <stp>7/16/2007</stp>
        <stp>7/16/2007</stp>
        <stp>[Fixed Income  Prices 2004-2009.xlsx]TIPS!R7C88</stp>
        <tr r="CJ7" s="1"/>
      </tp>
      <tp>
        <v>1.0003899999999999</v>
        <stp/>
        <stp>##V3_BDHV12</stp>
        <stp>912828GX2 Govt</stp>
        <stp>IDX_RATIO</stp>
        <stp>7/17/2007</stp>
        <stp>7/17/2007</stp>
        <stp>[Fixed Income  Prices 2004-2009.xlsx]TIPS!R8C88</stp>
        <tr r="CJ8" s="1"/>
      </tp>
      <tp>
        <v>1.02264</v>
        <stp/>
        <stp>##V3_BDHV12</stp>
        <stp>912828BW9 Govt</stp>
        <stp>IDX_RATIO</stp>
        <stp>7/28/2004</stp>
        <stp>7/28/2004</stp>
        <stp>[Fixed Income  Prices 2004-2009.xlsx]TIPS!R8C56</stp>
        <tr r="BD8" s="1"/>
      </tp>
      <tp>
        <v>1.0288200000000001</v>
        <stp/>
        <stp>##V3_BDHV12</stp>
        <stp>912828BD1 Govt</stp>
        <stp>IDX_RATIO</stp>
        <stp>7/28/2004</stp>
        <stp>7/28/2004</stp>
        <stp>[Fixed Income  Prices 2004-2009.xlsx]TIPS!R8C52</stp>
        <tr r="AZ8" s="1"/>
      </tp>
      <tp>
        <v>1.02284</v>
        <stp/>
        <stp>##V3_BDHV12</stp>
        <stp>912828BW9 Govt</stp>
        <stp>IDX_RATIO</stp>
        <stp>7/29/2004</stp>
        <stp>7/29/2004</stp>
        <stp>[Fixed Income  Prices 2004-2009.xlsx]TIPS!R9C56</stp>
        <tr r="BD9" s="1"/>
      </tp>
      <tp>
        <v>1.02902</v>
        <stp/>
        <stp>##V3_BDHV12</stp>
        <stp>912828BD1 Govt</stp>
        <stp>IDX_RATIO</stp>
        <stp>7/29/2004</stp>
        <stp>7/29/2004</stp>
        <stp>[Fixed Income  Prices 2004-2009.xlsx]TIPS!R9C52</stp>
        <tr r="AZ9" s="1"/>
      </tp>
      <tp>
        <v>1.0002</v>
        <stp/>
        <stp>##V3_BDHV12</stp>
        <stp>912828GX2 Govt</stp>
        <stp>IDX_RATIO</stp>
        <stp>7/12/2007</stp>
        <stp>7/12/2007</stp>
        <stp>[Fixed Income  Prices 2004-2009.xlsx]TIPS!R5C88</stp>
        <tr r="CJ5" s="1"/>
      </tp>
      <tp>
        <v>1.0024500000000001</v>
        <stp/>
        <stp>##V3_BDHV12</stp>
        <stp>912828CP3 Govt</stp>
        <stp>IDX_RATIO</stp>
        <stp>7/28/2004</stp>
        <stp>7/28/2004</stp>
        <stp>[Fixed Income  Prices 2004-2009.xlsx]TIPS!R8C64</stp>
        <tr r="BL8" s="1"/>
      </tp>
      <tp>
        <v>1.0509299999999999</v>
        <stp/>
        <stp>##V3_BDHV12</stp>
        <stp>912828AF7 Govt</stp>
        <stp>IDX_RATIO</stp>
        <stp>7/28/2004</stp>
        <stp>7/28/2004</stp>
        <stp>[Fixed Income  Prices 2004-2009.xlsx]TIPS!R8C44</stp>
        <tr r="AR8" s="1"/>
      </tp>
      <tp>
        <v>1.0002</v>
        <stp/>
        <stp>##V3_BDHV12</stp>
        <stp>912828GX2 Govt</stp>
        <stp>IDX_RATIO</stp>
        <stp>7/13/2007</stp>
        <stp>7/13/2007</stp>
        <stp>[Fixed Income  Prices 2004-2009.xlsx]TIPS!R6C88</stp>
        <tr r="CJ6" s="1"/>
      </tp>
      <tp>
        <v>1.00264</v>
        <stp/>
        <stp>##V3_BDHV12</stp>
        <stp>912828CP3 Govt</stp>
        <stp>IDX_RATIO</stp>
        <stp>7/29/2004</stp>
        <stp>7/29/2004</stp>
        <stp>[Fixed Income  Prices 2004-2009.xlsx]TIPS!R9C64</stp>
        <tr r="BL9" s="1"/>
      </tp>
      <tp>
        <v>1.0511299999999999</v>
        <stp/>
        <stp>##V3_BDHV12</stp>
        <stp>912828AF7 Govt</stp>
        <stp>IDX_RATIO</stp>
        <stp>7/29/2004</stp>
        <stp>7/29/2004</stp>
        <stp>[Fixed Income  Prices 2004-2009.xlsx]TIPS!R9C44</stp>
        <tr r="AR9" s="1"/>
      </tp>
      <tp>
        <v>1.00207</v>
        <stp/>
        <stp>##V3_BDHV12</stp>
        <stp>912828CP3 Govt</stp>
        <stp>IDX_RATIO</stp>
        <stp>7/26/2004</stp>
        <stp>7/26/2004</stp>
        <stp>[Fixed Income  Prices 2004-2009.xlsx]TIPS!R6C64</stp>
        <tr r="BL6" s="1"/>
      </tp>
      <tp>
        <v>1.05054</v>
        <stp/>
        <stp>##V3_BDHV12</stp>
        <stp>912828AF7 Govt</stp>
        <stp>IDX_RATIO</stp>
        <stp>7/26/2004</stp>
        <stp>7/26/2004</stp>
        <stp>[Fixed Income  Prices 2004-2009.xlsx]TIPS!R6C44</stp>
        <tr r="AR6" s="1"/>
      </tp>
      <tp>
        <v>1.0022599999999999</v>
        <stp/>
        <stp>##V3_BDHV12</stp>
        <stp>912828CP3 Govt</stp>
        <stp>IDX_RATIO</stp>
        <stp>7/27/2004</stp>
        <stp>7/27/2004</stp>
        <stp>[Fixed Income  Prices 2004-2009.xlsx]TIPS!R7C64</stp>
        <tr r="BL7" s="1"/>
      </tp>
      <tp>
        <v>1.05074</v>
        <stp/>
        <stp>##V3_BDHV12</stp>
        <stp>912828AF7 Govt</stp>
        <stp>IDX_RATIO</stp>
        <stp>7/27/2004</stp>
        <stp>7/27/2004</stp>
        <stp>[Fixed Income  Prices 2004-2009.xlsx]TIPS!R7C44</stp>
        <tr r="AR7" s="1"/>
      </tp>
      <tp>
        <v>1.0222599999999999</v>
        <stp/>
        <stp>##V3_BDHV12</stp>
        <stp>912828BW9 Govt</stp>
        <stp>IDX_RATIO</stp>
        <stp>7/26/2004</stp>
        <stp>7/26/2004</stp>
        <stp>[Fixed Income  Prices 2004-2009.xlsx]TIPS!R6C56</stp>
        <tr r="BD6" s="1"/>
      </tp>
      <tp>
        <v>1.02844</v>
        <stp/>
        <stp>##V3_BDHV12</stp>
        <stp>912828BD1 Govt</stp>
        <stp>IDX_RATIO</stp>
        <stp>7/26/2004</stp>
        <stp>7/26/2004</stp>
        <stp>[Fixed Income  Prices 2004-2009.xlsx]TIPS!R6C52</stp>
        <tr r="AZ6" s="1"/>
      </tp>
      <tp>
        <v>1.0224500000000001</v>
        <stp/>
        <stp>##V3_BDHV12</stp>
        <stp>912828BW9 Govt</stp>
        <stp>IDX_RATIO</stp>
        <stp>7/27/2004</stp>
        <stp>7/27/2004</stp>
        <stp>[Fixed Income  Prices 2004-2009.xlsx]TIPS!R7C56</stp>
        <tr r="BD7" s="1"/>
      </tp>
      <tp>
        <v>1.0286299999999999</v>
        <stp/>
        <stp>##V3_BDHV12</stp>
        <stp>912828BD1 Govt</stp>
        <stp>IDX_RATIO</stp>
        <stp>7/27/2004</stp>
        <stp>7/27/2004</stp>
        <stp>[Fixed Income  Prices 2004-2009.xlsx]TIPS!R7C52</stp>
        <tr r="AZ7" s="1"/>
      </tp>
      <tp>
        <v>1.0005900000000001</v>
        <stp/>
        <stp>##V3_BDHV12</stp>
        <stp>912828GX2 Govt</stp>
        <stp>IDX_RATIO</stp>
        <stp>7/18/2007</stp>
        <stp>7/18/2007</stp>
        <stp>[Fixed Income  Prices 2004-2009.xlsx]TIPS!R9C88</stp>
        <tr r="CJ9" s="1"/>
      </tp>
      <tp>
        <v>1.00267</v>
        <stp/>
        <stp>##V3_BDHV12</stp>
        <stp>912828GN4 Govt</stp>
        <stp>IDX_RATIO</stp>
        <stp>4/24/2007</stp>
        <stp>4/24/2007</stp>
        <stp>[Fixed Income  Prices 2004-2009.xlsx]TIPS!R5C40</stp>
        <tr r="AN5" s="1"/>
      </tp>
      <tp>
        <v>1.0015099999999999</v>
        <stp/>
        <stp>##V3_BDHV12</stp>
        <stp>912828CP3 Govt</stp>
        <stp>IDX_RATIO</stp>
        <stp>7/23/2004</stp>
        <stp>7/23/2004</stp>
        <stp>[Fixed Income  Prices 2004-2009.xlsx]TIPS!R5C64</stp>
        <tr r="BL5" s="1"/>
      </tp>
      <tp>
        <v>1.0499499999999999</v>
        <stp/>
        <stp>##V3_BDHV12</stp>
        <stp>912828AF7 Govt</stp>
        <stp>IDX_RATIO</stp>
        <stp>7/23/2004</stp>
        <stp>7/23/2004</stp>
        <stp>[Fixed Income  Prices 2004-2009.xlsx]TIPS!R5C44</stp>
        <tr r="AR5" s="1"/>
      </tp>
      <tp>
        <v>1.00267</v>
        <stp/>
        <stp>##V3_BDHV12</stp>
        <stp>912828GN4 Govt</stp>
        <stp>IDX_RATIO</stp>
        <stp>4/25/2007</stp>
        <stp>4/25/2007</stp>
        <stp>[Fixed Income  Prices 2004-2009.xlsx]TIPS!R6C40</stp>
        <tr r="AN6" s="1"/>
      </tp>
      <tp>
        <v>1.00267</v>
        <stp/>
        <stp>##V3_BDHV12</stp>
        <stp>912828GN4 Govt</stp>
        <stp>IDX_RATIO</stp>
        <stp>4/26/2007</stp>
        <stp>4/26/2007</stp>
        <stp>[Fixed Income  Prices 2004-2009.xlsx]TIPS!R7C40</stp>
        <tr r="AN7" s="1"/>
      </tp>
      <tp>
        <v>1.0216799999999999</v>
        <stp/>
        <stp>##V3_BDHV12</stp>
        <stp>912828BW9 Govt</stp>
        <stp>IDX_RATIO</stp>
        <stp>7/23/2004</stp>
        <stp>7/23/2004</stp>
        <stp>[Fixed Income  Prices 2004-2009.xlsx]TIPS!R5C56</stp>
        <tr r="BD5" s="1"/>
      </tp>
      <tp>
        <v>1.02786</v>
        <stp/>
        <stp>##V3_BDHV12</stp>
        <stp>912828BD1 Govt</stp>
        <stp>IDX_RATIO</stp>
        <stp>7/23/2004</stp>
        <stp>7/23/2004</stp>
        <stp>[Fixed Income  Prices 2004-2009.xlsx]TIPS!R5C52</stp>
        <tr r="AZ5" s="1"/>
      </tp>
      <tp>
        <v>1.00267</v>
        <stp/>
        <stp>##V3_BDHV12</stp>
        <stp>912828GN4 Govt</stp>
        <stp>IDX_RATIO</stp>
        <stp>4/27/2007</stp>
        <stp>4/27/2007</stp>
        <stp>[Fixed Income  Prices 2004-2009.xlsx]TIPS!R8C40</stp>
        <tr r="AN8" s="1"/>
      </tp>
      <tp>
        <v>1.0673699999999999</v>
        <stp/>
        <stp>##V3_BDHV12</stp>
        <stp>9128277J5 Govt</stp>
        <stp>IDX_RATIO</stp>
        <stp>11/3/2004</stp>
        <stp>11/3/2004</stp>
        <stp>[Fixed Income  Prices 2004-2009.xlsx]TIPS!R78C36</stp>
        <tr r="AJ78" s="1"/>
      </tp>
      <tp>
        <v>0.99065000000000003</v>
        <stp/>
        <stp>##V3_BDHV12</stp>
        <stp>912810PZ5 Govt</stp>
        <stp>IDX_RATIO</stp>
        <stp>1/28/2009</stp>
        <stp>1/28/2009</stp>
        <stp>[Fixed Income  Prices 2004-2009.xlsx]TIPS!R6C120</stp>
        <tr r="DP6" s="1"/>
      </tp>
      <tp>
        <v>1.19391</v>
        <stp/>
        <stp>##V3_BDHV12</stp>
        <stp>9128272M3 Govt</stp>
        <stp>IDX_RATIO</stp>
        <stp>8/4/2004</stp>
        <stp>8/4/2004</stp>
        <stp>[Fixed Income  Prices 2004-2009.xlsx]TIPS!R13C8</stp>
        <tr r="H13" s="1"/>
      </tp>
      <tp>
        <v>1.19807</v>
        <stp/>
        <stp>##V3_BDHV12</stp>
        <stp>912828AF7 Govt</stp>
        <stp>IDX_RATIO</stp>
        <stp>10/5/2009</stp>
        <stp>10/5/2009</stp>
        <stp>[Fixed Income  Prices 2004-2009.xlsx]TIPS!R1358C44</stp>
        <tr r="AR1358" s="1"/>
      </tp>
      <tp>
        <v>1.1669400000000001</v>
        <stp/>
        <stp>##V3_BDHV12</stp>
        <stp>912828CP3 Govt</stp>
        <stp>IDX_RATIO</stp>
        <stp>10/1/2008</stp>
        <stp>10/1/2008</stp>
        <stp>[Fixed Income  Prices 2004-2009.xlsx]TIPS!R1096C64</stp>
        <tr r="BL1096" s="1"/>
      </tp>
      <tp>
        <v>1.2004900000000001</v>
        <stp/>
        <stp>##V3_BDHV12</stp>
        <stp>912828AF7 Govt</stp>
        <stp>IDX_RATIO</stp>
        <stp>11/4/2009</stp>
        <stp>11/4/2009</stp>
        <stp>[Fixed Income  Prices 2004-2009.xlsx]TIPS!R1380C44</stp>
        <tr r="AR1380" s="1"/>
      </tp>
      <tp>
        <v>1.1751800000000001</v>
        <stp/>
        <stp>##V3_BDHV12</stp>
        <stp>912828BD1 Govt</stp>
        <stp>IDX_RATIO</stp>
        <stp>11/2/2009</stp>
        <stp>11/2/2009</stp>
        <stp>[Fixed Income  Prices 2004-2009.xlsx]TIPS!R1378C52</stp>
        <tr r="AZ1378" s="1"/>
      </tp>
      <tp>
        <v>1.10755</v>
        <stp/>
        <stp>##V3_BDHV12</stp>
        <stp>912828EA4 Govt</stp>
        <stp>IDX_RATIO</stp>
        <stp>10/6/2009</stp>
        <stp>10/6/2009</stp>
        <stp>[Fixed Income  Prices 2004-2009.xlsx]TIPS!R1106C72</stp>
        <tr r="BT1106" s="1"/>
      </tp>
      <tp>
        <v>1.1599200000000001</v>
        <stp/>
        <stp>##V3_BDHV12</stp>
        <stp>912828CP3 Govt</stp>
        <stp>IDX_RATIO</stp>
        <stp>12/3/2008</stp>
        <stp>12/3/2008</stp>
        <stp>[Fixed Income  Prices 2004-2009.xlsx]TIPS!R1141C64</stp>
        <tr r="BL1141" s="1"/>
      </tp>
      <tp>
        <v>1.1912099999999999</v>
        <stp/>
        <stp>##V3_BDHV12</stp>
        <stp>912828BD1 Govt</stp>
        <stp>IDX_RATIO</stp>
        <stp>12/1/2008</stp>
        <stp>12/1/2008</stp>
        <stp>[Fixed Income  Prices 2004-2009.xlsx]TIPS!R1138C52</stp>
        <tr r="AZ1138" s="1"/>
      </tp>
      <tp>
        <v>1.1424700000000001</v>
        <stp/>
        <stp>##V3_BDHV12</stp>
        <stp>912828CP3 Govt</stp>
        <stp>IDX_RATIO</stp>
        <stp>10/1/2009</stp>
        <stp>10/1/2009</stp>
        <stp>[Fixed Income  Prices 2004-2009.xlsx]TIPS!R1357C64</stp>
        <tr r="BL1357" s="1"/>
      </tp>
      <tp>
        <v>1.1809700000000001</v>
        <stp/>
        <stp>##V3_BDHV12</stp>
        <stp>912828BW9 Govt</stp>
        <stp>IDX_RATIO</stp>
        <stp>12/9/2008</stp>
        <stp>12/9/2008</stp>
        <stp>[Fixed Income  Prices 2004-2009.xlsx]TIPS!R1145C56</stp>
        <tr r="BD1145" s="1"/>
      </tp>
      <tp>
        <v>1.2183299999999999</v>
        <stp/>
        <stp>##V3_BDHV12</stp>
        <stp>912828AF7 Govt</stp>
        <stp>IDX_RATIO</stp>
        <stp>11/4/2008</stp>
        <stp>11/4/2008</stp>
        <stp>[Fixed Income  Prices 2004-2009.xlsx]TIPS!R1119C44</stp>
        <tr r="AR1119" s="1"/>
      </tp>
      <tp>
        <v>1.1278999999999999</v>
        <stp/>
        <stp>##V3_BDHV12</stp>
        <stp>912828DH0 Govt</stp>
        <stp>IDX_RATIO</stp>
        <stp>10/2/2009</stp>
        <stp>10/2/2009</stp>
        <stp>[Fixed Income  Prices 2004-2009.xlsx]TIPS!R1233C68</stp>
        <tr r="BP1233" s="1"/>
      </tp>
      <tp>
        <v>1.19733</v>
        <stp/>
        <stp>##V3_BDHV12</stp>
        <stp>912828BD1 Govt</stp>
        <stp>IDX_RATIO</stp>
        <stp>10/3/2008</stp>
        <stp>10/3/2008</stp>
        <stp>[Fixed Income  Prices 2004-2009.xlsx]TIPS!R1097C52</stp>
        <tr r="AZ1097" s="1"/>
      </tp>
      <tp>
        <v>1.13039</v>
        <stp/>
        <stp>##V3_BDHV12</stp>
        <stp>912828DH0 Govt</stp>
        <stp>IDX_RATIO</stp>
        <stp>11/3/2009</stp>
        <stp>11/3/2009</stp>
        <stp>[Fixed Income  Prices 2004-2009.xlsx]TIPS!R1255C68</stp>
        <tr r="BP1255" s="1"/>
      </tp>
      <tp>
        <v>1.1548799999999999</v>
        <stp/>
        <stp>##V3_BDHV12</stp>
        <stp>9128274Y5 Govt</stp>
        <stp>IDX_RATIO</stp>
        <stp>10/1/2004</stp>
        <stp>10/1/2004</stp>
        <stp>[Fixed Income  Prices 2004-2009.xlsx]TIPS!R55C16</stp>
        <tr r="P55" s="1"/>
      </tp>
      <tp>
        <v>1.1608000000000001</v>
        <stp/>
        <stp>##V3_BDHV12</stp>
        <stp>912828CZ1 Govt</stp>
        <stp>IDX_RATIO</stp>
        <stp>10/3/2008</stp>
        <stp>10/3/2008</stp>
        <stp>[Fixed Income  Prices 2004-2009.xlsx]TIPS!R1029C24</stp>
        <tr r="X1029" s="1"/>
      </tp>
      <tp>
        <v>1.15486</v>
        <stp/>
        <stp>##V3_BDHV12</stp>
        <stp>912828CZ1 Govt</stp>
        <stp>IDX_RATIO</stp>
        <stp>12/1/2008</stp>
        <stp>12/1/2008</stp>
        <stp>[Fixed Income  Prices 2004-2009.xlsx]TIPS!R1070C24</stp>
        <tr r="X1070" s="1"/>
      </tp>
      <tp>
        <v>1.1393200000000001</v>
        <stp/>
        <stp>##V3_BDHV12</stp>
        <stp>912828CZ1 Govt</stp>
        <stp>IDX_RATIO</stp>
        <stp>11/2/2009</stp>
        <stp>11/2/2009</stp>
        <stp>[Fixed Income  Prices 2004-2009.xlsx]TIPS!R1310C24</stp>
        <tr r="X1310" s="1"/>
      </tp>
      <tp>
        <v>1.21333</v>
        <stp/>
        <stp>##V3_BDHV12</stp>
        <stp>9128277J5 Govt</stp>
        <stp>IDX_RATIO</stp>
        <stp>10/7/2009</stp>
        <stp>10/7/2009</stp>
        <stp>[Fixed Income  Prices 2004-2009.xlsx]TIPS!R1360C36</stp>
        <tr r="AJ1360" s="1"/>
      </tp>
      <tp>
        <v>1.2156500000000001</v>
        <stp/>
        <stp>##V3_BDHV12</stp>
        <stp>9128277J5 Govt</stp>
        <stp>IDX_RATIO</stp>
        <stp>11/6/2009</stp>
        <stp>11/6/2009</stp>
        <stp>[Fixed Income  Prices 2004-2009.xlsx]TIPS!R1382C36</stp>
        <tr r="AJ1382" s="1"/>
      </tp>
      <tp>
        <v>1.3402099999999999</v>
        <stp/>
        <stp>##V3_BDHV12</stp>
        <stp>9128274Y5 Govt</stp>
        <stp>IDX_RATIO</stp>
        <stp>10/7/2008</stp>
        <stp>10/7/2008</stp>
        <stp>[Fixed Income  Prices 2004-2009.xlsx]TIPS!R1100C16</stp>
        <tr r="P1100" s="1"/>
      </tp>
      <tp>
        <v>1.33558</v>
        <stp/>
        <stp>##V3_BDHV12</stp>
        <stp>9128274Y5 Govt</stp>
        <stp>IDX_RATIO</stp>
        <stp>11/6/2008</stp>
        <stp>11/6/2008</stp>
        <stp>[Fixed Income  Prices 2004-2009.xlsx]TIPS!R1122C16</stp>
        <tr r="P1122" s="1"/>
      </tp>
      <tp>
        <v>1.3323</v>
        <stp/>
        <stp>##V3_BDHV12</stp>
        <stp>9128274Y5 Govt</stp>
        <stp>IDX_RATIO</stp>
        <stp>12/5/2008</stp>
        <stp>12/5/2008</stp>
        <stp>[Fixed Income  Prices 2004-2009.xlsx]TIPS!R1143C16</stp>
        <tr r="P1143" s="1"/>
      </tp>
      <tp>
        <v>1.2541800000000001</v>
        <stp/>
        <stp>##V3_BDHV12</stp>
        <stp>9128276R8 Govt</stp>
        <stp>IDX_RATIO</stp>
        <stp>12/8/2008</stp>
        <stp>12/8/2008</stp>
        <stp>[Fixed Income  Prices 2004-2009.xlsx]TIPS!R1143C28</stp>
        <tr r="AB1143" s="1"/>
      </tp>
      <tp>
        <v>1.23783</v>
        <stp/>
        <stp>##V3_BDHV12</stp>
        <stp>9128277J5 Govt</stp>
        <stp>IDX_RATIO</stp>
        <stp>10/7/2008</stp>
        <stp>10/7/2008</stp>
        <stp>[Fixed Income  Prices 2004-2009.xlsx]TIPS!R1099C36</stp>
        <tr r="AJ1099" s="1"/>
      </tp>
      <tp>
        <v>1.29742</v>
        <stp/>
        <stp>##V3_BDHV12</stp>
        <stp>9128275W8 Govt</stp>
        <stp>IDX_RATIO</stp>
        <stp>12/8/2008</stp>
        <stp>12/8/2008</stp>
        <stp>[Fixed Income  Prices 2004-2009.xlsx]TIPS!R1143C20</stp>
        <tr r="T1143" s="1"/>
      </tp>
      <tp>
        <v>1.08887</v>
        <stp/>
        <stp>##V3_BDHV12</stp>
        <stp>9128276R8 Govt</stp>
        <stp>IDX_RATIO</stp>
        <stp>11/2/2004</stp>
        <stp>11/2/2004</stp>
        <stp>[Fixed Income  Prices 2004-2009.xlsx]TIPS!R77C28</stp>
        <tr r="AB77" s="1"/>
      </tp>
      <tp>
        <v>1.0911</v>
        <stp/>
        <stp>##V3_BDHV12</stp>
        <stp>9128276R8 Govt</stp>
        <stp>IDX_RATIO</stp>
        <stp>12/1/2004</stp>
        <stp>12/1/2004</stp>
        <stp>[Fixed Income  Prices 2004-2009.xlsx]TIPS!R98C28</stp>
        <tr r="AB98" s="1"/>
      </tp>
      <tp>
        <v>1.2335499999999999</v>
        <stp/>
        <stp>##V3_BDHV12</stp>
        <stp>9128277J5 Govt</stp>
        <stp>IDX_RATIO</stp>
        <stp>11/6/2008</stp>
        <stp>11/6/2008</stp>
        <stp>[Fixed Income  Prices 2004-2009.xlsx]TIPS!R1121C36</stp>
        <tr r="AJ1121" s="1"/>
      </tp>
      <tp>
        <v>1.2305299999999999</v>
        <stp/>
        <stp>##V3_BDHV12</stp>
        <stp>9128277J5 Govt</stp>
        <stp>IDX_RATIO</stp>
        <stp>12/5/2008</stp>
        <stp>12/5/2008</stp>
        <stp>[Fixed Income  Prices 2004-2009.xlsx]TIPS!R1142C36</stp>
        <tr r="AJ1142" s="1"/>
      </tp>
      <tp>
        <v>1.1289</v>
        <stp/>
        <stp>##V3_BDHV12</stp>
        <stp>9128275W8 Govt</stp>
        <stp>IDX_RATIO</stp>
        <stp>12/2/2004</stp>
        <stp>12/2/2004</stp>
        <stp>[Fixed Income  Prices 2004-2009.xlsx]TIPS!R99C20</stp>
        <tr r="T99" s="1"/>
      </tp>
      <tp>
        <v>1.1724600000000001</v>
        <stp/>
        <stp>##V3_BDHV12</stp>
        <stp>9128273T7 Govt</stp>
        <stp>IDX_RATIO</stp>
        <stp>10/6/2004</stp>
        <stp>10/6/2004</stp>
        <stp>[Fixed Income  Prices 2004-2009.xlsx]TIPS!R58C12</stp>
        <tr r="L58" s="1"/>
      </tp>
      <tp>
        <v>1.1263300000000001</v>
        <stp/>
        <stp>##V3_BDHV12</stp>
        <stp>9128275W8 Govt</stp>
        <stp>IDX_RATIO</stp>
        <stp>11/1/2004</stp>
        <stp>11/1/2004</stp>
        <stp>[Fixed Income  Prices 2004-2009.xlsx]TIPS!R76C20</stp>
        <tr r="T76" s="1"/>
      </tp>
      <tp t="e">
        <v>#N/A</v>
        <stp/>
        <stp>##V3_BDHV12</stp>
        <stp>912833CV Govt</stp>
        <stp>YLD_YTM_ASK</stp>
        <stp>20080208</stp>
        <stp>20080425</stp>
        <stp>[Fixed Income  Prices 2004-2009.xlsx]STRIP Yield Curve!R83C2</stp>
        <stp>Days=N</stp>
        <stp>Fill=B</stp>
        <stp>Sort=D</stp>
        <stp>Per=cW</stp>
        <stp>Dts=H</stp>
        <stp>cols=1;rows=12</stp>
        <tr r="B83" s="4"/>
      </tp>
      <tp t="e">
        <v>#N/A</v>
        <stp/>
        <stp>##V3_BDHV12</stp>
        <stp>912833CX Govt</stp>
        <stp>YLD_YTM_ASK</stp>
        <stp>20080208</stp>
        <stp>20080425</stp>
        <stp>[Fixed Income  Prices 2004-2009.xlsx]STRIP Yield Curve!R83C3</stp>
        <stp>Days=N</stp>
        <stp>Fill=B</stp>
        <stp>Sort=D</stp>
        <stp>Per=cW</stp>
        <stp>Dts=H</stp>
        <stp>cols=1;rows=12</stp>
        <tr r="C83" s="4"/>
      </tp>
      <tp t="e">
        <v>#N/A</v>
        <stp/>
        <stp>##V3_BDHV12</stp>
        <stp>912833CZ Govt</stp>
        <stp>YLD_YTM_ASK</stp>
        <stp>20080208</stp>
        <stp>20080425</stp>
        <stp>[Fixed Income  Prices 2004-2009.xlsx]STRIP Yield Curve!R83C4</stp>
        <stp>Days=N</stp>
        <stp>Fill=B</stp>
        <stp>Sort=D</stp>
        <stp>Per=cW</stp>
        <stp>Dts=H</stp>
        <stp>cols=1;rows=12</stp>
        <tr r="D83" s="4"/>
      </tp>
      <tp>
        <v>1.0003200000000001</v>
        <stp/>
        <stp>##V3_BDHV12</stp>
        <stp>912828FL9 Govt</stp>
        <stp>IDX_RATIO</stp>
        <stp>7/14/2006</stp>
        <stp>7/14/2006</stp>
        <stp>[Fixed Income  Prices 2004-2009.xlsx]TIPS!R6C80</stp>
        <tr r="CB6" s="1"/>
      </tp>
      <tp>
        <v>1.0003200000000001</v>
        <stp/>
        <stp>##V3_BDHV12</stp>
        <stp>912828FL9 Govt</stp>
        <stp>IDX_RATIO</stp>
        <stp>7/17/2006</stp>
        <stp>7/17/2006</stp>
        <stp>[Fixed Income  Prices 2004-2009.xlsx]TIPS!R7C80</stp>
        <tr r="CB7" s="1"/>
      </tp>
      <tp>
        <v>1.0008699999999999</v>
        <stp/>
        <stp>##V3_BDHV12</stp>
        <stp>912828FB1 Govt</stp>
        <stp>IDX_RATIO</stp>
        <stp>4/28/2006</stp>
        <stp>4/28/2006</stp>
        <stp>[Fixed Income  Prices 2004-2009.xlsx]TIPS!R8C32</stp>
        <tr r="AF8" s="1"/>
      </tp>
      <tp>
        <v>1.0003200000000001</v>
        <stp/>
        <stp>##V3_BDHV12</stp>
        <stp>912828FL9 Govt</stp>
        <stp>IDX_RATIO</stp>
        <stp>7/13/2006</stp>
        <stp>7/13/2006</stp>
        <stp>[Fixed Income  Prices 2004-2009.xlsx]TIPS!R5C80</stp>
        <tr r="CB5" s="1"/>
      </tp>
      <tp>
        <v>1.0008699999999999</v>
        <stp/>
        <stp>##V3_BDHV12</stp>
        <stp>912828FB1 Govt</stp>
        <stp>IDX_RATIO</stp>
        <stp>4/26/2006</stp>
        <stp>4/26/2006</stp>
        <stp>[Fixed Income  Prices 2004-2009.xlsx]TIPS!R6C32</stp>
        <tr r="AF6" s="1"/>
      </tp>
      <tp>
        <v>0.99980000000000002</v>
        <stp/>
        <stp>##V3_BDHV12</stp>
        <stp>912828EA4 Govt</stp>
        <stp>IDX_RATIO</stp>
        <stp>7/21/2005</stp>
        <stp>7/21/2005</stp>
        <stp>[Fixed Income  Prices 2004-2009.xlsx]TIPS!R9C72</stp>
        <tr r="BT9" s="1"/>
      </tp>
      <tp>
        <v>1.00267</v>
        <stp/>
        <stp>##V3_BDHV12</stp>
        <stp>912828GN4 Govt</stp>
        <stp>IDX_RATIO</stp>
        <stp>4/30/2007</stp>
        <stp>4/30/2007</stp>
        <stp>[Fixed Income  Prices 2004-2009.xlsx]TIPS!R9C40</stp>
        <tr r="AN9" s="1"/>
      </tp>
      <tp>
        <v>1.0008699999999999</v>
        <stp/>
        <stp>##V3_BDHV12</stp>
        <stp>912828FB1 Govt</stp>
        <stp>IDX_RATIO</stp>
        <stp>4/27/2006</stp>
        <stp>4/27/2006</stp>
        <stp>[Fixed Income  Prices 2004-2009.xlsx]TIPS!R7C32</stp>
        <tr r="AF7" s="1"/>
      </tp>
      <tp>
        <v>0.99983</v>
        <stp/>
        <stp>##V3_BDHV12</stp>
        <stp>912828EA4 Govt</stp>
        <stp>IDX_RATIO</stp>
        <stp>7/20/2005</stp>
        <stp>7/20/2005</stp>
        <stp>[Fixed Income  Prices 2004-2009.xlsx]TIPS!R8C72</stp>
        <tr r="BT8" s="1"/>
      </tp>
      <tp>
        <v>1.0008699999999999</v>
        <stp/>
        <stp>##V3_BDHV12</stp>
        <stp>912828FB1 Govt</stp>
        <stp>IDX_RATIO</stp>
        <stp>4/25/2006</stp>
        <stp>4/25/2006</stp>
        <stp>[Fixed Income  Prices 2004-2009.xlsx]TIPS!R5C32</stp>
        <tr r="AF5" s="1"/>
      </tp>
      <tp>
        <v>1.00064</v>
        <stp/>
        <stp>##V3_BDHV12</stp>
        <stp>912828FL9 Govt</stp>
        <stp>IDX_RATIO</stp>
        <stp>7/19/2006</stp>
        <stp>7/19/2006</stp>
        <stp>[Fixed Income  Prices 2004-2009.xlsx]TIPS!R9C80</stp>
        <tr r="CB9" s="1"/>
      </tp>
      <tp>
        <v>1.00048</v>
        <stp/>
        <stp>##V3_BDHV12</stp>
        <stp>912828FL9 Govt</stp>
        <stp>IDX_RATIO</stp>
        <stp>7/18/2006</stp>
        <stp>7/18/2006</stp>
        <stp>[Fixed Income  Prices 2004-2009.xlsx]TIPS!R8C80</stp>
        <tr r="CB8" s="1"/>
      </tp>
      <tp>
        <v>1.1972700000000001</v>
        <stp/>
        <stp>##V3_BDHV12</stp>
        <stp>9128272M3 Govt</stp>
        <stp>IDX_RATIO</stp>
        <stp>9/2/2004</stp>
        <stp>9/2/2004</stp>
        <stp>[Fixed Income  Prices 2004-2009.xlsx]TIPS!R34C8</stp>
        <tr r="H34" s="1"/>
      </tp>
      <tp>
        <v>1.0672900000000001</v>
        <stp/>
        <stp>##V3_BDHV12</stp>
        <stp>9128277J5 Govt</stp>
        <stp>IDX_RATIO</stp>
        <stp>11/2/2004</stp>
        <stp>11/2/2004</stp>
        <stp>[Fixed Income  Prices 2004-2009.xlsx]TIPS!R77C36</stp>
        <tr r="AJ77" s="1"/>
      </tp>
      <tp>
        <v>1.0694699999999999</v>
        <stp/>
        <stp>##V3_BDHV12</stp>
        <stp>9128277J5 Govt</stp>
        <stp>IDX_RATIO</stp>
        <stp>12/1/2004</stp>
        <stp>12/1/2004</stp>
        <stp>[Fixed Income  Prices 2004-2009.xlsx]TIPS!R98C36</stp>
        <tr r="AJ98" s="1"/>
      </tp>
      <tp>
        <v>1.1972100000000001</v>
        <stp/>
        <stp>##V3_BDHV12</stp>
        <stp>9128272M3 Govt</stp>
        <stp>IDX_RATIO</stp>
        <stp>9/3/2004</stp>
        <stp>9/3/2004</stp>
        <stp>[Fixed Income  Prices 2004-2009.xlsx]TIPS!R35C8</stp>
        <tr r="H35" s="1"/>
      </tp>
      <tp>
        <v>0.99065000000000003</v>
        <stp/>
        <stp>##V3_BDHV12</stp>
        <stp>912810PZ5 Govt</stp>
        <stp>IDX_RATIO</stp>
        <stp>1/29/2009</stp>
        <stp>1/29/2009</stp>
        <stp>[Fixed Income  Prices 2004-2009.xlsx]TIPS!R7C120</stp>
        <tr r="DP7" s="1"/>
      </tp>
      <tp>
        <v>0.99922999999999995</v>
        <stp/>
        <stp>##V3_BDHV12</stp>
        <stp>912810PS1 Govt</stp>
        <stp>IDX_RATIO</stp>
        <stp>1/29/2007</stp>
        <stp>1/29/2007</stp>
        <stp>[Fixed Income  Prices 2004-2009.xlsx]TIPS!R9C116</stp>
        <tr r="DL9" s="1"/>
      </tp>
      <tp>
        <v>1.1457900000000001</v>
        <stp/>
        <stp>##V3_BDHV12</stp>
        <stp>912828DH0 Govt</stp>
        <stp>IDX_RATIO</stp>
        <stp>12/1/2008</stp>
        <stp>12/1/2008</stp>
        <stp>[Fixed Income  Prices 2004-2009.xlsx]TIPS!R1014C68</stp>
        <tr r="BP1014" s="1"/>
      </tp>
      <tp>
        <v>1.20051</v>
        <stp/>
        <stp>##V3_BDHV12</stp>
        <stp>912828AF7 Govt</stp>
        <stp>IDX_RATIO</stp>
        <stp>11/5/2009</stp>
        <stp>11/5/2009</stp>
        <stp>[Fixed Income  Prices 2004-2009.xlsx]TIPS!R1381C44</stp>
        <tr r="AR1381" s="1"/>
      </tp>
      <tp>
        <v>1.1752</v>
        <stp/>
        <stp>##V3_BDHV12</stp>
        <stp>912828BD1 Govt</stp>
        <stp>IDX_RATIO</stp>
        <stp>11/3/2009</stp>
        <stp>11/3/2009</stp>
        <stp>[Fixed Income  Prices 2004-2009.xlsx]TIPS!R1379C52</stp>
        <tr r="AZ1379" s="1"/>
      </tp>
      <tp>
        <v>1.1726099999999999</v>
        <stp/>
        <stp>##V3_BDHV12</stp>
        <stp>912828BD1 Govt</stp>
        <stp>IDX_RATIO</stp>
        <stp>10/2/2009</stp>
        <stp>10/2/2009</stp>
        <stp>[Fixed Income  Prices 2004-2009.xlsx]TIPS!R1357C52</stp>
        <tr r="AZ1357" s="1"/>
      </tp>
      <tp>
        <v>1.1076299999999999</v>
        <stp/>
        <stp>##V3_BDHV12</stp>
        <stp>912828EA4 Govt</stp>
        <stp>IDX_RATIO</stp>
        <stp>10/7/2009</stp>
        <stp>10/7/2009</stp>
        <stp>[Fixed Income  Prices 2004-2009.xlsx]TIPS!R1107C72</stp>
        <tr r="BT1107" s="1"/>
      </tp>
      <tp>
        <v>1.10975</v>
        <stp/>
        <stp>##V3_BDHV12</stp>
        <stp>912828EA4 Govt</stp>
        <stp>IDX_RATIO</stp>
        <stp>11/6/2009</stp>
        <stp>11/6/2009</stp>
        <stp>[Fixed Income  Prices 2004-2009.xlsx]TIPS!R1129C72</stp>
        <tr r="BT1129" s="1"/>
      </tp>
      <tp>
        <v>1.16029</v>
        <stp/>
        <stp>##V3_BDHV12</stp>
        <stp>912828CP3 Govt</stp>
        <stp>IDX_RATIO</stp>
        <stp>12/2/2008</stp>
        <stp>12/2/2008</stp>
        <stp>[Fixed Income  Prices 2004-2009.xlsx]TIPS!R1140C64</stp>
        <tr r="BL1140" s="1"/>
      </tp>
      <tp>
        <v>1.19275</v>
        <stp/>
        <stp>##V3_BDHV12</stp>
        <stp>912828BD1 Govt</stp>
        <stp>IDX_RATIO</stp>
        <stp>11/3/2008</stp>
        <stp>11/3/2008</stp>
        <stp>[Fixed Income  Prices 2004-2009.xlsx]TIPS!R1118C52</stp>
        <tr r="AZ1118" s="1"/>
      </tp>
      <tp>
        <v>1.18136</v>
        <stp/>
        <stp>##V3_BDHV12</stp>
        <stp>912828BW9 Govt</stp>
        <stp>IDX_RATIO</stp>
        <stp>12/8/2008</stp>
        <stp>12/8/2008</stp>
        <stp>[Fixed Income  Prices 2004-2009.xlsx]TIPS!R1144C56</stp>
        <tr r="BD1144" s="1"/>
      </tp>
      <tp>
        <v>1.21827</v>
        <stp/>
        <stp>##V3_BDHV12</stp>
        <stp>912828AF7 Govt</stp>
        <stp>IDX_RATIO</stp>
        <stp>11/5/2008</stp>
        <stp>11/5/2008</stp>
        <stp>[Fixed Income  Prices 2004-2009.xlsx]TIPS!R1120C44</stp>
        <tr r="AR1120" s="1"/>
      </tp>
      <tp>
        <v>1.1303700000000001</v>
        <stp/>
        <stp>##V3_BDHV12</stp>
        <stp>912828DH0 Govt</stp>
        <stp>IDX_RATIO</stp>
        <stp>11/2/2009</stp>
        <stp>11/2/2009</stp>
        <stp>[Fixed Income  Prices 2004-2009.xlsx]TIPS!R1254C68</stp>
        <tr r="BP1254" s="1"/>
      </tp>
      <tp>
        <v>1.1974899999999999</v>
        <stp/>
        <stp>##V3_BDHV12</stp>
        <stp>912828BD1 Govt</stp>
        <stp>IDX_RATIO</stp>
        <stp>10/2/2008</stp>
        <stp>10/2/2008</stp>
        <stp>[Fixed Income  Prices 2004-2009.xlsx]TIPS!R1096C52</stp>
        <tr r="AZ1096" s="1"/>
      </tp>
      <tp>
        <v>1.1554899999999999</v>
        <stp/>
        <stp>##V3_BDHV12</stp>
        <stp>9128274Y5 Govt</stp>
        <stp>IDX_RATIO</stp>
        <stp>11/1/2004</stp>
        <stp>11/1/2004</stp>
        <stp>[Fixed Income  Prices 2004-2009.xlsx]TIPS!R76C16</stp>
        <tr r="P76" s="1"/>
      </tp>
      <tp>
        <v>1.15812</v>
        <stp/>
        <stp>##V3_BDHV12</stp>
        <stp>9128274Y5 Govt</stp>
        <stp>IDX_RATIO</stp>
        <stp>12/2/2004</stp>
        <stp>12/2/2004</stp>
        <stp>[Fixed Income  Prices 2004-2009.xlsx]TIPS!R99C16</stp>
        <tr r="P99" s="1"/>
      </tp>
      <tp>
        <v>1.1609499999999999</v>
        <stp/>
        <stp>##V3_BDHV12</stp>
        <stp>912828CZ1 Govt</stp>
        <stp>IDX_RATIO</stp>
        <stp>10/2/2008</stp>
        <stp>10/2/2008</stp>
        <stp>[Fixed Income  Prices 2004-2009.xlsx]TIPS!R1028C24</stp>
        <tr r="X1028" s="1"/>
      </tp>
      <tp>
        <v>1.15635</v>
        <stp/>
        <stp>##V3_BDHV12</stp>
        <stp>912828CZ1 Govt</stp>
        <stp>IDX_RATIO</stp>
        <stp>11/3/2008</stp>
        <stp>11/3/2008</stp>
        <stp>[Fixed Income  Prices 2004-2009.xlsx]TIPS!R1050C24</stp>
        <tr r="X1050" s="1"/>
      </tp>
      <tp>
        <v>1.13934</v>
        <stp/>
        <stp>##V3_BDHV12</stp>
        <stp>912828CZ1 Govt</stp>
        <stp>IDX_RATIO</stp>
        <stp>11/3/2009</stp>
        <stp>11/3/2009</stp>
        <stp>[Fixed Income  Prices 2004-2009.xlsx]TIPS!R1311C24</stp>
        <tr r="X1311" s="1"/>
      </tp>
      <tp>
        <v>1.13683</v>
        <stp/>
        <stp>##V3_BDHV12</stp>
        <stp>912828CZ1 Govt</stp>
        <stp>IDX_RATIO</stp>
        <stp>10/2/2009</stp>
        <stp>10/2/2009</stp>
        <stp>[Fixed Income  Prices 2004-2009.xlsx]TIPS!R1289C24</stp>
        <tr r="X1289" s="1"/>
      </tp>
      <tp>
        <v>1.2132400000000001</v>
        <stp/>
        <stp>##V3_BDHV12</stp>
        <stp>9128277J5 Govt</stp>
        <stp>IDX_RATIO</stp>
        <stp>10/6/2009</stp>
        <stp>10/6/2009</stp>
        <stp>[Fixed Income  Prices 2004-2009.xlsx]TIPS!R1359C36</stp>
        <tr r="AJ1359" s="1"/>
      </tp>
      <tp>
        <v>1.3403800000000001</v>
        <stp/>
        <stp>##V3_BDHV12</stp>
        <stp>9128274Y5 Govt</stp>
        <stp>IDX_RATIO</stp>
        <stp>10/6/2008</stp>
        <stp>10/6/2008</stp>
        <stp>[Fixed Income  Prices 2004-2009.xlsx]TIPS!R1099C16</stp>
        <tr r="P1099" s="1"/>
      </tp>
      <tp>
        <v>1.33552</v>
        <stp/>
        <stp>##V3_BDHV12</stp>
        <stp>9128274Y5 Govt</stp>
        <stp>IDX_RATIO</stp>
        <stp>11/7/2008</stp>
        <stp>11/7/2008</stp>
        <stp>[Fixed Income  Prices 2004-2009.xlsx]TIPS!R1123C16</stp>
        <tr r="P1123" s="1"/>
      </tp>
      <tp>
        <v>1.33274</v>
        <stp/>
        <stp>##V3_BDHV12</stp>
        <stp>9128274Y5 Govt</stp>
        <stp>IDX_RATIO</stp>
        <stp>12/4/2008</stp>
        <stp>12/4/2008</stp>
        <stp>[Fixed Income  Prices 2004-2009.xlsx]TIPS!R1142C16</stp>
        <tr r="P1142" s="1"/>
      </tp>
      <tp>
        <v>1.2537700000000001</v>
        <stp/>
        <stp>##V3_BDHV12</stp>
        <stp>9128276R8 Govt</stp>
        <stp>IDX_RATIO</stp>
        <stp>12/9/2008</stp>
        <stp>12/9/2008</stp>
        <stp>[Fixed Income  Prices 2004-2009.xlsx]TIPS!R1144C28</stp>
        <tr r="AB1144" s="1"/>
      </tp>
      <tp>
        <v>1.2379899999999999</v>
        <stp/>
        <stp>##V3_BDHV12</stp>
        <stp>9128277J5 Govt</stp>
        <stp>IDX_RATIO</stp>
        <stp>10/6/2008</stp>
        <stp>10/6/2008</stp>
        <stp>[Fixed Income  Prices 2004-2009.xlsx]TIPS!R1098C36</stp>
        <tr r="AJ1098" s="1"/>
      </tp>
      <tp>
        <v>1.2969900000000001</v>
        <stp/>
        <stp>##V3_BDHV12</stp>
        <stp>9128275W8 Govt</stp>
        <stp>IDX_RATIO</stp>
        <stp>12/9/2008</stp>
        <stp>12/9/2008</stp>
        <stp>[Fixed Income  Prices 2004-2009.xlsx]TIPS!R1144C20</stp>
        <tr r="T1144" s="1"/>
      </tp>
      <tp>
        <v>1.0889500000000001</v>
        <stp/>
        <stp>##V3_BDHV12</stp>
        <stp>9128276R8 Govt</stp>
        <stp>IDX_RATIO</stp>
        <stp>11/3/2004</stp>
        <stp>11/3/2004</stp>
        <stp>[Fixed Income  Prices 2004-2009.xlsx]TIPS!R78C28</stp>
        <tr r="AB78" s="1"/>
      </tp>
      <tp>
        <v>1.2335</v>
        <stp/>
        <stp>##V3_BDHV12</stp>
        <stp>9128277J5 Govt</stp>
        <stp>IDX_RATIO</stp>
        <stp>11/7/2008</stp>
        <stp>11/7/2008</stp>
        <stp>[Fixed Income  Prices 2004-2009.xlsx]TIPS!R1122C36</stp>
        <tr r="AJ1122" s="1"/>
      </tp>
      <tp>
        <v>1.2309300000000001</v>
        <stp/>
        <stp>##V3_BDHV12</stp>
        <stp>9128277J5 Govt</stp>
        <stp>IDX_RATIO</stp>
        <stp>12/4/2008</stp>
        <stp>12/4/2008</stp>
        <stp>[Fixed Income  Prices 2004-2009.xlsx]TIPS!R1141C36</stp>
        <tr r="AJ1141" s="1"/>
      </tp>
      <tp>
        <v>1.17248</v>
        <stp/>
        <stp>##V3_BDHV12</stp>
        <stp>9128273T7 Govt</stp>
        <stp>IDX_RATIO</stp>
        <stp>10/7/2004</stp>
        <stp>10/7/2004</stp>
        <stp>[Fixed Income  Prices 2004-2009.xlsx]TIPS!R59C12</stp>
        <tr r="L59" s="1"/>
      </tp>
      <tp>
        <v>1.12574</v>
        <stp/>
        <stp>##V3_BDHV12</stp>
        <stp>9128275W8 Govt</stp>
        <stp>IDX_RATIO</stp>
        <stp>10/1/2004</stp>
        <stp>10/1/2004</stp>
        <stp>[Fixed Income  Prices 2004-2009.xlsx]TIPS!R55C20</stp>
        <tr r="T55" s="1"/>
      </tp>
      <tp t="e">
        <v>#N/A</v>
        <stp/>
        <stp>##V3_BDHV12</stp>
        <stp>912833DD Govt</stp>
        <stp>YLD_YTM_ASK</stp>
        <stp>20080208</stp>
        <stp>20080425</stp>
        <stp>[Fixed Income  Prices 2004-2009.xlsx]STRIP Yield Curve!R83C6</stp>
        <stp>Days=N</stp>
        <stp>Fill=B</stp>
        <stp>Sort=D</stp>
        <stp>Per=cW</stp>
        <stp>Dts=H</stp>
        <stp>cols=1;rows=12</stp>
        <tr r="F83" s="4"/>
      </tp>
      <tp t="e">
        <v>#N/A</v>
        <stp/>
        <stp>##V3_BDHV12</stp>
        <stp>912833DH Govt</stp>
        <stp>YLD_YTM_ASK</stp>
        <stp>20080208</stp>
        <stp>20080425</stp>
        <stp>[Fixed Income  Prices 2004-2009.xlsx]STRIP Yield Curve!R83C8</stp>
        <stp>Days=N</stp>
        <stp>Fill=B</stp>
        <stp>Sort=D</stp>
        <stp>Per=cW</stp>
        <stp>Dts=H</stp>
        <stp>cols=1;rows=12</stp>
        <tr r="H83" s="4"/>
      </tp>
      <tp t="e">
        <v>#N/A</v>
        <stp/>
        <stp>##V3_BDHV12</stp>
        <stp>912833DF Govt</stp>
        <stp>YLD_YTM_ASK</stp>
        <stp>20080208</stp>
        <stp>20080425</stp>
        <stp>[Fixed Income  Prices 2004-2009.xlsx]STRIP Yield Curve!R83C7</stp>
        <stp>Days=N</stp>
        <stp>Fill=B</stp>
        <stp>Sort=D</stp>
        <stp>Per=cW</stp>
        <stp>Dts=H</stp>
        <stp>cols=1;rows=12</stp>
        <tr r="G83" s="4"/>
      </tp>
      <tp t="e">
        <v>#N/A</v>
        <stp/>
        <stp>##V3_BDHV12</stp>
        <stp>912833DB Govt</stp>
        <stp>YLD_YTM_ASK</stp>
        <stp>20080208</stp>
        <stp>20080425</stp>
        <stp>[Fixed Income  Prices 2004-2009.xlsx]STRIP Yield Curve!R83C5</stp>
        <stp>Days=N</stp>
        <stp>Fill=B</stp>
        <stp>Sort=D</stp>
        <stp>Per=cW</stp>
        <stp>Dts=H</stp>
        <stp>cols=1;rows=12</stp>
        <tr r="E83" s="4"/>
      </tp>
      <tp>
        <v>0.99995000000000001</v>
        <stp/>
        <stp>##V3_BDHV12</stp>
        <stp>912828GD6 Govt</stp>
        <stp>IDX_RATIO</stp>
        <stp>1/15/2007</stp>
        <stp>1/15/2007</stp>
        <stp>[Fixed Income  Prices 2004-2009.xlsx]TIPS!R7C84</stp>
        <tr r="CF7" s="1"/>
      </tp>
      <tp>
        <v>0.99995000000000001</v>
        <stp/>
        <stp>##V3_BDHV12</stp>
        <stp>912828GD6 Govt</stp>
        <stp>IDX_RATIO</stp>
        <stp>1/16/2007</stp>
        <stp>1/16/2007</stp>
        <stp>[Fixed Income  Prices 2004-2009.xlsx]TIPS!R8C84</stp>
        <tr r="CF8" s="1"/>
      </tp>
      <tp>
        <v>0.99990000000000001</v>
        <stp/>
        <stp>##V3_BDHV12</stp>
        <stp>912828GD6 Govt</stp>
        <stp>IDX_RATIO</stp>
        <stp>1/17/2007</stp>
        <stp>1/17/2007</stp>
        <stp>[Fixed Income  Prices 2004-2009.xlsx]TIPS!R9C84</stp>
        <tr r="CF9" s="1"/>
      </tp>
      <tp>
        <v>0.99995000000000001</v>
        <stp/>
        <stp>##V3_BDHV12</stp>
        <stp>912828GD6 Govt</stp>
        <stp>IDX_RATIO</stp>
        <stp>1/11/2007</stp>
        <stp>1/11/2007</stp>
        <stp>[Fixed Income  Prices 2004-2009.xlsx]TIPS!R5C84</stp>
        <tr r="CF5" s="1"/>
      </tp>
      <tp>
        <v>0.99995000000000001</v>
        <stp/>
        <stp>##V3_BDHV12</stp>
        <stp>912828GD6 Govt</stp>
        <stp>IDX_RATIO</stp>
        <stp>1/12/2007</stp>
        <stp>1/12/2007</stp>
        <stp>[Fixed Income  Prices 2004-2009.xlsx]TIPS!R6C84</stp>
        <tr r="CF6" s="1"/>
      </tp>
      <tp>
        <v>1.1974199999999999</v>
        <stp/>
        <stp>##V3_BDHV12</stp>
        <stp>9128272M3 Govt</stp>
        <stp>IDX_RATIO</stp>
        <stp>11/17/2004</stp>
        <stp>11/17/2004</stp>
        <stp>[Fixed Income  Prices 2004-2009.xlsx]TIPS!R88C8</stp>
        <tr r="H88" s="1"/>
      </tp>
      <tp>
        <v>1.06671</v>
        <stp/>
        <stp>##V3_BDHV12</stp>
        <stp>9128277J5 Govt</stp>
        <stp>IDX_RATIO</stp>
        <stp>10/4/2004</stp>
        <stp>10/4/2004</stp>
        <stp>[Fixed Income  Prices 2004-2009.xlsx]TIPS!R56C36</stp>
        <tr r="AJ56" s="1"/>
      </tp>
      <tp>
        <v>1.06752</v>
        <stp/>
        <stp>##V3_BDHV12</stp>
        <stp>9128277J5 Govt</stp>
        <stp>IDX_RATIO</stp>
        <stp>11/5/2004</stp>
        <stp>11/5/2004</stp>
        <stp>[Fixed Income  Prices 2004-2009.xlsx]TIPS!R80C36</stp>
        <tr r="AJ80" s="1"/>
      </tp>
      <tp>
        <v>1.1937899999999999</v>
        <stp/>
        <stp>##V3_BDHV12</stp>
        <stp>9128272M3 Govt</stp>
        <stp>IDX_RATIO</stp>
        <stp>8/3/2004</stp>
        <stp>8/3/2004</stp>
        <stp>[Fixed Income  Prices 2004-2009.xlsx]TIPS!R12C8</stp>
        <tr r="H12" s="1"/>
      </tp>
      <tp>
        <v>1.1940299999999999</v>
        <stp/>
        <stp>##V3_BDHV12</stp>
        <stp>9128272M3 Govt</stp>
        <stp>IDX_RATIO</stp>
        <stp>8/5/2004</stp>
        <stp>8/5/2004</stp>
        <stp>[Fixed Income  Prices 2004-2009.xlsx]TIPS!R14C8</stp>
        <tr r="H14" s="1"/>
      </tp>
      <tp>
        <v>1.0875600000000001</v>
        <stp/>
        <stp>##V3_BDHV12</stp>
        <stp>912828ET3 Govt</stp>
        <stp>IDX_RATIO</stp>
        <stp>11/6/2009</stp>
        <stp>11/6/2009</stp>
        <stp>[Fixed Income  Prices 2004-2009.xlsx]TIPS!R1001C76</stp>
        <tr r="BX1001" s="1"/>
      </tp>
      <tp>
        <v>1.20044</v>
        <stp/>
        <stp>##V3_BDHV12</stp>
        <stp>912828AF7 Govt</stp>
        <stp>IDX_RATIO</stp>
        <stp>11/2/2009</stp>
        <stp>11/2/2009</stp>
        <stp>[Fixed Income  Prices 2004-2009.xlsx]TIPS!R1378C44</stp>
        <tr r="AR1378" s="1"/>
      </tp>
      <tp>
        <v>1.15916</v>
        <stp/>
        <stp>##V3_BDHV12</stp>
        <stp>912828CP3 Govt</stp>
        <stp>IDX_RATIO</stp>
        <stp>12/5/2008</stp>
        <stp>12/5/2008</stp>
        <stp>[Fixed Income  Prices 2004-2009.xlsx]TIPS!R1143C64</stp>
        <tr r="BL1143" s="1"/>
      </tp>
      <tp>
        <v>1.17286</v>
        <stp/>
        <stp>##V3_BDHV12</stp>
        <stp>912828BD1 Govt</stp>
        <stp>IDX_RATIO</stp>
        <stp>10/5/2009</stp>
        <stp>10/5/2009</stp>
        <stp>[Fixed Income  Prices 2004-2009.xlsx]TIPS!R1358C52</stp>
        <tr r="AZ1358" s="1"/>
      </tp>
      <tp>
        <v>1.16604</v>
        <stp/>
        <stp>##V3_BDHV12</stp>
        <stp>912828CP3 Govt</stp>
        <stp>IDX_RATIO</stp>
        <stp>10/7/2008</stp>
        <stp>10/7/2008</stp>
        <stp>[Fixed Income  Prices 2004-2009.xlsx]TIPS!R1100C64</stp>
        <tr r="BL1100" s="1"/>
      </tp>
      <tp>
        <v>1.16201</v>
        <stp/>
        <stp>##V3_BDHV12</stp>
        <stp>912828CP3 Govt</stp>
        <stp>IDX_RATIO</stp>
        <stp>11/6/2008</stp>
        <stp>11/6/2008</stp>
        <stp>[Fixed Income  Prices 2004-2009.xlsx]TIPS!R1122C64</stp>
        <tr r="BL1122" s="1"/>
      </tp>
      <tp>
        <v>1.17523</v>
        <stp/>
        <stp>##V3_BDHV12</stp>
        <stp>912828BD1 Govt</stp>
        <stp>IDX_RATIO</stp>
        <stp>11/4/2009</stp>
        <stp>11/4/2009</stp>
        <stp>[Fixed Income  Prices 2004-2009.xlsx]TIPS!R1380C52</stp>
        <tr r="AZ1380" s="1"/>
      </tp>
      <tp>
        <v>1.19269</v>
        <stp/>
        <stp>##V3_BDHV12</stp>
        <stp>912828BD1 Govt</stp>
        <stp>IDX_RATIO</stp>
        <stp>11/4/2008</stp>
        <stp>11/4/2008</stp>
        <stp>[Fixed Income  Prices 2004-2009.xlsx]TIPS!R1119C52</stp>
        <tr r="AZ1119" s="1"/>
      </tp>
      <tp>
        <v>1.14296</v>
        <stp/>
        <stp>##V3_BDHV12</stp>
        <stp>912828CP3 Govt</stp>
        <stp>IDX_RATIO</stp>
        <stp>10/7/2009</stp>
        <stp>10/7/2009</stp>
        <stp>[Fixed Income  Prices 2004-2009.xlsx]TIPS!R1361C64</stp>
        <tr r="BL1361" s="1"/>
      </tp>
      <tp>
        <v>1.2230699999999999</v>
        <stp/>
        <stp>##V3_BDHV12</stp>
        <stp>912828AF7 Govt</stp>
        <stp>IDX_RATIO</stp>
        <stp>10/3/2008</stp>
        <stp>10/3/2008</stp>
        <stp>[Fixed Income  Prices 2004-2009.xlsx]TIPS!R1097C44</stp>
        <tr r="AR1097" s="1"/>
      </tp>
      <tp>
        <v>1.1451500000000001</v>
        <stp/>
        <stp>##V3_BDHV12</stp>
        <stp>912828CP3 Govt</stp>
        <stp>IDX_RATIO</stp>
        <stp>11/6/2009</stp>
        <stp>11/6/2009</stp>
        <stp>[Fixed Income  Prices 2004-2009.xlsx]TIPS!R1383C64</stp>
        <tr r="BL1383" s="1"/>
      </tp>
      <tp>
        <v>1.2168099999999999</v>
        <stp/>
        <stp>##V3_BDHV12</stp>
        <stp>912828AF7 Govt</stp>
        <stp>IDX_RATIO</stp>
        <stp>12/1/2008</stp>
        <stp>12/1/2008</stp>
        <stp>[Fixed Income  Prices 2004-2009.xlsx]TIPS!R1138C44</stp>
        <tr r="AR1138" s="1"/>
      </tp>
      <tp>
        <v>1.1304400000000001</v>
        <stp/>
        <stp>##V3_BDHV12</stp>
        <stp>912828DH0 Govt</stp>
        <stp>IDX_RATIO</stp>
        <stp>11/5/2009</stp>
        <stp>11/5/2009</stp>
        <stp>[Fixed Income  Prices 2004-2009.xlsx]TIPS!R1257C68</stp>
        <tr r="BP1257" s="1"/>
      </tp>
      <tp>
        <v>1.155</v>
        <stp/>
        <stp>##V3_BDHV12</stp>
        <stp>9128274Y5 Govt</stp>
        <stp>IDX_RATIO</stp>
        <stp>10/7/2004</stp>
        <stp>10/7/2004</stp>
        <stp>[Fixed Income  Prices 2004-2009.xlsx]TIPS!R59C16</stp>
        <tr r="P59" s="1"/>
      </tp>
      <tp>
        <v>1.1562999999999999</v>
        <stp/>
        <stp>##V3_BDHV12</stp>
        <stp>912828CZ1 Govt</stp>
        <stp>IDX_RATIO</stp>
        <stp>11/4/2008</stp>
        <stp>11/4/2008</stp>
        <stp>[Fixed Income  Prices 2004-2009.xlsx]TIPS!R1051C24</stp>
        <tr r="X1051" s="1"/>
      </tp>
      <tp>
        <v>1.13937</v>
        <stp/>
        <stp>##V3_BDHV12</stp>
        <stp>912828CZ1 Govt</stp>
        <stp>IDX_RATIO</stp>
        <stp>11/4/2009</stp>
        <stp>11/4/2009</stp>
        <stp>[Fixed Income  Prices 2004-2009.xlsx]TIPS!R1312C24</stp>
        <tr r="X1312" s="1"/>
      </tp>
      <tp>
        <v>1.13707</v>
        <stp/>
        <stp>##V3_BDHV12</stp>
        <stp>912828CZ1 Govt</stp>
        <stp>IDX_RATIO</stp>
        <stp>10/5/2009</stp>
        <stp>10/5/2009</stp>
        <stp>[Fixed Income  Prices 2004-2009.xlsx]TIPS!R1290C24</stp>
        <tr r="X1290" s="1"/>
      </tp>
      <tp>
        <v>1.2128000000000001</v>
        <stp/>
        <stp>##V3_BDHV12</stp>
        <stp>9128277J5 Govt</stp>
        <stp>IDX_RATIO</stp>
        <stp>10/1/2009</stp>
        <stp>10/1/2009</stp>
        <stp>[Fixed Income  Prices 2004-2009.xlsx]TIPS!R1356C36</stp>
        <tr r="AJ1356" s="1"/>
      </tp>
      <tp>
        <v>1.34124</v>
        <stp/>
        <stp>##V3_BDHV12</stp>
        <stp>9128274Y5 Govt</stp>
        <stp>IDX_RATIO</stp>
        <stp>10/1/2008</stp>
        <stp>10/1/2008</stp>
        <stp>[Fixed Income  Prices 2004-2009.xlsx]TIPS!R1096C16</stp>
        <tr r="P1096" s="1"/>
      </tp>
      <tp>
        <v>1.33317</v>
        <stp/>
        <stp>##V3_BDHV12</stp>
        <stp>9128274Y5 Govt</stp>
        <stp>IDX_RATIO</stp>
        <stp>12/3/2008</stp>
        <stp>12/3/2008</stp>
        <stp>[Fixed Income  Prices 2004-2009.xlsx]TIPS!R1141C16</stp>
        <tr r="P1141" s="1"/>
      </tp>
      <tp>
        <v>1.23878</v>
        <stp/>
        <stp>##V3_BDHV12</stp>
        <stp>9128277J5 Govt</stp>
        <stp>IDX_RATIO</stp>
        <stp>10/1/2008</stp>
        <stp>10/1/2008</stp>
        <stp>[Fixed Income  Prices 2004-2009.xlsx]TIPS!R1095C36</stp>
        <tr r="AJ1095" s="1"/>
      </tp>
      <tp>
        <v>1.0883</v>
        <stp/>
        <stp>##V3_BDHV12</stp>
        <stp>9128276R8 Govt</stp>
        <stp>IDX_RATIO</stp>
        <stp>10/5/2004</stp>
        <stp>10/5/2004</stp>
        <stp>[Fixed Income  Prices 2004-2009.xlsx]TIPS!R57C28</stp>
        <tr r="AB57" s="1"/>
      </tp>
      <tp>
        <v>1.0890299999999999</v>
        <stp/>
        <stp>##V3_BDHV12</stp>
        <stp>9128276R8 Govt</stp>
        <stp>IDX_RATIO</stp>
        <stp>11/4/2004</stp>
        <stp>11/4/2004</stp>
        <stp>[Fixed Income  Prices 2004-2009.xlsx]TIPS!R79C28</stp>
        <tr r="AB79" s="1"/>
      </tp>
      <tp>
        <v>1.23133</v>
        <stp/>
        <stp>##V3_BDHV12</stp>
        <stp>9128277J5 Govt</stp>
        <stp>IDX_RATIO</stp>
        <stp>12/3/2008</stp>
        <stp>12/3/2008</stp>
        <stp>[Fixed Income  Prices 2004-2009.xlsx]TIPS!R1140C36</stp>
        <tr r="AJ1140" s="1"/>
      </tp>
      <tp>
        <v>1.1729799999999999</v>
        <stp/>
        <stp>##V3_BDHV12</stp>
        <stp>9128273T7 Govt</stp>
        <stp>IDX_RATIO</stp>
        <stp>11/1/2004</stp>
        <stp>11/1/2004</stp>
        <stp>[Fixed Income  Prices 2004-2009.xlsx]TIPS!R76C12</stp>
        <tr r="L76" s="1"/>
      </tp>
      <tp>
        <v>1.1258300000000001</v>
        <stp/>
        <stp>##V3_BDHV12</stp>
        <stp>9128275W8 Govt</stp>
        <stp>IDX_RATIO</stp>
        <stp>10/6/2004</stp>
        <stp>10/6/2004</stp>
        <stp>[Fixed Income  Prices 2004-2009.xlsx]TIPS!R58C20</stp>
        <tr r="T58" s="1"/>
      </tp>
      <tp>
        <v>1.1756500000000001</v>
        <stp/>
        <stp>##V3_BDHV12</stp>
        <stp>9128273T7 Govt</stp>
        <stp>IDX_RATIO</stp>
        <stp>12/2/2004</stp>
        <stp>12/2/2004</stp>
        <stp>[Fixed Income  Prices 2004-2009.xlsx]TIPS!R99C12</stp>
        <tr r="L99" s="1"/>
      </tp>
      <tp>
        <v>0.99922</v>
        <stp/>
        <stp>##V3_BDHV12</stp>
        <stp>912828ET3 Govt</stp>
        <stp>IDX_RATIO</stp>
        <stp>1/18/2006</stp>
        <stp>1/18/2006</stp>
        <stp>[Fixed Income  Prices 2004-2009.xlsx]TIPS!R9C76</stp>
        <tr r="BX9" s="1"/>
      </tp>
      <tp>
        <v>1.0000800000000001</v>
        <stp/>
        <stp>##V3_BDHV12</stp>
        <stp>912828DH0 Govt</stp>
        <stp>IDX_RATIO</stp>
        <stp>1/20/2005</stp>
        <stp>1/20/2005</stp>
        <stp>[Fixed Income  Prices 2004-2009.xlsx]TIPS!R9C68</stp>
        <tr r="BP9" s="1"/>
      </tp>
      <tp>
        <v>0.99948000000000004</v>
        <stp/>
        <stp>##V3_BDHV12</stp>
        <stp>912828ET3 Govt</stp>
        <stp>IDX_RATIO</stp>
        <stp>1/13/2006</stp>
        <stp>1/13/2006</stp>
        <stp>[Fixed Income  Prices 2004-2009.xlsx]TIPS!R6C76</stp>
        <tr r="BX6" s="1"/>
      </tp>
      <tp>
        <v>0.99948000000000004</v>
        <stp/>
        <stp>##V3_BDHV12</stp>
        <stp>912828ET3 Govt</stp>
        <stp>IDX_RATIO</stp>
        <stp>1/12/2006</stp>
        <stp>1/12/2006</stp>
        <stp>[Fixed Income  Prices 2004-2009.xlsx]TIPS!R5C76</stp>
        <tr r="BX5" s="1"/>
      </tp>
      <tp>
        <v>0.99948000000000004</v>
        <stp/>
        <stp>##V3_BDHV12</stp>
        <stp>912828ET3 Govt</stp>
        <stp>IDX_RATIO</stp>
        <stp>1/17/2006</stp>
        <stp>1/17/2006</stp>
        <stp>[Fixed Income  Prices 2004-2009.xlsx]TIPS!R8C76</stp>
        <tr r="BX8" s="1"/>
      </tp>
      <tp>
        <v>0.99948000000000004</v>
        <stp/>
        <stp>##V3_BDHV12</stp>
        <stp>912828ET3 Govt</stp>
        <stp>IDX_RATIO</stp>
        <stp>1/16/2006</stp>
        <stp>1/16/2006</stp>
        <stp>[Fixed Income  Prices 2004-2009.xlsx]TIPS!R7C76</stp>
        <tr r="BX7" s="1"/>
      </tp>
      <tp>
        <v>1.1975</v>
        <stp/>
        <stp>##V3_BDHV12</stp>
        <stp>9128272M3 Govt</stp>
        <stp>IDX_RATIO</stp>
        <stp>11/18/2004</stp>
        <stp>11/18/2004</stp>
        <stp>[Fixed Income  Prices 2004-2009.xlsx]TIPS!R89C8</stp>
        <tr r="H89" s="1"/>
      </tp>
      <tp>
        <v>1.0674399999999999</v>
        <stp/>
        <stp>##V3_BDHV12</stp>
        <stp>9128277J5 Govt</stp>
        <stp>IDX_RATIO</stp>
        <stp>11/4/2004</stp>
        <stp>11/4/2004</stp>
        <stp>[Fixed Income  Prices 2004-2009.xlsx]TIPS!R79C36</stp>
        <tr r="AJ79" s="1"/>
      </tp>
      <tp>
        <v>1.06673</v>
        <stp/>
        <stp>##V3_BDHV12</stp>
        <stp>9128277J5 Govt</stp>
        <stp>IDX_RATIO</stp>
        <stp>10/5/2004</stp>
        <stp>10/5/2004</stp>
        <stp>[Fixed Income  Prices 2004-2009.xlsx]TIPS!R57C36</stp>
        <tr r="AJ57" s="1"/>
      </tp>
      <tp>
        <v>1.19702</v>
        <stp/>
        <stp>##V3_BDHV12</stp>
        <stp>9128272M3 Govt</stp>
        <stp>IDX_RATIO</stp>
        <stp>9/6/2004</stp>
        <stp>9/6/2004</stp>
        <stp>[Fixed Income  Prices 2004-2009.xlsx]TIPS!R36C8</stp>
        <tr r="H36" s="1"/>
      </tp>
      <tp>
        <v>1.19695</v>
        <stp/>
        <stp>##V3_BDHV12</stp>
        <stp>9128272M3 Govt</stp>
        <stp>IDX_RATIO</stp>
        <stp>9/7/2004</stp>
        <stp>9/7/2004</stp>
        <stp>[Fixed Income  Prices 2004-2009.xlsx]TIPS!R37C8</stp>
        <tr r="H37" s="1"/>
      </tp>
      <tp>
        <v>1.19689</v>
        <stp/>
        <stp>##V3_BDHV12</stp>
        <stp>9128272M3 Govt</stp>
        <stp>IDX_RATIO</stp>
        <stp>9/8/2004</stp>
        <stp>9/8/2004</stp>
        <stp>[Fixed Income  Prices 2004-2009.xlsx]TIPS!R38C8</stp>
        <tr r="H38" s="1"/>
      </tp>
      <tp>
        <v>1.1968300000000001</v>
        <stp/>
        <stp>##V3_BDHV12</stp>
        <stp>9128272M3 Govt</stp>
        <stp>IDX_RATIO</stp>
        <stp>9/9/2004</stp>
        <stp>9/9/2004</stp>
        <stp>[Fixed Income  Prices 2004-2009.xlsx]TIPS!R39C8</stp>
        <tr r="H39" s="1"/>
      </tp>
      <tp>
        <v>1.2004600000000001</v>
        <stp/>
        <stp>##V3_BDHV12</stp>
        <stp>912828AF7 Govt</stp>
        <stp>IDX_RATIO</stp>
        <stp>11/3/2009</stp>
        <stp>11/3/2009</stp>
        <stp>[Fixed Income  Prices 2004-2009.xlsx]TIPS!R1379C44</stp>
        <tr r="AR1379" s="1"/>
      </tp>
      <tp>
        <v>1.19781</v>
        <stp/>
        <stp>##V3_BDHV12</stp>
        <stp>912828AF7 Govt</stp>
        <stp>IDX_RATIO</stp>
        <stp>10/2/2009</stp>
        <stp>10/2/2009</stp>
        <stp>[Fixed Income  Prices 2004-2009.xlsx]TIPS!R1357C44</stp>
        <tr r="AR1357" s="1"/>
      </tp>
      <tp>
        <v>1.1661900000000001</v>
        <stp/>
        <stp>##V3_BDHV12</stp>
        <stp>912828CP3 Govt</stp>
        <stp>IDX_RATIO</stp>
        <stp>10/6/2008</stp>
        <stp>10/6/2008</stp>
        <stp>[Fixed Income  Prices 2004-2009.xlsx]TIPS!R1099C64</stp>
        <tr r="BL1099" s="1"/>
      </tp>
      <tp>
        <v>1.15954</v>
        <stp/>
        <stp>##V3_BDHV12</stp>
        <stp>912828CP3 Govt</stp>
        <stp>IDX_RATIO</stp>
        <stp>12/4/2008</stp>
        <stp>12/4/2008</stp>
        <stp>[Fixed Income  Prices 2004-2009.xlsx]TIPS!R1142C64</stp>
        <tr r="BL1142" s="1"/>
      </tp>
      <tp>
        <v>1.1071500000000001</v>
        <stp/>
        <stp>##V3_BDHV12</stp>
        <stp>912828EA4 Govt</stp>
        <stp>IDX_RATIO</stp>
        <stp>10/1/2009</stp>
        <stp>10/1/2009</stp>
        <stp>[Fixed Income  Prices 2004-2009.xlsx]TIPS!R1103C72</stp>
        <tr r="BT1103" s="1"/>
      </tp>
      <tp>
        <v>1.1619600000000001</v>
        <stp/>
        <stp>##V3_BDHV12</stp>
        <stp>912828CP3 Govt</stp>
        <stp>IDX_RATIO</stp>
        <stp>11/7/2008</stp>
        <stp>11/7/2008</stp>
        <stp>[Fixed Income  Prices 2004-2009.xlsx]TIPS!R1123C64</stp>
        <tr r="BL1123" s="1"/>
      </tp>
      <tp>
        <v>1.1752499999999999</v>
        <stp/>
        <stp>##V3_BDHV12</stp>
        <stp>912828BD1 Govt</stp>
        <stp>IDX_RATIO</stp>
        <stp>11/5/2009</stp>
        <stp>11/5/2009</stp>
        <stp>[Fixed Income  Prices 2004-2009.xlsx]TIPS!R1381C52</stp>
        <tr r="AZ1381" s="1"/>
      </tp>
      <tp>
        <v>1.1926399999999999</v>
        <stp/>
        <stp>##V3_BDHV12</stp>
        <stp>912828BD1 Govt</stp>
        <stp>IDX_RATIO</stp>
        <stp>11/5/2008</stp>
        <stp>11/5/2008</stp>
        <stp>[Fixed Income  Prices 2004-2009.xlsx]TIPS!R1120C52</stp>
        <tr r="AZ1120" s="1"/>
      </tp>
      <tp>
        <v>1.1428799999999999</v>
        <stp/>
        <stp>##V3_BDHV12</stp>
        <stp>912828CP3 Govt</stp>
        <stp>IDX_RATIO</stp>
        <stp>10/6/2009</stp>
        <stp>10/6/2009</stp>
        <stp>[Fixed Income  Prices 2004-2009.xlsx]TIPS!R1360C64</stp>
        <tr r="BL1360" s="1"/>
      </tp>
      <tp>
        <v>1.22322</v>
        <stp/>
        <stp>##V3_BDHV12</stp>
        <stp>912828AF7 Govt</stp>
        <stp>IDX_RATIO</stp>
        <stp>10/2/2008</stp>
        <stp>10/2/2008</stp>
        <stp>[Fixed Income  Prices 2004-2009.xlsx]TIPS!R1096C44</stp>
        <tr r="AR1096" s="1"/>
      </tp>
      <tp>
        <v>1.2183900000000001</v>
        <stp/>
        <stp>##V3_BDHV12</stp>
        <stp>912828AF7 Govt</stp>
        <stp>IDX_RATIO</stp>
        <stp>11/3/2008</stp>
        <stp>11/3/2008</stp>
        <stp>[Fixed Income  Prices 2004-2009.xlsx]TIPS!R1118C44</stp>
        <tr r="AR1118" s="1"/>
      </tp>
      <tp>
        <v>1.13042</v>
        <stp/>
        <stp>##V3_BDHV12</stp>
        <stp>912828DH0 Govt</stp>
        <stp>IDX_RATIO</stp>
        <stp>11/4/2009</stp>
        <stp>11/4/2009</stp>
        <stp>[Fixed Income  Prices 2004-2009.xlsx]TIPS!R1256C68</stp>
        <tr r="BP1256" s="1"/>
      </tp>
      <tp>
        <v>1.1281399999999999</v>
        <stp/>
        <stp>##V3_BDHV12</stp>
        <stp>912828DH0 Govt</stp>
        <stp>IDX_RATIO</stp>
        <stp>10/5/2009</stp>
        <stp>10/5/2009</stp>
        <stp>[Fixed Income  Prices 2004-2009.xlsx]TIPS!R1234C68</stp>
        <tr r="BP1234" s="1"/>
      </tp>
      <tp>
        <v>1.1549800000000001</v>
        <stp/>
        <stp>##V3_BDHV12</stp>
        <stp>9128274Y5 Govt</stp>
        <stp>IDX_RATIO</stp>
        <stp>10/6/2004</stp>
        <stp>10/6/2004</stp>
        <stp>[Fixed Income  Prices 2004-2009.xlsx]TIPS!R58C16</stp>
        <tr r="P58" s="1"/>
      </tp>
      <tp>
        <v>1.15625</v>
        <stp/>
        <stp>##V3_BDHV12</stp>
        <stp>912828CZ1 Govt</stp>
        <stp>IDX_RATIO</stp>
        <stp>11/5/2008</stp>
        <stp>11/5/2008</stp>
        <stp>[Fixed Income  Prices 2004-2009.xlsx]TIPS!R1052C24</stp>
        <tr r="X1052" s="1"/>
      </tp>
      <tp>
        <v>1.1393899999999999</v>
        <stp/>
        <stp>##V3_BDHV12</stp>
        <stp>912828CZ1 Govt</stp>
        <stp>IDX_RATIO</stp>
        <stp>11/5/2009</stp>
        <stp>11/5/2009</stp>
        <stp>[Fixed Income  Prices 2004-2009.xlsx]TIPS!R1313C24</stp>
        <tr r="X1313" s="1"/>
      </tp>
      <tp>
        <v>1.33361</v>
        <stp/>
        <stp>##V3_BDHV12</stp>
        <stp>9128274Y5 Govt</stp>
        <stp>IDX_RATIO</stp>
        <stp>12/2/2008</stp>
        <stp>12/2/2008</stp>
        <stp>[Fixed Income  Prices 2004-2009.xlsx]TIPS!R1140C16</stp>
        <tr r="P1140" s="1"/>
      </tp>
      <tp>
        <v>1.0882799999999999</v>
        <stp/>
        <stp>##V3_BDHV12</stp>
        <stp>9128276R8 Govt</stp>
        <stp>IDX_RATIO</stp>
        <stp>10/4/2004</stp>
        <stp>10/4/2004</stp>
        <stp>[Fixed Income  Prices 2004-2009.xlsx]TIPS!R56C28</stp>
        <tr r="AB56" s="1"/>
      </tp>
      <tp>
        <v>1.0891</v>
        <stp/>
        <stp>##V3_BDHV12</stp>
        <stp>9128276R8 Govt</stp>
        <stp>IDX_RATIO</stp>
        <stp>11/5/2004</stp>
        <stp>11/5/2004</stp>
        <stp>[Fixed Income  Prices 2004-2009.xlsx]TIPS!R80C28</stp>
        <tr r="AB80" s="1"/>
      </tp>
      <tp>
        <v>1.23173</v>
        <stp/>
        <stp>##V3_BDHV12</stp>
        <stp>9128277J5 Govt</stp>
        <stp>IDX_RATIO</stp>
        <stp>12/2/2008</stp>
        <stp>12/2/2008</stp>
        <stp>[Fixed Income  Prices 2004-2009.xlsx]TIPS!R1139C36</stp>
        <tr r="AJ1139" s="1"/>
      </tp>
      <tp>
        <v>1.1723600000000001</v>
        <stp/>
        <stp>##V3_BDHV12</stp>
        <stp>9128273T7 Govt</stp>
        <stp>IDX_RATIO</stp>
        <stp>10/1/2004</stp>
        <stp>10/1/2004</stp>
        <stp>[Fixed Income  Prices 2004-2009.xlsx]TIPS!R55C12</stp>
        <tr r="L55" s="1"/>
      </tp>
      <tp>
        <v>1.12585</v>
        <stp/>
        <stp>##V3_BDHV12</stp>
        <stp>9128275W8 Govt</stp>
        <stp>IDX_RATIO</stp>
        <stp>10/7/2004</stp>
        <stp>10/7/2004</stp>
        <stp>[Fixed Income  Prices 2004-2009.xlsx]TIPS!R59C20</stp>
        <tr r="T59" s="1"/>
      </tp>
      <tp t="e">
        <v>#N/A</v>
        <stp/>
        <stp>##V3_BDHV12</stp>
        <stp>912833KC Govt</stp>
        <stp>YLD_YTM_ASK</stp>
        <stp>20080502</stp>
        <stp>20080718</stp>
        <stp>[Fixed Income  Prices 2004-2009.xlsx]STRIP Yield Curve!R71C7</stp>
        <stp>Days=N</stp>
        <stp>Fill=B</stp>
        <stp>Sort=D</stp>
        <stp>Per=cW</stp>
        <stp>Dts=H</stp>
        <stp>cols=1;rows=12</stp>
        <tr r="G71" s="4"/>
      </tp>
      <tp t="e">
        <v>#N/A</v>
        <stp/>
        <stp>##V3_BDHV12</stp>
        <stp>912833KA Govt</stp>
        <stp>YLD_YTM_ASK</stp>
        <stp>20080502</stp>
        <stp>20080718</stp>
        <stp>[Fixed Income  Prices 2004-2009.xlsx]STRIP Yield Curve!R71C6</stp>
        <stp>Days=N</stp>
        <stp>Fill=B</stp>
        <stp>Sort=D</stp>
        <stp>Per=cW</stp>
        <stp>Dts=H</stp>
        <stp>cols=1;rows=12</stp>
        <tr r="F71" s="4"/>
      </tp>
      <tp t="e">
        <v>#N/A</v>
        <stp/>
        <stp>##V3_BDHV12</stp>
        <stp>912833KH Govt</stp>
        <stp>YLD_YTM_ASK</stp>
        <stp>20080502</stp>
        <stp>20080718</stp>
        <stp>[Fixed Income  Prices 2004-2009.xlsx]STRIP Yield Curve!R71C9</stp>
        <stp>Days=N</stp>
        <stp>Fill=B</stp>
        <stp>Sort=D</stp>
        <stp>Per=cW</stp>
        <stp>Dts=H</stp>
        <stp>cols=1;rows=12</stp>
        <tr r="I71" s="4"/>
      </tp>
      <tp t="e">
        <v>#N/A</v>
        <stp/>
        <stp>##V3_BDHV12</stp>
        <stp>912833KE Govt</stp>
        <stp>YLD_YTM_ASK</stp>
        <stp>20080502</stp>
        <stp>20080718</stp>
        <stp>[Fixed Income  Prices 2004-2009.xlsx]STRIP Yield Curve!R71C8</stp>
        <stp>Days=N</stp>
        <stp>Fill=B</stp>
        <stp>Sort=D</stp>
        <stp>Per=cW</stp>
        <stp>Dts=H</stp>
        <stp>cols=1;rows=12</stp>
        <tr r="H71" s="4"/>
      </tp>
      <tp t="e">
        <v>#N/A</v>
        <stp/>
        <stp>##V3_BDHV12</stp>
        <stp>912833JT Govt</stp>
        <stp>YLD_YTM_ASK</stp>
        <stp>20070504</stp>
        <stp>20070511</stp>
        <stp>[Fixed Income  Prices 2004-2009.xlsx]STRIP Yield Curve!R133C9</stp>
        <stp>Days=N</stp>
        <stp>Fill=B</stp>
        <stp>Sort=D</stp>
        <stp>Per=cW</stp>
        <stp>Dts=H</stp>
        <stp>cols=1;rows=2</stp>
        <tr r="I133" s="4"/>
      </tp>
      <tp>
        <v>1.00007</v>
        <stp/>
        <stp>##V3_BDHV12</stp>
        <stp>912828DH0 Govt</stp>
        <stp>IDX_RATIO</stp>
        <stp>1/19/2005</stp>
        <stp>1/19/2005</stp>
        <stp>[Fixed Income  Prices 2004-2009.xlsx]TIPS!R8C68</stp>
        <tr r="BP8" s="1"/>
      </tp>
      <tp>
        <v>1.0000500000000001</v>
        <stp/>
        <stp>##V3_BDHV12</stp>
        <stp>912828DH0 Govt</stp>
        <stp>IDX_RATIO</stp>
        <stp>1/18/2005</stp>
        <stp>1/18/2005</stp>
        <stp>[Fixed Income  Prices 2004-2009.xlsx]TIPS!R7C68</stp>
        <tr r="BP7" s="1"/>
      </tp>
      <tp>
        <v>1.0000500000000001</v>
        <stp/>
        <stp>##V3_BDHV12</stp>
        <stp>912828DH0 Govt</stp>
        <stp>IDX_RATIO</stp>
        <stp>1/14/2005</stp>
        <stp>1/14/2005</stp>
        <stp>[Fixed Income  Prices 2004-2009.xlsx]TIPS!R5C68</stp>
        <tr r="BP5" s="1"/>
      </tp>
      <tp>
        <v>1.0000500000000001</v>
        <stp/>
        <stp>##V3_BDHV12</stp>
        <stp>912828DH0 Govt</stp>
        <stp>IDX_RATIO</stp>
        <stp>1/17/2005</stp>
        <stp>1/17/2005</stp>
        <stp>[Fixed Income  Prices 2004-2009.xlsx]TIPS!R6C68</stp>
        <tr r="BP6" s="1"/>
      </tp>
      <tp>
        <v>1.1958500000000001</v>
        <stp/>
        <stp>##V3_BDHV12</stp>
        <stp>9128272M3 Govt</stp>
        <stp>IDX_RATIO</stp>
        <stp>10/21/2004</stp>
        <stp>10/21/2004</stp>
        <stp>[Fixed Income  Prices 2004-2009.xlsx]TIPS!R69C8</stp>
        <tr r="H69" s="1"/>
      </tp>
      <tp>
        <v>1.19367</v>
        <stp/>
        <stp>##V3_BDHV12</stp>
        <stp>9128272M3 Govt</stp>
        <stp>IDX_RATIO</stp>
        <stp>8/2/2004</stp>
        <stp>8/2/2004</stp>
        <stp>[Fixed Income  Prices 2004-2009.xlsx]TIPS!R11C8</stp>
        <tr r="H11" s="1"/>
      </tp>
      <tp>
        <v>1.0667500000000001</v>
        <stp/>
        <stp>##V3_BDHV12</stp>
        <stp>9128277J5 Govt</stp>
        <stp>IDX_RATIO</stp>
        <stp>10/6/2004</stp>
        <stp>10/6/2004</stp>
        <stp>[Fixed Income  Prices 2004-2009.xlsx]TIPS!R58C36</stp>
        <tr r="AJ58" s="1"/>
      </tp>
      <tp>
        <v>1.1941600000000001</v>
        <stp/>
        <stp>##V3_BDHV12</stp>
        <stp>9128272M3 Govt</stp>
        <stp>IDX_RATIO</stp>
        <stp>8/6/2004</stp>
        <stp>8/6/2004</stp>
        <stp>[Fixed Income  Prices 2004-2009.xlsx]TIPS!R15C8</stp>
        <tr r="H15" s="1"/>
      </tp>
      <tp>
        <v>1.19773</v>
        <stp/>
        <stp>##V3_BDHV12</stp>
        <stp>912828AF7 Govt</stp>
        <stp>IDX_RATIO</stp>
        <stp>10/1/2009</stp>
        <stp>10/1/2009</stp>
        <stp>[Fixed Income  Prices 2004-2009.xlsx]TIPS!R1356C44</stp>
        <tr r="AR1356" s="1"/>
      </tp>
      <tp>
        <v>1.1446700000000001</v>
        <stp/>
        <stp>##V3_BDHV12</stp>
        <stp>912828DH0 Govt</stp>
        <stp>IDX_RATIO</stp>
        <stp>12/4/2008</stp>
        <stp>12/4/2008</stp>
        <stp>[Fixed Income  Prices 2004-2009.xlsx]TIPS!R1017C68</stp>
        <tr r="BP1017" s="1"/>
      </tp>
      <tp>
        <v>1.1072299999999999</v>
        <stp/>
        <stp>##V3_BDHV12</stp>
        <stp>912828EA4 Govt</stp>
        <stp>IDX_RATIO</stp>
        <stp>10/2/2009</stp>
        <stp>10/2/2009</stp>
        <stp>[Fixed Income  Prices 2004-2009.xlsx]TIPS!R1104C72</stp>
        <tr r="BT1104" s="1"/>
      </tp>
      <tp>
        <v>1.10968</v>
        <stp/>
        <stp>##V3_BDHV12</stp>
        <stp>912828EA4 Govt</stp>
        <stp>IDX_RATIO</stp>
        <stp>11/3/2009</stp>
        <stp>11/3/2009</stp>
        <stp>[Fixed Income  Prices 2004-2009.xlsx]TIPS!R1126C72</stp>
        <tr r="BT1126" s="1"/>
      </tp>
      <tp>
        <v>1.16212</v>
        <stp/>
        <stp>##V3_BDHV12</stp>
        <stp>912828CP3 Govt</stp>
        <stp>IDX_RATIO</stp>
        <stp>11/4/2008</stp>
        <stp>11/4/2008</stp>
        <stp>[Fixed Income  Prices 2004-2009.xlsx]TIPS!R1120C64</stp>
        <tr r="BL1120" s="1"/>
      </tp>
      <tp>
        <v>1.17303</v>
        <stp/>
        <stp>##V3_BDHV12</stp>
        <stp>912828BD1 Govt</stp>
        <stp>IDX_RATIO</stp>
        <stp>10/7/2009</stp>
        <stp>10/7/2009</stp>
        <stp>[Fixed Income  Prices 2004-2009.xlsx]TIPS!R1360C52</stp>
        <tr r="AZ1360" s="1"/>
      </tp>
      <tp>
        <v>1.1752799999999999</v>
        <stp/>
        <stp>##V3_BDHV12</stp>
        <stp>912828BD1 Govt</stp>
        <stp>IDX_RATIO</stp>
        <stp>11/6/2009</stp>
        <stp>11/6/2009</stp>
        <stp>[Fixed Income  Prices 2004-2009.xlsx]TIPS!R1382C52</stp>
        <tr r="AZ1382" s="1"/>
      </tp>
      <tp>
        <v>1.19258</v>
        <stp/>
        <stp>##V3_BDHV12</stp>
        <stp>912828BD1 Govt</stp>
        <stp>IDX_RATIO</stp>
        <stp>11/6/2008</stp>
        <stp>11/6/2008</stp>
        <stp>[Fixed Income  Prices 2004-2009.xlsx]TIPS!R1121C52</stp>
        <tr r="AZ1121" s="1"/>
      </tp>
      <tp>
        <v>1.1428</v>
        <stp/>
        <stp>##V3_BDHV12</stp>
        <stp>912828CP3 Govt</stp>
        <stp>IDX_RATIO</stp>
        <stp>10/5/2009</stp>
        <stp>10/5/2009</stp>
        <stp>[Fixed Income  Prices 2004-2009.xlsx]TIPS!R1359C64</stp>
        <tr r="BL1359" s="1"/>
      </tp>
      <tp>
        <v>1.1896599999999999</v>
        <stp/>
        <stp>##V3_BDHV12</stp>
        <stp>912828BD1 Govt</stp>
        <stp>IDX_RATIO</stp>
        <stp>12/5/2008</stp>
        <stp>12/5/2008</stp>
        <stp>[Fixed Income  Prices 2004-2009.xlsx]TIPS!R1142C52</stp>
        <tr r="AZ1142" s="1"/>
      </tp>
      <tp>
        <v>1.2233799999999999</v>
        <stp/>
        <stp>##V3_BDHV12</stp>
        <stp>912828AF7 Govt</stp>
        <stp>IDX_RATIO</stp>
        <stp>10/1/2008</stp>
        <stp>10/1/2008</stp>
        <stp>[Fixed Income  Prices 2004-2009.xlsx]TIPS!R1095C44</stp>
        <tr r="AR1095" s="1"/>
      </tp>
      <tp>
        <v>1.1451</v>
        <stp/>
        <stp>##V3_BDHV12</stp>
        <stp>912828CP3 Govt</stp>
        <stp>IDX_RATIO</stp>
        <stp>11/4/2009</stp>
        <stp>11/4/2009</stp>
        <stp>[Fixed Income  Prices 2004-2009.xlsx]TIPS!R1381C64</stp>
        <tr r="BL1381" s="1"/>
      </tp>
      <tp>
        <v>1.2160199999999999</v>
        <stp/>
        <stp>##V3_BDHV12</stp>
        <stp>912828AF7 Govt</stp>
        <stp>IDX_RATIO</stp>
        <stp>12/3/2008</stp>
        <stp>12/3/2008</stp>
        <stp>[Fixed Income  Prices 2004-2009.xlsx]TIPS!R1140C44</stp>
        <tr r="AR1140" s="1"/>
      </tp>
      <tp>
        <v>1.1967099999999999</v>
        <stp/>
        <stp>##V3_BDHV12</stp>
        <stp>912828BD1 Govt</stp>
        <stp>IDX_RATIO</stp>
        <stp>10/7/2008</stp>
        <stp>10/7/2008</stp>
        <stp>[Fixed Income  Prices 2004-2009.xlsx]TIPS!R1099C52</stp>
        <tr r="AZ1099" s="1"/>
      </tp>
      <tp>
        <v>1.12822</v>
        <stp/>
        <stp>##V3_BDHV12</stp>
        <stp>912828DH0 Govt</stp>
        <stp>IDX_RATIO</stp>
        <stp>10/6/2009</stp>
        <stp>10/6/2009</stp>
        <stp>[Fixed Income  Prices 2004-2009.xlsx]TIPS!R1235C68</stp>
        <tr r="BP1235" s="1"/>
      </tp>
      <tp>
        <v>1.1557299999999999</v>
        <stp/>
        <stp>##V3_BDHV12</stp>
        <stp>9128274Y5 Govt</stp>
        <stp>IDX_RATIO</stp>
        <stp>11/4/2004</stp>
        <stp>11/4/2004</stp>
        <stp>[Fixed Income  Prices 2004-2009.xlsx]TIPS!R79C16</stp>
        <tr r="P79" s="1"/>
      </tp>
      <tp>
        <v>1.15496</v>
        <stp/>
        <stp>##V3_BDHV12</stp>
        <stp>9128274Y5 Govt</stp>
        <stp>IDX_RATIO</stp>
        <stp>10/5/2004</stp>
        <stp>10/5/2004</stp>
        <stp>[Fixed Income  Prices 2004-2009.xlsx]TIPS!R57C16</stp>
        <tr r="P57" s="1"/>
      </tp>
      <tp>
        <v>1.1561900000000001</v>
        <stp/>
        <stp>##V3_BDHV12</stp>
        <stp>912828CZ1 Govt</stp>
        <stp>IDX_RATIO</stp>
        <stp>11/6/2008</stp>
        <stp>11/6/2008</stp>
        <stp>[Fixed Income  Prices 2004-2009.xlsx]TIPS!R1053C24</stp>
        <tr r="X1053" s="1"/>
      </tp>
      <tp>
        <v>1.1533599999999999</v>
        <stp/>
        <stp>##V3_BDHV12</stp>
        <stp>912828CZ1 Govt</stp>
        <stp>IDX_RATIO</stp>
        <stp>12/5/2008</stp>
        <stp>12/5/2008</stp>
        <stp>[Fixed Income  Prices 2004-2009.xlsx]TIPS!R1074C24</stp>
        <tr r="X1074" s="1"/>
      </tp>
      <tp>
        <v>1.1602000000000001</v>
        <stp/>
        <stp>##V3_BDHV12</stp>
        <stp>912828CZ1 Govt</stp>
        <stp>IDX_RATIO</stp>
        <stp>10/7/2008</stp>
        <stp>10/7/2008</stp>
        <stp>[Fixed Income  Prices 2004-2009.xlsx]TIPS!R1031C24</stp>
        <tr r="X1031" s="1"/>
      </tp>
      <tp>
        <v>1.13941</v>
        <stp/>
        <stp>##V3_BDHV12</stp>
        <stp>912828CZ1 Govt</stp>
        <stp>IDX_RATIO</stp>
        <stp>11/6/2009</stp>
        <stp>11/6/2009</stp>
        <stp>[Fixed Income  Prices 2004-2009.xlsx]TIPS!R1314C24</stp>
        <tr r="X1314" s="1"/>
      </tp>
      <tp>
        <v>1.13724</v>
        <stp/>
        <stp>##V3_BDHV12</stp>
        <stp>912828CZ1 Govt</stp>
        <stp>IDX_RATIO</stp>
        <stp>10/7/2009</stp>
        <stp>10/7/2009</stp>
        <stp>[Fixed Income  Prices 2004-2009.xlsx]TIPS!R1292C24</stp>
        <tr r="X1292" s="1"/>
      </tp>
      <tp>
        <v>1.2155499999999999</v>
        <stp/>
        <stp>##V3_BDHV12</stp>
        <stp>9128277J5 Govt</stp>
        <stp>IDX_RATIO</stp>
        <stp>11/2/2009</stp>
        <stp>11/2/2009</stp>
        <stp>[Fixed Income  Prices 2004-2009.xlsx]TIPS!R1378C36</stp>
        <tr r="AJ1378" s="1"/>
      </tp>
      <tp>
        <v>1.3409</v>
        <stp/>
        <stp>##V3_BDHV12</stp>
        <stp>9128274Y5 Govt</stp>
        <stp>IDX_RATIO</stp>
        <stp>10/3/2008</stp>
        <stp>10/3/2008</stp>
        <stp>[Fixed Income  Prices 2004-2009.xlsx]TIPS!R1098C16</stp>
        <tr r="P1098" s="1"/>
      </tp>
      <tp>
        <v>1.3340399999999999</v>
        <stp/>
        <stp>##V3_BDHV12</stp>
        <stp>9128274Y5 Govt</stp>
        <stp>IDX_RATIO</stp>
        <stp>12/1/2008</stp>
        <stp>12/1/2008</stp>
        <stp>[Fixed Income  Prices 2004-2009.xlsx]TIPS!R1139C16</stp>
        <tr r="P1139" s="1"/>
      </tp>
      <tp>
        <v>1.2384599999999999</v>
        <stp/>
        <stp>##V3_BDHV12</stp>
        <stp>9128277J5 Govt</stp>
        <stp>IDX_RATIO</stp>
        <stp>10/3/2008</stp>
        <stp>10/3/2008</stp>
        <stp>[Fixed Income  Prices 2004-2009.xlsx]TIPS!R1097C36</stp>
        <tr r="AJ1097" s="1"/>
      </tp>
      <tp>
        <v>1.08833</v>
        <stp/>
        <stp>##V3_BDHV12</stp>
        <stp>9128276R8 Govt</stp>
        <stp>IDX_RATIO</stp>
        <stp>10/7/2004</stp>
        <stp>10/7/2004</stp>
        <stp>[Fixed Income  Prices 2004-2009.xlsx]TIPS!R59C28</stp>
        <tr r="AB59" s="1"/>
      </tp>
      <tp>
        <v>1.2321299999999999</v>
        <stp/>
        <stp>##V3_BDHV12</stp>
        <stp>9128277J5 Govt</stp>
        <stp>IDX_RATIO</stp>
        <stp>12/1/2008</stp>
        <stp>12/1/2008</stp>
        <stp>[Fixed Income  Prices 2004-2009.xlsx]TIPS!R1138C36</stp>
        <tr r="AJ1138" s="1"/>
      </tp>
      <tp>
        <v>1.1731400000000001</v>
        <stp/>
        <stp>##V3_BDHV12</stp>
        <stp>9128273T7 Govt</stp>
        <stp>IDX_RATIO</stp>
        <stp>11/3/2004</stp>
        <stp>11/3/2004</stp>
        <stp>[Fixed Income  Prices 2004-2009.xlsx]TIPS!R78C12</stp>
        <tr r="L78" s="1"/>
      </tp>
      <tp>
        <v>1.1266499999999999</v>
        <stp/>
        <stp>##V3_BDHV12</stp>
        <stp>9128275W8 Govt</stp>
        <stp>IDX_RATIO</stp>
        <stp>11/5/2004</stp>
        <stp>11/5/2004</stp>
        <stp>[Fixed Income  Prices 2004-2009.xlsx]TIPS!R80C20</stp>
        <tr r="T80" s="1"/>
      </tp>
      <tp>
        <v>1.1257999999999999</v>
        <stp/>
        <stp>##V3_BDHV12</stp>
        <stp>9128275W8 Govt</stp>
        <stp>IDX_RATIO</stp>
        <stp>10/4/2004</stp>
        <stp>10/4/2004</stp>
        <stp>[Fixed Income  Prices 2004-2009.xlsx]TIPS!R56C20</stp>
        <tr r="T56" s="1"/>
      </tp>
      <tp t="e">
        <v>#N/A</v>
        <stp/>
        <stp>##V3_BDHV12</stp>
        <stp>912833JU Govt</stp>
        <stp>YLD_YTM_ASK</stp>
        <stp>20080502</stp>
        <stp>20080718</stp>
        <stp>[Fixed Income  Prices 2004-2009.xlsx]STRIP Yield Curve!R71C3</stp>
        <stp>Days=N</stp>
        <stp>Fill=B</stp>
        <stp>Sort=D</stp>
        <stp>Per=cW</stp>
        <stp>Dts=H</stp>
        <stp>cols=1;rows=12</stp>
        <tr r="C71" s="4"/>
      </tp>
      <tp t="e">
        <v>#N/A</v>
        <stp/>
        <stp>##V3_BDHV12</stp>
        <stp>912833JW Govt</stp>
        <stp>YLD_YTM_ASK</stp>
        <stp>20080502</stp>
        <stp>20080718</stp>
        <stp>[Fixed Income  Prices 2004-2009.xlsx]STRIP Yield Curve!R71C4</stp>
        <stp>Days=N</stp>
        <stp>Fill=B</stp>
        <stp>Sort=D</stp>
        <stp>Per=cW</stp>
        <stp>Dts=H</stp>
        <stp>cols=1;rows=12</stp>
        <tr r="D71" s="4"/>
      </tp>
      <tp t="e">
        <v>#N/A</v>
        <stp/>
        <stp>##V3_BDHV12</stp>
        <stp>912833JY Govt</stp>
        <stp>YLD_YTM_ASK</stp>
        <stp>20080502</stp>
        <stp>20080718</stp>
        <stp>[Fixed Income  Prices 2004-2009.xlsx]STRIP Yield Curve!R71C5</stp>
        <stp>Days=N</stp>
        <stp>Fill=B</stp>
        <stp>Sort=D</stp>
        <stp>Per=cW</stp>
        <stp>Dts=H</stp>
        <stp>cols=1;rows=12</stp>
        <tr r="E71" s="4"/>
      </tp>
      <tp>
        <v>1.1958299999999999</v>
        <stp/>
        <stp>##V3_BDHV12</stp>
        <stp>9128272M3 Govt</stp>
        <stp>IDX_RATIO</stp>
        <stp>10/20/2004</stp>
        <stp>10/20/2004</stp>
        <stp>[Fixed Income  Prices 2004-2009.xlsx]TIPS!R68C8</stp>
        <tr r="H68" s="1"/>
      </tp>
      <tp>
        <v>1.19733</v>
        <stp/>
        <stp>##V3_BDHV12</stp>
        <stp>9128272M3 Govt</stp>
        <stp>IDX_RATIO</stp>
        <stp>9/1/2004</stp>
        <stp>9/1/2004</stp>
        <stp>[Fixed Income  Prices 2004-2009.xlsx]TIPS!R33C8</stp>
        <tr r="H33" s="1"/>
      </tp>
      <tp>
        <v>1.0667599999999999</v>
        <stp/>
        <stp>##V3_BDHV12</stp>
        <stp>9128277J5 Govt</stp>
        <stp>IDX_RATIO</stp>
        <stp>10/7/2004</stp>
        <stp>10/7/2004</stp>
        <stp>[Fixed Income  Prices 2004-2009.xlsx]TIPS!R59C36</stp>
        <tr r="AJ59" s="1"/>
      </tp>
      <tp>
        <v>38191</v>
        <stp/>
        <stp>##V3_BDHV12</stp>
        <stp>9128272M3 GOVT</stp>
        <stp>PX_DIRTY_MID</stp>
        <stp>7/23/2004</stp>
        <stp>11/19/2009</stp>
        <stp>[Fixed Income  Prices 2004-2009.xlsx]TIPS!R5C6</stp>
        <stp>cols=2;rows=645</stp>
        <tr r="F5" s="1"/>
      </tp>
      <tp>
        <v>1.08754</v>
        <stp/>
        <stp>##V3_BDHV12</stp>
        <stp>912828ET3 Govt</stp>
        <stp>IDX_RATIO</stp>
        <stp>11/5/2009</stp>
        <stp>11/5/2009</stp>
        <stp>[Fixed Income  Prices 2004-2009.xlsx]TIPS!R1000C76</stp>
        <tr r="BX1000" s="1"/>
      </tp>
      <tp>
        <v>1.1443000000000001</v>
        <stp/>
        <stp>##V3_BDHV12</stp>
        <stp>912828DH0 Govt</stp>
        <stp>IDX_RATIO</stp>
        <stp>12/5/2008</stp>
        <stp>12/5/2008</stp>
        <stp>[Fixed Income  Prices 2004-2009.xlsx]TIPS!R1018C68</stp>
        <tr r="BP1018" s="1"/>
      </tp>
      <tp>
        <v>1.10965</v>
        <stp/>
        <stp>##V3_BDHV12</stp>
        <stp>912828EA4 Govt</stp>
        <stp>IDX_RATIO</stp>
        <stp>11/2/2009</stp>
        <stp>11/2/2009</stp>
        <stp>[Fixed Income  Prices 2004-2009.xlsx]TIPS!R1125C72</stp>
        <tr r="BT1125" s="1"/>
      </tp>
      <tp>
        <v>1.1620699999999999</v>
        <stp/>
        <stp>##V3_BDHV12</stp>
        <stp>912828CP3 Govt</stp>
        <stp>IDX_RATIO</stp>
        <stp>11/5/2008</stp>
        <stp>11/5/2008</stp>
        <stp>[Fixed Income  Prices 2004-2009.xlsx]TIPS!R1121C64</stp>
        <tr r="BL1121" s="1"/>
      </tp>
      <tp>
        <v>1.1729499999999999</v>
        <stp/>
        <stp>##V3_BDHV12</stp>
        <stp>912828BD1 Govt</stp>
        <stp>IDX_RATIO</stp>
        <stp>10/6/2009</stp>
        <stp>10/6/2009</stp>
        <stp>[Fixed Income  Prices 2004-2009.xlsx]TIPS!R1359C52</stp>
        <tr r="AZ1359" s="1"/>
      </tp>
      <tp>
        <v>1.1925300000000001</v>
        <stp/>
        <stp>##V3_BDHV12</stp>
        <stp>912828BD1 Govt</stp>
        <stp>IDX_RATIO</stp>
        <stp>11/7/2008</stp>
        <stp>11/7/2008</stp>
        <stp>[Fixed Income  Prices 2004-2009.xlsx]TIPS!R1122C52</stp>
        <tr r="AZ1122" s="1"/>
      </tp>
      <tp>
        <v>1.1900500000000001</v>
        <stp/>
        <stp>##V3_BDHV12</stp>
        <stp>912828BD1 Govt</stp>
        <stp>IDX_RATIO</stp>
        <stp>12/4/2008</stp>
        <stp>12/4/2008</stp>
        <stp>[Fixed Income  Prices 2004-2009.xlsx]TIPS!R1141C52</stp>
        <tr r="AZ1141" s="1"/>
      </tp>
      <tp>
        <v>1.1451199999999999</v>
        <stp/>
        <stp>##V3_BDHV12</stp>
        <stp>912828CP3 Govt</stp>
        <stp>IDX_RATIO</stp>
        <stp>11/5/2009</stp>
        <stp>11/5/2009</stp>
        <stp>[Fixed Income  Prices 2004-2009.xlsx]TIPS!R1382C64</stp>
        <tr r="BL1382" s="1"/>
      </tp>
      <tp>
        <v>1.2164200000000001</v>
        <stp/>
        <stp>##V3_BDHV12</stp>
        <stp>912828AF7 Govt</stp>
        <stp>IDX_RATIO</stp>
        <stp>12/2/2008</stp>
        <stp>12/2/2008</stp>
        <stp>[Fixed Income  Prices 2004-2009.xlsx]TIPS!R1139C44</stp>
        <tr r="AR1139" s="1"/>
      </tp>
      <tp>
        <v>1.13046</v>
        <stp/>
        <stp>##V3_BDHV12</stp>
        <stp>912828DH0 Govt</stp>
        <stp>IDX_RATIO</stp>
        <stp>11/6/2009</stp>
        <stp>11/6/2009</stp>
        <stp>[Fixed Income  Prices 2004-2009.xlsx]TIPS!R1258C68</stp>
        <tr r="BP1258" s="1"/>
      </tp>
      <tp>
        <v>1.1968700000000001</v>
        <stp/>
        <stp>##V3_BDHV12</stp>
        <stp>912828BD1 Govt</stp>
        <stp>IDX_RATIO</stp>
        <stp>10/6/2008</stp>
        <stp>10/6/2008</stp>
        <stp>[Fixed Income  Prices 2004-2009.xlsx]TIPS!R1098C52</stp>
        <tr r="AZ1098" s="1"/>
      </tp>
      <tp>
        <v>1.1283099999999999</v>
        <stp/>
        <stp>##V3_BDHV12</stp>
        <stp>912828DH0 Govt</stp>
        <stp>IDX_RATIO</stp>
        <stp>10/7/2009</stp>
        <stp>10/7/2009</stp>
        <stp>[Fixed Income  Prices 2004-2009.xlsx]TIPS!R1236C68</stp>
        <tr r="BP1236" s="1"/>
      </tp>
      <tp>
        <v>1.1549400000000001</v>
        <stp/>
        <stp>##V3_BDHV12</stp>
        <stp>9128274Y5 Govt</stp>
        <stp>IDX_RATIO</stp>
        <stp>10/4/2004</stp>
        <stp>10/4/2004</stp>
        <stp>[Fixed Income  Prices 2004-2009.xlsx]TIPS!R56C16</stp>
        <tr r="P56" s="1"/>
      </tp>
      <tp>
        <v>1.15581</v>
        <stp/>
        <stp>##V3_BDHV12</stp>
        <stp>9128274Y5 Govt</stp>
        <stp>IDX_RATIO</stp>
        <stp>11/5/2004</stp>
        <stp>11/5/2004</stp>
        <stp>[Fixed Income  Prices 2004-2009.xlsx]TIPS!R80C16</stp>
        <tr r="P80" s="1"/>
      </tp>
      <tp>
        <v>1.1561399999999999</v>
        <stp/>
        <stp>##V3_BDHV12</stp>
        <stp>912828CZ1 Govt</stp>
        <stp>IDX_RATIO</stp>
        <stp>11/7/2008</stp>
        <stp>11/7/2008</stp>
        <stp>[Fixed Income  Prices 2004-2009.xlsx]TIPS!R1054C24</stp>
        <tr r="X1054" s="1"/>
      </tp>
      <tp>
        <v>1.1537299999999999</v>
        <stp/>
        <stp>##V3_BDHV12</stp>
        <stp>912828CZ1 Govt</stp>
        <stp>IDX_RATIO</stp>
        <stp>12/4/2008</stp>
        <stp>12/4/2008</stp>
        <stp>[Fixed Income  Prices 2004-2009.xlsx]TIPS!R1073C24</stp>
        <tr r="X1073" s="1"/>
      </tp>
      <tp>
        <v>1.16035</v>
        <stp/>
        <stp>##V3_BDHV12</stp>
        <stp>912828CZ1 Govt</stp>
        <stp>IDX_RATIO</stp>
        <stp>10/6/2008</stp>
        <stp>10/6/2008</stp>
        <stp>[Fixed Income  Prices 2004-2009.xlsx]TIPS!R1030C24</stp>
        <tr r="X1030" s="1"/>
      </tp>
      <tp>
        <v>1.1371599999999999</v>
        <stp/>
        <stp>##V3_BDHV12</stp>
        <stp>912828CZ1 Govt</stp>
        <stp>IDX_RATIO</stp>
        <stp>10/6/2009</stp>
        <stp>10/6/2009</stp>
        <stp>[Fixed Income  Prices 2004-2009.xlsx]TIPS!R1291C24</stp>
        <tr r="X1291" s="1"/>
      </tp>
      <tp>
        <v>1.2155800000000001</v>
        <stp/>
        <stp>##V3_BDHV12</stp>
        <stp>9128277J5 Govt</stp>
        <stp>IDX_RATIO</stp>
        <stp>11/3/2009</stp>
        <stp>11/3/2009</stp>
        <stp>[Fixed Income  Prices 2004-2009.xlsx]TIPS!R1379C36</stp>
        <tr r="AJ1379" s="1"/>
      </tp>
      <tp>
        <v>1.21289</v>
        <stp/>
        <stp>##V3_BDHV12</stp>
        <stp>9128277J5 Govt</stp>
        <stp>IDX_RATIO</stp>
        <stp>10/2/2009</stp>
        <stp>10/2/2009</stp>
        <stp>[Fixed Income  Prices 2004-2009.xlsx]TIPS!R1357C36</stp>
        <tr r="AJ1357" s="1"/>
      </tp>
      <tp>
        <v>1.34107</v>
        <stp/>
        <stp>##V3_BDHV12</stp>
        <stp>9128274Y5 Govt</stp>
        <stp>IDX_RATIO</stp>
        <stp>10/2/2008</stp>
        <stp>10/2/2008</stp>
        <stp>[Fixed Income  Prices 2004-2009.xlsx]TIPS!R1097C16</stp>
        <tr r="P1097" s="1"/>
      </tp>
      <tp>
        <v>1.3357700000000001</v>
        <stp/>
        <stp>##V3_BDHV12</stp>
        <stp>9128274Y5 Govt</stp>
        <stp>IDX_RATIO</stp>
        <stp>11/3/2008</stp>
        <stp>11/3/2008</stp>
        <stp>[Fixed Income  Prices 2004-2009.xlsx]TIPS!R1119C16</stp>
        <tr r="P1119" s="1"/>
      </tp>
      <tp>
        <v>1.2386200000000001</v>
        <stp/>
        <stp>##V3_BDHV12</stp>
        <stp>9128277J5 Govt</stp>
        <stp>IDX_RATIO</stp>
        <stp>10/2/2008</stp>
        <stp>10/2/2008</stp>
        <stp>[Fixed Income  Prices 2004-2009.xlsx]TIPS!R1096C36</stp>
        <tr r="AJ1096" s="1"/>
      </tp>
      <tp>
        <v>1.08832</v>
        <stp/>
        <stp>##V3_BDHV12</stp>
        <stp>9128276R8 Govt</stp>
        <stp>IDX_RATIO</stp>
        <stp>10/6/2004</stp>
        <stp>10/6/2004</stp>
        <stp>[Fixed Income  Prices 2004-2009.xlsx]TIPS!R58C28</stp>
        <tr r="AB58" s="1"/>
      </tp>
      <tp>
        <v>1.23373</v>
        <stp/>
        <stp>##V3_BDHV12</stp>
        <stp>9128277J5 Govt</stp>
        <stp>IDX_RATIO</stp>
        <stp>11/3/2008</stp>
        <stp>11/3/2008</stp>
        <stp>[Fixed Income  Prices 2004-2009.xlsx]TIPS!R1118C36</stp>
        <tr r="AJ1118" s="1"/>
      </tp>
      <tp>
        <v>1.17306</v>
        <stp/>
        <stp>##V3_BDHV12</stp>
        <stp>9128273T7 Govt</stp>
        <stp>IDX_RATIO</stp>
        <stp>11/2/2004</stp>
        <stp>11/2/2004</stp>
        <stp>[Fixed Income  Prices 2004-2009.xlsx]TIPS!R77C12</stp>
        <tr r="L77" s="1"/>
      </tp>
      <tp>
        <v>1.12581</v>
        <stp/>
        <stp>##V3_BDHV12</stp>
        <stp>9128275W8 Govt</stp>
        <stp>IDX_RATIO</stp>
        <stp>10/5/2004</stp>
        <stp>10/5/2004</stp>
        <stp>[Fixed Income  Prices 2004-2009.xlsx]TIPS!R57C20</stp>
        <tr r="T57" s="1"/>
      </tp>
      <tp>
        <v>1.1265700000000001</v>
        <stp/>
        <stp>##V3_BDHV12</stp>
        <stp>9128275W8 Govt</stp>
        <stp>IDX_RATIO</stp>
        <stp>11/4/2004</stp>
        <stp>11/4/2004</stp>
        <stp>[Fixed Income  Prices 2004-2009.xlsx]TIPS!R79C20</stp>
        <tr r="T79" s="1"/>
      </tp>
      <tp>
        <v>1.1754500000000001</v>
        <stp/>
        <stp>##V3_BDHV12</stp>
        <stp>9128273T7 Govt</stp>
        <stp>IDX_RATIO</stp>
        <stp>12/1/2004</stp>
        <stp>12/1/2004</stp>
        <stp>[Fixed Income  Prices 2004-2009.xlsx]TIPS!R98C12</stp>
        <tr r="L98" s="1"/>
      </tp>
      <tp t="e">
        <v>#N/A</v>
        <stp/>
        <stp>##V3_BDHV12</stp>
        <stp>912833DE Govt</stp>
        <stp>YLD_YTM_ASK</stp>
        <stp>20070504</stp>
        <stp>20070511</stp>
        <stp>[Fixed Income  Prices 2004-2009.xlsx]STRIP Yield Curve!R133C7</stp>
        <stp>Days=N</stp>
        <stp>Fill=B</stp>
        <stp>Sort=D</stp>
        <stp>Per=cW</stp>
        <stp>Dts=H</stp>
        <stp>cols=1;rows=2</stp>
        <tr r="G133" s="4"/>
      </tp>
      <tp t="e">
        <v>#N/A</v>
        <stp/>
        <stp>##V3_BDHV12</stp>
        <stp>912833DG Govt</stp>
        <stp>YLD_YTM_ASK</stp>
        <stp>20070504</stp>
        <stp>20070511</stp>
        <stp>[Fixed Income  Prices 2004-2009.xlsx]STRIP Yield Curve!R133C8</stp>
        <stp>Days=N</stp>
        <stp>Fill=B</stp>
        <stp>Sort=D</stp>
        <stp>Per=cW</stp>
        <stp>Dts=H</stp>
        <stp>cols=1;rows=2</stp>
        <tr r="H133" s="4"/>
      </tp>
      <tp t="e">
        <v>#N/A</v>
        <stp/>
        <stp>##V3_BDHV12</stp>
        <stp>912833DA Govt</stp>
        <stp>YLD_YTM_ASK</stp>
        <stp>20070504</stp>
        <stp>20070511</stp>
        <stp>[Fixed Income  Prices 2004-2009.xlsx]STRIP Yield Curve!R133C5</stp>
        <stp>Days=N</stp>
        <stp>Fill=B</stp>
        <stp>Sort=D</stp>
        <stp>Per=cW</stp>
        <stp>Dts=H</stp>
        <stp>cols=1;rows=2</stp>
        <tr r="E133" s="4"/>
      </tp>
      <tp t="e">
        <v>#N/A</v>
        <stp/>
        <stp>##V3_BDHV12</stp>
        <stp>912833DC Govt</stp>
        <stp>YLD_YTM_ASK</stp>
        <stp>20070504</stp>
        <stp>20070511</stp>
        <stp>[Fixed Income  Prices 2004-2009.xlsx]STRIP Yield Curve!R133C6</stp>
        <stp>Days=N</stp>
        <stp>Fill=B</stp>
        <stp>Sort=D</stp>
        <stp>Per=cW</stp>
        <stp>Dts=H</stp>
        <stp>cols=1;rows=2</stp>
        <tr r="F133" s="4"/>
      </tp>
      <tp>
        <v>1.1969099999999999</v>
        <stp/>
        <stp>##V3_BDHV12</stp>
        <stp>9128272M3 Govt</stp>
        <stp>IDX_RATIO</stp>
        <stp>11/11/2004</stp>
        <stp>11/11/2004</stp>
        <stp>[Fixed Income  Prices 2004-2009.xlsx]TIPS!R84C8</stp>
        <tr r="H84" s="1"/>
      </tp>
      <tp>
        <v>1.1957</v>
        <stp/>
        <stp>##V3_BDHV12</stp>
        <stp>9128272M3 Govt</stp>
        <stp>IDX_RATIO</stp>
        <stp>10/14/2004</stp>
        <stp>10/14/2004</stp>
        <stp>[Fixed Income  Prices 2004-2009.xlsx]TIPS!R64C8</stp>
        <tr r="H64" s="1"/>
      </tp>
      <tp>
        <v>1.06782</v>
        <stp/>
        <stp>##V3_BDHV12</stp>
        <stp>9128277J5 Govt</stp>
        <stp>IDX_RATIO</stp>
        <stp>11/9/2004</stp>
        <stp>11/9/2004</stp>
        <stp>[Fixed Income  Prices 2004-2009.xlsx]TIPS!R82C36</stp>
        <tr r="AJ82" s="1"/>
      </tp>
      <tp>
        <v>1.0667800000000001</v>
        <stp/>
        <stp>##V3_BDHV12</stp>
        <stp>9128277J5 Govt</stp>
        <stp>IDX_RATIO</stp>
        <stp>10/8/2004</stp>
        <stp>10/8/2004</stp>
        <stp>[Fixed Income  Prices 2004-2009.xlsx]TIPS!R60C36</stp>
        <tr r="AJ60" s="1"/>
      </tp>
      <tp>
        <v>1.1654800000000001</v>
        <stp/>
        <stp>##V3_BDHV12</stp>
        <stp>912828BW9 Govt</stp>
        <stp>IDX_RATIO</stp>
        <stp>10/1/2009</stp>
        <stp>10/1/2009</stp>
        <stp>[Fixed Income  Prices 2004-2009.xlsx]TIPS!R1357C56</stp>
        <tr r="BD1357" s="1"/>
      </tp>
      <tp>
        <v>1.1732</v>
        <stp/>
        <stp>##V3_BDHV12</stp>
        <stp>912828BD1 Govt</stp>
        <stp>IDX_RATIO</stp>
        <stp>10/9/2009</stp>
        <stp>10/9/2009</stp>
        <stp>[Fixed Income  Prices 2004-2009.xlsx]TIPS!R1362C52</stp>
        <tr r="AZ1362" s="1"/>
      </tp>
      <tp>
        <v>1.1576500000000001</v>
        <stp/>
        <stp>##V3_BDHV12</stp>
        <stp>912828CP3 Govt</stp>
        <stp>IDX_RATIO</stp>
        <stp>12/9/2008</stp>
        <stp>12/9/2008</stp>
        <stp>[Fixed Income  Prices 2004-2009.xlsx]TIPS!R1145C64</stp>
        <tr r="BL1145" s="1"/>
      </tp>
      <tp>
        <v>1.1832799999999999</v>
        <stp/>
        <stp>##V3_BDHV12</stp>
        <stp>912828BW9 Govt</stp>
        <stp>IDX_RATIO</stp>
        <stp>12/3/2008</stp>
        <stp>12/3/2008</stp>
        <stp>[Fixed Income  Prices 2004-2009.xlsx]TIPS!R1141C56</stp>
        <tr r="BD1141" s="1"/>
      </tp>
      <tp>
        <v>1.19641</v>
        <stp/>
        <stp>##V3_BDHV12</stp>
        <stp>912828BD1 Govt</stp>
        <stp>IDX_RATIO</stp>
        <stp>10/9/2008</stp>
        <stp>10/9/2008</stp>
        <stp>[Fixed Income  Prices 2004-2009.xlsx]TIPS!R1101C52</stp>
        <tr r="AZ1101" s="1"/>
      </tp>
      <tp>
        <v>1.12839</v>
        <stp/>
        <stp>##V3_BDHV12</stp>
        <stp>912828DH0 Govt</stp>
        <stp>IDX_RATIO</stp>
        <stp>10/8/2009</stp>
        <stp>10/8/2009</stp>
        <stp>[Fixed Income  Prices 2004-2009.xlsx]TIPS!R1237C68</stp>
        <tr r="BP1237" s="1"/>
      </tp>
      <tp>
        <v>1.13053</v>
        <stp/>
        <stp>##V3_BDHV12</stp>
        <stp>912828DH0 Govt</stp>
        <stp>IDX_RATIO</stp>
        <stp>11/9/2009</stp>
        <stp>11/9/2009</stp>
        <stp>[Fixed Income  Prices 2004-2009.xlsx]TIPS!R1259C68</stp>
        <tr r="BP1259" s="1"/>
      </tp>
      <tp>
        <v>1.19045</v>
        <stp/>
        <stp>##V3_BDHV12</stp>
        <stp>912828BW9 Govt</stp>
        <stp>IDX_RATIO</stp>
        <stp>10/1/2008</stp>
        <stp>10/1/2008</stp>
        <stp>[Fixed Income  Prices 2004-2009.xlsx]TIPS!R1096C56</stp>
        <tr r="BD1096" s="1"/>
      </tp>
      <tp>
        <v>1.1598999999999999</v>
        <stp/>
        <stp>##V3_BDHV12</stp>
        <stp>912828CZ1 Govt</stp>
        <stp>IDX_RATIO</stp>
        <stp>10/9/2008</stp>
        <stp>10/9/2008</stp>
        <stp>[Fixed Income  Prices 2004-2009.xlsx]TIPS!R1033C24</stp>
        <tr r="X1033" s="1"/>
      </tp>
      <tp>
        <v>1.1374</v>
        <stp/>
        <stp>##V3_BDHV12</stp>
        <stp>912828CZ1 Govt</stp>
        <stp>IDX_RATIO</stp>
        <stp>10/9/2009</stp>
        <stp>10/9/2009</stp>
        <stp>[Fixed Income  Prices 2004-2009.xlsx]TIPS!R1294C24</stp>
        <tr r="X1294" s="1"/>
      </tp>
      <tp>
        <v>1.29996</v>
        <stp/>
        <stp>##V3_BDHV12</stp>
        <stp>9128275W8 Govt</stp>
        <stp>IDX_RATIO</stp>
        <stp>12/2/2008</stp>
        <stp>12/2/2008</stp>
        <stp>[Fixed Income  Prices 2004-2009.xlsx]TIPS!R1139C20</stp>
        <tr r="T1139" s="1"/>
      </tp>
      <tp>
        <v>1.25664</v>
        <stp/>
        <stp>##V3_BDHV12</stp>
        <stp>9128276R8 Govt</stp>
        <stp>IDX_RATIO</stp>
        <stp>12/2/2008</stp>
        <stp>12/2/2008</stp>
        <stp>[Fixed Income  Prices 2004-2009.xlsx]TIPS!R1139C28</stp>
        <tr r="AB1139" s="1"/>
      </tp>
      <tp>
        <v>1.0893299999999999</v>
        <stp/>
        <stp>##V3_BDHV12</stp>
        <stp>9128276R8 Govt</stp>
        <stp>IDX_RATIO</stp>
        <stp>11/8/2004</stp>
        <stp>11/8/2004</stp>
        <stp>[Fixed Income  Prices 2004-2009.xlsx]TIPS!R81C28</stp>
        <tr r="AB81" s="1"/>
      </tp>
      <tp>
        <v>1.1984300000000001</v>
        <stp/>
        <stp>##V3_BDHV12</stp>
        <stp>9128272M3 Govt</stp>
        <stp>IDX_RATIO</stp>
        <stp>11/29/2004</stp>
        <stp>11/29/2004</stp>
        <stp>[Fixed Income  Prices 2004-2009.xlsx]TIPS!R96C8</stp>
        <tr r="H96" s="1"/>
      </tp>
      <tp>
        <v>1.1970000000000001</v>
        <stp/>
        <stp>##V3_BDHV12</stp>
        <stp>9128272M3 Govt</stp>
        <stp>IDX_RATIO</stp>
        <stp>11/12/2004</stp>
        <stp>11/12/2004</stp>
        <stp>[Fixed Income  Prices 2004-2009.xlsx]TIPS!R85C8</stp>
        <tr r="H85" s="1"/>
      </tp>
      <tp>
        <v>1.19851</v>
        <stp/>
        <stp>##V3_BDHV12</stp>
        <stp>9128272M3 Govt</stp>
        <stp>IDX_RATIO</stp>
        <stp>11/30/2004</stp>
        <stp>11/30/2004</stp>
        <stp>[Fixed Income  Prices 2004-2009.xlsx]TIPS!R97C8</stp>
        <tr r="H97" s="1"/>
      </tp>
      <tp>
        <v>1.1957200000000001</v>
        <stp/>
        <stp>##V3_BDHV12</stp>
        <stp>9128272M3 Govt</stp>
        <stp>IDX_RATIO</stp>
        <stp>10/15/2004</stp>
        <stp>10/15/2004</stp>
        <stp>[Fixed Income  Prices 2004-2009.xlsx]TIPS!R65C8</stp>
        <tr r="H65" s="1"/>
      </tp>
      <tp>
        <v>1.0677399999999999</v>
        <stp/>
        <stp>##V3_BDHV12</stp>
        <stp>9128277J5 Govt</stp>
        <stp>IDX_RATIO</stp>
        <stp>11/8/2004</stp>
        <stp>11/8/2004</stp>
        <stp>[Fixed Income  Prices 2004-2009.xlsx]TIPS!R81C36</stp>
        <tr r="AJ81" s="1"/>
      </tp>
      <tp>
        <v>0.99922999999999995</v>
        <stp/>
        <stp>##V3_BDHV12</stp>
        <stp>912810PS1 Govt</stp>
        <stp>IDX_RATIO</stp>
        <stp>1/23/2007</stp>
        <stp>1/23/2007</stp>
        <stp>[Fixed Income  Prices 2004-2009.xlsx]TIPS!R5C116</stp>
        <tr r="DL5" s="1"/>
      </tp>
      <tp>
        <v>1.1753499999999999</v>
        <stp/>
        <stp>##V3_BDHV12</stp>
        <stp>912828BD1 Govt</stp>
        <stp>IDX_RATIO</stp>
        <stp>11/9/2009</stp>
        <stp>11/9/2009</stp>
        <stp>[Fixed Income  Prices 2004-2009.xlsx]TIPS!R1383C52</stp>
        <tr r="AZ1383" s="1"/>
      </tp>
      <tp>
        <v>1.1731199999999999</v>
        <stp/>
        <stp>##V3_BDHV12</stp>
        <stp>912828BD1 Govt</stp>
        <stp>IDX_RATIO</stp>
        <stp>10/8/2009</stp>
        <stp>10/8/2009</stp>
        <stp>[Fixed Income  Prices 2004-2009.xlsx]TIPS!R1361C52</stp>
        <tr r="AZ1361" s="1"/>
      </tp>
      <tp>
        <v>1.15802</v>
        <stp/>
        <stp>##V3_BDHV12</stp>
        <stp>912828CP3 Govt</stp>
        <stp>IDX_RATIO</stp>
        <stp>12/8/2008</stp>
        <stp>12/8/2008</stp>
        <stp>[Fixed Income  Prices 2004-2009.xlsx]TIPS!R1144C64</stp>
        <tr r="BL1144" s="1"/>
      </tp>
      <tp>
        <v>1.18367</v>
        <stp/>
        <stp>##V3_BDHV12</stp>
        <stp>912828BW9 Govt</stp>
        <stp>IDX_RATIO</stp>
        <stp>12/2/2008</stp>
        <stp>12/2/2008</stp>
        <stp>[Fixed Income  Prices 2004-2009.xlsx]TIPS!R1140C56</stp>
        <tr r="BD1140" s="1"/>
      </tp>
      <tp>
        <v>1.1965600000000001</v>
        <stp/>
        <stp>##V3_BDHV12</stp>
        <stp>912828BD1 Govt</stp>
        <stp>IDX_RATIO</stp>
        <stp>10/8/2008</stp>
        <stp>10/8/2008</stp>
        <stp>[Fixed Income  Prices 2004-2009.xlsx]TIPS!R1100C52</stp>
        <tr r="AZ1100" s="1"/>
      </tp>
      <tp>
        <v>1.1284700000000001</v>
        <stp/>
        <stp>##V3_BDHV12</stp>
        <stp>912828DH0 Govt</stp>
        <stp>IDX_RATIO</stp>
        <stp>10/9/2009</stp>
        <stp>10/9/2009</stp>
        <stp>[Fixed Income  Prices 2004-2009.xlsx]TIPS!R1238C68</stp>
        <tr r="BP1238" s="1"/>
      </tp>
      <tp>
        <v>1.16005</v>
        <stp/>
        <stp>##V3_BDHV12</stp>
        <stp>912828CZ1 Govt</stp>
        <stp>IDX_RATIO</stp>
        <stp>10/8/2008</stp>
        <stp>10/8/2008</stp>
        <stp>[Fixed Income  Prices 2004-2009.xlsx]TIPS!R1032C24</stp>
        <tr r="X1032" s="1"/>
      </tp>
      <tp>
        <v>1.1394899999999999</v>
        <stp/>
        <stp>##V3_BDHV12</stp>
        <stp>912828CZ1 Govt</stp>
        <stp>IDX_RATIO</stp>
        <stp>11/9/2009</stp>
        <stp>11/9/2009</stp>
        <stp>[Fixed Income  Prices 2004-2009.xlsx]TIPS!R1315C24</stp>
        <tr r="X1315" s="1"/>
      </tp>
      <tp>
        <v>1.1373199999999999</v>
        <stp/>
        <stp>##V3_BDHV12</stp>
        <stp>912828CZ1 Govt</stp>
        <stp>IDX_RATIO</stp>
        <stp>10/8/2009</stp>
        <stp>10/8/2009</stp>
        <stp>[Fixed Income  Prices 2004-2009.xlsx]TIPS!R1293C24</stp>
        <tr r="X1293" s="1"/>
      </tp>
      <tp>
        <v>1.2799800000000001</v>
        <stp/>
        <stp>##V3_BDHV12</stp>
        <stp>9128275W8 Govt</stp>
        <stp>IDX_RATIO</stp>
        <stp>10/1/2009</stp>
        <stp>10/1/2009</stp>
        <stp>[Fixed Income  Prices 2004-2009.xlsx]TIPS!R1356C20</stp>
        <tr r="T1356" s="1"/>
      </tp>
      <tp>
        <v>1.23733</v>
        <stp/>
        <stp>##V3_BDHV12</stp>
        <stp>9128276R8 Govt</stp>
        <stp>IDX_RATIO</stp>
        <stp>10/1/2009</stp>
        <stp>10/1/2009</stp>
        <stp>[Fixed Income  Prices 2004-2009.xlsx]TIPS!R1356C28</stp>
        <tr r="AB1356" s="1"/>
      </tp>
      <tp>
        <v>1.2995300000000001</v>
        <stp/>
        <stp>##V3_BDHV12</stp>
        <stp>9128275W8 Govt</stp>
        <stp>IDX_RATIO</stp>
        <stp>12/3/2008</stp>
        <stp>12/3/2008</stp>
        <stp>[Fixed Income  Prices 2004-2009.xlsx]TIPS!R1140C20</stp>
        <tr r="T1140" s="1"/>
      </tp>
      <tp>
        <v>1.25623</v>
        <stp/>
        <stp>##V3_BDHV12</stp>
        <stp>9128276R8 Govt</stp>
        <stp>IDX_RATIO</stp>
        <stp>12/3/2008</stp>
        <stp>12/3/2008</stp>
        <stp>[Fixed Income  Prices 2004-2009.xlsx]TIPS!R1140C28</stp>
        <tr r="AB1140" s="1"/>
      </tp>
      <tp>
        <v>1.08941</v>
        <stp/>
        <stp>##V3_BDHV12</stp>
        <stp>9128276R8 Govt</stp>
        <stp>IDX_RATIO</stp>
        <stp>11/9/2004</stp>
        <stp>11/9/2004</stp>
        <stp>[Fixed Income  Prices 2004-2009.xlsx]TIPS!R82C28</stp>
        <tr r="AB82" s="1"/>
      </tp>
      <tp>
        <v>1.0883499999999999</v>
        <stp/>
        <stp>##V3_BDHV12</stp>
        <stp>9128276R8 Govt</stp>
        <stp>IDX_RATIO</stp>
        <stp>10/8/2004</stp>
        <stp>10/8/2004</stp>
        <stp>[Fixed Income  Prices 2004-2009.xlsx]TIPS!R60C28</stp>
        <tr r="AB60" s="1"/>
      </tp>
      <tp>
        <v>1.26383</v>
        <stp/>
        <stp>##V3_BDHV12</stp>
        <stp>9128276R8 Govt</stp>
        <stp>IDX_RATIO</stp>
        <stp>10/1/2008</stp>
        <stp>10/1/2008</stp>
        <stp>[Fixed Income  Prices 2004-2009.xlsx]TIPS!R1095C28</stp>
        <tr r="AB1095" s="1"/>
      </tp>
      <tp>
        <v>1.3073999999999999</v>
        <stp/>
        <stp>##V3_BDHV12</stp>
        <stp>9128275W8 Govt</stp>
        <stp>IDX_RATIO</stp>
        <stp>10/1/2008</stp>
        <stp>10/1/2008</stp>
        <stp>[Fixed Income  Prices 2004-2009.xlsx]TIPS!R1095C20</stp>
        <tr r="T1095" s="1"/>
      </tp>
      <tp t="e">
        <v>#N/A</v>
        <stp/>
        <stp>##V3_BDHV12</stp>
        <stp>912833GE Govt</stp>
        <stp>YLD_YTM_ASK</stp>
        <stp>20080502</stp>
        <stp>20080718</stp>
        <stp>[Fixed Income  Prices 2004-2009.xlsx]STRIP Yield Curve!R71C2</stp>
        <stp>Days=N</stp>
        <stp>Fill=B</stp>
        <stp>Sort=D</stp>
        <stp>Per=cW</stp>
        <stp>Dts=H</stp>
        <stp>cols=1;rows=12</stp>
        <tr r="B71" s="4"/>
      </tp>
      <tp>
        <v>1.1957899999999999</v>
        <stp/>
        <stp>##V3_BDHV12</stp>
        <stp>9128272M3 Govt</stp>
        <stp>IDX_RATIO</stp>
        <stp>10/18/2004</stp>
        <stp>10/18/2004</stp>
        <stp>[Fixed Income  Prices 2004-2009.xlsx]TIPS!R66C8</stp>
        <tr r="H66" s="1"/>
      </tp>
      <tp>
        <v>1.19601</v>
        <stp/>
        <stp>##V3_BDHV12</stp>
        <stp>9128272M3 Govt</stp>
        <stp>IDX_RATIO</stp>
        <stp>10/29/2004</stp>
        <stp>10/29/2004</stp>
        <stp>[Fixed Income  Prices 2004-2009.xlsx]TIPS!R75C8</stp>
        <tr r="H75" s="1"/>
      </tp>
      <tp>
        <v>1.19817</v>
        <stp/>
        <stp>##V3_BDHV12</stp>
        <stp>9128272M3 Govt</stp>
        <stp>IDX_RATIO</stp>
        <stp>11/26/2004</stp>
        <stp>11/26/2004</stp>
        <stp>[Fixed Income  Prices 2004-2009.xlsx]TIPS!R95C8</stp>
        <tr r="H95" s="1"/>
      </tp>
      <tp>
        <v>1.1972499999999999</v>
        <stp/>
        <stp>##V3_BDHV12</stp>
        <stp>9128272M3 Govt</stp>
        <stp>IDX_RATIO</stp>
        <stp>11/15/2004</stp>
        <stp>11/15/2004</stp>
        <stp>[Fixed Income  Prices 2004-2009.xlsx]TIPS!R86C8</stp>
        <tr r="H86" s="1"/>
      </tp>
      <tp t="s">
        <v>9128272M3</v>
        <stp/>
        <stp>##V3_BDPV12</stp>
        <stp>9128272M Govt</stp>
        <stp>ID_BB</stp>
        <stp>[Fixed Income  Prices 2004-2009.xlsx]TIPS!R3C9</stp>
        <tr r="I3" s="1"/>
      </tp>
      <tp t="s">
        <v>9128272M3</v>
        <stp/>
        <stp>##V3_BDPV12</stp>
        <stp>9128272M Govt</stp>
        <stp>ID_BB</stp>
        <stp>[Fixed Income  Prices 2004-2009.xlsx]TIPS!R3C8</stp>
        <tr r="H3" s="1"/>
      </tp>
      <tp t="s">
        <v>9128272M3</v>
        <stp/>
        <stp>##V3_BDPV12</stp>
        <stp>9128272M Govt</stp>
        <stp>ID_BB</stp>
        <stp>[Fixed Income  Prices 2004-2009.xlsx]TIPS!R3C7</stp>
        <tr r="G3" s="1"/>
      </tp>
      <tp t="s">
        <v>9128272M3</v>
        <stp/>
        <stp>##V3_BDPV12</stp>
        <stp>9128272M Govt</stp>
        <stp>ID_BB</stp>
        <stp>[Fixed Income  Prices 2004-2009.xlsx]TIPS!R3C6</stp>
        <tr r="F3" s="1"/>
      </tp>
      <tp>
        <v>0.99065000000000003</v>
        <stp/>
        <stp>##V3_BDHV12</stp>
        <stp>912810PZ5 Govt</stp>
        <stp>IDX_RATIO</stp>
        <stp>1/30/2009</stp>
        <stp>1/30/2009</stp>
        <stp>[Fixed Income  Prices 2004-2009.xlsx]TIPS!R8C120</stp>
        <tr r="DP8" s="1"/>
      </tp>
      <tp>
        <v>1.19452</v>
        <stp/>
        <stp>##V3_BDHV12</stp>
        <stp>9128272M3 Govt</stp>
        <stp>IDX_RATIO</stp>
        <stp>8/9/2004</stp>
        <stp>8/9/2004</stp>
        <stp>[Fixed Income  Prices 2004-2009.xlsx]TIPS!R16C8</stp>
        <tr r="H16" s="1"/>
      </tp>
      <tp>
        <v>1.1431800000000001</v>
        <stp/>
        <stp>##V3_BDHV12</stp>
        <stp>912828DH0 Govt</stp>
        <stp>IDX_RATIO</stp>
        <stp>12/8/2008</stp>
        <stp>12/8/2008</stp>
        <stp>[Fixed Income  Prices 2004-2009.xlsx]TIPS!R1019C68</stp>
        <tr r="BP1019" s="1"/>
      </tp>
      <tp>
        <v>1.16812</v>
        <stp/>
        <stp>##V3_BDHV12</stp>
        <stp>912828BW9 Govt</stp>
        <stp>IDX_RATIO</stp>
        <stp>11/2/2009</stp>
        <stp>11/2/2009</stp>
        <stp>[Fixed Income  Prices 2004-2009.xlsx]TIPS!R1379C56</stp>
        <tr r="BD1379" s="1"/>
      </tp>
      <tp>
        <v>1.16574</v>
        <stp/>
        <stp>##V3_BDHV12</stp>
        <stp>912828CP3 Govt</stp>
        <stp>IDX_RATIO</stp>
        <stp>10/9/2008</stp>
        <stp>10/9/2008</stp>
        <stp>[Fixed Income  Prices 2004-2009.xlsx]TIPS!R1102C64</stp>
        <tr r="BL1102" s="1"/>
      </tp>
      <tp>
        <v>1.1840600000000001</v>
        <stp/>
        <stp>##V3_BDHV12</stp>
        <stp>912828BW9 Govt</stp>
        <stp>IDX_RATIO</stp>
        <stp>12/1/2008</stp>
        <stp>12/1/2008</stp>
        <stp>[Fixed Income  Prices 2004-2009.xlsx]TIPS!R1139C56</stp>
        <tr r="BD1139" s="1"/>
      </tp>
      <tp>
        <v>1.1880999999999999</v>
        <stp/>
        <stp>##V3_BDHV12</stp>
        <stp>912828BD1 Govt</stp>
        <stp>IDX_RATIO</stp>
        <stp>12/9/2008</stp>
        <stp>12/9/2008</stp>
        <stp>[Fixed Income  Prices 2004-2009.xlsx]TIPS!R1144C52</stp>
        <tr r="AZ1144" s="1"/>
      </tp>
      <tp>
        <v>1.14313</v>
        <stp/>
        <stp>##V3_BDHV12</stp>
        <stp>912828CP3 Govt</stp>
        <stp>IDX_RATIO</stp>
        <stp>10/9/2009</stp>
        <stp>10/9/2009</stp>
        <stp>[Fixed Income  Prices 2004-2009.xlsx]TIPS!R1363C64</stp>
        <tr r="BL1363" s="1"/>
      </tp>
      <tp>
        <v>1.19014</v>
        <stp/>
        <stp>##V3_BDHV12</stp>
        <stp>912828BW9 Govt</stp>
        <stp>IDX_RATIO</stp>
        <stp>10/3/2008</stp>
        <stp>10/3/2008</stp>
        <stp>[Fixed Income  Prices 2004-2009.xlsx]TIPS!R1098C56</stp>
        <tr r="BD1098" s="1"/>
      </tp>
      <tp>
        <v>1.1560600000000001</v>
        <stp/>
        <stp>##V3_BDHV12</stp>
        <stp>9128274Y5 Govt</stp>
        <stp>IDX_RATIO</stp>
        <stp>11/8/2004</stp>
        <stp>11/8/2004</stp>
        <stp>[Fixed Income  Prices 2004-2009.xlsx]TIPS!R81C16</stp>
        <tr r="P81" s="1"/>
      </tp>
      <tp>
        <v>1.15185</v>
        <stp/>
        <stp>##V3_BDHV12</stp>
        <stp>912828CZ1 Govt</stp>
        <stp>IDX_RATIO</stp>
        <stp>12/9/2008</stp>
        <stp>12/9/2008</stp>
        <stp>[Fixed Income  Prices 2004-2009.xlsx]TIPS!R1076C24</stp>
        <tr r="X1076" s="1"/>
      </tp>
      <tp>
        <v>1.28291</v>
        <stp/>
        <stp>##V3_BDHV12</stp>
        <stp>9128275W8 Govt</stp>
        <stp>IDX_RATIO</stp>
        <stp>11/3/2009</stp>
        <stp>11/3/2009</stp>
        <stp>[Fixed Income  Prices 2004-2009.xlsx]TIPS!R1379C20</stp>
        <tr r="T1379" s="1"/>
      </tp>
      <tp>
        <v>1.2800799999999999</v>
        <stp/>
        <stp>##V3_BDHV12</stp>
        <stp>9128275W8 Govt</stp>
        <stp>IDX_RATIO</stp>
        <stp>10/2/2009</stp>
        <stp>10/2/2009</stp>
        <stp>[Fixed Income  Prices 2004-2009.xlsx]TIPS!R1357C20</stp>
        <tr r="T1357" s="1"/>
      </tp>
      <tp>
        <v>1.23742</v>
        <stp/>
        <stp>##V3_BDHV12</stp>
        <stp>9128276R8 Govt</stp>
        <stp>IDX_RATIO</stp>
        <stp>10/2/2009</stp>
        <stp>10/2/2009</stp>
        <stp>[Fixed Income  Prices 2004-2009.xlsx]TIPS!R1357C28</stp>
        <tr r="AB1357" s="1"/>
      </tp>
      <tp>
        <v>1.2401599999999999</v>
        <stp/>
        <stp>##V3_BDHV12</stp>
        <stp>9128276R8 Govt</stp>
        <stp>IDX_RATIO</stp>
        <stp>11/3/2009</stp>
        <stp>11/3/2009</stp>
        <stp>[Fixed Income  Prices 2004-2009.xlsx]TIPS!R1379C28</stp>
        <tr r="AB1379" s="1"/>
      </tp>
      <tp>
        <v>1.30206</v>
        <stp/>
        <stp>##V3_BDHV12</stp>
        <stp>9128275W8 Govt</stp>
        <stp>IDX_RATIO</stp>
        <stp>11/3/2008</stp>
        <stp>11/3/2008</stp>
        <stp>[Fixed Income  Prices 2004-2009.xlsx]TIPS!R1118C20</stp>
        <tr r="T1118" s="1"/>
      </tp>
      <tp>
        <v>1.25867</v>
        <stp/>
        <stp>##V3_BDHV12</stp>
        <stp>9128276R8 Govt</stp>
        <stp>IDX_RATIO</stp>
        <stp>11/3/2008</stp>
        <stp>11/3/2008</stp>
        <stp>[Fixed Income  Prices 2004-2009.xlsx]TIPS!R1118C28</stp>
        <tr r="AB1118" s="1"/>
      </tp>
      <tp>
        <v>1.2636700000000001</v>
        <stp/>
        <stp>##V3_BDHV12</stp>
        <stp>9128276R8 Govt</stp>
        <stp>IDX_RATIO</stp>
        <stp>10/2/2008</stp>
        <stp>10/2/2008</stp>
        <stp>[Fixed Income  Prices 2004-2009.xlsx]TIPS!R1096C28</stp>
        <tr r="AB1096" s="1"/>
      </tp>
      <tp>
        <v>1.3072300000000001</v>
        <stp/>
        <stp>##V3_BDHV12</stp>
        <stp>9128275W8 Govt</stp>
        <stp>IDX_RATIO</stp>
        <stp>10/2/2008</stp>
        <stp>10/2/2008</stp>
        <stp>[Fixed Income  Prices 2004-2009.xlsx]TIPS!R1096C20</stp>
        <tr r="T1096" s="1"/>
      </tp>
      <tp>
        <v>1.1258699999999999</v>
        <stp/>
        <stp>##V3_BDHV12</stp>
        <stp>9128275W8 Govt</stp>
        <stp>IDX_RATIO</stp>
        <stp>10/8/2004</stp>
        <stp>10/8/2004</stp>
        <stp>[Fixed Income  Prices 2004-2009.xlsx]TIPS!R60C20</stp>
        <tr r="T60" s="1"/>
      </tp>
      <tp>
        <v>1.12697</v>
        <stp/>
        <stp>##V3_BDHV12</stp>
        <stp>9128275W8 Govt</stp>
        <stp>IDX_RATIO</stp>
        <stp>11/9/2004</stp>
        <stp>11/9/2004</stp>
        <stp>[Fixed Income  Prices 2004-2009.xlsx]TIPS!R82C20</stp>
        <tr r="T82" s="1"/>
      </tp>
      <tp t="e">
        <v>#N/A</v>
        <stp/>
        <stp>##V3_BDHV12</stp>
        <stp>912833CM Govt</stp>
        <stp>YLD_YTM_ASK</stp>
        <stp>20040306</stp>
        <stp>20040416</stp>
        <stp>[Fixed Income  Prices 2004-2009.xlsx]STRIP Yield Curve!R293C2</stp>
        <stp>Days=N</stp>
        <stp>Fill=B</stp>
        <stp>Sort=D</stp>
        <stp>Per=cW</stp>
        <stp>Dts=H</stp>
        <stp>cols=1;rows=6</stp>
        <tr r="B293" s="4"/>
      </tp>
      <tp t="e">
        <v>#N/A</v>
        <stp/>
        <stp>##V3_BDHV12</stp>
        <stp>912833DB Govt</stp>
        <stp>YLD_YTM_ASK</stp>
        <stp>20050128</stp>
        <stp>20050304</stp>
        <stp>[Fixed Income  Prices 2004-2009.xlsx]STRIP Yield Curve!R247C8</stp>
        <stp>Days=N</stp>
        <stp>Fill=B</stp>
        <stp>Sort=D</stp>
        <stp>Per=cW</stp>
        <stp>Dts=H</stp>
        <stp>cols=1;rows=6</stp>
        <tr r="H247" s="4"/>
      </tp>
      <tp t="e">
        <v>#N/A</v>
        <stp/>
        <stp>##V3_BDHV12</stp>
        <stp>912833DD Govt</stp>
        <stp>YLD_YTM_ASK</stp>
        <stp>20050128</stp>
        <stp>20050304</stp>
        <stp>[Fixed Income  Prices 2004-2009.xlsx]STRIP Yield Curve!R247C9</stp>
        <stp>Days=N</stp>
        <stp>Fill=B</stp>
        <stp>Sort=D</stp>
        <stp>Per=cW</stp>
        <stp>Dts=H</stp>
        <stp>cols=1;rows=6</stp>
        <tr r="I247" s="4"/>
      </tp>
      <tp t="e">
        <v>#N/A</v>
        <stp/>
        <stp>##V3_BDHV12</stp>
        <stp>912833KG Govt</stp>
        <stp>YLD_YTM_ASK</stp>
        <stp>20080208</stp>
        <stp>20080425</stp>
        <stp>[Fixed Income  Prices 2004-2009.xlsx]STRIP Yield Curve!R83C9</stp>
        <stp>Days=N</stp>
        <stp>Fill=B</stp>
        <stp>Sort=D</stp>
        <stp>Per=cW</stp>
        <stp>Dts=H</stp>
        <stp>cols=1;rows=12</stp>
        <tr r="I83" s="4"/>
      </tp>
      <tp t="e">
        <v>#N/A</v>
        <stp/>
        <stp>##V3_BDHV12</stp>
        <stp>912833CZ Govt</stp>
        <stp>YLD_YTM_ASK</stp>
        <stp>20040306</stp>
        <stp>20040416</stp>
        <stp>[Fixed Income  Prices 2004-2009.xlsx]STRIP Yield Curve!R293C8</stp>
        <stp>Days=N</stp>
        <stp>Fill=B</stp>
        <stp>Sort=D</stp>
        <stp>Per=cW</stp>
        <stp>Dts=H</stp>
        <stp>cols=1;rows=6</stp>
        <tr r="H293" s="4"/>
      </tp>
      <tp t="e">
        <v>#N/A</v>
        <stp/>
        <stp>##V3_BDHV12</stp>
        <stp>912833CX Govt</stp>
        <stp>YLD_YTM_ASK</stp>
        <stp>20040306</stp>
        <stp>20040416</stp>
        <stp>[Fixed Income  Prices 2004-2009.xlsx]STRIP Yield Curve!R293C7</stp>
        <stp>Days=N</stp>
        <stp>Fill=B</stp>
        <stp>Sort=D</stp>
        <stp>Per=cW</stp>
        <stp>Dts=H</stp>
        <stp>cols=1;rows=6</stp>
        <tr r="G293" s="4"/>
      </tp>
      <tp t="e">
        <v>#N/A</v>
        <stp/>
        <stp>##V3_BDHV12</stp>
        <stp>912833CR Govt</stp>
        <stp>YLD_YTM_ASK</stp>
        <stp>20040306</stp>
        <stp>20040416</stp>
        <stp>[Fixed Income  Prices 2004-2009.xlsx]STRIP Yield Curve!R293C4</stp>
        <stp>Days=N</stp>
        <stp>Fill=B</stp>
        <stp>Sort=D</stp>
        <stp>Per=cW</stp>
        <stp>Dts=H</stp>
        <stp>cols=1;rows=6</stp>
        <tr r="D293" s="4"/>
      </tp>
      <tp t="e">
        <v>#N/A</v>
        <stp/>
        <stp>##V3_BDHV12</stp>
        <stp>912833CP Govt</stp>
        <stp>YLD_YTM_ASK</stp>
        <stp>20040306</stp>
        <stp>20040416</stp>
        <stp>[Fixed Income  Prices 2004-2009.xlsx]STRIP Yield Curve!R293C3</stp>
        <stp>Days=N</stp>
        <stp>Fill=B</stp>
        <stp>Sort=D</stp>
        <stp>Per=cW</stp>
        <stp>Dts=H</stp>
        <stp>cols=1;rows=6</stp>
        <tr r="C293" s="4"/>
      </tp>
      <tp t="e">
        <v>#N/A</v>
        <stp/>
        <stp>##V3_BDHV12</stp>
        <stp>912833CV Govt</stp>
        <stp>YLD_YTM_ASK</stp>
        <stp>20040306</stp>
        <stp>20040416</stp>
        <stp>[Fixed Income  Prices 2004-2009.xlsx]STRIP Yield Curve!R293C6</stp>
        <stp>Days=N</stp>
        <stp>Fill=B</stp>
        <stp>Sort=D</stp>
        <stp>Per=cW</stp>
        <stp>Dts=H</stp>
        <stp>cols=1;rows=6</stp>
        <tr r="F293" s="4"/>
      </tp>
      <tp t="e">
        <v>#N/A</v>
        <stp/>
        <stp>##V3_BDHV12</stp>
        <stp>912833CT Govt</stp>
        <stp>YLD_YTM_ASK</stp>
        <stp>20040306</stp>
        <stp>20040416</stp>
        <stp>[Fixed Income  Prices 2004-2009.xlsx]STRIP Yield Curve!R293C5</stp>
        <stp>Days=N</stp>
        <stp>Fill=B</stp>
        <stp>Sort=D</stp>
        <stp>Per=cW</stp>
        <stp>Dts=H</stp>
        <stp>cols=1;rows=6</stp>
        <tr r="E293" s="4"/>
      </tp>
      <tp>
        <v>1</v>
        <stp/>
        <stp>##V3_BDHV12</stp>
        <stp>912828HN3 Govt</stp>
        <stp>IDX_RATIO</stp>
        <stp>1/10/2008</stp>
        <stp>1/10/2008</stp>
        <stp>[Fixed Income  Prices 2004-2009.xlsx]TIPS!R5C92</stp>
        <tr r="CN5" s="1"/>
      </tp>
      <tp>
        <v>1</v>
        <stp/>
        <stp>##V3_BDHV12</stp>
        <stp>912828HN3 Govt</stp>
        <stp>IDX_RATIO</stp>
        <stp>1/11/2008</stp>
        <stp>1/11/2008</stp>
        <stp>[Fixed Income  Prices 2004-2009.xlsx]TIPS!R6C92</stp>
        <tr r="CN6" s="1"/>
      </tp>
      <tp>
        <v>1.0001899999999999</v>
        <stp/>
        <stp>##V3_BDHV12</stp>
        <stp>912828HN3 Govt</stp>
        <stp>IDX_RATIO</stp>
        <stp>1/16/2008</stp>
        <stp>1/16/2008</stp>
        <stp>[Fixed Income  Prices 2004-2009.xlsx]TIPS!R9C92</stp>
        <tr r="CN9" s="1"/>
      </tp>
      <tp>
        <v>1</v>
        <stp/>
        <stp>##V3_BDHV12</stp>
        <stp>912828HN3 Govt</stp>
        <stp>IDX_RATIO</stp>
        <stp>1/14/2008</stp>
        <stp>1/14/2008</stp>
        <stp>[Fixed Income  Prices 2004-2009.xlsx]TIPS!R7C92</stp>
        <tr r="CN7" s="1"/>
      </tp>
      <tp>
        <v>1</v>
        <stp/>
        <stp>##V3_BDHV12</stp>
        <stp>912828HN3 Govt</stp>
        <stp>IDX_RATIO</stp>
        <stp>1/15/2008</stp>
        <stp>1/15/2008</stp>
        <stp>[Fixed Income  Prices 2004-2009.xlsx]TIPS!R8C92</stp>
        <tr r="CN8" s="1"/>
      </tp>
      <tp>
        <v>1.19581</v>
        <stp/>
        <stp>##V3_BDHV12</stp>
        <stp>9128272M3 Govt</stp>
        <stp>IDX_RATIO</stp>
        <stp>10/19/2004</stp>
        <stp>10/19/2004</stp>
        <stp>[Fixed Income  Prices 2004-2009.xlsx]TIPS!R67C8</stp>
        <tr r="H67" s="1"/>
      </tp>
      <tp>
        <v>1.1959900000000001</v>
        <stp/>
        <stp>##V3_BDHV12</stp>
        <stp>9128272M3 Govt</stp>
        <stp>IDX_RATIO</stp>
        <stp>10/28/2004</stp>
        <stp>10/28/2004</stp>
        <stp>[Fixed Income  Prices 2004-2009.xlsx]TIPS!R74C8</stp>
        <tr r="H74" s="1"/>
      </tp>
      <tp>
        <v>1.19733</v>
        <stp/>
        <stp>##V3_BDHV12</stp>
        <stp>9128272M3 Govt</stp>
        <stp>IDX_RATIO</stp>
        <stp>11/16/2004</stp>
        <stp>11/16/2004</stp>
        <stp>[Fixed Income  Prices 2004-2009.xlsx]TIPS!R87C8</stp>
        <tr r="H87" s="1"/>
      </tp>
      <tp>
        <v>1.1980900000000001</v>
        <stp/>
        <stp>##V3_BDHV12</stp>
        <stp>9128272M3 Govt</stp>
        <stp>IDX_RATIO</stp>
        <stp>11/25/2004</stp>
        <stp>11/25/2004</stp>
        <stp>[Fixed Income  Prices 2004-2009.xlsx]TIPS!R94C8</stp>
        <tr r="H94" s="1"/>
      </tp>
      <tp>
        <v>1.1428</v>
        <stp/>
        <stp>##V3_BDHV12</stp>
        <stp>912828DH0 Govt</stp>
        <stp>IDX_RATIO</stp>
        <stp>12/9/2008</stp>
        <stp>12/9/2008</stp>
        <stp>[Fixed Income  Prices 2004-2009.xlsx]TIPS!R1020C68</stp>
        <tr r="BP1020" s="1"/>
      </tp>
      <tp>
        <v>1.0876300000000001</v>
        <stp/>
        <stp>##V3_BDHV12</stp>
        <stp>912828ET3 Govt</stp>
        <stp>IDX_RATIO</stp>
        <stp>11/9/2009</stp>
        <stp>11/9/2009</stp>
        <stp>[Fixed Income  Prices 2004-2009.xlsx]TIPS!R1002C76</stp>
        <tr r="BX1002" s="1"/>
      </tp>
      <tp>
        <v>1.16557</v>
        <stp/>
        <stp>##V3_BDHV12</stp>
        <stp>912828BW9 Govt</stp>
        <stp>IDX_RATIO</stp>
        <stp>10/2/2009</stp>
        <stp>10/2/2009</stp>
        <stp>[Fixed Income  Prices 2004-2009.xlsx]TIPS!R1358C56</stp>
        <tr r="BD1358" s="1"/>
      </tp>
      <tp>
        <v>1.16814</v>
        <stp/>
        <stp>##V3_BDHV12</stp>
        <stp>912828BW9 Govt</stp>
        <stp>IDX_RATIO</stp>
        <stp>11/3/2009</stp>
        <stp>11/3/2009</stp>
        <stp>[Fixed Income  Prices 2004-2009.xlsx]TIPS!R1380C56</stp>
        <tr r="BD1380" s="1"/>
      </tp>
      <tp>
        <v>1.1658900000000001</v>
        <stp/>
        <stp>##V3_BDHV12</stp>
        <stp>912828CP3 Govt</stp>
        <stp>IDX_RATIO</stp>
        <stp>10/8/2008</stp>
        <stp>10/8/2008</stp>
        <stp>[Fixed Income  Prices 2004-2009.xlsx]TIPS!R1101C64</stp>
        <tr r="BL1101" s="1"/>
      </tp>
      <tp>
        <v>1.1452199999999999</v>
        <stp/>
        <stp>##V3_BDHV12</stp>
        <stp>912828CP3 Govt</stp>
        <stp>IDX_RATIO</stp>
        <stp>11/9/2009</stp>
        <stp>11/9/2009</stp>
        <stp>[Fixed Income  Prices 2004-2009.xlsx]TIPS!R1384C64</stp>
        <tr r="BL1384" s="1"/>
      </tp>
      <tp>
        <v>1.1855899999999999</v>
        <stp/>
        <stp>##V3_BDHV12</stp>
        <stp>912828BW9 Govt</stp>
        <stp>IDX_RATIO</stp>
        <stp>11/3/2008</stp>
        <stp>11/3/2008</stp>
        <stp>[Fixed Income  Prices 2004-2009.xlsx]TIPS!R1119C56</stp>
        <tr r="BD1119" s="1"/>
      </tp>
      <tp>
        <v>1.18849</v>
        <stp/>
        <stp>##V3_BDHV12</stp>
        <stp>912828BD1 Govt</stp>
        <stp>IDX_RATIO</stp>
        <stp>12/8/2008</stp>
        <stp>12/8/2008</stp>
        <stp>[Fixed Income  Prices 2004-2009.xlsx]TIPS!R1143C52</stp>
        <tr r="AZ1143" s="1"/>
      </tp>
      <tp>
        <v>1.1430400000000001</v>
        <stp/>
        <stp>##V3_BDHV12</stp>
        <stp>912828CP3 Govt</stp>
        <stp>IDX_RATIO</stp>
        <stp>10/8/2009</stp>
        <stp>10/8/2009</stp>
        <stp>[Fixed Income  Prices 2004-2009.xlsx]TIPS!R1362C64</stp>
        <tr r="BL1362" s="1"/>
      </tp>
      <tp>
        <v>1.1902900000000001</v>
        <stp/>
        <stp>##V3_BDHV12</stp>
        <stp>912828BW9 Govt</stp>
        <stp>IDX_RATIO</stp>
        <stp>10/2/2008</stp>
        <stp>10/2/2008</stp>
        <stp>[Fixed Income  Prices 2004-2009.xlsx]TIPS!R1097C56</stp>
        <tr r="BD1097" s="1"/>
      </tp>
      <tp>
        <v>1.1561399999999999</v>
        <stp/>
        <stp>##V3_BDHV12</stp>
        <stp>9128274Y5 Govt</stp>
        <stp>IDX_RATIO</stp>
        <stp>11/9/2004</stp>
        <stp>11/9/2004</stp>
        <stp>[Fixed Income  Prices 2004-2009.xlsx]TIPS!R82C16</stp>
        <tr r="P82" s="1"/>
      </tp>
      <tp>
        <v>1.1550199999999999</v>
        <stp/>
        <stp>##V3_BDHV12</stp>
        <stp>9128274Y5 Govt</stp>
        <stp>IDX_RATIO</stp>
        <stp>10/8/2004</stp>
        <stp>10/8/2004</stp>
        <stp>[Fixed Income  Prices 2004-2009.xlsx]TIPS!R60C16</stp>
        <tr r="P60" s="1"/>
      </tp>
      <tp>
        <v>1.1522300000000001</v>
        <stp/>
        <stp>##V3_BDHV12</stp>
        <stp>912828CZ1 Govt</stp>
        <stp>IDX_RATIO</stp>
        <stp>12/8/2008</stp>
        <stp>12/8/2008</stp>
        <stp>[Fixed Income  Prices 2004-2009.xlsx]TIPS!R1075C24</stp>
        <tr r="X1075" s="1"/>
      </tp>
      <tp>
        <v>1.28288</v>
        <stp/>
        <stp>##V3_BDHV12</stp>
        <stp>9128275W8 Govt</stp>
        <stp>IDX_RATIO</stp>
        <stp>11/2/2009</stp>
        <stp>11/2/2009</stp>
        <stp>[Fixed Income  Prices 2004-2009.xlsx]TIPS!R1378C20</stp>
        <tr r="T1378" s="1"/>
      </tp>
      <tp>
        <v>1.24013</v>
        <stp/>
        <stp>##V3_BDHV12</stp>
        <stp>9128276R8 Govt</stp>
        <stp>IDX_RATIO</stp>
        <stp>11/2/2009</stp>
        <stp>11/2/2009</stp>
        <stp>[Fixed Income  Prices 2004-2009.xlsx]TIPS!R1378C28</stp>
        <tr r="AB1378" s="1"/>
      </tp>
      <tp>
        <v>1.3003800000000001</v>
        <stp/>
        <stp>##V3_BDHV12</stp>
        <stp>9128275W8 Govt</stp>
        <stp>IDX_RATIO</stp>
        <stp>12/1/2008</stp>
        <stp>12/1/2008</stp>
        <stp>[Fixed Income  Prices 2004-2009.xlsx]TIPS!R1138C20</stp>
        <tr r="T1138" s="1"/>
      </tp>
      <tp>
        <v>1.25705</v>
        <stp/>
        <stp>##V3_BDHV12</stp>
        <stp>9128276R8 Govt</stp>
        <stp>IDX_RATIO</stp>
        <stp>12/1/2008</stp>
        <stp>12/1/2008</stp>
        <stp>[Fixed Income  Prices 2004-2009.xlsx]TIPS!R1138C28</stp>
        <tr r="AB1138" s="1"/>
      </tp>
      <tp>
        <v>1.2635100000000001</v>
        <stp/>
        <stp>##V3_BDHV12</stp>
        <stp>9128276R8 Govt</stp>
        <stp>IDX_RATIO</stp>
        <stp>10/3/2008</stp>
        <stp>10/3/2008</stp>
        <stp>[Fixed Income  Prices 2004-2009.xlsx]TIPS!R1097C28</stp>
        <tr r="AB1097" s="1"/>
      </tp>
      <tp>
        <v>1.3070599999999999</v>
        <stp/>
        <stp>##V3_BDHV12</stp>
        <stp>9128275W8 Govt</stp>
        <stp>IDX_RATIO</stp>
        <stp>10/3/2008</stp>
        <stp>10/3/2008</stp>
        <stp>[Fixed Income  Prices 2004-2009.xlsx]TIPS!R1097C20</stp>
        <tr r="T1097" s="1"/>
      </tp>
      <tp>
        <v>1.1268899999999999</v>
        <stp/>
        <stp>##V3_BDHV12</stp>
        <stp>9128275W8 Govt</stp>
        <stp>IDX_RATIO</stp>
        <stp>11/8/2004</stp>
        <stp>11/8/2004</stp>
        <stp>[Fixed Income  Prices 2004-2009.xlsx]TIPS!R81C20</stp>
        <tr r="T81" s="1"/>
      </tp>
      <tp t="e">
        <v>#N/A</v>
        <stp/>
        <stp>##V3_BDHV12</stp>
        <stp>912833DB Govt</stp>
        <stp>YLD_YTM_ASK</stp>
        <stp>20040306</stp>
        <stp>20040416</stp>
        <stp>[Fixed Income  Prices 2004-2009.xlsx]STRIP Yield Curve!R293C9</stp>
        <stp>Days=N</stp>
        <stp>Fill=B</stp>
        <stp>Sort=D</stp>
        <stp>Per=cW</stp>
        <stp>Dts=H</stp>
        <stp>cols=1;rows=6</stp>
        <tr r="I293" s="4"/>
      </tp>
      <tp t="e">
        <v>#N/A</v>
        <stp/>
        <stp>##V3_BDHV12</stp>
        <stp>912833KA Govt</stp>
        <stp>YLD_YTM_ASK</stp>
        <stp>20060421</stp>
        <stp>20060609</stp>
        <stp>[Fixed Income  Prices 2004-2009.xlsx]STRIP Yield Curve!R181C8</stp>
        <stp>Days=N</stp>
        <stp>Fill=B</stp>
        <stp>Sort=D</stp>
        <stp>Per=cW</stp>
        <stp>Dts=H</stp>
        <stp>cols=1;rows=8</stp>
        <tr r="H181" s="4"/>
      </tp>
      <tp t="e">
        <v>#N/A</v>
        <stp/>
        <stp>##V3_BDHV12</stp>
        <stp>912833KC Govt</stp>
        <stp>YLD_YTM_ASK</stp>
        <stp>20060421</stp>
        <stp>20060609</stp>
        <stp>[Fixed Income  Prices 2004-2009.xlsx]STRIP Yield Curve!R181C9</stp>
        <stp>Days=N</stp>
        <stp>Fill=B</stp>
        <stp>Sort=D</stp>
        <stp>Per=cW</stp>
        <stp>Dts=H</stp>
        <stp>cols=1;rows=8</stp>
        <tr r="I181" s="4"/>
      </tp>
      <tp t="e">
        <v>#N/A</v>
        <stp/>
        <stp>##V3_BDHV12</stp>
        <stp>912833CX Govt</stp>
        <stp>YLD_YTM_ASK</stp>
        <stp>20050128</stp>
        <stp>20050304</stp>
        <stp>[Fixed Income  Prices 2004-2009.xlsx]STRIP Yield Curve!R247C6</stp>
        <stp>Days=N</stp>
        <stp>Fill=B</stp>
        <stp>Sort=D</stp>
        <stp>Per=cW</stp>
        <stp>Dts=H</stp>
        <stp>cols=1;rows=6</stp>
        <tr r="F247" s="4"/>
      </tp>
      <tp t="e">
        <v>#N/A</v>
        <stp/>
        <stp>##V3_BDHV12</stp>
        <stp>912833CZ Govt</stp>
        <stp>YLD_YTM_ASK</stp>
        <stp>20050128</stp>
        <stp>20050304</stp>
        <stp>[Fixed Income  Prices 2004-2009.xlsx]STRIP Yield Curve!R247C7</stp>
        <stp>Days=N</stp>
        <stp>Fill=B</stp>
        <stp>Sort=D</stp>
        <stp>Per=cW</stp>
        <stp>Dts=H</stp>
        <stp>cols=1;rows=6</stp>
        <tr r="G247" s="4"/>
      </tp>
      <tp t="e">
        <v>#N/A</v>
        <stp/>
        <stp>##V3_BDHV12</stp>
        <stp>912833CP Govt</stp>
        <stp>YLD_YTM_ASK</stp>
        <stp>20050128</stp>
        <stp>20050304</stp>
        <stp>[Fixed Income  Prices 2004-2009.xlsx]STRIP Yield Curve!R247C2</stp>
        <stp>Days=N</stp>
        <stp>Fill=B</stp>
        <stp>Sort=D</stp>
        <stp>Per=cW</stp>
        <stp>Dts=H</stp>
        <stp>cols=1;rows=6</stp>
        <tr r="B247" s="4"/>
      </tp>
      <tp t="e">
        <v>#N/A</v>
        <stp/>
        <stp>##V3_BDHV12</stp>
        <stp>912833CR Govt</stp>
        <stp>YLD_YTM_ASK</stp>
        <stp>20050128</stp>
        <stp>20050304</stp>
        <stp>[Fixed Income  Prices 2004-2009.xlsx]STRIP Yield Curve!R247C3</stp>
        <stp>Days=N</stp>
        <stp>Fill=B</stp>
        <stp>Sort=D</stp>
        <stp>Per=cW</stp>
        <stp>Dts=H</stp>
        <stp>cols=1;rows=6</stp>
        <tr r="C247" s="4"/>
      </tp>
      <tp t="e">
        <v>#N/A</v>
        <stp/>
        <stp>##V3_BDHV12</stp>
        <stp>912833CT Govt</stp>
        <stp>YLD_YTM_ASK</stp>
        <stp>20050128</stp>
        <stp>20050304</stp>
        <stp>[Fixed Income  Prices 2004-2009.xlsx]STRIP Yield Curve!R247C4</stp>
        <stp>Days=N</stp>
        <stp>Fill=B</stp>
        <stp>Sort=D</stp>
        <stp>Per=cW</stp>
        <stp>Dts=H</stp>
        <stp>cols=1;rows=6</stp>
        <tr r="D247" s="4"/>
      </tp>
      <tp t="e">
        <v>#N/A</v>
        <stp/>
        <stp>##V3_BDHV12</stp>
        <stp>912833CV Govt</stp>
        <stp>YLD_YTM_ASK</stp>
        <stp>20050128</stp>
        <stp>20050304</stp>
        <stp>[Fixed Income  Prices 2004-2009.xlsx]STRIP Yield Curve!R247C5</stp>
        <stp>Days=N</stp>
        <stp>Fill=B</stp>
        <stp>Sort=D</stp>
        <stp>Per=cW</stp>
        <stp>Dts=H</stp>
        <stp>cols=1;rows=6</stp>
        <tr r="E247" s="4"/>
      </tp>
      <tp>
        <v>1.00248</v>
        <stp/>
        <stp>##V3_BDHV12</stp>
        <stp>912828KM1 Govt</stp>
        <stp>IDX_RATIO</stp>
        <stp>4/27/2009</stp>
        <stp>4/27/2009</stp>
        <stp>[Fixed Income  Prices 2004-2009.xlsx]TIPS!R7C60</stp>
        <tr r="BH7" s="1"/>
      </tp>
      <tp>
        <v>1.00248</v>
        <stp/>
        <stp>##V3_BDHV12</stp>
        <stp>912828KM1 Govt</stp>
        <stp>IDX_RATIO</stp>
        <stp>4/24/2009</stp>
        <stp>4/24/2009</stp>
        <stp>[Fixed Income  Prices 2004-2009.xlsx]TIPS!R6C60</stp>
        <tr r="BH6" s="1"/>
      </tp>
      <tp>
        <v>1.00248</v>
        <stp/>
        <stp>##V3_BDHV12</stp>
        <stp>912828KM1 Govt</stp>
        <stp>IDX_RATIO</stp>
        <stp>4/23/2009</stp>
        <stp>4/23/2009</stp>
        <stp>[Fixed Income  Prices 2004-2009.xlsx]TIPS!R5C60</stp>
        <tr r="BH5" s="1"/>
      </tp>
      <tp>
        <v>1.00248</v>
        <stp/>
        <stp>##V3_BDHV12</stp>
        <stp>912828KM1 Govt</stp>
        <stp>IDX_RATIO</stp>
        <stp>4/28/2009</stp>
        <stp>4/28/2009</stp>
        <stp>[Fixed Income  Prices 2004-2009.xlsx]TIPS!R8C60</stp>
        <tr r="BH8" s="1"/>
      </tp>
      <tp>
        <v>1.00248</v>
        <stp/>
        <stp>##V3_BDHV12</stp>
        <stp>912828KM1 Govt</stp>
        <stp>IDX_RATIO</stp>
        <stp>4/29/2009</stp>
        <stp>4/29/2009</stp>
        <stp>[Fixed Income  Prices 2004-2009.xlsx]TIPS!R9C60</stp>
        <tr r="BH9" s="1"/>
      </tp>
      <tp>
        <v>1.1975899999999999</v>
        <stp/>
        <stp>##V3_BDHV12</stp>
        <stp>9128272M3 Govt</stp>
        <stp>IDX_RATIO</stp>
        <stp>11/19/2004</stp>
        <stp>11/19/2004</stp>
        <stp>[Fixed Income  Prices 2004-2009.xlsx]TIPS!R90C8</stp>
        <tr r="H90" s="1"/>
      </tp>
      <tp>
        <v>1.19597</v>
        <stp/>
        <stp>##V3_BDHV12</stp>
        <stp>9128272M3 Govt</stp>
        <stp>IDX_RATIO</stp>
        <stp>10/27/2004</stp>
        <stp>10/27/2004</stp>
        <stp>[Fixed Income  Prices 2004-2009.xlsx]TIPS!R73C8</stp>
        <tr r="H73" s="1"/>
      </tp>
      <tp>
        <v>1.19801</v>
        <stp/>
        <stp>##V3_BDHV12</stp>
        <stp>9128272M3 Govt</stp>
        <stp>IDX_RATIO</stp>
        <stp>11/24/2004</stp>
        <stp>11/24/2004</stp>
        <stp>[Fixed Income  Prices 2004-2009.xlsx]TIPS!R93C8</stp>
        <tr r="H93" s="1"/>
      </tp>
      <tp>
        <v>0.99922999999999995</v>
        <stp/>
        <stp>##V3_BDHV12</stp>
        <stp>912810PS1 Govt</stp>
        <stp>IDX_RATIO</stp>
        <stp>1/26/2007</stp>
        <stp>1/26/2007</stp>
        <stp>[Fixed Income  Prices 2004-2009.xlsx]TIPS!R8C116</stp>
        <tr r="DL8" s="1"/>
      </tp>
      <tp>
        <v>1.1658200000000001</v>
        <stp/>
        <stp>##V3_BDHV12</stp>
        <stp>912828BW9 Govt</stp>
        <stp>IDX_RATIO</stp>
        <stp>10/5/2009</stp>
        <stp>10/5/2009</stp>
        <stp>[Fixed Income  Prices 2004-2009.xlsx]TIPS!R1359C56</stp>
        <tr r="BD1359" s="1"/>
      </tp>
      <tp>
        <v>1.10982</v>
        <stp/>
        <stp>##V3_BDHV12</stp>
        <stp>912828EA4 Govt</stp>
        <stp>IDX_RATIO</stp>
        <stp>11/9/2009</stp>
        <stp>11/9/2009</stp>
        <stp>[Fixed Income  Prices 2004-2009.xlsx]TIPS!R1130C72</stp>
        <tr r="BT1130" s="1"/>
      </tp>
      <tp>
        <v>1.10771</v>
        <stp/>
        <stp>##V3_BDHV12</stp>
        <stp>912828EA4 Govt</stp>
        <stp>IDX_RATIO</stp>
        <stp>10/8/2009</stp>
        <stp>10/8/2009</stp>
        <stp>[Fixed Income  Prices 2004-2009.xlsx]TIPS!R1108C72</stp>
        <tr r="BT1108" s="1"/>
      </tp>
      <tp>
        <v>1.1681699999999999</v>
        <stp/>
        <stp>##V3_BDHV12</stp>
        <stp>912828BW9 Govt</stp>
        <stp>IDX_RATIO</stp>
        <stp>11/4/2009</stp>
        <stp>11/4/2009</stp>
        <stp>[Fixed Income  Prices 2004-2009.xlsx]TIPS!R1381C56</stp>
        <tr r="BD1381" s="1"/>
      </tp>
      <tp>
        <v>1.18553</v>
        <stp/>
        <stp>##V3_BDHV12</stp>
        <stp>912828BW9 Govt</stp>
        <stp>IDX_RATIO</stp>
        <stp>11/4/2008</stp>
        <stp>11/4/2008</stp>
        <stp>[Fixed Income  Prices 2004-2009.xlsx]TIPS!R1120C56</stp>
        <tr r="BD1120" s="1"/>
      </tp>
      <tp>
        <v>1.2136400000000001</v>
        <stp/>
        <stp>##V3_BDHV12</stp>
        <stp>912828AF7 Govt</stp>
        <stp>IDX_RATIO</stp>
        <stp>12/9/2008</stp>
        <stp>12/9/2008</stp>
        <stp>[Fixed Income  Prices 2004-2009.xlsx]TIPS!R1144C44</stp>
        <tr r="AR1144" s="1"/>
      </tp>
      <tp>
        <v>1.2135100000000001</v>
        <stp/>
        <stp>##V3_BDHV12</stp>
        <stp>9128277J5 Govt</stp>
        <stp>IDX_RATIO</stp>
        <stp>10/9/2009</stp>
        <stp>10/9/2009</stp>
        <stp>[Fixed Income  Prices 2004-2009.xlsx]TIPS!R1362C36</stp>
        <tr r="AJ1362" s="1"/>
      </tp>
      <tp>
        <v>1.24021</v>
        <stp/>
        <stp>##V3_BDHV12</stp>
        <stp>9128276R8 Govt</stp>
        <stp>IDX_RATIO</stp>
        <stp>11/5/2009</stp>
        <stp>11/5/2009</stp>
        <stp>[Fixed Income  Prices 2004-2009.xlsx]TIPS!R1381C28</stp>
        <tr r="AB1381" s="1"/>
      </tp>
      <tp>
        <v>1.2829600000000001</v>
        <stp/>
        <stp>##V3_BDHV12</stp>
        <stp>9128275W8 Govt</stp>
        <stp>IDX_RATIO</stp>
        <stp>11/5/2009</stp>
        <stp>11/5/2009</stp>
        <stp>[Fixed Income  Prices 2004-2009.xlsx]TIPS!R1381C20</stp>
        <tr r="T1381" s="1"/>
      </tp>
      <tp>
        <v>1.3398600000000001</v>
        <stp/>
        <stp>##V3_BDHV12</stp>
        <stp>9128274Y5 Govt</stp>
        <stp>IDX_RATIO</stp>
        <stp>10/9/2008</stp>
        <stp>10/9/2008</stp>
        <stp>[Fixed Income  Prices 2004-2009.xlsx]TIPS!R1102C16</stp>
        <tr r="P1102" s="1"/>
      </tp>
      <tp>
        <v>1.3019400000000001</v>
        <stp/>
        <stp>##V3_BDHV12</stp>
        <stp>9128275W8 Govt</stp>
        <stp>IDX_RATIO</stp>
        <stp>11/5/2008</stp>
        <stp>11/5/2008</stp>
        <stp>[Fixed Income  Prices 2004-2009.xlsx]TIPS!R1120C20</stp>
        <tr r="T1120" s="1"/>
      </tp>
      <tp>
        <v>1.2585600000000001</v>
        <stp/>
        <stp>##V3_BDHV12</stp>
        <stp>9128276R8 Govt</stp>
        <stp>IDX_RATIO</stp>
        <stp>11/5/2008</stp>
        <stp>11/5/2008</stp>
        <stp>[Fixed Income  Prices 2004-2009.xlsx]TIPS!R1120C28</stp>
        <tr r="AB1120" s="1"/>
      </tp>
      <tp>
        <v>1.2375099999999999</v>
        <stp/>
        <stp>##V3_BDHV12</stp>
        <stp>9128277J5 Govt</stp>
        <stp>IDX_RATIO</stp>
        <stp>10/9/2008</stp>
        <stp>10/9/2008</stp>
        <stp>[Fixed Income  Prices 2004-2009.xlsx]TIPS!R1101C36</stp>
        <tr r="AJ1101" s="1"/>
      </tp>
      <tp>
        <v>1.17364</v>
        <stp/>
        <stp>##V3_BDHV12</stp>
        <stp>9128273T7 Govt</stp>
        <stp>IDX_RATIO</stp>
        <stp>11/9/2004</stp>
        <stp>11/9/2004</stp>
        <stp>[Fixed Income  Prices 2004-2009.xlsx]TIPS!R82C12</stp>
        <tr r="L82" s="1"/>
      </tp>
      <tp>
        <v>1.1724999999999999</v>
        <stp/>
        <stp>##V3_BDHV12</stp>
        <stp>9128273T7 Govt</stp>
        <stp>IDX_RATIO</stp>
        <stp>10/8/2004</stp>
        <stp>10/8/2004</stp>
        <stp>[Fixed Income  Prices 2004-2009.xlsx]TIPS!R60C12</stp>
        <tr r="L60" s="1"/>
      </tp>
      <tp t="e">
        <v>#N/A</v>
        <stp/>
        <stp>##V3_BDHV12</stp>
        <stp>912833JY Govt</stp>
        <stp>YLD_YTM_ASK</stp>
        <stp>20060421</stp>
        <stp>20060609</stp>
        <stp>[Fixed Income  Prices 2004-2009.xlsx]STRIP Yield Curve!R181C7</stp>
        <stp>Days=N</stp>
        <stp>Fill=B</stp>
        <stp>Sort=D</stp>
        <stp>Per=cW</stp>
        <stp>Dts=H</stp>
        <stp>cols=1;rows=8</stp>
        <tr r="G181" s="4"/>
      </tp>
      <tp t="e">
        <v>#N/A</v>
        <stp/>
        <stp>##V3_BDHV12</stp>
        <stp>912833JU Govt</stp>
        <stp>YLD_YTM_ASK</stp>
        <stp>20060421</stp>
        <stp>20060609</stp>
        <stp>[Fixed Income  Prices 2004-2009.xlsx]STRIP Yield Curve!R181C5</stp>
        <stp>Days=N</stp>
        <stp>Fill=B</stp>
        <stp>Sort=D</stp>
        <stp>Per=cW</stp>
        <stp>Dts=H</stp>
        <stp>cols=1;rows=8</stp>
        <tr r="E181" s="4"/>
      </tp>
      <tp t="e">
        <v>#N/A</v>
        <stp/>
        <stp>##V3_BDHV12</stp>
        <stp>912833JW Govt</stp>
        <stp>YLD_YTM_ASK</stp>
        <stp>20060421</stp>
        <stp>20060609</stp>
        <stp>[Fixed Income  Prices 2004-2009.xlsx]STRIP Yield Curve!R181C6</stp>
        <stp>Days=N</stp>
        <stp>Fill=B</stp>
        <stp>Sort=D</stp>
        <stp>Per=cW</stp>
        <stp>Dts=H</stp>
        <stp>cols=1;rows=8</stp>
        <tr r="F181" s="4"/>
      </tp>
      <tp>
        <v>1.00145</v>
        <stp/>
        <stp>##V3_BDHV12</stp>
        <stp>912828HW3 Govt</stp>
        <stp>IDX_RATIO</stp>
        <stp>4/25/2008</stp>
        <stp>4/25/2008</stp>
        <stp>[Fixed Income  Prices 2004-2009.xlsx]TIPS!R7C48</stp>
        <tr r="AV7" s="1"/>
      </tp>
      <tp>
        <v>1.00145</v>
        <stp/>
        <stp>##V3_BDHV12</stp>
        <stp>912828HW3 Govt</stp>
        <stp>IDX_RATIO</stp>
        <stp>4/24/2008</stp>
        <stp>4/24/2008</stp>
        <stp>[Fixed Income  Prices 2004-2009.xlsx]TIPS!R6C48</stp>
        <tr r="AV6" s="1"/>
      </tp>
      <tp>
        <v>1.00145</v>
        <stp/>
        <stp>##V3_BDHV12</stp>
        <stp>912828HW3 Govt</stp>
        <stp>IDX_RATIO</stp>
        <stp>4/23/2008</stp>
        <stp>4/23/2008</stp>
        <stp>[Fixed Income  Prices 2004-2009.xlsx]TIPS!R5C48</stp>
        <tr r="AV5" s="1"/>
      </tp>
      <tp>
        <v>1</v>
        <stp/>
        <stp>##V3_BDHV12</stp>
        <stp>912828JE1 Govt</stp>
        <stp>IDX_RATIO</stp>
        <stp>7/11/2008</stp>
        <stp>7/11/2008</stp>
        <stp>[Fixed Income  Prices 2004-2009.xlsx]TIPS!R5C96</stp>
        <tr r="CR5" s="1"/>
      </tp>
      <tp>
        <v>1</v>
        <stp/>
        <stp>##V3_BDHV12</stp>
        <stp>912828JE1 Govt</stp>
        <stp>IDX_RATIO</stp>
        <stp>7/14/2008</stp>
        <stp>7/14/2008</stp>
        <stp>[Fixed Income  Prices 2004-2009.xlsx]TIPS!R6C96</stp>
        <tr r="CR6" s="1"/>
      </tp>
      <tp>
        <v>1</v>
        <stp/>
        <stp>##V3_BDHV12</stp>
        <stp>912828JE1 Govt</stp>
        <stp>IDX_RATIO</stp>
        <stp>7/15/2008</stp>
        <stp>7/15/2008</stp>
        <stp>[Fixed Income  Prices 2004-2009.xlsx]TIPS!R7C96</stp>
        <tr r="CR7" s="1"/>
      </tp>
      <tp>
        <v>1.00145</v>
        <stp/>
        <stp>##V3_BDHV12</stp>
        <stp>912828HW3 Govt</stp>
        <stp>IDX_RATIO</stp>
        <stp>4/29/2008</stp>
        <stp>4/29/2008</stp>
        <stp>[Fixed Income  Prices 2004-2009.xlsx]TIPS!R9C48</stp>
        <tr r="AV9" s="1"/>
      </tp>
      <tp>
        <v>1.00027</v>
        <stp/>
        <stp>##V3_BDHV12</stp>
        <stp>912828JE1 Govt</stp>
        <stp>IDX_RATIO</stp>
        <stp>7/16/2008</stp>
        <stp>7/16/2008</stp>
        <stp>[Fixed Income  Prices 2004-2009.xlsx]TIPS!R8C96</stp>
        <tr r="CR8" s="1"/>
      </tp>
      <tp>
        <v>1.00145</v>
        <stp/>
        <stp>##V3_BDHV12</stp>
        <stp>912828HW3 Govt</stp>
        <stp>IDX_RATIO</stp>
        <stp>4/28/2008</stp>
        <stp>4/28/2008</stp>
        <stp>[Fixed Income  Prices 2004-2009.xlsx]TIPS!R8C48</stp>
        <tr r="AV8" s="1"/>
      </tp>
      <tp>
        <v>1.00054</v>
        <stp/>
        <stp>##V3_BDHV12</stp>
        <stp>912828JE1 Govt</stp>
        <stp>IDX_RATIO</stp>
        <stp>7/17/2008</stp>
        <stp>7/17/2008</stp>
        <stp>[Fixed Income  Prices 2004-2009.xlsx]TIPS!R9C96</stp>
        <tr r="CR9" s="1"/>
      </tp>
      <tp>
        <v>1.16984</v>
        <stp/>
        <stp>##V3_BDHV12</stp>
        <stp>9128273T7 Govt</stp>
        <stp>IDX_RATIO</stp>
        <stp>7/29/2004</stp>
        <stp>7/29/2004</stp>
        <stp>[Fixed Income  Prices 2004-2009.xlsx]TIPS!R9C12</stp>
        <tr r="L9" s="1"/>
      </tp>
      <tp>
        <v>1.1696200000000001</v>
        <stp/>
        <stp>##V3_BDHV12</stp>
        <stp>9128273T7 Govt</stp>
        <stp>IDX_RATIO</stp>
        <stp>7/28/2004</stp>
        <stp>7/28/2004</stp>
        <stp>[Fixed Income  Prices 2004-2009.xlsx]TIPS!R8C12</stp>
        <tr r="L8" s="1"/>
      </tp>
      <tp>
        <v>1.1231100000000001</v>
        <stp/>
        <stp>##V3_BDHV12</stp>
        <stp>9128275W8 Govt</stp>
        <stp>IDX_RATIO</stp>
        <stp>7/28/2004</stp>
        <stp>7/28/2004</stp>
        <stp>[Fixed Income  Prices 2004-2009.xlsx]TIPS!R8C20</stp>
        <tr r="T8" s="1"/>
      </tp>
      <tp>
        <v>1.1233200000000001</v>
        <stp/>
        <stp>##V3_BDHV12</stp>
        <stp>9128275W8 Govt</stp>
        <stp>IDX_RATIO</stp>
        <stp>7/29/2004</stp>
        <stp>7/29/2004</stp>
        <stp>[Fixed Income  Prices 2004-2009.xlsx]TIPS!R9C20</stp>
        <tr r="T9" s="1"/>
      </tp>
      <tp>
        <v>1.08589</v>
        <stp/>
        <stp>##V3_BDHV12</stp>
        <stp>9128276R8 Govt</stp>
        <stp>IDX_RATIO</stp>
        <stp>7/29/2004</stp>
        <stp>7/29/2004</stp>
        <stp>[Fixed Income  Prices 2004-2009.xlsx]TIPS!R9C28</stp>
        <tr r="AB9" s="1"/>
      </tp>
      <tp>
        <v>1.15218</v>
        <stp/>
        <stp>##V3_BDHV12</stp>
        <stp>9128274Y5 Govt</stp>
        <stp>IDX_RATIO</stp>
        <stp>7/28/2004</stp>
        <stp>7/28/2004</stp>
        <stp>[Fixed Income  Prices 2004-2009.xlsx]TIPS!R8C16</stp>
        <tr r="P8" s="1"/>
      </tp>
      <tp>
        <v>1.06437</v>
        <stp/>
        <stp>##V3_BDHV12</stp>
        <stp>9128277J5 Govt</stp>
        <stp>IDX_RATIO</stp>
        <stp>7/29/2004</stp>
        <stp>7/29/2004</stp>
        <stp>[Fixed Income  Prices 2004-2009.xlsx]TIPS!R9C36</stp>
        <tr r="AJ9" s="1"/>
      </tp>
      <tp>
        <v>1.08568</v>
        <stp/>
        <stp>##V3_BDHV12</stp>
        <stp>9128276R8 Govt</stp>
        <stp>IDX_RATIO</stp>
        <stp>7/28/2004</stp>
        <stp>7/28/2004</stp>
        <stp>[Fixed Income  Prices 2004-2009.xlsx]TIPS!R8C28</stp>
        <tr r="AB8" s="1"/>
      </tp>
      <tp>
        <v>1.1524000000000001</v>
        <stp/>
        <stp>##V3_BDHV12</stp>
        <stp>9128274Y5 Govt</stp>
        <stp>IDX_RATIO</stp>
        <stp>7/29/2004</stp>
        <stp>7/29/2004</stp>
        <stp>[Fixed Income  Prices 2004-2009.xlsx]TIPS!R9C16</stp>
        <tr r="P9" s="1"/>
      </tp>
      <tp>
        <v>1.0641700000000001</v>
        <stp/>
        <stp>##V3_BDHV12</stp>
        <stp>9128277J5 Govt</stp>
        <stp>IDX_RATIO</stp>
        <stp>7/28/2004</stp>
        <stp>7/28/2004</stp>
        <stp>[Fixed Income  Prices 2004-2009.xlsx]TIPS!R8C36</stp>
        <tr r="AJ8" s="1"/>
      </tp>
      <tp>
        <v>1.19564</v>
        <stp/>
        <stp>##V3_BDHV12</stp>
        <stp>9128272M3 Govt</stp>
        <stp>IDX_RATIO</stp>
        <stp>10/11/2004</stp>
        <stp>10/11/2004</stp>
        <stp>[Fixed Income  Prices 2004-2009.xlsx]TIPS!R61C8</stp>
        <tr r="H61" s="1"/>
      </tp>
      <tp>
        <v>1.08548</v>
        <stp/>
        <stp>##V3_BDHV12</stp>
        <stp>9128276R8 Govt</stp>
        <stp>IDX_RATIO</stp>
        <stp>7/27/2004</stp>
        <stp>7/27/2004</stp>
        <stp>[Fixed Income  Prices 2004-2009.xlsx]TIPS!R7C28</stp>
        <tr r="AB7" s="1"/>
      </tp>
      <tp>
        <v>1.1517500000000001</v>
        <stp/>
        <stp>##V3_BDHV12</stp>
        <stp>9128274Y5 Govt</stp>
        <stp>IDX_RATIO</stp>
        <stp>7/26/2004</stp>
        <stp>7/26/2004</stp>
        <stp>[Fixed Income  Prices 2004-2009.xlsx]TIPS!R6C16</stp>
        <tr r="P6" s="1"/>
      </tp>
      <tp>
        <v>1.0639700000000001</v>
        <stp/>
        <stp>##V3_BDHV12</stp>
        <stp>9128277J5 Govt</stp>
        <stp>IDX_RATIO</stp>
        <stp>7/27/2004</stp>
        <stp>7/27/2004</stp>
        <stp>[Fixed Income  Prices 2004-2009.xlsx]TIPS!R7C36</stp>
        <tr r="AJ7" s="1"/>
      </tp>
      <tp>
        <v>1.1979200000000001</v>
        <stp/>
        <stp>##V3_BDHV12</stp>
        <stp>9128272M3 Govt</stp>
        <stp>IDX_RATIO</stp>
        <stp>11/23/2004</stp>
        <stp>11/23/2004</stp>
        <stp>[Fixed Income  Prices 2004-2009.xlsx]TIPS!R92C8</stp>
        <tr r="H92" s="1"/>
      </tp>
      <tp>
        <v>1.08528</v>
        <stp/>
        <stp>##V3_BDHV12</stp>
        <stp>9128276R8 Govt</stp>
        <stp>IDX_RATIO</stp>
        <stp>7/26/2004</stp>
        <stp>7/26/2004</stp>
        <stp>[Fixed Income  Prices 2004-2009.xlsx]TIPS!R6C28</stp>
        <tr r="AB6" s="1"/>
      </tp>
      <tp>
        <v>1.1519699999999999</v>
        <stp/>
        <stp>##V3_BDHV12</stp>
        <stp>9128274Y5 Govt</stp>
        <stp>IDX_RATIO</stp>
        <stp>7/27/2004</stp>
        <stp>7/27/2004</stp>
        <stp>[Fixed Income  Prices 2004-2009.xlsx]TIPS!R7C16</stp>
        <tr r="P7" s="1"/>
      </tp>
      <tp>
        <v>1.0637699999999999</v>
        <stp/>
        <stp>##V3_BDHV12</stp>
        <stp>9128277J5 Govt</stp>
        <stp>IDX_RATIO</stp>
        <stp>7/26/2004</stp>
        <stp>7/26/2004</stp>
        <stp>[Fixed Income  Prices 2004-2009.xlsx]TIPS!R6C36</stp>
        <tr r="AJ6" s="1"/>
      </tp>
      <tp>
        <v>1.16852</v>
        <stp/>
        <stp>##V3_BDHV12</stp>
        <stp>9128273T7 Govt</stp>
        <stp>IDX_RATIO</stp>
        <stp>7/23/2004</stp>
        <stp>7/23/2004</stp>
        <stp>[Fixed Income  Prices 2004-2009.xlsx]TIPS!R5C12</stp>
        <tr r="L5" s="1"/>
      </tp>
      <tp>
        <v>1.12269</v>
        <stp/>
        <stp>##V3_BDHV12</stp>
        <stp>9128275W8 Govt</stp>
        <stp>IDX_RATIO</stp>
        <stp>7/26/2004</stp>
        <stp>7/26/2004</stp>
        <stp>[Fixed Income  Prices 2004-2009.xlsx]TIPS!R6C20</stp>
        <tr r="T6" s="1"/>
      </tp>
      <tp>
        <v>1.1229</v>
        <stp/>
        <stp>##V3_BDHV12</stp>
        <stp>9128275W8 Govt</stp>
        <stp>IDX_RATIO</stp>
        <stp>7/27/2004</stp>
        <stp>7/27/2004</stp>
        <stp>[Fixed Income  Prices 2004-2009.xlsx]TIPS!R7C20</stp>
        <tr r="T7" s="1"/>
      </tp>
      <tp>
        <v>1.1959500000000001</v>
        <stp/>
        <stp>##V3_BDHV12</stp>
        <stp>9128272M3 Govt</stp>
        <stp>IDX_RATIO</stp>
        <stp>10/26/2004</stp>
        <stp>10/26/2004</stp>
        <stp>[Fixed Income  Prices 2004-2009.xlsx]TIPS!R72C8</stp>
        <tr r="H72" s="1"/>
      </tp>
      <tp>
        <v>1.08466</v>
        <stp/>
        <stp>##V3_BDHV12</stp>
        <stp>9128276R8 Govt</stp>
        <stp>IDX_RATIO</stp>
        <stp>7/23/2004</stp>
        <stp>7/23/2004</stp>
        <stp>[Fixed Income  Prices 2004-2009.xlsx]TIPS!R5C28</stp>
        <tr r="AB5" s="1"/>
      </tp>
      <tp>
        <v>1.0631699999999999</v>
        <stp/>
        <stp>##V3_BDHV12</stp>
        <stp>9128277J5 Govt</stp>
        <stp>IDX_RATIO</stp>
        <stp>7/23/2004</stp>
        <stp>7/23/2004</stp>
        <stp>[Fixed Income  Prices 2004-2009.xlsx]TIPS!R5C36</stp>
        <tr r="AJ5" s="1"/>
      </tp>
      <tp>
        <v>1.1511</v>
        <stp/>
        <stp>##V3_BDHV12</stp>
        <stp>9128274Y5 Govt</stp>
        <stp>IDX_RATIO</stp>
        <stp>7/23/2004</stp>
        <stp>7/23/2004</stp>
        <stp>[Fixed Income  Prices 2004-2009.xlsx]TIPS!R5C16</stp>
        <tr r="P5" s="1"/>
      </tp>
      <tp>
        <v>1.1694</v>
        <stp/>
        <stp>##V3_BDHV12</stp>
        <stp>9128273T7 Govt</stp>
        <stp>IDX_RATIO</stp>
        <stp>7/27/2004</stp>
        <stp>7/27/2004</stp>
        <stp>[Fixed Income  Prices 2004-2009.xlsx]TIPS!R7C12</stp>
        <tr r="L7" s="1"/>
      </tp>
      <tp>
        <v>1.1691799999999999</v>
        <stp/>
        <stp>##V3_BDHV12</stp>
        <stp>9128273T7 Govt</stp>
        <stp>IDX_RATIO</stp>
        <stp>7/26/2004</stp>
        <stp>7/26/2004</stp>
        <stp>[Fixed Income  Prices 2004-2009.xlsx]TIPS!R6C12</stp>
        <tr r="L6" s="1"/>
      </tp>
      <tp>
        <v>1.1220600000000001</v>
        <stp/>
        <stp>##V3_BDHV12</stp>
        <stp>9128275W8 Govt</stp>
        <stp>IDX_RATIO</stp>
        <stp>7/23/2004</stp>
        <stp>7/23/2004</stp>
        <stp>[Fixed Income  Prices 2004-2009.xlsx]TIPS!R5C20</stp>
        <tr r="T5" s="1"/>
      </tp>
      <tp>
        <v>0.99065000000000003</v>
        <stp/>
        <stp>##V3_BDHV12</stp>
        <stp>912810PZ5 Govt</stp>
        <stp>IDX_RATIO</stp>
        <stp>1/27/2009</stp>
        <stp>1/27/2009</stp>
        <stp>[Fixed Income  Prices 2004-2009.xlsx]TIPS!R5C120</stp>
        <tr r="DP5" s="1"/>
      </tp>
      <tp>
        <v>1.1077900000000001</v>
        <stp/>
        <stp>##V3_BDHV12</stp>
        <stp>912828EA4 Govt</stp>
        <stp>IDX_RATIO</stp>
        <stp>10/9/2009</stp>
        <stp>10/9/2009</stp>
        <stp>[Fixed Income  Prices 2004-2009.xlsx]TIPS!R1109C72</stp>
        <tr r="BT1109" s="1"/>
      </tp>
      <tp>
        <v>1.1681900000000001</v>
        <stp/>
        <stp>##V3_BDHV12</stp>
        <stp>912828BW9 Govt</stp>
        <stp>IDX_RATIO</stp>
        <stp>11/5/2009</stp>
        <stp>11/5/2009</stp>
        <stp>[Fixed Income  Prices 2004-2009.xlsx]TIPS!R1382C56</stp>
        <tr r="BD1382" s="1"/>
      </tp>
      <tp>
        <v>1.1854800000000001</v>
        <stp/>
        <stp>##V3_BDHV12</stp>
        <stp>912828BW9 Govt</stp>
        <stp>IDX_RATIO</stp>
        <stp>11/5/2008</stp>
        <stp>11/5/2008</stp>
        <stp>[Fixed Income  Prices 2004-2009.xlsx]TIPS!R1121C56</stp>
        <tr r="BD1121" s="1"/>
      </tp>
      <tp>
        <v>1.21404</v>
        <stp/>
        <stp>##V3_BDHV12</stp>
        <stp>912828AF7 Govt</stp>
        <stp>IDX_RATIO</stp>
        <stp>12/8/2008</stp>
        <stp>12/8/2008</stp>
        <stp>[Fixed Income  Prices 2004-2009.xlsx]TIPS!R1143C44</stp>
        <tr r="AR1143" s="1"/>
      </tp>
      <tp>
        <v>1.21573</v>
        <stp/>
        <stp>##V3_BDHV12</stp>
        <stp>9128277J5 Govt</stp>
        <stp>IDX_RATIO</stp>
        <stp>11/9/2009</stp>
        <stp>11/9/2009</stp>
        <stp>[Fixed Income  Prices 2004-2009.xlsx]TIPS!R1383C36</stp>
        <tr r="AJ1383" s="1"/>
      </tp>
      <tp>
        <v>1.2134199999999999</v>
        <stp/>
        <stp>##V3_BDHV12</stp>
        <stp>9128277J5 Govt</stp>
        <stp>IDX_RATIO</stp>
        <stp>10/8/2009</stp>
        <stp>10/8/2009</stp>
        <stp>[Fixed Income  Prices 2004-2009.xlsx]TIPS!R1361C36</stp>
        <tr r="AJ1361" s="1"/>
      </tp>
      <tp>
        <v>1.2803499999999999</v>
        <stp/>
        <stp>##V3_BDHV12</stp>
        <stp>9128275W8 Govt</stp>
        <stp>IDX_RATIO</stp>
        <stp>10/5/2009</stp>
        <stp>10/5/2009</stp>
        <stp>[Fixed Income  Prices 2004-2009.xlsx]TIPS!R1358C20</stp>
        <tr r="T1358" s="1"/>
      </tp>
      <tp>
        <v>1.2401800000000001</v>
        <stp/>
        <stp>##V3_BDHV12</stp>
        <stp>9128276R8 Govt</stp>
        <stp>IDX_RATIO</stp>
        <stp>11/4/2009</stp>
        <stp>11/4/2009</stp>
        <stp>[Fixed Income  Prices 2004-2009.xlsx]TIPS!R1380C28</stp>
        <tr r="AB1380" s="1"/>
      </tp>
      <tp>
        <v>1.23769</v>
        <stp/>
        <stp>##V3_BDHV12</stp>
        <stp>9128276R8 Govt</stp>
        <stp>IDX_RATIO</stp>
        <stp>10/5/2009</stp>
        <stp>10/5/2009</stp>
        <stp>[Fixed Income  Prices 2004-2009.xlsx]TIPS!R1358C28</stp>
        <tr r="AB1358" s="1"/>
      </tp>
      <tp>
        <v>1.2829299999999999</v>
        <stp/>
        <stp>##V3_BDHV12</stp>
        <stp>9128275W8 Govt</stp>
        <stp>IDX_RATIO</stp>
        <stp>11/4/2009</stp>
        <stp>11/4/2009</stp>
        <stp>[Fixed Income  Prices 2004-2009.xlsx]TIPS!R1380C20</stp>
        <tr r="T1380" s="1"/>
      </tp>
      <tp>
        <v>1.3400400000000001</v>
        <stp/>
        <stp>##V3_BDHV12</stp>
        <stp>9128274Y5 Govt</stp>
        <stp>IDX_RATIO</stp>
        <stp>10/8/2008</stp>
        <stp>10/8/2008</stp>
        <stp>[Fixed Income  Prices 2004-2009.xlsx]TIPS!R1101C16</stp>
        <tr r="P1101" s="1"/>
      </tp>
      <tp>
        <v>1.302</v>
        <stp/>
        <stp>##V3_BDHV12</stp>
        <stp>9128275W8 Govt</stp>
        <stp>IDX_RATIO</stp>
        <stp>11/4/2008</stp>
        <stp>11/4/2008</stp>
        <stp>[Fixed Income  Prices 2004-2009.xlsx]TIPS!R1119C20</stp>
        <tr r="T1119" s="1"/>
      </tp>
      <tp>
        <v>1.25861</v>
        <stp/>
        <stp>##V3_BDHV12</stp>
        <stp>9128276R8 Govt</stp>
        <stp>IDX_RATIO</stp>
        <stp>11/4/2008</stp>
        <stp>11/4/2008</stp>
        <stp>[Fixed Income  Prices 2004-2009.xlsx]TIPS!R1119C28</stp>
        <tr r="AB1119" s="1"/>
      </tp>
      <tp>
        <v>1.23767</v>
        <stp/>
        <stp>##V3_BDHV12</stp>
        <stp>9128277J5 Govt</stp>
        <stp>IDX_RATIO</stp>
        <stp>10/8/2008</stp>
        <stp>10/8/2008</stp>
        <stp>[Fixed Income  Prices 2004-2009.xlsx]TIPS!R1100C36</stp>
        <tr r="AJ1100" s="1"/>
      </tp>
      <tp>
        <v>1.1735500000000001</v>
        <stp/>
        <stp>##V3_BDHV12</stp>
        <stp>9128273T7 Govt</stp>
        <stp>IDX_RATIO</stp>
        <stp>11/8/2004</stp>
        <stp>11/8/2004</stp>
        <stp>[Fixed Income  Prices 2004-2009.xlsx]TIPS!R81C12</stp>
        <tr r="L81" s="1"/>
      </tp>
      <tp t="e">
        <v>#N/A</v>
        <stp/>
        <stp>##V3_BDHV12</stp>
        <stp>912833KB Govt</stp>
        <stp>YLD_YTM_ASK</stp>
        <stp>20071102</stp>
        <stp>20080201</stp>
        <stp>[Fixed Income  Prices 2004-2009.xlsx]STRIP Yield Curve!R95C7</stp>
        <stp>Days=N</stp>
        <stp>Fill=B</stp>
        <stp>Sort=D</stp>
        <stp>Per=cW</stp>
        <stp>Dts=H</stp>
        <stp>cols=1;rows=14</stp>
        <tr r="G95" s="4"/>
      </tp>
      <tp t="e">
        <v>#N/A</v>
        <stp/>
        <stp>##V3_BDHV12</stp>
        <stp>912833KD Govt</stp>
        <stp>YLD_YTM_ASK</stp>
        <stp>20071102</stp>
        <stp>20080201</stp>
        <stp>[Fixed Income  Prices 2004-2009.xlsx]STRIP Yield Curve!R95C8</stp>
        <stp>Days=N</stp>
        <stp>Fill=B</stp>
        <stp>Sort=D</stp>
        <stp>Per=cW</stp>
        <stp>Dts=H</stp>
        <stp>cols=1;rows=14</stp>
        <tr r="H95" s="4"/>
      </tp>
      <tp t="e">
        <v>#N/A</v>
        <stp/>
        <stp>##V3_BDHV12</stp>
        <stp>912833KF Govt</stp>
        <stp>YLD_YTM_ASK</stp>
        <stp>20071102</stp>
        <stp>20080201</stp>
        <stp>[Fixed Income  Prices 2004-2009.xlsx]STRIP Yield Curve!R95C9</stp>
        <stp>Days=N</stp>
        <stp>Fill=B</stp>
        <stp>Sort=D</stp>
        <stp>Per=cW</stp>
        <stp>Dts=H</stp>
        <stp>cols=1;rows=14</stp>
        <tr r="I95" s="4"/>
      </tp>
      <tp>
        <v>1.19784</v>
        <stp/>
        <stp>##V3_BDHV12</stp>
        <stp>9128272M3 Govt</stp>
        <stp>IDX_RATIO</stp>
        <stp>11/22/2004</stp>
        <stp>11/22/2004</stp>
        <stp>[Fixed Income  Prices 2004-2009.xlsx]TIPS!R91C8</stp>
        <tr r="H91" s="1"/>
      </tp>
      <tp>
        <v>1.1956599999999999</v>
        <stp/>
        <stp>##V3_BDHV12</stp>
        <stp>9128272M3 Govt</stp>
        <stp>IDX_RATIO</stp>
        <stp>10/12/2004</stp>
        <stp>10/12/2004</stp>
        <stp>[Fixed Income  Prices 2004-2009.xlsx]TIPS!R62C8</stp>
        <tr r="H62" s="1"/>
      </tp>
      <tp>
        <v>1.1959299999999999</v>
        <stp/>
        <stp>##V3_BDHV12</stp>
        <stp>9128272M3 Govt</stp>
        <stp>IDX_RATIO</stp>
        <stp>10/25/2004</stp>
        <stp>10/25/2004</stp>
        <stp>[Fixed Income  Prices 2004-2009.xlsx]TIPS!R71C8</stp>
        <tr r="H71" s="1"/>
      </tp>
      <tp>
        <v>0.99922999999999995</v>
        <stp/>
        <stp>##V3_BDHV12</stp>
        <stp>912810PS1 Govt</stp>
        <stp>IDX_RATIO</stp>
        <stp>1/24/2007</stp>
        <stp>1/24/2007</stp>
        <stp>[Fixed Income  Prices 2004-2009.xlsx]TIPS!R6C116</stp>
        <tr r="DL6" s="1"/>
      </tp>
      <tp>
        <v>1.19842</v>
        <stp/>
        <stp>##V3_BDHV12</stp>
        <stp>912828AF7 Govt</stp>
        <stp>IDX_RATIO</stp>
        <stp>10/9/2009</stp>
        <stp>10/9/2009</stp>
        <stp>[Fixed Income  Prices 2004-2009.xlsx]TIPS!R1362C44</stp>
        <tr r="AR1362" s="1"/>
      </tp>
      <tp>
        <v>1.1659900000000001</v>
        <stp/>
        <stp>##V3_BDHV12</stp>
        <stp>912828BW9 Govt</stp>
        <stp>IDX_RATIO</stp>
        <stp>10/7/2009</stp>
        <stp>10/7/2009</stp>
        <stp>[Fixed Income  Prices 2004-2009.xlsx]TIPS!R1361C56</stp>
        <tr r="BD1361" s="1"/>
      </tp>
      <tp>
        <v>1.16822</v>
        <stp/>
        <stp>##V3_BDHV12</stp>
        <stp>912828BW9 Govt</stp>
        <stp>IDX_RATIO</stp>
        <stp>11/6/2009</stp>
        <stp>11/6/2009</stp>
        <stp>[Fixed Income  Prices 2004-2009.xlsx]TIPS!R1383C56</stp>
        <tr r="BD1383" s="1"/>
      </tp>
      <tp>
        <v>1.18251</v>
        <stp/>
        <stp>##V3_BDHV12</stp>
        <stp>912828BW9 Govt</stp>
        <stp>IDX_RATIO</stp>
        <stp>12/5/2008</stp>
        <stp>12/5/2008</stp>
        <stp>[Fixed Income  Prices 2004-2009.xlsx]TIPS!R1143C56</stp>
        <tr r="BD1143" s="1"/>
      </tp>
      <tp>
        <v>1.1854199999999999</v>
        <stp/>
        <stp>##V3_BDHV12</stp>
        <stp>912828BW9 Govt</stp>
        <stp>IDX_RATIO</stp>
        <stp>11/6/2008</stp>
        <stp>11/6/2008</stp>
        <stp>[Fixed Income  Prices 2004-2009.xlsx]TIPS!R1122C56</stp>
        <tr r="BD1122" s="1"/>
      </tp>
      <tp>
        <v>1.18953</v>
        <stp/>
        <stp>##V3_BDHV12</stp>
        <stp>912828BW9 Govt</stp>
        <stp>IDX_RATIO</stp>
        <stp>10/7/2008</stp>
        <stp>10/7/2008</stp>
        <stp>[Fixed Income  Prices 2004-2009.xlsx]TIPS!R1100C56</stp>
        <tr r="BD1100" s="1"/>
      </tp>
      <tp>
        <v>1.2221200000000001</v>
        <stp/>
        <stp>##V3_BDHV12</stp>
        <stp>912828AF7 Govt</stp>
        <stp>IDX_RATIO</stp>
        <stp>10/9/2008</stp>
        <stp>10/9/2008</stp>
        <stp>[Fixed Income  Prices 2004-2009.xlsx]TIPS!R1101C44</stp>
        <tr r="AR1101" s="1"/>
      </tp>
      <tp>
        <v>1.2804500000000001</v>
        <stp/>
        <stp>##V3_BDHV12</stp>
        <stp>9128275W8 Govt</stp>
        <stp>IDX_RATIO</stp>
        <stp>10/6/2009</stp>
        <stp>10/6/2009</stp>
        <stp>[Fixed Income  Prices 2004-2009.xlsx]TIPS!R1359C20</stp>
        <tr r="T1359" s="1"/>
      </tp>
      <tp>
        <v>1.33057</v>
        <stp/>
        <stp>##V3_BDHV12</stp>
        <stp>9128274Y5 Govt</stp>
        <stp>IDX_RATIO</stp>
        <stp>12/9/2008</stp>
        <stp>12/9/2008</stp>
        <stp>[Fixed Income  Prices 2004-2009.xlsx]TIPS!R1145C16</stp>
        <tr r="P1145" s="1"/>
      </tp>
      <tp>
        <v>1.2377799999999999</v>
        <stp/>
        <stp>##V3_BDHV12</stp>
        <stp>9128276R8 Govt</stp>
        <stp>IDX_RATIO</stp>
        <stp>10/6/2009</stp>
        <stp>10/6/2009</stp>
        <stp>[Fixed Income  Prices 2004-2009.xlsx]TIPS!R1359C28</stp>
        <tr r="AB1359" s="1"/>
      </tp>
      <tp>
        <v>1.29911</v>
        <stp/>
        <stp>##V3_BDHV12</stp>
        <stp>9128275W8 Govt</stp>
        <stp>IDX_RATIO</stp>
        <stp>12/4/2008</stp>
        <stp>12/4/2008</stp>
        <stp>[Fixed Income  Prices 2004-2009.xlsx]TIPS!R1141C20</stp>
        <tr r="T1141" s="1"/>
      </tp>
      <tp>
        <v>1.30182</v>
        <stp/>
        <stp>##V3_BDHV12</stp>
        <stp>9128275W8 Govt</stp>
        <stp>IDX_RATIO</stp>
        <stp>11/7/2008</stp>
        <stp>11/7/2008</stp>
        <stp>[Fixed Income  Prices 2004-2009.xlsx]TIPS!R1122C20</stp>
        <tr r="T1122" s="1"/>
      </tp>
      <tp>
        <v>1.2558199999999999</v>
        <stp/>
        <stp>##V3_BDHV12</stp>
        <stp>9128276R8 Govt</stp>
        <stp>IDX_RATIO</stp>
        <stp>12/4/2008</stp>
        <stp>12/4/2008</stp>
        <stp>[Fixed Income  Prices 2004-2009.xlsx]TIPS!R1141C28</stp>
        <tr r="AB1141" s="1"/>
      </tp>
      <tp>
        <v>1.25844</v>
        <stp/>
        <stp>##V3_BDHV12</stp>
        <stp>9128276R8 Govt</stp>
        <stp>IDX_RATIO</stp>
        <stp>11/7/2008</stp>
        <stp>11/7/2008</stp>
        <stp>[Fixed Income  Prices 2004-2009.xlsx]TIPS!R1122C28</stp>
        <tr r="AB1122" s="1"/>
      </tp>
      <tp>
        <v>1.26302</v>
        <stp/>
        <stp>##V3_BDHV12</stp>
        <stp>9128276R8 Govt</stp>
        <stp>IDX_RATIO</stp>
        <stp>10/6/2008</stp>
        <stp>10/6/2008</stp>
        <stp>[Fixed Income  Prices 2004-2009.xlsx]TIPS!R1098C28</stp>
        <tr r="AB1098" s="1"/>
      </tp>
      <tp>
        <v>1.22892</v>
        <stp/>
        <stp>##V3_BDHV12</stp>
        <stp>9128277J5 Govt</stp>
        <stp>IDX_RATIO</stp>
        <stp>12/9/2008</stp>
        <stp>12/9/2008</stp>
        <stp>[Fixed Income  Prices 2004-2009.xlsx]TIPS!R1144C36</stp>
        <tr r="AJ1144" s="1"/>
      </tp>
      <tp>
        <v>1.3065599999999999</v>
        <stp/>
        <stp>##V3_BDHV12</stp>
        <stp>9128275W8 Govt</stp>
        <stp>IDX_RATIO</stp>
        <stp>10/6/2008</stp>
        <stp>10/6/2008</stp>
        <stp>[Fixed Income  Prices 2004-2009.xlsx]TIPS!R1098C20</stp>
        <tr r="T1098" s="1"/>
      </tp>
      <tp t="e">
        <v>#N/A</v>
        <stp/>
        <stp>##V3_BDHV12</stp>
        <stp>912833JV Govt</stp>
        <stp>YLD_YTM_ASK</stp>
        <stp>20071102</stp>
        <stp>20080201</stp>
        <stp>[Fixed Income  Prices 2004-2009.xlsx]STRIP Yield Curve!R95C4</stp>
        <stp>Days=N</stp>
        <stp>Fill=B</stp>
        <stp>Sort=D</stp>
        <stp>Per=cW</stp>
        <stp>Dts=H</stp>
        <stp>cols=1;rows=14</stp>
        <tr r="D95" s="4"/>
      </tp>
      <tp t="e">
        <v>#N/A</v>
        <stp/>
        <stp>##V3_BDHV12</stp>
        <stp>912833CY Govt</stp>
        <stp>YLD_YTM_ASK</stp>
        <stp>20070504</stp>
        <stp>20070511</stp>
        <stp>[Fixed Income  Prices 2004-2009.xlsx]STRIP Yield Curve!R133C4</stp>
        <stp>Days=N</stp>
        <stp>Fill=B</stp>
        <stp>Sort=D</stp>
        <stp>Per=cW</stp>
        <stp>Dts=H</stp>
        <stp>cols=1;rows=2</stp>
        <tr r="D133" s="4"/>
      </tp>
      <tp t="e">
        <v>#N/A</v>
        <stp/>
        <stp>##V3_BDHV12</stp>
        <stp>912833CU Govt</stp>
        <stp>YLD_YTM_ASK</stp>
        <stp>20070504</stp>
        <stp>20070511</stp>
        <stp>[Fixed Income  Prices 2004-2009.xlsx]STRIP Yield Curve!R133C2</stp>
        <stp>Days=N</stp>
        <stp>Fill=B</stp>
        <stp>Sort=D</stp>
        <stp>Per=cW</stp>
        <stp>Dts=H</stp>
        <stp>cols=1;rows=2</stp>
        <tr r="B133" s="4"/>
      </tp>
      <tp t="e">
        <v>#N/A</v>
        <stp/>
        <stp>##V3_BDHV12</stp>
        <stp>912833CW Govt</stp>
        <stp>YLD_YTM_ASK</stp>
        <stp>20070504</stp>
        <stp>20070511</stp>
        <stp>[Fixed Income  Prices 2004-2009.xlsx]STRIP Yield Curve!R133C3</stp>
        <stp>Days=N</stp>
        <stp>Fill=B</stp>
        <stp>Sort=D</stp>
        <stp>Per=cW</stp>
        <stp>Dts=H</stp>
        <stp>cols=1;rows=2</stp>
        <tr r="C133" s="4"/>
      </tp>
      <tp t="e">
        <v>#N/A</v>
        <stp/>
        <stp>##V3_BDHV12</stp>
        <stp>912833JZ Govt</stp>
        <stp>YLD_YTM_ASK</stp>
        <stp>20071102</stp>
        <stp>20080201</stp>
        <stp>[Fixed Income  Prices 2004-2009.xlsx]STRIP Yield Curve!R95C6</stp>
        <stp>Days=N</stp>
        <stp>Fill=B</stp>
        <stp>Sort=D</stp>
        <stp>Per=cW</stp>
        <stp>Dts=H</stp>
        <stp>cols=1;rows=14</stp>
        <tr r="F95" s="4"/>
      </tp>
      <tp>
        <v>1.19587</v>
        <stp/>
        <stp>##V3_BDHV12</stp>
        <stp>9128272M3 Govt</stp>
        <stp>IDX_RATIO</stp>
        <stp>10/22/2004</stp>
        <stp>10/22/2004</stp>
        <stp>[Fixed Income  Prices 2004-2009.xlsx]TIPS!R70C8</stp>
        <tr r="H70" s="1"/>
      </tp>
      <tp>
        <v>1.1968300000000001</v>
        <stp/>
        <stp>##V3_BDHV12</stp>
        <stp>9128272M3 Govt</stp>
        <stp>IDX_RATIO</stp>
        <stp>11/10/2004</stp>
        <stp>11/10/2004</stp>
        <stp>[Fixed Income  Prices 2004-2009.xlsx]TIPS!R83C8</stp>
        <tr r="H83" s="1"/>
      </tp>
      <tp>
        <v>1.1956800000000001</v>
        <stp/>
        <stp>##V3_BDHV12</stp>
        <stp>9128272M3 Govt</stp>
        <stp>IDX_RATIO</stp>
        <stp>10/13/2004</stp>
        <stp>10/13/2004</stp>
        <stp>[Fixed Income  Prices 2004-2009.xlsx]TIPS!R63C8</stp>
        <tr r="H63" s="1"/>
      </tp>
      <tp>
        <v>0.99922999999999995</v>
        <stp/>
        <stp>##V3_BDHV12</stp>
        <stp>912810PS1 Govt</stp>
        <stp>IDX_RATIO</stp>
        <stp>1/25/2007</stp>
        <stp>1/25/2007</stp>
        <stp>[Fixed Income  Prices 2004-2009.xlsx]TIPS!R7C116</stp>
        <tr r="DL7" s="1"/>
      </tp>
      <tp>
        <v>1.20061</v>
        <stp/>
        <stp>##V3_BDHV12</stp>
        <stp>912828AF7 Govt</stp>
        <stp>IDX_RATIO</stp>
        <stp>11/9/2009</stp>
        <stp>11/9/2009</stp>
        <stp>[Fixed Income  Prices 2004-2009.xlsx]TIPS!R1383C44</stp>
        <tr r="AR1383" s="1"/>
      </tp>
      <tp>
        <v>1.1983299999999999</v>
        <stp/>
        <stp>##V3_BDHV12</stp>
        <stp>912828AF7 Govt</stp>
        <stp>IDX_RATIO</stp>
        <stp>10/8/2009</stp>
        <stp>10/8/2009</stp>
        <stp>[Fixed Income  Prices 2004-2009.xlsx]TIPS!R1361C44</stp>
        <tr r="AR1361" s="1"/>
      </tp>
      <tp>
        <v>1.1658999999999999</v>
        <stp/>
        <stp>##V3_BDHV12</stp>
        <stp>912828BW9 Govt</stp>
        <stp>IDX_RATIO</stp>
        <stp>10/6/2009</stp>
        <stp>10/6/2009</stp>
        <stp>[Fixed Income  Prices 2004-2009.xlsx]TIPS!R1360C56</stp>
        <tr r="BD1360" s="1"/>
      </tp>
      <tp>
        <v>1.1829000000000001</v>
        <stp/>
        <stp>##V3_BDHV12</stp>
        <stp>912828BW9 Govt</stp>
        <stp>IDX_RATIO</stp>
        <stp>12/4/2008</stp>
        <stp>12/4/2008</stp>
        <stp>[Fixed Income  Prices 2004-2009.xlsx]TIPS!R1142C56</stp>
        <tr r="BD1142" s="1"/>
      </tp>
      <tp>
        <v>1.18537</v>
        <stp/>
        <stp>##V3_BDHV12</stp>
        <stp>912828BW9 Govt</stp>
        <stp>IDX_RATIO</stp>
        <stp>11/7/2008</stp>
        <stp>11/7/2008</stp>
        <stp>[Fixed Income  Prices 2004-2009.xlsx]TIPS!R1123C56</stp>
        <tr r="BD1123" s="1"/>
      </tp>
      <tp>
        <v>1.22228</v>
        <stp/>
        <stp>##V3_BDHV12</stp>
        <stp>912828AF7 Govt</stp>
        <stp>IDX_RATIO</stp>
        <stp>10/8/2008</stp>
        <stp>10/8/2008</stp>
        <stp>[Fixed Income  Prices 2004-2009.xlsx]TIPS!R1100C44</stp>
        <tr r="AR1100" s="1"/>
      </tp>
      <tp>
        <v>1.1896800000000001</v>
        <stp/>
        <stp>##V3_BDHV12</stp>
        <stp>912828BW9 Govt</stp>
        <stp>IDX_RATIO</stp>
        <stp>10/6/2008</stp>
        <stp>10/6/2008</stp>
        <stp>[Fixed Income  Prices 2004-2009.xlsx]TIPS!R1099C56</stp>
        <tr r="BD1099" s="1"/>
      </tp>
      <tp>
        <v>1.28054</v>
        <stp/>
        <stp>##V3_BDHV12</stp>
        <stp>9128275W8 Govt</stp>
        <stp>IDX_RATIO</stp>
        <stp>10/7/2009</stp>
        <stp>10/7/2009</stp>
        <stp>[Fixed Income  Prices 2004-2009.xlsx]TIPS!R1360C20</stp>
        <tr r="T1360" s="1"/>
      </tp>
      <tp>
        <v>1.2402299999999999</v>
        <stp/>
        <stp>##V3_BDHV12</stp>
        <stp>9128276R8 Govt</stp>
        <stp>IDX_RATIO</stp>
        <stp>11/6/2009</stp>
        <stp>11/6/2009</stp>
        <stp>[Fixed Income  Prices 2004-2009.xlsx]TIPS!R1382C28</stp>
        <tr r="AB1382" s="1"/>
      </tp>
      <tp>
        <v>1.331</v>
        <stp/>
        <stp>##V3_BDHV12</stp>
        <stp>9128274Y5 Govt</stp>
        <stp>IDX_RATIO</stp>
        <stp>12/8/2008</stp>
        <stp>12/8/2008</stp>
        <stp>[Fixed Income  Prices 2004-2009.xlsx]TIPS!R1144C16</stp>
        <tr r="P1144" s="1"/>
      </tp>
      <tp>
        <v>1.23787</v>
        <stp/>
        <stp>##V3_BDHV12</stp>
        <stp>9128276R8 Govt</stp>
        <stp>IDX_RATIO</stp>
        <stp>10/7/2009</stp>
        <stp>10/7/2009</stp>
        <stp>[Fixed Income  Prices 2004-2009.xlsx]TIPS!R1360C28</stp>
        <tr r="AB1360" s="1"/>
      </tp>
      <tp>
        <v>1.2829900000000001</v>
        <stp/>
        <stp>##V3_BDHV12</stp>
        <stp>9128275W8 Govt</stp>
        <stp>IDX_RATIO</stp>
        <stp>11/6/2009</stp>
        <stp>11/6/2009</stp>
        <stp>[Fixed Income  Prices 2004-2009.xlsx]TIPS!R1382C20</stp>
        <tr r="T1382" s="1"/>
      </tp>
      <tp>
        <v>1.2986900000000001</v>
        <stp/>
        <stp>##V3_BDHV12</stp>
        <stp>9128275W8 Govt</stp>
        <stp>IDX_RATIO</stp>
        <stp>12/5/2008</stp>
        <stp>12/5/2008</stp>
        <stp>[Fixed Income  Prices 2004-2009.xlsx]TIPS!R1142C20</stp>
        <tr r="T1142" s="1"/>
      </tp>
      <tp>
        <v>1.3018799999999999</v>
        <stp/>
        <stp>##V3_BDHV12</stp>
        <stp>9128275W8 Govt</stp>
        <stp>IDX_RATIO</stp>
        <stp>11/6/2008</stp>
        <stp>11/6/2008</stp>
        <stp>[Fixed Income  Prices 2004-2009.xlsx]TIPS!R1121C20</stp>
        <tr r="T1121" s="1"/>
      </tp>
      <tp>
        <v>1.2554099999999999</v>
        <stp/>
        <stp>##V3_BDHV12</stp>
        <stp>9128276R8 Govt</stp>
        <stp>IDX_RATIO</stp>
        <stp>12/5/2008</stp>
        <stp>12/5/2008</stp>
        <stp>[Fixed Income  Prices 2004-2009.xlsx]TIPS!R1142C28</stp>
        <tr r="AB1142" s="1"/>
      </tp>
      <tp>
        <v>1.2585</v>
        <stp/>
        <stp>##V3_BDHV12</stp>
        <stp>9128276R8 Govt</stp>
        <stp>IDX_RATIO</stp>
        <stp>11/6/2008</stp>
        <stp>11/6/2008</stp>
        <stp>[Fixed Income  Prices 2004-2009.xlsx]TIPS!R1121C28</stp>
        <tr r="AB1121" s="1"/>
      </tp>
      <tp>
        <v>1.2628599999999999</v>
        <stp/>
        <stp>##V3_BDHV12</stp>
        <stp>9128276R8 Govt</stp>
        <stp>IDX_RATIO</stp>
        <stp>10/7/2008</stp>
        <stp>10/7/2008</stp>
        <stp>[Fixed Income  Prices 2004-2009.xlsx]TIPS!R1099C28</stp>
        <tr r="AB1099" s="1"/>
      </tp>
      <tp>
        <v>1.22932</v>
        <stp/>
        <stp>##V3_BDHV12</stp>
        <stp>9128277J5 Govt</stp>
        <stp>IDX_RATIO</stp>
        <stp>12/8/2008</stp>
        <stp>12/8/2008</stp>
        <stp>[Fixed Income  Prices 2004-2009.xlsx]TIPS!R1143C36</stp>
        <tr r="AJ1143" s="1"/>
      </tp>
      <tp>
        <v>1.3063899999999999</v>
        <stp/>
        <stp>##V3_BDHV12</stp>
        <stp>9128275W8 Govt</stp>
        <stp>IDX_RATIO</stp>
        <stp>10/7/2008</stp>
        <stp>10/7/2008</stp>
        <stp>[Fixed Income  Prices 2004-2009.xlsx]TIPS!R1099C20</stp>
        <tr r="T1099" s="1"/>
      </tp>
      <tp>
        <v>1.21838</v>
        <stp/>
        <stp>##V3_BDHV12</stp>
        <stp>9128276R8 Govt</stp>
        <stp>IDX_RATIO</stp>
        <stp>4/27/2009</stp>
        <stp>4/27/2009</stp>
        <stp>[Fixed Income  Prices 2004-2009.xlsx]TIPS!R1243C28</stp>
        <tr r="AB1243" s="1"/>
      </tp>
      <tp>
        <v>1.2603800000000001</v>
        <stp/>
        <stp>##V3_BDHV12</stp>
        <stp>9128275W8 Govt</stp>
        <stp>IDX_RATIO</stp>
        <stp>4/27/2009</stp>
        <stp>4/27/2009</stp>
        <stp>[Fixed Income  Prices 2004-2009.xlsx]TIPS!R1243C20</stp>
        <tr r="T1243" s="1"/>
      </tp>
      <tp>
        <v>1.2333000000000001</v>
        <stp/>
        <stp>##V3_BDHV12</stp>
        <stp>9128276R8 Govt</stp>
        <stp>IDX_RATIO</stp>
        <stp>6/27/2008</stp>
        <stp>6/27/2008</stp>
        <stp>[Fixed Income  Prices 2004-2009.xlsx]TIPS!R1027C28</stp>
        <tr r="AB1027" s="1"/>
      </tp>
      <tp>
        <v>1.26596</v>
        <stp/>
        <stp>##V3_BDHV12</stp>
        <stp>9128275W8 Govt</stp>
        <stp>IDX_RATIO</stp>
        <stp>6/17/2009</stp>
        <stp>6/17/2009</stp>
        <stp>[Fixed Income  Prices 2004-2009.xlsx]TIPS!R1280C20</stp>
        <tr r="T1280" s="1"/>
      </tp>
      <tp>
        <v>1.2270300000000001</v>
        <stp/>
        <stp>##V3_BDHV12</stp>
        <stp>9128276R8 Govt</stp>
        <stp>IDX_RATIO</stp>
        <stp>7/17/2009</stp>
        <stp>7/17/2009</stp>
        <stp>[Fixed Income  Prices 2004-2009.xlsx]TIPS!R1302C28</stp>
        <tr r="AB1302" s="1"/>
      </tp>
      <tp>
        <v>1.22167</v>
        <stp/>
        <stp>##V3_BDHV12</stp>
        <stp>9128276R8 Govt</stp>
        <stp>IDX_RATIO</stp>
        <stp>5/27/2009</stp>
        <stp>5/27/2009</stp>
        <stp>[Fixed Income  Prices 2004-2009.xlsx]TIPS!R1265C28</stp>
        <tr r="AB1265" s="1"/>
      </tp>
      <tp>
        <v>1.2693300000000001</v>
        <stp/>
        <stp>##V3_BDHV12</stp>
        <stp>9128275W8 Govt</stp>
        <stp>IDX_RATIO</stp>
        <stp>7/17/2009</stp>
        <stp>7/17/2009</stp>
        <stp>[Fixed Income  Prices 2004-2009.xlsx]TIPS!R1302C20</stp>
        <tr r="T1302" s="1"/>
      </tp>
      <tp>
        <v>1.2237800000000001</v>
        <stp/>
        <stp>##V3_BDHV12</stp>
        <stp>9128276R8 Govt</stp>
        <stp>IDX_RATIO</stp>
        <stp>6/17/2009</stp>
        <stp>6/17/2009</stp>
        <stp>[Fixed Income  Prices 2004-2009.xlsx]TIPS!R1280C28</stp>
        <tr r="AB1280" s="1"/>
      </tp>
      <tp>
        <v>1.27582</v>
        <stp/>
        <stp>##V3_BDHV12</stp>
        <stp>9128275W8 Govt</stp>
        <stp>IDX_RATIO</stp>
        <stp>6/27/2008</stp>
        <stp>6/27/2008</stp>
        <stp>[Fixed Income  Prices 2004-2009.xlsx]TIPS!R1027C20</stp>
        <tr r="T1027" s="1"/>
      </tp>
      <tp>
        <v>1.26379</v>
        <stp/>
        <stp>##V3_BDHV12</stp>
        <stp>9128275W8 Govt</stp>
        <stp>IDX_RATIO</stp>
        <stp>5/27/2009</stp>
        <stp>5/27/2009</stp>
        <stp>[Fixed Income  Prices 2004-2009.xlsx]TIPS!R1265C20</stp>
        <tr r="T1265" s="1"/>
      </tp>
      <tp>
        <v>1.22817</v>
        <stp/>
        <stp>##V3_BDHV12</stp>
        <stp>9128276R8 Govt</stp>
        <stp>IDX_RATIO</stp>
        <stp>7/27/2009</stp>
        <stp>7/27/2009</stp>
        <stp>[Fixed Income  Prices 2004-2009.xlsx]TIPS!R1308C28</stp>
        <tr r="AB1308" s="1"/>
      </tp>
      <tp>
        <v>1.22515</v>
        <stp/>
        <stp>##V3_BDHV12</stp>
        <stp>9128276R8 Govt</stp>
        <stp>IDX_RATIO</stp>
        <stp>5/27/2008</stp>
        <stp>5/27/2008</stp>
        <stp>[Fixed Income  Prices 2004-2009.xlsx]TIPS!R1004C28</stp>
        <tr r="AB1004" s="1"/>
      </tp>
      <tp>
        <v>1.23082</v>
        <stp/>
        <stp>##V3_BDHV12</stp>
        <stp>9128276R8 Govt</stp>
        <stp>IDX_RATIO</stp>
        <stp>6/17/2008</stp>
        <stp>6/17/2008</stp>
        <stp>[Fixed Income  Prices 2004-2009.xlsx]TIPS!R1019C28</stp>
        <tr r="AB1019" s="1"/>
      </tp>
      <tp>
        <v>1.27325</v>
        <stp/>
        <stp>##V3_BDHV12</stp>
        <stp>9128275W8 Govt</stp>
        <stp>IDX_RATIO</stp>
        <stp>6/17/2008</stp>
        <stp>6/17/2008</stp>
        <stp>[Fixed Income  Prices 2004-2009.xlsx]TIPS!R1019C20</stp>
        <tr r="T1019" s="1"/>
      </tp>
      <tp>
        <v>1.27051</v>
        <stp/>
        <stp>##V3_BDHV12</stp>
        <stp>9128275W8 Govt</stp>
        <stp>IDX_RATIO</stp>
        <stp>7/27/2009</stp>
        <stp>7/27/2009</stp>
        <stp>[Fixed Income  Prices 2004-2009.xlsx]TIPS!R1308C20</stp>
        <tr r="T1308" s="1"/>
      </tp>
      <tp>
        <v>1.26739</v>
        <stp/>
        <stp>##V3_BDHV12</stp>
        <stp>9128275W8 Govt</stp>
        <stp>IDX_RATIO</stp>
        <stp>5/27/2008</stp>
        <stp>5/27/2008</stp>
        <stp>[Fixed Income  Prices 2004-2009.xlsx]TIPS!R1004C20</stp>
        <tr r="T1004" s="1"/>
      </tp>
      <tp>
        <v>1.21637</v>
        <stp/>
        <stp>##V3_BDHV12</stp>
        <stp>9128276R8 Govt</stp>
        <stp>IDX_RATIO</stp>
        <stp>4/17/2009</stp>
        <stp>4/17/2009</stp>
        <stp>[Fixed Income  Prices 2004-2009.xlsx]TIPS!R1237C28</stp>
        <tr r="AB1237" s="1"/>
      </tp>
      <tp>
        <v>1.23966</v>
        <stp/>
        <stp>##V3_BDHV12</stp>
        <stp>9128276R8 Govt</stp>
        <stp>IDX_RATIO</stp>
        <stp>7/17/2008</stp>
        <stp>7/17/2008</stp>
        <stp>[Fixed Income  Prices 2004-2009.xlsx]TIPS!R1041C28</stp>
        <tr r="AB1041" s="1"/>
      </tp>
      <tp>
        <v>1.2583</v>
        <stp/>
        <stp>##V3_BDHV12</stp>
        <stp>9128275W8 Govt</stp>
        <stp>IDX_RATIO</stp>
        <stp>4/17/2009</stp>
        <stp>4/17/2009</stp>
        <stp>[Fixed Income  Prices 2004-2009.xlsx]TIPS!R1237C20</stp>
        <tr r="T1237" s="1"/>
      </tp>
      <tp>
        <v>1.2823899999999999</v>
        <stp/>
        <stp>##V3_BDHV12</stp>
        <stp>9128275W8 Govt</stp>
        <stp>IDX_RATIO</stp>
        <stp>7/17/2008</stp>
        <stp>7/17/2008</stp>
        <stp>[Fixed Income  Prices 2004-2009.xlsx]TIPS!R1041C20</stp>
        <tr r="T1041" s="1"/>
      </tp>
      <tp>
        <v>1.19831</v>
        <stp/>
        <stp>##V3_BDHV12</stp>
        <stp>912828AF7 Govt</stp>
        <stp>IDX_RATIO</stp>
        <stp>8/28/2009</stp>
        <stp>8/28/2009</stp>
        <stp>[Fixed Income  Prices 2004-2009.xlsx]TIPS!R1332C44</stp>
        <tr r="AR1332" s="1"/>
      </tp>
      <tp>
        <v>1.22061</v>
        <stp/>
        <stp>##V3_BDHV12</stp>
        <stp>912828AF7 Govt</stp>
        <stp>IDX_RATIO</stp>
        <stp>9/18/2008</stp>
        <stp>9/18/2008</stp>
        <stp>[Fixed Income  Prices 2004-2009.xlsx]TIPS!R1086C44</stp>
        <tr r="AR1086" s="1"/>
      </tp>
      <tp>
        <v>1.21061</v>
        <stp/>
        <stp>##V3_BDHV12</stp>
        <stp>9128276R8 Govt</stp>
        <stp>IDX_RATIO</stp>
        <stp>3/17/2009</stp>
        <stp>3/17/2009</stp>
        <stp>[Fixed Income  Prices 2004-2009.xlsx]TIPS!R1214C28</stp>
        <tr r="AB1214" s="1"/>
      </tp>
      <tp>
        <v>1.25234</v>
        <stp/>
        <stp>##V3_BDHV12</stp>
        <stp>9128275W8 Govt</stp>
        <stp>IDX_RATIO</stp>
        <stp>3/17/2009</stp>
        <stp>3/17/2009</stp>
        <stp>[Fixed Income  Prices 2004-2009.xlsx]TIPS!R1214C20</stp>
        <tr r="T1214" s="1"/>
      </tp>
      <tp>
        <v>1.2115100000000001</v>
        <stp/>
        <stp>##V3_BDHV12</stp>
        <stp>912828AF7 Govt</stp>
        <stp>IDX_RATIO</stp>
        <stp>8/18/2008</stp>
        <stp>8/18/2008</stp>
        <stp>[Fixed Income  Prices 2004-2009.xlsx]TIPS!R1063C44</stp>
        <tr r="AR1063" s="1"/>
      </tp>
      <tp>
        <v>1.1873400000000001</v>
        <stp/>
        <stp>##V3_BDHV12</stp>
        <stp>912828BW9 Govt</stp>
        <stp>IDX_RATIO</stp>
        <stp>9/16/2008</stp>
        <stp>9/16/2008</stp>
        <stp>[Fixed Income  Prices 2004-2009.xlsx]TIPS!R1085C56</stp>
        <tr r="BD1085" s="1"/>
      </tp>
      <tp>
        <v>1.1979200000000001</v>
        <stp/>
        <stp>##V3_BDHV12</stp>
        <stp>912828AF7 Govt</stp>
        <stp>IDX_RATIO</stp>
        <stp>9/28/2009</stp>
        <stp>9/28/2009</stp>
        <stp>[Fixed Income  Prices 2004-2009.xlsx]TIPS!R1353C44</stp>
        <tr r="AR1353" s="1"/>
      </tp>
      <tp>
        <v>1.1654100000000001</v>
        <stp/>
        <stp>##V3_BDHV12</stp>
        <stp>912828BW9 Govt</stp>
        <stp>IDX_RATIO</stp>
        <stp>8/26/2009</stp>
        <stp>8/26/2009</stp>
        <stp>[Fixed Income  Prices 2004-2009.xlsx]TIPS!R1331C56</stp>
        <tr r="BD1331" s="1"/>
      </tp>
      <tp>
        <v>1.1894100000000001</v>
        <stp/>
        <stp>##V3_BDHV12</stp>
        <stp>912828BW9 Govt</stp>
        <stp>IDX_RATIO</stp>
        <stp>9/26/2008</stp>
        <stp>9/26/2008</stp>
        <stp>[Fixed Income  Prices 2004-2009.xlsx]TIPS!R1093C56</stp>
        <tr r="BD1093" s="1"/>
      </tp>
      <tp>
        <v>1.2154199999999999</v>
        <stp/>
        <stp>##V3_BDHV12</stp>
        <stp>912828AF7 Govt</stp>
        <stp>IDX_RATIO</stp>
        <stp>8/28/2008</stp>
        <stp>8/28/2008</stp>
        <stp>[Fixed Income  Prices 2004-2009.xlsx]TIPS!R1071C44</stp>
        <tr r="AR1071" s="1"/>
      </tp>
      <tp>
        <v>1.19855</v>
        <stp/>
        <stp>##V3_BDHV12</stp>
        <stp>912828AF7 Govt</stp>
        <stp>IDX_RATIO</stp>
        <stp>9/18/2009</stp>
        <stp>9/18/2009</stp>
        <stp>[Fixed Income  Prices 2004-2009.xlsx]TIPS!R1347C44</stp>
        <tr r="AR1347" s="1"/>
      </tp>
      <tp>
        <v>1.2551300000000001</v>
        <stp/>
        <stp>##V3_BDHV12</stp>
        <stp>9128275W8 Govt</stp>
        <stp>IDX_RATIO</stp>
        <stp>2/17/2009</stp>
        <stp>2/17/2009</stp>
        <stp>[Fixed Income  Prices 2004-2009.xlsx]TIPS!R1194C20</stp>
        <tr r="T1194" s="1"/>
      </tp>
      <tp>
        <v>1.2088000000000001</v>
        <stp/>
        <stp>##V3_BDHV12</stp>
        <stp>9128276R8 Govt</stp>
        <stp>IDX_RATIO</stp>
        <stp>2/27/2009</stp>
        <stp>2/27/2009</stp>
        <stp>[Fixed Income  Prices 2004-2009.xlsx]TIPS!R1202C28</stp>
        <tr r="AB1202" s="1"/>
      </tp>
      <tp>
        <v>1.2243599999999999</v>
        <stp/>
        <stp>##V3_BDHV12</stp>
        <stp>9128276R8 Govt</stp>
        <stp>IDX_RATIO</stp>
        <stp>1/27/2009</stp>
        <stp>1/27/2009</stp>
        <stp>[Fixed Income  Prices 2004-2009.xlsx]TIPS!R1179C28</stp>
        <tr r="AB1179" s="1"/>
      </tp>
      <tp>
        <v>1.25047</v>
        <stp/>
        <stp>##V3_BDHV12</stp>
        <stp>9128275W8 Govt</stp>
        <stp>IDX_RATIO</stp>
        <stp>2/27/2009</stp>
        <stp>2/27/2009</stp>
        <stp>[Fixed Income  Prices 2004-2009.xlsx]TIPS!R1202C20</stp>
        <tr r="T1202" s="1"/>
      </tp>
      <tp>
        <v>1.2133</v>
        <stp/>
        <stp>##V3_BDHV12</stp>
        <stp>9128276R8 Govt</stp>
        <stp>IDX_RATIO</stp>
        <stp>2/17/2009</stp>
        <stp>2/17/2009</stp>
        <stp>[Fixed Income  Prices 2004-2009.xlsx]TIPS!R1194C28</stp>
        <tr r="AB1194" s="1"/>
      </tp>
      <tp>
        <v>1.26657</v>
        <stp/>
        <stp>##V3_BDHV12</stp>
        <stp>9128275W8 Govt</stp>
        <stp>IDX_RATIO</stp>
        <stp>1/27/2009</stp>
        <stp>1/27/2009</stp>
        <stp>[Fixed Income  Prices 2004-2009.xlsx]TIPS!R1179C20</stp>
        <tr r="T1179" s="1"/>
      </tp>
      <tp>
        <v>1.1950099999999999</v>
        <stp/>
        <stp>##V3_BDHV12</stp>
        <stp>912828AF7 Govt</stp>
        <stp>IDX_RATIO</stp>
        <stp>8/18/2009</stp>
        <stp>8/18/2009</stp>
        <stp>[Fixed Income  Prices 2004-2009.xlsx]TIPS!R1324C44</stp>
        <tr r="AR1324" s="1"/>
      </tp>
      <tp>
        <v>1.1664099999999999</v>
        <stp/>
        <stp>##V3_BDHV12</stp>
        <stp>912828BW9 Govt</stp>
        <stp>IDX_RATIO</stp>
        <stp>9/16/2009</stp>
        <stp>9/16/2009</stp>
        <stp>[Fixed Income  Prices 2004-2009.xlsx]TIPS!R1346C56</stp>
        <tr r="BD1346" s="1"/>
      </tp>
      <tp>
        <v>1.18194</v>
        <stp/>
        <stp>##V3_BDHV12</stp>
        <stp>912828BW9 Govt</stp>
        <stp>IDX_RATIO</stp>
        <stp>8/26/2008</stp>
        <stp>8/26/2008</stp>
        <stp>[Fixed Income  Prices 2004-2009.xlsx]TIPS!R1070C56</stp>
        <tr r="BD1070" s="1"/>
      </tp>
      <tp>
        <v>1.2122999999999999</v>
        <stp/>
        <stp>##V3_BDHV12</stp>
        <stp>9128276R8 Govt</stp>
        <stp>IDX_RATIO</stp>
        <stp>3/27/2009</stp>
        <stp>3/27/2009</stp>
        <stp>[Fixed Income  Prices 2004-2009.xlsx]TIPS!R1222C28</stp>
        <tr r="AB1222" s="1"/>
      </tp>
      <tp>
        <v>1.2541</v>
        <stp/>
        <stp>##V3_BDHV12</stp>
        <stp>9128275W8 Govt</stp>
        <stp>IDX_RATIO</stp>
        <stp>3/27/2009</stp>
        <stp>3/27/2009</stp>
        <stp>[Fixed Income  Prices 2004-2009.xlsx]TIPS!R1222C20</stp>
        <tr r="T1222" s="1"/>
      </tp>
      <tp>
        <v>1.18266</v>
        <stp/>
        <stp>##V3_BDHV12</stp>
        <stp>912828AF7 Govt</stp>
        <stp>IDX_RATIO</stp>
        <stp>5/28/2009</stp>
        <stp>5/28/2009</stp>
        <stp>[Fixed Income  Prices 2004-2009.xlsx]TIPS!R1266C44</stp>
        <tr r="AR1266" s="1"/>
      </tp>
      <tp>
        <v>1.1847000000000001</v>
        <stp/>
        <stp>##V3_BDHV12</stp>
        <stp>912828AF7 Govt</stp>
        <stp>IDX_RATIO</stp>
        <stp>6/18/2009</stp>
        <stp>6/18/2009</stp>
        <stp>[Fixed Income  Prices 2004-2009.xlsx]TIPS!R1281C44</stp>
        <tr r="AR1281" s="1"/>
      </tp>
      <tp>
        <v>1.15262</v>
        <stp/>
        <stp>##V3_BDHV12</stp>
        <stp>912828BW9 Govt</stp>
        <stp>IDX_RATIO</stp>
        <stp>6/16/2009</stp>
        <stp>6/16/2009</stp>
        <stp>[Fixed Income  Prices 2004-2009.xlsx]TIPS!R1280C56</stp>
        <tr r="BD1280" s="1"/>
      </tp>
      <tp>
        <v>1.2035499999999999</v>
        <stp/>
        <stp>##V3_BDHV12</stp>
        <stp>912828AF7 Govt</stp>
        <stp>IDX_RATIO</stp>
        <stp>7/28/2008</stp>
        <stp>7/28/2008</stp>
        <stp>[Fixed Income  Prices 2004-2009.xlsx]TIPS!R1048C44</stp>
        <tr r="AR1048" s="1"/>
      </tp>
      <tp>
        <v>1.1795800000000001</v>
        <stp/>
        <stp>##V3_BDHV12</stp>
        <stp>912828AF7 Govt</stp>
        <stp>IDX_RATIO</stp>
        <stp>4/28/2009</stp>
        <stp>4/28/2009</stp>
        <stp>[Fixed Income  Prices 2004-2009.xlsx]TIPS!R1244C44</stp>
        <tr r="AR1244" s="1"/>
      </tp>
      <tp>
        <v>1.15567</v>
        <stp/>
        <stp>##V3_BDHV12</stp>
        <stp>912828BW9 Govt</stp>
        <stp>IDX_RATIO</stp>
        <stp>7/16/2009</stp>
        <stp>7/16/2009</stp>
        <stp>[Fixed Income  Prices 2004-2009.xlsx]TIPS!R1302C56</stp>
        <tr r="BD1302" s="1"/>
      </tp>
      <tp>
        <v>1.1614599999999999</v>
        <stp/>
        <stp>##V3_BDHV12</stp>
        <stp>912828BW9 Govt</stp>
        <stp>IDX_RATIO</stp>
        <stp>6/26/2008</stp>
        <stp>6/26/2008</stp>
        <stp>[Fixed Income  Prices 2004-2009.xlsx]TIPS!R1027C56</stp>
        <tr r="BD1027" s="1"/>
      </tp>
      <tp>
        <v>1.1506400000000001</v>
        <stp/>
        <stp>##V3_BDHV12</stp>
        <stp>912828BW9 Govt</stp>
        <stp>IDX_RATIO</stp>
        <stp>5/26/2009</stp>
        <stp>5/26/2009</stp>
        <stp>[Fixed Income  Prices 2004-2009.xlsx]TIPS!R1265C56</stp>
        <tr r="BD1265" s="1"/>
      </tp>
      <tp>
        <v>1.15358</v>
        <stp/>
        <stp>##V3_BDHV12</stp>
        <stp>912828BW9 Govt</stp>
        <stp>IDX_RATIO</stp>
        <stp>6/26/2009</stp>
        <stp>6/26/2009</stp>
        <stp>[Fixed Income  Prices 2004-2009.xlsx]TIPS!R1288C56</stp>
        <tr r="BD1288" s="1"/>
      </tp>
      <tp>
        <v>1.20031</v>
        <stp/>
        <stp>##V3_BDHV12</stp>
        <stp>912828AF7 Govt</stp>
        <stp>IDX_RATIO</stp>
        <stp>7/18/2008</stp>
        <stp>7/18/2008</stp>
        <stp>[Fixed Income  Prices 2004-2009.xlsx]TIPS!R1042C44</stp>
        <tr r="AR1042" s="1"/>
      </tp>
      <tp>
        <v>1.1591199999999999</v>
        <stp/>
        <stp>##V3_BDHV12</stp>
        <stp>912828BW9 Govt</stp>
        <stp>IDX_RATIO</stp>
        <stp>6/16/2008</stp>
        <stp>6/16/2008</stp>
        <stp>[Fixed Income  Prices 2004-2009.xlsx]TIPS!R1019C56</stp>
        <tr r="BD1019" s="1"/>
      </tp>
      <tp>
        <v>1.1536900000000001</v>
        <stp/>
        <stp>##V3_BDHV12</stp>
        <stp>912828BW9 Govt</stp>
        <stp>IDX_RATIO</stp>
        <stp>5/26/2008</stp>
        <stp>5/26/2008</stp>
        <stp>[Fixed Income  Prices 2004-2009.xlsx]TIPS!R1004C56</stp>
        <tr r="BD1004" s="1"/>
      </tp>
      <tp>
        <v>1.18174</v>
        <stp/>
        <stp>##V3_BDHV12</stp>
        <stp>912828AF7 Govt</stp>
        <stp>IDX_RATIO</stp>
        <stp>5/18/2009</stp>
        <stp>5/18/2009</stp>
        <stp>[Fixed Income  Prices 2004-2009.xlsx]TIPS!R1258C44</stp>
        <tr r="AR1258" s="1"/>
      </tp>
      <tp>
        <v>1.19167</v>
        <stp/>
        <stp>##V3_BDHV12</stp>
        <stp>912828AF7 Govt</stp>
        <stp>IDX_RATIO</stp>
        <stp>6/18/2008</stp>
        <stp>6/18/2008</stp>
        <stp>[Fixed Income  Prices 2004-2009.xlsx]TIPS!R1020C44</stp>
        <tr r="AR1020" s="1"/>
      </tp>
      <tp>
        <v>1.1889700000000001</v>
        <stp/>
        <stp>##V3_BDHV12</stp>
        <stp>912828AF7 Govt</stp>
        <stp>IDX_RATIO</stp>
        <stp>7/28/2009</stp>
        <stp>7/28/2009</stp>
        <stp>[Fixed Income  Prices 2004-2009.xlsx]TIPS!R1309C44</stp>
        <tr r="AR1309" s="1"/>
      </tp>
      <tp>
        <v>1.1862699999999999</v>
        <stp/>
        <stp>##V3_BDHV12</stp>
        <stp>912828AF7 Govt</stp>
        <stp>IDX_RATIO</stp>
        <stp>5/28/2008</stp>
        <stp>5/28/2008</stp>
        <stp>[Fixed Income  Prices 2004-2009.xlsx]TIPS!R1005C44</stp>
        <tr r="AR1005" s="1"/>
      </tp>
      <tp>
        <v>1.1455500000000001</v>
        <stp/>
        <stp>##V3_BDHV12</stp>
        <stp>912828BW9 Govt</stp>
        <stp>IDX_RATIO</stp>
        <stp>4/16/2009</stp>
        <stp>4/16/2009</stp>
        <stp>[Fixed Income  Prices 2004-2009.xlsx]TIPS!R1237C56</stp>
        <tr r="BD1237" s="1"/>
      </tp>
      <tp>
        <v>1.16736</v>
        <stp/>
        <stp>##V3_BDHV12</stp>
        <stp>912828BW9 Govt</stp>
        <stp>IDX_RATIO</stp>
        <stp>7/16/2008</stp>
        <stp>7/16/2008</stp>
        <stp>[Fixed Income  Prices 2004-2009.xlsx]TIPS!R1041C56</stp>
        <tr r="BD1041" s="1"/>
      </tp>
      <tp>
        <v>1.14015</v>
        <stp/>
        <stp>##V3_BDHV12</stp>
        <stp>912828BW9 Govt</stp>
        <stp>IDX_RATIO</stp>
        <stp>3/16/2009</stp>
        <stp>3/16/2009</stp>
        <stp>[Fixed Income  Prices 2004-2009.xlsx]TIPS!R1214C56</stp>
        <tr r="BD1214" s="1"/>
      </tp>
      <tp>
        <v>1.1720200000000001</v>
        <stp/>
        <stp>##V3_BDHV12</stp>
        <stp>912828AF7 Govt</stp>
        <stp>IDX_RATIO</stp>
        <stp>3/18/2009</stp>
        <stp>3/18/2009</stp>
        <stp>[Fixed Income  Prices 2004-2009.xlsx]TIPS!R1215C44</stp>
        <tr r="AR1215" s="1"/>
      </tp>
      <tp>
        <v>1.16123</v>
        <stp/>
        <stp>##V3_BDHV12</stp>
        <stp>912828BW9 Govt</stp>
        <stp>IDX_RATIO</stp>
        <stp>1/16/2009</stp>
        <stp>1/16/2009</stp>
        <stp>[Fixed Income  Prices 2004-2009.xlsx]TIPS!R1173C56</stp>
        <tr r="BD1173" s="1"/>
      </tp>
      <tp>
        <v>1.23759</v>
        <stp/>
        <stp>##V3_BDHV12</stp>
        <stp>9128276R8 Govt</stp>
        <stp>IDX_RATIO</stp>
        <stp>8/27/2009</stp>
        <stp>8/27/2009</stp>
        <stp>[Fixed Income  Prices 2004-2009.xlsx]TIPS!R1331C28</stp>
        <tr r="AB1331" s="1"/>
      </tp>
      <tp>
        <v>1.3042099999999999</v>
        <stp/>
        <stp>##V3_BDHV12</stp>
        <stp>9128275W8 Govt</stp>
        <stp>IDX_RATIO</stp>
        <stp>9/17/2008</stp>
        <stp>9/17/2008</stp>
        <stp>[Fixed Income  Prices 2004-2009.xlsx]TIPS!R1085C20</stp>
        <tr r="T1085" s="1"/>
      </tp>
      <tp>
        <v>1.28026</v>
        <stp/>
        <stp>##V3_BDHV12</stp>
        <stp>9128275W8 Govt</stp>
        <stp>IDX_RATIO</stp>
        <stp>8/27/2009</stp>
        <stp>8/27/2009</stp>
        <stp>[Fixed Income  Prices 2004-2009.xlsx]TIPS!R1331C20</stp>
        <tr r="T1331" s="1"/>
      </tp>
      <tp>
        <v>1.26075</v>
        <stp/>
        <stp>##V3_BDHV12</stp>
        <stp>9128276R8 Govt</stp>
        <stp>IDX_RATIO</stp>
        <stp>9/17/2008</stp>
        <stp>9/17/2008</stp>
        <stp>[Fixed Income  Prices 2004-2009.xlsx]TIPS!R1085C28</stp>
        <tr r="AB1085" s="1"/>
      </tp>
      <tp>
        <v>1.1432800000000001</v>
        <stp/>
        <stp>##V3_BDHV12</stp>
        <stp>912828BW9 Govt</stp>
        <stp>IDX_RATIO</stp>
        <stp>2/16/2009</stp>
        <stp>2/16/2009</stp>
        <stp>[Fixed Income  Prices 2004-2009.xlsx]TIPS!R1194C56</stp>
        <tr r="BD1194" s="1"/>
      </tp>
      <tp>
        <v>1.13903</v>
        <stp/>
        <stp>##V3_BDHV12</stp>
        <stp>912828BW9 Govt</stp>
        <stp>IDX_RATIO</stp>
        <stp>2/26/2009</stp>
        <stp>2/26/2009</stp>
        <stp>[Fixed Income  Prices 2004-2009.xlsx]TIPS!R1202C56</stp>
        <tr r="BD1202" s="1"/>
      </tp>
      <tp>
        <v>1.1539900000000001</v>
        <stp/>
        <stp>##V3_BDHV12</stp>
        <stp>912828BW9 Govt</stp>
        <stp>IDX_RATIO</stp>
        <stp>1/26/2009</stp>
        <stp>1/26/2009</stp>
        <stp>[Fixed Income  Prices 2004-2009.xlsx]TIPS!R1179C56</stp>
        <tr r="BD1179" s="1"/>
      </tp>
      <tp>
        <v>1.2341899999999999</v>
        <stp/>
        <stp>##V3_BDHV12</stp>
        <stp>9128276R8 Govt</stp>
        <stp>IDX_RATIO</stp>
        <stp>8/17/2009</stp>
        <stp>8/17/2009</stp>
        <stp>[Fixed Income  Prices 2004-2009.xlsx]TIPS!R1323C28</stp>
        <tr r="AB1323" s="1"/>
      </tp>
      <tp>
        <v>1.2767299999999999</v>
        <stp/>
        <stp>##V3_BDHV12</stp>
        <stp>9128275W8 Govt</stp>
        <stp>IDX_RATIO</stp>
        <stp>8/17/2009</stp>
        <stp>8/17/2009</stp>
        <stp>[Fixed Income  Prices 2004-2009.xlsx]TIPS!R1323C20</stp>
        <tr r="T1323" s="1"/>
      </tp>
      <tp>
        <v>1.14175</v>
        <stp/>
        <stp>##V3_BDHV12</stp>
        <stp>912828BW9 Govt</stp>
        <stp>IDX_RATIO</stp>
        <stp>3/26/2009</stp>
        <stp>3/26/2009</stp>
        <stp>[Fixed Income  Prices 2004-2009.xlsx]TIPS!R1222C56</stp>
        <tr r="BD1222" s="1"/>
      </tp>
      <tp>
        <v>1.1844300000000001</v>
        <stp/>
        <stp>##V3_BDHV12</stp>
        <stp>912828AF7 Govt</stp>
        <stp>IDX_RATIO</stp>
        <stp>1/28/2009</stp>
        <stp>1/28/2009</stp>
        <stp>[Fixed Income  Prices 2004-2009.xlsx]TIPS!R1180C44</stp>
        <tr r="AR1180" s="1"/>
      </tp>
      <tp>
        <v>1.1740299999999999</v>
        <stp/>
        <stp>##V3_BDHV12</stp>
        <stp>912828AF7 Govt</stp>
        <stp>IDX_RATIO</stp>
        <stp>2/18/2009</stp>
        <stp>2/18/2009</stp>
        <stp>[Fixed Income  Prices 2004-2009.xlsx]TIPS!R1195C44</stp>
        <tr r="AR1195" s="1"/>
      </tp>
      <tp>
        <v>1.2552099999999999</v>
        <stp/>
        <stp>##V3_BDHV12</stp>
        <stp>9128276R8 Govt</stp>
        <stp>IDX_RATIO</stp>
        <stp>8/27/2008</stp>
        <stp>8/27/2008</stp>
        <stp>[Fixed Income  Prices 2004-2009.xlsx]TIPS!R1070C28</stp>
        <tr r="AB1070" s="1"/>
      </tp>
      <tp>
        <v>1.2382500000000001</v>
        <stp/>
        <stp>##V3_BDHV12</stp>
        <stp>9128276R8 Govt</stp>
        <stp>IDX_RATIO</stp>
        <stp>9/17/2009</stp>
        <stp>9/17/2009</stp>
        <stp>[Fixed Income  Prices 2004-2009.xlsx]TIPS!R1346C28</stp>
        <tr r="AB1346" s="1"/>
      </tp>
      <tp>
        <v>1.2809300000000001</v>
        <stp/>
        <stp>##V3_BDHV12</stp>
        <stp>9128275W8 Govt</stp>
        <stp>IDX_RATIO</stp>
        <stp>9/17/2009</stp>
        <stp>9/17/2009</stp>
        <stp>[Fixed Income  Prices 2004-2009.xlsx]TIPS!R1346C20</stp>
        <tr r="T1346" s="1"/>
      </tp>
      <tp>
        <v>1.2984800000000001</v>
        <stp/>
        <stp>##V3_BDHV12</stp>
        <stp>9128275W8 Govt</stp>
        <stp>IDX_RATIO</stp>
        <stp>8/27/2008</stp>
        <stp>8/27/2008</stp>
        <stp>[Fixed Income  Prices 2004-2009.xlsx]TIPS!R1070C20</stp>
        <tr r="T1070" s="1"/>
      </tp>
      <tp>
        <v>1.2571300000000001</v>
        <stp/>
        <stp>##V3_BDHV12</stp>
        <stp>9128272M3 Govt</stp>
        <stp>IDX_RATIO</stp>
        <stp>12/30/2005</stp>
        <stp>12/30/2005</stp>
        <stp>[Fixed Income  Prices 2004-2009.xlsx]TIPS!R378C8</stp>
        <tr r="H378" s="1"/>
      </tp>
      <tp>
        <v>1.2829600000000001</v>
        <stp/>
        <stp>##V3_BDHV12</stp>
        <stp>9128272M3 Govt</stp>
        <stp>IDX_RATIO</stp>
        <stp>11/20/2006</stp>
        <stp>11/20/2006</stp>
        <stp>[Fixed Income  Prices 2004-2009.xlsx]TIPS!R609C8</stp>
        <tr r="H609" s="1"/>
      </tp>
      <tp>
        <v>38191</v>
        <stp/>
        <stp>##V3_BDHV12</stp>
        <stp>9128274Y5 GOVT</stp>
        <stp>PX_DIRTY_MID</stp>
        <stp>7/23/2004</stp>
        <stp>11/19/2009</stp>
        <stp>[Fixed Income  Prices 2004-2009.xlsx]TIPS!R5C14</stp>
        <stp>cols=2;rows=1165</stp>
        <tr r="N5" s="1"/>
      </tp>
      <tp>
        <v>1.23305</v>
        <stp/>
        <stp>##V3_BDHV12</stp>
        <stp>9128276R8 Govt</stp>
        <stp>IDX_RATIO</stp>
        <stp>6/26/2008</stp>
        <stp>6/26/2008</stp>
        <stp>[Fixed Income  Prices 2004-2009.xlsx]TIPS!R1026C28</stp>
        <tr r="AB1026" s="1"/>
      </tp>
      <tp>
        <v>1.2269099999999999</v>
        <stp/>
        <stp>##V3_BDHV12</stp>
        <stp>9128276R8 Govt</stp>
        <stp>IDX_RATIO</stp>
        <stp>7/16/2009</stp>
        <stp>7/16/2009</stp>
        <stp>[Fixed Income  Prices 2004-2009.xlsx]TIPS!R1301C28</stp>
        <tr r="AB1301" s="1"/>
      </tp>
      <tp>
        <v>1.22367</v>
        <stp/>
        <stp>##V3_BDHV12</stp>
        <stp>9128276R8 Govt</stp>
        <stp>IDX_RATIO</stp>
        <stp>6/16/2009</stp>
        <stp>6/16/2009</stp>
        <stp>[Fixed Income  Prices 2004-2009.xlsx]TIPS!R1279C28</stp>
        <tr r="AB1279" s="1"/>
      </tp>
      <tp>
        <v>1.22157</v>
        <stp/>
        <stp>##V3_BDHV12</stp>
        <stp>9128276R8 Govt</stp>
        <stp>IDX_RATIO</stp>
        <stp>5/26/2009</stp>
        <stp>5/26/2009</stp>
        <stp>[Fixed Income  Prices 2004-2009.xlsx]TIPS!R1264C28</stp>
        <tr r="AB1264" s="1"/>
      </tp>
      <tp>
        <v>1.2692099999999999</v>
        <stp/>
        <stp>##V3_BDHV12</stp>
        <stp>9128275W8 Govt</stp>
        <stp>IDX_RATIO</stp>
        <stp>7/16/2009</stp>
        <stp>7/16/2009</stp>
        <stp>[Fixed Income  Prices 2004-2009.xlsx]TIPS!R1301C20</stp>
        <tr r="T1301" s="1"/>
      </tp>
      <tp>
        <v>1.27556</v>
        <stp/>
        <stp>##V3_BDHV12</stp>
        <stp>9128275W8 Govt</stp>
        <stp>IDX_RATIO</stp>
        <stp>6/26/2008</stp>
        <stp>6/26/2008</stp>
        <stp>[Fixed Income  Prices 2004-2009.xlsx]TIPS!R1026C20</stp>
        <tr r="T1026" s="1"/>
      </tp>
      <tp>
        <v>1.26369</v>
        <stp/>
        <stp>##V3_BDHV12</stp>
        <stp>9128275W8 Govt</stp>
        <stp>IDX_RATIO</stp>
        <stp>5/26/2009</stp>
        <stp>5/26/2009</stp>
        <stp>[Fixed Income  Prices 2004-2009.xlsx]TIPS!R1264C20</stp>
        <tr r="T1264" s="1"/>
      </tp>
      <tp>
        <v>1.26586</v>
        <stp/>
        <stp>##V3_BDHV12</stp>
        <stp>9128275W8 Govt</stp>
        <stp>IDX_RATIO</stp>
        <stp>6/16/2009</stp>
        <stp>6/16/2009</stp>
        <stp>[Fixed Income  Prices 2004-2009.xlsx]TIPS!R1279C20</stp>
        <tr r="T1279" s="1"/>
      </tp>
      <tp>
        <v>1.26691</v>
        <stp/>
        <stp>##V3_BDHV12</stp>
        <stp>9128275W8 Govt</stp>
        <stp>IDX_RATIO</stp>
        <stp>6/26/2009</stp>
        <stp>6/26/2009</stp>
        <stp>[Fixed Income  Prices 2004-2009.xlsx]TIPS!R1287C20</stp>
        <tr r="T1287" s="1"/>
      </tp>
      <tp>
        <v>1.2305699999999999</v>
        <stp/>
        <stp>##V3_BDHV12</stp>
        <stp>9128276R8 Govt</stp>
        <stp>IDX_RATIO</stp>
        <stp>6/16/2008</stp>
        <stp>6/16/2008</stp>
        <stp>[Fixed Income  Prices 2004-2009.xlsx]TIPS!R1018C28</stp>
        <tr r="AB1018" s="1"/>
      </tp>
      <tp>
        <v>1.22481</v>
        <stp/>
        <stp>##V3_BDHV12</stp>
        <stp>9128276R8 Govt</stp>
        <stp>IDX_RATIO</stp>
        <stp>5/26/2008</stp>
        <stp>5/26/2008</stp>
        <stp>[Fixed Income  Prices 2004-2009.xlsx]TIPS!R1003C28</stp>
        <tr r="AB1003" s="1"/>
      </tp>
      <tp>
        <v>1.2670399999999999</v>
        <stp/>
        <stp>##V3_BDHV12</stp>
        <stp>9128275W8 Govt</stp>
        <stp>IDX_RATIO</stp>
        <stp>5/26/2008</stp>
        <stp>5/26/2008</stp>
        <stp>[Fixed Income  Prices 2004-2009.xlsx]TIPS!R1003C20</stp>
        <tr r="T1003" s="1"/>
      </tp>
      <tp>
        <v>1.2730000000000001</v>
        <stp/>
        <stp>##V3_BDHV12</stp>
        <stp>9128275W8 Govt</stp>
        <stp>IDX_RATIO</stp>
        <stp>6/16/2008</stp>
        <stp>6/16/2008</stp>
        <stp>[Fixed Income  Prices 2004-2009.xlsx]TIPS!R1018C20</stp>
        <tr r="T1018" s="1"/>
      </tp>
      <tp>
        <v>1.2246900000000001</v>
        <stp/>
        <stp>##V3_BDHV12</stp>
        <stp>9128276R8 Govt</stp>
        <stp>IDX_RATIO</stp>
        <stp>6/26/2009</stp>
        <stp>6/26/2009</stp>
        <stp>[Fixed Income  Prices 2004-2009.xlsx]TIPS!R1287C28</stp>
        <tr r="AB1287" s="1"/>
      </tp>
      <tp>
        <v>1.21617</v>
        <stp/>
        <stp>##V3_BDHV12</stp>
        <stp>9128276R8 Govt</stp>
        <stp>IDX_RATIO</stp>
        <stp>4/16/2009</stp>
        <stp>4/16/2009</stp>
        <stp>[Fixed Income  Prices 2004-2009.xlsx]TIPS!R1236C28</stp>
        <tr r="AB1236" s="1"/>
      </tp>
      <tp>
        <v>1.23932</v>
        <stp/>
        <stp>##V3_BDHV12</stp>
        <stp>9128276R8 Govt</stp>
        <stp>IDX_RATIO</stp>
        <stp>7/16/2008</stp>
        <stp>7/16/2008</stp>
        <stp>[Fixed Income  Prices 2004-2009.xlsx]TIPS!R1040C28</stp>
        <tr r="AB1040" s="1"/>
      </tp>
      <tp>
        <v>1.2580899999999999</v>
        <stp/>
        <stp>##V3_BDHV12</stp>
        <stp>9128275W8 Govt</stp>
        <stp>IDX_RATIO</stp>
        <stp>4/16/2009</stp>
        <stp>4/16/2009</stp>
        <stp>[Fixed Income  Prices 2004-2009.xlsx]TIPS!R1236C20</stp>
        <tr r="T1236" s="1"/>
      </tp>
      <tp>
        <v>1.2820499999999999</v>
        <stp/>
        <stp>##V3_BDHV12</stp>
        <stp>9128275W8 Govt</stp>
        <stp>IDX_RATIO</stp>
        <stp>7/16/2008</stp>
        <stp>7/16/2008</stp>
        <stp>[Fixed Income  Prices 2004-2009.xlsx]TIPS!R1040C20</stp>
        <tr r="T1040" s="1"/>
      </tp>
      <tp>
        <v>1.2208300000000001</v>
        <stp/>
        <stp>##V3_BDHV12</stp>
        <stp>912828AF7 Govt</stp>
        <stp>IDX_RATIO</stp>
        <stp>9/19/2008</stp>
        <stp>9/19/2008</stp>
        <stp>[Fixed Income  Prices 2004-2009.xlsx]TIPS!R1087C44</stp>
        <tr r="AR1087" s="1"/>
      </tp>
      <tp>
        <v>1.21044</v>
        <stp/>
        <stp>##V3_BDHV12</stp>
        <stp>9128276R8 Govt</stp>
        <stp>IDX_RATIO</stp>
        <stp>3/16/2009</stp>
        <stp>3/16/2009</stp>
        <stp>[Fixed Income  Prices 2004-2009.xlsx]TIPS!R1213C28</stp>
        <tr r="AB1213" s="1"/>
      </tp>
      <tp>
        <v>1.25217</v>
        <stp/>
        <stp>##V3_BDHV12</stp>
        <stp>9128275W8 Govt</stp>
        <stp>IDX_RATIO</stp>
        <stp>3/16/2009</stp>
        <stp>3/16/2009</stp>
        <stp>[Fixed Income  Prices 2004-2009.xlsx]TIPS!R1213C20</stp>
        <tr r="T1213" s="1"/>
      </tp>
      <tp>
        <v>1.1875499999999999</v>
        <stp/>
        <stp>##V3_BDHV12</stp>
        <stp>912828BW9 Govt</stp>
        <stp>IDX_RATIO</stp>
        <stp>9/17/2008</stp>
        <stp>9/17/2008</stp>
        <stp>[Fixed Income  Prices 2004-2009.xlsx]TIPS!R1086C56</stp>
        <tr r="BD1086" s="1"/>
      </tp>
      <tp>
        <v>1.2119</v>
        <stp/>
        <stp>##V3_BDHV12</stp>
        <stp>912828AF7 Govt</stp>
        <stp>IDX_RATIO</stp>
        <stp>8/19/2008</stp>
        <stp>8/19/2008</stp>
        <stp>[Fixed Income  Prices 2004-2009.xlsx]TIPS!R1064C44</stp>
        <tr r="AR1064" s="1"/>
      </tp>
      <tp>
        <v>1.1978500000000001</v>
        <stp/>
        <stp>##V3_BDHV12</stp>
        <stp>912828AF7 Govt</stp>
        <stp>IDX_RATIO</stp>
        <stp>9/29/2009</stp>
        <stp>9/29/2009</stp>
        <stp>[Fixed Income  Prices 2004-2009.xlsx]TIPS!R1354C44</stp>
        <tr r="AR1354" s="1"/>
      </tp>
      <tp>
        <v>1.1657299999999999</v>
        <stp/>
        <stp>##V3_BDHV12</stp>
        <stp>912828BW9 Govt</stp>
        <stp>IDX_RATIO</stp>
        <stp>8/27/2009</stp>
        <stp>8/27/2009</stp>
        <stp>[Fixed Income  Prices 2004-2009.xlsx]TIPS!R1332C56</stp>
        <tr r="BD1332" s="1"/>
      </tp>
      <tp>
        <v>1.23282</v>
        <stp/>
        <stp>##V3_BDHV12</stp>
        <stp>9128276R8 Govt</stp>
        <stp>IDX_RATIO</stp>
        <stp>1/16/2009</stp>
        <stp>1/16/2009</stp>
        <stp>[Fixed Income  Prices 2004-2009.xlsx]TIPS!R1172C28</stp>
        <tr r="AB1172" s="1"/>
      </tp>
      <tp>
        <v>1.27532</v>
        <stp/>
        <stp>##V3_BDHV12</stp>
        <stp>9128275W8 Govt</stp>
        <stp>IDX_RATIO</stp>
        <stp>1/16/2009</stp>
        <stp>1/16/2009</stp>
        <stp>[Fixed Income  Prices 2004-2009.xlsx]TIPS!R1172C20</stp>
        <tr r="T1172" s="1"/>
      </tp>
      <tp>
        <v>1.2158199999999999</v>
        <stp/>
        <stp>##V3_BDHV12</stp>
        <stp>912828AF7 Govt</stp>
        <stp>IDX_RATIO</stp>
        <stp>8/29/2008</stp>
        <stp>8/29/2008</stp>
        <stp>[Fixed Income  Prices 2004-2009.xlsx]TIPS!R1072C44</stp>
        <tr r="AR1072" s="1"/>
      </tp>
      <tp>
        <v>1.16252</v>
        <stp/>
        <stp>##V3_BDHV12</stp>
        <stp>912828BW9 Govt</stp>
        <stp>IDX_RATIO</stp>
        <stp>8/17/2009</stp>
        <stp>8/17/2009</stp>
        <stp>[Fixed Income  Prices 2004-2009.xlsx]TIPS!R1324C56</stp>
        <tr r="BD1324" s="1"/>
      </tp>
      <tp>
        <v>1.2556</v>
        <stp/>
        <stp>##V3_BDHV12</stp>
        <stp>9128275W8 Govt</stp>
        <stp>IDX_RATIO</stp>
        <stp>2/16/2009</stp>
        <stp>2/16/2009</stp>
        <stp>[Fixed Income  Prices 2004-2009.xlsx]TIPS!R1193C20</stp>
        <tr r="T1193" s="1"/>
      </tp>
      <tp>
        <v>1.2092499999999999</v>
        <stp/>
        <stp>##V3_BDHV12</stp>
        <stp>9128276R8 Govt</stp>
        <stp>IDX_RATIO</stp>
        <stp>2/26/2009</stp>
        <stp>2/26/2009</stp>
        <stp>[Fixed Income  Prices 2004-2009.xlsx]TIPS!R1201C28</stp>
        <tr r="AB1201" s="1"/>
      </tp>
      <tp>
        <v>1.2251300000000001</v>
        <stp/>
        <stp>##V3_BDHV12</stp>
        <stp>9128276R8 Govt</stp>
        <stp>IDX_RATIO</stp>
        <stp>1/26/2009</stp>
        <stp>1/26/2009</stp>
        <stp>[Fixed Income  Prices 2004-2009.xlsx]TIPS!R1178C28</stp>
        <tr r="AB1178" s="1"/>
      </tp>
      <tp>
        <v>1.2509299999999999</v>
        <stp/>
        <stp>##V3_BDHV12</stp>
        <stp>9128275W8 Govt</stp>
        <stp>IDX_RATIO</stp>
        <stp>2/26/2009</stp>
        <stp>2/26/2009</stp>
        <stp>[Fixed Income  Prices 2004-2009.xlsx]TIPS!R1201C20</stp>
        <tr r="T1201" s="1"/>
      </tp>
      <tp>
        <v>1.2137500000000001</v>
        <stp/>
        <stp>##V3_BDHV12</stp>
        <stp>9128276R8 Govt</stp>
        <stp>IDX_RATIO</stp>
        <stp>2/16/2009</stp>
        <stp>2/16/2009</stp>
        <stp>[Fixed Income  Prices 2004-2009.xlsx]TIPS!R1193C28</stp>
        <tr r="AB1193" s="1"/>
      </tp>
      <tp>
        <v>1.26736</v>
        <stp/>
        <stp>##V3_BDHV12</stp>
        <stp>9128275W8 Govt</stp>
        <stp>IDX_RATIO</stp>
        <stp>1/26/2009</stp>
        <stp>1/26/2009</stp>
        <stp>[Fixed Income  Prices 2004-2009.xlsx]TIPS!R1178C20</stp>
        <tr r="T1178" s="1"/>
      </tp>
      <tp>
        <v>1.1953400000000001</v>
        <stp/>
        <stp>##V3_BDHV12</stp>
        <stp>912828AF7 Govt</stp>
        <stp>IDX_RATIO</stp>
        <stp>8/19/2009</stp>
        <stp>8/19/2009</stp>
        <stp>[Fixed Income  Prices 2004-2009.xlsx]TIPS!R1325C44</stp>
        <tr r="AR1325" s="1"/>
      </tp>
      <tp>
        <v>1.16635</v>
        <stp/>
        <stp>##V3_BDHV12</stp>
        <stp>912828BW9 Govt</stp>
        <stp>IDX_RATIO</stp>
        <stp>9/17/2009</stp>
        <stp>9/17/2009</stp>
        <stp>[Fixed Income  Prices 2004-2009.xlsx]TIPS!R1347C56</stp>
        <tr r="BD1347" s="1"/>
      </tp>
      <tp>
        <v>1.22296</v>
        <stp/>
        <stp>##V3_BDHV12</stp>
        <stp>912828AF7 Govt</stp>
        <stp>IDX_RATIO</stp>
        <stp>9/29/2008</stp>
        <stp>9/29/2008</stp>
        <stp>[Fixed Income  Prices 2004-2009.xlsx]TIPS!R1093C44</stp>
        <tr r="AR1093" s="1"/>
      </tp>
      <tp>
        <v>1.18232</v>
        <stp/>
        <stp>##V3_BDHV12</stp>
        <stp>912828BW9 Govt</stp>
        <stp>IDX_RATIO</stp>
        <stp>8/27/2008</stp>
        <stp>8/27/2008</stp>
        <stp>[Fixed Income  Prices 2004-2009.xlsx]TIPS!R1071C56</stp>
        <tr r="BD1071" s="1"/>
      </tp>
      <tp>
        <v>1.2121299999999999</v>
        <stp/>
        <stp>##V3_BDHV12</stp>
        <stp>9128276R8 Govt</stp>
        <stp>IDX_RATIO</stp>
        <stp>3/26/2009</stp>
        <stp>3/26/2009</stp>
        <stp>[Fixed Income  Prices 2004-2009.xlsx]TIPS!R1221C28</stp>
        <tr r="AB1221" s="1"/>
      </tp>
      <tp>
        <v>1.2539199999999999</v>
        <stp/>
        <stp>##V3_BDHV12</stp>
        <stp>9128275W8 Govt</stp>
        <stp>IDX_RATIO</stp>
        <stp>3/26/2009</stp>
        <stp>3/26/2009</stp>
        <stp>[Fixed Income  Prices 2004-2009.xlsx]TIPS!R1221C20</stp>
        <tr r="T1221" s="1"/>
      </tp>
      <tp>
        <v>1.18275</v>
        <stp/>
        <stp>##V3_BDHV12</stp>
        <stp>912828AF7 Govt</stp>
        <stp>IDX_RATIO</stp>
        <stp>5/29/2009</stp>
        <stp>5/29/2009</stp>
        <stp>[Fixed Income  Prices 2004-2009.xlsx]TIPS!R1267C44</stp>
        <tr r="AR1267" s="1"/>
      </tp>
      <tp>
        <v>1.1476299999999999</v>
        <stp/>
        <stp>##V3_BDHV12</stp>
        <stp>912828BW9 Govt</stp>
        <stp>IDX_RATIO</stp>
        <stp>4/27/2009</stp>
        <stp>4/27/2009</stp>
        <stp>[Fixed Income  Prices 2004-2009.xlsx]TIPS!R1244C56</stp>
        <tr r="BD1244" s="1"/>
      </tp>
      <tp>
        <v>1.1848000000000001</v>
        <stp/>
        <stp>##V3_BDHV12</stp>
        <stp>912828AF7 Govt</stp>
        <stp>IDX_RATIO</stp>
        <stp>6/19/2009</stp>
        <stp>6/19/2009</stp>
        <stp>[Fixed Income  Prices 2004-2009.xlsx]TIPS!R1282C44</stp>
        <tr r="AR1282" s="1"/>
      </tp>
      <tp>
        <v>1.15272</v>
        <stp/>
        <stp>##V3_BDHV12</stp>
        <stp>912828BW9 Govt</stp>
        <stp>IDX_RATIO</stp>
        <stp>6/17/2009</stp>
        <stp>6/17/2009</stp>
        <stp>[Fixed Income  Prices 2004-2009.xlsx]TIPS!R1281C56</stp>
        <tr r="BD1281" s="1"/>
      </tp>
      <tp>
        <v>1.2038800000000001</v>
        <stp/>
        <stp>##V3_BDHV12</stp>
        <stp>912828AF7 Govt</stp>
        <stp>IDX_RATIO</stp>
        <stp>7/29/2008</stp>
        <stp>7/29/2008</stp>
        <stp>[Fixed Income  Prices 2004-2009.xlsx]TIPS!R1049C44</stp>
        <tr r="AR1049" s="1"/>
      </tp>
      <tp>
        <v>1.17977</v>
        <stp/>
        <stp>##V3_BDHV12</stp>
        <stp>912828AF7 Govt</stp>
        <stp>IDX_RATIO</stp>
        <stp>4/29/2009</stp>
        <stp>4/29/2009</stp>
        <stp>[Fixed Income  Prices 2004-2009.xlsx]TIPS!R1245C44</stp>
        <tr r="AR1245" s="1"/>
      </tp>
      <tp>
        <v>1.15578</v>
        <stp/>
        <stp>##V3_BDHV12</stp>
        <stp>912828BW9 Govt</stp>
        <stp>IDX_RATIO</stp>
        <stp>7/17/2009</stp>
        <stp>7/17/2009</stp>
        <stp>[Fixed Income  Prices 2004-2009.xlsx]TIPS!R1303C56</stp>
        <tr r="BD1303" s="1"/>
      </tp>
      <tp>
        <v>1.1616900000000001</v>
        <stp/>
        <stp>##V3_BDHV12</stp>
        <stp>912828BW9 Govt</stp>
        <stp>IDX_RATIO</stp>
        <stp>6/27/2008</stp>
        <stp>6/27/2008</stp>
        <stp>[Fixed Income  Prices 2004-2009.xlsx]TIPS!R1028C56</stp>
        <tr r="BD1028" s="1"/>
      </tp>
      <tp>
        <v>1.15073</v>
        <stp/>
        <stp>##V3_BDHV12</stp>
        <stp>912828BW9 Govt</stp>
        <stp>IDX_RATIO</stp>
        <stp>5/27/2009</stp>
        <stp>5/27/2009</stp>
        <stp>[Fixed Income  Prices 2004-2009.xlsx]TIPS!R1266C56</stp>
        <tr r="BD1266" s="1"/>
      </tp>
      <tp>
        <v>1.1568499999999999</v>
        <stp/>
        <stp>##V3_BDHV12</stp>
        <stp>912828BW9 Govt</stp>
        <stp>IDX_RATIO</stp>
        <stp>7/27/2009</stp>
        <stp>7/27/2009</stp>
        <stp>[Fixed Income  Prices 2004-2009.xlsx]TIPS!R1309C56</stp>
        <tr r="BD1309" s="1"/>
      </tp>
      <tp>
        <v>1.15401</v>
        <stp/>
        <stp>##V3_BDHV12</stp>
        <stp>912828BW9 Govt</stp>
        <stp>IDX_RATIO</stp>
        <stp>5/27/2008</stp>
        <stp>5/27/2008</stp>
        <stp>[Fixed Income  Prices 2004-2009.xlsx]TIPS!R1005C56</stp>
        <tr r="BD1005" s="1"/>
      </tp>
      <tp>
        <v>1.1593499999999999</v>
        <stp/>
        <stp>##V3_BDHV12</stp>
        <stp>912828BW9 Govt</stp>
        <stp>IDX_RATIO</stp>
        <stp>6/17/2008</stp>
        <stp>6/17/2008</stp>
        <stp>[Fixed Income  Prices 2004-2009.xlsx]TIPS!R1020C56</stp>
        <tr r="BD1020" s="1"/>
      </tp>
      <tp>
        <v>1.1818299999999999</v>
        <stp/>
        <stp>##V3_BDHV12</stp>
        <stp>912828AF7 Govt</stp>
        <stp>IDX_RATIO</stp>
        <stp>5/19/2009</stp>
        <stp>5/19/2009</stp>
        <stp>[Fixed Income  Prices 2004-2009.xlsx]TIPS!R1259C44</stp>
        <tr r="AR1259" s="1"/>
      </tp>
      <tp>
        <v>1.19191</v>
        <stp/>
        <stp>##V3_BDHV12</stp>
        <stp>912828AF7 Govt</stp>
        <stp>IDX_RATIO</stp>
        <stp>6/19/2008</stp>
        <stp>6/19/2008</stp>
        <stp>[Fixed Income  Prices 2004-2009.xlsx]TIPS!R1021C44</stp>
        <tr r="AR1021" s="1"/>
      </tp>
      <tp>
        <v>1.1890799999999999</v>
        <stp/>
        <stp>##V3_BDHV12</stp>
        <stp>912828AF7 Govt</stp>
        <stp>IDX_RATIO</stp>
        <stp>7/29/2009</stp>
        <stp>7/29/2009</stp>
        <stp>[Fixed Income  Prices 2004-2009.xlsx]TIPS!R1310C44</stp>
        <tr r="AR1310" s="1"/>
      </tp>
      <tp>
        <v>1.1865999999999999</v>
        <stp/>
        <stp>##V3_BDHV12</stp>
        <stp>912828AF7 Govt</stp>
        <stp>IDX_RATIO</stp>
        <stp>5/29/2008</stp>
        <stp>5/29/2008</stp>
        <stp>[Fixed Income  Prices 2004-2009.xlsx]TIPS!R1006C44</stp>
        <tr r="AR1006" s="1"/>
      </tp>
      <tp>
        <v>1.14574</v>
        <stp/>
        <stp>##V3_BDHV12</stp>
        <stp>912828BW9 Govt</stp>
        <stp>IDX_RATIO</stp>
        <stp>4/17/2009</stp>
        <stp>4/17/2009</stp>
        <stp>[Fixed Income  Prices 2004-2009.xlsx]TIPS!R1238C56</stp>
        <tr r="BD1238" s="1"/>
      </tp>
      <tp>
        <v>1.1676800000000001</v>
        <stp/>
        <stp>##V3_BDHV12</stp>
        <stp>912828BW9 Govt</stp>
        <stp>IDX_RATIO</stp>
        <stp>7/17/2008</stp>
        <stp>7/17/2008</stp>
        <stp>[Fixed Income  Prices 2004-2009.xlsx]TIPS!R1042C56</stp>
        <tr r="BD1042" s="1"/>
      </tp>
      <tp>
        <v>1.1857899999999999</v>
        <stp/>
        <stp>##V3_BDHV12</stp>
        <stp>912828AF7 Govt</stp>
        <stp>IDX_RATIO</stp>
        <stp>6/29/2009</stp>
        <stp>6/29/2009</stp>
        <stp>[Fixed Income  Prices 2004-2009.xlsx]TIPS!R1288C44</stp>
        <tr r="AR1288" s="1"/>
      </tp>
      <tp>
        <v>1.19113</v>
        <stp/>
        <stp>##V3_BDHV12</stp>
        <stp>912828AF7 Govt</stp>
        <stp>IDX_RATIO</stp>
        <stp>1/19/2009</stp>
        <stp>1/19/2009</stp>
        <stp>[Fixed Income  Prices 2004-2009.xlsx]TIPS!R1173C44</stp>
        <tr r="AR1173" s="1"/>
      </tp>
      <tp>
        <v>1.1403099999999999</v>
        <stp/>
        <stp>##V3_BDHV12</stp>
        <stp>912828BW9 Govt</stp>
        <stp>IDX_RATIO</stp>
        <stp>3/17/2009</stp>
        <stp>3/17/2009</stp>
        <stp>[Fixed Income  Prices 2004-2009.xlsx]TIPS!R1215C56</stp>
        <tr r="BD1215" s="1"/>
      </tp>
      <tp>
        <v>1.1721900000000001</v>
        <stp/>
        <stp>##V3_BDHV12</stp>
        <stp>912828AF7 Govt</stp>
        <stp>IDX_RATIO</stp>
        <stp>3/19/2009</stp>
        <stp>3/19/2009</stp>
        <stp>[Fixed Income  Prices 2004-2009.xlsx]TIPS!R1216C44</stp>
        <tr r="AR1216" s="1"/>
      </tp>
      <tp>
        <v>1.23725</v>
        <stp/>
        <stp>##V3_BDHV12</stp>
        <stp>9128276R8 Govt</stp>
        <stp>IDX_RATIO</stp>
        <stp>8/26/2009</stp>
        <stp>8/26/2009</stp>
        <stp>[Fixed Income  Prices 2004-2009.xlsx]TIPS!R1330C28</stp>
        <tr r="AB1330" s="1"/>
      </tp>
      <tp>
        <v>1.30399</v>
        <stp/>
        <stp>##V3_BDHV12</stp>
        <stp>9128275W8 Govt</stp>
        <stp>IDX_RATIO</stp>
        <stp>9/16/2008</stp>
        <stp>9/16/2008</stp>
        <stp>[Fixed Income  Prices 2004-2009.xlsx]TIPS!R1084C20</stp>
        <tr r="T1084" s="1"/>
      </tp>
      <tp>
        <v>1.2799</v>
        <stp/>
        <stp>##V3_BDHV12</stp>
        <stp>9128275W8 Govt</stp>
        <stp>IDX_RATIO</stp>
        <stp>8/26/2009</stp>
        <stp>8/26/2009</stp>
        <stp>[Fixed Income  Prices 2004-2009.xlsx]TIPS!R1330C20</stp>
        <tr r="T1330" s="1"/>
      </tp>
      <tp>
        <v>1.2605299999999999</v>
        <stp/>
        <stp>##V3_BDHV12</stp>
        <stp>9128276R8 Govt</stp>
        <stp>IDX_RATIO</stp>
        <stp>9/16/2008</stp>
        <stp>9/16/2008</stp>
        <stp>[Fixed Income  Prices 2004-2009.xlsx]TIPS!R1084C28</stp>
        <tr r="AB1084" s="1"/>
      </tp>
      <tp>
        <v>1.15327</v>
        <stp/>
        <stp>##V3_BDHV12</stp>
        <stp>912828BW9 Govt</stp>
        <stp>IDX_RATIO</stp>
        <stp>1/27/2009</stp>
        <stp>1/27/2009</stp>
        <stp>[Fixed Income  Prices 2004-2009.xlsx]TIPS!R1180C56</stp>
        <tr r="BD1180" s="1"/>
      </tp>
      <tp>
        <v>1.1428499999999999</v>
        <stp/>
        <stp>##V3_BDHV12</stp>
        <stp>912828BW9 Govt</stp>
        <stp>IDX_RATIO</stp>
        <stp>2/17/2009</stp>
        <stp>2/17/2009</stp>
        <stp>[Fixed Income  Prices 2004-2009.xlsx]TIPS!R1195C56</stp>
        <tr r="BD1195" s="1"/>
      </tp>
      <tp>
        <v>1.1386099999999999</v>
        <stp/>
        <stp>##V3_BDHV12</stp>
        <stp>912828BW9 Govt</stp>
        <stp>IDX_RATIO</stp>
        <stp>2/27/2009</stp>
        <stp>2/27/2009</stp>
        <stp>[Fixed Income  Prices 2004-2009.xlsx]TIPS!R1203C56</stp>
        <tr r="BD1203" s="1"/>
      </tp>
      <tp>
        <v>1.30626</v>
        <stp/>
        <stp>##V3_BDHV12</stp>
        <stp>9128275W8 Govt</stp>
        <stp>IDX_RATIO</stp>
        <stp>9/26/2008</stp>
        <stp>9/26/2008</stp>
        <stp>[Fixed Income  Prices 2004-2009.xlsx]TIPS!R1092C20</stp>
        <tr r="T1092" s="1"/>
      </tp>
      <tp>
        <v>1.2627299999999999</v>
        <stp/>
        <stp>##V3_BDHV12</stp>
        <stp>9128276R8 Govt</stp>
        <stp>IDX_RATIO</stp>
        <stp>9/26/2008</stp>
        <stp>9/26/2008</stp>
        <stp>[Fixed Income  Prices 2004-2009.xlsx]TIPS!R1092C28</stp>
        <tr r="AB1092" s="1"/>
      </tp>
      <tp>
        <v>1.14191</v>
        <stp/>
        <stp>##V3_BDHV12</stp>
        <stp>912828BW9 Govt</stp>
        <stp>IDX_RATIO</stp>
        <stp>3/27/2009</stp>
        <stp>3/27/2009</stp>
        <stp>[Fixed Income  Prices 2004-2009.xlsx]TIPS!R1223C56</stp>
        <tr r="BD1223" s="1"/>
      </tp>
      <tp>
        <v>1.1736</v>
        <stp/>
        <stp>##V3_BDHV12</stp>
        <stp>912828AF7 Govt</stp>
        <stp>IDX_RATIO</stp>
        <stp>2/19/2009</stp>
        <stp>2/19/2009</stp>
        <stp>[Fixed Income  Prices 2004-2009.xlsx]TIPS!R1196C44</stp>
        <tr r="AR1196" s="1"/>
      </tp>
      <tp>
        <v>1.1836800000000001</v>
        <stp/>
        <stp>##V3_BDHV12</stp>
        <stp>912828AF7 Govt</stp>
        <stp>IDX_RATIO</stp>
        <stp>1/29/2009</stp>
        <stp>1/29/2009</stp>
        <stp>[Fixed Income  Prices 2004-2009.xlsx]TIPS!R1181C44</stp>
        <tr r="AR1181" s="1"/>
      </tp>
      <tp>
        <v>1.2547999999999999</v>
        <stp/>
        <stp>##V3_BDHV12</stp>
        <stp>9128276R8 Govt</stp>
        <stp>IDX_RATIO</stp>
        <stp>8/26/2008</stp>
        <stp>8/26/2008</stp>
        <stp>[Fixed Income  Prices 2004-2009.xlsx]TIPS!R1069C28</stp>
        <tr r="AB1069" s="1"/>
      </tp>
      <tp>
        <v>1.23831</v>
        <stp/>
        <stp>##V3_BDHV12</stp>
        <stp>9128276R8 Govt</stp>
        <stp>IDX_RATIO</stp>
        <stp>9/16/2009</stp>
        <stp>9/16/2009</stp>
        <stp>[Fixed Income  Prices 2004-2009.xlsx]TIPS!R1345C28</stp>
        <tr r="AB1345" s="1"/>
      </tp>
      <tp>
        <v>1.2810000000000001</v>
        <stp/>
        <stp>##V3_BDHV12</stp>
        <stp>9128275W8 Govt</stp>
        <stp>IDX_RATIO</stp>
        <stp>9/16/2009</stp>
        <stp>9/16/2009</stp>
        <stp>[Fixed Income  Prices 2004-2009.xlsx]TIPS!R1345C20</stp>
        <tr r="T1345" s="1"/>
      </tp>
      <tp>
        <v>1.29806</v>
        <stp/>
        <stp>##V3_BDHV12</stp>
        <stp>9128275W8 Govt</stp>
        <stp>IDX_RATIO</stp>
        <stp>8/26/2008</stp>
        <stp>8/26/2008</stp>
        <stp>[Fixed Income  Prices 2004-2009.xlsx]TIPS!R1069C20</stp>
        <tr r="T1069" s="1"/>
      </tp>
      <tp>
        <v>1.2373799999999999</v>
        <stp/>
        <stp>##V3_BDHV12</stp>
        <stp>9128272M3 Govt</stp>
        <stp>IDX_RATIO</stp>
        <stp>10/21/2005</stp>
        <stp>10/21/2005</stp>
        <stp>[Fixed Income  Prices 2004-2009.xlsx]TIPS!R329C8</stp>
        <tr r="H329" s="1"/>
      </tp>
      <tp>
        <v>1.2371799999999999</v>
        <stp/>
        <stp>##V3_BDHV12</stp>
        <stp>9128272M3 Govt</stp>
        <stp>IDX_RATIO</stp>
        <stp>10/20/2005</stp>
        <stp>10/20/2005</stp>
        <stp>[Fixed Income  Prices 2004-2009.xlsx]TIPS!R328C8</stp>
        <tr r="H328" s="1"/>
      </tp>
      <tp>
        <v>1.2044999999999999</v>
        <stp/>
        <stp>##V3_BDHV12</stp>
        <stp>9128272M3 Govt</stp>
        <stp>IDX_RATIO</stp>
        <stp>12/30/2004</stp>
        <stp>12/30/2004</stp>
        <stp>[Fixed Income  Prices 2004-2009.xlsx]TIPS!R119C8</stp>
        <tr r="H119" s="1"/>
      </tp>
      <tp>
        <v>1.2859799999999999</v>
        <stp/>
        <stp>##V3_BDHV12</stp>
        <stp>9128272M3 Govt</stp>
        <stp>IDX_RATIO</stp>
        <stp>10/20/2006</stp>
        <stp>10/20/2006</stp>
        <stp>[Fixed Income  Prices 2004-2009.xlsx]TIPS!R588C8</stp>
        <tr r="H588" s="1"/>
      </tp>
      <tp>
        <v>38191</v>
        <stp/>
        <stp>##V3_BDHV12</stp>
        <stp>9128275W8 GOVT</stp>
        <stp>PX_DIRTY_MID</stp>
        <stp>7/23/2004</stp>
        <stp>11/19/2009</stp>
        <stp>[Fixed Income  Prices 2004-2009.xlsx]TIPS!R5C18</stp>
        <stp>cols=2;rows=1387</stp>
        <tr r="R5" s="1"/>
      </tp>
      <tp>
        <v>38191</v>
        <stp/>
        <stp>##V3_BDHV12</stp>
        <stp>9128276R8 GOVT</stp>
        <stp>PX_DIRTY_MID</stp>
        <stp>7/23/2004</stp>
        <stp>11/19/2009</stp>
        <stp>[Fixed Income  Prices 2004-2009.xlsx]TIPS!R5C26</stp>
        <stp>cols=2;rows=1387</stp>
        <tr r="Z5" s="1"/>
      </tp>
      <tp>
        <v>38191</v>
        <stp/>
        <stp>##V3_BDHV12</stp>
        <stp>9128277J5 GOVT</stp>
        <stp>PX_DIRTY_MID</stp>
        <stp>7/23/2004</stp>
        <stp>11/19/2009</stp>
        <stp>[Fixed Income  Prices 2004-2009.xlsx]TIPS!R5C34</stp>
        <stp>cols=2;rows=1387</stp>
        <tr r="AH5" s="1"/>
      </tp>
      <tp>
        <v>1</v>
        <stp/>
        <stp>##V3_BDHV12</stp>
        <stp>912828JX9 Govt</stp>
        <stp>IDX_RATIO</stp>
        <stp>1/12/2009</stp>
        <stp>1/12/2009</stp>
        <stp>[Fixed Income  Prices 2004-2009.xlsx]TIPS!R9C100</stp>
        <tr r="CV9" s="1"/>
      </tp>
      <tp>
        <v>1.24234</v>
        <stp/>
        <stp>##V3_BDHV12</stp>
        <stp>9128276R8 Govt</stp>
        <stp>IDX_RATIO</stp>
        <stp>7/25/2008</stp>
        <stp>7/25/2008</stp>
        <stp>[Fixed Income  Prices 2004-2009.xlsx]TIPS!R1047C28</stp>
        <tr r="AB1047" s="1"/>
      </tp>
      <tp>
        <v>1.1975500000000001</v>
        <stp/>
        <stp>##V3_BDHV12</stp>
        <stp>9128277J5 Govt</stp>
        <stp>IDX_RATIO</stp>
        <stp>5/28/2009</stp>
        <stp>5/28/2009</stp>
        <stp>[Fixed Income  Prices 2004-2009.xlsx]TIPS!R1266C36</stp>
        <tr r="AJ1266" s="1"/>
      </tp>
      <tp>
        <v>1.31595</v>
        <stp/>
        <stp>##V3_BDHV12</stp>
        <stp>9128274Y5 Govt</stp>
        <stp>IDX_RATIO</stp>
        <stp>7/18/2008</stp>
        <stp>7/18/2008</stp>
        <stp>[Fixed Income  Prices 2004-2009.xlsx]TIPS!R1043C16</stp>
        <tr r="P1043" s="1"/>
      </tp>
      <tp>
        <v>1.1996199999999999</v>
        <stp/>
        <stp>##V3_BDHV12</stp>
        <stp>9128277J5 Govt</stp>
        <stp>IDX_RATIO</stp>
        <stp>6/18/2009</stp>
        <stp>6/18/2009</stp>
        <stp>[Fixed Income  Prices 2004-2009.xlsx]TIPS!R1281C36</stp>
        <tr r="AJ1281" s="1"/>
      </tp>
      <tp>
        <v>1.2851699999999999</v>
        <stp/>
        <stp>##V3_BDHV12</stp>
        <stp>9128275W8 Govt</stp>
        <stp>IDX_RATIO</stp>
        <stp>7/25/2008</stp>
        <stp>7/25/2008</stp>
        <stp>[Fixed Income  Prices 2004-2009.xlsx]TIPS!R1047C20</stp>
        <tr r="T1047" s="1"/>
      </tp>
      <tp>
        <v>1.2267999999999999</v>
        <stp/>
        <stp>##V3_BDHV12</stp>
        <stp>9128276R8 Govt</stp>
        <stp>IDX_RATIO</stp>
        <stp>7/15/2009</stp>
        <stp>7/15/2009</stp>
        <stp>[Fixed Income  Prices 2004-2009.xlsx]TIPS!R1300C28</stp>
        <tr r="AB1300" s="1"/>
      </tp>
      <tp>
        <v>1.3005599999999999</v>
        <stp/>
        <stp>##V3_BDHV12</stp>
        <stp>9128274Y5 Govt</stp>
        <stp>IDX_RATIO</stp>
        <stp>5/28/2008</stp>
        <stp>5/28/2008</stp>
        <stp>[Fixed Income  Prices 2004-2009.xlsx]TIPS!R1006C16</stp>
        <tr r="P1006" s="1"/>
      </tp>
      <tp>
        <v>1.23281</v>
        <stp/>
        <stp>##V3_BDHV12</stp>
        <stp>9128276R8 Govt</stp>
        <stp>IDX_RATIO</stp>
        <stp>6/25/2008</stp>
        <stp>6/25/2008</stp>
        <stp>[Fixed Income  Prices 2004-2009.xlsx]TIPS!R1025C28</stp>
        <tr r="AB1025" s="1"/>
      </tp>
      <tp>
        <v>1.30647</v>
        <stp/>
        <stp>##V3_BDHV12</stp>
        <stp>9128274Y5 Govt</stp>
        <stp>IDX_RATIO</stp>
        <stp>6/18/2008</stp>
        <stp>6/18/2008</stp>
        <stp>[Fixed Income  Prices 2004-2009.xlsx]TIPS!R1021C16</stp>
        <tr r="P1021" s="1"/>
      </tp>
      <tp>
        <v>1.2214800000000001</v>
        <stp/>
        <stp>##V3_BDHV12</stp>
        <stp>9128276R8 Govt</stp>
        <stp>IDX_RATIO</stp>
        <stp>5/25/2009</stp>
        <stp>5/25/2009</stp>
        <stp>[Fixed Income  Prices 2004-2009.xlsx]TIPS!R1263C28</stp>
        <tr r="AB1263" s="1"/>
      </tp>
      <tp>
        <v>1.1944300000000001</v>
        <stp/>
        <stp>##V3_BDHV12</stp>
        <stp>9128277J5 Govt</stp>
        <stp>IDX_RATIO</stp>
        <stp>4/28/2009</stp>
        <stp>4/28/2009</stp>
        <stp>[Fixed Income  Prices 2004-2009.xlsx]TIPS!R1244C36</stp>
        <tr r="AJ1244" s="1"/>
      </tp>
      <tp>
        <v>1.2187000000000001</v>
        <stp/>
        <stp>##V3_BDHV12</stp>
        <stp>9128277J5 Govt</stp>
        <stp>IDX_RATIO</stp>
        <stp>7/28/2008</stp>
        <stp>7/28/2008</stp>
        <stp>[Fixed Income  Prices 2004-2009.xlsx]TIPS!R1048C36</stp>
        <tr r="AJ1048" s="1"/>
      </tp>
      <tp>
        <v>1.22357</v>
        <stp/>
        <stp>##V3_BDHV12</stp>
        <stp>9128276R8 Govt</stp>
        <stp>IDX_RATIO</stp>
        <stp>6/15/2009</stp>
        <stp>6/15/2009</stp>
        <stp>[Fixed Income  Prices 2004-2009.xlsx]TIPS!R1278C28</stp>
        <tr r="AB1278" s="1"/>
      </tp>
      <tp>
        <v>1.2753099999999999</v>
        <stp/>
        <stp>##V3_BDHV12</stp>
        <stp>9128275W8 Govt</stp>
        <stp>IDX_RATIO</stp>
        <stp>6/25/2008</stp>
        <stp>6/25/2008</stp>
        <stp>[Fixed Income  Prices 2004-2009.xlsx]TIPS!R1025C20</stp>
        <tr r="T1025" s="1"/>
      </tp>
      <tp>
        <v>1.2690900000000001</v>
        <stp/>
        <stp>##V3_BDHV12</stp>
        <stp>9128275W8 Govt</stp>
        <stp>IDX_RATIO</stp>
        <stp>7/15/2009</stp>
        <stp>7/15/2009</stp>
        <stp>[Fixed Income  Prices 2004-2009.xlsx]TIPS!R1300C20</stp>
        <tr r="T1300" s="1"/>
      </tp>
      <tp>
        <v>1.2657499999999999</v>
        <stp/>
        <stp>##V3_BDHV12</stp>
        <stp>9128275W8 Govt</stp>
        <stp>IDX_RATIO</stp>
        <stp>6/15/2009</stp>
        <stp>6/15/2009</stp>
        <stp>[Fixed Income  Prices 2004-2009.xlsx]TIPS!R1278C20</stp>
        <tr r="T1278" s="1"/>
      </tp>
      <tp>
        <v>1.26359</v>
        <stp/>
        <stp>##V3_BDHV12</stp>
        <stp>9128275W8 Govt</stp>
        <stp>IDX_RATIO</stp>
        <stp>5/25/2009</stp>
        <stp>5/25/2009</stp>
        <stp>[Fixed Income  Prices 2004-2009.xlsx]TIPS!R1263C20</stp>
        <tr r="T1263" s="1"/>
      </tp>
      <tp>
        <v>1.2667999999999999</v>
        <stp/>
        <stp>##V3_BDHV12</stp>
        <stp>9128275W8 Govt</stp>
        <stp>IDX_RATIO</stp>
        <stp>6/25/2009</stp>
        <stp>6/25/2009</stp>
        <stp>[Fixed Income  Prices 2004-2009.xlsx]TIPS!R1286C20</stp>
        <tr r="T1286" s="1"/>
      </tp>
      <tp>
        <v>1.22052</v>
        <stp/>
        <stp>##V3_BDHV12</stp>
        <stp>9128276R8 Govt</stp>
        <stp>IDX_RATIO</stp>
        <stp>5/15/2009</stp>
        <stp>5/15/2009</stp>
        <stp>[Fixed Income  Prices 2004-2009.xlsx]TIPS!R1257C28</stp>
        <tr r="AB1257" s="1"/>
      </tp>
      <tp>
        <v>1.2154199999999999</v>
        <stp/>
        <stp>##V3_BDHV12</stp>
        <stp>9128277J5 Govt</stp>
        <stp>IDX_RATIO</stp>
        <stp>7/18/2008</stp>
        <stp>7/18/2008</stp>
        <stp>[Fixed Income  Prices 2004-2009.xlsx]TIPS!R1042C36</stp>
        <tr r="AJ1042" s="1"/>
      </tp>
      <tp>
        <v>1.2245900000000001</v>
        <stp/>
        <stp>##V3_BDHV12</stp>
        <stp>9128276R8 Govt</stp>
        <stp>IDX_RATIO</stp>
        <stp>6/25/2009</stp>
        <stp>6/25/2009</stp>
        <stp>[Fixed Income  Prices 2004-2009.xlsx]TIPS!R1286C28</stp>
        <tr r="AB1286" s="1"/>
      </tp>
      <tp>
        <v>1.2625999999999999</v>
        <stp/>
        <stp>##V3_BDHV12</stp>
        <stp>9128275W8 Govt</stp>
        <stp>IDX_RATIO</stp>
        <stp>5/15/2009</stp>
        <stp>5/15/2009</stp>
        <stp>[Fixed Income  Prices 2004-2009.xlsx]TIPS!R1257C20</stp>
        <tr r="T1257" s="1"/>
      </tp>
      <tp>
        <v>1.2066699999999999</v>
        <stp/>
        <stp>##V3_BDHV12</stp>
        <stp>9128277J5 Govt</stp>
        <stp>IDX_RATIO</stp>
        <stp>6/18/2008</stp>
        <stp>6/18/2008</stp>
        <stp>[Fixed Income  Prices 2004-2009.xlsx]TIPS!R1020C36</stp>
        <tr r="AJ1020" s="1"/>
      </tp>
      <tp>
        <v>1.2012</v>
        <stp/>
        <stp>##V3_BDHV12</stp>
        <stp>9128277J5 Govt</stp>
        <stp>IDX_RATIO</stp>
        <stp>5/28/2008</stp>
        <stp>5/28/2008</stp>
        <stp>[Fixed Income  Prices 2004-2009.xlsx]TIPS!R1005C36</stp>
        <tr r="AJ1005" s="1"/>
      </tp>
      <tp>
        <v>1.20394</v>
        <stp/>
        <stp>##V3_BDHV12</stp>
        <stp>9128277J5 Govt</stp>
        <stp>IDX_RATIO</stp>
        <stp>7/28/2009</stp>
        <stp>7/28/2009</stp>
        <stp>[Fixed Income  Prices 2004-2009.xlsx]TIPS!R1309C36</stp>
        <tr r="AJ1309" s="1"/>
      </tp>
      <tp>
        <v>1.23899</v>
        <stp/>
        <stp>##V3_BDHV12</stp>
        <stp>9128276R8 Govt</stp>
        <stp>IDX_RATIO</stp>
        <stp>7/15/2008</stp>
        <stp>7/15/2008</stp>
        <stp>[Fixed Income  Prices 2004-2009.xlsx]TIPS!R1039C28</stp>
        <tr r="AB1039" s="1"/>
      </tp>
      <tp>
        <v>1.21597</v>
        <stp/>
        <stp>##V3_BDHV12</stp>
        <stp>9128276R8 Govt</stp>
        <stp>IDX_RATIO</stp>
        <stp>4/15/2009</stp>
        <stp>4/15/2009</stp>
        <stp>[Fixed Income  Prices 2004-2009.xlsx]TIPS!R1235C28</stp>
        <tr r="AB1235" s="1"/>
      </tp>
      <tp>
        <v>1.3195000000000001</v>
        <stp/>
        <stp>##V3_BDHV12</stp>
        <stp>9128274Y5 Govt</stp>
        <stp>IDX_RATIO</stp>
        <stp>7/28/2008</stp>
        <stp>7/28/2008</stp>
        <stp>[Fixed Income  Prices 2004-2009.xlsx]TIPS!R1049C16</stp>
        <tr r="P1049" s="1"/>
      </tp>
      <tp>
        <v>1.19661</v>
        <stp/>
        <stp>##V3_BDHV12</stp>
        <stp>9128277J5 Govt</stp>
        <stp>IDX_RATIO</stp>
        <stp>5/18/2009</stp>
        <stp>5/18/2009</stp>
        <stp>[Fixed Income  Prices 2004-2009.xlsx]TIPS!R1258C36</stp>
        <tr r="AJ1258" s="1"/>
      </tp>
      <tp>
        <v>1.2817000000000001</v>
        <stp/>
        <stp>##V3_BDHV12</stp>
        <stp>9128275W8 Govt</stp>
        <stp>IDX_RATIO</stp>
        <stp>7/15/2008</stp>
        <stp>7/15/2008</stp>
        <stp>[Fixed Income  Prices 2004-2009.xlsx]TIPS!R1039C20</stp>
        <tr r="T1039" s="1"/>
      </tp>
      <tp>
        <v>1.2578800000000001</v>
        <stp/>
        <stp>##V3_BDHV12</stp>
        <stp>9128275W8 Govt</stp>
        <stp>IDX_RATIO</stp>
        <stp>4/15/2009</stp>
        <stp>4/15/2009</stp>
        <stp>[Fixed Income  Prices 2004-2009.xlsx]TIPS!R1235C20</stp>
        <tr r="T1235" s="1"/>
      </tp>
      <tp>
        <v>1.10727</v>
        <stp/>
        <stp>##V3_BDHV12</stp>
        <stp>912828EA4 Govt</stp>
        <stp>IDX_RATIO</stp>
        <stp>9/29/2009</stp>
        <stp>9/29/2009</stp>
        <stp>[Fixed Income  Prices 2004-2009.xlsx]TIPS!R1101C72</stp>
        <tr r="BT1101" s="1"/>
      </tp>
      <tp>
        <v>1.17737</v>
        <stp/>
        <stp>##V3_BDHV12</stp>
        <stp>912828BW9 Govt</stp>
        <stp>IDX_RATIO</stp>
        <stp>8/14/2008</stp>
        <stp>8/14/2008</stp>
        <stp>[Fixed Income  Prices 2004-2009.xlsx]TIPS!R1062C56</stp>
        <tr r="BD1062" s="1"/>
      </tp>
      <tp>
        <v>1.16591</v>
        <stp/>
        <stp>##V3_BDHV12</stp>
        <stp>912828BW9 Govt</stp>
        <stp>IDX_RATIO</stp>
        <stp>9/24/2009</stp>
        <stp>9/24/2009</stp>
        <stp>[Fixed Income  Prices 2004-2009.xlsx]TIPS!R1352C56</stp>
        <tr r="BD1352" s="1"/>
      </tp>
      <tp>
        <v>1.1647700000000001</v>
        <stp/>
        <stp>##V3_BDHV12</stp>
        <stp>912828BW9 Govt</stp>
        <stp>IDX_RATIO</stp>
        <stp>8/24/2009</stp>
        <stp>8/24/2009</stp>
        <stp>[Fixed Income  Prices 2004-2009.xlsx]TIPS!R1329C56</stp>
        <tr r="BD1329" s="1"/>
      </tp>
      <tp>
        <v>1.1867799999999999</v>
        <stp/>
        <stp>##V3_BDHV12</stp>
        <stp>9128277J5 Govt</stp>
        <stp>IDX_RATIO</stp>
        <stp>3/18/2009</stp>
        <stp>3/18/2009</stp>
        <stp>[Fixed Income  Prices 2004-2009.xlsx]TIPS!R1215C36</stp>
        <tr r="AJ1215" s="1"/>
      </tp>
      <tp>
        <v>1.23359</v>
        <stp/>
        <stp>##V3_BDHV12</stp>
        <stp>9128276R8 Govt</stp>
        <stp>IDX_RATIO</stp>
        <stp>1/15/2009</stp>
        <stp>1/15/2009</stp>
        <stp>[Fixed Income  Prices 2004-2009.xlsx]TIPS!R1171C28</stp>
        <tr r="AB1171" s="1"/>
      </tp>
      <tp>
        <v>1.2761100000000001</v>
        <stp/>
        <stp>##V3_BDHV12</stp>
        <stp>9128275W8 Govt</stp>
        <stp>IDX_RATIO</stp>
        <stp>1/15/2009</stp>
        <stp>1/15/2009</stp>
        <stp>[Fixed Income  Prices 2004-2009.xlsx]TIPS!R1171C20</stp>
        <tr r="T1171" s="1"/>
      </tp>
      <tp>
        <v>1.1890000000000001</v>
        <stp/>
        <stp>##V3_BDHV12</stp>
        <stp>912828BW9 Govt</stp>
        <stp>IDX_RATIO</stp>
        <stp>9/24/2008</stp>
        <stp>9/24/2008</stp>
        <stp>[Fixed Income  Prices 2004-2009.xlsx]TIPS!R1091C56</stp>
        <tr r="BD1091" s="1"/>
      </tp>
      <tp>
        <v>1.1615599999999999</v>
        <stp/>
        <stp>##V3_BDHV12</stp>
        <stp>912828BW9 Govt</stp>
        <stp>IDX_RATIO</stp>
        <stp>8/14/2009</stp>
        <stp>8/14/2009</stp>
        <stp>[Fixed Income  Prices 2004-2009.xlsx]TIPS!R1323C56</stp>
        <tr r="BD1323" s="1"/>
      </tp>
      <tp>
        <v>1.2097</v>
        <stp/>
        <stp>##V3_BDHV12</stp>
        <stp>9128276R8 Govt</stp>
        <stp>IDX_RATIO</stp>
        <stp>2/25/2009</stp>
        <stp>2/25/2009</stp>
        <stp>[Fixed Income  Prices 2004-2009.xlsx]TIPS!R1200C28</stp>
        <tr r="AB1200" s="1"/>
      </tp>
      <tp>
        <v>1.2514000000000001</v>
        <stp/>
        <stp>##V3_BDHV12</stp>
        <stp>9128275W8 Govt</stp>
        <stp>IDX_RATIO</stp>
        <stp>2/25/2009</stp>
        <stp>2/25/2009</stp>
        <stp>[Fixed Income  Prices 2004-2009.xlsx]TIPS!R1200C20</stp>
        <tr r="T1200" s="1"/>
      </tp>
      <tp>
        <v>1.1049500000000001</v>
        <stp/>
        <stp>##V3_BDHV12</stp>
        <stp>912828EA4 Govt</stp>
        <stp>IDX_RATIO</stp>
        <stp>8/19/2009</stp>
        <stp>8/19/2009</stp>
        <stp>[Fixed Income  Prices 2004-2009.xlsx]TIPS!R1072C72</stp>
        <tr r="BT1072" s="1"/>
      </tp>
      <tp>
        <v>1.1665300000000001</v>
        <stp/>
        <stp>##V3_BDHV12</stp>
        <stp>912828BW9 Govt</stp>
        <stp>IDX_RATIO</stp>
        <stp>9/14/2009</stp>
        <stp>9/14/2009</stp>
        <stp>[Fixed Income  Prices 2004-2009.xlsx]TIPS!R1344C56</stp>
        <tr r="BD1344" s="1"/>
      </tp>
      <tp>
        <v>1.2119599999999999</v>
        <stp/>
        <stp>##V3_BDHV12</stp>
        <stp>9128276R8 Govt</stp>
        <stp>IDX_RATIO</stp>
        <stp>3/25/2009</stp>
        <stp>3/25/2009</stp>
        <stp>[Fixed Income  Prices 2004-2009.xlsx]TIPS!R1220C28</stp>
        <tr r="AB1220" s="1"/>
      </tp>
      <tp>
        <v>1.2537400000000001</v>
        <stp/>
        <stp>##V3_BDHV12</stp>
        <stp>9128275W8 Govt</stp>
        <stp>IDX_RATIO</stp>
        <stp>3/25/2009</stp>
        <stp>3/25/2009</stp>
        <stp>[Fixed Income  Prices 2004-2009.xlsx]TIPS!R1220C20</stp>
        <tr r="T1220" s="1"/>
      </tp>
      <tp>
        <v>1.1993400000000001</v>
        <stp/>
        <stp>##V3_BDHV12</stp>
        <stp>9128277J5 Govt</stp>
        <stp>IDX_RATIO</stp>
        <stp>1/28/2009</stp>
        <stp>1/28/2009</stp>
        <stp>[Fixed Income  Prices 2004-2009.xlsx]TIPS!R1180C36</stp>
        <tr r="AJ1180" s="1"/>
      </tp>
      <tp>
        <v>1.1888099999999999</v>
        <stp/>
        <stp>##V3_BDHV12</stp>
        <stp>9128277J5 Govt</stp>
        <stp>IDX_RATIO</stp>
        <stp>2/18/2009</stp>
        <stp>2/18/2009</stp>
        <stp>[Fixed Income  Prices 2004-2009.xlsx]TIPS!R1195C36</stp>
        <tr r="AJ1195" s="1"/>
      </tp>
      <tp>
        <v>1.14706</v>
        <stp/>
        <stp>##V3_BDHV12</stp>
        <stp>912828BW9 Govt</stp>
        <stp>IDX_RATIO</stp>
        <stp>4/24/2009</stp>
        <stp>4/24/2009</stp>
        <stp>[Fixed Income  Prices 2004-2009.xlsx]TIPS!R1243C56</stp>
        <tr r="BD1243" s="1"/>
      </tp>
      <tp>
        <v>1.1698900000000001</v>
        <stp/>
        <stp>##V3_BDHV12</stp>
        <stp>912828BW9 Govt</stp>
        <stp>IDX_RATIO</stp>
        <stp>7/24/2008</stp>
        <stp>7/24/2008</stp>
        <stp>[Fixed Income  Prices 2004-2009.xlsx]TIPS!R1047C56</stp>
        <tr r="BD1047" s="1"/>
      </tp>
      <tp>
        <v>1.09331</v>
        <stp/>
        <stp>##V3_BDHV12</stp>
        <stp>912828EA4 Govt</stp>
        <stp>IDX_RATIO</stp>
        <stp>5/29/2009</stp>
        <stp>5/29/2009</stp>
        <stp>[Fixed Income  Prices 2004-2009.xlsx]TIPS!R1014C72</stp>
        <tr r="BT1014" s="1"/>
      </tp>
      <tp>
        <v>1.0952</v>
        <stp/>
        <stp>##V3_BDHV12</stp>
        <stp>912828EA4 Govt</stp>
        <stp>IDX_RATIO</stp>
        <stp>6/19/2009</stp>
        <stp>6/19/2009</stp>
        <stp>[Fixed Income  Prices 2004-2009.xlsx]TIPS!R1029C72</stp>
        <tr r="BT1029" s="1"/>
      </tp>
      <tp>
        <v>1.16099</v>
        <stp/>
        <stp>##V3_BDHV12</stp>
        <stp>912828BW9 Govt</stp>
        <stp>IDX_RATIO</stp>
        <stp>6/24/2008</stp>
        <stp>6/24/2008</stp>
        <stp>[Fixed Income  Prices 2004-2009.xlsx]TIPS!R1025C56</stp>
        <tr r="BD1025" s="1"/>
      </tp>
      <tp>
        <v>1.1554599999999999</v>
        <stp/>
        <stp>##V3_BDHV12</stp>
        <stp>912828BW9 Govt</stp>
        <stp>IDX_RATIO</stp>
        <stp>7/14/2009</stp>
        <stp>7/14/2009</stp>
        <stp>[Fixed Income  Prices 2004-2009.xlsx]TIPS!R1300C56</stp>
        <tr r="BD1300" s="1"/>
      </tp>
      <tp>
        <v>1.17266</v>
        <stp/>
        <stp>##V3_BDHV12</stp>
        <stp>9128273T7 Govt</stp>
        <stp>IDX_RATIO</stp>
        <stp>8/19/2004</stp>
        <stp>8/19/2004</stp>
        <stp>[Fixed Income  Prices 2004-2009.xlsx]TIPS!R24C12</stp>
        <tr r="L24" s="1"/>
      </tp>
      <tp>
        <v>1.1533899999999999</v>
        <stp/>
        <stp>##V3_BDHV12</stp>
        <stp>912828BW9 Govt</stp>
        <stp>IDX_RATIO</stp>
        <stp>6/24/2009</stp>
        <stp>6/24/2009</stp>
        <stp>[Fixed Income  Prices 2004-2009.xlsx]TIPS!R1286C56</stp>
        <tr r="BD1286" s="1"/>
      </tp>
      <tp>
        <v>1.0924499999999999</v>
        <stp/>
        <stp>##V3_BDHV12</stp>
        <stp>912828EA4 Govt</stp>
        <stp>IDX_RATIO</stp>
        <stp>5/19/2009</stp>
        <stp>5/19/2009</stp>
        <stp>[Fixed Income  Prices 2004-2009.xlsx]TIPS!R1006C72</stp>
        <tr r="BT1006" s="1"/>
      </tp>
      <tp>
        <v>1.0961099999999999</v>
        <stp/>
        <stp>##V3_BDHV12</stp>
        <stp>912828EA4 Govt</stp>
        <stp>IDX_RATIO</stp>
        <stp>6/29/2009</stp>
        <stp>6/29/2009</stp>
        <stp>[Fixed Income  Prices 2004-2009.xlsx]TIPS!R1035C72</stp>
        <tr r="BT1035" s="1"/>
      </tp>
      <tp>
        <v>1.1565300000000001</v>
        <stp/>
        <stp>##V3_BDHV12</stp>
        <stp>912828BW9 Govt</stp>
        <stp>IDX_RATIO</stp>
        <stp>7/24/2009</stp>
        <stp>7/24/2009</stp>
        <stp>[Fixed Income  Prices 2004-2009.xlsx]TIPS!R1308C56</stp>
        <tr r="BD1308" s="1"/>
      </tp>
      <tp>
        <v>1.1495599999999999</v>
        <stp/>
        <stp>##V3_BDHV12</stp>
        <stp>912828BW9 Govt</stp>
        <stp>IDX_RATIO</stp>
        <stp>5/14/2009</stp>
        <stp>5/14/2009</stp>
        <stp>[Fixed Income  Prices 2004-2009.xlsx]TIPS!R1257C56</stp>
        <tr r="BD1257" s="1"/>
      </tp>
      <tp>
        <v>1.0991599999999999</v>
        <stp/>
        <stp>##V3_BDHV12</stp>
        <stp>912828EA4 Govt</stp>
        <stp>IDX_RATIO</stp>
        <stp>7/29/2009</stp>
        <stp>7/29/2009</stp>
        <stp>[Fixed Income  Prices 2004-2009.xlsx]TIPS!R1057C72</stp>
        <tr r="BT1057" s="1"/>
      </tp>
      <tp>
        <v>1.16673</v>
        <stp/>
        <stp>##V3_BDHV12</stp>
        <stp>912828BW9 Govt</stp>
        <stp>IDX_RATIO</stp>
        <stp>7/14/2008</stp>
        <stp>7/14/2008</stp>
        <stp>[Fixed Income  Prices 2004-2009.xlsx]TIPS!R1039C56</stp>
        <tr r="BD1039" s="1"/>
      </tp>
      <tp>
        <v>1.14517</v>
        <stp/>
        <stp>##V3_BDHV12</stp>
        <stp>912828BW9 Govt</stp>
        <stp>IDX_RATIO</stp>
        <stp>4/14/2009</stp>
        <stp>4/14/2009</stp>
        <stp>[Fixed Income  Prices 2004-2009.xlsx]TIPS!R1235C56</stp>
        <tr r="BD1235" s="1"/>
      </tp>
      <tp>
        <v>1.17248</v>
        <stp/>
        <stp>##V3_BDHV12</stp>
        <stp>9128273T7 Govt</stp>
        <stp>IDX_RATIO</stp>
        <stp>9/29/2004</stp>
        <stp>9/29/2004</stp>
        <stp>[Fixed Income  Prices 2004-2009.xlsx]TIPS!R53C12</stp>
        <tr r="L53" s="1"/>
      </tp>
      <tp>
        <v>1.2134</v>
        <stp/>
        <stp>##V3_BDHV12</stp>
        <stp>9128277J5 Govt</stp>
        <stp>IDX_RATIO</stp>
        <stp>8/28/2009</stp>
        <stp>8/28/2009</stp>
        <stp>[Fixed Income  Prices 2004-2009.xlsx]TIPS!R1332C36</stp>
        <tr r="AJ1332" s="1"/>
      </tp>
      <tp>
        <v>1.2377199999999999</v>
        <stp/>
        <stp>##V3_BDHV12</stp>
        <stp>9128276R8 Govt</stp>
        <stp>IDX_RATIO</stp>
        <stp>9/25/2009</stp>
        <stp>9/25/2009</stp>
        <stp>[Fixed Income  Prices 2004-2009.xlsx]TIPS!R1352C28</stp>
        <tr r="AB1352" s="1"/>
      </tp>
      <tp>
        <v>1.2503500000000001</v>
        <stp/>
        <stp>##V3_BDHV12</stp>
        <stp>9128276R8 Govt</stp>
        <stp>IDX_RATIO</stp>
        <stp>8/15/2008</stp>
        <stp>8/15/2008</stp>
        <stp>[Fixed Income  Prices 2004-2009.xlsx]TIPS!R1062C28</stp>
        <tr r="AB1062" s="1"/>
      </tp>
      <tp>
        <v>1.3325199999999999</v>
        <stp/>
        <stp>##V3_BDHV12</stp>
        <stp>9128274Y5 Govt</stp>
        <stp>IDX_RATIO</stp>
        <stp>8/28/2008</stp>
        <stp>8/28/2008</stp>
        <stp>[Fixed Income  Prices 2004-2009.xlsx]TIPS!R1072C16</stp>
        <tr r="P1072" s="1"/>
      </tp>
      <tp>
        <v>1.2359800000000001</v>
        <stp/>
        <stp>##V3_BDHV12</stp>
        <stp>9128277J5 Govt</stp>
        <stp>IDX_RATIO</stp>
        <stp>9/18/2008</stp>
        <stp>9/18/2008</stp>
        <stp>[Fixed Income  Prices 2004-2009.xlsx]TIPS!R1086C36</stp>
        <tr r="AJ1086" s="1"/>
      </tp>
      <tp>
        <v>1.2934600000000001</v>
        <stp/>
        <stp>##V3_BDHV12</stp>
        <stp>9128275W8 Govt</stp>
        <stp>IDX_RATIO</stp>
        <stp>8/15/2008</stp>
        <stp>8/15/2008</stp>
        <stp>[Fixed Income  Prices 2004-2009.xlsx]TIPS!R1062C20</stp>
        <tr r="T1062" s="1"/>
      </tp>
      <tp>
        <v>1.2803899999999999</v>
        <stp/>
        <stp>##V3_BDHV12</stp>
        <stp>9128275W8 Govt</stp>
        <stp>IDX_RATIO</stp>
        <stp>9/25/2009</stp>
        <stp>9/25/2009</stp>
        <stp>[Fixed Income  Prices 2004-2009.xlsx]TIPS!R1352C20</stp>
        <tr r="T1352" s="1"/>
      </tp>
      <tp>
        <v>1.1626799999999999</v>
        <stp/>
        <stp>##V3_BDHV12</stp>
        <stp>912828BW9 Govt</stp>
        <stp>IDX_RATIO</stp>
        <stp>1/14/2009</stp>
        <stp>1/14/2009</stp>
        <stp>[Fixed Income  Prices 2004-2009.xlsx]TIPS!R1171C56</stp>
        <tr r="BD1171" s="1"/>
      </tp>
      <tp>
        <v>1.23691</v>
        <stp/>
        <stp>##V3_BDHV12</stp>
        <stp>9128276R8 Govt</stp>
        <stp>IDX_RATIO</stp>
        <stp>8/25/2009</stp>
        <stp>8/25/2009</stp>
        <stp>[Fixed Income  Prices 2004-2009.xlsx]TIPS!R1329C28</stp>
        <tr r="AB1329" s="1"/>
      </tp>
      <tp>
        <v>1.30376</v>
        <stp/>
        <stp>##V3_BDHV12</stp>
        <stp>9128275W8 Govt</stp>
        <stp>IDX_RATIO</stp>
        <stp>9/15/2008</stp>
        <stp>9/15/2008</stp>
        <stp>[Fixed Income  Prices 2004-2009.xlsx]TIPS!R1083C20</stp>
        <tr r="T1083" s="1"/>
      </tp>
      <tp>
        <v>1.2267600000000001</v>
        <stp/>
        <stp>##V3_BDHV12</stp>
        <stp>9128277J5 Govt</stp>
        <stp>IDX_RATIO</stp>
        <stp>8/18/2008</stp>
        <stp>8/18/2008</stp>
        <stp>[Fixed Income  Prices 2004-2009.xlsx]TIPS!R1063C36</stp>
        <tr r="AJ1063" s="1"/>
      </tp>
      <tp>
        <v>1.2130000000000001</v>
        <stp/>
        <stp>##V3_BDHV12</stp>
        <stp>9128277J5 Govt</stp>
        <stp>IDX_RATIO</stp>
        <stp>9/28/2009</stp>
        <stp>9/28/2009</stp>
        <stp>[Fixed Income  Prices 2004-2009.xlsx]TIPS!R1353C36</stp>
        <tr r="AJ1353" s="1"/>
      </tp>
      <tp>
        <v>1.26031</v>
        <stp/>
        <stp>##V3_BDHV12</stp>
        <stp>9128276R8 Govt</stp>
        <stp>IDX_RATIO</stp>
        <stp>9/15/2008</stp>
        <stp>9/15/2008</stp>
        <stp>[Fixed Income  Prices 2004-2009.xlsx]TIPS!R1083C28</stp>
        <tr r="AB1083" s="1"/>
      </tp>
      <tp>
        <v>1.27955</v>
        <stp/>
        <stp>##V3_BDHV12</stp>
        <stp>9128275W8 Govt</stp>
        <stp>IDX_RATIO</stp>
        <stp>8/25/2009</stp>
        <stp>8/25/2009</stp>
        <stp>[Fixed Income  Prices 2004-2009.xlsx]TIPS!R1329C20</stp>
        <tr r="T1329" s="1"/>
      </tp>
      <tp>
        <v>1.13988</v>
        <stp/>
        <stp>##V3_BDHV12</stp>
        <stp>912828BW9 Govt</stp>
        <stp>IDX_RATIO</stp>
        <stp>2/24/2009</stp>
        <stp>2/24/2009</stp>
        <stp>[Fixed Income  Prices 2004-2009.xlsx]TIPS!R1200C56</stp>
        <tr r="BD1200" s="1"/>
      </tp>
      <tp>
        <v>1.3060399999999999</v>
        <stp/>
        <stp>##V3_BDHV12</stp>
        <stp>9128275W8 Govt</stp>
        <stp>IDX_RATIO</stp>
        <stp>9/25/2008</stp>
        <stp>9/25/2008</stp>
        <stp>[Fixed Income  Prices 2004-2009.xlsx]TIPS!R1091C20</stp>
        <tr r="T1091" s="1"/>
      </tp>
      <tp>
        <v>1.2307299999999999</v>
        <stp/>
        <stp>##V3_BDHV12</stp>
        <stp>9128277J5 Govt</stp>
        <stp>IDX_RATIO</stp>
        <stp>8/28/2008</stp>
        <stp>8/28/2008</stp>
        <stp>[Fixed Income  Prices 2004-2009.xlsx]TIPS!R1071C36</stp>
        <tr r="AJ1071" s="1"/>
      </tp>
      <tp>
        <v>1.2136400000000001</v>
        <stp/>
        <stp>##V3_BDHV12</stp>
        <stp>9128277J5 Govt</stp>
        <stp>IDX_RATIO</stp>
        <stp>9/18/2009</stp>
        <stp>9/18/2009</stp>
        <stp>[Fixed Income  Prices 2004-2009.xlsx]TIPS!R1347C36</stp>
        <tr r="AJ1347" s="1"/>
      </tp>
      <tp>
        <v>1.26251</v>
        <stp/>
        <stp>##V3_BDHV12</stp>
        <stp>9128276R8 Govt</stp>
        <stp>IDX_RATIO</stp>
        <stp>9/25/2008</stp>
        <stp>9/25/2008</stp>
        <stp>[Fixed Income  Prices 2004-2009.xlsx]TIPS!R1091C28</stp>
        <tr r="AB1091" s="1"/>
      </tp>
      <tp>
        <v>1.3382100000000001</v>
        <stp/>
        <stp>##V3_BDHV12</stp>
        <stp>9128274Y5 Govt</stp>
        <stp>IDX_RATIO</stp>
        <stp>9/18/2008</stp>
        <stp>9/18/2008</stp>
        <stp>[Fixed Income  Prices 2004-2009.xlsx]TIPS!R1087C16</stp>
        <tr r="P1087" s="1"/>
      </tp>
      <tp>
        <v>1.1414299999999999</v>
        <stp/>
        <stp>##V3_BDHV12</stp>
        <stp>912828BW9 Govt</stp>
        <stp>IDX_RATIO</stp>
        <stp>3/24/2009</stp>
        <stp>3/24/2009</stp>
        <stp>[Fixed Income  Prices 2004-2009.xlsx]TIPS!R1220C56</stp>
        <tr r="BD1220" s="1"/>
      </tp>
      <tp>
        <v>1.2100599999999999</v>
        <stp/>
        <stp>##V3_BDHV12</stp>
        <stp>9128277J5 Govt</stp>
        <stp>IDX_RATIO</stp>
        <stp>8/18/2009</stp>
        <stp>8/18/2009</stp>
        <stp>[Fixed Income  Prices 2004-2009.xlsx]TIPS!R1324C36</stp>
        <tr r="AJ1324" s="1"/>
      </tp>
      <tp>
        <v>1.23838</v>
        <stp/>
        <stp>##V3_BDHV12</stp>
        <stp>9128276R8 Govt</stp>
        <stp>IDX_RATIO</stp>
        <stp>9/15/2009</stp>
        <stp>9/15/2009</stp>
        <stp>[Fixed Income  Prices 2004-2009.xlsx]TIPS!R1344C28</stp>
        <tr r="AB1344" s="1"/>
      </tp>
      <tp>
        <v>1.2544</v>
        <stp/>
        <stp>##V3_BDHV12</stp>
        <stp>9128276R8 Govt</stp>
        <stp>IDX_RATIO</stp>
        <stp>8/25/2008</stp>
        <stp>8/25/2008</stp>
        <stp>[Fixed Income  Prices 2004-2009.xlsx]TIPS!R1068C28</stp>
        <tr r="AB1068" s="1"/>
      </tp>
      <tp>
        <v>1.32823</v>
        <stp/>
        <stp>##V3_BDHV12</stp>
        <stp>9128274Y5 Govt</stp>
        <stp>IDX_RATIO</stp>
        <stp>8/18/2008</stp>
        <stp>8/18/2008</stp>
        <stp>[Fixed Income  Prices 2004-2009.xlsx]TIPS!R1064C16</stp>
        <tr r="P1064" s="1"/>
      </tp>
      <tp>
        <v>1.2976399999999999</v>
        <stp/>
        <stp>##V3_BDHV12</stp>
        <stp>9128275W8 Govt</stp>
        <stp>IDX_RATIO</stp>
        <stp>8/25/2008</stp>
        <stp>8/25/2008</stp>
        <stp>[Fixed Income  Prices 2004-2009.xlsx]TIPS!R1068C20</stp>
        <tr r="T1068" s="1"/>
      </tp>
      <tp>
        <v>1.2810699999999999</v>
        <stp/>
        <stp>##V3_BDHV12</stp>
        <stp>9128275W8 Govt</stp>
        <stp>IDX_RATIO</stp>
        <stp>9/15/2009</stp>
        <stp>9/15/2009</stp>
        <stp>[Fixed Income  Prices 2004-2009.xlsx]TIPS!R1344C20</stp>
        <tr r="T1344" s="1"/>
      </tp>
      <tp>
        <v>1.2689699999999999</v>
        <stp/>
        <stp>##V3_BDHV12</stp>
        <stp>9128275W8 Govt</stp>
        <stp>IDX_RATIO</stp>
        <stp>7/14/2009</stp>
        <stp>7/14/2009</stp>
        <stp>[Fixed Income  Prices 2004-2009.xlsx]TIPS!R1299C20</stp>
        <tr r="T1299" s="1"/>
      </tp>
      <tp>
        <v>1.2420100000000001</v>
        <stp/>
        <stp>##V3_BDHV12</stp>
        <stp>9128276R8 Govt</stp>
        <stp>IDX_RATIO</stp>
        <stp>7/24/2008</stp>
        <stp>7/24/2008</stp>
        <stp>[Fixed Income  Prices 2004-2009.xlsx]TIPS!R1046C28</stp>
        <tr r="AB1046" s="1"/>
      </tp>
      <tp>
        <v>1.2177800000000001</v>
        <stp/>
        <stp>##V3_BDHV12</stp>
        <stp>9128276R8 Govt</stp>
        <stp>IDX_RATIO</stp>
        <stp>4/24/2009</stp>
        <stp>4/24/2009</stp>
        <stp>[Fixed Income  Prices 2004-2009.xlsx]TIPS!R1242C28</stp>
        <tr r="AB1242" s="1"/>
      </tp>
      <tp>
        <v>1.19764</v>
        <stp/>
        <stp>##V3_BDHV12</stp>
        <stp>9128277J5 Govt</stp>
        <stp>IDX_RATIO</stp>
        <stp>5/29/2009</stp>
        <stp>5/29/2009</stp>
        <stp>[Fixed Income  Prices 2004-2009.xlsx]TIPS!R1267C36</stp>
        <tr r="AJ1267" s="1"/>
      </tp>
      <tp>
        <v>1.22668</v>
        <stp/>
        <stp>##V3_BDHV12</stp>
        <stp>9128276R8 Govt</stp>
        <stp>IDX_RATIO</stp>
        <stp>7/14/2009</stp>
        <stp>7/14/2009</stp>
        <stp>[Fixed Income  Prices 2004-2009.xlsx]TIPS!R1299C28</stp>
        <tr r="AB1299" s="1"/>
      </tp>
      <tp>
        <v>1.1997200000000001</v>
        <stp/>
        <stp>##V3_BDHV12</stp>
        <stp>9128277J5 Govt</stp>
        <stp>IDX_RATIO</stp>
        <stp>6/19/2009</stp>
        <stp>6/19/2009</stp>
        <stp>[Fixed Income  Prices 2004-2009.xlsx]TIPS!R1282C36</stp>
        <tr r="AJ1282" s="1"/>
      </tp>
      <tp>
        <v>1.25976</v>
        <stp/>
        <stp>##V3_BDHV12</stp>
        <stp>9128275W8 Govt</stp>
        <stp>IDX_RATIO</stp>
        <stp>4/24/2009</stp>
        <stp>4/24/2009</stp>
        <stp>[Fixed Income  Prices 2004-2009.xlsx]TIPS!R1242C20</stp>
        <tr r="T1242" s="1"/>
      </tp>
      <tp>
        <v>1.2848200000000001</v>
        <stp/>
        <stp>##V3_BDHV12</stp>
        <stp>9128275W8 Govt</stp>
        <stp>IDX_RATIO</stp>
        <stp>7/24/2008</stp>
        <stp>7/24/2008</stp>
        <stp>[Fixed Income  Prices 2004-2009.xlsx]TIPS!R1046C20</stp>
        <tr r="T1046" s="1"/>
      </tp>
      <tp>
        <v>1.3009200000000001</v>
        <stp/>
        <stp>##V3_BDHV12</stp>
        <stp>9128274Y5 Govt</stp>
        <stp>IDX_RATIO</stp>
        <stp>5/29/2008</stp>
        <stp>5/29/2008</stp>
        <stp>[Fixed Income  Prices 2004-2009.xlsx]TIPS!R1007C16</stp>
        <tr r="P1007" s="1"/>
      </tp>
      <tp>
        <v>1.30674</v>
        <stp/>
        <stp>##V3_BDHV12</stp>
        <stp>9128274Y5 Govt</stp>
        <stp>IDX_RATIO</stp>
        <stp>6/19/2008</stp>
        <stp>6/19/2008</stp>
        <stp>[Fixed Income  Prices 2004-2009.xlsx]TIPS!R1022C16</stp>
        <tr r="P1022" s="1"/>
      </tp>
      <tp>
        <v>1.2325599999999999</v>
        <stp/>
        <stp>##V3_BDHV12</stp>
        <stp>9128276R8 Govt</stp>
        <stp>IDX_RATIO</stp>
        <stp>6/24/2008</stp>
        <stp>6/24/2008</stp>
        <stp>[Fixed Income  Prices 2004-2009.xlsx]TIPS!R1024C28</stp>
        <tr r="AB1024" s="1"/>
      </tp>
      <tp>
        <v>1.19462</v>
        <stp/>
        <stp>##V3_BDHV12</stp>
        <stp>9128277J5 Govt</stp>
        <stp>IDX_RATIO</stp>
        <stp>4/29/2009</stp>
        <stp>4/29/2009</stp>
        <stp>[Fixed Income  Prices 2004-2009.xlsx]TIPS!R1245C36</stp>
        <tr r="AJ1245" s="1"/>
      </tp>
      <tp>
        <v>1.2190300000000001</v>
        <stp/>
        <stp>##V3_BDHV12</stp>
        <stp>9128277J5 Govt</stp>
        <stp>IDX_RATIO</stp>
        <stp>7/29/2008</stp>
        <stp>7/29/2008</stp>
        <stp>[Fixed Income  Prices 2004-2009.xlsx]TIPS!R1049C36</stp>
        <tr r="AJ1049" s="1"/>
      </tp>
      <tp>
        <v>1.27505</v>
        <stp/>
        <stp>##V3_BDHV12</stp>
        <stp>9128275W8 Govt</stp>
        <stp>IDX_RATIO</stp>
        <stp>6/24/2008</stp>
        <stp>6/24/2008</stp>
        <stp>[Fixed Income  Prices 2004-2009.xlsx]TIPS!R1024C20</stp>
        <tr r="T1024" s="1"/>
      </tp>
      <tp>
        <v>1.22783</v>
        <stp/>
        <stp>##V3_BDHV12</stp>
        <stp>9128276R8 Govt</stp>
        <stp>IDX_RATIO</stp>
        <stp>7/24/2009</stp>
        <stp>7/24/2009</stp>
        <stp>[Fixed Income  Prices 2004-2009.xlsx]TIPS!R1307C28</stp>
        <tr r="AB1307" s="1"/>
      </tp>
      <tp>
        <v>1.2666999999999999</v>
        <stp/>
        <stp>##V3_BDHV12</stp>
        <stp>9128275W8 Govt</stp>
        <stp>IDX_RATIO</stp>
        <stp>6/24/2009</stp>
        <stp>6/24/2009</stp>
        <stp>[Fixed Income  Prices 2004-2009.xlsx]TIPS!R1285C20</stp>
        <tr r="T1285" s="1"/>
      </tp>
      <tp>
        <v>1.2204299999999999</v>
        <stp/>
        <stp>##V3_BDHV12</stp>
        <stp>9128276R8 Govt</stp>
        <stp>IDX_RATIO</stp>
        <stp>5/14/2009</stp>
        <stp>5/14/2009</stp>
        <stp>[Fixed Income  Prices 2004-2009.xlsx]TIPS!R1256C28</stp>
        <tr r="AB1256" s="1"/>
      </tp>
      <tp>
        <v>1.2244900000000001</v>
        <stp/>
        <stp>##V3_BDHV12</stp>
        <stp>9128276R8 Govt</stp>
        <stp>IDX_RATIO</stp>
        <stp>6/24/2009</stp>
        <stp>6/24/2009</stp>
        <stp>[Fixed Income  Prices 2004-2009.xlsx]TIPS!R1285C28</stp>
        <tr r="AB1285" s="1"/>
      </tp>
      <tp>
        <v>1.2701500000000001</v>
        <stp/>
        <stp>##V3_BDHV12</stp>
        <stp>9128275W8 Govt</stp>
        <stp>IDX_RATIO</stp>
        <stp>7/24/2009</stp>
        <stp>7/24/2009</stp>
        <stp>[Fixed Income  Prices 2004-2009.xlsx]TIPS!R1307C20</stp>
        <tr r="T1307" s="1"/>
      </tp>
      <tp>
        <v>1.2625</v>
        <stp/>
        <stp>##V3_BDHV12</stp>
        <stp>9128275W8 Govt</stp>
        <stp>IDX_RATIO</stp>
        <stp>5/14/2009</stp>
        <stp>5/14/2009</stp>
        <stp>[Fixed Income  Prices 2004-2009.xlsx]TIPS!R1256C20</stp>
        <tr r="T1256" s="1"/>
      </tp>
      <tp>
        <v>1.2069099999999999</v>
        <stp/>
        <stp>##V3_BDHV12</stp>
        <stp>9128277J5 Govt</stp>
        <stp>IDX_RATIO</stp>
        <stp>6/19/2008</stp>
        <stp>6/19/2008</stp>
        <stp>[Fixed Income  Prices 2004-2009.xlsx]TIPS!R1021C36</stp>
        <tr r="AJ1021" s="1"/>
      </tp>
      <tp>
        <v>1.23865</v>
        <stp/>
        <stp>##V3_BDHV12</stp>
        <stp>9128276R8 Govt</stp>
        <stp>IDX_RATIO</stp>
        <stp>7/14/2008</stp>
        <stp>7/14/2008</stp>
        <stp>[Fixed Income  Prices 2004-2009.xlsx]TIPS!R1038C28</stp>
        <tr r="AB1038" s="1"/>
      </tp>
      <tp>
        <v>1.21576</v>
        <stp/>
        <stp>##V3_BDHV12</stp>
        <stp>9128276R8 Govt</stp>
        <stp>IDX_RATIO</stp>
        <stp>4/14/2009</stp>
        <stp>4/14/2009</stp>
        <stp>[Fixed Income  Prices 2004-2009.xlsx]TIPS!R1234C28</stp>
        <tr r="AB1234" s="1"/>
      </tp>
      <tp>
        <v>1.2040500000000001</v>
        <stp/>
        <stp>##V3_BDHV12</stp>
        <stp>9128277J5 Govt</stp>
        <stp>IDX_RATIO</stp>
        <stp>7/29/2009</stp>
        <stp>7/29/2009</stp>
        <stp>[Fixed Income  Prices 2004-2009.xlsx]TIPS!R1310C36</stp>
        <tr r="AJ1310" s="1"/>
      </tp>
      <tp>
        <v>1.2015400000000001</v>
        <stp/>
        <stp>##V3_BDHV12</stp>
        <stp>9128277J5 Govt</stp>
        <stp>IDX_RATIO</stp>
        <stp>5/29/2008</stp>
        <stp>5/29/2008</stp>
        <stp>[Fixed Income  Prices 2004-2009.xlsx]TIPS!R1006C36</stp>
        <tr r="AJ1006" s="1"/>
      </tp>
      <tp>
        <v>1.31986</v>
        <stp/>
        <stp>##V3_BDHV12</stp>
        <stp>9128274Y5 Govt</stp>
        <stp>IDX_RATIO</stp>
        <stp>7/29/2008</stp>
        <stp>7/29/2008</stp>
        <stp>[Fixed Income  Prices 2004-2009.xlsx]TIPS!R1050C16</stp>
        <tr r="P1050" s="1"/>
      </tp>
      <tp>
        <v>1.1967099999999999</v>
        <stp/>
        <stp>##V3_BDHV12</stp>
        <stp>9128277J5 Govt</stp>
        <stp>IDX_RATIO</stp>
        <stp>5/19/2009</stp>
        <stp>5/19/2009</stp>
        <stp>[Fixed Income  Prices 2004-2009.xlsx]TIPS!R1259C36</stp>
        <tr r="AJ1259" s="1"/>
      </tp>
      <tp>
        <v>1.28135</v>
        <stp/>
        <stp>##V3_BDHV12</stp>
        <stp>9128275W8 Govt</stp>
        <stp>IDX_RATIO</stp>
        <stp>7/14/2008</stp>
        <stp>7/14/2008</stp>
        <stp>[Fixed Income  Prices 2004-2009.xlsx]TIPS!R1038C20</stp>
        <tr r="T1038" s="1"/>
      </tp>
      <tp>
        <v>1.2576800000000001</v>
        <stp/>
        <stp>##V3_BDHV12</stp>
        <stp>9128275W8 Govt</stp>
        <stp>IDX_RATIO</stp>
        <stp>4/14/2009</stp>
        <stp>4/14/2009</stp>
        <stp>[Fixed Income  Prices 2004-2009.xlsx]TIPS!R1234C20</stp>
        <tr r="T1234" s="1"/>
      </tp>
      <tp>
        <v>1.20072</v>
        <stp/>
        <stp>##V3_BDHV12</stp>
        <stp>9128277J5 Govt</stp>
        <stp>IDX_RATIO</stp>
        <stp>6/29/2009</stp>
        <stp>6/29/2009</stp>
        <stp>[Fixed Income  Prices 2004-2009.xlsx]TIPS!R1288C36</stp>
        <tr r="AJ1288" s="1"/>
      </tp>
      <tp>
        <v>1.1076900000000001</v>
        <stp/>
        <stp>##V3_BDHV12</stp>
        <stp>912828EA4 Govt</stp>
        <stp>IDX_RATIO</stp>
        <stp>8/28/2009</stp>
        <stp>8/28/2009</stp>
        <stp>[Fixed Income  Prices 2004-2009.xlsx]TIPS!R1079C72</stp>
        <tr r="BT1079" s="1"/>
      </tp>
      <tp>
        <v>1.1073200000000001</v>
        <stp/>
        <stp>##V3_BDHV12</stp>
        <stp>912828EA4 Govt</stp>
        <stp>IDX_RATIO</stp>
        <stp>9/28/2009</stp>
        <stp>9/28/2009</stp>
        <stp>[Fixed Income  Prices 2004-2009.xlsx]TIPS!R1100C72</stp>
        <tr r="BT1100" s="1"/>
      </tp>
      <tp>
        <v>1.1777500000000001</v>
        <stp/>
        <stp>##V3_BDHV12</stp>
        <stp>912828BW9 Govt</stp>
        <stp>IDX_RATIO</stp>
        <stp>8/15/2008</stp>
        <stp>8/15/2008</stp>
        <stp>[Fixed Income  Prices 2004-2009.xlsx]TIPS!R1063C56</stp>
        <tr r="BD1063" s="1"/>
      </tp>
      <tp>
        <v>1.1658500000000001</v>
        <stp/>
        <stp>##V3_BDHV12</stp>
        <stp>912828BW9 Govt</stp>
        <stp>IDX_RATIO</stp>
        <stp>9/25/2009</stp>
        <stp>9/25/2009</stp>
        <stp>[Fixed Income  Prices 2004-2009.xlsx]TIPS!R1353C56</stp>
        <tr r="BD1353" s="1"/>
      </tp>
      <tp>
        <v>1.2061200000000001</v>
        <stp/>
        <stp>##V3_BDHV12</stp>
        <stp>9128277J5 Govt</stp>
        <stp>IDX_RATIO</stp>
        <stp>1/19/2009</stp>
        <stp>1/19/2009</stp>
        <stp>[Fixed Income  Prices 2004-2009.xlsx]TIPS!R1173C36</stp>
        <tr r="AJ1173" s="1"/>
      </tp>
      <tp>
        <v>1.18713</v>
        <stp/>
        <stp>##V3_BDHV12</stp>
        <stp>912828BW9 Govt</stp>
        <stp>IDX_RATIO</stp>
        <stp>9/15/2008</stp>
        <stp>9/15/2008</stp>
        <stp>[Fixed Income  Prices 2004-2009.xlsx]TIPS!R1084C56</stp>
        <tr r="BD1084" s="1"/>
      </tp>
      <tp>
        <v>1.16509</v>
        <stp/>
        <stp>##V3_BDHV12</stp>
        <stp>912828BW9 Govt</stp>
        <stp>IDX_RATIO</stp>
        <stp>8/25/2009</stp>
        <stp>8/25/2009</stp>
        <stp>[Fixed Income  Prices 2004-2009.xlsx]TIPS!R1330C56</stp>
        <tr r="BD1330" s="1"/>
      </tp>
      <tp>
        <v>1.1869399999999999</v>
        <stp/>
        <stp>##V3_BDHV12</stp>
        <stp>9128277J5 Govt</stp>
        <stp>IDX_RATIO</stp>
        <stp>3/19/2009</stp>
        <stp>3/19/2009</stp>
        <stp>[Fixed Income  Prices 2004-2009.xlsx]TIPS!R1216C36</stp>
        <tr r="AJ1216" s="1"/>
      </tp>
      <tp>
        <v>1.25187</v>
        <stp/>
        <stp>##V3_BDHV12</stp>
        <stp>9128275W8 Govt</stp>
        <stp>IDX_RATIO</stp>
        <stp>2/24/2009</stp>
        <stp>2/24/2009</stp>
        <stp>[Fixed Income  Prices 2004-2009.xlsx]TIPS!R1199C20</stp>
        <tr r="T1199" s="1"/>
      </tp>
      <tp>
        <v>1.2343600000000001</v>
        <stp/>
        <stp>##V3_BDHV12</stp>
        <stp>9128276R8 Govt</stp>
        <stp>IDX_RATIO</stp>
        <stp>1/14/2009</stp>
        <stp>1/14/2009</stp>
        <stp>[Fixed Income  Prices 2004-2009.xlsx]TIPS!R1170C28</stp>
        <tr r="AB1170" s="1"/>
      </tp>
      <tp>
        <v>1.2101500000000001</v>
        <stp/>
        <stp>##V3_BDHV12</stp>
        <stp>9128276R8 Govt</stp>
        <stp>IDX_RATIO</stp>
        <stp>2/24/2009</stp>
        <stp>2/24/2009</stp>
        <stp>[Fixed Income  Prices 2004-2009.xlsx]TIPS!R1199C28</stp>
        <tr r="AB1199" s="1"/>
      </tp>
      <tp>
        <v>1.27691</v>
        <stp/>
        <stp>##V3_BDHV12</stp>
        <stp>9128275W8 Govt</stp>
        <stp>IDX_RATIO</stp>
        <stp>1/14/2009</stp>
        <stp>1/14/2009</stp>
        <stp>[Fixed Income  Prices 2004-2009.xlsx]TIPS!R1170C20</stp>
        <tr r="T1170" s="1"/>
      </tp>
      <tp>
        <v>1.1892</v>
        <stp/>
        <stp>##V3_BDHV12</stp>
        <stp>912828BW9 Govt</stp>
        <stp>IDX_RATIO</stp>
        <stp>9/25/2008</stp>
        <stp>9/25/2008</stp>
        <stp>[Fixed Income  Prices 2004-2009.xlsx]TIPS!R1092C56</stp>
        <tr r="BD1092" s="1"/>
      </tp>
      <tp>
        <v>1.10791</v>
        <stp/>
        <stp>##V3_BDHV12</stp>
        <stp>912828EA4 Govt</stp>
        <stp>IDX_RATIO</stp>
        <stp>9/18/2009</stp>
        <stp>9/18/2009</stp>
        <stp>[Fixed Income  Prices 2004-2009.xlsx]TIPS!R1094C72</stp>
        <tr r="BT1094" s="1"/>
      </tp>
      <tp>
        <v>1.1046400000000001</v>
        <stp/>
        <stp>##V3_BDHV12</stp>
        <stp>912828EA4 Govt</stp>
        <stp>IDX_RATIO</stp>
        <stp>8/18/2009</stp>
        <stp>8/18/2009</stp>
        <stp>[Fixed Income  Prices 2004-2009.xlsx]TIPS!R1071C72</stp>
        <tr r="BT1071" s="1"/>
      </tp>
      <tp>
        <v>1.1815599999999999</v>
        <stp/>
        <stp>##V3_BDHV12</stp>
        <stp>912828BW9 Govt</stp>
        <stp>IDX_RATIO</stp>
        <stp>8/25/2008</stp>
        <stp>8/25/2008</stp>
        <stp>[Fixed Income  Prices 2004-2009.xlsx]TIPS!R1069C56</stp>
        <tr r="BD1069" s="1"/>
      </tp>
      <tp>
        <v>1.1664699999999999</v>
        <stp/>
        <stp>##V3_BDHV12</stp>
        <stp>912828BW9 Govt</stp>
        <stp>IDX_RATIO</stp>
        <stp>9/15/2009</stp>
        <stp>9/15/2009</stp>
        <stp>[Fixed Income  Prices 2004-2009.xlsx]TIPS!R1345C56</stp>
        <tr r="BD1345" s="1"/>
      </tp>
      <tp>
        <v>1.2117899999999999</v>
        <stp/>
        <stp>##V3_BDHV12</stp>
        <stp>9128276R8 Govt</stp>
        <stp>IDX_RATIO</stp>
        <stp>3/24/2009</stp>
        <stp>3/24/2009</stp>
        <stp>[Fixed Income  Prices 2004-2009.xlsx]TIPS!R1219C28</stp>
        <tr r="AB1219" s="1"/>
      </tp>
      <tp>
        <v>1.1883699999999999</v>
        <stp/>
        <stp>##V3_BDHV12</stp>
        <stp>9128277J5 Govt</stp>
        <stp>IDX_RATIO</stp>
        <stp>2/19/2009</stp>
        <stp>2/19/2009</stp>
        <stp>[Fixed Income  Prices 2004-2009.xlsx]TIPS!R1196C36</stp>
        <tr r="AJ1196" s="1"/>
      </tp>
      <tp>
        <v>1.2535700000000001</v>
        <stp/>
        <stp>##V3_BDHV12</stp>
        <stp>9128275W8 Govt</stp>
        <stp>IDX_RATIO</stp>
        <stp>3/24/2009</stp>
        <stp>3/24/2009</stp>
        <stp>[Fixed Income  Prices 2004-2009.xlsx]TIPS!R1219C20</stp>
        <tr r="T1219" s="1"/>
      </tp>
      <tp>
        <v>1.19859</v>
        <stp/>
        <stp>##V3_BDHV12</stp>
        <stp>9128277J5 Govt</stp>
        <stp>IDX_RATIO</stp>
        <stp>1/29/2009</stp>
        <stp>1/29/2009</stp>
        <stp>[Fixed Income  Prices 2004-2009.xlsx]TIPS!R1181C36</stp>
        <tr r="AJ1181" s="1"/>
      </tp>
      <tp>
        <v>1.1701999999999999</v>
        <stp/>
        <stp>##V3_BDHV12</stp>
        <stp>912828BW9 Govt</stp>
        <stp>IDX_RATIO</stp>
        <stp>7/25/2008</stp>
        <stp>7/25/2008</stp>
        <stp>[Fixed Income  Prices 2004-2009.xlsx]TIPS!R1048C56</stp>
        <tr r="BD1048" s="1"/>
      </tp>
      <tp>
        <v>1.0932200000000001</v>
        <stp/>
        <stp>##V3_BDHV12</stp>
        <stp>912828EA4 Govt</stp>
        <stp>IDX_RATIO</stp>
        <stp>5/28/2009</stp>
        <stp>5/28/2009</stp>
        <stp>[Fixed Income  Prices 2004-2009.xlsx]TIPS!R1013C72</stp>
        <tr r="BT1013" s="1"/>
      </tp>
      <tp>
        <v>1.09511</v>
        <stp/>
        <stp>##V3_BDHV12</stp>
        <stp>912828EA4 Govt</stp>
        <stp>IDX_RATIO</stp>
        <stp>6/18/2009</stp>
        <stp>6/18/2009</stp>
        <stp>[Fixed Income  Prices 2004-2009.xlsx]TIPS!R1028C72</stp>
        <tr r="BT1028" s="1"/>
      </tp>
      <tp>
        <v>1.1612199999999999</v>
        <stp/>
        <stp>##V3_BDHV12</stp>
        <stp>912828BW9 Govt</stp>
        <stp>IDX_RATIO</stp>
        <stp>6/25/2008</stp>
        <stp>6/25/2008</stp>
        <stp>[Fixed Income  Prices 2004-2009.xlsx]TIPS!R1026C56</stp>
        <tr r="BD1026" s="1"/>
      </tp>
      <tp>
        <v>1.1555599999999999</v>
        <stp/>
        <stp>##V3_BDHV12</stp>
        <stp>912828BW9 Govt</stp>
        <stp>IDX_RATIO</stp>
        <stp>7/15/2009</stp>
        <stp>7/15/2009</stp>
        <stp>[Fixed Income  Prices 2004-2009.xlsx]TIPS!R1301C56</stp>
        <tr r="BD1301" s="1"/>
      </tp>
      <tp>
        <v>1.15055</v>
        <stp/>
        <stp>##V3_BDHV12</stp>
        <stp>912828BW9 Govt</stp>
        <stp>IDX_RATIO</stp>
        <stp>5/25/2009</stp>
        <stp>5/25/2009</stp>
        <stp>[Fixed Income  Prices 2004-2009.xlsx]TIPS!R1264C56</stp>
        <tr r="BD1264" s="1"/>
      </tp>
      <tp>
        <v>1.15252</v>
        <stp/>
        <stp>##V3_BDHV12</stp>
        <stp>912828BW9 Govt</stp>
        <stp>IDX_RATIO</stp>
        <stp>6/15/2009</stp>
        <stp>6/15/2009</stp>
        <stp>[Fixed Income  Prices 2004-2009.xlsx]TIPS!R1279C56</stp>
        <tr r="BD1279" s="1"/>
      </tp>
      <tp>
        <v>1.1725399999999999</v>
        <stp/>
        <stp>##V3_BDHV12</stp>
        <stp>9128273T7 Govt</stp>
        <stp>IDX_RATIO</stp>
        <stp>8/18/2004</stp>
        <stp>8/18/2004</stp>
        <stp>[Fixed Income  Prices 2004-2009.xlsx]TIPS!R23C12</stp>
        <tr r="L23" s="1"/>
      </tp>
      <tp>
        <v>1.1534800000000001</v>
        <stp/>
        <stp>##V3_BDHV12</stp>
        <stp>912828BW9 Govt</stp>
        <stp>IDX_RATIO</stp>
        <stp>6/25/2009</stp>
        <stp>6/25/2009</stp>
        <stp>[Fixed Income  Prices 2004-2009.xlsx]TIPS!R1287C56</stp>
        <tr r="BD1287" s="1"/>
      </tp>
      <tp>
        <v>1.0923700000000001</v>
        <stp/>
        <stp>##V3_BDHV12</stp>
        <stp>912828EA4 Govt</stp>
        <stp>IDX_RATIO</stp>
        <stp>5/18/2009</stp>
        <stp>5/18/2009</stp>
        <stp>[Fixed Income  Prices 2004-2009.xlsx]TIPS!R1005C72</stp>
        <tr r="BT1005" s="1"/>
      </tp>
      <tp>
        <v>1.1496500000000001</v>
        <stp/>
        <stp>##V3_BDHV12</stp>
        <stp>912828BW9 Govt</stp>
        <stp>IDX_RATIO</stp>
        <stp>5/15/2009</stp>
        <stp>5/15/2009</stp>
        <stp>[Fixed Income  Prices 2004-2009.xlsx]TIPS!R1258C56</stp>
        <tr r="BD1258" s="1"/>
      </tp>
      <tp>
        <v>1.0990500000000001</v>
        <stp/>
        <stp>##V3_BDHV12</stp>
        <stp>912828EA4 Govt</stp>
        <stp>IDX_RATIO</stp>
        <stp>7/28/2009</stp>
        <stp>7/28/2009</stp>
        <stp>[Fixed Income  Prices 2004-2009.xlsx]TIPS!R1056C72</stp>
        <tr r="BT1056" s="1"/>
      </tp>
      <tp>
        <v>1.1453599999999999</v>
        <stp/>
        <stp>##V3_BDHV12</stp>
        <stp>912828BW9 Govt</stp>
        <stp>IDX_RATIO</stp>
        <stp>4/15/2009</stp>
        <stp>4/15/2009</stp>
        <stp>[Fixed Income  Prices 2004-2009.xlsx]TIPS!R1236C56</stp>
        <tr r="BD1236" s="1"/>
      </tp>
      <tp>
        <v>1.1670499999999999</v>
        <stp/>
        <stp>##V3_BDHV12</stp>
        <stp>912828BW9 Govt</stp>
        <stp>IDX_RATIO</stp>
        <stp>7/15/2008</stp>
        <stp>7/15/2008</stp>
        <stp>[Fixed Income  Prices 2004-2009.xlsx]TIPS!R1040C56</stp>
        <tr r="BD1040" s="1"/>
      </tp>
      <tp>
        <v>1.1725399999999999</v>
        <stp/>
        <stp>##V3_BDHV12</stp>
        <stp>9128273T7 Govt</stp>
        <stp>IDX_RATIO</stp>
        <stp>9/28/2004</stp>
        <stp>9/28/2004</stp>
        <stp>[Fixed Income  Prices 2004-2009.xlsx]TIPS!R52C12</stp>
        <tr r="L52" s="1"/>
      </tp>
      <tp>
        <v>1.2377899999999999</v>
        <stp/>
        <stp>##V3_BDHV12</stp>
        <stp>9128276R8 Govt</stp>
        <stp>IDX_RATIO</stp>
        <stp>9/24/2009</stp>
        <stp>9/24/2009</stp>
        <stp>[Fixed Income  Prices 2004-2009.xlsx]TIPS!R1351C28</stp>
        <tr r="AB1351" s="1"/>
      </tp>
      <tp>
        <v>1.2499500000000001</v>
        <stp/>
        <stp>##V3_BDHV12</stp>
        <stp>9128276R8 Govt</stp>
        <stp>IDX_RATIO</stp>
        <stp>8/14/2008</stp>
        <stp>8/14/2008</stp>
        <stp>[Fixed Income  Prices 2004-2009.xlsx]TIPS!R1061C28</stp>
        <tr r="AB1061" s="1"/>
      </tp>
      <tp>
        <v>1.3329500000000001</v>
        <stp/>
        <stp>##V3_BDHV12</stp>
        <stp>9128274Y5 Govt</stp>
        <stp>IDX_RATIO</stp>
        <stp>8/29/2008</stp>
        <stp>8/29/2008</stp>
        <stp>[Fixed Income  Prices 2004-2009.xlsx]TIPS!R1073C16</stp>
        <tr r="P1073" s="1"/>
      </tp>
      <tp>
        <v>1.2362</v>
        <stp/>
        <stp>##V3_BDHV12</stp>
        <stp>9128277J5 Govt</stp>
        <stp>IDX_RATIO</stp>
        <stp>9/19/2008</stp>
        <stp>9/19/2008</stp>
        <stp>[Fixed Income  Prices 2004-2009.xlsx]TIPS!R1087C36</stp>
        <tr r="AJ1087" s="1"/>
      </tp>
      <tp>
        <v>1.29304</v>
        <stp/>
        <stp>##V3_BDHV12</stp>
        <stp>9128275W8 Govt</stp>
        <stp>IDX_RATIO</stp>
        <stp>8/14/2008</stp>
        <stp>8/14/2008</stp>
        <stp>[Fixed Income  Prices 2004-2009.xlsx]TIPS!R1061C20</stp>
        <tr r="T1061" s="1"/>
      </tp>
      <tp>
        <v>1.2804599999999999</v>
        <stp/>
        <stp>##V3_BDHV12</stp>
        <stp>9128275W8 Govt</stp>
        <stp>IDX_RATIO</stp>
        <stp>9/24/2009</stp>
        <stp>9/24/2009</stp>
        <stp>[Fixed Income  Prices 2004-2009.xlsx]TIPS!R1351C20</stp>
        <tr r="T1351" s="1"/>
      </tp>
      <tp>
        <v>1.1619600000000001</v>
        <stp/>
        <stp>##V3_BDHV12</stp>
        <stp>912828BW9 Govt</stp>
        <stp>IDX_RATIO</stp>
        <stp>1/15/2009</stp>
        <stp>1/15/2009</stp>
        <stp>[Fixed Income  Prices 2004-2009.xlsx]TIPS!R1172C56</stp>
        <tr r="BD1172" s="1"/>
      </tp>
      <tp>
        <v>1.2365699999999999</v>
        <stp/>
        <stp>##V3_BDHV12</stp>
        <stp>9128276R8 Govt</stp>
        <stp>IDX_RATIO</stp>
        <stp>8/24/2009</stp>
        <stp>8/24/2009</stp>
        <stp>[Fixed Income  Prices 2004-2009.xlsx]TIPS!R1328C28</stp>
        <tr r="AB1328" s="1"/>
      </tp>
      <tp>
        <v>1.22716</v>
        <stp/>
        <stp>##V3_BDHV12</stp>
        <stp>9128277J5 Govt</stp>
        <stp>IDX_RATIO</stp>
        <stp>8/19/2008</stp>
        <stp>8/19/2008</stp>
        <stp>[Fixed Income  Prices 2004-2009.xlsx]TIPS!R1064C36</stp>
        <tr r="AJ1064" s="1"/>
      </tp>
      <tp>
        <v>1.2129300000000001</v>
        <stp/>
        <stp>##V3_BDHV12</stp>
        <stp>9128277J5 Govt</stp>
        <stp>IDX_RATIO</stp>
        <stp>9/29/2009</stp>
        <stp>9/29/2009</stp>
        <stp>[Fixed Income  Prices 2004-2009.xlsx]TIPS!R1354C36</stp>
        <tr r="AJ1354" s="1"/>
      </tp>
      <tp>
        <v>1.2791999999999999</v>
        <stp/>
        <stp>##V3_BDHV12</stp>
        <stp>9128275W8 Govt</stp>
        <stp>IDX_RATIO</stp>
        <stp>8/24/2009</stp>
        <stp>8/24/2009</stp>
        <stp>[Fixed Income  Prices 2004-2009.xlsx]TIPS!R1328C20</stp>
        <tr r="T1328" s="1"/>
      </tp>
      <tp>
        <v>1.3407800000000001</v>
        <stp/>
        <stp>##V3_BDHV12</stp>
        <stp>9128274Y5 Govt</stp>
        <stp>IDX_RATIO</stp>
        <stp>9/29/2008</stp>
        <stp>9/29/2008</stp>
        <stp>[Fixed Income  Prices 2004-2009.xlsx]TIPS!R1094C16</stp>
        <tr r="P1094" s="1"/>
      </tp>
      <tp>
        <v>1.1394500000000001</v>
        <stp/>
        <stp>##V3_BDHV12</stp>
        <stp>912828BW9 Govt</stp>
        <stp>IDX_RATIO</stp>
        <stp>2/25/2009</stp>
        <stp>2/25/2009</stp>
        <stp>[Fixed Income  Prices 2004-2009.xlsx]TIPS!R1201C56</stp>
        <tr r="BD1201" s="1"/>
      </tp>
      <tp>
        <v>1.23316</v>
        <stp/>
        <stp>##V3_BDHV12</stp>
        <stp>9128276R8 Govt</stp>
        <stp>IDX_RATIO</stp>
        <stp>8/14/2009</stp>
        <stp>8/14/2009</stp>
        <stp>[Fixed Income  Prices 2004-2009.xlsx]TIPS!R1322C28</stp>
        <tr r="AB1322" s="1"/>
      </tp>
      <tp>
        <v>1.3058100000000001</v>
        <stp/>
        <stp>##V3_BDHV12</stp>
        <stp>9128275W8 Govt</stp>
        <stp>IDX_RATIO</stp>
        <stp>9/24/2008</stp>
        <stp>9/24/2008</stp>
        <stp>[Fixed Income  Prices 2004-2009.xlsx]TIPS!R1090C20</stp>
        <tr r="T1090" s="1"/>
      </tp>
      <tp>
        <v>1.23112</v>
        <stp/>
        <stp>##V3_BDHV12</stp>
        <stp>9128277J5 Govt</stp>
        <stp>IDX_RATIO</stp>
        <stp>8/29/2008</stp>
        <stp>8/29/2008</stp>
        <stp>[Fixed Income  Prices 2004-2009.xlsx]TIPS!R1072C36</stp>
        <tr r="AJ1072" s="1"/>
      </tp>
      <tp>
        <v>1.3384400000000001</v>
        <stp/>
        <stp>##V3_BDHV12</stp>
        <stp>9128274Y5 Govt</stp>
        <stp>IDX_RATIO</stp>
        <stp>9/19/2008</stp>
        <stp>9/19/2008</stp>
        <stp>[Fixed Income  Prices 2004-2009.xlsx]TIPS!R1088C16</stp>
        <tr r="P1088" s="1"/>
      </tp>
      <tp>
        <v>1.2622900000000001</v>
        <stp/>
        <stp>##V3_BDHV12</stp>
        <stp>9128276R8 Govt</stp>
        <stp>IDX_RATIO</stp>
        <stp>9/24/2008</stp>
        <stp>9/24/2008</stp>
        <stp>[Fixed Income  Prices 2004-2009.xlsx]TIPS!R1090C28</stp>
        <tr r="AB1090" s="1"/>
      </tp>
      <tp>
        <v>1.2756799999999999</v>
        <stp/>
        <stp>##V3_BDHV12</stp>
        <stp>9128275W8 Govt</stp>
        <stp>IDX_RATIO</stp>
        <stp>8/14/2009</stp>
        <stp>8/14/2009</stp>
        <stp>[Fixed Income  Prices 2004-2009.xlsx]TIPS!R1322C20</stp>
        <tr r="T1322" s="1"/>
      </tp>
      <tp>
        <v>1.1415899999999999</v>
        <stp/>
        <stp>##V3_BDHV12</stp>
        <stp>912828BW9 Govt</stp>
        <stp>IDX_RATIO</stp>
        <stp>3/25/2009</stp>
        <stp>3/25/2009</stp>
        <stp>[Fixed Income  Prices 2004-2009.xlsx]TIPS!R1221C56</stp>
        <tr r="BD1221" s="1"/>
      </tp>
      <tp>
        <v>1.2103900000000001</v>
        <stp/>
        <stp>##V3_BDHV12</stp>
        <stp>9128277J5 Govt</stp>
        <stp>IDX_RATIO</stp>
        <stp>8/19/2009</stp>
        <stp>8/19/2009</stp>
        <stp>[Fixed Income  Prices 2004-2009.xlsx]TIPS!R1325C36</stp>
        <tr r="AJ1325" s="1"/>
      </tp>
      <tp>
        <v>1.23844</v>
        <stp/>
        <stp>##V3_BDHV12</stp>
        <stp>9128276R8 Govt</stp>
        <stp>IDX_RATIO</stp>
        <stp>9/14/2009</stp>
        <stp>9/14/2009</stp>
        <stp>[Fixed Income  Prices 2004-2009.xlsx]TIPS!R1343C28</stp>
        <tr r="AB1343" s="1"/>
      </tp>
      <tp>
        <v>1.32866</v>
        <stp/>
        <stp>##V3_BDHV12</stp>
        <stp>9128274Y5 Govt</stp>
        <stp>IDX_RATIO</stp>
        <stp>8/19/2008</stp>
        <stp>8/19/2008</stp>
        <stp>[Fixed Income  Prices 2004-2009.xlsx]TIPS!R1065C16</stp>
        <tr r="P1065" s="1"/>
      </tp>
      <tp>
        <v>1.2383500000000001</v>
        <stp/>
        <stp>##V3_BDHV12</stp>
        <stp>9128277J5 Govt</stp>
        <stp>IDX_RATIO</stp>
        <stp>9/29/2008</stp>
        <stp>9/29/2008</stp>
        <stp>[Fixed Income  Prices 2004-2009.xlsx]TIPS!R1093C36</stp>
        <tr r="AJ1093" s="1"/>
      </tp>
      <tp>
        <v>1.2811399999999999</v>
        <stp/>
        <stp>##V3_BDHV12</stp>
        <stp>9128275W8 Govt</stp>
        <stp>IDX_RATIO</stp>
        <stp>9/14/2009</stp>
        <stp>9/14/2009</stp>
        <stp>[Fixed Income  Prices 2004-2009.xlsx]TIPS!R1343C20</stp>
        <tr r="T1343" s="1"/>
      </tp>
      <tp>
        <v>1.28623</v>
        <stp/>
        <stp>##V3_BDHV12</stp>
        <stp>9128272M3 Govt</stp>
        <stp>IDX_RATIO</stp>
        <stp>10/23/2006</stp>
        <stp>10/23/2006</stp>
        <stp>[Fixed Income  Prices 2004-2009.xlsx]TIPS!R589C8</stp>
        <tr r="H589" s="1"/>
      </tp>
      <tp>
        <v>1.2766199999999999</v>
        <stp/>
        <stp>##V3_BDHV12</stp>
        <stp>9128272M3 Govt</stp>
        <stp>IDX_RATIO</stp>
        <stp>12/19/2006</stp>
        <stp>12/19/2006</stp>
        <stp>[Fixed Income  Prices 2004-2009.xlsx]TIPS!R630C8</stp>
        <tr r="H630" s="1"/>
      </tp>
      <tp>
        <v>1.25624</v>
        <stp/>
        <stp>##V3_BDHV12</stp>
        <stp>9128272M3 Govt</stp>
        <stp>IDX_RATIO</stp>
        <stp>12/19/2005</stp>
        <stp>12/19/2005</stp>
        <stp>[Fixed Income  Prices 2004-2009.xlsx]TIPS!R370C8</stp>
        <tr r="H370" s="1"/>
      </tp>
      <tp t="e">
        <v>#N/A</v>
        <stp/>
        <stp>##V3_BDHV12</stp>
        <stp>USSWIT9 Curncy</stp>
        <stp>PX_LAST</stp>
        <stp>7/23/2004</stp>
        <stp>11/1/2009</stp>
        <stp>[Fixed Income  Prices 2004-2009.xlsx]Swaps!R4C21</stp>
        <stp>cols=2;rows=1316</stp>
        <tr r="U4" s="6"/>
      </tp>
      <tp>
        <v>1.2416700000000001</v>
        <stp/>
        <stp>##V3_BDHV12</stp>
        <stp>9128276R8 Govt</stp>
        <stp>IDX_RATIO</stp>
        <stp>7/23/2008</stp>
        <stp>7/23/2008</stp>
        <stp>[Fixed Income  Prices 2004-2009.xlsx]TIPS!R1045C28</stp>
        <tr r="AB1045" s="1"/>
      </tp>
      <tp>
        <v>1.21757</v>
        <stp/>
        <stp>##V3_BDHV12</stp>
        <stp>9128276R8 Govt</stp>
        <stp>IDX_RATIO</stp>
        <stp>4/23/2009</stp>
        <stp>4/23/2009</stp>
        <stp>[Fixed Income  Prices 2004-2009.xlsx]TIPS!R1241C28</stp>
        <tr r="AB1241" s="1"/>
      </tp>
      <tp>
        <v>1.26885</v>
        <stp/>
        <stp>##V3_BDHV12</stp>
        <stp>9128275W8 Govt</stp>
        <stp>IDX_RATIO</stp>
        <stp>7/13/2009</stp>
        <stp>7/13/2009</stp>
        <stp>[Fixed Income  Prices 2004-2009.xlsx]TIPS!R1298C20</stp>
        <tr r="T1298" s="1"/>
      </tp>
      <tp>
        <v>1.2595499999999999</v>
        <stp/>
        <stp>##V3_BDHV12</stp>
        <stp>9128275W8 Govt</stp>
        <stp>IDX_RATIO</stp>
        <stp>4/23/2009</stp>
        <stp>4/23/2009</stp>
        <stp>[Fixed Income  Prices 2004-2009.xlsx]TIPS!R1241C20</stp>
        <tr r="T1241" s="1"/>
      </tp>
      <tp>
        <v>1.2844800000000001</v>
        <stp/>
        <stp>##V3_BDHV12</stp>
        <stp>9128275W8 Govt</stp>
        <stp>IDX_RATIO</stp>
        <stp>7/23/2008</stp>
        <stp>7/23/2008</stp>
        <stp>[Fixed Income  Prices 2004-2009.xlsx]TIPS!R1045C20</stp>
        <tr r="T1045" s="1"/>
      </tp>
      <tp>
        <v>1.2265699999999999</v>
        <stp/>
        <stp>##V3_BDHV12</stp>
        <stp>9128276R8 Govt</stp>
        <stp>IDX_RATIO</stp>
        <stp>7/13/2009</stp>
        <stp>7/13/2009</stp>
        <stp>[Fixed Income  Prices 2004-2009.xlsx]TIPS!R1298C28</stp>
        <tr r="AB1298" s="1"/>
      </tp>
      <tp>
        <v>1.23231</v>
        <stp/>
        <stp>##V3_BDHV12</stp>
        <stp>9128276R8 Govt</stp>
        <stp>IDX_RATIO</stp>
        <stp>6/23/2008</stp>
        <stp>6/23/2008</stp>
        <stp>[Fixed Income  Prices 2004-2009.xlsx]TIPS!R1023C28</stp>
        <tr r="AB1023" s="1"/>
      </tp>
      <tp>
        <v>1.2747899999999999</v>
        <stp/>
        <stp>##V3_BDHV12</stp>
        <stp>9128275W8 Govt</stp>
        <stp>IDX_RATIO</stp>
        <stp>6/23/2008</stp>
        <stp>6/23/2008</stp>
        <stp>[Fixed Income  Prices 2004-2009.xlsx]TIPS!R1023C20</stp>
        <tr r="T1023" s="1"/>
      </tp>
      <tp>
        <v>1.00282</v>
        <stp/>
        <stp>##V3_BDHV12</stp>
        <stp>912810FR4 Govt</stp>
        <stp>IDX_RATIO</stp>
        <stp>7/28/2004</stp>
        <stp>7/28/2004</stp>
        <stp>[Fixed Income  Prices 2004-2009.xlsx]TIPS!R5C108</stp>
        <tr r="DD5" s="1"/>
      </tp>
      <tp>
        <v>1.2203299999999999</v>
        <stp/>
        <stp>##V3_BDHV12</stp>
        <stp>9128276R8 Govt</stp>
        <stp>IDX_RATIO</stp>
        <stp>5/13/2009</stp>
        <stp>5/13/2009</stp>
        <stp>[Fixed Income  Prices 2004-2009.xlsx]TIPS!R1255C28</stp>
        <tr r="AB1255" s="1"/>
      </tp>
      <tp>
        <v>1.2665899999999999</v>
        <stp/>
        <stp>##V3_BDHV12</stp>
        <stp>9128275W8 Govt</stp>
        <stp>IDX_RATIO</stp>
        <stp>6/23/2009</stp>
        <stp>6/23/2009</stp>
        <stp>[Fixed Income  Prices 2004-2009.xlsx]TIPS!R1284C20</stp>
        <tr r="T1284" s="1"/>
      </tp>
      <tp>
        <v>1.2277100000000001</v>
        <stp/>
        <stp>##V3_BDHV12</stp>
        <stp>9128276R8 Govt</stp>
        <stp>IDX_RATIO</stp>
        <stp>7/23/2009</stp>
        <stp>7/23/2009</stp>
        <stp>[Fixed Income  Prices 2004-2009.xlsx]TIPS!R1306C28</stp>
        <tr r="AB1306" s="1"/>
      </tp>
      <tp>
        <v>1.2237899999999999</v>
        <stp/>
        <stp>##V3_BDHV12</stp>
        <stp>9128276R8 Govt</stp>
        <stp>IDX_RATIO</stp>
        <stp>5/23/2008</stp>
        <stp>5/23/2008</stp>
        <stp>[Fixed Income  Prices 2004-2009.xlsx]TIPS!R1002C28</stp>
        <tr r="AB1002" s="1"/>
      </tp>
      <tp>
        <v>1.22983</v>
        <stp/>
        <stp>##V3_BDHV12</stp>
        <stp>9128276R8 Govt</stp>
        <stp>IDX_RATIO</stp>
        <stp>6/13/2008</stp>
        <stp>6/13/2008</stp>
        <stp>[Fixed Income  Prices 2004-2009.xlsx]TIPS!R1017C28</stp>
        <tr r="AB1017" s="1"/>
      </tp>
      <tp>
        <v>1.2624</v>
        <stp/>
        <stp>##V3_BDHV12</stp>
        <stp>9128275W8 Govt</stp>
        <stp>IDX_RATIO</stp>
        <stp>5/13/2009</stp>
        <stp>5/13/2009</stp>
        <stp>[Fixed Income  Prices 2004-2009.xlsx]TIPS!R1255C20</stp>
        <tr r="T1255" s="1"/>
      </tp>
      <tp>
        <v>1.27223</v>
        <stp/>
        <stp>##V3_BDHV12</stp>
        <stp>9128275W8 Govt</stp>
        <stp>IDX_RATIO</stp>
        <stp>6/13/2008</stp>
        <stp>6/13/2008</stp>
        <stp>[Fixed Income  Prices 2004-2009.xlsx]TIPS!R1017C20</stp>
        <tr r="T1017" s="1"/>
      </tp>
      <tp>
        <v>1.2659799999999999</v>
        <stp/>
        <stp>##V3_BDHV12</stp>
        <stp>9128275W8 Govt</stp>
        <stp>IDX_RATIO</stp>
        <stp>5/23/2008</stp>
        <stp>5/23/2008</stp>
        <stp>[Fixed Income  Prices 2004-2009.xlsx]TIPS!R1002C20</stp>
        <tr r="T1002" s="1"/>
      </tp>
      <tp>
        <v>1.27003</v>
        <stp/>
        <stp>##V3_BDHV12</stp>
        <stp>9128275W8 Govt</stp>
        <stp>IDX_RATIO</stp>
        <stp>7/23/2009</stp>
        <stp>7/23/2009</stp>
        <stp>[Fixed Income  Prices 2004-2009.xlsx]TIPS!R1306C20</stp>
        <tr r="T1306" s="1"/>
      </tp>
      <tp>
        <v>1.2243900000000001</v>
        <stp/>
        <stp>##V3_BDHV12</stp>
        <stp>9128276R8 Govt</stp>
        <stp>IDX_RATIO</stp>
        <stp>6/23/2009</stp>
        <stp>6/23/2009</stp>
        <stp>[Fixed Income  Prices 2004-2009.xlsx]TIPS!R1284C28</stp>
        <tr r="AB1284" s="1"/>
      </tp>
      <tp>
        <v>1.21556</v>
        <stp/>
        <stp>##V3_BDHV12</stp>
        <stp>9128276R8 Govt</stp>
        <stp>IDX_RATIO</stp>
        <stp>4/13/2009</stp>
        <stp>4/13/2009</stp>
        <stp>[Fixed Income  Prices 2004-2009.xlsx]TIPS!R1233C28</stp>
        <tr r="AB1233" s="1"/>
      </tp>
      <tp>
        <v>1.2574700000000001</v>
        <stp/>
        <stp>##V3_BDHV12</stp>
        <stp>9128275W8 Govt</stp>
        <stp>IDX_RATIO</stp>
        <stp>4/13/2009</stp>
        <stp>4/13/2009</stp>
        <stp>[Fixed Income  Prices 2004-2009.xlsx]TIPS!R1233C20</stp>
        <tr r="T1233" s="1"/>
      </tp>
      <tp>
        <v>1.1432500000000001</v>
        <stp/>
        <stp>##V3_BDHV12</stp>
        <stp>912828CP3 Govt</stp>
        <stp>IDX_RATIO</stp>
        <stp>9/18/2009</stp>
        <stp>9/18/2009</stp>
        <stp>[Fixed Income  Prices 2004-2009.xlsx]TIPS!R1348C64</stp>
        <tr r="BL1348" s="1"/>
      </tp>
      <tp>
        <v>1.1593499999999999</v>
        <stp/>
        <stp>##V3_BDHV12</stp>
        <stp>912828CP3 Govt</stp>
        <stp>IDX_RATIO</stp>
        <stp>8/28/2008</stp>
        <stp>8/28/2008</stp>
        <stp>[Fixed Income  Prices 2004-2009.xlsx]TIPS!R1072C64</stp>
        <tr r="BL1072" s="1"/>
      </tp>
      <tp>
        <v>1.16604</v>
        <stp/>
        <stp>##V3_BDHV12</stp>
        <stp>912828BW9 Govt</stp>
        <stp>IDX_RATIO</stp>
        <stp>9/22/2009</stp>
        <stp>9/22/2009</stp>
        <stp>[Fixed Income  Prices 2004-2009.xlsx]TIPS!R1350C56</stp>
        <tr r="BD1350" s="1"/>
      </tp>
      <tp>
        <v>1.1766099999999999</v>
        <stp/>
        <stp>##V3_BDHV12</stp>
        <stp>912828BW9 Govt</stp>
        <stp>IDX_RATIO</stp>
        <stp>8/12/2008</stp>
        <stp>8/12/2008</stp>
        <stp>[Fixed Income  Prices 2004-2009.xlsx]TIPS!R1060C56</stp>
        <tr r="BD1060" s="1"/>
      </tp>
      <tp>
        <v>1.15506</v>
        <stp/>
        <stp>##V3_BDHV12</stp>
        <stp>9128274Y5 Govt</stp>
        <stp>IDX_RATIO</stp>
        <stp>8/18/2004</stp>
        <stp>8/18/2004</stp>
        <stp>[Fixed Income  Prices 2004-2009.xlsx]TIPS!R23C16</stp>
        <tr r="P23" s="1"/>
      </tp>
      <tp>
        <v>1.2099299999999999</v>
        <stp/>
        <stp>##V3_BDHV12</stp>
        <stp>9128276R8 Govt</stp>
        <stp>IDX_RATIO</stp>
        <stp>3/13/2009</stp>
        <stp>3/13/2009</stp>
        <stp>[Fixed Income  Prices 2004-2009.xlsx]TIPS!R1212C28</stp>
        <tr r="AB1212" s="1"/>
      </tp>
      <tp>
        <v>1.2516400000000001</v>
        <stp/>
        <stp>##V3_BDHV12</stp>
        <stp>9128275W8 Govt</stp>
        <stp>IDX_RATIO</stp>
        <stp>3/13/2009</stp>
        <stp>3/13/2009</stp>
        <stp>[Fixed Income  Prices 2004-2009.xlsx]TIPS!R1212C20</stp>
        <tr r="T1212" s="1"/>
      </tp>
      <tp>
        <v>1.18651</v>
        <stp/>
        <stp>##V3_BDHV12</stp>
        <stp>912828BW9 Govt</stp>
        <stp>IDX_RATIO</stp>
        <stp>9/12/2008</stp>
        <stp>9/12/2008</stp>
        <stp>[Fixed Income  Prices 2004-2009.xlsx]TIPS!R1083C56</stp>
        <tr r="BD1083" s="1"/>
      </tp>
      <tp>
        <v>1.13988</v>
        <stp/>
        <stp>##V3_BDHV12</stp>
        <stp>912828CP3 Govt</stp>
        <stp>IDX_RATIO</stp>
        <stp>8/18/2009</stp>
        <stp>8/18/2009</stp>
        <stp>[Fixed Income  Prices 2004-2009.xlsx]TIPS!R1325C64</stp>
        <tr r="BL1325" s="1"/>
      </tp>
      <tp>
        <v>1.23512</v>
        <stp/>
        <stp>##V3_BDHV12</stp>
        <stp>9128276R8 Govt</stp>
        <stp>IDX_RATIO</stp>
        <stp>1/13/2009</stp>
        <stp>1/13/2009</stp>
        <stp>[Fixed Income  Prices 2004-2009.xlsx]TIPS!R1169C28</stp>
        <tr r="AB1169" s="1"/>
      </tp>
      <tp>
        <v>1.2523299999999999</v>
        <stp/>
        <stp>##V3_BDHV12</stp>
        <stp>9128275W8 Govt</stp>
        <stp>IDX_RATIO</stp>
        <stp>2/23/2009</stp>
        <stp>2/23/2009</stp>
        <stp>[Fixed Income  Prices 2004-2009.xlsx]TIPS!R1198C20</stp>
        <tr r="T1198" s="1"/>
      </tp>
      <tp>
        <v>1.2777000000000001</v>
        <stp/>
        <stp>##V3_BDHV12</stp>
        <stp>9128275W8 Govt</stp>
        <stp>IDX_RATIO</stp>
        <stp>1/13/2009</stp>
        <stp>1/13/2009</stp>
        <stp>[Fixed Income  Prices 2004-2009.xlsx]TIPS!R1169C20</stp>
        <tr r="T1169" s="1"/>
      </tp>
      <tp>
        <v>1.2105999999999999</v>
        <stp/>
        <stp>##V3_BDHV12</stp>
        <stp>9128276R8 Govt</stp>
        <stp>IDX_RATIO</stp>
        <stp>2/23/2009</stp>
        <stp>2/23/2009</stp>
        <stp>[Fixed Income  Prices 2004-2009.xlsx]TIPS!R1198C28</stp>
        <tr r="AB1198" s="1"/>
      </tp>
      <tp>
        <v>1.18858</v>
        <stp/>
        <stp>##V3_BDHV12</stp>
        <stp>912828BW9 Govt</stp>
        <stp>IDX_RATIO</stp>
        <stp>9/22/2008</stp>
        <stp>9/22/2008</stp>
        <stp>[Fixed Income  Prices 2004-2009.xlsx]TIPS!R1089C56</stp>
        <tr r="BD1089" s="1"/>
      </tp>
      <tp>
        <v>1.1430199999999999</v>
        <stp/>
        <stp>##V3_BDHV12</stp>
        <stp>912828CP3 Govt</stp>
        <stp>IDX_RATIO</stp>
        <stp>8/28/2009</stp>
        <stp>8/28/2009</stp>
        <stp>[Fixed Income  Prices 2004-2009.xlsx]TIPS!R1333C64</stp>
        <tr r="BL1333" s="1"/>
      </tp>
      <tp>
        <v>1.1642999999999999</v>
        <stp/>
        <stp>##V3_BDHV12</stp>
        <stp>912828CP3 Govt</stp>
        <stp>IDX_RATIO</stp>
        <stp>9/18/2008</stp>
        <stp>9/18/2008</stp>
        <stp>[Fixed Income  Prices 2004-2009.xlsx]TIPS!R1087C64</stp>
        <tr r="BL1087" s="1"/>
      </tp>
      <tp>
        <v>1.16092</v>
        <stp/>
        <stp>##V3_BDHV12</stp>
        <stp>912828BW9 Govt</stp>
        <stp>IDX_RATIO</stp>
        <stp>8/12/2009</stp>
        <stp>8/12/2009</stp>
        <stp>[Fixed Income  Prices 2004-2009.xlsx]TIPS!R1321C56</stp>
        <tr r="BD1321" s="1"/>
      </tp>
      <tp>
        <v>1.15506</v>
        <stp/>
        <stp>##V3_BDHV12</stp>
        <stp>9128274Y5 Govt</stp>
        <stp>IDX_RATIO</stp>
        <stp>9/28/2004</stp>
        <stp>9/28/2004</stp>
        <stp>[Fixed Income  Prices 2004-2009.xlsx]TIPS!R52C16</stp>
        <tr r="P52" s="1"/>
      </tp>
      <tp>
        <v>1.2274400000000001</v>
        <stp/>
        <stp>##V3_BDHV12</stp>
        <stp>9128276R8 Govt</stp>
        <stp>IDX_RATIO</stp>
        <stp>1/23/2009</stp>
        <stp>1/23/2009</stp>
        <stp>[Fixed Income  Prices 2004-2009.xlsx]TIPS!R1177C28</stp>
        <tr r="AB1177" s="1"/>
      </tp>
      <tp>
        <v>1.2570000000000001</v>
        <stp/>
        <stp>##V3_BDHV12</stp>
        <stp>9128275W8 Govt</stp>
        <stp>IDX_RATIO</stp>
        <stp>2/13/2009</stp>
        <stp>2/13/2009</stp>
        <stp>[Fixed Income  Prices 2004-2009.xlsx]TIPS!R1192C20</stp>
        <tr r="T1192" s="1"/>
      </tp>
      <tp>
        <v>1.2697499999999999</v>
        <stp/>
        <stp>##V3_BDHV12</stp>
        <stp>9128275W8 Govt</stp>
        <stp>IDX_RATIO</stp>
        <stp>1/23/2009</stp>
        <stp>1/23/2009</stp>
        <stp>[Fixed Income  Prices 2004-2009.xlsx]TIPS!R1177C20</stp>
        <tr r="T1177" s="1"/>
      </tp>
      <tp>
        <v>1.2151099999999999</v>
        <stp/>
        <stp>##V3_BDHV12</stp>
        <stp>9128276R8 Govt</stp>
        <stp>IDX_RATIO</stp>
        <stp>2/13/2009</stp>
        <stp>2/13/2009</stp>
        <stp>[Fixed Income  Prices 2004-2009.xlsx]TIPS!R1192C28</stp>
        <tr r="AB1192" s="1"/>
      </tp>
      <tp>
        <v>1.1426499999999999</v>
        <stp/>
        <stp>##V3_BDHV12</stp>
        <stp>912828CP3 Govt</stp>
        <stp>IDX_RATIO</stp>
        <stp>9/28/2009</stp>
        <stp>9/28/2009</stp>
        <stp>[Fixed Income  Prices 2004-2009.xlsx]TIPS!R1354C64</stp>
        <tr r="BL1354" s="1"/>
      </tp>
      <tp>
        <v>1.15561</v>
        <stp/>
        <stp>##V3_BDHV12</stp>
        <stp>912828CP3 Govt</stp>
        <stp>IDX_RATIO</stp>
        <stp>8/18/2008</stp>
        <stp>8/18/2008</stp>
        <stp>[Fixed Income  Prices 2004-2009.xlsx]TIPS!R1064C64</stp>
        <tr r="BL1064" s="1"/>
      </tp>
      <tp>
        <v>1.18042</v>
        <stp/>
        <stp>##V3_BDHV12</stp>
        <stp>912828BW9 Govt</stp>
        <stp>IDX_RATIO</stp>
        <stp>8/22/2008</stp>
        <stp>8/22/2008</stp>
        <stp>[Fixed Income  Prices 2004-2009.xlsx]TIPS!R1068C56</stp>
        <tr r="BD1068" s="1"/>
      </tp>
      <tp>
        <v>1.2116199999999999</v>
        <stp/>
        <stp>##V3_BDHV12</stp>
        <stp>9128276R8 Govt</stp>
        <stp>IDX_RATIO</stp>
        <stp>3/23/2009</stp>
        <stp>3/23/2009</stp>
        <stp>[Fixed Income  Prices 2004-2009.xlsx]TIPS!R1218C28</stp>
        <tr r="AB1218" s="1"/>
      </tp>
      <tp>
        <v>1.25339</v>
        <stp/>
        <stp>##V3_BDHV12</stp>
        <stp>9128275W8 Govt</stp>
        <stp>IDX_RATIO</stp>
        <stp>3/23/2009</stp>
        <stp>3/23/2009</stp>
        <stp>[Fixed Income  Prices 2004-2009.xlsx]TIPS!R1218C20</stp>
        <tr r="T1218" s="1"/>
      </tp>
      <tp>
        <v>1.14493</v>
        <stp/>
        <stp>##V3_BDHV12</stp>
        <stp>912828CP3 Govt</stp>
        <stp>IDX_RATIO</stp>
        <stp>7/18/2008</stp>
        <stp>7/18/2008</stp>
        <stp>[Fixed Income  Prices 2004-2009.xlsx]TIPS!R1043C64</stp>
        <tr r="BL1043" s="1"/>
      </tp>
      <tp>
        <v>1.14669</v>
        <stp/>
        <stp>##V3_BDHV12</stp>
        <stp>912828BW9 Govt</stp>
        <stp>IDX_RATIO</stp>
        <stp>4/22/2009</stp>
        <stp>4/22/2009</stp>
        <stp>[Fixed Income  Prices 2004-2009.xlsx]TIPS!R1241C56</stp>
        <tr r="BD1241" s="1"/>
      </tp>
      <tp>
        <v>1.16926</v>
        <stp/>
        <stp>##V3_BDHV12</stp>
        <stp>912828BW9 Govt</stp>
        <stp>IDX_RATIO</stp>
        <stp>7/22/2008</stp>
        <stp>7/22/2008</stp>
        <stp>[Fixed Income  Prices 2004-2009.xlsx]TIPS!R1045C56</stp>
        <tr r="BD1045" s="1"/>
      </tp>
      <tp>
        <v>1.12721</v>
        <stp/>
        <stp>##V3_BDHV12</stp>
        <stp>912828CP3 Govt</stp>
        <stp>IDX_RATIO</stp>
        <stp>5/18/2009</stp>
        <stp>5/18/2009</stp>
        <stp>[Fixed Income  Prices 2004-2009.xlsx]TIPS!R1259C64</stp>
        <tr r="BL1259" s="1"/>
      </tp>
      <tp>
        <v>1.13154</v>
        <stp/>
        <stp>##V3_BDHV12</stp>
        <stp>912828CP3 Govt</stp>
        <stp>IDX_RATIO</stp>
        <stp>5/28/2008</stp>
        <stp>5/28/2008</stp>
        <stp>[Fixed Income  Prices 2004-2009.xlsx]TIPS!R1006C64</stp>
        <tr r="BL1006" s="1"/>
      </tp>
      <tp>
        <v>1.13411</v>
        <stp/>
        <stp>##V3_BDHV12</stp>
        <stp>912828CP3 Govt</stp>
        <stp>IDX_RATIO</stp>
        <stp>7/28/2009</stp>
        <stp>7/28/2009</stp>
        <stp>[Fixed Income  Prices 2004-2009.xlsx]TIPS!R1310C64</stp>
        <tr r="BL1310" s="1"/>
      </tp>
      <tp>
        <v>1.13669</v>
        <stp/>
        <stp>##V3_BDHV12</stp>
        <stp>912828CP3 Govt</stp>
        <stp>IDX_RATIO</stp>
        <stp>6/18/2008</stp>
        <stp>6/18/2008</stp>
        <stp>[Fixed Income  Prices 2004-2009.xlsx]TIPS!R1021C64</stp>
        <tr r="BL1021" s="1"/>
      </tp>
      <tp>
        <v>1.1522399999999999</v>
        <stp/>
        <stp>##V3_BDHV12</stp>
        <stp>912828BW9 Govt</stp>
        <stp>IDX_RATIO</stp>
        <stp>6/12/2009</stp>
        <stp>6/12/2009</stp>
        <stp>[Fixed Income  Prices 2004-2009.xlsx]TIPS!R1278C56</stp>
        <tr r="BD1278" s="1"/>
      </tp>
      <tp>
        <v>1.15028</v>
        <stp/>
        <stp>##V3_BDHV12</stp>
        <stp>912828BW9 Govt</stp>
        <stp>IDX_RATIO</stp>
        <stp>5/22/2009</stp>
        <stp>5/22/2009</stp>
        <stp>[Fixed Income  Prices 2004-2009.xlsx]TIPS!R1263C56</stp>
        <tr r="BD1263" s="1"/>
      </tp>
      <tp>
        <v>1.1260300000000001</v>
        <stp/>
        <stp>##V3_BDHV12</stp>
        <stp>9128275W8 Govt</stp>
        <stp>IDX_RATIO</stp>
        <stp>8/19/2004</stp>
        <stp>8/19/2004</stp>
        <stp>[Fixed Income  Prices 2004-2009.xlsx]TIPS!R24C20</stp>
        <tr r="T24" s="1"/>
      </tp>
      <tp>
        <v>1.1280999999999999</v>
        <stp/>
        <stp>##V3_BDHV12</stp>
        <stp>912828CP3 Govt</stp>
        <stp>IDX_RATIO</stp>
        <stp>5/28/2009</stp>
        <stp>5/28/2009</stp>
        <stp>[Fixed Income  Prices 2004-2009.xlsx]TIPS!R1267C64</stp>
        <tr r="BL1267" s="1"/>
      </tp>
      <tp>
        <v>1.1532</v>
        <stp/>
        <stp>##V3_BDHV12</stp>
        <stp>912828BW9 Govt</stp>
        <stp>IDX_RATIO</stp>
        <stp>6/22/2009</stp>
        <stp>6/22/2009</stp>
        <stp>[Fixed Income  Prices 2004-2009.xlsx]TIPS!R1284C56</stp>
        <tr r="BD1284" s="1"/>
      </tp>
      <tp>
        <v>1.1493800000000001</v>
        <stp/>
        <stp>##V3_BDHV12</stp>
        <stp>912828BW9 Govt</stp>
        <stp>IDX_RATIO</stp>
        <stp>5/12/2009</stp>
        <stp>5/12/2009</stp>
        <stp>[Fixed Income  Prices 2004-2009.xlsx]TIPS!R1255C56</stp>
        <tr r="BD1255" s="1"/>
      </tp>
      <tp>
        <v>1.13005</v>
        <stp/>
        <stp>##V3_BDHV12</stp>
        <stp>912828CP3 Govt</stp>
        <stp>IDX_RATIO</stp>
        <stp>6/18/2009</stp>
        <stp>6/18/2009</stp>
        <stp>[Fixed Income  Prices 2004-2009.xlsx]TIPS!R1282C64</stp>
        <tr r="BL1282" s="1"/>
      </tp>
      <tp>
        <v>1.1581900000000001</v>
        <stp/>
        <stp>##V3_BDHV12</stp>
        <stp>912828BW9 Govt</stp>
        <stp>IDX_RATIO</stp>
        <stp>6/12/2008</stp>
        <stp>6/12/2008</stp>
        <stp>[Fixed Income  Prices 2004-2009.xlsx]TIPS!R1017C56</stp>
        <tr r="BD1017" s="1"/>
      </tp>
      <tp>
        <v>1.1524099999999999</v>
        <stp/>
        <stp>##V3_BDHV12</stp>
        <stp>912828BW9 Govt</stp>
        <stp>IDX_RATIO</stp>
        <stp>5/22/2008</stp>
        <stp>5/22/2008</stp>
        <stp>[Fixed Income  Prices 2004-2009.xlsx]TIPS!R1002C56</stp>
        <tr r="BD1002" s="1"/>
      </tp>
      <tp>
        <v>1.15632</v>
        <stp/>
        <stp>##V3_BDHV12</stp>
        <stp>912828BW9 Govt</stp>
        <stp>IDX_RATIO</stp>
        <stp>7/22/2009</stp>
        <stp>7/22/2009</stp>
        <stp>[Fixed Income  Prices 2004-2009.xlsx]TIPS!R1306C56</stp>
        <tr r="BD1306" s="1"/>
      </tp>
      <tp>
        <v>1.14802</v>
        <stp/>
        <stp>##V3_BDHV12</stp>
        <stp>912828CP3 Govt</stp>
        <stp>IDX_RATIO</stp>
        <stp>7/28/2008</stp>
        <stp>7/28/2008</stp>
        <stp>[Fixed Income  Prices 2004-2009.xlsx]TIPS!R1049C64</stp>
        <tr r="BL1049" s="1"/>
      </tp>
      <tp>
        <v>1.1251500000000001</v>
        <stp/>
        <stp>##V3_BDHV12</stp>
        <stp>912828CP3 Govt</stp>
        <stp>IDX_RATIO</stp>
        <stp>4/28/2009</stp>
        <stp>4/28/2009</stp>
        <stp>[Fixed Income  Prices 2004-2009.xlsx]TIPS!R1245C64</stp>
        <tr r="BL1245" s="1"/>
      </tp>
      <tp>
        <v>1.1258600000000001</v>
        <stp/>
        <stp>##V3_BDHV12</stp>
        <stp>9128275W8 Govt</stp>
        <stp>IDX_RATIO</stp>
        <stp>9/29/2004</stp>
        <stp>9/29/2004</stp>
        <stp>[Fixed Income  Prices 2004-2009.xlsx]TIPS!R53C20</stp>
        <tr r="T53" s="1"/>
      </tp>
      <tp>
        <v>1.13951</v>
        <stp/>
        <stp>##V3_BDHV12</stp>
        <stp>912828BW9 Govt</stp>
        <stp>IDX_RATIO</stp>
        <stp>3/12/2009</stp>
        <stp>3/12/2009</stp>
        <stp>[Fixed Income  Prices 2004-2009.xlsx]TIPS!R1212C56</stp>
        <tr r="BD1212" s="1"/>
      </tp>
      <tp>
        <v>1.2495400000000001</v>
        <stp/>
        <stp>##V3_BDHV12</stp>
        <stp>9128276R8 Govt</stp>
        <stp>IDX_RATIO</stp>
        <stp>8/13/2008</stp>
        <stp>8/13/2008</stp>
        <stp>[Fixed Income  Prices 2004-2009.xlsx]TIPS!R1060C28</stp>
        <tr r="AB1060" s="1"/>
      </tp>
      <tp>
        <v>1.2378499999999999</v>
        <stp/>
        <stp>##V3_BDHV12</stp>
        <stp>9128276R8 Govt</stp>
        <stp>IDX_RATIO</stp>
        <stp>9/23/2009</stp>
        <stp>9/23/2009</stp>
        <stp>[Fixed Income  Prices 2004-2009.xlsx]TIPS!R1350C28</stp>
        <tr r="AB1350" s="1"/>
      </tp>
      <tp>
        <v>1.2805299999999999</v>
        <stp/>
        <stp>##V3_BDHV12</stp>
        <stp>9128275W8 Govt</stp>
        <stp>IDX_RATIO</stp>
        <stp>9/23/2009</stp>
        <stp>9/23/2009</stp>
        <stp>[Fixed Income  Prices 2004-2009.xlsx]TIPS!R1350C20</stp>
        <tr r="T1350" s="1"/>
      </tp>
      <tp>
        <v>1.2926199999999999</v>
        <stp/>
        <stp>##V3_BDHV12</stp>
        <stp>9128275W8 Govt</stp>
        <stp>IDX_RATIO</stp>
        <stp>8/13/2008</stp>
        <stp>8/13/2008</stp>
        <stp>[Fixed Income  Prices 2004-2009.xlsx]TIPS!R1060C20</stp>
        <tr r="T1060" s="1"/>
      </tp>
      <tp>
        <v>1.1641300000000001</v>
        <stp/>
        <stp>##V3_BDHV12</stp>
        <stp>912828BW9 Govt</stp>
        <stp>IDX_RATIO</stp>
        <stp>1/12/2009</stp>
        <stp>1/12/2009</stp>
        <stp>[Fixed Income  Prices 2004-2009.xlsx]TIPS!R1169C56</stp>
        <tr r="BD1169" s="1"/>
      </tp>
      <tp>
        <v>1.12978</v>
        <stp/>
        <stp>##V3_BDHV12</stp>
        <stp>912828CP3 Govt</stp>
        <stp>IDX_RATIO</stp>
        <stp>1/28/2009</stp>
        <stp>1/28/2009</stp>
        <stp>[Fixed Income  Prices 2004-2009.xlsx]TIPS!R1181C64</stp>
        <tr r="BL1181" s="1"/>
      </tp>
      <tp>
        <v>1.1198699999999999</v>
        <stp/>
        <stp>##V3_BDHV12</stp>
        <stp>912828CP3 Govt</stp>
        <stp>IDX_RATIO</stp>
        <stp>2/18/2009</stp>
        <stp>2/18/2009</stp>
        <stp>[Fixed Income  Prices 2004-2009.xlsx]TIPS!R1196C64</stp>
        <tr r="BL1196" s="1"/>
      </tp>
      <tp>
        <v>1.1449799999999999</v>
        <stp/>
        <stp>##V3_BDHV12</stp>
        <stp>912828BW9 Govt</stp>
        <stp>IDX_RATIO</stp>
        <stp>2/12/2009</stp>
        <stp>2/12/2009</stp>
        <stp>[Fixed Income  Prices 2004-2009.xlsx]TIPS!R1192C56</stp>
        <tr r="BD1192" s="1"/>
      </tp>
      <tp>
        <v>1.15689</v>
        <stp/>
        <stp>##V3_BDHV12</stp>
        <stp>912828BW9 Govt</stp>
        <stp>IDX_RATIO</stp>
        <stp>1/22/2009</stp>
        <stp>1/22/2009</stp>
        <stp>[Fixed Income  Prices 2004-2009.xlsx]TIPS!R1177C56</stp>
        <tr r="BD1177" s="1"/>
      </tp>
      <tp>
        <v>1.23282</v>
        <stp/>
        <stp>##V3_BDHV12</stp>
        <stp>9128276R8 Govt</stp>
        <stp>IDX_RATIO</stp>
        <stp>8/13/2009</stp>
        <stp>8/13/2009</stp>
        <stp>[Fixed Income  Prices 2004-2009.xlsx]TIPS!R1321C28</stp>
        <tr r="AB1321" s="1"/>
      </tp>
      <tp>
        <v>1.30558</v>
        <stp/>
        <stp>##V3_BDHV12</stp>
        <stp>9128275W8 Govt</stp>
        <stp>IDX_RATIO</stp>
        <stp>9/23/2008</stp>
        <stp>9/23/2008</stp>
        <stp>[Fixed Income  Prices 2004-2009.xlsx]TIPS!R1089C20</stp>
        <tr r="T1089" s="1"/>
      </tp>
      <tp>
        <v>1.26207</v>
        <stp/>
        <stp>##V3_BDHV12</stp>
        <stp>9128276R8 Govt</stp>
        <stp>IDX_RATIO</stp>
        <stp>9/23/2008</stp>
        <stp>9/23/2008</stp>
        <stp>[Fixed Income  Prices 2004-2009.xlsx]TIPS!R1089C28</stp>
        <tr r="AB1089" s="1"/>
      </tp>
      <tp>
        <v>1.27532</v>
        <stp/>
        <stp>##V3_BDHV12</stp>
        <stp>9128275W8 Govt</stp>
        <stp>IDX_RATIO</stp>
        <stp>8/13/2009</stp>
        <stp>8/13/2009</stp>
        <stp>[Fixed Income  Prices 2004-2009.xlsx]TIPS!R1321C20</stp>
        <tr r="T1321" s="1"/>
      </tp>
      <tp>
        <v>1.11795</v>
        <stp/>
        <stp>##V3_BDHV12</stp>
        <stp>912828CP3 Govt</stp>
        <stp>IDX_RATIO</stp>
        <stp>3/18/2009</stp>
        <stp>3/18/2009</stp>
        <stp>[Fixed Income  Prices 2004-2009.xlsx]TIPS!R1216C64</stp>
        <tr r="BL1216" s="1"/>
      </tp>
      <tp>
        <v>1.25325</v>
        <stp/>
        <stp>##V3_BDHV12</stp>
        <stp>9128272M3 Govt</stp>
        <stp>IDX_RATIO</stp>
        <stp>11/28/2005</stp>
        <stp>11/28/2005</stp>
        <stp>[Fixed Income  Prices 2004-2009.xlsx]TIPS!R355C8</stp>
        <tr r="H355" s="1"/>
      </tp>
      <tp>
        <v>1.2369699999999999</v>
        <stp/>
        <stp>##V3_BDHV12</stp>
        <stp>9128272M3 Govt</stp>
        <stp>IDX_RATIO</stp>
        <stp>10/19/2005</stp>
        <stp>10/19/2005</stp>
        <stp>[Fixed Income  Prices 2004-2009.xlsx]TIPS!R327C8</stp>
        <tr r="H327" s="1"/>
      </tp>
      <tp>
        <v>1.2367699999999999</v>
        <stp/>
        <stp>##V3_BDHV12</stp>
        <stp>9128272M3 Govt</stp>
        <stp>IDX_RATIO</stp>
        <stp>10/18/2005</stp>
        <stp>10/18/2005</stp>
        <stp>[Fixed Income  Prices 2004-2009.xlsx]TIPS!R326C8</stp>
        <tr r="H326" s="1"/>
      </tp>
      <tp>
        <v>1.28582</v>
        <stp/>
        <stp>##V3_BDHV12</stp>
        <stp>9128272M3 Govt</stp>
        <stp>IDX_RATIO</stp>
        <stp>10/18/2006</stp>
        <stp>10/18/2006</stp>
        <stp>[Fixed Income  Prices 2004-2009.xlsx]TIPS!R586C8</stp>
        <tr r="H586" s="1"/>
      </tp>
      <tp>
        <v>1.2859</v>
        <stp/>
        <stp>##V3_BDHV12</stp>
        <stp>9128272M3 Govt</stp>
        <stp>IDX_RATIO</stp>
        <stp>10/19/2006</stp>
        <stp>10/19/2006</stp>
        <stp>[Fixed Income  Prices 2004-2009.xlsx]TIPS!R587C8</stp>
        <tr r="H587" s="1"/>
      </tp>
      <tp>
        <v>1.28128</v>
        <stp/>
        <stp>##V3_BDHV12</stp>
        <stp>9128272M3 Govt</stp>
        <stp>IDX_RATIO</stp>
        <stp>11/28/2006</stp>
        <stp>11/28/2006</stp>
        <stp>[Fixed Income  Prices 2004-2009.xlsx]TIPS!R615C8</stp>
        <tr r="H615" s="1"/>
      </tp>
      <tp>
        <v>1.2413400000000001</v>
        <stp/>
        <stp>##V3_BDHV12</stp>
        <stp>9128276R8 Govt</stp>
        <stp>IDX_RATIO</stp>
        <stp>7/22/2008</stp>
        <stp>7/22/2008</stp>
        <stp>[Fixed Income  Prices 2004-2009.xlsx]TIPS!R1044C28</stp>
        <tr r="AB1044" s="1"/>
      </tp>
      <tp>
        <v>1.2173700000000001</v>
        <stp/>
        <stp>##V3_BDHV12</stp>
        <stp>9128276R8 Govt</stp>
        <stp>IDX_RATIO</stp>
        <stp>4/22/2009</stp>
        <stp>4/22/2009</stp>
        <stp>[Fixed Income  Prices 2004-2009.xlsx]TIPS!R1240C28</stp>
        <tr r="AB1240" s="1"/>
      </tp>
      <tp>
        <v>1.2593399999999999</v>
        <stp/>
        <stp>##V3_BDHV12</stp>
        <stp>9128275W8 Govt</stp>
        <stp>IDX_RATIO</stp>
        <stp>4/22/2009</stp>
        <stp>4/22/2009</stp>
        <stp>[Fixed Income  Prices 2004-2009.xlsx]TIPS!R1240C20</stp>
        <tr r="T1240" s="1"/>
      </tp>
      <tp>
        <v>1.28413</v>
        <stp/>
        <stp>##V3_BDHV12</stp>
        <stp>9128275W8 Govt</stp>
        <stp>IDX_RATIO</stp>
        <stp>7/22/2008</stp>
        <stp>7/22/2008</stp>
        <stp>[Fixed Income  Prices 2004-2009.xlsx]TIPS!R1044C20</stp>
        <tr r="T1044" s="1"/>
      </tp>
      <tp>
        <v>1.2232700000000001</v>
        <stp/>
        <stp>##V3_BDHV12</stp>
        <stp>9128276R8 Govt</stp>
        <stp>IDX_RATIO</stp>
        <stp>6/12/2009</stp>
        <stp>6/12/2009</stp>
        <stp>[Fixed Income  Prices 2004-2009.xlsx]TIPS!R1277C28</stp>
        <tr r="AB1277" s="1"/>
      </tp>
      <tp>
        <v>1.22119</v>
        <stp/>
        <stp>##V3_BDHV12</stp>
        <stp>9128276R8 Govt</stp>
        <stp>IDX_RATIO</stp>
        <stp>5/22/2009</stp>
        <stp>5/22/2009</stp>
        <stp>[Fixed Income  Prices 2004-2009.xlsx]TIPS!R1262C28</stp>
        <tr r="AB1262" s="1"/>
      </tp>
      <tp>
        <v>1.26329</v>
        <stp/>
        <stp>##V3_BDHV12</stp>
        <stp>9128275W8 Govt</stp>
        <stp>IDX_RATIO</stp>
        <stp>5/22/2009</stp>
        <stp>5/22/2009</stp>
        <stp>[Fixed Income  Prices 2004-2009.xlsx]TIPS!R1262C20</stp>
        <tr r="T1262" s="1"/>
      </tp>
      <tp>
        <v>1.2654399999999999</v>
        <stp/>
        <stp>##V3_BDHV12</stp>
        <stp>9128275W8 Govt</stp>
        <stp>IDX_RATIO</stp>
        <stp>6/12/2009</stp>
        <stp>6/12/2009</stp>
        <stp>[Fixed Income  Prices 2004-2009.xlsx]TIPS!R1277C20</stp>
        <tr r="T1277" s="1"/>
      </tp>
      <tp>
        <v>1.00282</v>
        <stp/>
        <stp>##V3_BDHV12</stp>
        <stp>912810FR4 Govt</stp>
        <stp>IDX_RATIO</stp>
        <stp>7/29/2004</stp>
        <stp>7/29/2004</stp>
        <stp>[Fixed Income  Prices 2004-2009.xlsx]TIPS!R6C108</stp>
        <tr r="DD6" s="1"/>
      </tp>
      <tp>
        <v>1.22024</v>
        <stp/>
        <stp>##V3_BDHV12</stp>
        <stp>9128276R8 Govt</stp>
        <stp>IDX_RATIO</stp>
        <stp>5/12/2009</stp>
        <stp>5/12/2009</stp>
        <stp>[Fixed Income  Prices 2004-2009.xlsx]TIPS!R1254C28</stp>
        <tr r="AB1254" s="1"/>
      </tp>
      <tp>
        <v>1.2664900000000001</v>
        <stp/>
        <stp>##V3_BDHV12</stp>
        <stp>9128275W8 Govt</stp>
        <stp>IDX_RATIO</stp>
        <stp>6/22/2009</stp>
        <stp>6/22/2009</stp>
        <stp>[Fixed Income  Prices 2004-2009.xlsx]TIPS!R1283C20</stp>
        <tr r="T1283" s="1"/>
      </tp>
      <tp>
        <v>1.2295799999999999</v>
        <stp/>
        <stp>##V3_BDHV12</stp>
        <stp>9128276R8 Govt</stp>
        <stp>IDX_RATIO</stp>
        <stp>6/12/2008</stp>
        <stp>6/12/2008</stp>
        <stp>[Fixed Income  Prices 2004-2009.xlsx]TIPS!R1016C28</stp>
        <tr r="AB1016" s="1"/>
      </tp>
      <tp>
        <v>1.2276</v>
        <stp/>
        <stp>##V3_BDHV12</stp>
        <stp>9128276R8 Govt</stp>
        <stp>IDX_RATIO</stp>
        <stp>7/22/2009</stp>
        <stp>7/22/2009</stp>
        <stp>[Fixed Income  Prices 2004-2009.xlsx]TIPS!R1305C28</stp>
        <tr r="AB1305" s="1"/>
      </tp>
      <tp>
        <v>1.2234499999999999</v>
        <stp/>
        <stp>##V3_BDHV12</stp>
        <stp>9128276R8 Govt</stp>
        <stp>IDX_RATIO</stp>
        <stp>5/22/2008</stp>
        <stp>5/22/2008</stp>
        <stp>[Fixed Income  Prices 2004-2009.xlsx]TIPS!R1001C28</stp>
        <tr r="AB1001" s="1"/>
      </tp>
      <tp>
        <v>1.2623</v>
        <stp/>
        <stp>##V3_BDHV12</stp>
        <stp>9128275W8 Govt</stp>
        <stp>IDX_RATIO</stp>
        <stp>5/12/2009</stp>
        <stp>5/12/2009</stp>
        <stp>[Fixed Income  Prices 2004-2009.xlsx]TIPS!R1254C20</stp>
        <tr r="T1254" s="1"/>
      </tp>
      <tp>
        <v>1.26563</v>
        <stp/>
        <stp>##V3_BDHV12</stp>
        <stp>9128275W8 Govt</stp>
        <stp>IDX_RATIO</stp>
        <stp>5/22/2008</stp>
        <stp>5/22/2008</stp>
        <stp>[Fixed Income  Prices 2004-2009.xlsx]TIPS!R1001C20</stp>
        <tr r="T1001" s="1"/>
      </tp>
      <tp>
        <v>1.2699199999999999</v>
        <stp/>
        <stp>##V3_BDHV12</stp>
        <stp>9128275W8 Govt</stp>
        <stp>IDX_RATIO</stp>
        <stp>7/22/2009</stp>
        <stp>7/22/2009</stp>
        <stp>[Fixed Income  Prices 2004-2009.xlsx]TIPS!R1305C20</stp>
        <tr r="T1305" s="1"/>
      </tp>
      <tp>
        <v>1.27197</v>
        <stp/>
        <stp>##V3_BDHV12</stp>
        <stp>9128275W8 Govt</stp>
        <stp>IDX_RATIO</stp>
        <stp>6/12/2008</stp>
        <stp>6/12/2008</stp>
        <stp>[Fixed Income  Prices 2004-2009.xlsx]TIPS!R1016C20</stp>
        <tr r="T1016" s="1"/>
      </tp>
      <tp>
        <v>1.22428</v>
        <stp/>
        <stp>##V3_BDHV12</stp>
        <stp>9128276R8 Govt</stp>
        <stp>IDX_RATIO</stp>
        <stp>6/22/2009</stp>
        <stp>6/22/2009</stp>
        <stp>[Fixed Income  Prices 2004-2009.xlsx]TIPS!R1283C28</stp>
        <tr r="AB1283" s="1"/>
      </tp>
      <tp>
        <v>1.1597200000000001</v>
        <stp/>
        <stp>##V3_BDHV12</stp>
        <stp>912828CP3 Govt</stp>
        <stp>IDX_RATIO</stp>
        <stp>8/29/2008</stp>
        <stp>8/29/2008</stp>
        <stp>[Fixed Income  Prices 2004-2009.xlsx]TIPS!R1073C64</stp>
        <tr r="BL1073" s="1"/>
      </tp>
      <tp>
        <v>1.16598</v>
        <stp/>
        <stp>##V3_BDHV12</stp>
        <stp>912828BW9 Govt</stp>
        <stp>IDX_RATIO</stp>
        <stp>9/23/2009</stp>
        <stp>9/23/2009</stp>
        <stp>[Fixed Income  Prices 2004-2009.xlsx]TIPS!R1351C56</stp>
        <tr r="BD1351" s="1"/>
      </tp>
      <tp>
        <v>1.17699</v>
        <stp/>
        <stp>##V3_BDHV12</stp>
        <stp>912828BW9 Govt</stp>
        <stp>IDX_RATIO</stp>
        <stp>8/13/2008</stp>
        <stp>8/13/2008</stp>
        <stp>[Fixed Income  Prices 2004-2009.xlsx]TIPS!R1061C56</stp>
        <tr r="BD1061" s="1"/>
      </tp>
      <tp>
        <v>1.15517</v>
        <stp/>
        <stp>##V3_BDHV12</stp>
        <stp>9128274Y5 Govt</stp>
        <stp>IDX_RATIO</stp>
        <stp>8/19/2004</stp>
        <stp>8/19/2004</stp>
        <stp>[Fixed Income  Prices 2004-2009.xlsx]TIPS!R24C16</stp>
        <tr r="P24" s="1"/>
      </tp>
      <tp>
        <v>1.2097599999999999</v>
        <stp/>
        <stp>##V3_BDHV12</stp>
        <stp>9128276R8 Govt</stp>
        <stp>IDX_RATIO</stp>
        <stp>3/12/2009</stp>
        <stp>3/12/2009</stp>
        <stp>[Fixed Income  Prices 2004-2009.xlsx]TIPS!R1211C28</stp>
        <tr r="AB1211" s="1"/>
      </tp>
      <tp>
        <v>1.25146</v>
        <stp/>
        <stp>##V3_BDHV12</stp>
        <stp>9128275W8 Govt</stp>
        <stp>IDX_RATIO</stp>
        <stp>3/12/2009</stp>
        <stp>3/12/2009</stp>
        <stp>[Fixed Income  Prices 2004-2009.xlsx]TIPS!R1211C20</stp>
        <tr r="T1211" s="1"/>
      </tp>
      <tp>
        <v>1.14019</v>
        <stp/>
        <stp>##V3_BDHV12</stp>
        <stp>912828CP3 Govt</stp>
        <stp>IDX_RATIO</stp>
        <stp>8/19/2009</stp>
        <stp>8/19/2009</stp>
        <stp>[Fixed Income  Prices 2004-2009.xlsx]TIPS!R1326C64</stp>
        <tr r="BL1326" s="1"/>
      </tp>
      <tp>
        <v>1.1665300000000001</v>
        <stp/>
        <stp>##V3_BDHV12</stp>
        <stp>912828CP3 Govt</stp>
        <stp>IDX_RATIO</stp>
        <stp>9/29/2008</stp>
        <stp>9/29/2008</stp>
        <stp>[Fixed Income  Prices 2004-2009.xlsx]TIPS!R1094C64</stp>
        <tr r="BL1094" s="1"/>
      </tp>
      <tp>
        <v>1.2358899999999999</v>
        <stp/>
        <stp>##V3_BDHV12</stp>
        <stp>9128276R8 Govt</stp>
        <stp>IDX_RATIO</stp>
        <stp>1/12/2009</stp>
        <stp>1/12/2009</stp>
        <stp>[Fixed Income  Prices 2004-2009.xlsx]TIPS!R1168C28</stp>
        <tr r="AB1168" s="1"/>
      </tp>
      <tp>
        <v>1.2785</v>
        <stp/>
        <stp>##V3_BDHV12</stp>
        <stp>9128275W8 Govt</stp>
        <stp>IDX_RATIO</stp>
        <stp>1/12/2009</stp>
        <stp>1/12/2009</stp>
        <stp>[Fixed Income  Prices 2004-2009.xlsx]TIPS!R1168C20</stp>
        <tr r="T1168" s="1"/>
      </tp>
      <tp>
        <v>1.18879</v>
        <stp/>
        <stp>##V3_BDHV12</stp>
        <stp>912828BW9 Govt</stp>
        <stp>IDX_RATIO</stp>
        <stp>9/23/2008</stp>
        <stp>9/23/2008</stp>
        <stp>[Fixed Income  Prices 2004-2009.xlsx]TIPS!R1090C56</stp>
        <tr r="BD1090" s="1"/>
      </tp>
      <tp>
        <v>1.1645000000000001</v>
        <stp/>
        <stp>##V3_BDHV12</stp>
        <stp>912828CP3 Govt</stp>
        <stp>IDX_RATIO</stp>
        <stp>9/19/2008</stp>
        <stp>9/19/2008</stp>
        <stp>[Fixed Income  Prices 2004-2009.xlsx]TIPS!R1088C64</stp>
        <tr r="BL1088" s="1"/>
      </tp>
      <tp>
        <v>1.16124</v>
        <stp/>
        <stp>##V3_BDHV12</stp>
        <stp>912828BW9 Govt</stp>
        <stp>IDX_RATIO</stp>
        <stp>8/13/2009</stp>
        <stp>8/13/2009</stp>
        <stp>[Fixed Income  Prices 2004-2009.xlsx]TIPS!R1322C56</stp>
        <tr r="BD1322" s="1"/>
      </tp>
      <tp>
        <v>1.155</v>
        <stp/>
        <stp>##V3_BDHV12</stp>
        <stp>9128274Y5 Govt</stp>
        <stp>IDX_RATIO</stp>
        <stp>9/29/2004</stp>
        <stp>9/29/2004</stp>
        <stp>[Fixed Income  Prices 2004-2009.xlsx]TIPS!R53C16</stp>
        <tr r="P53" s="1"/>
      </tp>
      <tp>
        <v>1.2282</v>
        <stp/>
        <stp>##V3_BDHV12</stp>
        <stp>9128276R8 Govt</stp>
        <stp>IDX_RATIO</stp>
        <stp>1/22/2009</stp>
        <stp>1/22/2009</stp>
        <stp>[Fixed Income  Prices 2004-2009.xlsx]TIPS!R1176C28</stp>
        <tr r="AB1176" s="1"/>
      </tp>
      <tp>
        <v>1.25746</v>
        <stp/>
        <stp>##V3_BDHV12</stp>
        <stp>9128275W8 Govt</stp>
        <stp>IDX_RATIO</stp>
        <stp>2/12/2009</stp>
        <stp>2/12/2009</stp>
        <stp>[Fixed Income  Prices 2004-2009.xlsx]TIPS!R1191C20</stp>
        <tr r="T1191" s="1"/>
      </tp>
      <tp>
        <v>1.2705500000000001</v>
        <stp/>
        <stp>##V3_BDHV12</stp>
        <stp>9128275W8 Govt</stp>
        <stp>IDX_RATIO</stp>
        <stp>1/22/2009</stp>
        <stp>1/22/2009</stp>
        <stp>[Fixed Income  Prices 2004-2009.xlsx]TIPS!R1176C20</stp>
        <tr r="T1176" s="1"/>
      </tp>
      <tp>
        <v>1.21556</v>
        <stp/>
        <stp>##V3_BDHV12</stp>
        <stp>9128276R8 Govt</stp>
        <stp>IDX_RATIO</stp>
        <stp>2/12/2009</stp>
        <stp>2/12/2009</stp>
        <stp>[Fixed Income  Prices 2004-2009.xlsx]TIPS!R1191C28</stp>
        <tr r="AB1191" s="1"/>
      </tp>
      <tp>
        <v>1.14259</v>
        <stp/>
        <stp>##V3_BDHV12</stp>
        <stp>912828CP3 Govt</stp>
        <stp>IDX_RATIO</stp>
        <stp>9/29/2009</stp>
        <stp>9/29/2009</stp>
        <stp>[Fixed Income  Prices 2004-2009.xlsx]TIPS!R1355C64</stp>
        <tr r="BL1355" s="1"/>
      </tp>
      <tp>
        <v>1.1559900000000001</v>
        <stp/>
        <stp>##V3_BDHV12</stp>
        <stp>912828CP3 Govt</stp>
        <stp>IDX_RATIO</stp>
        <stp>8/19/2008</stp>
        <stp>8/19/2008</stp>
        <stp>[Fixed Income  Prices 2004-2009.xlsx]TIPS!R1065C64</stp>
        <tr r="BL1065" s="1"/>
      </tp>
      <tp>
        <v>1.1553499999999999</v>
        <stp/>
        <stp>##V3_BDHV12</stp>
        <stp>912828BW9 Govt</stp>
        <stp>IDX_RATIO</stp>
        <stp>7/13/2009</stp>
        <stp>7/13/2009</stp>
        <stp>[Fixed Income  Prices 2004-2009.xlsx]TIPS!R1299C56</stp>
        <tr r="BD1299" s="1"/>
      </tp>
      <tp>
        <v>1.1468799999999999</v>
        <stp/>
        <stp>##V3_BDHV12</stp>
        <stp>912828BW9 Govt</stp>
        <stp>IDX_RATIO</stp>
        <stp>4/23/2009</stp>
        <stp>4/23/2009</stp>
        <stp>[Fixed Income  Prices 2004-2009.xlsx]TIPS!R1242C56</stp>
        <tr r="BD1242" s="1"/>
      </tp>
      <tp>
        <v>1.16957</v>
        <stp/>
        <stp>##V3_BDHV12</stp>
        <stp>912828BW9 Govt</stp>
        <stp>IDX_RATIO</stp>
        <stp>7/23/2008</stp>
        <stp>7/23/2008</stp>
        <stp>[Fixed Income  Prices 2004-2009.xlsx]TIPS!R1046C56</stp>
        <tr r="BD1046" s="1"/>
      </tp>
      <tp>
        <v>1.1273</v>
        <stp/>
        <stp>##V3_BDHV12</stp>
        <stp>912828CP3 Govt</stp>
        <stp>IDX_RATIO</stp>
        <stp>5/19/2009</stp>
        <stp>5/19/2009</stp>
        <stp>[Fixed Income  Prices 2004-2009.xlsx]TIPS!R1260C64</stp>
        <tr r="BL1260" s="1"/>
      </tp>
      <tp>
        <v>1.13422</v>
        <stp/>
        <stp>##V3_BDHV12</stp>
        <stp>912828CP3 Govt</stp>
        <stp>IDX_RATIO</stp>
        <stp>7/29/2009</stp>
        <stp>7/29/2009</stp>
        <stp>[Fixed Income  Prices 2004-2009.xlsx]TIPS!R1311C64</stp>
        <tr r="BL1311" s="1"/>
      </tp>
      <tp>
        <v>1.13185</v>
        <stp/>
        <stp>##V3_BDHV12</stp>
        <stp>912828CP3 Govt</stp>
        <stp>IDX_RATIO</stp>
        <stp>5/29/2008</stp>
        <stp>5/29/2008</stp>
        <stp>[Fixed Income  Prices 2004-2009.xlsx]TIPS!R1007C64</stp>
        <tr r="BL1007" s="1"/>
      </tp>
      <tp>
        <v>1.1369199999999999</v>
        <stp/>
        <stp>##V3_BDHV12</stp>
        <stp>912828CP3 Govt</stp>
        <stp>IDX_RATIO</stp>
        <stp>6/19/2008</stp>
        <stp>6/19/2008</stp>
        <stp>[Fixed Income  Prices 2004-2009.xlsx]TIPS!R1022C64</stp>
        <tr r="BL1022" s="1"/>
      </tp>
      <tp>
        <v>1.1310800000000001</v>
        <stp/>
        <stp>##V3_BDHV12</stp>
        <stp>912828CP3 Govt</stp>
        <stp>IDX_RATIO</stp>
        <stp>6/29/2009</stp>
        <stp>6/29/2009</stp>
        <stp>[Fixed Income  Prices 2004-2009.xlsx]TIPS!R1289C64</stp>
        <tr r="BL1289" s="1"/>
      </tp>
      <tp>
        <v>1.16076</v>
        <stp/>
        <stp>##V3_BDHV12</stp>
        <stp>912828BW9 Govt</stp>
        <stp>IDX_RATIO</stp>
        <stp>6/23/2008</stp>
        <stp>6/23/2008</stp>
        <stp>[Fixed Income  Prices 2004-2009.xlsx]TIPS!R1024C56</stp>
        <tr r="BD1024" s="1"/>
      </tp>
      <tp>
        <v>1.12591</v>
        <stp/>
        <stp>##V3_BDHV12</stp>
        <stp>9128275W8 Govt</stp>
        <stp>IDX_RATIO</stp>
        <stp>8/18/2004</stp>
        <stp>8/18/2004</stp>
        <stp>[Fixed Income  Prices 2004-2009.xlsx]TIPS!R23C20</stp>
        <tr r="T23" s="1"/>
      </tp>
      <tp>
        <v>1.12818</v>
        <stp/>
        <stp>##V3_BDHV12</stp>
        <stp>912828CP3 Govt</stp>
        <stp>IDX_RATIO</stp>
        <stp>5/29/2009</stp>
        <stp>5/29/2009</stp>
        <stp>[Fixed Income  Prices 2004-2009.xlsx]TIPS!R1268C64</stp>
        <tr r="BL1268" s="1"/>
      </tp>
      <tp>
        <v>1.1532899999999999</v>
        <stp/>
        <stp>##V3_BDHV12</stp>
        <stp>912828BW9 Govt</stp>
        <stp>IDX_RATIO</stp>
        <stp>6/23/2009</stp>
        <stp>6/23/2009</stp>
        <stp>[Fixed Income  Prices 2004-2009.xlsx]TIPS!R1285C56</stp>
        <tr r="BD1285" s="1"/>
      </tp>
      <tp>
        <v>1.14947</v>
        <stp/>
        <stp>##V3_BDHV12</stp>
        <stp>912828BW9 Govt</stp>
        <stp>IDX_RATIO</stp>
        <stp>5/13/2009</stp>
        <stp>5/13/2009</stp>
        <stp>[Fixed Income  Prices 2004-2009.xlsx]TIPS!R1256C56</stp>
        <tr r="BD1256" s="1"/>
      </tp>
      <tp>
        <v>1.15273</v>
        <stp/>
        <stp>##V3_BDHV12</stp>
        <stp>912828BW9 Govt</stp>
        <stp>IDX_RATIO</stp>
        <stp>5/23/2008</stp>
        <stp>5/23/2008</stp>
        <stp>[Fixed Income  Prices 2004-2009.xlsx]TIPS!R1003C56</stp>
        <tr r="BD1003" s="1"/>
      </tp>
      <tp>
        <v>1.15642</v>
        <stp/>
        <stp>##V3_BDHV12</stp>
        <stp>912828BW9 Govt</stp>
        <stp>IDX_RATIO</stp>
        <stp>7/23/2009</stp>
        <stp>7/23/2009</stp>
        <stp>[Fixed Income  Prices 2004-2009.xlsx]TIPS!R1307C56</stp>
        <tr r="BD1307" s="1"/>
      </tp>
      <tp>
        <v>1.15842</v>
        <stp/>
        <stp>##V3_BDHV12</stp>
        <stp>912828BW9 Govt</stp>
        <stp>IDX_RATIO</stp>
        <stp>6/13/2008</stp>
        <stp>6/13/2008</stp>
        <stp>[Fixed Income  Prices 2004-2009.xlsx]TIPS!R1018C56</stp>
        <tr r="BD1018" s="1"/>
      </tp>
      <tp>
        <v>1.1301399999999999</v>
        <stp/>
        <stp>##V3_BDHV12</stp>
        <stp>912828CP3 Govt</stp>
        <stp>IDX_RATIO</stp>
        <stp>6/19/2009</stp>
        <stp>6/19/2009</stp>
        <stp>[Fixed Income  Prices 2004-2009.xlsx]TIPS!R1283C64</stp>
        <tr r="BL1283" s="1"/>
      </tp>
      <tp>
        <v>1.1483300000000001</v>
        <stp/>
        <stp>##V3_BDHV12</stp>
        <stp>912828CP3 Govt</stp>
        <stp>IDX_RATIO</stp>
        <stp>7/29/2008</stp>
        <stp>7/29/2008</stp>
        <stp>[Fixed Income  Prices 2004-2009.xlsx]TIPS!R1050C64</stp>
        <tr r="BL1050" s="1"/>
      </tp>
      <tp>
        <v>1.12534</v>
        <stp/>
        <stp>##V3_BDHV12</stp>
        <stp>912828CP3 Govt</stp>
        <stp>IDX_RATIO</stp>
        <stp>4/29/2009</stp>
        <stp>4/29/2009</stp>
        <stp>[Fixed Income  Prices 2004-2009.xlsx]TIPS!R1246C64</stp>
        <tr r="BL1246" s="1"/>
      </tp>
      <tp>
        <v>1.1449799999999999</v>
        <stp/>
        <stp>##V3_BDHV12</stp>
        <stp>912828BW9 Govt</stp>
        <stp>IDX_RATIO</stp>
        <stp>4/13/2009</stp>
        <stp>4/13/2009</stp>
        <stp>[Fixed Income  Prices 2004-2009.xlsx]TIPS!R1234C56</stp>
        <tr r="BD1234" s="1"/>
      </tp>
      <tp>
        <v>1.12592</v>
        <stp/>
        <stp>##V3_BDHV12</stp>
        <stp>9128275W8 Govt</stp>
        <stp>IDX_RATIO</stp>
        <stp>9/28/2004</stp>
        <stp>9/28/2004</stp>
        <stp>[Fixed Income  Prices 2004-2009.xlsx]TIPS!R52C20</stp>
        <tr r="T52" s="1"/>
      </tp>
      <tp>
        <v>1.13967</v>
        <stp/>
        <stp>##V3_BDHV12</stp>
        <stp>912828BW9 Govt</stp>
        <stp>IDX_RATIO</stp>
        <stp>3/13/2009</stp>
        <stp>3/13/2009</stp>
        <stp>[Fixed Income  Prices 2004-2009.xlsx]TIPS!R1213C56</stp>
        <tr r="BD1213" s="1"/>
      </tp>
      <tp>
        <v>1.2491399999999999</v>
        <stp/>
        <stp>##V3_BDHV12</stp>
        <stp>9128276R8 Govt</stp>
        <stp>IDX_RATIO</stp>
        <stp>8/12/2008</stp>
        <stp>8/12/2008</stp>
        <stp>[Fixed Income  Prices 2004-2009.xlsx]TIPS!R1059C28</stp>
        <tr r="AB1059" s="1"/>
      </tp>
      <tp>
        <v>1.2379199999999999</v>
        <stp/>
        <stp>##V3_BDHV12</stp>
        <stp>9128276R8 Govt</stp>
        <stp>IDX_RATIO</stp>
        <stp>9/22/2009</stp>
        <stp>9/22/2009</stp>
        <stp>[Fixed Income  Prices 2004-2009.xlsx]TIPS!R1349C28</stp>
        <tr r="AB1349" s="1"/>
      </tp>
      <tp>
        <v>1.2805900000000001</v>
        <stp/>
        <stp>##V3_BDHV12</stp>
        <stp>9128275W8 Govt</stp>
        <stp>IDX_RATIO</stp>
        <stp>9/22/2009</stp>
        <stp>9/22/2009</stp>
        <stp>[Fixed Income  Prices 2004-2009.xlsx]TIPS!R1349C20</stp>
        <tr r="T1349" s="1"/>
      </tp>
      <tp>
        <v>1.2922</v>
        <stp/>
        <stp>##V3_BDHV12</stp>
        <stp>9128275W8 Govt</stp>
        <stp>IDX_RATIO</stp>
        <stp>8/12/2008</stp>
        <stp>8/12/2008</stp>
        <stp>[Fixed Income  Prices 2004-2009.xlsx]TIPS!R1059C20</stp>
        <tr r="T1059" s="1"/>
      </tp>
      <tp>
        <v>1.1403000000000001</v>
        <stp/>
        <stp>##V3_BDHV12</stp>
        <stp>912828BW9 Govt</stp>
        <stp>IDX_RATIO</stp>
        <stp>2/23/2009</stp>
        <stp>2/23/2009</stp>
        <stp>[Fixed Income  Prices 2004-2009.xlsx]TIPS!R1199C56</stp>
        <tr r="BD1199" s="1"/>
      </tp>
      <tp>
        <v>1.1634100000000001</v>
        <stp/>
        <stp>##V3_BDHV12</stp>
        <stp>912828BW9 Govt</stp>
        <stp>IDX_RATIO</stp>
        <stp>1/13/2009</stp>
        <stp>1/13/2009</stp>
        <stp>[Fixed Income  Prices 2004-2009.xlsx]TIPS!R1170C56</stp>
        <tr r="BD1170" s="1"/>
      </tp>
      <tp>
        <v>1.1194500000000001</v>
        <stp/>
        <stp>##V3_BDHV12</stp>
        <stp>912828CP3 Govt</stp>
        <stp>IDX_RATIO</stp>
        <stp>2/19/2009</stp>
        <stp>2/19/2009</stp>
        <stp>[Fixed Income  Prices 2004-2009.xlsx]TIPS!R1197C64</stp>
        <tr r="BL1197" s="1"/>
      </tp>
      <tp>
        <v>1.12907</v>
        <stp/>
        <stp>##V3_BDHV12</stp>
        <stp>912828CP3 Govt</stp>
        <stp>IDX_RATIO</stp>
        <stp>1/29/2009</stp>
        <stp>1/29/2009</stp>
        <stp>[Fixed Income  Prices 2004-2009.xlsx]TIPS!R1182C64</stp>
        <tr r="BL1182" s="1"/>
      </tp>
      <tp>
        <v>1.30308</v>
        <stp/>
        <stp>##V3_BDHV12</stp>
        <stp>9128275W8 Govt</stp>
        <stp>IDX_RATIO</stp>
        <stp>9/12/2008</stp>
        <stp>9/12/2008</stp>
        <stp>[Fixed Income  Prices 2004-2009.xlsx]TIPS!R1082C20</stp>
        <tr r="T1082" s="1"/>
      </tp>
      <tp>
        <v>1.2596499999999999</v>
        <stp/>
        <stp>##V3_BDHV12</stp>
        <stp>9128276R8 Govt</stp>
        <stp>IDX_RATIO</stp>
        <stp>9/12/2008</stp>
        <stp>9/12/2008</stp>
        <stp>[Fixed Income  Prices 2004-2009.xlsx]TIPS!R1082C28</stp>
        <tr r="AB1082" s="1"/>
      </tp>
      <tp>
        <v>1.1361699999999999</v>
        <stp/>
        <stp>##V3_BDHV12</stp>
        <stp>912828CP3 Govt</stp>
        <stp>IDX_RATIO</stp>
        <stp>1/19/2009</stp>
        <stp>1/19/2009</stp>
        <stp>[Fixed Income  Prices 2004-2009.xlsx]TIPS!R1174C64</stp>
        <tr r="BL1174" s="1"/>
      </tp>
      <tp>
        <v>1.14455</v>
        <stp/>
        <stp>##V3_BDHV12</stp>
        <stp>912828BW9 Govt</stp>
        <stp>IDX_RATIO</stp>
        <stp>2/13/2009</stp>
        <stp>2/13/2009</stp>
        <stp>[Fixed Income  Prices 2004-2009.xlsx]TIPS!R1193C56</stp>
        <tr r="BD1193" s="1"/>
      </tp>
      <tp>
        <v>1.1561600000000001</v>
        <stp/>
        <stp>##V3_BDHV12</stp>
        <stp>912828BW9 Govt</stp>
        <stp>IDX_RATIO</stp>
        <stp>1/23/2009</stp>
        <stp>1/23/2009</stp>
        <stp>[Fixed Income  Prices 2004-2009.xlsx]TIPS!R1178C56</stp>
        <tr r="BD1178" s="1"/>
      </tp>
      <tp>
        <v>1.30535</v>
        <stp/>
        <stp>##V3_BDHV12</stp>
        <stp>9128275W8 Govt</stp>
        <stp>IDX_RATIO</stp>
        <stp>9/22/2008</stp>
        <stp>9/22/2008</stp>
        <stp>[Fixed Income  Prices 2004-2009.xlsx]TIPS!R1088C20</stp>
        <tr r="T1088" s="1"/>
      </tp>
      <tp>
        <v>1.23248</v>
        <stp/>
        <stp>##V3_BDHV12</stp>
        <stp>9128276R8 Govt</stp>
        <stp>IDX_RATIO</stp>
        <stp>8/12/2009</stp>
        <stp>8/12/2009</stp>
        <stp>[Fixed Income  Prices 2004-2009.xlsx]TIPS!R1320C28</stp>
        <tr r="AB1320" s="1"/>
      </tp>
      <tp>
        <v>1.2749699999999999</v>
        <stp/>
        <stp>##V3_BDHV12</stp>
        <stp>9128275W8 Govt</stp>
        <stp>IDX_RATIO</stp>
        <stp>8/12/2009</stp>
        <stp>8/12/2009</stp>
        <stp>[Fixed Income  Prices 2004-2009.xlsx]TIPS!R1320C20</stp>
        <tr r="T1320" s="1"/>
      </tp>
      <tp>
        <v>1.2618499999999999</v>
        <stp/>
        <stp>##V3_BDHV12</stp>
        <stp>9128276R8 Govt</stp>
        <stp>IDX_RATIO</stp>
        <stp>9/22/2008</stp>
        <stp>9/22/2008</stp>
        <stp>[Fixed Income  Prices 2004-2009.xlsx]TIPS!R1088C28</stp>
        <tr r="AB1088" s="1"/>
      </tp>
      <tp>
        <v>1.1181099999999999</v>
        <stp/>
        <stp>##V3_BDHV12</stp>
        <stp>912828CP3 Govt</stp>
        <stp>IDX_RATIO</stp>
        <stp>3/19/2009</stp>
        <stp>3/19/2009</stp>
        <stp>[Fixed Income  Prices 2004-2009.xlsx]TIPS!R1217C64</stp>
        <tr r="BL1217" s="1"/>
      </tp>
      <tp>
        <v>1.14127</v>
        <stp/>
        <stp>##V3_BDHV12</stp>
        <stp>912828BW9 Govt</stp>
        <stp>IDX_RATIO</stp>
        <stp>3/23/2009</stp>
        <stp>3/23/2009</stp>
        <stp>[Fixed Income  Prices 2004-2009.xlsx]TIPS!R1219C56</stp>
        <tr r="BD1219" s="1"/>
      </tp>
      <tp>
        <v>1.25319</v>
        <stp/>
        <stp>##V3_BDHV12</stp>
        <stp>9128276R8 Govt</stp>
        <stp>IDX_RATIO</stp>
        <stp>8/22/2008</stp>
        <stp>8/22/2008</stp>
        <stp>[Fixed Income  Prices 2004-2009.xlsx]TIPS!R1067C28</stp>
        <tr r="AB1067" s="1"/>
      </tp>
      <tp>
        <v>1.2963899999999999</v>
        <stp/>
        <stp>##V3_BDHV12</stp>
        <stp>9128275W8 Govt</stp>
        <stp>IDX_RATIO</stp>
        <stp>8/22/2008</stp>
        <stp>8/22/2008</stp>
        <stp>[Fixed Income  Prices 2004-2009.xlsx]TIPS!R1067C20</stp>
        <tr r="T1067" s="1"/>
      </tp>
      <tp>
        <v>1.2016499999999999</v>
        <stp/>
        <stp>##V3_BDHV12</stp>
        <stp>9128272M3 Govt</stp>
        <stp>IDX_RATIO</stp>
        <stp>12/16/2004</stp>
        <stp>12/16/2004</stp>
        <stp>[Fixed Income  Prices 2004-2009.xlsx]TIPS!R109C8</stp>
        <tr r="H109" s="1"/>
      </tp>
      <tp>
        <v>1.28359</v>
        <stp/>
        <stp>##V3_BDHV12</stp>
        <stp>9128272M3 Govt</stp>
        <stp>IDX_RATIO</stp>
        <stp>11/17/2006</stp>
        <stp>11/17/2006</stp>
        <stp>[Fixed Income  Prices 2004-2009.xlsx]TIPS!R608C8</stp>
        <tr r="H608" s="1"/>
      </tp>
      <tp>
        <v>1.2559899999999999</v>
        <stp/>
        <stp>##V3_BDHV12</stp>
        <stp>9128272M3 Govt</stp>
        <stp>IDX_RATIO</stp>
        <stp>12/16/2005</stp>
        <stp>12/16/2005</stp>
        <stp>[Fixed Income  Prices 2004-2009.xlsx]TIPS!R369C8</stp>
        <tr r="H369" s="1"/>
      </tp>
      <tp>
        <v>1.2477</v>
        <stp/>
        <stp>##V3_BDHV12</stp>
        <stp>9128272M3 Govt</stp>
        <stp>IDX_RATIO</stp>
        <stp>11/17/2005</stp>
        <stp>11/17/2005</stp>
        <stp>[Fixed Income  Prices 2004-2009.xlsx]TIPS!R348C8</stp>
        <tr r="H348" s="1"/>
      </tp>
      <tp>
        <v>1.23881</v>
        <stp/>
        <stp>##V3_BDHV12</stp>
        <stp>9128272M3 Govt</stp>
        <stp>IDX_RATIO</stp>
        <stp>10/28/2005</stp>
        <stp>10/28/2005</stp>
        <stp>[Fixed Income  Prices 2004-2009.xlsx]TIPS!R334C8</stp>
        <tr r="H334" s="1"/>
      </tp>
      <tp>
        <v>1</v>
        <stp/>
        <stp>##V3_BDHV12</stp>
        <stp>912828LA6 Govt</stp>
        <stp>IDX_RATIO</stp>
        <stp>7/13/2009</stp>
        <stp>7/13/2009</stp>
        <stp>[Fixed Income  Prices 2004-2009.xlsx]TIPS!R9C104</stp>
        <tr r="CZ9" s="1"/>
      </tp>
      <tp>
        <v>3.375</v>
        <stp/>
        <stp>##V3_BDPV12</stp>
        <stp>9128272M3 Govt</stp>
        <stp>CPN</stp>
        <stp>[Fixed Income  Prices 2004-2009.xlsx]TIPS!R1C7</stp>
        <tr r="G1" s="1"/>
      </tp>
      <tp>
        <v>1.1341700000000001</v>
        <stp/>
        <stp>##V3_BDHV12</stp>
        <stp>912828CZ1 Govt</stp>
        <stp>IDX_RATIO</stp>
        <stp>8/18/2009</stp>
        <stp>8/18/2009</stp>
        <stp>[Fixed Income  Prices 2004-2009.xlsx]TIPS!R1256C24</stp>
        <tr r="X1256" s="1"/>
      </tp>
      <tp>
        <v>1.15354</v>
        <stp/>
        <stp>##V3_BDHV12</stp>
        <stp>912828CZ1 Govt</stp>
        <stp>IDX_RATIO</stp>
        <stp>8/28/2008</stp>
        <stp>8/28/2008</stp>
        <stp>[Fixed Income  Prices 2004-2009.xlsx]TIPS!R1003C24</stp>
        <tr r="X1003" s="1"/>
      </tp>
      <tp>
        <v>1.2410000000000001</v>
        <stp/>
        <stp>##V3_BDHV12</stp>
        <stp>9128276R8 Govt</stp>
        <stp>IDX_RATIO</stp>
        <stp>7/21/2008</stp>
        <stp>7/21/2008</stp>
        <stp>[Fixed Income  Prices 2004-2009.xlsx]TIPS!R1043C28</stp>
        <tr r="AB1043" s="1"/>
      </tp>
      <tp>
        <v>1.2171700000000001</v>
        <stp/>
        <stp>##V3_BDHV12</stp>
        <stp>9128276R8 Govt</stp>
        <stp>IDX_RATIO</stp>
        <stp>4/21/2009</stp>
        <stp>4/21/2009</stp>
        <stp>[Fixed Income  Prices 2004-2009.xlsx]TIPS!R1239C28</stp>
        <tr r="AB1239" s="1"/>
      </tp>
      <tp>
        <v>1.2837799999999999</v>
        <stp/>
        <stp>##V3_BDHV12</stp>
        <stp>9128275W8 Govt</stp>
        <stp>IDX_RATIO</stp>
        <stp>7/21/2008</stp>
        <stp>7/21/2008</stp>
        <stp>[Fixed Income  Prices 2004-2009.xlsx]TIPS!R1043C20</stp>
        <tr r="T1043" s="1"/>
      </tp>
      <tp>
        <v>1.2591300000000001</v>
        <stp/>
        <stp>##V3_BDHV12</stp>
        <stp>9128275W8 Govt</stp>
        <stp>IDX_RATIO</stp>
        <stp>4/21/2009</stp>
        <stp>4/21/2009</stp>
        <stp>[Fixed Income  Prices 2004-2009.xlsx]TIPS!R1239C20</stp>
        <tr r="T1239" s="1"/>
      </tp>
      <tp>
        <v>1.1375299999999999</v>
        <stp/>
        <stp>##V3_BDHV12</stp>
        <stp>912828CZ1 Govt</stp>
        <stp>IDX_RATIO</stp>
        <stp>9/18/2009</stp>
        <stp>9/18/2009</stp>
        <stp>[Fixed Income  Prices 2004-2009.xlsx]TIPS!R1279C24</stp>
        <tr r="X1279" s="1"/>
      </tp>
      <tp>
        <v>1.2443500000000001</v>
        <stp/>
        <stp>##V3_BDHV12</stp>
        <stp>9128276R8 Govt</stp>
        <stp>IDX_RATIO</stp>
        <stp>7/31/2008</stp>
        <stp>7/31/2008</stp>
        <stp>[Fixed Income  Prices 2004-2009.xlsx]TIPS!R1051C28</stp>
        <tr r="AB1051" s="1"/>
      </tp>
      <tp>
        <v>1.2211000000000001</v>
        <stp/>
        <stp>##V3_BDHV12</stp>
        <stp>9128276R8 Govt</stp>
        <stp>IDX_RATIO</stp>
        <stp>5/21/2009</stp>
        <stp>5/21/2009</stp>
        <stp>[Fixed Income  Prices 2004-2009.xlsx]TIPS!R1261C28</stp>
        <tr r="AB1261" s="1"/>
      </tp>
      <tp>
        <v>1.2231700000000001</v>
        <stp/>
        <stp>##V3_BDHV12</stp>
        <stp>9128276R8 Govt</stp>
        <stp>IDX_RATIO</stp>
        <stp>6/11/2009</stp>
        <stp>6/11/2009</stp>
        <stp>[Fixed Income  Prices 2004-2009.xlsx]TIPS!R1276C28</stp>
        <tr r="AB1276" s="1"/>
      </tp>
      <tp>
        <v>1.2653300000000001</v>
        <stp/>
        <stp>##V3_BDHV12</stp>
        <stp>9128275W8 Govt</stp>
        <stp>IDX_RATIO</stp>
        <stp>6/11/2009</stp>
        <stp>6/11/2009</stp>
        <stp>[Fixed Income  Prices 2004-2009.xlsx]TIPS!R1276C20</stp>
        <tr r="T1276" s="1"/>
      </tp>
      <tp>
        <v>1.26319</v>
        <stp/>
        <stp>##V3_BDHV12</stp>
        <stp>9128275W8 Govt</stp>
        <stp>IDX_RATIO</stp>
        <stp>5/21/2009</stp>
        <stp>5/21/2009</stp>
        <stp>[Fixed Income  Prices 2004-2009.xlsx]TIPS!R1261C20</stp>
        <tr r="T1261" s="1"/>
      </tp>
      <tp>
        <v>1.28725</v>
        <stp/>
        <stp>##V3_BDHV12</stp>
        <stp>9128275W8 Govt</stp>
        <stp>IDX_RATIO</stp>
        <stp>7/31/2008</stp>
        <stp>7/31/2008</stp>
        <stp>[Fixed Income  Prices 2004-2009.xlsx]TIPS!R1051C20</stp>
        <tr r="T1051" s="1"/>
      </tp>
      <tp>
        <v>1.1584699999999999</v>
        <stp/>
        <stp>##V3_BDHV12</stp>
        <stp>912828CZ1 Govt</stp>
        <stp>IDX_RATIO</stp>
        <stp>9/18/2008</stp>
        <stp>9/18/2008</stp>
        <stp>[Fixed Income  Prices 2004-2009.xlsx]TIPS!R1018C24</stp>
        <tr r="X1018" s="1"/>
      </tp>
      <tp>
        <v>1.13693</v>
        <stp/>
        <stp>##V3_BDHV12</stp>
        <stp>912828CZ1 Govt</stp>
        <stp>IDX_RATIO</stp>
        <stp>9/28/2009</stp>
        <stp>9/28/2009</stp>
        <stp>[Fixed Income  Prices 2004-2009.xlsx]TIPS!R1285C24</stp>
        <tr r="X1285" s="1"/>
      </tp>
      <tp>
        <v>1.22014</v>
        <stp/>
        <stp>##V3_BDHV12</stp>
        <stp>9128276R8 Govt</stp>
        <stp>IDX_RATIO</stp>
        <stp>5/11/2009</stp>
        <stp>5/11/2009</stp>
        <stp>[Fixed Income  Prices 2004-2009.xlsx]TIPS!R1253C28</stp>
        <tr r="AB1253" s="1"/>
      </tp>
      <tp>
        <v>1.2274799999999999</v>
        <stp/>
        <stp>##V3_BDHV12</stp>
        <stp>9128276R8 Govt</stp>
        <stp>IDX_RATIO</stp>
        <stp>7/21/2009</stp>
        <stp>7/21/2009</stp>
        <stp>[Fixed Income  Prices 2004-2009.xlsx]TIPS!R1304C28</stp>
        <tr r="AB1304" s="1"/>
      </tp>
      <tp>
        <v>1.2231099999999999</v>
        <stp/>
        <stp>##V3_BDHV12</stp>
        <stp>9128276R8 Govt</stp>
        <stp>IDX_RATIO</stp>
        <stp>5/21/2008</stp>
        <stp>5/21/2008</stp>
        <stp>[Fixed Income  Prices 2004-2009.xlsx]TIPS!R1000C28</stp>
        <tr r="AB1000" s="1"/>
      </tp>
      <tp>
        <v>1.22933</v>
        <stp/>
        <stp>##V3_BDHV12</stp>
        <stp>9128276R8 Govt</stp>
        <stp>IDX_RATIO</stp>
        <stp>6/11/2008</stp>
        <stp>6/11/2008</stp>
        <stp>[Fixed Income  Prices 2004-2009.xlsx]TIPS!R1015C28</stp>
        <tr r="AB1015" s="1"/>
      </tp>
      <tp>
        <v>1.2622</v>
        <stp/>
        <stp>##V3_BDHV12</stp>
        <stp>9128275W8 Govt</stp>
        <stp>IDX_RATIO</stp>
        <stp>5/11/2009</stp>
        <stp>5/11/2009</stp>
        <stp>[Fixed Income  Prices 2004-2009.xlsx]TIPS!R1253C20</stp>
        <tr r="T1253" s="1"/>
      </tp>
      <tp>
        <v>1.2717100000000001</v>
        <stp/>
        <stp>##V3_BDHV12</stp>
        <stp>9128275W8 Govt</stp>
        <stp>IDX_RATIO</stp>
        <stp>6/11/2008</stp>
        <stp>6/11/2008</stp>
        <stp>[Fixed Income  Prices 2004-2009.xlsx]TIPS!R1015C20</stp>
        <tr r="T1015" s="1"/>
      </tp>
      <tp>
        <v>1.26528</v>
        <stp/>
        <stp>##V3_BDHV12</stp>
        <stp>9128275W8 Govt</stp>
        <stp>IDX_RATIO</stp>
        <stp>5/21/2008</stp>
        <stp>5/21/2008</stp>
        <stp>[Fixed Income  Prices 2004-2009.xlsx]TIPS!R1000C20</stp>
        <tr r="T1000" s="1"/>
      </tp>
      <tp>
        <v>1.2698</v>
        <stp/>
        <stp>##V3_BDHV12</stp>
        <stp>9128275W8 Govt</stp>
        <stp>IDX_RATIO</stp>
        <stp>7/21/2009</stp>
        <stp>7/21/2009</stp>
        <stp>[Fixed Income  Prices 2004-2009.xlsx]TIPS!R1304C20</stp>
        <tr r="T1304" s="1"/>
      </tp>
      <tp>
        <v>1.1373</v>
        <stp/>
        <stp>##V3_BDHV12</stp>
        <stp>912828CZ1 Govt</stp>
        <stp>IDX_RATIO</stp>
        <stp>8/28/2009</stp>
        <stp>8/28/2009</stp>
        <stp>[Fixed Income  Prices 2004-2009.xlsx]TIPS!R1264C24</stp>
        <tr r="X1264" s="1"/>
      </tp>
      <tp>
        <v>1.22862</v>
        <stp/>
        <stp>##V3_BDHV12</stp>
        <stp>9128276R8 Govt</stp>
        <stp>IDX_RATIO</stp>
        <stp>7/31/2009</stp>
        <stp>7/31/2009</stp>
        <stp>[Fixed Income  Prices 2004-2009.xlsx]TIPS!R1312C28</stp>
        <tr r="AB1312" s="1"/>
      </tp>
      <tp>
        <v>1.2376499999999999</v>
        <stp/>
        <stp>##V3_BDHV12</stp>
        <stp>9128276R8 Govt</stp>
        <stp>IDX_RATIO</stp>
        <stp>7/11/2008</stp>
        <stp>7/11/2008</stp>
        <stp>[Fixed Income  Prices 2004-2009.xlsx]TIPS!R1037C28</stp>
        <tr r="AB1037" s="1"/>
      </tp>
      <tp>
        <v>1.2803100000000001</v>
        <stp/>
        <stp>##V3_BDHV12</stp>
        <stp>9128275W8 Govt</stp>
        <stp>IDX_RATIO</stp>
        <stp>7/11/2008</stp>
        <stp>7/11/2008</stp>
        <stp>[Fixed Income  Prices 2004-2009.xlsx]TIPS!R1037C20</stp>
        <tr r="T1037" s="1"/>
      </tp>
      <tp>
        <v>1.27098</v>
        <stp/>
        <stp>##V3_BDHV12</stp>
        <stp>9128275W8 Govt</stp>
        <stp>IDX_RATIO</stp>
        <stp>7/31/2009</stp>
        <stp>7/31/2009</stp>
        <stp>[Fixed Income  Prices 2004-2009.xlsx]TIPS!R1312C20</stp>
        <tr r="T1312" s="1"/>
      </tp>
      <tp>
        <v>1.1860200000000001</v>
        <stp/>
        <stp>##V3_BDHV12</stp>
        <stp>912828BD1 Govt</stp>
        <stp>IDX_RATIO</stp>
        <stp>8/18/2008</stp>
        <stp>8/18/2008</stp>
        <stp>[Fixed Income  Prices 2004-2009.xlsx]TIPS!R1063C52</stp>
        <tr r="AZ1063" s="1"/>
      </tp>
      <tp>
        <v>1.1727099999999999</v>
        <stp/>
        <stp>##V3_BDHV12</stp>
        <stp>912828BD1 Govt</stp>
        <stp>IDX_RATIO</stp>
        <stp>9/28/2009</stp>
        <stp>9/28/2009</stp>
        <stp>[Fixed Income  Prices 2004-2009.xlsx]TIPS!R1353C52</stp>
        <tr r="AZ1353" s="1"/>
      </tp>
      <tp>
        <v>1.12557</v>
        <stp/>
        <stp>##V3_BDHV12</stp>
        <stp>912828DH0 Govt</stp>
        <stp>IDX_RATIO</stp>
        <stp>8/19/2009</stp>
        <stp>8/19/2009</stp>
        <stp>[Fixed Income  Prices 2004-2009.xlsx]TIPS!R1201C68</stp>
        <tr r="BP1201" s="1"/>
      </tp>
      <tp>
        <v>1.2095899999999999</v>
        <stp/>
        <stp>##V3_BDHV12</stp>
        <stp>9128276R8 Govt</stp>
        <stp>IDX_RATIO</stp>
        <stp>3/11/2009</stp>
        <stp>3/11/2009</stp>
        <stp>[Fixed Income  Prices 2004-2009.xlsx]TIPS!R1210C28</stp>
        <tr r="AB1210" s="1"/>
      </tp>
      <tp>
        <v>1.25129</v>
        <stp/>
        <stp>##V3_BDHV12</stp>
        <stp>9128275W8 Govt</stp>
        <stp>IDX_RATIO</stp>
        <stp>3/11/2009</stp>
        <stp>3/11/2009</stp>
        <stp>[Fixed Income  Prices 2004-2009.xlsx]TIPS!R1210C20</stp>
        <tr r="T1210" s="1"/>
      </tp>
      <tp>
        <v>1.1731</v>
        <stp/>
        <stp>##V3_BDHV12</stp>
        <stp>912828BD1 Govt</stp>
        <stp>IDX_RATIO</stp>
        <stp>8/28/2009</stp>
        <stp>8/28/2009</stp>
        <stp>[Fixed Income  Prices 2004-2009.xlsx]TIPS!R1332C52</stp>
        <tr r="AZ1332" s="1"/>
      </tp>
      <tp>
        <v>1.1860900000000001</v>
        <stp/>
        <stp>##V3_BDHV12</stp>
        <stp>912828BW9 Govt</stp>
        <stp>IDX_RATIO</stp>
        <stp>9/10/2008</stp>
        <stp>9/10/2008</stp>
        <stp>[Fixed Income  Prices 2004-2009.xlsx]TIPS!R1081C56</stp>
        <tr r="BD1081" s="1"/>
      </tp>
      <tp>
        <v>1.16554</v>
        <stp/>
        <stp>##V3_BDHV12</stp>
        <stp>912828BW9 Govt</stp>
        <stp>IDX_RATIO</stp>
        <stp>9/30/2009</stp>
        <stp>9/30/2009</stp>
        <stp>[Fixed Income  Prices 2004-2009.xlsx]TIPS!R1356C56</stp>
        <tr r="BD1356" s="1"/>
      </tp>
      <tp>
        <v>1.19493</v>
        <stp/>
        <stp>##V3_BDHV12</stp>
        <stp>912828BD1 Govt</stp>
        <stp>IDX_RATIO</stp>
        <stp>9/18/2008</stp>
        <stp>9/18/2008</stp>
        <stp>[Fixed Income  Prices 2004-2009.xlsx]TIPS!R1086C52</stp>
        <tr r="AZ1086" s="1"/>
      </tp>
      <tp>
        <v>1.1634800000000001</v>
        <stp/>
        <stp>##V3_BDHV12</stp>
        <stp>912828BW9 Govt</stp>
        <stp>IDX_RATIO</stp>
        <stp>8/20/2009</stp>
        <stp>8/20/2009</stp>
        <stp>[Fixed Income  Prices 2004-2009.xlsx]TIPS!R1327C56</stp>
        <tr r="BD1327" s="1"/>
      </tp>
      <tp>
        <v>1.16987</v>
        <stp/>
        <stp>##V3_BDHV12</stp>
        <stp>912828BD1 Govt</stp>
        <stp>IDX_RATIO</stp>
        <stp>8/18/2009</stp>
        <stp>8/18/2009</stp>
        <stp>[Fixed Income  Prices 2004-2009.xlsx]TIPS!R1324C52</stp>
        <tr r="AZ1324" s="1"/>
      </tp>
      <tp>
        <v>1.1279399999999999</v>
        <stp/>
        <stp>##V3_BDHV12</stp>
        <stp>912828DH0 Govt</stp>
        <stp>IDX_RATIO</stp>
        <stp>9/29/2009</stp>
        <stp>9/29/2009</stp>
        <stp>[Fixed Income  Prices 2004-2009.xlsx]TIPS!R1230C68</stp>
        <tr r="BP1230" s="1"/>
      </tp>
      <tp>
        <v>1.16028</v>
        <stp/>
        <stp>##V3_BDHV12</stp>
        <stp>912828BW9 Govt</stp>
        <stp>IDX_RATIO</stp>
        <stp>8/10/2009</stp>
        <stp>8/10/2009</stp>
        <stp>[Fixed Income  Prices 2004-2009.xlsx]TIPS!R1319C56</stp>
        <tr r="BD1319" s="1"/>
      </tp>
      <tp>
        <v>1.2289699999999999</v>
        <stp/>
        <stp>##V3_BDHV12</stp>
        <stp>9128276R8 Govt</stp>
        <stp>IDX_RATIO</stp>
        <stp>1/21/2009</stp>
        <stp>1/21/2009</stp>
        <stp>[Fixed Income  Prices 2004-2009.xlsx]TIPS!R1175C28</stp>
        <tr r="AB1175" s="1"/>
      </tp>
      <tp>
        <v>1.25793</v>
        <stp/>
        <stp>##V3_BDHV12</stp>
        <stp>9128275W8 Govt</stp>
        <stp>IDX_RATIO</stp>
        <stp>2/11/2009</stp>
        <stp>2/11/2009</stp>
        <stp>[Fixed Income  Prices 2004-2009.xlsx]TIPS!R1190C20</stp>
        <tr r="T1190" s="1"/>
      </tp>
      <tp>
        <v>1.2129799999999999</v>
        <stp/>
        <stp>##V3_BDHV12</stp>
        <stp>9128276R8 Govt</stp>
        <stp>IDX_RATIO</stp>
        <stp>3/31/2009</stp>
        <stp>3/31/2009</stp>
        <stp>[Fixed Income  Prices 2004-2009.xlsx]TIPS!R1224C28</stp>
        <tr r="AB1224" s="1"/>
      </tp>
      <tp>
        <v>1.2713399999999999</v>
        <stp/>
        <stp>##V3_BDHV12</stp>
        <stp>9128275W8 Govt</stp>
        <stp>IDX_RATIO</stp>
        <stp>1/21/2009</stp>
        <stp>1/21/2009</stp>
        <stp>[Fixed Income  Prices 2004-2009.xlsx]TIPS!R1175C20</stp>
        <tr r="T1175" s="1"/>
      </tp>
      <tp>
        <v>1.21601</v>
        <stp/>
        <stp>##V3_BDHV12</stp>
        <stp>9128276R8 Govt</stp>
        <stp>IDX_RATIO</stp>
        <stp>2/11/2009</stp>
        <stp>2/11/2009</stp>
        <stp>[Fixed Income  Prices 2004-2009.xlsx]TIPS!R1190C28</stp>
        <tr r="AB1190" s="1"/>
      </tp>
      <tp>
        <v>1.2547999999999999</v>
        <stp/>
        <stp>##V3_BDHV12</stp>
        <stp>9128275W8 Govt</stp>
        <stp>IDX_RATIO</stp>
        <stp>3/31/2009</stp>
        <stp>3/31/2009</stp>
        <stp>[Fixed Income  Prices 2004-2009.xlsx]TIPS!R1224C20</stp>
        <tr r="T1224" s="1"/>
      </tp>
      <tp>
        <v>1.1898500000000001</v>
        <stp/>
        <stp>##V3_BDHV12</stp>
        <stp>912828BD1 Govt</stp>
        <stp>IDX_RATIO</stp>
        <stp>8/28/2008</stp>
        <stp>8/28/2008</stp>
        <stp>[Fixed Income  Prices 2004-2009.xlsx]TIPS!R1071C52</stp>
        <tr r="AZ1071" s="1"/>
      </tp>
      <tp>
        <v>1.19024</v>
        <stp/>
        <stp>##V3_BDHV12</stp>
        <stp>912828BW9 Govt</stp>
        <stp>IDX_RATIO</stp>
        <stp>9/30/2008</stp>
        <stp>9/30/2008</stp>
        <stp>[Fixed Income  Prices 2004-2009.xlsx]TIPS!R1095C56</stp>
        <tr r="BD1095" s="1"/>
      </tp>
      <tp>
        <v>1.17333</v>
        <stp/>
        <stp>##V3_BDHV12</stp>
        <stp>912828BD1 Govt</stp>
        <stp>IDX_RATIO</stp>
        <stp>9/18/2009</stp>
        <stp>9/18/2009</stp>
        <stp>[Fixed Income  Prices 2004-2009.xlsx]TIPS!R1347C52</stp>
        <tr r="AZ1347" s="1"/>
      </tp>
      <tp>
        <v>1.1796599999999999</v>
        <stp/>
        <stp>##V3_BDHV12</stp>
        <stp>912828BW9 Govt</stp>
        <stp>IDX_RATIO</stp>
        <stp>8/20/2008</stp>
        <stp>8/20/2008</stp>
        <stp>[Fixed Income  Prices 2004-2009.xlsx]TIPS!R1066C56</stp>
        <tr r="BD1066" s="1"/>
      </tp>
      <tp>
        <v>1.1667799999999999</v>
        <stp/>
        <stp>##V3_BDHV12</stp>
        <stp>912828BW9 Govt</stp>
        <stp>IDX_RATIO</stp>
        <stp>9/10/2009</stp>
        <stp>9/10/2009</stp>
        <stp>[Fixed Income  Prices 2004-2009.xlsx]TIPS!R1342C56</stp>
        <tr r="BD1342" s="1"/>
      </tp>
      <tp>
        <v>1.1123499999999999</v>
        <stp/>
        <stp>##V3_BDHV12</stp>
        <stp>912828CZ1 Govt</stp>
        <stp>IDX_RATIO</stp>
        <stp>3/18/2009</stp>
        <stp>3/18/2009</stp>
        <stp>[Fixed Income  Prices 2004-2009.xlsx]TIPS!R1147C24</stp>
        <tr r="X1147" s="1"/>
      </tp>
      <tp>
        <v>1.15503</v>
        <stp/>
        <stp>##V3_BDHV12</stp>
        <stp>912828BW9 Govt</stp>
        <stp>IDX_RATIO</stp>
        <stp>7/10/2009</stp>
        <stp>7/10/2009</stp>
        <stp>[Fixed Income  Prices 2004-2009.xlsx]TIPS!R1298C56</stp>
        <tr r="BD1298" s="1"/>
      </tp>
      <tp>
        <v>1.1782300000000001</v>
        <stp/>
        <stp>##V3_BDHV12</stp>
        <stp>912828BD1 Govt</stp>
        <stp>IDX_RATIO</stp>
        <stp>7/28/2008</stp>
        <stp>7/28/2008</stp>
        <stp>[Fixed Income  Prices 2004-2009.xlsx]TIPS!R1048C52</stp>
        <tr r="AZ1048" s="1"/>
      </tp>
      <tp>
        <v>1.15476</v>
        <stp/>
        <stp>##V3_BDHV12</stp>
        <stp>912828BD1 Govt</stp>
        <stp>IDX_RATIO</stp>
        <stp>4/28/2009</stp>
        <stp>4/28/2009</stp>
        <stp>[Fixed Income  Prices 2004-2009.xlsx]TIPS!R1244C52</stp>
        <tr r="AZ1244" s="1"/>
      </tp>
      <tp>
        <v>1.1463099999999999</v>
        <stp/>
        <stp>##V3_BDHV12</stp>
        <stp>912828BW9 Govt</stp>
        <stp>IDX_RATIO</stp>
        <stp>4/20/2009</stp>
        <stp>4/20/2009</stp>
        <stp>[Fixed Income  Prices 2004-2009.xlsx]TIPS!R1239C56</stp>
        <tr r="BD1239" s="1"/>
      </tp>
      <tp>
        <v>1.1109100000000001</v>
        <stp/>
        <stp>##V3_BDHV12</stp>
        <stp>912828DH0 Govt</stp>
        <stp>IDX_RATIO</stp>
        <stp>4/29/2009</stp>
        <stp>4/29/2009</stp>
        <stp>[Fixed Income  Prices 2004-2009.xlsx]TIPS!R1121C68</stp>
        <tr r="BP1121" s="1"/>
      </tp>
      <tp>
        <v>1.16239</v>
        <stp/>
        <stp>##V3_BDHV12</stp>
        <stp>912828BW9 Govt</stp>
        <stp>IDX_RATIO</stp>
        <stp>6/30/2008</stp>
        <stp>6/30/2008</stp>
        <stp>[Fixed Income  Prices 2004-2009.xlsx]TIPS!R1029C56</stp>
        <tr r="BD1029" s="1"/>
      </tp>
      <tp>
        <v>1.1241300000000001</v>
        <stp/>
        <stp>##V3_BDHV12</stp>
        <stp>912828CZ1 Govt</stp>
        <stp>IDX_RATIO</stp>
        <stp>1/28/2009</stp>
        <stp>1/28/2009</stp>
        <stp>[Fixed Income  Prices 2004-2009.xlsx]TIPS!R1112C24</stp>
        <tr r="X1112" s="1"/>
      </tp>
      <tp>
        <v>1.15778</v>
        <stp/>
        <stp>##V3_BDHV12</stp>
        <stp>912828BD1 Govt</stp>
        <stp>IDX_RATIO</stp>
        <stp>5/28/2009</stp>
        <stp>5/28/2009</stp>
        <stp>[Fixed Income  Prices 2004-2009.xlsx]TIPS!R1266C52</stp>
        <tr r="AZ1266" s="1"/>
      </tp>
      <tp>
        <v>1.11426</v>
        <stp/>
        <stp>##V3_BDHV12</stp>
        <stp>912828CZ1 Govt</stp>
        <stp>IDX_RATIO</stp>
        <stp>2/18/2009</stp>
        <stp>2/18/2009</stp>
        <stp>[Fixed Income  Prices 2004-2009.xlsx]TIPS!R1127C24</stp>
        <tr r="X1127" s="1"/>
      </tp>
      <tp>
        <v>1.15205</v>
        <stp/>
        <stp>##V3_BDHV12</stp>
        <stp>912828BW9 Govt</stp>
        <stp>IDX_RATIO</stp>
        <stp>6/10/2009</stp>
        <stp>6/10/2009</stp>
        <stp>[Fixed Income  Prices 2004-2009.xlsx]TIPS!R1276C56</stp>
        <tr r="BD1276" s="1"/>
      </tp>
      <tp>
        <v>1.1501000000000001</v>
        <stp/>
        <stp>##V3_BDHV12</stp>
        <stp>912828BW9 Govt</stp>
        <stp>IDX_RATIO</stp>
        <stp>5/20/2009</stp>
        <stp>5/20/2009</stp>
        <stp>[Fixed Income  Prices 2004-2009.xlsx]TIPS!R1261C56</stp>
        <tr r="BD1261" s="1"/>
      </tp>
      <tp>
        <v>1.17178</v>
        <stp/>
        <stp>##V3_BDHV12</stp>
        <stp>912828BW9 Govt</stp>
        <stp>IDX_RATIO</stp>
        <stp>7/30/2008</stp>
        <stp>7/30/2008</stp>
        <stp>[Fixed Income  Prices 2004-2009.xlsx]TIPS!R1051C56</stp>
        <tr r="BD1051" s="1"/>
      </tp>
      <tp>
        <v>1.11372</v>
        <stp/>
        <stp>##V3_BDHV12</stp>
        <stp>912828DH0 Govt</stp>
        <stp>IDX_RATIO</stp>
        <stp>5/29/2009</stp>
        <stp>5/29/2009</stp>
        <stp>[Fixed Income  Prices 2004-2009.xlsx]TIPS!R1143C68</stp>
        <tr r="BP1143" s="1"/>
      </tp>
      <tp>
        <v>1.1482000000000001</v>
        <stp/>
        <stp>##V3_BDHV12</stp>
        <stp>912828BW9 Govt</stp>
        <stp>IDX_RATIO</stp>
        <stp>4/30/2009</stp>
        <stp>4/30/2009</stp>
        <stp>[Fixed Income  Prices 2004-2009.xlsx]TIPS!R1247C56</stp>
        <tr r="BD1247" s="1"/>
      </tp>
      <tp>
        <v>1.15978</v>
        <stp/>
        <stp>##V3_BDHV12</stp>
        <stp>912828BD1 Govt</stp>
        <stp>IDX_RATIO</stp>
        <stp>6/18/2009</stp>
        <stp>6/18/2009</stp>
        <stp>[Fixed Income  Prices 2004-2009.xlsx]TIPS!R1281C52</stp>
        <tr r="AZ1281" s="1"/>
      </tp>
      <tp>
        <v>1.11565</v>
        <stp/>
        <stp>##V3_BDHV12</stp>
        <stp>912828DH0 Govt</stp>
        <stp>IDX_RATIO</stp>
        <stp>6/19/2009</stp>
        <stp>6/19/2009</stp>
        <stp>[Fixed Income  Prices 2004-2009.xlsx]TIPS!R1158C68</stp>
        <tr r="BP1158" s="1"/>
      </tp>
      <tp>
        <v>1.16005</v>
        <stp/>
        <stp>##V3_BDHV12</stp>
        <stp>912828BW9 Govt</stp>
        <stp>IDX_RATIO</stp>
        <stp>6/20/2008</stp>
        <stp>6/20/2008</stp>
        <stp>[Fixed Income  Prices 2004-2009.xlsx]TIPS!R1023C56</stp>
        <tr r="BD1023" s="1"/>
      </tp>
      <tp>
        <v>1.16659</v>
        <stp/>
        <stp>##V3_BDHV12</stp>
        <stp>912828BD1 Govt</stp>
        <stp>IDX_RATIO</stp>
        <stp>6/18/2008</stp>
        <stp>6/18/2008</stp>
        <stp>[Fixed Income  Prices 2004-2009.xlsx]TIPS!R1020C52</stp>
        <tr r="AZ1020" s="1"/>
      </tp>
      <tp>
        <v>1.16395</v>
        <stp/>
        <stp>##V3_BDHV12</stp>
        <stp>912828BD1 Govt</stp>
        <stp>IDX_RATIO</stp>
        <stp>7/28/2009</stp>
        <stp>7/28/2009</stp>
        <stp>[Fixed Income  Prices 2004-2009.xlsx]TIPS!R1309C52</stp>
        <tr r="AZ1309" s="1"/>
      </tp>
      <tp>
        <v>1.1613100000000001</v>
        <stp/>
        <stp>##V3_BDHV12</stp>
        <stp>912828BD1 Govt</stp>
        <stp>IDX_RATIO</stp>
        <stp>5/28/2008</stp>
        <stp>5/28/2008</stp>
        <stp>[Fixed Income  Prices 2004-2009.xlsx]TIPS!R1005C52</stp>
        <tr r="AZ1005" s="1"/>
      </tp>
      <tp>
        <v>1.1568700000000001</v>
        <stp/>
        <stp>##V3_BDHV12</stp>
        <stp>912828BD1 Govt</stp>
        <stp>IDX_RATIO</stp>
        <stp>5/18/2009</stp>
        <stp>5/18/2009</stp>
        <stp>[Fixed Income  Prices 2004-2009.xlsx]TIPS!R1258C52</stp>
        <tr r="AZ1258" s="1"/>
      </tp>
      <tp>
        <v>1.1165799999999999</v>
        <stp/>
        <stp>##V3_BDHV12</stp>
        <stp>912828DH0 Govt</stp>
        <stp>IDX_RATIO</stp>
        <stp>6/29/2009</stp>
        <stp>6/29/2009</stp>
        <stp>[Fixed Income  Prices 2004-2009.xlsx]TIPS!R1164C68</stp>
        <tr r="BP1164" s="1"/>
      </tp>
      <tp>
        <v>1.1128499999999999</v>
        <stp/>
        <stp>##V3_BDHV12</stp>
        <stp>912828DH0 Govt</stp>
        <stp>IDX_RATIO</stp>
        <stp>5/19/2009</stp>
        <stp>5/19/2009</stp>
        <stp>[Fixed Income  Prices 2004-2009.xlsx]TIPS!R1135C68</stp>
        <tr r="BP1135" s="1"/>
      </tp>
      <tp>
        <v>1.1577200000000001</v>
        <stp/>
        <stp>##V3_BDHV12</stp>
        <stp>912828BW9 Govt</stp>
        <stp>IDX_RATIO</stp>
        <stp>6/10/2008</stp>
        <stp>6/10/2008</stp>
        <stp>[Fixed Income  Prices 2004-2009.xlsx]TIPS!R1015C56</stp>
        <tr r="BD1015" s="1"/>
      </tp>
      <tp>
        <v>1.15177</v>
        <stp/>
        <stp>##V3_BDHV12</stp>
        <stp>912828BW9 Govt</stp>
        <stp>IDX_RATIO</stp>
        <stp>5/20/2008</stp>
        <stp>5/20/2008</stp>
        <stp>[Fixed Income  Prices 2004-2009.xlsx]TIPS!R1000C56</stp>
        <tr r="BD1000" s="1"/>
      </tp>
      <tp>
        <v>1.1560999999999999</v>
        <stp/>
        <stp>##V3_BDHV12</stp>
        <stp>912828BW9 Govt</stp>
        <stp>IDX_RATIO</stp>
        <stp>7/20/2009</stp>
        <stp>7/20/2009</stp>
        <stp>[Fixed Income  Prices 2004-2009.xlsx]TIPS!R1304C56</stp>
        <tr r="BD1304" s="1"/>
      </tp>
      <tp>
        <v>1.1539600000000001</v>
        <stp/>
        <stp>##V3_BDHV12</stp>
        <stp>912828BW9 Govt</stp>
        <stp>IDX_RATIO</stp>
        <stp>6/30/2009</stp>
        <stp>6/30/2009</stp>
        <stp>[Fixed Income  Prices 2004-2009.xlsx]TIPS!R1290C56</stp>
        <tr r="BD1290" s="1"/>
      </tp>
      <tp>
        <v>1.1196699999999999</v>
        <stp/>
        <stp>##V3_BDHV12</stp>
        <stp>912828DH0 Govt</stp>
        <stp>IDX_RATIO</stp>
        <stp>7/29/2009</stp>
        <stp>7/29/2009</stp>
        <stp>[Fixed Income  Prices 2004-2009.xlsx]TIPS!R1186C68</stp>
        <tr r="BP1186" s="1"/>
      </tp>
      <tp>
        <v>1.1750499999999999</v>
        <stp/>
        <stp>##V3_BDHV12</stp>
        <stp>912828BD1 Govt</stp>
        <stp>IDX_RATIO</stp>
        <stp>7/18/2008</stp>
        <stp>7/18/2008</stp>
        <stp>[Fixed Income  Prices 2004-2009.xlsx]TIPS!R1042C52</stp>
        <tr r="AZ1042" s="1"/>
      </tp>
      <tp>
        <v>1.1444099999999999</v>
        <stp/>
        <stp>##V3_BDHV12</stp>
        <stp>912828BW9 Govt</stp>
        <stp>IDX_RATIO</stp>
        <stp>4/10/2009</stp>
        <stp>4/10/2009</stp>
        <stp>[Fixed Income  Prices 2004-2009.xlsx]TIPS!R1233C56</stp>
        <tr r="BD1233" s="1"/>
      </tp>
      <tp>
        <v>1.16547</v>
        <stp/>
        <stp>##V3_BDHV12</stp>
        <stp>912828BW9 Govt</stp>
        <stp>IDX_RATIO</stp>
        <stp>7/10/2008</stp>
        <stp>7/10/2008</stp>
        <stp>[Fixed Income  Prices 2004-2009.xlsx]TIPS!R1037C56</stp>
        <tr r="BD1037" s="1"/>
      </tp>
      <tp>
        <v>1.1571799999999999</v>
        <stp/>
        <stp>##V3_BDHV12</stp>
        <stp>912828BW9 Govt</stp>
        <stp>IDX_RATIO</stp>
        <stp>7/30/2009</stp>
        <stp>7/30/2009</stp>
        <stp>[Fixed Income  Prices 2004-2009.xlsx]TIPS!R1312C56</stp>
        <tr r="BD1312" s="1"/>
      </tp>
      <tp>
        <v>1.1549800000000001</v>
        <stp/>
        <stp>##V3_BDHV12</stp>
        <stp>912828BW9 Govt</stp>
        <stp>IDX_RATIO</stp>
        <stp>5/30/2008</stp>
        <stp>5/30/2008</stp>
        <stp>[Fixed Income  Prices 2004-2009.xlsx]TIPS!R1008C56</stp>
        <tr r="BD1008" s="1"/>
      </tp>
      <tp>
        <v>1.12843</v>
        <stp/>
        <stp>##V3_BDHV12</stp>
        <stp>912828CZ1 Govt</stp>
        <stp>IDX_RATIO</stp>
        <stp>7/28/2009</stp>
        <stp>7/28/2009</stp>
        <stp>[Fixed Income  Prices 2004-2009.xlsx]TIPS!R1241C24</stp>
        <tr r="X1241" s="1"/>
      </tp>
      <tp>
        <v>1.1473599999999999</v>
        <stp/>
        <stp>##V3_BDHV12</stp>
        <stp>912828BD1 Govt</stp>
        <stp>IDX_RATIO</stp>
        <stp>3/18/2009</stp>
        <stp>3/18/2009</stp>
        <stp>[Fixed Income  Prices 2004-2009.xlsx]TIPS!R1215C52</stp>
        <tr r="AZ1215" s="1"/>
      </tp>
      <tp>
        <v>1.1195200000000001</v>
        <stp/>
        <stp>##V3_BDHV12</stp>
        <stp>912828CZ1 Govt</stp>
        <stp>IDX_RATIO</stp>
        <stp>4/28/2009</stp>
        <stp>4/28/2009</stp>
        <stp>[Fixed Income  Prices 2004-2009.xlsx]TIPS!R1176C24</stp>
        <tr r="X1176" s="1"/>
      </tp>
      <tp>
        <v>1.1051</v>
        <stp/>
        <stp>##V3_BDHV12</stp>
        <stp>912828DH0 Govt</stp>
        <stp>IDX_RATIO</stp>
        <stp>2/19/2009</stp>
        <stp>2/19/2009</stp>
        <stp>[Fixed Income  Prices 2004-2009.xlsx]TIPS!R1072C68</stp>
        <tr r="BP1072" s="1"/>
      </tp>
      <tp>
        <v>1.11459</v>
        <stp/>
        <stp>##V3_BDHV12</stp>
        <stp>912828DH0 Govt</stp>
        <stp>IDX_RATIO</stp>
        <stp>1/29/2009</stp>
        <stp>1/29/2009</stp>
        <stp>[Fixed Income  Prices 2004-2009.xlsx]TIPS!R1057C68</stp>
        <tr r="BP1057" s="1"/>
      </tp>
      <tp>
        <v>1.1391899999999999</v>
        <stp/>
        <stp>##V3_BDHV12</stp>
        <stp>912828BW9 Govt</stp>
        <stp>IDX_RATIO</stp>
        <stp>3/10/2009</stp>
        <stp>3/10/2009</stp>
        <stp>[Fixed Income  Prices 2004-2009.xlsx]TIPS!R1210C56</stp>
        <tr r="BD1210" s="1"/>
      </tp>
      <tp>
        <v>1.08839</v>
        <stp/>
        <stp>##V3_BDHV12</stp>
        <stp>9128276R8 Govt</stp>
        <stp>IDX_RATIO</stp>
        <stp>8/18/2004</stp>
        <stp>8/18/2004</stp>
        <stp>[Fixed Income  Prices 2004-2009.xlsx]TIPS!R23C28</stp>
        <tr r="AB23" s="1"/>
      </tp>
      <tp>
        <v>1.2379800000000001</v>
        <stp/>
        <stp>##V3_BDHV12</stp>
        <stp>9128276R8 Govt</stp>
        <stp>IDX_RATIO</stp>
        <stp>9/21/2009</stp>
        <stp>9/21/2009</stp>
        <stp>[Fixed Income  Prices 2004-2009.xlsx]TIPS!R1348C28</stp>
        <tr r="AB1348" s="1"/>
      </tp>
      <tp>
        <v>1.2487300000000001</v>
        <stp/>
        <stp>##V3_BDHV12</stp>
        <stp>9128276R8 Govt</stp>
        <stp>IDX_RATIO</stp>
        <stp>8/11/2008</stp>
        <stp>8/11/2008</stp>
        <stp>[Fixed Income  Prices 2004-2009.xlsx]TIPS!R1058C28</stp>
        <tr r="AB1058" s="1"/>
      </tp>
      <tp>
        <v>1.23895</v>
        <stp/>
        <stp>##V3_BDHV12</stp>
        <stp>9128276R8 Govt</stp>
        <stp>IDX_RATIO</stp>
        <stp>8/31/2009</stp>
        <stp>8/31/2009</stp>
        <stp>[Fixed Income  Prices 2004-2009.xlsx]TIPS!R1333C28</stp>
        <tr r="AB1333" s="1"/>
      </tp>
      <tp>
        <v>1.2917799999999999</v>
        <stp/>
        <stp>##V3_BDHV12</stp>
        <stp>9128275W8 Govt</stp>
        <stp>IDX_RATIO</stp>
        <stp>8/11/2008</stp>
        <stp>8/11/2008</stp>
        <stp>[Fixed Income  Prices 2004-2009.xlsx]TIPS!R1058C20</stp>
        <tr r="T1058" s="1"/>
      </tp>
      <tp>
        <v>1.2806600000000001</v>
        <stp/>
        <stp>##V3_BDHV12</stp>
        <stp>9128275W8 Govt</stp>
        <stp>IDX_RATIO</stp>
        <stp>9/21/2009</stp>
        <stp>9/21/2009</stp>
        <stp>[Fixed Income  Prices 2004-2009.xlsx]TIPS!R1348C20</stp>
        <tr r="T1348" s="1"/>
      </tp>
      <tp>
        <v>1.28166</v>
        <stp/>
        <stp>##V3_BDHV12</stp>
        <stp>9128275W8 Govt</stp>
        <stp>IDX_RATIO</stp>
        <stp>8/31/2009</stp>
        <stp>8/31/2009</stp>
        <stp>[Fixed Income  Prices 2004-2009.xlsx]TIPS!R1333C20</stp>
        <tr r="T1333" s="1"/>
      </tp>
      <tp>
        <v>1.14158</v>
        <stp/>
        <stp>##V3_BDHV12</stp>
        <stp>912828BW9 Govt</stp>
        <stp>IDX_RATIO</stp>
        <stp>2/20/2009</stp>
        <stp>2/20/2009</stp>
        <stp>[Fixed Income  Prices 2004-2009.xlsx]TIPS!R1198C56</stp>
        <tr r="BD1198" s="1"/>
      </tp>
      <tp>
        <v>1.1037699999999999</v>
        <stp/>
        <stp>##V3_BDHV12</stp>
        <stp>912828DH0 Govt</stp>
        <stp>IDX_RATIO</stp>
        <stp>3/19/2009</stp>
        <stp>3/19/2009</stp>
        <stp>[Fixed Income  Prices 2004-2009.xlsx]TIPS!R1092C68</stp>
        <tr r="BP1092" s="1"/>
      </tp>
      <tp>
        <v>1.1224499999999999</v>
        <stp/>
        <stp>##V3_BDHV12</stp>
        <stp>912828CZ1 Govt</stp>
        <stp>IDX_RATIO</stp>
        <stp>5/28/2009</stp>
        <stp>5/28/2009</stp>
        <stp>[Fixed Income  Prices 2004-2009.xlsx]TIPS!R1198C24</stp>
        <tr r="X1198" s="1"/>
      </tp>
      <tp>
        <v>1.2355499999999999</v>
        <stp/>
        <stp>##V3_BDHV12</stp>
        <stp>9128276R8 Govt</stp>
        <stp>IDX_RATIO</stp>
        <stp>8/21/2009</stp>
        <stp>8/21/2009</stp>
        <stp>[Fixed Income  Prices 2004-2009.xlsx]TIPS!R1327C28</stp>
        <tr r="AB1327" s="1"/>
      </tp>
      <tp>
        <v>1.3028500000000001</v>
        <stp/>
        <stp>##V3_BDHV12</stp>
        <stp>9128275W8 Govt</stp>
        <stp>IDX_RATIO</stp>
        <stp>9/11/2008</stp>
        <stp>9/11/2008</stp>
        <stp>[Fixed Income  Prices 2004-2009.xlsx]TIPS!R1081C20</stp>
        <tr r="T1081" s="1"/>
      </tp>
      <tp>
        <v>1.25943</v>
        <stp/>
        <stp>##V3_BDHV12</stp>
        <stp>9128276R8 Govt</stp>
        <stp>IDX_RATIO</stp>
        <stp>9/11/2008</stp>
        <stp>9/11/2008</stp>
        <stp>[Fixed Income  Prices 2004-2009.xlsx]TIPS!R1081C28</stp>
        <tr r="AB1081" s="1"/>
      </tp>
      <tp>
        <v>1.2781400000000001</v>
        <stp/>
        <stp>##V3_BDHV12</stp>
        <stp>9128275W8 Govt</stp>
        <stp>IDX_RATIO</stp>
        <stp>8/21/2009</stp>
        <stp>8/21/2009</stp>
        <stp>[Fixed Income  Prices 2004-2009.xlsx]TIPS!R1327C20</stp>
        <tr r="T1327" s="1"/>
      </tp>
      <tp>
        <v>1.12439</v>
        <stp/>
        <stp>##V3_BDHV12</stp>
        <stp>912828CZ1 Govt</stp>
        <stp>IDX_RATIO</stp>
        <stp>6/18/2009</stp>
        <stp>6/18/2009</stp>
        <stp>[Fixed Income  Prices 2004-2009.xlsx]TIPS!R1213C24</stp>
        <tr r="X1213" s="1"/>
      </tp>
      <tp>
        <v>1.1458200000000001</v>
        <stp/>
        <stp>##V3_BDHV12</stp>
        <stp>912828BW9 Govt</stp>
        <stp>IDX_RATIO</stp>
        <stp>2/10/2009</stp>
        <stp>2/10/2009</stp>
        <stp>[Fixed Income  Prices 2004-2009.xlsx]TIPS!R1190C56</stp>
        <tr r="BD1190" s="1"/>
      </tp>
      <tp>
        <v>1.1583399999999999</v>
        <stp/>
        <stp>##V3_BDHV12</stp>
        <stp>912828BW9 Govt</stp>
        <stp>IDX_RATIO</stp>
        <stp>1/20/2009</stp>
        <stp>1/20/2009</stp>
        <stp>[Fixed Income  Prices 2004-2009.xlsx]TIPS!R1175C56</stp>
        <tr r="BD1175" s="1"/>
      </tp>
      <tp>
        <v>1.14933</v>
        <stp/>
        <stp>##V3_BDHV12</stp>
        <stp>912828BD1 Govt</stp>
        <stp>IDX_RATIO</stp>
        <stp>2/18/2009</stp>
        <stp>2/18/2009</stp>
        <stp>[Fixed Income  Prices 2004-2009.xlsx]TIPS!R1195C52</stp>
        <tr r="AZ1195" s="1"/>
      </tp>
      <tp>
        <v>1.15951</v>
        <stp/>
        <stp>##V3_BDHV12</stp>
        <stp>912828BD1 Govt</stp>
        <stp>IDX_RATIO</stp>
        <stp>1/28/2009</stp>
        <stp>1/28/2009</stp>
        <stp>[Fixed Income  Prices 2004-2009.xlsx]TIPS!R1180C52</stp>
        <tr r="AZ1180" s="1"/>
      </tp>
      <tp>
        <v>1.12157</v>
        <stp/>
        <stp>##V3_BDHV12</stp>
        <stp>912828CZ1 Govt</stp>
        <stp>IDX_RATIO</stp>
        <stp>5/18/2009</stp>
        <stp>5/18/2009</stp>
        <stp>[Fixed Income  Prices 2004-2009.xlsx]TIPS!R1190C24</stp>
        <tr r="X1190" s="1"/>
      </tp>
      <tp>
        <v>1.14239</v>
        <stp/>
        <stp>##V3_BDHV12</stp>
        <stp>912828BW9 Govt</stp>
        <stp>IDX_RATIO</stp>
        <stp>3/30/2009</stp>
        <stp>3/30/2009</stp>
        <stp>[Fixed Income  Prices 2004-2009.xlsx]TIPS!R1224C56</stp>
        <tr r="BD1224" s="1"/>
      </tp>
      <tp>
        <v>1.0884</v>
        <stp/>
        <stp>##V3_BDHV12</stp>
        <stp>9128276R8 Govt</stp>
        <stp>IDX_RATIO</stp>
        <stp>9/28/2004</stp>
        <stp>9/28/2004</stp>
        <stp>[Fixed Income  Prices 2004-2009.xlsx]TIPS!R52C28</stp>
        <tr r="AB52" s="1"/>
      </tp>
      <tp>
        <v>1.23214</v>
        <stp/>
        <stp>##V3_BDHV12</stp>
        <stp>9128276R8 Govt</stp>
        <stp>IDX_RATIO</stp>
        <stp>8/11/2009</stp>
        <stp>8/11/2009</stp>
        <stp>[Fixed Income  Prices 2004-2009.xlsx]TIPS!R1319C28</stp>
        <tr r="AB1319" s="1"/>
      </tp>
      <tp>
        <v>1.2746200000000001</v>
        <stp/>
        <stp>##V3_BDHV12</stp>
        <stp>9128275W8 Govt</stp>
        <stp>IDX_RATIO</stp>
        <stp>8/11/2009</stp>
        <stp>8/11/2009</stp>
        <stp>[Fixed Income  Prices 2004-2009.xlsx]TIPS!R1319C20</stp>
        <tr r="T1319" s="1"/>
      </tp>
      <tp>
        <v>1.1510899999999999</v>
        <stp/>
        <stp>##V3_BDHV12</stp>
        <stp>912828BW9 Govt</stp>
        <stp>IDX_RATIO</stp>
        <stp>1/30/2009</stp>
        <stp>1/30/2009</stp>
        <stp>[Fixed Income  Prices 2004-2009.xlsx]TIPS!R1183C56</stp>
        <tr r="BD1183" s="1"/>
      </tp>
      <tp>
        <v>1.1215999999999999</v>
        <stp/>
        <stp>##V3_BDHV12</stp>
        <stp>912828DH0 Govt</stp>
        <stp>IDX_RATIO</stp>
        <stp>1/19/2009</stp>
        <stp>1/19/2009</stp>
        <stp>[Fixed Income  Prices 2004-2009.xlsx]TIPS!R1049C68</stp>
        <tr r="BP1049" s="1"/>
      </tp>
      <tp>
        <v>1.14079</v>
        <stp/>
        <stp>##V3_BDHV12</stp>
        <stp>912828BW9 Govt</stp>
        <stp>IDX_RATIO</stp>
        <stp>3/20/2009</stp>
        <stp>3/20/2009</stp>
        <stp>[Fixed Income  Prices 2004-2009.xlsx]TIPS!R1218C56</stp>
        <tr r="BD1218" s="1"/>
      </tp>
      <tp>
        <v>1.23864</v>
        <stp/>
        <stp>##V3_BDHV12</stp>
        <stp>9128276R8 Govt</stp>
        <stp>IDX_RATIO</stp>
        <stp>9/11/2009</stp>
        <stp>9/11/2009</stp>
        <stp>[Fixed Income  Prices 2004-2009.xlsx]TIPS!R1342C28</stp>
        <tr r="AB1342" s="1"/>
      </tp>
      <tp>
        <v>1.25278</v>
        <stp/>
        <stp>##V3_BDHV12</stp>
        <stp>9128276R8 Govt</stp>
        <stp>IDX_RATIO</stp>
        <stp>8/21/2008</stp>
        <stp>8/21/2008</stp>
        <stp>[Fixed Income  Prices 2004-2009.xlsx]TIPS!R1066C28</stp>
        <tr r="AB1066" s="1"/>
      </tp>
      <tp>
        <v>1.2959700000000001</v>
        <stp/>
        <stp>##V3_BDHV12</stp>
        <stp>9128275W8 Govt</stp>
        <stp>IDX_RATIO</stp>
        <stp>8/21/2008</stp>
        <stp>8/21/2008</stp>
        <stp>[Fixed Income  Prices 2004-2009.xlsx]TIPS!R1066C20</stp>
        <tr r="T1066" s="1"/>
      </tp>
      <tp>
        <v>1.2813399999999999</v>
        <stp/>
        <stp>##V3_BDHV12</stp>
        <stp>9128275W8 Govt</stp>
        <stp>IDX_RATIO</stp>
        <stp>9/11/2009</stp>
        <stp>9/11/2009</stp>
        <stp>[Fixed Income  Prices 2004-2009.xlsx]TIPS!R1342C20</stp>
        <tr r="T1342" s="1"/>
      </tp>
      <tp>
        <v>1.0669299999999999</v>
        <stp/>
        <stp>##V3_BDHV12</stp>
        <stp>9128277J5 Govt</stp>
        <stp>IDX_RATIO</stp>
        <stp>8/19/2004</stp>
        <stp>8/19/2004</stp>
        <stp>[Fixed Income  Prices 2004-2009.xlsx]TIPS!R24C36</stp>
        <tr r="AJ24" s="1"/>
      </tp>
      <tp>
        <v>1.06677</v>
        <stp/>
        <stp>##V3_BDHV12</stp>
        <stp>9128277J5 Govt</stp>
        <stp>IDX_RATIO</stp>
        <stp>9/29/2004</stp>
        <stp>9/29/2004</stp>
        <stp>[Fixed Income  Prices 2004-2009.xlsx]TIPS!R53C36</stp>
        <tr r="AJ53" s="1"/>
      </tp>
      <tp>
        <v>1.2746</v>
        <stp/>
        <stp>##V3_BDHV12</stp>
        <stp>9128272M3 Govt</stp>
        <stp>IDX_RATIO</stp>
        <stp>12/28/2006</stp>
        <stp>12/28/2006</stp>
        <stp>[Fixed Income  Prices 2004-2009.xlsx]TIPS!R637C8</stp>
        <tr r="H637" s="1"/>
      </tp>
      <tp>
        <v>1.25376</v>
        <stp/>
        <stp>##V3_BDHV12</stp>
        <stp>9128272M3 Govt</stp>
        <stp>IDX_RATIO</stp>
        <stp>11/29/2005</stp>
        <stp>11/29/2005</stp>
        <stp>[Fixed Income  Prices 2004-2009.xlsx]TIPS!R356C8</stp>
        <tr r="H356" s="1"/>
      </tp>
      <tp>
        <v>1.2040899999999999</v>
        <stp/>
        <stp>##V3_BDHV12</stp>
        <stp>9128272M3 Govt</stp>
        <stp>IDX_RATIO</stp>
        <stp>12/28/2004</stp>
        <stp>12/28/2004</stp>
        <stp>[Fixed Income  Prices 2004-2009.xlsx]TIPS!R117C8</stp>
        <tr r="H117" s="1"/>
      </tp>
      <tp>
        <v>1.2810699999999999</v>
        <stp/>
        <stp>##V3_BDHV12</stp>
        <stp>9128272M3 Govt</stp>
        <stp>IDX_RATIO</stp>
        <stp>11/29/2006</stp>
        <stp>11/29/2006</stp>
        <stp>[Fixed Income  Prices 2004-2009.xlsx]TIPS!R616C8</stp>
        <tr r="H616" s="1"/>
      </tp>
      <tp>
        <v>1</v>
        <stp/>
        <stp>##V3_BDHV12</stp>
        <stp>912828LA6 Govt</stp>
        <stp>IDX_RATIO</stp>
        <stp>7/10/2009</stp>
        <stp>7/10/2009</stp>
        <stp>[Fixed Income  Prices 2004-2009.xlsx]TIPS!R8C104</stp>
        <tr r="CZ8" s="1"/>
      </tp>
      <tp t="e">
        <v>#N/A</v>
        <stp/>
        <stp>##V3_BDHV12</stp>
        <stp>USSWIT7 Curncy</stp>
        <stp>PX_LAST</stp>
        <stp>7/23/2004</stp>
        <stp>11/1/2009</stp>
        <stp>[Fixed Income  Prices 2004-2009.xlsx]Swaps!R4C17</stp>
        <stp>cols=2;rows=1314</stp>
        <tr r="Q4" s="6"/>
      </tp>
      <tp t="e">
        <v>#N/A</v>
        <stp/>
        <stp>##V3_BDHV12</stp>
        <stp>USSWIT8 Curncy</stp>
        <stp>PX_LAST</stp>
        <stp>7/23/2004</stp>
        <stp>11/1/2009</stp>
        <stp>[Fixed Income  Prices 2004-2009.xlsx]Swaps!R4C19</stp>
        <stp>cols=2;rows=1315</stp>
        <tr r="S4" s="6"/>
      </tp>
      <tp t="e">
        <v>#N/A</v>
        <stp/>
        <stp>##V3_BDHV12</stp>
        <stp>USSWIT6 Curncy</stp>
        <stp>PX_LAST</stp>
        <stp>7/23/2004</stp>
        <stp>11/1/2009</stp>
        <stp>[Fixed Income  Prices 2004-2009.xlsx]Swaps!R4C15</stp>
        <stp>cols=2;rows=1313</stp>
        <tr r="O4" s="6"/>
      </tp>
      <tp t="e">
        <v>#N/A</v>
        <stp/>
        <stp>##V3_BDHV12</stp>
        <stp>USSWIT4 Curncy</stp>
        <stp>PX_LAST</stp>
        <stp>7/23/2004</stp>
        <stp>11/1/2009</stp>
        <stp>[Fixed Income  Prices 2004-2009.xlsx]Swaps!R4C11</stp>
        <stp>cols=2;rows=1315</stp>
        <tr r="K4" s="6"/>
      </tp>
      <tp t="e">
        <v>#N/A</v>
        <stp/>
        <stp>##V3_BDHV12</stp>
        <stp>USSWIT5 Curncy</stp>
        <stp>PX_LAST</stp>
        <stp>7/23/2004</stp>
        <stp>11/1/2009</stp>
        <stp>[Fixed Income  Prices 2004-2009.xlsx]Swaps!R4C13</stp>
        <stp>cols=2;rows=1316</stp>
        <tr r="M4" s="6"/>
      </tp>
      <tp>
        <v>1.1344799999999999</v>
        <stp/>
        <stp>##V3_BDHV12</stp>
        <stp>912828CZ1 Govt</stp>
        <stp>IDX_RATIO</stp>
        <stp>8/19/2009</stp>
        <stp>8/19/2009</stp>
        <stp>[Fixed Income  Prices 2004-2009.xlsx]TIPS!R1257C24</stp>
        <tr r="X1257" s="1"/>
      </tp>
      <tp>
        <v>1.1539200000000001</v>
        <stp/>
        <stp>##V3_BDHV12</stp>
        <stp>912828CZ1 Govt</stp>
        <stp>IDX_RATIO</stp>
        <stp>8/29/2008</stp>
        <stp>8/29/2008</stp>
        <stp>[Fixed Income  Prices 2004-2009.xlsx]TIPS!R1004C24</stp>
        <tr r="X1004" s="1"/>
      </tp>
      <tp>
        <v>1.2169699999999999</v>
        <stp/>
        <stp>##V3_BDHV12</stp>
        <stp>9128276R8 Govt</stp>
        <stp>IDX_RATIO</stp>
        <stp>4/20/2009</stp>
        <stp>4/20/2009</stp>
        <stp>[Fixed Income  Prices 2004-2009.xlsx]TIPS!R1238C28</stp>
        <tr r="AB1238" s="1"/>
      </tp>
      <tp>
        <v>1.2340500000000001</v>
        <stp/>
        <stp>##V3_BDHV12</stp>
        <stp>9128276R8 Govt</stp>
        <stp>IDX_RATIO</stp>
        <stp>6/30/2008</stp>
        <stp>6/30/2008</stp>
        <stp>[Fixed Income  Prices 2004-2009.xlsx]TIPS!R1028C28</stp>
        <tr r="AB1028" s="1"/>
      </tp>
      <tp>
        <v>1.2685</v>
        <stp/>
        <stp>##V3_BDHV12</stp>
        <stp>9128275W8 Govt</stp>
        <stp>IDX_RATIO</stp>
        <stp>7/10/2009</stp>
        <stp>7/10/2009</stp>
        <stp>[Fixed Income  Prices 2004-2009.xlsx]TIPS!R1297C20</stp>
        <tr r="T1297" s="1"/>
      </tp>
      <tp>
        <v>1.2765900000000001</v>
        <stp/>
        <stp>##V3_BDHV12</stp>
        <stp>9128275W8 Govt</stp>
        <stp>IDX_RATIO</stp>
        <stp>6/30/2008</stp>
        <stp>6/30/2008</stp>
        <stp>[Fixed Income  Prices 2004-2009.xlsx]TIPS!R1028C20</stp>
        <tr r="T1028" s="1"/>
      </tp>
      <tp>
        <v>1.2262299999999999</v>
        <stp/>
        <stp>##V3_BDHV12</stp>
        <stp>9128276R8 Govt</stp>
        <stp>IDX_RATIO</stp>
        <stp>7/10/2009</stp>
        <stp>7/10/2009</stp>
        <stp>[Fixed Income  Prices 2004-2009.xlsx]TIPS!R1297C28</stp>
        <tr r="AB1297" s="1"/>
      </tp>
      <tp>
        <v>1.25892</v>
        <stp/>
        <stp>##V3_BDHV12</stp>
        <stp>9128275W8 Govt</stp>
        <stp>IDX_RATIO</stp>
        <stp>4/20/2009</stp>
        <stp>4/20/2009</stp>
        <stp>[Fixed Income  Prices 2004-2009.xlsx]TIPS!R1238C20</stp>
        <tr r="T1238" s="1"/>
      </tp>
      <tp>
        <v>1.16069</v>
        <stp/>
        <stp>##V3_BDHV12</stp>
        <stp>912828CZ1 Govt</stp>
        <stp>IDX_RATIO</stp>
        <stp>9/29/2008</stp>
        <stp>9/29/2008</stp>
        <stp>[Fixed Income  Prices 2004-2009.xlsx]TIPS!R1025C24</stp>
        <tr r="X1025" s="1"/>
      </tp>
      <tp>
        <v>1.2440199999999999</v>
        <stp/>
        <stp>##V3_BDHV12</stp>
        <stp>9128276R8 Govt</stp>
        <stp>IDX_RATIO</stp>
        <stp>7/30/2008</stp>
        <stp>7/30/2008</stp>
        <stp>[Fixed Income  Prices 2004-2009.xlsx]TIPS!R1050C28</stp>
        <tr r="AB1050" s="1"/>
      </tp>
      <tp>
        <v>1.21898</v>
        <stp/>
        <stp>##V3_BDHV12</stp>
        <stp>9128276R8 Govt</stp>
        <stp>IDX_RATIO</stp>
        <stp>4/30/2009</stp>
        <stp>4/30/2009</stp>
        <stp>[Fixed Income  Prices 2004-2009.xlsx]TIPS!R1246C28</stp>
        <tr r="AB1246" s="1"/>
      </tp>
      <tp>
        <v>1.22306</v>
        <stp/>
        <stp>##V3_BDHV12</stp>
        <stp>9128276R8 Govt</stp>
        <stp>IDX_RATIO</stp>
        <stp>6/10/2009</stp>
        <stp>6/10/2009</stp>
        <stp>[Fixed Income  Prices 2004-2009.xlsx]TIPS!R1275C28</stp>
        <tr r="AB1275" s="1"/>
      </tp>
      <tp>
        <v>1.2210000000000001</v>
        <stp/>
        <stp>##V3_BDHV12</stp>
        <stp>9128276R8 Govt</stp>
        <stp>IDX_RATIO</stp>
        <stp>5/20/2009</stp>
        <stp>5/20/2009</stp>
        <stp>[Fixed Income  Prices 2004-2009.xlsx]TIPS!R1260C28</stp>
        <tr r="AB1260" s="1"/>
      </tp>
      <tp>
        <v>1.2315700000000001</v>
        <stp/>
        <stp>##V3_BDHV12</stp>
        <stp>9128276R8 Govt</stp>
        <stp>IDX_RATIO</stp>
        <stp>6/20/2008</stp>
        <stp>6/20/2008</stp>
        <stp>[Fixed Income  Prices 2004-2009.xlsx]TIPS!R1022C28</stp>
        <tr r="AB1022" s="1"/>
      </tp>
      <tp>
        <v>1.26309</v>
        <stp/>
        <stp>##V3_BDHV12</stp>
        <stp>9128275W8 Govt</stp>
        <stp>IDX_RATIO</stp>
        <stp>5/20/2009</stp>
        <stp>5/20/2009</stp>
        <stp>[Fixed Income  Prices 2004-2009.xlsx]TIPS!R1260C20</stp>
        <tr r="T1260" s="1"/>
      </tp>
      <tp>
        <v>1.2652300000000001</v>
        <stp/>
        <stp>##V3_BDHV12</stp>
        <stp>9128275W8 Govt</stp>
        <stp>IDX_RATIO</stp>
        <stp>6/10/2009</stp>
        <stp>6/10/2009</stp>
        <stp>[Fixed Income  Prices 2004-2009.xlsx]TIPS!R1275C20</stp>
        <tr r="T1275" s="1"/>
      </tp>
      <tp>
        <v>1.26101</v>
        <stp/>
        <stp>##V3_BDHV12</stp>
        <stp>9128275W8 Govt</stp>
        <stp>IDX_RATIO</stp>
        <stp>4/30/2009</stp>
        <stp>4/30/2009</stp>
        <stp>[Fixed Income  Prices 2004-2009.xlsx]TIPS!R1246C20</stp>
        <tr r="T1246" s="1"/>
      </tp>
      <tp>
        <v>1.2868999999999999</v>
        <stp/>
        <stp>##V3_BDHV12</stp>
        <stp>9128275W8 Govt</stp>
        <stp>IDX_RATIO</stp>
        <stp>7/30/2008</stp>
        <stp>7/30/2008</stp>
        <stp>[Fixed Income  Prices 2004-2009.xlsx]TIPS!R1050C20</stp>
        <tr r="T1050" s="1"/>
      </tp>
      <tp>
        <v>1.2740199999999999</v>
        <stp/>
        <stp>##V3_BDHV12</stp>
        <stp>9128275W8 Govt</stp>
        <stp>IDX_RATIO</stp>
        <stp>6/20/2008</stp>
        <stp>6/20/2008</stp>
        <stp>[Fixed Income  Prices 2004-2009.xlsx]TIPS!R1022C20</stp>
        <tr r="T1022" s="1"/>
      </tp>
      <tp>
        <v>1.1586700000000001</v>
        <stp/>
        <stp>##V3_BDHV12</stp>
        <stp>912828CZ1 Govt</stp>
        <stp>IDX_RATIO</stp>
        <stp>9/19/2008</stp>
        <stp>9/19/2008</stp>
        <stp>[Fixed Income  Prices 2004-2009.xlsx]TIPS!R1019C24</stp>
        <tr r="X1019" s="1"/>
      </tp>
      <tp>
        <v>1.13687</v>
        <stp/>
        <stp>##V3_BDHV12</stp>
        <stp>912828CZ1 Govt</stp>
        <stp>IDX_RATIO</stp>
        <stp>9/29/2009</stp>
        <stp>9/29/2009</stp>
        <stp>[Fixed Income  Prices 2004-2009.xlsx]TIPS!R1286C24</stp>
        <tr r="X1286" s="1"/>
      </tp>
      <tp>
        <v>1.22909</v>
        <stp/>
        <stp>##V3_BDHV12</stp>
        <stp>9128276R8 Govt</stp>
        <stp>IDX_RATIO</stp>
        <stp>6/10/2008</stp>
        <stp>6/10/2008</stp>
        <stp>[Fixed Income  Prices 2004-2009.xlsx]TIPS!R1014C28</stp>
        <tr r="AB1014" s="1"/>
      </tp>
      <tp>
        <v>1.2273700000000001</v>
        <stp/>
        <stp>##V3_BDHV12</stp>
        <stp>9128276R8 Govt</stp>
        <stp>IDX_RATIO</stp>
        <stp>7/20/2009</stp>
        <stp>7/20/2009</stp>
        <stp>[Fixed Income  Prices 2004-2009.xlsx]TIPS!R1303C28</stp>
        <tr r="AB1303" s="1"/>
      </tp>
      <tp>
        <v>1.2696799999999999</v>
        <stp/>
        <stp>##V3_BDHV12</stp>
        <stp>9128275W8 Govt</stp>
        <stp>IDX_RATIO</stp>
        <stp>7/20/2009</stp>
        <stp>7/20/2009</stp>
        <stp>[Fixed Income  Prices 2004-2009.xlsx]TIPS!R1303C20</stp>
        <tr r="T1303" s="1"/>
      </tp>
      <tp>
        <v>1.27146</v>
        <stp/>
        <stp>##V3_BDHV12</stp>
        <stp>9128275W8 Govt</stp>
        <stp>IDX_RATIO</stp>
        <stp>6/10/2008</stp>
        <stp>6/10/2008</stp>
        <stp>[Fixed Income  Prices 2004-2009.xlsx]TIPS!R1014C20</stp>
        <tr r="T1014" s="1"/>
      </tp>
      <tp>
        <v>1.22851</v>
        <stp/>
        <stp>##V3_BDHV12</stp>
        <stp>9128276R8 Govt</stp>
        <stp>IDX_RATIO</stp>
        <stp>7/30/2009</stp>
        <stp>7/30/2009</stp>
        <stp>[Fixed Income  Prices 2004-2009.xlsx]TIPS!R1311C28</stp>
        <tr r="AB1311" s="1"/>
      </tp>
      <tp>
        <v>1.22617</v>
        <stp/>
        <stp>##V3_BDHV12</stp>
        <stp>9128276R8 Govt</stp>
        <stp>IDX_RATIO</stp>
        <stp>5/30/2008</stp>
        <stp>5/30/2008</stp>
        <stp>[Fixed Income  Prices 2004-2009.xlsx]TIPS!R1007C28</stp>
        <tr r="AB1007" s="1"/>
      </tp>
      <tp>
        <v>1.2673300000000001</v>
        <stp/>
        <stp>##V3_BDHV12</stp>
        <stp>9128275W8 Govt</stp>
        <stp>IDX_RATIO</stp>
        <stp>6/30/2009</stp>
        <stp>6/30/2009</stp>
        <stp>[Fixed Income  Prices 2004-2009.xlsx]TIPS!R1289C20</stp>
        <tr r="T1289" s="1"/>
      </tp>
      <tp>
        <v>1.2373099999999999</v>
        <stp/>
        <stp>##V3_BDHV12</stp>
        <stp>9128276R8 Govt</stp>
        <stp>IDX_RATIO</stp>
        <stp>7/10/2008</stp>
        <stp>7/10/2008</stp>
        <stp>[Fixed Income  Prices 2004-2009.xlsx]TIPS!R1036C28</stp>
        <tr r="AB1036" s="1"/>
      </tp>
      <tp>
        <v>1.21496</v>
        <stp/>
        <stp>##V3_BDHV12</stp>
        <stp>9128276R8 Govt</stp>
        <stp>IDX_RATIO</stp>
        <stp>4/10/2009</stp>
        <stp>4/10/2009</stp>
        <stp>[Fixed Income  Prices 2004-2009.xlsx]TIPS!R1232C28</stp>
        <tr r="AB1232" s="1"/>
      </tp>
      <tp>
        <v>1.2251000000000001</v>
        <stp/>
        <stp>##V3_BDHV12</stp>
        <stp>9128276R8 Govt</stp>
        <stp>IDX_RATIO</stp>
        <stp>6/30/2009</stp>
        <stp>6/30/2009</stp>
        <stp>[Fixed Income  Prices 2004-2009.xlsx]TIPS!R1289C28</stp>
        <tr r="AB1289" s="1"/>
      </tp>
      <tp>
        <v>1.25684</v>
        <stp/>
        <stp>##V3_BDHV12</stp>
        <stp>9128275W8 Govt</stp>
        <stp>IDX_RATIO</stp>
        <stp>4/10/2009</stp>
        <stp>4/10/2009</stp>
        <stp>[Fixed Income  Prices 2004-2009.xlsx]TIPS!R1232C20</stp>
        <tr r="T1232" s="1"/>
      </tp>
      <tp>
        <v>1.2799700000000001</v>
        <stp/>
        <stp>##V3_BDHV12</stp>
        <stp>9128275W8 Govt</stp>
        <stp>IDX_RATIO</stp>
        <stp>7/10/2008</stp>
        <stp>7/10/2008</stp>
        <stp>[Fixed Income  Prices 2004-2009.xlsx]TIPS!R1036C20</stp>
        <tr r="T1036" s="1"/>
      </tp>
      <tp>
        <v>1.26844</v>
        <stp/>
        <stp>##V3_BDHV12</stp>
        <stp>9128275W8 Govt</stp>
        <stp>IDX_RATIO</stp>
        <stp>5/30/2008</stp>
        <stp>5/30/2008</stp>
        <stp>[Fixed Income  Prices 2004-2009.xlsx]TIPS!R1007C20</stp>
        <tr r="T1007" s="1"/>
      </tp>
      <tp>
        <v>1.2708599999999999</v>
        <stp/>
        <stp>##V3_BDHV12</stp>
        <stp>9128275W8 Govt</stp>
        <stp>IDX_RATIO</stp>
        <stp>7/30/2009</stp>
        <stp>7/30/2009</stp>
        <stp>[Fixed Income  Prices 2004-2009.xlsx]TIPS!R1311C20</stp>
        <tr r="T1311" s="1"/>
      </tp>
      <tp>
        <v>1.1863999999999999</v>
        <stp/>
        <stp>##V3_BDHV12</stp>
        <stp>912828BD1 Govt</stp>
        <stp>IDX_RATIO</stp>
        <stp>8/19/2008</stp>
        <stp>8/19/2008</stp>
        <stp>[Fixed Income  Prices 2004-2009.xlsx]TIPS!R1064C52</stp>
        <tr r="AZ1064" s="1"/>
      </tp>
      <tp>
        <v>1.17265</v>
        <stp/>
        <stp>##V3_BDHV12</stp>
        <stp>912828BD1 Govt</stp>
        <stp>IDX_RATIO</stp>
        <stp>9/29/2009</stp>
        <stp>9/29/2009</stp>
        <stp>[Fixed Income  Prices 2004-2009.xlsx]TIPS!R1354C52</stp>
        <tr r="AZ1354" s="1"/>
      </tp>
      <tp>
        <v>1.1660999999999999</v>
        <stp/>
        <stp>##V3_BDHV12</stp>
        <stp>912828BW9 Govt</stp>
        <stp>IDX_RATIO</stp>
        <stp>9/21/2009</stp>
        <stp>9/21/2009</stp>
        <stp>[Fixed Income  Prices 2004-2009.xlsx]TIPS!R1349C56</stp>
        <tr r="BD1349" s="1"/>
      </tp>
      <tp>
        <v>1.1762299999999999</v>
        <stp/>
        <stp>##V3_BDHV12</stp>
        <stp>912828BW9 Govt</stp>
        <stp>IDX_RATIO</stp>
        <stp>8/11/2008</stp>
        <stp>8/11/2008</stp>
        <stp>[Fixed Income  Prices 2004-2009.xlsx]TIPS!R1059C56</stp>
        <tr r="BD1059" s="1"/>
      </tp>
      <tp>
        <v>1.1670099999999999</v>
        <stp/>
        <stp>##V3_BDHV12</stp>
        <stp>912828BW9 Govt</stp>
        <stp>IDX_RATIO</stp>
        <stp>8/31/2009</stp>
        <stp>8/31/2009</stp>
        <stp>[Fixed Income  Prices 2004-2009.xlsx]TIPS!R1334C56</stp>
        <tr r="BD1334" s="1"/>
      </tp>
      <tp>
        <v>1.1252599999999999</v>
        <stp/>
        <stp>##V3_BDHV12</stp>
        <stp>912828DH0 Govt</stp>
        <stp>IDX_RATIO</stp>
        <stp>8/18/2009</stp>
        <stp>8/18/2009</stp>
        <stp>[Fixed Income  Prices 2004-2009.xlsx]TIPS!R1200C68</stp>
        <tr r="BP1200" s="1"/>
      </tp>
      <tp>
        <v>1.2094199999999999</v>
        <stp/>
        <stp>##V3_BDHV12</stp>
        <stp>9128276R8 Govt</stp>
        <stp>IDX_RATIO</stp>
        <stp>3/10/2009</stp>
        <stp>3/10/2009</stp>
        <stp>[Fixed Income  Prices 2004-2009.xlsx]TIPS!R1209C28</stp>
        <tr r="AB1209" s="1"/>
      </tp>
      <tp>
        <v>1.2511099999999999</v>
        <stp/>
        <stp>##V3_BDHV12</stp>
        <stp>9128275W8 Govt</stp>
        <stp>IDX_RATIO</stp>
        <stp>3/10/2009</stp>
        <stp>3/10/2009</stp>
        <stp>[Fixed Income  Prices 2004-2009.xlsx]TIPS!R1209C20</stp>
        <tr r="T1209" s="1"/>
      </tp>
      <tp>
        <v>1.1862999999999999</v>
        <stp/>
        <stp>##V3_BDHV12</stp>
        <stp>912828BW9 Govt</stp>
        <stp>IDX_RATIO</stp>
        <stp>9/11/2008</stp>
        <stp>9/11/2008</stp>
        <stp>[Fixed Income  Prices 2004-2009.xlsx]TIPS!R1082C56</stp>
        <tr r="BD1082" s="1"/>
      </tp>
      <tp>
        <v>1.1951400000000001</v>
        <stp/>
        <stp>##V3_BDHV12</stp>
        <stp>912828BD1 Govt</stp>
        <stp>IDX_RATIO</stp>
        <stp>9/19/2008</stp>
        <stp>9/19/2008</stp>
        <stp>[Fixed Income  Prices 2004-2009.xlsx]TIPS!R1087C52</stp>
        <tr r="AZ1087" s="1"/>
      </tp>
      <tp>
        <v>1.16381</v>
        <stp/>
        <stp>##V3_BDHV12</stp>
        <stp>912828BW9 Govt</stp>
        <stp>IDX_RATIO</stp>
        <stp>8/21/2009</stp>
        <stp>8/21/2009</stp>
        <stp>[Fixed Income  Prices 2004-2009.xlsx]TIPS!R1328C56</stp>
        <tr r="BD1328" s="1"/>
      </tp>
      <tp>
        <v>1.12859</v>
        <stp/>
        <stp>##V3_BDHV12</stp>
        <stp>912828DH0 Govt</stp>
        <stp>IDX_RATIO</stp>
        <stp>9/18/2009</stp>
        <stp>9/18/2009</stp>
        <stp>[Fixed Income  Prices 2004-2009.xlsx]TIPS!R1223C68</stp>
        <tr r="BP1223" s="1"/>
      </tp>
      <tp>
        <v>1.25373</v>
        <stp/>
        <stp>##V3_BDHV12</stp>
        <stp>9128275W8 Govt</stp>
        <stp>IDX_RATIO</stp>
        <stp>2/20/2009</stp>
        <stp>2/20/2009</stp>
        <stp>[Fixed Income  Prices 2004-2009.xlsx]TIPS!R1197C20</stp>
        <tr r="T1197" s="1"/>
      </tp>
      <tp>
        <v>1.2119500000000001</v>
        <stp/>
        <stp>##V3_BDHV12</stp>
        <stp>9128276R8 Govt</stp>
        <stp>IDX_RATIO</stp>
        <stp>2/20/2009</stp>
        <stp>2/20/2009</stp>
        <stp>[Fixed Income  Prices 2004-2009.xlsx]TIPS!R1197C28</stp>
        <tr r="AB1197" s="1"/>
      </tp>
      <tp>
        <v>1.1701900000000001</v>
        <stp/>
        <stp>##V3_BDHV12</stp>
        <stp>912828BD1 Govt</stp>
        <stp>IDX_RATIO</stp>
        <stp>8/19/2009</stp>
        <stp>8/19/2009</stp>
        <stp>[Fixed Income  Prices 2004-2009.xlsx]TIPS!R1325C52</stp>
        <tr r="AZ1325" s="1"/>
      </tp>
      <tp>
        <v>1.19722</v>
        <stp/>
        <stp>##V3_BDHV12</stp>
        <stp>912828BD1 Govt</stp>
        <stp>IDX_RATIO</stp>
        <stp>9/29/2008</stp>
        <stp>9/29/2008</stp>
        <stp>[Fixed Income  Prices 2004-2009.xlsx]TIPS!R1093C52</stp>
        <tr r="AZ1093" s="1"/>
      </tp>
      <tp>
        <v>1.1606000000000001</v>
        <stp/>
        <stp>##V3_BDHV12</stp>
        <stp>912828BW9 Govt</stp>
        <stp>IDX_RATIO</stp>
        <stp>8/11/2009</stp>
        <stp>8/11/2009</stp>
        <stp>[Fixed Income  Prices 2004-2009.xlsx]TIPS!R1320C56</stp>
        <tr r="BD1320" s="1"/>
      </tp>
      <tp>
        <v>1.1280000000000001</v>
        <stp/>
        <stp>##V3_BDHV12</stp>
        <stp>912828DH0 Govt</stp>
        <stp>IDX_RATIO</stp>
        <stp>9/28/2009</stp>
        <stp>9/28/2009</stp>
        <stp>[Fixed Income  Prices 2004-2009.xlsx]TIPS!R1229C68</stp>
        <tr r="BP1229" s="1"/>
      </tp>
      <tp>
        <v>1.2297400000000001</v>
        <stp/>
        <stp>##V3_BDHV12</stp>
        <stp>9128276R8 Govt</stp>
        <stp>IDX_RATIO</stp>
        <stp>1/20/2009</stp>
        <stp>1/20/2009</stp>
        <stp>[Fixed Income  Prices 2004-2009.xlsx]TIPS!R1174C28</stp>
        <tr r="AB1174" s="1"/>
      </tp>
      <tp>
        <v>1.2583899999999999</v>
        <stp/>
        <stp>##V3_BDHV12</stp>
        <stp>9128275W8 Govt</stp>
        <stp>IDX_RATIO</stp>
        <stp>2/10/2009</stp>
        <stp>2/10/2009</stp>
        <stp>[Fixed Income  Prices 2004-2009.xlsx]TIPS!R1189C20</stp>
        <tr r="T1189" s="1"/>
      </tp>
      <tp>
        <v>1.2128099999999999</v>
        <stp/>
        <stp>##V3_BDHV12</stp>
        <stp>9128276R8 Govt</stp>
        <stp>IDX_RATIO</stp>
        <stp>3/30/2009</stp>
        <stp>3/30/2009</stp>
        <stp>[Fixed Income  Prices 2004-2009.xlsx]TIPS!R1223C28</stp>
        <tr r="AB1223" s="1"/>
      </tp>
      <tp>
        <v>1.27214</v>
        <stp/>
        <stp>##V3_BDHV12</stp>
        <stp>9128275W8 Govt</stp>
        <stp>IDX_RATIO</stp>
        <stp>1/20/2009</stp>
        <stp>1/20/2009</stp>
        <stp>[Fixed Income  Prices 2004-2009.xlsx]TIPS!R1174C20</stp>
        <tr r="T1174" s="1"/>
      </tp>
      <tp>
        <v>1.2546200000000001</v>
        <stp/>
        <stp>##V3_BDHV12</stp>
        <stp>9128275W8 Govt</stp>
        <stp>IDX_RATIO</stp>
        <stp>3/30/2009</stp>
        <stp>3/30/2009</stp>
        <stp>[Fixed Income  Prices 2004-2009.xlsx]TIPS!R1223C20</stp>
        <tr r="T1223" s="1"/>
      </tp>
      <tp>
        <v>1.2164600000000001</v>
        <stp/>
        <stp>##V3_BDHV12</stp>
        <stp>9128276R8 Govt</stp>
        <stp>IDX_RATIO</stp>
        <stp>2/10/2009</stp>
        <stp>2/10/2009</stp>
        <stp>[Fixed Income  Prices 2004-2009.xlsx]TIPS!R1189C28</stp>
        <tr r="AB1189" s="1"/>
      </tp>
      <tp>
        <v>1.1902300000000001</v>
        <stp/>
        <stp>##V3_BDHV12</stp>
        <stp>912828BD1 Govt</stp>
        <stp>IDX_RATIO</stp>
        <stp>8/29/2008</stp>
        <stp>8/29/2008</stp>
        <stp>[Fixed Income  Prices 2004-2009.xlsx]TIPS!R1072C52</stp>
        <tr r="AZ1072" s="1"/>
      </tp>
      <tp>
        <v>1.18004</v>
        <stp/>
        <stp>##V3_BDHV12</stp>
        <stp>912828BW9 Govt</stp>
        <stp>IDX_RATIO</stp>
        <stp>8/21/2008</stp>
        <stp>8/21/2008</stp>
        <stp>[Fixed Income  Prices 2004-2009.xlsx]TIPS!R1067C56</stp>
        <tr r="BD1067" s="1"/>
      </tp>
      <tp>
        <v>1.16672</v>
        <stp/>
        <stp>##V3_BDHV12</stp>
        <stp>912828BW9 Govt</stp>
        <stp>IDX_RATIO</stp>
        <stp>9/11/2009</stp>
        <stp>9/11/2009</stp>
        <stp>[Fixed Income  Prices 2004-2009.xlsx]TIPS!R1343C56</stp>
        <tr r="BD1343" s="1"/>
      </tp>
      <tp>
        <v>1.1283700000000001</v>
        <stp/>
        <stp>##V3_BDHV12</stp>
        <stp>912828DH0 Govt</stp>
        <stp>IDX_RATIO</stp>
        <stp>8/28/2009</stp>
        <stp>8/28/2009</stp>
        <stp>[Fixed Income  Prices 2004-2009.xlsx]TIPS!R1208C68</stp>
        <tr r="BP1208" s="1"/>
      </tp>
      <tp>
        <v>1.21112</v>
        <stp/>
        <stp>##V3_BDHV12</stp>
        <stp>9128276R8 Govt</stp>
        <stp>IDX_RATIO</stp>
        <stp>3/20/2009</stp>
        <stp>3/20/2009</stp>
        <stp>[Fixed Income  Prices 2004-2009.xlsx]TIPS!R1217C28</stp>
        <tr r="AB1217" s="1"/>
      </tp>
      <tp>
        <v>1.2641800000000001</v>
        <stp/>
        <stp>##V3_BDHV12</stp>
        <stp>9128275W8 Govt</stp>
        <stp>IDX_RATIO</stp>
        <stp>1/30/2009</stp>
        <stp>1/30/2009</stp>
        <stp>[Fixed Income  Prices 2004-2009.xlsx]TIPS!R1182C20</stp>
        <tr r="T1182" s="1"/>
      </tp>
      <tp>
        <v>1.2220500000000001</v>
        <stp/>
        <stp>##V3_BDHV12</stp>
        <stp>9128276R8 Govt</stp>
        <stp>IDX_RATIO</stp>
        <stp>1/30/2009</stp>
        <stp>1/30/2009</stp>
        <stp>[Fixed Income  Prices 2004-2009.xlsx]TIPS!R1182C28</stp>
        <tr r="AB1182" s="1"/>
      </tp>
      <tp>
        <v>1.2528699999999999</v>
        <stp/>
        <stp>##V3_BDHV12</stp>
        <stp>9128275W8 Govt</stp>
        <stp>IDX_RATIO</stp>
        <stp>3/20/2009</stp>
        <stp>3/20/2009</stp>
        <stp>[Fixed Income  Prices 2004-2009.xlsx]TIPS!R1217C20</stp>
        <tr r="T1217" s="1"/>
      </tp>
      <tp>
        <v>1.1125099999999999</v>
        <stp/>
        <stp>##V3_BDHV12</stp>
        <stp>912828CZ1 Govt</stp>
        <stp>IDX_RATIO</stp>
        <stp>3/19/2009</stp>
        <stp>3/19/2009</stp>
        <stp>[Fixed Income  Prices 2004-2009.xlsx]TIPS!R1148C24</stp>
        <tr r="X1148" s="1"/>
      </tp>
      <tp>
        <v>1.17855</v>
        <stp/>
        <stp>##V3_BDHV12</stp>
        <stp>912828BD1 Govt</stp>
        <stp>IDX_RATIO</stp>
        <stp>7/29/2008</stp>
        <stp>7/29/2008</stp>
        <stp>[Fixed Income  Prices 2004-2009.xlsx]TIPS!R1049C52</stp>
        <tr r="AZ1049" s="1"/>
      </tp>
      <tp>
        <v>1.1549499999999999</v>
        <stp/>
        <stp>##V3_BDHV12</stp>
        <stp>912828BD1 Govt</stp>
        <stp>IDX_RATIO</stp>
        <stp>4/29/2009</stp>
        <stp>4/29/2009</stp>
        <stp>[Fixed Income  Prices 2004-2009.xlsx]TIPS!R1245C52</stp>
        <tr r="AZ1245" s="1"/>
      </tp>
      <tp>
        <v>1.1465000000000001</v>
        <stp/>
        <stp>##V3_BDHV12</stp>
        <stp>912828BW9 Govt</stp>
        <stp>IDX_RATIO</stp>
        <stp>4/21/2009</stp>
        <stp>4/21/2009</stp>
        <stp>[Fixed Income  Prices 2004-2009.xlsx]TIPS!R1240C56</stp>
        <tr r="BD1240" s="1"/>
      </tp>
      <tp>
        <v>1.1689400000000001</v>
        <stp/>
        <stp>##V3_BDHV12</stp>
        <stp>912828BW9 Govt</stp>
        <stp>IDX_RATIO</stp>
        <stp>7/21/2008</stp>
        <stp>7/21/2008</stp>
        <stp>[Fixed Income  Prices 2004-2009.xlsx]TIPS!R1044C56</stp>
        <tr r="BD1044" s="1"/>
      </tp>
      <tp>
        <v>1.11073</v>
        <stp/>
        <stp>##V3_BDHV12</stp>
        <stp>912828DH0 Govt</stp>
        <stp>IDX_RATIO</stp>
        <stp>4/28/2009</stp>
        <stp>4/28/2009</stp>
        <stp>[Fixed Income  Prices 2004-2009.xlsx]TIPS!R1120C68</stp>
        <tr r="BP1120" s="1"/>
      </tp>
      <tp>
        <v>1.1234200000000001</v>
        <stp/>
        <stp>##V3_BDHV12</stp>
        <stp>912828CZ1 Govt</stp>
        <stp>IDX_RATIO</stp>
        <stp>1/29/2009</stp>
        <stp>1/29/2009</stp>
        <stp>[Fixed Income  Prices 2004-2009.xlsx]TIPS!R1113C24</stp>
        <tr r="X1113" s="1"/>
      </tp>
      <tp>
        <v>1.15787</v>
        <stp/>
        <stp>##V3_BDHV12</stp>
        <stp>912828BD1 Govt</stp>
        <stp>IDX_RATIO</stp>
        <stp>5/29/2009</stp>
        <stp>5/29/2009</stp>
        <stp>[Fixed Income  Prices 2004-2009.xlsx]TIPS!R1267C52</stp>
        <tr r="AZ1267" s="1"/>
      </tp>
      <tp>
        <v>1.11385</v>
        <stp/>
        <stp>##V3_BDHV12</stp>
        <stp>912828CZ1 Govt</stp>
        <stp>IDX_RATIO</stp>
        <stp>2/19/2009</stp>
        <stp>2/19/2009</stp>
        <stp>[Fixed Income  Prices 2004-2009.xlsx]TIPS!R1128C24</stp>
        <tr r="X1128" s="1"/>
      </tp>
      <tp>
        <v>1.15019</v>
        <stp/>
        <stp>##V3_BDHV12</stp>
        <stp>912828BW9 Govt</stp>
        <stp>IDX_RATIO</stp>
        <stp>5/21/2009</stp>
        <stp>5/21/2009</stp>
        <stp>[Fixed Income  Prices 2004-2009.xlsx]TIPS!R1262C56</stp>
        <tr r="BD1262" s="1"/>
      </tp>
      <tp>
        <v>1.1521399999999999</v>
        <stp/>
        <stp>##V3_BDHV12</stp>
        <stp>912828BW9 Govt</stp>
        <stp>IDX_RATIO</stp>
        <stp>6/11/2009</stp>
        <stp>6/11/2009</stp>
        <stp>[Fixed Income  Prices 2004-2009.xlsx]TIPS!R1277C56</stp>
        <tr r="BD1277" s="1"/>
      </tp>
      <tp>
        <v>1.1155599999999999</v>
        <stp/>
        <stp>##V3_BDHV12</stp>
        <stp>912828DH0 Govt</stp>
        <stp>IDX_RATIO</stp>
        <stp>6/18/2009</stp>
        <stp>6/18/2009</stp>
        <stp>[Fixed Income  Prices 2004-2009.xlsx]TIPS!R1157C68</stp>
        <tr r="BP1157" s="1"/>
      </tp>
      <tp>
        <v>1.15987</v>
        <stp/>
        <stp>##V3_BDHV12</stp>
        <stp>912828BD1 Govt</stp>
        <stp>IDX_RATIO</stp>
        <stp>6/19/2009</stp>
        <stp>6/19/2009</stp>
        <stp>[Fixed Income  Prices 2004-2009.xlsx]TIPS!R1282C52</stp>
        <tr r="AZ1282" s="1"/>
      </tp>
      <tp>
        <v>1.1720999999999999</v>
        <stp/>
        <stp>##V3_BDHV12</stp>
        <stp>912828BW9 Govt</stp>
        <stp>IDX_RATIO</stp>
        <stp>7/31/2008</stp>
        <stp>7/31/2008</stp>
        <stp>[Fixed Income  Prices 2004-2009.xlsx]TIPS!R1052C56</stp>
        <tr r="BD1052" s="1"/>
      </tp>
      <tp>
        <v>1.1136299999999999</v>
        <stp/>
        <stp>##V3_BDHV12</stp>
        <stp>912828DH0 Govt</stp>
        <stp>IDX_RATIO</stp>
        <stp>5/28/2009</stp>
        <stp>5/28/2009</stp>
        <stp>[Fixed Income  Prices 2004-2009.xlsx]TIPS!R1142C68</stp>
        <tr r="BP1142" s="1"/>
      </tp>
      <tp>
        <v>1.16683</v>
        <stp/>
        <stp>##V3_BDHV12</stp>
        <stp>912828BD1 Govt</stp>
        <stp>IDX_RATIO</stp>
        <stp>6/19/2008</stp>
        <stp>6/19/2008</stp>
        <stp>[Fixed Income  Prices 2004-2009.xlsx]TIPS!R1021C52</stp>
        <tr r="AZ1021" s="1"/>
      </tp>
      <tp>
        <v>1.1616299999999999</v>
        <stp/>
        <stp>##V3_BDHV12</stp>
        <stp>912828BD1 Govt</stp>
        <stp>IDX_RATIO</stp>
        <stp>5/29/2008</stp>
        <stp>5/29/2008</stp>
        <stp>[Fixed Income  Prices 2004-2009.xlsx]TIPS!R1006C52</stp>
        <tr r="AZ1006" s="1"/>
      </tp>
      <tp>
        <v>1.1640600000000001</v>
        <stp/>
        <stp>##V3_BDHV12</stp>
        <stp>912828BD1 Govt</stp>
        <stp>IDX_RATIO</stp>
        <stp>7/29/2009</stp>
        <stp>7/29/2009</stp>
        <stp>[Fixed Income  Prices 2004-2009.xlsx]TIPS!R1310C52</stp>
        <tr r="AZ1310" s="1"/>
      </tp>
      <tp>
        <v>1.1304799999999999</v>
        <stp/>
        <stp>##V3_BDHV12</stp>
        <stp>912828CZ1 Govt</stp>
        <stp>IDX_RATIO</stp>
        <stp>1/19/2009</stp>
        <stp>1/19/2009</stp>
        <stp>[Fixed Income  Prices 2004-2009.xlsx]TIPS!R1105C24</stp>
        <tr r="X1105" s="1"/>
      </tp>
      <tp>
        <v>1.15696</v>
        <stp/>
        <stp>##V3_BDHV12</stp>
        <stp>912828BD1 Govt</stp>
        <stp>IDX_RATIO</stp>
        <stp>5/19/2009</stp>
        <stp>5/19/2009</stp>
        <stp>[Fixed Income  Prices 2004-2009.xlsx]TIPS!R1259C52</stp>
        <tr r="AZ1259" s="1"/>
      </tp>
      <tp>
        <v>1.1608400000000001</v>
        <stp/>
        <stp>##V3_BDHV12</stp>
        <stp>912828BD1 Govt</stp>
        <stp>IDX_RATIO</stp>
        <stp>6/29/2009</stp>
        <stp>6/29/2009</stp>
        <stp>[Fixed Income  Prices 2004-2009.xlsx]TIPS!R1288C52</stp>
        <tr r="AZ1288" s="1"/>
      </tp>
      <tp>
        <v>1.1492899999999999</v>
        <stp/>
        <stp>##V3_BDHV12</stp>
        <stp>912828BW9 Govt</stp>
        <stp>IDX_RATIO</stp>
        <stp>5/11/2009</stp>
        <stp>5/11/2009</stp>
        <stp>[Fixed Income  Prices 2004-2009.xlsx]TIPS!R1254C56</stp>
        <tr r="BD1254" s="1"/>
      </tp>
      <tp>
        <v>1.11276</v>
        <stp/>
        <stp>##V3_BDHV12</stp>
        <stp>912828DH0 Govt</stp>
        <stp>IDX_RATIO</stp>
        <stp>5/18/2009</stp>
        <stp>5/18/2009</stp>
        <stp>[Fixed Income  Prices 2004-2009.xlsx]TIPS!R1134C68</stp>
        <tr r="BP1134" s="1"/>
      </tp>
      <tp>
        <v>1.1520900000000001</v>
        <stp/>
        <stp>##V3_BDHV12</stp>
        <stp>912828BW9 Govt</stp>
        <stp>IDX_RATIO</stp>
        <stp>5/21/2008</stp>
        <stp>5/21/2008</stp>
        <stp>[Fixed Income  Prices 2004-2009.xlsx]TIPS!R1001C56</stp>
        <tr r="BD1001" s="1"/>
      </tp>
      <tp>
        <v>1.15621</v>
        <stp/>
        <stp>##V3_BDHV12</stp>
        <stp>912828BW9 Govt</stp>
        <stp>IDX_RATIO</stp>
        <stp>7/21/2009</stp>
        <stp>7/21/2009</stp>
        <stp>[Fixed Income  Prices 2004-2009.xlsx]TIPS!R1305C56</stp>
        <tr r="BD1305" s="1"/>
      </tp>
      <tp>
        <v>1.15795</v>
        <stp/>
        <stp>##V3_BDHV12</stp>
        <stp>912828BW9 Govt</stp>
        <stp>IDX_RATIO</stp>
        <stp>6/11/2008</stp>
        <stp>6/11/2008</stp>
        <stp>[Fixed Income  Prices 2004-2009.xlsx]TIPS!R1016C56</stp>
        <tr r="BD1016" s="1"/>
      </tp>
      <tp>
        <v>1.11957</v>
        <stp/>
        <stp>##V3_BDHV12</stp>
        <stp>912828DH0 Govt</stp>
        <stp>IDX_RATIO</stp>
        <stp>7/28/2009</stp>
        <stp>7/28/2009</stp>
        <stp>[Fixed Income  Prices 2004-2009.xlsx]TIPS!R1185C68</stp>
        <tr r="BP1185" s="1"/>
      </tp>
      <tp>
        <v>1.16578</v>
        <stp/>
        <stp>##V3_BDHV12</stp>
        <stp>912828BW9 Govt</stp>
        <stp>IDX_RATIO</stp>
        <stp>7/11/2008</stp>
        <stp>7/11/2008</stp>
        <stp>[Fixed Income  Prices 2004-2009.xlsx]TIPS!R1038C56</stp>
        <tr r="BD1038" s="1"/>
      </tp>
      <tp>
        <v>1.1572800000000001</v>
        <stp/>
        <stp>##V3_BDHV12</stp>
        <stp>912828BW9 Govt</stp>
        <stp>IDX_RATIO</stp>
        <stp>7/31/2009</stp>
        <stp>7/31/2009</stp>
        <stp>[Fixed Income  Prices 2004-2009.xlsx]TIPS!R1313C56</stp>
        <tr r="BD1313" s="1"/>
      </tp>
      <tp>
        <v>1.1285400000000001</v>
        <stp/>
        <stp>##V3_BDHV12</stp>
        <stp>912828CZ1 Govt</stp>
        <stp>IDX_RATIO</stp>
        <stp>7/29/2009</stp>
        <stp>7/29/2009</stp>
        <stp>[Fixed Income  Prices 2004-2009.xlsx]TIPS!R1242C24</stp>
        <tr r="X1242" s="1"/>
      </tp>
      <tp>
        <v>1.11971</v>
        <stp/>
        <stp>##V3_BDHV12</stp>
        <stp>912828CZ1 Govt</stp>
        <stp>IDX_RATIO</stp>
        <stp>4/29/2009</stp>
        <stp>4/29/2009</stp>
        <stp>[Fixed Income  Prices 2004-2009.xlsx]TIPS!R1177C24</stp>
        <tr r="X1177" s="1"/>
      </tp>
      <tp>
        <v>1.1475200000000001</v>
        <stp/>
        <stp>##V3_BDHV12</stp>
        <stp>912828BD1 Govt</stp>
        <stp>IDX_RATIO</stp>
        <stp>3/19/2009</stp>
        <stp>3/19/2009</stp>
        <stp>[Fixed Income  Prices 2004-2009.xlsx]TIPS!R1216C52</stp>
        <tr r="AZ1216" s="1"/>
      </tp>
      <tp>
        <v>1.10551</v>
        <stp/>
        <stp>##V3_BDHV12</stp>
        <stp>912828DH0 Govt</stp>
        <stp>IDX_RATIO</stp>
        <stp>2/18/2009</stp>
        <stp>2/18/2009</stp>
        <stp>[Fixed Income  Prices 2004-2009.xlsx]TIPS!R1071C68</stp>
        <tr r="BP1071" s="1"/>
      </tp>
      <tp>
        <v>1.1153</v>
        <stp/>
        <stp>##V3_BDHV12</stp>
        <stp>912828DH0 Govt</stp>
        <stp>IDX_RATIO</stp>
        <stp>1/28/2009</stp>
        <stp>1/28/2009</stp>
        <stp>[Fixed Income  Prices 2004-2009.xlsx]TIPS!R1056C68</stp>
        <tr r="BP1056" s="1"/>
      </tp>
      <tp>
        <v>1.1393500000000001</v>
        <stp/>
        <stp>##V3_BDHV12</stp>
        <stp>912828BW9 Govt</stp>
        <stp>IDX_RATIO</stp>
        <stp>3/11/2009</stp>
        <stp>3/11/2009</stp>
        <stp>[Fixed Income  Prices 2004-2009.xlsx]TIPS!R1211C56</stp>
        <tr r="BD1211" s="1"/>
      </tp>
      <tp>
        <v>1.0885</v>
        <stp/>
        <stp>##V3_BDHV12</stp>
        <stp>9128276R8 Govt</stp>
        <stp>IDX_RATIO</stp>
        <stp>8/19/2004</stp>
        <stp>8/19/2004</stp>
        <stp>[Fixed Income  Prices 2004-2009.xlsx]TIPS!R24C28</stp>
        <tr r="AB24" s="1"/>
      </tp>
      <tp>
        <v>1.1660600000000001</v>
        <stp/>
        <stp>##V3_BDHV12</stp>
        <stp>912828BD1 Govt</stp>
        <stp>IDX_RATIO</stp>
        <stp>1/19/2009</stp>
        <stp>1/19/2009</stp>
        <stp>[Fixed Income  Prices 2004-2009.xlsx]TIPS!R1173C52</stp>
        <tr r="AZ1173" s="1"/>
      </tp>
      <tp>
        <v>1.10361</v>
        <stp/>
        <stp>##V3_BDHV12</stp>
        <stp>912828DH0 Govt</stp>
        <stp>IDX_RATIO</stp>
        <stp>3/18/2009</stp>
        <stp>3/18/2009</stp>
        <stp>[Fixed Income  Prices 2004-2009.xlsx]TIPS!R1091C68</stp>
        <tr r="BP1091" s="1"/>
      </tp>
      <tp>
        <v>1.1254200000000001</v>
        <stp/>
        <stp>##V3_BDHV12</stp>
        <stp>912828CZ1 Govt</stp>
        <stp>IDX_RATIO</stp>
        <stp>6/29/2009</stp>
        <stp>6/29/2009</stp>
        <stp>[Fixed Income  Prices 2004-2009.xlsx]TIPS!R1220C24</stp>
        <tr r="X1220" s="1"/>
      </tp>
      <tp>
        <v>1.1225400000000001</v>
        <stp/>
        <stp>##V3_BDHV12</stp>
        <stp>912828CZ1 Govt</stp>
        <stp>IDX_RATIO</stp>
        <stp>5/29/2009</stp>
        <stp>5/29/2009</stp>
        <stp>[Fixed Income  Prices 2004-2009.xlsx]TIPS!R1199C24</stp>
        <tr r="X1199" s="1"/>
      </tp>
      <tp>
        <v>1.23739</v>
        <stp/>
        <stp>##V3_BDHV12</stp>
        <stp>9128276R8 Govt</stp>
        <stp>IDX_RATIO</stp>
        <stp>9/30/2009</stp>
        <stp>9/30/2009</stp>
        <stp>[Fixed Income  Prices 2004-2009.xlsx]TIPS!R1355C28</stp>
        <tr r="AB1355" s="1"/>
      </tp>
      <tp>
        <v>1.3026200000000001</v>
        <stp/>
        <stp>##V3_BDHV12</stp>
        <stp>9128275W8 Govt</stp>
        <stp>IDX_RATIO</stp>
        <stp>9/10/2008</stp>
        <stp>9/10/2008</stp>
        <stp>[Fixed Income  Prices 2004-2009.xlsx]TIPS!R1080C20</stp>
        <tr r="T1080" s="1"/>
      </tp>
      <tp>
        <v>1.2352099999999999</v>
        <stp/>
        <stp>##V3_BDHV12</stp>
        <stp>9128276R8 Govt</stp>
        <stp>IDX_RATIO</stp>
        <stp>8/20/2009</stp>
        <stp>8/20/2009</stp>
        <stp>[Fixed Income  Prices 2004-2009.xlsx]TIPS!R1326C28</stp>
        <tr r="AB1326" s="1"/>
      </tp>
      <tp>
        <v>1.2800500000000001</v>
        <stp/>
        <stp>##V3_BDHV12</stp>
        <stp>9128275W8 Govt</stp>
        <stp>IDX_RATIO</stp>
        <stp>9/30/2009</stp>
        <stp>9/30/2009</stp>
        <stp>[Fixed Income  Prices 2004-2009.xlsx]TIPS!R1355C20</stp>
        <tr r="T1355" s="1"/>
      </tp>
      <tp>
        <v>1.27779</v>
        <stp/>
        <stp>##V3_BDHV12</stp>
        <stp>9128275W8 Govt</stp>
        <stp>IDX_RATIO</stp>
        <stp>8/20/2009</stp>
        <stp>8/20/2009</stp>
        <stp>[Fixed Income  Prices 2004-2009.xlsx]TIPS!R1326C20</stp>
        <tr r="T1326" s="1"/>
      </tp>
      <tp>
        <v>1.2592099999999999</v>
        <stp/>
        <stp>##V3_BDHV12</stp>
        <stp>9128276R8 Govt</stp>
        <stp>IDX_RATIO</stp>
        <stp>9/10/2008</stp>
        <stp>9/10/2008</stp>
        <stp>[Fixed Income  Prices 2004-2009.xlsx]TIPS!R1080C28</stp>
        <tr r="AB1080" s="1"/>
      </tp>
      <tp>
        <v>1.1244799999999999</v>
        <stp/>
        <stp>##V3_BDHV12</stp>
        <stp>912828CZ1 Govt</stp>
        <stp>IDX_RATIO</stp>
        <stp>6/19/2009</stp>
        <stp>6/19/2009</stp>
        <stp>[Fixed Income  Prices 2004-2009.xlsx]TIPS!R1214C24</stp>
        <tr r="X1214" s="1"/>
      </tp>
      <tp>
        <v>1.1454</v>
        <stp/>
        <stp>##V3_BDHV12</stp>
        <stp>912828BW9 Govt</stp>
        <stp>IDX_RATIO</stp>
        <stp>2/11/2009</stp>
        <stp>2/11/2009</stp>
        <stp>[Fixed Income  Prices 2004-2009.xlsx]TIPS!R1191C56</stp>
        <tr r="BD1191" s="1"/>
      </tp>
      <tp>
        <v>1.15761</v>
        <stp/>
        <stp>##V3_BDHV12</stp>
        <stp>912828BW9 Govt</stp>
        <stp>IDX_RATIO</stp>
        <stp>1/21/2009</stp>
        <stp>1/21/2009</stp>
        <stp>[Fixed Income  Prices 2004-2009.xlsx]TIPS!R1176C56</stp>
        <tr r="BD1176" s="1"/>
      </tp>
      <tp>
        <v>1.1587799999999999</v>
        <stp/>
        <stp>##V3_BDHV12</stp>
        <stp>912828BD1 Govt</stp>
        <stp>IDX_RATIO</stp>
        <stp>1/29/2009</stp>
        <stp>1/29/2009</stp>
        <stp>[Fixed Income  Prices 2004-2009.xlsx]TIPS!R1181C52</stp>
        <tr r="AZ1181" s="1"/>
      </tp>
      <tp>
        <v>1.1489</v>
        <stp/>
        <stp>##V3_BDHV12</stp>
        <stp>912828BD1 Govt</stp>
        <stp>IDX_RATIO</stp>
        <stp>2/19/2009</stp>
        <stp>2/19/2009</stp>
        <stp>[Fixed Income  Prices 2004-2009.xlsx]TIPS!R1196C52</stp>
        <tr r="AZ1196" s="1"/>
      </tp>
      <tp>
        <v>1.1216600000000001</v>
        <stp/>
        <stp>##V3_BDHV12</stp>
        <stp>912828CZ1 Govt</stp>
        <stp>IDX_RATIO</stp>
        <stp>5/19/2009</stp>
        <stp>5/19/2009</stp>
        <stp>[Fixed Income  Prices 2004-2009.xlsx]TIPS!R1191C24</stp>
        <tr r="X1191" s="1"/>
      </tp>
      <tp>
        <v>1.14255</v>
        <stp/>
        <stp>##V3_BDHV12</stp>
        <stp>912828BW9 Govt</stp>
        <stp>IDX_RATIO</stp>
        <stp>3/31/2009</stp>
        <stp>3/31/2009</stp>
        <stp>[Fixed Income  Prices 2004-2009.xlsx]TIPS!R1225C56</stp>
        <tr r="BD1225" s="1"/>
      </tp>
      <tp>
        <v>1.0883400000000001</v>
        <stp/>
        <stp>##V3_BDHV12</stp>
        <stp>9128276R8 Govt</stp>
        <stp>IDX_RATIO</stp>
        <stp>9/29/2004</stp>
        <stp>9/29/2004</stp>
        <stp>[Fixed Income  Prices 2004-2009.xlsx]TIPS!R53C28</stp>
        <tr r="AB53" s="1"/>
      </tp>
      <tp>
        <v>1.2318</v>
        <stp/>
        <stp>##V3_BDHV12</stp>
        <stp>9128276R8 Govt</stp>
        <stp>IDX_RATIO</stp>
        <stp>8/10/2009</stp>
        <stp>8/10/2009</stp>
        <stp>[Fixed Income  Prices 2004-2009.xlsx]TIPS!R1318C28</stp>
        <tr r="AB1318" s="1"/>
      </tp>
      <tp>
        <v>1.27427</v>
        <stp/>
        <stp>##V3_BDHV12</stp>
        <stp>9128275W8 Govt</stp>
        <stp>IDX_RATIO</stp>
        <stp>8/10/2009</stp>
        <stp>8/10/2009</stp>
        <stp>[Fixed Income  Prices 2004-2009.xlsx]TIPS!R1318C20</stp>
        <tr r="T1318" s="1"/>
      </tp>
      <tp>
        <v>1.2386999999999999</v>
        <stp/>
        <stp>##V3_BDHV12</stp>
        <stp>9128276R8 Govt</stp>
        <stp>IDX_RATIO</stp>
        <stp>9/10/2009</stp>
        <stp>9/10/2009</stp>
        <stp>[Fixed Income  Prices 2004-2009.xlsx]TIPS!R1341C28</stp>
        <tr r="AB1341" s="1"/>
      </tp>
      <tp>
        <v>1.25238</v>
        <stp/>
        <stp>##V3_BDHV12</stp>
        <stp>9128276R8 Govt</stp>
        <stp>IDX_RATIO</stp>
        <stp>8/20/2008</stp>
        <stp>8/20/2008</stp>
        <stp>[Fixed Income  Prices 2004-2009.xlsx]TIPS!R1065C28</stp>
        <tr r="AB1065" s="1"/>
      </tp>
      <tp>
        <v>1.3071699999999999</v>
        <stp/>
        <stp>##V3_BDHV12</stp>
        <stp>9128275W8 Govt</stp>
        <stp>IDX_RATIO</stp>
        <stp>9/30/2008</stp>
        <stp>9/30/2008</stp>
        <stp>[Fixed Income  Prices 2004-2009.xlsx]TIPS!R1094C20</stp>
        <tr r="T1094" s="1"/>
      </tp>
      <tp>
        <v>1.29555</v>
        <stp/>
        <stp>##V3_BDHV12</stp>
        <stp>9128275W8 Govt</stp>
        <stp>IDX_RATIO</stp>
        <stp>8/20/2008</stp>
        <stp>8/20/2008</stp>
        <stp>[Fixed Income  Prices 2004-2009.xlsx]TIPS!R1065C20</stp>
        <tr r="T1065" s="1"/>
      </tp>
      <tp>
        <v>1.2814099999999999</v>
        <stp/>
        <stp>##V3_BDHV12</stp>
        <stp>9128275W8 Govt</stp>
        <stp>IDX_RATIO</stp>
        <stp>9/10/2009</stp>
        <stp>9/10/2009</stp>
        <stp>[Fixed Income  Prices 2004-2009.xlsx]TIPS!R1341C20</stp>
        <tr r="T1341" s="1"/>
      </tp>
      <tp>
        <v>1.2636099999999999</v>
        <stp/>
        <stp>##V3_BDHV12</stp>
        <stp>9128276R8 Govt</stp>
        <stp>IDX_RATIO</stp>
        <stp>9/30/2008</stp>
        <stp>9/30/2008</stp>
        <stp>[Fixed Income  Prices 2004-2009.xlsx]TIPS!R1094C28</stp>
        <tr r="AB1094" s="1"/>
      </tp>
      <tp>
        <v>1.2775099999999999</v>
        <stp/>
        <stp>##V3_BDHV12</stp>
        <stp>9128272M3 Govt</stp>
        <stp>IDX_RATIO</stp>
        <stp>12/15/2006</stp>
        <stp>12/15/2006</stp>
        <stp>[Fixed Income  Prices 2004-2009.xlsx]TIPS!R628C8</stp>
        <tr r="H628" s="1"/>
      </tp>
      <tp>
        <v>1.0668200000000001</v>
        <stp/>
        <stp>##V3_BDHV12</stp>
        <stp>9128277J5 Govt</stp>
        <stp>IDX_RATIO</stp>
        <stp>8/18/2004</stp>
        <stp>8/18/2004</stp>
        <stp>[Fixed Income  Prices 2004-2009.xlsx]TIPS!R23C36</stp>
        <tr r="AJ23" s="1"/>
      </tp>
      <tp>
        <v>1.2559100000000001</v>
        <stp/>
        <stp>##V3_BDHV12</stp>
        <stp>9128272M3 Govt</stp>
        <stp>IDX_RATIO</stp>
        <stp>12/15/2005</stp>
        <stp>12/15/2005</stp>
        <stp>[Fixed Income  Prices 2004-2009.xlsx]TIPS!R368C8</stp>
        <tr r="H368" s="1"/>
      </tp>
      <tp>
        <v>1.2014499999999999</v>
        <stp/>
        <stp>##V3_BDHV12</stp>
        <stp>9128272M3 Govt</stp>
        <stp>IDX_RATIO</stp>
        <stp>12/15/2004</stp>
        <stp>12/15/2004</stp>
        <stp>[Fixed Income  Prices 2004-2009.xlsx]TIPS!R108C8</stp>
        <tr r="H108" s="1"/>
      </tp>
      <tp>
        <v>1.0668200000000001</v>
        <stp/>
        <stp>##V3_BDHV12</stp>
        <stp>9128277J5 Govt</stp>
        <stp>IDX_RATIO</stp>
        <stp>9/28/2004</stp>
        <stp>9/28/2004</stp>
        <stp>[Fixed Income  Prices 2004-2009.xlsx]TIPS!R52C36</stp>
        <tr r="AJ52" s="1"/>
      </tp>
      <tp>
        <v>1.25705</v>
        <stp/>
        <stp>##V3_BDHV12</stp>
        <stp>9128272M3 Govt</stp>
        <stp>IDX_RATIO</stp>
        <stp>12/29/2005</stp>
        <stp>12/29/2005</stp>
        <stp>[Fixed Income  Prices 2004-2009.xlsx]TIPS!R377C8</stp>
        <tr r="H377" s="1"/>
      </tp>
      <tp>
        <v>1.2569699999999999</v>
        <stp/>
        <stp>##V3_BDHV12</stp>
        <stp>9128272M3 Govt</stp>
        <stp>IDX_RATIO</stp>
        <stp>12/28/2005</stp>
        <stp>12/28/2005</stp>
        <stp>[Fixed Income  Prices 2004-2009.xlsx]TIPS!R376C8</stp>
        <tr r="H376" s="1"/>
      </tp>
      <tp>
        <v>1.0878300000000001</v>
        <stp/>
        <stp>##V3_BDHV12</stp>
        <stp>912828ET3 Govt</stp>
        <stp>IDX_RATIO</stp>
        <stp>11/18/2009</stp>
        <stp>11/18/2009</stp>
        <stp>[Fixed Income  Prices 2004-2009.xlsx]TIPS!R1009C76</stp>
        <tr r="BX1009" s="1"/>
      </tp>
      <tp>
        <v>1.08786</v>
        <stp/>
        <stp>##V3_BDHV12</stp>
        <stp>912828ET3 Govt</stp>
        <stp>IDX_RATIO</stp>
        <stp>11/19/2009</stp>
        <stp>11/19/2009</stp>
        <stp>[Fixed Income  Prices 2004-2009.xlsx]TIPS!R1010C76</stp>
        <tr r="BX1010" s="1"/>
      </tp>
      <tp>
        <v>1.08779</v>
        <stp/>
        <stp>##V3_BDHV12</stp>
        <stp>912828ET3 Govt</stp>
        <stp>IDX_RATIO</stp>
        <stp>11/16/2009</stp>
        <stp>11/16/2009</stp>
        <stp>[Fixed Income  Prices 2004-2009.xlsx]TIPS!R1007C76</stp>
        <tr r="BX1007" s="1"/>
      </tp>
      <tp>
        <v>1.0878099999999999</v>
        <stp/>
        <stp>##V3_BDHV12</stp>
        <stp>912828ET3 Govt</stp>
        <stp>IDX_RATIO</stp>
        <stp>11/17/2009</stp>
        <stp>11/17/2009</stp>
        <stp>[Fixed Income  Prices 2004-2009.xlsx]TIPS!R1008C76</stp>
        <tr r="BX1008" s="1"/>
      </tp>
      <tp>
        <v>1.08765</v>
        <stp/>
        <stp>##V3_BDHV12</stp>
        <stp>912828ET3 Govt</stp>
        <stp>IDX_RATIO</stp>
        <stp>11/10/2009</stp>
        <stp>11/10/2009</stp>
        <stp>[Fixed Income  Prices 2004-2009.xlsx]TIPS!R1003C76</stp>
        <tr r="BX1003" s="1"/>
      </tp>
      <tp>
        <v>1.08768</v>
        <stp/>
        <stp>##V3_BDHV12</stp>
        <stp>912828ET3 Govt</stp>
        <stp>IDX_RATIO</stp>
        <stp>11/11/2009</stp>
        <stp>11/11/2009</stp>
        <stp>[Fixed Income  Prices 2004-2009.xlsx]TIPS!R1004C76</stp>
        <tr r="BX1004" s="1"/>
      </tp>
      <tp>
        <v>1.0876999999999999</v>
        <stp/>
        <stp>##V3_BDHV12</stp>
        <stp>912828ET3 Govt</stp>
        <stp>IDX_RATIO</stp>
        <stp>11/12/2009</stp>
        <stp>11/12/2009</stp>
        <stp>[Fixed Income  Prices 2004-2009.xlsx]TIPS!R1005C76</stp>
        <tr r="BX1005" s="1"/>
      </tp>
      <tp>
        <v>1.08772</v>
        <stp/>
        <stp>##V3_BDHV12</stp>
        <stp>912828ET3 Govt</stp>
        <stp>IDX_RATIO</stp>
        <stp>11/13/2009</stp>
        <stp>11/13/2009</stp>
        <stp>[Fixed Income  Prices 2004-2009.xlsx]TIPS!R1006C76</stp>
        <tr r="BX1006" s="1"/>
      </tp>
      <tp>
        <v>1.11002</v>
        <stp/>
        <stp>##V3_BDHV12</stp>
        <stp>912828EA4 Govt</stp>
        <stp>IDX_RATIO</stp>
        <stp>11/18/2009</stp>
        <stp>11/18/2009</stp>
        <stp>[Fixed Income  Prices 2004-2009.xlsx]TIPS!R1137C72</stp>
        <tr r="BT1137" s="1"/>
      </tp>
      <tp>
        <v>1.11005</v>
        <stp/>
        <stp>##V3_BDHV12</stp>
        <stp>912828EA4 Govt</stp>
        <stp>IDX_RATIO</stp>
        <stp>11/19/2009</stp>
        <stp>11/19/2009</stp>
        <stp>[Fixed Income  Prices 2004-2009.xlsx]TIPS!R1138C72</stp>
        <tr r="BT1138" s="1"/>
      </tp>
      <tp>
        <v>1.10998</v>
        <stp/>
        <stp>##V3_BDHV12</stp>
        <stp>912828EA4 Govt</stp>
        <stp>IDX_RATIO</stp>
        <stp>11/16/2009</stp>
        <stp>11/16/2009</stp>
        <stp>[Fixed Income  Prices 2004-2009.xlsx]TIPS!R1135C72</stp>
        <tr r="BT1135" s="1"/>
      </tp>
      <tp>
        <v>1.1100000000000001</v>
        <stp/>
        <stp>##V3_BDHV12</stp>
        <stp>912828EA4 Govt</stp>
        <stp>IDX_RATIO</stp>
        <stp>11/17/2009</stp>
        <stp>11/17/2009</stp>
        <stp>[Fixed Income  Prices 2004-2009.xlsx]TIPS!R1136C72</stp>
        <tr r="BT1136" s="1"/>
      </tp>
      <tp>
        <v>1.1098399999999999</v>
        <stp/>
        <stp>##V3_BDHV12</stp>
        <stp>912828EA4 Govt</stp>
        <stp>IDX_RATIO</stp>
        <stp>11/10/2009</stp>
        <stp>11/10/2009</stp>
        <stp>[Fixed Income  Prices 2004-2009.xlsx]TIPS!R1131C72</stp>
        <tr r="BT1131" s="1"/>
      </tp>
      <tp>
        <v>1.1098600000000001</v>
        <stp/>
        <stp>##V3_BDHV12</stp>
        <stp>912828EA4 Govt</stp>
        <stp>IDX_RATIO</stp>
        <stp>11/11/2009</stp>
        <stp>11/11/2009</stp>
        <stp>[Fixed Income  Prices 2004-2009.xlsx]TIPS!R1132C72</stp>
        <tr r="BT1132" s="1"/>
      </tp>
      <tp>
        <v>1.10989</v>
        <stp/>
        <stp>##V3_BDHV12</stp>
        <stp>912828EA4 Govt</stp>
        <stp>IDX_RATIO</stp>
        <stp>11/12/2009</stp>
        <stp>11/12/2009</stp>
        <stp>[Fixed Income  Prices 2004-2009.xlsx]TIPS!R1133C72</stp>
        <tr r="BT1133" s="1"/>
      </tp>
      <tp>
        <v>1.10991</v>
        <stp/>
        <stp>##V3_BDHV12</stp>
        <stp>912828EA4 Govt</stp>
        <stp>IDX_RATIO</stp>
        <stp>11/13/2009</stp>
        <stp>11/13/2009</stp>
        <stp>[Fixed Income  Prices 2004-2009.xlsx]TIPS!R1134C72</stp>
        <tr r="BT1134" s="1"/>
      </tp>
      <tp>
        <v>1.1463700000000001</v>
        <stp/>
        <stp>##V3_BDHV12</stp>
        <stp>912828DH0 Govt</stp>
        <stp>IDX_RATIO</stp>
        <stp>11/20/2008</stp>
        <stp>11/20/2008</stp>
        <stp>[Fixed Income  Prices 2004-2009.xlsx]TIPS!R1007C68</stp>
        <tr r="BP1007" s="1"/>
      </tp>
      <tp>
        <v>1.14632</v>
        <stp/>
        <stp>##V3_BDHV12</stp>
        <stp>912828DH0 Govt</stp>
        <stp>IDX_RATIO</stp>
        <stp>11/21/2008</stp>
        <stp>11/21/2008</stp>
        <stp>[Fixed Income  Prices 2004-2009.xlsx]TIPS!R1008C68</stp>
        <tr r="BP1008" s="1"/>
      </tp>
      <tp>
        <v>1.1459999999999999</v>
        <stp/>
        <stp>##V3_BDHV12</stp>
        <stp>912828DH0 Govt</stp>
        <stp>IDX_RATIO</stp>
        <stp>11/27/2008</stp>
        <stp>11/27/2008</stp>
        <stp>[Fixed Income  Prices 2004-2009.xlsx]TIPS!R1012C68</stp>
        <tr r="BP1012" s="1"/>
      </tp>
      <tp>
        <v>1.14605</v>
        <stp/>
        <stp>##V3_BDHV12</stp>
        <stp>912828DH0 Govt</stp>
        <stp>IDX_RATIO</stp>
        <stp>11/26/2008</stp>
        <stp>11/26/2008</stp>
        <stp>[Fixed Income  Prices 2004-2009.xlsx]TIPS!R1011C68</stp>
        <tr r="BP1011" s="1"/>
      </tp>
      <tp>
        <v>1.14611</v>
        <stp/>
        <stp>##V3_BDHV12</stp>
        <stp>912828DH0 Govt</stp>
        <stp>IDX_RATIO</stp>
        <stp>11/25/2008</stp>
        <stp>11/25/2008</stp>
        <stp>[Fixed Income  Prices 2004-2009.xlsx]TIPS!R1010C68</stp>
        <tr r="BP1010" s="1"/>
      </tp>
      <tp>
        <v>1.1461600000000001</v>
        <stp/>
        <stp>##V3_BDHV12</stp>
        <stp>912828DH0 Govt</stp>
        <stp>IDX_RATIO</stp>
        <stp>11/24/2008</stp>
        <stp>11/24/2008</stp>
        <stp>[Fixed Income  Prices 2004-2009.xlsx]TIPS!R1009C68</stp>
        <tr r="BP1009" s="1"/>
      </tp>
      <tp>
        <v>1.14595</v>
        <stp/>
        <stp>##V3_BDHV12</stp>
        <stp>912828DH0 Govt</stp>
        <stp>IDX_RATIO</stp>
        <stp>11/28/2008</stp>
        <stp>11/28/2008</stp>
        <stp>[Fixed Income  Prices 2004-2009.xlsx]TIPS!R1013C68</stp>
        <tr r="BP1013" s="1"/>
      </tp>
      <tp>
        <v>1.12896</v>
        <stp/>
        <stp>##V3_BDHV12</stp>
        <stp>912828DH0 Govt</stp>
        <stp>IDX_RATIO</stp>
        <stp>10/15/2009</stp>
        <stp>10/15/2009</stp>
        <stp>[Fixed Income  Prices 2004-2009.xlsx]TIPS!R1242C68</stp>
        <tr r="BP1242" s="1"/>
      </tp>
      <tp>
        <v>1.1287099999999999</v>
        <stp/>
        <stp>##V3_BDHV12</stp>
        <stp>912828DH0 Govt</stp>
        <stp>IDX_RATIO</stp>
        <stp>10/12/2009</stp>
        <stp>10/12/2009</stp>
        <stp>[Fixed Income  Prices 2004-2009.xlsx]TIPS!R1239C68</stp>
        <tr r="BP1239" s="1"/>
      </tp>
      <tp>
        <v>1.1288800000000001</v>
        <stp/>
        <stp>##V3_BDHV12</stp>
        <stp>912828DH0 Govt</stp>
        <stp>IDX_RATIO</stp>
        <stp>10/14/2009</stp>
        <stp>10/14/2009</stp>
        <stp>[Fixed Income  Prices 2004-2009.xlsx]TIPS!R1241C68</stp>
        <tr r="BP1241" s="1"/>
      </tp>
      <tp>
        <v>1.12904</v>
        <stp/>
        <stp>##V3_BDHV12</stp>
        <stp>912828DH0 Govt</stp>
        <stp>IDX_RATIO</stp>
        <stp>10/16/2009</stp>
        <stp>10/16/2009</stp>
        <stp>[Fixed Income  Prices 2004-2009.xlsx]TIPS!R1243C68</stp>
        <tr r="BP1243" s="1"/>
      </tp>
      <tp>
        <v>1.1288</v>
        <stp/>
        <stp>##V3_BDHV12</stp>
        <stp>912828DH0 Govt</stp>
        <stp>IDX_RATIO</stp>
        <stp>10/13/2009</stp>
        <stp>10/13/2009</stp>
        <stp>[Fixed Income  Prices 2004-2009.xlsx]TIPS!R1240C68</stp>
        <tr r="BP1240" s="1"/>
      </tp>
      <tp>
        <v>1.1292800000000001</v>
        <stp/>
        <stp>##V3_BDHV12</stp>
        <stp>912828DH0 Govt</stp>
        <stp>IDX_RATIO</stp>
        <stp>10/19/2009</stp>
        <stp>10/19/2009</stp>
        <stp>[Fixed Income  Prices 2004-2009.xlsx]TIPS!R1244C68</stp>
        <tr r="BP1244" s="1"/>
      </tp>
      <tp>
        <v>1.1299399999999999</v>
        <stp/>
        <stp>##V3_BDHV12</stp>
        <stp>912828DH0 Govt</stp>
        <stp>IDX_RATIO</stp>
        <stp>10/27/2009</stp>
        <stp>10/27/2009</stp>
        <stp>[Fixed Income  Prices 2004-2009.xlsx]TIPS!R1250C68</stp>
        <tr r="BP1250" s="1"/>
      </tp>
      <tp>
        <v>1.1298600000000001</v>
        <stp/>
        <stp>##V3_BDHV12</stp>
        <stp>912828DH0 Govt</stp>
        <stp>IDX_RATIO</stp>
        <stp>10/26/2009</stp>
        <stp>10/26/2009</stp>
        <stp>[Fixed Income  Prices 2004-2009.xlsx]TIPS!R1249C68</stp>
        <tr r="BP1249" s="1"/>
      </tp>
      <tp>
        <v>1.1295299999999999</v>
        <stp/>
        <stp>##V3_BDHV12</stp>
        <stp>912828DH0 Govt</stp>
        <stp>IDX_RATIO</stp>
        <stp>10/22/2009</stp>
        <stp>10/22/2009</stp>
        <stp>[Fixed Income  Prices 2004-2009.xlsx]TIPS!R1247C68</stp>
        <tr r="BP1247" s="1"/>
      </tp>
      <tp>
        <v>1.12961</v>
        <stp/>
        <stp>##V3_BDHV12</stp>
        <stp>912828DH0 Govt</stp>
        <stp>IDX_RATIO</stp>
        <stp>10/23/2009</stp>
        <stp>10/23/2009</stp>
        <stp>[Fixed Income  Prices 2004-2009.xlsx]TIPS!R1248C68</stp>
        <tr r="BP1248" s="1"/>
      </tp>
      <tp>
        <v>1.12937</v>
        <stp/>
        <stp>##V3_BDHV12</stp>
        <stp>912828DH0 Govt</stp>
        <stp>IDX_RATIO</stp>
        <stp>10/20/2009</stp>
        <stp>10/20/2009</stp>
        <stp>[Fixed Income  Prices 2004-2009.xlsx]TIPS!R1245C68</stp>
        <tr r="BP1245" s="1"/>
      </tp>
      <tp>
        <v>1.1294500000000001</v>
        <stp/>
        <stp>##V3_BDHV12</stp>
        <stp>912828DH0 Govt</stp>
        <stp>IDX_RATIO</stp>
        <stp>10/21/2009</stp>
        <stp>10/21/2009</stp>
        <stp>[Fixed Income  Prices 2004-2009.xlsx]TIPS!R1246C68</stp>
        <tr r="BP1246" s="1"/>
      </tp>
      <tp>
        <v>1.1301000000000001</v>
        <stp/>
        <stp>##V3_BDHV12</stp>
        <stp>912828DH0 Govt</stp>
        <stp>IDX_RATIO</stp>
        <stp>10/29/2009</stp>
        <stp>10/29/2009</stp>
        <stp>[Fixed Income  Prices 2004-2009.xlsx]TIPS!R1252C68</stp>
        <tr r="BP1252" s="1"/>
      </tp>
      <tp>
        <v>1.13002</v>
        <stp/>
        <stp>##V3_BDHV12</stp>
        <stp>912828DH0 Govt</stp>
        <stp>IDX_RATIO</stp>
        <stp>10/28/2009</stp>
        <stp>10/28/2009</stp>
        <stp>[Fixed Income  Prices 2004-2009.xlsx]TIPS!R1251C68</stp>
        <tr r="BP1251" s="1"/>
      </tp>
      <tp>
        <v>1.1468499999999999</v>
        <stp/>
        <stp>##V3_BDHV12</stp>
        <stp>912828DH0 Govt</stp>
        <stp>IDX_RATIO</stp>
        <stp>11/11/2008</stp>
        <stp>11/11/2008</stp>
        <stp>[Fixed Income  Prices 2004-2009.xlsx]TIPS!R1000C68</stp>
        <tr r="BP1000" s="1"/>
      </tp>
      <tp>
        <v>1.1467400000000001</v>
        <stp/>
        <stp>##V3_BDHV12</stp>
        <stp>912828DH0 Govt</stp>
        <stp>IDX_RATIO</stp>
        <stp>11/13/2008</stp>
        <stp>11/13/2008</stp>
        <stp>[Fixed Income  Prices 2004-2009.xlsx]TIPS!R1002C68</stp>
        <tr r="BP1002" s="1"/>
      </tp>
      <tp>
        <v>1.14679</v>
        <stp/>
        <stp>##V3_BDHV12</stp>
        <stp>912828DH0 Govt</stp>
        <stp>IDX_RATIO</stp>
        <stp>11/12/2008</stp>
        <stp>11/12/2008</stp>
        <stp>[Fixed Income  Prices 2004-2009.xlsx]TIPS!R1001C68</stp>
        <tr r="BP1001" s="1"/>
      </tp>
      <tp>
        <v>1.14669</v>
        <stp/>
        <stp>##V3_BDHV12</stp>
        <stp>912828DH0 Govt</stp>
        <stp>IDX_RATIO</stp>
        <stp>11/14/2008</stp>
        <stp>11/14/2008</stp>
        <stp>[Fixed Income  Prices 2004-2009.xlsx]TIPS!R1003C68</stp>
        <tr r="BP1003" s="1"/>
      </tp>
      <tp>
        <v>1.13018</v>
        <stp/>
        <stp>##V3_BDHV12</stp>
        <stp>912828DH0 Govt</stp>
        <stp>IDX_RATIO</stp>
        <stp>10/30/2009</stp>
        <stp>10/30/2009</stp>
        <stp>[Fixed Income  Prices 2004-2009.xlsx]TIPS!R1253C68</stp>
        <tr r="BP1253" s="1"/>
      </tp>
      <tp>
        <v>1.14653</v>
        <stp/>
        <stp>##V3_BDHV12</stp>
        <stp>912828DH0 Govt</stp>
        <stp>IDX_RATIO</stp>
        <stp>11/17/2008</stp>
        <stp>11/17/2008</stp>
        <stp>[Fixed Income  Prices 2004-2009.xlsx]TIPS!R1004C68</stp>
        <tr r="BP1004" s="1"/>
      </tp>
      <tp>
        <v>1.14642</v>
        <stp/>
        <stp>##V3_BDHV12</stp>
        <stp>912828DH0 Govt</stp>
        <stp>IDX_RATIO</stp>
        <stp>11/19/2008</stp>
        <stp>11/19/2008</stp>
        <stp>[Fixed Income  Prices 2004-2009.xlsx]TIPS!R1006C68</stp>
        <tr r="BP1006" s="1"/>
      </tp>
      <tp>
        <v>1.1464799999999999</v>
        <stp/>
        <stp>##V3_BDHV12</stp>
        <stp>912828DH0 Govt</stp>
        <stp>IDX_RATIO</stp>
        <stp>11/18/2008</stp>
        <stp>11/18/2008</stp>
        <stp>[Fixed Income  Prices 2004-2009.xlsx]TIPS!R1005C68</stp>
        <tr r="BP1005" s="1"/>
      </tp>
      <tp>
        <v>1.1528</v>
        <stp/>
        <stp>##V3_BDHV12</stp>
        <stp>912828CZ1 Govt</stp>
        <stp>IDX_RATIO</stp>
        <stp>8/26/2008</stp>
        <stp>8/26/2008</stp>
        <stp>[Fixed Income  Prices 2004-2009.xlsx]TIPS!R1001C24</stp>
        <tr r="X1001" s="1"/>
      </tp>
      <tp>
        <v>1.19699</v>
        <stp/>
        <stp>##V3_BDHV12</stp>
        <stp>9128277J5 Govt</stp>
        <stp>IDX_RATIO</stp>
        <stp>5/22/2009</stp>
        <stp>5/22/2009</stp>
        <stp>[Fixed Income  Prices 2004-2009.xlsx]TIPS!R1262C36</stp>
        <tr r="AJ1262" s="1"/>
      </tp>
      <tp>
        <v>1.19902</v>
        <stp/>
        <stp>##V3_BDHV12</stp>
        <stp>9128277J5 Govt</stp>
        <stp>IDX_RATIO</stp>
        <stp>6/12/2009</stp>
        <stp>6/12/2009</stp>
        <stp>[Fixed Income  Prices 2004-2009.xlsx]TIPS!R1277C36</stp>
        <tr r="AJ1277" s="1"/>
      </tp>
      <tp>
        <v>1.1600900000000001</v>
        <stp/>
        <stp>##V3_BDHV12</stp>
        <stp>912828CZ1 Govt</stp>
        <stp>IDX_RATIO</stp>
        <stp>9/26/2008</stp>
        <stp>9/26/2008</stp>
        <stp>[Fixed Income  Prices 2004-2009.xlsx]TIPS!R1024C24</stp>
        <tr r="X1024" s="1"/>
      </tp>
      <tp>
        <v>1.1376500000000001</v>
        <stp/>
        <stp>##V3_BDHV12</stp>
        <stp>912828CZ1 Govt</stp>
        <stp>IDX_RATIO</stp>
        <stp>9/16/2009</stp>
        <stp>9/16/2009</stp>
        <stp>[Fixed Income  Prices 2004-2009.xlsx]TIPS!R1277C24</stp>
        <tr r="X1277" s="1"/>
      </tp>
      <tp>
        <v>1.3048999999999999</v>
        <stp/>
        <stp>##V3_BDHV12</stp>
        <stp>9128274Y5 Govt</stp>
        <stp>IDX_RATIO</stp>
        <stp>6/12/2008</stp>
        <stp>6/12/2008</stp>
        <stp>[Fixed Income  Prices 2004-2009.xlsx]TIPS!R1017C16</stp>
        <tr r="P1017" s="1"/>
      </tp>
      <tp>
        <v>1.2983899999999999</v>
        <stp/>
        <stp>##V3_BDHV12</stp>
        <stp>9128274Y5 Govt</stp>
        <stp>IDX_RATIO</stp>
        <stp>5/22/2008</stp>
        <stp>5/22/2008</stp>
        <stp>[Fixed Income  Prices 2004-2009.xlsx]TIPS!R1002C16</stp>
        <tr r="P1002" s="1"/>
      </tp>
      <tp>
        <v>1.2167300000000001</v>
        <stp/>
        <stp>##V3_BDHV12</stp>
        <stp>9128277J5 Govt</stp>
        <stp>IDX_RATIO</stp>
        <stp>7/22/2008</stp>
        <stp>7/22/2008</stp>
        <stp>[Fixed Income  Prices 2004-2009.xlsx]TIPS!R1044C36</stp>
        <tr r="AJ1044" s="1"/>
      </tp>
      <tp>
        <v>1.1932499999999999</v>
        <stp/>
        <stp>##V3_BDHV12</stp>
        <stp>9128277J5 Govt</stp>
        <stp>IDX_RATIO</stp>
        <stp>4/22/2009</stp>
        <stp>4/22/2009</stp>
        <stp>[Fixed Income  Prices 2004-2009.xlsx]TIPS!R1240C36</stp>
        <tr r="AJ1240" s="1"/>
      </tp>
      <tp>
        <v>1.1580600000000001</v>
        <stp/>
        <stp>##V3_BDHV12</stp>
        <stp>912828CZ1 Govt</stp>
        <stp>IDX_RATIO</stp>
        <stp>9/16/2008</stp>
        <stp>9/16/2008</stp>
        <stp>[Fixed Income  Prices 2004-2009.xlsx]TIPS!R1016C24</stp>
        <tr r="X1016" s="1"/>
      </tp>
      <tp>
        <v>1.1366700000000001</v>
        <stp/>
        <stp>##V3_BDHV12</stp>
        <stp>912828CZ1 Govt</stp>
        <stp>IDX_RATIO</stp>
        <stp>8/26/2009</stp>
        <stp>8/26/2009</stp>
        <stp>[Fixed Income  Prices 2004-2009.xlsx]TIPS!R1262C24</stp>
        <tr r="X1262" s="1"/>
      </tp>
      <tp>
        <v>1.2000200000000001</v>
        <stp/>
        <stp>##V3_BDHV12</stp>
        <stp>9128277J5 Govt</stp>
        <stp>IDX_RATIO</stp>
        <stp>6/22/2009</stp>
        <stp>6/22/2009</stp>
        <stp>[Fixed Income  Prices 2004-2009.xlsx]TIPS!R1283C36</stp>
        <tr r="AJ1283" s="1"/>
      </tp>
      <tp>
        <v>1.2032700000000001</v>
        <stp/>
        <stp>##V3_BDHV12</stp>
        <stp>9128277J5 Govt</stp>
        <stp>IDX_RATIO</stp>
        <stp>7/22/2009</stp>
        <stp>7/22/2009</stp>
        <stp>[Fixed Income  Prices 2004-2009.xlsx]TIPS!R1305C36</stp>
        <tr r="AJ1305" s="1"/>
      </tp>
      <tp>
        <v>1.1992</v>
        <stp/>
        <stp>##V3_BDHV12</stp>
        <stp>9128277J5 Govt</stp>
        <stp>IDX_RATIO</stp>
        <stp>5/22/2008</stp>
        <stp>5/22/2008</stp>
        <stp>[Fixed Income  Prices 2004-2009.xlsx]TIPS!R1001C36</stp>
        <tr r="AJ1001" s="1"/>
      </tp>
      <tp>
        <v>1.2052100000000001</v>
        <stp/>
        <stp>##V3_BDHV12</stp>
        <stp>9128277J5 Govt</stp>
        <stp>IDX_RATIO</stp>
        <stp>6/12/2008</stp>
        <stp>6/12/2008</stp>
        <stp>[Fixed Income  Prices 2004-2009.xlsx]TIPS!R1016C36</stp>
        <tr r="AJ1016" s="1"/>
      </tp>
      <tp>
        <v>1.1960500000000001</v>
        <stp/>
        <stp>##V3_BDHV12</stp>
        <stp>9128277J5 Govt</stp>
        <stp>IDX_RATIO</stp>
        <stp>5/12/2009</stp>
        <stp>5/12/2009</stp>
        <stp>[Fixed Income  Prices 2004-2009.xlsx]TIPS!R1254C36</stp>
        <tr r="AJ1254" s="1"/>
      </tp>
      <tp>
        <v>1.3173699999999999</v>
        <stp/>
        <stp>##V3_BDHV12</stp>
        <stp>9128274Y5 Govt</stp>
        <stp>IDX_RATIO</stp>
        <stp>7/22/2008</stp>
        <stp>7/22/2008</stp>
        <stp>[Fixed Income  Prices 2004-2009.xlsx]TIPS!R1045C16</stp>
        <tr r="P1045" s="1"/>
      </tp>
      <tp>
        <v>1.2189099999999999</v>
        <stp/>
        <stp>##V3_BDHV12</stp>
        <stp>912828AF7 Govt</stp>
        <stp>IDX_RATIO</stp>
        <stp>9/10/2008</stp>
        <stp>9/10/2008</stp>
        <stp>[Fixed Income  Prices 2004-2009.xlsx]TIPS!R1080C44</stp>
        <tr r="AR1080" s="1"/>
      </tp>
      <tp>
        <v>1.1977899999999999</v>
        <stp/>
        <stp>##V3_BDHV12</stp>
        <stp>912828AF7 Govt</stp>
        <stp>IDX_RATIO</stp>
        <stp>9/30/2009</stp>
        <stp>9/30/2009</stp>
        <stp>[Fixed Income  Prices 2004-2009.xlsx]TIPS!R1355C44</stp>
        <tr r="AR1355" s="1"/>
      </tp>
      <tp>
        <v>1.1434899999999999</v>
        <stp/>
        <stp>##V3_BDHV12</stp>
        <stp>912828CP3 Govt</stp>
        <stp>IDX_RATIO</stp>
        <stp>9/14/2009</stp>
        <stp>9/14/2009</stp>
        <stp>[Fixed Income  Prices 2004-2009.xlsx]TIPS!R1344C64</stp>
        <tr r="BL1344" s="1"/>
      </tp>
      <tp>
        <v>1.19567</v>
        <stp/>
        <stp>##V3_BDHV12</stp>
        <stp>912828AF7 Govt</stp>
        <stp>IDX_RATIO</stp>
        <stp>8/20/2009</stp>
        <stp>8/20/2009</stp>
        <stp>[Fixed Income  Prices 2004-2009.xlsx]TIPS!R1326C44</stp>
        <tr r="AR1326" s="1"/>
      </tp>
      <tp>
        <v>1.2114</v>
        <stp/>
        <stp>##V3_BDHV12</stp>
        <stp>9128277J5 Govt</stp>
        <stp>IDX_RATIO</stp>
        <stp>1/12/2009</stp>
        <stp>1/12/2009</stp>
        <stp>[Fixed Income  Prices 2004-2009.xlsx]TIPS!R1168C36</stp>
        <tr r="AJ1168" s="1"/>
      </tp>
      <tp>
        <v>1.1655199999999999</v>
        <stp/>
        <stp>##V3_BDHV12</stp>
        <stp>912828CP3 Govt</stp>
        <stp>IDX_RATIO</stp>
        <stp>9/24/2008</stp>
        <stp>9/24/2008</stp>
        <stp>[Fixed Income  Prices 2004-2009.xlsx]TIPS!R1091C64</stp>
        <tr r="BL1091" s="1"/>
      </tp>
      <tp>
        <v>1.1286499999999999</v>
        <stp/>
        <stp>##V3_BDHV12</stp>
        <stp>912828DH0 Govt</stp>
        <stp>IDX_RATIO</stp>
        <stp>9/17/2009</stp>
        <stp>9/17/2009</stp>
        <stp>[Fixed Income  Prices 2004-2009.xlsx]TIPS!R1222C68</stp>
        <tr r="BP1222" s="1"/>
      </tp>
      <tp>
        <v>1.19451</v>
        <stp/>
        <stp>##V3_BDHV12</stp>
        <stp>912828BD1 Govt</stp>
        <stp>IDX_RATIO</stp>
        <stp>9/16/2008</stp>
        <stp>9/16/2008</stp>
        <stp>[Fixed Income  Prices 2004-2009.xlsx]TIPS!R1084C52</stp>
        <tr r="AZ1084" s="1"/>
      </tp>
      <tp>
        <v>1.10762</v>
        <stp/>
        <stp>##V3_BDHV12</stp>
        <stp>912828EA4 Govt</stp>
        <stp>IDX_RATIO</stp>
        <stp>9/23/2009</stp>
        <stp>9/23/2009</stp>
        <stp>[Fixed Income  Prices 2004-2009.xlsx]TIPS!R1097C72</stp>
        <tr r="BT1097" s="1"/>
      </tp>
      <tp>
        <v>1.13862</v>
        <stp/>
        <stp>##V3_BDHV12</stp>
        <stp>912828CP3 Govt</stp>
        <stp>IDX_RATIO</stp>
        <stp>8/14/2009</stp>
        <stp>8/14/2009</stp>
        <stp>[Fixed Income  Prices 2004-2009.xlsx]TIPS!R1323C64</stp>
        <tr r="BL1323" s="1"/>
      </tp>
      <tp>
        <v>1.17245</v>
        <stp/>
        <stp>##V3_BDHV12</stp>
        <stp>912828BD1 Govt</stp>
        <stp>IDX_RATIO</stp>
        <stp>8/26/2009</stp>
        <stp>8/26/2009</stp>
        <stp>[Fixed Income  Prices 2004-2009.xlsx]TIPS!R1330C52</stp>
        <tr r="AZ1330" s="1"/>
      </tp>
      <tp>
        <v>1.15591</v>
        <stp/>
        <stp>##V3_BDHV12</stp>
        <stp>9128274Y5 Govt</stp>
        <stp>IDX_RATIO</stp>
        <stp>9/14/2004</stp>
        <stp>9/14/2004</stp>
        <stp>[Fixed Income  Prices 2004-2009.xlsx]TIPS!R42C16</stp>
        <tr r="P42" s="1"/>
      </tp>
      <tp>
        <v>1.1857800000000001</v>
        <stp/>
        <stp>##V3_BDHV12</stp>
        <stp>9128277J5 Govt</stp>
        <stp>IDX_RATIO</stp>
        <stp>3/12/2009</stp>
        <stp>3/12/2009</stp>
        <stp>[Fixed Income  Prices 2004-2009.xlsx]TIPS!R1211C36</stp>
        <tr r="AJ1211" s="1"/>
      </tp>
      <tp>
        <v>1.1966000000000001</v>
        <stp/>
        <stp>##V3_BDHV12</stp>
        <stp>912828BD1 Govt</stp>
        <stp>IDX_RATIO</stp>
        <stp>9/26/2008</stp>
        <stp>9/26/2008</stp>
        <stp>[Fixed Income  Prices 2004-2009.xlsx]TIPS!R1092C52</stp>
        <tr r="AZ1092" s="1"/>
      </tp>
      <tp>
        <v>1.2231700000000001</v>
        <stp/>
        <stp>##V3_BDHV12</stp>
        <stp>912828AF7 Govt</stp>
        <stp>IDX_RATIO</stp>
        <stp>9/30/2008</stp>
        <stp>9/30/2008</stp>
        <stp>[Fixed Income  Prices 2004-2009.xlsx]TIPS!R1094C44</stp>
        <tr r="AR1094" s="1"/>
      </tp>
      <tp>
        <v>1.2122900000000001</v>
        <stp/>
        <stp>##V3_BDHV12</stp>
        <stp>912828AF7 Govt</stp>
        <stp>IDX_RATIO</stp>
        <stp>8/20/2008</stp>
        <stp>8/20/2008</stp>
        <stp>[Fixed Income  Prices 2004-2009.xlsx]TIPS!R1065C44</stp>
        <tr r="AR1065" s="1"/>
      </tp>
      <tp>
        <v>1.1417600000000001</v>
        <stp/>
        <stp>##V3_BDHV12</stp>
        <stp>912828CP3 Govt</stp>
        <stp>IDX_RATIO</stp>
        <stp>8/24/2009</stp>
        <stp>8/24/2009</stp>
        <stp>[Fixed Income  Prices 2004-2009.xlsx]TIPS!R1329C64</stp>
        <tr r="BL1329" s="1"/>
      </tp>
      <tp>
        <v>1.19906</v>
        <stp/>
        <stp>##V3_BDHV12</stp>
        <stp>912828AF7 Govt</stp>
        <stp>IDX_RATIO</stp>
        <stp>9/10/2009</stp>
        <stp>9/10/2009</stp>
        <stp>[Fixed Income  Prices 2004-2009.xlsx]TIPS!R1341C44</stp>
        <tr r="AR1341" s="1"/>
      </tp>
      <tp>
        <v>0.99583999999999995</v>
        <stp/>
        <stp>##V3_BDHV12</stp>
        <stp>912810FS2 Govt</stp>
        <stp>IDX_RATIO</stp>
        <stp>1/24/2006</stp>
        <stp>1/24/2006</stp>
        <stp>[Fixed Income  Prices 2004-2009.xlsx]TIPS!R5C112</stp>
        <tr r="DH5" s="1"/>
      </tp>
      <tp>
        <v>1.1553</v>
        <stp/>
        <stp>##V3_BDHV12</stp>
        <stp>9128274Y5 Govt</stp>
        <stp>IDX_RATIO</stp>
        <stp>9/24/2004</stp>
        <stp>9/24/2004</stp>
        <stp>[Fixed Income  Prices 2004-2009.xlsx]TIPS!R50C16</stp>
        <tr r="P50" s="1"/>
      </tp>
      <tp>
        <v>1.31159</v>
        <stp/>
        <stp>##V3_BDHV12</stp>
        <stp>9128274Y5 Govt</stp>
        <stp>IDX_RATIO</stp>
        <stp>1/12/2009</stp>
        <stp>1/12/2009</stp>
        <stp>[Fixed Income  Prices 2004-2009.xlsx]TIPS!R1166C16</stp>
        <tr r="P1166" s="1"/>
      </tp>
      <tp>
        <v>1.1280600000000001</v>
        <stp/>
        <stp>##V3_BDHV12</stp>
        <stp>912828DH0 Govt</stp>
        <stp>IDX_RATIO</stp>
        <stp>8/27/2009</stp>
        <stp>8/27/2009</stp>
        <stp>[Fixed Income  Prices 2004-2009.xlsx]TIPS!R1207C68</stp>
        <tr r="BP1207" s="1"/>
      </tp>
      <tp>
        <v>1.1249500000000001</v>
        <stp/>
        <stp>##V3_BDHV12</stp>
        <stp>912828DH0 Govt</stp>
        <stp>IDX_RATIO</stp>
        <stp>8/17/2009</stp>
        <stp>8/17/2009</stp>
        <stp>[Fixed Income  Prices 2004-2009.xlsx]TIPS!R1199C68</stp>
        <tr r="BP1199" s="1"/>
      </tp>
      <tp>
        <v>1.1734499999999999</v>
        <stp/>
        <stp>##V3_BDHV12</stp>
        <stp>912828BD1 Govt</stp>
        <stp>IDX_RATIO</stp>
        <stp>9/16/2009</stp>
        <stp>9/16/2009</stp>
        <stp>[Fixed Income  Prices 2004-2009.xlsx]TIPS!R1345C52</stp>
        <tr r="AZ1345" s="1"/>
      </tp>
      <tp>
        <v>1.1031200000000001</v>
        <stp/>
        <stp>##V3_BDHV12</stp>
        <stp>912828EA4 Govt</stp>
        <stp>IDX_RATIO</stp>
        <stp>8/13/2009</stp>
        <stp>8/13/2009</stp>
        <stp>[Fixed Income  Prices 2004-2009.xlsx]TIPS!R1068C72</stp>
        <tr r="BT1068" s="1"/>
      </tp>
      <tp>
        <v>1.1890799999999999</v>
        <stp/>
        <stp>##V3_BDHV12</stp>
        <stp>912828BD1 Govt</stp>
        <stp>IDX_RATIO</stp>
        <stp>8/26/2008</stp>
        <stp>8/26/2008</stp>
        <stp>[Fixed Income  Prices 2004-2009.xlsx]TIPS!R1069C52</stp>
        <tr r="AZ1069" s="1"/>
      </tp>
      <tp>
        <v>1.14289</v>
        <stp/>
        <stp>##V3_BDHV12</stp>
        <stp>912828CP3 Govt</stp>
        <stp>IDX_RATIO</stp>
        <stp>9/24/2009</stp>
        <stp>9/24/2009</stp>
        <stp>[Fixed Income  Prices 2004-2009.xlsx]TIPS!R1352C64</stp>
        <tr r="BL1352" s="1"/>
      </tp>
      <tp>
        <v>1.15412</v>
        <stp/>
        <stp>##V3_BDHV12</stp>
        <stp>912828CP3 Govt</stp>
        <stp>IDX_RATIO</stp>
        <stp>8/14/2008</stp>
        <stp>8/14/2008</stp>
        <stp>[Fixed Income  Prices 2004-2009.xlsx]TIPS!R1062C64</stp>
        <tr r="BL1062" s="1"/>
      </tp>
      <tp>
        <v>1.19238</v>
        <stp/>
        <stp>##V3_BDHV12</stp>
        <stp>912828AF7 Govt</stp>
        <stp>IDX_RATIO</stp>
        <stp>8/10/2009</stp>
        <stp>8/10/2009</stp>
        <stp>[Fixed Income  Prices 2004-2009.xlsx]TIPS!R1318C44</stp>
        <tr r="AR1318" s="1"/>
      </tp>
      <tp>
        <v>1.1557599999999999</v>
        <stp/>
        <stp>##V3_BDHV12</stp>
        <stp>9128274Y5 Govt</stp>
        <stp>IDX_RATIO</stp>
        <stp>8/24/2004</stp>
        <stp>8/24/2004</stp>
        <stp>[Fixed Income  Prices 2004-2009.xlsx]TIPS!R27C16</stp>
        <tr r="P27" s="1"/>
      </tp>
      <tp>
        <v>1.19146</v>
        <stp/>
        <stp>##V3_BDHV12</stp>
        <stp>9128277J5 Govt</stp>
        <stp>IDX_RATIO</stp>
        <stp>2/12/2009</stp>
        <stp>2/12/2009</stp>
        <stp>[Fixed Income  Prices 2004-2009.xlsx]TIPS!R1191C36</stp>
        <tr r="AJ1191" s="1"/>
      </tp>
      <tp>
        <v>1.2038599999999999</v>
        <stp/>
        <stp>##V3_BDHV12</stp>
        <stp>9128277J5 Govt</stp>
        <stp>IDX_RATIO</stp>
        <stp>1/22/2009</stp>
        <stp>1/22/2009</stp>
        <stp>[Fixed Income  Prices 2004-2009.xlsx]TIPS!R1176C36</stp>
        <tr r="AJ1176" s="1"/>
      </tp>
      <tp>
        <v>1.1105400000000001</v>
        <stp/>
        <stp>##V3_BDHV12</stp>
        <stp>912828DH0 Govt</stp>
        <stp>IDX_RATIO</stp>
        <stp>4/27/2009</stp>
        <stp>4/27/2009</stp>
        <stp>[Fixed Income  Prices 2004-2009.xlsx]TIPS!R1119C68</stp>
        <tr r="BP1119" s="1"/>
      </tp>
      <tp>
        <v>1.11843</v>
        <stp/>
        <stp>##V3_BDHV12</stp>
        <stp>912828DH0 Govt</stp>
        <stp>IDX_RATIO</stp>
        <stp>7/17/2009</stp>
        <stp>7/17/2009</stp>
        <stp>[Fixed Income  Prices 2004-2009.xlsx]TIPS!R1178C68</stp>
        <tr r="BP1178" s="1"/>
      </tp>
      <tp>
        <v>1.1819200000000001</v>
        <stp/>
        <stp>##V3_BDHV12</stp>
        <stp>912828AF7 Govt</stp>
        <stp>IDX_RATIO</stp>
        <stp>5/20/2009</stp>
        <stp>5/20/2009</stp>
        <stp>[Fixed Income  Prices 2004-2009.xlsx]TIPS!R1260C44</stp>
        <tr r="AR1260" s="1"/>
      </tp>
      <tp>
        <v>1.1839200000000001</v>
        <stp/>
        <stp>##V3_BDHV12</stp>
        <stp>912828AF7 Govt</stp>
        <stp>IDX_RATIO</stp>
        <stp>6/10/2009</stp>
        <stp>6/10/2009</stp>
        <stp>[Fixed Income  Prices 2004-2009.xlsx]TIPS!R1275C44</stp>
        <tr r="AR1275" s="1"/>
      </tp>
      <tp>
        <v>1.17997</v>
        <stp/>
        <stp>##V3_BDHV12</stp>
        <stp>912828AF7 Govt</stp>
        <stp>IDX_RATIO</stp>
        <stp>4/30/2009</stp>
        <stp>4/30/2009</stp>
        <stp>[Fixed Income  Prices 2004-2009.xlsx]TIPS!R1246C44</stp>
        <tr r="AR1246" s="1"/>
      </tp>
      <tp>
        <v>1.1436900000000001</v>
        <stp/>
        <stp>##V3_BDHV12</stp>
        <stp>912828CP3 Govt</stp>
        <stp>IDX_RATIO</stp>
        <stp>7/14/2008</stp>
        <stp>7/14/2008</stp>
        <stp>[Fixed Income  Prices 2004-2009.xlsx]TIPS!R1039C64</stp>
        <tr r="BL1039" s="1"/>
      </tp>
      <tp>
        <v>1.12256</v>
        <stp/>
        <stp>##V3_BDHV12</stp>
        <stp>912828CP3 Govt</stp>
        <stp>IDX_RATIO</stp>
        <stp>4/14/2009</stp>
        <stp>4/14/2009</stp>
        <stp>[Fixed Income  Prices 2004-2009.xlsx]TIPS!R1235C64</stp>
        <tr r="BL1235" s="1"/>
      </tp>
      <tp>
        <v>1.0975200000000001</v>
        <stp/>
        <stp>##V3_BDHV12</stp>
        <stp>912828EA4 Govt</stp>
        <stp>IDX_RATIO</stp>
        <stp>7/13/2009</stp>
        <stp>7/13/2009</stp>
        <stp>[Fixed Income  Prices 2004-2009.xlsx]TIPS!R1045C72</stp>
        <tr r="BT1045" s="1"/>
      </tp>
      <tp>
        <v>1.2041999999999999</v>
        <stp/>
        <stp>##V3_BDHV12</stp>
        <stp>912828AF7 Govt</stp>
        <stp>IDX_RATIO</stp>
        <stp>7/30/2008</stp>
        <stp>7/30/2008</stp>
        <stp>[Fixed Income  Prices 2004-2009.xlsx]TIPS!R1050C44</stp>
        <tr r="AR1050" s="1"/>
      </tp>
      <tp>
        <v>1.19215</v>
        <stp/>
        <stp>##V3_BDHV12</stp>
        <stp>912828AF7 Govt</stp>
        <stp>IDX_RATIO</stp>
        <stp>6/20/2008</stp>
        <stp>6/20/2008</stp>
        <stp>[Fixed Income  Prices 2004-2009.xlsx]TIPS!R1022C44</stp>
        <tr r="AR1022" s="1"/>
      </tp>
      <tp>
        <v>1.1120399999999999</v>
        <stp/>
        <stp>##V3_BDHV12</stp>
        <stp>912828CZ1 Govt</stp>
        <stp>IDX_RATIO</stp>
        <stp>3/16/2009</stp>
        <stp>3/16/2009</stp>
        <stp>[Fixed Income  Prices 2004-2009.xlsx]TIPS!R1145C24</stp>
        <tr r="X1145" s="1"/>
      </tp>
      <tp>
        <v>1.12669</v>
        <stp/>
        <stp>##V3_BDHV12</stp>
        <stp>9128275W8 Govt</stp>
        <stp>IDX_RATIO</stp>
        <stp>9/15/2004</stp>
        <stp>9/15/2004</stp>
        <stp>[Fixed Income  Prices 2004-2009.xlsx]TIPS!R43C20</stp>
        <tr r="T43" s="1"/>
      </tp>
      <tp>
        <v>1.17347</v>
        <stp/>
        <stp>##V3_BDHV12</stp>
        <stp>9128273T7 Govt</stp>
        <stp>IDX_RATIO</stp>
        <stp>9/13/2004</stp>
        <stp>9/13/2004</stp>
        <stp>[Fixed Income  Prices 2004-2009.xlsx]TIPS!R41C12</stp>
        <tr r="L41" s="1"/>
      </tp>
      <tp>
        <v>1.1306099999999999</v>
        <stp/>
        <stp>##V3_BDHV12</stp>
        <stp>912828CP3 Govt</stp>
        <stp>IDX_RATIO</stp>
        <stp>6/24/2009</stp>
        <stp>6/24/2009</stp>
        <stp>[Fixed Income  Prices 2004-2009.xlsx]TIPS!R1286C64</stp>
        <tr r="BL1286" s="1"/>
      </tp>
      <tp>
        <v>1.11354</v>
        <stp/>
        <stp>##V3_BDHV12</stp>
        <stp>912828DH0 Govt</stp>
        <stp>IDX_RATIO</stp>
        <stp>5/27/2009</stp>
        <stp>5/27/2009</stp>
        <stp>[Fixed Income  Prices 2004-2009.xlsx]TIPS!R1141C68</stp>
        <tr r="BP1141" s="1"/>
      </tp>
      <tp>
        <v>1.1154599999999999</v>
        <stp/>
        <stp>##V3_BDHV12</stp>
        <stp>912828DH0 Govt</stp>
        <stp>IDX_RATIO</stp>
        <stp>6/17/2009</stp>
        <stp>6/17/2009</stp>
        <stp>[Fixed Income  Prices 2004-2009.xlsx]TIPS!R1156C68</stp>
        <tr r="BP1156" s="1"/>
      </tp>
      <tp>
        <v>1.1869799999999999</v>
        <stp/>
        <stp>##V3_BDHV12</stp>
        <stp>912828AF7 Govt</stp>
        <stp>IDX_RATIO</stp>
        <stp>7/10/2009</stp>
        <stp>7/10/2009</stp>
        <stp>[Fixed Income  Prices 2004-2009.xlsx]TIPS!R1297C44</stp>
        <tr r="AR1297" s="1"/>
      </tp>
      <tp>
        <v>1.1150899999999999</v>
        <stp/>
        <stp>##V3_BDHV12</stp>
        <stp>912828CZ1 Govt</stp>
        <stp>IDX_RATIO</stp>
        <stp>2/16/2009</stp>
        <stp>2/16/2009</stp>
        <stp>[Fixed Income  Prices 2004-2009.xlsx]TIPS!R1125C24</stp>
        <tr r="X1125" s="1"/>
      </tp>
      <tp>
        <v>1.1336900000000001</v>
        <stp/>
        <stp>##V3_BDHV12</stp>
        <stp>912828CP3 Govt</stp>
        <stp>IDX_RATIO</stp>
        <stp>7/24/2009</stp>
        <stp>7/24/2009</stp>
        <stp>[Fixed Income  Prices 2004-2009.xlsx]TIPS!R1308C64</stp>
        <tr r="BL1308" s="1"/>
      </tp>
      <tp>
        <v>1.1595800000000001</v>
        <stp/>
        <stp>##V3_BDHV12</stp>
        <stp>912828BD1 Govt</stp>
        <stp>IDX_RATIO</stp>
        <stp>6/16/2009</stp>
        <stp>6/16/2009</stp>
        <stp>[Fixed Income  Prices 2004-2009.xlsx]TIPS!R1279C52</stp>
        <tr r="AZ1279" s="1"/>
      </tp>
      <tp>
        <v>1.12554</v>
        <stp/>
        <stp>##V3_BDHV12</stp>
        <stp>912828CZ1 Govt</stp>
        <stp>IDX_RATIO</stp>
        <stp>1/26/2009</stp>
        <stp>1/26/2009</stp>
        <stp>[Fixed Income  Prices 2004-2009.xlsx]TIPS!R1110C24</stp>
        <tr r="X1110" s="1"/>
      </tp>
      <tp>
        <v>1.1575899999999999</v>
        <stp/>
        <stp>##V3_BDHV12</stp>
        <stp>912828BD1 Govt</stp>
        <stp>IDX_RATIO</stp>
        <stp>5/26/2009</stp>
        <stp>5/26/2009</stp>
        <stp>[Fixed Income  Prices 2004-2009.xlsx]TIPS!R1264C52</stp>
        <tr r="AZ1264" s="1"/>
      </tp>
      <tp>
        <v>1.19455</v>
        <stp/>
        <stp>##V3_BDHV12</stp>
        <stp>912828AF7 Govt</stp>
        <stp>IDX_RATIO</stp>
        <stp>6/30/2008</stp>
        <stp>6/30/2008</stp>
        <stp>[Fixed Income  Prices 2004-2009.xlsx]TIPS!R1028C44</stp>
        <tr r="AR1028" s="1"/>
      </tp>
      <tp>
        <v>1.12686</v>
        <stp/>
        <stp>##V3_BDHV12</stp>
        <stp>912828CP3 Govt</stp>
        <stp>IDX_RATIO</stp>
        <stp>5/14/2009</stp>
        <stp>5/14/2009</stp>
        <stp>[Fixed Income  Prices 2004-2009.xlsx]TIPS!R1257C64</stp>
        <tr r="BL1257" s="1"/>
      </tp>
      <tp>
        <v>1.1780200000000001</v>
        <stp/>
        <stp>##V3_BDHV12</stp>
        <stp>912828AF7 Govt</stp>
        <stp>IDX_RATIO</stp>
        <stp>4/20/2009</stp>
        <stp>4/20/2009</stp>
        <stp>[Fixed Income  Prices 2004-2009.xlsx]TIPS!R1238C44</stp>
        <tr r="AR1238" s="1"/>
      </tp>
      <tp>
        <v>1.16265</v>
        <stp/>
        <stp>##V3_BDHV12</stp>
        <stp>912828BD1 Govt</stp>
        <stp>IDX_RATIO</stp>
        <stp>7/16/2009</stp>
        <stp>7/16/2009</stp>
        <stp>[Fixed Income  Prices 2004-2009.xlsx]TIPS!R1301C52</stp>
        <tr r="AZ1301" s="1"/>
      </tp>
      <tp>
        <v>1.1684700000000001</v>
        <stp/>
        <stp>##V3_BDHV12</stp>
        <stp>912828BD1 Govt</stp>
        <stp>IDX_RATIO</stp>
        <stp>6/26/2008</stp>
        <stp>6/26/2008</stp>
        <stp>[Fixed Income  Prices 2004-2009.xlsx]TIPS!R1026C52</stp>
        <tr r="AZ1026" s="1"/>
      </tp>
      <tp>
        <v>1.17194</v>
        <stp/>
        <stp>##V3_BDHV12</stp>
        <stp>9128273T7 Govt</stp>
        <stp>IDX_RATIO</stp>
        <stp>8/13/2004</stp>
        <stp>8/13/2004</stp>
        <stp>[Fixed Income  Prices 2004-2009.xlsx]TIPS!R20C12</stp>
        <tr r="L20" s="1"/>
      </tp>
      <tp>
        <v>1.16055</v>
        <stp/>
        <stp>##V3_BDHV12</stp>
        <stp>912828BD1 Govt</stp>
        <stp>IDX_RATIO</stp>
        <stp>6/26/2009</stp>
        <stp>6/26/2009</stp>
        <stp>[Fixed Income  Prices 2004-2009.xlsx]TIPS!R1287C52</stp>
        <tr r="AZ1287" s="1"/>
      </tp>
      <tp>
        <v>1.1858900000000001</v>
        <stp/>
        <stp>##V3_BDHV12</stp>
        <stp>912828AF7 Govt</stp>
        <stp>IDX_RATIO</stp>
        <stp>6/30/2009</stp>
        <stp>6/30/2009</stp>
        <stp>[Fixed Income  Prices 2004-2009.xlsx]TIPS!R1289C44</stp>
        <tr r="AR1289" s="1"/>
      </tp>
      <tp>
        <v>1.1326400000000001</v>
        <stp/>
        <stp>##V3_BDHV12</stp>
        <stp>912828CP3 Govt</stp>
        <stp>IDX_RATIO</stp>
        <stp>7/14/2009</stp>
        <stp>7/14/2009</stp>
        <stp>[Fixed Income  Prices 2004-2009.xlsx]TIPS!R1300C64</stp>
        <tr r="BL1300" s="1"/>
      </tp>
      <tp>
        <v>1.1109499999999999</v>
        <stp/>
        <stp>##V3_BDHV12</stp>
        <stp>912828CZ1 Govt</stp>
        <stp>IDX_RATIO</stp>
        <stp>2/26/2009</stp>
        <stp>2/26/2009</stp>
        <stp>[Fixed Income  Prices 2004-2009.xlsx]TIPS!R1133C24</stp>
        <tr r="X1133" s="1"/>
      </tp>
      <tp>
        <v>1.1326000000000001</v>
        <stp/>
        <stp>##V3_BDHV12</stp>
        <stp>912828CZ1 Govt</stp>
        <stp>IDX_RATIO</stp>
        <stp>1/16/2009</stp>
        <stp>1/16/2009</stp>
        <stp>[Fixed Income  Prices 2004-2009.xlsx]TIPS!R1104C24</stp>
        <tr r="X1104" s="1"/>
      </tp>
      <tp>
        <v>1.1380600000000001</v>
        <stp/>
        <stp>##V3_BDHV12</stp>
        <stp>912828CP3 Govt</stp>
        <stp>IDX_RATIO</stp>
        <stp>6/24/2008</stp>
        <stp>6/24/2008</stp>
        <stp>[Fixed Income  Prices 2004-2009.xlsx]TIPS!R1025C64</stp>
        <tr r="BL1025" s="1"/>
      </tp>
      <tp>
        <v>1.16612</v>
        <stp/>
        <stp>##V3_BDHV12</stp>
        <stp>912828BD1 Govt</stp>
        <stp>IDX_RATIO</stp>
        <stp>6/16/2008</stp>
        <stp>6/16/2008</stp>
        <stp>[Fixed Income  Prices 2004-2009.xlsx]TIPS!R1018C52</stp>
        <tr r="AZ1018" s="1"/>
      </tp>
      <tp>
        <v>1.0955699999999999</v>
        <stp/>
        <stp>##V3_BDHV12</stp>
        <stp>912828EA4 Govt</stp>
        <stp>IDX_RATIO</stp>
        <stp>6/23/2009</stp>
        <stp>6/23/2009</stp>
        <stp>[Fixed Income  Prices 2004-2009.xlsx]TIPS!R1031C72</stp>
        <tr r="BT1031" s="1"/>
      </tp>
      <tp>
        <v>1.1760699999999999</v>
        <stp/>
        <stp>##V3_BDHV12</stp>
        <stp>912828AF7 Govt</stp>
        <stp>IDX_RATIO</stp>
        <stp>4/10/2009</stp>
        <stp>4/10/2009</stp>
        <stp>[Fixed Income  Prices 2004-2009.xlsx]TIPS!R1232C44</stp>
        <tr r="AR1232" s="1"/>
      </tp>
      <tp>
        <v>1.16066</v>
        <stp/>
        <stp>##V3_BDHV12</stp>
        <stp>912828BD1 Govt</stp>
        <stp>IDX_RATIO</stp>
        <stp>5/26/2008</stp>
        <stp>5/26/2008</stp>
        <stp>[Fixed Income  Prices 2004-2009.xlsx]TIPS!R1003C52</stp>
        <tr r="AZ1003" s="1"/>
      </tp>
      <tp>
        <v>1.1977100000000001</v>
        <stp/>
        <stp>##V3_BDHV12</stp>
        <stp>912828AF7 Govt</stp>
        <stp>IDX_RATIO</stp>
        <stp>7/10/2008</stp>
        <stp>7/10/2008</stp>
        <stp>[Fixed Income  Prices 2004-2009.xlsx]TIPS!R1036C44</stp>
        <tr r="AR1036" s="1"/>
      </tp>
      <tp>
        <v>1.18693</v>
        <stp/>
        <stp>##V3_BDHV12</stp>
        <stp>912828AF7 Govt</stp>
        <stp>IDX_RATIO</stp>
        <stp>5/30/2008</stp>
        <stp>5/30/2008</stp>
        <stp>[Fixed Income  Prices 2004-2009.xlsx]TIPS!R1007C44</stp>
        <tr r="AR1007" s="1"/>
      </tp>
      <tp>
        <v>1.18919</v>
        <stp/>
        <stp>##V3_BDHV12</stp>
        <stp>912828AF7 Govt</stp>
        <stp>IDX_RATIO</stp>
        <stp>7/30/2009</stp>
        <stp>7/30/2009</stp>
        <stp>[Fixed Income  Prices 2004-2009.xlsx]TIPS!R1311C44</stp>
        <tr r="AR1311" s="1"/>
      </tp>
      <tp>
        <v>1.0919399999999999</v>
        <stp/>
        <stp>##V3_BDHV12</stp>
        <stp>912828EA4 Govt</stp>
        <stp>IDX_RATIO</stp>
        <stp>5/13/2009</stp>
        <stp>5/13/2009</stp>
        <stp>[Fixed Income  Prices 2004-2009.xlsx]TIPS!R1002C72</stp>
        <tr r="BT1002" s="1"/>
      </tp>
      <tp>
        <v>1.1267199999999999</v>
        <stp/>
        <stp>##V3_BDHV12</stp>
        <stp>9128275W8 Govt</stp>
        <stp>IDX_RATIO</stp>
        <stp>8/25/2004</stp>
        <stp>8/25/2004</stp>
        <stp>[Fixed Income  Prices 2004-2009.xlsx]TIPS!R28C20</stp>
        <tr r="T28" s="1"/>
      </tp>
      <tp>
        <v>1.1731400000000001</v>
        <stp/>
        <stp>##V3_BDHV12</stp>
        <stp>9128273T7 Govt</stp>
        <stp>IDX_RATIO</stp>
        <stp>8/23/2004</stp>
        <stp>8/23/2004</stp>
        <stp>[Fixed Income  Prices 2004-2009.xlsx]TIPS!R26C12</stp>
        <tr r="L26" s="1"/>
      </tp>
      <tp>
        <v>1.1087100000000001</v>
        <stp/>
        <stp>##V3_BDHV12</stp>
        <stp>912828DH0 Govt</stp>
        <stp>IDX_RATIO</stp>
        <stp>4/17/2009</stp>
        <stp>4/17/2009</stp>
        <stp>[Fixed Income  Prices 2004-2009.xlsx]TIPS!R1113C68</stp>
        <tr r="BP1113" s="1"/>
      </tp>
      <tp>
        <v>1.11947</v>
        <stp/>
        <stp>##V3_BDHV12</stp>
        <stp>912828DH0 Govt</stp>
        <stp>IDX_RATIO</stp>
        <stp>7/27/2009</stp>
        <stp>7/27/2009</stp>
        <stp>[Fixed Income  Prices 2004-2009.xlsx]TIPS!R1184C68</stp>
        <tr r="BP1184" s="1"/>
      </tp>
      <tp>
        <v>1.17441</v>
        <stp/>
        <stp>##V3_BDHV12</stp>
        <stp>912828BD1 Govt</stp>
        <stp>IDX_RATIO</stp>
        <stp>7/16/2008</stp>
        <stp>7/16/2008</stp>
        <stp>[Fixed Income  Prices 2004-2009.xlsx]TIPS!R1040C52</stp>
        <tr r="AZ1040" s="1"/>
      </tp>
      <tp>
        <v>1.0985400000000001</v>
        <stp/>
        <stp>##V3_BDHV12</stp>
        <stp>912828EA4 Govt</stp>
        <stp>IDX_RATIO</stp>
        <stp>7/23/2009</stp>
        <stp>7/23/2009</stp>
        <stp>[Fixed Income  Prices 2004-2009.xlsx]TIPS!R1053C72</stp>
        <tr r="BT1053" s="1"/>
      </tp>
      <tp>
        <v>1.1467799999999999</v>
        <stp/>
        <stp>##V3_BDHV12</stp>
        <stp>912828CP3 Govt</stp>
        <stp>IDX_RATIO</stp>
        <stp>7/24/2008</stp>
        <stp>7/24/2008</stp>
        <stp>[Fixed Income  Prices 2004-2009.xlsx]TIPS!R1047C64</stp>
        <tr r="BL1047" s="1"/>
      </tp>
      <tp>
        <v>1.1244099999999999</v>
        <stp/>
        <stp>##V3_BDHV12</stp>
        <stp>912828CP3 Govt</stp>
        <stp>IDX_RATIO</stp>
        <stp>4/24/2009</stp>
        <stp>4/24/2009</stp>
        <stp>[Fixed Income  Prices 2004-2009.xlsx]TIPS!R1243C64</stp>
        <tr r="BL1243" s="1"/>
      </tp>
      <tp>
        <v>1.18808</v>
        <stp/>
        <stp>##V3_BDHV12</stp>
        <stp>912828AF7 Govt</stp>
        <stp>IDX_RATIO</stp>
        <stp>7/20/2009</stp>
        <stp>7/20/2009</stp>
        <stp>[Fixed Income  Prices 2004-2009.xlsx]TIPS!R1303C44</stp>
        <tr r="AR1303" s="1"/>
      </tp>
      <tp>
        <v>1.1524700000000001</v>
        <stp/>
        <stp>##V3_BDHV12</stp>
        <stp>912828BD1 Govt</stp>
        <stp>IDX_RATIO</stp>
        <stp>4/16/2009</stp>
        <stp>4/16/2009</stp>
        <stp>[Fixed Income  Prices 2004-2009.xlsx]TIPS!R1236C52</stp>
        <tr r="AZ1236" s="1"/>
      </tp>
      <tp>
        <v>1.1135999999999999</v>
        <stp/>
        <stp>##V3_BDHV12</stp>
        <stp>912828CZ1 Govt</stp>
        <stp>IDX_RATIO</stp>
        <stp>3/26/2009</stp>
        <stp>3/26/2009</stp>
        <stp>[Fixed Income  Prices 2004-2009.xlsx]TIPS!R1153C24</stp>
        <tr r="X1153" s="1"/>
      </tp>
      <tp>
        <v>1.1897500000000001</v>
        <stp/>
        <stp>##V3_BDHV12</stp>
        <stp>912828AF7 Govt</stp>
        <stp>IDX_RATIO</stp>
        <stp>6/10/2008</stp>
        <stp>6/10/2008</stp>
        <stp>[Fixed Income  Prices 2004-2009.xlsx]TIPS!R1014C44</stp>
        <tr r="AR1014" s="1"/>
      </tp>
      <tp>
        <v>1.1728499999999999</v>
        <stp/>
        <stp>##V3_BDHV12</stp>
        <stp>9128273T7 Govt</stp>
        <stp>IDX_RATIO</stp>
        <stp>9/23/2004</stp>
        <stp>9/23/2004</stp>
        <stp>[Fixed Income  Prices 2004-2009.xlsx]TIPS!R49C12</stp>
        <tr r="L49" s="1"/>
      </tp>
      <tp>
        <v>1.1160000000000001</v>
        <stp/>
        <stp>##V3_BDHV12</stp>
        <stp>912828DH0 Govt</stp>
        <stp>IDX_RATIO</stp>
        <stp>1/27/2009</stp>
        <stp>1/27/2009</stp>
        <stp>[Fixed Income  Prices 2004-2009.xlsx]TIPS!R1055C68</stp>
        <tr r="BP1055" s="1"/>
      </tp>
      <tp>
        <v>1.10592</v>
        <stp/>
        <stp>##V3_BDHV12</stp>
        <stp>912828DH0 Govt</stp>
        <stp>IDX_RATIO</stp>
        <stp>2/17/2009</stp>
        <stp>2/17/2009</stp>
        <stp>[Fixed Income  Prices 2004-2009.xlsx]TIPS!R1070C68</stp>
        <tr r="BP1070" s="1"/>
      </tp>
      <tp>
        <v>1.17316</v>
        <stp/>
        <stp>##V3_BDHV12</stp>
        <stp>912828AF7 Govt</stp>
        <stp>IDX_RATIO</stp>
        <stp>2/20/2009</stp>
        <stp>2/20/2009</stp>
        <stp>[Fixed Income  Prices 2004-2009.xlsx]TIPS!R1197C44</stp>
        <tr r="AR1197" s="1"/>
      </tp>
      <tp>
        <v>1.1188899999999999</v>
        <stp/>
        <stp>##V3_BDHV12</stp>
        <stp>912828CP3 Govt</stp>
        <stp>IDX_RATIO</stp>
        <stp>3/24/2009</stp>
        <stp>3/24/2009</stp>
        <stp>[Fixed Income  Prices 2004-2009.xlsx]TIPS!R1220C64</stp>
        <tr r="BL1220" s="1"/>
      </tp>
      <tp>
        <v>1.1470400000000001</v>
        <stp/>
        <stp>##V3_BDHV12</stp>
        <stp>912828BD1 Govt</stp>
        <stp>IDX_RATIO</stp>
        <stp>3/16/2009</stp>
        <stp>3/16/2009</stp>
        <stp>[Fixed Income  Prices 2004-2009.xlsx]TIPS!R1213C52</stp>
        <tr r="AZ1213" s="1"/>
      </tp>
      <tp>
        <v>1.0881700000000001</v>
        <stp/>
        <stp>##V3_BDHV12</stp>
        <stp>9128276R8 Govt</stp>
        <stp>IDX_RATIO</stp>
        <stp>8/16/2004</stp>
        <stp>8/16/2004</stp>
        <stp>[Fixed Income  Prices 2004-2009.xlsx]TIPS!R21C28</stp>
        <tr r="AB21" s="1"/>
      </tp>
      <tp>
        <v>1.2346900000000001</v>
        <stp/>
        <stp>##V3_BDHV12</stp>
        <stp>9128277J5 Govt</stp>
        <stp>IDX_RATIO</stp>
        <stp>9/12/2008</stp>
        <stp>9/12/2008</stp>
        <stp>[Fixed Income  Prices 2004-2009.xlsx]TIPS!R1082C36</stp>
        <tr r="AJ1082" s="1"/>
      </tp>
      <tp>
        <v>1.3299400000000001</v>
        <stp/>
        <stp>##V3_BDHV12</stp>
        <stp>9128274Y5 Govt</stp>
        <stp>IDX_RATIO</stp>
        <stp>8/22/2008</stp>
        <stp>8/22/2008</stp>
        <stp>[Fixed Income  Prices 2004-2009.xlsx]TIPS!R1068C16</stp>
        <tr r="P1068" s="1"/>
      </tp>
      <tp>
        <v>1.1222700000000001</v>
        <stp/>
        <stp>##V3_BDHV12</stp>
        <stp>912828CZ1 Govt</stp>
        <stp>IDX_RATIO</stp>
        <stp>5/26/2009</stp>
        <stp>5/26/2009</stp>
        <stp>[Fixed Income  Prices 2004-2009.xlsx]TIPS!R1196C24</stp>
        <tr r="X1196" s="1"/>
      </tp>
      <tp>
        <v>1.11737</v>
        <stp/>
        <stp>##V3_BDHV12</stp>
        <stp>912828CP3 Govt</stp>
        <stp>IDX_RATIO</stp>
        <stp>2/24/2009</stp>
        <stp>2/24/2009</stp>
        <stp>[Fixed Income  Prices 2004-2009.xlsx]TIPS!R1200C64</stp>
        <tr r="BL1200" s="1"/>
      </tp>
      <tp>
        <v>1.1034600000000001</v>
        <stp/>
        <stp>##V3_BDHV12</stp>
        <stp>912828DH0 Govt</stp>
        <stp>IDX_RATIO</stp>
        <stp>3/17/2009</stp>
        <stp>3/17/2009</stp>
        <stp>[Fixed Income  Prices 2004-2009.xlsx]TIPS!R1090C68</stp>
        <tr r="BP1090" s="1"/>
      </tp>
      <tp>
        <v>1.16825</v>
        <stp/>
        <stp>##V3_BDHV12</stp>
        <stp>912828BD1 Govt</stp>
        <stp>IDX_RATIO</stp>
        <stp>1/16/2009</stp>
        <stp>1/16/2009</stp>
        <stp>[Fixed Income  Prices 2004-2009.xlsx]TIPS!R1172C52</stp>
        <tr r="AZ1172" s="1"/>
      </tp>
      <tp>
        <v>1.12514</v>
        <stp/>
        <stp>##V3_BDHV12</stp>
        <stp>912828CZ1 Govt</stp>
        <stp>IDX_RATIO</stp>
        <stp>6/26/2009</stp>
        <stp>6/26/2009</stp>
        <stp>[Fixed Income  Prices 2004-2009.xlsx]TIPS!R1219C24</stp>
        <tr r="X1219" s="1"/>
      </tp>
      <tp>
        <v>1.1707099999999999</v>
        <stp/>
        <stp>##V3_BDHV12</stp>
        <stp>912828AF7 Govt</stp>
        <stp>IDX_RATIO</stp>
        <stp>3/10/2009</stp>
        <stp>3/10/2009</stp>
        <stp>[Fixed Income  Prices 2004-2009.xlsx]TIPS!R1209C44</stp>
        <tr r="AR1209" s="1"/>
      </tp>
      <tp>
        <v>1.0890900000000001</v>
        <stp/>
        <stp>##V3_BDHV12</stp>
        <stp>9128276R8 Govt</stp>
        <stp>IDX_RATIO</stp>
        <stp>9/16/2004</stp>
        <stp>9/16/2004</stp>
        <stp>[Fixed Income  Prices 2004-2009.xlsx]TIPS!R44C28</stp>
        <tr r="AB44" s="1"/>
      </tp>
      <tp>
        <v>1.33914</v>
        <stp/>
        <stp>##V3_BDHV12</stp>
        <stp>9128274Y5 Govt</stp>
        <stp>IDX_RATIO</stp>
        <stp>9/22/2008</stp>
        <stp>9/22/2008</stp>
        <stp>[Fixed Income  Prices 2004-2009.xlsx]TIPS!R1089C16</stp>
        <tr r="P1089" s="1"/>
      </tp>
      <tp>
        <v>1.2133799999999999</v>
        <stp/>
        <stp>##V3_BDHV12</stp>
        <stp>9128277J5 Govt</stp>
        <stp>IDX_RATIO</stp>
        <stp>9/22/2009</stp>
        <stp>9/22/2009</stp>
        <stp>[Fixed Income  Prices 2004-2009.xlsx]TIPS!R1349C36</stp>
        <tr r="AJ1349" s="1"/>
      </tp>
      <tp>
        <v>1.22438</v>
        <stp/>
        <stp>##V3_BDHV12</stp>
        <stp>9128277J5 Govt</stp>
        <stp>IDX_RATIO</stp>
        <stp>8/12/2008</stp>
        <stp>8/12/2008</stp>
        <stp>[Fixed Income  Prices 2004-2009.xlsx]TIPS!R1059C36</stp>
        <tr r="AJ1059" s="1"/>
      </tp>
      <tp>
        <v>1.15018</v>
        <stp/>
        <stp>##V3_BDHV12</stp>
        <stp>912828BD1 Govt</stp>
        <stp>IDX_RATIO</stp>
        <stp>2/16/2009</stp>
        <stp>2/16/2009</stp>
        <stp>[Fixed Income  Prices 2004-2009.xlsx]TIPS!R1193C52</stp>
        <tr r="AZ1193" s="1"/>
      </tp>
      <tp>
        <v>1.1829399999999999</v>
        <stp/>
        <stp>##V3_BDHV12</stp>
        <stp>912828AF7 Govt</stp>
        <stp>IDX_RATIO</stp>
        <stp>1/30/2009</stp>
        <stp>1/30/2009</stp>
        <stp>[Fixed Income  Prices 2004-2009.xlsx]TIPS!R1182C44</stp>
        <tr r="AR1182" s="1"/>
      </tp>
      <tp>
        <v>1.10501</v>
        <stp/>
        <stp>##V3_BDHV12</stp>
        <stp>912828DH0 Govt</stp>
        <stp>IDX_RATIO</stp>
        <stp>3/27/2009</stp>
        <stp>3/27/2009</stp>
        <stp>[Fixed Income  Prices 2004-2009.xlsx]TIPS!R1098C68</stp>
        <tr r="BP1098" s="1"/>
      </tp>
      <tp>
        <v>1.16096</v>
        <stp/>
        <stp>##V3_BDHV12</stp>
        <stp>912828BD1 Govt</stp>
        <stp>IDX_RATIO</stp>
        <stp>1/26/2009</stp>
        <stp>1/26/2009</stp>
        <stp>[Fixed Income  Prices 2004-2009.xlsx]TIPS!R1178C52</stp>
        <tr r="AZ1178" s="1"/>
      </tp>
      <tp>
        <v>1.1242000000000001</v>
        <stp/>
        <stp>##V3_BDHV12</stp>
        <stp>912828CZ1 Govt</stp>
        <stp>IDX_RATIO</stp>
        <stp>6/16/2009</stp>
        <stp>6/16/2009</stp>
        <stp>[Fixed Income  Prices 2004-2009.xlsx]TIPS!R1211C24</stp>
        <tr r="X1211" s="1"/>
      </tp>
      <tp>
        <v>1.14591</v>
        <stp/>
        <stp>##V3_BDHV12</stp>
        <stp>912828BD1 Govt</stp>
        <stp>IDX_RATIO</stp>
        <stp>2/26/2009</stp>
        <stp>2/26/2009</stp>
        <stp>[Fixed Income  Prices 2004-2009.xlsx]TIPS!R1201C52</stp>
        <tr r="AZ1201" s="1"/>
      </tp>
      <tp>
        <v>1.1397200000000001</v>
        <stp/>
        <stp>##V3_BDHV12</stp>
        <stp>912828CP3 Govt</stp>
        <stp>IDX_RATIO</stp>
        <stp>1/14/2009</stp>
        <stp>1/14/2009</stp>
        <stp>[Fixed Income  Prices 2004-2009.xlsx]TIPS!R1171C64</stp>
        <tr r="BL1171" s="1"/>
      </tp>
      <tp>
        <v>1.17235</v>
        <stp/>
        <stp>##V3_BDHV12</stp>
        <stp>912828AF7 Govt</stp>
        <stp>IDX_RATIO</stp>
        <stp>3/20/2009</stp>
        <stp>3/20/2009</stp>
        <stp>[Fixed Income  Prices 2004-2009.xlsx]TIPS!R1217C44</stp>
        <tr r="AR1217" s="1"/>
      </tp>
      <tp>
        <v>1.3368100000000001</v>
        <stp/>
        <stp>##V3_BDHV12</stp>
        <stp>9128274Y5 Govt</stp>
        <stp>IDX_RATIO</stp>
        <stp>9/12/2008</stp>
        <stp>9/12/2008</stp>
        <stp>[Fixed Income  Prices 2004-2009.xlsx]TIPS!R1083C16</stp>
        <tr r="P1083" s="1"/>
      </tp>
      <tp>
        <v>1.2283500000000001</v>
        <stp/>
        <stp>##V3_BDHV12</stp>
        <stp>9128277J5 Govt</stp>
        <stp>IDX_RATIO</stp>
        <stp>8/22/2008</stp>
        <stp>8/22/2008</stp>
        <stp>[Fixed Income  Prices 2004-2009.xlsx]TIPS!R1067C36</stp>
        <tr r="AJ1067" s="1"/>
      </tp>
      <tp>
        <v>1.1775199999999999</v>
        <stp/>
        <stp>##V3_BDHV12</stp>
        <stp>912828AF7 Govt</stp>
        <stp>IDX_RATIO</stp>
        <stp>2/10/2009</stp>
        <stp>2/10/2009</stp>
        <stp>[Fixed Income  Prices 2004-2009.xlsx]TIPS!R1189C44</stp>
        <tr r="AR1189" s="1"/>
      </tp>
      <tp>
        <v>1.10181</v>
        <stp/>
        <stp>##V3_BDHV12</stp>
        <stp>912828DH0 Govt</stp>
        <stp>IDX_RATIO</stp>
        <stp>2/27/2009</stp>
        <stp>2/27/2009</stp>
        <stp>[Fixed Income  Prices 2004-2009.xlsx]TIPS!R1078C68</stp>
        <tr r="BP1078" s="1"/>
      </tp>
      <tp>
        <v>1.1271800000000001</v>
        <stp/>
        <stp>##V3_BDHV12</stp>
        <stp>912828CZ1 Govt</stp>
        <stp>IDX_RATIO</stp>
        <stp>7/16/2009</stp>
        <stp>7/16/2009</stp>
        <stp>[Fixed Income  Prices 2004-2009.xlsx]TIPS!R1233C24</stp>
        <tr r="X1233" s="1"/>
      </tp>
      <tp>
        <v>1.19038</v>
        <stp/>
        <stp>##V3_BDHV12</stp>
        <stp>912828AF7 Govt</stp>
        <stp>IDX_RATIO</stp>
        <stp>1/20/2009</stp>
        <stp>1/20/2009</stp>
        <stp>[Fixed Income  Prices 2004-2009.xlsx]TIPS!R1174C44</stp>
        <tr r="AR1174" s="1"/>
      </tp>
      <tp>
        <v>1.1173</v>
        <stp/>
        <stp>##V3_BDHV12</stp>
        <stp>912828CZ1 Govt</stp>
        <stp>IDX_RATIO</stp>
        <stp>4/16/2009</stp>
        <stp>4/16/2009</stp>
        <stp>[Fixed Income  Prices 2004-2009.xlsx]TIPS!R1168C24</stp>
        <tr r="X1168" s="1"/>
      </tp>
      <tp>
        <v>1.1739900000000001</v>
        <stp/>
        <stp>##V3_BDHV12</stp>
        <stp>912828AF7 Govt</stp>
        <stp>IDX_RATIO</stp>
        <stp>3/30/2009</stp>
        <stp>3/30/2009</stp>
        <stp>[Fixed Income  Prices 2004-2009.xlsx]TIPS!R1223C44</stp>
        <tr r="AR1223" s="1"/>
      </tp>
      <tp>
        <v>1.1486499999999999</v>
        <stp/>
        <stp>##V3_BDHV12</stp>
        <stp>912828BD1 Govt</stp>
        <stp>IDX_RATIO</stp>
        <stp>3/26/2009</stp>
        <stp>3/26/2009</stp>
        <stp>[Fixed Income  Prices 2004-2009.xlsx]TIPS!R1221C52</stp>
        <tr r="AZ1221" s="1"/>
      </tp>
      <tp>
        <v>1.08928</v>
        <stp/>
        <stp>##V3_BDHV12</stp>
        <stp>9128276R8 Govt</stp>
        <stp>IDX_RATIO</stp>
        <stp>8/26/2004</stp>
        <stp>8/26/2004</stp>
        <stp>[Fixed Income  Prices 2004-2009.xlsx]TIPS!R29C28</stp>
        <tr r="AB29" s="1"/>
      </tp>
      <tp>
        <v>1.2368399999999999</v>
        <stp/>
        <stp>##V3_BDHV12</stp>
        <stp>9128277J5 Govt</stp>
        <stp>IDX_RATIO</stp>
        <stp>9/22/2008</stp>
        <stp>9/22/2008</stp>
        <stp>[Fixed Income  Prices 2004-2009.xlsx]TIPS!R1088C36</stp>
        <tr r="AJ1088" s="1"/>
      </tp>
      <tp>
        <v>1.2080599999999999</v>
        <stp/>
        <stp>##V3_BDHV12</stp>
        <stp>9128277J5 Govt</stp>
        <stp>IDX_RATIO</stp>
        <stp>8/12/2009</stp>
        <stp>8/12/2009</stp>
        <stp>[Fixed Income  Prices 2004-2009.xlsx]TIPS!R1320C36</stp>
        <tr r="AJ1320" s="1"/>
      </tp>
      <tp>
        <v>1.32565</v>
        <stp/>
        <stp>##V3_BDHV12</stp>
        <stp>9128274Y5 Govt</stp>
        <stp>IDX_RATIO</stp>
        <stp>8/12/2008</stp>
        <stp>8/12/2008</stp>
        <stp>[Fixed Income  Prices 2004-2009.xlsx]TIPS!R1060C16</stp>
        <tr r="P1060" s="1"/>
      </tp>
      <tp>
        <v>1.2028699999999999</v>
        <stp/>
        <stp>##V3_BDHV12</stp>
        <stp>9128272M3 Govt</stp>
        <stp>IDX_RATIO</stp>
        <stp>12/22/2004</stp>
        <stp>12/22/2004</stp>
        <stp>[Fixed Income  Prices 2004-2009.xlsx]TIPS!R113C8</stp>
        <tr r="H113" s="1"/>
      </tp>
      <tp>
        <v>1.2763900000000001</v>
        <stp/>
        <stp>##V3_BDHV12</stp>
        <stp>9128272M3 Govt</stp>
        <stp>IDX_RATIO</stp>
        <stp>12/20/2006</stp>
        <stp>12/20/2006</stp>
        <stp>[Fixed Income  Prices 2004-2009.xlsx]TIPS!R631C8</stp>
        <tr r="H631" s="1"/>
      </tp>
      <tp>
        <v>1.28233</v>
        <stp/>
        <stp>##V3_BDHV12</stp>
        <stp>9128272M3 Govt</stp>
        <stp>IDX_RATIO</stp>
        <stp>11/23/2006</stp>
        <stp>11/23/2006</stp>
        <stp>[Fixed Income  Prices 2004-2009.xlsx]TIPS!R612C8</stp>
        <tr r="H612" s="1"/>
      </tp>
      <tp>
        <v>1.2497199999999999</v>
        <stp/>
        <stp>##V3_BDHV12</stp>
        <stp>9128272M3 Govt</stp>
        <stp>IDX_RATIO</stp>
        <stp>11/21/2005</stp>
        <stp>11/21/2005</stp>
        <stp>[Fixed Income  Prices 2004-2009.xlsx]TIPS!R350C8</stp>
        <tr r="H350" s="1"/>
      </tp>
      <tp>
        <v>1.25648</v>
        <stp/>
        <stp>##V3_BDHV12</stp>
        <stp>9128272M3 Govt</stp>
        <stp>IDX_RATIO</stp>
        <stp>12/22/2005</stp>
        <stp>12/22/2005</stp>
        <stp>[Fixed Income  Prices 2004-2009.xlsx]TIPS!R373C8</stp>
        <tr r="H373" s="1"/>
      </tp>
      <tp>
        <v>1.2024600000000001</v>
        <stp/>
        <stp>##V3_BDHV12</stp>
        <stp>9128272M3 Govt</stp>
        <stp>IDX_RATIO</stp>
        <stp>12/20/2004</stp>
        <stp>12/20/2004</stp>
        <stp>[Fixed Income  Prices 2004-2009.xlsx]TIPS!R111C8</stp>
        <tr r="H111" s="1"/>
      </tp>
      <tp>
        <v>1.2759400000000001</v>
        <stp/>
        <stp>##V3_BDHV12</stp>
        <stp>9128272M3 Govt</stp>
        <stp>IDX_RATIO</stp>
        <stp>12/22/2006</stp>
        <stp>12/22/2006</stp>
        <stp>[Fixed Income  Prices 2004-2009.xlsx]TIPS!R633C8</stp>
        <tr r="H633" s="1"/>
      </tp>
      <tp>
        <v>1.2827500000000001</v>
        <stp/>
        <stp>##V3_BDHV12</stp>
        <stp>9128272M3 Govt</stp>
        <stp>IDX_RATIO</stp>
        <stp>11/21/2006</stp>
        <stp>11/21/2006</stp>
        <stp>[Fixed Income  Prices 2004-2009.xlsx]TIPS!R610C8</stp>
        <tr r="H610" s="1"/>
      </tp>
      <tp>
        <v>1.2507299999999999</v>
        <stp/>
        <stp>##V3_BDHV12</stp>
        <stp>9128272M3 Govt</stp>
        <stp>IDX_RATIO</stp>
        <stp>11/23/2005</stp>
        <stp>11/23/2005</stp>
        <stp>[Fixed Income  Prices 2004-2009.xlsx]TIPS!R352C8</stp>
        <tr r="H352" s="1"/>
      </tp>
      <tp>
        <v>1.2563200000000001</v>
        <stp/>
        <stp>##V3_BDHV12</stp>
        <stp>9128272M3 Govt</stp>
        <stp>IDX_RATIO</stp>
        <stp>12/20/2005</stp>
        <stp>12/20/2005</stp>
        <stp>[Fixed Income  Prices 2004-2009.xlsx]TIPS!R371C8</stp>
        <tr r="H371" s="1"/>
      </tp>
      <tp>
        <v>1.28566</v>
        <stp/>
        <stp>##V3_BDHV12</stp>
        <stp>9128272M3 Govt</stp>
        <stp>IDX_RATIO</stp>
        <stp>10/16/2006</stp>
        <stp>10/16/2006</stp>
        <stp>[Fixed Income  Prices 2004-2009.xlsx]TIPS!R584C8</stp>
        <tr r="H584" s="1"/>
      </tp>
      <tp>
        <v>1.0674399999999999</v>
        <stp/>
        <stp>##V3_BDHV12</stp>
        <stp>9128277J5 Govt</stp>
        <stp>IDX_RATIO</stp>
        <stp>9/17/2004</stp>
        <stp>9/17/2004</stp>
        <stp>[Fixed Income  Prices 2004-2009.xlsx]TIPS!R45C36</stp>
        <tr r="AJ45" s="1"/>
      </tp>
      <tp>
        <v>1.2517400000000001</v>
        <stp/>
        <stp>##V3_BDHV12</stp>
        <stp>9128272M3 Govt</stp>
        <stp>IDX_RATIO</stp>
        <stp>11/25/2005</stp>
        <stp>11/25/2005</stp>
        <stp>[Fixed Income  Prices 2004-2009.xlsx]TIPS!R354C8</stp>
        <tr r="H354" s="1"/>
      </tp>
      <tp>
        <v>1.2038899999999999</v>
        <stp/>
        <stp>##V3_BDHV12</stp>
        <stp>9128272M3 Govt</stp>
        <stp>IDX_RATIO</stp>
        <stp>12/27/2004</stp>
        <stp>12/27/2004</stp>
        <stp>[Fixed Income  Prices 2004-2009.xlsx]TIPS!R116C8</stp>
        <tr r="H116" s="1"/>
      </tp>
      <tp>
        <v>1.2857400000000001</v>
        <stp/>
        <stp>##V3_BDHV12</stp>
        <stp>9128272M3 Govt</stp>
        <stp>IDX_RATIO</stp>
        <stp>10/17/2006</stp>
        <stp>10/17/2006</stp>
        <stp>[Fixed Income  Prices 2004-2009.xlsx]TIPS!R585C8</stp>
        <tr r="H585" s="1"/>
      </tp>
      <tp>
        <v>1.2752699999999999</v>
        <stp/>
        <stp>##V3_BDHV12</stp>
        <stp>9128272M3 Govt</stp>
        <stp>IDX_RATIO</stp>
        <stp>12/25/2006</stp>
        <stp>12/25/2006</stp>
        <stp>[Fixed Income  Prices 2004-2009.xlsx]TIPS!R634C8</stp>
        <tr r="H634" s="1"/>
      </tp>
      <tp>
        <v>1.06671</v>
        <stp/>
        <stp>##V3_BDHV12</stp>
        <stp>9128277J5 Govt</stp>
        <stp>IDX_RATIO</stp>
        <stp>8/17/2004</stp>
        <stp>8/17/2004</stp>
        <stp>[Fixed Income  Prices 2004-2009.xlsx]TIPS!R22C36</stp>
        <tr r="AJ22" s="1"/>
      </tp>
      <tp>
        <v>1.2032799999999999</v>
        <stp/>
        <stp>##V3_BDHV12</stp>
        <stp>9128272M3 Govt</stp>
        <stp>IDX_RATIO</stp>
        <stp>12/24/2004</stp>
        <stp>12/24/2004</stp>
        <stp>[Fixed Income  Prices 2004-2009.xlsx]TIPS!R115C8</stp>
        <tr r="H115" s="1"/>
      </tp>
      <tp>
        <v>1.2365699999999999</v>
        <stp/>
        <stp>##V3_BDHV12</stp>
        <stp>9128272M3 Govt</stp>
        <stp>IDX_RATIO</stp>
        <stp>10/17/2005</stp>
        <stp>10/17/2005</stp>
        <stp>[Fixed Income  Prices 2004-2009.xlsx]TIPS!R325C8</stp>
        <tr r="H325" s="1"/>
      </tp>
      <tp>
        <v>1.0678000000000001</v>
        <stp/>
        <stp>##V3_BDHV12</stp>
        <stp>9128277J5 Govt</stp>
        <stp>IDX_RATIO</stp>
        <stp>8/27/2004</stp>
        <stp>8/27/2004</stp>
        <stp>[Fixed Income  Prices 2004-2009.xlsx]TIPS!R30C36</stp>
        <tr r="AJ30" s="1"/>
      </tp>
      <tp>
        <v>1.2748200000000001</v>
        <stp/>
        <stp>##V3_BDHV12</stp>
        <stp>9128272M3 Govt</stp>
        <stp>IDX_RATIO</stp>
        <stp>12/27/2006</stp>
        <stp>12/27/2006</stp>
        <stp>[Fixed Income  Prices 2004-2009.xlsx]TIPS!R636C8</stp>
        <tr r="H636" s="1"/>
      </tp>
      <tp>
        <v>1.0668800000000001</v>
        <stp/>
        <stp>##V3_BDHV12</stp>
        <stp>9128277J5 Govt</stp>
        <stp>IDX_RATIO</stp>
        <stp>9/27/2004</stp>
        <stp>9/27/2004</stp>
        <stp>[Fixed Income  Prices 2004-2009.xlsx]TIPS!R51C36</stp>
        <tr r="AJ51" s="1"/>
      </tp>
      <tp>
        <v>1.2743800000000001</v>
        <stp/>
        <stp>##V3_BDHV12</stp>
        <stp>9128272M3 Govt</stp>
        <stp>IDX_RATIO</stp>
        <stp>12/29/2006</stp>
        <stp>12/29/2006</stp>
        <stp>[Fixed Income  Prices 2004-2009.xlsx]TIPS!R638C8</stp>
        <tr r="H638" s="1"/>
      </tp>
      <tp>
        <v>1.2042999999999999</v>
        <stp/>
        <stp>##V3_BDHV12</stp>
        <stp>9128272M3 Govt</stp>
        <stp>IDX_RATIO</stp>
        <stp>12/29/2004</stp>
        <stp>12/29/2004</stp>
        <stp>[Fixed Income  Prices 2004-2009.xlsx]TIPS!R118C8</stp>
        <tr r="H118" s="1"/>
      </tp>
      <tp>
        <v>1.10947</v>
        <stp/>
        <stp>##V3_BDHV12</stp>
        <stp>912828EA4 Govt</stp>
        <stp>IDX_RATIO</stp>
        <stp>10/30/2009</stp>
        <stp>10/30/2009</stp>
        <stp>[Fixed Income  Prices 2004-2009.xlsx]TIPS!R1124C72</stp>
        <tr r="BT1124" s="1"/>
      </tp>
      <tp>
        <v>1.10931</v>
        <stp/>
        <stp>##V3_BDHV12</stp>
        <stp>912828EA4 Govt</stp>
        <stp>IDX_RATIO</stp>
        <stp>10/28/2009</stp>
        <stp>10/28/2009</stp>
        <stp>[Fixed Income  Prices 2004-2009.xlsx]TIPS!R1122C72</stp>
        <tr r="BT1122" s="1"/>
      </tp>
      <tp>
        <v>1.1093900000000001</v>
        <stp/>
        <stp>##V3_BDHV12</stp>
        <stp>912828EA4 Govt</stp>
        <stp>IDX_RATIO</stp>
        <stp>10/29/2009</stp>
        <stp>10/29/2009</stp>
        <stp>[Fixed Income  Prices 2004-2009.xlsx]TIPS!R1123C72</stp>
        <tr r="BT1123" s="1"/>
      </tp>
      <tp>
        <v>1.1091500000000001</v>
        <stp/>
        <stp>##V3_BDHV12</stp>
        <stp>912828EA4 Govt</stp>
        <stp>IDX_RATIO</stp>
        <stp>10/26/2009</stp>
        <stp>10/26/2009</stp>
        <stp>[Fixed Income  Prices 2004-2009.xlsx]TIPS!R1120C72</stp>
        <tr r="BT1120" s="1"/>
      </tp>
      <tp>
        <v>1.1092299999999999</v>
        <stp/>
        <stp>##V3_BDHV12</stp>
        <stp>912828EA4 Govt</stp>
        <stp>IDX_RATIO</stp>
        <stp>10/27/2009</stp>
        <stp>10/27/2009</stp>
        <stp>[Fixed Income  Prices 2004-2009.xlsx]TIPS!R1121C72</stp>
        <tr r="BT1121" s="1"/>
      </tp>
      <tp>
        <v>1.1087499999999999</v>
        <stp/>
        <stp>##V3_BDHV12</stp>
        <stp>912828EA4 Govt</stp>
        <stp>IDX_RATIO</stp>
        <stp>10/21/2009</stp>
        <stp>10/21/2009</stp>
        <stp>[Fixed Income  Prices 2004-2009.xlsx]TIPS!R1117C72</stp>
        <tr r="BT1117" s="1"/>
      </tp>
      <tp>
        <v>1.10867</v>
        <stp/>
        <stp>##V3_BDHV12</stp>
        <stp>912828EA4 Govt</stp>
        <stp>IDX_RATIO</stp>
        <stp>10/20/2009</stp>
        <stp>10/20/2009</stp>
        <stp>[Fixed Income  Prices 2004-2009.xlsx]TIPS!R1116C72</stp>
        <tr r="BT1116" s="1"/>
      </tp>
      <tp>
        <v>1.1089100000000001</v>
        <stp/>
        <stp>##V3_BDHV12</stp>
        <stp>912828EA4 Govt</stp>
        <stp>IDX_RATIO</stp>
        <stp>10/23/2009</stp>
        <stp>10/23/2009</stp>
        <stp>[Fixed Income  Prices 2004-2009.xlsx]TIPS!R1119C72</stp>
        <tr r="BT1119" s="1"/>
      </tp>
      <tp>
        <v>1.10883</v>
        <stp/>
        <stp>##V3_BDHV12</stp>
        <stp>912828EA4 Govt</stp>
        <stp>IDX_RATIO</stp>
        <stp>10/22/2009</stp>
        <stp>10/22/2009</stp>
        <stp>[Fixed Income  Prices 2004-2009.xlsx]TIPS!R1118C72</stp>
        <tr r="BT1118" s="1"/>
      </tp>
      <tp>
        <v>1.10859</v>
        <stp/>
        <stp>##V3_BDHV12</stp>
        <stp>912828EA4 Govt</stp>
        <stp>IDX_RATIO</stp>
        <stp>10/19/2009</stp>
        <stp>10/19/2009</stp>
        <stp>[Fixed Income  Prices 2004-2009.xlsx]TIPS!R1115C72</stp>
        <tr r="BT1115" s="1"/>
      </tp>
      <tp>
        <v>1.1083499999999999</v>
        <stp/>
        <stp>##V3_BDHV12</stp>
        <stp>912828EA4 Govt</stp>
        <stp>IDX_RATIO</stp>
        <stp>10/16/2009</stp>
        <stp>10/16/2009</stp>
        <stp>[Fixed Income  Prices 2004-2009.xlsx]TIPS!R1114C72</stp>
        <tr r="BT1114" s="1"/>
      </tp>
      <tp>
        <v>1.10819</v>
        <stp/>
        <stp>##V3_BDHV12</stp>
        <stp>912828EA4 Govt</stp>
        <stp>IDX_RATIO</stp>
        <stp>10/14/2009</stp>
        <stp>10/14/2009</stp>
        <stp>[Fixed Income  Prices 2004-2009.xlsx]TIPS!R1112C72</stp>
        <tr r="BT1112" s="1"/>
      </tp>
      <tp>
        <v>1.1082700000000001</v>
        <stp/>
        <stp>##V3_BDHV12</stp>
        <stp>912828EA4 Govt</stp>
        <stp>IDX_RATIO</stp>
        <stp>10/15/2009</stp>
        <stp>10/15/2009</stp>
        <stp>[Fixed Income  Prices 2004-2009.xlsx]TIPS!R1113C72</stp>
        <tr r="BT1113" s="1"/>
      </tp>
      <tp>
        <v>1.1080300000000001</v>
        <stp/>
        <stp>##V3_BDHV12</stp>
        <stp>912828EA4 Govt</stp>
        <stp>IDX_RATIO</stp>
        <stp>10/12/2009</stp>
        <stp>10/12/2009</stp>
        <stp>[Fixed Income  Prices 2004-2009.xlsx]TIPS!R1110C72</stp>
        <tr r="BT1110" s="1"/>
      </tp>
      <tp>
        <v>1.1081099999999999</v>
        <stp/>
        <stp>##V3_BDHV12</stp>
        <stp>912828EA4 Govt</stp>
        <stp>IDX_RATIO</stp>
        <stp>10/13/2009</stp>
        <stp>10/13/2009</stp>
        <stp>[Fixed Income  Prices 2004-2009.xlsx]TIPS!R1111C72</stp>
        <tr r="BT1111" s="1"/>
      </tp>
      <tp>
        <v>1.1307199999999999</v>
        <stp/>
        <stp>##V3_BDHV12</stp>
        <stp>912828DH0 Govt</stp>
        <stp>IDX_RATIO</stp>
        <stp>11/17/2009</stp>
        <stp>11/17/2009</stp>
        <stp>[Fixed Income  Prices 2004-2009.xlsx]TIPS!R1265C68</stp>
        <tr r="BP1265" s="1"/>
      </tp>
      <tp>
        <v>1.1307</v>
        <stp/>
        <stp>##V3_BDHV12</stp>
        <stp>912828DH0 Govt</stp>
        <stp>IDX_RATIO</stp>
        <stp>11/16/2009</stp>
        <stp>11/16/2009</stp>
        <stp>[Fixed Income  Prices 2004-2009.xlsx]TIPS!R1264C68</stp>
        <tr r="BP1264" s="1"/>
      </tp>
      <tp>
        <v>1.13063</v>
        <stp/>
        <stp>##V3_BDHV12</stp>
        <stp>912828DH0 Govt</stp>
        <stp>IDX_RATIO</stp>
        <stp>11/13/2009</stp>
        <stp>11/13/2009</stp>
        <stp>[Fixed Income  Prices 2004-2009.xlsx]TIPS!R1263C68</stp>
        <tr r="BP1263" s="1"/>
      </tp>
      <tp>
        <v>1.1306</v>
        <stp/>
        <stp>##V3_BDHV12</stp>
        <stp>912828DH0 Govt</stp>
        <stp>IDX_RATIO</stp>
        <stp>11/12/2009</stp>
        <stp>11/12/2009</stp>
        <stp>[Fixed Income  Prices 2004-2009.xlsx]TIPS!R1262C68</stp>
        <tr r="BP1262" s="1"/>
      </tp>
      <tp>
        <v>1.1305799999999999</v>
        <stp/>
        <stp>##V3_BDHV12</stp>
        <stp>912828DH0 Govt</stp>
        <stp>IDX_RATIO</stp>
        <stp>11/11/2009</stp>
        <stp>11/11/2009</stp>
        <stp>[Fixed Income  Prices 2004-2009.xlsx]TIPS!R1261C68</stp>
        <tr r="BP1261" s="1"/>
      </tp>
      <tp>
        <v>1.13056</v>
        <stp/>
        <stp>##V3_BDHV12</stp>
        <stp>912828DH0 Govt</stp>
        <stp>IDX_RATIO</stp>
        <stp>11/10/2009</stp>
        <stp>11/10/2009</stp>
        <stp>[Fixed Income  Prices 2004-2009.xlsx]TIPS!R1260C68</stp>
        <tr r="BP1260" s="1"/>
      </tp>
      <tp>
        <v>1.1307700000000001</v>
        <stp/>
        <stp>##V3_BDHV12</stp>
        <stp>912828DH0 Govt</stp>
        <stp>IDX_RATIO</stp>
        <stp>11/19/2009</stp>
        <stp>11/19/2009</stp>
        <stp>[Fixed Income  Prices 2004-2009.xlsx]TIPS!R1267C68</stp>
        <tr r="BP1267" s="1"/>
      </tp>
      <tp>
        <v>1.1307499999999999</v>
        <stp/>
        <stp>##V3_BDHV12</stp>
        <stp>912828DH0 Govt</stp>
        <stp>IDX_RATIO</stp>
        <stp>11/18/2009</stp>
        <stp>11/18/2009</stp>
        <stp>[Fixed Income  Prices 2004-2009.xlsx]TIPS!R1266C68</stp>
        <tr r="BP1266" s="1"/>
      </tp>
      <tp>
        <v>1.0002899999999999</v>
        <stp/>
        <stp>##V3_BDHV12</stp>
        <stp>912828CZ1 Govt</stp>
        <stp>IDX_RATIO</stp>
        <stp>11/1/2004</stp>
        <stp>11/1/2004</stp>
        <stp>[Fixed Income  Prices 2004-2009.xlsx]TIPS!R7C24</stp>
        <tr r="X7" s="1"/>
      </tp>
      <tp>
        <v>1.0003599999999999</v>
        <stp/>
        <stp>##V3_BDHV12</stp>
        <stp>912828CZ1 Govt</stp>
        <stp>IDX_RATIO</stp>
        <stp>11/2/2004</stp>
        <stp>11/2/2004</stp>
        <stp>[Fixed Income  Prices 2004-2009.xlsx]TIPS!R8C24</stp>
        <tr r="X8" s="1"/>
      </tp>
      <tp>
        <v>1.0004299999999999</v>
        <stp/>
        <stp>##V3_BDHV12</stp>
        <stp>912828CZ1 Govt</stp>
        <stp>IDX_RATIO</stp>
        <stp>11/3/2004</stp>
        <stp>11/3/2004</stp>
        <stp>[Fixed Income  Prices 2004-2009.xlsx]TIPS!R9C24</stp>
        <tr r="X9" s="1"/>
      </tp>
      <tp>
        <v>1.15317</v>
        <stp/>
        <stp>##V3_BDHV12</stp>
        <stp>912828CZ1 Govt</stp>
        <stp>IDX_RATIO</stp>
        <stp>8/27/2008</stp>
        <stp>8/27/2008</stp>
        <stp>[Fixed Income  Prices 2004-2009.xlsx]TIPS!R1002C24</stp>
        <tr r="X1002" s="1"/>
      </tp>
      <tp>
        <v>1.1338600000000001</v>
        <stp/>
        <stp>##V3_BDHV12</stp>
        <stp>912828CZ1 Govt</stp>
        <stp>IDX_RATIO</stp>
        <stp>8/17/2009</stp>
        <stp>8/17/2009</stp>
        <stp>[Fixed Income  Prices 2004-2009.xlsx]TIPS!R1255C24</stp>
        <tr r="X1255" s="1"/>
      </tp>
      <tp>
        <v>1.2078899999999999</v>
        <stp/>
        <stp>##V3_BDHV12</stp>
        <stp>9128277J5 Govt</stp>
        <stp>IDX_RATIO</stp>
        <stp>6/23/2008</stp>
        <stp>6/23/2008</stp>
        <stp>[Fixed Income  Prices 2004-2009.xlsx]TIPS!R1023C36</stp>
        <tr r="AJ1023" s="1"/>
      </tp>
      <tp>
        <v>1.1375899999999999</v>
        <stp/>
        <stp>##V3_BDHV12</stp>
        <stp>912828CZ1 Govt</stp>
        <stp>IDX_RATIO</stp>
        <stp>9/17/2009</stp>
        <stp>9/17/2009</stp>
        <stp>[Fixed Income  Prices 2004-2009.xlsx]TIPS!R1278C24</stp>
        <tr r="X1278" s="1"/>
      </tp>
      <tp>
        <v>1.2022599999999999</v>
        <stp/>
        <stp>##V3_BDHV12</stp>
        <stp>9128277J5 Govt</stp>
        <stp>IDX_RATIO</stp>
        <stp>7/13/2009</stp>
        <stp>7/13/2009</stp>
        <stp>[Fixed Income  Prices 2004-2009.xlsx]TIPS!R1298C36</stp>
        <tr r="AJ1298" s="1"/>
      </tp>
      <tp>
        <v>1.2987500000000001</v>
        <stp/>
        <stp>##V3_BDHV12</stp>
        <stp>9128274Y5 Govt</stp>
        <stp>IDX_RATIO</stp>
        <stp>5/23/2008</stp>
        <stp>5/23/2008</stp>
        <stp>[Fixed Income  Prices 2004-2009.xlsx]TIPS!R1003C16</stp>
        <tr r="P1003" s="1"/>
      </tp>
      <tp>
        <v>1.3051599999999999</v>
        <stp/>
        <stp>##V3_BDHV12</stp>
        <stp>9128274Y5 Govt</stp>
        <stp>IDX_RATIO</stp>
        <stp>6/13/2008</stp>
        <stp>6/13/2008</stp>
        <stp>[Fixed Income  Prices 2004-2009.xlsx]TIPS!R1018C16</stp>
        <tr r="P1018" s="1"/>
      </tp>
      <tp>
        <v>1.21706</v>
        <stp/>
        <stp>##V3_BDHV12</stp>
        <stp>9128277J5 Govt</stp>
        <stp>IDX_RATIO</stp>
        <stp>7/23/2008</stp>
        <stp>7/23/2008</stp>
        <stp>[Fixed Income  Prices 2004-2009.xlsx]TIPS!R1045C36</stp>
        <tr r="AJ1045" s="1"/>
      </tp>
      <tp>
        <v>1.1934400000000001</v>
        <stp/>
        <stp>##V3_BDHV12</stp>
        <stp>9128277J5 Govt</stp>
        <stp>IDX_RATIO</stp>
        <stp>4/23/2009</stp>
        <stp>4/23/2009</stp>
        <stp>[Fixed Income  Prices 2004-2009.xlsx]TIPS!R1241C36</stp>
        <tr r="AJ1241" s="1"/>
      </tp>
      <tp>
        <v>1.1582699999999999</v>
        <stp/>
        <stp>##V3_BDHV12</stp>
        <stp>912828CZ1 Govt</stp>
        <stp>IDX_RATIO</stp>
        <stp>9/17/2008</stp>
        <stp>9/17/2008</stp>
        <stp>[Fixed Income  Prices 2004-2009.xlsx]TIPS!R1017C24</stp>
        <tr r="X1017" s="1"/>
      </tp>
      <tp>
        <v>1.30779</v>
        <stp/>
        <stp>##V3_BDHV12</stp>
        <stp>9128274Y5 Govt</stp>
        <stp>IDX_RATIO</stp>
        <stp>6/23/2008</stp>
        <stp>6/23/2008</stp>
        <stp>[Fixed Income  Prices 2004-2009.xlsx]TIPS!R1024C16</stp>
        <tr r="P1024" s="1"/>
      </tp>
      <tp>
        <v>1.19147</v>
        <stp/>
        <stp>##V3_BDHV12</stp>
        <stp>9128277J5 Govt</stp>
        <stp>IDX_RATIO</stp>
        <stp>4/13/2009</stp>
        <stp>4/13/2009</stp>
        <stp>[Fixed Income  Prices 2004-2009.xlsx]TIPS!R1233C36</stp>
        <tr r="AJ1233" s="1"/>
      </tp>
      <tp>
        <v>1.1369899999999999</v>
        <stp/>
        <stp>##V3_BDHV12</stp>
        <stp>912828CZ1 Govt</stp>
        <stp>IDX_RATIO</stp>
        <stp>8/27/2009</stp>
        <stp>8/27/2009</stp>
        <stp>[Fixed Income  Prices 2004-2009.xlsx]TIPS!R1263C24</stp>
        <tr r="X1263" s="1"/>
      </tp>
      <tp>
        <v>1.2001200000000001</v>
        <stp/>
        <stp>##V3_BDHV12</stp>
        <stp>9128277J5 Govt</stp>
        <stp>IDX_RATIO</stp>
        <stp>6/23/2009</stp>
        <stp>6/23/2009</stp>
        <stp>[Fixed Income  Prices 2004-2009.xlsx]TIPS!R1284C36</stp>
        <tr r="AJ1284" s="1"/>
      </tp>
      <tp>
        <v>1.2054499999999999</v>
        <stp/>
        <stp>##V3_BDHV12</stp>
        <stp>9128277J5 Govt</stp>
        <stp>IDX_RATIO</stp>
        <stp>6/13/2008</stp>
        <stp>6/13/2008</stp>
        <stp>[Fixed Income  Prices 2004-2009.xlsx]TIPS!R1017C36</stp>
        <tr r="AJ1017" s="1"/>
      </tp>
      <tp>
        <v>1.2033800000000001</v>
        <stp/>
        <stp>##V3_BDHV12</stp>
        <stp>9128277J5 Govt</stp>
        <stp>IDX_RATIO</stp>
        <stp>7/23/2009</stp>
        <stp>7/23/2009</stp>
        <stp>[Fixed Income  Prices 2004-2009.xlsx]TIPS!R1306C36</stp>
        <tr r="AJ1306" s="1"/>
      </tp>
      <tp>
        <v>1.1995400000000001</v>
        <stp/>
        <stp>##V3_BDHV12</stp>
        <stp>9128277J5 Govt</stp>
        <stp>IDX_RATIO</stp>
        <stp>5/23/2008</stp>
        <stp>5/23/2008</stp>
        <stp>[Fixed Income  Prices 2004-2009.xlsx]TIPS!R1002C36</stp>
        <tr r="AJ1002" s="1"/>
      </tp>
      <tp>
        <v>1.19614</v>
        <stp/>
        <stp>##V3_BDHV12</stp>
        <stp>9128277J5 Govt</stp>
        <stp>IDX_RATIO</stp>
        <stp>5/13/2009</stp>
        <stp>5/13/2009</stp>
        <stp>[Fixed Income  Prices 2004-2009.xlsx]TIPS!R1255C36</stp>
        <tr r="AJ1255" s="1"/>
      </tp>
      <tp>
        <v>1.31772</v>
        <stp/>
        <stp>##V3_BDHV12</stp>
        <stp>9128274Y5 Govt</stp>
        <stp>IDX_RATIO</stp>
        <stp>7/23/2008</stp>
        <stp>7/23/2008</stp>
        <stp>[Fixed Income  Prices 2004-2009.xlsx]TIPS!R1046C16</stp>
        <tr r="P1046" s="1"/>
      </tp>
      <tp>
        <v>1.21912</v>
        <stp/>
        <stp>##V3_BDHV12</stp>
        <stp>912828AF7 Govt</stp>
        <stp>IDX_RATIO</stp>
        <stp>9/11/2008</stp>
        <stp>9/11/2008</stp>
        <stp>[Fixed Income  Prices 2004-2009.xlsx]TIPS!R1081C44</stp>
        <tr r="AR1081" s="1"/>
      </tp>
      <tp>
        <v>1.1434299999999999</v>
        <stp/>
        <stp>##V3_BDHV12</stp>
        <stp>912828CP3 Govt</stp>
        <stp>IDX_RATIO</stp>
        <stp>9/15/2009</stp>
        <stp>9/15/2009</stp>
        <stp>[Fixed Income  Prices 2004-2009.xlsx]TIPS!R1345C64</stp>
        <tr r="BL1345" s="1"/>
      </tp>
      <tp>
        <v>1.196</v>
        <stp/>
        <stp>##V3_BDHV12</stp>
        <stp>912828AF7 Govt</stp>
        <stp>IDX_RATIO</stp>
        <stp>8/21/2009</stp>
        <stp>8/21/2009</stp>
        <stp>[Fixed Income  Prices 2004-2009.xlsx]TIPS!R1327C44</stp>
        <tr r="AR1327" s="1"/>
      </tp>
      <tp>
        <v>1.1582300000000001</v>
        <stp/>
        <stp>##V3_BDHV12</stp>
        <stp>912828CP3 Govt</stp>
        <stp>IDX_RATIO</stp>
        <stp>8/25/2008</stp>
        <stp>8/25/2008</stp>
        <stp>[Fixed Income  Prices 2004-2009.xlsx]TIPS!R1069C64</stp>
        <tr r="BL1069" s="1"/>
      </tp>
      <tp>
        <v>1.1865999999999999</v>
        <stp/>
        <stp>##V3_BDHV12</stp>
        <stp>9128277J5 Govt</stp>
        <stp>IDX_RATIO</stp>
        <stp>2/23/2009</stp>
        <stp>2/23/2009</stp>
        <stp>[Fixed Income  Prices 2004-2009.xlsx]TIPS!R1198C36</stp>
        <tr r="AJ1198" s="1"/>
      </tp>
      <tp>
        <v>1.2106399999999999</v>
        <stp/>
        <stp>##V3_BDHV12</stp>
        <stp>9128277J5 Govt</stp>
        <stp>IDX_RATIO</stp>
        <stp>1/13/2009</stp>
        <stp>1/13/2009</stp>
        <stp>[Fixed Income  Prices 2004-2009.xlsx]TIPS!R1169C36</stp>
        <tr r="AJ1169" s="1"/>
      </tp>
      <tp>
        <v>1.1657200000000001</v>
        <stp/>
        <stp>##V3_BDHV12</stp>
        <stp>912828CP3 Govt</stp>
        <stp>IDX_RATIO</stp>
        <stp>9/25/2008</stp>
        <stp>9/25/2008</stp>
        <stp>[Fixed Income  Prices 2004-2009.xlsx]TIPS!R1092C64</stp>
        <tr r="BL1092" s="1"/>
      </tp>
      <tp>
        <v>1.1287099999999999</v>
        <stp/>
        <stp>##V3_BDHV12</stp>
        <stp>912828DH0 Govt</stp>
        <stp>IDX_RATIO</stp>
        <stp>9/16/2009</stp>
        <stp>9/16/2009</stp>
        <stp>[Fixed Income  Prices 2004-2009.xlsx]TIPS!R1221C68</stp>
        <tr r="BP1221" s="1"/>
      </tp>
      <tp>
        <v>1.19472</v>
        <stp/>
        <stp>##V3_BDHV12</stp>
        <stp>912828BD1 Govt</stp>
        <stp>IDX_RATIO</stp>
        <stp>9/17/2008</stp>
        <stp>9/17/2008</stp>
        <stp>[Fixed Income  Prices 2004-2009.xlsx]TIPS!R1085C52</stp>
        <tr r="AZ1085" s="1"/>
      </tp>
      <tp>
        <v>1.10768</v>
        <stp/>
        <stp>##V3_BDHV12</stp>
        <stp>912828EA4 Govt</stp>
        <stp>IDX_RATIO</stp>
        <stp>9/22/2009</stp>
        <stp>9/22/2009</stp>
        <stp>[Fixed Income  Prices 2004-2009.xlsx]TIPS!R1096C72</stp>
        <tr r="BT1096" s="1"/>
      </tp>
      <tp>
        <v>1.2087699999999999</v>
        <stp/>
        <stp>##V3_BDHV12</stp>
        <stp>912828AF7 Govt</stp>
        <stp>IDX_RATIO</stp>
        <stp>8/11/2008</stp>
        <stp>8/11/2008</stp>
        <stp>[Fixed Income  Prices 2004-2009.xlsx]TIPS!R1058C44</stp>
        <tr r="AR1058" s="1"/>
      </tp>
      <tp>
        <v>1.1983600000000001</v>
        <stp/>
        <stp>##V3_BDHV12</stp>
        <stp>912828AF7 Govt</stp>
        <stp>IDX_RATIO</stp>
        <stp>9/21/2009</stp>
        <stp>9/21/2009</stp>
        <stp>[Fixed Income  Prices 2004-2009.xlsx]TIPS!R1348C44</stp>
        <tr r="AR1348" s="1"/>
      </tp>
      <tp>
        <v>1.1993</v>
        <stp/>
        <stp>##V3_BDHV12</stp>
        <stp>912828AF7 Govt</stp>
        <stp>IDX_RATIO</stp>
        <stp>8/31/2009</stp>
        <stp>8/31/2009</stp>
        <stp>[Fixed Income  Prices 2004-2009.xlsx]TIPS!R1333C44</stp>
        <tr r="AR1333" s="1"/>
      </tp>
      <tp>
        <v>1.1727700000000001</v>
        <stp/>
        <stp>##V3_BDHV12</stp>
        <stp>912828BD1 Govt</stp>
        <stp>IDX_RATIO</stp>
        <stp>8/27/2009</stp>
        <stp>8/27/2009</stp>
        <stp>[Fixed Income  Prices 2004-2009.xlsx]TIPS!R1331C52</stp>
        <tr r="AZ1331" s="1"/>
      </tp>
      <tp>
        <v>1.15585</v>
        <stp/>
        <stp>##V3_BDHV12</stp>
        <stp>9128274Y5 Govt</stp>
        <stp>IDX_RATIO</stp>
        <stp>9/15/2004</stp>
        <stp>9/15/2004</stp>
        <stp>[Fixed Income  Prices 2004-2009.xlsx]TIPS!R43C16</stp>
        <tr r="P43" s="1"/>
      </tp>
      <tp>
        <v>1.1859500000000001</v>
        <stp/>
        <stp>##V3_BDHV12</stp>
        <stp>9128277J5 Govt</stp>
        <stp>IDX_RATIO</stp>
        <stp>3/13/2009</stp>
        <stp>3/13/2009</stp>
        <stp>[Fixed Income  Prices 2004-2009.xlsx]TIPS!R1212C36</stp>
        <tr r="AJ1212" s="1"/>
      </tp>
      <tp>
        <v>1.1636899999999999</v>
        <stp/>
        <stp>##V3_BDHV12</stp>
        <stp>912828CP3 Govt</stp>
        <stp>IDX_RATIO</stp>
        <stp>9/15/2008</stp>
        <stp>9/15/2008</stp>
        <stp>[Fixed Income  Prices 2004-2009.xlsx]TIPS!R1084C64</stp>
        <tr r="BL1084" s="1"/>
      </tp>
      <tp>
        <v>1.21268</v>
        <stp/>
        <stp>##V3_BDHV12</stp>
        <stp>912828AF7 Govt</stp>
        <stp>IDX_RATIO</stp>
        <stp>8/21/2008</stp>
        <stp>8/21/2008</stp>
        <stp>[Fixed Income  Prices 2004-2009.xlsx]TIPS!R1066C44</stp>
        <tr r="AR1066" s="1"/>
      </tp>
      <tp>
        <v>1.14208</v>
        <stp/>
        <stp>##V3_BDHV12</stp>
        <stp>912828CP3 Govt</stp>
        <stp>IDX_RATIO</stp>
        <stp>8/25/2009</stp>
        <stp>8/25/2009</stp>
        <stp>[Fixed Income  Prices 2004-2009.xlsx]TIPS!R1330C64</stp>
        <tr r="BL1330" s="1"/>
      </tp>
      <tp>
        <v>1.19899</v>
        <stp/>
        <stp>##V3_BDHV12</stp>
        <stp>912828AF7 Govt</stp>
        <stp>IDX_RATIO</stp>
        <stp>9/11/2009</stp>
        <stp>9/11/2009</stp>
        <stp>[Fixed Income  Prices 2004-2009.xlsx]TIPS!R1342C44</stp>
        <tr r="AR1342" s="1"/>
      </tp>
      <tp>
        <v>1.1695500000000001</v>
        <stp/>
        <stp>##V3_BDHV12</stp>
        <stp>912828BD1 Govt</stp>
        <stp>IDX_RATIO</stp>
        <stp>8/17/2009</stp>
        <stp>8/17/2009</stp>
        <stp>[Fixed Income  Prices 2004-2009.xlsx]TIPS!R1323C52</stp>
        <tr r="AZ1323" s="1"/>
      </tp>
      <tp>
        <v>0.99583999999999995</v>
        <stp/>
        <stp>##V3_BDHV12</stp>
        <stp>912810FS2 Govt</stp>
        <stp>IDX_RATIO</stp>
        <stp>1/25/2006</stp>
        <stp>1/25/2006</stp>
        <stp>[Fixed Income  Prices 2004-2009.xlsx]TIPS!R6C112</stp>
        <tr r="DH6" s="1"/>
      </tp>
      <tp>
        <v>1.1876100000000001</v>
        <stp/>
        <stp>##V3_BDHV12</stp>
        <stp>9128277J5 Govt</stp>
        <stp>IDX_RATIO</stp>
        <stp>3/23/2009</stp>
        <stp>3/23/2009</stp>
        <stp>[Fixed Income  Prices 2004-2009.xlsx]TIPS!R1218C36</stp>
        <tr r="AJ1218" s="1"/>
      </tp>
      <tp>
        <v>1.3107800000000001</v>
        <stp/>
        <stp>##V3_BDHV12</stp>
        <stp>9128274Y5 Govt</stp>
        <stp>IDX_RATIO</stp>
        <stp>1/13/2009</stp>
        <stp>1/13/2009</stp>
        <stp>[Fixed Income  Prices 2004-2009.xlsx]TIPS!R1167C16</stp>
        <tr r="P1167" s="1"/>
      </tp>
      <tp>
        <v>1.12775</v>
        <stp/>
        <stp>##V3_BDHV12</stp>
        <stp>912828DH0 Govt</stp>
        <stp>IDX_RATIO</stp>
        <stp>8/26/2009</stp>
        <stp>8/26/2009</stp>
        <stp>[Fixed Income  Prices 2004-2009.xlsx]TIPS!R1206C68</stp>
        <tr r="BP1206" s="1"/>
      </tp>
      <tp>
        <v>1.1733899999999999</v>
        <stp/>
        <stp>##V3_BDHV12</stp>
        <stp>912828BD1 Govt</stp>
        <stp>IDX_RATIO</stp>
        <stp>9/17/2009</stp>
        <stp>9/17/2009</stp>
        <stp>[Fixed Income  Prices 2004-2009.xlsx]TIPS!R1346C52</stp>
        <tr r="AZ1346" s="1"/>
      </tp>
      <tp>
        <v>1.1028100000000001</v>
        <stp/>
        <stp>##V3_BDHV12</stp>
        <stp>912828EA4 Govt</stp>
        <stp>IDX_RATIO</stp>
        <stp>8/12/2009</stp>
        <stp>8/12/2009</stp>
        <stp>[Fixed Income  Prices 2004-2009.xlsx]TIPS!R1067C72</stp>
        <tr r="BT1067" s="1"/>
      </tp>
      <tp>
        <v>1.18947</v>
        <stp/>
        <stp>##V3_BDHV12</stp>
        <stp>912828BD1 Govt</stp>
        <stp>IDX_RATIO</stp>
        <stp>8/27/2008</stp>
        <stp>8/27/2008</stp>
        <stp>[Fixed Income  Prices 2004-2009.xlsx]TIPS!R1070C52</stp>
        <tr r="AZ1070" s="1"/>
      </tp>
      <tp>
        <v>1.14283</v>
        <stp/>
        <stp>##V3_BDHV12</stp>
        <stp>912828CP3 Govt</stp>
        <stp>IDX_RATIO</stp>
        <stp>9/25/2009</stp>
        <stp>9/25/2009</stp>
        <stp>[Fixed Income  Prices 2004-2009.xlsx]TIPS!R1353C64</stp>
        <tr r="BL1353" s="1"/>
      </tp>
      <tp>
        <v>1.1927099999999999</v>
        <stp/>
        <stp>##V3_BDHV12</stp>
        <stp>912828AF7 Govt</stp>
        <stp>IDX_RATIO</stp>
        <stp>8/11/2009</stp>
        <stp>8/11/2009</stp>
        <stp>[Fixed Income  Prices 2004-2009.xlsx]TIPS!R1319C44</stp>
        <tr r="AR1319" s="1"/>
      </tp>
      <tp>
        <v>1.15449</v>
        <stp/>
        <stp>##V3_BDHV12</stp>
        <stp>912828CP3 Govt</stp>
        <stp>IDX_RATIO</stp>
        <stp>8/15/2008</stp>
        <stp>8/15/2008</stp>
        <stp>[Fixed Income  Prices 2004-2009.xlsx]TIPS!R1063C64</stp>
        <tr r="BL1063" s="1"/>
      </tp>
      <tp>
        <v>1.15588</v>
        <stp/>
        <stp>##V3_BDHV12</stp>
        <stp>9128274Y5 Govt</stp>
        <stp>IDX_RATIO</stp>
        <stp>8/25/2004</stp>
        <stp>8/25/2004</stp>
        <stp>[Fixed Income  Prices 2004-2009.xlsx]TIPS!R28C16</stp>
        <tr r="P28" s="1"/>
      </tp>
      <tp>
        <v>1.19102</v>
        <stp/>
        <stp>##V3_BDHV12</stp>
        <stp>9128277J5 Govt</stp>
        <stp>IDX_RATIO</stp>
        <stp>2/13/2009</stp>
        <stp>2/13/2009</stp>
        <stp>[Fixed Income  Prices 2004-2009.xlsx]TIPS!R1192C36</stp>
        <tr r="AJ1192" s="1"/>
      </tp>
      <tp>
        <v>1.2031100000000001</v>
        <stp/>
        <stp>##V3_BDHV12</stp>
        <stp>9128277J5 Govt</stp>
        <stp>IDX_RATIO</stp>
        <stp>1/23/2009</stp>
        <stp>1/23/2009</stp>
        <stp>[Fixed Income  Prices 2004-2009.xlsx]TIPS!R1177C36</stp>
        <tr r="AJ1177" s="1"/>
      </tp>
      <tp>
        <v>1.11832</v>
        <stp/>
        <stp>##V3_BDHV12</stp>
        <stp>912828DH0 Govt</stp>
        <stp>IDX_RATIO</stp>
        <stp>7/16/2009</stp>
        <stp>7/16/2009</stp>
        <stp>[Fixed Income  Prices 2004-2009.xlsx]TIPS!R1177C68</stp>
        <tr r="BP1177" s="1"/>
      </tp>
      <tp>
        <v>1.1545700000000001</v>
        <stp/>
        <stp>##V3_BDHV12</stp>
        <stp>912828BD1 Govt</stp>
        <stp>IDX_RATIO</stp>
        <stp>4/27/2009</stp>
        <stp>4/27/2009</stp>
        <stp>[Fixed Income  Prices 2004-2009.xlsx]TIPS!R1243C52</stp>
        <tr r="AZ1243" s="1"/>
      </tp>
      <tp>
        <v>1.1840200000000001</v>
        <stp/>
        <stp>##V3_BDHV12</stp>
        <stp>912828AF7 Govt</stp>
        <stp>IDX_RATIO</stp>
        <stp>6/11/2009</stp>
        <stp>6/11/2009</stp>
        <stp>[Fixed Income  Prices 2004-2009.xlsx]TIPS!R1276C44</stp>
        <tr r="AR1276" s="1"/>
      </tp>
      <tp>
        <v>1.18201</v>
        <stp/>
        <stp>##V3_BDHV12</stp>
        <stp>912828AF7 Govt</stp>
        <stp>IDX_RATIO</stp>
        <stp>5/21/2009</stp>
        <stp>5/21/2009</stp>
        <stp>[Fixed Income  Prices 2004-2009.xlsx]TIPS!R1261C44</stp>
        <tr r="AR1261" s="1"/>
      </tp>
      <tp>
        <v>1.1227400000000001</v>
        <stp/>
        <stp>##V3_BDHV12</stp>
        <stp>912828CP3 Govt</stp>
        <stp>IDX_RATIO</stp>
        <stp>4/15/2009</stp>
        <stp>4/15/2009</stp>
        <stp>[Fixed Income  Prices 2004-2009.xlsx]TIPS!R1236C64</stp>
        <tr r="BL1236" s="1"/>
      </tp>
      <tp>
        <v>1.2045300000000001</v>
        <stp/>
        <stp>##V3_BDHV12</stp>
        <stp>912828AF7 Govt</stp>
        <stp>IDX_RATIO</stp>
        <stp>7/31/2008</stp>
        <stp>7/31/2008</stp>
        <stp>[Fixed Income  Prices 2004-2009.xlsx]TIPS!R1051C44</stp>
        <tr r="AR1051" s="1"/>
      </tp>
      <tp>
        <v>1.1439999999999999</v>
        <stp/>
        <stp>##V3_BDHV12</stp>
        <stp>912828CP3 Govt</stp>
        <stp>IDX_RATIO</stp>
        <stp>7/15/2008</stp>
        <stp>7/15/2008</stp>
        <stp>[Fixed Income  Prices 2004-2009.xlsx]TIPS!R1040C64</stp>
        <tr r="BL1040" s="1"/>
      </tp>
      <tp>
        <v>1.1122000000000001</v>
        <stp/>
        <stp>##V3_BDHV12</stp>
        <stp>912828CZ1 Govt</stp>
        <stp>IDX_RATIO</stp>
        <stp>3/17/2009</stp>
        <stp>3/17/2009</stp>
        <stp>[Fixed Income  Prices 2004-2009.xlsx]TIPS!R1146C24</stp>
        <tr r="X1146" s="1"/>
      </tp>
      <tp>
        <v>1.1267499999999999</v>
        <stp/>
        <stp>##V3_BDHV12</stp>
        <stp>9128275W8 Govt</stp>
        <stp>IDX_RATIO</stp>
        <stp>9/14/2004</stp>
        <stp>9/14/2004</stp>
        <stp>[Fixed Income  Prices 2004-2009.xlsx]TIPS!R42C20</stp>
        <tr r="T42" s="1"/>
      </tp>
      <tp>
        <v>1.1307</v>
        <stp/>
        <stp>##V3_BDHV12</stp>
        <stp>912828CP3 Govt</stp>
        <stp>IDX_RATIO</stp>
        <stp>6/25/2009</stp>
        <stp>6/25/2009</stp>
        <stp>[Fixed Income  Prices 2004-2009.xlsx]TIPS!R1287C64</stp>
        <tr r="BL1287" s="1"/>
      </tp>
      <tp>
        <v>1.11537</v>
        <stp/>
        <stp>##V3_BDHV12</stp>
        <stp>912828DH0 Govt</stp>
        <stp>IDX_RATIO</stp>
        <stp>6/16/2009</stp>
        <stp>6/16/2009</stp>
        <stp>[Fixed Income  Prices 2004-2009.xlsx]TIPS!R1155C68</stp>
        <tr r="BP1155" s="1"/>
      </tp>
      <tp>
        <v>1.15968</v>
        <stp/>
        <stp>##V3_BDHV12</stp>
        <stp>912828BD1 Govt</stp>
        <stp>IDX_RATIO</stp>
        <stp>6/17/2009</stp>
        <stp>6/17/2009</stp>
        <stp>[Fixed Income  Prices 2004-2009.xlsx]TIPS!R1280C52</stp>
        <tr r="AZ1280" s="1"/>
      </tp>
      <tp>
        <v>1.1134599999999999</v>
        <stp/>
        <stp>##V3_BDHV12</stp>
        <stp>912828DH0 Govt</stp>
        <stp>IDX_RATIO</stp>
        <stp>5/26/2009</stp>
        <stp>5/26/2009</stp>
        <stp>[Fixed Income  Prices 2004-2009.xlsx]TIPS!R1140C68</stp>
        <tr r="BP1140" s="1"/>
      </tp>
      <tp>
        <v>1.11467</v>
        <stp/>
        <stp>##V3_BDHV12</stp>
        <stp>912828CZ1 Govt</stp>
        <stp>IDX_RATIO</stp>
        <stp>2/17/2009</stp>
        <stp>2/17/2009</stp>
        <stp>[Fixed Income  Prices 2004-2009.xlsx]TIPS!R1126C24</stp>
        <tr r="X1126" s="1"/>
      </tp>
      <tp>
        <v>1.12483</v>
        <stp/>
        <stp>##V3_BDHV12</stp>
        <stp>912828CZ1 Govt</stp>
        <stp>IDX_RATIO</stp>
        <stp>1/27/2009</stp>
        <stp>1/27/2009</stp>
        <stp>[Fixed Income  Prices 2004-2009.xlsx]TIPS!R1111C24</stp>
        <tr r="X1111" s="1"/>
      </tp>
      <tp>
        <v>1.1576900000000001</v>
        <stp/>
        <stp>##V3_BDHV12</stp>
        <stp>912828BD1 Govt</stp>
        <stp>IDX_RATIO</stp>
        <stp>5/27/2009</stp>
        <stp>5/27/2009</stp>
        <stp>[Fixed Income  Prices 2004-2009.xlsx]TIPS!R1265C52</stp>
        <tr r="AZ1265" s="1"/>
      </tp>
      <tp>
        <v>1.2012799999999999</v>
        <stp/>
        <stp>##V3_BDHV12</stp>
        <stp>912828AF7 Govt</stp>
        <stp>IDX_RATIO</stp>
        <stp>7/21/2008</stp>
        <stp>7/21/2008</stp>
        <stp>[Fixed Income  Prices 2004-2009.xlsx]TIPS!R1043C44</stp>
        <tr r="AR1043" s="1"/>
      </tp>
      <tp>
        <v>1.1269499999999999</v>
        <stp/>
        <stp>##V3_BDHV12</stp>
        <stp>912828CP3 Govt</stp>
        <stp>IDX_RATIO</stp>
        <stp>5/15/2009</stp>
        <stp>5/15/2009</stp>
        <stp>[Fixed Income  Prices 2004-2009.xlsx]TIPS!R1258C64</stp>
        <tr r="BL1258" s="1"/>
      </tp>
      <tp>
        <v>1.17821</v>
        <stp/>
        <stp>##V3_BDHV12</stp>
        <stp>912828AF7 Govt</stp>
        <stp>IDX_RATIO</stp>
        <stp>4/21/2009</stp>
        <stp>4/21/2009</stp>
        <stp>[Fixed Income  Prices 2004-2009.xlsx]TIPS!R1239C44</stp>
        <tr r="AR1239" s="1"/>
      </tp>
      <tp>
        <v>1.16276</v>
        <stp/>
        <stp>##V3_BDHV12</stp>
        <stp>912828BD1 Govt</stp>
        <stp>IDX_RATIO</stp>
        <stp>7/17/2009</stp>
        <stp>7/17/2009</stp>
        <stp>[Fixed Income  Prices 2004-2009.xlsx]TIPS!R1302C52</stp>
        <tr r="AZ1302" s="1"/>
      </tp>
      <tp>
        <v>1.09457</v>
        <stp/>
        <stp>##V3_BDHV12</stp>
        <stp>912828EA4 Govt</stp>
        <stp>IDX_RATIO</stp>
        <stp>6/12/2009</stp>
        <stp>6/12/2009</stp>
        <stp>[Fixed Income  Prices 2004-2009.xlsx]TIPS!R1024C72</stp>
        <tr r="BT1024" s="1"/>
      </tp>
      <tp>
        <v>1.0927100000000001</v>
        <stp/>
        <stp>##V3_BDHV12</stp>
        <stp>912828EA4 Govt</stp>
        <stp>IDX_RATIO</stp>
        <stp>5/22/2009</stp>
        <stp>5/22/2009</stp>
        <stp>[Fixed Income  Prices 2004-2009.xlsx]TIPS!R1009C72</stp>
        <tr r="BT1009" s="1"/>
      </tp>
      <tp>
        <v>1.1687099999999999</v>
        <stp/>
        <stp>##V3_BDHV12</stp>
        <stp>912828BD1 Govt</stp>
        <stp>IDX_RATIO</stp>
        <stp>6/27/2008</stp>
        <stp>6/27/2008</stp>
        <stp>[Fixed Income  Prices 2004-2009.xlsx]TIPS!R1027C52</stp>
        <tr r="AZ1027" s="1"/>
      </tp>
      <tp>
        <v>1.1718200000000001</v>
        <stp/>
        <stp>##V3_BDHV12</stp>
        <stp>9128273T7 Govt</stp>
        <stp>IDX_RATIO</stp>
        <stp>8/12/2004</stp>
        <stp>8/12/2004</stp>
        <stp>[Fixed Income  Prices 2004-2009.xlsx]TIPS!R19C12</stp>
        <tr r="L19" s="1"/>
      </tp>
      <tp>
        <v>1.1163000000000001</v>
        <stp/>
        <stp>##V3_BDHV12</stp>
        <stp>912828DH0 Govt</stp>
        <stp>IDX_RATIO</stp>
        <stp>6/26/2009</stp>
        <stp>6/26/2009</stp>
        <stp>[Fixed Income  Prices 2004-2009.xlsx]TIPS!R1163C68</stp>
        <tr r="BP1163" s="1"/>
      </tp>
      <tp>
        <v>1.11053</v>
        <stp/>
        <stp>##V3_BDHV12</stp>
        <stp>912828CZ1 Govt</stp>
        <stp>IDX_RATIO</stp>
        <stp>2/27/2009</stp>
        <stp>2/27/2009</stp>
        <stp>[Fixed Income  Prices 2004-2009.xlsx]TIPS!R1134C24</stp>
        <tr r="X1134" s="1"/>
      </tp>
      <tp>
        <v>1.1327400000000001</v>
        <stp/>
        <stp>##V3_BDHV12</stp>
        <stp>912828CP3 Govt</stp>
        <stp>IDX_RATIO</stp>
        <stp>7/15/2009</stp>
        <stp>7/15/2009</stp>
        <stp>[Fixed Income  Prices 2004-2009.xlsx]TIPS!R1301C64</stp>
        <tr r="BL1301" s="1"/>
      </tp>
      <tp>
        <v>1.13829</v>
        <stp/>
        <stp>##V3_BDHV12</stp>
        <stp>912828CP3 Govt</stp>
        <stp>IDX_RATIO</stp>
        <stp>6/25/2008</stp>
        <stp>6/25/2008</stp>
        <stp>[Fixed Income  Prices 2004-2009.xlsx]TIPS!R1026C64</stp>
        <tr r="BL1026" s="1"/>
      </tp>
      <tp>
        <v>1.16384</v>
        <stp/>
        <stp>##V3_BDHV12</stp>
        <stp>912828BD1 Govt</stp>
        <stp>IDX_RATIO</stp>
        <stp>7/27/2009</stp>
        <stp>7/27/2009</stp>
        <stp>[Fixed Income  Prices 2004-2009.xlsx]TIPS!R1308C52</stp>
        <tr r="AZ1308" s="1"/>
      </tp>
      <tp>
        <v>1.1980299999999999</v>
        <stp/>
        <stp>##V3_BDHV12</stp>
        <stp>912828AF7 Govt</stp>
        <stp>IDX_RATIO</stp>
        <stp>7/11/2008</stp>
        <stp>7/11/2008</stp>
        <stp>[Fixed Income  Prices 2004-2009.xlsx]TIPS!R1037C44</stp>
        <tr r="AR1037" s="1"/>
      </tp>
      <tp>
        <v>1.16099</v>
        <stp/>
        <stp>##V3_BDHV12</stp>
        <stp>912828BD1 Govt</stp>
        <stp>IDX_RATIO</stp>
        <stp>5/27/2008</stp>
        <stp>5/27/2008</stp>
        <stp>[Fixed Income  Prices 2004-2009.xlsx]TIPS!R1004C52</stp>
        <tr r="AZ1004" s="1"/>
      </tp>
      <tp>
        <v>1.1663600000000001</v>
        <stp/>
        <stp>##V3_BDHV12</stp>
        <stp>912828BD1 Govt</stp>
        <stp>IDX_RATIO</stp>
        <stp>6/17/2008</stp>
        <stp>6/17/2008</stp>
        <stp>[Fixed Income  Prices 2004-2009.xlsx]TIPS!R1019C52</stp>
        <tr r="AZ1019" s="1"/>
      </tp>
      <tp>
        <v>1.09548</v>
        <stp/>
        <stp>##V3_BDHV12</stp>
        <stp>912828EA4 Govt</stp>
        <stp>IDX_RATIO</stp>
        <stp>6/22/2009</stp>
        <stp>6/22/2009</stp>
        <stp>[Fixed Income  Prices 2004-2009.xlsx]TIPS!R1030C72</stp>
        <tr r="BT1030" s="1"/>
      </tp>
      <tp>
        <v>1.1297600000000001</v>
        <stp/>
        <stp>##V3_BDHV12</stp>
        <stp>912828CP3 Govt</stp>
        <stp>IDX_RATIO</stp>
        <stp>6/15/2009</stp>
        <stp>6/15/2009</stp>
        <stp>[Fixed Income  Prices 2004-2009.xlsx]TIPS!R1279C64</stp>
        <tr r="BL1279" s="1"/>
      </tp>
      <tp>
        <v>1.1893</v>
        <stp/>
        <stp>##V3_BDHV12</stp>
        <stp>912828AF7 Govt</stp>
        <stp>IDX_RATIO</stp>
        <stp>7/31/2009</stp>
        <stp>7/31/2009</stp>
        <stp>[Fixed Income  Prices 2004-2009.xlsx]TIPS!R1312C44</stp>
        <tr r="AR1312" s="1"/>
      </tp>
      <tp>
        <v>1.09185</v>
        <stp/>
        <stp>##V3_BDHV12</stp>
        <stp>912828EA4 Govt</stp>
        <stp>IDX_RATIO</stp>
        <stp>5/12/2009</stp>
        <stp>5/12/2009</stp>
        <stp>[Fixed Income  Prices 2004-2009.xlsx]TIPS!R1001C72</stp>
        <tr r="BT1001" s="1"/>
      </tp>
      <tp>
        <v>1.1278299999999999</v>
        <stp/>
        <stp>##V3_BDHV12</stp>
        <stp>912828CP3 Govt</stp>
        <stp>IDX_RATIO</stp>
        <stp>5/25/2009</stp>
        <stp>5/25/2009</stp>
        <stp>[Fixed Income  Prices 2004-2009.xlsx]TIPS!R1264C64</stp>
        <tr r="BL1264" s="1"/>
      </tp>
      <tp>
        <v>1.1266</v>
        <stp/>
        <stp>##V3_BDHV12</stp>
        <stp>9128275W8 Govt</stp>
        <stp>IDX_RATIO</stp>
        <stp>8/24/2004</stp>
        <stp>8/24/2004</stp>
        <stp>[Fixed Income  Prices 2004-2009.xlsx]TIPS!R27C20</stp>
        <tr r="T27" s="1"/>
      </tp>
      <tp>
        <v>1.10853</v>
        <stp/>
        <stp>##V3_BDHV12</stp>
        <stp>912828DH0 Govt</stp>
        <stp>IDX_RATIO</stp>
        <stp>4/16/2009</stp>
        <stp>4/16/2009</stp>
        <stp>[Fixed Income  Prices 2004-2009.xlsx]TIPS!R1112C68</stp>
        <tr r="BP1112" s="1"/>
      </tp>
      <tp>
        <v>1.1747300000000001</v>
        <stp/>
        <stp>##V3_BDHV12</stp>
        <stp>912828BD1 Govt</stp>
        <stp>IDX_RATIO</stp>
        <stp>7/17/2008</stp>
        <stp>7/17/2008</stp>
        <stp>[Fixed Income  Prices 2004-2009.xlsx]TIPS!R1041C52</stp>
        <tr r="AZ1041" s="1"/>
      </tp>
      <tp>
        <v>1.18109</v>
        <stp/>
        <stp>##V3_BDHV12</stp>
        <stp>912828AF7 Govt</stp>
        <stp>IDX_RATIO</stp>
        <stp>5/11/2009</stp>
        <stp>5/11/2009</stp>
        <stp>[Fixed Income  Prices 2004-2009.xlsx]TIPS!R1253C44</stp>
        <tr r="AR1253" s="1"/>
      </tp>
      <tp>
        <v>1.0984400000000001</v>
        <stp/>
        <stp>##V3_BDHV12</stp>
        <stp>912828EA4 Govt</stp>
        <stp>IDX_RATIO</stp>
        <stp>7/22/2009</stp>
        <stp>7/22/2009</stp>
        <stp>[Fixed Income  Prices 2004-2009.xlsx]TIPS!R1052C72</stp>
        <tr r="BT1052" s="1"/>
      </tp>
      <tp>
        <v>1.1470899999999999</v>
        <stp/>
        <stp>##V3_BDHV12</stp>
        <stp>912828CP3 Govt</stp>
        <stp>IDX_RATIO</stp>
        <stp>7/25/2008</stp>
        <stp>7/25/2008</stp>
        <stp>[Fixed Income  Prices 2004-2009.xlsx]TIPS!R1048C64</stp>
        <tr r="BL1048" s="1"/>
      </tp>
      <tp>
        <v>1.11375</v>
        <stp/>
        <stp>##V3_BDHV12</stp>
        <stp>912828CZ1 Govt</stp>
        <stp>IDX_RATIO</stp>
        <stp>3/27/2009</stp>
        <stp>3/27/2009</stp>
        <stp>[Fixed Income  Prices 2004-2009.xlsx]TIPS!R1154C24</stp>
        <tr r="X1154" s="1"/>
      </tp>
      <tp>
        <v>1.1899899999999999</v>
        <stp/>
        <stp>##V3_BDHV12</stp>
        <stp>912828AF7 Govt</stp>
        <stp>IDX_RATIO</stp>
        <stp>6/11/2008</stp>
        <stp>6/11/2008</stp>
        <stp>[Fixed Income  Prices 2004-2009.xlsx]TIPS!R1015C44</stp>
        <tr r="AR1015" s="1"/>
      </tp>
      <tp>
        <v>1.1839599999999999</v>
        <stp/>
        <stp>##V3_BDHV12</stp>
        <stp>912828AF7 Govt</stp>
        <stp>IDX_RATIO</stp>
        <stp>5/21/2008</stp>
        <stp>5/21/2008</stp>
        <stp>[Fixed Income  Prices 2004-2009.xlsx]TIPS!R1000C44</stp>
        <tr r="AR1000" s="1"/>
      </tp>
      <tp>
        <v>1.15266</v>
        <stp/>
        <stp>##V3_BDHV12</stp>
        <stp>912828BD1 Govt</stp>
        <stp>IDX_RATIO</stp>
        <stp>4/17/2009</stp>
        <stp>4/17/2009</stp>
        <stp>[Fixed Income  Prices 2004-2009.xlsx]TIPS!R1237C52</stp>
        <tr r="AZ1237" s="1"/>
      </tp>
      <tp>
        <v>1.1881900000000001</v>
        <stp/>
        <stp>##V3_BDHV12</stp>
        <stp>912828AF7 Govt</stp>
        <stp>IDX_RATIO</stp>
        <stp>7/21/2009</stp>
        <stp>7/21/2009</stp>
        <stp>[Fixed Income  Prices 2004-2009.xlsx]TIPS!R1304C44</stp>
        <tr r="AR1304" s="1"/>
      </tp>
      <tp>
        <v>1.12615</v>
        <stp/>
        <stp>##V3_BDHV12</stp>
        <stp>9128275W8 Govt</stp>
        <stp>IDX_RATIO</stp>
        <stp>9/24/2004</stp>
        <stp>9/24/2004</stp>
        <stp>[Fixed Income  Prices 2004-2009.xlsx]TIPS!R50C20</stp>
        <tr r="T50" s="1"/>
      </tp>
      <tp>
        <v>1.1729099999999999</v>
        <stp/>
        <stp>##V3_BDHV12</stp>
        <stp>9128273T7 Govt</stp>
        <stp>IDX_RATIO</stp>
        <stp>9/22/2004</stp>
        <stp>9/22/2004</stp>
        <stp>[Fixed Income  Prices 2004-2009.xlsx]TIPS!R48C12</stp>
        <tr r="L48" s="1"/>
      </tp>
      <tp>
        <v>1.1167</v>
        <stp/>
        <stp>##V3_BDHV12</stp>
        <stp>912828DH0 Govt</stp>
        <stp>IDX_RATIO</stp>
        <stp>1/26/2009</stp>
        <stp>1/26/2009</stp>
        <stp>[Fixed Income  Prices 2004-2009.xlsx]TIPS!R1054C68</stp>
        <tr r="BP1054" s="1"/>
      </tp>
      <tp>
        <v>1.10633</v>
        <stp/>
        <stp>##V3_BDHV12</stp>
        <stp>912828DH0 Govt</stp>
        <stp>IDX_RATIO</stp>
        <stp>2/16/2009</stp>
        <stp>2/16/2009</stp>
        <stp>[Fixed Income  Prices 2004-2009.xlsx]TIPS!R1069C68</stp>
        <tr r="BP1069" s="1"/>
      </tp>
      <tp>
        <v>1.1190500000000001</v>
        <stp/>
        <stp>##V3_BDHV12</stp>
        <stp>912828CP3 Govt</stp>
        <stp>IDX_RATIO</stp>
        <stp>3/25/2009</stp>
        <stp>3/25/2009</stp>
        <stp>[Fixed Income  Prices 2004-2009.xlsx]TIPS!R1221C64</stp>
        <tr r="BL1221" s="1"/>
      </tp>
      <tp>
        <v>1.11934</v>
        <stp/>
        <stp>##V3_BDHV12</stp>
        <stp>912828CZ1 Govt</stp>
        <stp>IDX_RATIO</stp>
        <stp>4/27/2009</stp>
        <stp>4/27/2009</stp>
        <stp>[Fixed Income  Prices 2004-2009.xlsx]TIPS!R1175C24</stp>
        <tr r="X1175" s="1"/>
      </tp>
      <tp>
        <v>1.1472</v>
        <stp/>
        <stp>##V3_BDHV12</stp>
        <stp>912828BD1 Govt</stp>
        <stp>IDX_RATIO</stp>
        <stp>3/17/2009</stp>
        <stp>3/17/2009</stp>
        <stp>[Fixed Income  Prices 2004-2009.xlsx]TIPS!R1214C52</stp>
        <tr r="AZ1214" s="1"/>
      </tp>
      <tp>
        <v>1.1283300000000001</v>
        <stp/>
        <stp>##V3_BDHV12</stp>
        <stp>912828CZ1 Govt</stp>
        <stp>IDX_RATIO</stp>
        <stp>7/27/2009</stp>
        <stp>7/27/2009</stp>
        <stp>[Fixed Income  Prices 2004-2009.xlsx]TIPS!R1240C24</stp>
        <tr r="X1240" s="1"/>
      </tp>
      <tp>
        <v>1.0882799999999999</v>
        <stp/>
        <stp>##V3_BDHV12</stp>
        <stp>9128276R8 Govt</stp>
        <stp>IDX_RATIO</stp>
        <stp>8/17/2004</stp>
        <stp>8/17/2004</stp>
        <stp>[Fixed Income  Prices 2004-2009.xlsx]TIPS!R22C28</stp>
        <tr r="AB22" s="1"/>
      </tp>
      <tp>
        <v>1.12236</v>
        <stp/>
        <stp>##V3_BDHV12</stp>
        <stp>912828CZ1 Govt</stp>
        <stp>IDX_RATIO</stp>
        <stp>5/27/2009</stp>
        <stp>5/27/2009</stp>
        <stp>[Fixed Income  Prices 2004-2009.xlsx]TIPS!R1197C24</stp>
        <tr r="X1197" s="1"/>
      </tp>
      <tp>
        <v>1.1169500000000001</v>
        <stp/>
        <stp>##V3_BDHV12</stp>
        <stp>912828CP3 Govt</stp>
        <stp>IDX_RATIO</stp>
        <stp>2/25/2009</stp>
        <stp>2/25/2009</stp>
        <stp>[Fixed Income  Prices 2004-2009.xlsx]TIPS!R1201C64</stp>
        <tr r="BL1201" s="1"/>
      </tp>
      <tp>
        <v>1.1032999999999999</v>
        <stp/>
        <stp>##V3_BDHV12</stp>
        <stp>912828DH0 Govt</stp>
        <stp>IDX_RATIO</stp>
        <stp>3/16/2009</stp>
        <stp>3/16/2009</stp>
        <stp>[Fixed Income  Prices 2004-2009.xlsx]TIPS!R1089C68</stp>
        <tr r="BP1089" s="1"/>
      </tp>
      <tp>
        <v>1.1708700000000001</v>
        <stp/>
        <stp>##V3_BDHV12</stp>
        <stp>912828AF7 Govt</stp>
        <stp>IDX_RATIO</stp>
        <stp>3/11/2009</stp>
        <stp>3/11/2009</stp>
        <stp>[Fixed Income  Prices 2004-2009.xlsx]TIPS!R1210C44</stp>
        <tr r="AR1210" s="1"/>
      </tp>
      <tp>
        <v>1.0890299999999999</v>
        <stp/>
        <stp>##V3_BDHV12</stp>
        <stp>9128276R8 Govt</stp>
        <stp>IDX_RATIO</stp>
        <stp>9/17/2004</stp>
        <stp>9/17/2004</stp>
        <stp>[Fixed Income  Prices 2004-2009.xlsx]TIPS!R45C28</stp>
        <tr r="AB45" s="1"/>
      </tp>
      <tp>
        <v>1.33938</v>
        <stp/>
        <stp>##V3_BDHV12</stp>
        <stp>9128274Y5 Govt</stp>
        <stp>IDX_RATIO</stp>
        <stp>9/23/2008</stp>
        <stp>9/23/2008</stp>
        <stp>[Fixed Income  Prices 2004-2009.xlsx]TIPS!R1090C16</stp>
        <tr r="P1090" s="1"/>
      </tp>
      <tp>
        <v>1.21332</v>
        <stp/>
        <stp>##V3_BDHV12</stp>
        <stp>9128277J5 Govt</stp>
        <stp>IDX_RATIO</stp>
        <stp>9/23/2009</stp>
        <stp>9/23/2009</stp>
        <stp>[Fixed Income  Prices 2004-2009.xlsx]TIPS!R1350C36</stp>
        <tr r="AJ1350" s="1"/>
      </tp>
      <tp>
        <v>1.22478</v>
        <stp/>
        <stp>##V3_BDHV12</stp>
        <stp>9128277J5 Govt</stp>
        <stp>IDX_RATIO</stp>
        <stp>8/13/2008</stp>
        <stp>8/13/2008</stp>
        <stp>[Fixed Income  Prices 2004-2009.xlsx]TIPS!R1060C36</stp>
        <tr r="AJ1060" s="1"/>
      </tp>
      <tp>
        <v>1.1497600000000001</v>
        <stp/>
        <stp>##V3_BDHV12</stp>
        <stp>912828BD1 Govt</stp>
        <stp>IDX_RATIO</stp>
        <stp>2/17/2009</stp>
        <stp>2/17/2009</stp>
        <stp>[Fixed Income  Prices 2004-2009.xlsx]TIPS!R1194C52</stp>
        <tr r="AZ1194" s="1"/>
      </tp>
      <tp>
        <v>1.1048499999999999</v>
        <stp/>
        <stp>##V3_BDHV12</stp>
        <stp>912828DH0 Govt</stp>
        <stp>IDX_RATIO</stp>
        <stp>3/26/2009</stp>
        <stp>3/26/2009</stp>
        <stp>[Fixed Income  Prices 2004-2009.xlsx]TIPS!R1097C68</stp>
        <tr r="BP1097" s="1"/>
      </tp>
      <tp>
        <v>1.12429</v>
        <stp/>
        <stp>##V3_BDHV12</stp>
        <stp>912828CZ1 Govt</stp>
        <stp>IDX_RATIO</stp>
        <stp>6/17/2009</stp>
        <stp>6/17/2009</stp>
        <stp>[Fixed Income  Prices 2004-2009.xlsx]TIPS!R1212C24</stp>
        <tr r="X1212" s="1"/>
      </tp>
      <tp>
        <v>1.1602399999999999</v>
        <stp/>
        <stp>##V3_BDHV12</stp>
        <stp>912828BD1 Govt</stp>
        <stp>IDX_RATIO</stp>
        <stp>1/27/2009</stp>
        <stp>1/27/2009</stp>
        <stp>[Fixed Income  Prices 2004-2009.xlsx]TIPS!R1179C52</stp>
        <tr r="AZ1179" s="1"/>
      </tp>
      <tp>
        <v>1.1454800000000001</v>
        <stp/>
        <stp>##V3_BDHV12</stp>
        <stp>912828BD1 Govt</stp>
        <stp>IDX_RATIO</stp>
        <stp>2/27/2009</stp>
        <stp>2/27/2009</stp>
        <stp>[Fixed Income  Prices 2004-2009.xlsx]TIPS!R1202C52</stp>
        <tr r="AZ1202" s="1"/>
      </tp>
      <tp>
        <v>1.1390100000000001</v>
        <stp/>
        <stp>##V3_BDHV12</stp>
        <stp>912828CP3 Govt</stp>
        <stp>IDX_RATIO</stp>
        <stp>1/15/2009</stp>
        <stp>1/15/2009</stp>
        <stp>[Fixed Income  Prices 2004-2009.xlsx]TIPS!R1172C64</stp>
        <tr r="BL1172" s="1"/>
      </tp>
      <tp>
        <v>1.0884499999999999</v>
        <stp/>
        <stp>##V3_BDHV12</stp>
        <stp>9128276R8 Govt</stp>
        <stp>IDX_RATIO</stp>
        <stp>9/27/2004</stp>
        <stp>9/27/2004</stp>
        <stp>[Fixed Income  Prices 2004-2009.xlsx]TIPS!R51C28</stp>
        <tr r="AB51" s="1"/>
      </tp>
      <tp>
        <v>1.1236999999999999</v>
        <stp/>
        <stp>##V3_BDHV12</stp>
        <stp>912828DH0 Govt</stp>
        <stp>IDX_RATIO</stp>
        <stp>1/16/2009</stp>
        <stp>1/16/2009</stp>
        <stp>[Fixed Income  Prices 2004-2009.xlsx]TIPS!R1048C68</stp>
        <tr r="BP1048" s="1"/>
      </tp>
      <tp>
        <v>1.10222</v>
        <stp/>
        <stp>##V3_BDHV12</stp>
        <stp>912828DH0 Govt</stp>
        <stp>IDX_RATIO</stp>
        <stp>2/26/2009</stp>
        <stp>2/26/2009</stp>
        <stp>[Fixed Income  Prices 2004-2009.xlsx]TIPS!R1077C68</stp>
        <tr r="BP1077" s="1"/>
      </tp>
      <tp>
        <v>1.17709</v>
        <stp/>
        <stp>##V3_BDHV12</stp>
        <stp>912828AF7 Govt</stp>
        <stp>IDX_RATIO</stp>
        <stp>2/11/2009</stp>
        <stp>2/11/2009</stp>
        <stp>[Fixed Income  Prices 2004-2009.xlsx]TIPS!R1190C44</stp>
        <tr r="AR1190" s="1"/>
      </tp>
      <tp>
        <v>1.1272800000000001</v>
        <stp/>
        <stp>##V3_BDHV12</stp>
        <stp>912828CZ1 Govt</stp>
        <stp>IDX_RATIO</stp>
        <stp>7/17/2009</stp>
        <stp>7/17/2009</stp>
        <stp>[Fixed Income  Prices 2004-2009.xlsx]TIPS!R1234C24</stp>
        <tr r="X1234" s="1"/>
      </tp>
      <tp>
        <v>1.18964</v>
        <stp/>
        <stp>##V3_BDHV12</stp>
        <stp>912828AF7 Govt</stp>
        <stp>IDX_RATIO</stp>
        <stp>1/21/2009</stp>
        <stp>1/21/2009</stp>
        <stp>[Fixed Income  Prices 2004-2009.xlsx]TIPS!R1175C44</stp>
        <tr r="AR1175" s="1"/>
      </tp>
      <tp>
        <v>1.1174900000000001</v>
        <stp/>
        <stp>##V3_BDHV12</stp>
        <stp>912828CZ1 Govt</stp>
        <stp>IDX_RATIO</stp>
        <stp>4/17/2009</stp>
        <stp>4/17/2009</stp>
        <stp>[Fixed Income  Prices 2004-2009.xlsx]TIPS!R1169C24</stp>
        <tr r="X1169" s="1"/>
      </tp>
      <tp>
        <v>1.1741600000000001</v>
        <stp/>
        <stp>##V3_BDHV12</stp>
        <stp>912828AF7 Govt</stp>
        <stp>IDX_RATIO</stp>
        <stp>3/31/2009</stp>
        <stp>3/31/2009</stp>
        <stp>[Fixed Income  Prices 2004-2009.xlsx]TIPS!R1224C44</stp>
        <tr r="AR1224" s="1"/>
      </tp>
      <tp>
        <v>1.1488100000000001</v>
        <stp/>
        <stp>##V3_BDHV12</stp>
        <stp>912828BD1 Govt</stp>
        <stp>IDX_RATIO</stp>
        <stp>3/27/2009</stp>
        <stp>3/27/2009</stp>
        <stp>[Fixed Income  Prices 2004-2009.xlsx]TIPS!R1222C52</stp>
        <tr r="AZ1222" s="1"/>
      </tp>
      <tp>
        <v>1.0893900000000001</v>
        <stp/>
        <stp>##V3_BDHV12</stp>
        <stp>9128276R8 Govt</stp>
        <stp>IDX_RATIO</stp>
        <stp>8/27/2004</stp>
        <stp>8/27/2004</stp>
        <stp>[Fixed Income  Prices 2004-2009.xlsx]TIPS!R30C28</stp>
        <tr r="AB30" s="1"/>
      </tp>
      <tp>
        <v>1.23706</v>
        <stp/>
        <stp>##V3_BDHV12</stp>
        <stp>9128277J5 Govt</stp>
        <stp>IDX_RATIO</stp>
        <stp>9/23/2008</stp>
        <stp>9/23/2008</stp>
        <stp>[Fixed Income  Prices 2004-2009.xlsx]TIPS!R1089C36</stp>
        <tr r="AJ1089" s="1"/>
      </tp>
      <tp>
        <v>1.2083900000000001</v>
        <stp/>
        <stp>##V3_BDHV12</stp>
        <stp>9128277J5 Govt</stp>
        <stp>IDX_RATIO</stp>
        <stp>8/13/2009</stp>
        <stp>8/13/2009</stp>
        <stp>[Fixed Income  Prices 2004-2009.xlsx]TIPS!R1321C36</stp>
        <tr r="AJ1321" s="1"/>
      </tp>
      <tp>
        <v>1.3260799999999999</v>
        <stp/>
        <stp>##V3_BDHV12</stp>
        <stp>9128274Y5 Govt</stp>
        <stp>IDX_RATIO</stp>
        <stp>8/13/2008</stp>
        <stp>8/13/2008</stp>
        <stp>[Fixed Income  Prices 2004-2009.xlsx]TIPS!R1061C16</stp>
        <tr r="P1061" s="1"/>
      </tp>
      <tp>
        <v>1.24417</v>
        <stp/>
        <stp>##V3_BDHV12</stp>
        <stp>9128272M3 Govt</stp>
        <stp>IDX_RATIO</stp>
        <stp>11/10/2005</stp>
        <stp>11/10/2005</stp>
        <stp>[Fixed Income  Prices 2004-2009.xlsx]TIPS!R343C8</stp>
        <tr r="H343" s="1"/>
      </tp>
      <tp>
        <v>1.2046999999999999</v>
        <stp/>
        <stp>##V3_BDHV12</stp>
        <stp>9128272M3 Govt</stp>
        <stp>IDX_RATIO</stp>
        <stp>12/31/2004</stp>
        <stp>12/31/2004</stp>
        <stp>[Fixed Income  Prices 2004-2009.xlsx]TIPS!R120C8</stp>
        <tr r="H120" s="1"/>
      </tp>
      <tp>
        <v>1.2850699999999999</v>
        <stp/>
        <stp>##V3_BDHV12</stp>
        <stp>9128272M3 Govt</stp>
        <stp>IDX_RATIO</stp>
        <stp>11/10/2006</stp>
        <stp>11/10/2006</stp>
        <stp>[Fixed Income  Prices 2004-2009.xlsx]TIPS!R603C8</stp>
        <tr r="H603" s="1"/>
      </tp>
      <tp>
        <v>1.2777400000000001</v>
        <stp/>
        <stp>##V3_BDHV12</stp>
        <stp>9128272M3 Govt</stp>
        <stp>IDX_RATIO</stp>
        <stp>12/14/2006</stp>
        <stp>12/14/2006</stp>
        <stp>[Fixed Income  Prices 2004-2009.xlsx]TIPS!R627C8</stp>
        <tr r="H627" s="1"/>
      </tp>
      <tp>
        <v>1.0674999999999999</v>
        <stp/>
        <stp>##V3_BDHV12</stp>
        <stp>9128277J5 Govt</stp>
        <stp>IDX_RATIO</stp>
        <stp>9/16/2004</stp>
        <stp>9/16/2004</stp>
        <stp>[Fixed Income  Prices 2004-2009.xlsx]TIPS!R44C36</stp>
        <tr r="AJ44" s="1"/>
      </tp>
      <tp>
        <v>1.2466900000000001</v>
        <stp/>
        <stp>##V3_BDHV12</stp>
        <stp>9128272M3 Govt</stp>
        <stp>IDX_RATIO</stp>
        <stp>11/15/2005</stp>
        <stp>11/15/2005</stp>
        <stp>[Fixed Income  Prices 2004-2009.xlsx]TIPS!R346C8</stp>
        <tr r="H346" s="1"/>
      </tp>
      <tp>
        <v>1.0666</v>
        <stp/>
        <stp>##V3_BDHV12</stp>
        <stp>9128277J5 Govt</stp>
        <stp>IDX_RATIO</stp>
        <stp>8/16/2004</stp>
        <stp>8/16/2004</stp>
        <stp>[Fixed Income  Prices 2004-2009.xlsx]TIPS!R21C36</stp>
        <tr r="AJ21" s="1"/>
      </tp>
      <tp>
        <v>1.2012400000000001</v>
        <stp/>
        <stp>##V3_BDHV12</stp>
        <stp>9128272M3 Govt</stp>
        <stp>IDX_RATIO</stp>
        <stp>12/14/2004</stp>
        <stp>12/14/2004</stp>
        <stp>[Fixed Income  Prices 2004-2009.xlsx]TIPS!R107C8</stp>
        <tr r="H107" s="1"/>
      </tp>
      <tp>
        <v>1.2840099999999999</v>
        <stp/>
        <stp>##V3_BDHV12</stp>
        <stp>9128272M3 Govt</stp>
        <stp>IDX_RATIO</stp>
        <stp>11/15/2006</stp>
        <stp>11/15/2006</stp>
        <stp>[Fixed Income  Prices 2004-2009.xlsx]TIPS!R606C8</stp>
        <tr r="H606" s="1"/>
      </tp>
      <tp>
        <v>1.06769</v>
        <stp/>
        <stp>##V3_BDHV12</stp>
        <stp>9128277J5 Govt</stp>
        <stp>IDX_RATIO</stp>
        <stp>8/26/2004</stp>
        <stp>8/26/2004</stp>
        <stp>[Fixed Income  Prices 2004-2009.xlsx]TIPS!R29C36</stp>
        <tr r="AJ29" s="1"/>
      </tp>
      <tp>
        <v>1.25583</v>
        <stp/>
        <stp>##V3_BDHV12</stp>
        <stp>9128272M3 Govt</stp>
        <stp>IDX_RATIO</stp>
        <stp>12/14/2005</stp>
        <stp>12/14/2005</stp>
        <stp>[Fixed Income  Prices 2004-2009.xlsx]TIPS!R367C8</stp>
        <tr r="H367" s="1"/>
      </tp>
      <tp>
        <v>38379</v>
        <stp/>
        <stp>##V3_BDHV12</stp>
        <stp>912828DJ6 GOVT</stp>
        <stp>PX_DIRTY_MID</stp>
        <stp>7/23/2004</stp>
        <stp>11/19/2009</stp>
        <stp>[Fixed Income  Prices 2004-2009.xlsx]BONDS DIRTY PRICE!R4C8</stp>
        <stp>cols=2;rows=524</stp>
        <tr r="H4" s="2"/>
      </tp>
      <tp t="e">
        <v>#N/A</v>
        <stp/>
        <stp>##V3_BDHV12</stp>
        <stp>912828DF4 GOVT</stp>
        <stp>PX_DIRTY_MID</stp>
        <stp>7/23/2004</stp>
        <stp>11/19/2009</stp>
        <stp>[Fixed Income  Prices 2004-2009.xlsx]BONDS DIRTY PRICE!R4C6</stp>
        <stp>cols=2;rows=521</stp>
        <tr r="F4" s="2"/>
      </tp>
      <tp>
        <v>1.1329199999999999</v>
        <stp/>
        <stp>##V3_BDHV12</stp>
        <stp>912828CZ1 Govt</stp>
        <stp>IDX_RATIO</stp>
        <stp>8/14/2009</stp>
        <stp>8/14/2009</stp>
        <stp>[Fixed Income  Prices 2004-2009.xlsx]TIPS!R1254C24</stp>
        <tr r="X1254" s="1"/>
      </tp>
      <tp>
        <v>1.20716</v>
        <stp/>
        <stp>##V3_BDHV12</stp>
        <stp>9128277J5 Govt</stp>
        <stp>IDX_RATIO</stp>
        <stp>6/20/2008</stp>
        <stp>6/20/2008</stp>
        <stp>[Fixed Income  Prices 2004-2009.xlsx]TIPS!R1022C36</stp>
        <tr r="AJ1022" s="1"/>
      </tp>
      <tp>
        <v>1.30128</v>
        <stp/>
        <stp>##V3_BDHV12</stp>
        <stp>9128274Y5 Govt</stp>
        <stp>IDX_RATIO</stp>
        <stp>5/30/2008</stp>
        <stp>5/30/2008</stp>
        <stp>[Fixed Income  Prices 2004-2009.xlsx]TIPS!R1008C16</stp>
        <tr r="P1008" s="1"/>
      </tp>
      <tp>
        <v>1.3130999999999999</v>
        <stp/>
        <stp>##V3_BDHV12</stp>
        <stp>9128274Y5 Govt</stp>
        <stp>IDX_RATIO</stp>
        <stp>7/10/2008</stp>
        <stp>7/10/2008</stp>
        <stp>[Fixed Income  Prices 2004-2009.xlsx]TIPS!R1037C16</stp>
        <tr r="P1037" s="1"/>
      </tp>
      <tp>
        <v>1.1968000000000001</v>
        <stp/>
        <stp>##V3_BDHV12</stp>
        <stp>9128277J5 Govt</stp>
        <stp>IDX_RATIO</stp>
        <stp>5/20/2009</stp>
        <stp>5/20/2009</stp>
        <stp>[Fixed Income  Prices 2004-2009.xlsx]TIPS!R1260C36</stp>
        <tr r="AJ1260" s="1"/>
      </tp>
      <tp>
        <v>1.19882</v>
        <stp/>
        <stp>##V3_BDHV12</stp>
        <stp>9128277J5 Govt</stp>
        <stp>IDX_RATIO</stp>
        <stp>6/10/2009</stp>
        <stp>6/10/2009</stp>
        <stp>[Fixed Income  Prices 2004-2009.xlsx]TIPS!R1275C36</stp>
        <tr r="AJ1275" s="1"/>
      </tp>
      <tp>
        <v>1.19482</v>
        <stp/>
        <stp>##V3_BDHV12</stp>
        <stp>9128277J5 Govt</stp>
        <stp>IDX_RATIO</stp>
        <stp>4/30/2009</stp>
        <stp>4/30/2009</stp>
        <stp>[Fixed Income  Prices 2004-2009.xlsx]TIPS!R1246C36</stp>
        <tr r="AJ1246" s="1"/>
      </tp>
      <tp>
        <v>1.21936</v>
        <stp/>
        <stp>##V3_BDHV12</stp>
        <stp>9128277J5 Govt</stp>
        <stp>IDX_RATIO</stp>
        <stp>7/30/2008</stp>
        <stp>7/30/2008</stp>
        <stp>[Fixed Income  Prices 2004-2009.xlsx]TIPS!R1050C36</stp>
        <tr r="AJ1050" s="1"/>
      </tp>
      <tp>
        <v>1.15968</v>
        <stp/>
        <stp>##V3_BDHV12</stp>
        <stp>912828CZ1 Govt</stp>
        <stp>IDX_RATIO</stp>
        <stp>9/24/2008</stp>
        <stp>9/24/2008</stp>
        <stp>[Fixed Income  Prices 2004-2009.xlsx]TIPS!R1022C24</stp>
        <tr r="X1022" s="1"/>
      </tp>
      <tp>
        <v>1.1377699999999999</v>
        <stp/>
        <stp>##V3_BDHV12</stp>
        <stp>912828CZ1 Govt</stp>
        <stp>IDX_RATIO</stp>
        <stp>9/14/2009</stp>
        <stp>9/14/2009</stp>
        <stp>[Fixed Income  Prices 2004-2009.xlsx]TIPS!R1275C24</stp>
        <tr r="X1275" s="1"/>
      </tp>
      <tp>
        <v>1.2019199999999999</v>
        <stp/>
        <stp>##V3_BDHV12</stp>
        <stp>9128277J5 Govt</stp>
        <stp>IDX_RATIO</stp>
        <stp>7/10/2009</stp>
        <stp>7/10/2009</stp>
        <stp>[Fixed Income  Prices 2004-2009.xlsx]TIPS!R1297C36</stp>
        <tr r="AJ1297" s="1"/>
      </tp>
      <tp>
        <v>1.30437</v>
        <stp/>
        <stp>##V3_BDHV12</stp>
        <stp>9128274Y5 Govt</stp>
        <stp>IDX_RATIO</stp>
        <stp>6/10/2008</stp>
        <stp>6/10/2008</stp>
        <stp>[Fixed Income  Prices 2004-2009.xlsx]TIPS!R1015C16</stp>
        <tr r="P1015" s="1"/>
      </tp>
      <tp>
        <v>1.2095899999999999</v>
        <stp/>
        <stp>##V3_BDHV12</stp>
        <stp>9128277J5 Govt</stp>
        <stp>IDX_RATIO</stp>
        <stp>6/30/2008</stp>
        <stp>6/30/2008</stp>
        <stp>[Fixed Income  Prices 2004-2009.xlsx]TIPS!R1028C36</stp>
        <tr r="AJ1028" s="1"/>
      </tp>
      <tp>
        <v>1.2976700000000001</v>
        <stp/>
        <stp>##V3_BDHV12</stp>
        <stp>9128274Y5 Govt</stp>
        <stp>IDX_RATIO</stp>
        <stp>5/20/2008</stp>
        <stp>5/20/2008</stp>
        <stp>[Fixed Income  Prices 2004-2009.xlsx]TIPS!R1000C16</stp>
        <tr r="P1000" s="1"/>
      </tp>
      <tp>
        <v>1.19285</v>
        <stp/>
        <stp>##V3_BDHV12</stp>
        <stp>9128277J5 Govt</stp>
        <stp>IDX_RATIO</stp>
        <stp>4/20/2009</stp>
        <stp>4/20/2009</stp>
        <stp>[Fixed Income  Prices 2004-2009.xlsx]TIPS!R1238C36</stp>
        <tr r="AJ1238" s="1"/>
      </tp>
      <tp>
        <v>1.13717</v>
        <stp/>
        <stp>##V3_BDHV12</stp>
        <stp>912828CZ1 Govt</stp>
        <stp>IDX_RATIO</stp>
        <stp>9/24/2009</stp>
        <stp>9/24/2009</stp>
        <stp>[Fixed Income  Prices 2004-2009.xlsx]TIPS!R1283C24</stp>
        <tr r="X1283" s="1"/>
      </tp>
      <tp>
        <v>1.20082</v>
        <stp/>
        <stp>##V3_BDHV12</stp>
        <stp>9128277J5 Govt</stp>
        <stp>IDX_RATIO</stp>
        <stp>6/30/2009</stp>
        <stp>6/30/2009</stp>
        <stp>[Fixed Income  Prices 2004-2009.xlsx]TIPS!R1289C36</stp>
        <tr r="AJ1289" s="1"/>
      </tp>
      <tp>
        <v>1.21279</v>
        <stp/>
        <stp>##V3_BDHV12</stp>
        <stp>9128277J5 Govt</stp>
        <stp>IDX_RATIO</stp>
        <stp>7/10/2008</stp>
        <stp>7/10/2008</stp>
        <stp>[Fixed Income  Prices 2004-2009.xlsx]TIPS!R1036C36</stp>
        <tr r="AJ1036" s="1"/>
      </tp>
      <tp>
        <v>1.1908799999999999</v>
        <stp/>
        <stp>##V3_BDHV12</stp>
        <stp>9128277J5 Govt</stp>
        <stp>IDX_RATIO</stp>
        <stp>4/10/2009</stp>
        <stp>4/10/2009</stp>
        <stp>[Fixed Income  Prices 2004-2009.xlsx]TIPS!R1232C36</stp>
        <tr r="AJ1232" s="1"/>
      </tp>
      <tp>
        <v>1.20187</v>
        <stp/>
        <stp>##V3_BDHV12</stp>
        <stp>9128277J5 Govt</stp>
        <stp>IDX_RATIO</stp>
        <stp>5/30/2008</stp>
        <stp>5/30/2008</stp>
        <stp>[Fixed Income  Prices 2004-2009.xlsx]TIPS!R1007C36</stp>
        <tr r="AJ1007" s="1"/>
      </tp>
      <tp>
        <v>1.3069999999999999</v>
        <stp/>
        <stp>##V3_BDHV12</stp>
        <stp>9128274Y5 Govt</stp>
        <stp>IDX_RATIO</stp>
        <stp>6/20/2008</stp>
        <stp>6/20/2008</stp>
        <stp>[Fixed Income  Prices 2004-2009.xlsx]TIPS!R1023C16</stp>
        <tr r="P1023" s="1"/>
      </tp>
      <tp>
        <v>1.2041599999999999</v>
        <stp/>
        <stp>##V3_BDHV12</stp>
        <stp>9128277J5 Govt</stp>
        <stp>IDX_RATIO</stp>
        <stp>7/30/2009</stp>
        <stp>7/30/2009</stp>
        <stp>[Fixed Income  Prices 2004-2009.xlsx]TIPS!R1311C36</stp>
        <tr r="AJ1311" s="1"/>
      </tp>
      <tp>
        <v>1.3202199999999999</v>
        <stp/>
        <stp>##V3_BDHV12</stp>
        <stp>9128274Y5 Govt</stp>
        <stp>IDX_RATIO</stp>
        <stp>7/30/2008</stp>
        <stp>7/30/2008</stp>
        <stp>[Fixed Income  Prices 2004-2009.xlsx]TIPS!R1051C16</stp>
        <tr r="P1051" s="1"/>
      </tp>
      <tp>
        <v>1.13605</v>
        <stp/>
        <stp>##V3_BDHV12</stp>
        <stp>912828CZ1 Govt</stp>
        <stp>IDX_RATIO</stp>
        <stp>8/24/2009</stp>
        <stp>8/24/2009</stp>
        <stp>[Fixed Income  Prices 2004-2009.xlsx]TIPS!R1260C24</stp>
        <tr r="X1260" s="1"/>
      </tp>
      <tp>
        <v>1.2030400000000001</v>
        <stp/>
        <stp>##V3_BDHV12</stp>
        <stp>9128277J5 Govt</stp>
        <stp>IDX_RATIO</stp>
        <stp>7/20/2009</stp>
        <stp>7/20/2009</stp>
        <stp>[Fixed Income  Prices 2004-2009.xlsx]TIPS!R1303C36</stp>
        <tr r="AJ1303" s="1"/>
      </tp>
      <tp>
        <v>1.3096300000000001</v>
        <stp/>
        <stp>##V3_BDHV12</stp>
        <stp>9128274Y5 Govt</stp>
        <stp>IDX_RATIO</stp>
        <stp>6/30/2008</stp>
        <stp>6/30/2008</stp>
        <stp>[Fixed Income  Prices 2004-2009.xlsx]TIPS!R1029C16</stp>
        <tr r="P1029" s="1"/>
      </tp>
      <tp>
        <v>1.2047300000000001</v>
        <stp/>
        <stp>##V3_BDHV12</stp>
        <stp>9128277J5 Govt</stp>
        <stp>IDX_RATIO</stp>
        <stp>6/10/2008</stp>
        <stp>6/10/2008</stp>
        <stp>[Fixed Income  Prices 2004-2009.xlsx]TIPS!R1014C36</stp>
        <tr r="AJ1014" s="1"/>
      </tp>
      <tp>
        <v>1.21933</v>
        <stp/>
        <stp>##V3_BDHV12</stp>
        <stp>912828AF7 Govt</stp>
        <stp>IDX_RATIO</stp>
        <stp>9/12/2008</stp>
        <stp>9/12/2008</stp>
        <stp>[Fixed Income  Prices 2004-2009.xlsx]TIPS!R1082C44</stp>
        <tr r="AR1082" s="1"/>
      </tp>
      <tp>
        <v>1.18448</v>
        <stp/>
        <stp>##V3_BDHV12</stp>
        <stp>912828BD1 Govt</stp>
        <stp>IDX_RATIO</stp>
        <stp>8/14/2008</stp>
        <stp>8/14/2008</stp>
        <stp>[Fixed Income  Prices 2004-2009.xlsx]TIPS!R1061C52</stp>
        <tr r="AZ1061" s="1"/>
      </tp>
      <tp>
        <v>1.17296</v>
        <stp/>
        <stp>##V3_BDHV12</stp>
        <stp>912828BD1 Govt</stp>
        <stp>IDX_RATIO</stp>
        <stp>9/24/2009</stp>
        <stp>9/24/2009</stp>
        <stp>[Fixed Income  Prices 2004-2009.xlsx]TIPS!R1351C52</stp>
        <tr r="AZ1351" s="1"/>
      </tp>
      <tp>
        <v>1.1055600000000001</v>
        <stp/>
        <stp>##V3_BDHV12</stp>
        <stp>912828EA4 Govt</stp>
        <stp>IDX_RATIO</stp>
        <stp>8/21/2009</stp>
        <stp>8/21/2009</stp>
        <stp>[Fixed Income  Prices 2004-2009.xlsx]TIPS!R1074C72</stp>
        <tr r="BT1074" s="1"/>
      </tp>
      <tp>
        <v>1.1586000000000001</v>
        <stp/>
        <stp>##V3_BDHV12</stp>
        <stp>912828CP3 Govt</stp>
        <stp>IDX_RATIO</stp>
        <stp>8/26/2008</stp>
        <stp>8/26/2008</stp>
        <stp>[Fixed Income  Prices 2004-2009.xlsx]TIPS!R1070C64</stp>
        <tr r="BL1070" s="1"/>
      </tp>
      <tp>
        <v>1.14337</v>
        <stp/>
        <stp>##V3_BDHV12</stp>
        <stp>912828CP3 Govt</stp>
        <stp>IDX_RATIO</stp>
        <stp>9/16/2009</stp>
        <stp>9/16/2009</stp>
        <stp>[Fixed Income  Prices 2004-2009.xlsx]TIPS!R1346C64</stp>
        <tr r="BL1346" s="1"/>
      </tp>
      <tp>
        <v>1.15482</v>
        <stp/>
        <stp>##V3_BDHV12</stp>
        <stp>9128274Y5 Govt</stp>
        <stp>IDX_RATIO</stp>
        <stp>8/16/2004</stp>
        <stp>8/16/2004</stp>
        <stp>[Fixed Income  Prices 2004-2009.xlsx]TIPS!R21C16</stp>
        <tr r="P21" s="1"/>
      </tp>
      <tp>
        <v>1.1879299999999999</v>
        <stp/>
        <stp>##V3_BDHV12</stp>
        <stp>9128277J5 Govt</stp>
        <stp>IDX_RATIO</stp>
        <stp>2/20/2009</stp>
        <stp>2/20/2009</stp>
        <stp>[Fixed Income  Prices 2004-2009.xlsx]TIPS!R1197C36</stp>
        <tr r="AJ1197" s="1"/>
      </tp>
      <tp>
        <v>1.1287700000000001</v>
        <stp/>
        <stp>##V3_BDHV12</stp>
        <stp>912828DH0 Govt</stp>
        <stp>IDX_RATIO</stp>
        <stp>9/15/2009</stp>
        <stp>9/15/2009</stp>
        <stp>[Fixed Income  Prices 2004-2009.xlsx]TIPS!R1220C68</stp>
        <tr r="BP1220" s="1"/>
      </tp>
      <tp>
        <v>1.1659200000000001</v>
        <stp/>
        <stp>##V3_BDHV12</stp>
        <stp>912828CP3 Govt</stp>
        <stp>IDX_RATIO</stp>
        <stp>9/26/2008</stp>
        <stp>9/26/2008</stp>
        <stp>[Fixed Income  Prices 2004-2009.xlsx]TIPS!R1093C64</stp>
        <tr r="BL1093" s="1"/>
      </tp>
      <tp>
        <v>1.1077300000000001</v>
        <stp/>
        <stp>##V3_BDHV12</stp>
        <stp>912828EA4 Govt</stp>
        <stp>IDX_RATIO</stp>
        <stp>9/21/2009</stp>
        <stp>9/21/2009</stp>
        <stp>[Fixed Income  Prices 2004-2009.xlsx]TIPS!R1095C72</stp>
        <tr r="BT1095" s="1"/>
      </tp>
      <tp>
        <v>1.1086</v>
        <stp/>
        <stp>##V3_BDHV12</stp>
        <stp>912828EA4 Govt</stp>
        <stp>IDX_RATIO</stp>
        <stp>8/31/2009</stp>
        <stp>8/31/2009</stp>
        <stp>[Fixed Income  Prices 2004-2009.xlsx]TIPS!R1080C72</stp>
        <tr r="BT1080" s="1"/>
      </tp>
      <tp>
        <v>1.1982999999999999</v>
        <stp/>
        <stp>##V3_BDHV12</stp>
        <stp>912828AF7 Govt</stp>
        <stp>IDX_RATIO</stp>
        <stp>9/22/2009</stp>
        <stp>9/22/2009</stp>
        <stp>[Fixed Income  Prices 2004-2009.xlsx]TIPS!R1349C44</stp>
        <tr r="AR1349" s="1"/>
      </tp>
      <tp>
        <v>1.20916</v>
        <stp/>
        <stp>##V3_BDHV12</stp>
        <stp>912828AF7 Govt</stp>
        <stp>IDX_RATIO</stp>
        <stp>8/12/2008</stp>
        <stp>8/12/2008</stp>
        <stp>[Fixed Income  Prices 2004-2009.xlsx]TIPS!R1059C44</stp>
        <tr r="AR1059" s="1"/>
      </tp>
      <tp>
        <v>1.1718</v>
        <stp/>
        <stp>##V3_BDHV12</stp>
        <stp>912828BD1 Govt</stp>
        <stp>IDX_RATIO</stp>
        <stp>8/24/2009</stp>
        <stp>8/24/2009</stp>
        <stp>[Fixed Income  Prices 2004-2009.xlsx]TIPS!R1328C52</stp>
        <tr r="AZ1328" s="1"/>
      </tp>
      <tp>
        <v>1.1557900000000001</v>
        <stp/>
        <stp>##V3_BDHV12</stp>
        <stp>9128274Y5 Govt</stp>
        <stp>IDX_RATIO</stp>
        <stp>9/16/2004</stp>
        <stp>9/16/2004</stp>
        <stp>[Fixed Income  Prices 2004-2009.xlsx]TIPS!R44C16</stp>
        <tr r="P44" s="1"/>
      </tp>
      <tp>
        <v>1.1854499999999999</v>
        <stp/>
        <stp>##V3_BDHV12</stp>
        <stp>9128277J5 Govt</stp>
        <stp>IDX_RATIO</stp>
        <stp>3/10/2009</stp>
        <stp>3/10/2009</stp>
        <stp>[Fixed Income  Prices 2004-2009.xlsx]TIPS!R1209C36</stp>
        <tr r="AJ1209" s="1"/>
      </tp>
      <tp>
        <v>1.1281699999999999</v>
        <stp/>
        <stp>##V3_BDHV12</stp>
        <stp>912828DH0 Govt</stp>
        <stp>IDX_RATIO</stp>
        <stp>9/25/2009</stp>
        <stp>9/25/2009</stp>
        <stp>[Fixed Income  Prices 2004-2009.xlsx]TIPS!R1228C68</stp>
        <tr r="BP1228" s="1"/>
      </tp>
      <tp>
        <v>1.1638900000000001</v>
        <stp/>
        <stp>##V3_BDHV12</stp>
        <stp>912828CP3 Govt</stp>
        <stp>IDX_RATIO</stp>
        <stp>9/16/2008</stp>
        <stp>9/16/2008</stp>
        <stp>[Fixed Income  Prices 2004-2009.xlsx]TIPS!R1085C64</stp>
        <tr r="BL1085" s="1"/>
      </tp>
      <tp>
        <v>1.10832</v>
        <stp/>
        <stp>##V3_BDHV12</stp>
        <stp>912828EA4 Govt</stp>
        <stp>IDX_RATIO</stp>
        <stp>9/11/2009</stp>
        <stp>9/11/2009</stp>
        <stp>[Fixed Income  Prices 2004-2009.xlsx]TIPS!R1089C72</stp>
        <tr r="BT1089" s="1"/>
      </tp>
      <tp>
        <v>1.19618</v>
        <stp/>
        <stp>##V3_BDHV12</stp>
        <stp>912828BD1 Govt</stp>
        <stp>IDX_RATIO</stp>
        <stp>9/24/2008</stp>
        <stp>9/24/2008</stp>
        <stp>[Fixed Income  Prices 2004-2009.xlsx]TIPS!R1090C52</stp>
        <tr r="AZ1090" s="1"/>
      </tp>
      <tp>
        <v>1.14239</v>
        <stp/>
        <stp>##V3_BDHV12</stp>
        <stp>912828CP3 Govt</stp>
        <stp>IDX_RATIO</stp>
        <stp>8/26/2009</stp>
        <stp>8/26/2009</stp>
        <stp>[Fixed Income  Prices 2004-2009.xlsx]TIPS!R1331C64</stp>
        <tr r="BL1331" s="1"/>
      </tp>
      <tp>
        <v>1.2130700000000001</v>
        <stp/>
        <stp>##V3_BDHV12</stp>
        <stp>912828AF7 Govt</stp>
        <stp>IDX_RATIO</stp>
        <stp>8/22/2008</stp>
        <stp>8/22/2008</stp>
        <stp>[Fixed Income  Prices 2004-2009.xlsx]TIPS!R1067C44</stp>
        <tr r="AR1067" s="1"/>
      </tp>
      <tp>
        <v>1.16858</v>
        <stp/>
        <stp>##V3_BDHV12</stp>
        <stp>912828BD1 Govt</stp>
        <stp>IDX_RATIO</stp>
        <stp>8/14/2009</stp>
        <stp>8/14/2009</stp>
        <stp>[Fixed Income  Prices 2004-2009.xlsx]TIPS!R1322C52</stp>
        <tr r="AZ1322" s="1"/>
      </tp>
      <tp>
        <v>0.99583999999999995</v>
        <stp/>
        <stp>##V3_BDHV12</stp>
        <stp>912810FS2 Govt</stp>
        <stp>IDX_RATIO</stp>
        <stp>1/26/2006</stp>
        <stp>1/26/2006</stp>
        <stp>[Fixed Income  Prices 2004-2009.xlsx]TIPS!R7C112</stp>
        <tr r="DH7" s="1"/>
      </tp>
      <tp>
        <v>1.19783</v>
        <stp/>
        <stp>##V3_BDHV12</stp>
        <stp>9128277J5 Govt</stp>
        <stp>IDX_RATIO</stp>
        <stp>1/30/2009</stp>
        <stp>1/30/2009</stp>
        <stp>[Fixed Income  Prices 2004-2009.xlsx]TIPS!R1182C36</stp>
        <tr r="AJ1182" s="1"/>
      </tp>
      <tp>
        <v>1.1871100000000001</v>
        <stp/>
        <stp>##V3_BDHV12</stp>
        <stp>9128277J5 Govt</stp>
        <stp>IDX_RATIO</stp>
        <stp>3/20/2009</stp>
        <stp>3/20/2009</stp>
        <stp>[Fixed Income  Prices 2004-2009.xlsx]TIPS!R1217C36</stp>
        <tr r="AJ1217" s="1"/>
      </tp>
      <tp>
        <v>1.1274299999999999</v>
        <stp/>
        <stp>##V3_BDHV12</stp>
        <stp>912828DH0 Govt</stp>
        <stp>IDX_RATIO</stp>
        <stp>8/25/2009</stp>
        <stp>8/25/2009</stp>
        <stp>[Fixed Income  Prices 2004-2009.xlsx]TIPS!R1205C68</stp>
        <tr r="BP1205" s="1"/>
      </tp>
      <tp>
        <v>1.22146</v>
        <stp/>
        <stp>##V3_BDHV12</stp>
        <stp>912828AF7 Govt</stp>
        <stp>IDX_RATIO</stp>
        <stp>9/22/2008</stp>
        <stp>9/22/2008</stp>
        <stp>[Fixed Income  Prices 2004-2009.xlsx]TIPS!R1088C44</stp>
        <tr r="AR1088" s="1"/>
      </tp>
      <tp>
        <v>1.1025100000000001</v>
        <stp/>
        <stp>##V3_BDHV12</stp>
        <stp>912828EA4 Govt</stp>
        <stp>IDX_RATIO</stp>
        <stp>8/11/2009</stp>
        <stp>8/11/2009</stp>
        <stp>[Fixed Income  Prices 2004-2009.xlsx]TIPS!R1066C72</stp>
        <tr r="BT1066" s="1"/>
      </tp>
      <tp>
        <v>1.1735800000000001</v>
        <stp/>
        <stp>##V3_BDHV12</stp>
        <stp>912828BD1 Govt</stp>
        <stp>IDX_RATIO</stp>
        <stp>9/14/2009</stp>
        <stp>9/14/2009</stp>
        <stp>[Fixed Income  Prices 2004-2009.xlsx]TIPS!R1343C52</stp>
        <tr r="AZ1343" s="1"/>
      </tp>
      <tp>
        <v>1.1930399999999999</v>
        <stp/>
        <stp>##V3_BDHV12</stp>
        <stp>912828AF7 Govt</stp>
        <stp>IDX_RATIO</stp>
        <stp>8/12/2009</stp>
        <stp>8/12/2009</stp>
        <stp>[Fixed Income  Prices 2004-2009.xlsx]TIPS!R1320C44</stp>
        <tr r="AR1320" s="1"/>
      </tp>
      <tp>
        <v>1.1559999999999999</v>
        <stp/>
        <stp>##V3_BDHV12</stp>
        <stp>9128274Y5 Govt</stp>
        <stp>IDX_RATIO</stp>
        <stp>8/26/2004</stp>
        <stp>8/26/2004</stp>
        <stp>[Fixed Income  Prices 2004-2009.xlsx]TIPS!R29C16</stp>
        <tr r="P29" s="1"/>
      </tp>
      <tp>
        <v>1.19235</v>
        <stp/>
        <stp>##V3_BDHV12</stp>
        <stp>9128277J5 Govt</stp>
        <stp>IDX_RATIO</stp>
        <stp>2/10/2009</stp>
        <stp>2/10/2009</stp>
        <stp>[Fixed Income  Prices 2004-2009.xlsx]TIPS!R1189C36</stp>
        <tr r="AJ1189" s="1"/>
      </tp>
      <tp>
        <v>1.1887699999999999</v>
        <stp/>
        <stp>##V3_BDHV12</stp>
        <stp>9128277J5 Govt</stp>
        <stp>IDX_RATIO</stp>
        <stp>3/30/2009</stp>
        <stp>3/30/2009</stp>
        <stp>[Fixed Income  Prices 2004-2009.xlsx]TIPS!R1223C36</stp>
        <tr r="AJ1223" s="1"/>
      </tp>
      <tp>
        <v>1.2053700000000001</v>
        <stp/>
        <stp>##V3_BDHV12</stp>
        <stp>9128277J5 Govt</stp>
        <stp>IDX_RATIO</stp>
        <stp>1/20/2009</stp>
        <stp>1/20/2009</stp>
        <stp>[Fixed Income  Prices 2004-2009.xlsx]TIPS!R1174C36</stp>
        <tr r="AJ1174" s="1"/>
      </tp>
      <tp>
        <v>1.11822</v>
        <stp/>
        <stp>##V3_BDHV12</stp>
        <stp>912828DH0 Govt</stp>
        <stp>IDX_RATIO</stp>
        <stp>7/15/2009</stp>
        <stp>7/15/2009</stp>
        <stp>[Fixed Income  Prices 2004-2009.xlsx]TIPS!R1176C68</stp>
        <tr r="BP1176" s="1"/>
      </tp>
      <tp>
        <v>1.1624399999999999</v>
        <stp/>
        <stp>##V3_BDHV12</stp>
        <stp>912828BD1 Govt</stp>
        <stp>IDX_RATIO</stp>
        <stp>7/14/2009</stp>
        <stp>7/14/2009</stp>
        <stp>[Fixed Income  Prices 2004-2009.xlsx]TIPS!R1299C52</stp>
        <tr r="AZ1299" s="1"/>
      </tp>
      <tp>
        <v>1.12293</v>
        <stp/>
        <stp>##V3_BDHV12</stp>
        <stp>912828CP3 Govt</stp>
        <stp>IDX_RATIO</stp>
        <stp>4/16/2009</stp>
        <stp>4/16/2009</stp>
        <stp>[Fixed Income  Prices 2004-2009.xlsx]TIPS!R1237C64</stp>
        <tr r="BL1237" s="1"/>
      </tp>
      <tp>
        <v>1.18211</v>
        <stp/>
        <stp>##V3_BDHV12</stp>
        <stp>912828AF7 Govt</stp>
        <stp>IDX_RATIO</stp>
        <stp>5/22/2009</stp>
        <stp>5/22/2009</stp>
        <stp>[Fixed Income  Prices 2004-2009.xlsx]TIPS!R1262C44</stp>
        <tr r="AR1262" s="1"/>
      </tp>
      <tp>
        <v>1.1539999999999999</v>
        <stp/>
        <stp>##V3_BDHV12</stp>
        <stp>912828BD1 Govt</stp>
        <stp>IDX_RATIO</stp>
        <stp>4/24/2009</stp>
        <stp>4/24/2009</stp>
        <stp>[Fixed Income  Prices 2004-2009.xlsx]TIPS!R1242C52</stp>
        <tr r="AZ1242" s="1"/>
      </tp>
      <tp>
        <v>1.18411</v>
        <stp/>
        <stp>##V3_BDHV12</stp>
        <stp>912828AF7 Govt</stp>
        <stp>IDX_RATIO</stp>
        <stp>6/12/2009</stp>
        <stp>6/12/2009</stp>
        <stp>[Fixed Income  Prices 2004-2009.xlsx]TIPS!R1277C44</stp>
        <tr r="AR1277" s="1"/>
      </tp>
      <tp>
        <v>1.17696</v>
        <stp/>
        <stp>##V3_BDHV12</stp>
        <stp>912828BD1 Govt</stp>
        <stp>IDX_RATIO</stp>
        <stp>7/24/2008</stp>
        <stp>7/24/2008</stp>
        <stp>[Fixed Income  Prices 2004-2009.xlsx]TIPS!R1046C52</stp>
        <tr r="AZ1046" s="1"/>
      </tp>
      <tp>
        <v>1.1443099999999999</v>
        <stp/>
        <stp>##V3_BDHV12</stp>
        <stp>912828CP3 Govt</stp>
        <stp>IDX_RATIO</stp>
        <stp>7/16/2008</stp>
        <stp>7/16/2008</stp>
        <stp>[Fixed Income  Prices 2004-2009.xlsx]TIPS!R1041C64</stp>
        <tr r="BL1041" s="1"/>
      </tp>
      <tp>
        <v>1.1265700000000001</v>
        <stp/>
        <stp>##V3_BDHV12</stp>
        <stp>9128275W8 Govt</stp>
        <stp>IDX_RATIO</stp>
        <stp>9/17/2004</stp>
        <stp>9/17/2004</stp>
        <stp>[Fixed Income  Prices 2004-2009.xlsx]TIPS!R45C20</stp>
        <tr r="T45" s="1"/>
      </tp>
      <tp>
        <v>1.11337</v>
        <stp/>
        <stp>##V3_BDHV12</stp>
        <stp>912828DH0 Govt</stp>
        <stp>IDX_RATIO</stp>
        <stp>5/25/2009</stp>
        <stp>5/25/2009</stp>
        <stp>[Fixed Income  Prices 2004-2009.xlsx]TIPS!R1139C68</stp>
        <tr r="BP1139" s="1"/>
      </tp>
      <tp>
        <v>1.1308</v>
        <stp/>
        <stp>##V3_BDHV12</stp>
        <stp>912828CP3 Govt</stp>
        <stp>IDX_RATIO</stp>
        <stp>6/26/2009</stp>
        <stp>6/26/2009</stp>
        <stp>[Fixed Income  Prices 2004-2009.xlsx]TIPS!R1288C64</stp>
        <tr r="BL1288" s="1"/>
      </tp>
      <tp>
        <v>1.11528</v>
        <stp/>
        <stp>##V3_BDHV12</stp>
        <stp>912828DH0 Govt</stp>
        <stp>IDX_RATIO</stp>
        <stp>6/15/2009</stp>
        <stp>6/15/2009</stp>
        <stp>[Fixed Income  Prices 2004-2009.xlsx]TIPS!R1154C68</stp>
        <tr r="BP1154" s="1"/>
      </tp>
      <tp>
        <v>1.17841</v>
        <stp/>
        <stp>##V3_BDHV12</stp>
        <stp>912828AF7 Govt</stp>
        <stp>IDX_RATIO</stp>
        <stp>4/22/2009</stp>
        <stp>4/22/2009</stp>
        <stp>[Fixed Income  Prices 2004-2009.xlsx]TIPS!R1240C44</stp>
        <tr r="AR1240" s="1"/>
      </tp>
      <tp>
        <v>1.2016</v>
        <stp/>
        <stp>##V3_BDHV12</stp>
        <stp>912828AF7 Govt</stp>
        <stp>IDX_RATIO</stp>
        <stp>7/22/2008</stp>
        <stp>7/22/2008</stp>
        <stp>[Fixed Income  Prices 2004-2009.xlsx]TIPS!R1044C44</stp>
        <tr r="AR1044" s="1"/>
      </tp>
      <tp>
        <v>1.1309100000000001</v>
        <stp/>
        <stp>##V3_BDHV12</stp>
        <stp>912828CP3 Govt</stp>
        <stp>IDX_RATIO</stp>
        <stp>5/26/2008</stp>
        <stp>5/26/2008</stp>
        <stp>[Fixed Income  Prices 2004-2009.xlsx]TIPS!R1004C64</stp>
        <tr r="BL1004" s="1"/>
      </tp>
      <tp>
        <v>1.1362300000000001</v>
        <stp/>
        <stp>##V3_BDHV12</stp>
        <stp>912828CP3 Govt</stp>
        <stp>IDX_RATIO</stp>
        <stp>6/16/2008</stp>
        <stp>6/16/2008</stp>
        <stp>[Fixed Income  Prices 2004-2009.xlsx]TIPS!R1019C64</stp>
        <tr r="BL1019" s="1"/>
      </tp>
      <tp>
        <v>1.0926199999999999</v>
        <stp/>
        <stp>##V3_BDHV12</stp>
        <stp>912828EA4 Govt</stp>
        <stp>IDX_RATIO</stp>
        <stp>5/21/2009</stp>
        <stp>5/21/2009</stp>
        <stp>[Fixed Income  Prices 2004-2009.xlsx]TIPS!R1008C72</stp>
        <tr r="BT1008" s="1"/>
      </tp>
      <tp>
        <v>1.1679999999999999</v>
        <stp/>
        <stp>##V3_BDHV12</stp>
        <stp>912828BD1 Govt</stp>
        <stp>IDX_RATIO</stp>
        <stp>6/24/2008</stp>
        <stp>6/24/2008</stp>
        <stp>[Fixed Income  Prices 2004-2009.xlsx]TIPS!R1024C52</stp>
        <tr r="AZ1024" s="1"/>
      </tp>
      <tp>
        <v>1.0944799999999999</v>
        <stp/>
        <stp>##V3_BDHV12</stp>
        <stp>912828EA4 Govt</stp>
        <stp>IDX_RATIO</stp>
        <stp>6/11/2009</stp>
        <stp>6/11/2009</stp>
        <stp>[Fixed Income  Prices 2004-2009.xlsx]TIPS!R1023C72</stp>
        <tr r="BT1023" s="1"/>
      </tp>
      <tp>
        <v>1.1257999999999999</v>
        <stp/>
        <stp>##V3_BDHV12</stp>
        <stp>9128275W8 Govt</stp>
        <stp>IDX_RATIO</stp>
        <stp>8/17/2004</stp>
        <stp>8/17/2004</stp>
        <stp>[Fixed Income  Prices 2004-2009.xlsx]TIPS!R22C20</stp>
        <tr r="T22" s="1"/>
      </tp>
      <tp>
        <v>1.1717</v>
        <stp/>
        <stp>##V3_BDHV12</stp>
        <stp>9128273T7 Govt</stp>
        <stp>IDX_RATIO</stp>
        <stp>8/11/2004</stp>
        <stp>8/11/2004</stp>
        <stp>[Fixed Income  Prices 2004-2009.xlsx]TIPS!R18C12</stp>
        <tr r="L18" s="1"/>
      </tp>
      <tp>
        <v>1.1125</v>
        <stp/>
        <stp>##V3_BDHV12</stp>
        <stp>912828DH0 Govt</stp>
        <stp>IDX_RATIO</stp>
        <stp>5/15/2009</stp>
        <stp>5/15/2009</stp>
        <stp>[Fixed Income  Prices 2004-2009.xlsx]TIPS!R1133C68</stp>
        <tr r="BP1133" s="1"/>
      </tp>
      <tp>
        <v>1.1298600000000001</v>
        <stp/>
        <stp>##V3_BDHV12</stp>
        <stp>912828CP3 Govt</stp>
        <stp>IDX_RATIO</stp>
        <stp>6/16/2009</stp>
        <stp>6/16/2009</stp>
        <stp>[Fixed Income  Prices 2004-2009.xlsx]TIPS!R1280C64</stp>
        <tr r="BL1280" s="1"/>
      </tp>
      <tp>
        <v>1.1162000000000001</v>
        <stp/>
        <stp>##V3_BDHV12</stp>
        <stp>912828DH0 Govt</stp>
        <stp>IDX_RATIO</stp>
        <stp>6/25/2009</stp>
        <stp>6/25/2009</stp>
        <stp>[Fixed Income  Prices 2004-2009.xlsx]TIPS!R1162C68</stp>
        <tr r="BP1162" s="1"/>
      </tp>
      <tp>
        <v>1.1603600000000001</v>
        <stp/>
        <stp>##V3_BDHV12</stp>
        <stp>912828BD1 Govt</stp>
        <stp>IDX_RATIO</stp>
        <stp>6/24/2009</stp>
        <stp>6/24/2009</stp>
        <stp>[Fixed Income  Prices 2004-2009.xlsx]TIPS!R1285C52</stp>
        <tr r="AZ1285" s="1"/>
      </tp>
      <tp>
        <v>1.13401</v>
        <stp/>
        <stp>##V3_BDHV12</stp>
        <stp>912828CZ1 Govt</stp>
        <stp>IDX_RATIO</stp>
        <stp>1/14/2009</stp>
        <stp>1/14/2009</stp>
        <stp>[Fixed Income  Prices 2004-2009.xlsx]TIPS!R1102C24</stp>
        <tr r="X1102" s="1"/>
      </tp>
      <tp>
        <v>1.13852</v>
        <stp/>
        <stp>##V3_BDHV12</stp>
        <stp>912828CP3 Govt</stp>
        <stp>IDX_RATIO</stp>
        <stp>6/26/2008</stp>
        <stp>6/26/2008</stp>
        <stp>[Fixed Income  Prices 2004-2009.xlsx]TIPS!R1027C64</stp>
        <tr r="BL1027" s="1"/>
      </tp>
      <tp>
        <v>1.0993599999999999</v>
        <stp/>
        <stp>##V3_BDHV12</stp>
        <stp>912828EA4 Govt</stp>
        <stp>IDX_RATIO</stp>
        <stp>7/31/2009</stp>
        <stp>7/31/2009</stp>
        <stp>[Fixed Income  Prices 2004-2009.xlsx]TIPS!R1059C72</stp>
        <tr r="BT1059" s="1"/>
      </tp>
      <tp>
        <v>1.1328499999999999</v>
        <stp/>
        <stp>##V3_BDHV12</stp>
        <stp>912828CP3 Govt</stp>
        <stp>IDX_RATIO</stp>
        <stp>7/16/2009</stp>
        <stp>7/16/2009</stp>
        <stp>[Fixed Income  Prices 2004-2009.xlsx]TIPS!R1302C64</stp>
        <tr r="BL1302" s="1"/>
      </tp>
      <tp>
        <v>1.1565099999999999</v>
        <stp/>
        <stp>##V3_BDHV12</stp>
        <stp>912828BD1 Govt</stp>
        <stp>IDX_RATIO</stp>
        <stp>5/14/2009</stp>
        <stp>5/14/2009</stp>
        <stp>[Fixed Income  Prices 2004-2009.xlsx]TIPS!R1256C52</stp>
        <tr r="AZ1256" s="1"/>
      </tp>
      <tp>
        <v>1.1117699999999999</v>
        <stp/>
        <stp>##V3_BDHV12</stp>
        <stp>912828CZ1 Govt</stp>
        <stp>IDX_RATIO</stp>
        <stp>2/24/2009</stp>
        <stp>2/24/2009</stp>
        <stp>[Fixed Income  Prices 2004-2009.xlsx]TIPS!R1131C24</stp>
        <tr r="X1131" s="1"/>
      </tp>
      <tp>
        <v>1.12792</v>
        <stp/>
        <stp>##V3_BDHV12</stp>
        <stp>912828CP3 Govt</stp>
        <stp>IDX_RATIO</stp>
        <stp>5/26/2009</stp>
        <stp>5/26/2009</stp>
        <stp>[Fixed Income  Prices 2004-2009.xlsx]TIPS!R1265C64</stp>
        <tr r="BL1265" s="1"/>
      </tp>
      <tp>
        <v>1.0917699999999999</v>
        <stp/>
        <stp>##V3_BDHV12</stp>
        <stp>912828EA4 Govt</stp>
        <stp>IDX_RATIO</stp>
        <stp>5/11/2009</stp>
        <stp>5/11/2009</stp>
        <stp>[Fixed Income  Prices 2004-2009.xlsx]TIPS!R1000C72</stp>
        <tr r="BT1000" s="1"/>
      </tp>
      <tp>
        <v>1.1635200000000001</v>
        <stp/>
        <stp>##V3_BDHV12</stp>
        <stp>912828BD1 Govt</stp>
        <stp>IDX_RATIO</stp>
        <stp>7/24/2009</stp>
        <stp>7/24/2009</stp>
        <stp>[Fixed Income  Prices 2004-2009.xlsx]TIPS!R1307C52</stp>
        <tr r="AZ1307" s="1"/>
      </tp>
      <tp>
        <v>1.1269499999999999</v>
        <stp/>
        <stp>##V3_BDHV12</stp>
        <stp>9128275W8 Govt</stp>
        <stp>IDX_RATIO</stp>
        <stp>8/27/2004</stp>
        <stp>8/27/2004</stp>
        <stp>[Fixed Income  Prices 2004-2009.xlsx]TIPS!R30C20</stp>
        <tr r="T30" s="1"/>
      </tp>
      <tp>
        <v>1.1083400000000001</v>
        <stp/>
        <stp>##V3_BDHV12</stp>
        <stp>912828DH0 Govt</stp>
        <stp>IDX_RATIO</stp>
        <stp>4/15/2009</stp>
        <stp>4/15/2009</stp>
        <stp>[Fixed Income  Prices 2004-2009.xlsx]TIPS!R1111C68</stp>
        <tr r="BP1111" s="1"/>
      </tp>
      <tp>
        <v>1.1851</v>
        <stp/>
        <stp>##V3_BDHV12</stp>
        <stp>912828AF7 Govt</stp>
        <stp>IDX_RATIO</stp>
        <stp>6/22/2009</stp>
        <stp>6/22/2009</stp>
        <stp>[Fixed Income  Prices 2004-2009.xlsx]TIPS!R1283C44</stp>
        <tr r="AR1283" s="1"/>
      </tp>
      <tp>
        <v>1.0983400000000001</v>
        <stp/>
        <stp>##V3_BDHV12</stp>
        <stp>912828EA4 Govt</stp>
        <stp>IDX_RATIO</stp>
        <stp>7/21/2009</stp>
        <stp>7/21/2009</stp>
        <stp>[Fixed Income  Prices 2004-2009.xlsx]TIPS!R1051C72</stp>
        <tr r="BT1051" s="1"/>
      </tp>
      <tp>
        <v>1.1811799999999999</v>
        <stp/>
        <stp>##V3_BDHV12</stp>
        <stp>912828AF7 Govt</stp>
        <stp>IDX_RATIO</stp>
        <stp>5/12/2009</stp>
        <stp>5/12/2009</stp>
        <stp>[Fixed Income  Prices 2004-2009.xlsx]TIPS!R1254C44</stp>
        <tr r="AR1254" s="1"/>
      </tp>
      <tp>
        <v>1.17378</v>
        <stp/>
        <stp>##V3_BDHV12</stp>
        <stp>912828BD1 Govt</stp>
        <stp>IDX_RATIO</stp>
        <stp>7/14/2008</stp>
        <stp>7/14/2008</stp>
        <stp>[Fixed Income  Prices 2004-2009.xlsx]TIPS!R1038C52</stp>
        <tr r="AZ1038" s="1"/>
      </tp>
      <tp>
        <v>1.1842900000000001</v>
        <stp/>
        <stp>##V3_BDHV12</stp>
        <stp>912828AF7 Govt</stp>
        <stp>IDX_RATIO</stp>
        <stp>5/22/2008</stp>
        <stp>5/22/2008</stp>
        <stp>[Fixed Income  Prices 2004-2009.xlsx]TIPS!R1001C44</stp>
        <tr r="AR1001" s="1"/>
      </tp>
      <tp>
        <v>1.1520900000000001</v>
        <stp/>
        <stp>##V3_BDHV12</stp>
        <stp>912828BD1 Govt</stp>
        <stp>IDX_RATIO</stp>
        <stp>4/14/2009</stp>
        <stp>4/14/2009</stp>
        <stp>[Fixed Income  Prices 2004-2009.xlsx]TIPS!R1234C52</stp>
        <tr r="AZ1234" s="1"/>
      </tp>
      <tp>
        <v>1.18831</v>
        <stp/>
        <stp>##V3_BDHV12</stp>
        <stp>912828AF7 Govt</stp>
        <stp>IDX_RATIO</stp>
        <stp>7/22/2009</stp>
        <stp>7/22/2009</stp>
        <stp>[Fixed Income  Prices 2004-2009.xlsx]TIPS!R1305C44</stp>
        <tr r="AR1305" s="1"/>
      </tp>
      <tp>
        <v>1.1132900000000001</v>
        <stp/>
        <stp>##V3_BDHV12</stp>
        <stp>912828CZ1 Govt</stp>
        <stp>IDX_RATIO</stp>
        <stp>3/24/2009</stp>
        <stp>3/24/2009</stp>
        <stp>[Fixed Income  Prices 2004-2009.xlsx]TIPS!R1151C24</stp>
        <tr r="X1151" s="1"/>
      </tp>
      <tp>
        <v>1.1902300000000001</v>
        <stp/>
        <stp>##V3_BDHV12</stp>
        <stp>912828AF7 Govt</stp>
        <stp>IDX_RATIO</stp>
        <stp>6/12/2008</stp>
        <stp>6/12/2008</stp>
        <stp>[Fixed Income  Prices 2004-2009.xlsx]TIPS!R1016C44</stp>
        <tr r="AR1016" s="1"/>
      </tp>
      <tp>
        <v>1.12598</v>
        <stp/>
        <stp>##V3_BDHV12</stp>
        <stp>9128275W8 Govt</stp>
        <stp>IDX_RATIO</stp>
        <stp>9/27/2004</stp>
        <stp>9/27/2004</stp>
        <stp>[Fixed Income  Prices 2004-2009.xlsx]TIPS!R51C20</stp>
        <tr r="T51" s="1"/>
      </tp>
      <tp>
        <v>1.1740900000000001</v>
        <stp/>
        <stp>##V3_BDHV12</stp>
        <stp>9128273T7 Govt</stp>
        <stp>IDX_RATIO</stp>
        <stp>8/31/2004</stp>
        <stp>8/31/2004</stp>
        <stp>[Fixed Income  Prices 2004-2009.xlsx]TIPS!R32C12</stp>
        <tr r="L32" s="1"/>
      </tp>
      <tp>
        <v>1.1729799999999999</v>
        <stp/>
        <stp>##V3_BDHV12</stp>
        <stp>9128273T7 Govt</stp>
        <stp>IDX_RATIO</stp>
        <stp>9/21/2004</stp>
        <stp>9/21/2004</stp>
        <stp>[Fixed Income  Prices 2004-2009.xlsx]TIPS!R47C12</stp>
        <tr r="L47" s="1"/>
      </tp>
      <tp>
        <v>1.1192</v>
        <stp/>
        <stp>##V3_BDHV12</stp>
        <stp>912828CP3 Govt</stp>
        <stp>IDX_RATIO</stp>
        <stp>3/26/2009</stp>
        <stp>3/26/2009</stp>
        <stp>[Fixed Income  Prices 2004-2009.xlsx]TIPS!R1222C64</stp>
        <tr r="BL1222" s="1"/>
      </tp>
      <tp>
        <v>1.19634</v>
        <stp/>
        <stp>##V3_BDHV12</stp>
        <stp>912828AF7 Govt</stp>
        <stp>IDX_RATIO</stp>
        <stp>1/12/2009</stp>
        <stp>1/12/2009</stp>
        <stp>[Fixed Income  Prices 2004-2009.xlsx]TIPS!R1168C44</stp>
        <tr r="AR1168" s="1"/>
      </tp>
      <tp>
        <v>1.12802</v>
        <stp/>
        <stp>##V3_BDHV12</stp>
        <stp>912828CZ1 Govt</stp>
        <stp>IDX_RATIO</stp>
        <stp>7/24/2009</stp>
        <stp>7/24/2009</stp>
        <stp>[Fixed Income  Prices 2004-2009.xlsx]TIPS!R1239C24</stp>
        <tr r="X1239" s="1"/>
      </tp>
      <tp>
        <v>1.1187800000000001</v>
        <stp/>
        <stp>##V3_BDHV12</stp>
        <stp>912828CZ1 Govt</stp>
        <stp>IDX_RATIO</stp>
        <stp>4/24/2009</stp>
        <stp>4/24/2009</stp>
        <stp>[Fixed Income  Prices 2004-2009.xlsx]TIPS!R1174C24</stp>
        <tr r="X1174" s="1"/>
      </tp>
      <tp>
        <v>1.34101</v>
        <stp/>
        <stp>##V3_BDHV12</stp>
        <stp>9128274Y5 Govt</stp>
        <stp>IDX_RATIO</stp>
        <stp>9/30/2008</stp>
        <stp>9/30/2008</stp>
        <stp>[Fixed Income  Prices 2004-2009.xlsx]TIPS!R1095C16</stp>
        <tr r="P1095" s="1"/>
      </tp>
      <tp>
        <v>1.2342500000000001</v>
        <stp/>
        <stp>##V3_BDHV12</stp>
        <stp>9128277J5 Govt</stp>
        <stp>IDX_RATIO</stp>
        <stp>9/10/2008</stp>
        <stp>9/10/2008</stp>
        <stp>[Fixed Income  Prices 2004-2009.xlsx]TIPS!R1080C36</stp>
        <tr r="AJ1080" s="1"/>
      </tp>
      <tp>
        <v>1.2107300000000001</v>
        <stp/>
        <stp>##V3_BDHV12</stp>
        <stp>9128277J5 Govt</stp>
        <stp>IDX_RATIO</stp>
        <stp>8/20/2009</stp>
        <stp>8/20/2009</stp>
        <stp>[Fixed Income  Prices 2004-2009.xlsx]TIPS!R1326C36</stp>
        <tr r="AJ1326" s="1"/>
      </tp>
      <tp>
        <v>1.3290899999999999</v>
        <stp/>
        <stp>##V3_BDHV12</stp>
        <stp>9128274Y5 Govt</stp>
        <stp>IDX_RATIO</stp>
        <stp>8/20/2008</stp>
        <stp>8/20/2008</stp>
        <stp>[Fixed Income  Prices 2004-2009.xlsx]TIPS!R1066C16</stp>
        <tr r="P1066" s="1"/>
      </tp>
      <tp>
        <v>1.2128700000000001</v>
        <stp/>
        <stp>##V3_BDHV12</stp>
        <stp>9128277J5 Govt</stp>
        <stp>IDX_RATIO</stp>
        <stp>9/30/2009</stp>
        <stp>9/30/2009</stp>
        <stp>[Fixed Income  Prices 2004-2009.xlsx]TIPS!R1355C36</stp>
        <tr r="AJ1355" s="1"/>
      </tp>
      <tp>
        <v>1.1207</v>
        <stp/>
        <stp>##V3_BDHV12</stp>
        <stp>912828CP3 Govt</stp>
        <stp>IDX_RATIO</stp>
        <stp>2/16/2009</stp>
        <stp>2/16/2009</stp>
        <stp>[Fixed Income  Prices 2004-2009.xlsx]TIPS!R1194C64</stp>
        <tr r="BL1194" s="1"/>
      </tp>
      <tp>
        <v>1.1467700000000001</v>
        <stp/>
        <stp>##V3_BDHV12</stp>
        <stp>912828BD1 Govt</stp>
        <stp>IDX_RATIO</stp>
        <stp>2/24/2009</stp>
        <stp>2/24/2009</stp>
        <stp>[Fixed Income  Prices 2004-2009.xlsx]TIPS!R1199C52</stp>
        <tr r="AZ1199" s="1"/>
      </tp>
      <tp>
        <v>1.16971</v>
        <stp/>
        <stp>##V3_BDHV12</stp>
        <stp>912828BD1 Govt</stp>
        <stp>IDX_RATIO</stp>
        <stp>1/14/2009</stp>
        <stp>1/14/2009</stp>
        <stp>[Fixed Income  Prices 2004-2009.xlsx]TIPS!R1170C52</stp>
        <tr r="AZ1170" s="1"/>
      </tp>
      <tp>
        <v>1.1249500000000001</v>
        <stp/>
        <stp>##V3_BDHV12</stp>
        <stp>912828CZ1 Govt</stp>
        <stp>IDX_RATIO</stp>
        <stp>6/24/2009</stp>
        <stp>6/24/2009</stp>
        <stp>[Fixed Income  Prices 2004-2009.xlsx]TIPS!R1217C24</stp>
        <tr r="X1217" s="1"/>
      </tp>
      <tp>
        <v>1.1165400000000001</v>
        <stp/>
        <stp>##V3_BDHV12</stp>
        <stp>912828CP3 Govt</stp>
        <stp>IDX_RATIO</stp>
        <stp>2/26/2009</stp>
        <stp>2/26/2009</stp>
        <stp>[Fixed Income  Prices 2004-2009.xlsx]TIPS!R1202C64</stp>
        <tr r="BL1202" s="1"/>
      </tp>
      <tp>
        <v>1.1312</v>
        <stp/>
        <stp>##V3_BDHV12</stp>
        <stp>912828CP3 Govt</stp>
        <stp>IDX_RATIO</stp>
        <stp>1/26/2009</stp>
        <stp>1/26/2009</stp>
        <stp>[Fixed Income  Prices 2004-2009.xlsx]TIPS!R1179C64</stp>
        <tr r="BL1179" s="1"/>
      </tp>
      <tp>
        <v>1.1710400000000001</v>
        <stp/>
        <stp>##V3_BDHV12</stp>
        <stp>912828AF7 Govt</stp>
        <stp>IDX_RATIO</stp>
        <stp>3/12/2009</stp>
        <stp>3/12/2009</stp>
        <stp>[Fixed Income  Prices 2004-2009.xlsx]TIPS!R1211C44</stp>
        <tr r="AR1211" s="1"/>
      </tp>
      <tp>
        <v>1.0891999999999999</v>
        <stp/>
        <stp>##V3_BDHV12</stp>
        <stp>9128276R8 Govt</stp>
        <stp>IDX_RATIO</stp>
        <stp>9/14/2004</stp>
        <stp>9/14/2004</stp>
        <stp>[Fixed Income  Prices 2004-2009.xlsx]TIPS!R42C28</stp>
        <tr r="AB42" s="1"/>
      </tp>
      <tp>
        <v>1.1212200000000001</v>
        <stp/>
        <stp>##V3_BDHV12</stp>
        <stp>912828CZ1 Govt</stp>
        <stp>IDX_RATIO</stp>
        <stp>5/14/2009</stp>
        <stp>5/14/2009</stp>
        <stp>[Fixed Income  Prices 2004-2009.xlsx]TIPS!R1188C24</stp>
        <tr r="X1188" s="1"/>
      </tp>
      <tp>
        <v>1.1047</v>
        <stp/>
        <stp>##V3_BDHV12</stp>
        <stp>912828DH0 Govt</stp>
        <stp>IDX_RATIO</stp>
        <stp>3/25/2009</stp>
        <stp>3/25/2009</stp>
        <stp>[Fixed Income  Prices 2004-2009.xlsx]TIPS!R1096C68</stp>
        <tr r="BP1096" s="1"/>
      </tp>
      <tp>
        <v>1.1383000000000001</v>
        <stp/>
        <stp>##V3_BDHV12</stp>
        <stp>912828CP3 Govt</stp>
        <stp>IDX_RATIO</stp>
        <stp>1/16/2009</stp>
        <stp>1/16/2009</stp>
        <stp>[Fixed Income  Prices 2004-2009.xlsx]TIPS!R1173C64</stp>
        <tr r="BL1173" s="1"/>
      </tp>
      <tp>
        <v>1.08863</v>
        <stp/>
        <stp>##V3_BDHV12</stp>
        <stp>9128276R8 Govt</stp>
        <stp>IDX_RATIO</stp>
        <stp>9/24/2004</stp>
        <stp>9/24/2004</stp>
        <stp>[Fixed Income  Prices 2004-2009.xlsx]TIPS!R50C28</stp>
        <tr r="AB50" s="1"/>
      </tp>
      <tp>
        <v>1.3363399999999999</v>
        <stp/>
        <stp>##V3_BDHV12</stp>
        <stp>9128274Y5 Govt</stp>
        <stp>IDX_RATIO</stp>
        <stp>9/10/2008</stp>
        <stp>9/10/2008</stp>
        <stp>[Fixed Income  Prices 2004-2009.xlsx]TIPS!R1081C16</stp>
        <tr r="P1081" s="1"/>
      </tp>
      <tp>
        <v>1.2385699999999999</v>
        <stp/>
        <stp>##V3_BDHV12</stp>
        <stp>9128277J5 Govt</stp>
        <stp>IDX_RATIO</stp>
        <stp>9/30/2008</stp>
        <stp>9/30/2008</stp>
        <stp>[Fixed Income  Prices 2004-2009.xlsx]TIPS!R1094C36</stp>
        <tr r="AJ1094" s="1"/>
      </tp>
      <tp>
        <v>1.2275499999999999</v>
        <stp/>
        <stp>##V3_BDHV12</stp>
        <stp>9128277J5 Govt</stp>
        <stp>IDX_RATIO</stp>
        <stp>8/20/2008</stp>
        <stp>8/20/2008</stp>
        <stp>[Fixed Income  Prices 2004-2009.xlsx]TIPS!R1065C36</stp>
        <tr r="AJ1065" s="1"/>
      </tp>
      <tp>
        <v>1.2141500000000001</v>
        <stp/>
        <stp>##V3_BDHV12</stp>
        <stp>9128277J5 Govt</stp>
        <stp>IDX_RATIO</stp>
        <stp>9/10/2009</stp>
        <stp>9/10/2009</stp>
        <stp>[Fixed Income  Prices 2004-2009.xlsx]TIPS!R1341C36</stp>
        <tr r="AJ1341" s="1"/>
      </tp>
      <tp>
        <v>1.10263</v>
        <stp/>
        <stp>##V3_BDHV12</stp>
        <stp>912828DH0 Govt</stp>
        <stp>IDX_RATIO</stp>
        <stp>2/25/2009</stp>
        <stp>2/25/2009</stp>
        <stp>[Fixed Income  Prices 2004-2009.xlsx]TIPS!R1076C68</stp>
        <tr r="BP1076" s="1"/>
      </tp>
      <tp>
        <v>1.17665</v>
        <stp/>
        <stp>##V3_BDHV12</stp>
        <stp>912828AF7 Govt</stp>
        <stp>IDX_RATIO</stp>
        <stp>2/12/2009</stp>
        <stp>2/12/2009</stp>
        <stp>[Fixed Income  Prices 2004-2009.xlsx]TIPS!R1191C44</stp>
        <tr r="AR1191" s="1"/>
      </tp>
      <tp>
        <v>1.1244099999999999</v>
        <stp/>
        <stp>##V3_BDHV12</stp>
        <stp>912828DH0 Govt</stp>
        <stp>IDX_RATIO</stp>
        <stp>1/15/2009</stp>
        <stp>1/15/2009</stp>
        <stp>[Fixed Income  Prices 2004-2009.xlsx]TIPS!R1047C68</stp>
        <tr r="BP1047" s="1"/>
      </tp>
      <tp>
        <v>1.12697</v>
        <stp/>
        <stp>##V3_BDHV12</stp>
        <stp>912828CZ1 Govt</stp>
        <stp>IDX_RATIO</stp>
        <stp>7/14/2009</stp>
        <stp>7/14/2009</stp>
        <stp>[Fixed Income  Prices 2004-2009.xlsx]TIPS!R1231C24</stp>
        <tr r="X1231" s="1"/>
      </tp>
      <tp>
        <v>1.11764</v>
        <stp/>
        <stp>##V3_BDHV12</stp>
        <stp>912828CP3 Govt</stp>
        <stp>IDX_RATIO</stp>
        <stp>3/16/2009</stp>
        <stp>3/16/2009</stp>
        <stp>[Fixed Income  Prices 2004-2009.xlsx]TIPS!R1214C64</stp>
        <tr r="BL1214" s="1"/>
      </tp>
      <tp>
        <v>1.18889</v>
        <stp/>
        <stp>##V3_BDHV12</stp>
        <stp>912828AF7 Govt</stp>
        <stp>IDX_RATIO</stp>
        <stp>1/22/2009</stp>
        <stp>1/22/2009</stp>
        <stp>[Fixed Income  Prices 2004-2009.xlsx]TIPS!R1176C44</stp>
        <tr r="AR1176" s="1"/>
      </tp>
      <tp>
        <v>1.11694</v>
        <stp/>
        <stp>##V3_BDHV12</stp>
        <stp>912828CZ1 Govt</stp>
        <stp>IDX_RATIO</stp>
        <stp>4/14/2009</stp>
        <stp>4/14/2009</stp>
        <stp>[Fixed Income  Prices 2004-2009.xlsx]TIPS!R1166C24</stp>
        <tr r="X1166" s="1"/>
      </tp>
      <tp>
        <v>1.1483300000000001</v>
        <stp/>
        <stp>##V3_BDHV12</stp>
        <stp>912828BD1 Govt</stp>
        <stp>IDX_RATIO</stp>
        <stp>3/24/2009</stp>
        <stp>3/24/2009</stp>
        <stp>[Fixed Income  Prices 2004-2009.xlsx]TIPS!R1219C52</stp>
        <tr r="AZ1219" s="1"/>
      </tp>
      <tp>
        <v>1.0890599999999999</v>
        <stp/>
        <stp>##V3_BDHV12</stp>
        <stp>9128276R8 Govt</stp>
        <stp>IDX_RATIO</stp>
        <stp>8/24/2004</stp>
        <stp>8/24/2004</stp>
        <stp>[Fixed Income  Prices 2004-2009.xlsx]TIPS!R27C28</stp>
        <tr r="AB27" s="1"/>
      </tp>
      <tp>
        <v>1.20739</v>
        <stp/>
        <stp>##V3_BDHV12</stp>
        <stp>9128277J5 Govt</stp>
        <stp>IDX_RATIO</stp>
        <stp>8/10/2009</stp>
        <stp>8/10/2009</stp>
        <stp>[Fixed Income  Prices 2004-2009.xlsx]TIPS!R1318C36</stp>
        <tr r="AJ1318" s="1"/>
      </tp>
      <tp>
        <v>1.2353499999999999</v>
        <stp/>
        <stp>##V3_BDHV12</stp>
        <stp>9128272M3 Govt</stp>
        <stp>IDX_RATIO</stp>
        <stp>10/11/2005</stp>
        <stp>10/11/2005</stp>
        <stp>[Fixed Income  Prices 2004-2009.xlsx]TIPS!R321C8</stp>
        <tr r="H321" s="1"/>
      </tp>
      <tp>
        <v>1.2853300000000001</v>
        <stp/>
        <stp>##V3_BDHV12</stp>
        <stp>9128272M3 Govt</stp>
        <stp>IDX_RATIO</stp>
        <stp>10/12/2006</stp>
        <stp>10/12/2006</stp>
        <stp>[Fixed Income  Prices 2004-2009.xlsx]TIPS!R582C8</stp>
        <tr r="H582" s="1"/>
      </tp>
      <tp>
        <v>1.2351399999999999</v>
        <stp/>
        <stp>##V3_BDHV12</stp>
        <stp>9128272M3 Govt</stp>
        <stp>IDX_RATIO</stp>
        <stp>10/10/2005</stp>
        <stp>10/10/2005</stp>
        <stp>[Fixed Income  Prices 2004-2009.xlsx]TIPS!R320C8</stp>
        <tr r="H320" s="1"/>
      </tp>
      <tp>
        <v>1.2854099999999999</v>
        <stp/>
        <stp>##V3_BDHV12</stp>
        <stp>9128272M3 Govt</stp>
        <stp>IDX_RATIO</stp>
        <stp>10/13/2006</stp>
        <stp>10/13/2006</stp>
        <stp>[Fixed Income  Prices 2004-2009.xlsx]TIPS!R583C8</stp>
        <tr r="H583" s="1"/>
      </tp>
      <tp>
        <v>1.27617</v>
        <stp/>
        <stp>##V3_BDHV12</stp>
        <stp>9128272M3 Govt</stp>
        <stp>IDX_RATIO</stp>
        <stp>12/21/2006</stp>
        <stp>12/21/2006</stp>
        <stp>[Fixed Income  Prices 2004-2009.xlsx]TIPS!R632C8</stp>
        <tr r="H632" s="1"/>
      </tp>
      <tp>
        <v>1.28254</v>
        <stp/>
        <stp>##V3_BDHV12</stp>
        <stp>9128272M3 Govt</stp>
        <stp>IDX_RATIO</stp>
        <stp>11/22/2006</stp>
        <stp>11/22/2006</stp>
        <stp>[Fixed Income  Prices 2004-2009.xlsx]TIPS!R611C8</stp>
        <tr r="H611" s="1"/>
      </tp>
      <tp>
        <v>1.25023</v>
        <stp/>
        <stp>##V3_BDHV12</stp>
        <stp>9128272M3 Govt</stp>
        <stp>IDX_RATIO</stp>
        <stp>11/22/2005</stp>
        <stp>11/22/2005</stp>
        <stp>[Fixed Income  Prices 2004-2009.xlsx]TIPS!R351C8</stp>
        <tr r="H351" s="1"/>
      </tp>
      <tp>
        <v>1.2357499999999999</v>
        <stp/>
        <stp>##V3_BDHV12</stp>
        <stp>9128272M3 Govt</stp>
        <stp>IDX_RATIO</stp>
        <stp>10/13/2005</stp>
        <stp>10/13/2005</stp>
        <stp>[Fixed Income  Prices 2004-2009.xlsx]TIPS!R323C8</stp>
        <tr r="H323" s="1"/>
      </tp>
      <tp>
        <v>1.2564</v>
        <stp/>
        <stp>##V3_BDHV12</stp>
        <stp>9128272M3 Govt</stp>
        <stp>IDX_RATIO</stp>
        <stp>12/21/2005</stp>
        <stp>12/21/2005</stp>
        <stp>[Fixed Income  Prices 2004-2009.xlsx]TIPS!R372C8</stp>
        <tr r="H372" s="1"/>
      </tp>
      <tp>
        <v>1.2851699999999999</v>
        <stp/>
        <stp>##V3_BDHV12</stp>
        <stp>9128272M3 Govt</stp>
        <stp>IDX_RATIO</stp>
        <stp>10/10/2006</stp>
        <stp>10/10/2006</stp>
        <stp>[Fixed Income  Prices 2004-2009.xlsx]TIPS!R580C8</stp>
        <tr r="H580" s="1"/>
      </tp>
      <tp>
        <v>1.2026699999999999</v>
        <stp/>
        <stp>##V3_BDHV12</stp>
        <stp>9128272M3 Govt</stp>
        <stp>IDX_RATIO</stp>
        <stp>12/21/2004</stp>
        <stp>12/21/2004</stp>
        <stp>[Fixed Income  Prices 2004-2009.xlsx]TIPS!R112C8</stp>
        <tr r="H112" s="1"/>
      </tp>
      <tp>
        <v>1.2355499999999999</v>
        <stp/>
        <stp>##V3_BDHV12</stp>
        <stp>9128272M3 Govt</stp>
        <stp>IDX_RATIO</stp>
        <stp>10/12/2005</stp>
        <stp>10/12/2005</stp>
        <stp>[Fixed Income  Prices 2004-2009.xlsx]TIPS!R322C8</stp>
        <tr r="H322" s="1"/>
      </tp>
      <tp>
        <v>1.28525</v>
        <stp/>
        <stp>##V3_BDHV12</stp>
        <stp>9128272M3 Govt</stp>
        <stp>IDX_RATIO</stp>
        <stp>10/11/2006</stp>
        <stp>10/11/2006</stp>
        <stp>[Fixed Income  Prices 2004-2009.xlsx]TIPS!R581C8</stp>
        <tr r="H581" s="1"/>
      </tp>
      <tp>
        <v>1.28149</v>
        <stp/>
        <stp>##V3_BDHV12</stp>
        <stp>9128272M3 Govt</stp>
        <stp>IDX_RATIO</stp>
        <stp>11/27/2006</stp>
        <stp>11/27/2006</stp>
        <stp>[Fixed Income  Prices 2004-2009.xlsx]TIPS!R614C8</stp>
        <tr r="H614" s="1"/>
      </tp>
      <tp>
        <v>1.0675600000000001</v>
        <stp/>
        <stp>##V3_BDHV12</stp>
        <stp>9128277J5 Govt</stp>
        <stp>IDX_RATIO</stp>
        <stp>9/15/2004</stp>
        <stp>9/15/2004</stp>
        <stp>[Fixed Income  Prices 2004-2009.xlsx]TIPS!R43C36</stp>
        <tr r="AJ43" s="1"/>
      </tp>
      <tp>
        <v>1.2359599999999999</v>
        <stp/>
        <stp>##V3_BDHV12</stp>
        <stp>9128272M3 Govt</stp>
        <stp>IDX_RATIO</stp>
        <stp>10/14/2005</stp>
        <stp>10/14/2005</stp>
        <stp>[Fixed Income  Prices 2004-2009.xlsx]TIPS!R324C8</stp>
        <tr r="H324" s="1"/>
      </tp>
      <tp>
        <v>1.27505</v>
        <stp/>
        <stp>##V3_BDHV12</stp>
        <stp>9128272M3 Govt</stp>
        <stp>IDX_RATIO</stp>
        <stp>12/26/2006</stp>
        <stp>12/26/2006</stp>
        <stp>[Fixed Income  Prices 2004-2009.xlsx]TIPS!R635C8</stp>
        <tr r="H635" s="1"/>
      </tp>
      <tp>
        <v>1.06758</v>
        <stp/>
        <stp>##V3_BDHV12</stp>
        <stp>9128277J5 Govt</stp>
        <stp>IDX_RATIO</stp>
        <stp>8/25/2004</stp>
        <stp>8/25/2004</stp>
        <stp>[Fixed Income  Prices 2004-2009.xlsx]TIPS!R28C36</stp>
        <tr r="AJ28" s="1"/>
      </tp>
      <tp>
        <v>1.13758</v>
        <stp/>
        <stp>##V3_BDHV12</stp>
        <stp>912828DH0 Govt</stp>
        <stp>IDX_RATIO</stp>
        <stp>12/23/2008</stp>
        <stp>12/23/2008</stp>
        <stp>[Fixed Income  Prices 2004-2009.xlsx]TIPS!R1030C68</stp>
        <tr r="BP1030" s="1"/>
      </tp>
      <tp>
        <v>1.13795</v>
        <stp/>
        <stp>##V3_BDHV12</stp>
        <stp>912828DH0 Govt</stp>
        <stp>IDX_RATIO</stp>
        <stp>12/22/2008</stp>
        <stp>12/22/2008</stp>
        <stp>[Fixed Income  Prices 2004-2009.xlsx]TIPS!R1029C68</stp>
        <tr r="BP1029" s="1"/>
      </tp>
      <tp>
        <v>1.13683</v>
        <stp/>
        <stp>##V3_BDHV12</stp>
        <stp>912828DH0 Govt</stp>
        <stp>IDX_RATIO</stp>
        <stp>12/25/2008</stp>
        <stp>12/25/2008</stp>
        <stp>[Fixed Income  Prices 2004-2009.xlsx]TIPS!R1032C68</stp>
        <tr r="BP1032" s="1"/>
      </tp>
      <tp>
        <v>1.1372</v>
        <stp/>
        <stp>##V3_BDHV12</stp>
        <stp>912828DH0 Govt</stp>
        <stp>IDX_RATIO</stp>
        <stp>12/24/2008</stp>
        <stp>12/24/2008</stp>
        <stp>[Fixed Income  Prices 2004-2009.xlsx]TIPS!R1031C68</stp>
        <tr r="BP1031" s="1"/>
      </tp>
      <tp>
        <v>1.13646</v>
        <stp/>
        <stp>##V3_BDHV12</stp>
        <stp>912828DH0 Govt</stp>
        <stp>IDX_RATIO</stp>
        <stp>12/26/2008</stp>
        <stp>12/26/2008</stp>
        <stp>[Fixed Income  Prices 2004-2009.xlsx]TIPS!R1033C68</stp>
        <tr r="BP1033" s="1"/>
      </tp>
      <tp>
        <v>1.13534</v>
        <stp/>
        <stp>##V3_BDHV12</stp>
        <stp>912828DH0 Govt</stp>
        <stp>IDX_RATIO</stp>
        <stp>12/29/2008</stp>
        <stp>12/29/2008</stp>
        <stp>[Fixed Income  Prices 2004-2009.xlsx]TIPS!R1034C68</stp>
        <tr r="BP1034" s="1"/>
      </tp>
      <tp>
        <v>1.13496</v>
        <stp/>
        <stp>##V3_BDHV12</stp>
        <stp>912828DH0 Govt</stp>
        <stp>IDX_RATIO</stp>
        <stp>12/30/2008</stp>
        <stp>12/30/2008</stp>
        <stp>[Fixed Income  Prices 2004-2009.xlsx]TIPS!R1035C68</stp>
        <tr r="BP1035" s="1"/>
      </tp>
      <tp>
        <v>1.13459</v>
        <stp/>
        <stp>##V3_BDHV12</stp>
        <stp>912828DH0 Govt</stp>
        <stp>IDX_RATIO</stp>
        <stp>12/31/2008</stp>
        <stp>12/31/2008</stp>
        <stp>[Fixed Income  Prices 2004-2009.xlsx]TIPS!R1036C68</stp>
        <tr r="BP1036" s="1"/>
      </tp>
      <tp>
        <v>1.14168</v>
        <stp/>
        <stp>##V3_BDHV12</stp>
        <stp>912828DH0 Govt</stp>
        <stp>IDX_RATIO</stp>
        <stp>12/12/2008</stp>
        <stp>12/12/2008</stp>
        <stp>[Fixed Income  Prices 2004-2009.xlsx]TIPS!R1023C68</stp>
        <tr r="BP1023" s="1"/>
      </tp>
      <tp>
        <v>1.1420600000000001</v>
        <stp/>
        <stp>##V3_BDHV12</stp>
        <stp>912828DH0 Govt</stp>
        <stp>IDX_RATIO</stp>
        <stp>12/11/2008</stp>
        <stp>12/11/2008</stp>
        <stp>[Fixed Income  Prices 2004-2009.xlsx]TIPS!R1022C68</stp>
        <tr r="BP1022" s="1"/>
      </tp>
      <tp>
        <v>1.1424300000000001</v>
        <stp/>
        <stp>##V3_BDHV12</stp>
        <stp>912828DH0 Govt</stp>
        <stp>IDX_RATIO</stp>
        <stp>12/10/2008</stp>
        <stp>12/10/2008</stp>
        <stp>[Fixed Income  Prices 2004-2009.xlsx]TIPS!R1021C68</stp>
        <tr r="BP1021" s="1"/>
      </tp>
      <tp>
        <v>1.1398200000000001</v>
        <stp/>
        <stp>##V3_BDHV12</stp>
        <stp>912828DH0 Govt</stp>
        <stp>IDX_RATIO</stp>
        <stp>12/17/2008</stp>
        <stp>12/17/2008</stp>
        <stp>[Fixed Income  Prices 2004-2009.xlsx]TIPS!R1026C68</stp>
        <tr r="BP1026" s="1"/>
      </tp>
      <tp>
        <v>1.14019</v>
        <stp/>
        <stp>##V3_BDHV12</stp>
        <stp>912828DH0 Govt</stp>
        <stp>IDX_RATIO</stp>
        <stp>12/16/2008</stp>
        <stp>12/16/2008</stp>
        <stp>[Fixed Income  Prices 2004-2009.xlsx]TIPS!R1025C68</stp>
        <tr r="BP1025" s="1"/>
      </tp>
      <tp>
        <v>1.14056</v>
        <stp/>
        <stp>##V3_BDHV12</stp>
        <stp>912828DH0 Govt</stp>
        <stp>IDX_RATIO</stp>
        <stp>12/15/2008</stp>
        <stp>12/15/2008</stp>
        <stp>[Fixed Income  Prices 2004-2009.xlsx]TIPS!R1024C68</stp>
        <tr r="BP1024" s="1"/>
      </tp>
      <tp>
        <v>1.13907</v>
        <stp/>
        <stp>##V3_BDHV12</stp>
        <stp>912828DH0 Govt</stp>
        <stp>IDX_RATIO</stp>
        <stp>12/19/2008</stp>
        <stp>12/19/2008</stp>
        <stp>[Fixed Income  Prices 2004-2009.xlsx]TIPS!R1028C68</stp>
        <tr r="BP1028" s="1"/>
      </tp>
      <tp>
        <v>1.13944</v>
        <stp/>
        <stp>##V3_BDHV12</stp>
        <stp>912828DH0 Govt</stp>
        <stp>IDX_RATIO</stp>
        <stp>12/18/2008</stp>
        <stp>12/18/2008</stp>
        <stp>[Fixed Income  Prices 2004-2009.xlsx]TIPS!R1027C68</stp>
        <tr r="BP1027" s="1"/>
      </tp>
      <tp>
        <v>1.1524300000000001</v>
        <stp/>
        <stp>##V3_BDHV12</stp>
        <stp>912828CZ1 Govt</stp>
        <stp>IDX_RATIO</stp>
        <stp>8/25/2008</stp>
        <stp>8/25/2008</stp>
        <stp>[Fixed Income  Prices 2004-2009.xlsx]TIPS!R1000C24</stp>
        <tr r="X1000" s="1"/>
      </tp>
      <tp>
        <v>1.31345</v>
        <stp/>
        <stp>##V3_BDHV12</stp>
        <stp>9128274Y5 Govt</stp>
        <stp>IDX_RATIO</stp>
        <stp>7/11/2008</stp>
        <stp>7/11/2008</stp>
        <stp>[Fixed Income  Prices 2004-2009.xlsx]TIPS!R1038C16</stp>
        <tr r="P1038" s="1"/>
      </tp>
      <tp>
        <v>1.19892</v>
        <stp/>
        <stp>##V3_BDHV12</stp>
        <stp>9128277J5 Govt</stp>
        <stp>IDX_RATIO</stp>
        <stp>6/11/2009</stp>
        <stp>6/11/2009</stp>
        <stp>[Fixed Income  Prices 2004-2009.xlsx]TIPS!R1276C36</stp>
        <tr r="AJ1276" s="1"/>
      </tp>
      <tp>
        <v>1.19689</v>
        <stp/>
        <stp>##V3_BDHV12</stp>
        <stp>9128277J5 Govt</stp>
        <stp>IDX_RATIO</stp>
        <stp>5/21/2009</stp>
        <stp>5/21/2009</stp>
        <stp>[Fixed Income  Prices 2004-2009.xlsx]TIPS!R1261C36</stp>
        <tr r="AJ1261" s="1"/>
      </tp>
      <tp>
        <v>1.2196899999999999</v>
        <stp/>
        <stp>##V3_BDHV12</stp>
        <stp>9128277J5 Govt</stp>
        <stp>IDX_RATIO</stp>
        <stp>7/31/2008</stp>
        <stp>7/31/2008</stp>
        <stp>[Fixed Income  Prices 2004-2009.xlsx]TIPS!R1051C36</stp>
        <tr r="AJ1051" s="1"/>
      </tp>
      <tp>
        <v>1.15988</v>
        <stp/>
        <stp>##V3_BDHV12</stp>
        <stp>912828CZ1 Govt</stp>
        <stp>IDX_RATIO</stp>
        <stp>9/25/2008</stp>
        <stp>9/25/2008</stp>
        <stp>[Fixed Income  Prices 2004-2009.xlsx]TIPS!R1023C24</stp>
        <tr r="X1023" s="1"/>
      </tp>
      <tp>
        <v>1.13771</v>
        <stp/>
        <stp>##V3_BDHV12</stp>
        <stp>912828CZ1 Govt</stp>
        <stp>IDX_RATIO</stp>
        <stp>9/15/2009</stp>
        <stp>9/15/2009</stp>
        <stp>[Fixed Income  Prices 2004-2009.xlsx]TIPS!R1276C24</stp>
        <tr r="X1276" s="1"/>
      </tp>
      <tp>
        <v>1.29803</v>
        <stp/>
        <stp>##V3_BDHV12</stp>
        <stp>9128274Y5 Govt</stp>
        <stp>IDX_RATIO</stp>
        <stp>5/21/2008</stp>
        <stp>5/21/2008</stp>
        <stp>[Fixed Income  Prices 2004-2009.xlsx]TIPS!R1001C16</stp>
        <tr r="P1001" s="1"/>
      </tp>
      <tp>
        <v>1.1930499999999999</v>
        <stp/>
        <stp>##V3_BDHV12</stp>
        <stp>9128277J5 Govt</stp>
        <stp>IDX_RATIO</stp>
        <stp>4/21/2009</stp>
        <stp>4/21/2009</stp>
        <stp>[Fixed Income  Prices 2004-2009.xlsx]TIPS!R1239C36</stp>
        <tr r="AJ1239" s="1"/>
      </tp>
      <tp>
        <v>1.30463</v>
        <stp/>
        <stp>##V3_BDHV12</stp>
        <stp>9128274Y5 Govt</stp>
        <stp>IDX_RATIO</stp>
        <stp>6/11/2008</stp>
        <stp>6/11/2008</stp>
        <stp>[Fixed Income  Prices 2004-2009.xlsx]TIPS!R1016C16</stp>
        <tr r="P1016" s="1"/>
      </tp>
      <tp>
        <v>1.2163999999999999</v>
        <stp/>
        <stp>##V3_BDHV12</stp>
        <stp>9128277J5 Govt</stp>
        <stp>IDX_RATIO</stp>
        <stp>7/21/2008</stp>
        <stp>7/21/2008</stp>
        <stp>[Fixed Income  Prices 2004-2009.xlsx]TIPS!R1043C36</stp>
        <tr r="AJ1043" s="1"/>
      </tp>
      <tp>
        <v>1.1371100000000001</v>
        <stp/>
        <stp>##V3_BDHV12</stp>
        <stp>912828CZ1 Govt</stp>
        <stp>IDX_RATIO</stp>
        <stp>9/25/2009</stp>
        <stp>9/25/2009</stp>
        <stp>[Fixed Income  Prices 2004-2009.xlsx]TIPS!R1284C24</stp>
        <tr r="X1284" s="1"/>
      </tp>
      <tp>
        <v>1.1578599999999999</v>
        <stp/>
        <stp>##V3_BDHV12</stp>
        <stp>912828CZ1 Govt</stp>
        <stp>IDX_RATIO</stp>
        <stp>9/15/2008</stp>
        <stp>9/15/2008</stp>
        <stp>[Fixed Income  Prices 2004-2009.xlsx]TIPS!R1015C24</stp>
        <tr r="X1015" s="1"/>
      </tp>
      <tp>
        <v>1.21312</v>
        <stp/>
        <stp>##V3_BDHV12</stp>
        <stp>9128277J5 Govt</stp>
        <stp>IDX_RATIO</stp>
        <stp>7/11/2008</stp>
        <stp>7/11/2008</stp>
        <stp>[Fixed Income  Prices 2004-2009.xlsx]TIPS!R1037C36</stp>
        <tr r="AJ1037" s="1"/>
      </tp>
      <tp>
        <v>1.20427</v>
        <stp/>
        <stp>##V3_BDHV12</stp>
        <stp>9128277J5 Govt</stp>
        <stp>IDX_RATIO</stp>
        <stp>7/31/2009</stp>
        <stp>7/31/2009</stp>
        <stp>[Fixed Income  Prices 2004-2009.xlsx]TIPS!R1312C36</stp>
        <tr r="AJ1312" s="1"/>
      </tp>
      <tp>
        <v>1.32057</v>
        <stp/>
        <stp>##V3_BDHV12</stp>
        <stp>9128274Y5 Govt</stp>
        <stp>IDX_RATIO</stp>
        <stp>7/31/2008</stp>
        <stp>7/31/2008</stp>
        <stp>[Fixed Income  Prices 2004-2009.xlsx]TIPS!R1052C16</stp>
        <tr r="P1052" s="1"/>
      </tp>
      <tp>
        <v>1.13636</v>
        <stp/>
        <stp>##V3_BDHV12</stp>
        <stp>912828CZ1 Govt</stp>
        <stp>IDX_RATIO</stp>
        <stp>8/25/2009</stp>
        <stp>8/25/2009</stp>
        <stp>[Fixed Income  Prices 2004-2009.xlsx]TIPS!R1261C24</stp>
        <tr r="X1261" s="1"/>
      </tp>
      <tp>
        <v>1.2049700000000001</v>
        <stp/>
        <stp>##V3_BDHV12</stp>
        <stp>9128277J5 Govt</stp>
        <stp>IDX_RATIO</stp>
        <stp>6/11/2008</stp>
        <stp>6/11/2008</stp>
        <stp>[Fixed Income  Prices 2004-2009.xlsx]TIPS!R1015C36</stp>
        <tr r="AJ1015" s="1"/>
      </tp>
      <tp>
        <v>1.2031499999999999</v>
        <stp/>
        <stp>##V3_BDHV12</stp>
        <stp>9128277J5 Govt</stp>
        <stp>IDX_RATIO</stp>
        <stp>7/21/2009</stp>
        <stp>7/21/2009</stp>
        <stp>[Fixed Income  Prices 2004-2009.xlsx]TIPS!R1304C36</stp>
        <tr r="AJ1304" s="1"/>
      </tp>
      <tp>
        <v>1.1988699999999999</v>
        <stp/>
        <stp>##V3_BDHV12</stp>
        <stp>9128277J5 Govt</stp>
        <stp>IDX_RATIO</stp>
        <stp>5/21/2008</stp>
        <stp>5/21/2008</stp>
        <stp>[Fixed Income  Prices 2004-2009.xlsx]TIPS!R1000C36</stp>
        <tr r="AJ1000" s="1"/>
      </tp>
      <tp>
        <v>1.31701</v>
        <stp/>
        <stp>##V3_BDHV12</stp>
        <stp>9128274Y5 Govt</stp>
        <stp>IDX_RATIO</stp>
        <stp>7/21/2008</stp>
        <stp>7/21/2008</stp>
        <stp>[Fixed Income  Prices 2004-2009.xlsx]TIPS!R1044C16</stp>
        <tr r="P1044" s="1"/>
      </tp>
      <tp>
        <v>1.1959599999999999</v>
        <stp/>
        <stp>##V3_BDHV12</stp>
        <stp>9128277J5 Govt</stp>
        <stp>IDX_RATIO</stp>
        <stp>5/11/2009</stp>
        <stp>5/11/2009</stp>
        <stp>[Fixed Income  Prices 2004-2009.xlsx]TIPS!R1253C36</stp>
        <tr r="AJ1253" s="1"/>
      </tp>
      <tp>
        <v>1.1848700000000001</v>
        <stp/>
        <stp>##V3_BDHV12</stp>
        <stp>912828BD1 Govt</stp>
        <stp>IDX_RATIO</stp>
        <stp>8/15/2008</stp>
        <stp>8/15/2008</stp>
        <stp>[Fixed Income  Prices 2004-2009.xlsx]TIPS!R1062C52</stp>
        <tr r="AZ1062" s="1"/>
      </tp>
      <tp>
        <v>1.1052500000000001</v>
        <stp/>
        <stp>##V3_BDHV12</stp>
        <stp>912828EA4 Govt</stp>
        <stp>IDX_RATIO</stp>
        <stp>8/20/2009</stp>
        <stp>8/20/2009</stp>
        <stp>[Fixed Income  Prices 2004-2009.xlsx]TIPS!R1073C72</stp>
        <tr r="BT1073" s="1"/>
      </tp>
      <tp>
        <v>1.1729000000000001</v>
        <stp/>
        <stp>##V3_BDHV12</stp>
        <stp>912828BD1 Govt</stp>
        <stp>IDX_RATIO</stp>
        <stp>9/25/2009</stp>
        <stp>9/25/2009</stp>
        <stp>[Fixed Income  Prices 2004-2009.xlsx]TIPS!R1352C52</stp>
        <tr r="AZ1352" s="1"/>
      </tp>
      <tp>
        <v>1.1589700000000001</v>
        <stp/>
        <stp>##V3_BDHV12</stp>
        <stp>912828CP3 Govt</stp>
        <stp>IDX_RATIO</stp>
        <stp>8/27/2008</stp>
        <stp>8/27/2008</stp>
        <stp>[Fixed Income  Prices 2004-2009.xlsx]TIPS!R1071C64</stp>
        <tr r="BL1071" s="1"/>
      </tp>
      <tp>
        <v>1.14331</v>
        <stp/>
        <stp>##V3_BDHV12</stp>
        <stp>912828CP3 Govt</stp>
        <stp>IDX_RATIO</stp>
        <stp>9/17/2009</stp>
        <stp>9/17/2009</stp>
        <stp>[Fixed Income  Prices 2004-2009.xlsx]TIPS!R1347C64</stp>
        <tr r="BL1347" s="1"/>
      </tp>
      <tp>
        <v>1.1549400000000001</v>
        <stp/>
        <stp>##V3_BDHV12</stp>
        <stp>9128274Y5 Govt</stp>
        <stp>IDX_RATIO</stp>
        <stp>8/17/2004</stp>
        <stp>8/17/2004</stp>
        <stp>[Fixed Income  Prices 2004-2009.xlsx]TIPS!R22C16</stp>
        <tr r="P22" s="1"/>
      </tp>
      <tp>
        <v>1.1700599999999999</v>
        <stp/>
        <stp>##V3_BDHV12</stp>
        <stp>9128273T7 Govt</stp>
        <stp>IDX_RATIO</stp>
        <stp>7/30/2004</stp>
        <stp>7/30/2004</stp>
        <stp>[Fixed Income  Prices 2004-2009.xlsx]TIPS!R10C12</stp>
        <tr r="L10" s="1"/>
      </tp>
      <tp>
        <v>1.12883</v>
        <stp/>
        <stp>##V3_BDHV12</stp>
        <stp>912828DH0 Govt</stp>
        <stp>IDX_RATIO</stp>
        <stp>9/14/2009</stp>
        <stp>9/14/2009</stp>
        <stp>[Fixed Income  Prices 2004-2009.xlsx]TIPS!R1219C68</stp>
        <tr r="BP1219" s="1"/>
      </tp>
      <tp>
        <v>1.1942999999999999</v>
        <stp/>
        <stp>##V3_BDHV12</stp>
        <stp>912828BD1 Govt</stp>
        <stp>IDX_RATIO</stp>
        <stp>9/15/2008</stp>
        <stp>9/15/2008</stp>
        <stp>[Fixed Income  Prices 2004-2009.xlsx]TIPS!R1083C52</stp>
        <tr r="AZ1083" s="1"/>
      </tp>
      <tp>
        <v>1.1982299999999999</v>
        <stp/>
        <stp>##V3_BDHV12</stp>
        <stp>912828AF7 Govt</stp>
        <stp>IDX_RATIO</stp>
        <stp>9/23/2009</stp>
        <stp>9/23/2009</stp>
        <stp>[Fixed Income  Prices 2004-2009.xlsx]TIPS!R1350C44</stp>
        <tr r="AR1350" s="1"/>
      </tp>
      <tp>
        <v>1.1395599999999999</v>
        <stp/>
        <stp>##V3_BDHV12</stp>
        <stp>912828CP3 Govt</stp>
        <stp>IDX_RATIO</stp>
        <stp>8/17/2009</stp>
        <stp>8/17/2009</stp>
        <stp>[Fixed Income  Prices 2004-2009.xlsx]TIPS!R1324C64</stp>
        <tr r="BL1324" s="1"/>
      </tp>
      <tp>
        <v>1.2095499999999999</v>
        <stp/>
        <stp>##V3_BDHV12</stp>
        <stp>912828AF7 Govt</stp>
        <stp>IDX_RATIO</stp>
        <stp>8/13/2008</stp>
        <stp>8/13/2008</stp>
        <stp>[Fixed Income  Prices 2004-2009.xlsx]TIPS!R1060C44</stp>
        <tr r="AR1060" s="1"/>
      </tp>
      <tp>
        <v>1.10721</v>
        <stp/>
        <stp>##V3_BDHV12</stp>
        <stp>912828EA4 Govt</stp>
        <stp>IDX_RATIO</stp>
        <stp>9/30/2009</stp>
        <stp>9/30/2009</stp>
        <stp>[Fixed Income  Prices 2004-2009.xlsx]TIPS!R1102C72</stp>
        <tr r="BT1102" s="1"/>
      </tp>
      <tp>
        <v>1.1721300000000001</v>
        <stp/>
        <stp>##V3_BDHV12</stp>
        <stp>912828BD1 Govt</stp>
        <stp>IDX_RATIO</stp>
        <stp>8/25/2009</stp>
        <stp>8/25/2009</stp>
        <stp>[Fixed Income  Prices 2004-2009.xlsx]TIPS!R1329C52</stp>
        <tr r="AZ1329" s="1"/>
      </tp>
      <tp>
        <v>1.1557299999999999</v>
        <stp/>
        <stp>##V3_BDHV12</stp>
        <stp>9128274Y5 Govt</stp>
        <stp>IDX_RATIO</stp>
        <stp>9/17/2004</stp>
        <stp>9/17/2004</stp>
        <stp>[Fixed Income  Prices 2004-2009.xlsx]TIPS!R45C16</stp>
        <tr r="P45" s="1"/>
      </tp>
      <tp>
        <v>1.1856200000000001</v>
        <stp/>
        <stp>##V3_BDHV12</stp>
        <stp>9128277J5 Govt</stp>
        <stp>IDX_RATIO</stp>
        <stp>3/11/2009</stp>
        <stp>3/11/2009</stp>
        <stp>[Fixed Income  Prices 2004-2009.xlsx]TIPS!R1210C36</stp>
        <tr r="AJ1210" s="1"/>
      </tp>
      <tp>
        <v>1.1282300000000001</v>
        <stp/>
        <stp>##V3_BDHV12</stp>
        <stp>912828DH0 Govt</stp>
        <stp>IDX_RATIO</stp>
        <stp>9/24/2009</stp>
        <stp>9/24/2009</stp>
        <stp>[Fixed Income  Prices 2004-2009.xlsx]TIPS!R1227C68</stp>
        <tr r="BP1227" s="1"/>
      </tp>
      <tp>
        <v>1.1640900000000001</v>
        <stp/>
        <stp>##V3_BDHV12</stp>
        <stp>912828CP3 Govt</stp>
        <stp>IDX_RATIO</stp>
        <stp>9/17/2008</stp>
        <stp>9/17/2008</stp>
        <stp>[Fixed Income  Prices 2004-2009.xlsx]TIPS!R1086C64</stp>
        <tr r="BL1086" s="1"/>
      </tp>
      <tp>
        <v>1.1083799999999999</v>
        <stp/>
        <stp>##V3_BDHV12</stp>
        <stp>912828EA4 Govt</stp>
        <stp>IDX_RATIO</stp>
        <stp>9/10/2009</stp>
        <stp>9/10/2009</stp>
        <stp>[Fixed Income  Prices 2004-2009.xlsx]TIPS!R1088C72</stp>
        <tr r="BT1088" s="1"/>
      </tp>
      <tp>
        <v>1.1963900000000001</v>
        <stp/>
        <stp>##V3_BDHV12</stp>
        <stp>912828BD1 Govt</stp>
        <stp>IDX_RATIO</stp>
        <stp>9/25/2008</stp>
        <stp>9/25/2008</stp>
        <stp>[Fixed Income  Prices 2004-2009.xlsx]TIPS!R1091C52</stp>
        <tr r="AZ1091" s="1"/>
      </tp>
      <tp>
        <v>1.1427100000000001</v>
        <stp/>
        <stp>##V3_BDHV12</stp>
        <stp>912828CP3 Govt</stp>
        <stp>IDX_RATIO</stp>
        <stp>8/27/2009</stp>
        <stp>8/27/2009</stp>
        <stp>[Fixed Income  Prices 2004-2009.xlsx]TIPS!R1332C64</stp>
        <tr r="BL1332" s="1"/>
      </tp>
      <tp>
        <v>0.99583999999999995</v>
        <stp/>
        <stp>##V3_BDHV12</stp>
        <stp>912810FS2 Govt</stp>
        <stp>IDX_RATIO</stp>
        <stp>1/27/2006</stp>
        <stp>1/27/2006</stp>
        <stp>[Fixed Income  Prices 2004-2009.xlsx]TIPS!R8C112</stp>
        <tr r="DH8" s="1"/>
      </tp>
      <tp>
        <v>1.1551199999999999</v>
        <stp/>
        <stp>##V3_BDHV12</stp>
        <stp>9128274Y5 Govt</stp>
        <stp>IDX_RATIO</stp>
        <stp>9/27/2004</stp>
        <stp>9/27/2004</stp>
        <stp>[Fixed Income  Prices 2004-2009.xlsx]TIPS!R51C16</stp>
        <tr r="P51" s="1"/>
      </tp>
      <tp>
        <v>1.1271200000000001</v>
        <stp/>
        <stp>##V3_BDHV12</stp>
        <stp>912828DH0 Govt</stp>
        <stp>IDX_RATIO</stp>
        <stp>8/24/2009</stp>
        <stp>8/24/2009</stp>
        <stp>[Fixed Income  Prices 2004-2009.xlsx]TIPS!R1204C68</stp>
        <tr r="BP1204" s="1"/>
      </tp>
      <tp>
        <v>1.2216800000000001</v>
        <stp/>
        <stp>##V3_BDHV12</stp>
        <stp>912828AF7 Govt</stp>
        <stp>IDX_RATIO</stp>
        <stp>9/23/2008</stp>
        <stp>9/23/2008</stp>
        <stp>[Fixed Income  Prices 2004-2009.xlsx]TIPS!R1089C44</stp>
        <tr r="AR1089" s="1"/>
      </tp>
      <tp>
        <v>1.1887000000000001</v>
        <stp/>
        <stp>##V3_BDHV12</stp>
        <stp>912828BD1 Govt</stp>
        <stp>IDX_RATIO</stp>
        <stp>8/25/2008</stp>
        <stp>8/25/2008</stp>
        <stp>[Fixed Income  Prices 2004-2009.xlsx]TIPS!R1068C52</stp>
        <tr r="AZ1068" s="1"/>
      </tp>
      <tp>
        <v>1.1735199999999999</v>
        <stp/>
        <stp>##V3_BDHV12</stp>
        <stp>912828BD1 Govt</stp>
        <stp>IDX_RATIO</stp>
        <stp>9/15/2009</stp>
        <stp>9/15/2009</stp>
        <stp>[Fixed Income  Prices 2004-2009.xlsx]TIPS!R1344C52</stp>
        <tr r="AZ1344" s="1"/>
      </tp>
      <tp>
        <v>1.12402</v>
        <stp/>
        <stp>##V3_BDHV12</stp>
        <stp>912828DH0 Govt</stp>
        <stp>IDX_RATIO</stp>
        <stp>8/14/2009</stp>
        <stp>8/14/2009</stp>
        <stp>[Fixed Income  Prices 2004-2009.xlsx]TIPS!R1198C68</stp>
        <tr r="BP1198" s="1"/>
      </tp>
      <tp>
        <v>1.1022000000000001</v>
        <stp/>
        <stp>##V3_BDHV12</stp>
        <stp>912828EA4 Govt</stp>
        <stp>IDX_RATIO</stp>
        <stp>8/10/2009</stp>
        <stp>8/10/2009</stp>
        <stp>[Fixed Income  Prices 2004-2009.xlsx]TIPS!R1065C72</stp>
        <tr r="BT1065" s="1"/>
      </tp>
      <tp>
        <v>1.19337</v>
        <stp/>
        <stp>##V3_BDHV12</stp>
        <stp>912828AF7 Govt</stp>
        <stp>IDX_RATIO</stp>
        <stp>8/13/2009</stp>
        <stp>8/13/2009</stp>
        <stp>[Fixed Income  Prices 2004-2009.xlsx]TIPS!R1321C44</stp>
        <tr r="AR1321" s="1"/>
      </tp>
      <tp>
        <v>1.15612</v>
        <stp/>
        <stp>##V3_BDHV12</stp>
        <stp>9128274Y5 Govt</stp>
        <stp>IDX_RATIO</stp>
        <stp>8/27/2004</stp>
        <stp>8/27/2004</stp>
        <stp>[Fixed Income  Prices 2004-2009.xlsx]TIPS!R30C16</stp>
        <tr r="P30" s="1"/>
      </tp>
      <tp>
        <v>1.19191</v>
        <stp/>
        <stp>##V3_BDHV12</stp>
        <stp>9128277J5 Govt</stp>
        <stp>IDX_RATIO</stp>
        <stp>2/11/2009</stp>
        <stp>2/11/2009</stp>
        <stp>[Fixed Income  Prices 2004-2009.xlsx]TIPS!R1190C36</stp>
        <tr r="AJ1190" s="1"/>
      </tp>
      <tp>
        <v>1.1889400000000001</v>
        <stp/>
        <stp>##V3_BDHV12</stp>
        <stp>9128277J5 Govt</stp>
        <stp>IDX_RATIO</stp>
        <stp>3/31/2009</stp>
        <stp>3/31/2009</stp>
        <stp>[Fixed Income  Prices 2004-2009.xlsx]TIPS!R1224C36</stp>
        <tr r="AJ1224" s="1"/>
      </tp>
      <tp>
        <v>1.20461</v>
        <stp/>
        <stp>##V3_BDHV12</stp>
        <stp>9128277J5 Govt</stp>
        <stp>IDX_RATIO</stp>
        <stp>1/21/2009</stp>
        <stp>1/21/2009</stp>
        <stp>[Fixed Income  Prices 2004-2009.xlsx]TIPS!R1175C36</stp>
        <tr r="AJ1175" s="1"/>
      </tp>
      <tp>
        <v>1.10999</v>
        <stp/>
        <stp>##V3_BDHV12</stp>
        <stp>912828DH0 Govt</stp>
        <stp>IDX_RATIO</stp>
        <stp>4/24/2009</stp>
        <stp>4/24/2009</stp>
        <stp>[Fixed Income  Prices 2004-2009.xlsx]TIPS!R1118C68</stp>
        <tr r="BP1118" s="1"/>
      </tp>
      <tp>
        <v>1.1181099999999999</v>
        <stp/>
        <stp>##V3_BDHV12</stp>
        <stp>912828DH0 Govt</stp>
        <stp>IDX_RATIO</stp>
        <stp>7/14/2009</stp>
        <stp>7/14/2009</stp>
        <stp>[Fixed Income  Prices 2004-2009.xlsx]TIPS!R1175C68</stp>
        <tr r="BP1175" s="1"/>
      </tp>
      <tp>
        <v>1.1231100000000001</v>
        <stp/>
        <stp>##V3_BDHV12</stp>
        <stp>912828CP3 Govt</stp>
        <stp>IDX_RATIO</stp>
        <stp>4/17/2009</stp>
        <stp>4/17/2009</stp>
        <stp>[Fixed Income  Prices 2004-2009.xlsx]TIPS!R1238C64</stp>
        <tr r="BL1238" s="1"/>
      </tp>
      <tp>
        <v>1.09721</v>
        <stp/>
        <stp>##V3_BDHV12</stp>
        <stp>912828EA4 Govt</stp>
        <stp>IDX_RATIO</stp>
        <stp>7/10/2009</stp>
        <stp>7/10/2009</stp>
        <stp>[Fixed Income  Prices 2004-2009.xlsx]TIPS!R1044C72</stp>
        <tr r="BT1044" s="1"/>
      </tp>
      <tp>
        <v>1.17727</v>
        <stp/>
        <stp>##V3_BDHV12</stp>
        <stp>912828BD1 Govt</stp>
        <stp>IDX_RATIO</stp>
        <stp>7/25/2008</stp>
        <stp>7/25/2008</stp>
        <stp>[Fixed Income  Prices 2004-2009.xlsx]TIPS!R1047C52</stp>
        <tr r="AZ1047" s="1"/>
      </tp>
      <tp>
        <v>1.14462</v>
        <stp/>
        <stp>##V3_BDHV12</stp>
        <stp>912828CP3 Govt</stp>
        <stp>IDX_RATIO</stp>
        <stp>7/17/2008</stp>
        <stp>7/17/2008</stp>
        <stp>[Fixed Income  Prices 2004-2009.xlsx]TIPS!R1042C64</stp>
        <tr r="BL1042" s="1"/>
      </tp>
      <tp>
        <v>1.1928700000000001</v>
        <stp/>
        <stp>##V3_BDHV12</stp>
        <stp>912828AF7 Govt</stp>
        <stp>IDX_RATIO</stp>
        <stp>6/23/2008</stp>
        <stp>6/23/2008</stp>
        <stp>[Fixed Income  Prices 2004-2009.xlsx]TIPS!R1023C44</stp>
        <tr r="AR1023" s="1"/>
      </tp>
      <tp>
        <v>1.12663</v>
        <stp/>
        <stp>##V3_BDHV12</stp>
        <stp>9128275W8 Govt</stp>
        <stp>IDX_RATIO</stp>
        <stp>9/16/2004</stp>
        <stp>9/16/2004</stp>
        <stp>[Fixed Income  Prices 2004-2009.xlsx]TIPS!R44C20</stp>
        <tr r="T44" s="1"/>
      </tp>
      <tp>
        <v>1.1736599999999999</v>
        <stp/>
        <stp>##V3_BDHV12</stp>
        <stp>9128273T7 Govt</stp>
        <stp>IDX_RATIO</stp>
        <stp>9/10/2004</stp>
        <stp>9/10/2004</stp>
        <stp>[Fixed Income  Prices 2004-2009.xlsx]TIPS!R40C12</stp>
        <tr r="L40" s="1"/>
      </tp>
      <tp>
        <v>1.1873100000000001</v>
        <stp/>
        <stp>##V3_BDHV12</stp>
        <stp>912828AF7 Govt</stp>
        <stp>IDX_RATIO</stp>
        <stp>7/13/2009</stp>
        <stp>7/13/2009</stp>
        <stp>[Fixed Income  Prices 2004-2009.xlsx]TIPS!R1298C44</stp>
        <tr r="AR1298" s="1"/>
      </tp>
      <tp>
        <v>1.1575</v>
        <stp/>
        <stp>##V3_BDHV12</stp>
        <stp>912828BD1 Govt</stp>
        <stp>IDX_RATIO</stp>
        <stp>5/25/2009</stp>
        <stp>5/25/2009</stp>
        <stp>[Fixed Income  Prices 2004-2009.xlsx]TIPS!R1263C52</stp>
        <tr r="AZ1263" s="1"/>
      </tp>
      <tp>
        <v>1.13646</v>
        <stp/>
        <stp>##V3_BDHV12</stp>
        <stp>912828CP3 Govt</stp>
        <stp>IDX_RATIO</stp>
        <stp>6/17/2008</stp>
        <stp>6/17/2008</stp>
        <stp>[Fixed Income  Prices 2004-2009.xlsx]TIPS!R1020C64</stp>
        <tr r="BL1020" s="1"/>
      </tp>
      <tp>
        <v>1.1594899999999999</v>
        <stp/>
        <stp>##V3_BDHV12</stp>
        <stp>912828BD1 Govt</stp>
        <stp>IDX_RATIO</stp>
        <stp>6/15/2009</stp>
        <stp>6/15/2009</stp>
        <stp>[Fixed Income  Prices 2004-2009.xlsx]TIPS!R1278C52</stp>
        <tr r="AZ1278" s="1"/>
      </tp>
      <tp>
        <v>1.1786000000000001</v>
        <stp/>
        <stp>##V3_BDHV12</stp>
        <stp>912828AF7 Govt</stp>
        <stp>IDX_RATIO</stp>
        <stp>4/23/2009</stp>
        <stp>4/23/2009</stp>
        <stp>[Fixed Income  Prices 2004-2009.xlsx]TIPS!R1241C44</stp>
        <tr r="AR1241" s="1"/>
      </tp>
      <tp>
        <v>1.2019299999999999</v>
        <stp/>
        <stp>##V3_BDHV12</stp>
        <stp>912828AF7 Govt</stp>
        <stp>IDX_RATIO</stp>
        <stp>7/23/2008</stp>
        <stp>7/23/2008</stp>
        <stp>[Fixed Income  Prices 2004-2009.xlsx]TIPS!R1045C44</stp>
        <tr r="AR1045" s="1"/>
      </tp>
      <tp>
        <v>1.13401</v>
        <stp/>
        <stp>##V3_BDHV12</stp>
        <stp>912828CP3 Govt</stp>
        <stp>IDX_RATIO</stp>
        <stp>7/27/2009</stp>
        <stp>7/27/2009</stp>
        <stp>[Fixed Income  Prices 2004-2009.xlsx]TIPS!R1309C64</stp>
        <tr r="BL1309" s="1"/>
      </tp>
      <tp>
        <v>1.1312199999999999</v>
        <stp/>
        <stp>##V3_BDHV12</stp>
        <stp>912828CP3 Govt</stp>
        <stp>IDX_RATIO</stp>
        <stp>5/27/2008</stp>
        <stp>5/27/2008</stp>
        <stp>[Fixed Income  Prices 2004-2009.xlsx]TIPS!R1005C64</stp>
        <tr r="BL1005" s="1"/>
      </tp>
      <tp>
        <v>1.0925400000000001</v>
        <stp/>
        <stp>##V3_BDHV12</stp>
        <stp>912828EA4 Govt</stp>
        <stp>IDX_RATIO</stp>
        <stp>5/20/2009</stp>
        <stp>5/20/2009</stp>
        <stp>[Fixed Income  Prices 2004-2009.xlsx]TIPS!R1007C72</stp>
        <tr r="BT1007" s="1"/>
      </tp>
      <tp>
        <v>1.1682399999999999</v>
        <stp/>
        <stp>##V3_BDHV12</stp>
        <stp>912828BD1 Govt</stp>
        <stp>IDX_RATIO</stp>
        <stp>6/25/2008</stp>
        <stp>6/25/2008</stp>
        <stp>[Fixed Income  Prices 2004-2009.xlsx]TIPS!R1025C52</stp>
        <tr r="AZ1025" s="1"/>
      </tp>
      <tp>
        <v>1.1625399999999999</v>
        <stp/>
        <stp>##V3_BDHV12</stp>
        <stp>912828BD1 Govt</stp>
        <stp>IDX_RATIO</stp>
        <stp>7/15/2009</stp>
        <stp>7/15/2009</stp>
        <stp>[Fixed Income  Prices 2004-2009.xlsx]TIPS!R1300C52</stp>
        <tr r="AZ1300" s="1"/>
      </tp>
      <tp>
        <v>1.0943799999999999</v>
        <stp/>
        <stp>##V3_BDHV12</stp>
        <stp>912828EA4 Govt</stp>
        <stp>IDX_RATIO</stp>
        <stp>6/10/2009</stp>
        <stp>6/10/2009</stp>
        <stp>[Fixed Income  Prices 2004-2009.xlsx]TIPS!R1022C72</stp>
        <tr r="BT1022" s="1"/>
      </tp>
      <tp>
        <v>1.12568</v>
        <stp/>
        <stp>##V3_BDHV12</stp>
        <stp>9128275W8 Govt</stp>
        <stp>IDX_RATIO</stp>
        <stp>8/16/2004</stp>
        <stp>8/16/2004</stp>
        <stp>[Fixed Income  Prices 2004-2009.xlsx]TIPS!R21C20</stp>
        <tr r="T21" s="1"/>
      </tp>
      <tp>
        <v>1.1715800000000001</v>
        <stp/>
        <stp>##V3_BDHV12</stp>
        <stp>9128273T7 Govt</stp>
        <stp>IDX_RATIO</stp>
        <stp>8/10/2004</stp>
        <stp>8/10/2004</stp>
        <stp>[Fixed Income  Prices 2004-2009.xlsx]TIPS!R17C12</stp>
        <tr r="L17" s="1"/>
      </tp>
      <tp>
        <v>1.1124099999999999</v>
        <stp/>
        <stp>##V3_BDHV12</stp>
        <stp>912828DH0 Govt</stp>
        <stp>IDX_RATIO</stp>
        <stp>5/14/2009</stp>
        <stp>5/14/2009</stp>
        <stp>[Fixed Income  Prices 2004-2009.xlsx]TIPS!R1132C68</stp>
        <tr r="BP1132" s="1"/>
      </tp>
      <tp>
        <v>1.12995</v>
        <stp/>
        <stp>##V3_BDHV12</stp>
        <stp>912828CP3 Govt</stp>
        <stp>IDX_RATIO</stp>
        <stp>6/17/2009</stp>
        <stp>6/17/2009</stp>
        <stp>[Fixed Income  Prices 2004-2009.xlsx]TIPS!R1281C64</stp>
        <tr r="BL1281" s="1"/>
      </tp>
      <tp>
        <v>1.1161099999999999</v>
        <stp/>
        <stp>##V3_BDHV12</stp>
        <stp>912828DH0 Govt</stp>
        <stp>IDX_RATIO</stp>
        <stp>6/24/2009</stp>
        <stp>6/24/2009</stp>
        <stp>[Fixed Income  Prices 2004-2009.xlsx]TIPS!R1161C68</stp>
        <tr r="BP1161" s="1"/>
      </tp>
      <tp>
        <v>1.16045</v>
        <stp/>
        <stp>##V3_BDHV12</stp>
        <stp>912828BD1 Govt</stp>
        <stp>IDX_RATIO</stp>
        <stp>6/25/2009</stp>
        <stp>6/25/2009</stp>
        <stp>[Fixed Income  Prices 2004-2009.xlsx]TIPS!R1286C52</stp>
        <tr r="AZ1286" s="1"/>
      </tp>
      <tp>
        <v>1.13331</v>
        <stp/>
        <stp>##V3_BDHV12</stp>
        <stp>912828CZ1 Govt</stp>
        <stp>IDX_RATIO</stp>
        <stp>1/15/2009</stp>
        <stp>1/15/2009</stp>
        <stp>[Fixed Income  Prices 2004-2009.xlsx]TIPS!R1103C24</stp>
        <tr r="X1103" s="1"/>
      </tp>
      <tp>
        <v>1.1387499999999999</v>
        <stp/>
        <stp>##V3_BDHV12</stp>
        <stp>912828CP3 Govt</stp>
        <stp>IDX_RATIO</stp>
        <stp>6/27/2008</stp>
        <stp>6/27/2008</stp>
        <stp>[Fixed Income  Prices 2004-2009.xlsx]TIPS!R1028C64</stp>
        <tr r="BL1028" s="1"/>
      </tp>
      <tp>
        <v>1.0992599999999999</v>
        <stp/>
        <stp>##V3_BDHV12</stp>
        <stp>912828EA4 Govt</stp>
        <stp>IDX_RATIO</stp>
        <stp>7/30/2009</stp>
        <stp>7/30/2009</stp>
        <stp>[Fixed Income  Prices 2004-2009.xlsx]TIPS!R1058C72</stp>
        <tr r="BT1058" s="1"/>
      </tp>
      <tp>
        <v>1.1113599999999999</v>
        <stp/>
        <stp>##V3_BDHV12</stp>
        <stp>912828CZ1 Govt</stp>
        <stp>IDX_RATIO</stp>
        <stp>2/25/2009</stp>
        <stp>2/25/2009</stp>
        <stp>[Fixed Income  Prices 2004-2009.xlsx]TIPS!R1132C24</stp>
        <tr r="X1132" s="1"/>
      </tp>
      <tp>
        <v>1.1329500000000001</v>
        <stp/>
        <stp>##V3_BDHV12</stp>
        <stp>912828CP3 Govt</stp>
        <stp>IDX_RATIO</stp>
        <stp>7/17/2009</stp>
        <stp>7/17/2009</stp>
        <stp>[Fixed Income  Prices 2004-2009.xlsx]TIPS!R1303C64</stp>
        <tr r="BL1303" s="1"/>
      </tp>
      <tp>
        <v>1.1566000000000001</v>
        <stp/>
        <stp>##V3_BDHV12</stp>
        <stp>912828BD1 Govt</stp>
        <stp>IDX_RATIO</stp>
        <stp>5/15/2009</stp>
        <stp>5/15/2009</stp>
        <stp>[Fixed Income  Prices 2004-2009.xlsx]TIPS!R1257C52</stp>
        <tr r="AZ1257" s="1"/>
      </tp>
      <tp>
        <v>1.12801</v>
        <stp/>
        <stp>##V3_BDHV12</stp>
        <stp>912828CP3 Govt</stp>
        <stp>IDX_RATIO</stp>
        <stp>5/27/2009</stp>
        <stp>5/27/2009</stp>
        <stp>[Fixed Income  Prices 2004-2009.xlsx]TIPS!R1266C64</stp>
        <tr r="BL1266" s="1"/>
      </tp>
      <tp>
        <v>1.17666</v>
        <stp/>
        <stp>##V3_BDHV12</stp>
        <stp>912828AF7 Govt</stp>
        <stp>IDX_RATIO</stp>
        <stp>4/13/2009</stp>
        <stp>4/13/2009</stp>
        <stp>[Fixed Income  Prices 2004-2009.xlsx]TIPS!R1233C44</stp>
        <tr r="AR1233" s="1"/>
      </tp>
      <tp>
        <v>1.12683</v>
        <stp/>
        <stp>##V3_BDHV12</stp>
        <stp>9128275W8 Govt</stp>
        <stp>IDX_RATIO</stp>
        <stp>8/26/2004</stp>
        <stp>8/26/2004</stp>
        <stp>[Fixed Income  Prices 2004-2009.xlsx]TIPS!R29C20</stp>
        <tr r="T29" s="1"/>
      </tp>
      <tp>
        <v>1.1727799999999999</v>
        <stp/>
        <stp>##V3_BDHV12</stp>
        <stp>9128273T7 Govt</stp>
        <stp>IDX_RATIO</stp>
        <stp>8/20/2004</stp>
        <stp>8/20/2004</stp>
        <stp>[Fixed Income  Prices 2004-2009.xlsx]TIPS!R25C12</stp>
        <tr r="L25" s="1"/>
      </tp>
      <tp>
        <v>1.17242</v>
        <stp/>
        <stp>##V3_BDHV12</stp>
        <stp>9128273T7 Govt</stp>
        <stp>IDX_RATIO</stp>
        <stp>9/30/2004</stp>
        <stp>9/30/2004</stp>
        <stp>[Fixed Income  Prices 2004-2009.xlsx]TIPS!R54C12</stp>
        <tr r="L54" s="1"/>
      </tp>
      <tp>
        <v>1.10816</v>
        <stp/>
        <stp>##V3_BDHV12</stp>
        <stp>912828DH0 Govt</stp>
        <stp>IDX_RATIO</stp>
        <stp>4/14/2009</stp>
        <stp>4/14/2009</stp>
        <stp>[Fixed Income  Prices 2004-2009.xlsx]TIPS!R1110C68</stp>
        <tr r="BP1110" s="1"/>
      </tp>
      <tp>
        <v>1.1852</v>
        <stp/>
        <stp>##V3_BDHV12</stp>
        <stp>912828AF7 Govt</stp>
        <stp>IDX_RATIO</stp>
        <stp>6/23/2009</stp>
        <stp>6/23/2009</stp>
        <stp>[Fixed Income  Prices 2004-2009.xlsx]TIPS!R1284C44</stp>
        <tr r="AR1284" s="1"/>
      </tp>
      <tp>
        <v>1.18127</v>
        <stp/>
        <stp>##V3_BDHV12</stp>
        <stp>912828AF7 Govt</stp>
        <stp>IDX_RATIO</stp>
        <stp>5/13/2009</stp>
        <stp>5/13/2009</stp>
        <stp>[Fixed Income  Prices 2004-2009.xlsx]TIPS!R1255C44</stp>
        <tr r="AR1255" s="1"/>
      </tp>
      <tp>
        <v>1.0982400000000001</v>
        <stp/>
        <stp>##V3_BDHV12</stp>
        <stp>912828EA4 Govt</stp>
        <stp>IDX_RATIO</stp>
        <stp>7/20/2009</stp>
        <stp>7/20/2009</stp>
        <stp>[Fixed Income  Prices 2004-2009.xlsx]TIPS!R1050C72</stp>
        <tr r="BT1050" s="1"/>
      </tp>
      <tp>
        <v>1.1191500000000001</v>
        <stp/>
        <stp>##V3_BDHV12</stp>
        <stp>912828DH0 Govt</stp>
        <stp>IDX_RATIO</stp>
        <stp>7/24/2009</stp>
        <stp>7/24/2009</stp>
        <stp>[Fixed Income  Prices 2004-2009.xlsx]TIPS!R1183C68</stp>
        <tr r="BP1183" s="1"/>
      </tp>
      <tp>
        <v>1.11344</v>
        <stp/>
        <stp>##V3_BDHV12</stp>
        <stp>912828CZ1 Govt</stp>
        <stp>IDX_RATIO</stp>
        <stp>3/25/2009</stp>
        <stp>3/25/2009</stp>
        <stp>[Fixed Income  Prices 2004-2009.xlsx]TIPS!R1152C24</stp>
        <tr r="X1152" s="1"/>
      </tp>
      <tp>
        <v>1.1904699999999999</v>
        <stp/>
        <stp>##V3_BDHV12</stp>
        <stp>912828AF7 Govt</stp>
        <stp>IDX_RATIO</stp>
        <stp>6/13/2008</stp>
        <stp>6/13/2008</stp>
        <stp>[Fixed Income  Prices 2004-2009.xlsx]TIPS!R1017C44</stp>
        <tr r="AR1017" s="1"/>
      </tp>
      <tp>
        <v>1.1740999999999999</v>
        <stp/>
        <stp>##V3_BDHV12</stp>
        <stp>912828BD1 Govt</stp>
        <stp>IDX_RATIO</stp>
        <stp>7/15/2008</stp>
        <stp>7/15/2008</stp>
        <stp>[Fixed Income  Prices 2004-2009.xlsx]TIPS!R1039C52</stp>
        <tr r="AZ1039" s="1"/>
      </tp>
      <tp>
        <v>1.18462</v>
        <stp/>
        <stp>##V3_BDHV12</stp>
        <stp>912828AF7 Govt</stp>
        <stp>IDX_RATIO</stp>
        <stp>5/23/2008</stp>
        <stp>5/23/2008</stp>
        <stp>[Fixed Income  Prices 2004-2009.xlsx]TIPS!R1002C44</stp>
        <tr r="AR1002" s="1"/>
      </tp>
      <tp>
        <v>1.15228</v>
        <stp/>
        <stp>##V3_BDHV12</stp>
        <stp>912828BD1 Govt</stp>
        <stp>IDX_RATIO</stp>
        <stp>4/15/2009</stp>
        <stp>4/15/2009</stp>
        <stp>[Fixed Income  Prices 2004-2009.xlsx]TIPS!R1235C52</stp>
        <tr r="AZ1235" s="1"/>
      </tp>
      <tp>
        <v>1.18842</v>
        <stp/>
        <stp>##V3_BDHV12</stp>
        <stp>912828AF7 Govt</stp>
        <stp>IDX_RATIO</stp>
        <stp>7/23/2009</stp>
        <stp>7/23/2009</stp>
        <stp>[Fixed Income  Prices 2004-2009.xlsx]TIPS!R1306C44</stp>
        <tr r="AR1306" s="1"/>
      </tp>
      <tp>
        <v>1.12497</v>
        <stp/>
        <stp>##V3_BDHV12</stp>
        <stp>912828CP3 Govt</stp>
        <stp>IDX_RATIO</stp>
        <stp>4/27/2009</stp>
        <stp>4/27/2009</stp>
        <stp>[Fixed Income  Prices 2004-2009.xlsx]TIPS!R1244C64</stp>
        <tr r="BL1244" s="1"/>
      </tp>
      <tp>
        <v>1.0962000000000001</v>
        <stp/>
        <stp>##V3_BDHV12</stp>
        <stp>912828EA4 Govt</stp>
        <stp>IDX_RATIO</stp>
        <stp>6/30/2009</stp>
        <stp>6/30/2009</stp>
        <stp>[Fixed Income  Prices 2004-2009.xlsx]TIPS!R1036C72</stp>
        <tr r="BT1036" s="1"/>
      </tp>
      <tp>
        <v>1.17397</v>
        <stp/>
        <stp>##V3_BDHV12</stp>
        <stp>9128273T7 Govt</stp>
        <stp>IDX_RATIO</stp>
        <stp>8/30/2004</stp>
        <stp>8/30/2004</stp>
        <stp>[Fixed Income  Prices 2004-2009.xlsx]TIPS!R31C12</stp>
        <tr r="L31" s="1"/>
      </tp>
      <tp>
        <v>1.1730400000000001</v>
        <stp/>
        <stp>##V3_BDHV12</stp>
        <stp>9128273T7 Govt</stp>
        <stp>IDX_RATIO</stp>
        <stp>9/20/2004</stp>
        <stp>9/20/2004</stp>
        <stp>[Fixed Income  Prices 2004-2009.xlsx]TIPS!R46C12</stp>
        <tr r="L46" s="1"/>
      </tp>
      <tp>
        <v>1.1718500000000001</v>
        <stp/>
        <stp>##V3_BDHV12</stp>
        <stp>912828AF7 Govt</stp>
        <stp>IDX_RATIO</stp>
        <stp>2/23/2009</stp>
        <stp>2/23/2009</stp>
        <stp>[Fixed Income  Prices 2004-2009.xlsx]TIPS!R1198C44</stp>
        <tr r="AR1198" s="1"/>
      </tp>
      <tp>
        <v>1.1193599999999999</v>
        <stp/>
        <stp>##V3_BDHV12</stp>
        <stp>912828CP3 Govt</stp>
        <stp>IDX_RATIO</stp>
        <stp>3/27/2009</stp>
        <stp>3/27/2009</stp>
        <stp>[Fixed Income  Prices 2004-2009.xlsx]TIPS!R1223C64</stp>
        <tr r="BL1223" s="1"/>
      </tp>
      <tp>
        <v>1.1955899999999999</v>
        <stp/>
        <stp>##V3_BDHV12</stp>
        <stp>912828AF7 Govt</stp>
        <stp>IDX_RATIO</stp>
        <stp>1/13/2009</stp>
        <stp>1/13/2009</stp>
        <stp>[Fixed Income  Prices 2004-2009.xlsx]TIPS!R1169C44</stp>
        <tr r="AR1169" s="1"/>
      </tp>
      <tp>
        <v>1.23447</v>
        <stp/>
        <stp>##V3_BDHV12</stp>
        <stp>9128277J5 Govt</stp>
        <stp>IDX_RATIO</stp>
        <stp>9/11/2008</stp>
        <stp>9/11/2008</stp>
        <stp>[Fixed Income  Prices 2004-2009.xlsx]TIPS!R1081C36</stp>
        <tr r="AJ1081" s="1"/>
      </tp>
      <tp>
        <v>1.21106</v>
        <stp/>
        <stp>##V3_BDHV12</stp>
        <stp>9128277J5 Govt</stp>
        <stp>IDX_RATIO</stp>
        <stp>8/21/2009</stp>
        <stp>8/21/2009</stp>
        <stp>[Fixed Income  Prices 2004-2009.xlsx]TIPS!R1327C36</stp>
        <tr r="AJ1327" s="1"/>
      </tp>
      <tp>
        <v>1.32951</v>
        <stp/>
        <stp>##V3_BDHV12</stp>
        <stp>9128274Y5 Govt</stp>
        <stp>IDX_RATIO</stp>
        <stp>8/21/2008</stp>
        <stp>8/21/2008</stp>
        <stp>[Fixed Income  Prices 2004-2009.xlsx]TIPS!R1067C16</stp>
        <tr r="P1067" s="1"/>
      </tp>
      <tp>
        <v>1.12218</v>
        <stp/>
        <stp>##V3_BDHV12</stp>
        <stp>912828CZ1 Govt</stp>
        <stp>IDX_RATIO</stp>
        <stp>5/25/2009</stp>
        <stp>5/25/2009</stp>
        <stp>[Fixed Income  Prices 2004-2009.xlsx]TIPS!R1195C24</stp>
        <tr r="X1195" s="1"/>
      </tp>
      <tp>
        <v>1.1202799999999999</v>
        <stp/>
        <stp>##V3_BDHV12</stp>
        <stp>912828CP3 Govt</stp>
        <stp>IDX_RATIO</stp>
        <stp>2/17/2009</stp>
        <stp>2/17/2009</stp>
        <stp>[Fixed Income  Prices 2004-2009.xlsx]TIPS!R1195C64</stp>
        <tr r="BL1195" s="1"/>
      </tp>
      <tp>
        <v>1.13049</v>
        <stp/>
        <stp>##V3_BDHV12</stp>
        <stp>912828CP3 Govt</stp>
        <stp>IDX_RATIO</stp>
        <stp>1/27/2009</stp>
        <stp>1/27/2009</stp>
        <stp>[Fixed Income  Prices 2004-2009.xlsx]TIPS!R1180C64</stp>
        <tr r="BL1180" s="1"/>
      </tp>
      <tp>
        <v>1.12504</v>
        <stp/>
        <stp>##V3_BDHV12</stp>
        <stp>912828CZ1 Govt</stp>
        <stp>IDX_RATIO</stp>
        <stp>6/25/2009</stp>
        <stp>6/25/2009</stp>
        <stp>[Fixed Income  Prices 2004-2009.xlsx]TIPS!R1218C24</stp>
        <tr r="X1218" s="1"/>
      </tp>
      <tp>
        <v>1.1689799999999999</v>
        <stp/>
        <stp>##V3_BDHV12</stp>
        <stp>912828BD1 Govt</stp>
        <stp>IDX_RATIO</stp>
        <stp>1/15/2009</stp>
        <stp>1/15/2009</stp>
        <stp>[Fixed Income  Prices 2004-2009.xlsx]TIPS!R1171C52</stp>
        <tr r="AZ1171" s="1"/>
      </tp>
      <tp>
        <v>1.11612</v>
        <stp/>
        <stp>##V3_BDHV12</stp>
        <stp>912828CP3 Govt</stp>
        <stp>IDX_RATIO</stp>
        <stp>2/27/2009</stp>
        <stp>2/27/2009</stp>
        <stp>[Fixed Income  Prices 2004-2009.xlsx]TIPS!R1203C64</stp>
        <tr r="BL1203" s="1"/>
      </tp>
      <tp>
        <v>1.1712</v>
        <stp/>
        <stp>##V3_BDHV12</stp>
        <stp>912828AF7 Govt</stp>
        <stp>IDX_RATIO</stp>
        <stp>3/13/2009</stp>
        <stp>3/13/2009</stp>
        <stp>[Fixed Income  Prices 2004-2009.xlsx]TIPS!R1212C44</stp>
        <tr r="AR1212" s="1"/>
      </tp>
      <tp>
        <v>1.08914</v>
        <stp/>
        <stp>##V3_BDHV12</stp>
        <stp>9128276R8 Govt</stp>
        <stp>IDX_RATIO</stp>
        <stp>9/15/2004</stp>
        <stp>9/15/2004</stp>
        <stp>[Fixed Income  Prices 2004-2009.xlsx]TIPS!R43C28</stp>
        <tr r="AB43" s="1"/>
      </tp>
      <tp>
        <v>1.2143999999999999</v>
        <stp/>
        <stp>##V3_BDHV12</stp>
        <stp>9128277J5 Govt</stp>
        <stp>IDX_RATIO</stp>
        <stp>8/31/2009</stp>
        <stp>8/31/2009</stp>
        <stp>[Fixed Income  Prices 2004-2009.xlsx]TIPS!R1333C36</stp>
        <tr r="AJ1333" s="1"/>
      </tp>
      <tp>
        <v>1.2239800000000001</v>
        <stp/>
        <stp>##V3_BDHV12</stp>
        <stp>9128277J5 Govt</stp>
        <stp>IDX_RATIO</stp>
        <stp>8/11/2008</stp>
        <stp>8/11/2008</stp>
        <stp>[Fixed Income  Prices 2004-2009.xlsx]TIPS!R1058C36</stp>
        <tr r="AJ1058" s="1"/>
      </tp>
      <tp>
        <v>1.2134499999999999</v>
        <stp/>
        <stp>##V3_BDHV12</stp>
        <stp>9128277J5 Govt</stp>
        <stp>IDX_RATIO</stp>
        <stp>9/21/2009</stp>
        <stp>9/21/2009</stp>
        <stp>[Fixed Income  Prices 2004-2009.xlsx]TIPS!R1348C36</stp>
        <tr r="AJ1348" s="1"/>
      </tp>
      <tp>
        <v>1.12131</v>
        <stp/>
        <stp>##V3_BDHV12</stp>
        <stp>912828CZ1 Govt</stp>
        <stp>IDX_RATIO</stp>
        <stp>5/15/2009</stp>
        <stp>5/15/2009</stp>
        <stp>[Fixed Income  Prices 2004-2009.xlsx]TIPS!R1189C24</stp>
        <tr r="X1189" s="1"/>
      </tp>
      <tp>
        <v>1.1241099999999999</v>
        <stp/>
        <stp>##V3_BDHV12</stp>
        <stp>912828CZ1 Govt</stp>
        <stp>IDX_RATIO</stp>
        <stp>6/15/2009</stp>
        <stp>6/15/2009</stp>
        <stp>[Fixed Income  Prices 2004-2009.xlsx]TIPS!R1210C24</stp>
        <tr r="X1210" s="1"/>
      </tp>
      <tp>
        <v>1.1045400000000001</v>
        <stp/>
        <stp>##V3_BDHV12</stp>
        <stp>912828DH0 Govt</stp>
        <stp>IDX_RATIO</stp>
        <stp>3/24/2009</stp>
        <stp>3/24/2009</stp>
        <stp>[Fixed Income  Prices 2004-2009.xlsx]TIPS!R1095C68</stp>
        <tr r="BP1095" s="1"/>
      </tp>
      <tp>
        <v>1.1728399999999999</v>
        <stp/>
        <stp>##V3_BDHV12</stp>
        <stp>912828AF7 Govt</stp>
        <stp>IDX_RATIO</stp>
        <stp>3/23/2009</stp>
        <stp>3/23/2009</stp>
        <stp>[Fixed Income  Prices 2004-2009.xlsx]TIPS!R1218C44</stp>
        <tr r="AR1218" s="1"/>
      </tp>
      <tp>
        <v>1.1463399999999999</v>
        <stp/>
        <stp>##V3_BDHV12</stp>
        <stp>912828BD1 Govt</stp>
        <stp>IDX_RATIO</stp>
        <stp>2/25/2009</stp>
        <stp>2/25/2009</stp>
        <stp>[Fixed Income  Prices 2004-2009.xlsx]TIPS!R1200C52</stp>
        <tr r="AZ1200" s="1"/>
      </tp>
      <tp>
        <v>1.33657</v>
        <stp/>
        <stp>##V3_BDHV12</stp>
        <stp>9128274Y5 Govt</stp>
        <stp>IDX_RATIO</stp>
        <stp>9/11/2008</stp>
        <stp>9/11/2008</stp>
        <stp>[Fixed Income  Prices 2004-2009.xlsx]TIPS!R1082C16</stp>
        <tr r="P1082" s="1"/>
      </tp>
      <tp>
        <v>1.2279500000000001</v>
        <stp/>
        <stp>##V3_BDHV12</stp>
        <stp>9128277J5 Govt</stp>
        <stp>IDX_RATIO</stp>
        <stp>8/21/2008</stp>
        <stp>8/21/2008</stp>
        <stp>[Fixed Income  Prices 2004-2009.xlsx]TIPS!R1066C36</stp>
        <tr r="AJ1066" s="1"/>
      </tp>
      <tp>
        <v>1.2140900000000001</v>
        <stp/>
        <stp>##V3_BDHV12</stp>
        <stp>9128277J5 Govt</stp>
        <stp>IDX_RATIO</stp>
        <stp>9/11/2009</stp>
        <stp>9/11/2009</stp>
        <stp>[Fixed Income  Prices 2004-2009.xlsx]TIPS!R1342C36</stp>
        <tr r="AJ1342" s="1"/>
      </tp>
      <tp>
        <v>1.10304</v>
        <stp/>
        <stp>##V3_BDHV12</stp>
        <stp>912828DH0 Govt</stp>
        <stp>IDX_RATIO</stp>
        <stp>2/24/2009</stp>
        <stp>2/24/2009</stp>
        <stp>[Fixed Income  Prices 2004-2009.xlsx]TIPS!R1075C68</stp>
        <tr r="BP1075" s="1"/>
      </tp>
      <tp>
        <v>1.17621</v>
        <stp/>
        <stp>##V3_BDHV12</stp>
        <stp>912828AF7 Govt</stp>
        <stp>IDX_RATIO</stp>
        <stp>2/13/2009</stp>
        <stp>2/13/2009</stp>
        <stp>[Fixed Income  Prices 2004-2009.xlsx]TIPS!R1192C44</stp>
        <tr r="AR1192" s="1"/>
      </tp>
      <tp>
        <v>1.1251100000000001</v>
        <stp/>
        <stp>##V3_BDHV12</stp>
        <stp>912828DH0 Govt</stp>
        <stp>IDX_RATIO</stp>
        <stp>1/14/2009</stp>
        <stp>1/14/2009</stp>
        <stp>[Fixed Income  Prices 2004-2009.xlsx]TIPS!R1046C68</stp>
        <tr r="BP1046" s="1"/>
      </tp>
      <tp>
        <v>1.12707</v>
        <stp/>
        <stp>##V3_BDHV12</stp>
        <stp>912828CZ1 Govt</stp>
        <stp>IDX_RATIO</stp>
        <stp>7/15/2009</stp>
        <stp>7/15/2009</stp>
        <stp>[Fixed Income  Prices 2004-2009.xlsx]TIPS!R1232C24</stp>
        <tr r="X1232" s="1"/>
      </tp>
      <tp>
        <v>1.1177900000000001</v>
        <stp/>
        <stp>##V3_BDHV12</stp>
        <stp>912828CP3 Govt</stp>
        <stp>IDX_RATIO</stp>
        <stp>3/17/2009</stp>
        <stp>3/17/2009</stp>
        <stp>[Fixed Income  Prices 2004-2009.xlsx]TIPS!R1215C64</stp>
        <tr r="BL1215" s="1"/>
      </tp>
      <tp>
        <v>1.18815</v>
        <stp/>
        <stp>##V3_BDHV12</stp>
        <stp>912828AF7 Govt</stp>
        <stp>IDX_RATIO</stp>
        <stp>1/23/2009</stp>
        <stp>1/23/2009</stp>
        <stp>[Fixed Income  Prices 2004-2009.xlsx]TIPS!R1177C44</stp>
        <tr r="AR1177" s="1"/>
      </tp>
      <tp>
        <v>1.14849</v>
        <stp/>
        <stp>##V3_BDHV12</stp>
        <stp>912828BD1 Govt</stp>
        <stp>IDX_RATIO</stp>
        <stp>3/25/2009</stp>
        <stp>3/25/2009</stp>
        <stp>[Fixed Income  Prices 2004-2009.xlsx]TIPS!R1220C52</stp>
        <tr r="AZ1220" s="1"/>
      </tp>
      <tp>
        <v>1.1171199999999999</v>
        <stp/>
        <stp>##V3_BDHV12</stp>
        <stp>912828CZ1 Govt</stp>
        <stp>IDX_RATIO</stp>
        <stp>4/15/2009</stp>
        <stp>4/15/2009</stp>
        <stp>[Fixed Income  Prices 2004-2009.xlsx]TIPS!R1167C24</stp>
        <tr r="X1167" s="1"/>
      </tp>
      <tp>
        <v>1.08917</v>
        <stp/>
        <stp>##V3_BDHV12</stp>
        <stp>9128276R8 Govt</stp>
        <stp>IDX_RATIO</stp>
        <stp>8/25/2004</stp>
        <stp>8/25/2004</stp>
        <stp>[Fixed Income  Prices 2004-2009.xlsx]TIPS!R28C28</stp>
        <tr r="AB28" s="1"/>
      </tp>
      <tp>
        <v>1.2077199999999999</v>
        <stp/>
        <stp>##V3_BDHV12</stp>
        <stp>9128277J5 Govt</stp>
        <stp>IDX_RATIO</stp>
        <stp>8/11/2009</stp>
        <stp>8/11/2009</stp>
        <stp>[Fixed Income  Prices 2004-2009.xlsx]TIPS!R1319C36</stp>
        <tr r="AJ1319" s="1"/>
      </tp>
      <tp>
        <v>1.3252200000000001</v>
        <stp/>
        <stp>##V3_BDHV12</stp>
        <stp>9128274Y5 Govt</stp>
        <stp>IDX_RATIO</stp>
        <stp>8/11/2008</stp>
        <stp>8/11/2008</stp>
        <stp>[Fixed Income  Prices 2004-2009.xlsx]TIPS!R1059C16</stp>
        <tr r="P1059" s="1"/>
      </tp>
      <tp>
        <v>1.2461899999999999</v>
        <stp/>
        <stp>##V3_BDHV12</stp>
        <stp>9128272M3 Govt</stp>
        <stp>IDX_RATIO</stp>
        <stp>11/14/2005</stp>
        <stp>11/14/2005</stp>
        <stp>[Fixed Income  Prices 2004-2009.xlsx]TIPS!R345C8</stp>
        <tr r="H345" s="1"/>
      </tp>
      <tp>
        <v>1.2568900000000001</v>
        <stp/>
        <stp>##V3_BDHV12</stp>
        <stp>9128272M3 Govt</stp>
        <stp>IDX_RATIO</stp>
        <stp>12/27/2005</stp>
        <stp>12/27/2005</stp>
        <stp>[Fixed Income  Prices 2004-2009.xlsx]TIPS!R375C8</stp>
        <tr r="H375" s="1"/>
      </tp>
      <tp>
        <v>1.0676099999999999</v>
        <stp/>
        <stp>##V3_BDHV12</stp>
        <stp>9128277J5 Govt</stp>
        <stp>IDX_RATIO</stp>
        <stp>9/14/2004</stp>
        <stp>9/14/2004</stp>
        <stp>[Fixed Income  Prices 2004-2009.xlsx]TIPS!R42C36</stp>
        <tr r="AJ42" s="1"/>
      </tp>
      <tp>
        <v>1.2838000000000001</v>
        <stp/>
        <stp>##V3_BDHV12</stp>
        <stp>9128272M3 Govt</stp>
        <stp>IDX_RATIO</stp>
        <stp>11/16/2006</stp>
        <stp>11/16/2006</stp>
        <stp>[Fixed Income  Prices 2004-2009.xlsx]TIPS!R607C8</stp>
        <tr r="H607" s="1"/>
      </tp>
      <tp>
        <v>1.2472000000000001</v>
        <stp/>
        <stp>##V3_BDHV12</stp>
        <stp>9128272M3 Govt</stp>
        <stp>IDX_RATIO</stp>
        <stp>11/16/2005</stp>
        <stp>11/16/2005</stp>
        <stp>[Fixed Income  Prices 2004-2009.xlsx]TIPS!R347C8</stp>
        <tr r="H347" s="1"/>
      </tp>
      <tp>
        <v>1.0674699999999999</v>
        <stp/>
        <stp>##V3_BDHV12</stp>
        <stp>9128277J5 Govt</stp>
        <stp>IDX_RATIO</stp>
        <stp>8/24/2004</stp>
        <stp>8/24/2004</stp>
        <stp>[Fixed Income  Prices 2004-2009.xlsx]TIPS!R27C36</stp>
        <tr r="AJ27" s="1"/>
      </tp>
      <tp>
        <v>1.2842199999999999</v>
        <stp/>
        <stp>##V3_BDHV12</stp>
        <stp>9128272M3 Govt</stp>
        <stp>IDX_RATIO</stp>
        <stp>11/14/2006</stp>
        <stp>11/14/2006</stp>
        <stp>[Fixed Income  Prices 2004-2009.xlsx]TIPS!R605C8</stp>
        <tr r="H605" s="1"/>
      </tp>
      <tp>
        <v>1.0670500000000001</v>
        <stp/>
        <stp>##V3_BDHV12</stp>
        <stp>9128277J5 Govt</stp>
        <stp>IDX_RATIO</stp>
        <stp>9/24/2004</stp>
        <stp>9/24/2004</stp>
        <stp>[Fixed Income  Prices 2004-2009.xlsx]TIPS!R50C36</stp>
        <tr r="AJ50" s="1"/>
      </tp>
      <tp>
        <v>1.24821</v>
        <stp/>
        <stp>##V3_BDHV12</stp>
        <stp>9128272M3 Govt</stp>
        <stp>IDX_RATIO</stp>
        <stp>11/18/2005</stp>
        <stp>11/18/2005</stp>
        <stp>[Fixed Income  Prices 2004-2009.xlsx]TIPS!R349C8</stp>
        <tr r="H349" s="1"/>
      </tp>
      <tp>
        <v>1.27684</v>
        <stp/>
        <stp>##V3_BDHV12</stp>
        <stp>9128272M3 Govt</stp>
        <stp>IDX_RATIO</stp>
        <stp>12/18/2006</stp>
        <stp>12/18/2006</stp>
        <stp>[Fixed Income  Prices 2004-2009.xlsx]TIPS!R629C8</stp>
        <tr r="H629" s="1"/>
      </tp>
      <tp>
        <v>1.1496999999999999</v>
        <stp/>
        <stp>##V3_BDHV12</stp>
        <stp>912828CP3 Govt</stp>
        <stp>IDX_RATIO</stp>
        <stp>12/30/2008</stp>
        <stp>12/30/2008</stp>
        <stp>[Fixed Income  Prices 2004-2009.xlsx]TIPS!R1160C64</stp>
        <tr r="BL1160" s="1"/>
      </tp>
      <tp>
        <v>1.14933</v>
        <stp/>
        <stp>##V3_BDHV12</stp>
        <stp>912828CP3 Govt</stp>
        <stp>IDX_RATIO</stp>
        <stp>12/31/2008</stp>
        <stp>12/31/2008</stp>
        <stp>[Fixed Income  Prices 2004-2009.xlsx]TIPS!R1161C64</stp>
        <tr r="BL1161" s="1"/>
      </tp>
      <tp>
        <v>1.15008</v>
        <stp/>
        <stp>##V3_BDHV12</stp>
        <stp>912828CP3 Govt</stp>
        <stp>IDX_RATIO</stp>
        <stp>12/29/2008</stp>
        <stp>12/29/2008</stp>
        <stp>[Fixed Income  Prices 2004-2009.xlsx]TIPS!R1159C64</stp>
        <tr r="BL1159" s="1"/>
      </tp>
      <tp>
        <v>1.15273</v>
        <stp/>
        <stp>##V3_BDHV12</stp>
        <stp>912828CP3 Govt</stp>
        <stp>IDX_RATIO</stp>
        <stp>12/22/2008</stp>
        <stp>12/22/2008</stp>
        <stp>[Fixed Income  Prices 2004-2009.xlsx]TIPS!R1154C64</stp>
        <tr r="BL1154" s="1"/>
      </tp>
      <tp>
        <v>1.15235</v>
        <stp/>
        <stp>##V3_BDHV12</stp>
        <stp>912828CP3 Govt</stp>
        <stp>IDX_RATIO</stp>
        <stp>12/23/2008</stp>
        <stp>12/23/2008</stp>
        <stp>[Fixed Income  Prices 2004-2009.xlsx]TIPS!R1155C64</stp>
        <tr r="BL1155" s="1"/>
      </tp>
      <tp>
        <v>1.1519699999999999</v>
        <stp/>
        <stp>##V3_BDHV12</stp>
        <stp>912828CP3 Govt</stp>
        <stp>IDX_RATIO</stp>
        <stp>12/24/2008</stp>
        <stp>12/24/2008</stp>
        <stp>[Fixed Income  Prices 2004-2009.xlsx]TIPS!R1156C64</stp>
        <tr r="BL1156" s="1"/>
      </tp>
      <tp>
        <v>1.1516</v>
        <stp/>
        <stp>##V3_BDHV12</stp>
        <stp>912828CP3 Govt</stp>
        <stp>IDX_RATIO</stp>
        <stp>12/25/2008</stp>
        <stp>12/25/2008</stp>
        <stp>[Fixed Income  Prices 2004-2009.xlsx]TIPS!R1157C64</stp>
        <tr r="BL1157" s="1"/>
      </tp>
      <tp>
        <v>1.1512199999999999</v>
        <stp/>
        <stp>##V3_BDHV12</stp>
        <stp>912828CP3 Govt</stp>
        <stp>IDX_RATIO</stp>
        <stp>12/26/2008</stp>
        <stp>12/26/2008</stp>
        <stp>[Fixed Income  Prices 2004-2009.xlsx]TIPS!R1158C64</stp>
        <tr r="BL1158" s="1"/>
      </tp>
      <tp>
        <v>1.1538599999999999</v>
        <stp/>
        <stp>##V3_BDHV12</stp>
        <stp>912828CP3 Govt</stp>
        <stp>IDX_RATIO</stp>
        <stp>12/19/2008</stp>
        <stp>12/19/2008</stp>
        <stp>[Fixed Income  Prices 2004-2009.xlsx]TIPS!R1153C64</stp>
        <tr r="BL1153" s="1"/>
      </tp>
      <tp>
        <v>1.1542399999999999</v>
        <stp/>
        <stp>##V3_BDHV12</stp>
        <stp>912828CP3 Govt</stp>
        <stp>IDX_RATIO</stp>
        <stp>12/18/2008</stp>
        <stp>12/18/2008</stp>
        <stp>[Fixed Income  Prices 2004-2009.xlsx]TIPS!R1152C64</stp>
        <tr r="BL1152" s="1"/>
      </tp>
      <tp>
        <v>1.1565099999999999</v>
        <stp/>
        <stp>##V3_BDHV12</stp>
        <stp>912828CP3 Govt</stp>
        <stp>IDX_RATIO</stp>
        <stp>12/12/2008</stp>
        <stp>12/12/2008</stp>
        <stp>[Fixed Income  Prices 2004-2009.xlsx]TIPS!R1148C64</stp>
        <tr r="BL1148" s="1"/>
      </tp>
      <tp>
        <v>1.15727</v>
        <stp/>
        <stp>##V3_BDHV12</stp>
        <stp>912828CP3 Govt</stp>
        <stp>IDX_RATIO</stp>
        <stp>12/10/2008</stp>
        <stp>12/10/2008</stp>
        <stp>[Fixed Income  Prices 2004-2009.xlsx]TIPS!R1146C64</stp>
        <tr r="BL1146" s="1"/>
      </tp>
      <tp>
        <v>1.15689</v>
        <stp/>
        <stp>##V3_BDHV12</stp>
        <stp>912828CP3 Govt</stp>
        <stp>IDX_RATIO</stp>
        <stp>12/11/2008</stp>
        <stp>12/11/2008</stp>
        <stp>[Fixed Income  Prices 2004-2009.xlsx]TIPS!R1147C64</stp>
        <tr r="BL1147" s="1"/>
      </tp>
      <tp>
        <v>1.15462</v>
        <stp/>
        <stp>##V3_BDHV12</stp>
        <stp>912828CP3 Govt</stp>
        <stp>IDX_RATIO</stp>
        <stp>12/17/2008</stp>
        <stp>12/17/2008</stp>
        <stp>[Fixed Income  Prices 2004-2009.xlsx]TIPS!R1151C64</stp>
        <tr r="BL1151" s="1"/>
      </tp>
      <tp>
        <v>1.155</v>
        <stp/>
        <stp>##V3_BDHV12</stp>
        <stp>912828CP3 Govt</stp>
        <stp>IDX_RATIO</stp>
        <stp>12/16/2008</stp>
        <stp>12/16/2008</stp>
        <stp>[Fixed Income  Prices 2004-2009.xlsx]TIPS!R1150C64</stp>
        <tr r="BL1150" s="1"/>
      </tp>
      <tp>
        <v>1.1553800000000001</v>
        <stp/>
        <stp>##V3_BDHV12</stp>
        <stp>912828CP3 Govt</stp>
        <stp>IDX_RATIO</stp>
        <stp>12/15/2008</stp>
        <stp>12/15/2008</stp>
        <stp>[Fixed Income  Prices 2004-2009.xlsx]TIPS!R1149C64</stp>
        <tr r="BL1149" s="1"/>
      </tp>
      <tp>
        <v>1.1495899999999999</v>
        <stp/>
        <stp>##V3_BDHV12</stp>
        <stp>912828CZ1 Govt</stp>
        <stp>IDX_RATIO</stp>
        <stp>12/15/2008</stp>
        <stp>12/15/2008</stp>
        <stp>[Fixed Income  Prices 2004-2009.xlsx]TIPS!R1080C24</stp>
        <tr r="X1080" s="1"/>
      </tp>
      <tp>
        <v>1.1492199999999999</v>
        <stp/>
        <stp>##V3_BDHV12</stp>
        <stp>912828CZ1 Govt</stp>
        <stp>IDX_RATIO</stp>
        <stp>12/16/2008</stp>
        <stp>12/16/2008</stp>
        <stp>[Fixed Income  Prices 2004-2009.xlsx]TIPS!R1081C24</stp>
        <tr r="X1081" s="1"/>
      </tp>
      <tp>
        <v>1.1488400000000001</v>
        <stp/>
        <stp>##V3_BDHV12</stp>
        <stp>912828CZ1 Govt</stp>
        <stp>IDX_RATIO</stp>
        <stp>12/17/2008</stp>
        <stp>12/17/2008</stp>
        <stp>[Fixed Income  Prices 2004-2009.xlsx]TIPS!R1082C24</stp>
        <tr r="X1082" s="1"/>
      </tp>
      <tp>
        <v>1.15072</v>
        <stp/>
        <stp>##V3_BDHV12</stp>
        <stp>912828CZ1 Govt</stp>
        <stp>IDX_RATIO</stp>
        <stp>12/12/2008</stp>
        <stp>12/12/2008</stp>
        <stp>[Fixed Income  Prices 2004-2009.xlsx]TIPS!R1079C24</stp>
        <tr r="X1079" s="1"/>
      </tp>
      <tp>
        <v>1.1511</v>
        <stp/>
        <stp>##V3_BDHV12</stp>
        <stp>912828CZ1 Govt</stp>
        <stp>IDX_RATIO</stp>
        <stp>12/11/2008</stp>
        <stp>12/11/2008</stp>
        <stp>[Fixed Income  Prices 2004-2009.xlsx]TIPS!R1078C24</stp>
        <tr r="X1078" s="1"/>
      </tp>
      <tp>
        <v>1.1514800000000001</v>
        <stp/>
        <stp>##V3_BDHV12</stp>
        <stp>912828CZ1 Govt</stp>
        <stp>IDX_RATIO</stp>
        <stp>12/10/2008</stp>
        <stp>12/10/2008</stp>
        <stp>[Fixed Income  Prices 2004-2009.xlsx]TIPS!R1077C24</stp>
        <tr r="X1077" s="1"/>
      </tp>
      <tp>
        <v>1.14846</v>
        <stp/>
        <stp>##V3_BDHV12</stp>
        <stp>912828CZ1 Govt</stp>
        <stp>IDX_RATIO</stp>
        <stp>12/18/2008</stp>
        <stp>12/18/2008</stp>
        <stp>[Fixed Income  Prices 2004-2009.xlsx]TIPS!R1083C24</stp>
        <tr r="X1083" s="1"/>
      </tp>
      <tp>
        <v>1.1480900000000001</v>
        <stp/>
        <stp>##V3_BDHV12</stp>
        <stp>912828CZ1 Govt</stp>
        <stp>IDX_RATIO</stp>
        <stp>12/19/2008</stp>
        <stp>12/19/2008</stp>
        <stp>[Fixed Income  Prices 2004-2009.xlsx]TIPS!R1084C24</stp>
        <tr r="X1084" s="1"/>
      </tp>
      <tp>
        <v>1.1454500000000001</v>
        <stp/>
        <stp>##V3_BDHV12</stp>
        <stp>912828CZ1 Govt</stp>
        <stp>IDX_RATIO</stp>
        <stp>12/26/2008</stp>
        <stp>12/26/2008</stp>
        <stp>[Fixed Income  Prices 2004-2009.xlsx]TIPS!R1089C24</stp>
        <tr r="X1089" s="1"/>
      </tp>
      <tp>
        <v>1.1458299999999999</v>
        <stp/>
        <stp>##V3_BDHV12</stp>
        <stp>912828CZ1 Govt</stp>
        <stp>IDX_RATIO</stp>
        <stp>12/25/2008</stp>
        <stp>12/25/2008</stp>
        <stp>[Fixed Income  Prices 2004-2009.xlsx]TIPS!R1088C24</stp>
        <tr r="X1088" s="1"/>
      </tp>
      <tp>
        <v>1.14621</v>
        <stp/>
        <stp>##V3_BDHV12</stp>
        <stp>912828CZ1 Govt</stp>
        <stp>IDX_RATIO</stp>
        <stp>12/24/2008</stp>
        <stp>12/24/2008</stp>
        <stp>[Fixed Income  Prices 2004-2009.xlsx]TIPS!R1087C24</stp>
        <tr r="X1087" s="1"/>
      </tp>
      <tp>
        <v>1.1465799999999999</v>
        <stp/>
        <stp>##V3_BDHV12</stp>
        <stp>912828CZ1 Govt</stp>
        <stp>IDX_RATIO</stp>
        <stp>12/23/2008</stp>
        <stp>12/23/2008</stp>
        <stp>[Fixed Income  Prices 2004-2009.xlsx]TIPS!R1086C24</stp>
        <tr r="X1086" s="1"/>
      </tp>
      <tp>
        <v>1.14696</v>
        <stp/>
        <stp>##V3_BDHV12</stp>
        <stp>912828CZ1 Govt</stp>
        <stp>IDX_RATIO</stp>
        <stp>12/22/2008</stp>
        <stp>12/22/2008</stp>
        <stp>[Fixed Income  Prices 2004-2009.xlsx]TIPS!R1085C24</stp>
        <tr r="X1085" s="1"/>
      </tp>
      <tp>
        <v>1.1443300000000001</v>
        <stp/>
        <stp>##V3_BDHV12</stp>
        <stp>912828CZ1 Govt</stp>
        <stp>IDX_RATIO</stp>
        <stp>12/29/2008</stp>
        <stp>12/29/2008</stp>
        <stp>[Fixed Income  Prices 2004-2009.xlsx]TIPS!R1090C24</stp>
        <tr r="X1090" s="1"/>
      </tp>
      <tp>
        <v>1.14357</v>
        <stp/>
        <stp>##V3_BDHV12</stp>
        <stp>912828CZ1 Govt</stp>
        <stp>IDX_RATIO</stp>
        <stp>12/31/2008</stp>
        <stp>12/31/2008</stp>
        <stp>[Fixed Income  Prices 2004-2009.xlsx]TIPS!R1092C24</stp>
        <tr r="X1092" s="1"/>
      </tp>
      <tp>
        <v>1.14395</v>
        <stp/>
        <stp>##V3_BDHV12</stp>
        <stp>912828CZ1 Govt</stp>
        <stp>IDX_RATIO</stp>
        <stp>12/30/2008</stp>
        <stp>12/30/2008</stp>
        <stp>[Fixed Income  Prices 2004-2009.xlsx]TIPS!R1091C24</stp>
        <tr r="X1091" s="1"/>
      </tp>
      <tp>
        <v>1.20069</v>
        <stp/>
        <stp>##V3_BDHV12</stp>
        <stp>912828AF7 Govt</stp>
        <stp>IDX_RATIO</stp>
        <stp>11/12/2009</stp>
        <stp>11/12/2009</stp>
        <stp>[Fixed Income  Prices 2004-2009.xlsx]TIPS!R1386C44</stp>
        <tr r="AR1386" s="1"/>
      </tp>
      <tp>
        <v>1.2007099999999999</v>
        <stp/>
        <stp>##V3_BDHV12</stp>
        <stp>912828AF7 Govt</stp>
        <stp>IDX_RATIO</stp>
        <stp>11/13/2009</stp>
        <stp>11/13/2009</stp>
        <stp>[Fixed Income  Prices 2004-2009.xlsx]TIPS!R1387C44</stp>
        <tr r="AR1387" s="1"/>
      </tp>
      <tp>
        <v>1.2006399999999999</v>
        <stp/>
        <stp>##V3_BDHV12</stp>
        <stp>912828AF7 Govt</stp>
        <stp>IDX_RATIO</stp>
        <stp>11/10/2009</stp>
        <stp>11/10/2009</stp>
        <stp>[Fixed Income  Prices 2004-2009.xlsx]TIPS!R1384C44</stp>
        <tr r="AR1384" s="1"/>
      </tp>
      <tp>
        <v>1.2006600000000001</v>
        <stp/>
        <stp>##V3_BDHV12</stp>
        <stp>912828AF7 Govt</stp>
        <stp>IDX_RATIO</stp>
        <stp>11/11/2009</stp>
        <stp>11/11/2009</stp>
        <stp>[Fixed Income  Prices 2004-2009.xlsx]TIPS!R1385C44</stp>
        <tr r="AR1385" s="1"/>
      </tp>
      <tp>
        <v>1.20079</v>
        <stp/>
        <stp>##V3_BDHV12</stp>
        <stp>912828AF7 Govt</stp>
        <stp>IDX_RATIO</stp>
        <stp>11/16/2009</stp>
        <stp>11/16/2009</stp>
        <stp>[Fixed Income  Prices 2004-2009.xlsx]TIPS!R1388C44</stp>
        <tr r="AR1388" s="1"/>
      </tp>
      <tp>
        <v>1.2008099999999999</v>
        <stp/>
        <stp>##V3_BDHV12</stp>
        <stp>912828AF7 Govt</stp>
        <stp>IDX_RATIO</stp>
        <stp>11/17/2009</stp>
        <stp>11/17/2009</stp>
        <stp>[Fixed Income  Prices 2004-2009.xlsx]TIPS!R1389C44</stp>
        <tr r="AR1389" s="1"/>
      </tp>
      <tp>
        <v>1.2186600000000001</v>
        <stp/>
        <stp>##V3_BDHV12</stp>
        <stp>912828AF7 Govt</stp>
        <stp>IDX_RATIO</stp>
        <stp>10/31/2008</stp>
        <stp>10/31/2008</stp>
        <stp>[Fixed Income  Prices 2004-2009.xlsx]TIPS!R1117C44</stp>
        <tr r="AR1117" s="1"/>
      </tp>
      <tp>
        <v>1.2188099999999999</v>
        <stp/>
        <stp>##V3_BDHV12</stp>
        <stp>912828AF7 Govt</stp>
        <stp>IDX_RATIO</stp>
        <stp>10/30/2008</stp>
        <stp>10/30/2008</stp>
        <stp>[Fixed Income  Prices 2004-2009.xlsx]TIPS!R1116C44</stp>
        <tr r="AR1116" s="1"/>
      </tp>
      <tp>
        <v>1.20086</v>
        <stp/>
        <stp>##V3_BDHV12</stp>
        <stp>912828AF7 Govt</stp>
        <stp>IDX_RATIO</stp>
        <stp>11/19/2009</stp>
        <stp>11/19/2009</stp>
        <stp>[Fixed Income  Prices 2004-2009.xlsx]TIPS!R1391C44</stp>
        <tr r="AR1391" s="1"/>
      </tp>
      <tp>
        <v>1.2008399999999999</v>
        <stp/>
        <stp>##V3_BDHV12</stp>
        <stp>912828AF7 Govt</stp>
        <stp>IDX_RATIO</stp>
        <stp>11/18/2009</stp>
        <stp>11/18/2009</stp>
        <stp>[Fixed Income  Prices 2004-2009.xlsx]TIPS!R1390C44</stp>
        <tr r="AR1390" s="1"/>
      </tp>
      <tp>
        <v>1.21913</v>
        <stp/>
        <stp>##V3_BDHV12</stp>
        <stp>912828AF7 Govt</stp>
        <stp>IDX_RATIO</stp>
        <stp>10/28/2008</stp>
        <stp>10/28/2008</stp>
        <stp>[Fixed Income  Prices 2004-2009.xlsx]TIPS!R1114C44</stp>
        <tr r="AR1114" s="1"/>
      </tp>
      <tp>
        <v>1.2189700000000001</v>
        <stp/>
        <stp>##V3_BDHV12</stp>
        <stp>912828AF7 Govt</stp>
        <stp>IDX_RATIO</stp>
        <stp>10/29/2008</stp>
        <stp>10/29/2008</stp>
        <stp>[Fixed Income  Prices 2004-2009.xlsx]TIPS!R1115C44</stp>
        <tr r="AR1115" s="1"/>
      </tp>
      <tp>
        <v>1.2202299999999999</v>
        <stp/>
        <stp>##V3_BDHV12</stp>
        <stp>912828AF7 Govt</stp>
        <stp>IDX_RATIO</stp>
        <stp>10/21/2008</stp>
        <stp>10/21/2008</stp>
        <stp>[Fixed Income  Prices 2004-2009.xlsx]TIPS!R1109C44</stp>
        <tr r="AR1109" s="1"/>
      </tp>
      <tp>
        <v>1.2203900000000001</v>
        <stp/>
        <stp>##V3_BDHV12</stp>
        <stp>912828AF7 Govt</stp>
        <stp>IDX_RATIO</stp>
        <stp>10/20/2008</stp>
        <stp>10/20/2008</stp>
        <stp>[Fixed Income  Prices 2004-2009.xlsx]TIPS!R1108C44</stp>
        <tr r="AR1108" s="1"/>
      </tp>
      <tp>
        <v>1.22007</v>
        <stp/>
        <stp>##V3_BDHV12</stp>
        <stp>912828AF7 Govt</stp>
        <stp>IDX_RATIO</stp>
        <stp>10/22/2008</stp>
        <stp>10/22/2008</stp>
        <stp>[Fixed Income  Prices 2004-2009.xlsx]TIPS!R1110C44</stp>
        <tr r="AR1110" s="1"/>
      </tp>
      <tp>
        <v>1.2199200000000001</v>
        <stp/>
        <stp>##V3_BDHV12</stp>
        <stp>912828AF7 Govt</stp>
        <stp>IDX_RATIO</stp>
        <stp>10/23/2008</stp>
        <stp>10/23/2008</stp>
        <stp>[Fixed Income  Prices 2004-2009.xlsx]TIPS!R1111C44</stp>
        <tr r="AR1111" s="1"/>
      </tp>
      <tp>
        <v>1.21976</v>
        <stp/>
        <stp>##V3_BDHV12</stp>
        <stp>912828AF7 Govt</stp>
        <stp>IDX_RATIO</stp>
        <stp>10/24/2008</stp>
        <stp>10/24/2008</stp>
        <stp>[Fixed Income  Prices 2004-2009.xlsx]TIPS!R1112C44</stp>
        <tr r="AR1112" s="1"/>
      </tp>
      <tp>
        <v>1.21929</v>
        <stp/>
        <stp>##V3_BDHV12</stp>
        <stp>912828AF7 Govt</stp>
        <stp>IDX_RATIO</stp>
        <stp>10/27/2008</stp>
        <stp>10/27/2008</stp>
        <stp>[Fixed Income  Prices 2004-2009.xlsx]TIPS!R1113C44</stp>
        <tr r="AR1113" s="1"/>
      </tp>
      <tp>
        <v>1.22149</v>
        <stp/>
        <stp>##V3_BDHV12</stp>
        <stp>912828AF7 Govt</stp>
        <stp>IDX_RATIO</stp>
        <stp>10/13/2008</stp>
        <stp>10/13/2008</stp>
        <stp>[Fixed Income  Prices 2004-2009.xlsx]TIPS!R1103C44</stp>
        <tr r="AR1103" s="1"/>
      </tp>
      <tp>
        <v>1.2219599999999999</v>
        <stp/>
        <stp>##V3_BDHV12</stp>
        <stp>912828AF7 Govt</stp>
        <stp>IDX_RATIO</stp>
        <stp>10/10/2008</stp>
        <stp>10/10/2008</stp>
        <stp>[Fixed Income  Prices 2004-2009.xlsx]TIPS!R1102C44</stp>
        <tr r="AR1102" s="1"/>
      </tp>
      <tp>
        <v>1.22102</v>
        <stp/>
        <stp>##V3_BDHV12</stp>
        <stp>912828AF7 Govt</stp>
        <stp>IDX_RATIO</stp>
        <stp>10/16/2008</stp>
        <stp>10/16/2008</stp>
        <stp>[Fixed Income  Prices 2004-2009.xlsx]TIPS!R1106C44</stp>
        <tr r="AR1106" s="1"/>
      </tp>
      <tp>
        <v>1.2208600000000001</v>
        <stp/>
        <stp>##V3_BDHV12</stp>
        <stp>912828AF7 Govt</stp>
        <stp>IDX_RATIO</stp>
        <stp>10/17/2008</stp>
        <stp>10/17/2008</stp>
        <stp>[Fixed Income  Prices 2004-2009.xlsx]TIPS!R1107C44</stp>
        <tr r="AR1107" s="1"/>
      </tp>
      <tp>
        <v>1.22133</v>
        <stp/>
        <stp>##V3_BDHV12</stp>
        <stp>912828AF7 Govt</stp>
        <stp>IDX_RATIO</stp>
        <stp>10/14/2008</stp>
        <stp>10/14/2008</stp>
        <stp>[Fixed Income  Prices 2004-2009.xlsx]TIPS!R1104C44</stp>
        <tr r="AR1104" s="1"/>
      </tp>
      <tp>
        <v>1.2211799999999999</v>
        <stp/>
        <stp>##V3_BDHV12</stp>
        <stp>912828AF7 Govt</stp>
        <stp>IDX_RATIO</stp>
        <stp>10/15/2008</stp>
        <stp>10/15/2008</stp>
        <stp>[Fixed Income  Prices 2004-2009.xlsx]TIPS!R1105C44</stp>
        <tr r="AR1105" s="1"/>
      </tp>
      <tp>
        <v>1.1323000000000001</v>
        <stp/>
        <stp>##V3_BDHV12</stp>
        <stp>912828CZ1 Govt</stp>
        <stp>IDX_RATIO</stp>
        <stp>8/12/2009</stp>
        <stp>8/12/2009</stp>
        <stp>[Fixed Income  Prices 2004-2009.xlsx]TIPS!R1252C24</stp>
        <tr r="X1252" s="1"/>
      </tp>
      <tp>
        <v>1.19736</v>
        <stp/>
        <stp>##V3_BDHV12</stp>
        <stp>9128277J5 Govt</stp>
        <stp>IDX_RATIO</stp>
        <stp>5/26/2009</stp>
        <stp>5/26/2009</stp>
        <stp>[Fixed Income  Prices 2004-2009.xlsx]TIPS!R1264C36</stp>
        <tr r="AJ1264" s="1"/>
      </tp>
      <tp>
        <v>1.3152300000000001</v>
        <stp/>
        <stp>##V3_BDHV12</stp>
        <stp>9128274Y5 Govt</stp>
        <stp>IDX_RATIO</stp>
        <stp>7/16/2008</stp>
        <stp>7/16/2008</stp>
        <stp>[Fixed Income  Prices 2004-2009.xlsx]TIPS!R1041C16</stp>
        <tr r="P1041" s="1"/>
      </tp>
      <tp>
        <v>1.1994199999999999</v>
        <stp/>
        <stp>##V3_BDHV12</stp>
        <stp>9128277J5 Govt</stp>
        <stp>IDX_RATIO</stp>
        <stp>6/16/2009</stp>
        <stp>6/16/2009</stp>
        <stp>[Fixed Income  Prices 2004-2009.xlsx]TIPS!R1279C36</stp>
        <tr r="AJ1279" s="1"/>
      </tp>
      <tp>
        <v>1.20259</v>
        <stp/>
        <stp>##V3_BDHV12</stp>
        <stp>9128277J5 Govt</stp>
        <stp>IDX_RATIO</stp>
        <stp>7/16/2009</stp>
        <stp>7/16/2009</stp>
        <stp>[Fixed Income  Prices 2004-2009.xlsx]TIPS!R1301C36</stp>
        <tr r="AJ1301" s="1"/>
      </tp>
      <tp>
        <v>1.20862</v>
        <stp/>
        <stp>##V3_BDHV12</stp>
        <stp>9128277J5 Govt</stp>
        <stp>IDX_RATIO</stp>
        <stp>6/26/2008</stp>
        <stp>6/26/2008</stp>
        <stp>[Fixed Income  Prices 2004-2009.xlsx]TIPS!R1026C36</stp>
        <tr r="AJ1026" s="1"/>
      </tp>
      <tp>
        <v>1.1592800000000001</v>
        <stp/>
        <stp>##V3_BDHV12</stp>
        <stp>912828CZ1 Govt</stp>
        <stp>IDX_RATIO</stp>
        <stp>9/22/2008</stp>
        <stp>9/22/2008</stp>
        <stp>[Fixed Income  Prices 2004-2009.xlsx]TIPS!R1020C24</stp>
        <tr r="X1020" s="1"/>
      </tp>
      <tp>
        <v>1.3059499999999999</v>
        <stp/>
        <stp>##V3_BDHV12</stp>
        <stp>9128274Y5 Govt</stp>
        <stp>IDX_RATIO</stp>
        <stp>6/16/2008</stp>
        <stp>6/16/2008</stp>
        <stp>[Fixed Income  Prices 2004-2009.xlsx]TIPS!R1019C16</stp>
        <tr r="P1019" s="1"/>
      </tp>
      <tp>
        <v>1.29983</v>
        <stp/>
        <stp>##V3_BDHV12</stp>
        <stp>9128274Y5 Govt</stp>
        <stp>IDX_RATIO</stp>
        <stp>5/26/2008</stp>
        <stp>5/26/2008</stp>
        <stp>[Fixed Income  Prices 2004-2009.xlsx]TIPS!R1004C16</stp>
        <tr r="P1004" s="1"/>
      </tp>
      <tp>
        <v>1.1372899999999999</v>
        <stp/>
        <stp>##V3_BDHV12</stp>
        <stp>912828CZ1 Govt</stp>
        <stp>IDX_RATIO</stp>
        <stp>9/22/2009</stp>
        <stp>9/22/2009</stp>
        <stp>[Fixed Income  Prices 2004-2009.xlsx]TIPS!R1281C24</stp>
        <tr r="X1281" s="1"/>
      </tp>
      <tp>
        <v>1.1572499999999999</v>
        <stp/>
        <stp>##V3_BDHV12</stp>
        <stp>912828CZ1 Govt</stp>
        <stp>IDX_RATIO</stp>
        <stp>9/12/2008</stp>
        <stp>9/12/2008</stp>
        <stp>[Fixed Income  Prices 2004-2009.xlsx]TIPS!R1014C24</stp>
        <tr r="X1014" s="1"/>
      </tp>
      <tp>
        <v>1.2147600000000001</v>
        <stp/>
        <stp>##V3_BDHV12</stp>
        <stp>9128277J5 Govt</stp>
        <stp>IDX_RATIO</stp>
        <stp>7/16/2008</stp>
        <stp>7/16/2008</stp>
        <stp>[Fixed Income  Prices 2004-2009.xlsx]TIPS!R1040C36</stp>
        <tr r="AJ1040" s="1"/>
      </tp>
      <tp>
        <v>1.3085800000000001</v>
        <stp/>
        <stp>##V3_BDHV12</stp>
        <stp>9128274Y5 Govt</stp>
        <stp>IDX_RATIO</stp>
        <stp>6/26/2008</stp>
        <stp>6/26/2008</stp>
        <stp>[Fixed Income  Prices 2004-2009.xlsx]TIPS!R1027C16</stp>
        <tr r="P1027" s="1"/>
      </tp>
      <tp>
        <v>1.1920600000000001</v>
        <stp/>
        <stp>##V3_BDHV12</stp>
        <stp>9128277J5 Govt</stp>
        <stp>IDX_RATIO</stp>
        <stp>4/16/2009</stp>
        <stp>4/16/2009</stp>
        <stp>[Fixed Income  Prices 2004-2009.xlsx]TIPS!R1236C36</stp>
        <tr r="AJ1236" s="1"/>
      </tp>
      <tp>
        <v>1.00282</v>
        <stp/>
        <stp>##V3_BDHV12</stp>
        <stp>912810FR4 Govt</stp>
        <stp>IDX_RATIO</stp>
        <stp>7/30/2004</stp>
        <stp>7/30/2004</stp>
        <stp>[Fixed Income  Prices 2004-2009.xlsx]TIPS!R7C108</stp>
        <tr r="DD7" s="1"/>
      </tp>
      <tp>
        <v>1.20042</v>
        <stp/>
        <stp>##V3_BDHV12</stp>
        <stp>9128277J5 Govt</stp>
        <stp>IDX_RATIO</stp>
        <stp>6/26/2009</stp>
        <stp>6/26/2009</stp>
        <stp>[Fixed Income  Prices 2004-2009.xlsx]TIPS!R1287C36</stp>
        <tr r="AJ1287" s="1"/>
      </tp>
      <tp>
        <v>1.2005399999999999</v>
        <stp/>
        <stp>##V3_BDHV12</stp>
        <stp>9128277J5 Govt</stp>
        <stp>IDX_RATIO</stp>
        <stp>5/26/2008</stp>
        <stp>5/26/2008</stp>
        <stp>[Fixed Income  Prices 2004-2009.xlsx]TIPS!R1003C36</stp>
        <tr r="AJ1003" s="1"/>
      </tp>
      <tp>
        <v>1.20618</v>
        <stp/>
        <stp>##V3_BDHV12</stp>
        <stp>9128277J5 Govt</stp>
        <stp>IDX_RATIO</stp>
        <stp>6/16/2008</stp>
        <stp>6/16/2008</stp>
        <stp>[Fixed Income  Prices 2004-2009.xlsx]TIPS!R1018C36</stp>
        <tr r="AJ1018" s="1"/>
      </tp>
      <tp>
        <v>1.16673</v>
        <stp/>
        <stp>##V3_BDHV12</stp>
        <stp>912828CP3 Govt</stp>
        <stp>IDX_RATIO</stp>
        <stp>9/30/2008</stp>
        <stp>9/30/2008</stp>
        <stp>[Fixed Income  Prices 2004-2009.xlsx]TIPS!R1095C64</stp>
        <tr r="BL1095" s="1"/>
      </tp>
      <tp>
        <v>1.14374</v>
        <stp/>
        <stp>##V3_BDHV12</stp>
        <stp>912828CP3 Govt</stp>
        <stp>IDX_RATIO</stp>
        <stp>9/10/2009</stp>
        <stp>9/10/2009</stp>
        <stp>[Fixed Income  Prices 2004-2009.xlsx]TIPS!R1342C64</stp>
        <tr r="BL1342" s="1"/>
      </tp>
      <tp>
        <v>1.19699</v>
        <stp/>
        <stp>##V3_BDHV12</stp>
        <stp>912828AF7 Govt</stp>
        <stp>IDX_RATIO</stp>
        <stp>8/24/2009</stp>
        <stp>8/24/2009</stp>
        <stp>[Fixed Income  Prices 2004-2009.xlsx]TIPS!R1328C44</stp>
        <tr r="AR1328" s="1"/>
      </tp>
      <tp>
        <v>1.1563600000000001</v>
        <stp/>
        <stp>##V3_BDHV12</stp>
        <stp>912828CP3 Govt</stp>
        <stp>IDX_RATIO</stp>
        <stp>8/20/2008</stp>
        <stp>8/20/2008</stp>
        <stp>[Fixed Income  Prices 2004-2009.xlsx]TIPS!R1066C64</stp>
        <tr r="BL1066" s="1"/>
      </tp>
      <tp>
        <v>1.10738</v>
        <stp/>
        <stp>##V3_BDHV12</stp>
        <stp>912828EA4 Govt</stp>
        <stp>IDX_RATIO</stp>
        <stp>8/27/2009</stp>
        <stp>8/27/2009</stp>
        <stp>[Fixed Income  Prices 2004-2009.xlsx]TIPS!R1078C72</stp>
        <tr r="BT1078" s="1"/>
      </tp>
      <tp>
        <v>1.1837200000000001</v>
        <stp/>
        <stp>##V3_BDHV12</stp>
        <stp>912828BD1 Govt</stp>
        <stp>IDX_RATIO</stp>
        <stp>8/12/2008</stp>
        <stp>8/12/2008</stp>
        <stp>[Fixed Income  Prices 2004-2009.xlsx]TIPS!R1059C52</stp>
        <tr r="AZ1059" s="1"/>
      </tp>
      <tp>
        <v>1.1730800000000001</v>
        <stp/>
        <stp>##V3_BDHV12</stp>
        <stp>912828BD1 Govt</stp>
        <stp>IDX_RATIO</stp>
        <stp>9/22/2009</stp>
        <stp>9/22/2009</stp>
        <stp>[Fixed Income  Prices 2004-2009.xlsx]TIPS!R1349C52</stp>
        <tr r="AZ1349" s="1"/>
      </tp>
      <tp>
        <v>1.15411</v>
        <stp/>
        <stp>##V3_BDHV12</stp>
        <stp>9128274Y5 Govt</stp>
        <stp>IDX_RATIO</stp>
        <stp>8/10/2004</stp>
        <stp>8/10/2004</stp>
        <stp>[Fixed Income  Prices 2004-2009.xlsx]TIPS!R17C16</stp>
        <tr r="P17" s="1"/>
      </tp>
      <tp>
        <v>1.20838</v>
        <stp/>
        <stp>##V3_BDHV12</stp>
        <stp>9128277J5 Govt</stp>
        <stp>IDX_RATIO</stp>
        <stp>1/16/2009</stp>
        <stp>1/16/2009</stp>
        <stp>[Fixed Income  Prices 2004-2009.xlsx]TIPS!R1172C36</stp>
        <tr r="AJ1172" s="1"/>
      </tp>
      <tp>
        <v>1.1936800000000001</v>
        <stp/>
        <stp>##V3_BDHV12</stp>
        <stp>912828BD1 Govt</stp>
        <stp>IDX_RATIO</stp>
        <stp>9/12/2008</stp>
        <stp>9/12/2008</stp>
        <stp>[Fixed Income  Prices 2004-2009.xlsx]TIPS!R1082C52</stp>
        <tr r="AZ1082" s="1"/>
      </tp>
      <tp>
        <v>1.20994</v>
        <stp/>
        <stp>##V3_BDHV12</stp>
        <stp>912828AF7 Govt</stp>
        <stp>IDX_RATIO</stp>
        <stp>8/14/2008</stp>
        <stp>8/14/2008</stp>
        <stp>[Fixed Income  Prices 2004-2009.xlsx]TIPS!R1061C44</stp>
        <tr r="AR1061" s="1"/>
      </tp>
      <tp>
        <v>1.1373599999999999</v>
        <stp/>
        <stp>##V3_BDHV12</stp>
        <stp>912828CP3 Govt</stp>
        <stp>IDX_RATIO</stp>
        <stp>8/10/2009</stp>
        <stp>8/10/2009</stp>
        <stp>[Fixed Income  Prices 2004-2009.xlsx]TIPS!R1319C64</stp>
        <tr r="BL1319" s="1"/>
      </tp>
      <tp>
        <v>1.19817</v>
        <stp/>
        <stp>##V3_BDHV12</stp>
        <stp>912828AF7 Govt</stp>
        <stp>IDX_RATIO</stp>
        <stp>9/24/2009</stp>
        <stp>9/24/2009</stp>
        <stp>[Fixed Income  Prices 2004-2009.xlsx]TIPS!R1351C44</stp>
        <tr r="AR1351" s="1"/>
      </tp>
      <tp>
        <v>1.1561600000000001</v>
        <stp/>
        <stp>##V3_BDHV12</stp>
        <stp>9128274Y5 Govt</stp>
        <stp>IDX_RATIO</stp>
        <stp>9/10/2004</stp>
        <stp>9/10/2004</stp>
        <stp>[Fixed Income  Prices 2004-2009.xlsx]TIPS!R40C16</stp>
        <tr r="P40" s="1"/>
      </tp>
      <tp>
        <v>1.18645</v>
        <stp/>
        <stp>##V3_BDHV12</stp>
        <stp>9128277J5 Govt</stp>
        <stp>IDX_RATIO</stp>
        <stp>3/16/2009</stp>
        <stp>3/16/2009</stp>
        <stp>[Fixed Income  Prices 2004-2009.xlsx]TIPS!R1213C36</stp>
        <tr r="AJ1213" s="1"/>
      </tp>
      <tp>
        <v>1.1957599999999999</v>
        <stp/>
        <stp>##V3_BDHV12</stp>
        <stp>912828BD1 Govt</stp>
        <stp>IDX_RATIO</stp>
        <stp>9/22/2008</stp>
        <stp>9/22/2008</stp>
        <stp>[Fixed Income  Prices 2004-2009.xlsx]TIPS!R1088C52</stp>
        <tr r="AZ1088" s="1"/>
      </tp>
      <tp>
        <v>1.1079699999999999</v>
        <stp/>
        <stp>##V3_BDHV12</stp>
        <stp>912828EA4 Govt</stp>
        <stp>IDX_RATIO</stp>
        <stp>9/17/2009</stp>
        <stp>9/17/2009</stp>
        <stp>[Fixed Income  Prices 2004-2009.xlsx]TIPS!R1093C72</stp>
        <tr r="BT1093" s="1"/>
      </tp>
      <tp>
        <v>1.1626700000000001</v>
        <stp/>
        <stp>##V3_BDHV12</stp>
        <stp>912828CP3 Govt</stp>
        <stp>IDX_RATIO</stp>
        <stp>9/10/2008</stp>
        <stp>9/10/2008</stp>
        <stp>[Fixed Income  Prices 2004-2009.xlsx]TIPS!R1081C64</stp>
        <tr r="BL1081" s="1"/>
      </tp>
      <tp>
        <v>1.12829</v>
        <stp/>
        <stp>##V3_BDHV12</stp>
        <stp>912828DH0 Govt</stp>
        <stp>IDX_RATIO</stp>
        <stp>9/23/2009</stp>
        <stp>9/23/2009</stp>
        <stp>[Fixed Income  Prices 2004-2009.xlsx]TIPS!R1226C68</stp>
        <tr r="BP1226" s="1"/>
      </tp>
      <tp>
        <v>1.14253</v>
        <stp/>
        <stp>##V3_BDHV12</stp>
        <stp>912828CP3 Govt</stp>
        <stp>IDX_RATIO</stp>
        <stp>9/30/2009</stp>
        <stp>9/30/2009</stp>
        <stp>[Fixed Income  Prices 2004-2009.xlsx]TIPS!R1356C64</stp>
        <tr r="BL1356" s="1"/>
      </tp>
      <tp>
        <v>1.1679299999999999</v>
        <stp/>
        <stp>##V3_BDHV12</stp>
        <stp>912828BD1 Govt</stp>
        <stp>IDX_RATIO</stp>
        <stp>8/12/2009</stp>
        <stp>8/12/2009</stp>
        <stp>[Fixed Income  Prices 2004-2009.xlsx]TIPS!R1320C52</stp>
        <tr r="AZ1320" s="1"/>
      </tp>
      <tp>
        <v>1.1405099999999999</v>
        <stp/>
        <stp>##V3_BDHV12</stp>
        <stp>912828CP3 Govt</stp>
        <stp>IDX_RATIO</stp>
        <stp>8/20/2009</stp>
        <stp>8/20/2009</stp>
        <stp>[Fixed Income  Prices 2004-2009.xlsx]TIPS!R1327C64</stp>
        <tr r="BL1327" s="1"/>
      </tp>
      <tp>
        <v>1.1988000000000001</v>
        <stp/>
        <stp>##V3_BDHV12</stp>
        <stp>912828AF7 Govt</stp>
        <stp>IDX_RATIO</stp>
        <stp>9/14/2009</stp>
        <stp>9/14/2009</stp>
        <stp>[Fixed Income  Prices 2004-2009.xlsx]TIPS!R1343C44</stp>
        <tr r="AR1343" s="1"/>
      </tp>
      <tp>
        <v>1.1555500000000001</v>
        <stp/>
        <stp>##V3_BDHV12</stp>
        <stp>9128274Y5 Govt</stp>
        <stp>IDX_RATIO</stp>
        <stp>9/20/2004</stp>
        <stp>9/20/2004</stp>
        <stp>[Fixed Income  Prices 2004-2009.xlsx]TIPS!R46C16</stp>
        <tr r="P46" s="1"/>
      </tp>
      <tp>
        <v>1.1564700000000001</v>
        <stp/>
        <stp>##V3_BDHV12</stp>
        <stp>9128274Y5 Govt</stp>
        <stp>IDX_RATIO</stp>
        <stp>8/30/2004</stp>
        <stp>8/30/2004</stp>
        <stp>[Fixed Income  Prices 2004-2009.xlsx]TIPS!R31C16</stp>
        <tr r="P31" s="1"/>
      </tp>
      <tp>
        <v>1.18811</v>
        <stp/>
        <stp>##V3_BDHV12</stp>
        <stp>9128277J5 Govt</stp>
        <stp>IDX_RATIO</stp>
        <stp>3/26/2009</stp>
        <stp>3/26/2009</stp>
        <stp>[Fixed Income  Prices 2004-2009.xlsx]TIPS!R1221C36</stp>
        <tr r="AJ1221" s="1"/>
      </tp>
      <tp>
        <v>1.2218899999999999</v>
        <stp/>
        <stp>##V3_BDHV12</stp>
        <stp>912828AF7 Govt</stp>
        <stp>IDX_RATIO</stp>
        <stp>9/24/2008</stp>
        <stp>9/24/2008</stp>
        <stp>[Fixed Income  Prices 2004-2009.xlsx]TIPS!R1090C44</stp>
        <tr r="AR1090" s="1"/>
      </tp>
      <tp>
        <v>1.1936899999999999</v>
        <stp/>
        <stp>##V3_BDHV12</stp>
        <stp>912828AF7 Govt</stp>
        <stp>IDX_RATIO</stp>
        <stp>8/14/2009</stp>
        <stp>8/14/2009</stp>
        <stp>[Fixed Income  Prices 2004-2009.xlsx]TIPS!R1322C44</stp>
        <tr r="AR1322" s="1"/>
      </tp>
      <tp>
        <v>1.1043400000000001</v>
        <stp/>
        <stp>##V3_BDHV12</stp>
        <stp>912828EA4 Govt</stp>
        <stp>IDX_RATIO</stp>
        <stp>8/17/2009</stp>
        <stp>8/17/2009</stp>
        <stp>[Fixed Income  Prices 2004-2009.xlsx]TIPS!R1070C72</stp>
        <tr r="BT1070" s="1"/>
      </tp>
      <tp>
        <v>1.12371</v>
        <stp/>
        <stp>##V3_BDHV12</stp>
        <stp>912828DH0 Govt</stp>
        <stp>IDX_RATIO</stp>
        <stp>8/13/2009</stp>
        <stp>8/13/2009</stp>
        <stp>[Fixed Income  Prices 2004-2009.xlsx]TIPS!R1197C68</stp>
        <tr r="BP1197" s="1"/>
      </tp>
      <tp>
        <v>1.1875499999999999</v>
        <stp/>
        <stp>##V3_BDHV12</stp>
        <stp>912828BD1 Govt</stp>
        <stp>IDX_RATIO</stp>
        <stp>8/22/2008</stp>
        <stp>8/22/2008</stp>
        <stp>[Fixed Income  Prices 2004-2009.xlsx]TIPS!R1067C52</stp>
        <tr r="AZ1067" s="1"/>
      </tp>
      <tp>
        <v>0.99583999999999995</v>
        <stp/>
        <stp>##V3_BDHV12</stp>
        <stp>912810FS2 Govt</stp>
        <stp>IDX_RATIO</stp>
        <stp>1/30/2006</stp>
        <stp>1/30/2006</stp>
        <stp>[Fixed Income  Prices 2004-2009.xlsx]TIPS!R9C112</stp>
        <tr r="DH9" s="1"/>
      </tp>
      <tp>
        <v>1.1549400000000001</v>
        <stp/>
        <stp>##V3_BDHV12</stp>
        <stp>9128274Y5 Govt</stp>
        <stp>IDX_RATIO</stp>
        <stp>9/30/2004</stp>
        <stp>9/30/2004</stp>
        <stp>[Fixed Income  Prices 2004-2009.xlsx]TIPS!R54C16</stp>
        <tr r="P54" s="1"/>
      </tp>
      <tp>
        <v>1.1552899999999999</v>
        <stp/>
        <stp>##V3_BDHV12</stp>
        <stp>9128274Y5 Govt</stp>
        <stp>IDX_RATIO</stp>
        <stp>8/20/2004</stp>
        <stp>8/20/2004</stp>
        <stp>[Fixed Income  Prices 2004-2009.xlsx]TIPS!R25C16</stp>
        <tr r="P25" s="1"/>
      </tp>
      <tp>
        <v>1.1897</v>
        <stp/>
        <stp>##V3_BDHV12</stp>
        <stp>9128277J5 Govt</stp>
        <stp>IDX_RATIO</stp>
        <stp>2/16/2009</stp>
        <stp>2/16/2009</stp>
        <stp>[Fixed Income  Prices 2004-2009.xlsx]TIPS!R1193C36</stp>
        <tr r="AJ1193" s="1"/>
      </tp>
      <tp>
        <v>1.20085</v>
        <stp/>
        <stp>##V3_BDHV12</stp>
        <stp>9128277J5 Govt</stp>
        <stp>IDX_RATIO</stp>
        <stp>1/26/2009</stp>
        <stp>1/26/2009</stp>
        <stp>[Fixed Income  Prices 2004-2009.xlsx]TIPS!R1178C36</stp>
        <tr r="AJ1178" s="1"/>
      </tp>
      <tp>
        <v>1.1852800000000001</v>
        <stp/>
        <stp>##V3_BDHV12</stp>
        <stp>9128277J5 Govt</stp>
        <stp>IDX_RATIO</stp>
        <stp>2/26/2009</stp>
        <stp>2/26/2009</stp>
        <stp>[Fixed Income  Prices 2004-2009.xlsx]TIPS!R1201C36</stp>
        <tr r="AJ1201" s="1"/>
      </tp>
      <tp>
        <v>1.1180099999999999</v>
        <stp/>
        <stp>##V3_BDHV12</stp>
        <stp>912828DH0 Govt</stp>
        <stp>IDX_RATIO</stp>
        <stp>7/13/2009</stp>
        <stp>7/13/2009</stp>
        <stp>[Fixed Income  Prices 2004-2009.xlsx]TIPS!R1174C68</stp>
        <tr r="BP1174" s="1"/>
      </tp>
      <tp>
        <v>1.13117</v>
        <stp/>
        <stp>##V3_BDHV12</stp>
        <stp>912828CP3 Govt</stp>
        <stp>IDX_RATIO</stp>
        <stp>6/30/2009</stp>
        <stp>6/30/2009</stp>
        <stp>[Fixed Income  Prices 2004-2009.xlsx]TIPS!R1290C64</stp>
        <tr r="BL1290" s="1"/>
      </tp>
      <tp>
        <v>1.10981</v>
        <stp/>
        <stp>##V3_BDHV12</stp>
        <stp>912828DH0 Govt</stp>
        <stp>IDX_RATIO</stp>
        <stp>4/23/2009</stp>
        <stp>4/23/2009</stp>
        <stp>[Fixed Income  Prices 2004-2009.xlsx]TIPS!R1117C68</stp>
        <tr r="BP1117" s="1"/>
      </tp>
      <tp>
        <v>1.1931099999999999</v>
        <stp/>
        <stp>##V3_BDHV12</stp>
        <stp>912828AF7 Govt</stp>
        <stp>IDX_RATIO</stp>
        <stp>6/24/2008</stp>
        <stp>6/24/2008</stp>
        <stp>[Fixed Income  Prices 2004-2009.xlsx]TIPS!R1024C44</stp>
        <tr r="AR1024" s="1"/>
      </tp>
      <tp>
        <v>1.1114200000000001</v>
        <stp/>
        <stp>##V3_BDHV12</stp>
        <stp>912828CZ1 Govt</stp>
        <stp>IDX_RATIO</stp>
        <stp>3/12/2009</stp>
        <stp>3/12/2009</stp>
        <stp>[Fixed Income  Prices 2004-2009.xlsx]TIPS!R1143C24</stp>
        <tr r="X1143" s="1"/>
      </tp>
      <tp>
        <v>1.1321699999999999</v>
        <stp/>
        <stp>##V3_BDHV12</stp>
        <stp>912828CP3 Govt</stp>
        <stp>IDX_RATIO</stp>
        <stp>5/30/2008</stp>
        <stp>5/30/2008</stp>
        <stp>[Fixed Income  Prices 2004-2009.xlsx]TIPS!R1008C64</stp>
        <tr r="BL1008" s="1"/>
      </tp>
      <tp>
        <v>1.13432</v>
        <stp/>
        <stp>##V3_BDHV12</stp>
        <stp>912828CP3 Govt</stp>
        <stp>IDX_RATIO</stp>
        <stp>7/30/2009</stp>
        <stp>7/30/2009</stp>
        <stp>[Fixed Income  Prices 2004-2009.xlsx]TIPS!R1312C64</stp>
        <tr r="BL1312" s="1"/>
      </tp>
      <tp>
        <v>1.15361</v>
        <stp/>
        <stp>##V3_BDHV12</stp>
        <stp>912828BD1 Govt</stp>
        <stp>IDX_RATIO</stp>
        <stp>4/22/2009</stp>
        <stp>4/22/2009</stp>
        <stp>[Fixed Income  Prices 2004-2009.xlsx]TIPS!R1240C52</stp>
        <tr r="AZ1240" s="1"/>
      </tp>
      <tp>
        <v>1.17632</v>
        <stp/>
        <stp>##V3_BDHV12</stp>
        <stp>912828BD1 Govt</stp>
        <stp>IDX_RATIO</stp>
        <stp>7/22/2008</stp>
        <stp>7/22/2008</stp>
        <stp>[Fixed Income  Prices 2004-2009.xlsx]TIPS!R1044C52</stp>
        <tr r="AZ1044" s="1"/>
      </tp>
      <tp>
        <v>1.14245</v>
        <stp/>
        <stp>##V3_BDHV12</stp>
        <stp>912828CP3 Govt</stp>
        <stp>IDX_RATIO</stp>
        <stp>7/10/2008</stp>
        <stp>7/10/2008</stp>
        <stp>[Fixed Income  Prices 2004-2009.xlsx]TIPS!R1037C64</stp>
        <tr r="BL1037" s="1"/>
      </tp>
      <tp>
        <v>1.12181</v>
        <stp/>
        <stp>##V3_BDHV12</stp>
        <stp>912828CP3 Govt</stp>
        <stp>IDX_RATIO</stp>
        <stp>4/10/2009</stp>
        <stp>4/10/2009</stp>
        <stp>[Fixed Income  Prices 2004-2009.xlsx]TIPS!R1233C64</stp>
        <tr r="BL1233" s="1"/>
      </tp>
      <tp>
        <v>1.0979300000000001</v>
        <stp/>
        <stp>##V3_BDHV12</stp>
        <stp>912828EA4 Govt</stp>
        <stp>IDX_RATIO</stp>
        <stp>7/17/2009</stp>
        <stp>7/17/2009</stp>
        <stp>[Fixed Income  Prices 2004-2009.xlsx]TIPS!R1049C72</stp>
        <tr r="BT1049" s="1"/>
      </tp>
      <tp>
        <v>1.1732199999999999</v>
        <stp/>
        <stp>##V3_BDHV12</stp>
        <stp>9128273T7 Govt</stp>
        <stp>IDX_RATIO</stp>
        <stp>9/17/2004</stp>
        <stp>9/17/2004</stp>
        <stp>[Fixed Income  Prices 2004-2009.xlsx]TIPS!R45C12</stp>
        <tr r="L45" s="1"/>
      </tp>
      <tp>
        <v>1.1874199999999999</v>
        <stp/>
        <stp>##V3_BDHV12</stp>
        <stp>912828AF7 Govt</stp>
        <stp>IDX_RATIO</stp>
        <stp>7/14/2009</stp>
        <stp>7/14/2009</stp>
        <stp>[Fixed Income  Prices 2004-2009.xlsx]TIPS!R1299C44</stp>
        <tr r="AR1299" s="1"/>
      </tp>
      <tp>
        <v>1.0950199999999999</v>
        <stp/>
        <stp>##V3_BDHV12</stp>
        <stp>912828EA4 Govt</stp>
        <stp>IDX_RATIO</stp>
        <stp>6/17/2009</stp>
        <stp>6/17/2009</stp>
        <stp>[Fixed Income  Prices 2004-2009.xlsx]TIPS!R1027C72</stp>
        <tr r="BT1027" s="1"/>
      </tp>
      <tp>
        <v>1.09314</v>
        <stp/>
        <stp>##V3_BDHV12</stp>
        <stp>912828EA4 Govt</stp>
        <stp>IDX_RATIO</stp>
        <stp>5/27/2009</stp>
        <stp>5/27/2009</stp>
        <stp>[Fixed Income  Prices 2004-2009.xlsx]TIPS!R1012C72</stp>
        <tr r="BT1012" s="1"/>
      </tp>
      <tp>
        <v>1.1167400000000001</v>
        <stp/>
        <stp>##V3_BDHV12</stp>
        <stp>912828CZ1 Govt</stp>
        <stp>IDX_RATIO</stp>
        <stp>2/12/2009</stp>
        <stp>2/12/2009</stp>
        <stp>[Fixed Income  Prices 2004-2009.xlsx]TIPS!R1123C24</stp>
        <tr r="X1123" s="1"/>
      </tp>
      <tp>
        <v>1.13327</v>
        <stp/>
        <stp>##V3_BDHV12</stp>
        <stp>912828CP3 Govt</stp>
        <stp>IDX_RATIO</stp>
        <stp>7/20/2009</stp>
        <stp>7/20/2009</stp>
        <stp>[Fixed Income  Prices 2004-2009.xlsx]TIPS!R1304C64</stp>
        <tr r="BL1304" s="1"/>
      </tp>
      <tp>
        <v>1.12903</v>
        <stp/>
        <stp>##V3_BDHV12</stp>
        <stp>912828CP3 Govt</stp>
        <stp>IDX_RATIO</stp>
        <stp>5/20/2008</stp>
        <stp>5/20/2008</stp>
        <stp>[Fixed Income  Prices 2004-2009.xlsx]TIPS!R1000C64</stp>
        <tr r="BL1000" s="1"/>
      </tp>
      <tp>
        <v>1.1348499999999999</v>
        <stp/>
        <stp>##V3_BDHV12</stp>
        <stp>912828CP3 Govt</stp>
        <stp>IDX_RATIO</stp>
        <stp>6/10/2008</stp>
        <stp>6/10/2008</stp>
        <stp>[Fixed Income  Prices 2004-2009.xlsx]TIPS!R1015C64</stp>
        <tr r="BL1015" s="1"/>
      </tp>
      <tp>
        <v>1.12836</v>
        <stp/>
        <stp>##V3_BDHV12</stp>
        <stp>912828CZ1 Govt</stp>
        <stp>IDX_RATIO</stp>
        <stp>1/22/2009</stp>
        <stp>1/22/2009</stp>
        <stp>[Fixed Income  Prices 2004-2009.xlsx]TIPS!R1108C24</stp>
        <tr r="X1108" s="1"/>
      </tp>
      <tp>
        <v>1.1788000000000001</v>
        <stp/>
        <stp>##V3_BDHV12</stp>
        <stp>912828AF7 Govt</stp>
        <stp>IDX_RATIO</stp>
        <stp>4/24/2009</stp>
        <stp>4/24/2009</stp>
        <stp>[Fixed Income  Prices 2004-2009.xlsx]TIPS!R1242C44</stp>
        <tr r="AR1242" s="1"/>
      </tp>
      <tp>
        <v>1.20225</v>
        <stp/>
        <stp>##V3_BDHV12</stp>
        <stp>912828AF7 Govt</stp>
        <stp>IDX_RATIO</stp>
        <stp>7/24/2008</stp>
        <stp>7/24/2008</stp>
        <stp>[Fixed Income  Prices 2004-2009.xlsx]TIPS!R1046C44</stp>
        <tr r="AR1046" s="1"/>
      </tp>
      <tp>
        <v>1.1592</v>
        <stp/>
        <stp>##V3_BDHV12</stp>
        <stp>912828BD1 Govt</stp>
        <stp>IDX_RATIO</stp>
        <stp>6/12/2009</stp>
        <stp>6/12/2009</stp>
        <stp>[Fixed Income  Prices 2004-2009.xlsx]TIPS!R1277C52</stp>
        <tr r="AZ1277" s="1"/>
      </tp>
      <tp>
        <v>1.15723</v>
        <stp/>
        <stp>##V3_BDHV12</stp>
        <stp>912828BD1 Govt</stp>
        <stp>IDX_RATIO</stp>
        <stp>5/22/2009</stp>
        <stp>5/22/2009</stp>
        <stp>[Fixed Income  Prices 2004-2009.xlsx]TIPS!R1262C52</stp>
        <tr r="AZ1262" s="1"/>
      </tp>
      <tp>
        <v>1.1251100000000001</v>
        <stp/>
        <stp>##V3_BDHV12</stp>
        <stp>9128275W8 Govt</stp>
        <stp>IDX_RATIO</stp>
        <stp>8/11/2004</stp>
        <stp>8/11/2004</stp>
        <stp>[Fixed Income  Prices 2004-2009.xlsx]TIPS!R18C20</stp>
        <tr r="T18" s="1"/>
      </tp>
      <tp>
        <v>1.15262</v>
        <stp/>
        <stp>##V3_BDHV12</stp>
        <stp>9128274Y5 Govt</stp>
        <stp>IDX_RATIO</stp>
        <stp>7/30/2004</stp>
        <stp>7/30/2004</stp>
        <stp>[Fixed Income  Prices 2004-2009.xlsx]TIPS!R10C16</stp>
        <tr r="P10" s="1"/>
      </tp>
      <tp>
        <v>1.17242</v>
        <stp/>
        <stp>##V3_BDHV12</stp>
        <stp>9128273T7 Govt</stp>
        <stp>IDX_RATIO</stp>
        <stp>8/17/2004</stp>
        <stp>8/17/2004</stp>
        <stp>[Fixed Income  Prices 2004-2009.xlsx]TIPS!R22C12</stp>
        <tr r="L22" s="1"/>
      </tp>
      <tp>
        <v>1.1601600000000001</v>
        <stp/>
        <stp>##V3_BDHV12</stp>
        <stp>912828BD1 Govt</stp>
        <stp>IDX_RATIO</stp>
        <stp>6/22/2009</stp>
        <stp>6/22/2009</stp>
        <stp>[Fixed Income  Prices 2004-2009.xlsx]TIPS!R1283C52</stp>
        <tr r="AZ1283" s="1"/>
      </tp>
      <tp>
        <v>1.11602</v>
        <stp/>
        <stp>##V3_BDHV12</stp>
        <stp>912828DH0 Govt</stp>
        <stp>IDX_RATIO</stp>
        <stp>6/23/2009</stp>
        <stp>6/23/2009</stp>
        <stp>[Fixed Income  Prices 2004-2009.xlsx]TIPS!R1160C68</stp>
        <tr r="BP1160" s="1"/>
      </tp>
      <tp>
        <v>1.11232</v>
        <stp/>
        <stp>##V3_BDHV12</stp>
        <stp>912828DH0 Govt</stp>
        <stp>IDX_RATIO</stp>
        <stp>5/13/2009</stp>
        <stp>5/13/2009</stp>
        <stp>[Fixed Income  Prices 2004-2009.xlsx]TIPS!R1131C68</stp>
        <tr r="BP1131" s="1"/>
      </tp>
      <tp>
        <v>1.1255299999999999</v>
        <stp/>
        <stp>##V3_BDHV12</stp>
        <stp>912828CP3 Govt</stp>
        <stp>IDX_RATIO</stp>
        <stp>4/30/2009</stp>
        <stp>4/30/2009</stp>
        <stp>[Fixed Income  Prices 2004-2009.xlsx]TIPS!R1247C64</stp>
        <tr r="BL1247" s="1"/>
      </tp>
      <tp>
        <v>1.1651799999999999</v>
        <stp/>
        <stp>##V3_BDHV12</stp>
        <stp>912828BD1 Govt</stp>
        <stp>IDX_RATIO</stp>
        <stp>6/12/2008</stp>
        <stp>6/12/2008</stp>
        <stp>[Fixed Income  Prices 2004-2009.xlsx]TIPS!R1016C52</stp>
        <tr r="AZ1016" s="1"/>
      </tp>
      <tp>
        <v>1.1486399999999999</v>
        <stp/>
        <stp>##V3_BDHV12</stp>
        <stp>912828CP3 Govt</stp>
        <stp>IDX_RATIO</stp>
        <stp>7/30/2008</stp>
        <stp>7/30/2008</stp>
        <stp>[Fixed Income  Prices 2004-2009.xlsx]TIPS!R1051C64</stp>
        <tr r="BL1051" s="1"/>
      </tp>
      <tp>
        <v>1.1990099999999999</v>
        <stp/>
        <stp>##V3_BDHV12</stp>
        <stp>912828AF7 Govt</stp>
        <stp>IDX_RATIO</stp>
        <stp>7/14/2008</stp>
        <stp>7/14/2008</stp>
        <stp>[Fixed Income  Prices 2004-2009.xlsx]TIPS!R1038C44</stp>
        <tr r="AR1038" s="1"/>
      </tp>
      <tp>
        <v>1.1593800000000001</v>
        <stp/>
        <stp>##V3_BDHV12</stp>
        <stp>912828BD1 Govt</stp>
        <stp>IDX_RATIO</stp>
        <stp>5/22/2008</stp>
        <stp>5/22/2008</stp>
        <stp>[Fixed Income  Prices 2004-2009.xlsx]TIPS!R1001C52</stp>
        <tr r="AZ1001" s="1"/>
      </tp>
      <tp>
        <v>1.1633</v>
        <stp/>
        <stp>##V3_BDHV12</stp>
        <stp>912828BD1 Govt</stp>
        <stp>IDX_RATIO</stp>
        <stp>7/22/2009</stp>
        <stp>7/22/2009</stp>
        <stp>[Fixed Income  Prices 2004-2009.xlsx]TIPS!R1305C52</stp>
        <tr r="AZ1305" s="1"/>
      </tp>
      <tp>
        <v>1.17685</v>
        <stp/>
        <stp>##V3_BDHV12</stp>
        <stp>912828AF7 Govt</stp>
        <stp>IDX_RATIO</stp>
        <stp>4/14/2009</stp>
        <stp>4/14/2009</stp>
        <stp>[Fixed Income  Prices 2004-2009.xlsx]TIPS!R1234C44</stp>
        <tr r="AR1234" s="1"/>
      </tp>
      <tp>
        <v>1.1273900000000001</v>
        <stp/>
        <stp>##V3_BDHV12</stp>
        <stp>912828CP3 Govt</stp>
        <stp>IDX_RATIO</stp>
        <stp>5/20/2009</stp>
        <stp>5/20/2009</stp>
        <stp>[Fixed Income  Prices 2004-2009.xlsx]TIPS!R1261C64</stp>
        <tr r="BL1261" s="1"/>
      </tp>
      <tp>
        <v>1.1292899999999999</v>
        <stp/>
        <stp>##V3_BDHV12</stp>
        <stp>912828CP3 Govt</stp>
        <stp>IDX_RATIO</stp>
        <stp>6/10/2009</stp>
        <stp>6/10/2009</stp>
        <stp>[Fixed Income  Prices 2004-2009.xlsx]TIPS!R1276C64</stp>
        <tr r="BL1276" s="1"/>
      </tp>
      <tp>
        <v>1.1563300000000001</v>
        <stp/>
        <stp>##V3_BDHV12</stp>
        <stp>912828BD1 Govt</stp>
        <stp>IDX_RATIO</stp>
        <stp>5/12/2009</stp>
        <stp>5/12/2009</stp>
        <stp>[Fixed Income  Prices 2004-2009.xlsx]TIPS!R1254C52</stp>
        <tr r="AZ1254" s="1"/>
      </tp>
      <tp>
        <v>1.1354299999999999</v>
        <stp/>
        <stp>##V3_BDHV12</stp>
        <stp>912828CZ1 Govt</stp>
        <stp>IDX_RATIO</stp>
        <stp>1/12/2009</stp>
        <stp>1/12/2009</stp>
        <stp>[Fixed Income  Prices 2004-2009.xlsx]TIPS!R1100C24</stp>
        <tr r="X1100" s="1"/>
      </tp>
      <tp>
        <v>1.1371500000000001</v>
        <stp/>
        <stp>##V3_BDHV12</stp>
        <stp>912828CP3 Govt</stp>
        <stp>IDX_RATIO</stp>
        <stp>6/20/2008</stp>
        <stp>6/20/2008</stp>
        <stp>[Fixed Income  Prices 2004-2009.xlsx]TIPS!R1023C64</stp>
        <tr r="BL1023" s="1"/>
      </tp>
      <tp>
        <v>1.1736200000000001</v>
        <stp/>
        <stp>##V3_BDHV12</stp>
        <stp>9128273T7 Govt</stp>
        <stp>IDX_RATIO</stp>
        <stp>8/27/2004</stp>
        <stp>8/27/2004</stp>
        <stp>[Fixed Income  Prices 2004-2009.xlsx]TIPS!R30C12</stp>
        <tr r="L30" s="1"/>
      </tp>
      <tp>
        <v>1.1853</v>
        <stp/>
        <stp>##V3_BDHV12</stp>
        <stp>912828AF7 Govt</stp>
        <stp>IDX_RATIO</stp>
        <stp>6/24/2009</stp>
        <stp>6/24/2009</stp>
        <stp>[Fixed Income  Prices 2004-2009.xlsx]TIPS!R1285C44</stp>
        <tr r="AR1285" s="1"/>
      </tp>
      <tp>
        <v>1.10798</v>
        <stp/>
        <stp>##V3_BDHV12</stp>
        <stp>912828DH0 Govt</stp>
        <stp>IDX_RATIO</stp>
        <stp>4/13/2009</stp>
        <stp>4/13/2009</stp>
        <stp>[Fixed Income  Prices 2004-2009.xlsx]TIPS!R1109C68</stp>
        <tr r="BP1109" s="1"/>
      </tp>
      <tp>
        <v>1.1322099999999999</v>
        <stp/>
        <stp>##V3_BDHV12</stp>
        <stp>912828CP3 Govt</stp>
        <stp>IDX_RATIO</stp>
        <stp>7/10/2009</stp>
        <stp>7/10/2009</stp>
        <stp>[Fixed Income  Prices 2004-2009.xlsx]TIPS!R1298C64</stp>
        <tr r="BL1298" s="1"/>
      </tp>
      <tp>
        <v>1.1885300000000001</v>
        <stp/>
        <stp>##V3_BDHV12</stp>
        <stp>912828AF7 Govt</stp>
        <stp>IDX_RATIO</stp>
        <stp>7/24/2009</stp>
        <stp>7/24/2009</stp>
        <stp>[Fixed Income  Prices 2004-2009.xlsx]TIPS!R1307C44</stp>
        <tr r="AR1307" s="1"/>
      </tp>
      <tp>
        <v>1.1190500000000001</v>
        <stp/>
        <stp>##V3_BDHV12</stp>
        <stp>912828DH0 Govt</stp>
        <stp>IDX_RATIO</stp>
        <stp>7/23/2009</stp>
        <stp>7/23/2009</stp>
        <stp>[Fixed Income  Prices 2004-2009.xlsx]TIPS!R1182C68</stp>
        <tr r="BP1182" s="1"/>
      </tp>
      <tp>
        <v>1.13944</v>
        <stp/>
        <stp>##V3_BDHV12</stp>
        <stp>912828CP3 Govt</stp>
        <stp>IDX_RATIO</stp>
        <stp>6/30/2008</stp>
        <stp>6/30/2008</stp>
        <stp>[Fixed Income  Prices 2004-2009.xlsx]TIPS!R1029C64</stp>
        <tr r="BL1029" s="1"/>
      </tp>
      <tp>
        <v>1.0989500000000001</v>
        <stp/>
        <stp>##V3_BDHV12</stp>
        <stp>912828EA4 Govt</stp>
        <stp>IDX_RATIO</stp>
        <stp>7/27/2009</stp>
        <stp>7/27/2009</stp>
        <stp>[Fixed Income  Prices 2004-2009.xlsx]TIPS!R1055C72</stp>
        <tr r="BT1055" s="1"/>
      </tp>
      <tp>
        <v>1.1236699999999999</v>
        <stp/>
        <stp>##V3_BDHV12</stp>
        <stp>912828CP3 Govt</stp>
        <stp>IDX_RATIO</stp>
        <stp>4/20/2009</stp>
        <stp>4/20/2009</stp>
        <stp>[Fixed Income  Prices 2004-2009.xlsx]TIPS!R1239C64</stp>
        <tr r="BL1239" s="1"/>
      </tp>
      <tp>
        <v>1.18136</v>
        <stp/>
        <stp>##V3_BDHV12</stp>
        <stp>912828AF7 Govt</stp>
        <stp>IDX_RATIO</stp>
        <stp>5/14/2009</stp>
        <stp>5/14/2009</stp>
        <stp>[Fixed Income  Prices 2004-2009.xlsx]TIPS!R1256C44</stp>
        <tr r="AR1256" s="1"/>
      </tp>
      <tp>
        <v>1.1263300000000001</v>
        <stp/>
        <stp>##V3_BDHV12</stp>
        <stp>9128275W8 Govt</stp>
        <stp>IDX_RATIO</stp>
        <stp>9/21/2004</stp>
        <stp>9/21/2004</stp>
        <stp>[Fixed Income  Prices 2004-2009.xlsx]TIPS!R47C20</stp>
        <tr r="T47" s="1"/>
      </tp>
      <tp>
        <v>1.12741</v>
        <stp/>
        <stp>##V3_BDHV12</stp>
        <stp>9128275W8 Govt</stp>
        <stp>IDX_RATIO</stp>
        <stp>8/31/2004</stp>
        <stp>8/31/2004</stp>
        <stp>[Fixed Income  Prices 2004-2009.xlsx]TIPS!R32C20</stp>
        <tr r="T32" s="1"/>
      </tp>
      <tp>
        <v>1.1726000000000001</v>
        <stp/>
        <stp>##V3_BDHV12</stp>
        <stp>9128273T7 Govt</stp>
        <stp>IDX_RATIO</stp>
        <stp>9/27/2004</stp>
        <stp>9/27/2004</stp>
        <stp>[Fixed Income  Prices 2004-2009.xlsx]TIPS!R51C12</stp>
        <tr r="L51" s="1"/>
      </tp>
      <tp>
        <v>1.1188</v>
        <stp/>
        <stp>##V3_BDHV12</stp>
        <stp>912828DH0 Govt</stp>
        <stp>IDX_RATIO</stp>
        <stp>1/23/2009</stp>
        <stp>1/23/2009</stp>
        <stp>[Fixed Income  Prices 2004-2009.xlsx]TIPS!R1053C68</stp>
        <tr r="BP1053" s="1"/>
      </tp>
      <tp>
        <v>1.1075600000000001</v>
        <stp/>
        <stp>##V3_BDHV12</stp>
        <stp>912828DH0 Govt</stp>
        <stp>IDX_RATIO</stp>
        <stp>2/13/2009</stp>
        <stp>2/13/2009</stp>
        <stp>[Fixed Income  Prices 2004-2009.xlsx]TIPS!R1068C68</stp>
        <tr r="BP1068" s="1"/>
      </tp>
      <tp>
        <v>1.1714100000000001</v>
        <stp/>
        <stp>##V3_BDHV12</stp>
        <stp>912828AF7 Govt</stp>
        <stp>IDX_RATIO</stp>
        <stp>2/24/2009</stp>
        <stp>2/24/2009</stp>
        <stp>[Fixed Income  Prices 2004-2009.xlsx]TIPS!R1199C44</stp>
        <tr r="AR1199" s="1"/>
      </tp>
      <tp>
        <v>1.12836</v>
        <stp/>
        <stp>##V3_BDHV12</stp>
        <stp>912828CP3 Govt</stp>
        <stp>IDX_RATIO</stp>
        <stp>1/30/2009</stp>
        <stp>1/30/2009</stp>
        <stp>[Fixed Income  Prices 2004-2009.xlsx]TIPS!R1183C64</stp>
        <tr r="BL1183" s="1"/>
      </tp>
      <tp>
        <v>1.1464000000000001</v>
        <stp/>
        <stp>##V3_BDHV12</stp>
        <stp>912828BD1 Govt</stp>
        <stp>IDX_RATIO</stp>
        <stp>3/12/2009</stp>
        <stp>3/12/2009</stp>
        <stp>[Fixed Income  Prices 2004-2009.xlsx]TIPS!R1211C52</stp>
        <tr r="AZ1211" s="1"/>
      </tp>
      <tp>
        <v>1.1184099999999999</v>
        <stp/>
        <stp>##V3_BDHV12</stp>
        <stp>912828CZ1 Govt</stp>
        <stp>IDX_RATIO</stp>
        <stp>4/22/2009</stp>
        <stp>4/22/2009</stp>
        <stp>[Fixed Income  Prices 2004-2009.xlsx]TIPS!R1172C24</stp>
        <tr r="X1172" s="1"/>
      </tp>
      <tp>
        <v>1.12781</v>
        <stp/>
        <stp>##V3_BDHV12</stp>
        <stp>912828CZ1 Govt</stp>
        <stp>IDX_RATIO</stp>
        <stp>7/22/2009</stp>
        <stp>7/22/2009</stp>
        <stp>[Fixed Income  Prices 2004-2009.xlsx]TIPS!R1237C24</stp>
        <tr r="X1237" s="1"/>
      </tp>
      <tp>
        <v>1.11826</v>
        <stp/>
        <stp>##V3_BDHV12</stp>
        <stp>912828CP3 Govt</stp>
        <stp>IDX_RATIO</stp>
        <stp>3/20/2009</stp>
        <stp>3/20/2009</stp>
        <stp>[Fixed Income  Prices 2004-2009.xlsx]TIPS!R1218C64</stp>
        <tr r="BL1218" s="1"/>
      </tp>
      <tp>
        <v>1.19485</v>
        <stp/>
        <stp>##V3_BDHV12</stp>
        <stp>912828AF7 Govt</stp>
        <stp>IDX_RATIO</stp>
        <stp>1/14/2009</stp>
        <stp>1/14/2009</stp>
        <stp>[Fixed Income  Prices 2004-2009.xlsx]TIPS!R1170C44</stp>
        <tr r="AR1170" s="1"/>
      </tp>
      <tp>
        <v>1.08772</v>
        <stp/>
        <stp>##V3_BDHV12</stp>
        <stp>9128276R8 Govt</stp>
        <stp>IDX_RATIO</stp>
        <stp>8/12/2004</stp>
        <stp>8/12/2004</stp>
        <stp>[Fixed Income  Prices 2004-2009.xlsx]TIPS!R19C28</stp>
        <tr r="AB19" s="1"/>
      </tp>
      <tp>
        <v>1.2355499999999999</v>
        <stp/>
        <stp>##V3_BDHV12</stp>
        <stp>9128277J5 Govt</stp>
        <stp>IDX_RATIO</stp>
        <stp>9/16/2008</stp>
        <stp>9/16/2008</stp>
        <stp>[Fixed Income  Prices 2004-2009.xlsx]TIPS!R1084C36</stp>
        <tr r="AJ1084" s="1"/>
      </tp>
      <tp>
        <v>1.3316600000000001</v>
        <stp/>
        <stp>##V3_BDHV12</stp>
        <stp>9128274Y5 Govt</stp>
        <stp>IDX_RATIO</stp>
        <stp>8/26/2008</stp>
        <stp>8/26/2008</stp>
        <stp>[Fixed Income  Prices 2004-2009.xlsx]TIPS!R1070C16</stp>
        <tr r="P1070" s="1"/>
      </tp>
      <tp>
        <v>1.2127300000000001</v>
        <stp/>
        <stp>##V3_BDHV12</stp>
        <stp>9128277J5 Govt</stp>
        <stp>IDX_RATIO</stp>
        <stp>8/26/2009</stp>
        <stp>8/26/2009</stp>
        <stp>[Fixed Income  Prices 2004-2009.xlsx]TIPS!R1330C36</stp>
        <tr r="AJ1330" s="1"/>
      </tp>
      <tp>
        <v>1.1232</v>
        <stp/>
        <stp>##V3_BDHV12</stp>
        <stp>912828CP3 Govt</stp>
        <stp>IDX_RATIO</stp>
        <stp>2/10/2009</stp>
        <stp>2/10/2009</stp>
        <stp>[Fixed Income  Prices 2004-2009.xlsx]TIPS!R1190C64</stp>
        <tr r="BL1190" s="1"/>
      </tp>
      <tp>
        <v>1.12192</v>
        <stp/>
        <stp>##V3_BDHV12</stp>
        <stp>912828CZ1 Govt</stp>
        <stp>IDX_RATIO</stp>
        <stp>5/22/2009</stp>
        <stp>5/22/2009</stp>
        <stp>[Fixed Income  Prices 2004-2009.xlsx]TIPS!R1194C24</stp>
        <tr r="X1194" s="1"/>
      </tp>
      <tp>
        <v>1.1354599999999999</v>
        <stp/>
        <stp>##V3_BDHV12</stp>
        <stp>912828CP3 Govt</stp>
        <stp>IDX_RATIO</stp>
        <stp>1/20/2009</stp>
        <stp>1/20/2009</stp>
        <stp>[Fixed Income  Prices 2004-2009.xlsx]TIPS!R1175C64</stp>
        <tr r="BL1175" s="1"/>
      </tp>
      <tp>
        <v>1.10284</v>
        <stp/>
        <stp>##V3_BDHV12</stp>
        <stp>912828DH0 Govt</stp>
        <stp>IDX_RATIO</stp>
        <stp>3/13/2009</stp>
        <stp>3/13/2009</stp>
        <stp>[Fixed Income  Prices 2004-2009.xlsx]TIPS!R1088C68</stp>
        <tr r="BP1088" s="1"/>
      </tp>
      <tp>
        <v>1.1198300000000001</v>
        <stp/>
        <stp>##V3_BDHV12</stp>
        <stp>912828CP3 Govt</stp>
        <stp>IDX_RATIO</stp>
        <stp>3/30/2009</stp>
        <stp>3/30/2009</stp>
        <stp>[Fixed Income  Prices 2004-2009.xlsx]TIPS!R1224C64</stp>
        <tr r="BL1224" s="1"/>
      </tp>
      <tp>
        <v>1.12476</v>
        <stp/>
        <stp>##V3_BDHV12</stp>
        <stp>912828CZ1 Govt</stp>
        <stp>IDX_RATIO</stp>
        <stp>6/22/2009</stp>
        <stp>6/22/2009</stp>
        <stp>[Fixed Income  Prices 2004-2009.xlsx]TIPS!R1215C24</stp>
        <tr r="X1215" s="1"/>
      </tp>
      <tp>
        <v>1.17116</v>
        <stp/>
        <stp>##V3_BDHV12</stp>
        <stp>912828BD1 Govt</stp>
        <stp>IDX_RATIO</stp>
        <stp>1/12/2009</stp>
        <stp>1/12/2009</stp>
        <stp>[Fixed Income  Prices 2004-2009.xlsx]TIPS!R1168C52</stp>
        <tr r="AZ1168" s="1"/>
      </tp>
      <tp>
        <v>1.3400799999999999</v>
        <stp/>
        <stp>##V3_BDHV12</stp>
        <stp>9128274Y5 Govt</stp>
        <stp>IDX_RATIO</stp>
        <stp>9/26/2008</stp>
        <stp>9/26/2008</stp>
        <stp>[Fixed Income  Prices 2004-2009.xlsx]TIPS!R1093C16</stp>
        <tr r="P1093" s="1"/>
      </tp>
      <tp>
        <v>1.1518900000000001</v>
        <stp/>
        <stp>##V3_BDHV12</stp>
        <stp>912828BD1 Govt</stp>
        <stp>IDX_RATIO</stp>
        <stp>2/12/2009</stp>
        <stp>2/12/2009</stp>
        <stp>[Fixed Income  Prices 2004-2009.xlsx]TIPS!R1191C52</stp>
        <tr r="AZ1191" s="1"/>
      </tp>
      <tp>
        <v>1.11903</v>
        <stp/>
        <stp>##V3_BDHV12</stp>
        <stp>912828CP3 Govt</stp>
        <stp>IDX_RATIO</stp>
        <stp>2/20/2009</stp>
        <stp>2/20/2009</stp>
        <stp>[Fixed Income  Prices 2004-2009.xlsx]TIPS!R1198C64</stp>
        <tr r="BL1198" s="1"/>
      </tp>
      <tp>
        <v>1.12104</v>
        <stp/>
        <stp>##V3_BDHV12</stp>
        <stp>912828CZ1 Govt</stp>
        <stp>IDX_RATIO</stp>
        <stp>5/12/2009</stp>
        <stp>5/12/2009</stp>
        <stp>[Fixed Income  Prices 2004-2009.xlsx]TIPS!R1186C24</stp>
        <tr r="X1186" s="1"/>
      </tp>
      <tp>
        <v>1.1730100000000001</v>
        <stp/>
        <stp>##V3_BDHV12</stp>
        <stp>912828AF7 Govt</stp>
        <stp>IDX_RATIO</stp>
        <stp>3/24/2009</stp>
        <stp>3/24/2009</stp>
        <stp>[Fixed Income  Prices 2004-2009.xlsx]TIPS!R1219C44</stp>
        <tr r="AR1219" s="1"/>
      </tp>
      <tp>
        <v>1.10439</v>
        <stp/>
        <stp>##V3_BDHV12</stp>
        <stp>912828DH0 Govt</stp>
        <stp>IDX_RATIO</stp>
        <stp>3/23/2009</stp>
        <stp>3/23/2009</stp>
        <stp>[Fixed Income  Prices 2004-2009.xlsx]TIPS!R1094C68</stp>
        <tr r="BP1094" s="1"/>
      </tp>
      <tp>
        <v>1.1238299999999999</v>
        <stp/>
        <stp>##V3_BDHV12</stp>
        <stp>912828CZ1 Govt</stp>
        <stp>IDX_RATIO</stp>
        <stp>6/12/2009</stp>
        <stp>6/12/2009</stp>
        <stp>[Fixed Income  Prices 2004-2009.xlsx]TIPS!R1209C24</stp>
        <tr r="X1209" s="1"/>
      </tp>
      <tp>
        <v>1.16388</v>
        <stp/>
        <stp>##V3_BDHV12</stp>
        <stp>912828BD1 Govt</stp>
        <stp>IDX_RATIO</stp>
        <stp>1/22/2009</stp>
        <stp>1/22/2009</stp>
        <stp>[Fixed Income  Prices 2004-2009.xlsx]TIPS!R1176C52</stp>
        <tr r="AZ1176" s="1"/>
      </tp>
      <tp>
        <v>1.08874</v>
        <stp/>
        <stp>##V3_BDHV12</stp>
        <stp>9128276R8 Govt</stp>
        <stp>IDX_RATIO</stp>
        <stp>9/22/2004</stp>
        <stp>9/22/2004</stp>
        <stp>[Fixed Income  Prices 2004-2009.xlsx]TIPS!R48C28</stp>
        <tr r="AB48" s="1"/>
      </tp>
      <tp>
        <v>1.3377399999999999</v>
        <stp/>
        <stp>##V3_BDHV12</stp>
        <stp>9128274Y5 Govt</stp>
        <stp>IDX_RATIO</stp>
        <stp>9/16/2008</stp>
        <stp>9/16/2008</stp>
        <stp>[Fixed Income  Prices 2004-2009.xlsx]TIPS!R1085C16</stp>
        <tr r="P1085" s="1"/>
      </tp>
      <tp>
        <v>1.21377</v>
        <stp/>
        <stp>##V3_BDHV12</stp>
        <stp>9128277J5 Govt</stp>
        <stp>IDX_RATIO</stp>
        <stp>9/16/2009</stp>
        <stp>9/16/2009</stp>
        <stp>[Fixed Income  Prices 2004-2009.xlsx]TIPS!R1345C36</stp>
        <tr r="AJ1345" s="1"/>
      </tp>
      <tp>
        <v>1.22993</v>
        <stp/>
        <stp>##V3_BDHV12</stp>
        <stp>9128277J5 Govt</stp>
        <stp>IDX_RATIO</stp>
        <stp>8/26/2008</stp>
        <stp>8/26/2008</stp>
        <stp>[Fixed Income  Prices 2004-2009.xlsx]TIPS!R1069C36</stp>
        <tr r="AJ1069" s="1"/>
      </tp>
      <tp>
        <v>1.12581</v>
        <stp/>
        <stp>##V3_BDHV12</stp>
        <stp>912828DH0 Govt</stp>
        <stp>IDX_RATIO</stp>
        <stp>1/13/2009</stp>
        <stp>1/13/2009</stp>
        <stp>[Fixed Income  Prices 2004-2009.xlsx]TIPS!R1045C68</stp>
        <tr r="BP1045" s="1"/>
      </tp>
      <tp>
        <v>1.10345</v>
        <stp/>
        <stp>##V3_BDHV12</stp>
        <stp>912828DH0 Govt</stp>
        <stp>IDX_RATIO</stp>
        <stp>2/23/2009</stp>
        <stp>2/23/2009</stp>
        <stp>[Fixed Income  Prices 2004-2009.xlsx]TIPS!R1074C68</stp>
        <tr r="BP1074" s="1"/>
      </tp>
      <tp>
        <v>1.1167</v>
        <stp/>
        <stp>##V3_BDHV12</stp>
        <stp>912828CP3 Govt</stp>
        <stp>IDX_RATIO</stp>
        <stp>3/10/2009</stp>
        <stp>3/10/2009</stp>
        <stp>[Fixed Income  Prices 2004-2009.xlsx]TIPS!R1210C64</stp>
        <tr r="BL1210" s="1"/>
      </tp>
      <tp>
        <v>1.2377100000000001</v>
        <stp/>
        <stp>##V3_BDHV12</stp>
        <stp>9128277J5 Govt</stp>
        <stp>IDX_RATIO</stp>
        <stp>9/26/2008</stp>
        <stp>9/26/2008</stp>
        <stp>[Fixed Income  Prices 2004-2009.xlsx]TIPS!R1092C36</stp>
        <tr r="AJ1092" s="1"/>
      </tp>
      <tp>
        <v>1.23942</v>
        <stp/>
        <stp>##V3_BDHV12</stp>
        <stp>9128272M3 Govt</stp>
        <stp>IDX_RATIO</stp>
        <stp>10/31/2005</stp>
        <stp>10/31/2005</stp>
        <stp>[Fixed Income  Prices 2004-2009.xlsx]TIPS!R335C8</stp>
        <tr r="H335" s="1"/>
      </tp>
      <tp>
        <v>1.2867999999999999</v>
        <stp/>
        <stp>##V3_BDHV12</stp>
        <stp>9128272M3 Govt</stp>
        <stp>IDX_RATIO</stp>
        <stp>10/30/2006</stp>
        <stp>10/30/2006</stp>
        <stp>[Fixed Income  Prices 2004-2009.xlsx]TIPS!R594C8</stp>
        <tr r="H594" s="1"/>
      </tp>
      <tp>
        <v>1.28688</v>
        <stp/>
        <stp>##V3_BDHV12</stp>
        <stp>9128272M3 Govt</stp>
        <stp>IDX_RATIO</stp>
        <stp>10/31/2006</stp>
        <stp>10/31/2006</stp>
        <stp>[Fixed Income  Prices 2004-2009.xlsx]TIPS!R595C8</stp>
        <tr r="H595" s="1"/>
      </tp>
      <tp>
        <v>1.0676699999999999</v>
        <stp/>
        <stp>##V3_BDHV12</stp>
        <stp>9128277J5 Govt</stp>
        <stp>IDX_RATIO</stp>
        <stp>9/13/2004</stp>
        <stp>9/13/2004</stp>
        <stp>[Fixed Income  Prices 2004-2009.xlsx]TIPS!R41C36</stp>
        <tr r="AJ41" s="1"/>
      </tp>
      <tp>
        <v>1.0662700000000001</v>
        <stp/>
        <stp>##V3_BDHV12</stp>
        <stp>9128277J5 Govt</stp>
        <stp>IDX_RATIO</stp>
        <stp>8/13/2004</stp>
        <stp>8/13/2004</stp>
        <stp>[Fixed Income  Prices 2004-2009.xlsx]TIPS!R20C36</stp>
        <tr r="AJ20" s="1"/>
      </tp>
      <tp>
        <v>1.0673600000000001</v>
        <stp/>
        <stp>##V3_BDHV12</stp>
        <stp>9128277J5 Govt</stp>
        <stp>IDX_RATIO</stp>
        <stp>8/23/2004</stp>
        <stp>8/23/2004</stp>
        <stp>[Fixed Income  Prices 2004-2009.xlsx]TIPS!R26C36</stp>
        <tr r="AJ26" s="1"/>
      </tp>
      <tp>
        <v>1.06711</v>
        <stp/>
        <stp>##V3_BDHV12</stp>
        <stp>9128277J5 Govt</stp>
        <stp>IDX_RATIO</stp>
        <stp>9/23/2004</stp>
        <stp>9/23/2004</stp>
        <stp>[Fixed Income  Prices 2004-2009.xlsx]TIPS!R49C36</stp>
        <tr r="AJ49" s="1"/>
      </tp>
      <tp>
        <v>1.1728700000000001</v>
        <stp/>
        <stp>##V3_BDHV12</stp>
        <stp>912828BW9 Govt</stp>
        <stp>IDX_RATIO</stp>
        <stp>12/30/2008</stp>
        <stp>12/30/2008</stp>
        <stp>[Fixed Income  Prices 2004-2009.xlsx]TIPS!R1160C56</stp>
        <tr r="BD1160" s="1"/>
      </tp>
      <tp>
        <v>1.17248</v>
        <stp/>
        <stp>##V3_BDHV12</stp>
        <stp>912828BW9 Govt</stp>
        <stp>IDX_RATIO</stp>
        <stp>12/31/2008</stp>
        <stp>12/31/2008</stp>
        <stp>[Fixed Income  Prices 2004-2009.xlsx]TIPS!R1161C56</stp>
        <tr r="BD1161" s="1"/>
      </tp>
      <tp>
        <v>1.1759500000000001</v>
        <stp/>
        <stp>##V3_BDHV12</stp>
        <stp>912828BW9 Govt</stp>
        <stp>IDX_RATIO</stp>
        <stp>12/22/2008</stp>
        <stp>12/22/2008</stp>
        <stp>[Fixed Income  Prices 2004-2009.xlsx]TIPS!R1154C56</stp>
        <tr r="BD1154" s="1"/>
      </tp>
      <tp>
        <v>1.17557</v>
        <stp/>
        <stp>##V3_BDHV12</stp>
        <stp>912828BW9 Govt</stp>
        <stp>IDX_RATIO</stp>
        <stp>12/23/2008</stp>
        <stp>12/23/2008</stp>
        <stp>[Fixed Income  Prices 2004-2009.xlsx]TIPS!R1155C56</stp>
        <tr r="BD1155" s="1"/>
      </tp>
      <tp>
        <v>1.1751800000000001</v>
        <stp/>
        <stp>##V3_BDHV12</stp>
        <stp>912828BW9 Govt</stp>
        <stp>IDX_RATIO</stp>
        <stp>12/24/2008</stp>
        <stp>12/24/2008</stp>
        <stp>[Fixed Income  Prices 2004-2009.xlsx]TIPS!R1156C56</stp>
        <tr r="BD1156" s="1"/>
      </tp>
      <tp>
        <v>1.1748000000000001</v>
        <stp/>
        <stp>##V3_BDHV12</stp>
        <stp>912828BW9 Govt</stp>
        <stp>IDX_RATIO</stp>
        <stp>12/25/2008</stp>
        <stp>12/25/2008</stp>
        <stp>[Fixed Income  Prices 2004-2009.xlsx]TIPS!R1157C56</stp>
        <tr r="BD1157" s="1"/>
      </tp>
      <tp>
        <v>1.17441</v>
        <stp/>
        <stp>##V3_BDHV12</stp>
        <stp>912828BW9 Govt</stp>
        <stp>IDX_RATIO</stp>
        <stp>12/26/2008</stp>
        <stp>12/26/2008</stp>
        <stp>[Fixed Income  Prices 2004-2009.xlsx]TIPS!R1158C56</stp>
        <tr r="BD1158" s="1"/>
      </tp>
      <tp>
        <v>1.1732499999999999</v>
        <stp/>
        <stp>##V3_BDHV12</stp>
        <stp>912828BW9 Govt</stp>
        <stp>IDX_RATIO</stp>
        <stp>12/29/2008</stp>
        <stp>12/29/2008</stp>
        <stp>[Fixed Income  Prices 2004-2009.xlsx]TIPS!R1159C56</stp>
        <tr r="BD1159" s="1"/>
      </tp>
      <tp>
        <v>1.17981</v>
        <stp/>
        <stp>##V3_BDHV12</stp>
        <stp>912828BW9 Govt</stp>
        <stp>IDX_RATIO</stp>
        <stp>12/12/2008</stp>
        <stp>12/12/2008</stp>
        <stp>[Fixed Income  Prices 2004-2009.xlsx]TIPS!R1148C56</stp>
        <tr r="BD1148" s="1"/>
      </tp>
      <tp>
        <v>1.18058</v>
        <stp/>
        <stp>##V3_BDHV12</stp>
        <stp>912828BW9 Govt</stp>
        <stp>IDX_RATIO</stp>
        <stp>12/10/2008</stp>
        <stp>12/10/2008</stp>
        <stp>[Fixed Income  Prices 2004-2009.xlsx]TIPS!R1146C56</stp>
        <tr r="BD1146" s="1"/>
      </tp>
      <tp>
        <v>1.1801999999999999</v>
        <stp/>
        <stp>##V3_BDHV12</stp>
        <stp>912828BW9 Govt</stp>
        <stp>IDX_RATIO</stp>
        <stp>12/11/2008</stp>
        <stp>12/11/2008</stp>
        <stp>[Fixed Income  Prices 2004-2009.xlsx]TIPS!R1147C56</stp>
        <tr r="BD1147" s="1"/>
      </tp>
      <tp>
        <v>1.17788</v>
        <stp/>
        <stp>##V3_BDHV12</stp>
        <stp>912828BW9 Govt</stp>
        <stp>IDX_RATIO</stp>
        <stp>12/17/2008</stp>
        <stp>12/17/2008</stp>
        <stp>[Fixed Income  Prices 2004-2009.xlsx]TIPS!R1151C56</stp>
        <tr r="BD1151" s="1"/>
      </tp>
      <tp>
        <v>1.1782699999999999</v>
        <stp/>
        <stp>##V3_BDHV12</stp>
        <stp>912828BW9 Govt</stp>
        <stp>IDX_RATIO</stp>
        <stp>12/16/2008</stp>
        <stp>12/16/2008</stp>
        <stp>[Fixed Income  Prices 2004-2009.xlsx]TIPS!R1150C56</stp>
        <tr r="BD1150" s="1"/>
      </tp>
      <tp>
        <v>1.17865</v>
        <stp/>
        <stp>##V3_BDHV12</stp>
        <stp>912828BW9 Govt</stp>
        <stp>IDX_RATIO</stp>
        <stp>12/15/2008</stp>
        <stp>12/15/2008</stp>
        <stp>[Fixed Income  Prices 2004-2009.xlsx]TIPS!R1149C56</stp>
        <tr r="BD1149" s="1"/>
      </tp>
      <tp>
        <v>1.1771099999999999</v>
        <stp/>
        <stp>##V3_BDHV12</stp>
        <stp>912828BW9 Govt</stp>
        <stp>IDX_RATIO</stp>
        <stp>12/19/2008</stp>
        <stp>12/19/2008</stp>
        <stp>[Fixed Income  Prices 2004-2009.xlsx]TIPS!R1153C56</stp>
        <tr r="BD1153" s="1"/>
      </tp>
      <tp>
        <v>1.1775</v>
        <stp/>
        <stp>##V3_BDHV12</stp>
        <stp>912828BW9 Govt</stp>
        <stp>IDX_RATIO</stp>
        <stp>12/18/2008</stp>
        <stp>12/18/2008</stp>
        <stp>[Fixed Income  Prices 2004-2009.xlsx]TIPS!R1152C56</stp>
        <tr r="BD1152" s="1"/>
      </tp>
      <tp>
        <v>1.19929</v>
        <stp/>
        <stp>##V3_BDHV12</stp>
        <stp>912828AF7 Govt</stp>
        <stp>IDX_RATIO</stp>
        <stp>10/19/2009</stp>
        <stp>10/19/2009</stp>
        <stp>[Fixed Income  Prices 2004-2009.xlsx]TIPS!R1368C44</stp>
        <tr r="AR1368" s="1"/>
      </tp>
      <tp>
        <v>1.19885</v>
        <stp/>
        <stp>##V3_BDHV12</stp>
        <stp>912828AF7 Govt</stp>
        <stp>IDX_RATIO</stp>
        <stp>10/14/2009</stp>
        <stp>10/14/2009</stp>
        <stp>[Fixed Income  Prices 2004-2009.xlsx]TIPS!R1365C44</stp>
        <tr r="AR1365" s="1"/>
      </tp>
      <tp>
        <v>1.1989399999999999</v>
        <stp/>
        <stp>##V3_BDHV12</stp>
        <stp>912828AF7 Govt</stp>
        <stp>IDX_RATIO</stp>
        <stp>10/15/2009</stp>
        <stp>10/15/2009</stp>
        <stp>[Fixed Income  Prices 2004-2009.xlsx]TIPS!R1366C44</stp>
        <tr r="AR1366" s="1"/>
      </tp>
      <tp>
        <v>1.19903</v>
        <stp/>
        <stp>##V3_BDHV12</stp>
        <stp>912828AF7 Govt</stp>
        <stp>IDX_RATIO</stp>
        <stp>10/16/2009</stp>
        <stp>10/16/2009</stp>
        <stp>[Fixed Income  Prices 2004-2009.xlsx]TIPS!R1367C44</stp>
        <tr r="AR1367" s="1"/>
      </tp>
      <tp>
        <v>1.19868</v>
        <stp/>
        <stp>##V3_BDHV12</stp>
        <stp>912828AF7 Govt</stp>
        <stp>IDX_RATIO</stp>
        <stp>10/12/2009</stp>
        <stp>10/12/2009</stp>
        <stp>[Fixed Income  Prices 2004-2009.xlsx]TIPS!R1363C44</stp>
        <tr r="AR1363" s="1"/>
      </tp>
      <tp>
        <v>1.1987700000000001</v>
        <stp/>
        <stp>##V3_BDHV12</stp>
        <stp>912828AF7 Govt</stp>
        <stp>IDX_RATIO</stp>
        <stp>10/13/2009</stp>
        <stp>10/13/2009</stp>
        <stp>[Fixed Income  Prices 2004-2009.xlsx]TIPS!R1364C44</stp>
        <tr r="AR1364" s="1"/>
      </tp>
      <tp>
        <v>1.21698</v>
        <stp/>
        <stp>##V3_BDHV12</stp>
        <stp>912828AF7 Govt</stp>
        <stp>IDX_RATIO</stp>
        <stp>11/28/2008</stp>
        <stp>11/28/2008</stp>
        <stp>[Fixed Income  Prices 2004-2009.xlsx]TIPS!R1137C44</stp>
        <tr r="AR1137" s="1"/>
      </tp>
      <tp>
        <v>1.1842200000000001</v>
        <stp/>
        <stp>##V3_BDHV12</stp>
        <stp>912828BD1 Govt</stp>
        <stp>IDX_RATIO</stp>
        <stp>12/19/2008</stp>
        <stp>12/19/2008</stp>
        <stp>[Fixed Income  Prices 2004-2009.xlsx]TIPS!R1152C52</stp>
        <tr r="AZ1152" s="1"/>
      </tp>
      <tp>
        <v>1.1846099999999999</v>
        <stp/>
        <stp>##V3_BDHV12</stp>
        <stp>912828BD1 Govt</stp>
        <stp>IDX_RATIO</stp>
        <stp>12/18/2008</stp>
        <stp>12/18/2008</stp>
        <stp>[Fixed Income  Prices 2004-2009.xlsx]TIPS!R1151C52</stp>
        <tr r="AZ1151" s="1"/>
      </tp>
      <tp>
        <v>1.1850000000000001</v>
        <stp/>
        <stp>##V3_BDHV12</stp>
        <stp>912828BD1 Govt</stp>
        <stp>IDX_RATIO</stp>
        <stp>12/17/2008</stp>
        <stp>12/17/2008</stp>
        <stp>[Fixed Income  Prices 2004-2009.xlsx]TIPS!R1150C52</stp>
        <tr r="AZ1150" s="1"/>
      </tp>
      <tp>
        <v>1.1853899999999999</v>
        <stp/>
        <stp>##V3_BDHV12</stp>
        <stp>912828BD1 Govt</stp>
        <stp>IDX_RATIO</stp>
        <stp>12/16/2008</stp>
        <stp>12/16/2008</stp>
        <stp>[Fixed Income  Prices 2004-2009.xlsx]TIPS!R1149C52</stp>
        <tr r="AZ1149" s="1"/>
      </tp>
      <tp>
        <v>1.21743</v>
        <stp/>
        <stp>##V3_BDHV12</stp>
        <stp>912828AF7 Govt</stp>
        <stp>IDX_RATIO</stp>
        <stp>11/20/2008</stp>
        <stp>11/20/2008</stp>
        <stp>[Fixed Income  Prices 2004-2009.xlsx]TIPS!R1131C44</stp>
        <tr r="AR1131" s="1"/>
      </tp>
      <tp>
        <v>1.2173700000000001</v>
        <stp/>
        <stp>##V3_BDHV12</stp>
        <stp>912828AF7 Govt</stp>
        <stp>IDX_RATIO</stp>
        <stp>11/21/2008</stp>
        <stp>11/21/2008</stp>
        <stp>[Fixed Income  Prices 2004-2009.xlsx]TIPS!R1132C44</stp>
        <tr r="AR1132" s="1"/>
      </tp>
      <tp>
        <v>1.1857800000000001</v>
        <stp/>
        <stp>##V3_BDHV12</stp>
        <stp>912828BD1 Govt</stp>
        <stp>IDX_RATIO</stp>
        <stp>12/15/2008</stp>
        <stp>12/15/2008</stp>
        <stp>[Fixed Income  Prices 2004-2009.xlsx]TIPS!R1148C52</stp>
        <tr r="AZ1148" s="1"/>
      </tp>
      <tp>
        <v>1.21709</v>
        <stp/>
        <stp>##V3_BDHV12</stp>
        <stp>912828AF7 Govt</stp>
        <stp>IDX_RATIO</stp>
        <stp>11/26/2008</stp>
        <stp>11/26/2008</stp>
        <stp>[Fixed Income  Prices 2004-2009.xlsx]TIPS!R1135C44</stp>
        <tr r="AR1135" s="1"/>
      </tp>
      <tp>
        <v>1.1869399999999999</v>
        <stp/>
        <stp>##V3_BDHV12</stp>
        <stp>912828BD1 Govt</stp>
        <stp>IDX_RATIO</stp>
        <stp>12/12/2008</stp>
        <stp>12/12/2008</stp>
        <stp>[Fixed Income  Prices 2004-2009.xlsx]TIPS!R1147C52</stp>
        <tr r="AZ1147" s="1"/>
      </tp>
      <tp>
        <v>1.2170399999999999</v>
        <stp/>
        <stp>##V3_BDHV12</stp>
        <stp>912828AF7 Govt</stp>
        <stp>IDX_RATIO</stp>
        <stp>11/27/2008</stp>
        <stp>11/27/2008</stp>
        <stp>[Fixed Income  Prices 2004-2009.xlsx]TIPS!R1136C44</stp>
        <tr r="AR1136" s="1"/>
      </tp>
      <tp>
        <v>1.2172099999999999</v>
        <stp/>
        <stp>##V3_BDHV12</stp>
        <stp>912828AF7 Govt</stp>
        <stp>IDX_RATIO</stp>
        <stp>11/24/2008</stp>
        <stp>11/24/2008</stp>
        <stp>[Fixed Income  Prices 2004-2009.xlsx]TIPS!R1133C44</stp>
        <tr r="AR1133" s="1"/>
      </tp>
      <tp>
        <v>1.1877200000000001</v>
        <stp/>
        <stp>##V3_BDHV12</stp>
        <stp>912828BD1 Govt</stp>
        <stp>IDX_RATIO</stp>
        <stp>12/10/2008</stp>
        <stp>12/10/2008</stp>
        <stp>[Fixed Income  Prices 2004-2009.xlsx]TIPS!R1145C52</stp>
        <tr r="AZ1145" s="1"/>
      </tp>
      <tp>
        <v>1.21715</v>
        <stp/>
        <stp>##V3_BDHV12</stp>
        <stp>912828AF7 Govt</stp>
        <stp>IDX_RATIO</stp>
        <stp>11/25/2008</stp>
        <stp>11/25/2008</stp>
        <stp>[Fixed Income  Prices 2004-2009.xlsx]TIPS!R1134C44</stp>
        <tr r="AR1134" s="1"/>
      </tp>
      <tp>
        <v>1.18733</v>
        <stp/>
        <stp>##V3_BDHV12</stp>
        <stp>912828BD1 Govt</stp>
        <stp>IDX_RATIO</stp>
        <stp>12/11/2008</stp>
        <stp>12/11/2008</stp>
        <stp>[Fixed Income  Prices 2004-2009.xlsx]TIPS!R1146C52</stp>
        <tr r="AZ1146" s="1"/>
      </tp>
      <tp>
        <v>1.2175400000000001</v>
        <stp/>
        <stp>##V3_BDHV12</stp>
        <stp>912828AF7 Govt</stp>
        <stp>IDX_RATIO</stp>
        <stp>11/18/2008</stp>
        <stp>11/18/2008</stp>
        <stp>[Fixed Income  Prices 2004-2009.xlsx]TIPS!R1129C44</stp>
        <tr r="AR1129" s="1"/>
      </tp>
      <tp>
        <v>1.21749</v>
        <stp/>
        <stp>##V3_BDHV12</stp>
        <stp>912828AF7 Govt</stp>
        <stp>IDX_RATIO</stp>
        <stp>11/19/2008</stp>
        <stp>11/19/2008</stp>
        <stp>[Fixed Income  Prices 2004-2009.xlsx]TIPS!R1130C44</stp>
        <tr r="AR1130" s="1"/>
      </tp>
      <tp>
        <v>1.1803399999999999</v>
        <stp/>
        <stp>##V3_BDHV12</stp>
        <stp>912828BD1 Govt</stp>
        <stp>IDX_RATIO</stp>
        <stp>12/29/2008</stp>
        <stp>12/29/2008</stp>
        <stp>[Fixed Income  Prices 2004-2009.xlsx]TIPS!R1158C52</stp>
        <tr r="AZ1158" s="1"/>
      </tp>
      <tp>
        <v>1.2179899999999999</v>
        <stp/>
        <stp>##V3_BDHV12</stp>
        <stp>912828AF7 Govt</stp>
        <stp>IDX_RATIO</stp>
        <stp>11/10/2008</stp>
        <stp>11/10/2008</stp>
        <stp>[Fixed Income  Prices 2004-2009.xlsx]TIPS!R1123C44</stp>
        <tr r="AR1123" s="1"/>
      </tp>
      <tp>
        <v>1.18228</v>
        <stp/>
        <stp>##V3_BDHV12</stp>
        <stp>912828BD1 Govt</stp>
        <stp>IDX_RATIO</stp>
        <stp>12/24/2008</stp>
        <stp>12/24/2008</stp>
        <stp>[Fixed Income  Prices 2004-2009.xlsx]TIPS!R1155C52</stp>
        <tr r="AZ1155" s="1"/>
      </tp>
      <tp>
        <v>1.1818900000000001</v>
        <stp/>
        <stp>##V3_BDHV12</stp>
        <stp>912828BD1 Govt</stp>
        <stp>IDX_RATIO</stp>
        <stp>12/25/2008</stp>
        <stp>12/25/2008</stp>
        <stp>[Fixed Income  Prices 2004-2009.xlsx]TIPS!R1156C52</stp>
        <tr r="AZ1156" s="1"/>
      </tp>
      <tp>
        <v>1.21794</v>
        <stp/>
        <stp>##V3_BDHV12</stp>
        <stp>912828AF7 Govt</stp>
        <stp>IDX_RATIO</stp>
        <stp>11/11/2008</stp>
        <stp>11/11/2008</stp>
        <stp>[Fixed Income  Prices 2004-2009.xlsx]TIPS!R1124C44</stp>
        <tr r="AR1124" s="1"/>
      </tp>
      <tp>
        <v>1.1815100000000001</v>
        <stp/>
        <stp>##V3_BDHV12</stp>
        <stp>912828BD1 Govt</stp>
        <stp>IDX_RATIO</stp>
        <stp>12/26/2008</stp>
        <stp>12/26/2008</stp>
        <stp>[Fixed Income  Prices 2004-2009.xlsx]TIPS!R1157C52</stp>
        <tr r="AZ1157" s="1"/>
      </tp>
      <tp>
        <v>1.2178800000000001</v>
        <stp/>
        <stp>##V3_BDHV12</stp>
        <stp>912828AF7 Govt</stp>
        <stp>IDX_RATIO</stp>
        <stp>11/12/2008</stp>
        <stp>11/12/2008</stp>
        <stp>[Fixed Income  Prices 2004-2009.xlsx]TIPS!R1125C44</stp>
        <tr r="AR1125" s="1"/>
      </tp>
      <tp>
        <v>1.2178200000000001</v>
        <stp/>
        <stp>##V3_BDHV12</stp>
        <stp>912828AF7 Govt</stp>
        <stp>IDX_RATIO</stp>
        <stp>11/13/2008</stp>
        <stp>11/13/2008</stp>
        <stp>[Fixed Income  Prices 2004-2009.xlsx]TIPS!R1126C44</stp>
        <tr r="AR1126" s="1"/>
      </tp>
      <tp>
        <v>1.21777</v>
        <stp/>
        <stp>##V3_BDHV12</stp>
        <stp>912828AF7 Govt</stp>
        <stp>IDX_RATIO</stp>
        <stp>11/14/2008</stp>
        <stp>11/14/2008</stp>
        <stp>[Fixed Income  Prices 2004-2009.xlsx]TIPS!R1127C44</stp>
        <tr r="AR1127" s="1"/>
      </tp>
      <tp>
        <v>1.18306</v>
        <stp/>
        <stp>##V3_BDHV12</stp>
        <stp>912828BD1 Govt</stp>
        <stp>IDX_RATIO</stp>
        <stp>12/22/2008</stp>
        <stp>12/22/2008</stp>
        <stp>[Fixed Income  Prices 2004-2009.xlsx]TIPS!R1153C52</stp>
        <tr r="AZ1153" s="1"/>
      </tp>
      <tp>
        <v>1.1826699999999999</v>
        <stp/>
        <stp>##V3_BDHV12</stp>
        <stp>912828BD1 Govt</stp>
        <stp>IDX_RATIO</stp>
        <stp>12/23/2008</stp>
        <stp>12/23/2008</stp>
        <stp>[Fixed Income  Prices 2004-2009.xlsx]TIPS!R1154C52</stp>
        <tr r="AZ1154" s="1"/>
      </tp>
      <tp>
        <v>1.20024</v>
        <stp/>
        <stp>##V3_BDHV12</stp>
        <stp>912828AF7 Govt</stp>
        <stp>IDX_RATIO</stp>
        <stp>10/30/2009</stp>
        <stp>10/30/2009</stp>
        <stp>[Fixed Income  Prices 2004-2009.xlsx]TIPS!R1377C44</stp>
        <tr r="AR1377" s="1"/>
      </tp>
      <tp>
        <v>1.2176</v>
        <stp/>
        <stp>##V3_BDHV12</stp>
        <stp>912828AF7 Govt</stp>
        <stp>IDX_RATIO</stp>
        <stp>11/17/2008</stp>
        <stp>11/17/2008</stp>
        <stp>[Fixed Income  Prices 2004-2009.xlsx]TIPS!R1128C44</stp>
        <tr r="AR1128" s="1"/>
      </tp>
      <tp>
        <v>1.2000599999999999</v>
        <stp/>
        <stp>##V3_BDHV12</stp>
        <stp>912828AF7 Govt</stp>
        <stp>IDX_RATIO</stp>
        <stp>10/28/2009</stp>
        <stp>10/28/2009</stp>
        <stp>[Fixed Income  Prices 2004-2009.xlsx]TIPS!R1375C44</stp>
        <tr r="AR1375" s="1"/>
      </tp>
      <tp>
        <v>1.2001500000000001</v>
        <stp/>
        <stp>##V3_BDHV12</stp>
        <stp>912828AF7 Govt</stp>
        <stp>IDX_RATIO</stp>
        <stp>10/29/2009</stp>
        <stp>10/29/2009</stp>
        <stp>[Fixed Income  Prices 2004-2009.xlsx]TIPS!R1376C44</stp>
        <tr r="AR1376" s="1"/>
      </tp>
      <tp>
        <v>1.1998899999999999</v>
        <stp/>
        <stp>##V3_BDHV12</stp>
        <stp>912828AF7 Govt</stp>
        <stp>IDX_RATIO</stp>
        <stp>10/26/2009</stp>
        <stp>10/26/2009</stp>
        <stp>[Fixed Income  Prices 2004-2009.xlsx]TIPS!R1373C44</stp>
        <tr r="AR1373" s="1"/>
      </tp>
      <tp>
        <v>1.19998</v>
        <stp/>
        <stp>##V3_BDHV12</stp>
        <stp>912828AF7 Govt</stp>
        <stp>IDX_RATIO</stp>
        <stp>10/27/2009</stp>
        <stp>10/27/2009</stp>
        <stp>[Fixed Income  Prices 2004-2009.xlsx]TIPS!R1374C44</stp>
        <tr r="AR1374" s="1"/>
      </tp>
      <tp>
        <v>1.1995400000000001</v>
        <stp/>
        <stp>##V3_BDHV12</stp>
        <stp>912828AF7 Govt</stp>
        <stp>IDX_RATIO</stp>
        <stp>10/22/2009</stp>
        <stp>10/22/2009</stp>
        <stp>[Fixed Income  Prices 2004-2009.xlsx]TIPS!R1371C44</stp>
        <tr r="AR1371" s="1"/>
      </tp>
      <tp>
        <v>1.19963</v>
        <stp/>
        <stp>##V3_BDHV12</stp>
        <stp>912828AF7 Govt</stp>
        <stp>IDX_RATIO</stp>
        <stp>10/23/2009</stp>
        <stp>10/23/2009</stp>
        <stp>[Fixed Income  Prices 2004-2009.xlsx]TIPS!R1372C44</stp>
        <tr r="AR1372" s="1"/>
      </tp>
      <tp>
        <v>1.1799500000000001</v>
        <stp/>
        <stp>##V3_BDHV12</stp>
        <stp>912828BD1 Govt</stp>
        <stp>IDX_RATIO</stp>
        <stp>12/30/2008</stp>
        <stp>12/30/2008</stp>
        <stp>[Fixed Income  Prices 2004-2009.xlsx]TIPS!R1159C52</stp>
        <tr r="AZ1159" s="1"/>
      </tp>
      <tp>
        <v>1.19946</v>
        <stp/>
        <stp>##V3_BDHV12</stp>
        <stp>912828AF7 Govt</stp>
        <stp>IDX_RATIO</stp>
        <stp>10/21/2009</stp>
        <stp>10/21/2009</stp>
        <stp>[Fixed Income  Prices 2004-2009.xlsx]TIPS!R1370C44</stp>
        <tr r="AR1370" s="1"/>
      </tp>
      <tp>
        <v>1.17957</v>
        <stp/>
        <stp>##V3_BDHV12</stp>
        <stp>912828BD1 Govt</stp>
        <stp>IDX_RATIO</stp>
        <stp>12/31/2008</stp>
        <stp>12/31/2008</stp>
        <stp>[Fixed Income  Prices 2004-2009.xlsx]TIPS!R1160C52</stp>
        <tr r="AZ1160" s="1"/>
      </tp>
      <tp>
        <v>1.19937</v>
        <stp/>
        <stp>##V3_BDHV12</stp>
        <stp>912828AF7 Govt</stp>
        <stp>IDX_RATIO</stp>
        <stp>10/20/2009</stp>
        <stp>10/20/2009</stp>
        <stp>[Fixed Income  Prices 2004-2009.xlsx]TIPS!R1369C44</stp>
        <tr r="AR1369" s="1"/>
      </tp>
      <tp>
        <v>1.1326100000000001</v>
        <stp/>
        <stp>##V3_BDHV12</stp>
        <stp>912828CZ1 Govt</stp>
        <stp>IDX_RATIO</stp>
        <stp>8/13/2009</stp>
        <stp>8/13/2009</stp>
        <stp>[Fixed Income  Prices 2004-2009.xlsx]TIPS!R1253C24</stp>
        <tr r="X1253" s="1"/>
      </tp>
      <tp>
        <v>1.1995199999999999</v>
        <stp/>
        <stp>##V3_BDHV12</stp>
        <stp>9128277J5 Govt</stp>
        <stp>IDX_RATIO</stp>
        <stp>6/17/2009</stp>
        <stp>6/17/2009</stp>
        <stp>[Fixed Income  Prices 2004-2009.xlsx]TIPS!R1280C36</stp>
        <tr r="AJ1280" s="1"/>
      </tp>
      <tp>
        <v>1.31559</v>
        <stp/>
        <stp>##V3_BDHV12</stp>
        <stp>9128274Y5 Govt</stp>
        <stp>IDX_RATIO</stp>
        <stp>7/17/2008</stp>
        <stp>7/17/2008</stp>
        <stp>[Fixed Income  Prices 2004-2009.xlsx]TIPS!R1042C16</stp>
        <tr r="P1042" s="1"/>
      </tp>
      <tp>
        <v>1.19746</v>
        <stp/>
        <stp>##V3_BDHV12</stp>
        <stp>9128277J5 Govt</stp>
        <stp>IDX_RATIO</stp>
        <stp>5/27/2009</stp>
        <stp>5/27/2009</stp>
        <stp>[Fixed Income  Prices 2004-2009.xlsx]TIPS!R1265C36</stp>
        <tr r="AJ1265" s="1"/>
      </tp>
      <tp>
        <v>1.2027099999999999</v>
        <stp/>
        <stp>##V3_BDHV12</stp>
        <stp>9128277J5 Govt</stp>
        <stp>IDX_RATIO</stp>
        <stp>7/17/2009</stp>
        <stp>7/17/2009</stp>
        <stp>[Fixed Income  Prices 2004-2009.xlsx]TIPS!R1302C36</stp>
        <tr r="AJ1302" s="1"/>
      </tp>
      <tp>
        <v>1.20886</v>
        <stp/>
        <stp>##V3_BDHV12</stp>
        <stp>9128277J5 Govt</stp>
        <stp>IDX_RATIO</stp>
        <stp>6/27/2008</stp>
        <stp>6/27/2008</stp>
        <stp>[Fixed Income  Prices 2004-2009.xlsx]TIPS!R1027C36</stp>
        <tr r="AJ1027" s="1"/>
      </tp>
      <tp>
        <v>1.1594800000000001</v>
        <stp/>
        <stp>##V3_BDHV12</stp>
        <stp>912828CZ1 Govt</stp>
        <stp>IDX_RATIO</stp>
        <stp>9/23/2008</stp>
        <stp>9/23/2008</stp>
        <stp>[Fixed Income  Prices 2004-2009.xlsx]TIPS!R1021C24</stp>
        <tr r="X1021" s="1"/>
      </tp>
      <tp>
        <v>1.1942300000000001</v>
        <stp/>
        <stp>##V3_BDHV12</stp>
        <stp>9128277J5 Govt</stp>
        <stp>IDX_RATIO</stp>
        <stp>4/27/2009</stp>
        <stp>4/27/2009</stp>
        <stp>[Fixed Income  Prices 2004-2009.xlsx]TIPS!R1243C36</stp>
        <tr r="AJ1243" s="1"/>
      </tp>
      <tp>
        <v>1.3062100000000001</v>
        <stp/>
        <stp>##V3_BDHV12</stp>
        <stp>9128274Y5 Govt</stp>
        <stp>IDX_RATIO</stp>
        <stp>6/17/2008</stp>
        <stp>6/17/2008</stp>
        <stp>[Fixed Income  Prices 2004-2009.xlsx]TIPS!R1020C16</stp>
        <tr r="P1020" s="1"/>
      </tp>
      <tp>
        <v>1.3002</v>
        <stp/>
        <stp>##V3_BDHV12</stp>
        <stp>9128274Y5 Govt</stp>
        <stp>IDX_RATIO</stp>
        <stp>5/27/2008</stp>
        <stp>5/27/2008</stp>
        <stp>[Fixed Income  Prices 2004-2009.xlsx]TIPS!R1005C16</stp>
        <tr r="P1005" s="1"/>
      </tp>
      <tp>
        <v>1.13723</v>
        <stp/>
        <stp>##V3_BDHV12</stp>
        <stp>912828CZ1 Govt</stp>
        <stp>IDX_RATIO</stp>
        <stp>9/23/2009</stp>
        <stp>9/23/2009</stp>
        <stp>[Fixed Income  Prices 2004-2009.xlsx]TIPS!R1282C24</stp>
        <tr r="X1282" s="1"/>
      </tp>
      <tp>
        <v>1.21509</v>
        <stp/>
        <stp>##V3_BDHV12</stp>
        <stp>9128277J5 Govt</stp>
        <stp>IDX_RATIO</stp>
        <stp>7/17/2008</stp>
        <stp>7/17/2008</stp>
        <stp>[Fixed Income  Prices 2004-2009.xlsx]TIPS!R1041C36</stp>
        <tr r="AJ1041" s="1"/>
      </tp>
      <tp>
        <v>1.30884</v>
        <stp/>
        <stp>##V3_BDHV12</stp>
        <stp>9128274Y5 Govt</stp>
        <stp>IDX_RATIO</stp>
        <stp>6/27/2008</stp>
        <stp>6/27/2008</stp>
        <stp>[Fixed Income  Prices 2004-2009.xlsx]TIPS!R1028C16</stp>
        <tr r="P1028" s="1"/>
      </tp>
      <tp>
        <v>1.1922600000000001</v>
        <stp/>
        <stp>##V3_BDHV12</stp>
        <stp>9128277J5 Govt</stp>
        <stp>IDX_RATIO</stp>
        <stp>4/17/2009</stp>
        <stp>4/17/2009</stp>
        <stp>[Fixed Income  Prices 2004-2009.xlsx]TIPS!R1237C36</stp>
        <tr r="AJ1237" s="1"/>
      </tp>
      <tp>
        <v>1.2064300000000001</v>
        <stp/>
        <stp>##V3_BDHV12</stp>
        <stp>9128277J5 Govt</stp>
        <stp>IDX_RATIO</stp>
        <stp>6/17/2008</stp>
        <stp>6/17/2008</stp>
        <stp>[Fixed Income  Prices 2004-2009.xlsx]TIPS!R1019C36</stp>
        <tr r="AJ1019" s="1"/>
      </tp>
      <tp>
        <v>1.2008700000000001</v>
        <stp/>
        <stp>##V3_BDHV12</stp>
        <stp>9128277J5 Govt</stp>
        <stp>IDX_RATIO</stp>
        <stp>5/27/2008</stp>
        <stp>5/27/2008</stp>
        <stp>[Fixed Income  Prices 2004-2009.xlsx]TIPS!R1004C36</stp>
        <tr r="AJ1004" s="1"/>
      </tp>
      <tp>
        <v>1.20383</v>
        <stp/>
        <stp>##V3_BDHV12</stp>
        <stp>9128277J5 Govt</stp>
        <stp>IDX_RATIO</stp>
        <stp>7/27/2009</stp>
        <stp>7/27/2009</stp>
        <stp>[Fixed Income  Prices 2004-2009.xlsx]TIPS!R1308C36</stp>
        <tr r="AJ1308" s="1"/>
      </tp>
      <tp>
        <v>1.21997</v>
        <stp/>
        <stp>##V3_BDHV12</stp>
        <stp>912828AF7 Govt</stp>
        <stp>IDX_RATIO</stp>
        <stp>9/15/2008</stp>
        <stp>9/15/2008</stp>
        <stp>[Fixed Income  Prices 2004-2009.xlsx]TIPS!R1083C44</stp>
        <tr r="AR1083" s="1"/>
      </tp>
      <tp>
        <v>1.14367</v>
        <stp/>
        <stp>##V3_BDHV12</stp>
        <stp>912828CP3 Govt</stp>
        <stp>IDX_RATIO</stp>
        <stp>9/11/2009</stp>
        <stp>9/11/2009</stp>
        <stp>[Fixed Income  Prices 2004-2009.xlsx]TIPS!R1343C64</stp>
        <tr r="BL1343" s="1"/>
      </tp>
      <tp>
        <v>1.1973199999999999</v>
        <stp/>
        <stp>##V3_BDHV12</stp>
        <stp>912828AF7 Govt</stp>
        <stp>IDX_RATIO</stp>
        <stp>8/25/2009</stp>
        <stp>8/25/2009</stp>
        <stp>[Fixed Income  Prices 2004-2009.xlsx]TIPS!R1329C44</stp>
        <tr r="AR1329" s="1"/>
      </tp>
      <tp>
        <v>1.15673</v>
        <stp/>
        <stp>##V3_BDHV12</stp>
        <stp>912828CP3 Govt</stp>
        <stp>IDX_RATIO</stp>
        <stp>8/21/2008</stp>
        <stp>8/21/2008</stp>
        <stp>[Fixed Income  Prices 2004-2009.xlsx]TIPS!R1067C64</stp>
        <tr r="BL1067" s="1"/>
      </tp>
      <tp>
        <v>1.1070800000000001</v>
        <stp/>
        <stp>##V3_BDHV12</stp>
        <stp>912828EA4 Govt</stp>
        <stp>IDX_RATIO</stp>
        <stp>8/26/2009</stp>
        <stp>8/26/2009</stp>
        <stp>[Fixed Income  Prices 2004-2009.xlsx]TIPS!R1077C72</stp>
        <tr r="BT1077" s="1"/>
      </tp>
      <tp>
        <v>1.17302</v>
        <stp/>
        <stp>##V3_BDHV12</stp>
        <stp>912828BD1 Govt</stp>
        <stp>IDX_RATIO</stp>
        <stp>9/23/2009</stp>
        <stp>9/23/2009</stp>
        <stp>[Fixed Income  Prices 2004-2009.xlsx]TIPS!R1350C52</stp>
        <tr r="AZ1350" s="1"/>
      </tp>
      <tp>
        <v>1.1840999999999999</v>
        <stp/>
        <stp>##V3_BDHV12</stp>
        <stp>912828BD1 Govt</stp>
        <stp>IDX_RATIO</stp>
        <stp>8/13/2008</stp>
        <stp>8/13/2008</stp>
        <stp>[Fixed Income  Prices 2004-2009.xlsx]TIPS!R1060C52</stp>
        <tr r="AZ1060" s="1"/>
      </tp>
      <tp>
        <v>1.1235299999999999</v>
        <stp/>
        <stp>##V3_BDHV12</stp>
        <stp>9128275W8 Govt</stp>
        <stp>IDX_RATIO</stp>
        <stp>7/30/2004</stp>
        <stp>7/30/2004</stp>
        <stp>[Fixed Income  Prices 2004-2009.xlsx]TIPS!R10C20</stp>
        <tr r="T10" s="1"/>
      </tp>
      <tp>
        <v>1.1542300000000001</v>
        <stp/>
        <stp>##V3_BDHV12</stp>
        <stp>9128274Y5 Govt</stp>
        <stp>IDX_RATIO</stp>
        <stp>8/11/2004</stp>
        <stp>8/11/2004</stp>
        <stp>[Fixed Income  Prices 2004-2009.xlsx]TIPS!R18C16</stp>
        <tr r="P18" s="1"/>
      </tp>
      <tp>
        <v>1.2103299999999999</v>
        <stp/>
        <stp>##V3_BDHV12</stp>
        <stp>912828AF7 Govt</stp>
        <stp>IDX_RATIO</stp>
        <stp>8/15/2008</stp>
        <stp>8/15/2008</stp>
        <stp>[Fixed Income  Prices 2004-2009.xlsx]TIPS!R1062C44</stp>
        <tr r="AR1062" s="1"/>
      </tp>
      <tp>
        <v>1.19811</v>
        <stp/>
        <stp>##V3_BDHV12</stp>
        <stp>912828AF7 Govt</stp>
        <stp>IDX_RATIO</stp>
        <stp>9/25/2009</stp>
        <stp>9/25/2009</stp>
        <stp>[Fixed Income  Prices 2004-2009.xlsx]TIPS!R1352C44</stp>
        <tr r="AR1352" s="1"/>
      </tp>
      <tp>
        <v>1.13768</v>
        <stp/>
        <stp>##V3_BDHV12</stp>
        <stp>912828CP3 Govt</stp>
        <stp>IDX_RATIO</stp>
        <stp>8/11/2009</stp>
        <stp>8/11/2009</stp>
        <stp>[Fixed Income  Prices 2004-2009.xlsx]TIPS!R1320C64</stp>
        <tr r="BL1320" s="1"/>
      </tp>
      <tp>
        <v>1.1866099999999999</v>
        <stp/>
        <stp>##V3_BDHV12</stp>
        <stp>9128277J5 Govt</stp>
        <stp>IDX_RATIO</stp>
        <stp>3/17/2009</stp>
        <stp>3/17/2009</stp>
        <stp>[Fixed Income  Prices 2004-2009.xlsx]TIPS!R1214C36</stp>
        <tr r="AJ1214" s="1"/>
      </tp>
      <tp>
        <v>1.19597</v>
        <stp/>
        <stp>##V3_BDHV12</stp>
        <stp>912828BD1 Govt</stp>
        <stp>IDX_RATIO</stp>
        <stp>9/23/2008</stp>
        <stp>9/23/2008</stp>
        <stp>[Fixed Income  Prices 2004-2009.xlsx]TIPS!R1089C52</stp>
        <tr r="AZ1089" s="1"/>
      </tp>
      <tp>
        <v>1.1080300000000001</v>
        <stp/>
        <stp>##V3_BDHV12</stp>
        <stp>912828EA4 Govt</stp>
        <stp>IDX_RATIO</stp>
        <stp>9/16/2009</stp>
        <stp>9/16/2009</stp>
        <stp>[Fixed Income  Prices 2004-2009.xlsx]TIPS!R1092C72</stp>
        <tr r="BT1092" s="1"/>
      </tp>
      <tp>
        <v>1.1628700000000001</v>
        <stp/>
        <stp>##V3_BDHV12</stp>
        <stp>912828CP3 Govt</stp>
        <stp>IDX_RATIO</stp>
        <stp>9/11/2008</stp>
        <stp>9/11/2008</stp>
        <stp>[Fixed Income  Prices 2004-2009.xlsx]TIPS!R1082C64</stp>
        <tr r="BL1082" s="1"/>
      </tp>
      <tp>
        <v>1.12835</v>
        <stp/>
        <stp>##V3_BDHV12</stp>
        <stp>912828DH0 Govt</stp>
        <stp>IDX_RATIO</stp>
        <stp>9/22/2009</stp>
        <stp>9/22/2009</stp>
        <stp>[Fixed Income  Prices 2004-2009.xlsx]TIPS!R1225C68</stp>
        <tr r="BP1225" s="1"/>
      </tp>
      <tp>
        <v>1.1682600000000001</v>
        <stp/>
        <stp>##V3_BDHV12</stp>
        <stp>912828BD1 Govt</stp>
        <stp>IDX_RATIO</stp>
        <stp>8/13/2009</stp>
        <stp>8/13/2009</stp>
        <stp>[Fixed Income  Prices 2004-2009.xlsx]TIPS!R1321C52</stp>
        <tr r="AZ1321" s="1"/>
      </tp>
      <tp>
        <v>1.2142500000000001</v>
        <stp/>
        <stp>##V3_BDHV12</stp>
        <stp>912828AF7 Govt</stp>
        <stp>IDX_RATIO</stp>
        <stp>8/25/2008</stp>
        <stp>8/25/2008</stp>
        <stp>[Fixed Income  Prices 2004-2009.xlsx]TIPS!R1068C44</stp>
        <tr r="AR1068" s="1"/>
      </tp>
      <tp>
        <v>1.1408199999999999</v>
        <stp/>
        <stp>##V3_BDHV12</stp>
        <stp>912828CP3 Govt</stp>
        <stp>IDX_RATIO</stp>
        <stp>8/21/2009</stp>
        <stp>8/21/2009</stp>
        <stp>[Fixed Income  Prices 2004-2009.xlsx]TIPS!R1328C64</stp>
        <tr r="BL1328" s="1"/>
      </tp>
      <tp>
        <v>1.1987399999999999</v>
        <stp/>
        <stp>##V3_BDHV12</stp>
        <stp>912828AF7 Govt</stp>
        <stp>IDX_RATIO</stp>
        <stp>9/15/2009</stp>
        <stp>9/15/2009</stp>
        <stp>[Fixed Income  Prices 2004-2009.xlsx]TIPS!R1344C44</stp>
        <tr r="AR1344" s="1"/>
      </tp>
      <tp>
        <v>1.1554899999999999</v>
        <stp/>
        <stp>##V3_BDHV12</stp>
        <stp>9128274Y5 Govt</stp>
        <stp>IDX_RATIO</stp>
        <stp>9/21/2004</stp>
        <stp>9/21/2004</stp>
        <stp>[Fixed Income  Prices 2004-2009.xlsx]TIPS!R47C16</stp>
        <tr r="P47" s="1"/>
      </tp>
      <tp>
        <v>1.15659</v>
        <stp/>
        <stp>##V3_BDHV12</stp>
        <stp>9128274Y5 Govt</stp>
        <stp>IDX_RATIO</stp>
        <stp>8/31/2004</stp>
        <stp>8/31/2004</stp>
        <stp>[Fixed Income  Prices 2004-2009.xlsx]TIPS!R32C16</stp>
        <tr r="P32" s="1"/>
      </tp>
      <tp>
        <v>1.1882699999999999</v>
        <stp/>
        <stp>##V3_BDHV12</stp>
        <stp>9128277J5 Govt</stp>
        <stp>IDX_RATIO</stp>
        <stp>3/27/2009</stp>
        <stp>3/27/2009</stp>
        <stp>[Fixed Income  Prices 2004-2009.xlsx]TIPS!R1222C36</stp>
        <tr r="AJ1222" s="1"/>
      </tp>
      <tp>
        <v>1.2221</v>
        <stp/>
        <stp>##V3_BDHV12</stp>
        <stp>912828AF7 Govt</stp>
        <stp>IDX_RATIO</stp>
        <stp>9/25/2008</stp>
        <stp>9/25/2008</stp>
        <stp>[Fixed Income  Prices 2004-2009.xlsx]TIPS!R1091C44</stp>
        <tr r="AR1091" s="1"/>
      </tp>
      <tp>
        <v>1.153</v>
        <stp/>
        <stp>##V3_BDHV12</stp>
        <stp>912828CP3 Govt</stp>
        <stp>IDX_RATIO</stp>
        <stp>8/11/2008</stp>
        <stp>8/11/2008</stp>
        <stp>[Fixed Income  Prices 2004-2009.xlsx]TIPS!R1059C64</stp>
        <tr r="BL1059" s="1"/>
      </tp>
      <tp>
        <v>1.14307</v>
        <stp/>
        <stp>##V3_BDHV12</stp>
        <stp>912828CP3 Govt</stp>
        <stp>IDX_RATIO</stp>
        <stp>9/21/2009</stp>
        <stp>9/21/2009</stp>
        <stp>[Fixed Income  Prices 2004-2009.xlsx]TIPS!R1349C64</stp>
        <tr r="BL1349" s="1"/>
      </tp>
      <tp>
        <v>1.1234</v>
        <stp/>
        <stp>##V3_BDHV12</stp>
        <stp>912828DH0 Govt</stp>
        <stp>IDX_RATIO</stp>
        <stp>8/12/2009</stp>
        <stp>8/12/2009</stp>
        <stp>[Fixed Income  Prices 2004-2009.xlsx]TIPS!R1196C68</stp>
        <tr r="BP1196" s="1"/>
      </tp>
      <tp>
        <v>1.1439699999999999</v>
        <stp/>
        <stp>##V3_BDHV12</stp>
        <stp>912828CP3 Govt</stp>
        <stp>IDX_RATIO</stp>
        <stp>8/31/2009</stp>
        <stp>8/31/2009</stp>
        <stp>[Fixed Income  Prices 2004-2009.xlsx]TIPS!R1334C64</stp>
        <tr r="BL1334" s="1"/>
      </tp>
      <tp>
        <v>1.18926</v>
        <stp/>
        <stp>##V3_BDHV12</stp>
        <stp>9128277J5 Govt</stp>
        <stp>IDX_RATIO</stp>
        <stp>2/17/2009</stp>
        <stp>2/17/2009</stp>
        <stp>[Fixed Income  Prices 2004-2009.xlsx]TIPS!R1194C36</stp>
        <tr r="AJ1194" s="1"/>
      </tp>
      <tp>
        <v>1.2000899999999999</v>
        <stp/>
        <stp>##V3_BDHV12</stp>
        <stp>9128277J5 Govt</stp>
        <stp>IDX_RATIO</stp>
        <stp>1/27/2009</stp>
        <stp>1/27/2009</stp>
        <stp>[Fixed Income  Prices 2004-2009.xlsx]TIPS!R1179C36</stp>
        <tr r="AJ1179" s="1"/>
      </tp>
      <tp>
        <v>1.1848399999999999</v>
        <stp/>
        <stp>##V3_BDHV12</stp>
        <stp>9128277J5 Govt</stp>
        <stp>IDX_RATIO</stp>
        <stp>2/27/2009</stp>
        <stp>2/27/2009</stp>
        <stp>[Fixed Income  Prices 2004-2009.xlsx]TIPS!R1202C36</stp>
        <tr r="AJ1202" s="1"/>
      </tp>
      <tp>
        <v>1.1623300000000001</v>
        <stp/>
        <stp>##V3_BDHV12</stp>
        <stp>912828BD1 Govt</stp>
        <stp>IDX_RATIO</stp>
        <stp>7/13/2009</stp>
        <stp>7/13/2009</stp>
        <stp>[Fixed Income  Prices 2004-2009.xlsx]TIPS!R1298C52</stp>
        <tr r="AZ1298" s="1"/>
      </tp>
      <tp>
        <v>1.1096300000000001</v>
        <stp/>
        <stp>##V3_BDHV12</stp>
        <stp>912828DH0 Govt</stp>
        <stp>IDX_RATIO</stp>
        <stp>4/22/2009</stp>
        <stp>4/22/2009</stp>
        <stp>[Fixed Income  Prices 2004-2009.xlsx]TIPS!R1116C68</stp>
        <tr r="BP1116" s="1"/>
      </tp>
      <tp>
        <v>1.1933499999999999</v>
        <stp/>
        <stp>##V3_BDHV12</stp>
        <stp>912828AF7 Govt</stp>
        <stp>IDX_RATIO</stp>
        <stp>6/25/2008</stp>
        <stp>6/25/2008</stp>
        <stp>[Fixed Income  Prices 2004-2009.xlsx]TIPS!R1025C44</stp>
        <tr r="AR1025" s="1"/>
      </tp>
      <tp>
        <v>1.1115699999999999</v>
        <stp/>
        <stp>##V3_BDHV12</stp>
        <stp>912828CZ1 Govt</stp>
        <stp>IDX_RATIO</stp>
        <stp>3/13/2009</stp>
        <stp>3/13/2009</stp>
        <stp>[Fixed Income  Prices 2004-2009.xlsx]TIPS!R1144C24</stp>
        <tr r="X1144" s="1"/>
      </tp>
      <tp>
        <v>1.18753</v>
        <stp/>
        <stp>##V3_BDHV12</stp>
        <stp>912828AF7 Govt</stp>
        <stp>IDX_RATIO</stp>
        <stp>7/15/2009</stp>
        <stp>7/15/2009</stp>
        <stp>[Fixed Income  Prices 2004-2009.xlsx]TIPS!R1300C44</stp>
        <tr r="AR1300" s="1"/>
      </tp>
      <tp>
        <v>1.13443</v>
        <stp/>
        <stp>##V3_BDHV12</stp>
        <stp>912828CP3 Govt</stp>
        <stp>IDX_RATIO</stp>
        <stp>7/31/2009</stp>
        <stp>7/31/2009</stp>
        <stp>[Fixed Income  Prices 2004-2009.xlsx]TIPS!R1313C64</stp>
        <tr r="BL1313" s="1"/>
      </tp>
      <tp>
        <v>1.18441</v>
        <stp/>
        <stp>##V3_BDHV12</stp>
        <stp>912828AF7 Govt</stp>
        <stp>IDX_RATIO</stp>
        <stp>6/15/2009</stp>
        <stp>6/15/2009</stp>
        <stp>[Fixed Income  Prices 2004-2009.xlsx]TIPS!R1278C44</stp>
        <tr r="AR1278" s="1"/>
      </tp>
      <tp>
        <v>1.1537999999999999</v>
        <stp/>
        <stp>##V3_BDHV12</stp>
        <stp>912828BD1 Govt</stp>
        <stp>IDX_RATIO</stp>
        <stp>4/23/2009</stp>
        <stp>4/23/2009</stp>
        <stp>[Fixed Income  Prices 2004-2009.xlsx]TIPS!R1241C52</stp>
        <tr r="AZ1241" s="1"/>
      </tp>
      <tp>
        <v>1.1766399999999999</v>
        <stp/>
        <stp>##V3_BDHV12</stp>
        <stp>912828BD1 Govt</stp>
        <stp>IDX_RATIO</stp>
        <stp>7/23/2008</stp>
        <stp>7/23/2008</stp>
        <stp>[Fixed Income  Prices 2004-2009.xlsx]TIPS!R1045C52</stp>
        <tr r="AZ1045" s="1"/>
      </tp>
      <tp>
        <v>1.18238</v>
        <stp/>
        <stp>##V3_BDHV12</stp>
        <stp>912828AF7 Govt</stp>
        <stp>IDX_RATIO</stp>
        <stp>5/25/2009</stp>
        <stp>5/25/2009</stp>
        <stp>[Fixed Income  Prices 2004-2009.xlsx]TIPS!R1263C44</stp>
        <tr r="AR1263" s="1"/>
      </tp>
      <tp>
        <v>1.14276</v>
        <stp/>
        <stp>##V3_BDHV12</stp>
        <stp>912828CP3 Govt</stp>
        <stp>IDX_RATIO</stp>
        <stp>7/11/2008</stp>
        <stp>7/11/2008</stp>
        <stp>[Fixed Income  Prices 2004-2009.xlsx]TIPS!R1038C64</stp>
        <tr r="BL1038" s="1"/>
      </tp>
      <tp>
        <v>1.0978300000000001</v>
        <stp/>
        <stp>##V3_BDHV12</stp>
        <stp>912828EA4 Govt</stp>
        <stp>IDX_RATIO</stp>
        <stp>7/16/2009</stp>
        <stp>7/16/2009</stp>
        <stp>[Fixed Income  Prices 2004-2009.xlsx]TIPS!R1048C72</stp>
        <tr r="BT1048" s="1"/>
      </tp>
      <tp>
        <v>1.1269899999999999</v>
        <stp/>
        <stp>##V3_BDHV12</stp>
        <stp>9128275W8 Govt</stp>
        <stp>IDX_RATIO</stp>
        <stp>9/10/2004</stp>
        <stp>9/10/2004</stp>
        <stp>[Fixed Income  Prices 2004-2009.xlsx]TIPS!R40C20</stp>
        <tr r="T40" s="1"/>
      </tp>
      <tp>
        <v>1.1732899999999999</v>
        <stp/>
        <stp>##V3_BDHV12</stp>
        <stp>9128273T7 Govt</stp>
        <stp>IDX_RATIO</stp>
        <stp>9/16/2004</stp>
        <stp>9/16/2004</stp>
        <stp>[Fixed Income  Prices 2004-2009.xlsx]TIPS!R44C12</stp>
        <tr r="L44" s="1"/>
      </tp>
      <tp>
        <v>1.115</v>
        <stp/>
        <stp>##V3_BDHV12</stp>
        <stp>912828DH0 Govt</stp>
        <stp>IDX_RATIO</stp>
        <stp>6/12/2009</stp>
        <stp>6/12/2009</stp>
        <stp>[Fixed Income  Prices 2004-2009.xlsx]TIPS!R1153C68</stp>
        <tr r="BP1153" s="1"/>
      </tp>
      <tp>
        <v>1.11311</v>
        <stp/>
        <stp>##V3_BDHV12</stp>
        <stp>912828DH0 Govt</stp>
        <stp>IDX_RATIO</stp>
        <stp>5/22/2009</stp>
        <stp>5/22/2009</stp>
        <stp>[Fixed Income  Prices 2004-2009.xlsx]TIPS!R1138C68</stp>
        <tr r="BP1138" s="1"/>
      </tp>
      <tp>
        <v>1.12659</v>
        <stp/>
        <stp>##V3_BDHV12</stp>
        <stp>912828CP3 Govt</stp>
        <stp>IDX_RATIO</stp>
        <stp>5/11/2009</stp>
        <stp>5/11/2009</stp>
        <stp>[Fixed Income  Prices 2004-2009.xlsx]TIPS!R1254C64</stp>
        <tr r="BL1254" s="1"/>
      </tp>
      <tp>
        <v>1.09493</v>
        <stp/>
        <stp>##V3_BDHV12</stp>
        <stp>912828EA4 Govt</stp>
        <stp>IDX_RATIO</stp>
        <stp>6/16/2009</stp>
        <stp>6/16/2009</stp>
        <stp>[Fixed Income  Prices 2004-2009.xlsx]TIPS!R1026C72</stp>
        <tr r="BT1026" s="1"/>
      </tp>
      <tp>
        <v>1.16777</v>
        <stp/>
        <stp>##V3_BDHV12</stp>
        <stp>912828BD1 Govt</stp>
        <stp>IDX_RATIO</stp>
        <stp>6/23/2008</stp>
        <stp>6/23/2008</stp>
        <stp>[Fixed Income  Prices 2004-2009.xlsx]TIPS!R1023C52</stp>
        <tr r="AZ1023" s="1"/>
      </tp>
      <tp>
        <v>1.0930500000000001</v>
        <stp/>
        <stp>##V3_BDHV12</stp>
        <stp>912828EA4 Govt</stp>
        <stp>IDX_RATIO</stp>
        <stp>5/26/2009</stp>
        <stp>5/26/2009</stp>
        <stp>[Fixed Income  Prices 2004-2009.xlsx]TIPS!R1011C72</stp>
        <tr r="BT1011" s="1"/>
      </tp>
      <tp>
        <v>1.1350800000000001</v>
        <stp/>
        <stp>##V3_BDHV12</stp>
        <stp>912828CP3 Govt</stp>
        <stp>IDX_RATIO</stp>
        <stp>6/11/2008</stp>
        <stp>6/11/2008</stp>
        <stp>[Fixed Income  Prices 2004-2009.xlsx]TIPS!R1016C64</stp>
        <tr r="BL1016" s="1"/>
      </tp>
      <tp>
        <v>1.11633</v>
        <stp/>
        <stp>##V3_BDHV12</stp>
        <stp>912828CZ1 Govt</stp>
        <stp>IDX_RATIO</stp>
        <stp>2/13/2009</stp>
        <stp>2/13/2009</stp>
        <stp>[Fixed Income  Prices 2004-2009.xlsx]TIPS!R1124C24</stp>
        <tr r="X1124" s="1"/>
      </tp>
      <tp>
        <v>1.13337</v>
        <stp/>
        <stp>##V3_BDHV12</stp>
        <stp>912828CP3 Govt</stp>
        <stp>IDX_RATIO</stp>
        <stp>7/21/2009</stp>
        <stp>7/21/2009</stp>
        <stp>[Fixed Income  Prices 2004-2009.xlsx]TIPS!R1305C64</stp>
        <tr r="BL1305" s="1"/>
      </tp>
      <tp>
        <v>1.12934</v>
        <stp/>
        <stp>##V3_BDHV12</stp>
        <stp>912828CP3 Govt</stp>
        <stp>IDX_RATIO</stp>
        <stp>5/21/2008</stp>
        <stp>5/21/2008</stp>
        <stp>[Fixed Income  Prices 2004-2009.xlsx]TIPS!R1001C64</stp>
        <tr r="BL1001" s="1"/>
      </tp>
      <tp>
        <v>1.1276600000000001</v>
        <stp/>
        <stp>##V3_BDHV12</stp>
        <stp>912828CZ1 Govt</stp>
        <stp>IDX_RATIO</stp>
        <stp>1/23/2009</stp>
        <stp>1/23/2009</stp>
        <stp>[Fixed Income  Prices 2004-2009.xlsx]TIPS!R1109C24</stp>
        <tr r="X1109" s="1"/>
      </tp>
      <tp>
        <v>1.20258</v>
        <stp/>
        <stp>##V3_BDHV12</stp>
        <stp>912828AF7 Govt</stp>
        <stp>IDX_RATIO</stp>
        <stp>7/25/2008</stp>
        <stp>7/25/2008</stp>
        <stp>[Fixed Income  Prices 2004-2009.xlsx]TIPS!R1047C44</stp>
        <tr r="AR1047" s="1"/>
      </tp>
      <tp>
        <v>1.1249899999999999</v>
        <stp/>
        <stp>##V3_BDHV12</stp>
        <stp>9128275W8 Govt</stp>
        <stp>IDX_RATIO</stp>
        <stp>8/10/2004</stp>
        <stp>8/10/2004</stp>
        <stp>[Fixed Income  Prices 2004-2009.xlsx]TIPS!R17C20</stp>
        <tr r="T17" s="1"/>
      </tp>
      <tp>
        <v>1.1722999999999999</v>
        <stp/>
        <stp>##V3_BDHV12</stp>
        <stp>9128273T7 Govt</stp>
        <stp>IDX_RATIO</stp>
        <stp>8/16/2004</stp>
        <stp>8/16/2004</stp>
        <stp>[Fixed Income  Prices 2004-2009.xlsx]TIPS!R21C12</stp>
        <tr r="L21" s="1"/>
      </tp>
      <tp>
        <v>1.1602600000000001</v>
        <stp/>
        <stp>##V3_BDHV12</stp>
        <stp>912828BD1 Govt</stp>
        <stp>IDX_RATIO</stp>
        <stp>6/23/2009</stp>
        <stp>6/23/2009</stp>
        <stp>[Fixed Income  Prices 2004-2009.xlsx]TIPS!R1284C52</stp>
        <tr r="AZ1284" s="1"/>
      </tp>
      <tp>
        <v>1.1159300000000001</v>
        <stp/>
        <stp>##V3_BDHV12</stp>
        <stp>912828DH0 Govt</stp>
        <stp>IDX_RATIO</stp>
        <stp>6/22/2009</stp>
        <stp>6/22/2009</stp>
        <stp>[Fixed Income  Prices 2004-2009.xlsx]TIPS!R1159C68</stp>
        <tr r="BP1159" s="1"/>
      </tp>
      <tp>
        <v>1.1122399999999999</v>
        <stp/>
        <stp>##V3_BDHV12</stp>
        <stp>912828DH0 Govt</stp>
        <stp>IDX_RATIO</stp>
        <stp>5/12/2009</stp>
        <stp>5/12/2009</stp>
        <stp>[Fixed Income  Prices 2004-2009.xlsx]TIPS!R1130C68</stp>
        <tr r="BP1130" s="1"/>
      </tp>
      <tp>
        <v>1.1489499999999999</v>
        <stp/>
        <stp>##V3_BDHV12</stp>
        <stp>912828CP3 Govt</stp>
        <stp>IDX_RATIO</stp>
        <stp>7/31/2008</stp>
        <stp>7/31/2008</stp>
        <stp>[Fixed Income  Prices 2004-2009.xlsx]TIPS!R1052C64</stp>
        <tr r="BL1052" s="1"/>
      </tp>
      <tp>
        <v>1.19933</v>
        <stp/>
        <stp>##V3_BDHV12</stp>
        <stp>912828AF7 Govt</stp>
        <stp>IDX_RATIO</stp>
        <stp>7/15/2008</stp>
        <stp>7/15/2008</stp>
        <stp>[Fixed Income  Prices 2004-2009.xlsx]TIPS!R1039C44</stp>
        <tr r="AR1039" s="1"/>
      </tp>
      <tp>
        <v>1.1597</v>
        <stp/>
        <stp>##V3_BDHV12</stp>
        <stp>912828BD1 Govt</stp>
        <stp>IDX_RATIO</stp>
        <stp>5/23/2008</stp>
        <stp>5/23/2008</stp>
        <stp>[Fixed Income  Prices 2004-2009.xlsx]TIPS!R1002C52</stp>
        <tr r="AZ1002" s="1"/>
      </tp>
      <tp>
        <v>1.1770499999999999</v>
        <stp/>
        <stp>##V3_BDHV12</stp>
        <stp>912828AF7 Govt</stp>
        <stp>IDX_RATIO</stp>
        <stp>4/15/2009</stp>
        <stp>4/15/2009</stp>
        <stp>[Fixed Income  Prices 2004-2009.xlsx]TIPS!R1235C44</stp>
        <tr r="AR1235" s="1"/>
      </tp>
      <tp>
        <v>1.1634100000000001</v>
        <stp/>
        <stp>##V3_BDHV12</stp>
        <stp>912828BD1 Govt</stp>
        <stp>IDX_RATIO</stp>
        <stp>7/23/2009</stp>
        <stp>7/23/2009</stp>
        <stp>[Fixed Income  Prices 2004-2009.xlsx]TIPS!R1306C52</stp>
        <tr r="AZ1306" s="1"/>
      </tp>
      <tp>
        <v>1.0958399999999999</v>
        <stp/>
        <stp>##V3_BDHV12</stp>
        <stp>912828EA4 Govt</stp>
        <stp>IDX_RATIO</stp>
        <stp>6/26/2009</stp>
        <stp>6/26/2009</stp>
        <stp>[Fixed Income  Prices 2004-2009.xlsx]TIPS!R1034C72</stp>
        <tr r="BT1034" s="1"/>
      </tp>
      <tp>
        <v>1.1654200000000001</v>
        <stp/>
        <stp>##V3_BDHV12</stp>
        <stp>912828BD1 Govt</stp>
        <stp>IDX_RATIO</stp>
        <stp>6/13/2008</stp>
        <stp>6/13/2008</stp>
        <stp>[Fixed Income  Prices 2004-2009.xlsx]TIPS!R1017C52</stp>
        <tr r="AZ1017" s="1"/>
      </tp>
      <tp>
        <v>1.1293899999999999</v>
        <stp/>
        <stp>##V3_BDHV12</stp>
        <stp>912828CP3 Govt</stp>
        <stp>IDX_RATIO</stp>
        <stp>6/11/2009</stp>
        <stp>6/11/2009</stp>
        <stp>[Fixed Income  Prices 2004-2009.xlsx]TIPS!R1277C64</stp>
        <tr r="BL1277" s="1"/>
      </tp>
      <tp>
        <v>1.12748</v>
        <stp/>
        <stp>##V3_BDHV12</stp>
        <stp>912828CP3 Govt</stp>
        <stp>IDX_RATIO</stp>
        <stp>5/21/2009</stp>
        <stp>5/21/2009</stp>
        <stp>[Fixed Income  Prices 2004-2009.xlsx]TIPS!R1262C64</stp>
        <tr r="BL1262" s="1"/>
      </tp>
      <tp>
        <v>1.11219</v>
        <stp/>
        <stp>##V3_BDHV12</stp>
        <stp>912828CZ1 Govt</stp>
        <stp>IDX_RATIO</stp>
        <stp>2/23/2009</stp>
        <stp>2/23/2009</stp>
        <stp>[Fixed Income  Prices 2004-2009.xlsx]TIPS!R1130C24</stp>
        <tr r="X1130" s="1"/>
      </tp>
      <tp>
        <v>1.15642</v>
        <stp/>
        <stp>##V3_BDHV12</stp>
        <stp>912828BD1 Govt</stp>
        <stp>IDX_RATIO</stp>
        <stp>5/13/2009</stp>
        <stp>5/13/2009</stp>
        <stp>[Fixed Income  Prices 2004-2009.xlsx]TIPS!R1255C52</stp>
        <tr r="AZ1255" s="1"/>
      </tp>
      <tp>
        <v>1.13472</v>
        <stp/>
        <stp>##V3_BDHV12</stp>
        <stp>912828CZ1 Govt</stp>
        <stp>IDX_RATIO</stp>
        <stp>1/13/2009</stp>
        <stp>1/13/2009</stp>
        <stp>[Fixed Income  Prices 2004-2009.xlsx]TIPS!R1101C24</stp>
        <tr r="X1101" s="1"/>
      </tp>
      <tp>
        <v>1.1257999999999999</v>
        <stp/>
        <stp>##V3_BDHV12</stp>
        <stp>9128275W8 Govt</stp>
        <stp>IDX_RATIO</stp>
        <stp>9/30/2004</stp>
        <stp>9/30/2004</stp>
        <stp>[Fixed Income  Prices 2004-2009.xlsx]TIPS!R54C20</stp>
        <tr r="T54" s="1"/>
      </tp>
      <tp>
        <v>1.1261399999999999</v>
        <stp/>
        <stp>##V3_BDHV12</stp>
        <stp>9128275W8 Govt</stp>
        <stp>IDX_RATIO</stp>
        <stp>8/20/2004</stp>
        <stp>8/20/2004</stp>
        <stp>[Fixed Income  Prices 2004-2009.xlsx]TIPS!R25C20</stp>
        <tr r="T25" s="1"/>
      </tp>
      <tp>
        <v>1.1735</v>
        <stp/>
        <stp>##V3_BDHV12</stp>
        <stp>9128273T7 Govt</stp>
        <stp>IDX_RATIO</stp>
        <stp>8/26/2004</stp>
        <stp>8/26/2004</stp>
        <stp>[Fixed Income  Prices 2004-2009.xlsx]TIPS!R29C12</stp>
        <tr r="L29" s="1"/>
      </tp>
      <tp>
        <v>1.1853899999999999</v>
        <stp/>
        <stp>##V3_BDHV12</stp>
        <stp>912828AF7 Govt</stp>
        <stp>IDX_RATIO</stp>
        <stp>6/25/2009</stp>
        <stp>6/25/2009</stp>
        <stp>[Fixed Income  Prices 2004-2009.xlsx]TIPS!R1286C44</stp>
        <tr r="AR1286" s="1"/>
      </tp>
      <tp>
        <v>1.1458599999999999</v>
        <stp/>
        <stp>##V3_BDHV12</stp>
        <stp>912828CP3 Govt</stp>
        <stp>IDX_RATIO</stp>
        <stp>7/21/2008</stp>
        <stp>7/21/2008</stp>
        <stp>[Fixed Income  Prices 2004-2009.xlsx]TIPS!R1044C64</stp>
        <tr r="BL1044" s="1"/>
      </tp>
      <tp>
        <v>1.12385</v>
        <stp/>
        <stp>##V3_BDHV12</stp>
        <stp>912828CP3 Govt</stp>
        <stp>IDX_RATIO</stp>
        <stp>4/21/2009</stp>
        <stp>4/21/2009</stp>
        <stp>[Fixed Income  Prices 2004-2009.xlsx]TIPS!R1240C64</stp>
        <tr r="BL1240" s="1"/>
      </tp>
      <tp>
        <v>1.11313</v>
        <stp/>
        <stp>##V3_BDHV12</stp>
        <stp>912828CZ1 Govt</stp>
        <stp>IDX_RATIO</stp>
        <stp>3/23/2009</stp>
        <stp>3/23/2009</stp>
        <stp>[Fixed Income  Prices 2004-2009.xlsx]TIPS!R1150C24</stp>
        <tr r="X1150" s="1"/>
      </tp>
      <tp>
        <v>1.1518999999999999</v>
        <stp/>
        <stp>##V3_BDHV12</stp>
        <stp>912828BD1 Govt</stp>
        <stp>IDX_RATIO</stp>
        <stp>4/13/2009</stp>
        <stp>4/13/2009</stp>
        <stp>[Fixed Income  Prices 2004-2009.xlsx]TIPS!R1233C52</stp>
        <tr r="AZ1233" s="1"/>
      </tp>
      <tp>
        <v>1.1189499999999999</v>
        <stp/>
        <stp>##V3_BDHV12</stp>
        <stp>912828DH0 Govt</stp>
        <stp>IDX_RATIO</stp>
        <stp>7/22/2009</stp>
        <stp>7/22/2009</stp>
        <stp>[Fixed Income  Prices 2004-2009.xlsx]TIPS!R1181C68</stp>
        <tr r="BP1181" s="1"/>
      </tp>
      <tp>
        <v>1.18146</v>
        <stp/>
        <stp>##V3_BDHV12</stp>
        <stp>912828AF7 Govt</stp>
        <stp>IDX_RATIO</stp>
        <stp>5/15/2009</stp>
        <stp>5/15/2009</stp>
        <stp>[Fixed Income  Prices 2004-2009.xlsx]TIPS!R1257C44</stp>
        <tr r="AR1257" s="1"/>
      </tp>
      <tp>
        <v>1.12639</v>
        <stp/>
        <stp>##V3_BDHV12</stp>
        <stp>9128275W8 Govt</stp>
        <stp>IDX_RATIO</stp>
        <stp>9/20/2004</stp>
        <stp>9/20/2004</stp>
        <stp>[Fixed Income  Prices 2004-2009.xlsx]TIPS!R46C20</stp>
        <tr r="T46" s="1"/>
      </tp>
      <tp>
        <v>1.1272899999999999</v>
        <stp/>
        <stp>##V3_BDHV12</stp>
        <stp>9128275W8 Govt</stp>
        <stp>IDX_RATIO</stp>
        <stp>8/30/2004</stp>
        <stp>8/30/2004</stp>
        <stp>[Fixed Income  Prices 2004-2009.xlsx]TIPS!R31C20</stp>
        <tr r="T31" s="1"/>
      </tp>
      <tp>
        <v>1.1194999999999999</v>
        <stp/>
        <stp>##V3_BDHV12</stp>
        <stp>912828DH0 Govt</stp>
        <stp>IDX_RATIO</stp>
        <stp>1/22/2009</stp>
        <stp>1/22/2009</stp>
        <stp>[Fixed Income  Prices 2004-2009.xlsx]TIPS!R1052C68</stp>
        <tr r="BP1052" s="1"/>
      </tp>
      <tp>
        <v>1.1079699999999999</v>
        <stp/>
        <stp>##V3_BDHV12</stp>
        <stp>912828DH0 Govt</stp>
        <stp>IDX_RATIO</stp>
        <stp>2/12/2009</stp>
        <stp>2/12/2009</stp>
        <stp>[Fixed Income  Prices 2004-2009.xlsx]TIPS!R1067C68</stp>
        <tr r="BP1067" s="1"/>
      </tp>
      <tp>
        <v>1.1186</v>
        <stp/>
        <stp>##V3_BDHV12</stp>
        <stp>912828CZ1 Govt</stp>
        <stp>IDX_RATIO</stp>
        <stp>4/23/2009</stp>
        <stp>4/23/2009</stp>
        <stp>[Fixed Income  Prices 2004-2009.xlsx]TIPS!R1173C24</stp>
        <tr r="X1173" s="1"/>
      </tp>
      <tp>
        <v>1.14656</v>
        <stp/>
        <stp>##V3_BDHV12</stp>
        <stp>912828BD1 Govt</stp>
        <stp>IDX_RATIO</stp>
        <stp>3/13/2009</stp>
        <stp>3/13/2009</stp>
        <stp>[Fixed Income  Prices 2004-2009.xlsx]TIPS!R1212C52</stp>
        <tr r="AZ1212" s="1"/>
      </tp>
      <tp>
        <v>1.12791</v>
        <stp/>
        <stp>##V3_BDHV12</stp>
        <stp>912828CZ1 Govt</stp>
        <stp>IDX_RATIO</stp>
        <stp>7/23/2009</stp>
        <stp>7/23/2009</stp>
        <stp>[Fixed Income  Prices 2004-2009.xlsx]TIPS!R1238C24</stp>
        <tr r="X1238" s="1"/>
      </tp>
      <tp>
        <v>1.1940999999999999</v>
        <stp/>
        <stp>##V3_BDHV12</stp>
        <stp>912828AF7 Govt</stp>
        <stp>IDX_RATIO</stp>
        <stp>1/15/2009</stp>
        <stp>1/15/2009</stp>
        <stp>[Fixed Income  Prices 2004-2009.xlsx]TIPS!R1171C44</stp>
        <tr r="AR1171" s="1"/>
      </tp>
      <tp>
        <v>1.0878300000000001</v>
        <stp/>
        <stp>##V3_BDHV12</stp>
        <stp>9128276R8 Govt</stp>
        <stp>IDX_RATIO</stp>
        <stp>8/13/2004</stp>
        <stp>8/13/2004</stp>
        <stp>[Fixed Income  Prices 2004-2009.xlsx]TIPS!R20C28</stp>
        <tr r="AB20" s="1"/>
      </tp>
      <tp>
        <v>1.23576</v>
        <stp/>
        <stp>##V3_BDHV12</stp>
        <stp>9128277J5 Govt</stp>
        <stp>IDX_RATIO</stp>
        <stp>9/17/2008</stp>
        <stp>9/17/2008</stp>
        <stp>[Fixed Income  Prices 2004-2009.xlsx]TIPS!R1085C36</stp>
        <tr r="AJ1085" s="1"/>
      </tp>
      <tp>
        <v>1.33209</v>
        <stp/>
        <stp>##V3_BDHV12</stp>
        <stp>9128274Y5 Govt</stp>
        <stp>IDX_RATIO</stp>
        <stp>8/27/2008</stp>
        <stp>8/27/2008</stp>
        <stp>[Fixed Income  Prices 2004-2009.xlsx]TIPS!R1071C16</stp>
        <tr r="P1071" s="1"/>
      </tp>
      <tp>
        <v>1.21306</v>
        <stp/>
        <stp>##V3_BDHV12</stp>
        <stp>9128277J5 Govt</stp>
        <stp>IDX_RATIO</stp>
        <stp>8/27/2009</stp>
        <stp>8/27/2009</stp>
        <stp>[Fixed Income  Prices 2004-2009.xlsx]TIPS!R1331C36</stp>
        <tr r="AJ1331" s="1"/>
      </tp>
      <tp>
        <v>1.1471899999999999</v>
        <stp/>
        <stp>##V3_BDHV12</stp>
        <stp>912828BD1 Govt</stp>
        <stp>IDX_RATIO</stp>
        <stp>2/23/2009</stp>
        <stp>2/23/2009</stp>
        <stp>[Fixed Income  Prices 2004-2009.xlsx]TIPS!R1198C52</stp>
        <tr r="AZ1198" s="1"/>
      </tp>
      <tp>
        <v>1.1227800000000001</v>
        <stp/>
        <stp>##V3_BDHV12</stp>
        <stp>912828CP3 Govt</stp>
        <stp>IDX_RATIO</stp>
        <stp>2/11/2009</stp>
        <stp>2/11/2009</stp>
        <stp>[Fixed Income  Prices 2004-2009.xlsx]TIPS!R1191C64</stp>
        <tr r="BL1191" s="1"/>
      </tp>
      <tp>
        <v>1.1347499999999999</v>
        <stp/>
        <stp>##V3_BDHV12</stp>
        <stp>912828CP3 Govt</stp>
        <stp>IDX_RATIO</stp>
        <stp>1/21/2009</stp>
        <stp>1/21/2009</stp>
        <stp>[Fixed Income  Prices 2004-2009.xlsx]TIPS!R1176C64</stp>
        <tr r="BL1176" s="1"/>
      </tp>
      <tp>
        <v>1.1026899999999999</v>
        <stp/>
        <stp>##V3_BDHV12</stp>
        <stp>912828DH0 Govt</stp>
        <stp>IDX_RATIO</stp>
        <stp>3/12/2009</stp>
        <stp>3/12/2009</stp>
        <stp>[Fixed Income  Prices 2004-2009.xlsx]TIPS!R1087C68</stp>
        <tr r="BP1087" s="1"/>
      </tp>
      <tp>
        <v>1.12486</v>
        <stp/>
        <stp>##V3_BDHV12</stp>
        <stp>912828CZ1 Govt</stp>
        <stp>IDX_RATIO</stp>
        <stp>6/23/2009</stp>
        <stp>6/23/2009</stp>
        <stp>[Fixed Income  Prices 2004-2009.xlsx]TIPS!R1216C24</stp>
        <tr r="X1216" s="1"/>
      </tp>
      <tp>
        <v>1.1704300000000001</v>
        <stp/>
        <stp>##V3_BDHV12</stp>
        <stp>912828BD1 Govt</stp>
        <stp>IDX_RATIO</stp>
        <stp>1/13/2009</stp>
        <stp>1/13/2009</stp>
        <stp>[Fixed Income  Prices 2004-2009.xlsx]TIPS!R1169C52</stp>
        <tr r="AZ1169" s="1"/>
      </tp>
      <tp>
        <v>1.11998</v>
        <stp/>
        <stp>##V3_BDHV12</stp>
        <stp>912828CP3 Govt</stp>
        <stp>IDX_RATIO</stp>
        <stp>3/31/2009</stp>
        <stp>3/31/2009</stp>
        <stp>[Fixed Income  Prices 2004-2009.xlsx]TIPS!R1225C64</stp>
        <tr r="BL1225" s="1"/>
      </tp>
      <tp>
        <v>1.0892599999999999</v>
        <stp/>
        <stp>##V3_BDHV12</stp>
        <stp>9128276R8 Govt</stp>
        <stp>IDX_RATIO</stp>
        <stp>9/13/2004</stp>
        <stp>9/13/2004</stp>
        <stp>[Fixed Income  Prices 2004-2009.xlsx]TIPS!R41C28</stp>
        <tr r="AB41" s="1"/>
      </tp>
      <tp>
        <v>1.15147</v>
        <stp/>
        <stp>##V3_BDHV12</stp>
        <stp>912828BD1 Govt</stp>
        <stp>IDX_RATIO</stp>
        <stp>2/13/2009</stp>
        <stp>2/13/2009</stp>
        <stp>[Fixed Income  Prices 2004-2009.xlsx]TIPS!R1192C52</stp>
        <tr r="AZ1192" s="1"/>
      </tp>
      <tp>
        <v>1.12113</v>
        <stp/>
        <stp>##V3_BDHV12</stp>
        <stp>912828CZ1 Govt</stp>
        <stp>IDX_RATIO</stp>
        <stp>5/13/2009</stp>
        <stp>5/13/2009</stp>
        <stp>[Fixed Income  Prices 2004-2009.xlsx]TIPS!R1187C24</stp>
        <tr r="X1187" s="1"/>
      </tp>
      <tp>
        <v>1.17317</v>
        <stp/>
        <stp>##V3_BDHV12</stp>
        <stp>912828AF7 Govt</stp>
        <stp>IDX_RATIO</stp>
        <stp>3/25/2009</stp>
        <stp>3/25/2009</stp>
        <stp>[Fixed Income  Prices 2004-2009.xlsx]TIPS!R1220C44</stp>
        <tr r="AR1220" s="1"/>
      </tp>
      <tp>
        <v>1.1631499999999999</v>
        <stp/>
        <stp>##V3_BDHV12</stp>
        <stp>912828BD1 Govt</stp>
        <stp>IDX_RATIO</stp>
        <stp>1/23/2009</stp>
        <stp>1/23/2009</stp>
        <stp>[Fixed Income  Prices 2004-2009.xlsx]TIPS!R1177C52</stp>
        <tr r="AZ1177" s="1"/>
      </tp>
      <tp>
        <v>1.0886800000000001</v>
        <stp/>
        <stp>##V3_BDHV12</stp>
        <stp>9128276R8 Govt</stp>
        <stp>IDX_RATIO</stp>
        <stp>9/23/2004</stp>
        <stp>9/23/2004</stp>
        <stp>[Fixed Income  Prices 2004-2009.xlsx]TIPS!R49C28</stp>
        <tr r="AB49" s="1"/>
      </tp>
      <tp>
        <v>1.3379699999999999</v>
        <stp/>
        <stp>##V3_BDHV12</stp>
        <stp>9128274Y5 Govt</stp>
        <stp>IDX_RATIO</stp>
        <stp>9/17/2008</stp>
        <stp>9/17/2008</stp>
        <stp>[Fixed Income  Prices 2004-2009.xlsx]TIPS!R1086C16</stp>
        <tr r="P1086" s="1"/>
      </tp>
      <tp>
        <v>1.2137</v>
        <stp/>
        <stp>##V3_BDHV12</stp>
        <stp>9128277J5 Govt</stp>
        <stp>IDX_RATIO</stp>
        <stp>9/17/2009</stp>
        <stp>9/17/2009</stp>
        <stp>[Fixed Income  Prices 2004-2009.xlsx]TIPS!R1346C36</stp>
        <tr r="AJ1346" s="1"/>
      </tp>
      <tp>
        <v>1.2303299999999999</v>
        <stp/>
        <stp>##V3_BDHV12</stp>
        <stp>9128277J5 Govt</stp>
        <stp>IDX_RATIO</stp>
        <stp>8/27/2008</stp>
        <stp>8/27/2008</stp>
        <stp>[Fixed Income  Prices 2004-2009.xlsx]TIPS!R1070C36</stp>
        <tr r="AJ1070" s="1"/>
      </tp>
      <tp>
        <v>1.1265100000000001</v>
        <stp/>
        <stp>##V3_BDHV12</stp>
        <stp>912828DH0 Govt</stp>
        <stp>IDX_RATIO</stp>
        <stp>1/12/2009</stp>
        <stp>1/12/2009</stp>
        <stp>[Fixed Income  Prices 2004-2009.xlsx]TIPS!R1044C68</stp>
        <tr r="BP1044" s="1"/>
      </tp>
      <tp>
        <v>1.1167499999999999</v>
        <stp/>
        <stp>##V3_BDHV12</stp>
        <stp>912828CZ1 Govt</stp>
        <stp>IDX_RATIO</stp>
        <stp>4/13/2009</stp>
        <stp>4/13/2009</stp>
        <stp>[Fixed Income  Prices 2004-2009.xlsx]TIPS!R1165C24</stp>
        <tr r="X1165" s="1"/>
      </tp>
      <tp>
        <v>1.1481699999999999</v>
        <stp/>
        <stp>##V3_BDHV12</stp>
        <stp>912828BD1 Govt</stp>
        <stp>IDX_RATIO</stp>
        <stp>3/23/2009</stp>
        <stp>3/23/2009</stp>
        <stp>[Fixed Income  Prices 2004-2009.xlsx]TIPS!R1218C52</stp>
        <tr r="AZ1218" s="1"/>
      </tp>
      <tp>
        <v>1.1709799999999999</v>
        <stp/>
        <stp>##V3_BDHV12</stp>
        <stp>912828AF7 Govt</stp>
        <stp>IDX_RATIO</stp>
        <stp>2/25/2009</stp>
        <stp>2/25/2009</stp>
        <stp>[Fixed Income  Prices 2004-2009.xlsx]TIPS!R1200C44</stp>
        <tr r="AR1200" s="1"/>
      </tp>
      <tp>
        <v>1.12686</v>
        <stp/>
        <stp>##V3_BDHV12</stp>
        <stp>912828CZ1 Govt</stp>
        <stp>IDX_RATIO</stp>
        <stp>7/13/2009</stp>
        <stp>7/13/2009</stp>
        <stp>[Fixed Income  Prices 2004-2009.xlsx]TIPS!R1230C24</stp>
        <tr r="X1230" s="1"/>
      </tp>
      <tp>
        <v>1.1168499999999999</v>
        <stp/>
        <stp>##V3_BDHV12</stp>
        <stp>912828CP3 Govt</stp>
        <stp>IDX_RATIO</stp>
        <stp>3/11/2009</stp>
        <stp>3/11/2009</stp>
        <stp>[Fixed Income  Prices 2004-2009.xlsx]TIPS!R1211C64</stp>
        <tr r="BL1211" s="1"/>
      </tp>
      <tp>
        <v>1.0889500000000001</v>
        <stp/>
        <stp>##V3_BDHV12</stp>
        <stp>9128276R8 Govt</stp>
        <stp>IDX_RATIO</stp>
        <stp>8/23/2004</stp>
        <stp>8/23/2004</stp>
        <stp>[Fixed Income  Prices 2004-2009.xlsx]TIPS!R26C28</stp>
        <tr r="AB26" s="1"/>
      </tp>
      <tp>
        <v>1.2097199999999999</v>
        <stp/>
        <stp>##V3_BDHV12</stp>
        <stp>9128277J5 Govt</stp>
        <stp>IDX_RATIO</stp>
        <stp>8/17/2009</stp>
        <stp>8/17/2009</stp>
        <stp>[Fixed Income  Prices 2004-2009.xlsx]TIPS!R1323C36</stp>
        <tr r="AJ1323" s="1"/>
      </tp>
      <tp>
        <v>1.28443</v>
        <stp/>
        <stp>##V3_BDHV12</stp>
        <stp>9128272M3 Govt</stp>
        <stp>IDX_RATIO</stp>
        <stp>11/13/2006</stp>
        <stp>11/13/2006</stp>
        <stp>[Fixed Income  Prices 2004-2009.xlsx]TIPS!R604C8</stp>
        <tr r="H604" s="1"/>
      </tp>
      <tp>
        <v>1.2556700000000001</v>
        <stp/>
        <stp>##V3_BDHV12</stp>
        <stp>9128272M3 Govt</stp>
        <stp>IDX_RATIO</stp>
        <stp>12/12/2005</stp>
        <stp>12/12/2005</stp>
        <stp>[Fixed Income  Prices 2004-2009.xlsx]TIPS!R365C8</stp>
        <tr r="H365" s="1"/>
      </tp>
      <tp>
        <v>1.2781799999999999</v>
        <stp/>
        <stp>##V3_BDHV12</stp>
        <stp>9128272M3 Govt</stp>
        <stp>IDX_RATIO</stp>
        <stp>12/12/2006</stp>
        <stp>12/12/2006</stp>
        <stp>[Fixed Income  Prices 2004-2009.xlsx]TIPS!R625C8</stp>
        <tr r="H625" s="1"/>
      </tp>
      <tp>
        <v>1.2382</v>
        <stp/>
        <stp>##V3_BDHV12</stp>
        <stp>9128272M3 Govt</stp>
        <stp>IDX_RATIO</stp>
        <stp>10/25/2005</stp>
        <stp>10/25/2005</stp>
        <stp>[Fixed Income  Prices 2004-2009.xlsx]TIPS!R331C8</stp>
        <tr r="H331" s="1"/>
      </tp>
      <tp>
        <v>1.28647</v>
        <stp/>
        <stp>##V3_BDHV12</stp>
        <stp>9128272M3 Govt</stp>
        <stp>IDX_RATIO</stp>
        <stp>10/26/2006</stp>
        <stp>10/26/2006</stp>
        <stp>[Fixed Income  Prices 2004-2009.xlsx]TIPS!R592C8</stp>
        <tr r="H592" s="1"/>
      </tp>
      <tp>
        <v>1.2018500000000001</v>
        <stp/>
        <stp>##V3_BDHV12</stp>
        <stp>9128272M3 Govt</stp>
        <stp>IDX_RATIO</stp>
        <stp>12/17/2004</stp>
        <stp>12/17/2004</stp>
        <stp>[Fixed Income  Prices 2004-2009.xlsx]TIPS!R110C8</stp>
        <tr r="H110" s="1"/>
      </tp>
      <tp>
        <v>1.2379899999999999</v>
        <stp/>
        <stp>##V3_BDHV12</stp>
        <stp>9128272M3 Govt</stp>
        <stp>IDX_RATIO</stp>
        <stp>10/24/2005</stp>
        <stp>10/24/2005</stp>
        <stp>[Fixed Income  Prices 2004-2009.xlsx]TIPS!R330C8</stp>
        <tr r="H330" s="1"/>
      </tp>
      <tp>
        <v>1.2865500000000001</v>
        <stp/>
        <stp>##V3_BDHV12</stp>
        <stp>9128272M3 Govt</stp>
        <stp>IDX_RATIO</stp>
        <stp>10/27/2006</stp>
        <stp>10/27/2006</stp>
        <stp>[Fixed Income  Prices 2004-2009.xlsx]TIPS!R593C8</stp>
        <tr r="H593" s="1"/>
      </tp>
      <tp>
        <v>1.06616</v>
        <stp/>
        <stp>##V3_BDHV12</stp>
        <stp>9128277J5 Govt</stp>
        <stp>IDX_RATIO</stp>
        <stp>8/12/2004</stp>
        <stp>8/12/2004</stp>
        <stp>[Fixed Income  Prices 2004-2009.xlsx]TIPS!R19C36</stp>
        <tr r="AJ19" s="1"/>
      </tp>
      <tp>
        <v>1.2385999999999999</v>
        <stp/>
        <stp>##V3_BDHV12</stp>
        <stp>9128272M3 Govt</stp>
        <stp>IDX_RATIO</stp>
        <stp>10/27/2005</stp>
        <stp>10/27/2005</stp>
        <stp>[Fixed Income  Prices 2004-2009.xlsx]TIPS!R333C8</stp>
        <tr r="H333" s="1"/>
      </tp>
      <tp>
        <v>1.2863100000000001</v>
        <stp/>
        <stp>##V3_BDHV12</stp>
        <stp>9128272M3 Govt</stp>
        <stp>IDX_RATIO</stp>
        <stp>10/24/2006</stp>
        <stp>10/24/2006</stp>
        <stp>[Fixed Income  Prices 2004-2009.xlsx]TIPS!R590C8</stp>
        <tr r="H590" s="1"/>
      </tp>
      <tp>
        <v>1.2383999999999999</v>
        <stp/>
        <stp>##V3_BDHV12</stp>
        <stp>9128272M3 Govt</stp>
        <stp>IDX_RATIO</stp>
        <stp>10/26/2005</stp>
        <stp>10/26/2005</stp>
        <stp>[Fixed Income  Prices 2004-2009.xlsx]TIPS!R332C8</stp>
        <tr r="H332" s="1"/>
      </tp>
      <tp>
        <v>1.2863899999999999</v>
        <stp/>
        <stp>##V3_BDHV12</stp>
        <stp>9128272M3 Govt</stp>
        <stp>IDX_RATIO</stp>
        <stp>10/25/2006</stp>
        <stp>10/25/2006</stp>
        <stp>[Fixed Income  Prices 2004-2009.xlsx]TIPS!R591C8</stp>
        <tr r="H591" s="1"/>
      </tp>
      <tp>
        <v>1.0671599999999999</v>
        <stp/>
        <stp>##V3_BDHV12</stp>
        <stp>9128277J5 Govt</stp>
        <stp>IDX_RATIO</stp>
        <stp>9/22/2004</stp>
        <stp>9/22/2004</stp>
        <stp>[Fixed Income  Prices 2004-2009.xlsx]TIPS!R48C36</stp>
        <tr r="AJ48" s="1"/>
      </tp>
      <tp>
        <v>1.1664099999999999</v>
        <stp/>
        <stp>##V3_BDHV12</stp>
        <stp>912828BW9 Govt</stp>
        <stp>IDX_RATIO</stp>
        <stp>10/12/2009</stp>
        <stp>10/12/2009</stp>
        <stp>[Fixed Income  Prices 2004-2009.xlsx]TIPS!R1364C56</stp>
        <tr r="BD1364" s="1"/>
      </tp>
      <tp>
        <v>1.16649</v>
        <stp/>
        <stp>##V3_BDHV12</stp>
        <stp>912828BW9 Govt</stp>
        <stp>IDX_RATIO</stp>
        <stp>10/13/2009</stp>
        <stp>10/13/2009</stp>
        <stp>[Fixed Income  Prices 2004-2009.xlsx]TIPS!R1365C56</stp>
        <tr r="BD1365" s="1"/>
      </tp>
      <tp>
        <v>1.16658</v>
        <stp/>
        <stp>##V3_BDHV12</stp>
        <stp>912828BW9 Govt</stp>
        <stp>IDX_RATIO</stp>
        <stp>10/14/2009</stp>
        <stp>10/14/2009</stp>
        <stp>[Fixed Income  Prices 2004-2009.xlsx]TIPS!R1366C56</stp>
        <tr r="BD1366" s="1"/>
      </tp>
      <tp>
        <v>1.16666</v>
        <stp/>
        <stp>##V3_BDHV12</stp>
        <stp>912828BW9 Govt</stp>
        <stp>IDX_RATIO</stp>
        <stp>10/15/2009</stp>
        <stp>10/15/2009</stp>
        <stp>[Fixed Income  Prices 2004-2009.xlsx]TIPS!R1367C56</stp>
        <tr r="BD1367" s="1"/>
      </tp>
      <tp>
        <v>1.16675</v>
        <stp/>
        <stp>##V3_BDHV12</stp>
        <stp>912828BW9 Govt</stp>
        <stp>IDX_RATIO</stp>
        <stp>10/16/2009</stp>
        <stp>10/16/2009</stp>
        <stp>[Fixed Income  Prices 2004-2009.xlsx]TIPS!R1368C56</stp>
        <tr r="BD1368" s="1"/>
      </tp>
      <tp>
        <v>1.167</v>
        <stp/>
        <stp>##V3_BDHV12</stp>
        <stp>912828BW9 Govt</stp>
        <stp>IDX_RATIO</stp>
        <stp>10/19/2009</stp>
        <stp>10/19/2009</stp>
        <stp>[Fixed Income  Prices 2004-2009.xlsx]TIPS!R1369C56</stp>
        <tr r="BD1369" s="1"/>
      </tp>
      <tp>
        <v>1.1843300000000001</v>
        <stp/>
        <stp>##V3_BDHV12</stp>
        <stp>912828BW9 Govt</stp>
        <stp>IDX_RATIO</stp>
        <stp>11/26/2008</stp>
        <stp>11/26/2008</stp>
        <stp>[Fixed Income  Prices 2004-2009.xlsx]TIPS!R1136C56</stp>
        <tr r="BD1136" s="1"/>
      </tp>
      <tp>
        <v>1.1842699999999999</v>
        <stp/>
        <stp>##V3_BDHV12</stp>
        <stp>912828BW9 Govt</stp>
        <stp>IDX_RATIO</stp>
        <stp>11/27/2008</stp>
        <stp>11/27/2008</stp>
        <stp>[Fixed Income  Prices 2004-2009.xlsx]TIPS!R1137C56</stp>
        <tr r="BD1137" s="1"/>
      </tp>
      <tp>
        <v>1.1844399999999999</v>
        <stp/>
        <stp>##V3_BDHV12</stp>
        <stp>912828BW9 Govt</stp>
        <stp>IDX_RATIO</stp>
        <stp>11/24/2008</stp>
        <stp>11/24/2008</stp>
        <stp>[Fixed Income  Prices 2004-2009.xlsx]TIPS!R1134C56</stp>
        <tr r="BD1134" s="1"/>
      </tp>
      <tp>
        <v>1.18438</v>
        <stp/>
        <stp>##V3_BDHV12</stp>
        <stp>912828BW9 Govt</stp>
        <stp>IDX_RATIO</stp>
        <stp>11/25/2008</stp>
        <stp>11/25/2008</stp>
        <stp>[Fixed Income  Prices 2004-2009.xlsx]TIPS!R1135C56</stp>
        <tr r="BD1135" s="1"/>
      </tp>
      <tp>
        <v>1.18466</v>
        <stp/>
        <stp>##V3_BDHV12</stp>
        <stp>912828BW9 Govt</stp>
        <stp>IDX_RATIO</stp>
        <stp>11/20/2008</stp>
        <stp>11/20/2008</stp>
        <stp>[Fixed Income  Prices 2004-2009.xlsx]TIPS!R1132C56</stp>
        <tr r="BD1132" s="1"/>
      </tp>
      <tp>
        <v>1.1846000000000001</v>
        <stp/>
        <stp>##V3_BDHV12</stp>
        <stp>912828BW9 Govt</stp>
        <stp>IDX_RATIO</stp>
        <stp>11/21/2008</stp>
        <stp>11/21/2008</stp>
        <stp>[Fixed Income  Prices 2004-2009.xlsx]TIPS!R1133C56</stp>
        <tr r="BD1133" s="1"/>
      </tp>
      <tp>
        <v>1.1842200000000001</v>
        <stp/>
        <stp>##V3_BDHV12</stp>
        <stp>912828BW9 Govt</stp>
        <stp>IDX_RATIO</stp>
        <stp>11/28/2008</stp>
        <stp>11/28/2008</stp>
        <stp>[Fixed Income  Prices 2004-2009.xlsx]TIPS!R1138C56</stp>
        <tr r="BD1138" s="1"/>
      </tp>
      <tp>
        <v>1.18499</v>
        <stp/>
        <stp>##V3_BDHV12</stp>
        <stp>912828BW9 Govt</stp>
        <stp>IDX_RATIO</stp>
        <stp>11/14/2008</stp>
        <stp>11/14/2008</stp>
        <stp>[Fixed Income  Prices 2004-2009.xlsx]TIPS!R1128C56</stp>
        <tr r="BD1128" s="1"/>
      </tp>
      <tp>
        <v>1.1679299999999999</v>
        <stp/>
        <stp>##V3_BDHV12</stp>
        <stp>912828BW9 Govt</stp>
        <stp>IDX_RATIO</stp>
        <stp>10/30/2009</stp>
        <stp>10/30/2009</stp>
        <stp>[Fixed Income  Prices 2004-2009.xlsx]TIPS!R1378C56</stp>
        <tr r="BD1378" s="1"/>
      </tp>
      <tp>
        <v>1.18482</v>
        <stp/>
        <stp>##V3_BDHV12</stp>
        <stp>912828BW9 Govt</stp>
        <stp>IDX_RATIO</stp>
        <stp>11/17/2008</stp>
        <stp>11/17/2008</stp>
        <stp>[Fixed Income  Prices 2004-2009.xlsx]TIPS!R1129C56</stp>
        <tr r="BD1129" s="1"/>
      </tp>
      <tp>
        <v>1.1852</v>
        <stp/>
        <stp>##V3_BDHV12</stp>
        <stp>912828BW9 Govt</stp>
        <stp>IDX_RATIO</stp>
        <stp>11/10/2008</stp>
        <stp>11/10/2008</stp>
        <stp>[Fixed Income  Prices 2004-2009.xlsx]TIPS!R1124C56</stp>
        <tr r="BD1124" s="1"/>
      </tp>
      <tp>
        <v>1.1851499999999999</v>
        <stp/>
        <stp>##V3_BDHV12</stp>
        <stp>912828BW9 Govt</stp>
        <stp>IDX_RATIO</stp>
        <stp>11/11/2008</stp>
        <stp>11/11/2008</stp>
        <stp>[Fixed Income  Prices 2004-2009.xlsx]TIPS!R1125C56</stp>
        <tr r="BD1125" s="1"/>
      </tp>
      <tp>
        <v>1.18509</v>
        <stp/>
        <stp>##V3_BDHV12</stp>
        <stp>912828BW9 Govt</stp>
        <stp>IDX_RATIO</stp>
        <stp>11/12/2008</stp>
        <stp>11/12/2008</stp>
        <stp>[Fixed Income  Prices 2004-2009.xlsx]TIPS!R1126C56</stp>
        <tr r="BD1126" s="1"/>
      </tp>
      <tp>
        <v>1.1850400000000001</v>
        <stp/>
        <stp>##V3_BDHV12</stp>
        <stp>912828BW9 Govt</stp>
        <stp>IDX_RATIO</stp>
        <stp>11/13/2008</stp>
        <stp>11/13/2008</stp>
        <stp>[Fixed Income  Prices 2004-2009.xlsx]TIPS!R1127C56</stp>
        <tr r="BD1127" s="1"/>
      </tp>
      <tp>
        <v>1.1847099999999999</v>
        <stp/>
        <stp>##V3_BDHV12</stp>
        <stp>912828BW9 Govt</stp>
        <stp>IDX_RATIO</stp>
        <stp>11/19/2008</stp>
        <stp>11/19/2008</stp>
        <stp>[Fixed Income  Prices 2004-2009.xlsx]TIPS!R1131C56</stp>
        <tr r="BD1131" s="1"/>
      </tp>
      <tp>
        <v>1.1847699999999999</v>
        <stp/>
        <stp>##V3_BDHV12</stp>
        <stp>912828BW9 Govt</stp>
        <stp>IDX_RATIO</stp>
        <stp>11/18/2008</stp>
        <stp>11/18/2008</stp>
        <stp>[Fixed Income  Prices 2004-2009.xlsx]TIPS!R1130C56</stp>
        <tr r="BD1130" s="1"/>
      </tp>
      <tp>
        <v>1.1672500000000001</v>
        <stp/>
        <stp>##V3_BDHV12</stp>
        <stp>912828BW9 Govt</stp>
        <stp>IDX_RATIO</stp>
        <stp>10/22/2009</stp>
        <stp>10/22/2009</stp>
        <stp>[Fixed Income  Prices 2004-2009.xlsx]TIPS!R1372C56</stp>
        <tr r="BD1372" s="1"/>
      </tp>
      <tp>
        <v>1.16734</v>
        <stp/>
        <stp>##V3_BDHV12</stp>
        <stp>912828BW9 Govt</stp>
        <stp>IDX_RATIO</stp>
        <stp>10/23/2009</stp>
        <stp>10/23/2009</stp>
        <stp>[Fixed Income  Prices 2004-2009.xlsx]TIPS!R1373C56</stp>
        <tr r="BD1373" s="1"/>
      </tp>
      <tp>
        <v>1.1670799999999999</v>
        <stp/>
        <stp>##V3_BDHV12</stp>
        <stp>912828BW9 Govt</stp>
        <stp>IDX_RATIO</stp>
        <stp>10/20/2009</stp>
        <stp>10/20/2009</stp>
        <stp>[Fixed Income  Prices 2004-2009.xlsx]TIPS!R1370C56</stp>
        <tr r="BD1370" s="1"/>
      </tp>
      <tp>
        <v>1.16717</v>
        <stp/>
        <stp>##V3_BDHV12</stp>
        <stp>912828BW9 Govt</stp>
        <stp>IDX_RATIO</stp>
        <stp>10/21/2009</stp>
        <stp>10/21/2009</stp>
        <stp>[Fixed Income  Prices 2004-2009.xlsx]TIPS!R1371C56</stp>
        <tr r="BD1371" s="1"/>
      </tp>
      <tp>
        <v>1.1675899999999999</v>
        <stp/>
        <stp>##V3_BDHV12</stp>
        <stp>912828BW9 Govt</stp>
        <stp>IDX_RATIO</stp>
        <stp>10/26/2009</stp>
        <stp>10/26/2009</stp>
        <stp>[Fixed Income  Prices 2004-2009.xlsx]TIPS!R1374C56</stp>
        <tr r="BD1374" s="1"/>
      </tp>
      <tp>
        <v>1.16767</v>
        <stp/>
        <stp>##V3_BDHV12</stp>
        <stp>912828BW9 Govt</stp>
        <stp>IDX_RATIO</stp>
        <stp>10/27/2009</stp>
        <stp>10/27/2009</stp>
        <stp>[Fixed Income  Prices 2004-2009.xlsx]TIPS!R1375C56</stp>
        <tr r="BD1375" s="1"/>
      </tp>
      <tp>
        <v>1.1677599999999999</v>
        <stp/>
        <stp>##V3_BDHV12</stp>
        <stp>912828BW9 Govt</stp>
        <stp>IDX_RATIO</stp>
        <stp>10/28/2009</stp>
        <stp>10/28/2009</stp>
        <stp>[Fixed Income  Prices 2004-2009.xlsx]TIPS!R1376C56</stp>
        <tr r="BD1376" s="1"/>
      </tp>
      <tp>
        <v>1.16784</v>
        <stp/>
        <stp>##V3_BDHV12</stp>
        <stp>912828BW9 Govt</stp>
        <stp>IDX_RATIO</stp>
        <stp>10/29/2009</stp>
        <stp>10/29/2009</stp>
        <stp>[Fixed Income  Prices 2004-2009.xlsx]TIPS!R1377C56</stp>
        <tr r="BD1377" s="1"/>
      </tp>
      <tp>
        <v>1.14541</v>
        <stp/>
        <stp>##V3_BDHV12</stp>
        <stp>912828CP3 Govt</stp>
        <stp>IDX_RATIO</stp>
        <stp>11/17/2009</stp>
        <stp>11/17/2009</stp>
        <stp>[Fixed Income  Prices 2004-2009.xlsx]TIPS!R1390C64</stp>
        <tr r="BL1390" s="1"/>
      </tp>
      <tp>
        <v>1.1453899999999999</v>
        <stp/>
        <stp>##V3_BDHV12</stp>
        <stp>912828CP3 Govt</stp>
        <stp>IDX_RATIO</stp>
        <stp>11/16/2009</stp>
        <stp>11/16/2009</stp>
        <stp>[Fixed Income  Prices 2004-2009.xlsx]TIPS!R1389C64</stp>
        <tr r="BL1389" s="1"/>
      </tp>
      <tp>
        <v>1.1452899999999999</v>
        <stp/>
        <stp>##V3_BDHV12</stp>
        <stp>912828CP3 Govt</stp>
        <stp>IDX_RATIO</stp>
        <stp>11/12/2009</stp>
        <stp>11/12/2009</stp>
        <stp>[Fixed Income  Prices 2004-2009.xlsx]TIPS!R1387C64</stp>
        <tr r="BL1387" s="1"/>
      </tp>
      <tp>
        <v>1.1453100000000001</v>
        <stp/>
        <stp>##V3_BDHV12</stp>
        <stp>912828CP3 Govt</stp>
        <stp>IDX_RATIO</stp>
        <stp>11/13/2009</stp>
        <stp>11/13/2009</stp>
        <stp>[Fixed Income  Prices 2004-2009.xlsx]TIPS!R1388C64</stp>
        <tr r="BL1388" s="1"/>
      </tp>
      <tp>
        <v>1.14524</v>
        <stp/>
        <stp>##V3_BDHV12</stp>
        <stp>912828CP3 Govt</stp>
        <stp>IDX_RATIO</stp>
        <stp>11/10/2009</stp>
        <stp>11/10/2009</stp>
        <stp>[Fixed Income  Prices 2004-2009.xlsx]TIPS!R1385C64</stp>
        <tr r="BL1385" s="1"/>
      </tp>
      <tp>
        <v>1.14527</v>
        <stp/>
        <stp>##V3_BDHV12</stp>
        <stp>912828CP3 Govt</stp>
        <stp>IDX_RATIO</stp>
        <stp>11/11/2009</stp>
        <stp>11/11/2009</stp>
        <stp>[Fixed Income  Prices 2004-2009.xlsx]TIPS!R1386C64</stp>
        <tr r="BL1386" s="1"/>
      </tp>
      <tp>
        <v>1.1624300000000001</v>
        <stp/>
        <stp>##V3_BDHV12</stp>
        <stp>912828CP3 Govt</stp>
        <stp>IDX_RATIO</stp>
        <stp>10/31/2008</stp>
        <stp>10/31/2008</stp>
        <stp>[Fixed Income  Prices 2004-2009.xlsx]TIPS!R1118C64</stp>
        <tr r="BL1118" s="1"/>
      </tp>
      <tp>
        <v>1.1625799999999999</v>
        <stp/>
        <stp>##V3_BDHV12</stp>
        <stp>912828CP3 Govt</stp>
        <stp>IDX_RATIO</stp>
        <stp>10/30/2008</stp>
        <stp>10/30/2008</stp>
        <stp>[Fixed Income  Prices 2004-2009.xlsx]TIPS!R1117C64</stp>
        <tr r="BL1117" s="1"/>
      </tp>
      <tp>
        <v>1.1454599999999999</v>
        <stp/>
        <stp>##V3_BDHV12</stp>
        <stp>912828CP3 Govt</stp>
        <stp>IDX_RATIO</stp>
        <stp>11/19/2009</stp>
        <stp>11/19/2009</stp>
        <stp>[Fixed Income  Prices 2004-2009.xlsx]TIPS!R1392C64</stp>
        <tr r="BL1392" s="1"/>
      </tp>
      <tp>
        <v>1.1454299999999999</v>
        <stp/>
        <stp>##V3_BDHV12</stp>
        <stp>912828CP3 Govt</stp>
        <stp>IDX_RATIO</stp>
        <stp>11/18/2009</stp>
        <stp>11/18/2009</stp>
        <stp>[Fixed Income  Prices 2004-2009.xlsx]TIPS!R1391C64</stp>
        <tr r="BL1391" s="1"/>
      </tp>
      <tp>
        <v>1.1628799999999999</v>
        <stp/>
        <stp>##V3_BDHV12</stp>
        <stp>912828CP3 Govt</stp>
        <stp>IDX_RATIO</stp>
        <stp>10/28/2008</stp>
        <stp>10/28/2008</stp>
        <stp>[Fixed Income  Prices 2004-2009.xlsx]TIPS!R1115C64</stp>
        <tr r="BL1115" s="1"/>
      </tp>
      <tp>
        <v>1.16273</v>
        <stp/>
        <stp>##V3_BDHV12</stp>
        <stp>912828CP3 Govt</stp>
        <stp>IDX_RATIO</stp>
        <stp>10/29/2008</stp>
        <stp>10/29/2008</stp>
        <stp>[Fixed Income  Prices 2004-2009.xlsx]TIPS!R1116C64</stp>
        <tr r="BL1116" s="1"/>
      </tp>
      <tp>
        <v>1.1634800000000001</v>
        <stp/>
        <stp>##V3_BDHV12</stp>
        <stp>912828CP3 Govt</stp>
        <stp>IDX_RATIO</stp>
        <stp>10/24/2008</stp>
        <stp>10/24/2008</stp>
        <stp>[Fixed Income  Prices 2004-2009.xlsx]TIPS!R1113C64</stp>
        <tr r="BL1113" s="1"/>
      </tp>
      <tp>
        <v>1.16303</v>
        <stp/>
        <stp>##V3_BDHV12</stp>
        <stp>912828CP3 Govt</stp>
        <stp>IDX_RATIO</stp>
        <stp>10/27/2008</stp>
        <stp>10/27/2008</stp>
        <stp>[Fixed Income  Prices 2004-2009.xlsx]TIPS!R1114C64</stp>
        <tr r="BL1114" s="1"/>
      </tp>
      <tp>
        <v>1.1639299999999999</v>
        <stp/>
        <stp>##V3_BDHV12</stp>
        <stp>912828CP3 Govt</stp>
        <stp>IDX_RATIO</stp>
        <stp>10/21/2008</stp>
        <stp>10/21/2008</stp>
        <stp>[Fixed Income  Prices 2004-2009.xlsx]TIPS!R1110C64</stp>
        <tr r="BL1110" s="1"/>
      </tp>
      <tp>
        <v>1.16408</v>
        <stp/>
        <stp>##V3_BDHV12</stp>
        <stp>912828CP3 Govt</stp>
        <stp>IDX_RATIO</stp>
        <stp>10/20/2008</stp>
        <stp>10/20/2008</stp>
        <stp>[Fixed Income  Prices 2004-2009.xlsx]TIPS!R1109C64</stp>
        <tr r="BL1109" s="1"/>
      </tp>
      <tp>
        <v>1.16378</v>
        <stp/>
        <stp>##V3_BDHV12</stp>
        <stp>912828CP3 Govt</stp>
        <stp>IDX_RATIO</stp>
        <stp>10/22/2008</stp>
        <stp>10/22/2008</stp>
        <stp>[Fixed Income  Prices 2004-2009.xlsx]TIPS!R1111C64</stp>
        <tr r="BL1111" s="1"/>
      </tp>
      <tp>
        <v>1.1636299999999999</v>
        <stp/>
        <stp>##V3_BDHV12</stp>
        <stp>912828CP3 Govt</stp>
        <stp>IDX_RATIO</stp>
        <stp>10/23/2008</stp>
        <stp>10/23/2008</stp>
        <stp>[Fixed Income  Prices 2004-2009.xlsx]TIPS!R1112C64</stp>
        <tr r="BL1112" s="1"/>
      </tp>
      <tp>
        <v>1.1646799999999999</v>
        <stp/>
        <stp>##V3_BDHV12</stp>
        <stp>912828CP3 Govt</stp>
        <stp>IDX_RATIO</stp>
        <stp>10/16/2008</stp>
        <stp>10/16/2008</stp>
        <stp>[Fixed Income  Prices 2004-2009.xlsx]TIPS!R1107C64</stp>
        <tr r="BL1107" s="1"/>
      </tp>
      <tp>
        <v>1.1645300000000001</v>
        <stp/>
        <stp>##V3_BDHV12</stp>
        <stp>912828CP3 Govt</stp>
        <stp>IDX_RATIO</stp>
        <stp>10/17/2008</stp>
        <stp>10/17/2008</stp>
        <stp>[Fixed Income  Prices 2004-2009.xlsx]TIPS!R1108C64</stp>
        <tr r="BL1108" s="1"/>
      </tp>
      <tp>
        <v>1.1649799999999999</v>
        <stp/>
        <stp>##V3_BDHV12</stp>
        <stp>912828CP3 Govt</stp>
        <stp>IDX_RATIO</stp>
        <stp>10/14/2008</stp>
        <stp>10/14/2008</stp>
        <stp>[Fixed Income  Prices 2004-2009.xlsx]TIPS!R1105C64</stp>
        <tr r="BL1105" s="1"/>
      </tp>
      <tp>
        <v>1.16483</v>
        <stp/>
        <stp>##V3_BDHV12</stp>
        <stp>912828CP3 Govt</stp>
        <stp>IDX_RATIO</stp>
        <stp>10/15/2008</stp>
        <stp>10/15/2008</stp>
        <stp>[Fixed Income  Prices 2004-2009.xlsx]TIPS!R1106C64</stp>
        <tr r="BL1106" s="1"/>
      </tp>
      <tp>
        <v>1.16513</v>
        <stp/>
        <stp>##V3_BDHV12</stp>
        <stp>912828CP3 Govt</stp>
        <stp>IDX_RATIO</stp>
        <stp>10/13/2008</stp>
        <stp>10/13/2008</stp>
        <stp>[Fixed Income  Prices 2004-2009.xlsx]TIPS!R1104C64</stp>
        <tr r="BL1104" s="1"/>
      </tp>
      <tp>
        <v>1.1655899999999999</v>
        <stp/>
        <stp>##V3_BDHV12</stp>
        <stp>912828CP3 Govt</stp>
        <stp>IDX_RATIO</stp>
        <stp>10/10/2008</stp>
        <stp>10/10/2008</stp>
        <stp>[Fixed Income  Prices 2004-2009.xlsx]TIPS!R1103C64</stp>
        <tr r="BL1103" s="1"/>
      </tp>
      <tp>
        <v>1.1587000000000001</v>
        <stp/>
        <stp>##V3_BDHV12</stp>
        <stp>912828CZ1 Govt</stp>
        <stp>IDX_RATIO</stp>
        <stp>10/17/2008</stp>
        <stp>10/17/2008</stp>
        <stp>[Fixed Income  Prices 2004-2009.xlsx]TIPS!R1039C24</stp>
        <tr r="X1039" s="1"/>
      </tp>
      <tp>
        <v>1.1588499999999999</v>
        <stp/>
        <stp>##V3_BDHV12</stp>
        <stp>912828CZ1 Govt</stp>
        <stp>IDX_RATIO</stp>
        <stp>10/16/2008</stp>
        <stp>10/16/2008</stp>
        <stp>[Fixed Income  Prices 2004-2009.xlsx]TIPS!R1038C24</stp>
        <tr r="X1038" s="1"/>
      </tp>
      <tp>
        <v>1.159</v>
        <stp/>
        <stp>##V3_BDHV12</stp>
        <stp>912828CZ1 Govt</stp>
        <stp>IDX_RATIO</stp>
        <stp>10/15/2008</stp>
        <stp>10/15/2008</stp>
        <stp>[Fixed Income  Prices 2004-2009.xlsx]TIPS!R1037C24</stp>
        <tr r="X1037" s="1"/>
      </tp>
      <tp>
        <v>1.1591499999999999</v>
        <stp/>
        <stp>##V3_BDHV12</stp>
        <stp>912828CZ1 Govt</stp>
        <stp>IDX_RATIO</stp>
        <stp>10/14/2008</stp>
        <stp>10/14/2008</stp>
        <stp>[Fixed Income  Prices 2004-2009.xlsx]TIPS!R1036C24</stp>
        <tr r="X1036" s="1"/>
      </tp>
      <tp>
        <v>1.1593</v>
        <stp/>
        <stp>##V3_BDHV12</stp>
        <stp>912828CZ1 Govt</stp>
        <stp>IDX_RATIO</stp>
        <stp>10/13/2008</stp>
        <stp>10/13/2008</stp>
        <stp>[Fixed Income  Prices 2004-2009.xlsx]TIPS!R1035C24</stp>
        <tr r="X1035" s="1"/>
      </tp>
      <tp>
        <v>1.1597500000000001</v>
        <stp/>
        <stp>##V3_BDHV12</stp>
        <stp>912828CZ1 Govt</stp>
        <stp>IDX_RATIO</stp>
        <stp>10/10/2008</stp>
        <stp>10/10/2008</stp>
        <stp>[Fixed Income  Prices 2004-2009.xlsx]TIPS!R1034C24</stp>
        <tr r="X1034" s="1"/>
      </tp>
      <tp>
        <v>1.1569099999999999</v>
        <stp/>
        <stp>##V3_BDHV12</stp>
        <stp>912828CZ1 Govt</stp>
        <stp>IDX_RATIO</stp>
        <stp>10/29/2008</stp>
        <stp>10/29/2008</stp>
        <stp>[Fixed Income  Prices 2004-2009.xlsx]TIPS!R1047C24</stp>
        <tr r="X1047" s="1"/>
      </tp>
      <tp>
        <v>1.15706</v>
        <stp/>
        <stp>##V3_BDHV12</stp>
        <stp>912828CZ1 Govt</stp>
        <stp>IDX_RATIO</stp>
        <stp>10/28/2008</stp>
        <stp>10/28/2008</stp>
        <stp>[Fixed Income  Prices 2004-2009.xlsx]TIPS!R1046C24</stp>
        <tr r="X1046" s="1"/>
      </tp>
      <tp>
        <v>1.1396999999999999</v>
        <stp/>
        <stp>##V3_BDHV12</stp>
        <stp>912828CZ1 Govt</stp>
        <stp>IDX_RATIO</stp>
        <stp>11/18/2009</stp>
        <stp>11/18/2009</stp>
        <stp>[Fixed Income  Prices 2004-2009.xlsx]TIPS!R1322C24</stp>
        <tr r="X1322" s="1"/>
      </tp>
      <tp>
        <v>1.1397200000000001</v>
        <stp/>
        <stp>##V3_BDHV12</stp>
        <stp>912828CZ1 Govt</stp>
        <stp>IDX_RATIO</stp>
        <stp>11/19/2009</stp>
        <stp>11/19/2009</stp>
        <stp>[Fixed Income  Prices 2004-2009.xlsx]TIPS!R1323C24</stp>
        <tr r="X1323" s="1"/>
      </tp>
      <tp>
        <v>1.15781</v>
        <stp/>
        <stp>##V3_BDHV12</stp>
        <stp>912828CZ1 Govt</stp>
        <stp>IDX_RATIO</stp>
        <stp>10/23/2008</stp>
        <stp>10/23/2008</stp>
        <stp>[Fixed Income  Prices 2004-2009.xlsx]TIPS!R1043C24</stp>
        <tr r="X1043" s="1"/>
      </tp>
      <tp>
        <v>1.1396500000000001</v>
        <stp/>
        <stp>##V3_BDHV12</stp>
        <stp>912828CZ1 Govt</stp>
        <stp>IDX_RATIO</stp>
        <stp>11/16/2009</stp>
        <stp>11/16/2009</stp>
        <stp>[Fixed Income  Prices 2004-2009.xlsx]TIPS!R1320C24</stp>
        <tr r="X1320" s="1"/>
      </tp>
      <tp>
        <v>1.1579600000000001</v>
        <stp/>
        <stp>##V3_BDHV12</stp>
        <stp>912828CZ1 Govt</stp>
        <stp>IDX_RATIO</stp>
        <stp>10/22/2008</stp>
        <stp>10/22/2008</stp>
        <stp>[Fixed Income  Prices 2004-2009.xlsx]TIPS!R1042C24</stp>
        <tr r="X1042" s="1"/>
      </tp>
      <tp>
        <v>1.13968</v>
        <stp/>
        <stp>##V3_BDHV12</stp>
        <stp>912828CZ1 Govt</stp>
        <stp>IDX_RATIO</stp>
        <stp>11/17/2009</stp>
        <stp>11/17/2009</stp>
        <stp>[Fixed Income  Prices 2004-2009.xlsx]TIPS!R1321C24</stp>
        <tr r="X1321" s="1"/>
      </tp>
      <tp>
        <v>1.15811</v>
        <stp/>
        <stp>##V3_BDHV12</stp>
        <stp>912828CZ1 Govt</stp>
        <stp>IDX_RATIO</stp>
        <stp>10/21/2008</stp>
        <stp>10/21/2008</stp>
        <stp>[Fixed Income  Prices 2004-2009.xlsx]TIPS!R1041C24</stp>
        <tr r="X1041" s="1"/>
      </tp>
      <tp>
        <v>1.1582600000000001</v>
        <stp/>
        <stp>##V3_BDHV12</stp>
        <stp>912828CZ1 Govt</stp>
        <stp>IDX_RATIO</stp>
        <stp>10/20/2008</stp>
        <stp>10/20/2008</stp>
        <stp>[Fixed Income  Prices 2004-2009.xlsx]TIPS!R1040C24</stp>
        <tr r="X1040" s="1"/>
      </tp>
      <tp>
        <v>1.1572100000000001</v>
        <stp/>
        <stp>##V3_BDHV12</stp>
        <stp>912828CZ1 Govt</stp>
        <stp>IDX_RATIO</stp>
        <stp>10/27/2008</stp>
        <stp>10/27/2008</stp>
        <stp>[Fixed Income  Prices 2004-2009.xlsx]TIPS!R1045C24</stp>
        <tr r="X1045" s="1"/>
      </tp>
      <tp>
        <v>1.1395299999999999</v>
        <stp/>
        <stp>##V3_BDHV12</stp>
        <stp>912828CZ1 Govt</stp>
        <stp>IDX_RATIO</stp>
        <stp>11/11/2009</stp>
        <stp>11/11/2009</stp>
        <stp>[Fixed Income  Prices 2004-2009.xlsx]TIPS!R1317C24</stp>
        <tr r="X1317" s="1"/>
      </tp>
      <tp>
        <v>1.13951</v>
        <stp/>
        <stp>##V3_BDHV12</stp>
        <stp>912828CZ1 Govt</stp>
        <stp>IDX_RATIO</stp>
        <stp>11/10/2009</stp>
        <stp>11/10/2009</stp>
        <stp>[Fixed Income  Prices 2004-2009.xlsx]TIPS!R1316C24</stp>
        <tr r="X1316" s="1"/>
      </tp>
      <tp>
        <v>1.13958</v>
        <stp/>
        <stp>##V3_BDHV12</stp>
        <stp>912828CZ1 Govt</stp>
        <stp>IDX_RATIO</stp>
        <stp>11/13/2009</stp>
        <stp>11/13/2009</stp>
        <stp>[Fixed Income  Prices 2004-2009.xlsx]TIPS!R1319C24</stp>
        <tr r="X1319" s="1"/>
      </tp>
      <tp>
        <v>1.1576599999999999</v>
        <stp/>
        <stp>##V3_BDHV12</stp>
        <stp>912828CZ1 Govt</stp>
        <stp>IDX_RATIO</stp>
        <stp>10/24/2008</stp>
        <stp>10/24/2008</stp>
        <stp>[Fixed Income  Prices 2004-2009.xlsx]TIPS!R1044C24</stp>
        <tr r="X1044" s="1"/>
      </tp>
      <tp>
        <v>1.1395599999999999</v>
        <stp/>
        <stp>##V3_BDHV12</stp>
        <stp>912828CZ1 Govt</stp>
        <stp>IDX_RATIO</stp>
        <stp>11/12/2009</stp>
        <stp>11/12/2009</stp>
        <stp>[Fixed Income  Prices 2004-2009.xlsx]TIPS!R1318C24</stp>
        <tr r="X1318" s="1"/>
      </tp>
      <tp>
        <v>1.15676</v>
        <stp/>
        <stp>##V3_BDHV12</stp>
        <stp>912828CZ1 Govt</stp>
        <stp>IDX_RATIO</stp>
        <stp>10/30/2008</stp>
        <stp>10/30/2008</stp>
        <stp>[Fixed Income  Prices 2004-2009.xlsx]TIPS!R1048C24</stp>
        <tr r="X1048" s="1"/>
      </tp>
      <tp>
        <v>1.1566099999999999</v>
        <stp/>
        <stp>##V3_BDHV12</stp>
        <stp>912828CZ1 Govt</stp>
        <stp>IDX_RATIO</stp>
        <stp>10/31/2008</stp>
        <stp>10/31/2008</stp>
        <stp>[Fixed Income  Prices 2004-2009.xlsx]TIPS!R1049C24</stp>
        <tr r="X1049" s="1"/>
      </tp>
      <tp>
        <v>1.1748099999999999</v>
        <stp/>
        <stp>##V3_BDHV12</stp>
        <stp>912828BD1 Govt</stp>
        <stp>IDX_RATIO</stp>
        <stp>10/28/2009</stp>
        <stp>10/28/2009</stp>
        <stp>[Fixed Income  Prices 2004-2009.xlsx]TIPS!R1375C52</stp>
        <tr r="AZ1375" s="1"/>
      </tp>
      <tp>
        <v>1.1749000000000001</v>
        <stp/>
        <stp>##V3_BDHV12</stp>
        <stp>912828BD1 Govt</stp>
        <stp>IDX_RATIO</stp>
        <stp>10/29/2009</stp>
        <stp>10/29/2009</stp>
        <stp>[Fixed Income  Prices 2004-2009.xlsx]TIPS!R1376C52</stp>
        <tr r="AZ1376" s="1"/>
      </tp>
      <tp>
        <v>1.1746399999999999</v>
        <stp/>
        <stp>##V3_BDHV12</stp>
        <stp>912828BD1 Govt</stp>
        <stp>IDX_RATIO</stp>
        <stp>10/26/2009</stp>
        <stp>10/26/2009</stp>
        <stp>[Fixed Income  Prices 2004-2009.xlsx]TIPS!R1373C52</stp>
        <tr r="AZ1373" s="1"/>
      </tp>
      <tp>
        <v>1.1747300000000001</v>
        <stp/>
        <stp>##V3_BDHV12</stp>
        <stp>912828BD1 Govt</stp>
        <stp>IDX_RATIO</stp>
        <stp>10/27/2009</stp>
        <stp>10/27/2009</stp>
        <stp>[Fixed Income  Prices 2004-2009.xlsx]TIPS!R1374C52</stp>
        <tr r="AZ1374" s="1"/>
      </tp>
      <tp>
        <v>1.17431</v>
        <stp/>
        <stp>##V3_BDHV12</stp>
        <stp>912828BD1 Govt</stp>
        <stp>IDX_RATIO</stp>
        <stp>10/22/2009</stp>
        <stp>10/22/2009</stp>
        <stp>[Fixed Income  Prices 2004-2009.xlsx]TIPS!R1371C52</stp>
        <tr r="AZ1371" s="1"/>
      </tp>
      <tp>
        <v>1.17439</v>
        <stp/>
        <stp>##V3_BDHV12</stp>
        <stp>912828BD1 Govt</stp>
        <stp>IDX_RATIO</stp>
        <stp>10/23/2009</stp>
        <stp>10/23/2009</stp>
        <stp>[Fixed Income  Prices 2004-2009.xlsx]TIPS!R1372C52</stp>
        <tr r="AZ1372" s="1"/>
      </tp>
      <tp>
        <v>1.2053099999999999</v>
        <stp/>
        <stp>##V3_BDHV12</stp>
        <stp>912828AF7 Govt</stp>
        <stp>IDX_RATIO</stp>
        <stp>12/30/2008</stp>
        <stp>12/30/2008</stp>
        <stp>[Fixed Income  Prices 2004-2009.xlsx]TIPS!R1159C44</stp>
        <tr r="AR1159" s="1"/>
      </tp>
      <tp>
        <v>1.17422</v>
        <stp/>
        <stp>##V3_BDHV12</stp>
        <stp>912828BD1 Govt</stp>
        <stp>IDX_RATIO</stp>
        <stp>10/21/2009</stp>
        <stp>10/21/2009</stp>
        <stp>[Fixed Income  Prices 2004-2009.xlsx]TIPS!R1370C52</stp>
        <tr r="AZ1370" s="1"/>
      </tp>
      <tp>
        <v>1.20492</v>
        <stp/>
        <stp>##V3_BDHV12</stp>
        <stp>912828AF7 Govt</stp>
        <stp>IDX_RATIO</stp>
        <stp>12/31/2008</stp>
        <stp>12/31/2008</stp>
        <stp>[Fixed Income  Prices 2004-2009.xlsx]TIPS!R1160C44</stp>
        <tr r="AR1160" s="1"/>
      </tp>
      <tp>
        <v>1.17414</v>
        <stp/>
        <stp>##V3_BDHV12</stp>
        <stp>912828BD1 Govt</stp>
        <stp>IDX_RATIO</stp>
        <stp>10/20/2009</stp>
        <stp>10/20/2009</stp>
        <stp>[Fixed Income  Prices 2004-2009.xlsx]TIPS!R1369C52</stp>
        <tr r="AZ1369" s="1"/>
      </tp>
      <tp>
        <v>1.1919200000000001</v>
        <stp/>
        <stp>##V3_BDHV12</stp>
        <stp>912828BD1 Govt</stp>
        <stp>IDX_RATIO</stp>
        <stp>11/18/2008</stp>
        <stp>11/18/2008</stp>
        <stp>[Fixed Income  Prices 2004-2009.xlsx]TIPS!R1129C52</stp>
        <tr r="AZ1129" s="1"/>
      </tp>
      <tp>
        <v>1.19187</v>
        <stp/>
        <stp>##V3_BDHV12</stp>
        <stp>912828BD1 Govt</stp>
        <stp>IDX_RATIO</stp>
        <stp>11/19/2008</stp>
        <stp>11/19/2008</stp>
        <stp>[Fixed Income  Prices 2004-2009.xlsx]TIPS!R1130C52</stp>
        <tr r="AZ1130" s="1"/>
      </tp>
      <tp>
        <v>1.2057100000000001</v>
        <stp/>
        <stp>##V3_BDHV12</stp>
        <stp>912828AF7 Govt</stp>
        <stp>IDX_RATIO</stp>
        <stp>12/29/2008</stp>
        <stp>12/29/2008</stp>
        <stp>[Fixed Income  Prices 2004-2009.xlsx]TIPS!R1158C44</stp>
        <tr r="AR1158" s="1"/>
      </tp>
      <tp>
        <v>1.1923600000000001</v>
        <stp/>
        <stp>##V3_BDHV12</stp>
        <stp>912828BD1 Govt</stp>
        <stp>IDX_RATIO</stp>
        <stp>11/10/2008</stp>
        <stp>11/10/2008</stp>
        <stp>[Fixed Income  Prices 2004-2009.xlsx]TIPS!R1123C52</stp>
        <tr r="AZ1123" s="1"/>
      </tp>
      <tp>
        <v>1.2076899999999999</v>
        <stp/>
        <stp>##V3_BDHV12</stp>
        <stp>912828AF7 Govt</stp>
        <stp>IDX_RATIO</stp>
        <stp>12/24/2008</stp>
        <stp>12/24/2008</stp>
        <stp>[Fixed Income  Prices 2004-2009.xlsx]TIPS!R1155C44</stp>
        <tr r="AR1155" s="1"/>
      </tp>
      <tp>
        <v>1.2073</v>
        <stp/>
        <stp>##V3_BDHV12</stp>
        <stp>912828AF7 Govt</stp>
        <stp>IDX_RATIO</stp>
        <stp>12/25/2008</stp>
        <stp>12/25/2008</stp>
        <stp>[Fixed Income  Prices 2004-2009.xlsx]TIPS!R1156C44</stp>
        <tr r="AR1156" s="1"/>
      </tp>
      <tp>
        <v>1.19231</v>
        <stp/>
        <stp>##V3_BDHV12</stp>
        <stp>912828BD1 Govt</stp>
        <stp>IDX_RATIO</stp>
        <stp>11/11/2008</stp>
        <stp>11/11/2008</stp>
        <stp>[Fixed Income  Prices 2004-2009.xlsx]TIPS!R1124C52</stp>
        <tr r="AZ1124" s="1"/>
      </tp>
      <tp>
        <v>1.2069000000000001</v>
        <stp/>
        <stp>##V3_BDHV12</stp>
        <stp>912828AF7 Govt</stp>
        <stp>IDX_RATIO</stp>
        <stp>12/26/2008</stp>
        <stp>12/26/2008</stp>
        <stp>[Fixed Income  Prices 2004-2009.xlsx]TIPS!R1157C44</stp>
        <tr r="AR1157" s="1"/>
      </tp>
      <tp>
        <v>1.19225</v>
        <stp/>
        <stp>##V3_BDHV12</stp>
        <stp>912828BD1 Govt</stp>
        <stp>IDX_RATIO</stp>
        <stp>11/12/2008</stp>
        <stp>11/12/2008</stp>
        <stp>[Fixed Income  Prices 2004-2009.xlsx]TIPS!R1125C52</stp>
        <tr r="AZ1125" s="1"/>
      </tp>
      <tp>
        <v>1.1921999999999999</v>
        <stp/>
        <stp>##V3_BDHV12</stp>
        <stp>912828BD1 Govt</stp>
        <stp>IDX_RATIO</stp>
        <stp>11/13/2008</stp>
        <stp>11/13/2008</stp>
        <stp>[Fixed Income  Prices 2004-2009.xlsx]TIPS!R1126C52</stp>
        <tr r="AZ1126" s="1"/>
      </tp>
      <tp>
        <v>1.19214</v>
        <stp/>
        <stp>##V3_BDHV12</stp>
        <stp>912828BD1 Govt</stp>
        <stp>IDX_RATIO</stp>
        <stp>11/14/2008</stp>
        <stp>11/14/2008</stp>
        <stp>[Fixed Income  Prices 2004-2009.xlsx]TIPS!R1127C52</stp>
        <tr r="AZ1127" s="1"/>
      </tp>
      <tp>
        <v>1.2084900000000001</v>
        <stp/>
        <stp>##V3_BDHV12</stp>
        <stp>912828AF7 Govt</stp>
        <stp>IDX_RATIO</stp>
        <stp>12/22/2008</stp>
        <stp>12/22/2008</stp>
        <stp>[Fixed Income  Prices 2004-2009.xlsx]TIPS!R1153C44</stp>
        <tr r="AR1153" s="1"/>
      </tp>
      <tp>
        <v>1.2080899999999999</v>
        <stp/>
        <stp>##V3_BDHV12</stp>
        <stp>912828AF7 Govt</stp>
        <stp>IDX_RATIO</stp>
        <stp>12/23/2008</stp>
        <stp>12/23/2008</stp>
        <stp>[Fixed Income  Prices 2004-2009.xlsx]TIPS!R1154C44</stp>
        <tr r="AR1154" s="1"/>
      </tp>
      <tp>
        <v>1.1749799999999999</v>
        <stp/>
        <stp>##V3_BDHV12</stp>
        <stp>912828BD1 Govt</stp>
        <stp>IDX_RATIO</stp>
        <stp>10/30/2009</stp>
        <stp>10/30/2009</stp>
        <stp>[Fixed Income  Prices 2004-2009.xlsx]TIPS!R1377C52</stp>
        <tr r="AZ1377" s="1"/>
      </tp>
      <tp>
        <v>1.19198</v>
        <stp/>
        <stp>##V3_BDHV12</stp>
        <stp>912828BD1 Govt</stp>
        <stp>IDX_RATIO</stp>
        <stp>11/17/2008</stp>
        <stp>11/17/2008</stp>
        <stp>[Fixed Income  Prices 2004-2009.xlsx]TIPS!R1128C52</stp>
        <tr r="AZ1128" s="1"/>
      </tp>
      <tp>
        <v>1.19137</v>
        <stp/>
        <stp>##V3_BDHV12</stp>
        <stp>912828BD1 Govt</stp>
        <stp>IDX_RATIO</stp>
        <stp>11/28/2008</stp>
        <stp>11/28/2008</stp>
        <stp>[Fixed Income  Prices 2004-2009.xlsx]TIPS!R1137C52</stp>
        <tr r="AZ1137" s="1"/>
      </tp>
      <tp>
        <v>1.2096800000000001</v>
        <stp/>
        <stp>##V3_BDHV12</stp>
        <stp>912828AF7 Govt</stp>
        <stp>IDX_RATIO</stp>
        <stp>12/19/2008</stp>
        <stp>12/19/2008</stp>
        <stp>[Fixed Income  Prices 2004-2009.xlsx]TIPS!R1152C44</stp>
        <tr r="AR1152" s="1"/>
      </tp>
      <tp>
        <v>1.21007</v>
        <stp/>
        <stp>##V3_BDHV12</stp>
        <stp>912828AF7 Govt</stp>
        <stp>IDX_RATIO</stp>
        <stp>12/18/2008</stp>
        <stp>12/18/2008</stp>
        <stp>[Fixed Income  Prices 2004-2009.xlsx]TIPS!R1151C44</stp>
        <tr r="AR1151" s="1"/>
      </tp>
      <tp>
        <v>1.2104699999999999</v>
        <stp/>
        <stp>##V3_BDHV12</stp>
        <stp>912828AF7 Govt</stp>
        <stp>IDX_RATIO</stp>
        <stp>12/17/2008</stp>
        <stp>12/17/2008</stp>
        <stp>[Fixed Income  Prices 2004-2009.xlsx]TIPS!R1150C44</stp>
        <tr r="AR1150" s="1"/>
      </tp>
      <tp>
        <v>1.2108699999999999</v>
        <stp/>
        <stp>##V3_BDHV12</stp>
        <stp>912828AF7 Govt</stp>
        <stp>IDX_RATIO</stp>
        <stp>12/16/2008</stp>
        <stp>12/16/2008</stp>
        <stp>[Fixed Income  Prices 2004-2009.xlsx]TIPS!R1149C44</stp>
        <tr r="AR1149" s="1"/>
      </tp>
      <tp>
        <v>1.19181</v>
        <stp/>
        <stp>##V3_BDHV12</stp>
        <stp>912828BD1 Govt</stp>
        <stp>IDX_RATIO</stp>
        <stp>11/20/2008</stp>
        <stp>11/20/2008</stp>
        <stp>[Fixed Income  Prices 2004-2009.xlsx]TIPS!R1131C52</stp>
        <tr r="AZ1131" s="1"/>
      </tp>
      <tp>
        <v>1.1917599999999999</v>
        <stp/>
        <stp>##V3_BDHV12</stp>
        <stp>912828BD1 Govt</stp>
        <stp>IDX_RATIO</stp>
        <stp>11/21/2008</stp>
        <stp>11/21/2008</stp>
        <stp>[Fixed Income  Prices 2004-2009.xlsx]TIPS!R1132C52</stp>
        <tr r="AZ1132" s="1"/>
      </tp>
      <tp>
        <v>1.21126</v>
        <stp/>
        <stp>##V3_BDHV12</stp>
        <stp>912828AF7 Govt</stp>
        <stp>IDX_RATIO</stp>
        <stp>12/15/2008</stp>
        <stp>12/15/2008</stp>
        <stp>[Fixed Income  Prices 2004-2009.xlsx]TIPS!R1148C44</stp>
        <tr r="AR1148" s="1"/>
      </tp>
      <tp>
        <v>1.1914800000000001</v>
        <stp/>
        <stp>##V3_BDHV12</stp>
        <stp>912828BD1 Govt</stp>
        <stp>IDX_RATIO</stp>
        <stp>11/26/2008</stp>
        <stp>11/26/2008</stp>
        <stp>[Fixed Income  Prices 2004-2009.xlsx]TIPS!R1135C52</stp>
        <tr r="AZ1135" s="1"/>
      </tp>
      <tp>
        <v>1.21245</v>
        <stp/>
        <stp>##V3_BDHV12</stp>
        <stp>912828AF7 Govt</stp>
        <stp>IDX_RATIO</stp>
        <stp>12/12/2008</stp>
        <stp>12/12/2008</stp>
        <stp>[Fixed Income  Prices 2004-2009.xlsx]TIPS!R1147C44</stp>
        <tr r="AR1147" s="1"/>
      </tp>
      <tp>
        <v>1.19143</v>
        <stp/>
        <stp>##V3_BDHV12</stp>
        <stp>912828BD1 Govt</stp>
        <stp>IDX_RATIO</stp>
        <stp>11/27/2008</stp>
        <stp>11/27/2008</stp>
        <stp>[Fixed Income  Prices 2004-2009.xlsx]TIPS!R1136C52</stp>
        <tr r="AZ1136" s="1"/>
      </tp>
      <tp>
        <v>1.1915899999999999</v>
        <stp/>
        <stp>##V3_BDHV12</stp>
        <stp>912828BD1 Govt</stp>
        <stp>IDX_RATIO</stp>
        <stp>11/24/2008</stp>
        <stp>11/24/2008</stp>
        <stp>[Fixed Income  Prices 2004-2009.xlsx]TIPS!R1133C52</stp>
        <tr r="AZ1133" s="1"/>
      </tp>
      <tp>
        <v>1.2132400000000001</v>
        <stp/>
        <stp>##V3_BDHV12</stp>
        <stp>912828AF7 Govt</stp>
        <stp>IDX_RATIO</stp>
        <stp>12/10/2008</stp>
        <stp>12/10/2008</stp>
        <stp>[Fixed Income  Prices 2004-2009.xlsx]TIPS!R1145C44</stp>
        <tr r="AR1145" s="1"/>
      </tp>
      <tp>
        <v>1.19154</v>
        <stp/>
        <stp>##V3_BDHV12</stp>
        <stp>912828BD1 Govt</stp>
        <stp>IDX_RATIO</stp>
        <stp>11/25/2008</stp>
        <stp>11/25/2008</stp>
        <stp>[Fixed Income  Prices 2004-2009.xlsx]TIPS!R1134C52</stp>
        <tr r="AZ1134" s="1"/>
      </tp>
      <tp>
        <v>1.21285</v>
        <stp/>
        <stp>##V3_BDHV12</stp>
        <stp>912828AF7 Govt</stp>
        <stp>IDX_RATIO</stp>
        <stp>12/11/2008</stp>
        <stp>12/11/2008</stp>
        <stp>[Fixed Income  Prices 2004-2009.xlsx]TIPS!R1146C44</stp>
        <tr r="AR1146" s="1"/>
      </tp>
      <tp>
        <v>1.17405</v>
        <stp/>
        <stp>##V3_BDHV12</stp>
        <stp>912828BD1 Govt</stp>
        <stp>IDX_RATIO</stp>
        <stp>10/19/2009</stp>
        <stp>10/19/2009</stp>
        <stp>[Fixed Income  Prices 2004-2009.xlsx]TIPS!R1368C52</stp>
        <tr r="AZ1368" s="1"/>
      </tp>
      <tp>
        <v>1.17363</v>
        <stp/>
        <stp>##V3_BDHV12</stp>
        <stp>912828BD1 Govt</stp>
        <stp>IDX_RATIO</stp>
        <stp>10/14/2009</stp>
        <stp>10/14/2009</stp>
        <stp>[Fixed Income  Prices 2004-2009.xlsx]TIPS!R1365C52</stp>
        <tr r="AZ1365" s="1"/>
      </tp>
      <tp>
        <v>1.17371</v>
        <stp/>
        <stp>##V3_BDHV12</stp>
        <stp>912828BD1 Govt</stp>
        <stp>IDX_RATIO</stp>
        <stp>10/15/2009</stp>
        <stp>10/15/2009</stp>
        <stp>[Fixed Income  Prices 2004-2009.xlsx]TIPS!R1366C52</stp>
        <tr r="AZ1366" s="1"/>
      </tp>
      <tp>
        <v>1.1738</v>
        <stp/>
        <stp>##V3_BDHV12</stp>
        <stp>912828BD1 Govt</stp>
        <stp>IDX_RATIO</stp>
        <stp>10/16/2009</stp>
        <stp>10/16/2009</stp>
        <stp>[Fixed Income  Prices 2004-2009.xlsx]TIPS!R1367C52</stp>
        <tr r="AZ1367" s="1"/>
      </tp>
      <tp>
        <v>1.1734599999999999</v>
        <stp/>
        <stp>##V3_BDHV12</stp>
        <stp>912828BD1 Govt</stp>
        <stp>IDX_RATIO</stp>
        <stp>10/12/2009</stp>
        <stp>10/12/2009</stp>
        <stp>[Fixed Income  Prices 2004-2009.xlsx]TIPS!R1363C52</stp>
        <tr r="AZ1363" s="1"/>
      </tp>
      <tp>
        <v>1.17354</v>
        <stp/>
        <stp>##V3_BDHV12</stp>
        <stp>912828BD1 Govt</stp>
        <stp>IDX_RATIO</stp>
        <stp>10/13/2009</stp>
        <stp>10/13/2009</stp>
        <stp>[Fixed Income  Prices 2004-2009.xlsx]TIPS!R1364C52</stp>
        <tr r="AZ1364" s="1"/>
      </tp>
      <tp>
        <v>1.13167</v>
        <stp/>
        <stp>##V3_BDHV12</stp>
        <stp>912828CZ1 Govt</stp>
        <stp>IDX_RATIO</stp>
        <stp>8/10/2009</stp>
        <stp>8/10/2009</stp>
        <stp>[Fixed Income  Prices 2004-2009.xlsx]TIPS!R1250C24</stp>
        <tr r="X1250" s="1"/>
      </tp>
      <tp>
        <v>1.16089</v>
        <stp/>
        <stp>##V3_BDHV12</stp>
        <stp>912828CZ1 Govt</stp>
        <stp>IDX_RATIO</stp>
        <stp>9/30/2008</stp>
        <stp>9/30/2008</stp>
        <stp>[Fixed Income  Prices 2004-2009.xlsx]TIPS!R1026C24</stp>
        <tr r="X1026" s="1"/>
      </tp>
      <tp>
        <v>1.2865599999999999</v>
        <stp/>
        <stp>##V3_BDHV12</stp>
        <stp>9128275W8 Govt</stp>
        <stp>IDX_RATIO</stp>
        <stp>7/29/2008</stp>
        <stp>7/29/2008</stp>
        <stp>[Fixed Income  Prices 2004-2009.xlsx]TIPS!R1049C20</stp>
        <tr r="T1049" s="1"/>
      </tp>
      <tp>
        <v>1.2607999999999999</v>
        <stp/>
        <stp>##V3_BDHV12</stp>
        <stp>9128275W8 Govt</stp>
        <stp>IDX_RATIO</stp>
        <stp>4/29/2009</stp>
        <stp>4/29/2009</stp>
        <stp>[Fixed Income  Prices 2004-2009.xlsx]TIPS!R1245C20</stp>
        <tr r="T1245" s="1"/>
      </tp>
      <tp>
        <v>1.2436799999999999</v>
        <stp/>
        <stp>##V3_BDHV12</stp>
        <stp>9128276R8 Govt</stp>
        <stp>IDX_RATIO</stp>
        <stp>7/29/2008</stp>
        <stp>7/29/2008</stp>
        <stp>[Fixed Income  Prices 2004-2009.xlsx]TIPS!R1049C28</stp>
        <tr r="AB1049" s="1"/>
      </tp>
      <tp>
        <v>1.21878</v>
        <stp/>
        <stp>##V3_BDHV12</stp>
        <stp>9128276R8 Govt</stp>
        <stp>IDX_RATIO</stp>
        <stp>4/29/2009</stp>
        <stp>4/29/2009</stp>
        <stp>[Fixed Income  Prices 2004-2009.xlsx]TIPS!R1245C28</stp>
        <tr r="AB1245" s="1"/>
      </tp>
      <tp>
        <v>1.2081299999999999</v>
        <stp/>
        <stp>##V3_BDHV12</stp>
        <stp>9128277J5 Govt</stp>
        <stp>IDX_RATIO</stp>
        <stp>6/24/2008</stp>
        <stp>6/24/2008</stp>
        <stp>[Fixed Income  Prices 2004-2009.xlsx]TIPS!R1024C36</stp>
        <tr r="AJ1024" s="1"/>
      </tp>
      <tp>
        <v>1.3145199999999999</v>
        <stp/>
        <stp>##V3_BDHV12</stp>
        <stp>9128274Y5 Govt</stp>
        <stp>IDX_RATIO</stp>
        <stp>7/14/2008</stp>
        <stp>7/14/2008</stp>
        <stp>[Fixed Income  Prices 2004-2009.xlsx]TIPS!R1039C16</stp>
        <tr r="P1039" s="1"/>
      </tp>
      <tp>
        <v>1.13801</v>
        <stp/>
        <stp>##V3_BDHV12</stp>
        <stp>912828CZ1 Govt</stp>
        <stp>IDX_RATIO</stp>
        <stp>9/10/2009</stp>
        <stp>9/10/2009</stp>
        <stp>[Fixed Income  Prices 2004-2009.xlsx]TIPS!R1273C24</stp>
        <tr r="X1273" s="1"/>
      </tp>
      <tp>
        <v>1.08609</v>
        <stp/>
        <stp>##V3_BDHV12</stp>
        <stp>9128276R8 Govt</stp>
        <stp>IDX_RATIO</stp>
        <stp>7/30/2004</stp>
        <stp>7/30/2004</stp>
        <stp>[Fixed Income  Prices 2004-2009.xlsx]TIPS!R10C28</stp>
        <tr r="AB10" s="1"/>
      </tp>
      <tp>
        <v>1.2639800000000001</v>
        <stp/>
        <stp>##V3_BDHV12</stp>
        <stp>9128275W8 Govt</stp>
        <stp>IDX_RATIO</stp>
        <stp>5/29/2009</stp>
        <stp>5/29/2009</stp>
        <stp>[Fixed Income  Prices 2004-2009.xlsx]TIPS!R1267C20</stp>
        <tr r="T1267" s="1"/>
      </tp>
      <tp>
        <v>1.2239800000000001</v>
        <stp/>
        <stp>##V3_BDHV12</stp>
        <stp>9128276R8 Govt</stp>
        <stp>IDX_RATIO</stp>
        <stp>6/19/2009</stp>
        <stp>6/19/2009</stp>
        <stp>[Fixed Income  Prices 2004-2009.xlsx]TIPS!R1282C28</stp>
        <tr r="AB1282" s="1"/>
      </tp>
      <tp>
        <v>1.2023699999999999</v>
        <stp/>
        <stp>##V3_BDHV12</stp>
        <stp>9128277J5 Govt</stp>
        <stp>IDX_RATIO</stp>
        <stp>7/14/2009</stp>
        <stp>7/14/2009</stp>
        <stp>[Fixed Income  Prices 2004-2009.xlsx]TIPS!R1299C36</stp>
        <tr r="AJ1299" s="1"/>
      </tp>
      <tp>
        <v>1.2218599999999999</v>
        <stp/>
        <stp>##V3_BDHV12</stp>
        <stp>9128276R8 Govt</stp>
        <stp>IDX_RATIO</stp>
        <stp>5/29/2009</stp>
        <stp>5/29/2009</stp>
        <stp>[Fixed Income  Prices 2004-2009.xlsx]TIPS!R1267C28</stp>
        <tr r="AB1267" s="1"/>
      </tp>
      <tp>
        <v>1.21739</v>
        <stp/>
        <stp>##V3_BDHV12</stp>
        <stp>9128277J5 Govt</stp>
        <stp>IDX_RATIO</stp>
        <stp>7/24/2008</stp>
        <stp>7/24/2008</stp>
        <stp>[Fixed Income  Prices 2004-2009.xlsx]TIPS!R1046C36</stp>
        <tr r="AJ1046" s="1"/>
      </tp>
      <tp>
        <v>1.19364</v>
        <stp/>
        <stp>##V3_BDHV12</stp>
        <stp>9128277J5 Govt</stp>
        <stp>IDX_RATIO</stp>
        <stp>4/24/2009</stp>
        <stp>4/24/2009</stp>
        <stp>[Fixed Income  Prices 2004-2009.xlsx]TIPS!R1242C36</stp>
        <tr r="AJ1242" s="1"/>
      </tp>
      <tp>
        <v>1.26617</v>
        <stp/>
        <stp>##V3_BDHV12</stp>
        <stp>9128275W8 Govt</stp>
        <stp>IDX_RATIO</stp>
        <stp>6/19/2009</stp>
        <stp>6/19/2009</stp>
        <stp>[Fixed Income  Prices 2004-2009.xlsx]TIPS!R1282C20</stp>
        <tr r="T1282" s="1"/>
      </tp>
      <tp>
        <v>1.1568499999999999</v>
        <stp/>
        <stp>##V3_BDHV12</stp>
        <stp>912828CZ1 Govt</stp>
        <stp>IDX_RATIO</stp>
        <stp>9/10/2008</stp>
        <stp>9/10/2008</stp>
        <stp>[Fixed Income  Prices 2004-2009.xlsx]TIPS!R1012C24</stp>
        <tr r="X1012" s="1"/>
      </tp>
      <tp>
        <v>1.2629900000000001</v>
        <stp/>
        <stp>##V3_BDHV12</stp>
        <stp>9128275W8 Govt</stp>
        <stp>IDX_RATIO</stp>
        <stp>5/19/2009</stp>
        <stp>5/19/2009</stp>
        <stp>[Fixed Income  Prices 2004-2009.xlsx]TIPS!R1259C20</stp>
        <tr r="T1259" s="1"/>
      </tp>
      <tp>
        <v>1.2250000000000001</v>
        <stp/>
        <stp>##V3_BDHV12</stp>
        <stp>9128276R8 Govt</stp>
        <stp>IDX_RATIO</stp>
        <stp>6/29/2009</stp>
        <stp>6/29/2009</stp>
        <stp>[Fixed Income  Prices 2004-2009.xlsx]TIPS!R1288C28</stp>
        <tr r="AB1288" s="1"/>
      </tp>
      <tp>
        <v>1.2737700000000001</v>
        <stp/>
        <stp>##V3_BDHV12</stp>
        <stp>9128275W8 Govt</stp>
        <stp>IDX_RATIO</stp>
        <stp>6/19/2008</stp>
        <stp>6/19/2008</stp>
        <stp>[Fixed Income  Prices 2004-2009.xlsx]TIPS!R1021C20</stp>
        <tr r="T1021" s="1"/>
      </tp>
      <tp>
        <v>1.27074</v>
        <stp/>
        <stp>##V3_BDHV12</stp>
        <stp>9128275W8 Govt</stp>
        <stp>IDX_RATIO</stp>
        <stp>7/29/2009</stp>
        <stp>7/29/2009</stp>
        <stp>[Fixed Income  Prices 2004-2009.xlsx]TIPS!R1310C20</stp>
        <tr r="T1310" s="1"/>
      </tp>
      <tp>
        <v>1.2680899999999999</v>
        <stp/>
        <stp>##V3_BDHV12</stp>
        <stp>9128275W8 Govt</stp>
        <stp>IDX_RATIO</stp>
        <stp>5/29/2008</stp>
        <stp>5/29/2008</stp>
        <stp>[Fixed Income  Prices 2004-2009.xlsx]TIPS!R1006C20</stp>
        <tr r="T1006" s="1"/>
      </tp>
      <tp>
        <v>1.2209099999999999</v>
        <stp/>
        <stp>##V3_BDHV12</stp>
        <stp>9128276R8 Govt</stp>
        <stp>IDX_RATIO</stp>
        <stp>5/19/2009</stp>
        <stp>5/19/2009</stp>
        <stp>[Fixed Income  Prices 2004-2009.xlsx]TIPS!R1259C28</stp>
        <tr r="AB1259" s="1"/>
      </tp>
      <tp>
        <v>1.22583</v>
        <stp/>
        <stp>##V3_BDHV12</stp>
        <stp>9128276R8 Govt</stp>
        <stp>IDX_RATIO</stp>
        <stp>5/29/2008</stp>
        <stp>5/29/2008</stp>
        <stp>[Fixed Income  Prices 2004-2009.xlsx]TIPS!R1006C28</stp>
        <tr r="AB1006" s="1"/>
      </tp>
      <tp>
        <v>1.2283999999999999</v>
        <stp/>
        <stp>##V3_BDHV12</stp>
        <stp>9128276R8 Govt</stp>
        <stp>IDX_RATIO</stp>
        <stp>7/29/2009</stp>
        <stp>7/29/2009</stp>
        <stp>[Fixed Income  Prices 2004-2009.xlsx]TIPS!R1310C28</stp>
        <tr r="AB1310" s="1"/>
      </tp>
      <tp>
        <v>1.19167</v>
        <stp/>
        <stp>##V3_BDHV12</stp>
        <stp>9128277J5 Govt</stp>
        <stp>IDX_RATIO</stp>
        <stp>4/14/2009</stp>
        <stp>4/14/2009</stp>
        <stp>[Fixed Income  Prices 2004-2009.xlsx]TIPS!R1234C36</stp>
        <tr r="AJ1234" s="1"/>
      </tp>
      <tp>
        <v>1.2141</v>
        <stp/>
        <stp>##V3_BDHV12</stp>
        <stp>9128277J5 Govt</stp>
        <stp>IDX_RATIO</stp>
        <stp>7/14/2008</stp>
        <stp>7/14/2008</stp>
        <stp>[Fixed Income  Prices 2004-2009.xlsx]TIPS!R1038C36</stp>
        <tr r="AJ1038" s="1"/>
      </tp>
      <tp>
        <v>1.23132</v>
        <stp/>
        <stp>##V3_BDHV12</stp>
        <stp>9128276R8 Govt</stp>
        <stp>IDX_RATIO</stp>
        <stp>6/19/2008</stp>
        <stp>6/19/2008</stp>
        <stp>[Fixed Income  Prices 2004-2009.xlsx]TIPS!R1021C28</stp>
        <tr r="AB1021" s="1"/>
      </tp>
      <tp>
        <v>1.3080499999999999</v>
        <stp/>
        <stp>##V3_BDHV12</stp>
        <stp>9128274Y5 Govt</stp>
        <stp>IDX_RATIO</stp>
        <stp>6/24/2008</stp>
        <stp>6/24/2008</stp>
        <stp>[Fixed Income  Prices 2004-2009.xlsx]TIPS!R1025C16</stp>
        <tr r="P1025" s="1"/>
      </tp>
      <tp>
        <v>1.2672300000000001</v>
        <stp/>
        <stp>##V3_BDHV12</stp>
        <stp>9128275W8 Govt</stp>
        <stp>IDX_RATIO</stp>
        <stp>6/29/2009</stp>
        <stp>6/29/2009</stp>
        <stp>[Fixed Income  Prices 2004-2009.xlsx]TIPS!R1288C20</stp>
        <tr r="T1288" s="1"/>
      </tp>
      <tp>
        <v>1.1368100000000001</v>
        <stp/>
        <stp>##V3_BDHV12</stp>
        <stp>912828CZ1 Govt</stp>
        <stp>IDX_RATIO</stp>
        <stp>9/30/2009</stp>
        <stp>9/30/2009</stp>
        <stp>[Fixed Income  Prices 2004-2009.xlsx]TIPS!R1287C24</stp>
        <tr r="X1287" s="1"/>
      </tp>
      <tp>
        <v>1.1348</v>
        <stp/>
        <stp>##V3_BDHV12</stp>
        <stp>912828CZ1 Govt</stp>
        <stp>IDX_RATIO</stp>
        <stp>8/20/2009</stp>
        <stp>8/20/2009</stp>
        <stp>[Fixed Income  Prices 2004-2009.xlsx]TIPS!R1258C24</stp>
        <tr r="X1258" s="1"/>
      </tp>
      <tp>
        <v>1.2002200000000001</v>
        <stp/>
        <stp>##V3_BDHV12</stp>
        <stp>9128277J5 Govt</stp>
        <stp>IDX_RATIO</stp>
        <stp>6/24/2009</stp>
        <stp>6/24/2009</stp>
        <stp>[Fixed Income  Prices 2004-2009.xlsx]TIPS!R1285C36</stp>
        <tr r="AJ1285" s="1"/>
      </tp>
      <tp>
        <v>1.3180799999999999</v>
        <stp/>
        <stp>##V3_BDHV12</stp>
        <stp>9128274Y5 Govt</stp>
        <stp>IDX_RATIO</stp>
        <stp>7/24/2008</stp>
        <stp>7/24/2008</stp>
        <stp>[Fixed Income  Prices 2004-2009.xlsx]TIPS!R1047C16</stp>
        <tr r="P1047" s="1"/>
      </tp>
      <tp>
        <v>1.19624</v>
        <stp/>
        <stp>##V3_BDHV12</stp>
        <stp>9128277J5 Govt</stp>
        <stp>IDX_RATIO</stp>
        <stp>5/14/2009</stp>
        <stp>5/14/2009</stp>
        <stp>[Fixed Income  Prices 2004-2009.xlsx]TIPS!R1256C36</stp>
        <tr r="AJ1256" s="1"/>
      </tp>
      <tp>
        <v>1.2034899999999999</v>
        <stp/>
        <stp>##V3_BDHV12</stp>
        <stp>9128277J5 Govt</stp>
        <stp>IDX_RATIO</stp>
        <stp>7/24/2009</stp>
        <stp>7/24/2009</stp>
        <stp>[Fixed Income  Prices 2004-2009.xlsx]TIPS!R1307C36</stp>
        <tr r="AJ1307" s="1"/>
      </tp>
      <tp>
        <v>1.2201900000000001</v>
        <stp/>
        <stp>##V3_BDHV12</stp>
        <stp>912828AF7 Govt</stp>
        <stp>IDX_RATIO</stp>
        <stp>9/16/2008</stp>
        <stp>9/16/2008</stp>
        <stp>[Fixed Income  Prices 2004-2009.xlsx]TIPS!R1084C44</stp>
        <tr r="AR1084" s="1"/>
      </tp>
      <tp>
        <v>1.17889</v>
        <stp/>
        <stp>##V3_BDHV12</stp>
        <stp>912828BW9 Govt</stp>
        <stp>IDX_RATIO</stp>
        <stp>8/18/2008</stp>
        <stp>8/18/2008</stp>
        <stp>[Fixed Income  Prices 2004-2009.xlsx]TIPS!R1064C56</stp>
        <tr r="BD1064" s="1"/>
      </tp>
      <tp>
        <v>1.16567</v>
        <stp/>
        <stp>##V3_BDHV12</stp>
        <stp>912828BW9 Govt</stp>
        <stp>IDX_RATIO</stp>
        <stp>9/28/2009</stp>
        <stp>9/28/2009</stp>
        <stp>[Fixed Income  Prices 2004-2009.xlsx]TIPS!R1354C56</stp>
        <tr r="BD1354" s="1"/>
      </tp>
      <tp>
        <v>1.1571100000000001</v>
        <stp/>
        <stp>##V3_BDHV12</stp>
        <stp>912828CP3 Govt</stp>
        <stp>IDX_RATIO</stp>
        <stp>8/22/2008</stp>
        <stp>8/22/2008</stp>
        <stp>[Fixed Income  Prices 2004-2009.xlsx]TIPS!R1068C64</stp>
        <tr r="BL1068" s="1"/>
      </tp>
      <tp>
        <v>1.1976499999999999</v>
        <stp/>
        <stp>##V3_BDHV12</stp>
        <stp>912828AF7 Govt</stp>
        <stp>IDX_RATIO</stp>
        <stp>8/26/2009</stp>
        <stp>8/26/2009</stp>
        <stp>[Fixed Income  Prices 2004-2009.xlsx]TIPS!R1330C44</stp>
        <tr r="AR1330" s="1"/>
      </tp>
      <tp>
        <v>1.10677</v>
        <stp/>
        <stp>##V3_BDHV12</stp>
        <stp>912828EA4 Govt</stp>
        <stp>IDX_RATIO</stp>
        <stp>8/25/2009</stp>
        <stp>8/25/2009</stp>
        <stp>[Fixed Income  Prices 2004-2009.xlsx]TIPS!R1076C72</stp>
        <tr r="BT1076" s="1"/>
      </tp>
      <tp>
        <v>1.15435</v>
        <stp/>
        <stp>##V3_BDHV12</stp>
        <stp>9128274Y5 Govt</stp>
        <stp>IDX_RATIO</stp>
        <stp>8/12/2004</stp>
        <stp>8/12/2004</stp>
        <stp>[Fixed Income  Prices 2004-2009.xlsx]TIPS!R19C16</stp>
        <tr r="P19" s="1"/>
      </tp>
      <tp>
        <v>1.2526900000000001</v>
        <stp/>
        <stp>##V3_BDHV12</stp>
        <stp>9128275W8 Govt</stp>
        <stp>IDX_RATIO</stp>
        <stp>3/19/2009</stp>
        <stp>3/19/2009</stp>
        <stp>[Fixed Income  Prices 2004-2009.xlsx]TIPS!R1216C20</stp>
        <tr r="T1216" s="1"/>
      </tp>
      <tp>
        <v>1.1861600000000001</v>
        <stp/>
        <stp>##V3_BDHV12</stp>
        <stp>9128277J5 Govt</stp>
        <stp>IDX_RATIO</stp>
        <stp>2/24/2009</stp>
        <stp>2/24/2009</stp>
        <stp>[Fixed Income  Prices 2004-2009.xlsx]TIPS!R1199C36</stp>
        <tr r="AJ1199" s="1"/>
      </tp>
      <tp>
        <v>1.2098899999999999</v>
        <stp/>
        <stp>##V3_BDHV12</stp>
        <stp>9128277J5 Govt</stp>
        <stp>IDX_RATIO</stp>
        <stp>1/14/2009</stp>
        <stp>1/14/2009</stp>
        <stp>[Fixed Income  Prices 2004-2009.xlsx]TIPS!R1170C36</stp>
        <tr r="AJ1170" s="1"/>
      </tp>
      <tp>
        <v>1.21095</v>
        <stp/>
        <stp>##V3_BDHV12</stp>
        <stp>9128276R8 Govt</stp>
        <stp>IDX_RATIO</stp>
        <stp>3/19/2009</stp>
        <stp>3/19/2009</stp>
        <stp>[Fixed Income  Prices 2004-2009.xlsx]TIPS!R1216C28</stp>
        <tr r="AB1216" s="1"/>
      </tp>
      <tp>
        <v>1.1074999999999999</v>
        <stp/>
        <stp>##V3_BDHV12</stp>
        <stp>912828EA4 Govt</stp>
        <stp>IDX_RATIO</stp>
        <stp>9/25/2009</stp>
        <stp>9/25/2009</stp>
        <stp>[Fixed Income  Prices 2004-2009.xlsx]TIPS!R1099C72</stp>
        <tr r="BT1099" s="1"/>
      </tp>
      <tp>
        <v>1.19326</v>
        <stp/>
        <stp>##V3_BDHV12</stp>
        <stp>912828BD1 Govt</stp>
        <stp>IDX_RATIO</stp>
        <stp>9/10/2008</stp>
        <stp>9/10/2008</stp>
        <stp>[Fixed Income  Prices 2004-2009.xlsx]TIPS!R1080C52</stp>
        <tr r="AZ1080" s="1"/>
      </tp>
      <tp>
        <v>1.16605</v>
        <stp/>
        <stp>##V3_BDHV12</stp>
        <stp>912828BW9 Govt</stp>
        <stp>IDX_RATIO</stp>
        <stp>8/28/2009</stp>
        <stp>8/28/2009</stp>
        <stp>[Fixed Income  Prices 2004-2009.xlsx]TIPS!R1333C56</stp>
        <tr r="BD1333" s="1"/>
      </tp>
      <tp>
        <v>1.1651100000000001</v>
        <stp/>
        <stp>##V3_BDHV12</stp>
        <stp>912828CP3 Govt</stp>
        <stp>IDX_RATIO</stp>
        <stp>9/22/2008</stp>
        <stp>9/22/2008</stp>
        <stp>[Fixed Income  Prices 2004-2009.xlsx]TIPS!R1089C64</stp>
        <tr r="BL1089" s="1"/>
      </tp>
      <tp>
        <v>1.1290100000000001</v>
        <stp/>
        <stp>##V3_BDHV12</stp>
        <stp>912828DH0 Govt</stp>
        <stp>IDX_RATIO</stp>
        <stp>9/11/2009</stp>
        <stp>9/11/2009</stp>
        <stp>[Fixed Income  Prices 2004-2009.xlsx]TIPS!R1218C68</stp>
        <tr r="BP1218" s="1"/>
      </tp>
      <tp>
        <v>1.1705099999999999</v>
        <stp/>
        <stp>##V3_BDHV12</stp>
        <stp>912828BD1 Govt</stp>
        <stp>IDX_RATIO</stp>
        <stp>8/20/2009</stp>
        <stp>8/20/2009</stp>
        <stp>[Fixed Income  Prices 2004-2009.xlsx]TIPS!R1326C52</stp>
        <tr r="AZ1326" s="1"/>
      </tp>
      <tp>
        <v>1.1379900000000001</v>
        <stp/>
        <stp>##V3_BDHV12</stp>
        <stp>912828CP3 Govt</stp>
        <stp>IDX_RATIO</stp>
        <stp>8/12/2009</stp>
        <stp>8/12/2009</stp>
        <stp>[Fixed Income  Prices 2004-2009.xlsx]TIPS!R1321C64</stp>
        <tr r="BL1321" s="1"/>
      </tp>
      <tp>
        <v>1.17259</v>
        <stp/>
        <stp>##V3_BDHV12</stp>
        <stp>912828BD1 Govt</stp>
        <stp>IDX_RATIO</stp>
        <stp>9/30/2009</stp>
        <stp>9/30/2009</stp>
        <stp>[Fixed Income  Prices 2004-2009.xlsx]TIPS!R1355C52</stp>
        <tr r="AZ1355" s="1"/>
      </tp>
      <tp>
        <v>1.1877500000000001</v>
        <stp/>
        <stp>##V3_BDHV12</stp>
        <stp>912828BW9 Govt</stp>
        <stp>IDX_RATIO</stp>
        <stp>9/18/2008</stp>
        <stp>9/18/2008</stp>
        <stp>[Fixed Income  Prices 2004-2009.xlsx]TIPS!R1087C56</stp>
        <tr r="BD1087" s="1"/>
      </tp>
      <tp>
        <v>1.2729300000000001</v>
        <stp/>
        <stp>##V3_BDHV12</stp>
        <stp>9128275W8 Govt</stp>
        <stp>IDX_RATIO</stp>
        <stp>1/19/2009</stp>
        <stp>1/19/2009</stp>
        <stp>[Fixed Income  Prices 2004-2009.xlsx]TIPS!R1173C20</stp>
        <tr r="T1173" s="1"/>
      </tp>
      <tp>
        <v>1.23051</v>
        <stp/>
        <stp>##V3_BDHV12</stp>
        <stp>9128276R8 Govt</stp>
        <stp>IDX_RATIO</stp>
        <stp>1/19/2009</stp>
        <stp>1/19/2009</stp>
        <stp>[Fixed Income  Prices 2004-2009.xlsx]TIPS!R1173C28</stp>
        <tr r="AB1173" s="1"/>
      </tp>
      <tp>
        <v>1.10809</v>
        <stp/>
        <stp>##V3_BDHV12</stp>
        <stp>912828EA4 Govt</stp>
        <stp>IDX_RATIO</stp>
        <stp>9/15/2009</stp>
        <stp>9/15/2009</stp>
        <stp>[Fixed Income  Prices 2004-2009.xlsx]TIPS!R1091C72</stp>
        <tr r="BT1091" s="1"/>
      </tp>
      <tp>
        <v>1.1284099999999999</v>
        <stp/>
        <stp>##V3_BDHV12</stp>
        <stp>912828DH0 Govt</stp>
        <stp>IDX_RATIO</stp>
        <stp>9/21/2009</stp>
        <stp>9/21/2009</stp>
        <stp>[Fixed Income  Prices 2004-2009.xlsx]TIPS!R1224C68</stp>
        <tr r="BP1224" s="1"/>
      </tp>
      <tp>
        <v>1.1628400000000001</v>
        <stp/>
        <stp>##V3_BDHV12</stp>
        <stp>912828BW9 Govt</stp>
        <stp>IDX_RATIO</stp>
        <stp>8/18/2009</stp>
        <stp>8/18/2009</stp>
        <stp>[Fixed Income  Prices 2004-2009.xlsx]TIPS!R1325C56</stp>
        <tr r="BD1325" s="1"/>
      </tp>
      <tp>
        <v>1.1630799999999999</v>
        <stp/>
        <stp>##V3_BDHV12</stp>
        <stp>912828CP3 Govt</stp>
        <stp>IDX_RATIO</stp>
        <stp>9/12/2008</stp>
        <stp>9/12/2008</stp>
        <stp>[Fixed Income  Prices 2004-2009.xlsx]TIPS!R1083C64</stp>
        <tr r="BL1083" s="1"/>
      </tp>
      <tp>
        <v>1.1293</v>
        <stp/>
        <stp>##V3_BDHV12</stp>
        <stp>912828DH0 Govt</stp>
        <stp>IDX_RATIO</stp>
        <stp>8/31/2009</stp>
        <stp>8/31/2009</stp>
        <stp>[Fixed Income  Prices 2004-2009.xlsx]TIPS!R1209C68</stp>
        <tr r="BP1209" s="1"/>
      </tp>
      <tp>
        <v>1.1672899999999999</v>
        <stp/>
        <stp>##V3_BDHV12</stp>
        <stp>912828BD1 Govt</stp>
        <stp>IDX_RATIO</stp>
        <stp>8/10/2009</stp>
        <stp>8/10/2009</stp>
        <stp>[Fixed Income  Prices 2004-2009.xlsx]TIPS!R1318C52</stp>
        <tr r="AZ1318" s="1"/>
      </tp>
      <tp>
        <v>1.19868</v>
        <stp/>
        <stp>##V3_BDHV12</stp>
        <stp>912828AF7 Govt</stp>
        <stp>IDX_RATIO</stp>
        <stp>9/16/2009</stp>
        <stp>9/16/2009</stp>
        <stp>[Fixed Income  Prices 2004-2009.xlsx]TIPS!R1345C44</stp>
        <tr r="AR1345" s="1"/>
      </tp>
      <tp>
        <v>1.2146399999999999</v>
        <stp/>
        <stp>##V3_BDHV12</stp>
        <stp>912828AF7 Govt</stp>
        <stp>IDX_RATIO</stp>
        <stp>8/26/2008</stp>
        <stp>8/26/2008</stp>
        <stp>[Fixed Income  Prices 2004-2009.xlsx]TIPS!R1069C44</stp>
        <tr r="AR1069" s="1"/>
      </tp>
      <tp>
        <v>1.15543</v>
        <stp/>
        <stp>##V3_BDHV12</stp>
        <stp>9128274Y5 Govt</stp>
        <stp>IDX_RATIO</stp>
        <stp>9/22/2004</stp>
        <stp>9/22/2004</stp>
        <stp>[Fixed Income  Prices 2004-2009.xlsx]TIPS!R48C16</stp>
        <tr r="P48" s="1"/>
      </tp>
      <tp>
        <v>1.22282</v>
        <stp/>
        <stp>##V3_BDHV12</stp>
        <stp>9128276R8 Govt</stp>
        <stp>IDX_RATIO</stp>
        <stp>1/29/2009</stp>
        <stp>1/29/2009</stp>
        <stp>[Fixed Income  Prices 2004-2009.xlsx]TIPS!R1181C28</stp>
        <tr r="AB1181" s="1"/>
      </tp>
      <tp>
        <v>1.2123999999999999</v>
        <stp/>
        <stp>##V3_BDHV12</stp>
        <stp>9128276R8 Govt</stp>
        <stp>IDX_RATIO</stp>
        <stp>2/19/2009</stp>
        <stp>2/19/2009</stp>
        <stp>[Fixed Income  Prices 2004-2009.xlsx]TIPS!R1196C28</stp>
        <tr r="AB1196" s="1"/>
      </tp>
      <tp>
        <v>1.30996</v>
        <stp/>
        <stp>##V3_BDHV12</stp>
        <stp>9128274Y5 Govt</stp>
        <stp>IDX_RATIO</stp>
        <stp>1/14/2009</stp>
        <stp>1/14/2009</stp>
        <stp>[Fixed Income  Prices 2004-2009.xlsx]TIPS!R1168C16</stp>
        <tr r="P1168" s="1"/>
      </tp>
      <tp>
        <v>1.2542</v>
        <stp/>
        <stp>##V3_BDHV12</stp>
        <stp>9128275W8 Govt</stp>
        <stp>IDX_RATIO</stp>
        <stp>2/19/2009</stp>
        <stp>2/19/2009</stp>
        <stp>[Fixed Income  Prices 2004-2009.xlsx]TIPS!R1196C20</stp>
        <tr r="T1196" s="1"/>
      </tp>
      <tp>
        <v>1.26498</v>
        <stp/>
        <stp>##V3_BDHV12</stp>
        <stp>9128275W8 Govt</stp>
        <stp>IDX_RATIO</stp>
        <stp>1/29/2009</stp>
        <stp>1/29/2009</stp>
        <stp>[Fixed Income  Prices 2004-2009.xlsx]TIPS!R1181C20</stp>
        <tr r="T1181" s="1"/>
      </tp>
      <tp>
        <v>1.1877800000000001</v>
        <stp/>
        <stp>##V3_BDHV12</stp>
        <stp>9128277J5 Govt</stp>
        <stp>IDX_RATIO</stp>
        <stp>3/24/2009</stp>
        <stp>3/24/2009</stp>
        <stp>[Fixed Income  Prices 2004-2009.xlsx]TIPS!R1219C36</stp>
        <tr r="AJ1219" s="1"/>
      </tp>
      <tp>
        <v>1.1827000000000001</v>
        <stp/>
        <stp>##V3_BDHV12</stp>
        <stp>912828BW9 Govt</stp>
        <stp>IDX_RATIO</stp>
        <stp>8/28/2008</stp>
        <stp>8/28/2008</stp>
        <stp>[Fixed Income  Prices 2004-2009.xlsx]TIPS!R1072C56</stp>
        <tr r="BD1072" s="1"/>
      </tp>
      <tp>
        <v>1.2223200000000001</v>
        <stp/>
        <stp>##V3_BDHV12</stp>
        <stp>912828AF7 Govt</stp>
        <stp>IDX_RATIO</stp>
        <stp>9/26/2008</stp>
        <stp>9/26/2008</stp>
        <stp>[Fixed Income  Prices 2004-2009.xlsx]TIPS!R1092C44</stp>
        <tr r="AR1092" s="1"/>
      </tp>
      <tp>
        <v>1.19743</v>
        <stp/>
        <stp>##V3_BDHV12</stp>
        <stp>912828BD1 Govt</stp>
        <stp>IDX_RATIO</stp>
        <stp>9/30/2008</stp>
        <stp>9/30/2008</stp>
        <stp>[Fixed Income  Prices 2004-2009.xlsx]TIPS!R1094C52</stp>
        <tr r="AZ1094" s="1"/>
      </tp>
      <tp>
        <v>1.16628</v>
        <stp/>
        <stp>##V3_BDHV12</stp>
        <stp>912828BW9 Govt</stp>
        <stp>IDX_RATIO</stp>
        <stp>9/18/2009</stp>
        <stp>9/18/2009</stp>
        <stp>[Fixed Income  Prices 2004-2009.xlsx]TIPS!R1348C56</stp>
        <tr r="BD1348" s="1"/>
      </tp>
      <tp>
        <v>1.12619</v>
        <stp/>
        <stp>##V3_BDHV12</stp>
        <stp>912828DH0 Govt</stp>
        <stp>IDX_RATIO</stp>
        <stp>8/21/2009</stp>
        <stp>8/21/2009</stp>
        <stp>[Fixed Income  Prices 2004-2009.xlsx]TIPS!R1203C68</stp>
        <tr r="BP1203" s="1"/>
      </tp>
      <tp>
        <v>1.15337</v>
        <stp/>
        <stp>##V3_BDHV12</stp>
        <stp>912828CP3 Govt</stp>
        <stp>IDX_RATIO</stp>
        <stp>8/12/2008</stp>
        <stp>8/12/2008</stp>
        <stp>[Fixed Income  Prices 2004-2009.xlsx]TIPS!R1060C64</stp>
        <tr r="BL1060" s="1"/>
      </tp>
      <tp>
        <v>1.1430100000000001</v>
        <stp/>
        <stp>##V3_BDHV12</stp>
        <stp>912828CP3 Govt</stp>
        <stp>IDX_RATIO</stp>
        <stp>9/22/2009</stp>
        <stp>9/22/2009</stp>
        <stp>[Fixed Income  Prices 2004-2009.xlsx]TIPS!R1350C64</stp>
        <tr r="BL1350" s="1"/>
      </tp>
      <tp>
        <v>1.1867799999999999</v>
        <stp/>
        <stp>##V3_BDHV12</stp>
        <stp>912828BD1 Govt</stp>
        <stp>IDX_RATIO</stp>
        <stp>8/20/2008</stp>
        <stp>8/20/2008</stp>
        <stp>[Fixed Income  Prices 2004-2009.xlsx]TIPS!R1065C52</stp>
        <tr r="AZ1065" s="1"/>
      </tp>
      <tp>
        <v>1.1738299999999999</v>
        <stp/>
        <stp>##V3_BDHV12</stp>
        <stp>912828BD1 Govt</stp>
        <stp>IDX_RATIO</stp>
        <stp>9/10/2009</stp>
        <stp>9/10/2009</stp>
        <stp>[Fixed Income  Prices 2004-2009.xlsx]TIPS!R1341C52</stp>
        <tr r="AZ1341" s="1"/>
      </tp>
      <tp>
        <v>1.1230899999999999</v>
        <stp/>
        <stp>##V3_BDHV12</stp>
        <stp>912828DH0 Govt</stp>
        <stp>IDX_RATIO</stp>
        <stp>8/11/2009</stp>
        <stp>8/11/2009</stp>
        <stp>[Fixed Income  Prices 2004-2009.xlsx]TIPS!R1195C68</stp>
        <tr r="BP1195" s="1"/>
      </tp>
      <tp>
        <v>1.1619999999999999</v>
        <stp/>
        <stp>##V3_BDHV12</stp>
        <stp>912828BD1 Govt</stp>
        <stp>IDX_RATIO</stp>
        <stp>7/10/2009</stp>
        <stp>7/10/2009</stp>
        <stp>[Fixed Income  Prices 2004-2009.xlsx]TIPS!R1297C52</stp>
        <tr r="AZ1297" s="1"/>
      </tp>
      <tp>
        <v>1.1711499999999999</v>
        <stp/>
        <stp>##V3_BDHV12</stp>
        <stp>912828BW9 Govt</stp>
        <stp>IDX_RATIO</stp>
        <stp>7/28/2008</stp>
        <stp>7/28/2008</stp>
        <stp>[Fixed Income  Prices 2004-2009.xlsx]TIPS!R1049C56</stp>
        <tr r="BD1049" s="1"/>
      </tp>
      <tp>
        <v>1.1478200000000001</v>
        <stp/>
        <stp>##V3_BDHV12</stp>
        <stp>912828BW9 Govt</stp>
        <stp>IDX_RATIO</stp>
        <stp>4/28/2009</stp>
        <stp>4/28/2009</stp>
        <stp>[Fixed Income  Prices 2004-2009.xlsx]TIPS!R1245C56</stp>
        <tr r="BD1245" s="1"/>
      </tp>
      <tp>
        <v>1.10944</v>
        <stp/>
        <stp>##V3_BDHV12</stp>
        <stp>912828DH0 Govt</stp>
        <stp>IDX_RATIO</stp>
        <stp>4/21/2009</stp>
        <stp>4/21/2009</stp>
        <stp>[Fixed Income  Prices 2004-2009.xlsx]TIPS!R1115C68</stp>
        <tr r="BP1115" s="1"/>
      </tp>
      <tp>
        <v>1.11111</v>
        <stp/>
        <stp>##V3_BDHV12</stp>
        <stp>912828CZ1 Govt</stp>
        <stp>IDX_RATIO</stp>
        <stp>3/10/2009</stp>
        <stp>3/10/2009</stp>
        <stp>[Fixed Income  Prices 2004-2009.xlsx]TIPS!R1141C24</stp>
        <tr r="X1141" s="1"/>
      </tp>
      <tp>
        <v>1.15323</v>
        <stp/>
        <stp>##V3_BDHV12</stp>
        <stp>912828BD1 Govt</stp>
        <stp>IDX_RATIO</stp>
        <stp>4/20/2009</stp>
        <stp>4/20/2009</stp>
        <stp>[Fixed Income  Prices 2004-2009.xlsx]TIPS!R1238C52</stp>
        <tr r="AZ1238" s="1"/>
      </tp>
      <tp>
        <v>1.18764</v>
        <stp/>
        <stp>##V3_BDHV12</stp>
        <stp>912828AF7 Govt</stp>
        <stp>IDX_RATIO</stp>
        <stp>7/16/2009</stp>
        <stp>7/16/2009</stp>
        <stp>[Fixed Income  Prices 2004-2009.xlsx]TIPS!R1301C44</stp>
        <tr r="AR1301" s="1"/>
      </tp>
      <tp>
        <v>1.1694100000000001</v>
        <stp/>
        <stp>##V3_BDHV12</stp>
        <stp>912828BD1 Govt</stp>
        <stp>IDX_RATIO</stp>
        <stp>6/30/2008</stp>
        <stp>6/30/2008</stp>
        <stp>[Fixed Income  Prices 2004-2009.xlsx]TIPS!R1028C52</stp>
        <tr r="AZ1028" s="1"/>
      </tp>
      <tp>
        <v>1.1935899999999999</v>
        <stp/>
        <stp>##V3_BDHV12</stp>
        <stp>912828AF7 Govt</stp>
        <stp>IDX_RATIO</stp>
        <stp>6/26/2008</stp>
        <stp>6/26/2008</stp>
        <stp>[Fixed Income  Prices 2004-2009.xlsx]TIPS!R1026C44</stp>
        <tr r="AR1026" s="1"/>
      </tp>
      <tp>
        <v>1.1227100000000001</v>
        <stp/>
        <stp>##V3_BDHV12</stp>
        <stp>912828CZ1 Govt</stp>
        <stp>IDX_RATIO</stp>
        <stp>1/30/2009</stp>
        <stp>1/30/2009</stp>
        <stp>[Fixed Income  Prices 2004-2009.xlsx]TIPS!R1114C24</stp>
        <tr r="X1114" s="1"/>
      </tp>
      <tp>
        <v>1.0977300000000001</v>
        <stp/>
        <stp>##V3_BDHV12</stp>
        <stp>912828EA4 Govt</stp>
        <stp>IDX_RATIO</stp>
        <stp>7/15/2009</stp>
        <stp>7/15/2009</stp>
        <stp>[Fixed Income  Prices 2004-2009.xlsx]TIPS!R1047C72</stp>
        <tr r="BT1047" s="1"/>
      </tp>
      <tp>
        <v>1.18248</v>
        <stp/>
        <stp>##V3_BDHV12</stp>
        <stp>912828AF7 Govt</stp>
        <stp>IDX_RATIO</stp>
        <stp>5/26/2009</stp>
        <stp>5/26/2009</stp>
        <stp>[Fixed Income  Prices 2004-2009.xlsx]TIPS!R1264C44</stp>
        <tr r="AR1264" s="1"/>
      </tp>
      <tp>
        <v>1.18451</v>
        <stp/>
        <stp>##V3_BDHV12</stp>
        <stp>912828AF7 Govt</stp>
        <stp>IDX_RATIO</stp>
        <stp>6/16/2009</stp>
        <stp>6/16/2009</stp>
        <stp>[Fixed Income  Prices 2004-2009.xlsx]TIPS!R1279C44</stp>
        <tr r="AR1279" s="1"/>
      </tp>
      <tp>
        <v>1.1268100000000001</v>
        <stp/>
        <stp>##V3_BDHV12</stp>
        <stp>9128275W8 Govt</stp>
        <stp>IDX_RATIO</stp>
        <stp>9/13/2004</stp>
        <stp>9/13/2004</stp>
        <stp>[Fixed Income  Prices 2004-2009.xlsx]TIPS!R41C20</stp>
        <tr r="T41" s="1"/>
      </tp>
      <tp>
        <v>1.1733500000000001</v>
        <stp/>
        <stp>##V3_BDHV12</stp>
        <stp>9128273T7 Govt</stp>
        <stp>IDX_RATIO</stp>
        <stp>9/15/2004</stp>
        <stp>9/15/2004</stp>
        <stp>[Fixed Income  Prices 2004-2009.xlsx]TIPS!R43C12</stp>
        <tr r="L43" s="1"/>
      </tp>
      <tp>
        <v>1.15082</v>
        <stp/>
        <stp>##V3_BDHV12</stp>
        <stp>912828BW9 Govt</stp>
        <stp>IDX_RATIO</stp>
        <stp>5/28/2009</stp>
        <stp>5/28/2009</stp>
        <stp>[Fixed Income  Prices 2004-2009.xlsx]TIPS!R1267C56</stp>
        <tr r="BD1267" s="1"/>
      </tp>
      <tp>
        <v>1.1149100000000001</v>
        <stp/>
        <stp>##V3_BDHV12</stp>
        <stp>912828DH0 Govt</stp>
        <stp>IDX_RATIO</stp>
        <stp>6/11/2009</stp>
        <stp>6/11/2009</stp>
        <stp>[Fixed Income  Prices 2004-2009.xlsx]TIPS!R1152C68</stp>
        <tr r="BP1152" s="1"/>
      </tp>
      <tp>
        <v>1.1130199999999999</v>
        <stp/>
        <stp>##V3_BDHV12</stp>
        <stp>912828DH0 Govt</stp>
        <stp>IDX_RATIO</stp>
        <stp>5/21/2009</stp>
        <stp>5/21/2009</stp>
        <stp>[Fixed Income  Prices 2004-2009.xlsx]TIPS!R1137C68</stp>
        <tr r="BP1137" s="1"/>
      </tp>
      <tp>
        <v>1.13042</v>
        <stp/>
        <stp>##V3_BDHV12</stp>
        <stp>912828CP3 Govt</stp>
        <stp>IDX_RATIO</stp>
        <stp>6/22/2009</stp>
        <stp>6/22/2009</stp>
        <stp>[Fixed Income  Prices 2004-2009.xlsx]TIPS!R1284C64</stp>
        <tr r="BL1284" s="1"/>
      </tp>
      <tp>
        <v>1.09297</v>
        <stp/>
        <stp>##V3_BDHV12</stp>
        <stp>912828EA4 Govt</stp>
        <stp>IDX_RATIO</stp>
        <stp>5/25/2009</stp>
        <stp>5/25/2009</stp>
        <stp>[Fixed Income  Prices 2004-2009.xlsx]TIPS!R1010C72</stp>
        <tr r="BT1010" s="1"/>
      </tp>
      <tp>
        <v>1.16706</v>
        <stp/>
        <stp>##V3_BDHV12</stp>
        <stp>912828BD1 Govt</stp>
        <stp>IDX_RATIO</stp>
        <stp>6/20/2008</stp>
        <stp>6/20/2008</stp>
        <stp>[Fixed Income  Prices 2004-2009.xlsx]TIPS!R1022C52</stp>
        <tr r="AZ1022" s="1"/>
      </tp>
      <tp>
        <v>1.1266799999999999</v>
        <stp/>
        <stp>##V3_BDHV12</stp>
        <stp>912828CP3 Govt</stp>
        <stp>IDX_RATIO</stp>
        <stp>5/12/2009</stp>
        <stp>5/12/2009</stp>
        <stp>[Fixed Income  Prices 2004-2009.xlsx]TIPS!R1255C64</stp>
        <tr r="BL1255" s="1"/>
      </tp>
      <tp>
        <v>1.09484</v>
        <stp/>
        <stp>##V3_BDHV12</stp>
        <stp>912828EA4 Govt</stp>
        <stp>IDX_RATIO</stp>
        <stp>6/15/2009</stp>
        <stp>6/15/2009</stp>
        <stp>[Fixed Income  Prices 2004-2009.xlsx]TIPS!R1025C72</stp>
        <tr r="BT1025" s="1"/>
      </tp>
      <tp>
        <v>1.12978</v>
        <stp/>
        <stp>##V3_BDHV12</stp>
        <stp>912828CZ1 Govt</stp>
        <stp>IDX_RATIO</stp>
        <stp>1/20/2009</stp>
        <stp>1/20/2009</stp>
        <stp>[Fixed Income  Prices 2004-2009.xlsx]TIPS!R1106C24</stp>
        <tr r="X1106" s="1"/>
      </tp>
      <tp>
        <v>1.1590100000000001</v>
        <stp/>
        <stp>##V3_BDHV12</stp>
        <stp>912828BD1 Govt</stp>
        <stp>IDX_RATIO</stp>
        <stp>6/10/2009</stp>
        <stp>6/10/2009</stp>
        <stp>[Fixed Income  Prices 2004-2009.xlsx]TIPS!R1275C52</stp>
        <tr r="AZ1275" s="1"/>
      </tp>
      <tp>
        <v>1.1570499999999999</v>
        <stp/>
        <stp>##V3_BDHV12</stp>
        <stp>912828BD1 Govt</stp>
        <stp>IDX_RATIO</stp>
        <stp>5/20/2009</stp>
        <stp>5/20/2009</stp>
        <stp>[Fixed Income  Prices 2004-2009.xlsx]TIPS!R1260C52</stp>
        <tr r="AZ1260" s="1"/>
      </tp>
      <tp>
        <v>1.11757</v>
        <stp/>
        <stp>##V3_BDHV12</stp>
        <stp>912828CZ1 Govt</stp>
        <stp>IDX_RATIO</stp>
        <stp>2/10/2009</stp>
        <stp>2/10/2009</stp>
        <stp>[Fixed Income  Prices 2004-2009.xlsx]TIPS!R1121C24</stp>
        <tr r="X1121" s="1"/>
      </tp>
      <tp>
        <v>1.13348</v>
        <stp/>
        <stp>##V3_BDHV12</stp>
        <stp>912828CP3 Govt</stp>
        <stp>IDX_RATIO</stp>
        <stp>7/22/2009</stp>
        <stp>7/22/2009</stp>
        <stp>[Fixed Income  Prices 2004-2009.xlsx]TIPS!R1306C64</stp>
        <tr r="BL1306" s="1"/>
      </tp>
      <tp>
        <v>1.12965</v>
        <stp/>
        <stp>##V3_BDHV12</stp>
        <stp>912828CP3 Govt</stp>
        <stp>IDX_RATIO</stp>
        <stp>5/22/2008</stp>
        <stp>5/22/2008</stp>
        <stp>[Fixed Income  Prices 2004-2009.xlsx]TIPS!R1002C64</stp>
        <tr r="BL1002" s="1"/>
      </tp>
      <tp>
        <v>1.17886</v>
        <stp/>
        <stp>##V3_BDHV12</stp>
        <stp>912828BD1 Govt</stp>
        <stp>IDX_RATIO</stp>
        <stp>7/30/2008</stp>
        <stp>7/30/2008</stp>
        <stp>[Fixed Income  Prices 2004-2009.xlsx]TIPS!R1050C52</stp>
        <tr r="AZ1050" s="1"/>
      </tp>
      <tp>
        <v>1.13531</v>
        <stp/>
        <stp>##V3_BDHV12</stp>
        <stp>912828CP3 Govt</stp>
        <stp>IDX_RATIO</stp>
        <stp>6/12/2008</stp>
        <stp>6/12/2008</stp>
        <stp>[Fixed Income  Prices 2004-2009.xlsx]TIPS!R1017C64</stp>
        <tr r="BL1017" s="1"/>
      </tp>
      <tp>
        <v>1.1528100000000001</v>
        <stp/>
        <stp>##V3_BDHV12</stp>
        <stp>912828BW9 Govt</stp>
        <stp>IDX_RATIO</stp>
        <stp>6/18/2009</stp>
        <stp>6/18/2009</stp>
        <stp>[Fixed Income  Prices 2004-2009.xlsx]TIPS!R1282C56</stp>
        <tr r="BD1282" s="1"/>
      </tp>
      <tp>
        <v>1.1551400000000001</v>
        <stp/>
        <stp>##V3_BDHV12</stp>
        <stp>912828BD1 Govt</stp>
        <stp>IDX_RATIO</stp>
        <stp>4/30/2009</stp>
        <stp>4/30/2009</stp>
        <stp>[Fixed Income  Prices 2004-2009.xlsx]TIPS!R1246C52</stp>
        <tr r="AZ1246" s="1"/>
      </tp>
      <tp>
        <v>1.12534</v>
        <stp/>
        <stp>##V3_BDHV12</stp>
        <stp>9128275W8 Govt</stp>
        <stp>IDX_RATIO</stp>
        <stp>8/13/2004</stp>
        <stp>8/13/2004</stp>
        <stp>[Fixed Income  Prices 2004-2009.xlsx]TIPS!R20C20</stp>
        <tr r="T20" s="1"/>
      </tp>
      <tp>
        <v>1.1499200000000001</v>
        <stp/>
        <stp>##V3_BDHV12</stp>
        <stp>912828BW9 Govt</stp>
        <stp>IDX_RATIO</stp>
        <stp>5/18/2009</stp>
        <stp>5/18/2009</stp>
        <stp>[Fixed Income  Prices 2004-2009.xlsx]TIPS!R1259C56</stp>
        <tr r="BD1259" s="1"/>
      </tp>
      <tp>
        <v>1.11215</v>
        <stp/>
        <stp>##V3_BDHV12</stp>
        <stp>912828DH0 Govt</stp>
        <stp>IDX_RATIO</stp>
        <stp>5/11/2009</stp>
        <stp>5/11/2009</stp>
        <stp>[Fixed Income  Prices 2004-2009.xlsx]TIPS!R1129C68</stp>
        <tr r="BP1129" s="1"/>
      </tp>
      <tp>
        <v>1.1595900000000001</v>
        <stp/>
        <stp>##V3_BDHV12</stp>
        <stp>912828BW9 Govt</stp>
        <stp>IDX_RATIO</stp>
        <stp>6/18/2008</stp>
        <stp>6/18/2008</stp>
        <stp>[Fixed Income  Prices 2004-2009.xlsx]TIPS!R1021C56</stp>
        <tr r="BD1021" s="1"/>
      </tp>
      <tp>
        <v>1.15696</v>
        <stp/>
        <stp>##V3_BDHV12</stp>
        <stp>912828BW9 Govt</stp>
        <stp>IDX_RATIO</stp>
        <stp>7/28/2009</stp>
        <stp>7/28/2009</stp>
        <stp>[Fixed Income  Prices 2004-2009.xlsx]TIPS!R1310C56</stp>
        <tr r="BD1310" s="1"/>
      </tp>
      <tp>
        <v>1.1543300000000001</v>
        <stp/>
        <stp>##V3_BDHV12</stp>
        <stp>912828BW9 Govt</stp>
        <stp>IDX_RATIO</stp>
        <stp>5/28/2008</stp>
        <stp>5/28/2008</stp>
        <stp>[Fixed Income  Prices 2004-2009.xlsx]TIPS!R1006C56</stp>
        <tr r="BD1006" s="1"/>
      </tp>
      <tp>
        <v>1.12757</v>
        <stp/>
        <stp>##V3_BDHV12</stp>
        <stp>912828CP3 Govt</stp>
        <stp>IDX_RATIO</stp>
        <stp>5/22/2009</stp>
        <stp>5/22/2009</stp>
        <stp>[Fixed Income  Prices 2004-2009.xlsx]TIPS!R1263C64</stp>
        <tr r="BL1263" s="1"/>
      </tp>
      <tp>
        <v>1.12948</v>
        <stp/>
        <stp>##V3_BDHV12</stp>
        <stp>912828CP3 Govt</stp>
        <stp>IDX_RATIO</stp>
        <stp>6/12/2009</stp>
        <stp>6/12/2009</stp>
        <stp>[Fixed Income  Prices 2004-2009.xlsx]TIPS!R1278C64</stp>
        <tr r="BL1278" s="1"/>
      </tp>
      <tp>
        <v>1.11422</v>
        <stp/>
        <stp>##V3_BDHV12</stp>
        <stp>912828CZ1 Govt</stp>
        <stp>IDX_RATIO</stp>
        <stp>3/30/2009</stp>
        <stp>3/30/2009</stp>
        <stp>[Fixed Income  Prices 2004-2009.xlsx]TIPS!R1155C24</stp>
        <tr r="X1155" s="1"/>
      </tp>
      <tp>
        <v>1.0921099999999999</v>
        <stp/>
        <stp>##V3_BDHV12</stp>
        <stp>912828EA4 Govt</stp>
        <stp>IDX_RATIO</stp>
        <stp>5/15/2009</stp>
        <stp>5/15/2009</stp>
        <stp>[Fixed Income  Prices 2004-2009.xlsx]TIPS!R1004C72</stp>
        <tr r="BT1004" s="1"/>
      </tp>
      <tp>
        <v>1.1647099999999999</v>
        <stp/>
        <stp>##V3_BDHV12</stp>
        <stp>912828BD1 Govt</stp>
        <stp>IDX_RATIO</stp>
        <stp>6/10/2008</stp>
        <stp>6/10/2008</stp>
        <stp>[Fixed Income  Prices 2004-2009.xlsx]TIPS!R1014C52</stp>
        <tr r="AZ1014" s="1"/>
      </tp>
      <tp>
        <v>1.09575</v>
        <stp/>
        <stp>##V3_BDHV12</stp>
        <stp>912828EA4 Govt</stp>
        <stp>IDX_RATIO</stp>
        <stp>6/25/2009</stp>
        <stp>6/25/2009</stp>
        <stp>[Fixed Income  Prices 2004-2009.xlsx]TIPS!R1033C72</stp>
        <tr r="BT1033" s="1"/>
      </tp>
      <tp>
        <v>1.16309</v>
        <stp/>
        <stp>##V3_BDHV12</stp>
        <stp>912828BD1 Govt</stp>
        <stp>IDX_RATIO</stp>
        <stp>7/20/2009</stp>
        <stp>7/20/2009</stp>
        <stp>[Fixed Income  Prices 2004-2009.xlsx]TIPS!R1303C52</stp>
        <tr r="AZ1303" s="1"/>
      </tp>
      <tp>
        <v>1.1772400000000001</v>
        <stp/>
        <stp>##V3_BDHV12</stp>
        <stp>912828AF7 Govt</stp>
        <stp>IDX_RATIO</stp>
        <stp>4/16/2009</stp>
        <stp>4/16/2009</stp>
        <stp>[Fixed Income  Prices 2004-2009.xlsx]TIPS!R1236C44</stp>
        <tr r="AR1236" s="1"/>
      </tp>
      <tp>
        <v>1.1996599999999999</v>
        <stp/>
        <stp>##V3_BDHV12</stp>
        <stp>912828AF7 Govt</stp>
        <stp>IDX_RATIO</stp>
        <stp>7/16/2008</stp>
        <stp>7/16/2008</stp>
        <stp>[Fixed Income  Prices 2004-2009.xlsx]TIPS!R1040C44</stp>
        <tr r="AR1040" s="1"/>
      </tp>
      <tp>
        <v>1.1134299999999999</v>
        <stp/>
        <stp>##V3_BDHV12</stp>
        <stp>912828CZ1 Govt</stp>
        <stp>IDX_RATIO</stp>
        <stp>2/20/2009</stp>
        <stp>2/20/2009</stp>
        <stp>[Fixed Income  Prices 2004-2009.xlsx]TIPS!R1129C24</stp>
        <tr r="X1129" s="1"/>
      </tp>
      <tp>
        <v>1.11988</v>
        <stp/>
        <stp>##V3_BDHV12</stp>
        <stp>912828DH0 Govt</stp>
        <stp>IDX_RATIO</stp>
        <stp>7/31/2009</stp>
        <stp>7/31/2009</stp>
        <stp>[Fixed Income  Prices 2004-2009.xlsx]TIPS!R1188C68</stp>
        <tr r="BP1188" s="1"/>
      </tp>
      <tp>
        <v>1.12649</v>
        <stp/>
        <stp>##V3_BDHV12</stp>
        <stp>9128275W8 Govt</stp>
        <stp>IDX_RATIO</stp>
        <stp>8/23/2004</stp>
        <stp>8/23/2004</stp>
        <stp>[Fixed Income  Prices 2004-2009.xlsx]TIPS!R26C20</stp>
        <tr r="T26" s="1"/>
      </tp>
      <tp>
        <v>1.1733800000000001</v>
        <stp/>
        <stp>##V3_BDHV12</stp>
        <stp>9128273T7 Govt</stp>
        <stp>IDX_RATIO</stp>
        <stp>8/25/2004</stp>
        <stp>8/25/2004</stp>
        <stp>[Fixed Income  Prices 2004-2009.xlsx]TIPS!R28C12</stp>
        <tr r="L28" s="1"/>
      </tp>
      <tp>
        <v>1.1854899999999999</v>
        <stp/>
        <stp>##V3_BDHV12</stp>
        <stp>912828AF7 Govt</stp>
        <stp>IDX_RATIO</stp>
        <stp>6/26/2009</stp>
        <stp>6/26/2009</stp>
        <stp>[Fixed Income  Prices 2004-2009.xlsx]TIPS!R1287C44</stp>
        <tr r="AR1287" s="1"/>
      </tp>
      <tp>
        <v>1.1679900000000001</v>
        <stp/>
        <stp>##V3_BDHV12</stp>
        <stp>912828BW9 Govt</stp>
        <stp>IDX_RATIO</stp>
        <stp>7/18/2008</stp>
        <stp>7/18/2008</stp>
        <stp>[Fixed Income  Prices 2004-2009.xlsx]TIPS!R1043C56</stp>
        <tr r="BD1043" s="1"/>
      </tp>
      <tp>
        <v>1.16093</v>
        <stp/>
        <stp>##V3_BDHV12</stp>
        <stp>912828BD1 Govt</stp>
        <stp>IDX_RATIO</stp>
        <stp>6/30/2009</stp>
        <stp>6/30/2009</stp>
        <stp>[Fixed Income  Prices 2004-2009.xlsx]TIPS!R1289C52</stp>
        <tr r="AZ1289" s="1"/>
      </tp>
      <tp>
        <v>1.11266</v>
        <stp/>
        <stp>##V3_BDHV12</stp>
        <stp>912828CZ1 Govt</stp>
        <stp>IDX_RATIO</stp>
        <stp>3/20/2009</stp>
        <stp>3/20/2009</stp>
        <stp>[Fixed Income  Prices 2004-2009.xlsx]TIPS!R1149C24</stp>
        <tr r="X1149" s="1"/>
      </tp>
      <tp>
        <v>1.1856100000000001</v>
        <stp/>
        <stp>##V3_BDHV12</stp>
        <stp>912828AF7 Govt</stp>
        <stp>IDX_RATIO</stp>
        <stp>5/26/2008</stp>
        <stp>5/26/2008</stp>
        <stp>[Fixed Income  Prices 2004-2009.xlsx]TIPS!R1003C44</stp>
        <tr r="AR1003" s="1"/>
      </tp>
      <tp>
        <v>1.15133</v>
        <stp/>
        <stp>##V3_BDHV12</stp>
        <stp>912828BD1 Govt</stp>
        <stp>IDX_RATIO</stp>
        <stp>4/10/2009</stp>
        <stp>4/10/2009</stp>
        <stp>[Fixed Income  Prices 2004-2009.xlsx]TIPS!R1232C52</stp>
        <tr r="AZ1232" s="1"/>
      </tp>
      <tp>
        <v>1.1725099999999999</v>
        <stp/>
        <stp>##V3_BDHV12</stp>
        <stp>912828BD1 Govt</stp>
        <stp>IDX_RATIO</stp>
        <stp>7/10/2008</stp>
        <stp>7/10/2008</stp>
        <stp>[Fixed Income  Prices 2004-2009.xlsx]TIPS!R1036C52</stp>
        <tr r="AZ1036" s="1"/>
      </tp>
      <tp>
        <v>1.19119</v>
        <stp/>
        <stp>##V3_BDHV12</stp>
        <stp>912828AF7 Govt</stp>
        <stp>IDX_RATIO</stp>
        <stp>6/16/2008</stp>
        <stp>6/16/2008</stp>
        <stp>[Fixed Income  Prices 2004-2009.xlsx]TIPS!R1018C44</stp>
        <tr r="AR1018" s="1"/>
      </tp>
      <tp>
        <v>1.1461699999999999</v>
        <stp/>
        <stp>##V3_BDHV12</stp>
        <stp>912828CP3 Govt</stp>
        <stp>IDX_RATIO</stp>
        <stp>7/22/2008</stp>
        <stp>7/22/2008</stp>
        <stp>[Fixed Income  Prices 2004-2009.xlsx]TIPS!R1045C64</stp>
        <tr r="BL1045" s="1"/>
      </tp>
      <tp>
        <v>1.1240399999999999</v>
        <stp/>
        <stp>##V3_BDHV12</stp>
        <stp>912828CP3 Govt</stp>
        <stp>IDX_RATIO</stp>
        <stp>4/22/2009</stp>
        <stp>4/22/2009</stp>
        <stp>[Fixed Income  Prices 2004-2009.xlsx]TIPS!R1241C64</stp>
        <tr r="BL1241" s="1"/>
      </tp>
      <tp>
        <v>1.1641699999999999</v>
        <stp/>
        <stp>##V3_BDHV12</stp>
        <stp>912828BD1 Govt</stp>
        <stp>IDX_RATIO</stp>
        <stp>7/30/2009</stp>
        <stp>7/30/2009</stp>
        <stp>[Fixed Income  Prices 2004-2009.xlsx]TIPS!R1311C52</stp>
        <tr r="AZ1311" s="1"/>
      </tp>
      <tp>
        <v>1.16195</v>
        <stp/>
        <stp>##V3_BDHV12</stp>
        <stp>912828BD1 Govt</stp>
        <stp>IDX_RATIO</stp>
        <stp>5/30/2008</stp>
        <stp>5/30/2008</stp>
        <stp>[Fixed Income  Prices 2004-2009.xlsx]TIPS!R1007C52</stp>
        <tr r="AZ1007" s="1"/>
      </tp>
      <tp>
        <v>1.1188400000000001</v>
        <stp/>
        <stp>##V3_BDHV12</stp>
        <stp>912828DH0 Govt</stp>
        <stp>IDX_RATIO</stp>
        <stp>7/21/2009</stp>
        <stp>7/21/2009</stp>
        <stp>[Fixed Income  Prices 2004-2009.xlsx]TIPS!R1180C68</stp>
        <tr r="BP1180" s="1"/>
      </tp>
      <tp>
        <v>1.1262099999999999</v>
        <stp/>
        <stp>##V3_BDHV12</stp>
        <stp>9128275W8 Govt</stp>
        <stp>IDX_RATIO</stp>
        <stp>9/23/2004</stp>
        <stp>9/23/2004</stp>
        <stp>[Fixed Income  Prices 2004-2009.xlsx]TIPS!R49C20</stp>
        <tr r="T49" s="1"/>
      </tp>
      <tp>
        <v>1.1083799999999999</v>
        <stp/>
        <stp>##V3_BDHV12</stp>
        <stp>912828DH0 Govt</stp>
        <stp>IDX_RATIO</stp>
        <stp>2/11/2009</stp>
        <stp>2/11/2009</stp>
        <stp>[Fixed Income  Prices 2004-2009.xlsx]TIPS!R1066C68</stp>
        <tr r="BP1066" s="1"/>
      </tp>
      <tp>
        <v>1.1202000000000001</v>
        <stp/>
        <stp>##V3_BDHV12</stp>
        <stp>912828DH0 Govt</stp>
        <stp>IDX_RATIO</stp>
        <stp>1/21/2009</stp>
        <stp>1/21/2009</stp>
        <stp>[Fixed Income  Prices 2004-2009.xlsx]TIPS!R1051C68</stp>
        <tr r="BP1051" s="1"/>
      </tp>
      <tp>
        <v>1.1404700000000001</v>
        <stp/>
        <stp>##V3_BDHV12</stp>
        <stp>912828BW9 Govt</stp>
        <stp>IDX_RATIO</stp>
        <stp>3/18/2009</stp>
        <stp>3/18/2009</stp>
        <stp>[Fixed Income  Prices 2004-2009.xlsx]TIPS!R1216C56</stp>
        <tr r="BD1216" s="1"/>
      </tp>
      <tp>
        <v>1.1180399999999999</v>
        <stp/>
        <stp>##V3_BDHV12</stp>
        <stp>912828CZ1 Govt</stp>
        <stp>IDX_RATIO</stp>
        <stp>4/20/2009</stp>
        <stp>4/20/2009</stp>
        <stp>[Fixed Income  Prices 2004-2009.xlsx]TIPS!R1170C24</stp>
        <tr r="X1170" s="1"/>
      </tp>
      <tp>
        <v>1.14608</v>
        <stp/>
        <stp>##V3_BDHV12</stp>
        <stp>912828BD1 Govt</stp>
        <stp>IDX_RATIO</stp>
        <stp>3/10/2009</stp>
        <stp>3/10/2009</stp>
        <stp>[Fixed Income  Prices 2004-2009.xlsx]TIPS!R1209C52</stp>
        <tr r="AZ1209" s="1"/>
      </tp>
      <tp>
        <v>1.12551</v>
        <stp/>
        <stp>##V3_BDHV12</stp>
        <stp>912828CZ1 Govt</stp>
        <stp>IDX_RATIO</stp>
        <stp>6/30/2009</stp>
        <stp>6/30/2009</stp>
        <stp>[Fixed Income  Prices 2004-2009.xlsx]TIPS!R1221C24</stp>
        <tr r="X1221" s="1"/>
      </tp>
      <tp>
        <v>1.1275999999999999</v>
        <stp/>
        <stp>##V3_BDHV12</stp>
        <stp>912828CZ1 Govt</stp>
        <stp>IDX_RATIO</stp>
        <stp>7/20/2009</stp>
        <stp>7/20/2009</stp>
        <stp>[Fixed Income  Prices 2004-2009.xlsx]TIPS!R1235C24</stp>
        <tr r="X1235" s="1"/>
      </tp>
      <tp>
        <v>1.19336</v>
        <stp/>
        <stp>##V3_BDHV12</stp>
        <stp>912828AF7 Govt</stp>
        <stp>IDX_RATIO</stp>
        <stp>1/16/2009</stp>
        <stp>1/16/2009</stp>
        <stp>[Fixed Income  Prices 2004-2009.xlsx]TIPS!R1172C44</stp>
        <tr r="AR1172" s="1"/>
      </tp>
      <tp>
        <v>1.0874999999999999</v>
        <stp/>
        <stp>##V3_BDHV12</stp>
        <stp>9128276R8 Govt</stp>
        <stp>IDX_RATIO</stp>
        <stp>8/10/2004</stp>
        <stp>8/10/2004</stp>
        <stp>[Fixed Income  Prices 2004-2009.xlsx]TIPS!R17C28</stp>
        <tr r="AB17" s="1"/>
      </tp>
      <tp>
        <v>1.2951299999999999</v>
        <stp/>
        <stp>##V3_BDHV12</stp>
        <stp>9128275W8 Govt</stp>
        <stp>IDX_RATIO</stp>
        <stp>8/19/2008</stp>
        <stp>8/19/2008</stp>
        <stp>[Fixed Income  Prices 2004-2009.xlsx]TIPS!R1064C20</stp>
        <tr r="T1064" s="1"/>
      </tp>
      <tp>
        <v>1.2801199999999999</v>
        <stp/>
        <stp>##V3_BDHV12</stp>
        <stp>9128275W8 Govt</stp>
        <stp>IDX_RATIO</stp>
        <stp>9/29/2009</stp>
        <stp>9/29/2009</stp>
        <stp>[Fixed Income  Prices 2004-2009.xlsx]TIPS!R1354C20</stp>
        <tr r="T1354" s="1"/>
      </tp>
      <tp>
        <v>1.23746</v>
        <stp/>
        <stp>##V3_BDHV12</stp>
        <stp>9128276R8 Govt</stp>
        <stp>IDX_RATIO</stp>
        <stp>9/29/2009</stp>
        <stp>9/29/2009</stp>
        <stp>[Fixed Income  Prices 2004-2009.xlsx]TIPS!R1354C28</stp>
        <tr r="AB1354" s="1"/>
      </tp>
      <tp>
        <v>1.25197</v>
        <stp/>
        <stp>##V3_BDHV12</stp>
        <stp>9128276R8 Govt</stp>
        <stp>IDX_RATIO</stp>
        <stp>8/19/2008</stp>
        <stp>8/19/2008</stp>
        <stp>[Fixed Income  Prices 2004-2009.xlsx]TIPS!R1064C28</stp>
        <tr r="AB1064" s="1"/>
      </tp>
      <tp>
        <v>1.2120599999999999</v>
        <stp/>
        <stp>##V3_BDHV12</stp>
        <stp>9128277J5 Govt</stp>
        <stp>IDX_RATIO</stp>
        <stp>8/24/2009</stp>
        <stp>8/24/2009</stp>
        <stp>[Fixed Income  Prices 2004-2009.xlsx]TIPS!R1328C36</stp>
        <tr r="AJ1328" s="1"/>
      </tp>
      <tp>
        <v>1.1484799999999999</v>
        <stp/>
        <stp>##V3_BDHV12</stp>
        <stp>912828BD1 Govt</stp>
        <stp>IDX_RATIO</stp>
        <stp>2/20/2009</stp>
        <stp>2/20/2009</stp>
        <stp>[Fixed Income  Prices 2004-2009.xlsx]TIPS!R1197C52</stp>
        <tr r="AZ1197" s="1"/>
      </tp>
      <tp>
        <v>1.12175</v>
        <stp/>
        <stp>##V3_BDHV12</stp>
        <stp>912828CZ1 Govt</stp>
        <stp>IDX_RATIO</stp>
        <stp>5/20/2009</stp>
        <stp>5/20/2009</stp>
        <stp>[Fixed Income  Prices 2004-2009.xlsx]TIPS!R1192C24</stp>
        <tr r="X1192" s="1"/>
      </tp>
      <tp>
        <v>1.12236</v>
        <stp/>
        <stp>##V3_BDHV12</stp>
        <stp>912828CP3 Govt</stp>
        <stp>IDX_RATIO</stp>
        <stp>2/12/2009</stp>
        <stp>2/12/2009</stp>
        <stp>[Fixed Income  Prices 2004-2009.xlsx]TIPS!R1192C64</stp>
        <tr r="BL1192" s="1"/>
      </tp>
      <tp>
        <v>1.1286400000000001</v>
        <stp/>
        <stp>##V3_BDHV12</stp>
        <stp>912828CZ1 Govt</stp>
        <stp>IDX_RATIO</stp>
        <stp>7/30/2009</stp>
        <stp>7/30/2009</stp>
        <stp>[Fixed Income  Prices 2004-2009.xlsx]TIPS!R1243C24</stp>
        <tr r="X1243" s="1"/>
      </tp>
      <tp>
        <v>1.1340399999999999</v>
        <stp/>
        <stp>##V3_BDHV12</stp>
        <stp>912828CP3 Govt</stp>
        <stp>IDX_RATIO</stp>
        <stp>1/22/2009</stp>
        <stp>1/22/2009</stp>
        <stp>[Fixed Income  Prices 2004-2009.xlsx]TIPS!R1177C64</stp>
        <tr r="BL1177" s="1"/>
      </tp>
      <tp>
        <v>1.1716899999999999</v>
        <stp/>
        <stp>##V3_BDHV12</stp>
        <stp>912828AF7 Govt</stp>
        <stp>IDX_RATIO</stp>
        <stp>3/16/2009</stp>
        <stp>3/16/2009</stp>
        <stp>[Fixed Income  Prices 2004-2009.xlsx]TIPS!R1213C44</stp>
        <tr r="AR1213" s="1"/>
      </tp>
      <tp>
        <v>1.1198900000000001</v>
        <stp/>
        <stp>##V3_BDHV12</stp>
        <stp>912828CZ1 Govt</stp>
        <stp>IDX_RATIO</stp>
        <stp>4/30/2009</stp>
        <stp>4/30/2009</stp>
        <stp>[Fixed Income  Prices 2004-2009.xlsx]TIPS!R1178C24</stp>
        <tr r="X1178" s="1"/>
      </tp>
      <tp>
        <v>1.10253</v>
        <stp/>
        <stp>##V3_BDHV12</stp>
        <stp>912828DH0 Govt</stp>
        <stp>IDX_RATIO</stp>
        <stp>3/11/2009</stp>
        <stp>3/11/2009</stp>
        <stp>[Fixed Income  Prices 2004-2009.xlsx]TIPS!R1086C68</stp>
        <tr r="BP1086" s="1"/>
      </tp>
      <tp>
        <v>1.0894299999999999</v>
        <stp/>
        <stp>##V3_BDHV12</stp>
        <stp>9128276R8 Govt</stp>
        <stp>IDX_RATIO</stp>
        <stp>9/10/2004</stp>
        <stp>9/10/2004</stp>
        <stp>[Fixed Income  Prices 2004-2009.xlsx]TIPS!R40C28</stp>
        <tr r="AB40" s="1"/>
      </tp>
      <tp>
        <v>1.26119</v>
        <stp/>
        <stp>##V3_BDHV12</stp>
        <stp>9128276R8 Govt</stp>
        <stp>IDX_RATIO</stp>
        <stp>9/19/2008</stp>
        <stp>9/19/2008</stp>
        <stp>[Fixed Income  Prices 2004-2009.xlsx]TIPS!R1087C28</stp>
        <tr r="AB1087" s="1"/>
      </tp>
      <tp>
        <v>1.33961</v>
        <stp/>
        <stp>##V3_BDHV12</stp>
        <stp>9128274Y5 Govt</stp>
        <stp>IDX_RATIO</stp>
        <stp>9/24/2008</stp>
        <stp>9/24/2008</stp>
        <stp>[Fixed Income  Prices 2004-2009.xlsx]TIPS!R1091C16</stp>
        <tr r="P1091" s="1"/>
      </tp>
      <tp>
        <v>1.2251700000000001</v>
        <stp/>
        <stp>##V3_BDHV12</stp>
        <stp>9128277J5 Govt</stp>
        <stp>IDX_RATIO</stp>
        <stp>8/14/2008</stp>
        <stp>8/14/2008</stp>
        <stp>[Fixed Income  Prices 2004-2009.xlsx]TIPS!R1061C36</stp>
        <tr r="AJ1061" s="1"/>
      </tp>
      <tp>
        <v>1.2132499999999999</v>
        <stp/>
        <stp>##V3_BDHV12</stp>
        <stp>9128277J5 Govt</stp>
        <stp>IDX_RATIO</stp>
        <stp>9/24/2009</stp>
        <stp>9/24/2009</stp>
        <stp>[Fixed Income  Prices 2004-2009.xlsx]TIPS!R1351C36</stp>
        <tr r="AJ1351" s="1"/>
      </tp>
      <tp>
        <v>1.30467</v>
        <stp/>
        <stp>##V3_BDHV12</stp>
        <stp>9128275W8 Govt</stp>
        <stp>IDX_RATIO</stp>
        <stp>9/19/2008</stp>
        <stp>9/19/2008</stp>
        <stp>[Fixed Income  Prices 2004-2009.xlsx]TIPS!R1087C20</stp>
        <tr r="T1087" s="1"/>
      </tp>
      <tp>
        <v>1.1527499999999999</v>
        <stp/>
        <stp>##V3_BDHV12</stp>
        <stp>912828BD1 Govt</stp>
        <stp>IDX_RATIO</stp>
        <stp>2/10/2009</stp>
        <stp>2/10/2009</stp>
        <stp>[Fixed Income  Prices 2004-2009.xlsx]TIPS!R1189C52</stp>
        <tr r="AZ1189" s="1"/>
      </tp>
      <tp>
        <v>1.10562</v>
        <stp/>
        <stp>##V3_BDHV12</stp>
        <stp>912828DH0 Govt</stp>
        <stp>IDX_RATIO</stp>
        <stp>3/31/2009</stp>
        <stp>3/31/2009</stp>
        <stp>[Fixed Income  Prices 2004-2009.xlsx]TIPS!R1100C68</stp>
        <tr r="BP1100" s="1"/>
      </tp>
      <tp>
        <v>1.14114</v>
        <stp/>
        <stp>##V3_BDHV12</stp>
        <stp>912828CP3 Govt</stp>
        <stp>IDX_RATIO</stp>
        <stp>1/12/2009</stp>
        <stp>1/12/2009</stp>
        <stp>[Fixed Income  Prices 2004-2009.xlsx]TIPS!R1169C64</stp>
        <tr r="BL1169" s="1"/>
      </tp>
      <tp>
        <v>1.1492899999999999</v>
        <stp/>
        <stp>##V3_BDHV12</stp>
        <stp>912828BD1 Govt</stp>
        <stp>IDX_RATIO</stp>
        <stp>3/30/2009</stp>
        <stp>3/30/2009</stp>
        <stp>[Fixed Income  Prices 2004-2009.xlsx]TIPS!R1223C52</stp>
        <tr r="AZ1223" s="1"/>
      </tp>
      <tp>
        <v>1.17334</v>
        <stp/>
        <stp>##V3_BDHV12</stp>
        <stp>912828AF7 Govt</stp>
        <stp>IDX_RATIO</stp>
        <stp>3/26/2009</stp>
        <stp>3/26/2009</stp>
        <stp>[Fixed Income  Prices 2004-2009.xlsx]TIPS!R1221C44</stp>
        <tr r="AR1221" s="1"/>
      </tp>
      <tp>
        <v>1.12364</v>
        <stp/>
        <stp>##V3_BDHV12</stp>
        <stp>912828CZ1 Govt</stp>
        <stp>IDX_RATIO</stp>
        <stp>6/10/2009</stp>
        <stp>6/10/2009</stp>
        <stp>[Fixed Income  Prices 2004-2009.xlsx]TIPS!R1207C24</stp>
        <tr r="X1207" s="1"/>
      </tp>
      <tp>
        <v>1.16533</v>
        <stp/>
        <stp>##V3_BDHV12</stp>
        <stp>912828BD1 Govt</stp>
        <stp>IDX_RATIO</stp>
        <stp>1/20/2009</stp>
        <stp>1/20/2009</stp>
        <stp>[Fixed Income  Prices 2004-2009.xlsx]TIPS!R1174C52</stp>
        <tr r="AZ1174" s="1"/>
      </tp>
      <tp>
        <v>1.1424300000000001</v>
        <stp/>
        <stp>##V3_BDHV12</stp>
        <stp>912828BW9 Govt</stp>
        <stp>IDX_RATIO</stp>
        <stp>2/18/2009</stp>
        <stp>2/18/2009</stp>
        <stp>[Fixed Income  Prices 2004-2009.xlsx]TIPS!R1196C56</stp>
        <tr r="BD1196" s="1"/>
      </tp>
      <tp>
        <v>1.1525400000000001</v>
        <stp/>
        <stp>##V3_BDHV12</stp>
        <stp>912828BW9 Govt</stp>
        <stp>IDX_RATIO</stp>
        <stp>1/28/2009</stp>
        <stp>1/28/2009</stp>
        <stp>[Fixed Income  Prices 2004-2009.xlsx]TIPS!R1181C56</stp>
        <tr r="BD1181" s="1"/>
      </tp>
      <tp>
        <v>1.0888599999999999</v>
        <stp/>
        <stp>##V3_BDHV12</stp>
        <stp>9128276R8 Govt</stp>
        <stp>IDX_RATIO</stp>
        <stp>9/20/2004</stp>
        <stp>9/20/2004</stp>
        <stp>[Fixed Income  Prices 2004-2009.xlsx]TIPS!R46C28</stp>
        <tr r="AB46" s="1"/>
      </tp>
      <tp>
        <v>1.08972</v>
        <stp/>
        <stp>##V3_BDHV12</stp>
        <stp>9128276R8 Govt</stp>
        <stp>IDX_RATIO</stp>
        <stp>8/30/2004</stp>
        <stp>8/30/2004</stp>
        <stp>[Fixed Income  Prices 2004-2009.xlsx]TIPS!R31C28</stp>
        <tr r="AB31" s="1"/>
      </tp>
      <tp>
        <v>1.2774399999999999</v>
        <stp/>
        <stp>##V3_BDHV12</stp>
        <stp>9128275W8 Govt</stp>
        <stp>IDX_RATIO</stp>
        <stp>8/19/2009</stp>
        <stp>8/19/2009</stp>
        <stp>[Fixed Income  Prices 2004-2009.xlsx]TIPS!R1325C20</stp>
        <tr r="T1325" s="1"/>
      </tp>
      <tp>
        <v>1.26339</v>
        <stp/>
        <stp>##V3_BDHV12</stp>
        <stp>9128276R8 Govt</stp>
        <stp>IDX_RATIO</stp>
        <stp>9/29/2008</stp>
        <stp>9/29/2008</stp>
        <stp>[Fixed Income  Prices 2004-2009.xlsx]TIPS!R1093C28</stp>
        <tr r="AB1093" s="1"/>
      </tp>
      <tp>
        <v>1.2139</v>
        <stp/>
        <stp>##V3_BDHV12</stp>
        <stp>9128277J5 Govt</stp>
        <stp>IDX_RATIO</stp>
        <stp>9/14/2009</stp>
        <stp>9/14/2009</stp>
        <stp>[Fixed Income  Prices 2004-2009.xlsx]TIPS!R1343C36</stp>
        <tr r="AJ1343" s="1"/>
      </tp>
      <tp>
        <v>1.3069500000000001</v>
        <stp/>
        <stp>##V3_BDHV12</stp>
        <stp>9128275W8 Govt</stp>
        <stp>IDX_RATIO</stp>
        <stp>9/29/2008</stp>
        <stp>9/29/2008</stp>
        <stp>[Fixed Income  Prices 2004-2009.xlsx]TIPS!R1093C20</stp>
        <tr r="T1093" s="1"/>
      </tp>
      <tp>
        <v>1.2348699999999999</v>
        <stp/>
        <stp>##V3_BDHV12</stp>
        <stp>9128276R8 Govt</stp>
        <stp>IDX_RATIO</stp>
        <stp>8/19/2009</stp>
        <stp>8/19/2009</stp>
        <stp>[Fixed Income  Prices 2004-2009.xlsx]TIPS!R1325C28</stp>
        <tr r="AB1325" s="1"/>
      </tp>
      <tp>
        <v>1.1749100000000001</v>
        <stp/>
        <stp>##V3_BDHV12</stp>
        <stp>912828AF7 Govt</stp>
        <stp>IDX_RATIO</stp>
        <stp>2/16/2009</stp>
        <stp>2/16/2009</stp>
        <stp>[Fixed Income  Prices 2004-2009.xlsx]TIPS!R1193C44</stp>
        <tr r="AR1193" s="1"/>
      </tp>
      <tp>
        <v>1.15805</v>
        <stp/>
        <stp>##V3_BDHV12</stp>
        <stp>912828BD1 Govt</stp>
        <stp>IDX_RATIO</stp>
        <stp>1/30/2009</stp>
        <stp>1/30/2009</stp>
        <stp>[Fixed Income  Prices 2004-2009.xlsx]TIPS!R1182C52</stp>
        <tr r="AZ1182" s="1"/>
      </tp>
      <tp>
        <v>1.1705399999999999</v>
        <stp/>
        <stp>##V3_BDHV12</stp>
        <stp>912828AF7 Govt</stp>
        <stp>IDX_RATIO</stp>
        <stp>2/26/2009</stp>
        <stp>2/26/2009</stp>
        <stp>[Fixed Income  Prices 2004-2009.xlsx]TIPS!R1201C44</stp>
        <tr r="AR1201" s="1"/>
      </tp>
      <tp>
        <v>1.1162000000000001</v>
        <stp/>
        <stp>##V3_BDHV12</stp>
        <stp>912828CZ1 Govt</stp>
        <stp>IDX_RATIO</stp>
        <stp>4/10/2009</stp>
        <stp>4/10/2009</stp>
        <stp>[Fixed Income  Prices 2004-2009.xlsx]TIPS!R1164C24</stp>
        <tr r="X1164" s="1"/>
      </tp>
      <tp>
        <v>1.14768</v>
        <stp/>
        <stp>##V3_BDHV12</stp>
        <stp>912828BD1 Govt</stp>
        <stp>IDX_RATIO</stp>
        <stp>3/20/2009</stp>
        <stp>3/20/2009</stp>
        <stp>[Fixed Income  Prices 2004-2009.xlsx]TIPS!R1217C52</stp>
        <tr r="AZ1217" s="1"/>
      </tp>
      <tp>
        <v>1.1265499999999999</v>
        <stp/>
        <stp>##V3_BDHV12</stp>
        <stp>912828CZ1 Govt</stp>
        <stp>IDX_RATIO</stp>
        <stp>7/10/2009</stp>
        <stp>7/10/2009</stp>
        <stp>[Fixed Income  Prices 2004-2009.xlsx]TIPS!R1229C24</stp>
        <tr r="X1229" s="1"/>
      </tp>
      <tp>
        <v>1.1170100000000001</v>
        <stp/>
        <stp>##V3_BDHV12</stp>
        <stp>912828CP3 Govt</stp>
        <stp>IDX_RATIO</stp>
        <stp>3/12/2009</stp>
        <stp>3/12/2009</stp>
        <stp>[Fixed Income  Prices 2004-2009.xlsx]TIPS!R1212C64</stp>
        <tr r="BL1212" s="1"/>
      </tp>
      <tp>
        <v>1.1859200000000001</v>
        <stp/>
        <stp>##V3_BDHV12</stp>
        <stp>912828AF7 Govt</stp>
        <stp>IDX_RATIO</stp>
        <stp>1/26/2009</stp>
        <stp>1/26/2009</stp>
        <stp>[Fixed Income  Prices 2004-2009.xlsx]TIPS!R1178C44</stp>
        <tr r="AR1178" s="1"/>
      </tp>
      <tp>
        <v>1.0882799999999999</v>
        <stp/>
        <stp>##V3_BDHV12</stp>
        <stp>9128276R8 Govt</stp>
        <stp>IDX_RATIO</stp>
        <stp>9/30/2004</stp>
        <stp>9/30/2004</stp>
        <stp>[Fixed Income  Prices 2004-2009.xlsx]TIPS!R54C28</stp>
        <tr r="AB54" s="1"/>
      </tp>
      <tp>
        <v>1.0886100000000001</v>
        <stp/>
        <stp>##V3_BDHV12</stp>
        <stp>9128276R8 Govt</stp>
        <stp>IDX_RATIO</stp>
        <stp>8/20/2004</stp>
        <stp>8/20/2004</stp>
        <stp>[Fixed Income  Prices 2004-2009.xlsx]TIPS!R25C28</stp>
        <tr r="AB25" s="1"/>
      </tp>
      <tp>
        <v>1.29932</v>
        <stp/>
        <stp>##V3_BDHV12</stp>
        <stp>9128275W8 Govt</stp>
        <stp>IDX_RATIO</stp>
        <stp>8/29/2008</stp>
        <stp>8/29/2008</stp>
        <stp>[Fixed Income  Prices 2004-2009.xlsx]TIPS!R1072C20</stp>
        <tr r="T1072" s="1"/>
      </tp>
      <tp>
        <v>1.2372700000000001</v>
        <stp/>
        <stp>##V3_BDHV12</stp>
        <stp>9128277J5 Govt</stp>
        <stp>IDX_RATIO</stp>
        <stp>9/24/2008</stp>
        <stp>9/24/2008</stp>
        <stp>[Fixed Income  Prices 2004-2009.xlsx]TIPS!R1090C36</stp>
        <tr r="AJ1090" s="1"/>
      </tp>
      <tp>
        <v>1.2560199999999999</v>
        <stp/>
        <stp>##V3_BDHV12</stp>
        <stp>9128276R8 Govt</stp>
        <stp>IDX_RATIO</stp>
        <stp>8/29/2008</stp>
        <stp>8/29/2008</stp>
        <stp>[Fixed Income  Prices 2004-2009.xlsx]TIPS!R1072C28</stp>
        <tr r="AB1072" s="1"/>
      </tp>
      <tp>
        <v>1.3265100000000001</v>
        <stp/>
        <stp>##V3_BDHV12</stp>
        <stp>9128274Y5 Govt</stp>
        <stp>IDX_RATIO</stp>
        <stp>8/14/2008</stp>
        <stp>8/14/2008</stp>
        <stp>[Fixed Income  Prices 2004-2009.xlsx]TIPS!R1062C16</stp>
        <tr r="P1062" s="1"/>
      </tp>
      <tp>
        <v>1.20872</v>
        <stp/>
        <stp>##V3_BDHV12</stp>
        <stp>9128277J5 Govt</stp>
        <stp>IDX_RATIO</stp>
        <stp>8/14/2009</stp>
        <stp>8/14/2009</stp>
        <stp>[Fixed Income  Prices 2004-2009.xlsx]TIPS!R1322C36</stp>
        <tr r="AJ1322" s="1"/>
      </tp>
      <tp>
        <v>1.2565599999999999</v>
        <stp/>
        <stp>##V3_BDHV12</stp>
        <stp>9128272M3 Govt</stp>
        <stp>IDX_RATIO</stp>
        <stp>12/23/2005</stp>
        <stp>12/23/2005</stp>
        <stp>[Fixed Income  Prices 2004-2009.xlsx]TIPS!R374C8</stp>
        <tr r="H374" s="1"/>
      </tp>
      <tp>
        <v>1.2030700000000001</v>
        <stp/>
        <stp>##V3_BDHV12</stp>
        <stp>9128272M3 Govt</stp>
        <stp>IDX_RATIO</stp>
        <stp>12/23/2004</stp>
        <stp>12/23/2004</stp>
        <stp>[Fixed Income  Prices 2004-2009.xlsx]TIPS!R114C8</stp>
        <tr r="H114" s="1"/>
      </tp>
      <tp>
        <v>1.2512300000000001</v>
        <stp/>
        <stp>##V3_BDHV12</stp>
        <stp>9128272M3 Govt</stp>
        <stp>IDX_RATIO</stp>
        <stp>11/24/2005</stp>
        <stp>11/24/2005</stp>
        <stp>[Fixed Income  Prices 2004-2009.xlsx]TIPS!R353C8</stp>
        <tr r="H353" s="1"/>
      </tp>
      <tp>
        <v>1.06606</v>
        <stp/>
        <stp>##V3_BDHV12</stp>
        <stp>9128277J5 Govt</stp>
        <stp>IDX_RATIO</stp>
        <stp>8/11/2004</stp>
        <stp>8/11/2004</stp>
        <stp>[Fixed Income  Prices 2004-2009.xlsx]TIPS!R18C36</stp>
        <tr r="AJ18" s="1"/>
      </tp>
      <tp>
        <v>1.2821199999999999</v>
        <stp/>
        <stp>##V3_BDHV12</stp>
        <stp>9128272M3 Govt</stp>
        <stp>IDX_RATIO</stp>
        <stp>11/24/2006</stp>
        <stp>11/24/2006</stp>
        <stp>[Fixed Income  Prices 2004-2009.xlsx]TIPS!R613C8</stp>
        <tr r="H613" s="1"/>
      </tp>
      <tp>
        <v>1.0672200000000001</v>
        <stp/>
        <stp>##V3_BDHV12</stp>
        <stp>9128277J5 Govt</stp>
        <stp>IDX_RATIO</stp>
        <stp>9/21/2004</stp>
        <stp>9/21/2004</stp>
        <stp>[Fixed Income  Prices 2004-2009.xlsx]TIPS!R47C36</stp>
        <tr r="AJ47" s="1"/>
      </tp>
      <tp>
        <v>1.0682400000000001</v>
        <stp/>
        <stp>##V3_BDHV12</stp>
        <stp>9128277J5 Govt</stp>
        <stp>IDX_RATIO</stp>
        <stp>8/31/2004</stp>
        <stp>8/31/2004</stp>
        <stp>[Fixed Income  Prices 2004-2009.xlsx]TIPS!R32C36</stp>
        <tr r="AJ32" s="1"/>
      </tp>
      <tp>
        <v>1.1858500000000001</v>
        <stp/>
        <stp>##V3_BDHV12</stp>
        <stp>912828BW9 Govt</stp>
        <stp>IDX_RATIO</stp>
        <stp>10/31/2008</stp>
        <stp>10/31/2008</stp>
        <stp>[Fixed Income  Prices 2004-2009.xlsx]TIPS!R1118C56</stp>
        <tr r="BD1118" s="1"/>
      </tp>
      <tp>
        <v>1.1859999999999999</v>
        <stp/>
        <stp>##V3_BDHV12</stp>
        <stp>912828BW9 Govt</stp>
        <stp>IDX_RATIO</stp>
        <stp>10/30/2008</stp>
        <stp>10/30/2008</stp>
        <stp>[Fixed Income  Prices 2004-2009.xlsx]TIPS!R1117C56</stp>
        <tr r="BD1117" s="1"/>
      </tp>
      <tp>
        <v>1.1685300000000001</v>
        <stp/>
        <stp>##V3_BDHV12</stp>
        <stp>912828BW9 Govt</stp>
        <stp>IDX_RATIO</stp>
        <stp>11/19/2009</stp>
        <stp>11/19/2009</stp>
        <stp>[Fixed Income  Prices 2004-2009.xlsx]TIPS!R1392C56</stp>
        <tr r="BD1392" s="1"/>
      </tp>
      <tp>
        <v>1.1685099999999999</v>
        <stp/>
        <stp>##V3_BDHV12</stp>
        <stp>912828BW9 Govt</stp>
        <stp>IDX_RATIO</stp>
        <stp>11/18/2009</stp>
        <stp>11/18/2009</stp>
        <stp>[Fixed Income  Prices 2004-2009.xlsx]TIPS!R1391C56</stp>
        <tr r="BD1391" s="1"/>
      </tp>
      <tp>
        <v>1.16849</v>
        <stp/>
        <stp>##V3_BDHV12</stp>
        <stp>912828BW9 Govt</stp>
        <stp>IDX_RATIO</stp>
        <stp>11/17/2009</stp>
        <stp>11/17/2009</stp>
        <stp>[Fixed Income  Prices 2004-2009.xlsx]TIPS!R1390C56</stp>
        <tr r="BD1390" s="1"/>
      </tp>
      <tp>
        <v>1.1684600000000001</v>
        <stp/>
        <stp>##V3_BDHV12</stp>
        <stp>912828BW9 Govt</stp>
        <stp>IDX_RATIO</stp>
        <stp>11/16/2009</stp>
        <stp>11/16/2009</stp>
        <stp>[Fixed Income  Prices 2004-2009.xlsx]TIPS!R1389C56</stp>
        <tr r="BD1389" s="1"/>
      </tp>
      <tp>
        <v>1.1683600000000001</v>
        <stp/>
        <stp>##V3_BDHV12</stp>
        <stp>912828BW9 Govt</stp>
        <stp>IDX_RATIO</stp>
        <stp>11/12/2009</stp>
        <stp>11/12/2009</stp>
        <stp>[Fixed Income  Prices 2004-2009.xlsx]TIPS!R1387C56</stp>
        <tr r="BD1387" s="1"/>
      </tp>
      <tp>
        <v>1.16839</v>
        <stp/>
        <stp>##V3_BDHV12</stp>
        <stp>912828BW9 Govt</stp>
        <stp>IDX_RATIO</stp>
        <stp>11/13/2009</stp>
        <stp>11/13/2009</stp>
        <stp>[Fixed Income  Prices 2004-2009.xlsx]TIPS!R1388C56</stp>
        <tr r="BD1388" s="1"/>
      </tp>
      <tp>
        <v>1.16832</v>
        <stp/>
        <stp>##V3_BDHV12</stp>
        <stp>912828BW9 Govt</stp>
        <stp>IDX_RATIO</stp>
        <stp>11/10/2009</stp>
        <stp>11/10/2009</stp>
        <stp>[Fixed Income  Prices 2004-2009.xlsx]TIPS!R1385C56</stp>
        <tr r="BD1385" s="1"/>
      </tp>
      <tp>
        <v>1.1683399999999999</v>
        <stp/>
        <stp>##V3_BDHV12</stp>
        <stp>912828BW9 Govt</stp>
        <stp>IDX_RATIO</stp>
        <stp>11/11/2009</stp>
        <stp>11/11/2009</stp>
        <stp>[Fixed Income  Prices 2004-2009.xlsx]TIPS!R1386C56</stp>
        <tr r="BD1386" s="1"/>
      </tp>
      <tp>
        <v>1.18692</v>
        <stp/>
        <stp>##V3_BDHV12</stp>
        <stp>912828BW9 Govt</stp>
        <stp>IDX_RATIO</stp>
        <stp>10/24/2008</stp>
        <stp>10/24/2008</stp>
        <stp>[Fixed Income  Prices 2004-2009.xlsx]TIPS!R1113C56</stp>
        <tr r="BD1113" s="1"/>
      </tp>
      <tp>
        <v>1.1864600000000001</v>
        <stp/>
        <stp>##V3_BDHV12</stp>
        <stp>912828BW9 Govt</stp>
        <stp>IDX_RATIO</stp>
        <stp>10/27/2008</stp>
        <stp>10/27/2008</stp>
        <stp>[Fixed Income  Prices 2004-2009.xlsx]TIPS!R1114C56</stp>
        <tr r="BD1114" s="1"/>
      </tp>
      <tp>
        <v>1.1873800000000001</v>
        <stp/>
        <stp>##V3_BDHV12</stp>
        <stp>912828BW9 Govt</stp>
        <stp>IDX_RATIO</stp>
        <stp>10/21/2008</stp>
        <stp>10/21/2008</stp>
        <stp>[Fixed Income  Prices 2004-2009.xlsx]TIPS!R1110C56</stp>
        <tr r="BD1110" s="1"/>
      </tp>
      <tp>
        <v>1.18754</v>
        <stp/>
        <stp>##V3_BDHV12</stp>
        <stp>912828BW9 Govt</stp>
        <stp>IDX_RATIO</stp>
        <stp>10/20/2008</stp>
        <stp>10/20/2008</stp>
        <stp>[Fixed Income  Prices 2004-2009.xlsx]TIPS!R1109C56</stp>
        <tr r="BD1109" s="1"/>
      </tp>
      <tp>
        <v>1.18723</v>
        <stp/>
        <stp>##V3_BDHV12</stp>
        <stp>912828BW9 Govt</stp>
        <stp>IDX_RATIO</stp>
        <stp>10/22/2008</stp>
        <stp>10/22/2008</stp>
        <stp>[Fixed Income  Prices 2004-2009.xlsx]TIPS!R1111C56</stp>
        <tr r="BD1111" s="1"/>
      </tp>
      <tp>
        <v>1.1870799999999999</v>
        <stp/>
        <stp>##V3_BDHV12</stp>
        <stp>912828BW9 Govt</stp>
        <stp>IDX_RATIO</stp>
        <stp>10/23/2008</stp>
        <stp>10/23/2008</stp>
        <stp>[Fixed Income  Prices 2004-2009.xlsx]TIPS!R1112C56</stp>
        <tr r="BD1112" s="1"/>
      </tp>
      <tp>
        <v>1.18631</v>
        <stp/>
        <stp>##V3_BDHV12</stp>
        <stp>912828BW9 Govt</stp>
        <stp>IDX_RATIO</stp>
        <stp>10/28/2008</stp>
        <stp>10/28/2008</stp>
        <stp>[Fixed Income  Prices 2004-2009.xlsx]TIPS!R1115C56</stp>
        <tr r="BD1115" s="1"/>
      </tp>
      <tp>
        <v>1.1861600000000001</v>
        <stp/>
        <stp>##V3_BDHV12</stp>
        <stp>912828BW9 Govt</stp>
        <stp>IDX_RATIO</stp>
        <stp>10/29/2008</stp>
        <stp>10/29/2008</stp>
        <stp>[Fixed Income  Prices 2004-2009.xlsx]TIPS!R1116C56</stp>
        <tr r="BD1116" s="1"/>
      </tp>
      <tp>
        <v>1.18815</v>
        <stp/>
        <stp>##V3_BDHV12</stp>
        <stp>912828BW9 Govt</stp>
        <stp>IDX_RATIO</stp>
        <stp>10/16/2008</stp>
        <stp>10/16/2008</stp>
        <stp>[Fixed Income  Prices 2004-2009.xlsx]TIPS!R1107C56</stp>
        <tr r="BD1107" s="1"/>
      </tp>
      <tp>
        <v>1.1879999999999999</v>
        <stp/>
        <stp>##V3_BDHV12</stp>
        <stp>912828BW9 Govt</stp>
        <stp>IDX_RATIO</stp>
        <stp>10/17/2008</stp>
        <stp>10/17/2008</stp>
        <stp>[Fixed Income  Prices 2004-2009.xlsx]TIPS!R1108C56</stp>
        <tr r="BD1108" s="1"/>
      </tp>
      <tp>
        <v>1.1884600000000001</v>
        <stp/>
        <stp>##V3_BDHV12</stp>
        <stp>912828BW9 Govt</stp>
        <stp>IDX_RATIO</stp>
        <stp>10/14/2008</stp>
        <stp>10/14/2008</stp>
        <stp>[Fixed Income  Prices 2004-2009.xlsx]TIPS!R1105C56</stp>
        <tr r="BD1105" s="1"/>
      </tp>
      <tp>
        <v>1.1882999999999999</v>
        <stp/>
        <stp>##V3_BDHV12</stp>
        <stp>912828BW9 Govt</stp>
        <stp>IDX_RATIO</stp>
        <stp>10/15/2008</stp>
        <stp>10/15/2008</stp>
        <stp>[Fixed Income  Prices 2004-2009.xlsx]TIPS!R1106C56</stp>
        <tr r="BD1106" s="1"/>
      </tp>
      <tp>
        <v>1.1886099999999999</v>
        <stp/>
        <stp>##V3_BDHV12</stp>
        <stp>912828BW9 Govt</stp>
        <stp>IDX_RATIO</stp>
        <stp>10/13/2008</stp>
        <stp>10/13/2008</stp>
        <stp>[Fixed Income  Prices 2004-2009.xlsx]TIPS!R1104C56</stp>
        <tr r="BD1104" s="1"/>
      </tp>
      <tp>
        <v>1.1890700000000001</v>
        <stp/>
        <stp>##V3_BDHV12</stp>
        <stp>912828BW9 Govt</stp>
        <stp>IDX_RATIO</stp>
        <stp>10/10/2008</stp>
        <stp>10/10/2008</stp>
        <stp>[Fixed Income  Prices 2004-2009.xlsx]TIPS!R1103C56</stp>
        <tr r="BD1103" s="1"/>
      </tp>
      <tp>
        <v>1.14395</v>
        <stp/>
        <stp>##V3_BDHV12</stp>
        <stp>912828CP3 Govt</stp>
        <stp>IDX_RATIO</stp>
        <stp>10/19/2009</stp>
        <stp>10/19/2009</stp>
        <stp>[Fixed Income  Prices 2004-2009.xlsx]TIPS!R1369C64</stp>
        <tr r="BL1369" s="1"/>
      </tp>
      <tp>
        <v>1.14337</v>
        <stp/>
        <stp>##V3_BDHV12</stp>
        <stp>912828CP3 Govt</stp>
        <stp>IDX_RATIO</stp>
        <stp>10/12/2009</stp>
        <stp>10/12/2009</stp>
        <stp>[Fixed Income  Prices 2004-2009.xlsx]TIPS!R1364C64</stp>
        <tr r="BL1364" s="1"/>
      </tp>
      <tp>
        <v>1.1434599999999999</v>
        <stp/>
        <stp>##V3_BDHV12</stp>
        <stp>912828CP3 Govt</stp>
        <stp>IDX_RATIO</stp>
        <stp>10/13/2009</stp>
        <stp>10/13/2009</stp>
        <stp>[Fixed Income  Prices 2004-2009.xlsx]TIPS!R1365C64</stp>
        <tr r="BL1365" s="1"/>
      </tp>
      <tp>
        <v>1.14354</v>
        <stp/>
        <stp>##V3_BDHV12</stp>
        <stp>912828CP3 Govt</stp>
        <stp>IDX_RATIO</stp>
        <stp>10/14/2009</stp>
        <stp>10/14/2009</stp>
        <stp>[Fixed Income  Prices 2004-2009.xlsx]TIPS!R1366C64</stp>
        <tr r="BL1366" s="1"/>
      </tp>
      <tp>
        <v>1.1436200000000001</v>
        <stp/>
        <stp>##V3_BDHV12</stp>
        <stp>912828CP3 Govt</stp>
        <stp>IDX_RATIO</stp>
        <stp>10/15/2009</stp>
        <stp>10/15/2009</stp>
        <stp>[Fixed Income  Prices 2004-2009.xlsx]TIPS!R1367C64</stp>
        <tr r="BL1367" s="1"/>
      </tp>
      <tp>
        <v>1.14371</v>
        <stp/>
        <stp>##V3_BDHV12</stp>
        <stp>912828CP3 Govt</stp>
        <stp>IDX_RATIO</stp>
        <stp>10/16/2009</stp>
        <stp>10/16/2009</stp>
        <stp>[Fixed Income  Prices 2004-2009.xlsx]TIPS!R1368C64</stp>
        <tr r="BL1368" s="1"/>
      </tp>
      <tp>
        <v>1.16083</v>
        <stp/>
        <stp>##V3_BDHV12</stp>
        <stp>912828CP3 Govt</stp>
        <stp>IDX_RATIO</stp>
        <stp>11/28/2008</stp>
        <stp>11/28/2008</stp>
        <stp>[Fixed Income  Prices 2004-2009.xlsx]TIPS!R1138C64</stp>
        <tr r="BL1138" s="1"/>
      </tp>
      <tp>
        <v>1.1609400000000001</v>
        <stp/>
        <stp>##V3_BDHV12</stp>
        <stp>912828CP3 Govt</stp>
        <stp>IDX_RATIO</stp>
        <stp>11/26/2008</stp>
        <stp>11/26/2008</stp>
        <stp>[Fixed Income  Prices 2004-2009.xlsx]TIPS!R1136C64</stp>
        <tr r="BL1136" s="1"/>
      </tp>
      <tp>
        <v>1.16089</v>
        <stp/>
        <stp>##V3_BDHV12</stp>
        <stp>912828CP3 Govt</stp>
        <stp>IDX_RATIO</stp>
        <stp>11/27/2008</stp>
        <stp>11/27/2008</stp>
        <stp>[Fixed Income  Prices 2004-2009.xlsx]TIPS!R1137C64</stp>
        <tr r="BL1137" s="1"/>
      </tp>
      <tp>
        <v>1.1610499999999999</v>
        <stp/>
        <stp>##V3_BDHV12</stp>
        <stp>912828CP3 Govt</stp>
        <stp>IDX_RATIO</stp>
        <stp>11/24/2008</stp>
        <stp>11/24/2008</stp>
        <stp>[Fixed Income  Prices 2004-2009.xlsx]TIPS!R1134C64</stp>
        <tr r="BL1134" s="1"/>
      </tp>
      <tp>
        <v>1.16099</v>
        <stp/>
        <stp>##V3_BDHV12</stp>
        <stp>912828CP3 Govt</stp>
        <stp>IDX_RATIO</stp>
        <stp>11/25/2008</stp>
        <stp>11/25/2008</stp>
        <stp>[Fixed Income  Prices 2004-2009.xlsx]TIPS!R1135C64</stp>
        <tr r="BL1135" s="1"/>
      </tp>
      <tp>
        <v>1.16126</v>
        <stp/>
        <stp>##V3_BDHV12</stp>
        <stp>912828CP3 Govt</stp>
        <stp>IDX_RATIO</stp>
        <stp>11/20/2008</stp>
        <stp>11/20/2008</stp>
        <stp>[Fixed Income  Prices 2004-2009.xlsx]TIPS!R1132C64</stp>
        <tr r="BL1132" s="1"/>
      </tp>
      <tp>
        <v>1.1612100000000001</v>
        <stp/>
        <stp>##V3_BDHV12</stp>
        <stp>912828CP3 Govt</stp>
        <stp>IDX_RATIO</stp>
        <stp>11/21/2008</stp>
        <stp>11/21/2008</stp>
        <stp>[Fixed Income  Prices 2004-2009.xlsx]TIPS!R1133C64</stp>
        <tr r="BL1133" s="1"/>
      </tp>
      <tp>
        <v>1.1613199999999999</v>
        <stp/>
        <stp>##V3_BDHV12</stp>
        <stp>912828CP3 Govt</stp>
        <stp>IDX_RATIO</stp>
        <stp>11/19/2008</stp>
        <stp>11/19/2008</stp>
        <stp>[Fixed Income  Prices 2004-2009.xlsx]TIPS!R1131C64</stp>
        <tr r="BL1131" s="1"/>
      </tp>
      <tp>
        <v>1.16137</v>
        <stp/>
        <stp>##V3_BDHV12</stp>
        <stp>912828CP3 Govt</stp>
        <stp>IDX_RATIO</stp>
        <stp>11/18/2008</stp>
        <stp>11/18/2008</stp>
        <stp>[Fixed Income  Prices 2004-2009.xlsx]TIPS!R1130C64</stp>
        <tr r="BL1130" s="1"/>
      </tp>
      <tp>
        <v>1.1615800000000001</v>
        <stp/>
        <stp>##V3_BDHV12</stp>
        <stp>912828CP3 Govt</stp>
        <stp>IDX_RATIO</stp>
        <stp>11/14/2008</stp>
        <stp>11/14/2008</stp>
        <stp>[Fixed Income  Prices 2004-2009.xlsx]TIPS!R1128C64</stp>
        <tr r="BL1128" s="1"/>
      </tp>
      <tp>
        <v>1.14486</v>
        <stp/>
        <stp>##V3_BDHV12</stp>
        <stp>912828CP3 Govt</stp>
        <stp>IDX_RATIO</stp>
        <stp>10/30/2009</stp>
        <stp>10/30/2009</stp>
        <stp>[Fixed Income  Prices 2004-2009.xlsx]TIPS!R1378C64</stp>
        <tr r="BL1378" s="1"/>
      </tp>
      <tp>
        <v>1.1614200000000001</v>
        <stp/>
        <stp>##V3_BDHV12</stp>
        <stp>912828CP3 Govt</stp>
        <stp>IDX_RATIO</stp>
        <stp>11/17/2008</stp>
        <stp>11/17/2008</stp>
        <stp>[Fixed Income  Prices 2004-2009.xlsx]TIPS!R1129C64</stp>
        <tr r="BL1129" s="1"/>
      </tp>
      <tp>
        <v>1.1617999999999999</v>
        <stp/>
        <stp>##V3_BDHV12</stp>
        <stp>912828CP3 Govt</stp>
        <stp>IDX_RATIO</stp>
        <stp>11/10/2008</stp>
        <stp>11/10/2008</stp>
        <stp>[Fixed Income  Prices 2004-2009.xlsx]TIPS!R1124C64</stp>
        <tr r="BL1124" s="1"/>
      </tp>
      <tp>
        <v>1.16174</v>
        <stp/>
        <stp>##V3_BDHV12</stp>
        <stp>912828CP3 Govt</stp>
        <stp>IDX_RATIO</stp>
        <stp>11/11/2008</stp>
        <stp>11/11/2008</stp>
        <stp>[Fixed Income  Prices 2004-2009.xlsx]TIPS!R1125C64</stp>
        <tr r="BL1125" s="1"/>
      </tp>
      <tp>
        <v>1.1616900000000001</v>
        <stp/>
        <stp>##V3_BDHV12</stp>
        <stp>912828CP3 Govt</stp>
        <stp>IDX_RATIO</stp>
        <stp>11/12/2008</stp>
        <stp>11/12/2008</stp>
        <stp>[Fixed Income  Prices 2004-2009.xlsx]TIPS!R1126C64</stp>
        <tr r="BL1126" s="1"/>
      </tp>
      <tp>
        <v>1.16164</v>
        <stp/>
        <stp>##V3_BDHV12</stp>
        <stp>912828CP3 Govt</stp>
        <stp>IDX_RATIO</stp>
        <stp>11/13/2008</stp>
        <stp>11/13/2008</stp>
        <stp>[Fixed Income  Prices 2004-2009.xlsx]TIPS!R1127C64</stp>
        <tr r="BL1127" s="1"/>
      </tp>
      <tp>
        <v>1.1447000000000001</v>
        <stp/>
        <stp>##V3_BDHV12</stp>
        <stp>912828CP3 Govt</stp>
        <stp>IDX_RATIO</stp>
        <stp>10/28/2009</stp>
        <stp>10/28/2009</stp>
        <stp>[Fixed Income  Prices 2004-2009.xlsx]TIPS!R1376C64</stp>
        <tr r="BL1376" s="1"/>
      </tp>
      <tp>
        <v>1.1447799999999999</v>
        <stp/>
        <stp>##V3_BDHV12</stp>
        <stp>912828CP3 Govt</stp>
        <stp>IDX_RATIO</stp>
        <stp>10/29/2009</stp>
        <stp>10/29/2009</stp>
        <stp>[Fixed Income  Prices 2004-2009.xlsx]TIPS!R1377C64</stp>
        <tr r="BL1377" s="1"/>
      </tp>
      <tp>
        <v>1.1442000000000001</v>
        <stp/>
        <stp>##V3_BDHV12</stp>
        <stp>912828CP3 Govt</stp>
        <stp>IDX_RATIO</stp>
        <stp>10/22/2009</stp>
        <stp>10/22/2009</stp>
        <stp>[Fixed Income  Prices 2004-2009.xlsx]TIPS!R1372C64</stp>
        <tr r="BL1372" s="1"/>
      </tp>
      <tp>
        <v>1.14428</v>
        <stp/>
        <stp>##V3_BDHV12</stp>
        <stp>912828CP3 Govt</stp>
        <stp>IDX_RATIO</stp>
        <stp>10/23/2009</stp>
        <stp>10/23/2009</stp>
        <stp>[Fixed Income  Prices 2004-2009.xlsx]TIPS!R1373C64</stp>
        <tr r="BL1373" s="1"/>
      </tp>
      <tp>
        <v>1.1440399999999999</v>
        <stp/>
        <stp>##V3_BDHV12</stp>
        <stp>912828CP3 Govt</stp>
        <stp>IDX_RATIO</stp>
        <stp>10/20/2009</stp>
        <stp>10/20/2009</stp>
        <stp>[Fixed Income  Prices 2004-2009.xlsx]TIPS!R1370C64</stp>
        <tr r="BL1370" s="1"/>
      </tp>
      <tp>
        <v>1.14412</v>
        <stp/>
        <stp>##V3_BDHV12</stp>
        <stp>912828CP3 Govt</stp>
        <stp>IDX_RATIO</stp>
        <stp>10/21/2009</stp>
        <stp>10/21/2009</stp>
        <stp>[Fixed Income  Prices 2004-2009.xlsx]TIPS!R1371C64</stp>
        <tr r="BL1371" s="1"/>
      </tp>
      <tp>
        <v>1.14453</v>
        <stp/>
        <stp>##V3_BDHV12</stp>
        <stp>912828CP3 Govt</stp>
        <stp>IDX_RATIO</stp>
        <stp>10/26/2009</stp>
        <stp>10/26/2009</stp>
        <stp>[Fixed Income  Prices 2004-2009.xlsx]TIPS!R1374C64</stp>
        <tr r="BL1374" s="1"/>
      </tp>
      <tp>
        <v>1.1446099999999999</v>
        <stp/>
        <stp>##V3_BDHV12</stp>
        <stp>912828CP3 Govt</stp>
        <stp>IDX_RATIO</stp>
        <stp>10/27/2009</stp>
        <stp>10/27/2009</stp>
        <stp>[Fixed Income  Prices 2004-2009.xlsx]TIPS!R1375C64</stp>
        <tr r="BL1375" s="1"/>
      </tp>
      <tp>
        <v>1.13913</v>
        <stp/>
        <stp>##V3_BDHV12</stp>
        <stp>912828CZ1 Govt</stp>
        <stp>IDX_RATIO</stp>
        <stp>10/30/2009</stp>
        <stp>10/30/2009</stp>
        <stp>[Fixed Income  Prices 2004-2009.xlsx]TIPS!R1309C24</stp>
        <tr r="X1309" s="1"/>
      </tp>
      <tp>
        <v>1.1555500000000001</v>
        <stp/>
        <stp>##V3_BDHV12</stp>
        <stp>912828CZ1 Govt</stp>
        <stp>IDX_RATIO</stp>
        <stp>11/18/2008</stp>
        <stp>11/18/2008</stp>
        <stp>[Fixed Income  Prices 2004-2009.xlsx]TIPS!R1061C24</stp>
        <tr r="X1061" s="1"/>
      </tp>
      <tp>
        <v>1.1555</v>
        <stp/>
        <stp>##V3_BDHV12</stp>
        <stp>912828CZ1 Govt</stp>
        <stp>IDX_RATIO</stp>
        <stp>11/19/2008</stp>
        <stp>11/19/2008</stp>
        <stp>[Fixed Income  Prices 2004-2009.xlsx]TIPS!R1062C24</stp>
        <tr r="X1062" s="1"/>
      </tp>
      <tp>
        <v>1.1390500000000001</v>
        <stp/>
        <stp>##V3_BDHV12</stp>
        <stp>912828CZ1 Govt</stp>
        <stp>IDX_RATIO</stp>
        <stp>10/29/2009</stp>
        <stp>10/29/2009</stp>
        <stp>[Fixed Income  Prices 2004-2009.xlsx]TIPS!R1308C24</stp>
        <tr r="X1308" s="1"/>
      </tp>
      <tp>
        <v>1.13897</v>
        <stp/>
        <stp>##V3_BDHV12</stp>
        <stp>912828CZ1 Govt</stp>
        <stp>IDX_RATIO</stp>
        <stp>10/28/2009</stp>
        <stp>10/28/2009</stp>
        <stp>[Fixed Income  Prices 2004-2009.xlsx]TIPS!R1307C24</stp>
        <tr r="X1307" s="1"/>
      </tp>
      <tp>
        <v>1.1388799999999999</v>
        <stp/>
        <stp>##V3_BDHV12</stp>
        <stp>912828CZ1 Govt</stp>
        <stp>IDX_RATIO</stp>
        <stp>10/27/2009</stp>
        <stp>10/27/2009</stp>
        <stp>[Fixed Income  Prices 2004-2009.xlsx]TIPS!R1306C24</stp>
        <tr r="X1306" s="1"/>
      </tp>
      <tp>
        <v>1.1559300000000001</v>
        <stp/>
        <stp>##V3_BDHV12</stp>
        <stp>912828CZ1 Govt</stp>
        <stp>IDX_RATIO</stp>
        <stp>11/11/2008</stp>
        <stp>11/11/2008</stp>
        <stp>[Fixed Income  Prices 2004-2009.xlsx]TIPS!R1056C24</stp>
        <tr r="X1056" s="1"/>
      </tp>
      <tp>
        <v>1.1388</v>
        <stp/>
        <stp>##V3_BDHV12</stp>
        <stp>912828CZ1 Govt</stp>
        <stp>IDX_RATIO</stp>
        <stp>10/26/2009</stp>
        <stp>10/26/2009</stp>
        <stp>[Fixed Income  Prices 2004-2009.xlsx]TIPS!R1305C24</stp>
        <tr r="X1305" s="1"/>
      </tp>
      <tp>
        <v>1.15598</v>
        <stp/>
        <stp>##V3_BDHV12</stp>
        <stp>912828CZ1 Govt</stp>
        <stp>IDX_RATIO</stp>
        <stp>11/10/2008</stp>
        <stp>11/10/2008</stp>
        <stp>[Fixed Income  Prices 2004-2009.xlsx]TIPS!R1055C24</stp>
        <tr r="X1055" s="1"/>
      </tp>
      <tp>
        <v>1.1558200000000001</v>
        <stp/>
        <stp>##V3_BDHV12</stp>
        <stp>912828CZ1 Govt</stp>
        <stp>IDX_RATIO</stp>
        <stp>11/13/2008</stp>
        <stp>11/13/2008</stp>
        <stp>[Fixed Income  Prices 2004-2009.xlsx]TIPS!R1058C24</stp>
        <tr r="X1058" s="1"/>
      </tp>
      <tp>
        <v>1.15587</v>
        <stp/>
        <stp>##V3_BDHV12</stp>
        <stp>912828CZ1 Govt</stp>
        <stp>IDX_RATIO</stp>
        <stp>11/12/2008</stp>
        <stp>11/12/2008</stp>
        <stp>[Fixed Income  Prices 2004-2009.xlsx]TIPS!R1057C24</stp>
        <tr r="X1057" s="1"/>
      </tp>
      <tp>
        <v>1.13856</v>
        <stp/>
        <stp>##V3_BDHV12</stp>
        <stp>912828CZ1 Govt</stp>
        <stp>IDX_RATIO</stp>
        <stp>10/23/2009</stp>
        <stp>10/23/2009</stp>
        <stp>[Fixed Income  Prices 2004-2009.xlsx]TIPS!R1304C24</stp>
        <tr r="X1304" s="1"/>
      </tp>
      <tp>
        <v>1.1384700000000001</v>
        <stp/>
        <stp>##V3_BDHV12</stp>
        <stp>912828CZ1 Govt</stp>
        <stp>IDX_RATIO</stp>
        <stp>10/22/2009</stp>
        <stp>10/22/2009</stp>
        <stp>[Fixed Income  Prices 2004-2009.xlsx]TIPS!R1303C24</stp>
        <tr r="X1303" s="1"/>
      </tp>
      <tp>
        <v>1.15561</v>
        <stp/>
        <stp>##V3_BDHV12</stp>
        <stp>912828CZ1 Govt</stp>
        <stp>IDX_RATIO</stp>
        <stp>11/17/2008</stp>
        <stp>11/17/2008</stp>
        <stp>[Fixed Income  Prices 2004-2009.xlsx]TIPS!R1060C24</stp>
        <tr r="X1060" s="1"/>
      </tp>
      <tp>
        <v>1.15577</v>
        <stp/>
        <stp>##V3_BDHV12</stp>
        <stp>912828CZ1 Govt</stp>
        <stp>IDX_RATIO</stp>
        <stp>11/14/2008</stp>
        <stp>11/14/2008</stp>
        <stp>[Fixed Income  Prices 2004-2009.xlsx]TIPS!R1059C24</stp>
        <tr r="X1059" s="1"/>
      </tp>
      <tp>
        <v>1.13839</v>
        <stp/>
        <stp>##V3_BDHV12</stp>
        <stp>912828CZ1 Govt</stp>
        <stp>IDX_RATIO</stp>
        <stp>10/21/2009</stp>
        <stp>10/21/2009</stp>
        <stp>[Fixed Income  Prices 2004-2009.xlsx]TIPS!R1302C24</stp>
        <tr r="X1302" s="1"/>
      </tp>
      <tp>
        <v>1.1383099999999999</v>
        <stp/>
        <stp>##V3_BDHV12</stp>
        <stp>912828CZ1 Govt</stp>
        <stp>IDX_RATIO</stp>
        <stp>10/20/2009</stp>
        <stp>10/20/2009</stp>
        <stp>[Fixed Income  Prices 2004-2009.xlsx]TIPS!R1301C24</stp>
        <tr r="X1301" s="1"/>
      </tp>
      <tp>
        <v>1.1550199999999999</v>
        <stp/>
        <stp>##V3_BDHV12</stp>
        <stp>912828CZ1 Govt</stp>
        <stp>IDX_RATIO</stp>
        <stp>11/28/2008</stp>
        <stp>11/28/2008</stp>
        <stp>[Fixed Income  Prices 2004-2009.xlsx]TIPS!R1069C24</stp>
        <tr r="X1069" s="1"/>
      </tp>
      <tp>
        <v>1.1382300000000001</v>
        <stp/>
        <stp>##V3_BDHV12</stp>
        <stp>912828CZ1 Govt</stp>
        <stp>IDX_RATIO</stp>
        <stp>10/19/2009</stp>
        <stp>10/19/2009</stp>
        <stp>[Fixed Income  Prices 2004-2009.xlsx]TIPS!R1300C24</stp>
        <tr r="X1300" s="1"/>
      </tp>
      <tp>
        <v>1.1554</v>
        <stp/>
        <stp>##V3_BDHV12</stp>
        <stp>912828CZ1 Govt</stp>
        <stp>IDX_RATIO</stp>
        <stp>11/21/2008</stp>
        <stp>11/21/2008</stp>
        <stp>[Fixed Income  Prices 2004-2009.xlsx]TIPS!R1064C24</stp>
        <tr r="X1064" s="1"/>
      </tp>
      <tp>
        <v>1.1554500000000001</v>
        <stp/>
        <stp>##V3_BDHV12</stp>
        <stp>912828CZ1 Govt</stp>
        <stp>IDX_RATIO</stp>
        <stp>11/20/2008</stp>
        <stp>11/20/2008</stp>
        <stp>[Fixed Income  Prices 2004-2009.xlsx]TIPS!R1063C24</stp>
        <tr r="X1063" s="1"/>
      </tp>
      <tp>
        <v>1.1551800000000001</v>
        <stp/>
        <stp>##V3_BDHV12</stp>
        <stp>912828CZ1 Govt</stp>
        <stp>IDX_RATIO</stp>
        <stp>11/25/2008</stp>
        <stp>11/25/2008</stp>
        <stp>[Fixed Income  Prices 2004-2009.xlsx]TIPS!R1066C24</stp>
        <tr r="X1066" s="1"/>
      </tp>
      <tp>
        <v>1.15524</v>
        <stp/>
        <stp>##V3_BDHV12</stp>
        <stp>912828CZ1 Govt</stp>
        <stp>IDX_RATIO</stp>
        <stp>11/24/2008</stp>
        <stp>11/24/2008</stp>
        <stp>[Fixed Income  Prices 2004-2009.xlsx]TIPS!R1065C24</stp>
        <tr r="X1065" s="1"/>
      </tp>
      <tp>
        <v>1.1550799999999999</v>
        <stp/>
        <stp>##V3_BDHV12</stp>
        <stp>912828CZ1 Govt</stp>
        <stp>IDX_RATIO</stp>
        <stp>11/27/2008</stp>
        <stp>11/27/2008</stp>
        <stp>[Fixed Income  Prices 2004-2009.xlsx]TIPS!R1068C24</stp>
        <tr r="X1068" s="1"/>
      </tp>
      <tp>
        <v>1.15513</v>
        <stp/>
        <stp>##V3_BDHV12</stp>
        <stp>912828CZ1 Govt</stp>
        <stp>IDX_RATIO</stp>
        <stp>11/26/2008</stp>
        <stp>11/26/2008</stp>
        <stp>[Fixed Income  Prices 2004-2009.xlsx]TIPS!R1067C24</stp>
        <tr r="X1067" s="1"/>
      </tp>
      <tp>
        <v>1.1378999999999999</v>
        <stp/>
        <stp>##V3_BDHV12</stp>
        <stp>912828CZ1 Govt</stp>
        <stp>IDX_RATIO</stp>
        <stp>10/15/2009</stp>
        <stp>10/15/2009</stp>
        <stp>[Fixed Income  Prices 2004-2009.xlsx]TIPS!R1298C24</stp>
        <tr r="X1298" s="1"/>
      </tp>
      <tp>
        <v>1.1378200000000001</v>
        <stp/>
        <stp>##V3_BDHV12</stp>
        <stp>912828CZ1 Govt</stp>
        <stp>IDX_RATIO</stp>
        <stp>10/14/2009</stp>
        <stp>10/14/2009</stp>
        <stp>[Fixed Income  Prices 2004-2009.xlsx]TIPS!R1297C24</stp>
        <tr r="X1297" s="1"/>
      </tp>
      <tp>
        <v>1.13798</v>
        <stp/>
        <stp>##V3_BDHV12</stp>
        <stp>912828CZ1 Govt</stp>
        <stp>IDX_RATIO</stp>
        <stp>10/16/2009</stp>
        <stp>10/16/2009</stp>
        <stp>[Fixed Income  Prices 2004-2009.xlsx]TIPS!R1299C24</stp>
        <tr r="X1299" s="1"/>
      </tp>
      <tp>
        <v>1.1377299999999999</v>
        <stp/>
        <stp>##V3_BDHV12</stp>
        <stp>912828CZ1 Govt</stp>
        <stp>IDX_RATIO</stp>
        <stp>10/13/2009</stp>
        <stp>10/13/2009</stp>
        <stp>[Fixed Income  Prices 2004-2009.xlsx]TIPS!R1296C24</stp>
        <tr r="X1296" s="1"/>
      </tp>
      <tp>
        <v>1.1376500000000001</v>
        <stp/>
        <stp>##V3_BDHV12</stp>
        <stp>912828CZ1 Govt</stp>
        <stp>IDX_RATIO</stp>
        <stp>10/12/2009</stp>
        <stp>10/12/2009</stp>
        <stp>[Fixed Income  Prices 2004-2009.xlsx]TIPS!R1295C24</stp>
        <tr r="X1295" s="1"/>
      </tp>
      <tp>
        <v>1.1957899999999999</v>
        <stp/>
        <stp>##V3_BDHV12</stp>
        <stp>912828BD1 Govt</stp>
        <stp>IDX_RATIO</stp>
        <stp>10/13/2008</stp>
        <stp>10/13/2008</stp>
        <stp>[Fixed Income  Prices 2004-2009.xlsx]TIPS!R1103C52</stp>
        <tr r="AZ1103" s="1"/>
      </tp>
      <tp>
        <v>1.19625</v>
        <stp/>
        <stp>##V3_BDHV12</stp>
        <stp>912828BD1 Govt</stp>
        <stp>IDX_RATIO</stp>
        <stp>10/10/2008</stp>
        <stp>10/10/2008</stp>
        <stp>[Fixed Income  Prices 2004-2009.xlsx]TIPS!R1102C52</stp>
        <tr r="AZ1102" s="1"/>
      </tp>
      <tp>
        <v>1.19533</v>
        <stp/>
        <stp>##V3_BDHV12</stp>
        <stp>912828BD1 Govt</stp>
        <stp>IDX_RATIO</stp>
        <stp>10/16/2008</stp>
        <stp>10/16/2008</stp>
        <stp>[Fixed Income  Prices 2004-2009.xlsx]TIPS!R1106C52</stp>
        <tr r="AZ1106" s="1"/>
      </tp>
      <tp>
        <v>1.1951700000000001</v>
        <stp/>
        <stp>##V3_BDHV12</stp>
        <stp>912828BD1 Govt</stp>
        <stp>IDX_RATIO</stp>
        <stp>10/17/2008</stp>
        <stp>10/17/2008</stp>
        <stp>[Fixed Income  Prices 2004-2009.xlsx]TIPS!R1107C52</stp>
        <tr r="AZ1107" s="1"/>
      </tp>
      <tp>
        <v>1.19564</v>
        <stp/>
        <stp>##V3_BDHV12</stp>
        <stp>912828BD1 Govt</stp>
        <stp>IDX_RATIO</stp>
        <stp>10/14/2008</stp>
        <stp>10/14/2008</stp>
        <stp>[Fixed Income  Prices 2004-2009.xlsx]TIPS!R1104C52</stp>
        <tr r="AZ1104" s="1"/>
      </tp>
      <tp>
        <v>1.1954799999999999</v>
        <stp/>
        <stp>##V3_BDHV12</stp>
        <stp>912828BD1 Govt</stp>
        <stp>IDX_RATIO</stp>
        <stp>10/15/2008</stp>
        <stp>10/15/2008</stp>
        <stp>[Fixed Income  Prices 2004-2009.xlsx]TIPS!R1105C52</stp>
        <tr r="AZ1105" s="1"/>
      </tp>
      <tp>
        <v>1.1934800000000001</v>
        <stp/>
        <stp>##V3_BDHV12</stp>
        <stp>912828BD1 Govt</stp>
        <stp>IDX_RATIO</stp>
        <stp>10/28/2008</stp>
        <stp>10/28/2008</stp>
        <stp>[Fixed Income  Prices 2004-2009.xlsx]TIPS!R1114C52</stp>
        <tr r="AZ1114" s="1"/>
      </tp>
      <tp>
        <v>1.1933199999999999</v>
        <stp/>
        <stp>##V3_BDHV12</stp>
        <stp>912828BD1 Govt</stp>
        <stp>IDX_RATIO</stp>
        <stp>10/29/2008</stp>
        <stp>10/29/2008</stp>
        <stp>[Fixed Income  Prices 2004-2009.xlsx]TIPS!R1115C52</stp>
        <tr r="AZ1115" s="1"/>
      </tp>
      <tp>
        <v>1.1945600000000001</v>
        <stp/>
        <stp>##V3_BDHV12</stp>
        <stp>912828BD1 Govt</stp>
        <stp>IDX_RATIO</stp>
        <stp>10/21/2008</stp>
        <stp>10/21/2008</stp>
        <stp>[Fixed Income  Prices 2004-2009.xlsx]TIPS!R1109C52</stp>
        <tr r="AZ1109" s="1"/>
      </tp>
      <tp>
        <v>1.1947099999999999</v>
        <stp/>
        <stp>##V3_BDHV12</stp>
        <stp>912828BD1 Govt</stp>
        <stp>IDX_RATIO</stp>
        <stp>10/20/2008</stp>
        <stp>10/20/2008</stp>
        <stp>[Fixed Income  Prices 2004-2009.xlsx]TIPS!R1108C52</stp>
        <tr r="AZ1108" s="1"/>
      </tp>
      <tp>
        <v>1.1943999999999999</v>
        <stp/>
        <stp>##V3_BDHV12</stp>
        <stp>912828BD1 Govt</stp>
        <stp>IDX_RATIO</stp>
        <stp>10/22/2008</stp>
        <stp>10/22/2008</stp>
        <stp>[Fixed Income  Prices 2004-2009.xlsx]TIPS!R1110C52</stp>
        <tr r="AZ1110" s="1"/>
      </tp>
      <tp>
        <v>1.19425</v>
        <stp/>
        <stp>##V3_BDHV12</stp>
        <stp>912828BD1 Govt</stp>
        <stp>IDX_RATIO</stp>
        <stp>10/23/2008</stp>
        <stp>10/23/2008</stp>
        <stp>[Fixed Income  Prices 2004-2009.xlsx]TIPS!R1111C52</stp>
        <tr r="AZ1111" s="1"/>
      </tp>
      <tp>
        <v>1.1940900000000001</v>
        <stp/>
        <stp>##V3_BDHV12</stp>
        <stp>912828BD1 Govt</stp>
        <stp>IDX_RATIO</stp>
        <stp>10/24/2008</stp>
        <stp>10/24/2008</stp>
        <stp>[Fixed Income  Prices 2004-2009.xlsx]TIPS!R1112C52</stp>
        <tr r="AZ1112" s="1"/>
      </tp>
      <tp>
        <v>1.19363</v>
        <stp/>
        <stp>##V3_BDHV12</stp>
        <stp>912828BD1 Govt</stp>
        <stp>IDX_RATIO</stp>
        <stp>10/27/2008</stp>
        <stp>10/27/2008</stp>
        <stp>[Fixed Income  Prices 2004-2009.xlsx]TIPS!R1113C52</stp>
        <tr r="AZ1113" s="1"/>
      </tp>
      <tp>
        <v>1.1754199999999999</v>
        <stp/>
        <stp>##V3_BDHV12</stp>
        <stp>912828BD1 Govt</stp>
        <stp>IDX_RATIO</stp>
        <stp>11/12/2009</stp>
        <stp>11/12/2009</stp>
        <stp>[Fixed Income  Prices 2004-2009.xlsx]TIPS!R1386C52</stp>
        <tr r="AZ1386" s="1"/>
      </tp>
      <tp>
        <v>1.1754500000000001</v>
        <stp/>
        <stp>##V3_BDHV12</stp>
        <stp>912828BD1 Govt</stp>
        <stp>IDX_RATIO</stp>
        <stp>11/13/2009</stp>
        <stp>11/13/2009</stp>
        <stp>[Fixed Income  Prices 2004-2009.xlsx]TIPS!R1387C52</stp>
        <tr r="AZ1387" s="1"/>
      </tp>
      <tp>
        <v>1.17537</v>
        <stp/>
        <stp>##V3_BDHV12</stp>
        <stp>912828BD1 Govt</stp>
        <stp>IDX_RATIO</stp>
        <stp>11/10/2009</stp>
        <stp>11/10/2009</stp>
        <stp>[Fixed Income  Prices 2004-2009.xlsx]TIPS!R1384C52</stp>
        <tr r="AZ1384" s="1"/>
      </tp>
      <tp>
        <v>1.1754</v>
        <stp/>
        <stp>##V3_BDHV12</stp>
        <stp>912828BD1 Govt</stp>
        <stp>IDX_RATIO</stp>
        <stp>11/11/2009</stp>
        <stp>11/11/2009</stp>
        <stp>[Fixed Income  Prices 2004-2009.xlsx]TIPS!R1385C52</stp>
        <tr r="AZ1385" s="1"/>
      </tp>
      <tp>
        <v>1.1755200000000001</v>
        <stp/>
        <stp>##V3_BDHV12</stp>
        <stp>912828BD1 Govt</stp>
        <stp>IDX_RATIO</stp>
        <stp>11/16/2009</stp>
        <stp>11/16/2009</stp>
        <stp>[Fixed Income  Prices 2004-2009.xlsx]TIPS!R1388C52</stp>
        <tr r="AZ1388" s="1"/>
      </tp>
      <tp>
        <v>1.1755500000000001</v>
        <stp/>
        <stp>##V3_BDHV12</stp>
        <stp>912828BD1 Govt</stp>
        <stp>IDX_RATIO</stp>
        <stp>11/17/2009</stp>
        <stp>11/17/2009</stp>
        <stp>[Fixed Income  Prices 2004-2009.xlsx]TIPS!R1389C52</stp>
        <tr r="AZ1389" s="1"/>
      </tp>
      <tp>
        <v>1.1930099999999999</v>
        <stp/>
        <stp>##V3_BDHV12</stp>
        <stp>912828BD1 Govt</stp>
        <stp>IDX_RATIO</stp>
        <stp>10/31/2008</stp>
        <stp>10/31/2008</stp>
        <stp>[Fixed Income  Prices 2004-2009.xlsx]TIPS!R1117C52</stp>
        <tr r="AZ1117" s="1"/>
      </tp>
      <tp>
        <v>1.1931700000000001</v>
        <stp/>
        <stp>##V3_BDHV12</stp>
        <stp>912828BD1 Govt</stp>
        <stp>IDX_RATIO</stp>
        <stp>10/30/2008</stp>
        <stp>10/30/2008</stp>
        <stp>[Fixed Income  Prices 2004-2009.xlsx]TIPS!R1116C52</stp>
        <tr r="AZ1116" s="1"/>
      </tp>
      <tp>
        <v>1.1755899999999999</v>
        <stp/>
        <stp>##V3_BDHV12</stp>
        <stp>912828BD1 Govt</stp>
        <stp>IDX_RATIO</stp>
        <stp>11/19/2009</stp>
        <stp>11/19/2009</stp>
        <stp>[Fixed Income  Prices 2004-2009.xlsx]TIPS!R1391C52</stp>
        <tr r="AZ1391" s="1"/>
      </tp>
      <tp>
        <v>1.17557</v>
        <stp/>
        <stp>##V3_BDHV12</stp>
        <stp>912828BD1 Govt</stp>
        <stp>IDX_RATIO</stp>
        <stp>11/18/2009</stp>
        <stp>11/18/2009</stp>
        <stp>[Fixed Income  Prices 2004-2009.xlsx]TIPS!R1390C52</stp>
        <tr r="AZ1390" s="1"/>
      </tp>
      <tp>
        <v>1.13198</v>
        <stp/>
        <stp>##V3_BDHV12</stp>
        <stp>912828CZ1 Govt</stp>
        <stp>IDX_RATIO</stp>
        <stp>8/11/2009</stp>
        <stp>8/11/2009</stp>
        <stp>[Fixed Income  Prices 2004-2009.xlsx]TIPS!R1251C24</stp>
        <tr r="X1251" s="1"/>
      </tp>
      <tp>
        <v>1.2862100000000001</v>
        <stp/>
        <stp>##V3_BDHV12</stp>
        <stp>9128275W8 Govt</stp>
        <stp>IDX_RATIO</stp>
        <stp>7/28/2008</stp>
        <stp>7/28/2008</stp>
        <stp>[Fixed Income  Prices 2004-2009.xlsx]TIPS!R1048C20</stp>
        <tr r="T1048" s="1"/>
      </tp>
      <tp>
        <v>1.2605900000000001</v>
        <stp/>
        <stp>##V3_BDHV12</stp>
        <stp>9128275W8 Govt</stp>
        <stp>IDX_RATIO</stp>
        <stp>4/28/2009</stp>
        <stp>4/28/2009</stp>
        <stp>[Fixed Income  Prices 2004-2009.xlsx]TIPS!R1244C20</stp>
        <tr r="T1244" s="1"/>
      </tp>
      <tp>
        <v>1.31488</v>
        <stp/>
        <stp>##V3_BDHV12</stp>
        <stp>9128274Y5 Govt</stp>
        <stp>IDX_RATIO</stp>
        <stp>7/15/2008</stp>
        <stp>7/15/2008</stp>
        <stp>[Fixed Income  Prices 2004-2009.xlsx]TIPS!R1040C16</stp>
        <tr r="P1040" s="1"/>
      </tp>
      <tp>
        <v>1.1993199999999999</v>
        <stp/>
        <stp>##V3_BDHV12</stp>
        <stp>9128277J5 Govt</stp>
        <stp>IDX_RATIO</stp>
        <stp>6/15/2009</stp>
        <stp>6/15/2009</stp>
        <stp>[Fixed Income  Prices 2004-2009.xlsx]TIPS!R1278C36</stp>
        <tr r="AJ1278" s="1"/>
      </tp>
      <tp>
        <v>1.24335</v>
        <stp/>
        <stp>##V3_BDHV12</stp>
        <stp>9128276R8 Govt</stp>
        <stp>IDX_RATIO</stp>
        <stp>7/28/2008</stp>
        <stp>7/28/2008</stp>
        <stp>[Fixed Income  Prices 2004-2009.xlsx]TIPS!R1048C28</stp>
        <tr r="AB1048" s="1"/>
      </tp>
      <tp>
        <v>1.21858</v>
        <stp/>
        <stp>##V3_BDHV12</stp>
        <stp>9128276R8 Govt</stp>
        <stp>IDX_RATIO</stp>
        <stp>4/28/2009</stp>
        <stp>4/28/2009</stp>
        <stp>[Fixed Income  Prices 2004-2009.xlsx]TIPS!R1244C28</stp>
        <tr r="AB1244" s="1"/>
      </tp>
      <tp>
        <v>1.1972700000000001</v>
        <stp/>
        <stp>##V3_BDHV12</stp>
        <stp>9128277J5 Govt</stp>
        <stp>IDX_RATIO</stp>
        <stp>5/25/2009</stp>
        <stp>5/25/2009</stp>
        <stp>[Fixed Income  Prices 2004-2009.xlsx]TIPS!R1263C36</stp>
        <tr r="AJ1263" s="1"/>
      </tp>
      <tp>
        <v>1.2083699999999999</v>
        <stp/>
        <stp>##V3_BDHV12</stp>
        <stp>9128277J5 Govt</stp>
        <stp>IDX_RATIO</stp>
        <stp>6/25/2008</stp>
        <stp>6/25/2008</stp>
        <stp>[Fixed Income  Prices 2004-2009.xlsx]TIPS!R1025C36</stp>
        <tr r="AJ1025" s="1"/>
      </tp>
      <tp>
        <v>1.20248</v>
        <stp/>
        <stp>##V3_BDHV12</stp>
        <stp>9128277J5 Govt</stp>
        <stp>IDX_RATIO</stp>
        <stp>7/15/2009</stp>
        <stp>7/15/2009</stp>
        <stp>[Fixed Income  Prices 2004-2009.xlsx]TIPS!R1300C36</stp>
        <tr r="AJ1300" s="1"/>
      </tp>
      <tp>
        <v>1.13795</v>
        <stp/>
        <stp>##V3_BDHV12</stp>
        <stp>912828CZ1 Govt</stp>
        <stp>IDX_RATIO</stp>
        <stp>9/11/2009</stp>
        <stp>9/11/2009</stp>
        <stp>[Fixed Income  Prices 2004-2009.xlsx]TIPS!R1274C24</stp>
        <tr r="X1274" s="1"/>
      </tp>
      <tp>
        <v>1.2638799999999999</v>
        <stp/>
        <stp>##V3_BDHV12</stp>
        <stp>9128275W8 Govt</stp>
        <stp>IDX_RATIO</stp>
        <stp>5/28/2009</stp>
        <stp>5/28/2009</stp>
        <stp>[Fixed Income  Prices 2004-2009.xlsx]TIPS!R1266C20</stp>
        <tr r="T1266" s="1"/>
      </tp>
      <tp>
        <v>1.2238800000000001</v>
        <stp/>
        <stp>##V3_BDHV12</stp>
        <stp>9128276R8 Govt</stp>
        <stp>IDX_RATIO</stp>
        <stp>6/18/2009</stp>
        <stp>6/18/2009</stp>
        <stp>[Fixed Income  Prices 2004-2009.xlsx]TIPS!R1281C28</stp>
        <tr r="AB1281" s="1"/>
      </tp>
      <tp>
        <v>1.22177</v>
        <stp/>
        <stp>##V3_BDHV12</stp>
        <stp>9128276R8 Govt</stp>
        <stp>IDX_RATIO</stp>
        <stp>5/28/2009</stp>
        <stp>5/28/2009</stp>
        <stp>[Fixed Income  Prices 2004-2009.xlsx]TIPS!R1266C28</stp>
        <tr r="AB1266" s="1"/>
      </tp>
      <tp>
        <v>1.2177199999999999</v>
        <stp/>
        <stp>##V3_BDHV12</stp>
        <stp>9128277J5 Govt</stp>
        <stp>IDX_RATIO</stp>
        <stp>7/25/2008</stp>
        <stp>7/25/2008</stp>
        <stp>[Fixed Income  Prices 2004-2009.xlsx]TIPS!R1047C36</stp>
        <tr r="AJ1047" s="1"/>
      </tp>
      <tp>
        <v>1.26607</v>
        <stp/>
        <stp>##V3_BDHV12</stp>
        <stp>9128275W8 Govt</stp>
        <stp>IDX_RATIO</stp>
        <stp>6/18/2009</stp>
        <stp>6/18/2009</stp>
        <stp>[Fixed Income  Prices 2004-2009.xlsx]TIPS!R1281C20</stp>
        <tr r="T1281" s="1"/>
      </tp>
      <tp>
        <v>1.1373500000000001</v>
        <stp/>
        <stp>##V3_BDHV12</stp>
        <stp>912828CZ1 Govt</stp>
        <stp>IDX_RATIO</stp>
        <stp>9/21/2009</stp>
        <stp>9/21/2009</stp>
        <stp>[Fixed Income  Prices 2004-2009.xlsx]TIPS!R1280C24</stp>
        <tr r="X1280" s="1"/>
      </tp>
      <tp>
        <v>1.1382399999999999</v>
        <stp/>
        <stp>##V3_BDHV12</stp>
        <stp>912828CZ1 Govt</stp>
        <stp>IDX_RATIO</stp>
        <stp>8/31/2009</stp>
        <stp>8/31/2009</stp>
        <stp>[Fixed Income  Prices 2004-2009.xlsx]TIPS!R1265C24</stp>
        <tr r="X1265" s="1"/>
      </tp>
      <tp>
        <v>1.1570499999999999</v>
        <stp/>
        <stp>##V3_BDHV12</stp>
        <stp>912828CZ1 Govt</stp>
        <stp>IDX_RATIO</stp>
        <stp>9/11/2008</stp>
        <stp>9/11/2008</stp>
        <stp>[Fixed Income  Prices 2004-2009.xlsx]TIPS!R1013C24</stp>
        <tr r="X1013" s="1"/>
      </tp>
      <tp>
        <v>1.2628900000000001</v>
        <stp/>
        <stp>##V3_BDHV12</stp>
        <stp>9128275W8 Govt</stp>
        <stp>IDX_RATIO</stp>
        <stp>5/18/2009</stp>
        <stp>5/18/2009</stp>
        <stp>[Fixed Income  Prices 2004-2009.xlsx]TIPS!R1258C20</stp>
        <tr r="T1258" s="1"/>
      </tp>
      <tp>
        <v>1.2735099999999999</v>
        <stp/>
        <stp>##V3_BDHV12</stp>
        <stp>9128275W8 Govt</stp>
        <stp>IDX_RATIO</stp>
        <stp>6/18/2008</stp>
        <stp>6/18/2008</stp>
        <stp>[Fixed Income  Prices 2004-2009.xlsx]TIPS!R1020C20</stp>
        <tr r="T1020" s="1"/>
      </tp>
      <tp>
        <v>1.2706299999999999</v>
        <stp/>
        <stp>##V3_BDHV12</stp>
        <stp>9128275W8 Govt</stp>
        <stp>IDX_RATIO</stp>
        <stp>7/28/2009</stp>
        <stp>7/28/2009</stp>
        <stp>[Fixed Income  Prices 2004-2009.xlsx]TIPS!R1309C20</stp>
        <tr r="T1309" s="1"/>
      </tp>
      <tp>
        <v>1.2677399999999999</v>
        <stp/>
        <stp>##V3_BDHV12</stp>
        <stp>9128275W8 Govt</stp>
        <stp>IDX_RATIO</stp>
        <stp>5/28/2008</stp>
        <stp>5/28/2008</stp>
        <stp>[Fixed Income  Prices 2004-2009.xlsx]TIPS!R1005C20</stp>
        <tr r="T1005" s="1"/>
      </tp>
      <tp>
        <v>1.22081</v>
        <stp/>
        <stp>##V3_BDHV12</stp>
        <stp>9128276R8 Govt</stp>
        <stp>IDX_RATIO</stp>
        <stp>5/18/2009</stp>
        <stp>5/18/2009</stp>
        <stp>[Fixed Income  Prices 2004-2009.xlsx]TIPS!R1258C28</stp>
        <tr r="AB1258" s="1"/>
      </tp>
      <tp>
        <v>1.19187</v>
        <stp/>
        <stp>##V3_BDHV12</stp>
        <stp>9128277J5 Govt</stp>
        <stp>IDX_RATIO</stp>
        <stp>4/15/2009</stp>
        <stp>4/15/2009</stp>
        <stp>[Fixed Income  Prices 2004-2009.xlsx]TIPS!R1235C36</stp>
        <tr r="AJ1235" s="1"/>
      </tp>
      <tp>
        <v>1.2144300000000001</v>
        <stp/>
        <stp>##V3_BDHV12</stp>
        <stp>9128277J5 Govt</stp>
        <stp>IDX_RATIO</stp>
        <stp>7/15/2008</stp>
        <stp>7/15/2008</stp>
        <stp>[Fixed Income  Prices 2004-2009.xlsx]TIPS!R1039C36</stp>
        <tr r="AJ1039" s="1"/>
      </tp>
      <tp>
        <v>1.22828</v>
        <stp/>
        <stp>##V3_BDHV12</stp>
        <stp>9128276R8 Govt</stp>
        <stp>IDX_RATIO</stp>
        <stp>7/28/2009</stp>
        <stp>7/28/2009</stp>
        <stp>[Fixed Income  Prices 2004-2009.xlsx]TIPS!R1309C28</stp>
        <tr r="AB1309" s="1"/>
      </tp>
      <tp>
        <v>1.22549</v>
        <stp/>
        <stp>##V3_BDHV12</stp>
        <stp>9128276R8 Govt</stp>
        <stp>IDX_RATIO</stp>
        <stp>5/28/2008</stp>
        <stp>5/28/2008</stp>
        <stp>[Fixed Income  Prices 2004-2009.xlsx]TIPS!R1005C28</stp>
        <tr r="AB1005" s="1"/>
      </tp>
      <tp>
        <v>1.3083199999999999</v>
        <stp/>
        <stp>##V3_BDHV12</stp>
        <stp>9128274Y5 Govt</stp>
        <stp>IDX_RATIO</stp>
        <stp>6/25/2008</stp>
        <stp>6/25/2008</stp>
        <stp>[Fixed Income  Prices 2004-2009.xlsx]TIPS!R1026C16</stp>
        <tr r="P1026" s="1"/>
      </tp>
      <tp>
        <v>1.2310699999999999</v>
        <stp/>
        <stp>##V3_BDHV12</stp>
        <stp>9128276R8 Govt</stp>
        <stp>IDX_RATIO</stp>
        <stp>6/18/2008</stp>
        <stp>6/18/2008</stp>
        <stp>[Fixed Income  Prices 2004-2009.xlsx]TIPS!R1020C28</stp>
        <tr r="AB1020" s="1"/>
      </tp>
      <tp>
        <v>1.1351100000000001</v>
        <stp/>
        <stp>##V3_BDHV12</stp>
        <stp>912828CZ1 Govt</stp>
        <stp>IDX_RATIO</stp>
        <stp>8/21/2009</stp>
        <stp>8/21/2009</stp>
        <stp>[Fixed Income  Prices 2004-2009.xlsx]TIPS!R1259C24</stp>
        <tr r="X1259" s="1"/>
      </tp>
      <tp>
        <v>1.28274</v>
        <stp/>
        <stp>##V3_BDHV12</stp>
        <stp>9128275W8 Govt</stp>
        <stp>IDX_RATIO</stp>
        <stp>7/18/2008</stp>
        <stp>7/18/2008</stp>
        <stp>[Fixed Income  Prices 2004-2009.xlsx]TIPS!R1042C20</stp>
        <tr r="T1042" s="1"/>
      </tp>
      <tp>
        <v>1.2003200000000001</v>
        <stp/>
        <stp>##V3_BDHV12</stp>
        <stp>9128277J5 Govt</stp>
        <stp>IDX_RATIO</stp>
        <stp>6/25/2009</stp>
        <stp>6/25/2009</stp>
        <stp>[Fixed Income  Prices 2004-2009.xlsx]TIPS!R1286C36</stp>
        <tr r="AJ1286" s="1"/>
      </tp>
      <tp>
        <v>1.3184400000000001</v>
        <stp/>
        <stp>##V3_BDHV12</stp>
        <stp>9128274Y5 Govt</stp>
        <stp>IDX_RATIO</stp>
        <stp>7/25/2008</stp>
        <stp>7/25/2008</stp>
        <stp>[Fixed Income  Prices 2004-2009.xlsx]TIPS!R1048C16</stp>
        <tr r="P1048" s="1"/>
      </tp>
      <tp>
        <v>1.2399899999999999</v>
        <stp/>
        <stp>##V3_BDHV12</stp>
        <stp>9128276R8 Govt</stp>
        <stp>IDX_RATIO</stp>
        <stp>7/18/2008</stp>
        <stp>7/18/2008</stp>
        <stp>[Fixed Income  Prices 2004-2009.xlsx]TIPS!R1042C28</stp>
        <tr r="AB1042" s="1"/>
      </tp>
      <tp>
        <v>1.1963300000000001</v>
        <stp/>
        <stp>##V3_BDHV12</stp>
        <stp>9128277J5 Govt</stp>
        <stp>IDX_RATIO</stp>
        <stp>5/15/2009</stp>
        <stp>5/15/2009</stp>
        <stp>[Fixed Income  Prices 2004-2009.xlsx]TIPS!R1257C36</stp>
        <tr r="AJ1257" s="1"/>
      </tp>
      <tp>
        <v>1.17927</v>
        <stp/>
        <stp>##V3_BDHV12</stp>
        <stp>912828BW9 Govt</stp>
        <stp>IDX_RATIO</stp>
        <stp>8/19/2008</stp>
        <stp>8/19/2008</stp>
        <stp>[Fixed Income  Prices 2004-2009.xlsx]TIPS!R1065C56</stp>
        <tr r="BD1065" s="1"/>
      </tp>
      <tp>
        <v>1.2203999999999999</v>
        <stp/>
        <stp>##V3_BDHV12</stp>
        <stp>912828AF7 Govt</stp>
        <stp>IDX_RATIO</stp>
        <stp>9/17/2008</stp>
        <stp>9/17/2008</stp>
        <stp>[Fixed Income  Prices 2004-2009.xlsx]TIPS!R1085C44</stp>
        <tr r="AR1085" s="1"/>
      </tp>
      <tp>
        <v>1.16561</v>
        <stp/>
        <stp>##V3_BDHV12</stp>
        <stp>912828BW9 Govt</stp>
        <stp>IDX_RATIO</stp>
        <stp>9/29/2009</stp>
        <stp>9/29/2009</stp>
        <stp>[Fixed Income  Prices 2004-2009.xlsx]TIPS!R1355C56</stp>
        <tr r="BD1355" s="1"/>
      </tp>
      <tp>
        <v>1.1740599999999999</v>
        <stp/>
        <stp>##V3_BDHV12</stp>
        <stp>912828BD1 Govt</stp>
        <stp>IDX_RATIO</stp>
        <stp>8/31/2009</stp>
        <stp>8/31/2009</stp>
        <stp>[Fixed Income  Prices 2004-2009.xlsx]TIPS!R1333C52</stp>
        <tr r="AZ1333" s="1"/>
      </tp>
      <tp>
        <v>1.19798</v>
        <stp/>
        <stp>##V3_BDHV12</stp>
        <stp>912828AF7 Govt</stp>
        <stp>IDX_RATIO</stp>
        <stp>8/27/2009</stp>
        <stp>8/27/2009</stp>
        <stp>[Fixed Income  Prices 2004-2009.xlsx]TIPS!R1331C44</stp>
        <tr r="AR1331" s="1"/>
      </tp>
      <tp>
        <v>1.1731400000000001</v>
        <stp/>
        <stp>##V3_BDHV12</stp>
        <stp>912828BD1 Govt</stp>
        <stp>IDX_RATIO</stp>
        <stp>9/21/2009</stp>
        <stp>9/21/2009</stp>
        <stp>[Fixed Income  Prices 2004-2009.xlsx]TIPS!R1348C52</stp>
        <tr r="AZ1348" s="1"/>
      </tp>
      <tp>
        <v>1.1064700000000001</v>
        <stp/>
        <stp>##V3_BDHV12</stp>
        <stp>912828EA4 Govt</stp>
        <stp>IDX_RATIO</stp>
        <stp>8/24/2009</stp>
        <stp>8/24/2009</stp>
        <stp>[Fixed Income  Prices 2004-2009.xlsx]TIPS!R1075C72</stp>
        <tr r="BT1075" s="1"/>
      </tp>
      <tp>
        <v>1.18333</v>
        <stp/>
        <stp>##V3_BDHV12</stp>
        <stp>912828BD1 Govt</stp>
        <stp>IDX_RATIO</stp>
        <stp>8/11/2008</stp>
        <stp>8/11/2008</stp>
        <stp>[Fixed Income  Prices 2004-2009.xlsx]TIPS!R1058C52</stp>
        <tr r="AZ1058" s="1"/>
      </tp>
      <tp>
        <v>1.1544699999999999</v>
        <stp/>
        <stp>##V3_BDHV12</stp>
        <stp>9128274Y5 Govt</stp>
        <stp>IDX_RATIO</stp>
        <stp>8/13/2004</stp>
        <stp>8/13/2004</stp>
        <stp>[Fixed Income  Prices 2004-2009.xlsx]TIPS!R20C16</stp>
        <tr r="P20" s="1"/>
      </tp>
      <tp>
        <v>1.2525200000000001</v>
        <stp/>
        <stp>##V3_BDHV12</stp>
        <stp>9128275W8 Govt</stp>
        <stp>IDX_RATIO</stp>
        <stp>3/18/2009</stp>
        <stp>3/18/2009</stp>
        <stp>[Fixed Income  Prices 2004-2009.xlsx]TIPS!R1215C20</stp>
        <tr r="T1215" s="1"/>
      </tp>
      <tp>
        <v>1.2091400000000001</v>
        <stp/>
        <stp>##V3_BDHV12</stp>
        <stp>9128277J5 Govt</stp>
        <stp>IDX_RATIO</stp>
        <stp>1/15/2009</stp>
        <stp>1/15/2009</stp>
        <stp>[Fixed Income  Prices 2004-2009.xlsx]TIPS!R1171C36</stp>
        <tr r="AJ1171" s="1"/>
      </tp>
      <tp>
        <v>1.21078</v>
        <stp/>
        <stp>##V3_BDHV12</stp>
        <stp>9128276R8 Govt</stp>
        <stp>IDX_RATIO</stp>
        <stp>3/18/2009</stp>
        <stp>3/18/2009</stp>
        <stp>[Fixed Income  Prices 2004-2009.xlsx]TIPS!R1215C28</stp>
        <tr r="AB1215" s="1"/>
      </tp>
      <tp>
        <v>1.1075600000000001</v>
        <stp/>
        <stp>##V3_BDHV12</stp>
        <stp>912828EA4 Govt</stp>
        <stp>IDX_RATIO</stp>
        <stp>9/24/2009</stp>
        <stp>9/24/2009</stp>
        <stp>[Fixed Income  Prices 2004-2009.xlsx]TIPS!R1098C72</stp>
        <tr r="BT1098" s="1"/>
      </tp>
      <tp>
        <v>1.19347</v>
        <stp/>
        <stp>##V3_BDHV12</stp>
        <stp>912828BD1 Govt</stp>
        <stp>IDX_RATIO</stp>
        <stp>9/11/2008</stp>
        <stp>9/11/2008</stp>
        <stp>[Fixed Income  Prices 2004-2009.xlsx]TIPS!R1081C52</stp>
        <tr r="AZ1081" s="1"/>
      </tp>
      <tp>
        <v>1.1653100000000001</v>
        <stp/>
        <stp>##V3_BDHV12</stp>
        <stp>912828CP3 Govt</stp>
        <stp>IDX_RATIO</stp>
        <stp>9/23/2008</stp>
        <stp>9/23/2008</stp>
        <stp>[Fixed Income  Prices 2004-2009.xlsx]TIPS!R1090C64</stp>
        <tr r="BL1090" s="1"/>
      </tp>
      <tp>
        <v>1.12907</v>
        <stp/>
        <stp>##V3_BDHV12</stp>
        <stp>912828DH0 Govt</stp>
        <stp>IDX_RATIO</stp>
        <stp>9/10/2009</stp>
        <stp>9/10/2009</stp>
        <stp>[Fixed Income  Prices 2004-2009.xlsx]TIPS!R1217C68</stp>
        <tr r="BP1217" s="1"/>
      </tp>
      <tp>
        <v>1.1708400000000001</v>
        <stp/>
        <stp>##V3_BDHV12</stp>
        <stp>912828BD1 Govt</stp>
        <stp>IDX_RATIO</stp>
        <stp>8/21/2009</stp>
        <stp>8/21/2009</stp>
        <stp>[Fixed Income  Prices 2004-2009.xlsx]TIPS!R1327C52</stp>
        <tr r="AZ1327" s="1"/>
      </tp>
      <tp>
        <v>1.1383099999999999</v>
        <stp/>
        <stp>##V3_BDHV12</stp>
        <stp>912828CP3 Govt</stp>
        <stp>IDX_RATIO</stp>
        <stp>8/13/2009</stp>
        <stp>8/13/2009</stp>
        <stp>[Fixed Income  Prices 2004-2009.xlsx]TIPS!R1322C64</stp>
        <tr r="BL1322" s="1"/>
      </tp>
      <tp>
        <v>1.1879599999999999</v>
        <stp/>
        <stp>##V3_BDHV12</stp>
        <stp>912828BW9 Govt</stp>
        <stp>IDX_RATIO</stp>
        <stp>9/19/2008</stp>
        <stp>9/19/2008</stp>
        <stp>[Fixed Income  Prices 2004-2009.xlsx]TIPS!R1088C56</stp>
        <tr r="BD1088" s="1"/>
      </tp>
      <tp>
        <v>1.15598</v>
        <stp/>
        <stp>##V3_BDHV12</stp>
        <stp>9128274Y5 Govt</stp>
        <stp>IDX_RATIO</stp>
        <stp>9/13/2004</stp>
        <stp>9/13/2004</stp>
        <stp>[Fixed Income  Prices 2004-2009.xlsx]TIPS!R41C16</stp>
        <tr r="P41" s="1"/>
      </tp>
      <tp>
        <v>1.1081399999999999</v>
        <stp/>
        <stp>##V3_BDHV12</stp>
        <stp>912828EA4 Govt</stp>
        <stp>IDX_RATIO</stp>
        <stp>9/14/2009</stp>
        <stp>9/14/2009</stp>
        <stp>[Fixed Income  Prices 2004-2009.xlsx]TIPS!R1090C72</stp>
        <tr r="BT1090" s="1"/>
      </tp>
      <tp>
        <v>1.16316</v>
        <stp/>
        <stp>##V3_BDHV12</stp>
        <stp>912828BW9 Govt</stp>
        <stp>IDX_RATIO</stp>
        <stp>8/19/2009</stp>
        <stp>8/19/2009</stp>
        <stp>[Fixed Income  Prices 2004-2009.xlsx]TIPS!R1326C56</stp>
        <tr r="BD1326" s="1"/>
      </tp>
      <tp>
        <v>1.16761</v>
        <stp/>
        <stp>##V3_BDHV12</stp>
        <stp>912828BD1 Govt</stp>
        <stp>IDX_RATIO</stp>
        <stp>8/11/2009</stp>
        <stp>8/11/2009</stp>
        <stp>[Fixed Income  Prices 2004-2009.xlsx]TIPS!R1319C52</stp>
        <tr r="AZ1319" s="1"/>
      </tp>
      <tp>
        <v>1.19861</v>
        <stp/>
        <stp>##V3_BDHV12</stp>
        <stp>912828AF7 Govt</stp>
        <stp>IDX_RATIO</stp>
        <stp>9/17/2009</stp>
        <stp>9/17/2009</stp>
        <stp>[Fixed Income  Prices 2004-2009.xlsx]TIPS!R1346C44</stp>
        <tr r="AR1346" s="1"/>
      </tp>
      <tp>
        <v>1.2150300000000001</v>
        <stp/>
        <stp>##V3_BDHV12</stp>
        <stp>912828AF7 Govt</stp>
        <stp>IDX_RATIO</stp>
        <stp>8/27/2008</stp>
        <stp>8/27/2008</stp>
        <stp>[Fixed Income  Prices 2004-2009.xlsx]TIPS!R1070C44</stp>
        <tr r="AR1070" s="1"/>
      </tp>
      <tp>
        <v>1.1900299999999999</v>
        <stp/>
        <stp>##V3_BDHV12</stp>
        <stp>912828BW9 Govt</stp>
        <stp>IDX_RATIO</stp>
        <stp>9/29/2008</stp>
        <stp>9/29/2008</stp>
        <stp>[Fixed Income  Prices 2004-2009.xlsx]TIPS!R1094C56</stp>
        <tr r="BD1094" s="1"/>
      </tp>
      <tp>
        <v>1.15537</v>
        <stp/>
        <stp>##V3_BDHV12</stp>
        <stp>9128274Y5 Govt</stp>
        <stp>IDX_RATIO</stp>
        <stp>9/23/2004</stp>
        <stp>9/23/2004</stp>
        <stp>[Fixed Income  Prices 2004-2009.xlsx]TIPS!R49C16</stp>
        <tr r="P49" s="1"/>
      </tp>
      <tp>
        <v>1.21285</v>
        <stp/>
        <stp>##V3_BDHV12</stp>
        <stp>9128276R8 Govt</stp>
        <stp>IDX_RATIO</stp>
        <stp>2/18/2009</stp>
        <stp>2/18/2009</stp>
        <stp>[Fixed Income  Prices 2004-2009.xlsx]TIPS!R1195C28</stp>
        <tr r="AB1195" s="1"/>
      </tp>
      <tp>
        <v>1.22359</v>
        <stp/>
        <stp>##V3_BDHV12</stp>
        <stp>9128276R8 Govt</stp>
        <stp>IDX_RATIO</stp>
        <stp>1/28/2009</stp>
        <stp>1/28/2009</stp>
        <stp>[Fixed Income  Prices 2004-2009.xlsx]TIPS!R1180C28</stp>
        <tr r="AB1180" s="1"/>
      </tp>
      <tp>
        <v>1.30914</v>
        <stp/>
        <stp>##V3_BDHV12</stp>
        <stp>9128274Y5 Govt</stp>
        <stp>IDX_RATIO</stp>
        <stp>1/15/2009</stp>
        <stp>1/15/2009</stp>
        <stp>[Fixed Income  Prices 2004-2009.xlsx]TIPS!R1169C16</stp>
        <tr r="P1169" s="1"/>
      </tp>
      <tp>
        <v>1.18794</v>
        <stp/>
        <stp>##V3_BDHV12</stp>
        <stp>9128277J5 Govt</stp>
        <stp>IDX_RATIO</stp>
        <stp>3/25/2009</stp>
        <stp>3/25/2009</stp>
        <stp>[Fixed Income  Prices 2004-2009.xlsx]TIPS!R1220C36</stp>
        <tr r="AJ1220" s="1"/>
      </tp>
      <tp>
        <v>1.2657700000000001</v>
        <stp/>
        <stp>##V3_BDHV12</stp>
        <stp>9128275W8 Govt</stp>
        <stp>IDX_RATIO</stp>
        <stp>1/28/2009</stp>
        <stp>1/28/2009</stp>
        <stp>[Fixed Income  Prices 2004-2009.xlsx]TIPS!R1180C20</stp>
        <tr r="T1180" s="1"/>
      </tp>
      <tp>
        <v>1.2546599999999999</v>
        <stp/>
        <stp>##V3_BDHV12</stp>
        <stp>9128275W8 Govt</stp>
        <stp>IDX_RATIO</stp>
        <stp>2/18/2009</stp>
        <stp>2/18/2009</stp>
        <stp>[Fixed Income  Prices 2004-2009.xlsx]TIPS!R1195C20</stp>
        <tr r="T1195" s="1"/>
      </tp>
      <tp>
        <v>1.18309</v>
        <stp/>
        <stp>##V3_BDHV12</stp>
        <stp>912828BW9 Govt</stp>
        <stp>IDX_RATIO</stp>
        <stp>8/29/2008</stp>
        <stp>8/29/2008</stp>
        <stp>[Fixed Income  Prices 2004-2009.xlsx]TIPS!R1073C56</stp>
        <tr r="BD1073" s="1"/>
      </tp>
      <tp>
        <v>1.12788</v>
        <stp/>
        <stp>##V3_BDHV12</stp>
        <stp>912828DH0 Govt</stp>
        <stp>IDX_RATIO</stp>
        <stp>9/30/2009</stp>
        <stp>9/30/2009</stp>
        <stp>[Fixed Income  Prices 2004-2009.xlsx]TIPS!R1231C68</stp>
        <tr r="BP1231" s="1"/>
      </tp>
      <tp>
        <v>1.12588</v>
        <stp/>
        <stp>##V3_BDHV12</stp>
        <stp>912828DH0 Govt</stp>
        <stp>IDX_RATIO</stp>
        <stp>8/20/2009</stp>
        <stp>8/20/2009</stp>
        <stp>[Fixed Income  Prices 2004-2009.xlsx]TIPS!R1202C68</stp>
        <tr r="BP1202" s="1"/>
      </tp>
      <tp>
        <v>1.15374</v>
        <stp/>
        <stp>##V3_BDHV12</stp>
        <stp>912828CP3 Govt</stp>
        <stp>IDX_RATIO</stp>
        <stp>8/13/2008</stp>
        <stp>8/13/2008</stp>
        <stp>[Fixed Income  Prices 2004-2009.xlsx]TIPS!R1061C64</stp>
        <tr r="BL1061" s="1"/>
      </tp>
      <tp>
        <v>1.1429499999999999</v>
        <stp/>
        <stp>##V3_BDHV12</stp>
        <stp>912828CP3 Govt</stp>
        <stp>IDX_RATIO</stp>
        <stp>9/23/2009</stp>
        <stp>9/23/2009</stp>
        <stp>[Fixed Income  Prices 2004-2009.xlsx]TIPS!R1351C64</stp>
        <tr r="BL1351" s="1"/>
      </tp>
      <tp>
        <v>1.19468</v>
        <stp/>
        <stp>##V3_BDHV12</stp>
        <stp>912828AF7 Govt</stp>
        <stp>IDX_RATIO</stp>
        <stp>8/17/2009</stp>
        <stp>8/17/2009</stp>
        <stp>[Fixed Income  Prices 2004-2009.xlsx]TIPS!R1323C44</stp>
        <tr r="AR1323" s="1"/>
      </tp>
      <tp>
        <v>1.1871700000000001</v>
        <stp/>
        <stp>##V3_BDHV12</stp>
        <stp>912828BD1 Govt</stp>
        <stp>IDX_RATIO</stp>
        <stp>8/21/2008</stp>
        <stp>8/21/2008</stp>
        <stp>[Fixed Income  Prices 2004-2009.xlsx]TIPS!R1066C52</stp>
        <tr r="AZ1066" s="1"/>
      </tp>
      <tp>
        <v>1.17377</v>
        <stp/>
        <stp>##V3_BDHV12</stp>
        <stp>912828BD1 Govt</stp>
        <stp>IDX_RATIO</stp>
        <stp>9/11/2009</stp>
        <stp>9/11/2009</stp>
        <stp>[Fixed Income  Prices 2004-2009.xlsx]TIPS!R1342C52</stp>
        <tr r="AZ1342" s="1"/>
      </tp>
      <tp>
        <v>1.1034200000000001</v>
        <stp/>
        <stp>##V3_BDHV12</stp>
        <stp>912828EA4 Govt</stp>
        <stp>IDX_RATIO</stp>
        <stp>8/14/2009</stp>
        <stp>8/14/2009</stp>
        <stp>[Fixed Income  Prices 2004-2009.xlsx]TIPS!R1069C72</stp>
        <tr r="BT1069" s="1"/>
      </tp>
      <tp>
        <v>1.1227800000000001</v>
        <stp/>
        <stp>##V3_BDHV12</stp>
        <stp>912828DH0 Govt</stp>
        <stp>IDX_RATIO</stp>
        <stp>8/10/2009</stp>
        <stp>8/10/2009</stp>
        <stp>[Fixed Income  Prices 2004-2009.xlsx]TIPS!R1194C68</stp>
        <tr r="BP1194" s="1"/>
      </tp>
      <tp>
        <v>1.1556500000000001</v>
        <stp/>
        <stp>##V3_BDHV12</stp>
        <stp>9128274Y5 Govt</stp>
        <stp>IDX_RATIO</stp>
        <stp>8/23/2004</stp>
        <stp>8/23/2004</stp>
        <stp>[Fixed Income  Prices 2004-2009.xlsx]TIPS!R26C16</stp>
        <tr r="P26" s="1"/>
      </tp>
      <tp>
        <v>1.1857199999999999</v>
        <stp/>
        <stp>##V3_BDHV12</stp>
        <stp>9128277J5 Govt</stp>
        <stp>IDX_RATIO</stp>
        <stp>2/25/2009</stp>
        <stp>2/25/2009</stp>
        <stp>[Fixed Income  Prices 2004-2009.xlsx]TIPS!R1200C36</stp>
        <tr r="AJ1200" s="1"/>
      </tp>
      <tp>
        <v>1.1176999999999999</v>
        <stp/>
        <stp>##V3_BDHV12</stp>
        <stp>912828DH0 Govt</stp>
        <stp>IDX_RATIO</stp>
        <stp>7/10/2009</stp>
        <stp>7/10/2009</stp>
        <stp>[Fixed Income  Prices 2004-2009.xlsx]TIPS!R1173C68</stp>
        <tr r="BP1173" s="1"/>
      </tp>
      <tp>
        <v>1.1846099999999999</v>
        <stp/>
        <stp>##V3_BDHV12</stp>
        <stp>912828AF7 Govt</stp>
        <stp>IDX_RATIO</stp>
        <stp>6/17/2009</stp>
        <stp>6/17/2009</stp>
        <stp>[Fixed Income  Prices 2004-2009.xlsx]TIPS!R1280C44</stp>
        <tr r="AR1280" s="1"/>
      </tp>
      <tp>
        <v>1.14801</v>
        <stp/>
        <stp>##V3_BDHV12</stp>
        <stp>912828BW9 Govt</stp>
        <stp>IDX_RATIO</stp>
        <stp>4/29/2009</stp>
        <stp>4/29/2009</stp>
        <stp>[Fixed Income  Prices 2004-2009.xlsx]TIPS!R1246C56</stp>
        <tr r="BD1246" s="1"/>
      </tp>
      <tp>
        <v>1.17147</v>
        <stp/>
        <stp>##V3_BDHV12</stp>
        <stp>912828BW9 Govt</stp>
        <stp>IDX_RATIO</stp>
        <stp>7/29/2008</stp>
        <stp>7/29/2008</stp>
        <stp>[Fixed Income  Prices 2004-2009.xlsx]TIPS!R1050C56</stp>
        <tr r="BD1050" s="1"/>
      </tp>
      <tp>
        <v>1.1092599999999999</v>
        <stp/>
        <stp>##V3_BDHV12</stp>
        <stp>912828DH0 Govt</stp>
        <stp>IDX_RATIO</stp>
        <stp>4/20/2009</stp>
        <stp>4/20/2009</stp>
        <stp>[Fixed Income  Prices 2004-2009.xlsx]TIPS!R1114C68</stp>
        <tr r="BP1114" s="1"/>
      </tp>
      <tp>
        <v>1.1112599999999999</v>
        <stp/>
        <stp>##V3_BDHV12</stp>
        <stp>912828CZ1 Govt</stp>
        <stp>IDX_RATIO</stp>
        <stp>3/11/2009</stp>
        <stp>3/11/2009</stp>
        <stp>[Fixed Income  Prices 2004-2009.xlsx]TIPS!R1142C24</stp>
        <tr r="X1142" s="1"/>
      </tp>
      <tp>
        <v>1.1534200000000001</v>
        <stp/>
        <stp>##V3_BDHV12</stp>
        <stp>912828BD1 Govt</stp>
        <stp>IDX_RATIO</stp>
        <stp>4/21/2009</stp>
        <stp>4/21/2009</stp>
        <stp>[Fixed Income  Prices 2004-2009.xlsx]TIPS!R1239C52</stp>
        <tr r="AZ1239" s="1"/>
      </tp>
      <tp>
        <v>1.1877500000000001</v>
        <stp/>
        <stp>##V3_BDHV12</stp>
        <stp>912828AF7 Govt</stp>
        <stp>IDX_RATIO</stp>
        <stp>7/17/2009</stp>
        <stp>7/17/2009</stp>
        <stp>[Fixed Income  Prices 2004-2009.xlsx]TIPS!R1302C44</stp>
        <tr r="AR1302" s="1"/>
      </tp>
      <tp>
        <v>1.1938299999999999</v>
        <stp/>
        <stp>##V3_BDHV12</stp>
        <stp>912828AF7 Govt</stp>
        <stp>IDX_RATIO</stp>
        <stp>6/27/2008</stp>
        <stp>6/27/2008</stp>
        <stp>[Fixed Income  Prices 2004-2009.xlsx]TIPS!R1027C44</stp>
        <tr r="AR1027" s="1"/>
      </tp>
      <tp>
        <v>1.1223700000000001</v>
        <stp/>
        <stp>##V3_BDHV12</stp>
        <stp>912828CP3 Govt</stp>
        <stp>IDX_RATIO</stp>
        <stp>4/13/2009</stp>
        <stp>4/13/2009</stp>
        <stp>[Fixed Income  Prices 2004-2009.xlsx]TIPS!R1234C64</stp>
        <tr r="BL1234" s="1"/>
      </tp>
      <tp>
        <v>1.09762</v>
        <stp/>
        <stp>##V3_BDHV12</stp>
        <stp>912828EA4 Govt</stp>
        <stp>IDX_RATIO</stp>
        <stp>7/14/2009</stp>
        <stp>7/14/2009</stp>
        <stp>[Fixed Income  Prices 2004-2009.xlsx]TIPS!R1046C72</stp>
        <tr r="BT1046" s="1"/>
      </tp>
      <tp>
        <v>1.1759999999999999</v>
        <stp/>
        <stp>##V3_BDHV12</stp>
        <stp>912828BD1 Govt</stp>
        <stp>IDX_RATIO</stp>
        <stp>7/21/2008</stp>
        <stp>7/21/2008</stp>
        <stp>[Fixed Income  Prices 2004-2009.xlsx]TIPS!R1043C52</stp>
        <tr r="AZ1043" s="1"/>
      </tp>
      <tp>
        <v>1.1825700000000001</v>
        <stp/>
        <stp>##V3_BDHV12</stp>
        <stp>912828AF7 Govt</stp>
        <stp>IDX_RATIO</stp>
        <stp>5/27/2009</stp>
        <stp>5/27/2009</stp>
        <stp>[Fixed Income  Prices 2004-2009.xlsx]TIPS!R1265C44</stp>
        <tr r="AR1265" s="1"/>
      </tp>
      <tp>
        <v>1.1734100000000001</v>
        <stp/>
        <stp>##V3_BDHV12</stp>
        <stp>9128273T7 Govt</stp>
        <stp>IDX_RATIO</stp>
        <stp>9/14/2004</stp>
        <stp>9/14/2004</stp>
        <stp>[Fixed Income  Prices 2004-2009.xlsx]TIPS!R42C12</stp>
        <tr r="L42" s="1"/>
      </tp>
      <tp>
        <v>1.1509100000000001</v>
        <stp/>
        <stp>##V3_BDHV12</stp>
        <stp>912828BW9 Govt</stp>
        <stp>IDX_RATIO</stp>
        <stp>5/29/2009</stp>
        <stp>5/29/2009</stp>
        <stp>[Fixed Income  Prices 2004-2009.xlsx]TIPS!R1268C56</stp>
        <tr r="BD1268" s="1"/>
      </tp>
      <tp>
        <v>1.1148100000000001</v>
        <stp/>
        <stp>##V3_BDHV12</stp>
        <stp>912828DH0 Govt</stp>
        <stp>IDX_RATIO</stp>
        <stp>6/10/2009</stp>
        <stp>6/10/2009</stp>
        <stp>[Fixed Income  Prices 2004-2009.xlsx]TIPS!R1151C68</stp>
        <tr r="BP1151" s="1"/>
      </tp>
      <tp>
        <v>1.11293</v>
        <stp/>
        <stp>##V3_BDHV12</stp>
        <stp>912828DH0 Govt</stp>
        <stp>IDX_RATIO</stp>
        <stp>5/20/2009</stp>
        <stp>5/20/2009</stp>
        <stp>[Fixed Income  Prices 2004-2009.xlsx]TIPS!R1136C68</stp>
        <tr r="BP1136" s="1"/>
      </tp>
      <tp>
        <v>1.1110899999999999</v>
        <stp/>
        <stp>##V3_BDHV12</stp>
        <stp>912828DH0 Govt</stp>
        <stp>IDX_RATIO</stp>
        <stp>4/30/2009</stp>
        <stp>4/30/2009</stp>
        <stp>[Fixed Income  Prices 2004-2009.xlsx]TIPS!R1122C68</stp>
        <tr r="BP1122" s="1"/>
      </tp>
      <tp>
        <v>1.1305099999999999</v>
        <stp/>
        <stp>##V3_BDHV12</stp>
        <stp>912828CP3 Govt</stp>
        <stp>IDX_RATIO</stp>
        <stp>6/23/2009</stp>
        <stp>6/23/2009</stp>
        <stp>[Fixed Income  Prices 2004-2009.xlsx]TIPS!R1285C64</stp>
        <tr r="BL1285" s="1"/>
      </tp>
      <tp>
        <v>1.12677</v>
        <stp/>
        <stp>##V3_BDHV12</stp>
        <stp>912828CP3 Govt</stp>
        <stp>IDX_RATIO</stp>
        <stp>5/13/2009</stp>
        <stp>5/13/2009</stp>
        <stp>[Fixed Income  Prices 2004-2009.xlsx]TIPS!R1256C64</stp>
        <tr r="BL1256" s="1"/>
      </tp>
      <tp>
        <v>1.1571400000000001</v>
        <stp/>
        <stp>##V3_BDHV12</stp>
        <stp>912828BD1 Govt</stp>
        <stp>IDX_RATIO</stp>
        <stp>5/21/2009</stp>
        <stp>5/21/2009</stp>
        <stp>[Fixed Income  Prices 2004-2009.xlsx]TIPS!R1261C52</stp>
        <tr r="AZ1261" s="1"/>
      </tp>
      <tp>
        <v>1.12907</v>
        <stp/>
        <stp>##V3_BDHV12</stp>
        <stp>912828CZ1 Govt</stp>
        <stp>IDX_RATIO</stp>
        <stp>1/21/2009</stp>
        <stp>1/21/2009</stp>
        <stp>[Fixed Income  Prices 2004-2009.xlsx]TIPS!R1107C24</stp>
        <tr r="X1107" s="1"/>
      </tp>
      <tp>
        <v>1.1793800000000001</v>
        <stp/>
        <stp>##V3_BDHV12</stp>
        <stp>912828AF7 Govt</stp>
        <stp>IDX_RATIO</stp>
        <stp>4/27/2009</stp>
        <stp>4/27/2009</stp>
        <stp>[Fixed Income  Prices 2004-2009.xlsx]TIPS!R1243C44</stp>
        <tr r="AR1243" s="1"/>
      </tp>
      <tp>
        <v>1.1591</v>
        <stp/>
        <stp>##V3_BDHV12</stp>
        <stp>912828BD1 Govt</stp>
        <stp>IDX_RATIO</stp>
        <stp>6/11/2009</stp>
        <stp>6/11/2009</stp>
        <stp>[Fixed Income  Prices 2004-2009.xlsx]TIPS!R1276C52</stp>
        <tr r="AZ1276" s="1"/>
      </tp>
      <tp>
        <v>1.13554</v>
        <stp/>
        <stp>##V3_BDHV12</stp>
        <stp>912828CP3 Govt</stp>
        <stp>IDX_RATIO</stp>
        <stp>6/13/2008</stp>
        <stp>6/13/2008</stp>
        <stp>[Fixed Income  Prices 2004-2009.xlsx]TIPS!R1018C64</stp>
        <tr r="BL1018" s="1"/>
      </tp>
      <tp>
        <v>1.1529099999999999</v>
        <stp/>
        <stp>##V3_BDHV12</stp>
        <stp>912828BW9 Govt</stp>
        <stp>IDX_RATIO</stp>
        <stp>6/19/2009</stp>
        <stp>6/19/2009</stp>
        <stp>[Fixed Income  Prices 2004-2009.xlsx]TIPS!R1283C56</stp>
        <tr r="BD1283" s="1"/>
      </tp>
      <tp>
        <v>1.1171599999999999</v>
        <stp/>
        <stp>##V3_BDHV12</stp>
        <stp>912828CZ1 Govt</stp>
        <stp>IDX_RATIO</stp>
        <stp>2/11/2009</stp>
        <stp>2/11/2009</stp>
        <stp>[Fixed Income  Prices 2004-2009.xlsx]TIPS!R1122C24</stp>
        <tr r="X1122" s="1"/>
      </tp>
      <tp>
        <v>1.1335899999999999</v>
        <stp/>
        <stp>##V3_BDHV12</stp>
        <stp>912828CP3 Govt</stp>
        <stp>IDX_RATIO</stp>
        <stp>7/23/2009</stp>
        <stp>7/23/2009</stp>
        <stp>[Fixed Income  Prices 2004-2009.xlsx]TIPS!R1307C64</stp>
        <tr r="BL1307" s="1"/>
      </tp>
      <tp>
        <v>1.1299699999999999</v>
        <stp/>
        <stp>##V3_BDHV12</stp>
        <stp>912828CP3 Govt</stp>
        <stp>IDX_RATIO</stp>
        <stp>5/23/2008</stp>
        <stp>5/23/2008</stp>
        <stp>[Fixed Income  Prices 2004-2009.xlsx]TIPS!R1003C64</stp>
        <tr r="BL1003" s="1"/>
      </tp>
      <tp>
        <v>1.1791800000000001</v>
        <stp/>
        <stp>##V3_BDHV12</stp>
        <stp>912828BD1 Govt</stp>
        <stp>IDX_RATIO</stp>
        <stp>7/31/2008</stp>
        <stp>7/31/2008</stp>
        <stp>[Fixed Income  Prices 2004-2009.xlsx]TIPS!R1051C52</stp>
        <tr r="AZ1051" s="1"/>
      </tp>
      <tp>
        <v>1.1252200000000001</v>
        <stp/>
        <stp>##V3_BDHV12</stp>
        <stp>9128275W8 Govt</stp>
        <stp>IDX_RATIO</stp>
        <stp>8/12/2004</stp>
        <stp>8/12/2004</stp>
        <stp>[Fixed Income  Prices 2004-2009.xlsx]TIPS!R19C20</stp>
        <tr r="T19" s="1"/>
      </tp>
      <tp>
        <v>1.15001</v>
        <stp/>
        <stp>##V3_BDHV12</stp>
        <stp>912828BW9 Govt</stp>
        <stp>IDX_RATIO</stp>
        <stp>5/19/2009</stp>
        <stp>5/19/2009</stp>
        <stp>[Fixed Income  Prices 2004-2009.xlsx]TIPS!R1260C56</stp>
        <tr r="BD1260" s="1"/>
      </tp>
      <tp>
        <v>1.1598200000000001</v>
        <stp/>
        <stp>##V3_BDHV12</stp>
        <stp>912828BW9 Govt</stp>
        <stp>IDX_RATIO</stp>
        <stp>6/19/2008</stp>
        <stp>6/19/2008</stp>
        <stp>[Fixed Income  Prices 2004-2009.xlsx]TIPS!R1022C56</stp>
        <tr r="BD1022" s="1"/>
      </tp>
      <tp>
        <v>1.15465</v>
        <stp/>
        <stp>##V3_BDHV12</stp>
        <stp>912828BW9 Govt</stp>
        <stp>IDX_RATIO</stp>
        <stp>5/29/2008</stp>
        <stp>5/29/2008</stp>
        <stp>[Fixed Income  Prices 2004-2009.xlsx]TIPS!R1007C56</stp>
        <tr r="BD1007" s="1"/>
      </tp>
      <tp>
        <v>1.15707</v>
        <stp/>
        <stp>##V3_BDHV12</stp>
        <stp>912828BW9 Govt</stp>
        <stp>IDX_RATIO</stp>
        <stp>7/29/2009</stp>
        <stp>7/29/2009</stp>
        <stp>[Fixed Income  Prices 2004-2009.xlsx]TIPS!R1311C56</stp>
        <tr r="BD1311" s="1"/>
      </tp>
      <tp>
        <v>1.1143799999999999</v>
        <stp/>
        <stp>##V3_BDHV12</stp>
        <stp>912828CZ1 Govt</stp>
        <stp>IDX_RATIO</stp>
        <stp>3/31/2009</stp>
        <stp>3/31/2009</stp>
        <stp>[Fixed Income  Prices 2004-2009.xlsx]TIPS!R1156C24</stp>
        <tr r="X1156" s="1"/>
      </tp>
      <tp>
        <v>1.09202</v>
        <stp/>
        <stp>##V3_BDHV12</stp>
        <stp>912828EA4 Govt</stp>
        <stp>IDX_RATIO</stp>
        <stp>5/14/2009</stp>
        <stp>5/14/2009</stp>
        <stp>[Fixed Income  Prices 2004-2009.xlsx]TIPS!R1003C72</stp>
        <tr r="BT1003" s="1"/>
      </tp>
      <tp>
        <v>1.1590499999999999</v>
        <stp/>
        <stp>##V3_BDHV12</stp>
        <stp>912828BD1 Govt</stp>
        <stp>IDX_RATIO</stp>
        <stp>5/21/2008</stp>
        <stp>5/21/2008</stp>
        <stp>[Fixed Income  Prices 2004-2009.xlsx]TIPS!R1000C52</stp>
        <tr r="AZ1000" s="1"/>
      </tp>
      <tp>
        <v>1.17744</v>
        <stp/>
        <stp>##V3_BDHV12</stp>
        <stp>912828AF7 Govt</stp>
        <stp>IDX_RATIO</stp>
        <stp>4/17/2009</stp>
        <stp>4/17/2009</stp>
        <stp>[Fixed Income  Prices 2004-2009.xlsx]TIPS!R1237C44</stp>
        <tr r="AR1237" s="1"/>
      </tp>
      <tp>
        <v>1.1631899999999999</v>
        <stp/>
        <stp>##V3_BDHV12</stp>
        <stp>912828BD1 Govt</stp>
        <stp>IDX_RATIO</stp>
        <stp>7/21/2009</stp>
        <stp>7/21/2009</stp>
        <stp>[Fixed Income  Prices 2004-2009.xlsx]TIPS!R1304C52</stp>
        <tr r="AZ1304" s="1"/>
      </tp>
      <tp>
        <v>1.1649499999999999</v>
        <stp/>
        <stp>##V3_BDHV12</stp>
        <stp>912828BD1 Govt</stp>
        <stp>IDX_RATIO</stp>
        <stp>6/11/2008</stp>
        <stp>6/11/2008</stp>
        <stp>[Fixed Income  Prices 2004-2009.xlsx]TIPS!R1015C52</stp>
        <tr r="AZ1015" s="1"/>
      </tp>
      <tp>
        <v>1.0956600000000001</v>
        <stp/>
        <stp>##V3_BDHV12</stp>
        <stp>912828EA4 Govt</stp>
        <stp>IDX_RATIO</stp>
        <stp>6/24/2009</stp>
        <stp>6/24/2009</stp>
        <stp>[Fixed Income  Prices 2004-2009.xlsx]TIPS!R1032C72</stp>
        <tr r="BT1032" s="1"/>
      </tp>
      <tp>
        <v>1.1378300000000001</v>
        <stp/>
        <stp>##V3_BDHV12</stp>
        <stp>912828CP3 Govt</stp>
        <stp>IDX_RATIO</stp>
        <stp>6/23/2008</stp>
        <stp>6/23/2008</stp>
        <stp>[Fixed Income  Prices 2004-2009.xlsx]TIPS!R1024C64</stp>
        <tr r="BL1024" s="1"/>
      </tp>
      <tp>
        <v>1.19998</v>
        <stp/>
        <stp>##V3_BDHV12</stp>
        <stp>912828AF7 Govt</stp>
        <stp>IDX_RATIO</stp>
        <stp>7/17/2008</stp>
        <stp>7/17/2008</stp>
        <stp>[Fixed Income  Prices 2004-2009.xlsx]TIPS!R1041C44</stp>
        <tr r="AR1041" s="1"/>
      </tp>
      <tp>
        <v>1.15387</v>
        <stp/>
        <stp>##V3_BDHV12</stp>
        <stp>912828BW9 Govt</stp>
        <stp>IDX_RATIO</stp>
        <stp>6/29/2009</stp>
        <stp>6/29/2009</stp>
        <stp>[Fixed Income  Prices 2004-2009.xlsx]TIPS!R1289C56</stp>
        <tr r="BD1289" s="1"/>
      </tp>
      <tp>
        <v>1.11978</v>
        <stp/>
        <stp>##V3_BDHV12</stp>
        <stp>912828DH0 Govt</stp>
        <stp>IDX_RATIO</stp>
        <stp>7/30/2009</stp>
        <stp>7/30/2009</stp>
        <stp>[Fixed Income  Prices 2004-2009.xlsx]TIPS!R1187C68</stp>
        <tr r="BP1187" s="1"/>
      </tp>
      <tp>
        <v>1.1562399999999999</v>
        <stp/>
        <stp>##V3_BDHV12</stp>
        <stp>912828BD1 Govt</stp>
        <stp>IDX_RATIO</stp>
        <stp>5/11/2009</stp>
        <stp>5/11/2009</stp>
        <stp>[Fixed Income  Prices 2004-2009.xlsx]TIPS!R1253C52</stp>
        <tr r="AZ1253" s="1"/>
      </tp>
      <tp>
        <v>1.17326</v>
        <stp/>
        <stp>##V3_BDHV12</stp>
        <stp>9128273T7 Govt</stp>
        <stp>IDX_RATIO</stp>
        <stp>8/24/2004</stp>
        <stp>8/24/2004</stp>
        <stp>[Fixed Income  Prices 2004-2009.xlsx]TIPS!R27C12</stp>
        <tr r="L27" s="1"/>
      </tp>
      <tp>
        <v>1.1187400000000001</v>
        <stp/>
        <stp>##V3_BDHV12</stp>
        <stp>912828DH0 Govt</stp>
        <stp>IDX_RATIO</stp>
        <stp>7/20/2009</stp>
        <stp>7/20/2009</stp>
        <stp>[Fixed Income  Prices 2004-2009.xlsx]TIPS!R1179C68</stp>
        <tr r="BP1179" s="1"/>
      </tp>
      <tp>
        <v>1.1166700000000001</v>
        <stp/>
        <stp>##V3_BDHV12</stp>
        <stp>912828DH0 Govt</stp>
        <stp>IDX_RATIO</stp>
        <stp>6/30/2009</stp>
        <stp>6/30/2009</stp>
        <stp>[Fixed Income  Prices 2004-2009.xlsx]TIPS!R1165C68</stp>
        <tr r="BP1165" s="1"/>
      </tp>
      <tp>
        <v>1.13253</v>
        <stp/>
        <stp>##V3_BDHV12</stp>
        <stp>912828CP3 Govt</stp>
        <stp>IDX_RATIO</stp>
        <stp>7/13/2009</stp>
        <stp>7/13/2009</stp>
        <stp>[Fixed Income  Prices 2004-2009.xlsx]TIPS!R1299C64</stp>
        <tr r="BL1299" s="1"/>
      </tp>
      <tp>
        <v>1.1074299999999999</v>
        <stp/>
        <stp>##V3_BDHV12</stp>
        <stp>912828DH0 Govt</stp>
        <stp>IDX_RATIO</stp>
        <stp>4/10/2009</stp>
        <stp>4/10/2009</stp>
        <stp>[Fixed Income  Prices 2004-2009.xlsx]TIPS!R1108C68</stp>
        <tr r="BP1108" s="1"/>
      </tp>
      <tp>
        <v>1.19143</v>
        <stp/>
        <stp>##V3_BDHV12</stp>
        <stp>912828AF7 Govt</stp>
        <stp>IDX_RATIO</stp>
        <stp>6/17/2008</stp>
        <stp>6/17/2008</stp>
        <stp>[Fixed Income  Prices 2004-2009.xlsx]TIPS!R1019C44</stp>
        <tr r="AR1019" s="1"/>
      </tp>
      <tp>
        <v>1.18886</v>
        <stp/>
        <stp>##V3_BDHV12</stp>
        <stp>912828AF7 Govt</stp>
        <stp>IDX_RATIO</stp>
        <stp>7/27/2009</stp>
        <stp>7/27/2009</stp>
        <stp>[Fixed Income  Prices 2004-2009.xlsx]TIPS!R1308C44</stp>
        <tr r="AR1308" s="1"/>
      </tp>
      <tp>
        <v>1.18594</v>
        <stp/>
        <stp>##V3_BDHV12</stp>
        <stp>912828AF7 Govt</stp>
        <stp>IDX_RATIO</stp>
        <stp>5/27/2008</stp>
        <stp>5/27/2008</stp>
        <stp>[Fixed Income  Prices 2004-2009.xlsx]TIPS!R1004C44</stp>
        <tr r="AR1004" s="1"/>
      </tp>
      <tp>
        <v>1.17283</v>
        <stp/>
        <stp>##V3_BDHV12</stp>
        <stp>912828BD1 Govt</stp>
        <stp>IDX_RATIO</stp>
        <stp>7/11/2008</stp>
        <stp>7/11/2008</stp>
        <stp>[Fixed Income  Prices 2004-2009.xlsx]TIPS!R1037C52</stp>
        <tr r="AZ1037" s="1"/>
      </tp>
      <tp>
        <v>1.1464699999999999</v>
        <stp/>
        <stp>##V3_BDHV12</stp>
        <stp>912828CP3 Govt</stp>
        <stp>IDX_RATIO</stp>
        <stp>7/23/2008</stp>
        <stp>7/23/2008</stp>
        <stp>[Fixed Income  Prices 2004-2009.xlsx]TIPS!R1046C64</stp>
        <tr r="BL1046" s="1"/>
      </tp>
      <tp>
        <v>1.1242300000000001</v>
        <stp/>
        <stp>##V3_BDHV12</stp>
        <stp>912828CP3 Govt</stp>
        <stp>IDX_RATIO</stp>
        <stp>4/23/2009</stp>
        <stp>4/23/2009</stp>
        <stp>[Fixed Income  Prices 2004-2009.xlsx]TIPS!R1242C64</stp>
        <tr r="BL1242" s="1"/>
      </tp>
      <tp>
        <v>1.16428</v>
        <stp/>
        <stp>##V3_BDHV12</stp>
        <stp>912828BD1 Govt</stp>
        <stp>IDX_RATIO</stp>
        <stp>7/31/2009</stp>
        <stp>7/31/2009</stp>
        <stp>[Fixed Income  Prices 2004-2009.xlsx]TIPS!R1312C52</stp>
        <tr r="AZ1312" s="1"/>
      </tp>
      <tp>
        <v>1.0986400000000001</v>
        <stp/>
        <stp>##V3_BDHV12</stp>
        <stp>912828EA4 Govt</stp>
        <stp>IDX_RATIO</stp>
        <stp>7/24/2009</stp>
        <stp>7/24/2009</stp>
        <stp>[Fixed Income  Prices 2004-2009.xlsx]TIPS!R1054C72</stp>
        <tr r="BT1054" s="1"/>
      </tp>
      <tp>
        <v>1.1262699999999999</v>
        <stp/>
        <stp>##V3_BDHV12</stp>
        <stp>9128275W8 Govt</stp>
        <stp>IDX_RATIO</stp>
        <stp>9/22/2004</stp>
        <stp>9/22/2004</stp>
        <stp>[Fixed Income  Prices 2004-2009.xlsx]TIPS!R48C20</stp>
        <tr r="T48" s="1"/>
      </tp>
      <tp>
        <v>1.17279</v>
        <stp/>
        <stp>##V3_BDHV12</stp>
        <stp>9128273T7 Govt</stp>
        <stp>IDX_RATIO</stp>
        <stp>9/24/2004</stp>
        <stp>9/24/2004</stp>
        <stp>[Fixed Income  Prices 2004-2009.xlsx]TIPS!R50C12</stp>
        <tr r="L50" s="1"/>
      </tp>
      <tp>
        <v>1.1087899999999999</v>
        <stp/>
        <stp>##V3_BDHV12</stp>
        <stp>912828DH0 Govt</stp>
        <stp>IDX_RATIO</stp>
        <stp>2/10/2009</stp>
        <stp>2/10/2009</stp>
        <stp>[Fixed Income  Prices 2004-2009.xlsx]TIPS!R1065C68</stp>
        <tr r="BP1065" s="1"/>
      </tp>
      <tp>
        <v>1.1209</v>
        <stp/>
        <stp>##V3_BDHV12</stp>
        <stp>912828DH0 Govt</stp>
        <stp>IDX_RATIO</stp>
        <stp>1/20/2009</stp>
        <stp>1/20/2009</stp>
        <stp>[Fixed Income  Prices 2004-2009.xlsx]TIPS!R1050C68</stp>
        <tr r="BP1050" s="1"/>
      </tp>
      <tp>
        <v>1.14063</v>
        <stp/>
        <stp>##V3_BDHV12</stp>
        <stp>912828BW9 Govt</stp>
        <stp>IDX_RATIO</stp>
        <stp>3/19/2009</stp>
        <stp>3/19/2009</stp>
        <stp>[Fixed Income  Prices 2004-2009.xlsx]TIPS!R1217C56</stp>
        <tr r="BD1217" s="1"/>
      </tp>
      <tp>
        <v>1.1182300000000001</v>
        <stp/>
        <stp>##V3_BDHV12</stp>
        <stp>912828CZ1 Govt</stp>
        <stp>IDX_RATIO</stp>
        <stp>4/21/2009</stp>
        <stp>4/21/2009</stp>
        <stp>[Fixed Income  Prices 2004-2009.xlsx]TIPS!R1171C24</stp>
        <tr r="X1171" s="1"/>
      </tp>
      <tp>
        <v>1.1462399999999999</v>
        <stp/>
        <stp>##V3_BDHV12</stp>
        <stp>912828BD1 Govt</stp>
        <stp>IDX_RATIO</stp>
        <stp>3/11/2009</stp>
        <stp>3/11/2009</stp>
        <stp>[Fixed Income  Prices 2004-2009.xlsx]TIPS!R1210C52</stp>
        <tr r="AZ1210" s="1"/>
      </tp>
      <tp>
        <v>1.11873</v>
        <stp/>
        <stp>##V3_BDHV12</stp>
        <stp>912828CP3 Govt</stp>
        <stp>IDX_RATIO</stp>
        <stp>3/23/2009</stp>
        <stp>3/23/2009</stp>
        <stp>[Fixed Income  Prices 2004-2009.xlsx]TIPS!R1219C64</stp>
        <tr r="BL1219" s="1"/>
      </tp>
      <tp>
        <v>1.1276999999999999</v>
        <stp/>
        <stp>##V3_BDHV12</stp>
        <stp>912828CZ1 Govt</stp>
        <stp>IDX_RATIO</stp>
        <stp>7/21/2009</stp>
        <stp>7/21/2009</stp>
        <stp>[Fixed Income  Prices 2004-2009.xlsx]TIPS!R1236C24</stp>
        <tr r="X1236" s="1"/>
      </tp>
      <tp>
        <v>1.08761</v>
        <stp/>
        <stp>##V3_BDHV12</stp>
        <stp>9128276R8 Govt</stp>
        <stp>IDX_RATIO</stp>
        <stp>8/11/2004</stp>
        <stp>8/11/2004</stp>
        <stp>[Fixed Income  Prices 2004-2009.xlsx]TIPS!R18C28</stp>
        <tr r="AB18" s="1"/>
      </tp>
      <tp>
        <v>1.29471</v>
        <stp/>
        <stp>##V3_BDHV12</stp>
        <stp>9128275W8 Govt</stp>
        <stp>IDX_RATIO</stp>
        <stp>8/18/2008</stp>
        <stp>8/18/2008</stp>
        <stp>[Fixed Income  Prices 2004-2009.xlsx]TIPS!R1063C20</stp>
        <tr r="T1063" s="1"/>
      </tp>
      <tp>
        <v>1.2801899999999999</v>
        <stp/>
        <stp>##V3_BDHV12</stp>
        <stp>9128275W8 Govt</stp>
        <stp>IDX_RATIO</stp>
        <stp>9/28/2009</stp>
        <stp>9/28/2009</stp>
        <stp>[Fixed Income  Prices 2004-2009.xlsx]TIPS!R1353C20</stp>
        <tr r="T1353" s="1"/>
      </tp>
      <tp>
        <v>1.23533</v>
        <stp/>
        <stp>##V3_BDHV12</stp>
        <stp>9128277J5 Govt</stp>
        <stp>IDX_RATIO</stp>
        <stp>9/15/2008</stp>
        <stp>9/15/2008</stp>
        <stp>[Fixed Income  Prices 2004-2009.xlsx]TIPS!R1083C36</stp>
        <tr r="AJ1083" s="1"/>
      </tp>
      <tp>
        <v>1.23752</v>
        <stp/>
        <stp>##V3_BDHV12</stp>
        <stp>9128276R8 Govt</stp>
        <stp>IDX_RATIO</stp>
        <stp>9/28/2009</stp>
        <stp>9/28/2009</stp>
        <stp>[Fixed Income  Prices 2004-2009.xlsx]TIPS!R1353C28</stp>
        <tr r="AB1353" s="1"/>
      </tp>
      <tp>
        <v>1.3312300000000001</v>
        <stp/>
        <stp>##V3_BDHV12</stp>
        <stp>9128274Y5 Govt</stp>
        <stp>IDX_RATIO</stp>
        <stp>8/25/2008</stp>
        <stp>8/25/2008</stp>
        <stp>[Fixed Income  Prices 2004-2009.xlsx]TIPS!R1069C16</stp>
        <tr r="P1069" s="1"/>
      </tp>
      <tp>
        <v>1.2515700000000001</v>
        <stp/>
        <stp>##V3_BDHV12</stp>
        <stp>9128276R8 Govt</stp>
        <stp>IDX_RATIO</stp>
        <stp>8/18/2008</stp>
        <stp>8/18/2008</stp>
        <stp>[Fixed Income  Prices 2004-2009.xlsx]TIPS!R1063C28</stp>
        <tr r="AB1063" s="1"/>
      </tp>
      <tp>
        <v>1.2123900000000001</v>
        <stp/>
        <stp>##V3_BDHV12</stp>
        <stp>9128277J5 Govt</stp>
        <stp>IDX_RATIO</stp>
        <stp>8/25/2009</stp>
        <stp>8/25/2009</stp>
        <stp>[Fixed Income  Prices 2004-2009.xlsx]TIPS!R1329C36</stp>
        <tr r="AJ1329" s="1"/>
      </tp>
      <tp>
        <v>1.15906</v>
        <stp/>
        <stp>##V3_BDHV12</stp>
        <stp>912828BW9 Govt</stp>
        <stp>IDX_RATIO</stp>
        <stp>1/19/2009</stp>
        <stp>1/19/2009</stp>
        <stp>[Fixed Income  Prices 2004-2009.xlsx]TIPS!R1174C56</stp>
        <tr r="BD1174" s="1"/>
      </tp>
      <tp>
        <v>1.11389</v>
        <stp/>
        <stp>##V3_BDHV12</stp>
        <stp>912828DH0 Govt</stp>
        <stp>IDX_RATIO</stp>
        <stp>1/30/2009</stp>
        <stp>1/30/2009</stp>
        <stp>[Fixed Income  Prices 2004-2009.xlsx]TIPS!R1058C68</stp>
        <tr r="BP1058" s="1"/>
      </tp>
      <tp>
        <v>1.1218300000000001</v>
        <stp/>
        <stp>##V3_BDHV12</stp>
        <stp>912828CZ1 Govt</stp>
        <stp>IDX_RATIO</stp>
        <stp>5/21/2009</stp>
        <stp>5/21/2009</stp>
        <stp>[Fixed Income  Prices 2004-2009.xlsx]TIPS!R1193C24</stp>
        <tr r="X1193" s="1"/>
      </tp>
      <tp>
        <v>1.12195</v>
        <stp/>
        <stp>##V3_BDHV12</stp>
        <stp>912828CP3 Govt</stp>
        <stp>IDX_RATIO</stp>
        <stp>2/13/2009</stp>
        <stp>2/13/2009</stp>
        <stp>[Fixed Income  Prices 2004-2009.xlsx]TIPS!R1193C64</stp>
        <tr r="BL1193" s="1"/>
      </tp>
      <tp>
        <v>1.1333299999999999</v>
        <stp/>
        <stp>##V3_BDHV12</stp>
        <stp>912828CP3 Govt</stp>
        <stp>IDX_RATIO</stp>
        <stp>1/23/2009</stp>
        <stp>1/23/2009</stp>
        <stp>[Fixed Income  Prices 2004-2009.xlsx]TIPS!R1178C64</stp>
        <tr r="BL1178" s="1"/>
      </tp>
      <tp>
        <v>1.1718600000000001</v>
        <stp/>
        <stp>##V3_BDHV12</stp>
        <stp>912828AF7 Govt</stp>
        <stp>IDX_RATIO</stp>
        <stp>3/17/2009</stp>
        <stp>3/17/2009</stp>
        <stp>[Fixed Income  Prices 2004-2009.xlsx]TIPS!R1214C44</stp>
        <tr r="AR1214" s="1"/>
      </tp>
      <tp>
        <v>1.1287499999999999</v>
        <stp/>
        <stp>##V3_BDHV12</stp>
        <stp>912828CZ1 Govt</stp>
        <stp>IDX_RATIO</stp>
        <stp>7/31/2009</stp>
        <stp>7/31/2009</stp>
        <stp>[Fixed Income  Prices 2004-2009.xlsx]TIPS!R1244C24</stp>
        <tr r="X1244" s="1"/>
      </tp>
      <tp>
        <v>1.1023799999999999</v>
        <stp/>
        <stp>##V3_BDHV12</stp>
        <stp>912828DH0 Govt</stp>
        <stp>IDX_RATIO</stp>
        <stp>3/10/2009</stp>
        <stp>3/10/2009</stp>
        <stp>[Fixed Income  Prices 2004-2009.xlsx]TIPS!R1085C68</stp>
        <tr r="BP1085" s="1"/>
      </tp>
      <tp>
        <v>1.2609699999999999</v>
        <stp/>
        <stp>##V3_BDHV12</stp>
        <stp>9128276R8 Govt</stp>
        <stp>IDX_RATIO</stp>
        <stp>9/18/2008</stp>
        <stp>9/18/2008</stp>
        <stp>[Fixed Income  Prices 2004-2009.xlsx]TIPS!R1086C28</stp>
        <tr r="AB1086" s="1"/>
      </tp>
      <tp>
        <v>1.28061</v>
        <stp/>
        <stp>##V3_BDHV12</stp>
        <stp>9128275W8 Govt</stp>
        <stp>IDX_RATIO</stp>
        <stp>8/28/2009</stp>
        <stp>8/28/2009</stp>
        <stp>[Fixed Income  Prices 2004-2009.xlsx]TIPS!R1332C20</stp>
        <tr r="T1332" s="1"/>
      </tp>
      <tp>
        <v>1.3398399999999999</v>
        <stp/>
        <stp>##V3_BDHV12</stp>
        <stp>9128274Y5 Govt</stp>
        <stp>IDX_RATIO</stp>
        <stp>9/25/2008</stp>
        <stp>9/25/2008</stp>
        <stp>[Fixed Income  Prices 2004-2009.xlsx]TIPS!R1092C16</stp>
        <tr r="P1092" s="1"/>
      </tp>
      <tp>
        <v>1.22557</v>
        <stp/>
        <stp>##V3_BDHV12</stp>
        <stp>9128277J5 Govt</stp>
        <stp>IDX_RATIO</stp>
        <stp>8/15/2008</stp>
        <stp>8/15/2008</stp>
        <stp>[Fixed Income  Prices 2004-2009.xlsx]TIPS!R1062C36</stp>
        <tr r="AJ1062" s="1"/>
      </tp>
      <tp>
        <v>1.21319</v>
        <stp/>
        <stp>##V3_BDHV12</stp>
        <stp>9128277J5 Govt</stp>
        <stp>IDX_RATIO</stp>
        <stp>9/25/2009</stp>
        <stp>9/25/2009</stp>
        <stp>[Fixed Income  Prices 2004-2009.xlsx]TIPS!R1352C36</stp>
        <tr r="AJ1352" s="1"/>
      </tp>
      <tp>
        <v>1.30444</v>
        <stp/>
        <stp>##V3_BDHV12</stp>
        <stp>9128275W8 Govt</stp>
        <stp>IDX_RATIO</stp>
        <stp>9/18/2008</stp>
        <stp>9/18/2008</stp>
        <stp>[Fixed Income  Prices 2004-2009.xlsx]TIPS!R1086C20</stp>
        <tr r="T1086" s="1"/>
      </tp>
      <tp>
        <v>1.23793</v>
        <stp/>
        <stp>##V3_BDHV12</stp>
        <stp>9128276R8 Govt</stp>
        <stp>IDX_RATIO</stp>
        <stp>8/28/2009</stp>
        <stp>8/28/2009</stp>
        <stp>[Fixed Income  Prices 2004-2009.xlsx]TIPS!R1332C28</stp>
        <tr r="AB1332" s="1"/>
      </tp>
      <tp>
        <v>1.15232</v>
        <stp/>
        <stp>##V3_BDHV12</stp>
        <stp>912828BD1 Govt</stp>
        <stp>IDX_RATIO</stp>
        <stp>2/11/2009</stp>
        <stp>2/11/2009</stp>
        <stp>[Fixed Income  Prices 2004-2009.xlsx]TIPS!R1190C52</stp>
        <tr r="AZ1190" s="1"/>
      </tp>
      <tp>
        <v>1.1209500000000001</v>
        <stp/>
        <stp>##V3_BDHV12</stp>
        <stp>912828CZ1 Govt</stp>
        <stp>IDX_RATIO</stp>
        <stp>5/11/2009</stp>
        <stp>5/11/2009</stp>
        <stp>[Fixed Income  Prices 2004-2009.xlsx]TIPS!R1185C24</stp>
        <tr r="X1185" s="1"/>
      </tp>
      <tp>
        <v>1.11778</v>
        <stp/>
        <stp>##V3_BDHV12</stp>
        <stp>912828CP3 Govt</stp>
        <stp>IDX_RATIO</stp>
        <stp>2/23/2009</stp>
        <stp>2/23/2009</stp>
        <stp>[Fixed Income  Prices 2004-2009.xlsx]TIPS!R1199C64</stp>
        <tr r="BL1199" s="1"/>
      </tp>
      <tp>
        <v>1.1404300000000001</v>
        <stp/>
        <stp>##V3_BDHV12</stp>
        <stp>912828CP3 Govt</stp>
        <stp>IDX_RATIO</stp>
        <stp>1/13/2009</stp>
        <stp>1/13/2009</stp>
        <stp>[Fixed Income  Prices 2004-2009.xlsx]TIPS!R1170C64</stp>
        <tr r="BL1170" s="1"/>
      </tp>
      <tp>
        <v>1.1494500000000001</v>
        <stp/>
        <stp>##V3_BDHV12</stp>
        <stp>912828BD1 Govt</stp>
        <stp>IDX_RATIO</stp>
        <stp>3/31/2009</stp>
        <stp>3/31/2009</stp>
        <stp>[Fixed Income  Prices 2004-2009.xlsx]TIPS!R1224C52</stp>
        <tr r="AZ1224" s="1"/>
      </tp>
      <tp>
        <v>1.1735</v>
        <stp/>
        <stp>##V3_BDHV12</stp>
        <stp>912828AF7 Govt</stp>
        <stp>IDX_RATIO</stp>
        <stp>3/27/2009</stp>
        <stp>3/27/2009</stp>
        <stp>[Fixed Income  Prices 2004-2009.xlsx]TIPS!R1222C44</stp>
        <tr r="AR1222" s="1"/>
      </tp>
      <tp>
        <v>1.1237300000000001</v>
        <stp/>
        <stp>##V3_BDHV12</stp>
        <stp>912828CZ1 Govt</stp>
        <stp>IDX_RATIO</stp>
        <stp>6/11/2009</stp>
        <stp>6/11/2009</stp>
        <stp>[Fixed Income  Prices 2004-2009.xlsx]TIPS!R1208C24</stp>
        <tr r="X1208" s="1"/>
      </tp>
      <tp>
        <v>1.1646099999999999</v>
        <stp/>
        <stp>##V3_BDHV12</stp>
        <stp>912828BD1 Govt</stp>
        <stp>IDX_RATIO</stp>
        <stp>1/21/2009</stp>
        <stp>1/21/2009</stp>
        <stp>[Fixed Income  Prices 2004-2009.xlsx]TIPS!R1175C52</stp>
        <tr r="AZ1175" s="1"/>
      </tp>
      <tp>
        <v>1.1518200000000001</v>
        <stp/>
        <stp>##V3_BDHV12</stp>
        <stp>912828BW9 Govt</stp>
        <stp>IDX_RATIO</stp>
        <stp>1/29/2009</stp>
        <stp>1/29/2009</stp>
        <stp>[Fixed Income  Prices 2004-2009.xlsx]TIPS!R1182C56</stp>
        <tr r="BD1182" s="1"/>
      </tp>
      <tp>
        <v>1.10392</v>
        <stp/>
        <stp>##V3_BDHV12</stp>
        <stp>912828DH0 Govt</stp>
        <stp>IDX_RATIO</stp>
        <stp>3/20/2009</stp>
        <stp>3/20/2009</stp>
        <stp>[Fixed Income  Prices 2004-2009.xlsx]TIPS!R1093C68</stp>
        <tr r="BP1093" s="1"/>
      </tp>
      <tp>
        <v>1.1419999999999999</v>
        <stp/>
        <stp>##V3_BDHV12</stp>
        <stp>912828BW9 Govt</stp>
        <stp>IDX_RATIO</stp>
        <stp>2/19/2009</stp>
        <stp>2/19/2009</stp>
        <stp>[Fixed Income  Prices 2004-2009.xlsx]TIPS!R1197C56</stp>
        <tr r="BD1197" s="1"/>
      </tp>
      <tp>
        <v>1.0888</v>
        <stp/>
        <stp>##V3_BDHV12</stp>
        <stp>9128276R8 Govt</stp>
        <stp>IDX_RATIO</stp>
        <stp>9/21/2004</stp>
        <stp>9/21/2004</stp>
        <stp>[Fixed Income  Prices 2004-2009.xlsx]TIPS!R47C28</stp>
        <tr r="AB47" s="1"/>
      </tp>
      <tp>
        <v>1.0898399999999999</v>
        <stp/>
        <stp>##V3_BDHV12</stp>
        <stp>9128276R8 Govt</stp>
        <stp>IDX_RATIO</stp>
        <stp>8/31/2004</stp>
        <stp>8/31/2004</stp>
        <stp>[Fixed Income  Prices 2004-2009.xlsx]TIPS!R32C28</stp>
        <tr r="AB32" s="1"/>
      </tp>
      <tp>
        <v>1.2770900000000001</v>
        <stp/>
        <stp>##V3_BDHV12</stp>
        <stp>9128275W8 Govt</stp>
        <stp>IDX_RATIO</stp>
        <stp>8/18/2009</stp>
        <stp>8/18/2009</stp>
        <stp>[Fixed Income  Prices 2004-2009.xlsx]TIPS!R1324C20</stp>
        <tr r="T1324" s="1"/>
      </tp>
      <tp>
        <v>1.33751</v>
        <stp/>
        <stp>##V3_BDHV12</stp>
        <stp>9128274Y5 Govt</stp>
        <stp>IDX_RATIO</stp>
        <stp>9/15/2008</stp>
        <stp>9/15/2008</stp>
        <stp>[Fixed Income  Prices 2004-2009.xlsx]TIPS!R1084C16</stp>
        <tr r="P1084" s="1"/>
      </tp>
      <tp>
        <v>1.2295400000000001</v>
        <stp/>
        <stp>##V3_BDHV12</stp>
        <stp>9128277J5 Govt</stp>
        <stp>IDX_RATIO</stp>
        <stp>8/25/2008</stp>
        <stp>8/25/2008</stp>
        <stp>[Fixed Income  Prices 2004-2009.xlsx]TIPS!R1068C36</stp>
        <tr r="AJ1068" s="1"/>
      </tp>
      <tp>
        <v>1.21383</v>
        <stp/>
        <stp>##V3_BDHV12</stp>
        <stp>9128277J5 Govt</stp>
        <stp>IDX_RATIO</stp>
        <stp>9/15/2009</stp>
        <stp>9/15/2009</stp>
        <stp>[Fixed Income  Prices 2004-2009.xlsx]TIPS!R1344C36</stp>
        <tr r="AJ1344" s="1"/>
      </tp>
      <tp>
        <v>1.2345299999999999</v>
        <stp/>
        <stp>##V3_BDHV12</stp>
        <stp>9128276R8 Govt</stp>
        <stp>IDX_RATIO</stp>
        <stp>8/18/2009</stp>
        <stp>8/18/2009</stp>
        <stp>[Fixed Income  Prices 2004-2009.xlsx]TIPS!R1324C28</stp>
        <tr r="AB1324" s="1"/>
      </tp>
      <tp>
        <v>1.1046800000000001</v>
        <stp/>
        <stp>##V3_BDHV12</stp>
        <stp>912828DH0 Govt</stp>
        <stp>IDX_RATIO</stp>
        <stp>2/20/2009</stp>
        <stp>2/20/2009</stp>
        <stp>[Fixed Income  Prices 2004-2009.xlsx]TIPS!R1073C68</stp>
        <tr r="BP1073" s="1"/>
      </tp>
      <tp>
        <v>1.1744699999999999</v>
        <stp/>
        <stp>##V3_BDHV12</stp>
        <stp>912828AF7 Govt</stp>
        <stp>IDX_RATIO</stp>
        <stp>2/17/2009</stp>
        <stp>2/17/2009</stp>
        <stp>[Fixed Income  Prices 2004-2009.xlsx]TIPS!R1194C44</stp>
        <tr r="AR1194" s="1"/>
      </tp>
      <tp>
        <v>1.17011</v>
        <stp/>
        <stp>##V3_BDHV12</stp>
        <stp>912828AF7 Govt</stp>
        <stp>IDX_RATIO</stp>
        <stp>2/27/2009</stp>
        <stp>2/27/2009</stp>
        <stp>[Fixed Income  Prices 2004-2009.xlsx]TIPS!R1202C44</stp>
        <tr r="AR1202" s="1"/>
      </tp>
      <tp>
        <v>1.11717</v>
        <stp/>
        <stp>##V3_BDHV12</stp>
        <stp>912828CP3 Govt</stp>
        <stp>IDX_RATIO</stp>
        <stp>3/13/2009</stp>
        <stp>3/13/2009</stp>
        <stp>[Fixed Income  Prices 2004-2009.xlsx]TIPS!R1213C64</stp>
        <tr r="BL1213" s="1"/>
      </tp>
      <tp>
        <v>1.1851700000000001</v>
        <stp/>
        <stp>##V3_BDHV12</stp>
        <stp>912828AF7 Govt</stp>
        <stp>IDX_RATIO</stp>
        <stp>1/27/2009</stp>
        <stp>1/27/2009</stp>
        <stp>[Fixed Income  Prices 2004-2009.xlsx]TIPS!R1179C44</stp>
        <tr r="AR1179" s="1"/>
      </tp>
      <tp>
        <v>1.10547</v>
        <stp/>
        <stp>##V3_BDHV12</stp>
        <stp>912828DH0 Govt</stp>
        <stp>IDX_RATIO</stp>
        <stp>3/30/2009</stp>
        <stp>3/30/2009</stp>
        <stp>[Fixed Income  Prices 2004-2009.xlsx]TIPS!R1099C68</stp>
        <tr r="BP1099" s="1"/>
      </tp>
      <tp>
        <v>1.2988999999999999</v>
        <stp/>
        <stp>##V3_BDHV12</stp>
        <stp>9128275W8 Govt</stp>
        <stp>IDX_RATIO</stp>
        <stp>8/28/2008</stp>
        <stp>8/28/2008</stp>
        <stp>[Fixed Income  Prices 2004-2009.xlsx]TIPS!R1071C20</stp>
        <tr r="T1071" s="1"/>
      </tp>
      <tp>
        <v>1.2808600000000001</v>
        <stp/>
        <stp>##V3_BDHV12</stp>
        <stp>9128275W8 Govt</stp>
        <stp>IDX_RATIO</stp>
        <stp>9/18/2009</stp>
        <stp>9/18/2009</stp>
        <stp>[Fixed Income  Prices 2004-2009.xlsx]TIPS!R1347C20</stp>
        <tr r="T1347" s="1"/>
      </tp>
      <tp>
        <v>1.23749</v>
        <stp/>
        <stp>##V3_BDHV12</stp>
        <stp>9128277J5 Govt</stp>
        <stp>IDX_RATIO</stp>
        <stp>9/25/2008</stp>
        <stp>9/25/2008</stp>
        <stp>[Fixed Income  Prices 2004-2009.xlsx]TIPS!R1091C36</stp>
        <tr r="AJ1091" s="1"/>
      </tp>
      <tp>
        <v>1.2381800000000001</v>
        <stp/>
        <stp>##V3_BDHV12</stp>
        <stp>9128276R8 Govt</stp>
        <stp>IDX_RATIO</stp>
        <stp>9/18/2009</stp>
        <stp>9/18/2009</stp>
        <stp>[Fixed Income  Prices 2004-2009.xlsx]TIPS!R1347C28</stp>
        <tr r="AB1347" s="1"/>
      </tp>
      <tp>
        <v>1.2556099999999999</v>
        <stp/>
        <stp>##V3_BDHV12</stp>
        <stp>9128276R8 Govt</stp>
        <stp>IDX_RATIO</stp>
        <stp>8/28/2008</stp>
        <stp>8/28/2008</stp>
        <stp>[Fixed Income  Prices 2004-2009.xlsx]TIPS!R1071C28</stp>
        <tr r="AB1071" s="1"/>
      </tp>
      <tp>
        <v>1.32694</v>
        <stp/>
        <stp>##V3_BDHV12</stp>
        <stp>9128274Y5 Govt</stp>
        <stp>IDX_RATIO</stp>
        <stp>8/15/2008</stp>
        <stp>8/15/2008</stp>
        <stp>[Fixed Income  Prices 2004-2009.xlsx]TIPS!R1063C16</stp>
        <tr r="P1063" s="1"/>
      </tp>
      <tp>
        <v>1.2542599999999999</v>
        <stp/>
        <stp>##V3_BDHV12</stp>
        <stp>9128272M3 Govt</stp>
        <stp>IDX_RATIO</stp>
        <stp>11/30/2005</stp>
        <stp>11/30/2005</stp>
        <stp>[Fixed Income  Prices 2004-2009.xlsx]TIPS!R357C8</stp>
        <tr r="H357" s="1"/>
      </tp>
      <tp>
        <v>1.2557499999999999</v>
        <stp/>
        <stp>##V3_BDHV12</stp>
        <stp>9128272M3 Govt</stp>
        <stp>IDX_RATIO</stp>
        <stp>12/13/2005</stp>
        <stp>12/13/2005</stp>
        <stp>[Fixed Income  Prices 2004-2009.xlsx]TIPS!R366C8</stp>
        <tr r="H366" s="1"/>
      </tp>
      <tp>
        <v>1.2446699999999999</v>
        <stp/>
        <stp>##V3_BDHV12</stp>
        <stp>9128272M3 Govt</stp>
        <stp>IDX_RATIO</stp>
        <stp>11/11/2005</stp>
        <stp>11/11/2005</stp>
        <stp>[Fixed Income  Prices 2004-2009.xlsx]TIPS!R344C8</stp>
        <tr r="H344" s="1"/>
      </tp>
      <tp>
        <v>1.2010399999999999</v>
        <stp/>
        <stp>##V3_BDHV12</stp>
        <stp>9128272M3 Govt</stp>
        <stp>IDX_RATIO</stp>
        <stp>12/13/2004</stp>
        <stp>12/13/2004</stp>
        <stp>[Fixed Income  Prices 2004-2009.xlsx]TIPS!R106C8</stp>
        <tr r="H106" s="1"/>
      </tp>
      <tp>
        <v>1.27841</v>
        <stp/>
        <stp>##V3_BDHV12</stp>
        <stp>9128272M3 Govt</stp>
        <stp>IDX_RATIO</stp>
        <stp>12/11/2006</stp>
        <stp>12/11/2006</stp>
        <stp>[Fixed Income  Prices 2004-2009.xlsx]TIPS!R624C8</stp>
        <tr r="H624" s="1"/>
      </tp>
      <tp>
        <v>1.2004299999999999</v>
        <stp/>
        <stp>##V3_BDHV12</stp>
        <stp>9128272M3 Govt</stp>
        <stp>IDX_RATIO</stp>
        <stp>12/10/2004</stp>
        <stp>12/10/2004</stp>
        <stp>[Fixed Income  Prices 2004-2009.xlsx]TIPS!R105C8</stp>
        <tr r="H105" s="1"/>
      </tp>
      <tp>
        <v>1.27796</v>
        <stp/>
        <stp>##V3_BDHV12</stp>
        <stp>9128272M3 Govt</stp>
        <stp>IDX_RATIO</stp>
        <stp>12/13/2006</stp>
        <stp>12/13/2006</stp>
        <stp>[Fixed Income  Prices 2004-2009.xlsx]TIPS!R626C8</stp>
        <tr r="H626" s="1"/>
      </tp>
      <tp>
        <v>1.2808600000000001</v>
        <stp/>
        <stp>##V3_BDHV12</stp>
        <stp>9128272M3 Govt</stp>
        <stp>IDX_RATIO</stp>
        <stp>11/30/2006</stp>
        <stp>11/30/2006</stp>
        <stp>[Fixed Income  Prices 2004-2009.xlsx]TIPS!R617C8</stp>
        <tr r="H617" s="1"/>
      </tp>
      <tp>
        <v>1.0678399999999999</v>
        <stp/>
        <stp>##V3_BDHV12</stp>
        <stp>9128277J5 Govt</stp>
        <stp>IDX_RATIO</stp>
        <stp>9/10/2004</stp>
        <stp>9/10/2004</stp>
        <stp>[Fixed Income  Prices 2004-2009.xlsx]TIPS!R40C36</stp>
        <tr r="AJ40" s="1"/>
      </tp>
      <tp>
        <v>1.06595</v>
        <stp/>
        <stp>##V3_BDHV12</stp>
        <stp>9128277J5 Govt</stp>
        <stp>IDX_RATIO</stp>
        <stp>8/10/2004</stp>
        <stp>8/10/2004</stp>
        <stp>[Fixed Income  Prices 2004-2009.xlsx]TIPS!R17C36</stp>
        <tr r="AJ17" s="1"/>
      </tp>
      <tp>
        <v>1.06671</v>
        <stp/>
        <stp>##V3_BDHV12</stp>
        <stp>9128277J5 Govt</stp>
        <stp>IDX_RATIO</stp>
        <stp>9/30/2004</stp>
        <stp>9/30/2004</stp>
        <stp>[Fixed Income  Prices 2004-2009.xlsx]TIPS!R54C36</stp>
        <tr r="AJ54" s="1"/>
      </tp>
      <tp>
        <v>1.06704</v>
        <stp/>
        <stp>##V3_BDHV12</stp>
        <stp>9128277J5 Govt</stp>
        <stp>IDX_RATIO</stp>
        <stp>8/20/2004</stp>
        <stp>8/20/2004</stp>
        <stp>[Fixed Income  Prices 2004-2009.xlsx]TIPS!R25C36</stp>
        <tr r="AJ25" s="1"/>
      </tp>
      <tp>
        <v>1.0672699999999999</v>
        <stp/>
        <stp>##V3_BDHV12</stp>
        <stp>9128277J5 Govt</stp>
        <stp>IDX_RATIO</stp>
        <stp>9/20/2004</stp>
        <stp>9/20/2004</stp>
        <stp>[Fixed Income  Prices 2004-2009.xlsx]TIPS!R46C36</stp>
        <tr r="AJ46" s="1"/>
      </tp>
      <tp>
        <v>1.06813</v>
        <stp/>
        <stp>##V3_BDHV12</stp>
        <stp>9128277J5 Govt</stp>
        <stp>IDX_RATIO</stp>
        <stp>8/30/2004</stp>
        <stp>8/30/2004</stp>
        <stp>[Fixed Income  Prices 2004-2009.xlsx]TIPS!R31C36</stp>
        <tr r="AJ31" s="1"/>
      </tp>
      <tp>
        <v>1.06457</v>
        <stp/>
        <stp>##V3_BDHV12</stp>
        <stp>9128277J5 Govt</stp>
        <stp>IDX_RATIO</stp>
        <stp>7/30/2004</stp>
        <stp>7/30/2004</stp>
        <stp>[Fixed Income  Prices 2004-2009.xlsx]TIPS!R10C36</stp>
        <tr r="AJ10" s="1"/>
      </tp>
      <tp>
        <v>1.05226</v>
        <stp/>
        <stp>##V3_BDHV12</stp>
        <stp>912810FS2 Govt</stp>
        <stp>IDX_RATIO</stp>
        <stp>12/26/2007</stp>
        <stp>12/26/2007</stp>
        <stp>[Fixed Income  Prices 2004-2009.xlsx]TIPS!R506C112</stp>
        <tr r="DH506" s="1"/>
      </tp>
      <tp>
        <v>1.05233</v>
        <stp/>
        <stp>##V3_BDHV12</stp>
        <stp>912810FS2 Govt</stp>
        <stp>IDX_RATIO</stp>
        <stp>12/27/2007</stp>
        <stp>12/27/2007</stp>
        <stp>[Fixed Income  Prices 2004-2009.xlsx]TIPS!R507C112</stp>
        <tr r="DH507" s="1"/>
      </tp>
      <tp>
        <v>1.0521100000000001</v>
        <stp/>
        <stp>##V3_BDHV12</stp>
        <stp>912810FS2 Govt</stp>
        <stp>IDX_RATIO</stp>
        <stp>12/24/2007</stp>
        <stp>12/24/2007</stp>
        <stp>[Fixed Income  Prices 2004-2009.xlsx]TIPS!R504C112</stp>
        <tr r="DH504" s="1"/>
      </tp>
      <tp>
        <v>1.05219</v>
        <stp/>
        <stp>##V3_BDHV12</stp>
        <stp>912810FS2 Govt</stp>
        <stp>IDX_RATIO</stp>
        <stp>12/25/2007</stp>
        <stp>12/25/2007</stp>
        <stp>[Fixed Income  Prices 2004-2009.xlsx]TIPS!R505C112</stp>
        <tr r="DH505" s="1"/>
      </tp>
      <tp>
        <v>1.0524</v>
        <stp/>
        <stp>##V3_BDHV12</stp>
        <stp>912810FS2 Govt</stp>
        <stp>IDX_RATIO</stp>
        <stp>12/28/2007</stp>
        <stp>12/28/2007</stp>
        <stp>[Fixed Income  Prices 2004-2009.xlsx]TIPS!R508C112</stp>
        <tr r="DH508" s="1"/>
      </tp>
      <tp>
        <v>1.05182</v>
        <stp/>
        <stp>##V3_BDHV12</stp>
        <stp>912810FS2 Govt</stp>
        <stp>IDX_RATIO</stp>
        <stp>12/20/2007</stp>
        <stp>12/20/2007</stp>
        <stp>[Fixed Income  Prices 2004-2009.xlsx]TIPS!R502C112</stp>
        <tr r="DH502" s="1"/>
      </tp>
      <tp>
        <v>1.0519000000000001</v>
        <stp/>
        <stp>##V3_BDHV12</stp>
        <stp>912810FS2 Govt</stp>
        <stp>IDX_RATIO</stp>
        <stp>12/21/2007</stp>
        <stp>12/21/2007</stp>
        <stp>[Fixed Income  Prices 2004-2009.xlsx]TIPS!R503C112</stp>
        <tr r="DH503" s="1"/>
      </tp>
      <tp>
        <v>1.12612</v>
        <stp/>
        <stp>##V3_BDHV12</stp>
        <stp>9128275W8 Govt</stp>
        <stp>IDX_RATIO</stp>
        <stp>10/21/2004</stp>
        <stp>10/21/2004</stp>
        <stp>[Fixed Income  Prices 2004-2009.xlsx]TIPS!R69C20</stp>
        <tr r="T69" s="1"/>
      </tp>
      <tp>
        <v>1.0910200000000001</v>
        <stp/>
        <stp>##V3_BDHV12</stp>
        <stp>9128276R8 Govt</stp>
        <stp>IDX_RATIO</stp>
        <stp>11/30/2004</stp>
        <stp>11/30/2004</stp>
        <stp>[Fixed Income  Prices 2004-2009.xlsx]TIPS!R97C28</stp>
        <tr r="AB97" s="1"/>
      </tp>
      <tp>
        <v>1.0885899999999999</v>
        <stp/>
        <stp>##V3_BDHV12</stp>
        <stp>9128276R8 Govt</stp>
        <stp>IDX_RATIO</stp>
        <stp>10/21/2004</stp>
        <stp>10/21/2004</stp>
        <stp>[Fixed Income  Prices 2004-2009.xlsx]TIPS!R69C28</stp>
        <tr r="AB69" s="1"/>
      </tp>
      <tp>
        <v>1.12863</v>
        <stp/>
        <stp>##V3_BDHV12</stp>
        <stp>9128275W8 Govt</stp>
        <stp>IDX_RATIO</stp>
        <stp>11/30/2004</stp>
        <stp>11/30/2004</stp>
        <stp>[Fixed Income  Prices 2004-2009.xlsx]TIPS!R97C20</stp>
        <tr r="T97" s="1"/>
      </tp>
      <tp>
        <v>1.27894</v>
        <stp/>
        <stp>##V3_BDHV12</stp>
        <stp>9128272M3 Govt</stp>
        <stp>IDX_RATIO</stp>
        <stp>8/11/2006</stp>
        <stp>8/11/2006</stp>
        <stp>[Fixed Income  Prices 2004-2009.xlsx]TIPS!R538C8</stp>
        <tr r="H538" s="1"/>
      </tp>
      <tp>
        <v>1.2275700000000001</v>
        <stp/>
        <stp>##V3_BDHV12</stp>
        <stp>9128272M3 Govt</stp>
        <stp>IDX_RATIO</stp>
        <stp>8/29/2005</stp>
        <stp>8/29/2005</stp>
        <stp>[Fixed Income  Prices 2004-2009.xlsx]TIPS!R290C8</stp>
        <tr r="H290" s="1"/>
      </tp>
      <tp>
        <v>1.0526200000000001</v>
        <stp/>
        <stp>##V3_BDHV12</stp>
        <stp>912810FS2 Govt</stp>
        <stp>IDX_RATIO</stp>
        <stp>12/31/2007</stp>
        <stp>12/31/2007</stp>
        <stp>[Fixed Income  Prices 2004-2009.xlsx]TIPS!R509C112</stp>
        <tr r="DH509" s="1"/>
      </tp>
      <tp>
        <v>1.0317000000000001</v>
        <stp/>
        <stp>##V3_BDHV12</stp>
        <stp>912828BD1 Govt</stp>
        <stp>IDX_RATIO</stp>
        <stp>10/28/2004</stp>
        <stp>10/28/2004</stp>
        <stp>[Fixed Income  Prices 2004-2009.xlsx]TIPS!R74C52</stp>
        <tr r="AZ74" s="1"/>
      </tp>
      <tp>
        <v>1.01651</v>
        <stp/>
        <stp>##V3_BDHV12</stp>
        <stp>912828JE1 Govt</stp>
        <stp>IDX_RATIO</stp>
        <stp>10/28/2008</stp>
        <stp>10/28/2008</stp>
        <stp>[Fixed Income  Prices 2004-2009.xlsx]TIPS!R82C96</stp>
        <tr r="CR82" s="1"/>
      </tp>
      <tp>
        <v>1.0896399999999999</v>
        <stp/>
        <stp>##V3_BDHV12</stp>
        <stp>9128276R8 Govt</stp>
        <stp>IDX_RATIO</stp>
        <stp>11/12/2004</stp>
        <stp>11/12/2004</stp>
        <stp>[Fixed Income  Prices 2004-2009.xlsx]TIPS!R85C28</stp>
        <tr r="AB85" s="1"/>
      </tp>
      <tp>
        <v>1.1272</v>
        <stp/>
        <stp>##V3_BDHV12</stp>
        <stp>9128275W8 Govt</stp>
        <stp>IDX_RATIO</stp>
        <stp>11/12/2004</stp>
        <stp>11/12/2004</stp>
        <stp>[Fixed Income  Prices 2004-2009.xlsx]TIPS!R85C20</stp>
        <tr r="T85" s="1"/>
      </tp>
      <tp>
        <v>1.0065999999999999</v>
        <stp/>
        <stp>##V3_BDHV12</stp>
        <stp>912828CP3 Govt</stp>
        <stp>IDX_RATIO</stp>
        <stp>11/19/2004</stp>
        <stp>11/19/2004</stp>
        <stp>[Fixed Income  Prices 2004-2009.xlsx]TIPS!R90C64</stp>
        <tr r="BL90" s="1"/>
      </tp>
      <tp>
        <v>1.0516799999999999</v>
        <stp/>
        <stp>##V3_BDHV12</stp>
        <stp>912810FS2 Govt</stp>
        <stp>IDX_RATIO</stp>
        <stp>12/18/2007</stp>
        <stp>12/18/2007</stp>
        <stp>[Fixed Income  Prices 2004-2009.xlsx]TIPS!R500C112</stp>
        <tr r="DH500" s="1"/>
      </tp>
      <tp>
        <v>1.05175</v>
        <stp/>
        <stp>##V3_BDHV12</stp>
        <stp>912810FS2 Govt</stp>
        <stp>IDX_RATIO</stp>
        <stp>12/19/2007</stp>
        <stp>12/19/2007</stp>
        <stp>[Fixed Income  Prices 2004-2009.xlsx]TIPS!R501C112</stp>
        <tr r="DH501" s="1"/>
      </tp>
      <tp>
        <v>1.12595</v>
        <stp/>
        <stp>##V3_BDHV12</stp>
        <stp>9128275W8 Govt</stp>
        <stp>IDX_RATIO</stp>
        <stp>10/12/2004</stp>
        <stp>10/12/2004</stp>
        <stp>[Fixed Income  Prices 2004-2009.xlsx]TIPS!R62C20</stp>
        <tr r="T62" s="1"/>
      </tp>
      <tp>
        <v>1.08843</v>
        <stp/>
        <stp>##V3_BDHV12</stp>
        <stp>9128276R8 Govt</stp>
        <stp>IDX_RATIO</stp>
        <stp>10/12/2004</stp>
        <stp>10/12/2004</stp>
        <stp>[Fixed Income  Prices 2004-2009.xlsx]TIPS!R62C28</stp>
        <tr r="AB62" s="1"/>
      </tp>
      <tp>
        <v>1.0051000000000001</v>
        <stp/>
        <stp>##V3_BDHV12</stp>
        <stp>912828CP3 Govt</stp>
        <stp>IDX_RATIO</stp>
        <stp>10/19/2004</stp>
        <stp>10/19/2004</stp>
        <stp>[Fixed Income  Prices 2004-2009.xlsx]TIPS!R67C64</stp>
        <tr r="BL67" s="1"/>
      </tp>
      <tp>
        <v>1.2272000000000001</v>
        <stp/>
        <stp>##V3_BDHV12</stp>
        <stp>9128272M3 Govt</stp>
        <stp>IDX_RATIO</stp>
        <stp>8/11/2005</stp>
        <stp>8/11/2005</stp>
        <stp>[Fixed Income  Prices 2004-2009.xlsx]TIPS!R278C8</stp>
        <tr r="H278" s="1"/>
      </tp>
      <tp>
        <v>1.2804</v>
        <stp/>
        <stp>##V3_BDHV12</stp>
        <stp>9128272M3 Govt</stp>
        <stp>IDX_RATIO</stp>
        <stp>8/29/2006</stp>
        <stp>8/29/2006</stp>
        <stp>[Fixed Income  Prices 2004-2009.xlsx]TIPS!R550C8</stp>
        <tr r="H550" s="1"/>
      </tp>
      <tp>
        <v>1.08619</v>
        <stp/>
        <stp>##V3_BDHV12</stp>
        <stp>912810FS2 Govt</stp>
        <stp>IDX_RATIO</stp>
        <stp>10/16/2009</stp>
        <stp>10/16/2009</stp>
        <stp>[Fixed Income  Prices 2004-2009.xlsx]TIPS!R978C112</stp>
        <tr r="DH978" s="1"/>
      </tp>
      <tp>
        <v>1.0860400000000001</v>
        <stp/>
        <stp>##V3_BDHV12</stp>
        <stp>912810FS2 Govt</stp>
        <stp>IDX_RATIO</stp>
        <stp>10/14/2009</stp>
        <stp>10/14/2009</stp>
        <stp>[Fixed Income  Prices 2004-2009.xlsx]TIPS!R976C112</stp>
        <tr r="DH976" s="1"/>
      </tp>
      <tp>
        <v>1.0861099999999999</v>
        <stp/>
        <stp>##V3_BDHV12</stp>
        <stp>912810FS2 Govt</stp>
        <stp>IDX_RATIO</stp>
        <stp>10/15/2009</stp>
        <stp>10/15/2009</stp>
        <stp>[Fixed Income  Prices 2004-2009.xlsx]TIPS!R977C112</stp>
        <tr r="DH977" s="1"/>
      </tp>
      <tp>
        <v>1.08643</v>
        <stp/>
        <stp>##V3_BDHV12</stp>
        <stp>912810FS2 Govt</stp>
        <stp>IDX_RATIO</stp>
        <stp>10/19/2009</stp>
        <stp>10/19/2009</stp>
        <stp>[Fixed Income  Prices 2004-2009.xlsx]TIPS!R979C112</stp>
        <tr r="DH979" s="1"/>
      </tp>
      <tp>
        <v>1.08588</v>
        <stp/>
        <stp>##V3_BDHV12</stp>
        <stp>912810FS2 Govt</stp>
        <stp>IDX_RATIO</stp>
        <stp>10/12/2009</stp>
        <stp>10/12/2009</stp>
        <stp>[Fixed Income  Prices 2004-2009.xlsx]TIPS!R974C112</stp>
        <tr r="DH974" s="1"/>
      </tp>
      <tp>
        <v>1.08596</v>
        <stp/>
        <stp>##V3_BDHV12</stp>
        <stp>912810FS2 Govt</stp>
        <stp>IDX_RATIO</stp>
        <stp>10/13/2009</stp>
        <stp>10/13/2009</stp>
        <stp>[Fixed Income  Prices 2004-2009.xlsx]TIPS!R975C112</stp>
        <tr r="DH975" s="1"/>
      </tp>
      <tp>
        <v>1.0069999999999999</v>
        <stp/>
        <stp>##V3_BDHV12</stp>
        <stp>912828CZ1 Govt</stp>
        <stp>IDX_RATIO</stp>
        <stp>12/28/2004</stp>
        <stp>12/28/2004</stp>
        <stp>[Fixed Income  Prices 2004-2009.xlsx]TIPS!R48C24</stp>
        <tr r="X48" s="1"/>
      </tp>
      <tp>
        <v>1.0076700000000001</v>
        <stp/>
        <stp>##V3_BDHV12</stp>
        <stp>912828FL9 Govt</stp>
        <stp>IDX_RATIO</stp>
        <stp>11/13/2006</stp>
        <stp>11/13/2006</stp>
        <stp>[Fixed Income  Prices 2004-2009.xlsx]TIPS!R92C80</stp>
        <tr r="CB92" s="1"/>
      </tp>
      <tp>
        <v>1.0084299999999999</v>
        <stp/>
        <stp>##V3_BDHV12</stp>
        <stp>912828FL9 Govt</stp>
        <stp>IDX_RATIO</stp>
        <stp>10/13/2006</stp>
        <stp>10/13/2006</stp>
        <stp>[Fixed Income  Prices 2004-2009.xlsx]TIPS!R71C80</stp>
        <tr r="CB71" s="1"/>
      </tp>
      <tp>
        <v>1.00888</v>
        <stp/>
        <stp>##V3_BDHV12</stp>
        <stp>912828FL9 Govt</stp>
        <stp>IDX_RATIO</stp>
        <stp>10/20/2006</stp>
        <stp>10/20/2006</stp>
        <stp>[Fixed Income  Prices 2004-2009.xlsx]TIPS!R76C80</stp>
        <tr r="CB76" s="1"/>
      </tp>
      <tp>
        <v>1.00651</v>
        <stp/>
        <stp>##V3_BDHV12</stp>
        <stp>912828FL9 Govt</stp>
        <stp>IDX_RATIO</stp>
        <stp>11/20/2006</stp>
        <stp>11/20/2006</stp>
        <stp>[Fixed Income  Prices 2004-2009.xlsx]TIPS!R97C80</stp>
        <tr r="CB97" s="1"/>
      </tp>
      <tp>
        <v>1.0095799999999999</v>
        <stp/>
        <stp>##V3_BDHV12</stp>
        <stp>912828FL9 Govt</stp>
        <stp>IDX_RATIO</stp>
        <stp>10/31/2006</stp>
        <stp>10/31/2006</stp>
        <stp>[Fixed Income  Prices 2004-2009.xlsx]TIPS!R83C80</stp>
        <tr r="CB83" s="1"/>
      </tp>
      <tp>
        <v>1.0871299999999999</v>
        <stp/>
        <stp>##V3_BDHV12</stp>
        <stp>912810FS2 Govt</stp>
        <stp>IDX_RATIO</stp>
        <stp>10/28/2009</stp>
        <stp>10/28/2009</stp>
        <stp>[Fixed Income  Prices 2004-2009.xlsx]TIPS!R986C112</stp>
        <tr r="DH986" s="1"/>
      </tp>
      <tp>
        <v>1.08721</v>
        <stp/>
        <stp>##V3_BDHV12</stp>
        <stp>912810FS2 Govt</stp>
        <stp>IDX_RATIO</stp>
        <stp>10/29/2009</stp>
        <stp>10/29/2009</stp>
        <stp>[Fixed Income  Prices 2004-2009.xlsx]TIPS!R987C112</stp>
        <tr r="DH987" s="1"/>
      </tp>
      <tp>
        <v>1.08666</v>
        <stp/>
        <stp>##V3_BDHV12</stp>
        <stp>912810FS2 Govt</stp>
        <stp>IDX_RATIO</stp>
        <stp>10/22/2009</stp>
        <stp>10/22/2009</stp>
        <stp>[Fixed Income  Prices 2004-2009.xlsx]TIPS!R982C112</stp>
        <tr r="DH982" s="1"/>
      </tp>
      <tp>
        <v>1.08674</v>
        <stp/>
        <stp>##V3_BDHV12</stp>
        <stp>912810FS2 Govt</stp>
        <stp>IDX_RATIO</stp>
        <stp>10/23/2009</stp>
        <stp>10/23/2009</stp>
        <stp>[Fixed Income  Prices 2004-2009.xlsx]TIPS!R983C112</stp>
        <tr r="DH983" s="1"/>
      </tp>
      <tp>
        <v>1.0865100000000001</v>
        <stp/>
        <stp>##V3_BDHV12</stp>
        <stp>912810FS2 Govt</stp>
        <stp>IDX_RATIO</stp>
        <stp>10/20/2009</stp>
        <stp>10/20/2009</stp>
        <stp>[Fixed Income  Prices 2004-2009.xlsx]TIPS!R980C112</stp>
        <tr r="DH980" s="1"/>
      </tp>
      <tp>
        <v>1.0865899999999999</v>
        <stp/>
        <stp>##V3_BDHV12</stp>
        <stp>912810FS2 Govt</stp>
        <stp>IDX_RATIO</stp>
        <stp>10/21/2009</stp>
        <stp>10/21/2009</stp>
        <stp>[Fixed Income  Prices 2004-2009.xlsx]TIPS!R981C112</stp>
        <tr r="DH981" s="1"/>
      </tp>
      <tp>
        <v>1.0869800000000001</v>
        <stp/>
        <stp>##V3_BDHV12</stp>
        <stp>912810FS2 Govt</stp>
        <stp>IDX_RATIO</stp>
        <stp>10/26/2009</stp>
        <stp>10/26/2009</stp>
        <stp>[Fixed Income  Prices 2004-2009.xlsx]TIPS!R984C112</stp>
        <tr r="DH984" s="1"/>
      </tp>
      <tp>
        <v>1.0870599999999999</v>
        <stp/>
        <stp>##V3_BDHV12</stp>
        <stp>912810FS2 Govt</stp>
        <stp>IDX_RATIO</stp>
        <stp>10/27/2009</stp>
        <stp>10/27/2009</stp>
        <stp>[Fixed Income  Prices 2004-2009.xlsx]TIPS!R985C112</stp>
        <tr r="DH985" s="1"/>
      </tp>
      <tp>
        <v>1.2018500000000001</v>
        <stp/>
        <stp>##V3_BDHV12</stp>
        <stp>9128272M3 Govt</stp>
        <stp>IDX_RATIO</stp>
        <stp>3/10/2005</stp>
        <stp>3/10/2005</stp>
        <stp>[Fixed Income  Prices 2004-2009.xlsx]TIPS!R169C8</stp>
        <tr r="H169" s="1"/>
      </tp>
      <tp>
        <v>1.0872900000000001</v>
        <stp/>
        <stp>##V3_BDHV12</stp>
        <stp>912810FS2 Govt</stp>
        <stp>IDX_RATIO</stp>
        <stp>10/30/2009</stp>
        <stp>10/30/2009</stp>
        <stp>[Fixed Income  Prices 2004-2009.xlsx]TIPS!R988C112</stp>
        <tr r="DH988" s="1"/>
      </tp>
      <tp>
        <v>1.0253699999999999</v>
        <stp/>
        <stp>##V3_BDHV12</stp>
        <stp>912828BW9 Govt</stp>
        <stp>IDX_RATIO</stp>
        <stp>10/20/2004</stp>
        <stp>10/20/2004</stp>
        <stp>[Fixed Income  Prices 2004-2009.xlsx]TIPS!R68C56</stp>
        <tr r="BD68" s="1"/>
      </tp>
      <tp>
        <v>1.2041200000000001</v>
        <stp/>
        <stp>##V3_BDHV12</stp>
        <stp>9128272M3 Govt</stp>
        <stp>IDX_RATIO</stp>
        <stp>2/10/2005</stp>
        <stp>2/10/2005</stp>
        <stp>[Fixed Income  Prices 2004-2009.xlsx]TIPS!R149C8</stp>
        <tr r="H149" s="1"/>
      </tp>
      <tp>
        <v>1.25176</v>
        <stp/>
        <stp>##V3_BDHV12</stp>
        <stp>9128272M3 Govt</stp>
        <stp>IDX_RATIO</stp>
        <stp>1/18/2006</stp>
        <stp>1/18/2006</stp>
        <stp>[Fixed Income  Prices 2004-2009.xlsx]TIPS!R391C8</stp>
        <tr r="H391" s="1"/>
      </tp>
      <tp>
        <v>1.0252399999999999</v>
        <stp/>
        <stp>##V3_BDHV12</stp>
        <stp>912828BW9 Govt</stp>
        <stp>IDX_RATIO</stp>
        <stp>10/13/2004</stp>
        <stp>10/13/2004</stp>
        <stp>[Fixed Income  Prices 2004-2009.xlsx]TIPS!R63C56</stp>
        <tr r="BD63" s="1"/>
      </tp>
      <tp>
        <v>1.2012799999999999</v>
        <stp/>
        <stp>##V3_BDHV12</stp>
        <stp>9128272M3 Govt</stp>
        <stp>IDX_RATIO</stp>
        <stp>2/28/2005</stp>
        <stp>2/28/2005</stp>
        <stp>[Fixed Income  Prices 2004-2009.xlsx]TIPS!R161C8</stp>
        <tr r="H161" s="1"/>
      </tp>
      <tp>
        <v>1.2478499999999999</v>
        <stp/>
        <stp>##V3_BDHV12</stp>
        <stp>9128272M3 Govt</stp>
        <stp>IDX_RATIO</stp>
        <stp>1/30/2006</stp>
        <stp>1/30/2006</stp>
        <stp>[Fixed Income  Prices 2004-2009.xlsx]TIPS!R399C8</stp>
        <tr r="H399" s="1"/>
      </tp>
      <tp>
        <v>1.2033199999999999</v>
        <stp/>
        <stp>##V3_BDHV12</stp>
        <stp>9128272M3 Govt</stp>
        <stp>IDX_RATIO</stp>
        <stp>3/28/2005</stp>
        <stp>3/28/2005</stp>
        <stp>[Fixed Income  Prices 2004-2009.xlsx]TIPS!R181C8</stp>
        <tr r="H181" s="1"/>
      </tp>
      <tp>
        <v>1.25237</v>
        <stp/>
        <stp>##V3_BDHV12</stp>
        <stp>9128272M3 Govt</stp>
        <stp>IDX_RATIO</stp>
        <stp>4/10/2006</stp>
        <stp>4/10/2006</stp>
        <stp>[Fixed Income  Prices 2004-2009.xlsx]TIPS!R449C8</stp>
        <tr r="H449" s="1"/>
      </tp>
      <tp>
        <v>1.2533000000000001</v>
        <stp/>
        <stp>##V3_BDHV12</stp>
        <stp>9128272M3 Govt</stp>
        <stp>IDX_RATIO</stp>
        <stp>4/21/2006</stp>
        <stp>4/21/2006</stp>
        <stp>[Fixed Income  Prices 2004-2009.xlsx]TIPS!R458C8</stp>
        <tr r="H458" s="1"/>
      </tp>
      <tp>
        <v>1.0040199999999999</v>
        <stp/>
        <stp>##V3_BDHV12</stp>
        <stp>912828GX2 Govt</stp>
        <stp>IDX_RATIO</stp>
        <stp>10/18/2007</stp>
        <stp>10/18/2007</stp>
        <stp>[Fixed Income  Prices 2004-2009.xlsx]TIPS!R75C88</stp>
        <tr r="CJ75" s="1"/>
      </tp>
      <tp>
        <v>1.1954400000000001</v>
        <stp/>
        <stp>##V3_BDHV12</stp>
        <stp>9128272M3 Govt</stp>
        <stp>IDX_RATIO</stp>
        <stp>10/1/2004</stp>
        <stp>10/1/2004</stp>
        <stp>[Fixed Income  Prices 2004-2009.xlsx]TIPS!R55C8</stp>
        <tr r="H55" s="1"/>
      </tp>
      <tp t="s">
        <v>1/31/2007</v>
        <stp/>
        <stp>##V3_BDPV12</stp>
        <stp>912828DJ6 Govt</stp>
        <stp>MATURITY</stp>
        <stp>[Fixed Income  Prices 2004-2009.xlsx]BONDS DIRTY PRICE!R2C9</stp>
        <tr r="I2" s="2"/>
      </tp>
      <tp>
        <v>1.0581400000000001</v>
        <stp/>
        <stp>##V3_BDHV12</stp>
        <stp>912810FS2 Govt</stp>
        <stp>IDX_RATIO</stp>
        <stp>1/28/2008</stp>
        <stp>1/28/2008</stp>
        <stp>[Fixed Income  Prices 2004-2009.xlsx]TIPS!R529C112</stp>
        <tr r="DH529" s="1"/>
      </tp>
      <tp>
        <v>1.0711200000000001</v>
        <stp/>
        <stp>##V3_BDHV12</stp>
        <stp>912810FS2 Govt</stp>
        <stp>IDX_RATIO</stp>
        <stp>5/25/2009</stp>
        <stp>5/25/2009</stp>
        <stp>[Fixed Income  Prices 2004-2009.xlsx]TIPS!R874C112</stp>
        <tr r="DH874" s="1"/>
      </tp>
      <tp>
        <v>1.0312399999999999</v>
        <stp/>
        <stp>##V3_BDHV12</stp>
        <stp>912828HW3 Govt</stp>
        <stp>IDX_RATIO</stp>
        <stp>8/20/2008</stp>
        <stp>8/20/2008</stp>
        <stp>[Fixed Income  Prices 2004-2009.xlsx]TIPS!R90C48</stp>
        <tr r="AV90" s="1"/>
      </tp>
      <tp>
        <v>1.11473</v>
        <stp/>
        <stp>##V3_BDHV12</stp>
        <stp>912810FR4 Govt</stp>
        <stp>IDX_RATIO</stp>
        <stp>2/12/2008</stp>
        <stp>2/12/2008</stp>
        <stp>[Fixed Income  Prices 2004-2009.xlsx]TIPS!R927C108</stp>
        <tr r="DD927" s="1"/>
      </tp>
      <tp>
        <v>1.12208</v>
        <stp/>
        <stp>##V3_BDHV12</stp>
        <stp>912810FR4 Govt</stp>
        <stp>IDX_RATIO</stp>
        <stp>4/22/2008</stp>
        <stp>4/22/2008</stp>
        <stp>[Fixed Income  Prices 2004-2009.xlsx]TIPS!R977C108</stp>
        <tr r="DD977" s="1"/>
      </tp>
      <tp>
        <v>1.0607800000000001</v>
        <stp/>
        <stp>##V3_BDHV12</stp>
        <stp>912810FS2 Govt</stp>
        <stp>IDX_RATIO</stp>
        <stp>2/25/2009</stp>
        <stp>2/25/2009</stp>
        <stp>[Fixed Income  Prices 2004-2009.xlsx]TIPS!R811C112</stp>
        <tr r="DH811" s="1"/>
      </tp>
      <tp>
        <v>1.0662799999999999</v>
        <stp/>
        <stp>##V3_BDHV12</stp>
        <stp>912810FS2 Govt</stp>
        <stp>IDX_RATIO</stp>
        <stp>4/15/2009</stp>
        <stp>4/15/2009</stp>
        <stp>[Fixed Income  Prices 2004-2009.xlsx]TIPS!R846C112</stp>
        <tr r="DH846" s="1"/>
      </tp>
      <tp>
        <v>1.0686</v>
        <stp/>
        <stp>##V3_BDHV12</stp>
        <stp>912810PS1 Govt</stp>
        <stp>IDX_RATIO</stp>
        <stp>9/18/2009</stp>
        <stp>9/18/2009</stp>
        <stp>[Fixed Income  Prices 2004-2009.xlsx]TIPS!R698C116</stp>
        <tr r="DL698" s="1"/>
      </tp>
      <tp>
        <v>1.0702799999999999</v>
        <stp/>
        <stp>##V3_BDHV12</stp>
        <stp>912810FS2 Govt</stp>
        <stp>IDX_RATIO</stp>
        <stp>5/15/2009</stp>
        <stp>5/15/2009</stp>
        <stp>[Fixed Income  Prices 2004-2009.xlsx]TIPS!R868C112</stp>
        <tr r="DH868" s="1"/>
      </tp>
      <tp>
        <v>1.1128899999999999</v>
        <stp/>
        <stp>##V3_BDHV12</stp>
        <stp>912810FR4 Govt</stp>
        <stp>IDX_RATIO</stp>
        <stp>1/22/2008</stp>
        <stp>1/22/2008</stp>
        <stp>[Fixed Income  Prices 2004-2009.xlsx]TIPS!R912C108</stp>
        <tr r="DD912" s="1"/>
      </tp>
      <tp>
        <v>1.06277</v>
        <stp/>
        <stp>##V3_BDHV12</stp>
        <stp>912810FS2 Govt</stp>
        <stp>IDX_RATIO</stp>
        <stp>3/25/2009</stp>
        <stp>3/25/2009</stp>
        <stp>[Fixed Income  Prices 2004-2009.xlsx]TIPS!R831C112</stp>
        <tr r="DH831" s="1"/>
      </tp>
      <tp>
        <v>1.06839</v>
        <stp/>
        <stp>##V3_BDHV12</stp>
        <stp>912810PS1 Govt</stp>
        <stp>IDX_RATIO</stp>
        <stp>8/28/2009</stp>
        <stp>8/28/2009</stp>
        <stp>[Fixed Income  Prices 2004-2009.xlsx]TIPS!R683C116</stp>
        <tr r="DL683" s="1"/>
      </tp>
      <tp>
        <v>1.1144700000000001</v>
        <stp/>
        <stp>##V3_BDHV12</stp>
        <stp>912810FR4 Govt</stp>
        <stp>IDX_RATIO</stp>
        <stp>2/22/2008</stp>
        <stp>2/22/2008</stp>
        <stp>[Fixed Income  Prices 2004-2009.xlsx]TIPS!R935C108</stp>
        <tr r="DD935" s="1"/>
      </tp>
      <tp>
        <v>1.0561199999999999</v>
        <stp/>
        <stp>##V3_BDHV12</stp>
        <stp>912810FS2 Govt</stp>
        <stp>IDX_RATIO</stp>
        <stp>1/18/2008</stp>
        <stp>1/18/2008</stp>
        <stp>[Fixed Income  Prices 2004-2009.xlsx]TIPS!R523C112</stp>
        <tr r="DH523" s="1"/>
      </tp>
      <tp>
        <v>1.06006</v>
        <stp/>
        <stp>##V3_BDHV12</stp>
        <stp>912810PS1 Govt</stp>
        <stp>IDX_RATIO</stp>
        <stp>7/28/2009</stp>
        <stp>7/28/2009</stp>
        <stp>[Fixed Income  Prices 2004-2009.xlsx]TIPS!R660C116</stp>
        <tr r="DL660" s="1"/>
      </tp>
      <tp>
        <v>1.0766800000000001</v>
        <stp/>
        <stp>##V3_BDHV12</stp>
        <stp>912810FS2 Govt</stp>
        <stp>IDX_RATIO</stp>
        <stp>7/24/2009</stp>
        <stp>7/24/2009</stp>
        <stp>[Fixed Income  Prices 2004-2009.xlsx]TIPS!R918C112</stp>
        <tr r="DH918" s="1"/>
      </tp>
      <tp>
        <v>1.05829</v>
        <stp/>
        <stp>##V3_BDHV12</stp>
        <stp>912810FS2 Govt</stp>
        <stp>IDX_RATIO</stp>
        <stp>2/28/2008</stp>
        <stp>2/28/2008</stp>
        <stp>[Fixed Income  Prices 2004-2009.xlsx]TIPS!R552C112</stp>
        <tr r="DH552" s="1"/>
      </tp>
      <tp>
        <v>1.05626</v>
        <stp/>
        <stp>##V3_BDHV12</stp>
        <stp>912810PS1 Govt</stp>
        <stp>IDX_RATIO</stp>
        <stp>6/18/2009</stp>
        <stp>6/18/2009</stp>
        <stp>[Fixed Income  Prices 2004-2009.xlsx]TIPS!R632C116</stp>
        <tr r="DL632" s="1"/>
      </tp>
      <tp>
        <v>1.0536099999999999</v>
        <stp/>
        <stp>##V3_BDHV12</stp>
        <stp>912810PS1 Govt</stp>
        <stp>IDX_RATIO</stp>
        <stp>5/18/2009</stp>
        <stp>5/18/2009</stp>
        <stp>[Fixed Income  Prices 2004-2009.xlsx]TIPS!R609C116</stp>
        <tr r="DL609" s="1"/>
      </tp>
      <tp>
        <v>1.04959</v>
        <stp/>
        <stp>##V3_BDHV12</stp>
        <stp>912810FS2 Govt</stp>
        <stp>IDX_RATIO</stp>
        <stp>9/19/2007</stp>
        <stp>9/19/2007</stp>
        <stp>[Fixed Income  Prices 2004-2009.xlsx]TIPS!R436C112</stp>
        <tr r="DH436" s="1"/>
      </tp>
      <tp>
        <v>1.0611200000000001</v>
        <stp/>
        <stp>##V3_BDHV12</stp>
        <stp>912810FS2 Govt</stp>
        <stp>IDX_RATIO</stp>
        <stp>3/18/2008</stp>
        <stp>3/18/2008</stp>
        <stp>[Fixed Income  Prices 2004-2009.xlsx]TIPS!R565C112</stp>
        <tr r="DH565" s="1"/>
      </tp>
      <tp>
        <v>1.1047100000000001</v>
        <stp/>
        <stp>##V3_BDHV12</stp>
        <stp>912810FR4 Govt</stp>
        <stp>IDX_RATIO</stp>
        <stp>8/23/2007</stp>
        <stp>8/23/2007</stp>
        <stp>[Fixed Income  Prices 2004-2009.xlsx]TIPS!R804C108</stp>
        <tr r="DD804" s="1"/>
      </tp>
      <tp>
        <v>1.0024200000000001</v>
        <stp/>
        <stp>##V3_BDHV12</stp>
        <stp>912828JX9 Govt</stp>
        <stp>IDX_RATIO</stp>
        <stp>8/24/2009</stp>
        <stp>8/24/2009</stp>
        <stp>[Fixed Income  Prices 2004-2009.xlsx]TIPS!R169C100</stp>
        <tr r="CV169" s="1"/>
      </tp>
      <tp>
        <v>1.05853</v>
        <stp/>
        <stp>##V3_BDHV12</stp>
        <stp>912810FS2 Govt</stp>
        <stp>IDX_RATIO</stp>
        <stp>2/18/2008</stp>
        <stp>2/18/2008</stp>
        <stp>[Fixed Income  Prices 2004-2009.xlsx]TIPS!R544C112</stp>
        <tr r="DH544" s="1"/>
      </tp>
      <tp>
        <v>1.0361499999999999</v>
        <stp/>
        <stp>##V3_BDHV12</stp>
        <stp>912810FR4 Govt</stp>
        <stp>IDX_RATIO</stp>
        <stp>9/28/2005</stp>
        <stp>9/28/2005</stp>
        <stp>[Fixed Income  Prices 2004-2009.xlsx]TIPS!R309C108</stp>
        <tr r="DD309" s="1"/>
      </tp>
      <tp>
        <v>1.05213</v>
        <stp/>
        <stp>##V3_BDHV12</stp>
        <stp>912810FR4 Govt</stp>
        <stp>IDX_RATIO</stp>
        <stp>1/18/2006</stp>
        <stp>1/18/2006</stp>
        <stp>[Fixed Income  Prices 2004-2009.xlsx]TIPS!R388C108</stp>
        <tr r="DD388" s="1"/>
      </tp>
      <tp>
        <v>0.99965999999999999</v>
        <stp/>
        <stp>##V3_BDHV12</stp>
        <stp>912828JX9 Govt</stp>
        <stp>IDX_RATIO</stp>
        <stp>8/14/2009</stp>
        <stp>8/14/2009</stp>
        <stp>[Fixed Income  Prices 2004-2009.xlsx]TIPS!R163C100</stp>
        <tr r="CV163" s="1"/>
      </tp>
      <tp>
        <v>1.04956</v>
        <stp/>
        <stp>##V3_BDHV12</stp>
        <stp>912810FS2 Govt</stp>
        <stp>IDX_RATIO</stp>
        <stp>8/29/2007</stp>
        <stp>8/29/2007</stp>
        <stp>[Fixed Income  Prices 2004-2009.xlsx]TIPS!R421C112</stp>
        <tr r="DH421" s="1"/>
      </tp>
      <tp>
        <v>1.1162300000000001</v>
        <stp/>
        <stp>##V3_BDHV12</stp>
        <stp>912810FR4 Govt</stp>
        <stp>IDX_RATIO</stp>
        <stp>3/12/2008</stp>
        <stp>3/12/2008</stp>
        <stp>[Fixed Income  Prices 2004-2009.xlsx]TIPS!R948C108</stp>
        <tr r="DD948" s="1"/>
      </tp>
      <tp>
        <v>1.1052200000000001</v>
        <stp/>
        <stp>##V3_BDHV12</stp>
        <stp>912810FR4 Govt</stp>
        <stp>IDX_RATIO</stp>
        <stp>9/13/2007</stp>
        <stp>9/13/2007</stp>
        <stp>[Fixed Income  Prices 2004-2009.xlsx]TIPS!R819C108</stp>
        <tr r="DD819" s="1"/>
      </tp>
      <tp>
        <v>1.05444</v>
        <stp/>
        <stp>##V3_BDHV12</stp>
        <stp>912810PS1 Govt</stp>
        <stp>IDX_RATIO</stp>
        <stp>5/28/2009</stp>
        <stp>5/28/2009</stp>
        <stp>[Fixed Income  Prices 2004-2009.xlsx]TIPS!R617C116</stp>
        <tr r="DL617" s="1"/>
      </tp>
      <tp>
        <v>1.0628200000000001</v>
        <stp/>
        <stp>##V3_BDHV12</stp>
        <stp>912810FS2 Govt</stp>
        <stp>IDX_RATIO</stp>
        <stp>3/28/2008</stp>
        <stp>3/28/2008</stp>
        <stp>[Fixed Income  Prices 2004-2009.xlsx]TIPS!R573C112</stp>
        <tr r="DH573" s="1"/>
      </tp>
      <tp>
        <v>1.07568</v>
        <stp/>
        <stp>##V3_BDHV12</stp>
        <stp>912810FS2 Govt</stp>
        <stp>IDX_RATIO</stp>
        <stp>7/14/2009</stp>
        <stp>7/14/2009</stp>
        <stp>[Fixed Income  Prices 2004-2009.xlsx]TIPS!R910C112</stp>
        <tr r="DH910" s="1"/>
      </tp>
      <tp>
        <v>1.02214</v>
        <stp/>
        <stp>##V3_BDHV12</stp>
        <stp>912810FR4 Govt</stp>
        <stp>IDX_RATIO</stp>
        <stp>5/19/2005</stp>
        <stp>5/19/2005</stp>
        <stp>[Fixed Income  Prices 2004-2009.xlsx]TIPS!R216C108</stp>
        <tr r="DD216" s="1"/>
      </tp>
      <tp>
        <v>0.99533000000000005</v>
        <stp/>
        <stp>##V3_BDHV12</stp>
        <stp>912828JX9 Govt</stp>
        <stp>IDX_RATIO</stp>
        <stp>7/24/2009</stp>
        <stp>7/24/2009</stp>
        <stp>[Fixed Income  Prices 2004-2009.xlsx]TIPS!R148C100</stp>
        <tr r="CV148" s="1"/>
      </tp>
      <tp>
        <v>1.0039400000000001</v>
        <stp/>
        <stp>##V3_BDHV12</stp>
        <stp>912828JX9 Govt</stp>
        <stp>IDX_RATIO</stp>
        <stp>9/14/2009</stp>
        <stp>9/14/2009</stp>
        <stp>[Fixed Income  Prices 2004-2009.xlsx]TIPS!R184C100</stp>
        <tr r="CV184" s="1"/>
      </tp>
      <tp>
        <v>1.0843499999999999</v>
        <stp/>
        <stp>##V3_BDHV12</stp>
        <stp>912810FS2 Govt</stp>
        <stp>IDX_RATIO</stp>
        <stp>8/24/2009</stp>
        <stp>8/24/2009</stp>
        <stp>[Fixed Income  Prices 2004-2009.xlsx]TIPS!R939C112</stp>
        <tr r="DH939" s="1"/>
      </tp>
      <tp>
        <v>1.0813600000000001</v>
        <stp/>
        <stp>##V3_BDHV12</stp>
        <stp>912810FS2 Govt</stp>
        <stp>IDX_RATIO</stp>
        <stp>8/14/2009</stp>
        <stp>8/14/2009</stp>
        <stp>[Fixed Income  Prices 2004-2009.xlsx]TIPS!R933C112</stp>
        <tr r="DH933" s="1"/>
      </tp>
      <tp>
        <v>0.99439999999999995</v>
        <stp/>
        <stp>##V3_BDHV12</stp>
        <stp>912828JX9 Govt</stp>
        <stp>IDX_RATIO</stp>
        <stp>7/14/2009</stp>
        <stp>7/14/2009</stp>
        <stp>[Fixed Income  Prices 2004-2009.xlsx]TIPS!R140C100</stp>
        <tr r="CV140" s="1"/>
      </tp>
      <tp>
        <v>1.0034099999999999</v>
        <stp/>
        <stp>##V3_BDHV12</stp>
        <stp>912828JX9 Govt</stp>
        <stp>IDX_RATIO</stp>
        <stp>9/24/2009</stp>
        <stp>9/24/2009</stp>
        <stp>[Fixed Income  Prices 2004-2009.xlsx]TIPS!R192C100</stp>
        <tr r="CV192" s="1"/>
      </tp>
      <tp>
        <v>1.0171399999999999</v>
        <stp/>
        <stp>##V3_BDHV12</stp>
        <stp>912810FR4 Govt</stp>
        <stp>IDX_RATIO</stp>
        <stp>4/29/2005</stp>
        <stp>4/29/2005</stp>
        <stp>[Fixed Income  Prices 2004-2009.xlsx]TIPS!R202C108</stp>
        <tr r="DD202" s="1"/>
      </tp>
      <tp>
        <v>1.0679799999999999</v>
        <stp/>
        <stp>##V3_BDHV12</stp>
        <stp>912810PS1 Govt</stp>
        <stp>IDX_RATIO</stp>
        <stp>9/29/2009</stp>
        <stp>9/29/2009</stp>
        <stp>[Fixed Income  Prices 2004-2009.xlsx]TIPS!R705C116</stp>
        <tr r="DL705" s="1"/>
      </tp>
      <tp>
        <v>1.03163</v>
        <stp/>
        <stp>##V3_BDHV12</stp>
        <stp>912810FR4 Govt</stp>
        <stp>IDX_RATIO</stp>
        <stp>8/19/2005</stp>
        <stp>8/19/2005</stp>
        <stp>[Fixed Income  Prices 2004-2009.xlsx]TIPS!R281C108</stp>
        <tr r="DD281" s="1"/>
      </tp>
      <tp>
        <v>1.06525</v>
        <stp/>
        <stp>##V3_BDHV12</stp>
        <stp>912810FS2 Govt</stp>
        <stp>IDX_RATIO</stp>
        <stp>4/18/2008</stp>
        <stp>4/18/2008</stp>
        <stp>[Fixed Income  Prices 2004-2009.xlsx]TIPS!R588C112</stp>
        <tr r="DH588" s="1"/>
      </tp>
      <tp>
        <v>1.01884</v>
        <stp/>
        <stp>##V3_BDHV12</stp>
        <stp>912828HW3 Govt</stp>
        <stp>IDX_RATIO</stp>
        <stp>7/10/2008</stp>
        <stp>7/10/2008</stp>
        <stp>[Fixed Income  Prices 2004-2009.xlsx]TIPS!R61C48</stp>
        <tr r="AV61" s="1"/>
      </tp>
      <tp>
        <v>1.0096700000000001</v>
        <stp/>
        <stp>##V3_BDHV12</stp>
        <stp>912828HW3 Govt</stp>
        <stp>IDX_RATIO</stp>
        <stp>5/30/2008</stp>
        <stp>5/30/2008</stp>
        <stp>[Fixed Income  Prices 2004-2009.xlsx]TIPS!R32C48</stp>
        <tr r="AV32" s="1"/>
      </tp>
      <tp>
        <v>1.1265100000000001</v>
        <stp/>
        <stp>##V3_BDHV12</stp>
        <stp>912810FR4 Govt</stp>
        <stp>IDX_RATIO</stp>
        <stp>5/12/2008</stp>
        <stp>5/12/2008</stp>
        <stp>[Fixed Income  Prices 2004-2009.xlsx]TIPS!R991C108</stp>
        <tr r="DD991" s="1"/>
      </tp>
      <tp>
        <v>1.0319199999999999</v>
        <stp/>
        <stp>##V3_BDHV12</stp>
        <stp>912810FR4 Govt</stp>
        <stp>IDX_RATIO</stp>
        <stp>6/29/2005</stp>
        <stp>6/29/2005</stp>
        <stp>[Fixed Income  Prices 2004-2009.xlsx]TIPS!R244C108</stp>
        <tr r="DD244" s="1"/>
      </tp>
      <tp>
        <v>1.0854200000000001</v>
        <stp/>
        <stp>##V3_BDHV12</stp>
        <stp>912810FS2 Govt</stp>
        <stp>IDX_RATIO</stp>
        <stp>9/24/2009</stp>
        <stp>9/24/2009</stp>
        <stp>[Fixed Income  Prices 2004-2009.xlsx]TIPS!R962C112</stp>
        <tr r="DH962" s="1"/>
      </tp>
      <tp>
        <v>1.0738399999999999</v>
        <stp/>
        <stp>##V3_BDHV12</stp>
        <stp>912810FS2 Govt</stp>
        <stp>IDX_RATIO</stp>
        <stp>6/25/2009</stp>
        <stp>6/25/2009</stp>
        <stp>[Fixed Income  Prices 2004-2009.xlsx]TIPS!R897C112</stp>
        <tr r="DH897" s="1"/>
      </tp>
      <tp>
        <v>1.08599</v>
        <stp/>
        <stp>##V3_BDHV12</stp>
        <stp>912810FS2 Govt</stp>
        <stp>IDX_RATIO</stp>
        <stp>9/14/2009</stp>
        <stp>9/14/2009</stp>
        <stp>[Fixed Income  Prices 2004-2009.xlsx]TIPS!R954C112</stp>
        <tr r="DH954" s="1"/>
      </tp>
      <tp>
        <v>1.00145</v>
        <stp/>
        <stp>##V3_BDHV12</stp>
        <stp>912828HW3 Govt</stp>
        <stp>IDX_RATIO</stp>
        <stp>4/30/2008</stp>
        <stp>4/30/2008</stp>
        <stp>[Fixed Income  Prices 2004-2009.xlsx]TIPS!R10C48</stp>
        <tr r="AV10" s="1"/>
      </tp>
      <tp>
        <v>1.0068699999999999</v>
        <stp/>
        <stp>##V3_BDHV12</stp>
        <stp>912828HW3 Govt</stp>
        <stp>IDX_RATIO</stp>
        <stp>5/20/2008</stp>
        <stp>5/20/2008</stp>
        <stp>[Fixed Income  Prices 2004-2009.xlsx]TIPS!R24C48</stp>
        <tr r="AV24" s="1"/>
      </tp>
      <tp>
        <v>1.01207</v>
        <stp/>
        <stp>##V3_BDHV12</stp>
        <stp>912828HW3 Govt</stp>
        <stp>IDX_RATIO</stp>
        <stp>6/10/2008</stp>
        <stp>6/10/2008</stp>
        <stp>[Fixed Income  Prices 2004-2009.xlsx]TIPS!R39C48</stp>
        <tr r="AV39" s="1"/>
      </tp>
      <tp>
        <v>1.0662799999999999</v>
        <stp/>
        <stp>##V3_BDHV12</stp>
        <stp>912810FS2 Govt</stp>
        <stp>IDX_RATIO</stp>
        <stp>4/28/2008</stp>
        <stp>4/28/2008</stp>
        <stp>[Fixed Income  Prices 2004-2009.xlsx]TIPS!R594C112</stp>
        <tr r="DH594" s="1"/>
      </tp>
      <tp>
        <v>1.03176</v>
        <stp/>
        <stp>##V3_BDHV12</stp>
        <stp>912810FR4 Govt</stp>
        <stp>IDX_RATIO</stp>
        <stp>7/19/2005</stp>
        <stp>7/19/2005</stp>
        <stp>[Fixed Income  Prices 2004-2009.xlsx]TIPS!R258C108</stp>
        <tr r="DD258" s="1"/>
      </tp>
      <tp>
        <v>1.03142</v>
        <stp/>
        <stp>##V3_BDHV12</stp>
        <stp>912810FR4 Govt</stp>
        <stp>IDX_RATIO</stp>
        <stp>7/29/2005</stp>
        <stp>7/29/2005</stp>
        <stp>[Fixed Income  Prices 2004-2009.xlsx]TIPS!R266C108</stp>
        <tr r="DD266" s="1"/>
      </tp>
      <tp>
        <v>1.12965</v>
        <stp/>
        <stp>##V3_BDHV12</stp>
        <stp>912810FR4 Govt</stp>
        <stp>IDX_RATIO</stp>
        <stp>5/22/2008</stp>
        <stp>5/22/2008</stp>
        <stp>[Fixed Income  Prices 2004-2009.xlsx]TIPS!R999C108</stp>
        <tr r="DD999" s="1"/>
      </tp>
      <tp>
        <v>1.06545</v>
        <stp/>
        <stp>##V3_BDHV12</stp>
        <stp>912810PS1 Govt</stp>
        <stp>IDX_RATIO</stp>
        <stp>8/18/2009</stp>
        <stp>8/18/2009</stp>
        <stp>[Fixed Income  Prices 2004-2009.xlsx]TIPS!R675C116</stp>
        <tr r="DL675" s="1"/>
      </tp>
      <tp>
        <v>1.0141100000000001</v>
        <stp/>
        <stp>##V3_BDHV12</stp>
        <stp>912828HW3 Govt</stp>
        <stp>IDX_RATIO</stp>
        <stp>6/20/2008</stp>
        <stp>6/20/2008</stp>
        <stp>[Fixed Income  Prices 2004-2009.xlsx]TIPS!R47C48</stp>
        <tr r="AV47" s="1"/>
      </tp>
      <tp>
        <v>1.0243599999999999</v>
        <stp/>
        <stp>##V3_BDHV12</stp>
        <stp>912828HW3 Govt</stp>
        <stp>IDX_RATIO</stp>
        <stp>7/30/2008</stp>
        <stp>7/30/2008</stp>
        <stp>[Fixed Income  Prices 2004-2009.xlsx]TIPS!R75C48</stp>
        <tr r="AV75" s="1"/>
      </tp>
      <tp>
        <v>0.99261999999999995</v>
        <stp/>
        <stp>##V3_BDHV12</stp>
        <stp>912828JX9 Govt</stp>
        <stp>IDX_RATIO</stp>
        <stp>6/24/2009</stp>
        <stp>6/24/2009</stp>
        <stp>[Fixed Income  Prices 2004-2009.xlsx]TIPS!R126C100</stp>
        <tr r="CV126" s="1"/>
      </tp>
      <tp>
        <v>1.0729500000000001</v>
        <stp/>
        <stp>##V3_BDHV12</stp>
        <stp>912810FS2 Govt</stp>
        <stp>IDX_RATIO</stp>
        <stp>6/15/2009</stp>
        <stp>6/15/2009</stp>
        <stp>[Fixed Income  Prices 2004-2009.xlsx]TIPS!R889C112</stp>
        <tr r="DH889" s="1"/>
      </tp>
      <tp>
        <v>1.0318000000000001</v>
        <stp/>
        <stp>##V3_BDHV12</stp>
        <stp>912810FR4 Govt</stp>
        <stp>IDX_RATIO</stp>
        <stp>8/29/2005</stp>
        <stp>8/29/2005</stp>
        <stp>[Fixed Income  Prices 2004-2009.xlsx]TIPS!R287C108</stp>
        <tr r="DD287" s="1"/>
      </tp>
      <tp>
        <v>1.0161500000000001</v>
        <stp/>
        <stp>##V3_BDHV12</stp>
        <stp>912828HW3 Govt</stp>
        <stp>IDX_RATIO</stp>
        <stp>6/30/2008</stp>
        <stp>6/30/2008</stp>
        <stp>[Fixed Income  Prices 2004-2009.xlsx]TIPS!R53C48</stp>
        <tr r="AV53" s="1"/>
      </tp>
      <tp>
        <v>1.0018899999999999</v>
        <stp/>
        <stp>##V3_BDHV12</stp>
        <stp>912828JE1 Govt</stp>
        <stp>IDX_RATIO</stp>
        <stp>7/22/2008</stp>
        <stp>7/22/2008</stp>
        <stp>[Fixed Income  Prices 2004-2009.xlsx]TIPS!R12C96</stp>
        <tr r="CR12" s="1"/>
      </tp>
      <tp>
        <v>1.0087200000000001</v>
        <stp/>
        <stp>##V3_BDHV12</stp>
        <stp>912828KM1 Govt</stp>
        <stp>IDX_RATIO</stp>
        <stp>7/13/2009</stp>
        <stp>7/13/2009</stp>
        <stp>[Fixed Income  Prices 2004-2009.xlsx]TIPS!R62C60</stp>
        <tr r="BH62" s="1"/>
      </tp>
      <tp>
        <v>1.00966</v>
        <stp/>
        <stp>##V3_BDHV12</stp>
        <stp>912828KM1 Govt</stp>
        <stp>IDX_RATIO</stp>
        <stp>7/23/2009</stp>
        <stp>7/23/2009</stp>
        <stp>[Fixed Income  Prices 2004-2009.xlsx]TIPS!R70C60</stp>
        <tr r="BH70" s="1"/>
      </tp>
      <tp>
        <v>1.00692</v>
        <stp/>
        <stp>##V3_BDHV12</stp>
        <stp>912828KM1 Govt</stp>
        <stp>IDX_RATIO</stp>
        <stp>6/23/2009</stp>
        <stp>6/23/2009</stp>
        <stp>[Fixed Income  Prices 2004-2009.xlsx]TIPS!R48C60</stp>
        <tr r="BH48" s="1"/>
      </tp>
      <tp>
        <v>1.00359</v>
        <stp/>
        <stp>##V3_BDHV12</stp>
        <stp>912828KM1 Govt</stp>
        <stp>IDX_RATIO</stp>
        <stp>5/13/2009</stp>
        <stp>5/13/2009</stp>
        <stp>[Fixed Income  Prices 2004-2009.xlsx]TIPS!R19C60</stp>
        <tr r="BH19" s="1"/>
      </tp>
      <tp>
        <v>1.0103899999999999</v>
        <stp/>
        <stp>##V3_BDHV12</stp>
        <stp>912828HN3 Govt</stp>
        <stp>IDX_RATIO</stp>
        <stp>4/30/2008</stp>
        <stp>4/30/2008</stp>
        <stp>[Fixed Income  Prices 2004-2009.xlsx]TIPS!R84C92</stp>
        <tr r="CN84" s="1"/>
      </tp>
      <tp>
        <v>1.0158499999999999</v>
        <stp/>
        <stp>##V3_BDHV12</stp>
        <stp>912828HN3 Govt</stp>
        <stp>IDX_RATIO</stp>
        <stp>5/20/2008</stp>
        <stp>5/20/2008</stp>
        <stp>[Fixed Income  Prices 2004-2009.xlsx]TIPS!R98C92</stp>
        <tr r="CN98" s="1"/>
      </tp>
      <tp>
        <v>1.01386</v>
        <stp/>
        <stp>##V3_BDHV12</stp>
        <stp>912828KM1 Govt</stp>
        <stp>IDX_RATIO</stp>
        <stp>8/13/2009</stp>
        <stp>8/13/2009</stp>
        <stp>[Fixed Income  Prices 2004-2009.xlsx]TIPS!R85C60</stp>
        <tr r="BH85" s="1"/>
      </tp>
      <tp>
        <v>1.00844</v>
        <stp/>
        <stp>##V3_BDHV12</stp>
        <stp>912828HN3 Govt</stp>
        <stp>IDX_RATIO</stp>
        <stp>4/10/2008</stp>
        <stp>4/10/2008</stp>
        <stp>[Fixed Income  Prices 2004-2009.xlsx]TIPS!R70C92</stp>
        <tr r="CN70" s="1"/>
      </tp>
      <tp>
        <v>1.0535000000000001</v>
        <stp/>
        <stp>##V3_BDHV12</stp>
        <stp>912828AF7 Govt</stp>
        <stp>IDX_RATIO</stp>
        <stp>9/29/2004</stp>
        <stp>9/29/2004</stp>
        <stp>[Fixed Income  Prices 2004-2009.xlsx]TIPS!R53C44</stp>
        <tr r="AR53" s="1"/>
      </tp>
      <tp>
        <v>1.0081899999999999</v>
        <stp/>
        <stp>##V3_BDHV12</stp>
        <stp>912828JE1 Govt</stp>
        <stp>IDX_RATIO</stp>
        <stp>8/12/2008</stp>
        <stp>8/12/2008</stp>
        <stp>[Fixed Income  Prices 2004-2009.xlsx]TIPS!R27C96</stp>
        <tr r="CR27" s="1"/>
      </tp>
      <tp>
        <v>1.0040199999999999</v>
        <stp/>
        <stp>##V3_BDHV12</stp>
        <stp>912828HN3 Govt</stp>
        <stp>IDX_RATIO</stp>
        <stp>3/10/2008</stp>
        <stp>3/10/2008</stp>
        <stp>[Fixed Income  Prices 2004-2009.xlsx]TIPS!R47C92</stp>
        <tr r="CN47" s="1"/>
      </tp>
      <tp>
        <v>1.0028699999999999</v>
        <stp/>
        <stp>##V3_BDHV12</stp>
        <stp>912828HN3 Govt</stp>
        <stp>IDX_RATIO</stp>
        <stp>1/30/2008</stp>
        <stp>1/30/2008</stp>
        <stp>[Fixed Income  Prices 2004-2009.xlsx]TIPS!R19C92</stp>
        <tr r="CN19" s="1"/>
      </tp>
      <tp>
        <v>1.01668</v>
        <stp/>
        <stp>##V3_BDHV12</stp>
        <stp>912828JE1 Govt</stp>
        <stp>IDX_RATIO</stp>
        <stp>9/12/2008</stp>
        <stp>9/12/2008</stp>
        <stp>[Fixed Income  Prices 2004-2009.xlsx]TIPS!R50C96</stp>
        <tr r="CR50" s="1"/>
      </tp>
      <tp>
        <v>1.05366</v>
        <stp/>
        <stp>##V3_BDHV12</stp>
        <stp>912828AF7 Govt</stp>
        <stp>IDX_RATIO</stp>
        <stp>8/19/2004</stp>
        <stp>8/19/2004</stp>
        <stp>[Fixed Income  Prices 2004-2009.xlsx]TIPS!R24C44</stp>
        <tr r="AR24" s="1"/>
      </tp>
      <tp>
        <v>1.00281</v>
        <stp/>
        <stp>##V3_BDHV12</stp>
        <stp>912828HN3 Govt</stp>
        <stp>IDX_RATIO</stp>
        <stp>2/20/2008</stp>
        <stp>2/20/2008</stp>
        <stp>[Fixed Income  Prices 2004-2009.xlsx]TIPS!R34C92</stp>
        <tr r="CN34" s="1"/>
      </tp>
      <tp>
        <v>1.0184500000000001</v>
        <stp/>
        <stp>##V3_BDHV12</stp>
        <stp>912828JE1 Govt</stp>
        <stp>IDX_RATIO</stp>
        <stp>9/22/2008</stp>
        <stp>9/22/2008</stp>
        <stp>[Fixed Income  Prices 2004-2009.xlsx]TIPS!R56C96</stp>
        <tr r="CR56" s="1"/>
      </tp>
      <tp>
        <v>1.01146</v>
        <stp/>
        <stp>##V3_BDHV12</stp>
        <stp>912828JE1 Govt</stp>
        <stp>IDX_RATIO</stp>
        <stp>8/22/2008</stp>
        <stp>8/22/2008</stp>
        <stp>[Fixed Income  Prices 2004-2009.xlsx]TIPS!R35C96</stp>
        <tr r="CR35" s="1"/>
      </tp>
      <tp>
        <v>1.00563</v>
        <stp/>
        <stp>##V3_BDHV12</stp>
        <stp>912828HN3 Govt</stp>
        <stp>IDX_RATIO</stp>
        <stp>3/20/2008</stp>
        <stp>3/20/2008</stp>
        <stp>[Fixed Income  Prices 2004-2009.xlsx]TIPS!R55C92</stp>
        <tr r="CN55" s="1"/>
      </tp>
      <tp>
        <v>1.0765899999999999</v>
        <stp/>
        <stp>##V3_BDHV12</stp>
        <stp>912810FR4 Govt</stp>
        <stp>IDX_RATIO</stp>
        <stp>11/30/2006</stp>
        <stp>11/30/2006</stp>
        <stp>[Fixed Income  Prices 2004-2009.xlsx]TIPS!R614C108</stp>
        <tr r="DD614" s="1"/>
      </tp>
      <tp>
        <v>1.07836</v>
        <stp/>
        <stp>##V3_BDHV12</stp>
        <stp>912810FR4 Govt</stp>
        <stp>IDX_RATIO</stp>
        <stp>11/20/2006</stp>
        <stp>11/20/2006</stp>
        <stp>[Fixed Income  Prices 2004-2009.xlsx]TIPS!R606C108</stp>
        <tr r="DD606" s="1"/>
      </tp>
      <tp>
        <v>1.0781799999999999</v>
        <stp/>
        <stp>##V3_BDHV12</stp>
        <stp>912810FR4 Govt</stp>
        <stp>IDX_RATIO</stp>
        <stp>11/21/2006</stp>
        <stp>11/21/2006</stp>
        <stp>[Fixed Income  Prices 2004-2009.xlsx]TIPS!R607C108</stp>
        <tr r="DD607" s="1"/>
      </tp>
      <tp>
        <v>1.0780000000000001</v>
        <stp/>
        <stp>##V3_BDHV12</stp>
        <stp>912810FR4 Govt</stp>
        <stp>IDX_RATIO</stp>
        <stp>11/22/2006</stp>
        <stp>11/22/2006</stp>
        <stp>[Fixed Income  Prices 2004-2009.xlsx]TIPS!R608C108</stp>
        <tr r="DD608" s="1"/>
      </tp>
      <tp>
        <v>1.0778300000000001</v>
        <stp/>
        <stp>##V3_BDHV12</stp>
        <stp>912810FR4 Govt</stp>
        <stp>IDX_RATIO</stp>
        <stp>11/23/2006</stp>
        <stp>11/23/2006</stp>
        <stp>[Fixed Income  Prices 2004-2009.xlsx]TIPS!R609C108</stp>
        <tr r="DD609" s="1"/>
      </tp>
      <tp>
        <v>1.03172</v>
        <stp/>
        <stp>##V3_BDHV12</stp>
        <stp>912828BD1 Govt</stp>
        <stp>IDX_RATIO</stp>
        <stp>10/29/2004</stp>
        <stp>10/29/2004</stp>
        <stp>[Fixed Income  Prices 2004-2009.xlsx]TIPS!R75C52</stp>
        <tr r="AZ75" s="1"/>
      </tp>
      <tp>
        <v>1.01637</v>
        <stp/>
        <stp>##V3_BDHV12</stp>
        <stp>912828JE1 Govt</stp>
        <stp>IDX_RATIO</stp>
        <stp>10/29/2008</stp>
        <stp>10/29/2008</stp>
        <stp>[Fixed Income  Prices 2004-2009.xlsx]TIPS!R83C96</stp>
        <tr r="CR83" s="1"/>
      </tp>
      <tp>
        <v>1.07765</v>
        <stp/>
        <stp>##V3_BDHV12</stp>
        <stp>912810FR4 Govt</stp>
        <stp>IDX_RATIO</stp>
        <stp>11/24/2006</stp>
        <stp>11/24/2006</stp>
        <stp>[Fixed Income  Prices 2004-2009.xlsx]TIPS!R610C108</stp>
        <tr r="DD610" s="1"/>
      </tp>
      <tp>
        <v>1.0771200000000001</v>
        <stp/>
        <stp>##V3_BDHV12</stp>
        <stp>912810FR4 Govt</stp>
        <stp>IDX_RATIO</stp>
        <stp>11/27/2006</stp>
        <stp>11/27/2006</stp>
        <stp>[Fixed Income  Prices 2004-2009.xlsx]TIPS!R611C108</stp>
        <tr r="DD611" s="1"/>
      </tp>
      <tp>
        <v>1.07694</v>
        <stp/>
        <stp>##V3_BDHV12</stp>
        <stp>912810FR4 Govt</stp>
        <stp>IDX_RATIO</stp>
        <stp>11/28/2006</stp>
        <stp>11/28/2006</stp>
        <stp>[Fixed Income  Prices 2004-2009.xlsx]TIPS!R612C108</stp>
        <tr r="DD612" s="1"/>
      </tp>
      <tp>
        <v>1.0767599999999999</v>
        <stp/>
        <stp>##V3_BDHV12</stp>
        <stp>912810FR4 Govt</stp>
        <stp>IDX_RATIO</stp>
        <stp>11/29/2006</stp>
        <stp>11/29/2006</stp>
        <stp>[Fixed Income  Prices 2004-2009.xlsx]TIPS!R613C108</stp>
        <tr r="DD613" s="1"/>
      </tp>
      <tp>
        <v>1.1261000000000001</v>
        <stp/>
        <stp>##V3_BDHV12</stp>
        <stp>9128275W8 Govt</stp>
        <stp>IDX_RATIO</stp>
        <stp>10/20/2004</stp>
        <stp>10/20/2004</stp>
        <stp>[Fixed Income  Prices 2004-2009.xlsx]TIPS!R68C20</stp>
        <tr r="T68" s="1"/>
      </tp>
      <tp>
        <v>1.0885800000000001</v>
        <stp/>
        <stp>##V3_BDHV12</stp>
        <stp>9128276R8 Govt</stp>
        <stp>IDX_RATIO</stp>
        <stp>10/20/2004</stp>
        <stp>10/20/2004</stp>
        <stp>[Fixed Income  Prices 2004-2009.xlsx]TIPS!R68C28</stp>
        <tr r="AB68" s="1"/>
      </tp>
      <tp>
        <v>1.2819099999999999</v>
        <stp/>
        <stp>##V3_BDHV12</stp>
        <stp>9128272M3 Govt</stp>
        <stp>IDX_RATIO</stp>
        <stp>9/11/2006</stp>
        <stp>9/11/2006</stp>
        <stp>[Fixed Income  Prices 2004-2009.xlsx]TIPS!R559C8</stp>
        <tr r="H559" s="1"/>
      </tp>
      <tp>
        <v>1.0338099999999999</v>
        <stp/>
        <stp>##V3_BDHV12</stp>
        <stp>912828BD1 Govt</stp>
        <stp>IDX_RATIO</stp>
        <stp>11/29/2004</stp>
        <stp>11/29/2004</stp>
        <stp>[Fixed Income  Prices 2004-2009.xlsx]TIPS!R96C52</stp>
        <tr r="AZ96" s="1"/>
      </tp>
      <tp>
        <v>1.1259699999999999</v>
        <stp/>
        <stp>##V3_BDHV12</stp>
        <stp>9128275W8 Govt</stp>
        <stp>IDX_RATIO</stp>
        <stp>10/13/2004</stp>
        <stp>10/13/2004</stp>
        <stp>[Fixed Income  Prices 2004-2009.xlsx]TIPS!R63C20</stp>
        <tr r="T63" s="1"/>
      </tp>
      <tp>
        <v>1.0884499999999999</v>
        <stp/>
        <stp>##V3_BDHV12</stp>
        <stp>9128276R8 Govt</stp>
        <stp>IDX_RATIO</stp>
        <stp>10/13/2004</stp>
        <stp>10/13/2004</stp>
        <stp>[Fixed Income  Prices 2004-2009.xlsx]TIPS!R63C28</stp>
        <tr r="AB63" s="1"/>
      </tp>
      <tp>
        <v>1.00508</v>
        <stp/>
        <stp>##V3_BDHV12</stp>
        <stp>912828CP3 Govt</stp>
        <stp>IDX_RATIO</stp>
        <stp>10/18/2004</stp>
        <stp>10/18/2004</stp>
        <stp>[Fixed Income  Prices 2004-2009.xlsx]TIPS!R66C64</stp>
        <tr r="BL66" s="1"/>
      </tp>
      <tp>
        <v>1.07942</v>
        <stp/>
        <stp>##V3_BDHV12</stp>
        <stp>912810FR4 Govt</stp>
        <stp>IDX_RATIO</stp>
        <stp>11/14/2006</stp>
        <stp>11/14/2006</stp>
        <stp>[Fixed Income  Prices 2004-2009.xlsx]TIPS!R602C108</stp>
        <tr r="DD602" s="1"/>
      </tp>
      <tp>
        <v>1.07924</v>
        <stp/>
        <stp>##V3_BDHV12</stp>
        <stp>912810FR4 Govt</stp>
        <stp>IDX_RATIO</stp>
        <stp>11/15/2006</stp>
        <stp>11/15/2006</stp>
        <stp>[Fixed Income  Prices 2004-2009.xlsx]TIPS!R603C108</stp>
        <tr r="DD603" s="1"/>
      </tp>
      <tp>
        <v>1.0790599999999999</v>
        <stp/>
        <stp>##V3_BDHV12</stp>
        <stp>912810FR4 Govt</stp>
        <stp>IDX_RATIO</stp>
        <stp>11/16/2006</stp>
        <stp>11/16/2006</stp>
        <stp>[Fixed Income  Prices 2004-2009.xlsx]TIPS!R604C108</stp>
        <tr r="DD604" s="1"/>
      </tp>
      <tp>
        <v>1.0788899999999999</v>
        <stp/>
        <stp>##V3_BDHV12</stp>
        <stp>912810FR4 Govt</stp>
        <stp>IDX_RATIO</stp>
        <stp>11/17/2006</stp>
        <stp>11/17/2006</stp>
        <stp>[Fixed Income  Prices 2004-2009.xlsx]TIPS!R605C108</stp>
        <tr r="DD605" s="1"/>
      </tp>
      <tp>
        <v>1.07959</v>
        <stp/>
        <stp>##V3_BDHV12</stp>
        <stp>912810FR4 Govt</stp>
        <stp>IDX_RATIO</stp>
        <stp>11/13/2006</stp>
        <stp>11/13/2006</stp>
        <stp>[Fixed Income  Prices 2004-2009.xlsx]TIPS!R601C108</stp>
        <tr r="DD601" s="1"/>
      </tp>
      <tp>
        <v>1.08012</v>
        <stp/>
        <stp>##V3_BDHV12</stp>
        <stp>912810FR4 Govt</stp>
        <stp>IDX_RATIO</stp>
        <stp>11/10/2006</stp>
        <stp>11/10/2006</stp>
        <stp>[Fixed Income  Prices 2004-2009.xlsx]TIPS!R600C108</stp>
        <tr r="DD600" s="1"/>
      </tp>
      <tp>
        <v>1.0065200000000001</v>
        <stp/>
        <stp>##V3_BDHV12</stp>
        <stp>912828CP3 Govt</stp>
        <stp>IDX_RATIO</stp>
        <stp>11/18/2004</stp>
        <stp>11/18/2004</stp>
        <stp>[Fixed Income  Prices 2004-2009.xlsx]TIPS!R89C64</stp>
        <tr r="BL89" s="1"/>
      </tp>
      <tp>
        <v>1.00837</v>
        <stp/>
        <stp>##V3_BDHV12</stp>
        <stp>912828FL9 Govt</stp>
        <stp>IDX_RATIO</stp>
        <stp>10/12/2006</stp>
        <stp>10/12/2006</stp>
        <stp>[Fixed Income  Prices 2004-2009.xlsx]TIPS!R70C80</stp>
        <tr r="CB70" s="1"/>
      </tp>
      <tp>
        <v>1.0071699999999999</v>
        <stp/>
        <stp>##V3_BDHV12</stp>
        <stp>912828CZ1 Govt</stp>
        <stp>IDX_RATIO</stp>
        <stp>12/29/2004</stp>
        <stp>12/29/2004</stp>
        <stp>[Fixed Income  Prices 2004-2009.xlsx]TIPS!R49C24</stp>
        <tr r="X49" s="1"/>
      </tp>
      <tp>
        <v>1.0022599999999999</v>
        <stp/>
        <stp>##V3_BDHV12</stp>
        <stp>912828CZ1 Govt</stp>
        <stp>IDX_RATIO</stp>
        <stp>11/29/2004</stp>
        <stp>11/29/2004</stp>
        <stp>[Fixed Income  Prices 2004-2009.xlsx]TIPS!R27C24</stp>
        <tr r="X27" s="1"/>
      </tp>
      <tp>
        <v>1.0063500000000001</v>
        <stp/>
        <stp>##V3_BDHV12</stp>
        <stp>912828FL9 Govt</stp>
        <stp>IDX_RATIO</stp>
        <stp>11/21/2006</stp>
        <stp>11/21/2006</stp>
        <stp>[Fixed Income  Prices 2004-2009.xlsx]TIPS!R98C80</stp>
        <tr r="CB98" s="1"/>
      </tp>
      <tp>
        <v>1.00952</v>
        <stp/>
        <stp>##V3_BDHV12</stp>
        <stp>912828FL9 Govt</stp>
        <stp>IDX_RATIO</stp>
        <stp>10/30/2006</stp>
        <stp>10/30/2006</stp>
        <stp>[Fixed Income  Prices 2004-2009.xlsx]TIPS!R82C80</stp>
        <tr r="CB82" s="1"/>
      </tp>
      <tp>
        <v>1.02538</v>
        <stp/>
        <stp>##V3_BDHV12</stp>
        <stp>912828BW9 Govt</stp>
        <stp>IDX_RATIO</stp>
        <stp>10/21/2004</stp>
        <stp>10/21/2004</stp>
        <stp>[Fixed Income  Prices 2004-2009.xlsx]TIPS!R69C56</stp>
        <tr r="BD69" s="1"/>
      </tp>
      <tp>
        <v>1.2503899999999999</v>
        <stp/>
        <stp>##V3_BDHV12</stp>
        <stp>9128272M3 Govt</stp>
        <stp>IDX_RATIO</stp>
        <stp>3/28/2006</stp>
        <stp>3/28/2006</stp>
        <stp>[Fixed Income  Prices 2004-2009.xlsx]TIPS!R440C8</stp>
        <tr r="H440" s="1"/>
      </tp>
      <tp>
        <v>1.2506999999999999</v>
        <stp/>
        <stp>##V3_BDHV12</stp>
        <stp>9128272M3 Govt</stp>
        <stp>IDX_RATIO</stp>
        <stp>3/29/2006</stp>
        <stp>3/29/2006</stp>
        <stp>[Fixed Income  Prices 2004-2009.xlsx]TIPS!R441C8</stp>
        <tr r="H441" s="1"/>
      </tp>
      <tp>
        <v>1.0276700000000001</v>
        <stp/>
        <stp>##V3_BDHV12</stp>
        <stp>912828BW9 Govt</stp>
        <stp>IDX_RATIO</stp>
        <stp>11/30/2004</stp>
        <stp>11/30/2004</stp>
        <stp>[Fixed Income  Prices 2004-2009.xlsx]TIPS!R97C56</stp>
        <tr r="BD97" s="1"/>
      </tp>
      <tp>
        <v>1.2423299999999999</v>
        <stp/>
        <stp>##V3_BDHV12</stp>
        <stp>9128272M3 Govt</stp>
        <stp>IDX_RATIO</stp>
        <stp>2/28/2006</stp>
        <stp>2/28/2006</stp>
        <stp>[Fixed Income  Prices 2004-2009.xlsx]TIPS!R420C8</stp>
        <tr r="H420" s="1"/>
      </tp>
      <tp>
        <v>1.20546</v>
        <stp/>
        <stp>##V3_BDHV12</stp>
        <stp>9128272M3 Govt</stp>
        <stp>IDX_RATIO</stp>
        <stp>1/28/2005</stp>
        <stp>1/28/2005</stp>
        <stp>[Fixed Income  Prices 2004-2009.xlsx]TIPS!R140C8</stp>
        <tr r="H140" s="1"/>
      </tp>
      <tp>
        <v>1.08772</v>
        <stp/>
        <stp>##V3_BDHV12</stp>
        <stp>912810FS2 Govt</stp>
        <stp>IDX_RATIO</stp>
        <stp>11/13/2009</stp>
        <stp>11/13/2009</stp>
        <stp>[Fixed Income  Prices 2004-2009.xlsx]TIPS!R998C112</stp>
        <tr r="DH998" s="1"/>
      </tp>
      <tp>
        <v>1.0516099999999999</v>
        <stp/>
        <stp>##V3_BDHV12</stp>
        <stp>912810FS2 Govt</stp>
        <stp>IDX_RATIO</stp>
        <stp>12/17/2007</stp>
        <stp>12/17/2007</stp>
        <stp>[Fixed Income  Prices 2004-2009.xlsx]TIPS!R499C112</stp>
        <tr r="DH499" s="1"/>
      </tp>
      <tp>
        <v>1.08779</v>
        <stp/>
        <stp>##V3_BDHV12</stp>
        <stp>912810FS2 Govt</stp>
        <stp>IDX_RATIO</stp>
        <stp>11/16/2009</stp>
        <stp>11/16/2009</stp>
        <stp>[Fixed Income  Prices 2004-2009.xlsx]TIPS!R999C112</stp>
        <tr r="DH999" s="1"/>
      </tp>
      <tp>
        <v>1.05139</v>
        <stp/>
        <stp>##V3_BDHV12</stp>
        <stp>912810FS2 Govt</stp>
        <stp>IDX_RATIO</stp>
        <stp>12/14/2007</stp>
        <stp>12/14/2007</stp>
        <stp>[Fixed Income  Prices 2004-2009.xlsx]TIPS!R498C112</stp>
        <tr r="DH498" s="1"/>
      </tp>
      <tp>
        <v>1.08768</v>
        <stp/>
        <stp>##V3_BDHV12</stp>
        <stp>912810FS2 Govt</stp>
        <stp>IDX_RATIO</stp>
        <stp>11/11/2009</stp>
        <stp>11/11/2009</stp>
        <stp>[Fixed Income  Prices 2004-2009.xlsx]TIPS!R996C112</stp>
        <tr r="DH996" s="1"/>
      </tp>
      <tp>
        <v>1.05124</v>
        <stp/>
        <stp>##V3_BDHV12</stp>
        <stp>912810FS2 Govt</stp>
        <stp>IDX_RATIO</stp>
        <stp>12/12/2007</stp>
        <stp>12/12/2007</stp>
        <stp>[Fixed Income  Prices 2004-2009.xlsx]TIPS!R496C112</stp>
        <tr r="DH496" s="1"/>
      </tp>
      <tp>
        <v>1.05132</v>
        <stp/>
        <stp>##V3_BDHV12</stp>
        <stp>912810FS2 Govt</stp>
        <stp>IDX_RATIO</stp>
        <stp>12/13/2007</stp>
        <stp>12/13/2007</stp>
        <stp>[Fixed Income  Prices 2004-2009.xlsx]TIPS!R497C112</stp>
        <tr r="DH497" s="1"/>
      </tp>
      <tp>
        <v>1.0510999999999999</v>
        <stp/>
        <stp>##V3_BDHV12</stp>
        <stp>912810FS2 Govt</stp>
        <stp>IDX_RATIO</stp>
        <stp>12/10/2007</stp>
        <stp>12/10/2007</stp>
        <stp>[Fixed Income  Prices 2004-2009.xlsx]TIPS!R494C112</stp>
        <tr r="DH494" s="1"/>
      </tp>
      <tp>
        <v>1.0511699999999999</v>
        <stp/>
        <stp>##V3_BDHV12</stp>
        <stp>912810FS2 Govt</stp>
        <stp>IDX_RATIO</stp>
        <stp>12/11/2007</stp>
        <stp>12/11/2007</stp>
        <stp>[Fixed Income  Prices 2004-2009.xlsx]TIPS!R495C112</stp>
        <tr r="DH495" s="1"/>
      </tp>
      <tp>
        <v>1.0876999999999999</v>
        <stp/>
        <stp>##V3_BDHV12</stp>
        <stp>912810FS2 Govt</stp>
        <stp>IDX_RATIO</stp>
        <stp>11/12/2009</stp>
        <stp>11/12/2009</stp>
        <stp>[Fixed Income  Prices 2004-2009.xlsx]TIPS!R997C112</stp>
        <tr r="DH997" s="1"/>
      </tp>
      <tp>
        <v>1.08765</v>
        <stp/>
        <stp>##V3_BDHV12</stp>
        <stp>912810FS2 Govt</stp>
        <stp>IDX_RATIO</stp>
        <stp>11/10/2009</stp>
        <stp>11/10/2009</stp>
        <stp>[Fixed Income  Prices 2004-2009.xlsx]TIPS!R995C112</stp>
        <tr r="DH995" s="1"/>
      </tp>
      <tp>
        <v>1.2455700000000001</v>
        <stp/>
        <stp>##V3_BDHV12</stp>
        <stp>9128272M3 Govt</stp>
        <stp>IDX_RATIO</stp>
        <stp>2/10/2006</stp>
        <stp>2/10/2006</stp>
        <stp>[Fixed Income  Prices 2004-2009.xlsx]TIPS!R408C8</stp>
        <tr r="H408" s="1"/>
      </tp>
      <tp>
        <v>1.02637</v>
        <stp/>
        <stp>##V3_BDHV12</stp>
        <stp>912828BW9 Govt</stp>
        <stp>IDX_RATIO</stp>
        <stp>11/12/2004</stp>
        <stp>11/12/2004</stp>
        <stp>[Fixed Income  Prices 2004-2009.xlsx]TIPS!R85C56</stp>
        <tr r="BD85" s="1"/>
      </tp>
      <tp>
        <v>1.2448900000000001</v>
        <stp/>
        <stp>##V3_BDHV12</stp>
        <stp>9128272M3 Govt</stp>
        <stp>IDX_RATIO</stp>
        <stp>3/10/2006</stp>
        <stp>3/10/2006</stp>
        <stp>[Fixed Income  Prices 2004-2009.xlsx]TIPS!R428C8</stp>
        <tr r="H428" s="1"/>
      </tp>
      <tp>
        <v>1.0252300000000001</v>
        <stp/>
        <stp>##V3_BDHV12</stp>
        <stp>912828BW9 Govt</stp>
        <stp>IDX_RATIO</stp>
        <stp>10/12/2004</stp>
        <stp>10/12/2004</stp>
        <stp>[Fixed Income  Prices 2004-2009.xlsx]TIPS!R62C56</stp>
        <tr r="BD62" s="1"/>
      </tp>
      <tp>
        <v>1.27145</v>
        <stp/>
        <stp>##V3_BDHV12</stp>
        <stp>9128272M3 Govt</stp>
        <stp>IDX_RATIO</stp>
        <stp>6/30/2006</stp>
        <stp>6/30/2006</stp>
        <stp>[Fixed Income  Prices 2004-2009.xlsx]TIPS!R508C8</stp>
        <tr r="H508" s="1"/>
      </tp>
      <tp>
        <v>1.20827</v>
        <stp/>
        <stp>##V3_BDHV12</stp>
        <stp>9128272M3 Govt</stp>
        <stp>IDX_RATIO</stp>
        <stp>4/21/2005</stp>
        <stp>4/21/2005</stp>
        <stp>[Fixed Income  Prices 2004-2009.xlsx]TIPS!R199C8</stp>
        <tr r="H199" s="1"/>
      </tp>
      <tp>
        <v>1.20804</v>
        <stp/>
        <stp>##V3_BDHV12</stp>
        <stp>9128272M3 Govt</stp>
        <stp>IDX_RATIO</stp>
        <stp>4/20/2005</stp>
        <stp>4/20/2005</stp>
        <stp>[Fixed Income  Prices 2004-2009.xlsx]TIPS!R198C8</stp>
        <tr r="H198" s="1"/>
      </tp>
      <tp>
        <v>1.2275700000000001</v>
        <stp/>
        <stp>##V3_BDHV12</stp>
        <stp>9128272M3 Govt</stp>
        <stp>IDX_RATIO</stp>
        <stp>7/18/2005</stp>
        <stp>7/18/2005</stp>
        <stp>[Fixed Income  Prices 2004-2009.xlsx]TIPS!R260C8</stp>
        <tr r="H260" s="1"/>
      </tp>
      <tp>
        <v>1.22753</v>
        <stp/>
        <stp>##V3_BDHV12</stp>
        <stp>9128272M3 Govt</stp>
        <stp>IDX_RATIO</stp>
        <stp>7/19/2005</stp>
        <stp>7/19/2005</stp>
        <stp>[Fixed Income  Prices 2004-2009.xlsx]TIPS!R261C8</stp>
        <tr r="H261" s="1"/>
      </tp>
      <tp>
        <v>1.2779199999999999</v>
        <stp/>
        <stp>##V3_BDHV12</stp>
        <stp>9128272M3 Govt</stp>
        <stp>IDX_RATIO</stp>
        <stp>7/31/2006</stp>
        <stp>7/31/2006</stp>
        <stp>[Fixed Income  Prices 2004-2009.xlsx]TIPS!R529C8</stp>
        <tr r="H529" s="1"/>
      </tp>
      <tp>
        <v>1.00396</v>
        <stp/>
        <stp>##V3_BDHV12</stp>
        <stp>912828GX2 Govt</stp>
        <stp>IDX_RATIO</stp>
        <stp>10/19/2007</stp>
        <stp>10/19/2007</stp>
        <stp>[Fixed Income  Prices 2004-2009.xlsx]TIPS!R76C88</stp>
        <tr r="CJ76" s="1"/>
      </tp>
      <tp>
        <v>1.00485</v>
        <stp/>
        <stp>##V3_BDHV12</stp>
        <stp>912828GX2 Govt</stp>
        <stp>IDX_RATIO</stp>
        <stp>11/19/2007</stp>
        <stp>11/19/2007</stp>
        <stp>[Fixed Income  Prices 2004-2009.xlsx]TIPS!R97C88</stp>
        <tr r="CJ97" s="1"/>
      </tp>
      <tp>
        <v>1.2279899999999999</v>
        <stp/>
        <stp>##V3_BDHV12</stp>
        <stp>9128272M3 Govt</stp>
        <stp>IDX_RATIO</stp>
        <stp>6/30/2005</stp>
        <stp>6/30/2005</stp>
        <stp>[Fixed Income  Prices 2004-2009.xlsx]TIPS!R248C8</stp>
        <tr r="H248" s="1"/>
      </tp>
      <tp>
        <v>1.2754799999999999</v>
        <stp/>
        <stp>##V3_BDHV12</stp>
        <stp>9128272M3 Govt</stp>
        <stp>IDX_RATIO</stp>
        <stp>7/19/2006</stp>
        <stp>7/19/2006</stp>
        <stp>[Fixed Income  Prices 2004-2009.xlsx]TIPS!R521C8</stp>
        <tr r="H521" s="1"/>
      </tp>
      <tp>
        <v>1.2752699999999999</v>
        <stp/>
        <stp>##V3_BDHV12</stp>
        <stp>9128272M3 Govt</stp>
        <stp>IDX_RATIO</stp>
        <stp>7/18/2006</stp>
        <stp>7/18/2006</stp>
        <stp>[Fixed Income  Prices 2004-2009.xlsx]TIPS!R520C8</stp>
        <tr r="H520" s="1"/>
      </tp>
      <tp>
        <v>38191</v>
        <stp/>
        <stp>##V3_BDHV12</stp>
        <stp>912828BW9 GOVT</stp>
        <stp>PX_DIRTY_MID</stp>
        <stp>7/23/2004</stp>
        <stp>11/19/2009</stp>
        <stp>[Fixed Income  Prices 2004-2009.xlsx]TIPS!R5C54</stp>
        <stp>cols=2;rows=1388</stp>
        <tr r="BB5" s="1"/>
      </tp>
      <tp>
        <v>3.375</v>
        <stp/>
        <stp>##V3_BDPV12</stp>
        <stp>9128277J5 Govt</stp>
        <stp>CPN</stp>
        <stp>[Fixed Income  Prices 2004-2009.xlsx]TIPS!R1C35</stp>
        <tr r="AI1" s="1"/>
      </tp>
      <tp>
        <v>38191</v>
        <stp/>
        <stp>##V3_BDHV12</stp>
        <stp>912828BD1 GOVT</stp>
        <stp>PX_DIRTY_MID</stp>
        <stp>7/23/2004</stp>
        <stp>11/19/2009</stp>
        <stp>[Fixed Income  Prices 2004-2009.xlsx]TIPS!R5C50</stp>
        <stp>cols=2;rows=1387</stp>
        <tr r="AX5" s="1"/>
      </tp>
      <tp>
        <v>1.0315799999999999</v>
        <stp/>
        <stp>##V3_BDHV12</stp>
        <stp>912828HW3 Govt</stp>
        <stp>IDX_RATIO</stp>
        <stp>8/21/2008</stp>
        <stp>8/21/2008</stp>
        <stp>[Fixed Income  Prices 2004-2009.xlsx]TIPS!R91C48</stp>
        <tr r="AV91" s="1"/>
      </tp>
      <tp>
        <v>1.0495099999999999</v>
        <stp/>
        <stp>##V3_BDHV12</stp>
        <stp>912810FS2 Govt</stp>
        <stp>IDX_RATIO</stp>
        <stp>9/28/2007</stp>
        <stp>9/28/2007</stp>
        <stp>[Fixed Income  Prices 2004-2009.xlsx]TIPS!R443C112</stp>
        <tr r="DH443" s="1"/>
      </tp>
      <tp>
        <v>1.0583400000000001</v>
        <stp/>
        <stp>##V3_BDHV12</stp>
        <stp>912810FS2 Govt</stp>
        <stp>IDX_RATIO</stp>
        <stp>1/29/2008</stp>
        <stp>1/29/2008</stp>
        <stp>[Fixed Income  Prices 2004-2009.xlsx]TIPS!R530C112</stp>
        <tr r="DH530" s="1"/>
      </tp>
      <tp>
        <v>1.06118</v>
        <stp/>
        <stp>##V3_BDHV12</stp>
        <stp>912810FS2 Govt</stp>
        <stp>IDX_RATIO</stp>
        <stp>2/24/2009</stp>
        <stp>2/24/2009</stp>
        <stp>[Fixed Income  Prices 2004-2009.xlsx]TIPS!R810C112</stp>
        <tr r="DH810" s="1"/>
      </tp>
      <tp>
        <v>1.1147100000000001</v>
        <stp/>
        <stp>##V3_BDHV12</stp>
        <stp>912810FR4 Govt</stp>
        <stp>IDX_RATIO</stp>
        <stp>2/13/2008</stp>
        <stp>2/13/2008</stp>
        <stp>[Fixed Income  Prices 2004-2009.xlsx]TIPS!R928C108</stp>
        <tr r="DD928" s="1"/>
      </tp>
      <tp>
        <v>1.0661100000000001</v>
        <stp/>
        <stp>##V3_BDHV12</stp>
        <stp>912810FS2 Govt</stp>
        <stp>IDX_RATIO</stp>
        <stp>4/14/2009</stp>
        <stp>4/14/2009</stp>
        <stp>[Fixed Income  Prices 2004-2009.xlsx]TIPS!R845C112</stp>
        <tr r="DH845" s="1"/>
      </tp>
      <tp>
        <v>1.12219</v>
        <stp/>
        <stp>##V3_BDHV12</stp>
        <stp>912810FR4 Govt</stp>
        <stp>IDX_RATIO</stp>
        <stp>4/23/2008</stp>
        <stp>4/23/2008</stp>
        <stp>[Fixed Income  Prices 2004-2009.xlsx]TIPS!R978C108</stp>
        <tr r="DD978" s="1"/>
      </tp>
      <tp>
        <v>1.11311</v>
        <stp/>
        <stp>##V3_BDHV12</stp>
        <stp>912810FR4 Govt</stp>
        <stp>IDX_RATIO</stp>
        <stp>1/23/2008</stp>
        <stp>1/23/2008</stp>
        <stp>[Fixed Income  Prices 2004-2009.xlsx]TIPS!R913C108</stp>
        <tr r="DD913" s="1"/>
      </tp>
      <tp>
        <v>1.0626199999999999</v>
        <stp/>
        <stp>##V3_BDHV12</stp>
        <stp>912810FS2 Govt</stp>
        <stp>IDX_RATIO</stp>
        <stp>3/24/2009</stp>
        <stp>3/24/2009</stp>
        <stp>[Fixed Income  Prices 2004-2009.xlsx]TIPS!R830C112</stp>
        <tr r="DH830" s="1"/>
      </tp>
      <tp>
        <v>1.07019</v>
        <stp/>
        <stp>##V3_BDHV12</stp>
        <stp>912810FS2 Govt</stp>
        <stp>IDX_RATIO</stp>
        <stp>5/14/2009</stp>
        <stp>5/14/2009</stp>
        <stp>[Fixed Income  Prices 2004-2009.xlsx]TIPS!R867C112</stp>
        <tr r="DH867" s="1"/>
      </tp>
      <tp>
        <v>1.0678700000000001</v>
        <stp/>
        <stp>##V3_BDHV12</stp>
        <stp>912810FS2 Govt</stp>
        <stp>IDX_RATIO</stp>
        <stp>4/24/2009</stp>
        <stp>4/24/2009</stp>
        <stp>[Fixed Income  Prices 2004-2009.xlsx]TIPS!R853C112</stp>
        <tr r="DH853" s="1"/>
      </tp>
      <tp>
        <v>1.06016</v>
        <stp/>
        <stp>##V3_BDHV12</stp>
        <stp>912810PS1 Govt</stp>
        <stp>IDX_RATIO</stp>
        <stp>7/29/2009</stp>
        <stp>7/29/2009</stp>
        <stp>[Fixed Income  Prices 2004-2009.xlsx]TIPS!R661C116</stp>
        <tr r="DL661" s="1"/>
      </tp>
      <tp>
        <v>1.0282500000000001</v>
        <stp/>
        <stp>##V3_BDHV12</stp>
        <stp>912828HW3 Govt</stp>
        <stp>IDX_RATIO</stp>
        <stp>8/11/2008</stp>
        <stp>8/11/2008</stp>
        <stp>[Fixed Income  Prices 2004-2009.xlsx]TIPS!R83C48</stp>
        <tr r="AV83" s="1"/>
      </tp>
      <tp>
        <v>1.0026900000000001</v>
        <stp/>
        <stp>##V3_BDHV12</stp>
        <stp>912828JX9 Govt</stp>
        <stp>IDX_RATIO</stp>
        <stp>8/25/2009</stp>
        <stp>8/25/2009</stp>
        <stp>[Fixed Income  Prices 2004-2009.xlsx]TIPS!R170C100</stp>
        <tr r="CV170" s="1"/>
      </tp>
      <tp>
        <v>1.05826</v>
        <stp/>
        <stp>##V3_BDHV12</stp>
        <stp>912810FS2 Govt</stp>
        <stp>IDX_RATIO</stp>
        <stp>2/29/2008</stp>
        <stp>2/29/2008</stp>
        <stp>[Fixed Income  Prices 2004-2009.xlsx]TIPS!R553C112</stp>
        <tr r="DH553" s="1"/>
      </tp>
      <tp>
        <v>1.0563499999999999</v>
        <stp/>
        <stp>##V3_BDHV12</stp>
        <stp>912810PS1 Govt</stp>
        <stp>IDX_RATIO</stp>
        <stp>6/19/2009</stp>
        <stp>6/19/2009</stp>
        <stp>[Fixed Income  Prices 2004-2009.xlsx]TIPS!R633C116</stp>
        <tr r="DL633" s="1"/>
      </tp>
      <tp>
        <v>1.0612900000000001</v>
        <stp/>
        <stp>##V3_BDHV12</stp>
        <stp>912810FS2 Govt</stp>
        <stp>IDX_RATIO</stp>
        <stp>3/19/2008</stp>
        <stp>3/19/2008</stp>
        <stp>[Fixed Income  Prices 2004-2009.xlsx]TIPS!R566C112</stp>
        <tr r="DH566" s="1"/>
      </tp>
      <tp>
        <v>1.0496000000000001</v>
        <stp/>
        <stp>##V3_BDHV12</stp>
        <stp>912810FS2 Govt</stp>
        <stp>IDX_RATIO</stp>
        <stp>9/18/2007</stp>
        <stp>9/18/2007</stp>
        <stp>[Fixed Income  Prices 2004-2009.xlsx]TIPS!R435C112</stp>
        <tr r="DH435" s="1"/>
      </tp>
      <tp>
        <v>1.1046400000000001</v>
        <stp/>
        <stp>##V3_BDHV12</stp>
        <stp>912810FR4 Govt</stp>
        <stp>IDX_RATIO</stp>
        <stp>8/22/2007</stp>
        <stp>8/22/2007</stp>
        <stp>[Fixed Income  Prices 2004-2009.xlsx]TIPS!R803C108</stp>
        <tr r="DD803" s="1"/>
      </tp>
      <tp>
        <v>1.03471</v>
        <stp/>
        <stp>##V3_BDHV12</stp>
        <stp>912810FR4 Govt</stp>
        <stp>IDX_RATIO</stp>
        <stp>9/19/2005</stp>
        <stp>9/19/2005</stp>
        <stp>[Fixed Income  Prices 2004-2009.xlsx]TIPS!R302C108</stp>
        <tr r="DD302" s="1"/>
      </tp>
      <tp>
        <v>1.05369</v>
        <stp/>
        <stp>##V3_BDHV12</stp>
        <stp>912810PS1 Govt</stp>
        <stp>IDX_RATIO</stp>
        <stp>5/19/2009</stp>
        <stp>5/19/2009</stp>
        <stp>[Fixed Income  Prices 2004-2009.xlsx]TIPS!R610C116</stp>
        <tr r="DL610" s="1"/>
      </tp>
      <tp>
        <v>1.0585100000000001</v>
        <stp/>
        <stp>##V3_BDHV12</stp>
        <stp>912810FS2 Govt</stp>
        <stp>IDX_RATIO</stp>
        <stp>2/19/2008</stp>
        <stp>2/19/2008</stp>
        <stp>[Fixed Income  Prices 2004-2009.xlsx]TIPS!R545C112</stp>
        <tr r="DH545" s="1"/>
      </tp>
      <tp>
        <v>1.05185</v>
        <stp/>
        <stp>##V3_BDHV12</stp>
        <stp>912810FR4 Govt</stp>
        <stp>IDX_RATIO</stp>
        <stp>1/19/2006</stp>
        <stp>1/19/2006</stp>
        <stp>[Fixed Income  Prices 2004-2009.xlsx]TIPS!R389C108</stp>
        <tr r="DD389" s="1"/>
      </tp>
      <tp>
        <v>1.04949</v>
        <stp/>
        <stp>##V3_BDHV12</stp>
        <stp>912810FS2 Govt</stp>
        <stp>IDX_RATIO</stp>
        <stp>8/28/2007</stp>
        <stp>8/28/2007</stp>
        <stp>[Fixed Income  Prices 2004-2009.xlsx]TIPS!R420C112</stp>
        <tr r="DH420" s="1"/>
      </tp>
      <tp>
        <v>1.1164099999999999</v>
        <stp/>
        <stp>##V3_BDHV12</stp>
        <stp>912810FR4 Govt</stp>
        <stp>IDX_RATIO</stp>
        <stp>3/13/2008</stp>
        <stp>3/13/2008</stp>
        <stp>[Fixed Income  Prices 2004-2009.xlsx]TIPS!R949C108</stp>
        <tr r="DD949" s="1"/>
      </tp>
      <tp>
        <v>1.1052299999999999</v>
        <stp/>
        <stp>##V3_BDHV12</stp>
        <stp>912810FR4 Govt</stp>
        <stp>IDX_RATIO</stp>
        <stp>9/12/2007</stp>
        <stp>9/12/2007</stp>
        <stp>[Fixed Income  Prices 2004-2009.xlsx]TIPS!R818C108</stp>
        <tr r="DD818" s="1"/>
      </tp>
      <tp>
        <v>1.0545199999999999</v>
        <stp/>
        <stp>##V3_BDHV12</stp>
        <stp>912810PS1 Govt</stp>
        <stp>IDX_RATIO</stp>
        <stp>5/29/2009</stp>
        <stp>5/29/2009</stp>
        <stp>[Fixed Income  Prices 2004-2009.xlsx]TIPS!R618C116</stp>
        <tr r="DL618" s="1"/>
      </tp>
      <tp>
        <v>1.07578</v>
        <stp/>
        <stp>##V3_BDHV12</stp>
        <stp>912810FS2 Govt</stp>
        <stp>IDX_RATIO</stp>
        <stp>7/15/2009</stp>
        <stp>7/15/2009</stp>
        <stp>[Fixed Income  Prices 2004-2009.xlsx]TIPS!R911C112</stp>
        <tr r="DH911" s="1"/>
      </tp>
      <tp>
        <v>1.0363</v>
        <stp/>
        <stp>##V3_BDHV12</stp>
        <stp>912810FR4 Govt</stp>
        <stp>IDX_RATIO</stp>
        <stp>9/29/2005</stp>
        <stp>9/29/2005</stp>
        <stp>[Fixed Income  Prices 2004-2009.xlsx]TIPS!R310C108</stp>
        <tr r="DD310" s="1"/>
      </tp>
      <tp>
        <v>1.05722</v>
        <stp/>
        <stp>##V3_BDHV12</stp>
        <stp>912810PS1 Govt</stp>
        <stp>IDX_RATIO</stp>
        <stp>6/29/2009</stp>
        <stp>6/29/2009</stp>
        <stp>[Fixed Income  Prices 2004-2009.xlsx]TIPS!R639C116</stp>
        <tr r="DL639" s="1"/>
      </tp>
      <tp>
        <v>1.02189</v>
        <stp/>
        <stp>##V3_BDHV12</stp>
        <stp>912810FR4 Govt</stp>
        <stp>IDX_RATIO</stp>
        <stp>5/18/2005</stp>
        <stp>5/18/2005</stp>
        <stp>[Fixed Income  Prices 2004-2009.xlsx]TIPS!R215C108</stp>
        <tr r="DD215" s="1"/>
      </tp>
      <tp>
        <v>1.0038800000000001</v>
        <stp/>
        <stp>##V3_BDHV12</stp>
        <stp>912828JX9 Govt</stp>
        <stp>IDX_RATIO</stp>
        <stp>9/15/2009</stp>
        <stp>9/15/2009</stp>
        <stp>[Fixed Income  Prices 2004-2009.xlsx]TIPS!R185C100</stp>
        <tr r="CV185" s="1"/>
      </tp>
      <tp>
        <v>0.99450000000000005</v>
        <stp/>
        <stp>##V3_BDHV12</stp>
        <stp>912828JX9 Govt</stp>
        <stp>IDX_RATIO</stp>
        <stp>7/15/2009</stp>
        <stp>7/15/2009</stp>
        <stp>[Fixed Income  Prices 2004-2009.xlsx]TIPS!R141C100</stp>
        <tr r="CV141" s="1"/>
      </tp>
      <tp>
        <v>1.00335</v>
        <stp/>
        <stp>##V3_BDHV12</stp>
        <stp>912828JX9 Govt</stp>
        <stp>IDX_RATIO</stp>
        <stp>9/25/2009</stp>
        <stp>9/25/2009</stp>
        <stp>[Fixed Income  Prices 2004-2009.xlsx]TIPS!R193C100</stp>
        <tr r="CV193" s="1"/>
      </tp>
      <tp>
        <v>1.01694</v>
        <stp/>
        <stp>##V3_BDHV12</stp>
        <stp>912810FR4 Govt</stp>
        <stp>IDX_RATIO</stp>
        <stp>4/28/2005</stp>
        <stp>4/28/2005</stp>
        <stp>[Fixed Income  Prices 2004-2009.xlsx]TIPS!R201C108</stp>
        <tr r="DD201" s="1"/>
      </tp>
      <tp>
        <v>1.0680400000000001</v>
        <stp/>
        <stp>##V3_BDHV12</stp>
        <stp>912810PS1 Govt</stp>
        <stp>IDX_RATIO</stp>
        <stp>9/28/2009</stp>
        <stp>9/28/2009</stp>
        <stp>[Fixed Income  Prices 2004-2009.xlsx]TIPS!R704C116</stp>
        <tr r="DL704" s="1"/>
      </tp>
      <tp>
        <v>1.0316099999999999</v>
        <stp/>
        <stp>##V3_BDHV12</stp>
        <stp>912810FR4 Govt</stp>
        <stp>IDX_RATIO</stp>
        <stp>8/18/2005</stp>
        <stp>8/18/2005</stp>
        <stp>[Fixed Income  Prices 2004-2009.xlsx]TIPS!R280C108</stp>
        <tr r="DD280" s="1"/>
      </tp>
      <tp>
        <v>1.01912</v>
        <stp/>
        <stp>##V3_BDHV12</stp>
        <stp>912828HW3 Govt</stp>
        <stp>IDX_RATIO</stp>
        <stp>7/11/2008</stp>
        <stp>7/11/2008</stp>
        <stp>[Fixed Income  Prices 2004-2009.xlsx]TIPS!R62C48</stp>
        <tr r="AV62" s="1"/>
      </tp>
      <tp>
        <v>1.12683</v>
        <stp/>
        <stp>##V3_BDHV12</stp>
        <stp>912810FR4 Govt</stp>
        <stp>IDX_RATIO</stp>
        <stp>5/13/2008</stp>
        <stp>5/13/2008</stp>
        <stp>[Fixed Income  Prices 2004-2009.xlsx]TIPS!R992C108</stp>
        <tr r="DD992" s="1"/>
      </tp>
      <tp>
        <v>1.0853600000000001</v>
        <stp/>
        <stp>##V3_BDHV12</stp>
        <stp>912810FS2 Govt</stp>
        <stp>IDX_RATIO</stp>
        <stp>9/25/2009</stp>
        <stp>9/25/2009</stp>
        <stp>[Fixed Income  Prices 2004-2009.xlsx]TIPS!R963C112</stp>
        <tr r="DH963" s="1"/>
      </tp>
      <tp>
        <v>1.07375</v>
        <stp/>
        <stp>##V3_BDHV12</stp>
        <stp>912810FS2 Govt</stp>
        <stp>IDX_RATIO</stp>
        <stp>6/24/2009</stp>
        <stp>6/24/2009</stp>
        <stp>[Fixed Income  Prices 2004-2009.xlsx]TIPS!R896C112</stp>
        <tr r="DH896" s="1"/>
      </tp>
      <tp>
        <v>1.03169</v>
        <stp/>
        <stp>##V3_BDHV12</stp>
        <stp>912810FR4 Govt</stp>
        <stp>IDX_RATIO</stp>
        <stp>6/28/2005</stp>
        <stp>6/28/2005</stp>
        <stp>[Fixed Income  Prices 2004-2009.xlsx]TIPS!R243C108</stp>
        <tr r="DD243" s="1"/>
      </tp>
      <tp>
        <v>1.0859300000000001</v>
        <stp/>
        <stp>##V3_BDHV12</stp>
        <stp>912810FS2 Govt</stp>
        <stp>IDX_RATIO</stp>
        <stp>9/15/2009</stp>
        <stp>9/15/2009</stp>
        <stp>[Fixed Income  Prices 2004-2009.xlsx]TIPS!R955C112</stp>
        <tr r="DH955" s="1"/>
      </tp>
      <tp>
        <v>1.01227</v>
        <stp/>
        <stp>##V3_BDHV12</stp>
        <stp>912828HW3 Govt</stp>
        <stp>IDX_RATIO</stp>
        <stp>6/11/2008</stp>
        <stp>6/11/2008</stp>
        <stp>[Fixed Income  Prices 2004-2009.xlsx]TIPS!R40C48</stp>
        <tr r="AV40" s="1"/>
      </tp>
      <tp>
        <v>1.00715</v>
        <stp/>
        <stp>##V3_BDHV12</stp>
        <stp>912828HW3 Govt</stp>
        <stp>IDX_RATIO</stp>
        <stp>5/21/2008</stp>
        <stp>5/21/2008</stp>
        <stp>[Fixed Income  Prices 2004-2009.xlsx]TIPS!R25C48</stp>
        <tr r="AV25" s="1"/>
      </tp>
      <tp>
        <v>0.99019000000000001</v>
        <stp/>
        <stp>##V3_BDHV12</stp>
        <stp>912828JX9 Govt</stp>
        <stp>IDX_RATIO</stp>
        <stp>5/25/2009</stp>
        <stp>5/25/2009</stp>
        <stp>[Fixed Income  Prices 2004-2009.xlsx]TIPS!R104C100</stp>
        <tr r="CV104" s="1"/>
      </tp>
      <tp>
        <v>1.0663800000000001</v>
        <stp/>
        <stp>##V3_BDHV12</stp>
        <stp>912810FS2 Govt</stp>
        <stp>IDX_RATIO</stp>
        <stp>4/29/2008</stp>
        <stp>4/29/2008</stp>
        <stp>[Fixed Income  Prices 2004-2009.xlsx]TIPS!R595C112</stp>
        <tr r="DH595" s="1"/>
      </tp>
      <tp>
        <v>1.03145</v>
        <stp/>
        <stp>##V3_BDHV12</stp>
        <stp>912810FR4 Govt</stp>
        <stp>IDX_RATIO</stp>
        <stp>7/28/2005</stp>
        <stp>7/28/2005</stp>
        <stp>[Fixed Income  Prices 2004-2009.xlsx]TIPS!R265C108</stp>
        <tr r="DD265" s="1"/>
      </tp>
      <tp>
        <v>1.0846499999999999</v>
        <stp/>
        <stp>##V3_BDHV12</stp>
        <stp>912810FS2 Govt</stp>
        <stp>IDX_RATIO</stp>
        <stp>8/25/2009</stp>
        <stp>8/25/2009</stp>
        <stp>[Fixed Income  Prices 2004-2009.xlsx]TIPS!R940C112</stp>
        <tr r="DH940" s="1"/>
      </tp>
      <tp>
        <v>1.0318000000000001</v>
        <stp/>
        <stp>##V3_BDHV12</stp>
        <stp>912810FR4 Govt</stp>
        <stp>IDX_RATIO</stp>
        <stp>7/18/2005</stp>
        <stp>7/18/2005</stp>
        <stp>[Fixed Income  Prices 2004-2009.xlsx]TIPS!R257C108</stp>
        <tr r="DD257" s="1"/>
      </tp>
      <tp>
        <v>1.0657399999999999</v>
        <stp/>
        <stp>##V3_BDHV12</stp>
        <stp>912810PS1 Govt</stp>
        <stp>IDX_RATIO</stp>
        <stp>8/19/2009</stp>
        <stp>8/19/2009</stp>
        <stp>[Fixed Income  Prices 2004-2009.xlsx]TIPS!R676C116</stp>
        <tr r="DL676" s="1"/>
      </tp>
      <tp>
        <v>1.02464</v>
        <stp/>
        <stp>##V3_BDHV12</stp>
        <stp>912828HW3 Govt</stp>
        <stp>IDX_RATIO</stp>
        <stp>7/31/2008</stp>
        <stp>7/31/2008</stp>
        <stp>[Fixed Income  Prices 2004-2009.xlsx]TIPS!R76C48</stp>
        <tr r="AV76" s="1"/>
      </tp>
      <tp>
        <v>0.99270999999999998</v>
        <stp/>
        <stp>##V3_BDHV12</stp>
        <stp>912828JX9 Govt</stp>
        <stp>IDX_RATIO</stp>
        <stp>6/25/2009</stp>
        <stp>6/25/2009</stp>
        <stp>[Fixed Income  Prices 2004-2009.xlsx]TIPS!R127C100</stp>
        <tr r="CV127" s="1"/>
      </tp>
      <tp>
        <v>0.99187999999999998</v>
        <stp/>
        <stp>##V3_BDHV12</stp>
        <stp>912828JX9 Govt</stp>
        <stp>IDX_RATIO</stp>
        <stp>6/15/2009</stp>
        <stp>6/15/2009</stp>
        <stp>[Fixed Income  Prices 2004-2009.xlsx]TIPS!R119C100</stp>
        <tr r="CV119" s="1"/>
      </tp>
      <tp>
        <v>1.0218799999999999</v>
        <stp/>
        <stp>##V3_BDHV12</stp>
        <stp>912828HW3 Govt</stp>
        <stp>IDX_RATIO</stp>
        <stp>7/21/2008</stp>
        <stp>7/21/2008</stp>
        <stp>[Fixed Income  Prices 2004-2009.xlsx]TIPS!R68C48</stp>
        <tr r="AV68" s="1"/>
      </tp>
      <tp>
        <v>1.0021599999999999</v>
        <stp/>
        <stp>##V3_BDHV12</stp>
        <stp>912828JE1 Govt</stp>
        <stp>IDX_RATIO</stp>
        <stp>7/23/2008</stp>
        <stp>7/23/2008</stp>
        <stp>[Fixed Income  Prices 2004-2009.xlsx]TIPS!R13C96</stp>
        <tr r="CR13" s="1"/>
      </tp>
      <tp>
        <v>1.006</v>
        <stp/>
        <stp>##V3_BDHV12</stp>
        <stp>912828KM1 Govt</stp>
        <stp>IDX_RATIO</stp>
        <stp>6/12/2009</stp>
        <stp>6/12/2009</stp>
        <stp>[Fixed Income  Prices 2004-2009.xlsx]TIPS!R41C60</stp>
        <tr r="BH41" s="1"/>
      </tp>
      <tp>
        <v>1.0043</v>
        <stp/>
        <stp>##V3_BDHV12</stp>
        <stp>912828KM1 Govt</stp>
        <stp>IDX_RATIO</stp>
        <stp>5/22/2009</stp>
        <stp>5/22/2009</stp>
        <stp>[Fixed Income  Prices 2004-2009.xlsx]TIPS!R26C60</stp>
        <tr r="BH26" s="1"/>
      </tp>
      <tp>
        <v>1.0095700000000001</v>
        <stp/>
        <stp>##V3_BDHV12</stp>
        <stp>912828KM1 Govt</stp>
        <stp>IDX_RATIO</stp>
        <stp>7/22/2009</stp>
        <stp>7/22/2009</stp>
        <stp>[Fixed Income  Prices 2004-2009.xlsx]TIPS!R69C60</stp>
        <tr r="BH69" s="1"/>
      </tp>
      <tp>
        <v>1.00684</v>
        <stp/>
        <stp>##V3_BDHV12</stp>
        <stp>912828KM1 Govt</stp>
        <stp>IDX_RATIO</stp>
        <stp>6/22/2009</stp>
        <stp>6/22/2009</stp>
        <stp>[Fixed Income  Prices 2004-2009.xlsx]TIPS!R47C60</stp>
        <tr r="BH47" s="1"/>
      </tp>
      <tp>
        <v>1.0035099999999999</v>
        <stp/>
        <stp>##V3_BDHV12</stp>
        <stp>912828KM1 Govt</stp>
        <stp>IDX_RATIO</stp>
        <stp>5/12/2009</stp>
        <stp>5/12/2009</stp>
        <stp>[Fixed Income  Prices 2004-2009.xlsx]TIPS!R18C60</stp>
        <tr r="BH18" s="1"/>
      </tp>
      <tp>
        <v>1.0095099999999999</v>
        <stp/>
        <stp>##V3_BDHV12</stp>
        <stp>912828HN3 Govt</stp>
        <stp>IDX_RATIO</stp>
        <stp>4/21/2008</stp>
        <stp>4/21/2008</stp>
        <stp>[Fixed Income  Prices 2004-2009.xlsx]TIPS!R77C92</stp>
        <tr r="CN77" s="1"/>
      </tp>
      <tp>
        <v>1.01614</v>
        <stp/>
        <stp>##V3_BDHV12</stp>
        <stp>912828HN3 Govt</stp>
        <stp>IDX_RATIO</stp>
        <stp>5/21/2008</stp>
        <stp>5/21/2008</stp>
        <stp>[Fixed Income  Prices 2004-2009.xlsx]TIPS!R99C92</stp>
        <tr r="CN99" s="1"/>
      </tp>
      <tp>
        <v>1.0135799999999999</v>
        <stp/>
        <stp>##V3_BDHV12</stp>
        <stp>912828KM1 Govt</stp>
        <stp>IDX_RATIO</stp>
        <stp>8/12/2009</stp>
        <stp>8/12/2009</stp>
        <stp>[Fixed Income  Prices 2004-2009.xlsx]TIPS!R84C60</stp>
        <tr r="BH84" s="1"/>
      </tp>
      <tp>
        <v>1.0085299999999999</v>
        <stp/>
        <stp>##V3_BDHV12</stp>
        <stp>912828HN3 Govt</stp>
        <stp>IDX_RATIO</stp>
        <stp>4/11/2008</stp>
        <stp>4/11/2008</stp>
        <stp>[Fixed Income  Prices 2004-2009.xlsx]TIPS!R71C92</stp>
        <tr r="CN71" s="1"/>
      </tp>
      <tp>
        <v>1.0535600000000001</v>
        <stp/>
        <stp>##V3_BDHV12</stp>
        <stp>912828AF7 Govt</stp>
        <stp>IDX_RATIO</stp>
        <stp>9/28/2004</stp>
        <stp>9/28/2004</stp>
        <stp>[Fixed Income  Prices 2004-2009.xlsx]TIPS!R52C44</stp>
        <tr r="AR52" s="1"/>
      </tp>
      <tp>
        <v>1.0085200000000001</v>
        <stp/>
        <stp>##V3_BDHV12</stp>
        <stp>912828JE1 Govt</stp>
        <stp>IDX_RATIO</stp>
        <stp>8/13/2008</stp>
        <stp>8/13/2008</stp>
        <stp>[Fixed Income  Prices 2004-2009.xlsx]TIPS!R28C96</stp>
        <tr r="CR28" s="1"/>
      </tp>
      <tp>
        <v>1.0041800000000001</v>
        <stp/>
        <stp>##V3_BDHV12</stp>
        <stp>912828HN3 Govt</stp>
        <stp>IDX_RATIO</stp>
        <stp>3/11/2008</stp>
        <stp>3/11/2008</stp>
        <stp>[Fixed Income  Prices 2004-2009.xlsx]TIPS!R48C92</stp>
        <tr r="CN48" s="1"/>
      </tp>
      <tp>
        <v>1.0030600000000001</v>
        <stp/>
        <stp>##V3_BDHV12</stp>
        <stp>912828HN3 Govt</stp>
        <stp>IDX_RATIO</stp>
        <stp>1/31/2008</stp>
        <stp>1/31/2008</stp>
        <stp>[Fixed Income  Prices 2004-2009.xlsx]TIPS!R20C92</stp>
        <tr r="CN20" s="1"/>
      </tp>
      <tp>
        <v>1.00302</v>
        <stp/>
        <stp>##V3_BDHV12</stp>
        <stp>912828HN3 Govt</stp>
        <stp>IDX_RATIO</stp>
        <stp>2/11/2008</stp>
        <stp>2/11/2008</stp>
        <stp>[Fixed Income  Prices 2004-2009.xlsx]TIPS!R27C92</stp>
        <tr r="CN27" s="1"/>
      </tp>
      <tp>
        <v>1.00115</v>
        <stp/>
        <stp>##V3_BDHV12</stp>
        <stp>912828HN3 Govt</stp>
        <stp>IDX_RATIO</stp>
        <stp>1/21/2008</stp>
        <stp>1/21/2008</stp>
        <stp>[Fixed Income  Prices 2004-2009.xlsx]TIPS!R12C92</stp>
        <tr r="CN12" s="1"/>
      </tp>
      <tp>
        <v>1.05355</v>
        <stp/>
        <stp>##V3_BDHV12</stp>
        <stp>912828AF7 Govt</stp>
        <stp>IDX_RATIO</stp>
        <stp>8/18/2004</stp>
        <stp>8/18/2004</stp>
        <stp>[Fixed Income  Prices 2004-2009.xlsx]TIPS!R23C44</stp>
        <tr r="AR23" s="1"/>
      </tp>
      <tp>
        <v>1.0074000000000001</v>
        <stp/>
        <stp>##V3_BDHV12</stp>
        <stp>912828HN3 Govt</stp>
        <stp>IDX_RATIO</stp>
        <stp>3/31/2008</stp>
        <stp>3/31/2008</stp>
        <stp>[Fixed Income  Prices 2004-2009.xlsx]TIPS!R62C92</stp>
        <tr r="CN62" s="1"/>
      </tp>
      <tp>
        <v>1.00278</v>
        <stp/>
        <stp>##V3_BDHV12</stp>
        <stp>912828HN3 Govt</stp>
        <stp>IDX_RATIO</stp>
        <stp>2/21/2008</stp>
        <stp>2/21/2008</stp>
        <stp>[Fixed Income  Prices 2004-2009.xlsx]TIPS!R35C92</stp>
        <tr r="CN35" s="1"/>
      </tp>
      <tp>
        <v>1.0186299999999999</v>
        <stp/>
        <stp>##V3_BDHV12</stp>
        <stp>912828JE1 Govt</stp>
        <stp>IDX_RATIO</stp>
        <stp>9/23/2008</stp>
        <stp>9/23/2008</stp>
        <stp>[Fixed Income  Prices 2004-2009.xlsx]TIPS!R57C96</stp>
        <tr r="CR57" s="1"/>
      </tp>
      <tp>
        <v>1.00579</v>
        <stp/>
        <stp>##V3_BDHV12</stp>
        <stp>912828HN3 Govt</stp>
        <stp>IDX_RATIO</stp>
        <stp>3/21/2008</stp>
        <stp>3/21/2008</stp>
        <stp>[Fixed Income  Prices 2004-2009.xlsx]TIPS!R56C92</stp>
        <tr r="CN56" s="1"/>
      </tp>
      <tp>
        <v>1.0894900000000001</v>
        <stp/>
        <stp>##V3_BDHV12</stp>
        <stp>9128276R8 Govt</stp>
        <stp>IDX_RATIO</stp>
        <stp>11/10/2004</stp>
        <stp>11/10/2004</stp>
        <stp>[Fixed Income  Prices 2004-2009.xlsx]TIPS!R83C28</stp>
        <tr r="AB83" s="1"/>
      </tp>
      <tp>
        <v>1.1270500000000001</v>
        <stp/>
        <stp>##V3_BDHV12</stp>
        <stp>9128275W8 Govt</stp>
        <stp>IDX_RATIO</stp>
        <stp>11/10/2004</stp>
        <stp>11/10/2004</stp>
        <stp>[Fixed Income  Prices 2004-2009.xlsx]TIPS!R83C20</stp>
        <tr r="T83" s="1"/>
      </tp>
      <tp>
        <v>1.0315399999999999</v>
        <stp/>
        <stp>##V3_BDHV12</stp>
        <stp>912828BD1 Govt</stp>
        <stp>IDX_RATIO</stp>
        <stp>10/19/2004</stp>
        <stp>10/19/2004</stp>
        <stp>[Fixed Income  Prices 2004-2009.xlsx]TIPS!R67C52</stp>
        <tr r="AZ67" s="1"/>
      </tp>
      <tp>
        <v>1.2795099999999999</v>
        <stp/>
        <stp>##V3_BDHV12</stp>
        <stp>9128272M3 Govt</stp>
        <stp>IDX_RATIO</stp>
        <stp>8/18/2006</stp>
        <stp>8/18/2006</stp>
        <stp>[Fixed Income  Prices 2004-2009.xlsx]TIPS!R543C8</stp>
        <tr r="H543" s="1"/>
      </tp>
      <tp>
        <v>1.07378</v>
        <stp/>
        <stp>##V3_BDHV12</stp>
        <stp>912810FR4 Govt</stp>
        <stp>IDX_RATIO</stp>
        <stp>12/15/2006</stp>
        <stp>12/15/2006</stp>
        <stp>[Fixed Income  Prices 2004-2009.xlsx]TIPS!R625C108</stp>
        <tr r="DD625" s="1"/>
      </tp>
      <tp>
        <v>1.07396</v>
        <stp/>
        <stp>##V3_BDHV12</stp>
        <stp>912810FR4 Govt</stp>
        <stp>IDX_RATIO</stp>
        <stp>12/14/2006</stp>
        <stp>12/14/2006</stp>
        <stp>[Fixed Income  Prices 2004-2009.xlsx]TIPS!R624C108</stp>
        <tr r="DD624" s="1"/>
      </tp>
      <tp>
        <v>1.0741499999999999</v>
        <stp/>
        <stp>##V3_BDHV12</stp>
        <stp>912810FR4 Govt</stp>
        <stp>IDX_RATIO</stp>
        <stp>12/13/2006</stp>
        <stp>12/13/2006</stp>
        <stp>[Fixed Income  Prices 2004-2009.xlsx]TIPS!R623C108</stp>
        <tr r="DD623" s="1"/>
      </tp>
      <tp>
        <v>1.0743400000000001</v>
        <stp/>
        <stp>##V3_BDHV12</stp>
        <stp>912810FR4 Govt</stp>
        <stp>IDX_RATIO</stp>
        <stp>12/12/2006</stp>
        <stp>12/12/2006</stp>
        <stp>[Fixed Income  Prices 2004-2009.xlsx]TIPS!R622C108</stp>
        <tr r="DD622" s="1"/>
      </tp>
      <tp>
        <v>1.07453</v>
        <stp/>
        <stp>##V3_BDHV12</stp>
        <stp>912810FR4 Govt</stp>
        <stp>IDX_RATIO</stp>
        <stp>12/11/2006</stp>
        <stp>12/11/2006</stp>
        <stp>[Fixed Income  Prices 2004-2009.xlsx]TIPS!R621C108</stp>
        <tr r="DD621" s="1"/>
      </tp>
      <tp>
        <v>1.0730200000000001</v>
        <stp/>
        <stp>##V3_BDHV12</stp>
        <stp>912810FR4 Govt</stp>
        <stp>IDX_RATIO</stp>
        <stp>12/19/2006</stp>
        <stp>12/19/2006</stp>
        <stp>[Fixed Income  Prices 2004-2009.xlsx]TIPS!R627C108</stp>
        <tr r="DD627" s="1"/>
      </tp>
      <tp>
        <v>1.07321</v>
        <stp/>
        <stp>##V3_BDHV12</stp>
        <stp>912810FR4 Govt</stp>
        <stp>IDX_RATIO</stp>
        <stp>12/18/2006</stp>
        <stp>12/18/2006</stp>
        <stp>[Fixed Income  Prices 2004-2009.xlsx]TIPS!R626C108</stp>
        <tr r="DD626" s="1"/>
      </tp>
      <tp>
        <v>1.03308</v>
        <stp/>
        <stp>##V3_BDHV12</stp>
        <stp>912828BD1 Govt</stp>
        <stp>IDX_RATIO</stp>
        <stp>11/19/2004</stp>
        <stp>11/19/2004</stp>
        <stp>[Fixed Income  Prices 2004-2009.xlsx]TIPS!R90C52</stp>
        <tr r="AZ90" s="1"/>
      </tp>
      <tp>
        <v>1.0151399999999999</v>
        <stp/>
        <stp>##V3_BDHV12</stp>
        <stp>912828JE1 Govt</stp>
        <stp>IDX_RATIO</stp>
        <stp>11/19/2008</stp>
        <stp>11/19/2008</stp>
        <stp>[Fixed Income  Prices 2004-2009.xlsx]TIPS!R98C96</stp>
        <tr r="CR98" s="1"/>
      </tp>
      <tp>
        <v>1.0726500000000001</v>
        <stp/>
        <stp>##V3_BDHV12</stp>
        <stp>912810FR4 Govt</stp>
        <stp>IDX_RATIO</stp>
        <stp>12/21/2006</stp>
        <stp>12/21/2006</stp>
        <stp>[Fixed Income  Prices 2004-2009.xlsx]TIPS!R629C108</stp>
        <tr r="DD629" s="1"/>
      </tp>
      <tp>
        <v>1.07283</v>
        <stp/>
        <stp>##V3_BDHV12</stp>
        <stp>912810FR4 Govt</stp>
        <stp>IDX_RATIO</stp>
        <stp>12/20/2006</stp>
        <stp>12/20/2006</stp>
        <stp>[Fixed Income  Prices 2004-2009.xlsx]TIPS!R628C108</stp>
        <tr r="DD628" s="1"/>
      </tp>
      <tp>
        <v>1.00525</v>
        <stp/>
        <stp>##V3_BDHV12</stp>
        <stp>912828CP3 Govt</stp>
        <stp>IDX_RATIO</stp>
        <stp>10/28/2004</stp>
        <stp>10/28/2004</stp>
        <stp>[Fixed Income  Prices 2004-2009.xlsx]TIPS!R74C64</stp>
        <tr r="BL74" s="1"/>
      </tp>
      <tp>
        <v>1.07152</v>
        <stp/>
        <stp>##V3_BDHV12</stp>
        <stp>912810FR4 Govt</stp>
        <stp>IDX_RATIO</stp>
        <stp>12/27/2006</stp>
        <stp>12/27/2006</stp>
        <stp>[Fixed Income  Prices 2004-2009.xlsx]TIPS!R633C108</stp>
        <tr r="DD633" s="1"/>
      </tp>
      <tp>
        <v>1.0717000000000001</v>
        <stp/>
        <stp>##V3_BDHV12</stp>
        <stp>912810FR4 Govt</stp>
        <stp>IDX_RATIO</stp>
        <stp>12/26/2006</stp>
        <stp>12/26/2006</stp>
        <stp>[Fixed Income  Prices 2004-2009.xlsx]TIPS!R632C108</stp>
        <tr r="DD632" s="1"/>
      </tp>
      <tp>
        <v>1.07189</v>
        <stp/>
        <stp>##V3_BDHV12</stp>
        <stp>912810FR4 Govt</stp>
        <stp>IDX_RATIO</stp>
        <stp>12/25/2006</stp>
        <stp>12/25/2006</stp>
        <stp>[Fixed Income  Prices 2004-2009.xlsx]TIPS!R631C108</stp>
        <tr r="DD631" s="1"/>
      </tp>
      <tp>
        <v>1.07246</v>
        <stp/>
        <stp>##V3_BDHV12</stp>
        <stp>912810FR4 Govt</stp>
        <stp>IDX_RATIO</stp>
        <stp>12/22/2006</stp>
        <stp>12/22/2006</stp>
        <stp>[Fixed Income  Prices 2004-2009.xlsx]TIPS!R630C108</stp>
        <tr r="DD630" s="1"/>
      </tp>
      <tp>
        <v>1.07114</v>
        <stp/>
        <stp>##V3_BDHV12</stp>
        <stp>912810FR4 Govt</stp>
        <stp>IDX_RATIO</stp>
        <stp>12/29/2006</stp>
        <stp>12/29/2006</stp>
        <stp>[Fixed Income  Prices 2004-2009.xlsx]TIPS!R635C108</stp>
        <tr r="DD635" s="1"/>
      </tp>
      <tp>
        <v>1.0713300000000001</v>
        <stp/>
        <stp>##V3_BDHV12</stp>
        <stp>912810FR4 Govt</stp>
        <stp>IDX_RATIO</stp>
        <stp>12/28/2006</stp>
        <stp>12/28/2006</stp>
        <stp>[Fixed Income  Prices 2004-2009.xlsx]TIPS!R634C108</stp>
        <tr r="DD634" s="1"/>
      </tp>
      <tp>
        <v>1.0904799999999999</v>
        <stp/>
        <stp>##V3_BDHV12</stp>
        <stp>9128276R8 Govt</stp>
        <stp>IDX_RATIO</stp>
        <stp>11/23/2004</stp>
        <stp>11/23/2004</stp>
        <stp>[Fixed Income  Prices 2004-2009.xlsx]TIPS!R92C28</stp>
        <tr r="AB92" s="1"/>
      </tp>
      <tp>
        <v>1.12808</v>
        <stp/>
        <stp>##V3_BDHV12</stp>
        <stp>9128275W8 Govt</stp>
        <stp>IDX_RATIO</stp>
        <stp>11/23/2004</stp>
        <stp>11/23/2004</stp>
        <stp>[Fixed Income  Prices 2004-2009.xlsx]TIPS!R92C20</stp>
        <tr r="T92" s="1"/>
      </tp>
      <tp>
        <v>1.22722</v>
        <stp/>
        <stp>##V3_BDHV12</stp>
        <stp>9128272M3 Govt</stp>
        <stp>IDX_RATIO</stp>
        <stp>8/12/2005</stp>
        <stp>8/12/2005</stp>
        <stp>[Fixed Income  Prices 2004-2009.xlsx]TIPS!R279C8</stp>
        <tr r="H279" s="1"/>
      </tp>
      <tp>
        <v>1.2273399999999999</v>
        <stp/>
        <stp>##V3_BDHV12</stp>
        <stp>9128272M3 Govt</stp>
        <stp>IDX_RATIO</stp>
        <stp>8/18/2005</stp>
        <stp>8/18/2005</stp>
        <stp>[Fixed Income  Prices 2004-2009.xlsx]TIPS!R283C8</stp>
        <tr r="H283" s="1"/>
      </tp>
      <tp>
        <v>1.0489999999999999</v>
        <stp/>
        <stp>##V3_BDHV12</stp>
        <stp>912810FS2 Govt</stp>
        <stp>IDX_RATIO</stp>
        <stp>11/16/2007</stp>
        <stp>11/16/2007</stp>
        <stp>[Fixed Income  Prices 2004-2009.xlsx]TIPS!R478C112</stp>
        <tr r="DH478" s="1"/>
      </tp>
      <tp>
        <v>1.04891</v>
        <stp/>
        <stp>##V3_BDHV12</stp>
        <stp>912810FS2 Govt</stp>
        <stp>IDX_RATIO</stp>
        <stp>11/15/2007</stp>
        <stp>11/15/2007</stp>
        <stp>[Fixed Income  Prices 2004-2009.xlsx]TIPS!R477C112</stp>
        <tr r="DH477" s="1"/>
      </tp>
      <tp>
        <v>1.04881</v>
        <stp/>
        <stp>##V3_BDHV12</stp>
        <stp>912810FS2 Govt</stp>
        <stp>IDX_RATIO</stp>
        <stp>11/14/2007</stp>
        <stp>11/14/2007</stp>
        <stp>[Fixed Income  Prices 2004-2009.xlsx]TIPS!R476C112</stp>
        <tr r="DH476" s="1"/>
      </tp>
      <tp>
        <v>1.0492900000000001</v>
        <stp/>
        <stp>##V3_BDHV12</stp>
        <stp>912810FS2 Govt</stp>
        <stp>IDX_RATIO</stp>
        <stp>11/19/2007</stp>
        <stp>11/19/2007</stp>
        <stp>[Fixed Income  Prices 2004-2009.xlsx]TIPS!R479C112</stp>
        <tr r="DH479" s="1"/>
      </tp>
      <tp>
        <v>1.04871</v>
        <stp/>
        <stp>##V3_BDHV12</stp>
        <stp>912810FS2 Govt</stp>
        <stp>IDX_RATIO</stp>
        <stp>11/13/2007</stp>
        <stp>11/13/2007</stp>
        <stp>[Fixed Income  Prices 2004-2009.xlsx]TIPS!R475C112</stp>
        <tr r="DH475" s="1"/>
      </tp>
      <tp>
        <v>1.0486200000000001</v>
        <stp/>
        <stp>##V3_BDHV12</stp>
        <stp>912810FS2 Govt</stp>
        <stp>IDX_RATIO</stp>
        <stp>11/12/2007</stp>
        <stp>11/12/2007</stp>
        <stp>[Fixed Income  Prices 2004-2009.xlsx]TIPS!R474C112</stp>
        <tr r="DH474" s="1"/>
      </tp>
      <tp>
        <v>1.0061800000000001</v>
        <stp/>
        <stp>##V3_BDHV12</stp>
        <stp>912828FL9 Govt</stp>
        <stp>IDX_RATIO</stp>
        <stp>11/22/2006</stp>
        <stp>11/22/2006</stp>
        <stp>[Fixed Income  Prices 2004-2009.xlsx]TIPS!R99C80</stp>
        <tr r="CB99" s="1"/>
      </tp>
      <tp>
        <v>1.00156</v>
        <stp/>
        <stp>##V3_BDHV12</stp>
        <stp>912828CZ1 Govt</stp>
        <stp>IDX_RATIO</stp>
        <stp>11/19/2004</stp>
        <stp>11/19/2004</stp>
        <stp>[Fixed Income  Prices 2004-2009.xlsx]TIPS!R21C24</stp>
        <tr r="X21" s="1"/>
      </tp>
      <tp>
        <v>1.00831</v>
        <stp/>
        <stp>##V3_BDHV12</stp>
        <stp>912828FL9 Govt</stp>
        <stp>IDX_RATIO</stp>
        <stp>10/11/2006</stp>
        <stp>10/11/2006</stp>
        <stp>[Fixed Income  Prices 2004-2009.xlsx]TIPS!R69C80</stp>
        <tr r="CB69" s="1"/>
      </tp>
      <tp>
        <v>1.0502499999999999</v>
        <stp/>
        <stp>##V3_BDHV12</stp>
        <stp>912810FS2 Govt</stp>
        <stp>IDX_RATIO</stp>
        <stp>11/29/2007</stp>
        <stp>11/29/2007</stp>
        <stp>[Fixed Income  Prices 2004-2009.xlsx]TIPS!R487C112</stp>
        <tr r="DH487" s="1"/>
      </tp>
      <tp>
        <v>1.05016</v>
        <stp/>
        <stp>##V3_BDHV12</stp>
        <stp>912810FS2 Govt</stp>
        <stp>IDX_RATIO</stp>
        <stp>11/28/2007</stp>
        <stp>11/28/2007</stp>
        <stp>[Fixed Income  Prices 2004-2009.xlsx]TIPS!R486C112</stp>
        <tr r="DH486" s="1"/>
      </tp>
      <tp>
        <v>1.04948</v>
        <stp/>
        <stp>##V3_BDHV12</stp>
        <stp>912810FS2 Govt</stp>
        <stp>IDX_RATIO</stp>
        <stp>11/21/2007</stp>
        <stp>11/21/2007</stp>
        <stp>[Fixed Income  Prices 2004-2009.xlsx]TIPS!R481C112</stp>
        <tr r="DH481" s="1"/>
      </tp>
      <tp>
        <v>1.04939</v>
        <stp/>
        <stp>##V3_BDHV12</stp>
        <stp>912810FS2 Govt</stp>
        <stp>IDX_RATIO</stp>
        <stp>11/20/2007</stp>
        <stp>11/20/2007</stp>
        <stp>[Fixed Income  Prices 2004-2009.xlsx]TIPS!R480C112</stp>
        <tr r="DH480" s="1"/>
      </tp>
      <tp>
        <v>1.0496799999999999</v>
        <stp/>
        <stp>##V3_BDHV12</stp>
        <stp>912810FS2 Govt</stp>
        <stp>IDX_RATIO</stp>
        <stp>11/23/2007</stp>
        <stp>11/23/2007</stp>
        <stp>[Fixed Income  Prices 2004-2009.xlsx]TIPS!R483C112</stp>
        <tr r="DH483" s="1"/>
      </tp>
      <tp>
        <v>1.04958</v>
        <stp/>
        <stp>##V3_BDHV12</stp>
        <stp>912810FS2 Govt</stp>
        <stp>IDX_RATIO</stp>
        <stp>11/22/2007</stp>
        <stp>11/22/2007</stp>
        <stp>[Fixed Income  Prices 2004-2009.xlsx]TIPS!R482C112</stp>
        <tr r="DH482" s="1"/>
      </tp>
      <tp>
        <v>1.05006</v>
        <stp/>
        <stp>##V3_BDHV12</stp>
        <stp>912810FS2 Govt</stp>
        <stp>IDX_RATIO</stp>
        <stp>11/27/2007</stp>
        <stp>11/27/2007</stp>
        <stp>[Fixed Income  Prices 2004-2009.xlsx]TIPS!R485C112</stp>
        <tr r="DH485" s="1"/>
      </tp>
      <tp>
        <v>1.0499700000000001</v>
        <stp/>
        <stp>##V3_BDHV12</stp>
        <stp>912810FS2 Govt</stp>
        <stp>IDX_RATIO</stp>
        <stp>11/26/2007</stp>
        <stp>11/26/2007</stp>
        <stp>[Fixed Income  Prices 2004-2009.xlsx]TIPS!R484C112</stp>
        <tr r="DH484" s="1"/>
      </tp>
      <tp>
        <v>1.02521</v>
        <stp/>
        <stp>##V3_BDHV12</stp>
        <stp>912828BW9 Govt</stp>
        <stp>IDX_RATIO</stp>
        <stp>10/11/2004</stp>
        <stp>10/11/2004</stp>
        <stp>[Fixed Income  Prices 2004-2009.xlsx]TIPS!R61C56</stp>
        <tr r="BD61" s="1"/>
      </tp>
      <tp>
        <v>1.0503499999999999</v>
        <stp/>
        <stp>##V3_BDHV12</stp>
        <stp>912810FS2 Govt</stp>
        <stp>IDX_RATIO</stp>
        <stp>11/30/2007</stp>
        <stp>11/30/2007</stp>
        <stp>[Fixed Income  Prices 2004-2009.xlsx]TIPS!R488C112</stp>
        <tr r="DH488" s="1"/>
      </tp>
      <tp>
        <v>1.2533799999999999</v>
        <stp/>
        <stp>##V3_BDHV12</stp>
        <stp>9128272M3 Govt</stp>
        <stp>IDX_RATIO</stp>
        <stp>1/13/2006</stp>
        <stp>1/13/2006</stp>
        <stp>[Fixed Income  Prices 2004-2009.xlsx]TIPS!R388C8</stp>
        <tr r="H388" s="1"/>
      </tp>
      <tp>
        <v>1.0263</v>
        <stp/>
        <stp>##V3_BDHV12</stp>
        <stp>912828BW9 Govt</stp>
        <stp>IDX_RATIO</stp>
        <stp>11/11/2004</stp>
        <stp>11/11/2004</stp>
        <stp>[Fixed Income  Prices 2004-2009.xlsx]TIPS!R84C56</stp>
        <tr r="BD84" s="1"/>
      </tp>
      <tp>
        <v>1.25143</v>
        <stp/>
        <stp>##V3_BDHV12</stp>
        <stp>9128272M3 Govt</stp>
        <stp>IDX_RATIO</stp>
        <stp>1/19/2006</stp>
        <stp>1/19/2006</stp>
        <stp>[Fixed Income  Prices 2004-2009.xlsx]TIPS!R392C8</stp>
        <tr r="H392" s="1"/>
      </tp>
      <tp>
        <v>1.20207</v>
        <stp/>
        <stp>##V3_BDHV12</stp>
        <stp>9128272M3 Govt</stp>
        <stp>IDX_RATIO</stp>
        <stp>2/23/2005</stp>
        <stp>2/23/2005</stp>
        <stp>[Fixed Income  Prices 2004-2009.xlsx]TIPS!R158C8</stp>
        <tr r="H158" s="1"/>
      </tp>
      <tp>
        <v>1.0270900000000001</v>
        <stp/>
        <stp>##V3_BDHV12</stp>
        <stp>912828BW9 Govt</stp>
        <stp>IDX_RATIO</stp>
        <stp>11/22/2004</stp>
        <stp>11/22/2004</stp>
        <stp>[Fixed Income  Prices 2004-2009.xlsx]TIPS!R91C56</stp>
        <tr r="BD91" s="1"/>
      </tp>
      <tp>
        <v>1.0254000000000001</v>
        <stp/>
        <stp>##V3_BDHV12</stp>
        <stp>912828BW9 Govt</stp>
        <stp>IDX_RATIO</stp>
        <stp>10/22/2004</stp>
        <stp>10/22/2004</stp>
        <stp>[Fixed Income  Prices 2004-2009.xlsx]TIPS!R70C56</stp>
        <tr r="BD70" s="1"/>
      </tp>
      <tp>
        <v>1.2029099999999999</v>
        <stp/>
        <stp>##V3_BDHV12</stp>
        <stp>9128272M3 Govt</stp>
        <stp>IDX_RATIO</stp>
        <stp>3/23/2005</stp>
        <stp>3/23/2005</stp>
        <stp>[Fixed Income  Prices 2004-2009.xlsx]TIPS!R178C8</stp>
        <tr r="H178" s="1"/>
      </tp>
      <tp>
        <v>1.2034</v>
        <stp/>
        <stp>##V3_BDHV12</stp>
        <stp>9128272M3 Govt</stp>
        <stp>IDX_RATIO</stp>
        <stp>3/29/2005</stp>
        <stp>3/29/2005</stp>
        <stp>[Fixed Income  Prices 2004-2009.xlsx]TIPS!R182C8</stp>
        <tr r="H182" s="1"/>
      </tp>
      <tp>
        <v>1.25884</v>
        <stp/>
        <stp>##V3_BDHV12</stp>
        <stp>9128272M3 Govt</stp>
        <stp>IDX_RATIO</stp>
        <stp>5/22/2006</stp>
        <stp>5/22/2006</stp>
        <stp>[Fixed Income  Prices 2004-2009.xlsx]TIPS!R479C8</stp>
        <tr r="H479" s="1"/>
      </tp>
      <tp>
        <v>1.0033700000000001</v>
        <stp/>
        <stp>##V3_BDHV12</stp>
        <stp>912828GX2 Govt</stp>
        <stp>IDX_RATIO</stp>
        <stp>10/29/2007</stp>
        <stp>10/29/2007</stp>
        <stp>[Fixed Income  Prices 2004-2009.xlsx]TIPS!R82C88</stp>
        <tr r="CJ82" s="1"/>
      </tp>
      <tp>
        <v>1.2538899999999999</v>
        <stp/>
        <stp>##V3_BDHV12</stp>
        <stp>9128272M3 Govt</stp>
        <stp>IDX_RATIO</stp>
        <stp>4/28/2006</stp>
        <stp>4/28/2006</stp>
        <stp>[Fixed Income  Prices 2004-2009.xlsx]TIPS!R463C8</stp>
        <tr r="H463" s="1"/>
      </tp>
      <tp>
        <v>1.1955199999999999</v>
        <stp/>
        <stp>##V3_BDHV12</stp>
        <stp>9128272M3 Govt</stp>
        <stp>IDX_RATIO</stp>
        <stp>10/5/2004</stp>
        <stp>10/5/2004</stp>
        <stp>[Fixed Income  Prices 2004-2009.xlsx]TIPS!R57C8</stp>
        <tr r="H57" s="1"/>
      </tp>
      <tp>
        <v>1.19615</v>
        <stp/>
        <stp>##V3_BDHV12</stp>
        <stp>9128272M3 Govt</stp>
        <stp>IDX_RATIO</stp>
        <stp>11/2/2004</stp>
        <stp>11/2/2004</stp>
        <stp>[Fixed Income  Prices 2004-2009.xlsx]TIPS!R77C8</stp>
        <tr r="H77" s="1"/>
      </tp>
      <tp t="s">
        <v>12/31/2006</v>
        <stp/>
        <stp>##V3_BDPV12</stp>
        <stp>912828DF4 Govt</stp>
        <stp>MATURITY</stp>
        <stp>[Fixed Income  Prices 2004-2009.xlsx]BONDS DIRTY PRICE!R2C7</stp>
        <tr r="G2" s="2"/>
      </tp>
      <tp>
        <v>1.1103399999999999</v>
        <stp/>
        <stp>##V3_BDHV12</stp>
        <stp>912810FR4 Govt</stp>
        <stp>IDX_RATIO</stp>
        <stp>1/10/2008</stp>
        <stp>1/10/2008</stp>
        <stp>[Fixed Income  Prices 2004-2009.xlsx]TIPS!R904C108</stp>
        <tr r="DD904" s="1"/>
      </tp>
      <tp>
        <v>1.06158</v>
        <stp/>
        <stp>##V3_BDHV12</stp>
        <stp>912810FS2 Govt</stp>
        <stp>IDX_RATIO</stp>
        <stp>3/17/2009</stp>
        <stp>3/17/2009</stp>
        <stp>[Fixed Income  Prices 2004-2009.xlsx]TIPS!R825C112</stp>
        <tr r="DH825" s="1"/>
      </tp>
      <tp>
        <v>1.1059399999999999</v>
        <stp/>
        <stp>##V3_BDHV12</stp>
        <stp>912810FS2 Govt</stp>
        <stp>IDX_RATIO</stp>
        <stp>9/19/2008</stp>
        <stp>9/19/2008</stp>
        <stp>[Fixed Income  Prices 2004-2009.xlsx]TIPS!R698C112</stp>
        <tr r="DH698" s="1"/>
      </tp>
      <tp>
        <v>1.07128</v>
        <stp/>
        <stp>##V3_BDHV12</stp>
        <stp>912810FS2 Govt</stp>
        <stp>IDX_RATIO</stp>
        <stp>5/27/2009</stp>
        <stp>5/27/2009</stp>
        <stp>[Fixed Income  Prices 2004-2009.xlsx]TIPS!R876C112</stp>
        <tr r="DH876" s="1"/>
      </tp>
      <tp>
        <v>1.0031399999999999</v>
        <stp/>
        <stp>##V3_BDHV12</stp>
        <stp>912810PZ5 Govt</stp>
        <stp>IDX_RATIO</stp>
        <stp>9/29/2009</stp>
        <stp>9/29/2009</stp>
        <stp>[Fixed Income  Prices 2004-2009.xlsx]TIPS!R180C120</stp>
        <tr r="DP180" s="1"/>
      </tp>
      <tp>
        <v>1.05535</v>
        <stp/>
        <stp>##V3_BDHV12</stp>
        <stp>912810PS1 Govt</stp>
        <stp>IDX_RATIO</stp>
        <stp>1/29/2009</stp>
        <stp>1/29/2009</stp>
        <stp>[Fixed Income  Prices 2004-2009.xlsx]TIPS!R532C116</stp>
        <tr r="DL532" s="1"/>
      </tp>
      <tp>
        <v>1.0319100000000001</v>
        <stp/>
        <stp>##V3_BDHV12</stp>
        <stp>912828HW3 Govt</stp>
        <stp>IDX_RATIO</stp>
        <stp>8/22/2008</stp>
        <stp>8/22/2008</stp>
        <stp>[Fixed Income  Prices 2004-2009.xlsx]TIPS!R92C48</stp>
        <tr r="AV92" s="1"/>
      </tp>
      <tp>
        <v>1.06664</v>
        <stp/>
        <stp>##V3_BDHV12</stp>
        <stp>912810FS2 Govt</stp>
        <stp>IDX_RATIO</stp>
        <stp>4/17/2009</stp>
        <stp>4/17/2009</stp>
        <stp>[Fixed Income  Prices 2004-2009.xlsx]TIPS!R848C112</stp>
        <tr r="DH848" s="1"/>
      </tp>
      <tp>
        <v>1.05999</v>
        <stp/>
        <stp>##V3_BDHV12</stp>
        <stp>912810FS2 Govt</stp>
        <stp>IDX_RATIO</stp>
        <stp>2/27/2009</stp>
        <stp>2/27/2009</stp>
        <stp>[Fixed Income  Prices 2004-2009.xlsx]TIPS!R813C112</stp>
        <tr r="DH813" s="1"/>
      </tp>
      <tp>
        <v>1.0149999999999999</v>
        <stp/>
        <stp>##V3_BDHV12</stp>
        <stp>912810FR4 Govt</stp>
        <stp>IDX_RATIO</stp>
        <stp>4/18/2005</stp>
        <stp>4/18/2005</stp>
        <stp>[Fixed Income  Prices 2004-2009.xlsx]TIPS!R193C108</stp>
        <tr r="DD193" s="1"/>
      </tp>
      <tp>
        <v>1.0905899999999999</v>
        <stp/>
        <stp>##V3_BDHV12</stp>
        <stp>912810FS2 Govt</stp>
        <stp>IDX_RATIO</stp>
        <stp>7/29/2008</stp>
        <stp>7/29/2008</stp>
        <stp>[Fixed Income  Prices 2004-2009.xlsx]TIPS!R660C112</stp>
        <tr r="DH660" s="1"/>
      </tp>
      <tp>
        <v>1.06307</v>
        <stp/>
        <stp>##V3_BDHV12</stp>
        <stp>912810FS2 Govt</stp>
        <stp>IDX_RATIO</stp>
        <stp>3/27/2009</stp>
        <stp>3/27/2009</stp>
        <stp>[Fixed Income  Prices 2004-2009.xlsx]TIPS!R833C112</stp>
        <tr r="DH833" s="1"/>
      </tp>
      <tp>
        <v>1.0619799999999999</v>
        <stp/>
        <stp>##V3_BDHV12</stp>
        <stp>912810PS1 Govt</stp>
        <stp>IDX_RATIO</stp>
        <stp>1/19/2009</stp>
        <stp>1/19/2009</stp>
        <stp>[Fixed Income  Prices 2004-2009.xlsx]TIPS!R524C116</stp>
        <tr r="DL524" s="1"/>
      </tp>
      <tp>
        <v>1.1013999999999999</v>
        <stp/>
        <stp>##V3_BDHV12</stp>
        <stp>912810FS2 Govt</stp>
        <stp>IDX_RATIO</stp>
        <stp>8/29/2008</stp>
        <stp>8/29/2008</stp>
        <stp>[Fixed Income  Prices 2004-2009.xlsx]TIPS!R683C112</stp>
        <tr r="DH683" s="1"/>
      </tp>
      <tp>
        <v>1.11453</v>
        <stp/>
        <stp>##V3_BDHV12</stp>
        <stp>912810FR4 Govt</stp>
        <stp>IDX_RATIO</stp>
        <stp>2/20/2008</stp>
        <stp>2/20/2008</stp>
        <stp>[Fixed Income  Prices 2004-2009.xlsx]TIPS!R933C108</stp>
        <tr r="DD933" s="1"/>
      </tp>
      <tp>
        <v>1.1207799999999999</v>
        <stp/>
        <stp>##V3_BDHV12</stp>
        <stp>912810FR4 Govt</stp>
        <stp>IDX_RATIO</stp>
        <stp>4/10/2008</stp>
        <stp>4/10/2008</stp>
        <stp>[Fixed Income  Prices 2004-2009.xlsx]TIPS!R969C108</stp>
        <tr r="DD969" s="1"/>
      </tp>
      <tp>
        <v>1.0684</v>
        <stp/>
        <stp>##V3_BDHV12</stp>
        <stp>912810FS2 Govt</stp>
        <stp>IDX_RATIO</stp>
        <stp>4/27/2009</stp>
        <stp>4/27/2009</stp>
        <stp>[Fixed Income  Prices 2004-2009.xlsx]TIPS!R854C112</stp>
        <tr r="DH854" s="1"/>
      </tp>
      <tp>
        <v>1.11459</v>
        <stp/>
        <stp>##V3_BDHV12</stp>
        <stp>912810FR4 Govt</stp>
        <stp>IDX_RATIO</stp>
        <stp>1/30/2008</stp>
        <stp>1/30/2008</stp>
        <stp>[Fixed Income  Prices 2004-2009.xlsx]TIPS!R918C108</stp>
        <tr r="DD918" s="1"/>
      </tp>
      <tp>
        <v>1.06395</v>
        <stp/>
        <stp>##V3_BDHV12</stp>
        <stp>912810FS2 Govt</stp>
        <stp>IDX_RATIO</stp>
        <stp>2/17/2009</stp>
        <stp>2/17/2009</stp>
        <stp>[Fixed Income  Prices 2004-2009.xlsx]TIPS!R805C112</stp>
        <tr r="DH805" s="1"/>
      </tp>
      <tp>
        <v>1.02858</v>
        <stp/>
        <stp>##V3_BDHV12</stp>
        <stp>912828HW3 Govt</stp>
        <stp>IDX_RATIO</stp>
        <stp>8/12/2008</stp>
        <stp>8/12/2008</stp>
        <stp>[Fixed Income  Prices 2004-2009.xlsx]TIPS!R84C48</stp>
        <tr r="AV84" s="1"/>
      </tp>
      <tp>
        <v>1.1176600000000001</v>
        <stp/>
        <stp>##V3_BDHV12</stp>
        <stp>912810FR4 Govt</stp>
        <stp>IDX_RATIO</stp>
        <stp>3/20/2008</stp>
        <stp>3/20/2008</stp>
        <stp>[Fixed Income  Prices 2004-2009.xlsx]TIPS!R954C108</stp>
        <tr r="DD954" s="1"/>
      </tp>
      <tp>
        <v>1.0029699999999999</v>
        <stp/>
        <stp>##V3_BDHV12</stp>
        <stp>912828JX9 Govt</stp>
        <stp>IDX_RATIO</stp>
        <stp>8/26/2009</stp>
        <stp>8/26/2009</stp>
        <stp>[Fixed Income  Prices 2004-2009.xlsx]TIPS!R171C100</stp>
        <tr r="CV171" s="1"/>
      </tp>
      <tp>
        <v>1.0450999999999999</v>
        <stp/>
        <stp>##V3_BDHV12</stp>
        <stp>912810PS1 Govt</stp>
        <stp>IDX_RATIO</stp>
        <stp>3/19/2009</stp>
        <stp>3/19/2009</stp>
        <stp>[Fixed Income  Prices 2004-2009.xlsx]TIPS!R567C116</stp>
        <tr r="DL567" s="1"/>
      </tp>
      <tp>
        <v>0.99221000000000004</v>
        <stp/>
        <stp>##V3_BDHV12</stp>
        <stp>912810PZ5 Govt</stp>
        <stp>IDX_RATIO</stp>
        <stp>6/19/2009</stp>
        <stp>6/19/2009</stp>
        <stp>[Fixed Income  Prices 2004-2009.xlsx]TIPS!R108C120</stp>
        <tr r="DP108" s="1"/>
      </tp>
      <tp>
        <v>1.10527</v>
        <stp/>
        <stp>##V3_BDHV12</stp>
        <stp>912810FR4 Govt</stp>
        <stp>IDX_RATIO</stp>
        <stp>8/31/2007</stp>
        <stp>8/31/2007</stp>
        <stp>[Fixed Income  Prices 2004-2009.xlsx]TIPS!R810C108</stp>
        <tr r="DD810" s="1"/>
      </tp>
      <tp>
        <v>1.0797399999999999</v>
        <stp/>
        <stp>##V3_BDHV12</stp>
        <stp>912810FS2 Govt</stp>
        <stp>IDX_RATIO</stp>
        <stp>6/19/2008</stp>
        <stp>6/19/2008</stp>
        <stp>[Fixed Income  Prices 2004-2009.xlsx]TIPS!R632C112</stp>
        <tr r="DH632" s="1"/>
      </tp>
      <tp>
        <v>1.1045799999999999</v>
        <stp/>
        <stp>##V3_BDHV12</stp>
        <stp>912810FR4 Govt</stp>
        <stp>IDX_RATIO</stp>
        <stp>8/21/2007</stp>
        <stp>8/21/2007</stp>
        <stp>[Fixed Income  Prices 2004-2009.xlsx]TIPS!R802C108</stp>
        <tr r="DD802" s="1"/>
      </tp>
      <tp>
        <v>1.07195</v>
        <stp/>
        <stp>##V3_BDHV12</stp>
        <stp>912810FS2 Govt</stp>
        <stp>IDX_RATIO</stp>
        <stp>5/19/2008</stp>
        <stp>5/19/2008</stp>
        <stp>[Fixed Income  Prices 2004-2009.xlsx]TIPS!R609C112</stp>
        <tr r="DH609" s="1"/>
      </tp>
      <tp>
        <v>0.99578999999999995</v>
        <stp/>
        <stp>##V3_BDHV12</stp>
        <stp>912810PZ5 Govt</stp>
        <stp>IDX_RATIO</stp>
        <stp>7/29/2009</stp>
        <stp>7/29/2009</stp>
        <stp>[Fixed Income  Prices 2004-2009.xlsx]TIPS!R136C120</stp>
        <tr r="DP136" s="1"/>
      </tp>
      <tp>
        <v>1.1051500000000001</v>
        <stp/>
        <stp>##V3_BDHV12</stp>
        <stp>912810FR4 Govt</stp>
        <stp>IDX_RATIO</stp>
        <stp>9/21/2007</stp>
        <stp>9/21/2007</stp>
        <stp>[Fixed Income  Prices 2004-2009.xlsx]TIPS!R825C108</stp>
        <tr r="DD825" s="1"/>
      </tp>
      <tp>
        <v>1.11588</v>
        <stp/>
        <stp>##V3_BDHV12</stp>
        <stp>912810FR4 Govt</stp>
        <stp>IDX_RATIO</stp>
        <stp>3/10/2008</stp>
        <stp>3/10/2008</stp>
        <stp>[Fixed Income  Prices 2004-2009.xlsx]TIPS!R946C108</stp>
        <tr r="DD946" s="1"/>
      </tp>
      <tp>
        <v>1.10524</v>
        <stp/>
        <stp>##V3_BDHV12</stp>
        <stp>912810FR4 Govt</stp>
        <stp>IDX_RATIO</stp>
        <stp>9/11/2007</stp>
        <stp>9/11/2007</stp>
        <stp>[Fixed Income  Prices 2004-2009.xlsx]TIPS!R817C108</stp>
        <tr r="DD817" s="1"/>
      </tp>
      <tp>
        <v>0.99304000000000003</v>
        <stp/>
        <stp>##V3_BDHV12</stp>
        <stp>912810PZ5 Govt</stp>
        <stp>IDX_RATIO</stp>
        <stp>6/29/2009</stp>
        <stp>6/29/2009</stp>
        <stp>[Fixed Income  Prices 2004-2009.xlsx]TIPS!R114C120</stp>
        <tr r="DP114" s="1"/>
      </tp>
      <tp>
        <v>1.07494</v>
        <stp/>
        <stp>##V3_BDHV12</stp>
        <stp>912810FS2 Govt</stp>
        <stp>IDX_RATIO</stp>
        <stp>5/29/2008</stp>
        <stp>5/29/2008</stp>
        <stp>[Fixed Income  Prices 2004-2009.xlsx]TIPS!R617C112</stp>
        <tr r="DH617" s="1"/>
      </tp>
      <tp>
        <v>1.0758799999999999</v>
        <stp/>
        <stp>##V3_BDHV12</stp>
        <stp>912810FS2 Govt</stp>
        <stp>IDX_RATIO</stp>
        <stp>7/16/2009</stp>
        <stp>7/16/2009</stp>
        <stp>[Fixed Income  Prices 2004-2009.xlsx]TIPS!R912C112</stp>
        <tr r="DH912" s="1"/>
      </tp>
      <tp>
        <v>1.0463499999999999</v>
        <stp/>
        <stp>##V3_BDHV12</stp>
        <stp>912810PS1 Govt</stp>
        <stp>IDX_RATIO</stp>
        <stp>2/19/2009</stp>
        <stp>2/19/2009</stp>
        <stp>[Fixed Income  Prices 2004-2009.xlsx]TIPS!R547C116</stp>
        <tr r="DL547" s="1"/>
      </tp>
      <tp>
        <v>1.0097</v>
        <stp/>
        <stp>##V3_BDHV12</stp>
        <stp>912810FR4 Govt</stp>
        <stp>IDX_RATIO</stp>
        <stp>2/28/2005</stp>
        <stp>2/28/2005</stp>
        <stp>[Fixed Income  Prices 2004-2009.xlsx]TIPS!R158C108</stp>
        <tr r="DD158" s="1"/>
      </tp>
      <tp>
        <v>1.0107299999999999</v>
        <stp/>
        <stp>##V3_BDHV12</stp>
        <stp>912810FR4 Govt</stp>
        <stp>IDX_RATIO</stp>
        <stp>3/18/2005</stp>
        <stp>3/18/2005</stp>
        <stp>[Fixed Income  Prices 2004-2009.xlsx]TIPS!R172C108</stp>
        <tr r="DD172" s="1"/>
      </tp>
      <tp>
        <v>1.0048999999999999</v>
        <stp/>
        <stp>##V3_BDHV12</stp>
        <stp>912828CP3 Govt</stp>
        <stp>IDX_RATIO</stp>
        <stp>9/29/2004</stp>
        <stp>9/29/2004</stp>
        <stp>[Fixed Income  Prices 2004-2009.xlsx]TIPS!R53C64</stp>
        <tr r="BL53" s="1"/>
      </tp>
      <tp>
        <v>1.00383</v>
        <stp/>
        <stp>##V3_BDHV12</stp>
        <stp>912828JX9 Govt</stp>
        <stp>IDX_RATIO</stp>
        <stp>9/16/2009</stp>
        <stp>9/16/2009</stp>
        <stp>[Fixed Income  Prices 2004-2009.xlsx]TIPS!R186C100</stp>
        <tr r="CV186" s="1"/>
      </tp>
      <tp>
        <v>1.08016</v>
        <stp/>
        <stp>##V3_BDHV12</stp>
        <stp>912810PS1 Govt</stp>
        <stp>IDX_RATIO</stp>
        <stp>8/18/2008</stp>
        <stp>8/18/2008</stp>
        <stp>[Fixed Income  Prices 2004-2009.xlsx]TIPS!R414C116</stp>
        <tr r="DL414" s="1"/>
      </tp>
      <tp>
        <v>1.08365</v>
        <stp/>
        <stp>##V3_BDHV12</stp>
        <stp>912810PS1 Govt</stp>
        <stp>IDX_RATIO</stp>
        <stp>8/28/2008</stp>
        <stp>8/28/2008</stp>
        <stp>[Fixed Income  Prices 2004-2009.xlsx]TIPS!R422C116</stp>
        <tr r="DL422" s="1"/>
      </tp>
      <tp>
        <v>1.07297</v>
        <stp/>
        <stp>##V3_BDHV12</stp>
        <stp>912810FS2 Govt</stp>
        <stp>IDX_RATIO</stp>
        <stp>1/28/2009</stp>
        <stp>1/28/2009</stp>
        <stp>[Fixed Income  Prices 2004-2009.xlsx]TIPS!R791C112</stp>
        <tr r="DH791" s="1"/>
      </tp>
      <tp>
        <v>1.0882700000000001</v>
        <stp/>
        <stp>##V3_BDHV12</stp>
        <stp>912810PS1 Govt</stp>
        <stp>IDX_RATIO</stp>
        <stp>9/18/2008</stp>
        <stp>9/18/2008</stp>
        <stp>[Fixed Income  Prices 2004-2009.xlsx]TIPS!R437C116</stp>
        <tr r="DL437" s="1"/>
      </tp>
      <tp>
        <v>1.00505</v>
        <stp/>
        <stp>##V3_BDHV12</stp>
        <stp>912828CP3 Govt</stp>
        <stp>IDX_RATIO</stp>
        <stp>8/19/2004</stp>
        <stp>8/19/2004</stp>
        <stp>[Fixed Income  Prices 2004-2009.xlsx]TIPS!R24C64</stp>
        <tr r="BL24" s="1"/>
      </tp>
      <tp>
        <v>1.0114099999999999</v>
        <stp/>
        <stp>##V3_BDHV12</stp>
        <stp>912810FR4 Govt</stp>
        <stp>IDX_RATIO</stp>
        <stp>3/28/2005</stp>
        <stp>3/28/2005</stp>
        <stp>[Fixed Income  Prices 2004-2009.xlsx]TIPS!R178C108</stp>
        <tr r="DD178" s="1"/>
      </tp>
      <tp>
        <v>0.99458999999999997</v>
        <stp/>
        <stp>##V3_BDHV12</stp>
        <stp>912828JX9 Govt</stp>
        <stp>IDX_RATIO</stp>
        <stp>7/16/2009</stp>
        <stp>7/16/2009</stp>
        <stp>[Fixed Income  Prices 2004-2009.xlsx]TIPS!R142C100</stp>
        <tr r="CV142" s="1"/>
      </tp>
      <tp>
        <v>1.0110300000000001</v>
        <stp/>
        <stp>##V3_BDHV12</stp>
        <stp>912810FR4 Govt</stp>
        <stp>IDX_RATIO</stp>
        <stp>2/18/2005</stp>
        <stp>2/18/2005</stp>
        <stp>[Fixed Income  Prices 2004-2009.xlsx]TIPS!R152C108</stp>
        <tr r="DD152" s="1"/>
      </tp>
      <tp>
        <v>0.99195999999999995</v>
        <stp/>
        <stp>##V3_BDHV12</stp>
        <stp>912828JX9 Govt</stp>
        <stp>IDX_RATIO</stp>
        <stp>6/16/2009</stp>
        <stp>6/16/2009</stp>
        <stp>[Fixed Income  Prices 2004-2009.xlsx]TIPS!R120C100</stp>
        <tr r="CV120" s="1"/>
      </tp>
      <tp>
        <v>1.0079899999999999</v>
        <stp/>
        <stp>##V3_BDHV12</stp>
        <stp>912828CZ1 Govt</stp>
        <stp>IDX_RATIO</stp>
        <stp>1/19/2005</stp>
        <stp>1/19/2005</stp>
        <stp>[Fixed Income  Prices 2004-2009.xlsx]TIPS!R64C24</stp>
        <tr r="X64" s="1"/>
      </tp>
      <tp>
        <v>1.0251999999999999</v>
        <stp/>
        <stp>##V3_BDHV12</stp>
        <stp>912828BW9 Govt</stp>
        <stp>IDX_RATIO</stp>
        <stp>9/28/2004</stp>
        <stp>9/28/2004</stp>
        <stp>[Fixed Income  Prices 2004-2009.xlsx]TIPS!R52C56</stp>
        <tr r="BD52" s="1"/>
      </tp>
      <tp>
        <v>1.0132099999999999</v>
        <stp/>
        <stp>##V3_BDHV12</stp>
        <stp>912810FR4 Govt</stp>
        <stp>IDX_RATIO</stp>
        <stp>1/28/2005</stp>
        <stp>1/28/2005</stp>
        <stp>[Fixed Income  Prices 2004-2009.xlsx]TIPS!R137C108</stp>
        <tr r="DD137" s="1"/>
      </tp>
      <tp>
        <v>1.08588</v>
        <stp/>
        <stp>##V3_BDHV12</stp>
        <stp>912810FS2 Govt</stp>
        <stp>IDX_RATIO</stp>
        <stp>9/16/2009</stp>
        <stp>9/16/2009</stp>
        <stp>[Fixed Income  Prices 2004-2009.xlsx]TIPS!R956C112</stp>
        <tr r="DH956" s="1"/>
      </tp>
      <tp>
        <v>1.01247</v>
        <stp/>
        <stp>##V3_BDHV12</stp>
        <stp>912828HW3 Govt</stp>
        <stp>IDX_RATIO</stp>
        <stp>6/12/2008</stp>
        <stp>6/12/2008</stp>
        <stp>[Fixed Income  Prices 2004-2009.xlsx]TIPS!R41C48</stp>
        <tr r="AV41" s="1"/>
      </tp>
      <tp>
        <v>1.00743</v>
        <stp/>
        <stp>##V3_BDHV12</stp>
        <stp>912828HW3 Govt</stp>
        <stp>IDX_RATIO</stp>
        <stp>5/22/2008</stp>
        <stp>5/22/2008</stp>
        <stp>[Fixed Income  Prices 2004-2009.xlsx]TIPS!R26C48</stp>
        <tr r="AV26" s="1"/>
      </tp>
      <tp>
        <v>0.99026000000000003</v>
        <stp/>
        <stp>##V3_BDHV12</stp>
        <stp>912828JX9 Govt</stp>
        <stp>IDX_RATIO</stp>
        <stp>5/26/2009</stp>
        <stp>5/26/2009</stp>
        <stp>[Fixed Income  Prices 2004-2009.xlsx]TIPS!R105C100</stp>
        <tr r="CV105" s="1"/>
      </tp>
      <tp>
        <v>1.12903</v>
        <stp/>
        <stp>##V3_BDHV12</stp>
        <stp>912810FR4 Govt</stp>
        <stp>IDX_RATIO</stp>
        <stp>5/20/2008</stp>
        <stp>5/20/2008</stp>
        <stp>[Fixed Income  Prices 2004-2009.xlsx]TIPS!R997C108</stp>
        <tr r="DD997" s="1"/>
      </tp>
      <tp>
        <v>1.0849500000000001</v>
        <stp/>
        <stp>##V3_BDHV12</stp>
        <stp>912810FS2 Govt</stp>
        <stp>IDX_RATIO</stp>
        <stp>8/26/2009</stp>
        <stp>8/26/2009</stp>
        <stp>[Fixed Income  Prices 2004-2009.xlsx]TIPS!R941C112</stp>
        <tr r="DH941" s="1"/>
      </tp>
      <tp>
        <v>1.0731299999999999</v>
        <stp/>
        <stp>##V3_BDHV12</stp>
        <stp>912810FS2 Govt</stp>
        <stp>IDX_RATIO</stp>
        <stp>6/17/2009</stp>
        <stp>6/17/2009</stp>
        <stp>[Fixed Income  Prices 2004-2009.xlsx]TIPS!R891C112</stp>
        <tr r="DH891" s="1"/>
      </tp>
      <tp>
        <v>1.0046299999999999</v>
        <stp/>
        <stp>##V3_BDHV12</stp>
        <stp>912828HW3 Govt</stp>
        <stp>IDX_RATIO</stp>
        <stp>5/12/2008</stp>
        <stp>5/12/2008</stp>
        <stp>[Fixed Income  Prices 2004-2009.xlsx]TIPS!R18C48</stp>
        <tr r="AV18" s="1"/>
      </tp>
      <tp>
        <v>1.02519</v>
        <stp/>
        <stp>##V3_BDHV12</stp>
        <stp>912828BW9 Govt</stp>
        <stp>IDX_RATIO</stp>
        <stp>8/18/2004</stp>
        <stp>8/18/2004</stp>
        <stp>[Fixed Income  Prices 2004-2009.xlsx]TIPS!R23C56</stp>
        <tr r="BD23" s="1"/>
      </tp>
      <tp>
        <v>1.0978600000000001</v>
        <stp/>
        <stp>##V3_BDHV12</stp>
        <stp>912810FS2 Govt</stp>
        <stp>IDX_RATIO</stp>
        <stp>8/19/2008</stp>
        <stp>8/19/2008</stp>
        <stp>[Fixed Income  Prices 2004-2009.xlsx]TIPS!R675C112</stp>
        <tr r="DH675" s="1"/>
      </tp>
      <tp>
        <v>1.0130399999999999</v>
        <stp/>
        <stp>##V3_BDHV12</stp>
        <stp>912810FR4 Govt</stp>
        <stp>IDX_RATIO</stp>
        <stp>1/18/2005</stp>
        <stp>1/18/2005</stp>
        <stp>[Fixed Income  Prices 2004-2009.xlsx]TIPS!R129C108</stp>
        <tr r="DD129" s="1"/>
      </tp>
      <tp>
        <v>1.1229499999999999</v>
        <stp/>
        <stp>##V3_BDHV12</stp>
        <stp>912810FR4 Govt</stp>
        <stp>IDX_RATIO</stp>
        <stp>4/30/2008</stp>
        <stp>4/30/2008</stp>
        <stp>[Fixed Income  Prices 2004-2009.xlsx]TIPS!R983C108</stp>
        <tr r="DD983" s="1"/>
      </tp>
      <tp>
        <v>0.99278999999999995</v>
        <stp/>
        <stp>##V3_BDHV12</stp>
        <stp>912828JX9 Govt</stp>
        <stp>IDX_RATIO</stp>
        <stp>6/26/2009</stp>
        <stp>6/26/2009</stp>
        <stp>[Fixed Income  Prices 2004-2009.xlsx]TIPS!R128C100</stp>
        <tr r="CV128" s="1"/>
      </tp>
      <tp>
        <v>1.05186</v>
        <stp/>
        <stp>##V3_BDHV12</stp>
        <stp>912810PS1 Govt</stp>
        <stp>IDX_RATIO</stp>
        <stp>4/29/2009</stp>
        <stp>4/29/2009</stp>
        <stp>[Fixed Income  Prices 2004-2009.xlsx]TIPS!R596C116</stp>
        <tr r="DL596" s="1"/>
      </tp>
      <tp>
        <v>1.0010399999999999</v>
        <stp/>
        <stp>##V3_BDHV12</stp>
        <stp>912810PZ5 Govt</stp>
        <stp>IDX_RATIO</stp>
        <stp>8/19/2009</stp>
        <stp>8/19/2009</stp>
        <stp>[Fixed Income  Prices 2004-2009.xlsx]TIPS!R151C120</stp>
        <tr r="DP151" s="1"/>
      </tp>
      <tp>
        <v>1.0221499999999999</v>
        <stp/>
        <stp>##V3_BDHV12</stp>
        <stp>912828HW3 Govt</stp>
        <stp>IDX_RATIO</stp>
        <stp>7/22/2008</stp>
        <stp>7/22/2008</stp>
        <stp>[Fixed Income  Prices 2004-2009.xlsx]TIPS!R69C48</stp>
        <tr r="AV69" s="1"/>
      </tp>
      <tp>
        <v>1.00406</v>
        <stp/>
        <stp>##V3_BDHV12</stp>
        <stp>912828JE1 Govt</stp>
        <stp>IDX_RATIO</stp>
        <stp>7/30/2008</stp>
        <stp>7/30/2008</stp>
        <stp>[Fixed Income  Prices 2004-2009.xlsx]TIPS!R18C96</stp>
        <tr r="CR18" s="1"/>
      </tp>
      <tp>
        <v>1.0059199999999999</v>
        <stp/>
        <stp>##V3_BDHV12</stp>
        <stp>912828KM1 Govt</stp>
        <stp>IDX_RATIO</stp>
        <stp>6/11/2009</stp>
        <stp>6/11/2009</stp>
        <stp>[Fixed Income  Prices 2004-2009.xlsx]TIPS!R40C60</stp>
        <tr r="BH40" s="1"/>
      </tp>
      <tp>
        <v>1.0042199999999999</v>
        <stp/>
        <stp>##V3_BDHV12</stp>
        <stp>912828KM1 Govt</stp>
        <stp>IDX_RATIO</stp>
        <stp>5/21/2009</stp>
        <stp>5/21/2009</stp>
        <stp>[Fixed Income  Prices 2004-2009.xlsx]TIPS!R25C60</stp>
        <tr r="BH25" s="1"/>
      </tp>
      <tp>
        <v>1.0094700000000001</v>
        <stp/>
        <stp>##V3_BDHV12</stp>
        <stp>912828KM1 Govt</stp>
        <stp>IDX_RATIO</stp>
        <stp>7/21/2009</stp>
        <stp>7/21/2009</stp>
        <stp>[Fixed Income  Prices 2004-2009.xlsx]TIPS!R68C60</stp>
        <tr r="BH68" s="1"/>
      </tp>
      <tp>
        <v>1.01041</v>
        <stp/>
        <stp>##V3_BDHV12</stp>
        <stp>912828KM1 Govt</stp>
        <stp>IDX_RATIO</stp>
        <stp>7/31/2009</stp>
        <stp>7/31/2009</stp>
        <stp>[Fixed Income  Prices 2004-2009.xlsx]TIPS!R76C60</stp>
        <tr r="BH76" s="1"/>
      </tp>
      <tp>
        <v>1.00343</v>
        <stp/>
        <stp>##V3_BDHV12</stp>
        <stp>912828KM1 Govt</stp>
        <stp>IDX_RATIO</stp>
        <stp>5/11/2009</stp>
        <stp>5/11/2009</stp>
        <stp>[Fixed Income  Prices 2004-2009.xlsx]TIPS!R17C60</stp>
        <tr r="BH17" s="1"/>
      </tp>
      <tp>
        <v>1.0188999999999999</v>
        <stp/>
        <stp>##V3_BDHV12</stp>
        <stp>912828KM1 Govt</stp>
        <stp>IDX_RATIO</stp>
        <stp>8/31/2009</stp>
        <stp>8/31/2009</stp>
        <stp>[Fixed Income  Prices 2004-2009.xlsx]TIPS!R97C60</stp>
        <tr r="BH97" s="1"/>
      </tp>
      <tp>
        <v>1.0096099999999999</v>
        <stp/>
        <stp>##V3_BDHV12</stp>
        <stp>912828HN3 Govt</stp>
        <stp>IDX_RATIO</stp>
        <stp>4/22/2008</stp>
        <stp>4/22/2008</stp>
        <stp>[Fixed Income  Prices 2004-2009.xlsx]TIPS!R78C92</stp>
        <tr r="CN78" s="1"/>
      </tp>
      <tp>
        <v>1.0161</v>
        <stp/>
        <stp>##V3_BDHV12</stp>
        <stp>912828KM1 Govt</stp>
        <stp>IDX_RATIO</stp>
        <stp>8/21/2009</stp>
        <stp>8/21/2009</stp>
        <stp>[Fixed Income  Prices 2004-2009.xlsx]TIPS!R91C60</stp>
        <tr r="BH91" s="1"/>
      </tp>
      <tp>
        <v>1.01359</v>
        <stp/>
        <stp>##V3_BDHV12</stp>
        <stp>912828HN3 Govt</stp>
        <stp>IDX_RATIO</stp>
        <stp>5/12/2008</stp>
        <stp>5/12/2008</stp>
        <stp>[Fixed Income  Prices 2004-2009.xlsx]TIPS!R92C92</stp>
        <tr r="CN92" s="1"/>
      </tp>
      <tp>
        <v>1.0133000000000001</v>
        <stp/>
        <stp>##V3_BDHV12</stp>
        <stp>912828KM1 Govt</stp>
        <stp>IDX_RATIO</stp>
        <stp>8/11/2009</stp>
        <stp>8/11/2009</stp>
        <stp>[Fixed Income  Prices 2004-2009.xlsx]TIPS!R83C60</stp>
        <tr r="BH83" s="1"/>
      </tp>
      <tp>
        <v>1.00434</v>
        <stp/>
        <stp>##V3_BDHV12</stp>
        <stp>912828HN3 Govt</stp>
        <stp>IDX_RATIO</stp>
        <stp>3/12/2008</stp>
        <stp>3/12/2008</stp>
        <stp>[Fixed Income  Prices 2004-2009.xlsx]TIPS!R49C92</stp>
        <tr r="CN49" s="1"/>
      </tp>
      <tp>
        <v>1.03139</v>
        <stp/>
        <stp>##V3_BDHV12</stp>
        <stp>912828BD1 Govt</stp>
        <stp>IDX_RATIO</stp>
        <stp>8/18/2004</stp>
        <stp>8/18/2004</stp>
        <stp>[Fixed Income  Prices 2004-2009.xlsx]TIPS!R23C52</stp>
        <tr r="AZ23" s="1"/>
      </tp>
      <tp>
        <v>1.0163199999999999</v>
        <stp/>
        <stp>##V3_BDHV12</stp>
        <stp>912828JE1 Govt</stp>
        <stp>IDX_RATIO</stp>
        <stp>9/10/2008</stp>
        <stp>9/10/2008</stp>
        <stp>[Fixed Income  Prices 2004-2009.xlsx]TIPS!R48C96</stp>
        <tr r="CR48" s="1"/>
      </tp>
      <tp>
        <v>1.0013399999999999</v>
        <stp/>
        <stp>##V3_BDHV12</stp>
        <stp>912828HN3 Govt</stp>
        <stp>IDX_RATIO</stp>
        <stp>1/22/2008</stp>
        <stp>1/22/2008</stp>
        <stp>[Fixed Income  Prices 2004-2009.xlsx]TIPS!R13C92</stp>
        <tr r="CN13" s="1"/>
      </tp>
      <tp>
        <v>1.00299</v>
        <stp/>
        <stp>##V3_BDHV12</stp>
        <stp>912828HN3 Govt</stp>
        <stp>IDX_RATIO</stp>
        <stp>2/12/2008</stp>
        <stp>2/12/2008</stp>
        <stp>[Fixed Income  Prices 2004-2009.xlsx]TIPS!R28C92</stp>
        <tr r="CN28" s="1"/>
      </tp>
      <tp>
        <v>1.0027600000000001</v>
        <stp/>
        <stp>##V3_BDHV12</stp>
        <stp>912828HN3 Govt</stp>
        <stp>IDX_RATIO</stp>
        <stp>2/22/2008</stp>
        <stp>2/22/2008</stp>
        <stp>[Fixed Income  Prices 2004-2009.xlsx]TIPS!R36C92</stp>
        <tr r="CN36" s="1"/>
      </tp>
      <tp>
        <v>1.03139</v>
        <stp/>
        <stp>##V3_BDHV12</stp>
        <stp>912828BD1 Govt</stp>
        <stp>IDX_RATIO</stp>
        <stp>9/28/2004</stp>
        <stp>9/28/2004</stp>
        <stp>[Fixed Income  Prices 2004-2009.xlsx]TIPS!R52C52</stp>
        <tr r="AZ52" s="1"/>
      </tp>
      <tp>
        <v>1.01081</v>
        <stp/>
        <stp>##V3_BDHV12</stp>
        <stp>912828JE1 Govt</stp>
        <stp>IDX_RATIO</stp>
        <stp>8/20/2008</stp>
        <stp>8/20/2008</stp>
        <stp>[Fixed Income  Prices 2004-2009.xlsx]TIPS!R33C96</stp>
        <tr r="CR33" s="1"/>
      </tp>
      <tp>
        <v>1.0198700000000001</v>
        <stp/>
        <stp>##V3_BDHV12</stp>
        <stp>912828JE1 Govt</stp>
        <stp>IDX_RATIO</stp>
        <stp>9/30/2008</stp>
        <stp>9/30/2008</stp>
        <stp>[Fixed Income  Prices 2004-2009.xlsx]TIPS!R62C96</stp>
        <tr r="CR62" s="1"/>
      </tp>
      <tp>
        <v>1.1259299999999999</v>
        <stp/>
        <stp>##V3_BDHV12</stp>
        <stp>9128275W8 Govt</stp>
        <stp>IDX_RATIO</stp>
        <stp>10/11/2004</stp>
        <stp>10/11/2004</stp>
        <stp>[Fixed Income  Prices 2004-2009.xlsx]TIPS!R61C20</stp>
        <tr r="T61" s="1"/>
      </tp>
      <tp>
        <v>1.0884100000000001</v>
        <stp/>
        <stp>##V3_BDHV12</stp>
        <stp>9128276R8 Govt</stp>
        <stp>IDX_RATIO</stp>
        <stp>10/11/2004</stp>
        <stp>10/11/2004</stp>
        <stp>[Fixed Income  Prices 2004-2009.xlsx]TIPS!R61C28</stp>
        <tr r="AB61" s="1"/>
      </tp>
      <tp>
        <v>1.03301</v>
        <stp/>
        <stp>##V3_BDHV12</stp>
        <stp>912828BD1 Govt</stp>
        <stp>IDX_RATIO</stp>
        <stp>11/18/2004</stp>
        <stp>11/18/2004</stp>
        <stp>[Fixed Income  Prices 2004-2009.xlsx]TIPS!R89C52</stp>
        <tr r="AZ89" s="1"/>
      </tp>
      <tp>
        <v>1.01518</v>
        <stp/>
        <stp>##V3_BDHV12</stp>
        <stp>912828JE1 Govt</stp>
        <stp>IDX_RATIO</stp>
        <stp>11/18/2008</stp>
        <stp>11/18/2008</stp>
        <stp>[Fixed Income  Prices 2004-2009.xlsx]TIPS!R97C96</stp>
        <tr r="CR97" s="1"/>
      </tp>
      <tp>
        <v>1.0895600000000001</v>
        <stp/>
        <stp>##V3_BDHV12</stp>
        <stp>9128276R8 Govt</stp>
        <stp>IDX_RATIO</stp>
        <stp>11/11/2004</stp>
        <stp>11/11/2004</stp>
        <stp>[Fixed Income  Prices 2004-2009.xlsx]TIPS!R84C28</stp>
        <tr r="AB84" s="1"/>
      </tp>
      <tp>
        <v>1.12713</v>
        <stp/>
        <stp>##V3_BDHV12</stp>
        <stp>9128275W8 Govt</stp>
        <stp>IDX_RATIO</stp>
        <stp>11/11/2004</stp>
        <stp>11/11/2004</stp>
        <stp>[Fixed Income  Prices 2004-2009.xlsx]TIPS!R84C20</stp>
        <tr r="T84" s="1"/>
      </tp>
      <tp>
        <v>1.2317899999999999</v>
        <stp/>
        <stp>##V3_BDHV12</stp>
        <stp>9128272M3 Govt</stp>
        <stp>IDX_RATIO</stp>
        <stp>9/23/2005</stp>
        <stp>9/23/2005</stp>
        <stp>[Fixed Income  Prices 2004-2009.xlsx]TIPS!R309C8</stp>
        <tr r="H309" s="1"/>
      </tp>
      <tp>
        <v>1.2316100000000001</v>
        <stp/>
        <stp>##V3_BDHV12</stp>
        <stp>9128272M3 Govt</stp>
        <stp>IDX_RATIO</stp>
        <stp>9/22/2005</stp>
        <stp>9/22/2005</stp>
        <stp>[Fixed Income  Prices 2004-2009.xlsx]TIPS!R308C8</stp>
        <tr r="H308" s="1"/>
      </tp>
      <tp>
        <v>1.0315300000000001</v>
        <stp/>
        <stp>##V3_BDHV12</stp>
        <stp>912828BD1 Govt</stp>
        <stp>IDX_RATIO</stp>
        <stp>10/18/2004</stp>
        <stp>10/18/2004</stp>
        <stp>[Fixed Income  Prices 2004-2009.xlsx]TIPS!R66C52</stp>
        <tr r="AZ66" s="1"/>
      </tp>
      <tp>
        <v>1.2329300000000001</v>
        <stp/>
        <stp>##V3_BDHV12</stp>
        <stp>9128272M3 Govt</stp>
        <stp>IDX_RATIO</stp>
        <stp>9/29/2005</stp>
        <stp>9/29/2005</stp>
        <stp>[Fixed Income  Prices 2004-2009.xlsx]TIPS!R313C8</stp>
        <tr r="H313" s="1"/>
      </tp>
      <tp>
        <v>1.2327399999999999</v>
        <stp/>
        <stp>##V3_BDHV12</stp>
        <stp>9128272M3 Govt</stp>
        <stp>IDX_RATIO</stp>
        <stp>9/28/2005</stp>
        <stp>9/28/2005</stp>
        <stp>[Fixed Income  Prices 2004-2009.xlsx]TIPS!R312C8</stp>
        <tr r="H312" s="1"/>
      </tp>
      <tp>
        <v>1.0904100000000001</v>
        <stp/>
        <stp>##V3_BDHV12</stp>
        <stp>9128276R8 Govt</stp>
        <stp>IDX_RATIO</stp>
        <stp>11/22/2004</stp>
        <stp>11/22/2004</stp>
        <stp>[Fixed Income  Prices 2004-2009.xlsx]TIPS!R91C28</stp>
        <tr r="AB91" s="1"/>
      </tp>
      <tp>
        <v>1.1280000000000001</v>
        <stp/>
        <stp>##V3_BDHV12</stp>
        <stp>9128275W8 Govt</stp>
        <stp>IDX_RATIO</stp>
        <stp>11/22/2004</stp>
        <stp>11/22/2004</stp>
        <stp>[Fixed Income  Prices 2004-2009.xlsx]TIPS!R91C20</stp>
        <tr r="T91" s="1"/>
      </tp>
      <tp>
        <v>1.2833000000000001</v>
        <stp/>
        <stp>##V3_BDHV12</stp>
        <stp>9128272M3 Govt</stp>
        <stp>IDX_RATIO</stp>
        <stp>9/22/2006</stp>
        <stp>9/22/2006</stp>
        <stp>[Fixed Income  Prices 2004-2009.xlsx]TIPS!R568C8</stp>
        <tr r="H568" s="1"/>
      </tp>
      <tp>
        <v>1.2841800000000001</v>
        <stp/>
        <stp>##V3_BDHV12</stp>
        <stp>9128272M3 Govt</stp>
        <stp>IDX_RATIO</stp>
        <stp>9/29/2006</stp>
        <stp>9/29/2006</stp>
        <stp>[Fixed Income  Prices 2004-2009.xlsx]TIPS!R573C8</stp>
        <tr r="H573" s="1"/>
      </tp>
      <tp>
        <v>1.28406</v>
        <stp/>
        <stp>##V3_BDHV12</stp>
        <stp>9128272M3 Govt</stp>
        <stp>IDX_RATIO</stp>
        <stp>9/28/2006</stp>
        <stp>9/28/2006</stp>
        <stp>[Fixed Income  Prices 2004-2009.xlsx]TIPS!R572C8</stp>
        <tr r="H572" s="1"/>
      </tp>
      <tp>
        <v>1.0073000000000001</v>
        <stp/>
        <stp>##V3_BDHV12</stp>
        <stp>912828CP3 Govt</stp>
        <stp>IDX_RATIO</stp>
        <stp>11/29/2004</stp>
        <stp>11/29/2004</stp>
        <stp>[Fixed Income  Prices 2004-2009.xlsx]TIPS!R96C64</stp>
        <tr r="BL96" s="1"/>
      </tp>
      <tp>
        <v>1.1261399999999999</v>
        <stp/>
        <stp>##V3_BDHV12</stp>
        <stp>9128275W8 Govt</stp>
        <stp>IDX_RATIO</stp>
        <stp>10/22/2004</stp>
        <stp>10/22/2004</stp>
        <stp>[Fixed Income  Prices 2004-2009.xlsx]TIPS!R70C20</stp>
        <tr r="T70" s="1"/>
      </tp>
      <tp>
        <v>1.0886100000000001</v>
        <stp/>
        <stp>##V3_BDHV12</stp>
        <stp>9128276R8 Govt</stp>
        <stp>IDX_RATIO</stp>
        <stp>10/22/2004</stp>
        <stp>10/22/2004</stp>
        <stp>[Fixed Income  Prices 2004-2009.xlsx]TIPS!R70C28</stp>
        <tr r="AB70" s="1"/>
      </tp>
      <tp>
        <v>1.0052700000000001</v>
        <stp/>
        <stp>##V3_BDHV12</stp>
        <stp>912828CP3 Govt</stp>
        <stp>IDX_RATIO</stp>
        <stp>10/29/2004</stp>
        <stp>10/29/2004</stp>
        <stp>[Fixed Income  Prices 2004-2009.xlsx]TIPS!R75C64</stp>
        <tr r="BL75" s="1"/>
      </tp>
      <tp>
        <v>1.0802100000000001</v>
        <stp/>
        <stp>##V3_BDHV12</stp>
        <stp>912810FR4 Govt</stp>
        <stp>IDX_RATIO</stp>
        <stp>10/10/2006</stp>
        <stp>10/10/2006</stp>
        <stp>[Fixed Income  Prices 2004-2009.xlsx]TIPS!R577C108</stp>
        <tr r="DD577" s="1"/>
      </tp>
      <tp>
        <v>1.0803499999999999</v>
        <stp/>
        <stp>##V3_BDHV12</stp>
        <stp>912810FR4 Govt</stp>
        <stp>IDX_RATIO</stp>
        <stp>10/12/2006</stp>
        <stp>10/12/2006</stp>
        <stp>[Fixed Income  Prices 2004-2009.xlsx]TIPS!R579C108</stp>
        <tr r="DD579" s="1"/>
      </tp>
      <tp>
        <v>1.0802799999999999</v>
        <stp/>
        <stp>##V3_BDHV12</stp>
        <stp>912810FR4 Govt</stp>
        <stp>IDX_RATIO</stp>
        <stp>10/11/2006</stp>
        <stp>10/11/2006</stp>
        <stp>[Fixed Income  Prices 2004-2009.xlsx]TIPS!R578C108</stp>
        <tr r="DD578" s="1"/>
      </tp>
      <tp>
        <v>1.0481799999999999</v>
        <stp/>
        <stp>##V3_BDHV12</stp>
        <stp>912810FS2 Govt</stp>
        <stp>IDX_RATIO</stp>
        <stp>10/22/2007</stp>
        <stp>10/22/2007</stp>
        <stp>[Fixed Income  Prices 2004-2009.xlsx]TIPS!R459C112</stp>
        <tr r="DH459" s="1"/>
      </tp>
      <tp>
        <v>1.0090699999999999</v>
        <stp/>
        <stp>##V3_BDHV12</stp>
        <stp>912828FL9 Govt</stp>
        <stp>IDX_RATIO</stp>
        <stp>10/23/2006</stp>
        <stp>10/23/2006</stp>
        <stp>[Fixed Income  Prices 2004-2009.xlsx]TIPS!R77C80</stp>
        <tr r="CB77" s="1"/>
      </tp>
      <tp>
        <v>1.04775</v>
        <stp/>
        <stp>##V3_BDHV12</stp>
        <stp>912810FS2 Govt</stp>
        <stp>IDX_RATIO</stp>
        <stp>10/29/2007</stp>
        <stp>10/29/2007</stp>
        <stp>[Fixed Income  Prices 2004-2009.xlsx]TIPS!R464C112</stp>
        <tr r="DH464" s="1"/>
      </tp>
      <tp>
        <v>1.04843</v>
        <stp/>
        <stp>##V3_BDHV12</stp>
        <stp>912810FS2 Govt</stp>
        <stp>IDX_RATIO</stp>
        <stp>10/18/2007</stp>
        <stp>10/18/2007</stp>
        <stp>[Fixed Income  Prices 2004-2009.xlsx]TIPS!R457C112</stp>
        <tr r="DH457" s="1"/>
      </tp>
      <tp>
        <v>1.0485500000000001</v>
        <stp/>
        <stp>##V3_BDHV12</stp>
        <stp>912810FS2 Govt</stp>
        <stp>IDX_RATIO</stp>
        <stp>10/16/2007</stp>
        <stp>10/16/2007</stp>
        <stp>[Fixed Income  Prices 2004-2009.xlsx]TIPS!R455C112</stp>
        <tr r="DH455" s="1"/>
      </tp>
      <tp>
        <v>1.0488599999999999</v>
        <stp/>
        <stp>##V3_BDHV12</stp>
        <stp>912810FS2 Govt</stp>
        <stp>IDX_RATIO</stp>
        <stp>10/11/2007</stp>
        <stp>10/11/2007</stp>
        <stp>[Fixed Income  Prices 2004-2009.xlsx]TIPS!R452C112</stp>
        <tr r="DH452" s="1"/>
      </tp>
      <tp>
        <v>1.0481199999999999</v>
        <stp/>
        <stp>##V3_BDHV12</stp>
        <stp>912810FS2 Govt</stp>
        <stp>IDX_RATIO</stp>
        <stp>10/23/2007</stp>
        <stp>10/23/2007</stp>
        <stp>[Fixed Income  Prices 2004-2009.xlsx]TIPS!R460C112</stp>
        <tr r="DH460" s="1"/>
      </tp>
      <tp>
        <v>1.0486200000000001</v>
        <stp/>
        <stp>##V3_BDHV12</stp>
        <stp>912810FS2 Govt</stp>
        <stp>IDX_RATIO</stp>
        <stp>10/15/2007</stp>
        <stp>10/15/2007</stp>
        <stp>[Fixed Income  Prices 2004-2009.xlsx]TIPS!R454C112</stp>
        <tr r="DH454" s="1"/>
      </tp>
      <tp>
        <v>1.0484899999999999</v>
        <stp/>
        <stp>##V3_BDHV12</stp>
        <stp>912810FS2 Govt</stp>
        <stp>IDX_RATIO</stp>
        <stp>10/17/2007</stp>
        <stp>10/17/2007</stp>
        <stp>[Fixed Income  Prices 2004-2009.xlsx]TIPS!R456C112</stp>
        <tr r="DH456" s="1"/>
      </tp>
      <tp>
        <v>1.0489299999999999</v>
        <stp/>
        <stp>##V3_BDHV12</stp>
        <stp>912810FS2 Govt</stp>
        <stp>IDX_RATIO</stp>
        <stp>10/10/2007</stp>
        <stp>10/10/2007</stp>
        <stp>[Fixed Income  Prices 2004-2009.xlsx]TIPS!R451C112</stp>
        <tr r="DH451" s="1"/>
      </tp>
      <tp>
        <v>1.0488</v>
        <stp/>
        <stp>##V3_BDHV12</stp>
        <stp>912810FS2 Govt</stp>
        <stp>IDX_RATIO</stp>
        <stp>10/12/2007</stp>
        <stp>10/12/2007</stp>
        <stp>[Fixed Income  Prices 2004-2009.xlsx]TIPS!R453C112</stp>
        <tr r="DH453" s="1"/>
      </tp>
      <tp>
        <v>1.04837</v>
        <stp/>
        <stp>##V3_BDHV12</stp>
        <stp>912810FS2 Govt</stp>
        <stp>IDX_RATIO</stp>
        <stp>10/19/2007</stp>
        <stp>10/19/2007</stp>
        <stp>[Fixed Income  Prices 2004-2009.xlsx]TIPS!R458C112</stp>
        <tr r="DH458" s="1"/>
      </tp>
      <tp>
        <v>1.04806</v>
        <stp/>
        <stp>##V3_BDHV12</stp>
        <stp>912810FS2 Govt</stp>
        <stp>IDX_RATIO</stp>
        <stp>10/24/2007</stp>
        <stp>10/24/2007</stp>
        <stp>[Fixed Income  Prices 2004-2009.xlsx]TIPS!R461C112</stp>
        <tr r="DH461" s="1"/>
      </tp>
      <tp>
        <v>1.04793</v>
        <stp/>
        <stp>##V3_BDHV12</stp>
        <stp>912810FS2 Govt</stp>
        <stp>IDX_RATIO</stp>
        <stp>10/26/2007</stp>
        <stp>10/26/2007</stp>
        <stp>[Fixed Income  Prices 2004-2009.xlsx]TIPS!R463C112</stp>
        <tr r="DH463" s="1"/>
      </tp>
      <tp>
        <v>1.04799</v>
        <stp/>
        <stp>##V3_BDHV12</stp>
        <stp>912810FS2 Govt</stp>
        <stp>IDX_RATIO</stp>
        <stp>10/25/2007</stp>
        <stp>10/25/2007</stp>
        <stp>[Fixed Income  Prices 2004-2009.xlsx]TIPS!R462C112</stp>
        <tr r="DH462" s="1"/>
      </tp>
      <tp>
        <v>1.00824</v>
        <stp/>
        <stp>##V3_BDHV12</stp>
        <stp>912828FL9 Govt</stp>
        <stp>IDX_RATIO</stp>
        <stp>10/10/2006</stp>
        <stp>10/10/2006</stp>
        <stp>[Fixed Income  Prices 2004-2009.xlsx]TIPS!R68C80</stp>
        <tr r="CB68" s="1"/>
      </tp>
      <tp>
        <v>1.0476799999999999</v>
        <stp/>
        <stp>##V3_BDHV12</stp>
        <stp>912810FS2 Govt</stp>
        <stp>IDX_RATIO</stp>
        <stp>10/30/2007</stp>
        <stp>10/30/2007</stp>
        <stp>[Fixed Income  Prices 2004-2009.xlsx]TIPS!R465C112</stp>
        <tr r="DH465" s="1"/>
      </tp>
      <tp>
        <v>1.04762</v>
        <stp/>
        <stp>##V3_BDHV12</stp>
        <stp>912810FS2 Govt</stp>
        <stp>IDX_RATIO</stp>
        <stp>10/31/2007</stp>
        <stp>10/31/2007</stp>
        <stp>[Fixed Income  Prices 2004-2009.xlsx]TIPS!R466C112</stp>
        <tr r="DH466" s="1"/>
      </tp>
      <tp>
        <v>1.00149</v>
        <stp/>
        <stp>##V3_BDHV12</stp>
        <stp>912828CZ1 Govt</stp>
        <stp>IDX_RATIO</stp>
        <stp>11/18/2004</stp>
        <stp>11/18/2004</stp>
        <stp>[Fixed Income  Prices 2004-2009.xlsx]TIPS!R20C24</stp>
        <tr r="X20" s="1"/>
      </tp>
      <tp>
        <v>1.0081599999999999</v>
        <stp/>
        <stp>##V3_BDHV12</stp>
        <stp>912828FL9 Govt</stp>
        <stp>IDX_RATIO</stp>
        <stp>11/10/2006</stp>
        <stp>11/10/2006</stp>
        <stp>[Fixed Income  Prices 2004-2009.xlsx]TIPS!R91C80</stp>
        <tr r="CB91" s="1"/>
      </tp>
      <tp>
        <v>1.0808899999999999</v>
        <stp/>
        <stp>##V3_BDHV12</stp>
        <stp>912810FR4 Govt</stp>
        <stp>IDX_RATIO</stp>
        <stp>10/20/2006</stp>
        <stp>10/20/2006</stp>
        <stp>[Fixed Income  Prices 2004-2009.xlsx]TIPS!R585C108</stp>
        <tr r="DD585" s="1"/>
      </tp>
      <tp>
        <v>1.0810999999999999</v>
        <stp/>
        <stp>##V3_BDHV12</stp>
        <stp>912810FR4 Govt</stp>
        <stp>IDX_RATIO</stp>
        <stp>10/23/2006</stp>
        <stp>10/23/2006</stp>
        <stp>[Fixed Income  Prices 2004-2009.xlsx]TIPS!R586C108</stp>
        <tr r="DD586" s="1"/>
      </tp>
      <tp>
        <v>1.08158</v>
        <stp/>
        <stp>##V3_BDHV12</stp>
        <stp>912810FR4 Govt</stp>
        <stp>IDX_RATIO</stp>
        <stp>10/30/2006</stp>
        <stp>10/30/2006</stp>
        <stp>[Fixed Income  Prices 2004-2009.xlsx]TIPS!R591C108</stp>
        <tr r="DD591" s="1"/>
      </tp>
      <tp>
        <v>1.08117</v>
        <stp/>
        <stp>##V3_BDHV12</stp>
        <stp>912810FR4 Govt</stp>
        <stp>IDX_RATIO</stp>
        <stp>10/24/2006</stp>
        <stp>10/24/2006</stp>
        <stp>[Fixed Income  Prices 2004-2009.xlsx]TIPS!R587C108</stp>
        <tr r="DD587" s="1"/>
      </tp>
      <tp>
        <v>1.08165</v>
        <stp/>
        <stp>##V3_BDHV12</stp>
        <stp>912810FR4 Govt</stp>
        <stp>IDX_RATIO</stp>
        <stp>10/31/2006</stp>
        <stp>10/31/2006</stp>
        <stp>[Fixed Income  Prices 2004-2009.xlsx]TIPS!R592C108</stp>
        <tr r="DD592" s="1"/>
      </tp>
      <tp>
        <v>1.08124</v>
        <stp/>
        <stp>##V3_BDHV12</stp>
        <stp>912810FR4 Govt</stp>
        <stp>IDX_RATIO</stp>
        <stp>10/25/2006</stp>
        <stp>10/25/2006</stp>
        <stp>[Fixed Income  Prices 2004-2009.xlsx]TIPS!R588C108</stp>
        <tr r="DD588" s="1"/>
      </tp>
      <tp>
        <v>1.08131</v>
        <stp/>
        <stp>##V3_BDHV12</stp>
        <stp>912810FR4 Govt</stp>
        <stp>IDX_RATIO</stp>
        <stp>10/26/2006</stp>
        <stp>10/26/2006</stp>
        <stp>[Fixed Income  Prices 2004-2009.xlsx]TIPS!R589C108</stp>
        <tr r="DD589" s="1"/>
      </tp>
      <tp>
        <v>1.2730299999999999</v>
        <stp/>
        <stp>##V3_BDHV12</stp>
        <stp>9128272M3 Govt</stp>
        <stp>IDX_RATIO</stp>
        <stp>1/12/2007</stp>
        <stp>1/12/2007</stp>
        <stp>[Fixed Income  Prices 2004-2009.xlsx]TIPS!R648C8</stp>
        <tr r="H648" s="1"/>
      </tp>
      <tp>
        <v>1.02623</v>
        <stp/>
        <stp>##V3_BDHV12</stp>
        <stp>912828BW9 Govt</stp>
        <stp>IDX_RATIO</stp>
        <stp>11/10/2004</stp>
        <stp>11/10/2004</stp>
        <stp>[Fixed Income  Prices 2004-2009.xlsx]TIPS!R83C56</stp>
        <tr r="BD83" s="1"/>
      </tp>
      <tp>
        <v>1.0813699999999999</v>
        <stp/>
        <stp>##V3_BDHV12</stp>
        <stp>912810FR4 Govt</stp>
        <stp>IDX_RATIO</stp>
        <stp>10/27/2006</stp>
        <stp>10/27/2006</stp>
        <stp>[Fixed Income  Prices 2004-2009.xlsx]TIPS!R590C108</stp>
        <tr r="DD590" s="1"/>
      </tp>
      <tp>
        <v>1.2450300000000001</v>
        <stp/>
        <stp>##V3_BDHV12</stp>
        <stp>9128272M3 Govt</stp>
        <stp>IDX_RATIO</stp>
        <stp>2/13/2006</stp>
        <stp>2/13/2006</stp>
        <stp>[Fixed Income  Prices 2004-2009.xlsx]TIPS!R409C8</stp>
        <tr r="H409" s="1"/>
      </tp>
      <tp>
        <v>1.2051499999999999</v>
        <stp/>
        <stp>##V3_BDHV12</stp>
        <stp>9128272M3 Govt</stp>
        <stp>IDX_RATIO</stp>
        <stp>1/13/2005</stp>
        <stp>1/13/2005</stp>
        <stp>[Fixed Income  Prices 2004-2009.xlsx]TIPS!R129C8</stp>
        <tr r="H129" s="1"/>
      </tp>
      <tp>
        <v>1.20513</v>
        <stp/>
        <stp>##V3_BDHV12</stp>
        <stp>9128272M3 Govt</stp>
        <stp>IDX_RATIO</stp>
        <stp>1/12/2005</stp>
        <stp>1/12/2005</stp>
        <stp>[Fixed Income  Prices 2004-2009.xlsx]TIPS!R128C8</stp>
        <tr r="H128" s="1"/>
      </tp>
      <tp>
        <v>1.2052700000000001</v>
        <stp/>
        <stp>##V3_BDHV12</stp>
        <stp>9128272M3 Govt</stp>
        <stp>IDX_RATIO</stp>
        <stp>1/19/2005</stp>
        <stp>1/19/2005</stp>
        <stp>[Fixed Income  Prices 2004-2009.xlsx]TIPS!R133C8</stp>
        <tr r="H133" s="1"/>
      </tp>
      <tp>
        <v>1.2052499999999999</v>
        <stp/>
        <stp>##V3_BDHV12</stp>
        <stp>9128272M3 Govt</stp>
        <stp>IDX_RATIO</stp>
        <stp>1/18/2005</stp>
        <stp>1/18/2005</stp>
        <stp>[Fixed Income  Prices 2004-2009.xlsx]TIPS!R132C8</stp>
        <tr r="H132" s="1"/>
      </tp>
      <tp>
        <v>1.0806199999999999</v>
        <stp/>
        <stp>##V3_BDHV12</stp>
        <stp>912810FR4 Govt</stp>
        <stp>IDX_RATIO</stp>
        <stp>10/16/2006</stp>
        <stp>10/16/2006</stp>
        <stp>[Fixed Income  Prices 2004-2009.xlsx]TIPS!R581C108</stp>
        <tr r="DD581" s="1"/>
      </tp>
      <tp>
        <v>1.0806899999999999</v>
        <stp/>
        <stp>##V3_BDHV12</stp>
        <stp>912810FR4 Govt</stp>
        <stp>IDX_RATIO</stp>
        <stp>10/17/2006</stp>
        <stp>10/17/2006</stp>
        <stp>[Fixed Income  Prices 2004-2009.xlsx]TIPS!R582C108</stp>
        <tr r="DD582" s="1"/>
      </tp>
      <tp>
        <v>1.0804199999999999</v>
        <stp/>
        <stp>##V3_BDHV12</stp>
        <stp>912810FR4 Govt</stp>
        <stp>IDX_RATIO</stp>
        <stp>10/13/2006</stp>
        <stp>10/13/2006</stp>
        <stp>[Fixed Income  Prices 2004-2009.xlsx]TIPS!R580C108</stp>
        <tr r="DD580" s="1"/>
      </tp>
      <tp>
        <v>1.08083</v>
        <stp/>
        <stp>##V3_BDHV12</stp>
        <stp>912810FR4 Govt</stp>
        <stp>IDX_RATIO</stp>
        <stp>10/19/2006</stp>
        <stp>10/19/2006</stp>
        <stp>[Fixed Income  Prices 2004-2009.xlsx]TIPS!R584C108</stp>
        <tr r="DD584" s="1"/>
      </tp>
      <tp>
        <v>1.0807599999999999</v>
        <stp/>
        <stp>##V3_BDHV12</stp>
        <stp>912810FR4 Govt</stp>
        <stp>IDX_RATIO</stp>
        <stp>10/18/2006</stp>
        <stp>10/18/2006</stp>
        <stp>[Fixed Income  Prices 2004-2009.xlsx]TIPS!R583C108</stp>
        <tr r="DD583" s="1"/>
      </tp>
      <tp>
        <v>1.2458100000000001</v>
        <stp/>
        <stp>##V3_BDHV12</stp>
        <stp>9128272M3 Govt</stp>
        <stp>IDX_RATIO</stp>
        <stp>3/13/2006</stp>
        <stp>3/13/2006</stp>
        <stp>[Fixed Income  Prices 2004-2009.xlsx]TIPS!R429C8</stp>
        <tr r="H429" s="1"/>
      </tp>
      <tp>
        <v>1.0271600000000001</v>
        <stp/>
        <stp>##V3_BDHV12</stp>
        <stp>912828BW9 Govt</stp>
        <stp>IDX_RATIO</stp>
        <stp>11/23/2004</stp>
        <stp>11/23/2004</stp>
        <stp>[Fixed Income  Prices 2004-2009.xlsx]TIPS!R92C56</stp>
        <tr r="BD92" s="1"/>
      </tp>
      <tp>
        <v>1.0112300000000001</v>
        <stp/>
        <stp>##V3_BDHV12</stp>
        <stp>912828LA6 Govt</stp>
        <stp>IDX_RATIO</stp>
        <stp>11/19/2009</stp>
        <stp>11/19/2009</stp>
        <stp>[Fixed Income  Prices 2004-2009.xlsx]TIPS!R102C104</stp>
        <tr r="CZ102" s="1"/>
      </tp>
      <tp>
        <v>1.0112000000000001</v>
        <stp/>
        <stp>##V3_BDHV12</stp>
        <stp>912828LA6 Govt</stp>
        <stp>IDX_RATIO</stp>
        <stp>11/18/2009</stp>
        <stp>11/18/2009</stp>
        <stp>[Fixed Income  Prices 2004-2009.xlsx]TIPS!R101C104</stp>
        <tr r="CZ101" s="1"/>
      </tp>
      <tp>
        <v>1.01118</v>
        <stp/>
        <stp>##V3_BDHV12</stp>
        <stp>912828LA6 Govt</stp>
        <stp>IDX_RATIO</stp>
        <stp>11/17/2009</stp>
        <stp>11/17/2009</stp>
        <stp>[Fixed Income  Prices 2004-2009.xlsx]TIPS!R100C104</stp>
        <tr r="CZ100" s="1"/>
      </tp>
      <tp>
        <v>1.1955</v>
        <stp/>
        <stp>##V3_BDHV12</stp>
        <stp>9128272M3 Govt</stp>
        <stp>IDX_RATIO</stp>
        <stp>10/4/2004</stp>
        <stp>10/4/2004</stp>
        <stp>[Fixed Income  Prices 2004-2009.xlsx]TIPS!R56C8</stp>
        <tr r="H56" s="1"/>
      </tp>
      <tp>
        <v>1.19607</v>
        <stp/>
        <stp>##V3_BDHV12</stp>
        <stp>9128272M3 Govt</stp>
        <stp>IDX_RATIO</stp>
        <stp>11/1/2004</stp>
        <stp>11/1/2004</stp>
        <stp>[Fixed Income  Prices 2004-2009.xlsx]TIPS!R76C8</stp>
        <tr r="H76" s="1"/>
      </tp>
      <tp>
        <v>38191</v>
        <stp/>
        <stp>##V3_BDHV12</stp>
        <stp>912828CP3 GOVT</stp>
        <stp>PX_DIRTY_MID</stp>
        <stp>7/23/2004</stp>
        <stp>11/19/2009</stp>
        <stp>[Fixed Income  Prices 2004-2009.xlsx]TIPS!R5C62</stp>
        <stp>cols=2;rows=1388</stp>
        <tr r="BJ5" s="1"/>
      </tp>
      <tp>
        <v>1.625</v>
        <stp/>
        <stp>##V3_BDPV12</stp>
        <stp>912828DH0 Govt</stp>
        <stp>CPN</stp>
        <stp>[Fixed Income  Prices 2004-2009.xlsx]TIPS!R1C67</stp>
        <tr r="BO1" s="1"/>
      </tp>
      <tp>
        <v>38191</v>
        <stp/>
        <stp>##V3_BDHV12</stp>
        <stp>912828AF7 GOVT</stp>
        <stp>PX_DIRTY_MID</stp>
        <stp>7/23/2004</stp>
        <stp>11/19/2009</stp>
        <stp>[Fixed Income  Prices 2004-2009.xlsx]TIPS!R5C42</stp>
        <stp>cols=2;rows=1387</stp>
        <tr r="AP5" s="1"/>
      </tp>
      <tp>
        <v>1.10575</v>
        <stp/>
        <stp>##V3_BDHV12</stp>
        <stp>912810FS2 Govt</stp>
        <stp>IDX_RATIO</stp>
        <stp>9/18/2008</stp>
        <stp>9/18/2008</stp>
        <stp>[Fixed Income  Prices 2004-2009.xlsx]TIPS!R697C112</stp>
        <tr r="DH697" s="1"/>
      </tp>
      <tp>
        <v>1.11056</v>
        <stp/>
        <stp>##V3_BDHV12</stp>
        <stp>912810FR4 Govt</stp>
        <stp>IDX_RATIO</stp>
        <stp>1/11/2008</stp>
        <stp>1/11/2008</stp>
        <stp>[Fixed Income  Prices 2004-2009.xlsx]TIPS!R905C108</stp>
        <tr r="DD905" s="1"/>
      </tp>
      <tp>
        <v>1.0711999999999999</v>
        <stp/>
        <stp>##V3_BDHV12</stp>
        <stp>912810FS2 Govt</stp>
        <stp>IDX_RATIO</stp>
        <stp>5/26/2009</stp>
        <stp>5/26/2009</stp>
        <stp>[Fixed Income  Prices 2004-2009.xlsx]TIPS!R875C112</stp>
        <tr r="DH875" s="1"/>
      </tp>
      <tp>
        <v>1.0614300000000001</v>
        <stp/>
        <stp>##V3_BDHV12</stp>
        <stp>912810FS2 Govt</stp>
        <stp>IDX_RATIO</stp>
        <stp>3/16/2009</stp>
        <stp>3/16/2009</stp>
        <stp>[Fixed Income  Prices 2004-2009.xlsx]TIPS!R824C112</stp>
        <tr r="DH824" s="1"/>
      </tp>
      <tp>
        <v>1.0560099999999999</v>
        <stp/>
        <stp>##V3_BDHV12</stp>
        <stp>912810PS1 Govt</stp>
        <stp>IDX_RATIO</stp>
        <stp>1/28/2009</stp>
        <stp>1/28/2009</stp>
        <stp>[Fixed Income  Prices 2004-2009.xlsx]TIPS!R531C116</stp>
        <tr r="DL531" s="1"/>
      </tp>
      <tp>
        <v>1.11476</v>
        <stp/>
        <stp>##V3_BDHV12</stp>
        <stp>912810FR4 Govt</stp>
        <stp>IDX_RATIO</stp>
        <stp>2/11/2008</stp>
        <stp>2/11/2008</stp>
        <stp>[Fixed Income  Prices 2004-2009.xlsx]TIPS!R926C108</stp>
        <tr r="DD926" s="1"/>
      </tp>
      <tp>
        <v>1.12198</v>
        <stp/>
        <stp>##V3_BDHV12</stp>
        <stp>912810FR4 Govt</stp>
        <stp>IDX_RATIO</stp>
        <stp>4/21/2008</stp>
        <stp>4/21/2008</stp>
        <stp>[Fixed Income  Prices 2004-2009.xlsx]TIPS!R976C108</stp>
        <tr r="DD976" s="1"/>
      </tp>
      <tp>
        <v>1.01519</v>
        <stp/>
        <stp>##V3_BDHV12</stp>
        <stp>912810FR4 Govt</stp>
        <stp>IDX_RATIO</stp>
        <stp>4/19/2005</stp>
        <stp>4/19/2005</stp>
        <stp>[Fixed Income  Prices 2004-2009.xlsx]TIPS!R194C108</stp>
        <tr r="DD194" s="1"/>
      </tp>
      <tp>
        <v>1.0603899999999999</v>
        <stp/>
        <stp>##V3_BDHV12</stp>
        <stp>912810FS2 Govt</stp>
        <stp>IDX_RATIO</stp>
        <stp>2/26/2009</stp>
        <stp>2/26/2009</stp>
        <stp>[Fixed Income  Prices 2004-2009.xlsx]TIPS!R812C112</stp>
        <tr r="DH812" s="1"/>
      </tp>
      <tp>
        <v>1.09029</v>
        <stp/>
        <stp>##V3_BDHV12</stp>
        <stp>912810FS2 Govt</stp>
        <stp>IDX_RATIO</stp>
        <stp>7/28/2008</stp>
        <stp>7/28/2008</stp>
        <stp>[Fixed Income  Prices 2004-2009.xlsx]TIPS!R659C112</stp>
        <tr r="DH659" s="1"/>
      </tp>
      <tp>
        <v>1.06646</v>
        <stp/>
        <stp>##V3_BDHV12</stp>
        <stp>912810FS2 Govt</stp>
        <stp>IDX_RATIO</stp>
        <stp>4/16/2009</stp>
        <stp>4/16/2009</stp>
        <stp>[Fixed Income  Prices 2004-2009.xlsx]TIPS!R847C112</stp>
        <tr r="DH847" s="1"/>
      </tp>
      <tp>
        <v>1.1208899999999999</v>
        <stp/>
        <stp>##V3_BDHV12</stp>
        <stp>912810FR4 Govt</stp>
        <stp>IDX_RATIO</stp>
        <stp>4/11/2008</stp>
        <stp>4/11/2008</stp>
        <stp>[Fixed Income  Prices 2004-2009.xlsx]TIPS!R970C108</stp>
        <tr r="DD970" s="1"/>
      </tp>
      <tp>
        <v>1.08735</v>
        <stp/>
        <stp>##V3_BDHV12</stp>
        <stp>912810FS2 Govt</stp>
        <stp>IDX_RATIO</stp>
        <stp>7/18/2008</stp>
        <stp>7/18/2008</stp>
        <stp>[Fixed Income  Prices 2004-2009.xlsx]TIPS!R653C112</stp>
        <tr r="DH653" s="1"/>
      </tp>
      <tp>
        <v>1.1126800000000001</v>
        <stp/>
        <stp>##V3_BDHV12</stp>
        <stp>912810FR4 Govt</stp>
        <stp>IDX_RATIO</stp>
        <stp>1/21/2008</stp>
        <stp>1/21/2008</stp>
        <stp>[Fixed Income  Prices 2004-2009.xlsx]TIPS!R911C108</stp>
        <tr r="DD911" s="1"/>
      </tp>
      <tp>
        <v>1.0629200000000001</v>
        <stp/>
        <stp>##V3_BDHV12</stp>
        <stp>912810FS2 Govt</stp>
        <stp>IDX_RATIO</stp>
        <stp>3/26/2009</stp>
        <stp>3/26/2009</stp>
        <stp>[Fixed Income  Prices 2004-2009.xlsx]TIPS!R832C112</stp>
        <tr r="DH832" s="1"/>
      </tp>
      <tp>
        <v>1.1145</v>
        <stp/>
        <stp>##V3_BDHV12</stp>
        <stp>912810FR4 Govt</stp>
        <stp>IDX_RATIO</stp>
        <stp>2/21/2008</stp>
        <stp>2/21/2008</stp>
        <stp>[Fixed Income  Prices 2004-2009.xlsx]TIPS!R934C108</stp>
        <tr r="DD934" s="1"/>
      </tp>
      <tp>
        <v>1.1010500000000001</v>
        <stp/>
        <stp>##V3_BDHV12</stp>
        <stp>912810FS2 Govt</stp>
        <stp>IDX_RATIO</stp>
        <stp>8/28/2008</stp>
        <stp>8/28/2008</stp>
        <stp>[Fixed Income  Prices 2004-2009.xlsx]TIPS!R682C112</stp>
        <tr r="DH682" s="1"/>
      </tp>
      <tp>
        <v>1.1148</v>
        <stp/>
        <stp>##V3_BDHV12</stp>
        <stp>912810FR4 Govt</stp>
        <stp>IDX_RATIO</stp>
        <stp>1/31/2008</stp>
        <stp>1/31/2008</stp>
        <stp>[Fixed Income  Prices 2004-2009.xlsx]TIPS!R919C108</stp>
        <tr r="DD919" s="1"/>
      </tp>
      <tp>
        <v>1.0643400000000001</v>
        <stp/>
        <stp>##V3_BDHV12</stp>
        <stp>912810FS2 Govt</stp>
        <stp>IDX_RATIO</stp>
        <stp>2/16/2009</stp>
        <stp>2/16/2009</stp>
        <stp>[Fixed Income  Prices 2004-2009.xlsx]TIPS!R804C112</stp>
        <tr r="DH804" s="1"/>
      </tp>
      <tp>
        <v>1.02891</v>
        <stp/>
        <stp>##V3_BDHV12</stp>
        <stp>912828HW3 Govt</stp>
        <stp>IDX_RATIO</stp>
        <stp>8/13/2008</stp>
        <stp>8/13/2008</stp>
        <stp>[Fixed Income  Prices 2004-2009.xlsx]TIPS!R85C48</stp>
        <tr r="AV85" s="1"/>
      </tp>
      <tp>
        <v>1.1178399999999999</v>
        <stp/>
        <stp>##V3_BDHV12</stp>
        <stp>912810FR4 Govt</stp>
        <stp>IDX_RATIO</stp>
        <stp>3/21/2008</stp>
        <stp>3/21/2008</stp>
        <stp>[Fixed Income  Prices 2004-2009.xlsx]TIPS!R955C108</stp>
        <tr r="DD955" s="1"/>
      </tp>
      <tp>
        <v>1.07698</v>
        <stp/>
        <stp>##V3_BDHV12</stp>
        <stp>912810FS2 Govt</stp>
        <stp>IDX_RATIO</stp>
        <stp>7/27/2009</stp>
        <stp>7/27/2009</stp>
        <stp>[Fixed Income  Prices 2004-2009.xlsx]TIPS!R919C112</stp>
        <tr r="DH919" s="1"/>
      </tp>
      <tp>
        <v>1.00325</v>
        <stp/>
        <stp>##V3_BDHV12</stp>
        <stp>912828JX9 Govt</stp>
        <stp>IDX_RATIO</stp>
        <stp>8/27/2009</stp>
        <stp>8/27/2009</stp>
        <stp>[Fixed Income  Prices 2004-2009.xlsx]TIPS!R172C100</stp>
        <tr r="CV172" s="1"/>
      </tp>
      <tp>
        <v>1.1052</v>
        <stp/>
        <stp>##V3_BDHV12</stp>
        <stp>912810FR4 Govt</stp>
        <stp>IDX_RATIO</stp>
        <stp>8/30/2007</stp>
        <stp>8/30/2007</stp>
        <stp>[Fixed Income  Prices 2004-2009.xlsx]TIPS!R809C108</stp>
        <tr r="DD809" s="1"/>
      </tp>
      <tp>
        <v>1.04495</v>
        <stp/>
        <stp>##V3_BDHV12</stp>
        <stp>912810PS1 Govt</stp>
        <stp>IDX_RATIO</stp>
        <stp>3/18/2009</stp>
        <stp>3/18/2009</stp>
        <stp>[Fixed Income  Prices 2004-2009.xlsx]TIPS!R566C116</stp>
        <tr r="DL566" s="1"/>
      </tp>
      <tp>
        <v>0.99212999999999996</v>
        <stp/>
        <stp>##V3_BDHV12</stp>
        <stp>912810PZ5 Govt</stp>
        <stp>IDX_RATIO</stp>
        <stp>6/18/2009</stp>
        <stp>6/18/2009</stp>
        <stp>[Fixed Income  Prices 2004-2009.xlsx]TIPS!R107C120</stp>
        <tr r="DP107" s="1"/>
      </tp>
      <tp>
        <v>1.07335</v>
        <stp/>
        <stp>##V3_BDHV12</stp>
        <stp>912810PS1 Govt</stp>
        <stp>IDX_RATIO</stp>
        <stp>7/29/2008</stp>
        <stp>7/29/2008</stp>
        <stp>[Fixed Income  Prices 2004-2009.xlsx]TIPS!R400C116</stp>
        <tr r="DL400" s="1"/>
      </tp>
      <tp>
        <v>1.1045100000000001</v>
        <stp/>
        <stp>##V3_BDHV12</stp>
        <stp>912810FR4 Govt</stp>
        <stp>IDX_RATIO</stp>
        <stp>8/20/2007</stp>
        <stp>8/20/2007</stp>
        <stp>[Fixed Income  Prices 2004-2009.xlsx]TIPS!R801C108</stp>
        <tr r="DD801" s="1"/>
      </tp>
      <tp>
        <v>1.0795300000000001</v>
        <stp/>
        <stp>##V3_BDHV12</stp>
        <stp>912810FS2 Govt</stp>
        <stp>IDX_RATIO</stp>
        <stp>6/18/2008</stp>
        <stp>6/18/2008</stp>
        <stp>[Fixed Income  Prices 2004-2009.xlsx]TIPS!R631C112</stp>
        <tr r="DH631" s="1"/>
      </tp>
      <tp>
        <v>0.99570000000000003</v>
        <stp/>
        <stp>##V3_BDHV12</stp>
        <stp>912810PZ5 Govt</stp>
        <stp>IDX_RATIO</stp>
        <stp>7/28/2009</stp>
        <stp>7/28/2009</stp>
        <stp>[Fixed Income  Prices 2004-2009.xlsx]TIPS!R135C120</stp>
        <tr r="DP135" s="1"/>
      </tp>
      <tp>
        <v>1.1051599999999999</v>
        <stp/>
        <stp>##V3_BDHV12</stp>
        <stp>912810FR4 Govt</stp>
        <stp>IDX_RATIO</stp>
        <stp>9/20/2007</stp>
        <stp>9/20/2007</stp>
        <stp>[Fixed Income  Prices 2004-2009.xlsx]TIPS!R824C108</stp>
        <tr r="DD824" s="1"/>
      </tp>
      <tp>
        <v>1.0004900000000001</v>
        <stp/>
        <stp>##V3_BDHV12</stp>
        <stp>912828JX9 Govt</stp>
        <stp>IDX_RATIO</stp>
        <stp>8/17/2009</stp>
        <stp>8/17/2009</stp>
        <stp>[Fixed Income  Prices 2004-2009.xlsx]TIPS!R164C100</stp>
        <tr r="CV164" s="1"/>
      </tp>
      <tp>
        <v>1.1160600000000001</v>
        <stp/>
        <stp>##V3_BDHV12</stp>
        <stp>912810FR4 Govt</stp>
        <stp>IDX_RATIO</stp>
        <stp>3/11/2008</stp>
        <stp>3/11/2008</stp>
        <stp>[Fixed Income  Prices 2004-2009.xlsx]TIPS!R947C108</stp>
        <tr r="DD947" s="1"/>
      </tp>
      <tp>
        <v>1.1052500000000001</v>
        <stp/>
        <stp>##V3_BDHV12</stp>
        <stp>912810FR4 Govt</stp>
        <stp>IDX_RATIO</stp>
        <stp>9/10/2007</stp>
        <stp>9/10/2007</stp>
        <stp>[Fixed Income  Prices 2004-2009.xlsx]TIPS!R816C108</stp>
        <tr r="DD816" s="1"/>
      </tp>
      <tp>
        <v>1.1196299999999999</v>
        <stp/>
        <stp>##V3_BDHV12</stp>
        <stp>912810FR4 Govt</stp>
        <stp>IDX_RATIO</stp>
        <stp>3/31/2008</stp>
        <stp>3/31/2008</stp>
        <stp>[Fixed Income  Prices 2004-2009.xlsx]TIPS!R961C108</stp>
        <tr r="DD961" s="1"/>
      </tp>
      <tp>
        <v>1.07464</v>
        <stp/>
        <stp>##V3_BDHV12</stp>
        <stp>912810FS2 Govt</stp>
        <stp>IDX_RATIO</stp>
        <stp>5/28/2008</stp>
        <stp>5/28/2008</stp>
        <stp>[Fixed Income  Prices 2004-2009.xlsx]TIPS!R616C112</stp>
        <tr r="DH616" s="1"/>
      </tp>
      <tp>
        <v>1.0759799999999999</v>
        <stp/>
        <stp>##V3_BDHV12</stp>
        <stp>912810FS2 Govt</stp>
        <stp>IDX_RATIO</stp>
        <stp>7/17/2009</stp>
        <stp>7/17/2009</stp>
        <stp>[Fixed Income  Prices 2004-2009.xlsx]TIPS!R913C112</stp>
        <tr r="DH913" s="1"/>
      </tp>
      <tp>
        <v>1.04674</v>
        <stp/>
        <stp>##V3_BDHV12</stp>
        <stp>912810PS1 Govt</stp>
        <stp>IDX_RATIO</stp>
        <stp>2/18/2009</stp>
        <stp>2/18/2009</stp>
        <stp>[Fixed Income  Prices 2004-2009.xlsx]TIPS!R546C116</stp>
        <tr r="DL546" s="1"/>
      </tp>
      <tp>
        <v>1.07904</v>
        <stp/>
        <stp>##V3_BDHV12</stp>
        <stp>912810FS2 Govt</stp>
        <stp>IDX_RATIO</stp>
        <stp>1/19/2009</stp>
        <stp>1/19/2009</stp>
        <stp>[Fixed Income  Prices 2004-2009.xlsx]TIPS!R784C112</stp>
        <tr r="DH784" s="1"/>
      </tp>
      <tp>
        <v>0.99560999999999999</v>
        <stp/>
        <stp>##V3_BDHV12</stp>
        <stp>912828JX9 Govt</stp>
        <stp>IDX_RATIO</stp>
        <stp>7/27/2009</stp>
        <stp>7/27/2009</stp>
        <stp>[Fixed Income  Prices 2004-2009.xlsx]TIPS!R149C100</stp>
        <tr r="CV149" s="1"/>
      </tp>
      <tp>
        <v>1.00495</v>
        <stp/>
        <stp>##V3_BDHV12</stp>
        <stp>912828CP3 Govt</stp>
        <stp>IDX_RATIO</stp>
        <stp>9/28/2004</stp>
        <stp>9/28/2004</stp>
        <stp>[Fixed Income  Prices 2004-2009.xlsx]TIPS!R52C64</stp>
        <tr r="BL52" s="1"/>
      </tp>
      <tp>
        <v>1.0037799999999999</v>
        <stp/>
        <stp>##V3_BDHV12</stp>
        <stp>912828JX9 Govt</stp>
        <stp>IDX_RATIO</stp>
        <stp>9/17/2009</stp>
        <stp>9/17/2009</stp>
        <stp>[Fixed Income  Prices 2004-2009.xlsx]TIPS!R187C100</stp>
        <tr r="CV187" s="1"/>
      </tp>
      <tp>
        <v>1.0805100000000001</v>
        <stp/>
        <stp>##V3_BDHV12</stp>
        <stp>912810PS1 Govt</stp>
        <stp>IDX_RATIO</stp>
        <stp>8/19/2008</stp>
        <stp>8/19/2008</stp>
        <stp>[Fixed Income  Prices 2004-2009.xlsx]TIPS!R415C116</stp>
        <tr r="DL415" s="1"/>
      </tp>
      <tp>
        <v>1.0840000000000001</v>
        <stp/>
        <stp>##V3_BDHV12</stp>
        <stp>912810PS1 Govt</stp>
        <stp>IDX_RATIO</stp>
        <stp>8/29/2008</stp>
        <stp>8/29/2008</stp>
        <stp>[Fixed Income  Prices 2004-2009.xlsx]TIPS!R423C116</stp>
        <tr r="DL423" s="1"/>
      </tp>
      <tp>
        <v>1.1078699999999999</v>
        <stp/>
        <stp>##V3_BDHV12</stp>
        <stp>912810FS2 Govt</stp>
        <stp>IDX_RATIO</stp>
        <stp>9/29/2008</stp>
        <stp>9/29/2008</stp>
        <stp>[Fixed Income  Prices 2004-2009.xlsx]TIPS!R704C112</stp>
        <tr r="DH704" s="1"/>
      </tp>
      <tp>
        <v>1.0723</v>
        <stp/>
        <stp>##V3_BDHV12</stp>
        <stp>912810FS2 Govt</stp>
        <stp>IDX_RATIO</stp>
        <stp>1/29/2009</stp>
        <stp>1/29/2009</stp>
        <stp>[Fixed Income  Prices 2004-2009.xlsx]TIPS!R792C112</stp>
        <tr r="DH792" s="1"/>
      </tp>
      <tp>
        <v>1.08226</v>
        <stp/>
        <stp>##V3_BDHV12</stp>
        <stp>912810FS2 Govt</stp>
        <stp>IDX_RATIO</stp>
        <stp>8/17/2009</stp>
        <stp>8/17/2009</stp>
        <stp>[Fixed Income  Prices 2004-2009.xlsx]TIPS!R934C112</stp>
        <tr r="DH934" s="1"/>
      </tp>
      <tp>
        <v>1.08846</v>
        <stp/>
        <stp>##V3_BDHV12</stp>
        <stp>912810PS1 Govt</stp>
        <stp>IDX_RATIO</stp>
        <stp>9/19/2008</stp>
        <stp>9/19/2008</stp>
        <stp>[Fixed Income  Prices 2004-2009.xlsx]TIPS!R438C116</stp>
        <tr r="DL438" s="1"/>
      </tp>
      <tp>
        <v>1.00495</v>
        <stp/>
        <stp>##V3_BDHV12</stp>
        <stp>912828CP3 Govt</stp>
        <stp>IDX_RATIO</stp>
        <stp>8/18/2004</stp>
        <stp>8/18/2004</stp>
        <stp>[Fixed Income  Prices 2004-2009.xlsx]TIPS!R23C64</stp>
        <tr r="BL23" s="1"/>
      </tp>
      <tp>
        <v>1.0114799999999999</v>
        <stp/>
        <stp>##V3_BDHV12</stp>
        <stp>912810FR4 Govt</stp>
        <stp>IDX_RATIO</stp>
        <stp>3/29/2005</stp>
        <stp>3/29/2005</stp>
        <stp>[Fixed Income  Prices 2004-2009.xlsx]TIPS!R179C108</stp>
        <tr r="DD179" s="1"/>
      </tp>
      <tp>
        <v>0.99468000000000001</v>
        <stp/>
        <stp>##V3_BDHV12</stp>
        <stp>912828JX9 Govt</stp>
        <stp>IDX_RATIO</stp>
        <stp>7/17/2009</stp>
        <stp>7/17/2009</stp>
        <stp>[Fixed Income  Prices 2004-2009.xlsx]TIPS!R143C100</stp>
        <tr r="CV143" s="1"/>
      </tp>
      <tp>
        <v>0.99204999999999999</v>
        <stp/>
        <stp>##V3_BDHV12</stp>
        <stp>912828JX9 Govt</stp>
        <stp>IDX_RATIO</stp>
        <stp>6/17/2009</stp>
        <stp>6/17/2009</stp>
        <stp>[Fixed Income  Prices 2004-2009.xlsx]TIPS!R121C100</stp>
        <tr r="CV121" s="1"/>
      </tp>
      <tp>
        <v>1.0037199999999999</v>
        <stp/>
        <stp>##V3_BDHV12</stp>
        <stp>912810PZ5 Govt</stp>
        <stp>IDX_RATIO</stp>
        <stp>9/18/2009</stp>
        <stp>9/18/2009</stp>
        <stp>[Fixed Income  Prices 2004-2009.xlsx]TIPS!R173C120</stp>
        <tr r="DP173" s="1"/>
      </tp>
      <tp>
        <v>1.00352</v>
        <stp/>
        <stp>##V3_BDHV12</stp>
        <stp>912810PZ5 Govt</stp>
        <stp>IDX_RATIO</stp>
        <stp>8/28/2009</stp>
        <stp>8/28/2009</stp>
        <stp>[Fixed Income  Prices 2004-2009.xlsx]TIPS!R158C120</stp>
        <tr r="DP158" s="1"/>
      </tp>
      <tp>
        <v>1.00797</v>
        <stp/>
        <stp>##V3_BDHV12</stp>
        <stp>912828CZ1 Govt</stp>
        <stp>IDX_RATIO</stp>
        <stp>1/18/2005</stp>
        <stp>1/18/2005</stp>
        <stp>[Fixed Income  Prices 2004-2009.xlsx]TIPS!R63C24</stp>
        <tr r="X63" s="1"/>
      </tp>
      <tp>
        <v>1.00464</v>
        <stp/>
        <stp>##V3_BDHV12</stp>
        <stp>912828CZ1 Govt</stp>
        <stp>IDX_RATIO</stp>
        <stp>2/28/2005</stp>
        <stp>2/28/2005</stp>
        <stp>[Fixed Income  Prices 2004-2009.xlsx]TIPS!R92C24</stp>
        <tr r="X92" s="1"/>
      </tp>
      <tp>
        <v>1.0251399999999999</v>
        <stp/>
        <stp>##V3_BDHV12</stp>
        <stp>912828BW9 Govt</stp>
        <stp>IDX_RATIO</stp>
        <stp>9/29/2004</stp>
        <stp>9/29/2004</stp>
        <stp>[Fixed Income  Prices 2004-2009.xlsx]TIPS!R53C56</stp>
        <tr r="BD53" s="1"/>
      </tp>
      <tp>
        <v>1.0739300000000001</v>
        <stp/>
        <stp>##V3_BDHV12</stp>
        <stp>912810FS2 Govt</stp>
        <stp>IDX_RATIO</stp>
        <stp>6/26/2009</stp>
        <stp>6/26/2009</stp>
        <stp>[Fixed Income  Prices 2004-2009.xlsx]TIPS!R898C112</stp>
        <tr r="DH898" s="1"/>
      </tp>
      <tp>
        <v>1.08582</v>
        <stp/>
        <stp>##V3_BDHV12</stp>
        <stp>912810FS2 Govt</stp>
        <stp>IDX_RATIO</stp>
        <stp>9/17/2009</stp>
        <stp>9/17/2009</stp>
        <stp>[Fixed Income  Prices 2004-2009.xlsx]TIPS!R957C112</stp>
        <tr r="DH957" s="1"/>
      </tp>
      <tp>
        <v>1.01268</v>
        <stp/>
        <stp>##V3_BDHV12</stp>
        <stp>912828HW3 Govt</stp>
        <stp>IDX_RATIO</stp>
        <stp>6/13/2008</stp>
        <stp>6/13/2008</stp>
        <stp>[Fixed Income  Prices 2004-2009.xlsx]TIPS!R42C48</stp>
        <tr r="AV42" s="1"/>
      </tp>
      <tp>
        <v>1.0077100000000001</v>
        <stp/>
        <stp>##V3_BDHV12</stp>
        <stp>912828HW3 Govt</stp>
        <stp>IDX_RATIO</stp>
        <stp>5/23/2008</stp>
        <stp>5/23/2008</stp>
        <stp>[Fixed Income  Prices 2004-2009.xlsx]TIPS!R27C48</stp>
        <tr r="AV27" s="1"/>
      </tp>
      <tp>
        <v>0.99034</v>
        <stp/>
        <stp>##V3_BDHV12</stp>
        <stp>912828JX9 Govt</stp>
        <stp>IDX_RATIO</stp>
        <stp>5/27/2009</stp>
        <stp>5/27/2009</stp>
        <stp>[Fixed Income  Prices 2004-2009.xlsx]TIPS!R106C100</stp>
        <tr r="CV106" s="1"/>
      </tp>
      <tp>
        <v>1.07304</v>
        <stp/>
        <stp>##V3_BDHV12</stp>
        <stp>912810FS2 Govt</stp>
        <stp>IDX_RATIO</stp>
        <stp>6/16/2009</stp>
        <stp>6/16/2009</stp>
        <stp>[Fixed Income  Prices 2004-2009.xlsx]TIPS!R890C112</stp>
        <tr r="DH890" s="1"/>
      </tp>
      <tp>
        <v>1.08525</v>
        <stp/>
        <stp>##V3_BDHV12</stp>
        <stp>912810FS2 Govt</stp>
        <stp>IDX_RATIO</stp>
        <stp>8/27/2009</stp>
        <stp>8/27/2009</stp>
        <stp>[Fixed Income  Prices 2004-2009.xlsx]TIPS!R942C112</stp>
        <tr r="DH942" s="1"/>
      </tp>
      <tp>
        <v>1.0130600000000001</v>
        <stp/>
        <stp>##V3_BDHV12</stp>
        <stp>912810FR4 Govt</stp>
        <stp>IDX_RATIO</stp>
        <stp>1/19/2005</stp>
        <stp>1/19/2005</stp>
        <stp>[Fixed Income  Prices 2004-2009.xlsx]TIPS!R130C108</stp>
        <tr r="DD130" s="1"/>
      </tp>
      <tp>
        <v>1.12934</v>
        <stp/>
        <stp>##V3_BDHV12</stp>
        <stp>912810FR4 Govt</stp>
        <stp>IDX_RATIO</stp>
        <stp>5/21/2008</stp>
        <stp>5/21/2008</stp>
        <stp>[Fixed Income  Prices 2004-2009.xlsx]TIPS!R998C108</stp>
        <tr r="DD998" s="1"/>
      </tp>
      <tp>
        <v>1.09036</v>
        <stp/>
        <stp>##V3_BDHV12</stp>
        <stp>912810PS1 Govt</stp>
        <stp>IDX_RATIO</stp>
        <stp>9/29/2008</stp>
        <stp>9/29/2008</stp>
        <stp>[Fixed Income  Prices 2004-2009.xlsx]TIPS!R444C116</stp>
        <tr r="DL444" s="1"/>
      </tp>
      <tp>
        <v>1.0147200000000001</v>
        <stp/>
        <stp>##V3_BDHV12</stp>
        <stp>912828HW3 Govt</stp>
        <stp>IDX_RATIO</stp>
        <stp>6/23/2008</stp>
        <stp>6/23/2008</stp>
        <stp>[Fixed Income  Prices 2004-2009.xlsx]TIPS!R48C48</stp>
        <tr r="AV48" s="1"/>
      </tp>
      <tp>
        <v>1.00491</v>
        <stp/>
        <stp>##V3_BDHV12</stp>
        <stp>912828HW3 Govt</stp>
        <stp>IDX_RATIO</stp>
        <stp>5/13/2008</stp>
        <stp>5/13/2008</stp>
        <stp>[Fixed Income  Prices 2004-2009.xlsx]TIPS!R19C48</stp>
        <tr r="AV19" s="1"/>
      </tp>
      <tp>
        <v>1.0253000000000001</v>
        <stp/>
        <stp>##V3_BDHV12</stp>
        <stp>912828BW9 Govt</stp>
        <stp>IDX_RATIO</stp>
        <stp>8/19/2004</stp>
        <stp>8/19/2004</stp>
        <stp>[Fixed Income  Prices 2004-2009.xlsx]TIPS!R24C56</stp>
        <tr r="BD24" s="1"/>
      </tp>
      <tp>
        <v>1.0974999999999999</v>
        <stp/>
        <stp>##V3_BDHV12</stp>
        <stp>912810FS2 Govt</stp>
        <stp>IDX_RATIO</stp>
        <stp>8/18/2008</stp>
        <stp>8/18/2008</stp>
        <stp>[Fixed Income  Prices 2004-2009.xlsx]TIPS!R674C112</stp>
        <tr r="DH674" s="1"/>
      </tp>
      <tp>
        <v>1.05169</v>
        <stp/>
        <stp>##V3_BDHV12</stp>
        <stp>912810PS1 Govt</stp>
        <stp>IDX_RATIO</stp>
        <stp>4/28/2009</stp>
        <stp>4/28/2009</stp>
        <stp>[Fixed Income  Prices 2004-2009.xlsx]TIPS!R595C116</stp>
        <tr r="DL595" s="1"/>
      </tp>
      <tp>
        <v>1.0007600000000001</v>
        <stp/>
        <stp>##V3_BDHV12</stp>
        <stp>912810PZ5 Govt</stp>
        <stp>IDX_RATIO</stp>
        <stp>8/18/2009</stp>
        <stp>8/18/2009</stp>
        <stp>[Fixed Income  Prices 2004-2009.xlsx]TIPS!R150C120</stp>
        <tr r="DP150" s="1"/>
      </tp>
      <tp>
        <v>1.00319</v>
        <stp/>
        <stp>##V3_BDHV12</stp>
        <stp>912810PZ5 Govt</stp>
        <stp>IDX_RATIO</stp>
        <stp>9/28/2009</stp>
        <stp>9/28/2009</stp>
        <stp>[Fixed Income  Prices 2004-2009.xlsx]TIPS!R179C120</stp>
        <tr r="DP179" s="1"/>
      </tp>
      <tp>
        <v>1.0224299999999999</v>
        <stp/>
        <stp>##V3_BDHV12</stp>
        <stp>912828HW3 Govt</stp>
        <stp>IDX_RATIO</stp>
        <stp>7/23/2008</stp>
        <stp>7/23/2008</stp>
        <stp>[Fixed Income  Prices 2004-2009.xlsx]TIPS!R70C48</stp>
        <tr r="AV70" s="1"/>
      </tp>
      <tp>
        <v>1.00814</v>
        <stp/>
        <stp>##V3_BDHV12</stp>
        <stp>912828CZ1 Govt</stp>
        <stp>IDX_RATIO</stp>
        <stp>1/28/2005</stp>
        <stp>1/28/2005</stp>
        <stp>[Fixed Income  Prices 2004-2009.xlsx]TIPS!R71C24</stp>
        <tr r="X71" s="1"/>
      </tp>
      <tp>
        <v>1.00596</v>
        <stp/>
        <stp>##V3_BDHV12</stp>
        <stp>912828CZ1 Govt</stp>
        <stp>IDX_RATIO</stp>
        <stp>2/18/2005</stp>
        <stp>2/18/2005</stp>
        <stp>[Fixed Income  Prices 2004-2009.xlsx]TIPS!R86C24</stp>
        <tr r="X86" s="1"/>
      </tp>
      <tp>
        <v>1.00162</v>
        <stp/>
        <stp>##V3_BDHV12</stp>
        <stp>912828JE1 Govt</stp>
        <stp>IDX_RATIO</stp>
        <stp>7/21/2008</stp>
        <stp>7/21/2008</stp>
        <stp>[Fixed Income  Prices 2004-2009.xlsx]TIPS!R11C96</stp>
        <tr r="CR11" s="1"/>
      </tp>
      <tp>
        <v>1.0043299999999999</v>
        <stp/>
        <stp>##V3_BDHV12</stp>
        <stp>912828JE1 Govt</stp>
        <stp>IDX_RATIO</stp>
        <stp>7/31/2008</stp>
        <stp>7/31/2008</stp>
        <stp>[Fixed Income  Prices 2004-2009.xlsx]TIPS!R19C96</stp>
        <tr r="CR19" s="1"/>
      </tp>
      <tp>
        <v>1.00414</v>
        <stp/>
        <stp>##V3_BDHV12</stp>
        <stp>912828KM1 Govt</stp>
        <stp>IDX_RATIO</stp>
        <stp>5/20/2009</stp>
        <stp>5/20/2009</stp>
        <stp>[Fixed Income  Prices 2004-2009.xlsx]TIPS!R24C60</stp>
        <tr r="BH24" s="1"/>
      </tp>
      <tp>
        <v>1.0058400000000001</v>
        <stp/>
        <stp>##V3_BDHV12</stp>
        <stp>912828KM1 Govt</stp>
        <stp>IDX_RATIO</stp>
        <stp>6/10/2009</stp>
        <stp>6/10/2009</stp>
        <stp>[Fixed Income  Prices 2004-2009.xlsx]TIPS!R39C60</stp>
        <tr r="BH39" s="1"/>
      </tp>
      <tp>
        <v>1.00248</v>
        <stp/>
        <stp>##V3_BDHV12</stp>
        <stp>912828KM1 Govt</stp>
        <stp>IDX_RATIO</stp>
        <stp>4/30/2009</stp>
        <stp>4/30/2009</stp>
        <stp>[Fixed Income  Prices 2004-2009.xlsx]TIPS!R10C60</stp>
        <tr r="BH10" s="1"/>
      </tp>
      <tp>
        <v>1.00844</v>
        <stp/>
        <stp>##V3_BDHV12</stp>
        <stp>912828KM1 Govt</stp>
        <stp>IDX_RATIO</stp>
        <stp>7/10/2009</stp>
        <stp>7/10/2009</stp>
        <stp>[Fixed Income  Prices 2004-2009.xlsx]TIPS!R61C60</stp>
        <tr r="BH61" s="1"/>
      </tp>
      <tp>
        <v>1.0093799999999999</v>
        <stp/>
        <stp>##V3_BDHV12</stp>
        <stp>912828KM1 Govt</stp>
        <stp>IDX_RATIO</stp>
        <stp>7/20/2009</stp>
        <stp>7/20/2009</stp>
        <stp>[Fixed Income  Prices 2004-2009.xlsx]TIPS!R67C60</stp>
        <tr r="BH67" s="1"/>
      </tp>
      <tp>
        <v>1.0075099999999999</v>
        <stp/>
        <stp>##V3_BDHV12</stp>
        <stp>912828KM1 Govt</stp>
        <stp>IDX_RATIO</stp>
        <stp>6/30/2009</stp>
        <stp>6/30/2009</stp>
        <stp>[Fixed Income  Prices 2004-2009.xlsx]TIPS!R53C60</stp>
        <tr r="BH53" s="1"/>
      </tp>
      <tp>
        <v>1.0103200000000001</v>
        <stp/>
        <stp>##V3_BDHV12</stp>
        <stp>912828KM1 Govt</stp>
        <stp>IDX_RATIO</stp>
        <stp>7/30/2009</stp>
        <stp>7/30/2009</stp>
        <stp>[Fixed Income  Prices 2004-2009.xlsx]TIPS!R75C60</stp>
        <tr r="BH75" s="1"/>
      </tp>
      <tp>
        <v>1.0097</v>
        <stp/>
        <stp>##V3_BDHV12</stp>
        <stp>912828HN3 Govt</stp>
        <stp>IDX_RATIO</stp>
        <stp>4/23/2008</stp>
        <stp>4/23/2008</stp>
        <stp>[Fixed Income  Prices 2004-2009.xlsx]TIPS!R79C92</stp>
        <tr r="CN79" s="1"/>
      </tp>
      <tp>
        <v>1.0158199999999999</v>
        <stp/>
        <stp>##V3_BDHV12</stp>
        <stp>912828KM1 Govt</stp>
        <stp>IDX_RATIO</stp>
        <stp>8/20/2009</stp>
        <stp>8/20/2009</stp>
        <stp>[Fixed Income  Prices 2004-2009.xlsx]TIPS!R90C60</stp>
        <tr r="BH90" s="1"/>
      </tp>
      <tp>
        <v>1.0138799999999999</v>
        <stp/>
        <stp>##V3_BDHV12</stp>
        <stp>912828HN3 Govt</stp>
        <stp>IDX_RATIO</stp>
        <stp>5/13/2008</stp>
        <stp>5/13/2008</stp>
        <stp>[Fixed Income  Prices 2004-2009.xlsx]TIPS!R93C92</stp>
        <tr r="CN93" s="1"/>
      </tp>
      <tp>
        <v>1.01302</v>
        <stp/>
        <stp>##V3_BDHV12</stp>
        <stp>912828KM1 Govt</stp>
        <stp>IDX_RATIO</stp>
        <stp>8/10/2009</stp>
        <stp>8/10/2009</stp>
        <stp>[Fixed Income  Prices 2004-2009.xlsx]TIPS!R82C60</stp>
        <tr r="BH82" s="1"/>
      </tp>
      <tp>
        <v>1.0044999999999999</v>
        <stp/>
        <stp>##V3_BDHV12</stp>
        <stp>912828HN3 Govt</stp>
        <stp>IDX_RATIO</stp>
        <stp>3/13/2008</stp>
        <stp>3/13/2008</stp>
        <stp>[Fixed Income  Prices 2004-2009.xlsx]TIPS!R50C92</stp>
        <tr r="CN50" s="1"/>
      </tp>
      <tp>
        <v>1.00787</v>
        <stp/>
        <stp>##V3_BDHV12</stp>
        <stp>912828JE1 Govt</stp>
        <stp>IDX_RATIO</stp>
        <stp>8/11/2008</stp>
        <stp>8/11/2008</stp>
        <stp>[Fixed Income  Prices 2004-2009.xlsx]TIPS!R26C96</stp>
        <tr r="CR26" s="1"/>
      </tp>
      <tp>
        <v>1.03149</v>
        <stp/>
        <stp>##V3_BDHV12</stp>
        <stp>912828BD1 Govt</stp>
        <stp>IDX_RATIO</stp>
        <stp>8/19/2004</stp>
        <stp>8/19/2004</stp>
        <stp>[Fixed Income  Prices 2004-2009.xlsx]TIPS!R24C52</stp>
        <tr r="AZ24" s="1"/>
      </tp>
      <tp>
        <v>1.00153</v>
        <stp/>
        <stp>##V3_BDHV12</stp>
        <stp>912828HN3 Govt</stp>
        <stp>IDX_RATIO</stp>
        <stp>1/23/2008</stp>
        <stp>1/23/2008</stp>
        <stp>[Fixed Income  Prices 2004-2009.xlsx]TIPS!R14C92</stp>
        <tr r="CN14" s="1"/>
      </tp>
      <tp>
        <v>1.0165</v>
        <stp/>
        <stp>##V3_BDHV12</stp>
        <stp>912828JE1 Govt</stp>
        <stp>IDX_RATIO</stp>
        <stp>9/11/2008</stp>
        <stp>9/11/2008</stp>
        <stp>[Fixed Income  Prices 2004-2009.xlsx]TIPS!R49C96</stp>
        <tr r="CR49" s="1"/>
      </tp>
      <tp>
        <v>1.0029699999999999</v>
        <stp/>
        <stp>##V3_BDHV12</stp>
        <stp>912828HN3 Govt</stp>
        <stp>IDX_RATIO</stp>
        <stp>2/13/2008</stp>
        <stp>2/13/2008</stp>
        <stp>[Fixed Income  Prices 2004-2009.xlsx]TIPS!R29C92</stp>
        <tr r="CN29" s="1"/>
      </tp>
      <tp>
        <v>1.0313399999999999</v>
        <stp/>
        <stp>##V3_BDHV12</stp>
        <stp>912828BD1 Govt</stp>
        <stp>IDX_RATIO</stp>
        <stp>9/29/2004</stp>
        <stp>9/29/2004</stp>
        <stp>[Fixed Income  Prices 2004-2009.xlsx]TIPS!R53C52</stp>
        <tr r="AZ53" s="1"/>
      </tp>
      <tp>
        <v>1.0111300000000001</v>
        <stp/>
        <stp>##V3_BDHV12</stp>
        <stp>912828JE1 Govt</stp>
        <stp>IDX_RATIO</stp>
        <stp>8/21/2008</stp>
        <stp>8/21/2008</stp>
        <stp>[Fixed Income  Prices 2004-2009.xlsx]TIPS!R34C96</stp>
        <tr r="CR34" s="1"/>
      </tp>
      <tp>
        <v>1.0268699999999999</v>
        <stp/>
        <stp>##V3_BDHV12</stp>
        <stp>912810FS2 Govt</stp>
        <stp>IDX_RATIO</stp>
        <stp>10/25/2006</stp>
        <stp>10/25/2006</stp>
        <stp>[Fixed Income  Prices 2004-2009.xlsx]TIPS!R201C112</stp>
        <tr r="DH201" s="1"/>
      </tp>
      <tp>
        <v>1.0267999999999999</v>
        <stp/>
        <stp>##V3_BDHV12</stp>
        <stp>912810FS2 Govt</stp>
        <stp>IDX_RATIO</stp>
        <stp>10/24/2006</stp>
        <stp>10/24/2006</stp>
        <stp>[Fixed Income  Prices 2004-2009.xlsx]TIPS!R200C112</stp>
        <tr r="DH200" s="1"/>
      </tp>
      <tp>
        <v>1.0269999999999999</v>
        <stp/>
        <stp>##V3_BDHV12</stp>
        <stp>912810FS2 Govt</stp>
        <stp>IDX_RATIO</stp>
        <stp>10/27/2006</stp>
        <stp>10/27/2006</stp>
        <stp>[Fixed Income  Prices 2004-2009.xlsx]TIPS!R203C112</stp>
        <tr r="DH203" s="1"/>
      </tp>
      <tp>
        <v>1.0269299999999999</v>
        <stp/>
        <stp>##V3_BDHV12</stp>
        <stp>912810FS2 Govt</stp>
        <stp>IDX_RATIO</stp>
        <stp>10/26/2006</stp>
        <stp>10/26/2006</stp>
        <stp>[Fixed Income  Prices 2004-2009.xlsx]TIPS!R202C112</stp>
        <tr r="DH202" s="1"/>
      </tp>
      <tp>
        <v>1.22749</v>
        <stp/>
        <stp>##V3_BDHV12</stp>
        <stp>9128272M3 Govt</stp>
        <stp>IDX_RATIO</stp>
        <stp>8/25/2005</stp>
        <stp>8/25/2005</stp>
        <stp>[Fixed Income  Prices 2004-2009.xlsx]TIPS!R288C8</stp>
        <tr r="H288" s="1"/>
      </tp>
      <tp>
        <v>1.27918</v>
        <stp/>
        <stp>##V3_BDHV12</stp>
        <stp>9128272M3 Govt</stp>
        <stp>IDX_RATIO</stp>
        <stp>8/14/2006</stp>
        <stp>8/14/2006</stp>
        <stp>[Fixed Income  Prices 2004-2009.xlsx]TIPS!R539C8</stp>
        <tr r="H539" s="1"/>
      </tp>
      <tp>
        <v>1.05528</v>
        <stp/>
        <stp>##V3_BDHV12</stp>
        <stp>912828AF7 Govt</stp>
        <stp>IDX_RATIO</stp>
        <stp>11/19/2004</stp>
        <stp>11/19/2004</stp>
        <stp>[Fixed Income  Prices 2004-2009.xlsx]TIPS!R90C44</stp>
        <tr r="AR90" s="1"/>
      </tp>
      <tp>
        <v>1.00701</v>
        <stp/>
        <stp>##V3_BDHV12</stp>
        <stp>912828FL9 Govt</stp>
        <stp>IDX_RATIO</stp>
        <stp>11/17/2006</stp>
        <stp>11/17/2006</stp>
        <stp>[Fixed Income  Prices 2004-2009.xlsx]TIPS!R96C80</stp>
        <tr r="CB96" s="1"/>
      </tp>
      <tp>
        <v>1.0272600000000001</v>
        <stp/>
        <stp>##V3_BDHV12</stp>
        <stp>912810FS2 Govt</stp>
        <stp>IDX_RATIO</stp>
        <stp>10/31/2006</stp>
        <stp>10/31/2006</stp>
        <stp>[Fixed Income  Prices 2004-2009.xlsx]TIPS!R205C112</stp>
        <tr r="DH205" s="1"/>
      </tp>
      <tp>
        <v>1.02719</v>
        <stp/>
        <stp>##V3_BDHV12</stp>
        <stp>912810FS2 Govt</stp>
        <stp>IDX_RATIO</stp>
        <stp>10/30/2006</stp>
        <stp>10/30/2006</stp>
        <stp>[Fixed Income  Prices 2004-2009.xlsx]TIPS!R204C112</stp>
        <tr r="DH204" s="1"/>
      </tp>
      <tp>
        <v>1.05372</v>
        <stp/>
        <stp>##V3_BDHV12</stp>
        <stp>912828AF7 Govt</stp>
        <stp>IDX_RATIO</stp>
        <stp>10/19/2004</stp>
        <stp>10/19/2004</stp>
        <stp>[Fixed Income  Prices 2004-2009.xlsx]TIPS!R67C44</stp>
        <tr r="AR67" s="1"/>
      </tp>
      <tp>
        <v>1.0086900000000001</v>
        <stp/>
        <stp>##V3_BDHV12</stp>
        <stp>912828FL9 Govt</stp>
        <stp>IDX_RATIO</stp>
        <stp>10/17/2006</stp>
        <stp>10/17/2006</stp>
        <stp>[Fixed Income  Prices 2004-2009.xlsx]TIPS!R73C80</stp>
        <tr r="CB73" s="1"/>
      </tp>
      <tp>
        <v>1.0091399999999999</v>
        <stp/>
        <stp>##V3_BDHV12</stp>
        <stp>912828FL9 Govt</stp>
        <stp>IDX_RATIO</stp>
        <stp>10/24/2006</stp>
        <stp>10/24/2006</stp>
        <stp>[Fixed Income  Prices 2004-2009.xlsx]TIPS!R78C80</stp>
        <tr r="CB78" s="1"/>
      </tp>
      <tp>
        <v>1.2800799999999999</v>
        <stp/>
        <stp>##V3_BDHV12</stp>
        <stp>9128272M3 Govt</stp>
        <stp>IDX_RATIO</stp>
        <stp>8/25/2006</stp>
        <stp>8/25/2006</stp>
        <stp>[Fixed Income  Prices 2004-2009.xlsx]TIPS!R548C8</stp>
        <tr r="H548" s="1"/>
      </tp>
      <tp>
        <v>1.22736</v>
        <stp/>
        <stp>##V3_BDHV12</stp>
        <stp>9128272M3 Govt</stp>
        <stp>IDX_RATIO</stp>
        <stp>8/19/2005</stp>
        <stp>8/19/2005</stp>
        <stp>[Fixed Income  Prices 2004-2009.xlsx]TIPS!R284C8</stp>
        <tr r="H284" s="1"/>
      </tp>
      <tp>
        <v>1.1262000000000001</v>
        <stp/>
        <stp>##V3_BDHV12</stp>
        <stp>9128275W8 Govt</stp>
        <stp>IDX_RATIO</stp>
        <stp>10/25/2004</stp>
        <stp>10/25/2004</stp>
        <stp>[Fixed Income  Prices 2004-2009.xlsx]TIPS!R71C20</stp>
        <tr r="T71" s="1"/>
      </tp>
      <tp>
        <v>1.08867</v>
        <stp/>
        <stp>##V3_BDHV12</stp>
        <stp>9128276R8 Govt</stp>
        <stp>IDX_RATIO</stp>
        <stp>10/25/2004</stp>
        <stp>10/25/2004</stp>
        <stp>[Fixed Income  Prices 2004-2009.xlsx]TIPS!R71C28</stp>
        <tr r="AB71" s="1"/>
      </tp>
      <tp>
        <v>1.05555</v>
        <stp/>
        <stp>##V3_BDHV12</stp>
        <stp>912810FR4 Govt</stp>
        <stp>IDX_RATIO</stp>
        <stp>12/14/2005</stp>
        <stp>12/14/2005</stp>
        <stp>[Fixed Income  Prices 2004-2009.xlsx]TIPS!R364C108</stp>
        <tr r="DD364" s="1"/>
      </tp>
      <tp>
        <v>1.05562</v>
        <stp/>
        <stp>##V3_BDHV12</stp>
        <stp>912810FR4 Govt</stp>
        <stp>IDX_RATIO</stp>
        <stp>12/15/2005</stp>
        <stp>12/15/2005</stp>
        <stp>[Fixed Income  Prices 2004-2009.xlsx]TIPS!R365C108</stp>
        <tr r="DD365" s="1"/>
      </tp>
      <tp>
        <v>1.05569</v>
        <stp/>
        <stp>##V3_BDHV12</stp>
        <stp>912810FR4 Govt</stp>
        <stp>IDX_RATIO</stp>
        <stp>12/16/2005</stp>
        <stp>12/16/2005</stp>
        <stp>[Fixed Income  Prices 2004-2009.xlsx]TIPS!R366C108</stp>
        <tr r="DD366" s="1"/>
      </tp>
      <tp>
        <v>1.05541</v>
        <stp/>
        <stp>##V3_BDHV12</stp>
        <stp>912810FR4 Govt</stp>
        <stp>IDX_RATIO</stp>
        <stp>12/12/2005</stp>
        <stp>12/12/2005</stp>
        <stp>[Fixed Income  Prices 2004-2009.xlsx]TIPS!R362C108</stp>
        <tr r="DD362" s="1"/>
      </tp>
      <tp>
        <v>1.05548</v>
        <stp/>
        <stp>##V3_BDHV12</stp>
        <stp>912810FR4 Govt</stp>
        <stp>IDX_RATIO</stp>
        <stp>12/13/2005</stp>
        <stp>12/13/2005</stp>
        <stp>[Fixed Income  Prices 2004-2009.xlsx]TIPS!R363C108</stp>
        <tr r="DD363" s="1"/>
      </tp>
      <tp>
        <v>1.05589</v>
        <stp/>
        <stp>##V3_BDHV12</stp>
        <stp>912810FR4 Govt</stp>
        <stp>IDX_RATIO</stp>
        <stp>12/19/2005</stp>
        <stp>12/19/2005</stp>
        <stp>[Fixed Income  Prices 2004-2009.xlsx]TIPS!R367C108</stp>
        <tr r="DD367" s="1"/>
      </tp>
      <tp>
        <v>1.0906400000000001</v>
        <stp/>
        <stp>##V3_BDHV12</stp>
        <stp>9128276R8 Govt</stp>
        <stp>IDX_RATIO</stp>
        <stp>11/25/2004</stp>
        <stp>11/25/2004</stp>
        <stp>[Fixed Income  Prices 2004-2009.xlsx]TIPS!R94C28</stp>
        <tr r="AB94" s="1"/>
      </tp>
      <tp>
        <v>1.1282300000000001</v>
        <stp/>
        <stp>##V3_BDHV12</stp>
        <stp>9128275W8 Govt</stp>
        <stp>IDX_RATIO</stp>
        <stp>11/25/2004</stp>
        <stp>11/25/2004</stp>
        <stp>[Fixed Income  Prices 2004-2009.xlsx]TIPS!R94C20</stp>
        <tr r="T94" s="1"/>
      </tp>
      <tp>
        <v>1.0566500000000001</v>
        <stp/>
        <stp>##V3_BDHV12</stp>
        <stp>912810FR4 Govt</stp>
        <stp>IDX_RATIO</stp>
        <stp>12/30/2005</stp>
        <stp>12/30/2005</stp>
        <stp>[Fixed Income  Prices 2004-2009.xlsx]TIPS!R375C108</stp>
        <tr r="DD375" s="1"/>
      </tp>
      <tp>
        <v>1.05596</v>
        <stp/>
        <stp>##V3_BDHV12</stp>
        <stp>912810FR4 Govt</stp>
        <stp>IDX_RATIO</stp>
        <stp>12/20/2005</stp>
        <stp>12/20/2005</stp>
        <stp>[Fixed Income  Prices 2004-2009.xlsx]TIPS!R368C108</stp>
        <tr r="DD368" s="1"/>
      </tp>
      <tp>
        <v>1.05603</v>
        <stp/>
        <stp>##V3_BDHV12</stp>
        <stp>912810FR4 Govt</stp>
        <stp>IDX_RATIO</stp>
        <stp>12/21/2005</stp>
        <stp>12/21/2005</stp>
        <stp>[Fixed Income  Prices 2004-2009.xlsx]TIPS!R369C108</stp>
        <tr r="DD369" s="1"/>
      </tp>
      <tp>
        <v>1.08995</v>
        <stp/>
        <stp>##V3_BDHV12</stp>
        <stp>9128276R8 Govt</stp>
        <stp>IDX_RATIO</stp>
        <stp>11/16/2004</stp>
        <stp>11/16/2004</stp>
        <stp>[Fixed Income  Prices 2004-2009.xlsx]TIPS!R87C28</stp>
        <tr r="AB87" s="1"/>
      </tp>
      <tp>
        <v>1.1275200000000001</v>
        <stp/>
        <stp>##V3_BDHV12</stp>
        <stp>9128275W8 Govt</stp>
        <stp>IDX_RATIO</stp>
        <stp>11/16/2004</stp>
        <stp>11/16/2004</stp>
        <stp>[Fixed Income  Prices 2004-2009.xlsx]TIPS!R87C20</stp>
        <tr r="T87" s="1"/>
      </tp>
      <tp>
        <v>1.05644</v>
        <stp/>
        <stp>##V3_BDHV12</stp>
        <stp>912810FR4 Govt</stp>
        <stp>IDX_RATIO</stp>
        <stp>12/27/2005</stp>
        <stp>12/27/2005</stp>
        <stp>[Fixed Income  Prices 2004-2009.xlsx]TIPS!R372C108</stp>
        <tr r="DD372" s="1"/>
      </tp>
      <tp>
        <v>1.0561</v>
        <stp/>
        <stp>##V3_BDHV12</stp>
        <stp>912810FR4 Govt</stp>
        <stp>IDX_RATIO</stp>
        <stp>12/22/2005</stp>
        <stp>12/22/2005</stp>
        <stp>[Fixed Income  Prices 2004-2009.xlsx]TIPS!R370C108</stp>
        <tr r="DD370" s="1"/>
      </tp>
      <tp>
        <v>1.0561700000000001</v>
        <stp/>
        <stp>##V3_BDHV12</stp>
        <stp>912810FR4 Govt</stp>
        <stp>IDX_RATIO</stp>
        <stp>12/23/2005</stp>
        <stp>12/23/2005</stp>
        <stp>[Fixed Income  Prices 2004-2009.xlsx]TIPS!R371C108</stp>
        <tr r="DD371" s="1"/>
      </tp>
      <tp>
        <v>1.0565800000000001</v>
        <stp/>
        <stp>##V3_BDHV12</stp>
        <stp>912810FR4 Govt</stp>
        <stp>IDX_RATIO</stp>
        <stp>12/29/2005</stp>
        <stp>12/29/2005</stp>
        <stp>[Fixed Income  Prices 2004-2009.xlsx]TIPS!R374C108</stp>
        <tr r="DD374" s="1"/>
      </tp>
      <tp>
        <v>1.0565100000000001</v>
        <stp/>
        <stp>##V3_BDHV12</stp>
        <stp>912810FR4 Govt</stp>
        <stp>IDX_RATIO</stp>
        <stp>12/28/2005</stp>
        <stp>12/28/2005</stp>
        <stp>[Fixed Income  Prices 2004-2009.xlsx]TIPS!R373C108</stp>
        <tr r="DD373" s="1"/>
      </tp>
      <tp>
        <v>1.06715</v>
        <stp/>
        <stp>##V3_BDHV12</stp>
        <stp>9128277J5 Govt</stp>
        <stp>IDX_RATIO</stp>
        <stp>10/28/2004</stp>
        <stp>10/28/2004</stp>
        <stp>[Fixed Income  Prices 2004-2009.xlsx]TIPS!R74C36</stp>
        <tr r="AJ74" s="1"/>
      </tp>
      <tp>
        <v>1.2025000000000001</v>
        <stp/>
        <stp>##V3_BDHV12</stp>
        <stp>9128272M3 Govt</stp>
        <stp>IDX_RATIO</stp>
        <stp>3/18/2005</stp>
        <stp>3/18/2005</stp>
        <stp>[Fixed Income  Prices 2004-2009.xlsx]TIPS!R175C8</stp>
        <tr r="H175" s="1"/>
      </tp>
      <tp>
        <v>1.20286</v>
        <stp/>
        <stp>##V3_BDHV12</stp>
        <stp>9128272M3 Govt</stp>
        <stp>IDX_RATIO</stp>
        <stp>2/18/2005</stp>
        <stp>2/18/2005</stp>
        <stp>[Fixed Income  Prices 2004-2009.xlsx]TIPS!R155C8</stp>
        <tr r="H155" s="1"/>
      </tp>
      <tp>
        <v>1.15541</v>
        <stp/>
        <stp>##V3_BDHV12</stp>
        <stp>9128274Y5 Govt</stp>
        <stp>IDX_RATIO</stp>
        <stp>10/28/2004</stp>
        <stp>10/28/2004</stp>
        <stp>[Fixed Income  Prices 2004-2009.xlsx]TIPS!R74C16</stp>
        <tr r="P74" s="1"/>
      </tp>
      <tp>
        <v>1.1744600000000001</v>
        <stp/>
        <stp>##V3_BDHV12</stp>
        <stp>9128273T7 Govt</stp>
        <stp>IDX_RATIO</stp>
        <stp>11/19/2004</stp>
        <stp>11/19/2004</stp>
        <stp>[Fixed Income  Prices 2004-2009.xlsx]TIPS!R90C12</stp>
        <tr r="L90" s="1"/>
      </tp>
      <tp>
        <v>1.20191</v>
        <stp/>
        <stp>##V3_BDHV12</stp>
        <stp>9128272M3 Govt</stp>
        <stp>IDX_RATIO</stp>
        <stp>2/24/2005</stp>
        <stp>2/24/2005</stp>
        <stp>[Fixed Income  Prices 2004-2009.xlsx]TIPS!R159C8</stp>
        <tr r="H159" s="1"/>
      </tp>
      <tp>
        <v>1.17272</v>
        <stp/>
        <stp>##V3_BDHV12</stp>
        <stp>9128273T7 Govt</stp>
        <stp>IDX_RATIO</stp>
        <stp>10/19/2004</stp>
        <stp>10/19/2004</stp>
        <stp>[Fixed Income  Prices 2004-2009.xlsx]TIPS!R67C12</stp>
        <tr r="L67" s="1"/>
      </tp>
      <tp>
        <v>1.20299</v>
        <stp/>
        <stp>##V3_BDHV12</stp>
        <stp>9128272M3 Govt</stp>
        <stp>IDX_RATIO</stp>
        <stp>3/24/2005</stp>
        <stp>3/24/2005</stp>
        <stp>[Fixed Income  Prices 2004-2009.xlsx]TIPS!R179C8</stp>
        <tr r="H179" s="1"/>
      </tp>
      <tp>
        <v>1.2530399999999999</v>
        <stp/>
        <stp>##V3_BDHV12</stp>
        <stp>9128272M3 Govt</stp>
        <stp>IDX_RATIO</stp>
        <stp>4/18/2006</stp>
        <stp>4/18/2006</stp>
        <stp>[Fixed Income  Prices 2004-2009.xlsx]TIPS!R455C8</stp>
        <tr r="H455" s="1"/>
      </tp>
      <tp>
        <v>1.0272399999999999</v>
        <stp/>
        <stp>##V3_BDHV12</stp>
        <stp>912828BW9 Govt</stp>
        <stp>IDX_RATIO</stp>
        <stp>11/24/2004</stp>
        <stp>11/24/2004</stp>
        <stp>[Fixed Income  Prices 2004-2009.xlsx]TIPS!R93C56</stp>
        <tr r="BD93" s="1"/>
      </tp>
      <tp>
        <v>1.26041</v>
        <stp/>
        <stp>##V3_BDHV12</stp>
        <stp>9128272M3 Govt</stp>
        <stp>IDX_RATIO</stp>
        <stp>5/29/2006</stp>
        <stp>5/29/2006</stp>
        <stp>[Fixed Income  Prices 2004-2009.xlsx]TIPS!R484C8</stp>
        <tr r="H484" s="1"/>
      </tp>
      <tp>
        <v>1.2535499999999999</v>
        <stp/>
        <stp>##V3_BDHV12</stp>
        <stp>9128272M3 Govt</stp>
        <stp>IDX_RATIO</stp>
        <stp>4/24/2006</stp>
        <stp>4/24/2006</stp>
        <stp>[Fixed Income  Prices 2004-2009.xlsx]TIPS!R459C8</stp>
        <tr r="H459" s="1"/>
      </tp>
      <tp>
        <v>1.0267299999999999</v>
        <stp/>
        <stp>##V3_BDHV12</stp>
        <stp>912828BW9 Govt</stp>
        <stp>IDX_RATIO</stp>
        <stp>11/17/2004</stp>
        <stp>11/17/2004</stp>
        <stp>[Fixed Income  Prices 2004-2009.xlsx]TIPS!R88C56</stp>
        <tr r="BD88" s="1"/>
      </tp>
      <tp>
        <v>1.1966600000000001</v>
        <stp/>
        <stp>##V3_BDHV12</stp>
        <stp>9128272M3 Govt</stp>
        <stp>IDX_RATIO</stp>
        <stp>11/8/2004</stp>
        <stp>11/8/2004</stp>
        <stp>[Fixed Income  Prices 2004-2009.xlsx]TIPS!R81C8</stp>
        <tr r="H81" s="1"/>
      </tp>
      <tp>
        <v>1.024</v>
        <stp/>
        <stp>##V3_BDHV12</stp>
        <stp>912810FS2 Govt</stp>
        <stp>IDX_RATIO</stp>
        <stp>9/18/2006</stp>
        <stp>9/18/2006</stp>
        <stp>[Fixed Income  Prices 2004-2009.xlsx]TIPS!R174C112</stp>
        <tr r="DH174" s="1"/>
      </tp>
      <tp>
        <v>1.1116200000000001</v>
        <stp/>
        <stp>##V3_BDHV12</stp>
        <stp>912810FR4 Govt</stp>
        <stp>IDX_RATIO</stp>
        <stp>1/16/2008</stp>
        <stp>1/16/2008</stp>
        <stp>[Fixed Income  Prices 2004-2009.xlsx]TIPS!R908C108</stp>
        <tr r="DD908" s="1"/>
      </tp>
      <tp>
        <v>1.0707800000000001</v>
        <stp/>
        <stp>##V3_BDHV12</stp>
        <stp>912810FS2 Govt</stp>
        <stp>IDX_RATIO</stp>
        <stp>5/21/2009</stp>
        <stp>5/21/2009</stp>
        <stp>[Fixed Income  Prices 2004-2009.xlsx]TIPS!R872C112</stp>
        <tr r="DH872" s="1"/>
      </tp>
      <tp>
        <v>1.0220199999999999</v>
        <stp/>
        <stp>##V3_BDHV12</stp>
        <stp>912810FS2 Govt</stp>
        <stp>IDX_RATIO</stp>
        <stp>8/28/2006</stp>
        <stp>8/28/2006</stp>
        <stp>[Fixed Income  Prices 2004-2009.xlsx]TIPS!R159C112</stp>
        <tr r="DH159" s="1"/>
      </tp>
      <tp>
        <v>1.0606899999999999</v>
        <stp/>
        <stp>##V3_BDHV12</stp>
        <stp>912810FS2 Govt</stp>
        <stp>IDX_RATIO</stp>
        <stp>3/11/2009</stp>
        <stp>3/11/2009</stp>
        <stp>[Fixed Income  Prices 2004-2009.xlsx]TIPS!R821C112</stp>
        <tr r="DH821" s="1"/>
      </tp>
      <tp>
        <v>1.00434</v>
        <stp/>
        <stp>##V3_BDHV12</stp>
        <stp>912828ET3 Govt</stp>
        <stp>IDX_RATIO</stp>
        <stp>5/19/2006</stp>
        <stp>5/19/2006</stp>
        <stp>[Fixed Income  Prices 2004-2009.xlsx]TIPS!R96C76</stp>
        <tr r="BX96" s="1"/>
      </tp>
      <tp>
        <v>1.0626800000000001</v>
        <stp/>
        <stp>##V3_BDHV12</stp>
        <stp>912810PS1 Govt</stp>
        <stp>IDX_RATIO</stp>
        <stp>6/19/2008</stp>
        <stp>6/19/2008</stp>
        <stp>[Fixed Income  Prices 2004-2009.xlsx]TIPS!R372C116</stp>
        <tr r="DL372" s="1"/>
      </tp>
      <tp>
        <v>1.05501</v>
        <stp/>
        <stp>##V3_BDHV12</stp>
        <stp>912810PS1 Govt</stp>
        <stp>IDX_RATIO</stp>
        <stp>5/19/2008</stp>
        <stp>5/19/2008</stp>
        <stp>[Fixed Income  Prices 2004-2009.xlsx]TIPS!R349C116</stp>
        <tr r="DL349" s="1"/>
      </tp>
      <tp>
        <v>1.0003200000000001</v>
        <stp/>
        <stp>##V3_BDHV12</stp>
        <stp>912828ET3 Govt</stp>
        <stp>IDX_RATIO</stp>
        <stp>4/19/2006</stp>
        <stp>4/19/2006</stp>
        <stp>[Fixed Income  Prices 2004-2009.xlsx]TIPS!R74C76</stp>
        <tr r="BX74" s="1"/>
      </tp>
      <tp>
        <v>1.1214299999999999</v>
        <stp/>
        <stp>##V3_BDHV12</stp>
        <stp>912810FR4 Govt</stp>
        <stp>IDX_RATIO</stp>
        <stp>4/16/2008</stp>
        <stp>4/16/2008</stp>
        <stp>[Fixed Income  Prices 2004-2009.xlsx]TIPS!R973C108</stp>
        <tr r="DD973" s="1"/>
      </tp>
      <tp>
        <v>1.0699399999999999</v>
        <stp/>
        <stp>##V3_BDHV12</stp>
        <stp>912810FS2 Govt</stp>
        <stp>IDX_RATIO</stp>
        <stp>5/11/2009</stp>
        <stp>5/11/2009</stp>
        <stp>[Fixed Income  Prices 2004-2009.xlsx]TIPS!R864C112</stp>
        <tr r="DH864" s="1"/>
      </tp>
      <tp>
        <v>1.1143700000000001</v>
        <stp/>
        <stp>##V3_BDHV12</stp>
        <stp>912810FR4 Govt</stp>
        <stp>IDX_RATIO</stp>
        <stp>2/26/2008</stp>
        <stp>2/26/2008</stp>
        <stp>[Fixed Income  Prices 2004-2009.xlsx]TIPS!R937C108</stp>
        <tr r="DD937" s="1"/>
      </tp>
      <tp>
        <v>1.0213700000000001</v>
        <stp/>
        <stp>##V3_BDHV12</stp>
        <stp>912810FS2 Govt</stp>
        <stp>IDX_RATIO</stp>
        <stp>8/18/2006</stp>
        <stp>8/18/2006</stp>
        <stp>[Fixed Income  Prices 2004-2009.xlsx]TIPS!R153C112</stp>
        <tr r="DH153" s="1"/>
      </tp>
      <tp>
        <v>1.06366</v>
        <stp/>
        <stp>##V3_BDHV12</stp>
        <stp>912810FS2 Govt</stp>
        <stp>IDX_RATIO</stp>
        <stp>3/31/2009</stp>
        <stp>3/31/2009</stp>
        <stp>[Fixed Income  Prices 2004-2009.xlsx]TIPS!R835C112</stp>
        <tr r="DH835" s="1"/>
      </tp>
      <tp>
        <v>1.06734</v>
        <stp/>
        <stp>##V3_BDHV12</stp>
        <stp>912810FS2 Govt</stp>
        <stp>IDX_RATIO</stp>
        <stp>4/21/2009</stp>
        <stp>4/21/2009</stp>
        <stp>[Fixed Income  Prices 2004-2009.xlsx]TIPS!R850C112</stp>
        <tr r="DH850" s="1"/>
      </tp>
      <tp>
        <v>1.0663199999999999</v>
        <stp/>
        <stp>##V3_BDHV12</stp>
        <stp>912810FS2 Govt</stp>
        <stp>IDX_RATIO</stp>
        <stp>2/11/2009</stp>
        <stp>2/11/2009</stp>
        <stp>[Fixed Income  Prices 2004-2009.xlsx]TIPS!R801C112</stp>
        <tr r="DH801" s="1"/>
      </tp>
      <tp>
        <v>1.0445199999999999</v>
        <stp/>
        <stp>##V3_BDHV12</stp>
        <stp>912810PS1 Govt</stp>
        <stp>IDX_RATIO</stp>
        <stp>3/19/2008</stp>
        <stp>3/19/2008</stp>
        <stp>[Fixed Income  Prices 2004-2009.xlsx]TIPS!R306C116</stp>
        <tr r="DL306" s="1"/>
      </tp>
      <tp>
        <v>1.0579499999999999</v>
        <stp/>
        <stp>##V3_BDHV12</stp>
        <stp>912810PS1 Govt</stp>
        <stp>IDX_RATIO</stp>
        <stp>5/29/2008</stp>
        <stp>5/29/2008</stp>
        <stp>[Fixed Income  Prices 2004-2009.xlsx]TIPS!R357C116</stp>
        <tr r="DL357" s="1"/>
      </tp>
      <tp>
        <v>1.0292399999999999</v>
        <stp/>
        <stp>##V3_BDHV12</stp>
        <stp>912828HW3 Govt</stp>
        <stp>IDX_RATIO</stp>
        <stp>8/14/2008</stp>
        <stp>8/14/2008</stp>
        <stp>[Fixed Income  Prices 2004-2009.xlsx]TIPS!R86C48</stp>
        <tr r="AV86" s="1"/>
      </tp>
      <tp>
        <v>1.1187400000000001</v>
        <stp/>
        <stp>##V3_BDHV12</stp>
        <stp>912810FR4 Govt</stp>
        <stp>IDX_RATIO</stp>
        <stp>3/26/2008</stp>
        <stp>3/26/2008</stp>
        <stp>[Fixed Income  Prices 2004-2009.xlsx]TIPS!R958C108</stp>
        <tr r="DD958" s="1"/>
      </tp>
      <tp>
        <v>1.0762799999999999</v>
        <stp/>
        <stp>##V3_BDHV12</stp>
        <stp>912810FS2 Govt</stp>
        <stp>IDX_RATIO</stp>
        <stp>7/20/2009</stp>
        <stp>7/20/2009</stp>
        <stp>[Fixed Income  Prices 2004-2009.xlsx]TIPS!R914C112</stp>
        <tr r="DH914" s="1"/>
      </tp>
      <tp>
        <v>1.07247</v>
        <stp/>
        <stp>##V3_BDHV12</stp>
        <stp>912810FR4 Govt</stp>
        <stp>IDX_RATIO</stp>
        <stp>3/19/2007</stp>
        <stp>3/19/2007</stp>
        <stp>[Fixed Income  Prices 2004-2009.xlsx]TIPS!R691C108</stp>
        <tr r="DD691" s="1"/>
      </tp>
      <tp>
        <v>1.0495300000000001</v>
        <stp/>
        <stp>##V3_BDHV12</stp>
        <stp>912810PS1 Govt</stp>
        <stp>IDX_RATIO</stp>
        <stp>4/29/2008</stp>
        <stp>4/29/2008</stp>
        <stp>[Fixed Income  Prices 2004-2009.xlsx]TIPS!R335C116</stp>
        <tr r="DL335" s="1"/>
      </tp>
      <tp>
        <v>1.04142</v>
        <stp/>
        <stp>##V3_BDHV12</stp>
        <stp>912810PS1 Govt</stp>
        <stp>IDX_RATIO</stp>
        <stp>1/28/2008</stp>
        <stp>1/28/2008</stp>
        <stp>[Fixed Income  Prices 2004-2009.xlsx]TIPS!R269C116</stp>
        <tr r="DL269" s="1"/>
      </tp>
      <tp>
        <v>0.99895999999999996</v>
        <stp/>
        <stp>##V3_BDHV12</stp>
        <stp>912828ET3 Govt</stp>
        <stp>IDX_RATIO</stp>
        <stp>1/19/2006</stp>
        <stp>1/19/2006</stp>
        <stp>[Fixed Income  Prices 2004-2009.xlsx]TIPS!R10C76</stp>
        <tr r="BX10" s="1"/>
      </tp>
      <tp>
        <v>1.1051800000000001</v>
        <stp/>
        <stp>##V3_BDHV12</stp>
        <stp>912810FR4 Govt</stp>
        <stp>IDX_RATIO</stp>
        <stp>9/17/2007</stp>
        <stp>9/17/2007</stp>
        <stp>[Fixed Income  Prices 2004-2009.xlsx]TIPS!R821C108</stp>
        <tr r="DD821" s="1"/>
      </tp>
      <tp>
        <v>1.1049899999999999</v>
        <stp/>
        <stp>##V3_BDHV12</stp>
        <stp>912810FR4 Govt</stp>
        <stp>IDX_RATIO</stp>
        <stp>8/27/2007</stp>
        <stp>8/27/2007</stp>
        <stp>[Fixed Income  Prices 2004-2009.xlsx]TIPS!R806C108</stp>
        <tr r="DD806" s="1"/>
      </tp>
      <tp>
        <v>1.0013099999999999</v>
        <stp/>
        <stp>##V3_BDHV12</stp>
        <stp>912828JX9 Govt</stp>
        <stp>IDX_RATIO</stp>
        <stp>8/20/2009</stp>
        <stp>8/20/2009</stp>
        <stp>[Fixed Income  Prices 2004-2009.xlsx]TIPS!R167C100</stp>
        <tr r="CV167" s="1"/>
      </tp>
      <tp>
        <v>0.99855000000000005</v>
        <stp/>
        <stp>##V3_BDHV12</stp>
        <stp>912828JX9 Govt</stp>
        <stp>IDX_RATIO</stp>
        <stp>8/10/2009</stp>
        <stp>8/10/2009</stp>
        <stp>[Fixed Income  Prices 2004-2009.xlsx]TIPS!R159C100</stp>
        <tr r="CV159" s="1"/>
      </tp>
      <tp>
        <v>1.07429</v>
        <stp/>
        <stp>##V3_BDHV12</stp>
        <stp>912810FS2 Govt</stp>
        <stp>IDX_RATIO</stp>
        <stp>6/30/2009</stp>
        <stp>6/30/2009</stp>
        <stp>[Fixed Income  Prices 2004-2009.xlsx]TIPS!R900C112</stp>
        <tr r="DH900" s="1"/>
      </tp>
      <tp>
        <v>0.99836999999999998</v>
        <stp/>
        <stp>##V3_BDHV12</stp>
        <stp>912828ET3 Govt</stp>
        <stp>IDX_RATIO</stp>
        <stp>3/29/2006</stp>
        <stp>3/29/2006</stp>
        <stp>[Fixed Income  Prices 2004-2009.xlsx]TIPS!R59C76</stp>
        <tr r="BX59" s="1"/>
      </tp>
      <tp>
        <v>1.1043000000000001</v>
        <stp/>
        <stp>##V3_BDHV12</stp>
        <stp>912810FR4 Govt</stp>
        <stp>IDX_RATIO</stp>
        <stp>8/17/2007</stp>
        <stp>8/17/2007</stp>
        <stp>[Fixed Income  Prices 2004-2009.xlsx]TIPS!R800C108</stp>
        <tr r="DD800" s="1"/>
      </tp>
      <tp>
        <v>1.07528</v>
        <stp/>
        <stp>##V3_BDHV12</stp>
        <stp>912810FS2 Govt</stp>
        <stp>IDX_RATIO</stp>
        <stp>7/10/2009</stp>
        <stp>7/10/2009</stp>
        <stp>[Fixed Income  Prices 2004-2009.xlsx]TIPS!R908C112</stp>
        <tr r="DH908" s="1"/>
      </tp>
      <tp>
        <v>1.1050899999999999</v>
        <stp/>
        <stp>##V3_BDHV12</stp>
        <stp>912810FR4 Govt</stp>
        <stp>IDX_RATIO</stp>
        <stp>9/27/2007</stp>
        <stp>9/27/2007</stp>
        <stp>[Fixed Income  Prices 2004-2009.xlsx]TIPS!R829C108</stp>
        <tr r="DD829" s="1"/>
      </tp>
      <tp>
        <v>1.07728</v>
        <stp/>
        <stp>##V3_BDHV12</stp>
        <stp>912810FS2 Govt</stp>
        <stp>IDX_RATIO</stp>
        <stp>7/30/2009</stp>
        <stp>7/30/2009</stp>
        <stp>[Fixed Income  Prices 2004-2009.xlsx]TIPS!R922C112</stp>
        <tr r="DH922" s="1"/>
      </tp>
      <tp>
        <v>1.0735300000000001</v>
        <stp/>
        <stp>##V3_BDHV12</stp>
        <stp>912810FR4 Govt</stp>
        <stp>IDX_RATIO</stp>
        <stp>3/29/2007</stp>
        <stp>3/29/2007</stp>
        <stp>[Fixed Income  Prices 2004-2009.xlsx]TIPS!R699C108</stp>
        <tr r="DD699" s="1"/>
      </tp>
      <tp>
        <v>1.0394300000000001</v>
        <stp/>
        <stp>##V3_BDHV12</stp>
        <stp>912810PS1 Govt</stp>
        <stp>IDX_RATIO</stp>
        <stp>1/18/2008</stp>
        <stp>1/18/2008</stp>
        <stp>[Fixed Income  Prices 2004-2009.xlsx]TIPS!R263C116</stp>
        <tr r="DL263" s="1"/>
      </tp>
      <tp>
        <v>0.99589000000000005</v>
        <stp/>
        <stp>##V3_BDHV12</stp>
        <stp>912828JX9 Govt</stp>
        <stp>IDX_RATIO</stp>
        <stp>7/30/2009</stp>
        <stp>7/30/2009</stp>
        <stp>[Fixed Income  Prices 2004-2009.xlsx]TIPS!R152C100</stp>
        <tr r="CV152" s="1"/>
      </tp>
      <tp>
        <v>0.99495999999999996</v>
        <stp/>
        <stp>##V3_BDHV12</stp>
        <stp>912828JX9 Govt</stp>
        <stp>IDX_RATIO</stp>
        <stp>7/20/2009</stp>
        <stp>7/20/2009</stp>
        <stp>[Fixed Income  Prices 2004-2009.xlsx]TIPS!R144C100</stp>
        <tr r="CV144" s="1"/>
      </tp>
      <tp>
        <v>1.0849800000000001</v>
        <stp/>
        <stp>##V3_BDHV12</stp>
        <stp>912810FR4 Govt</stp>
        <stp>IDX_RATIO</stp>
        <stp>5/18/2007</stp>
        <stp>5/18/2007</stp>
        <stp>[Fixed Income  Prices 2004-2009.xlsx]TIPS!R735C108</stp>
        <tr r="DD735" s="1"/>
      </tp>
      <tp>
        <v>1.04156</v>
        <stp/>
        <stp>##V3_BDHV12</stp>
        <stp>912810PS1 Govt</stp>
        <stp>IDX_RATIO</stp>
        <stp>2/28/2008</stp>
        <stp>2/28/2008</stp>
        <stp>[Fixed Income  Prices 2004-2009.xlsx]TIPS!R292C116</stp>
        <tr r="DL292" s="1"/>
      </tp>
      <tp>
        <v>1.0041500000000001</v>
        <stp/>
        <stp>##V3_BDHV12</stp>
        <stp>912828JX9 Govt</stp>
        <stp>IDX_RATIO</stp>
        <stp>9/10/2009</stp>
        <stp>9/10/2009</stp>
        <stp>[Fixed Income  Prices 2004-2009.xlsx]TIPS!R182C100</stp>
        <tr r="CV182" s="1"/>
      </tp>
      <tp>
        <v>1.0831599999999999</v>
        <stp/>
        <stp>##V3_BDHV12</stp>
        <stp>912810FS2 Govt</stp>
        <stp>IDX_RATIO</stp>
        <stp>8/20/2009</stp>
        <stp>8/20/2009</stp>
        <stp>[Fixed Income  Prices 2004-2009.xlsx]TIPS!R937C112</stp>
        <tr r="DH937" s="1"/>
      </tp>
      <tp>
        <v>1.06914</v>
        <stp/>
        <stp>##V3_BDHV12</stp>
        <stp>912810FR4 Govt</stp>
        <stp>IDX_RATIO</stp>
        <stp>1/29/2007</stp>
        <stp>1/29/2007</stp>
        <stp>[Fixed Income  Prices 2004-2009.xlsx]TIPS!R656C108</stp>
        <tr r="DD656" s="1"/>
      </tp>
      <tp>
        <v>1.01962</v>
        <stp/>
        <stp>##V3_BDHV12</stp>
        <stp>912810FS2 Govt</stp>
        <stp>IDX_RATIO</stp>
        <stp>7/28/2006</stp>
        <stp>7/28/2006</stp>
        <stp>[Fixed Income  Prices 2004-2009.xlsx]TIPS!R138C112</stp>
        <tr r="DH138" s="1"/>
      </tp>
      <tp>
        <v>1.01437</v>
        <stp/>
        <stp>##V3_BDHV12</stp>
        <stp>912810FS2 Govt</stp>
        <stp>IDX_RATIO</stp>
        <stp>6/28/2006</stp>
        <stp>6/28/2006</stp>
        <stp>[Fixed Income  Prices 2004-2009.xlsx]TIPS!R116C112</stp>
        <tr r="DH116" s="1"/>
      </tp>
      <tp>
        <v>1.01799</v>
        <stp/>
        <stp>##V3_BDHV12</stp>
        <stp>912810FS2 Govt</stp>
        <stp>IDX_RATIO</stp>
        <stp>7/18/2006</stp>
        <stp>7/18/2006</stp>
        <stp>[Fixed Income  Prices 2004-2009.xlsx]TIPS!R130C112</stp>
        <tr r="DH130" s="1"/>
      </tp>
      <tp>
        <v>1.00309</v>
        <stp/>
        <stp>##V3_BDHV12</stp>
        <stp>912828JX9 Govt</stp>
        <stp>IDX_RATIO</stp>
        <stp>9/30/2009</stp>
        <stp>9/30/2009</stp>
        <stp>[Fixed Income  Prices 2004-2009.xlsx]TIPS!R196C100</stp>
        <tr r="CV196" s="1"/>
      </tp>
      <tp>
        <v>1.06965</v>
        <stp/>
        <stp>##V3_BDHV12</stp>
        <stp>912810FR4 Govt</stp>
        <stp>IDX_RATIO</stp>
        <stp>1/19/2007</stp>
        <stp>1/19/2007</stp>
        <stp>[Fixed Income  Prices 2004-2009.xlsx]TIPS!R650C108</stp>
        <tr r="DD650" s="1"/>
      </tp>
      <tp>
        <v>1.0418000000000001</v>
        <stp/>
        <stp>##V3_BDHV12</stp>
        <stp>912810PS1 Govt</stp>
        <stp>IDX_RATIO</stp>
        <stp>2/18/2008</stp>
        <stp>2/18/2008</stp>
        <stp>[Fixed Income  Prices 2004-2009.xlsx]TIPS!R284C116</stp>
        <tr r="DL284" s="1"/>
      </tp>
      <tp>
        <v>1.0801700000000001</v>
        <stp/>
        <stp>##V3_BDHV12</stp>
        <stp>912810FS2 Govt</stp>
        <stp>IDX_RATIO</stp>
        <stp>8/10/2009</stp>
        <stp>8/10/2009</stp>
        <stp>[Fixed Income  Prices 2004-2009.xlsx]TIPS!R929C112</stp>
        <tr r="DH929" s="1"/>
      </tp>
      <tp>
        <v>1.0700099999999999</v>
        <stp/>
        <stp>##V3_BDHV12</stp>
        <stp>912810FR4 Govt</stp>
        <stp>IDX_RATIO</stp>
        <stp>2/19/2007</stp>
        <stp>2/19/2007</stp>
        <stp>[Fixed Income  Prices 2004-2009.xlsx]TIPS!R671C108</stp>
        <tr r="DD671" s="1"/>
      </tp>
      <tp>
        <v>1.0770999999999999</v>
        <stp/>
        <stp>##V3_BDHV12</stp>
        <stp>912810FR4 Govt</stp>
        <stp>IDX_RATIO</stp>
        <stp>4/18/2007</stp>
        <stp>4/18/2007</stp>
        <stp>[Fixed Income  Prices 2004-2009.xlsx]TIPS!R713C108</stp>
        <tr r="DD713" s="1"/>
      </tp>
      <tp>
        <v>1.0249999999999999</v>
        <stp/>
        <stp>##V3_BDHV12</stp>
        <stp>912810FS2 Govt</stp>
        <stp>IDX_RATIO</stp>
        <stp>9/28/2006</stp>
        <stp>9/28/2006</stp>
        <stp>[Fixed Income  Prices 2004-2009.xlsx]TIPS!R182C112</stp>
        <tr r="DH182" s="1"/>
      </tp>
      <tp>
        <v>1.08507</v>
        <stp/>
        <stp>##V3_BDHV12</stp>
        <stp>912810FS2 Govt</stp>
        <stp>IDX_RATIO</stp>
        <stp>9/30/2009</stp>
        <stp>9/30/2009</stp>
        <stp>[Fixed Income  Prices 2004-2009.xlsx]TIPS!R966C112</stp>
        <tr r="DH966" s="1"/>
      </tp>
      <tp>
        <v>0.99402999999999997</v>
        <stp/>
        <stp>##V3_BDHV12</stp>
        <stp>912828JX9 Govt</stp>
        <stp>IDX_RATIO</stp>
        <stp>7/10/2009</stp>
        <stp>7/10/2009</stp>
        <stp>[Fixed Income  Prices 2004-2009.xlsx]TIPS!R138C100</stp>
        <tr r="CV138" s="1"/>
      </tp>
      <tp>
        <v>1.08815</v>
        <stp/>
        <stp>##V3_BDHV12</stp>
        <stp>912810FR4 Govt</stp>
        <stp>IDX_RATIO</stp>
        <stp>5/28/2007</stp>
        <stp>5/28/2007</stp>
        <stp>[Fixed Income  Prices 2004-2009.xlsx]TIPS!R741C108</stp>
        <tr r="DD741" s="1"/>
      </tp>
      <tp>
        <v>1.0199400000000001</v>
        <stp/>
        <stp>##V3_BDHV12</stp>
        <stp>912828HW3 Govt</stp>
        <stp>IDX_RATIO</stp>
        <stp>7/14/2008</stp>
        <stp>7/14/2008</stp>
        <stp>[Fixed Income  Prices 2004-2009.xlsx]TIPS!R63C48</stp>
        <tr r="AV63" s="1"/>
      </tp>
      <tp>
        <v>1.1277699999999999</v>
        <stp/>
        <stp>##V3_BDHV12</stp>
        <stp>912810FR4 Govt</stp>
        <stp>IDX_RATIO</stp>
        <stp>5/16/2008</stp>
        <stp>5/16/2008</stp>
        <stp>[Fixed Income  Prices 2004-2009.xlsx]TIPS!R995C108</stp>
        <tr r="DD995" s="1"/>
      </tp>
      <tp>
        <v>1.09579</v>
        <stp/>
        <stp>##V3_BDHV12</stp>
        <stp>912810FR4 Govt</stp>
        <stp>IDX_RATIO</stp>
        <stp>6/28/2007</stp>
        <stp>6/28/2007</stp>
        <stp>[Fixed Income  Prices 2004-2009.xlsx]TIPS!R764C108</stp>
        <tr r="DD764" s="1"/>
      </tp>
      <tp>
        <v>1.0934299999999999</v>
        <stp/>
        <stp>##V3_BDHV12</stp>
        <stp>912810FR4 Govt</stp>
        <stp>IDX_RATIO</stp>
        <stp>6/18/2007</stp>
        <stp>6/18/2007</stp>
        <stp>[Fixed Income  Prices 2004-2009.xlsx]TIPS!R756C108</stp>
        <tr r="DD756" s="1"/>
      </tp>
      <tp>
        <v>1.08622</v>
        <stp/>
        <stp>##V3_BDHV12</stp>
        <stp>912810FS2 Govt</stp>
        <stp>IDX_RATIO</stp>
        <stp>9/10/2009</stp>
        <stp>9/10/2009</stp>
        <stp>[Fixed Income  Prices 2004-2009.xlsx]TIPS!R952C112</stp>
        <tr r="DH952" s="1"/>
      </tp>
      <tp>
        <v>0.98980000000000001</v>
        <stp/>
        <stp>##V3_BDHV12</stp>
        <stp>912828JX9 Govt</stp>
        <stp>IDX_RATIO</stp>
        <stp>5/20/2009</stp>
        <stp>5/20/2009</stp>
        <stp>[Fixed Income  Prices 2004-2009.xlsx]TIPS!R101C100</stp>
        <tr r="CV101" s="1"/>
      </tp>
      <tp>
        <v>1.1001700000000001</v>
        <stp/>
        <stp>##V3_BDHV12</stp>
        <stp>912810FR4 Govt</stp>
        <stp>IDX_RATIO</stp>
        <stp>7/18/2007</stp>
        <stp>7/18/2007</stp>
        <stp>[Fixed Income  Prices 2004-2009.xlsx]TIPS!R778C108</stp>
        <tr r="DD778" s="1"/>
      </tp>
      <tp>
        <v>1.00519</v>
        <stp/>
        <stp>##V3_BDHV12</stp>
        <stp>912828HW3 Govt</stp>
        <stp>IDX_RATIO</stp>
        <stp>5/14/2008</stp>
        <stp>5/14/2008</stp>
        <stp>[Fixed Income  Prices 2004-2009.xlsx]TIPS!R20C48</stp>
        <tr r="AV20" s="1"/>
      </tp>
      <tp>
        <v>1.0149300000000001</v>
        <stp/>
        <stp>##V3_BDHV12</stp>
        <stp>912828HW3 Govt</stp>
        <stp>IDX_RATIO</stp>
        <stp>6/24/2008</stp>
        <stp>6/24/2008</stp>
        <stp>[Fixed Income  Prices 2004-2009.xlsx]TIPS!R49C48</stp>
        <tr r="AV49" s="1"/>
      </tp>
      <tp>
        <v>0.99312</v>
        <stp/>
        <stp>##V3_BDHV12</stp>
        <stp>912828JX9 Govt</stp>
        <stp>IDX_RATIO</stp>
        <stp>6/30/2009</stp>
        <stp>6/30/2009</stp>
        <stp>[Fixed Income  Prices 2004-2009.xlsx]TIPS!R130C100</stp>
        <tr r="CV130" s="1"/>
      </tp>
      <tp>
        <v>0.99146999999999996</v>
        <stp/>
        <stp>##V3_BDHV12</stp>
        <stp>912828JX9 Govt</stp>
        <stp>IDX_RATIO</stp>
        <stp>6/10/2009</stp>
        <stp>6/10/2009</stp>
        <stp>[Fixed Income  Prices 2004-2009.xlsx]TIPS!R116C100</stp>
        <tr r="CV116" s="1"/>
      </tp>
      <tp>
        <v>1.0726</v>
        <stp/>
        <stp>##V3_BDHV12</stp>
        <stp>912810FS2 Govt</stp>
        <stp>IDX_RATIO</stp>
        <stp>6/11/2009</stp>
        <stp>6/11/2009</stp>
        <stp>[Fixed Income  Prices 2004-2009.xlsx]TIPS!R887C112</stp>
        <tr r="DH887" s="1"/>
      </tp>
      <tp>
        <v>1.02271</v>
        <stp/>
        <stp>##V3_BDHV12</stp>
        <stp>912828HW3 Govt</stp>
        <stp>IDX_RATIO</stp>
        <stp>7/24/2008</stp>
        <stp>7/24/2008</stp>
        <stp>[Fixed Income  Prices 2004-2009.xlsx]TIPS!R71C48</stp>
        <tr r="AV71" s="1"/>
      </tp>
      <tp>
        <v>1.0046900000000001</v>
        <stp/>
        <stp>##V3_BDHV12</stp>
        <stp>912828KM1 Govt</stp>
        <stp>IDX_RATIO</stp>
        <stp>5/27/2009</stp>
        <stp>5/27/2009</stp>
        <stp>[Fixed Income  Prices 2004-2009.xlsx]TIPS!R29C60</stp>
        <tr r="BH29" s="1"/>
      </tp>
      <tp>
        <v>1.0064200000000001</v>
        <stp/>
        <stp>##V3_BDHV12</stp>
        <stp>912828KM1 Govt</stp>
        <stp>IDX_RATIO</stp>
        <stp>6/17/2009</stp>
        <stp>6/17/2009</stp>
        <stp>[Fixed Income  Prices 2004-2009.xlsx]TIPS!R44C60</stp>
        <tr r="BH44" s="1"/>
      </tp>
      <tp>
        <v>1.0091000000000001</v>
        <stp/>
        <stp>##V3_BDHV12</stp>
        <stp>912828KM1 Govt</stp>
        <stp>IDX_RATIO</stp>
        <stp>7/17/2009</stp>
        <stp>7/17/2009</stp>
        <stp>[Fixed Income  Prices 2004-2009.xlsx]TIPS!R66C60</stp>
        <tr r="BH66" s="1"/>
      </tp>
      <tp>
        <v>1.01003</v>
        <stp/>
        <stp>##V3_BDHV12</stp>
        <stp>912828KM1 Govt</stp>
        <stp>IDX_RATIO</stp>
        <stp>7/27/2009</stp>
        <stp>7/27/2009</stp>
        <stp>[Fixed Income  Prices 2004-2009.xlsx]TIPS!R72C60</stp>
        <tr r="BH72" s="1"/>
      </tp>
      <tp>
        <v>0.99953999999999998</v>
        <stp/>
        <stp>##V3_BDHV12</stp>
        <stp>912828EA4 Govt</stp>
        <stp>IDX_RATIO</stp>
        <stp>7/29/2005</stp>
        <stp>7/29/2005</stp>
        <stp>[Fixed Income  Prices 2004-2009.xlsx]TIPS!R15C72</stp>
        <tr r="BT15" s="1"/>
      </tp>
      <tp>
        <v>1.0098</v>
        <stp/>
        <stp>##V3_BDHV12</stp>
        <stp>912828HN3 Govt</stp>
        <stp>IDX_RATIO</stp>
        <stp>4/24/2008</stp>
        <stp>4/24/2008</stp>
        <stp>[Fixed Income  Prices 2004-2009.xlsx]TIPS!R80C92</stp>
        <tr r="CN80" s="1"/>
      </tp>
      <tp>
        <v>0.99990000000000001</v>
        <stp/>
        <stp>##V3_BDHV12</stp>
        <stp>912828EA4 Govt</stp>
        <stp>IDX_RATIO</stp>
        <stp>8/29/2005</stp>
        <stp>8/29/2005</stp>
        <stp>[Fixed Income  Prices 2004-2009.xlsx]TIPS!R36C72</stp>
        <tr r="BT36" s="1"/>
      </tp>
      <tp>
        <v>0.99777000000000005</v>
        <stp/>
        <stp>##V3_BDHV12</stp>
        <stp>912828DH0 Govt</stp>
        <stp>IDX_RATIO</stp>
        <stp>3/18/2005</stp>
        <stp>3/18/2005</stp>
        <stp>[Fixed Income  Prices 2004-2009.xlsx]TIPS!R50C68</stp>
        <tr r="BP50" s="1"/>
      </tp>
      <tp>
        <v>1.0177799999999999</v>
        <stp/>
        <stp>##V3_BDHV12</stp>
        <stp>912828KM1 Govt</stp>
        <stp>IDX_RATIO</stp>
        <stp>8/27/2009</stp>
        <stp>8/27/2009</stp>
        <stp>[Fixed Income  Prices 2004-2009.xlsx]TIPS!R95C60</stp>
        <tr r="BH95" s="1"/>
      </tp>
      <tp>
        <v>1.00427</v>
        <stp/>
        <stp>##V3_BDHV12</stp>
        <stp>912828EA4 Govt</stp>
        <stp>IDX_RATIO</stp>
        <stp>9/29/2005</stp>
        <stp>9/29/2005</stp>
        <stp>[Fixed Income  Prices 2004-2009.xlsx]TIPS!R59C72</stp>
        <tr r="BT59" s="1"/>
      </tp>
      <tp>
        <v>0.99805999999999995</v>
        <stp/>
        <stp>##V3_BDHV12</stp>
        <stp>912828DH0 Govt</stp>
        <stp>IDX_RATIO</stp>
        <stp>2/18/2005</stp>
        <stp>2/18/2005</stp>
        <stp>[Fixed Income  Prices 2004-2009.xlsx]TIPS!R30C68</stp>
        <tr r="BP30" s="1"/>
      </tp>
      <tp>
        <v>1.0002200000000001</v>
        <stp/>
        <stp>##V3_BDHV12</stp>
        <stp>912828DH0 Govt</stp>
        <stp>IDX_RATIO</stp>
        <stp>1/28/2005</stp>
        <stp>1/28/2005</stp>
        <stp>[Fixed Income  Prices 2004-2009.xlsx]TIPS!R15C68</stp>
        <tr r="BP15" s="1"/>
      </tp>
      <tp>
        <v>1.01498</v>
        <stp/>
        <stp>##V3_BDHV12</stp>
        <stp>912828KM1 Govt</stp>
        <stp>IDX_RATIO</stp>
        <stp>8/17/2009</stp>
        <stp>8/17/2009</stp>
        <stp>[Fixed Income  Prices 2004-2009.xlsx]TIPS!R87C60</stp>
        <tr r="BH87" s="1"/>
      </tp>
      <tp>
        <v>1.01416</v>
        <stp/>
        <stp>##V3_BDHV12</stp>
        <stp>912828HN3 Govt</stp>
        <stp>IDX_RATIO</stp>
        <stp>5/14/2008</stp>
        <stp>5/14/2008</stp>
        <stp>[Fixed Income  Prices 2004-2009.xlsx]TIPS!R94C92</stp>
        <tr r="CN94" s="1"/>
      </tp>
      <tp>
        <v>1.0027299999999999</v>
        <stp/>
        <stp>##V3_BDHV12</stp>
        <stp>912828EA4 Govt</stp>
        <stp>IDX_RATIO</stp>
        <stp>9/19/2005</stp>
        <stp>9/19/2005</stp>
        <stp>[Fixed Income  Prices 2004-2009.xlsx]TIPS!R51C72</stp>
        <tr r="BT51" s="1"/>
      </tp>
      <tp>
        <v>0.99675000000000002</v>
        <stp/>
        <stp>##V3_BDHV12</stp>
        <stp>912828DH0 Govt</stp>
        <stp>IDX_RATIO</stp>
        <stp>2/28/2005</stp>
        <stp>2/28/2005</stp>
        <stp>[Fixed Income  Prices 2004-2009.xlsx]TIPS!R36C68</stp>
        <tr r="BP36" s="1"/>
      </tp>
      <tp>
        <v>0.99973000000000001</v>
        <stp/>
        <stp>##V3_BDHV12</stp>
        <stp>912828EA4 Govt</stp>
        <stp>IDX_RATIO</stp>
        <stp>8/19/2005</stp>
        <stp>8/19/2005</stp>
        <stp>[Fixed Income  Prices 2004-2009.xlsx]TIPS!R30C72</stp>
        <tr r="BT30" s="1"/>
      </tp>
      <tp>
        <v>0.99844999999999995</v>
        <stp/>
        <stp>##V3_BDHV12</stp>
        <stp>912828DH0 Govt</stp>
        <stp>IDX_RATIO</stp>
        <stp>3/28/2005</stp>
        <stp>3/28/2005</stp>
        <stp>[Fixed Income  Prices 2004-2009.xlsx]TIPS!R56C68</stp>
        <tr r="BP56" s="1"/>
      </tp>
      <tp>
        <v>1.0088299999999999</v>
        <stp/>
        <stp>##V3_BDHV12</stp>
        <stp>912828HN3 Govt</stp>
        <stp>IDX_RATIO</stp>
        <stp>4/14/2008</stp>
        <stp>4/14/2008</stp>
        <stp>[Fixed Income  Prices 2004-2009.xlsx]TIPS!R72C92</stp>
        <tr r="CN72" s="1"/>
      </tp>
      <tp>
        <v>1.0039</v>
        <stp/>
        <stp>##V3_BDHV12</stp>
        <stp>912828DH0 Govt</stp>
        <stp>IDX_RATIO</stp>
        <stp>4/28/2005</stp>
        <stp>4/28/2005</stp>
        <stp>[Fixed Income  Prices 2004-2009.xlsx]TIPS!R79C68</stp>
        <tr r="BP79" s="1"/>
      </tp>
      <tp>
        <v>1.00467</v>
        <stp/>
        <stp>##V3_BDHV12</stp>
        <stp>912828HN3 Govt</stp>
        <stp>IDX_RATIO</stp>
        <stp>3/14/2008</stp>
        <stp>3/14/2008</stp>
        <stp>[Fixed Income  Prices 2004-2009.xlsx]TIPS!R51C92</stp>
        <tr r="CN51" s="1"/>
      </tp>
      <tp>
        <v>1.00295</v>
        <stp/>
        <stp>##V3_BDHV12</stp>
        <stp>912828HN3 Govt</stp>
        <stp>IDX_RATIO</stp>
        <stp>2/14/2008</stp>
        <stp>2/14/2008</stp>
        <stp>[Fixed Income  Prices 2004-2009.xlsx]TIPS!R30C92</stp>
        <tr r="CN30" s="1"/>
      </tp>
      <tp>
        <v>1.01739</v>
        <stp/>
        <stp>##V3_BDHV12</stp>
        <stp>912828JE1 Govt</stp>
        <stp>IDX_RATIO</stp>
        <stp>9/16/2008</stp>
        <stp>9/16/2008</stp>
        <stp>[Fixed Income  Prices 2004-2009.xlsx]TIPS!R52C96</stp>
        <tr r="CR52" s="1"/>
      </tp>
      <tp>
        <v>1.0017199999999999</v>
        <stp/>
        <stp>##V3_BDHV12</stp>
        <stp>912828HN3 Govt</stp>
        <stp>IDX_RATIO</stp>
        <stp>1/24/2008</stp>
        <stp>1/24/2008</stp>
        <stp>[Fixed Income  Prices 2004-2009.xlsx]TIPS!R15C92</stp>
        <tr r="CN15" s="1"/>
      </tp>
      <tp>
        <v>1.00878</v>
        <stp/>
        <stp>##V3_BDHV12</stp>
        <stp>912828DH0 Govt</stp>
        <stp>IDX_RATIO</stp>
        <stp>5/18/2005</stp>
        <stp>5/18/2005</stp>
        <stp>[Fixed Income  Prices 2004-2009.xlsx]TIPS!R93C68</stp>
        <tr r="BP93" s="1"/>
      </tp>
      <tp>
        <v>1.0191600000000001</v>
        <stp/>
        <stp>##V3_BDHV12</stp>
        <stp>912828JE1 Govt</stp>
        <stp>IDX_RATIO</stp>
        <stp>9/26/2008</stp>
        <stp>9/26/2008</stp>
        <stp>[Fixed Income  Prices 2004-2009.xlsx]TIPS!R60C96</stp>
        <tr r="CR60" s="1"/>
      </tp>
      <tp>
        <v>1.0019800000000001</v>
        <stp/>
        <stp>##V3_BDHV12</stp>
        <stp>912828DH0 Govt</stp>
        <stp>IDX_RATIO</stp>
        <stp>4/18/2005</stp>
        <stp>4/18/2005</stp>
        <stp>[Fixed Income  Prices 2004-2009.xlsx]TIPS!R71C68</stp>
        <tr r="BP71" s="1"/>
      </tp>
      <tp>
        <v>1.0127600000000001</v>
        <stp/>
        <stp>##V3_BDHV12</stp>
        <stp>912828JE1 Govt</stp>
        <stp>IDX_RATIO</stp>
        <stp>8/26/2008</stp>
        <stp>8/26/2008</stp>
        <stp>[Fixed Income  Prices 2004-2009.xlsx]TIPS!R37C96</stp>
        <tr r="CR37" s="1"/>
      </tp>
      <tp>
        <v>1.00627</v>
        <stp/>
        <stp>##V3_BDHV12</stp>
        <stp>912828HN3 Govt</stp>
        <stp>IDX_RATIO</stp>
        <stp>3/24/2008</stp>
        <stp>3/24/2008</stp>
        <stp>[Fixed Income  Prices 2004-2009.xlsx]TIPS!R57C92</stp>
        <tr r="CN57" s="1"/>
      </tp>
      <tp>
        <v>1.0537000000000001</v>
        <stp/>
        <stp>##V3_BDHV12</stp>
        <stp>912828AF7 Govt</stp>
        <stp>IDX_RATIO</stp>
        <stp>10/18/2004</stp>
        <stp>10/18/2004</stp>
        <stp>[Fixed Income  Prices 2004-2009.xlsx]TIPS!R66C44</stp>
        <tr r="AR66" s="1"/>
      </tp>
      <tp>
        <v>1.0086299999999999</v>
        <stp/>
        <stp>##V3_BDHV12</stp>
        <stp>912828FL9 Govt</stp>
        <stp>IDX_RATIO</stp>
        <stp>10/16/2006</stp>
        <stp>10/16/2006</stp>
        <stp>[Fixed Income  Prices 2004-2009.xlsx]TIPS!R72C80</stp>
        <tr r="CB72" s="1"/>
      </tp>
      <tp>
        <v>1.02413</v>
        <stp/>
        <stp>##V3_BDHV12</stp>
        <stp>912810FS2 Govt</stp>
        <stp>IDX_RATIO</stp>
        <stp>11/20/2006</stp>
        <stp>11/20/2006</stp>
        <stp>[Fixed Income  Prices 2004-2009.xlsx]TIPS!R219C112</stp>
        <tr r="DH219" s="1"/>
      </tp>
      <tp>
        <v>1.2829200000000001</v>
        <stp/>
        <stp>##V3_BDHV12</stp>
        <stp>9128272M3 Govt</stp>
        <stp>IDX_RATIO</stp>
        <stp>9/19/2006</stp>
        <stp>9/19/2006</stp>
        <stp>[Fixed Income  Prices 2004-2009.xlsx]TIPS!R565C8</stp>
        <tr r="H565" s="1"/>
      </tp>
      <tp>
        <v>1.2827899999999999</v>
        <stp/>
        <stp>##V3_BDHV12</stp>
        <stp>9128272M3 Govt</stp>
        <stp>IDX_RATIO</stp>
        <stp>9/18/2006</stp>
        <stp>9/18/2006</stp>
        <stp>[Fixed Income  Prices 2004-2009.xlsx]TIPS!R564C8</stp>
        <tr r="H564" s="1"/>
      </tp>
      <tp>
        <v>1.0071699999999999</v>
        <stp/>
        <stp>##V3_BDHV12</stp>
        <stp>912828FL9 Govt</stp>
        <stp>IDX_RATIO</stp>
        <stp>11/16/2006</stp>
        <stp>11/16/2006</stp>
        <stp>[Fixed Income  Prices 2004-2009.xlsx]TIPS!R95C80</stp>
        <tr r="CB95" s="1"/>
      </tp>
      <tp>
        <v>1.05521</v>
        <stp/>
        <stp>##V3_BDHV12</stp>
        <stp>912828AF7 Govt</stp>
        <stp>IDX_RATIO</stp>
        <stp>11/18/2004</stp>
        <stp>11/18/2004</stp>
        <stp>[Fixed Income  Prices 2004-2009.xlsx]TIPS!R89C44</stp>
        <tr r="AR89" s="1"/>
      </tp>
      <tp>
        <v>1.0227900000000001</v>
        <stp/>
        <stp>##V3_BDHV12</stp>
        <stp>912810FS2 Govt</stp>
        <stp>IDX_RATIO</stp>
        <stp>11/28/2006</stp>
        <stp>11/28/2006</stp>
        <stp>[Fixed Income  Prices 2004-2009.xlsx]TIPS!R225C112</stp>
        <tr r="DH225" s="1"/>
      </tp>
      <tp>
        <v>1.0246299999999999</v>
        <stp/>
        <stp>##V3_BDHV12</stp>
        <stp>912810FS2 Govt</stp>
        <stp>IDX_RATIO</stp>
        <stp>11/17/2006</stp>
        <stp>11/17/2006</stp>
        <stp>[Fixed Income  Prices 2004-2009.xlsx]TIPS!R218C112</stp>
        <tr r="DH218" s="1"/>
      </tp>
      <tp>
        <v>1.0226200000000001</v>
        <stp/>
        <stp>##V3_BDHV12</stp>
        <stp>912810FS2 Govt</stp>
        <stp>IDX_RATIO</stp>
        <stp>11/29/2006</stp>
        <stp>11/29/2006</stp>
        <stp>[Fixed Income  Prices 2004-2009.xlsx]TIPS!R226C112</stp>
        <tr r="DH226" s="1"/>
      </tp>
      <tp>
        <v>1.02396</v>
        <stp/>
        <stp>##V3_BDHV12</stp>
        <stp>912810FS2 Govt</stp>
        <stp>IDX_RATIO</stp>
        <stp>11/21/2006</stp>
        <stp>11/21/2006</stp>
        <stp>[Fixed Income  Prices 2004-2009.xlsx]TIPS!R220C112</stp>
        <tr r="DH220" s="1"/>
      </tp>
      <tp>
        <v>1.02363</v>
        <stp/>
        <stp>##V3_BDHV12</stp>
        <stp>912810FS2 Govt</stp>
        <stp>IDX_RATIO</stp>
        <stp>11/23/2006</stp>
        <stp>11/23/2006</stp>
        <stp>[Fixed Income  Prices 2004-2009.xlsx]TIPS!R222C112</stp>
        <tr r="DH222" s="1"/>
      </tp>
      <tp>
        <v>1.0249699999999999</v>
        <stp/>
        <stp>##V3_BDHV12</stp>
        <stp>912810FS2 Govt</stp>
        <stp>IDX_RATIO</stp>
        <stp>11/15/2006</stp>
        <stp>11/15/2006</stp>
        <stp>[Fixed Income  Prices 2004-2009.xlsx]TIPS!R216C112</stp>
        <tr r="DH216" s="1"/>
      </tp>
      <tp>
        <v>1.0258099999999999</v>
        <stp/>
        <stp>##V3_BDHV12</stp>
        <stp>912810FS2 Govt</stp>
        <stp>IDX_RATIO</stp>
        <stp>11/10/2006</stp>
        <stp>11/10/2006</stp>
        <stp>[Fixed Income  Prices 2004-2009.xlsx]TIPS!R213C112</stp>
        <tr r="DH213" s="1"/>
      </tp>
      <tp>
        <v>1.02295</v>
        <stp/>
        <stp>##V3_BDHV12</stp>
        <stp>912810FS2 Govt</stp>
        <stp>IDX_RATIO</stp>
        <stp>11/27/2006</stp>
        <stp>11/27/2006</stp>
        <stp>[Fixed Income  Prices 2004-2009.xlsx]TIPS!R224C112</stp>
        <tr r="DH224" s="1"/>
      </tp>
      <tp>
        <v>1.02379</v>
        <stp/>
        <stp>##V3_BDHV12</stp>
        <stp>912810FS2 Govt</stp>
        <stp>IDX_RATIO</stp>
        <stp>11/22/2006</stp>
        <stp>11/22/2006</stp>
        <stp>[Fixed Income  Prices 2004-2009.xlsx]TIPS!R221C112</stp>
        <tr r="DH221" s="1"/>
      </tp>
      <tp>
        <v>1.0251399999999999</v>
        <stp/>
        <stp>##V3_BDHV12</stp>
        <stp>912810FS2 Govt</stp>
        <stp>IDX_RATIO</stp>
        <stp>11/14/2006</stp>
        <stp>11/14/2006</stp>
        <stp>[Fixed Income  Prices 2004-2009.xlsx]TIPS!R215C112</stp>
        <tr r="DH215" s="1"/>
      </tp>
      <tp>
        <v>1.0247999999999999</v>
        <stp/>
        <stp>##V3_BDHV12</stp>
        <stp>912810FS2 Govt</stp>
        <stp>IDX_RATIO</stp>
        <stp>11/16/2006</stp>
        <stp>11/16/2006</stp>
        <stp>[Fixed Income  Prices 2004-2009.xlsx]TIPS!R217C112</stp>
        <tr r="DH217" s="1"/>
      </tp>
      <tp>
        <v>1.0253099999999999</v>
        <stp/>
        <stp>##V3_BDHV12</stp>
        <stp>912810FS2 Govt</stp>
        <stp>IDX_RATIO</stp>
        <stp>11/13/2006</stp>
        <stp>11/13/2006</stp>
        <stp>[Fixed Income  Prices 2004-2009.xlsx]TIPS!R214C112</stp>
        <tr r="DH214" s="1"/>
      </tp>
      <tp>
        <v>1.02346</v>
        <stp/>
        <stp>##V3_BDHV12</stp>
        <stp>912810FS2 Govt</stp>
        <stp>IDX_RATIO</stp>
        <stp>11/24/2006</stp>
        <stp>11/24/2006</stp>
        <stp>[Fixed Income  Prices 2004-2009.xlsx]TIPS!R223C112</stp>
        <tr r="DH223" s="1"/>
      </tp>
      <tp>
        <v>1.2836799999999999</v>
        <stp/>
        <stp>##V3_BDHV12</stp>
        <stp>9128272M3 Govt</stp>
        <stp>IDX_RATIO</stp>
        <stp>9/25/2006</stp>
        <stp>9/25/2006</stp>
        <stp>[Fixed Income  Prices 2004-2009.xlsx]TIPS!R569C8</stp>
        <tr r="H569" s="1"/>
      </tp>
      <tp>
        <v>1.2310399999999999</v>
        <stp/>
        <stp>##V3_BDHV12</stp>
        <stp>9128272M3 Govt</stp>
        <stp>IDX_RATIO</stp>
        <stp>9/19/2005</stp>
        <stp>9/19/2005</stp>
        <stp>[Fixed Income  Prices 2004-2009.xlsx]TIPS!R305C8</stp>
        <tr r="H305" s="1"/>
      </tp>
      <tp>
        <v>1.0090600000000001</v>
        <stp/>
        <stp>##V3_BDHV12</stp>
        <stp>912828EA4 Govt</stp>
        <stp>IDX_RATIO</stp>
        <stp>10/28/2005</stp>
        <stp>10/28/2005</stp>
        <stp>[Fixed Income  Prices 2004-2009.xlsx]TIPS!R80C72</stp>
        <tr r="BT80" s="1"/>
      </tp>
      <tp>
        <v>1.0224500000000001</v>
        <stp/>
        <stp>##V3_BDHV12</stp>
        <stp>912810FS2 Govt</stp>
        <stp>IDX_RATIO</stp>
        <stp>11/30/2006</stp>
        <stp>11/30/2006</stp>
        <stp>[Fixed Income  Prices 2004-2009.xlsx]TIPS!R227C112</stp>
        <tr r="DH227" s="1"/>
      </tp>
      <tp>
        <v>1.0092000000000001</v>
        <stp/>
        <stp>##V3_BDHV12</stp>
        <stp>912828FL9 Govt</stp>
        <stp>IDX_RATIO</stp>
        <stp>10/25/2006</stp>
        <stp>10/25/2006</stp>
        <stp>[Fixed Income  Prices 2004-2009.xlsx]TIPS!R79C80</stp>
        <tr r="CB79" s="1"/>
      </tp>
      <tp>
        <v>1.09056</v>
        <stp/>
        <stp>##V3_BDHV12</stp>
        <stp>9128276R8 Govt</stp>
        <stp>IDX_RATIO</stp>
        <stp>11/24/2004</stp>
        <stp>11/24/2004</stp>
        <stp>[Fixed Income  Prices 2004-2009.xlsx]TIPS!R93C28</stp>
        <tr r="AB93" s="1"/>
      </tp>
      <tp>
        <v>1.1281600000000001</v>
        <stp/>
        <stp>##V3_BDHV12</stp>
        <stp>9128275W8 Govt</stp>
        <stp>IDX_RATIO</stp>
        <stp>11/24/2004</stp>
        <stp>11/24/2004</stp>
        <stp>[Fixed Income  Prices 2004-2009.xlsx]TIPS!R93C20</stp>
        <tr r="T93" s="1"/>
      </tp>
      <tp>
        <v>1.09002</v>
        <stp/>
        <stp>##V3_BDHV12</stp>
        <stp>9128276R8 Govt</stp>
        <stp>IDX_RATIO</stp>
        <stp>11/17/2004</stp>
        <stp>11/17/2004</stp>
        <stp>[Fixed Income  Prices 2004-2009.xlsx]TIPS!R88C28</stp>
        <tr r="AB88" s="1"/>
      </tp>
      <tp>
        <v>1.1275999999999999</v>
        <stp/>
        <stp>##V3_BDHV12</stp>
        <stp>9128275W8 Govt</stp>
        <stp>IDX_RATIO</stp>
        <stp>11/17/2004</stp>
        <stp>11/17/2004</stp>
        <stp>[Fixed Income  Prices 2004-2009.xlsx]TIPS!R88C20</stp>
        <tr r="T88" s="1"/>
      </tp>
      <tp>
        <v>1.06932</v>
        <stp/>
        <stp>##V3_BDHV12</stp>
        <stp>9128277J5 Govt</stp>
        <stp>IDX_RATIO</stp>
        <stp>11/29/2004</stp>
        <stp>11/29/2004</stp>
        <stp>[Fixed Income  Prices 2004-2009.xlsx]TIPS!R96C36</stp>
        <tr r="AJ96" s="1"/>
      </tp>
      <tp>
        <v>1.2491699999999999</v>
        <stp/>
        <stp>##V3_BDHV12</stp>
        <stp>9128272M3 Govt</stp>
        <stp>IDX_RATIO</stp>
        <stp>3/24/2006</stp>
        <stp>3/24/2006</stp>
        <stp>[Fixed Income  Prices 2004-2009.xlsx]TIPS!R438C8</stp>
        <tr r="H438" s="1"/>
      </tp>
      <tp>
        <v>1.27285</v>
        <stp/>
        <stp>##V3_BDHV12</stp>
        <stp>9128272M3 Govt</stp>
        <stp>IDX_RATIO</stp>
        <stp>1/15/2007</stp>
        <stp>1/15/2007</stp>
        <stp>[Fixed Income  Prices 2004-2009.xlsx]TIPS!R649C8</stp>
        <tr r="H649" s="1"/>
      </tp>
      <tp>
        <v>1.0671599999999999</v>
        <stp/>
        <stp>##V3_BDHV12</stp>
        <stp>9128277J5 Govt</stp>
        <stp>IDX_RATIO</stp>
        <stp>10/29/2004</stp>
        <stp>10/29/2004</stp>
        <stp>[Fixed Income  Prices 2004-2009.xlsx]TIPS!R75C36</stp>
        <tr r="AJ75" s="1"/>
      </tp>
      <tp>
        <v>1.24305</v>
        <stp/>
        <stp>##V3_BDHV12</stp>
        <stp>9128272M3 Govt</stp>
        <stp>IDX_RATIO</stp>
        <stp>2/24/2006</stp>
        <stp>2/24/2006</stp>
        <stp>[Fixed Income  Prices 2004-2009.xlsx]TIPS!R418C8</stp>
        <tr r="H418" s="1"/>
      </tp>
      <tp>
        <v>1.1727000000000001</v>
        <stp/>
        <stp>##V3_BDHV12</stp>
        <stp>9128273T7 Govt</stp>
        <stp>IDX_RATIO</stp>
        <stp>10/18/2004</stp>
        <stp>10/18/2004</stp>
        <stp>[Fixed Income  Prices 2004-2009.xlsx]TIPS!R66C12</stp>
        <tr r="L66" s="1"/>
      </tp>
      <tp>
        <v>1.1577600000000001</v>
        <stp/>
        <stp>##V3_BDHV12</stp>
        <stp>9128274Y5 Govt</stp>
        <stp>IDX_RATIO</stp>
        <stp>11/29/2004</stp>
        <stp>11/29/2004</stp>
        <stp>[Fixed Income  Prices 2004-2009.xlsx]TIPS!R96C16</stp>
        <tr r="P96" s="1"/>
      </tp>
      <tp>
        <v>1.15543</v>
        <stp/>
        <stp>##V3_BDHV12</stp>
        <stp>9128274Y5 Govt</stp>
        <stp>IDX_RATIO</stp>
        <stp>10/29/2004</stp>
        <stp>10/29/2004</stp>
        <stp>[Fixed Income  Prices 2004-2009.xlsx]TIPS!R75C16</stp>
        <tr r="P75" s="1"/>
      </tp>
      <tp>
        <v>1.17438</v>
        <stp/>
        <stp>##V3_BDHV12</stp>
        <stp>9128273T7 Govt</stp>
        <stp>IDX_RATIO</stp>
        <stp>11/18/2004</stp>
        <stp>11/18/2004</stp>
        <stp>[Fixed Income  Prices 2004-2009.xlsx]TIPS!R89C12</stp>
        <tr r="L89" s="1"/>
      </tp>
      <tp>
        <v>1.02545</v>
        <stp/>
        <stp>##V3_BDHV12</stp>
        <stp>912828BW9 Govt</stp>
        <stp>IDX_RATIO</stp>
        <stp>10/25/2004</stp>
        <stp>10/25/2004</stp>
        <stp>[Fixed Income  Prices 2004-2009.xlsx]TIPS!R71C56</stp>
        <tr r="BD71" s="1"/>
      </tp>
      <tp>
        <v>1.22773</v>
        <stp/>
        <stp>##V3_BDHV12</stp>
        <stp>9128272M3 Govt</stp>
        <stp>IDX_RATIO</stp>
        <stp>7/14/2005</stp>
        <stp>7/14/2005</stp>
        <stp>[Fixed Income  Prices 2004-2009.xlsx]TIPS!R258C8</stp>
        <tr r="H258" s="1"/>
      </tp>
      <tp>
        <v>1.2276899999999999</v>
        <stp/>
        <stp>##V3_BDHV12</stp>
        <stp>9128272M3 Govt</stp>
        <stp>IDX_RATIO</stp>
        <stp>7/15/2005</stp>
        <stp>7/15/2005</stp>
        <stp>[Fixed Income  Prices 2004-2009.xlsx]TIPS!R259C8</stp>
        <tr r="H259" s="1"/>
      </tp>
      <tp>
        <v>1.2098899999999999</v>
        <stp/>
        <stp>##V3_BDHV12</stp>
        <stp>9128272M3 Govt</stp>
        <stp>IDX_RATIO</stp>
        <stp>4/28/2005</stp>
        <stp>4/28/2005</stp>
        <stp>[Fixed Income  Prices 2004-2009.xlsx]TIPS!R204C8</stp>
        <tr r="H204" s="1"/>
      </tp>
      <tp>
        <v>1.2101200000000001</v>
        <stp/>
        <stp>##V3_BDHV12</stp>
        <stp>9128272M3 Govt</stp>
        <stp>IDX_RATIO</stp>
        <stp>4/29/2005</stp>
        <stp>4/29/2005</stp>
        <stp>[Fixed Income  Prices 2004-2009.xlsx]TIPS!R205C8</stp>
        <tr r="H205" s="1"/>
      </tp>
      <tp>
        <v>1.0273099999999999</v>
        <stp/>
        <stp>##V3_BDHV12</stp>
        <stp>912828BW9 Govt</stp>
        <stp>IDX_RATIO</stp>
        <stp>11/25/2004</stp>
        <stp>11/25/2004</stp>
        <stp>[Fixed Income  Prices 2004-2009.xlsx]TIPS!R94C56</stp>
        <tr r="BD94" s="1"/>
      </tp>
      <tp>
        <v>1.0266599999999999</v>
        <stp/>
        <stp>##V3_BDHV12</stp>
        <stp>912828BW9 Govt</stp>
        <stp>IDX_RATIO</stp>
        <stp>11/16/2004</stp>
        <stp>11/16/2004</stp>
        <stp>[Fixed Income  Prices 2004-2009.xlsx]TIPS!R87C56</stp>
        <tr r="BD87" s="1"/>
      </tp>
      <tp>
        <v>1.2744599999999999</v>
        <stp/>
        <stp>##V3_BDHV12</stp>
        <stp>9128272M3 Govt</stp>
        <stp>IDX_RATIO</stp>
        <stp>7/14/2006</stp>
        <stp>7/14/2006</stp>
        <stp>[Fixed Income  Prices 2004-2009.xlsx]TIPS!R518C8</stp>
        <tr r="H518" s="1"/>
      </tp>
      <tp>
        <v>1.19641</v>
        <stp/>
        <stp>##V3_BDHV12</stp>
        <stp>9128272M3 Govt</stp>
        <stp>IDX_RATIO</stp>
        <stp>11/5/2004</stp>
        <stp>11/5/2004</stp>
        <stp>[Fixed Income  Prices 2004-2009.xlsx]TIPS!R80C8</stp>
        <tr r="H80" s="1"/>
      </tp>
      <tp>
        <v>1.1955800000000001</v>
        <stp/>
        <stp>##V3_BDHV12</stp>
        <stp>9128272M3 Govt</stp>
        <stp>IDX_RATIO</stp>
        <stp>10/8/2004</stp>
        <stp>10/8/2004</stp>
        <stp>[Fixed Income  Prices 2004-2009.xlsx]TIPS!R60C8</stp>
        <tr r="H60" s="1"/>
      </tp>
      <tp>
        <v>2</v>
        <stp/>
        <stp>##V3_BDPV12</stp>
        <stp>912828GN4 Govt</stp>
        <stp>CPN</stp>
        <stp>[Fixed Income  Prices 2004-2009.xlsx]TIPS!R1C39</stp>
        <tr r="AM1" s="1"/>
      </tp>
      <tp>
        <v>1.625</v>
        <stp/>
        <stp>##V3_BDPV12</stp>
        <stp>912828HN3 Govt</stp>
        <stp>CPN</stp>
        <stp>[Fixed Income  Prices 2004-2009.xlsx]TIPS!R1C91</stp>
        <tr r="CM1" s="1"/>
      </tp>
      <tp>
        <v>38366</v>
        <stp/>
        <stp>##V3_BDHV12</stp>
        <stp>912828DH0 GOVT</stp>
        <stp>PX_DIRTY_MID</stp>
        <stp>7/23/2004</stp>
        <stp>11/19/2009</stp>
        <stp>[Fixed Income  Prices 2004-2009.xlsx]TIPS!R5C66</stp>
        <stp>cols=2;rows=1263</stp>
        <tr r="BN5" s="1"/>
      </tp>
      <tp>
        <v>1.0241</v>
        <stp/>
        <stp>##V3_BDHV12</stp>
        <stp>912810FS2 Govt</stp>
        <stp>IDX_RATIO</stp>
        <stp>9/19/2006</stp>
        <stp>9/19/2006</stp>
        <stp>[Fixed Income  Prices 2004-2009.xlsx]TIPS!R175C112</stp>
        <tr r="DH175" s="1"/>
      </tp>
      <tp>
        <v>1.0627599999999999</v>
        <stp/>
        <stp>##V3_BDHV12</stp>
        <stp>912810FS2 Govt</stp>
        <stp>IDX_RATIO</stp>
        <stp>2/20/2009</stp>
        <stp>2/20/2009</stp>
        <stp>[Fixed Income  Prices 2004-2009.xlsx]TIPS!R808C112</stp>
        <tr r="DH808" s="1"/>
      </tp>
      <tp>
        <v>1.1118300000000001</v>
        <stp/>
        <stp>##V3_BDHV12</stp>
        <stp>912810FR4 Govt</stp>
        <stp>IDX_RATIO</stp>
        <stp>1/17/2008</stp>
        <stp>1/17/2008</stp>
        <stp>[Fixed Income  Prices 2004-2009.xlsx]TIPS!R909C108</stp>
        <tr r="DD909" s="1"/>
      </tp>
      <tp>
        <v>1.0707</v>
        <stp/>
        <stp>##V3_BDHV12</stp>
        <stp>912810FS2 Govt</stp>
        <stp>IDX_RATIO</stp>
        <stp>5/20/2009</stp>
        <stp>5/20/2009</stp>
        <stp>[Fixed Income  Prices 2004-2009.xlsx]TIPS!R871C112</stp>
        <tr r="DH871" s="1"/>
      </tp>
      <tp>
        <v>1.06054</v>
        <stp/>
        <stp>##V3_BDHV12</stp>
        <stp>912810FS2 Govt</stp>
        <stp>IDX_RATIO</stp>
        <stp>3/10/2009</stp>
        <stp>3/10/2009</stp>
        <stp>[Fixed Income  Prices 2004-2009.xlsx]TIPS!R820C112</stp>
        <tr r="DH820" s="1"/>
      </tp>
      <tp>
        <v>1.03291</v>
        <stp/>
        <stp>##V3_BDHV12</stp>
        <stp>912828HW3 Govt</stp>
        <stp>IDX_RATIO</stp>
        <stp>8/25/2008</stp>
        <stp>8/25/2008</stp>
        <stp>[Fixed Income  Prices 2004-2009.xlsx]TIPS!R93C48</stp>
        <tr r="AV93" s="1"/>
      </tp>
      <tp>
        <v>1.0041599999999999</v>
        <stp/>
        <stp>##V3_BDHV12</stp>
        <stp>912828ET3 Govt</stp>
        <stp>IDX_RATIO</stp>
        <stp>5/18/2006</stp>
        <stp>5/18/2006</stp>
        <stp>[Fixed Income  Prices 2004-2009.xlsx]TIPS!R95C76</stp>
        <tr r="BX95" s="1"/>
      </tp>
      <tp>
        <v>1.0653999999999999</v>
        <stp/>
        <stp>##V3_BDHV12</stp>
        <stp>912810FS2 Govt</stp>
        <stp>IDX_RATIO</stp>
        <stp>4/10/2009</stp>
        <stp>4/10/2009</stp>
        <stp>[Fixed Income  Prices 2004-2009.xlsx]TIPS!R843C112</stp>
        <tr r="DH843" s="1"/>
      </tp>
      <tp>
        <v>1.06247</v>
        <stp/>
        <stp>##V3_BDHV12</stp>
        <stp>912810PS1 Govt</stp>
        <stp>IDX_RATIO</stp>
        <stp>6/18/2008</stp>
        <stp>6/18/2008</stp>
        <stp>[Fixed Income  Prices 2004-2009.xlsx]TIPS!R371C116</stp>
        <tr r="DL371" s="1"/>
      </tp>
      <tp>
        <v>1.0460199999999999</v>
        <stp/>
        <stp>##V3_BDHV12</stp>
        <stp>912810PS1 Govt</stp>
        <stp>IDX_RATIO</stp>
        <stp>3/28/2008</stp>
        <stp>3/28/2008</stp>
        <stp>[Fixed Income  Prices 2004-2009.xlsx]TIPS!R313C116</stp>
        <tr r="DL313" s="1"/>
      </tp>
      <tp>
        <v>1.0002500000000001</v>
        <stp/>
        <stp>##V3_BDHV12</stp>
        <stp>912828ET3 Govt</stp>
        <stp>IDX_RATIO</stp>
        <stp>4/18/2006</stp>
        <stp>4/18/2006</stp>
        <stp>[Fixed Income  Prices 2004-2009.xlsx]TIPS!R73C76</stp>
        <tr r="BX73" s="1"/>
      </tp>
      <tp>
        <v>1.12154</v>
        <stp/>
        <stp>##V3_BDHV12</stp>
        <stp>912810FR4 Govt</stp>
        <stp>IDX_RATIO</stp>
        <stp>4/17/2008</stp>
        <stp>4/17/2008</stp>
        <stp>[Fixed Income  Prices 2004-2009.xlsx]TIPS!R974C108</stp>
        <tr r="DD974" s="1"/>
      </tp>
      <tp>
        <v>1.0671599999999999</v>
        <stp/>
        <stp>##V3_BDHV12</stp>
        <stp>912810FS2 Govt</stp>
        <stp>IDX_RATIO</stp>
        <stp>4/20/2009</stp>
        <stp>4/20/2009</stp>
        <stp>[Fixed Income  Prices 2004-2009.xlsx]TIPS!R849C112</stp>
        <tr r="DH849" s="1"/>
      </tp>
      <tp>
        <v>1.0689299999999999</v>
        <stp/>
        <stp>##V3_BDHV12</stp>
        <stp>912810FS2 Govt</stp>
        <stp>IDX_RATIO</stp>
        <stp>4/30/2009</stp>
        <stp>4/30/2009</stp>
        <stp>[Fixed Income  Prices 2004-2009.xlsx]TIPS!R857C112</stp>
        <tr r="DH857" s="1"/>
      </tp>
      <tp>
        <v>1.00092</v>
        <stp/>
        <stp>##V3_BDHV12</stp>
        <stp>912828ET3 Govt</stp>
        <stp>IDX_RATIO</stp>
        <stp>4/28/2006</stp>
        <stp>4/28/2006</stp>
        <stp>[Fixed Income  Prices 2004-2009.xlsx]TIPS!R81C76</stp>
        <tr r="BX81" s="1"/>
      </tp>
      <tp>
        <v>1.0220899999999999</v>
        <stp/>
        <stp>##V3_BDHV12</stp>
        <stp>912810FS2 Govt</stp>
        <stp>IDX_RATIO</stp>
        <stp>8/29/2006</stp>
        <stp>8/29/2006</stp>
        <stp>[Fixed Income  Prices 2004-2009.xlsx]TIPS!R160C112</stp>
        <tr r="DH160" s="1"/>
      </tp>
      <tp>
        <v>1.06203</v>
        <stp/>
        <stp>##V3_BDHV12</stp>
        <stp>912810FS2 Govt</stp>
        <stp>IDX_RATIO</stp>
        <stp>3/20/2009</stp>
        <stp>3/20/2009</stp>
        <stp>[Fixed Income  Prices 2004-2009.xlsx]TIPS!R828C112</stp>
        <tr r="DH828" s="1"/>
      </tp>
      <tp>
        <v>1.11435</v>
        <stp/>
        <stp>##V3_BDHV12</stp>
        <stp>912810FR4 Govt</stp>
        <stp>IDX_RATIO</stp>
        <stp>2/27/2008</stp>
        <stp>2/27/2008</stp>
        <stp>[Fixed Income  Prices 2004-2009.xlsx]TIPS!R938C108</stp>
        <tr r="DD938" s="1"/>
      </tp>
      <tp>
        <v>1.06352</v>
        <stp/>
        <stp>##V3_BDHV12</stp>
        <stp>912810FS2 Govt</stp>
        <stp>IDX_RATIO</stp>
        <stp>3/30/2009</stp>
        <stp>3/30/2009</stp>
        <stp>[Fixed Income  Prices 2004-2009.xlsx]TIPS!R834C112</stp>
        <tr r="DH834" s="1"/>
      </tp>
      <tp>
        <v>1.06671</v>
        <stp/>
        <stp>##V3_BDHV12</stp>
        <stp>912810FS2 Govt</stp>
        <stp>IDX_RATIO</stp>
        <stp>2/10/2009</stp>
        <stp>2/10/2009</stp>
        <stp>[Fixed Income  Prices 2004-2009.xlsx]TIPS!R800C112</stp>
        <tr r="DH800" s="1"/>
      </tp>
      <tp>
        <v>1.0443500000000001</v>
        <stp/>
        <stp>##V3_BDHV12</stp>
        <stp>912810PS1 Govt</stp>
        <stp>IDX_RATIO</stp>
        <stp>3/18/2008</stp>
        <stp>3/18/2008</stp>
        <stp>[Fixed Income  Prices 2004-2009.xlsx]TIPS!R305C116</stp>
        <tr r="DL305" s="1"/>
      </tp>
      <tp>
        <v>1.05765</v>
        <stp/>
        <stp>##V3_BDHV12</stp>
        <stp>912810PS1 Govt</stp>
        <stp>IDX_RATIO</stp>
        <stp>5/28/2008</stp>
        <stp>5/28/2008</stp>
        <stp>[Fixed Income  Prices 2004-2009.xlsx]TIPS!R356C116</stp>
        <tr r="DL356" s="1"/>
      </tp>
      <tp>
        <v>1.0295799999999999</v>
        <stp/>
        <stp>##V3_BDHV12</stp>
        <stp>912828HW3 Govt</stp>
        <stp>IDX_RATIO</stp>
        <stp>8/15/2008</stp>
        <stp>8/15/2008</stp>
        <stp>[Fixed Income  Prices 2004-2009.xlsx]TIPS!R87C48</stp>
        <tr r="AV87" s="1"/>
      </tp>
      <tp>
        <v>1.1189100000000001</v>
        <stp/>
        <stp>##V3_BDHV12</stp>
        <stp>912810FR4 Govt</stp>
        <stp>IDX_RATIO</stp>
        <stp>3/27/2008</stp>
        <stp>3/27/2008</stp>
        <stp>[Fixed Income  Prices 2004-2009.xlsx]TIPS!R959C108</stp>
        <tr r="DD959" s="1"/>
      </tp>
      <tp>
        <v>1.0763799999999999</v>
        <stp/>
        <stp>##V3_BDHV12</stp>
        <stp>912810FS2 Govt</stp>
        <stp>IDX_RATIO</stp>
        <stp>7/21/2009</stp>
        <stp>7/21/2009</stp>
        <stp>[Fixed Income  Prices 2004-2009.xlsx]TIPS!R915C112</stp>
        <tr r="DH915" s="1"/>
      </tp>
      <tp>
        <v>1.04942</v>
        <stp/>
        <stp>##V3_BDHV12</stp>
        <stp>912810PS1 Govt</stp>
        <stp>IDX_RATIO</stp>
        <stp>4/28/2008</stp>
        <stp>4/28/2008</stp>
        <stp>[Fixed Income  Prices 2004-2009.xlsx]TIPS!R334C116</stp>
        <tr r="DL334" s="1"/>
      </tp>
      <tp>
        <v>0.99168999999999996</v>
        <stp/>
        <stp>##V3_BDHV12</stp>
        <stp>912828ET3 Govt</stp>
        <stp>IDX_RATIO</stp>
        <stp>2/28/2006</stp>
        <stp>2/28/2006</stp>
        <stp>[Fixed Income  Prices 2004-2009.xlsx]TIPS!R38C76</stp>
        <tr r="BX38" s="1"/>
      </tp>
      <tp>
        <v>1.0043500000000001</v>
        <stp/>
        <stp>##V3_BDHV12</stp>
        <stp>912828JX9 Govt</stp>
        <stp>IDX_RATIO</stp>
        <stp>8/31/2009</stp>
        <stp>8/31/2009</stp>
        <stp>[Fixed Income  Prices 2004-2009.xlsx]TIPS!R174C100</stp>
        <tr r="CV174" s="1"/>
      </tp>
      <tp>
        <v>1.00159</v>
        <stp/>
        <stp>##V3_BDHV12</stp>
        <stp>912828JX9 Govt</stp>
        <stp>IDX_RATIO</stp>
        <stp>8/21/2009</stp>
        <stp>8/21/2009</stp>
        <stp>[Fixed Income  Prices 2004-2009.xlsx]TIPS!R168C100</stp>
        <tr r="CV168" s="1"/>
      </tp>
      <tp>
        <v>1.04162</v>
        <stp/>
        <stp>##V3_BDHV12</stp>
        <stp>912810PS1 Govt</stp>
        <stp>IDX_RATIO</stp>
        <stp>1/29/2008</stp>
        <stp>1/29/2008</stp>
        <stp>[Fixed Income  Prices 2004-2009.xlsx]TIPS!R270C116</stp>
        <tr r="DL270" s="1"/>
      </tp>
      <tp>
        <v>0.99812999999999996</v>
        <stp/>
        <stp>##V3_BDHV12</stp>
        <stp>912828ET3 Govt</stp>
        <stp>IDX_RATIO</stp>
        <stp>3/28/2006</stp>
        <stp>3/28/2006</stp>
        <stp>[Fixed Income  Prices 2004-2009.xlsx]TIPS!R58C76</stp>
        <tr r="BX58" s="1"/>
      </tp>
      <tp>
        <v>0.99883</v>
        <stp/>
        <stp>##V3_BDHV12</stp>
        <stp>912828JX9 Govt</stp>
        <stp>IDX_RATIO</stp>
        <stp>8/11/2009</stp>
        <stp>8/11/2009</stp>
        <stp>[Fixed Income  Prices 2004-2009.xlsx]TIPS!R160C100</stp>
        <tr r="CV160" s="1"/>
      </tp>
      <tp t="e">
        <v>#N/A</v>
        <stp/>
        <stp>##V3_BDHV12</stp>
        <stp>912833RZ Govt</stp>
        <stp>YLD_YTM_ASK</stp>
        <stp>20080725</stp>
        <stp>20080905</stp>
        <stp>[Fixed Income  Prices 2004-2009.xlsx]STRIP Yield Curve!R64C13</stp>
        <stp>Days=N</stp>
        <stp>Fill=B</stp>
        <stp>Sort=D</stp>
        <stp>Per=cW</stp>
        <stp>Dts=H</stp>
        <stp>cols=1;rows=7</stp>
        <tr r="M64" s="4"/>
      </tp>
      <tp>
        <v>1.1051</v>
        <stp/>
        <stp>##V3_BDHV12</stp>
        <stp>912810FR4 Govt</stp>
        <stp>IDX_RATIO</stp>
        <stp>9/26/2007</stp>
        <stp>9/26/2007</stp>
        <stp>[Fixed Income  Prices 2004-2009.xlsx]TIPS!R828C108</stp>
        <tr r="DD828" s="1"/>
      </tp>
      <tp>
        <v>1.07738</v>
        <stp/>
        <stp>##V3_BDHV12</stp>
        <stp>912810FS2 Govt</stp>
        <stp>IDX_RATIO</stp>
        <stp>7/31/2009</stp>
        <stp>7/31/2009</stp>
        <stp>[Fixed Income  Prices 2004-2009.xlsx]TIPS!R923C112</stp>
        <tr r="DH923" s="1"/>
      </tp>
      <tp>
        <v>1.0484100000000001</v>
        <stp/>
        <stp>##V3_BDHV12</stp>
        <stp>912810PS1 Govt</stp>
        <stp>IDX_RATIO</stp>
        <stp>4/18/2008</stp>
        <stp>4/18/2008</stp>
        <stp>[Fixed Income  Prices 2004-2009.xlsx]TIPS!R328C116</stp>
        <tr r="DL328" s="1"/>
      </tp>
      <tp>
        <v>1.11713</v>
        <stp/>
        <stp>##V3_BDHV12</stp>
        <stp>912810FR4 Govt</stp>
        <stp>IDX_RATIO</stp>
        <stp>3/17/2008</stp>
        <stp>3/17/2008</stp>
        <stp>[Fixed Income  Prices 2004-2009.xlsx]TIPS!R951C108</stp>
        <tr r="DD951" s="1"/>
      </tp>
      <tp>
        <v>1.07342</v>
        <stp/>
        <stp>##V3_BDHV12</stp>
        <stp>912810FR4 Govt</stp>
        <stp>IDX_RATIO</stp>
        <stp>3/28/2007</stp>
        <stp>3/28/2007</stp>
        <stp>[Fixed Income  Prices 2004-2009.xlsx]TIPS!R698C108</stp>
        <tr r="DD698" s="1"/>
      </tp>
      <tp>
        <v>0.99597999999999998</v>
        <stp/>
        <stp>##V3_BDHV12</stp>
        <stp>912828JX9 Govt</stp>
        <stp>IDX_RATIO</stp>
        <stp>7/31/2009</stp>
        <stp>7/31/2009</stp>
        <stp>[Fixed Income  Prices 2004-2009.xlsx]TIPS!R153C100</stp>
        <tr r="CV153" s="1"/>
      </tp>
      <tp>
        <v>0.99504999999999999</v>
        <stp/>
        <stp>##V3_BDHV12</stp>
        <stp>912828JX9 Govt</stp>
        <stp>IDX_RATIO</stp>
        <stp>7/21/2009</stp>
        <stp>7/21/2009</stp>
        <stp>[Fixed Income  Prices 2004-2009.xlsx]TIPS!R145C100</stp>
        <tr r="CV145" s="1"/>
      </tp>
      <tp>
        <v>1.0705199999999999</v>
        <stp/>
        <stp>##V3_BDHV12</stp>
        <stp>912810FR4 Govt</stp>
        <stp>IDX_RATIO</stp>
        <stp>2/28/2007</stp>
        <stp>2/28/2007</stp>
        <stp>[Fixed Income  Prices 2004-2009.xlsx]TIPS!R678C108</stp>
        <tr r="DD678" s="1"/>
      </tp>
      <tp>
        <v>1.0118</v>
        <stp/>
        <stp>##V3_BDHV12</stp>
        <stp>912810FS2 Govt</stp>
        <stp>IDX_RATIO</stp>
        <stp>6/19/2006</stp>
        <stp>6/19/2006</stp>
        <stp>[Fixed Income  Prices 2004-2009.xlsx]TIPS!R109C112</stp>
        <tr r="DH109" s="1"/>
      </tp>
      <tp>
        <v>1.0415399999999999</v>
        <stp/>
        <stp>##V3_BDHV12</stp>
        <stp>912810PS1 Govt</stp>
        <stp>IDX_RATIO</stp>
        <stp>2/29/2008</stp>
        <stp>2/29/2008</stp>
        <stp>[Fixed Income  Prices 2004-2009.xlsx]TIPS!R293C116</stp>
        <tr r="DL293" s="1"/>
      </tp>
      <tp>
        <v>1.0041</v>
        <stp/>
        <stp>##V3_BDHV12</stp>
        <stp>912828JX9 Govt</stp>
        <stp>IDX_RATIO</stp>
        <stp>9/11/2009</stp>
        <stp>9/11/2009</stp>
        <stp>[Fixed Income  Prices 2004-2009.xlsx]TIPS!R183C100</stp>
        <tr r="CV183" s="1"/>
      </tp>
      <tp>
        <v>1.08345</v>
        <stp/>
        <stp>##V3_BDHV12</stp>
        <stp>912810FS2 Govt</stp>
        <stp>IDX_RATIO</stp>
        <stp>8/21/2009</stp>
        <stp>8/21/2009</stp>
        <stp>[Fixed Income  Prices 2004-2009.xlsx]TIPS!R938C112</stp>
        <tr r="DH938" s="1"/>
      </tp>
      <tp>
        <v>1.0146599999999999</v>
        <stp/>
        <stp>##V3_BDHV12</stp>
        <stp>912810FS2 Govt</stp>
        <stp>IDX_RATIO</stp>
        <stp>6/29/2006</stp>
        <stp>6/29/2006</stp>
        <stp>[Fixed Income  Prices 2004-2009.xlsx]TIPS!R117C112</stp>
        <tr r="DH117" s="1"/>
      </tp>
      <tp>
        <v>1.0181499999999999</v>
        <stp/>
        <stp>##V3_BDHV12</stp>
        <stp>912810FS2 Govt</stp>
        <stp>IDX_RATIO</stp>
        <stp>7/19/2006</stp>
        <stp>7/19/2006</stp>
        <stp>[Fixed Income  Prices 2004-2009.xlsx]TIPS!R131C112</stp>
        <tr r="DH131" s="1"/>
      </tp>
      <tp>
        <v>1.00356</v>
        <stp/>
        <stp>##V3_BDHV12</stp>
        <stp>912828JX9 Govt</stp>
        <stp>IDX_RATIO</stp>
        <stp>9/21/2009</stp>
        <stp>9/21/2009</stp>
        <stp>[Fixed Income  Prices 2004-2009.xlsx]TIPS!R189C100</stp>
        <tr r="CV189" s="1"/>
      </tp>
      <tp>
        <v>1.08047</v>
        <stp/>
        <stp>##V3_BDHV12</stp>
        <stp>912810FS2 Govt</stp>
        <stp>IDX_RATIO</stp>
        <stp>8/11/2009</stp>
        <stp>8/11/2009</stp>
        <stp>[Fixed Income  Prices 2004-2009.xlsx]TIPS!R930C112</stp>
        <tr r="DH930" s="1"/>
      </tp>
      <tp>
        <v>1.0417799999999999</v>
        <stp/>
        <stp>##V3_BDHV12</stp>
        <stp>912810PS1 Govt</stp>
        <stp>IDX_RATIO</stp>
        <stp>2/19/2008</stp>
        <stp>2/19/2008</stp>
        <stp>[Fixed Income  Prices 2004-2009.xlsx]TIPS!R285C116</stp>
        <tr r="DL285" s="1"/>
      </tp>
      <tp>
        <v>1.0697000000000001</v>
        <stp/>
        <stp>##V3_BDHV12</stp>
        <stp>912810FR4 Govt</stp>
        <stp>IDX_RATIO</stp>
        <stp>1/18/2007</stp>
        <stp>1/18/2007</stp>
        <stp>[Fixed Income  Prices 2004-2009.xlsx]TIPS!R649C108</stp>
        <tr r="DD649" s="1"/>
      </tp>
      <tp>
        <v>1.0772900000000001</v>
        <stp/>
        <stp>##V3_BDHV12</stp>
        <stp>912810FR4 Govt</stp>
        <stp>IDX_RATIO</stp>
        <stp>4/19/2007</stp>
        <stp>4/19/2007</stp>
        <stp>[Fixed Income  Prices 2004-2009.xlsx]TIPS!R714C108</stp>
        <tr r="DD714" s="1"/>
      </tp>
      <tp>
        <v>1.0250999999999999</v>
        <stp/>
        <stp>##V3_BDHV12</stp>
        <stp>912810FS2 Govt</stp>
        <stp>IDX_RATIO</stp>
        <stp>9/29/2006</stp>
        <stp>9/29/2006</stp>
        <stp>[Fixed Income  Prices 2004-2009.xlsx]TIPS!R183C112</stp>
        <tr r="DH183" s="1"/>
      </tp>
      <tp>
        <v>1.08847</v>
        <stp/>
        <stp>##V3_BDHV12</stp>
        <stp>912810FR4 Govt</stp>
        <stp>IDX_RATIO</stp>
        <stp>5/29/2007</stp>
        <stp>5/29/2007</stp>
        <stp>[Fixed Income  Prices 2004-2009.xlsx]TIPS!R742C108</stp>
        <tr r="DD742" s="1"/>
      </tp>
      <tp>
        <v>1.0202199999999999</v>
        <stp/>
        <stp>##V3_BDHV12</stp>
        <stp>912828HW3 Govt</stp>
        <stp>IDX_RATIO</stp>
        <stp>7/15/2008</stp>
        <stp>7/15/2008</stp>
        <stp>[Fixed Income  Prices 2004-2009.xlsx]TIPS!R64C48</stp>
        <tr r="AV64" s="1"/>
      </tp>
      <tp>
        <v>1.09602</v>
        <stp/>
        <stp>##V3_BDHV12</stp>
        <stp>912810FR4 Govt</stp>
        <stp>IDX_RATIO</stp>
        <stp>6/29/2007</stp>
        <stp>6/29/2007</stp>
        <stp>[Fixed Income  Prices 2004-2009.xlsx]TIPS!R765C108</stp>
        <tr r="DD765" s="1"/>
      </tp>
      <tp>
        <v>1.0936699999999999</v>
        <stp/>
        <stp>##V3_BDHV12</stp>
        <stp>912810FR4 Govt</stp>
        <stp>IDX_RATIO</stp>
        <stp>6/19/2007</stp>
        <stp>6/19/2007</stp>
        <stp>[Fixed Income  Prices 2004-2009.xlsx]TIPS!R757C108</stp>
        <tr r="DD757" s="1"/>
      </tp>
      <tp>
        <v>1.08616</v>
        <stp/>
        <stp>##V3_BDHV12</stp>
        <stp>912810FS2 Govt</stp>
        <stp>IDX_RATIO</stp>
        <stp>9/11/2009</stp>
        <stp>9/11/2009</stp>
        <stp>[Fixed Income  Prices 2004-2009.xlsx]TIPS!R953C112</stp>
        <tr r="DH953" s="1"/>
      </tp>
      <tp>
        <v>1.0730599999999999</v>
        <stp/>
        <stp>##V3_BDHV12</stp>
        <stp>912810PS1 Govt</stp>
        <stp>IDX_RATIO</stp>
        <stp>7/28/2008</stp>
        <stp>7/28/2008</stp>
        <stp>[Fixed Income  Prices 2004-2009.xlsx]TIPS!R399C116</stp>
        <tr r="DL399" s="1"/>
      </tp>
      <tp>
        <v>0.98987999999999998</v>
        <stp/>
        <stp>##V3_BDHV12</stp>
        <stp>912828JX9 Govt</stp>
        <stp>IDX_RATIO</stp>
        <stp>5/21/2009</stp>
        <stp>5/21/2009</stp>
        <stp>[Fixed Income  Prices 2004-2009.xlsx]TIPS!R102C100</stp>
        <tr r="CV102" s="1"/>
      </tp>
      <tp>
        <v>1.10039</v>
        <stp/>
        <stp>##V3_BDHV12</stp>
        <stp>912810FR4 Govt</stp>
        <stp>IDX_RATIO</stp>
        <stp>7/19/2007</stp>
        <stp>7/19/2007</stp>
        <stp>[Fixed Income  Prices 2004-2009.xlsx]TIPS!R779C108</stp>
        <tr r="DD779" s="1"/>
      </tp>
      <tp>
        <v>1.0855900000000001</v>
        <stp/>
        <stp>##V3_BDHV12</stp>
        <stp>912810FS2 Govt</stp>
        <stp>IDX_RATIO</stp>
        <stp>9/21/2009</stp>
        <stp>9/21/2009</stp>
        <stp>[Fixed Income  Prices 2004-2009.xlsx]TIPS!R959C112</stp>
        <tr r="DH959" s="1"/>
      </tp>
      <tp>
        <v>1.0701700000000001</v>
        <stp/>
        <stp>##V3_BDHV12</stp>
        <stp>912810PS1 Govt</stp>
        <stp>IDX_RATIO</stp>
        <stp>7/18/2008</stp>
        <stp>7/18/2008</stp>
        <stp>[Fixed Income  Prices 2004-2009.xlsx]TIPS!R393C116</stp>
        <tr r="DL393" s="1"/>
      </tp>
      <tp>
        <v>1.0054700000000001</v>
        <stp/>
        <stp>##V3_BDHV12</stp>
        <stp>912828HW3 Govt</stp>
        <stp>IDX_RATIO</stp>
        <stp>5/15/2008</stp>
        <stp>5/15/2008</stp>
        <stp>[Fixed Income  Prices 2004-2009.xlsx]TIPS!R21C48</stp>
        <tr r="AV21" s="1"/>
      </tp>
      <tp>
        <v>1.0151300000000001</v>
        <stp/>
        <stp>##V3_BDHV12</stp>
        <stp>912828HW3 Govt</stp>
        <stp>IDX_RATIO</stp>
        <stp>6/25/2008</stp>
        <stp>6/25/2008</stp>
        <stp>[Fixed Income  Prices 2004-2009.xlsx]TIPS!R50C48</stp>
        <tr r="AV50" s="1"/>
      </tp>
      <tp>
        <v>0.99155000000000004</v>
        <stp/>
        <stp>##V3_BDHV12</stp>
        <stp>912828JX9 Govt</stp>
        <stp>IDX_RATIO</stp>
        <stp>6/11/2009</stp>
        <stp>6/11/2009</stp>
        <stp>[Fixed Income  Prices 2004-2009.xlsx]TIPS!R117C100</stp>
        <tr r="CV117" s="1"/>
      </tp>
      <tp>
        <v>1.0725100000000001</v>
        <stp/>
        <stp>##V3_BDHV12</stp>
        <stp>912810FS2 Govt</stp>
        <stp>IDX_RATIO</stp>
        <stp>6/10/2009</stp>
        <stp>6/10/2009</stp>
        <stp>[Fixed Income  Prices 2004-2009.xlsx]TIPS!R886C112</stp>
        <tr r="DH886" s="1"/>
      </tp>
      <tp>
        <v>1.0864400000000001</v>
        <stp/>
        <stp>##V3_BDHV12</stp>
        <stp>912810FS2 Govt</stp>
        <stp>IDX_RATIO</stp>
        <stp>8/31/2009</stp>
        <stp>8/31/2009</stp>
        <stp>[Fixed Income  Prices 2004-2009.xlsx]TIPS!R944C112</stp>
        <tr r="DH944" s="1"/>
      </tp>
      <tp>
        <v>1.02298</v>
        <stp/>
        <stp>##V3_BDHV12</stp>
        <stp>912828HW3 Govt</stp>
        <stp>IDX_RATIO</stp>
        <stp>7/25/2008</stp>
        <stp>7/25/2008</stp>
        <stp>[Fixed Income  Prices 2004-2009.xlsx]TIPS!R72C48</stp>
        <tr r="AV72" s="1"/>
      </tp>
      <tp>
        <v>1.00461</v>
        <stp/>
        <stp>##V3_BDHV12</stp>
        <stp>912828KM1 Govt</stp>
        <stp>IDX_RATIO</stp>
        <stp>5/26/2009</stp>
        <stp>5/26/2009</stp>
        <stp>[Fixed Income  Prices 2004-2009.xlsx]TIPS!R28C60</stp>
        <tr r="BH28" s="1"/>
      </tp>
      <tp>
        <v>1.00634</v>
        <stp/>
        <stp>##V3_BDHV12</stp>
        <stp>912828KM1 Govt</stp>
        <stp>IDX_RATIO</stp>
        <stp>6/16/2009</stp>
        <stp>6/16/2009</stp>
        <stp>[Fixed Income  Prices 2004-2009.xlsx]TIPS!R43C60</stp>
        <tr r="BH43" s="1"/>
      </tp>
      <tp>
        <v>1.0089999999999999</v>
        <stp/>
        <stp>##V3_BDHV12</stp>
        <stp>912828KM1 Govt</stp>
        <stp>IDX_RATIO</stp>
        <stp>7/16/2009</stp>
        <stp>7/16/2009</stp>
        <stp>[Fixed Income  Prices 2004-2009.xlsx]TIPS!R65C60</stp>
        <tr r="BH65" s="1"/>
      </tp>
      <tp>
        <v>0.99956999999999996</v>
        <stp/>
        <stp>##V3_BDHV12</stp>
        <stp>912828EA4 Govt</stp>
        <stp>IDX_RATIO</stp>
        <stp>7/28/2005</stp>
        <stp>7/28/2005</stp>
        <stp>[Fixed Income  Prices 2004-2009.xlsx]TIPS!R14C72</stp>
        <tr r="BT14" s="1"/>
      </tp>
      <tp>
        <v>1.00718</v>
        <stp/>
        <stp>##V3_BDHV12</stp>
        <stp>912828KM1 Govt</stp>
        <stp>IDX_RATIO</stp>
        <stp>6/26/2009</stp>
        <stp>6/26/2009</stp>
        <stp>[Fixed Income  Prices 2004-2009.xlsx]TIPS!R51C60</stp>
        <tr r="BH51" s="1"/>
      </tp>
      <tp>
        <v>1.0099</v>
        <stp/>
        <stp>##V3_BDHV12</stp>
        <stp>912828HN3 Govt</stp>
        <stp>IDX_RATIO</stp>
        <stp>4/25/2008</stp>
        <stp>4/25/2008</stp>
        <stp>[Fixed Income  Prices 2004-2009.xlsx]TIPS!R81C92</stp>
        <tr r="CN81" s="1"/>
      </tp>
      <tp>
        <v>1.0175000000000001</v>
        <stp/>
        <stp>##V3_BDHV12</stp>
        <stp>912828KM1 Govt</stp>
        <stp>IDX_RATIO</stp>
        <stp>8/26/2009</stp>
        <stp>8/26/2009</stp>
        <stp>[Fixed Income  Prices 2004-2009.xlsx]TIPS!R94C60</stp>
        <tr r="BH94" s="1"/>
      </tp>
      <tp>
        <v>1.0041100000000001</v>
        <stp/>
        <stp>##V3_BDHV12</stp>
        <stp>912828EA4 Govt</stp>
        <stp>IDX_RATIO</stp>
        <stp>9/28/2005</stp>
        <stp>9/28/2005</stp>
        <stp>[Fixed Income  Prices 2004-2009.xlsx]TIPS!R58C72</stp>
        <tr r="BT58" s="1"/>
      </tp>
      <tp>
        <v>1.01444</v>
        <stp/>
        <stp>##V3_BDHV12</stp>
        <stp>912828HN3 Govt</stp>
        <stp>IDX_RATIO</stp>
        <stp>5/15/2008</stp>
        <stp>5/15/2008</stp>
        <stp>[Fixed Income  Prices 2004-2009.xlsx]TIPS!R95C92</stp>
        <tr r="CN95" s="1"/>
      </tp>
      <tp>
        <v>0.99972000000000005</v>
        <stp/>
        <stp>##V3_BDHV12</stp>
        <stp>912828EA4 Govt</stp>
        <stp>IDX_RATIO</stp>
        <stp>8/18/2005</stp>
        <stp>8/18/2005</stp>
        <stp>[Fixed Income  Prices 2004-2009.xlsx]TIPS!R29C72</stp>
        <tr r="BT29" s="1"/>
      </tp>
      <tp>
        <v>0.99851000000000001</v>
        <stp/>
        <stp>##V3_BDHV12</stp>
        <stp>912828DH0 Govt</stp>
        <stp>IDX_RATIO</stp>
        <stp>3/29/2005</stp>
        <stp>3/29/2005</stp>
        <stp>[Fixed Income  Prices 2004-2009.xlsx]TIPS!R57C68</stp>
        <tr r="BP57" s="1"/>
      </tp>
      <tp>
        <v>1.00892</v>
        <stp/>
        <stp>##V3_BDHV12</stp>
        <stp>912828HN3 Govt</stp>
        <stp>IDX_RATIO</stp>
        <stp>4/15/2008</stp>
        <stp>4/15/2008</stp>
        <stp>[Fixed Income  Prices 2004-2009.xlsx]TIPS!R73C92</stp>
        <tr r="CN73" s="1"/>
      </tp>
      <tp>
        <v>1.0040899999999999</v>
        <stp/>
        <stp>##V3_BDHV12</stp>
        <stp>912828DH0 Govt</stp>
        <stp>IDX_RATIO</stp>
        <stp>4/29/2005</stp>
        <stp>4/29/2005</stp>
        <stp>[Fixed Income  Prices 2004-2009.xlsx]TIPS!R80C68</stp>
        <tr r="BP80" s="1"/>
      </tp>
      <tp>
        <v>1.00292</v>
        <stp/>
        <stp>##V3_BDHV12</stp>
        <stp>912828HN3 Govt</stp>
        <stp>IDX_RATIO</stp>
        <stp>2/15/2008</stp>
        <stp>2/15/2008</stp>
        <stp>[Fixed Income  Prices 2004-2009.xlsx]TIPS!R31C92</stp>
        <tr r="CN31" s="1"/>
      </tp>
      <tp>
        <v>1.0175700000000001</v>
        <stp/>
        <stp>##V3_BDHV12</stp>
        <stp>912828JE1 Govt</stp>
        <stp>IDX_RATIO</stp>
        <stp>9/17/2008</stp>
        <stp>9/17/2008</stp>
        <stp>[Fixed Income  Prices 2004-2009.xlsx]TIPS!R53C96</stp>
        <tr r="CR53" s="1"/>
      </tp>
      <tp>
        <v>1.0019100000000001</v>
        <stp/>
        <stp>##V3_BDHV12</stp>
        <stp>912828HN3 Govt</stp>
        <stp>IDX_RATIO</stp>
        <stp>1/25/2008</stp>
        <stp>1/25/2008</stp>
        <stp>[Fixed Income  Prices 2004-2009.xlsx]TIPS!R16C92</stp>
        <tr r="CN16" s="1"/>
      </tp>
      <tp>
        <v>1.0090399999999999</v>
        <stp/>
        <stp>##V3_BDHV12</stp>
        <stp>912828DH0 Govt</stp>
        <stp>IDX_RATIO</stp>
        <stp>5/19/2005</stp>
        <stp>5/19/2005</stp>
        <stp>[Fixed Income  Prices 2004-2009.xlsx]TIPS!R94C68</stp>
        <tr r="BP94" s="1"/>
      </tp>
      <tp>
        <v>1.0026900000000001</v>
        <stp/>
        <stp>##V3_BDHV12</stp>
        <stp>912828HN3 Govt</stp>
        <stp>IDX_RATIO</stp>
        <stp>2/25/2008</stp>
        <stp>2/25/2008</stp>
        <stp>[Fixed Income  Prices 2004-2009.xlsx]TIPS!R37C92</stp>
        <tr r="CN37" s="1"/>
      </tp>
      <tp>
        <v>1.00217</v>
        <stp/>
        <stp>##V3_BDHV12</stp>
        <stp>912828DH0 Govt</stp>
        <stp>IDX_RATIO</stp>
        <stp>4/19/2005</stp>
        <stp>4/19/2005</stp>
        <stp>[Fixed Income  Prices 2004-2009.xlsx]TIPS!R72C68</stp>
        <tr r="BP72" s="1"/>
      </tp>
      <tp>
        <v>1.01309</v>
        <stp/>
        <stp>##V3_BDHV12</stp>
        <stp>912828JE1 Govt</stp>
        <stp>IDX_RATIO</stp>
        <stp>8/27/2008</stp>
        <stp>8/27/2008</stp>
        <stp>[Fixed Income  Prices 2004-2009.xlsx]TIPS!R38C96</stp>
        <tr r="CR38" s="1"/>
      </tp>
      <tp>
        <v>1.0064299999999999</v>
        <stp/>
        <stp>##V3_BDHV12</stp>
        <stp>912828HN3 Govt</stp>
        <stp>IDX_RATIO</stp>
        <stp>3/25/2008</stp>
        <stp>3/25/2008</stp>
        <stp>[Fixed Income  Prices 2004-2009.xlsx]TIPS!R58C92</stp>
        <tr r="CN58" s="1"/>
      </tp>
      <tp>
        <v>1.0197799999999999</v>
        <stp/>
        <stp>##V3_BDHV12</stp>
        <stp>912810FS2 Govt</stp>
        <stp>IDX_RATIO</stp>
        <stp>12/15/2006</stp>
        <stp>12/15/2006</stp>
        <stp>[Fixed Income  Prices 2004-2009.xlsx]TIPS!R238C112</stp>
        <tr r="DH238" s="1"/>
      </tp>
      <tp>
        <v>1.01996</v>
        <stp/>
        <stp>##V3_BDHV12</stp>
        <stp>912810FS2 Govt</stp>
        <stp>IDX_RATIO</stp>
        <stp>12/14/2006</stp>
        <stp>12/14/2006</stp>
        <stp>[Fixed Income  Prices 2004-2009.xlsx]TIPS!R237C112</stp>
        <tr r="DH237" s="1"/>
      </tp>
      <tp>
        <v>1.0192399999999999</v>
        <stp/>
        <stp>##V3_BDHV12</stp>
        <stp>912810FS2 Govt</stp>
        <stp>IDX_RATIO</stp>
        <stp>12/18/2006</stp>
        <stp>12/18/2006</stp>
        <stp>[Fixed Income  Prices 2004-2009.xlsx]TIPS!R239C112</stp>
        <tr r="DH239" s="1"/>
      </tp>
      <tp>
        <v>1.0203199999999999</v>
        <stp/>
        <stp>##V3_BDHV12</stp>
        <stp>912810FS2 Govt</stp>
        <stp>IDX_RATIO</stp>
        <stp>12/12/2006</stp>
        <stp>12/12/2006</stp>
        <stp>[Fixed Income  Prices 2004-2009.xlsx]TIPS!R235C112</stp>
        <tr r="DH235" s="1"/>
      </tp>
      <tp>
        <v>1.02014</v>
        <stp/>
        <stp>##V3_BDHV12</stp>
        <stp>912810FS2 Govt</stp>
        <stp>IDX_RATIO</stp>
        <stp>12/13/2006</stp>
        <stp>12/13/2006</stp>
        <stp>[Fixed Income  Prices 2004-2009.xlsx]TIPS!R236C112</stp>
        <tr r="DH236" s="1"/>
      </tp>
      <tp>
        <v>1.0204899999999999</v>
        <stp/>
        <stp>##V3_BDHV12</stp>
        <stp>912810FS2 Govt</stp>
        <stp>IDX_RATIO</stp>
        <stp>12/11/2006</stp>
        <stp>12/11/2006</stp>
        <stp>[Fixed Income  Prices 2004-2009.xlsx]TIPS!R234C112</stp>
        <tr r="DH234" s="1"/>
      </tp>
      <tp>
        <v>1.2275100000000001</v>
        <stp/>
        <stp>##V3_BDHV12</stp>
        <stp>9128272M3 Govt</stp>
        <stp>IDX_RATIO</stp>
        <stp>8/26/2005</stp>
        <stp>8/26/2005</stp>
        <stp>[Fixed Income  Prices 2004-2009.xlsx]TIPS!R289C8</stp>
        <tr r="H289" s="1"/>
      </tp>
      <tp>
        <v>1.0538799999999999</v>
        <stp/>
        <stp>##V3_BDHV12</stp>
        <stp>912828AF7 Govt</stp>
        <stp>IDX_RATIO</stp>
        <stp>10/28/2004</stp>
        <stp>10/28/2004</stp>
        <stp>[Fixed Income  Prices 2004-2009.xlsx]TIPS!R74C44</stp>
        <tr r="AR74" s="1"/>
      </tp>
      <tp>
        <v>1.00926</v>
        <stp/>
        <stp>##V3_BDHV12</stp>
        <stp>912828FL9 Govt</stp>
        <stp>IDX_RATIO</stp>
        <stp>10/26/2006</stp>
        <stp>10/26/2006</stp>
        <stp>[Fixed Income  Prices 2004-2009.xlsx]TIPS!R80C80</stp>
        <tr r="CB80" s="1"/>
      </tp>
      <tp>
        <v>1.0393600000000001</v>
        <stp/>
        <stp>##V3_BDHV12</stp>
        <stp>912810FR4 Govt</stp>
        <stp>IDX_RATIO</stp>
        <stp>10/17/2005</stp>
        <stp>10/17/2005</stp>
        <stp>[Fixed Income  Prices 2004-2009.xlsx]TIPS!R322C108</stp>
        <tr r="DD322" s="1"/>
      </tp>
      <tp>
        <v>1.0388500000000001</v>
        <stp/>
        <stp>##V3_BDHV12</stp>
        <stp>912810FR4 Govt</stp>
        <stp>IDX_RATIO</stp>
        <stp>10/14/2005</stp>
        <stp>10/14/2005</stp>
        <stp>[Fixed Income  Prices 2004-2009.xlsx]TIPS!R321C108</stp>
        <tr r="DD321" s="1"/>
      </tp>
      <tp>
        <v>1.03868</v>
        <stp/>
        <stp>##V3_BDHV12</stp>
        <stp>912810FR4 Govt</stp>
        <stp>IDX_RATIO</stp>
        <stp>10/13/2005</stp>
        <stp>10/13/2005</stp>
        <stp>[Fixed Income  Prices 2004-2009.xlsx]TIPS!R320C108</stp>
        <tr r="DD320" s="1"/>
      </tp>
      <tp>
        <v>1.0397000000000001</v>
        <stp/>
        <stp>##V3_BDHV12</stp>
        <stp>912810FR4 Govt</stp>
        <stp>IDX_RATIO</stp>
        <stp>10/19/2005</stp>
        <stp>10/19/2005</stp>
        <stp>[Fixed Income  Prices 2004-2009.xlsx]TIPS!R324C108</stp>
        <tr r="DD324" s="1"/>
      </tp>
      <tp>
        <v>1.0395300000000001</v>
        <stp/>
        <stp>##V3_BDHV12</stp>
        <stp>912810FR4 Govt</stp>
        <stp>IDX_RATIO</stp>
        <stp>10/18/2005</stp>
        <stp>10/18/2005</stp>
        <stp>[Fixed Income  Prices 2004-2009.xlsx]TIPS!R323C108</stp>
        <tr r="DD323" s="1"/>
      </tp>
      <tp>
        <v>1.0398700000000001</v>
        <stp/>
        <stp>##V3_BDHV12</stp>
        <stp>912810FR4 Govt</stp>
        <stp>IDX_RATIO</stp>
        <stp>10/20/2005</stp>
        <stp>10/20/2005</stp>
        <stp>[Fixed Income  Prices 2004-2009.xlsx]TIPS!R325C108</stp>
        <tr r="DD325" s="1"/>
      </tp>
      <tp>
        <v>1.03816</v>
        <stp/>
        <stp>##V3_BDHV12</stp>
        <stp>912810FR4 Govt</stp>
        <stp>IDX_RATIO</stp>
        <stp>10/10/2005</stp>
        <stp>10/10/2005</stp>
        <stp>[Fixed Income  Prices 2004-2009.xlsx]TIPS!R317C108</stp>
        <tr r="DD317" s="1"/>
      </tp>
      <tp>
        <v>1.0400499999999999</v>
        <stp/>
        <stp>##V3_BDHV12</stp>
        <stp>912810FR4 Govt</stp>
        <stp>IDX_RATIO</stp>
        <stp>10/21/2005</stp>
        <stp>10/21/2005</stp>
        <stp>[Fixed Income  Prices 2004-2009.xlsx]TIPS!R326C108</stp>
        <tr r="DD326" s="1"/>
      </tp>
      <tp>
        <v>1.0405599999999999</v>
        <stp/>
        <stp>##V3_BDHV12</stp>
        <stp>912810FR4 Govt</stp>
        <stp>IDX_RATIO</stp>
        <stp>10/24/2005</stp>
        <stp>10/24/2005</stp>
        <stp>[Fixed Income  Prices 2004-2009.xlsx]TIPS!R327C108</stp>
        <tr r="DD327" s="1"/>
      </tp>
      <tp>
        <v>1.04176</v>
        <stp/>
        <stp>##V3_BDHV12</stp>
        <stp>912810FR4 Govt</stp>
        <stp>IDX_RATIO</stp>
        <stp>10/31/2005</stp>
        <stp>10/31/2005</stp>
        <stp>[Fixed Income  Prices 2004-2009.xlsx]TIPS!R332C108</stp>
        <tr r="DD332" s="1"/>
      </tp>
      <tp>
        <v>1.0407299999999999</v>
        <stp/>
        <stp>##V3_BDHV12</stp>
        <stp>912810FR4 Govt</stp>
        <stp>IDX_RATIO</stp>
        <stp>10/25/2005</stp>
        <stp>10/25/2005</stp>
        <stp>[Fixed Income  Prices 2004-2009.xlsx]TIPS!R328C108</stp>
        <tr r="DD328" s="1"/>
      </tp>
      <tp>
        <v>1.0408999999999999</v>
        <stp/>
        <stp>##V3_BDHV12</stp>
        <stp>912810FR4 Govt</stp>
        <stp>IDX_RATIO</stp>
        <stp>10/26/2005</stp>
        <stp>10/26/2005</stp>
        <stp>[Fixed Income  Prices 2004-2009.xlsx]TIPS!R329C108</stp>
        <tr r="DD329" s="1"/>
      </tp>
      <tp>
        <v>1.03851</v>
        <stp/>
        <stp>##V3_BDHV12</stp>
        <stp>912810FR4 Govt</stp>
        <stp>IDX_RATIO</stp>
        <stp>10/12/2005</stp>
        <stp>10/12/2005</stp>
        <stp>[Fixed Income  Prices 2004-2009.xlsx]TIPS!R319C108</stp>
        <tr r="DD319" s="1"/>
      </tp>
      <tp>
        <v>1.03833</v>
        <stp/>
        <stp>##V3_BDHV12</stp>
        <stp>912810FR4 Govt</stp>
        <stp>IDX_RATIO</stp>
        <stp>10/11/2005</stp>
        <stp>10/11/2005</stp>
        <stp>[Fixed Income  Prices 2004-2009.xlsx]TIPS!R318C108</stp>
        <tr r="DD318" s="1"/>
      </tp>
      <tp>
        <v>1.0074000000000001</v>
        <stp/>
        <stp>##V3_BDHV12</stp>
        <stp>912828EA4 Govt</stp>
        <stp>IDX_RATIO</stp>
        <stp>10/18/2005</stp>
        <stp>10/18/2005</stp>
        <stp>[Fixed Income  Prices 2004-2009.xlsx]TIPS!R72C72</stp>
        <tr r="BT72" s="1"/>
      </tp>
      <tp>
        <v>1.0073399999999999</v>
        <stp/>
        <stp>##V3_BDHV12</stp>
        <stp>912828FL9 Govt</stp>
        <stp>IDX_RATIO</stp>
        <stp>11/15/2006</stp>
        <stp>11/15/2006</stp>
        <stp>[Fixed Income  Prices 2004-2009.xlsx]TIPS!R94C80</stp>
        <tr r="CB94" s="1"/>
      </tp>
      <tp>
        <v>1.0410699999999999</v>
        <stp/>
        <stp>##V3_BDHV12</stp>
        <stp>912810FR4 Govt</stp>
        <stp>IDX_RATIO</stp>
        <stp>10/27/2005</stp>
        <stp>10/27/2005</stp>
        <stp>[Fixed Income  Prices 2004-2009.xlsx]TIPS!R330C108</stp>
        <tr r="DD330" s="1"/>
      </tp>
      <tp>
        <v>1.0412399999999999</v>
        <stp/>
        <stp>##V3_BDHV12</stp>
        <stp>912810FR4 Govt</stp>
        <stp>IDX_RATIO</stp>
        <stp>10/28/2005</stp>
        <stp>10/28/2005</stp>
        <stp>[Fixed Income  Prices 2004-2009.xlsx]TIPS!R331C108</stp>
        <tr r="DD331" s="1"/>
      </tp>
      <tp>
        <v>1.01671</v>
        <stp/>
        <stp>##V3_BDHV12</stp>
        <stp>912828EA4 Govt</stp>
        <stp>IDX_RATIO</stp>
        <stp>11/18/2005</stp>
        <stp>11/18/2005</stp>
        <stp>[Fixed Income  Prices 2004-2009.xlsx]TIPS!R95C72</stp>
        <tr r="BT95" s="1"/>
      </tp>
      <tp>
        <v>1.01746</v>
        <stp/>
        <stp>##V3_BDHV12</stp>
        <stp>912810FS2 Govt</stp>
        <stp>IDX_RATIO</stp>
        <stp>12/28/2006</stp>
        <stp>12/28/2006</stp>
        <stp>[Fixed Income  Prices 2004-2009.xlsx]TIPS!R247C112</stp>
        <tr r="DH247" s="1"/>
      </tp>
      <tp>
        <v>1.01763</v>
        <stp/>
        <stp>##V3_BDHV12</stp>
        <stp>912810FS2 Govt</stp>
        <stp>IDX_RATIO</stp>
        <stp>12/27/2006</stp>
        <stp>12/27/2006</stp>
        <stp>[Fixed Income  Prices 2004-2009.xlsx]TIPS!R246C112</stp>
        <tr r="DH246" s="1"/>
      </tp>
      <tp>
        <v>1.01799</v>
        <stp/>
        <stp>##V3_BDHV12</stp>
        <stp>912810FS2 Govt</stp>
        <stp>IDX_RATIO</stp>
        <stp>12/25/2006</stp>
        <stp>12/25/2006</stp>
        <stp>[Fixed Income  Prices 2004-2009.xlsx]TIPS!R244C112</stp>
        <tr r="DH244" s="1"/>
      </tp>
      <tp>
        <v>1.0185299999999999</v>
        <stp/>
        <stp>##V3_BDHV12</stp>
        <stp>912810FS2 Govt</stp>
        <stp>IDX_RATIO</stp>
        <stp>12/22/2006</stp>
        <stp>12/22/2006</stp>
        <stp>[Fixed Income  Prices 2004-2009.xlsx]TIPS!R243C112</stp>
        <tr r="DH243" s="1"/>
      </tp>
      <tp>
        <v>1.0188900000000001</v>
        <stp/>
        <stp>##V3_BDHV12</stp>
        <stp>912810FS2 Govt</stp>
        <stp>IDX_RATIO</stp>
        <stp>12/20/2006</stp>
        <stp>12/20/2006</stp>
        <stp>[Fixed Income  Prices 2004-2009.xlsx]TIPS!R241C112</stp>
        <tr r="DH241" s="1"/>
      </tp>
      <tp>
        <v>1.01728</v>
        <stp/>
        <stp>##V3_BDHV12</stp>
        <stp>912810FS2 Govt</stp>
        <stp>IDX_RATIO</stp>
        <stp>12/29/2006</stp>
        <stp>12/29/2006</stp>
        <stp>[Fixed Income  Prices 2004-2009.xlsx]TIPS!R248C112</stp>
        <tr r="DH248" s="1"/>
      </tp>
      <tp>
        <v>1.0178100000000001</v>
        <stp/>
        <stp>##V3_BDHV12</stp>
        <stp>912810FS2 Govt</stp>
        <stp>IDX_RATIO</stp>
        <stp>12/26/2006</stp>
        <stp>12/26/2006</stp>
        <stp>[Fixed Income  Prices 2004-2009.xlsx]TIPS!R245C112</stp>
        <tr r="DH245" s="1"/>
      </tp>
      <tp>
        <v>1.01871</v>
        <stp/>
        <stp>##V3_BDHV12</stp>
        <stp>912810FS2 Govt</stp>
        <stp>IDX_RATIO</stp>
        <stp>12/21/2006</stp>
        <stp>12/21/2006</stp>
        <stp>[Fixed Income  Prices 2004-2009.xlsx]TIPS!R242C112</stp>
        <tr r="DH242" s="1"/>
      </tp>
      <tp>
        <v>1.12599</v>
        <stp/>
        <stp>##V3_BDHV12</stp>
        <stp>9128275W8 Govt</stp>
        <stp>IDX_RATIO</stp>
        <stp>10/14/2004</stp>
        <stp>10/14/2004</stp>
        <stp>[Fixed Income  Prices 2004-2009.xlsx]TIPS!R64C20</stp>
        <tr r="T64" s="1"/>
      </tp>
      <tp>
        <v>1.08846</v>
        <stp/>
        <stp>##V3_BDHV12</stp>
        <stp>9128276R8 Govt</stp>
        <stp>IDX_RATIO</stp>
        <stp>10/14/2004</stp>
        <stp>10/14/2004</stp>
        <stp>[Fixed Income  Prices 2004-2009.xlsx]TIPS!R64C28</stp>
        <tr r="AB64" s="1"/>
      </tp>
      <tp>
        <v>1.1262399999999999</v>
        <stp/>
        <stp>##V3_BDHV12</stp>
        <stp>9128275W8 Govt</stp>
        <stp>IDX_RATIO</stp>
        <stp>10/27/2004</stp>
        <stp>10/27/2004</stp>
        <stp>[Fixed Income  Prices 2004-2009.xlsx]TIPS!R73C20</stp>
        <tr r="T73" s="1"/>
      </tp>
      <tp>
        <v>1.0887100000000001</v>
        <stp/>
        <stp>##V3_BDHV12</stp>
        <stp>9128276R8 Govt</stp>
        <stp>IDX_RATIO</stp>
        <stp>10/27/2004</stp>
        <stp>10/27/2004</stp>
        <stp>[Fixed Income  Prices 2004-2009.xlsx]TIPS!R73C28</stp>
        <tr r="AB73" s="1"/>
      </tp>
      <tp>
        <v>1.0190600000000001</v>
        <stp/>
        <stp>##V3_BDHV12</stp>
        <stp>912810FS2 Govt</stp>
        <stp>IDX_RATIO</stp>
        <stp>12/19/2006</stp>
        <stp>12/19/2006</stp>
        <stp>[Fixed Income  Prices 2004-2009.xlsx]TIPS!R240C112</stp>
        <tr r="DH240" s="1"/>
      </tp>
      <tp>
        <v>1.06857</v>
        <stp/>
        <stp>##V3_BDHV12</stp>
        <stp>9128277J5 Govt</stp>
        <stp>IDX_RATIO</stp>
        <stp>11/19/2004</stp>
        <stp>11/19/2004</stp>
        <stp>[Fixed Income  Prices 2004-2009.xlsx]TIPS!R90C36</stp>
        <tr r="AJ90" s="1"/>
      </tp>
      <tp>
        <v>1.06698</v>
        <stp/>
        <stp>##V3_BDHV12</stp>
        <stp>9128277J5 Govt</stp>
        <stp>IDX_RATIO</stp>
        <stp>10/19/2004</stp>
        <stp>10/19/2004</stp>
        <stp>[Fixed Income  Prices 2004-2009.xlsx]TIPS!R67C36</stp>
        <tr r="AJ67" s="1"/>
      </tp>
      <tp>
        <v>1.25241</v>
        <stp/>
        <stp>##V3_BDHV12</stp>
        <stp>9128272M3 Govt</stp>
        <stp>IDX_RATIO</stp>
        <stp>1/16/2006</stp>
        <stp>1/16/2006</stp>
        <stp>[Fixed Income  Prices 2004-2009.xlsx]TIPS!R389C8</stp>
        <tr r="H389" s="1"/>
      </tp>
      <tp>
        <v>1.00562</v>
        <stp/>
        <stp>##V3_BDHV12</stp>
        <stp>912828JX9 Govt</stp>
        <stp>IDX_RATIO</stp>
        <stp>11/17/2009</stp>
        <stp>11/17/2009</stp>
        <stp>[Fixed Income  Prices 2004-2009.xlsx]TIPS!R230C100</stp>
        <tr r="CV230" s="1"/>
      </tp>
      <tp>
        <v>1.0056400000000001</v>
        <stp/>
        <stp>##V3_BDHV12</stp>
        <stp>912828JX9 Govt</stp>
        <stp>IDX_RATIO</stp>
        <stp>11/18/2009</stp>
        <stp>11/18/2009</stp>
        <stp>[Fixed Income  Prices 2004-2009.xlsx]TIPS!R231C100</stp>
        <tr r="CV231" s="1"/>
      </tp>
      <tp>
        <v>1.00566</v>
        <stp/>
        <stp>##V3_BDHV12</stp>
        <stp>912828JX9 Govt</stp>
        <stp>IDX_RATIO</stp>
        <stp>11/19/2009</stp>
        <stp>11/19/2009</stp>
        <stp>[Fixed Income  Prices 2004-2009.xlsx]TIPS!R232C100</stp>
        <tr r="CV232" s="1"/>
      </tp>
      <tp>
        <v>1.1729000000000001</v>
        <stp/>
        <stp>##V3_BDHV12</stp>
        <stp>9128273T7 Govt</stp>
        <stp>IDX_RATIO</stp>
        <stp>10/28/2004</stp>
        <stp>10/28/2004</stp>
        <stp>[Fixed Income  Prices 2004-2009.xlsx]TIPS!R74C12</stp>
        <tr r="L74" s="1"/>
      </tp>
      <tp>
        <v>1.1569499999999999</v>
        <stp/>
        <stp>##V3_BDHV12</stp>
        <stp>9128274Y5 Govt</stp>
        <stp>IDX_RATIO</stp>
        <stp>11/19/2004</stp>
        <stp>11/19/2004</stp>
        <stp>[Fixed Income  Prices 2004-2009.xlsx]TIPS!R90C16</stp>
        <tr r="P90" s="1"/>
      </tp>
      <tp>
        <v>1.24882</v>
        <stp/>
        <stp>##V3_BDHV12</stp>
        <stp>9128272M3 Govt</stp>
        <stp>IDX_RATIO</stp>
        <stp>1/27/2006</stp>
        <stp>1/27/2006</stp>
        <stp>[Fixed Income  Prices 2004-2009.xlsx]TIPS!R398C8</stp>
        <tr r="H398" s="1"/>
      </tp>
      <tp>
        <v>1.0055099999999999</v>
        <stp/>
        <stp>##V3_BDHV12</stp>
        <stp>912828JX9 Govt</stp>
        <stp>IDX_RATIO</stp>
        <stp>11/12/2009</stp>
        <stp>11/12/2009</stp>
        <stp>[Fixed Income  Prices 2004-2009.xlsx]TIPS!R227C100</stp>
        <tr r="CV227" s="1"/>
      </tp>
      <tp>
        <v>1.0054700000000001</v>
        <stp/>
        <stp>##V3_BDHV12</stp>
        <stp>912828JX9 Govt</stp>
        <stp>IDX_RATIO</stp>
        <stp>11/10/2009</stp>
        <stp>11/10/2009</stp>
        <stp>[Fixed Income  Prices 2004-2009.xlsx]TIPS!R225C100</stp>
        <tr r="CV225" s="1"/>
      </tp>
      <tp>
        <v>1.00549</v>
        <stp/>
        <stp>##V3_BDHV12</stp>
        <stp>912828JX9 Govt</stp>
        <stp>IDX_RATIO</stp>
        <stp>11/11/2009</stp>
        <stp>11/11/2009</stp>
        <stp>[Fixed Income  Prices 2004-2009.xlsx]TIPS!R226C100</stp>
        <tr r="CV226" s="1"/>
      </tp>
      <tp>
        <v>1.00553</v>
        <stp/>
        <stp>##V3_BDHV12</stp>
        <stp>912828JX9 Govt</stp>
        <stp>IDX_RATIO</stp>
        <stp>11/13/2009</stp>
        <stp>11/13/2009</stp>
        <stp>[Fixed Income  Prices 2004-2009.xlsx]TIPS!R228C100</stp>
        <tr r="CV228" s="1"/>
      </tp>
      <tp>
        <v>1.0056</v>
        <stp/>
        <stp>##V3_BDHV12</stp>
        <stp>912828JX9 Govt</stp>
        <stp>IDX_RATIO</stp>
        <stp>11/16/2009</stp>
        <stp>11/16/2009</stp>
        <stp>[Fixed Income  Prices 2004-2009.xlsx]TIPS!R229C100</stp>
        <tr r="CV229" s="1"/>
      </tp>
      <tp>
        <v>1.15523</v>
        <stp/>
        <stp>##V3_BDHV12</stp>
        <stp>9128274Y5 Govt</stp>
        <stp>IDX_RATIO</stp>
        <stp>10/19/2004</stp>
        <stp>10/19/2004</stp>
        <stp>[Fixed Income  Prices 2004-2009.xlsx]TIPS!R67C16</stp>
        <tr r="P67" s="1"/>
      </tp>
      <tp>
        <v>1.02528</v>
        <stp/>
        <stp>##V3_BDHV12</stp>
        <stp>912828BW9 Govt</stp>
        <stp>IDX_RATIO</stp>
        <stp>10/15/2004</stp>
        <stp>10/15/2004</stp>
        <stp>[Fixed Income  Prices 2004-2009.xlsx]TIPS!R65C56</stp>
        <tr r="BD65" s="1"/>
      </tp>
      <tp>
        <v>1.2531300000000001</v>
        <stp/>
        <stp>##V3_BDHV12</stp>
        <stp>9128272M3 Govt</stp>
        <stp>IDX_RATIO</stp>
        <stp>4/19/2006</stp>
        <stp>4/19/2006</stp>
        <stp>[Fixed Income  Prices 2004-2009.xlsx]TIPS!R456C8</stp>
        <tr r="H456" s="1"/>
      </tp>
      <tp>
        <v>1.2579500000000001</v>
        <stp/>
        <stp>##V3_BDHV12</stp>
        <stp>9128272M3 Govt</stp>
        <stp>IDX_RATIO</stp>
        <stp>5/18/2006</stp>
        <stp>5/18/2006</stp>
        <stp>[Fixed Income  Prices 2004-2009.xlsx]TIPS!R477C8</stp>
        <tr r="H477" s="1"/>
      </tp>
      <tp>
        <v>1.0265899999999999</v>
        <stp/>
        <stp>##V3_BDHV12</stp>
        <stp>912828BW9 Govt</stp>
        <stp>IDX_RATIO</stp>
        <stp>11/15/2004</stp>
        <stp>11/15/2004</stp>
        <stp>[Fixed Income  Prices 2004-2009.xlsx]TIPS!R86C56</stp>
        <tr r="BD86" s="1"/>
      </tp>
      <tp>
        <v>1.02738</v>
        <stp/>
        <stp>##V3_BDHV12</stp>
        <stp>912828BW9 Govt</stp>
        <stp>IDX_RATIO</stp>
        <stp>11/26/2004</stp>
        <stp>11/26/2004</stp>
        <stp>[Fixed Income  Prices 2004-2009.xlsx]TIPS!R95C56</stp>
        <tr r="BD95" s="1"/>
      </tp>
      <tp>
        <v>1.0254700000000001</v>
        <stp/>
        <stp>##V3_BDHV12</stp>
        <stp>912828BW9 Govt</stp>
        <stp>IDX_RATIO</stp>
        <stp>10/26/2004</stp>
        <stp>10/26/2004</stp>
        <stp>[Fixed Income  Prices 2004-2009.xlsx]TIPS!R72C56</stp>
        <tr r="BD72" s="1"/>
      </tp>
      <tp>
        <v>1.25</v>
        <stp/>
        <stp>##V3_BDPV12</stp>
        <stp>912828KM1 Govt</stp>
        <stp>CPN</stp>
        <stp>[Fixed Income  Prices 2004-2009.xlsx]TIPS!R1C59</stp>
        <tr r="BG1" s="1"/>
      </tp>
      <tp>
        <v>38548</v>
        <stp/>
        <stp>##V3_BDHV12</stp>
        <stp>912828EA4 GOVT</stp>
        <stp>PX_DIRTY_MID</stp>
        <stp>7/23/2004</stp>
        <stp>11/19/2009</stp>
        <stp>[Fixed Income  Prices 2004-2009.xlsx]TIPS!R5C70</stp>
        <stp>cols=2;rows=1134</stp>
        <tr r="BR5" s="1"/>
      </tp>
      <tp t="e">
        <v>#N/A</v>
        <stp/>
        <stp>##V3_BDHV12</stp>
        <stp>912828LA6 GOVT</stp>
        <stp>PX_DIRTY_MID</stp>
        <stp>7/23/2004</stp>
        <stp>11/19/2009</stp>
        <stp>[Fixed Income  Prices 2004-2009.xlsx]TIPS!R5C102</stp>
        <stp>cols=2;rows=98</stp>
        <tr r="CX5" s="1"/>
      </tp>
      <tp>
        <v>1.06158</v>
        <stp/>
        <stp>##V3_BDHV12</stp>
        <stp>912810FS2 Govt</stp>
        <stp>IDX_RATIO</stp>
        <stp>2/23/2009</stp>
        <stp>2/23/2009</stp>
        <stp>[Fixed Income  Prices 2004-2009.xlsx]TIPS!R809C112</stp>
        <tr r="DH809" s="1"/>
      </tp>
      <tp>
        <v>1.1111899999999999</v>
        <stp/>
        <stp>##V3_BDHV12</stp>
        <stp>912810FR4 Govt</stp>
        <stp>IDX_RATIO</stp>
        <stp>1/14/2008</stp>
        <stp>1/14/2008</stp>
        <stp>[Fixed Income  Prices 2004-2009.xlsx]TIPS!R906C108</stp>
        <tr r="DD906" s="1"/>
      </tp>
      <tp>
        <v>1.06538</v>
        <stp/>
        <stp>##V3_BDHV12</stp>
        <stp>912810FR4 Govt</stp>
        <stp>IDX_RATIO</stp>
        <stp>6/19/2006</stp>
        <stp>6/19/2006</stp>
        <stp>[Fixed Income  Prices 2004-2009.xlsx]TIPS!R496C108</stp>
        <tr r="DD496" s="1"/>
      </tp>
      <tp>
        <v>1.0761400000000001</v>
        <stp/>
        <stp>##V3_BDHV12</stp>
        <stp>912810FR4 Govt</stp>
        <stp>IDX_RATIO</stp>
        <stp>8/28/2006</stp>
        <stp>8/28/2006</stp>
        <stp>[Fixed Income  Prices 2004-2009.xlsx]TIPS!R546C108</stp>
        <tr r="DD546" s="1"/>
      </tp>
      <tp>
        <v>1.0782099999999999</v>
        <stp/>
        <stp>##V3_BDHV12</stp>
        <stp>912810FR4 Govt</stp>
        <stp>IDX_RATIO</stp>
        <stp>9/18/2006</stp>
        <stp>9/18/2006</stp>
        <stp>[Fixed Income  Prices 2004-2009.xlsx]TIPS!R561C108</stp>
        <tr r="DD561" s="1"/>
      </tp>
      <tp>
        <v>1.0609900000000001</v>
        <stp/>
        <stp>##V3_BDHV12</stp>
        <stp>912810FS2 Govt</stp>
        <stp>IDX_RATIO</stp>
        <stp>3/13/2009</stp>
        <stp>3/13/2009</stp>
        <stp>[Fixed Income  Prices 2004-2009.xlsx]TIPS!R823C112</stp>
        <tr r="DH823" s="1"/>
      </tp>
      <tp>
        <v>1.0332399999999999</v>
        <stp/>
        <stp>##V3_BDHV12</stp>
        <stp>912828HW3 Govt</stp>
        <stp>IDX_RATIO</stp>
        <stp>8/26/2008</stp>
        <stp>8/26/2008</stp>
        <stp>[Fixed Income  Prices 2004-2009.xlsx]TIPS!R94C48</stp>
        <tr r="AV94" s="1"/>
      </tp>
      <tp>
        <v>1.0007900000000001</v>
        <stp/>
        <stp>##V3_BDHV12</stp>
        <stp>912828GX2 Govt</stp>
        <stp>IDX_RATIO</stp>
        <stp>7/19/2007</stp>
        <stp>7/19/2007</stp>
        <stp>[Fixed Income  Prices 2004-2009.xlsx]TIPS!R10C88</stp>
        <tr r="CJ10" s="1"/>
      </tp>
      <tp>
        <v>1.0448500000000001</v>
        <stp/>
        <stp>##V3_BDHV12</stp>
        <stp>912810FS2 Govt</stp>
        <stp>IDX_RATIO</stp>
        <stp>7/18/2007</stp>
        <stp>7/18/2007</stp>
        <stp>[Fixed Income  Prices 2004-2009.xlsx]TIPS!R391C112</stp>
        <tr r="DH391" s="1"/>
      </tp>
      <tp>
        <v>1.1146799999999999</v>
        <stp/>
        <stp>##V3_BDHV12</stp>
        <stp>912810FR4 Govt</stp>
        <stp>IDX_RATIO</stp>
        <stp>2/14/2008</stp>
        <stp>2/14/2008</stp>
        <stp>[Fixed Income  Prices 2004-2009.xlsx]TIPS!R929C108</stp>
        <tr r="DD929" s="1"/>
      </tp>
      <tp>
        <v>1.06593</v>
        <stp/>
        <stp>##V3_BDHV12</stp>
        <stp>912810FS2 Govt</stp>
        <stp>IDX_RATIO</stp>
        <stp>4/13/2009</stp>
        <stp>4/13/2009</stp>
        <stp>[Fixed Income  Prices 2004-2009.xlsx]TIPS!R844C112</stp>
        <tr r="DH844" s="1"/>
      </tp>
      <tp>
        <v>1.1223000000000001</v>
        <stp/>
        <stp>##V3_BDHV12</stp>
        <stp>912810FR4 Govt</stp>
        <stp>IDX_RATIO</stp>
        <stp>4/24/2008</stp>
        <stp>4/24/2008</stp>
        <stp>[Fixed Income  Prices 2004-2009.xlsx]TIPS!R979C108</stp>
        <tr r="DD979" s="1"/>
      </tp>
      <tp>
        <v>1.0593999999999999</v>
        <stp/>
        <stp>##V3_BDHV12</stp>
        <stp>912810FR4 Govt</stp>
        <stp>IDX_RATIO</stp>
        <stp>5/29/2006</stp>
        <stp>5/29/2006</stp>
        <stp>[Fixed Income  Prices 2004-2009.xlsx]TIPS!R481C108</stp>
        <tr r="DD481" s="1"/>
      </tp>
      <tp>
        <v>1.0329999999999999</v>
        <stp/>
        <stp>##V3_BDHV12</stp>
        <stp>912810PS1 Govt</stp>
        <stp>IDX_RATIO</stp>
        <stp>9/19/2007</stp>
        <stp>9/19/2007</stp>
        <stp>[Fixed Income  Prices 2004-2009.xlsx]TIPS!R176C116</stp>
        <tr r="DL176" s="1"/>
      </tp>
      <tp>
        <v>1.1212200000000001</v>
        <stp/>
        <stp>##V3_BDHV12</stp>
        <stp>912810FR4 Govt</stp>
        <stp>IDX_RATIO</stp>
        <stp>4/14/2008</stp>
        <stp>4/14/2008</stp>
        <stp>[Fixed Income  Prices 2004-2009.xlsx]TIPS!R971C108</stp>
        <tr r="DD971" s="1"/>
      </tp>
      <tp>
        <v>1.1133200000000001</v>
        <stp/>
        <stp>##V3_BDHV12</stp>
        <stp>912810FR4 Govt</stp>
        <stp>IDX_RATIO</stp>
        <stp>1/24/2008</stp>
        <stp>1/24/2008</stp>
        <stp>[Fixed Income  Prices 2004-2009.xlsx]TIPS!R914C108</stp>
        <tr r="DD914" s="1"/>
      </tp>
      <tp>
        <v>1.0701100000000001</v>
        <stp/>
        <stp>##V3_BDHV12</stp>
        <stp>912810FS2 Govt</stp>
        <stp>IDX_RATIO</stp>
        <stp>5/13/2009</stp>
        <stp>5/13/2009</stp>
        <stp>[Fixed Income  Prices 2004-2009.xlsx]TIPS!R866C112</stp>
        <tr r="DH866" s="1"/>
      </tp>
      <tp>
        <v>1.0329699999999999</v>
        <stp/>
        <stp>##V3_BDHV12</stp>
        <stp>912810PS1 Govt</stp>
        <stp>IDX_RATIO</stp>
        <stp>8/29/2007</stp>
        <stp>8/29/2007</stp>
        <stp>[Fixed Income  Prices 2004-2009.xlsx]TIPS!R161C116</stp>
        <tr r="DL161" s="1"/>
      </tp>
      <tp>
        <v>1.07928</v>
        <stp/>
        <stp>##V3_BDHV12</stp>
        <stp>912810FR4 Govt</stp>
        <stp>IDX_RATIO</stp>
        <stp>9/28/2006</stp>
        <stp>9/28/2006</stp>
        <stp>[Fixed Income  Prices 2004-2009.xlsx]TIPS!R569C108</stp>
        <tr r="DD569" s="1"/>
      </tp>
      <tp>
        <v>1.0624800000000001</v>
        <stp/>
        <stp>##V3_BDHV12</stp>
        <stp>912810FS2 Govt</stp>
        <stp>IDX_RATIO</stp>
        <stp>3/23/2009</stp>
        <stp>3/23/2009</stp>
        <stp>[Fixed Income  Prices 2004-2009.xlsx]TIPS!R829C112</stp>
        <tr r="DH829" s="1"/>
      </tp>
      <tp>
        <v>1.07545</v>
        <stp/>
        <stp>##V3_BDHV12</stp>
        <stp>912810FR4 Govt</stp>
        <stp>IDX_RATIO</stp>
        <stp>8/18/2006</stp>
        <stp>8/18/2006</stp>
        <stp>[Fixed Income  Prices 2004-2009.xlsx]TIPS!R540C108</stp>
        <tr r="DD540" s="1"/>
      </tp>
      <tp>
        <v>1.06769</v>
        <stp/>
        <stp>##V3_BDHV12</stp>
        <stp>912810FS2 Govt</stp>
        <stp>IDX_RATIO</stp>
        <stp>4/23/2009</stp>
        <stp>4/23/2009</stp>
        <stp>[Fixed Income  Prices 2004-2009.xlsx]TIPS!R852C112</stp>
        <tr r="DH852" s="1"/>
      </tp>
      <tp>
        <v>1.0655300000000001</v>
        <stp/>
        <stp>##V3_BDHV12</stp>
        <stp>912810FS2 Govt</stp>
        <stp>IDX_RATIO</stp>
        <stp>2/13/2009</stp>
        <stp>2/13/2009</stp>
        <stp>[Fixed Income  Prices 2004-2009.xlsx]TIPS!R803C112</stp>
        <tr r="DH803" s="1"/>
      </tp>
      <tp>
        <v>1.1183799999999999</v>
        <stp/>
        <stp>##V3_BDHV12</stp>
        <stp>912810FR4 Govt</stp>
        <stp>IDX_RATIO</stp>
        <stp>3/24/2008</stp>
        <stp>3/24/2008</stp>
        <stp>[Fixed Income  Prices 2004-2009.xlsx]TIPS!R956C108</stp>
        <tr r="DD956" s="1"/>
      </tp>
      <tp>
        <v>1.0764800000000001</v>
        <stp/>
        <stp>##V3_BDHV12</stp>
        <stp>912810FS2 Govt</stp>
        <stp>IDX_RATIO</stp>
        <stp>7/22/2009</stp>
        <stp>7/22/2009</stp>
        <stp>[Fixed Income  Prices 2004-2009.xlsx]TIPS!R916C112</stp>
        <tr r="DH916" s="1"/>
      </tp>
      <tp>
        <v>1.0162</v>
        <stp/>
        <stp>##V3_BDHV12</stp>
        <stp>912810FS2 Govt</stp>
        <stp>IDX_RATIO</stp>
        <stp>2/19/2007</stp>
        <stp>2/19/2007</stp>
        <stp>[Fixed Income  Prices 2004-2009.xlsx]TIPS!R284C112</stp>
        <tr r="DH284" s="1"/>
      </tp>
      <tp>
        <v>0.99911000000000005</v>
        <stp/>
        <stp>##V3_BDHV12</stp>
        <stp>912828JX9 Govt</stp>
        <stp>IDX_RATIO</stp>
        <stp>8/12/2009</stp>
        <stp>8/12/2009</stp>
        <stp>[Fixed Income  Prices 2004-2009.xlsx]TIPS!R161C100</stp>
        <tr r="CV161" s="1"/>
      </tp>
      <tp>
        <v>1.10511</v>
        <stp/>
        <stp>##V3_BDHV12</stp>
        <stp>912810FR4 Govt</stp>
        <stp>IDX_RATIO</stp>
        <stp>9/25/2007</stp>
        <stp>9/25/2007</stp>
        <stp>[Fixed Income  Prices 2004-2009.xlsx]TIPS!R827C108</stp>
        <tr r="DD827" s="1"/>
      </tp>
      <tp>
        <v>1.11659</v>
        <stp/>
        <stp>##V3_BDHV12</stp>
        <stp>912810FR4 Govt</stp>
        <stp>IDX_RATIO</stp>
        <stp>3/14/2008</stp>
        <stp>3/14/2008</stp>
        <stp>[Fixed Income  Prices 2004-2009.xlsx]TIPS!R950C108</stp>
        <tr r="DD950" s="1"/>
      </tp>
      <tp>
        <v>1.01586</v>
        <stp/>
        <stp>##V3_BDHV12</stp>
        <stp>912810FS2 Govt</stp>
        <stp>IDX_RATIO</stp>
        <stp>1/19/2007</stp>
        <stp>1/19/2007</stp>
        <stp>[Fixed Income  Prices 2004-2009.xlsx]TIPS!R263C112</stp>
        <tr r="DH263" s="1"/>
      </tp>
      <tp>
        <v>0.99514000000000002</v>
        <stp/>
        <stp>##V3_BDHV12</stp>
        <stp>912828JX9 Govt</stp>
        <stp>IDX_RATIO</stp>
        <stp>7/22/2009</stp>
        <stp>7/22/2009</stp>
        <stp>[Fixed Income  Prices 2004-2009.xlsx]TIPS!R146C100</stp>
        <tr r="CV146" s="1"/>
      </tp>
      <tp>
        <v>1.0222500000000001</v>
        <stp/>
        <stp>##V3_BDHV12</stp>
        <stp>912810PS1 Govt</stp>
        <stp>IDX_RATIO</stp>
        <stp>6/19/2007</stp>
        <stp>6/19/2007</stp>
        <stp>[Fixed Income  Prices 2004-2009.xlsx]TIPS!R110C116</stp>
        <tr r="DL110" s="1"/>
      </tp>
      <tp>
        <v>1.02294</v>
        <stp/>
        <stp>##V3_BDHV12</stp>
        <stp>912810FS2 Govt</stp>
        <stp>IDX_RATIO</stp>
        <stp>4/18/2007</stp>
        <stp>4/18/2007</stp>
        <stp>[Fixed Income  Prices 2004-2009.xlsx]TIPS!R326C112</stp>
        <tr r="DH326" s="1"/>
      </tp>
      <tp>
        <v>1.0735999999999999</v>
        <stp/>
        <stp>##V3_BDHV12</stp>
        <stp>912810FR4 Govt</stp>
        <stp>IDX_RATIO</stp>
        <stp>7/28/2006</stp>
        <stp>7/28/2006</stp>
        <stp>[Fixed Income  Prices 2004-2009.xlsx]TIPS!R525C108</stp>
        <tr r="DD525" s="1"/>
      </tp>
      <tp>
        <v>1.07189</v>
        <stp/>
        <stp>##V3_BDHV12</stp>
        <stp>912810FR4 Govt</stp>
        <stp>IDX_RATIO</stp>
        <stp>7/18/2006</stp>
        <stp>7/18/2006</stp>
        <stp>[Fixed Income  Prices 2004-2009.xlsx]TIPS!R517C108</stp>
        <tr r="DD517" s="1"/>
      </tp>
      <tp>
        <v>1.08077</v>
        <stp/>
        <stp>##V3_BDHV12</stp>
        <stp>912810FS2 Govt</stp>
        <stp>IDX_RATIO</stp>
        <stp>8/12/2009</stp>
        <stp>8/12/2009</stp>
        <stp>[Fixed Income  Prices 2004-2009.xlsx]TIPS!R931C112</stp>
        <tr r="DH931" s="1"/>
      </tp>
      <tp>
        <v>1.0680799999999999</v>
        <stp/>
        <stp>##V3_BDHV12</stp>
        <stp>912810FR4 Govt</stp>
        <stp>IDX_RATIO</stp>
        <stp>6/28/2006</stp>
        <stp>6/28/2006</stp>
        <stp>[Fixed Income  Prices 2004-2009.xlsx]TIPS!R503C108</stp>
        <tr r="DD503" s="1"/>
      </tp>
      <tp>
        <v>1.0035099999999999</v>
        <stp/>
        <stp>##V3_BDHV12</stp>
        <stp>912828JX9 Govt</stp>
        <stp>IDX_RATIO</stp>
        <stp>9/22/2009</stp>
        <stp>9/22/2009</stp>
        <stp>[Fixed Income  Prices 2004-2009.xlsx]TIPS!R190C100</stp>
        <tr r="CV190" s="1"/>
      </tp>
      <tp>
        <v>1.0153799999999999</v>
        <stp/>
        <stp>##V3_BDHV12</stp>
        <stp>912810FS2 Govt</stp>
        <stp>IDX_RATIO</stp>
        <stp>1/29/2007</stp>
        <stp>1/29/2007</stp>
        <stp>[Fixed Income  Prices 2004-2009.xlsx]TIPS!R269C112</stp>
        <tr r="DH269" s="1"/>
      </tp>
      <tp>
        <v>1.02854</v>
        <stp/>
        <stp>##V3_BDHV12</stp>
        <stp>912810PS1 Govt</stp>
        <stp>IDX_RATIO</stp>
        <stp>7/19/2007</stp>
        <stp>7/19/2007</stp>
        <stp>[Fixed Income  Prices 2004-2009.xlsx]TIPS!R132C116</stp>
        <tr r="DL132" s="1"/>
      </tp>
      <tp>
        <v>1.0244599999999999</v>
        <stp/>
        <stp>##V3_BDHV12</stp>
        <stp>912810PS1 Govt</stp>
        <stp>IDX_RATIO</stp>
        <stp>6/29/2007</stp>
        <stp>6/29/2007</stp>
        <stp>[Fixed Income  Prices 2004-2009.xlsx]TIPS!R118C116</stp>
        <tr r="DL118" s="1"/>
      </tp>
      <tp>
        <v>1.0334300000000001</v>
        <stp/>
        <stp>##V3_BDHV12</stp>
        <stp>912810FS2 Govt</stp>
        <stp>IDX_RATIO</stp>
        <stp>5/28/2007</stp>
        <stp>5/28/2007</stp>
        <stp>[Fixed Income  Prices 2004-2009.xlsx]TIPS!R354C112</stp>
        <tr r="DH354" s="1"/>
      </tp>
      <tp>
        <v>1.05124</v>
        <stp/>
        <stp>##V3_BDHV12</stp>
        <stp>912810FR4 Govt</stp>
        <stp>IDX_RATIO</stp>
        <stp>3/29/2006</stp>
        <stp>3/29/2006</stp>
        <stp>[Fixed Income  Prices 2004-2009.xlsx]TIPS!R438C108</stp>
        <tr r="DD438" s="1"/>
      </tp>
      <tp>
        <v>1.0205</v>
        <stp/>
        <stp>##V3_BDHV12</stp>
        <stp>912828HW3 Govt</stp>
        <stp>IDX_RATIO</stp>
        <stp>7/16/2008</stp>
        <stp>7/16/2008</stp>
        <stp>[Fixed Income  Prices 2004-2009.xlsx]TIPS!R65C48</stp>
        <tr r="AV65" s="1"/>
      </tp>
      <tp>
        <v>1.0051000000000001</v>
        <stp/>
        <stp>##V3_BDHV12</stp>
        <stp>912828GX2 Govt</stp>
        <stp>IDX_RATIO</stp>
        <stp>8/29/2007</stp>
        <stp>8/29/2007</stp>
        <stp>[Fixed Income  Prices 2004-2009.xlsx]TIPS!R39C88</stp>
        <tr r="CJ39" s="1"/>
      </tp>
      <tp>
        <v>1.0406899999999999</v>
        <stp/>
        <stp>##V3_BDHV12</stp>
        <stp>912810FS2 Govt</stp>
        <stp>IDX_RATIO</stp>
        <stp>6/28/2007</stp>
        <stp>6/28/2007</stp>
        <stp>[Fixed Income  Prices 2004-2009.xlsx]TIPS!R377C112</stp>
        <tr r="DH377" s="1"/>
      </tp>
      <tp>
        <v>1.12714</v>
        <stp/>
        <stp>##V3_BDHV12</stp>
        <stp>912810FR4 Govt</stp>
        <stp>IDX_RATIO</stp>
        <stp>5/14/2008</stp>
        <stp>5/14/2008</stp>
        <stp>[Fixed Income  Prices 2004-2009.xlsx]TIPS!R993C108</stp>
        <tr r="DD993" s="1"/>
      </tp>
      <tp>
        <v>1.05752</v>
        <stp/>
        <stp>##V3_BDHV12</stp>
        <stp>912810FR4 Govt</stp>
        <stp>IDX_RATIO</stp>
        <stp>5/19/2006</stp>
        <stp>5/19/2006</stp>
        <stp>[Fixed Income  Prices 2004-2009.xlsx]TIPS!R475C108</stp>
        <tr r="DD475" s="1"/>
      </tp>
      <tp>
        <v>1.0736699999999999</v>
        <stp/>
        <stp>##V3_BDHV12</stp>
        <stp>912810FS2 Govt</stp>
        <stp>IDX_RATIO</stp>
        <stp>6/23/2009</stp>
        <stp>6/23/2009</stp>
        <stp>[Fixed Income  Prices 2004-2009.xlsx]TIPS!R895C112</stp>
        <tr r="DH895" s="1"/>
      </tp>
      <tp>
        <v>1.0855299999999999</v>
        <stp/>
        <stp>##V3_BDHV12</stp>
        <stp>912810FS2 Govt</stp>
        <stp>IDX_RATIO</stp>
        <stp>9/22/2009</stp>
        <stp>9/22/2009</stp>
        <stp>[Fixed Income  Prices 2004-2009.xlsx]TIPS!R960C112</stp>
        <tr r="DH960" s="1"/>
      </tp>
      <tp>
        <v>1.0085500000000001</v>
        <stp/>
        <stp>##V3_BDHV12</stp>
        <stp>912828HW3 Govt</stp>
        <stp>IDX_RATIO</stp>
        <stp>5/26/2008</stp>
        <stp>5/26/2008</stp>
        <stp>[Fixed Income  Prices 2004-2009.xlsx]TIPS!R28C48</stp>
        <tr r="AV28" s="1"/>
      </tp>
      <tp>
        <v>1.01329</v>
        <stp/>
        <stp>##V3_BDHV12</stp>
        <stp>912828HW3 Govt</stp>
        <stp>IDX_RATIO</stp>
        <stp>6/16/2008</stp>
        <stp>6/16/2008</stp>
        <stp>[Fixed Income  Prices 2004-2009.xlsx]TIPS!R43C48</stp>
        <tr r="AV43" s="1"/>
      </tp>
      <tp>
        <v>0.98995</v>
        <stp/>
        <stp>##V3_BDHV12</stp>
        <stp>912828JX9 Govt</stp>
        <stp>IDX_RATIO</stp>
        <stp>5/22/2009</stp>
        <stp>5/22/2009</stp>
        <stp>[Fixed Income  Prices 2004-2009.xlsx]TIPS!R103C100</stp>
        <tr r="CV103" s="1"/>
      </tp>
      <tp>
        <v>1.0194399999999999</v>
        <stp/>
        <stp>##V3_BDHV12</stp>
        <stp>912810FS2 Govt</stp>
        <stp>IDX_RATIO</stp>
        <stp>3/28/2007</stp>
        <stp>3/28/2007</stp>
        <stp>[Fixed Income  Prices 2004-2009.xlsx]TIPS!R311C112</stp>
        <tr r="DH311" s="1"/>
      </tp>
      <tp>
        <v>1.0304199999999999</v>
        <stp/>
        <stp>##V3_BDHV12</stp>
        <stp>912810FS2 Govt</stp>
        <stp>IDX_RATIO</stp>
        <stp>5/18/2007</stp>
        <stp>5/18/2007</stp>
        <stp>[Fixed Income  Prices 2004-2009.xlsx]TIPS!R348C112</stp>
        <tr r="DH348" s="1"/>
      </tp>
      <tp>
        <v>1.05328</v>
        <stp/>
        <stp>##V3_BDHV12</stp>
        <stp>912810FR4 Govt</stp>
        <stp>IDX_RATIO</stp>
        <stp>4/19/2006</stp>
        <stp>4/19/2006</stp>
        <stp>[Fixed Income  Prices 2004-2009.xlsx]TIPS!R453C108</stp>
        <tr r="DD453" s="1"/>
      </tp>
      <tp>
        <v>1.0057499999999999</v>
        <stp/>
        <stp>##V3_BDHV12</stp>
        <stp>912828HW3 Govt</stp>
        <stp>IDX_RATIO</stp>
        <stp>5/16/2008</stp>
        <stp>5/16/2008</stp>
        <stp>[Fixed Income  Prices 2004-2009.xlsx]TIPS!R22C48</stp>
        <tr r="AV22" s="1"/>
      </tp>
      <tp>
        <v>1.0153300000000001</v>
        <stp/>
        <stp>##V3_BDHV12</stp>
        <stp>912828HW3 Govt</stp>
        <stp>IDX_RATIO</stp>
        <stp>6/26/2008</stp>
        <stp>6/26/2008</stp>
        <stp>[Fixed Income  Prices 2004-2009.xlsx]TIPS!R51C48</stp>
        <tr r="AV51" s="1"/>
      </tp>
      <tp>
        <v>1.0051300000000001</v>
        <stp/>
        <stp>##V3_BDHV12</stp>
        <stp>912828GX2 Govt</stp>
        <stp>IDX_RATIO</stp>
        <stp>9/19/2007</stp>
        <stp>9/19/2007</stp>
        <stp>[Fixed Income  Prices 2004-2009.xlsx]TIPS!R54C88</stp>
        <tr r="CJ54" s="1"/>
      </tp>
      <tp>
        <v>0.99246000000000001</v>
        <stp/>
        <stp>##V3_BDHV12</stp>
        <stp>912828JX9 Govt</stp>
        <stp>IDX_RATIO</stp>
        <stp>6/22/2009</stp>
        <stp>6/22/2009</stp>
        <stp>[Fixed Income  Prices 2004-2009.xlsx]TIPS!R124C100</stp>
        <tr r="CV124" s="1"/>
      </tp>
      <tp>
        <v>0.99163000000000001</v>
        <stp/>
        <stp>##V3_BDHV12</stp>
        <stp>912828JX9 Govt</stp>
        <stp>IDX_RATIO</stp>
        <stp>6/12/2009</stp>
        <stp>6/12/2009</stp>
        <stp>[Fixed Income  Prices 2004-2009.xlsx]TIPS!R118C100</stp>
        <tr r="CV118" s="1"/>
      </tp>
      <tp>
        <v>1.0384500000000001</v>
        <stp/>
        <stp>##V3_BDHV12</stp>
        <stp>912810FS2 Govt</stp>
        <stp>IDX_RATIO</stp>
        <stp>6/18/2007</stp>
        <stp>6/18/2007</stp>
        <stp>[Fixed Income  Prices 2004-2009.xlsx]TIPS!R369C112</stp>
        <tr r="DH369" s="1"/>
      </tp>
      <tp>
        <v>1.0179400000000001</v>
        <stp/>
        <stp>##V3_BDHV12</stp>
        <stp>912828FB1 Govt</stp>
        <stp>IDX_RATIO</stp>
        <stp>7/18/2006</stp>
        <stp>7/18/2006</stp>
        <stp>[Fixed Income  Prices 2004-2009.xlsx]TIPS!R65C32</stp>
        <tr r="AF65" s="1"/>
      </tp>
      <tp>
        <v>1.00244</v>
        <stp/>
        <stp>##V3_BDHV12</stp>
        <stp>912828JE1 Govt</stp>
        <stp>IDX_RATIO</stp>
        <stp>7/24/2008</stp>
        <stp>7/24/2008</stp>
        <stp>[Fixed Income  Prices 2004-2009.xlsx]TIPS!R14C96</stp>
        <tr r="CR14" s="1"/>
      </tp>
      <tp>
        <v>1.01433</v>
        <stp/>
        <stp>##V3_BDHV12</stp>
        <stp>912828FB1 Govt</stp>
        <stp>IDX_RATIO</stp>
        <stp>6/28/2006</stp>
        <stp>6/28/2006</stp>
        <stp>[Fixed Income  Prices 2004-2009.xlsx]TIPS!R51C32</stp>
        <tr r="AF51" s="1"/>
      </tp>
      <tp>
        <v>1.0041100000000001</v>
        <stp/>
        <stp>##V3_BDHV12</stp>
        <stp>912828FB1 Govt</stp>
        <stp>IDX_RATIO</stp>
        <stp>5/18/2006</stp>
        <stp>5/18/2006</stp>
        <stp>[Fixed Income  Prices 2004-2009.xlsx]TIPS!R22C32</stp>
        <tr r="AF22" s="1"/>
      </tp>
      <tp>
        <v>1.0195700000000001</v>
        <stp/>
        <stp>##V3_BDHV12</stp>
        <stp>912828FB1 Govt</stp>
        <stp>IDX_RATIO</stp>
        <stp>7/28/2006</stp>
        <stp>7/28/2006</stp>
        <stp>[Fixed Income  Prices 2004-2009.xlsx]TIPS!R73C32</stp>
        <tr r="AF73" s="1"/>
      </tp>
      <tp>
        <v>1.0045299999999999</v>
        <stp/>
        <stp>##V3_BDHV12</stp>
        <stp>912828KM1 Govt</stp>
        <stp>IDX_RATIO</stp>
        <stp>5/25/2009</stp>
        <stp>5/25/2009</stp>
        <stp>[Fixed Income  Prices 2004-2009.xlsx]TIPS!R27C60</stp>
        <tr r="BH27" s="1"/>
      </tp>
      <tp>
        <v>1.0062599999999999</v>
        <stp/>
        <stp>##V3_BDHV12</stp>
        <stp>912828KM1 Govt</stp>
        <stp>IDX_RATIO</stp>
        <stp>6/15/2009</stp>
        <stp>6/15/2009</stp>
        <stp>[Fixed Income  Prices 2004-2009.xlsx]TIPS!R42C60</stp>
        <tr r="BH42" s="1"/>
      </tp>
      <tp>
        <v>1.00891</v>
        <stp/>
        <stp>##V3_BDHV12</stp>
        <stp>912828KM1 Govt</stp>
        <stp>IDX_RATIO</stp>
        <stp>7/15/2009</stp>
        <stp>7/15/2009</stp>
        <stp>[Fixed Income  Prices 2004-2009.xlsx]TIPS!R64C60</stp>
        <tr r="BH64" s="1"/>
      </tp>
      <tp>
        <v>1.02657</v>
        <stp/>
        <stp>##V3_BDHV12</stp>
        <stp>912828GN4 Govt</stp>
        <stp>IDX_RATIO</stp>
        <stp>8/29/2007</stp>
        <stp>8/29/2007</stp>
        <stp>[Fixed Income  Prices 2004-2009.xlsx]TIPS!R96C40</stp>
        <tr r="AN96" s="1"/>
      </tp>
      <tp>
        <v>1.0020800000000001</v>
        <stp/>
        <stp>##V3_BDHV12</stp>
        <stp>912828FL9 Govt</stp>
        <stp>IDX_RATIO</stp>
        <stp>7/28/2006</stp>
        <stp>7/28/2006</stp>
        <stp>[Fixed Income  Prices 2004-2009.xlsx]TIPS!R16C80</stp>
        <tr r="CB16" s="1"/>
      </tp>
      <tp>
        <v>1.0037499999999999</v>
        <stp/>
        <stp>##V3_BDHV12</stp>
        <stp>912828KM1 Govt</stp>
        <stp>IDX_RATIO</stp>
        <stp>5/15/2009</stp>
        <stp>5/15/2009</stp>
        <stp>[Fixed Income  Prices 2004-2009.xlsx]TIPS!R21C60</stp>
        <tr r="BH21" s="1"/>
      </tp>
      <tp>
        <v>1.00709</v>
        <stp/>
        <stp>##V3_BDHV12</stp>
        <stp>912828KM1 Govt</stp>
        <stp>IDX_RATIO</stp>
        <stp>6/25/2009</stp>
        <stp>6/25/2009</stp>
        <stp>[Fixed Income  Prices 2004-2009.xlsx]TIPS!R50C60</stp>
        <tr r="BH50" s="1"/>
      </tp>
      <tp>
        <v>1.0024500000000001</v>
        <stp/>
        <stp>##V3_BDHV12</stp>
        <stp>912828GD6 Govt</stp>
        <stp>IDX_RATIO</stp>
        <stp>3/19/2007</stp>
        <stp>3/19/2007</stp>
        <stp>[Fixed Income  Prices 2004-2009.xlsx]TIPS!R52C84</stp>
        <tr r="CF52" s="1"/>
      </tp>
      <tp>
        <v>1.0181100000000001</v>
        <stp/>
        <stp>##V3_BDHV12</stp>
        <stp>912828GN4 Govt</stp>
        <stp>IDX_RATIO</stp>
        <stp>6/29/2007</stp>
        <stp>6/29/2007</stp>
        <stp>[Fixed Income  Prices 2004-2009.xlsx]TIPS!R53C40</stp>
        <tr r="AN53" s="1"/>
      </tp>
      <tp>
        <v>1.0073700000000001</v>
        <stp/>
        <stp>##V3_BDHV12</stp>
        <stp>912828FL9 Govt</stp>
        <stp>IDX_RATIO</stp>
        <stp>9/28/2006</stp>
        <stp>9/28/2006</stp>
        <stp>[Fixed Income  Prices 2004-2009.xlsx]TIPS!R60C80</stp>
        <tr r="CB60" s="1"/>
      </tp>
      <tp>
        <v>1.01722</v>
        <stp/>
        <stp>##V3_BDHV12</stp>
        <stp>912828KM1 Govt</stp>
        <stp>IDX_RATIO</stp>
        <stp>8/25/2009</stp>
        <stp>8/25/2009</stp>
        <stp>[Fixed Income  Prices 2004-2009.xlsx]TIPS!R93C60</stp>
        <tr r="BH93" s="1"/>
      </tp>
      <tp>
        <v>0.99933000000000005</v>
        <stp/>
        <stp>##V3_BDHV12</stp>
        <stp>912828GD6 Govt</stp>
        <stp>IDX_RATIO</stp>
        <stp>1/29/2007</stp>
        <stp>1/29/2007</stp>
        <stp>[Fixed Income  Prices 2004-2009.xlsx]TIPS!R17C84</stp>
        <tr r="CF17" s="1"/>
      </tp>
      <tp>
        <v>1.00014</v>
        <stp/>
        <stp>##V3_BDHV12</stp>
        <stp>912828GD6 Govt</stp>
        <stp>IDX_RATIO</stp>
        <stp>2/19/2007</stp>
        <stp>2/19/2007</stp>
        <stp>[Fixed Income  Prices 2004-2009.xlsx]TIPS!R32C84</stp>
        <tr r="CF32" s="1"/>
      </tp>
      <tp>
        <v>1.00444</v>
        <stp/>
        <stp>##V3_BDHV12</stp>
        <stp>912828FL9 Govt</stp>
        <stp>IDX_RATIO</stp>
        <stp>8/28/2006</stp>
        <stp>8/28/2006</stp>
        <stp>[Fixed Income  Prices 2004-2009.xlsx]TIPS!R37C80</stp>
        <tr r="CB37" s="1"/>
      </tp>
      <tp>
        <v>1.0147200000000001</v>
        <stp/>
        <stp>##V3_BDHV12</stp>
        <stp>912828HN3 Govt</stp>
        <stp>IDX_RATIO</stp>
        <stp>5/16/2008</stp>
        <stp>5/16/2008</stp>
        <stp>[Fixed Income  Prices 2004-2009.xlsx]TIPS!R96C92</stp>
        <tr r="CN96" s="1"/>
      </tp>
      <tp>
        <v>1.02217</v>
        <stp/>
        <stp>##V3_BDHV12</stp>
        <stp>912828GN4 Govt</stp>
        <stp>IDX_RATIO</stp>
        <stp>7/19/2007</stp>
        <stp>7/19/2007</stp>
        <stp>[Fixed Income  Prices 2004-2009.xlsx]TIPS!R67C40</stp>
        <tr r="AN67" s="1"/>
      </tp>
      <tp>
        <v>0.99980999999999998</v>
        <stp/>
        <stp>##V3_BDHV12</stp>
        <stp>912828GD6 Govt</stp>
        <stp>IDX_RATIO</stp>
        <stp>1/19/2007</stp>
        <stp>1/19/2007</stp>
        <stp>[Fixed Income  Prices 2004-2009.xlsx]TIPS!R11C84</stp>
        <tr r="CF11" s="1"/>
      </tp>
      <tp>
        <v>1.0038</v>
        <stp/>
        <stp>##V3_BDHV12</stp>
        <stp>912828FL9 Govt</stp>
        <stp>IDX_RATIO</stp>
        <stp>8/18/2006</stp>
        <stp>8/18/2006</stp>
        <stp>[Fixed Income  Prices 2004-2009.xlsx]TIPS!R31C80</stp>
        <tr r="CB31" s="1"/>
      </tp>
      <tp>
        <v>1.01109</v>
        <stp/>
        <stp>##V3_BDHV12</stp>
        <stp>912828GN4 Govt</stp>
        <stp>IDX_RATIO</stp>
        <stp>5/29/2007</stp>
        <stp>5/29/2007</stp>
        <stp>[Fixed Income  Prices 2004-2009.xlsx]TIPS!R30C40</stp>
        <tr r="AN30" s="1"/>
      </tp>
      <tp>
        <v>1.00343</v>
        <stp/>
        <stp>##V3_BDHV12</stp>
        <stp>912828GD6 Govt</stp>
        <stp>IDX_RATIO</stp>
        <stp>3/29/2007</stp>
        <stp>3/29/2007</stp>
        <stp>[Fixed Income  Prices 2004-2009.xlsx]TIPS!R60C84</stp>
        <tr r="CF60" s="1"/>
      </tp>
      <tp>
        <v>1.0159199999999999</v>
        <stp/>
        <stp>##V3_BDHV12</stp>
        <stp>912828GN4 Govt</stp>
        <stp>IDX_RATIO</stp>
        <stp>6/19/2007</stp>
        <stp>6/19/2007</stp>
        <stp>[Fixed Income  Prices 2004-2009.xlsx]TIPS!R45C40</stp>
        <tr r="AN45" s="1"/>
      </tp>
      <tp>
        <v>1.0063800000000001</v>
        <stp/>
        <stp>##V3_BDHV12</stp>
        <stp>912828FL9 Govt</stp>
        <stp>IDX_RATIO</stp>
        <stp>9/18/2006</stp>
        <stp>9/18/2006</stp>
        <stp>[Fixed Income  Prices 2004-2009.xlsx]TIPS!R52C80</stp>
        <tr r="CB52" s="1"/>
      </tp>
      <tp>
        <v>1.00902</v>
        <stp/>
        <stp>##V3_BDHV12</stp>
        <stp>912828HN3 Govt</stp>
        <stp>IDX_RATIO</stp>
        <stp>4/16/2008</stp>
        <stp>4/16/2008</stp>
        <stp>[Fixed Income  Prices 2004-2009.xlsx]TIPS!R74C92</stp>
        <tr r="CN74" s="1"/>
      </tp>
      <tp>
        <v>1.02197</v>
        <stp/>
        <stp>##V3_BDHV12</stp>
        <stp>912828FB1 Govt</stp>
        <stp>IDX_RATIO</stp>
        <stp>8/28/2006</stp>
        <stp>8/28/2006</stp>
        <stp>[Fixed Income  Prices 2004-2009.xlsx]TIPS!R94C32</stp>
        <tr r="AF94" s="1"/>
      </tp>
      <tp>
        <v>1.00885</v>
        <stp/>
        <stp>##V3_BDHV12</stp>
        <stp>912828JE1 Govt</stp>
        <stp>IDX_RATIO</stp>
        <stp>8/14/2008</stp>
        <stp>8/14/2008</stp>
        <stp>[Fixed Income  Prices 2004-2009.xlsx]TIPS!R29C96</stp>
        <tr r="CR29" s="1"/>
      </tp>
      <tp>
        <v>1.01881</v>
        <stp/>
        <stp>##V3_BDHV12</stp>
        <stp>912828JE1 Govt</stp>
        <stp>IDX_RATIO</stp>
        <stp>9/24/2008</stp>
        <stp>9/24/2008</stp>
        <stp>[Fixed Income  Prices 2004-2009.xlsx]TIPS!R58C96</stp>
        <tr r="CR58" s="1"/>
      </tp>
      <tp>
        <v>1.00267</v>
        <stp/>
        <stp>##V3_BDHV12</stp>
        <stp>912828HN3 Govt</stp>
        <stp>IDX_RATIO</stp>
        <stp>2/26/2008</stp>
        <stp>2/26/2008</stp>
        <stp>[Fixed Income  Prices 2004-2009.xlsx]TIPS!R38C92</stp>
        <tr r="CN38" s="1"/>
      </tp>
      <tp>
        <v>1.00695</v>
        <stp/>
        <stp>##V3_BDHV12</stp>
        <stp>912828GD6 Govt</stp>
        <stp>IDX_RATIO</stp>
        <stp>4/19/2007</stp>
        <stp>4/19/2007</stp>
        <stp>[Fixed Income  Prices 2004-2009.xlsx]TIPS!R75C84</stp>
        <tr r="CF75" s="1"/>
      </tp>
      <tp>
        <v>1.02132</v>
        <stp/>
        <stp>##V3_BDHV12</stp>
        <stp>912828FB1 Govt</stp>
        <stp>IDX_RATIO</stp>
        <stp>8/18/2006</stp>
        <stp>8/18/2006</stp>
        <stp>[Fixed Income  Prices 2004-2009.xlsx]TIPS!R88C32</stp>
        <tr r="AF88" s="1"/>
      </tp>
      <tp>
        <v>1.0065900000000001</v>
        <stp/>
        <stp>##V3_BDHV12</stp>
        <stp>912828HN3 Govt</stp>
        <stp>IDX_RATIO</stp>
        <stp>3/26/2008</stp>
        <stp>3/26/2008</stp>
        <stp>[Fixed Income  Prices 2004-2009.xlsx]TIPS!R59C92</stp>
        <tr r="CN59" s="1"/>
      </tp>
      <tp>
        <v>1.01258</v>
        <stp/>
        <stp>##V3_BDHV12</stp>
        <stp>912810FR4 Govt</stp>
        <stp>IDX_RATIO</stp>
        <stp>12/31/2004</stp>
        <stp>12/31/2004</stp>
        <stp>[Fixed Income  Prices 2004-2009.xlsx]TIPS!R117C108</stp>
        <tr r="DD117" s="1"/>
      </tp>
      <tp>
        <v>1.01241</v>
        <stp/>
        <stp>##V3_BDHV12</stp>
        <stp>912810FR4 Govt</stp>
        <stp>IDX_RATIO</stp>
        <stp>12/30/2004</stp>
        <stp>12/30/2004</stp>
        <stp>[Fixed Income  Prices 2004-2009.xlsx]TIPS!R116C108</stp>
        <tr r="DD116" s="1"/>
      </tp>
      <tp>
        <v>1.0108699999999999</v>
        <stp/>
        <stp>##V3_BDHV12</stp>
        <stp>912810FR4 Govt</stp>
        <stp>IDX_RATIO</stp>
        <stp>12/21/2004</stp>
        <stp>12/21/2004</stp>
        <stp>[Fixed Income  Prices 2004-2009.xlsx]TIPS!R109C108</stp>
        <tr r="DD109" s="1"/>
      </tp>
      <tp>
        <v>1.0106999999999999</v>
        <stp/>
        <stp>##V3_BDHV12</stp>
        <stp>912810FR4 Govt</stp>
        <stp>IDX_RATIO</stp>
        <stp>12/20/2004</stp>
        <stp>12/20/2004</stp>
        <stp>[Fixed Income  Prices 2004-2009.xlsx]TIPS!R108C108</stp>
        <tr r="DD108" s="1"/>
      </tp>
      <tp>
        <v>1.05603</v>
        <stp/>
        <stp>##V3_BDHV12</stp>
        <stp>912828AF7 Govt</stp>
        <stp>IDX_RATIO</stp>
        <stp>11/29/2004</stp>
        <stp>11/29/2004</stp>
        <stp>[Fixed Income  Prices 2004-2009.xlsx]TIPS!R96C44</stp>
        <tr r="AR96" s="1"/>
      </tp>
      <tp>
        <v>1.01189</v>
        <stp/>
        <stp>##V3_BDHV12</stp>
        <stp>912810FR4 Govt</stp>
        <stp>IDX_RATIO</stp>
        <stp>12/27/2004</stp>
        <stp>12/27/2004</stp>
        <stp>[Fixed Income  Prices 2004-2009.xlsx]TIPS!R113C108</stp>
        <tr r="DD113" s="1"/>
      </tp>
      <tp>
        <v>1.0113799999999999</v>
        <stp/>
        <stp>##V3_BDHV12</stp>
        <stp>912810FR4 Govt</stp>
        <stp>IDX_RATIO</stp>
        <stp>12/24/2004</stp>
        <stp>12/24/2004</stp>
        <stp>[Fixed Income  Prices 2004-2009.xlsx]TIPS!R112C108</stp>
        <tr r="DD112" s="1"/>
      </tp>
      <tp>
        <v>1.0112099999999999</v>
        <stp/>
        <stp>##V3_BDHV12</stp>
        <stp>912810FR4 Govt</stp>
        <stp>IDX_RATIO</stp>
        <stp>12/23/2004</stp>
        <stp>12/23/2004</stp>
        <stp>[Fixed Income  Prices 2004-2009.xlsx]TIPS!R111C108</stp>
        <tr r="DD111" s="1"/>
      </tp>
      <tp>
        <v>1.0110399999999999</v>
        <stp/>
        <stp>##V3_BDHV12</stp>
        <stp>912810FR4 Govt</stp>
        <stp>IDX_RATIO</stp>
        <stp>12/22/2004</stp>
        <stp>12/22/2004</stp>
        <stp>[Fixed Income  Prices 2004-2009.xlsx]TIPS!R110C108</stp>
        <tr r="DD110" s="1"/>
      </tp>
      <tp>
        <v>1.01224</v>
        <stp/>
        <stp>##V3_BDHV12</stp>
        <stp>912810FR4 Govt</stp>
        <stp>IDX_RATIO</stp>
        <stp>12/29/2004</stp>
        <stp>12/29/2004</stp>
        <stp>[Fixed Income  Prices 2004-2009.xlsx]TIPS!R115C108</stp>
        <tr r="DD115" s="1"/>
      </tp>
      <tp>
        <v>1.01206</v>
        <stp/>
        <stp>##V3_BDHV12</stp>
        <stp>912810FR4 Govt</stp>
        <stp>IDX_RATIO</stp>
        <stp>12/28/2004</stp>
        <stp>12/28/2004</stp>
        <stp>[Fixed Income  Prices 2004-2009.xlsx]TIPS!R114C108</stp>
        <tr r="DD114" s="1"/>
      </tp>
      <tp>
        <v>1.05389</v>
        <stp/>
        <stp>##V3_BDHV12</stp>
        <stp>912828AF7 Govt</stp>
        <stp>IDX_RATIO</stp>
        <stp>10/29/2004</stp>
        <stp>10/29/2004</stp>
        <stp>[Fixed Income  Prices 2004-2009.xlsx]TIPS!R75C44</stp>
        <tr r="AR75" s="1"/>
      </tp>
      <tp>
        <v>1.0093300000000001</v>
        <stp/>
        <stp>##V3_BDHV12</stp>
        <stp>912828FL9 Govt</stp>
        <stp>IDX_RATIO</stp>
        <stp>10/27/2006</stp>
        <stp>10/27/2006</stp>
        <stp>[Fixed Income  Prices 2004-2009.xlsx]TIPS!R81C80</stp>
        <tr r="CB81" s="1"/>
      </tp>
      <tp>
        <v>1.00898</v>
        <stp/>
        <stp>##V3_BDHV12</stp>
        <stp>912810FR4 Govt</stp>
        <stp>IDX_RATIO</stp>
        <stp>12/10/2004</stp>
        <stp>12/10/2004</stp>
        <stp>[Fixed Income  Prices 2004-2009.xlsx]TIPS!R102C108</stp>
        <tr r="DD102" s="1"/>
      </tp>
      <tp>
        <v>1.0098400000000001</v>
        <stp/>
        <stp>##V3_BDHV12</stp>
        <stp>912810FR4 Govt</stp>
        <stp>IDX_RATIO</stp>
        <stp>12/15/2004</stp>
        <stp>12/15/2004</stp>
        <stp>[Fixed Income  Prices 2004-2009.xlsx]TIPS!R105C108</stp>
        <tr r="DD105" s="1"/>
      </tp>
      <tp>
        <v>1.0096700000000001</v>
        <stp/>
        <stp>##V3_BDHV12</stp>
        <stp>912810FR4 Govt</stp>
        <stp>IDX_RATIO</stp>
        <stp>12/14/2004</stp>
        <stp>12/14/2004</stp>
        <stp>[Fixed Income  Prices 2004-2009.xlsx]TIPS!R104C108</stp>
        <tr r="DD104" s="1"/>
      </tp>
      <tp>
        <v>1.0101800000000001</v>
        <stp/>
        <stp>##V3_BDHV12</stp>
        <stp>912810FR4 Govt</stp>
        <stp>IDX_RATIO</stp>
        <stp>12/17/2004</stp>
        <stp>12/17/2004</stp>
        <stp>[Fixed Income  Prices 2004-2009.xlsx]TIPS!R107C108</stp>
        <tr r="DD107" s="1"/>
      </tp>
      <tp>
        <v>1.0100100000000001</v>
        <stp/>
        <stp>##V3_BDHV12</stp>
        <stp>912810FR4 Govt</stp>
        <stp>IDX_RATIO</stp>
        <stp>12/16/2004</stp>
        <stp>12/16/2004</stp>
        <stp>[Fixed Income  Prices 2004-2009.xlsx]TIPS!R106C108</stp>
        <tr r="DD106" s="1"/>
      </tp>
      <tp>
        <v>1.0095000000000001</v>
        <stp/>
        <stp>##V3_BDHV12</stp>
        <stp>912810FR4 Govt</stp>
        <stp>IDX_RATIO</stp>
        <stp>12/13/2004</stp>
        <stp>12/13/2004</stp>
        <stp>[Fixed Income  Prices 2004-2009.xlsx]TIPS!R103C108</stp>
        <tr r="DD103" s="1"/>
      </tp>
      <tp>
        <v>1.00756</v>
        <stp/>
        <stp>##V3_BDHV12</stp>
        <stp>912828EA4 Govt</stp>
        <stp>IDX_RATIO</stp>
        <stp>10/19/2005</stp>
        <stp>10/19/2005</stp>
        <stp>[Fixed Income  Prices 2004-2009.xlsx]TIPS!R73C72</stp>
        <tr r="BT73" s="1"/>
      </tp>
      <tp>
        <v>1.0075000000000001</v>
        <stp/>
        <stp>##V3_BDHV12</stp>
        <stp>912828FL9 Govt</stp>
        <stp>IDX_RATIO</stp>
        <stp>11/14/2006</stp>
        <stp>11/14/2006</stp>
        <stp>[Fixed Income  Prices 2004-2009.xlsx]TIPS!R93C80</stp>
        <tr r="CB93" s="1"/>
      </tp>
      <tp>
        <v>1.0542400000000001</v>
        <stp/>
        <stp>##V3_BDHV12</stp>
        <stp>912810FR4 Govt</stp>
        <stp>IDX_RATIO</stp>
        <stp>11/30/2005</stp>
        <stp>11/30/2005</stp>
        <stp>[Fixed Income  Prices 2004-2009.xlsx]TIPS!R354C108</stp>
        <tr r="DD354" s="1"/>
      </tp>
      <tp>
        <v>1.0504199999999999</v>
        <stp/>
        <stp>##V3_BDHV12</stp>
        <stp>912810FR4 Govt</stp>
        <stp>IDX_RATIO</stp>
        <stp>11/21/2005</stp>
        <stp>11/21/2005</stp>
        <stp>[Fixed Income  Prices 2004-2009.xlsx]TIPS!R347C108</stp>
        <tr r="DD347" s="1"/>
      </tp>
      <tp>
        <v>1.0512600000000001</v>
        <stp/>
        <stp>##V3_BDHV12</stp>
        <stp>912810FR4 Govt</stp>
        <stp>IDX_RATIO</stp>
        <stp>11/23/2005</stp>
        <stp>11/23/2005</stp>
        <stp>[Fixed Income  Prices 2004-2009.xlsx]TIPS!R349C108</stp>
        <tr r="DD349" s="1"/>
      </tp>
      <tp>
        <v>1.05084</v>
        <stp/>
        <stp>##V3_BDHV12</stp>
        <stp>912810FR4 Govt</stp>
        <stp>IDX_RATIO</stp>
        <stp>11/22/2005</stp>
        <stp>11/22/2005</stp>
        <stp>[Fixed Income  Prices 2004-2009.xlsx]TIPS!R348C108</stp>
        <tr r="DD348" s="1"/>
      </tp>
      <tp>
        <v>1.12601</v>
        <stp/>
        <stp>##V3_BDHV12</stp>
        <stp>9128275W8 Govt</stp>
        <stp>IDX_RATIO</stp>
        <stp>10/15/2004</stp>
        <stp>10/15/2004</stp>
        <stp>[Fixed Income  Prices 2004-2009.xlsx]TIPS!R65C20</stp>
        <tr r="T65" s="1"/>
      </tp>
      <tp>
        <v>1.0884800000000001</v>
        <stp/>
        <stp>##V3_BDHV12</stp>
        <stp>9128276R8 Govt</stp>
        <stp>IDX_RATIO</stp>
        <stp>10/15/2004</stp>
        <stp>10/15/2004</stp>
        <stp>[Fixed Income  Prices 2004-2009.xlsx]TIPS!R65C28</stp>
        <tr r="AB65" s="1"/>
      </tp>
      <tp>
        <v>1.0521100000000001</v>
        <stp/>
        <stp>##V3_BDHV12</stp>
        <stp>912810FR4 Govt</stp>
        <stp>IDX_RATIO</stp>
        <stp>11/25/2005</stp>
        <stp>11/25/2005</stp>
        <stp>[Fixed Income  Prices 2004-2009.xlsx]TIPS!R351C108</stp>
        <tr r="DD351" s="1"/>
      </tp>
      <tp>
        <v>1.05169</v>
        <stp/>
        <stp>##V3_BDHV12</stp>
        <stp>912810FR4 Govt</stp>
        <stp>IDX_RATIO</stp>
        <stp>11/24/2005</stp>
        <stp>11/24/2005</stp>
        <stp>[Fixed Income  Prices 2004-2009.xlsx]TIPS!R350C108</stp>
        <tr r="DD350" s="1"/>
      </tp>
      <tp>
        <v>1.0538099999999999</v>
        <stp/>
        <stp>##V3_BDHV12</stp>
        <stp>912810FR4 Govt</stp>
        <stp>IDX_RATIO</stp>
        <stp>11/29/2005</stp>
        <stp>11/29/2005</stp>
        <stp>[Fixed Income  Prices 2004-2009.xlsx]TIPS!R353C108</stp>
        <tr r="DD353" s="1"/>
      </tp>
      <tp>
        <v>1.05339</v>
        <stp/>
        <stp>##V3_BDHV12</stp>
        <stp>912810FR4 Govt</stp>
        <stp>IDX_RATIO</stp>
        <stp>11/28/2005</stp>
        <stp>11/28/2005</stp>
        <stp>[Fixed Income  Prices 2004-2009.xlsx]TIPS!R352C108</stp>
        <tr r="DD352" s="1"/>
      </tp>
      <tp>
        <v>1.0898699999999999</v>
        <stp/>
        <stp>##V3_BDHV12</stp>
        <stp>9128276R8 Govt</stp>
        <stp>IDX_RATIO</stp>
        <stp>11/15/2004</stp>
        <stp>11/15/2004</stp>
        <stp>[Fixed Income  Prices 2004-2009.xlsx]TIPS!R86C28</stp>
        <tr r="AB86" s="1"/>
      </tp>
      <tp>
        <v>1.12744</v>
        <stp/>
        <stp>##V3_BDHV12</stp>
        <stp>9128275W8 Govt</stp>
        <stp>IDX_RATIO</stp>
        <stp>11/15/2004</stp>
        <stp>11/15/2004</stp>
        <stp>[Fixed Income  Prices 2004-2009.xlsx]TIPS!R86C20</stp>
        <tr r="T86" s="1"/>
      </tp>
      <tp>
        <v>1.0907100000000001</v>
        <stp/>
        <stp>##V3_BDHV12</stp>
        <stp>9128276R8 Govt</stp>
        <stp>IDX_RATIO</stp>
        <stp>11/26/2004</stp>
        <stp>11/26/2004</stp>
        <stp>[Fixed Income  Prices 2004-2009.xlsx]TIPS!R95C28</stp>
        <tr r="AB95" s="1"/>
      </tp>
      <tp>
        <v>1.1283099999999999</v>
        <stp/>
        <stp>##V3_BDHV12</stp>
        <stp>9128275W8 Govt</stp>
        <stp>IDX_RATIO</stp>
        <stp>11/26/2004</stp>
        <stp>11/26/2004</stp>
        <stp>[Fixed Income  Prices 2004-2009.xlsx]TIPS!R95C20</stp>
        <tr r="T95" s="1"/>
      </tp>
      <tp>
        <v>1.0478700000000001</v>
        <stp/>
        <stp>##V3_BDHV12</stp>
        <stp>912810FR4 Govt</stp>
        <stp>IDX_RATIO</stp>
        <stp>11/15/2005</stp>
        <stp>11/15/2005</stp>
        <stp>[Fixed Income  Prices 2004-2009.xlsx]TIPS!R343C108</stp>
        <tr r="DD343" s="1"/>
      </tp>
      <tp>
        <v>1.04745</v>
        <stp/>
        <stp>##V3_BDHV12</stp>
        <stp>912810FR4 Govt</stp>
        <stp>IDX_RATIO</stp>
        <stp>11/14/2005</stp>
        <stp>11/14/2005</stp>
        <stp>[Fixed Income  Prices 2004-2009.xlsx]TIPS!R342C108</stp>
        <tr r="DD342" s="1"/>
      </tp>
      <tp>
        <v>1.0487200000000001</v>
        <stp/>
        <stp>##V3_BDHV12</stp>
        <stp>912810FR4 Govt</stp>
        <stp>IDX_RATIO</stp>
        <stp>11/17/2005</stp>
        <stp>11/17/2005</stp>
        <stp>[Fixed Income  Prices 2004-2009.xlsx]TIPS!R345C108</stp>
        <tr r="DD345" s="1"/>
      </tp>
      <tp>
        <v>1.0482899999999999</v>
        <stp/>
        <stp>##V3_BDHV12</stp>
        <stp>912810FR4 Govt</stp>
        <stp>IDX_RATIO</stp>
        <stp>11/16/2005</stp>
        <stp>11/16/2005</stp>
        <stp>[Fixed Income  Prices 2004-2009.xlsx]TIPS!R344C108</stp>
        <tr r="DD344" s="1"/>
      </tp>
      <tp>
        <v>1.04617</v>
        <stp/>
        <stp>##V3_BDHV12</stp>
        <stp>912810FR4 Govt</stp>
        <stp>IDX_RATIO</stp>
        <stp>11/11/2005</stp>
        <stp>11/11/2005</stp>
        <stp>[Fixed Income  Prices 2004-2009.xlsx]TIPS!R341C108</stp>
        <tr r="DD341" s="1"/>
      </tp>
      <tp>
        <v>1.04575</v>
        <stp/>
        <stp>##V3_BDHV12</stp>
        <stp>912810FR4 Govt</stp>
        <stp>IDX_RATIO</stp>
        <stp>11/10/2005</stp>
        <stp>11/10/2005</stp>
        <stp>[Fixed Income  Prices 2004-2009.xlsx]TIPS!R340C108</stp>
        <tr r="DD340" s="1"/>
      </tp>
      <tp>
        <v>1.04914</v>
        <stp/>
        <stp>##V3_BDHV12</stp>
        <stp>912810FR4 Govt</stp>
        <stp>IDX_RATIO</stp>
        <stp>11/18/2005</stp>
        <stp>11/18/2005</stp>
        <stp>[Fixed Income  Prices 2004-2009.xlsx]TIPS!R346C108</stp>
        <tr r="DD346" s="1"/>
      </tp>
      <tp>
        <v>1.12622</v>
        <stp/>
        <stp>##V3_BDHV12</stp>
        <stp>9128275W8 Govt</stp>
        <stp>IDX_RATIO</stp>
        <stp>10/26/2004</stp>
        <stp>10/26/2004</stp>
        <stp>[Fixed Income  Prices 2004-2009.xlsx]TIPS!R72C20</stp>
        <tr r="T72" s="1"/>
      </tp>
      <tp>
        <v>1.0886899999999999</v>
        <stp/>
        <stp>##V3_BDHV12</stp>
        <stp>9128276R8 Govt</stp>
        <stp>IDX_RATIO</stp>
        <stp>10/26/2004</stp>
        <stp>10/26/2004</stp>
        <stp>[Fixed Income  Prices 2004-2009.xlsx]TIPS!R72C28</stp>
        <tr r="AB72" s="1"/>
      </tp>
      <tp>
        <v>1.0669599999999999</v>
        <stp/>
        <stp>##V3_BDHV12</stp>
        <stp>9128277J5 Govt</stp>
        <stp>IDX_RATIO</stp>
        <stp>10/18/2004</stp>
        <stp>10/18/2004</stp>
        <stp>[Fixed Income  Prices 2004-2009.xlsx]TIPS!R66C36</stp>
        <tr r="AJ66" s="1"/>
      </tp>
      <tp>
        <v>1.2500899999999999</v>
        <stp/>
        <stp>##V3_BDHV12</stp>
        <stp>9128272M3 Govt</stp>
        <stp>IDX_RATIO</stp>
        <stp>3/27/2006</stp>
        <stp>3/27/2006</stp>
        <stp>[Fixed Income  Prices 2004-2009.xlsx]TIPS!R439C8</stp>
        <tr r="H439" s="1"/>
      </tp>
      <tp>
        <v>1.00434</v>
        <stp/>
        <stp>##V3_BDHV12</stp>
        <stp>912828JX9 Govt</stp>
        <stp>IDX_RATIO</stp>
        <stp>10/19/2009</stp>
        <stp>10/19/2009</stp>
        <stp>[Fixed Income  Prices 2004-2009.xlsx]TIPS!R209C100</stp>
        <tr r="CV209" s="1"/>
      </tp>
      <tp>
        <v>1.02654</v>
        <stp/>
        <stp>##V3_BDHV12</stp>
        <stp>912810FS2 Govt</stp>
        <stp>IDX_RATIO</stp>
        <stp>10/20/2006</stp>
        <stp>10/20/2006</stp>
        <stp>[Fixed Income  Prices 2004-2009.xlsx]TIPS!R198C112</stp>
        <tr r="DH198" s="1"/>
      </tp>
      <tp>
        <v>1.0039800000000001</v>
        <stp/>
        <stp>##V3_BDHV12</stp>
        <stp>912828JX9 Govt</stp>
        <stp>IDX_RATIO</stp>
        <stp>10/14/2009</stp>
        <stp>10/14/2009</stp>
        <stp>[Fixed Income  Prices 2004-2009.xlsx]TIPS!R206C100</stp>
        <tr r="CV206" s="1"/>
      </tp>
      <tp>
        <v>1.0040500000000001</v>
        <stp/>
        <stp>##V3_BDHV12</stp>
        <stp>912828JX9 Govt</stp>
        <stp>IDX_RATIO</stp>
        <stp>10/15/2009</stp>
        <stp>10/15/2009</stp>
        <stp>[Fixed Income  Prices 2004-2009.xlsx]TIPS!R207C100</stp>
        <tr r="CV207" s="1"/>
      </tp>
      <tp>
        <v>1.02674</v>
        <stp/>
        <stp>##V3_BDHV12</stp>
        <stp>912810FS2 Govt</stp>
        <stp>IDX_RATIO</stp>
        <stp>10/23/2006</stp>
        <stp>10/23/2006</stp>
        <stp>[Fixed Income  Prices 2004-2009.xlsx]TIPS!R199C112</stp>
        <tr r="DH199" s="1"/>
      </tp>
      <tp>
        <v>1.00383</v>
        <stp/>
        <stp>##V3_BDHV12</stp>
        <stp>912828JX9 Govt</stp>
        <stp>IDX_RATIO</stp>
        <stp>10/12/2009</stp>
        <stp>10/12/2009</stp>
        <stp>[Fixed Income  Prices 2004-2009.xlsx]TIPS!R204C100</stp>
        <tr r="CV204" s="1"/>
      </tp>
      <tp>
        <v>1.0039</v>
        <stp/>
        <stp>##V3_BDHV12</stp>
        <stp>912828JX9 Govt</stp>
        <stp>IDX_RATIO</stp>
        <stp>10/13/2009</stp>
        <stp>10/13/2009</stp>
        <stp>[Fixed Income  Prices 2004-2009.xlsx]TIPS!R205C100</stp>
        <tr r="CV205" s="1"/>
      </tp>
      <tp>
        <v>1.0041199999999999</v>
        <stp/>
        <stp>##V3_BDHV12</stp>
        <stp>912828JX9 Govt</stp>
        <stp>IDX_RATIO</stp>
        <stp>10/16/2009</stp>
        <stp>10/16/2009</stp>
        <stp>[Fixed Income  Prices 2004-2009.xlsx]TIPS!R208C100</stp>
        <tr r="CV208" s="1"/>
      </tp>
      <tp>
        <v>1.0684899999999999</v>
        <stp/>
        <stp>##V3_BDHV12</stp>
        <stp>9128277J5 Govt</stp>
        <stp>IDX_RATIO</stp>
        <stp>11/18/2004</stp>
        <stp>11/18/2004</stp>
        <stp>[Fixed Income  Prices 2004-2009.xlsx]TIPS!R89C36</stp>
        <tr r="AJ89" s="1"/>
      </tp>
      <tp>
        <v>1.2054400000000001</v>
        <stp/>
        <stp>##V3_BDHV12</stp>
        <stp>9128272M3 Govt</stp>
        <stp>IDX_RATIO</stp>
        <stp>1/27/2005</stp>
        <stp>1/27/2005</stp>
        <stp>[Fixed Income  Prices 2004-2009.xlsx]TIPS!R139C8</stp>
        <tr r="H139" s="1"/>
      </tp>
      <tp>
        <v>1.2054199999999999</v>
        <stp/>
        <stp>##V3_BDHV12</stp>
        <stp>9128272M3 Govt</stp>
        <stp>IDX_RATIO</stp>
        <stp>1/26/2005</stp>
        <stp>1/26/2005</stp>
        <stp>[Fixed Income  Prices 2004-2009.xlsx]TIPS!R138C8</stp>
        <tr r="H138" s="1"/>
      </tp>
      <tp>
        <v>1.24251</v>
        <stp/>
        <stp>##V3_BDHV12</stp>
        <stp>9128272M3 Govt</stp>
        <stp>IDX_RATIO</stp>
        <stp>2/27/2006</stp>
        <stp>2/27/2006</stp>
        <stp>[Fixed Income  Prices 2004-2009.xlsx]TIPS!R419C8</stp>
        <tr r="H419" s="1"/>
      </tp>
      <tp>
        <v>1.0264800000000001</v>
        <stp/>
        <stp>##V3_BDHV12</stp>
        <stp>912810FS2 Govt</stp>
        <stp>IDX_RATIO</stp>
        <stp>10/19/2006</stp>
        <stp>10/19/2006</stp>
        <stp>[Fixed Income  Prices 2004-2009.xlsx]TIPS!R197C112</stp>
        <tr r="DH197" s="1"/>
      </tp>
      <tp>
        <v>1.02641</v>
        <stp/>
        <stp>##V3_BDHV12</stp>
        <stp>912810FS2 Govt</stp>
        <stp>IDX_RATIO</stp>
        <stp>10/18/2006</stp>
        <stp>10/18/2006</stp>
        <stp>[Fixed Income  Prices 2004-2009.xlsx]TIPS!R196C112</stp>
        <tr r="DH196" s="1"/>
      </tp>
      <tp>
        <v>1.0263500000000001</v>
        <stp/>
        <stp>##V3_BDHV12</stp>
        <stp>912810FS2 Govt</stp>
        <stp>IDX_RATIO</stp>
        <stp>10/17/2006</stp>
        <stp>10/17/2006</stp>
        <stp>[Fixed Income  Prices 2004-2009.xlsx]TIPS!R195C112</stp>
        <tr r="DH195" s="1"/>
      </tp>
      <tp>
        <v>1.0262800000000001</v>
        <stp/>
        <stp>##V3_BDHV12</stp>
        <stp>912810FS2 Govt</stp>
        <stp>IDX_RATIO</stp>
        <stp>10/16/2006</stp>
        <stp>10/16/2006</stp>
        <stp>[Fixed Income  Prices 2004-2009.xlsx]TIPS!R194C112</stp>
        <tr r="DH194" s="1"/>
      </tp>
      <tp>
        <v>1.0051399999999999</v>
        <stp/>
        <stp>##V3_BDHV12</stp>
        <stp>912828JX9 Govt</stp>
        <stp>IDX_RATIO</stp>
        <stp>10/30/2009</stp>
        <stp>10/30/2009</stp>
        <stp>[Fixed Income  Prices 2004-2009.xlsx]TIPS!R218C100</stp>
        <tr r="CV218" s="1"/>
      </tp>
      <tp>
        <v>1.02596</v>
        <stp/>
        <stp>##V3_BDHV12</stp>
        <stp>912810FS2 Govt</stp>
        <stp>IDX_RATIO</stp>
        <stp>10/11/2006</stp>
        <stp>10/11/2006</stp>
        <stp>[Fixed Income  Prices 2004-2009.xlsx]TIPS!R191C112</stp>
        <tr r="DH191" s="1"/>
      </tp>
      <tp>
        <v>1.02589</v>
        <stp/>
        <stp>##V3_BDHV12</stp>
        <stp>912810FS2 Govt</stp>
        <stp>IDX_RATIO</stp>
        <stp>10/10/2006</stp>
        <stp>10/10/2006</stp>
        <stp>[Fixed Income  Prices 2004-2009.xlsx]TIPS!R190C112</stp>
        <tr r="DH190" s="1"/>
      </tp>
      <tp>
        <v>1.0260899999999999</v>
        <stp/>
        <stp>##V3_BDHV12</stp>
        <stp>912810FS2 Govt</stp>
        <stp>IDX_RATIO</stp>
        <stp>10/13/2006</stp>
        <stp>10/13/2006</stp>
        <stp>[Fixed Income  Prices 2004-2009.xlsx]TIPS!R193C112</stp>
        <tr r="DH193" s="1"/>
      </tp>
      <tp>
        <v>1.0260199999999999</v>
        <stp/>
        <stp>##V3_BDHV12</stp>
        <stp>912810FS2 Govt</stp>
        <stp>IDX_RATIO</stp>
        <stp>10/12/2006</stp>
        <stp>10/12/2006</stp>
        <stp>[Fixed Income  Prices 2004-2009.xlsx]TIPS!R192C112</stp>
        <tr r="DH192" s="1"/>
      </tp>
      <tp>
        <v>1.1552100000000001</v>
        <stp/>
        <stp>##V3_BDHV12</stp>
        <stp>9128274Y5 Govt</stp>
        <stp>IDX_RATIO</stp>
        <stp>10/18/2004</stp>
        <stp>10/18/2004</stp>
        <stp>[Fixed Income  Prices 2004-2009.xlsx]TIPS!R66C16</stp>
        <tr r="P66" s="1"/>
      </tp>
      <tp>
        <v>1.1752899999999999</v>
        <stp/>
        <stp>##V3_BDHV12</stp>
        <stp>9128273T7 Govt</stp>
        <stp>IDX_RATIO</stp>
        <stp>11/29/2004</stp>
        <stp>11/29/2004</stp>
        <stp>[Fixed Income  Prices 2004-2009.xlsx]TIPS!R96C12</stp>
        <tr r="L96" s="1"/>
      </tp>
      <tp>
        <v>1.00485</v>
        <stp/>
        <stp>##V3_BDHV12</stp>
        <stp>912828JX9 Govt</stp>
        <stp>IDX_RATIO</stp>
        <stp>10/26/2009</stp>
        <stp>10/26/2009</stp>
        <stp>[Fixed Income  Prices 2004-2009.xlsx]TIPS!R214C100</stp>
        <tr r="CV214" s="1"/>
      </tp>
      <tp>
        <v>1.00492</v>
        <stp/>
        <stp>##V3_BDHV12</stp>
        <stp>912828JX9 Govt</stp>
        <stp>IDX_RATIO</stp>
        <stp>10/27/2009</stp>
        <stp>10/27/2009</stp>
        <stp>[Fixed Income  Prices 2004-2009.xlsx]TIPS!R215C100</stp>
        <tr r="CV215" s="1"/>
      </tp>
      <tp>
        <v>1.0045599999999999</v>
        <stp/>
        <stp>##V3_BDHV12</stp>
        <stp>912828JX9 Govt</stp>
        <stp>IDX_RATIO</stp>
        <stp>10/22/2009</stp>
        <stp>10/22/2009</stp>
        <stp>[Fixed Income  Prices 2004-2009.xlsx]TIPS!R212C100</stp>
        <tr r="CV212" s="1"/>
      </tp>
      <tp>
        <v>1.0046299999999999</v>
        <stp/>
        <stp>##V3_BDHV12</stp>
        <stp>912828JX9 Govt</stp>
        <stp>IDX_RATIO</stp>
        <stp>10/23/2009</stp>
        <stp>10/23/2009</stp>
        <stp>[Fixed Income  Prices 2004-2009.xlsx]TIPS!R213C100</stp>
        <tr r="CV213" s="1"/>
      </tp>
      <tp>
        <v>1.00441</v>
        <stp/>
        <stp>##V3_BDHV12</stp>
        <stp>912828JX9 Govt</stp>
        <stp>IDX_RATIO</stp>
        <stp>10/20/2009</stp>
        <stp>10/20/2009</stp>
        <stp>[Fixed Income  Prices 2004-2009.xlsx]TIPS!R210C100</stp>
        <tr r="CV210" s="1"/>
      </tp>
      <tp>
        <v>1.00448</v>
        <stp/>
        <stp>##V3_BDHV12</stp>
        <stp>912828JX9 Govt</stp>
        <stp>IDX_RATIO</stp>
        <stp>10/21/2009</stp>
        <stp>10/21/2009</stp>
        <stp>[Fixed Income  Prices 2004-2009.xlsx]TIPS!R211C100</stp>
        <tr r="CV211" s="1"/>
      </tp>
      <tp>
        <v>1.00499</v>
        <stp/>
        <stp>##V3_BDHV12</stp>
        <stp>912828JX9 Govt</stp>
        <stp>IDX_RATIO</stp>
        <stp>10/28/2009</stp>
        <stp>10/28/2009</stp>
        <stp>[Fixed Income  Prices 2004-2009.xlsx]TIPS!R216C100</stp>
        <tr r="CV216" s="1"/>
      </tp>
      <tp>
        <v>1.0050699999999999</v>
        <stp/>
        <stp>##V3_BDHV12</stp>
        <stp>912828JX9 Govt</stp>
        <stp>IDX_RATIO</stp>
        <stp>10/29/2009</stp>
        <stp>10/29/2009</stp>
        <stp>[Fixed Income  Prices 2004-2009.xlsx]TIPS!R217C100</stp>
        <tr r="CV217" s="1"/>
      </tp>
      <tp>
        <v>1.17292</v>
        <stp/>
        <stp>##V3_BDHV12</stp>
        <stp>9128273T7 Govt</stp>
        <stp>IDX_RATIO</stp>
        <stp>10/29/2004</stp>
        <stp>10/29/2004</stp>
        <stp>[Fixed Income  Prices 2004-2009.xlsx]TIPS!R75C12</stp>
        <tr r="L75" s="1"/>
      </tp>
      <tp>
        <v>1.1568700000000001</v>
        <stp/>
        <stp>##V3_BDHV12</stp>
        <stp>9128274Y5 Govt</stp>
        <stp>IDX_RATIO</stp>
        <stp>11/18/2004</stp>
        <stp>11/18/2004</stp>
        <stp>[Fixed Income  Prices 2004-2009.xlsx]TIPS!R89C16</stp>
        <tr r="P89" s="1"/>
      </tp>
      <tp>
        <v>1.2241599999999999</v>
        <stp/>
        <stp>##V3_BDHV12</stp>
        <stp>9128272M3 Govt</stp>
        <stp>IDX_RATIO</stp>
        <stp>6/16/2005</stp>
        <stp>6/16/2005</stp>
        <stp>[Fixed Income  Prices 2004-2009.xlsx]TIPS!R238C8</stp>
        <tr r="H238" s="1"/>
      </tp>
      <tp>
        <v>1.2244299999999999</v>
        <stp/>
        <stp>##V3_BDHV12</stp>
        <stp>9128272M3 Govt</stp>
        <stp>IDX_RATIO</stp>
        <stp>6/17/2005</stp>
        <stp>6/17/2005</stp>
        <stp>[Fixed Income  Prices 2004-2009.xlsx]TIPS!R239C8</stp>
        <tr r="H239" s="1"/>
      </tp>
      <tp>
        <v>1.0252600000000001</v>
        <stp/>
        <stp>##V3_BDHV12</stp>
        <stp>912828BW9 Govt</stp>
        <stp>IDX_RATIO</stp>
        <stp>10/14/2004</stp>
        <stp>10/14/2004</stp>
        <stp>[Fixed Income  Prices 2004-2009.xlsx]TIPS!R64C56</stp>
        <tr r="BD64" s="1"/>
      </tp>
      <tp>
        <v>1.2711000000000001</v>
        <stp/>
        <stp>##V3_BDHV12</stp>
        <stp>9128272M3 Govt</stp>
        <stp>IDX_RATIO</stp>
        <stp>6/29/2006</stp>
        <stp>6/29/2006</stp>
        <stp>[Fixed Income  Prices 2004-2009.xlsx]TIPS!R507C8</stp>
        <tr r="H507" s="1"/>
      </tp>
      <tp>
        <v>1.27074</v>
        <stp/>
        <stp>##V3_BDHV12</stp>
        <stp>9128272M3 Govt</stp>
        <stp>IDX_RATIO</stp>
        <stp>6/28/2006</stp>
        <stp>6/28/2006</stp>
        <stp>[Fixed Income  Prices 2004-2009.xlsx]TIPS!R506C8</stp>
        <tr r="H506" s="1"/>
      </tp>
      <tp>
        <v>1.02549</v>
        <stp/>
        <stp>##V3_BDHV12</stp>
        <stp>912828BW9 Govt</stp>
        <stp>IDX_RATIO</stp>
        <stp>10/27/2004</stp>
        <stp>10/27/2004</stp>
        <stp>[Fixed Income  Prices 2004-2009.xlsx]TIPS!R73C56</stp>
        <tr r="BD73" s="1"/>
      </tp>
      <tp>
        <v>1.2664500000000001</v>
        <stp/>
        <stp>##V3_BDHV12</stp>
        <stp>9128272M3 Govt</stp>
        <stp>IDX_RATIO</stp>
        <stp>6/16/2006</stp>
        <stp>6/16/2006</stp>
        <stp>[Fixed Income  Prices 2004-2009.xlsx]TIPS!R498C8</stp>
        <tr r="H498" s="1"/>
      </tp>
      <tp>
        <v>1.2274400000000001</v>
        <stp/>
        <stp>##V3_BDHV12</stp>
        <stp>9128272M3 Govt</stp>
        <stp>IDX_RATIO</stp>
        <stp>6/28/2005</stp>
        <stp>6/28/2005</stp>
        <stp>[Fixed Income  Prices 2004-2009.xlsx]TIPS!R246C8</stp>
        <tr r="H246" s="1"/>
      </tp>
      <tp>
        <v>1.2277100000000001</v>
        <stp/>
        <stp>##V3_BDHV12</stp>
        <stp>9128272M3 Govt</stp>
        <stp>IDX_RATIO</stp>
        <stp>6/29/2005</stp>
        <stp>6/29/2005</stp>
        <stp>[Fixed Income  Prices 2004-2009.xlsx]TIPS!R247C8</stp>
        <tr r="H247" s="1"/>
      </tp>
      <tp>
        <v>1.2750699999999999</v>
        <stp/>
        <stp>##V3_BDHV12</stp>
        <stp>9128272M3 Govt</stp>
        <stp>IDX_RATIO</stp>
        <stp>7/17/2006</stp>
        <stp>7/17/2006</stp>
        <stp>[Fixed Income  Prices 2004-2009.xlsx]TIPS!R519C8</stp>
        <tr r="H519" s="1"/>
      </tp>
      <tp>
        <v>1.2078100000000001</v>
        <stp/>
        <stp>##V3_BDHV12</stp>
        <stp>9128272M3 Govt</stp>
        <stp>IDX_RATIO</stp>
        <stp>4/19/2005</stp>
        <stp>4/19/2005</stp>
        <stp>[Fixed Income  Prices 2004-2009.xlsx]TIPS!R197C8</stp>
        <tr r="H197" s="1"/>
      </tp>
      <tp>
        <v>1.2075800000000001</v>
        <stp/>
        <stp>##V3_BDHV12</stp>
        <stp>9128272M3 Govt</stp>
        <stp>IDX_RATIO</stp>
        <stp>4/18/2005</stp>
        <stp>4/18/2005</stp>
        <stp>[Fixed Income  Prices 2004-2009.xlsx]TIPS!R196C8</stp>
        <tr r="H196" s="1"/>
      </tp>
      <tp>
        <v>1.1967399999999999</v>
        <stp/>
        <stp>##V3_BDHV12</stp>
        <stp>9128272M3 Govt</stp>
        <stp>IDX_RATIO</stp>
        <stp>11/9/2004</stp>
        <stp>11/9/2004</stp>
        <stp>[Fixed Income  Prices 2004-2009.xlsx]TIPS!R82C8</stp>
        <tr r="H82" s="1"/>
      </tp>
      <tp>
        <v>38729</v>
        <stp/>
        <stp>##V3_BDHV12</stp>
        <stp>912828ET3 GOVT</stp>
        <stp>PX_DIRTY_MID</stp>
        <stp>7/23/2004</stp>
        <stp>11/19/2009</stp>
        <stp>[Fixed Income  Prices 2004-2009.xlsx]TIPS!R5C74</stp>
        <stp>cols=2;rows=1006</stp>
        <tr r="BV5" s="1"/>
      </tp>
      <tp>
        <v>38288</v>
        <stp/>
        <stp>##V3_BDHV12</stp>
        <stp>912828CZ1 GOVT</stp>
        <stp>PX_DIRTY_MID</stp>
        <stp>7/23/2004</stp>
        <stp>11/19/2009</stp>
        <stp>[Fixed Income  Prices 2004-2009.xlsx]TIPS!R5C22</stp>
        <stp>cols=2;rows=1319</stp>
        <tr r="V5" s="1"/>
      </tp>
      <tp>
        <v>2.5</v>
        <stp/>
        <stp>##V3_BDPV12</stp>
        <stp>912828FL9 Govt</stp>
        <stp>CPN</stp>
        <stp>[Fixed Income  Prices 2004-2009.xlsx]TIPS!R1C79</stp>
        <tr r="CA1" s="1"/>
      </tp>
      <tp>
        <v>1.11466</v>
        <stp/>
        <stp>##V3_BDHV12</stp>
        <stp>912810FR4 Govt</stp>
        <stp>IDX_RATIO</stp>
        <stp>2/15/2008</stp>
        <stp>2/15/2008</stp>
        <stp>[Fixed Income  Prices 2004-2009.xlsx]TIPS!R930C108</stp>
        <tr r="DD930" s="1"/>
      </tp>
      <tp>
        <v>1.11141</v>
        <stp/>
        <stp>##V3_BDHV12</stp>
        <stp>912810FR4 Govt</stp>
        <stp>IDX_RATIO</stp>
        <stp>1/15/2008</stp>
        <stp>1/15/2008</stp>
        <stp>[Fixed Income  Prices 2004-2009.xlsx]TIPS!R907C108</stp>
        <tr r="DD907" s="1"/>
      </tp>
      <tp>
        <v>1.0762100000000001</v>
        <stp/>
        <stp>##V3_BDHV12</stp>
        <stp>912810FR4 Govt</stp>
        <stp>IDX_RATIO</stp>
        <stp>8/29/2006</stp>
        <stp>8/29/2006</stp>
        <stp>[Fixed Income  Prices 2004-2009.xlsx]TIPS!R547C108</stp>
        <tr r="DD547" s="1"/>
      </tp>
      <tp>
        <v>1.0783199999999999</v>
        <stp/>
        <stp>##V3_BDHV12</stp>
        <stp>912810FR4 Govt</stp>
        <stp>IDX_RATIO</stp>
        <stp>9/19/2006</stp>
        <stp>9/19/2006</stp>
        <stp>[Fixed Income  Prices 2004-2009.xlsx]TIPS!R562C108</stp>
        <tr r="DD562" s="1"/>
      </tp>
      <tp>
        <v>1.07087</v>
        <stp/>
        <stp>##V3_BDHV12</stp>
        <stp>912810FS2 Govt</stp>
        <stp>IDX_RATIO</stp>
        <stp>5/22/2009</stp>
        <stp>5/22/2009</stp>
        <stp>[Fixed Income  Prices 2004-2009.xlsx]TIPS!R873C112</stp>
        <tr r="DH873" s="1"/>
      </tp>
      <tp>
        <v>1.06084</v>
        <stp/>
        <stp>##V3_BDHV12</stp>
        <stp>912810FS2 Govt</stp>
        <stp>IDX_RATIO</stp>
        <stp>3/12/2009</stp>
        <stp>3/12/2009</stp>
        <stp>[Fixed Income  Prices 2004-2009.xlsx]TIPS!R822C112</stp>
        <tr r="DH822" s="1"/>
      </tp>
      <tp>
        <v>1.0335799999999999</v>
        <stp/>
        <stp>##V3_BDHV12</stp>
        <stp>912828HW3 Govt</stp>
        <stp>IDX_RATIO</stp>
        <stp>8/27/2008</stp>
        <stp>8/27/2008</stp>
        <stp>[Fixed Income  Prices 2004-2009.xlsx]TIPS!R95C48</stp>
        <tr r="AV95" s="1"/>
      </tp>
      <tp>
        <v>1.04505</v>
        <stp/>
        <stp>##V3_BDHV12</stp>
        <stp>912810FS2 Govt</stp>
        <stp>IDX_RATIO</stp>
        <stp>7/19/2007</stp>
        <stp>7/19/2007</stp>
        <stp>[Fixed Income  Prices 2004-2009.xlsx]TIPS!R392C112</stp>
        <tr r="DH392" s="1"/>
      </tp>
      <tp>
        <v>1.03301</v>
        <stp/>
        <stp>##V3_BDHV12</stp>
        <stp>912810PS1 Govt</stp>
        <stp>IDX_RATIO</stp>
        <stp>9/18/2007</stp>
        <stp>9/18/2007</stp>
        <stp>[Fixed Income  Prices 2004-2009.xlsx]TIPS!R175C116</stp>
        <tr r="DL175" s="1"/>
      </tp>
      <tp>
        <v>1.1213200000000001</v>
        <stp/>
        <stp>##V3_BDHV12</stp>
        <stp>912810FR4 Govt</stp>
        <stp>IDX_RATIO</stp>
        <stp>4/15/2008</stp>
        <stp>4/15/2008</stp>
        <stp>[Fixed Income  Prices 2004-2009.xlsx]TIPS!R972C108</stp>
        <tr r="DD972" s="1"/>
      </tp>
      <tp>
        <v>1.1135299999999999</v>
        <stp/>
        <stp>##V3_BDHV12</stp>
        <stp>912810FR4 Govt</stp>
        <stp>IDX_RATIO</stp>
        <stp>1/25/2008</stp>
        <stp>1/25/2008</stp>
        <stp>[Fixed Income  Prices 2004-2009.xlsx]TIPS!R915C108</stp>
        <tr r="DD915" s="1"/>
      </tp>
      <tp>
        <v>1.07003</v>
        <stp/>
        <stp>##V3_BDHV12</stp>
        <stp>912810FS2 Govt</stp>
        <stp>IDX_RATIO</stp>
        <stp>5/12/2009</stp>
        <stp>5/12/2009</stp>
        <stp>[Fixed Income  Prices 2004-2009.xlsx]TIPS!R865C112</stp>
        <tr r="DH865" s="1"/>
      </tp>
      <tp>
        <v>1.07938</v>
        <stp/>
        <stp>##V3_BDHV12</stp>
        <stp>912810FR4 Govt</stp>
        <stp>IDX_RATIO</stp>
        <stp>9/29/2006</stp>
        <stp>9/29/2006</stp>
        <stp>[Fixed Income  Prices 2004-2009.xlsx]TIPS!R570C108</stp>
        <tr r="DD570" s="1"/>
      </tp>
      <tp>
        <v>1.0328999999999999</v>
        <stp/>
        <stp>##V3_BDHV12</stp>
        <stp>912810PS1 Govt</stp>
        <stp>IDX_RATIO</stp>
        <stp>8/28/2007</stp>
        <stp>8/28/2007</stp>
        <stp>[Fixed Income  Prices 2004-2009.xlsx]TIPS!R160C116</stp>
        <tr r="DL160" s="1"/>
      </tp>
      <tp>
        <v>1.1144000000000001</v>
        <stp/>
        <stp>##V3_BDHV12</stp>
        <stp>912810FR4 Govt</stp>
        <stp>IDX_RATIO</stp>
        <stp>2/25/2008</stp>
        <stp>2/25/2008</stp>
        <stp>[Fixed Income  Prices 2004-2009.xlsx]TIPS!R936C108</stp>
        <tr r="DD936" s="1"/>
      </tp>
      <tp>
        <v>1.06752</v>
        <stp/>
        <stp>##V3_BDHV12</stp>
        <stp>912810FS2 Govt</stp>
        <stp>IDX_RATIO</stp>
        <stp>4/22/2009</stp>
        <stp>4/22/2009</stp>
        <stp>[Fixed Income  Prices 2004-2009.xlsx]TIPS!R851C112</stp>
        <tr r="DH851" s="1"/>
      </tp>
      <tp>
        <v>1.06592</v>
        <stp/>
        <stp>##V3_BDHV12</stp>
        <stp>912810FS2 Govt</stp>
        <stp>IDX_RATIO</stp>
        <stp>2/12/2009</stp>
        <stp>2/12/2009</stp>
        <stp>[Fixed Income  Prices 2004-2009.xlsx]TIPS!R802C112</stp>
        <tr r="DH802" s="1"/>
      </tp>
      <tp>
        <v>1.11856</v>
        <stp/>
        <stp>##V3_BDHV12</stp>
        <stp>912810FR4 Govt</stp>
        <stp>IDX_RATIO</stp>
        <stp>3/25/2008</stp>
        <stp>3/25/2008</stp>
        <stp>[Fixed Income  Prices 2004-2009.xlsx]TIPS!R957C108</stp>
        <tr r="DD957" s="1"/>
      </tp>
      <tp>
        <v>1.0765800000000001</v>
        <stp/>
        <stp>##V3_BDHV12</stp>
        <stp>912810FS2 Govt</stp>
        <stp>IDX_RATIO</stp>
        <stp>7/23/2009</stp>
        <stp>7/23/2009</stp>
        <stp>[Fixed Income  Prices 2004-2009.xlsx]TIPS!R917C112</stp>
        <tr r="DH917" s="1"/>
      </tp>
      <tp>
        <v>1.10521</v>
        <stp/>
        <stp>##V3_BDHV12</stp>
        <stp>912810FR4 Govt</stp>
        <stp>IDX_RATIO</stp>
        <stp>9/14/2007</stp>
        <stp>9/14/2007</stp>
        <stp>[Fixed Income  Prices 2004-2009.xlsx]TIPS!R820C108</stp>
        <tr r="DD820" s="1"/>
      </tp>
      <tp>
        <v>1.1047800000000001</v>
        <stp/>
        <stp>##V3_BDHV12</stp>
        <stp>912810FR4 Govt</stp>
        <stp>IDX_RATIO</stp>
        <stp>8/24/2007</stp>
        <stp>8/24/2007</stp>
        <stp>[Fixed Income  Prices 2004-2009.xlsx]TIPS!R805C108</stp>
        <tr r="DD805" s="1"/>
      </tp>
      <tp>
        <v>0.99938000000000005</v>
        <stp/>
        <stp>##V3_BDHV12</stp>
        <stp>912828JX9 Govt</stp>
        <stp>IDX_RATIO</stp>
        <stp>8/13/2009</stp>
        <stp>8/13/2009</stp>
        <stp>[Fixed Income  Prices 2004-2009.xlsx]TIPS!R162C100</stp>
        <tr r="CV162" s="1"/>
      </tp>
      <tp>
        <v>1.07558</v>
        <stp/>
        <stp>##V3_BDHV12</stp>
        <stp>912810FS2 Govt</stp>
        <stp>IDX_RATIO</stp>
        <stp>7/13/2009</stp>
        <stp>7/13/2009</stp>
        <stp>[Fixed Income  Prices 2004-2009.xlsx]TIPS!R909C112</stp>
        <tr r="DH909" s="1"/>
      </tp>
      <tp>
        <v>1.1051200000000001</v>
        <stp/>
        <stp>##V3_BDHV12</stp>
        <stp>912810FR4 Govt</stp>
        <stp>IDX_RATIO</stp>
        <stp>9/24/2007</stp>
        <stp>9/24/2007</stp>
        <stp>[Fixed Income  Prices 2004-2009.xlsx]TIPS!R826C108</stp>
        <tr r="DD826" s="1"/>
      </tp>
      <tp>
        <v>1.0166900000000001</v>
        <stp/>
        <stp>##V3_BDHV12</stp>
        <stp>912810FS2 Govt</stp>
        <stp>IDX_RATIO</stp>
        <stp>2/28/2007</stp>
        <stp>2/28/2007</stp>
        <stp>[Fixed Income  Prices 2004-2009.xlsx]TIPS!R291C112</stp>
        <tr r="DH291" s="1"/>
      </tp>
      <tp>
        <v>1.0159100000000001</v>
        <stp/>
        <stp>##V3_BDHV12</stp>
        <stp>912810FS2 Govt</stp>
        <stp>IDX_RATIO</stp>
        <stp>1/18/2007</stp>
        <stp>1/18/2007</stp>
        <stp>[Fixed Income  Prices 2004-2009.xlsx]TIPS!R262C112</stp>
        <tr r="DH262" s="1"/>
      </tp>
      <tp>
        <v>0.99524000000000001</v>
        <stp/>
        <stp>##V3_BDHV12</stp>
        <stp>912828JX9 Govt</stp>
        <stp>IDX_RATIO</stp>
        <stp>7/23/2009</stp>
        <stp>7/23/2009</stp>
        <stp>[Fixed Income  Prices 2004-2009.xlsx]TIPS!R147C100</stp>
        <tr r="CV147" s="1"/>
      </tp>
      <tp>
        <v>1.02312</v>
        <stp/>
        <stp>##V3_BDHV12</stp>
        <stp>912810FS2 Govt</stp>
        <stp>IDX_RATIO</stp>
        <stp>4/19/2007</stp>
        <stp>4/19/2007</stp>
        <stp>[Fixed Income  Prices 2004-2009.xlsx]TIPS!R327C112</stp>
        <tr r="DH327" s="1"/>
      </tp>
      <tp>
        <v>1.07206</v>
        <stp/>
        <stp>##V3_BDHV12</stp>
        <stp>912810FR4 Govt</stp>
        <stp>IDX_RATIO</stp>
        <stp>7/19/2006</stp>
        <stp>7/19/2006</stp>
        <stp>[Fixed Income  Prices 2004-2009.xlsx]TIPS!R518C108</stp>
        <tr r="DD518" s="1"/>
      </tp>
      <tp>
        <v>1.02203</v>
        <stp/>
        <stp>##V3_BDHV12</stp>
        <stp>912810PS1 Govt</stp>
        <stp>IDX_RATIO</stp>
        <stp>6/18/2007</stp>
        <stp>6/18/2007</stp>
        <stp>[Fixed Income  Prices 2004-2009.xlsx]TIPS!R109C116</stp>
        <tr r="DL109" s="1"/>
      </tp>
      <tp>
        <v>1.0683799999999999</v>
        <stp/>
        <stp>##V3_BDHV12</stp>
        <stp>912810FR4 Govt</stp>
        <stp>IDX_RATIO</stp>
        <stp>6/29/2006</stp>
        <stp>6/29/2006</stp>
        <stp>[Fixed Income  Prices 2004-2009.xlsx]TIPS!R504C108</stp>
        <tr r="DD504" s="1"/>
      </tp>
      <tp>
        <v>1.08107</v>
        <stp/>
        <stp>##V3_BDHV12</stp>
        <stp>912810FS2 Govt</stp>
        <stp>IDX_RATIO</stp>
        <stp>8/13/2009</stp>
        <stp>8/13/2009</stp>
        <stp>[Fixed Income  Prices 2004-2009.xlsx]TIPS!R932C112</stp>
        <tr r="DH932" s="1"/>
      </tp>
      <tp>
        <v>1.00346</v>
        <stp/>
        <stp>##V3_BDHV12</stp>
        <stp>912828JX9 Govt</stp>
        <stp>IDX_RATIO</stp>
        <stp>9/23/2009</stp>
        <stp>9/23/2009</stp>
        <stp>[Fixed Income  Prices 2004-2009.xlsx]TIPS!R191C100</stp>
        <tr r="CV191" s="1"/>
      </tp>
      <tp>
        <v>1.02424</v>
        <stp/>
        <stp>##V3_BDHV12</stp>
        <stp>912810PS1 Govt</stp>
        <stp>IDX_RATIO</stp>
        <stp>6/28/2007</stp>
        <stp>6/28/2007</stp>
        <stp>[Fixed Income  Prices 2004-2009.xlsx]TIPS!R117C116</stp>
        <tr r="DL117" s="1"/>
      </tp>
      <tp>
        <v>1.02833</v>
        <stp/>
        <stp>##V3_BDHV12</stp>
        <stp>912810PS1 Govt</stp>
        <stp>IDX_RATIO</stp>
        <stp>7/18/2007</stp>
        <stp>7/18/2007</stp>
        <stp>[Fixed Income  Prices 2004-2009.xlsx]TIPS!R131C116</stp>
        <tr r="DL131" s="1"/>
      </tp>
      <tp>
        <v>1.01854</v>
        <stp/>
        <stp>##V3_BDHV12</stp>
        <stp>912810FS2 Govt</stp>
        <stp>IDX_RATIO</stp>
        <stp>3/19/2007</stp>
        <stp>3/19/2007</stp>
        <stp>[Fixed Income  Prices 2004-2009.xlsx]TIPS!R304C112</stp>
        <tr r="DH304" s="1"/>
      </tp>
      <tp>
        <v>1.03373</v>
        <stp/>
        <stp>##V3_BDHV12</stp>
        <stp>912810FS2 Govt</stp>
        <stp>IDX_RATIO</stp>
        <stp>5/29/2007</stp>
        <stp>5/29/2007</stp>
        <stp>[Fixed Income  Prices 2004-2009.xlsx]TIPS!R355C112</stp>
        <tr r="DH355" s="1"/>
      </tp>
      <tp>
        <v>1.05098</v>
        <stp/>
        <stp>##V3_BDHV12</stp>
        <stp>912810FR4 Govt</stp>
        <stp>IDX_RATIO</stp>
        <stp>3/28/2006</stp>
        <stp>3/28/2006</stp>
        <stp>[Fixed Income  Prices 2004-2009.xlsx]TIPS!R437C108</stp>
        <tr r="DD437" s="1"/>
      </tp>
      <tp>
        <v>0.99431000000000003</v>
        <stp/>
        <stp>##V3_BDHV12</stp>
        <stp>912828JX9 Govt</stp>
        <stp>IDX_RATIO</stp>
        <stp>7/13/2009</stp>
        <stp>7/13/2009</stp>
        <stp>[Fixed Income  Prices 2004-2009.xlsx]TIPS!R139C100</stp>
        <tr r="CV139" s="1"/>
      </tp>
      <tp>
        <v>1.02077</v>
        <stp/>
        <stp>##V3_BDHV12</stp>
        <stp>912828HW3 Govt</stp>
        <stp>IDX_RATIO</stp>
        <stp>7/17/2008</stp>
        <stp>7/17/2008</stp>
        <stp>[Fixed Income  Prices 2004-2009.xlsx]TIPS!R66C48</stp>
        <tr r="AV66" s="1"/>
      </tp>
      <tp>
        <v>1.0050399999999999</v>
        <stp/>
        <stp>##V3_BDHV12</stp>
        <stp>912828GX2 Govt</stp>
        <stp>IDX_RATIO</stp>
        <stp>8/28/2007</stp>
        <stp>8/28/2007</stp>
        <stp>[Fixed Income  Prices 2004-2009.xlsx]TIPS!R38C88</stp>
        <tr r="CJ38" s="1"/>
      </tp>
      <tp>
        <v>1.1274599999999999</v>
        <stp/>
        <stp>##V3_BDHV12</stp>
        <stp>912810FR4 Govt</stp>
        <stp>IDX_RATIO</stp>
        <stp>5/15/2008</stp>
        <stp>5/15/2008</stp>
        <stp>[Fixed Income  Prices 2004-2009.xlsx]TIPS!R994C108</stp>
        <tr r="DD994" s="1"/>
      </tp>
      <tp>
        <v>1.0573300000000001</v>
        <stp/>
        <stp>##V3_BDHV12</stp>
        <stp>912810FR4 Govt</stp>
        <stp>IDX_RATIO</stp>
        <stp>5/18/2006</stp>
        <stp>5/18/2006</stp>
        <stp>[Fixed Income  Prices 2004-2009.xlsx]TIPS!R474C108</stp>
        <tr r="DD474" s="1"/>
      </tp>
      <tp>
        <v>1.07358</v>
        <stp/>
        <stp>##V3_BDHV12</stp>
        <stp>912810FS2 Govt</stp>
        <stp>IDX_RATIO</stp>
        <stp>6/22/2009</stp>
        <stp>6/22/2009</stp>
        <stp>[Fixed Income  Prices 2004-2009.xlsx]TIPS!R894C112</stp>
        <tr r="DH894" s="1"/>
      </tp>
      <tp>
        <v>1.0854699999999999</v>
        <stp/>
        <stp>##V3_BDHV12</stp>
        <stp>912810FS2 Govt</stp>
        <stp>IDX_RATIO</stp>
        <stp>9/23/2009</stp>
        <stp>9/23/2009</stp>
        <stp>[Fixed Income  Prices 2004-2009.xlsx]TIPS!R961C112</stp>
        <tr r="DH961" s="1"/>
      </tp>
      <tp>
        <v>1.04091</v>
        <stp/>
        <stp>##V3_BDHV12</stp>
        <stp>912810FS2 Govt</stp>
        <stp>IDX_RATIO</stp>
        <stp>6/29/2007</stp>
        <stp>6/29/2007</stp>
        <stp>[Fixed Income  Prices 2004-2009.xlsx]TIPS!R378C112</stp>
        <tr r="DH378" s="1"/>
      </tp>
      <tp>
        <v>1.0329200000000001</v>
        <stp/>
        <stp>##V3_BDHV12</stp>
        <stp>912810PS1 Govt</stp>
        <stp>IDX_RATIO</stp>
        <stp>9/28/2007</stp>
        <stp>9/28/2007</stp>
        <stp>[Fixed Income  Prices 2004-2009.xlsx]TIPS!R183C116</stp>
        <tr r="DL183" s="1"/>
      </tp>
      <tp>
        <v>1.0088299999999999</v>
        <stp/>
        <stp>##V3_BDHV12</stp>
        <stp>912828HW3 Govt</stp>
        <stp>IDX_RATIO</stp>
        <stp>5/27/2008</stp>
        <stp>5/27/2008</stp>
        <stp>[Fixed Income  Prices 2004-2009.xlsx]TIPS!R29C48</stp>
        <tr r="AV29" s="1"/>
      </tp>
      <tp>
        <v>1.0135000000000001</v>
        <stp/>
        <stp>##V3_BDHV12</stp>
        <stp>912828HW3 Govt</stp>
        <stp>IDX_RATIO</stp>
        <stp>6/17/2008</stp>
        <stp>6/17/2008</stp>
        <stp>[Fixed Income  Prices 2004-2009.xlsx]TIPS!R44C48</stp>
        <tr r="AV44" s="1"/>
      </tp>
      <tp>
        <v>1.0050600000000001</v>
        <stp/>
        <stp>##V3_BDHV12</stp>
        <stp>912828GX2 Govt</stp>
        <stp>IDX_RATIO</stp>
        <stp>9/28/2007</stp>
        <stp>9/28/2007</stp>
        <stp>[Fixed Income  Prices 2004-2009.xlsx]TIPS!R61C88</stp>
        <tr r="CJ61" s="1"/>
      </tp>
      <tp>
        <v>1.1224099999999999</v>
        <stp/>
        <stp>##V3_BDHV12</stp>
        <stp>912810FR4 Govt</stp>
        <stp>IDX_RATIO</stp>
        <stp>4/25/2008</stp>
        <stp>4/25/2008</stp>
        <stp>[Fixed Income  Prices 2004-2009.xlsx]TIPS!R980C108</stp>
        <tr r="DD980" s="1"/>
      </tp>
      <tp>
        <v>1.0195399999999999</v>
        <stp/>
        <stp>##V3_BDHV12</stp>
        <stp>912810FS2 Govt</stp>
        <stp>IDX_RATIO</stp>
        <stp>3/29/2007</stp>
        <stp>3/29/2007</stp>
        <stp>[Fixed Income  Prices 2004-2009.xlsx]TIPS!R312C112</stp>
        <tr r="DH312" s="1"/>
      </tp>
      <tp>
        <v>1.03867</v>
        <stp/>
        <stp>##V3_BDHV12</stp>
        <stp>912810FS2 Govt</stp>
        <stp>IDX_RATIO</stp>
        <stp>6/19/2007</stp>
        <stp>6/19/2007</stp>
        <stp>[Fixed Income  Prices 2004-2009.xlsx]TIPS!R370C112</stp>
        <tr r="DH370" s="1"/>
      </tp>
      <tp>
        <v>1.05392</v>
        <stp/>
        <stp>##V3_BDHV12</stp>
        <stp>912810FR4 Govt</stp>
        <stp>IDX_RATIO</stp>
        <stp>4/28/2006</stp>
        <stp>4/28/2006</stp>
        <stp>[Fixed Income  Prices 2004-2009.xlsx]TIPS!R460C108</stp>
        <tr r="DD460" s="1"/>
      </tp>
      <tp>
        <v>1.05321</v>
        <stp/>
        <stp>##V3_BDHV12</stp>
        <stp>912810FR4 Govt</stp>
        <stp>IDX_RATIO</stp>
        <stp>4/18/2006</stp>
        <stp>4/18/2006</stp>
        <stp>[Fixed Income  Prices 2004-2009.xlsx]TIPS!R452C108</stp>
        <tr r="DD452" s="1"/>
      </tp>
      <tp>
        <v>1.0155400000000001</v>
        <stp/>
        <stp>##V3_BDHV12</stp>
        <stp>912828HW3 Govt</stp>
        <stp>IDX_RATIO</stp>
        <stp>6/27/2008</stp>
        <stp>6/27/2008</stp>
        <stp>[Fixed Income  Prices 2004-2009.xlsx]TIPS!R52C48</stp>
        <tr r="AV52" s="1"/>
      </tp>
      <tp>
        <v>1.0051399999999999</v>
        <stp/>
        <stp>##V3_BDHV12</stp>
        <stp>912828GX2 Govt</stp>
        <stp>IDX_RATIO</stp>
        <stp>9/18/2007</stp>
        <stp>9/18/2007</stp>
        <stp>[Fixed Income  Prices 2004-2009.xlsx]TIPS!R53C88</stp>
        <tr r="CJ53" s="1"/>
      </tp>
      <tp>
        <v>1.0726800000000001</v>
        <stp/>
        <stp>##V3_BDHV12</stp>
        <stp>912810FS2 Govt</stp>
        <stp>IDX_RATIO</stp>
        <stp>6/12/2009</stp>
        <stp>6/12/2009</stp>
        <stp>[Fixed Income  Prices 2004-2009.xlsx]TIPS!R888C112</stp>
        <tr r="DH888" s="1"/>
      </tp>
      <tp>
        <v>0.99253999999999998</v>
        <stp/>
        <stp>##V3_BDHV12</stp>
        <stp>912828JX9 Govt</stp>
        <stp>IDX_RATIO</stp>
        <stp>6/23/2009</stp>
        <stp>6/23/2009</stp>
        <stp>[Fixed Income  Prices 2004-2009.xlsx]TIPS!R125C100</stp>
        <tr r="CV125" s="1"/>
      </tp>
      <tp>
        <v>1.0442</v>
        <stp/>
        <stp>##V3_BDHV12</stp>
        <stp>912810FR4 Govt</stp>
        <stp>IDX_RATIO</stp>
        <stp>2/28/2006</stp>
        <stp>2/28/2006</stp>
        <stp>[Fixed Income  Prices 2004-2009.xlsx]TIPS!R417C108</stp>
        <tr r="DD417" s="1"/>
      </tp>
      <tp>
        <v>1.0181100000000001</v>
        <stp/>
        <stp>##V3_BDHV12</stp>
        <stp>912828FB1 Govt</stp>
        <stp>IDX_RATIO</stp>
        <stp>7/19/2006</stp>
        <stp>7/19/2006</stp>
        <stp>[Fixed Income  Prices 2004-2009.xlsx]TIPS!R66C32</stp>
        <tr r="AF66" s="1"/>
      </tp>
      <tp>
        <v>1.00271</v>
        <stp/>
        <stp>##V3_BDHV12</stp>
        <stp>912828JE1 Govt</stp>
        <stp>IDX_RATIO</stp>
        <stp>7/25/2008</stp>
        <stp>7/25/2008</stp>
        <stp>[Fixed Income  Prices 2004-2009.xlsx]TIPS!R15C96</stp>
        <tr r="CR15" s="1"/>
      </tp>
      <tp>
        <v>1.01176</v>
        <stp/>
        <stp>##V3_BDHV12</stp>
        <stp>912828FB1 Govt</stp>
        <stp>IDX_RATIO</stp>
        <stp>6/19/2006</stp>
        <stp>6/19/2006</stp>
        <stp>[Fixed Income  Prices 2004-2009.xlsx]TIPS!R44C32</stp>
        <tr r="AF44" s="1"/>
      </tp>
      <tp>
        <v>1.0060800000000001</v>
        <stp/>
        <stp>##V3_BDHV12</stp>
        <stp>912828FB1 Govt</stp>
        <stp>IDX_RATIO</stp>
        <stp>5/29/2006</stp>
        <stp>5/29/2006</stp>
        <stp>[Fixed Income  Prices 2004-2009.xlsx]TIPS!R29C32</stp>
        <tr r="AF29" s="1"/>
      </tp>
      <tp>
        <v>1.01461</v>
        <stp/>
        <stp>##V3_BDHV12</stp>
        <stp>912828FB1 Govt</stp>
        <stp>IDX_RATIO</stp>
        <stp>6/29/2006</stp>
        <stp>6/29/2006</stp>
        <stp>[Fixed Income  Prices 2004-2009.xlsx]TIPS!R52C32</stp>
        <tr r="AF52" s="1"/>
      </tp>
      <tp>
        <v>1.0042899999999999</v>
        <stp/>
        <stp>##V3_BDHV12</stp>
        <stp>912828FB1 Govt</stp>
        <stp>IDX_RATIO</stp>
        <stp>5/19/2006</stp>
        <stp>5/19/2006</stp>
        <stp>[Fixed Income  Prices 2004-2009.xlsx]TIPS!R23C32</stp>
        <tr r="AF23" s="1"/>
      </tp>
      <tp>
        <v>1.00881</v>
        <stp/>
        <stp>##V3_BDHV12</stp>
        <stp>912828KM1 Govt</stp>
        <stp>IDX_RATIO</stp>
        <stp>7/14/2009</stp>
        <stp>7/14/2009</stp>
        <stp>[Fixed Income  Prices 2004-2009.xlsx]TIPS!R63C60</stp>
        <tr r="BH63" s="1"/>
      </tp>
      <tp>
        <v>1.02651</v>
        <stp/>
        <stp>##V3_BDHV12</stp>
        <stp>912828GN4 Govt</stp>
        <stp>IDX_RATIO</stp>
        <stp>8/28/2007</stp>
        <stp>8/28/2007</stp>
        <stp>[Fixed Income  Prices 2004-2009.xlsx]TIPS!R95C40</stp>
        <tr r="AN95" s="1"/>
      </tp>
      <tp>
        <v>1.0097499999999999</v>
        <stp/>
        <stp>##V3_BDHV12</stp>
        <stp>912828KM1 Govt</stp>
        <stp>IDX_RATIO</stp>
        <stp>7/24/2009</stp>
        <stp>7/24/2009</stp>
        <stp>[Fixed Income  Prices 2004-2009.xlsx]TIPS!R71C60</stp>
        <tr r="BH71" s="1"/>
      </tp>
      <tp>
        <v>1.0036700000000001</v>
        <stp/>
        <stp>##V3_BDHV12</stp>
        <stp>912828KM1 Govt</stp>
        <stp>IDX_RATIO</stp>
        <stp>5/14/2009</stp>
        <stp>5/14/2009</stp>
        <stp>[Fixed Income  Prices 2004-2009.xlsx]TIPS!R20C60</stp>
        <tr r="BH20" s="1"/>
      </tp>
      <tp>
        <v>1.00701</v>
        <stp/>
        <stp>##V3_BDHV12</stp>
        <stp>912828KM1 Govt</stp>
        <stp>IDX_RATIO</stp>
        <stp>6/24/2009</stp>
        <stp>6/24/2009</stp>
        <stp>[Fixed Income  Prices 2004-2009.xlsx]TIPS!R49C60</stp>
        <tr r="BH49" s="1"/>
      </tp>
      <tp>
        <v>1.0078499999999999</v>
        <stp/>
        <stp>##V3_BDHV12</stp>
        <stp>912828GN4 Govt</stp>
        <stp>IDX_RATIO</stp>
        <stp>5/18/2007</stp>
        <stp>5/18/2007</stp>
        <stp>[Fixed Income  Prices 2004-2009.xlsx]TIPS!R23C40</stp>
        <tr r="AN23" s="1"/>
      </tp>
      <tp>
        <v>1.01789</v>
        <stp/>
        <stp>##V3_BDHV12</stp>
        <stp>912828GN4 Govt</stp>
        <stp>IDX_RATIO</stp>
        <stp>6/28/2007</stp>
        <stp>6/28/2007</stp>
        <stp>[Fixed Income  Prices 2004-2009.xlsx]TIPS!R52C40</stp>
        <tr r="AN52" s="1"/>
      </tp>
      <tp>
        <v>1.0074700000000001</v>
        <stp/>
        <stp>##V3_BDHV12</stp>
        <stp>912828FL9 Govt</stp>
        <stp>IDX_RATIO</stp>
        <stp>9/29/2006</stp>
        <stp>9/29/2006</stp>
        <stp>[Fixed Income  Prices 2004-2009.xlsx]TIPS!R61C80</stp>
        <tr r="CB61" s="1"/>
      </tp>
      <tp>
        <v>1.01694</v>
        <stp/>
        <stp>##V3_BDHV12</stp>
        <stp>912828KM1 Govt</stp>
        <stp>IDX_RATIO</stp>
        <stp>8/24/2009</stp>
        <stp>8/24/2009</stp>
        <stp>[Fixed Income  Prices 2004-2009.xlsx]TIPS!R92C60</stp>
        <tr r="BH92" s="1"/>
      </tp>
      <tp>
        <v>1.0044999999999999</v>
        <stp/>
        <stp>##V3_BDHV12</stp>
        <stp>912828FL9 Govt</stp>
        <stp>IDX_RATIO</stp>
        <stp>8/29/2006</stp>
        <stp>8/29/2006</stp>
        <stp>[Fixed Income  Prices 2004-2009.xlsx]TIPS!R38C80</stp>
        <tr r="CB38" s="1"/>
      </tp>
      <tp>
        <v>1.01414</v>
        <stp/>
        <stp>##V3_BDHV12</stp>
        <stp>912828KM1 Govt</stp>
        <stp>IDX_RATIO</stp>
        <stp>8/14/2009</stp>
        <stp>8/14/2009</stp>
        <stp>[Fixed Income  Prices 2004-2009.xlsx]TIPS!R86C60</stp>
        <tr r="BH86" s="1"/>
      </tp>
      <tp>
        <v>0.99985999999999997</v>
        <stp/>
        <stp>##V3_BDHV12</stp>
        <stp>912828GD6 Govt</stp>
        <stp>IDX_RATIO</stp>
        <stp>1/18/2007</stp>
        <stp>1/18/2007</stp>
        <stp>[Fixed Income  Prices 2004-2009.xlsx]TIPS!R10C84</stp>
        <tr r="CF10" s="1"/>
      </tp>
      <tp>
        <v>1.02197</v>
        <stp/>
        <stp>##V3_BDHV12</stp>
        <stp>912828GN4 Govt</stp>
        <stp>IDX_RATIO</stp>
        <stp>7/18/2007</stp>
        <stp>7/18/2007</stp>
        <stp>[Fixed Income  Prices 2004-2009.xlsx]TIPS!R66C40</stp>
        <tr r="AN66" s="1"/>
      </tp>
      <tp>
        <v>1.0006200000000001</v>
        <stp/>
        <stp>##V3_BDHV12</stp>
        <stp>912828GD6 Govt</stp>
        <stp>IDX_RATIO</stp>
        <stp>2/28/2007</stp>
        <stp>2/28/2007</stp>
        <stp>[Fixed Income  Prices 2004-2009.xlsx]TIPS!R39C84</stp>
        <tr r="CF39" s="1"/>
      </tp>
      <tp>
        <v>1.0033300000000001</v>
        <stp/>
        <stp>##V3_BDHV12</stp>
        <stp>912828GD6 Govt</stp>
        <stp>IDX_RATIO</stp>
        <stp>3/28/2007</stp>
        <stp>3/28/2007</stp>
        <stp>[Fixed Income  Prices 2004-2009.xlsx]TIPS!R59C84</stp>
        <tr r="CF59" s="1"/>
      </tp>
      <tp>
        <v>1.0107999999999999</v>
        <stp/>
        <stp>##V3_BDHV12</stp>
        <stp>912828GN4 Govt</stp>
        <stp>IDX_RATIO</stp>
        <stp>5/28/2007</stp>
        <stp>5/28/2007</stp>
        <stp>[Fixed Income  Prices 2004-2009.xlsx]TIPS!R29C40</stp>
        <tr r="AN29" s="1"/>
      </tp>
      <tp>
        <v>1.0157</v>
        <stp/>
        <stp>##V3_BDHV12</stp>
        <stp>912828GN4 Govt</stp>
        <stp>IDX_RATIO</stp>
        <stp>6/18/2007</stp>
        <stp>6/18/2007</stp>
        <stp>[Fixed Income  Prices 2004-2009.xlsx]TIPS!R44C40</stp>
        <tr r="AN44" s="1"/>
      </tp>
      <tp>
        <v>1.00648</v>
        <stp/>
        <stp>##V3_BDHV12</stp>
        <stp>912828FL9 Govt</stp>
        <stp>IDX_RATIO</stp>
        <stp>9/19/2006</stp>
        <stp>9/19/2006</stp>
        <stp>[Fixed Income  Prices 2004-2009.xlsx]TIPS!R53C80</stp>
        <tr r="CB53" s="1"/>
      </tp>
      <tp>
        <v>1.00912</v>
        <stp/>
        <stp>##V3_BDHV12</stp>
        <stp>912828HN3 Govt</stp>
        <stp>IDX_RATIO</stp>
        <stp>4/17/2008</stp>
        <stp>4/17/2008</stp>
        <stp>[Fixed Income  Prices 2004-2009.xlsx]TIPS!R75C92</stp>
        <tr r="CN75" s="1"/>
      </tp>
      <tp>
        <v>1.00515</v>
        <stp/>
        <stp>##V3_BDHV12</stp>
        <stp>912828HN3 Govt</stp>
        <stp>IDX_RATIO</stp>
        <stp>3/17/2008</stp>
        <stp>3/17/2008</stp>
        <stp>[Fixed Income  Prices 2004-2009.xlsx]TIPS!R52C92</stp>
        <tr r="CN52" s="1"/>
      </tp>
      <tp>
        <v>1.0220400000000001</v>
        <stp/>
        <stp>##V3_BDHV12</stp>
        <stp>912828FB1 Govt</stp>
        <stp>IDX_RATIO</stp>
        <stp>8/29/2006</stp>
        <stp>8/29/2006</stp>
        <stp>[Fixed Income  Prices 2004-2009.xlsx]TIPS!R95C32</stp>
        <tr r="AF95" s="1"/>
      </tp>
      <tp>
        <v>1.0091699999999999</v>
        <stp/>
        <stp>##V3_BDHV12</stp>
        <stp>912828JE1 Govt</stp>
        <stp>IDX_RATIO</stp>
        <stp>8/15/2008</stp>
        <stp>8/15/2008</stp>
        <stp>[Fixed Income  Prices 2004-2009.xlsx]TIPS!R30C96</stp>
        <tr r="CR30" s="1"/>
      </tp>
      <tp>
        <v>1.0172099999999999</v>
        <stp/>
        <stp>##V3_BDHV12</stp>
        <stp>912828JE1 Govt</stp>
        <stp>IDX_RATIO</stp>
        <stp>9/15/2008</stp>
        <stp>9/15/2008</stp>
        <stp>[Fixed Income  Prices 2004-2009.xlsx]TIPS!R51C96</stp>
        <tr r="CR51" s="1"/>
      </tp>
      <tp>
        <v>1.00038</v>
        <stp/>
        <stp>##V3_BDHV12</stp>
        <stp>912828HN3 Govt</stp>
        <stp>IDX_RATIO</stp>
        <stp>1/17/2008</stp>
        <stp>1/17/2008</stp>
        <stp>[Fixed Income  Prices 2004-2009.xlsx]TIPS!R10C92</stp>
        <tr r="CN10" s="1"/>
      </tp>
      <tp>
        <v>1.0189900000000001</v>
        <stp/>
        <stp>##V3_BDHV12</stp>
        <stp>912828JE1 Govt</stp>
        <stp>IDX_RATIO</stp>
        <stp>9/25/2008</stp>
        <stp>9/25/2008</stp>
        <stp>[Fixed Income  Prices 2004-2009.xlsx]TIPS!R59C96</stp>
        <tr r="CR59" s="1"/>
      </tp>
      <tp>
        <v>1.00265</v>
        <stp/>
        <stp>##V3_BDHV12</stp>
        <stp>912828HN3 Govt</stp>
        <stp>IDX_RATIO</stp>
        <stp>2/27/2008</stp>
        <stp>2/27/2008</stp>
        <stp>[Fixed Income  Prices 2004-2009.xlsx]TIPS!R39C92</stp>
        <tr r="CN39" s="1"/>
      </tp>
      <tp>
        <v>1.01414</v>
        <stp/>
        <stp>##V3_BDHV12</stp>
        <stp>912828GD6 Govt</stp>
        <stp>IDX_RATIO</stp>
        <stp>5/18/2007</stp>
        <stp>5/18/2007</stp>
        <stp>[Fixed Income  Prices 2004-2009.xlsx]TIPS!R96C84</stp>
        <tr r="CF96" s="1"/>
      </tp>
      <tp>
        <v>1.0067699999999999</v>
        <stp/>
        <stp>##V3_BDHV12</stp>
        <stp>912828GD6 Govt</stp>
        <stp>IDX_RATIO</stp>
        <stp>4/18/2007</stp>
        <stp>4/18/2007</stp>
        <stp>[Fixed Income  Prices 2004-2009.xlsx]TIPS!R74C84</stp>
        <tr r="CF74" s="1"/>
      </tp>
      <tp>
        <v>1.01244</v>
        <stp/>
        <stp>##V3_BDHV12</stp>
        <stp>912828JE1 Govt</stp>
        <stp>IDX_RATIO</stp>
        <stp>8/25/2008</stp>
        <stp>8/25/2008</stp>
        <stp>[Fixed Income  Prices 2004-2009.xlsx]TIPS!R36C96</stp>
        <tr r="CR36" s="1"/>
      </tp>
      <tp>
        <v>1.0067600000000001</v>
        <stp/>
        <stp>##V3_BDHV12</stp>
        <stp>912828HN3 Govt</stp>
        <stp>IDX_RATIO</stp>
        <stp>3/27/2008</stp>
        <stp>3/27/2008</stp>
        <stp>[Fixed Income  Prices 2004-2009.xlsx]TIPS!R60C92</stp>
        <tr r="CN60" s="1"/>
      </tp>
      <tp>
        <v>1.0255099999999999</v>
        <stp/>
        <stp>##V3_BDHV12</stp>
        <stp>912828BW9 Govt</stp>
        <stp>IDX_RATIO</stp>
        <stp>10/28/2004</stp>
        <stp>10/28/2004</stp>
        <stp>[Fixed Income  Prices 2004-2009.xlsx]TIPS!R74C56</stp>
        <tr r="BD74" s="1"/>
      </tp>
      <tp>
        <v>1.22759</v>
        <stp/>
        <stp>##V3_BDHV12</stp>
        <stp>9128272M3 Govt</stp>
        <stp>IDX_RATIO</stp>
        <stp>8/30/2005</stp>
        <stp>8/30/2005</stp>
        <stp>[Fixed Income  Prices 2004-2009.xlsx]TIPS!R291C8</stp>
        <tr r="H291" s="1"/>
      </tp>
      <tp>
        <v>1.2804800000000001</v>
        <stp/>
        <stp>##V3_BDHV12</stp>
        <stp>9128272M3 Govt</stp>
        <stp>IDX_RATIO</stp>
        <stp>8/30/2006</stp>
        <stp>8/30/2006</stp>
        <stp>[Fixed Income  Prices 2004-2009.xlsx]TIPS!R551C8</stp>
        <tr r="H551" s="1"/>
      </tp>
      <tp>
        <v>1.2803200000000001</v>
        <stp/>
        <stp>##V3_BDHV12</stp>
        <stp>9128272M3 Govt</stp>
        <stp>IDX_RATIO</stp>
        <stp>8/28/2006</stp>
        <stp>8/28/2006</stp>
        <stp>[Fixed Income  Prices 2004-2009.xlsx]TIPS!R549C8</stp>
        <tr r="H549" s="1"/>
      </tp>
      <tp>
        <v>1.17286</v>
        <stp/>
        <stp>##V3_BDHV12</stp>
        <stp>9128273T7 Govt</stp>
        <stp>IDX_RATIO</stp>
        <stp>10/26/2004</stp>
        <stp>10/26/2004</stp>
        <stp>[Fixed Income  Prices 2004-2009.xlsx]TIPS!R72C12</stp>
        <tr r="L72" s="1"/>
      </tp>
      <tp>
        <v>1.15679</v>
        <stp/>
        <stp>##V3_BDHV12</stp>
        <stp>9128274Y5 Govt</stp>
        <stp>IDX_RATIO</stp>
        <stp>11/17/2004</stp>
        <stp>11/17/2004</stp>
        <stp>[Fixed Income  Prices 2004-2009.xlsx]TIPS!R88C16</stp>
        <tr r="P88" s="1"/>
      </tp>
      <tp>
        <v>1.0037199999999999</v>
        <stp/>
        <stp>##V3_BDHV12</stp>
        <stp>912828GX2 Govt</stp>
        <stp>IDX_RATIO</stp>
        <stp>10/23/2007</stp>
        <stp>10/23/2007</stp>
        <stp>[Fixed Income  Prices 2004-2009.xlsx]TIPS!R78C88</stp>
        <tr r="CJ78" s="1"/>
      </tp>
      <tp>
        <v>1.30589</v>
        <stp/>
        <stp>##V3_BDHV12</stp>
        <stp>9128275W8 Govt</stp>
        <stp>IDX_RATIO</stp>
        <stp>10/10/2008</stp>
        <stp>10/10/2008</stp>
        <stp>[Fixed Income  Prices 2004-2009.xlsx]TIPS!R1102C20</stp>
        <tr r="T1102" s="1"/>
      </tp>
      <tp>
        <v>1.30538</v>
        <stp/>
        <stp>##V3_BDHV12</stp>
        <stp>9128275W8 Govt</stp>
        <stp>IDX_RATIO</stp>
        <stp>10/13/2008</stp>
        <stp>10/13/2008</stp>
        <stp>[Fixed Income  Prices 2004-2009.xlsx]TIPS!R1103C20</stp>
        <tr r="T1103" s="1"/>
      </tp>
      <tp>
        <v>1.30504</v>
        <stp/>
        <stp>##V3_BDHV12</stp>
        <stp>9128275W8 Govt</stp>
        <stp>IDX_RATIO</stp>
        <stp>10/15/2008</stp>
        <stp>10/15/2008</stp>
        <stp>[Fixed Income  Prices 2004-2009.xlsx]TIPS!R1105C20</stp>
        <tr r="T1105" s="1"/>
      </tp>
      <tp>
        <v>1.30521</v>
        <stp/>
        <stp>##V3_BDHV12</stp>
        <stp>9128275W8 Govt</stp>
        <stp>IDX_RATIO</stp>
        <stp>10/14/2008</stp>
        <stp>10/14/2008</stp>
        <stp>[Fixed Income  Prices 2004-2009.xlsx]TIPS!R1104C20</stp>
        <tr r="T1104" s="1"/>
      </tp>
      <tp>
        <v>1.30471</v>
        <stp/>
        <stp>##V3_BDHV12</stp>
        <stp>9128275W8 Govt</stp>
        <stp>IDX_RATIO</stp>
        <stp>10/17/2008</stp>
        <stp>10/17/2008</stp>
        <stp>[Fixed Income  Prices 2004-2009.xlsx]TIPS!R1107C20</stp>
        <tr r="T1107" s="1"/>
      </tp>
      <tp>
        <v>1.30488</v>
        <stp/>
        <stp>##V3_BDHV12</stp>
        <stp>9128275W8 Govt</stp>
        <stp>IDX_RATIO</stp>
        <stp>10/16/2008</stp>
        <stp>10/16/2008</stp>
        <stp>[Fixed Income  Prices 2004-2009.xlsx]TIPS!R1106C20</stp>
        <tr r="T1106" s="1"/>
      </tp>
      <tp>
        <v>1.06894</v>
        <stp/>
        <stp>##V3_BDHV12</stp>
        <stp>9128277J5 Govt</stp>
        <stp>IDX_RATIO</stp>
        <stp>11/24/2004</stp>
        <stp>11/24/2004</stp>
        <stp>[Fixed Income  Prices 2004-2009.xlsx]TIPS!R93C36</stp>
        <tr r="AJ93" s="1"/>
      </tp>
      <tp>
        <v>1.1750400000000001</v>
        <stp/>
        <stp>##V3_BDHV12</stp>
        <stp>9128273T7 Govt</stp>
        <stp>IDX_RATIO</stp>
        <stp>11/26/2004</stp>
        <stp>11/26/2004</stp>
        <stp>[Fixed Income  Prices 2004-2009.xlsx]TIPS!R95C12</stp>
        <tr r="L95" s="1"/>
      </tp>
      <tp>
        <v>1.3037000000000001</v>
        <stp/>
        <stp>##V3_BDHV12</stp>
        <stp>9128275W8 Govt</stp>
        <stp>IDX_RATIO</stp>
        <stp>10/23/2008</stp>
        <stp>10/23/2008</stp>
        <stp>[Fixed Income  Prices 2004-2009.xlsx]TIPS!R1111C20</stp>
        <tr r="T1111" s="1"/>
      </tp>
      <tp>
        <v>1.3038699999999999</v>
        <stp/>
        <stp>##V3_BDHV12</stp>
        <stp>9128275W8 Govt</stp>
        <stp>IDX_RATIO</stp>
        <stp>10/22/2008</stp>
        <stp>10/22/2008</stp>
        <stp>[Fixed Income  Prices 2004-2009.xlsx]TIPS!R1110C20</stp>
        <tr r="T1110" s="1"/>
      </tp>
      <tp>
        <v>1.3042</v>
        <stp/>
        <stp>##V3_BDHV12</stp>
        <stp>9128275W8 Govt</stp>
        <stp>IDX_RATIO</stp>
        <stp>10/20/2008</stp>
        <stp>10/20/2008</stp>
        <stp>[Fixed Income  Prices 2004-2009.xlsx]TIPS!R1108C20</stp>
        <tr r="T1108" s="1"/>
      </tp>
      <tp>
        <v>1.30403</v>
        <stp/>
        <stp>##V3_BDHV12</stp>
        <stp>9128275W8 Govt</stp>
        <stp>IDX_RATIO</stp>
        <stp>10/21/2008</stp>
        <stp>10/21/2008</stp>
        <stp>[Fixed Income  Prices 2004-2009.xlsx]TIPS!R1109C20</stp>
        <tr r="T1109" s="1"/>
      </tp>
      <tp>
        <v>1.3030200000000001</v>
        <stp/>
        <stp>##V3_BDHV12</stp>
        <stp>9128275W8 Govt</stp>
        <stp>IDX_RATIO</stp>
        <stp>10/27/2008</stp>
        <stp>10/27/2008</stp>
        <stp>[Fixed Income  Prices 2004-2009.xlsx]TIPS!R1113C20</stp>
        <tr r="T1113" s="1"/>
      </tp>
      <tp>
        <v>1.3035300000000001</v>
        <stp/>
        <stp>##V3_BDHV12</stp>
        <stp>9128275W8 Govt</stp>
        <stp>IDX_RATIO</stp>
        <stp>10/24/2008</stp>
        <stp>10/24/2008</stp>
        <stp>[Fixed Income  Prices 2004-2009.xlsx]TIPS!R1112C20</stp>
        <tr r="T1112" s="1"/>
      </tp>
      <tp>
        <v>1.3026900000000001</v>
        <stp/>
        <stp>##V3_BDHV12</stp>
        <stp>9128275W8 Govt</stp>
        <stp>IDX_RATIO</stp>
        <stp>10/29/2008</stp>
        <stp>10/29/2008</stp>
        <stp>[Fixed Income  Prices 2004-2009.xlsx]TIPS!R1115C20</stp>
        <tr r="T1115" s="1"/>
      </tp>
      <tp>
        <v>1.3028599999999999</v>
        <stp/>
        <stp>##V3_BDHV12</stp>
        <stp>9128275W8 Govt</stp>
        <stp>IDX_RATIO</stp>
        <stp>10/28/2008</stp>
        <stp>10/28/2008</stp>
        <stp>[Fixed Income  Prices 2004-2009.xlsx]TIPS!R1114C20</stp>
        <tr r="T1114" s="1"/>
      </tp>
      <tp>
        <v>1.0684199999999999</v>
        <stp/>
        <stp>##V3_BDHV12</stp>
        <stp>9128277J5 Govt</stp>
        <stp>IDX_RATIO</stp>
        <stp>11/17/2004</stp>
        <stp>11/17/2004</stp>
        <stp>[Fixed Income  Prices 2004-2009.xlsx]TIPS!R88C36</stp>
        <tr r="AJ88" s="1"/>
      </tp>
      <tp>
        <v>1.1741299999999999</v>
        <stp/>
        <stp>##V3_BDHV12</stp>
        <stp>9128273T7 Govt</stp>
        <stp>IDX_RATIO</stp>
        <stp>11/15/2004</stp>
        <stp>11/15/2004</stp>
        <stp>[Fixed Income  Prices 2004-2009.xlsx]TIPS!R86C12</stp>
        <tr r="L86" s="1"/>
      </tp>
      <tp>
        <v>1.28331</v>
        <stp/>
        <stp>##V3_BDHV12</stp>
        <stp>9128275W8 Govt</stp>
        <stp>IDX_RATIO</stp>
        <stp>11/18/2009</stp>
        <stp>11/18/2009</stp>
        <stp>[Fixed Income  Prices 2004-2009.xlsx]TIPS!R1390C20</stp>
        <tr r="T1390" s="1"/>
      </tp>
      <tp>
        <v>1.2833399999999999</v>
        <stp/>
        <stp>##V3_BDHV12</stp>
        <stp>9128275W8 Govt</stp>
        <stp>IDX_RATIO</stp>
        <stp>11/19/2009</stp>
        <stp>11/19/2009</stp>
        <stp>[Fixed Income  Prices 2004-2009.xlsx]TIPS!R1391C20</stp>
        <tr r="T1391" s="1"/>
      </tp>
      <tp>
        <v>1.3025199999999999</v>
        <stp/>
        <stp>##V3_BDHV12</stp>
        <stp>9128275W8 Govt</stp>
        <stp>IDX_RATIO</stp>
        <stp>10/30/2008</stp>
        <stp>10/30/2008</stp>
        <stp>[Fixed Income  Prices 2004-2009.xlsx]TIPS!R1116C20</stp>
        <tr r="T1116" s="1"/>
      </tp>
      <tp>
        <v>1.3023500000000001</v>
        <stp/>
        <stp>##V3_BDHV12</stp>
        <stp>9128275W8 Govt</stp>
        <stp>IDX_RATIO</stp>
        <stp>10/31/2008</stp>
        <stp>10/31/2008</stp>
        <stp>[Fixed Income  Prices 2004-2009.xlsx]TIPS!R1117C20</stp>
        <tr r="T1117" s="1"/>
      </tp>
      <tp>
        <v>1.28312</v>
        <stp/>
        <stp>##V3_BDHV12</stp>
        <stp>9128275W8 Govt</stp>
        <stp>IDX_RATIO</stp>
        <stp>11/11/2009</stp>
        <stp>11/11/2009</stp>
        <stp>[Fixed Income  Prices 2004-2009.xlsx]TIPS!R1385C20</stp>
        <tr r="T1385" s="1"/>
      </tp>
      <tp>
        <v>1.2830900000000001</v>
        <stp/>
        <stp>##V3_BDHV12</stp>
        <stp>9128275W8 Govt</stp>
        <stp>IDX_RATIO</stp>
        <stp>11/10/2009</stp>
        <stp>11/10/2009</stp>
        <stp>[Fixed Income  Prices 2004-2009.xlsx]TIPS!R1384C20</stp>
        <tr r="T1384" s="1"/>
      </tp>
      <tp>
        <v>1.28318</v>
        <stp/>
        <stp>##V3_BDHV12</stp>
        <stp>9128275W8 Govt</stp>
        <stp>IDX_RATIO</stp>
        <stp>11/13/2009</stp>
        <stp>11/13/2009</stp>
        <stp>[Fixed Income  Prices 2004-2009.xlsx]TIPS!R1387C20</stp>
        <tr r="T1387" s="1"/>
      </tp>
      <tp>
        <v>1.28315</v>
        <stp/>
        <stp>##V3_BDHV12</stp>
        <stp>9128275W8 Govt</stp>
        <stp>IDX_RATIO</stp>
        <stp>11/12/2009</stp>
        <stp>11/12/2009</stp>
        <stp>[Fixed Income  Prices 2004-2009.xlsx]TIPS!R1386C20</stp>
        <tr r="T1386" s="1"/>
      </tp>
      <tp>
        <v>1.28328</v>
        <stp/>
        <stp>##V3_BDHV12</stp>
        <stp>9128275W8 Govt</stp>
        <stp>IDX_RATIO</stp>
        <stp>11/17/2009</stp>
        <stp>11/17/2009</stp>
        <stp>[Fixed Income  Prices 2004-2009.xlsx]TIPS!R1389C20</stp>
        <tr r="T1389" s="1"/>
      </tp>
      <tp>
        <v>1.2832600000000001</v>
        <stp/>
        <stp>##V3_BDHV12</stp>
        <stp>9128275W8 Govt</stp>
        <stp>IDX_RATIO</stp>
        <stp>11/16/2009</stp>
        <stp>11/16/2009</stp>
        <stp>[Fixed Income  Prices 2004-2009.xlsx]TIPS!R1388C20</stp>
        <tr r="T1388" s="1"/>
      </tp>
      <tp>
        <v>1.1726399999999999</v>
        <stp/>
        <stp>##V3_BDHV12</stp>
        <stp>9128273T7 Govt</stp>
        <stp>IDX_RATIO</stp>
        <stp>10/15/2004</stp>
        <stp>10/15/2004</stp>
        <stp>[Fixed Income  Prices 2004-2009.xlsx]TIPS!R65C12</stp>
        <tr r="L65" s="1"/>
      </tp>
      <tp>
        <v>1.1573599999999999</v>
        <stp/>
        <stp>##V3_BDHV12</stp>
        <stp>9128274Y5 Govt</stp>
        <stp>IDX_RATIO</stp>
        <stp>11/24/2004</stp>
        <stp>11/24/2004</stp>
        <stp>[Fixed Income  Prices 2004-2009.xlsx]TIPS!R93C16</stp>
        <tr r="P93" s="1"/>
      </tp>
      <tp>
        <v>1.0044999999999999</v>
        <stp/>
        <stp>##V3_BDHV12</stp>
        <stp>912828GX2 Govt</stp>
        <stp>IDX_RATIO</stp>
        <stp>10/10/2007</stp>
        <stp>10/10/2007</stp>
        <stp>[Fixed Income  Prices 2004-2009.xlsx]TIPS!R69C88</stp>
        <tr r="CJ69" s="1"/>
      </tp>
      <tp>
        <v>1.3347800000000001</v>
        <stp/>
        <stp>##V3_BDHV12</stp>
        <stp>9128274Y5 Govt</stp>
        <stp>IDX_RATIO</stp>
        <stp>11/19/2008</stp>
        <stp>11/19/2008</stp>
        <stp>[Fixed Income  Prices 2004-2009.xlsx]TIPS!R1131C16</stp>
        <tr r="P1131" s="1"/>
      </tp>
      <tp>
        <v>1.33484</v>
        <stp/>
        <stp>##V3_BDHV12</stp>
        <stp>9128274Y5 Govt</stp>
        <stp>IDX_RATIO</stp>
        <stp>11/18/2008</stp>
        <stp>11/18/2008</stp>
        <stp>[Fixed Income  Prices 2004-2009.xlsx]TIPS!R1130C16</stp>
        <tr r="P1130" s="1"/>
      </tp>
      <tp>
        <v>1.33534</v>
        <stp/>
        <stp>##V3_BDHV12</stp>
        <stp>9128274Y5 Govt</stp>
        <stp>IDX_RATIO</stp>
        <stp>11/10/2008</stp>
        <stp>11/10/2008</stp>
        <stp>[Fixed Income  Prices 2004-2009.xlsx]TIPS!R1124C16</stp>
        <tr r="P1124" s="1"/>
      </tp>
      <tp>
        <v>1.33527</v>
        <stp/>
        <stp>##V3_BDHV12</stp>
        <stp>9128274Y5 Govt</stp>
        <stp>IDX_RATIO</stp>
        <stp>11/11/2008</stp>
        <stp>11/11/2008</stp>
        <stp>[Fixed Income  Prices 2004-2009.xlsx]TIPS!R1125C16</stp>
        <tr r="P1125" s="1"/>
      </tp>
      <tp>
        <v>1.33521</v>
        <stp/>
        <stp>##V3_BDHV12</stp>
        <stp>9128274Y5 Govt</stp>
        <stp>IDX_RATIO</stp>
        <stp>11/12/2008</stp>
        <stp>11/12/2008</stp>
        <stp>[Fixed Income  Prices 2004-2009.xlsx]TIPS!R1126C16</stp>
        <tr r="P1126" s="1"/>
      </tp>
      <tp>
        <v>1.3351500000000001</v>
        <stp/>
        <stp>##V3_BDHV12</stp>
        <stp>9128274Y5 Govt</stp>
        <stp>IDX_RATIO</stp>
        <stp>11/13/2008</stp>
        <stp>11/13/2008</stp>
        <stp>[Fixed Income  Prices 2004-2009.xlsx]TIPS!R1127C16</stp>
        <tr r="P1127" s="1"/>
      </tp>
      <tp>
        <v>1.3350900000000001</v>
        <stp/>
        <stp>##V3_BDHV12</stp>
        <stp>9128274Y5 Govt</stp>
        <stp>IDX_RATIO</stp>
        <stp>11/14/2008</stp>
        <stp>11/14/2008</stp>
        <stp>[Fixed Income  Prices 2004-2009.xlsx]TIPS!R1128C16</stp>
        <tr r="P1128" s="1"/>
      </tp>
      <tp>
        <v>1.3349</v>
        <stp/>
        <stp>##V3_BDHV12</stp>
        <stp>9128274Y5 Govt</stp>
        <stp>IDX_RATIO</stp>
        <stp>11/17/2008</stp>
        <stp>11/17/2008</stp>
        <stp>[Fixed Income  Prices 2004-2009.xlsx]TIPS!R1129C16</stp>
        <tr r="P1129" s="1"/>
      </tp>
      <tp>
        <v>1.1262799999999999</v>
        <stp/>
        <stp>##V3_BDHV12</stp>
        <stp>9128275W8 Govt</stp>
        <stp>IDX_RATIO</stp>
        <stp>10/29/2004</stp>
        <stp>10/29/2004</stp>
        <stp>[Fixed Income  Prices 2004-2009.xlsx]TIPS!R75C20</stp>
        <tr r="T75" s="1"/>
      </tp>
      <tp>
        <v>1.08874</v>
        <stp/>
        <stp>##V3_BDHV12</stp>
        <stp>9128276R8 Govt</stp>
        <stp>IDX_RATIO</stp>
        <stp>10/29/2004</stp>
        <stp>10/29/2004</stp>
        <stp>[Fixed Income  Prices 2004-2009.xlsx]TIPS!R75C28</stp>
        <tr r="AB75" s="1"/>
      </tp>
      <tp>
        <v>1.00515</v>
        <stp/>
        <stp>##V3_BDHV12</stp>
        <stp>912828CP3 Govt</stp>
        <stp>IDX_RATIO</stp>
        <stp>10/22/2004</stp>
        <stp>10/22/2004</stp>
        <stp>[Fixed Income  Prices 2004-2009.xlsx]TIPS!R70C64</stp>
        <tr r="BL70" s="1"/>
      </tp>
      <tp>
        <v>1.2019299999999999</v>
        <stp/>
        <stp>##V3_BDHV12</stp>
        <stp>9128272M3 Govt</stp>
        <stp>IDX_RATIO</stp>
        <stp>3/11/2005</stp>
        <stp>3/11/2005</stp>
        <stp>[Fixed Income  Prices 2004-2009.xlsx]TIPS!R170C8</stp>
        <tr r="H170" s="1"/>
      </tp>
      <tp>
        <v>1.0161100000000001</v>
        <stp/>
        <stp>##V3_BDHV12</stp>
        <stp>912828JE1 Govt</stp>
        <stp>IDX_RATIO</stp>
        <stp>10/31/2008</stp>
        <stp>10/31/2008</stp>
        <stp>[Fixed Income  Prices 2004-2009.xlsx]TIPS!R85C96</stp>
        <tr r="CR85" s="1"/>
      </tp>
      <tp>
        <v>1.01509</v>
        <stp/>
        <stp>##V3_BDHV12</stp>
        <stp>912828JE1 Govt</stp>
        <stp>IDX_RATIO</stp>
        <stp>11/20/2008</stp>
        <stp>11/20/2008</stp>
        <stp>[Fixed Income  Prices 2004-2009.xlsx]TIPS!R99C96</stp>
        <tr r="CR99" s="1"/>
      </tp>
      <tp>
        <v>1.09094</v>
        <stp/>
        <stp>##V3_BDHV12</stp>
        <stp>9128276R8 Govt</stp>
        <stp>IDX_RATIO</stp>
        <stp>11/29/2004</stp>
        <stp>11/29/2004</stp>
        <stp>[Fixed Income  Prices 2004-2009.xlsx]TIPS!R96C28</stp>
        <tr r="AB96" s="1"/>
      </tp>
      <tp>
        <v>1.1285499999999999</v>
        <stp/>
        <stp>##V3_BDHV12</stp>
        <stp>9128275W8 Govt</stp>
        <stp>IDX_RATIO</stp>
        <stp>11/29/2004</stp>
        <stp>11/29/2004</stp>
        <stp>[Fixed Income  Prices 2004-2009.xlsx]TIPS!R96C20</stp>
        <tr r="T96" s="1"/>
      </tp>
      <tp>
        <v>1.2039599999999999</v>
        <stp/>
        <stp>##V3_BDHV12</stp>
        <stp>9128272M3 Govt</stp>
        <stp>IDX_RATIO</stp>
        <stp>2/11/2005</stp>
        <stp>2/11/2005</stp>
        <stp>[Fixed Income  Prices 2004-2009.xlsx]TIPS!R150C8</stp>
        <tr r="H150" s="1"/>
      </tp>
      <tp>
        <v>1.01756</v>
        <stp/>
        <stp>##V3_BDHV12</stp>
        <stp>912828JE1 Govt</stp>
        <stp>IDX_RATIO</stp>
        <stp>10/20/2008</stp>
        <stp>10/20/2008</stp>
        <stp>[Fixed Income  Prices 2004-2009.xlsx]TIPS!R76C96</stp>
        <tr r="CR76" s="1"/>
      </tp>
      <tp>
        <v>1.03156</v>
        <stp/>
        <stp>##V3_BDHV12</stp>
        <stp>912828BD1 Govt</stp>
        <stp>IDX_RATIO</stp>
        <stp>10/20/2004</stp>
        <stp>10/20/2004</stp>
        <stp>[Fixed Income  Prices 2004-2009.xlsx]TIPS!R68C52</stp>
        <tr r="AZ68" s="1"/>
      </tp>
      <tp>
        <v>1.00681</v>
        <stp/>
        <stp>##V3_BDHV12</stp>
        <stp>912828CP3 Govt</stp>
        <stp>IDX_RATIO</stp>
        <stp>11/22/2004</stp>
        <stp>11/22/2004</stp>
        <stp>[Fixed Income  Prices 2004-2009.xlsx]TIPS!R91C64</stp>
        <tr r="BL91" s="1"/>
      </tp>
      <tp>
        <v>1.24915</v>
        <stp/>
        <stp>##V3_BDHV12</stp>
        <stp>9128272M3 Govt</stp>
        <stp>IDX_RATIO</stp>
        <stp>1/26/2006</stp>
        <stp>1/26/2006</stp>
        <stp>[Fixed Income  Prices 2004-2009.xlsx]TIPS!R397C8</stp>
        <tr r="H397" s="1"/>
      </tp>
      <tp>
        <v>1.2498</v>
        <stp/>
        <stp>##V3_BDHV12</stp>
        <stp>9128272M3 Govt</stp>
        <stp>IDX_RATIO</stp>
        <stp>1/24/2006</stp>
        <stp>1/24/2006</stp>
        <stp>[Fixed Income  Prices 2004-2009.xlsx]TIPS!R395C8</stp>
        <tr r="H395" s="1"/>
      </tp>
      <tp>
        <v>1.0184800000000001</v>
        <stp/>
        <stp>##V3_BDHV12</stp>
        <stp>912828JE1 Govt</stp>
        <stp>IDX_RATIO</stp>
        <stp>10/13/2008</stp>
        <stp>10/13/2008</stp>
        <stp>[Fixed Income  Prices 2004-2009.xlsx]TIPS!R71C96</stp>
        <tr r="CR71" s="1"/>
      </tp>
      <tp>
        <v>1.0314399999999999</v>
        <stp/>
        <stp>##V3_BDHV12</stp>
        <stp>912828BD1 Govt</stp>
        <stp>IDX_RATIO</stp>
        <stp>10/13/2004</stp>
        <stp>10/13/2004</stp>
        <stp>[Fixed Income  Prices 2004-2009.xlsx]TIPS!R63C52</stp>
        <tr r="AZ63" s="1"/>
      </tp>
      <tp>
        <v>1.00603</v>
        <stp/>
        <stp>##V3_BDHV12</stp>
        <stp>912828CP3 Govt</stp>
        <stp>IDX_RATIO</stp>
        <stp>11/11/2004</stp>
        <stp>11/11/2004</stp>
        <stp>[Fixed Income  Prices 2004-2009.xlsx]TIPS!R84C64</stp>
        <tr r="BL84" s="1"/>
      </tp>
      <tp>
        <v>1.33423</v>
        <stp/>
        <stp>##V3_BDHV12</stp>
        <stp>9128274Y5 Govt</stp>
        <stp>IDX_RATIO</stp>
        <stp>11/28/2008</stp>
        <stp>11/28/2008</stp>
        <stp>[Fixed Income  Prices 2004-2009.xlsx]TIPS!R1138C16</stp>
        <tr r="P1138" s="1"/>
      </tp>
      <tp>
        <v>1.3347199999999999</v>
        <stp/>
        <stp>##V3_BDHV12</stp>
        <stp>9128274Y5 Govt</stp>
        <stp>IDX_RATIO</stp>
        <stp>11/20/2008</stp>
        <stp>11/20/2008</stp>
        <stp>[Fixed Income  Prices 2004-2009.xlsx]TIPS!R1132C16</stp>
        <tr r="P1132" s="1"/>
      </tp>
      <tp>
        <v>1.33466</v>
        <stp/>
        <stp>##V3_BDHV12</stp>
        <stp>9128274Y5 Govt</stp>
        <stp>IDX_RATIO</stp>
        <stp>11/21/2008</stp>
        <stp>11/21/2008</stp>
        <stp>[Fixed Income  Prices 2004-2009.xlsx]TIPS!R1133C16</stp>
        <tr r="P1133" s="1"/>
      </tp>
      <tp>
        <v>1.3343499999999999</v>
        <stp/>
        <stp>##V3_BDHV12</stp>
        <stp>9128274Y5 Govt</stp>
        <stp>IDX_RATIO</stp>
        <stp>11/26/2008</stp>
        <stp>11/26/2008</stp>
        <stp>[Fixed Income  Prices 2004-2009.xlsx]TIPS!R1136C16</stp>
        <tr r="P1136" s="1"/>
      </tp>
      <tp>
        <v>1.33429</v>
        <stp/>
        <stp>##V3_BDHV12</stp>
        <stp>9128274Y5 Govt</stp>
        <stp>IDX_RATIO</stp>
        <stp>11/27/2008</stp>
        <stp>11/27/2008</stp>
        <stp>[Fixed Income  Prices 2004-2009.xlsx]TIPS!R1137C16</stp>
        <tr r="P1137" s="1"/>
      </tp>
      <tp>
        <v>1.33447</v>
        <stp/>
        <stp>##V3_BDHV12</stp>
        <stp>9128274Y5 Govt</stp>
        <stp>IDX_RATIO</stp>
        <stp>11/24/2008</stp>
        <stp>11/24/2008</stp>
        <stp>[Fixed Income  Prices 2004-2009.xlsx]TIPS!R1134C16</stp>
        <tr r="P1134" s="1"/>
      </tp>
      <tp>
        <v>1.3344100000000001</v>
        <stp/>
        <stp>##V3_BDHV12</stp>
        <stp>9128274Y5 Govt</stp>
        <stp>IDX_RATIO</stp>
        <stp>11/25/2008</stp>
        <stp>11/25/2008</stp>
        <stp>[Fixed Income  Prices 2004-2009.xlsx]TIPS!R1135C16</stp>
        <tr r="P1135" s="1"/>
      </tp>
      <tp>
        <v>1.0049600000000001</v>
        <stp/>
        <stp>##V3_BDHV12</stp>
        <stp>912828CP3 Govt</stp>
        <stp>IDX_RATIO</stp>
        <stp>10/11/2004</stp>
        <stp>10/11/2004</stp>
        <stp>[Fixed Income  Prices 2004-2009.xlsx]TIPS!R61C64</stp>
        <tr r="BL61" s="1"/>
      </tp>
      <tp>
        <v>1.24752</v>
        <stp/>
        <stp>##V3_BDHV12</stp>
        <stp>9128272M3 Govt</stp>
        <stp>IDX_RATIO</stp>
        <stp>1/31/2006</stp>
        <stp>1/31/2006</stp>
        <stp>[Fixed Income  Prices 2004-2009.xlsx]TIPS!R400C8</stp>
        <tr r="H400" s="1"/>
      </tp>
      <tp>
        <v>1.01542</v>
        <stp/>
        <stp>##V3_BDHV12</stp>
        <stp>912828JE1 Govt</stp>
        <stp>IDX_RATIO</stp>
        <stp>11/13/2008</stp>
        <stp>11/13/2008</stp>
        <stp>[Fixed Income  Prices 2004-2009.xlsx]TIPS!R94C96</stp>
        <tr r="CR94" s="1"/>
      </tp>
      <tp>
        <v>1.0056400000000001</v>
        <stp/>
        <stp>##V3_BDHV12</stp>
        <stp>912828CZ1 Govt</stp>
        <stp>IDX_RATIO</stp>
        <stp>12/20/2004</stp>
        <stp>12/20/2004</stp>
        <stp>[Fixed Income  Prices 2004-2009.xlsx]TIPS!R42C24</stp>
        <tr r="X42" s="1"/>
      </tp>
      <tp>
        <v>1.2524600000000001</v>
        <stp/>
        <stp>##V3_BDHV12</stp>
        <stp>9128272M3 Govt</stp>
        <stp>IDX_RATIO</stp>
        <stp>4/11/2006</stp>
        <stp>4/11/2006</stp>
        <stp>[Fixed Income  Prices 2004-2009.xlsx]TIPS!R450C8</stp>
        <tr r="H450" s="1"/>
      </tp>
      <tp>
        <v>1.2526200000000001</v>
        <stp/>
        <stp>##V3_BDHV12</stp>
        <stp>9128272M3 Govt</stp>
        <stp>IDX_RATIO</stp>
        <stp>4/13/2006</stp>
        <stp>4/13/2006</stp>
        <stp>[Fixed Income  Prices 2004-2009.xlsx]TIPS!R452C8</stp>
        <tr r="H452" s="1"/>
      </tp>
      <tp>
        <v>1.0549900000000001</v>
        <stp/>
        <stp>##V3_BDHV12</stp>
        <stp>912828AF7 Govt</stp>
        <stp>IDX_RATIO</stp>
        <stp>11/15/2004</stp>
        <stp>11/15/2004</stp>
        <stp>[Fixed Income  Prices 2004-2009.xlsx]TIPS!R86C44</stp>
        <tr r="AR86" s="1"/>
      </tp>
      <tp>
        <v>1.2561499999999999</v>
        <stp/>
        <stp>##V3_BDHV12</stp>
        <stp>9128272M3 Govt</stp>
        <stp>IDX_RATIO</stp>
        <stp>5/10/2006</stp>
        <stp>5/10/2006</stp>
        <stp>[Fixed Income  Prices 2004-2009.xlsx]TIPS!R471C8</stp>
        <tr r="H471" s="1"/>
      </tp>
      <tp>
        <v>1.0075099999999999</v>
        <stp/>
        <stp>##V3_BDHV12</stp>
        <stp>912828CZ1 Govt</stp>
        <stp>IDX_RATIO</stp>
        <stp>12/31/2004</stp>
        <stp>12/31/2004</stp>
        <stp>[Fixed Income  Prices 2004-2009.xlsx]TIPS!R51C24</stp>
        <tr r="X51" s="1"/>
      </tp>
      <tp>
        <v>1.0536399999999999</v>
        <stp/>
        <stp>##V3_BDHV12</stp>
        <stp>912828AF7 Govt</stp>
        <stp>IDX_RATIO</stp>
        <stp>10/15/2004</stp>
        <stp>10/15/2004</stp>
        <stp>[Fixed Income  Prices 2004-2009.xlsx]TIPS!R65C44</stp>
        <tr r="AR65" s="1"/>
      </tp>
      <tp>
        <v>1.2565999999999999</v>
        <stp/>
        <stp>##V3_BDHV12</stp>
        <stp>9128272M3 Govt</stp>
        <stp>IDX_RATIO</stp>
        <stp>5/12/2006</stp>
        <stp>5/12/2006</stp>
        <stp>[Fixed Income  Prices 2004-2009.xlsx]TIPS!R473C8</stp>
        <tr r="H473" s="1"/>
      </tp>
      <tp>
        <v>1.2572700000000001</v>
        <stp/>
        <stp>##V3_BDHV12</stp>
        <stp>9128272M3 Govt</stp>
        <stp>IDX_RATIO</stp>
        <stp>5/15/2006</stp>
        <stp>5/15/2006</stp>
        <stp>[Fixed Income  Prices 2004-2009.xlsx]TIPS!R474C8</stp>
        <tr r="H474" s="1"/>
      </tp>
      <tp>
        <v>1.2577199999999999</v>
        <stp/>
        <stp>##V3_BDHV12</stp>
        <stp>9128272M3 Govt</stp>
        <stp>IDX_RATIO</stp>
        <stp>5/17/2006</stp>
        <stp>5/17/2006</stp>
        <stp>[Fixed Income  Prices 2004-2009.xlsx]TIPS!R476C8</stp>
        <tr r="H476" s="1"/>
      </tp>
      <tp>
        <v>1.25817</v>
        <stp/>
        <stp>##V3_BDHV12</stp>
        <stp>9128272M3 Govt</stp>
        <stp>IDX_RATIO</stp>
        <stp>5/19/2006</stp>
        <stp>5/19/2006</stp>
        <stp>[Fixed Income  Prices 2004-2009.xlsx]TIPS!R478C8</stp>
        <tr r="H478" s="1"/>
      </tp>
      <tp>
        <v>1.01589</v>
        <stp/>
        <stp>##V3_BDHV12</stp>
        <stp>912828EA4 Govt</stp>
        <stp>IDX_RATIO</stp>
        <stp>11/16/2005</stp>
        <stp>11/16/2005</stp>
        <stp>[Fixed Income  Prices 2004-2009.xlsx]TIPS!R93C72</stp>
        <tr r="BT93" s="1"/>
      </tp>
      <tp>
        <v>1.0538400000000001</v>
        <stp/>
        <stp>##V3_BDHV12</stp>
        <stp>912828AF7 Govt</stp>
        <stp>IDX_RATIO</stp>
        <stp>10/26/2004</stp>
        <stp>10/26/2004</stp>
        <stp>[Fixed Income  Prices 2004-2009.xlsx]TIPS!R72C44</stp>
        <tr r="AR72" s="1"/>
      </tp>
      <tp>
        <v>1.0085599999999999</v>
        <stp/>
        <stp>##V3_BDHV12</stp>
        <stp>912828EA4 Govt</stp>
        <stp>IDX_RATIO</stp>
        <stp>10/25/2005</stp>
        <stp>10/25/2005</stp>
        <stp>[Fixed Income  Prices 2004-2009.xlsx]TIPS!R77C72</stp>
        <tr r="BT77" s="1"/>
      </tp>
      <tp>
        <v>1.00444</v>
        <stp/>
        <stp>##V3_BDHV12</stp>
        <stp>912828CZ1 Govt</stp>
        <stp>IDX_RATIO</stp>
        <stp>12/13/2004</stp>
        <stp>12/13/2004</stp>
        <stp>[Fixed Income  Prices 2004-2009.xlsx]TIPS!R37C24</stp>
        <tr r="X37" s="1"/>
      </tp>
      <tp>
        <v>1.0558000000000001</v>
        <stp/>
        <stp>##V3_BDHV12</stp>
        <stp>912828AF7 Govt</stp>
        <stp>IDX_RATIO</stp>
        <stp>11/26/2004</stp>
        <stp>11/26/2004</stp>
        <stp>[Fixed Income  Prices 2004-2009.xlsx]TIPS!R95C44</stp>
        <tr r="AR95" s="1"/>
      </tp>
      <tp>
        <v>1.2249099999999999</v>
        <stp/>
        <stp>##V3_BDHV12</stp>
        <stp>9128277J5 Govt</stp>
        <stp>IDX_RATIO</stp>
        <stp>12/19/2008</stp>
        <stp>12/19/2008</stp>
        <stp>[Fixed Income  Prices 2004-2009.xlsx]TIPS!R1152C36</stp>
        <tr r="AJ1152" s="1"/>
      </tp>
      <tp>
        <v>1.2253099999999999</v>
        <stp/>
        <stp>##V3_BDHV12</stp>
        <stp>9128277J5 Govt</stp>
        <stp>IDX_RATIO</stp>
        <stp>12/18/2008</stp>
        <stp>12/18/2008</stp>
        <stp>[Fixed Income  Prices 2004-2009.xlsx]TIPS!R1151C36</stp>
        <tr r="AJ1151" s="1"/>
      </tp>
      <tp>
        <v>1.22611</v>
        <stp/>
        <stp>##V3_BDHV12</stp>
        <stp>9128277J5 Govt</stp>
        <stp>IDX_RATIO</stp>
        <stp>12/16/2008</stp>
        <stp>12/16/2008</stp>
        <stp>[Fixed Income  Prices 2004-2009.xlsx]TIPS!R1149C36</stp>
        <tr r="AJ1149" s="1"/>
      </tp>
      <tp>
        <v>1.2257100000000001</v>
        <stp/>
        <stp>##V3_BDHV12</stp>
        <stp>9128277J5 Govt</stp>
        <stp>IDX_RATIO</stp>
        <stp>12/17/2008</stp>
        <stp>12/17/2008</stp>
        <stp>[Fixed Income  Prices 2004-2009.xlsx]TIPS!R1150C36</stp>
        <tr r="AJ1150" s="1"/>
      </tp>
      <tp>
        <v>1.22651</v>
        <stp/>
        <stp>##V3_BDHV12</stp>
        <stp>9128277J5 Govt</stp>
        <stp>IDX_RATIO</stp>
        <stp>12/15/2008</stp>
        <stp>12/15/2008</stp>
        <stp>[Fixed Income  Prices 2004-2009.xlsx]TIPS!R1148C36</stp>
        <tr r="AJ1148" s="1"/>
      </tp>
      <tp>
        <v>1.2277199999999999</v>
        <stp/>
        <stp>##V3_BDHV12</stp>
        <stp>9128277J5 Govt</stp>
        <stp>IDX_RATIO</stp>
        <stp>12/12/2008</stp>
        <stp>12/12/2008</stp>
        <stp>[Fixed Income  Prices 2004-2009.xlsx]TIPS!R1147C36</stp>
        <tr r="AJ1147" s="1"/>
      </tp>
      <tp>
        <v>1.2285200000000001</v>
        <stp/>
        <stp>##V3_BDHV12</stp>
        <stp>9128277J5 Govt</stp>
        <stp>IDX_RATIO</stp>
        <stp>12/10/2008</stp>
        <stp>12/10/2008</stp>
        <stp>[Fixed Income  Prices 2004-2009.xlsx]TIPS!R1145C36</stp>
        <tr r="AJ1145" s="1"/>
      </tp>
      <tp>
        <v>1.2281200000000001</v>
        <stp/>
        <stp>##V3_BDHV12</stp>
        <stp>9128277J5 Govt</stp>
        <stp>IDX_RATIO</stp>
        <stp>12/11/2008</stp>
        <stp>12/11/2008</stp>
        <stp>[Fixed Income  Prices 2004-2009.xlsx]TIPS!R1146C36</stp>
        <tr r="AJ1146" s="1"/>
      </tp>
      <tp>
        <v>1.22089</v>
        <stp/>
        <stp>##V3_BDHV12</stp>
        <stp>9128277J5 Govt</stp>
        <stp>IDX_RATIO</stp>
        <stp>12/29/2008</stp>
        <stp>12/29/2008</stp>
        <stp>[Fixed Income  Prices 2004-2009.xlsx]TIPS!R1158C36</stp>
        <tr r="AJ1158" s="1"/>
      </tp>
      <tp>
        <v>1.2229000000000001</v>
        <stp/>
        <stp>##V3_BDHV12</stp>
        <stp>9128277J5 Govt</stp>
        <stp>IDX_RATIO</stp>
        <stp>12/24/2008</stp>
        <stp>12/24/2008</stp>
        <stp>[Fixed Income  Prices 2004-2009.xlsx]TIPS!R1155C36</stp>
        <tr r="AJ1155" s="1"/>
      </tp>
      <tp>
        <v>1.2224999999999999</v>
        <stp/>
        <stp>##V3_BDHV12</stp>
        <stp>9128277J5 Govt</stp>
        <stp>IDX_RATIO</stp>
        <stp>12/25/2008</stp>
        <stp>12/25/2008</stp>
        <stp>[Fixed Income  Prices 2004-2009.xlsx]TIPS!R1156C36</stp>
        <tr r="AJ1156" s="1"/>
      </tp>
      <tp>
        <v>1.2221</v>
        <stp/>
        <stp>##V3_BDHV12</stp>
        <stp>9128277J5 Govt</stp>
        <stp>IDX_RATIO</stp>
        <stp>12/26/2008</stp>
        <stp>12/26/2008</stp>
        <stp>[Fixed Income  Prices 2004-2009.xlsx]TIPS!R1157C36</stp>
        <tr r="AJ1157" s="1"/>
      </tp>
      <tp>
        <v>1.2237</v>
        <stp/>
        <stp>##V3_BDHV12</stp>
        <stp>9128277J5 Govt</stp>
        <stp>IDX_RATIO</stp>
        <stp>12/22/2008</stp>
        <stp>12/22/2008</stp>
        <stp>[Fixed Income  Prices 2004-2009.xlsx]TIPS!R1153C36</stp>
        <tr r="AJ1153" s="1"/>
      </tp>
      <tp>
        <v>1.2233000000000001</v>
        <stp/>
        <stp>##V3_BDHV12</stp>
        <stp>9128277J5 Govt</stp>
        <stp>IDX_RATIO</stp>
        <stp>12/23/2008</stp>
        <stp>12/23/2008</stp>
        <stp>[Fixed Income  Prices 2004-2009.xlsx]TIPS!R1154C36</stp>
        <tr r="AJ1154" s="1"/>
      </tp>
      <tp>
        <v>1.2204900000000001</v>
        <stp/>
        <stp>##V3_BDHV12</stp>
        <stp>9128277J5 Govt</stp>
        <stp>IDX_RATIO</stp>
        <stp>12/30/2008</stp>
        <stp>12/30/2008</stp>
        <stp>[Fixed Income  Prices 2004-2009.xlsx]TIPS!R1159C36</stp>
        <tr r="AJ1159" s="1"/>
      </tp>
      <tp>
        <v>1.2200899999999999</v>
        <stp/>
        <stp>##V3_BDHV12</stp>
        <stp>9128277J5 Govt</stp>
        <stp>IDX_RATIO</stp>
        <stp>12/31/2008</stp>
        <stp>12/31/2008</stp>
        <stp>[Fixed Income  Prices 2004-2009.xlsx]TIPS!R1160C36</stp>
        <tr r="AJ1160" s="1"/>
      </tp>
      <tp>
        <v>39105</v>
        <stp/>
        <stp>##V3_BDHV12</stp>
        <stp>912810PS1 GOVT</stp>
        <stp>PX_DIRTY_MID</stp>
        <stp>7/23/2004</stp>
        <stp>11/19/2009</stp>
        <stp>[Fixed Income  Prices 2004-2009.xlsx]TIPS!R5C114</stp>
        <stp>cols=2;rows=738</stp>
        <tr r="DJ5" s="1"/>
      </tp>
      <tp>
        <v>1.04444</v>
        <stp/>
        <stp>##V3_BDHV12</stp>
        <stp>912810FS2 Govt</stp>
        <stp>IDX_RATIO</stp>
        <stp>7/16/2007</stp>
        <stp>7/16/2007</stp>
        <stp>[Fixed Income  Prices 2004-2009.xlsx]TIPS!R389C112</stp>
        <tr r="DH389" s="1"/>
      </tp>
      <tp>
        <v>1.0545100000000001</v>
        <stp/>
        <stp>##V3_BDHV12</stp>
        <stp>912810FS2 Govt</stp>
        <stp>IDX_RATIO</stp>
        <stp>1/10/2008</stp>
        <stp>1/10/2008</stp>
        <stp>[Fixed Income  Prices 2004-2009.xlsx]TIPS!R517C112</stp>
        <tr r="DH517" s="1"/>
      </tp>
      <tp>
        <v>1.02359</v>
        <stp/>
        <stp>##V3_BDHV12</stp>
        <stp>912810FS2 Govt</stp>
        <stp>IDX_RATIO</stp>
        <stp>9/14/2006</stp>
        <stp>9/14/2006</stp>
        <stp>[Fixed Income  Prices 2004-2009.xlsx]TIPS!R172C112</stp>
        <tr r="DH172" s="1"/>
      </tp>
      <tp>
        <v>1.02176</v>
        <stp/>
        <stp>##V3_BDHV12</stp>
        <stp>912810FS2 Govt</stp>
        <stp>IDX_RATIO</stp>
        <stp>8/24/2006</stp>
        <stp>8/24/2006</stp>
        <stp>[Fixed Income  Prices 2004-2009.xlsx]TIPS!R157C112</stp>
        <tr r="DH157" s="1"/>
      </tp>
      <tp>
        <v>1.01383</v>
        <stp/>
        <stp>##V3_BDHV12</stp>
        <stp>912810FR4 Govt</stp>
        <stp>IDX_RATIO</stp>
        <stp>4/12/2005</stp>
        <stp>4/12/2005</stp>
        <stp>[Fixed Income  Prices 2004-2009.xlsx]TIPS!R189C108</stp>
        <tr r="DD189" s="1"/>
      </tp>
      <tp>
        <v>1.05854</v>
        <stp/>
        <stp>##V3_BDHV12</stp>
        <stp>912810FS2 Govt</stp>
        <stp>IDX_RATIO</stp>
        <stp>1/30/2008</stp>
        <stp>1/30/2008</stp>
        <stp>[Fixed Income  Prices 2004-2009.xlsx]TIPS!R531C112</stp>
        <tr r="DH531" s="1"/>
      </tp>
      <tp>
        <v>1.0592699999999999</v>
        <stp/>
        <stp>##V3_BDHV12</stp>
        <stp>912810PS1 Govt</stp>
        <stp>IDX_RATIO</stp>
        <stp>7/20/2009</stp>
        <stp>7/20/2009</stp>
        <stp>[Fixed Income  Prices 2004-2009.xlsx]TIPS!R654C116</stp>
        <tr r="DL654" s="1"/>
      </tp>
      <tp>
        <v>1.0339100000000001</v>
        <stp/>
        <stp>##V3_BDHV12</stp>
        <stp>912828HW3 Govt</stp>
        <stp>IDX_RATIO</stp>
        <stp>8/28/2008</stp>
        <stp>8/28/2008</stp>
        <stp>[Fixed Income  Prices 2004-2009.xlsx]TIPS!R96C48</stp>
        <tr r="AV96" s="1"/>
      </tp>
      <tp>
        <v>1.00362</v>
        <stp/>
        <stp>##V3_BDHV12</stp>
        <stp>912828ET3 Govt</stp>
        <stp>IDX_RATIO</stp>
        <stp>5/15/2006</stp>
        <stp>5/15/2006</stp>
        <stp>[Fixed Income  Prices 2004-2009.xlsx]TIPS!R92C76</stp>
        <tr r="BX92" s="1"/>
      </tp>
      <tp>
        <v>1.0888199999999999</v>
        <stp/>
        <stp>##V3_BDHV12</stp>
        <stp>912810FS2 Govt</stp>
        <stp>IDX_RATIO</stp>
        <stp>7/23/2008</stp>
        <stp>7/23/2008</stp>
        <stp>[Fixed Income  Prices 2004-2009.xlsx]TIPS!R656C112</stp>
        <tr r="DH656" s="1"/>
      </tp>
      <tp>
        <v>1.03284</v>
        <stp/>
        <stp>##V3_BDHV12</stp>
        <stp>912810PS1 Govt</stp>
        <stp>IDX_RATIO</stp>
        <stp>8/27/2007</stp>
        <stp>8/27/2007</stp>
        <stp>[Fixed Income  Prices 2004-2009.xlsx]TIPS!R159C116</stp>
        <tr r="DL159" s="1"/>
      </tp>
      <tp>
        <v>1.0593300000000001</v>
        <stp/>
        <stp>##V3_BDHV12</stp>
        <stp>912810PS1 Govt</stp>
        <stp>IDX_RATIO</stp>
        <stp>1/23/2009</stp>
        <stp>1/23/2009</stp>
        <stp>[Fixed Income  Prices 2004-2009.xlsx]TIPS!R528C116</stp>
        <tr r="DL528" s="1"/>
      </tp>
      <tp>
        <v>1.04552</v>
        <stp/>
        <stp>##V3_BDHV12</stp>
        <stp>912810PS1 Govt</stp>
        <stp>IDX_RATIO</stp>
        <stp>3/25/2008</stp>
        <stp>3/25/2008</stp>
        <stp>[Fixed Income  Prices 2004-2009.xlsx]TIPS!R310C116</stp>
        <tr r="DL310" s="1"/>
      </tp>
      <tp>
        <v>1.05731</v>
        <stp/>
        <stp>##V3_BDHV12</stp>
        <stp>912810PS1 Govt</stp>
        <stp>IDX_RATIO</stp>
        <stp>6/30/2009</stp>
        <stp>6/30/2009</stp>
        <stp>[Fixed Income  Prices 2004-2009.xlsx]TIPS!R640C116</stp>
        <tr r="DL640" s="1"/>
      </tp>
      <tp>
        <v>1.03302</v>
        <stp/>
        <stp>##V3_BDHV12</stp>
        <stp>912810PS1 Govt</stp>
        <stp>IDX_RATIO</stp>
        <stp>9/17/2007</stp>
        <stp>9/17/2007</stp>
        <stp>[Fixed Income  Prices 2004-2009.xlsx]TIPS!R174C116</stp>
        <tr r="DL174" s="1"/>
      </tp>
      <tp>
        <v>1.0690500000000001</v>
        <stp/>
        <stp>##V3_BDHV12</stp>
        <stp>912810PS1 Govt</stp>
        <stp>IDX_RATIO</stp>
        <stp>9/10/2009</stp>
        <stp>9/10/2009</stp>
        <stp>[Fixed Income  Prices 2004-2009.xlsx]TIPS!R692C116</stp>
        <tr r="DL692" s="1"/>
      </tp>
      <tp>
        <v>1.0538400000000001</v>
        <stp/>
        <stp>##V3_BDHV12</stp>
        <stp>912810PS1 Govt</stp>
        <stp>IDX_RATIO</stp>
        <stp>5/15/2008</stp>
        <stp>5/15/2008</stp>
        <stp>[Fixed Income  Prices 2004-2009.xlsx]TIPS!R347C116</stp>
        <tr r="DL347" s="1"/>
      </tp>
      <tp>
        <v>1.0157700000000001</v>
        <stp/>
        <stp>##V3_BDHV12</stp>
        <stp>912810FR4 Govt</stp>
        <stp>IDX_RATIO</stp>
        <stp>4/22/2005</stp>
        <stp>4/22/2005</stp>
        <stp>[Fixed Income  Prices 2004-2009.xlsx]TIPS!R197C108</stp>
        <tr r="DD197" s="1"/>
      </tp>
      <tp>
        <v>1.02111</v>
        <stp/>
        <stp>##V3_BDHV12</stp>
        <stp>912810FS2 Govt</stp>
        <stp>IDX_RATIO</stp>
        <stp>8/14/2006</stp>
        <stp>8/14/2006</stp>
        <stp>[Fixed Income  Prices 2004-2009.xlsx]TIPS!R149C112</stp>
        <tr r="DH149" s="1"/>
      </tp>
      <tp>
        <v>1.1014699999999999</v>
        <stp/>
        <stp>##V3_BDHV12</stp>
        <stp>912810FR4 Govt</stp>
        <stp>IDX_RATIO</stp>
        <stp>7/24/2007</stp>
        <stp>7/24/2007</stp>
        <stp>[Fixed Income  Prices 2004-2009.xlsx]TIPS!R782C108</stp>
        <tr r="DD782" s="1"/>
      </tp>
      <tp>
        <v>1.0464899999999999</v>
        <stp/>
        <stp>##V3_BDHV12</stp>
        <stp>912810FS2 Govt</stp>
        <stp>IDX_RATIO</stp>
        <stp>7/26/2007</stp>
        <stp>7/26/2007</stp>
        <stp>[Fixed Income  Prices 2004-2009.xlsx]TIPS!R397C112</stp>
        <tr r="DH397" s="1"/>
      </tp>
      <tp>
        <v>1.05829</v>
        <stp/>
        <stp>##V3_BDHV12</stp>
        <stp>912810PS1 Govt</stp>
        <stp>IDX_RATIO</stp>
        <stp>7/10/2009</stp>
        <stp>7/10/2009</stp>
        <stp>[Fixed Income  Prices 2004-2009.xlsx]TIPS!R648C116</stp>
        <tr r="DL648" s="1"/>
      </tp>
      <tp>
        <v>1.0321899999999999</v>
        <stp/>
        <stp>##V3_BDHV12</stp>
        <stp>912810PS1 Govt</stp>
        <stp>IDX_RATIO</stp>
        <stp>8/17/2007</stp>
        <stp>8/17/2007</stp>
        <stp>[Fixed Income  Prices 2004-2009.xlsx]TIPS!R153C116</stp>
        <tr r="DL153" s="1"/>
      </tp>
      <tp>
        <v>1.06596</v>
        <stp/>
        <stp>##V3_BDHV12</stp>
        <stp>912810PS1 Govt</stp>
        <stp>IDX_RATIO</stp>
        <stp>1/13/2009</stp>
        <stp>1/13/2009</stp>
        <stp>[Fixed Income  Prices 2004-2009.xlsx]TIPS!R520C116</stp>
        <tr r="DL520" s="1"/>
      </tp>
      <tp>
        <v>1.0639700000000001</v>
        <stp/>
        <stp>##V3_BDHV12</stp>
        <stp>912810PS1 Govt</stp>
        <stp>IDX_RATIO</stp>
        <stp>6/25/2008</stp>
        <stp>6/25/2008</stp>
        <stp>[Fixed Income  Prices 2004-2009.xlsx]TIPS!R376C116</stp>
        <tr r="DL376" s="1"/>
      </tp>
      <tp>
        <v>1.06026</v>
        <stp/>
        <stp>##V3_BDHV12</stp>
        <stp>912810PS1 Govt</stp>
        <stp>IDX_RATIO</stp>
        <stp>7/30/2009</stp>
        <stp>7/30/2009</stp>
        <stp>[Fixed Income  Prices 2004-2009.xlsx]TIPS!R662C116</stp>
        <tr r="DL662" s="1"/>
      </tp>
      <tp>
        <v>1.0007200000000001</v>
        <stp/>
        <stp>##V3_BDHV12</stp>
        <stp>912828ET3 Govt</stp>
        <stp>IDX_RATIO</stp>
        <stp>4/25/2006</stp>
        <stp>4/25/2006</stp>
        <stp>[Fixed Income  Prices 2004-2009.xlsx]TIPS!R78C76</stp>
        <tr r="BX78" s="1"/>
      </tp>
      <tp>
        <v>1.03149</v>
        <stp/>
        <stp>##V3_BDHV12</stp>
        <stp>912810FR4 Govt</stp>
        <stp>IDX_RATIO</stp>
        <stp>8/11/2005</stp>
        <stp>8/11/2005</stp>
        <stp>[Fixed Income  Prices 2004-2009.xlsx]TIPS!R275C108</stp>
        <tr r="DD275" s="1"/>
      </tp>
      <tp>
        <v>1.0790599999999999</v>
        <stp/>
        <stp>##V3_BDHV12</stp>
        <stp>912810FR4 Govt</stp>
        <stp>IDX_RATIO</stp>
        <stp>9/26/2006</stp>
        <stp>9/26/2006</stp>
        <stp>[Fixed Income  Prices 2004-2009.xlsx]TIPS!R567C108</stp>
        <tr r="DD567" s="1"/>
      </tp>
      <tp>
        <v>1.0023599999999999</v>
        <stp/>
        <stp>##V3_BDHV12</stp>
        <stp>912828GX2 Govt</stp>
        <stp>IDX_RATIO</stp>
        <stp>7/27/2007</stp>
        <stp>7/27/2007</stp>
        <stp>[Fixed Income  Prices 2004-2009.xlsx]TIPS!R16C88</stp>
        <tr r="CJ16" s="1"/>
      </tp>
      <tp>
        <v>1.0305800000000001</v>
        <stp/>
        <stp>##V3_BDHV12</stp>
        <stp>912828HW3 Govt</stp>
        <stp>IDX_RATIO</stp>
        <stp>8/18/2008</stp>
        <stp>8/18/2008</stp>
        <stp>[Fixed Income  Prices 2004-2009.xlsx]TIPS!R88C48</stp>
        <tr r="AV88" s="1"/>
      </tp>
      <tp>
        <v>1.0784400000000001</v>
        <stp/>
        <stp>##V3_BDHV12</stp>
        <stp>912810FS2 Govt</stp>
        <stp>IDX_RATIO</stp>
        <stp>6/13/2008</stp>
        <stp>6/13/2008</stp>
        <stp>[Fixed Income  Prices 2004-2009.xlsx]TIPS!R628C112</stp>
        <tr r="DH628" s="1"/>
      </tp>
      <tp>
        <v>1.05158</v>
        <stp/>
        <stp>##V3_BDHV12</stp>
        <stp>912810FR4 Govt</stp>
        <stp>IDX_RATIO</stp>
        <stp>1/20/2006</stp>
        <stp>1/20/2006</stp>
        <stp>[Fixed Income  Prices 2004-2009.xlsx]TIPS!R390C108</stp>
        <tr r="DD390" s="1"/>
      </tp>
      <tp>
        <v>1.0753200000000001</v>
        <stp/>
        <stp>##V3_BDHV12</stp>
        <stp>912810FR4 Govt</stp>
        <stp>IDX_RATIO</stp>
        <stp>8/16/2006</stp>
        <stp>8/16/2006</stp>
        <stp>[Fixed Income  Prices 2004-2009.xlsx]TIPS!R538C108</stp>
        <tr r="DD538" s="1"/>
      </tp>
      <tp>
        <v>1.03864</v>
        <stp/>
        <stp>##V3_BDHV12</stp>
        <stp>912810PS1 Govt</stp>
        <stp>IDX_RATIO</stp>
        <stp>1/14/2008</stp>
        <stp>1/14/2008</stp>
        <stp>[Fixed Income  Prices 2004-2009.xlsx]TIPS!R259C116</stp>
        <tr r="DL259" s="1"/>
      </tp>
      <tp>
        <v>1.0448</v>
        <stp/>
        <stp>##V3_BDHV12</stp>
        <stp>912810PS1 Govt</stp>
        <stp>IDX_RATIO</stp>
        <stp>2/23/2009</stp>
        <stp>2/23/2009</stp>
        <stp>[Fixed Income  Prices 2004-2009.xlsx]TIPS!R549C116</stp>
        <tr r="DL549" s="1"/>
      </tp>
      <tp>
        <v>1.0491200000000001</v>
        <stp/>
        <stp>##V3_BDHV12</stp>
        <stp>912810PS1 Govt</stp>
        <stp>IDX_RATIO</stp>
        <stp>4/25/2008</stp>
        <stp>4/25/2008</stp>
        <stp>[Fixed Income  Prices 2004-2009.xlsx]TIPS!R333C116</stp>
        <tr r="DL333" s="1"/>
      </tp>
      <tp>
        <v>1.0442199999999999</v>
        <stp/>
        <stp>##V3_BDHV12</stp>
        <stp>912810PS1 Govt</stp>
        <stp>IDX_RATIO</stp>
        <stp>3/13/2009</stp>
        <stp>3/13/2009</stp>
        <stp>[Fixed Income  Prices 2004-2009.xlsx]TIPS!R563C116</stp>
        <tr r="DL563" s="1"/>
      </tp>
      <tp>
        <v>1.0406200000000001</v>
        <stp/>
        <stp>##V3_BDHV12</stp>
        <stp>912810PS1 Govt</stp>
        <stp>IDX_RATIO</stp>
        <stp>1/24/2008</stp>
        <stp>1/24/2008</stp>
        <stp>[Fixed Income  Prices 2004-2009.xlsx]TIPS!R267C116</stp>
        <tr r="DL267" s="1"/>
      </tp>
      <tp>
        <v>1.04884</v>
        <stp/>
        <stp>##V3_BDHV12</stp>
        <stp>912810FR4 Govt</stp>
        <stp>IDX_RATIO</stp>
        <stp>1/30/2006</stp>
        <stp>1/30/2006</stp>
        <stp>[Fixed Income  Prices 2004-2009.xlsx]TIPS!R396C108</stp>
        <tr r="DD396" s="1"/>
      </tp>
      <tp>
        <v>1.0720499999999999</v>
        <stp/>
        <stp>##V3_BDHV12</stp>
        <stp>912810FR4 Govt</stp>
        <stp>IDX_RATIO</stp>
        <stp>3/15/2007</stp>
        <stp>3/15/2007</stp>
        <stp>[Fixed Income  Prices 2004-2009.xlsx]TIPS!R689C108</stp>
        <tr r="DD689" s="1"/>
      </tp>
      <tp>
        <v>1.0584800000000001</v>
        <stp/>
        <stp>##V3_BDHV12</stp>
        <stp>912810FS2 Govt</stp>
        <stp>IDX_RATIO</stp>
        <stp>2/20/2008</stp>
        <stp>2/20/2008</stp>
        <stp>[Fixed Income  Prices 2004-2009.xlsx]TIPS!R546C112</stp>
        <tr r="DH546" s="1"/>
      </tp>
      <tp>
        <v>1.07016</v>
        <stp/>
        <stp>##V3_BDHV12</stp>
        <stp>912810FS2 Govt</stp>
        <stp>IDX_RATIO</stp>
        <stp>5/13/2008</stp>
        <stp>5/13/2008</stp>
        <stp>[Fixed Income  Prices 2004-2009.xlsx]TIPS!R605C112</stp>
        <tr r="DH605" s="1"/>
      </tp>
      <tp>
        <v>1.0490299999999999</v>
        <stp/>
        <stp>##V3_BDHV12</stp>
        <stp>912810FS2 Govt</stp>
        <stp>IDX_RATIO</stp>
        <stp>8/21/2007</stp>
        <stp>8/21/2007</stp>
        <stp>[Fixed Income  Prices 2004-2009.xlsx]TIPS!R415C112</stp>
        <tr r="DH415" s="1"/>
      </tp>
      <tp>
        <v>1.04966</v>
        <stp/>
        <stp>##V3_BDHV12</stp>
        <stp>912810FS2 Govt</stp>
        <stp>IDX_RATIO</stp>
        <stp>9/11/2007</stp>
        <stp>9/11/2007</stp>
        <stp>[Fixed Income  Prices 2004-2009.xlsx]TIPS!R430C112</stp>
        <tr r="DH430" s="1"/>
      </tp>
      <tp>
        <v>0.99524000000000001</v>
        <stp/>
        <stp>##V3_BDHV12</stp>
        <stp>912810PZ5 Govt</stp>
        <stp>IDX_RATIO</stp>
        <stp>7/23/2009</stp>
        <stp>7/23/2009</stp>
        <stp>[Fixed Income  Prices 2004-2009.xlsx]TIPS!R132C120</stp>
        <tr r="DP132" s="1"/>
      </tp>
      <tp>
        <v>1.0555600000000001</v>
        <stp/>
        <stp>##V3_BDHV12</stp>
        <stp>912810PS1 Govt</stp>
        <stp>IDX_RATIO</stp>
        <stp>6/10/2009</stp>
        <stp>6/10/2009</stp>
        <stp>[Fixed Income  Prices 2004-2009.xlsx]TIPS!R626C116</stp>
        <tr r="DL626" s="1"/>
      </tp>
      <tp>
        <v>1.0364599999999999</v>
        <stp/>
        <stp>##V3_BDHV12</stp>
        <stp>912810FR4 Govt</stp>
        <stp>IDX_RATIO</stp>
        <stp>9/30/2005</stp>
        <stp>9/30/2005</stp>
        <stp>[Fixed Income  Prices 2004-2009.xlsx]TIPS!R311C108</stp>
        <tr r="DD311" s="1"/>
      </tp>
      <tp>
        <v>1.05976</v>
        <stp/>
        <stp>##V3_BDHV12</stp>
        <stp>912810FS2 Govt</stp>
        <stp>IDX_RATIO</stp>
        <stp>3/10/2008</stp>
        <stp>3/10/2008</stp>
        <stp>[Fixed Income  Prices 2004-2009.xlsx]TIPS!R559C112</stp>
        <tr r="DH559" s="1"/>
      </tp>
      <tp>
        <v>1.0495700000000001</v>
        <stp/>
        <stp>##V3_BDHV12</stp>
        <stp>912810FS2 Govt</stp>
        <stp>IDX_RATIO</stp>
        <stp>9/21/2007</stp>
        <stp>9/21/2007</stp>
        <stp>[Fixed Income  Prices 2004-2009.xlsx]TIPS!R438C112</stp>
        <tr r="DH438" s="1"/>
      </tp>
      <tp>
        <v>1.03487</v>
        <stp/>
        <stp>##V3_BDHV12</stp>
        <stp>912810FR4 Govt</stp>
        <stp>IDX_RATIO</stp>
        <stp>9/20/2005</stp>
        <stp>9/20/2005</stp>
        <stp>[Fixed Income  Prices 2004-2009.xlsx]TIPS!R303C108</stp>
        <tr r="DD303" s="1"/>
      </tp>
      <tp>
        <v>1.0543199999999999</v>
        <stp/>
        <stp>##V3_BDHV12</stp>
        <stp>912810FR4 Govt</stp>
        <stp>IDX_RATIO</stp>
        <stp>1/10/2006</stp>
        <stp>1/10/2006</stp>
        <stp>[Fixed Income  Prices 2004-2009.xlsx]TIPS!R382C108</stp>
        <tr r="DD382" s="1"/>
      </tp>
      <tp>
        <v>1.0614600000000001</v>
        <stp/>
        <stp>##V3_BDHV12</stp>
        <stp>912810FS2 Govt</stp>
        <stp>IDX_RATIO</stp>
        <stp>3/20/2008</stp>
        <stp>3/20/2008</stp>
        <stp>[Fixed Income  Prices 2004-2009.xlsx]TIPS!R567C112</stp>
        <tr r="DH567" s="1"/>
      </tp>
      <tp>
        <v>1.0806100000000001</v>
        <stp/>
        <stp>##V3_BDHV12</stp>
        <stp>912810FS2 Govt</stp>
        <stp>IDX_RATIO</stp>
        <stp>6/23/2008</stp>
        <stp>6/23/2008</stp>
        <stp>[Fixed Income  Prices 2004-2009.xlsx]TIPS!R634C112</stp>
        <tr r="DH634" s="1"/>
      </tp>
      <tp>
        <v>0.99253999999999998</v>
        <stp/>
        <stp>##V3_BDHV12</stp>
        <stp>912810PZ5 Govt</stp>
        <stp>IDX_RATIO</stp>
        <stp>6/23/2009</stp>
        <stp>6/23/2009</stp>
        <stp>[Fixed Income  Prices 2004-2009.xlsx]TIPS!R110C120</stp>
        <tr r="DP110" s="1"/>
      </tp>
      <tp>
        <v>1.0537799999999999</v>
        <stp/>
        <stp>##V3_BDHV12</stp>
        <stp>912810PS1 Govt</stp>
        <stp>IDX_RATIO</stp>
        <stp>5/20/2009</stp>
        <stp>5/20/2009</stp>
        <stp>[Fixed Income  Prices 2004-2009.xlsx]TIPS!R611C116</stp>
        <tr r="DL611" s="1"/>
      </tp>
      <tp>
        <v>1.0481100000000001</v>
        <stp/>
        <stp>##V3_BDHV12</stp>
        <stp>912810PS1 Govt</stp>
        <stp>IDX_RATIO</stp>
        <stp>4/15/2008</stp>
        <stp>4/15/2008</stp>
        <stp>[Fixed Income  Prices 2004-2009.xlsx]TIPS!R325C116</stp>
        <tr r="DL325" s="1"/>
      </tp>
      <tp>
        <v>0.99495999999999996</v>
        <stp/>
        <stp>##V3_BDHV12</stp>
        <stp>912828ET3 Govt</stp>
        <stp>IDX_RATIO</stp>
        <stp>3/15/2006</stp>
        <stp>3/15/2006</stp>
        <stp>[Fixed Income  Prices 2004-2009.xlsx]TIPS!R49C76</stp>
        <tr r="BX49" s="1"/>
      </tp>
      <tp>
        <v>1.0837600000000001</v>
        <stp/>
        <stp>##V3_BDHV12</stp>
        <stp>912810FS2 Govt</stp>
        <stp>IDX_RATIO</stp>
        <stp>1/12/2009</stp>
        <stp>1/12/2009</stp>
        <stp>[Fixed Income  Prices 2004-2009.xlsx]TIPS!R779C112</stp>
        <tr r="DH779" s="1"/>
      </tp>
      <tp>
        <v>1.0166299999999999</v>
        <stp/>
        <stp>##V3_BDHV12</stp>
        <stp>912810FS2 Govt</stp>
        <stp>IDX_RATIO</stp>
        <stp>2/27/2007</stp>
        <stp>2/27/2007</stp>
        <stp>[Fixed Income  Prices 2004-2009.xlsx]TIPS!R290C112</stp>
        <tr r="DH290" s="1"/>
      </tp>
      <tp>
        <v>1.04969</v>
        <stp/>
        <stp>##V3_BDHV12</stp>
        <stp>912810FS2 Govt</stp>
        <stp>IDX_RATIO</stp>
        <stp>8/31/2007</stp>
        <stp>8/31/2007</stp>
        <stp>[Fixed Income  Prices 2004-2009.xlsx]TIPS!R423C112</stp>
        <tr r="DH423" s="1"/>
      </tp>
      <tp>
        <v>1.07315</v>
        <stp/>
        <stp>##V3_BDHV12</stp>
        <stp>912810FS2 Govt</stp>
        <stp>IDX_RATIO</stp>
        <stp>5/23/2008</stp>
        <stp>5/23/2008</stp>
        <stp>[Fixed Income  Prices 2004-2009.xlsx]TIPS!R613C112</stp>
        <tr r="DH613" s="1"/>
      </tp>
      <tp>
        <v>1.0456799999999999</v>
        <stp/>
        <stp>##V3_BDHV12</stp>
        <stp>912810PS1 Govt</stp>
        <stp>IDX_RATIO</stp>
        <stp>3/23/2009</stp>
        <stp>3/23/2009</stp>
        <stp>[Fixed Income  Prices 2004-2009.xlsx]TIPS!R569C116</stp>
        <tr r="DL569" s="1"/>
      </tp>
      <tp>
        <v>0.99431000000000003</v>
        <stp/>
        <stp>##V3_BDHV12</stp>
        <stp>912810PZ5 Govt</stp>
        <stp>IDX_RATIO</stp>
        <stp>7/13/2009</stp>
        <stp>7/13/2009</stp>
        <stp>[Fixed Income  Prices 2004-2009.xlsx]TIPS!R124C120</stp>
        <tr r="DP124" s="1"/>
      </tp>
      <tp>
        <v>1.0486899999999999</v>
        <stp/>
        <stp>##V3_BDHV12</stp>
        <stp>912810PS1 Govt</stp>
        <stp>IDX_RATIO</stp>
        <stp>2/13/2009</stp>
        <stp>2/13/2009</stp>
        <stp>[Fixed Income  Prices 2004-2009.xlsx]TIPS!R543C116</stp>
        <tr r="DL543" s="1"/>
      </tp>
      <tp>
        <v>0.99356</v>
        <stp/>
        <stp>##V3_BDHV12</stp>
        <stp>912828ET3 Govt</stp>
        <stp>IDX_RATIO</stp>
        <stp>2/15/2006</stp>
        <stp>2/15/2006</stp>
        <stp>[Fixed Income  Prices 2004-2009.xlsx]TIPS!R29C76</stp>
        <tr r="BX29" s="1"/>
      </tp>
      <tp>
        <v>0.99739999999999995</v>
        <stp/>
        <stp>##V3_BDHV12</stp>
        <stp>912828ET3 Govt</stp>
        <stp>IDX_RATIO</stp>
        <stp>1/25/2006</stp>
        <stp>1/25/2006</stp>
        <stp>[Fixed Income  Prices 2004-2009.xlsx]TIPS!R14C76</stp>
        <tr r="BX14" s="1"/>
      </tp>
      <tp>
        <v>1.08371</v>
        <stp/>
        <stp>##V3_BDHV12</stp>
        <stp>912810FR4 Govt</stp>
        <stp>IDX_RATIO</stp>
        <stp>5/14/2007</stp>
        <stp>5/14/2007</stp>
        <stp>[Fixed Income  Prices 2004-2009.xlsx]TIPS!R731C108</stp>
        <tr r="DD731" s="1"/>
      </tp>
      <tp>
        <v>1.0104899999999999</v>
        <stp/>
        <stp>##V3_BDHV12</stp>
        <stp>912810FR4 Govt</stp>
        <stp>IDX_RATIO</stp>
        <stp>2/22/2005</stp>
        <stp>2/22/2005</stp>
        <stp>[Fixed Income  Prices 2004-2009.xlsx]TIPS!R154C108</stp>
        <tr r="DD154" s="1"/>
      </tp>
      <tp>
        <v>1.0200899999999999</v>
        <stp/>
        <stp>##V3_BDHV12</stp>
        <stp>912810FR4 Govt</stp>
        <stp>IDX_RATIO</stp>
        <stp>5/11/2005</stp>
        <stp>5/11/2005</stp>
        <stp>[Fixed Income  Prices 2004-2009.xlsx]TIPS!R210C108</stp>
        <tr r="DD210" s="1"/>
      </tp>
      <tp>
        <v>1.0782499999999999</v>
        <stp/>
        <stp>##V3_BDHV12</stp>
        <stp>912810FR4 Govt</stp>
        <stp>IDX_RATIO</stp>
        <stp>4/24/2007</stp>
        <stp>4/24/2007</stp>
        <stp>[Fixed Income  Prices 2004-2009.xlsx]TIPS!R717C108</stp>
        <tr r="DD717" s="1"/>
      </tp>
      <tp>
        <v>1.01596</v>
        <stp/>
        <stp>##V3_BDHV12</stp>
        <stp>912810FS2 Govt</stp>
        <stp>IDX_RATIO</stp>
        <stp>1/17/2007</stp>
        <stp>1/17/2007</stp>
        <stp>[Fixed Income  Prices 2004-2009.xlsx]TIPS!R261C112</stp>
        <tr r="DH261" s="1"/>
      </tp>
      <tp>
        <v>1.0103800000000001</v>
        <stp/>
        <stp>##V3_BDHV12</stp>
        <stp>912810FS2 Govt</stp>
        <stp>IDX_RATIO</stp>
        <stp>6/14/2006</stp>
        <stp>6/14/2006</stp>
        <stp>[Fixed Income  Prices 2004-2009.xlsx]TIPS!R106C112</stp>
        <tr r="DH106" s="1"/>
      </tp>
      <tp>
        <v>1.0301499999999999</v>
        <stp/>
        <stp>##V3_BDHV12</stp>
        <stp>912810PS1 Govt</stp>
        <stp>IDX_RATIO</stp>
        <stp>7/27/2007</stp>
        <stp>7/27/2007</stp>
        <stp>[Fixed Income  Prices 2004-2009.xlsx]TIPS!R138C116</stp>
        <tr r="DL138" s="1"/>
      </tp>
      <tp>
        <v>1.00522</v>
        <stp/>
        <stp>##V3_BDHV12</stp>
        <stp>912828CP3 Govt</stp>
        <stp>IDX_RATIO</stp>
        <stp>9/23/2004</stp>
        <stp>9/23/2004</stp>
        <stp>[Fixed Income  Prices 2004-2009.xlsx]TIPS!R49C64</stp>
        <tr r="BL49" s="1"/>
      </tp>
      <tp>
        <v>1.0732600000000001</v>
        <stp/>
        <stp>##V3_BDHV12</stp>
        <stp>912810FR4 Govt</stp>
        <stp>IDX_RATIO</stp>
        <stp>7/26/2006</stp>
        <stp>7/26/2006</stp>
        <stp>[Fixed Income  Prices 2004-2009.xlsx]TIPS!R523C108</stp>
        <tr r="DD523" s="1"/>
      </tp>
      <tp>
        <v>1.06934</v>
        <stp/>
        <stp>##V3_BDHV12</stp>
        <stp>912810FR4 Govt</stp>
        <stp>IDX_RATIO</stp>
        <stp>1/25/2007</stp>
        <stp>1/25/2007</stp>
        <stp>[Fixed Income  Prices 2004-2009.xlsx]TIPS!R654C108</stp>
        <tr r="DD654" s="1"/>
      </tp>
      <tp>
        <v>1.0252300000000001</v>
        <stp/>
        <stp>##V3_BDHV12</stp>
        <stp>912810FR4 Govt</stp>
        <stp>IDX_RATIO</stp>
        <stp>5/31/2005</stp>
        <stp>5/31/2005</stp>
        <stp>[Fixed Income  Prices 2004-2009.xlsx]TIPS!R223C108</stp>
        <tr r="DD223" s="1"/>
      </tp>
      <tp>
        <v>1.02257</v>
        <stp/>
        <stp>##V3_BDHV12</stp>
        <stp>912810FS2 Govt</stp>
        <stp>IDX_RATIO</stp>
        <stp>4/16/2007</stp>
        <stp>4/16/2007</stp>
        <stp>[Fixed Income  Prices 2004-2009.xlsx]TIPS!R324C112</stp>
        <tr r="DH324" s="1"/>
      </tp>
      <tp>
        <v>1.0189699999999999</v>
        <stp/>
        <stp>##V3_BDHV12</stp>
        <stp>912810FS2 Govt</stp>
        <stp>IDX_RATIO</stp>
        <stp>7/24/2006</stp>
        <stp>7/24/2006</stp>
        <stp>[Fixed Income  Prices 2004-2009.xlsx]TIPS!R134C112</stp>
        <tr r="DH134" s="1"/>
      </tp>
      <tp>
        <v>1.0890299999999999</v>
        <stp/>
        <stp>##V3_BDHV12</stp>
        <stp>912810PS1 Govt</stp>
        <stp>IDX_RATIO</stp>
        <stp>9/22/2008</stp>
        <stp>9/22/2008</stp>
        <stp>[Fixed Income  Prices 2004-2009.xlsx]TIPS!R439C116</stp>
        <tr r="DL439" s="1"/>
      </tp>
      <tp>
        <v>1.07806</v>
        <stp/>
        <stp>##V3_BDHV12</stp>
        <stp>912810PS1 Govt</stp>
        <stp>IDX_RATIO</stp>
        <stp>8/12/2008</stp>
        <stp>8/12/2008</stp>
        <stp>[Fixed Income  Prices 2004-2009.xlsx]TIPS!R410C116</stp>
        <tr r="DL410" s="1"/>
      </tp>
      <tp>
        <v>1.00546</v>
        <stp/>
        <stp>##V3_BDHV12</stp>
        <stp>912828CP3 Govt</stp>
        <stp>IDX_RATIO</stp>
        <stp>8/23/2004</stp>
        <stp>8/23/2004</stp>
        <stp>[Fixed Income  Prices 2004-2009.xlsx]TIPS!R26C64</stp>
        <tr r="BL26" s="1"/>
      </tp>
      <tp>
        <v>1.06748</v>
        <stp/>
        <stp>##V3_BDHV12</stp>
        <stp>912810FR4 Govt</stp>
        <stp>IDX_RATIO</stp>
        <stp>6/26/2006</stp>
        <stp>6/26/2006</stp>
        <stp>[Fixed Income  Prices 2004-2009.xlsx]TIPS!R501C108</stp>
        <tr r="DD501" s="1"/>
      </tp>
      <tp>
        <v>1.06978</v>
        <stp/>
        <stp>##V3_BDHV12</stp>
        <stp>912810FR4 Govt</stp>
        <stp>IDX_RATIO</stp>
        <stp>2/15/2007</stp>
        <stp>2/15/2007</stp>
        <stp>[Fixed Income  Prices 2004-2009.xlsx]TIPS!R669C108</stp>
        <tr r="DD669" s="1"/>
      </tp>
      <tp>
        <v>1.0300800000000001</v>
        <stp/>
        <stp>##V3_BDHV12</stp>
        <stp>912810FR4 Govt</stp>
        <stp>IDX_RATIO</stp>
        <stp>6/21/2005</stp>
        <stp>6/21/2005</stp>
        <stp>[Fixed Income  Prices 2004-2009.xlsx]TIPS!R238C108</stp>
        <tr r="DD238" s="1"/>
      </tp>
      <tp>
        <v>1.04752</v>
        <stp/>
        <stp>##V3_BDHV12</stp>
        <stp>912810FS2 Govt</stp>
        <stp>IDX_RATIO</stp>
        <stp>7/31/2007</stp>
        <stp>7/31/2007</stp>
        <stp>[Fixed Income  Prices 2004-2009.xlsx]TIPS!R400C112</stp>
        <tr r="DH400" s="1"/>
      </tp>
      <tp>
        <v>1.08155</v>
        <stp/>
        <stp>##V3_BDHV12</stp>
        <stp>912810PS1 Govt</stp>
        <stp>IDX_RATIO</stp>
        <stp>8/22/2008</stp>
        <stp>8/22/2008</stp>
        <stp>[Fixed Income  Prices 2004-2009.xlsx]TIPS!R418C116</stp>
        <tr r="DL418" s="1"/>
      </tp>
      <tp>
        <v>1.0419</v>
        <stp/>
        <stp>##V3_BDHV12</stp>
        <stp>912810PS1 Govt</stp>
        <stp>IDX_RATIO</stp>
        <stp>2/14/2008</stp>
        <stp>2/14/2008</stp>
        <stp>[Fixed Income  Prices 2004-2009.xlsx]TIPS!R282C116</stp>
        <tr r="DL282" s="1"/>
      </tp>
      <tp>
        <v>1.0871299999999999</v>
        <stp/>
        <stp>##V3_BDHV12</stp>
        <stp>912810PS1 Govt</stp>
        <stp>IDX_RATIO</stp>
        <stp>9/12/2008</stp>
        <stp>9/12/2008</stp>
        <stp>[Fixed Income  Prices 2004-2009.xlsx]TIPS!R433C116</stp>
        <tr r="DL433" s="1"/>
      </tp>
      <tp>
        <v>1.0044299999999999</v>
        <stp/>
        <stp>##V3_BDHV12</stp>
        <stp>912828CP3 Govt</stp>
        <stp>IDX_RATIO</stp>
        <stp>8/13/2004</stp>
        <stp>8/13/2004</stp>
        <stp>[Fixed Income  Prices 2004-2009.xlsx]TIPS!R20C64</stp>
        <tr r="BL20" s="1"/>
      </tp>
      <tp>
        <v>1.0173399999999999</v>
        <stp/>
        <stp>##V3_BDHV12</stp>
        <stp>912810FS2 Govt</stp>
        <stp>IDX_RATIO</stp>
        <stp>7/14/2006</stp>
        <stp>7/14/2006</stp>
        <stp>[Fixed Income  Prices 2004-2009.xlsx]TIPS!R128C112</stp>
        <tr r="DH128" s="1"/>
      </tp>
      <tp>
        <v>1.0109999999999999</v>
        <stp/>
        <stp>##V3_BDHV12</stp>
        <stp>912810FR4 Govt</stp>
        <stp>IDX_RATIO</stp>
        <stp>3/22/2005</stp>
        <stp>3/22/2005</stp>
        <stp>[Fixed Income  Prices 2004-2009.xlsx]TIPS!R174C108</stp>
        <tr r="DD174" s="1"/>
      </tp>
      <tp>
        <v>1.06986</v>
        <stp/>
        <stp>##V3_BDHV12</stp>
        <stp>912810FR4 Govt</stp>
        <stp>IDX_RATIO</stp>
        <stp>1/15/2007</stp>
        <stp>1/15/2007</stp>
        <stp>[Fixed Income  Prices 2004-2009.xlsx]TIPS!R646C108</stp>
        <tr r="DD646" s="1"/>
      </tp>
      <tp>
        <v>1.0868800000000001</v>
        <stp/>
        <stp>##V3_BDHV12</stp>
        <stp>912810FR4 Govt</stp>
        <stp>IDX_RATIO</stp>
        <stp>5/24/2007</stp>
        <stp>5/24/2007</stp>
        <stp>[Fixed Income  Prices 2004-2009.xlsx]TIPS!R739C108</stp>
        <tr r="DD739" s="1"/>
      </tp>
      <tp>
        <v>1.07701</v>
        <stp/>
        <stp>##V3_BDHV12</stp>
        <stp>912810FS2 Govt</stp>
        <stp>IDX_RATIO</stp>
        <stp>1/22/2009</stp>
        <stp>1/22/2009</stp>
        <stp>[Fixed Income  Prices 2004-2009.xlsx]TIPS!R787C112</stp>
        <tr r="DH787" s="1"/>
      </tp>
      <tp>
        <v>1.0243899999999999</v>
        <stp/>
        <stp>##V3_BDHV12</stp>
        <stp>912810FS2 Govt</stp>
        <stp>IDX_RATIO</stp>
        <stp>4/26/2007</stp>
        <stp>4/26/2007</stp>
        <stp>[Fixed Income  Prices 2004-2009.xlsx]TIPS!R332C112</stp>
        <tr r="DH332" s="1"/>
      </tp>
      <tp>
        <v>1.02813</v>
        <stp/>
        <stp>##V3_BDHV12</stp>
        <stp>912810PS1 Govt</stp>
        <stp>IDX_RATIO</stp>
        <stp>7/17/2007</stp>
        <stp>7/17/2007</stp>
        <stp>[Fixed Income  Prices 2004-2009.xlsx]TIPS!R130C116</stp>
        <tr r="DL130" s="1"/>
      </tp>
      <tp>
        <v>1.0240199999999999</v>
        <stp/>
        <stp>##V3_BDHV12</stp>
        <stp>912810PS1 Govt</stp>
        <stp>IDX_RATIO</stp>
        <stp>6/27/2007</stp>
        <stp>6/27/2007</stp>
        <stp>[Fixed Income  Prices 2004-2009.xlsx]TIPS!R116C116</stp>
        <tr r="DL116" s="1"/>
      </tp>
      <tp>
        <v>1.0057499999999999</v>
        <stp/>
        <stp>##V3_BDHV12</stp>
        <stp>912828CP3 Govt</stp>
        <stp>IDX_RATIO</stp>
        <stp>9/13/2004</stp>
        <stp>9/13/2004</stp>
        <stp>[Fixed Income  Prices 2004-2009.xlsx]TIPS!R41C64</stp>
        <tr r="BL41" s="1"/>
      </tp>
      <tp>
        <v>1.0458700000000001</v>
        <stp/>
        <stp>##V3_BDHV12</stp>
        <stp>912810FR4 Govt</stp>
        <stp>IDX_RATIO</stp>
        <stp>2/17/2006</stp>
        <stp>2/17/2006</stp>
        <stp>[Fixed Income  Prices 2004-2009.xlsx]TIPS!R410C108</stp>
        <tr r="DD410" s="1"/>
      </tp>
      <tp>
        <v>1.0507200000000001</v>
        <stp/>
        <stp>##V3_BDHV12</stp>
        <stp>912810FR4 Govt</stp>
        <stp>IDX_RATIO</stp>
        <stp>3/27/2006</stp>
        <stp>3/27/2006</stp>
        <stp>[Fixed Income  Prices 2004-2009.xlsx]TIPS!R436C108</stp>
        <tr r="DD436" s="1"/>
      </tp>
      <tp>
        <v>1.01824</v>
        <stp/>
        <stp>##V3_BDHV12</stp>
        <stp>912810FS2 Govt</stp>
        <stp>IDX_RATIO</stp>
        <stp>3/16/2007</stp>
        <stp>3/16/2007</stp>
        <stp>[Fixed Income  Prices 2004-2009.xlsx]TIPS!R303C112</stp>
        <tr r="DH303" s="1"/>
      </tp>
      <tp>
        <v>1.0644199999999999</v>
        <stp/>
        <stp>##V3_BDHV12</stp>
        <stp>912810FS2 Govt</stp>
        <stp>IDX_RATIO</stp>
        <stp>4/10/2008</stp>
        <stp>4/10/2008</stp>
        <stp>[Fixed Income  Prices 2004-2009.xlsx]TIPS!R582C112</stp>
        <tr r="DH582" s="1"/>
      </tp>
      <tp>
        <v>1.0049699999999999</v>
        <stp/>
        <stp>##V3_BDHV12</stp>
        <stp>912828GX2 Govt</stp>
        <stp>IDX_RATIO</stp>
        <stp>8/27/2007</stp>
        <stp>8/27/2007</stp>
        <stp>[Fixed Income  Prices 2004-2009.xlsx]TIPS!R37C88</stp>
        <tr r="CJ37" s="1"/>
      </tp>
      <tp>
        <v>1.0053000000000001</v>
        <stp/>
        <stp>##V3_BDHV12</stp>
        <stp>912828CZ1 Govt</stp>
        <stp>IDX_RATIO</stp>
        <stp>2/23/2005</stp>
        <stp>2/23/2005</stp>
        <stp>[Fixed Income  Prices 2004-2009.xlsx]TIPS!R89C24</stp>
        <tr r="X89" s="1"/>
      </tp>
      <tp>
        <v>1.02552</v>
        <stp/>
        <stp>##V3_BDHV12</stp>
        <stp>912828BW9 Govt</stp>
        <stp>IDX_RATIO</stp>
        <stp>9/22/2004</stp>
        <stp>9/22/2004</stp>
        <stp>[Fixed Income  Prices 2004-2009.xlsx]TIPS!R48C56</stp>
        <tr r="BD48" s="1"/>
      </tp>
      <tp>
        <v>1.02105</v>
        <stp/>
        <stp>##V3_BDHV12</stp>
        <stp>912828HW3 Govt</stp>
        <stp>IDX_RATIO</stp>
        <stp>7/18/2008</stp>
        <stp>7/18/2008</stp>
        <stp>[Fixed Income  Prices 2004-2009.xlsx]TIPS!R67C48</stp>
        <tr r="AV67" s="1"/>
      </tp>
      <tp>
        <v>1.0078800000000001</v>
        <stp/>
        <stp>##V3_BDHV12</stp>
        <stp>912828CZ1 Govt</stp>
        <stp>IDX_RATIO</stp>
        <stp>1/13/2005</stp>
        <stp>1/13/2005</stp>
        <stp>[Fixed Income  Prices 2004-2009.xlsx]TIPS!R60C24</stp>
        <tr r="X60" s="1"/>
      </tp>
      <tp>
        <v>1.05714</v>
        <stp/>
        <stp>##V3_BDHV12</stp>
        <stp>912810FR4 Govt</stp>
        <stp>IDX_RATIO</stp>
        <stp>5/17/2006</stp>
        <stp>5/17/2006</stp>
        <stp>[Fixed Income  Prices 2004-2009.xlsx]TIPS!R473C108</stp>
        <tr r="DD473" s="1"/>
      </tp>
      <tp>
        <v>1.09249</v>
        <stp/>
        <stp>##V3_BDHV12</stp>
        <stp>912810FR4 Govt</stp>
        <stp>IDX_RATIO</stp>
        <stp>6/14/2007</stp>
        <stp>6/14/2007</stp>
        <stp>[Fixed Income  Prices 2004-2009.xlsx]TIPS!R754C108</stp>
        <tr r="DD754" s="1"/>
      </tp>
      <tp>
        <v>1.05385</v>
        <stp/>
        <stp>##V3_BDHV12</stp>
        <stp>912810FR4 Govt</stp>
        <stp>IDX_RATIO</stp>
        <stp>4/27/2006</stp>
        <stp>4/27/2006</stp>
        <stp>[Fixed Income  Prices 2004-2009.xlsx]TIPS!R459C108</stp>
        <tr r="DD459" s="1"/>
      </tp>
      <tp>
        <v>1.0402400000000001</v>
        <stp/>
        <stp>##V3_BDHV12</stp>
        <stp>912810FS2 Govt</stp>
        <stp>IDX_RATIO</stp>
        <stp>6/26/2007</stp>
        <stp>6/26/2007</stp>
        <stp>[Fixed Income  Prices 2004-2009.xlsx]TIPS!R375C112</stp>
        <tr r="DH375" s="1"/>
      </tp>
      <tp>
        <v>1.07219</v>
        <stp/>
        <stp>##V3_BDHV12</stp>
        <stp>912810PS1 Govt</stp>
        <stp>IDX_RATIO</stp>
        <stp>7/25/2008</stp>
        <stp>7/25/2008</stp>
        <stp>[Fixed Income  Prices 2004-2009.xlsx]TIPS!R398C116</stp>
        <tr r="DL398" s="1"/>
      </tp>
      <tp>
        <v>1.0329299999999999</v>
        <stp/>
        <stp>##V3_BDHV12</stp>
        <stp>912810PS1 Govt</stp>
        <stp>IDX_RATIO</stp>
        <stp>9/27/2007</stp>
        <stp>9/27/2007</stp>
        <stp>[Fixed Income  Prices 2004-2009.xlsx]TIPS!R182C116</stp>
        <tr r="DL182" s="1"/>
      </tp>
      <tp>
        <v>1.0660400000000001</v>
        <stp/>
        <stp>##V3_BDHV12</stp>
        <stp>912810PS1 Govt</stp>
        <stp>IDX_RATIO</stp>
        <stp>8/20/2009</stp>
        <stp>8/20/2009</stp>
        <stp>[Fixed Income  Prices 2004-2009.xlsx]TIPS!R677C116</stp>
        <tr r="DL677" s="1"/>
      </tp>
      <tp>
        <v>1.04908</v>
        <stp/>
        <stp>##V3_BDHV12</stp>
        <stp>912810PS1 Govt</stp>
        <stp>IDX_RATIO</stp>
        <stp>4/13/2009</stp>
        <stp>4/13/2009</stp>
        <stp>[Fixed Income  Prices 2004-2009.xlsx]TIPS!R584C116</stp>
        <tr r="DL584" s="1"/>
      </tp>
      <tp>
        <v>1.0050600000000001</v>
        <stp/>
        <stp>##V3_BDHV12</stp>
        <stp>912828GX2 Govt</stp>
        <stp>IDX_RATIO</stp>
        <stp>9/27/2007</stp>
        <stp>9/27/2007</stp>
        <stp>[Fixed Income  Prices 2004-2009.xlsx]TIPS!R60C88</stp>
        <tr r="CJ60" s="1"/>
      </tp>
      <tp>
        <v>1.0137</v>
        <stp/>
        <stp>##V3_BDHV12</stp>
        <stp>912828HW3 Govt</stp>
        <stp>IDX_RATIO</stp>
        <stp>6/18/2008</stp>
        <stp>6/18/2008</stp>
        <stp>[Fixed Income  Prices 2004-2009.xlsx]TIPS!R45C48</stp>
        <tr r="AV45" s="1"/>
      </tp>
      <tp>
        <v>1.00911</v>
        <stp/>
        <stp>##V3_BDHV12</stp>
        <stp>912828HW3 Govt</stp>
        <stp>IDX_RATIO</stp>
        <stp>5/28/2008</stp>
        <stp>5/28/2008</stp>
        <stp>[Fixed Income  Prices 2004-2009.xlsx]TIPS!R30C48</stp>
        <tr r="AV30" s="1"/>
      </tp>
      <tp>
        <v>1.05314</v>
        <stp/>
        <stp>##V3_BDHV12</stp>
        <stp>912810FR4 Govt</stp>
        <stp>IDX_RATIO</stp>
        <stp>4/17/2006</stp>
        <stp>4/17/2006</stp>
        <stp>[Fixed Income  Prices 2004-2009.xlsx]TIPS!R451C108</stp>
        <tr r="DD451" s="1"/>
      </tp>
      <tp>
        <v>1.03169</v>
        <stp/>
        <stp>##V3_BDHV12</stp>
        <stp>912810FR4 Govt</stp>
        <stp>IDX_RATIO</stp>
        <stp>7/21/2005</stp>
        <stp>7/21/2005</stp>
        <stp>[Fixed Income  Prices 2004-2009.xlsx]TIPS!R260C108</stp>
        <tr r="DD260" s="1"/>
      </tp>
      <tp>
        <v>1.0320400000000001</v>
        <stp/>
        <stp>##V3_BDHV12</stp>
        <stp>912810FR4 Govt</stp>
        <stp>IDX_RATIO</stp>
        <stp>7/11/2005</stp>
        <stp>7/11/2005</stp>
        <stp>[Fixed Income  Prices 2004-2009.xlsx]TIPS!R252C108</stp>
        <tr r="DD252" s="1"/>
      </tp>
      <tp>
        <v>1.03183</v>
        <stp/>
        <stp>##V3_BDHV12</stp>
        <stp>912810FR4 Govt</stp>
        <stp>IDX_RATIO</stp>
        <stp>8/31/2005</stp>
        <stp>8/31/2005</stp>
        <stp>[Fixed Income  Prices 2004-2009.xlsx]TIPS!R289C108</stp>
        <tr r="DD289" s="1"/>
      </tp>
      <tp>
        <v>1.02982</v>
        <stp/>
        <stp>##V3_BDHV12</stp>
        <stp>912810FS2 Govt</stp>
        <stp>IDX_RATIO</stp>
        <stp>5/16/2007</stp>
        <stp>5/16/2007</stp>
        <stp>[Fixed Income  Prices 2004-2009.xlsx]TIPS!R346C112</stp>
        <tr r="DH346" s="1"/>
      </tp>
      <tp>
        <v>1.0692999999999999</v>
        <stp/>
        <stp>##V3_BDHV12</stp>
        <stp>912810PS1 Govt</stp>
        <stp>IDX_RATIO</stp>
        <stp>7/15/2008</stp>
        <stp>7/15/2008</stp>
        <stp>[Fixed Income  Prices 2004-2009.xlsx]TIPS!R390C116</stp>
        <tr r="DL390" s="1"/>
      </tp>
      <tp>
        <v>0.99938000000000005</v>
        <stp/>
        <stp>##V3_BDHV12</stp>
        <stp>912810PZ5 Govt</stp>
        <stp>IDX_RATIO</stp>
        <stp>8/13/2009</stp>
        <stp>8/13/2009</stp>
        <stp>[Fixed Income  Prices 2004-2009.xlsx]TIPS!R147C120</stp>
        <tr r="DP147" s="1"/>
      </tp>
      <tp>
        <v>1.0245599999999999</v>
        <stp/>
        <stp>##V3_BDHV12</stp>
        <stp>912828BW9 Govt</stp>
        <stp>IDX_RATIO</stp>
        <stp>8/12/2004</stp>
        <stp>8/12/2004</stp>
        <stp>[Fixed Income  Prices 2004-2009.xlsx]TIPS!R19C56</stp>
        <tr r="BD19" s="1"/>
      </tp>
      <tp>
        <v>1.00515</v>
        <stp/>
        <stp>##V3_BDHV12</stp>
        <stp>912828GX2 Govt</stp>
        <stp>IDX_RATIO</stp>
        <stp>9/17/2007</stp>
        <stp>9/17/2007</stp>
        <stp>[Fixed Income  Prices 2004-2009.xlsx]TIPS!R52C88</stp>
        <tr r="CJ52" s="1"/>
      </tp>
      <tp>
        <v>1.0192399999999999</v>
        <stp/>
        <stp>##V3_BDHV12</stp>
        <stp>912810FS2 Govt</stp>
        <stp>IDX_RATIO</stp>
        <stp>3/26/2007</stp>
        <stp>3/26/2007</stp>
        <stp>[Fixed Income  Prices 2004-2009.xlsx]TIPS!R309C112</stp>
        <tr r="DH309" s="1"/>
      </tp>
      <tp>
        <v>1.04816</v>
        <stp/>
        <stp>##V3_BDHV12</stp>
        <stp>912810FR4 Govt</stp>
        <stp>IDX_RATIO</stp>
        <stp>3/17/2006</stp>
        <stp>3/17/2006</stp>
        <stp>[Fixed Income  Prices 2004-2009.xlsx]TIPS!R430C108</stp>
        <tr r="DD430" s="1"/>
      </tp>
      <tp>
        <v>1.01294</v>
        <stp/>
        <stp>##V3_BDHV12</stp>
        <stp>912810FR4 Govt</stp>
        <stp>IDX_RATIO</stp>
        <stp>1/12/2005</stp>
        <stp>1/12/2005</stp>
        <stp>[Fixed Income  Prices 2004-2009.xlsx]TIPS!R125C108</stp>
        <tr r="DD125" s="1"/>
      </tp>
      <tp>
        <v>1.0443500000000001</v>
        <stp/>
        <stp>##V3_BDHV12</stp>
        <stp>912810FR4 Govt</stp>
        <stp>IDX_RATIO</stp>
        <stp>2/27/2006</stp>
        <stp>2/27/2006</stp>
        <stp>[Fixed Income  Prices 2004-2009.xlsx]TIPS!R416C108</stp>
        <tr r="DD416" s="1"/>
      </tp>
      <tp>
        <v>1.10409</v>
        <stp/>
        <stp>##V3_BDHV12</stp>
        <stp>912810FR4 Govt</stp>
        <stp>IDX_RATIO</stp>
        <stp>8/14/2007</stp>
        <stp>8/14/2007</stp>
        <stp>[Fixed Income  Prices 2004-2009.xlsx]TIPS!R797C108</stp>
        <tr r="DD797" s="1"/>
      </tp>
      <tp>
        <v>1.0664800000000001</v>
        <stp/>
        <stp>##V3_BDHV12</stp>
        <stp>912810FS2 Govt</stp>
        <stp>IDX_RATIO</stp>
        <stp>4/30/2008</stp>
        <stp>4/30/2008</stp>
        <stp>[Fixed Income  Prices 2004-2009.xlsx]TIPS!R596C112</stp>
        <tr r="DH596" s="1"/>
      </tp>
      <tp>
        <v>1.0957300000000001</v>
        <stp/>
        <stp>##V3_BDHV12</stp>
        <stp>912810FS2 Govt</stp>
        <stp>IDX_RATIO</stp>
        <stp>8/13/2008</stp>
        <stp>8/13/2008</stp>
        <stp>[Fixed Income  Prices 2004-2009.xlsx]TIPS!R671C112</stp>
        <tr r="DH671" s="1"/>
      </tp>
      <tp>
        <v>1.0630999999999999</v>
        <stp/>
        <stp>##V3_BDHV12</stp>
        <stp>912810PS1 Govt</stp>
        <stp>IDX_RATIO</stp>
        <stp>8/10/2009</stp>
        <stp>8/10/2009</stp>
        <stp>[Fixed Income  Prices 2004-2009.xlsx]TIPS!R669C116</stp>
        <tr r="DL669" s="1"/>
      </tp>
      <tp>
        <v>1.0508200000000001</v>
        <stp/>
        <stp>##V3_BDHV12</stp>
        <stp>912810PS1 Govt</stp>
        <stp>IDX_RATIO</stp>
        <stp>4/23/2009</stp>
        <stp>4/23/2009</stp>
        <stp>[Fixed Income  Prices 2004-2009.xlsx]TIPS!R592C116</stp>
        <tr r="DL592" s="1"/>
      </tp>
      <tp>
        <v>1.00346</v>
        <stp/>
        <stp>##V3_BDHV12</stp>
        <stp>912810PZ5 Govt</stp>
        <stp>IDX_RATIO</stp>
        <stp>9/23/2009</stp>
        <stp>9/23/2009</stp>
        <stp>[Fixed Income  Prices 2004-2009.xlsx]TIPS!R176C120</stp>
        <tr r="DP176" s="1"/>
      </tp>
      <tp>
        <v>1.0043500000000001</v>
        <stp/>
        <stp>##V3_BDHV12</stp>
        <stp>912828GX2 Govt</stp>
        <stp>IDX_RATIO</stp>
        <stp>8/17/2007</stp>
        <stp>8/17/2007</stp>
        <stp>[Fixed Income  Prices 2004-2009.xlsx]TIPS!R31C88</stp>
        <tr r="CJ31" s="1"/>
      </tp>
      <tp>
        <v>1.0238100000000001</v>
        <stp/>
        <stp>##V3_BDHV12</stp>
        <stp>912828HW3 Govt</stp>
        <stp>IDX_RATIO</stp>
        <stp>7/28/2008</stp>
        <stp>7/28/2008</stp>
        <stp>[Fixed Income  Prices 2004-2009.xlsx]TIPS!R73C48</stp>
        <tr r="AV73" s="1"/>
      </tp>
      <tp>
        <v>1.0055400000000001</v>
        <stp/>
        <stp>##V3_BDHV12</stp>
        <stp>912828FB1 Govt</stp>
        <stp>IDX_RATIO</stp>
        <stp>5/26/2006</stp>
        <stp>5/26/2006</stp>
        <stp>[Fixed Income  Prices 2004-2009.xlsx]TIPS!R28C32</stp>
        <tr r="AF28" s="1"/>
      </tp>
      <tp>
        <v>1.0108999999999999</v>
        <stp/>
        <stp>##V3_BDHV12</stp>
        <stp>912828FB1 Govt</stp>
        <stp>IDX_RATIO</stp>
        <stp>6/16/2006</stp>
        <stp>6/16/2006</stp>
        <stp>[Fixed Income  Prices 2004-2009.xlsx]TIPS!R43C32</stp>
        <tr r="AF43" s="1"/>
      </tp>
      <tp>
        <v>1.00376</v>
        <stp/>
        <stp>##V3_BDHV12</stp>
        <stp>912828FB1 Govt</stp>
        <stp>IDX_RATIO</stp>
        <stp>5/16/2006</stp>
        <stp>5/16/2006</stp>
        <stp>[Fixed Income  Prices 2004-2009.xlsx]TIPS!R20C32</stp>
        <tr r="AF20" s="1"/>
      </tp>
      <tp>
        <v>1.0137499999999999</v>
        <stp/>
        <stp>##V3_BDHV12</stp>
        <stp>912828FB1 Govt</stp>
        <stp>IDX_RATIO</stp>
        <stp>6/26/2006</stp>
        <stp>6/26/2006</stp>
        <stp>[Fixed Income  Prices 2004-2009.xlsx]TIPS!R49C32</stp>
        <tr r="AF49" s="1"/>
      </tp>
      <tp>
        <v>1.0192399999999999</v>
        <stp/>
        <stp>##V3_BDHV12</stp>
        <stp>912828FB1 Govt</stp>
        <stp>IDX_RATIO</stp>
        <stp>7/26/2006</stp>
        <stp>7/26/2006</stp>
        <stp>[Fixed Income  Prices 2004-2009.xlsx]TIPS!R71C32</stp>
        <tr r="AF71" s="1"/>
      </tp>
      <tp>
        <v>1.0258</v>
        <stp/>
        <stp>##V3_BDHV12</stp>
        <stp>912828GN4 Govt</stp>
        <stp>IDX_RATIO</stp>
        <stp>8/17/2007</stp>
        <stp>8/17/2007</stp>
        <stp>[Fixed Income  Prices 2004-2009.xlsx]TIPS!R88C40</stp>
        <tr r="AN88" s="1"/>
      </tp>
      <tp>
        <v>1.00176</v>
        <stp/>
        <stp>##V3_BDHV12</stp>
        <stp>912828FL9 Govt</stp>
        <stp>IDX_RATIO</stp>
        <stp>7/26/2006</stp>
        <stp>7/26/2006</stp>
        <stp>[Fixed Income  Prices 2004-2009.xlsx]TIPS!R14C80</stp>
        <tr r="CB14" s="1"/>
      </tp>
      <tp>
        <v>1.02644</v>
        <stp/>
        <stp>##V3_BDHV12</stp>
        <stp>912828GN4 Govt</stp>
        <stp>IDX_RATIO</stp>
        <stp>8/27/2007</stp>
        <stp>8/27/2007</stp>
        <stp>[Fixed Income  Prices 2004-2009.xlsx]TIPS!R94C40</stp>
        <tr r="AN94" s="1"/>
      </tp>
      <tp>
        <v>0.99966999999999995</v>
        <stp/>
        <stp>##V3_BDHV12</stp>
        <stp>912828EA4 Govt</stp>
        <stp>IDX_RATIO</stp>
        <stp>7/25/2005</stp>
        <stp>7/25/2005</stp>
        <stp>[Fixed Income  Prices 2004-2009.xlsx]TIPS!R11C72</stp>
        <tr r="BT11" s="1"/>
      </tp>
      <tp>
        <v>1.0071699999999999</v>
        <stp/>
        <stp>##V3_BDHV12</stp>
        <stp>912828FL9 Govt</stp>
        <stp>IDX_RATIO</stp>
        <stp>9/26/2006</stp>
        <stp>9/26/2006</stp>
        <stp>[Fixed Income  Prices 2004-2009.xlsx]TIPS!R58C80</stp>
        <tr r="CB58" s="1"/>
      </tp>
      <tp>
        <v>0.99750000000000005</v>
        <stp/>
        <stp>##V3_BDHV12</stp>
        <stp>912828DH0 Govt</stp>
        <stp>IDX_RATIO</stp>
        <stp>3/14/2005</stp>
        <stp>3/14/2005</stp>
        <stp>[Fixed Income  Prices 2004-2009.xlsx]TIPS!R46C68</stp>
        <tr r="BP46" s="1"/>
      </tp>
      <tp>
        <v>1.0176799999999999</v>
        <stp/>
        <stp>##V3_BDHV12</stp>
        <stp>912828GN4 Govt</stp>
        <stp>IDX_RATIO</stp>
        <stp>6/27/2007</stp>
        <stp>6/27/2007</stp>
        <stp>[Fixed Income  Prices 2004-2009.xlsx]TIPS!R51C40</stp>
        <tr r="AN51" s="1"/>
      </tp>
      <tp>
        <v>1.00756</v>
        <stp/>
        <stp>##V3_BDHV12</stp>
        <stp>912828GN4 Govt</stp>
        <stp>IDX_RATIO</stp>
        <stp>5/17/2007</stp>
        <stp>5/17/2007</stp>
        <stp>[Fixed Income  Prices 2004-2009.xlsx]TIPS!R22C40</stp>
        <tr r="AN22" s="1"/>
      </tp>
      <tp>
        <v>1.0101899999999999</v>
        <stp/>
        <stp>##V3_BDHV12</stp>
        <stp>912828HN3 Govt</stp>
        <stp>IDX_RATIO</stp>
        <stp>4/28/2008</stp>
        <stp>4/28/2008</stp>
        <stp>[Fixed Income  Prices 2004-2009.xlsx]TIPS!R82C92</stp>
        <tr r="CN82" s="1"/>
      </tp>
      <tp>
        <v>0.99983</v>
        <stp/>
        <stp>##V3_BDHV12</stp>
        <stp>912828EA4 Govt</stp>
        <stp>IDX_RATIO</stp>
        <stp>8/25/2005</stp>
        <stp>8/25/2005</stp>
        <stp>[Fixed Income  Prices 2004-2009.xlsx]TIPS!R34C72</stp>
        <tr r="BT34" s="1"/>
      </tp>
      <tp>
        <v>0.99858999999999998</v>
        <stp/>
        <stp>##V3_BDHV12</stp>
        <stp>912828DH0 Govt</stp>
        <stp>IDX_RATIO</stp>
        <stp>2/14/2005</stp>
        <stp>2/14/2005</stp>
        <stp>[Fixed Income  Prices 2004-2009.xlsx]TIPS!R26C68</stp>
        <tr r="BP26" s="1"/>
      </tp>
      <tp>
        <v>1.0001500000000001</v>
        <stp/>
        <stp>##V3_BDHV12</stp>
        <stp>912828DH0 Govt</stp>
        <stp>IDX_RATIO</stp>
        <stp>1/24/2005</stp>
        <stp>1/24/2005</stp>
        <stp>[Fixed Income  Prices 2004-2009.xlsx]TIPS!R11C68</stp>
        <tr r="BP11" s="1"/>
      </tp>
      <tp>
        <v>1.0237700000000001</v>
        <stp/>
        <stp>##V3_BDHV12</stp>
        <stp>912828GN4 Govt</stp>
        <stp>IDX_RATIO</stp>
        <stp>7/27/2007</stp>
        <stp>7/27/2007</stp>
        <stp>[Fixed Income  Prices 2004-2009.xlsx]TIPS!R73C40</stp>
        <tr r="AN73" s="1"/>
      </tp>
      <tp>
        <v>0.99728000000000006</v>
        <stp/>
        <stp>##V3_BDHV12</stp>
        <stp>912828DH0 Govt</stp>
        <stp>IDX_RATIO</stp>
        <stp>2/24/2005</stp>
        <stp>2/24/2005</stp>
        <stp>[Fixed Income  Prices 2004-2009.xlsx]TIPS!R34C68</stp>
        <tr r="BP34" s="1"/>
      </tp>
      <tp>
        <v>1.0036700000000001</v>
        <stp/>
        <stp>##V3_BDHV12</stp>
        <stp>912828FL9 Govt</stp>
        <stp>IDX_RATIO</stp>
        <stp>8/16/2006</stp>
        <stp>8/16/2006</stp>
        <stp>[Fixed Income  Prices 2004-2009.xlsx]TIPS!R29C80</stp>
        <tr r="CB29" s="1"/>
      </tp>
      <tp>
        <v>1.0021100000000001</v>
        <stp/>
        <stp>##V3_BDHV12</stp>
        <stp>912828EA4 Govt</stp>
        <stp>IDX_RATIO</stp>
        <stp>9/15/2005</stp>
        <stp>9/15/2005</stp>
        <stp>[Fixed Income  Prices 2004-2009.xlsx]TIPS!R49C72</stp>
        <tr r="BT49" s="1"/>
      </tp>
      <tp>
        <v>1.00057</v>
        <stp/>
        <stp>##V3_BDHV12</stp>
        <stp>912828GD6 Govt</stp>
        <stp>IDX_RATIO</stp>
        <stp>2/27/2007</stp>
        <stp>2/27/2007</stp>
        <stp>[Fixed Income  Prices 2004-2009.xlsx]TIPS!R38C84</stp>
        <tr r="CF38" s="1"/>
      </tp>
      <tp>
        <v>1.02176</v>
        <stp/>
        <stp>##V3_BDHV12</stp>
        <stp>912828GN4 Govt</stp>
        <stp>IDX_RATIO</stp>
        <stp>7/17/2007</stp>
        <stp>7/17/2007</stp>
        <stp>[Fixed Income  Prices 2004-2009.xlsx]TIPS!R65C40</stp>
        <tr r="AN65" s="1"/>
      </tp>
      <tp>
        <v>1.00922</v>
        <stp/>
        <stp>##V3_BDHV12</stp>
        <stp>912828HN3 Govt</stp>
        <stp>IDX_RATIO</stp>
        <stp>4/18/2008</stp>
        <stp>4/18/2008</stp>
        <stp>[Fixed Income  Prices 2004-2009.xlsx]TIPS!R76C92</stp>
        <tr r="CN76" s="1"/>
      </tp>
      <tp>
        <v>0.99817999999999996</v>
        <stp/>
        <stp>##V3_BDHV12</stp>
        <stp>912828DH0 Govt</stp>
        <stp>IDX_RATIO</stp>
        <stp>3/24/2005</stp>
        <stp>3/24/2005</stp>
        <stp>[Fixed Income  Prices 2004-2009.xlsx]TIPS!R54C68</stp>
        <tr r="BP54" s="1"/>
      </tp>
      <tp>
        <v>0.99966999999999995</v>
        <stp/>
        <stp>##V3_BDHV12</stp>
        <stp>912828EA4 Govt</stp>
        <stp>IDX_RATIO</stp>
        <stp>8/15/2005</stp>
        <stp>8/15/2005</stp>
        <stp>[Fixed Income  Prices 2004-2009.xlsx]TIPS!R26C72</stp>
        <tr r="BT26" s="1"/>
      </tp>
      <tp>
        <v>1.0032300000000001</v>
        <stp/>
        <stp>##V3_BDHV12</stp>
        <stp>912828GD6 Govt</stp>
        <stp>IDX_RATIO</stp>
        <stp>3/27/2007</stp>
        <stp>3/27/2007</stp>
        <stp>[Fixed Income  Prices 2004-2009.xlsx]TIPS!R58C84</stp>
        <tr r="CF58" s="1"/>
      </tp>
      <tp>
        <v>1.0083800000000001</v>
        <stp/>
        <stp>##V3_BDHV12</stp>
        <stp>912828GD6 Govt</stp>
        <stp>IDX_RATIO</stp>
        <stp>4/27/2007</stp>
        <stp>4/27/2007</stp>
        <stp>[Fixed Income  Prices 2004-2009.xlsx]TIPS!R81C84</stp>
        <tr r="CF81" s="1"/>
      </tp>
      <tp>
        <v>1.0053099999999999</v>
        <stp/>
        <stp>##V3_BDHV12</stp>
        <stp>912828HN3 Govt</stp>
        <stp>IDX_RATIO</stp>
        <stp>3/18/2008</stp>
        <stp>3/18/2008</stp>
        <stp>[Fixed Income  Prices 2004-2009.xlsx]TIPS!R53C92</stp>
        <tr r="CN53" s="1"/>
      </tp>
      <tp>
        <v>1.0539499999999999</v>
        <stp/>
        <stp>##V3_BDHV12</stp>
        <stp>912828AF7 Govt</stp>
        <stp>IDX_RATIO</stp>
        <stp>9/21/2004</stp>
        <stp>9/21/2004</stp>
        <stp>[Fixed Income  Prices 2004-2009.xlsx]TIPS!R47C44</stp>
        <tr r="AR47" s="1"/>
      </tp>
      <tp>
        <v>1.0549500000000001</v>
        <stp/>
        <stp>##V3_BDHV12</stp>
        <stp>912828AF7 Govt</stp>
        <stp>IDX_RATIO</stp>
        <stp>8/31/2004</stp>
        <stp>8/31/2004</stp>
        <stp>[Fixed Income  Prices 2004-2009.xlsx]TIPS!R32C44</stp>
        <tr r="AR32" s="1"/>
      </tp>
      <tp>
        <v>1.00285</v>
        <stp/>
        <stp>##V3_BDHV12</stp>
        <stp>912828HN3 Govt</stp>
        <stp>IDX_RATIO</stp>
        <stp>2/18/2008</stp>
        <stp>2/18/2008</stp>
        <stp>[Fixed Income  Prices 2004-2009.xlsx]TIPS!R32C92</stp>
        <tr r="CN32" s="1"/>
      </tp>
      <tp>
        <v>1.00248</v>
        <stp/>
        <stp>##V3_BDHV12</stp>
        <stp>912828HN3 Govt</stp>
        <stp>IDX_RATIO</stp>
        <stp>1/28/2008</stp>
        <stp>1/28/2008</stp>
        <stp>[Fixed Income  Prices 2004-2009.xlsx]TIPS!R17C92</stp>
        <tr r="CN17" s="1"/>
      </tp>
      <tp>
        <v>1.01031</v>
        <stp/>
        <stp>##V3_BDHV12</stp>
        <stp>912828DH0 Govt</stp>
        <stp>IDX_RATIO</stp>
        <stp>5/24/2005</stp>
        <stp>5/24/2005</stp>
        <stp>[Fixed Income  Prices 2004-2009.xlsx]TIPS!R97C68</stp>
        <tr r="BP97" s="1"/>
      </tp>
      <tp>
        <v>1.0307500000000001</v>
        <stp/>
        <stp>##V3_BDHV12</stp>
        <stp>912828BD1 Govt</stp>
        <stp>IDX_RATIO</stp>
        <stp>8/12/2004</stp>
        <stp>8/12/2004</stp>
        <stp>[Fixed Income  Prices 2004-2009.xlsx]TIPS!R19C52</stp>
        <tr r="AZ19" s="1"/>
      </tp>
      <tp>
        <v>1.0026200000000001</v>
        <stp/>
        <stp>##V3_BDHV12</stp>
        <stp>912828HN3 Govt</stp>
        <stp>IDX_RATIO</stp>
        <stp>2/28/2008</stp>
        <stp>2/28/2008</stp>
        <stp>[Fixed Income  Prices 2004-2009.xlsx]TIPS!R40C92</stp>
        <tr r="CN40" s="1"/>
      </tp>
      <tp>
        <v>1.0138400000000001</v>
        <stp/>
        <stp>##V3_BDHV12</stp>
        <stp>912828GD6 Govt</stp>
        <stp>IDX_RATIO</stp>
        <stp>5/17/2007</stp>
        <stp>5/17/2007</stp>
        <stp>[Fixed Income  Prices 2004-2009.xlsx]TIPS!R95C84</stp>
        <tr r="CF95" s="1"/>
      </tp>
      <tp>
        <v>1.00057</v>
        <stp/>
        <stp>##V3_BDHV12</stp>
        <stp>912828HN3 Govt</stp>
        <stp>IDX_RATIO</stp>
        <stp>1/18/2008</stp>
        <stp>1/18/2008</stp>
        <stp>[Fixed Income  Prices 2004-2009.xlsx]TIPS!R11C92</stp>
        <tr r="CN11" s="1"/>
      </tp>
      <tp>
        <v>1.0528</v>
        <stp/>
        <stp>##V3_BDHV12</stp>
        <stp>912828AF7 Govt</stp>
        <stp>IDX_RATIO</stp>
        <stp>8/11/2004</stp>
        <stp>8/11/2004</stp>
        <stp>[Fixed Income  Prices 2004-2009.xlsx]TIPS!R18C44</stp>
        <tr r="AR18" s="1"/>
      </tp>
      <tp>
        <v>1.00692</v>
        <stp/>
        <stp>##V3_BDHV12</stp>
        <stp>912828HN3 Govt</stp>
        <stp>IDX_RATIO</stp>
        <stp>3/28/2008</stp>
        <stp>3/28/2008</stp>
        <stp>[Fixed Income  Prices 2004-2009.xlsx]TIPS!R61C92</stp>
        <tr r="CN61" s="1"/>
      </tp>
      <tp>
        <v>1.02119</v>
        <stp/>
        <stp>##V3_BDHV12</stp>
        <stp>912828FB1 Govt</stp>
        <stp>IDX_RATIO</stp>
        <stp>8/16/2006</stp>
        <stp>8/16/2006</stp>
        <stp>[Fixed Income  Prices 2004-2009.xlsx]TIPS!R86C32</stp>
        <tr r="AF86" s="1"/>
      </tp>
      <tp>
        <v>1.0012099999999999</v>
        <stp/>
        <stp>##V3_BDHV12</stp>
        <stp>912828DH0 Govt</stp>
        <stp>IDX_RATIO</stp>
        <stp>4/14/2005</stp>
        <stp>4/14/2005</stp>
        <stp>[Fixed Income  Prices 2004-2009.xlsx]TIPS!R69C68</stp>
        <tr r="BP69" s="1"/>
      </tp>
      <tp>
        <v>1.03172</v>
        <stp/>
        <stp>##V3_BDHV12</stp>
        <stp>912828BD1 Govt</stp>
        <stp>IDX_RATIO</stp>
        <stp>9/22/2004</stp>
        <stp>9/22/2004</stp>
        <stp>[Fixed Income  Prices 2004-2009.xlsx]TIPS!R48C52</stp>
        <tr r="AZ48" s="1"/>
      </tp>
      <tp>
        <v>1.0065900000000001</v>
        <stp/>
        <stp>##V3_BDHV12</stp>
        <stp>912828GD6 Govt</stp>
        <stp>IDX_RATIO</stp>
        <stp>4/17/2007</stp>
        <stp>4/17/2007</stp>
        <stp>[Fixed Income  Prices 2004-2009.xlsx]TIPS!R73C84</stp>
        <tr r="CF73" s="1"/>
      </tp>
      <tp>
        <v>1.2500800000000001</v>
        <stp/>
        <stp>##V3_BDHV12</stp>
        <stp>9128276R8 Govt</stp>
        <stp>IDX_RATIO</stp>
        <stp>12/18/2008</stp>
        <stp>12/18/2008</stp>
        <stp>[Fixed Income  Prices 2004-2009.xlsx]TIPS!R1151C28</stp>
        <tr r="AB1151" s="1"/>
      </tp>
      <tp>
        <v>1.2496700000000001</v>
        <stp/>
        <stp>##V3_BDHV12</stp>
        <stp>9128276R8 Govt</stp>
        <stp>IDX_RATIO</stp>
        <stp>12/19/2008</stp>
        <stp>12/19/2008</stp>
        <stp>[Fixed Income  Prices 2004-2009.xlsx]TIPS!R1152C28</stp>
        <tr r="AB1152" s="1"/>
      </tp>
      <tp>
        <v>1.2513099999999999</v>
        <stp/>
        <stp>##V3_BDHV12</stp>
        <stp>9128276R8 Govt</stp>
        <stp>IDX_RATIO</stp>
        <stp>12/15/2008</stp>
        <stp>12/15/2008</stp>
        <stp>[Fixed Income  Prices 2004-2009.xlsx]TIPS!R1148C28</stp>
        <tr r="AB1148" s="1"/>
      </tp>
      <tp>
        <v>1.2509000000000001</v>
        <stp/>
        <stp>##V3_BDHV12</stp>
        <stp>9128276R8 Govt</stp>
        <stp>IDX_RATIO</stp>
        <stp>12/16/2008</stp>
        <stp>12/16/2008</stp>
        <stp>[Fixed Income  Prices 2004-2009.xlsx]TIPS!R1149C28</stp>
        <tr r="AB1149" s="1"/>
      </tp>
      <tp>
        <v>1.2504900000000001</v>
        <stp/>
        <stp>##V3_BDHV12</stp>
        <stp>9128276R8 Govt</stp>
        <stp>IDX_RATIO</stp>
        <stp>12/17/2008</stp>
        <stp>12/17/2008</stp>
        <stp>[Fixed Income  Prices 2004-2009.xlsx]TIPS!R1150C28</stp>
        <tr r="AB1150" s="1"/>
      </tp>
      <tp>
        <v>1.25295</v>
        <stp/>
        <stp>##V3_BDHV12</stp>
        <stp>9128276R8 Govt</stp>
        <stp>IDX_RATIO</stp>
        <stp>12/11/2008</stp>
        <stp>12/11/2008</stp>
        <stp>[Fixed Income  Prices 2004-2009.xlsx]TIPS!R1146C28</stp>
        <tr r="AB1146" s="1"/>
      </tp>
      <tp>
        <v>1.25336</v>
        <stp/>
        <stp>##V3_BDHV12</stp>
        <stp>9128276R8 Govt</stp>
        <stp>IDX_RATIO</stp>
        <stp>12/10/2008</stp>
        <stp>12/10/2008</stp>
        <stp>[Fixed Income  Prices 2004-2009.xlsx]TIPS!R1145C28</stp>
        <tr r="AB1145" s="1"/>
      </tp>
      <tp>
        <v>1.25254</v>
        <stp/>
        <stp>##V3_BDHV12</stp>
        <stp>9128276R8 Govt</stp>
        <stp>IDX_RATIO</stp>
        <stp>12/12/2008</stp>
        <stp>12/12/2008</stp>
        <stp>[Fixed Income  Prices 2004-2009.xlsx]TIPS!R1147C28</stp>
        <tr r="AB1147" s="1"/>
      </tp>
      <tp>
        <v>1.02552</v>
        <stp/>
        <stp>##V3_BDHV12</stp>
        <stp>912828BW9 Govt</stp>
        <stp>IDX_RATIO</stp>
        <stp>10/29/2004</stp>
        <stp>10/29/2004</stp>
        <stp>[Fixed Income  Prices 2004-2009.xlsx]TIPS!R75C56</stp>
        <tr r="BD75" s="1"/>
      </tp>
      <tp>
        <v>1.0276000000000001</v>
        <stp/>
        <stp>##V3_BDHV12</stp>
        <stp>912828BW9 Govt</stp>
        <stp>IDX_RATIO</stp>
        <stp>11/29/2004</stp>
        <stp>11/29/2004</stp>
        <stp>[Fixed Income  Prices 2004-2009.xlsx]TIPS!R96C56</stp>
        <tr r="BD96" s="1"/>
      </tp>
      <tp>
        <v>1.2447600000000001</v>
        <stp/>
        <stp>##V3_BDHV12</stp>
        <stp>9128276R8 Govt</stp>
        <stp>IDX_RATIO</stp>
        <stp>12/31/2008</stp>
        <stp>12/31/2008</stp>
        <stp>[Fixed Income  Prices 2004-2009.xlsx]TIPS!R1160C28</stp>
        <tr r="AB1160" s="1"/>
      </tp>
      <tp>
        <v>1.2451699999999999</v>
        <stp/>
        <stp>##V3_BDHV12</stp>
        <stp>9128276R8 Govt</stp>
        <stp>IDX_RATIO</stp>
        <stp>12/30/2008</stp>
        <stp>12/30/2008</stp>
        <stp>[Fixed Income  Prices 2004-2009.xlsx]TIPS!R1159C28</stp>
        <tr r="AB1159" s="1"/>
      </tp>
      <tp>
        <v>1.2455799999999999</v>
        <stp/>
        <stp>##V3_BDHV12</stp>
        <stp>9128276R8 Govt</stp>
        <stp>IDX_RATIO</stp>
        <stp>12/29/2008</stp>
        <stp>12/29/2008</stp>
        <stp>[Fixed Income  Prices 2004-2009.xlsx]TIPS!R1158C28</stp>
        <tr r="AB1158" s="1"/>
      </tp>
      <tp>
        <v>1.24681</v>
        <stp/>
        <stp>##V3_BDHV12</stp>
        <stp>9128276R8 Govt</stp>
        <stp>IDX_RATIO</stp>
        <stp>12/26/2008</stp>
        <stp>12/26/2008</stp>
        <stp>[Fixed Income  Prices 2004-2009.xlsx]TIPS!R1157C28</stp>
        <tr r="AB1157" s="1"/>
      </tp>
      <tp>
        <v>1.24722</v>
        <stp/>
        <stp>##V3_BDHV12</stp>
        <stp>9128276R8 Govt</stp>
        <stp>IDX_RATIO</stp>
        <stp>12/25/2008</stp>
        <stp>12/25/2008</stp>
        <stp>[Fixed Income  Prices 2004-2009.xlsx]TIPS!R1156C28</stp>
        <tr r="AB1156" s="1"/>
      </tp>
      <tp>
        <v>1.24763</v>
        <stp/>
        <stp>##V3_BDHV12</stp>
        <stp>9128276R8 Govt</stp>
        <stp>IDX_RATIO</stp>
        <stp>12/24/2008</stp>
        <stp>12/24/2008</stp>
        <stp>[Fixed Income  Prices 2004-2009.xlsx]TIPS!R1155C28</stp>
        <tr r="AB1155" s="1"/>
      </tp>
      <tp>
        <v>1.24804</v>
        <stp/>
        <stp>##V3_BDHV12</stp>
        <stp>9128276R8 Govt</stp>
        <stp>IDX_RATIO</stp>
        <stp>12/23/2008</stp>
        <stp>12/23/2008</stp>
        <stp>[Fixed Income  Prices 2004-2009.xlsx]TIPS!R1154C28</stp>
        <tr r="AB1154" s="1"/>
      </tp>
      <tp>
        <v>1.2484500000000001</v>
        <stp/>
        <stp>##V3_BDHV12</stp>
        <stp>9128276R8 Govt</stp>
        <stp>IDX_RATIO</stp>
        <stp>12/22/2008</stp>
        <stp>12/22/2008</stp>
        <stp>[Fixed Income  Prices 2004-2009.xlsx]TIPS!R1153C28</stp>
        <tr r="AB1153" s="1"/>
      </tp>
      <tp>
        <v>1.2823899999999999</v>
        <stp/>
        <stp>##V3_BDHV12</stp>
        <stp>9128275W8 Govt</stp>
        <stp>IDX_RATIO</stp>
        <stp>10/27/2009</stp>
        <stp>10/27/2009</stp>
        <stp>[Fixed Income  Prices 2004-2009.xlsx]TIPS!R1374C20</stp>
        <tr r="T1374" s="1"/>
      </tp>
      <tp>
        <v>1.2823</v>
        <stp/>
        <stp>##V3_BDHV12</stp>
        <stp>9128275W8 Govt</stp>
        <stp>IDX_RATIO</stp>
        <stp>10/26/2009</stp>
        <stp>10/26/2009</stp>
        <stp>[Fixed Income  Prices 2004-2009.xlsx]TIPS!R1373C20</stp>
        <tr r="T1373" s="1"/>
      </tp>
      <tp>
        <v>1.2817400000000001</v>
        <stp/>
        <stp>##V3_BDHV12</stp>
        <stp>9128275W8 Govt</stp>
        <stp>IDX_RATIO</stp>
        <stp>10/20/2009</stp>
        <stp>10/20/2009</stp>
        <stp>[Fixed Income  Prices 2004-2009.xlsx]TIPS!R1369C20</stp>
        <tr r="T1369" s="1"/>
      </tp>
      <tp>
        <v>1.2818399999999999</v>
        <stp/>
        <stp>##V3_BDHV12</stp>
        <stp>9128275W8 Govt</stp>
        <stp>IDX_RATIO</stp>
        <stp>10/21/2009</stp>
        <stp>10/21/2009</stp>
        <stp>[Fixed Income  Prices 2004-2009.xlsx]TIPS!R1370C20</stp>
        <tr r="T1370" s="1"/>
      </tp>
      <tp>
        <v>1.2820199999999999</v>
        <stp/>
        <stp>##V3_BDHV12</stp>
        <stp>9128275W8 Govt</stp>
        <stp>IDX_RATIO</stp>
        <stp>10/23/2009</stp>
        <stp>10/23/2009</stp>
        <stp>[Fixed Income  Prices 2004-2009.xlsx]TIPS!R1372C20</stp>
        <tr r="T1372" s="1"/>
      </tp>
      <tp>
        <v>1.28193</v>
        <stp/>
        <stp>##V3_BDHV12</stp>
        <stp>9128275W8 Govt</stp>
        <stp>IDX_RATIO</stp>
        <stp>10/22/2009</stp>
        <stp>10/22/2009</stp>
        <stp>[Fixed Income  Prices 2004-2009.xlsx]TIPS!R1371C20</stp>
        <tr r="T1371" s="1"/>
      </tp>
      <tp>
        <v>1.2825800000000001</v>
        <stp/>
        <stp>##V3_BDHV12</stp>
        <stp>9128275W8 Govt</stp>
        <stp>IDX_RATIO</stp>
        <stp>10/29/2009</stp>
        <stp>10/29/2009</stp>
        <stp>[Fixed Income  Prices 2004-2009.xlsx]TIPS!R1376C20</stp>
        <tr r="T1376" s="1"/>
      </tp>
      <tp>
        <v>1.2824800000000001</v>
        <stp/>
        <stp>##V3_BDHV12</stp>
        <stp>9128275W8 Govt</stp>
        <stp>IDX_RATIO</stp>
        <stp>10/28/2009</stp>
        <stp>10/28/2009</stp>
        <stp>[Fixed Income  Prices 2004-2009.xlsx]TIPS!R1375C20</stp>
        <tr r="T1375" s="1"/>
      </tp>
      <tp>
        <v>1.0690200000000001</v>
        <stp/>
        <stp>##V3_BDHV12</stp>
        <stp>9128277J5 Govt</stp>
        <stp>IDX_RATIO</stp>
        <stp>11/25/2004</stp>
        <stp>11/25/2004</stp>
        <stp>[Fixed Income  Prices 2004-2009.xlsx]TIPS!R94C36</stp>
        <tr r="AJ94" s="1"/>
      </tp>
      <tp>
        <v>1.3014600000000001</v>
        <stp/>
        <stp>##V3_BDHV12</stp>
        <stp>9128275W8 Govt</stp>
        <stp>IDX_RATIO</stp>
        <stp>11/13/2008</stp>
        <stp>11/13/2008</stp>
        <stp>[Fixed Income  Prices 2004-2009.xlsx]TIPS!R1126C20</stp>
        <tr r="T1126" s="1"/>
      </tp>
      <tp>
        <v>1.30152</v>
        <stp/>
        <stp>##V3_BDHV12</stp>
        <stp>9128275W8 Govt</stp>
        <stp>IDX_RATIO</stp>
        <stp>11/12/2008</stp>
        <stp>11/12/2008</stp>
        <stp>[Fixed Income  Prices 2004-2009.xlsx]TIPS!R1125C20</stp>
        <tr r="T1125" s="1"/>
      </tp>
      <tp>
        <v>1.30158</v>
        <stp/>
        <stp>##V3_BDHV12</stp>
        <stp>9128275W8 Govt</stp>
        <stp>IDX_RATIO</stp>
        <stp>11/11/2008</stp>
        <stp>11/11/2008</stp>
        <stp>[Fixed Income  Prices 2004-2009.xlsx]TIPS!R1124C20</stp>
        <tr r="T1124" s="1"/>
      </tp>
      <tp>
        <v>1.3016399999999999</v>
        <stp/>
        <stp>##V3_BDHV12</stp>
        <stp>9128275W8 Govt</stp>
        <stp>IDX_RATIO</stp>
        <stp>11/10/2008</stp>
        <stp>11/10/2008</stp>
        <stp>[Fixed Income  Prices 2004-2009.xlsx]TIPS!R1123C20</stp>
        <tr r="T1123" s="1"/>
      </tp>
      <tp>
        <v>1.30122</v>
        <stp/>
        <stp>##V3_BDHV12</stp>
        <stp>9128275W8 Govt</stp>
        <stp>IDX_RATIO</stp>
        <stp>11/17/2008</stp>
        <stp>11/17/2008</stp>
        <stp>[Fixed Income  Prices 2004-2009.xlsx]TIPS!R1128C20</stp>
        <tr r="T1128" s="1"/>
      </tp>
      <tp>
        <v>1.28267</v>
        <stp/>
        <stp>##V3_BDHV12</stp>
        <stp>9128275W8 Govt</stp>
        <stp>IDX_RATIO</stp>
        <stp>10/30/2009</stp>
        <stp>10/30/2009</stp>
        <stp>[Fixed Income  Prices 2004-2009.xlsx]TIPS!R1377C20</stp>
        <tr r="T1377" s="1"/>
      </tp>
      <tp>
        <v>1.3014000000000001</v>
        <stp/>
        <stp>##V3_BDHV12</stp>
        <stp>9128275W8 Govt</stp>
        <stp>IDX_RATIO</stp>
        <stp>11/14/2008</stp>
        <stp>11/14/2008</stp>
        <stp>[Fixed Income  Prices 2004-2009.xlsx]TIPS!R1127C20</stp>
        <tr r="T1127" s="1"/>
      </tp>
      <tp>
        <v>1.3010999999999999</v>
        <stp/>
        <stp>##V3_BDHV12</stp>
        <stp>9128275W8 Govt</stp>
        <stp>IDX_RATIO</stp>
        <stp>11/19/2008</stp>
        <stp>11/19/2008</stp>
        <stp>[Fixed Income  Prices 2004-2009.xlsx]TIPS!R1130C20</stp>
        <tr r="T1130" s="1"/>
      </tp>
      <tp>
        <v>1.3011599999999999</v>
        <stp/>
        <stp>##V3_BDHV12</stp>
        <stp>9128275W8 Govt</stp>
        <stp>IDX_RATIO</stp>
        <stp>11/18/2008</stp>
        <stp>11/18/2008</stp>
        <stp>[Fixed Income  Prices 2004-2009.xlsx]TIPS!R1129C20</stp>
        <tr r="T1129" s="1"/>
      </tp>
      <tp>
        <v>1.0670900000000001</v>
        <stp/>
        <stp>##V3_BDHV12</stp>
        <stp>9128277J5 Govt</stp>
        <stp>IDX_RATIO</stp>
        <stp>10/25/2004</stp>
        <stp>10/25/2004</stp>
        <stp>[Fixed Income  Prices 2004-2009.xlsx]TIPS!R71C36</stp>
        <tr r="AJ71" s="1"/>
      </tp>
      <tp>
        <v>1.1728799999999999</v>
        <stp/>
        <stp>##V3_BDHV12</stp>
        <stp>9128273T7 Govt</stp>
        <stp>IDX_RATIO</stp>
        <stp>10/27/2004</stp>
        <stp>10/27/2004</stp>
        <stp>[Fixed Income  Prices 2004-2009.xlsx]TIPS!R73C12</stp>
        <tr r="L73" s="1"/>
      </tp>
      <tp>
        <v>1.1567099999999999</v>
        <stp/>
        <stp>##V3_BDHV12</stp>
        <stp>9128274Y5 Govt</stp>
        <stp>IDX_RATIO</stp>
        <stp>11/16/2004</stp>
        <stp>11/16/2004</stp>
        <stp>[Fixed Income  Prices 2004-2009.xlsx]TIPS!R87C16</stp>
        <tr r="P87" s="1"/>
      </tp>
      <tp>
        <v>1.0037799999999999</v>
        <stp/>
        <stp>##V3_BDHV12</stp>
        <stp>912828GX2 Govt</stp>
        <stp>IDX_RATIO</stp>
        <stp>10/22/2007</stp>
        <stp>10/22/2007</stp>
        <stp>[Fixed Income  Prices 2004-2009.xlsx]TIPS!R77C88</stp>
        <tr r="CJ77" s="1"/>
      </tp>
      <tp>
        <v>1.30098</v>
        <stp/>
        <stp>##V3_BDHV12</stp>
        <stp>9128275W8 Govt</stp>
        <stp>IDX_RATIO</stp>
        <stp>11/21/2008</stp>
        <stp>11/21/2008</stp>
        <stp>[Fixed Income  Prices 2004-2009.xlsx]TIPS!R1132C20</stp>
        <tr r="T1132" s="1"/>
      </tp>
      <tp>
        <v>1.30104</v>
        <stp/>
        <stp>##V3_BDHV12</stp>
        <stp>9128275W8 Govt</stp>
        <stp>IDX_RATIO</stp>
        <stp>11/20/2008</stp>
        <stp>11/20/2008</stp>
        <stp>[Fixed Income  Prices 2004-2009.xlsx]TIPS!R1131C20</stp>
        <tr r="T1131" s="1"/>
      </tp>
      <tp>
        <v>1.30074</v>
        <stp/>
        <stp>##V3_BDHV12</stp>
        <stp>9128275W8 Govt</stp>
        <stp>IDX_RATIO</stp>
        <stp>11/25/2008</stp>
        <stp>11/25/2008</stp>
        <stp>[Fixed Income  Prices 2004-2009.xlsx]TIPS!R1134C20</stp>
        <tr r="T1134" s="1"/>
      </tp>
      <tp>
        <v>1.3008</v>
        <stp/>
        <stp>##V3_BDHV12</stp>
        <stp>9128275W8 Govt</stp>
        <stp>IDX_RATIO</stp>
        <stp>11/24/2008</stp>
        <stp>11/24/2008</stp>
        <stp>[Fixed Income  Prices 2004-2009.xlsx]TIPS!R1133C20</stp>
        <tr r="T1133" s="1"/>
      </tp>
      <tp>
        <v>1.3006199999999999</v>
        <stp/>
        <stp>##V3_BDHV12</stp>
        <stp>9128275W8 Govt</stp>
        <stp>IDX_RATIO</stp>
        <stp>11/27/2008</stp>
        <stp>11/27/2008</stp>
        <stp>[Fixed Income  Prices 2004-2009.xlsx]TIPS!R1136C20</stp>
        <tr r="T1136" s="1"/>
      </tp>
      <tp>
        <v>1.3006800000000001</v>
        <stp/>
        <stp>##V3_BDHV12</stp>
        <stp>9128275W8 Govt</stp>
        <stp>IDX_RATIO</stp>
        <stp>11/26/2008</stp>
        <stp>11/26/2008</stp>
        <stp>[Fixed Income  Prices 2004-2009.xlsx]TIPS!R1135C20</stp>
        <tr r="T1135" s="1"/>
      </tp>
      <tp>
        <v>1.3005599999999999</v>
        <stp/>
        <stp>##V3_BDHV12</stp>
        <stp>9128275W8 Govt</stp>
        <stp>IDX_RATIO</stp>
        <stp>11/28/2008</stp>
        <stp>11/28/2008</stp>
        <stp>[Fixed Income  Prices 2004-2009.xlsx]TIPS!R1137C20</stp>
        <tr r="T1137" s="1"/>
      </tp>
      <tp>
        <v>1.17262</v>
        <stp/>
        <stp>##V3_BDHV12</stp>
        <stp>9128273T7 Govt</stp>
        <stp>IDX_RATIO</stp>
        <stp>10/14/2004</stp>
        <stp>10/14/2004</stp>
        <stp>[Fixed Income  Prices 2004-2009.xlsx]TIPS!R64C12</stp>
        <tr r="L64" s="1"/>
      </tp>
      <tp>
        <v>1.15744</v>
        <stp/>
        <stp>##V3_BDHV12</stp>
        <stp>9128274Y5 Govt</stp>
        <stp>IDX_RATIO</stp>
        <stp>11/25/2004</stp>
        <stp>11/25/2004</stp>
        <stp>[Fixed Income  Prices 2004-2009.xlsx]TIPS!R94C16</stp>
        <tr r="P94" s="1"/>
      </tp>
      <tp>
        <v>1.00444</v>
        <stp/>
        <stp>##V3_BDHV12</stp>
        <stp>912828GX2 Govt</stp>
        <stp>IDX_RATIO</stp>
        <stp>10/11/2007</stp>
        <stp>10/11/2007</stp>
        <stp>[Fixed Income  Prices 2004-2009.xlsx]TIPS!R70C88</stp>
        <tr r="CJ70" s="1"/>
      </tp>
      <tp>
        <v>1.2813699999999999</v>
        <stp/>
        <stp>##V3_BDHV12</stp>
        <stp>9128275W8 Govt</stp>
        <stp>IDX_RATIO</stp>
        <stp>10/16/2009</stp>
        <stp>10/16/2009</stp>
        <stp>[Fixed Income  Prices 2004-2009.xlsx]TIPS!R1367C20</stp>
        <tr r="T1367" s="1"/>
      </tp>
      <tp>
        <v>1.28128</v>
        <stp/>
        <stp>##V3_BDHV12</stp>
        <stp>9128275W8 Govt</stp>
        <stp>IDX_RATIO</stp>
        <stp>10/15/2009</stp>
        <stp>10/15/2009</stp>
        <stp>[Fixed Income  Prices 2004-2009.xlsx]TIPS!R1366C20</stp>
        <tr r="T1366" s="1"/>
      </tp>
      <tp>
        <v>1.2811900000000001</v>
        <stp/>
        <stp>##V3_BDHV12</stp>
        <stp>9128275W8 Govt</stp>
        <stp>IDX_RATIO</stp>
        <stp>10/14/2009</stp>
        <stp>10/14/2009</stp>
        <stp>[Fixed Income  Prices 2004-2009.xlsx]TIPS!R1365C20</stp>
        <tr r="T1365" s="1"/>
      </tp>
      <tp>
        <v>1.2810900000000001</v>
        <stp/>
        <stp>##V3_BDHV12</stp>
        <stp>9128275W8 Govt</stp>
        <stp>IDX_RATIO</stp>
        <stp>10/13/2009</stp>
        <stp>10/13/2009</stp>
        <stp>[Fixed Income  Prices 2004-2009.xlsx]TIPS!R1364C20</stp>
        <tr r="T1364" s="1"/>
      </tp>
      <tp>
        <v>1.2810000000000001</v>
        <stp/>
        <stp>##V3_BDHV12</stp>
        <stp>9128275W8 Govt</stp>
        <stp>IDX_RATIO</stp>
        <stp>10/12/2009</stp>
        <stp>10/12/2009</stp>
        <stp>[Fixed Income  Prices 2004-2009.xlsx]TIPS!R1363C20</stp>
        <tr r="T1363" s="1"/>
      </tp>
      <tp>
        <v>1.28165</v>
        <stp/>
        <stp>##V3_BDHV12</stp>
        <stp>9128275W8 Govt</stp>
        <stp>IDX_RATIO</stp>
        <stp>10/19/2009</stp>
        <stp>10/19/2009</stp>
        <stp>[Fixed Income  Prices 2004-2009.xlsx]TIPS!R1368C20</stp>
        <tr r="T1368" s="1"/>
      </tp>
      <tp>
        <v>1.1553499999999999</v>
        <stp/>
        <stp>##V3_BDHV12</stp>
        <stp>9128274Y5 Govt</stp>
        <stp>IDX_RATIO</stp>
        <stp>10/25/2004</stp>
        <stp>10/25/2004</stp>
        <stp>[Fixed Income  Prices 2004-2009.xlsx]TIPS!R71C16</stp>
        <tr r="P71" s="1"/>
      </tp>
      <tp>
        <v>1.0683400000000001</v>
        <stp/>
        <stp>##V3_BDHV12</stp>
        <stp>9128277J5 Govt</stp>
        <stp>IDX_RATIO</stp>
        <stp>11/16/2004</stp>
        <stp>11/16/2004</stp>
        <stp>[Fixed Income  Prices 2004-2009.xlsx]TIPS!R87C36</stp>
        <tr r="AJ87" s="1"/>
      </tp>
      <tp>
        <v>1.33917</v>
        <stp/>
        <stp>##V3_BDHV12</stp>
        <stp>9128274Y5 Govt</stp>
        <stp>IDX_RATIO</stp>
        <stp>10/13/2008</stp>
        <stp>10/13/2008</stp>
        <stp>[Fixed Income  Prices 2004-2009.xlsx]TIPS!R1104C16</stp>
        <tr r="P1104" s="1"/>
      </tp>
      <tp>
        <v>1.33969</v>
        <stp/>
        <stp>##V3_BDHV12</stp>
        <stp>9128274Y5 Govt</stp>
        <stp>IDX_RATIO</stp>
        <stp>10/10/2008</stp>
        <stp>10/10/2008</stp>
        <stp>[Fixed Income  Prices 2004-2009.xlsx]TIPS!R1103C16</stp>
        <tr r="P1103" s="1"/>
      </tp>
      <tp>
        <v>1.3386499999999999</v>
        <stp/>
        <stp>##V3_BDHV12</stp>
        <stp>9128274Y5 Govt</stp>
        <stp>IDX_RATIO</stp>
        <stp>10/16/2008</stp>
        <stp>10/16/2008</stp>
        <stp>[Fixed Income  Prices 2004-2009.xlsx]TIPS!R1107C16</stp>
        <tr r="P1107" s="1"/>
      </tp>
      <tp>
        <v>1.3384800000000001</v>
        <stp/>
        <stp>##V3_BDHV12</stp>
        <stp>9128274Y5 Govt</stp>
        <stp>IDX_RATIO</stp>
        <stp>10/17/2008</stp>
        <stp>10/17/2008</stp>
        <stp>[Fixed Income  Prices 2004-2009.xlsx]TIPS!R1108C16</stp>
        <tr r="P1108" s="1"/>
      </tp>
      <tp>
        <v>1.339</v>
        <stp/>
        <stp>##V3_BDHV12</stp>
        <stp>9128274Y5 Govt</stp>
        <stp>IDX_RATIO</stp>
        <stp>10/14/2008</stp>
        <stp>10/14/2008</stp>
        <stp>[Fixed Income  Prices 2004-2009.xlsx]TIPS!R1105C16</stp>
        <tr r="P1105" s="1"/>
      </tp>
      <tp>
        <v>1.33883</v>
        <stp/>
        <stp>##V3_BDHV12</stp>
        <stp>9128274Y5 Govt</stp>
        <stp>IDX_RATIO</stp>
        <stp>10/15/2008</stp>
        <stp>10/15/2008</stp>
        <stp>[Fixed Income  Prices 2004-2009.xlsx]TIPS!R1106C16</stp>
        <tr r="P1106" s="1"/>
      </tp>
      <tp>
        <v>1.2055199999999999</v>
        <stp/>
        <stp>##V3_BDHV12</stp>
        <stp>9128272M3 Govt</stp>
        <stp>IDX_RATIO</stp>
        <stp>1/31/2005</stp>
        <stp>1/31/2005</stp>
        <stp>[Fixed Income  Prices 2004-2009.xlsx]TIPS!R141C8</stp>
        <tr r="H141" s="1"/>
      </tp>
      <tp>
        <v>1.0174300000000001</v>
        <stp/>
        <stp>##V3_BDHV12</stp>
        <stp>912828JE1 Govt</stp>
        <stp>IDX_RATIO</stp>
        <stp>10/21/2008</stp>
        <stp>10/21/2008</stp>
        <stp>[Fixed Income  Prices 2004-2009.xlsx]TIPS!R77C96</stp>
        <tr r="CR77" s="1"/>
      </tp>
      <tp>
        <v>1.0315799999999999</v>
        <stp/>
        <stp>##V3_BDHV12</stp>
        <stp>912828BD1 Govt</stp>
        <stp>IDX_RATIO</stp>
        <stp>10/21/2004</stp>
        <stp>10/21/2004</stp>
        <stp>[Fixed Income  Prices 2004-2009.xlsx]TIPS!R69C52</stp>
        <tr r="AZ69" s="1"/>
      </tp>
      <tp>
        <v>1.0338799999999999</v>
        <stp/>
        <stp>##V3_BDHV12</stp>
        <stp>912828BD1 Govt</stp>
        <stp>IDX_RATIO</stp>
        <stp>11/30/2004</stp>
        <stp>11/30/2004</stp>
        <stp>[Fixed Income  Prices 2004-2009.xlsx]TIPS!R97C52</stp>
        <tr r="AZ97" s="1"/>
      </tp>
      <tp>
        <v>1.00688</v>
        <stp/>
        <stp>##V3_BDHV12</stp>
        <stp>912828CP3 Govt</stp>
        <stp>IDX_RATIO</stp>
        <stp>11/23/2004</stp>
        <stp>11/23/2004</stp>
        <stp>[Fixed Income  Prices 2004-2009.xlsx]TIPS!R92C64</stp>
        <tr r="BL92" s="1"/>
      </tp>
      <tp>
        <v>1.12626</v>
        <stp/>
        <stp>##V3_BDHV12</stp>
        <stp>9128275W8 Govt</stp>
        <stp>IDX_RATIO</stp>
        <stp>10/28/2004</stp>
        <stp>10/28/2004</stp>
        <stp>[Fixed Income  Prices 2004-2009.xlsx]TIPS!R74C20</stp>
        <tr r="T74" s="1"/>
      </tp>
      <tp>
        <v>1.0887199999999999</v>
        <stp/>
        <stp>##V3_BDHV12</stp>
        <stp>9128276R8 Govt</stp>
        <stp>IDX_RATIO</stp>
        <stp>10/28/2004</stp>
        <stp>10/28/2004</stp>
        <stp>[Fixed Income  Prices 2004-2009.xlsx]TIPS!R74C28</stp>
        <tr r="AB74" s="1"/>
      </tp>
      <tp>
        <v>1.01624</v>
        <stp/>
        <stp>##V3_BDHV12</stp>
        <stp>912828JE1 Govt</stp>
        <stp>IDX_RATIO</stp>
        <stp>10/30/2008</stp>
        <stp>10/30/2008</stp>
        <stp>[Fixed Income  Prices 2004-2009.xlsx]TIPS!R84C96</stp>
        <tr r="CR84" s="1"/>
      </tp>
      <tp>
        <v>1.33606</v>
        <stp/>
        <stp>##V3_BDHV12</stp>
        <stp>9128274Y5 Govt</stp>
        <stp>IDX_RATIO</stp>
        <stp>10/31/2008</stp>
        <stp>10/31/2008</stp>
        <stp>[Fixed Income  Prices 2004-2009.xlsx]TIPS!R1118C16</stp>
        <tr r="P1118" s="1"/>
      </tp>
      <tp>
        <v>1.3362400000000001</v>
        <stp/>
        <stp>##V3_BDHV12</stp>
        <stp>9128274Y5 Govt</stp>
        <stp>IDX_RATIO</stp>
        <stp>10/30/2008</stp>
        <stp>10/30/2008</stp>
        <stp>[Fixed Income  Prices 2004-2009.xlsx]TIPS!R1117C16</stp>
        <tr r="P1117" s="1"/>
      </tp>
      <tp>
        <v>1.03257</v>
        <stp/>
        <stp>##V3_BDHV12</stp>
        <stp>912828BD1 Govt</stp>
        <stp>IDX_RATIO</stp>
        <stp>11/12/2004</stp>
        <stp>11/12/2004</stp>
        <stp>[Fixed Income  Prices 2004-2009.xlsx]TIPS!R85C52</stp>
        <tr r="AZ85" s="1"/>
      </tp>
      <tp>
        <v>1.0154700000000001</v>
        <stp/>
        <stp>##V3_BDHV12</stp>
        <stp>912828JE1 Govt</stp>
        <stp>IDX_RATIO</stp>
        <stp>11/12/2008</stp>
        <stp>11/12/2008</stp>
        <stp>[Fixed Income  Prices 2004-2009.xlsx]TIPS!R93C96</stp>
        <tr r="CR93" s="1"/>
      </tp>
      <tp>
        <v>1.3365800000000001</v>
        <stp/>
        <stp>##V3_BDHV12</stp>
        <stp>9128274Y5 Govt</stp>
        <stp>IDX_RATIO</stp>
        <stp>10/28/2008</stp>
        <stp>10/28/2008</stp>
        <stp>[Fixed Income  Prices 2004-2009.xlsx]TIPS!R1115C16</stp>
        <tr r="P1115" s="1"/>
      </tp>
      <tp>
        <v>1.3364099999999999</v>
        <stp/>
        <stp>##V3_BDHV12</stp>
        <stp>9128274Y5 Govt</stp>
        <stp>IDX_RATIO</stp>
        <stp>10/29/2008</stp>
        <stp>10/29/2008</stp>
        <stp>[Fixed Income  Prices 2004-2009.xlsx]TIPS!R1116C16</stp>
        <tr r="P1116" s="1"/>
      </tp>
      <tp>
        <v>1.33796</v>
        <stp/>
        <stp>##V3_BDHV12</stp>
        <stp>9128274Y5 Govt</stp>
        <stp>IDX_RATIO</stp>
        <stp>10/20/2008</stp>
        <stp>10/20/2008</stp>
        <stp>[Fixed Income  Prices 2004-2009.xlsx]TIPS!R1109C16</stp>
        <tr r="P1109" s="1"/>
      </tp>
      <tp>
        <v>1.33779</v>
        <stp/>
        <stp>##V3_BDHV12</stp>
        <stp>9128274Y5 Govt</stp>
        <stp>IDX_RATIO</stp>
        <stp>10/21/2008</stp>
        <stp>10/21/2008</stp>
        <stp>[Fixed Income  Prices 2004-2009.xlsx]TIPS!R1110C16</stp>
        <tr r="P1110" s="1"/>
      </tp>
      <tp>
        <v>1.33762</v>
        <stp/>
        <stp>##V3_BDHV12</stp>
        <stp>9128274Y5 Govt</stp>
        <stp>IDX_RATIO</stp>
        <stp>10/22/2008</stp>
        <stp>10/22/2008</stp>
        <stp>[Fixed Income  Prices 2004-2009.xlsx]TIPS!R1111C16</stp>
        <tr r="P1111" s="1"/>
      </tp>
      <tp>
        <v>1.33744</v>
        <stp/>
        <stp>##V3_BDHV12</stp>
        <stp>9128274Y5 Govt</stp>
        <stp>IDX_RATIO</stp>
        <stp>10/23/2008</stp>
        <stp>10/23/2008</stp>
        <stp>[Fixed Income  Prices 2004-2009.xlsx]TIPS!R1112C16</stp>
        <tr r="P1112" s="1"/>
      </tp>
      <tp>
        <v>1.33727</v>
        <stp/>
        <stp>##V3_BDHV12</stp>
        <stp>9128274Y5 Govt</stp>
        <stp>IDX_RATIO</stp>
        <stp>10/24/2008</stp>
        <stp>10/24/2008</stp>
        <stp>[Fixed Income  Prices 2004-2009.xlsx]TIPS!R1113C16</stp>
        <tr r="P1113" s="1"/>
      </tp>
      <tp>
        <v>1.3367499999999999</v>
        <stp/>
        <stp>##V3_BDHV12</stp>
        <stp>9128274Y5 Govt</stp>
        <stp>IDX_RATIO</stp>
        <stp>10/27/2008</stp>
        <stp>10/27/2008</stp>
        <stp>[Fixed Income  Prices 2004-2009.xlsx]TIPS!R1114C16</stp>
        <tr r="P1114" s="1"/>
      </tp>
      <tp>
        <v>1.03142</v>
        <stp/>
        <stp>##V3_BDHV12</stp>
        <stp>912828BD1 Govt</stp>
        <stp>IDX_RATIO</stp>
        <stp>10/12/2004</stp>
        <stp>10/12/2004</stp>
        <stp>[Fixed Income  Prices 2004-2009.xlsx]TIPS!R62C52</stp>
        <tr r="AZ62" s="1"/>
      </tp>
      <tp>
        <v>1.00596</v>
        <stp/>
        <stp>##V3_BDHV12</stp>
        <stp>912828CP3 Govt</stp>
        <stp>IDX_RATIO</stp>
        <stp>11/10/2004</stp>
        <stp>11/10/2004</stp>
        <stp>[Fixed Income  Prices 2004-2009.xlsx]TIPS!R83C64</stp>
        <tr r="BL83" s="1"/>
      </tp>
      <tp>
        <v>1.0073399999999999</v>
        <stp/>
        <stp>##V3_BDHV12</stp>
        <stp>912828CZ1 Govt</stp>
        <stp>IDX_RATIO</stp>
        <stp>12/30/2004</stp>
        <stp>12/30/2004</stp>
        <stp>[Fixed Income  Prices 2004-2009.xlsx]TIPS!R50C24</stp>
        <tr r="X50" s="1"/>
      </tp>
      <tp>
        <v>1.0536300000000001</v>
        <stp/>
        <stp>##V3_BDHV12</stp>
        <stp>912828AF7 Govt</stp>
        <stp>IDX_RATIO</stp>
        <stp>10/14/2004</stp>
        <stp>10/14/2004</stp>
        <stp>[Fixed Income  Prices 2004-2009.xlsx]TIPS!R64C44</stp>
        <tr r="AR64" s="1"/>
      </tp>
      <tp>
        <v>1.2766999999999999</v>
        <stp/>
        <stp>##V3_BDHV12</stp>
        <stp>9128272M3 Govt</stp>
        <stp>IDX_RATIO</stp>
        <stp>7/25/2006</stp>
        <stp>7/25/2006</stp>
        <stp>[Fixed Income  Prices 2004-2009.xlsx]TIPS!R525C8</stp>
        <tr r="H525" s="1"/>
      </tp>
      <tp>
        <v>1.2764899999999999</v>
        <stp/>
        <stp>##V3_BDHV12</stp>
        <stp>9128272M3 Govt</stp>
        <stp>IDX_RATIO</stp>
        <stp>7/24/2006</stp>
        <stp>7/24/2006</stp>
        <stp>[Fixed Income  Prices 2004-2009.xlsx]TIPS!R524C8</stp>
        <tr r="H524" s="1"/>
      </tp>
      <tp>
        <v>1.2770999999999999</v>
        <stp/>
        <stp>##V3_BDHV12</stp>
        <stp>9128272M3 Govt</stp>
        <stp>IDX_RATIO</stp>
        <stp>7/27/2006</stp>
        <stp>7/27/2006</stp>
        <stp>[Fixed Income  Prices 2004-2009.xlsx]TIPS!R527C8</stp>
        <tr r="H527" s="1"/>
      </tp>
      <tp>
        <v>1.2768999999999999</v>
        <stp/>
        <stp>##V3_BDHV12</stp>
        <stp>9128272M3 Govt</stp>
        <stp>IDX_RATIO</stp>
        <stp>7/26/2006</stp>
        <stp>7/26/2006</stp>
        <stp>[Fixed Income  Prices 2004-2009.xlsx]TIPS!R526C8</stp>
        <tr r="H526" s="1"/>
      </tp>
      <tp>
        <v>1.2773099999999999</v>
        <stp/>
        <stp>##V3_BDHV12</stp>
        <stp>9128272M3 Govt</stp>
        <stp>IDX_RATIO</stp>
        <stp>7/28/2006</stp>
        <stp>7/28/2006</stp>
        <stp>[Fixed Income  Prices 2004-2009.xlsx]TIPS!R528C8</stp>
        <tr r="H528" s="1"/>
      </tp>
      <tp>
        <v>1.0163</v>
        <stp/>
        <stp>##V3_BDHV12</stp>
        <stp>912828EA4 Govt</stp>
        <stp>IDX_RATIO</stp>
        <stp>11/17/2005</stp>
        <stp>11/17/2005</stp>
        <stp>[Fixed Income  Prices 2004-2009.xlsx]TIPS!R94C72</stp>
        <tr r="BT94" s="1"/>
      </tp>
      <tp>
        <v>1.0072300000000001</v>
        <stp/>
        <stp>##V3_BDHV12</stp>
        <stp>912828EA4 Govt</stp>
        <stp>IDX_RATIO</stp>
        <stp>10/17/2005</stp>
        <stp>10/17/2005</stp>
        <stp>[Fixed Income  Prices 2004-2009.xlsx]TIPS!R71C72</stp>
        <tr r="BT71" s="1"/>
      </tp>
      <tp>
        <v>1.0058100000000001</v>
        <stp/>
        <stp>##V3_BDHV12</stp>
        <stp>912828CZ1 Govt</stp>
        <stp>IDX_RATIO</stp>
        <stp>12/21/2004</stp>
        <stp>12/21/2004</stp>
        <stp>[Fixed Income  Prices 2004-2009.xlsx]TIPS!R43C24</stp>
        <tr r="X43" s="1"/>
      </tp>
      <tp>
        <v>1.26823</v>
        <stp/>
        <stp>##V3_BDHV12</stp>
        <stp>9128272M3 Govt</stp>
        <stp>IDX_RATIO</stp>
        <stp>6/21/2006</stp>
        <stp>6/21/2006</stp>
        <stp>[Fixed Income  Prices 2004-2009.xlsx]TIPS!R501C8</stp>
        <tr r="H501" s="1"/>
      </tp>
      <tp>
        <v>1.2678799999999999</v>
        <stp/>
        <stp>##V3_BDHV12</stp>
        <stp>9128272M3 Govt</stp>
        <stp>IDX_RATIO</stp>
        <stp>6/20/2006</stp>
        <stp>6/20/2006</stp>
        <stp>[Fixed Income  Prices 2004-2009.xlsx]TIPS!R500C8</stp>
        <tr r="H500" s="1"/>
      </tp>
      <tp>
        <v>1.26895</v>
        <stp/>
        <stp>##V3_BDHV12</stp>
        <stp>9128272M3 Govt</stp>
        <stp>IDX_RATIO</stp>
        <stp>6/23/2006</stp>
        <stp>6/23/2006</stp>
        <stp>[Fixed Income  Prices 2004-2009.xlsx]TIPS!R503C8</stp>
        <tr r="H503" s="1"/>
      </tp>
      <tp>
        <v>1.2685900000000001</v>
        <stp/>
        <stp>##V3_BDHV12</stp>
        <stp>9128272M3 Govt</stp>
        <stp>IDX_RATIO</stp>
        <stp>6/22/2006</stp>
        <stp>6/22/2006</stp>
        <stp>[Fixed Income  Prices 2004-2009.xlsx]TIPS!R502C8</stp>
        <tr r="H502" s="1"/>
      </tp>
      <tp>
        <v>1.0010600000000001</v>
        <stp/>
        <stp>##V3_BDHV12</stp>
        <stp>912828CZ1 Govt</stp>
        <stp>IDX_RATIO</stp>
        <stp>11/12/2004</stp>
        <stp>11/12/2004</stp>
        <stp>[Fixed Income  Prices 2004-2009.xlsx]TIPS!R16C24</stp>
        <tr r="X16" s="1"/>
      </tp>
      <tp>
        <v>1.2163900000000001</v>
        <stp/>
        <stp>##V3_BDHV12</stp>
        <stp>9128272M3 Govt</stp>
        <stp>IDX_RATIO</stp>
        <stp>5/20/2005</stp>
        <stp>5/20/2005</stp>
        <stp>[Fixed Income  Prices 2004-2009.xlsx]TIPS!R220C8</stp>
        <tr r="H220" s="1"/>
      </tp>
      <tp>
        <v>1.0083899999999999</v>
        <stp/>
        <stp>##V3_BDHV12</stp>
        <stp>912828EA4 Govt</stp>
        <stp>IDX_RATIO</stp>
        <stp>10/24/2005</stp>
        <stp>10/24/2005</stp>
        <stp>[Fixed Income  Prices 2004-2009.xlsx]TIPS!R76C72</stp>
        <tr r="BT76" s="1"/>
      </tp>
      <tp>
        <v>1.2151700000000001</v>
        <stp/>
        <stp>##V3_BDHV12</stp>
        <stp>9128272M3 Govt</stp>
        <stp>IDX_RATIO</stp>
        <stp>5/16/2005</stp>
        <stp>5/16/2005</stp>
        <stp>[Fixed Income  Prices 2004-2009.xlsx]TIPS!R216C8</stp>
        <tr r="H216" s="1"/>
      </tp>
      <tp>
        <v>1.2154700000000001</v>
        <stp/>
        <stp>##V3_BDHV12</stp>
        <stp>9128272M3 Govt</stp>
        <stp>IDX_RATIO</stp>
        <stp>5/17/2005</stp>
        <stp>5/17/2005</stp>
        <stp>[Fixed Income  Prices 2004-2009.xlsx]TIPS!R217C8</stp>
        <tr r="H217" s="1"/>
      </tp>
      <tp>
        <v>1.2263500000000001</v>
        <stp/>
        <stp>##V3_BDHV12</stp>
        <stp>9128272M3 Govt</stp>
        <stp>IDX_RATIO</stp>
        <stp>6/24/2005</stp>
        <stp>6/24/2005</stp>
        <stp>[Fixed Income  Prices 2004-2009.xlsx]TIPS!R244C8</stp>
        <tr r="H244" s="1"/>
      </tp>
      <tp>
        <v>1.2258</v>
        <stp/>
        <stp>##V3_BDHV12</stp>
        <stp>9128272M3 Govt</stp>
        <stp>IDX_RATIO</stp>
        <stp>6/22/2005</stp>
        <stp>6/22/2005</stp>
        <stp>[Fixed Income  Prices 2004-2009.xlsx]TIPS!R242C8</stp>
        <tr r="H242" s="1"/>
      </tp>
      <tp>
        <v>1.22607</v>
        <stp/>
        <stp>##V3_BDHV12</stp>
        <stp>9128272M3 Govt</stp>
        <stp>IDX_RATIO</stp>
        <stp>6/23/2005</stp>
        <stp>6/23/2005</stp>
        <stp>[Fixed Income  Prices 2004-2009.xlsx]TIPS!R243C8</stp>
        <tr r="H243" s="1"/>
      </tp>
      <tp>
        <v>1.22525</v>
        <stp/>
        <stp>##V3_BDHV12</stp>
        <stp>9128272M3 Govt</stp>
        <stp>IDX_RATIO</stp>
        <stp>6/20/2005</stp>
        <stp>6/20/2005</stp>
        <stp>[Fixed Income  Prices 2004-2009.xlsx]TIPS!R240C8</stp>
        <tr r="H240" s="1"/>
      </tp>
      <tp>
        <v>1.22553</v>
        <stp/>
        <stp>##V3_BDHV12</stp>
        <stp>9128272M3 Govt</stp>
        <stp>IDX_RATIO</stp>
        <stp>6/21/2005</stp>
        <stp>6/21/2005</stp>
        <stp>[Fixed Income  Prices 2004-2009.xlsx]TIPS!R241C8</stp>
        <tr r="H241" s="1"/>
      </tp>
      <tp>
        <v>1.26752</v>
        <stp/>
        <stp>##V3_BDHV12</stp>
        <stp>9128272M3 Govt</stp>
        <stp>IDX_RATIO</stp>
        <stp>6/19/2006</stp>
        <stp>6/19/2006</stp>
        <stp>[Fixed Income  Prices 2004-2009.xlsx]TIPS!R499C8</stp>
        <tr r="H499" s="1"/>
      </tp>
      <tp>
        <v>1.2157800000000001</v>
        <stp/>
        <stp>##V3_BDHV12</stp>
        <stp>9128272M3 Govt</stp>
        <stp>IDX_RATIO</stp>
        <stp>5/18/2005</stp>
        <stp>5/18/2005</stp>
        <stp>[Fixed Income  Prices 2004-2009.xlsx]TIPS!R218C8</stp>
        <tr r="H218" s="1"/>
      </tp>
      <tp>
        <v>1.21608</v>
        <stp/>
        <stp>##V3_BDHV12</stp>
        <stp>9128272M3 Govt</stp>
        <stp>IDX_RATIO</stp>
        <stp>5/19/2005</stp>
        <stp>5/19/2005</stp>
        <stp>[Fixed Income  Prices 2004-2009.xlsx]TIPS!R219C8</stp>
        <tr r="H219" s="1"/>
      </tp>
      <tp>
        <v>1.20688</v>
        <stp/>
        <stp>##V3_BDHV12</stp>
        <stp>9128272M3 Govt</stp>
        <stp>IDX_RATIO</stp>
        <stp>4/15/2005</stp>
        <stp>4/15/2005</stp>
        <stp>[Fixed Income  Prices 2004-2009.xlsx]TIPS!R195C8</stp>
        <tr r="H195" s="1"/>
      </tp>
      <tp>
        <v>1.2272400000000001</v>
        <stp/>
        <stp>##V3_BDHV12</stp>
        <stp>9128272M3 Govt</stp>
        <stp>IDX_RATIO</stp>
        <stp>7/26/2005</stp>
        <stp>7/26/2005</stp>
        <stp>[Fixed Income  Prices 2004-2009.xlsx]TIPS!R266C8</stp>
        <tr r="H266" s="1"/>
      </tp>
      <tp>
        <v>1.20665</v>
        <stp/>
        <stp>##V3_BDHV12</stp>
        <stp>9128272M3 Govt</stp>
        <stp>IDX_RATIO</stp>
        <stp>4/14/2005</stp>
        <stp>4/14/2005</stp>
        <stp>[Fixed Income  Prices 2004-2009.xlsx]TIPS!R194C8</stp>
        <tr r="H194" s="1"/>
      </tp>
      <tp>
        <v>1.2272000000000001</v>
        <stp/>
        <stp>##V3_BDHV12</stp>
        <stp>9128272M3 Govt</stp>
        <stp>IDX_RATIO</stp>
        <stp>7/27/2005</stp>
        <stp>7/27/2005</stp>
        <stp>[Fixed Income  Prices 2004-2009.xlsx]TIPS!R267C8</stp>
        <tr r="H267" s="1"/>
      </tp>
      <tp>
        <v>1.05386</v>
        <stp/>
        <stp>##V3_BDHV12</stp>
        <stp>912828AF7 Govt</stp>
        <stp>IDX_RATIO</stp>
        <stp>10/27/2004</stp>
        <stp>10/27/2004</stp>
        <stp>[Fixed Income  Prices 2004-2009.xlsx]TIPS!R73C44</stp>
        <tr r="AR73" s="1"/>
      </tp>
      <tp>
        <v>1.2272799999999999</v>
        <stp/>
        <stp>##V3_BDHV12</stp>
        <stp>9128272M3 Govt</stp>
        <stp>IDX_RATIO</stp>
        <stp>7/25/2005</stp>
        <stp>7/25/2005</stp>
        <stp>[Fixed Income  Prices 2004-2009.xlsx]TIPS!R265C8</stp>
        <tr r="H265" s="1"/>
      </tp>
      <tp>
        <v>1.2059599999999999</v>
        <stp/>
        <stp>##V3_BDHV12</stp>
        <stp>9128272M3 Govt</stp>
        <stp>IDX_RATIO</stp>
        <stp>4/11/2005</stp>
        <stp>4/11/2005</stp>
        <stp>[Fixed Income  Prices 2004-2009.xlsx]TIPS!R191C8</stp>
        <tr r="H191" s="1"/>
      </tp>
      <tp>
        <v>1.0023299999999999</v>
        <stp/>
        <stp>##V3_BDHV12</stp>
        <stp>912828CZ1 Govt</stp>
        <stp>IDX_RATIO</stp>
        <stp>11/30/2004</stp>
        <stp>11/30/2004</stp>
        <stp>[Fixed Income  Prices 2004-2009.xlsx]TIPS!R28C24</stp>
        <tr r="X28" s="1"/>
      </tp>
      <tp>
        <v>1.20642</v>
        <stp/>
        <stp>##V3_BDHV12</stp>
        <stp>9128272M3 Govt</stp>
        <stp>IDX_RATIO</stp>
        <stp>4/13/2005</stp>
        <stp>4/13/2005</stp>
        <stp>[Fixed Income  Prices 2004-2009.xlsx]TIPS!R193C8</stp>
        <tr r="H193" s="1"/>
      </tp>
      <tp>
        <v>1.2061900000000001</v>
        <stp/>
        <stp>##V3_BDHV12</stp>
        <stp>9128272M3 Govt</stp>
        <stp>IDX_RATIO</stp>
        <stp>4/12/2005</stp>
        <stp>4/12/2005</stp>
        <stp>[Fixed Income  Prices 2004-2009.xlsx]TIPS!R192C8</stp>
        <tr r="H192" s="1"/>
      </tp>
      <tp>
        <v>1.22716</v>
        <stp/>
        <stp>##V3_BDHV12</stp>
        <stp>9128272M3 Govt</stp>
        <stp>IDX_RATIO</stp>
        <stp>7/28/2005</stp>
        <stp>7/28/2005</stp>
        <stp>[Fixed Income  Prices 2004-2009.xlsx]TIPS!R268C8</stp>
        <tr r="H268" s="1"/>
      </tp>
      <tp>
        <v>1.01918</v>
        <stp/>
        <stp>##V3_BDHV12</stp>
        <stp>912828EA4 Govt</stp>
        <stp>IDX_RATIO</stp>
        <stp>11/24/2005</stp>
        <stp>11/24/2005</stp>
        <stp>[Fixed Income  Prices 2004-2009.xlsx]TIPS!R99C72</stp>
        <tr r="BT99" s="1"/>
      </tp>
      <tp>
        <v>1.22712</v>
        <stp/>
        <stp>##V3_BDHV12</stp>
        <stp>9128272M3 Govt</stp>
        <stp>IDX_RATIO</stp>
        <stp>7/29/2005</stp>
        <stp>7/29/2005</stp>
        <stp>[Fixed Income  Prices 2004-2009.xlsx]TIPS!R269C8</stp>
        <tr r="H269" s="1"/>
      </tp>
      <tp>
        <v>2.375</v>
        <stp/>
        <stp>##V3_BDPV12</stp>
        <stp>912828FB1 Govt</stp>
        <stp>CPN</stp>
        <stp>[Fixed Income  Prices 2004-2009.xlsx]TIPS!R1C31</stp>
        <tr r="AE1" s="1"/>
      </tp>
      <tp>
        <v>1.02183</v>
        <stp/>
        <stp>##V3_BDHV12</stp>
        <stp>912810FS2 Govt</stp>
        <stp>IDX_RATIO</stp>
        <stp>8/25/2006</stp>
        <stp>8/25/2006</stp>
        <stp>[Fixed Income  Prices 2004-2009.xlsx]TIPS!R158C112</stp>
        <tr r="DH158" s="1"/>
      </tp>
      <tp>
        <v>1.06447</v>
        <stp/>
        <stp>##V3_BDHV12</stp>
        <stp>912810FR4 Govt</stp>
        <stp>IDX_RATIO</stp>
        <stp>6/16/2006</stp>
        <stp>6/16/2006</stp>
        <stp>[Fixed Income  Prices 2004-2009.xlsx]TIPS!R495C108</stp>
        <tr r="DD495" s="1"/>
      </tp>
      <tp>
        <v>1.05471</v>
        <stp/>
        <stp>##V3_BDHV12</stp>
        <stp>912810FS2 Govt</stp>
        <stp>IDX_RATIO</stp>
        <stp>1/11/2008</stp>
        <stp>1/11/2008</stp>
        <stp>[Fixed Income  Prices 2004-2009.xlsx]TIPS!R518C112</stp>
        <tr r="DH518" s="1"/>
      </tp>
      <tp>
        <v>1.02369</v>
        <stp/>
        <stp>##V3_BDHV12</stp>
        <stp>912810FS2 Govt</stp>
        <stp>IDX_RATIO</stp>
        <stp>9/15/2006</stp>
        <stp>9/15/2006</stp>
        <stp>[Fixed Income  Prices 2004-2009.xlsx]TIPS!R173C112</stp>
        <tr r="DH173" s="1"/>
      </tp>
      <tp>
        <v>1.0567299999999999</v>
        <stp/>
        <stp>##V3_BDHV12</stp>
        <stp>912810FS2 Govt</stp>
        <stp>IDX_RATIO</stp>
        <stp>1/21/2008</stp>
        <stp>1/21/2008</stp>
        <stp>[Fixed Income  Prices 2004-2009.xlsx]TIPS!R524C112</stp>
        <tr r="DH524" s="1"/>
      </tp>
      <tp>
        <v>1.05874</v>
        <stp/>
        <stp>##V3_BDHV12</stp>
        <stp>912810FS2 Govt</stp>
        <stp>IDX_RATIO</stp>
        <stp>1/31/2008</stp>
        <stp>1/31/2008</stp>
        <stp>[Fixed Income  Prices 2004-2009.xlsx]TIPS!R532C112</stp>
        <tr r="DH532" s="1"/>
      </tp>
      <tp>
        <v>1.10459</v>
        <stp/>
        <stp>##V3_BDHV12</stp>
        <stp>912810FS2 Govt</stp>
        <stp>IDX_RATIO</stp>
        <stp>9/12/2008</stp>
        <stp>9/12/2008</stp>
        <stp>[Fixed Income  Prices 2004-2009.xlsx]TIPS!R693C112</stp>
        <tr r="DH693" s="1"/>
      </tp>
      <tp>
        <v>1.04535</v>
        <stp/>
        <stp>##V3_BDHV12</stp>
        <stp>912810PS1 Govt</stp>
        <stp>IDX_RATIO</stp>
        <stp>3/24/2008</stp>
        <stp>3/24/2008</stp>
        <stp>[Fixed Income  Prices 2004-2009.xlsx]TIPS!R309C116</stp>
        <tr r="DL309" s="1"/>
      </tp>
      <tp>
        <v>1.0593699999999999</v>
        <stp/>
        <stp>##V3_BDHV12</stp>
        <stp>912810PS1 Govt</stp>
        <stp>IDX_RATIO</stp>
        <stp>7/21/2009</stp>
        <stp>7/21/2009</stp>
        <stp>[Fixed Income  Prices 2004-2009.xlsx]TIPS!R655C116</stp>
        <tr r="DL655" s="1"/>
      </tp>
      <tp>
        <v>1.03424</v>
        <stp/>
        <stp>##V3_BDHV12</stp>
        <stp>912828HW3 Govt</stp>
        <stp>IDX_RATIO</stp>
        <stp>8/29/2008</stp>
        <stp>8/29/2008</stp>
        <stp>[Fixed Income  Prices 2004-2009.xlsx]TIPS!R97C48</stp>
        <tr r="AV97" s="1"/>
      </tp>
      <tp>
        <v>1.05884</v>
        <stp/>
        <stp>##V3_BDHV12</stp>
        <stp>912810FR4 Govt</stp>
        <stp>IDX_RATIO</stp>
        <stp>5/26/2006</stp>
        <stp>5/26/2006</stp>
        <stp>[Fixed Income  Prices 2004-2009.xlsx]TIPS!R480C108</stp>
        <tr r="DD480" s="1"/>
      </tp>
      <tp>
        <v>1.0140199999999999</v>
        <stp/>
        <stp>##V3_BDHV12</stp>
        <stp>912810FR4 Govt</stp>
        <stp>IDX_RATIO</stp>
        <stp>4/13/2005</stp>
        <stp>4/13/2005</stp>
        <stp>[Fixed Income  Prices 2004-2009.xlsx]TIPS!R190C108</stp>
        <tr r="DD190" s="1"/>
      </tp>
      <tp>
        <v>1.0587</v>
        <stp/>
        <stp>##V3_BDHV12</stp>
        <stp>912810FS2 Govt</stp>
        <stp>IDX_RATIO</stp>
        <stp>2/11/2008</stp>
        <stp>2/11/2008</stp>
        <stp>[Fixed Income  Prices 2004-2009.xlsx]TIPS!R539C112</stp>
        <tr r="DH539" s="1"/>
      </tp>
      <tp>
        <v>1.04464</v>
        <stp/>
        <stp>##V3_BDHV12</stp>
        <stp>912810FS2 Govt</stp>
        <stp>IDX_RATIO</stp>
        <stp>7/17/2007</stp>
        <stp>7/17/2007</stp>
        <stp>[Fixed Income  Prices 2004-2009.xlsx]TIPS!R390C112</stp>
        <tr r="DH390" s="1"/>
      </tp>
      <tp>
        <v>1.08853</v>
        <stp/>
        <stp>##V3_BDHV12</stp>
        <stp>912810FS2 Govt</stp>
        <stp>IDX_RATIO</stp>
        <stp>7/22/2008</stp>
        <stp>7/22/2008</stp>
        <stp>[Fixed Income  Prices 2004-2009.xlsx]TIPS!R655C112</stp>
        <tr r="DH655" s="1"/>
      </tp>
      <tp>
        <v>1.06663</v>
        <stp/>
        <stp>##V3_BDHV12</stp>
        <stp>912810PS1 Govt</stp>
        <stp>IDX_RATIO</stp>
        <stp>1/12/2009</stp>
        <stp>1/12/2009</stp>
        <stp>[Fixed Income  Prices 2004-2009.xlsx]TIPS!R519C116</stp>
        <tr r="DL519" s="1"/>
      </tp>
      <tp>
        <v>1.05999</v>
        <stp/>
        <stp>##V3_BDHV12</stp>
        <stp>912810PS1 Govt</stp>
        <stp>IDX_RATIO</stp>
        <stp>1/22/2009</stp>
        <stp>1/22/2009</stp>
        <stp>[Fixed Income  Prices 2004-2009.xlsx]TIPS!R527C116</stp>
        <tr r="DL527" s="1"/>
      </tp>
      <tp>
        <v>1.069</v>
        <stp/>
        <stp>##V3_BDHV12</stp>
        <stp>912810PS1 Govt</stp>
        <stp>IDX_RATIO</stp>
        <stp>9/11/2009</stp>
        <stp>9/11/2009</stp>
        <stp>[Fixed Income  Prices 2004-2009.xlsx]TIPS!R693C116</stp>
        <tr r="DL693" s="1"/>
      </tp>
      <tp>
        <v>1.0535399999999999</v>
        <stp/>
        <stp>##V3_BDHV12</stp>
        <stp>912810PS1 Govt</stp>
        <stp>IDX_RATIO</stp>
        <stp>5/14/2008</stp>
        <stp>5/14/2008</stp>
        <stp>[Fixed Income  Prices 2004-2009.xlsx]TIPS!R346C116</stp>
        <tr r="DL346" s="1"/>
      </tp>
      <tp>
        <v>0.99997999999999998</v>
        <stp/>
        <stp>##V3_BDHV12</stp>
        <stp>912828ET3 Govt</stp>
        <stp>IDX_RATIO</stp>
        <stp>4/14/2006</stp>
        <stp>4/14/2006</stp>
        <stp>[Fixed Income  Prices 2004-2009.xlsx]TIPS!R71C76</stp>
        <tr r="BX71" s="1"/>
      </tp>
      <tp>
        <v>1.0466899999999999</v>
        <stp/>
        <stp>##V3_BDHV12</stp>
        <stp>912810FS2 Govt</stp>
        <stp>IDX_RATIO</stp>
        <stp>7/27/2007</stp>
        <stp>7/27/2007</stp>
        <stp>[Fixed Income  Prices 2004-2009.xlsx]TIPS!R398C112</stp>
        <tr r="DH398" s="1"/>
      </tp>
      <tp>
        <v>1.10168</v>
        <stp/>
        <stp>##V3_BDHV12</stp>
        <stp>912810FR4 Govt</stp>
        <stp>IDX_RATIO</stp>
        <stp>7/25/2007</stp>
        <stp>7/25/2007</stp>
        <stp>[Fixed Income  Prices 2004-2009.xlsx]TIPS!R783C108</stp>
        <tr r="DD783" s="1"/>
      </tp>
      <tp>
        <v>1.06843</v>
        <stp/>
        <stp>##V3_BDHV12</stp>
        <stp>912810PS1 Govt</stp>
        <stp>IDX_RATIO</stp>
        <stp>9/21/2009</stp>
        <stp>9/21/2009</stp>
        <stp>[Fixed Income  Prices 2004-2009.xlsx]TIPS!R699C116</stp>
        <tr r="DL699" s="1"/>
      </tp>
      <tp>
        <v>1.03213</v>
        <stp/>
        <stp>##V3_BDHV12</stp>
        <stp>912810PS1 Govt</stp>
        <stp>IDX_RATIO</stp>
        <stp>8/16/2007</stp>
        <stp>8/16/2007</stp>
        <stp>[Fixed Income  Prices 2004-2009.xlsx]TIPS!R152C116</stp>
        <tr r="DL152" s="1"/>
      </tp>
      <tp>
        <v>1.06375</v>
        <stp/>
        <stp>##V3_BDHV12</stp>
        <stp>912810PS1 Govt</stp>
        <stp>IDX_RATIO</stp>
        <stp>6/24/2008</stp>
        <stp>6/24/2008</stp>
        <stp>[Fixed Income  Prices 2004-2009.xlsx]TIPS!R375C116</stp>
        <tr r="DL375" s="1"/>
      </tp>
      <tp>
        <v>1.06036</v>
        <stp/>
        <stp>##V3_BDHV12</stp>
        <stp>912810PS1 Govt</stp>
        <stp>IDX_RATIO</stp>
        <stp>7/31/2009</stp>
        <stp>7/31/2009</stp>
        <stp>[Fixed Income  Prices 2004-2009.xlsx]TIPS!R663C116</stp>
        <tr r="DL663" s="1"/>
      </tp>
      <tp>
        <v>1.00065</v>
        <stp/>
        <stp>##V3_BDHV12</stp>
        <stp>912828ET3 Govt</stp>
        <stp>IDX_RATIO</stp>
        <stp>4/24/2006</stp>
        <stp>4/24/2006</stp>
        <stp>[Fixed Income  Prices 2004-2009.xlsx]TIPS!R77C76</stp>
        <tr r="BX77" s="1"/>
      </tp>
      <tp>
        <v>1.0314700000000001</v>
        <stp/>
        <stp>##V3_BDHV12</stp>
        <stp>912810FR4 Govt</stp>
        <stp>IDX_RATIO</stp>
        <stp>8/10/2005</stp>
        <stp>8/10/2005</stp>
        <stp>[Fixed Income  Prices 2004-2009.xlsx]TIPS!R274C108</stp>
        <tr r="DD274" s="1"/>
      </tp>
      <tp>
        <v>1.0246999999999999</v>
        <stp/>
        <stp>##V3_BDHV12</stp>
        <stp>912810FS2 Govt</stp>
        <stp>IDX_RATIO</stp>
        <stp>9/25/2006</stp>
        <stp>9/25/2006</stp>
        <stp>[Fixed Income  Prices 2004-2009.xlsx]TIPS!R179C112</stp>
        <tr r="DH179" s="1"/>
      </tp>
      <tp>
        <v>1.1065199999999999</v>
        <stp/>
        <stp>##V3_BDHV12</stp>
        <stp>912810FS2 Govt</stp>
        <stp>IDX_RATIO</stp>
        <stp>9/22/2008</stp>
        <stp>9/22/2008</stp>
        <stp>[Fixed Income  Prices 2004-2009.xlsx]TIPS!R699C112</stp>
        <tr r="DH699" s="1"/>
      </tp>
      <tp>
        <v>1.07917</v>
        <stp/>
        <stp>##V3_BDHV12</stp>
        <stp>912810FR4 Govt</stp>
        <stp>IDX_RATIO</stp>
        <stp>9/27/2006</stp>
        <stp>9/27/2006</stp>
        <stp>[Fixed Income  Prices 2004-2009.xlsx]TIPS!R568C108</stp>
        <tr r="DD568" s="1"/>
      </tp>
      <tp>
        <v>1.02118</v>
        <stp/>
        <stp>##V3_BDHV12</stp>
        <stp>912810FS2 Govt</stp>
        <stp>IDX_RATIO</stp>
        <stp>8/15/2006</stp>
        <stp>8/15/2006</stp>
        <stp>[Fixed Income  Prices 2004-2009.xlsx]TIPS!R150C112</stp>
        <tr r="DH150" s="1"/>
      </tp>
      <tp>
        <v>1.0692699999999999</v>
        <stp/>
        <stp>##V3_BDHV12</stp>
        <stp>912810PS1 Govt</stp>
        <stp>IDX_RATIO</stp>
        <stp>8/31/2009</stp>
        <stp>8/31/2009</stp>
        <stp>[Fixed Income  Prices 2004-2009.xlsx]TIPS!R684C116</stp>
        <tr r="DL684" s="1"/>
      </tp>
      <tp>
        <v>1.0436799999999999</v>
        <stp/>
        <stp>##V3_BDHV12</stp>
        <stp>912810PS1 Govt</stp>
        <stp>IDX_RATIO</stp>
        <stp>3/14/2008</stp>
        <stp>3/14/2008</stp>
        <stp>[Fixed Income  Prices 2004-2009.xlsx]TIPS!R303C116</stp>
        <tr r="DL303" s="1"/>
      </tp>
      <tp>
        <v>1.0021599999999999</v>
        <stp/>
        <stp>##V3_BDHV12</stp>
        <stp>912828GX2 Govt</stp>
        <stp>IDX_RATIO</stp>
        <stp>7/26/2007</stp>
        <stp>7/26/2007</stp>
        <stp>[Fixed Income  Prices 2004-2009.xlsx]TIPS!R15C88</stp>
        <tr r="CJ15" s="1"/>
      </tp>
      <tp>
        <v>1.03091</v>
        <stp/>
        <stp>##V3_BDHV12</stp>
        <stp>912828HW3 Govt</stp>
        <stp>IDX_RATIO</stp>
        <stp>8/19/2008</stp>
        <stp>8/19/2008</stp>
        <stp>[Fixed Income  Prices 2004-2009.xlsx]TIPS!R89C48</stp>
        <tr r="AV89" s="1"/>
      </tp>
      <tp>
        <v>1.0052300000000001</v>
        <stp/>
        <stp>##V3_BDHV12</stp>
        <stp>912828ET3 Govt</stp>
        <stp>IDX_RATIO</stp>
        <stp>5/24/2006</stp>
        <stp>5/24/2006</stp>
        <stp>[Fixed Income  Prices 2004-2009.xlsx]TIPS!R99C76</stp>
        <tr r="BX99" s="1"/>
      </tp>
      <tp>
        <v>1.0496700000000001</v>
        <stp/>
        <stp>##V3_BDHV12</stp>
        <stp>912810FS2 Govt</stp>
        <stp>IDX_RATIO</stp>
        <stp>9/10/2007</stp>
        <stp>9/10/2007</stp>
        <stp>[Fixed Income  Prices 2004-2009.xlsx]TIPS!R429C112</stp>
        <tr r="DH429" s="1"/>
      </tp>
      <tp>
        <v>1.07822</v>
        <stp/>
        <stp>##V3_BDHV12</stp>
        <stp>912810FS2 Govt</stp>
        <stp>IDX_RATIO</stp>
        <stp>6/12/2008</stp>
        <stp>6/12/2008</stp>
        <stp>[Fixed Income  Prices 2004-2009.xlsx]TIPS!R627C112</stp>
        <tr r="DH627" s="1"/>
      </tp>
      <tp>
        <v>1.07538</v>
        <stp/>
        <stp>##V3_BDHV12</stp>
        <stp>912810FR4 Govt</stp>
        <stp>IDX_RATIO</stp>
        <stp>8/17/2006</stp>
        <stp>8/17/2006</stp>
        <stp>[Fixed Income  Prices 2004-2009.xlsx]TIPS!R539C108</stp>
        <tr r="DD539" s="1"/>
      </tp>
      <tp>
        <v>1.0408200000000001</v>
        <stp/>
        <stp>##V3_BDHV12</stp>
        <stp>912810PS1 Govt</stp>
        <stp>IDX_RATIO</stp>
        <stp>1/25/2008</stp>
        <stp>1/25/2008</stp>
        <stp>[Fixed Income  Prices 2004-2009.xlsx]TIPS!R268C116</stp>
        <tr r="DL268" s="1"/>
      </tp>
      <tp>
        <v>1.0530299999999999</v>
        <stp/>
        <stp>##V3_BDHV12</stp>
        <stp>912810PS1 Govt</stp>
        <stp>IDX_RATIO</stp>
        <stp>5/11/2009</stp>
        <stp>5/11/2009</stp>
        <stp>[Fixed Income  Prices 2004-2009.xlsx]TIPS!R604C116</stp>
        <tr r="DL604" s="1"/>
      </tp>
      <tp>
        <v>0.99163000000000001</v>
        <stp/>
        <stp>##V3_BDHV12</stp>
        <stp>912810PZ5 Govt</stp>
        <stp>IDX_RATIO</stp>
        <stp>6/12/2009</stp>
        <stp>6/12/2009</stp>
        <stp>[Fixed Income  Prices 2004-2009.xlsx]TIPS!R103C120</stp>
        <tr r="DP103" s="1"/>
      </tp>
      <tp>
        <v>1.0490200000000001</v>
        <stp/>
        <stp>##V3_BDHV12</stp>
        <stp>912810PS1 Govt</stp>
        <stp>IDX_RATIO</stp>
        <stp>4/24/2008</stp>
        <stp>4/24/2008</stp>
        <stp>[Fixed Income  Prices 2004-2009.xlsx]TIPS!R332C116</stp>
        <tr r="DL332" s="1"/>
      </tp>
      <tp>
        <v>1.0440700000000001</v>
        <stp/>
        <stp>##V3_BDHV12</stp>
        <stp>912810PS1 Govt</stp>
        <stp>IDX_RATIO</stp>
        <stp>3/12/2009</stp>
        <stp>3/12/2009</stp>
        <stp>[Fixed Income  Prices 2004-2009.xlsx]TIPS!R562C116</stp>
        <tr r="DL562" s="1"/>
      </tp>
      <tp>
        <v>0.99226999999999999</v>
        <stp/>
        <stp>##V3_BDHV12</stp>
        <stp>912828ET3 Govt</stp>
        <stp>IDX_RATIO</stp>
        <stp>2/24/2006</stp>
        <stp>2/24/2006</stp>
        <stp>[Fixed Income  Prices 2004-2009.xlsx]TIPS!R36C76</stp>
        <tr r="BX36" s="1"/>
      </tp>
      <tp>
        <v>1.04857</v>
        <stp/>
        <stp>##V3_BDHV12</stp>
        <stp>912810FR4 Govt</stp>
        <stp>IDX_RATIO</stp>
        <stp>1/31/2006</stp>
        <stp>1/31/2006</stp>
        <stp>[Fixed Income  Prices 2004-2009.xlsx]TIPS!R397C108</stp>
        <tr r="DD397" s="1"/>
      </tp>
      <tp>
        <v>1.07195</v>
        <stp/>
        <stp>##V3_BDHV12</stp>
        <stp>912810FR4 Govt</stp>
        <stp>IDX_RATIO</stp>
        <stp>3/14/2007</stp>
        <stp>3/14/2007</stp>
        <stp>[Fixed Income  Prices 2004-2009.xlsx]TIPS!R688C108</stp>
        <tr r="DD688" s="1"/>
      </tp>
      <tp>
        <v>1.05846</v>
        <stp/>
        <stp>##V3_BDHV12</stp>
        <stp>912810FS2 Govt</stp>
        <stp>IDX_RATIO</stp>
        <stp>2/21/2008</stp>
        <stp>2/21/2008</stp>
        <stp>[Fixed Income  Prices 2004-2009.xlsx]TIPS!R547C112</stp>
        <tr r="DH547" s="1"/>
      </tp>
      <tp>
        <v>1.0698700000000001</v>
        <stp/>
        <stp>##V3_BDHV12</stp>
        <stp>912810FS2 Govt</stp>
        <stp>IDX_RATIO</stp>
        <stp>5/12/2008</stp>
        <stp>5/12/2008</stp>
        <stp>[Fixed Income  Prices 2004-2009.xlsx]TIPS!R604C112</stp>
        <tr r="DH604" s="1"/>
      </tp>
      <tp>
        <v>1.0160400000000001</v>
        <stp/>
        <stp>##V3_BDHV12</stp>
        <stp>912810FS2 Govt</stp>
        <stp>IDX_RATIO</stp>
        <stp>2/16/2007</stp>
        <stp>2/16/2007</stp>
        <stp>[Fixed Income  Prices 2004-2009.xlsx]TIPS!R283C112</stp>
        <tr r="DH283" s="1"/>
      </tp>
      <tp>
        <v>1.04897</v>
        <stp/>
        <stp>##V3_BDHV12</stp>
        <stp>912810FS2 Govt</stp>
        <stp>IDX_RATIO</stp>
        <stp>8/20/2007</stp>
        <stp>8/20/2007</stp>
        <stp>[Fixed Income  Prices 2004-2009.xlsx]TIPS!R414C112</stp>
        <tr r="DH414" s="1"/>
      </tp>
      <tp>
        <v>1.05993</v>
        <stp/>
        <stp>##V3_BDHV12</stp>
        <stp>912810FS2 Govt</stp>
        <stp>IDX_RATIO</stp>
        <stp>3/11/2008</stp>
        <stp>3/11/2008</stp>
        <stp>[Fixed Income  Prices 2004-2009.xlsx]TIPS!R560C112</stp>
        <tr r="DH560" s="1"/>
      </tp>
      <tp>
        <v>0.99514000000000002</v>
        <stp/>
        <stp>##V3_BDHV12</stp>
        <stp>912810PZ5 Govt</stp>
        <stp>IDX_RATIO</stp>
        <stp>7/22/2009</stp>
        <stp>7/22/2009</stp>
        <stp>[Fixed Income  Prices 2004-2009.xlsx]TIPS!R131C120</stp>
        <tr r="DP131" s="1"/>
      </tp>
      <tp>
        <v>1.0556399999999999</v>
        <stp/>
        <stp>##V3_BDHV12</stp>
        <stp>912810PS1 Govt</stp>
        <stp>IDX_RATIO</stp>
        <stp>6/11/2009</stp>
        <stp>6/11/2009</stp>
        <stp>[Fixed Income  Prices 2004-2009.xlsx]TIPS!R627C116</stp>
        <tr r="DL627" s="1"/>
      </tp>
      <tp>
        <v>0.99716000000000005</v>
        <stp/>
        <stp>##V3_BDHV12</stp>
        <stp>912828ET3 Govt</stp>
        <stp>IDX_RATIO</stp>
        <stp>3/24/2006</stp>
        <stp>3/24/2006</stp>
        <stp>[Fixed Income  Prices 2004-2009.xlsx]TIPS!R56C76</stp>
        <tr r="BX56" s="1"/>
      </tp>
      <tp>
        <v>1.01658</v>
        <stp/>
        <stp>##V3_BDHV12</stp>
        <stp>912810FS2 Govt</stp>
        <stp>IDX_RATIO</stp>
        <stp>2/26/2007</stp>
        <stp>2/26/2007</stp>
        <stp>[Fixed Income  Prices 2004-2009.xlsx]TIPS!R289C112</stp>
        <tr r="DH289" s="1"/>
      </tp>
      <tp>
        <v>1.0350299999999999</v>
        <stp/>
        <stp>##V3_BDHV12</stp>
        <stp>912810FR4 Govt</stp>
        <stp>IDX_RATIO</stp>
        <stp>9/21/2005</stp>
        <stp>9/21/2005</stp>
        <stp>[Fixed Income  Prices 2004-2009.xlsx]TIPS!R304C108</stp>
        <tr r="DD304" s="1"/>
      </tp>
      <tp>
        <v>1.0616300000000001</v>
        <stp/>
        <stp>##V3_BDHV12</stp>
        <stp>912810FS2 Govt</stp>
        <stp>IDX_RATIO</stp>
        <stp>3/21/2008</stp>
        <stp>3/21/2008</stp>
        <stp>[Fixed Income  Prices 2004-2009.xlsx]TIPS!R568C112</stp>
        <tr r="DH568" s="1"/>
      </tp>
      <tp>
        <v>1.0540400000000001</v>
        <stp/>
        <stp>##V3_BDHV12</stp>
        <stp>912810FR4 Govt</stp>
        <stp>IDX_RATIO</stp>
        <stp>1/11/2006</stp>
        <stp>1/11/2006</stp>
        <stp>[Fixed Income  Prices 2004-2009.xlsx]TIPS!R383C108</stp>
        <tr r="DD383" s="1"/>
      </tp>
      <tp>
        <v>1.04958</v>
        <stp/>
        <stp>##V3_BDHV12</stp>
        <stp>912810FS2 Govt</stp>
        <stp>IDX_RATIO</stp>
        <stp>9/20/2007</stp>
        <stp>9/20/2007</stp>
        <stp>[Fixed Income  Prices 2004-2009.xlsx]TIPS!R437C112</stp>
        <tr r="DH437" s="1"/>
      </tp>
      <tp>
        <v>1.0633300000000001</v>
        <stp/>
        <stp>##V3_BDHV12</stp>
        <stp>912810FS2 Govt</stp>
        <stp>IDX_RATIO</stp>
        <stp>3/31/2008</stp>
        <stp>3/31/2008</stp>
        <stp>[Fixed Income  Prices 2004-2009.xlsx]TIPS!R574C112</stp>
        <tr r="DH574" s="1"/>
      </tp>
      <tp>
        <v>1.0480100000000001</v>
        <stp/>
        <stp>##V3_BDHV12</stp>
        <stp>912810PS1 Govt</stp>
        <stp>IDX_RATIO</stp>
        <stp>4/14/2008</stp>
        <stp>4/14/2008</stp>
        <stp>[Fixed Income  Prices 2004-2009.xlsx]TIPS!R324C116</stp>
        <tr r="DL324" s="1"/>
      </tp>
      <tp>
        <v>1.05386</v>
        <stp/>
        <stp>##V3_BDHV12</stp>
        <stp>912810PS1 Govt</stp>
        <stp>IDX_RATIO</stp>
        <stp>5/21/2009</stp>
        <stp>5/21/2009</stp>
        <stp>[Fixed Income  Prices 2004-2009.xlsx]TIPS!R612C116</stp>
        <tr r="DL612" s="1"/>
      </tp>
      <tp>
        <v>0.99472000000000005</v>
        <stp/>
        <stp>##V3_BDHV12</stp>
        <stp>912828ET3 Govt</stp>
        <stp>IDX_RATIO</stp>
        <stp>3/14/2006</stp>
        <stp>3/14/2006</stp>
        <stp>[Fixed Income  Prices 2004-2009.xlsx]TIPS!R48C76</stp>
        <tr r="BX48" s="1"/>
      </tp>
      <tp>
        <v>1.0483100000000001</v>
        <stp/>
        <stp>##V3_BDHV12</stp>
        <stp>912810FS2 Govt</stp>
        <stp>IDX_RATIO</stp>
        <stp>8/10/2007</stp>
        <stp>8/10/2007</stp>
        <stp>[Fixed Income  Prices 2004-2009.xlsx]TIPS!R408C112</stp>
        <tr r="DH408" s="1"/>
      </tp>
      <tp>
        <v>1.04962</v>
        <stp/>
        <stp>##V3_BDHV12</stp>
        <stp>912810FS2 Govt</stp>
        <stp>IDX_RATIO</stp>
        <stp>8/30/2007</stp>
        <stp>8/30/2007</stp>
        <stp>[Fixed Income  Prices 2004-2009.xlsx]TIPS!R422C112</stp>
        <tr r="DH422" s="1"/>
      </tp>
      <tp>
        <v>1.0728500000000001</v>
        <stp/>
        <stp>##V3_BDHV12</stp>
        <stp>912810FS2 Govt</stp>
        <stp>IDX_RATIO</stp>
        <stp>5/22/2008</stp>
        <stp>5/22/2008</stp>
        <stp>[Fixed Income  Prices 2004-2009.xlsx]TIPS!R612C112</stp>
        <tr r="DH612" s="1"/>
      </tp>
      <tp>
        <v>0.99246000000000001</v>
        <stp/>
        <stp>##V3_BDHV12</stp>
        <stp>912810PZ5 Govt</stp>
        <stp>IDX_RATIO</stp>
        <stp>6/22/2009</stp>
        <stp>6/22/2009</stp>
        <stp>[Fixed Income  Prices 2004-2009.xlsx]TIPS!R109C120</stp>
        <tr r="DP109" s="1"/>
      </tp>
      <tp>
        <v>1.03884</v>
        <stp/>
        <stp>##V3_BDHV12</stp>
        <stp>912810PS1 Govt</stp>
        <stp>IDX_RATIO</stp>
        <stp>1/15/2008</stp>
        <stp>1/15/2008</stp>
        <stp>[Fixed Income  Prices 2004-2009.xlsx]TIPS!R260C116</stp>
        <tr r="DL260" s="1"/>
      </tp>
      <tp>
        <v>1.04908</v>
        <stp/>
        <stp>##V3_BDHV12</stp>
        <stp>912810PS1 Govt</stp>
        <stp>IDX_RATIO</stp>
        <stp>2/12/2009</stp>
        <stp>2/12/2009</stp>
        <stp>[Fixed Income  Prices 2004-2009.xlsx]TIPS!R542C116</stp>
        <tr r="DL542" s="1"/>
      </tp>
      <tp>
        <v>0.99370999999999998</v>
        <stp/>
        <stp>##V3_BDHV12</stp>
        <stp>912828ET3 Govt</stp>
        <stp>IDX_RATIO</stp>
        <stp>2/14/2006</stp>
        <stp>2/14/2006</stp>
        <stp>[Fixed Income  Prices 2004-2009.xlsx]TIPS!R28C76</stp>
        <tr r="BX28" s="1"/>
      </tp>
      <tp>
        <v>0.99765999999999999</v>
        <stp/>
        <stp>##V3_BDHV12</stp>
        <stp>912828ET3 Govt</stp>
        <stp>IDX_RATIO</stp>
        <stp>1/24/2006</stp>
        <stp>1/24/2006</stp>
        <stp>[Fixed Income  Prices 2004-2009.xlsx]TIPS!R13C76</stp>
        <tr r="BX13" s="1"/>
      </tp>
      <tp>
        <v>1.08403</v>
        <stp/>
        <stp>##V3_BDHV12</stp>
        <stp>912810FR4 Govt</stp>
        <stp>IDX_RATIO</stp>
        <stp>5/15/2007</stp>
        <stp>5/15/2007</stp>
        <stp>[Fixed Income  Prices 2004-2009.xlsx]TIPS!R732C108</stp>
        <tr r="DD732" s="1"/>
      </tp>
      <tp>
        <v>1.0103599999999999</v>
        <stp/>
        <stp>##V3_BDHV12</stp>
        <stp>912810FR4 Govt</stp>
        <stp>IDX_RATIO</stp>
        <stp>2/23/2005</stp>
        <stp>2/23/2005</stp>
        <stp>[Fixed Income  Prices 2004-2009.xlsx]TIPS!R155C108</stp>
        <tr r="DD155" s="1"/>
      </tp>
      <tp>
        <v>1.0784400000000001</v>
        <stp/>
        <stp>##V3_BDHV12</stp>
        <stp>912810FR4 Govt</stp>
        <stp>IDX_RATIO</stp>
        <stp>4/25/2007</stp>
        <stp>4/25/2007</stp>
        <stp>[Fixed Income  Prices 2004-2009.xlsx]TIPS!R718C108</stp>
        <tr r="DD718" s="1"/>
      </tp>
      <tp>
        <v>1.0160100000000001</v>
        <stp/>
        <stp>##V3_BDHV12</stp>
        <stp>912810FS2 Govt</stp>
        <stp>IDX_RATIO</stp>
        <stp>1/16/2007</stp>
        <stp>1/16/2007</stp>
        <stp>[Fixed Income  Prices 2004-2009.xlsx]TIPS!R260C112</stp>
        <tr r="DH260" s="1"/>
      </tp>
      <tp>
        <v>1.08308</v>
        <stp/>
        <stp>##V3_BDHV12</stp>
        <stp>912810FS2 Govt</stp>
        <stp>IDX_RATIO</stp>
        <stp>1/13/2009</stp>
        <stp>1/13/2009</stp>
        <stp>[Fixed Income  Prices 2004-2009.xlsx]TIPS!R780C112</stp>
        <tr r="DH780" s="1"/>
      </tp>
      <tp>
        <v>1.0106599999999999</v>
        <stp/>
        <stp>##V3_BDHV12</stp>
        <stp>912810FS2 Govt</stp>
        <stp>IDX_RATIO</stp>
        <stp>6/15/2006</stp>
        <stp>6/15/2006</stp>
        <stp>[Fixed Income  Prices 2004-2009.xlsx]TIPS!R107C112</stp>
        <tr r="DH107" s="1"/>
      </tp>
      <tp>
        <v>1.0299499999999999</v>
        <stp/>
        <stp>##V3_BDHV12</stp>
        <stp>912810PS1 Govt</stp>
        <stp>IDX_RATIO</stp>
        <stp>7/26/2007</stp>
        <stp>7/26/2007</stp>
        <stp>[Fixed Income  Prices 2004-2009.xlsx]TIPS!R137C116</stp>
        <tr r="DL137" s="1"/>
      </tp>
      <tp>
        <v>1.0052700000000001</v>
        <stp/>
        <stp>##V3_BDHV12</stp>
        <stp>912828CP3 Govt</stp>
        <stp>IDX_RATIO</stp>
        <stp>9/22/2004</stp>
        <stp>9/22/2004</stp>
        <stp>[Fixed Income  Prices 2004-2009.xlsx]TIPS!R48C64</stp>
        <tr r="BL48" s="1"/>
      </tp>
      <tp>
        <v>1.0693900000000001</v>
        <stp/>
        <stp>##V3_BDHV12</stp>
        <stp>912810FR4 Govt</stp>
        <stp>IDX_RATIO</stp>
        <stp>1/24/2007</stp>
        <stp>1/24/2007</stp>
        <stp>[Fixed Income  Prices 2004-2009.xlsx]TIPS!R653C108</stp>
        <tr r="DD653" s="1"/>
      </tp>
      <tp>
        <v>1.07172</v>
        <stp/>
        <stp>##V3_BDHV12</stp>
        <stp>912810FR4 Govt</stp>
        <stp>IDX_RATIO</stp>
        <stp>7/17/2006</stp>
        <stp>7/17/2006</stp>
        <stp>[Fixed Income  Prices 2004-2009.xlsx]TIPS!R516C108</stp>
        <tr r="DD516" s="1"/>
      </tp>
      <tp>
        <v>1.02755</v>
        <stp/>
        <stp>##V3_BDHV12</stp>
        <stp>912810FR4 Govt</stp>
        <stp>IDX_RATIO</stp>
        <stp>6/10/2005</stp>
        <stp>6/10/2005</stp>
        <stp>[Fixed Income  Prices 2004-2009.xlsx]TIPS!R231C108</stp>
        <tr r="DD231" s="1"/>
      </tp>
      <tp>
        <v>1.0734300000000001</v>
        <stp/>
        <stp>##V3_BDHV12</stp>
        <stp>912810FR4 Govt</stp>
        <stp>IDX_RATIO</stp>
        <stp>7/27/2006</stp>
        <stp>7/27/2006</stp>
        <stp>[Fixed Income  Prices 2004-2009.xlsx]TIPS!R524C108</stp>
        <tr r="DD524" s="1"/>
      </tp>
      <tp>
        <v>1.01983</v>
        <stp/>
        <stp>##V3_BDHV12</stp>
        <stp>912810FR4 Govt</stp>
        <stp>IDX_RATIO</stp>
        <stp>5/10/2005</stp>
        <stp>5/10/2005</stp>
        <stp>[Fixed Income  Prices 2004-2009.xlsx]TIPS!R209C108</stp>
        <tr r="DD209" s="1"/>
      </tp>
      <tp>
        <v>1.02275</v>
        <stp/>
        <stp>##V3_BDHV12</stp>
        <stp>912810FS2 Govt</stp>
        <stp>IDX_RATIO</stp>
        <stp>4/17/2007</stp>
        <stp>4/17/2007</stp>
        <stp>[Fixed Income  Prices 2004-2009.xlsx]TIPS!R325C112</stp>
        <tr r="DH325" s="1"/>
      </tp>
      <tp>
        <v>1.0191300000000001</v>
        <stp/>
        <stp>##V3_BDHV12</stp>
        <stp>912810FS2 Govt</stp>
        <stp>IDX_RATIO</stp>
        <stp>7/25/2006</stp>
        <stp>7/25/2006</stp>
        <stp>[Fixed Income  Prices 2004-2009.xlsx]TIPS!R135C112</stp>
        <tr r="DH135" s="1"/>
      </tp>
      <tp>
        <v>1.0416300000000001</v>
        <stp/>
        <stp>##V3_BDHV12</stp>
        <stp>912810PS1 Govt</stp>
        <stp>IDX_RATIO</stp>
        <stp>2/25/2008</stp>
        <stp>2/25/2008</stp>
        <stp>[Fixed Income  Prices 2004-2009.xlsx]TIPS!R289C116</stp>
        <tr r="DL289" s="1"/>
      </tp>
      <tp>
        <v>1.0784100000000001</v>
        <stp/>
        <stp>##V3_BDHV12</stp>
        <stp>912810PS1 Govt</stp>
        <stp>IDX_RATIO</stp>
        <stp>8/13/2008</stp>
        <stp>8/13/2008</stp>
        <stp>[Fixed Income  Prices 2004-2009.xlsx]TIPS!R411C116</stp>
        <tr r="DL411" s="1"/>
      </tp>
      <tp>
        <v>1.06778</v>
        <stp/>
        <stp>##V3_BDHV12</stp>
        <stp>912810FR4 Govt</stp>
        <stp>IDX_RATIO</stp>
        <stp>6/27/2006</stp>
        <stp>6/27/2006</stp>
        <stp>[Fixed Income  Prices 2004-2009.xlsx]TIPS!R502C108</stp>
        <tr r="DD502" s="1"/>
      </tp>
      <tp>
        <v>1.0298499999999999</v>
        <stp/>
        <stp>##V3_BDHV12</stp>
        <stp>912810FR4 Govt</stp>
        <stp>IDX_RATIO</stp>
        <stp>6/20/2005</stp>
        <stp>6/20/2005</stp>
        <stp>[Fixed Income  Prices 2004-2009.xlsx]TIPS!R237C108</stp>
        <tr r="DD237" s="1"/>
      </tp>
      <tp>
        <v>1.06972</v>
        <stp/>
        <stp>##V3_BDHV12</stp>
        <stp>912810FR4 Govt</stp>
        <stp>IDX_RATIO</stp>
        <stp>2/14/2007</stp>
        <stp>2/14/2007</stp>
        <stp>[Fixed Income  Prices 2004-2009.xlsx]TIPS!R668C108</stp>
        <tr r="DD668" s="1"/>
      </tp>
      <tp>
        <v>1.1067100000000001</v>
        <stp/>
        <stp>##V3_BDHV12</stp>
        <stp>912810FS2 Govt</stp>
        <stp>IDX_RATIO</stp>
        <stp>9/23/2008</stp>
        <stp>9/23/2008</stp>
        <stp>[Fixed Income  Prices 2004-2009.xlsx]TIPS!R700C112</stp>
        <tr r="DH700" s="1"/>
      </tp>
      <tp>
        <v>1.02793</v>
        <stp/>
        <stp>##V3_BDHV12</stp>
        <stp>912810PS1 Govt</stp>
        <stp>IDX_RATIO</stp>
        <stp>7/16/2007</stp>
        <stp>7/16/2007</stp>
        <stp>[Fixed Income  Prices 2004-2009.xlsx]TIPS!R129C116</stp>
        <tr r="DL129" s="1"/>
      </tp>
      <tp>
        <v>1.06792</v>
        <stp/>
        <stp>##V3_BDHV12</stp>
        <stp>912810PS1 Govt</stp>
        <stp>IDX_RATIO</stp>
        <stp>9/30/2009</stp>
        <stp>9/30/2009</stp>
        <stp>[Fixed Income  Prices 2004-2009.xlsx]TIPS!R706C116</stp>
        <tr r="DL706" s="1"/>
      </tp>
      <tp>
        <v>1.0418700000000001</v>
        <stp/>
        <stp>##V3_BDHV12</stp>
        <stp>912810PS1 Govt</stp>
        <stp>IDX_RATIO</stp>
        <stp>2/15/2008</stp>
        <stp>2/15/2008</stp>
        <stp>[Fixed Income  Prices 2004-2009.xlsx]TIPS!R283C116</stp>
        <tr r="DL283" s="1"/>
      </tp>
      <tp>
        <v>1.0043299999999999</v>
        <stp/>
        <stp>##V3_BDHV12</stp>
        <stp>912828CP3 Govt</stp>
        <stp>IDX_RATIO</stp>
        <stp>8/12/2004</stp>
        <stp>8/12/2004</stp>
        <stp>[Fixed Income  Prices 2004-2009.xlsx]TIPS!R19C64</stp>
        <tr r="BL19" s="1"/>
      </tp>
      <tp>
        <v>1.01552</v>
        <stp/>
        <stp>##V3_BDHV12</stp>
        <stp>912810FS2 Govt</stp>
        <stp>IDX_RATIO</stp>
        <stp>1/26/2007</stp>
        <stp>1/26/2007</stp>
        <stp>[Fixed Income  Prices 2004-2009.xlsx]TIPS!R268C112</stp>
        <tr r="DH268" s="1"/>
      </tp>
      <tp>
        <v>1.0224</v>
        <stp/>
        <stp>##V3_BDHV12</stp>
        <stp>912810FR4 Govt</stp>
        <stp>IDX_RATIO</stp>
        <stp>5/20/2005</stp>
        <stp>5/20/2005</stp>
        <stp>[Fixed Income  Prices 2004-2009.xlsx]TIPS!R217C108</stp>
        <tr r="DD217" s="1"/>
      </tp>
      <tp>
        <v>1.0110699999999999</v>
        <stp/>
        <stp>##V3_BDHV12</stp>
        <stp>912810FR4 Govt</stp>
        <stp>IDX_RATIO</stp>
        <stp>3/23/2005</stp>
        <stp>3/23/2005</stp>
        <stp>[Fixed Income  Prices 2004-2009.xlsx]TIPS!R175C108</stp>
        <tr r="DD175" s="1"/>
      </tp>
      <tp>
        <v>1.0763400000000001</v>
        <stp/>
        <stp>##V3_BDHV12</stp>
        <stp>912810FS2 Govt</stp>
        <stp>IDX_RATIO</stp>
        <stp>1/23/2009</stp>
        <stp>1/23/2009</stp>
        <stp>[Fixed Income  Prices 2004-2009.xlsx]TIPS!R788C112</stp>
        <tr r="DH788" s="1"/>
      </tp>
      <tp>
        <v>1.02457</v>
        <stp/>
        <stp>##V3_BDHV12</stp>
        <stp>912810FS2 Govt</stp>
        <stp>IDX_RATIO</stp>
        <stp>4/27/2007</stp>
        <stp>4/27/2007</stp>
        <stp>[Fixed Income  Prices 2004-2009.xlsx]TIPS!R333C112</stp>
        <tr r="DH333" s="1"/>
      </tp>
      <tp>
        <v>1.0238</v>
        <stp/>
        <stp>##V3_BDHV12</stp>
        <stp>912810PS1 Govt</stp>
        <stp>IDX_RATIO</stp>
        <stp>6/26/2007</stp>
        <stp>6/26/2007</stp>
        <stp>[Fixed Income  Prices 2004-2009.xlsx]TIPS!R115C116</stp>
        <tr r="DL115" s="1"/>
      </tp>
      <tp>
        <v>1.0871999999999999</v>
        <stp/>
        <stp>##V3_BDHV12</stp>
        <stp>912810FR4 Govt</stp>
        <stp>IDX_RATIO</stp>
        <stp>5/25/2007</stp>
        <stp>5/25/2007</stp>
        <stp>[Fixed Income  Prices 2004-2009.xlsx]TIPS!R740C108</stp>
        <tr r="DD740" s="1"/>
      </tp>
      <tp>
        <v>1.0321499999999999</v>
        <stp/>
        <stp>##V3_BDHV12</stp>
        <stp>912810FR4 Govt</stp>
        <stp>IDX_RATIO</stp>
        <stp>6/30/2005</stp>
        <stp>6/30/2005</stp>
        <stp>[Fixed Income  Prices 2004-2009.xlsx]TIPS!R245C108</stp>
        <tr r="DD245" s="1"/>
      </tp>
      <tp>
        <v>1.0989199999999999</v>
        <stp/>
        <stp>##V3_BDHV12</stp>
        <stp>912810FS2 Govt</stp>
        <stp>IDX_RATIO</stp>
        <stp>8/22/2008</stp>
        <stp>8/22/2008</stp>
        <stp>[Fixed Income  Prices 2004-2009.xlsx]TIPS!R678C112</stp>
        <tr r="DH678" s="1"/>
      </tp>
      <tp>
        <v>1.06453</v>
        <stp/>
        <stp>##V3_BDHV12</stp>
        <stp>912810FS2 Govt</stp>
        <stp>IDX_RATIO</stp>
        <stp>4/11/2008</stp>
        <stp>4/11/2008</stp>
        <stp>[Fixed Income  Prices 2004-2009.xlsx]TIPS!R583C112</stp>
        <tr r="DH583" s="1"/>
      </tp>
      <tp>
        <v>1.0054400000000001</v>
        <stp/>
        <stp>##V3_BDHV12</stp>
        <stp>912828CZ1 Govt</stp>
        <stp>IDX_RATIO</stp>
        <stp>2/22/2005</stp>
        <stp>2/22/2005</stp>
        <stp>[Fixed Income  Prices 2004-2009.xlsx]TIPS!R88C24</stp>
        <tr r="X88" s="1"/>
      </tp>
      <tp>
        <v>1.0254700000000001</v>
        <stp/>
        <stp>##V3_BDHV12</stp>
        <stp>912828BW9 Govt</stp>
        <stp>IDX_RATIO</stp>
        <stp>9/23/2004</stp>
        <stp>9/23/2004</stp>
        <stp>[Fixed Income  Prices 2004-2009.xlsx]TIPS!R49C56</stp>
        <tr r="BD49" s="1"/>
      </tp>
      <tp>
        <v>1.00787</v>
        <stp/>
        <stp>##V3_BDHV12</stp>
        <stp>912828CZ1 Govt</stp>
        <stp>IDX_RATIO</stp>
        <stp>1/12/2005</stp>
        <stp>1/12/2005</stp>
        <stp>[Fixed Income  Prices 2004-2009.xlsx]TIPS!R59C24</stp>
        <tr r="X59" s="1"/>
      </tp>
      <tp>
        <v>1.0569500000000001</v>
        <stp/>
        <stp>##V3_BDHV12</stp>
        <stp>912810FR4 Govt</stp>
        <stp>IDX_RATIO</stp>
        <stp>5/16/2006</stp>
        <stp>5/16/2006</stp>
        <stp>[Fixed Income  Prices 2004-2009.xlsx]TIPS!R472C108</stp>
        <tr r="DD472" s="1"/>
      </tp>
      <tp>
        <v>1.0950800000000001</v>
        <stp/>
        <stp>##V3_BDHV12</stp>
        <stp>912810FR4 Govt</stp>
        <stp>IDX_RATIO</stp>
        <stp>6/25/2007</stp>
        <stp>6/25/2007</stp>
        <stp>[Fixed Income  Prices 2004-2009.xlsx]TIPS!R761C108</stp>
        <tr r="DD761" s="1"/>
      </tp>
      <tp>
        <v>1.0927199999999999</v>
        <stp/>
        <stp>##V3_BDHV12</stp>
        <stp>912810FR4 Govt</stp>
        <stp>IDX_RATIO</stp>
        <stp>6/15/2007</stp>
        <stp>6/15/2007</stp>
        <stp>[Fixed Income  Prices 2004-2009.xlsx]TIPS!R755C108</stp>
        <tr r="DD755" s="1"/>
      </tp>
      <tp>
        <v>1.0460199999999999</v>
        <stp/>
        <stp>##V3_BDHV12</stp>
        <stp>912810FR4 Govt</stp>
        <stp>IDX_RATIO</stp>
        <stp>2/16/2006</stp>
        <stp>2/16/2006</stp>
        <stp>[Fixed Income  Prices 2004-2009.xlsx]TIPS!R409C108</stp>
        <tr r="DD409" s="1"/>
      </tp>
      <tp>
        <v>1.0537799999999999</v>
        <stp/>
        <stp>##V3_BDHV12</stp>
        <stp>912810FR4 Govt</stp>
        <stp>IDX_RATIO</stp>
        <stp>4/26/2006</stp>
        <stp>4/26/2006</stp>
        <stp>[Fixed Income  Prices 2004-2009.xlsx]TIPS!R458C108</stp>
        <tr r="DD458" s="1"/>
      </tp>
      <tp>
        <v>1.03173</v>
        <stp/>
        <stp>##V3_BDHV12</stp>
        <stp>912810FR4 Govt</stp>
        <stp>IDX_RATIO</stp>
        <stp>7/20/2005</stp>
        <stp>7/20/2005</stp>
        <stp>[Fixed Income  Prices 2004-2009.xlsx]TIPS!R259C108</stp>
        <tr r="DD259" s="1"/>
      </tp>
      <tp>
        <v>1.0404599999999999</v>
        <stp/>
        <stp>##V3_BDHV12</stp>
        <stp>912810FS2 Govt</stp>
        <stp>IDX_RATIO</stp>
        <stp>6/27/2007</stp>
        <stp>6/27/2007</stp>
        <stp>[Fixed Income  Prices 2004-2009.xlsx]TIPS!R376C112</stp>
        <tr r="DH376" s="1"/>
      </tp>
      <tp>
        <v>1.06633</v>
        <stp/>
        <stp>##V3_BDHV12</stp>
        <stp>912810PS1 Govt</stp>
        <stp>IDX_RATIO</stp>
        <stp>8/21/2009</stp>
        <stp>8/21/2009</stp>
        <stp>[Fixed Income  Prices 2004-2009.xlsx]TIPS!R678C116</stp>
        <tr r="DL678" s="1"/>
      </tp>
      <tp>
        <v>1.03294</v>
        <stp/>
        <stp>##V3_BDHV12</stp>
        <stp>912810PS1 Govt</stp>
        <stp>IDX_RATIO</stp>
        <stp>9/26/2007</stp>
        <stp>9/26/2007</stp>
        <stp>[Fixed Income  Prices 2004-2009.xlsx]TIPS!R181C116</stp>
        <tr r="DL181" s="1"/>
      </tp>
      <tp>
        <v>1.0719000000000001</v>
        <stp/>
        <stp>##V3_BDHV12</stp>
        <stp>912810PS1 Govt</stp>
        <stp>IDX_RATIO</stp>
        <stp>7/24/2008</stp>
        <stp>7/24/2008</stp>
        <stp>[Fixed Income  Prices 2004-2009.xlsx]TIPS!R397C116</stp>
        <tr r="DL397" s="1"/>
      </tp>
      <tp>
        <v>1.02572</v>
        <stp/>
        <stp>##V3_BDHV12</stp>
        <stp>912828BW9 Govt</stp>
        <stp>IDX_RATIO</stp>
        <stp>8/23/2004</stp>
        <stp>8/23/2004</stp>
        <stp>[Fixed Income  Prices 2004-2009.xlsx]TIPS!R26C56</stp>
        <tr r="BD26" s="1"/>
      </tp>
      <tp>
        <v>1.0050699999999999</v>
        <stp/>
        <stp>##V3_BDHV12</stp>
        <stp>912828GX2 Govt</stp>
        <stp>IDX_RATIO</stp>
        <stp>9/26/2007</stp>
        <stp>9/26/2007</stp>
        <stp>[Fixed Income  Prices 2004-2009.xlsx]TIPS!R59C88</stp>
        <tr r="CJ59" s="1"/>
      </tp>
      <tp>
        <v>1.0139</v>
        <stp/>
        <stp>##V3_BDHV12</stp>
        <stp>912828HW3 Govt</stp>
        <stp>IDX_RATIO</stp>
        <stp>6/19/2008</stp>
        <stp>6/19/2008</stp>
        <stp>[Fixed Income  Prices 2004-2009.xlsx]TIPS!R46C48</stp>
        <tr r="AV46" s="1"/>
      </tp>
      <tp>
        <v>1.00939</v>
        <stp/>
        <stp>##V3_BDHV12</stp>
        <stp>912828HW3 Govt</stp>
        <stp>IDX_RATIO</stp>
        <stp>5/29/2008</stp>
        <stp>5/29/2008</stp>
        <stp>[Fixed Income  Prices 2004-2009.xlsx]TIPS!R31C48</stp>
        <tr r="AV31" s="1"/>
      </tp>
      <tp>
        <v>1.0193399999999999</v>
        <stp/>
        <stp>##V3_BDHV12</stp>
        <stp>912810FS2 Govt</stp>
        <stp>IDX_RATIO</stp>
        <stp>3/27/2007</stp>
        <stp>3/27/2007</stp>
        <stp>[Fixed Income  Prices 2004-2009.xlsx]TIPS!R310C112</stp>
        <tr r="DH310" s="1"/>
      </tp>
      <tp>
        <v>1.0479000000000001</v>
        <stp/>
        <stp>##V3_BDHV12</stp>
        <stp>912810FR4 Govt</stp>
        <stp>IDX_RATIO</stp>
        <stp>3/16/2006</stp>
        <stp>3/16/2006</stp>
        <stp>[Fixed Income  Prices 2004-2009.xlsx]TIPS!R429C108</stp>
        <tr r="DD429" s="1"/>
      </tp>
      <tp>
        <v>1.0318099999999999</v>
        <stp/>
        <stp>##V3_BDHV12</stp>
        <stp>912810FR4 Govt</stp>
        <stp>IDX_RATIO</stp>
        <stp>8/30/2005</stp>
        <stp>8/30/2005</stp>
        <stp>[Fixed Income  Prices 2004-2009.xlsx]TIPS!R288C108</stp>
        <tr r="DD288" s="1"/>
      </tp>
      <tp>
        <v>1.0301199999999999</v>
        <stp/>
        <stp>##V3_BDHV12</stp>
        <stp>912810FS2 Govt</stp>
        <stp>IDX_RATIO</stp>
        <stp>5/17/2007</stp>
        <stp>5/17/2007</stp>
        <stp>[Fixed Income  Prices 2004-2009.xlsx]TIPS!R347C112</stp>
        <tr r="DH347" s="1"/>
      </tp>
      <tp>
        <v>1.0633900000000001</v>
        <stp/>
        <stp>##V3_BDHV12</stp>
        <stp>912810PS1 Govt</stp>
        <stp>IDX_RATIO</stp>
        <stp>8/11/2009</stp>
        <stp>8/11/2009</stp>
        <stp>[Fixed Income  Prices 2004-2009.xlsx]TIPS!R670C116</stp>
        <tr r="DL670" s="1"/>
      </tp>
      <tp>
        <v>1.0892200000000001</v>
        <stp/>
        <stp>##V3_BDHV12</stp>
        <stp>912810PS1 Govt</stp>
        <stp>IDX_RATIO</stp>
        <stp>9/23/2008</stp>
        <stp>9/23/2008</stp>
        <stp>[Fixed Income  Prices 2004-2009.xlsx]TIPS!R440C116</stp>
        <tr r="DL440" s="1"/>
      </tp>
      <tp>
        <v>0.99911000000000005</v>
        <stp/>
        <stp>##V3_BDHV12</stp>
        <stp>912810PZ5 Govt</stp>
        <stp>IDX_RATIO</stp>
        <stp>8/12/2009</stp>
        <stp>8/12/2009</stp>
        <stp>[Fixed Income  Prices 2004-2009.xlsx]TIPS!R146C120</stp>
        <tr r="DP146" s="1"/>
      </tp>
      <tp>
        <v>1.02467</v>
        <stp/>
        <stp>##V3_BDHV12</stp>
        <stp>912828BW9 Govt</stp>
        <stp>IDX_RATIO</stp>
        <stp>8/13/2004</stp>
        <stp>8/13/2004</stp>
        <stp>[Fixed Income  Prices 2004-2009.xlsx]TIPS!R20C56</stp>
        <tr r="BD20" s="1"/>
      </tp>
      <tp>
        <v>1.0065900000000001</v>
        <stp/>
        <stp>##V3_BDHV12</stp>
        <stp>912828HW3 Govt</stp>
        <stp>IDX_RATIO</stp>
        <stp>5/19/2008</stp>
        <stp>5/19/2008</stp>
        <stp>[Fixed Income  Prices 2004-2009.xlsx]TIPS!R23C48</stp>
        <tr r="AV23" s="1"/>
      </tp>
      <tp>
        <v>1.01295</v>
        <stp/>
        <stp>##V3_BDHV12</stp>
        <stp>912810FR4 Govt</stp>
        <stp>IDX_RATIO</stp>
        <stp>1/13/2005</stp>
        <stp>1/13/2005</stp>
        <stp>[Fixed Income  Prices 2004-2009.xlsx]TIPS!R126C108</stp>
        <tr r="DD126" s="1"/>
      </tp>
      <tp>
        <v>1.0655600000000001</v>
        <stp/>
        <stp>##V3_BDHV12</stp>
        <stp>912810FS2 Govt</stp>
        <stp>IDX_RATIO</stp>
        <stp>4/21/2008</stp>
        <stp>4/21/2008</stp>
        <stp>[Fixed Income  Prices 2004-2009.xlsx]TIPS!R589C112</stp>
        <tr r="DH589" s="1"/>
      </tp>
      <tp>
        <v>1.10416</v>
        <stp/>
        <stp>##V3_BDHV12</stp>
        <stp>912810FR4 Govt</stp>
        <stp>IDX_RATIO</stp>
        <stp>8/15/2007</stp>
        <stp>8/15/2007</stp>
        <stp>[Fixed Income  Prices 2004-2009.xlsx]TIPS!R798C108</stp>
        <tr r="DD798" s="1"/>
      </tp>
      <tp>
        <v>1.09537</v>
        <stp/>
        <stp>##V3_BDHV12</stp>
        <stp>912810FS2 Govt</stp>
        <stp>IDX_RATIO</stp>
        <stp>8/12/2008</stp>
        <stp>8/12/2008</stp>
        <stp>[Fixed Income  Prices 2004-2009.xlsx]TIPS!R670C112</stp>
        <tr r="DH670" s="1"/>
      </tp>
      <tp>
        <v>1.06901</v>
        <stp/>
        <stp>##V3_BDHV12</stp>
        <stp>912810PS1 Govt</stp>
        <stp>IDX_RATIO</stp>
        <stp>7/14/2008</stp>
        <stp>7/14/2008</stp>
        <stp>[Fixed Income  Prices 2004-2009.xlsx]TIPS!R389C116</stp>
        <tr r="DL389" s="1"/>
      </tp>
      <tp>
        <v>1.0035099999999999</v>
        <stp/>
        <stp>##V3_BDHV12</stp>
        <stp>912810PZ5 Govt</stp>
        <stp>IDX_RATIO</stp>
        <stp>9/22/2009</stp>
        <stp>9/22/2009</stp>
        <stp>[Fixed Income  Prices 2004-2009.xlsx]TIPS!R175C120</stp>
        <tr r="DP175" s="1"/>
      </tp>
      <tp>
        <v>1.0506500000000001</v>
        <stp/>
        <stp>##V3_BDHV12</stp>
        <stp>912810PS1 Govt</stp>
        <stp>IDX_RATIO</stp>
        <stp>4/22/2009</stp>
        <stp>4/22/2009</stp>
        <stp>[Fixed Income  Prices 2004-2009.xlsx]TIPS!R591C116</stp>
        <tr r="DL591" s="1"/>
      </tp>
      <tp>
        <v>1.0042800000000001</v>
        <stp/>
        <stp>##V3_BDHV12</stp>
        <stp>912828GX2 Govt</stp>
        <stp>IDX_RATIO</stp>
        <stp>8/16/2007</stp>
        <stp>8/16/2007</stp>
        <stp>[Fixed Income  Prices 2004-2009.xlsx]TIPS!R30C88</stp>
        <tr r="CJ30" s="1"/>
      </tp>
      <tp>
        <v>1.0260100000000001</v>
        <stp/>
        <stp>##V3_BDHV12</stp>
        <stp>912828BW9 Govt</stp>
        <stp>IDX_RATIO</stp>
        <stp>9/13/2004</stp>
        <stp>9/13/2004</stp>
        <stp>[Fixed Income  Prices 2004-2009.xlsx]TIPS!R41C56</stp>
        <tr r="BD41" s="1"/>
      </tp>
      <tp>
        <v>1.0240899999999999</v>
        <stp/>
        <stp>##V3_BDHV12</stp>
        <stp>912828HW3 Govt</stp>
        <stp>IDX_RATIO</stp>
        <stp>7/29/2008</stp>
        <stp>7/29/2008</stp>
        <stp>[Fixed Income  Prices 2004-2009.xlsx]TIPS!R74C48</stp>
        <tr r="AV74" s="1"/>
      </tp>
      <tp>
        <v>1.0177799999999999</v>
        <stp/>
        <stp>##V3_BDHV12</stp>
        <stp>912828FB1 Govt</stp>
        <stp>IDX_RATIO</stp>
        <stp>7/17/2006</stp>
        <stp>7/17/2006</stp>
        <stp>[Fixed Income  Prices 2004-2009.xlsx]TIPS!R64C32</stp>
        <tr r="AF64" s="1"/>
      </tp>
      <tp>
        <v>1.0039400000000001</v>
        <stp/>
        <stp>##V3_BDHV12</stp>
        <stp>912828FB1 Govt</stp>
        <stp>IDX_RATIO</stp>
        <stp>5/17/2006</stp>
        <stp>5/17/2006</stp>
        <stp>[Fixed Income  Prices 2004-2009.xlsx]TIPS!R21C32</stp>
        <tr r="AF21" s="1"/>
      </tp>
      <tp>
        <v>1.0140400000000001</v>
        <stp/>
        <stp>##V3_BDHV12</stp>
        <stp>912828FB1 Govt</stp>
        <stp>IDX_RATIO</stp>
        <stp>6/27/2006</stp>
        <stp>6/27/2006</stp>
        <stp>[Fixed Income  Prices 2004-2009.xlsx]TIPS!R50C32</stp>
        <tr r="AF50" s="1"/>
      </tp>
      <tp>
        <v>1.0194099999999999</v>
        <stp/>
        <stp>##V3_BDHV12</stp>
        <stp>912828FB1 Govt</stp>
        <stp>IDX_RATIO</stp>
        <stp>7/27/2006</stp>
        <stp>7/27/2006</stp>
        <stp>[Fixed Income  Prices 2004-2009.xlsx]TIPS!R72C32</stp>
        <tr r="AF72" s="1"/>
      </tp>
      <tp>
        <v>1.0513300000000001</v>
        <stp/>
        <stp>##V3_BDHV12</stp>
        <stp>912828AF7 Govt</stp>
        <stp>IDX_RATIO</stp>
        <stp>7/30/2004</stp>
        <stp>7/30/2004</stp>
        <stp>[Fixed Income  Prices 2004-2009.xlsx]TIPS!R10C44</stp>
        <tr r="AR10" s="1"/>
      </tp>
      <tp>
        <v>1.0257400000000001</v>
        <stp/>
        <stp>##V3_BDHV12</stp>
        <stp>912828GN4 Govt</stp>
        <stp>IDX_RATIO</stp>
        <stp>8/16/2007</stp>
        <stp>8/16/2007</stp>
        <stp>[Fixed Income  Prices 2004-2009.xlsx]TIPS!R87C40</stp>
        <tr r="AN87" s="1"/>
      </tp>
      <tp>
        <v>1.0019199999999999</v>
        <stp/>
        <stp>##V3_BDHV12</stp>
        <stp>912828FL9 Govt</stp>
        <stp>IDX_RATIO</stp>
        <stp>7/27/2006</stp>
        <stp>7/27/2006</stp>
        <stp>[Fixed Income  Prices 2004-2009.xlsx]TIPS!R15C80</stp>
        <tr r="CB15" s="1"/>
      </tp>
      <tp>
        <v>1.0072700000000001</v>
        <stp/>
        <stp>##V3_BDHV12</stp>
        <stp>912828FL9 Govt</stp>
        <stp>IDX_RATIO</stp>
        <stp>9/27/2006</stp>
        <stp>9/27/2006</stp>
        <stp>[Fixed Income  Prices 2004-2009.xlsx]TIPS!R59C80</stp>
        <tr r="CB59" s="1"/>
      </tp>
      <tp>
        <v>0.99756999999999996</v>
        <stp/>
        <stp>##V3_BDHV12</stp>
        <stp>912828DH0 Govt</stp>
        <stp>IDX_RATIO</stp>
        <stp>3/15/2005</stp>
        <stp>3/15/2005</stp>
        <stp>[Fixed Income  Prices 2004-2009.xlsx]TIPS!R47C68</stp>
        <tr r="BP47" s="1"/>
      </tp>
      <tp>
        <v>1.01746</v>
        <stp/>
        <stp>##V3_BDHV12</stp>
        <stp>912828GN4 Govt</stp>
        <stp>IDX_RATIO</stp>
        <stp>6/26/2007</stp>
        <stp>6/26/2007</stp>
        <stp>[Fixed Income  Prices 2004-2009.xlsx]TIPS!R50C40</stp>
        <tr r="AN50" s="1"/>
      </tp>
      <tp>
        <v>1.0021500000000001</v>
        <stp/>
        <stp>##V3_BDHV12</stp>
        <stp>912828GD6 Govt</stp>
        <stp>IDX_RATIO</stp>
        <stp>3/16/2007</stp>
        <stp>3/16/2007</stp>
        <stp>[Fixed Income  Prices 2004-2009.xlsx]TIPS!R51C84</stp>
        <tr r="CF51" s="1"/>
      </tp>
      <tp>
        <v>0.99982000000000004</v>
        <stp/>
        <stp>##V3_BDHV12</stp>
        <stp>912828EA4 Govt</stp>
        <stp>IDX_RATIO</stp>
        <stp>8/24/2005</stp>
        <stp>8/24/2005</stp>
        <stp>[Fixed Income  Prices 2004-2009.xlsx]TIPS!R33C72</stp>
        <tr r="BT33" s="1"/>
      </tp>
      <tp>
        <v>1.00726</v>
        <stp/>
        <stp>##V3_BDHV12</stp>
        <stp>912828GN4 Govt</stp>
        <stp>IDX_RATIO</stp>
        <stp>5/16/2007</stp>
        <stp>5/16/2007</stp>
        <stp>[Fixed Income  Prices 2004-2009.xlsx]TIPS!R21C40</stp>
        <tr r="AN21" s="1"/>
      </tp>
      <tp>
        <v>1.0102899999999999</v>
        <stp/>
        <stp>##V3_BDHV12</stp>
        <stp>912828HN3 Govt</stp>
        <stp>IDX_RATIO</stp>
        <stp>4/29/2008</stp>
        <stp>4/29/2008</stp>
        <stp>[Fixed Income  Prices 2004-2009.xlsx]TIPS!R83C92</stp>
        <tr r="CN83" s="1"/>
      </tp>
      <tp>
        <v>0.99844999999999995</v>
        <stp/>
        <stp>##V3_BDHV12</stp>
        <stp>912828DH0 Govt</stp>
        <stp>IDX_RATIO</stp>
        <stp>2/15/2005</stp>
        <stp>2/15/2005</stp>
        <stp>[Fixed Income  Prices 2004-2009.xlsx]TIPS!R27C68</stp>
        <tr r="BP27" s="1"/>
      </tp>
      <tp>
        <v>1.00017</v>
        <stp/>
        <stp>##V3_BDHV12</stp>
        <stp>912828DH0 Govt</stp>
        <stp>IDX_RATIO</stp>
        <stp>1/25/2005</stp>
        <stp>1/25/2005</stp>
        <stp>[Fixed Income  Prices 2004-2009.xlsx]TIPS!R12C68</stp>
        <tr r="BP12" s="1"/>
      </tp>
      <tp>
        <v>0.99997999999999998</v>
        <stp/>
        <stp>##V3_BDHV12</stp>
        <stp>912828GD6 Govt</stp>
        <stp>IDX_RATIO</stp>
        <stp>2/16/2007</stp>
        <stp>2/16/2007</stp>
        <stp>[Fixed Income  Prices 2004-2009.xlsx]TIPS!R31C84</stp>
        <tr r="CF31" s="1"/>
      </tp>
      <tp>
        <v>1.0235700000000001</v>
        <stp/>
        <stp>##V3_BDHV12</stp>
        <stp>912828GN4 Govt</stp>
        <stp>IDX_RATIO</stp>
        <stp>7/26/2007</stp>
        <stp>7/26/2007</stp>
        <stp>[Fixed Income  Prices 2004-2009.xlsx]TIPS!R72C40</stp>
        <tr r="AN72" s="1"/>
      </tp>
      <tp>
        <v>0.99946999999999997</v>
        <stp/>
        <stp>##V3_BDHV12</stp>
        <stp>912828GD6 Govt</stp>
        <stp>IDX_RATIO</stp>
        <stp>1/26/2007</stp>
        <stp>1/26/2007</stp>
        <stp>[Fixed Income  Prices 2004-2009.xlsx]TIPS!R16C84</stp>
        <tr r="CF16" s="1"/>
      </tp>
      <tp>
        <v>0.99714000000000003</v>
        <stp/>
        <stp>##V3_BDHV12</stp>
        <stp>912828DH0 Govt</stp>
        <stp>IDX_RATIO</stp>
        <stp>2/25/2005</stp>
        <stp>2/25/2005</stp>
        <stp>[Fixed Income  Prices 2004-2009.xlsx]TIPS!R35C68</stp>
        <tr r="BP35" s="1"/>
      </tp>
      <tp>
        <v>1.0037400000000001</v>
        <stp/>
        <stp>##V3_BDHV12</stp>
        <stp>912828FL9 Govt</stp>
        <stp>IDX_RATIO</stp>
        <stp>8/17/2006</stp>
        <stp>8/17/2006</stp>
        <stp>[Fixed Income  Prices 2004-2009.xlsx]TIPS!R30C80</stp>
        <tr r="CB30" s="1"/>
      </tp>
      <tp>
        <v>1.00051</v>
        <stp/>
        <stp>##V3_BDHV12</stp>
        <stp>912828GD6 Govt</stp>
        <stp>IDX_RATIO</stp>
        <stp>2/26/2007</stp>
        <stp>2/26/2007</stp>
        <stp>[Fixed Income  Prices 2004-2009.xlsx]TIPS!R37C84</stp>
        <tr r="CF37" s="1"/>
      </tp>
      <tp>
        <v>1.00196</v>
        <stp/>
        <stp>##V3_BDHV12</stp>
        <stp>912828EA4 Govt</stp>
        <stp>IDX_RATIO</stp>
        <stp>9/14/2005</stp>
        <stp>9/14/2005</stp>
        <stp>[Fixed Income  Prices 2004-2009.xlsx]TIPS!R48C72</stp>
        <tr r="BT48" s="1"/>
      </tp>
      <tp>
        <v>1.02156</v>
        <stp/>
        <stp>##V3_BDHV12</stp>
        <stp>912828GN4 Govt</stp>
        <stp>IDX_RATIO</stp>
        <stp>7/16/2007</stp>
        <stp>7/16/2007</stp>
        <stp>[Fixed Income  Prices 2004-2009.xlsx]TIPS!R64C40</stp>
        <tr r="AN64" s="1"/>
      </tp>
      <tp>
        <v>1.0155700000000001</v>
        <stp/>
        <stp>##V3_BDHV12</stp>
        <stp>912828HN3 Govt</stp>
        <stp>IDX_RATIO</stp>
        <stp>5/19/2008</stp>
        <stp>5/19/2008</stp>
        <stp>[Fixed Income  Prices 2004-2009.xlsx]TIPS!R97C92</stp>
        <tr r="CN97" s="1"/>
      </tp>
      <tp>
        <v>0.99824000000000002</v>
        <stp/>
        <stp>##V3_BDHV12</stp>
        <stp>912828DH0 Govt</stp>
        <stp>IDX_RATIO</stp>
        <stp>3/25/2005</stp>
        <stp>3/25/2005</stp>
        <stp>[Fixed Income  Prices 2004-2009.xlsx]TIPS!R55C68</stp>
        <tr r="BP55" s="1"/>
      </tp>
      <tp>
        <v>1.0031399999999999</v>
        <stp/>
        <stp>##V3_BDHV12</stp>
        <stp>912828GD6 Govt</stp>
        <stp>IDX_RATIO</stp>
        <stp>3/26/2007</stp>
        <stp>3/26/2007</stp>
        <stp>[Fixed Income  Prices 2004-2009.xlsx]TIPS!R57C84</stp>
        <tr r="CF57" s="1"/>
      </tp>
      <tp>
        <v>1.0054700000000001</v>
        <stp/>
        <stp>##V3_BDHV12</stp>
        <stp>912828HN3 Govt</stp>
        <stp>IDX_RATIO</stp>
        <stp>3/19/2008</stp>
        <stp>3/19/2008</stp>
        <stp>[Fixed Income  Prices 2004-2009.xlsx]TIPS!R54C92</stp>
        <tr r="CN54" s="1"/>
      </tp>
      <tp>
        <v>1.0082</v>
        <stp/>
        <stp>##V3_BDHV12</stp>
        <stp>912828GD6 Govt</stp>
        <stp>IDX_RATIO</stp>
        <stp>4/26/2007</stp>
        <stp>4/26/2007</stp>
        <stp>[Fixed Income  Prices 2004-2009.xlsx]TIPS!R80C84</stp>
        <tr r="CF80" s="1"/>
      </tp>
      <tp>
        <v>1.00332</v>
        <stp/>
        <stp>##V3_BDHV12</stp>
        <stp>912828DH0 Govt</stp>
        <stp>IDX_RATIO</stp>
        <stp>4/25/2005</stp>
        <stp>4/25/2005</stp>
        <stp>[Fixed Income  Prices 2004-2009.xlsx]TIPS!R76C68</stp>
        <tr r="BP76" s="1"/>
      </tp>
      <tp>
        <v>1.054</v>
        <stp/>
        <stp>##V3_BDHV12</stp>
        <stp>912828AF7 Govt</stp>
        <stp>IDX_RATIO</stp>
        <stp>9/20/2004</stp>
        <stp>9/20/2004</stp>
        <stp>[Fixed Income  Prices 2004-2009.xlsx]TIPS!R46C44</stp>
        <tr r="AR46" s="1"/>
      </tp>
      <tp>
        <v>1.0322100000000001</v>
        <stp/>
        <stp>##V3_BDHV12</stp>
        <stp>912828BD1 Govt</stp>
        <stp>IDX_RATIO</stp>
        <stp>9/13/2004</stp>
        <stp>9/13/2004</stp>
        <stp>[Fixed Income  Prices 2004-2009.xlsx]TIPS!R41C52</stp>
        <tr r="AZ41" s="1"/>
      </tp>
      <tp>
        <v>1.0548500000000001</v>
        <stp/>
        <stp>##V3_BDHV12</stp>
        <stp>912828AF7 Govt</stp>
        <stp>IDX_RATIO</stp>
        <stp>8/30/2004</stp>
        <stp>8/30/2004</stp>
        <stp>[Fixed Income  Prices 2004-2009.xlsx]TIPS!R31C44</stp>
        <tr r="AR31" s="1"/>
      </tp>
      <tp>
        <v>1.0028300000000001</v>
        <stp/>
        <stp>##V3_BDHV12</stp>
        <stp>912828HN3 Govt</stp>
        <stp>IDX_RATIO</stp>
        <stp>2/19/2008</stp>
        <stp>2/19/2008</stp>
        <stp>[Fixed Income  Prices 2004-2009.xlsx]TIPS!R33C92</stp>
        <tr r="CN33" s="1"/>
      </tp>
      <tp>
        <v>1.00268</v>
        <stp/>
        <stp>##V3_BDHV12</stp>
        <stp>912828HN3 Govt</stp>
        <stp>IDX_RATIO</stp>
        <stp>1/29/2008</stp>
        <stp>1/29/2008</stp>
        <stp>[Fixed Income  Prices 2004-2009.xlsx]TIPS!R18C92</stp>
        <tr r="CN18" s="1"/>
      </tp>
      <tp>
        <v>1.05345</v>
        <stp/>
        <stp>##V3_BDHV12</stp>
        <stp>912828AF7 Govt</stp>
        <stp>IDX_RATIO</stp>
        <stp>9/30/2004</stp>
        <stp>9/30/2004</stp>
        <stp>[Fixed Income  Prices 2004-2009.xlsx]TIPS!R54C44</stp>
        <tr r="AR54" s="1"/>
      </tp>
      <tp>
        <v>1.0105599999999999</v>
        <stp/>
        <stp>##V3_BDHV12</stp>
        <stp>912828DH0 Govt</stp>
        <stp>IDX_RATIO</stp>
        <stp>5/25/2005</stp>
        <stp>5/25/2005</stp>
        <stp>[Fixed Income  Prices 2004-2009.xlsx]TIPS!R98C68</stp>
        <tr r="BP98" s="1"/>
      </tp>
      <tp>
        <v>1.0308600000000001</v>
        <stp/>
        <stp>##V3_BDHV12</stp>
        <stp>912828BD1 Govt</stp>
        <stp>IDX_RATIO</stp>
        <stp>8/13/2004</stp>
        <stp>8/13/2004</stp>
        <stp>[Fixed Income  Prices 2004-2009.xlsx]TIPS!R20C52</stp>
        <tr r="AZ20" s="1"/>
      </tp>
      <tp>
        <v>1.0537700000000001</v>
        <stp/>
        <stp>##V3_BDHV12</stp>
        <stp>912828AF7 Govt</stp>
        <stp>IDX_RATIO</stp>
        <stp>8/20/2004</stp>
        <stp>8/20/2004</stp>
        <stp>[Fixed Income  Prices 2004-2009.xlsx]TIPS!R25C44</stp>
        <tr r="AR25" s="1"/>
      </tp>
      <tp>
        <v>1.0135400000000001</v>
        <stp/>
        <stp>##V3_BDHV12</stp>
        <stp>912828GD6 Govt</stp>
        <stp>IDX_RATIO</stp>
        <stp>5/16/2007</stp>
        <stp>5/16/2007</stp>
        <stp>[Fixed Income  Prices 2004-2009.xlsx]TIPS!R94C84</stp>
        <tr r="CF94" s="1"/>
      </tp>
      <tp>
        <v>1.0025999999999999</v>
        <stp/>
        <stp>##V3_BDHV12</stp>
        <stp>912828HN3 Govt</stp>
        <stp>IDX_RATIO</stp>
        <stp>2/29/2008</stp>
        <stp>2/29/2008</stp>
        <stp>[Fixed Income  Prices 2004-2009.xlsx]TIPS!R41C92</stp>
        <tr r="CN41" s="1"/>
      </tp>
      <tp>
        <v>1.0319100000000001</v>
        <stp/>
        <stp>##V3_BDHV12</stp>
        <stp>912828BD1 Govt</stp>
        <stp>IDX_RATIO</stp>
        <stp>8/23/2004</stp>
        <stp>8/23/2004</stp>
        <stp>[Fixed Income  Prices 2004-2009.xlsx]TIPS!R26C52</stp>
        <tr r="AZ26" s="1"/>
      </tp>
      <tp>
        <v>1.0526899999999999</v>
        <stp/>
        <stp>##V3_BDHV12</stp>
        <stp>912828AF7 Govt</stp>
        <stp>IDX_RATIO</stp>
        <stp>8/10/2004</stp>
        <stp>8/10/2004</stp>
        <stp>[Fixed Income  Prices 2004-2009.xlsx]TIPS!R17C44</stp>
        <tr r="AR17" s="1"/>
      </tp>
      <tp>
        <v>1.0212600000000001</v>
        <stp/>
        <stp>##V3_BDHV12</stp>
        <stp>912828FB1 Govt</stp>
        <stp>IDX_RATIO</stp>
        <stp>8/17/2006</stp>
        <stp>8/17/2006</stp>
        <stp>[Fixed Income  Prices 2004-2009.xlsx]TIPS!R87C32</stp>
        <tr r="AF87" s="1"/>
      </tp>
      <tp>
        <v>1.0014000000000001</v>
        <stp/>
        <stp>##V3_BDHV12</stp>
        <stp>912828DH0 Govt</stp>
        <stp>IDX_RATIO</stp>
        <stp>4/15/2005</stp>
        <stp>4/15/2005</stp>
        <stp>[Fixed Income  Prices 2004-2009.xlsx]TIPS!R70C68</stp>
        <tr r="BP70" s="1"/>
      </tp>
      <tp>
        <v>1.0545599999999999</v>
        <stp/>
        <stp>##V3_BDHV12</stp>
        <stp>912828AF7 Govt</stp>
        <stp>IDX_RATIO</stp>
        <stp>9/10/2004</stp>
        <stp>9/10/2004</stp>
        <stp>[Fixed Income  Prices 2004-2009.xlsx]TIPS!R40C44</stp>
        <tr r="AR40" s="1"/>
      </tp>
      <tp>
        <v>1.03166</v>
        <stp/>
        <stp>##V3_BDHV12</stp>
        <stp>912828BD1 Govt</stp>
        <stp>IDX_RATIO</stp>
        <stp>9/23/2004</stp>
        <stp>9/23/2004</stp>
        <stp>[Fixed Income  Prices 2004-2009.xlsx]TIPS!R49C52</stp>
        <tr r="AZ49" s="1"/>
      </tp>
      <tp>
        <v>1.00641</v>
        <stp/>
        <stp>##V3_BDHV12</stp>
        <stp>912828GD6 Govt</stp>
        <stp>IDX_RATIO</stp>
        <stp>4/16/2007</stp>
        <stp>4/16/2007</stp>
        <stp>[Fixed Income  Prices 2004-2009.xlsx]TIPS!R72C84</stp>
        <tr r="CF72" s="1"/>
      </tp>
      <tp>
        <v>1.2577400000000001</v>
        <stp/>
        <stp>##V3_BDHV12</stp>
        <stp>9128276R8 Govt</stp>
        <stp>IDX_RATIO</stp>
        <stp>11/19/2008</stp>
        <stp>11/19/2008</stp>
        <stp>[Fixed Income  Prices 2004-2009.xlsx]TIPS!R1130C28</stp>
        <tr r="AB1130" s="1"/>
      </tp>
      <tp>
        <v>1.2578</v>
        <stp/>
        <stp>##V3_BDHV12</stp>
        <stp>9128276R8 Govt</stp>
        <stp>IDX_RATIO</stp>
        <stp>11/18/2008</stp>
        <stp>11/18/2008</stp>
        <stp>[Fixed Income  Prices 2004-2009.xlsx]TIPS!R1129C28</stp>
        <tr r="AB1129" s="1"/>
      </tp>
      <tp>
        <v>1.2580899999999999</v>
        <stp/>
        <stp>##V3_BDHV12</stp>
        <stp>9128276R8 Govt</stp>
        <stp>IDX_RATIO</stp>
        <stp>11/13/2008</stp>
        <stp>11/13/2008</stp>
        <stp>[Fixed Income  Prices 2004-2009.xlsx]TIPS!R1126C28</stp>
        <tr r="AB1126" s="1"/>
      </tp>
      <tp>
        <v>1.2581500000000001</v>
        <stp/>
        <stp>##V3_BDHV12</stp>
        <stp>9128276R8 Govt</stp>
        <stp>IDX_RATIO</stp>
        <stp>11/12/2008</stp>
        <stp>11/12/2008</stp>
        <stp>[Fixed Income  Prices 2004-2009.xlsx]TIPS!R1125C28</stp>
        <tr r="AB1125" s="1"/>
      </tp>
      <tp>
        <v>1.2582100000000001</v>
        <stp/>
        <stp>##V3_BDHV12</stp>
        <stp>9128276R8 Govt</stp>
        <stp>IDX_RATIO</stp>
        <stp>11/11/2008</stp>
        <stp>11/11/2008</stp>
        <stp>[Fixed Income  Prices 2004-2009.xlsx]TIPS!R1124C28</stp>
        <tr r="AB1124" s="1"/>
      </tp>
      <tp>
        <v>1.25827</v>
        <stp/>
        <stp>##V3_BDHV12</stp>
        <stp>9128276R8 Govt</stp>
        <stp>IDX_RATIO</stp>
        <stp>11/10/2008</stp>
        <stp>11/10/2008</stp>
        <stp>[Fixed Income  Prices 2004-2009.xlsx]TIPS!R1123C28</stp>
        <tr r="AB1123" s="1"/>
      </tp>
      <tp>
        <v>1.25786</v>
        <stp/>
        <stp>##V3_BDHV12</stp>
        <stp>9128276R8 Govt</stp>
        <stp>IDX_RATIO</stp>
        <stp>11/17/2008</stp>
        <stp>11/17/2008</stp>
        <stp>[Fixed Income  Prices 2004-2009.xlsx]TIPS!R1128C28</stp>
        <tr r="AB1128" s="1"/>
      </tp>
      <tp>
        <v>1.2399199999999999</v>
        <stp/>
        <stp>##V3_BDHV12</stp>
        <stp>9128276R8 Govt</stp>
        <stp>IDX_RATIO</stp>
        <stp>10/30/2009</stp>
        <stp>10/30/2009</stp>
        <stp>[Fixed Income  Prices 2004-2009.xlsx]TIPS!R1377C28</stp>
        <tr r="AB1377" s="1"/>
      </tp>
      <tp>
        <v>1.25803</v>
        <stp/>
        <stp>##V3_BDHV12</stp>
        <stp>9128276R8 Govt</stp>
        <stp>IDX_RATIO</stp>
        <stp>11/14/2008</stp>
        <stp>11/14/2008</stp>
        <stp>[Fixed Income  Prices 2004-2009.xlsx]TIPS!R1127C28</stp>
        <tr r="AB1127" s="1"/>
      </tp>
      <tp>
        <v>1.2274700000000001</v>
        <stp/>
        <stp>##V3_BDHV12</stp>
        <stp>9128272M3 Govt</stp>
        <stp>IDX_RATIO</stp>
        <stp>8/24/2005</stp>
        <stp>8/24/2005</stp>
        <stp>[Fixed Income  Prices 2004-2009.xlsx]TIPS!R287C8</stp>
        <tr r="H287" s="1"/>
      </tp>
      <tp>
        <v>1.02535</v>
        <stp/>
        <stp>##V3_BDHV12</stp>
        <stp>912828BW9 Govt</stp>
        <stp>IDX_RATIO</stp>
        <stp>10/19/2004</stp>
        <stp>10/19/2004</stp>
        <stp>[Fixed Income  Prices 2004-2009.xlsx]TIPS!R67C56</stp>
        <tr r="BD67" s="1"/>
      </tp>
      <tp>
        <v>1.23983</v>
        <stp/>
        <stp>##V3_BDHV12</stp>
        <stp>9128276R8 Govt</stp>
        <stp>IDX_RATIO</stp>
        <stp>10/29/2009</stp>
        <stp>10/29/2009</stp>
        <stp>[Fixed Income  Prices 2004-2009.xlsx]TIPS!R1376C28</stp>
        <tr r="AB1376" s="1"/>
      </tp>
      <tp>
        <v>1.2397499999999999</v>
        <stp/>
        <stp>##V3_BDHV12</stp>
        <stp>9128276R8 Govt</stp>
        <stp>IDX_RATIO</stp>
        <stp>10/28/2009</stp>
        <stp>10/28/2009</stp>
        <stp>[Fixed Income  Prices 2004-2009.xlsx]TIPS!R1375C28</stp>
        <tr r="AB1375" s="1"/>
      </tp>
      <tp>
        <v>1.23966</v>
        <stp/>
        <stp>##V3_BDHV12</stp>
        <stp>9128276R8 Govt</stp>
        <stp>IDX_RATIO</stp>
        <stp>10/27/2009</stp>
        <stp>10/27/2009</stp>
        <stp>[Fixed Income  Prices 2004-2009.xlsx]TIPS!R1374C28</stp>
        <tr r="AB1374" s="1"/>
      </tp>
      <tp>
        <v>1.2395700000000001</v>
        <stp/>
        <stp>##V3_BDHV12</stp>
        <stp>9128276R8 Govt</stp>
        <stp>IDX_RATIO</stp>
        <stp>10/26/2009</stp>
        <stp>10/26/2009</stp>
        <stp>[Fixed Income  Prices 2004-2009.xlsx]TIPS!R1373C28</stp>
        <tr r="AB1373" s="1"/>
      </tp>
      <tp>
        <v>1.2390300000000001</v>
        <stp/>
        <stp>##V3_BDHV12</stp>
        <stp>9128276R8 Govt</stp>
        <stp>IDX_RATIO</stp>
        <stp>10/20/2009</stp>
        <stp>10/20/2009</stp>
        <stp>[Fixed Income  Prices 2004-2009.xlsx]TIPS!R1369C28</stp>
        <tr r="AB1369" s="1"/>
      </tp>
      <tp>
        <v>1.23912</v>
        <stp/>
        <stp>##V3_BDHV12</stp>
        <stp>9128276R8 Govt</stp>
        <stp>IDX_RATIO</stp>
        <stp>10/21/2009</stp>
        <stp>10/21/2009</stp>
        <stp>[Fixed Income  Prices 2004-2009.xlsx]TIPS!R1370C28</stp>
        <tr r="AB1370" s="1"/>
      </tp>
      <tp>
        <v>1.2393000000000001</v>
        <stp/>
        <stp>##V3_BDHV12</stp>
        <stp>9128276R8 Govt</stp>
        <stp>IDX_RATIO</stp>
        <stp>10/23/2009</stp>
        <stp>10/23/2009</stp>
        <stp>[Fixed Income  Prices 2004-2009.xlsx]TIPS!R1372C28</stp>
        <tr r="AB1372" s="1"/>
      </tp>
      <tp>
        <v>1.2392099999999999</v>
        <stp/>
        <stp>##V3_BDHV12</stp>
        <stp>9128276R8 Govt</stp>
        <stp>IDX_RATIO</stp>
        <stp>10/22/2009</stp>
        <stp>10/22/2009</stp>
        <stp>[Fixed Income  Prices 2004-2009.xlsx]TIPS!R1371C28</stp>
        <tr r="AB1371" s="1"/>
      </tp>
      <tp>
        <v>1.2276100000000001</v>
        <stp/>
        <stp>##V3_BDHV12</stp>
        <stp>9128272M3 Govt</stp>
        <stp>IDX_RATIO</stp>
        <stp>8/31/2005</stp>
        <stp>8/31/2005</stp>
        <stp>[Fixed Income  Prices 2004-2009.xlsx]TIPS!R292C8</stp>
        <tr r="H292" s="1"/>
      </tp>
      <tp>
        <v>1.02688</v>
        <stp/>
        <stp>##V3_BDHV12</stp>
        <stp>912828BW9 Govt</stp>
        <stp>IDX_RATIO</stp>
        <stp>11/19/2004</stp>
        <stp>11/19/2004</stp>
        <stp>[Fixed Income  Prices 2004-2009.xlsx]TIPS!R90C56</stp>
        <tr r="BD90" s="1"/>
      </tp>
      <tp>
        <v>1.2389399999999999</v>
        <stp/>
        <stp>##V3_BDHV12</stp>
        <stp>9128276R8 Govt</stp>
        <stp>IDX_RATIO</stp>
        <stp>10/19/2009</stp>
        <stp>10/19/2009</stp>
        <stp>[Fixed Income  Prices 2004-2009.xlsx]TIPS!R1368C28</stp>
        <tr r="AB1368" s="1"/>
      </tp>
      <tp>
        <v>1.2386699999999999</v>
        <stp/>
        <stp>##V3_BDHV12</stp>
        <stp>9128276R8 Govt</stp>
        <stp>IDX_RATIO</stp>
        <stp>10/16/2009</stp>
        <stp>10/16/2009</stp>
        <stp>[Fixed Income  Prices 2004-2009.xlsx]TIPS!R1367C28</stp>
        <tr r="AB1367" s="1"/>
      </tp>
      <tp>
        <v>1.23858</v>
        <stp/>
        <stp>##V3_BDHV12</stp>
        <stp>9128276R8 Govt</stp>
        <stp>IDX_RATIO</stp>
        <stp>10/15/2009</stp>
        <stp>10/15/2009</stp>
        <stp>[Fixed Income  Prices 2004-2009.xlsx]TIPS!R1366C28</stp>
        <tr r="AB1366" s="1"/>
      </tp>
      <tp>
        <v>1.2384900000000001</v>
        <stp/>
        <stp>##V3_BDHV12</stp>
        <stp>9128276R8 Govt</stp>
        <stp>IDX_RATIO</stp>
        <stp>10/14/2009</stp>
        <stp>10/14/2009</stp>
        <stp>[Fixed Income  Prices 2004-2009.xlsx]TIPS!R1365C28</stp>
        <tr r="AB1365" s="1"/>
      </tp>
      <tp>
        <v>1.2383999999999999</v>
        <stp/>
        <stp>##V3_BDHV12</stp>
        <stp>9128276R8 Govt</stp>
        <stp>IDX_RATIO</stp>
        <stp>10/13/2009</stp>
        <stp>10/13/2009</stp>
        <stp>[Fixed Income  Prices 2004-2009.xlsx]TIPS!R1364C28</stp>
        <tr r="AB1364" s="1"/>
      </tp>
      <tp>
        <v>1.23831</v>
        <stp/>
        <stp>##V3_BDHV12</stp>
        <stp>9128276R8 Govt</stp>
        <stp>IDX_RATIO</stp>
        <stp>10/12/2009</stp>
        <stp>10/12/2009</stp>
        <stp>[Fixed Income  Prices 2004-2009.xlsx]TIPS!R1363C28</stp>
        <tr r="AB1363" s="1"/>
      </tp>
      <tp>
        <v>1.28057</v>
        <stp/>
        <stp>##V3_BDHV12</stp>
        <stp>9128272M3 Govt</stp>
        <stp>IDX_RATIO</stp>
        <stp>8/31/2006</stp>
        <stp>8/31/2006</stp>
        <stp>[Fixed Income  Prices 2004-2009.xlsx]TIPS!R552C8</stp>
        <tr r="H552" s="1"/>
      </tp>
      <tp>
        <v>1.25722</v>
        <stp/>
        <stp>##V3_BDHV12</stp>
        <stp>9128276R8 Govt</stp>
        <stp>IDX_RATIO</stp>
        <stp>11/28/2008</stp>
        <stp>11/28/2008</stp>
        <stp>[Fixed Income  Prices 2004-2009.xlsx]TIPS!R1137C28</stp>
        <tr r="AB1137" s="1"/>
      </tp>
      <tp>
        <v>1.25763</v>
        <stp/>
        <stp>##V3_BDHV12</stp>
        <stp>9128276R8 Govt</stp>
        <stp>IDX_RATIO</stp>
        <stp>11/21/2008</stp>
        <stp>11/21/2008</stp>
        <stp>[Fixed Income  Prices 2004-2009.xlsx]TIPS!R1132C28</stp>
        <tr r="AB1132" s="1"/>
      </tp>
      <tp>
        <v>1.25769</v>
        <stp/>
        <stp>##V3_BDHV12</stp>
        <stp>9128276R8 Govt</stp>
        <stp>IDX_RATIO</stp>
        <stp>11/20/2008</stp>
        <stp>11/20/2008</stp>
        <stp>[Fixed Income  Prices 2004-2009.xlsx]TIPS!R1131C28</stp>
        <tr r="AB1131" s="1"/>
      </tp>
      <tp>
        <v>1.2574000000000001</v>
        <stp/>
        <stp>##V3_BDHV12</stp>
        <stp>9128276R8 Govt</stp>
        <stp>IDX_RATIO</stp>
        <stp>11/25/2008</stp>
        <stp>11/25/2008</stp>
        <stp>[Fixed Income  Prices 2004-2009.xlsx]TIPS!R1134C28</stp>
        <tr r="AB1134" s="1"/>
      </tp>
      <tp>
        <v>1.25745</v>
        <stp/>
        <stp>##V3_BDHV12</stp>
        <stp>9128276R8 Govt</stp>
        <stp>IDX_RATIO</stp>
        <stp>11/24/2008</stp>
        <stp>11/24/2008</stp>
        <stp>[Fixed Income  Prices 2004-2009.xlsx]TIPS!R1133C28</stp>
        <tr r="AB1133" s="1"/>
      </tp>
      <tp>
        <v>1.25728</v>
        <stp/>
        <stp>##V3_BDHV12</stp>
        <stp>9128276R8 Govt</stp>
        <stp>IDX_RATIO</stp>
        <stp>11/27/2008</stp>
        <stp>11/27/2008</stp>
        <stp>[Fixed Income  Prices 2004-2009.xlsx]TIPS!R1136C28</stp>
        <tr r="AB1136" s="1"/>
      </tp>
      <tp>
        <v>1.2573400000000001</v>
        <stp/>
        <stp>##V3_BDHV12</stp>
        <stp>9128276R8 Govt</stp>
        <stp>IDX_RATIO</stp>
        <stp>11/26/2008</stp>
        <stp>11/26/2008</stp>
        <stp>[Fixed Income  Prices 2004-2009.xlsx]TIPS!R1135C28</stp>
        <tr r="AB1135" s="1"/>
      </tp>
      <tp>
        <v>1.28</v>
        <stp/>
        <stp>##V3_BDHV12</stp>
        <stp>9128272M3 Govt</stp>
        <stp>IDX_RATIO</stp>
        <stp>8/24/2006</stp>
        <stp>8/24/2006</stp>
        <stp>[Fixed Income  Prices 2004-2009.xlsx]TIPS!R547C8</stp>
        <tr r="H547" s="1"/>
      </tp>
      <tp>
        <v>1.15537</v>
        <stp/>
        <stp>##V3_BDHV12</stp>
        <stp>9128274Y5 Govt</stp>
        <stp>IDX_RATIO</stp>
        <stp>10/26/2004</stp>
        <stp>10/26/2004</stp>
        <stp>[Fixed Income  Prices 2004-2009.xlsx]TIPS!R72C16</stp>
        <tr r="P72" s="1"/>
      </tp>
      <tp>
        <v>1.0682700000000001</v>
        <stp/>
        <stp>##V3_BDHV12</stp>
        <stp>9128277J5 Govt</stp>
        <stp>IDX_RATIO</stp>
        <stp>11/15/2004</stp>
        <stp>11/15/2004</stp>
        <stp>[Fixed Income  Prices 2004-2009.xlsx]TIPS!R86C36</stp>
        <tr r="AJ86" s="1"/>
      </tp>
      <tp>
        <v>1.1743000000000001</v>
        <stp/>
        <stp>##V3_BDHV12</stp>
        <stp>9128273T7 Govt</stp>
        <stp>IDX_RATIO</stp>
        <stp>11/17/2004</stp>
        <stp>11/17/2004</stp>
        <stp>[Fixed Income  Prices 2004-2009.xlsx]TIPS!R88C12</stp>
        <tr r="L88" s="1"/>
      </tp>
      <tp>
        <v>1.0042</v>
        <stp/>
        <stp>##V3_BDHV12</stp>
        <stp>912828GX2 Govt</stp>
        <stp>IDX_RATIO</stp>
        <stp>11/12/2007</stp>
        <stp>11/12/2007</stp>
        <stp>[Fixed Income  Prices 2004-2009.xlsx]TIPS!R92C88</stp>
        <tr r="CJ92" s="1"/>
      </tp>
      <tp>
        <v>1.2944499999999999</v>
        <stp/>
        <stp>##V3_BDHV12</stp>
        <stp>9128275W8 Govt</stp>
        <stp>IDX_RATIO</stp>
        <stp>12/15/2008</stp>
        <stp>12/15/2008</stp>
        <stp>[Fixed Income  Prices 2004-2009.xlsx]TIPS!R1148C20</stp>
        <tr r="T1148" s="1"/>
      </tp>
      <tp>
        <v>1.29403</v>
        <stp/>
        <stp>##V3_BDHV12</stp>
        <stp>9128275W8 Govt</stp>
        <stp>IDX_RATIO</stp>
        <stp>12/16/2008</stp>
        <stp>12/16/2008</stp>
        <stp>[Fixed Income  Prices 2004-2009.xlsx]TIPS!R1149C20</stp>
        <tr r="T1149" s="1"/>
      </tp>
      <tp>
        <v>1.2936000000000001</v>
        <stp/>
        <stp>##V3_BDHV12</stp>
        <stp>9128275W8 Govt</stp>
        <stp>IDX_RATIO</stp>
        <stp>12/17/2008</stp>
        <stp>12/17/2008</stp>
        <stp>[Fixed Income  Prices 2004-2009.xlsx]TIPS!R1150C20</stp>
        <tr r="T1150" s="1"/>
      </tp>
      <tp>
        <v>1.2961400000000001</v>
        <stp/>
        <stp>##V3_BDHV12</stp>
        <stp>9128275W8 Govt</stp>
        <stp>IDX_RATIO</stp>
        <stp>12/11/2008</stp>
        <stp>12/11/2008</stp>
        <stp>[Fixed Income  Prices 2004-2009.xlsx]TIPS!R1146C20</stp>
        <tr r="T1146" s="1"/>
      </tp>
      <tp>
        <v>1.29657</v>
        <stp/>
        <stp>##V3_BDHV12</stp>
        <stp>9128275W8 Govt</stp>
        <stp>IDX_RATIO</stp>
        <stp>12/10/2008</stp>
        <stp>12/10/2008</stp>
        <stp>[Fixed Income  Prices 2004-2009.xlsx]TIPS!R1145C20</stp>
        <tr r="T1145" s="1"/>
      </tp>
      <tp>
        <v>1.29572</v>
        <stp/>
        <stp>##V3_BDHV12</stp>
        <stp>9128275W8 Govt</stp>
        <stp>IDX_RATIO</stp>
        <stp>12/12/2008</stp>
        <stp>12/12/2008</stp>
        <stp>[Fixed Income  Prices 2004-2009.xlsx]TIPS!R1147C20</stp>
        <tr r="T1147" s="1"/>
      </tp>
      <tp>
        <v>1.29318</v>
        <stp/>
        <stp>##V3_BDHV12</stp>
        <stp>9128275W8 Govt</stp>
        <stp>IDX_RATIO</stp>
        <stp>12/18/2008</stp>
        <stp>12/18/2008</stp>
        <stp>[Fixed Income  Prices 2004-2009.xlsx]TIPS!R1151C20</stp>
        <tr r="T1151" s="1"/>
      </tp>
      <tp>
        <v>1.2927500000000001</v>
        <stp/>
        <stp>##V3_BDHV12</stp>
        <stp>9128275W8 Govt</stp>
        <stp>IDX_RATIO</stp>
        <stp>12/19/2008</stp>
        <stp>12/19/2008</stp>
        <stp>[Fixed Income  Prices 2004-2009.xlsx]TIPS!R1152C20</stp>
        <tr r="T1152" s="1"/>
      </tp>
      <tp>
        <v>1.06691</v>
        <stp/>
        <stp>##V3_BDHV12</stp>
        <stp>9128277J5 Govt</stp>
        <stp>IDX_RATIO</stp>
        <stp>10/15/2004</stp>
        <stp>10/15/2004</stp>
        <stp>[Fixed Income  Prices 2004-2009.xlsx]TIPS!R65C36</stp>
        <tr r="AJ65" s="1"/>
      </tp>
      <tp>
        <v>1.1575199999999999</v>
        <stp/>
        <stp>##V3_BDHV12</stp>
        <stp>9128274Y5 Govt</stp>
        <stp>IDX_RATIO</stp>
        <stp>11/26/2004</stp>
        <stp>11/26/2004</stp>
        <stp>[Fixed Income  Prices 2004-2009.xlsx]TIPS!R95C16</stp>
        <tr r="P95" s="1"/>
      </tp>
      <tp>
        <v>1.0043800000000001</v>
        <stp/>
        <stp>##V3_BDHV12</stp>
        <stp>912828GX2 Govt</stp>
        <stp>IDX_RATIO</stp>
        <stp>10/12/2007</stp>
        <stp>10/12/2007</stp>
        <stp>[Fixed Income  Prices 2004-2009.xlsx]TIPS!R71C88</stp>
        <tr r="CJ71" s="1"/>
      </tp>
      <tp>
        <v>1.28979</v>
        <stp/>
        <stp>##V3_BDHV12</stp>
        <stp>9128275W8 Govt</stp>
        <stp>IDX_RATIO</stp>
        <stp>12/26/2008</stp>
        <stp>12/26/2008</stp>
        <stp>[Fixed Income  Prices 2004-2009.xlsx]TIPS!R1157C20</stp>
        <tr r="T1157" s="1"/>
      </tp>
      <tp>
        <v>1.2902100000000001</v>
        <stp/>
        <stp>##V3_BDHV12</stp>
        <stp>9128275W8 Govt</stp>
        <stp>IDX_RATIO</stp>
        <stp>12/25/2008</stp>
        <stp>12/25/2008</stp>
        <stp>[Fixed Income  Prices 2004-2009.xlsx]TIPS!R1156C20</stp>
        <tr r="T1156" s="1"/>
      </tp>
      <tp>
        <v>1.29064</v>
        <stp/>
        <stp>##V3_BDHV12</stp>
        <stp>9128275W8 Govt</stp>
        <stp>IDX_RATIO</stp>
        <stp>12/24/2008</stp>
        <stp>12/24/2008</stp>
        <stp>[Fixed Income  Prices 2004-2009.xlsx]TIPS!R1155C20</stp>
        <tr r="T1155" s="1"/>
      </tp>
      <tp>
        <v>1.2910599999999999</v>
        <stp/>
        <stp>##V3_BDHV12</stp>
        <stp>9128275W8 Govt</stp>
        <stp>IDX_RATIO</stp>
        <stp>12/23/2008</stp>
        <stp>12/23/2008</stp>
        <stp>[Fixed Income  Prices 2004-2009.xlsx]TIPS!R1154C20</stp>
        <tr r="T1154" s="1"/>
      </tp>
      <tp>
        <v>1.29148</v>
        <stp/>
        <stp>##V3_BDHV12</stp>
        <stp>9128275W8 Govt</stp>
        <stp>IDX_RATIO</stp>
        <stp>12/22/2008</stp>
        <stp>12/22/2008</stp>
        <stp>[Fixed Income  Prices 2004-2009.xlsx]TIPS!R1153C20</stp>
        <tr r="T1153" s="1"/>
      </tp>
      <tp>
        <v>1.2885200000000001</v>
        <stp/>
        <stp>##V3_BDHV12</stp>
        <stp>9128275W8 Govt</stp>
        <stp>IDX_RATIO</stp>
        <stp>12/29/2008</stp>
        <stp>12/29/2008</stp>
        <stp>[Fixed Income  Prices 2004-2009.xlsx]TIPS!R1158C20</stp>
        <tr r="T1158" s="1"/>
      </tp>
      <tp>
        <v>1.06711</v>
        <stp/>
        <stp>##V3_BDHV12</stp>
        <stp>9128277J5 Govt</stp>
        <stp>IDX_RATIO</stp>
        <stp>10/26/2004</stp>
        <stp>10/26/2004</stp>
        <stp>[Fixed Income  Prices 2004-2009.xlsx]TIPS!R72C36</stp>
        <tr r="AJ72" s="1"/>
      </tp>
      <tp>
        <v>1.15663</v>
        <stp/>
        <stp>##V3_BDHV12</stp>
        <stp>9128274Y5 Govt</stp>
        <stp>IDX_RATIO</stp>
        <stp>11/15/2004</stp>
        <stp>11/15/2004</stp>
        <stp>[Fixed Income  Prices 2004-2009.xlsx]TIPS!R86C16</stp>
        <tr r="P86" s="1"/>
      </tp>
      <tp>
        <v>1.2876699999999999</v>
        <stp/>
        <stp>##V3_BDHV12</stp>
        <stp>9128275W8 Govt</stp>
        <stp>IDX_RATIO</stp>
        <stp>12/31/2008</stp>
        <stp>12/31/2008</stp>
        <stp>[Fixed Income  Prices 2004-2009.xlsx]TIPS!R1160C20</stp>
        <tr r="T1160" s="1"/>
      </tp>
      <tp>
        <v>1.28809</v>
        <stp/>
        <stp>##V3_BDHV12</stp>
        <stp>9128275W8 Govt</stp>
        <stp>IDX_RATIO</stp>
        <stp>12/30/2008</stp>
        <stp>12/30/2008</stp>
        <stp>[Fixed Income  Prices 2004-2009.xlsx]TIPS!R1159C20</stp>
        <tr r="T1159" s="1"/>
      </tp>
      <tp>
        <v>1.1551499999999999</v>
        <stp/>
        <stp>##V3_BDHV12</stp>
        <stp>9128274Y5 Govt</stp>
        <stp>IDX_RATIO</stp>
        <stp>10/15/2004</stp>
        <stp>10/15/2004</stp>
        <stp>[Fixed Income  Prices 2004-2009.xlsx]TIPS!R65C16</stp>
        <tr r="P65" s="1"/>
      </tp>
      <tp>
        <v>1.0690900000000001</v>
        <stp/>
        <stp>##V3_BDHV12</stp>
        <stp>9128277J5 Govt</stp>
        <stp>IDX_RATIO</stp>
        <stp>11/26/2004</stp>
        <stp>11/26/2004</stp>
        <stp>[Fixed Income  Prices 2004-2009.xlsx]TIPS!R95C36</stp>
        <tr r="AJ95" s="1"/>
      </tp>
      <tp>
        <v>1.1748700000000001</v>
        <stp/>
        <stp>##V3_BDHV12</stp>
        <stp>9128273T7 Govt</stp>
        <stp>IDX_RATIO</stp>
        <stp>11/24/2004</stp>
        <stp>11/24/2004</stp>
        <stp>[Fixed Income  Prices 2004-2009.xlsx]TIPS!R93C12</stp>
        <tr r="L93" s="1"/>
      </tp>
      <tp>
        <v>1.0050300000000001</v>
        <stp/>
        <stp>##V3_BDHV12</stp>
        <stp>912828GX2 Govt</stp>
        <stp>IDX_RATIO</stp>
        <stp>11/21/2007</stp>
        <stp>11/21/2007</stp>
        <stp>[Fixed Income  Prices 2004-2009.xlsx]TIPS!R99C88</stp>
        <tr r="CJ99" s="1"/>
      </tp>
      <tp>
        <v>1.0033099999999999</v>
        <stp/>
        <stp>##V3_BDHV12</stp>
        <stp>912828GX2 Govt</stp>
        <stp>IDX_RATIO</stp>
        <stp>10/30/2007</stp>
        <stp>10/30/2007</stp>
        <stp>[Fixed Income  Prices 2004-2009.xlsx]TIPS!R83C88</stp>
        <tr r="CJ83" s="1"/>
      </tp>
      <tp>
        <v>1.0901000000000001</v>
        <stp/>
        <stp>##V3_BDHV12</stp>
        <stp>9128276R8 Govt</stp>
        <stp>IDX_RATIO</stp>
        <stp>11/18/2004</stp>
        <stp>11/18/2004</stp>
        <stp>[Fixed Income  Prices 2004-2009.xlsx]TIPS!R89C28</stp>
        <tr r="AB89" s="1"/>
      </tp>
      <tp>
        <v>1.12768</v>
        <stp/>
        <stp>##V3_BDHV12</stp>
        <stp>9128275W8 Govt</stp>
        <stp>IDX_RATIO</stp>
        <stp>11/18/2004</stp>
        <stp>11/18/2004</stp>
        <stp>[Fixed Income  Prices 2004-2009.xlsx]TIPS!R89C20</stp>
        <tr r="T89" s="1"/>
      </tp>
      <tp>
        <v>1.20242</v>
        <stp/>
        <stp>##V3_BDHV12</stp>
        <stp>9128272M3 Govt</stp>
        <stp>IDX_RATIO</stp>
        <stp>3/17/2005</stp>
        <stp>3/17/2005</stp>
        <stp>[Fixed Income  Prices 2004-2009.xlsx]TIPS!R174C8</stp>
        <tr r="H174" s="1"/>
      </tp>
      <tp>
        <v>1.0314000000000001</v>
        <stp/>
        <stp>##V3_BDHV12</stp>
        <stp>912828BD1 Govt</stp>
        <stp>IDX_RATIO</stp>
        <stp>10/11/2004</stp>
        <stp>10/11/2004</stp>
        <stp>[Fixed Income  Prices 2004-2009.xlsx]TIPS!R61C52</stp>
        <tr r="AZ61" s="1"/>
      </tp>
      <tp>
        <v>1.1260600000000001</v>
        <stp/>
        <stp>##V3_BDHV12</stp>
        <stp>9128275W8 Govt</stp>
        <stp>IDX_RATIO</stp>
        <stp>10/18/2004</stp>
        <stp>10/18/2004</stp>
        <stp>[Fixed Income  Prices 2004-2009.xlsx]TIPS!R66C20</stp>
        <tr r="T66" s="1"/>
      </tp>
      <tp>
        <v>1.0885400000000001</v>
        <stp/>
        <stp>##V3_BDHV12</stp>
        <stp>9128276R8 Govt</stp>
        <stp>IDX_RATIO</stp>
        <stp>10/18/2004</stp>
        <stp>10/18/2004</stp>
        <stp>[Fixed Income  Prices 2004-2009.xlsx]TIPS!R66C28</stp>
        <tr r="AB66" s="1"/>
      </tp>
      <tp>
        <v>1.0049999999999999</v>
        <stp/>
        <stp>##V3_BDHV12</stp>
        <stp>912828CP3 Govt</stp>
        <stp>IDX_RATIO</stp>
        <stp>10/13/2004</stp>
        <stp>10/13/2004</stp>
        <stp>[Fixed Income  Prices 2004-2009.xlsx]TIPS!R63C64</stp>
        <tr r="BL63" s="1"/>
      </tp>
      <tp>
        <v>1.2030099999999999</v>
        <stp/>
        <stp>##V3_BDHV12</stp>
        <stp>9128272M3 Govt</stp>
        <stp>IDX_RATIO</stp>
        <stp>2/17/2005</stp>
        <stp>2/17/2005</stp>
        <stp>[Fixed Income  Prices 2004-2009.xlsx]TIPS!R154C8</stp>
        <tr r="H154" s="1"/>
      </tp>
      <tp>
        <v>1.0325</v>
        <stp/>
        <stp>##V3_BDHV12</stp>
        <stp>912828BD1 Govt</stp>
        <stp>IDX_RATIO</stp>
        <stp>11/11/2004</stp>
        <stp>11/11/2004</stp>
        <stp>[Fixed Income  Prices 2004-2009.xlsx]TIPS!R84C52</stp>
        <tr r="AZ84" s="1"/>
      </tp>
      <tp>
        <v>1.0155099999999999</v>
        <stp/>
        <stp>##V3_BDHV12</stp>
        <stp>912828JE1 Govt</stp>
        <stp>IDX_RATIO</stp>
        <stp>11/11/2008</stp>
        <stp>11/11/2008</stp>
        <stp>[Fixed Income  Prices 2004-2009.xlsx]TIPS!R92C96</stp>
        <tr r="CR92" s="1"/>
      </tp>
      <tp>
        <v>1.00512</v>
        <stp/>
        <stp>##V3_BDHV12</stp>
        <stp>912828CP3 Govt</stp>
        <stp>IDX_RATIO</stp>
        <stp>10/20/2004</stp>
        <stp>10/20/2004</stp>
        <stp>[Fixed Income  Prices 2004-2009.xlsx]TIPS!R68C64</stp>
        <tr r="BL68" s="1"/>
      </tp>
      <tp>
        <v>1.2494799999999999</v>
        <stp/>
        <stp>##V3_BDHV12</stp>
        <stp>9128272M3 Govt</stp>
        <stp>IDX_RATIO</stp>
        <stp>1/25/2006</stp>
        <stp>1/25/2006</stp>
        <stp>[Fixed Income  Prices 2004-2009.xlsx]TIPS!R396C8</stp>
        <tr r="H396" s="1"/>
      </tp>
      <tp>
        <v>1.2034799999999999</v>
        <stp/>
        <stp>##V3_BDHV12</stp>
        <stp>9128272M3 Govt</stp>
        <stp>IDX_RATIO</stp>
        <stp>3/30/2005</stp>
        <stp>3/30/2005</stp>
        <stp>[Fixed Income  Prices 2004-2009.xlsx]TIPS!R183C8</stp>
        <tr r="H183" s="1"/>
      </tp>
      <tp>
        <v>1.2511000000000001</v>
        <stp/>
        <stp>##V3_BDHV12</stp>
        <stp>9128272M3 Govt</stp>
        <stp>IDX_RATIO</stp>
        <stp>1/20/2006</stp>
        <stp>1/20/2006</stp>
        <stp>[Fixed Income  Prices 2004-2009.xlsx]TIPS!R393C8</stp>
        <tr r="H393" s="1"/>
      </tp>
      <tp>
        <v>1.0333000000000001</v>
        <stp/>
        <stp>##V3_BDHV12</stp>
        <stp>912828BD1 Govt</stp>
        <stp>IDX_RATIO</stp>
        <stp>11/22/2004</stp>
        <stp>11/22/2004</stp>
        <stp>[Fixed Income  Prices 2004-2009.xlsx]TIPS!R91C52</stp>
        <tr r="AZ91" s="1"/>
      </tp>
      <tp>
        <v>1.0316000000000001</v>
        <stp/>
        <stp>##V3_BDHV12</stp>
        <stp>912828BD1 Govt</stp>
        <stp>IDX_RATIO</stp>
        <stp>10/22/2004</stp>
        <stp>10/22/2004</stp>
        <stp>[Fixed Income  Prices 2004-2009.xlsx]TIPS!R70C52</stp>
        <tr r="AZ70" s="1"/>
      </tp>
      <tp>
        <v>1.01729</v>
        <stp/>
        <stp>##V3_BDHV12</stp>
        <stp>912828JE1 Govt</stp>
        <stp>IDX_RATIO</stp>
        <stp>10/22/2008</stp>
        <stp>10/22/2008</stp>
        <stp>[Fixed Income  Prices 2004-2009.xlsx]TIPS!R78C96</stp>
        <tr r="CR78" s="1"/>
      </tp>
      <tp>
        <v>1.25254</v>
        <stp/>
        <stp>##V3_BDHV12</stp>
        <stp>9128272M3 Govt</stp>
        <stp>IDX_RATIO</stp>
        <stp>4/12/2006</stp>
        <stp>4/12/2006</stp>
        <stp>[Fixed Income  Prices 2004-2009.xlsx]TIPS!R451C8</stp>
        <tr r="H451" s="1"/>
      </tp>
      <tp>
        <v>1.2529600000000001</v>
        <stp/>
        <stp>##V3_BDHV12</stp>
        <stp>9128272M3 Govt</stp>
        <stp>IDX_RATIO</stp>
        <stp>4/17/2006</stp>
        <stp>4/17/2006</stp>
        <stp>[Fixed Income  Prices 2004-2009.xlsx]TIPS!R454C8</stp>
        <tr r="H454" s="1"/>
      </tp>
      <tp>
        <v>1.0088900000000001</v>
        <stp/>
        <stp>##V3_BDHV12</stp>
        <stp>912828EA4 Govt</stp>
        <stp>IDX_RATIO</stp>
        <stp>10/27/2005</stp>
        <stp>10/27/2005</stp>
        <stp>[Fixed Income  Prices 2004-2009.xlsx]TIPS!R79C72</stp>
        <tr r="BT79" s="1"/>
      </tp>
      <tp>
        <v>1.2563800000000001</v>
        <stp/>
        <stp>##V3_BDHV12</stp>
        <stp>9128272M3 Govt</stp>
        <stp>IDX_RATIO</stp>
        <stp>5/11/2006</stp>
        <stp>5/11/2006</stp>
        <stp>[Fixed Income  Prices 2004-2009.xlsx]TIPS!R472C8</stp>
        <tr r="H472" s="1"/>
      </tp>
      <tp>
        <v>1.00177</v>
        <stp/>
        <stp>##V3_BDHV12</stp>
        <stp>912828CZ1 Govt</stp>
        <stp>IDX_RATIO</stp>
        <stp>11/22/2004</stp>
        <stp>11/22/2004</stp>
        <stp>[Fixed Income  Prices 2004-2009.xlsx]TIPS!R22C24</stp>
        <tr r="X22" s="1"/>
      </tp>
      <tp>
        <v>1.2575000000000001</v>
        <stp/>
        <stp>##V3_BDHV12</stp>
        <stp>9128272M3 Govt</stp>
        <stp>IDX_RATIO</stp>
        <stp>5/16/2006</stp>
        <stp>5/16/2006</stp>
        <stp>[Fixed Income  Prices 2004-2009.xlsx]TIPS!R475C8</stp>
        <tr r="H475" s="1"/>
      </tp>
      <tp>
        <v>1.05565</v>
        <stp/>
        <stp>##V3_BDHV12</stp>
        <stp>912828AF7 Govt</stp>
        <stp>IDX_RATIO</stp>
        <stp>11/24/2004</stp>
        <stp>11/24/2004</stp>
        <stp>[Fixed Income  Prices 2004-2009.xlsx]TIPS!R93C44</stp>
        <tr r="AR93" s="1"/>
      </tp>
      <tp>
        <v>1.0067299999999999</v>
        <stp/>
        <stp>##V3_BDHV12</stp>
        <stp>912828EA4 Govt</stp>
        <stp>IDX_RATIO</stp>
        <stp>10/14/2005</stp>
        <stp>10/14/2005</stp>
        <stp>[Fixed Income  Prices 2004-2009.xlsx]TIPS!R70C72</stp>
        <tr r="BT70" s="1"/>
      </tp>
      <tp>
        <v>1.0059800000000001</v>
        <stp/>
        <stp>##V3_BDHV12</stp>
        <stp>912828CZ1 Govt</stp>
        <stp>IDX_RATIO</stp>
        <stp>12/22/2004</stp>
        <stp>12/22/2004</stp>
        <stp>[Fixed Income  Prices 2004-2009.xlsx]TIPS!R44C24</stp>
        <tr r="X44" s="1"/>
      </tp>
      <tp>
        <v>1.2590699999999999</v>
        <stp/>
        <stp>##V3_BDHV12</stp>
        <stp>9128272M3 Govt</stp>
        <stp>IDX_RATIO</stp>
        <stp>5/23/2006</stp>
        <stp>5/23/2006</stp>
        <stp>[Fixed Income  Prices 2004-2009.xlsx]TIPS!R480C8</stp>
        <tr r="H480" s="1"/>
      </tp>
      <tp>
        <v>1.00099</v>
        <stp/>
        <stp>##V3_BDHV12</stp>
        <stp>912828CZ1 Govt</stp>
        <stp>IDX_RATIO</stp>
        <stp>11/11/2004</stp>
        <stp>11/11/2004</stp>
        <stp>[Fixed Income  Prices 2004-2009.xlsx]TIPS!R15C24</stp>
        <tr r="X15" s="1"/>
      </tp>
      <tp>
        <v>1.05514</v>
        <stp/>
        <stp>##V3_BDHV12</stp>
        <stp>912828AF7 Govt</stp>
        <stp>IDX_RATIO</stp>
        <stp>11/17/2004</stp>
        <stp>11/17/2004</stp>
        <stp>[Fixed Income  Prices 2004-2009.xlsx]TIPS!R88C44</stp>
        <tr r="AR88" s="1"/>
      </tp>
      <tp>
        <v>1.0088200000000001</v>
        <stp/>
        <stp>##V3_BDHV12</stp>
        <stp>912828FL9 Govt</stp>
        <stp>IDX_RATIO</stp>
        <stp>10/19/2006</stp>
        <stp>10/19/2006</stp>
        <stp>[Fixed Income  Prices 2004-2009.xlsx]TIPS!R75C80</stp>
        <tr r="CB75" s="1"/>
      </tp>
      <tp>
        <v>1.0150699999999999</v>
        <stp/>
        <stp>##V3_BDHV12</stp>
        <stp>912828EA4 Govt</stp>
        <stp>IDX_RATIO</stp>
        <stp>11/14/2005</stp>
        <stp>11/14/2005</stp>
        <stp>[Fixed Income  Prices 2004-2009.xlsx]TIPS!R91C72</stp>
        <tr r="BT91" s="1"/>
      </tp>
      <tp t="e">
        <v>#N/A</v>
        <stp/>
        <stp>##V3_BDHV12</stp>
        <stp>912810FR4 GOVT</stp>
        <stp>PX_DIRTY_MID</stp>
        <stp>7/23/2004</stp>
        <stp>11/19/2009</stp>
        <stp>[Fixed Income  Prices 2004-2009.xlsx]TIPS!R5C106</stp>
        <stp>cols=2;rows=1385</stp>
        <tr r="DB5" s="1"/>
      </tp>
      <tp>
        <v>1.2368699999999999</v>
        <stp/>
        <stp>##V3_BDHV12</stp>
        <stp>9128277J5 Govt</stp>
        <stp>IDX_RATIO</stp>
        <stp>10/13/2008</stp>
        <stp>10/13/2008</stp>
        <stp>[Fixed Income  Prices 2004-2009.xlsx]TIPS!R1103C36</stp>
        <tr r="AJ1103" s="1"/>
      </tp>
      <tp>
        <v>1.2373499999999999</v>
        <stp/>
        <stp>##V3_BDHV12</stp>
        <stp>9128277J5 Govt</stp>
        <stp>IDX_RATIO</stp>
        <stp>10/10/2008</stp>
        <stp>10/10/2008</stp>
        <stp>[Fixed Income  Prices 2004-2009.xlsx]TIPS!R1102C36</stp>
        <tr r="AJ1102" s="1"/>
      </tp>
      <tp>
        <v>1.2363900000000001</v>
        <stp/>
        <stp>##V3_BDHV12</stp>
        <stp>9128277J5 Govt</stp>
        <stp>IDX_RATIO</stp>
        <stp>10/16/2008</stp>
        <stp>10/16/2008</stp>
        <stp>[Fixed Income  Prices 2004-2009.xlsx]TIPS!R1106C36</stp>
        <tr r="AJ1106" s="1"/>
      </tp>
      <tp>
        <v>1.2362299999999999</v>
        <stp/>
        <stp>##V3_BDHV12</stp>
        <stp>9128277J5 Govt</stp>
        <stp>IDX_RATIO</stp>
        <stp>10/17/2008</stp>
        <stp>10/17/2008</stp>
        <stp>[Fixed Income  Prices 2004-2009.xlsx]TIPS!R1107C36</stp>
        <tr r="AJ1107" s="1"/>
      </tp>
      <tp>
        <v>1.23671</v>
        <stp/>
        <stp>##V3_BDHV12</stp>
        <stp>9128277J5 Govt</stp>
        <stp>IDX_RATIO</stp>
        <stp>10/14/2008</stp>
        <stp>10/14/2008</stp>
        <stp>[Fixed Income  Prices 2004-2009.xlsx]TIPS!R1104C36</stp>
        <tr r="AJ1104" s="1"/>
      </tp>
      <tp>
        <v>1.23655</v>
        <stp/>
        <stp>##V3_BDHV12</stp>
        <stp>9128277J5 Govt</stp>
        <stp>IDX_RATIO</stp>
        <stp>10/15/2008</stp>
        <stp>10/15/2008</stp>
        <stp>[Fixed Income  Prices 2004-2009.xlsx]TIPS!R1105C36</stp>
        <tr r="AJ1105" s="1"/>
      </tp>
      <tp>
        <v>1.23448</v>
        <stp/>
        <stp>##V3_BDHV12</stp>
        <stp>9128277J5 Govt</stp>
        <stp>IDX_RATIO</stp>
        <stp>10/28/2008</stp>
        <stp>10/28/2008</stp>
        <stp>[Fixed Income  Prices 2004-2009.xlsx]TIPS!R1114C36</stp>
        <tr r="AJ1114" s="1"/>
      </tp>
      <tp>
        <v>1.2343200000000001</v>
        <stp/>
        <stp>##V3_BDHV12</stp>
        <stp>9128277J5 Govt</stp>
        <stp>IDX_RATIO</stp>
        <stp>10/29/2008</stp>
        <stp>10/29/2008</stp>
        <stp>[Fixed Income  Prices 2004-2009.xlsx]TIPS!R1115C36</stp>
        <tr r="AJ1115" s="1"/>
      </tp>
      <tp>
        <v>1.23559</v>
        <stp/>
        <stp>##V3_BDHV12</stp>
        <stp>9128277J5 Govt</stp>
        <stp>IDX_RATIO</stp>
        <stp>10/21/2008</stp>
        <stp>10/21/2008</stp>
        <stp>[Fixed Income  Prices 2004-2009.xlsx]TIPS!R1109C36</stp>
        <tr r="AJ1109" s="1"/>
      </tp>
      <tp>
        <v>1.2357499999999999</v>
        <stp/>
        <stp>##V3_BDHV12</stp>
        <stp>9128277J5 Govt</stp>
        <stp>IDX_RATIO</stp>
        <stp>10/20/2008</stp>
        <stp>10/20/2008</stp>
        <stp>[Fixed Income  Prices 2004-2009.xlsx]TIPS!R1108C36</stp>
        <tr r="AJ1108" s="1"/>
      </tp>
      <tp>
        <v>1.23543</v>
        <stp/>
        <stp>##V3_BDHV12</stp>
        <stp>9128277J5 Govt</stp>
        <stp>IDX_RATIO</stp>
        <stp>10/22/2008</stp>
        <stp>10/22/2008</stp>
        <stp>[Fixed Income  Prices 2004-2009.xlsx]TIPS!R1110C36</stp>
        <tr r="AJ1110" s="1"/>
      </tp>
      <tp>
        <v>1.2352700000000001</v>
        <stp/>
        <stp>##V3_BDHV12</stp>
        <stp>9128277J5 Govt</stp>
        <stp>IDX_RATIO</stp>
        <stp>10/23/2008</stp>
        <stp>10/23/2008</stp>
        <stp>[Fixed Income  Prices 2004-2009.xlsx]TIPS!R1111C36</stp>
        <tr r="AJ1111" s="1"/>
      </tp>
      <tp>
        <v>1.2351099999999999</v>
        <stp/>
        <stp>##V3_BDHV12</stp>
        <stp>9128277J5 Govt</stp>
        <stp>IDX_RATIO</stp>
        <stp>10/24/2008</stp>
        <stp>10/24/2008</stp>
        <stp>[Fixed Income  Prices 2004-2009.xlsx]TIPS!R1112C36</stp>
        <tr r="AJ1112" s="1"/>
      </tp>
      <tp>
        <v>1.23464</v>
        <stp/>
        <stp>##V3_BDHV12</stp>
        <stp>9128277J5 Govt</stp>
        <stp>IDX_RATIO</stp>
        <stp>10/27/2008</stp>
        <stp>10/27/2008</stp>
        <stp>[Fixed Income  Prices 2004-2009.xlsx]TIPS!R1113C36</stp>
        <tr r="AJ1113" s="1"/>
      </tp>
      <tp>
        <v>1.2158</v>
        <stp/>
        <stp>##V3_BDHV12</stp>
        <stp>9128277J5 Govt</stp>
        <stp>IDX_RATIO</stp>
        <stp>11/12/2009</stp>
        <stp>11/12/2009</stp>
        <stp>[Fixed Income  Prices 2004-2009.xlsx]TIPS!R1386C36</stp>
        <tr r="AJ1386" s="1"/>
      </tp>
      <tp>
        <v>1.21583</v>
        <stp/>
        <stp>##V3_BDHV12</stp>
        <stp>9128277J5 Govt</stp>
        <stp>IDX_RATIO</stp>
        <stp>11/13/2009</stp>
        <stp>11/13/2009</stp>
        <stp>[Fixed Income  Prices 2004-2009.xlsx]TIPS!R1387C36</stp>
        <tr r="AJ1387" s="1"/>
      </tp>
      <tp>
        <v>1.2157499999999999</v>
        <stp/>
        <stp>##V3_BDHV12</stp>
        <stp>9128277J5 Govt</stp>
        <stp>IDX_RATIO</stp>
        <stp>11/10/2009</stp>
        <stp>11/10/2009</stp>
        <stp>[Fixed Income  Prices 2004-2009.xlsx]TIPS!R1384C36</stp>
        <tr r="AJ1384" s="1"/>
      </tp>
      <tp>
        <v>1.2157800000000001</v>
        <stp/>
        <stp>##V3_BDHV12</stp>
        <stp>9128277J5 Govt</stp>
        <stp>IDX_RATIO</stp>
        <stp>11/11/2009</stp>
        <stp>11/11/2009</stp>
        <stp>[Fixed Income  Prices 2004-2009.xlsx]TIPS!R1385C36</stp>
        <tr r="AJ1385" s="1"/>
      </tp>
      <tp>
        <v>1.2159</v>
        <stp/>
        <stp>##V3_BDHV12</stp>
        <stp>9128277J5 Govt</stp>
        <stp>IDX_RATIO</stp>
        <stp>11/16/2009</stp>
        <stp>11/16/2009</stp>
        <stp>[Fixed Income  Prices 2004-2009.xlsx]TIPS!R1388C36</stp>
        <tr r="AJ1388" s="1"/>
      </tp>
      <tp>
        <v>1.21593</v>
        <stp/>
        <stp>##V3_BDHV12</stp>
        <stp>9128277J5 Govt</stp>
        <stp>IDX_RATIO</stp>
        <stp>11/17/2009</stp>
        <stp>11/17/2009</stp>
        <stp>[Fixed Income  Prices 2004-2009.xlsx]TIPS!R1389C36</stp>
        <tr r="AJ1389" s="1"/>
      </tp>
      <tp>
        <v>1.234</v>
        <stp/>
        <stp>##V3_BDHV12</stp>
        <stp>9128277J5 Govt</stp>
        <stp>IDX_RATIO</stp>
        <stp>10/31/2008</stp>
        <stp>10/31/2008</stp>
        <stp>[Fixed Income  Prices 2004-2009.xlsx]TIPS!R1117C36</stp>
        <tr r="AJ1117" s="1"/>
      </tp>
      <tp>
        <v>1.2341599999999999</v>
        <stp/>
        <stp>##V3_BDHV12</stp>
        <stp>9128277J5 Govt</stp>
        <stp>IDX_RATIO</stp>
        <stp>10/30/2008</stp>
        <stp>10/30/2008</stp>
        <stp>[Fixed Income  Prices 2004-2009.xlsx]TIPS!R1116C36</stp>
        <tr r="AJ1116" s="1"/>
      </tp>
      <tp>
        <v>1.2159800000000001</v>
        <stp/>
        <stp>##V3_BDHV12</stp>
        <stp>9128277J5 Govt</stp>
        <stp>IDX_RATIO</stp>
        <stp>11/19/2009</stp>
        <stp>11/19/2009</stp>
        <stp>[Fixed Income  Prices 2004-2009.xlsx]TIPS!R1391C36</stp>
        <tr r="AJ1391" s="1"/>
      </tp>
      <tp>
        <v>1.2159599999999999</v>
        <stp/>
        <stp>##V3_BDHV12</stp>
        <stp>9128277J5 Govt</stp>
        <stp>IDX_RATIO</stp>
        <stp>11/18/2009</stp>
        <stp>11/18/2009</stp>
        <stp>[Fixed Income  Prices 2004-2009.xlsx]TIPS!R1390C36</stp>
        <tr r="AJ1390" s="1"/>
      </tp>
      <tp>
        <v>1.875</v>
        <stp/>
        <stp>##V3_BDPV12</stp>
        <stp>912828EA4 Govt</stp>
        <stp>CPN</stp>
        <stp>[Fixed Income  Prices 2004-2009.xlsx]TIPS!R1C71</stp>
        <tr r="BS1" s="1"/>
      </tp>
      <tp>
        <v>1.0641700000000001</v>
        <stp/>
        <stp>##V3_BDHV12</stp>
        <stp>912810FR4 Govt</stp>
        <stp>IDX_RATIO</stp>
        <stp>6/15/2006</stp>
        <stp>6/15/2006</stp>
        <stp>[Fixed Income  Prices 2004-2009.xlsx]TIPS!R494C108</stp>
        <tr r="DD494" s="1"/>
      </tp>
      <tp>
        <v>1.07586</v>
        <stp/>
        <stp>##V3_BDHV12</stp>
        <stp>912810FR4 Govt</stp>
        <stp>IDX_RATIO</stp>
        <stp>8/24/2006</stp>
        <stp>8/24/2006</stp>
        <stp>[Fixed Income  Prices 2004-2009.xlsx]TIPS!R544C108</stp>
        <tr r="DD544" s="1"/>
      </tp>
      <tp>
        <v>1.0569299999999999</v>
        <stp/>
        <stp>##V3_BDHV12</stp>
        <stp>912810FS2 Govt</stp>
        <stp>IDX_RATIO</stp>
        <stp>1/22/2008</stp>
        <stp>1/22/2008</stp>
        <stp>[Fixed Income  Prices 2004-2009.xlsx]TIPS!R525C112</stp>
        <tr r="DH525" s="1"/>
      </tp>
      <tp>
        <v>1.1044</v>
        <stp/>
        <stp>##V3_BDHV12</stp>
        <stp>912810FS2 Govt</stp>
        <stp>IDX_RATIO</stp>
        <stp>9/11/2008</stp>
        <stp>9/11/2008</stp>
        <stp>[Fixed Income  Prices 2004-2009.xlsx]TIPS!R692C112</stp>
        <tr r="DH692" s="1"/>
      </tp>
      <tp>
        <v>1.1145799999999999</v>
        <stp/>
        <stp>##V3_BDHV12</stp>
        <stp>912810FR4 Govt</stp>
        <stp>IDX_RATIO</stp>
        <stp>2/18/2008</stp>
        <stp>2/18/2008</stp>
        <stp>[Fixed Income  Prices 2004-2009.xlsx]TIPS!R931C108</stp>
        <tr r="DD931" s="1"/>
      </tp>
      <tp>
        <v>1.0594699999999999</v>
        <stp/>
        <stp>##V3_BDHV12</stp>
        <stp>912810PS1 Govt</stp>
        <stp>IDX_RATIO</stp>
        <stp>7/22/2009</stp>
        <stp>7/22/2009</stp>
        <stp>[Fixed Income  Prices 2004-2009.xlsx]TIPS!R656C116</stp>
        <tr r="DL656" s="1"/>
      </tp>
      <tp>
        <v>1.0039800000000001</v>
        <stp/>
        <stp>##V3_BDHV12</stp>
        <stp>912828ET3 Govt</stp>
        <stp>IDX_RATIO</stp>
        <stp>5/17/2006</stp>
        <stp>5/17/2006</stp>
        <stp>[Fixed Income  Prices 2004-2009.xlsx]TIPS!R94C76</stp>
        <tr r="BX94" s="1"/>
      </tp>
      <tp>
        <v>1.0882400000000001</v>
        <stp/>
        <stp>##V3_BDHV12</stp>
        <stp>912810FS2 Govt</stp>
        <stp>IDX_RATIO</stp>
        <stp>7/21/2008</stp>
        <stp>7/21/2008</stp>
        <stp>[Fixed Income  Prices 2004-2009.xlsx]TIPS!R654C112</stp>
        <tr r="DH654" s="1"/>
      </tp>
      <tp>
        <v>1.1120399999999999</v>
        <stp/>
        <stp>##V3_BDHV12</stp>
        <stp>912810FR4 Govt</stp>
        <stp>IDX_RATIO</stp>
        <stp>1/18/2008</stp>
        <stp>1/18/2008</stp>
        <stp>[Fixed Income  Prices 2004-2009.xlsx]TIPS!R910C108</stp>
        <tr r="DD910" s="1"/>
      </tp>
      <tp>
        <v>1.0458499999999999</v>
        <stp/>
        <stp>##V3_BDHV12</stp>
        <stp>912810PS1 Govt</stp>
        <stp>IDX_RATIO</stp>
        <stp>3/27/2008</stp>
        <stp>3/27/2008</stp>
        <stp>[Fixed Income  Prices 2004-2009.xlsx]TIPS!R312C116</stp>
        <tr r="DL312" s="1"/>
      </tp>
      <tp>
        <v>1.0606599999999999</v>
        <stp/>
        <stp>##V3_BDHV12</stp>
        <stp>912810PS1 Govt</stp>
        <stp>IDX_RATIO</stp>
        <stp>1/21/2009</stp>
        <stp>1/21/2009</stp>
        <stp>[Fixed Income  Prices 2004-2009.xlsx]TIPS!R526C116</stp>
        <tr r="DL526" s="1"/>
      </tp>
      <tp>
        <v>1.0622499999999999</v>
        <stp/>
        <stp>##V3_BDHV12</stp>
        <stp>912810PS1 Govt</stp>
        <stp>IDX_RATIO</stp>
        <stp>6/17/2008</stp>
        <stp>6/17/2008</stp>
        <stp>[Fixed Income  Prices 2004-2009.xlsx]TIPS!R370C116</stp>
        <tr r="DL370" s="1"/>
      </tp>
      <tp>
        <v>1.0001800000000001</v>
        <stp/>
        <stp>##V3_BDHV12</stp>
        <stp>912828ET3 Govt</stp>
        <stp>IDX_RATIO</stp>
        <stp>4/17/2006</stp>
        <stp>4/17/2006</stp>
        <stp>[Fixed Income  Prices 2004-2009.xlsx]TIPS!R72C76</stp>
        <tr r="BX72" s="1"/>
      </tp>
      <tp>
        <v>1.0153799999999999</v>
        <stp/>
        <stp>##V3_BDHV12</stp>
        <stp>912810FR4 Govt</stp>
        <stp>IDX_RATIO</stp>
        <stp>4/20/2005</stp>
        <stp>4/20/2005</stp>
        <stp>[Fixed Income  Prices 2004-2009.xlsx]TIPS!R195C108</stp>
        <tr r="DD195" s="1"/>
      </tp>
      <tp>
        <v>1.1019000000000001</v>
        <stp/>
        <stp>##V3_BDHV12</stp>
        <stp>912810FR4 Govt</stp>
        <stp>IDX_RATIO</stp>
        <stp>7/26/2007</stp>
        <stp>7/26/2007</stp>
        <stp>[Fixed Income  Prices 2004-2009.xlsx]TIPS!R784C108</stp>
        <tr r="DD784" s="1"/>
      </tp>
      <tp>
        <v>1.12165</v>
        <stp/>
        <stp>##V3_BDHV12</stp>
        <stp>912810FR4 Govt</stp>
        <stp>IDX_RATIO</stp>
        <stp>4/18/2008</stp>
        <stp>4/18/2008</stp>
        <stp>[Fixed Income  Prices 2004-2009.xlsx]TIPS!R975C108</stp>
        <tr r="DD975" s="1"/>
      </tp>
      <tp>
        <v>1.1141700000000001</v>
        <stp/>
        <stp>##V3_BDHV12</stp>
        <stp>912810FR4 Govt</stp>
        <stp>IDX_RATIO</stp>
        <stp>1/28/2008</stp>
        <stp>1/28/2008</stp>
        <stp>[Fixed Income  Prices 2004-2009.xlsx]TIPS!R916C108</stp>
        <tr r="DD916" s="1"/>
      </tp>
      <tp>
        <v>1.0460799999999999</v>
        <stp/>
        <stp>##V3_BDHV12</stp>
        <stp>912810FS2 Govt</stp>
        <stp>IDX_RATIO</stp>
        <stp>7/24/2007</stp>
        <stp>7/24/2007</stp>
        <stp>[Fixed Income  Prices 2004-2009.xlsx]TIPS!R395C112</stp>
        <tr r="DH395" s="1"/>
      </tp>
      <tp>
        <v>1.0643899999999999</v>
        <stp/>
        <stp>##V3_BDHV12</stp>
        <stp>912810PS1 Govt</stp>
        <stp>IDX_RATIO</stp>
        <stp>6/27/2008</stp>
        <stp>6/27/2008</stp>
        <stp>[Fixed Income  Prices 2004-2009.xlsx]TIPS!R378C116</stp>
        <tr r="DL378" s="1"/>
      </tp>
      <tp>
        <v>1.03207</v>
        <stp/>
        <stp>##V3_BDHV12</stp>
        <stp>912810PS1 Govt</stp>
        <stp>IDX_RATIO</stp>
        <stp>8/15/2007</stp>
        <stp>8/15/2007</stp>
        <stp>[Fixed Income  Prices 2004-2009.xlsx]TIPS!R151C116</stp>
        <tr r="DL151" s="1"/>
      </tp>
      <tp>
        <v>1.00085</v>
        <stp/>
        <stp>##V3_BDHV12</stp>
        <stp>912828ET3 Govt</stp>
        <stp>IDX_RATIO</stp>
        <stp>4/27/2006</stp>
        <stp>4/27/2006</stp>
        <stp>[Fixed Income  Prices 2004-2009.xlsx]TIPS!R80C76</stp>
        <tr r="BX80" s="1"/>
      </tp>
      <tp>
        <v>1.11432</v>
        <stp/>
        <stp>##V3_BDHV12</stp>
        <stp>912810FR4 Govt</stp>
        <stp>IDX_RATIO</stp>
        <stp>2/28/2008</stp>
        <stp>2/28/2008</stp>
        <stp>[Fixed Income  Prices 2004-2009.xlsx]TIPS!R939C108</stp>
        <tr r="DD939" s="1"/>
      </tp>
      <tp>
        <v>1.0852900000000001</v>
        <stp/>
        <stp>##V3_BDHV12</stp>
        <stp>912810FS2 Govt</stp>
        <stp>IDX_RATIO</stp>
        <stp>7/11/2008</stp>
        <stp>7/11/2008</stp>
        <stp>[Fixed Income  Prices 2004-2009.xlsx]TIPS!R648C112</stp>
        <tr r="DH648" s="1"/>
      </tp>
      <tp>
        <v>1.07779</v>
        <stp/>
        <stp>##V3_BDHV12</stp>
        <stp>912810FR4 Govt</stp>
        <stp>IDX_RATIO</stp>
        <stp>9/14/2006</stp>
        <stp>9/14/2006</stp>
        <stp>[Fixed Income  Prices 2004-2009.xlsx]TIPS!R559C108</stp>
        <tr r="DD559" s="1"/>
      </tp>
      <tp>
        <v>1.0212399999999999</v>
        <stp/>
        <stp>##V3_BDHV12</stp>
        <stp>912810FS2 Govt</stp>
        <stp>IDX_RATIO</stp>
        <stp>8/16/2006</stp>
        <stp>8/16/2006</stp>
        <stp>[Fixed Income  Prices 2004-2009.xlsx]TIPS!R151C112</stp>
        <tr r="DH151" s="1"/>
      </tp>
      <tp>
        <v>1.09118</v>
        <stp/>
        <stp>##V3_BDHV12</stp>
        <stp>912810FS2 Govt</stp>
        <stp>IDX_RATIO</stp>
        <stp>7/31/2008</stp>
        <stp>7/31/2008</stp>
        <stp>[Fixed Income  Prices 2004-2009.xlsx]TIPS!R662C112</stp>
        <tr r="DH662" s="1"/>
      </tp>
      <tp>
        <v>1.0441799999999999</v>
        <stp/>
        <stp>##V3_BDHV12</stp>
        <stp>912810PS1 Govt</stp>
        <stp>IDX_RATIO</stp>
        <stp>3/17/2008</stp>
        <stp>3/17/2008</stp>
        <stp>[Fixed Income  Prices 2004-2009.xlsx]TIPS!R304C116</stp>
        <tr r="DL304" s="1"/>
      </tp>
      <tp>
        <v>1.0573600000000001</v>
        <stp/>
        <stp>##V3_BDHV12</stp>
        <stp>912810PS1 Govt</stp>
        <stp>IDX_RATIO</stp>
        <stp>5/27/2008</stp>
        <stp>5/27/2008</stp>
        <stp>[Fixed Income  Prices 2004-2009.xlsx]TIPS!R355C116</stp>
        <tr r="DL355" s="1"/>
      </tp>
      <tp>
        <v>1.0230300000000001</v>
        <stp/>
        <stp>##V3_BDHV12</stp>
        <stp>912828BW9 Govt</stp>
        <stp>IDX_RATIO</stp>
        <stp>7/30/2004</stp>
        <stp>7/30/2004</stp>
        <stp>[Fixed Income  Prices 2004-2009.xlsx]TIPS!R10C56</stp>
        <tr r="BD10" s="1"/>
      </tp>
      <tp>
        <v>1.00197</v>
        <stp/>
        <stp>##V3_BDHV12</stp>
        <stp>912828GX2 Govt</stp>
        <stp>IDX_RATIO</stp>
        <stp>7/25/2007</stp>
        <stp>7/25/2007</stp>
        <stp>[Fixed Income  Prices 2004-2009.xlsx]TIPS!R14C88</stp>
        <tr r="CJ14" s="1"/>
      </tp>
      <tp>
        <v>1.07518</v>
        <stp/>
        <stp>##V3_BDHV12</stp>
        <stp>912810FR4 Govt</stp>
        <stp>IDX_RATIO</stp>
        <stp>8/14/2006</stp>
        <stp>8/14/2006</stp>
        <stp>[Fixed Income  Prices 2004-2009.xlsx]TIPS!R536C108</stp>
        <tr r="DD536" s="1"/>
      </tp>
      <tp>
        <v>1.0780099999999999</v>
        <stp/>
        <stp>##V3_BDHV12</stp>
        <stp>912810FS2 Govt</stp>
        <stp>IDX_RATIO</stp>
        <stp>6/11/2008</stp>
        <stp>6/11/2008</stp>
        <stp>[Fixed Income  Prices 2004-2009.xlsx]TIPS!R626C112</stp>
        <tr r="DH626" s="1"/>
      </tp>
      <tp>
        <v>0.99597999999999998</v>
        <stp/>
        <stp>##V3_BDHV12</stp>
        <stp>912810PZ5 Govt</stp>
        <stp>IDX_RATIO</stp>
        <stp>7/31/2009</stp>
        <stp>7/31/2009</stp>
        <stp>[Fixed Income  Prices 2004-2009.xlsx]TIPS!R138C120</stp>
        <tr r="DP138" s="1"/>
      </tp>
      <tp>
        <v>0.99155000000000004</v>
        <stp/>
        <stp>##V3_BDHV12</stp>
        <stp>912810PZ5 Govt</stp>
        <stp>IDX_RATIO</stp>
        <stp>6/11/2009</stp>
        <stp>6/11/2009</stp>
        <stp>[Fixed Income  Prices 2004-2009.xlsx]TIPS!R102C120</stp>
        <tr r="DP102" s="1"/>
      </tp>
      <tp>
        <v>1.0531200000000001</v>
        <stp/>
        <stp>##V3_BDHV12</stp>
        <stp>912810PS1 Govt</stp>
        <stp>IDX_RATIO</stp>
        <stp>5/12/2009</stp>
        <stp>5/12/2009</stp>
        <stp>[Fixed Income  Prices 2004-2009.xlsx]TIPS!R605C116</stp>
        <tr r="DL605" s="1"/>
      </tp>
      <tp>
        <v>1.04393</v>
        <stp/>
        <stp>##V3_BDHV12</stp>
        <stp>912810PS1 Govt</stp>
        <stp>IDX_RATIO</stp>
        <stp>3/11/2009</stp>
        <stp>3/11/2009</stp>
        <stp>[Fixed Income  Prices 2004-2009.xlsx]TIPS!R561C116</stp>
        <tr r="DL561" s="1"/>
      </tp>
      <tp>
        <v>0.99184000000000005</v>
        <stp/>
        <stp>##V3_BDHV12</stp>
        <stp>912828ET3 Govt</stp>
        <stp>IDX_RATIO</stp>
        <stp>2/27/2006</stp>
        <stp>2/27/2006</stp>
        <stp>[Fixed Income  Prices 2004-2009.xlsx]TIPS!R37C76</stp>
        <tr r="BX37" s="1"/>
      </tp>
      <tp>
        <v>1.1051299999999999</v>
        <stp/>
        <stp>##V3_BDHV12</stp>
        <stp>912810FR4 Govt</stp>
        <stp>IDX_RATIO</stp>
        <stp>8/29/2007</stp>
        <stp>8/29/2007</stp>
        <stp>[Fixed Income  Prices 2004-2009.xlsx]TIPS!R808C108</stp>
        <tr r="DD808" s="1"/>
      </tp>
      <tp>
        <v>1.0115499999999999</v>
        <stp/>
        <stp>##V3_BDHV12</stp>
        <stp>912810FR4 Govt</stp>
        <stp>IDX_RATIO</stp>
        <stp>3/30/2005</stp>
        <stp>3/30/2005</stp>
        <stp>[Fixed Income  Prices 2004-2009.xlsx]TIPS!R180C108</stp>
        <tr r="DD180" s="1"/>
      </tp>
      <tp>
        <v>1.05843</v>
        <stp/>
        <stp>##V3_BDHV12</stp>
        <stp>912810FS2 Govt</stp>
        <stp>IDX_RATIO</stp>
        <stp>2/22/2008</stp>
        <stp>2/22/2008</stp>
        <stp>[Fixed Income  Prices 2004-2009.xlsx]TIPS!R548C112</stp>
        <tr r="DH548" s="1"/>
      </tp>
      <tp>
        <v>1.0159800000000001</v>
        <stp/>
        <stp>##V3_BDHV12</stp>
        <stp>912810FS2 Govt</stp>
        <stp>IDX_RATIO</stp>
        <stp>2/15/2007</stp>
        <stp>2/15/2007</stp>
        <stp>[Fixed Income  Prices 2004-2009.xlsx]TIPS!R282C112</stp>
        <tr r="DH282" s="1"/>
      </tp>
      <tp>
        <v>1.0491600000000001</v>
        <stp/>
        <stp>##V3_BDHV12</stp>
        <stp>912810FS2 Govt</stp>
        <stp>IDX_RATIO</stp>
        <stp>8/23/2007</stp>
        <stp>8/23/2007</stp>
        <stp>[Fixed Income  Prices 2004-2009.xlsx]TIPS!R417C112</stp>
        <tr r="DH417" s="1"/>
      </tp>
      <tp>
        <v>1.0601</v>
        <stp/>
        <stp>##V3_BDHV12</stp>
        <stp>912810FS2 Govt</stp>
        <stp>IDX_RATIO</stp>
        <stp>3/12/2008</stp>
        <stp>3/12/2008</stp>
        <stp>[Fixed Income  Prices 2004-2009.xlsx]TIPS!R561C112</stp>
        <tr r="DH561" s="1"/>
      </tp>
      <tp>
        <v>1.0496399999999999</v>
        <stp/>
        <stp>##V3_BDHV12</stp>
        <stp>912810FS2 Govt</stp>
        <stp>IDX_RATIO</stp>
        <stp>9/13/2007</stp>
        <stp>9/13/2007</stp>
        <stp>[Fixed Income  Prices 2004-2009.xlsx]TIPS!R432C112</stp>
        <tr r="DH432" s="1"/>
      </tp>
      <tp>
        <v>1.10517</v>
        <stp/>
        <stp>##V3_BDHV12</stp>
        <stp>912810FR4 Govt</stp>
        <stp>IDX_RATIO</stp>
        <stp>9/19/2007</stp>
        <stp>9/19/2007</stp>
        <stp>[Fixed Income  Prices 2004-2009.xlsx]TIPS!R823C108</stp>
        <tr r="DD823" s="1"/>
      </tp>
      <tp>
        <v>1.0557300000000001</v>
        <stp/>
        <stp>##V3_BDHV12</stp>
        <stp>912810PS1 Govt</stp>
        <stp>IDX_RATIO</stp>
        <stp>6/12/2009</stp>
        <stp>6/12/2009</stp>
        <stp>[Fixed Income  Prices 2004-2009.xlsx]TIPS!R628C116</stp>
        <tr r="DL628" s="1"/>
      </tp>
      <tp>
        <v>0.99504999999999999</v>
        <stp/>
        <stp>##V3_BDHV12</stp>
        <stp>912810PZ5 Govt</stp>
        <stp>IDX_RATIO</stp>
        <stp>7/21/2009</stp>
        <stp>7/21/2009</stp>
        <stp>[Fixed Income  Prices 2004-2009.xlsx]TIPS!R130C120</stp>
        <tr r="DP130" s="1"/>
      </tp>
      <tp>
        <v>1.0736399999999999</v>
        <stp/>
        <stp>##V3_BDHV12</stp>
        <stp>912810PS1 Govt</stp>
        <stp>IDX_RATIO</stp>
        <stp>7/30/2008</stp>
        <stp>7/30/2008</stp>
        <stp>[Fixed Income  Prices 2004-2009.xlsx]TIPS!R401C116</stp>
        <tr r="DL401" s="1"/>
      </tp>
      <tp>
        <v>0.99789000000000005</v>
        <stp/>
        <stp>##V3_BDHV12</stp>
        <stp>912828ET3 Govt</stp>
        <stp>IDX_RATIO</stp>
        <stp>3/27/2006</stp>
        <stp>3/27/2006</stp>
        <stp>[Fixed Income  Prices 2004-2009.xlsx]TIPS!R57C76</stp>
        <tr r="BX57" s="1"/>
      </tp>
      <tp>
        <v>1.0351900000000001</v>
        <stp/>
        <stp>##V3_BDHV12</stp>
        <stp>912810FR4 Govt</stp>
        <stp>IDX_RATIO</stp>
        <stp>9/22/2005</stp>
        <stp>9/22/2005</stp>
        <stp>[Fixed Income  Prices 2004-2009.xlsx]TIPS!R305C108</stp>
        <tr r="DD305" s="1"/>
      </tp>
      <tp>
        <v>1.0537700000000001</v>
        <stp/>
        <stp>##V3_BDHV12</stp>
        <stp>912810FR4 Govt</stp>
        <stp>IDX_RATIO</stp>
        <stp>1/12/2006</stp>
        <stp>1/12/2006</stp>
        <stp>[Fixed Income  Prices 2004-2009.xlsx]TIPS!R384C108</stp>
        <tr r="DD384" s="1"/>
      </tp>
      <tp>
        <v>1.0586800000000001</v>
        <stp/>
        <stp>##V3_BDHV12</stp>
        <stp>912810FS2 Govt</stp>
        <stp>IDX_RATIO</stp>
        <stp>2/12/2008</stp>
        <stp>2/12/2008</stp>
        <stp>[Fixed Income  Prices 2004-2009.xlsx]TIPS!R540C112</stp>
        <tr r="DH540" s="1"/>
      </tp>
      <tp>
        <v>1.0539400000000001</v>
        <stp/>
        <stp>##V3_BDHV12</stp>
        <stp>912810PS1 Govt</stp>
        <stp>IDX_RATIO</stp>
        <stp>5/22/2009</stp>
        <stp>5/22/2009</stp>
        <stp>[Fixed Income  Prices 2004-2009.xlsx]TIPS!R613C116</stp>
        <tr r="DL613" s="1"/>
      </tp>
      <tp>
        <v>1.0483100000000001</v>
        <stp/>
        <stp>##V3_BDHV12</stp>
        <stp>912810PS1 Govt</stp>
        <stp>IDX_RATIO</stp>
        <stp>4/17/2008</stp>
        <stp>4/17/2008</stp>
        <stp>[Fixed Income  Prices 2004-2009.xlsx]TIPS!R327C116</stp>
        <tr r="DL327" s="1"/>
      </tp>
      <tp>
        <v>0.99544999999999995</v>
        <stp/>
        <stp>##V3_BDHV12</stp>
        <stp>912828ET3 Govt</stp>
        <stp>IDX_RATIO</stp>
        <stp>3/17/2006</stp>
        <stp>3/17/2006</stp>
        <stp>[Fixed Income  Prices 2004-2009.xlsx]TIPS!R51C76</stp>
        <tr r="BX51" s="1"/>
      </tp>
      <tp>
        <v>1.0733200000000001</v>
        <stp/>
        <stp>##V3_BDHV12</stp>
        <stp>912810FR4 Govt</stp>
        <stp>IDX_RATIO</stp>
        <stp>3/27/2007</stp>
        <stp>3/27/2007</stp>
        <stp>[Fixed Income  Prices 2004-2009.xlsx]TIPS!R697C108</stp>
        <tr r="DD697" s="1"/>
      </tp>
      <tp>
        <v>1.0485100000000001</v>
        <stp/>
        <stp>##V3_BDHV12</stp>
        <stp>912810FS2 Govt</stp>
        <stp>IDX_RATIO</stp>
        <stp>8/13/2007</stp>
        <stp>8/13/2007</stp>
        <stp>[Fixed Income  Prices 2004-2009.xlsx]TIPS!R409C112</stp>
        <tr r="DH409" s="1"/>
      </tp>
      <tp>
        <v>1.1190899999999999</v>
        <stp/>
        <stp>##V3_BDHV12</stp>
        <stp>912810FR4 Govt</stp>
        <stp>IDX_RATIO</stp>
        <stp>3/28/2008</stp>
        <stp>3/28/2008</stp>
        <stp>[Fixed Income  Prices 2004-2009.xlsx]TIPS!R960C108</stp>
        <tr r="DD960" s="1"/>
      </tp>
      <tp>
        <v>1.11731</v>
        <stp/>
        <stp>##V3_BDHV12</stp>
        <stp>912810FR4 Govt</stp>
        <stp>IDX_RATIO</stp>
        <stp>3/18/2008</stp>
        <stp>3/18/2008</stp>
        <stp>[Fixed Income  Prices 2004-2009.xlsx]TIPS!R952C108</stp>
        <tr r="DD952" s="1"/>
      </tp>
      <tp>
        <v>1.0725500000000001</v>
        <stp/>
        <stp>##V3_BDHV12</stp>
        <stp>912810FS2 Govt</stp>
        <stp>IDX_RATIO</stp>
        <stp>5/21/2008</stp>
        <stp>5/21/2008</stp>
        <stp>[Fixed Income  Prices 2004-2009.xlsx]TIPS!R611C112</stp>
        <tr r="DH611" s="1"/>
      </tp>
      <tp>
        <v>1.0468500000000001</v>
        <stp/>
        <stp>##V3_BDHV12</stp>
        <stp>912810PS1 Govt</stp>
        <stp>IDX_RATIO</stp>
        <stp>3/31/2009</stp>
        <stp>3/31/2009</stp>
        <stp>[Fixed Income  Prices 2004-2009.xlsx]TIPS!R575C116</stp>
        <tr r="DL575" s="1"/>
      </tp>
      <tp>
        <v>1.0390299999999999</v>
        <stp/>
        <stp>##V3_BDHV12</stp>
        <stp>912810PS1 Govt</stp>
        <stp>IDX_RATIO</stp>
        <stp>1/16/2008</stp>
        <stp>1/16/2008</stp>
        <stp>[Fixed Income  Prices 2004-2009.xlsx]TIPS!R261C116</stp>
        <tr r="DL261" s="1"/>
      </tp>
      <tp>
        <v>1.05661</v>
        <stp/>
        <stp>##V3_BDHV12</stp>
        <stp>912810PS1 Govt</stp>
        <stp>IDX_RATIO</stp>
        <stp>6/22/2009</stp>
        <stp>6/22/2009</stp>
        <stp>[Fixed Income  Prices 2004-2009.xlsx]TIPS!R634C116</stp>
        <tr r="DL634" s="1"/>
      </tp>
      <tp>
        <v>1.0494699999999999</v>
        <stp/>
        <stp>##V3_BDHV12</stp>
        <stp>912810PS1 Govt</stp>
        <stp>IDX_RATIO</stp>
        <stp>2/11/2009</stp>
        <stp>2/11/2009</stp>
        <stp>[Fixed Income  Prices 2004-2009.xlsx]TIPS!R541C116</stp>
        <tr r="DL541" s="1"/>
      </tp>
      <tp>
        <v>0.99687999999999999</v>
        <stp/>
        <stp>##V3_BDHV12</stp>
        <stp>912828ET3 Govt</stp>
        <stp>IDX_RATIO</stp>
        <stp>1/27/2006</stp>
        <stp>1/27/2006</stp>
        <stp>[Fixed Income  Prices 2004-2009.xlsx]TIPS!R16C76</stp>
        <tr r="BX16" s="1"/>
      </tp>
      <tp>
        <v>0.99328000000000005</v>
        <stp/>
        <stp>##V3_BDHV12</stp>
        <stp>912828ET3 Govt</stp>
        <stp>IDX_RATIO</stp>
        <stp>2/17/2006</stp>
        <stp>2/17/2006</stp>
        <stp>[Fixed Income  Prices 2004-2009.xlsx]TIPS!R31C76</stp>
        <tr r="BX31" s="1"/>
      </tp>
      <tp>
        <v>1.0843499999999999</v>
        <stp/>
        <stp>##V3_BDHV12</stp>
        <stp>912810FR4 Govt</stp>
        <stp>IDX_RATIO</stp>
        <stp>5/16/2007</stp>
        <stp>5/16/2007</stp>
        <stp>[Fixed Income  Prices 2004-2009.xlsx]TIPS!R733C108</stp>
        <tr r="DD733" s="1"/>
      </tp>
      <tp>
        <v>1.01095</v>
        <stp/>
        <stp>##V3_BDHV12</stp>
        <stp>912810FS2 Govt</stp>
        <stp>IDX_RATIO</stp>
        <stp>6/16/2006</stp>
        <stp>6/16/2006</stp>
        <stp>[Fixed Income  Prices 2004-2009.xlsx]TIPS!R108C112</stp>
        <tr r="DH108" s="1"/>
      </tp>
      <tp>
        <v>1.0206</v>
        <stp/>
        <stp>##V3_BDHV12</stp>
        <stp>912810FR4 Govt</stp>
        <stp>IDX_RATIO</stp>
        <stp>5/13/2005</stp>
        <stp>5/13/2005</stp>
        <stp>[Fixed Income  Prices 2004-2009.xlsx]TIPS!R212C108</stp>
        <tr r="DD212" s="1"/>
      </tp>
      <tp>
        <v>1.07046</v>
        <stp/>
        <stp>##V3_BDHV12</stp>
        <stp>912810FR4 Govt</stp>
        <stp>IDX_RATIO</stp>
        <stp>2/27/2007</stp>
        <stp>2/27/2007</stp>
        <stp>[Fixed Income  Prices 2004-2009.xlsx]TIPS!R677C108</stp>
        <tr r="DD677" s="1"/>
      </tp>
      <tp>
        <v>1.07863</v>
        <stp/>
        <stp>##V3_BDHV12</stp>
        <stp>912810FR4 Govt</stp>
        <stp>IDX_RATIO</stp>
        <stp>4/26/2007</stp>
        <stp>4/26/2007</stp>
        <stp>[Fixed Income  Prices 2004-2009.xlsx]TIPS!R719C108</stp>
        <tr r="DD719" s="1"/>
      </tp>
      <tp>
        <v>1.0416099999999999</v>
        <stp/>
        <stp>##V3_BDHV12</stp>
        <stp>912810PS1 Govt</stp>
        <stp>IDX_RATIO</stp>
        <stp>2/26/2008</stp>
        <stp>2/26/2008</stp>
        <stp>[Fixed Income  Prices 2004-2009.xlsx]TIPS!R290C116</stp>
        <tr r="DL290" s="1"/>
      </tp>
      <tp>
        <v>1.0297499999999999</v>
        <stp/>
        <stp>##V3_BDHV12</stp>
        <stp>912810PS1 Govt</stp>
        <stp>IDX_RATIO</stp>
        <stp>7/25/2007</stp>
        <stp>7/25/2007</stp>
        <stp>[Fixed Income  Prices 2004-2009.xlsx]TIPS!R136C116</stp>
        <tr r="DL136" s="1"/>
      </tp>
      <tp>
        <v>1.0062800000000001</v>
        <stp/>
        <stp>##V3_BDHV12</stp>
        <stp>912828CP3 Govt</stp>
        <stp>IDX_RATIO</stp>
        <stp>8/31/2004</stp>
        <stp>8/31/2004</stp>
        <stp>[Fixed Income  Prices 2004-2009.xlsx]TIPS!R32C64</stp>
        <tr r="BL32" s="1"/>
      </tp>
      <tp>
        <v>1.00532</v>
        <stp/>
        <stp>##V3_BDHV12</stp>
        <stp>912828CP3 Govt</stp>
        <stp>IDX_RATIO</stp>
        <stp>9/21/2004</stp>
        <stp>9/21/2004</stp>
        <stp>[Fixed Income  Prices 2004-2009.xlsx]TIPS!R47C64</stp>
        <tr r="BL47" s="1"/>
      </tp>
      <tp>
        <v>1.0729200000000001</v>
        <stp/>
        <stp>##V3_BDHV12</stp>
        <stp>912810FR4 Govt</stp>
        <stp>IDX_RATIO</stp>
        <stp>7/24/2006</stp>
        <stp>7/24/2006</stp>
        <stp>[Fixed Income  Prices 2004-2009.xlsx]TIPS!R521C108</stp>
        <tr r="DD521" s="1"/>
      </tp>
      <tp>
        <v>1.0101800000000001</v>
        <stp/>
        <stp>##V3_BDHV12</stp>
        <stp>912810FR4 Govt</stp>
        <stp>IDX_RATIO</stp>
        <stp>3/10/2005</stp>
        <stp>3/10/2005</stp>
        <stp>[Fixed Income  Prices 2004-2009.xlsx]TIPS!R166C108</stp>
        <tr r="DD166" s="1"/>
      </tp>
      <tp>
        <v>1.07121</v>
        <stp/>
        <stp>##V3_BDHV12</stp>
        <stp>912810FR4 Govt</stp>
        <stp>IDX_RATIO</stp>
        <stp>7/14/2006</stp>
        <stp>7/14/2006</stp>
        <stp>[Fixed Income  Prices 2004-2009.xlsx]TIPS!R515C108</stp>
        <tr r="DD515" s="1"/>
      </tp>
      <tp>
        <v>1.02824</v>
        <stp/>
        <stp>##V3_BDHV12</stp>
        <stp>912810FR4 Govt</stp>
        <stp>IDX_RATIO</stp>
        <stp>6/13/2005</stp>
        <stp>6/13/2005</stp>
        <stp>[Fixed Income  Prices 2004-2009.xlsx]TIPS!R232C108</stp>
        <tr r="DD232" s="1"/>
      </tp>
      <tp>
        <v>1.01929</v>
        <stp/>
        <stp>##V3_BDHV12</stp>
        <stp>912810FS2 Govt</stp>
        <stp>IDX_RATIO</stp>
        <stp>7/26/2006</stp>
        <stp>7/26/2006</stp>
        <stp>[Fixed Income  Prices 2004-2009.xlsx]TIPS!R136C112</stp>
        <tr r="DH136" s="1"/>
      </tp>
      <tp>
        <v>1.0213700000000001</v>
        <stp/>
        <stp>##V3_BDHV12</stp>
        <stp>912810PS1 Govt</stp>
        <stp>IDX_RATIO</stp>
        <stp>6/15/2007</stp>
        <stp>6/15/2007</stp>
        <stp>[Fixed Income  Prices 2004-2009.xlsx]TIPS!R108C116</stp>
        <tr r="DL108" s="1"/>
      </tp>
      <tp>
        <v>1.0120899999999999</v>
        <stp/>
        <stp>##V3_BDHV12</stp>
        <stp>912810FR4 Govt</stp>
        <stp>IDX_RATIO</stp>
        <stp>2/10/2005</stp>
        <stp>2/10/2005</stp>
        <stp>[Fixed Income  Prices 2004-2009.xlsx]TIPS!R146C108</stp>
        <tr r="DD146" s="1"/>
      </tp>
      <tp>
        <v>1.0138</v>
        <stp/>
        <stp>##V3_BDHV12</stp>
        <stp>912810FS2 Govt</stp>
        <stp>IDX_RATIO</stp>
        <stp>6/26/2006</stp>
        <stp>6/26/2006</stp>
        <stp>[Fixed Income  Prices 2004-2009.xlsx]TIPS!R114C112</stp>
        <tr r="DH114" s="1"/>
      </tp>
      <tp>
        <v>1.0808500000000001</v>
        <stp/>
        <stp>##V3_BDHV12</stp>
        <stp>912810PS1 Govt</stp>
        <stp>IDX_RATIO</stp>
        <stp>8/20/2008</stp>
        <stp>8/20/2008</stp>
        <stp>[Fixed Income  Prices 2004-2009.xlsx]TIPS!R416C116</stp>
        <tr r="DL416" s="1"/>
      </tp>
      <tp>
        <v>1.0867499999999999</v>
        <stp/>
        <stp>##V3_BDHV12</stp>
        <stp>912810PS1 Govt</stp>
        <stp>IDX_RATIO</stp>
        <stp>9/10/2008</stp>
        <stp>9/10/2008</stp>
        <stp>[Fixed Income  Prices 2004-2009.xlsx]TIPS!R431C116</stp>
        <tr r="DL431" s="1"/>
      </tp>
      <tp>
        <v>1.00423</v>
        <stp/>
        <stp>##V3_BDHV12</stp>
        <stp>912828CP3 Govt</stp>
        <stp>IDX_RATIO</stp>
        <stp>8/11/2004</stp>
        <stp>8/11/2004</stp>
        <stp>[Fixed Income  Prices 2004-2009.xlsx]TIPS!R18C64</stp>
        <tr r="BL18" s="1"/>
      </tp>
      <tp>
        <v>1.0767199999999999</v>
        <stp/>
        <stp>##V3_BDHV12</stp>
        <stp>912810FR4 Govt</stp>
        <stp>IDX_RATIO</stp>
        <stp>4/16/2007</stp>
        <stp>4/16/2007</stp>
        <stp>[Fixed Income  Prices 2004-2009.xlsx]TIPS!R711C108</stp>
        <tr r="DD711" s="1"/>
      </tp>
      <tp>
        <v>1.01606</v>
        <stp/>
        <stp>##V3_BDHV12</stp>
        <stp>912810FS2 Govt</stp>
        <stp>IDX_RATIO</stp>
        <stp>1/15/2007</stp>
        <stp>1/15/2007</stp>
        <stp>[Fixed Income  Prices 2004-2009.xlsx]TIPS!R259C112</stp>
        <tr r="DH259" s="1"/>
      </tp>
      <tp>
        <v>1.10806</v>
        <stp/>
        <stp>##V3_BDHV12</stp>
        <stp>912810FS2 Govt</stp>
        <stp>IDX_RATIO</stp>
        <stp>9/30/2008</stp>
        <stp>9/30/2008</stp>
        <stp>[Fixed Income  Prices 2004-2009.xlsx]TIPS!R705C112</stp>
        <tr r="DH705" s="1"/>
      </tp>
      <tp>
        <v>1.06975</v>
        <stp/>
        <stp>##V3_BDHV12</stp>
        <stp>912810FR4 Govt</stp>
        <stp>IDX_RATIO</stp>
        <stp>1/17/2007</stp>
        <stp>1/17/2007</stp>
        <stp>[Fixed Income  Prices 2004-2009.xlsx]TIPS!R648C108</stp>
        <tr r="DD648" s="1"/>
      </tp>
      <tp>
        <v>1.07836</v>
        <stp/>
        <stp>##V3_BDHV12</stp>
        <stp>912810FS2 Govt</stp>
        <stp>IDX_RATIO</stp>
        <stp>1/20/2009</stp>
        <stp>1/20/2009</stp>
        <stp>[Fixed Income  Prices 2004-2009.xlsx]TIPS!R785C112</stp>
        <tr r="DH785" s="1"/>
      </tp>
      <tp>
        <v>1.02403</v>
        <stp/>
        <stp>##V3_BDHV12</stp>
        <stp>912810FS2 Govt</stp>
        <stp>IDX_RATIO</stp>
        <stp>4/24/2007</stp>
        <stp>4/24/2007</stp>
        <stp>[Fixed Income  Prices 2004-2009.xlsx]TIPS!R330C112</stp>
        <tr r="DH330" s="1"/>
      </tp>
      <tp>
        <v>1.07162</v>
        <stp/>
        <stp>##V3_BDHV12</stp>
        <stp>912810FS2 Govt</stp>
        <stp>IDX_RATIO</stp>
        <stp>1/30/2009</stp>
        <stp>1/30/2009</stp>
        <stp>[Fixed Income  Prices 2004-2009.xlsx]TIPS!R793C112</stp>
        <tr r="DH793" s="1"/>
      </tp>
      <tp>
        <v>1.0155700000000001</v>
        <stp/>
        <stp>##V3_BDHV12</stp>
        <stp>912810FS2 Govt</stp>
        <stp>IDX_RATIO</stp>
        <stp>1/25/2007</stp>
        <stp>1/25/2007</stp>
        <stp>[Fixed Income  Prices 2004-2009.xlsx]TIPS!R267C112</stp>
        <tr r="DH267" s="1"/>
      </tp>
      <tp>
        <v>1.0231699999999999</v>
        <stp/>
        <stp>##V3_BDHV12</stp>
        <stp>912810FR4 Govt</stp>
        <stp>IDX_RATIO</stp>
        <stp>5/23/2005</stp>
        <stp>5/23/2005</stp>
        <stp>[Fixed Income  Prices 2004-2009.xlsx]TIPS!R218C108</stp>
        <tr r="DD218" s="1"/>
      </tp>
      <tp>
        <v>1.0235799999999999</v>
        <stp/>
        <stp>##V3_BDHV12</stp>
        <stp>912810PS1 Govt</stp>
        <stp>IDX_RATIO</stp>
        <stp>6/25/2007</stp>
        <stp>6/25/2007</stp>
        <stp>[Fixed Income  Prices 2004-2009.xlsx]TIPS!R114C116</stp>
        <tr r="DL114" s="1"/>
      </tp>
      <tp>
        <v>1.0683199999999999</v>
        <stp/>
        <stp>##V3_BDHV12</stp>
        <stp>912810PS1 Govt</stp>
        <stp>IDX_RATIO</stp>
        <stp>9/23/2009</stp>
        <stp>9/23/2009</stp>
        <stp>[Fixed Income  Prices 2004-2009.xlsx]TIPS!R701C116</stp>
        <tr r="DL701" s="1"/>
      </tp>
      <tp>
        <v>1.03223</v>
        <stp/>
        <stp>##V3_BDHV12</stp>
        <stp>912810FS2 Govt</stp>
        <stp>IDX_RATIO</stp>
        <stp>5/24/2007</stp>
        <stp>5/24/2007</stp>
        <stp>[Fixed Income  Prices 2004-2009.xlsx]TIPS!R352C112</stp>
        <tr r="DH352" s="1"/>
      </tp>
      <tp>
        <v>1.09857</v>
        <stp/>
        <stp>##V3_BDHV12</stp>
        <stp>912810FS2 Govt</stp>
        <stp>IDX_RATIO</stp>
        <stp>8/21/2008</stp>
        <stp>8/21/2008</stp>
        <stp>[Fixed Income  Prices 2004-2009.xlsx]TIPS!R677C112</stp>
        <tr r="DH677" s="1"/>
      </tp>
      <tp>
        <v>1.0247999999999999</v>
        <stp/>
        <stp>##V3_BDHV12</stp>
        <stp>912810FS2 Govt</stp>
        <stp>IDX_RATIO</stp>
        <stp>9/26/2006</stp>
        <stp>9/26/2006</stp>
        <stp>[Fixed Income  Prices 2004-2009.xlsx]TIPS!R180C112</stp>
        <tr r="DH180" s="1"/>
      </tp>
      <tp>
        <v>1.0180400000000001</v>
        <stp/>
        <stp>##V3_BDHV12</stp>
        <stp>912810FS2 Govt</stp>
        <stp>IDX_RATIO</stp>
        <stp>3/14/2007</stp>
        <stp>3/14/2007</stp>
        <stp>[Fixed Income  Prices 2004-2009.xlsx]TIPS!R301C112</stp>
        <tr r="DH301" s="1"/>
      </tp>
      <tp>
        <v>1.03376</v>
        <stp/>
        <stp>##V3_BDHV12</stp>
        <stp>912810FR4 Govt</stp>
        <stp>IDX_RATIO</stp>
        <stp>9/13/2005</stp>
        <stp>9/13/2005</stp>
        <stp>[Fixed Income  Prices 2004-2009.xlsx]TIPS!R298C108</stp>
        <tr r="DD298" s="1"/>
      </tp>
      <tp>
        <v>1.00159</v>
        <stp/>
        <stp>##V3_BDHV12</stp>
        <stp>912810PZ5 Govt</stp>
        <stp>IDX_RATIO</stp>
        <stp>8/21/2009</stp>
        <stp>8/21/2009</stp>
        <stp>[Fixed Income  Prices 2004-2009.xlsx]TIPS!R153C120</stp>
        <tr r="DP153" s="1"/>
      </tp>
      <tp>
        <v>1.0055700000000001</v>
        <stp/>
        <stp>##V3_BDHV12</stp>
        <stp>912828CZ1 Govt</stp>
        <stp>IDX_RATIO</stp>
        <stp>2/21/2005</stp>
        <stp>2/21/2005</stp>
        <stp>[Fixed Income  Prices 2004-2009.xlsx]TIPS!R87C24</stp>
        <tr r="X87" s="1"/>
      </tp>
      <tp>
        <v>1.0264500000000001</v>
        <stp/>
        <stp>##V3_BDHV12</stp>
        <stp>912828BW9 Govt</stp>
        <stp>IDX_RATIO</stp>
        <stp>8/30/2004</stp>
        <stp>8/30/2004</stp>
        <stp>[Fixed Income  Prices 2004-2009.xlsx]TIPS!R31C56</stp>
        <tr r="BD31" s="1"/>
      </tp>
      <tp>
        <v>1.02563</v>
        <stp/>
        <stp>##V3_BDHV12</stp>
        <stp>912828BW9 Govt</stp>
        <stp>IDX_RATIO</stp>
        <stp>9/20/2004</stp>
        <stp>9/20/2004</stp>
        <stp>[Fixed Income  Prices 2004-2009.xlsx]TIPS!R46C56</stp>
        <tr r="BD46" s="1"/>
      </tp>
      <tp>
        <v>1.0078499999999999</v>
        <stp/>
        <stp>##V3_BDHV12</stp>
        <stp>912828CZ1 Govt</stp>
        <stp>IDX_RATIO</stp>
        <stp>1/11/2005</stp>
        <stp>1/11/2005</stp>
        <stp>[Fixed Income  Prices 2004-2009.xlsx]TIPS!R58C24</stp>
        <tr r="X58" s="1"/>
      </tp>
      <tp>
        <v>1.0567599999999999</v>
        <stp/>
        <stp>##V3_BDHV12</stp>
        <stp>912810FR4 Govt</stp>
        <stp>IDX_RATIO</stp>
        <stp>5/15/2006</stp>
        <stp>5/15/2006</stp>
        <stp>[Fixed Income  Prices 2004-2009.xlsx]TIPS!R471C108</stp>
        <tr r="DD471" s="1"/>
      </tp>
      <tp>
        <v>1.0953200000000001</v>
        <stp/>
        <stp>##V3_BDHV12</stp>
        <stp>912810FR4 Govt</stp>
        <stp>IDX_RATIO</stp>
        <stp>6/26/2007</stp>
        <stp>6/26/2007</stp>
        <stp>[Fixed Income  Prices 2004-2009.xlsx]TIPS!R762C108</stp>
        <tr r="DD762" s="1"/>
      </tp>
      <tp>
        <v>1.0130699999999999</v>
        <stp/>
        <stp>##V3_BDHV12</stp>
        <stp>912810FR4 Govt</stp>
        <stp>IDX_RATIO</stp>
        <stp>1/20/2005</stp>
        <stp>1/20/2005</stp>
        <stp>[Fixed Income  Prices 2004-2009.xlsx]TIPS!R131C108</stp>
        <tr r="DD131" s="1"/>
      </tp>
      <tp>
        <v>1.03054</v>
        <stp/>
        <stp>##V3_BDHV12</stp>
        <stp>912810FR4 Govt</stp>
        <stp>IDX_RATIO</stp>
        <stp>6/23/2005</stp>
        <stp>6/23/2005</stp>
        <stp>[Fixed Income  Prices 2004-2009.xlsx]TIPS!R240C108</stp>
        <tr r="DD240" s="1"/>
      </tp>
      <tp>
        <v>1.0537099999999999</v>
        <stp/>
        <stp>##V3_BDHV12</stp>
        <stp>912810FR4 Govt</stp>
        <stp>IDX_RATIO</stp>
        <stp>4/25/2006</stp>
        <stp>4/25/2006</stp>
        <stp>[Fixed Income  Prices 2004-2009.xlsx]TIPS!R457C108</stp>
        <tr r="DD457" s="1"/>
      </tp>
      <tp>
        <v>1.04617</v>
        <stp/>
        <stp>##V3_BDHV12</stp>
        <stp>912810FR4 Govt</stp>
        <stp>IDX_RATIO</stp>
        <stp>2/15/2006</stp>
        <stp>2/15/2006</stp>
        <stp>[Fixed Income  Prices 2004-2009.xlsx]TIPS!R408C108</stp>
        <tr r="DD408" s="1"/>
      </tp>
      <tp>
        <v>1.0041</v>
        <stp/>
        <stp>##V3_BDHV12</stp>
        <stp>912810PZ5 Govt</stp>
        <stp>IDX_RATIO</stp>
        <stp>9/11/2009</stp>
        <stp>9/11/2009</stp>
        <stp>[Fixed Income  Prices 2004-2009.xlsx]TIPS!R168C120</stp>
        <tr r="DP168" s="1"/>
      </tp>
      <tp>
        <v>1.0043500000000001</v>
        <stp/>
        <stp>##V3_BDHV12</stp>
        <stp>912810PZ5 Govt</stp>
        <stp>IDX_RATIO</stp>
        <stp>8/31/2009</stp>
        <stp>8/31/2009</stp>
        <stp>[Fixed Income  Prices 2004-2009.xlsx]TIPS!R159C120</stp>
        <tr r="DP159" s="1"/>
      </tp>
      <tp>
        <v>1.03295</v>
        <stp/>
        <stp>##V3_BDHV12</stp>
        <stp>912810PS1 Govt</stp>
        <stp>IDX_RATIO</stp>
        <stp>9/25/2007</stp>
        <stp>9/25/2007</stp>
        <stp>[Fixed Income  Prices 2004-2009.xlsx]TIPS!R180C116</stp>
        <tr r="DL180" s="1"/>
      </tp>
      <tp>
        <v>1.0254000000000001</v>
        <stp/>
        <stp>##V3_BDHV12</stp>
        <stp>912828BW9 Govt</stp>
        <stp>IDX_RATIO</stp>
        <stp>8/20/2004</stp>
        <stp>8/20/2004</stp>
        <stp>[Fixed Income  Prices 2004-2009.xlsx]TIPS!R25C56</stp>
        <tr r="BD25" s="1"/>
      </tp>
      <tp>
        <v>1.00508</v>
        <stp/>
        <stp>##V3_BDHV12</stp>
        <stp>912828GX2 Govt</stp>
        <stp>IDX_RATIO</stp>
        <stp>9/25/2007</stp>
        <stp>9/25/2007</stp>
        <stp>[Fixed Income  Prices 2004-2009.xlsx]TIPS!R58C88</stp>
        <tr r="CJ58" s="1"/>
      </tp>
      <tp>
        <v>1.0250900000000001</v>
        <stp/>
        <stp>##V3_BDHV12</stp>
        <stp>912828BW9 Govt</stp>
        <stp>IDX_RATIO</stp>
        <stp>9/30/2004</stp>
        <stp>9/30/2004</stp>
        <stp>[Fixed Income  Prices 2004-2009.xlsx]TIPS!R54C56</stp>
        <tr r="BD54" s="1"/>
      </tp>
      <tp>
        <v>1.0319700000000001</v>
        <stp/>
        <stp>##V3_BDHV12</stp>
        <stp>912810FR4 Govt</stp>
        <stp>IDX_RATIO</stp>
        <stp>7/13/2005</stp>
        <stp>7/13/2005</stp>
        <stp>[Fixed Income  Prices 2004-2009.xlsx]TIPS!R254C108</stp>
        <tr r="DD254" s="1"/>
      </tp>
      <tp>
        <v>1.0997399999999999</v>
        <stp/>
        <stp>##V3_BDHV12</stp>
        <stp>912810FR4 Govt</stp>
        <stp>IDX_RATIO</stp>
        <stp>7/16/2007</stp>
        <stp>7/16/2007</stp>
        <stp>[Fixed Income  Prices 2004-2009.xlsx]TIPS!R776C108</stp>
        <tr r="DD776" s="1"/>
      </tp>
      <tp>
        <v>1.0950199999999999</v>
        <stp/>
        <stp>##V3_BDHV12</stp>
        <stp>912810FS2 Govt</stp>
        <stp>IDX_RATIO</stp>
        <stp>8/11/2008</stp>
        <stp>8/11/2008</stp>
        <stp>[Fixed Income  Prices 2004-2009.xlsx]TIPS!R669C112</stp>
        <tr r="DH669" s="1"/>
      </tp>
      <tp>
        <v>1.0476399999999999</v>
        <stp/>
        <stp>##V3_BDHV12</stp>
        <stp>912810FR4 Govt</stp>
        <stp>IDX_RATIO</stp>
        <stp>3/15/2006</stp>
        <stp>3/15/2006</stp>
        <stp>[Fixed Income  Prices 2004-2009.xlsx]TIPS!R428C108</stp>
        <tr r="DD428" s="1"/>
      </tp>
      <tp>
        <v>1.0586500000000001</v>
        <stp/>
        <stp>##V3_BDHV12</stp>
        <stp>912810FR4 Govt</stp>
        <stp>IDX_RATIO</stp>
        <stp>5/25/2006</stp>
        <stp>5/25/2006</stp>
        <stp>[Fixed Income  Prices 2004-2009.xlsx]TIPS!R479C108</stp>
        <tr r="DD479" s="1"/>
      </tp>
      <tp>
        <v>1.12273</v>
        <stp/>
        <stp>##V3_BDHV12</stp>
        <stp>912810FR4 Govt</stp>
        <stp>IDX_RATIO</stp>
        <stp>4/28/2008</stp>
        <stp>4/28/2008</stp>
        <stp>[Fixed Income  Prices 2004-2009.xlsx]TIPS!R981C108</stp>
        <tr r="DD981" s="1"/>
      </tp>
      <tp>
        <v>1.0656600000000001</v>
        <stp/>
        <stp>##V3_BDHV12</stp>
        <stp>912810FS2 Govt</stp>
        <stp>IDX_RATIO</stp>
        <stp>4/22/2008</stp>
        <stp>4/22/2008</stp>
        <stp>[Fixed Income  Prices 2004-2009.xlsx]TIPS!R590C112</stp>
        <tr r="DH590" s="1"/>
      </tp>
      <tp>
        <v>1.02922</v>
        <stp/>
        <stp>##V3_BDHV12</stp>
        <stp>912810FS2 Govt</stp>
        <stp>IDX_RATIO</stp>
        <stp>5/14/2007</stp>
        <stp>5/14/2007</stp>
        <stp>[Fixed Income  Prices 2004-2009.xlsx]TIPS!R344C112</stp>
        <tr r="DH344" s="1"/>
      </tp>
      <tp>
        <v>1.0698799999999999</v>
        <stp/>
        <stp>##V3_BDHV12</stp>
        <stp>912810PS1 Govt</stp>
        <stp>IDX_RATIO</stp>
        <stp>7/17/2008</stp>
        <stp>7/17/2008</stp>
        <stp>[Fixed Income  Prices 2004-2009.xlsx]TIPS!R392C116</stp>
        <tr r="DL392" s="1"/>
      </tp>
      <tp>
        <v>1.06369</v>
        <stp/>
        <stp>##V3_BDHV12</stp>
        <stp>912810PS1 Govt</stp>
        <stp>IDX_RATIO</stp>
        <stp>8/12/2009</stp>
        <stp>8/12/2009</stp>
        <stp>[Fixed Income  Prices 2004-2009.xlsx]TIPS!R671C116</stp>
        <tr r="DL671" s="1"/>
      </tp>
      <tp>
        <v>0.99883</v>
        <stp/>
        <stp>##V3_BDHV12</stp>
        <stp>912810PZ5 Govt</stp>
        <stp>IDX_RATIO</stp>
        <stp>8/11/2009</stp>
        <stp>8/11/2009</stp>
        <stp>[Fixed Income  Prices 2004-2009.xlsx]TIPS!R145C120</stp>
        <tr r="DP145" s="1"/>
      </tp>
      <tp>
        <v>1.0243500000000001</v>
        <stp/>
        <stp>##V3_BDHV12</stp>
        <stp>912828BW9 Govt</stp>
        <stp>IDX_RATIO</stp>
        <stp>8/10/2004</stp>
        <stp>8/10/2004</stp>
        <stp>[Fixed Income  Prices 2004-2009.xlsx]TIPS!R17C56</stp>
        <tr r="BD17" s="1"/>
      </tp>
      <tp>
        <v>1.0081899999999999</v>
        <stp/>
        <stp>##V3_BDHV12</stp>
        <stp>912828CZ1 Govt</stp>
        <stp>IDX_RATIO</stp>
        <stp>1/31/2005</stp>
        <stp>1/31/2005</stp>
        <stp>[Fixed Income  Prices 2004-2009.xlsx]TIPS!R72C24</stp>
        <tr r="X72" s="1"/>
      </tp>
      <tp>
        <v>1.03169</v>
        <stp/>
        <stp>##V3_BDHV12</stp>
        <stp>912810FR4 Govt</stp>
        <stp>IDX_RATIO</stp>
        <stp>8/23/2005</stp>
        <stp>8/23/2005</stp>
        <stp>[Fixed Income  Prices 2004-2009.xlsx]TIPS!R283C108</stp>
        <tr r="DD283" s="1"/>
      </tp>
      <tp>
        <v>1.0128999999999999</v>
        <stp/>
        <stp>##V3_BDHV12</stp>
        <stp>912810FR4 Govt</stp>
        <stp>IDX_RATIO</stp>
        <stp>1/10/2005</stp>
        <stp>1/10/2005</stp>
        <stp>[Fixed Income  Prices 2004-2009.xlsx]TIPS!R123C108</stp>
        <tr r="DD123" s="1"/>
      </tp>
      <tp>
        <v>1.10423</v>
        <stp/>
        <stp>##V3_BDHV12</stp>
        <stp>912810FR4 Govt</stp>
        <stp>IDX_RATIO</stp>
        <stp>8/16/2007</stp>
        <stp>8/16/2007</stp>
        <stp>[Fixed Income  Prices 2004-2009.xlsx]TIPS!R799C108</stp>
        <tr r="DD799" s="1"/>
      </tp>
      <tp>
        <v>1.03755</v>
        <stp/>
        <stp>##V3_BDHV12</stp>
        <stp>912810FS2 Govt</stp>
        <stp>IDX_RATIO</stp>
        <stp>6/14/2007</stp>
        <stp>6/14/2007</stp>
        <stp>[Fixed Income  Prices 2004-2009.xlsx]TIPS!R367C112</stp>
        <tr r="DH367" s="1"/>
      </tp>
      <tp>
        <v>1.0905499999999999</v>
        <stp/>
        <stp>##V3_BDHV12</stp>
        <stp>912810PS1 Govt</stp>
        <stp>IDX_RATIO</stp>
        <stp>9/30/2008</stp>
        <stp>9/30/2008</stp>
        <stp>[Fixed Income  Prices 2004-2009.xlsx]TIPS!R445C116</stp>
        <tr r="DL445" s="1"/>
      </tp>
      <tp>
        <v>1.05047</v>
        <stp/>
        <stp>##V3_BDHV12</stp>
        <stp>912810PS1 Govt</stp>
        <stp>IDX_RATIO</stp>
        <stp>4/21/2009</stp>
        <stp>4/21/2009</stp>
        <stp>[Fixed Income  Prices 2004-2009.xlsx]TIPS!R590C116</stp>
        <tr r="DL590" s="1"/>
      </tp>
      <tp>
        <v>1.00356</v>
        <stp/>
        <stp>##V3_BDHV12</stp>
        <stp>912810PZ5 Govt</stp>
        <stp>IDX_RATIO</stp>
        <stp>9/21/2009</stp>
        <stp>9/21/2009</stp>
        <stp>[Fixed Income  Prices 2004-2009.xlsx]TIPS!R174C120</stp>
        <tr r="DP174" s="1"/>
      </tp>
      <tp>
        <v>1.0042199999999999</v>
        <stp/>
        <stp>##V3_BDHV12</stp>
        <stp>912828GX2 Govt</stp>
        <stp>IDX_RATIO</stp>
        <stp>8/15/2007</stp>
        <stp>8/15/2007</stp>
        <stp>[Fixed Income  Prices 2004-2009.xlsx]TIPS!R29C88</stp>
        <tr r="CJ29" s="1"/>
      </tp>
      <tp>
        <v>1.0068900000000001</v>
        <stp/>
        <stp>##V3_BDHV12</stp>
        <stp>912828CZ1 Govt</stp>
        <stp>IDX_RATIO</stp>
        <stp>2/11/2005</stp>
        <stp>2/11/2005</stp>
        <stp>[Fixed Income  Prices 2004-2009.xlsx]TIPS!R81C24</stp>
        <tr r="X81" s="1"/>
      </tp>
      <tp>
        <v>1.02617</v>
        <stp/>
        <stp>##V3_BDHV12</stp>
        <stp>912828BW9 Govt</stp>
        <stp>IDX_RATIO</stp>
        <stp>9/10/2004</stp>
        <stp>9/10/2004</stp>
        <stp>[Fixed Income  Prices 2004-2009.xlsx]TIPS!R40C56</stp>
        <tr r="BD40" s="1"/>
      </tp>
      <tp>
        <v>1.0080199999999999</v>
        <stp/>
        <stp>##V3_BDHV12</stp>
        <stp>912828CZ1 Govt</stp>
        <stp>IDX_RATIO</stp>
        <stp>1/21/2005</stp>
        <stp>1/21/2005</stp>
        <stp>[Fixed Income  Prices 2004-2009.xlsx]TIPS!R66C24</stp>
        <tr r="X66" s="1"/>
      </tp>
      <tp>
        <v>1.00352</v>
        <stp/>
        <stp>##V3_BDHV12</stp>
        <stp>912828JE1 Govt</stp>
        <stp>IDX_RATIO</stp>
        <stp>7/28/2008</stp>
        <stp>7/28/2008</stp>
        <stp>[Fixed Income  Prices 2004-2009.xlsx]TIPS!R16C96</stp>
        <tr r="CR16" s="1"/>
      </tp>
      <tp>
        <v>1.02921</v>
        <stp/>
        <stp>##V3_BDHV12</stp>
        <stp>912828BD1 Govt</stp>
        <stp>IDX_RATIO</stp>
        <stp>7/30/2004</stp>
        <stp>7/30/2004</stp>
        <stp>[Fixed Income  Prices 2004-2009.xlsx]TIPS!R10C52</stp>
        <tr r="AZ10" s="1"/>
      </tp>
      <tp>
        <v>1.01729</v>
        <stp/>
        <stp>##V3_BDHV12</stp>
        <stp>912828FB1 Govt</stp>
        <stp>IDX_RATIO</stp>
        <stp>7/14/2006</stp>
        <stp>7/14/2006</stp>
        <stp>[Fixed Income  Prices 2004-2009.xlsx]TIPS!R63C32</stp>
        <tr r="AF63" s="1"/>
      </tp>
      <tp>
        <v>1.00519</v>
        <stp/>
        <stp>##V3_BDHV12</stp>
        <stp>912828FB1 Govt</stp>
        <stp>IDX_RATIO</stp>
        <stp>5/24/2006</stp>
        <stp>5/24/2006</stp>
        <stp>[Fixed Income  Prices 2004-2009.xlsx]TIPS!R26C32</stp>
        <tr r="AF26" s="1"/>
      </tp>
      <tp>
        <v>1.01033</v>
        <stp/>
        <stp>##V3_BDHV12</stp>
        <stp>912828FB1 Govt</stp>
        <stp>IDX_RATIO</stp>
        <stp>6/14/2006</stp>
        <stp>6/14/2006</stp>
        <stp>[Fixed Income  Prices 2004-2009.xlsx]TIPS!R41C32</stp>
        <tr r="AF41" s="1"/>
      </tp>
      <tp>
        <v>1.00081</v>
        <stp/>
        <stp>##V3_BDHV12</stp>
        <stp>912828JE1 Govt</stp>
        <stp>IDX_RATIO</stp>
        <stp>7/18/2008</stp>
        <stp>7/18/2008</stp>
        <stp>[Fixed Income  Prices 2004-2009.xlsx]TIPS!R10C96</stp>
        <tr r="CR10" s="1"/>
      </tp>
      <tp>
        <v>1.01892</v>
        <stp/>
        <stp>##V3_BDHV12</stp>
        <stp>912828FB1 Govt</stp>
        <stp>IDX_RATIO</stp>
        <stp>7/24/2006</stp>
        <stp>7/24/2006</stp>
        <stp>[Fixed Income  Prices 2004-2009.xlsx]TIPS!R69C32</stp>
        <tr r="AF69" s="1"/>
      </tp>
      <tp>
        <v>1.0065900000000001</v>
        <stp/>
        <stp>##V3_BDHV12</stp>
        <stp>912828KM1 Govt</stp>
        <stp>IDX_RATIO</stp>
        <stp>6/19/2009</stp>
        <stp>6/19/2009</stp>
        <stp>[Fixed Income  Prices 2004-2009.xlsx]TIPS!R46C60</stp>
        <tr r="BH46" s="1"/>
      </tp>
      <tp>
        <v>1.00485</v>
        <stp/>
        <stp>##V3_BDHV12</stp>
        <stp>912828KM1 Govt</stp>
        <stp>IDX_RATIO</stp>
        <stp>5/29/2009</stp>
        <stp>5/29/2009</stp>
        <stp>[Fixed Income  Prices 2004-2009.xlsx]TIPS!R31C60</stp>
        <tr r="BH31" s="1"/>
      </tp>
      <tp>
        <v>1.0256700000000001</v>
        <stp/>
        <stp>##V3_BDHV12</stp>
        <stp>912828GN4 Govt</stp>
        <stp>IDX_RATIO</stp>
        <stp>8/15/2007</stp>
        <stp>8/15/2007</stp>
        <stp>[Fixed Income  Prices 2004-2009.xlsx]TIPS!R86C40</stp>
        <tr r="AN86" s="1"/>
      </tp>
      <tp>
        <v>1.0102199999999999</v>
        <stp/>
        <stp>##V3_BDHV12</stp>
        <stp>912828KM1 Govt</stp>
        <stp>IDX_RATIO</stp>
        <stp>7/29/2009</stp>
        <stp>7/29/2009</stp>
        <stp>[Fixed Income  Prices 2004-2009.xlsx]TIPS!R74C60</stp>
        <tr r="BH74" s="1"/>
      </tp>
      <tp>
        <v>1.0014400000000001</v>
        <stp/>
        <stp>##V3_BDHV12</stp>
        <stp>912828FL9 Govt</stp>
        <stp>IDX_RATIO</stp>
        <stp>7/24/2006</stp>
        <stp>7/24/2006</stp>
        <stp>[Fixed Income  Prices 2004-2009.xlsx]TIPS!R12C80</stp>
        <tr r="CB12" s="1"/>
      </tp>
      <tp>
        <v>1.00743</v>
        <stp/>
        <stp>##V3_BDHV12</stp>
        <stp>912828KM1 Govt</stp>
        <stp>IDX_RATIO</stp>
        <stp>6/29/2009</stp>
        <stp>6/29/2009</stp>
        <stp>[Fixed Income  Prices 2004-2009.xlsx]TIPS!R52C60</stp>
        <tr r="BH52" s="1"/>
      </tp>
      <tp>
        <v>1.00406</v>
        <stp/>
        <stp>##V3_BDHV12</stp>
        <stp>912828KM1 Govt</stp>
        <stp>IDX_RATIO</stp>
        <stp>5/19/2009</stp>
        <stp>5/19/2009</stp>
        <stp>[Fixed Income  Prices 2004-2009.xlsx]TIPS!R23C60</stp>
        <tr r="BH23" s="1"/>
      </tp>
      <tp>
        <v>0.99960000000000004</v>
        <stp/>
        <stp>##V3_BDHV12</stp>
        <stp>912828EA4 Govt</stp>
        <stp>IDX_RATIO</stp>
        <stp>7/27/2005</stp>
        <stp>7/27/2005</stp>
        <stp>[Fixed Income  Prices 2004-2009.xlsx]TIPS!R13C72</stp>
        <tr r="BT13" s="1"/>
      </tp>
      <tp>
        <v>0.99763000000000002</v>
        <stp/>
        <stp>##V3_BDHV12</stp>
        <stp>912828DH0 Govt</stp>
        <stp>IDX_RATIO</stp>
        <stp>3/16/2005</stp>
        <stp>3/16/2005</stp>
        <stp>[Fixed Income  Prices 2004-2009.xlsx]TIPS!R48C68</stp>
        <tr r="BP48" s="1"/>
      </tp>
      <tp>
        <v>1.0172399999999999</v>
        <stp/>
        <stp>##V3_BDHV12</stp>
        <stp>912828GN4 Govt</stp>
        <stp>IDX_RATIO</stp>
        <stp>6/25/2007</stp>
        <stp>6/25/2007</stp>
        <stp>[Fixed Income  Prices 2004-2009.xlsx]TIPS!R49C40</stp>
        <tr r="AN49" s="1"/>
      </tp>
      <tp>
        <v>1.0069699999999999</v>
        <stp/>
        <stp>##V3_BDHV12</stp>
        <stp>912828GN4 Govt</stp>
        <stp>IDX_RATIO</stp>
        <stp>5/15/2007</stp>
        <stp>5/15/2007</stp>
        <stp>[Fixed Income  Prices 2004-2009.xlsx]TIPS!R20C40</stp>
        <tr r="AN20" s="1"/>
      </tp>
      <tp>
        <v>1.0020500000000001</v>
        <stp/>
        <stp>##V3_BDHV12</stp>
        <stp>912828GD6 Govt</stp>
        <stp>IDX_RATIO</stp>
        <stp>3/15/2007</stp>
        <stp>3/15/2007</stp>
        <stp>[Fixed Income  Prices 2004-2009.xlsx]TIPS!R50C84</stp>
        <tr r="CF50" s="1"/>
      </tp>
      <tp>
        <v>1.0001899999999999</v>
        <stp/>
        <stp>##V3_BDHV12</stp>
        <stp>912828DH0 Govt</stp>
        <stp>IDX_RATIO</stp>
        <stp>1/26/2005</stp>
        <stp>1/26/2005</stp>
        <stp>[Fixed Income  Prices 2004-2009.xlsx]TIPS!R13C68</stp>
        <tr r="BP13" s="1"/>
      </tp>
      <tp>
        <v>1.0041800000000001</v>
        <stp/>
        <stp>##V3_BDHV12</stp>
        <stp>912828FL9 Govt</stp>
        <stp>IDX_RATIO</stp>
        <stp>8/24/2006</stp>
        <stp>8/24/2006</stp>
        <stp>[Fixed Income  Prices 2004-2009.xlsx]TIPS!R35C80</stp>
        <tr r="CB35" s="1"/>
      </tp>
      <tp>
        <v>0.99831999999999999</v>
        <stp/>
        <stp>##V3_BDHV12</stp>
        <stp>912828DH0 Govt</stp>
        <stp>IDX_RATIO</stp>
        <stp>2/16/2005</stp>
        <stp>2/16/2005</stp>
        <stp>[Fixed Income  Prices 2004-2009.xlsx]TIPS!R28C68</stp>
        <tr r="BP28" s="1"/>
      </tp>
      <tp>
        <v>0.99951999999999996</v>
        <stp/>
        <stp>##V3_BDHV12</stp>
        <stp>912828GD6 Govt</stp>
        <stp>IDX_RATIO</stp>
        <stp>1/25/2007</stp>
        <stp>1/25/2007</stp>
        <stp>[Fixed Income  Prices 2004-2009.xlsx]TIPS!R15C84</stp>
        <tr r="CF15" s="1"/>
      </tp>
      <tp>
        <v>1.0233699999999999</v>
        <stp/>
        <stp>##V3_BDHV12</stp>
        <stp>912828GN4 Govt</stp>
        <stp>IDX_RATIO</stp>
        <stp>7/25/2007</stp>
        <stp>7/25/2007</stp>
        <stp>[Fixed Income  Prices 2004-2009.xlsx]TIPS!R71C40</stp>
        <tr r="AN71" s="1"/>
      </tp>
      <tp>
        <v>0.99992999999999999</v>
        <stp/>
        <stp>##V3_BDHV12</stp>
        <stp>912828GD6 Govt</stp>
        <stp>IDX_RATIO</stp>
        <stp>2/15/2007</stp>
        <stp>2/15/2007</stp>
        <stp>[Fixed Income  Prices 2004-2009.xlsx]TIPS!R30C84</stp>
        <tr r="CF30" s="1"/>
      </tp>
      <tp>
        <v>1.00396</v>
        <stp/>
        <stp>##V3_BDHV12</stp>
        <stp>912828EA4 Govt</stp>
        <stp>IDX_RATIO</stp>
        <stp>9/27/2005</stp>
        <stp>9/27/2005</stp>
        <stp>[Fixed Income  Prices 2004-2009.xlsx]TIPS!R57C72</stp>
        <tr r="BT57" s="1"/>
      </tp>
      <tp>
        <v>1.0035499999999999</v>
        <stp/>
        <stp>##V3_BDHV12</stp>
        <stp>912828FL9 Govt</stp>
        <stp>IDX_RATIO</stp>
        <stp>8/14/2006</stp>
        <stp>8/14/2006</stp>
        <stp>[Fixed Income  Prices 2004-2009.xlsx]TIPS!R27C80</stp>
        <tr r="CB27" s="1"/>
      </tp>
      <tp>
        <v>1.0155400000000001</v>
        <stp/>
        <stp>##V3_BDHV12</stp>
        <stp>912828KM1 Govt</stp>
        <stp>IDX_RATIO</stp>
        <stp>8/19/2009</stp>
        <stp>8/19/2009</stp>
        <stp>[Fixed Income  Prices 2004-2009.xlsx]TIPS!R89C60</stp>
        <tr r="BH89" s="1"/>
      </tp>
      <tp>
        <v>1.0059800000000001</v>
        <stp/>
        <stp>##V3_BDHV12</stp>
        <stp>912828FL9 Govt</stp>
        <stp>IDX_RATIO</stp>
        <stp>9/14/2006</stp>
        <stp>9/14/2006</stp>
        <stp>[Fixed Income  Prices 2004-2009.xlsx]TIPS!R50C80</stp>
        <tr r="CB50" s="1"/>
      </tp>
      <tp>
        <v>1.01505</v>
        <stp/>
        <stp>##V3_BDHV12</stp>
        <stp>912828GN4 Govt</stp>
        <stp>IDX_RATIO</stp>
        <stp>6/15/2007</stp>
        <stp>6/15/2007</stp>
        <stp>[Fixed Income  Prices 2004-2009.xlsx]TIPS!R43C40</stp>
        <tr r="AN43" s="1"/>
      </tp>
      <tp>
        <v>0.99970000000000003</v>
        <stp/>
        <stp>##V3_BDHV12</stp>
        <stp>912828EA4 Govt</stp>
        <stp>IDX_RATIO</stp>
        <stp>8/17/2005</stp>
        <stp>8/17/2005</stp>
        <stp>[Fixed Income  Prices 2004-2009.xlsx]TIPS!R28C72</stp>
        <tr r="BT28" s="1"/>
      </tp>
      <tp>
        <v>1.0099199999999999</v>
        <stp/>
        <stp>##V3_BDHV12</stp>
        <stp>912828GN4 Govt</stp>
        <stp>IDX_RATIO</stp>
        <stp>5/25/2007</stp>
        <stp>5/25/2007</stp>
        <stp>[Fixed Income  Prices 2004-2009.xlsx]TIPS!R28C40</stp>
        <tr r="AN28" s="1"/>
      </tp>
      <tp>
        <v>1.0217099999999999</v>
        <stp/>
        <stp>##V3_BDHV12</stp>
        <stp>912828FB1 Govt</stp>
        <stp>IDX_RATIO</stp>
        <stp>8/24/2006</stp>
        <stp>8/24/2006</stp>
        <stp>[Fixed Income  Prices 2004-2009.xlsx]TIPS!R92C32</stp>
        <tr r="AF92" s="1"/>
      </tp>
      <tp>
        <v>1.0101500000000001</v>
        <stp/>
        <stp>##V3_BDHV12</stp>
        <stp>912828JE1 Govt</stp>
        <stp>IDX_RATIO</stp>
        <stp>8/18/2008</stp>
        <stp>8/18/2008</stp>
        <stp>[Fixed Income  Prices 2004-2009.xlsx]TIPS!R31C96</stp>
        <tr r="CR31" s="1"/>
      </tp>
      <tp>
        <v>1.00352</v>
        <stp/>
        <stp>##V3_BDHV12</stp>
        <stp>912828DH0 Govt</stp>
        <stp>IDX_RATIO</stp>
        <stp>4/26/2005</stp>
        <stp>4/26/2005</stp>
        <stp>[Fixed Income  Prices 2004-2009.xlsx]TIPS!R77C68</stp>
        <tr r="BP77" s="1"/>
      </tp>
      <tp>
        <v>1.03237</v>
        <stp/>
        <stp>##V3_BDHV12</stp>
        <stp>912828BD1 Govt</stp>
        <stp>IDX_RATIO</stp>
        <stp>9/10/2004</stp>
        <stp>9/10/2004</stp>
        <stp>[Fixed Income  Prices 2004-2009.xlsx]TIPS!R40C52</stp>
        <tr r="AZ40" s="1"/>
      </tp>
      <tp>
        <v>1.0538400000000001</v>
        <stp/>
        <stp>##V3_BDHV12</stp>
        <stp>912828AF7 Govt</stp>
        <stp>IDX_RATIO</stp>
        <stp>9/23/2004</stp>
        <stp>9/23/2004</stp>
        <stp>[Fixed Income  Prices 2004-2009.xlsx]TIPS!R49C44</stp>
        <tr r="AR49" s="1"/>
      </tp>
      <tp>
        <v>1.0080199999999999</v>
        <stp/>
        <stp>##V3_BDHV12</stp>
        <stp>912828GD6 Govt</stp>
        <stp>IDX_RATIO</stp>
        <stp>4/25/2007</stp>
        <stp>4/25/2007</stp>
        <stp>[Fixed Income  Prices 2004-2009.xlsx]TIPS!R79C84</stp>
        <tr r="CF79" s="1"/>
      </tp>
      <tp>
        <v>1.0177400000000001</v>
        <stp/>
        <stp>##V3_BDHV12</stp>
        <stp>912828JE1 Govt</stp>
        <stp>IDX_RATIO</stp>
        <stp>9/18/2008</stp>
        <stp>9/18/2008</stp>
        <stp>[Fixed Income  Prices 2004-2009.xlsx]TIPS!R54C96</stp>
        <tr r="CR54" s="1"/>
      </tp>
      <tp>
        <v>1.01081</v>
        <stp/>
        <stp>##V3_BDHV12</stp>
        <stp>912828DH0 Govt</stp>
        <stp>IDX_RATIO</stp>
        <stp>5/26/2005</stp>
        <stp>5/26/2005</stp>
        <stp>[Fixed Income  Prices 2004-2009.xlsx]TIPS!R99C68</stp>
        <tr r="BP99" s="1"/>
      </tp>
      <tp>
        <v>1.05409</v>
        <stp/>
        <stp>##V3_BDHV12</stp>
        <stp>912828AF7 Govt</stp>
        <stp>IDX_RATIO</stp>
        <stp>8/23/2004</stp>
        <stp>8/23/2004</stp>
        <stp>[Fixed Income  Prices 2004-2009.xlsx]TIPS!R26C44</stp>
        <tr r="AR26" s="1"/>
      </tp>
      <tp>
        <v>1.03054</v>
        <stp/>
        <stp>##V3_BDHV12</stp>
        <stp>912828BD1 Govt</stp>
        <stp>IDX_RATIO</stp>
        <stp>8/10/2004</stp>
        <stp>8/10/2004</stp>
        <stp>[Fixed Income  Prices 2004-2009.xlsx]TIPS!R17C52</stp>
        <tr r="AZ17" s="1"/>
      </tp>
      <tp>
        <v>1.01325</v>
        <stp/>
        <stp>##V3_BDHV12</stp>
        <stp>912828GD6 Govt</stp>
        <stp>IDX_RATIO</stp>
        <stp>5/15/2007</stp>
        <stp>5/15/2007</stp>
        <stp>[Fixed Income  Prices 2004-2009.xlsx]TIPS!R93C84</stp>
        <tr r="CF93" s="1"/>
      </tp>
      <tp>
        <v>1.0082800000000001</v>
        <stp/>
        <stp>##V3_BDHV12</stp>
        <stp>912828DH0 Govt</stp>
        <stp>IDX_RATIO</stp>
        <stp>5/16/2005</stp>
        <stp>5/16/2005</stp>
        <stp>[Fixed Income  Prices 2004-2009.xlsx]TIPS!R91C68</stp>
        <tr r="BP91" s="1"/>
      </tp>
      <tp>
        <v>1.03128</v>
        <stp/>
        <stp>##V3_BDHV12</stp>
        <stp>912828BD1 Govt</stp>
        <stp>IDX_RATIO</stp>
        <stp>9/30/2004</stp>
        <stp>9/30/2004</stp>
        <stp>[Fixed Income  Prices 2004-2009.xlsx]TIPS!R54C52</stp>
        <tr r="AZ54" s="1"/>
      </tp>
      <tp>
        <v>1.0530200000000001</v>
        <stp/>
        <stp>##V3_BDHV12</stp>
        <stp>912828AF7 Govt</stp>
        <stp>IDX_RATIO</stp>
        <stp>8/13/2004</stp>
        <stp>8/13/2004</stp>
        <stp>[Fixed Income  Prices 2004-2009.xlsx]TIPS!R20C44</stp>
        <tr r="AR20" s="1"/>
      </tp>
      <tp>
        <v>1.0316000000000001</v>
        <stp/>
        <stp>##V3_BDHV12</stp>
        <stp>912828BD1 Govt</stp>
        <stp>IDX_RATIO</stp>
        <stp>8/20/2004</stp>
        <stp>8/20/2004</stp>
        <stp>[Fixed Income  Prices 2004-2009.xlsx]TIPS!R25C52</stp>
        <tr r="AZ25" s="1"/>
      </tp>
      <tp>
        <v>1.0210600000000001</v>
        <stp/>
        <stp>##V3_BDHV12</stp>
        <stp>912828FB1 Govt</stp>
        <stp>IDX_RATIO</stp>
        <stp>8/14/2006</stp>
        <stp>8/14/2006</stp>
        <stp>[Fixed Income  Prices 2004-2009.xlsx]TIPS!R84C32</stp>
        <tr r="AF84" s="1"/>
      </tp>
      <tp>
        <v>1.01342</v>
        <stp/>
        <stp>##V3_BDHV12</stp>
        <stp>912828JE1 Govt</stp>
        <stp>IDX_RATIO</stp>
        <stp>8/28/2008</stp>
        <stp>8/28/2008</stp>
        <stp>[Fixed Income  Prices 2004-2009.xlsx]TIPS!R39C96</stp>
        <tr r="CR39" s="1"/>
      </tp>
      <tp>
        <v>1.03183</v>
        <stp/>
        <stp>##V3_BDHV12</stp>
        <stp>912828BD1 Govt</stp>
        <stp>IDX_RATIO</stp>
        <stp>9/20/2004</stp>
        <stp>9/20/2004</stp>
        <stp>[Fixed Income  Prices 2004-2009.xlsx]TIPS!R46C52</stp>
        <tr r="AZ46" s="1"/>
      </tp>
      <tp>
        <v>1.0543899999999999</v>
        <stp/>
        <stp>##V3_BDHV12</stp>
        <stp>912828AF7 Govt</stp>
        <stp>IDX_RATIO</stp>
        <stp>9/13/2004</stp>
        <stp>9/13/2004</stp>
        <stp>[Fixed Income  Prices 2004-2009.xlsx]TIPS!R41C44</stp>
        <tr r="AR41" s="1"/>
      </tp>
      <tp>
        <v>1.0326500000000001</v>
        <stp/>
        <stp>##V3_BDHV12</stp>
        <stp>912828BD1 Govt</stp>
        <stp>IDX_RATIO</stp>
        <stp>8/30/2004</stp>
        <stp>8/30/2004</stp>
        <stp>[Fixed Income  Prices 2004-2009.xlsx]TIPS!R31C52</stp>
        <tr r="AZ31" s="1"/>
      </tp>
      <tp>
        <v>1.26237</v>
        <stp/>
        <stp>##V3_BDHV12</stp>
        <stp>9128276R8 Govt</stp>
        <stp>IDX_RATIO</stp>
        <stp>10/10/2008</stp>
        <stp>10/10/2008</stp>
        <stp>[Fixed Income  Prices 2004-2009.xlsx]TIPS!R1102C28</stp>
        <tr r="AB1102" s="1"/>
      </tp>
      <tp>
        <v>1.2618800000000001</v>
        <stp/>
        <stp>##V3_BDHV12</stp>
        <stp>9128276R8 Govt</stp>
        <stp>IDX_RATIO</stp>
        <stp>10/13/2008</stp>
        <stp>10/13/2008</stp>
        <stp>[Fixed Income  Prices 2004-2009.xlsx]TIPS!R1103C28</stp>
        <tr r="AB1103" s="1"/>
      </tp>
      <tp>
        <v>1.2615499999999999</v>
        <stp/>
        <stp>##V3_BDHV12</stp>
        <stp>9128276R8 Govt</stp>
        <stp>IDX_RATIO</stp>
        <stp>10/15/2008</stp>
        <stp>10/15/2008</stp>
        <stp>[Fixed Income  Prices 2004-2009.xlsx]TIPS!R1105C28</stp>
        <tr r="AB1105" s="1"/>
      </tp>
      <tp>
        <v>1.26172</v>
        <stp/>
        <stp>##V3_BDHV12</stp>
        <stp>9128276R8 Govt</stp>
        <stp>IDX_RATIO</stp>
        <stp>10/14/2008</stp>
        <stp>10/14/2008</stp>
        <stp>[Fixed Income  Prices 2004-2009.xlsx]TIPS!R1104C28</stp>
        <tr r="AB1104" s="1"/>
      </tp>
      <tp>
        <v>1.2612300000000001</v>
        <stp/>
        <stp>##V3_BDHV12</stp>
        <stp>9128276R8 Govt</stp>
        <stp>IDX_RATIO</stp>
        <stp>10/17/2008</stp>
        <stp>10/17/2008</stp>
        <stp>[Fixed Income  Prices 2004-2009.xlsx]TIPS!R1107C28</stp>
        <tr r="AB1107" s="1"/>
      </tp>
      <tp>
        <v>1.26139</v>
        <stp/>
        <stp>##V3_BDHV12</stp>
        <stp>9128276R8 Govt</stp>
        <stp>IDX_RATIO</stp>
        <stp>10/16/2008</stp>
        <stp>10/16/2008</stp>
        <stp>[Fixed Income  Prices 2004-2009.xlsx]TIPS!R1106C28</stp>
        <tr r="AB1106" s="1"/>
      </tp>
      <tp>
        <v>1.0267999999999999</v>
        <stp/>
        <stp>##V3_BDHV12</stp>
        <stp>912828BW9 Govt</stp>
        <stp>IDX_RATIO</stp>
        <stp>11/18/2004</stp>
        <stp>11/18/2004</stp>
        <stp>[Fixed Income  Prices 2004-2009.xlsx]TIPS!R89C56</stp>
        <tr r="BD89" s="1"/>
      </tp>
      <tp>
        <v>1.28216</v>
        <stp/>
        <stp>##V3_BDHV12</stp>
        <stp>9128272M3 Govt</stp>
        <stp>IDX_RATIO</stp>
        <stp>9/13/2006</stp>
        <stp>9/13/2006</stp>
        <stp>[Fixed Income  Prices 2004-2009.xlsx]TIPS!R561C8</stp>
        <tr r="H561" s="1"/>
      </tp>
      <tp>
        <v>1.0253300000000001</v>
        <stp/>
        <stp>##V3_BDHV12</stp>
        <stp>912828BW9 Govt</stp>
        <stp>IDX_RATIO</stp>
        <stp>10/18/2004</stp>
        <stp>10/18/2004</stp>
        <stp>[Fixed Income  Prices 2004-2009.xlsx]TIPS!R66C56</stp>
        <tr r="BD66" s="1"/>
      </tp>
      <tp>
        <v>1.2820400000000001</v>
        <stp/>
        <stp>##V3_BDHV12</stp>
        <stp>9128272M3 Govt</stp>
        <stp>IDX_RATIO</stp>
        <stp>9/12/2006</stp>
        <stp>9/12/2006</stp>
        <stp>[Fixed Income  Prices 2004-2009.xlsx]TIPS!R560C8</stp>
        <tr r="H560" s="1"/>
      </tp>
      <tp>
        <v>1.2403599999999999</v>
        <stp/>
        <stp>##V3_BDHV12</stp>
        <stp>9128276R8 Govt</stp>
        <stp>IDX_RATIO</stp>
        <stp>11/11/2009</stp>
        <stp>11/11/2009</stp>
        <stp>[Fixed Income  Prices 2004-2009.xlsx]TIPS!R1385C28</stp>
        <tr r="AB1385" s="1"/>
      </tp>
      <tp>
        <v>1.24034</v>
        <stp/>
        <stp>##V3_BDHV12</stp>
        <stp>9128276R8 Govt</stp>
        <stp>IDX_RATIO</stp>
        <stp>11/10/2009</stp>
        <stp>11/10/2009</stp>
        <stp>[Fixed Income  Prices 2004-2009.xlsx]TIPS!R1384C28</stp>
        <tr r="AB1384" s="1"/>
      </tp>
      <tp>
        <v>1.24041</v>
        <stp/>
        <stp>##V3_BDHV12</stp>
        <stp>9128276R8 Govt</stp>
        <stp>IDX_RATIO</stp>
        <stp>11/13/2009</stp>
        <stp>11/13/2009</stp>
        <stp>[Fixed Income  Prices 2004-2009.xlsx]TIPS!R1387C28</stp>
        <tr r="AB1387" s="1"/>
      </tp>
      <tp>
        <v>1.2403900000000001</v>
        <stp/>
        <stp>##V3_BDHV12</stp>
        <stp>9128276R8 Govt</stp>
        <stp>IDX_RATIO</stp>
        <stp>11/12/2009</stp>
        <stp>11/12/2009</stp>
        <stp>[Fixed Income  Prices 2004-2009.xlsx]TIPS!R1386C28</stp>
        <tr r="AB1386" s="1"/>
      </tp>
      <tp>
        <v>1.2405200000000001</v>
        <stp/>
        <stp>##V3_BDHV12</stp>
        <stp>9128276R8 Govt</stp>
        <stp>IDX_RATIO</stp>
        <stp>11/17/2009</stp>
        <stp>11/17/2009</stp>
        <stp>[Fixed Income  Prices 2004-2009.xlsx]TIPS!R1389C28</stp>
        <tr r="AB1389" s="1"/>
      </tp>
      <tp>
        <v>1.2404900000000001</v>
        <stp/>
        <stp>##V3_BDHV12</stp>
        <stp>9128276R8 Govt</stp>
        <stp>IDX_RATIO</stp>
        <stp>11/16/2009</stp>
        <stp>11/16/2009</stp>
        <stp>[Fixed Income  Prices 2004-2009.xlsx]TIPS!R1388C28</stp>
        <tr r="AB1388" s="1"/>
      </tp>
      <tp>
        <v>1.24054</v>
        <stp/>
        <stp>##V3_BDHV12</stp>
        <stp>9128276R8 Govt</stp>
        <stp>IDX_RATIO</stp>
        <stp>11/18/2009</stp>
        <stp>11/18/2009</stp>
        <stp>[Fixed Income  Prices 2004-2009.xlsx]TIPS!R1390C28</stp>
        <tr r="AB1390" s="1"/>
      </tp>
      <tp>
        <v>1.24057</v>
        <stp/>
        <stp>##V3_BDHV12</stp>
        <stp>9128276R8 Govt</stp>
        <stp>IDX_RATIO</stp>
        <stp>11/19/2009</stp>
        <stp>11/19/2009</stp>
        <stp>[Fixed Income  Prices 2004-2009.xlsx]TIPS!R1391C28</stp>
        <tr r="AB1391" s="1"/>
      </tp>
      <tp>
        <v>1.25911</v>
        <stp/>
        <stp>##V3_BDHV12</stp>
        <stp>9128276R8 Govt</stp>
        <stp>IDX_RATIO</stp>
        <stp>10/30/2008</stp>
        <stp>10/30/2008</stp>
        <stp>[Fixed Income  Prices 2004-2009.xlsx]TIPS!R1116C28</stp>
        <tr r="AB1116" s="1"/>
      </tp>
      <tp>
        <v>1.25895</v>
        <stp/>
        <stp>##V3_BDHV12</stp>
        <stp>9128276R8 Govt</stp>
        <stp>IDX_RATIO</stp>
        <stp>10/31/2008</stp>
        <stp>10/31/2008</stp>
        <stp>[Fixed Income  Prices 2004-2009.xlsx]TIPS!R1117C28</stp>
        <tr r="AB1117" s="1"/>
      </tp>
      <tp>
        <v>1.23047</v>
        <stp/>
        <stp>##V3_BDHV12</stp>
        <stp>9128272M3 Govt</stp>
        <stp>IDX_RATIO</stp>
        <stp>9/16/2005</stp>
        <stp>9/16/2005</stp>
        <stp>[Fixed Income  Prices 2004-2009.xlsx]TIPS!R304C8</stp>
        <tr r="H304" s="1"/>
      </tp>
      <tp>
        <v>1.2299</v>
        <stp/>
        <stp>##V3_BDHV12</stp>
        <stp>9128272M3 Govt</stp>
        <stp>IDX_RATIO</stp>
        <stp>9/13/2005</stp>
        <stp>9/13/2005</stp>
        <stp>[Fixed Income  Prices 2004-2009.xlsx]TIPS!R301C8</stp>
        <tr r="H301" s="1"/>
      </tp>
      <tp>
        <v>1.2297100000000001</v>
        <stp/>
        <stp>##V3_BDHV12</stp>
        <stp>9128272M3 Govt</stp>
        <stp>IDX_RATIO</stp>
        <stp>9/12/2005</stp>
        <stp>9/12/2005</stp>
        <stp>[Fixed Income  Prices 2004-2009.xlsx]TIPS!R300C8</stp>
        <tr r="H300" s="1"/>
      </tp>
      <tp>
        <v>1.25928</v>
        <stp/>
        <stp>##V3_BDHV12</stp>
        <stp>9128276R8 Govt</stp>
        <stp>IDX_RATIO</stp>
        <stp>10/29/2008</stp>
        <stp>10/29/2008</stp>
        <stp>[Fixed Income  Prices 2004-2009.xlsx]TIPS!R1115C28</stp>
        <tr r="AB1115" s="1"/>
      </tp>
      <tp>
        <v>1.2594400000000001</v>
        <stp/>
        <stp>##V3_BDHV12</stp>
        <stp>9128276R8 Govt</stp>
        <stp>IDX_RATIO</stp>
        <stp>10/28/2008</stp>
        <stp>10/28/2008</stp>
        <stp>[Fixed Income  Prices 2004-2009.xlsx]TIPS!R1114C28</stp>
        <tr r="AB1114" s="1"/>
      </tp>
      <tp>
        <v>1.2602500000000001</v>
        <stp/>
        <stp>##V3_BDHV12</stp>
        <stp>9128276R8 Govt</stp>
        <stp>IDX_RATIO</stp>
        <stp>10/23/2008</stp>
        <stp>10/23/2008</stp>
        <stp>[Fixed Income  Prices 2004-2009.xlsx]TIPS!R1111C28</stp>
        <tr r="AB1111" s="1"/>
      </tp>
      <tp>
        <v>1.2604199999999999</v>
        <stp/>
        <stp>##V3_BDHV12</stp>
        <stp>9128276R8 Govt</stp>
        <stp>IDX_RATIO</stp>
        <stp>10/22/2008</stp>
        <stp>10/22/2008</stp>
        <stp>[Fixed Income  Prices 2004-2009.xlsx]TIPS!R1110C28</stp>
        <tr r="AB1110" s="1"/>
      </tp>
      <tp>
        <v>1.26074</v>
        <stp/>
        <stp>##V3_BDHV12</stp>
        <stp>9128276R8 Govt</stp>
        <stp>IDX_RATIO</stp>
        <stp>10/20/2008</stp>
        <stp>10/20/2008</stp>
        <stp>[Fixed Income  Prices 2004-2009.xlsx]TIPS!R1108C28</stp>
        <tr r="AB1108" s="1"/>
      </tp>
      <tp>
        <v>1.26058</v>
        <stp/>
        <stp>##V3_BDHV12</stp>
        <stp>9128276R8 Govt</stp>
        <stp>IDX_RATIO</stp>
        <stp>10/21/2008</stp>
        <stp>10/21/2008</stp>
        <stp>[Fixed Income  Prices 2004-2009.xlsx]TIPS!R1109C28</stp>
        <tr r="AB1109" s="1"/>
      </tp>
      <tp>
        <v>1.2596000000000001</v>
        <stp/>
        <stp>##V3_BDHV12</stp>
        <stp>9128276R8 Govt</stp>
        <stp>IDX_RATIO</stp>
        <stp>10/27/2008</stp>
        <stp>10/27/2008</stp>
        <stp>[Fixed Income  Prices 2004-2009.xlsx]TIPS!R1113C28</stp>
        <tr r="AB1113" s="1"/>
      </tp>
      <tp>
        <v>1.2600899999999999</v>
        <stp/>
        <stp>##V3_BDHV12</stp>
        <stp>9128276R8 Govt</stp>
        <stp>IDX_RATIO</stp>
        <stp>10/24/2008</stp>
        <stp>10/24/2008</stp>
        <stp>[Fixed Income  Prices 2004-2009.xlsx]TIPS!R1112C28</stp>
        <tr r="AB1112" s="1"/>
      </tp>
      <tp>
        <v>1.0668899999999999</v>
        <stp/>
        <stp>##V3_BDHV12</stp>
        <stp>9128277J5 Govt</stp>
        <stp>IDX_RATIO</stp>
        <stp>10/14/2004</stp>
        <stp>10/14/2004</stp>
        <stp>[Fixed Income  Prices 2004-2009.xlsx]TIPS!R64C36</stp>
        <tr r="AJ64" s="1"/>
      </tp>
      <tp>
        <v>1.1553899999999999</v>
        <stp/>
        <stp>##V3_BDHV12</stp>
        <stp>9128274Y5 Govt</stp>
        <stp>IDX_RATIO</stp>
        <stp>10/27/2004</stp>
        <stp>10/27/2004</stp>
        <stp>[Fixed Income  Prices 2004-2009.xlsx]TIPS!R73C16</stp>
        <tr r="P73" s="1"/>
      </tp>
      <tp>
        <v>1.17421</v>
        <stp/>
        <stp>##V3_BDHV12</stp>
        <stp>9128273T7 Govt</stp>
        <stp>IDX_RATIO</stp>
        <stp>11/16/2004</stp>
        <stp>11/16/2004</stp>
        <stp>[Fixed Income  Prices 2004-2009.xlsx]TIPS!R87C12</stp>
        <tr r="L87" s="1"/>
      </tp>
      <tp>
        <v>1.0042899999999999</v>
        <stp/>
        <stp>##V3_BDHV12</stp>
        <stp>912828GX2 Govt</stp>
        <stp>IDX_RATIO</stp>
        <stp>11/13/2007</stp>
        <stp>11/13/2007</stp>
        <stp>[Fixed Income  Prices 2004-2009.xlsx]TIPS!R93C88</stp>
        <tr r="CJ93" s="1"/>
      </tp>
      <tp>
        <v>1.15513</v>
        <stp/>
        <stp>##V3_BDHV12</stp>
        <stp>9128274Y5 Govt</stp>
        <stp>IDX_RATIO</stp>
        <stp>10/14/2004</stp>
        <stp>10/14/2004</stp>
        <stp>[Fixed Income  Prices 2004-2009.xlsx]TIPS!R64C16</stp>
        <tr r="P64" s="1"/>
      </tp>
      <tp>
        <v>1.17496</v>
        <stp/>
        <stp>##V3_BDHV12</stp>
        <stp>9128273T7 Govt</stp>
        <stp>IDX_RATIO</stp>
        <stp>11/25/2004</stp>
        <stp>11/25/2004</stp>
        <stp>[Fixed Income  Prices 2004-2009.xlsx]TIPS!R94C12</stp>
        <tr r="L94" s="1"/>
      </tp>
      <tp>
        <v>1.0049399999999999</v>
        <stp/>
        <stp>##V3_BDHV12</stp>
        <stp>912828GX2 Govt</stp>
        <stp>IDX_RATIO</stp>
        <stp>11/20/2007</stp>
        <stp>11/20/2007</stp>
        <stp>[Fixed Income  Prices 2004-2009.xlsx]TIPS!R98C88</stp>
        <tr r="CJ98" s="1"/>
      </tp>
      <tp>
        <v>1.00325</v>
        <stp/>
        <stp>##V3_BDHV12</stp>
        <stp>912828GX2 Govt</stp>
        <stp>IDX_RATIO</stp>
        <stp>10/31/2007</stp>
        <stp>10/31/2007</stp>
        <stp>[Fixed Income  Prices 2004-2009.xlsx]TIPS!R84C88</stp>
        <tr r="CJ84" s="1"/>
      </tp>
      <tp>
        <v>1.0671299999999999</v>
        <stp/>
        <stp>##V3_BDHV12</stp>
        <stp>9128277J5 Govt</stp>
        <stp>IDX_RATIO</stp>
        <stp>10/27/2004</stp>
        <stp>10/27/2004</stp>
        <stp>[Fixed Income  Prices 2004-2009.xlsx]TIPS!R73C36</stp>
        <tr r="AJ73" s="1"/>
      </tp>
      <tp>
        <v>1.1728399999999999</v>
        <stp/>
        <stp>##V3_BDHV12</stp>
        <stp>9128273T7 Govt</stp>
        <stp>IDX_RATIO</stp>
        <stp>10/25/2004</stp>
        <stp>10/25/2004</stp>
        <stp>[Fixed Income  Prices 2004-2009.xlsx]TIPS!R71C12</stp>
        <tr r="L71" s="1"/>
      </tp>
      <tp>
        <v>1.32622</v>
        <stp/>
        <stp>##V3_BDHV12</stp>
        <stp>9128274Y5 Govt</stp>
        <stp>IDX_RATIO</stp>
        <stp>12/19/2008</stp>
        <stp>12/19/2008</stp>
        <stp>[Fixed Income  Prices 2004-2009.xlsx]TIPS!R1153C16</stp>
        <tr r="P1153" s="1"/>
      </tp>
      <tp>
        <v>1.3266499999999999</v>
        <stp/>
        <stp>##V3_BDHV12</stp>
        <stp>9128274Y5 Govt</stp>
        <stp>IDX_RATIO</stp>
        <stp>12/18/2008</stp>
        <stp>12/18/2008</stp>
        <stp>[Fixed Income  Prices 2004-2009.xlsx]TIPS!R1152C16</stp>
        <tr r="P1152" s="1"/>
      </tp>
      <tp>
        <v>1.3270900000000001</v>
        <stp/>
        <stp>##V3_BDHV12</stp>
        <stp>9128274Y5 Govt</stp>
        <stp>IDX_RATIO</stp>
        <stp>12/17/2008</stp>
        <stp>12/17/2008</stp>
        <stp>[Fixed Income  Prices 2004-2009.xlsx]TIPS!R1151C16</stp>
        <tr r="P1151" s="1"/>
      </tp>
      <tp>
        <v>1.32752</v>
        <stp/>
        <stp>##V3_BDHV12</stp>
        <stp>9128274Y5 Govt</stp>
        <stp>IDX_RATIO</stp>
        <stp>12/16/2008</stp>
        <stp>12/16/2008</stp>
        <stp>[Fixed Income  Prices 2004-2009.xlsx]TIPS!R1150C16</stp>
        <tr r="P1150" s="1"/>
      </tp>
      <tp>
        <v>1.32796</v>
        <stp/>
        <stp>##V3_BDHV12</stp>
        <stp>9128274Y5 Govt</stp>
        <stp>IDX_RATIO</stp>
        <stp>12/15/2008</stp>
        <stp>12/15/2008</stp>
        <stp>[Fixed Income  Prices 2004-2009.xlsx]TIPS!R1149C16</stp>
        <tr r="P1149" s="1"/>
      </tp>
      <tp>
        <v>1.3292600000000001</v>
        <stp/>
        <stp>##V3_BDHV12</stp>
        <stp>9128274Y5 Govt</stp>
        <stp>IDX_RATIO</stp>
        <stp>12/12/2008</stp>
        <stp>12/12/2008</stp>
        <stp>[Fixed Income  Prices 2004-2009.xlsx]TIPS!R1148C16</stp>
        <tr r="P1148" s="1"/>
      </tp>
      <tp>
        <v>1.33013</v>
        <stp/>
        <stp>##V3_BDHV12</stp>
        <stp>9128274Y5 Govt</stp>
        <stp>IDX_RATIO</stp>
        <stp>12/10/2008</stp>
        <stp>12/10/2008</stp>
        <stp>[Fixed Income  Prices 2004-2009.xlsx]TIPS!R1146C16</stp>
        <tr r="P1146" s="1"/>
      </tp>
      <tp>
        <v>1.3296999999999999</v>
        <stp/>
        <stp>##V3_BDHV12</stp>
        <stp>9128274Y5 Govt</stp>
        <stp>IDX_RATIO</stp>
        <stp>12/11/2008</stp>
        <stp>12/11/2008</stp>
        <stp>[Fixed Income  Prices 2004-2009.xlsx]TIPS!R1147C16</stp>
        <tr r="P1147" s="1"/>
      </tp>
      <tp>
        <v>1.12608</v>
        <stp/>
        <stp>##V3_BDHV12</stp>
        <stp>9128275W8 Govt</stp>
        <stp>IDX_RATIO</stp>
        <stp>10/19/2004</stp>
        <stp>10/19/2004</stp>
        <stp>[Fixed Income  Prices 2004-2009.xlsx]TIPS!R67C20</stp>
        <tr r="T67" s="1"/>
      </tp>
      <tp>
        <v>1.08856</v>
        <stp/>
        <stp>##V3_BDHV12</stp>
        <stp>9128276R8 Govt</stp>
        <stp>IDX_RATIO</stp>
        <stp>10/19/2004</stp>
        <stp>10/19/2004</stp>
        <stp>[Fixed Income  Prices 2004-2009.xlsx]TIPS!R67C28</stp>
        <tr r="AB67" s="1"/>
      </tp>
      <tp>
        <v>1.00498</v>
        <stp/>
        <stp>##V3_BDHV12</stp>
        <stp>912828CP3 Govt</stp>
        <stp>IDX_RATIO</stp>
        <stp>10/12/2004</stp>
        <stp>10/12/2004</stp>
        <stp>[Fixed Income  Prices 2004-2009.xlsx]TIPS!R62C64</stp>
        <tr r="BL62" s="1"/>
      </tp>
      <tp>
        <v>1.03243</v>
        <stp/>
        <stp>##V3_BDHV12</stp>
        <stp>912828BD1 Govt</stp>
        <stp>IDX_RATIO</stp>
        <stp>11/10/2004</stp>
        <stp>11/10/2004</stp>
        <stp>[Fixed Income  Prices 2004-2009.xlsx]TIPS!R83C52</stp>
        <tr r="AZ83" s="1"/>
      </tp>
      <tp>
        <v>1.01556</v>
        <stp/>
        <stp>##V3_BDHV12</stp>
        <stp>912828JE1 Govt</stp>
        <stp>IDX_RATIO</stp>
        <stp>11/10/2008</stp>
        <stp>11/10/2008</stp>
        <stp>[Fixed Income  Prices 2004-2009.xlsx]TIPS!R91C96</stp>
        <tr r="CR91" s="1"/>
      </tp>
      <tp>
        <v>1.0901799999999999</v>
        <stp/>
        <stp>##V3_BDHV12</stp>
        <stp>9128276R8 Govt</stp>
        <stp>IDX_RATIO</stp>
        <stp>11/19/2004</stp>
        <stp>11/19/2004</stp>
        <stp>[Fixed Income  Prices 2004-2009.xlsx]TIPS!R90C28</stp>
        <tr r="AB90" s="1"/>
      </tp>
      <tp>
        <v>1.1277600000000001</v>
        <stp/>
        <stp>##V3_BDHV12</stp>
        <stp>9128275W8 Govt</stp>
        <stp>IDX_RATIO</stp>
        <stp>11/19/2004</stp>
        <stp>11/19/2004</stp>
        <stp>[Fixed Income  Prices 2004-2009.xlsx]TIPS!R90C20</stp>
        <tr r="T90" s="1"/>
      </tp>
      <tp>
        <v>1.2054</v>
        <stp/>
        <stp>##V3_BDHV12</stp>
        <stp>9128272M3 Govt</stp>
        <stp>IDX_RATIO</stp>
        <stp>1/25/2005</stp>
        <stp>1/25/2005</stp>
        <stp>[Fixed Income  Prices 2004-2009.xlsx]TIPS!R137C8</stp>
        <tr r="H137" s="1"/>
      </tp>
      <tp>
        <v>1.2509999999999999</v>
        <stp/>
        <stp>##V3_BDHV12</stp>
        <stp>9128272M3 Govt</stp>
        <stp>IDX_RATIO</stp>
        <stp>3/30/2006</stp>
        <stp>3/30/2006</stp>
        <stp>[Fixed Income  Prices 2004-2009.xlsx]TIPS!R442C8</stp>
        <tr r="H442" s="1"/>
      </tp>
      <tp>
        <v>1.2053799999999999</v>
        <stp/>
        <stp>##V3_BDHV12</stp>
        <stp>9128272M3 Govt</stp>
        <stp>IDX_RATIO</stp>
        <stp>1/24/2005</stp>
        <stp>1/24/2005</stp>
        <stp>[Fixed Income  Prices 2004-2009.xlsx]TIPS!R136C8</stp>
        <tr r="H136" s="1"/>
      </tp>
      <tp>
        <v>1.2513099999999999</v>
        <stp/>
        <stp>##V3_BDHV12</stp>
        <stp>9128272M3 Govt</stp>
        <stp>IDX_RATIO</stp>
        <stp>3/31/2006</stp>
        <stp>3/31/2006</stp>
        <stp>[Fixed Income  Prices 2004-2009.xlsx]TIPS!R443C8</stp>
        <tr r="H443" s="1"/>
      </tp>
      <tp>
        <v>1.0188699999999999</v>
        <stp/>
        <stp>##V3_BDHV12</stp>
        <stp>912828JE1 Govt</stp>
        <stp>IDX_RATIO</stp>
        <stp>10/10/2008</stp>
        <stp>10/10/2008</stp>
        <stp>[Fixed Income  Prices 2004-2009.xlsx]TIPS!R70C96</stp>
        <tr r="CR70" s="1"/>
      </tp>
      <tp>
        <v>1.0061</v>
        <stp/>
        <stp>##V3_BDHV12</stp>
        <stp>912828CP3 Govt</stp>
        <stp>IDX_RATIO</stp>
        <stp>11/12/2004</stp>
        <stp>11/12/2004</stp>
        <stp>[Fixed Income  Prices 2004-2009.xlsx]TIPS!R85C64</stp>
        <tr r="BL85" s="1"/>
      </tp>
      <tp>
        <v>1.321</v>
        <stp/>
        <stp>##V3_BDHV12</stp>
        <stp>9128274Y5 Govt</stp>
        <stp>IDX_RATIO</stp>
        <stp>12/31/2008</stp>
        <stp>12/31/2008</stp>
        <stp>[Fixed Income  Prices 2004-2009.xlsx]TIPS!R1158C16</stp>
        <tr r="P1158" s="1"/>
      </tp>
      <tp>
        <v>1.3214399999999999</v>
        <stp/>
        <stp>##V3_BDHV12</stp>
        <stp>9128274Y5 Govt</stp>
        <stp>IDX_RATIO</stp>
        <stp>12/30/2008</stp>
        <stp>12/30/2008</stp>
        <stp>[Fixed Income  Prices 2004-2009.xlsx]TIPS!R1157C16</stp>
        <tr r="P1157" s="1"/>
      </tp>
      <tp>
        <v>1.0171600000000001</v>
        <stp/>
        <stp>##V3_BDHV12</stp>
        <stp>912828JE1 Govt</stp>
        <stp>IDX_RATIO</stp>
        <stp>10/23/2008</stp>
        <stp>10/23/2008</stp>
        <stp>[Fixed Income  Prices 2004-2009.xlsx]TIPS!R79C96</stp>
        <tr r="CR79" s="1"/>
      </tp>
      <tp>
        <v>1.3240400000000001</v>
        <stp/>
        <stp>##V3_BDHV12</stp>
        <stp>9128274Y5 Govt</stp>
        <stp>IDX_RATIO</stp>
        <stp>12/24/2008</stp>
        <stp>12/24/2008</stp>
        <stp>[Fixed Income  Prices 2004-2009.xlsx]TIPS!R1156C16</stp>
        <tr r="P1156" s="1"/>
      </tp>
      <tp>
        <v>1.32491</v>
        <stp/>
        <stp>##V3_BDHV12</stp>
        <stp>9128274Y5 Govt</stp>
        <stp>IDX_RATIO</stp>
        <stp>12/22/2008</stp>
        <stp>12/22/2008</stp>
        <stp>[Fixed Income  Prices 2004-2009.xlsx]TIPS!R1154C16</stp>
        <tr r="P1154" s="1"/>
      </tp>
      <tp>
        <v>1.3244799999999999</v>
        <stp/>
        <stp>##V3_BDHV12</stp>
        <stp>9128274Y5 Govt</stp>
        <stp>IDX_RATIO</stp>
        <stp>12/23/2008</stp>
        <stp>12/23/2008</stp>
        <stp>[Fixed Income  Prices 2004-2009.xlsx]TIPS!R1155C16</stp>
        <tr r="P1155" s="1"/>
      </tp>
      <tp>
        <v>1.0051300000000001</v>
        <stp/>
        <stp>##V3_BDHV12</stp>
        <stp>912828CP3 Govt</stp>
        <stp>IDX_RATIO</stp>
        <stp>10/21/2004</stp>
        <stp>10/21/2004</stp>
        <stp>[Fixed Income  Prices 2004-2009.xlsx]TIPS!R69C64</stp>
        <tr r="BL69" s="1"/>
      </tp>
      <tp>
        <v>1.0333699999999999</v>
        <stp/>
        <stp>##V3_BDHV12</stp>
        <stp>912828BD1 Govt</stp>
        <stp>IDX_RATIO</stp>
        <stp>11/23/2004</stp>
        <stp>11/23/2004</stp>
        <stp>[Fixed Income  Prices 2004-2009.xlsx]TIPS!R92C52</stp>
        <tr r="AZ92" s="1"/>
      </tp>
      <tp>
        <v>1.0073700000000001</v>
        <stp/>
        <stp>##V3_BDHV12</stp>
        <stp>912828CP3 Govt</stp>
        <stp>IDX_RATIO</stp>
        <stp>11/30/2004</stp>
        <stp>11/30/2004</stp>
        <stp>[Fixed Income  Prices 2004-2009.xlsx]TIPS!R97C64</stp>
        <tr r="BL97" s="1"/>
      </tp>
      <tp>
        <v>1.0087200000000001</v>
        <stp/>
        <stp>##V3_BDHV12</stp>
        <stp>912828EA4 Govt</stp>
        <stp>IDX_RATIO</stp>
        <stp>10/26/2005</stp>
        <stp>10/26/2005</stp>
        <stp>[Fixed Income  Prices 2004-2009.xlsx]TIPS!R78C72</stp>
        <tr r="BT78" s="1"/>
      </tp>
      <tp>
        <v>1.2758799999999999</v>
        <stp/>
        <stp>##V3_BDHV12</stp>
        <stp>9128272M3 Govt</stp>
        <stp>IDX_RATIO</stp>
        <stp>7/21/2006</stp>
        <stp>7/21/2006</stp>
        <stp>[Fixed Income  Prices 2004-2009.xlsx]TIPS!R523C8</stp>
        <tr r="H523" s="1"/>
      </tp>
      <tp>
        <v>1.2756799999999999</v>
        <stp/>
        <stp>##V3_BDHV12</stp>
        <stp>9128272M3 Govt</stp>
        <stp>IDX_RATIO</stp>
        <stp>7/20/2006</stp>
        <stp>7/20/2006</stp>
        <stp>[Fixed Income  Prices 2004-2009.xlsx]TIPS!R522C8</stp>
        <tr r="H522" s="1"/>
      </tp>
      <tp>
        <v>1.2084999999999999</v>
        <stp/>
        <stp>##V3_BDHV12</stp>
        <stp>9128272M3 Govt</stp>
        <stp>IDX_RATIO</stp>
        <stp>4/22/2005</stp>
        <stp>4/22/2005</stp>
        <stp>[Fixed Income  Prices 2004-2009.xlsx]TIPS!R200C8</stp>
        <tr r="H200" s="1"/>
      </tp>
      <tp>
        <v>1.0018400000000001</v>
        <stp/>
        <stp>##V3_BDHV12</stp>
        <stp>912828CZ1 Govt</stp>
        <stp>IDX_RATIO</stp>
        <stp>11/23/2004</stp>
        <stp>11/23/2004</stp>
        <stp>[Fixed Income  Prices 2004-2009.xlsx]TIPS!R23C24</stp>
        <tr r="X23" s="1"/>
      </tp>
      <tp>
        <v>1.00393</v>
        <stp/>
        <stp>##V3_BDHV12</stp>
        <stp>912828CZ1 Govt</stp>
        <stp>IDX_RATIO</stp>
        <stp>12/10/2004</stp>
        <stp>12/10/2004</stp>
        <stp>[Fixed Income  Prices 2004-2009.xlsx]TIPS!R36C24</stp>
        <tr r="X36" s="1"/>
      </tp>
      <tp>
        <v>1.0557300000000001</v>
        <stp/>
        <stp>##V3_BDHV12</stp>
        <stp>912828AF7 Govt</stp>
        <stp>IDX_RATIO</stp>
        <stp>11/25/2004</stp>
        <stp>11/25/2004</stp>
        <stp>[Fixed Income  Prices 2004-2009.xlsx]TIPS!R94C44</stp>
        <tr r="AR94" s="1"/>
      </tp>
      <tp>
        <v>1.2182200000000001</v>
        <stp/>
        <stp>##V3_BDHV12</stp>
        <stp>9128272M3 Govt</stp>
        <stp>IDX_RATIO</stp>
        <stp>5/26/2005</stp>
        <stp>5/26/2005</stp>
        <stp>[Fixed Income  Prices 2004-2009.xlsx]TIPS!R224C8</stp>
        <tr r="H224" s="1"/>
      </tp>
      <tp>
        <v>1.2185299999999999</v>
        <stp/>
        <stp>##V3_BDHV12</stp>
        <stp>9128272M3 Govt</stp>
        <stp>IDX_RATIO</stp>
        <stp>5/27/2005</stp>
        <stp>5/27/2005</stp>
        <stp>[Fixed Income  Prices 2004-2009.xlsx]TIPS!R225C8</stp>
        <tr r="H225" s="1"/>
      </tp>
      <tp>
        <v>1.2236100000000001</v>
        <stp/>
        <stp>##V3_BDHV12</stp>
        <stp>9128272M3 Govt</stp>
        <stp>IDX_RATIO</stp>
        <stp>6/14/2005</stp>
        <stp>6/14/2005</stp>
        <stp>[Fixed Income  Prices 2004-2009.xlsx]TIPS!R236C8</stp>
        <tr r="H236" s="1"/>
      </tp>
      <tp>
        <v>1.05382</v>
        <stp/>
        <stp>##V3_BDHV12</stp>
        <stp>912828AF7 Govt</stp>
        <stp>IDX_RATIO</stp>
        <stp>10/25/2004</stp>
        <stp>10/25/2004</stp>
        <stp>[Fixed Income  Prices 2004-2009.xlsx]TIPS!R71C44</stp>
        <tr r="AR71" s="1"/>
      </tp>
      <tp>
        <v>1.2238800000000001</v>
        <stp/>
        <stp>##V3_BDHV12</stp>
        <stp>9128272M3 Govt</stp>
        <stp>IDX_RATIO</stp>
        <stp>6/15/2005</stp>
        <stp>6/15/2005</stp>
        <stp>[Fixed Income  Prices 2004-2009.xlsx]TIPS!R237C8</stp>
        <tr r="H237" s="1"/>
      </tp>
      <tp>
        <v>1.2173099999999999</v>
        <stp/>
        <stp>##V3_BDHV12</stp>
        <stp>9128272M3 Govt</stp>
        <stp>IDX_RATIO</stp>
        <stp>5/23/2005</stp>
        <stp>5/23/2005</stp>
        <stp>[Fixed Income  Prices 2004-2009.xlsx]TIPS!R221C8</stp>
        <tr r="H221" s="1"/>
      </tp>
      <tp>
        <v>1.2703800000000001</v>
        <stp/>
        <stp>##V3_BDHV12</stp>
        <stp>9128272M3 Govt</stp>
        <stp>IDX_RATIO</stp>
        <stp>6/27/2006</stp>
        <stp>6/27/2006</stp>
        <stp>[Fixed Income  Prices 2004-2009.xlsx]TIPS!R505C8</stp>
        <tr r="H505" s="1"/>
      </tp>
      <tp>
        <v>1.2700199999999999</v>
        <stp/>
        <stp>##V3_BDHV12</stp>
        <stp>9128272M3 Govt</stp>
        <stp>IDX_RATIO</stp>
        <stp>6/26/2006</stp>
        <stp>6/26/2006</stp>
        <stp>[Fixed Income  Prices 2004-2009.xlsx]TIPS!R504C8</stp>
        <tr r="H504" s="1"/>
      </tp>
      <tp>
        <v>1.2271700000000001</v>
        <stp/>
        <stp>##V3_BDHV12</stp>
        <stp>9128272M3 Govt</stp>
        <stp>IDX_RATIO</stp>
        <stp>6/27/2005</stp>
        <stp>6/27/2005</stp>
        <stp>[Fixed Income  Prices 2004-2009.xlsx]TIPS!R245C8</stp>
        <tr r="H245" s="1"/>
      </tp>
      <tp>
        <v>1.00875</v>
        <stp/>
        <stp>##V3_BDHV12</stp>
        <stp>912828FL9 Govt</stp>
        <stp>IDX_RATIO</stp>
        <stp>10/18/2006</stp>
        <stp>10/18/2006</stp>
        <stp>[Fixed Income  Prices 2004-2009.xlsx]TIPS!R74C80</stp>
        <tr r="CB74" s="1"/>
      </tp>
      <tp>
        <v>1.26573</v>
        <stp/>
        <stp>##V3_BDHV12</stp>
        <stp>9128272M3 Govt</stp>
        <stp>IDX_RATIO</stp>
        <stp>6/14/2006</stp>
        <stp>6/14/2006</stp>
        <stp>[Fixed Income  Prices 2004-2009.xlsx]TIPS!R496C8</stp>
        <tr r="H496" s="1"/>
      </tp>
      <tp>
        <v>1.2660899999999999</v>
        <stp/>
        <stp>##V3_BDHV12</stp>
        <stp>9128272M3 Govt</stp>
        <stp>IDX_RATIO</stp>
        <stp>6/15/2006</stp>
        <stp>6/15/2006</stp>
        <stp>[Fixed Income  Prices 2004-2009.xlsx]TIPS!R497C8</stp>
        <tr r="H497" s="1"/>
      </tp>
      <tp>
        <v>1.2133400000000001</v>
        <stp/>
        <stp>##V3_BDHV12</stp>
        <stp>9128272M3 Govt</stp>
        <stp>IDX_RATIO</stp>
        <stp>5/10/2005</stp>
        <stp>5/10/2005</stp>
        <stp>[Fixed Income  Prices 2004-2009.xlsx]TIPS!R212C8</stp>
        <tr r="H212" s="1"/>
      </tp>
      <tp>
        <v>1.2136400000000001</v>
        <stp/>
        <stp>##V3_BDHV12</stp>
        <stp>9128272M3 Govt</stp>
        <stp>IDX_RATIO</stp>
        <stp>5/11/2005</stp>
        <stp>5/11/2005</stp>
        <stp>[Fixed Income  Prices 2004-2009.xlsx]TIPS!R213C8</stp>
        <tr r="H213" s="1"/>
      </tp>
      <tp>
        <v>1.0154799999999999</v>
        <stp/>
        <stp>##V3_BDHV12</stp>
        <stp>912828EA4 Govt</stp>
        <stp>IDX_RATIO</stp>
        <stp>11/15/2005</stp>
        <stp>11/15/2005</stp>
        <stp>[Fixed Income  Prices 2004-2009.xlsx]TIPS!R92C72</stp>
        <tr r="BT92" s="1"/>
      </tp>
      <tp>
        <v>1.0061500000000001</v>
        <stp/>
        <stp>##V3_BDHV12</stp>
        <stp>912828CZ1 Govt</stp>
        <stp>IDX_RATIO</stp>
        <stp>12/23/2004</stp>
        <stp>12/23/2004</stp>
        <stp>[Fixed Income  Prices 2004-2009.xlsx]TIPS!R45C24</stp>
        <tr r="X45" s="1"/>
      </tp>
      <tp>
        <v>1.00092</v>
        <stp/>
        <stp>##V3_BDHV12</stp>
        <stp>912828CZ1 Govt</stp>
        <stp>IDX_RATIO</stp>
        <stp>11/10/2004</stp>
        <stp>11/10/2004</stp>
        <stp>[Fixed Income  Prices 2004-2009.xlsx]TIPS!R14C24</stp>
        <tr r="X14" s="1"/>
      </tp>
      <tp>
        <v>1.22749</v>
        <stp/>
        <stp>##V3_BDHV12</stp>
        <stp>9128272M3 Govt</stp>
        <stp>IDX_RATIO</stp>
        <stp>7/20/2005</stp>
        <stp>7/20/2005</stp>
        <stp>[Fixed Income  Prices 2004-2009.xlsx]TIPS!R262C8</stp>
        <tr r="H262" s="1"/>
      </tp>
      <tp>
        <v>1.2274499999999999</v>
        <stp/>
        <stp>##V3_BDHV12</stp>
        <stp>9128272M3 Govt</stp>
        <stp>IDX_RATIO</stp>
        <stp>7/21/2005</stp>
        <stp>7/21/2005</stp>
        <stp>[Fixed Income  Prices 2004-2009.xlsx]TIPS!R263C8</stp>
        <tr r="H263" s="1"/>
      </tp>
      <tp>
        <v>1.0550600000000001</v>
        <stp/>
        <stp>##V3_BDHV12</stp>
        <stp>912828AF7 Govt</stp>
        <stp>IDX_RATIO</stp>
        <stp>11/16/2004</stp>
        <stp>11/16/2004</stp>
        <stp>[Fixed Income  Prices 2004-2009.xlsx]TIPS!R87C44</stp>
        <tr r="AR87" s="1"/>
      </tp>
      <tp>
        <v>1.2151700000000001</v>
        <stp/>
        <stp>##V3_BDHV12</stp>
        <stp>9128277J5 Govt</stp>
        <stp>IDX_RATIO</stp>
        <stp>10/28/2009</stp>
        <stp>10/28/2009</stp>
        <stp>[Fixed Income  Prices 2004-2009.xlsx]TIPS!R1375C36</stp>
        <tr r="AJ1375" s="1"/>
      </tp>
      <tp>
        <v>1.21526</v>
        <stp/>
        <stp>##V3_BDHV12</stp>
        <stp>9128277J5 Govt</stp>
        <stp>IDX_RATIO</stp>
        <stp>10/29/2009</stp>
        <stp>10/29/2009</stp>
        <stp>[Fixed Income  Prices 2004-2009.xlsx]TIPS!R1376C36</stp>
        <tr r="AJ1376" s="1"/>
      </tp>
      <tp>
        <v>1.2150000000000001</v>
        <stp/>
        <stp>##V3_BDHV12</stp>
        <stp>9128277J5 Govt</stp>
        <stp>IDX_RATIO</stp>
        <stp>10/26/2009</stp>
        <stp>10/26/2009</stp>
        <stp>[Fixed Income  Prices 2004-2009.xlsx]TIPS!R1373C36</stp>
        <tr r="AJ1373" s="1"/>
      </tp>
      <tp>
        <v>1.21509</v>
        <stp/>
        <stp>##V3_BDHV12</stp>
        <stp>9128277J5 Govt</stp>
        <stp>IDX_RATIO</stp>
        <stp>10/27/2009</stp>
        <stp>10/27/2009</stp>
        <stp>[Fixed Income  Prices 2004-2009.xlsx]TIPS!R1374C36</stp>
        <tr r="AJ1374" s="1"/>
      </tp>
      <tp>
        <v>1.21465</v>
        <stp/>
        <stp>##V3_BDHV12</stp>
        <stp>9128277J5 Govt</stp>
        <stp>IDX_RATIO</stp>
        <stp>10/22/2009</stp>
        <stp>10/22/2009</stp>
        <stp>[Fixed Income  Prices 2004-2009.xlsx]TIPS!R1371C36</stp>
        <tr r="AJ1371" s="1"/>
      </tp>
      <tp>
        <v>1.2147300000000001</v>
        <stp/>
        <stp>##V3_BDHV12</stp>
        <stp>9128277J5 Govt</stp>
        <stp>IDX_RATIO</stp>
        <stp>10/23/2009</stp>
        <stp>10/23/2009</stp>
        <stp>[Fixed Income  Prices 2004-2009.xlsx]TIPS!R1372C36</stp>
        <tr r="AJ1372" s="1"/>
      </tp>
      <tp>
        <v>1.2144699999999999</v>
        <stp/>
        <stp>##V3_BDHV12</stp>
        <stp>9128277J5 Govt</stp>
        <stp>IDX_RATIO</stp>
        <stp>10/20/2009</stp>
        <stp>10/20/2009</stp>
        <stp>[Fixed Income  Prices 2004-2009.xlsx]TIPS!R1369C36</stp>
        <tr r="AJ1369" s="1"/>
      </tp>
      <tp>
        <v>1.2145600000000001</v>
        <stp/>
        <stp>##V3_BDHV12</stp>
        <stp>9128277J5 Govt</stp>
        <stp>IDX_RATIO</stp>
        <stp>10/21/2009</stp>
        <stp>10/21/2009</stp>
        <stp>[Fixed Income  Prices 2004-2009.xlsx]TIPS!R1370C36</stp>
        <tr r="AJ1370" s="1"/>
      </tp>
      <tp>
        <v>1.23281</v>
        <stp/>
        <stp>##V3_BDHV12</stp>
        <stp>9128277J5 Govt</stp>
        <stp>IDX_RATIO</stp>
        <stp>11/19/2008</stp>
        <stp>11/19/2008</stp>
        <stp>[Fixed Income  Prices 2004-2009.xlsx]TIPS!R1130C36</stp>
        <tr r="AJ1130" s="1"/>
      </tp>
      <tp>
        <v>1.2328699999999999</v>
        <stp/>
        <stp>##V3_BDHV12</stp>
        <stp>9128277J5 Govt</stp>
        <stp>IDX_RATIO</stp>
        <stp>11/18/2008</stp>
        <stp>11/18/2008</stp>
        <stp>[Fixed Income  Prices 2004-2009.xlsx]TIPS!R1129C36</stp>
        <tr r="AJ1129" s="1"/>
      </tp>
      <tp>
        <v>1.23333</v>
        <stp/>
        <stp>##V3_BDHV12</stp>
        <stp>9128277J5 Govt</stp>
        <stp>IDX_RATIO</stp>
        <stp>11/10/2008</stp>
        <stp>11/10/2008</stp>
        <stp>[Fixed Income  Prices 2004-2009.xlsx]TIPS!R1123C36</stp>
        <tr r="AJ1123" s="1"/>
      </tp>
      <tp>
        <v>1.2332700000000001</v>
        <stp/>
        <stp>##V3_BDHV12</stp>
        <stp>9128277J5 Govt</stp>
        <stp>IDX_RATIO</stp>
        <stp>11/11/2008</stp>
        <stp>11/11/2008</stp>
        <stp>[Fixed Income  Prices 2004-2009.xlsx]TIPS!R1124C36</stp>
        <tr r="AJ1124" s="1"/>
      </tp>
      <tp>
        <v>1.2332099999999999</v>
        <stp/>
        <stp>##V3_BDHV12</stp>
        <stp>9128277J5 Govt</stp>
        <stp>IDX_RATIO</stp>
        <stp>11/12/2008</stp>
        <stp>11/12/2008</stp>
        <stp>[Fixed Income  Prices 2004-2009.xlsx]TIPS!R1125C36</stp>
        <tr r="AJ1125" s="1"/>
      </tp>
      <tp>
        <v>1.23316</v>
        <stp/>
        <stp>##V3_BDHV12</stp>
        <stp>9128277J5 Govt</stp>
        <stp>IDX_RATIO</stp>
        <stp>11/13/2008</stp>
        <stp>11/13/2008</stp>
        <stp>[Fixed Income  Prices 2004-2009.xlsx]TIPS!R1126C36</stp>
        <tr r="AJ1126" s="1"/>
      </tp>
      <tp>
        <v>1.2331000000000001</v>
        <stp/>
        <stp>##V3_BDHV12</stp>
        <stp>9128277J5 Govt</stp>
        <stp>IDX_RATIO</stp>
        <stp>11/14/2008</stp>
        <stp>11/14/2008</stp>
        <stp>[Fixed Income  Prices 2004-2009.xlsx]TIPS!R1127C36</stp>
        <tr r="AJ1127" s="1"/>
      </tp>
      <tp>
        <v>1.2329300000000001</v>
        <stp/>
        <stp>##V3_BDHV12</stp>
        <stp>9128277J5 Govt</stp>
        <stp>IDX_RATIO</stp>
        <stp>11/17/2008</stp>
        <stp>11/17/2008</stp>
        <stp>[Fixed Income  Prices 2004-2009.xlsx]TIPS!R1128C36</stp>
        <tr r="AJ1128" s="1"/>
      </tp>
      <tp>
        <v>1.2153499999999999</v>
        <stp/>
        <stp>##V3_BDHV12</stp>
        <stp>9128277J5 Govt</stp>
        <stp>IDX_RATIO</stp>
        <stp>10/30/2009</stp>
        <stp>10/30/2009</stp>
        <stp>[Fixed Income  Prices 2004-2009.xlsx]TIPS!R1377C36</stp>
        <tr r="AJ1377" s="1"/>
      </tp>
      <tp>
        <v>1.2323</v>
        <stp/>
        <stp>##V3_BDHV12</stp>
        <stp>9128277J5 Govt</stp>
        <stp>IDX_RATIO</stp>
        <stp>11/28/2008</stp>
        <stp>11/28/2008</stp>
        <stp>[Fixed Income  Prices 2004-2009.xlsx]TIPS!R1137C36</stp>
        <tr r="AJ1137" s="1"/>
      </tp>
      <tp>
        <v>1.2327600000000001</v>
        <stp/>
        <stp>##V3_BDHV12</stp>
        <stp>9128277J5 Govt</stp>
        <stp>IDX_RATIO</stp>
        <stp>11/20/2008</stp>
        <stp>11/20/2008</stp>
        <stp>[Fixed Income  Prices 2004-2009.xlsx]TIPS!R1131C36</stp>
        <tr r="AJ1131" s="1"/>
      </tp>
      <tp>
        <v>1.2326999999999999</v>
        <stp/>
        <stp>##V3_BDHV12</stp>
        <stp>9128277J5 Govt</stp>
        <stp>IDX_RATIO</stp>
        <stp>11/21/2008</stp>
        <stp>11/21/2008</stp>
        <stp>[Fixed Income  Prices 2004-2009.xlsx]TIPS!R1132C36</stp>
        <tr r="AJ1132" s="1"/>
      </tp>
      <tp>
        <v>1.2324200000000001</v>
        <stp/>
        <stp>##V3_BDHV12</stp>
        <stp>9128277J5 Govt</stp>
        <stp>IDX_RATIO</stp>
        <stp>11/26/2008</stp>
        <stp>11/26/2008</stp>
        <stp>[Fixed Income  Prices 2004-2009.xlsx]TIPS!R1135C36</stp>
        <tr r="AJ1135" s="1"/>
      </tp>
      <tp>
        <v>1.2323599999999999</v>
        <stp/>
        <stp>##V3_BDHV12</stp>
        <stp>9128277J5 Govt</stp>
        <stp>IDX_RATIO</stp>
        <stp>11/27/2008</stp>
        <stp>11/27/2008</stp>
        <stp>[Fixed Income  Prices 2004-2009.xlsx]TIPS!R1136C36</stp>
        <tr r="AJ1136" s="1"/>
      </tp>
      <tp>
        <v>1.2325299999999999</v>
        <stp/>
        <stp>##V3_BDHV12</stp>
        <stp>9128277J5 Govt</stp>
        <stp>IDX_RATIO</stp>
        <stp>11/24/2008</stp>
        <stp>11/24/2008</stp>
        <stp>[Fixed Income  Prices 2004-2009.xlsx]TIPS!R1133C36</stp>
        <tr r="AJ1133" s="1"/>
      </tp>
      <tp>
        <v>1.23247</v>
        <stp/>
        <stp>##V3_BDHV12</stp>
        <stp>9128277J5 Govt</stp>
        <stp>IDX_RATIO</stp>
        <stp>11/25/2008</stp>
        <stp>11/25/2008</stp>
        <stp>[Fixed Income  Prices 2004-2009.xlsx]TIPS!R1134C36</stp>
        <tr r="AJ1134" s="1"/>
      </tp>
      <tp>
        <v>1.21438</v>
        <stp/>
        <stp>##V3_BDHV12</stp>
        <stp>9128277J5 Govt</stp>
        <stp>IDX_RATIO</stp>
        <stp>10/19/2009</stp>
        <stp>10/19/2009</stp>
        <stp>[Fixed Income  Prices 2004-2009.xlsx]TIPS!R1368C36</stp>
        <tr r="AJ1368" s="1"/>
      </tp>
      <tp>
        <v>1.21394</v>
        <stp/>
        <stp>##V3_BDHV12</stp>
        <stp>9128277J5 Govt</stp>
        <stp>IDX_RATIO</stp>
        <stp>10/14/2009</stp>
        <stp>10/14/2009</stp>
        <stp>[Fixed Income  Prices 2004-2009.xlsx]TIPS!R1365C36</stp>
        <tr r="AJ1365" s="1"/>
      </tp>
      <tp>
        <v>1.2140299999999999</v>
        <stp/>
        <stp>##V3_BDHV12</stp>
        <stp>9128277J5 Govt</stp>
        <stp>IDX_RATIO</stp>
        <stp>10/15/2009</stp>
        <stp>10/15/2009</stp>
        <stp>[Fixed Income  Prices 2004-2009.xlsx]TIPS!R1366C36</stp>
        <tr r="AJ1366" s="1"/>
      </tp>
      <tp>
        <v>1.2141200000000001</v>
        <stp/>
        <stp>##V3_BDHV12</stp>
        <stp>9128277J5 Govt</stp>
        <stp>IDX_RATIO</stp>
        <stp>10/16/2009</stp>
        <stp>10/16/2009</stp>
        <stp>[Fixed Income  Prices 2004-2009.xlsx]TIPS!R1367C36</stp>
        <tr r="AJ1367" s="1"/>
      </tp>
      <tp>
        <v>1.21377</v>
        <stp/>
        <stp>##V3_BDHV12</stp>
        <stp>9128277J5 Govt</stp>
        <stp>IDX_RATIO</stp>
        <stp>10/12/2009</stp>
        <stp>10/12/2009</stp>
        <stp>[Fixed Income  Prices 2004-2009.xlsx]TIPS!R1363C36</stp>
        <tr r="AJ1363" s="1"/>
      </tp>
      <tp>
        <v>1.2138599999999999</v>
        <stp/>
        <stp>##V3_BDHV12</stp>
        <stp>9128277J5 Govt</stp>
        <stp>IDX_RATIO</stp>
        <stp>10/13/2009</stp>
        <stp>10/13/2009</stp>
        <stp>[Fixed Income  Prices 2004-2009.xlsx]TIPS!R1364C36</stp>
        <tr r="AJ1364" s="1"/>
      </tp>
      <tp>
        <v>1.00024</v>
        <stp/>
        <stp>##V3_BDHV12</stp>
        <stp>912828CZ1 Govt</stp>
        <stp>IDX_RATIO</stp>
        <stp>10/29/2004</stp>
        <stp>10/29/2004</stp>
        <stp>[Fixed Income  Prices 2004-2009.xlsx]TIPS!R6C24</stp>
        <tr r="X6" s="1"/>
      </tp>
      <tp>
        <v>1.00024</v>
        <stp/>
        <stp>##V3_BDHV12</stp>
        <stp>912828CZ1 Govt</stp>
        <stp>IDX_RATIO</stp>
        <stp>10/28/2004</stp>
        <stp>10/28/2004</stp>
        <stp>[Fixed Income  Prices 2004-2009.xlsx]TIPS!R5C24</stp>
        <tr r="X5" s="1"/>
      </tp>
      <tp>
        <v>130.96875</v>
        <stp/>
        <stp>##V3_BDPV12</stp>
        <stp>912810ET1 Govt</stp>
        <stp>PX_LAST</stp>
        <stp>[Fixed Income  Prices 2004-2009.xlsx]BONDS DIRTY PRICE!R8C2</stp>
        <tr r="B8" s="2"/>
      </tp>
      <tp>
        <v>1.0779000000000001</v>
        <stp/>
        <stp>##V3_BDHV12</stp>
        <stp>912810FR4 Govt</stp>
        <stp>IDX_RATIO</stp>
        <stp>9/15/2006</stp>
        <stp>9/15/2006</stp>
        <stp>[Fixed Income  Prices 2004-2009.xlsx]TIPS!R560C108</stp>
        <tr r="DD560" s="1"/>
      </tp>
      <tp>
        <v>1.0638700000000001</v>
        <stp/>
        <stp>##V3_BDHV12</stp>
        <stp>912810FR4 Govt</stp>
        <stp>IDX_RATIO</stp>
        <stp>6/14/2006</stp>
        <stp>6/14/2006</stp>
        <stp>[Fixed Income  Prices 2004-2009.xlsx]TIPS!R493C108</stp>
        <tr r="DD493" s="1"/>
      </tp>
      <tp>
        <v>1.0759300000000001</v>
        <stp/>
        <stp>##V3_BDHV12</stp>
        <stp>912810FR4 Govt</stp>
        <stp>IDX_RATIO</stp>
        <stp>8/25/2006</stp>
        <stp>8/25/2006</stp>
        <stp>[Fixed Income  Prices 2004-2009.xlsx]TIPS!R545C108</stp>
        <tr r="DD545" s="1"/>
      </tp>
      <tp>
        <v>1.0571299999999999</v>
        <stp/>
        <stp>##V3_BDHV12</stp>
        <stp>912810FS2 Govt</stp>
        <stp>IDX_RATIO</stp>
        <stp>1/23/2008</stp>
        <stp>1/23/2008</stp>
        <stp>[Fixed Income  Prices 2004-2009.xlsx]TIPS!R526C112</stp>
        <tr r="DH526" s="1"/>
      </tp>
      <tp>
        <v>1.01363</v>
        <stp/>
        <stp>##V3_BDHV12</stp>
        <stp>912810FR4 Govt</stp>
        <stp>IDX_RATIO</stp>
        <stp>4/11/2005</stp>
        <stp>4/11/2005</stp>
        <stp>[Fixed Income  Prices 2004-2009.xlsx]TIPS!R188C108</stp>
        <tr r="DD188" s="1"/>
      </tp>
      <tp>
        <v>1.1042000000000001</v>
        <stp/>
        <stp>##V3_BDHV12</stp>
        <stp>912810FS2 Govt</stp>
        <stp>IDX_RATIO</stp>
        <stp>9/10/2008</stp>
        <stp>9/10/2008</stp>
        <stp>[Fixed Income  Prices 2004-2009.xlsx]TIPS!R691C112</stp>
        <tr r="DH691" s="1"/>
      </tp>
      <tp>
        <v>1.1145499999999999</v>
        <stp/>
        <stp>##V3_BDHV12</stp>
        <stp>912810FR4 Govt</stp>
        <stp>IDX_RATIO</stp>
        <stp>2/19/2008</stp>
        <stp>2/19/2008</stp>
        <stp>[Fixed Income  Prices 2004-2009.xlsx]TIPS!R932C108</stp>
        <tr r="DD932" s="1"/>
      </tp>
      <tp>
        <v>1.0620400000000001</v>
        <stp/>
        <stp>##V3_BDHV12</stp>
        <stp>912810PS1 Govt</stp>
        <stp>IDX_RATIO</stp>
        <stp>6/16/2008</stp>
        <stp>6/16/2008</stp>
        <stp>[Fixed Income  Prices 2004-2009.xlsx]TIPS!R369C116</stp>
        <tr r="DL369" s="1"/>
      </tp>
      <tp>
        <v>1.0595699999999999</v>
        <stp/>
        <stp>##V3_BDHV12</stp>
        <stp>912810PS1 Govt</stp>
        <stp>IDX_RATIO</stp>
        <stp>7/23/2009</stp>
        <stp>7/23/2009</stp>
        <stp>[Fixed Income  Prices 2004-2009.xlsx]TIPS!R657C116</stp>
        <tr r="DL657" s="1"/>
      </tp>
      <tp>
        <v>1.0038</v>
        <stp/>
        <stp>##V3_BDHV12</stp>
        <stp>912828ET3 Govt</stp>
        <stp>IDX_RATIO</stp>
        <stp>5/16/2006</stp>
        <stp>5/16/2006</stp>
        <stp>[Fixed Income  Prices 2004-2009.xlsx]TIPS!R93C76</stp>
        <tr r="BX93" s="1"/>
      </tp>
      <tp>
        <v>1.0326500000000001</v>
        <stp/>
        <stp>##V3_BDHV12</stp>
        <stp>912810PS1 Govt</stp>
        <stp>IDX_RATIO</stp>
        <stp>8/24/2007</stp>
        <stp>8/24/2007</stp>
        <stp>[Fixed Income  Prices 2004-2009.xlsx]TIPS!R158C116</stp>
        <tr r="DL158" s="1"/>
      </tp>
      <tp>
        <v>1.05413</v>
        <stp/>
        <stp>##V3_BDHV12</stp>
        <stp>912810PS1 Govt</stp>
        <stp>IDX_RATIO</stp>
        <stp>5/16/2008</stp>
        <stp>5/16/2008</stp>
        <stp>[Fixed Income  Prices 2004-2009.xlsx]TIPS!R348C116</stp>
        <tr r="DL348" s="1"/>
      </tp>
      <tp>
        <v>1.06132</v>
        <stp/>
        <stp>##V3_BDHV12</stp>
        <stp>912810PS1 Govt</stp>
        <stp>IDX_RATIO</stp>
        <stp>1/20/2009</stp>
        <stp>1/20/2009</stp>
        <stp>[Fixed Income  Prices 2004-2009.xlsx]TIPS!R525C116</stp>
        <tr r="DL525" s="1"/>
      </tp>
      <tp>
        <v>1.04569</v>
        <stp/>
        <stp>##V3_BDHV12</stp>
        <stp>912810PS1 Govt</stp>
        <stp>IDX_RATIO</stp>
        <stp>3/26/2008</stp>
        <stp>3/26/2008</stp>
        <stp>[Fixed Income  Prices 2004-2009.xlsx]TIPS!R311C116</stp>
        <tr r="DL311" s="1"/>
      </tp>
      <tp>
        <v>1.00309</v>
        <stp/>
        <stp>##V3_BDHV12</stp>
        <stp>912810PZ5 Govt</stp>
        <stp>IDX_RATIO</stp>
        <stp>9/30/2009</stp>
        <stp>9/30/2009</stp>
        <stp>[Fixed Income  Prices 2004-2009.xlsx]TIPS!R181C120</stp>
        <tr r="DP181" s="1"/>
      </tp>
      <tp>
        <v>1.03305</v>
        <stp/>
        <stp>##V3_BDHV12</stp>
        <stp>912810PS1 Govt</stp>
        <stp>IDX_RATIO</stp>
        <stp>9/14/2007</stp>
        <stp>9/14/2007</stp>
        <stp>[Fixed Income  Prices 2004-2009.xlsx]TIPS!R173C116</stp>
        <tr r="DL173" s="1"/>
      </tp>
      <tp>
        <v>1.0546899999999999</v>
        <stp/>
        <stp>##V3_BDHV12</stp>
        <stp>912810PS1 Govt</stp>
        <stp>IDX_RATIO</stp>
        <stp>1/30/2009</stp>
        <stp>1/30/2009</stp>
        <stp>[Fixed Income  Prices 2004-2009.xlsx]TIPS!R533C116</stp>
        <tr r="DL533" s="1"/>
      </tp>
      <tp>
        <v>1.0155799999999999</v>
        <stp/>
        <stp>##V3_BDHV12</stp>
        <stp>912810FR4 Govt</stp>
        <stp>IDX_RATIO</stp>
        <stp>4/21/2005</stp>
        <stp>4/21/2005</stp>
        <stp>[Fixed Income  Prices 2004-2009.xlsx]TIPS!R196C108</stp>
        <tr r="DD196" s="1"/>
      </tp>
      <tp>
        <v>1.10212</v>
        <stp/>
        <stp>##V3_BDHV12</stp>
        <stp>912810FR4 Govt</stp>
        <stp>IDX_RATIO</stp>
        <stp>7/27/2007</stp>
        <stp>7/27/2007</stp>
        <stp>[Fixed Income  Prices 2004-2009.xlsx]TIPS!R785C108</stp>
        <tr r="DD785" s="1"/>
      </tp>
      <tp>
        <v>1.1143799999999999</v>
        <stp/>
        <stp>##V3_BDHV12</stp>
        <stp>912810FR4 Govt</stp>
        <stp>IDX_RATIO</stp>
        <stp>1/29/2008</stp>
        <stp>1/29/2008</stp>
        <stp>[Fixed Income  Prices 2004-2009.xlsx]TIPS!R917C108</stp>
        <tr r="DD917" s="1"/>
      </tp>
      <tp>
        <v>1.0462800000000001</v>
        <stp/>
        <stp>##V3_BDHV12</stp>
        <stp>912810FS2 Govt</stp>
        <stp>IDX_RATIO</stp>
        <stp>7/25/2007</stp>
        <stp>7/25/2007</stp>
        <stp>[Fixed Income  Prices 2004-2009.xlsx]TIPS!R396C112</stp>
        <tr r="DH396" s="1"/>
      </tp>
      <tp>
        <v>1.0329600000000001</v>
        <stp/>
        <stp>##V3_BDHV12</stp>
        <stp>912810PS1 Govt</stp>
        <stp>IDX_RATIO</stp>
        <stp>9/24/2007</stp>
        <stp>9/24/2007</stp>
        <stp>[Fixed Income  Prices 2004-2009.xlsx]TIPS!R179C116</stp>
        <tr r="DL179" s="1"/>
      </tp>
      <tp>
        <v>1.0585800000000001</v>
        <stp/>
        <stp>##V3_BDHV12</stp>
        <stp>912810PS1 Govt</stp>
        <stp>IDX_RATIO</stp>
        <stp>7/13/2009</stp>
        <stp>7/13/2009</stp>
        <stp>[Fixed Income  Prices 2004-2009.xlsx]TIPS!R649C116</stp>
        <tr r="DL649" s="1"/>
      </tp>
      <tp>
        <v>1.032</v>
        <stp/>
        <stp>##V3_BDHV12</stp>
        <stp>912810PS1 Govt</stp>
        <stp>IDX_RATIO</stp>
        <stp>8/14/2007</stp>
        <stp>8/14/2007</stp>
        <stp>[Fixed Income  Prices 2004-2009.xlsx]TIPS!R150C116</stp>
        <tr r="DL150" s="1"/>
      </tp>
      <tp>
        <v>1.0641799999999999</v>
        <stp/>
        <stp>##V3_BDHV12</stp>
        <stp>912810PS1 Govt</stp>
        <stp>IDX_RATIO</stp>
        <stp>6/26/2008</stp>
        <stp>6/26/2008</stp>
        <stp>[Fixed Income  Prices 2004-2009.xlsx]TIPS!R377C116</stp>
        <tr r="DL377" s="1"/>
      </tp>
      <tp>
        <v>1.0007900000000001</v>
        <stp/>
        <stp>##V3_BDHV12</stp>
        <stp>912828ET3 Govt</stp>
        <stp>IDX_RATIO</stp>
        <stp>4/26/2006</stp>
        <stp>4/26/2006</stp>
        <stp>[Fixed Income  Prices 2004-2009.xlsx]TIPS!R79C76</stp>
        <tr r="BX79" s="1"/>
      </tp>
      <tp>
        <v>1.0315099999999999</v>
        <stp/>
        <stp>##V3_BDHV12</stp>
        <stp>912810FR4 Govt</stp>
        <stp>IDX_RATIO</stp>
        <stp>8/12/2005</stp>
        <stp>8/12/2005</stp>
        <stp>[Fixed Income  Prices 2004-2009.xlsx]TIPS!R276C108</stp>
        <tr r="DD276" s="1"/>
      </tp>
      <tp>
        <v>1.0789599999999999</v>
        <stp/>
        <stp>##V3_BDHV12</stp>
        <stp>912810FR4 Govt</stp>
        <stp>IDX_RATIO</stp>
        <stp>9/25/2006</stp>
        <stp>9/25/2006</stp>
        <stp>[Fixed Income  Prices 2004-2009.xlsx]TIPS!R566C108</stp>
        <tr r="DD566" s="1"/>
      </tp>
      <tp>
        <v>1.085</v>
        <stp/>
        <stp>##V3_BDHV12</stp>
        <stp>912810FS2 Govt</stp>
        <stp>IDX_RATIO</stp>
        <stp>7/10/2008</stp>
        <stp>7/10/2008</stp>
        <stp>[Fixed Income  Prices 2004-2009.xlsx]TIPS!R647C112</stp>
        <tr r="DH647" s="1"/>
      </tp>
      <tp>
        <v>1.0213099999999999</v>
        <stp/>
        <stp>##V3_BDHV12</stp>
        <stp>912810FS2 Govt</stp>
        <stp>IDX_RATIO</stp>
        <stp>8/17/2006</stp>
        <stp>8/17/2006</stp>
        <stp>[Fixed Income  Prices 2004-2009.xlsx]TIPS!R152C112</stp>
        <tr r="DH152" s="1"/>
      </tp>
      <tp>
        <v>1.0908800000000001</v>
        <stp/>
        <stp>##V3_BDHV12</stp>
        <stp>912810FS2 Govt</stp>
        <stp>IDX_RATIO</stp>
        <stp>7/30/2008</stp>
        <stp>7/30/2008</stp>
        <stp>[Fixed Income  Prices 2004-2009.xlsx]TIPS!R661C112</stp>
        <tr r="DH661" s="1"/>
      </tp>
      <tp>
        <v>1.05707</v>
        <stp/>
        <stp>##V3_BDHV12</stp>
        <stp>912810PS1 Govt</stp>
        <stp>IDX_RATIO</stp>
        <stp>5/26/2008</stp>
        <stp>5/26/2008</stp>
        <stp>[Fixed Income  Prices 2004-2009.xlsx]TIPS!R354C116</stp>
        <tr r="DL354" s="1"/>
      </tp>
      <tp>
        <v>1.00177</v>
        <stp/>
        <stp>##V3_BDHV12</stp>
        <stp>912828GX2 Govt</stp>
        <stp>IDX_RATIO</stp>
        <stp>7/24/2007</stp>
        <stp>7/24/2007</stp>
        <stp>[Fixed Income  Prices 2004-2009.xlsx]TIPS!R13C88</stp>
        <tr r="CJ13" s="1"/>
      </tp>
      <tp>
        <v>1.07216</v>
        <stp/>
        <stp>##V3_BDHV12</stp>
        <stp>912810FR4 Govt</stp>
        <stp>IDX_RATIO</stp>
        <stp>3/16/2007</stp>
        <stp>3/16/2007</stp>
        <stp>[Fixed Income  Prices 2004-2009.xlsx]TIPS!R690C108</stp>
        <tr r="DD690" s="1"/>
      </tp>
      <tp>
        <v>1.0507599999999999</v>
        <stp/>
        <stp>##V3_BDHV12</stp>
        <stp>912810FR4 Govt</stp>
        <stp>IDX_RATIO</stp>
        <stp>1/23/2006</stp>
        <stp>1/23/2006</stp>
        <stp>[Fixed Income  Prices 2004-2009.xlsx]TIPS!R391C108</stp>
        <tr r="DD391" s="1"/>
      </tp>
      <tp>
        <v>1.07525</v>
        <stp/>
        <stp>##V3_BDHV12</stp>
        <stp>912810FR4 Govt</stp>
        <stp>IDX_RATIO</stp>
        <stp>8/15/2006</stp>
        <stp>8/15/2006</stp>
        <stp>[Fixed Income  Prices 2004-2009.xlsx]TIPS!R537C108</stp>
        <tr r="DD537" s="1"/>
      </tp>
      <tp>
        <v>1.07779</v>
        <stp/>
        <stp>##V3_BDHV12</stp>
        <stp>912810FS2 Govt</stp>
        <stp>IDX_RATIO</stp>
        <stp>6/10/2008</stp>
        <stp>6/10/2008</stp>
        <stp>[Fixed Income  Prices 2004-2009.xlsx]TIPS!R625C112</stp>
        <tr r="DH625" s="1"/>
      </tp>
      <tp>
        <v>1.11429</v>
        <stp/>
        <stp>##V3_BDHV12</stp>
        <stp>912810FR4 Govt</stp>
        <stp>IDX_RATIO</stp>
        <stp>2/29/2008</stp>
        <stp>2/29/2008</stp>
        <stp>[Fixed Income  Prices 2004-2009.xlsx]TIPS!R940C108</stp>
        <tr r="DD940" s="1"/>
      </tp>
      <tp>
        <v>0.99495999999999996</v>
        <stp/>
        <stp>##V3_BDHV12</stp>
        <stp>912810PZ5 Govt</stp>
        <stp>IDX_RATIO</stp>
        <stp>7/20/2009</stp>
        <stp>7/20/2009</stp>
        <stp>[Fixed Income  Prices 2004-2009.xlsx]TIPS!R129C120</stp>
        <tr r="DP129" s="1"/>
      </tp>
      <tp>
        <v>1.0459700000000001</v>
        <stp/>
        <stp>##V3_BDHV12</stp>
        <stp>912810PS1 Govt</stp>
        <stp>IDX_RATIO</stp>
        <stp>2/20/2009</stp>
        <stp>2/20/2009</stp>
        <stp>[Fixed Income  Prices 2004-2009.xlsx]TIPS!R548C116</stp>
        <tr r="DL548" s="1"/>
      </tp>
      <tp>
        <v>1.0531999999999999</v>
        <stp/>
        <stp>##V3_BDHV12</stp>
        <stp>912810PS1 Govt</stp>
        <stp>IDX_RATIO</stp>
        <stp>5/13/2009</stp>
        <stp>5/13/2009</stp>
        <stp>[Fixed Income  Prices 2004-2009.xlsx]TIPS!R606C116</stp>
        <tr r="DL606" s="1"/>
      </tp>
      <tp>
        <v>0.99146999999999996</v>
        <stp/>
        <stp>##V3_BDHV12</stp>
        <stp>912810PZ5 Govt</stp>
        <stp>IDX_RATIO</stp>
        <stp>6/10/2009</stp>
        <stp>6/10/2009</stp>
        <stp>[Fixed Income  Prices 2004-2009.xlsx]TIPS!R101C120</stp>
        <tr r="DP101" s="1"/>
      </tp>
      <tp>
        <v>0.99589000000000005</v>
        <stp/>
        <stp>##V3_BDHV12</stp>
        <stp>912810PZ5 Govt</stp>
        <stp>IDX_RATIO</stp>
        <stp>7/30/2009</stp>
        <stp>7/30/2009</stp>
        <stp>[Fixed Income  Prices 2004-2009.xlsx]TIPS!R137C120</stp>
        <tr r="DP137" s="1"/>
      </tp>
      <tp>
        <v>1.0437799999999999</v>
        <stp/>
        <stp>##V3_BDHV12</stp>
        <stp>912810PS1 Govt</stp>
        <stp>IDX_RATIO</stp>
        <stp>3/10/2009</stp>
        <stp>3/10/2009</stp>
        <stp>[Fixed Income  Prices 2004-2009.xlsx]TIPS!R560C116</stp>
        <tr r="DL560" s="1"/>
      </tp>
      <tp>
        <v>1.01162</v>
        <stp/>
        <stp>##V3_BDHV12</stp>
        <stp>912810FR4 Govt</stp>
        <stp>IDX_RATIO</stp>
        <stp>3/31/2005</stp>
        <stp>3/31/2005</stp>
        <stp>[Fixed Income  Prices 2004-2009.xlsx]TIPS!R181C108</stp>
        <tr r="DD181" s="1"/>
      </tp>
      <tp>
        <v>1.01593</v>
        <stp/>
        <stp>##V3_BDHV12</stp>
        <stp>912810FS2 Govt</stp>
        <stp>IDX_RATIO</stp>
        <stp>2/14/2007</stp>
        <stp>2/14/2007</stp>
        <stp>[Fixed Income  Prices 2004-2009.xlsx]TIPS!R281C112</stp>
        <tr r="DH281" s="1"/>
      </tp>
      <tp>
        <v>1.1050599999999999</v>
        <stp/>
        <stp>##V3_BDHV12</stp>
        <stp>912810FR4 Govt</stp>
        <stp>IDX_RATIO</stp>
        <stp>8/28/2007</stp>
        <stp>8/28/2007</stp>
        <stp>[Fixed Income  Prices 2004-2009.xlsx]TIPS!R807C108</stp>
        <tr r="DD807" s="1"/>
      </tp>
      <tp>
        <v>1.0490999999999999</v>
        <stp/>
        <stp>##V3_BDHV12</stp>
        <stp>912810FS2 Govt</stp>
        <stp>IDX_RATIO</stp>
        <stp>8/22/2007</stp>
        <stp>8/22/2007</stp>
        <stp>[Fixed Income  Prices 2004-2009.xlsx]TIPS!R416C112</stp>
        <tr r="DH416" s="1"/>
      </tp>
      <tp>
        <v>1.04965</v>
        <stp/>
        <stp>##V3_BDHV12</stp>
        <stp>912810FS2 Govt</stp>
        <stp>IDX_RATIO</stp>
        <stp>9/12/2007</stp>
        <stp>9/12/2007</stp>
        <stp>[Fixed Income  Prices 2004-2009.xlsx]TIPS!R431C112</stp>
        <tr r="DH431" s="1"/>
      </tp>
      <tp>
        <v>1.06027</v>
        <stp/>
        <stp>##V3_BDHV12</stp>
        <stp>912810FS2 Govt</stp>
        <stp>IDX_RATIO</stp>
        <stp>3/13/2008</stp>
        <stp>3/13/2008</stp>
        <stp>[Fixed Income  Prices 2004-2009.xlsx]TIPS!R562C112</stp>
        <tr r="DH562" s="1"/>
      </tp>
      <tp>
        <v>1.1051800000000001</v>
        <stp/>
        <stp>##V3_BDHV12</stp>
        <stp>912810FR4 Govt</stp>
        <stp>IDX_RATIO</stp>
        <stp>9/18/2007</stp>
        <stp>9/18/2007</stp>
        <stp>[Fixed Income  Prices 2004-2009.xlsx]TIPS!R822C108</stp>
        <tr r="DD822" s="1"/>
      </tp>
      <tp>
        <v>1.0739300000000001</v>
        <stp/>
        <stp>##V3_BDHV12</stp>
        <stp>912810PS1 Govt</stp>
        <stp>IDX_RATIO</stp>
        <stp>7/31/2008</stp>
        <stp>7/31/2008</stp>
        <stp>[Fixed Income  Prices 2004-2009.xlsx]TIPS!R402C116</stp>
        <tr r="DL402" s="1"/>
      </tp>
      <tp>
        <v>1.03535</v>
        <stp/>
        <stp>##V3_BDHV12</stp>
        <stp>912810FR4 Govt</stp>
        <stp>IDX_RATIO</stp>
        <stp>9/23/2005</stp>
        <stp>9/23/2005</stp>
        <stp>[Fixed Income  Prices 2004-2009.xlsx]TIPS!R306C108</stp>
        <tr r="DD306" s="1"/>
      </tp>
      <tp>
        <v>1.0535000000000001</v>
        <stp/>
        <stp>##V3_BDHV12</stp>
        <stp>912810FR4 Govt</stp>
        <stp>IDX_RATIO</stp>
        <stp>1/13/2006</stp>
        <stp>1/13/2006</stp>
        <stp>[Fixed Income  Prices 2004-2009.xlsx]TIPS!R385C108</stp>
        <tr r="DD385" s="1"/>
      </tp>
      <tp>
        <v>1.0752299999999999</v>
        <stp/>
        <stp>##V3_BDHV12</stp>
        <stp>912810FS2 Govt</stp>
        <stp>IDX_RATIO</stp>
        <stp>5/30/2008</stp>
        <stp>5/30/2008</stp>
        <stp>[Fixed Income  Prices 2004-2009.xlsx]TIPS!R618C112</stp>
        <tr r="DH618" s="1"/>
      </tp>
      <tp>
        <v>1.07996</v>
        <stp/>
        <stp>##V3_BDHV12</stp>
        <stp>912810FS2 Govt</stp>
        <stp>IDX_RATIO</stp>
        <stp>6/20/2008</stp>
        <stp>6/20/2008</stp>
        <stp>[Fixed Income  Prices 2004-2009.xlsx]TIPS!R633C112</stp>
        <tr r="DH633" s="1"/>
      </tp>
      <tp>
        <v>1.0586500000000001</v>
        <stp/>
        <stp>##V3_BDHV12</stp>
        <stp>912810FS2 Govt</stp>
        <stp>IDX_RATIO</stp>
        <stp>2/13/2008</stp>
        <stp>2/13/2008</stp>
        <stp>[Fixed Income  Prices 2004-2009.xlsx]TIPS!R541C112</stp>
        <tr r="DH541" s="1"/>
      </tp>
      <tp>
        <v>1.0482100000000001</v>
        <stp/>
        <stp>##V3_BDHV12</stp>
        <stp>912810PS1 Govt</stp>
        <stp>IDX_RATIO</stp>
        <stp>4/16/2008</stp>
        <stp>4/16/2008</stp>
        <stp>[Fixed Income  Prices 2004-2009.xlsx]TIPS!R326C116</stp>
        <tr r="DL326" s="1"/>
      </tp>
      <tp>
        <v>0.99521000000000004</v>
        <stp/>
        <stp>##V3_BDHV12</stp>
        <stp>912828ET3 Govt</stp>
        <stp>IDX_RATIO</stp>
        <stp>3/16/2006</stp>
        <stp>3/16/2006</stp>
        <stp>[Fixed Income  Prices 2004-2009.xlsx]TIPS!R50C76</stp>
        <tr r="BX50" s="1"/>
      </tp>
      <tp>
        <v>1.07321</v>
        <stp/>
        <stp>##V3_BDHV12</stp>
        <stp>912810FR4 Govt</stp>
        <stp>IDX_RATIO</stp>
        <stp>3/26/2007</stp>
        <stp>3/26/2007</stp>
        <stp>[Fixed Income  Prices 2004-2009.xlsx]TIPS!R696C108</stp>
        <tr r="DD696" s="1"/>
      </tp>
      <tp>
        <v>1.0821400000000001</v>
        <stp/>
        <stp>##V3_BDHV12</stp>
        <stp>912810FS2 Govt</stp>
        <stp>IDX_RATIO</stp>
        <stp>6/30/2008</stp>
        <stp>6/30/2008</stp>
        <stp>[Fixed Income  Prices 2004-2009.xlsx]TIPS!R639C112</stp>
        <tr r="DH639" s="1"/>
      </tp>
      <tp>
        <v>1.1050800000000001</v>
        <stp/>
        <stp>##V3_BDHV12</stp>
        <stp>912810FR4 Govt</stp>
        <stp>IDX_RATIO</stp>
        <stp>9/28/2007</stp>
        <stp>9/28/2007</stp>
        <stp>[Fixed Income  Prices 2004-2009.xlsx]TIPS!R830C108</stp>
        <tr r="DD830" s="1"/>
      </tp>
      <tp>
        <v>1.11748</v>
        <stp/>
        <stp>##V3_BDHV12</stp>
        <stp>912810FR4 Govt</stp>
        <stp>IDX_RATIO</stp>
        <stp>3/19/2008</stp>
        <stp>3/19/2008</stp>
        <stp>[Fixed Income  Prices 2004-2009.xlsx]TIPS!R953C108</stp>
        <tr r="DD953" s="1"/>
      </tp>
      <tp>
        <v>1.0722499999999999</v>
        <stp/>
        <stp>##V3_BDHV12</stp>
        <stp>912810FS2 Govt</stp>
        <stp>IDX_RATIO</stp>
        <stp>5/20/2008</stp>
        <stp>5/20/2008</stp>
        <stp>[Fixed Income  Prices 2004-2009.xlsx]TIPS!R610C112</stp>
        <tr r="DH610" s="1"/>
      </tp>
      <tp>
        <v>1.0452399999999999</v>
        <stp/>
        <stp>##V3_BDHV12</stp>
        <stp>912810PS1 Govt</stp>
        <stp>IDX_RATIO</stp>
        <stp>3/20/2009</stp>
        <stp>3/20/2009</stp>
        <stp>[Fixed Income  Prices 2004-2009.xlsx]TIPS!R568C116</stp>
        <tr r="DL568" s="1"/>
      </tp>
      <tp>
        <v>0.99402999999999997</v>
        <stp/>
        <stp>##V3_BDHV12</stp>
        <stp>912810PZ5 Govt</stp>
        <stp>IDX_RATIO</stp>
        <stp>7/10/2009</stp>
        <stp>7/10/2009</stp>
        <stp>[Fixed Income  Prices 2004-2009.xlsx]TIPS!R123C120</stp>
        <tr r="DP123" s="1"/>
      </tp>
      <tp>
        <v>1.0392300000000001</v>
        <stp/>
        <stp>##V3_BDHV12</stp>
        <stp>912810PS1 Govt</stp>
        <stp>IDX_RATIO</stp>
        <stp>1/17/2008</stp>
        <stp>1/17/2008</stp>
        <stp>[Fixed Income  Prices 2004-2009.xlsx]TIPS!R262C116</stp>
        <tr r="DL262" s="1"/>
      </tp>
      <tp>
        <v>1.04671</v>
        <stp/>
        <stp>##V3_BDHV12</stp>
        <stp>912810PS1 Govt</stp>
        <stp>IDX_RATIO</stp>
        <stp>3/30/2009</stp>
        <stp>3/30/2009</stp>
        <stp>[Fixed Income  Prices 2004-2009.xlsx]TIPS!R574C116</stp>
        <tr r="DL574" s="1"/>
      </tp>
      <tp>
        <v>1.0567</v>
        <stp/>
        <stp>##V3_BDHV12</stp>
        <stp>912810PS1 Govt</stp>
        <stp>IDX_RATIO</stp>
        <stp>6/23/2009</stp>
        <stp>6/23/2009</stp>
        <stp>[Fixed Income  Prices 2004-2009.xlsx]TIPS!R635C116</stp>
        <tr r="DL635" s="1"/>
      </tp>
      <tp>
        <v>1.04986</v>
        <stp/>
        <stp>##V3_BDHV12</stp>
        <stp>912810PS1 Govt</stp>
        <stp>IDX_RATIO</stp>
        <stp>2/10/2009</stp>
        <stp>2/10/2009</stp>
        <stp>[Fixed Income  Prices 2004-2009.xlsx]TIPS!R540C116</stp>
        <tr r="DL540" s="1"/>
      </tp>
      <tp>
        <v>0.99312</v>
        <stp/>
        <stp>##V3_BDHV12</stp>
        <stp>912810PZ5 Govt</stp>
        <stp>IDX_RATIO</stp>
        <stp>6/30/2009</stp>
        <stp>6/30/2009</stp>
        <stp>[Fixed Income  Prices 2004-2009.xlsx]TIPS!R115C120</stp>
        <tr r="DP115" s="1"/>
      </tp>
      <tp>
        <v>1.00282</v>
        <stp/>
        <stp>##V3_BDHV12</stp>
        <stp>912828CP3 Govt</stp>
        <stp>IDX_RATIO</stp>
        <stp>7/30/2004</stp>
        <stp>7/30/2004</stp>
        <stp>[Fixed Income  Prices 2004-2009.xlsx]TIPS!R10C64</stp>
        <tr r="BL10" s="1"/>
      </tp>
      <tp>
        <v>0.99714000000000003</v>
        <stp/>
        <stp>##V3_BDHV12</stp>
        <stp>912828ET3 Govt</stp>
        <stp>IDX_RATIO</stp>
        <stp>1/26/2006</stp>
        <stp>1/26/2006</stp>
        <stp>[Fixed Income  Prices 2004-2009.xlsx]TIPS!R15C76</stp>
        <tr r="BX15" s="1"/>
      </tp>
      <tp>
        <v>0.99341999999999997</v>
        <stp/>
        <stp>##V3_BDHV12</stp>
        <stp>912828ET3 Govt</stp>
        <stp>IDX_RATIO</stp>
        <stp>2/16/2006</stp>
        <stp>2/16/2006</stp>
        <stp>[Fixed Income  Prices 2004-2009.xlsx]TIPS!R30C76</stp>
        <tr r="BX30" s="1"/>
      </tp>
      <tp>
        <v>1.0704</v>
        <stp/>
        <stp>##V3_BDHV12</stp>
        <stp>912810FR4 Govt</stp>
        <stp>IDX_RATIO</stp>
        <stp>2/26/2007</stp>
        <stp>2/26/2007</stp>
        <stp>[Fixed Income  Prices 2004-2009.xlsx]TIPS!R676C108</stp>
        <tr r="DD676" s="1"/>
      </tp>
      <tp>
        <v>1.0203500000000001</v>
        <stp/>
        <stp>##V3_BDHV12</stp>
        <stp>912810FR4 Govt</stp>
        <stp>IDX_RATIO</stp>
        <stp>5/12/2005</stp>
        <stp>5/12/2005</stp>
        <stp>[Fixed Income  Prices 2004-2009.xlsx]TIPS!R211C108</stp>
        <tr r="DD211" s="1"/>
      </tp>
      <tp>
        <v>1.08466</v>
        <stp/>
        <stp>##V3_BDHV12</stp>
        <stp>912810FR4 Govt</stp>
        <stp>IDX_RATIO</stp>
        <stp>5/17/2007</stp>
        <stp>5/17/2007</stp>
        <stp>[Fixed Income  Prices 2004-2009.xlsx]TIPS!R734C108</stp>
        <tr r="DD734" s="1"/>
      </tp>
      <tp>
        <v>1.0106299999999999</v>
        <stp/>
        <stp>##V3_BDHV12</stp>
        <stp>912810FR4 Govt</stp>
        <stp>IDX_RATIO</stp>
        <stp>2/21/2005</stp>
        <stp>2/21/2005</stp>
        <stp>[Fixed Income  Prices 2004-2009.xlsx]TIPS!R153C108</stp>
        <tr r="DD153" s="1"/>
      </tp>
      <tp>
        <v>1.0777099999999999</v>
        <stp/>
        <stp>##V3_BDHV12</stp>
        <stp>912810PS1 Govt</stp>
        <stp>IDX_RATIO</stp>
        <stp>8/11/2008</stp>
        <stp>8/11/2008</stp>
        <stp>[Fixed Income  Prices 2004-2009.xlsx]TIPS!R409C116</stp>
        <tr r="DL409" s="1"/>
      </tp>
      <tp>
        <v>1.04158</v>
        <stp/>
        <stp>##V3_BDHV12</stp>
        <stp>912810PS1 Govt</stp>
        <stp>IDX_RATIO</stp>
        <stp>2/27/2008</stp>
        <stp>2/27/2008</stp>
        <stp>[Fixed Income  Prices 2004-2009.xlsx]TIPS!R291C116</stp>
        <tr r="DL291" s="1"/>
      </tp>
      <tp>
        <v>1.02955</v>
        <stp/>
        <stp>##V3_BDHV12</stp>
        <stp>912810PS1 Govt</stp>
        <stp>IDX_RATIO</stp>
        <stp>7/24/2007</stp>
        <stp>7/24/2007</stp>
        <stp>[Fixed Income  Prices 2004-2009.xlsx]TIPS!R135C116</stp>
        <tr r="DL135" s="1"/>
      </tp>
      <tp>
        <v>1.0061800000000001</v>
        <stp/>
        <stp>##V3_BDHV12</stp>
        <stp>912828CP3 Govt</stp>
        <stp>IDX_RATIO</stp>
        <stp>8/30/2004</stp>
        <stp>8/30/2004</stp>
        <stp>[Fixed Income  Prices 2004-2009.xlsx]TIPS!R31C64</stp>
        <tr r="BL31" s="1"/>
      </tp>
      <tp>
        <v>1.0053799999999999</v>
        <stp/>
        <stp>##V3_BDHV12</stp>
        <stp>912828CP3 Govt</stp>
        <stp>IDX_RATIO</stp>
        <stp>9/20/2004</stp>
        <stp>9/20/2004</stp>
        <stp>[Fixed Income  Prices 2004-2009.xlsx]TIPS!R46C64</stp>
        <tr r="BL46" s="1"/>
      </tp>
      <tp>
        <v>1.0730900000000001</v>
        <stp/>
        <stp>##V3_BDHV12</stp>
        <stp>912810FR4 Govt</stp>
        <stp>IDX_RATIO</stp>
        <stp>7/25/2006</stp>
        <stp>7/25/2006</stp>
        <stp>[Fixed Income  Prices 2004-2009.xlsx]TIPS!R522C108</stp>
        <tr r="DD522" s="1"/>
      </tp>
      <tp>
        <v>1.0102500000000001</v>
        <stp/>
        <stp>##V3_BDHV12</stp>
        <stp>912810FR4 Govt</stp>
        <stp>IDX_RATIO</stp>
        <stp>3/11/2005</stp>
        <stp>3/11/2005</stp>
        <stp>[Fixed Income  Prices 2004-2009.xlsx]TIPS!R167C108</stp>
        <tr r="DD167" s="1"/>
      </tp>
      <tp>
        <v>1.0692900000000001</v>
        <stp/>
        <stp>##V3_BDHV12</stp>
        <stp>912810FR4 Govt</stp>
        <stp>IDX_RATIO</stp>
        <stp>1/26/2007</stp>
        <stp>1/26/2007</stp>
        <stp>[Fixed Income  Prices 2004-2009.xlsx]TIPS!R655C108</stp>
        <tr r="DD655" s="1"/>
      </tp>
      <tp>
        <v>1.01945</v>
        <stp/>
        <stp>##V3_BDHV12</stp>
        <stp>912810FS2 Govt</stp>
        <stp>IDX_RATIO</stp>
        <stp>7/27/2006</stp>
        <stp>7/27/2006</stp>
        <stp>[Fixed Income  Prices 2004-2009.xlsx]TIPS!R137C112</stp>
        <tr r="DH137" s="1"/>
      </tp>
      <tp>
        <v>1.02115</v>
        <stp/>
        <stp>##V3_BDHV12</stp>
        <stp>912810PS1 Govt</stp>
        <stp>IDX_RATIO</stp>
        <stp>6/14/2007</stp>
        <stp>6/14/2007</stp>
        <stp>[Fixed Income  Prices 2004-2009.xlsx]TIPS!R107C116</stp>
        <tr r="DL107" s="1"/>
      </tp>
      <tp>
        <v>1.00515</v>
        <stp/>
        <stp>##V3_BDHV12</stp>
        <stp>912828CP3 Govt</stp>
        <stp>IDX_RATIO</stp>
        <stp>8/20/2004</stp>
        <stp>8/20/2004</stp>
        <stp>[Fixed Income  Prices 2004-2009.xlsx]TIPS!R25C64</stp>
        <tr r="BL25" s="1"/>
      </tp>
      <tp>
        <v>1.00484</v>
        <stp/>
        <stp>##V3_BDHV12</stp>
        <stp>912828CP3 Govt</stp>
        <stp>IDX_RATIO</stp>
        <stp>9/30/2004</stp>
        <stp>9/30/2004</stp>
        <stp>[Fixed Income  Prices 2004-2009.xlsx]TIPS!R54C64</stp>
        <tr r="BL54" s="1"/>
      </tp>
      <tp>
        <v>1.0119499999999999</v>
        <stp/>
        <stp>##V3_BDHV12</stp>
        <stp>912810FR4 Govt</stp>
        <stp>IDX_RATIO</stp>
        <stp>2/11/2005</stp>
        <stp>2/11/2005</stp>
        <stp>[Fixed Income  Prices 2004-2009.xlsx]TIPS!R147C108</stp>
        <tr r="DD147" s="1"/>
      </tp>
      <tp>
        <v>1.0140899999999999</v>
        <stp/>
        <stp>##V3_BDHV12</stp>
        <stp>912810FS2 Govt</stp>
        <stp>IDX_RATIO</stp>
        <stp>6/27/2006</stp>
        <stp>6/27/2006</stp>
        <stp>[Fixed Income  Prices 2004-2009.xlsx]TIPS!R115C112</stp>
        <tr r="DH115" s="1"/>
      </tp>
      <tp>
        <v>1.0303100000000001</v>
        <stp/>
        <stp>##V3_BDHV12</stp>
        <stp>912810FR4 Govt</stp>
        <stp>IDX_RATIO</stp>
        <stp>6/22/2005</stp>
        <stp>6/22/2005</stp>
        <stp>[Fixed Income  Prices 2004-2009.xlsx]TIPS!R239C108</stp>
        <tr r="DD239" s="1"/>
      </tp>
      <tp>
        <v>1.0811999999999999</v>
        <stp/>
        <stp>##V3_BDHV12</stp>
        <stp>912810PS1 Govt</stp>
        <stp>IDX_RATIO</stp>
        <stp>8/21/2008</stp>
        <stp>8/21/2008</stp>
        <stp>[Fixed Income  Prices 2004-2009.xlsx]TIPS!R417C116</stp>
        <tr r="DL417" s="1"/>
      </tp>
      <tp>
        <v>1.08694</v>
        <stp/>
        <stp>##V3_BDHV12</stp>
        <stp>912810PS1 Govt</stp>
        <stp>IDX_RATIO</stp>
        <stp>9/11/2008</stp>
        <stp>9/11/2008</stp>
        <stp>[Fixed Income  Prices 2004-2009.xlsx]TIPS!R432C116</stp>
        <tr r="DL432" s="1"/>
      </tp>
      <tp>
        <v>1.0041199999999999</v>
        <stp/>
        <stp>##V3_BDHV12</stp>
        <stp>912828CP3 Govt</stp>
        <stp>IDX_RATIO</stp>
        <stp>8/10/2004</stp>
        <stp>8/10/2004</stp>
        <stp>[Fixed Income  Prices 2004-2009.xlsx]TIPS!R17C64</stp>
        <tr r="BL17" s="1"/>
      </tp>
      <tp>
        <v>1.07691</v>
        <stp/>
        <stp>##V3_BDHV12</stp>
        <stp>912810FR4 Govt</stp>
        <stp>IDX_RATIO</stp>
        <stp>4/17/2007</stp>
        <stp>4/17/2007</stp>
        <stp>[Fixed Income  Prices 2004-2009.xlsx]TIPS!R712C108</stp>
        <tr r="DD712" s="1"/>
      </tp>
      <tp>
        <v>1.01783</v>
        <stp/>
        <stp>##V3_BDHV12</stp>
        <stp>912810FS2 Govt</stp>
        <stp>IDX_RATIO</stp>
        <stp>7/17/2006</stp>
        <stp>7/17/2006</stp>
        <stp>[Fixed Income  Prices 2004-2009.xlsx]TIPS!R129C112</stp>
        <tr r="DH129" s="1"/>
      </tp>
      <tp>
        <v>1.0788199999999999</v>
        <stp/>
        <stp>##V3_BDHV12</stp>
        <stp>912810FR4 Govt</stp>
        <stp>IDX_RATIO</stp>
        <stp>4/27/2007</stp>
        <stp>4/27/2007</stp>
        <stp>[Fixed Income  Prices 2004-2009.xlsx]TIPS!R720C108</stp>
        <tr r="DD720" s="1"/>
      </tp>
      <tp>
        <v>1.0698399999999999</v>
        <stp/>
        <stp>##V3_BDHV12</stp>
        <stp>912810FR4 Govt</stp>
        <stp>IDX_RATIO</stp>
        <stp>2/16/2007</stp>
        <stp>2/16/2007</stp>
        <stp>[Fixed Income  Prices 2004-2009.xlsx]TIPS!R670C108</stp>
        <tr r="DD670" s="1"/>
      </tp>
      <tp>
        <v>1.0698099999999999</v>
        <stp/>
        <stp>##V3_BDHV12</stp>
        <stp>912810FR4 Govt</stp>
        <stp>IDX_RATIO</stp>
        <stp>1/16/2007</stp>
        <stp>1/16/2007</stp>
        <stp>[Fixed Income  Prices 2004-2009.xlsx]TIPS!R647C108</stp>
        <tr r="DD647" s="1"/>
      </tp>
      <tp>
        <v>1.0109399999999999</v>
        <stp/>
        <stp>##V3_BDHV12</stp>
        <stp>912810FR4 Govt</stp>
        <stp>IDX_RATIO</stp>
        <stp>3/21/2005</stp>
        <stp>3/21/2005</stp>
        <stp>[Fixed Income  Prices 2004-2009.xlsx]TIPS!R173C108</stp>
        <tr r="DD173" s="1"/>
      </tp>
      <tp>
        <v>1.07769</v>
        <stp/>
        <stp>##V3_BDHV12</stp>
        <stp>912810FS2 Govt</stp>
        <stp>IDX_RATIO</stp>
        <stp>1/21/2009</stp>
        <stp>1/21/2009</stp>
        <stp>[Fixed Income  Prices 2004-2009.xlsx]TIPS!R786C112</stp>
        <tr r="DH786" s="1"/>
      </tp>
      <tp>
        <v>1.0242100000000001</v>
        <stp/>
        <stp>##V3_BDHV12</stp>
        <stp>912810FS2 Govt</stp>
        <stp>IDX_RATIO</stp>
        <stp>4/25/2007</stp>
        <stp>4/25/2007</stp>
        <stp>[Fixed Income  Prices 2004-2009.xlsx]TIPS!R331C112</stp>
        <tr r="DH331" s="1"/>
      </tp>
      <tp>
        <v>1.01562</v>
        <stp/>
        <stp>##V3_BDHV12</stp>
        <stp>912810FS2 Govt</stp>
        <stp>IDX_RATIO</stp>
        <stp>1/24/2007</stp>
        <stp>1/24/2007</stp>
        <stp>[Fixed Income  Prices 2004-2009.xlsx]TIPS!R266C112</stp>
        <tr r="DH266" s="1"/>
      </tp>
      <tp>
        <v>1.0683799999999999</v>
        <stp/>
        <stp>##V3_BDHV12</stp>
        <stp>912810PS1 Govt</stp>
        <stp>IDX_RATIO</stp>
        <stp>9/22/2009</stp>
        <stp>9/22/2009</stp>
        <stp>[Fixed Income  Prices 2004-2009.xlsx]TIPS!R700C116</stp>
        <tr r="DL700" s="1"/>
      </tp>
      <tp>
        <v>1.0059100000000001</v>
        <stp/>
        <stp>##V3_BDHV12</stp>
        <stp>912828CP3 Govt</stp>
        <stp>IDX_RATIO</stp>
        <stp>9/10/2004</stp>
        <stp>9/10/2004</stp>
        <stp>[Fixed Income  Prices 2004-2009.xlsx]TIPS!R40C64</stp>
        <tr r="BL40" s="1"/>
      </tp>
      <tp>
        <v>1.0336000000000001</v>
        <stp/>
        <stp>##V3_BDHV12</stp>
        <stp>912810FR4 Govt</stp>
        <stp>IDX_RATIO</stp>
        <stp>9/12/2005</stp>
        <stp>9/12/2005</stp>
        <stp>[Fixed Income  Prices 2004-2009.xlsx]TIPS!R297C108</stp>
        <tr r="DD297" s="1"/>
      </tp>
      <tp>
        <v>1.0499499999999999</v>
        <stp/>
        <stp>##V3_BDHV12</stp>
        <stp>912810FR4 Govt</stp>
        <stp>IDX_RATIO</stp>
        <stp>3/24/2006</stp>
        <stp>3/24/2006</stp>
        <stp>[Fixed Income  Prices 2004-2009.xlsx]TIPS!R435C108</stp>
        <tr r="DD435" s="1"/>
      </tp>
      <tp>
        <v>1.01814</v>
        <stp/>
        <stp>##V3_BDHV12</stp>
        <stp>912810FS2 Govt</stp>
        <stp>IDX_RATIO</stp>
        <stp>3/15/2007</stp>
        <stp>3/15/2007</stp>
        <stp>[Fixed Income  Prices 2004-2009.xlsx]TIPS!R302C112</stp>
        <tr r="DH302" s="1"/>
      </tp>
      <tp>
        <v>1.0325299999999999</v>
        <stp/>
        <stp>##V3_BDHV12</stp>
        <stp>912810FS2 Govt</stp>
        <stp>IDX_RATIO</stp>
        <stp>5/25/2007</stp>
        <stp>5/25/2007</stp>
        <stp>[Fixed Income  Prices 2004-2009.xlsx]TIPS!R353C112</stp>
        <tr r="DH353" s="1"/>
      </tp>
      <tp>
        <v>1.0982099999999999</v>
        <stp/>
        <stp>##V3_BDHV12</stp>
        <stp>912810FS2 Govt</stp>
        <stp>IDX_RATIO</stp>
        <stp>8/20/2008</stp>
        <stp>8/20/2008</stp>
        <stp>[Fixed Income  Prices 2004-2009.xlsx]TIPS!R676C112</stp>
        <tr r="DH676" s="1"/>
      </tp>
      <tp>
        <v>1.0248999999999999</v>
        <stp/>
        <stp>##V3_BDHV12</stp>
        <stp>912810FS2 Govt</stp>
        <stp>IDX_RATIO</stp>
        <stp>9/27/2006</stp>
        <stp>9/27/2006</stp>
        <stp>[Fixed Income  Prices 2004-2009.xlsx]TIPS!R181C112</stp>
        <tr r="DH181" s="1"/>
      </tp>
      <tp>
        <v>1.01326</v>
        <stp/>
        <stp>##V3_BDHV12</stp>
        <stp>912810FR4 Govt</stp>
        <stp>IDX_RATIO</stp>
        <stp>1/31/2005</stp>
        <stp>1/31/2005</stp>
        <stp>[Fixed Income  Prices 2004-2009.xlsx]TIPS!R138C108</stp>
        <tr r="DD138" s="1"/>
      </tp>
      <tp>
        <v>1.0013099999999999</v>
        <stp/>
        <stp>##V3_BDHV12</stp>
        <stp>912810PZ5 Govt</stp>
        <stp>IDX_RATIO</stp>
        <stp>8/20/2009</stp>
        <stp>8/20/2009</stp>
        <stp>[Fixed Income  Prices 2004-2009.xlsx]TIPS!R152C120</stp>
        <tr r="DP152" s="1"/>
      </tp>
      <tp>
        <v>1.00478</v>
        <stp/>
        <stp>##V3_BDHV12</stp>
        <stp>912828GX2 Govt</stp>
        <stp>IDX_RATIO</stp>
        <stp>8/24/2007</stp>
        <stp>8/24/2007</stp>
        <stp>[Fixed Income  Prices 2004-2009.xlsx]TIPS!R36C88</stp>
        <tr r="CJ36" s="1"/>
      </tp>
      <tp>
        <v>1.0265500000000001</v>
        <stp/>
        <stp>##V3_BDHV12</stp>
        <stp>912828BW9 Govt</stp>
        <stp>IDX_RATIO</stp>
        <stp>8/31/2004</stp>
        <stp>8/31/2004</stp>
        <stp>[Fixed Income  Prices 2004-2009.xlsx]TIPS!R32C56</stp>
        <tr r="BD32" s="1"/>
      </tp>
      <tp>
        <v>1.0255799999999999</v>
        <stp/>
        <stp>##V3_BDHV12</stp>
        <stp>912828BW9 Govt</stp>
        <stp>IDX_RATIO</stp>
        <stp>9/21/2004</stp>
        <stp>9/21/2004</stp>
        <stp>[Fixed Income  Prices 2004-2009.xlsx]TIPS!R47C56</stp>
        <tr r="BD47" s="1"/>
      </tp>
      <tp>
        <v>1.00783</v>
        <stp/>
        <stp>##V3_BDHV12</stp>
        <stp>912828CZ1 Govt</stp>
        <stp>IDX_RATIO</stp>
        <stp>1/10/2005</stp>
        <stp>1/10/2005</stp>
        <stp>[Fixed Income  Prices 2004-2009.xlsx]TIPS!R57C24</stp>
        <tr r="X57" s="1"/>
      </tp>
      <tp>
        <v>1.09555</v>
        <stp/>
        <stp>##V3_BDHV12</stp>
        <stp>912810FR4 Govt</stp>
        <stp>IDX_RATIO</stp>
        <stp>6/27/2007</stp>
        <stp>6/27/2007</stp>
        <stp>[Fixed Income  Prices 2004-2009.xlsx]TIPS!R763C108</stp>
        <tr r="DD763" s="1"/>
      </tp>
      <tp>
        <v>1.0463199999999999</v>
        <stp/>
        <stp>##V3_BDHV12</stp>
        <stp>912810FR4 Govt</stp>
        <stp>IDX_RATIO</stp>
        <stp>2/14/2006</stp>
        <stp>2/14/2006</stp>
        <stp>[Fixed Income  Prices 2004-2009.xlsx]TIPS!R407C108</stp>
        <tr r="DD407" s="1"/>
      </tp>
      <tp>
        <v>1.01309</v>
        <stp/>
        <stp>##V3_BDHV12</stp>
        <stp>912810FR4 Govt</stp>
        <stp>IDX_RATIO</stp>
        <stp>1/21/2005</stp>
        <stp>1/21/2005</stp>
        <stp>[Fixed Income  Prices 2004-2009.xlsx]TIPS!R132C108</stp>
        <tr r="DD132" s="1"/>
      </tp>
      <tp>
        <v>1.0536300000000001</v>
        <stp/>
        <stp>##V3_BDHV12</stp>
        <stp>912810FR4 Govt</stp>
        <stp>IDX_RATIO</stp>
        <stp>4/24/2006</stp>
        <stp>4/24/2006</stp>
        <stp>[Fixed Income  Prices 2004-2009.xlsx]TIPS!R456C108</stp>
        <tr r="DD456" s="1"/>
      </tp>
      <tp>
        <v>1.1287099999999999</v>
        <stp/>
        <stp>##V3_BDHV12</stp>
        <stp>912810FR4 Govt</stp>
        <stp>IDX_RATIO</stp>
        <stp>5/19/2008</stp>
        <stp>5/19/2008</stp>
        <stp>[Fixed Income  Prices 2004-2009.xlsx]TIPS!R996C108</stp>
        <tr r="DD996" s="1"/>
      </tp>
      <tp>
        <v>1.0400100000000001</v>
        <stp/>
        <stp>##V3_BDHV12</stp>
        <stp>912810FS2 Govt</stp>
        <stp>IDX_RATIO</stp>
        <stp>6/25/2007</stp>
        <stp>6/25/2007</stp>
        <stp>[Fixed Income  Prices 2004-2009.xlsx]TIPS!R374C112</stp>
        <tr r="DH374" s="1"/>
      </tp>
      <tp>
        <v>1.0041500000000001</v>
        <stp/>
        <stp>##V3_BDHV12</stp>
        <stp>912810PZ5 Govt</stp>
        <stp>IDX_RATIO</stp>
        <stp>9/10/2009</stp>
        <stp>9/10/2009</stp>
        <stp>[Fixed Income  Prices 2004-2009.xlsx]TIPS!R167C120</stp>
        <tr r="DP167" s="1"/>
      </tp>
      <tp>
        <v>1.0485599999999999</v>
        <stp/>
        <stp>##V3_BDHV12</stp>
        <stp>912810PS1 Govt</stp>
        <stp>IDX_RATIO</stp>
        <stp>4/10/2009</stp>
        <stp>4/10/2009</stp>
        <stp>[Fixed Income  Prices 2004-2009.xlsx]TIPS!R583C116</stp>
        <tr r="DL583" s="1"/>
      </tp>
      <tp>
        <v>1.00509</v>
        <stp/>
        <stp>##V3_BDHV12</stp>
        <stp>912828GX2 Govt</stp>
        <stp>IDX_RATIO</stp>
        <stp>9/24/2007</stp>
        <stp>9/24/2007</stp>
        <stp>[Fixed Income  Prices 2004-2009.xlsx]TIPS!R57C88</stp>
        <tr r="CJ57" s="1"/>
      </tp>
      <tp>
        <v>1.0529299999999999</v>
        <stp/>
        <stp>##V3_BDHV12</stp>
        <stp>912810FR4 Govt</stp>
        <stp>IDX_RATIO</stp>
        <stp>4/14/2006</stp>
        <stp>4/14/2006</stp>
        <stp>[Fixed Income  Prices 2004-2009.xlsx]TIPS!R450C108</stp>
        <tr r="DD450" s="1"/>
      </tp>
      <tp>
        <v>1.032</v>
        <stp/>
        <stp>##V3_BDHV12</stp>
        <stp>912810FR4 Govt</stp>
        <stp>IDX_RATIO</stp>
        <stp>7/12/2005</stp>
        <stp>7/12/2005</stp>
        <stp>[Fixed Income  Prices 2004-2009.xlsx]TIPS!R253C108</stp>
        <tr r="DD253" s="1"/>
      </tp>
      <tp>
        <v>1.09995</v>
        <stp/>
        <stp>##V3_BDHV12</stp>
        <stp>912810FR4 Govt</stp>
        <stp>IDX_RATIO</stp>
        <stp>7/17/2007</stp>
        <stp>7/17/2007</stp>
        <stp>[Fixed Income  Prices 2004-2009.xlsx]TIPS!R777C108</stp>
        <tr r="DD777" s="1"/>
      </tp>
      <tp>
        <v>1.03166</v>
        <stp/>
        <stp>##V3_BDHV12</stp>
        <stp>912810FR4 Govt</stp>
        <stp>IDX_RATIO</stp>
        <stp>7/22/2005</stp>
        <stp>7/22/2005</stp>
        <stp>[Fixed Income  Prices 2004-2009.xlsx]TIPS!R261C108</stp>
        <tr r="DD261" s="1"/>
      </tp>
      <tp>
        <v>1.04739</v>
        <stp/>
        <stp>##V3_BDHV12</stp>
        <stp>912810FR4 Govt</stp>
        <stp>IDX_RATIO</stp>
        <stp>3/14/2006</stp>
        <stp>3/14/2006</stp>
        <stp>[Fixed Income  Prices 2004-2009.xlsx]TIPS!R427C108</stp>
        <tr r="DD427" s="1"/>
      </tp>
      <tp>
        <v>1.05846</v>
        <stp/>
        <stp>##V3_BDHV12</stp>
        <stp>912810FR4 Govt</stp>
        <stp>IDX_RATIO</stp>
        <stp>5/24/2006</stp>
        <stp>5/24/2006</stp>
        <stp>[Fixed Income  Prices 2004-2009.xlsx]TIPS!R478C108</stp>
        <tr r="DD478" s="1"/>
      </tp>
      <tp>
        <v>1.06576</v>
        <stp/>
        <stp>##V3_BDHV12</stp>
        <stp>912810FS2 Govt</stp>
        <stp>IDX_RATIO</stp>
        <stp>4/23/2008</stp>
        <stp>4/23/2008</stp>
        <stp>[Fixed Income  Prices 2004-2009.xlsx]TIPS!R591C112</stp>
        <tr r="DH591" s="1"/>
      </tp>
      <tp>
        <v>1.1228400000000001</v>
        <stp/>
        <stp>##V3_BDHV12</stp>
        <stp>912810FR4 Govt</stp>
        <stp>IDX_RATIO</stp>
        <stp>4/29/2008</stp>
        <stp>4/29/2008</stp>
        <stp>[Fixed Income  Prices 2004-2009.xlsx]TIPS!R982C108</stp>
        <tr r="DD982" s="1"/>
      </tp>
      <tp>
        <v>1.02952</v>
        <stp/>
        <stp>##V3_BDHV12</stp>
        <stp>912810FS2 Govt</stp>
        <stp>IDX_RATIO</stp>
        <stp>5/15/2007</stp>
        <stp>5/15/2007</stp>
        <stp>[Fixed Income  Prices 2004-2009.xlsx]TIPS!R345C112</stp>
        <tr r="DH345" s="1"/>
      </tp>
      <tp>
        <v>1.0503</v>
        <stp/>
        <stp>##V3_BDHV12</stp>
        <stp>912810PS1 Govt</stp>
        <stp>IDX_RATIO</stp>
        <stp>4/20/2009</stp>
        <stp>4/20/2009</stp>
        <stp>[Fixed Income  Prices 2004-2009.xlsx]TIPS!R589C116</stp>
        <tr r="DL589" s="1"/>
      </tp>
      <tp>
        <v>1.05203</v>
        <stp/>
        <stp>##V3_BDHV12</stp>
        <stp>912810PS1 Govt</stp>
        <stp>IDX_RATIO</stp>
        <stp>4/30/2009</stp>
        <stp>4/30/2009</stp>
        <stp>[Fixed Income  Prices 2004-2009.xlsx]TIPS!R597C116</stp>
        <tr r="DL597" s="1"/>
      </tp>
      <tp>
        <v>1.06959</v>
        <stp/>
        <stp>##V3_BDHV12</stp>
        <stp>912810PS1 Govt</stp>
        <stp>IDX_RATIO</stp>
        <stp>7/16/2008</stp>
        <stp>7/16/2008</stp>
        <stp>[Fixed Income  Prices 2004-2009.xlsx]TIPS!R391C116</stp>
        <tr r="DL391" s="1"/>
      </tp>
      <tp>
        <v>1.0639799999999999</v>
        <stp/>
        <stp>##V3_BDHV12</stp>
        <stp>912810PS1 Govt</stp>
        <stp>IDX_RATIO</stp>
        <stp>8/13/2009</stp>
        <stp>8/13/2009</stp>
        <stp>[Fixed Income  Prices 2004-2009.xlsx]TIPS!R672C116</stp>
        <tr r="DL672" s="1"/>
      </tp>
      <tp>
        <v>0.99855000000000005</v>
        <stp/>
        <stp>##V3_BDHV12</stp>
        <stp>912810PZ5 Govt</stp>
        <stp>IDX_RATIO</stp>
        <stp>8/10/2009</stp>
        <stp>8/10/2009</stp>
        <stp>[Fixed Income  Prices 2004-2009.xlsx]TIPS!R144C120</stp>
        <tr r="DP144" s="1"/>
      </tp>
      <tp>
        <v>1.0244599999999999</v>
        <stp/>
        <stp>##V3_BDHV12</stp>
        <stp>912828BW9 Govt</stp>
        <stp>IDX_RATIO</stp>
        <stp>8/11/2004</stp>
        <stp>8/11/2004</stp>
        <stp>[Fixed Income  Prices 2004-2009.xlsx]TIPS!R18C56</stp>
        <tr r="BD18" s="1"/>
      </tp>
      <tp>
        <v>1.00518</v>
        <stp/>
        <stp>##V3_BDHV12</stp>
        <stp>912828GX2 Govt</stp>
        <stp>IDX_RATIO</stp>
        <stp>9/14/2007</stp>
        <stp>9/14/2007</stp>
        <stp>[Fixed Income  Prices 2004-2009.xlsx]TIPS!R51C88</stp>
        <tr r="CJ51" s="1"/>
      </tp>
      <tp>
        <v>1.01292</v>
        <stp/>
        <stp>##V3_BDHV12</stp>
        <stp>912810FR4 Govt</stp>
        <stp>IDX_RATIO</stp>
        <stp>1/11/2005</stp>
        <stp>1/11/2005</stp>
        <stp>[Fixed Income  Prices 2004-2009.xlsx]TIPS!R124C108</stp>
        <tr r="DD124" s="1"/>
      </tp>
      <tp>
        <v>1.0377700000000001</v>
        <stp/>
        <stp>##V3_BDHV12</stp>
        <stp>912810FS2 Govt</stp>
        <stp>IDX_RATIO</stp>
        <stp>6/15/2007</stp>
        <stp>6/15/2007</stp>
        <stp>[Fixed Income  Prices 2004-2009.xlsx]TIPS!R368C112</stp>
        <tr r="DH368" s="1"/>
      </tp>
      <tp>
        <v>1.04481</v>
        <stp/>
        <stp>##V3_BDHV12</stp>
        <stp>912810FR4 Govt</stp>
        <stp>IDX_RATIO</stp>
        <stp>2/24/2006</stp>
        <stp>2/24/2006</stp>
        <stp>[Fixed Income  Prices 2004-2009.xlsx]TIPS!R415C108</stp>
        <tr r="DD415" s="1"/>
      </tp>
      <tp>
        <v>1.0316799999999999</v>
        <stp/>
        <stp>##V3_BDHV12</stp>
        <stp>912810FR4 Govt</stp>
        <stp>IDX_RATIO</stp>
        <stp>8/22/2005</stp>
        <stp>8/22/2005</stp>
        <stp>[Fixed Income  Prices 2004-2009.xlsx]TIPS!R282C108</stp>
        <tr r="DD282" s="1"/>
      </tp>
      <tp>
        <v>1.00702</v>
        <stp/>
        <stp>##V3_BDHV12</stp>
        <stp>912828CZ1 Govt</stp>
        <stp>IDX_RATIO</stp>
        <stp>2/10/2005</stp>
        <stp>2/10/2005</stp>
        <stp>[Fixed Income  Prices 2004-2009.xlsx]TIPS!R80C24</stp>
        <tr r="X80" s="1"/>
      </tp>
      <tp>
        <v>1.0041599999999999</v>
        <stp/>
        <stp>##V3_BDHV12</stp>
        <stp>912828GX2 Govt</stp>
        <stp>IDX_RATIO</stp>
        <stp>8/14/2007</stp>
        <stp>8/14/2007</stp>
        <stp>[Fixed Income  Prices 2004-2009.xlsx]TIPS!R28C88</stp>
        <tr r="CJ28" s="1"/>
      </tp>
      <tp>
        <v>1.008</v>
        <stp/>
        <stp>##V3_BDHV12</stp>
        <stp>912828CZ1 Govt</stp>
        <stp>IDX_RATIO</stp>
        <stp>1/20/2005</stp>
        <stp>1/20/2005</stp>
        <stp>[Fixed Income  Prices 2004-2009.xlsx]TIPS!R65C24</stp>
        <tr r="X65" s="1"/>
      </tp>
      <tp>
        <v>1.00379</v>
        <stp/>
        <stp>##V3_BDHV12</stp>
        <stp>912828JE1 Govt</stp>
        <stp>IDX_RATIO</stp>
        <stp>7/29/2008</stp>
        <stp>7/29/2008</stp>
        <stp>[Fixed Income  Prices 2004-2009.xlsx]TIPS!R17C96</stp>
        <tr r="CR17" s="1"/>
      </tp>
      <tp>
        <v>1.0053700000000001</v>
        <stp/>
        <stp>##V3_BDHV12</stp>
        <stp>912828FB1 Govt</stp>
        <stp>IDX_RATIO</stp>
        <stp>5/25/2006</stp>
        <stp>5/25/2006</stp>
        <stp>[Fixed Income  Prices 2004-2009.xlsx]TIPS!R27C32</stp>
        <tr r="AF27" s="1"/>
      </tp>
      <tp>
        <v>1.01061</v>
        <stp/>
        <stp>##V3_BDHV12</stp>
        <stp>912828FB1 Govt</stp>
        <stp>IDX_RATIO</stp>
        <stp>6/15/2006</stp>
        <stp>6/15/2006</stp>
        <stp>[Fixed Income  Prices 2004-2009.xlsx]TIPS!R42C32</stp>
        <tr r="AF42" s="1"/>
      </tp>
      <tp>
        <v>1.0035799999999999</v>
        <stp/>
        <stp>##V3_BDHV12</stp>
        <stp>912828FB1 Govt</stp>
        <stp>IDX_RATIO</stp>
        <stp>5/15/2006</stp>
        <stp>5/15/2006</stp>
        <stp>[Fixed Income  Prices 2004-2009.xlsx]TIPS!R19C32</stp>
        <tr r="AF19" s="1"/>
      </tp>
      <tp>
        <v>1.01908</v>
        <stp/>
        <stp>##V3_BDHV12</stp>
        <stp>912828FB1 Govt</stp>
        <stp>IDX_RATIO</stp>
        <stp>7/25/2006</stp>
        <stp>7/25/2006</stp>
        <stp>[Fixed Income  Prices 2004-2009.xlsx]TIPS!R70C32</stp>
        <tr r="AF70" s="1"/>
      </tp>
      <tp>
        <v>1.00651</v>
        <stp/>
        <stp>##V3_BDHV12</stp>
        <stp>912828KM1 Govt</stp>
        <stp>IDX_RATIO</stp>
        <stp>6/18/2009</stp>
        <stp>6/18/2009</stp>
        <stp>[Fixed Income  Prices 2004-2009.xlsx]TIPS!R45C60</stp>
        <tr r="BH45" s="1"/>
      </tp>
      <tp>
        <v>1.0047699999999999</v>
        <stp/>
        <stp>##V3_BDHV12</stp>
        <stp>912828KM1 Govt</stp>
        <stp>IDX_RATIO</stp>
        <stp>5/28/2009</stp>
        <stp>5/28/2009</stp>
        <stp>[Fixed Income  Prices 2004-2009.xlsx]TIPS!R30C60</stp>
        <tr r="BH30" s="1"/>
      </tp>
      <tp>
        <v>1.0256099999999999</v>
        <stp/>
        <stp>##V3_BDHV12</stp>
        <stp>912828GN4 Govt</stp>
        <stp>IDX_RATIO</stp>
        <stp>8/14/2007</stp>
        <stp>8/14/2007</stp>
        <stp>[Fixed Income  Prices 2004-2009.xlsx]TIPS!R85C40</stp>
        <tr r="AN85" s="1"/>
      </tp>
      <tp>
        <v>1.01013</v>
        <stp/>
        <stp>##V3_BDHV12</stp>
        <stp>912828KM1 Govt</stp>
        <stp>IDX_RATIO</stp>
        <stp>7/28/2009</stp>
        <stp>7/28/2009</stp>
        <stp>[Fixed Income  Prices 2004-2009.xlsx]TIPS!R73C60</stp>
        <tr r="BH73" s="1"/>
      </tp>
      <tp>
        <v>1.0016</v>
        <stp/>
        <stp>##V3_BDHV12</stp>
        <stp>912828FL9 Govt</stp>
        <stp>IDX_RATIO</stp>
        <stp>7/25/2006</stp>
        <stp>7/25/2006</stp>
        <stp>[Fixed Income  Prices 2004-2009.xlsx]TIPS!R13C80</stp>
        <tr r="CB13" s="1"/>
      </tp>
      <tp>
        <v>1.0262500000000001</v>
        <stp/>
        <stp>##V3_BDHV12</stp>
        <stp>912828GN4 Govt</stp>
        <stp>IDX_RATIO</stp>
        <stp>8/24/2007</stp>
        <stp>8/24/2007</stp>
        <stp>[Fixed Income  Prices 2004-2009.xlsx]TIPS!R93C40</stp>
        <tr r="AN93" s="1"/>
      </tp>
      <tp>
        <v>1.0039800000000001</v>
        <stp/>
        <stp>##V3_BDHV12</stp>
        <stp>912828KM1 Govt</stp>
        <stp>IDX_RATIO</stp>
        <stp>5/18/2009</stp>
        <stp>5/18/2009</stp>
        <stp>[Fixed Income  Prices 2004-2009.xlsx]TIPS!R22C60</stp>
        <tr r="BH22" s="1"/>
      </tp>
      <tp>
        <v>0.99963999999999997</v>
        <stp/>
        <stp>##V3_BDHV12</stp>
        <stp>912828EA4 Govt</stp>
        <stp>IDX_RATIO</stp>
        <stp>7/26/2005</stp>
        <stp>7/26/2005</stp>
        <stp>[Fixed Income  Prices 2004-2009.xlsx]TIPS!R12C72</stp>
        <tr r="BT12" s="1"/>
      </tp>
      <tp>
        <v>0.99770000000000003</v>
        <stp/>
        <stp>##V3_BDHV12</stp>
        <stp>912828DH0 Govt</stp>
        <stp>IDX_RATIO</stp>
        <stp>3/17/2005</stp>
        <stp>3/17/2005</stp>
        <stp>[Fixed Income  Prices 2004-2009.xlsx]TIPS!R49C68</stp>
        <tr r="BP49" s="1"/>
      </tp>
      <tp>
        <v>1.0070699999999999</v>
        <stp/>
        <stp>##V3_BDHV12</stp>
        <stp>912828FL9 Govt</stp>
        <stp>IDX_RATIO</stp>
        <stp>9/25/2006</stp>
        <stp>9/25/2006</stp>
        <stp>[Fixed Income  Prices 2004-2009.xlsx]TIPS!R57C80</stp>
        <tr r="CB57" s="1"/>
      </tp>
      <tp>
        <v>0.99985000000000002</v>
        <stp/>
        <stp>##V3_BDHV12</stp>
        <stp>912828EA4 Govt</stp>
        <stp>IDX_RATIO</stp>
        <stp>8/26/2005</stp>
        <stp>8/26/2005</stp>
        <stp>[Fixed Income  Prices 2004-2009.xlsx]TIPS!R35C72</stp>
        <tr r="BT35" s="1"/>
      </tp>
      <tp>
        <v>1.0019499999999999</v>
        <stp/>
        <stp>##V3_BDHV12</stp>
        <stp>912828GD6 Govt</stp>
        <stp>IDX_RATIO</stp>
        <stp>3/14/2007</stp>
        <stp>3/14/2007</stp>
        <stp>[Fixed Income  Prices 2004-2009.xlsx]TIPS!R49C84</stp>
        <tr r="CF49" s="1"/>
      </tp>
      <tp>
        <v>1.00668</v>
        <stp/>
        <stp>##V3_BDHV12</stp>
        <stp>912828GN4 Govt</stp>
        <stp>IDX_RATIO</stp>
        <stp>5/14/2007</stp>
        <stp>5/14/2007</stp>
        <stp>[Fixed Income  Prices 2004-2009.xlsx]TIPS!R19C40</stp>
        <tr r="AN19" s="1"/>
      </tp>
      <tp>
        <v>1.0042500000000001</v>
        <stp/>
        <stp>##V3_BDHV12</stp>
        <stp>912828FL9 Govt</stp>
        <stp>IDX_RATIO</stp>
        <stp>8/25/2006</stp>
        <stp>8/25/2006</stp>
        <stp>[Fixed Income  Prices 2004-2009.xlsx]TIPS!R36C80</stp>
        <tr r="CB36" s="1"/>
      </tp>
      <tp>
        <v>1.0002</v>
        <stp/>
        <stp>##V3_BDHV12</stp>
        <stp>912828DH0 Govt</stp>
        <stp>IDX_RATIO</stp>
        <stp>1/27/2005</stp>
        <stp>1/27/2005</stp>
        <stp>[Fixed Income  Prices 2004-2009.xlsx]TIPS!R14C68</stp>
        <tr r="BP14" s="1"/>
      </tp>
      <tp>
        <v>0.99819000000000002</v>
        <stp/>
        <stp>##V3_BDHV12</stp>
        <stp>912828DH0 Govt</stp>
        <stp>IDX_RATIO</stp>
        <stp>2/17/2005</stp>
        <stp>2/17/2005</stp>
        <stp>[Fixed Income  Prices 2004-2009.xlsx]TIPS!R29C68</stp>
        <tr r="BP29" s="1"/>
      </tp>
      <tp>
        <v>0.99956999999999996</v>
        <stp/>
        <stp>##V3_BDHV12</stp>
        <stp>912828GD6 Govt</stp>
        <stp>IDX_RATIO</stp>
        <stp>1/24/2007</stp>
        <stp>1/24/2007</stp>
        <stp>[Fixed Income  Prices 2004-2009.xlsx]TIPS!R14C84</stp>
        <tr r="CF14" s="1"/>
      </tp>
      <tp>
        <v>1.0231699999999999</v>
        <stp/>
        <stp>##V3_BDHV12</stp>
        <stp>912828GN4 Govt</stp>
        <stp>IDX_RATIO</stp>
        <stp>7/24/2007</stp>
        <stp>7/24/2007</stp>
        <stp>[Fixed Income  Prices 2004-2009.xlsx]TIPS!R70C40</stp>
        <tr r="AN70" s="1"/>
      </tp>
      <tp>
        <v>1.0038100000000001</v>
        <stp/>
        <stp>##V3_BDHV12</stp>
        <stp>912828EA4 Govt</stp>
        <stp>IDX_RATIO</stp>
        <stp>9/26/2005</stp>
        <stp>9/26/2005</stp>
        <stp>[Fixed Income  Prices 2004-2009.xlsx]TIPS!R56C72</stp>
        <tr r="BT56" s="1"/>
      </tp>
      <tp>
        <v>0.99987000000000004</v>
        <stp/>
        <stp>##V3_BDHV12</stp>
        <stp>912828GD6 Govt</stp>
        <stp>IDX_RATIO</stp>
        <stp>2/14/2007</stp>
        <stp>2/14/2007</stp>
        <stp>[Fixed Income  Prices 2004-2009.xlsx]TIPS!R29C84</stp>
        <tr r="CF29" s="1"/>
      </tp>
      <tp>
        <v>1.01806</v>
        <stp/>
        <stp>##V3_BDHV12</stp>
        <stp>912828KM1 Govt</stp>
        <stp>IDX_RATIO</stp>
        <stp>8/28/2009</stp>
        <stp>8/28/2009</stp>
        <stp>[Fixed Income  Prices 2004-2009.xlsx]TIPS!R96C60</stp>
        <tr r="BH96" s="1"/>
      </tp>
      <tp>
        <v>1.0036099999999999</v>
        <stp/>
        <stp>##V3_BDHV12</stp>
        <stp>912828FL9 Govt</stp>
        <stp>IDX_RATIO</stp>
        <stp>8/15/2006</stp>
        <stp>8/15/2006</stp>
        <stp>[Fixed Income  Prices 2004-2009.xlsx]TIPS!R28C80</stp>
        <tr r="CB28" s="1"/>
      </tp>
      <tp>
        <v>1.0022599999999999</v>
        <stp/>
        <stp>##V3_BDHV12</stp>
        <stp>912828EA4 Govt</stp>
        <stp>IDX_RATIO</stp>
        <stp>9/16/2005</stp>
        <stp>9/16/2005</stp>
        <stp>[Fixed Income  Prices 2004-2009.xlsx]TIPS!R50C72</stp>
        <tr r="BT50" s="1"/>
      </tp>
      <tp>
        <v>1.0152600000000001</v>
        <stp/>
        <stp>##V3_BDHV12</stp>
        <stp>912828KM1 Govt</stp>
        <stp>IDX_RATIO</stp>
        <stp>8/18/2009</stp>
        <stp>8/18/2009</stp>
        <stp>[Fixed Income  Prices 2004-2009.xlsx]TIPS!R88C60</stp>
        <tr r="BH88" s="1"/>
      </tp>
      <tp>
        <v>1.0060800000000001</v>
        <stp/>
        <stp>##V3_BDHV12</stp>
        <stp>912828FL9 Govt</stp>
        <stp>IDX_RATIO</stp>
        <stp>9/15/2006</stp>
        <stp>9/15/2006</stp>
        <stp>[Fixed Income  Prices 2004-2009.xlsx]TIPS!R51C80</stp>
        <tr r="CB51" s="1"/>
      </tp>
      <tp>
        <v>1.0148299999999999</v>
        <stp/>
        <stp>##V3_BDHV12</stp>
        <stp>912828GN4 Govt</stp>
        <stp>IDX_RATIO</stp>
        <stp>6/14/2007</stp>
        <stp>6/14/2007</stp>
        <stp>[Fixed Income  Prices 2004-2009.xlsx]TIPS!R42C40</stp>
        <tr r="AN42" s="1"/>
      </tp>
      <tp>
        <v>1.00962</v>
        <stp/>
        <stp>##V3_BDHV12</stp>
        <stp>912828GN4 Govt</stp>
        <stp>IDX_RATIO</stp>
        <stp>5/24/2007</stp>
        <stp>5/24/2007</stp>
        <stp>[Fixed Income  Prices 2004-2009.xlsx]TIPS!R27C40</stp>
        <tr r="AN27" s="1"/>
      </tp>
      <tp>
        <v>0.99968000000000001</v>
        <stp/>
        <stp>##V3_BDHV12</stp>
        <stp>912828EA4 Govt</stp>
        <stp>IDX_RATIO</stp>
        <stp>8/16/2005</stp>
        <stp>8/16/2005</stp>
        <stp>[Fixed Income  Prices 2004-2009.xlsx]TIPS!R27C72</stp>
        <tr r="BT27" s="1"/>
      </tp>
      <tp>
        <v>1.0217799999999999</v>
        <stp/>
        <stp>##V3_BDHV12</stp>
        <stp>912828FB1 Govt</stp>
        <stp>IDX_RATIO</stp>
        <stp>8/25/2006</stp>
        <stp>8/25/2006</stp>
        <stp>[Fixed Income  Prices 2004-2009.xlsx]TIPS!R93C32</stp>
        <tr r="AF93" s="1"/>
      </tp>
      <tp>
        <v>1.01048</v>
        <stp/>
        <stp>##V3_BDHV12</stp>
        <stp>912828JE1 Govt</stp>
        <stp>IDX_RATIO</stp>
        <stp>8/19/2008</stp>
        <stp>8/19/2008</stp>
        <stp>[Fixed Income  Prices 2004-2009.xlsx]TIPS!R32C96</stp>
        <tr r="CR32" s="1"/>
      </tp>
      <tp>
        <v>1.0037100000000001</v>
        <stp/>
        <stp>##V3_BDHV12</stp>
        <stp>912828DH0 Govt</stp>
        <stp>IDX_RATIO</stp>
        <stp>4/27/2005</stp>
        <stp>4/27/2005</stp>
        <stp>[Fixed Income  Prices 2004-2009.xlsx]TIPS!R78C68</stp>
        <tr r="BP78" s="1"/>
      </tp>
      <tp>
        <v>1.05389</v>
        <stp/>
        <stp>##V3_BDHV12</stp>
        <stp>912828AF7 Govt</stp>
        <stp>IDX_RATIO</stp>
        <stp>9/22/2004</stp>
        <stp>9/22/2004</stp>
        <stp>[Fixed Income  Prices 2004-2009.xlsx]TIPS!R48C44</stp>
        <tr r="AR48" s="1"/>
      </tp>
      <tp>
        <v>1.0078400000000001</v>
        <stp/>
        <stp>##V3_BDHV12</stp>
        <stp>912828GD6 Govt</stp>
        <stp>IDX_RATIO</stp>
        <stp>4/24/2007</stp>
        <stp>4/24/2007</stp>
        <stp>[Fixed Income  Prices 2004-2009.xlsx]TIPS!R78C84</stp>
        <tr r="CF78" s="1"/>
      </tp>
      <tp>
        <v>1.0179199999999999</v>
        <stp/>
        <stp>##V3_BDHV12</stp>
        <stp>912828JE1 Govt</stp>
        <stp>IDX_RATIO</stp>
        <stp>9/19/2008</stp>
        <stp>9/19/2008</stp>
        <stp>[Fixed Income  Prices 2004-2009.xlsx]TIPS!R55C96</stp>
        <tr r="CR55" s="1"/>
      </tp>
      <tp>
        <v>1.0306500000000001</v>
        <stp/>
        <stp>##V3_BDHV12</stp>
        <stp>912828BD1 Govt</stp>
        <stp>IDX_RATIO</stp>
        <stp>8/11/2004</stp>
        <stp>8/11/2004</stp>
        <stp>[Fixed Income  Prices 2004-2009.xlsx]TIPS!R18C52</stp>
        <tr r="AZ18" s="1"/>
      </tp>
      <tp>
        <v>1.01295</v>
        <stp/>
        <stp>##V3_BDHV12</stp>
        <stp>912828GD6 Govt</stp>
        <stp>IDX_RATIO</stp>
        <stp>5/14/2007</stp>
        <stp>5/14/2007</stp>
        <stp>[Fixed Income  Prices 2004-2009.xlsx]TIPS!R92C84</stp>
        <tr r="CF92" s="1"/>
      </tp>
      <tp>
        <v>1.0197000000000001</v>
        <stp/>
        <stp>##V3_BDHV12</stp>
        <stp>912828JE1 Govt</stp>
        <stp>IDX_RATIO</stp>
        <stp>9/29/2008</stp>
        <stp>9/29/2008</stp>
        <stp>[Fixed Income  Prices 2004-2009.xlsx]TIPS!R61C96</stp>
        <tr r="CR61" s="1"/>
      </tp>
      <tp>
        <v>1.0085299999999999</v>
        <stp/>
        <stp>##V3_BDHV12</stp>
        <stp>912828DH0 Govt</stp>
        <stp>IDX_RATIO</stp>
        <stp>5/17/2005</stp>
        <stp>5/17/2005</stp>
        <stp>[Fixed Income  Prices 2004-2009.xlsx]TIPS!R92C68</stp>
        <tr r="BP92" s="1"/>
      </tp>
      <tp>
        <v>1.05291</v>
        <stp/>
        <stp>##V3_BDHV12</stp>
        <stp>912828AF7 Govt</stp>
        <stp>IDX_RATIO</stp>
        <stp>8/12/2004</stp>
        <stp>8/12/2004</stp>
        <stp>[Fixed Income  Prices 2004-2009.xlsx]TIPS!R19C44</stp>
        <tr r="AR19" s="1"/>
      </tp>
      <tp>
        <v>1.0211300000000001</v>
        <stp/>
        <stp>##V3_BDHV12</stp>
        <stp>912828FB1 Govt</stp>
        <stp>IDX_RATIO</stp>
        <stp>8/15/2006</stp>
        <stp>8/15/2006</stp>
        <stp>[Fixed Income  Prices 2004-2009.xlsx]TIPS!R85C32</stp>
        <tr r="AF85" s="1"/>
      </tp>
      <tp>
        <v>1.0137400000000001</v>
        <stp/>
        <stp>##V3_BDHV12</stp>
        <stp>912828JE1 Govt</stp>
        <stp>IDX_RATIO</stp>
        <stp>8/29/2008</stp>
        <stp>8/29/2008</stp>
        <stp>[Fixed Income  Prices 2004-2009.xlsx]TIPS!R40C96</stp>
        <tr r="CR40" s="1"/>
      </tp>
      <tp>
        <v>1.0317700000000001</v>
        <stp/>
        <stp>##V3_BDHV12</stp>
        <stp>912828BD1 Govt</stp>
        <stp>IDX_RATIO</stp>
        <stp>9/21/2004</stp>
        <stp>9/21/2004</stp>
        <stp>[Fixed Income  Prices 2004-2009.xlsx]TIPS!R47C52</stp>
        <tr r="AZ47" s="1"/>
      </tp>
      <tp>
        <v>1.0327599999999999</v>
        <stp/>
        <stp>##V3_BDHV12</stp>
        <stp>912828BD1 Govt</stp>
        <stp>IDX_RATIO</stp>
        <stp>8/31/2004</stp>
        <stp>8/31/2004</stp>
        <stp>[Fixed Income  Prices 2004-2009.xlsx]TIPS!R32C52</stp>
        <tr r="AZ32" s="1"/>
      </tp>
      <tp>
        <v>1.0669999999999999</v>
        <stp/>
        <stp>##V3_BDHV12</stp>
        <stp>9128277J5 Govt</stp>
        <stp>IDX_RATIO</stp>
        <stp>10/20/2004</stp>
        <stp>10/20/2004</stp>
        <stp>[Fixed Income  Prices 2004-2009.xlsx]TIPS!R68C36</stp>
        <tr r="AJ68" s="1"/>
      </tp>
      <tp>
        <v>1.1727799999999999</v>
        <stp/>
        <stp>##V3_BDHV12</stp>
        <stp>9128273T7 Govt</stp>
        <stp>IDX_RATIO</stp>
        <stp>10/22/2004</stp>
        <stp>10/22/2004</stp>
        <stp>[Fixed Income  Prices 2004-2009.xlsx]TIPS!R70C12</stp>
        <tr r="L70" s="1"/>
      </tp>
      <tp>
        <v>1.2792600000000001</v>
        <stp/>
        <stp>##V3_BDHV12</stp>
        <stp>9128272M3 Govt</stp>
        <stp>IDX_RATIO</stp>
        <stp>8/15/2006</stp>
        <stp>8/15/2006</stp>
        <stp>[Fixed Income  Prices 2004-2009.xlsx]TIPS!R540C8</stp>
        <tr r="H540" s="1"/>
      </tp>
      <tp>
        <v>1.2274499999999999</v>
        <stp/>
        <stp>##V3_BDHV12</stp>
        <stp>9128272M3 Govt</stp>
        <stp>IDX_RATIO</stp>
        <stp>8/23/2005</stp>
        <stp>8/23/2005</stp>
        <stp>[Fixed Income  Prices 2004-2009.xlsx]TIPS!R286C8</stp>
        <tr r="H286" s="1"/>
      </tp>
      <tp>
        <v>1.2794300000000001</v>
        <stp/>
        <stp>##V3_BDHV12</stp>
        <stp>9128272M3 Govt</stp>
        <stp>IDX_RATIO</stp>
        <stp>8/17/2006</stp>
        <stp>8/17/2006</stp>
        <stp>[Fixed Income  Prices 2004-2009.xlsx]TIPS!R542C8</stp>
        <tr r="H542" s="1"/>
      </tp>
      <tp>
        <v>1.1551100000000001</v>
        <stp/>
        <stp>##V3_BDHV12</stp>
        <stp>9128274Y5 Govt</stp>
        <stp>IDX_RATIO</stp>
        <stp>10/13/2004</stp>
        <stp>10/13/2004</stp>
        <stp>[Fixed Income  Prices 2004-2009.xlsx]TIPS!R63C16</stp>
        <tr r="P63" s="1"/>
      </tp>
      <tp>
        <v>1.1747099999999999</v>
        <stp/>
        <stp>##V3_BDHV12</stp>
        <stp>9128273T7 Govt</stp>
        <stp>IDX_RATIO</stp>
        <stp>11/22/2004</stp>
        <stp>11/22/2004</stp>
        <stp>[Fixed Income  Prices 2004-2009.xlsx]TIPS!R91C12</stp>
        <tr r="L91" s="1"/>
      </tp>
      <tp>
        <v>1.1552500000000001</v>
        <stp/>
        <stp>##V3_BDHV12</stp>
        <stp>9128274Y5 Govt</stp>
        <stp>IDX_RATIO</stp>
        <stp>10/20/2004</stp>
        <stp>10/20/2004</stp>
        <stp>[Fixed Income  Prices 2004-2009.xlsx]TIPS!R68C16</stp>
        <tr r="P68" s="1"/>
      </tp>
      <tp>
        <v>1.1738</v>
        <stp/>
        <stp>##V3_BDHV12</stp>
        <stp>9128273T7 Govt</stp>
        <stp>IDX_RATIO</stp>
        <stp>11/11/2004</stp>
        <stp>11/11/2004</stp>
        <stp>[Fixed Income  Prices 2004-2009.xlsx]TIPS!R84C12</stp>
        <tr r="L84" s="1"/>
      </tp>
      <tp>
        <v>1.0043899999999999</v>
        <stp/>
        <stp>##V3_BDHV12</stp>
        <stp>912828GX2 Govt</stp>
        <stp>IDX_RATIO</stp>
        <stp>11/14/2007</stp>
        <stp>11/14/2007</stp>
        <stp>[Fixed Income  Prices 2004-2009.xlsx]TIPS!R94C88</stp>
        <tr r="CJ94" s="1"/>
      </tp>
      <tp>
        <v>1.06687</v>
        <stp/>
        <stp>##V3_BDHV12</stp>
        <stp>9128277J5 Govt</stp>
        <stp>IDX_RATIO</stp>
        <stp>10/13/2004</stp>
        <stp>10/13/2004</stp>
        <stp>[Fixed Income  Prices 2004-2009.xlsx]TIPS!R63C36</stp>
        <tr r="AJ63" s="1"/>
      </tp>
      <tp>
        <v>1.17256</v>
        <stp/>
        <stp>##V3_BDHV12</stp>
        <stp>9128273T7 Govt</stp>
        <stp>IDX_RATIO</stp>
        <stp>10/11/2004</stp>
        <stp>10/11/2004</stp>
        <stp>[Fixed Income  Prices 2004-2009.xlsx]TIPS!R61C12</stp>
        <tr r="L61" s="1"/>
      </tp>
      <tp>
        <v>1.2797499999999999</v>
        <stp/>
        <stp>##V3_BDHV12</stp>
        <stp>9128272M3 Govt</stp>
        <stp>IDX_RATIO</stp>
        <stp>8/21/2006</stp>
        <stp>8/21/2006</stp>
        <stp>[Fixed Income  Prices 2004-2009.xlsx]TIPS!R544C8</stp>
        <tr r="H544" s="1"/>
      </tp>
      <tp>
        <v>1.22732</v>
        <stp/>
        <stp>##V3_BDHV12</stp>
        <stp>9128272M3 Govt</stp>
        <stp>IDX_RATIO</stp>
        <stp>8/17/2005</stp>
        <stp>8/17/2005</stp>
        <stp>[Fixed Income  Prices 2004-2009.xlsx]TIPS!R282C8</stp>
        <tr r="H282" s="1"/>
      </tp>
      <tp>
        <v>1.2799100000000001</v>
        <stp/>
        <stp>##V3_BDHV12</stp>
        <stp>9128272M3 Govt</stp>
        <stp>IDX_RATIO</stp>
        <stp>8/23/2006</stp>
        <stp>8/23/2006</stp>
        <stp>[Fixed Income  Prices 2004-2009.xlsx]TIPS!R546C8</stp>
        <tr r="H546" s="1"/>
      </tp>
      <tp>
        <v>1.2272799999999999</v>
        <stp/>
        <stp>##V3_BDHV12</stp>
        <stp>9128272M3 Govt</stp>
        <stp>IDX_RATIO</stp>
        <stp>8/15/2005</stp>
        <stp>8/15/2005</stp>
        <stp>[Fixed Income  Prices 2004-2009.xlsx]TIPS!R280C8</stp>
        <tr r="H280" s="1"/>
      </tp>
      <tp>
        <v>1.0063200000000001</v>
        <stp/>
        <stp>##V3_BDHV12</stp>
        <stp>912828CZ1 Govt</stp>
        <stp>IDX_RATIO</stp>
        <stp>12/24/2004</stp>
        <stp>12/24/2004</stp>
        <stp>[Fixed Income  Prices 2004-2009.xlsx]TIPS!R46C24</stp>
        <tr r="X46" s="1"/>
      </tp>
      <tp>
        <v>1.0064</v>
        <stp/>
        <stp>##V3_BDHV12</stp>
        <stp>912828EA4 Govt</stp>
        <stp>IDX_RATIO</stp>
        <stp>10/12/2005</stp>
        <stp>10/12/2005</stp>
        <stp>[Fixed Income  Prices 2004-2009.xlsx]TIPS!R68C72</stp>
        <tr r="BT68" s="1"/>
      </tp>
      <tp>
        <v>1.20218</v>
        <stp/>
        <stp>##V3_BDHV12</stp>
        <stp>9128272M3 Govt</stp>
        <stp>IDX_RATIO</stp>
        <stp>3/14/2005</stp>
        <stp>3/14/2005</stp>
        <stp>[Fixed Income  Prices 2004-2009.xlsx]TIPS!R171C8</stp>
        <tr r="H171" s="1"/>
      </tp>
      <tp>
        <v>1.20234</v>
        <stp/>
        <stp>##V3_BDHV12</stp>
        <stp>9128272M3 Govt</stp>
        <stp>IDX_RATIO</stp>
        <stp>3/16/2005</stp>
        <stp>3/16/2005</stp>
        <stp>[Fixed Income  Prices 2004-2009.xlsx]TIPS!R173C8</stp>
        <tr r="H173" s="1"/>
      </tp>
      <tp>
        <v>1.00142</v>
        <stp/>
        <stp>##V3_BDHV12</stp>
        <stp>912828CZ1 Govt</stp>
        <stp>IDX_RATIO</stp>
        <stp>11/17/2004</stp>
        <stp>11/17/2004</stp>
        <stp>[Fixed Income  Prices 2004-2009.xlsx]TIPS!R19C24</stp>
        <tr r="X19" s="1"/>
      </tp>
      <tp>
        <v>1.0546899999999999</v>
        <stp/>
        <stp>##V3_BDHV12</stp>
        <stp>912828AF7 Govt</stp>
        <stp>IDX_RATIO</stp>
        <stp>11/11/2004</stp>
        <stp>11/11/2004</stp>
        <stp>[Fixed Income  Prices 2004-2009.xlsx]TIPS!R84C44</stp>
        <tr r="AR84" s="1"/>
      </tp>
      <tp>
        <v>1.2034899999999999</v>
        <stp/>
        <stp>##V3_BDHV12</stp>
        <stp>9128272M3 Govt</stp>
        <stp>IDX_RATIO</stp>
        <stp>2/14/2005</stp>
        <stp>2/14/2005</stp>
        <stp>[Fixed Income  Prices 2004-2009.xlsx]TIPS!R151C8</stp>
        <tr r="H151" s="1"/>
      </tp>
      <tp>
        <v>1.0535699999999999</v>
        <stp/>
        <stp>##V3_BDHV12</stp>
        <stp>912828AF7 Govt</stp>
        <stp>IDX_RATIO</stp>
        <stp>10/11/2004</stp>
        <stp>10/11/2004</stp>
        <stp>[Fixed Income  Prices 2004-2009.xlsx]TIPS!R61C44</stp>
        <tr r="AR61" s="1"/>
      </tp>
      <tp>
        <v>1.2031700000000001</v>
        <stp/>
        <stp>##V3_BDHV12</stp>
        <stp>9128272M3 Govt</stp>
        <stp>IDX_RATIO</stp>
        <stp>2/16/2005</stp>
        <stp>2/16/2005</stp>
        <stp>[Fixed Income  Prices 2004-2009.xlsx]TIPS!R153C8</stp>
        <tr r="H153" s="1"/>
      </tp>
      <tp>
        <v>1.2537099999999999</v>
        <stp/>
        <stp>##V3_BDHV12</stp>
        <stp>9128272M3 Govt</stp>
        <stp>IDX_RATIO</stp>
        <stp>1/12/2006</stp>
        <stp>1/12/2006</stp>
        <stp>[Fixed Income  Prices 2004-2009.xlsx]TIPS!R387C8</stp>
        <tr r="H387" s="1"/>
      </tp>
      <tp>
        <v>1.2543599999999999</v>
        <stp/>
        <stp>##V3_BDHV12</stp>
        <stp>9128272M3 Govt</stp>
        <stp>IDX_RATIO</stp>
        <stp>1/10/2006</stp>
        <stp>1/10/2006</stp>
        <stp>[Fixed Income  Prices 2004-2009.xlsx]TIPS!R385C8</stp>
        <tr r="H385" s="1"/>
      </tp>
      <tp>
        <v>1.2017500000000001</v>
        <stp/>
        <stp>##V3_BDHV12</stp>
        <stp>9128272M3 Govt</stp>
        <stp>IDX_RATIO</stp>
        <stp>2/25/2005</stp>
        <stp>2/25/2005</stp>
        <stp>[Fixed Income  Prices 2004-2009.xlsx]TIPS!R160C8</stp>
        <tr r="H160" s="1"/>
      </tp>
      <tp>
        <v>1.0537700000000001</v>
        <stp/>
        <stp>##V3_BDHV12</stp>
        <stp>912828AF7 Govt</stp>
        <stp>IDX_RATIO</stp>
        <stp>10/22/2004</stp>
        <stp>10/22/2004</stp>
        <stp>[Fixed Income  Prices 2004-2009.xlsx]TIPS!R70C44</stp>
        <tr r="AR70" s="1"/>
      </tp>
      <tp>
        <v>1.20356</v>
        <stp/>
        <stp>##V3_BDHV12</stp>
        <stp>9128272M3 Govt</stp>
        <stp>IDX_RATIO</stp>
        <stp>3/31/2005</stp>
        <stp>3/31/2005</stp>
        <stp>[Fixed Income  Prices 2004-2009.xlsx]TIPS!R184C8</stp>
        <tr r="H184" s="1"/>
      </tp>
      <tp>
        <v>1.2022200000000001</v>
        <stp/>
        <stp>##V3_BDHV12</stp>
        <stp>9128272M3 Govt</stp>
        <stp>IDX_RATIO</stp>
        <stp>2/22/2005</stp>
        <stp>2/22/2005</stp>
        <stp>[Fixed Income  Prices 2004-2009.xlsx]TIPS!R157C8</stp>
        <tr r="H157" s="1"/>
      </tp>
      <tp>
        <v>1.0179400000000001</v>
        <stp/>
        <stp>##V3_BDHV12</stp>
        <stp>912828EA4 Govt</stp>
        <stp>IDX_RATIO</stp>
        <stp>11/21/2005</stp>
        <stp>11/21/2005</stp>
        <stp>[Fixed Income  Prices 2004-2009.xlsx]TIPS!R96C72</stp>
        <tr r="BT96" s="1"/>
      </tp>
      <tp>
        <v>1.00789</v>
        <stp/>
        <stp>##V3_BDHV12</stp>
        <stp>912828EA4 Govt</stp>
        <stp>IDX_RATIO</stp>
        <stp>10/21/2005</stp>
        <stp>10/21/2005</stp>
        <stp>[Fixed Income  Prices 2004-2009.xlsx]TIPS!R75C72</stp>
        <tr r="BT75" s="1"/>
      </tp>
      <tp>
        <v>1.0051300000000001</v>
        <stp/>
        <stp>##V3_BDHV12</stp>
        <stp>912828CZ1 Govt</stp>
        <stp>IDX_RATIO</stp>
        <stp>12/17/2004</stp>
        <stp>12/17/2004</stp>
        <stp>[Fixed Income  Prices 2004-2009.xlsx]TIPS!R41C24</stp>
        <tr r="X41" s="1"/>
      </tp>
      <tp>
        <v>1.2030700000000001</v>
        <stp/>
        <stp>##V3_BDHV12</stp>
        <stp>9128272M3 Govt</stp>
        <stp>IDX_RATIO</stp>
        <stp>3/25/2005</stp>
        <stp>3/25/2005</stp>
        <stp>[Fixed Income  Prices 2004-2009.xlsx]TIPS!R180C8</stp>
        <tr r="H180" s="1"/>
      </tp>
      <tp>
        <v>1.0019100000000001</v>
        <stp/>
        <stp>##V3_BDHV12</stp>
        <stp>912828CZ1 Govt</stp>
        <stp>IDX_RATIO</stp>
        <stp>11/24/2004</stp>
        <stp>11/24/2004</stp>
        <stp>[Fixed Income  Prices 2004-2009.xlsx]TIPS!R24C24</stp>
        <tr r="X24" s="1"/>
      </tp>
      <tp>
        <v>1.2028300000000001</v>
        <stp/>
        <stp>##V3_BDHV12</stp>
        <stp>9128272M3 Govt</stp>
        <stp>IDX_RATIO</stp>
        <stp>3/22/2005</stp>
        <stp>3/22/2005</stp>
        <stp>[Fixed Income  Prices 2004-2009.xlsx]TIPS!R177C8</stp>
        <tr r="H177" s="1"/>
      </tp>
      <tp>
        <v>1.0555099999999999</v>
        <stp/>
        <stp>##V3_BDHV12</stp>
        <stp>912828AF7 Govt</stp>
        <stp>IDX_RATIO</stp>
        <stp>11/22/2004</stp>
        <stp>11/22/2004</stp>
        <stp>[Fixed Income  Prices 2004-2009.xlsx]TIPS!R91C44</stp>
        <tr r="AR91" s="1"/>
      </tp>
      <tp>
        <v>1.00522</v>
        <stp/>
        <stp>##V3_BDHV12</stp>
        <stp>912828CP3 Govt</stp>
        <stp>IDX_RATIO</stp>
        <stp>10/26/2004</stp>
        <stp>10/26/2004</stp>
        <stp>[Fixed Income  Prices 2004-2009.xlsx]TIPS!R72C64</stp>
        <tr r="BL72" s="1"/>
      </tp>
      <tp>
        <v>1.0334399999999999</v>
        <stp/>
        <stp>##V3_BDHV12</stp>
        <stp>912828BD1 Govt</stp>
        <stp>IDX_RATIO</stp>
        <stp>11/24/2004</stp>
        <stp>11/24/2004</stp>
        <stp>[Fixed Income  Prices 2004-2009.xlsx]TIPS!R93C52</stp>
        <tr r="AZ93" s="1"/>
      </tp>
      <tp>
        <v>1.0170300000000001</v>
        <stp/>
        <stp>##V3_BDHV12</stp>
        <stp>912828JE1 Govt</stp>
        <stp>IDX_RATIO</stp>
        <stp>10/24/2008</stp>
        <stp>10/24/2008</stp>
        <stp>[Fixed Income  Prices 2004-2009.xlsx]TIPS!R80C96</stp>
        <tr r="CR80" s="1"/>
      </tp>
      <tp>
        <v>1.00709</v>
        <stp/>
        <stp>##V3_BDHV12</stp>
        <stp>912828CP3 Govt</stp>
        <stp>IDX_RATIO</stp>
        <stp>11/26/2004</stp>
        <stp>11/26/2004</stp>
        <stp>[Fixed Income  Prices 2004-2009.xlsx]TIPS!R95C64</stp>
        <tr r="BL95" s="1"/>
      </tp>
      <tp>
        <v>1.25929</v>
        <stp/>
        <stp>##V3_BDHV12</stp>
        <stp>9128272M3 Govt</stp>
        <stp>IDX_RATIO</stp>
        <stp>5/24/2006</stp>
        <stp>5/24/2006</stp>
        <stp>[Fixed Income  Prices 2004-2009.xlsx]TIPS!R481C8</stp>
        <tr r="H481" s="1"/>
      </tp>
      <tp>
        <v>1.0179499999999999</v>
        <stp/>
        <stp>##V3_BDHV12</stp>
        <stp>912828JE1 Govt</stp>
        <stp>IDX_RATIO</stp>
        <stp>10/17/2008</stp>
        <stp>10/17/2008</stp>
        <stp>[Fixed Income  Prices 2004-2009.xlsx]TIPS!R75C96</stp>
        <tr r="CR75" s="1"/>
      </tp>
      <tp>
        <v>1.2597400000000001</v>
        <stp/>
        <stp>##V3_BDHV12</stp>
        <stp>9128272M3 Govt</stp>
        <stp>IDX_RATIO</stp>
        <stp>5/26/2006</stp>
        <stp>5/26/2006</stp>
        <stp>[Fixed Income  Prices 2004-2009.xlsx]TIPS!R483C8</stp>
        <tr r="H483" s="1"/>
      </tp>
      <tp>
        <v>1.00631</v>
        <stp/>
        <stp>##V3_BDHV12</stp>
        <stp>912828CP3 Govt</stp>
        <stp>IDX_RATIO</stp>
        <stp>11/15/2004</stp>
        <stp>11/15/2004</stp>
        <stp>[Fixed Income  Prices 2004-2009.xlsx]TIPS!R86C64</stp>
        <tr r="BL86" s="1"/>
      </tp>
      <tp>
        <v>1.0050300000000001</v>
        <stp/>
        <stp>##V3_BDHV12</stp>
        <stp>912828CP3 Govt</stp>
        <stp>IDX_RATIO</stp>
        <stp>10/15/2004</stp>
        <stp>10/15/2004</stp>
        <stp>[Fixed Income  Prices 2004-2009.xlsx]TIPS!R65C64</stp>
        <tr r="BL65" s="1"/>
      </tp>
      <tp>
        <v>1.2606299999999999</v>
        <stp/>
        <stp>##V3_BDHV12</stp>
        <stp>9128272M3 Govt</stp>
        <stp>IDX_RATIO</stp>
        <stp>5/30/2006</stp>
        <stp>5/30/2006</stp>
        <stp>[Fixed Income  Prices 2004-2009.xlsx]TIPS!R485C8</stp>
        <tr r="H485" s="1"/>
      </tp>
      <tp>
        <v>1.25363</v>
        <stp/>
        <stp>##V3_BDHV12</stp>
        <stp>9128272M3 Govt</stp>
        <stp>IDX_RATIO</stp>
        <stp>4/25/2006</stp>
        <stp>4/25/2006</stp>
        <stp>[Fixed Income  Prices 2004-2009.xlsx]TIPS!R460C8</stp>
        <tr r="H460" s="1"/>
      </tp>
      <tp>
        <v>1.2538</v>
        <stp/>
        <stp>##V3_BDHV12</stp>
        <stp>9128272M3 Govt</stp>
        <stp>IDX_RATIO</stp>
        <stp>4/27/2006</stp>
        <stp>4/27/2006</stp>
        <stp>[Fixed Income  Prices 2004-2009.xlsx]TIPS!R462C8</stp>
        <tr r="H462" s="1"/>
      </tp>
      <tp>
        <v>1.0329299999999999</v>
        <stp/>
        <stp>##V3_BDHV12</stp>
        <stp>912828BD1 Govt</stp>
        <stp>IDX_RATIO</stp>
        <stp>11/17/2004</stp>
        <stp>11/17/2004</stp>
        <stp>[Fixed Income  Prices 2004-2009.xlsx]TIPS!R88C52</stp>
        <tr r="AZ88" s="1"/>
      </tp>
      <tp>
        <v>1.0152300000000001</v>
        <stp/>
        <stp>##V3_BDHV12</stp>
        <stp>912828JE1 Govt</stp>
        <stp>IDX_RATIO</stp>
        <stp>11/17/2008</stp>
        <stp>11/17/2008</stp>
        <stp>[Fixed Income  Prices 2004-2009.xlsx]TIPS!R96C96</stp>
        <tr r="CR96" s="1"/>
      </tp>
      <tp>
        <v>1.1963200000000001</v>
        <stp/>
        <stp>##V3_BDHV12</stp>
        <stp>9128272M3 Govt</stp>
        <stp>IDX_RATIO</stp>
        <stp>11/4/2004</stp>
        <stp>11/4/2004</stp>
        <stp>[Fixed Income  Prices 2004-2009.xlsx]TIPS!R79C8</stp>
        <tr r="H79" s="1"/>
      </tp>
      <tp>
        <v>1.19556</v>
        <stp/>
        <stp>##V3_BDHV12</stp>
        <stp>9128272M3 Govt</stp>
        <stp>IDX_RATIO</stp>
        <stp>10/7/2004</stp>
        <stp>10/7/2004</stp>
        <stp>[Fixed Income  Prices 2004-2009.xlsx]TIPS!R59C8</stp>
        <tr r="H59" s="1"/>
      </tp>
      <tp>
        <v>1.1988000000000001</v>
        <stp/>
        <stp>##V3_BDHV12</stp>
        <stp>9128272M3 Govt</stp>
        <stp>IDX_RATIO</stp>
        <stp>12/2/2004</stp>
        <stp>12/2/2004</stp>
        <stp>[Fixed Income  Prices 2004-2009.xlsx]TIPS!R99C8</stp>
        <tr r="H99" s="1"/>
      </tp>
      <tp>
        <v>1.0618799999999999</v>
        <stp/>
        <stp>##V3_BDHV12</stp>
        <stp>912810FS2 Govt</stp>
        <stp>IDX_RATIO</stp>
        <stp>3/19/2009</stp>
        <stp>3/19/2009</stp>
        <stp>[Fixed Income  Prices 2004-2009.xlsx]TIPS!R827C112</stp>
        <tr r="DH827" s="1"/>
      </tp>
      <tp>
        <v>1.05532</v>
        <stp/>
        <stp>##V3_BDHV12</stp>
        <stp>912810FS2 Govt</stp>
        <stp>IDX_RATIO</stp>
        <stp>1/14/2008</stp>
        <stp>1/14/2008</stp>
        <stp>[Fixed Income  Prices 2004-2009.xlsx]TIPS!R519C112</stp>
        <tr r="DH519" s="1"/>
      </tp>
      <tp>
        <v>1.0635699999999999</v>
        <stp/>
        <stp>##V3_BDHV12</stp>
        <stp>912810FR4 Govt</stp>
        <stp>IDX_RATIO</stp>
        <stp>6/13/2006</stp>
        <stp>6/13/2006</stp>
        <stp>[Fixed Income  Prices 2004-2009.xlsx]TIPS!R492C108</stp>
        <tr r="DD492" s="1"/>
      </tp>
      <tp>
        <v>1.0757300000000001</v>
        <stp/>
        <stp>##V3_BDHV12</stp>
        <stp>912810FR4 Govt</stp>
        <stp>IDX_RATIO</stp>
        <stp>8/22/2006</stp>
        <stp>8/22/2006</stp>
        <stp>[Fixed Income  Prices 2004-2009.xlsx]TIPS!R542C108</stp>
        <tr r="DD542" s="1"/>
      </tp>
      <tp>
        <v>1.04362</v>
        <stp/>
        <stp>##V3_BDHV12</stp>
        <stp>912810FS2 Govt</stp>
        <stp>IDX_RATIO</stp>
        <stp>7/12/2007</stp>
        <stp>7/12/2007</stp>
        <stp>[Fixed Income  Prices 2004-2009.xlsx]TIPS!R387C112</stp>
        <tr r="DH387" s="1"/>
      </tp>
      <tp>
        <v>1.0573300000000001</v>
        <stp/>
        <stp>##V3_BDHV12</stp>
        <stp>912810FS2 Govt</stp>
        <stp>IDX_RATIO</stp>
        <stp>1/24/2008</stp>
        <stp>1/24/2008</stp>
        <stp>[Fixed Income  Prices 2004-2009.xlsx]TIPS!R527C112</stp>
        <tr r="DH527" s="1"/>
      </tp>
      <tp>
        <v>1.1055600000000001</v>
        <stp/>
        <stp>##V3_BDHV12</stp>
        <stp>912810FS2 Govt</stp>
        <stp>IDX_RATIO</stp>
        <stp>9/17/2008</stp>
        <stp>9/17/2008</stp>
        <stp>[Fixed Income  Prices 2004-2009.xlsx]TIPS!R696C112</stp>
        <tr r="DH696" s="1"/>
      </tp>
      <tp>
        <v>1.07145</v>
        <stp/>
        <stp>##V3_BDHV12</stp>
        <stp>912810FS2 Govt</stp>
        <stp>IDX_RATIO</stp>
        <stp>5/29/2009</stp>
        <stp>5/29/2009</stp>
        <stp>[Fixed Income  Prices 2004-2009.xlsx]TIPS!R878C112</stp>
        <tr r="DH878" s="1"/>
      </tp>
      <tp>
        <v>1.0596700000000001</v>
        <stp/>
        <stp>##V3_BDHV12</stp>
        <stp>912810PS1 Govt</stp>
        <stp>IDX_RATIO</stp>
        <stp>7/24/2009</stp>
        <stp>7/24/2009</stp>
        <stp>[Fixed Income  Prices 2004-2009.xlsx]TIPS!R658C116</stp>
        <tr r="DL658" s="1"/>
      </tp>
      <tp>
        <v>1.0448500000000001</v>
        <stp/>
        <stp>##V3_BDHV12</stp>
        <stp>912810PS1 Govt</stp>
        <stp>IDX_RATIO</stp>
        <stp>3/21/2008</stp>
        <stp>3/21/2008</stp>
        <stp>[Fixed Income  Prices 2004-2009.xlsx]TIPS!R308C116</stp>
        <tr r="DL308" s="1"/>
      </tp>
      <tp>
        <v>1.0465199999999999</v>
        <stp/>
        <stp>##V3_BDHV12</stp>
        <stp>912810PS1 Govt</stp>
        <stp>IDX_RATIO</stp>
        <stp>3/31/2008</stp>
        <stp>3/31/2008</stp>
        <stp>[Fixed Income  Prices 2004-2009.xlsx]TIPS!R314C116</stp>
        <tr r="DL314" s="1"/>
      </tp>
      <tp>
        <v>1.0566800000000001</v>
        <stp/>
        <stp>##V3_BDHV12</stp>
        <stp>912810PS1 Govt</stp>
        <stp>IDX_RATIO</stp>
        <stp>1/27/2009</stp>
        <stp>1/27/2009</stp>
        <stp>[Fixed Income  Prices 2004-2009.xlsx]TIPS!R530C116</stp>
        <tr r="DL530" s="1"/>
      </tp>
      <tp>
        <v>1.06097</v>
        <stp/>
        <stp>##V3_BDHV12</stp>
        <stp>912810PS1 Govt</stp>
        <stp>IDX_RATIO</stp>
        <stp>6/11/2008</stp>
        <stp>6/11/2008</stp>
        <stp>[Fixed Income  Prices 2004-2009.xlsx]TIPS!R366C116</stp>
        <tr r="DL366" s="1"/>
      </tp>
      <tp>
        <v>1.00291</v>
        <stp/>
        <stp>##V3_BDHV12</stp>
        <stp>912828ET3 Govt</stp>
        <stp>IDX_RATIO</stp>
        <stp>5/11/2006</stp>
        <stp>5/11/2006</stp>
        <stp>[Fixed Income  Prices 2004-2009.xlsx]TIPS!R90C76</stp>
        <tr r="BX90" s="1"/>
      </tp>
      <tp>
        <v>1.0495399999999999</v>
        <stp/>
        <stp>##V3_BDHV12</stp>
        <stp>912810FS2 Govt</stp>
        <stp>IDX_RATIO</stp>
        <stp>9/25/2007</stp>
        <stp>9/25/2007</stp>
        <stp>[Fixed Income  Prices 2004-2009.xlsx]TIPS!R440C112</stp>
        <tr r="DH440" s="1"/>
      </tp>
      <tp>
        <v>1.0325800000000001</v>
        <stp/>
        <stp>##V3_BDHV12</stp>
        <stp>912810PS1 Govt</stp>
        <stp>IDX_RATIO</stp>
        <stp>8/23/2007</stp>
        <stp>8/23/2007</stp>
        <stp>[Fixed Income  Prices 2004-2009.xlsx]TIPS!R157C116</stp>
        <tr r="DL157" s="1"/>
      </tp>
      <tp>
        <v>1.0330600000000001</v>
        <stp/>
        <stp>##V3_BDHV12</stp>
        <stp>912810PS1 Govt</stp>
        <stp>IDX_RATIO</stp>
        <stp>9/13/2007</stp>
        <stp>9/13/2007</stp>
        <stp>[Fixed Income  Prices 2004-2009.xlsx]TIPS!R172C116</stp>
        <tr r="DL172" s="1"/>
      </tp>
      <tp>
        <v>1.0688299999999999</v>
        <stp/>
        <stp>##V3_BDHV12</stp>
        <stp>912810PS1 Govt</stp>
        <stp>IDX_RATIO</stp>
        <stp>9/14/2009</stp>
        <stp>9/14/2009</stp>
        <stp>[Fixed Income  Prices 2004-2009.xlsx]TIPS!R694C116</stp>
        <tr r="DL694" s="1"/>
      </tp>
      <tp>
        <v>0.99978</v>
        <stp/>
        <stp>##V3_BDHV12</stp>
        <stp>912828ET3 Govt</stp>
        <stp>IDX_RATIO</stp>
        <stp>4/11/2006</stp>
        <stp>4/11/2006</stp>
        <stp>[Fixed Income  Prices 2004-2009.xlsx]TIPS!R68C76</stp>
        <tr r="BX68" s="1"/>
      </tp>
      <tp>
        <v>1.1006</v>
        <stp/>
        <stp>##V3_BDHV12</stp>
        <stp>912810FR4 Govt</stp>
        <stp>IDX_RATIO</stp>
        <stp>7/20/2007</stp>
        <stp>7/20/2007</stp>
        <stp>[Fixed Income  Prices 2004-2009.xlsx]TIPS!R780C108</stp>
        <tr r="DD780" s="1"/>
      </tp>
      <tp>
        <v>1.02085</v>
        <stp/>
        <stp>##V3_BDHV12</stp>
        <stp>912810FS2 Govt</stp>
        <stp>IDX_RATIO</stp>
        <stp>8/10/2006</stp>
        <stp>8/10/2006</stp>
        <stp>[Fixed Income  Prices 2004-2009.xlsx]TIPS!R147C112</stp>
        <tr r="DH147" s="1"/>
      </tp>
      <tp>
        <v>1.0165500000000001</v>
        <stp/>
        <stp>##V3_BDHV12</stp>
        <stp>912810FR4 Govt</stp>
        <stp>IDX_RATIO</stp>
        <stp>4/26/2005</stp>
        <stp>4/26/2005</stp>
        <stp>[Fixed Income  Prices 2004-2009.xlsx]TIPS!R199C108</stp>
        <tr r="DD199" s="1"/>
      </tp>
      <tp>
        <v>1.0870599999999999</v>
        <stp/>
        <stp>##V3_BDHV12</stp>
        <stp>912810FS2 Govt</stp>
        <stp>IDX_RATIO</stp>
        <stp>7/17/2008</stp>
        <stp>7/17/2008</stp>
        <stp>[Fixed Income  Prices 2004-2009.xlsx]TIPS!R652C112</stp>
        <tr r="DH652" s="1"/>
      </tp>
      <tp>
        <v>1.0221499999999999</v>
        <stp/>
        <stp>##V3_BDHV12</stp>
        <stp>912810FS2 Govt</stp>
        <stp>IDX_RATIO</stp>
        <stp>8/30/2006</stp>
        <stp>8/30/2006</stp>
        <stp>[Fixed Income  Prices 2004-2009.xlsx]TIPS!R161C112</stp>
        <tr r="DH161" s="1"/>
      </tp>
      <tp>
        <v>1.0004500000000001</v>
        <stp/>
        <stp>##V3_BDHV12</stp>
        <stp>912828ET3 Govt</stp>
        <stp>IDX_RATIO</stp>
        <stp>4/21/2006</stp>
        <stp>4/21/2006</stp>
        <stp>[Fixed Income  Prices 2004-2009.xlsx]TIPS!R76C76</stp>
        <tr r="BX76" s="1"/>
      </tp>
      <tp>
        <v>1.07758</v>
        <stp/>
        <stp>##V3_BDHV12</stp>
        <stp>912810FR4 Govt</stp>
        <stp>IDX_RATIO</stp>
        <stp>9/12/2006</stp>
        <stp>9/12/2006</stp>
        <stp>[Fixed Income  Prices 2004-2009.xlsx]TIPS!R557C108</stp>
        <tr r="DD557" s="1"/>
      </tp>
      <tp>
        <v>1.0687500000000001</v>
        <stp/>
        <stp>##V3_BDHV12</stp>
        <stp>912810FS2 Govt</stp>
        <stp>IDX_RATIO</stp>
        <stp>4/29/2009</stp>
        <stp>4/29/2009</stp>
        <stp>[Fixed Income  Prices 2004-2009.xlsx]TIPS!R856C112</stp>
        <tr r="DH856" s="1"/>
      </tp>
      <tp>
        <v>1.0631599999999999</v>
        <stp/>
        <stp>##V3_BDHV12</stp>
        <stp>912810FS2 Govt</stp>
        <stp>IDX_RATIO</stp>
        <stp>2/19/2009</stp>
        <stp>2/19/2009</stp>
        <stp>[Fixed Income  Prices 2004-2009.xlsx]TIPS!R807C112</stp>
        <tr r="DH807" s="1"/>
      </tp>
      <tp>
        <v>1.07864</v>
        <stp/>
        <stp>##V3_BDHV12</stp>
        <stp>912810FR4 Govt</stp>
        <stp>IDX_RATIO</stp>
        <stp>9/22/2006</stp>
        <stp>9/22/2006</stp>
        <stp>[Fixed Income  Prices 2004-2009.xlsx]TIPS!R565C108</stp>
        <tr r="DD565" s="1"/>
      </tp>
      <tp>
        <v>1.10276</v>
        <stp/>
        <stp>##V3_BDHV12</stp>
        <stp>912810FR4 Govt</stp>
        <stp>IDX_RATIO</stp>
        <stp>7/30/2007</stp>
        <stp>7/30/2007</stp>
        <stp>[Fixed Income  Prices 2004-2009.xlsx]TIPS!R786C108</stp>
        <tr r="DD786" s="1"/>
      </tp>
      <tp>
        <v>1.0706100000000001</v>
        <stp/>
        <stp>##V3_BDHV12</stp>
        <stp>912810FS2 Govt</stp>
        <stp>IDX_RATIO</stp>
        <stp>5/19/2009</stp>
        <stp>5/19/2009</stp>
        <stp>[Fixed Income  Prices 2004-2009.xlsx]TIPS!R870C112</stp>
        <tr r="DH870" s="1"/>
      </tp>
      <tp>
        <v>1.03156</v>
        <stp/>
        <stp>##V3_BDHV12</stp>
        <stp>912810FR4 Govt</stp>
        <stp>IDX_RATIO</stp>
        <stp>8/15/2005</stp>
        <stp>8/15/2005</stp>
        <stp>[Fixed Income  Prices 2004-2009.xlsx]TIPS!R277C108</stp>
        <tr r="DD277" s="1"/>
      </tp>
      <tp>
        <v>1.1006899999999999</v>
        <stp/>
        <stp>##V3_BDHV12</stp>
        <stp>912810FS2 Govt</stp>
        <stp>IDX_RATIO</stp>
        <stp>8/27/2008</stp>
        <stp>8/27/2008</stp>
        <stp>[Fixed Income  Prices 2004-2009.xlsx]TIPS!R681C112</stp>
        <tr r="DH681" s="1"/>
      </tp>
      <tp>
        <v>1.0242</v>
        <stp/>
        <stp>##V3_BDHV12</stp>
        <stp>912810FS2 Govt</stp>
        <stp>IDX_RATIO</stp>
        <stp>9/20/2006</stp>
        <stp>9/20/2006</stp>
        <stp>[Fixed Income  Prices 2004-2009.xlsx]TIPS!R176C112</stp>
        <tr r="DH176" s="1"/>
      </tp>
      <tp>
        <v>1.0319400000000001</v>
        <stp/>
        <stp>##V3_BDHV12</stp>
        <stp>912810PS1 Govt</stp>
        <stp>IDX_RATIO</stp>
        <stp>8/13/2007</stp>
        <stp>8/13/2007</stp>
        <stp>[Fixed Income  Prices 2004-2009.xlsx]TIPS!R149C116</stp>
        <tr r="DL149" s="1"/>
      </tp>
      <tp>
        <v>1.0586800000000001</v>
        <stp/>
        <stp>##V3_BDHV12</stp>
        <stp>912810PS1 Govt</stp>
        <stp>IDX_RATIO</stp>
        <stp>7/14/2009</stp>
        <stp>7/14/2009</stp>
        <stp>[Fixed Income  Prices 2004-2009.xlsx]TIPS!R650C116</stp>
        <tr r="DL650" s="1"/>
      </tp>
      <tp>
        <v>1.04318</v>
        <stp/>
        <stp>##V3_BDHV12</stp>
        <stp>912810PS1 Govt</stp>
        <stp>IDX_RATIO</stp>
        <stp>3/11/2008</stp>
        <stp>3/11/2008</stp>
        <stp>[Fixed Income  Prices 2004-2009.xlsx]TIPS!R300C116</stp>
        <tr r="DL300" s="1"/>
      </tp>
      <tp>
        <v>1.0556000000000001</v>
        <stp/>
        <stp>##V3_BDHV12</stp>
        <stp>912810PS1 Govt</stp>
        <stp>IDX_RATIO</stp>
        <stp>5/21/2008</stp>
        <stp>5/21/2008</stp>
        <stp>[Fixed Income  Prices 2004-2009.xlsx]TIPS!R351C116</stp>
        <tr r="DL351" s="1"/>
      </tp>
      <tp>
        <v>1.0015700000000001</v>
        <stp/>
        <stp>##V3_BDHV12</stp>
        <stp>912828GX2 Govt</stp>
        <stp>IDX_RATIO</stp>
        <stp>7/23/2007</stp>
        <stp>7/23/2007</stp>
        <stp>[Fixed Income  Prices 2004-2009.xlsx]TIPS!R12C88</stp>
        <tr r="CJ12" s="1"/>
      </tp>
      <tp>
        <v>1.0504800000000001</v>
        <stp/>
        <stp>##V3_BDHV12</stp>
        <stp>912810FR4 Govt</stp>
        <stp>IDX_RATIO</stp>
        <stp>1/24/2006</stp>
        <stp>1/24/2006</stp>
        <stp>[Fixed Income  Prices 2004-2009.xlsx]TIPS!R392C108</stp>
        <tr r="DD392" s="1"/>
      </tp>
      <tp>
        <v>1.00352</v>
        <stp/>
        <stp>##V3_BDHV12</stp>
        <stp>912828JX9 Govt</stp>
        <stp>IDX_RATIO</stp>
        <stp>8/28/2009</stp>
        <stp>8/28/2009</stp>
        <stp>[Fixed Income  Prices 2004-2009.xlsx]TIPS!R173C100</stp>
        <tr r="CV173" s="1"/>
      </tp>
      <tp>
        <v>0.99204999999999999</v>
        <stp/>
        <stp>##V3_BDHV12</stp>
        <stp>912810PZ5 Govt</stp>
        <stp>IDX_RATIO</stp>
        <stp>6/17/2009</stp>
        <stp>6/17/2009</stp>
        <stp>[Fixed Income  Prices 2004-2009.xlsx]TIPS!R106C120</stp>
        <tr r="DP106" s="1"/>
      </tp>
      <tp>
        <v>1.0378400000000001</v>
        <stp/>
        <stp>##V3_BDHV12</stp>
        <stp>912810PS1 Govt</stp>
        <stp>IDX_RATIO</stp>
        <stp>1/10/2008</stp>
        <stp>1/10/2008</stp>
        <stp>[Fixed Income  Prices 2004-2009.xlsx]TIPS!R257C116</stp>
        <tr r="DL257" s="1"/>
      </tp>
      <tp>
        <v>1.0418099999999999</v>
        <stp/>
        <stp>##V3_BDHV12</stp>
        <stp>912810PS1 Govt</stp>
        <stp>IDX_RATIO</stp>
        <stp>1/30/2008</stp>
        <stp>1/30/2008</stp>
        <stp>[Fixed Income  Prices 2004-2009.xlsx]TIPS!R271C116</stp>
        <tr r="DL271" s="1"/>
      </tp>
      <tp>
        <v>1.05328</v>
        <stp/>
        <stp>##V3_BDHV12</stp>
        <stp>912810PS1 Govt</stp>
        <stp>IDX_RATIO</stp>
        <stp>5/14/2009</stp>
        <stp>5/14/2009</stp>
        <stp>[Fixed Income  Prices 2004-2009.xlsx]TIPS!R607C116</stp>
        <tr r="DL607" s="1"/>
      </tp>
      <tp>
        <v>1.04481</v>
        <stp/>
        <stp>##V3_BDHV12</stp>
        <stp>912810PS1 Govt</stp>
        <stp>IDX_RATIO</stp>
        <stp>3/17/2009</stp>
        <stp>3/17/2009</stp>
        <stp>[Fixed Income  Prices 2004-2009.xlsx]TIPS!R565C116</stp>
        <tr r="DL565" s="1"/>
      </tp>
      <tp>
        <v>0.99270000000000003</v>
        <stp/>
        <stp>##V3_BDHV12</stp>
        <stp>912828ET3 Govt</stp>
        <stp>IDX_RATIO</stp>
        <stp>2/21/2006</stp>
        <stp>2/21/2006</stp>
        <stp>[Fixed Income  Prices 2004-2009.xlsx]TIPS!R33C76</stp>
        <tr r="BX33" s="1"/>
      </tp>
      <tp>
        <v>0.99885999999999997</v>
        <stp/>
        <stp>##V3_BDHV12</stp>
        <stp>912828ET3 Govt</stp>
        <stp>IDX_RATIO</stp>
        <stp>3/31/2006</stp>
        <stp>3/31/2006</stp>
        <stp>[Fixed Income  Prices 2004-2009.xlsx]TIPS!R61C76</stp>
        <tr r="BX61" s="1"/>
      </tp>
      <tp>
        <v>1.06044</v>
        <stp/>
        <stp>##V3_BDHV12</stp>
        <stp>912810FS2 Govt</stp>
        <stp>IDX_RATIO</stp>
        <stp>3/14/2008</stp>
        <stp>3/14/2008</stp>
        <stp>[Fixed Income  Prices 2004-2009.xlsx]TIPS!R563C112</stp>
        <tr r="DH563" s="1"/>
      </tp>
      <tp>
        <v>1.07931</v>
        <stp/>
        <stp>##V3_BDHV12</stp>
        <stp>912810FS2 Govt</stp>
        <stp>IDX_RATIO</stp>
        <stp>6/17/2008</stp>
        <stp>6/17/2008</stp>
        <stp>[Fixed Income  Prices 2004-2009.xlsx]TIPS!R630C112</stp>
        <tr r="DH630" s="1"/>
      </tp>
      <tp>
        <v>1.0158799999999999</v>
        <stp/>
        <stp>##V3_BDHV12</stp>
        <stp>912810FS2 Govt</stp>
        <stp>IDX_RATIO</stp>
        <stp>2/13/2007</stp>
        <stp>2/13/2007</stp>
        <stp>[Fixed Income  Prices 2004-2009.xlsx]TIPS!R280C112</stp>
        <tr r="DH280" s="1"/>
      </tp>
      <tp>
        <v>1.0487200000000001</v>
        <stp/>
        <stp>##V3_BDHV12</stp>
        <stp>912810PS1 Govt</stp>
        <stp>IDX_RATIO</stp>
        <stp>4/21/2008</stp>
        <stp>4/21/2008</stp>
        <stp>[Fixed Income  Prices 2004-2009.xlsx]TIPS!R329C116</stp>
        <tr r="DL329" s="1"/>
      </tp>
      <tp>
        <v>0.99560999999999999</v>
        <stp/>
        <stp>##V3_BDHV12</stp>
        <stp>912810PZ5 Govt</stp>
        <stp>IDX_RATIO</stp>
        <stp>7/27/2009</stp>
        <stp>7/27/2009</stp>
        <stp>[Fixed Income  Prices 2004-2009.xlsx]TIPS!R134C120</stp>
        <tr r="DP134" s="1"/>
      </tp>
      <tp>
        <v>1.0432399999999999</v>
        <stp/>
        <stp>##V3_BDHV12</stp>
        <stp>912810PS1 Govt</stp>
        <stp>IDX_RATIO</stp>
        <stp>2/27/2009</stp>
        <stp>2/27/2009</stp>
        <stp>[Fixed Income  Prices 2004-2009.xlsx]TIPS!R553C116</stp>
        <tr r="DL553" s="1"/>
      </tp>
      <tp>
        <v>0.99641999999999997</v>
        <stp/>
        <stp>##V3_BDHV12</stp>
        <stp>912828ET3 Govt</stp>
        <stp>IDX_RATIO</stp>
        <stp>3/21/2006</stp>
        <stp>3/21/2006</stp>
        <stp>[Fixed Income  Prices 2004-2009.xlsx]TIPS!R53C76</stp>
        <tr r="BX53" s="1"/>
      </tp>
      <tp>
        <v>1.08148</v>
        <stp/>
        <stp>##V3_BDHV12</stp>
        <stp>912810FS2 Govt</stp>
        <stp>IDX_RATIO</stp>
        <stp>6/27/2008</stp>
        <stp>6/27/2008</stp>
        <stp>[Fixed Income  Prices 2004-2009.xlsx]TIPS!R638C112</stp>
        <tr r="DH638" s="1"/>
      </tp>
      <tp>
        <v>1.0621400000000001</v>
        <stp/>
        <stp>##V3_BDHV12</stp>
        <stp>912810FS2 Govt</stp>
        <stp>IDX_RATIO</stp>
        <stp>3/24/2008</stp>
        <stp>3/24/2008</stp>
        <stp>[Fixed Income  Prices 2004-2009.xlsx]TIPS!R569C112</stp>
        <tr r="DH569" s="1"/>
      </tp>
      <tp>
        <v>1.0164200000000001</v>
        <stp/>
        <stp>##V3_BDHV12</stp>
        <stp>912810FS2 Govt</stp>
        <stp>IDX_RATIO</stp>
        <stp>2/23/2007</stp>
        <stp>2/23/2007</stp>
        <stp>[Fixed Income  Prices 2004-2009.xlsx]TIPS!R288C112</stp>
        <tr r="DH288" s="1"/>
      </tp>
      <tp>
        <v>1.05863</v>
        <stp/>
        <stp>##V3_BDHV12</stp>
        <stp>912810FS2 Govt</stp>
        <stp>IDX_RATIO</stp>
        <stp>2/14/2008</stp>
        <stp>2/14/2008</stp>
        <stp>[Fixed Income  Prices 2004-2009.xlsx]TIPS!R542C112</stp>
        <tr r="DH542" s="1"/>
      </tp>
      <tp>
        <v>1.04864</v>
        <stp/>
        <stp>##V3_BDHV12</stp>
        <stp>912810FS2 Govt</stp>
        <stp>IDX_RATIO</stp>
        <stp>8/15/2007</stp>
        <stp>8/15/2007</stp>
        <stp>[Fixed Income  Prices 2004-2009.xlsx]TIPS!R411C112</stp>
        <tr r="DH411" s="1"/>
      </tp>
      <tp>
        <v>1.0007600000000001</v>
        <stp/>
        <stp>##V3_BDHV12</stp>
        <stp>912828JX9 Govt</stp>
        <stp>IDX_RATIO</stp>
        <stp>8/18/2009</stp>
        <stp>8/18/2009</stp>
        <stp>[Fixed Income  Prices 2004-2009.xlsx]TIPS!R165C100</stp>
        <tr r="CV165" s="1"/>
      </tp>
      <tp>
        <v>1.04627</v>
        <stp/>
        <stp>##V3_BDHV12</stp>
        <stp>912810PS1 Govt</stp>
        <stp>IDX_RATIO</stp>
        <stp>3/27/2009</stp>
        <stp>3/27/2009</stp>
        <stp>[Fixed Income  Prices 2004-2009.xlsx]TIPS!R573C116</stp>
        <tr r="DL573" s="1"/>
      </tp>
      <tp>
        <v>1.0477000000000001</v>
        <stp/>
        <stp>##V3_BDHV12</stp>
        <stp>912810PS1 Govt</stp>
        <stp>IDX_RATIO</stp>
        <stp>4/11/2008</stp>
        <stp>4/11/2008</stp>
        <stp>[Fixed Income  Prices 2004-2009.xlsx]TIPS!R323C116</stp>
        <tr r="DL323" s="1"/>
      </tp>
      <tp>
        <v>0.99583999999999995</v>
        <stp/>
        <stp>##V3_BDHV12</stp>
        <stp>912828ET3 Govt</stp>
        <stp>IDX_RATIO</stp>
        <stp>1/31/2006</stp>
        <stp>1/31/2006</stp>
        <stp>[Fixed Income  Prices 2004-2009.xlsx]TIPS!R18C76</stp>
        <tr r="BX18" s="1"/>
      </tp>
      <tp>
        <v>1.0726800000000001</v>
        <stp/>
        <stp>##V3_BDHV12</stp>
        <stp>912810FR4 Govt</stp>
        <stp>IDX_RATIO</stp>
        <stp>3/21/2007</stp>
        <stp>3/21/2007</stp>
        <stp>[Fixed Income  Prices 2004-2009.xlsx]TIPS!R693C108</stp>
        <tr r="DD693" s="1"/>
      </tp>
      <tp>
        <v>1.07708</v>
        <stp/>
        <stp>##V3_BDHV12</stp>
        <stp>912810FS2 Govt</stp>
        <stp>IDX_RATIO</stp>
        <stp>7/28/2009</stp>
        <stp>7/28/2009</stp>
        <stp>[Fixed Income  Prices 2004-2009.xlsx]TIPS!R920C112</stp>
        <tr r="DH920" s="1"/>
      </tp>
      <tp>
        <v>1.0743400000000001</v>
        <stp/>
        <stp>##V3_BDHV12</stp>
        <stp>912810FS2 Govt</stp>
        <stp>IDX_RATIO</stp>
        <stp>5/27/2008</stp>
        <stp>5/27/2008</stp>
        <stp>[Fixed Income  Prices 2004-2009.xlsx]TIPS!R615C112</stp>
        <tr r="DH615" s="1"/>
      </tp>
      <tp>
        <v>0.99468000000000001</v>
        <stp/>
        <stp>##V3_BDHV12</stp>
        <stp>912810PZ5 Govt</stp>
        <stp>IDX_RATIO</stp>
        <stp>7/17/2009</stp>
        <stp>7/17/2009</stp>
        <stp>[Fixed Income  Prices 2004-2009.xlsx]TIPS!R128C120</stp>
        <tr r="DP128" s="1"/>
      </tp>
      <tp>
        <v>1.0471299999999999</v>
        <stp/>
        <stp>##V3_BDHV12</stp>
        <stp>912810PS1 Govt</stp>
        <stp>IDX_RATIO</stp>
        <stp>2/17/2009</stp>
        <stp>2/17/2009</stp>
        <stp>[Fixed Income  Prices 2004-2009.xlsx]TIPS!R545C116</stp>
        <tr r="DL545" s="1"/>
      </tp>
      <tp>
        <v>1.0567899999999999</v>
        <stp/>
        <stp>##V3_BDHV12</stp>
        <stp>912810PS1 Govt</stp>
        <stp>IDX_RATIO</stp>
        <stp>6/24/2009</stp>
        <stp>6/24/2009</stp>
        <stp>[Fixed Income  Prices 2004-2009.xlsx]TIPS!R636C116</stp>
        <tr r="DL636" s="1"/>
      </tp>
      <tp>
        <v>1.07748</v>
        <stp/>
        <stp>##V3_BDHV12</stp>
        <stp>912810FR4 Govt</stp>
        <stp>IDX_RATIO</stp>
        <stp>4/20/2007</stp>
        <stp>4/20/2007</stp>
        <stp>[Fixed Income  Prices 2004-2009.xlsx]TIPS!R715C108</stp>
        <tr r="DD715" s="1"/>
      </tp>
      <tp>
        <v>1.0236799999999999</v>
        <stp/>
        <stp>##V3_BDHV12</stp>
        <stp>912810FR4 Govt</stp>
        <stp>IDX_RATIO</stp>
        <stp>5/25/2005</stp>
        <stp>5/25/2005</stp>
        <stp>[Fixed Income  Prices 2004-2009.xlsx]TIPS!R220C108</stp>
        <tr r="DD220" s="1"/>
      </tp>
      <tp>
        <v>1.0105900000000001</v>
        <stp/>
        <stp>##V3_BDHV12</stp>
        <stp>912810FR4 Govt</stp>
        <stp>IDX_RATIO</stp>
        <stp>3/16/2005</stp>
        <stp>3/16/2005</stp>
        <stp>[Fixed Income  Prices 2004-2009.xlsx]TIPS!R170C108</stp>
        <tr r="DD170" s="1"/>
      </tp>
      <tp>
        <v>1.07012</v>
        <stp/>
        <stp>##V3_BDHV12</stp>
        <stp>912810FR4 Govt</stp>
        <stp>IDX_RATIO</stp>
        <stp>2/21/2007</stp>
        <stp>2/21/2007</stp>
        <stp>[Fixed Income  Prices 2004-2009.xlsx]TIPS!R673C108</stp>
        <tr r="DD673" s="1"/>
      </tp>
      <tp>
        <v>1.0810599999999999</v>
        <stp/>
        <stp>##V3_BDHV12</stp>
        <stp>912810FS2 Govt</stp>
        <stp>IDX_RATIO</stp>
        <stp>1/16/2009</stp>
        <stp>1/16/2009</stp>
        <stp>[Fixed Income  Prices 2004-2009.xlsx]TIPS!R783C112</stp>
        <tr r="DH783" s="1"/>
      </tp>
      <tp>
        <v>1.06904</v>
        <stp/>
        <stp>##V3_BDHV12</stp>
        <stp>912810FR4 Govt</stp>
        <stp>IDX_RATIO</stp>
        <stp>1/31/2007</stp>
        <stp>1/31/2007</stp>
        <stp>[Fixed Income  Prices 2004-2009.xlsx]TIPS!R658C108</stp>
        <tr r="DD658" s="1"/>
      </tp>
      <tp>
        <v>1.0293399999999999</v>
        <stp/>
        <stp>##V3_BDHV12</stp>
        <stp>912810PS1 Govt</stp>
        <stp>IDX_RATIO</stp>
        <stp>7/23/2007</stp>
        <stp>7/23/2007</stp>
        <stp>[Fixed Income  Prices 2004-2009.xlsx]TIPS!R134C116</stp>
        <tr r="DL134" s="1"/>
      </tp>
      <tp>
        <v>1.0049999999999999</v>
        <stp/>
        <stp>##V3_BDHV12</stp>
        <stp>912828CP3 Govt</stp>
        <stp>IDX_RATIO</stp>
        <stp>9/27/2004</stp>
        <stp>9/27/2004</stp>
        <stp>[Fixed Income  Prices 2004-2009.xlsx]TIPS!R51C64</stp>
        <tr r="BL51" s="1"/>
      </tp>
      <tp>
        <v>1.0037199999999999</v>
        <stp/>
        <stp>##V3_BDHV12</stp>
        <stp>912828JX9 Govt</stp>
        <stp>IDX_RATIO</stp>
        <stp>9/18/2009</stp>
        <stp>9/18/2009</stp>
        <stp>[Fixed Income  Prices 2004-2009.xlsx]TIPS!R188C100</stp>
        <tr r="CV188" s="1"/>
      </tp>
      <tp>
        <v>1.07087</v>
        <stp/>
        <stp>##V3_BDHV12</stp>
        <stp>912810FR4 Govt</stp>
        <stp>IDX_RATIO</stp>
        <stp>7/12/2006</stp>
        <stp>7/12/2006</stp>
        <stp>[Fixed Income  Prices 2004-2009.xlsx]TIPS!R513C108</stp>
        <tr r="DD513" s="1"/>
      </tp>
      <tp>
        <v>1.0286999999999999</v>
        <stp/>
        <stp>##V3_BDHV12</stp>
        <stp>912810FR4 Govt</stp>
        <stp>IDX_RATIO</stp>
        <stp>6/15/2005</stp>
        <stp>6/15/2005</stp>
        <stp>[Fixed Income  Prices 2004-2009.xlsx]TIPS!R234C108</stp>
        <tr r="DD234" s="1"/>
      </tp>
      <tp>
        <v>0.99570000000000003</v>
        <stp/>
        <stp>##V3_BDHV12</stp>
        <stp>912828JX9 Govt</stp>
        <stp>IDX_RATIO</stp>
        <stp>7/28/2009</stp>
        <stp>7/28/2009</stp>
        <stp>[Fixed Income  Prices 2004-2009.xlsx]TIPS!R150C100</stp>
        <tr r="CV150" s="1"/>
      </tp>
      <tp>
        <v>1.0824400000000001</v>
        <stp/>
        <stp>##V3_BDHV12</stp>
        <stp>912810FR4 Govt</stp>
        <stp>IDX_RATIO</stp>
        <stp>5/10/2007</stp>
        <stp>5/10/2007</stp>
        <stp>[Fixed Income  Prices 2004-2009.xlsx]TIPS!R729C108</stp>
        <tr r="DD729" s="1"/>
      </tp>
      <tp>
        <v>1.0183199999999999</v>
        <stp/>
        <stp>##V3_BDHV12</stp>
        <stp>912810FS2 Govt</stp>
        <stp>IDX_RATIO</stp>
        <stp>7/20/2006</stp>
        <stp>7/20/2006</stp>
        <stp>[Fixed Income  Prices 2004-2009.xlsx]TIPS!R132C112</stp>
        <tr r="DH132" s="1"/>
      </tp>
      <tp>
        <v>1.0218400000000001</v>
        <stp/>
        <stp>##V3_BDHV12</stp>
        <stp>912810FS2 Govt</stp>
        <stp>IDX_RATIO</stp>
        <stp>4/12/2007</stp>
        <stp>4/12/2007</stp>
        <stp>[Fixed Income  Prices 2004-2009.xlsx]TIPS!R322C112</stp>
        <tr r="DH322" s="1"/>
      </tp>
      <tp>
        <v>1.0209299999999999</v>
        <stp/>
        <stp>##V3_BDHV12</stp>
        <stp>912810PS1 Govt</stp>
        <stp>IDX_RATIO</stp>
        <stp>6/13/2007</stp>
        <stp>6/13/2007</stp>
        <stp>[Fixed Income  Prices 2004-2009.xlsx]TIPS!R106C116</stp>
        <tr r="DL106" s="1"/>
      </tp>
      <tp>
        <v>1.0829500000000001</v>
        <stp/>
        <stp>##V3_BDHV12</stp>
        <stp>912810PS1 Govt</stp>
        <stp>IDX_RATIO</stp>
        <stp>8/26/2008</stp>
        <stp>8/26/2008</stp>
        <stp>[Fixed Income  Prices 2004-2009.xlsx]TIPS!R420C116</stp>
        <tr r="DL420" s="1"/>
      </tp>
      <tp>
        <v>1.04175</v>
        <stp/>
        <stp>##V3_BDHV12</stp>
        <stp>912810PS1 Govt</stp>
        <stp>IDX_RATIO</stp>
        <stp>2/20/2008</stp>
        <stp>2/20/2008</stp>
        <stp>[Fixed Income  Prices 2004-2009.xlsx]TIPS!R286C116</stp>
        <tr r="DL286" s="1"/>
      </tp>
      <tp>
        <v>1.00587</v>
        <stp/>
        <stp>##V3_BDHV12</stp>
        <stp>912828CP3 Govt</stp>
        <stp>IDX_RATIO</stp>
        <stp>8/27/2004</stp>
        <stp>8/27/2004</stp>
        <stp>[Fixed Income  Prices 2004-2009.xlsx]TIPS!R30C64</stp>
        <tr r="BL30" s="1"/>
      </tp>
      <tp>
        <v>1.08256</v>
        <stp/>
        <stp>##V3_BDHV12</stp>
        <stp>912810FS2 Govt</stp>
        <stp>IDX_RATIO</stp>
        <stp>8/18/2009</stp>
        <stp>8/18/2009</stp>
        <stp>[Fixed Income  Prices 2004-2009.xlsx]TIPS!R935C112</stp>
        <tr r="DH935" s="1"/>
      </tp>
      <tp>
        <v>1.0755699999999999</v>
        <stp/>
        <stp>##V3_BDHV12</stp>
        <stp>912810FR4 Govt</stp>
        <stp>IDX_RATIO</stp>
        <stp>4/10/2007</stp>
        <stp>4/10/2007</stp>
        <stp>[Fixed Income  Prices 2004-2009.xlsx]TIPS!R707C108</stp>
        <tr r="DD707" s="1"/>
      </tp>
      <tp>
        <v>1.0793999999999999</v>
        <stp/>
        <stp>##V3_BDHV12</stp>
        <stp>912810FR4 Govt</stp>
        <stp>IDX_RATIO</stp>
        <stp>4/30/2007</stp>
        <stp>4/30/2007</stp>
        <stp>[Fixed Income  Prices 2004-2009.xlsx]TIPS!R721C108</stp>
        <tr r="DD721" s="1"/>
      </tp>
      <tp>
        <v>1.1072899999999999</v>
        <stp/>
        <stp>##V3_BDHV12</stp>
        <stp>912810FS2 Govt</stp>
        <stp>IDX_RATIO</stp>
        <stp>9/26/2008</stp>
        <stp>9/26/2008</stp>
        <stp>[Fixed Income  Prices 2004-2009.xlsx]TIPS!R703C112</stp>
        <tr r="DH703" s="1"/>
      </tp>
      <tp>
        <v>1.0120899999999999</v>
        <stp/>
        <stp>##V3_BDHV12</stp>
        <stp>912810FS2 Govt</stp>
        <stp>IDX_RATIO</stp>
        <stp>6/20/2006</stp>
        <stp>6/20/2006</stp>
        <stp>[Fixed Income  Prices 2004-2009.xlsx]TIPS!R110C112</stp>
        <tr r="DH110" s="1"/>
      </tp>
      <tp>
        <v>1.04301</v>
        <stp/>
        <stp>##V3_BDHV12</stp>
        <stp>912810PS1 Govt</stp>
        <stp>IDX_RATIO</stp>
        <stp>3/10/2008</stp>
        <stp>3/10/2008</stp>
        <stp>[Fixed Income  Prices 2004-2009.xlsx]TIPS!R299C116</stp>
        <tr r="DL299" s="1"/>
      </tp>
      <tp>
        <v>1.02732</v>
        <stp/>
        <stp>##V3_BDHV12</stp>
        <stp>912810PS1 Govt</stp>
        <stp>IDX_RATIO</stp>
        <stp>7/13/2007</stp>
        <stp>7/13/2007</stp>
        <stp>[Fixed Income  Prices 2004-2009.xlsx]TIPS!R128C116</stp>
        <tr r="DL128" s="1"/>
      </tp>
      <tp>
        <v>1.08789</v>
        <stp/>
        <stp>##V3_BDHV12</stp>
        <stp>912810PS1 Govt</stp>
        <stp>IDX_RATIO</stp>
        <stp>9/16/2008</stp>
        <stp>9/16/2008</stp>
        <stp>[Fixed Income  Prices 2004-2009.xlsx]TIPS!R435C116</stp>
        <tr r="DL435" s="1"/>
      </tp>
      <tp>
        <v>1.00484</v>
        <stp/>
        <stp>##V3_BDHV12</stp>
        <stp>912828CP3 Govt</stp>
        <stp>IDX_RATIO</stp>
        <stp>8/17/2004</stp>
        <stp>8/17/2004</stp>
        <stp>[Fixed Income  Prices 2004-2009.xlsx]TIPS!R22C64</stp>
        <tr r="BL22" s="1"/>
      </tp>
      <tp>
        <v>1.07006</v>
        <stp/>
        <stp>##V3_BDHV12</stp>
        <stp>912810FR4 Govt</stp>
        <stp>IDX_RATIO</stp>
        <stp>1/11/2007</stp>
        <stp>1/11/2007</stp>
        <stp>[Fixed Income  Prices 2004-2009.xlsx]TIPS!R644C108</stp>
        <tr r="DD644" s="1"/>
      </tp>
      <tp>
        <v>1.0743199999999999</v>
        <stp/>
        <stp>##V3_BDHV12</stp>
        <stp>912810FS2 Govt</stp>
        <stp>IDX_RATIO</stp>
        <stp>1/26/2009</stp>
        <stp>1/26/2009</stp>
        <stp>[Fixed Income  Prices 2004-2009.xlsx]TIPS!R789C112</stp>
        <tr r="DH789" s="1"/>
      </tp>
      <tp>
        <v>1.01129</v>
        <stp/>
        <stp>##V3_BDHV12</stp>
        <stp>912810FR4 Govt</stp>
        <stp>IDX_RATIO</stp>
        <stp>2/16/2005</stp>
        <stp>2/16/2005</stp>
        <stp>[Fixed Income  Prices 2004-2009.xlsx]TIPS!R150C108</stp>
        <tr r="DD150" s="1"/>
      </tp>
      <tp>
        <v>1.01494</v>
        <stp/>
        <stp>##V3_BDHV12</stp>
        <stp>912810FS2 Govt</stp>
        <stp>IDX_RATIO</stp>
        <stp>6/30/2006</stp>
        <stp>6/30/2006</stp>
        <stp>[Fixed Income  Prices 2004-2009.xlsx]TIPS!R118C112</stp>
        <tr r="DH118" s="1"/>
      </tp>
      <tp>
        <v>1.0156700000000001</v>
        <stp/>
        <stp>##V3_BDHV12</stp>
        <stp>912810FS2 Govt</stp>
        <stp>IDX_RATIO</stp>
        <stp>1/23/2007</stp>
        <stp>1/23/2007</stp>
        <stp>[Fixed Income  Prices 2004-2009.xlsx]TIPS!R265C112</stp>
        <tr r="DH265" s="1"/>
      </tp>
      <tp>
        <v>1.0166900000000001</v>
        <stp/>
        <stp>##V3_BDHV12</stp>
        <stp>912810FS2 Govt</stp>
        <stp>IDX_RATIO</stp>
        <stp>7/10/2006</stp>
        <stp>7/10/2006</stp>
        <stp>[Fixed Income  Prices 2004-2009.xlsx]TIPS!R124C112</stp>
        <tr r="DH124" s="1"/>
      </tp>
      <tp>
        <v>1.00319</v>
        <stp/>
        <stp>##V3_BDHV12</stp>
        <stp>912828JX9 Govt</stp>
        <stp>IDX_RATIO</stp>
        <stp>9/28/2009</stp>
        <stp>9/28/2009</stp>
        <stp>[Fixed Income  Prices 2004-2009.xlsx]TIPS!R194C100</stp>
        <tr r="CV194" s="1"/>
      </tp>
      <tp>
        <v>1.0682100000000001</v>
        <stp/>
        <stp>##V3_BDHV12</stp>
        <stp>912810PS1 Govt</stp>
        <stp>IDX_RATIO</stp>
        <stp>9/25/2009</stp>
        <stp>9/25/2009</stp>
        <stp>[Fixed Income  Prices 2004-2009.xlsx]TIPS!R703C116</stp>
        <tr r="DL703" s="1"/>
      </tp>
      <tp>
        <v>1.00553</v>
        <stp/>
        <stp>##V3_BDHV12</stp>
        <stp>912828CP3 Govt</stp>
        <stp>IDX_RATIO</stp>
        <stp>9/17/2004</stp>
        <stp>9/17/2004</stp>
        <stp>[Fixed Income  Prices 2004-2009.xlsx]TIPS!R45C64</stp>
        <tr r="BL45" s="1"/>
      </tp>
      <tp>
        <v>1.0497000000000001</v>
        <stp/>
        <stp>##V3_BDHV12</stp>
        <stp>912810FR4 Govt</stp>
        <stp>IDX_RATIO</stp>
        <stp>3/23/2006</stp>
        <stp>3/23/2006</stp>
        <stp>[Fixed Income  Prices 2004-2009.xlsx]TIPS!R434C108</stp>
        <tr r="DD434" s="1"/>
      </tp>
      <tp>
        <v>0.99212999999999996</v>
        <stp/>
        <stp>##V3_BDHV12</stp>
        <stp>912828JX9 Govt</stp>
        <stp>IDX_RATIO</stp>
        <stp>6/18/2009</stp>
        <stp>6/18/2009</stp>
        <stp>[Fixed Income  Prices 2004-2009.xlsx]TIPS!R122C100</stp>
        <tr r="CV122" s="1"/>
      </tp>
      <tp>
        <v>1.03162</v>
        <stp/>
        <stp>##V3_BDHV12</stp>
        <stp>912810FS2 Govt</stp>
        <stp>IDX_RATIO</stp>
        <stp>5/22/2007</stp>
        <stp>5/22/2007</stp>
        <stp>[Fixed Income  Prices 2004-2009.xlsx]TIPS!R350C112</stp>
        <tr r="DH350" s="1"/>
      </tp>
      <tp>
        <v>1.0648299999999999</v>
        <stp/>
        <stp>##V3_BDHV12</stp>
        <stp>912810FS2 Govt</stp>
        <stp>IDX_RATIO</stp>
        <stp>4/14/2008</stp>
        <stp>4/14/2008</stp>
        <stp>[Fixed Income  Prices 2004-2009.xlsx]TIPS!R584C112</stp>
        <tr r="DH584" s="1"/>
      </tp>
      <tp>
        <v>1.00325</v>
        <stp/>
        <stp>##V3_BDHV12</stp>
        <stp>912810PZ5 Govt</stp>
        <stp>IDX_RATIO</stp>
        <stp>8/27/2009</stp>
        <stp>8/27/2009</stp>
        <stp>[Fixed Income  Prices 2004-2009.xlsx]TIPS!R157C120</stp>
        <tr r="DP157" s="1"/>
      </tp>
      <tp>
        <v>1.0037799999999999</v>
        <stp/>
        <stp>##V3_BDHV12</stp>
        <stp>912810PZ5 Govt</stp>
        <stp>IDX_RATIO</stp>
        <stp>9/17/2009</stp>
        <stp>9/17/2009</stp>
        <stp>[Fixed Income  Prices 2004-2009.xlsx]TIPS!R172C120</stp>
        <tr r="DP172" s="1"/>
      </tp>
      <tp>
        <v>1.0047200000000001</v>
        <stp/>
        <stp>##V3_BDHV12</stp>
        <stp>912828GX2 Govt</stp>
        <stp>IDX_RATIO</stp>
        <stp>8/23/2007</stp>
        <stp>8/23/2007</stp>
        <stp>[Fixed Income  Prices 2004-2009.xlsx]TIPS!R35C88</stp>
        <tr r="CJ35" s="1"/>
      </tp>
      <tp>
        <v>1.0079499999999999</v>
        <stp/>
        <stp>##V3_BDHV12</stp>
        <stp>912828CZ1 Govt</stp>
        <stp>IDX_RATIO</stp>
        <stp>1/17/2005</stp>
        <stp>1/17/2005</stp>
        <stp>[Fixed Income  Prices 2004-2009.xlsx]TIPS!R62C24</stp>
        <tr r="X62" s="1"/>
      </tp>
      <tp>
        <v>1.04647</v>
        <stp/>
        <stp>##V3_BDHV12</stp>
        <stp>912810FR4 Govt</stp>
        <stp>IDX_RATIO</stp>
        <stp>2/13/2006</stp>
        <stp>2/13/2006</stp>
        <stp>[Fixed Income  Prices 2004-2009.xlsx]TIPS!R406C108</stp>
        <tr r="DD406" s="1"/>
      </tp>
      <tp>
        <v>1.0851900000000001</v>
        <stp/>
        <stp>##V3_BDHV12</stp>
        <stp>912810FS2 Govt</stp>
        <stp>IDX_RATIO</stp>
        <stp>9/28/2009</stp>
        <stp>9/28/2009</stp>
        <stp>[Fixed Income  Prices 2004-2009.xlsx]TIPS!R964C112</stp>
        <tr r="DH964" s="1"/>
      </tp>
      <tp>
        <v>1.0887800000000001</v>
        <stp/>
        <stp>##V3_BDHV12</stp>
        <stp>912810FR4 Govt</stp>
        <stp>IDX_RATIO</stp>
        <stp>5/30/2007</stp>
        <stp>5/30/2007</stp>
        <stp>[Fixed Income  Prices 2004-2009.xlsx]TIPS!R743C108</stp>
        <tr r="DD743" s="1"/>
      </tp>
      <tp>
        <v>1.01318</v>
        <stp/>
        <stp>##V3_BDHV12</stp>
        <stp>912810FR4 Govt</stp>
        <stp>IDX_RATIO</stp>
        <stp>1/26/2005</stp>
        <stp>1/26/2005</stp>
        <stp>[Fixed Income  Prices 2004-2009.xlsx]TIPS!R135C108</stp>
        <tr r="DD135" s="1"/>
      </tp>
      <tp>
        <v>1.0393399999999999</v>
        <stp/>
        <stp>##V3_BDHV12</stp>
        <stp>912810FS2 Govt</stp>
        <stp>IDX_RATIO</stp>
        <stp>6/22/2007</stp>
        <stp>6/22/2007</stp>
        <stp>[Fixed Income  Prices 2004-2009.xlsx]TIPS!R373C112</stp>
        <tr r="DH373" s="1"/>
      </tp>
      <tp>
        <v>1.0857600000000001</v>
        <stp/>
        <stp>##V3_BDHV12</stp>
        <stp>912810FS2 Govt</stp>
        <stp>IDX_RATIO</stp>
        <stp>9/18/2009</stp>
        <stp>9/18/2009</stp>
        <stp>[Fixed Income  Prices 2004-2009.xlsx]TIPS!R958C112</stp>
        <tr r="DH958" s="1"/>
      </tp>
      <tp>
        <v>1.0742</v>
        <stp/>
        <stp>##V3_BDHV12</stp>
        <stp>912810FS2 Govt</stp>
        <stp>IDX_RATIO</stp>
        <stp>6/29/2009</stp>
        <stp>6/29/2009</stp>
        <stp>[Fixed Income  Prices 2004-2009.xlsx]TIPS!R899C112</stp>
        <tr r="DH899" s="1"/>
      </tp>
      <tp>
        <v>1.06721</v>
        <stp/>
        <stp>##V3_BDHV12</stp>
        <stp>912810PS1 Govt</stp>
        <stp>IDX_RATIO</stp>
        <stp>8/24/2009</stp>
        <stp>8/24/2009</stp>
        <stp>[Fixed Income  Prices 2004-2009.xlsx]TIPS!R679C116</stp>
        <tr r="DL679" s="1"/>
      </tp>
      <tp>
        <v>1.0497799999999999</v>
        <stp/>
        <stp>##V3_BDHV12</stp>
        <stp>912810PS1 Govt</stp>
        <stp>IDX_RATIO</stp>
        <stp>4/17/2009</stp>
        <stp>4/17/2009</stp>
        <stp>[Fixed Income  Prices 2004-2009.xlsx]TIPS!R588C116</stp>
        <tr r="DL588" s="1"/>
      </tp>
      <tp>
        <v>1.07104</v>
        <stp/>
        <stp>##V3_BDHV12</stp>
        <stp>912810PS1 Govt</stp>
        <stp>IDX_RATIO</stp>
        <stp>7/21/2008</stp>
        <stp>7/21/2008</stp>
        <stp>[Fixed Income  Prices 2004-2009.xlsx]TIPS!R394C116</stp>
        <tr r="DL394" s="1"/>
      </tp>
      <tp>
        <v>1.02603</v>
        <stp/>
        <stp>##V3_BDHV12</stp>
        <stp>912828BW9 Govt</stp>
        <stp>IDX_RATIO</stp>
        <stp>8/26/2004</stp>
        <stp>8/26/2004</stp>
        <stp>[Fixed Income  Prices 2004-2009.xlsx]TIPS!R29C56</stp>
        <tr r="BD29" s="1"/>
      </tp>
      <tp>
        <v>1.0471299999999999</v>
        <stp/>
        <stp>##V3_BDHV12</stp>
        <stp>912810FR4 Govt</stp>
        <stp>IDX_RATIO</stp>
        <stp>3/13/2006</stp>
        <stp>3/13/2006</stp>
        <stp>[Fixed Income  Prices 2004-2009.xlsx]TIPS!R426C108</stp>
        <tr r="DD426" s="1"/>
      </tp>
      <tp>
        <v>1.05827</v>
        <stp/>
        <stp>##V3_BDHV12</stp>
        <stp>912810FR4 Govt</stp>
        <stp>IDX_RATIO</stp>
        <stp>5/23/2006</stp>
        <stp>5/23/2006</stp>
        <stp>[Fixed Income  Prices 2004-2009.xlsx]TIPS!R477C108</stp>
        <tr r="DD477" s="1"/>
      </tp>
      <tp>
        <v>1.03156</v>
        <stp/>
        <stp>##V3_BDHV12</stp>
        <stp>912810FR4 Govt</stp>
        <stp>IDX_RATIO</stp>
        <stp>7/25/2005</stp>
        <stp>7/25/2005</stp>
        <stp>[Fixed Income  Prices 2004-2009.xlsx]TIPS!R262C108</stp>
        <tr r="DD262" s="1"/>
      </tp>
      <tp>
        <v>1.0855399999999999</v>
        <stp/>
        <stp>##V3_BDHV12</stp>
        <stp>912810FS2 Govt</stp>
        <stp>IDX_RATIO</stp>
        <stp>8/28/2009</stp>
        <stp>8/28/2009</stp>
        <stp>[Fixed Income  Prices 2004-2009.xlsx]TIPS!R943C112</stp>
        <tr r="DH943" s="1"/>
      </tp>
      <tp>
        <v>1.07331</v>
        <stp/>
        <stp>##V3_BDHV12</stp>
        <stp>912810FS2 Govt</stp>
        <stp>IDX_RATIO</stp>
        <stp>6/19/2009</stp>
        <stp>6/19/2009</stp>
        <stp>[Fixed Income  Prices 2004-2009.xlsx]TIPS!R893C112</stp>
        <tr r="DH893" s="1"/>
      </tp>
      <tp>
        <v>1.0319</v>
        <stp/>
        <stp>##V3_BDHV12</stp>
        <stp>912810FR4 Govt</stp>
        <stp>IDX_RATIO</stp>
        <stp>7/15/2005</stp>
        <stp>7/15/2005</stp>
        <stp>[Fixed Income  Prices 2004-2009.xlsx]TIPS!R256C108</stp>
        <tr r="DD256" s="1"/>
      </tp>
      <tp>
        <v>1.0984400000000001</v>
        <stp/>
        <stp>##V3_BDHV12</stp>
        <stp>912810FR4 Govt</stp>
        <stp>IDX_RATIO</stp>
        <stp>7/10/2007</stp>
        <stp>7/10/2007</stp>
        <stp>[Fixed Income  Prices 2004-2009.xlsx]TIPS!R772C108</stp>
        <tr r="DD772" s="1"/>
      </tp>
      <tp>
        <v>1.06586</v>
        <stp/>
        <stp>##V3_BDHV12</stp>
        <stp>912810FS2 Govt</stp>
        <stp>IDX_RATIO</stp>
        <stp>4/24/2008</stp>
        <stp>4/24/2008</stp>
        <stp>[Fixed Income  Prices 2004-2009.xlsx]TIPS!R592C112</stp>
        <tr r="DH592" s="1"/>
      </tp>
      <tp>
        <v>1.0939000000000001</v>
        <stp/>
        <stp>##V3_BDHV12</stp>
        <stp>912810FR4 Govt</stp>
        <stp>IDX_RATIO</stp>
        <stp>6/20/2007</stp>
        <stp>6/20/2007</stp>
        <stp>[Fixed Income  Prices 2004-2009.xlsx]TIPS!R758C108</stp>
        <tr r="DD758" s="1"/>
      </tp>
      <tp>
        <v>0.99041999999999997</v>
        <stp/>
        <stp>##V3_BDHV12</stp>
        <stp>912828JX9 Govt</stp>
        <stp>IDX_RATIO</stp>
        <stp>5/28/2009</stp>
        <stp>5/28/2009</stp>
        <stp>[Fixed Income  Prices 2004-2009.xlsx]TIPS!R107C100</stp>
        <tr r="CV107" s="1"/>
      </tp>
      <tp>
        <v>1.0004900000000001</v>
        <stp/>
        <stp>##V3_BDHV12</stp>
        <stp>912810PZ5 Govt</stp>
        <stp>IDX_RATIO</stp>
        <stp>8/17/2009</stp>
        <stp>8/17/2009</stp>
        <stp>[Fixed Income  Prices 2004-2009.xlsx]TIPS!R149C120</stp>
        <tr r="DP149" s="1"/>
      </tp>
      <tp>
        <v>1.08979</v>
        <stp/>
        <stp>##V3_BDHV12</stp>
        <stp>912810PS1 Govt</stp>
        <stp>IDX_RATIO</stp>
        <stp>9/26/2008</stp>
        <stp>9/26/2008</stp>
        <stp>[Fixed Income  Prices 2004-2009.xlsx]TIPS!R443C116</stp>
        <tr r="DL443" s="1"/>
      </tp>
      <tp>
        <v>1.06427</v>
        <stp/>
        <stp>##V3_BDHV12</stp>
        <stp>912810PS1 Govt</stp>
        <stp>IDX_RATIO</stp>
        <stp>8/14/2009</stp>
        <stp>8/14/2009</stp>
        <stp>[Fixed Income  Prices 2004-2009.xlsx]TIPS!R673C116</stp>
        <tr r="DL673" s="1"/>
      </tp>
      <tp>
        <v>1.00518</v>
        <stp/>
        <stp>##V3_BDHV12</stp>
        <stp>912828GX2 Govt</stp>
        <stp>IDX_RATIO</stp>
        <stp>9/13/2007</stp>
        <stp>9/13/2007</stp>
        <stp>[Fixed Income  Prices 2004-2009.xlsx]TIPS!R50C88</stp>
        <tr r="CJ50" s="1"/>
      </tp>
      <tp>
        <v>1.02498</v>
        <stp/>
        <stp>##V3_BDHV12</stp>
        <stp>912828BW9 Govt</stp>
        <stp>IDX_RATIO</stp>
        <stp>8/16/2004</stp>
        <stp>8/16/2004</stp>
        <stp>[Fixed Income  Prices 2004-2009.xlsx]TIPS!R21C56</stp>
        <tr r="BD21" s="1"/>
      </tp>
      <tp>
        <v>1.10382</v>
        <stp/>
        <stp>##V3_BDHV12</stp>
        <stp>912810FR4 Govt</stp>
        <stp>IDX_RATIO</stp>
        <stp>8/10/2007</stp>
        <stp>8/10/2007</stp>
        <stp>[Fixed Income  Prices 2004-2009.xlsx]TIPS!R795C108</stp>
        <tr r="DD795" s="1"/>
      </tp>
      <tp>
        <v>1.0449600000000001</v>
        <stp/>
        <stp>##V3_BDHV12</stp>
        <stp>912810FR4 Govt</stp>
        <stp>IDX_RATIO</stp>
        <stp>2/23/2006</stp>
        <stp>2/23/2006</stp>
        <stp>[Fixed Income  Prices 2004-2009.xlsx]TIPS!R414C108</stp>
        <tr r="DD414" s="1"/>
      </tp>
      <tp>
        <v>1.0736300000000001</v>
        <stp/>
        <stp>##V3_BDHV12</stp>
        <stp>912810FR4 Govt</stp>
        <stp>IDX_RATIO</stp>
        <stp>3/30/2007</stp>
        <stp>3/30/2007</stp>
        <stp>[Fixed Income  Prices 2004-2009.xlsx]TIPS!R700C108</stp>
        <tr r="DD700" s="1"/>
      </tp>
      <tp>
        <v>1.03173</v>
        <stp/>
        <stp>##V3_BDHV12</stp>
        <stp>912810FR4 Govt</stp>
        <stp>IDX_RATIO</stp>
        <stp>8/25/2005</stp>
        <stp>8/25/2005</stp>
        <stp>[Fixed Income  Prices 2004-2009.xlsx]TIPS!R285C108</stp>
        <tr r="DD285" s="1"/>
      </tp>
      <tp>
        <v>1.0370999999999999</v>
        <stp/>
        <stp>##V3_BDHV12</stp>
        <stp>912810FS2 Govt</stp>
        <stp>IDX_RATIO</stp>
        <stp>6/12/2007</stp>
        <stp>6/12/2007</stp>
        <stp>[Fixed Income  Prices 2004-2009.xlsx]TIPS!R365C112</stp>
        <tr r="DH365" s="1"/>
      </tp>
      <tp>
        <v>1.01884</v>
        <stp/>
        <stp>##V3_BDHV12</stp>
        <stp>912810FS2 Govt</stp>
        <stp>IDX_RATIO</stp>
        <stp>3/22/2007</stp>
        <stp>3/22/2007</stp>
        <stp>[Fixed Income  Prices 2004-2009.xlsx]TIPS!R307C112</stp>
        <tr r="DH307" s="1"/>
      </tp>
      <tp>
        <v>1.0528599999999999</v>
        <stp/>
        <stp>##V3_BDHV12</stp>
        <stp>912810FR4 Govt</stp>
        <stp>IDX_RATIO</stp>
        <stp>4/13/2006</stp>
        <stp>4/13/2006</stp>
        <stp>[Fixed Income  Prices 2004-2009.xlsx]TIPS!R449C108</stp>
        <tr r="DD449" s="1"/>
      </tp>
      <tp>
        <v>1.0681400000000001</v>
        <stp/>
        <stp>##V3_BDHV12</stp>
        <stp>912810PS1 Govt</stp>
        <stp>IDX_RATIO</stp>
        <stp>7/11/2008</stp>
        <stp>7/11/2008</stp>
        <stp>[Fixed Income  Prices 2004-2009.xlsx]TIPS!R388C116</stp>
        <tr r="DL388" s="1"/>
      </tp>
      <tp>
        <v>1.0515099999999999</v>
        <stp/>
        <stp>##V3_BDHV12</stp>
        <stp>912810PS1 Govt</stp>
        <stp>IDX_RATIO</stp>
        <stp>4/27/2009</stp>
        <stp>4/27/2009</stp>
        <stp>[Fixed Income  Prices 2004-2009.xlsx]TIPS!R594C116</stp>
        <tr r="DL594" s="1"/>
      </tp>
      <tp>
        <v>1.0258499999999999</v>
        <stp/>
        <stp>##V3_BDHV12</stp>
        <stp>912828BW9 Govt</stp>
        <stp>IDX_RATIO</stp>
        <stp>9/16/2004</stp>
        <stp>9/16/2004</stp>
        <stp>[Fixed Income  Prices 2004-2009.xlsx]TIPS!R44C56</stp>
        <tr r="BD44" s="1"/>
      </tp>
      <tp>
        <v>1.0040899999999999</v>
        <stp/>
        <stp>##V3_BDHV12</stp>
        <stp>912828GX2 Govt</stp>
        <stp>IDX_RATIO</stp>
        <stp>8/13/2007</stp>
        <stp>8/13/2007</stp>
        <stp>[Fixed Income  Prices 2004-2009.xlsx]TIPS!R27C88</stp>
        <tr r="CJ27" s="1"/>
      </tp>
      <tp>
        <v>1.0061</v>
        <stp/>
        <stp>##V3_BDHV12</stp>
        <stp>912828CZ1 Govt</stp>
        <stp>IDX_RATIO</stp>
        <stp>2/17/2005</stp>
        <stp>2/17/2005</stp>
        <stp>[Fixed Income  Prices 2004-2009.xlsx]TIPS!R85C24</stp>
        <tr r="X85" s="1"/>
      </tp>
      <tp>
        <v>1.0081199999999999</v>
        <stp/>
        <stp>##V3_BDHV12</stp>
        <stp>912828CZ1 Govt</stp>
        <stp>IDX_RATIO</stp>
        <stp>1/27/2005</stp>
        <stp>1/27/2005</stp>
        <stp>[Fixed Income  Prices 2004-2009.xlsx]TIPS!R70C24</stp>
        <tr r="X70" s="1"/>
      </tp>
      <tp>
        <v>1.0169699999999999</v>
        <stp/>
        <stp>##V3_BDHV12</stp>
        <stp>912828FB1 Govt</stp>
        <stp>IDX_RATIO</stp>
        <stp>7/12/2006</stp>
        <stp>7/12/2006</stp>
        <stp>[Fixed Income  Prices 2004-2009.xlsx]TIPS!R61C32</stp>
        <tr r="AF61" s="1"/>
      </tp>
      <tp>
        <v>1.0048299999999999</v>
        <stp/>
        <stp>##V3_BDHV12</stp>
        <stp>912828FB1 Govt</stp>
        <stp>IDX_RATIO</stp>
        <stp>5/22/2006</stp>
        <stp>5/22/2006</stp>
        <stp>[Fixed Income  Prices 2004-2009.xlsx]TIPS!R24C32</stp>
        <tr r="AF24" s="1"/>
      </tp>
      <tp>
        <v>1.00976</v>
        <stp/>
        <stp>##V3_BDHV12</stp>
        <stp>912828FB1 Govt</stp>
        <stp>IDX_RATIO</stp>
        <stp>6/12/2006</stp>
        <stp>6/12/2006</stp>
        <stp>[Fixed Income  Prices 2004-2009.xlsx]TIPS!R39C32</stp>
        <tr r="AF39" s="1"/>
      </tp>
      <tp>
        <v>1.01261</v>
        <stp/>
        <stp>##V3_BDHV12</stp>
        <stp>912828FB1 Govt</stp>
        <stp>IDX_RATIO</stp>
        <stp>6/22/2006</stp>
        <stp>6/22/2006</stp>
        <stp>[Fixed Income  Prices 2004-2009.xlsx]TIPS!R47C32</stp>
        <tr r="AF47" s="1"/>
      </tp>
      <tp>
        <v>1.0030399999999999</v>
        <stp/>
        <stp>##V3_BDHV12</stp>
        <stp>912828FB1 Govt</stp>
        <stp>IDX_RATIO</stp>
        <stp>5/12/2006</stp>
        <stp>5/12/2006</stp>
        <stp>[Fixed Income  Prices 2004-2009.xlsx]TIPS!R18C32</stp>
        <tr r="AF18" s="1"/>
      </tp>
      <tp>
        <v>1.0255399999999999</v>
        <stp/>
        <stp>##V3_BDHV12</stp>
        <stp>912828GN4 Govt</stp>
        <stp>IDX_RATIO</stp>
        <stp>8/13/2007</stp>
        <stp>8/13/2007</stp>
        <stp>[Fixed Income  Prices 2004-2009.xlsx]TIPS!R84C40</stp>
        <tr r="AN84" s="1"/>
      </tp>
      <tp>
        <v>1.0261899999999999</v>
        <stp/>
        <stp>##V3_BDHV12</stp>
        <stp>912828GN4 Govt</stp>
        <stp>IDX_RATIO</stp>
        <stp>8/23/2007</stp>
        <stp>8/23/2007</stp>
        <stp>[Fixed Income  Prices 2004-2009.xlsx]TIPS!R92C40</stp>
        <tr r="AN92" s="1"/>
      </tp>
      <tp>
        <v>1.00678</v>
        <stp/>
        <stp>##V3_BDHV12</stp>
        <stp>912828FL9 Govt</stp>
        <stp>IDX_RATIO</stp>
        <stp>9/22/2006</stp>
        <stp>9/22/2006</stp>
        <stp>[Fixed Income  Prices 2004-2009.xlsx]TIPS!R56C80</stp>
        <tr r="CB56" s="1"/>
      </tp>
      <tp>
        <v>0.99722999999999995</v>
        <stp/>
        <stp>##V3_BDHV12</stp>
        <stp>912828DH0 Govt</stp>
        <stp>IDX_RATIO</stp>
        <stp>3/10/2005</stp>
        <stp>3/10/2005</stp>
        <stp>[Fixed Income  Prices 2004-2009.xlsx]TIPS!R44C68</stp>
        <tr r="BP44" s="1"/>
      </tp>
      <tp>
        <v>1.0018499999999999</v>
        <stp/>
        <stp>##V3_BDHV12</stp>
        <stp>912828GD6 Govt</stp>
        <stp>IDX_RATIO</stp>
        <stp>3/13/2007</stp>
        <stp>3/13/2007</stp>
        <stp>[Fixed Income  Prices 2004-2009.xlsx]TIPS!R48C84</stp>
        <tr r="CF48" s="1"/>
      </tp>
      <tp>
        <v>0.99911000000000005</v>
        <stp/>
        <stp>##V3_BDHV12</stp>
        <stp>912828DH0 Govt</stp>
        <stp>IDX_RATIO</stp>
        <stp>2/10/2005</stp>
        <stp>2/10/2005</stp>
        <stp>[Fixed Income  Prices 2004-2009.xlsx]TIPS!R24C68</stp>
        <tr r="BP24" s="1"/>
      </tp>
      <tp>
        <v>1.00406</v>
        <stp/>
        <stp>##V3_BDHV12</stp>
        <stp>912828FL9 Govt</stp>
        <stp>IDX_RATIO</stp>
        <stp>8/22/2006</stp>
        <stp>8/22/2006</stp>
        <stp>[Fixed Income  Prices 2004-2009.xlsx]TIPS!R33C80</stp>
        <tr r="CB33" s="1"/>
      </tp>
      <tp>
        <v>0.99992999999999999</v>
        <stp/>
        <stp>##V3_BDHV12</stp>
        <stp>912828EA4 Govt</stp>
        <stp>IDX_RATIO</stp>
        <stp>8/31/2005</stp>
        <stp>8/31/2005</stp>
        <stp>[Fixed Income  Prices 2004-2009.xlsx]TIPS!R38C72</stp>
        <tr r="BT38" s="1"/>
      </tp>
      <tp>
        <v>0.99982000000000004</v>
        <stp/>
        <stp>##V3_BDHV12</stp>
        <stp>912828GD6 Govt</stp>
        <stp>IDX_RATIO</stp>
        <stp>2/13/2007</stp>
        <stp>2/13/2007</stp>
        <stp>[Fixed Income  Prices 2004-2009.xlsx]TIPS!R28C84</stp>
        <tr r="CF28" s="1"/>
      </tp>
      <tp>
        <v>1.0030300000000001</v>
        <stp/>
        <stp>##V3_BDHV12</stp>
        <stp>912828EA4 Govt</stp>
        <stp>IDX_RATIO</stp>
        <stp>9/21/2005</stp>
        <stp>9/21/2005</stp>
        <stp>[Fixed Income  Prices 2004-2009.xlsx]TIPS!R53C72</stp>
        <tr r="BT53" s="1"/>
      </tp>
      <tp>
        <v>1.0229699999999999</v>
        <stp/>
        <stp>##V3_BDHV12</stp>
        <stp>912828GN4 Govt</stp>
        <stp>IDX_RATIO</stp>
        <stp>7/23/2007</stp>
        <stp>7/23/2007</stp>
        <stp>[Fixed Income  Prices 2004-2009.xlsx]TIPS!R69C40</stp>
        <tr r="AN69" s="1"/>
      </tp>
      <tp>
        <v>0.99961999999999995</v>
        <stp/>
        <stp>##V3_BDHV12</stp>
        <stp>912828GD6 Govt</stp>
        <stp>IDX_RATIO</stp>
        <stp>1/23/2007</stp>
        <stp>1/23/2007</stp>
        <stp>[Fixed Income  Prices 2004-2009.xlsx]TIPS!R13C84</stp>
        <tr r="CF13" s="1"/>
      </tp>
      <tp>
        <v>0.99858000000000002</v>
        <stp/>
        <stp>##V3_BDHV12</stp>
        <stp>912828DH0 Govt</stp>
        <stp>IDX_RATIO</stp>
        <stp>3/30/2005</stp>
        <stp>3/30/2005</stp>
        <stp>[Fixed Income  Prices 2004-2009.xlsx]TIPS!R58C68</stp>
        <tr r="BP58" s="1"/>
      </tp>
      <tp>
        <v>1.0003500000000001</v>
        <stp/>
        <stp>##V3_BDHV12</stp>
        <stp>912828GD6 Govt</stp>
        <stp>IDX_RATIO</stp>
        <stp>2/23/2007</stp>
        <stp>2/23/2007</stp>
        <stp>[Fixed Income  Prices 2004-2009.xlsx]TIPS!R36C84</stp>
        <tr r="CF36" s="1"/>
      </tp>
      <tp>
        <v>1.0209600000000001</v>
        <stp/>
        <stp>##V3_BDHV12</stp>
        <stp>912828GN4 Govt</stp>
        <stp>IDX_RATIO</stp>
        <stp>7/13/2007</stp>
        <stp>7/13/2007</stp>
        <stp>[Fixed Income  Prices 2004-2009.xlsx]TIPS!R63C40</stp>
        <tr r="AN63" s="1"/>
      </tp>
      <tp>
        <v>1.00579</v>
        <stp/>
        <stp>##V3_BDHV12</stp>
        <stp>912828FL9 Govt</stp>
        <stp>IDX_RATIO</stp>
        <stp>9/12/2006</stp>
        <stp>9/12/2006</stp>
        <stp>[Fixed Income  Prices 2004-2009.xlsx]TIPS!R48C80</stp>
        <tr r="CB48" s="1"/>
      </tp>
      <tp>
        <v>1.0093300000000001</v>
        <stp/>
        <stp>##V3_BDHV12</stp>
        <stp>912828GN4 Govt</stp>
        <stp>IDX_RATIO</stp>
        <stp>5/23/2007</stp>
        <stp>5/23/2007</stp>
        <stp>[Fixed Income  Prices 2004-2009.xlsx]TIPS!R26C40</stp>
        <tr r="AN26" s="1"/>
      </tp>
      <tp>
        <v>0.99960000000000004</v>
        <stp/>
        <stp>##V3_BDHV12</stp>
        <stp>912828EA4 Govt</stp>
        <stp>IDX_RATIO</stp>
        <stp>8/11/2005</stp>
        <stp>8/11/2005</stp>
        <stp>[Fixed Income  Prices 2004-2009.xlsx]TIPS!R24C72</stp>
        <tr r="BT24" s="1"/>
      </tp>
      <tp>
        <v>1.00284</v>
        <stp/>
        <stp>##V3_BDHV12</stp>
        <stp>912828GD6 Govt</stp>
        <stp>IDX_RATIO</stp>
        <stp>3/23/2007</stp>
        <stp>3/23/2007</stp>
        <stp>[Fixed Income  Prices 2004-2009.xlsx]TIPS!R56C84</stp>
        <tr r="CF56" s="1"/>
      </tp>
      <tp>
        <v>1.01461</v>
        <stp/>
        <stp>##V3_BDHV12</stp>
        <stp>912828GN4 Govt</stp>
        <stp>IDX_RATIO</stp>
        <stp>6/13/2007</stp>
        <stp>6/13/2007</stp>
        <stp>[Fixed Income  Prices 2004-2009.xlsx]TIPS!R41C40</stp>
        <tr r="AN41" s="1"/>
      </tp>
      <tp>
        <v>1.0023599999999999</v>
        <stp/>
        <stp>##V3_BDHV12</stp>
        <stp>912828DH0 Govt</stp>
        <stp>IDX_RATIO</stp>
        <stp>4/20/2005</stp>
        <stp>4/20/2005</stp>
        <stp>[Fixed Income  Prices 2004-2009.xlsx]TIPS!R73C68</stp>
        <tr r="BP73" s="1"/>
      </tp>
      <tp>
        <v>1.0215799999999999</v>
        <stp/>
        <stp>##V3_BDHV12</stp>
        <stp>912828FB1 Govt</stp>
        <stp>IDX_RATIO</stp>
        <stp>8/22/2006</stp>
        <stp>8/22/2006</stp>
        <stp>[Fixed Income  Prices 2004-2009.xlsx]TIPS!R90C32</stp>
        <tr r="AF90" s="1"/>
      </tp>
      <tp>
        <v>1.00766</v>
        <stp/>
        <stp>##V3_BDHV12</stp>
        <stp>912828GD6 Govt</stp>
        <stp>IDX_RATIO</stp>
        <stp>4/23/2007</stp>
        <stp>4/23/2007</stp>
        <stp>[Fixed Income  Prices 2004-2009.xlsx]TIPS!R77C84</stp>
        <tr r="CF77" s="1"/>
      </tp>
      <tp>
        <v>1.0320400000000001</v>
        <stp/>
        <stp>##V3_BDHV12</stp>
        <stp>912828BD1 Govt</stp>
        <stp>IDX_RATIO</stp>
        <stp>9/16/2004</stp>
        <stp>9/16/2004</stp>
        <stp>[Fixed Income  Prices 2004-2009.xlsx]TIPS!R44C52</stp>
        <tr r="AZ44" s="1"/>
      </tp>
      <tp>
        <v>1.01562</v>
        <stp/>
        <stp>##V3_BDHV12</stp>
        <stp>912828GD6 Govt</stp>
        <stp>IDX_RATIO</stp>
        <stp>5/23/2007</stp>
        <stp>5/23/2007</stp>
        <stp>[Fixed Income  Prices 2004-2009.xlsx]TIPS!R99C84</stp>
        <tr r="CF99" s="1"/>
      </tp>
      <tp>
        <v>1.03118</v>
        <stp/>
        <stp>##V3_BDHV12</stp>
        <stp>912828BD1 Govt</stp>
        <stp>IDX_RATIO</stp>
        <stp>8/16/2004</stp>
        <stp>8/16/2004</stp>
        <stp>[Fixed Income  Prices 2004-2009.xlsx]TIPS!R21C52</stp>
        <tr r="AZ21" s="1"/>
      </tp>
      <tp>
        <v>1.0543100000000001</v>
        <stp/>
        <stp>##V3_BDHV12</stp>
        <stp>912828AF7 Govt</stp>
        <stp>IDX_RATIO</stp>
        <stp>8/25/2004</stp>
        <stp>8/25/2004</stp>
        <stp>[Fixed Income  Prices 2004-2009.xlsx]TIPS!R28C44</stp>
        <tr r="AR28" s="1"/>
      </tp>
      <tp>
        <v>1.00929</v>
        <stp/>
        <stp>##V3_BDHV12</stp>
        <stp>912828DH0 Govt</stp>
        <stp>IDX_RATIO</stp>
        <stp>5/20/2005</stp>
        <stp>5/20/2005</stp>
        <stp>[Fixed Income  Prices 2004-2009.xlsx]TIPS!R95C68</stp>
        <tr r="BP95" s="1"/>
      </tp>
      <tp>
        <v>1.03223</v>
        <stp/>
        <stp>##V3_BDHV12</stp>
        <stp>912828BD1 Govt</stp>
        <stp>IDX_RATIO</stp>
        <stp>8/26/2004</stp>
        <stp>8/26/2004</stp>
        <stp>[Fixed Income  Prices 2004-2009.xlsx]TIPS!R29C52</stp>
        <tr r="AZ29" s="1"/>
      </tp>
      <tp>
        <v>1.0067600000000001</v>
        <stp/>
        <stp>##V3_BDHV12</stp>
        <stp>912828DH0 Govt</stp>
        <stp>IDX_RATIO</stp>
        <stp>5/10/2005</stp>
        <stp>5/10/2005</stp>
        <stp>[Fixed Income  Prices 2004-2009.xlsx]TIPS!R87C68</stp>
        <tr r="BP87" s="1"/>
      </tp>
      <tp>
        <v>1.00587</v>
        <stp/>
        <stp>##V3_BDHV12</stp>
        <stp>912828GD6 Govt</stp>
        <stp>IDX_RATIO</stp>
        <stp>4/13/2007</stp>
        <stp>4/13/2007</stp>
        <stp>[Fixed Income  Prices 2004-2009.xlsx]TIPS!R71C84</stp>
        <tr r="CF71" s="1"/>
      </tp>
      <tp>
        <v>1.0542800000000001</v>
        <stp/>
        <stp>##V3_BDHV12</stp>
        <stp>912828AF7 Govt</stp>
        <stp>IDX_RATIO</stp>
        <stp>9/15/2004</stp>
        <stp>9/15/2004</stp>
        <stp>[Fixed Income  Prices 2004-2009.xlsx]TIPS!R43C44</stp>
        <tr r="AR43" s="1"/>
      </tp>
      <tp>
        <v>1.15509</v>
        <stp/>
        <stp>##V3_BDHV12</stp>
        <stp>9128274Y5 Govt</stp>
        <stp>IDX_RATIO</stp>
        <stp>10/12/2004</stp>
        <stp>10/12/2004</stp>
        <stp>[Fixed Income  Prices 2004-2009.xlsx]TIPS!R62C16</stp>
        <tr r="P62" s="1"/>
      </tp>
      <tp>
        <v>1.17479</v>
        <stp/>
        <stp>##V3_BDHV12</stp>
        <stp>9128273T7 Govt</stp>
        <stp>IDX_RATIO</stp>
        <stp>11/23/2004</stp>
        <stp>11/23/2004</stp>
        <stp>[Fixed Income  Prices 2004-2009.xlsx]TIPS!R92C12</stp>
        <tr r="L92" s="1"/>
      </tp>
      <tp>
        <v>1.23312</v>
        <stp/>
        <stp>##V3_BDHV12</stp>
        <stp>9128272M3 Govt</stp>
        <stp>IDX_RATIO</stp>
        <stp>9/30/2005</stp>
        <stp>9/30/2005</stp>
        <stp>[Fixed Income  Prices 2004-2009.xlsx]TIPS!R314C8</stp>
        <tr r="H314" s="1"/>
      </tp>
      <tp>
        <v>1.0670200000000001</v>
        <stp/>
        <stp>##V3_BDHV12</stp>
        <stp>9128277J5 Govt</stp>
        <stp>IDX_RATIO</stp>
        <stp>10/21/2004</stp>
        <stp>10/21/2004</stp>
        <stp>[Fixed Income  Prices 2004-2009.xlsx]TIPS!R69C36</stp>
        <tr r="AJ69" s="1"/>
      </tp>
      <tp>
        <v>1.0693999999999999</v>
        <stp/>
        <stp>##V3_BDHV12</stp>
        <stp>9128277J5 Govt</stp>
        <stp>IDX_RATIO</stp>
        <stp>11/30/2004</stp>
        <stp>11/30/2004</stp>
        <stp>[Fixed Income  Prices 2004-2009.xlsx]TIPS!R97C36</stp>
        <tr r="AJ97" s="1"/>
      </tp>
      <tp>
        <v>1.15638</v>
        <stp/>
        <stp>##V3_BDHV12</stp>
        <stp>9128274Y5 Govt</stp>
        <stp>IDX_RATIO</stp>
        <stp>11/12/2004</stp>
        <stp>11/12/2004</stp>
        <stp>[Fixed Income  Prices 2004-2009.xlsx]TIPS!R85C16</stp>
        <tr r="P85" s="1"/>
      </tp>
      <tp>
        <v>1.0035400000000001</v>
        <stp/>
        <stp>##V3_BDHV12</stp>
        <stp>912828GX2 Govt</stp>
        <stp>IDX_RATIO</stp>
        <stp>10/26/2007</stp>
        <stp>10/26/2007</stp>
        <stp>[Fixed Income  Prices 2004-2009.xlsx]TIPS!R81C88</stp>
        <tr r="CJ81" s="1"/>
      </tp>
      <tp>
        <v>1.0668500000000001</v>
        <stp/>
        <stp>##V3_BDHV12</stp>
        <stp>9128277J5 Govt</stp>
        <stp>IDX_RATIO</stp>
        <stp>10/12/2004</stp>
        <stp>10/12/2004</stp>
        <stp>[Fixed Income  Prices 2004-2009.xlsx]TIPS!R62C36</stp>
        <tr r="AJ62" s="1"/>
      </tp>
      <tp>
        <v>1.0042</v>
        <stp/>
        <stp>##V3_BDHV12</stp>
        <stp>912828GX2 Govt</stp>
        <stp>IDX_RATIO</stp>
        <stp>10/15/2007</stp>
        <stp>10/15/2007</stp>
        <stp>[Fixed Income  Prices 2004-2009.xlsx]TIPS!R72C88</stp>
        <tr r="CJ72" s="1"/>
      </tp>
      <tp>
        <v>1.15527</v>
        <stp/>
        <stp>##V3_BDHV12</stp>
        <stp>9128274Y5 Govt</stp>
        <stp>IDX_RATIO</stp>
        <stp>10/21/2004</stp>
        <stp>10/21/2004</stp>
        <stp>[Fixed Income  Prices 2004-2009.xlsx]TIPS!R69C16</stp>
        <tr r="P69" s="1"/>
      </tp>
      <tp>
        <v>1.0680400000000001</v>
        <stp/>
        <stp>##V3_BDHV12</stp>
        <stp>9128277J5 Govt</stp>
        <stp>IDX_RATIO</stp>
        <stp>11/12/2004</stp>
        <stp>11/12/2004</stp>
        <stp>[Fixed Income  Prices 2004-2009.xlsx]TIPS!R85C36</stp>
        <tr r="AJ85" s="1"/>
      </tp>
      <tp>
        <v>1.1737200000000001</v>
        <stp/>
        <stp>##V3_BDHV12</stp>
        <stp>9128273T7 Govt</stp>
        <stp>IDX_RATIO</stp>
        <stp>11/10/2004</stp>
        <stp>11/10/2004</stp>
        <stp>[Fixed Income  Prices 2004-2009.xlsx]TIPS!R83C12</stp>
        <tr r="L83" s="1"/>
      </tp>
      <tp>
        <v>1.15785</v>
        <stp/>
        <stp>##V3_BDHV12</stp>
        <stp>9128274Y5 Govt</stp>
        <stp>IDX_RATIO</stp>
        <stp>11/30/2004</stp>
        <stp>11/30/2004</stp>
        <stp>[Fixed Income  Prices 2004-2009.xlsx]TIPS!R97C16</stp>
        <tr r="P97" s="1"/>
      </tp>
      <tp>
        <v>1.00448</v>
        <stp/>
        <stp>##V3_BDHV12</stp>
        <stp>912828GX2 Govt</stp>
        <stp>IDX_RATIO</stp>
        <stp>11/15/2007</stp>
        <stp>11/15/2007</stp>
        <stp>[Fixed Income  Prices 2004-2009.xlsx]TIPS!R95C88</stp>
        <tr r="CJ95" s="1"/>
      </tp>
      <tp>
        <v>1.0958399999999999</v>
        <stp/>
        <stp>##V3_BDHV12</stp>
        <stp>912810FS2 Govt</stp>
        <stp>IDX_RATIO</stp>
        <stp>12/19/2008</stp>
        <stp>12/19/2008</stp>
        <stp>[Fixed Income  Prices 2004-2009.xlsx]TIPS!R763C112</stp>
        <tr r="DH763" s="1"/>
      </tp>
      <tp>
        <v>1.0962000000000001</v>
        <stp/>
        <stp>##V3_BDHV12</stp>
        <stp>912810FS2 Govt</stp>
        <stp>IDX_RATIO</stp>
        <stp>12/18/2008</stp>
        <stp>12/18/2008</stp>
        <stp>[Fixed Income  Prices 2004-2009.xlsx]TIPS!R762C112</stp>
        <tr r="DH762" s="1"/>
      </tp>
      <tp>
        <v>1.09656</v>
        <stp/>
        <stp>##V3_BDHV12</stp>
        <stp>912810FS2 Govt</stp>
        <stp>IDX_RATIO</stp>
        <stp>12/17/2008</stp>
        <stp>12/17/2008</stp>
        <stp>[Fixed Income  Prices 2004-2009.xlsx]TIPS!R761C112</stp>
        <tr r="DH761" s="1"/>
      </tp>
      <tp>
        <v>1.0969199999999999</v>
        <stp/>
        <stp>##V3_BDHV12</stp>
        <stp>912810FS2 Govt</stp>
        <stp>IDX_RATIO</stp>
        <stp>12/16/2008</stp>
        <stp>12/16/2008</stp>
        <stp>[Fixed Income  Prices 2004-2009.xlsx]TIPS!R760C112</stp>
        <tr r="DH760" s="1"/>
      </tp>
      <tp>
        <v>1.09836</v>
        <stp/>
        <stp>##V3_BDHV12</stp>
        <stp>912810FS2 Govt</stp>
        <stp>IDX_RATIO</stp>
        <stp>12/12/2008</stp>
        <stp>12/12/2008</stp>
        <stp>[Fixed Income  Prices 2004-2009.xlsx]TIPS!R758C112</stp>
        <tr r="DH758" s="1"/>
      </tp>
      <tp>
        <v>1.09728</v>
        <stp/>
        <stp>##V3_BDHV12</stp>
        <stp>912810FS2 Govt</stp>
        <stp>IDX_RATIO</stp>
        <stp>12/15/2008</stp>
        <stp>12/15/2008</stp>
        <stp>[Fixed Income  Prices 2004-2009.xlsx]TIPS!R759C112</stp>
        <tr r="DH759" s="1"/>
      </tp>
      <tp>
        <v>1.0933299999999999</v>
        <stp/>
        <stp>##V3_BDHV12</stp>
        <stp>912810FS2 Govt</stp>
        <stp>IDX_RATIO</stp>
        <stp>12/26/2008</stp>
        <stp>12/26/2008</stp>
        <stp>[Fixed Income  Prices 2004-2009.xlsx]TIPS!R768C112</stp>
        <tr r="DH768" s="1"/>
      </tp>
      <tp>
        <v>1.0915300000000001</v>
        <stp/>
        <stp>##V3_BDHV12</stp>
        <stp>912810FS2 Govt</stp>
        <stp>IDX_RATIO</stp>
        <stp>12/31/2008</stp>
        <stp>12/31/2008</stp>
        <stp>[Fixed Income  Prices 2004-2009.xlsx]TIPS!R771C112</stp>
        <tr r="DH771" s="1"/>
      </tp>
      <tp>
        <v>1.09189</v>
        <stp/>
        <stp>##V3_BDHV12</stp>
        <stp>912810FS2 Govt</stp>
        <stp>IDX_RATIO</stp>
        <stp>12/30/2008</stp>
        <stp>12/30/2008</stp>
        <stp>[Fixed Income  Prices 2004-2009.xlsx]TIPS!R770C112</stp>
        <tr r="DH770" s="1"/>
      </tp>
      <tp>
        <v>1.0922499999999999</v>
        <stp/>
        <stp>##V3_BDHV12</stp>
        <stp>912810FS2 Govt</stp>
        <stp>IDX_RATIO</stp>
        <stp>12/29/2008</stp>
        <stp>12/29/2008</stp>
        <stp>[Fixed Income  Prices 2004-2009.xlsx]TIPS!R769C112</stp>
        <tr r="DH769" s="1"/>
      </tp>
      <tp>
        <v>1.0936900000000001</v>
        <stp/>
        <stp>##V3_BDHV12</stp>
        <stp>912810FS2 Govt</stp>
        <stp>IDX_RATIO</stp>
        <stp>12/25/2008</stp>
        <stp>12/25/2008</stp>
        <stp>[Fixed Income  Prices 2004-2009.xlsx]TIPS!R767C112</stp>
        <tr r="DH767" s="1"/>
      </tp>
      <tp>
        <v>1.09405</v>
        <stp/>
        <stp>##V3_BDHV12</stp>
        <stp>912810FS2 Govt</stp>
        <stp>IDX_RATIO</stp>
        <stp>12/24/2008</stp>
        <stp>12/24/2008</stp>
        <stp>[Fixed Income  Prices 2004-2009.xlsx]TIPS!R766C112</stp>
        <tr r="DH766" s="1"/>
      </tp>
      <tp>
        <v>1.0987100000000001</v>
        <stp/>
        <stp>##V3_BDHV12</stp>
        <stp>912810FS2 Govt</stp>
        <stp>IDX_RATIO</stp>
        <stp>12/11/2008</stp>
        <stp>12/11/2008</stp>
        <stp>[Fixed Income  Prices 2004-2009.xlsx]TIPS!R757C112</stp>
        <tr r="DH757" s="1"/>
      </tp>
      <tp>
        <v>1.09907</v>
        <stp/>
        <stp>##V3_BDHV12</stp>
        <stp>912810FS2 Govt</stp>
        <stp>IDX_RATIO</stp>
        <stp>12/10/2008</stp>
        <stp>12/10/2008</stp>
        <stp>[Fixed Income  Prices 2004-2009.xlsx]TIPS!R756C112</stp>
        <tr r="DH756" s="1"/>
      </tp>
      <tp>
        <v>1.0944</v>
        <stp/>
        <stp>##V3_BDHV12</stp>
        <stp>912810FS2 Govt</stp>
        <stp>IDX_RATIO</stp>
        <stp>12/23/2008</stp>
        <stp>12/23/2008</stp>
        <stp>[Fixed Income  Prices 2004-2009.xlsx]TIPS!R765C112</stp>
        <tr r="DH765" s="1"/>
      </tp>
      <tp>
        <v>1.09476</v>
        <stp/>
        <stp>##V3_BDHV12</stp>
        <stp>912810FS2 Govt</stp>
        <stp>IDX_RATIO</stp>
        <stp>12/22/2008</stp>
        <stp>12/22/2008</stp>
        <stp>[Fixed Income  Prices 2004-2009.xlsx]TIPS!R764C112</stp>
        <tr r="DH764" s="1"/>
      </tp>
      <tp>
        <v>1.10836</v>
        <stp/>
        <stp>##V3_BDHV12</stp>
        <stp>912810FR4 Govt</stp>
        <stp>IDX_RATIO</stp>
        <stp>12/31/2007</stp>
        <stp>12/31/2007</stp>
        <stp>[Fixed Income  Prices 2004-2009.xlsx]TIPS!R896C108</stp>
        <tr r="DD896" s="1"/>
      </tp>
      <tp>
        <v>1.1075200000000001</v>
        <stp/>
        <stp>##V3_BDHV12</stp>
        <stp>912810FR4 Govt</stp>
        <stp>IDX_RATIO</stp>
        <stp>12/20/2007</stp>
        <stp>12/20/2007</stp>
        <stp>[Fixed Income  Prices 2004-2009.xlsx]TIPS!R889C108</stp>
        <tr r="DD889" s="1"/>
      </tp>
      <tp>
        <v>1.2479499999999999</v>
        <stp/>
        <stp>##V3_BDHV12</stp>
        <stp>9128272M3 Govt</stp>
        <stp>IDX_RATIO</stp>
        <stp>3/20/2006</stp>
        <stp>3/20/2006</stp>
        <stp>[Fixed Income  Prices 2004-2009.xlsx]TIPS!R434C8</stp>
        <tr r="H434" s="1"/>
      </tp>
      <tp>
        <v>1.2482500000000001</v>
        <stp/>
        <stp>##V3_BDHV12</stp>
        <stp>9128272M3 Govt</stp>
        <stp>IDX_RATIO</stp>
        <stp>3/21/2006</stp>
        <stp>3/21/2006</stp>
        <stp>[Fixed Income  Prices 2004-2009.xlsx]TIPS!R435C8</stp>
        <tr r="H435" s="1"/>
      </tp>
      <tp>
        <v>1.2485599999999999</v>
        <stp/>
        <stp>##V3_BDHV12</stp>
        <stp>9128272M3 Govt</stp>
        <stp>IDX_RATIO</stp>
        <stp>3/22/2006</stp>
        <stp>3/22/2006</stp>
        <stp>[Fixed Income  Prices 2004-2009.xlsx]TIPS!R436C8</stp>
        <tr r="H436" s="1"/>
      </tp>
      <tp>
        <v>1.2488600000000001</v>
        <stp/>
        <stp>##V3_BDHV12</stp>
        <stp>9128272M3 Govt</stp>
        <stp>IDX_RATIO</stp>
        <stp>3/23/2006</stp>
        <stp>3/23/2006</stp>
        <stp>[Fixed Income  Prices 2004-2009.xlsx]TIPS!R437C8</stp>
        <tr r="H437" s="1"/>
      </tp>
      <tp>
        <v>1.1079699999999999</v>
        <stp/>
        <stp>##V3_BDHV12</stp>
        <stp>912810FR4 Govt</stp>
        <stp>IDX_RATIO</stp>
        <stp>12/26/2007</stp>
        <stp>12/26/2007</stp>
        <stp>[Fixed Income  Prices 2004-2009.xlsx]TIPS!R893C108</stp>
        <tr r="DD893" s="1"/>
      </tp>
      <tp>
        <v>1.10782</v>
        <stp/>
        <stp>##V3_BDHV12</stp>
        <stp>912810FR4 Govt</stp>
        <stp>IDX_RATIO</stp>
        <stp>12/24/2007</stp>
        <stp>12/24/2007</stp>
        <stp>[Fixed Income  Prices 2004-2009.xlsx]TIPS!R891C108</stp>
        <tr r="DD891" s="1"/>
      </tp>
      <tp>
        <v>1.1078999999999999</v>
        <stp/>
        <stp>##V3_BDHV12</stp>
        <stp>912810FR4 Govt</stp>
        <stp>IDX_RATIO</stp>
        <stp>12/25/2007</stp>
        <stp>12/25/2007</stp>
        <stp>[Fixed Income  Prices 2004-2009.xlsx]TIPS!R892C108</stp>
        <tr r="DD892" s="1"/>
      </tp>
      <tp>
        <v>1.1075900000000001</v>
        <stp/>
        <stp>##V3_BDHV12</stp>
        <stp>912810FR4 Govt</stp>
        <stp>IDX_RATIO</stp>
        <stp>12/21/2007</stp>
        <stp>12/21/2007</stp>
        <stp>[Fixed Income  Prices 2004-2009.xlsx]TIPS!R890C108</stp>
        <tr r="DD890" s="1"/>
      </tp>
      <tp>
        <v>1.10805</v>
        <stp/>
        <stp>##V3_BDHV12</stp>
        <stp>912810FR4 Govt</stp>
        <stp>IDX_RATIO</stp>
        <stp>12/27/2007</stp>
        <stp>12/27/2007</stp>
        <stp>[Fixed Income  Prices 2004-2009.xlsx]TIPS!R894C108</stp>
        <tr r="DD894" s="1"/>
      </tp>
      <tp>
        <v>1.1081300000000001</v>
        <stp/>
        <stp>##V3_BDHV12</stp>
        <stp>912810FR4 Govt</stp>
        <stp>IDX_RATIO</stp>
        <stp>12/28/2007</stp>
        <stp>12/28/2007</stp>
        <stp>[Fixed Income  Prices 2004-2009.xlsx]TIPS!R895C108</stp>
        <tr r="DD895" s="1"/>
      </tp>
      <tp>
        <v>1.24377</v>
        <stp/>
        <stp>##V3_BDHV12</stp>
        <stp>9128272M3 Govt</stp>
        <stp>IDX_RATIO</stp>
        <stp>2/20/2006</stp>
        <stp>2/20/2006</stp>
        <stp>[Fixed Income  Prices 2004-2009.xlsx]TIPS!R414C8</stp>
        <tr r="H414" s="1"/>
      </tp>
      <tp>
        <v>1.00657</v>
        <stp/>
        <stp>##V3_BDHV12</stp>
        <stp>912828EA4 Govt</stp>
        <stp>IDX_RATIO</stp>
        <stp>10/13/2005</stp>
        <stp>10/13/2005</stp>
        <stp>[Fixed Income  Prices 2004-2009.xlsx]TIPS!R69C72</stp>
        <tr r="BT69" s="1"/>
      </tp>
      <tp>
        <v>1.24359</v>
        <stp/>
        <stp>##V3_BDHV12</stp>
        <stp>9128272M3 Govt</stp>
        <stp>IDX_RATIO</stp>
        <stp>2/21/2006</stp>
        <stp>2/21/2006</stp>
        <stp>[Fixed Income  Prices 2004-2009.xlsx]TIPS!R415C8</stp>
        <tr r="H415" s="1"/>
      </tp>
      <tp>
        <v>1.2434099999999999</v>
        <stp/>
        <stp>##V3_BDHV12</stp>
        <stp>9128272M3 Govt</stp>
        <stp>IDX_RATIO</stp>
        <stp>2/22/2006</stp>
        <stp>2/22/2006</stp>
        <stp>[Fixed Income  Prices 2004-2009.xlsx]TIPS!R416C8</stp>
        <tr r="H416" s="1"/>
      </tp>
      <tp>
        <v>1.2432300000000001</v>
        <stp/>
        <stp>##V3_BDHV12</stp>
        <stp>9128272M3 Govt</stp>
        <stp>IDX_RATIO</stp>
        <stp>2/23/2006</stp>
        <stp>2/23/2006</stp>
        <stp>[Fixed Income  Prices 2004-2009.xlsx]TIPS!R417C8</stp>
        <tr r="H417" s="1"/>
      </tp>
      <tp>
        <v>1.2053099999999999</v>
        <stp/>
        <stp>##V3_BDHV12</stp>
        <stp>9128272M3 Govt</stp>
        <stp>IDX_RATIO</stp>
        <stp>1/21/2005</stp>
        <stp>1/21/2005</stp>
        <stp>[Fixed Income  Prices 2004-2009.xlsx]TIPS!R135C8</stp>
        <tr r="H135" s="1"/>
      </tp>
      <tp>
        <v>1.20529</v>
        <stp/>
        <stp>##V3_BDHV12</stp>
        <stp>9128272M3 Govt</stp>
        <stp>IDX_RATIO</stp>
        <stp>1/20/2005</stp>
        <stp>1/20/2005</stp>
        <stp>[Fixed Income  Prices 2004-2009.xlsx]TIPS!R134C8</stp>
        <tr r="H134" s="1"/>
      </tp>
      <tp>
        <v>1.00135</v>
        <stp/>
        <stp>##V3_BDHV12</stp>
        <stp>912828CZ1 Govt</stp>
        <stp>IDX_RATIO</stp>
        <stp>11/16/2004</stp>
        <stp>11/16/2004</stp>
        <stp>[Fixed Income  Prices 2004-2009.xlsx]TIPS!R18C24</stp>
        <tr r="X18" s="1"/>
      </tp>
      <tp>
        <v>1.0546199999999999</v>
        <stp/>
        <stp>##V3_BDHV12</stp>
        <stp>912828AF7 Govt</stp>
        <stp>IDX_RATIO</stp>
        <stp>11/10/2004</stp>
        <stp>11/10/2004</stp>
        <stp>[Fixed Income  Prices 2004-2009.xlsx]TIPS!R83C44</stp>
        <tr r="AR83" s="1"/>
      </tp>
      <tp>
        <v>1.00773</v>
        <stp/>
        <stp>##V3_BDHV12</stp>
        <stp>912828EA4 Govt</stp>
        <stp>IDX_RATIO</stp>
        <stp>10/20/2005</stp>
        <stp>10/20/2005</stp>
        <stp>[Fixed Income  Prices 2004-2009.xlsx]TIPS!R74C72</stp>
        <tr r="BT74" s="1"/>
      </tp>
      <tp>
        <v>1.0049600000000001</v>
        <stp/>
        <stp>##V3_BDHV12</stp>
        <stp>912828CZ1 Govt</stp>
        <stp>IDX_RATIO</stp>
        <stp>12/16/2004</stp>
        <stp>12/16/2004</stp>
        <stp>[Fixed Income  Prices 2004-2009.xlsx]TIPS!R40C24</stp>
        <tr r="X40" s="1"/>
      </tp>
      <tp>
        <v>1.2051700000000001</v>
        <stp/>
        <stp>##V3_BDHV12</stp>
        <stp>9128272M3 Govt</stp>
        <stp>IDX_RATIO</stp>
        <stp>1/14/2005</stp>
        <stp>1/14/2005</stp>
        <stp>[Fixed Income  Prices 2004-2009.xlsx]TIPS!R130C8</stp>
        <tr r="H130" s="1"/>
      </tp>
      <tp>
        <v>1.24485</v>
        <stp/>
        <stp>##V3_BDHV12</stp>
        <stp>9128272M3 Govt</stp>
        <stp>IDX_RATIO</stp>
        <stp>2/14/2006</stp>
        <stp>2/14/2006</stp>
        <stp>[Fixed Income  Prices 2004-2009.xlsx]TIPS!R410C8</stp>
        <tr r="H410" s="1"/>
      </tp>
      <tp>
        <v>1.0019800000000001</v>
        <stp/>
        <stp>##V3_BDHV12</stp>
        <stp>912828CZ1 Govt</stp>
        <stp>IDX_RATIO</stp>
        <stp>11/25/2004</stp>
        <stp>11/25/2004</stp>
        <stp>[Fixed Income  Prices 2004-2009.xlsx]TIPS!R25C24</stp>
        <tr r="X25" s="1"/>
      </tp>
      <tp>
        <v>1.2446699999999999</v>
        <stp/>
        <stp>##V3_BDHV12</stp>
        <stp>9128272M3 Govt</stp>
        <stp>IDX_RATIO</stp>
        <stp>2/15/2006</stp>
        <stp>2/15/2006</stp>
        <stp>[Fixed Income  Prices 2004-2009.xlsx]TIPS!R411C8</stp>
        <tr r="H411" s="1"/>
      </tp>
      <tp>
        <v>1.2444900000000001</v>
        <stp/>
        <stp>##V3_BDHV12</stp>
        <stp>9128272M3 Govt</stp>
        <stp>IDX_RATIO</stp>
        <stp>2/16/2006</stp>
        <stp>2/16/2006</stp>
        <stp>[Fixed Income  Prices 2004-2009.xlsx]TIPS!R412C8</stp>
        <tr r="H412" s="1"/>
      </tp>
      <tp>
        <v>1.24431</v>
        <stp/>
        <stp>##V3_BDHV12</stp>
        <stp>9128272M3 Govt</stp>
        <stp>IDX_RATIO</stp>
        <stp>2/17/2006</stp>
        <stp>2/17/2006</stp>
        <stp>[Fixed Income  Prices 2004-2009.xlsx]TIPS!R413C8</stp>
        <tr r="H413" s="1"/>
      </tp>
      <tp>
        <v>1.05558</v>
        <stp/>
        <stp>##V3_BDHV12</stp>
        <stp>912828AF7 Govt</stp>
        <stp>IDX_RATIO</stp>
        <stp>11/23/2004</stp>
        <stp>11/23/2004</stp>
        <stp>[Fixed Income  Prices 2004-2009.xlsx]TIPS!R92C44</stp>
        <tr r="AR92" s="1"/>
      </tp>
      <tp>
        <v>1.1069800000000001</v>
        <stp/>
        <stp>##V3_BDHV12</stp>
        <stp>912810FR4 Govt</stp>
        <stp>IDX_RATIO</stp>
        <stp>12/13/2007</stp>
        <stp>12/13/2007</stp>
        <stp>[Fixed Income  Prices 2004-2009.xlsx]TIPS!R884C108</stp>
        <tr r="DD884" s="1"/>
      </tp>
      <tp>
        <v>1.10683</v>
        <stp/>
        <stp>##V3_BDHV12</stp>
        <stp>912810FR4 Govt</stp>
        <stp>IDX_RATIO</stp>
        <stp>12/11/2007</stp>
        <stp>12/11/2007</stp>
        <stp>[Fixed Income  Prices 2004-2009.xlsx]TIPS!R882C108</stp>
        <tr r="DD882" s="1"/>
      </tp>
      <tp>
        <v>1.1072899999999999</v>
        <stp/>
        <stp>##V3_BDHV12</stp>
        <stp>912810FR4 Govt</stp>
        <stp>IDX_RATIO</stp>
        <stp>12/17/2007</stp>
        <stp>12/17/2007</stp>
        <stp>[Fixed Income  Prices 2004-2009.xlsx]TIPS!R886C108</stp>
        <tr r="DD886" s="1"/>
      </tp>
      <tp>
        <v>1.1070599999999999</v>
        <stp/>
        <stp>##V3_BDHV12</stp>
        <stp>912810FR4 Govt</stp>
        <stp>IDX_RATIO</stp>
        <stp>12/14/2007</stp>
        <stp>12/14/2007</stp>
        <stp>[Fixed Income  Prices 2004-2009.xlsx]TIPS!R885C108</stp>
        <tr r="DD885" s="1"/>
      </tp>
      <tp>
        <v>1.1069100000000001</v>
        <stp/>
        <stp>##V3_BDHV12</stp>
        <stp>912810FR4 Govt</stp>
        <stp>IDX_RATIO</stp>
        <stp>12/12/2007</stp>
        <stp>12/12/2007</stp>
        <stp>[Fixed Income  Prices 2004-2009.xlsx]TIPS!R883C108</stp>
        <tr r="DD883" s="1"/>
      </tp>
      <tp>
        <v>1.1067499999999999</v>
        <stp/>
        <stp>##V3_BDHV12</stp>
        <stp>912810FR4 Govt</stp>
        <stp>IDX_RATIO</stp>
        <stp>12/10/2007</stp>
        <stp>12/10/2007</stp>
        <stp>[Fixed Income  Prices 2004-2009.xlsx]TIPS!R881C108</stp>
        <tr r="DD881" s="1"/>
      </tp>
      <tp>
        <v>1.10744</v>
        <stp/>
        <stp>##V3_BDHV12</stp>
        <stp>912810FR4 Govt</stp>
        <stp>IDX_RATIO</stp>
        <stp>12/19/2007</stp>
        <stp>12/19/2007</stp>
        <stp>[Fixed Income  Prices 2004-2009.xlsx]TIPS!R888C108</stp>
        <tr r="DD888" s="1"/>
      </tp>
      <tp>
        <v>1.1073599999999999</v>
        <stp/>
        <stp>##V3_BDHV12</stp>
        <stp>912810FR4 Govt</stp>
        <stp>IDX_RATIO</stp>
        <stp>12/18/2007</stp>
        <stp>12/18/2007</stp>
        <stp>[Fixed Income  Prices 2004-2009.xlsx]TIPS!R887C108</stp>
        <tr r="DD887" s="1"/>
      </tp>
      <tp>
        <v>1.2461199999999999</v>
        <stp/>
        <stp>##V3_BDHV12</stp>
        <stp>9128272M3 Govt</stp>
        <stp>IDX_RATIO</stp>
        <stp>3/14/2006</stp>
        <stp>3/14/2006</stp>
        <stp>[Fixed Income  Prices 2004-2009.xlsx]TIPS!R430C8</stp>
        <tr r="H430" s="1"/>
      </tp>
      <tp>
        <v>1.2464200000000001</v>
        <stp/>
        <stp>##V3_BDHV12</stp>
        <stp>9128272M3 Govt</stp>
        <stp>IDX_RATIO</stp>
        <stp>3/15/2006</stp>
        <stp>3/15/2006</stp>
        <stp>[Fixed Income  Prices 2004-2009.xlsx]TIPS!R431C8</stp>
        <tr r="H431" s="1"/>
      </tp>
      <tp>
        <v>1.2467299999999999</v>
        <stp/>
        <stp>##V3_BDHV12</stp>
        <stp>9128272M3 Govt</stp>
        <stp>IDX_RATIO</stp>
        <stp>3/16/2006</stp>
        <stp>3/16/2006</stp>
        <stp>[Fixed Income  Prices 2004-2009.xlsx]TIPS!R432C8</stp>
        <tr r="H432" s="1"/>
      </tp>
      <tp>
        <v>1.2470300000000001</v>
        <stp/>
        <stp>##V3_BDHV12</stp>
        <stp>9128272M3 Govt</stp>
        <stp>IDX_RATIO</stp>
        <stp>3/17/2006</stp>
        <stp>3/17/2006</stp>
        <stp>[Fixed Income  Prices 2004-2009.xlsx]TIPS!R433C8</stp>
        <tr r="H433" s="1"/>
      </tp>
      <tp>
        <v>1.0095499999999999</v>
        <stp/>
        <stp>##V3_BDHV12</stp>
        <stp>912828EA4 Govt</stp>
        <stp>IDX_RATIO</stp>
        <stp>10/31/2005</stp>
        <stp>10/31/2005</stp>
        <stp>[Fixed Income  Prices 2004-2009.xlsx]TIPS!R81C72</stp>
        <tr r="BT81" s="1"/>
      </tp>
      <tp>
        <v>1.20943</v>
        <stp/>
        <stp>##V3_BDHV12</stp>
        <stp>9128272M3 Govt</stp>
        <stp>IDX_RATIO</stp>
        <stp>4/26/2005</stp>
        <stp>4/26/2005</stp>
        <stp>[Fixed Income  Prices 2004-2009.xlsx]TIPS!R202C8</stp>
        <tr r="H202" s="1"/>
      </tp>
      <tp>
        <v>1.20966</v>
        <stp/>
        <stp>##V3_BDHV12</stp>
        <stp>9128272M3 Govt</stp>
        <stp>IDX_RATIO</stp>
        <stp>4/27/2005</stp>
        <stp>4/27/2005</stp>
        <stp>[Fixed Income  Prices 2004-2009.xlsx]TIPS!R203C8</stp>
        <tr r="H203" s="1"/>
      </tp>
      <tp>
        <v>1.2092000000000001</v>
        <stp/>
        <stp>##V3_BDHV12</stp>
        <stp>9128272M3 Govt</stp>
        <stp>IDX_RATIO</stp>
        <stp>4/25/2005</stp>
        <stp>4/25/2005</stp>
        <stp>[Fixed Income  Prices 2004-2009.xlsx]TIPS!R201C8</stp>
        <tr r="H201" s="1"/>
      </tp>
      <tp>
        <v>1.2278100000000001</v>
        <stp/>
        <stp>##V3_BDHV12</stp>
        <stp>9128272M3 Govt</stp>
        <stp>IDX_RATIO</stp>
        <stp>7/12/2005</stp>
        <stp>7/12/2005</stp>
        <stp>[Fixed Income  Prices 2004-2009.xlsx]TIPS!R256C8</stp>
        <tr r="H256" s="1"/>
      </tp>
      <tp>
        <v>1.22777</v>
        <stp/>
        <stp>##V3_BDHV12</stp>
        <stp>9128272M3 Govt</stp>
        <stp>IDX_RATIO</stp>
        <stp>7/13/2005</stp>
        <stp>7/13/2005</stp>
        <stp>[Fixed Income  Prices 2004-2009.xlsx]TIPS!R257C8</stp>
        <tr r="H257" s="1"/>
      </tp>
      <tp>
        <v>1.03165</v>
        <stp/>
        <stp>##V3_BDHV12</stp>
        <stp>912828BD1 Govt</stp>
        <stp>IDX_RATIO</stp>
        <stp>10/25/2004</stp>
        <stp>10/25/2004</stp>
        <stp>[Fixed Income  Prices 2004-2009.xlsx]TIPS!R71C52</stp>
        <tr r="AZ71" s="1"/>
      </tp>
      <tp>
        <v>1.2278500000000001</v>
        <stp/>
        <stp>##V3_BDHV12</stp>
        <stp>9128272M3 Govt</stp>
        <stp>IDX_RATIO</stp>
        <stp>7/11/2005</stp>
        <stp>7/11/2005</stp>
        <stp>[Fixed Income  Prices 2004-2009.xlsx]TIPS!R255C8</stp>
        <tr r="H255" s="1"/>
      </tp>
      <tp>
        <v>1.0052399999999999</v>
        <stp/>
        <stp>##V3_BDHV12</stp>
        <stp>912828CP3 Govt</stp>
        <stp>IDX_RATIO</stp>
        <stp>10/27/2004</stp>
        <stp>10/27/2004</stp>
        <stp>[Fixed Income  Prices 2004-2009.xlsx]TIPS!R73C64</stp>
        <tr r="BL73" s="1"/>
      </tp>
      <tp>
        <v>1.2225200000000001</v>
        <stp/>
        <stp>##V3_BDHV12</stp>
        <stp>9128272M3 Govt</stp>
        <stp>IDX_RATIO</stp>
        <stp>6/10/2005</stp>
        <stp>6/10/2005</stp>
        <stp>[Fixed Income  Prices 2004-2009.xlsx]TIPS!R234C8</stp>
        <tr r="H234" s="1"/>
      </tp>
      <tp>
        <v>1.0335099999999999</v>
        <stp/>
        <stp>##V3_BDHV12</stp>
        <stp>912828BD1 Govt</stp>
        <stp>IDX_RATIO</stp>
        <stp>11/25/2004</stp>
        <stp>11/25/2004</stp>
        <stp>[Fixed Income  Prices 2004-2009.xlsx]TIPS!R94C52</stp>
        <tr r="AZ94" s="1"/>
      </tp>
      <tp>
        <v>1.00501</v>
        <stp/>
        <stp>##V3_BDHV12</stp>
        <stp>912828CP3 Govt</stp>
        <stp>IDX_RATIO</stp>
        <stp>10/14/2004</stp>
        <stp>10/14/2004</stp>
        <stp>[Fixed Income  Prices 2004-2009.xlsx]TIPS!R64C64</stp>
        <tr r="BL64" s="1"/>
      </tp>
      <tp>
        <v>1.0328599999999999</v>
        <stp/>
        <stp>##V3_BDHV12</stp>
        <stp>912828BD1 Govt</stp>
        <stp>IDX_RATIO</stp>
        <stp>11/16/2004</stp>
        <stp>11/16/2004</stp>
        <stp>[Fixed Income  Prices 2004-2009.xlsx]TIPS!R87C52</stp>
        <tr r="AZ87" s="1"/>
      </tp>
      <tp>
        <v>1.2738499999999999</v>
        <stp/>
        <stp>##V3_BDHV12</stp>
        <stp>9128272M3 Govt</stp>
        <stp>IDX_RATIO</stp>
        <stp>7/11/2006</stp>
        <stp>7/11/2006</stp>
        <stp>[Fixed Income  Prices 2004-2009.xlsx]TIPS!R515C8</stp>
        <tr r="H515" s="1"/>
      </tp>
      <tp>
        <v>1.2736399999999999</v>
        <stp/>
        <stp>##V3_BDHV12</stp>
        <stp>9128272M3 Govt</stp>
        <stp>IDX_RATIO</stp>
        <stp>7/10/2006</stp>
        <stp>7/10/2006</stp>
        <stp>[Fixed Income  Prices 2004-2009.xlsx]TIPS!R514C8</stp>
        <tr r="H514" s="1"/>
      </tp>
      <tp>
        <v>1.2742499999999999</v>
        <stp/>
        <stp>##V3_BDHV12</stp>
        <stp>9128272M3 Govt</stp>
        <stp>IDX_RATIO</stp>
        <stp>7/13/2006</stp>
        <stp>7/13/2006</stp>
        <stp>[Fixed Income  Prices 2004-2009.xlsx]TIPS!R517C8</stp>
        <tr r="H517" s="1"/>
      </tp>
      <tp>
        <v>1.2740499999999999</v>
        <stp/>
        <stp>##V3_BDHV12</stp>
        <stp>9128272M3 Govt</stp>
        <stp>IDX_RATIO</stp>
        <stp>7/12/2006</stp>
        <stp>7/12/2006</stp>
        <stp>[Fixed Income  Prices 2004-2009.xlsx]TIPS!R516C8</stp>
        <tr r="H516" s="1"/>
      </tp>
      <tp>
        <v>1.0180800000000001</v>
        <stp/>
        <stp>##V3_BDHV12</stp>
        <stp>912828JE1 Govt</stp>
        <stp>IDX_RATIO</stp>
        <stp>10/16/2008</stp>
        <stp>10/16/2008</stp>
        <stp>[Fixed Income  Prices 2004-2009.xlsx]TIPS!R74C96</stp>
        <tr r="CR74" s="1"/>
      </tp>
      <tp>
        <v>1.19554</v>
        <stp/>
        <stp>##V3_BDHV12</stp>
        <stp>9128272M3 Govt</stp>
        <stp>IDX_RATIO</stp>
        <stp>10/6/2004</stp>
        <stp>10/6/2004</stp>
        <stp>[Fixed Income  Prices 2004-2009.xlsx]TIPS!R58C8</stp>
        <tr r="H58" s="1"/>
      </tp>
      <tp>
        <v>1.1985999999999999</v>
        <stp/>
        <stp>##V3_BDHV12</stp>
        <stp>9128272M3 Govt</stp>
        <stp>IDX_RATIO</stp>
        <stp>12/1/2004</stp>
        <stp>12/1/2004</stp>
        <stp>[Fixed Income  Prices 2004-2009.xlsx]TIPS!R98C8</stp>
        <tr r="H98" s="1"/>
      </tp>
      <tp>
        <v>1.19624</v>
        <stp/>
        <stp>##V3_BDHV12</stp>
        <stp>9128272M3 Govt</stp>
        <stp>IDX_RATIO</stp>
        <stp>11/3/2004</stp>
        <stp>11/3/2004</stp>
        <stp>[Fixed Income  Prices 2004-2009.xlsx]TIPS!R78C8</stp>
        <tr r="H78" s="1"/>
      </tp>
      <tp>
        <v>39840</v>
        <stp/>
        <stp>##V3_BDHV12</stp>
        <stp>912810PZ5 GOVT</stp>
        <stp>PX_DIRTY_MID</stp>
        <stp>7/23/2004</stp>
        <stp>11/19/2009</stp>
        <stp>[Fixed Income  Prices 2004-2009.xlsx]TIPS!R5C118</stp>
        <stp>cols=2;rows=213</stp>
        <tr r="DN5" s="1"/>
      </tp>
      <tp>
        <v>3</v>
        <stp/>
        <stp>##V3_BDPV12</stp>
        <stp>912828AF7 Govt</stp>
        <stp>CPN</stp>
        <stp>[Fixed Income  Prices 2004-2009.xlsx]TIPS!R1C43</stp>
        <tr r="AQ1" s="1"/>
      </tp>
      <tp>
        <v>1.0713699999999999</v>
        <stp/>
        <stp>##V3_BDHV12</stp>
        <stp>912810FS2 Govt</stp>
        <stp>IDX_RATIO</stp>
        <stp>5/28/2009</stp>
        <stp>5/28/2009</stp>
        <stp>[Fixed Income  Prices 2004-2009.xlsx]TIPS!R877C112</stp>
        <tr r="DH877" s="1"/>
      </tp>
      <tp>
        <v>1.0617300000000001</v>
        <stp/>
        <stp>##V3_BDHV12</stp>
        <stp>912810FS2 Govt</stp>
        <stp>IDX_RATIO</stp>
        <stp>3/18/2009</stp>
        <stp>3/18/2009</stp>
        <stp>[Fixed Income  Prices 2004-2009.xlsx]TIPS!R826C112</stp>
        <tr r="DH826" s="1"/>
      </tp>
      <tp>
        <v>1.0575300000000001</v>
        <stp/>
        <stp>##V3_BDHV12</stp>
        <stp>912810FS2 Govt</stp>
        <stp>IDX_RATIO</stp>
        <stp>1/25/2008</stp>
        <stp>1/25/2008</stp>
        <stp>[Fixed Income  Prices 2004-2009.xlsx]TIPS!R528C112</stp>
        <tr r="DH528" s="1"/>
      </tp>
      <tp>
        <v>1.04382</v>
        <stp/>
        <stp>##V3_BDHV12</stp>
        <stp>912810FS2 Govt</stp>
        <stp>IDX_RATIO</stp>
        <stp>7/13/2007</stp>
        <stp>7/13/2007</stp>
        <stp>[Fixed Income  Prices 2004-2009.xlsx]TIPS!R388C112</stp>
        <tr r="DH388" s="1"/>
      </tp>
      <tp>
        <v>1.07579</v>
        <stp/>
        <stp>##V3_BDHV12</stp>
        <stp>912810FR4 Govt</stp>
        <stp>IDX_RATIO</stp>
        <stp>8/23/2006</stp>
        <stp>8/23/2006</stp>
        <stp>[Fixed Income  Prices 2004-2009.xlsx]TIPS!R543C108</stp>
        <tr r="DD543" s="1"/>
      </tp>
      <tp>
        <v>1.0632699999999999</v>
        <stp/>
        <stp>##V3_BDHV12</stp>
        <stp>912810FR4 Govt</stp>
        <stp>IDX_RATIO</stp>
        <stp>6/12/2006</stp>
        <stp>6/12/2006</stp>
        <stp>[Fixed Income  Prices 2004-2009.xlsx]TIPS!R491C108</stp>
        <tr r="DD491" s="1"/>
      </tp>
      <tp>
        <v>1.0215700000000001</v>
        <stp/>
        <stp>##V3_BDHV12</stp>
        <stp>912810FS2 Govt</stp>
        <stp>IDX_RATIO</stp>
        <stp>8/21/2006</stp>
        <stp>8/21/2006</stp>
        <stp>[Fixed Income  Prices 2004-2009.xlsx]TIPS!R154C112</stp>
        <tr r="DH154" s="1"/>
      </tp>
      <tp>
        <v>1.1053599999999999</v>
        <stp/>
        <stp>##V3_BDHV12</stp>
        <stp>912810FS2 Govt</stp>
        <stp>IDX_RATIO</stp>
        <stp>9/16/2008</stp>
        <stp>9/16/2008</stp>
        <stp>[Fixed Income  Prices 2004-2009.xlsx]TIPS!R695C112</stp>
        <tr r="DH695" s="1"/>
      </tp>
      <tp>
        <v>1.0607500000000001</v>
        <stp/>
        <stp>##V3_BDHV12</stp>
        <stp>912810PS1 Govt</stp>
        <stp>IDX_RATIO</stp>
        <stp>6/10/2008</stp>
        <stp>6/10/2008</stp>
        <stp>[Fixed Income  Prices 2004-2009.xlsx]TIPS!R365C116</stp>
        <tr r="DL365" s="1"/>
      </tp>
      <tp>
        <v>1.0446800000000001</v>
        <stp/>
        <stp>##V3_BDHV12</stp>
        <stp>912810PS1 Govt</stp>
        <stp>IDX_RATIO</stp>
        <stp>3/20/2008</stp>
        <stp>3/20/2008</stp>
        <stp>[Fixed Income  Prices 2004-2009.xlsx]TIPS!R307C116</stp>
        <tr r="DL307" s="1"/>
      </tp>
      <tp>
        <v>1.0027299999999999</v>
        <stp/>
        <stp>##V3_BDHV12</stp>
        <stp>912828ET3 Govt</stp>
        <stp>IDX_RATIO</stp>
        <stp>5/10/2006</stp>
        <stp>5/10/2006</stp>
        <stp>[Fixed Income  Prices 2004-2009.xlsx]TIPS!R89C76</stp>
        <tr r="BX89" s="1"/>
      </tp>
      <tp>
        <v>1.02329</v>
        <stp/>
        <stp>##V3_BDHV12</stp>
        <stp>912810FS2 Govt</stp>
        <stp>IDX_RATIO</stp>
        <stp>9/11/2006</stp>
        <stp>9/11/2006</stp>
        <stp>[Fixed Income  Prices 2004-2009.xlsx]TIPS!R169C112</stp>
        <tr r="DH169" s="1"/>
      </tp>
      <tp>
        <v>1.0573399999999999</v>
        <stp/>
        <stp>##V3_BDHV12</stp>
        <stp>912810PS1 Govt</stp>
        <stp>IDX_RATIO</stp>
        <stp>1/26/2009</stp>
        <stp>1/26/2009</stp>
        <stp>[Fixed Income  Prices 2004-2009.xlsx]TIPS!R529C116</stp>
        <tr r="DL529" s="1"/>
      </tp>
      <tp>
        <v>1.0325200000000001</v>
        <stp/>
        <stp>##V3_BDHV12</stp>
        <stp>912810PS1 Govt</stp>
        <stp>IDX_RATIO</stp>
        <stp>8/22/2007</stp>
        <stp>8/22/2007</stp>
        <stp>[Fixed Income  Prices 2004-2009.xlsx]TIPS!R156C116</stp>
        <tr r="DL156" s="1"/>
      </tp>
      <tp>
        <v>1.06877</v>
        <stp/>
        <stp>##V3_BDHV12</stp>
        <stp>912810PS1 Govt</stp>
        <stp>IDX_RATIO</stp>
        <stp>9/15/2009</stp>
        <stp>9/15/2009</stp>
        <stp>[Fixed Income  Prices 2004-2009.xlsx]TIPS!R695C116</stp>
        <tr r="DL695" s="1"/>
      </tp>
      <tp>
        <v>1.0330699999999999</v>
        <stp/>
        <stp>##V3_BDHV12</stp>
        <stp>912810PS1 Govt</stp>
        <stp>IDX_RATIO</stp>
        <stp>9/12/2007</stp>
        <stp>9/12/2007</stp>
        <stp>[Fixed Income  Prices 2004-2009.xlsx]TIPS!R171C116</stp>
        <tr r="DL171" s="1"/>
      </tp>
      <tp>
        <v>0.99970999999999999</v>
        <stp/>
        <stp>##V3_BDHV12</stp>
        <stp>912828ET3 Govt</stp>
        <stp>IDX_RATIO</stp>
        <stp>4/10/2006</stp>
        <stp>4/10/2006</stp>
        <stp>[Fixed Income  Prices 2004-2009.xlsx]TIPS!R67C76</stp>
        <tr r="BX67" s="1"/>
      </tp>
      <tp>
        <v>1.02092</v>
        <stp/>
        <stp>##V3_BDHV12</stp>
        <stp>912810FS2 Govt</stp>
        <stp>IDX_RATIO</stp>
        <stp>8/11/2006</stp>
        <stp>8/11/2006</stp>
        <stp>[Fixed Income  Prices 2004-2009.xlsx]TIPS!R148C112</stp>
        <tr r="DH148" s="1"/>
      </tp>
      <tp>
        <v>1.0458700000000001</v>
        <stp/>
        <stp>##V3_BDHV12</stp>
        <stp>912810FS2 Govt</stp>
        <stp>IDX_RATIO</stp>
        <stp>7/23/2007</stp>
        <stp>7/23/2007</stp>
        <stp>[Fixed Income  Prices 2004-2009.xlsx]TIPS!R394C112</stp>
        <tr r="DH394" s="1"/>
      </tp>
      <tp>
        <v>1.08677</v>
        <stp/>
        <stp>##V3_BDHV12</stp>
        <stp>912810FS2 Govt</stp>
        <stp>IDX_RATIO</stp>
        <stp>7/16/2008</stp>
        <stp>7/16/2008</stp>
        <stp>[Fixed Income  Prices 2004-2009.xlsx]TIPS!R651C112</stp>
        <tr r="DH651" s="1"/>
      </tp>
      <tp>
        <v>1.0222199999999999</v>
        <stp/>
        <stp>##V3_BDHV12</stp>
        <stp>912810FS2 Govt</stp>
        <stp>IDX_RATIO</stp>
        <stp>8/31/2006</stp>
        <stp>8/31/2006</stp>
        <stp>[Fixed Income  Prices 2004-2009.xlsx]TIPS!R162C112</stp>
        <tr r="DH162" s="1"/>
      </tp>
      <tp>
        <v>1.07053</v>
        <stp/>
        <stp>##V3_BDHV12</stp>
        <stp>912810FS2 Govt</stp>
        <stp>IDX_RATIO</stp>
        <stp>5/18/2009</stp>
        <stp>5/18/2009</stp>
        <stp>[Fixed Income  Prices 2004-2009.xlsx]TIPS!R869C112</stp>
        <tr r="DH869" s="1"/>
      </tp>
      <tp>
        <v>1.0582400000000001</v>
        <stp/>
        <stp>##V3_BDHV12</stp>
        <stp>912810PS1 Govt</stp>
        <stp>IDX_RATIO</stp>
        <stp>5/30/2008</stp>
        <stp>5/30/2008</stp>
        <stp>[Fixed Income  Prices 2004-2009.xlsx]TIPS!R358C116</stp>
        <tr r="DL358" s="1"/>
      </tp>
      <tp>
        <v>1.06751</v>
        <stp/>
        <stp>##V3_BDHV12</stp>
        <stp>912810PS1 Govt</stp>
        <stp>IDX_RATIO</stp>
        <stp>8/25/2009</stp>
        <stp>8/25/2009</stp>
        <stp>[Fixed Income  Prices 2004-2009.xlsx]TIPS!R680C116</stp>
        <tr r="DL680" s="1"/>
      </tp>
      <tp>
        <v>1.0639700000000001</v>
        <stp/>
        <stp>##V3_BDHV12</stp>
        <stp>912810PS1 Govt</stp>
        <stp>IDX_RATIO</stp>
        <stp>1/16/2009</stp>
        <stp>1/16/2009</stp>
        <stp>[Fixed Income  Prices 2004-2009.xlsx]TIPS!R523C116</stp>
        <tr r="DL523" s="1"/>
      </tp>
      <tp>
        <v>1.0628899999999999</v>
        <stp/>
        <stp>##V3_BDHV12</stp>
        <stp>912810PS1 Govt</stp>
        <stp>IDX_RATIO</stp>
        <stp>6/20/2008</stp>
        <stp>6/20/2008</stp>
        <stp>[Fixed Income  Prices 2004-2009.xlsx]TIPS!R373C116</stp>
        <tr r="DL373" s="1"/>
      </tp>
      <tp>
        <v>1.00038</v>
        <stp/>
        <stp>##V3_BDHV12</stp>
        <stp>912828ET3 Govt</stp>
        <stp>IDX_RATIO</stp>
        <stp>4/20/2006</stp>
        <stp>4/20/2006</stp>
        <stp>[Fixed Income  Prices 2004-2009.xlsx]TIPS!R75C76</stp>
        <tr r="BX75" s="1"/>
      </tp>
      <tp>
        <v>1.06355</v>
        <stp/>
        <stp>##V3_BDHV12</stp>
        <stp>912810FS2 Govt</stp>
        <stp>IDX_RATIO</stp>
        <stp>2/18/2009</stp>
        <stp>2/18/2009</stp>
        <stp>[Fixed Income  Prices 2004-2009.xlsx]TIPS!R806C112</stp>
        <tr r="DH806" s="1"/>
      </tp>
      <tp>
        <v>1.06857</v>
        <stp/>
        <stp>##V3_BDHV12</stp>
        <stp>912810FS2 Govt</stp>
        <stp>IDX_RATIO</stp>
        <stp>4/28/2009</stp>
        <stp>4/28/2009</stp>
        <stp>[Fixed Income  Prices 2004-2009.xlsx]TIPS!R855C112</stp>
        <tr r="DH855" s="1"/>
      </tp>
      <tp>
        <v>1.1029800000000001</v>
        <stp/>
        <stp>##V3_BDHV12</stp>
        <stp>912810FR4 Govt</stp>
        <stp>IDX_RATIO</stp>
        <stp>7/31/2007</stp>
        <stp>7/31/2007</stp>
        <stp>[Fixed Income  Prices 2004-2009.xlsx]TIPS!R787C108</stp>
        <tr r="DD787" s="1"/>
      </tp>
      <tp>
        <v>1.1003400000000001</v>
        <stp/>
        <stp>##V3_BDHV12</stp>
        <stp>912810FS2 Govt</stp>
        <stp>IDX_RATIO</stp>
        <stp>8/26/2008</stp>
        <stp>8/26/2008</stp>
        <stp>[Fixed Income  Prices 2004-2009.xlsx]TIPS!R680C112</stp>
        <tr r="DH680" s="1"/>
      </tp>
      <tp>
        <v>1.0243</v>
        <stp/>
        <stp>##V3_BDHV12</stp>
        <stp>912810FS2 Govt</stp>
        <stp>IDX_RATIO</stp>
        <stp>9/21/2006</stp>
        <stp>9/21/2006</stp>
        <stp>[Fixed Income  Prices 2004-2009.xlsx]TIPS!R177C112</stp>
        <tr r="DH177" s="1"/>
      </tp>
      <tp>
        <v>1.05552</v>
        <stp/>
        <stp>##V3_BDHV12</stp>
        <stp>912810FS2 Govt</stp>
        <stp>IDX_RATIO</stp>
        <stp>1/15/2008</stp>
        <stp>1/15/2008</stp>
        <stp>[Fixed Income  Prices 2004-2009.xlsx]TIPS!R520C112</stp>
        <tr r="DH520" s="1"/>
      </tp>
      <tp>
        <v>1.0662799999999999</v>
        <stp/>
        <stp>##V3_BDHV12</stp>
        <stp>912810FR4 Govt</stp>
        <stp>IDX_RATIO</stp>
        <stp>6/22/2006</stp>
        <stp>6/22/2006</stp>
        <stp>[Fixed Income  Prices 2004-2009.xlsx]TIPS!R499C108</stp>
        <tr r="DD499" s="1"/>
      </tp>
      <tp>
        <v>1.07768</v>
        <stp/>
        <stp>##V3_BDHV12</stp>
        <stp>912810FR4 Govt</stp>
        <stp>IDX_RATIO</stp>
        <stp>9/13/2006</stp>
        <stp>9/13/2006</stp>
        <stp>[Fixed Income  Prices 2004-2009.xlsx]TIPS!R558C108</stp>
        <tr r="DD558" s="1"/>
      </tp>
      <tp>
        <v>1.06504</v>
        <stp/>
        <stp>##V3_BDHV12</stp>
        <stp>912810PS1 Govt</stp>
        <stp>IDX_RATIO</stp>
        <stp>6/30/2008</stp>
        <stp>6/30/2008</stp>
        <stp>[Fixed Income  Prices 2004-2009.xlsx]TIPS!R379C116</stp>
        <tr r="DL379" s="1"/>
      </tp>
      <tp>
        <v>1.0587800000000001</v>
        <stp/>
        <stp>##V3_BDHV12</stp>
        <stp>912810PS1 Govt</stp>
        <stp>IDX_RATIO</stp>
        <stp>7/15/2009</stp>
        <stp>7/15/2009</stp>
        <stp>[Fixed Income  Prices 2004-2009.xlsx]TIPS!R651C116</stp>
        <tr r="DL651" s="1"/>
      </tp>
      <tp>
        <v>1.05531</v>
        <stp/>
        <stp>##V3_BDHV12</stp>
        <stp>912810PS1 Govt</stp>
        <stp>IDX_RATIO</stp>
        <stp>5/20/2008</stp>
        <stp>5/20/2008</stp>
        <stp>[Fixed Income  Prices 2004-2009.xlsx]TIPS!R350C116</stp>
        <tr r="DL350" s="1"/>
      </tp>
      <tp>
        <v>1.0790899999999999</v>
        <stp/>
        <stp>##V3_BDHV12</stp>
        <stp>912810FS2 Govt</stp>
        <stp>IDX_RATIO</stp>
        <stp>6/16/2008</stp>
        <stp>6/16/2008</stp>
        <stp>[Fixed Income  Prices 2004-2009.xlsx]TIPS!R629C112</stp>
        <tr r="DH629" s="1"/>
      </tp>
      <tp>
        <v>1.0502100000000001</v>
        <stp/>
        <stp>##V3_BDHV12</stp>
        <stp>912810FR4 Govt</stp>
        <stp>IDX_RATIO</stp>
        <stp>1/25/2006</stp>
        <stp>1/25/2006</stp>
        <stp>[Fixed Income  Prices 2004-2009.xlsx]TIPS!R393C108</stp>
        <tr r="DD393" s="1"/>
      </tp>
      <tp>
        <v>1.0533600000000001</v>
        <stp/>
        <stp>##V3_BDHV12</stp>
        <stp>912810PS1 Govt</stp>
        <stp>IDX_RATIO</stp>
        <stp>5/15/2009</stp>
        <stp>5/15/2009</stp>
        <stp>[Fixed Income  Prices 2004-2009.xlsx]TIPS!R608C116</stp>
        <tr r="DL608" s="1"/>
      </tp>
      <tp>
        <v>1.0380400000000001</v>
        <stp/>
        <stp>##V3_BDHV12</stp>
        <stp>912810PS1 Govt</stp>
        <stp>IDX_RATIO</stp>
        <stp>1/11/2008</stp>
        <stp>1/11/2008</stp>
        <stp>[Fixed Income  Prices 2004-2009.xlsx]TIPS!R258C116</stp>
        <tr r="DL258" s="1"/>
      </tp>
      <tp>
        <v>0.99195999999999995</v>
        <stp/>
        <stp>##V3_BDHV12</stp>
        <stp>912810PZ5 Govt</stp>
        <stp>IDX_RATIO</stp>
        <stp>6/16/2009</stp>
        <stp>6/16/2009</stp>
        <stp>[Fixed Income  Prices 2004-2009.xlsx]TIPS!R105C120</stp>
        <tr r="DP105" s="1"/>
      </tp>
      <tp>
        <v>1.04003</v>
        <stp/>
        <stp>##V3_BDHV12</stp>
        <stp>912810PS1 Govt</stp>
        <stp>IDX_RATIO</stp>
        <stp>1/21/2008</stp>
        <stp>1/21/2008</stp>
        <stp>[Fixed Income  Prices 2004-2009.xlsx]TIPS!R264C116</stp>
        <tr r="DL264" s="1"/>
      </tp>
      <tp>
        <v>1.0420100000000001</v>
        <stp/>
        <stp>##V3_BDHV12</stp>
        <stp>912810PS1 Govt</stp>
        <stp>IDX_RATIO</stp>
        <stp>1/31/2008</stp>
        <stp>1/31/2008</stp>
        <stp>[Fixed Income  Prices 2004-2009.xlsx]TIPS!R272C116</stp>
        <tr r="DL272" s="1"/>
      </tp>
      <tp>
        <v>1.0446599999999999</v>
        <stp/>
        <stp>##V3_BDHV12</stp>
        <stp>912810PS1 Govt</stp>
        <stp>IDX_RATIO</stp>
        <stp>3/16/2009</stp>
        <stp>3/16/2009</stp>
        <stp>[Fixed Income  Prices 2004-2009.xlsx]TIPS!R564C116</stp>
        <tr r="DL564" s="1"/>
      </tp>
      <tp>
        <v>0.99283999999999994</v>
        <stp/>
        <stp>##V3_BDHV12</stp>
        <stp>912828ET3 Govt</stp>
        <stp>IDX_RATIO</stp>
        <stp>2/20/2006</stp>
        <stp>2/20/2006</stp>
        <stp>[Fixed Income  Prices 2004-2009.xlsx]TIPS!R32C76</stp>
        <tr r="BX32" s="1"/>
      </tp>
      <tp>
        <v>0.99861999999999995</v>
        <stp/>
        <stp>##V3_BDHV12</stp>
        <stp>912828ET3 Govt</stp>
        <stp>IDX_RATIO</stp>
        <stp>3/30/2006</stp>
        <stp>3/30/2006</stp>
        <stp>[Fixed Income  Prices 2004-2009.xlsx]TIPS!R60C76</stp>
        <tr r="BX60" s="1"/>
      </tp>
      <tp>
        <v>1.0340799999999999</v>
        <stp/>
        <stp>##V3_BDHV12</stp>
        <stp>912810FR4 Govt</stp>
        <stp>IDX_RATIO</stp>
        <stp>9/15/2005</stp>
        <stp>9/15/2005</stp>
        <stp>[Fixed Income  Prices 2004-2009.xlsx]TIPS!R300C108</stp>
        <tr r="DD300" s="1"/>
      </tp>
      <tp>
        <v>1.0710599999999999</v>
        <stp/>
        <stp>##V3_BDHV12</stp>
        <stp>912810FS2 Govt</stp>
        <stp>IDX_RATIO</stp>
        <stp>5/16/2008</stp>
        <stp>5/16/2008</stp>
        <stp>[Fixed Income  Prices 2004-2009.xlsx]TIPS!R608C112</stp>
        <tr r="DH608" s="1"/>
      </tp>
      <tp>
        <v>1.05836</v>
        <stp/>
        <stp>##V3_BDHV12</stp>
        <stp>912810FS2 Govt</stp>
        <stp>IDX_RATIO</stp>
        <stp>2/25/2008</stp>
        <stp>2/25/2008</stp>
        <stp>[Fixed Income  Prices 2004-2009.xlsx]TIPS!R549C112</stp>
        <tr r="DH549" s="1"/>
      </tp>
      <tp>
        <v>1.0492300000000001</v>
        <stp/>
        <stp>##V3_BDHV12</stp>
        <stp>912810FS2 Govt</stp>
        <stp>IDX_RATIO</stp>
        <stp>8/24/2007</stp>
        <stp>8/24/2007</stp>
        <stp>[Fixed Income  Prices 2004-2009.xlsx]TIPS!R418C112</stp>
        <tr r="DH418" s="1"/>
      </tp>
      <tp>
        <v>1.0178400000000001</v>
        <stp/>
        <stp>##V3_BDHV12</stp>
        <stp>912810FS2 Govt</stp>
        <stp>IDX_RATIO</stp>
        <stp>3/12/2007</stp>
        <stp>3/12/2007</stp>
        <stp>[Fixed Income  Prices 2004-2009.xlsx]TIPS!R299C112</stp>
        <tr r="DH299" s="1"/>
      </tp>
      <tp>
        <v>1.0496399999999999</v>
        <stp/>
        <stp>##V3_BDHV12</stp>
        <stp>912810FS2 Govt</stp>
        <stp>IDX_RATIO</stp>
        <stp>9/14/2007</stp>
        <stp>9/14/2007</stp>
        <stp>[Fixed Income  Prices 2004-2009.xlsx]TIPS!R433C112</stp>
        <tr r="DH433" s="1"/>
      </tp>
      <tp>
        <v>1.056</v>
        <stp/>
        <stp>##V3_BDHV12</stp>
        <stp>912810PS1 Govt</stp>
        <stp>IDX_RATIO</stp>
        <stp>6/15/2009</stp>
        <stp>6/15/2009</stp>
        <stp>[Fixed Income  Prices 2004-2009.xlsx]TIPS!R629C116</stp>
        <tr r="DL629" s="1"/>
      </tp>
      <tp>
        <v>1.0419700000000001</v>
        <stp/>
        <stp>##V3_BDHV12</stp>
        <stp>912810PS1 Govt</stp>
        <stp>IDX_RATIO</stp>
        <stp>2/11/2008</stp>
        <stp>2/11/2008</stp>
        <stp>[Fixed Income  Prices 2004-2009.xlsx]TIPS!R279C116</stp>
        <tr r="DL279" s="1"/>
      </tp>
      <tp>
        <v>1.0436300000000001</v>
        <stp/>
        <stp>##V3_BDHV12</stp>
        <stp>912810PS1 Govt</stp>
        <stp>IDX_RATIO</stp>
        <stp>2/26/2009</stp>
        <stp>2/26/2009</stp>
        <stp>[Fixed Income  Prices 2004-2009.xlsx]TIPS!R552C116</stp>
        <tr r="DL552" s="1"/>
      </tp>
      <tp>
        <v>1.0496300000000001</v>
        <stp/>
        <stp>##V3_BDHV12</stp>
        <stp>912810PS1 Govt</stp>
        <stp>IDX_RATIO</stp>
        <stp>4/30/2008</stp>
        <stp>4/30/2008</stp>
        <stp>[Fixed Income  Prices 2004-2009.xlsx]TIPS!R336C116</stp>
        <tr r="DL336" s="1"/>
      </tp>
      <tp>
        <v>0.99617999999999995</v>
        <stp/>
        <stp>##V3_BDHV12</stp>
        <stp>912828ET3 Govt</stp>
        <stp>IDX_RATIO</stp>
        <stp>3/20/2006</stp>
        <stp>3/20/2006</stp>
        <stp>[Fixed Income  Prices 2004-2009.xlsx]TIPS!R52C76</stp>
        <tr r="BX52" s="1"/>
      </tp>
      <tp>
        <v>1.04955</v>
        <stp/>
        <stp>##V3_BDHV12</stp>
        <stp>912810FS2 Govt</stp>
        <stp>IDX_RATIO</stp>
        <stp>9/24/2007</stp>
        <stp>9/24/2007</stp>
        <stp>[Fixed Income  Prices 2004-2009.xlsx]TIPS!R439C112</stp>
        <tr r="DH439" s="1"/>
      </tp>
      <tp>
        <v>1.0586</v>
        <stp/>
        <stp>##V3_BDHV12</stp>
        <stp>912810FS2 Govt</stp>
        <stp>IDX_RATIO</stp>
        <stp>2/15/2008</stp>
        <stp>2/15/2008</stp>
        <stp>[Fixed Income  Prices 2004-2009.xlsx]TIPS!R543C112</stp>
        <tr r="DH543" s="1"/>
      </tp>
      <tp>
        <v>1.0163599999999999</v>
        <stp/>
        <stp>##V3_BDHV12</stp>
        <stp>912810FS2 Govt</stp>
        <stp>IDX_RATIO</stp>
        <stp>2/22/2007</stp>
        <stp>2/22/2007</stp>
        <stp>[Fixed Income  Prices 2004-2009.xlsx]TIPS!R287C112</stp>
        <tr r="DH287" s="1"/>
      </tp>
      <tp>
        <v>1.04857</v>
        <stp/>
        <stp>##V3_BDHV12</stp>
        <stp>912810FS2 Govt</stp>
        <stp>IDX_RATIO</stp>
        <stp>8/14/2007</stp>
        <stp>8/14/2007</stp>
        <stp>[Fixed Income  Prices 2004-2009.xlsx]TIPS!R410C112</stp>
        <tr r="DH410" s="1"/>
      </tp>
      <tp>
        <v>1.0010399999999999</v>
        <stp/>
        <stp>##V3_BDHV12</stp>
        <stp>912828JX9 Govt</stp>
        <stp>IDX_RATIO</stp>
        <stp>8/19/2009</stp>
        <stp>8/19/2009</stp>
        <stp>[Fixed Income  Prices 2004-2009.xlsx]TIPS!R166C100</stp>
        <tr r="CV166" s="1"/>
      </tp>
      <tp>
        <v>1.08127</v>
        <stp/>
        <stp>##V3_BDHV12</stp>
        <stp>912810FS2 Govt</stp>
        <stp>IDX_RATIO</stp>
        <stp>6/26/2008</stp>
        <stp>6/26/2008</stp>
        <stp>[Fixed Income  Prices 2004-2009.xlsx]TIPS!R637C112</stp>
        <tr r="DH637" s="1"/>
      </tp>
      <tp>
        <v>1.0461199999999999</v>
        <stp/>
        <stp>##V3_BDHV12</stp>
        <stp>912810PS1 Govt</stp>
        <stp>IDX_RATIO</stp>
        <stp>3/26/2009</stp>
        <stp>3/26/2009</stp>
        <stp>[Fixed Income  Prices 2004-2009.xlsx]TIPS!R572C116</stp>
        <tr r="DL572" s="1"/>
      </tp>
      <tp>
        <v>1.05419</v>
        <stp/>
        <stp>##V3_BDHV12</stp>
        <stp>912810PS1 Govt</stp>
        <stp>IDX_RATIO</stp>
        <stp>5/25/2009</stp>
        <stp>5/25/2009</stp>
        <stp>[Fixed Income  Prices 2004-2009.xlsx]TIPS!R614C116</stp>
        <tr r="DL614" s="1"/>
      </tp>
      <tp>
        <v>0.99278999999999995</v>
        <stp/>
        <stp>##V3_BDHV12</stp>
        <stp>912810PZ5 Govt</stp>
        <stp>IDX_RATIO</stp>
        <stp>6/26/2009</stp>
        <stp>6/26/2009</stp>
        <stp>[Fixed Income  Prices 2004-2009.xlsx]TIPS!R113C120</stp>
        <tr r="DP113" s="1"/>
      </tp>
      <tp>
        <v>1.0476000000000001</v>
        <stp/>
        <stp>##V3_BDHV12</stp>
        <stp>912810PS1 Govt</stp>
        <stp>IDX_RATIO</stp>
        <stp>4/10/2008</stp>
        <stp>4/10/2008</stp>
        <stp>[Fixed Income  Prices 2004-2009.xlsx]TIPS!R322C116</stp>
        <tr r="DL322" s="1"/>
      </tp>
      <tp>
        <v>0.99609999999999999</v>
        <stp/>
        <stp>##V3_BDHV12</stp>
        <stp>912828ET3 Govt</stp>
        <stp>IDX_RATIO</stp>
        <stp>1/30/2006</stp>
        <stp>1/30/2006</stp>
        <stp>[Fixed Income  Prices 2004-2009.xlsx]TIPS!R17C76</stp>
        <tr r="BX17" s="1"/>
      </tp>
      <tp>
        <v>0.99373999999999996</v>
        <stp/>
        <stp>##V3_BDHV12</stp>
        <stp>912828ET3 Govt</stp>
        <stp>IDX_RATIO</stp>
        <stp>3/10/2006</stp>
        <stp>3/10/2006</stp>
        <stp>[Fixed Income  Prices 2004-2009.xlsx]TIPS!R46C76</stp>
        <tr r="BX46" s="1"/>
      </tp>
      <tp>
        <v>1.0725800000000001</v>
        <stp/>
        <stp>##V3_BDHV12</stp>
        <stp>912810FR4 Govt</stp>
        <stp>IDX_RATIO</stp>
        <stp>3/20/2007</stp>
        <stp>3/20/2007</stp>
        <stp>[Fixed Income  Prices 2004-2009.xlsx]TIPS!R692C108</stp>
        <tr r="DD692" s="1"/>
      </tp>
      <tp>
        <v>1.07718</v>
        <stp/>
        <stp>##V3_BDHV12</stp>
        <stp>912810FS2 Govt</stp>
        <stp>IDX_RATIO</stp>
        <stp>7/29/2009</stp>
        <stp>7/29/2009</stp>
        <stp>[Fixed Income  Prices 2004-2009.xlsx]TIPS!R921C112</stp>
        <tr r="DH921" s="1"/>
      </tp>
      <tp>
        <v>1.0623100000000001</v>
        <stp/>
        <stp>##V3_BDHV12</stp>
        <stp>912810FS2 Govt</stp>
        <stp>IDX_RATIO</stp>
        <stp>3/25/2008</stp>
        <stp>3/25/2008</stp>
        <stp>[Fixed Income  Prices 2004-2009.xlsx]TIPS!R570C112</stp>
        <tr r="DH570" s="1"/>
      </tp>
      <tp>
        <v>1.0740400000000001</v>
        <stp/>
        <stp>##V3_BDHV12</stp>
        <stp>912810FS2 Govt</stp>
        <stp>IDX_RATIO</stp>
        <stp>5/26/2008</stp>
        <stp>5/26/2008</stp>
        <stp>[Fixed Income  Prices 2004-2009.xlsx]TIPS!R614C112</stp>
        <tr r="DH614" s="1"/>
      </tp>
      <tp>
        <v>0.99458999999999997</v>
        <stp/>
        <stp>##V3_BDHV12</stp>
        <stp>912810PZ5 Govt</stp>
        <stp>IDX_RATIO</stp>
        <stp>7/16/2009</stp>
        <stp>7/16/2009</stp>
        <stp>[Fixed Income  Prices 2004-2009.xlsx]TIPS!R127C120</stp>
        <tr r="DP127" s="1"/>
      </tp>
      <tp>
        <v>1.04752</v>
        <stp/>
        <stp>##V3_BDHV12</stp>
        <stp>912810PS1 Govt</stp>
        <stp>IDX_RATIO</stp>
        <stp>2/16/2009</stp>
        <stp>2/16/2009</stp>
        <stp>[Fixed Income  Prices 2004-2009.xlsx]TIPS!R544C116</stp>
        <tr r="DL544" s="1"/>
      </tp>
      <tp>
        <v>1.05687</v>
        <stp/>
        <stp>##V3_BDHV12</stp>
        <stp>912810PS1 Govt</stp>
        <stp>IDX_RATIO</stp>
        <stp>6/25/2009</stp>
        <stp>6/25/2009</stp>
        <stp>[Fixed Income  Prices 2004-2009.xlsx]TIPS!R637C116</stp>
        <tr r="DL637" s="1"/>
      </tp>
      <tp>
        <v>0.99428000000000005</v>
        <stp/>
        <stp>##V3_BDHV12</stp>
        <stp>912828ET3 Govt</stp>
        <stp>IDX_RATIO</stp>
        <stp>2/10/2006</stp>
        <stp>2/10/2006</stp>
        <stp>[Fixed Income  Prices 2004-2009.xlsx]TIPS!R26C76</stp>
        <tr r="BX26" s="1"/>
      </tp>
      <tp>
        <v>0.99870000000000003</v>
        <stp/>
        <stp>##V3_BDHV12</stp>
        <stp>912828ET3 Govt</stp>
        <stp>IDX_RATIO</stp>
        <stp>1/20/2006</stp>
        <stp>1/20/2006</stp>
        <stp>[Fixed Income  Prices 2004-2009.xlsx]TIPS!R11C76</stp>
        <tr r="BX11" s="1"/>
      </tp>
      <tp>
        <v>1.0690900000000001</v>
        <stp/>
        <stp>##V3_BDHV12</stp>
        <stp>912810FR4 Govt</stp>
        <stp>IDX_RATIO</stp>
        <stp>1/30/2007</stp>
        <stp>1/30/2007</stp>
        <stp>[Fixed Income  Prices 2004-2009.xlsx]TIPS!R657C108</stp>
        <tr r="DD657" s="1"/>
      </tp>
      <tp>
        <v>1.0106599999999999</v>
        <stp/>
        <stp>##V3_BDHV12</stp>
        <stp>912810FR4 Govt</stp>
        <stp>IDX_RATIO</stp>
        <stp>3/17/2005</stp>
        <stp>3/17/2005</stp>
        <stp>[Fixed Income  Prices 2004-2009.xlsx]TIPS!R171C108</stp>
        <tr r="DD171" s="1"/>
      </tp>
      <tp>
        <v>1.0827599999999999</v>
        <stp/>
        <stp>##V3_BDHV12</stp>
        <stp>912810FR4 Govt</stp>
        <stp>IDX_RATIO</stp>
        <stp>5/11/2007</stp>
        <stp>5/11/2007</stp>
        <stp>[Fixed Income  Prices 2004-2009.xlsx]TIPS!R730C108</stp>
        <tr r="DD730" s="1"/>
      </tp>
      <tp>
        <v>1.0201</v>
        <stp/>
        <stp>##V3_BDHV12</stp>
        <stp>912810FS2 Govt</stp>
        <stp>IDX_RATIO</stp>
        <stp>7/31/2006</stp>
        <stp>7/31/2006</stp>
        <stp>[Fixed Income  Prices 2004-2009.xlsx]TIPS!R139C112</stp>
        <tr r="DH139" s="1"/>
      </tp>
      <tp>
        <v>1.07006</v>
        <stp/>
        <stp>##V3_BDHV12</stp>
        <stp>912810FR4 Govt</stp>
        <stp>IDX_RATIO</stp>
        <stp>2/20/2007</stp>
        <stp>2/20/2007</stp>
        <stp>[Fixed Income  Prices 2004-2009.xlsx]TIPS!R672C108</stp>
        <tr r="DD672" s="1"/>
      </tp>
      <tp>
        <v>1.07104</v>
        <stp/>
        <stp>##V3_BDHV12</stp>
        <stp>912810FR4 Govt</stp>
        <stp>IDX_RATIO</stp>
        <stp>7/13/2006</stp>
        <stp>7/13/2006</stp>
        <stp>[Fixed Income  Prices 2004-2009.xlsx]TIPS!R514C108</stp>
        <tr r="DD514" s="1"/>
      </tp>
      <tp>
        <v>1.02847</v>
        <stp/>
        <stp>##V3_BDHV12</stp>
        <stp>912810FR4 Govt</stp>
        <stp>IDX_RATIO</stp>
        <stp>6/14/2005</stp>
        <stp>6/14/2005</stp>
        <stp>[Fixed Income  Prices 2004-2009.xlsx]TIPS!R233C108</stp>
        <tr r="DD233" s="1"/>
      </tp>
      <tp>
        <v>0.99578999999999995</v>
        <stp/>
        <stp>##V3_BDHV12</stp>
        <stp>912828JX9 Govt</stp>
        <stp>IDX_RATIO</stp>
        <stp>7/29/2009</stp>
        <stp>7/29/2009</stp>
        <stp>[Fixed Income  Prices 2004-2009.xlsx]TIPS!R151C100</stp>
        <tr r="CV151" s="1"/>
      </tp>
      <tp>
        <v>1.0184800000000001</v>
        <stp/>
        <stp>##V3_BDHV12</stp>
        <stp>912810FS2 Govt</stp>
        <stp>IDX_RATIO</stp>
        <stp>7/21/2006</stp>
        <stp>7/21/2006</stp>
        <stp>[Fixed Income  Prices 2004-2009.xlsx]TIPS!R133C112</stp>
        <tr r="DH133" s="1"/>
      </tp>
      <tp>
        <v>1.02203</v>
        <stp/>
        <stp>##V3_BDHV12</stp>
        <stp>912810FS2 Govt</stp>
        <stp>IDX_RATIO</stp>
        <stp>4/13/2007</stp>
        <stp>4/13/2007</stp>
        <stp>[Fixed Income  Prices 2004-2009.xlsx]TIPS!R323C112</stp>
        <tr r="DH323" s="1"/>
      </tp>
      <tp>
        <v>1.02071</v>
        <stp/>
        <stp>##V3_BDHV12</stp>
        <stp>912810PS1 Govt</stp>
        <stp>IDX_RATIO</stp>
        <stp>6/12/2007</stp>
        <stp>6/12/2007</stp>
        <stp>[Fixed Income  Prices 2004-2009.xlsx]TIPS!R105C116</stp>
        <tr r="DL105" s="1"/>
      </tp>
      <tp>
        <v>1.0832999999999999</v>
        <stp/>
        <stp>##V3_BDHV12</stp>
        <stp>912810PS1 Govt</stp>
        <stp>IDX_RATIO</stp>
        <stp>8/27/2008</stp>
        <stp>8/27/2008</stp>
        <stp>[Fixed Income  Prices 2004-2009.xlsx]TIPS!R421C116</stp>
        <tr r="DL421" s="1"/>
      </tp>
      <tp>
        <v>1.04173</v>
        <stp/>
        <stp>##V3_BDHV12</stp>
        <stp>912810PS1 Govt</stp>
        <stp>IDX_RATIO</stp>
        <stp>2/21/2008</stp>
        <stp>2/21/2008</stp>
        <stp>[Fixed Income  Prices 2004-2009.xlsx]TIPS!R287C116</stp>
        <tr r="DL287" s="1"/>
      </tp>
      <tp>
        <v>1.0057700000000001</v>
        <stp/>
        <stp>##V3_BDHV12</stp>
        <stp>912828CP3 Govt</stp>
        <stp>IDX_RATIO</stp>
        <stp>8/26/2004</stp>
        <stp>8/26/2004</stp>
        <stp>[Fixed Income  Prices 2004-2009.xlsx]TIPS!R29C64</stp>
        <tr r="BL29" s="1"/>
      </tp>
      <tp>
        <v>1.0828599999999999</v>
        <stp/>
        <stp>##V3_BDHV12</stp>
        <stp>912810FS2 Govt</stp>
        <stp>IDX_RATIO</stp>
        <stp>8/19/2009</stp>
        <stp>8/19/2009</stp>
        <stp>[Fixed Income  Prices 2004-2009.xlsx]TIPS!R936C112</stp>
        <tr r="DH936" s="1"/>
      </tp>
      <tp>
        <v>1.0158199999999999</v>
        <stp/>
        <stp>##V3_BDHV12</stp>
        <stp>912810FS2 Govt</stp>
        <stp>IDX_RATIO</stp>
        <stp>2/12/2007</stp>
        <stp>2/12/2007</stp>
        <stp>[Fixed Income  Prices 2004-2009.xlsx]TIPS!R279C112</stp>
        <tr r="DH279" s="1"/>
      </tp>
      <tp>
        <v>1.0238499999999999</v>
        <stp/>
        <stp>##V3_BDHV12</stp>
        <stp>912810FS2 Govt</stp>
        <stp>IDX_RATIO</stp>
        <stp>4/23/2007</stp>
        <stp>4/23/2007</stp>
        <stp>[Fixed Income  Prices 2004-2009.xlsx]TIPS!R329C112</stp>
        <tr r="DH329" s="1"/>
      </tp>
      <tp>
        <v>1.0665800000000001</v>
        <stp/>
        <stp>##V3_BDHV12</stp>
        <stp>912810FR4 Govt</stp>
        <stp>IDX_RATIO</stp>
        <stp>6/23/2006</stp>
        <stp>6/23/2006</stp>
        <stp>[Fixed Income  Prices 2004-2009.xlsx]TIPS!R500C108</stp>
        <tr r="DD500" s="1"/>
      </tp>
      <tp>
        <v>1.0736399999999999</v>
        <stp/>
        <stp>##V3_BDHV12</stp>
        <stp>912810FS2 Govt</stp>
        <stp>IDX_RATIO</stp>
        <stp>1/27/2009</stp>
        <stp>1/27/2009</stp>
        <stp>[Fixed Income  Prices 2004-2009.xlsx]TIPS!R790C112</stp>
        <tr r="DH790" s="1"/>
      </tp>
      <tp>
        <v>1.07576</v>
        <stp/>
        <stp>##V3_BDHV12</stp>
        <stp>912810FR4 Govt</stp>
        <stp>IDX_RATIO</stp>
        <stp>4/11/2007</stp>
        <stp>4/11/2007</stp>
        <stp>[Fixed Income  Prices 2004-2009.xlsx]TIPS!R708C108</stp>
        <tr r="DD708" s="1"/>
      </tp>
      <tp>
        <v>1.01237</v>
        <stp/>
        <stp>##V3_BDHV12</stp>
        <stp>912810FS2 Govt</stp>
        <stp>IDX_RATIO</stp>
        <stp>6/21/2006</stp>
        <stp>6/21/2006</stp>
        <stp>[Fixed Income  Prices 2004-2009.xlsx]TIPS!R111C112</stp>
        <tr r="DH111" s="1"/>
      </tp>
      <tp>
        <v>1.02712</v>
        <stp/>
        <stp>##V3_BDHV12</stp>
        <stp>912810PS1 Govt</stp>
        <stp>IDX_RATIO</stp>
        <stp>7/12/2007</stp>
        <stp>7/12/2007</stp>
        <stp>[Fixed Income  Prices 2004-2009.xlsx]TIPS!R127C116</stp>
        <tr r="DL127" s="1"/>
      </tp>
      <tp>
        <v>1.0880799999999999</v>
        <stp/>
        <stp>##V3_BDHV12</stp>
        <stp>912810PS1 Govt</stp>
        <stp>IDX_RATIO</stp>
        <stp>9/17/2008</stp>
        <stp>9/17/2008</stp>
        <stp>[Fixed Income  Prices 2004-2009.xlsx]TIPS!R436C116</stp>
        <tr r="DL436" s="1"/>
      </tp>
      <tp>
        <v>1.00474</v>
        <stp/>
        <stp>##V3_BDHV12</stp>
        <stp>912828CP3 Govt</stp>
        <stp>IDX_RATIO</stp>
        <stp>8/16/2004</stp>
        <stp>8/16/2004</stp>
        <stp>[Fixed Income  Prices 2004-2009.xlsx]TIPS!R21C64</stp>
        <tr r="BL21" s="1"/>
      </tp>
      <tp>
        <v>1.0859300000000001</v>
        <stp/>
        <stp>##V3_BDHV12</stp>
        <stp>912810FR4 Govt</stp>
        <stp>IDX_RATIO</stp>
        <stp>5/21/2007</stp>
        <stp>5/21/2007</stp>
        <stp>[Fixed Income  Prices 2004-2009.xlsx]TIPS!R736C108</stp>
        <tr r="DD736" s="1"/>
      </tp>
      <tp>
        <v>1.0111600000000001</v>
        <stp/>
        <stp>##V3_BDHV12</stp>
        <stp>912810FR4 Govt</stp>
        <stp>IDX_RATIO</stp>
        <stp>2/17/2005</stp>
        <stp>2/17/2005</stp>
        <stp>[Fixed Income  Prices 2004-2009.xlsx]TIPS!R151C108</stp>
        <tr r="DD151" s="1"/>
      </tp>
      <tp>
        <v>1.0162</v>
        <stp/>
        <stp>##V3_BDHV12</stp>
        <stp>912810FS2 Govt</stp>
        <stp>IDX_RATIO</stp>
        <stp>1/12/2007</stp>
        <stp>1/12/2007</stp>
        <stp>[Fixed Income  Prices 2004-2009.xlsx]TIPS!R258C112</stp>
        <tr r="DH258" s="1"/>
      </tp>
      <tp>
        <v>1.0701100000000001</v>
        <stp/>
        <stp>##V3_BDHV12</stp>
        <stp>912810FR4 Govt</stp>
        <stp>IDX_RATIO</stp>
        <stp>1/10/2007</stp>
        <stp>1/10/2007</stp>
        <stp>[Fixed Income  Prices 2004-2009.xlsx]TIPS!R643C108</stp>
        <tr r="DD643" s="1"/>
      </tp>
      <tp>
        <v>1.0234300000000001</v>
        <stp/>
        <stp>##V3_BDHV12</stp>
        <stp>912810FR4 Govt</stp>
        <stp>IDX_RATIO</stp>
        <stp>5/24/2005</stp>
        <stp>5/24/2005</stp>
        <stp>[Fixed Income  Prices 2004-2009.xlsx]TIPS!R219C108</stp>
        <tr r="DD219" s="1"/>
      </tp>
      <tp>
        <v>1.01572</v>
        <stp/>
        <stp>##V3_BDHV12</stp>
        <stp>912810FS2 Govt</stp>
        <stp>IDX_RATIO</stp>
        <stp>1/22/2007</stp>
        <stp>1/22/2007</stp>
        <stp>[Fixed Income  Prices 2004-2009.xlsx]TIPS!R264C112</stp>
        <tr r="DH264" s="1"/>
      </tp>
      <tp>
        <v>1.01685</v>
        <stp/>
        <stp>##V3_BDHV12</stp>
        <stp>912810FS2 Govt</stp>
        <stp>IDX_RATIO</stp>
        <stp>7/11/2006</stp>
        <stp>7/11/2006</stp>
        <stp>[Fixed Income  Prices 2004-2009.xlsx]TIPS!R125C112</stp>
        <tr r="DH125" s="1"/>
      </tp>
      <tp>
        <v>1.0031399999999999</v>
        <stp/>
        <stp>##V3_BDHV12</stp>
        <stp>912828JX9 Govt</stp>
        <stp>IDX_RATIO</stp>
        <stp>9/29/2009</stp>
        <stp>9/29/2009</stp>
        <stp>[Fixed Income  Prices 2004-2009.xlsx]TIPS!R195C100</stp>
        <tr r="CV195" s="1"/>
      </tp>
      <tp>
        <v>1.06826</v>
        <stp/>
        <stp>##V3_BDHV12</stp>
        <stp>912810PS1 Govt</stp>
        <stp>IDX_RATIO</stp>
        <stp>9/24/2009</stp>
        <stp>9/24/2009</stp>
        <stp>[Fixed Income  Prices 2004-2009.xlsx]TIPS!R702C116</stp>
        <tr r="DL702" s="1"/>
      </tp>
      <tp>
        <v>1.0229200000000001</v>
        <stp/>
        <stp>##V3_BDHV12</stp>
        <stp>912810PS1 Govt</stp>
        <stp>IDX_RATIO</stp>
        <stp>6/22/2007</stp>
        <stp>6/22/2007</stp>
        <stp>[Fixed Income  Prices 2004-2009.xlsx]TIPS!R113C116</stp>
        <tr r="DL113" s="1"/>
      </tp>
      <tp>
        <v>1.00559</v>
        <stp/>
        <stp>##V3_BDHV12</stp>
        <stp>912828CP3 Govt</stp>
        <stp>IDX_RATIO</stp>
        <stp>9/16/2004</stp>
        <stp>9/16/2004</stp>
        <stp>[Fixed Income  Prices 2004-2009.xlsx]TIPS!R44C64</stp>
        <tr r="BL44" s="1"/>
      </tp>
      <tp>
        <v>1.0494399999999999</v>
        <stp/>
        <stp>##V3_BDHV12</stp>
        <stp>912810FR4 Govt</stp>
        <stp>IDX_RATIO</stp>
        <stp>3/22/2006</stp>
        <stp>3/22/2006</stp>
        <stp>[Fixed Income  Prices 2004-2009.xlsx]TIPS!R433C108</stp>
        <tr r="DD433" s="1"/>
      </tp>
      <tp>
        <v>1.03392</v>
        <stp/>
        <stp>##V3_BDHV12</stp>
        <stp>912810FR4 Govt</stp>
        <stp>IDX_RATIO</stp>
        <stp>9/14/2005</stp>
        <stp>9/14/2005</stp>
        <stp>[Fixed Income  Prices 2004-2009.xlsx]TIPS!R299C108</stp>
        <tr r="DD299" s="1"/>
      </tp>
      <tp>
        <v>0.99221000000000004</v>
        <stp/>
        <stp>##V3_BDHV12</stp>
        <stp>912828JX9 Govt</stp>
        <stp>IDX_RATIO</stp>
        <stp>6/19/2009</stp>
        <stp>6/19/2009</stp>
        <stp>[Fixed Income  Prices 2004-2009.xlsx]TIPS!R123C100</stp>
        <tr r="CV123" s="1"/>
      </tp>
      <tp>
        <v>1.0179400000000001</v>
        <stp/>
        <stp>##V3_BDHV12</stp>
        <stp>912810FS2 Govt</stp>
        <stp>IDX_RATIO</stp>
        <stp>3/13/2007</stp>
        <stp>3/13/2007</stp>
        <stp>[Fixed Income  Prices 2004-2009.xlsx]TIPS!R300C112</stp>
        <tr r="DH300" s="1"/>
      </tp>
      <tp>
        <v>1.03193</v>
        <stp/>
        <stp>##V3_BDHV12</stp>
        <stp>912810FS2 Govt</stp>
        <stp>IDX_RATIO</stp>
        <stp>5/23/2007</stp>
        <stp>5/23/2007</stp>
        <stp>[Fixed Income  Prices 2004-2009.xlsx]TIPS!R351C112</stp>
        <tr r="DH351" s="1"/>
      </tp>
      <tp>
        <v>1.06494</v>
        <stp/>
        <stp>##V3_BDHV12</stp>
        <stp>912810FS2 Govt</stp>
        <stp>IDX_RATIO</stp>
        <stp>4/15/2008</stp>
        <stp>4/15/2008</stp>
        <stp>[Fixed Income  Prices 2004-2009.xlsx]TIPS!R585C112</stp>
        <tr r="DH585" s="1"/>
      </tp>
      <tp>
        <v>1.0029699999999999</v>
        <stp/>
        <stp>##V3_BDHV12</stp>
        <stp>912810PZ5 Govt</stp>
        <stp>IDX_RATIO</stp>
        <stp>8/26/2009</stp>
        <stp>8/26/2009</stp>
        <stp>[Fixed Income  Prices 2004-2009.xlsx]TIPS!R156C120</stp>
        <tr r="DP156" s="1"/>
      </tp>
      <tp>
        <v>1.00383</v>
        <stp/>
        <stp>##V3_BDHV12</stp>
        <stp>912810PZ5 Govt</stp>
        <stp>IDX_RATIO</stp>
        <stp>9/16/2009</stp>
        <stp>9/16/2009</stp>
        <stp>[Fixed Income  Prices 2004-2009.xlsx]TIPS!R171C120</stp>
        <tr r="DP171" s="1"/>
      </tp>
      <tp>
        <v>1.02525</v>
        <stp/>
        <stp>##V3_BDHV12</stp>
        <stp>912828BW9 Govt</stp>
        <stp>IDX_RATIO</stp>
        <stp>9/27/2004</stp>
        <stp>9/27/2004</stp>
        <stp>[Fixed Income  Prices 2004-2009.xlsx]TIPS!R51C56</stp>
        <tr r="BD51" s="1"/>
      </tp>
      <tp>
        <v>1.0046600000000001</v>
        <stp/>
        <stp>##V3_BDHV12</stp>
        <stp>912828GX2 Govt</stp>
        <stp>IDX_RATIO</stp>
        <stp>8/22/2007</stp>
        <stp>8/22/2007</stp>
        <stp>[Fixed Income  Prices 2004-2009.xlsx]TIPS!R34C88</stp>
        <tr r="CJ34" s="1"/>
      </tp>
      <tp>
        <v>1.0891</v>
        <stp/>
        <stp>##V3_BDHV12</stp>
        <stp>912810FR4 Govt</stp>
        <stp>IDX_RATIO</stp>
        <stp>5/31/2007</stp>
        <stp>5/31/2007</stp>
        <stp>[Fixed Income  Prices 2004-2009.xlsx]TIPS!R744C108</stp>
        <tr r="DD744" s="1"/>
      </tp>
      <tp>
        <v>1.03077</v>
        <stp/>
        <stp>##V3_BDHV12</stp>
        <stp>912810FR4 Govt</stp>
        <stp>IDX_RATIO</stp>
        <stp>6/24/2005</stp>
        <stp>6/24/2005</stp>
        <stp>[Fixed Income  Prices 2004-2009.xlsx]TIPS!R241C108</stp>
        <tr r="DD241" s="1"/>
      </tp>
      <tp>
        <v>1.0851299999999999</v>
        <stp/>
        <stp>##V3_BDHV12</stp>
        <stp>912810FS2 Govt</stp>
        <stp>IDX_RATIO</stp>
        <stp>9/29/2009</stp>
        <stp>9/29/2009</stp>
        <stp>[Fixed Income  Prices 2004-2009.xlsx]TIPS!R965C112</stp>
        <tr r="DH965" s="1"/>
      </tp>
      <tp>
        <v>1.01319</v>
        <stp/>
        <stp>##V3_BDHV12</stp>
        <stp>912810FR4 Govt</stp>
        <stp>IDX_RATIO</stp>
        <stp>1/27/2005</stp>
        <stp>1/27/2005</stp>
        <stp>[Fixed Income  Prices 2004-2009.xlsx]TIPS!R136C108</stp>
        <tr r="DD136" s="1"/>
      </tp>
      <tp>
        <v>1.09178</v>
        <stp/>
        <stp>##V3_BDHV12</stp>
        <stp>912810FR4 Govt</stp>
        <stp>IDX_RATIO</stp>
        <stp>6/11/2007</stp>
        <stp>6/11/2007</stp>
        <stp>[Fixed Income  Prices 2004-2009.xlsx]TIPS!R751C108</stp>
        <tr r="DD751" s="1"/>
      </tp>
      <tp>
        <v>1.0562</v>
        <stp/>
        <stp>##V3_BDHV12</stp>
        <stp>912810FR4 Govt</stp>
        <stp>IDX_RATIO</stp>
        <stp>5/12/2006</stp>
        <stp>5/12/2006</stp>
        <stp>[Fixed Income  Prices 2004-2009.xlsx]TIPS!R470C108</stp>
        <tr r="DD470" s="1"/>
      </tp>
      <tp>
        <v>0.98972000000000004</v>
        <stp/>
        <stp>##V3_BDHV12</stp>
        <stp>912828JX9 Govt</stp>
        <stp>IDX_RATIO</stp>
        <stp>5/19/2009</stp>
        <stp>5/19/2009</stp>
        <stp>[Fixed Income  Prices 2004-2009.xlsx]TIPS!R100C100</stp>
        <tr r="CV100" s="1"/>
      </tp>
      <tp>
        <v>1.0496000000000001</v>
        <stp/>
        <stp>##V3_BDHV12</stp>
        <stp>912810PS1 Govt</stp>
        <stp>IDX_RATIO</stp>
        <stp>4/16/2009</stp>
        <stp>4/16/2009</stp>
        <stp>[Fixed Income  Prices 2004-2009.xlsx]TIPS!R587C116</stp>
        <tr r="DL587" s="1"/>
      </tp>
      <tp>
        <v>1.02613</v>
        <stp/>
        <stp>##V3_BDHV12</stp>
        <stp>912828BW9 Govt</stp>
        <stp>IDX_RATIO</stp>
        <stp>8/27/2004</stp>
        <stp>8/27/2004</stp>
        <stp>[Fixed Income  Prices 2004-2009.xlsx]TIPS!R30C56</stp>
        <tr r="BD30" s="1"/>
      </tp>
      <tp>
        <v>0.99050000000000005</v>
        <stp/>
        <stp>##V3_BDHV12</stp>
        <stp>912828JX9 Govt</stp>
        <stp>IDX_RATIO</stp>
        <stp>5/29/2009</stp>
        <stp>5/29/2009</stp>
        <stp>[Fixed Income  Prices 2004-2009.xlsx]TIPS!R108C100</stp>
        <tr r="CV108" s="1"/>
      </tp>
      <tp>
        <v>1.0580799999999999</v>
        <stp/>
        <stp>##V3_BDHV12</stp>
        <stp>912810FR4 Govt</stp>
        <stp>IDX_RATIO</stp>
        <stp>5/22/2006</stp>
        <stp>5/22/2006</stp>
        <stp>[Fixed Income  Prices 2004-2009.xlsx]TIPS!R476C108</stp>
        <tr r="DD476" s="1"/>
      </tp>
      <tp>
        <v>1.03193</v>
        <stp/>
        <stp>##V3_BDHV12</stp>
        <stp>912810FR4 Govt</stp>
        <stp>IDX_RATIO</stp>
        <stp>7/14/2005</stp>
        <stp>7/14/2005</stp>
        <stp>[Fixed Income  Prices 2004-2009.xlsx]TIPS!R255C108</stp>
        <tr r="DD255" s="1"/>
      </tp>
      <tp>
        <v>1.0732200000000001</v>
        <stp/>
        <stp>##V3_BDHV12</stp>
        <stp>912810FS2 Govt</stp>
        <stp>IDX_RATIO</stp>
        <stp>6/18/2009</stp>
        <stp>6/18/2009</stp>
        <stp>[Fixed Income  Prices 2004-2009.xlsx]TIPS!R892C112</stp>
        <tr r="DH892" s="1"/>
      </tp>
      <tp>
        <v>1.09866</v>
        <stp/>
        <stp>##V3_BDHV12</stp>
        <stp>912810FR4 Govt</stp>
        <stp>IDX_RATIO</stp>
        <stp>7/11/2007</stp>
        <stp>7/11/2007</stp>
        <stp>[Fixed Income  Prices 2004-2009.xlsx]TIPS!R773C108</stp>
        <tr r="DD773" s="1"/>
      </tp>
      <tp>
        <v>1.0659700000000001</v>
        <stp/>
        <stp>##V3_BDHV12</stp>
        <stp>912810FS2 Govt</stp>
        <stp>IDX_RATIO</stp>
        <stp>4/25/2008</stp>
        <stp>4/25/2008</stp>
        <stp>[Fixed Income  Prices 2004-2009.xlsx]TIPS!R593C112</stp>
        <tr r="DH593" s="1"/>
      </tp>
      <tp>
        <v>1.0941399999999999</v>
        <stp/>
        <stp>##V3_BDHV12</stp>
        <stp>912810FR4 Govt</stp>
        <stp>IDX_RATIO</stp>
        <stp>6/21/2007</stp>
        <stp>6/21/2007</stp>
        <stp>[Fixed Income  Prices 2004-2009.xlsx]TIPS!R759C108</stp>
        <tr r="DD759" s="1"/>
      </tp>
      <tp>
        <v>1.00519</v>
        <stp/>
        <stp>##V3_BDHV12</stp>
        <stp>912828GX2 Govt</stp>
        <stp>IDX_RATIO</stp>
        <stp>9/12/2007</stp>
        <stp>9/12/2007</stp>
        <stp>[Fixed Income  Prices 2004-2009.xlsx]TIPS!R49C88</stp>
        <tr r="CJ49" s="1"/>
      </tp>
      <tp>
        <v>1.0250900000000001</v>
        <stp/>
        <stp>##V3_BDHV12</stp>
        <stp>912828BW9 Govt</stp>
        <stp>IDX_RATIO</stp>
        <stp>8/17/2004</stp>
        <stp>8/17/2004</stp>
        <stp>[Fixed Income  Prices 2004-2009.xlsx]TIPS!R22C56</stp>
        <tr r="BD22" s="1"/>
      </tp>
      <tp>
        <v>0.99304000000000003</v>
        <stp/>
        <stp>##V3_BDHV12</stp>
        <stp>912828JX9 Govt</stp>
        <stp>IDX_RATIO</stp>
        <stp>6/29/2009</stp>
        <stp>6/29/2009</stp>
        <stp>[Fixed Income  Prices 2004-2009.xlsx]TIPS!R129C100</stp>
        <tr r="CV129" s="1"/>
      </tp>
      <tp>
        <v>1.04511</v>
        <stp/>
        <stp>##V3_BDHV12</stp>
        <stp>912810FR4 Govt</stp>
        <stp>IDX_RATIO</stp>
        <stp>2/22/2006</stp>
        <stp>2/22/2006</stp>
        <stp>[Fixed Income  Prices 2004-2009.xlsx]TIPS!R413C108</stp>
        <tr r="DD413" s="1"/>
      </tp>
      <tp>
        <v>1.01894</v>
        <stp/>
        <stp>##V3_BDHV12</stp>
        <stp>912810FS2 Govt</stp>
        <stp>IDX_RATIO</stp>
        <stp>3/23/2007</stp>
        <stp>3/23/2007</stp>
        <stp>[Fixed Income  Prices 2004-2009.xlsx]TIPS!R308C112</stp>
        <tr r="DH308" s="1"/>
      </tp>
      <tp>
        <v>1.0317099999999999</v>
        <stp/>
        <stp>##V3_BDHV12</stp>
        <stp>912810FR4 Govt</stp>
        <stp>IDX_RATIO</stp>
        <stp>8/24/2005</stp>
        <stp>8/24/2005</stp>
        <stp>[Fixed Income  Prices 2004-2009.xlsx]TIPS!R284C108</stp>
        <tr r="DD284" s="1"/>
      </tp>
      <tp>
        <v>1.0373300000000001</v>
        <stp/>
        <stp>##V3_BDHV12</stp>
        <stp>912810FS2 Govt</stp>
        <stp>IDX_RATIO</stp>
        <stp>6/13/2007</stp>
        <stp>6/13/2007</stp>
        <stp>[Fixed Income  Prices 2004-2009.xlsx]TIPS!R366C112</stp>
        <tr r="DH366" s="1"/>
      </tp>
      <tp>
        <v>1.01302</v>
        <stp/>
        <stp>##V3_BDHV12</stp>
        <stp>912810FR4 Govt</stp>
        <stp>IDX_RATIO</stp>
        <stp>1/17/2005</stp>
        <stp>1/17/2005</stp>
        <stp>[Fixed Income  Prices 2004-2009.xlsx]TIPS!R128C108</stp>
        <tr r="DD128" s="1"/>
      </tp>
      <tp>
        <v>1.0527899999999999</v>
        <stp/>
        <stp>##V3_BDHV12</stp>
        <stp>912810FR4 Govt</stp>
        <stp>IDX_RATIO</stp>
        <stp>4/12/2006</stp>
        <stp>4/12/2006</stp>
        <stp>[Fixed Income  Prices 2004-2009.xlsx]TIPS!R448C108</stp>
        <tr r="DD448" s="1"/>
      </tp>
      <tp>
        <v>1.06785</v>
        <stp/>
        <stp>##V3_BDHV12</stp>
        <stp>912810PS1 Govt</stp>
        <stp>IDX_RATIO</stp>
        <stp>7/10/2008</stp>
        <stp>7/10/2008</stp>
        <stp>[Fixed Income  Prices 2004-2009.xlsx]TIPS!R387C116</stp>
        <tr r="DL387" s="1"/>
      </tp>
      <tp>
        <v>1.02579</v>
        <stp/>
        <stp>##V3_BDHV12</stp>
        <stp>912828BW9 Govt</stp>
        <stp>IDX_RATIO</stp>
        <stp>9/17/2004</stp>
        <stp>9/17/2004</stp>
        <stp>[Fixed Income  Prices 2004-2009.xlsx]TIPS!R45C56</stp>
        <tr r="BD45" s="1"/>
      </tp>
      <tp>
        <v>1.00623</v>
        <stp/>
        <stp>##V3_BDHV12</stp>
        <stp>912828CZ1 Govt</stp>
        <stp>IDX_RATIO</stp>
        <stp>2/16/2005</stp>
        <stp>2/16/2005</stp>
        <stp>[Fixed Income  Prices 2004-2009.xlsx]TIPS!R84C24</stp>
        <tr r="X84" s="1"/>
      </tp>
      <tp>
        <v>1.0081100000000001</v>
        <stp/>
        <stp>##V3_BDHV12</stp>
        <stp>912828CZ1 Govt</stp>
        <stp>IDX_RATIO</stp>
        <stp>1/26/2005</stp>
        <stp>1/26/2005</stp>
        <stp>[Fixed Income  Prices 2004-2009.xlsx]TIPS!R69C24</stp>
        <tr r="X69" s="1"/>
      </tp>
      <tp>
        <v>1.0171300000000001</v>
        <stp/>
        <stp>##V3_BDHV12</stp>
        <stp>912828FB1 Govt</stp>
        <stp>IDX_RATIO</stp>
        <stp>7/13/2006</stp>
        <stp>7/13/2006</stp>
        <stp>[Fixed Income  Prices 2004-2009.xlsx]TIPS!R62C32</stp>
        <tr r="AF62" s="1"/>
      </tp>
      <tp>
        <v>1.01004</v>
        <stp/>
        <stp>##V3_BDHV12</stp>
        <stp>912828FB1 Govt</stp>
        <stp>IDX_RATIO</stp>
        <stp>6/13/2006</stp>
        <stp>6/13/2006</stp>
        <stp>[Fixed Income  Prices 2004-2009.xlsx]TIPS!R40C32</stp>
        <tr r="AF40" s="1"/>
      </tp>
      <tp>
        <v>1.00501</v>
        <stp/>
        <stp>##V3_BDHV12</stp>
        <stp>912828FB1 Govt</stp>
        <stp>IDX_RATIO</stp>
        <stp>5/23/2006</stp>
        <stp>5/23/2006</stp>
        <stp>[Fixed Income  Prices 2004-2009.xlsx]TIPS!R25C32</stp>
        <tr r="AF25" s="1"/>
      </tp>
      <tp>
        <v>1.0128999999999999</v>
        <stp/>
        <stp>##V3_BDHV12</stp>
        <stp>912828FB1 Govt</stp>
        <stp>IDX_RATIO</stp>
        <stp>6/23/2006</stp>
        <stp>6/23/2006</stp>
        <stp>[Fixed Income  Prices 2004-2009.xlsx]TIPS!R48C32</stp>
        <tr r="AF48" s="1"/>
      </tp>
      <tp>
        <v>1.0261199999999999</v>
        <stp/>
        <stp>##V3_BDHV12</stp>
        <stp>912828GN4 Govt</stp>
        <stp>IDX_RATIO</stp>
        <stp>8/22/2007</stp>
        <stp>8/22/2007</stp>
        <stp>[Fixed Income  Prices 2004-2009.xlsx]TIPS!R91C40</stp>
        <tr r="AN91" s="1"/>
      </tp>
      <tp>
        <v>0.99729999999999996</v>
        <stp/>
        <stp>##V3_BDHV12</stp>
        <stp>912828DH0 Govt</stp>
        <stp>IDX_RATIO</stp>
        <stp>3/11/2005</stp>
        <stp>3/11/2005</stp>
        <stp>[Fixed Income  Prices 2004-2009.xlsx]TIPS!R45C68</stp>
        <tr r="BP45" s="1"/>
      </tp>
      <tp>
        <v>1.00027</v>
        <stp/>
        <stp>##V3_BDHV12</stp>
        <stp>912828DH0 Govt</stp>
        <stp>IDX_RATIO</stp>
        <stp>1/31/2005</stp>
        <stp>1/31/2005</stp>
        <stp>[Fixed Income  Prices 2004-2009.xlsx]TIPS!R16C68</stp>
        <tr r="BP16" s="1"/>
      </tp>
      <tp>
        <v>1.00176</v>
        <stp/>
        <stp>##V3_BDHV12</stp>
        <stp>912828GD6 Govt</stp>
        <stp>IDX_RATIO</stp>
        <stp>3/12/2007</stp>
        <stp>3/12/2007</stp>
        <stp>[Fixed Income  Prices 2004-2009.xlsx]TIPS!R47C84</stp>
        <tr r="CF47" s="1"/>
      </tp>
      <tp>
        <v>1.01658</v>
        <stp/>
        <stp>##V3_BDHV12</stp>
        <stp>912828GN4 Govt</stp>
        <stp>IDX_RATIO</stp>
        <stp>6/22/2007</stp>
        <stp>6/22/2007</stp>
        <stp>[Fixed Income  Prices 2004-2009.xlsx]TIPS!R48C40</stp>
        <tr r="AN48" s="1"/>
      </tp>
      <tp>
        <v>1.0044200000000001</v>
        <stp/>
        <stp>##V3_BDHV12</stp>
        <stp>912828EA4 Govt</stp>
        <stp>IDX_RATIO</stp>
        <stp>9/30/2005</stp>
        <stp>9/30/2005</stp>
        <stp>[Fixed Income  Prices 2004-2009.xlsx]TIPS!R60C72</stp>
        <tr r="BT60" s="1"/>
      </tp>
      <tp>
        <v>0.99897999999999998</v>
        <stp/>
        <stp>##V3_BDHV12</stp>
        <stp>912828DH0 Govt</stp>
        <stp>IDX_RATIO</stp>
        <stp>2/11/2005</stp>
        <stp>2/11/2005</stp>
        <stp>[Fixed Income  Prices 2004-2009.xlsx]TIPS!R25C68</stp>
        <tr r="BP25" s="1"/>
      </tp>
      <tp>
        <v>1.0041199999999999</v>
        <stp/>
        <stp>##V3_BDHV12</stp>
        <stp>912828FL9 Govt</stp>
        <stp>IDX_RATIO</stp>
        <stp>8/23/2006</stp>
        <stp>8/23/2006</stp>
        <stp>[Fixed Income  Prices 2004-2009.xlsx]TIPS!R34C80</stp>
        <tr r="CB34" s="1"/>
      </tp>
      <tp>
        <v>1.0001</v>
        <stp/>
        <stp>##V3_BDHV12</stp>
        <stp>912828DH0 Govt</stp>
        <stp>IDX_RATIO</stp>
        <stp>1/21/2005</stp>
        <stp>1/21/2005</stp>
        <stp>[Fixed Income  Prices 2004-2009.xlsx]TIPS!R10C68</stp>
        <tr r="BP10" s="1"/>
      </tp>
      <tp>
        <v>0.99992000000000003</v>
        <stp/>
        <stp>##V3_BDHV12</stp>
        <stp>912828EA4 Govt</stp>
        <stp>IDX_RATIO</stp>
        <stp>8/30/2005</stp>
        <stp>8/30/2005</stp>
        <stp>[Fixed Income  Prices 2004-2009.xlsx]TIPS!R37C72</stp>
        <tr r="BT37" s="1"/>
      </tp>
      <tp>
        <v>1.00288</v>
        <stp/>
        <stp>##V3_BDHV12</stp>
        <stp>912828EA4 Govt</stp>
        <stp>IDX_RATIO</stp>
        <stp>9/20/2005</stp>
        <stp>9/20/2005</stp>
        <stp>[Fixed Income  Prices 2004-2009.xlsx]TIPS!R52C72</stp>
        <tr r="BT52" s="1"/>
      </tp>
      <tp>
        <v>0.99977000000000005</v>
        <stp/>
        <stp>##V3_BDHV12</stp>
        <stp>912828GD6 Govt</stp>
        <stp>IDX_RATIO</stp>
        <stp>2/12/2007</stp>
        <stp>2/12/2007</stp>
        <stp>[Fixed Income  Prices 2004-2009.xlsx]TIPS!R27C84</stp>
        <tr r="CF27" s="1"/>
      </tp>
      <tp>
        <v>0.99965999999999999</v>
        <stp/>
        <stp>##V3_BDHV12</stp>
        <stp>912828GD6 Govt</stp>
        <stp>IDX_RATIO</stp>
        <stp>1/22/2007</stp>
        <stp>1/22/2007</stp>
        <stp>[Fixed Income  Prices 2004-2009.xlsx]TIPS!R12C84</stp>
        <tr r="CF12" s="1"/>
      </tp>
      <tp>
        <v>0.99865000000000004</v>
        <stp/>
        <stp>##V3_BDHV12</stp>
        <stp>912828DH0 Govt</stp>
        <stp>IDX_RATIO</stp>
        <stp>3/31/2005</stp>
        <stp>3/31/2005</stp>
        <stp>[Fixed Income  Prices 2004-2009.xlsx]TIPS!R59C68</stp>
        <tr r="BP59" s="1"/>
      </tp>
      <tp>
        <v>0.99766999999999995</v>
        <stp/>
        <stp>##V3_BDHV12</stp>
        <stp>912828DH0 Govt</stp>
        <stp>IDX_RATIO</stp>
        <stp>2/21/2005</stp>
        <stp>2/21/2005</stp>
        <stp>[Fixed Income  Prices 2004-2009.xlsx]TIPS!R31C68</stp>
        <tr r="BP31" s="1"/>
      </tp>
      <tp>
        <v>1.0003</v>
        <stp/>
        <stp>##V3_BDHV12</stp>
        <stp>912828GD6 Govt</stp>
        <stp>IDX_RATIO</stp>
        <stp>2/22/2007</stp>
        <stp>2/22/2007</stp>
        <stp>[Fixed Income  Prices 2004-2009.xlsx]TIPS!R35C84</stp>
        <tr r="CF35" s="1"/>
      </tp>
      <tp>
        <v>1.0207600000000001</v>
        <stp/>
        <stp>##V3_BDHV12</stp>
        <stp>912828GN4 Govt</stp>
        <stp>IDX_RATIO</stp>
        <stp>7/12/2007</stp>
        <stp>7/12/2007</stp>
        <stp>[Fixed Income  Prices 2004-2009.xlsx]TIPS!R62C40</stp>
        <tr r="AN62" s="1"/>
      </tp>
      <tp>
        <v>1.0058800000000001</v>
        <stp/>
        <stp>##V3_BDHV12</stp>
        <stp>912828FL9 Govt</stp>
        <stp>IDX_RATIO</stp>
        <stp>9/13/2006</stp>
        <stp>9/13/2006</stp>
        <stp>[Fixed Income  Prices 2004-2009.xlsx]TIPS!R49C80</stp>
        <tr r="CB49" s="1"/>
      </tp>
      <tp>
        <v>0.99797000000000002</v>
        <stp/>
        <stp>##V3_BDHV12</stp>
        <stp>912828DH0 Govt</stp>
        <stp>IDX_RATIO</stp>
        <stp>3/21/2005</stp>
        <stp>3/21/2005</stp>
        <stp>[Fixed Income  Prices 2004-2009.xlsx]TIPS!R51C68</stp>
        <tr r="BP51" s="1"/>
      </tp>
      <tp>
        <v>1.00274</v>
        <stp/>
        <stp>##V3_BDHV12</stp>
        <stp>912828GD6 Govt</stp>
        <stp>IDX_RATIO</stp>
        <stp>3/22/2007</stp>
        <stp>3/22/2007</stp>
        <stp>[Fixed Income  Prices 2004-2009.xlsx]TIPS!R55C84</stp>
        <tr r="CF55" s="1"/>
      </tp>
      <tp>
        <v>1.0090300000000001</v>
        <stp/>
        <stp>##V3_BDHV12</stp>
        <stp>912828GN4 Govt</stp>
        <stp>IDX_RATIO</stp>
        <stp>5/22/2007</stp>
        <stp>5/22/2007</stp>
        <stp>[Fixed Income  Prices 2004-2009.xlsx]TIPS!R25C40</stp>
        <tr r="AN25" s="1"/>
      </tp>
      <tp>
        <v>0.99958999999999998</v>
        <stp/>
        <stp>##V3_BDHV12</stp>
        <stp>912828EA4 Govt</stp>
        <stp>IDX_RATIO</stp>
        <stp>8/10/2005</stp>
        <stp>8/10/2005</stp>
        <stp>[Fixed Income  Prices 2004-2009.xlsx]TIPS!R23C72</stp>
        <tr r="BT23" s="1"/>
      </tp>
      <tp>
        <v>1.0143899999999999</v>
        <stp/>
        <stp>##V3_BDHV12</stp>
        <stp>912828GN4 Govt</stp>
        <stp>IDX_RATIO</stp>
        <stp>6/12/2007</stp>
        <stp>6/12/2007</stp>
        <stp>[Fixed Income  Prices 2004-2009.xlsx]TIPS!R40C40</stp>
        <tr r="AN40" s="1"/>
      </tp>
      <tp>
        <v>1.0025599999999999</v>
        <stp/>
        <stp>##V3_BDHV12</stp>
        <stp>912828DH0 Govt</stp>
        <stp>IDX_RATIO</stp>
        <stp>4/21/2005</stp>
        <stp>4/21/2005</stp>
        <stp>[Fixed Income  Prices 2004-2009.xlsx]TIPS!R74C68</stp>
        <tr r="BP74" s="1"/>
      </tp>
      <tp>
        <v>1.0216499999999999</v>
        <stp/>
        <stp>##V3_BDHV12</stp>
        <stp>912828FB1 Govt</stp>
        <stp>IDX_RATIO</stp>
        <stp>8/23/2006</stp>
        <stp>8/23/2006</stp>
        <stp>[Fixed Income  Prices 2004-2009.xlsx]TIPS!R91C32</stp>
        <tr r="AF91" s="1"/>
      </tp>
      <tp>
        <v>1.0537799999999999</v>
        <stp/>
        <stp>##V3_BDHV12</stp>
        <stp>912828AF7 Govt</stp>
        <stp>IDX_RATIO</stp>
        <stp>9/24/2004</stp>
        <stp>9/24/2004</stp>
        <stp>[Fixed Income  Prices 2004-2009.xlsx]TIPS!R50C44</stp>
        <tr r="AR50" s="1"/>
      </tp>
      <tp>
        <v>1.03199</v>
        <stp/>
        <stp>##V3_BDHV12</stp>
        <stp>912828BD1 Govt</stp>
        <stp>IDX_RATIO</stp>
        <stp>9/17/2004</stp>
        <stp>9/17/2004</stp>
        <stp>[Fixed Income  Prices 2004-2009.xlsx]TIPS!R45C52</stp>
        <tr r="AZ45" s="1"/>
      </tp>
      <tp>
        <v>1.01532</v>
        <stp/>
        <stp>##V3_BDHV12</stp>
        <stp>912828GD6 Govt</stp>
        <stp>IDX_RATIO</stp>
        <stp>5/22/2007</stp>
        <stp>5/22/2007</stp>
        <stp>[Fixed Income  Prices 2004-2009.xlsx]TIPS!R98C84</stp>
        <tr r="CF98" s="1"/>
      </tp>
      <tp>
        <v>1.03128</v>
        <stp/>
        <stp>##V3_BDHV12</stp>
        <stp>912828BD1 Govt</stp>
        <stp>IDX_RATIO</stp>
        <stp>8/17/2004</stp>
        <stp>8/17/2004</stp>
        <stp>[Fixed Income  Prices 2004-2009.xlsx]TIPS!R22C52</stp>
        <tr r="AZ22" s="1"/>
      </tp>
      <tp>
        <v>1.0542</v>
        <stp/>
        <stp>##V3_BDHV12</stp>
        <stp>912828AF7 Govt</stp>
        <stp>IDX_RATIO</stp>
        <stp>8/24/2004</stp>
        <stp>8/24/2004</stp>
        <stp>[Fixed Income  Prices 2004-2009.xlsx]TIPS!R27C44</stp>
        <tr r="AR27" s="1"/>
      </tp>
      <tp>
        <v>1.03233</v>
        <stp/>
        <stp>##V3_BDHV12</stp>
        <stp>912828BD1 Govt</stp>
        <stp>IDX_RATIO</stp>
        <stp>8/27/2004</stp>
        <stp>8/27/2004</stp>
        <stp>[Fixed Income  Prices 2004-2009.xlsx]TIPS!R30C52</stp>
        <tr r="AZ30" s="1"/>
      </tp>
      <tp>
        <v>1.00701</v>
        <stp/>
        <stp>##V3_BDHV12</stp>
        <stp>912828DH0 Govt</stp>
        <stp>IDX_RATIO</stp>
        <stp>5/11/2005</stp>
        <stp>5/11/2005</stp>
        <stp>[Fixed Income  Prices 2004-2009.xlsx]TIPS!R88C68</stp>
        <tr r="BP88" s="1"/>
      </tp>
      <tp>
        <v>1.00064</v>
        <stp/>
        <stp>##V3_BDHV12</stp>
        <stp>912828DH0 Govt</stp>
        <stp>IDX_RATIO</stp>
        <stp>4/11/2005</stp>
        <stp>4/11/2005</stp>
        <stp>[Fixed Income  Prices 2004-2009.xlsx]TIPS!R66C68</stp>
        <tr r="BP66" s="1"/>
      </tp>
      <tp>
        <v>1.0057</v>
        <stp/>
        <stp>##V3_BDHV12</stp>
        <stp>912828GD6 Govt</stp>
        <stp>IDX_RATIO</stp>
        <stp>4/12/2007</stp>
        <stp>4/12/2007</stp>
        <stp>[Fixed Income  Prices 2004-2009.xlsx]TIPS!R70C84</stp>
        <tr r="CF70" s="1"/>
      </tp>
      <tp>
        <v>1.0543400000000001</v>
        <stp/>
        <stp>##V3_BDHV12</stp>
        <stp>912828AF7 Govt</stp>
        <stp>IDX_RATIO</stp>
        <stp>9/14/2004</stp>
        <stp>9/14/2004</stp>
        <stp>[Fixed Income  Prices 2004-2009.xlsx]TIPS!R42C44</stp>
        <tr r="AR42" s="1"/>
      </tp>
      <tp>
        <v>1.03145</v>
        <stp/>
        <stp>##V3_BDHV12</stp>
        <stp>912828BD1 Govt</stp>
        <stp>IDX_RATIO</stp>
        <stp>9/27/2004</stp>
        <stp>9/27/2004</stp>
        <stp>[Fixed Income  Prices 2004-2009.xlsx]TIPS!R51C52</stp>
        <tr r="AZ51" s="1"/>
      </tp>
      <tp>
        <v>1.1030199999999999</v>
        <stp/>
        <stp>##V3_BDHV12</stp>
        <stp>912810FS2 Govt</stp>
        <stp>IDX_RATIO</stp>
        <stp>11/17/2008</stp>
        <stp>11/17/2008</stp>
        <stp>[Fixed Income  Prices 2004-2009.xlsx]TIPS!R739C112</stp>
        <tr r="DH739" s="1"/>
      </tp>
      <tp>
        <v>1.10317</v>
        <stp/>
        <stp>##V3_BDHV12</stp>
        <stp>912810FS2 Govt</stp>
        <stp>IDX_RATIO</stp>
        <stp>11/14/2008</stp>
        <stp>11/14/2008</stp>
        <stp>[Fixed Income  Prices 2004-2009.xlsx]TIPS!R738C112</stp>
        <tr r="DH738" s="1"/>
      </tp>
      <tp>
        <v>1.10327</v>
        <stp/>
        <stp>##V3_BDHV12</stp>
        <stp>912810FS2 Govt</stp>
        <stp>IDX_RATIO</stp>
        <stp>11/12/2008</stp>
        <stp>11/12/2008</stp>
        <stp>[Fixed Income  Prices 2004-2009.xlsx]TIPS!R736C112</stp>
        <tr r="DH736" s="1"/>
      </tp>
      <tp>
        <v>1.1032200000000001</v>
        <stp/>
        <stp>##V3_BDHV12</stp>
        <stp>912810FS2 Govt</stp>
        <stp>IDX_RATIO</stp>
        <stp>11/13/2008</stp>
        <stp>11/13/2008</stp>
        <stp>[Fixed Income  Prices 2004-2009.xlsx]TIPS!R737C112</stp>
        <tr r="DH737" s="1"/>
      </tp>
      <tp>
        <v>1.10338</v>
        <stp/>
        <stp>##V3_BDHV12</stp>
        <stp>912810FS2 Govt</stp>
        <stp>IDX_RATIO</stp>
        <stp>11/10/2008</stp>
        <stp>11/10/2008</stp>
        <stp>[Fixed Income  Prices 2004-2009.xlsx]TIPS!R734C112</stp>
        <tr r="DH734" s="1"/>
      </tp>
      <tp>
        <v>1.1033200000000001</v>
        <stp/>
        <stp>##V3_BDHV12</stp>
        <stp>912810FS2 Govt</stp>
        <stp>IDX_RATIO</stp>
        <stp>11/11/2008</stp>
        <stp>11/11/2008</stp>
        <stp>[Fixed Income  Prices 2004-2009.xlsx]TIPS!R735C112</stp>
        <tr r="DH735" s="1"/>
      </tp>
      <tp>
        <v>1.1552899999999999</v>
        <stp/>
        <stp>##V3_BDHV12</stp>
        <stp>9128274Y5 Govt</stp>
        <stp>IDX_RATIO</stp>
        <stp>10/22/2004</stp>
        <stp>10/22/2004</stp>
        <stp>[Fixed Income  Prices 2004-2009.xlsx]TIPS!R70C16</stp>
        <tr r="P70" s="1"/>
      </tp>
      <tp>
        <v>1.0679700000000001</v>
        <stp/>
        <stp>##V3_BDHV12</stp>
        <stp>9128277J5 Govt</stp>
        <stp>IDX_RATIO</stp>
        <stp>11/11/2004</stp>
        <stp>11/11/2004</stp>
        <stp>[Fixed Income  Prices 2004-2009.xlsx]TIPS!R84C36</stp>
        <tr r="AJ84" s="1"/>
      </tp>
      <tp>
        <v>1.2788599999999999</v>
        <stp/>
        <stp>##V3_BDHV12</stp>
        <stp>9128272M3 Govt</stp>
        <stp>IDX_RATIO</stp>
        <stp>8/10/2006</stp>
        <stp>8/10/2006</stp>
        <stp>[Fixed Income  Prices 2004-2009.xlsx]TIPS!R537C8</stp>
        <tr r="H537" s="1"/>
      </tp>
      <tp>
        <v>1.22743</v>
        <stp/>
        <stp>##V3_BDHV12</stp>
        <stp>9128272M3 Govt</stp>
        <stp>IDX_RATIO</stp>
        <stp>8/22/2005</stp>
        <stp>8/22/2005</stp>
        <stp>[Fixed Income  Prices 2004-2009.xlsx]TIPS!R285C8</stp>
        <tr r="H285" s="1"/>
      </tp>
      <tp>
        <v>1.00457</v>
        <stp/>
        <stp>##V3_BDHV12</stp>
        <stp>912828GX2 Govt</stp>
        <stp>IDX_RATIO</stp>
        <stp>11/16/2007</stp>
        <stp>11/16/2007</stp>
        <stp>[Fixed Income  Prices 2004-2009.xlsx]TIPS!R96C88</stp>
        <tr r="CJ96" s="1"/>
      </tp>
      <tp>
        <v>1.2793399999999999</v>
        <stp/>
        <stp>##V3_BDHV12</stp>
        <stp>9128272M3 Govt</stp>
        <stp>IDX_RATIO</stp>
        <stp>8/16/2006</stp>
        <stp>8/16/2006</stp>
        <stp>[Fixed Income  Prices 2004-2009.xlsx]TIPS!R541C8</stp>
        <tr r="H541" s="1"/>
      </tp>
      <tp>
        <v>1.06684</v>
        <stp/>
        <stp>##V3_BDHV12</stp>
        <stp>9128277J5 Govt</stp>
        <stp>IDX_RATIO</stp>
        <stp>10/11/2004</stp>
        <stp>10/11/2004</stp>
        <stp>[Fixed Income  Prices 2004-2009.xlsx]TIPS!R61C36</stp>
        <tr r="AJ61" s="1"/>
      </tp>
      <tp>
        <v>1.1726000000000001</v>
        <stp/>
        <stp>##V3_BDHV12</stp>
        <stp>9128273T7 Govt</stp>
        <stp>IDX_RATIO</stp>
        <stp>10/13/2004</stp>
        <stp>10/13/2004</stp>
        <stp>[Fixed Income  Prices 2004-2009.xlsx]TIPS!R63C12</stp>
        <tr r="L63" s="1"/>
      </tp>
      <tp>
        <v>1.1572</v>
        <stp/>
        <stp>##V3_BDHV12</stp>
        <stp>9128274Y5 Govt</stp>
        <stp>IDX_RATIO</stp>
        <stp>11/22/2004</stp>
        <stp>11/22/2004</stp>
        <stp>[Fixed Income  Prices 2004-2009.xlsx]TIPS!R91C16</stp>
        <tr r="P91" s="1"/>
      </tp>
      <tp>
        <v>1.00414</v>
        <stp/>
        <stp>##V3_BDHV12</stp>
        <stp>912828GX2 Govt</stp>
        <stp>IDX_RATIO</stp>
        <stp>10/16/2007</stp>
        <stp>10/16/2007</stp>
        <stp>[Fixed Income  Prices 2004-2009.xlsx]TIPS!R73C88</stp>
        <tr r="CJ73" s="1"/>
      </tp>
      <tp>
        <v>1.1727400000000001</v>
        <stp/>
        <stp>##V3_BDHV12</stp>
        <stp>9128273T7 Govt</stp>
        <stp>IDX_RATIO</stp>
        <stp>10/20/2004</stp>
        <stp>10/20/2004</stp>
        <stp>[Fixed Income  Prices 2004-2009.xlsx]TIPS!R68C12</stp>
        <tr r="L68" s="1"/>
      </tp>
      <tp>
        <v>1.06704</v>
        <stp/>
        <stp>##V3_BDHV12</stp>
        <stp>9128277J5 Govt</stp>
        <stp>IDX_RATIO</stp>
        <stp>10/22/2004</stp>
        <stp>10/22/2004</stp>
        <stp>[Fixed Income  Prices 2004-2009.xlsx]TIPS!R70C36</stp>
        <tr r="AJ70" s="1"/>
      </tp>
      <tp>
        <v>1.1562999999999999</v>
        <stp/>
        <stp>##V3_BDHV12</stp>
        <stp>9128274Y5 Govt</stp>
        <stp>IDX_RATIO</stp>
        <stp>11/11/2004</stp>
        <stp>11/11/2004</stp>
        <stp>[Fixed Income  Prices 2004-2009.xlsx]TIPS!R84C16</stp>
        <tr r="P84" s="1"/>
      </tp>
      <tp>
        <v>1.0036</v>
        <stp/>
        <stp>##V3_BDHV12</stp>
        <stp>912828GX2 Govt</stp>
        <stp>IDX_RATIO</stp>
        <stp>10/25/2007</stp>
        <stp>10/25/2007</stp>
        <stp>[Fixed Income  Prices 2004-2009.xlsx]TIPS!R80C88</stp>
        <tr r="CJ80" s="1"/>
      </tp>
      <tp>
        <v>1.15507</v>
        <stp/>
        <stp>##V3_BDHV12</stp>
        <stp>9128274Y5 Govt</stp>
        <stp>IDX_RATIO</stp>
        <stp>10/11/2004</stp>
        <stp>10/11/2004</stp>
        <stp>[Fixed Income  Prices 2004-2009.xlsx]TIPS!R61C16</stp>
        <tr r="P61" s="1"/>
      </tp>
      <tp>
        <v>1.0687899999999999</v>
        <stp/>
        <stp>##V3_BDHV12</stp>
        <stp>9128277J5 Govt</stp>
        <stp>IDX_RATIO</stp>
        <stp>11/22/2004</stp>
        <stp>11/22/2004</stp>
        <stp>[Fixed Income  Prices 2004-2009.xlsx]TIPS!R91C36</stp>
        <tr r="AJ91" s="1"/>
      </tp>
      <tp>
        <v>1.2273000000000001</v>
        <stp/>
        <stp>##V3_BDHV12</stp>
        <stp>9128272M3 Govt</stp>
        <stp>IDX_RATIO</stp>
        <stp>8/16/2005</stp>
        <stp>8/16/2005</stp>
        <stp>[Fixed Income  Prices 2004-2009.xlsx]TIPS!R281C8</stp>
        <tr r="H281" s="1"/>
      </tp>
      <tp>
        <v>1.27983</v>
        <stp/>
        <stp>##V3_BDHV12</stp>
        <stp>9128272M3 Govt</stp>
        <stp>IDX_RATIO</stp>
        <stp>8/22/2006</stp>
        <stp>8/22/2006</stp>
        <stp>[Fixed Income  Prices 2004-2009.xlsx]TIPS!R545C8</stp>
        <tr r="H545" s="1"/>
      </tp>
      <tp>
        <v>1.2271799999999999</v>
        <stp/>
        <stp>##V3_BDHV12</stp>
        <stp>9128272M3 Govt</stp>
        <stp>IDX_RATIO</stp>
        <stp>8/10/2005</stp>
        <stp>8/10/2005</stp>
        <stp>[Fixed Income  Prices 2004-2009.xlsx]TIPS!R277C8</stp>
        <tr r="H277" s="1"/>
      </tp>
      <tp>
        <v>1.10246</v>
        <stp/>
        <stp>##V3_BDHV12</stp>
        <stp>912810FS2 Govt</stp>
        <stp>IDX_RATIO</stp>
        <stp>11/28/2008</stp>
        <stp>11/28/2008</stp>
        <stp>[Fixed Income  Prices 2004-2009.xlsx]TIPS!R748C112</stp>
        <tr r="DH748" s="1"/>
      </tp>
      <tp>
        <v>1.10256</v>
        <stp/>
        <stp>##V3_BDHV12</stp>
        <stp>912810FS2 Govt</stp>
        <stp>IDX_RATIO</stp>
        <stp>11/26/2008</stp>
        <stp>11/26/2008</stp>
        <stp>[Fixed Income  Prices 2004-2009.xlsx]TIPS!R746C112</stp>
        <tr r="DH746" s="1"/>
      </tp>
      <tp>
        <v>1.1025100000000001</v>
        <stp/>
        <stp>##V3_BDHV12</stp>
        <stp>912810FS2 Govt</stp>
        <stp>IDX_RATIO</stp>
        <stp>11/27/2008</stp>
        <stp>11/27/2008</stp>
        <stp>[Fixed Income  Prices 2004-2009.xlsx]TIPS!R747C112</stp>
        <tr r="DH747" s="1"/>
      </tp>
      <tp>
        <v>1.10266</v>
        <stp/>
        <stp>##V3_BDHV12</stp>
        <stp>912810FS2 Govt</stp>
        <stp>IDX_RATIO</stp>
        <stp>11/24/2008</stp>
        <stp>11/24/2008</stp>
        <stp>[Fixed Income  Prices 2004-2009.xlsx]TIPS!R744C112</stp>
        <tr r="DH744" s="1"/>
      </tp>
      <tp>
        <v>1.1026100000000001</v>
        <stp/>
        <stp>##V3_BDHV12</stp>
        <stp>912810FS2 Govt</stp>
        <stp>IDX_RATIO</stp>
        <stp>11/25/2008</stp>
        <stp>11/25/2008</stp>
        <stp>[Fixed Income  Prices 2004-2009.xlsx]TIPS!R745C112</stp>
        <tr r="DH745" s="1"/>
      </tp>
      <tp>
        <v>1.10287</v>
        <stp/>
        <stp>##V3_BDHV12</stp>
        <stp>912810FS2 Govt</stp>
        <stp>IDX_RATIO</stp>
        <stp>11/20/2008</stp>
        <stp>11/20/2008</stp>
        <stp>[Fixed Income  Prices 2004-2009.xlsx]TIPS!R742C112</stp>
        <tr r="DH742" s="1"/>
      </tp>
      <tp>
        <v>1.1028199999999999</v>
        <stp/>
        <stp>##V3_BDHV12</stp>
        <stp>912810FS2 Govt</stp>
        <stp>IDX_RATIO</stp>
        <stp>11/21/2008</stp>
        <stp>11/21/2008</stp>
        <stp>[Fixed Income  Prices 2004-2009.xlsx]TIPS!R743C112</stp>
        <tr r="DH743" s="1"/>
      </tp>
      <tp>
        <v>1.1043400000000001</v>
        <stp/>
        <stp>##V3_BDHV12</stp>
        <stp>912810FR4 Govt</stp>
        <stp>IDX_RATIO</stp>
        <stp>11/14/2007</stp>
        <stp>11/14/2007</stp>
        <stp>[Fixed Income  Prices 2004-2009.xlsx]TIPS!R863C108</stp>
        <tr r="DD863" s="1"/>
      </tp>
      <tp>
        <v>1.1045499999999999</v>
        <stp/>
        <stp>##V3_BDHV12</stp>
        <stp>912810FR4 Govt</stp>
        <stp>IDX_RATIO</stp>
        <stp>11/16/2007</stp>
        <stp>11/16/2007</stp>
        <stp>[Fixed Income  Prices 2004-2009.xlsx]TIPS!R865C108</stp>
        <tr r="DD865" s="1"/>
      </tp>
      <tp>
        <v>1.1041399999999999</v>
        <stp/>
        <stp>##V3_BDHV12</stp>
        <stp>912810FR4 Govt</stp>
        <stp>IDX_RATIO</stp>
        <stp>11/12/2007</stp>
        <stp>11/12/2007</stp>
        <stp>[Fixed Income  Prices 2004-2009.xlsx]TIPS!R861C108</stp>
        <tr r="DD861" s="1"/>
      </tp>
      <tp>
        <v>1.1044499999999999</v>
        <stp/>
        <stp>##V3_BDHV12</stp>
        <stp>912810FR4 Govt</stp>
        <stp>IDX_RATIO</stp>
        <stp>11/15/2007</stp>
        <stp>11/15/2007</stp>
        <stp>[Fixed Income  Prices 2004-2009.xlsx]TIPS!R864C108</stp>
        <tr r="DD864" s="1"/>
      </tp>
      <tp>
        <v>1.1042399999999999</v>
        <stp/>
        <stp>##V3_BDHV12</stp>
        <stp>912810FR4 Govt</stp>
        <stp>IDX_RATIO</stp>
        <stp>11/13/2007</stp>
        <stp>11/13/2007</stp>
        <stp>[Fixed Income  Prices 2004-2009.xlsx]TIPS!R862C108</stp>
        <tr r="DD862" s="1"/>
      </tp>
      <tp>
        <v>1.1048499999999999</v>
        <stp/>
        <stp>##V3_BDHV12</stp>
        <stp>912810FR4 Govt</stp>
        <stp>IDX_RATIO</stp>
        <stp>11/19/2007</stp>
        <stp>11/19/2007</stp>
        <stp>[Fixed Income  Prices 2004-2009.xlsx]TIPS!R866C108</stp>
        <tr r="DD866" s="1"/>
      </tp>
      <tp>
        <v>1.1059699999999999</v>
        <stp/>
        <stp>##V3_BDHV12</stp>
        <stp>912810FR4 Govt</stp>
        <stp>IDX_RATIO</stp>
        <stp>11/30/2007</stp>
        <stp>11/30/2007</stp>
        <stp>[Fixed Income  Prices 2004-2009.xlsx]TIPS!R875C108</stp>
        <tr r="DD875" s="1"/>
      </tp>
      <tp>
        <v>1.1049500000000001</v>
        <stp/>
        <stp>##V3_BDHV12</stp>
        <stp>912810FR4 Govt</stp>
        <stp>IDX_RATIO</stp>
        <stp>11/20/2007</stp>
        <stp>11/20/2007</stp>
        <stp>[Fixed Income  Prices 2004-2009.xlsx]TIPS!R867C108</stp>
        <tr r="DD867" s="1"/>
      </tp>
      <tp>
        <v>1.1050500000000001</v>
        <stp/>
        <stp>##V3_BDHV12</stp>
        <stp>912810FR4 Govt</stp>
        <stp>IDX_RATIO</stp>
        <stp>11/21/2007</stp>
        <stp>11/21/2007</stp>
        <stp>[Fixed Income  Prices 2004-2009.xlsx]TIPS!R868C108</stp>
        <tr r="DD868" s="1"/>
      </tp>
      <tp>
        <v>1.1051500000000001</v>
        <stp/>
        <stp>##V3_BDHV12</stp>
        <stp>912810FR4 Govt</stp>
        <stp>IDX_RATIO</stp>
        <stp>11/22/2007</stp>
        <stp>11/22/2007</stp>
        <stp>[Fixed Income  Prices 2004-2009.xlsx]TIPS!R869C108</stp>
        <tr r="DD869" s="1"/>
      </tp>
      <tp>
        <v>1.1056600000000001</v>
        <stp/>
        <stp>##V3_BDHV12</stp>
        <stp>912810FR4 Govt</stp>
        <stp>IDX_RATIO</stp>
        <stp>11/27/2007</stp>
        <stp>11/27/2007</stp>
        <stp>[Fixed Income  Prices 2004-2009.xlsx]TIPS!R872C108</stp>
        <tr r="DD872" s="1"/>
      </tp>
      <tp>
        <v>1.10297</v>
        <stp/>
        <stp>##V3_BDHV12</stp>
        <stp>912810FS2 Govt</stp>
        <stp>IDX_RATIO</stp>
        <stp>11/18/2008</stp>
        <stp>11/18/2008</stp>
        <stp>[Fixed Income  Prices 2004-2009.xlsx]TIPS!R740C112</stp>
        <tr r="DH740" s="1"/>
      </tp>
      <tp>
        <v>1.1055600000000001</v>
        <stp/>
        <stp>##V3_BDHV12</stp>
        <stp>912810FR4 Govt</stp>
        <stp>IDX_RATIO</stp>
        <stp>11/26/2007</stp>
        <stp>11/26/2007</stp>
        <stp>[Fixed Income  Prices 2004-2009.xlsx]TIPS!R871C108</stp>
        <tr r="DD871" s="1"/>
      </tp>
      <tp>
        <v>1.1029199999999999</v>
        <stp/>
        <stp>##V3_BDHV12</stp>
        <stp>912810FS2 Govt</stp>
        <stp>IDX_RATIO</stp>
        <stp>11/19/2008</stp>
        <stp>11/19/2008</stp>
        <stp>[Fixed Income  Prices 2004-2009.xlsx]TIPS!R741C112</stp>
        <tr r="DH741" s="1"/>
      </tp>
      <tp>
        <v>1.1052599999999999</v>
        <stp/>
        <stp>##V3_BDHV12</stp>
        <stp>912810FR4 Govt</stp>
        <stp>IDX_RATIO</stp>
        <stp>11/23/2007</stp>
        <stp>11/23/2007</stp>
        <stp>[Fixed Income  Prices 2004-2009.xlsx]TIPS!R870C108</stp>
        <tr r="DD870" s="1"/>
      </tp>
      <tp>
        <v>1.1058600000000001</v>
        <stp/>
        <stp>##V3_BDHV12</stp>
        <stp>912810FR4 Govt</stp>
        <stp>IDX_RATIO</stp>
        <stp>11/29/2007</stp>
        <stp>11/29/2007</stp>
        <stp>[Fixed Income  Prices 2004-2009.xlsx]TIPS!R874C108</stp>
        <tr r="DD874" s="1"/>
      </tp>
      <tp>
        <v>1.1057600000000001</v>
        <stp/>
        <stp>##V3_BDHV12</stp>
        <stp>912810FR4 Govt</stp>
        <stp>IDX_RATIO</stp>
        <stp>11/28/2007</stp>
        <stp>11/28/2007</stp>
        <stp>[Fixed Income  Prices 2004-2009.xlsx]TIPS!R873C108</stp>
        <tr r="DD873" s="1"/>
      </tp>
      <tp>
        <v>1.2022599999999999</v>
        <stp/>
        <stp>##V3_BDHV12</stp>
        <stp>9128272M3 Govt</stp>
        <stp>IDX_RATIO</stp>
        <stp>3/15/2005</stp>
        <stp>3/15/2005</stp>
        <stp>[Fixed Income  Prices 2004-2009.xlsx]TIPS!R172C8</stp>
        <tr r="H172" s="1"/>
      </tp>
      <tp>
        <v>1.0537300000000001</v>
        <stp/>
        <stp>##V3_BDHV12</stp>
        <stp>912828AF7 Govt</stp>
        <stp>IDX_RATIO</stp>
        <stp>10/20/2004</stp>
        <stp>10/20/2004</stp>
        <stp>[Fixed Income  Prices 2004-2009.xlsx]TIPS!R68C44</stp>
        <tr r="AR68" s="1"/>
      </tp>
      <tp>
        <v>1.01877</v>
        <stp/>
        <stp>##V3_BDHV12</stp>
        <stp>912828EA4 Govt</stp>
        <stp>IDX_RATIO</stp>
        <stp>11/23/2005</stp>
        <stp>11/23/2005</stp>
        <stp>[Fixed Income  Prices 2004-2009.xlsx]TIPS!R98C72</stp>
        <tr r="BT98" s="1"/>
      </tp>
      <tp>
        <v>1.2520800000000001</v>
        <stp/>
        <stp>##V3_BDHV12</stp>
        <stp>9128272M3 Govt</stp>
        <stp>IDX_RATIO</stp>
        <stp>1/17/2006</stp>
        <stp>1/17/2006</stp>
        <stp>[Fixed Income  Prices 2004-2009.xlsx]TIPS!R390C8</stp>
        <tr r="H390" s="1"/>
      </tp>
      <tp>
        <v>1.20333</v>
        <stp/>
        <stp>##V3_BDHV12</stp>
        <stp>9128272M3 Govt</stp>
        <stp>IDX_RATIO</stp>
        <stp>2/15/2005</stp>
        <stp>2/15/2005</stp>
        <stp>[Fixed Income  Prices 2004-2009.xlsx]TIPS!R152C8</stp>
        <tr r="H152" s="1"/>
      </tp>
      <tp>
        <v>1.0020500000000001</v>
        <stp/>
        <stp>##V3_BDHV12</stp>
        <stp>912828CZ1 Govt</stp>
        <stp>IDX_RATIO</stp>
        <stp>11/26/2004</stp>
        <stp>11/26/2004</stp>
        <stp>[Fixed Income  Prices 2004-2009.xlsx]TIPS!R26C24</stp>
        <tr r="X26" s="1"/>
      </tp>
      <tp>
        <v>1.25404</v>
        <stp/>
        <stp>##V3_BDHV12</stp>
        <stp>9128272M3 Govt</stp>
        <stp>IDX_RATIO</stp>
        <stp>1/11/2006</stp>
        <stp>1/11/2006</stp>
        <stp>[Fixed Income  Prices 2004-2009.xlsx]TIPS!R386C8</stp>
        <tr r="H386" s="1"/>
      </tp>
      <tp>
        <v>1.00478</v>
        <stp/>
        <stp>##V3_BDHV12</stp>
        <stp>912828CZ1 Govt</stp>
        <stp>IDX_RATIO</stp>
        <stp>12/15/2004</stp>
        <stp>12/15/2004</stp>
        <stp>[Fixed Income  Prices 2004-2009.xlsx]TIPS!R39C24</stp>
        <tr r="X39" s="1"/>
      </tp>
      <tp>
        <v>1.00607</v>
        <stp/>
        <stp>##V3_BDHV12</stp>
        <stp>912828EA4 Govt</stp>
        <stp>IDX_RATIO</stp>
        <stp>10/10/2005</stp>
        <stp>10/10/2005</stp>
        <stp>[Fixed Income  Prices 2004-2009.xlsx]TIPS!R66C72</stp>
        <tr r="BT66" s="1"/>
      </tp>
      <tp>
        <v>1.25013</v>
        <stp/>
        <stp>##V3_BDHV12</stp>
        <stp>9128272M3 Govt</stp>
        <stp>IDX_RATIO</stp>
        <stp>1/23/2006</stp>
        <stp>1/23/2006</stp>
        <stp>[Fixed Income  Prices 2004-2009.xlsx]TIPS!R394C8</stp>
        <tr r="H394" s="1"/>
      </tp>
      <tp>
        <v>1.20238</v>
        <stp/>
        <stp>##V3_BDHV12</stp>
        <stp>9128272M3 Govt</stp>
        <stp>IDX_RATIO</stp>
        <stp>2/21/2005</stp>
        <stp>2/21/2005</stp>
        <stp>[Fixed Income  Prices 2004-2009.xlsx]TIPS!R156C8</stp>
        <tr r="H156" s="1"/>
      </tp>
      <tp>
        <v>1.0012700000000001</v>
        <stp/>
        <stp>##V3_BDHV12</stp>
        <stp>912828CZ1 Govt</stp>
        <stp>IDX_RATIO</stp>
        <stp>11/15/2004</stp>
        <stp>11/15/2004</stp>
        <stp>[Fixed Income  Prices 2004-2009.xlsx]TIPS!R17C24</stp>
        <tr r="X17" s="1"/>
      </tp>
      <tp>
        <v>1.0536099999999999</v>
        <stp/>
        <stp>##V3_BDHV12</stp>
        <stp>912828AF7 Govt</stp>
        <stp>IDX_RATIO</stp>
        <stp>10/13/2004</stp>
        <stp>10/13/2004</stp>
        <stp>[Fixed Income  Prices 2004-2009.xlsx]TIPS!R63C44</stp>
        <tr r="AR63" s="1"/>
      </tp>
      <tp>
        <v>1.20275</v>
        <stp/>
        <stp>##V3_BDHV12</stp>
        <stp>9128272M3 Govt</stp>
        <stp>IDX_RATIO</stp>
        <stp>3/21/2005</stp>
        <stp>3/21/2005</stp>
        <stp>[Fixed Income  Prices 2004-2009.xlsx]TIPS!R176C8</stp>
        <tr r="H176" s="1"/>
      </tp>
      <tp>
        <v>1.01342</v>
        <stp/>
        <stp>##V3_BDHV12</stp>
        <stp>912828EA4 Govt</stp>
        <stp>IDX_RATIO</stp>
        <stp>11/10/2005</stp>
        <stp>11/10/2005</stp>
        <stp>[Fixed Income  Prices 2004-2009.xlsx]TIPS!R89C72</stp>
        <tr r="BT89" s="1"/>
      </tp>
      <tp>
        <v>1.25271</v>
        <stp/>
        <stp>##V3_BDHV12</stp>
        <stp>9128272M3 Govt</stp>
        <stp>IDX_RATIO</stp>
        <stp>4/14/2006</stp>
        <stp>4/14/2006</stp>
        <stp>[Fixed Income  Prices 2004-2009.xlsx]TIPS!R453C8</stp>
        <tr r="H453" s="1"/>
      </tp>
      <tp>
        <v>1.0182100000000001</v>
        <stp/>
        <stp>##V3_BDHV12</stp>
        <stp>912828JE1 Govt</stp>
        <stp>IDX_RATIO</stp>
        <stp>10/15/2008</stp>
        <stp>10/15/2008</stp>
        <stp>[Fixed Income  Prices 2004-2009.xlsx]TIPS!R73C96</stp>
        <tr r="CR73" s="1"/>
      </tp>
      <tp>
        <v>1.0314700000000001</v>
        <stp/>
        <stp>##V3_BDHV12</stp>
        <stp>912828BD1 Govt</stp>
        <stp>IDX_RATIO</stp>
        <stp>10/15/2004</stp>
        <stp>10/15/2004</stp>
        <stp>[Fixed Income  Prices 2004-2009.xlsx]TIPS!R65C52</stp>
        <tr r="AZ65" s="1"/>
      </tp>
      <tp>
        <v>1.2197499999999999</v>
        <stp/>
        <stp>##V3_BDHV12</stp>
        <stp>9128272M3 Govt</stp>
        <stp>IDX_RATIO</stp>
        <stp>5/31/2005</stp>
        <stp>5/31/2005</stp>
        <stp>[Fixed Income  Prices 2004-2009.xlsx]TIPS!R226C8</stp>
        <tr r="H226" s="1"/>
      </tp>
      <tp>
        <v>1.0064500000000001</v>
        <stp/>
        <stp>##V3_BDHV12</stp>
        <stp>912828CP3 Govt</stp>
        <stp>IDX_RATIO</stp>
        <stp>11/17/2004</stp>
        <stp>11/17/2004</stp>
        <stp>[Fixed Income  Prices 2004-2009.xlsx]TIPS!R88C64</stp>
        <tr r="BL88" s="1"/>
      </tp>
      <tp>
        <v>1.0327900000000001</v>
        <stp/>
        <stp>##V3_BDHV12</stp>
        <stp>912828BD1 Govt</stp>
        <stp>IDX_RATIO</stp>
        <stp>11/15/2004</stp>
        <stp>11/15/2004</stp>
        <stp>[Fixed Income  Prices 2004-2009.xlsx]TIPS!R86C52</stp>
        <tr r="AZ86" s="1"/>
      </tp>
      <tp>
        <v>1.2595100000000001</v>
        <stp/>
        <stp>##V3_BDHV12</stp>
        <stp>9128272M3 Govt</stp>
        <stp>IDX_RATIO</stp>
        <stp>5/25/2006</stp>
        <stp>5/25/2006</stp>
        <stp>[Fixed Income  Prices 2004-2009.xlsx]TIPS!R482C8</stp>
        <tr r="H482" s="1"/>
      </tp>
      <tp>
        <v>1.03359</v>
        <stp/>
        <stp>##V3_BDHV12</stp>
        <stp>912828BD1 Govt</stp>
        <stp>IDX_RATIO</stp>
        <stp>11/26/2004</stp>
        <stp>11/26/2004</stp>
        <stp>[Fixed Income  Prices 2004-2009.xlsx]TIPS!R95C52</stp>
        <tr r="AZ95" s="1"/>
      </tp>
      <tp>
        <v>1.2532099999999999</v>
        <stp/>
        <stp>##V3_BDHV12</stp>
        <stp>9128272M3 Govt</stp>
        <stp>IDX_RATIO</stp>
        <stp>4/20/2006</stp>
        <stp>4/20/2006</stp>
        <stp>[Fixed Income  Prices 2004-2009.xlsx]TIPS!R457C8</stp>
        <tr r="H457" s="1"/>
      </tp>
      <tp>
        <v>1.2608600000000001</v>
        <stp/>
        <stp>##V3_BDHV12</stp>
        <stp>9128272M3 Govt</stp>
        <stp>IDX_RATIO</stp>
        <stp>5/31/2006</stp>
        <stp>5/31/2006</stp>
        <stp>[Fixed Income  Prices 2004-2009.xlsx]TIPS!R486C8</stp>
        <tr r="H486" s="1"/>
      </tp>
      <tp>
        <v>1.0316700000000001</v>
        <stp/>
        <stp>##V3_BDHV12</stp>
        <stp>912828BD1 Govt</stp>
        <stp>IDX_RATIO</stp>
        <stp>10/26/2004</stp>
        <stp>10/26/2004</stp>
        <stp>[Fixed Income  Prices 2004-2009.xlsx]TIPS!R72C52</stp>
        <tr r="AZ72" s="1"/>
      </tp>
      <tp>
        <v>1.2537199999999999</v>
        <stp/>
        <stp>##V3_BDHV12</stp>
        <stp>9128272M3 Govt</stp>
        <stp>IDX_RATIO</stp>
        <stp>4/26/2006</stp>
        <stp>4/26/2006</stp>
        <stp>[Fixed Income  Prices 2004-2009.xlsx]TIPS!R461C8</stp>
        <tr r="H461" s="1"/>
      </tp>
      <tp>
        <v>1.00695</v>
        <stp/>
        <stp>##V3_BDHV12</stp>
        <stp>912828CP3 Govt</stp>
        <stp>IDX_RATIO</stp>
        <stp>11/24/2004</stp>
        <stp>11/24/2004</stp>
        <stp>[Fixed Income  Prices 2004-2009.xlsx]TIPS!R93C64</stp>
        <tr r="BL93" s="1"/>
      </tp>
      <tp>
        <v>1.375</v>
        <stp/>
        <stp>##V3_BDPV12</stp>
        <stp>912828JE1 Govt</stp>
        <stp>CPN</stp>
        <stp>[Fixed Income  Prices 2004-2009.xlsx]TIPS!R1C95</stp>
        <tr r="CQ1" s="1"/>
      </tp>
      <tp>
        <v>1.0597799999999999</v>
        <stp/>
        <stp>##V3_BDHV12</stp>
        <stp>912810FR4 Govt</stp>
        <stp>IDX_RATIO</stp>
        <stp>5/31/2006</stp>
        <stp>5/31/2006</stp>
        <stp>[Fixed Income  Prices 2004-2009.xlsx]TIPS!R483C108</stp>
        <tr r="DD483" s="1"/>
      </tp>
      <tp>
        <v>1.02163</v>
        <stp/>
        <stp>##V3_BDHV12</stp>
        <stp>912810FS2 Govt</stp>
        <stp>IDX_RATIO</stp>
        <stp>8/22/2006</stp>
        <stp>8/22/2006</stp>
        <stp>[Fixed Income  Prices 2004-2009.xlsx]TIPS!R155C112</stp>
        <tr r="DH155" s="1"/>
      </tp>
      <tp>
        <v>1.04321</v>
        <stp/>
        <stp>##V3_BDHV12</stp>
        <stp>912810FS2 Govt</stp>
        <stp>IDX_RATIO</stp>
        <stp>7/10/2007</stp>
        <stp>7/10/2007</stp>
        <stp>[Fixed Income  Prices 2004-2009.xlsx]TIPS!R385C112</stp>
        <tr r="DH385" s="1"/>
      </tp>
      <tp>
        <v>1.02339</v>
        <stp/>
        <stp>##V3_BDHV12</stp>
        <stp>912810FS2 Govt</stp>
        <stp>IDX_RATIO</stp>
        <stp>9/12/2006</stp>
        <stp>9/12/2006</stp>
        <stp>[Fixed Income  Prices 2004-2009.xlsx]TIPS!R170C112</stp>
        <tr r="DH170" s="1"/>
      </tp>
      <tp>
        <v>1.10517</v>
        <stp/>
        <stp>##V3_BDHV12</stp>
        <stp>912810FS2 Govt</stp>
        <stp>IDX_RATIO</stp>
        <stp>9/15/2008</stp>
        <stp>9/15/2008</stp>
        <stp>[Fixed Income  Prices 2004-2009.xlsx]TIPS!R694C112</stp>
        <tr r="DH694" s="1"/>
      </tp>
      <tp>
        <v>1.0613999999999999</v>
        <stp/>
        <stp>##V3_BDHV12</stp>
        <stp>912810PS1 Govt</stp>
        <stp>IDX_RATIO</stp>
        <stp>6/13/2008</stp>
        <stp>6/13/2008</stp>
        <stp>[Fixed Income  Prices 2004-2009.xlsx]TIPS!R368C116</stp>
        <tr r="DL368" s="1"/>
      </tp>
      <tp>
        <v>1.0142199999999999</v>
        <stp/>
        <stp>##V3_BDHV12</stp>
        <stp>912810FR4 Govt</stp>
        <stp>IDX_RATIO</stp>
        <stp>4/14/2005</stp>
        <stp>4/14/2005</stp>
        <stp>[Fixed Income  Prices 2004-2009.xlsx]TIPS!R191C108</stp>
        <tr r="DD191" s="1"/>
      </tp>
      <tp>
        <v>1.08941</v>
        <stp/>
        <stp>##V3_BDHV12</stp>
        <stp>912810FS2 Govt</stp>
        <stp>IDX_RATIO</stp>
        <stp>7/25/2008</stp>
        <stp>7/25/2008</stp>
        <stp>[Fixed Income  Prices 2004-2009.xlsx]TIPS!R658C112</stp>
        <tr r="DH658" s="1"/>
      </tp>
      <tp>
        <v>1.04952</v>
        <stp/>
        <stp>##V3_BDHV12</stp>
        <stp>912810FS2 Govt</stp>
        <stp>IDX_RATIO</stp>
        <stp>9/27/2007</stp>
        <stp>9/27/2007</stp>
        <stp>[Fixed Income  Prices 2004-2009.xlsx]TIPS!R442C112</stp>
        <tr r="DH442" s="1"/>
      </tp>
      <tp>
        <v>1.0762700000000001</v>
        <stp/>
        <stp>##V3_BDHV12</stp>
        <stp>912810FR4 Govt</stp>
        <stp>IDX_RATIO</stp>
        <stp>8/30/2006</stp>
        <stp>8/30/2006</stp>
        <stp>[Fixed Income  Prices 2004-2009.xlsx]TIPS!R548C108</stp>
        <tr r="DD548" s="1"/>
      </tp>
      <tp>
        <v>1.0324500000000001</v>
        <stp/>
        <stp>##V3_BDHV12</stp>
        <stp>912810PS1 Govt</stp>
        <stp>IDX_RATIO</stp>
        <stp>8/21/2007</stp>
        <stp>8/21/2007</stp>
        <stp>[Fixed Income  Prices 2004-2009.xlsx]TIPS!R155C116</stp>
        <tr r="DL155" s="1"/>
      </tp>
      <tp>
        <v>1.05325</v>
        <stp/>
        <stp>##V3_BDHV12</stp>
        <stp>912810PS1 Govt</stp>
        <stp>IDX_RATIO</stp>
        <stp>5/13/2008</stp>
        <stp>5/13/2008</stp>
        <stp>[Fixed Income  Prices 2004-2009.xlsx]TIPS!R345C116</stp>
        <tr r="DL345" s="1"/>
      </tp>
      <tp>
        <v>1.0330699999999999</v>
        <stp/>
        <stp>##V3_BDHV12</stp>
        <stp>912810PS1 Govt</stp>
        <stp>IDX_RATIO</stp>
        <stp>9/11/2007</stp>
        <stp>9/11/2007</stp>
        <stp>[Fixed Income  Prices 2004-2009.xlsx]TIPS!R170C116</stp>
        <tr r="DL170" s="1"/>
      </tp>
      <tp>
        <v>1.0687199999999999</v>
        <stp/>
        <stp>##V3_BDHV12</stp>
        <stp>912810PS1 Govt</stp>
        <stp>IDX_RATIO</stp>
        <stp>9/16/2009</stp>
        <stp>9/16/2009</stp>
        <stp>[Fixed Income  Prices 2004-2009.xlsx]TIPS!R696C116</stp>
        <tr r="DL696" s="1"/>
      </tp>
      <tp>
        <v>0.99990999999999997</v>
        <stp/>
        <stp>##V3_BDHV12</stp>
        <stp>912828ET3 Govt</stp>
        <stp>IDX_RATIO</stp>
        <stp>4/13/2006</stp>
        <stp>4/13/2006</stp>
        <stp>[Fixed Income  Prices 2004-2009.xlsx]TIPS!R70C76</stp>
        <tr r="BX70" s="1"/>
      </tp>
      <tp>
        <v>1.08647</v>
        <stp/>
        <stp>##V3_BDHV12</stp>
        <stp>912810FS2 Govt</stp>
        <stp>IDX_RATIO</stp>
        <stp>7/15/2008</stp>
        <stp>7/15/2008</stp>
        <stp>[Fixed Income  Prices 2004-2009.xlsx]TIPS!R650C112</stp>
        <tr r="DH650" s="1"/>
      </tp>
      <tp>
        <v>1.0452600000000001</v>
        <stp/>
        <stp>##V3_BDHV12</stp>
        <stp>912810FS2 Govt</stp>
        <stp>IDX_RATIO</stp>
        <stp>7/20/2007</stp>
        <stp>7/20/2007</stp>
        <stp>[Fixed Income  Prices 2004-2009.xlsx]TIPS!R393C112</stp>
        <tr r="DH393" s="1"/>
      </tp>
      <tp>
        <v>1.0329900000000001</v>
        <stp/>
        <stp>##V3_BDHV12</stp>
        <stp>912810PS1 Govt</stp>
        <stp>IDX_RATIO</stp>
        <stp>9/21/2007</stp>
        <stp>9/21/2007</stp>
        <stp>[Fixed Income  Prices 2004-2009.xlsx]TIPS!R178C116</stp>
        <tr r="DL178" s="1"/>
      </tp>
      <tp>
        <v>1.0678000000000001</v>
        <stp/>
        <stp>##V3_BDHV12</stp>
        <stp>912810PS1 Govt</stp>
        <stp>IDX_RATIO</stp>
        <stp>8/26/2009</stp>
        <stp>8/26/2009</stp>
        <stp>[Fixed Income  Prices 2004-2009.xlsx]TIPS!R681C116</stp>
        <tr r="DL681" s="1"/>
      </tp>
      <tp>
        <v>1.06464</v>
        <stp/>
        <stp>##V3_BDHV12</stp>
        <stp>912810PS1 Govt</stp>
        <stp>IDX_RATIO</stp>
        <stp>1/15/2009</stp>
        <stp>1/15/2009</stp>
        <stp>[Fixed Income  Prices 2004-2009.xlsx]TIPS!R522C116</stp>
        <tr r="DL522" s="1"/>
      </tp>
      <tp>
        <v>1.0635399999999999</v>
        <stp/>
        <stp>##V3_BDHV12</stp>
        <stp>912810PS1 Govt</stp>
        <stp>IDX_RATIO</stp>
        <stp>6/23/2008</stp>
        <stp>6/23/2008</stp>
        <stp>[Fixed Income  Prices 2004-2009.xlsx]TIPS!R374C116</stp>
        <tr r="DL374" s="1"/>
      </tp>
      <tp>
        <v>1.00315</v>
        <stp/>
        <stp>##V3_BDHV12</stp>
        <stp>912828GX2 Govt</stp>
        <stp>IDX_RATIO</stp>
        <stp>7/31/2007</stp>
        <stp>7/31/2007</stp>
        <stp>[Fixed Income  Prices 2004-2009.xlsx]TIPS!R18C88</stp>
        <tr r="CJ18" s="1"/>
      </tp>
      <tp>
        <v>1.0244</v>
        <stp/>
        <stp>##V3_BDHV12</stp>
        <stp>912810FS2 Govt</stp>
        <stp>IDX_RATIO</stp>
        <stp>9/22/2006</stp>
        <stp>9/22/2006</stp>
        <stp>[Fixed Income  Prices 2004-2009.xlsx]TIPS!R178C112</stp>
        <tr r="DH178" s="1"/>
      </tp>
      <tp>
        <v>1.04731</v>
        <stp/>
        <stp>##V3_BDHV12</stp>
        <stp>912810FS2 Govt</stp>
        <stp>IDX_RATIO</stp>
        <stp>7/30/2007</stp>
        <stp>7/30/2007</stp>
        <stp>[Fixed Income  Prices 2004-2009.xlsx]TIPS!R399C112</stp>
        <tr r="DH399" s="1"/>
      </tp>
      <tp>
        <v>1.07843</v>
        <stp/>
        <stp>##V3_BDHV12</stp>
        <stp>912810FR4 Govt</stp>
        <stp>IDX_RATIO</stp>
        <stp>9/20/2006</stp>
        <stp>9/20/2006</stp>
        <stp>[Fixed Income  Prices 2004-2009.xlsx]TIPS!R563C108</stp>
        <tr r="DD563" s="1"/>
      </tp>
      <tp>
        <v>1.05572</v>
        <stp/>
        <stp>##V3_BDHV12</stp>
        <stp>912810FS2 Govt</stp>
        <stp>IDX_RATIO</stp>
        <stp>1/16/2008</stp>
        <stp>1/16/2008</stp>
        <stp>[Fixed Income  Prices 2004-2009.xlsx]TIPS!R521C112</stp>
        <tr r="DH521" s="1"/>
      </tp>
      <tp>
        <v>1.03159</v>
        <stp/>
        <stp>##V3_BDHV12</stp>
        <stp>912810FR4 Govt</stp>
        <stp>IDX_RATIO</stp>
        <stp>8/17/2005</stp>
        <stp>8/17/2005</stp>
        <stp>[Fixed Income  Prices 2004-2009.xlsx]TIPS!R279C108</stp>
        <tr r="DD279" s="1"/>
      </tp>
      <tp>
        <v>1.0659799999999999</v>
        <stp/>
        <stp>##V3_BDHV12</stp>
        <stp>912810FR4 Govt</stp>
        <stp>IDX_RATIO</stp>
        <stp>6/21/2006</stp>
        <stp>6/21/2006</stp>
        <stp>[Fixed Income  Prices 2004-2009.xlsx]TIPS!R498C108</stp>
        <tr r="DD498" s="1"/>
      </tp>
      <tp>
        <v>1.05888</v>
        <stp/>
        <stp>##V3_BDHV12</stp>
        <stp>912810PS1 Govt</stp>
        <stp>IDX_RATIO</stp>
        <stp>7/16/2009</stp>
        <stp>7/16/2009</stp>
        <stp>[Fixed Income  Prices 2004-2009.xlsx]TIPS!R652C116</stp>
        <tr r="DL652" s="1"/>
      </tp>
      <tp>
        <v>1.04352</v>
        <stp/>
        <stp>##V3_BDHV12</stp>
        <stp>912810PS1 Govt</stp>
        <stp>IDX_RATIO</stp>
        <stp>3/13/2008</stp>
        <stp>3/13/2008</stp>
        <stp>[Fixed Income  Prices 2004-2009.xlsx]TIPS!R302C116</stp>
        <tr r="DL302" s="1"/>
      </tp>
      <tp>
        <v>1.05619</v>
        <stp/>
        <stp>##V3_BDHV12</stp>
        <stp>912810PS1 Govt</stp>
        <stp>IDX_RATIO</stp>
        <stp>5/23/2008</stp>
        <stp>5/23/2008</stp>
        <stp>[Fixed Income  Prices 2004-2009.xlsx]TIPS!R353C116</stp>
        <tr r="DL353" s="1"/>
      </tp>
      <tp>
        <v>1.0330999999999999</v>
        <stp/>
        <stp>##V3_BDHV12</stp>
        <stp>912810PS1 Govt</stp>
        <stp>IDX_RATIO</stp>
        <stp>8/31/2007</stp>
        <stp>8/31/2007</stp>
        <stp>[Fixed Income  Prices 2004-2009.xlsx]TIPS!R163C116</stp>
        <tr r="DL163" s="1"/>
      </tp>
      <tp>
        <v>1.00505</v>
        <stp/>
        <stp>##V3_BDHV12</stp>
        <stp>912828ET3 Govt</stp>
        <stp>IDX_RATIO</stp>
        <stp>5/23/2006</stp>
        <stp>5/23/2006</stp>
        <stp>[Fixed Income  Prices 2004-2009.xlsx]TIPS!R98C76</stp>
        <tr r="BX98" s="1"/>
      </tp>
      <tp>
        <v>1.07491</v>
        <stp/>
        <stp>##V3_BDHV12</stp>
        <stp>912810FR4 Govt</stp>
        <stp>IDX_RATIO</stp>
        <stp>8/10/2006</stp>
        <stp>8/10/2006</stp>
        <stp>[Fixed Income  Prices 2004-2009.xlsx]TIPS!R534C108</stp>
        <tr r="DD534" s="1"/>
      </tp>
      <tp>
        <v>1.0499400000000001</v>
        <stp/>
        <stp>##V3_BDHV12</stp>
        <stp>912810FR4 Govt</stp>
        <stp>IDX_RATIO</stp>
        <stp>1/26/2006</stp>
        <stp>1/26/2006</stp>
        <stp>[Fixed Income  Prices 2004-2009.xlsx]TIPS!R394C108</stp>
        <tr r="DD394" s="1"/>
      </tp>
      <tp>
        <v>1.05833</v>
        <stp/>
        <stp>##V3_BDHV12</stp>
        <stp>912810FS2 Govt</stp>
        <stp>IDX_RATIO</stp>
        <stp>2/26/2008</stp>
        <stp>2/26/2008</stp>
        <stp>[Fixed Income  Prices 2004-2009.xlsx]TIPS!R550C112</stp>
        <tr r="DH550" s="1"/>
      </tp>
      <tp>
        <v>0.99187999999999998</v>
        <stp/>
        <stp>##V3_BDHV12</stp>
        <stp>912810PZ5 Govt</stp>
        <stp>IDX_RATIO</stp>
        <stp>6/15/2009</stp>
        <stp>6/15/2009</stp>
        <stp>[Fixed Income  Prices 2004-2009.xlsx]TIPS!R104C120</stp>
        <tr r="DP104" s="1"/>
      </tp>
      <tp>
        <v>1.04023</v>
        <stp/>
        <stp>##V3_BDHV12</stp>
        <stp>912810PS1 Govt</stp>
        <stp>IDX_RATIO</stp>
        <stp>1/22/2008</stp>
        <stp>1/22/2008</stp>
        <stp>[Fixed Income  Prices 2004-2009.xlsx]TIPS!R265C116</stp>
        <tr r="DL265" s="1"/>
      </tp>
      <tp>
        <v>1.0560799999999999</v>
        <stp/>
        <stp>##V3_BDHV12</stp>
        <stp>912810PS1 Govt</stp>
        <stp>IDX_RATIO</stp>
        <stp>6/16/2009</stp>
        <stp>6/16/2009</stp>
        <stp>[Fixed Income  Prices 2004-2009.xlsx]TIPS!R630C116</stp>
        <tr r="DL630" s="1"/>
      </tp>
      <tp>
        <v>1.0489200000000001</v>
        <stp/>
        <stp>##V3_BDHV12</stp>
        <stp>912810PS1 Govt</stp>
        <stp>IDX_RATIO</stp>
        <stp>4/23/2008</stp>
        <stp>4/23/2008</stp>
        <stp>[Fixed Income  Prices 2004-2009.xlsx]TIPS!R331C116</stp>
        <tr r="DL331" s="1"/>
      </tp>
      <tp>
        <v>0.99241000000000001</v>
        <stp/>
        <stp>##V3_BDHV12</stp>
        <stp>912828ET3 Govt</stp>
        <stp>IDX_RATIO</stp>
        <stp>2/23/2006</stp>
        <stp>2/23/2006</stp>
        <stp>[Fixed Income  Prices 2004-2009.xlsx]TIPS!R35C76</stp>
        <tr r="BX35" s="1"/>
      </tp>
      <tp>
        <v>1.0718399999999999</v>
        <stp/>
        <stp>##V3_BDHV12</stp>
        <stp>912810FR4 Govt</stp>
        <stp>IDX_RATIO</stp>
        <stp>3/13/2007</stp>
        <stp>3/13/2007</stp>
        <stp>[Fixed Income  Prices 2004-2009.xlsx]TIPS!R687C108</stp>
        <tr r="DD687" s="1"/>
      </tp>
      <tp>
        <v>1.04942</v>
        <stp/>
        <stp>##V3_BDHV12</stp>
        <stp>912810FS2 Govt</stp>
        <stp>IDX_RATIO</stp>
        <stp>8/27/2007</stp>
        <stp>8/27/2007</stp>
        <stp>[Fixed Income  Prices 2004-2009.xlsx]TIPS!R419C112</stp>
        <tr r="DH419" s="1"/>
      </tp>
      <tp>
        <v>1.03424</v>
        <stp/>
        <stp>##V3_BDHV12</stp>
        <stp>912810FR4 Govt</stp>
        <stp>IDX_RATIO</stp>
        <stp>9/16/2005</stp>
        <stp>9/16/2005</stp>
        <stp>[Fixed Income  Prices 2004-2009.xlsx]TIPS!R301C108</stp>
        <tr r="DD301" s="1"/>
      </tp>
      <tp>
        <v>1.0496099999999999</v>
        <stp/>
        <stp>##V3_BDHV12</stp>
        <stp>912810FS2 Govt</stp>
        <stp>IDX_RATIO</stp>
        <stp>9/17/2007</stp>
        <stp>9/17/2007</stp>
        <stp>[Fixed Income  Prices 2004-2009.xlsx]TIPS!R434C112</stp>
        <tr r="DH434" s="1"/>
      </tp>
      <tp>
        <v>1.0707599999999999</v>
        <stp/>
        <stp>##V3_BDHV12</stp>
        <stp>912810FS2 Govt</stp>
        <stp>IDX_RATIO</stp>
        <stp>5/15/2008</stp>
        <stp>5/15/2008</stp>
        <stp>[Fixed Income  Prices 2004-2009.xlsx]TIPS!R607C112</stp>
        <tr r="DH607" s="1"/>
      </tp>
      <tp>
        <v>1.0440199999999999</v>
        <stp/>
        <stp>##V3_BDHV12</stp>
        <stp>912810PS1 Govt</stp>
        <stp>IDX_RATIO</stp>
        <stp>2/25/2009</stp>
        <stp>2/25/2009</stp>
        <stp>[Fixed Income  Prices 2004-2009.xlsx]TIPS!R551C116</stp>
        <tr r="DL551" s="1"/>
      </tp>
      <tp>
        <v>0.99690999999999996</v>
        <stp/>
        <stp>##V3_BDHV12</stp>
        <stp>912828ET3 Govt</stp>
        <stp>IDX_RATIO</stp>
        <stp>3/23/2006</stp>
        <stp>3/23/2006</stp>
        <stp>[Fixed Income  Prices 2004-2009.xlsx]TIPS!R55C76</stp>
        <tr r="BX55" s="1"/>
      </tp>
      <tp>
        <v>1.03583</v>
        <stp/>
        <stp>##V3_BDHV12</stp>
        <stp>912810FR4 Govt</stp>
        <stp>IDX_RATIO</stp>
        <stp>9/26/2005</stp>
        <stp>9/26/2005</stp>
        <stp>[Fixed Income  Prices 2004-2009.xlsx]TIPS!R307C108</stp>
        <tr r="DD307" s="1"/>
      </tp>
      <tp>
        <v>1.05267</v>
        <stp/>
        <stp>##V3_BDHV12</stp>
        <stp>912810FR4 Govt</stp>
        <stp>IDX_RATIO</stp>
        <stp>1/16/2006</stp>
        <stp>1/16/2006</stp>
        <stp>[Fixed Income  Prices 2004-2009.xlsx]TIPS!R386C108</stp>
        <tr r="DD386" s="1"/>
      </tp>
      <tp>
        <v>1.01631</v>
        <stp/>
        <stp>##V3_BDHV12</stp>
        <stp>912810FS2 Govt</stp>
        <stp>IDX_RATIO</stp>
        <stp>2/21/2007</stp>
        <stp>2/21/2007</stp>
        <stp>[Fixed Income  Prices 2004-2009.xlsx]TIPS!R286C112</stp>
        <tr r="DH286" s="1"/>
      </tp>
      <tp>
        <v>1.04877</v>
        <stp/>
        <stp>##V3_BDHV12</stp>
        <stp>912810FS2 Govt</stp>
        <stp>IDX_RATIO</stp>
        <stp>8/17/2007</stp>
        <stp>8/17/2007</stp>
        <stp>[Fixed Income  Prices 2004-2009.xlsx]TIPS!R413C112</stp>
        <tr r="DH413" s="1"/>
      </tp>
      <tp>
        <v>1.0810500000000001</v>
        <stp/>
        <stp>##V3_BDHV12</stp>
        <stp>912810FS2 Govt</stp>
        <stp>IDX_RATIO</stp>
        <stp>6/25/2008</stp>
        <stp>6/25/2008</stp>
        <stp>[Fixed Income  Prices 2004-2009.xlsx]TIPS!R636C112</stp>
        <tr r="DH636" s="1"/>
      </tp>
      <tp>
        <v>1.0459799999999999</v>
        <stp/>
        <stp>##V3_BDHV12</stp>
        <stp>912810PS1 Govt</stp>
        <stp>IDX_RATIO</stp>
        <stp>3/25/2009</stp>
        <stp>3/25/2009</stp>
        <stp>[Fixed Income  Prices 2004-2009.xlsx]TIPS!R571C116</stp>
        <tr r="DL571" s="1"/>
      </tp>
      <tp>
        <v>0.99270999999999998</v>
        <stp/>
        <stp>##V3_BDHV12</stp>
        <stp>912810PZ5 Govt</stp>
        <stp>IDX_RATIO</stp>
        <stp>6/25/2009</stp>
        <stp>6/25/2009</stp>
        <stp>[Fixed Income  Prices 2004-2009.xlsx]TIPS!R112C120</stp>
        <tr r="DP112" s="1"/>
      </tp>
      <tp>
        <v>1.05427</v>
        <stp/>
        <stp>##V3_BDHV12</stp>
        <stp>912810PS1 Govt</stp>
        <stp>IDX_RATIO</stp>
        <stp>5/26/2009</stp>
        <stp>5/26/2009</stp>
        <stp>[Fixed Income  Prices 2004-2009.xlsx]TIPS!R615C116</stp>
        <tr r="DL615" s="1"/>
      </tp>
      <tp>
        <v>0.99446999999999997</v>
        <stp/>
        <stp>##V3_BDHV12</stp>
        <stp>912828ET3 Govt</stp>
        <stp>IDX_RATIO</stp>
        <stp>3/13/2006</stp>
        <stp>3/13/2006</stp>
        <stp>[Fixed Income  Prices 2004-2009.xlsx]TIPS!R47C76</stp>
        <tr r="BX47" s="1"/>
      </tp>
      <tp>
        <v>1.0728899999999999</v>
        <stp/>
        <stp>##V3_BDHV12</stp>
        <stp>912810FR4 Govt</stp>
        <stp>IDX_RATIO</stp>
        <stp>3/23/2007</stp>
        <stp>3/23/2007</stp>
        <stp>[Fixed Income  Prices 2004-2009.xlsx]TIPS!R695C108</stp>
        <tr r="DD695" s="1"/>
      </tp>
      <tp>
        <v>1.0624800000000001</v>
        <stp/>
        <stp>##V3_BDHV12</stp>
        <stp>912810FS2 Govt</stp>
        <stp>IDX_RATIO</stp>
        <stp>3/26/2008</stp>
        <stp>3/26/2008</stp>
        <stp>[Fixed Income  Prices 2004-2009.xlsx]TIPS!R571C112</stp>
        <tr r="DH571" s="1"/>
      </tp>
      <tp>
        <v>1.0569599999999999</v>
        <stp/>
        <stp>##V3_BDHV12</stp>
        <stp>912810PS1 Govt</stp>
        <stp>IDX_RATIO</stp>
        <stp>6/26/2009</stp>
        <stp>6/26/2009</stp>
        <stp>[Fixed Income  Prices 2004-2009.xlsx]TIPS!R638C116</stp>
        <tr r="DL638" s="1"/>
      </tp>
      <tp>
        <v>0.99450000000000005</v>
        <stp/>
        <stp>##V3_BDHV12</stp>
        <stp>912810PZ5 Govt</stp>
        <stp>IDX_RATIO</stp>
        <stp>7/15/2009</stp>
        <stp>7/15/2009</stp>
        <stp>[Fixed Income  Prices 2004-2009.xlsx]TIPS!R126C120</stp>
        <tr r="DP126" s="1"/>
      </tp>
      <tp>
        <v>0.99792000000000003</v>
        <stp/>
        <stp>##V3_BDHV12</stp>
        <stp>912828ET3 Govt</stp>
        <stp>IDX_RATIO</stp>
        <stp>1/23/2006</stp>
        <stp>1/23/2006</stp>
        <stp>[Fixed Income  Prices 2004-2009.xlsx]TIPS!R12C76</stp>
        <tr r="BX12" s="1"/>
      </tp>
      <tp>
        <v>0.99385000000000001</v>
        <stp/>
        <stp>##V3_BDHV12</stp>
        <stp>912828ET3 Govt</stp>
        <stp>IDX_RATIO</stp>
        <stp>2/13/2006</stp>
        <stp>2/13/2006</stp>
        <stp>[Fixed Income  Prices 2004-2009.xlsx]TIPS!R27C76</stp>
        <tr r="BX27" s="1"/>
      </tp>
      <tp>
        <v>1.0242</v>
        <stp/>
        <stp>##V3_BDHV12</stp>
        <stp>912810FR4 Govt</stp>
        <stp>IDX_RATIO</stp>
        <stp>5/27/2005</stp>
        <stp>5/27/2005</stp>
        <stp>[Fixed Income  Prices 2004-2009.xlsx]TIPS!R222C108</stp>
        <tr r="DD222" s="1"/>
      </tp>
      <tp>
        <v>1.07023</v>
        <stp/>
        <stp>##V3_BDHV12</stp>
        <stp>912810FR4 Govt</stp>
        <stp>IDX_RATIO</stp>
        <stp>2/23/2007</stp>
        <stp>2/23/2007</stp>
        <stp>[Fixed Income  Prices 2004-2009.xlsx]TIPS!R675C108</stp>
        <tr r="DD675" s="1"/>
      </tp>
      <tp>
        <v>1.02163</v>
        <stp/>
        <stp>##V3_BDHV12</stp>
        <stp>912810FR4 Govt</stp>
        <stp>IDX_RATIO</stp>
        <stp>5/17/2005</stp>
        <stp>5/17/2005</stp>
        <stp>[Fixed Income  Prices 2004-2009.xlsx]TIPS!R214C108</stp>
        <tr r="DD214" s="1"/>
      </tp>
      <tp>
        <v>1.01023</v>
        <stp/>
        <stp>##V3_BDHV12</stp>
        <stp>912810FR4 Govt</stp>
        <stp>IDX_RATIO</stp>
        <stp>2/24/2005</stp>
        <stp>2/24/2005</stp>
        <stp>[Fixed Income  Prices 2004-2009.xlsx]TIPS!R156C108</stp>
        <tr r="DD156" s="1"/>
      </tp>
      <tp>
        <v>1.0098</v>
        <stp/>
        <stp>##V3_BDHV12</stp>
        <stp>912810FS2 Govt</stp>
        <stp>IDX_RATIO</stp>
        <stp>6/12/2006</stp>
        <stp>6/12/2006</stp>
        <stp>[Fixed Income  Prices 2004-2009.xlsx]TIPS!R104C112</stp>
        <tr r="DH104" s="1"/>
      </tp>
      <tp>
        <v>1.0824100000000001</v>
        <stp/>
        <stp>##V3_BDHV12</stp>
        <stp>912810FS2 Govt</stp>
        <stp>IDX_RATIO</stp>
        <stp>1/14/2009</stp>
        <stp>1/14/2009</stp>
        <stp>[Fixed Income  Prices 2004-2009.xlsx]TIPS!R781C112</stp>
        <tr r="DH781" s="1"/>
      </tp>
      <tp>
        <v>1.0705199999999999</v>
        <stp/>
        <stp>##V3_BDHV12</stp>
        <stp>912810FR4 Govt</stp>
        <stp>IDX_RATIO</stp>
        <stp>7/10/2006</stp>
        <stp>7/10/2006</stp>
        <stp>[Fixed Income  Prices 2004-2009.xlsx]TIPS!R511C108</stp>
        <tr r="DD511" s="1"/>
      </tp>
      <tp>
        <v>1.0291600000000001</v>
        <stp/>
        <stp>##V3_BDHV12</stp>
        <stp>912810FR4 Govt</stp>
        <stp>IDX_RATIO</stp>
        <stp>6/17/2005</stp>
        <stp>6/17/2005</stp>
        <stp>[Fixed Income  Prices 2004-2009.xlsx]TIPS!R236C108</stp>
        <tr r="DD236" s="1"/>
      </tp>
      <tp>
        <v>1.06945</v>
        <stp/>
        <stp>##V3_BDHV12</stp>
        <stp>912810FR4 Govt</stp>
        <stp>IDX_RATIO</stp>
        <stp>1/23/2007</stp>
        <stp>1/23/2007</stp>
        <stp>[Fixed Income  Prices 2004-2009.xlsx]TIPS!R652C108</stp>
        <tr r="DD652" s="1"/>
      </tp>
      <tp>
        <v>1.0104599999999999</v>
        <stp/>
        <stp>##V3_BDHV12</stp>
        <stp>912810FR4 Govt</stp>
        <stp>IDX_RATIO</stp>
        <stp>3/14/2005</stp>
        <stp>3/14/2005</stp>
        <stp>[Fixed Income  Prices 2004-2009.xlsx]TIPS!R168C108</stp>
        <tr r="DD168" s="1"/>
      </tp>
      <tp>
        <v>1.0214799999999999</v>
        <stp/>
        <stp>##V3_BDHV12</stp>
        <stp>912810FS2 Govt</stp>
        <stp>IDX_RATIO</stp>
        <stp>4/10/2007</stp>
        <stp>4/10/2007</stp>
        <stp>[Fixed Income  Prices 2004-2009.xlsx]TIPS!R320C112</stp>
        <tr r="DH320" s="1"/>
      </tp>
      <tp>
        <v>1.0417000000000001</v>
        <stp/>
        <stp>##V3_BDHV12</stp>
        <stp>912810PS1 Govt</stp>
        <stp>IDX_RATIO</stp>
        <stp>2/22/2008</stp>
        <stp>2/22/2008</stp>
        <stp>[Fixed Income  Prices 2004-2009.xlsx]TIPS!R288C116</stp>
        <tr r="DL288" s="1"/>
      </tp>
      <tp>
        <v>1.0204899999999999</v>
        <stp/>
        <stp>##V3_BDHV12</stp>
        <stp>912810PS1 Govt</stp>
        <stp>IDX_RATIO</stp>
        <stp>6/11/2007</stp>
        <stp>6/11/2007</stp>
        <stp>[Fixed Income  Prices 2004-2009.xlsx]TIPS!R104C116</stp>
        <tr r="DL104" s="1"/>
      </tp>
      <tp>
        <v>1.0787599999999999</v>
        <stp/>
        <stp>##V3_BDHV12</stp>
        <stp>912810PS1 Govt</stp>
        <stp>IDX_RATIO</stp>
        <stp>8/14/2008</stp>
        <stp>8/14/2008</stp>
        <stp>[Fixed Income  Prices 2004-2009.xlsx]TIPS!R412C116</stp>
        <tr r="DL412" s="1"/>
      </tp>
      <tp>
        <v>1.00566</v>
        <stp/>
        <stp>##V3_BDHV12</stp>
        <stp>912828CP3 Govt</stp>
        <stp>IDX_RATIO</stp>
        <stp>8/25/2004</stp>
        <stp>8/25/2004</stp>
        <stp>[Fixed Income  Prices 2004-2009.xlsx]TIPS!R28C64</stp>
        <tr r="BL28" s="1"/>
      </tp>
      <tp>
        <v>1.0696699999999999</v>
        <stp/>
        <stp>##V3_BDHV12</stp>
        <stp>912810FR4 Govt</stp>
        <stp>IDX_RATIO</stp>
        <stp>2/13/2007</stp>
        <stp>2/13/2007</stp>
        <stp>[Fixed Income  Prices 2004-2009.xlsx]TIPS!R667C108</stp>
        <tr r="DD667" s="1"/>
      </tp>
      <tp>
        <v>1.05175</v>
        <stp/>
        <stp>##V3_BDHV12</stp>
        <stp>912810FR4 Govt</stp>
        <stp>IDX_RATIO</stp>
        <stp>3/31/2006</stp>
        <stp>3/31/2006</stp>
        <stp>[Fixed Income  Prices 2004-2009.xlsx]TIPS!R440C108</stp>
        <tr r="DD440" s="1"/>
      </tp>
      <tp>
        <v>1.0233000000000001</v>
        <stp/>
        <stp>##V3_BDHV12</stp>
        <stp>912810FS2 Govt</stp>
        <stp>IDX_RATIO</stp>
        <stp>4/20/2007</stp>
        <stp>4/20/2007</stp>
        <stp>[Fixed Income  Prices 2004-2009.xlsx]TIPS!R328C112</stp>
        <tr r="DH328" s="1"/>
      </tp>
      <tp>
        <v>1.01156</v>
        <stp/>
        <stp>##V3_BDHV12</stp>
        <stp>912810FR4 Govt</stp>
        <stp>IDX_RATIO</stp>
        <stp>2/14/2005</stp>
        <stp>2/14/2005</stp>
        <stp>[Fixed Income  Prices 2004-2009.xlsx]TIPS!R148C108</stp>
        <tr r="DD148" s="1"/>
      </tp>
      <tp>
        <v>1.1069100000000001</v>
        <stp/>
        <stp>##V3_BDHV12</stp>
        <stp>912810FS2 Govt</stp>
        <stp>IDX_RATIO</stp>
        <stp>9/24/2008</stp>
        <stp>9/24/2008</stp>
        <stp>[Fixed Income  Prices 2004-2009.xlsx]TIPS!R701C112</stp>
        <tr r="DH701" s="1"/>
      </tp>
      <tp>
        <v>1.02512</v>
        <stp/>
        <stp>##V3_BDHV12</stp>
        <stp>912810FS2 Govt</stp>
        <stp>IDX_RATIO</stp>
        <stp>4/30/2007</stp>
        <stp>4/30/2007</stp>
        <stp>[Fixed Income  Prices 2004-2009.xlsx]TIPS!R334C112</stp>
        <tr r="DH334" s="1"/>
      </tp>
      <tp>
        <v>1.0722400000000001</v>
        <stp/>
        <stp>##V3_BDHV12</stp>
        <stp>912810FR4 Govt</stp>
        <stp>IDX_RATIO</stp>
        <stp>7/20/2006</stp>
        <stp>7/20/2006</stp>
        <stp>[Fixed Income  Prices 2004-2009.xlsx]TIPS!R519C108</stp>
        <tr r="DD519" s="1"/>
      </tp>
      <tp>
        <v>1.07595</v>
        <stp/>
        <stp>##V3_BDHV12</stp>
        <stp>912810FR4 Govt</stp>
        <stp>IDX_RATIO</stp>
        <stp>4/12/2007</stp>
        <stp>4/12/2007</stp>
        <stp>[Fixed Income  Prices 2004-2009.xlsx]TIPS!R709C108</stp>
        <tr r="DD709" s="1"/>
      </tp>
      <tp>
        <v>1.0126599999999999</v>
        <stp/>
        <stp>##V3_BDHV12</stp>
        <stp>912810FS2 Govt</stp>
        <stp>IDX_RATIO</stp>
        <stp>6/22/2006</stp>
        <stp>6/22/2006</stp>
        <stp>[Fixed Income  Prices 2004-2009.xlsx]TIPS!R112C112</stp>
        <tr r="DH112" s="1"/>
      </tp>
      <tp>
        <v>1.0269200000000001</v>
        <stp/>
        <stp>##V3_BDHV12</stp>
        <stp>912810PS1 Govt</stp>
        <stp>IDX_RATIO</stp>
        <stp>7/11/2007</stp>
        <stp>7/11/2007</stp>
        <stp>[Fixed Income  Prices 2004-2009.xlsx]TIPS!R126C116</stp>
        <tr r="DL126" s="1"/>
      </tp>
      <tp>
        <v>1.0419499999999999</v>
        <stp/>
        <stp>##V3_BDHV12</stp>
        <stp>912810PS1 Govt</stp>
        <stp>IDX_RATIO</stp>
        <stp>2/12/2008</stp>
        <stp>2/12/2008</stp>
        <stp>[Fixed Income  Prices 2004-2009.xlsx]TIPS!R280C116</stp>
        <tr r="DL280" s="1"/>
      </tp>
      <tp>
        <v>1.0862499999999999</v>
        <stp/>
        <stp>##V3_BDHV12</stp>
        <stp>912810FR4 Govt</stp>
        <stp>IDX_RATIO</stp>
        <stp>5/22/2007</stp>
        <stp>5/22/2007</stp>
        <stp>[Fixed Income  Prices 2004-2009.xlsx]TIPS!R737C108</stp>
        <tr r="DD737" s="1"/>
      </tp>
      <tp>
        <v>1.0686800000000001</v>
        <stp/>
        <stp>##V3_BDHV12</stp>
        <stp>912810FR4 Govt</stp>
        <stp>IDX_RATIO</stp>
        <stp>6/30/2006</stp>
        <stp>6/30/2006</stp>
        <stp>[Fixed Income  Prices 2004-2009.xlsx]TIPS!R505C108</stp>
        <tr r="DD505" s="1"/>
      </tp>
      <tp>
        <v>1.01675</v>
        <stp/>
        <stp>##V3_BDHV12</stp>
        <stp>912810FR4 Govt</stp>
        <stp>IDX_RATIO</stp>
        <stp>4/27/2005</stp>
        <stp>4/27/2005</stp>
        <stp>[Fixed Income  Prices 2004-2009.xlsx]TIPS!R200C108</stp>
        <tr r="DD200" s="1"/>
      </tp>
      <tp>
        <v>1.0111399999999999</v>
        <stp/>
        <stp>##V3_BDHV12</stp>
        <stp>912810FR4 Govt</stp>
        <stp>IDX_RATIO</stp>
        <stp>3/24/2005</stp>
        <stp>3/24/2005</stp>
        <stp>[Fixed Income  Prices 2004-2009.xlsx]TIPS!R176C108</stp>
        <tr r="DD176" s="1"/>
      </tp>
      <tp>
        <v>1.0162500000000001</v>
        <stp/>
        <stp>##V3_BDHV12</stp>
        <stp>912810FS2 Govt</stp>
        <stp>IDX_RATIO</stp>
        <stp>1/11/2007</stp>
        <stp>1/11/2007</stp>
        <stp>[Fixed Income  Prices 2004-2009.xlsx]TIPS!R257C112</stp>
        <tr r="DH257" s="1"/>
      </tp>
      <tp>
        <v>1.01702</v>
        <stp/>
        <stp>##V3_BDHV12</stp>
        <stp>912810FS2 Govt</stp>
        <stp>IDX_RATIO</stp>
        <stp>7/12/2006</stp>
        <stp>7/12/2006</stp>
        <stp>[Fixed Income  Prices 2004-2009.xlsx]TIPS!R126C112</stp>
        <tr r="DH126" s="1"/>
      </tp>
      <tp>
        <v>1.01528</v>
        <stp/>
        <stp>##V3_BDHV12</stp>
        <stp>912810FS2 Govt</stp>
        <stp>IDX_RATIO</stp>
        <stp>1/31/2007</stp>
        <stp>1/31/2007</stp>
        <stp>[Fixed Income  Prices 2004-2009.xlsx]TIPS!R271C112</stp>
        <tr r="DH271" s="1"/>
      </tp>
      <tp>
        <v>1.0226999999999999</v>
        <stp/>
        <stp>##V3_BDHV12</stp>
        <stp>912810PS1 Govt</stp>
        <stp>IDX_RATIO</stp>
        <stp>6/21/2007</stp>
        <stp>6/21/2007</stp>
        <stp>[Fixed Income  Prices 2004-2009.xlsx]TIPS!R112C116</stp>
        <tr r="DL112" s="1"/>
      </tp>
      <tp>
        <v>1.0056400000000001</v>
        <stp/>
        <stp>##V3_BDHV12</stp>
        <stp>912828CP3 Govt</stp>
        <stp>IDX_RATIO</stp>
        <stp>9/15/2004</stp>
        <stp>9/15/2004</stp>
        <stp>[Fixed Income  Prices 2004-2009.xlsx]TIPS!R43C64</stp>
        <tr r="BL43" s="1"/>
      </tp>
      <tp>
        <v>1.09998</v>
        <stp/>
        <stp>##V3_BDHV12</stp>
        <stp>912810FS2 Govt</stp>
        <stp>IDX_RATIO</stp>
        <stp>8/25/2008</stp>
        <stp>8/25/2008</stp>
        <stp>[Fixed Income  Prices 2004-2009.xlsx]TIPS!R679C112</stp>
        <tr r="DH679" s="1"/>
      </tp>
      <tp>
        <v>1.04918</v>
        <stp/>
        <stp>##V3_BDHV12</stp>
        <stp>912810FR4 Govt</stp>
        <stp>IDX_RATIO</stp>
        <stp>3/21/2006</stp>
        <stp>3/21/2006</stp>
        <stp>[Fixed Income  Prices 2004-2009.xlsx]TIPS!R432C108</stp>
        <tr r="DD432" s="1"/>
      </tp>
      <tp>
        <v>1.0560099999999999</v>
        <stp/>
        <stp>##V3_BDHV12</stp>
        <stp>912810FR4 Govt</stp>
        <stp>IDX_RATIO</stp>
        <stp>5/11/2006</stp>
        <stp>5/11/2006</stp>
        <stp>[Fixed Income  Prices 2004-2009.xlsx]TIPS!R469C108</stp>
        <tr r="DD469" s="1"/>
      </tp>
      <tp>
        <v>1.06504</v>
        <stp/>
        <stp>##V3_BDHV12</stp>
        <stp>912810FS2 Govt</stp>
        <stp>IDX_RATIO</stp>
        <stp>4/16/2008</stp>
        <stp>4/16/2008</stp>
        <stp>[Fixed Income  Prices 2004-2009.xlsx]TIPS!R586C112</stp>
        <tr r="DH586" s="1"/>
      </tp>
      <tp>
        <v>1.0026900000000001</v>
        <stp/>
        <stp>##V3_BDHV12</stp>
        <stp>912810PZ5 Govt</stp>
        <stp>IDX_RATIO</stp>
        <stp>8/25/2009</stp>
        <stp>8/25/2009</stp>
        <stp>[Fixed Income  Prices 2004-2009.xlsx]TIPS!R155C120</stp>
        <tr r="DP155" s="1"/>
      </tp>
      <tp>
        <v>1.0038800000000001</v>
        <stp/>
        <stp>##V3_BDHV12</stp>
        <stp>912810PZ5 Govt</stp>
        <stp>IDX_RATIO</stp>
        <stp>9/15/2009</stp>
        <stp>9/15/2009</stp>
        <stp>[Fixed Income  Prices 2004-2009.xlsx]TIPS!R170C120</stp>
        <tr r="DP170" s="1"/>
      </tp>
      <tp>
        <v>1.0254099999999999</v>
        <stp/>
        <stp>##V3_BDHV12</stp>
        <stp>912828BW9 Govt</stp>
        <stp>IDX_RATIO</stp>
        <stp>9/24/2004</stp>
        <stp>9/24/2004</stp>
        <stp>[Fixed Income  Prices 2004-2009.xlsx]TIPS!R50C56</stp>
        <tr r="BD50" s="1"/>
      </tp>
      <tp>
        <v>1.0050399999999999</v>
        <stp/>
        <stp>##V3_BDHV12</stp>
        <stp>912828CZ1 Govt</stp>
        <stp>IDX_RATIO</stp>
        <stp>2/25/2005</stp>
        <stp>2/25/2005</stp>
        <stp>[Fixed Income  Prices 2004-2009.xlsx]TIPS!R91C24</stp>
        <tr r="X91" s="1"/>
      </tp>
      <tp>
        <v>1.0045999999999999</v>
        <stp/>
        <stp>##V3_BDHV12</stp>
        <stp>912828GX2 Govt</stp>
        <stp>IDX_RATIO</stp>
        <stp>8/21/2007</stp>
        <stp>8/21/2007</stp>
        <stp>[Fixed Income  Prices 2004-2009.xlsx]TIPS!R33C88</stp>
        <tr r="CJ33" s="1"/>
      </tp>
      <tp>
        <v>1.03146</v>
        <stp/>
        <stp>##V3_BDHV12</stp>
        <stp>912810FR4 Govt</stp>
        <stp>IDX_RATIO</stp>
        <stp>6/27/2005</stp>
        <stp>6/27/2005</stp>
        <stp>[Fixed Income  Prices 2004-2009.xlsx]TIPS!R242C108</stp>
        <tr r="DD242" s="1"/>
      </tp>
      <tp>
        <v>1.05342</v>
        <stp/>
        <stp>##V3_BDHV12</stp>
        <stp>912810FR4 Govt</stp>
        <stp>IDX_RATIO</stp>
        <stp>4/21/2006</stp>
        <stp>4/21/2006</stp>
        <stp>[Fixed Income  Prices 2004-2009.xlsx]TIPS!R455C108</stp>
        <tr r="DD455" s="1"/>
      </tp>
      <tp>
        <v>1.0131399999999999</v>
        <stp/>
        <stp>##V3_BDHV12</stp>
        <stp>912810FR4 Govt</stp>
        <stp>IDX_RATIO</stp>
        <stp>1/24/2005</stp>
        <stp>1/24/2005</stp>
        <stp>[Fixed Income  Prices 2004-2009.xlsx]TIPS!R133C108</stp>
        <tr r="DD133" s="1"/>
      </tp>
      <tp>
        <v>1.0920099999999999</v>
        <stp/>
        <stp>##V3_BDHV12</stp>
        <stp>912810FR4 Govt</stp>
        <stp>IDX_RATIO</stp>
        <stp>6/12/2007</stp>
        <stp>6/12/2007</stp>
        <stp>[Fixed Income  Prices 2004-2009.xlsx]TIPS!R752C108</stp>
        <tr r="DD752" s="1"/>
      </tp>
      <tp>
        <v>1.0943700000000001</v>
        <stp/>
        <stp>##V3_BDHV12</stp>
        <stp>912810FR4 Govt</stp>
        <stp>IDX_RATIO</stp>
        <stp>6/22/2007</stp>
        <stp>6/22/2007</stp>
        <stp>[Fixed Income  Prices 2004-2009.xlsx]TIPS!R760C108</stp>
        <tr r="DD760" s="1"/>
      </tp>
      <tp>
        <v>1.03403</v>
        <stp/>
        <stp>##V3_BDHV12</stp>
        <stp>912810FS2 Govt</stp>
        <stp>IDX_RATIO</stp>
        <stp>5/30/2007</stp>
        <stp>5/30/2007</stp>
        <stp>[Fixed Income  Prices 2004-2009.xlsx]TIPS!R356C112</stp>
        <tr r="DH356" s="1"/>
      </tp>
      <tp>
        <v>1.0388900000000001</v>
        <stp/>
        <stp>##V3_BDHV12</stp>
        <stp>912810FS2 Govt</stp>
        <stp>IDX_RATIO</stp>
        <stp>6/20/2007</stp>
        <stp>6/20/2007</stp>
        <stp>[Fixed Income  Prices 2004-2009.xlsx]TIPS!R371C112</stp>
        <tr r="DH371" s="1"/>
      </tp>
      <tp>
        <v>1.07162</v>
        <stp/>
        <stp>##V3_BDHV12</stp>
        <stp>912810PS1 Govt</stp>
        <stp>IDX_RATIO</stp>
        <stp>7/23/2008</stp>
        <stp>7/23/2008</stp>
        <stp>[Fixed Income  Prices 2004-2009.xlsx]TIPS!R396C116</stp>
        <tr r="DL396" s="1"/>
      </tp>
      <tp>
        <v>1.0494300000000001</v>
        <stp/>
        <stp>##V3_BDHV12</stp>
        <stp>912810PS1 Govt</stp>
        <stp>IDX_RATIO</stp>
        <stp>4/15/2009</stp>
        <stp>4/15/2009</stp>
        <stp>[Fixed Income  Prices 2004-2009.xlsx]TIPS!R586C116</stp>
        <tr r="DL586" s="1"/>
      </tp>
      <tp>
        <v>1.00522</v>
        <stp/>
        <stp>##V3_BDHV12</stp>
        <stp>912828GX2 Govt</stp>
        <stp>IDX_RATIO</stp>
        <stp>8/31/2007</stp>
        <stp>8/31/2007</stp>
        <stp>[Fixed Income  Prices 2004-2009.xlsx]TIPS!R41C88</stp>
        <tr r="CJ41" s="1"/>
      </tp>
      <tp>
        <v>1.00512</v>
        <stp/>
        <stp>##V3_BDHV12</stp>
        <stp>912828GX2 Govt</stp>
        <stp>IDX_RATIO</stp>
        <stp>9/21/2007</stp>
        <stp>9/21/2007</stp>
        <stp>[Fixed Income  Prices 2004-2009.xlsx]TIPS!R56C88</stp>
        <tr r="CJ56" s="1"/>
      </tp>
      <tp>
        <v>1.02582</v>
        <stp/>
        <stp>##V3_BDHV12</stp>
        <stp>912828BW9 Govt</stp>
        <stp>IDX_RATIO</stp>
        <stp>8/24/2004</stp>
        <stp>8/24/2004</stp>
        <stp>[Fixed Income  Prices 2004-2009.xlsx]TIPS!R27C56</stp>
        <tr r="BD27" s="1"/>
      </tp>
      <tp>
        <v>1.09887</v>
        <stp/>
        <stp>##V3_BDHV12</stp>
        <stp>912810FR4 Govt</stp>
        <stp>IDX_RATIO</stp>
        <stp>7/12/2007</stp>
        <stp>7/12/2007</stp>
        <stp>[Fixed Income  Prices 2004-2009.xlsx]TIPS!R774C108</stp>
        <tr r="DD774" s="1"/>
      </tp>
      <tp>
        <v>1.03149</v>
        <stp/>
        <stp>##V3_BDHV12</stp>
        <stp>912810FR4 Govt</stp>
        <stp>IDX_RATIO</stp>
        <stp>7/27/2005</stp>
        <stp>7/27/2005</stp>
        <stp>[Fixed Income  Prices 2004-2009.xlsx]TIPS!R264C108</stp>
        <tr r="DD264" s="1"/>
      </tp>
      <tp>
        <v>1.0280100000000001</v>
        <stp/>
        <stp>##V3_BDHV12</stp>
        <stp>912810FS2 Govt</stp>
        <stp>IDX_RATIO</stp>
        <stp>5/10/2007</stp>
        <stp>5/10/2007</stp>
        <stp>[Fixed Income  Prices 2004-2009.xlsx]TIPS!R342C112</stp>
        <tr r="DH342" s="1"/>
      </tp>
      <tp>
        <v>1.08941</v>
        <stp/>
        <stp>##V3_BDHV12</stp>
        <stp>912810PS1 Govt</stp>
        <stp>IDX_RATIO</stp>
        <stp>9/24/2008</stp>
        <stp>9/24/2008</stp>
        <stp>[Fixed Income  Prices 2004-2009.xlsx]TIPS!R441C116</stp>
        <tr r="DL441" s="1"/>
      </tp>
      <tp>
        <v>1.0309600000000001</v>
        <stp/>
        <stp>##V3_BDHV12</stp>
        <stp>912810PS1 Govt</stp>
        <stp>IDX_RATIO</stp>
        <stp>7/31/2007</stp>
        <stp>7/31/2007</stp>
        <stp>[Fixed Income  Prices 2004-2009.xlsx]TIPS!R140C116</stp>
        <tr r="DL140" s="1"/>
      </tp>
      <tp>
        <v>1.0052000000000001</v>
        <stp/>
        <stp>##V3_BDHV12</stp>
        <stp>912828GX2 Govt</stp>
        <stp>IDX_RATIO</stp>
        <stp>9/11/2007</stp>
        <stp>9/11/2007</stp>
        <stp>[Fixed Income  Prices 2004-2009.xlsx]TIPS!R48C88</stp>
        <tr r="CJ48" s="1"/>
      </tp>
      <tp>
        <v>1.05271</v>
        <stp/>
        <stp>##V3_BDHV12</stp>
        <stp>912810FR4 Govt</stp>
        <stp>IDX_RATIO</stp>
        <stp>4/11/2006</stp>
        <stp>4/11/2006</stp>
        <stp>[Fixed Income  Prices 2004-2009.xlsx]TIPS!R447C108</stp>
        <tr r="DD447" s="1"/>
      </tp>
      <tp>
        <v>1.0129699999999999</v>
        <stp/>
        <stp>##V3_BDHV12</stp>
        <stp>912810FR4 Govt</stp>
        <stp>IDX_RATIO</stp>
        <stp>1/14/2005</stp>
        <stp>1/14/2005</stp>
        <stp>[Fixed Income  Prices 2004-2009.xlsx]TIPS!R127C108</stp>
        <tr r="DD127" s="1"/>
      </tp>
      <tp>
        <v>1.0452600000000001</v>
        <stp/>
        <stp>##V3_BDHV12</stp>
        <stp>912810FR4 Govt</stp>
        <stp>IDX_RATIO</stp>
        <stp>2/21/2006</stp>
        <stp>2/21/2006</stp>
        <stp>[Fixed Income  Prices 2004-2009.xlsx]TIPS!R412C108</stp>
        <tr r="DD412" s="1"/>
      </tp>
      <tp>
        <v>1.0964400000000001</v>
        <stp/>
        <stp>##V3_BDHV12</stp>
        <stp>912810FS2 Govt</stp>
        <stp>IDX_RATIO</stp>
        <stp>8/15/2008</stp>
        <stp>8/15/2008</stp>
        <stp>[Fixed Income  Prices 2004-2009.xlsx]TIPS!R673C112</stp>
        <tr r="DH673" s="1"/>
      </tp>
      <tp>
        <v>1.01864</v>
        <stp/>
        <stp>##V3_BDHV12</stp>
        <stp>912810FS2 Govt</stp>
        <stp>IDX_RATIO</stp>
        <stp>3/20/2007</stp>
        <stp>3/20/2007</stp>
        <stp>[Fixed Income  Prices 2004-2009.xlsx]TIPS!R305C112</stp>
        <tr r="DH305" s="1"/>
      </tp>
      <tp>
        <v>1.0196400000000001</v>
        <stp/>
        <stp>##V3_BDHV12</stp>
        <stp>912810FS2 Govt</stp>
        <stp>IDX_RATIO</stp>
        <stp>3/30/2007</stp>
        <stp>3/30/2007</stp>
        <stp>[Fixed Income  Prices 2004-2009.xlsx]TIPS!R313C112</stp>
        <tr r="DH313" s="1"/>
      </tp>
      <tp>
        <v>1.00335</v>
        <stp/>
        <stp>##V3_BDHV12</stp>
        <stp>912810PZ5 Govt</stp>
        <stp>IDX_RATIO</stp>
        <stp>9/25/2009</stp>
        <stp>9/25/2009</stp>
        <stp>[Fixed Income  Prices 2004-2009.xlsx]TIPS!R178C120</stp>
        <tr r="DP178" s="1"/>
      </tp>
      <tp>
        <v>1.0259499999999999</v>
        <stp/>
        <stp>##V3_BDHV12</stp>
        <stp>912828BW9 Govt</stp>
        <stp>IDX_RATIO</stp>
        <stp>9/14/2004</stp>
        <stp>9/14/2004</stp>
        <stp>[Fixed Income  Prices 2004-2009.xlsx]TIPS!R42C56</stp>
        <tr r="BD42" s="1"/>
      </tp>
      <tp>
        <v>1.0063599999999999</v>
        <stp/>
        <stp>##V3_BDHV12</stp>
        <stp>912828CZ1 Govt</stp>
        <stp>IDX_RATIO</stp>
        <stp>2/15/2005</stp>
        <stp>2/15/2005</stp>
        <stp>[Fixed Income  Prices 2004-2009.xlsx]TIPS!R83C24</stp>
        <tr r="X83" s="1"/>
      </tp>
      <tp>
        <v>1.0080899999999999</v>
        <stp/>
        <stp>##V3_BDHV12</stp>
        <stp>912828CZ1 Govt</stp>
        <stp>IDX_RATIO</stp>
        <stp>1/25/2005</stp>
        <stp>1/25/2005</stp>
        <stp>[Fixed Income  Prices 2004-2009.xlsx]TIPS!R68C24</stp>
        <tr r="X68" s="1"/>
      </tp>
      <tp>
        <v>1.01664</v>
        <stp/>
        <stp>##V3_BDHV12</stp>
        <stp>912828FB1 Govt</stp>
        <stp>IDX_RATIO</stp>
        <stp>7/10/2006</stp>
        <stp>7/10/2006</stp>
        <stp>[Fixed Income  Prices 2004-2009.xlsx]TIPS!R59C32</stp>
        <tr r="AF59" s="1"/>
      </tp>
      <tp>
        <v>1.0062599999999999</v>
        <stp/>
        <stp>##V3_BDHV12</stp>
        <stp>912828FB1 Govt</stp>
        <stp>IDX_RATIO</stp>
        <stp>5/30/2006</stp>
        <stp>5/30/2006</stp>
        <stp>[Fixed Income  Prices 2004-2009.xlsx]TIPS!R30C32</stp>
        <tr r="AF30" s="1"/>
      </tp>
      <tp>
        <v>1.0120400000000001</v>
        <stp/>
        <stp>##V3_BDHV12</stp>
        <stp>912828FB1 Govt</stp>
        <stp>IDX_RATIO</stp>
        <stp>6/20/2006</stp>
        <stp>6/20/2006</stp>
        <stp>[Fixed Income  Prices 2004-2009.xlsx]TIPS!R45C32</stp>
        <tr r="AF45" s="1"/>
      </tp>
      <tp>
        <v>1.00268</v>
        <stp/>
        <stp>##V3_BDHV12</stp>
        <stp>912828FB1 Govt</stp>
        <stp>IDX_RATIO</stp>
        <stp>5/10/2006</stp>
        <stp>5/10/2006</stp>
        <stp>[Fixed Income  Prices 2004-2009.xlsx]TIPS!R16C32</stp>
        <tr r="AF16" s="1"/>
      </tp>
      <tp>
        <v>1.0148999999999999</v>
        <stp/>
        <stp>##V3_BDHV12</stp>
        <stp>912828FB1 Govt</stp>
        <stp>IDX_RATIO</stp>
        <stp>6/30/2006</stp>
        <stp>6/30/2006</stp>
        <stp>[Fixed Income  Prices 2004-2009.xlsx]TIPS!R53C32</stp>
        <tr r="AF53" s="1"/>
      </tp>
      <tp>
        <v>1.01827</v>
        <stp/>
        <stp>##V3_BDHV12</stp>
        <stp>912828FB1 Govt</stp>
        <stp>IDX_RATIO</stp>
        <stp>7/20/2006</stp>
        <stp>7/20/2006</stp>
        <stp>[Fixed Income  Prices 2004-2009.xlsx]TIPS!R67C32</stp>
        <tr r="AF67" s="1"/>
      </tp>
      <tp>
        <v>1.02606</v>
        <stp/>
        <stp>##V3_BDHV12</stp>
        <stp>912828GN4 Govt</stp>
        <stp>IDX_RATIO</stp>
        <stp>8/21/2007</stp>
        <stp>8/21/2007</stp>
        <stp>[Fixed Income  Prices 2004-2009.xlsx]TIPS!R90C40</stp>
        <tr r="AN90" s="1"/>
      </tp>
      <tp>
        <v>1.0007999999999999</v>
        <stp/>
        <stp>##V3_BDHV12</stp>
        <stp>912828FL9 Govt</stp>
        <stp>IDX_RATIO</stp>
        <stp>7/20/2006</stp>
        <stp>7/20/2006</stp>
        <stp>[Fixed Income  Prices 2004-2009.xlsx]TIPS!R10C80</stp>
        <tr r="CB10" s="1"/>
      </tp>
      <tp>
        <v>1.0266999999999999</v>
        <stp/>
        <stp>##V3_BDHV12</stp>
        <stp>912828GN4 Govt</stp>
        <stp>IDX_RATIO</stp>
        <stp>8/31/2007</stp>
        <stp>8/31/2007</stp>
        <stp>[Fixed Income  Prices 2004-2009.xlsx]TIPS!R98C40</stp>
        <tr r="AN98" s="1"/>
      </tp>
      <tp>
        <v>1.00658</v>
        <stp/>
        <stp>##V3_BDHV12</stp>
        <stp>912828FL9 Govt</stp>
        <stp>IDX_RATIO</stp>
        <stp>9/20/2006</stp>
        <stp>9/20/2006</stp>
        <stp>[Fixed Income  Prices 2004-2009.xlsx]TIPS!R54C80</stp>
        <tr r="CB54" s="1"/>
      </tp>
      <tp>
        <v>1.00457</v>
        <stp/>
        <stp>##V3_BDHV12</stp>
        <stp>912828FL9 Govt</stp>
        <stp>IDX_RATIO</stp>
        <stp>8/30/2006</stp>
        <stp>8/30/2006</stp>
        <stp>[Fixed Income  Prices 2004-2009.xlsx]TIPS!R39C80</stp>
        <tr r="CB39" s="1"/>
      </tp>
      <tp>
        <v>0.99980000000000002</v>
        <stp/>
        <stp>##V3_BDHV12</stp>
        <stp>912828EA4 Govt</stp>
        <stp>IDX_RATIO</stp>
        <stp>8/23/2005</stp>
        <stp>8/23/2005</stp>
        <stp>[Fixed Income  Prices 2004-2009.xlsx]TIPS!R32C72</stp>
        <tr r="BT32" s="1"/>
      </tp>
      <tp>
        <v>1.00579</v>
        <stp/>
        <stp>##V3_BDHV12</stp>
        <stp>912828GN4 Govt</stp>
        <stp>IDX_RATIO</stp>
        <stp>5/11/2007</stp>
        <stp>5/11/2007</stp>
        <stp>[Fixed Income  Prices 2004-2009.xlsx]TIPS!R18C40</stp>
        <tr r="AN18" s="1"/>
      </tp>
      <tp>
        <v>1.02458</v>
        <stp/>
        <stp>##V3_BDHV12</stp>
        <stp>912828GN4 Govt</stp>
        <stp>IDX_RATIO</stp>
        <stp>7/31/2007</stp>
        <stp>7/31/2007</stp>
        <stp>[Fixed Income  Prices 2004-2009.xlsx]TIPS!R75C40</stp>
        <tr r="AN75" s="1"/>
      </tp>
      <tp>
        <v>0.99922999999999995</v>
        <stp/>
        <stp>##V3_BDHV12</stp>
        <stp>912828GD6 Govt</stp>
        <stp>IDX_RATIO</stp>
        <stp>1/31/2007</stp>
        <stp>1/31/2007</stp>
        <stp>[Fixed Income  Prices 2004-2009.xlsx]TIPS!R19C84</stp>
        <tr r="CF19" s="1"/>
      </tp>
      <tp>
        <v>1.0163599999999999</v>
        <stp/>
        <stp>##V3_BDHV12</stp>
        <stp>912828GN4 Govt</stp>
        <stp>IDX_RATIO</stp>
        <stp>6/21/2007</stp>
        <stp>6/21/2007</stp>
        <stp>[Fixed Income  Prices 2004-2009.xlsx]TIPS!R47C40</stp>
        <tr r="AN47" s="1"/>
      </tp>
      <tp>
        <v>1.0033399999999999</v>
        <stp/>
        <stp>##V3_BDHV12</stp>
        <stp>912828EA4 Govt</stp>
        <stp>IDX_RATIO</stp>
        <stp>9/23/2005</stp>
        <stp>9/23/2005</stp>
        <stp>[Fixed Income  Prices 2004-2009.xlsx]TIPS!R55C72</stp>
        <tr r="BT55" s="1"/>
      </tp>
      <tp>
        <v>1.00329</v>
        <stp/>
        <stp>##V3_BDHV12</stp>
        <stp>912828FL9 Govt</stp>
        <stp>IDX_RATIO</stp>
        <stp>8/10/2006</stp>
        <stp>8/10/2006</stp>
        <stp>[Fixed Income  Prices 2004-2009.xlsx]TIPS!R25C80</stp>
        <tr r="CB25" s="1"/>
      </tp>
      <tp>
        <v>0.99753999999999998</v>
        <stp/>
        <stp>##V3_BDHV12</stp>
        <stp>912828DH0 Govt</stp>
        <stp>IDX_RATIO</stp>
        <stp>2/22/2005</stp>
        <stp>2/22/2005</stp>
        <stp>[Fixed Income  Prices 2004-2009.xlsx]TIPS!R32C68</stp>
        <tr r="BP32" s="1"/>
      </tp>
      <tp>
        <v>1.0116799999999999</v>
        <stp/>
        <stp>##V3_BDHV12</stp>
        <stp>912828GN4 Govt</stp>
        <stp>IDX_RATIO</stp>
        <stp>5/31/2007</stp>
        <stp>5/31/2007</stp>
        <stp>[Fixed Income  Prices 2004-2009.xlsx]TIPS!R32C40</stp>
        <tr r="AN32" s="1"/>
      </tp>
      <tp>
        <v>1.0205599999999999</v>
        <stp/>
        <stp>##V3_BDHV12</stp>
        <stp>912828GN4 Govt</stp>
        <stp>IDX_RATIO</stp>
        <stp>7/11/2007</stp>
        <stp>7/11/2007</stp>
        <stp>[Fixed Income  Prices 2004-2009.xlsx]TIPS!R61C40</stp>
        <tr r="AN61" s="1"/>
      </tp>
      <tp>
        <v>1.0018</v>
        <stp/>
        <stp>##V3_BDHV12</stp>
        <stp>912828EA4 Govt</stp>
        <stp>IDX_RATIO</stp>
        <stp>9/13/2005</stp>
        <stp>9/13/2005</stp>
        <stp>[Fixed Income  Prices 2004-2009.xlsx]TIPS!R47C72</stp>
        <tr r="BT47" s="1"/>
      </tp>
      <tp>
        <v>1.0002500000000001</v>
        <stp/>
        <stp>##V3_BDHV12</stp>
        <stp>912828GD6 Govt</stp>
        <stp>IDX_RATIO</stp>
        <stp>2/21/2007</stp>
        <stp>2/21/2007</stp>
        <stp>[Fixed Income  Prices 2004-2009.xlsx]TIPS!R34C84</stp>
        <tr r="CF34" s="1"/>
      </tp>
      <tp>
        <v>0.99804000000000004</v>
        <stp/>
        <stp>##V3_BDHV12</stp>
        <stp>912828DH0 Govt</stp>
        <stp>IDX_RATIO</stp>
        <stp>3/22/2005</stp>
        <stp>3/22/2005</stp>
        <stp>[Fixed Income  Prices 2004-2009.xlsx]TIPS!R52C68</stp>
        <tr r="BP52" s="1"/>
      </tp>
      <tp>
        <v>1.00874</v>
        <stp/>
        <stp>##V3_BDHV12</stp>
        <stp>912828GN4 Govt</stp>
        <stp>IDX_RATIO</stp>
        <stp>5/21/2007</stp>
        <stp>5/21/2007</stp>
        <stp>[Fixed Income  Prices 2004-2009.xlsx]TIPS!R24C40</stp>
        <tr r="AN24" s="1"/>
      </tp>
      <tp>
        <v>1.00264</v>
        <stp/>
        <stp>##V3_BDHV12</stp>
        <stp>912828GD6 Govt</stp>
        <stp>IDX_RATIO</stp>
        <stp>3/21/2007</stp>
        <stp>3/21/2007</stp>
        <stp>[Fixed Income  Prices 2004-2009.xlsx]TIPS!R54C84</stp>
        <tr r="CF54" s="1"/>
      </tp>
      <tp>
        <v>1.01417</v>
        <stp/>
        <stp>##V3_BDHV12</stp>
        <stp>912828GN4 Govt</stp>
        <stp>IDX_RATIO</stp>
        <stp>6/11/2007</stp>
        <stp>6/11/2007</stp>
        <stp>[Fixed Income  Prices 2004-2009.xlsx]TIPS!R39C40</stp>
        <tr r="AN39" s="1"/>
      </tp>
      <tp>
        <v>1.00275</v>
        <stp/>
        <stp>##V3_BDHV12</stp>
        <stp>912828DH0 Govt</stp>
        <stp>IDX_RATIO</stp>
        <stp>4/22/2005</stp>
        <stp>4/22/2005</stp>
        <stp>[Fixed Income  Prices 2004-2009.xlsx]TIPS!R75C68</stp>
        <tr r="BP75" s="1"/>
      </tp>
      <tp>
        <v>1.0321499999999999</v>
        <stp/>
        <stp>##V3_BDHV12</stp>
        <stp>912828BD1 Govt</stp>
        <stp>IDX_RATIO</stp>
        <stp>9/14/2004</stp>
        <stp>9/14/2004</stp>
        <stp>[Fixed Income  Prices 2004-2009.xlsx]TIPS!R42C52</stp>
        <tr r="AZ42" s="1"/>
      </tp>
      <tp>
        <v>1.05362</v>
        <stp/>
        <stp>##V3_BDHV12</stp>
        <stp>912828AF7 Govt</stp>
        <stp>IDX_RATIO</stp>
        <stp>9/27/2004</stp>
        <stp>9/27/2004</stp>
        <stp>[Fixed Income  Prices 2004-2009.xlsx]TIPS!R51C44</stp>
        <tr r="AR51" s="1"/>
      </tp>
      <tp>
        <v>1.01502</v>
        <stp/>
        <stp>##V3_BDHV12</stp>
        <stp>912828GD6 Govt</stp>
        <stp>IDX_RATIO</stp>
        <stp>5/21/2007</stp>
        <stp>5/21/2007</stp>
        <stp>[Fixed Income  Prices 2004-2009.xlsx]TIPS!R97C84</stp>
        <tr r="CF97" s="1"/>
      </tp>
      <tp>
        <v>1.0221</v>
        <stp/>
        <stp>##V3_BDHV12</stp>
        <stp>912828FB1 Govt</stp>
        <stp>IDX_RATIO</stp>
        <stp>8/30/2006</stp>
        <stp>8/30/2006</stp>
        <stp>[Fixed Income  Prices 2004-2009.xlsx]TIPS!R96C32</stp>
        <tr r="AF96" s="1"/>
      </tp>
      <tp>
        <v>1.0545199999999999</v>
        <stp/>
        <stp>##V3_BDHV12</stp>
        <stp>912828AF7 Govt</stp>
        <stp>IDX_RATIO</stp>
        <stp>8/27/2004</stp>
        <stp>8/27/2004</stp>
        <stp>[Fixed Income  Prices 2004-2009.xlsx]TIPS!R30C44</stp>
        <tr r="AR30" s="1"/>
      </tp>
      <tp>
        <v>1.01206</v>
        <stp/>
        <stp>##V3_BDHV12</stp>
        <stp>912828GD6 Govt</stp>
        <stp>IDX_RATIO</stp>
        <stp>5/11/2007</stp>
        <stp>5/11/2007</stp>
        <stp>[Fixed Income  Prices 2004-2009.xlsx]TIPS!R91C84</stp>
        <tr r="CF91" s="1"/>
      </tp>
      <tp>
        <v>1.05345</v>
        <stp/>
        <stp>##V3_BDHV12</stp>
        <stp>912828AF7 Govt</stp>
        <stp>IDX_RATIO</stp>
        <stp>8/17/2004</stp>
        <stp>8/17/2004</stp>
        <stp>[Fixed Income  Prices 2004-2009.xlsx]TIPS!R22C44</stp>
        <tr r="AR22" s="1"/>
      </tp>
      <tp>
        <v>1.0320199999999999</v>
        <stp/>
        <stp>##V3_BDHV12</stp>
        <stp>912828BD1 Govt</stp>
        <stp>IDX_RATIO</stp>
        <stp>8/24/2004</stp>
        <stp>8/24/2004</stp>
        <stp>[Fixed Income  Prices 2004-2009.xlsx]TIPS!R27C52</stp>
        <tr r="AZ27" s="1"/>
      </tp>
      <tp>
        <v>1.00726</v>
        <stp/>
        <stp>##V3_BDHV12</stp>
        <stp>912828DH0 Govt</stp>
        <stp>IDX_RATIO</stp>
        <stp>5/12/2005</stp>
        <stp>5/12/2005</stp>
        <stp>[Fixed Income  Prices 2004-2009.xlsx]TIPS!R89C68</stp>
        <tr r="BP89" s="1"/>
      </tp>
      <tp>
        <v>1.0008300000000001</v>
        <stp/>
        <stp>##V3_BDHV12</stp>
        <stp>912828DH0 Govt</stp>
        <stp>IDX_RATIO</stp>
        <stp>4/12/2005</stp>
        <stp>4/12/2005</stp>
        <stp>[Fixed Income  Prices 2004-2009.xlsx]TIPS!R67C68</stp>
        <tr r="BP67" s="1"/>
      </tp>
      <tp>
        <v>1.0207999999999999</v>
        <stp/>
        <stp>##V3_BDHV12</stp>
        <stp>912828FB1 Govt</stp>
        <stp>IDX_RATIO</stp>
        <stp>8/10/2006</stp>
        <stp>8/10/2006</stp>
        <stp>[Fixed Income  Prices 2004-2009.xlsx]TIPS!R82C32</stp>
        <tr r="AF82" s="1"/>
      </tp>
      <tp>
        <v>1.00552</v>
        <stp/>
        <stp>##V3_BDHV12</stp>
        <stp>912828GD6 Govt</stp>
        <stp>IDX_RATIO</stp>
        <stp>4/11/2007</stp>
        <stp>4/11/2007</stp>
        <stp>[Fixed Income  Prices 2004-2009.xlsx]TIPS!R69C84</stp>
        <tr r="CF69" s="1"/>
      </tp>
      <tp>
        <v>1.0316099999999999</v>
        <stp/>
        <stp>##V3_BDHV12</stp>
        <stp>912828BD1 Govt</stp>
        <stp>IDX_RATIO</stp>
        <stp>9/24/2004</stp>
        <stp>9/24/2004</stp>
        <stp>[Fixed Income  Prices 2004-2009.xlsx]TIPS!R50C52</stp>
        <tr r="AZ50" s="1"/>
      </tp>
      <tp>
        <v>1.0541700000000001</v>
        <stp/>
        <stp>##V3_BDHV12</stp>
        <stp>912828AF7 Govt</stp>
        <stp>IDX_RATIO</stp>
        <stp>9/17/2004</stp>
        <stp>9/17/2004</stp>
        <stp>[Fixed Income  Prices 2004-2009.xlsx]TIPS!R45C44</stp>
        <tr r="AR45" s="1"/>
      </tp>
      <tp>
        <v>1.1044700000000001</v>
        <stp/>
        <stp>##V3_BDHV12</stp>
        <stp>912810FR4 Govt</stp>
        <stp>IDX_RATIO</stp>
        <stp>10/10/2007</stp>
        <stp>10/10/2007</stp>
        <stp>[Fixed Income  Prices 2004-2009.xlsx]TIPS!R838C108</stp>
        <tr r="DD838" s="1"/>
      </tp>
      <tp>
        <v>1.1044</v>
        <stp/>
        <stp>##V3_BDHV12</stp>
        <stp>912810FR4 Govt</stp>
        <stp>IDX_RATIO</stp>
        <stp>10/11/2007</stp>
        <stp>10/11/2007</stp>
        <stp>[Fixed Income  Prices 2004-2009.xlsx]TIPS!R839C108</stp>
        <tr r="DD839" s="1"/>
      </tp>
      <tp>
        <v>1.17258</v>
        <stp/>
        <stp>##V3_BDHV12</stp>
        <stp>9128273T7 Govt</stp>
        <stp>IDX_RATIO</stp>
        <stp>10/12/2004</stp>
        <stp>10/12/2004</stp>
        <stp>[Fixed Income  Prices 2004-2009.xlsx]TIPS!R62C12</stp>
        <tr r="L62" s="1"/>
      </tp>
      <tp>
        <v>1.1572800000000001</v>
        <stp/>
        <stp>##V3_BDHV12</stp>
        <stp>9128274Y5 Govt</stp>
        <stp>IDX_RATIO</stp>
        <stp>11/23/2004</stp>
        <stp>11/23/2004</stp>
        <stp>[Fixed Income  Prices 2004-2009.xlsx]TIPS!R92C16</stp>
        <tr r="P92" s="1"/>
      </tp>
      <tp>
        <v>1.0040800000000001</v>
        <stp/>
        <stp>##V3_BDHV12</stp>
        <stp>912828GX2 Govt</stp>
        <stp>IDX_RATIO</stp>
        <stp>10/17/2007</stp>
        <stp>10/17/2007</stp>
        <stp>[Fixed Income  Prices 2004-2009.xlsx]TIPS!R74C88</stp>
        <tr r="CJ74" s="1"/>
      </tp>
      <tp>
        <v>1.10555</v>
        <stp/>
        <stp>##V3_BDHV12</stp>
        <stp>912810FS2 Govt</stp>
        <stp>IDX_RATIO</stp>
        <stp>10/20/2008</stp>
        <stp>10/20/2008</stp>
        <stp>[Fixed Income  Prices 2004-2009.xlsx]TIPS!R719C112</stp>
        <tr r="DH719" s="1"/>
      </tp>
      <tp>
        <v>1.06789</v>
        <stp/>
        <stp>##V3_BDHV12</stp>
        <stp>9128277J5 Govt</stp>
        <stp>IDX_RATIO</stp>
        <stp>11/10/2004</stp>
        <stp>11/10/2004</stp>
        <stp>[Fixed Income  Prices 2004-2009.xlsx]TIPS!R83C36</stp>
        <tr r="AJ83" s="1"/>
      </tp>
      <tp>
        <v>1.17388</v>
        <stp/>
        <stp>##V3_BDHV12</stp>
        <stp>9128273T7 Govt</stp>
        <stp>IDX_RATIO</stp>
        <stp>11/12/2004</stp>
        <stp>11/12/2004</stp>
        <stp>[Fixed Income  Prices 2004-2009.xlsx]TIPS!R85C12</stp>
        <tr r="L85" s="1"/>
      </tp>
      <tp>
        <v>1.23255</v>
        <stp/>
        <stp>##V3_BDHV12</stp>
        <stp>9128272M3 Govt</stp>
        <stp>IDX_RATIO</stp>
        <stp>9/27/2005</stp>
        <stp>9/27/2005</stp>
        <stp>[Fixed Income  Prices 2004-2009.xlsx]TIPS!R311C8</stp>
        <tr r="H311" s="1"/>
      </tp>
      <tp>
        <v>1.2323599999999999</v>
        <stp/>
        <stp>##V3_BDHV12</stp>
        <stp>9128272M3 Govt</stp>
        <stp>IDX_RATIO</stp>
        <stp>9/26/2005</stp>
        <stp>9/26/2005</stp>
        <stp>[Fixed Income  Prices 2004-2009.xlsx]TIPS!R310C8</stp>
        <tr r="H310" s="1"/>
      </tp>
      <tp>
        <v>1.28241</v>
        <stp/>
        <stp>##V3_BDHV12</stp>
        <stp>9128272M3 Govt</stp>
        <stp>IDX_RATIO</stp>
        <stp>9/15/2006</stp>
        <stp>9/15/2006</stp>
        <stp>[Fixed Income  Prices 2004-2009.xlsx]TIPS!R563C8</stp>
        <tr r="H563" s="1"/>
      </tp>
      <tp>
        <v>1.2822899999999999</v>
        <stp/>
        <stp>##V3_BDHV12</stp>
        <stp>9128272M3 Govt</stp>
        <stp>IDX_RATIO</stp>
        <stp>9/14/2006</stp>
        <stp>9/14/2006</stp>
        <stp>[Fixed Income  Prices 2004-2009.xlsx]TIPS!R562C8</stp>
        <tr r="H562" s="1"/>
      </tp>
      <tp>
        <v>1.23142</v>
        <stp/>
        <stp>##V3_BDHV12</stp>
        <stp>9128272M3 Govt</stp>
        <stp>IDX_RATIO</stp>
        <stp>9/21/2005</stp>
        <stp>9/21/2005</stp>
        <stp>[Fixed Income  Prices 2004-2009.xlsx]TIPS!R307C8</stp>
        <tr r="H307" s="1"/>
      </tp>
      <tp>
        <v>1.23123</v>
        <stp/>
        <stp>##V3_BDHV12</stp>
        <stp>9128272M3 Govt</stp>
        <stp>IDX_RATIO</stp>
        <stp>9/20/2005</stp>
        <stp>9/20/2005</stp>
        <stp>[Fixed Income  Prices 2004-2009.xlsx]TIPS!R306C8</stp>
        <tr r="H306" s="1"/>
      </tp>
      <tp>
        <v>1.1044</v>
        <stp/>
        <stp>##V3_BDHV12</stp>
        <stp>912810FS2 Govt</stp>
        <stp>IDX_RATIO</stp>
        <stp>10/28/2008</stp>
        <stp>10/28/2008</stp>
        <stp>[Fixed Income  Prices 2004-2009.xlsx]TIPS!R725C112</stp>
        <tr r="DH725" s="1"/>
      </tp>
      <tp>
        <v>1.1059699999999999</v>
        <stp/>
        <stp>##V3_BDHV12</stp>
        <stp>912810FS2 Govt</stp>
        <stp>IDX_RATIO</stp>
        <stp>10/17/2008</stp>
        <stp>10/17/2008</stp>
        <stp>[Fixed Income  Prices 2004-2009.xlsx]TIPS!R718C112</stp>
        <tr r="DH718" s="1"/>
      </tp>
      <tp>
        <v>1.10426</v>
        <stp/>
        <stp>##V3_BDHV12</stp>
        <stp>912810FS2 Govt</stp>
        <stp>IDX_RATIO</stp>
        <stp>10/29/2008</stp>
        <stp>10/29/2008</stp>
        <stp>[Fixed Income  Prices 2004-2009.xlsx]TIPS!R726C112</stp>
        <tr r="DH726" s="1"/>
      </tp>
      <tp>
        <v>1.1051200000000001</v>
        <stp/>
        <stp>##V3_BDHV12</stp>
        <stp>912810FS2 Govt</stp>
        <stp>IDX_RATIO</stp>
        <stp>10/23/2008</stp>
        <stp>10/23/2008</stp>
        <stp>[Fixed Income  Prices 2004-2009.xlsx]TIPS!R722C112</stp>
        <tr r="DH722" s="1"/>
      </tp>
      <tp>
        <v>1.1053999999999999</v>
        <stp/>
        <stp>##V3_BDHV12</stp>
        <stp>912810FS2 Govt</stp>
        <stp>IDX_RATIO</stp>
        <stp>10/21/2008</stp>
        <stp>10/21/2008</stp>
        <stp>[Fixed Income  Prices 2004-2009.xlsx]TIPS!R720C112</stp>
        <tr r="DH720" s="1"/>
      </tp>
      <tp>
        <v>1.10697</v>
        <stp/>
        <stp>##V3_BDHV12</stp>
        <stp>912810FS2 Govt</stp>
        <stp>IDX_RATIO</stp>
        <stp>10/10/2008</stp>
        <stp>10/10/2008</stp>
        <stp>[Fixed Income  Prices 2004-2009.xlsx]TIPS!R713C112</stp>
        <tr r="DH713" s="1"/>
      </tp>
      <tp>
        <v>1.10626</v>
        <stp/>
        <stp>##V3_BDHV12</stp>
        <stp>912810FS2 Govt</stp>
        <stp>IDX_RATIO</stp>
        <stp>10/15/2008</stp>
        <stp>10/15/2008</stp>
        <stp>[Fixed Income  Prices 2004-2009.xlsx]TIPS!R716C112</stp>
        <tr r="DH716" s="1"/>
      </tp>
      <tp>
        <v>1.1052599999999999</v>
        <stp/>
        <stp>##V3_BDHV12</stp>
        <stp>912810FS2 Govt</stp>
        <stp>IDX_RATIO</stp>
        <stp>10/22/2008</stp>
        <stp>10/22/2008</stp>
        <stp>[Fixed Income  Prices 2004-2009.xlsx]TIPS!R721C112</stp>
        <tr r="DH721" s="1"/>
      </tp>
      <tp>
        <v>1.1045499999999999</v>
        <stp/>
        <stp>##V3_BDHV12</stp>
        <stp>912810FS2 Govt</stp>
        <stp>IDX_RATIO</stp>
        <stp>10/27/2008</stp>
        <stp>10/27/2008</stp>
        <stp>[Fixed Income  Prices 2004-2009.xlsx]TIPS!R724C112</stp>
        <tr r="DH724" s="1"/>
      </tp>
      <tp>
        <v>1.10612</v>
        <stp/>
        <stp>##V3_BDHV12</stp>
        <stp>912810FS2 Govt</stp>
        <stp>IDX_RATIO</stp>
        <stp>10/16/2008</stp>
        <stp>10/16/2008</stp>
        <stp>[Fixed Income  Prices 2004-2009.xlsx]TIPS!R717C112</stp>
        <tr r="DH717" s="1"/>
      </tp>
      <tp>
        <v>1.1064000000000001</v>
        <stp/>
        <stp>##V3_BDHV12</stp>
        <stp>912810FS2 Govt</stp>
        <stp>IDX_RATIO</stp>
        <stp>10/14/2008</stp>
        <stp>10/14/2008</stp>
        <stp>[Fixed Income  Prices 2004-2009.xlsx]TIPS!R715C112</stp>
        <tr r="DH715" s="1"/>
      </tp>
      <tp>
        <v>1.1065400000000001</v>
        <stp/>
        <stp>##V3_BDHV12</stp>
        <stp>912810FS2 Govt</stp>
        <stp>IDX_RATIO</stp>
        <stp>10/13/2008</stp>
        <stp>10/13/2008</stp>
        <stp>[Fixed Income  Prices 2004-2009.xlsx]TIPS!R714C112</stp>
        <tr r="DH714" s="1"/>
      </tp>
      <tp>
        <v>1.10497</v>
        <stp/>
        <stp>##V3_BDHV12</stp>
        <stp>912810FS2 Govt</stp>
        <stp>IDX_RATIO</stp>
        <stp>10/24/2008</stp>
        <stp>10/24/2008</stp>
        <stp>[Fixed Income  Prices 2004-2009.xlsx]TIPS!R723C112</stp>
        <tr r="DH723" s="1"/>
      </tp>
      <tp>
        <v>1.06887</v>
        <stp/>
        <stp>##V3_BDHV12</stp>
        <stp>9128277J5 Govt</stp>
        <stp>IDX_RATIO</stp>
        <stp>11/23/2004</stp>
        <stp>11/23/2004</stp>
        <stp>[Fixed Income  Prices 2004-2009.xlsx]TIPS!R92C36</stp>
        <tr r="AJ92" s="1"/>
      </tp>
      <tp>
        <v>1.2831699999999999</v>
        <stp/>
        <stp>##V3_BDHV12</stp>
        <stp>9128272M3 Govt</stp>
        <stp>IDX_RATIO</stp>
        <stp>9/21/2006</stp>
        <stp>9/21/2006</stp>
        <stp>[Fixed Income  Prices 2004-2009.xlsx]TIPS!R567C8</stp>
        <tr r="H567" s="1"/>
      </tp>
      <tp>
        <v>1.28305</v>
        <stp/>
        <stp>##V3_BDHV12</stp>
        <stp>9128272M3 Govt</stp>
        <stp>IDX_RATIO</stp>
        <stp>9/20/2006</stp>
        <stp>9/20/2006</stp>
        <stp>[Fixed Income  Prices 2004-2009.xlsx]TIPS!R566C8</stp>
        <tr r="H566" s="1"/>
      </tp>
      <tp>
        <v>1.23028</v>
        <stp/>
        <stp>##V3_BDHV12</stp>
        <stp>9128272M3 Govt</stp>
        <stp>IDX_RATIO</stp>
        <stp>9/15/2005</stp>
        <stp>9/15/2005</stp>
        <stp>[Fixed Income  Prices 2004-2009.xlsx]TIPS!R303C8</stp>
        <tr r="H303" s="1"/>
      </tp>
      <tp>
        <v>1.2300899999999999</v>
        <stp/>
        <stp>##V3_BDHV12</stp>
        <stp>9128272M3 Govt</stp>
        <stp>IDX_RATIO</stp>
        <stp>9/14/2005</stp>
        <stp>9/14/2005</stp>
        <stp>[Fixed Income  Prices 2004-2009.xlsx]TIPS!R302C8</stp>
        <tr r="H302" s="1"/>
      </tp>
      <tp>
        <v>1.28393</v>
        <stp/>
        <stp>##V3_BDHV12</stp>
        <stp>9128272M3 Govt</stp>
        <stp>IDX_RATIO</stp>
        <stp>9/27/2006</stp>
        <stp>9/27/2006</stp>
        <stp>[Fixed Income  Prices 2004-2009.xlsx]TIPS!R571C8</stp>
        <tr r="H571" s="1"/>
      </tp>
      <tp>
        <v>1.2838000000000001</v>
        <stp/>
        <stp>##V3_BDHV12</stp>
        <stp>9128272M3 Govt</stp>
        <stp>IDX_RATIO</stp>
        <stp>9/26/2006</stp>
        <stp>9/26/2006</stp>
        <stp>[Fixed Income  Prices 2004-2009.xlsx]TIPS!R570C8</stp>
        <tr r="H570" s="1"/>
      </tp>
      <tp>
        <v>1.10398</v>
        <stp/>
        <stp>##V3_BDHV12</stp>
        <stp>912810FS2 Govt</stp>
        <stp>IDX_RATIO</stp>
        <stp>10/31/2008</stp>
        <stp>10/31/2008</stp>
        <stp>[Fixed Income  Prices 2004-2009.xlsx]TIPS!R728C112</stp>
        <tr r="DH728" s="1"/>
      </tp>
      <tp>
        <v>1.10412</v>
        <stp/>
        <stp>##V3_BDHV12</stp>
        <stp>912810FS2 Govt</stp>
        <stp>IDX_RATIO</stp>
        <stp>10/30/2008</stp>
        <stp>10/30/2008</stp>
        <stp>[Fixed Income  Prices 2004-2009.xlsx]TIPS!R727C112</stp>
        <tr r="DH727" s="1"/>
      </tp>
      <tp>
        <v>1.17276</v>
        <stp/>
        <stp>##V3_BDHV12</stp>
        <stp>9128273T7 Govt</stp>
        <stp>IDX_RATIO</stp>
        <stp>10/21/2004</stp>
        <stp>10/21/2004</stp>
        <stp>[Fixed Income  Prices 2004-2009.xlsx]TIPS!R69C12</stp>
        <tr r="L69" s="1"/>
      </tp>
      <tp>
        <v>1.17537</v>
        <stp/>
        <stp>##V3_BDHV12</stp>
        <stp>9128273T7 Govt</stp>
        <stp>IDX_RATIO</stp>
        <stp>11/30/2004</stp>
        <stp>11/30/2004</stp>
        <stp>[Fixed Income  Prices 2004-2009.xlsx]TIPS!R97C12</stp>
        <tr r="L97" s="1"/>
      </tp>
      <tp>
        <v>1.15622</v>
        <stp/>
        <stp>##V3_BDHV12</stp>
        <stp>9128274Y5 Govt</stp>
        <stp>IDX_RATIO</stp>
        <stp>11/10/2004</stp>
        <stp>11/10/2004</stp>
        <stp>[Fixed Income  Prices 2004-2009.xlsx]TIPS!R83C16</stp>
        <tr r="P83" s="1"/>
      </tp>
      <tp>
        <v>1.00366</v>
        <stp/>
        <stp>##V3_BDHV12</stp>
        <stp>912828GX2 Govt</stp>
        <stp>IDX_RATIO</stp>
        <stp>10/24/2007</stp>
        <stp>10/24/2007</stp>
        <stp>[Fixed Income  Prices 2004-2009.xlsx]TIPS!R79C88</stp>
        <tr r="CJ79" s="1"/>
      </tp>
      <tp>
        <v>1.10368</v>
        <stp/>
        <stp>##V3_BDHV12</stp>
        <stp>912810FR4 Govt</stp>
        <stp>IDX_RATIO</stp>
        <stp>10/22/2007</stp>
        <stp>10/22/2007</stp>
        <stp>[Fixed Income  Prices 2004-2009.xlsx]TIPS!R846C108</stp>
        <tr r="DD846" s="1"/>
      </tp>
      <tp>
        <v>1.10362</v>
        <stp/>
        <stp>##V3_BDHV12</stp>
        <stp>912810FR4 Govt</stp>
        <stp>IDX_RATIO</stp>
        <stp>10/23/2007</stp>
        <stp>10/23/2007</stp>
        <stp>[Fixed Income  Prices 2004-2009.xlsx]TIPS!R847C108</stp>
        <tr r="DD847" s="1"/>
      </tp>
      <tp>
        <v>1.1031599999999999</v>
        <stp/>
        <stp>##V3_BDHV12</stp>
        <stp>912810FR4 Govt</stp>
        <stp>IDX_RATIO</stp>
        <stp>10/30/2007</stp>
        <stp>10/30/2007</stp>
        <stp>[Fixed Income  Prices 2004-2009.xlsx]TIPS!R852C108</stp>
        <tr r="DD852" s="1"/>
      </tp>
      <tp>
        <v>1.1030899999999999</v>
        <stp/>
        <stp>##V3_BDHV12</stp>
        <stp>912810FR4 Govt</stp>
        <stp>IDX_RATIO</stp>
        <stp>10/31/2007</stp>
        <stp>10/31/2007</stp>
        <stp>[Fixed Income  Prices 2004-2009.xlsx]TIPS!R853C108</stp>
        <tr r="DD853" s="1"/>
      </tp>
      <tp>
        <v>1.10355</v>
        <stp/>
        <stp>##V3_BDHV12</stp>
        <stp>912810FR4 Govt</stp>
        <stp>IDX_RATIO</stp>
        <stp>10/24/2007</stp>
        <stp>10/24/2007</stp>
        <stp>[Fixed Income  Prices 2004-2009.xlsx]TIPS!R848C108</stp>
        <tr r="DD848" s="1"/>
      </tp>
      <tp>
        <v>1.10348</v>
        <stp/>
        <stp>##V3_BDHV12</stp>
        <stp>912810FR4 Govt</stp>
        <stp>IDX_RATIO</stp>
        <stp>10/25/2007</stp>
        <stp>10/25/2007</stp>
        <stp>[Fixed Income  Prices 2004-2009.xlsx]TIPS!R849C108</stp>
        <tr r="DD849" s="1"/>
      </tp>
      <tp>
        <v>1.1034200000000001</v>
        <stp/>
        <stp>##V3_BDHV12</stp>
        <stp>912810FR4 Govt</stp>
        <stp>IDX_RATIO</stp>
        <stp>10/26/2007</stp>
        <stp>10/26/2007</stp>
        <stp>[Fixed Income  Prices 2004-2009.xlsx]TIPS!R850C108</stp>
        <tr r="DD850" s="1"/>
      </tp>
      <tp>
        <v>1.1032200000000001</v>
        <stp/>
        <stp>##V3_BDHV12</stp>
        <stp>912810FR4 Govt</stp>
        <stp>IDX_RATIO</stp>
        <stp>10/29/2007</stp>
        <stp>10/29/2007</stp>
        <stp>[Fixed Income  Prices 2004-2009.xlsx]TIPS!R851C108</stp>
        <tr r="DD851" s="1"/>
      </tp>
      <tp>
        <v>1.1041399999999999</v>
        <stp/>
        <stp>##V3_BDHV12</stp>
        <stp>912810FR4 Govt</stp>
        <stp>IDX_RATIO</stp>
        <stp>10/15/2007</stp>
        <stp>10/15/2007</stp>
        <stp>[Fixed Income  Prices 2004-2009.xlsx]TIPS!R841C108</stp>
        <tr r="DD841" s="1"/>
      </tp>
      <tp>
        <v>1.1040700000000001</v>
        <stp/>
        <stp>##V3_BDHV12</stp>
        <stp>912810FR4 Govt</stp>
        <stp>IDX_RATIO</stp>
        <stp>10/16/2007</stp>
        <stp>10/16/2007</stp>
        <stp>[Fixed Income  Prices 2004-2009.xlsx]TIPS!R842C108</stp>
        <tr r="DD842" s="1"/>
      </tp>
      <tp>
        <v>1.1040099999999999</v>
        <stp/>
        <stp>##V3_BDHV12</stp>
        <stp>912810FR4 Govt</stp>
        <stp>IDX_RATIO</stp>
        <stp>10/17/2007</stp>
        <stp>10/17/2007</stp>
        <stp>[Fixed Income  Prices 2004-2009.xlsx]TIPS!R843C108</stp>
        <tr r="DD843" s="1"/>
      </tp>
      <tp>
        <v>1.10433</v>
        <stp/>
        <stp>##V3_BDHV12</stp>
        <stp>912810FR4 Govt</stp>
        <stp>IDX_RATIO</stp>
        <stp>10/12/2007</stp>
        <stp>10/12/2007</stp>
        <stp>[Fixed Income  Prices 2004-2009.xlsx]TIPS!R840C108</stp>
        <tr r="DD840" s="1"/>
      </tp>
      <tp>
        <v>1.1039399999999999</v>
        <stp/>
        <stp>##V3_BDHV12</stp>
        <stp>912810FR4 Govt</stp>
        <stp>IDX_RATIO</stp>
        <stp>10/18/2007</stp>
        <stp>10/18/2007</stp>
        <stp>[Fixed Income  Prices 2004-2009.xlsx]TIPS!R844C108</stp>
        <tr r="DD844" s="1"/>
      </tp>
      <tp>
        <v>1.10388</v>
        <stp/>
        <stp>##V3_BDHV12</stp>
        <stp>912810FR4 Govt</stp>
        <stp>IDX_RATIO</stp>
        <stp>10/19/2007</stp>
        <stp>10/19/2007</stp>
        <stp>[Fixed Income  Prices 2004-2009.xlsx]TIPS!R845C108</stp>
        <tr r="DD845" s="1"/>
      </tp>
      <tp>
        <v>1.27315</v>
        <stp/>
        <stp>##V3_BDHV12</stp>
        <stp>9128272M3 Govt</stp>
        <stp>IDX_RATIO</stp>
        <stp>1/10/2007</stp>
        <stp>1/10/2007</stp>
        <stp>[Fixed Income  Prices 2004-2009.xlsx]TIPS!R646C8</stp>
        <tr r="H646" s="1"/>
      </tp>
      <tp>
        <v>1.2730900000000001</v>
        <stp/>
        <stp>##V3_BDHV12</stp>
        <stp>9128272M3 Govt</stp>
        <stp>IDX_RATIO</stp>
        <stp>1/11/2007</stp>
        <stp>1/11/2007</stp>
        <stp>[Fixed Income  Prices 2004-2009.xlsx]TIPS!R647C8</stp>
        <tr r="H647" s="1"/>
      </tp>
      <tp>
        <v>1.00461</v>
        <stp/>
        <stp>##V3_BDHV12</stp>
        <stp>912828CZ1 Govt</stp>
        <stp>IDX_RATIO</stp>
        <stp>12/14/2004</stp>
        <stp>12/14/2004</stp>
        <stp>[Fixed Income  Prices 2004-2009.xlsx]TIPS!R38C24</stp>
        <tr r="X38" s="1"/>
      </tp>
      <tp>
        <v>1.05375</v>
        <stp/>
        <stp>##V3_BDHV12</stp>
        <stp>912828AF7 Govt</stp>
        <stp>IDX_RATIO</stp>
        <stp>10/21/2004</stp>
        <stp>10/21/2004</stp>
        <stp>[Fixed Income  Prices 2004-2009.xlsx]TIPS!R69C44</stp>
        <tr r="AR69" s="1"/>
      </tp>
      <tp>
        <v>1.0561</v>
        <stp/>
        <stp>##V3_BDHV12</stp>
        <stp>912828AF7 Govt</stp>
        <stp>IDX_RATIO</stp>
        <stp>11/30/2004</stp>
        <stp>11/30/2004</stp>
        <stp>[Fixed Income  Prices 2004-2009.xlsx]TIPS!R97C44</stp>
        <tr r="AR97" s="1"/>
      </tp>
      <tp>
        <v>1.0183599999999999</v>
        <stp/>
        <stp>##V3_BDHV12</stp>
        <stp>912828EA4 Govt</stp>
        <stp>IDX_RATIO</stp>
        <stp>11/22/2005</stp>
        <stp>11/22/2005</stp>
        <stp>[Fixed Income  Prices 2004-2009.xlsx]TIPS!R97C72</stp>
        <tr r="BT97" s="1"/>
      </tp>
      <tp>
        <v>1.05359</v>
        <stp/>
        <stp>##V3_BDHV12</stp>
        <stp>912828AF7 Govt</stp>
        <stp>IDX_RATIO</stp>
        <stp>10/12/2004</stp>
        <stp>10/12/2004</stp>
        <stp>[Fixed Income  Prices 2004-2009.xlsx]TIPS!R62C44</stp>
        <tr r="AR62" s="1"/>
      </tp>
      <tp>
        <v>1.20523</v>
        <stp/>
        <stp>##V3_BDHV12</stp>
        <stp>9128272M3 Govt</stp>
        <stp>IDX_RATIO</stp>
        <stp>1/17/2005</stp>
        <stp>1/17/2005</stp>
        <stp>[Fixed Income  Prices 2004-2009.xlsx]TIPS!R131C8</stp>
        <tr r="H131" s="1"/>
      </tp>
      <tp>
        <v>1.2051099999999999</v>
        <stp/>
        <stp>##V3_BDHV12</stp>
        <stp>9128272M3 Govt</stp>
        <stp>IDX_RATIO</stp>
        <stp>1/11/2005</stp>
        <stp>1/11/2005</stp>
        <stp>[Fixed Income  Prices 2004-2009.xlsx]TIPS!R127C8</stp>
        <tr r="H127" s="1"/>
      </tp>
      <tp>
        <v>1.20509</v>
        <stp/>
        <stp>##V3_BDHV12</stp>
        <stp>9128272M3 Govt</stp>
        <stp>IDX_RATIO</stp>
        <stp>1/10/2005</stp>
        <stp>1/10/2005</stp>
        <stp>[Fixed Income  Prices 2004-2009.xlsx]TIPS!R126C8</stp>
        <tr r="H126" s="1"/>
      </tp>
      <tp>
        <v>1.01383</v>
        <stp/>
        <stp>##V3_BDHV12</stp>
        <stp>912828EA4 Govt</stp>
        <stp>IDX_RATIO</stp>
        <stp>11/11/2005</stp>
        <stp>11/11/2005</stp>
        <stp>[Fixed Income  Prices 2004-2009.xlsx]TIPS!R90C72</stp>
        <tr r="BT90" s="1"/>
      </tp>
      <tp>
        <v>1.0068299999999999</v>
        <stp/>
        <stp>##V3_BDHV12</stp>
        <stp>912828CZ1 Govt</stp>
        <stp>IDX_RATIO</stp>
        <stp>12/27/2004</stp>
        <stp>12/27/2004</stp>
        <stp>[Fixed Income  Prices 2004-2009.xlsx]TIPS!R47C24</stp>
        <tr r="X47" s="1"/>
      </tp>
      <tp>
        <v>1.00624</v>
        <stp/>
        <stp>##V3_BDHV12</stp>
        <stp>912828EA4 Govt</stp>
        <stp>IDX_RATIO</stp>
        <stp>10/11/2005</stp>
        <stp>10/11/2005</stp>
        <stp>[Fixed Income  Prices 2004-2009.xlsx]TIPS!R67C72</stp>
        <tr r="BT67" s="1"/>
      </tp>
      <tp>
        <v>1.0547599999999999</v>
        <stp/>
        <stp>##V3_BDHV12</stp>
        <stp>912828AF7 Govt</stp>
        <stp>IDX_RATIO</stp>
        <stp>11/12/2004</stp>
        <stp>11/12/2004</stp>
        <stp>[Fixed Income  Prices 2004-2009.xlsx]TIPS!R85C44</stp>
        <tr r="AR85" s="1"/>
      </tp>
      <tp>
        <v>1.0153700000000001</v>
        <stp/>
        <stp>##V3_BDHV12</stp>
        <stp>912828JE1 Govt</stp>
        <stp>IDX_RATIO</stp>
        <stp>11/14/2008</stp>
        <stp>11/14/2008</stp>
        <stp>[Fixed Income  Prices 2004-2009.xlsx]TIPS!R95C96</stp>
        <tr r="CR95" s="1"/>
      </tp>
      <tp>
        <v>1.2176100000000001</v>
        <stp/>
        <stp>##V3_BDHV12</stp>
        <stp>9128272M3 Govt</stp>
        <stp>IDX_RATIO</stp>
        <stp>5/24/2005</stp>
        <stp>5/24/2005</stp>
        <stp>[Fixed Income  Prices 2004-2009.xlsx]TIPS!R222C8</stp>
        <tr r="H222" s="1"/>
      </tp>
      <tp>
        <v>1.2179199999999999</v>
        <stp/>
        <stp>##V3_BDHV12</stp>
        <stp>9128272M3 Govt</stp>
        <stp>IDX_RATIO</stp>
        <stp>5/25/2005</stp>
        <stp>5/25/2005</stp>
        <stp>[Fixed Income  Prices 2004-2009.xlsx]TIPS!R223C8</stp>
        <tr r="H223" s="1"/>
      </tp>
      <tp>
        <v>1.2233400000000001</v>
        <stp/>
        <stp>##V3_BDHV12</stp>
        <stp>9128272M3 Govt</stp>
        <stp>IDX_RATIO</stp>
        <stp>6/13/2005</stp>
        <stp>6/13/2005</stp>
        <stp>[Fixed Income  Prices 2004-2009.xlsx]TIPS!R235C8</stp>
        <tr r="H235" s="1"/>
      </tp>
      <tp>
        <v>1.01834</v>
        <stp/>
        <stp>##V3_BDHV12</stp>
        <stp>912828JE1 Govt</stp>
        <stp>IDX_RATIO</stp>
        <stp>10/14/2008</stp>
        <stp>10/14/2008</stp>
        <stp>[Fixed Income  Prices 2004-2009.xlsx]TIPS!R72C96</stp>
        <tr r="CR72" s="1"/>
      </tp>
      <tp>
        <v>1.03146</v>
        <stp/>
        <stp>##V3_BDHV12</stp>
        <stp>912828BD1 Govt</stp>
        <stp>IDX_RATIO</stp>
        <stp>10/14/2004</stp>
        <stp>10/14/2004</stp>
        <stp>[Fixed Income  Prices 2004-2009.xlsx]TIPS!R64C52</stp>
        <tr r="AZ64" s="1"/>
      </tp>
      <tp>
        <v>1.0063800000000001</v>
        <stp/>
        <stp>##V3_BDHV12</stp>
        <stp>912828CP3 Govt</stp>
        <stp>IDX_RATIO</stp>
        <stp>11/16/2004</stp>
        <stp>11/16/2004</stp>
        <stp>[Fixed Income  Prices 2004-2009.xlsx]TIPS!R87C64</stp>
        <tr r="BL87" s="1"/>
      </tp>
      <tp>
        <v>1.26502</v>
        <stp/>
        <stp>##V3_BDHV12</stp>
        <stp>9128272M3 Govt</stp>
        <stp>IDX_RATIO</stp>
        <stp>6/12/2006</stp>
        <stp>6/12/2006</stp>
        <stp>[Fixed Income  Prices 2004-2009.xlsx]TIPS!R494C8</stp>
        <tr r="H494" s="1"/>
      </tp>
      <tp>
        <v>1.2653699999999999</v>
        <stp/>
        <stp>##V3_BDHV12</stp>
        <stp>9128272M3 Govt</stp>
        <stp>IDX_RATIO</stp>
        <stp>6/13/2006</stp>
        <stp>6/13/2006</stp>
        <stp>[Fixed Income  Prices 2004-2009.xlsx]TIPS!R495C8</stp>
        <tr r="H495" s="1"/>
      </tp>
      <tp>
        <v>1.2139500000000001</v>
        <stp/>
        <stp>##V3_BDHV12</stp>
        <stp>9128272M3 Govt</stp>
        <stp>IDX_RATIO</stp>
        <stp>5/12/2005</stp>
        <stp>5/12/2005</stp>
        <stp>[Fixed Income  Prices 2004-2009.xlsx]TIPS!R214C8</stp>
        <tr r="H214" s="1"/>
      </tp>
      <tp>
        <v>1.2142500000000001</v>
        <stp/>
        <stp>##V3_BDHV12</stp>
        <stp>9128272M3 Govt</stp>
        <stp>IDX_RATIO</stp>
        <stp>5/13/2005</stp>
        <stp>5/13/2005</stp>
        <stp>[Fixed Income  Prices 2004-2009.xlsx]TIPS!R215C8</stp>
        <tr r="H215" s="1"/>
      </tp>
      <tp>
        <v>1.0316799999999999</v>
        <stp/>
        <stp>##V3_BDHV12</stp>
        <stp>912828BD1 Govt</stp>
        <stp>IDX_RATIO</stp>
        <stp>10/27/2004</stp>
        <stp>10/27/2004</stp>
        <stp>[Fixed Income  Prices 2004-2009.xlsx]TIPS!R73C52</stp>
        <tr r="AZ73" s="1"/>
      </tp>
      <tp>
        <v>1.01664</v>
        <stp/>
        <stp>##V3_BDHV12</stp>
        <stp>912828JE1 Govt</stp>
        <stp>IDX_RATIO</stp>
        <stp>10/27/2008</stp>
        <stp>10/27/2008</stp>
        <stp>[Fixed Income  Prices 2004-2009.xlsx]TIPS!R81C96</stp>
        <tr r="CR81" s="1"/>
      </tp>
      <tp>
        <v>1.00702</v>
        <stp/>
        <stp>##V3_BDHV12</stp>
        <stp>912828CP3 Govt</stp>
        <stp>IDX_RATIO</stp>
        <stp>11/25/2004</stp>
        <stp>11/25/2004</stp>
        <stp>[Fixed Income  Prices 2004-2009.xlsx]TIPS!R94C64</stp>
        <tr r="BL94" s="1"/>
      </tp>
      <tp>
        <v>1.0052000000000001</v>
        <stp/>
        <stp>##V3_BDHV12</stp>
        <stp>912828CP3 Govt</stp>
        <stp>IDX_RATIO</stp>
        <stp>10/25/2004</stp>
        <stp>10/25/2004</stp>
        <stp>[Fixed Income  Prices 2004-2009.xlsx]TIPS!R71C64</stp>
        <tr r="BL71" s="1"/>
      </tp>
      <tp>
        <v>1.2274099999999999</v>
        <stp/>
        <stp>##V3_BDHV12</stp>
        <stp>9128272M3 Govt</stp>
        <stp>IDX_RATIO</stp>
        <stp>7/22/2005</stp>
        <stp>7/22/2005</stp>
        <stp>[Fixed Income  Prices 2004-2009.xlsx]TIPS!R264C8</stp>
        <tr r="H264" s="1"/>
      </tp>
      <tp t="s">
        <v>912828CZ1</v>
        <stp/>
        <stp>##V3_BDPV12</stp>
        <stp>912828CZ Govt</stp>
        <stp>ID_BB</stp>
        <stp>[Fixed Income  Prices 2004-2009.xlsx]TIPS!R3C24</stp>
        <tr r="X3" s="1"/>
      </tp>
      <tp t="s">
        <v>912828CZ1</v>
        <stp/>
        <stp>##V3_BDPV12</stp>
        <stp>912828CZ Govt</stp>
        <stp>ID_BB</stp>
        <stp>[Fixed Income  Prices 2004-2009.xlsx]TIPS!R3C25</stp>
        <tr r="Y3" s="1"/>
      </tp>
      <tp t="s">
        <v>912828CZ1</v>
        <stp/>
        <stp>##V3_BDPV12</stp>
        <stp>912828CZ Govt</stp>
        <stp>ID_BB</stp>
        <stp>[Fixed Income  Prices 2004-2009.xlsx]TIPS!R3C22</stp>
        <tr r="V3" s="1"/>
      </tp>
      <tp t="s">
        <v>912828CZ1</v>
        <stp/>
        <stp>##V3_BDPV12</stp>
        <stp>912828CZ Govt</stp>
        <stp>ID_BB</stp>
        <stp>[Fixed Income  Prices 2004-2009.xlsx]TIPS!R3C23</stp>
        <tr r="W3" s="1"/>
      </tp>
      <tp>
        <v>1.875</v>
        <stp/>
        <stp>##V3_BDPV12</stp>
        <stp>912828BD1 Govt</stp>
        <stp>CPN</stp>
        <stp>[Fixed Income  Prices 2004-2009.xlsx]TIPS!R1C51</stp>
        <tr r="AY1" s="1"/>
      </tp>
      <tp t="s">
        <v>912828GN4</v>
        <stp/>
        <stp>##V3_BDPV12</stp>
        <stp>912828GN Govt</stp>
        <stp>ID_BB</stp>
        <stp>[Fixed Income  Prices 2004-2009.xlsx]TIPS!R3C38</stp>
        <tr r="AL3" s="1"/>
      </tp>
      <tp t="s">
        <v>912828GN4</v>
        <stp/>
        <stp>##V3_BDPV12</stp>
        <stp>912828GN Govt</stp>
        <stp>ID_BB</stp>
        <stp>[Fixed Income  Prices 2004-2009.xlsx]TIPS!R3C39</stp>
        <tr r="AM3" s="1"/>
      </tp>
      <tp t="s">
        <v>912828FB1</v>
        <stp/>
        <stp>##V3_BDPV12</stp>
        <stp>912828FB Govt</stp>
        <stp>ID_BB</stp>
        <stp>[Fixed Income  Prices 2004-2009.xlsx]TIPS!R3C33</stp>
        <tr r="AG3" s="1"/>
      </tp>
      <tp t="s">
        <v>912828FB1</v>
        <stp/>
        <stp>##V3_BDPV12</stp>
        <stp>912828FB Govt</stp>
        <stp>ID_BB</stp>
        <stp>[Fixed Income  Prices 2004-2009.xlsx]TIPS!R3C32</stp>
        <tr r="AF3" s="1"/>
      </tp>
      <tp t="s">
        <v>912828FB1</v>
        <stp/>
        <stp>##V3_BDPV12</stp>
        <stp>912828FB Govt</stp>
        <stp>ID_BB</stp>
        <stp>[Fixed Income  Prices 2004-2009.xlsx]TIPS!R3C31</stp>
        <tr r="AE3" s="1"/>
      </tp>
      <tp t="s">
        <v>912828FB1</v>
        <stp/>
        <stp>##V3_BDPV12</stp>
        <stp>912828FB Govt</stp>
        <stp>ID_BB</stp>
        <stp>[Fixed Income  Prices 2004-2009.xlsx]TIPS!R3C30</stp>
        <tr r="AD3" s="1"/>
      </tp>
      <tp t="s">
        <v>912828HW3</v>
        <stp/>
        <stp>##V3_BDPV12</stp>
        <stp>912828HW Govt</stp>
        <stp>ID_BB</stp>
        <stp>[Fixed Income  Prices 2004-2009.xlsx]TIPS!R3C47</stp>
        <tr r="AU3" s="1"/>
      </tp>
      <tp t="s">
        <v>912828HW3</v>
        <stp/>
        <stp>##V3_BDPV12</stp>
        <stp>912828HW Govt</stp>
        <stp>ID_BB</stp>
        <stp>[Fixed Income  Prices 2004-2009.xlsx]TIPS!R3C46</stp>
        <tr r="AT3" s="1"/>
      </tp>
      <tp t="s">
        <v>912828AF7</v>
        <stp/>
        <stp>##V3_BDPV12</stp>
        <stp>912828AF Govt</stp>
        <stp>ID_BB</stp>
        <stp>[Fixed Income  Prices 2004-2009.xlsx]TIPS!R3C44</stp>
        <tr r="AR3" s="1"/>
      </tp>
      <tp t="s">
        <v>912828AF7</v>
        <stp/>
        <stp>##V3_BDPV12</stp>
        <stp>912828AF Govt</stp>
        <stp>ID_BB</stp>
        <stp>[Fixed Income  Prices 2004-2009.xlsx]TIPS!R3C45</stp>
        <tr r="AS3" s="1"/>
      </tp>
      <tp t="s">
        <v>912828GN4</v>
        <stp/>
        <stp>##V3_BDPV12</stp>
        <stp>912828GN Govt</stp>
        <stp>ID_BB</stp>
        <stp>[Fixed Income  Prices 2004-2009.xlsx]TIPS!R3C40</stp>
        <tr r="AN3" s="1"/>
      </tp>
      <tp t="s">
        <v>912828GN4</v>
        <stp/>
        <stp>##V3_BDPV12</stp>
        <stp>912828GN Govt</stp>
        <stp>ID_BB</stp>
        <stp>[Fixed Income  Prices 2004-2009.xlsx]TIPS!R3C41</stp>
        <tr r="AO3" s="1"/>
      </tp>
      <tp t="s">
        <v>912828HW3</v>
        <stp/>
        <stp>##V3_BDPV12</stp>
        <stp>912828HW Govt</stp>
        <stp>ID_BB</stp>
        <stp>[Fixed Income  Prices 2004-2009.xlsx]TIPS!R3C49</stp>
        <tr r="AW3" s="1"/>
      </tp>
      <tp t="s">
        <v>912828HW3</v>
        <stp/>
        <stp>##V3_BDPV12</stp>
        <stp>912828HW Govt</stp>
        <stp>ID_BB</stp>
        <stp>[Fixed Income  Prices 2004-2009.xlsx]TIPS!R3C48</stp>
        <tr r="AV3" s="1"/>
      </tp>
      <tp t="s">
        <v>912828AF7</v>
        <stp/>
        <stp>##V3_BDPV12</stp>
        <stp>912828AF Govt</stp>
        <stp>ID_BB</stp>
        <stp>[Fixed Income  Prices 2004-2009.xlsx]TIPS!R3C42</stp>
        <tr r="AP3" s="1"/>
      </tp>
      <tp t="s">
        <v>912828AF7</v>
        <stp/>
        <stp>##V3_BDPV12</stp>
        <stp>912828AF Govt</stp>
        <stp>ID_BB</stp>
        <stp>[Fixed Income  Prices 2004-2009.xlsx]TIPS!R3C43</stp>
        <tr r="AQ3" s="1"/>
      </tp>
      <tp t="s">
        <v>912828BW9</v>
        <stp/>
        <stp>##V3_BDPV12</stp>
        <stp>912828BW Govt</stp>
        <stp>ID_BB</stp>
        <stp>[Fixed Income  Prices 2004-2009.xlsx]TIPS!R3C57</stp>
        <tr r="BE3" s="1"/>
      </tp>
      <tp t="s">
        <v>912828BW9</v>
        <stp/>
        <stp>##V3_BDPV12</stp>
        <stp>912828BW Govt</stp>
        <stp>ID_BB</stp>
        <stp>[Fixed Income  Prices 2004-2009.xlsx]TIPS!R3C56</stp>
        <tr r="BD3" s="1"/>
      </tp>
      <tp t="s">
        <v>912828BW9</v>
        <stp/>
        <stp>##V3_BDPV12</stp>
        <stp>912828BW Govt</stp>
        <stp>ID_BB</stp>
        <stp>[Fixed Income  Prices 2004-2009.xlsx]TIPS!R3C55</stp>
        <tr r="BC3" s="1"/>
      </tp>
      <tp t="s">
        <v>912828BW9</v>
        <stp/>
        <stp>##V3_BDPV12</stp>
        <stp>912828BW Govt</stp>
        <stp>ID_BB</stp>
        <stp>[Fixed Income  Prices 2004-2009.xlsx]TIPS!R3C54</stp>
        <tr r="BB3" s="1"/>
      </tp>
      <tp t="s">
        <v>912828BD1</v>
        <stp/>
        <stp>##V3_BDPV12</stp>
        <stp>912828BD Govt</stp>
        <stp>ID_BB</stp>
        <stp>[Fixed Income  Prices 2004-2009.xlsx]TIPS!R3C53</stp>
        <tr r="BA3" s="1"/>
      </tp>
      <tp t="s">
        <v>912828BD1</v>
        <stp/>
        <stp>##V3_BDPV12</stp>
        <stp>912828BD Govt</stp>
        <stp>ID_BB</stp>
        <stp>[Fixed Income  Prices 2004-2009.xlsx]TIPS!R3C52</stp>
        <tr r="AZ3" s="1"/>
      </tp>
      <tp t="s">
        <v>912828BD1</v>
        <stp/>
        <stp>##V3_BDPV12</stp>
        <stp>912828BD Govt</stp>
        <stp>ID_BB</stp>
        <stp>[Fixed Income  Prices 2004-2009.xlsx]TIPS!R3C51</stp>
        <tr r="AY3" s="1"/>
      </tp>
      <tp t="s">
        <v>912828KM1</v>
        <stp/>
        <stp>##V3_BDPV12</stp>
        <stp>912828KM Govt</stp>
        <stp>ID_BB</stp>
        <stp>[Fixed Income  Prices 2004-2009.xlsx]TIPS!R3C58</stp>
        <tr r="BF3" s="1"/>
      </tp>
      <tp t="s">
        <v>912828BD1</v>
        <stp/>
        <stp>##V3_BDPV12</stp>
        <stp>912828BD Govt</stp>
        <stp>ID_BB</stp>
        <stp>[Fixed Income  Prices 2004-2009.xlsx]TIPS!R3C50</stp>
        <tr r="AX3" s="1"/>
      </tp>
      <tp t="s">
        <v>912828KM1</v>
        <stp/>
        <stp>##V3_BDPV12</stp>
        <stp>912828KM Govt</stp>
        <stp>ID_BB</stp>
        <stp>[Fixed Income  Prices 2004-2009.xlsx]TIPS!R3C59</stp>
        <tr r="BG3" s="1"/>
      </tp>
      <tp t="s">
        <v>912828DH0</v>
        <stp/>
        <stp>##V3_BDPV12</stp>
        <stp>912828DH Govt</stp>
        <stp>ID_BB</stp>
        <stp>[Fixed Income  Prices 2004-2009.xlsx]TIPS!R3C69</stp>
        <tr r="BQ3" s="1"/>
      </tp>
      <tp t="s">
        <v>912828DH0</v>
        <stp/>
        <stp>##V3_BDPV12</stp>
        <stp>912828DH Govt</stp>
        <stp>ID_BB</stp>
        <stp>[Fixed Income  Prices 2004-2009.xlsx]TIPS!R3C68</stp>
        <tr r="BP3" s="1"/>
      </tp>
      <tp t="s">
        <v>912828KM1</v>
        <stp/>
        <stp>##V3_BDPV12</stp>
        <stp>912828KM Govt</stp>
        <stp>ID_BB</stp>
        <stp>[Fixed Income  Prices 2004-2009.xlsx]TIPS!R3C60</stp>
        <tr r="BH3" s="1"/>
      </tp>
      <tp t="s">
        <v>912828KM1</v>
        <stp/>
        <stp>##V3_BDPV12</stp>
        <stp>912828KM Govt</stp>
        <stp>ID_BB</stp>
        <stp>[Fixed Income  Prices 2004-2009.xlsx]TIPS!R3C61</stp>
        <tr r="BI3" s="1"/>
      </tp>
      <tp t="s">
        <v>912828CP3</v>
        <stp/>
        <stp>##V3_BDPV12</stp>
        <stp>912828CP Govt</stp>
        <stp>ID_BB</stp>
        <stp>[Fixed Income  Prices 2004-2009.xlsx]TIPS!R3C64</stp>
        <tr r="BL3" s="1"/>
      </tp>
      <tp t="s">
        <v>912828CP3</v>
        <stp/>
        <stp>##V3_BDPV12</stp>
        <stp>912828CP Govt</stp>
        <stp>ID_BB</stp>
        <stp>[Fixed Income  Prices 2004-2009.xlsx]TIPS!R3C65</stp>
        <tr r="BM3" s="1"/>
      </tp>
      <tp t="s">
        <v>912828CP3</v>
        <stp/>
        <stp>##V3_BDPV12</stp>
        <stp>912828CP Govt</stp>
        <stp>ID_BB</stp>
        <stp>[Fixed Income  Prices 2004-2009.xlsx]TIPS!R3C62</stp>
        <tr r="BJ3" s="1"/>
      </tp>
      <tp t="s">
        <v>912828CP3</v>
        <stp/>
        <stp>##V3_BDPV12</stp>
        <stp>912828CP Govt</stp>
        <stp>ID_BB</stp>
        <stp>[Fixed Income  Prices 2004-2009.xlsx]TIPS!R3C63</stp>
        <tr r="BK3" s="1"/>
      </tp>
      <tp t="s">
        <v>912828DH0</v>
        <stp/>
        <stp>##V3_BDPV12</stp>
        <stp>912828DH Govt</stp>
        <stp>ID_BB</stp>
        <stp>[Fixed Income  Prices 2004-2009.xlsx]TIPS!R3C67</stp>
        <tr r="BO3" s="1"/>
      </tp>
      <tp t="s">
        <v>912828DH0</v>
        <stp/>
        <stp>##V3_BDPV12</stp>
        <stp>912828DH Govt</stp>
        <stp>ID_BB</stp>
        <stp>[Fixed Income  Prices 2004-2009.xlsx]TIPS!R3C66</stp>
        <tr r="BN3" s="1"/>
      </tp>
      <tp t="s">
        <v>912828FL9</v>
        <stp/>
        <stp>##V3_BDPV12</stp>
        <stp>912828FL Govt</stp>
        <stp>ID_BB</stp>
        <stp>[Fixed Income  Prices 2004-2009.xlsx]TIPS!R3C79</stp>
        <tr r="CA3" s="1"/>
      </tp>
      <tp t="s">
        <v>912828FL9</v>
        <stp/>
        <stp>##V3_BDPV12</stp>
        <stp>912828FL Govt</stp>
        <stp>ID_BB</stp>
        <stp>[Fixed Income  Prices 2004-2009.xlsx]TIPS!R3C78</stp>
        <tr r="BZ3" s="1"/>
      </tp>
      <tp t="s">
        <v>912828EA4</v>
        <stp/>
        <stp>##V3_BDPV12</stp>
        <stp>912828EA Govt</stp>
        <stp>ID_BB</stp>
        <stp>[Fixed Income  Prices 2004-2009.xlsx]TIPS!R3C70</stp>
        <tr r="BR3" s="1"/>
      </tp>
      <tp t="s">
        <v>912828EA4</v>
        <stp/>
        <stp>##V3_BDPV12</stp>
        <stp>912828EA Govt</stp>
        <stp>ID_BB</stp>
        <stp>[Fixed Income  Prices 2004-2009.xlsx]TIPS!R3C71</stp>
        <tr r="BS3" s="1"/>
      </tp>
      <tp t="s">
        <v>912828EA4</v>
        <stp/>
        <stp>##V3_BDPV12</stp>
        <stp>912828EA Govt</stp>
        <stp>ID_BB</stp>
        <stp>[Fixed Income  Prices 2004-2009.xlsx]TIPS!R3C72</stp>
        <tr r="BT3" s="1"/>
      </tp>
      <tp t="s">
        <v>912828EA4</v>
        <stp/>
        <stp>##V3_BDPV12</stp>
        <stp>912828EA Govt</stp>
        <stp>ID_BB</stp>
        <stp>[Fixed Income  Prices 2004-2009.xlsx]TIPS!R3C73</stp>
        <tr r="BU3" s="1"/>
      </tp>
      <tp t="s">
        <v>912828ET3</v>
        <stp/>
        <stp>##V3_BDPV12</stp>
        <stp>912828ET Govt</stp>
        <stp>ID_BB</stp>
        <stp>[Fixed Income  Prices 2004-2009.xlsx]TIPS!R3C74</stp>
        <tr r="BV3" s="1"/>
      </tp>
      <tp t="s">
        <v>912828ET3</v>
        <stp/>
        <stp>##V3_BDPV12</stp>
        <stp>912828ET Govt</stp>
        <stp>ID_BB</stp>
        <stp>[Fixed Income  Prices 2004-2009.xlsx]TIPS!R3C75</stp>
        <tr r="BW3" s="1"/>
      </tp>
      <tp t="s">
        <v>912828ET3</v>
        <stp/>
        <stp>##V3_BDPV12</stp>
        <stp>912828ET Govt</stp>
        <stp>ID_BB</stp>
        <stp>[Fixed Income  Prices 2004-2009.xlsx]TIPS!R3C76</stp>
        <tr r="BX3" s="1"/>
      </tp>
      <tp t="s">
        <v>912828ET3</v>
        <stp/>
        <stp>##V3_BDPV12</stp>
        <stp>912828ET Govt</stp>
        <stp>ID_BB</stp>
        <stp>[Fixed Income  Prices 2004-2009.xlsx]TIPS!R3C77</stp>
        <tr r="BY3" s="1"/>
      </tp>
      <tp t="s">
        <v>912828GX2</v>
        <stp/>
        <stp>##V3_BDPV12</stp>
        <stp>912828GX Govt</stp>
        <stp>ID_BB</stp>
        <stp>[Fixed Income  Prices 2004-2009.xlsx]TIPS!R3C88</stp>
        <tr r="CJ3" s="1"/>
      </tp>
      <tp t="s">
        <v>912828GX2</v>
        <stp/>
        <stp>##V3_BDPV12</stp>
        <stp>912828GX Govt</stp>
        <stp>ID_BB</stp>
        <stp>[Fixed Income  Prices 2004-2009.xlsx]TIPS!R3C89</stp>
        <tr r="CK3" s="1"/>
      </tp>
      <tp t="s">
        <v>912828GD6</v>
        <stp/>
        <stp>##V3_BDPV12</stp>
        <stp>912828GD Govt</stp>
        <stp>ID_BB</stp>
        <stp>[Fixed Income  Prices 2004-2009.xlsx]TIPS!R3C82</stp>
        <tr r="CD3" s="1"/>
      </tp>
      <tp t="s">
        <v>912828GD6</v>
        <stp/>
        <stp>##V3_BDPV12</stp>
        <stp>912828GD Govt</stp>
        <stp>ID_BB</stp>
        <stp>[Fixed Income  Prices 2004-2009.xlsx]TIPS!R3C83</stp>
        <tr r="CE3" s="1"/>
      </tp>
      <tp t="s">
        <v>912828FL9</v>
        <stp/>
        <stp>##V3_BDPV12</stp>
        <stp>912828FL Govt</stp>
        <stp>ID_BB</stp>
        <stp>[Fixed Income  Prices 2004-2009.xlsx]TIPS!R3C81</stp>
        <tr r="CC3" s="1"/>
      </tp>
      <tp t="s">
        <v>912828FL9</v>
        <stp/>
        <stp>##V3_BDPV12</stp>
        <stp>912828FL Govt</stp>
        <stp>ID_BB</stp>
        <stp>[Fixed Income  Prices 2004-2009.xlsx]TIPS!R3C80</stp>
        <tr r="CB3" s="1"/>
      </tp>
      <tp t="s">
        <v>912828GX2</v>
        <stp/>
        <stp>##V3_BDPV12</stp>
        <stp>912828GX Govt</stp>
        <stp>ID_BB</stp>
        <stp>[Fixed Income  Prices 2004-2009.xlsx]TIPS!R3C86</stp>
        <tr r="CH3" s="1"/>
      </tp>
      <tp t="s">
        <v>912828GX2</v>
        <stp/>
        <stp>##V3_BDPV12</stp>
        <stp>912828GX Govt</stp>
        <stp>ID_BB</stp>
        <stp>[Fixed Income  Prices 2004-2009.xlsx]TIPS!R3C87</stp>
        <tr r="CI3" s="1"/>
      </tp>
      <tp t="s">
        <v>912828GD6</v>
        <stp/>
        <stp>##V3_BDPV12</stp>
        <stp>912828GD Govt</stp>
        <stp>ID_BB</stp>
        <stp>[Fixed Income  Prices 2004-2009.xlsx]TIPS!R3C84</stp>
        <tr r="CF3" s="1"/>
      </tp>
      <tp t="s">
        <v>912828GD6</v>
        <stp/>
        <stp>##V3_BDPV12</stp>
        <stp>912828GD Govt</stp>
        <stp>ID_BB</stp>
        <stp>[Fixed Income  Prices 2004-2009.xlsx]TIPS!R3C85</stp>
        <tr r="CG3" s="1"/>
      </tp>
      <tp>
        <v>2.375</v>
        <stp/>
        <stp>##V3_BDPV12</stp>
        <stp>912828GD6 Govt</stp>
        <stp>CPN</stp>
        <stp>[Fixed Income  Prices 2004-2009.xlsx]TIPS!R1C83</stp>
        <tr r="CE1" s="1"/>
      </tp>
      <tp t="s">
        <v>912828JE1</v>
        <stp/>
        <stp>##V3_BDPV12</stp>
        <stp>912828JE Govt</stp>
        <stp>ID_BB</stp>
        <stp>[Fixed Income  Prices 2004-2009.xlsx]TIPS!R3C97</stp>
        <tr r="CS3" s="1"/>
      </tp>
      <tp t="s">
        <v>912828JE1</v>
        <stp/>
        <stp>##V3_BDPV12</stp>
        <stp>912828JE Govt</stp>
        <stp>ID_BB</stp>
        <stp>[Fixed Income  Prices 2004-2009.xlsx]TIPS!R3C96</stp>
        <tr r="CR3" s="1"/>
      </tp>
      <tp t="s">
        <v>912828JE1</v>
        <stp/>
        <stp>##V3_BDPV12</stp>
        <stp>912828JE Govt</stp>
        <stp>ID_BB</stp>
        <stp>[Fixed Income  Prices 2004-2009.xlsx]TIPS!R3C95</stp>
        <tr r="CQ3" s="1"/>
      </tp>
      <tp t="s">
        <v>912828JE1</v>
        <stp/>
        <stp>##V3_BDPV12</stp>
        <stp>912828JE Govt</stp>
        <stp>ID_BB</stp>
        <stp>[Fixed Income  Prices 2004-2009.xlsx]TIPS!R3C94</stp>
        <tr r="CP3" s="1"/>
      </tp>
      <tp t="s">
        <v>912828HN3</v>
        <stp/>
        <stp>##V3_BDPV12</stp>
        <stp>912828HN Govt</stp>
        <stp>ID_BB</stp>
        <stp>[Fixed Income  Prices 2004-2009.xlsx]TIPS!R3C91</stp>
        <tr r="CM3" s="1"/>
      </tp>
      <tp t="s">
        <v>912828HN3</v>
        <stp/>
        <stp>##V3_BDPV12</stp>
        <stp>912828HN Govt</stp>
        <stp>ID_BB</stp>
        <stp>[Fixed Income  Prices 2004-2009.xlsx]TIPS!R3C90</stp>
        <tr r="CL3" s="1"/>
      </tp>
      <tp t="s">
        <v>912828HN3</v>
        <stp/>
        <stp>##V3_BDPV12</stp>
        <stp>912828HN Govt</stp>
        <stp>ID_BB</stp>
        <stp>[Fixed Income  Prices 2004-2009.xlsx]TIPS!R3C93</stp>
        <tr r="CO3" s="1"/>
      </tp>
      <tp t="s">
        <v>912828HN3</v>
        <stp/>
        <stp>##V3_BDPV12</stp>
        <stp>912828HN Govt</stp>
        <stp>ID_BB</stp>
        <stp>[Fixed Income  Prices 2004-2009.xlsx]TIPS!R3C92</stp>
        <tr r="CN3" s="1"/>
      </tp>
      <tp t="s">
        <v>912828JX9</v>
        <stp/>
        <stp>##V3_BDPV12</stp>
        <stp>912828JX Govt</stp>
        <stp>ID_BB</stp>
        <stp>[Fixed Income  Prices 2004-2009.xlsx]TIPS!R3C99</stp>
        <tr r="CU3" s="1"/>
      </tp>
      <tp t="s">
        <v>912828JX9</v>
        <stp/>
        <stp>##V3_BDPV12</stp>
        <stp>912828JX Govt</stp>
        <stp>ID_BB</stp>
        <stp>[Fixed Income  Prices 2004-2009.xlsx]TIPS!R3C98</stp>
        <tr r="CT3" s="1"/>
      </tp>
      <tp t="s">
        <v>9128277J5</v>
        <stp/>
        <stp>##V3_BDPV12</stp>
        <stp>9128277J Govt</stp>
        <stp>ID_BB</stp>
        <stp>[Fixed Income  Prices 2004-2009.xlsx]TIPS!R3C36</stp>
        <tr r="AJ3" s="1"/>
      </tp>
      <tp t="s">
        <v>9128277J5</v>
        <stp/>
        <stp>##V3_BDPV12</stp>
        <stp>9128277J Govt</stp>
        <stp>ID_BB</stp>
        <stp>[Fixed Income  Prices 2004-2009.xlsx]TIPS!R3C37</stp>
        <tr r="AK3" s="1"/>
      </tp>
      <tp t="s">
        <v>9128277J5</v>
        <stp/>
        <stp>##V3_BDPV12</stp>
        <stp>9128277J Govt</stp>
        <stp>ID_BB</stp>
        <stp>[Fixed Income  Prices 2004-2009.xlsx]TIPS!R3C34</stp>
        <tr r="AH3" s="1"/>
      </tp>
      <tp t="s">
        <v>9128277J5</v>
        <stp/>
        <stp>##V3_BDPV12</stp>
        <stp>9128277J Govt</stp>
        <stp>ID_BB</stp>
        <stp>[Fixed Income  Prices 2004-2009.xlsx]TIPS!R3C35</stp>
        <tr r="AI3" s="1"/>
      </tp>
      <tp t="s">
        <v>9128276R8</v>
        <stp/>
        <stp>##V3_BDPV12</stp>
        <stp>9128276R Govt</stp>
        <stp>ID_BB</stp>
        <stp>[Fixed Income  Prices 2004-2009.xlsx]TIPS!R3C29</stp>
        <tr r="AC3" s="1"/>
      </tp>
      <tp t="s">
        <v>9128276R8</v>
        <stp/>
        <stp>##V3_BDPV12</stp>
        <stp>9128276R Govt</stp>
        <stp>ID_BB</stp>
        <stp>[Fixed Income  Prices 2004-2009.xlsx]TIPS!R3C28</stp>
        <tr r="AB3" s="1"/>
      </tp>
      <tp t="s">
        <v>9128275W8</v>
        <stp/>
        <stp>##V3_BDPV12</stp>
        <stp>9128275W Govt</stp>
        <stp>ID_BB</stp>
        <stp>[Fixed Income  Prices 2004-2009.xlsx]TIPS!R3C20</stp>
        <tr r="T3" s="1"/>
      </tp>
      <tp t="s">
        <v>9128275W8</v>
        <stp/>
        <stp>##V3_BDPV12</stp>
        <stp>9128275W Govt</stp>
        <stp>ID_BB</stp>
        <stp>[Fixed Income  Prices 2004-2009.xlsx]TIPS!R3C21</stp>
        <tr r="U3" s="1"/>
      </tp>
      <tp t="s">
        <v>9128276R8</v>
        <stp/>
        <stp>##V3_BDPV12</stp>
        <stp>9128276R Govt</stp>
        <stp>ID_BB</stp>
        <stp>[Fixed Income  Prices 2004-2009.xlsx]TIPS!R3C27</stp>
        <tr r="AA3" s="1"/>
      </tp>
      <tp t="s">
        <v>9128276R8</v>
        <stp/>
        <stp>##V3_BDPV12</stp>
        <stp>9128276R Govt</stp>
        <stp>ID_BB</stp>
        <stp>[Fixed Income  Prices 2004-2009.xlsx]TIPS!R3C26</stp>
        <tr r="Z3" s="1"/>
      </tp>
      <tp t="s">
        <v>9128275W8</v>
        <stp/>
        <stp>##V3_BDPV12</stp>
        <stp>9128275W Govt</stp>
        <stp>ID_BB</stp>
        <stp>[Fixed Income  Prices 2004-2009.xlsx]TIPS!R3C18</stp>
        <tr r="R3" s="1"/>
      </tp>
      <tp t="s">
        <v>9128275W8</v>
        <stp/>
        <stp>##V3_BDPV12</stp>
        <stp>9128275W Govt</stp>
        <stp>ID_BB</stp>
        <stp>[Fixed Income  Prices 2004-2009.xlsx]TIPS!R3C19</stp>
        <tr r="S3" s="1"/>
      </tp>
      <tp t="s">
        <v>9128273T7</v>
        <stp/>
        <stp>##V3_BDPV12</stp>
        <stp>9128273T Govt</stp>
        <stp>ID_BB</stp>
        <stp>[Fixed Income  Prices 2004-2009.xlsx]TIPS!R3C12</stp>
        <tr r="L3" s="1"/>
      </tp>
      <tp t="s">
        <v>9128274Y5</v>
        <stp/>
        <stp>##V3_BDPV12</stp>
        <stp>9128274Y Govt</stp>
        <stp>ID_BB</stp>
        <stp>[Fixed Income  Prices 2004-2009.xlsx]TIPS!R3C15</stp>
        <tr r="O3" s="1"/>
      </tp>
      <tp t="s">
        <v>9128273T7</v>
        <stp/>
        <stp>##V3_BDPV12</stp>
        <stp>9128273T Govt</stp>
        <stp>ID_BB</stp>
        <stp>[Fixed Income  Prices 2004-2009.xlsx]TIPS!R3C13</stp>
        <tr r="M3" s="1"/>
      </tp>
      <tp t="s">
        <v>9128274Y5</v>
        <stp/>
        <stp>##V3_BDPV12</stp>
        <stp>9128274Y Govt</stp>
        <stp>ID_BB</stp>
        <stp>[Fixed Income  Prices 2004-2009.xlsx]TIPS!R3C14</stp>
        <tr r="N3" s="1"/>
      </tp>
      <tp t="s">
        <v>9128273T7</v>
        <stp/>
        <stp>##V3_BDPV12</stp>
        <stp>9128273T Govt</stp>
        <stp>ID_BB</stp>
        <stp>[Fixed Income  Prices 2004-2009.xlsx]TIPS!R3C10</stp>
        <tr r="J3" s="1"/>
      </tp>
      <tp t="s">
        <v>9128274Y5</v>
        <stp/>
        <stp>##V3_BDPV12</stp>
        <stp>9128274Y Govt</stp>
        <stp>ID_BB</stp>
        <stp>[Fixed Income  Prices 2004-2009.xlsx]TIPS!R3C17</stp>
        <tr r="Q3" s="1"/>
      </tp>
      <tp t="s">
        <v>9128273T7</v>
        <stp/>
        <stp>##V3_BDPV12</stp>
        <stp>9128273T Govt</stp>
        <stp>ID_BB</stp>
        <stp>[Fixed Income  Prices 2004-2009.xlsx]TIPS!R3C11</stp>
        <tr r="K3" s="1"/>
      </tp>
      <tp t="s">
        <v>9128274Y5</v>
        <stp/>
        <stp>##V3_BDPV12</stp>
        <stp>9128274Y Govt</stp>
        <stp>ID_BB</stp>
        <stp>[Fixed Income  Prices 2004-2009.xlsx]TIPS!R3C16</stp>
        <tr r="P3" s="1"/>
      </tp>
      <tp>
        <v>1.0756600000000001</v>
        <stp/>
        <stp>##V3_BDHV12</stp>
        <stp>912810FR4 Govt</stp>
        <stp>IDX_RATIO</stp>
        <stp>8/21/2006</stp>
        <stp>8/21/2006</stp>
        <stp>[Fixed Income  Prices 2004-2009.xlsx]TIPS!R541C108</stp>
        <tr r="DD541" s="1"/>
      </tp>
      <tp>
        <v>1.05959</v>
        <stp/>
        <stp>##V3_BDHV12</stp>
        <stp>912810FR4 Govt</stp>
        <stp>IDX_RATIO</stp>
        <stp>5/30/2006</stp>
        <stp>5/30/2006</stp>
        <stp>[Fixed Income  Prices 2004-2009.xlsx]TIPS!R482C108</stp>
        <tr r="DD482" s="1"/>
      </tp>
      <tp>
        <v>1.0434099999999999</v>
        <stp/>
        <stp>##V3_BDHV12</stp>
        <stp>912810FS2 Govt</stp>
        <stp>IDX_RATIO</stp>
        <stp>7/11/2007</stp>
        <stp>7/11/2007</stp>
        <stp>[Fixed Income  Prices 2004-2009.xlsx]TIPS!R386C112</stp>
        <tr r="DH386" s="1"/>
      </tp>
      <tp>
        <v>1.0217000000000001</v>
        <stp/>
        <stp>##V3_BDHV12</stp>
        <stp>912810FS2 Govt</stp>
        <stp>IDX_RATIO</stp>
        <stp>8/23/2006</stp>
        <stp>8/23/2006</stp>
        <stp>[Fixed Income  Prices 2004-2009.xlsx]TIPS!R156C112</stp>
        <tr r="DH156" s="1"/>
      </tp>
      <tp>
        <v>1.02349</v>
        <stp/>
        <stp>##V3_BDHV12</stp>
        <stp>912810FS2 Govt</stp>
        <stp>IDX_RATIO</stp>
        <stp>9/13/2006</stp>
        <stp>9/13/2006</stp>
        <stp>[Fixed Income  Prices 2004-2009.xlsx]TIPS!R171C112</stp>
        <tr r="DH171" s="1"/>
      </tp>
      <tp>
        <v>1.05996</v>
        <stp/>
        <stp>##V3_BDHV12</stp>
        <stp>912810PS1 Govt</stp>
        <stp>IDX_RATIO</stp>
        <stp>7/27/2009</stp>
        <stp>7/27/2009</stp>
        <stp>[Fixed Income  Prices 2004-2009.xlsx]TIPS!R659C116</stp>
        <tr r="DL659" s="1"/>
      </tp>
      <tp>
        <v>1.03308</v>
        <stp/>
        <stp>##V3_BDHV12</stp>
        <stp>912810PS1 Govt</stp>
        <stp>IDX_RATIO</stp>
        <stp>9/10/2007</stp>
        <stp>9/10/2007</stp>
        <stp>[Fixed Income  Prices 2004-2009.xlsx]TIPS!R169C116</stp>
        <tr r="DL169" s="1"/>
      </tp>
      <tp>
        <v>1.06118</v>
        <stp/>
        <stp>##V3_BDHV12</stp>
        <stp>912810PS1 Govt</stp>
        <stp>IDX_RATIO</stp>
        <stp>6/12/2008</stp>
        <stp>6/12/2008</stp>
        <stp>[Fixed Income  Prices 2004-2009.xlsx]TIPS!R367C116</stp>
        <tr r="DL367" s="1"/>
      </tp>
      <tp>
        <v>1.00309</v>
        <stp/>
        <stp>##V3_BDHV12</stp>
        <stp>912828ET3 Govt</stp>
        <stp>IDX_RATIO</stp>
        <stp>5/12/2006</stp>
        <stp>5/12/2006</stp>
        <stp>[Fixed Income  Prices 2004-2009.xlsx]TIPS!R91C76</stp>
        <tr r="BX91" s="1"/>
      </tp>
      <tp>
        <v>1.01441</v>
        <stp/>
        <stp>##V3_BDHV12</stp>
        <stp>912810FR4 Govt</stp>
        <stp>IDX_RATIO</stp>
        <stp>4/15/2005</stp>
        <stp>4/15/2005</stp>
        <stp>[Fixed Income  Prices 2004-2009.xlsx]TIPS!R192C108</stp>
        <tr r="DD192" s="1"/>
      </tp>
      <tp>
        <v>1.0495300000000001</v>
        <stp/>
        <stp>##V3_BDHV12</stp>
        <stp>912810FS2 Govt</stp>
        <stp>IDX_RATIO</stp>
        <stp>9/26/2007</stp>
        <stp>9/26/2007</stp>
        <stp>[Fixed Income  Prices 2004-2009.xlsx]TIPS!R441C112</stp>
        <tr r="DH441" s="1"/>
      </tp>
      <tp>
        <v>1.0891200000000001</v>
        <stp/>
        <stp>##V3_BDHV12</stp>
        <stp>912810FS2 Govt</stp>
        <stp>IDX_RATIO</stp>
        <stp>7/24/2008</stp>
        <stp>7/24/2008</stp>
        <stp>[Fixed Income  Prices 2004-2009.xlsx]TIPS!R657C112</stp>
        <tr r="DH657" s="1"/>
      </tp>
      <tp>
        <v>1.0763400000000001</v>
        <stp/>
        <stp>##V3_BDHV12</stp>
        <stp>912810FR4 Govt</stp>
        <stp>IDX_RATIO</stp>
        <stp>8/31/2006</stp>
        <stp>8/31/2006</stp>
        <stp>[Fixed Income  Prices 2004-2009.xlsx]TIPS!R549C108</stp>
        <tr r="DD549" s="1"/>
      </tp>
      <tp>
        <v>1.0323899999999999</v>
        <stp/>
        <stp>##V3_BDHV12</stp>
        <stp>912810PS1 Govt</stp>
        <stp>IDX_RATIO</stp>
        <stp>8/20/2007</stp>
        <stp>8/20/2007</stp>
        <stp>[Fixed Income  Prices 2004-2009.xlsx]TIPS!R154C116</stp>
        <tr r="DL154" s="1"/>
      </tp>
      <tp>
        <v>1.0529599999999999</v>
        <stp/>
        <stp>##V3_BDHV12</stp>
        <stp>912810PS1 Govt</stp>
        <stp>IDX_RATIO</stp>
        <stp>5/12/2008</stp>
        <stp>5/12/2008</stp>
        <stp>[Fixed Income  Prices 2004-2009.xlsx]TIPS!R344C116</stp>
        <tr r="DL344" s="1"/>
      </tp>
      <tp>
        <v>1.0686599999999999</v>
        <stp/>
        <stp>##V3_BDHV12</stp>
        <stp>912810PS1 Govt</stp>
        <stp>IDX_RATIO</stp>
        <stp>9/17/2009</stp>
        <stp>9/17/2009</stp>
        <stp>[Fixed Income  Prices 2004-2009.xlsx]TIPS!R697C116</stp>
        <tr r="DL697" s="1"/>
      </tp>
      <tp>
        <v>0.99985000000000002</v>
        <stp/>
        <stp>##V3_BDHV12</stp>
        <stp>912828ET3 Govt</stp>
        <stp>IDX_RATIO</stp>
        <stp>4/12/2006</stp>
        <stp>4/12/2006</stp>
        <stp>[Fixed Income  Prices 2004-2009.xlsx]TIPS!R69C76</stp>
        <tr r="BX69" s="1"/>
      </tp>
      <tp>
        <v>1.1012500000000001</v>
        <stp/>
        <stp>##V3_BDHV12</stp>
        <stp>912810FR4 Govt</stp>
        <stp>IDX_RATIO</stp>
        <stp>7/23/2007</stp>
        <stp>7/23/2007</stp>
        <stp>[Fixed Income  Prices 2004-2009.xlsx]TIPS!R781C108</stp>
        <tr r="DD781" s="1"/>
      </tp>
      <tp>
        <v>1.0163599999999999</v>
        <stp/>
        <stp>##V3_BDHV12</stp>
        <stp>912810FR4 Govt</stp>
        <stp>IDX_RATIO</stp>
        <stp>4/25/2005</stp>
        <stp>4/25/2005</stp>
        <stp>[Fixed Income  Prices 2004-2009.xlsx]TIPS!R198C108</stp>
        <tr r="DD198" s="1"/>
      </tp>
      <tp>
        <v>1.06809</v>
        <stp/>
        <stp>##V3_BDHV12</stp>
        <stp>912810PS1 Govt</stp>
        <stp>IDX_RATIO</stp>
        <stp>8/27/2009</stp>
        <stp>8/27/2009</stp>
        <stp>[Fixed Income  Prices 2004-2009.xlsx]TIPS!R682C116</stp>
        <tr r="DL682" s="1"/>
      </tp>
      <tp>
        <v>1.0652999999999999</v>
        <stp/>
        <stp>##V3_BDHV12</stp>
        <stp>912810PS1 Govt</stp>
        <stp>IDX_RATIO</stp>
        <stp>1/14/2009</stp>
        <stp>1/14/2009</stp>
        <stp>[Fixed Income  Prices 2004-2009.xlsx]TIPS!R521C116</stp>
        <tr r="DL521" s="1"/>
      </tp>
      <tp>
        <v>1.0329900000000001</v>
        <stp/>
        <stp>##V3_BDHV12</stp>
        <stp>912810PS1 Govt</stp>
        <stp>IDX_RATIO</stp>
        <stp>9/20/2007</stp>
        <stp>9/20/2007</stp>
        <stp>[Fixed Income  Prices 2004-2009.xlsx]TIPS!R177C116</stp>
        <tr r="DL177" s="1"/>
      </tp>
      <tp>
        <v>1.00295</v>
        <stp/>
        <stp>##V3_BDHV12</stp>
        <stp>912828GX2 Govt</stp>
        <stp>IDX_RATIO</stp>
        <stp>7/30/2007</stp>
        <stp>7/30/2007</stp>
        <stp>[Fixed Income  Prices 2004-2009.xlsx]TIPS!R17C88</stp>
        <tr r="CJ17" s="1"/>
      </tp>
      <tp>
        <v>1.07853</v>
        <stp/>
        <stp>##V3_BDHV12</stp>
        <stp>912810FR4 Govt</stp>
        <stp>IDX_RATIO</stp>
        <stp>9/21/2006</stp>
        <stp>9/21/2006</stp>
        <stp>[Fixed Income  Prices 2004-2009.xlsx]TIPS!R564C108</stp>
        <tr r="DD564" s="1"/>
      </tp>
      <tp>
        <v>1.06568</v>
        <stp/>
        <stp>##V3_BDHV12</stp>
        <stp>912810FR4 Govt</stp>
        <stp>IDX_RATIO</stp>
        <stp>6/20/2006</stp>
        <stp>6/20/2006</stp>
        <stp>[Fixed Income  Prices 2004-2009.xlsx]TIPS!R497C108</stp>
        <tr r="DD497" s="1"/>
      </tp>
      <tp>
        <v>1.0774699999999999</v>
        <stp/>
        <stp>##V3_BDHV12</stp>
        <stp>912810FR4 Govt</stp>
        <stp>IDX_RATIO</stp>
        <stp>9/11/2006</stp>
        <stp>9/11/2006</stp>
        <stp>[Fixed Income  Prices 2004-2009.xlsx]TIPS!R556C108</stp>
        <tr r="DD556" s="1"/>
      </tp>
      <tp>
        <v>1.0861799999999999</v>
        <stp/>
        <stp>##V3_BDHV12</stp>
        <stp>912810FS2 Govt</stp>
        <stp>IDX_RATIO</stp>
        <stp>7/14/2008</stp>
        <stp>7/14/2008</stp>
        <stp>[Fixed Income  Prices 2004-2009.xlsx]TIPS!R649C112</stp>
        <tr r="DH649" s="1"/>
      </tp>
      <tp>
        <v>1.05592</v>
        <stp/>
        <stp>##V3_BDHV12</stp>
        <stp>912810FS2 Govt</stp>
        <stp>IDX_RATIO</stp>
        <stp>1/17/2008</stp>
        <stp>1/17/2008</stp>
        <stp>[Fixed Income  Prices 2004-2009.xlsx]TIPS!R522C112</stp>
        <tr r="DH522" s="1"/>
      </tp>
      <tp>
        <v>1.0315700000000001</v>
        <stp/>
        <stp>##V3_BDHV12</stp>
        <stp>912810FR4 Govt</stp>
        <stp>IDX_RATIO</stp>
        <stp>8/16/2005</stp>
        <stp>8/16/2005</stp>
        <stp>[Fixed Income  Prices 2004-2009.xlsx]TIPS!R278C108</stp>
        <tr r="DD278" s="1"/>
      </tp>
      <tp>
        <v>1.0317400000000001</v>
        <stp/>
        <stp>##V3_BDHV12</stp>
        <stp>912810PS1 Govt</stp>
        <stp>IDX_RATIO</stp>
        <stp>8/10/2007</stp>
        <stp>8/10/2007</stp>
        <stp>[Fixed Income  Prices 2004-2009.xlsx]TIPS!R148C116</stp>
        <tr r="DL148" s="1"/>
      </tp>
      <tp>
        <v>1.05898</v>
        <stp/>
        <stp>##V3_BDHV12</stp>
        <stp>912810PS1 Govt</stp>
        <stp>IDX_RATIO</stp>
        <stp>7/17/2009</stp>
        <stp>7/17/2009</stp>
        <stp>[Fixed Income  Prices 2004-2009.xlsx]TIPS!R653C116</stp>
        <tr r="DL653" s="1"/>
      </tp>
      <tp>
        <v>1.05589</v>
        <stp/>
        <stp>##V3_BDHV12</stp>
        <stp>912810PS1 Govt</stp>
        <stp>IDX_RATIO</stp>
        <stp>5/22/2008</stp>
        <stp>5/22/2008</stp>
        <stp>[Fixed Income  Prices 2004-2009.xlsx]TIPS!R352C116</stp>
        <tr r="DL352" s="1"/>
      </tp>
      <tp>
        <v>1.04335</v>
        <stp/>
        <stp>##V3_BDHV12</stp>
        <stp>912810PS1 Govt</stp>
        <stp>IDX_RATIO</stp>
        <stp>3/12/2008</stp>
        <stp>3/12/2008</stp>
        <stp>[Fixed Income  Prices 2004-2009.xlsx]TIPS!R301C116</stp>
        <tr r="DL301" s="1"/>
      </tp>
      <tp>
        <v>1.0330299999999999</v>
        <stp/>
        <stp>##V3_BDHV12</stp>
        <stp>912810PS1 Govt</stp>
        <stp>IDX_RATIO</stp>
        <stp>8/30/2007</stp>
        <stp>8/30/2007</stp>
        <stp>[Fixed Income  Prices 2004-2009.xlsx]TIPS!R162C116</stp>
        <tr r="DL162" s="1"/>
      </tp>
      <tp>
        <v>1.00488</v>
        <stp/>
        <stp>##V3_BDHV12</stp>
        <stp>912828ET3 Govt</stp>
        <stp>IDX_RATIO</stp>
        <stp>5/22/2006</stp>
        <stp>5/22/2006</stp>
        <stp>[Fixed Income  Prices 2004-2009.xlsx]TIPS!R97C76</stp>
        <tr r="BX97" s="1"/>
      </tp>
      <tp>
        <v>1.00098</v>
        <stp/>
        <stp>##V3_BDHV12</stp>
        <stp>912828GX2 Govt</stp>
        <stp>IDX_RATIO</stp>
        <stp>7/20/2007</stp>
        <stp>7/20/2007</stp>
        <stp>[Fixed Income  Prices 2004-2009.xlsx]TIPS!R11C88</stp>
        <tr r="CJ11" s="1"/>
      </tp>
      <tp>
        <v>1.07497</v>
        <stp/>
        <stp>##V3_BDHV12</stp>
        <stp>912810FR4 Govt</stp>
        <stp>IDX_RATIO</stp>
        <stp>8/11/2006</stp>
        <stp>8/11/2006</stp>
        <stp>[Fixed Income  Prices 2004-2009.xlsx]TIPS!R535C108</stp>
        <tr r="DD535" s="1"/>
      </tp>
      <tp>
        <v>1.04966</v>
        <stp/>
        <stp>##V3_BDHV12</stp>
        <stp>912810FR4 Govt</stp>
        <stp>IDX_RATIO</stp>
        <stp>1/27/2006</stp>
        <stp>1/27/2006</stp>
        <stp>[Fixed Income  Prices 2004-2009.xlsx]TIPS!R395C108</stp>
        <tr r="DD395" s="1"/>
      </tp>
      <tp>
        <v>1.0583100000000001</v>
        <stp/>
        <stp>##V3_BDHV12</stp>
        <stp>912810FS2 Govt</stp>
        <stp>IDX_RATIO</stp>
        <stp>2/27/2008</stp>
        <stp>2/27/2008</stp>
        <stp>[Fixed Income  Prices 2004-2009.xlsx]TIPS!R551C112</stp>
        <tr r="DH551" s="1"/>
      </tp>
      <tp>
        <v>1.0404199999999999</v>
        <stp/>
        <stp>##V3_BDHV12</stp>
        <stp>912810PS1 Govt</stp>
        <stp>IDX_RATIO</stp>
        <stp>1/23/2008</stp>
        <stp>1/23/2008</stp>
        <stp>[Fixed Income  Prices 2004-2009.xlsx]TIPS!R266C116</stp>
        <tr r="DL266" s="1"/>
      </tp>
      <tp>
        <v>1.0561700000000001</v>
        <stp/>
        <stp>##V3_BDHV12</stp>
        <stp>912810PS1 Govt</stp>
        <stp>IDX_RATIO</stp>
        <stp>6/17/2009</stp>
        <stp>6/17/2009</stp>
        <stp>[Fixed Income  Prices 2004-2009.xlsx]TIPS!R631C116</stp>
        <tr r="DL631" s="1"/>
      </tp>
      <tp>
        <v>1.0488200000000001</v>
        <stp/>
        <stp>##V3_BDHV12</stp>
        <stp>912810PS1 Govt</stp>
        <stp>IDX_RATIO</stp>
        <stp>4/22/2008</stp>
        <stp>4/22/2008</stp>
        <stp>[Fixed Income  Prices 2004-2009.xlsx]TIPS!R330C116</stp>
        <tr r="DL330" s="1"/>
      </tp>
      <tp>
        <v>0.99256</v>
        <stp/>
        <stp>##V3_BDHV12</stp>
        <stp>912828ET3 Govt</stp>
        <stp>IDX_RATIO</stp>
        <stp>2/22/2006</stp>
        <stp>2/22/2006</stp>
        <stp>[Fixed Income  Prices 2004-2009.xlsx]TIPS!R34C76</stp>
        <tr r="BX34" s="1"/>
      </tp>
      <tp>
        <v>1.0717300000000001</v>
        <stp/>
        <stp>##V3_BDHV12</stp>
        <stp>912810FR4 Govt</stp>
        <stp>IDX_RATIO</stp>
        <stp>3/12/2007</stp>
        <stp>3/12/2007</stp>
        <stp>[Fixed Income  Prices 2004-2009.xlsx]TIPS!R686C108</stp>
        <tr r="DD686" s="1"/>
      </tp>
      <tp>
        <v>1.0609500000000001</v>
        <stp/>
        <stp>##V3_BDHV12</stp>
        <stp>912810FS2 Govt</stp>
        <stp>IDX_RATIO</stp>
        <stp>3/17/2008</stp>
        <stp>3/17/2008</stp>
        <stp>[Fixed Income  Prices 2004-2009.xlsx]TIPS!R564C112</stp>
        <tr r="DH564" s="1"/>
      </tp>
      <tp>
        <v>1.07046</v>
        <stp/>
        <stp>##V3_BDHV12</stp>
        <stp>912810FS2 Govt</stp>
        <stp>IDX_RATIO</stp>
        <stp>5/14/2008</stp>
        <stp>5/14/2008</stp>
        <stp>[Fixed Income  Prices 2004-2009.xlsx]TIPS!R606C112</stp>
        <tr r="DH606" s="1"/>
      </tp>
      <tp>
        <v>1.0444100000000001</v>
        <stp/>
        <stp>##V3_BDHV12</stp>
        <stp>912810PS1 Govt</stp>
        <stp>IDX_RATIO</stp>
        <stp>2/24/2009</stp>
        <stp>2/24/2009</stp>
        <stp>[Fixed Income  Prices 2004-2009.xlsx]TIPS!R550C116</stp>
        <tr r="DL550" s="1"/>
      </tp>
      <tp>
        <v>0.99533000000000005</v>
        <stp/>
        <stp>##V3_BDHV12</stp>
        <stp>912810PZ5 Govt</stp>
        <stp>IDX_RATIO</stp>
        <stp>7/24/2009</stp>
        <stp>7/24/2009</stp>
        <stp>[Fixed Income  Prices 2004-2009.xlsx]TIPS!R133C120</stp>
        <tr r="DP133" s="1"/>
      </tp>
      <tp>
        <v>0.99666999999999994</v>
        <stp/>
        <stp>##V3_BDHV12</stp>
        <stp>912828ET3 Govt</stp>
        <stp>IDX_RATIO</stp>
        <stp>3/22/2006</stp>
        <stp>3/22/2006</stp>
        <stp>[Fixed Income  Prices 2004-2009.xlsx]TIPS!R54C76</stp>
        <tr r="BX54" s="1"/>
      </tp>
      <tp>
        <v>1.0524</v>
        <stp/>
        <stp>##V3_BDHV12</stp>
        <stp>912810FR4 Govt</stp>
        <stp>IDX_RATIO</stp>
        <stp>1/17/2006</stp>
        <stp>1/17/2006</stp>
        <stp>[Fixed Income  Prices 2004-2009.xlsx]TIPS!R387C108</stp>
        <tr r="DD387" s="1"/>
      </tp>
      <tp>
        <v>1.0162500000000001</v>
        <stp/>
        <stp>##V3_BDHV12</stp>
        <stp>912810FS2 Govt</stp>
        <stp>IDX_RATIO</stp>
        <stp>2/20/2007</stp>
        <stp>2/20/2007</stp>
        <stp>[Fixed Income  Prices 2004-2009.xlsx]TIPS!R285C112</stp>
        <tr r="DH285" s="1"/>
      </tp>
      <tp>
        <v>1.03599</v>
        <stp/>
        <stp>##V3_BDHV12</stp>
        <stp>912810FR4 Govt</stp>
        <stp>IDX_RATIO</stp>
        <stp>9/27/2005</stp>
        <stp>9/27/2005</stp>
        <stp>[Fixed Income  Prices 2004-2009.xlsx]TIPS!R308C108</stp>
        <tr r="DD308" s="1"/>
      </tp>
      <tp>
        <v>1.0487</v>
        <stp/>
        <stp>##V3_BDHV12</stp>
        <stp>912810FS2 Govt</stp>
        <stp>IDX_RATIO</stp>
        <stp>8/16/2007</stp>
        <stp>8/16/2007</stp>
        <stp>[Fixed Income  Prices 2004-2009.xlsx]TIPS!R412C112</stp>
        <tr r="DH412" s="1"/>
      </tp>
      <tp>
        <v>1.08083</v>
        <stp/>
        <stp>##V3_BDHV12</stp>
        <stp>912810FS2 Govt</stp>
        <stp>IDX_RATIO</stp>
        <stp>6/24/2008</stp>
        <stp>6/24/2008</stp>
        <stp>[Fixed Income  Prices 2004-2009.xlsx]TIPS!R635C112</stp>
        <tr r="DH635" s="1"/>
      </tp>
      <tp>
        <v>1.04583</v>
        <stp/>
        <stp>##V3_BDHV12</stp>
        <stp>912810PS1 Govt</stp>
        <stp>IDX_RATIO</stp>
        <stp>3/24/2009</stp>
        <stp>3/24/2009</stp>
        <stp>[Fixed Income  Prices 2004-2009.xlsx]TIPS!R570C116</stp>
        <tr r="DL570" s="1"/>
      </tp>
      <tp>
        <v>1.0543499999999999</v>
        <stp/>
        <stp>##V3_BDHV12</stp>
        <stp>912810PS1 Govt</stp>
        <stp>IDX_RATIO</stp>
        <stp>5/27/2009</stp>
        <stp>5/27/2009</stp>
        <stp>[Fixed Income  Prices 2004-2009.xlsx]TIPS!R616C116</stp>
        <tr r="DL616" s="1"/>
      </tp>
      <tp>
        <v>0.99261999999999995</v>
        <stp/>
        <stp>##V3_BDHV12</stp>
        <stp>912810PZ5 Govt</stp>
        <stp>IDX_RATIO</stp>
        <stp>6/24/2009</stp>
        <stp>6/24/2009</stp>
        <stp>[Fixed Income  Prices 2004-2009.xlsx]TIPS!R111C120</stp>
        <tr r="DP111" s="1"/>
      </tp>
      <tp>
        <v>1.0727899999999999</v>
        <stp/>
        <stp>##V3_BDHV12</stp>
        <stp>912810FR4 Govt</stp>
        <stp>IDX_RATIO</stp>
        <stp>3/22/2007</stp>
        <stp>3/22/2007</stp>
        <stp>[Fixed Income  Prices 2004-2009.xlsx]TIPS!R694C108</stp>
        <tr r="DD694" s="1"/>
      </tp>
      <tp>
        <v>1.0626500000000001</v>
        <stp/>
        <stp>##V3_BDHV12</stp>
        <stp>912810FS2 Govt</stp>
        <stp>IDX_RATIO</stp>
        <stp>3/27/2008</stp>
        <stp>3/27/2008</stp>
        <stp>[Fixed Income  Prices 2004-2009.xlsx]TIPS!R572C112</stp>
        <tr r="DH572" s="1"/>
      </tp>
      <tp>
        <v>0.99439999999999995</v>
        <stp/>
        <stp>##V3_BDHV12</stp>
        <stp>912810PZ5 Govt</stp>
        <stp>IDX_RATIO</stp>
        <stp>7/14/2009</stp>
        <stp>7/14/2009</stp>
        <stp>[Fixed Income  Prices 2004-2009.xlsx]TIPS!R125C120</stp>
        <tr r="DP125" s="1"/>
      </tp>
      <tp>
        <v>1.07806</v>
        <stp/>
        <stp>##V3_BDHV12</stp>
        <stp>912810FR4 Govt</stp>
        <stp>IDX_RATIO</stp>
        <stp>4/23/2007</stp>
        <stp>4/23/2007</stp>
        <stp>[Fixed Income  Prices 2004-2009.xlsx]TIPS!R716C108</stp>
        <tr r="DD716" s="1"/>
      </tp>
      <tp>
        <v>1.0213700000000001</v>
        <stp/>
        <stp>##V3_BDHV12</stp>
        <stp>912810FR4 Govt</stp>
        <stp>IDX_RATIO</stp>
        <stp>5/16/2005</stp>
        <stp>5/16/2005</stp>
        <stp>[Fixed Income  Prices 2004-2009.xlsx]TIPS!R213C108</stp>
        <tr r="DD213" s="1"/>
      </tp>
      <tp>
        <v>1.0239400000000001</v>
        <stp/>
        <stp>##V3_BDHV12</stp>
        <stp>912810FR4 Govt</stp>
        <stp>IDX_RATIO</stp>
        <stp>5/26/2005</stp>
        <stp>5/26/2005</stp>
        <stp>[Fixed Income  Prices 2004-2009.xlsx]TIPS!R221C108</stp>
        <tr r="DD221" s="1"/>
      </tp>
      <tp>
        <v>1.07412</v>
        <stp/>
        <stp>##V3_BDHV12</stp>
        <stp>912810FR4 Govt</stp>
        <stp>IDX_RATIO</stp>
        <stp>7/31/2006</stp>
        <stp>7/31/2006</stp>
        <stp>[Fixed Income  Prices 2004-2009.xlsx]TIPS!R526C108</stp>
        <tr r="DD526" s="1"/>
      </tp>
      <tp>
        <v>1.0701799999999999</v>
        <stp/>
        <stp>##V3_BDHV12</stp>
        <stp>912810FR4 Govt</stp>
        <stp>IDX_RATIO</stp>
        <stp>2/22/2007</stp>
        <stp>2/22/2007</stp>
        <stp>[Fixed Income  Prices 2004-2009.xlsx]TIPS!R674C108</stp>
        <tr r="DD674" s="1"/>
      </tp>
      <tp>
        <v>1.0101</v>
        <stp/>
        <stp>##V3_BDHV12</stp>
        <stp>912810FR4 Govt</stp>
        <stp>IDX_RATIO</stp>
        <stp>2/25/2005</stp>
        <stp>2/25/2005</stp>
        <stp>[Fixed Income  Prices 2004-2009.xlsx]TIPS!R157C108</stp>
        <tr r="DD157" s="1"/>
      </tp>
      <tp>
        <v>1.0817300000000001</v>
        <stp/>
        <stp>##V3_BDHV12</stp>
        <stp>912810FS2 Govt</stp>
        <stp>IDX_RATIO</stp>
        <stp>1/15/2009</stp>
        <stp>1/15/2009</stp>
        <stp>[Fixed Income  Prices 2004-2009.xlsx]TIPS!R782C112</stp>
        <tr r="DH782" s="1"/>
      </tp>
      <tp>
        <v>1.0100899999999999</v>
        <stp/>
        <stp>##V3_BDHV12</stp>
        <stp>912810FS2 Govt</stp>
        <stp>IDX_RATIO</stp>
        <stp>6/13/2006</stp>
        <stp>6/13/2006</stp>
        <stp>[Fixed Income  Prices 2004-2009.xlsx]TIPS!R105C112</stp>
        <tr r="DH105" s="1"/>
      </tp>
      <tp>
        <v>1.02874</v>
        <stp/>
        <stp>##V3_BDHV12</stp>
        <stp>912810PS1 Govt</stp>
        <stp>IDX_RATIO</stp>
        <stp>7/20/2007</stp>
        <stp>7/20/2007</stp>
        <stp>[Fixed Income  Prices 2004-2009.xlsx]TIPS!R133C116</stp>
        <tr r="DL133" s="1"/>
      </tp>
      <tp>
        <v>1.0051600000000001</v>
        <stp/>
        <stp>##V3_BDHV12</stp>
        <stp>912828CP3 Govt</stp>
        <stp>IDX_RATIO</stp>
        <stp>9/24/2004</stp>
        <stp>9/24/2004</stp>
        <stp>[Fixed Income  Prices 2004-2009.xlsx]TIPS!R50C64</stp>
        <tr r="BL50" s="1"/>
      </tp>
      <tp>
        <v>1.0724100000000001</v>
        <stp/>
        <stp>##V3_BDHV12</stp>
        <stp>912810FR4 Govt</stp>
        <stp>IDX_RATIO</stp>
        <stp>7/21/2006</stp>
        <stp>7/21/2006</stp>
        <stp>[Fixed Income  Prices 2004-2009.xlsx]TIPS!R520C108</stp>
        <tr r="DD520" s="1"/>
      </tp>
      <tp>
        <v>1.0707</v>
        <stp/>
        <stp>##V3_BDHV12</stp>
        <stp>912810FR4 Govt</stp>
        <stp>IDX_RATIO</stp>
        <stp>7/11/2006</stp>
        <stp>7/11/2006</stp>
        <stp>[Fixed Income  Prices 2004-2009.xlsx]TIPS!R512C108</stp>
        <tr r="DD512" s="1"/>
      </tp>
      <tp>
        <v>1.0289299999999999</v>
        <stp/>
        <stp>##V3_BDHV12</stp>
        <stp>912810FR4 Govt</stp>
        <stp>IDX_RATIO</stp>
        <stp>6/16/2005</stp>
        <stp>6/16/2005</stp>
        <stp>[Fixed Income  Prices 2004-2009.xlsx]TIPS!R235C108</stp>
        <tr r="DD235" s="1"/>
      </tp>
      <tp>
        <v>1.0695000000000001</v>
        <stp/>
        <stp>##V3_BDHV12</stp>
        <stp>912810FR4 Govt</stp>
        <stp>IDX_RATIO</stp>
        <stp>1/22/2007</stp>
        <stp>1/22/2007</stp>
        <stp>[Fixed Income  Prices 2004-2009.xlsx]TIPS!R651C108</stp>
        <tr r="DD651" s="1"/>
      </tp>
      <tp>
        <v>1.0105200000000001</v>
        <stp/>
        <stp>##V3_BDHV12</stp>
        <stp>912810FR4 Govt</stp>
        <stp>IDX_RATIO</stp>
        <stp>3/15/2005</stp>
        <stp>3/15/2005</stp>
        <stp>[Fixed Income  Prices 2004-2009.xlsx]TIPS!R169C108</stp>
        <tr r="DD169" s="1"/>
      </tp>
      <tp>
        <v>1.02166</v>
        <stp/>
        <stp>##V3_BDHV12</stp>
        <stp>912810FS2 Govt</stp>
        <stp>IDX_RATIO</stp>
        <stp>4/11/2007</stp>
        <stp>4/11/2007</stp>
        <stp>[Fixed Income  Prices 2004-2009.xlsx]TIPS!R321C112</stp>
        <tr r="DH321" s="1"/>
      </tp>
      <tp>
        <v>1.0307599999999999</v>
        <stp/>
        <stp>##V3_BDHV12</stp>
        <stp>912810PS1 Govt</stp>
        <stp>IDX_RATIO</stp>
        <stp>7/30/2007</stp>
        <stp>7/30/2007</stp>
        <stp>[Fixed Income  Prices 2004-2009.xlsx]TIPS!R139C116</stp>
        <tr r="DL139" s="1"/>
      </tp>
      <tp>
        <v>1.07911</v>
        <stp/>
        <stp>##V3_BDHV12</stp>
        <stp>912810PS1 Govt</stp>
        <stp>IDX_RATIO</stp>
        <stp>8/15/2008</stp>
        <stp>8/15/2008</stp>
        <stp>[Fixed Income  Prices 2004-2009.xlsx]TIPS!R413C116</stp>
        <tr r="DL413" s="1"/>
      </tp>
      <tp>
        <v>1.00556</v>
        <stp/>
        <stp>##V3_BDHV12</stp>
        <stp>912828CP3 Govt</stp>
        <stp>IDX_RATIO</stp>
        <stp>8/24/2004</stp>
        <stp>8/24/2004</stp>
        <stp>[Fixed Income  Prices 2004-2009.xlsx]TIPS!R27C64</stp>
        <tr r="BL27" s="1"/>
      </tp>
      <tp>
        <v>1.0696099999999999</v>
        <stp/>
        <stp>##V3_BDHV12</stp>
        <stp>912810FR4 Govt</stp>
        <stp>IDX_RATIO</stp>
        <stp>2/12/2007</stp>
        <stp>2/12/2007</stp>
        <stp>[Fixed Income  Prices 2004-2009.xlsx]TIPS!R666C108</stp>
        <tr r="DD666" s="1"/>
      </tp>
      <tp>
        <v>1.1071</v>
        <stp/>
        <stp>##V3_BDHV12</stp>
        <stp>912810FS2 Govt</stp>
        <stp>IDX_RATIO</stp>
        <stp>9/25/2008</stp>
        <stp>9/25/2008</stp>
        <stp>[Fixed Income  Prices 2004-2009.xlsx]TIPS!R702C112</stp>
        <tr r="DH702" s="1"/>
      </tp>
      <tp>
        <v>1.01142</v>
        <stp/>
        <stp>##V3_BDHV12</stp>
        <stp>912810FR4 Govt</stp>
        <stp>IDX_RATIO</stp>
        <stp>2/15/2005</stp>
        <stp>2/15/2005</stp>
        <stp>[Fixed Income  Prices 2004-2009.xlsx]TIPS!R149C108</stp>
        <tr r="DD149" s="1"/>
      </tp>
      <tp>
        <v>1.01294</v>
        <stp/>
        <stp>##V3_BDHV12</stp>
        <stp>912810FS2 Govt</stp>
        <stp>IDX_RATIO</stp>
        <stp>6/23/2006</stp>
        <stp>6/23/2006</stp>
        <stp>[Fixed Income  Prices 2004-2009.xlsx]TIPS!R113C112</stp>
        <tr r="DH113" s="1"/>
      </tp>
      <tp>
        <v>1.0826</v>
        <stp/>
        <stp>##V3_BDHV12</stp>
        <stp>912810PS1 Govt</stp>
        <stp>IDX_RATIO</stp>
        <stp>8/25/2008</stp>
        <stp>8/25/2008</stp>
        <stp>[Fixed Income  Prices 2004-2009.xlsx]TIPS!R419C116</stp>
        <tr r="DL419" s="1"/>
      </tp>
      <tp>
        <v>1.0267200000000001</v>
        <stp/>
        <stp>##V3_BDHV12</stp>
        <stp>912810PS1 Govt</stp>
        <stp>IDX_RATIO</stp>
        <stp>7/10/2007</stp>
        <stp>7/10/2007</stp>
        <stp>[Fixed Income  Prices 2004-2009.xlsx]TIPS!R125C116</stp>
        <tr r="DL125" s="1"/>
      </tp>
      <tp>
        <v>1.0876999999999999</v>
        <stp/>
        <stp>##V3_BDHV12</stp>
        <stp>912810PS1 Govt</stp>
        <stp>IDX_RATIO</stp>
        <stp>9/15/2008</stp>
        <stp>9/15/2008</stp>
        <stp>[Fixed Income  Prices 2004-2009.xlsx]TIPS!R434C116</stp>
        <tr r="DL434" s="1"/>
      </tp>
      <tp>
        <v>1.04192</v>
        <stp/>
        <stp>##V3_BDHV12</stp>
        <stp>912810PS1 Govt</stp>
        <stp>IDX_RATIO</stp>
        <stp>2/13/2008</stp>
        <stp>2/13/2008</stp>
        <stp>[Fixed Income  Prices 2004-2009.xlsx]TIPS!R281C116</stp>
        <tr r="DL281" s="1"/>
      </tp>
      <tp>
        <v>1.0700099999999999</v>
        <stp/>
        <stp>##V3_BDHV12</stp>
        <stp>912810FR4 Govt</stp>
        <stp>IDX_RATIO</stp>
        <stp>1/12/2007</stp>
        <stp>1/12/2007</stp>
        <stp>[Fixed Income  Prices 2004-2009.xlsx]TIPS!R645C108</stp>
        <tr r="DD645" s="1"/>
      </tp>
      <tp>
        <v>1.0761400000000001</v>
        <stp/>
        <stp>##V3_BDHV12</stp>
        <stp>912810FR4 Govt</stp>
        <stp>IDX_RATIO</stp>
        <stp>4/13/2007</stp>
        <stp>4/13/2007</stp>
        <stp>[Fixed Income  Prices 2004-2009.xlsx]TIPS!R710C108</stp>
        <tr r="DD710" s="1"/>
      </tp>
      <tp>
        <v>1.0112099999999999</v>
        <stp/>
        <stp>##V3_BDHV12</stp>
        <stp>912810FR4 Govt</stp>
        <stp>IDX_RATIO</stp>
        <stp>3/25/2005</stp>
        <stp>3/25/2005</stp>
        <stp>[Fixed Income  Prices 2004-2009.xlsx]TIPS!R177C108</stp>
        <tr r="DD177" s="1"/>
      </tp>
      <tp>
        <v>1.0163</v>
        <stp/>
        <stp>##V3_BDHV12</stp>
        <stp>912810FS2 Govt</stp>
        <stp>IDX_RATIO</stp>
        <stp>1/10/2007</stp>
        <stp>1/10/2007</stp>
        <stp>[Fixed Income  Prices 2004-2009.xlsx]TIPS!R256C112</stp>
        <tr r="DH256" s="1"/>
      </tp>
      <tp>
        <v>1.01718</v>
        <stp/>
        <stp>##V3_BDHV12</stp>
        <stp>912810FS2 Govt</stp>
        <stp>IDX_RATIO</stp>
        <stp>7/13/2006</stp>
        <stp>7/13/2006</stp>
        <stp>[Fixed Income  Prices 2004-2009.xlsx]TIPS!R127C112</stp>
        <tr r="DH127" s="1"/>
      </tp>
      <tp>
        <v>1.08657</v>
        <stp/>
        <stp>##V3_BDHV12</stp>
        <stp>912810FR4 Govt</stp>
        <stp>IDX_RATIO</stp>
        <stp>5/23/2007</stp>
        <stp>5/23/2007</stp>
        <stp>[Fixed Income  Prices 2004-2009.xlsx]TIPS!R738C108</stp>
        <tr r="DD738" s="1"/>
      </tp>
      <tp>
        <v>1.0153300000000001</v>
        <stp/>
        <stp>##V3_BDHV12</stp>
        <stp>912810FS2 Govt</stp>
        <stp>IDX_RATIO</stp>
        <stp>1/30/2007</stp>
        <stp>1/30/2007</stp>
        <stp>[Fixed Income  Prices 2004-2009.xlsx]TIPS!R270C112</stp>
        <tr r="DH270" s="1"/>
      </tp>
      <tp>
        <v>1.02247</v>
        <stp/>
        <stp>##V3_BDHV12</stp>
        <stp>912810PS1 Govt</stp>
        <stp>IDX_RATIO</stp>
        <stp>6/20/2007</stp>
        <stp>6/20/2007</stp>
        <stp>[Fixed Income  Prices 2004-2009.xlsx]TIPS!R111C116</stp>
        <tr r="DL111" s="1"/>
      </tp>
      <tp>
        <v>1.00569</v>
        <stp/>
        <stp>##V3_BDHV12</stp>
        <stp>912828CP3 Govt</stp>
        <stp>IDX_RATIO</stp>
        <stp>9/14/2004</stp>
        <stp>9/14/2004</stp>
        <stp>[Fixed Income  Prices 2004-2009.xlsx]TIPS!R42C64</stp>
        <tr r="BL42" s="1"/>
      </tp>
      <tp>
        <v>1.0489299999999999</v>
        <stp/>
        <stp>##V3_BDHV12</stp>
        <stp>912810FR4 Govt</stp>
        <stp>IDX_RATIO</stp>
        <stp>3/20/2006</stp>
        <stp>3/20/2006</stp>
        <stp>[Fixed Income  Prices 2004-2009.xlsx]TIPS!R431C108</stp>
        <tr r="DD431" s="1"/>
      </tp>
      <tp>
        <v>1.05582</v>
        <stp/>
        <stp>##V3_BDHV12</stp>
        <stp>912810FR4 Govt</stp>
        <stp>IDX_RATIO</stp>
        <stp>5/10/2006</stp>
        <stp>5/10/2006</stp>
        <stp>[Fixed Income  Prices 2004-2009.xlsx]TIPS!R468C108</stp>
        <tr r="DD468" s="1"/>
      </tp>
      <tp>
        <v>1.06514</v>
        <stp/>
        <stp>##V3_BDHV12</stp>
        <stp>912810FS2 Govt</stp>
        <stp>IDX_RATIO</stp>
        <stp>4/17/2008</stp>
        <stp>4/17/2008</stp>
        <stp>[Fixed Income  Prices 2004-2009.xlsx]TIPS!R587C112</stp>
        <tr r="DH587" s="1"/>
      </tp>
      <tp>
        <v>1.0024200000000001</v>
        <stp/>
        <stp>##V3_BDHV12</stp>
        <stp>912810PZ5 Govt</stp>
        <stp>IDX_RATIO</stp>
        <stp>8/24/2009</stp>
        <stp>8/24/2009</stp>
        <stp>[Fixed Income  Prices 2004-2009.xlsx]TIPS!R154C120</stp>
        <tr r="DP154" s="1"/>
      </tp>
      <tp>
        <v>1.0045299999999999</v>
        <stp/>
        <stp>##V3_BDHV12</stp>
        <stp>912828GX2 Govt</stp>
        <stp>IDX_RATIO</stp>
        <stp>8/20/2007</stp>
        <stp>8/20/2007</stp>
        <stp>[Fixed Income  Prices 2004-2009.xlsx]TIPS!R32C88</stp>
        <tr r="CJ32" s="1"/>
      </tp>
      <tp>
        <v>1.0051699999999999</v>
        <stp/>
        <stp>##V3_BDHV12</stp>
        <stp>912828CZ1 Govt</stp>
        <stp>IDX_RATIO</stp>
        <stp>2/24/2005</stp>
        <stp>2/24/2005</stp>
        <stp>[Fixed Income  Prices 2004-2009.xlsx]TIPS!R90C24</stp>
        <tr r="X90" s="1"/>
      </tp>
      <tp>
        <v>1.0079</v>
        <stp/>
        <stp>##V3_BDHV12</stp>
        <stp>912828CZ1 Govt</stp>
        <stp>IDX_RATIO</stp>
        <stp>1/14/2005</stp>
        <stp>1/14/2005</stp>
        <stp>[Fixed Income  Prices 2004-2009.xlsx]TIPS!R61C24</stp>
        <tr r="X61" s="1"/>
      </tp>
      <tp>
        <v>1.0469299999999999</v>
        <stp/>
        <stp>##V3_BDHV12</stp>
        <stp>912810FR4 Govt</stp>
        <stp>IDX_RATIO</stp>
        <stp>2/10/2006</stp>
        <stp>2/10/2006</stp>
        <stp>[Fixed Income  Prices 2004-2009.xlsx]TIPS!R405C108</stp>
        <tr r="DD405" s="1"/>
      </tp>
      <tp>
        <v>1.05335</v>
        <stp/>
        <stp>##V3_BDHV12</stp>
        <stp>912810FR4 Govt</stp>
        <stp>IDX_RATIO</stp>
        <stp>4/20/2006</stp>
        <stp>4/20/2006</stp>
        <stp>[Fixed Income  Prices 2004-2009.xlsx]TIPS!R454C108</stp>
        <tr r="DD454" s="1"/>
      </tp>
      <tp>
        <v>1.0131600000000001</v>
        <stp/>
        <stp>##V3_BDHV12</stp>
        <stp>912810FR4 Govt</stp>
        <stp>IDX_RATIO</stp>
        <stp>1/25/2005</stp>
        <stp>1/25/2005</stp>
        <stp>[Fixed Income  Prices 2004-2009.xlsx]TIPS!R134C108</stp>
        <tr r="DD134" s="1"/>
      </tp>
      <tp>
        <v>1.0922499999999999</v>
        <stp/>
        <stp>##V3_BDHV12</stp>
        <stp>912810FR4 Govt</stp>
        <stp>IDX_RATIO</stp>
        <stp>6/13/2007</stp>
        <stp>6/13/2007</stp>
        <stp>[Fixed Income  Prices 2004-2009.xlsx]TIPS!R753C108</stp>
        <tr r="DD753" s="1"/>
      </tp>
      <tp>
        <v>1.03132</v>
        <stp/>
        <stp>##V3_BDHV12</stp>
        <stp>912810FS2 Govt</stp>
        <stp>IDX_RATIO</stp>
        <stp>5/21/2007</stp>
        <stp>5/21/2007</stp>
        <stp>[Fixed Income  Prices 2004-2009.xlsx]TIPS!R349C112</stp>
        <tr r="DH349" s="1"/>
      </tp>
      <tp>
        <v>1.03434</v>
        <stp/>
        <stp>##V3_BDHV12</stp>
        <stp>912810FS2 Govt</stp>
        <stp>IDX_RATIO</stp>
        <stp>5/31/2007</stp>
        <stp>5/31/2007</stp>
        <stp>[Fixed Income  Prices 2004-2009.xlsx]TIPS!R357C112</stp>
        <tr r="DH357" s="1"/>
      </tp>
      <tp>
        <v>1.03912</v>
        <stp/>
        <stp>##V3_BDHV12</stp>
        <stp>912810FS2 Govt</stp>
        <stp>IDX_RATIO</stp>
        <stp>6/21/2007</stp>
        <stp>6/21/2007</stp>
        <stp>[Fixed Income  Prices 2004-2009.xlsx]TIPS!R372C112</stp>
        <tr r="DH372" s="1"/>
      </tp>
      <tp>
        <v>1.05149</v>
        <stp/>
        <stp>##V3_BDHV12</stp>
        <stp>912810FR4 Govt</stp>
        <stp>IDX_RATIO</stp>
        <stp>3/30/2006</stp>
        <stp>3/30/2006</stp>
        <stp>[Fixed Income  Prices 2004-2009.xlsx]TIPS!R439C108</stp>
        <tr r="DD439" s="1"/>
      </tp>
      <tp>
        <v>1.0039400000000001</v>
        <stp/>
        <stp>##V3_BDHV12</stp>
        <stp>912810PZ5 Govt</stp>
        <stp>IDX_RATIO</stp>
        <stp>9/14/2009</stp>
        <stp>9/14/2009</stp>
        <stp>[Fixed Income  Prices 2004-2009.xlsx]TIPS!R169C120</stp>
        <tr r="DP169" s="1"/>
      </tp>
      <tp>
        <v>1.0713300000000001</v>
        <stp/>
        <stp>##V3_BDHV12</stp>
        <stp>912810PS1 Govt</stp>
        <stp>IDX_RATIO</stp>
        <stp>7/22/2008</stp>
        <stp>7/22/2008</stp>
        <stp>[Fixed Income  Prices 2004-2009.xlsx]TIPS!R395C116</stp>
        <tr r="DL395" s="1"/>
      </tp>
      <tp>
        <v>1.0492600000000001</v>
        <stp/>
        <stp>##V3_BDHV12</stp>
        <stp>912810PS1 Govt</stp>
        <stp>IDX_RATIO</stp>
        <stp>4/14/2009</stp>
        <stp>4/14/2009</stp>
        <stp>[Fixed Income  Prices 2004-2009.xlsx]TIPS!R585C116</stp>
        <tr r="DL585" s="1"/>
      </tp>
      <tp>
        <v>1.00512</v>
        <stp/>
        <stp>##V3_BDHV12</stp>
        <stp>912828GX2 Govt</stp>
        <stp>IDX_RATIO</stp>
        <stp>9/20/2007</stp>
        <stp>9/20/2007</stp>
        <stp>[Fixed Income  Prices 2004-2009.xlsx]TIPS!R55C88</stp>
        <tr r="CJ55" s="1"/>
      </tp>
      <tp>
        <v>1.0051600000000001</v>
        <stp/>
        <stp>##V3_BDHV12</stp>
        <stp>912828GX2 Govt</stp>
        <stp>IDX_RATIO</stp>
        <stp>8/30/2007</stp>
        <stp>8/30/2007</stp>
        <stp>[Fixed Income  Prices 2004-2009.xlsx]TIPS!R40C88</stp>
        <tr r="CJ40" s="1"/>
      </tp>
      <tp>
        <v>1.02593</v>
        <stp/>
        <stp>##V3_BDHV12</stp>
        <stp>912828BW9 Govt</stp>
        <stp>IDX_RATIO</stp>
        <stp>8/25/2004</stp>
        <stp>8/25/2004</stp>
        <stp>[Fixed Income  Prices 2004-2009.xlsx]TIPS!R28C56</stp>
        <tr r="BD28" s="1"/>
      </tp>
      <tp>
        <v>1.03152</v>
        <stp/>
        <stp>##V3_BDHV12</stp>
        <stp>912810FR4 Govt</stp>
        <stp>IDX_RATIO</stp>
        <stp>7/26/2005</stp>
        <stp>7/26/2005</stp>
        <stp>[Fixed Income  Prices 2004-2009.xlsx]TIPS!R263C108</stp>
        <tr r="DD263" s="1"/>
      </tp>
      <tp>
        <v>1.04636</v>
        <stp/>
        <stp>##V3_BDHV12</stp>
        <stp>912810FR4 Govt</stp>
        <stp>IDX_RATIO</stp>
        <stp>3/10/2006</stp>
        <stp>3/10/2006</stp>
        <stp>[Fixed Income  Prices 2004-2009.xlsx]TIPS!R425C108</stp>
        <tr r="DD425" s="1"/>
      </tp>
      <tp>
        <v>1.0990899999999999</v>
        <stp/>
        <stp>##V3_BDHV12</stp>
        <stp>912810FR4 Govt</stp>
        <stp>IDX_RATIO</stp>
        <stp>7/13/2007</stp>
        <stp>7/13/2007</stp>
        <stp>[Fixed Income  Prices 2004-2009.xlsx]TIPS!R775C108</stp>
        <tr r="DD775" s="1"/>
      </tp>
      <tp>
        <v>1.0283100000000001</v>
        <stp/>
        <stp>##V3_BDHV12</stp>
        <stp>912810FS2 Govt</stp>
        <stp>IDX_RATIO</stp>
        <stp>5/11/2007</stp>
        <stp>5/11/2007</stp>
        <stp>[Fixed Income  Prices 2004-2009.xlsx]TIPS!R343C112</stp>
        <tr r="DH343" s="1"/>
      </tp>
      <tp>
        <v>0.99965999999999999</v>
        <stp/>
        <stp>##V3_BDHV12</stp>
        <stp>912810PZ5 Govt</stp>
        <stp>IDX_RATIO</stp>
        <stp>8/14/2009</stp>
        <stp>8/14/2009</stp>
        <stp>[Fixed Income  Prices 2004-2009.xlsx]TIPS!R148C120</stp>
        <tr r="DP148" s="1"/>
      </tp>
      <tp>
        <v>1.0895999999999999</v>
        <stp/>
        <stp>##V3_BDHV12</stp>
        <stp>912810PS1 Govt</stp>
        <stp>IDX_RATIO</stp>
        <stp>9/25/2008</stp>
        <stp>9/25/2008</stp>
        <stp>[Fixed Income  Prices 2004-2009.xlsx]TIPS!R442C116</stp>
        <tr r="DL442" s="1"/>
      </tp>
      <tp>
        <v>1.0651600000000001</v>
        <stp/>
        <stp>##V3_BDHV12</stp>
        <stp>912810PS1 Govt</stp>
        <stp>IDX_RATIO</stp>
        <stp>8/17/2009</stp>
        <stp>8/17/2009</stp>
        <stp>[Fixed Income  Prices 2004-2009.xlsx]TIPS!R674C116</stp>
        <tr r="DL674" s="1"/>
      </tp>
      <tp>
        <v>1.0052099999999999</v>
        <stp/>
        <stp>##V3_BDHV12</stp>
        <stp>912828GX2 Govt</stp>
        <stp>IDX_RATIO</stp>
        <stp>9/10/2007</stp>
        <stp>9/10/2007</stp>
        <stp>[Fixed Income  Prices 2004-2009.xlsx]TIPS!R47C88</stp>
        <tr r="CJ47" s="1"/>
      </tp>
      <tp>
        <v>1.10402</v>
        <stp/>
        <stp>##V3_BDHV12</stp>
        <stp>912810FR4 Govt</stp>
        <stp>IDX_RATIO</stp>
        <stp>8/13/2007</stp>
        <stp>8/13/2007</stp>
        <stp>[Fixed Income  Prices 2004-2009.xlsx]TIPS!R796C108</stp>
        <tr r="DD796" s="1"/>
      </tp>
      <tp>
        <v>1.05264</v>
        <stp/>
        <stp>##V3_BDHV12</stp>
        <stp>912810FR4 Govt</stp>
        <stp>IDX_RATIO</stp>
        <stp>4/10/2006</stp>
        <stp>4/10/2006</stp>
        <stp>[Fixed Income  Prices 2004-2009.xlsx]TIPS!R446C108</stp>
        <tr r="DD446" s="1"/>
      </tp>
      <tp>
        <v>1.04541</v>
        <stp/>
        <stp>##V3_BDHV12</stp>
        <stp>912810FR4 Govt</stp>
        <stp>IDX_RATIO</stp>
        <stp>2/20/2006</stp>
        <stp>2/20/2006</stp>
        <stp>[Fixed Income  Prices 2004-2009.xlsx]TIPS!R411C108</stp>
        <tr r="DD411" s="1"/>
      </tp>
      <tp>
        <v>1.0317499999999999</v>
        <stp/>
        <stp>##V3_BDHV12</stp>
        <stp>912810FR4 Govt</stp>
        <stp>IDX_RATIO</stp>
        <stp>8/26/2005</stp>
        <stp>8/26/2005</stp>
        <stp>[Fixed Income  Prices 2004-2009.xlsx]TIPS!R286C108</stp>
        <tr r="DD286" s="1"/>
      </tp>
      <tp>
        <v>1.01874</v>
        <stp/>
        <stp>##V3_BDHV12</stp>
        <stp>912810FS2 Govt</stp>
        <stp>IDX_RATIO</stp>
        <stp>3/21/2007</stp>
        <stp>3/21/2007</stp>
        <stp>[Fixed Income  Prices 2004-2009.xlsx]TIPS!R306C112</stp>
        <tr r="DH306" s="1"/>
      </tp>
      <tp>
        <v>1.0960799999999999</v>
        <stp/>
        <stp>##V3_BDHV12</stp>
        <stp>912810FS2 Govt</stp>
        <stp>IDX_RATIO</stp>
        <stp>8/14/2008</stp>
        <stp>8/14/2008</stp>
        <stp>[Fixed Income  Prices 2004-2009.xlsx]TIPS!R672C112</stp>
        <tr r="DH672" s="1"/>
      </tp>
      <tp>
        <v>1.03688</v>
        <stp/>
        <stp>##V3_BDHV12</stp>
        <stp>912810FS2 Govt</stp>
        <stp>IDX_RATIO</stp>
        <stp>6/11/2007</stp>
        <stp>6/11/2007</stp>
        <stp>[Fixed Income  Prices 2004-2009.xlsx]TIPS!R364C112</stp>
        <tr r="DH364" s="1"/>
      </tp>
      <tp>
        <v>1.0034099999999999</v>
        <stp/>
        <stp>##V3_BDHV12</stp>
        <stp>912810PZ5 Govt</stp>
        <stp>IDX_RATIO</stp>
        <stp>9/24/2009</stp>
        <stp>9/24/2009</stp>
        <stp>[Fixed Income  Prices 2004-2009.xlsx]TIPS!R177C120</stp>
        <tr r="DP177" s="1"/>
      </tp>
      <tp>
        <v>1.0509900000000001</v>
        <stp/>
        <stp>##V3_BDHV12</stp>
        <stp>912810PS1 Govt</stp>
        <stp>IDX_RATIO</stp>
        <stp>4/24/2009</stp>
        <stp>4/24/2009</stp>
        <stp>[Fixed Income  Prices 2004-2009.xlsx]TIPS!R593C116</stp>
        <tr r="DL593" s="1"/>
      </tp>
      <tp>
        <v>1.0259</v>
        <stp/>
        <stp>##V3_BDHV12</stp>
        <stp>912828BW9 Govt</stp>
        <stp>IDX_RATIO</stp>
        <stp>9/15/2004</stp>
        <stp>9/15/2004</stp>
        <stp>[Fixed Income  Prices 2004-2009.xlsx]TIPS!R43C56</stp>
        <tr r="BD43" s="1"/>
      </tp>
      <tp>
        <v>1.0064900000000001</v>
        <stp/>
        <stp>##V3_BDHV12</stp>
        <stp>912828CZ1 Govt</stp>
        <stp>IDX_RATIO</stp>
        <stp>2/14/2005</stp>
        <stp>2/14/2005</stp>
        <stp>[Fixed Income  Prices 2004-2009.xlsx]TIPS!R82C24</stp>
        <tr r="X82" s="1"/>
      </tp>
      <tp>
        <v>1.0039100000000001</v>
        <stp/>
        <stp>##V3_BDHV12</stp>
        <stp>912828GX2 Govt</stp>
        <stp>IDX_RATIO</stp>
        <stp>8/10/2007</stp>
        <stp>8/10/2007</stp>
        <stp>[Fixed Income  Prices 2004-2009.xlsx]TIPS!R26C88</stp>
        <tr r="CJ26" s="1"/>
      </tp>
      <tp>
        <v>1.00807</v>
        <stp/>
        <stp>##V3_BDHV12</stp>
        <stp>912828CZ1 Govt</stp>
        <stp>IDX_RATIO</stp>
        <stp>1/24/2005</stp>
        <stp>1/24/2005</stp>
        <stp>[Fixed Income  Prices 2004-2009.xlsx]TIPS!R67C24</stp>
        <tr r="X67" s="1"/>
      </tp>
      <tp>
        <v>1.01681</v>
        <stp/>
        <stp>##V3_BDHV12</stp>
        <stp>912828FB1 Govt</stp>
        <stp>IDX_RATIO</stp>
        <stp>7/11/2006</stp>
        <stp>7/11/2006</stp>
        <stp>[Fixed Income  Prices 2004-2009.xlsx]TIPS!R60C32</stp>
        <tr r="AF60" s="1"/>
      </tp>
      <tp>
        <v>1.00644</v>
        <stp/>
        <stp>##V3_BDHV12</stp>
        <stp>912828FB1 Govt</stp>
        <stp>IDX_RATIO</stp>
        <stp>5/31/2006</stp>
        <stp>5/31/2006</stp>
        <stp>[Fixed Income  Prices 2004-2009.xlsx]TIPS!R31C32</stp>
        <tr r="AF31" s="1"/>
      </tp>
      <tp>
        <v>1.01233</v>
        <stp/>
        <stp>##V3_BDHV12</stp>
        <stp>912828FB1 Govt</stp>
        <stp>IDX_RATIO</stp>
        <stp>6/21/2006</stp>
        <stp>6/21/2006</stp>
        <stp>[Fixed Income  Prices 2004-2009.xlsx]TIPS!R46C32</stp>
        <tr r="AF46" s="1"/>
      </tp>
      <tp>
        <v>1.02006</v>
        <stp/>
        <stp>##V3_BDHV12</stp>
        <stp>912828FB1 Govt</stp>
        <stp>IDX_RATIO</stp>
        <stp>7/31/2006</stp>
        <stp>7/31/2006</stp>
        <stp>[Fixed Income  Prices 2004-2009.xlsx]TIPS!R74C32</stp>
        <tr r="AF74" s="1"/>
      </tp>
      <tp>
        <v>1.0028600000000001</v>
        <stp/>
        <stp>##V3_BDHV12</stp>
        <stp>912828FB1 Govt</stp>
        <stp>IDX_RATIO</stp>
        <stp>5/11/2006</stp>
        <stp>5/11/2006</stp>
        <stp>[Fixed Income  Prices 2004-2009.xlsx]TIPS!R17C32</stp>
        <tr r="AF17" s="1"/>
      </tp>
      <tp>
        <v>1.0184299999999999</v>
        <stp/>
        <stp>##V3_BDHV12</stp>
        <stp>912828FB1 Govt</stp>
        <stp>IDX_RATIO</stp>
        <stp>7/21/2006</stp>
        <stp>7/21/2006</stp>
        <stp>[Fixed Income  Prices 2004-2009.xlsx]TIPS!R68C32</stp>
        <tr r="AF68" s="1"/>
      </tp>
      <tp>
        <v>1.02535</v>
        <stp/>
        <stp>##V3_BDHV12</stp>
        <stp>912828GN4 Govt</stp>
        <stp>IDX_RATIO</stp>
        <stp>8/10/2007</stp>
        <stp>8/10/2007</stp>
        <stp>[Fixed Income  Prices 2004-2009.xlsx]TIPS!R83C40</stp>
        <tr r="AN83" s="1"/>
      </tp>
      <tp>
        <v>1.02599</v>
        <stp/>
        <stp>##V3_BDHV12</stp>
        <stp>912828GN4 Govt</stp>
        <stp>IDX_RATIO</stp>
        <stp>8/20/2007</stp>
        <stp>8/20/2007</stp>
        <stp>[Fixed Income  Prices 2004-2009.xlsx]TIPS!R89C40</stp>
        <tr r="AN89" s="1"/>
      </tp>
      <tp>
        <v>1.0009600000000001</v>
        <stp/>
        <stp>##V3_BDHV12</stp>
        <stp>912828FL9 Govt</stp>
        <stp>IDX_RATIO</stp>
        <stp>7/21/2006</stp>
        <stp>7/21/2006</stp>
        <stp>[Fixed Income  Prices 2004-2009.xlsx]TIPS!R11C80</stp>
        <tr r="CB11" s="1"/>
      </tp>
      <tp>
        <v>1.0266299999999999</v>
        <stp/>
        <stp>##V3_BDHV12</stp>
        <stp>912828GN4 Govt</stp>
        <stp>IDX_RATIO</stp>
        <stp>8/30/2007</stp>
        <stp>8/30/2007</stp>
        <stp>[Fixed Income  Prices 2004-2009.xlsx]TIPS!R97C40</stp>
        <tr r="AN97" s="1"/>
      </tp>
      <tp>
        <v>1.0025599999999999</v>
        <stp/>
        <stp>##V3_BDHV12</stp>
        <stp>912828FL9 Govt</stp>
        <stp>IDX_RATIO</stp>
        <stp>7/31/2006</stp>
        <stp>7/31/2006</stp>
        <stp>[Fixed Income  Prices 2004-2009.xlsx]TIPS!R17C80</stp>
        <tr r="CB17" s="1"/>
      </tp>
      <tp>
        <v>0.99977000000000005</v>
        <stp/>
        <stp>##V3_BDHV12</stp>
        <stp>912828EA4 Govt</stp>
        <stp>IDX_RATIO</stp>
        <stp>7/22/2005</stp>
        <stp>7/22/2005</stp>
        <stp>[Fixed Income  Prices 2004-2009.xlsx]TIPS!R10C72</stp>
        <tr r="BT10" s="1"/>
      </tp>
      <tp>
        <v>1.00668</v>
        <stp/>
        <stp>##V3_BDHV12</stp>
        <stp>912828FL9 Govt</stp>
        <stp>IDX_RATIO</stp>
        <stp>9/21/2006</stp>
        <stp>9/21/2006</stp>
        <stp>[Fixed Income  Prices 2004-2009.xlsx]TIPS!R55C80</stp>
        <tr r="CB55" s="1"/>
      </tp>
      <tp>
        <v>1.0046299999999999</v>
        <stp/>
        <stp>##V3_BDHV12</stp>
        <stp>912828FL9 Govt</stp>
        <stp>IDX_RATIO</stp>
        <stp>8/31/2006</stp>
        <stp>8/31/2006</stp>
        <stp>[Fixed Income  Prices 2004-2009.xlsx]TIPS!R40C80</stp>
        <tr r="CB40" s="1"/>
      </tp>
      <tp>
        <v>0.99978</v>
        <stp/>
        <stp>##V3_BDHV12</stp>
        <stp>912828EA4 Govt</stp>
        <stp>IDX_RATIO</stp>
        <stp>8/22/2005</stp>
        <stp>8/22/2005</stp>
        <stp>[Fixed Income  Prices 2004-2009.xlsx]TIPS!R31C72</stp>
        <tr r="BT31" s="1"/>
      </tp>
      <tp>
        <v>1.0055000000000001</v>
        <stp/>
        <stp>##V3_BDHV12</stp>
        <stp>912828GN4 Govt</stp>
        <stp>IDX_RATIO</stp>
        <stp>5/10/2007</stp>
        <stp>5/10/2007</stp>
        <stp>[Fixed Income  Prices 2004-2009.xlsx]TIPS!R17C40</stp>
        <tr r="AN17" s="1"/>
      </tp>
      <tp>
        <v>1.02437</v>
        <stp/>
        <stp>##V3_BDHV12</stp>
        <stp>912828GN4 Govt</stp>
        <stp>IDX_RATIO</stp>
        <stp>7/30/2007</stp>
        <stp>7/30/2007</stp>
        <stp>[Fixed Income  Prices 2004-2009.xlsx]TIPS!R74C40</stp>
        <tr r="AN74" s="1"/>
      </tp>
      <tp>
        <v>0.99927999999999995</v>
        <stp/>
        <stp>##V3_BDHV12</stp>
        <stp>912828GD6 Govt</stp>
        <stp>IDX_RATIO</stp>
        <stp>1/30/2007</stp>
        <stp>1/30/2007</stp>
        <stp>[Fixed Income  Prices 2004-2009.xlsx]TIPS!R18C84</stp>
        <tr r="CF18" s="1"/>
      </tp>
      <tp>
        <v>1.01614</v>
        <stp/>
        <stp>##V3_BDHV12</stp>
        <stp>912828GN4 Govt</stp>
        <stp>IDX_RATIO</stp>
        <stp>6/20/2007</stp>
        <stp>6/20/2007</stp>
        <stp>[Fixed Income  Prices 2004-2009.xlsx]TIPS!R46C40</stp>
        <tr r="AN46" s="1"/>
      </tp>
      <tp>
        <v>1.0039899999999999</v>
        <stp/>
        <stp>##V3_BDHV12</stp>
        <stp>912828FL9 Govt</stp>
        <stp>IDX_RATIO</stp>
        <stp>8/21/2006</stp>
        <stp>8/21/2006</stp>
        <stp>[Fixed Income  Prices 2004-2009.xlsx]TIPS!R32C80</stp>
        <tr r="CB32" s="1"/>
      </tp>
      <tp>
        <v>1.02237</v>
        <stp/>
        <stp>##V3_BDHV12</stp>
        <stp>912828GN4 Govt</stp>
        <stp>IDX_RATIO</stp>
        <stp>7/20/2007</stp>
        <stp>7/20/2007</stp>
        <stp>[Fixed Income  Prices 2004-2009.xlsx]TIPS!R68C40</stp>
        <tr r="AN68" s="1"/>
      </tp>
      <tp>
        <v>1.00319</v>
        <stp/>
        <stp>##V3_BDHV12</stp>
        <stp>912828EA4 Govt</stp>
        <stp>IDX_RATIO</stp>
        <stp>9/22/2005</stp>
        <stp>9/22/2005</stp>
        <stp>[Fixed Income  Prices 2004-2009.xlsx]TIPS!R54C72</stp>
        <tr r="BT54" s="1"/>
      </tp>
      <tp>
        <v>1.00335</v>
        <stp/>
        <stp>##V3_BDHV12</stp>
        <stp>912828FL9 Govt</stp>
        <stp>IDX_RATIO</stp>
        <stp>8/11/2006</stp>
        <stp>8/11/2006</stp>
        <stp>[Fixed Income  Prices 2004-2009.xlsx]TIPS!R26C80</stp>
        <tr r="CB26" s="1"/>
      </tp>
      <tp>
        <v>0.99741000000000002</v>
        <stp/>
        <stp>##V3_BDHV12</stp>
        <stp>912828DH0 Govt</stp>
        <stp>IDX_RATIO</stp>
        <stp>2/23/2005</stp>
        <stp>2/23/2005</stp>
        <stp>[Fixed Income  Prices 2004-2009.xlsx]TIPS!R33C68</stp>
        <tr r="BP33" s="1"/>
      </tp>
      <tp>
        <v>1.01139</v>
        <stp/>
        <stp>##V3_BDHV12</stp>
        <stp>912828GN4 Govt</stp>
        <stp>IDX_RATIO</stp>
        <stp>5/30/2007</stp>
        <stp>5/30/2007</stp>
        <stp>[Fixed Income  Prices 2004-2009.xlsx]TIPS!R31C40</stp>
        <tr r="AN31" s="1"/>
      </tp>
      <tp>
        <v>1.00353</v>
        <stp/>
        <stp>##V3_BDHV12</stp>
        <stp>912828GD6 Govt</stp>
        <stp>IDX_RATIO</stp>
        <stp>3/30/2007</stp>
        <stp>3/30/2007</stp>
        <stp>[Fixed Income  Prices 2004-2009.xlsx]TIPS!R61C84</stp>
        <tr r="CF61" s="1"/>
      </tp>
      <tp>
        <v>1.0203599999999999</v>
        <stp/>
        <stp>##V3_BDHV12</stp>
        <stp>912828GN4 Govt</stp>
        <stp>IDX_RATIO</stp>
        <stp>7/10/2007</stp>
        <stp>7/10/2007</stp>
        <stp>[Fixed Income  Prices 2004-2009.xlsx]TIPS!R60C40</stp>
        <tr r="AN60" s="1"/>
      </tp>
      <tp>
        <v>1.0001899999999999</v>
        <stp/>
        <stp>##V3_BDHV12</stp>
        <stp>912828GD6 Govt</stp>
        <stp>IDX_RATIO</stp>
        <stp>2/20/2007</stp>
        <stp>2/20/2007</stp>
        <stp>[Fixed Income  Prices 2004-2009.xlsx]TIPS!R33C84</stp>
        <tr r="CF33" s="1"/>
      </tp>
      <tp>
        <v>1.0016499999999999</v>
        <stp/>
        <stp>##V3_BDHV12</stp>
        <stp>912828EA4 Govt</stp>
        <stp>IDX_RATIO</stp>
        <stp>9/12/2005</stp>
        <stp>9/12/2005</stp>
        <stp>[Fixed Income  Prices 2004-2009.xlsx]TIPS!R46C72</stp>
        <tr r="BT46" s="1"/>
      </tp>
      <tp>
        <v>0.99811000000000005</v>
        <stp/>
        <stp>##V3_BDHV12</stp>
        <stp>912828DH0 Govt</stp>
        <stp>IDX_RATIO</stp>
        <stp>3/23/2005</stp>
        <stp>3/23/2005</stp>
        <stp>[Fixed Income  Prices 2004-2009.xlsx]TIPS!R53C68</stp>
        <tr r="BP53" s="1"/>
      </tp>
      <tp>
        <v>1.00569</v>
        <stp/>
        <stp>##V3_BDHV12</stp>
        <stp>912828FL9 Govt</stp>
        <stp>IDX_RATIO</stp>
        <stp>9/11/2006</stp>
        <stp>9/11/2006</stp>
        <stp>[Fixed Income  Prices 2004-2009.xlsx]TIPS!R47C80</stp>
        <tr r="CB47" s="1"/>
      </tp>
      <tp>
        <v>1.00254</v>
        <stp/>
        <stp>##V3_BDHV12</stp>
        <stp>912828GD6 Govt</stp>
        <stp>IDX_RATIO</stp>
        <stp>3/20/2007</stp>
        <stp>3/20/2007</stp>
        <stp>[Fixed Income  Prices 2004-2009.xlsx]TIPS!R53C84</stp>
        <tr r="CF53" s="1"/>
      </tp>
      <tp>
        <v>0.99961999999999995</v>
        <stp/>
        <stp>##V3_BDHV12</stp>
        <stp>912828EA4 Govt</stp>
        <stp>IDX_RATIO</stp>
        <stp>8/12/2005</stp>
        <stp>8/12/2005</stp>
        <stp>[Fixed Income  Prices 2004-2009.xlsx]TIPS!R25C72</stp>
        <tr r="BT25" s="1"/>
      </tp>
      <tp>
        <v>1.02152</v>
        <stp/>
        <stp>##V3_BDHV12</stp>
        <stp>912828FB1 Govt</stp>
        <stp>IDX_RATIO</stp>
        <stp>8/21/2006</stp>
        <stp>8/21/2006</stp>
        <stp>[Fixed Income  Prices 2004-2009.xlsx]TIPS!R89C32</stp>
        <tr r="AF89" s="1"/>
      </tp>
      <tp>
        <v>1.0071300000000001</v>
        <stp/>
        <stp>##V3_BDHV12</stp>
        <stp>912828GD6 Govt</stp>
        <stp>IDX_RATIO</stp>
        <stp>4/20/2007</stp>
        <stp>4/20/2007</stp>
        <stp>[Fixed Income  Prices 2004-2009.xlsx]TIPS!R76C84</stp>
        <tr r="CF76" s="1"/>
      </tp>
      <tp>
        <v>1.0321</v>
        <stp/>
        <stp>##V3_BDHV12</stp>
        <stp>912828BD1 Govt</stp>
        <stp>IDX_RATIO</stp>
        <stp>9/15/2004</stp>
        <stp>9/15/2004</stp>
        <stp>[Fixed Income  Prices 2004-2009.xlsx]TIPS!R43C52</stp>
        <tr r="AZ43" s="1"/>
      </tp>
      <tp>
        <v>1.02217</v>
        <stp/>
        <stp>##V3_BDHV12</stp>
        <stp>912828FB1 Govt</stp>
        <stp>IDX_RATIO</stp>
        <stp>8/31/2006</stp>
        <stp>8/31/2006</stp>
        <stp>[Fixed Income  Prices 2004-2009.xlsx]TIPS!R97C32</stp>
        <tr r="AF97" s="1"/>
      </tp>
      <tp>
        <v>1.00892</v>
        <stp/>
        <stp>##V3_BDHV12</stp>
        <stp>912828GD6 Govt</stp>
        <stp>IDX_RATIO</stp>
        <stp>4/30/2007</stp>
        <stp>4/30/2007</stp>
        <stp>[Fixed Income  Prices 2004-2009.xlsx]TIPS!R82C84</stp>
        <tr r="CF82" s="1"/>
      </tp>
      <tp>
        <v>1.0544199999999999</v>
        <stp/>
        <stp>##V3_BDHV12</stp>
        <stp>912828AF7 Govt</stp>
        <stp>IDX_RATIO</stp>
        <stp>8/26/2004</stp>
        <stp>8/26/2004</stp>
        <stp>[Fixed Income  Prices 2004-2009.xlsx]TIPS!R29C44</stp>
        <tr r="AR29" s="1"/>
      </tp>
      <tp>
        <v>1.0100499999999999</v>
        <stp/>
        <stp>##V3_BDHV12</stp>
        <stp>912828DH0 Govt</stp>
        <stp>IDX_RATIO</stp>
        <stp>5/23/2005</stp>
        <stp>5/23/2005</stp>
        <stp>[Fixed Income  Prices 2004-2009.xlsx]TIPS!R96C68</stp>
        <tr r="BP96" s="1"/>
      </tp>
      <tp>
        <v>1.01176</v>
        <stp/>
        <stp>##V3_BDHV12</stp>
        <stp>912828GD6 Govt</stp>
        <stp>IDX_RATIO</stp>
        <stp>5/10/2007</stp>
        <stp>5/10/2007</stp>
        <stp>[Fixed Income  Prices 2004-2009.xlsx]TIPS!R90C84</stp>
        <tr r="CF90" s="1"/>
      </tp>
      <tp>
        <v>1.0533399999999999</v>
        <stp/>
        <stp>##V3_BDHV12</stp>
        <stp>912828AF7 Govt</stp>
        <stp>IDX_RATIO</stp>
        <stp>8/16/2004</stp>
        <stp>8/16/2004</stp>
        <stp>[Fixed Income  Prices 2004-2009.xlsx]TIPS!R21C44</stp>
        <tr r="AR21" s="1"/>
      </tp>
      <tp>
        <v>1.0321199999999999</v>
        <stp/>
        <stp>##V3_BDHV12</stp>
        <stp>912828BD1 Govt</stp>
        <stp>IDX_RATIO</stp>
        <stp>8/25/2004</stp>
        <stp>8/25/2004</stp>
        <stp>[Fixed Income  Prices 2004-2009.xlsx]TIPS!R28C52</stp>
        <tr r="AZ28" s="1"/>
      </tp>
      <tp>
        <v>1.00752</v>
        <stp/>
        <stp>##V3_BDHV12</stp>
        <stp>912828DH0 Govt</stp>
        <stp>IDX_RATIO</stp>
        <stp>5/13/2005</stp>
        <stp>5/13/2005</stp>
        <stp>[Fixed Income  Prices 2004-2009.xlsx]TIPS!R90C68</stp>
        <tr r="BP90" s="1"/>
      </tp>
      <tp>
        <v>1.00102</v>
        <stp/>
        <stp>##V3_BDHV12</stp>
        <stp>912828DH0 Govt</stp>
        <stp>IDX_RATIO</stp>
        <stp>4/13/2005</stp>
        <stp>4/13/2005</stp>
        <stp>[Fixed Income  Prices 2004-2009.xlsx]TIPS!R68C68</stp>
        <tr r="BP68" s="1"/>
      </tp>
      <tp>
        <v>1.0208699999999999</v>
        <stp/>
        <stp>##V3_BDHV12</stp>
        <stp>912828FB1 Govt</stp>
        <stp>IDX_RATIO</stp>
        <stp>8/11/2006</stp>
        <stp>8/11/2006</stp>
        <stp>[Fixed Income  Prices 2004-2009.xlsx]TIPS!R83C32</stp>
        <tr r="AF83" s="1"/>
      </tp>
      <tp>
        <v>1.0053399999999999</v>
        <stp/>
        <stp>##V3_BDHV12</stp>
        <stp>912828GD6 Govt</stp>
        <stp>IDX_RATIO</stp>
        <stp>4/10/2007</stp>
        <stp>4/10/2007</stp>
        <stp>[Fixed Income  Prices 2004-2009.xlsx]TIPS!R68C84</stp>
        <tr r="CF68" s="1"/>
      </tp>
      <tp>
        <v>1.05423</v>
        <stp/>
        <stp>##V3_BDHV12</stp>
        <stp>912828AF7 Govt</stp>
        <stp>IDX_RATIO</stp>
        <stp>9/16/2004</stp>
        <stp>9/16/2004</stp>
        <stp>[Fixed Income  Prices 2004-2009.xlsx]TIPS!R44C44</stp>
        <tr r="AR44" s="1"/>
      </tp>
      <tp>
        <v>1.03162</v>
        <stp/>
        <stp>##V3_BDHV12</stp>
        <stp>912810PS1 Govt</stp>
        <stp>IDX_RATIO</stp>
        <stp>10/22/2007</stp>
        <stp>10/22/2007</stp>
        <stp>[Fixed Income  Prices 2004-2009.xlsx]TIPS!R199C116</stp>
        <tr r="DL199" s="1"/>
      </tp>
      <tp>
        <v>1.03186</v>
        <stp/>
        <stp>##V3_BDHV12</stp>
        <stp>912810PS1 Govt</stp>
        <stp>IDX_RATIO</stp>
        <stp>10/18/2007</stp>
        <stp>10/18/2007</stp>
        <stp>[Fixed Income  Prices 2004-2009.xlsx]TIPS!R197C116</stp>
        <tr r="DL197" s="1"/>
      </tp>
      <tp>
        <v>1.0320400000000001</v>
        <stp/>
        <stp>##V3_BDHV12</stp>
        <stp>912810PS1 Govt</stp>
        <stp>IDX_RATIO</stp>
        <stp>10/15/2007</stp>
        <stp>10/15/2007</stp>
        <stp>[Fixed Income  Prices 2004-2009.xlsx]TIPS!R194C116</stp>
        <tr r="DL194" s="1"/>
      </tp>
      <tp>
        <v>1.0319199999999999</v>
        <stp/>
        <stp>##V3_BDHV12</stp>
        <stp>912810PS1 Govt</stp>
        <stp>IDX_RATIO</stp>
        <stp>10/17/2007</stp>
        <stp>10/17/2007</stp>
        <stp>[Fixed Income  Prices 2004-2009.xlsx]TIPS!R196C116</stp>
        <tr r="DL196" s="1"/>
      </tp>
      <tp>
        <v>1.0323500000000001</v>
        <stp/>
        <stp>##V3_BDHV12</stp>
        <stp>912810PS1 Govt</stp>
        <stp>IDX_RATIO</stp>
        <stp>10/10/2007</stp>
        <stp>10/10/2007</stp>
        <stp>[Fixed Income  Prices 2004-2009.xlsx]TIPS!R191C116</stp>
        <tr r="DL191" s="1"/>
      </tp>
      <tp>
        <v>1.03223</v>
        <stp/>
        <stp>##V3_BDHV12</stp>
        <stp>912810PS1 Govt</stp>
        <stp>IDX_RATIO</stp>
        <stp>10/12/2007</stp>
        <stp>10/12/2007</stp>
        <stp>[Fixed Income  Prices 2004-2009.xlsx]TIPS!R193C116</stp>
        <tr r="DL193" s="1"/>
      </tp>
      <tp>
        <v>1.0318000000000001</v>
        <stp/>
        <stp>##V3_BDHV12</stp>
        <stp>912810PS1 Govt</stp>
        <stp>IDX_RATIO</stp>
        <stp>10/19/2007</stp>
        <stp>10/19/2007</stp>
        <stp>[Fixed Income  Prices 2004-2009.xlsx]TIPS!R198C116</stp>
        <tr r="DL198" s="1"/>
      </tp>
      <tp>
        <v>1.0319799999999999</v>
        <stp/>
        <stp>##V3_BDHV12</stp>
        <stp>912810PS1 Govt</stp>
        <stp>IDX_RATIO</stp>
        <stp>10/16/2007</stp>
        <stp>10/16/2007</stp>
        <stp>[Fixed Income  Prices 2004-2009.xlsx]TIPS!R195C116</stp>
        <tr r="DL195" s="1"/>
      </tp>
      <tp>
        <v>1.0322899999999999</v>
        <stp/>
        <stp>##V3_BDHV12</stp>
        <stp>912810PS1 Govt</stp>
        <stp>IDX_RATIO</stp>
        <stp>10/11/2007</stp>
        <stp>10/11/2007</stp>
        <stp>[Fixed Income  Prices 2004-2009.xlsx]TIPS!R192C116</stp>
        <tr r="DL192" s="1"/>
      </tp>
      <tp>
        <v>1.2396199999999999</v>
        <stp/>
        <stp>##V3_BDHV12</stp>
        <stp>9128272M3 Govt</stp>
        <stp>IDX_RATIO</stp>
        <stp>11/1/2005</stp>
        <stp>11/1/2005</stp>
        <stp>[Fixed Income  Prices 2004-2009.xlsx]TIPS!R336C8</stp>
        <tr r="H336" s="1"/>
      </tp>
      <tp>
        <v>1.2337199999999999</v>
        <stp/>
        <stp>##V3_BDHV12</stp>
        <stp>9128272M3 Govt</stp>
        <stp>IDX_RATIO</stp>
        <stp>10/3/2005</stp>
        <stp>10/3/2005</stp>
        <stp>[Fixed Income  Prices 2004-2009.xlsx]TIPS!R315C8</stp>
        <tr r="H315" s="1"/>
      </tp>
      <tp>
        <v>1.24265</v>
        <stp/>
        <stp>##V3_BDHV12</stp>
        <stp>9128272M3 Govt</stp>
        <stp>IDX_RATIO</stp>
        <stp>11/7/2005</stp>
        <stp>11/7/2005</stp>
        <stp>[Fixed Income  Prices 2004-2009.xlsx]TIPS!R340C8</stp>
        <tr r="H340" s="1"/>
      </tp>
      <tp>
        <v>1.2857000000000001</v>
        <stp/>
        <stp>##V3_BDHV12</stp>
        <stp>9128272M3 Govt</stp>
        <stp>IDX_RATIO</stp>
        <stp>11/7/2006</stp>
        <stp>11/7/2006</stp>
        <stp>[Fixed Income  Prices 2004-2009.xlsx]TIPS!R600C8</stp>
        <tr r="H600" s="1"/>
      </tp>
      <tp>
        <v>1.2845200000000001</v>
        <stp/>
        <stp>##V3_BDHV12</stp>
        <stp>9128272M3 Govt</stp>
        <stp>IDX_RATIO</stp>
        <stp>10/2/2006</stp>
        <stp>10/2/2006</stp>
        <stp>[Fixed Income  Prices 2004-2009.xlsx]TIPS!R574C8</stp>
        <tr r="H574" s="1"/>
      </tp>
      <tp>
        <v>1.2846</v>
        <stp/>
        <stp>##V3_BDHV12</stp>
        <stp>9128272M3 Govt</stp>
        <stp>IDX_RATIO</stp>
        <stp>10/3/2006</stp>
        <stp>10/3/2006</stp>
        <stp>[Fixed Income  Prices 2004-2009.xlsx]TIPS!R575C8</stp>
        <tr r="H575" s="1"/>
      </tp>
      <tp>
        <v>1.2869600000000001</v>
        <stp/>
        <stp>##V3_BDHV12</stp>
        <stp>9128272M3 Govt</stp>
        <stp>IDX_RATIO</stp>
        <stp>11/1/2006</stp>
        <stp>11/1/2006</stp>
        <stp>[Fixed Income  Prices 2004-2009.xlsx]TIPS!R596C8</stp>
        <tr r="H596" s="1"/>
      </tp>
      <tp>
        <v>1.1955</v>
        <stp/>
        <stp>##V3_BDHV12</stp>
        <stp>9128272M3 Govt</stp>
        <stp>IDX_RATIO</stp>
        <stp>8/17/2004</stp>
        <stp>8/17/2004</stp>
        <stp>[Fixed Income  Prices 2004-2009.xlsx]TIPS!R22C8</stp>
        <tr r="H22" s="1"/>
      </tp>
      <tp>
        <v>1.1958800000000001</v>
        <stp/>
        <stp>##V3_BDHV12</stp>
        <stp>9128272M3 Govt</stp>
        <stp>IDX_RATIO</stp>
        <stp>9/24/2004</stp>
        <stp>9/24/2004</stp>
        <stp>[Fixed Income  Prices 2004-2009.xlsx]TIPS!R50C8</stp>
        <tr r="H50" s="1"/>
      </tp>
      <tp>
        <v>1.19645</v>
        <stp/>
        <stp>##V3_BDHV12</stp>
        <stp>9128272M3 Govt</stp>
        <stp>IDX_RATIO</stp>
        <stp>9/15/2004</stp>
        <stp>9/15/2004</stp>
        <stp>[Fixed Income  Prices 2004-2009.xlsx]TIPS!R43C8</stp>
        <tr r="H43" s="1"/>
      </tp>
      <tp t="e">
        <v>#N/A</v>
        <stp/>
        <stp>##V3_BDHV12</stp>
        <stp>912810FS2 GOVT</stp>
        <stp>PX_DIRTY_MID</stp>
        <stp>7/23/2004</stp>
        <stp>11/19/2009</stp>
        <stp>[Fixed Income  Prices 2004-2009.xlsx]TIPS!R5C110</stp>
        <stp>cols=2;rows=998</stp>
        <tr r="DF5" s="1"/>
      </tp>
      <tp>
        <v>2.375</v>
        <stp/>
        <stp>##V3_BDPV12</stp>
        <stp>912810FR4 Govt</stp>
        <stp>CPN</stp>
        <stp>[Fixed Income  Prices 2004-2009.xlsx]TIPS!R1C107</stp>
        <tr r="DC1" s="1"/>
      </tp>
      <tp>
        <v>1.05348</v>
        <stp/>
        <stp>##V3_BDHV12</stp>
        <stp>912828AF7 Govt</stp>
        <stp>IDX_RATIO</stp>
        <stp>10/6/2004</stp>
        <stp>10/6/2004</stp>
        <stp>[Fixed Income  Prices 2004-2009.xlsx]TIPS!R58C44</stp>
        <tr r="AR58" s="1"/>
      </tp>
      <tp>
        <v>1.03199</v>
        <stp/>
        <stp>##V3_BDHV12</stp>
        <stp>912828BD1 Govt</stp>
        <stp>IDX_RATIO</stp>
        <stp>11/4/2004</stp>
        <stp>11/4/2004</stp>
        <stp>[Fixed Income  Prices 2004-2009.xlsx]TIPS!R79C52</stp>
        <tr r="AZ79" s="1"/>
      </tp>
      <tp>
        <v>1.0313000000000001</v>
        <stp/>
        <stp>##V3_BDHV12</stp>
        <stp>912828BD1 Govt</stp>
        <stp>IDX_RATIO</stp>
        <stp>10/5/2004</stp>
        <stp>10/5/2004</stp>
        <stp>[Fixed Income  Prices 2004-2009.xlsx]TIPS!R57C52</stp>
        <tr r="AZ57" s="1"/>
      </tp>
      <tp>
        <v>1.01054</v>
        <stp/>
        <stp>##V3_BDHV12</stp>
        <stp>912828EA4 Govt</stp>
        <stp>IDX_RATIO</stp>
        <stp>11/3/2005</stp>
        <stp>11/3/2005</stp>
        <stp>[Fixed Income  Prices 2004-2009.xlsx]TIPS!R84C72</stp>
        <tr r="BT84" s="1"/>
      </tp>
      <tp>
        <v>1.0310999999999999</v>
        <stp/>
        <stp>##V3_BDHV12</stp>
        <stp>912810PS1 Govt</stp>
        <stp>IDX_RATIO</stp>
        <stp>11/2/2007</stp>
        <stp>11/2/2007</stp>
        <stp>[Fixed Income  Prices 2004-2009.xlsx]TIPS!R208C116</stp>
        <tr r="DL208" s="1"/>
      </tp>
      <tp>
        <v>1.02732</v>
        <stp/>
        <stp>##V3_BDHV12</stp>
        <stp>912810FS2 Govt</stp>
        <stp>IDX_RATIO</stp>
        <stp>11/1/2006</stp>
        <stp>11/1/2006</stp>
        <stp>[Fixed Income  Prices 2004-2009.xlsx]TIPS!R206C112</stp>
        <tr r="DH206" s="1"/>
      </tp>
      <tp>
        <v>1.03765</v>
        <stp/>
        <stp>##V3_BDHV12</stp>
        <stp>912810FR4 Govt</stp>
        <stp>IDX_RATIO</stp>
        <stp>10/7/2005</stp>
        <stp>10/7/2005</stp>
        <stp>[Fixed Income  Prices 2004-2009.xlsx]TIPS!R316C108</stp>
        <tr r="DD316" s="1"/>
      </tp>
      <tp>
        <v>1.00057</v>
        <stp/>
        <stp>##V3_BDHV12</stp>
        <stp>912828CZ1 Govt</stp>
        <stp>IDX_RATIO</stp>
        <stp>11/5/2004</stp>
        <stp>11/5/2004</stp>
        <stp>[Fixed Income  Prices 2004-2009.xlsx]TIPS!R11C24</stp>
        <tr r="X11" s="1"/>
      </tp>
      <tp>
        <v>1.00325</v>
        <stp/>
        <stp>##V3_BDHV12</stp>
        <stp>912828CZ1 Govt</stp>
        <stp>IDX_RATIO</stp>
        <stp>12/6/2004</stp>
        <stp>12/6/2004</stp>
        <stp>[Fixed Income  Prices 2004-2009.xlsx]TIPS!R32C24</stp>
        <tr r="X32" s="1"/>
      </tp>
      <tp>
        <v>1.00545</v>
        <stp/>
        <stp>##V3_BDHV12</stp>
        <stp>912828JX9 Govt</stp>
        <stp>IDX_RATIO</stp>
        <stp>11/9/2009</stp>
        <stp>11/9/2009</stp>
        <stp>[Fixed Income  Prices 2004-2009.xlsx]TIPS!R224C100</stp>
        <tr r="CV224" s="1"/>
      </tp>
      <tp>
        <v>1.0549299999999999</v>
        <stp/>
        <stp>##V3_BDHV12</stp>
        <stp>912810FR4 Govt</stp>
        <stp>IDX_RATIO</stp>
        <stp>12/5/2005</stp>
        <stp>12/5/2005</stp>
        <stp>[Fixed Income  Prices 2004-2009.xlsx]TIPS!R357C108</stp>
        <tr r="DD357" s="1"/>
      </tp>
      <tp>
        <v>1.0035400000000001</v>
        <stp/>
        <stp>##V3_BDHV12</stp>
        <stp>912828JX9 Govt</stp>
        <stp>IDX_RATIO</stp>
        <stp>10/8/2009</stp>
        <stp>10/8/2009</stp>
        <stp>[Fixed Income  Prices 2004-2009.xlsx]TIPS!R202C100</stp>
        <tr r="CV202" s="1"/>
      </tp>
      <tp>
        <v>1.0481400000000001</v>
        <stp/>
        <stp>##V3_BDHV12</stp>
        <stp>912810FS2 Govt</stp>
        <stp>IDX_RATIO</stp>
        <stp>11/7/2007</stp>
        <stp>11/7/2007</stp>
        <stp>[Fixed Income  Prices 2004-2009.xlsx]TIPS!R471C112</stp>
        <tr r="DH471" s="1"/>
      </tp>
      <tp>
        <v>1.0862400000000001</v>
        <stp/>
        <stp>##V3_BDHV12</stp>
        <stp>912810PS1 Govt</stp>
        <stp>IDX_RATIO</stp>
        <stp>11/4/2008</stp>
        <stp>11/4/2008</stp>
        <stp>[Fixed Income  Prices 2004-2009.xlsx]TIPS!R470C116</stp>
        <tr r="DL470" s="1"/>
      </tp>
      <tp>
        <v>1.00319</v>
        <stp/>
        <stp>##V3_BDHV12</stp>
        <stp>912828GX2 Govt</stp>
        <stp>IDX_RATIO</stp>
        <stp>11/1/2007</stp>
        <stp>11/1/2007</stp>
        <stp>[Fixed Income  Prices 2004-2009.xlsx]TIPS!R85C88</stp>
        <tr r="CJ85" s="1"/>
      </tp>
      <tp>
        <v>1.0506599999999999</v>
        <stp/>
        <stp>##V3_BDHV12</stp>
        <stp>912810FS2 Govt</stp>
        <stp>IDX_RATIO</stp>
        <stp>12/4/2007</stp>
        <stp>12/4/2007</stp>
        <stp>[Fixed Income  Prices 2004-2009.xlsx]TIPS!R490C112</stp>
        <tr r="DH490" s="1"/>
      </tp>
      <tp>
        <v>1.0254399999999999</v>
        <stp/>
        <stp>##V3_BDHV12</stp>
        <stp>912810FS2 Govt</stp>
        <stp>IDX_RATIO</stp>
        <stp>10/3/2006</stp>
        <stp>10/3/2006</stp>
        <stp>[Fixed Income  Prices 2004-2009.xlsx]TIPS!R185C112</stp>
        <tr r="DH185" s="1"/>
      </tp>
      <tp>
        <v>1.02579</v>
        <stp/>
        <stp>##V3_BDHV12</stp>
        <stp>912828BW9 Govt</stp>
        <stp>IDX_RATIO</stp>
        <stp>11/4/2004</stp>
        <stp>11/4/2004</stp>
        <stp>[Fixed Income  Prices 2004-2009.xlsx]TIPS!R79C56</stp>
        <tr r="BD79" s="1"/>
      </tp>
      <tp>
        <v>1.0250999999999999</v>
        <stp/>
        <stp>##V3_BDHV12</stp>
        <stp>912828BW9 Govt</stp>
        <stp>IDX_RATIO</stp>
        <stp>10/5/2004</stp>
        <stp>10/5/2004</stp>
        <stp>[Fixed Income  Prices 2004-2009.xlsx]TIPS!R57C56</stp>
        <tr r="BD57" s="1"/>
      </tp>
      <tp>
        <v>1.10368</v>
        <stp/>
        <stp>##V3_BDHV12</stp>
        <stp>912810FS2 Govt</stp>
        <stp>IDX_RATIO</stp>
        <stp>11/4/2008</stp>
        <stp>11/4/2008</stp>
        <stp>[Fixed Income  Prices 2004-2009.xlsx]TIPS!R730C112</stp>
        <tr r="DH730" s="1"/>
      </tp>
      <tp>
        <v>1.00539</v>
        <stp/>
        <stp>##V3_BDHV12</stp>
        <stp>912810PZ5 Govt</stp>
        <stp>IDX_RATIO</stp>
        <stp>11/6/2009</stp>
        <stp>11/6/2009</stp>
        <stp>[Fixed Income  Prices 2004-2009.xlsx]TIPS!R208C120</stp>
        <tr r="DP208" s="1"/>
      </tp>
      <tp>
        <v>1.00484</v>
        <stp/>
        <stp>##V3_BDHV12</stp>
        <stp>912828CP3 Govt</stp>
        <stp>IDX_RATIO</stp>
        <stp>10/4/2004</stp>
        <stp>10/4/2004</stp>
        <stp>[Fixed Income  Prices 2004-2009.xlsx]TIPS!R56C64</stp>
        <tr r="BL56" s="1"/>
      </tp>
      <tp>
        <v>1.0056099999999999</v>
        <stp/>
        <stp>##V3_BDHV12</stp>
        <stp>912828CP3 Govt</stp>
        <stp>IDX_RATIO</stp>
        <stp>11/5/2004</stp>
        <stp>11/5/2004</stp>
        <stp>[Fixed Income  Prices 2004-2009.xlsx]TIPS!R80C64</stp>
        <tr r="BL80" s="1"/>
      </tp>
      <tp>
        <v>1.0682499999999999</v>
        <stp/>
        <stp>##V3_BDHV12</stp>
        <stp>912810PS1 Govt</stp>
        <stp>IDX_RATIO</stp>
        <stp>10/6/2009</stp>
        <stp>10/6/2009</stp>
        <stp>[Fixed Income  Prices 2004-2009.xlsx]TIPS!R710C116</stp>
        <tr r="DL710" s="1"/>
      </tp>
      <tp>
        <v>1.03477</v>
        <stp/>
        <stp>##V3_BDHV12</stp>
        <stp>912810PS1 Govt</stp>
        <stp>IDX_RATIO</stp>
        <stp>12/14/2007</stp>
        <stp>12/14/2007</stp>
        <stp>[Fixed Income  Prices 2004-2009.xlsx]TIPS!R238C116</stp>
        <tr r="DL238" s="1"/>
      </tp>
      <tp>
        <v>1.0349900000000001</v>
        <stp/>
        <stp>##V3_BDHV12</stp>
        <stp>912810PS1 Govt</stp>
        <stp>IDX_RATIO</stp>
        <stp>12/17/2007</stp>
        <stp>12/17/2007</stp>
        <stp>[Fixed Income  Prices 2004-2009.xlsx]TIPS!R239C116</stp>
        <tr r="DL239" s="1"/>
      </tp>
      <tp>
        <v>1.0346299999999999</v>
        <stp/>
        <stp>##V3_BDHV12</stp>
        <stp>912810PS1 Govt</stp>
        <stp>IDX_RATIO</stp>
        <stp>12/12/2007</stp>
        <stp>12/12/2007</stp>
        <stp>[Fixed Income  Prices 2004-2009.xlsx]TIPS!R236C116</stp>
        <tr r="DL236" s="1"/>
      </tp>
      <tp>
        <v>1.0347</v>
        <stp/>
        <stp>##V3_BDHV12</stp>
        <stp>912810PS1 Govt</stp>
        <stp>IDX_RATIO</stp>
        <stp>12/13/2007</stp>
        <stp>12/13/2007</stp>
        <stp>[Fixed Income  Prices 2004-2009.xlsx]TIPS!R237C116</stp>
        <tr r="DL237" s="1"/>
      </tp>
      <tp>
        <v>1.0344899999999999</v>
        <stp/>
        <stp>##V3_BDHV12</stp>
        <stp>912810PS1 Govt</stp>
        <stp>IDX_RATIO</stp>
        <stp>12/10/2007</stp>
        <stp>12/10/2007</stp>
        <stp>[Fixed Income  Prices 2004-2009.xlsx]TIPS!R234C116</stp>
        <tr r="DL234" s="1"/>
      </tp>
      <tp>
        <v>1.0345599999999999</v>
        <stp/>
        <stp>##V3_BDHV12</stp>
        <stp>912810PS1 Govt</stp>
        <stp>IDX_RATIO</stp>
        <stp>12/11/2007</stp>
        <stp>12/11/2007</stp>
        <stp>[Fixed Income  Prices 2004-2009.xlsx]TIPS!R235C116</stp>
        <tr r="DL235" s="1"/>
      </tp>
      <tp>
        <v>1.0351999999999999</v>
        <stp/>
        <stp>##V3_BDHV12</stp>
        <stp>912810PS1 Govt</stp>
        <stp>IDX_RATIO</stp>
        <stp>12/20/2007</stp>
        <stp>12/20/2007</stp>
        <stp>[Fixed Income  Prices 2004-2009.xlsx]TIPS!R242C116</stp>
        <tr r="DL242" s="1"/>
      </tp>
      <tp>
        <v>1.0352699999999999</v>
        <stp/>
        <stp>##V3_BDHV12</stp>
        <stp>912810PS1 Govt</stp>
        <stp>IDX_RATIO</stp>
        <stp>12/21/2007</stp>
        <stp>12/21/2007</stp>
        <stp>[Fixed Income  Prices 2004-2009.xlsx]TIPS!R243C116</stp>
        <tr r="DL243" s="1"/>
      </tp>
      <tp>
        <v>1.0356300000000001</v>
        <stp/>
        <stp>##V3_BDHV12</stp>
        <stp>912810PS1 Govt</stp>
        <stp>IDX_RATIO</stp>
        <stp>12/26/2007</stp>
        <stp>12/26/2007</stp>
        <stp>[Fixed Income  Prices 2004-2009.xlsx]TIPS!R246C116</stp>
        <tr r="DL246" s="1"/>
      </tp>
      <tp>
        <v>1.0357000000000001</v>
        <stp/>
        <stp>##V3_BDHV12</stp>
        <stp>912810PS1 Govt</stp>
        <stp>IDX_RATIO</stp>
        <stp>12/27/2007</stp>
        <stp>12/27/2007</stp>
        <stp>[Fixed Income  Prices 2004-2009.xlsx]TIPS!R247C116</stp>
        <tr r="DL247" s="1"/>
      </tp>
      <tp>
        <v>1.03549</v>
        <stp/>
        <stp>##V3_BDHV12</stp>
        <stp>912810PS1 Govt</stp>
        <stp>IDX_RATIO</stp>
        <stp>12/24/2007</stp>
        <stp>12/24/2007</stp>
        <stp>[Fixed Income  Prices 2004-2009.xlsx]TIPS!R244C116</stp>
        <tr r="DL244" s="1"/>
      </tp>
      <tp>
        <v>1.03556</v>
        <stp/>
        <stp>##V3_BDHV12</stp>
        <stp>912810PS1 Govt</stp>
        <stp>IDX_RATIO</stp>
        <stp>12/25/2007</stp>
        <stp>12/25/2007</stp>
        <stp>[Fixed Income  Prices 2004-2009.xlsx]TIPS!R245C116</stp>
        <tr r="DL245" s="1"/>
      </tp>
      <tp>
        <v>1.0357700000000001</v>
        <stp/>
        <stp>##V3_BDHV12</stp>
        <stp>912810PS1 Govt</stp>
        <stp>IDX_RATIO</stp>
        <stp>12/28/2007</stp>
        <stp>12/28/2007</stp>
        <stp>[Fixed Income  Prices 2004-2009.xlsx]TIPS!R248C116</stp>
        <tr r="DL248" s="1"/>
      </tp>
      <tp>
        <v>1.03599</v>
        <stp/>
        <stp>##V3_BDHV12</stp>
        <stp>912810PS1 Govt</stp>
        <stp>IDX_RATIO</stp>
        <stp>12/31/2007</stp>
        <stp>12/31/2007</stp>
        <stp>[Fixed Income  Prices 2004-2009.xlsx]TIPS!R249C116</stp>
        <tr r="DL249" s="1"/>
      </tp>
      <tp>
        <v>1.0350600000000001</v>
        <stp/>
        <stp>##V3_BDHV12</stp>
        <stp>912810PS1 Govt</stp>
        <stp>IDX_RATIO</stp>
        <stp>12/18/2007</stp>
        <stp>12/18/2007</stp>
        <stp>[Fixed Income  Prices 2004-2009.xlsx]TIPS!R240C116</stp>
        <tr r="DL240" s="1"/>
      </tp>
      <tp>
        <v>1.0351300000000001</v>
        <stp/>
        <stp>##V3_BDHV12</stp>
        <stp>912810PS1 Govt</stp>
        <stp>IDX_RATIO</stp>
        <stp>12/19/2007</stp>
        <stp>12/19/2007</stp>
        <stp>[Fixed Income  Prices 2004-2009.xlsx]TIPS!R241C116</stp>
        <tr r="DL241" s="1"/>
      </tp>
      <tp t="s">
        <v>912828JX9</v>
        <stp/>
        <stp>##V3_BDPV12</stp>
        <stp>912828JX Govt</stp>
        <stp>ID_BB</stp>
        <stp>[Fixed Income  Prices 2004-2009.xlsx]TIPS!R3C101</stp>
        <tr r="CW3" s="1"/>
      </tp>
      <tp t="s">
        <v>912828JX9</v>
        <stp/>
        <stp>##V3_BDPV12</stp>
        <stp>912828JX Govt</stp>
        <stp>ID_BB</stp>
        <stp>[Fixed Income  Prices 2004-2009.xlsx]TIPS!R3C100</stp>
        <tr r="CV3" s="1"/>
      </tp>
      <tp>
        <v>1.25526</v>
        <stp/>
        <stp>##V3_BDHV12</stp>
        <stp>9128272M3 Govt</stp>
        <stp>IDX_RATIO</stp>
        <stp>12/7/2005</stp>
        <stp>12/7/2005</stp>
        <stp>[Fixed Income  Prices 2004-2009.xlsx]TIPS!R362C8</stp>
        <tr r="H362" s="1"/>
      </tp>
      <tp>
        <v>1.2551000000000001</v>
        <stp/>
        <stp>##V3_BDHV12</stp>
        <stp>9128272M3 Govt</stp>
        <stp>IDX_RATIO</stp>
        <stp>12/5/2005</stp>
        <stp>12/5/2005</stp>
        <stp>[Fixed Income  Prices 2004-2009.xlsx]TIPS!R360C8</stp>
        <tr r="H360" s="1"/>
      </tp>
      <tp>
        <v>1.1998199999999999</v>
        <stp/>
        <stp>##V3_BDHV12</stp>
        <stp>9128272M3 Govt</stp>
        <stp>IDX_RATIO</stp>
        <stp>12/7/2004</stp>
        <stp>12/7/2004</stp>
        <stp>[Fixed Income  Prices 2004-2009.xlsx]TIPS!R102C8</stp>
        <tr r="H102" s="1"/>
      </tp>
      <tp>
        <v>1.2793000000000001</v>
        <stp/>
        <stp>##V3_BDHV12</stp>
        <stp>9128272M3 Govt</stp>
        <stp>IDX_RATIO</stp>
        <stp>12/7/2006</stp>
        <stp>12/7/2006</stp>
        <stp>[Fixed Income  Prices 2004-2009.xlsx]TIPS!R622C8</stp>
        <tr r="H622" s="1"/>
      </tp>
      <tp>
        <v>1.2797499999999999</v>
        <stp/>
        <stp>##V3_BDHV12</stp>
        <stp>9128272M3 Govt</stp>
        <stp>IDX_RATIO</stp>
        <stp>12/5/2006</stp>
        <stp>12/5/2006</stp>
        <stp>[Fixed Income  Prices 2004-2009.xlsx]TIPS!R620C8</stp>
        <tr r="H620" s="1"/>
      </tp>
      <tp>
        <v>1.1956199999999999</v>
        <stp/>
        <stp>##V3_BDHV12</stp>
        <stp>9128272M3 Govt</stp>
        <stp>IDX_RATIO</stp>
        <stp>8/18/2004</stp>
        <stp>8/18/2004</stp>
        <stp>[Fixed Income  Prices 2004-2009.xlsx]TIPS!R23C8</stp>
        <tr r="H23" s="1"/>
      </tp>
      <tp>
        <v>1.19709</v>
        <stp/>
        <stp>##V3_BDHV12</stp>
        <stp>9128272M3 Govt</stp>
        <stp>IDX_RATIO</stp>
        <stp>8/30/2004</stp>
        <stp>8/30/2004</stp>
        <stp>[Fixed Income  Prices 2004-2009.xlsx]TIPS!R31C8</stp>
        <tr r="H31" s="1"/>
      </tp>
      <tp>
        <v>1.19672</v>
        <stp/>
        <stp>##V3_BDHV12</stp>
        <stp>9128272M3 Govt</stp>
        <stp>IDX_RATIO</stp>
        <stp>8/27/2004</stp>
        <stp>8/27/2004</stp>
        <stp>[Fixed Income  Prices 2004-2009.xlsx]TIPS!R30C8</stp>
        <tr r="H30" s="1"/>
      </tp>
      <tp>
        <v>1.1956899999999999</v>
        <stp/>
        <stp>##V3_BDHV12</stp>
        <stp>9128272M3 Govt</stp>
        <stp>IDX_RATIO</stp>
        <stp>9/27/2004</stp>
        <stp>9/27/2004</stp>
        <stp>[Fixed Income  Prices 2004-2009.xlsx]TIPS!R51C8</stp>
        <tr r="H51" s="1"/>
      </tp>
      <tp>
        <v>1.19651</v>
        <stp/>
        <stp>##V3_BDHV12</stp>
        <stp>9128272M3 Govt</stp>
        <stp>IDX_RATIO</stp>
        <stp>9/14/2004</stp>
        <stp>9/14/2004</stp>
        <stp>[Fixed Income  Prices 2004-2009.xlsx]TIPS!R42C8</stp>
        <tr r="H42" s="1"/>
      </tp>
      <tp>
        <v>1.875</v>
        <stp/>
        <stp>##V3_BDPV12</stp>
        <stp>912828LA6 Govt</stp>
        <stp>CPN</stp>
        <stp>[Fixed Income  Prices 2004-2009.xlsx]TIPS!R1C103</stp>
        <tr r="CY1" s="1"/>
      </tp>
      <tp>
        <v>0.875</v>
        <stp/>
        <stp>##V3_BDPV12</stp>
        <stp>912828CZ1 Govt</stp>
        <stp>CPN</stp>
        <stp>[Fixed Income  Prices 2004-2009.xlsx]TIPS!R1C23</stp>
        <tr r="W1" s="1"/>
      </tp>
      <tp>
        <v>2.5</v>
        <stp/>
        <stp>##V3_BDPV12</stp>
        <stp>912810PZ5 Govt</stp>
        <stp>CPN</stp>
        <stp>[Fixed Income  Prices 2004-2009.xlsx]TIPS!R1C119</stp>
        <tr r="DO1" s="1"/>
      </tp>
      <tp>
        <v>1.0535000000000001</v>
        <stp/>
        <stp>##V3_BDHV12</stp>
        <stp>912828AF7 Govt</stp>
        <stp>IDX_RATIO</stp>
        <stp>10/7/2004</stp>
        <stp>10/7/2004</stp>
        <stp>[Fixed Income  Prices 2004-2009.xlsx]TIPS!R59C44</stp>
        <tr r="AR59" s="1"/>
      </tp>
      <tp>
        <v>1.03128</v>
        <stp/>
        <stp>##V3_BDHV12</stp>
        <stp>912828BD1 Govt</stp>
        <stp>IDX_RATIO</stp>
        <stp>10/4/2004</stp>
        <stp>10/4/2004</stp>
        <stp>[Fixed Income  Prices 2004-2009.xlsx]TIPS!R56C52</stp>
        <tr r="AZ56" s="1"/>
      </tp>
      <tp>
        <v>1.03206</v>
        <stp/>
        <stp>##V3_BDHV12</stp>
        <stp>912828BD1 Govt</stp>
        <stp>IDX_RATIO</stp>
        <stp>11/5/2004</stp>
        <stp>11/5/2004</stp>
        <stp>[Fixed Income  Prices 2004-2009.xlsx]TIPS!R80C52</stp>
        <tr r="AZ80" s="1"/>
      </tp>
      <tp>
        <v>1.00491</v>
        <stp/>
        <stp>##V3_BDHV12</stp>
        <stp>912828EA4 Govt</stp>
        <stp>IDX_RATIO</stp>
        <stp>10/3/2005</stp>
        <stp>10/3/2005</stp>
        <stp>[Fixed Income  Prices 2004-2009.xlsx]TIPS!R61C72</stp>
        <tr r="BT61" s="1"/>
      </tp>
      <tp>
        <v>1.01013</v>
        <stp/>
        <stp>##V3_BDHV12</stp>
        <stp>912828EA4 Govt</stp>
        <stp>IDX_RATIO</stp>
        <stp>11/2/2005</stp>
        <stp>11/2/2005</stp>
        <stp>[Fixed Income  Prices 2004-2009.xlsx]TIPS!R83C72</stp>
        <tr r="BT83" s="1"/>
      </tp>
      <tp>
        <v>1.0096499999999999</v>
        <stp/>
        <stp>##V3_BDHV12</stp>
        <stp>912828FL9 Govt</stp>
        <stp>IDX_RATIO</stp>
        <stp>11/1/2006</stp>
        <stp>11/1/2006</stp>
        <stp>[Fixed Income  Prices 2004-2009.xlsx]TIPS!R84C80</stp>
        <tr r="CB84" s="1"/>
      </tp>
      <tp>
        <v>1.04447</v>
        <stp/>
        <stp>##V3_BDHV12</stp>
        <stp>912810FR4 Govt</stp>
        <stp>IDX_RATIO</stp>
        <stp>11/7/2005</stp>
        <stp>11/7/2005</stp>
        <stp>[Fixed Income  Prices 2004-2009.xlsx]TIPS!R337C108</stp>
        <tr r="DD337" s="1"/>
      </tp>
      <tp>
        <v>1.0764100000000001</v>
        <stp/>
        <stp>##V3_BDHV12</stp>
        <stp>912810FR4 Govt</stp>
        <stp>IDX_RATIO</stp>
        <stp>12/1/2006</stp>
        <stp>12/1/2006</stp>
        <stp>[Fixed Income  Prices 2004-2009.xlsx]TIPS!R615C108</stp>
        <tr r="DD615" s="1"/>
      </tp>
      <tp>
        <v>1.03748</v>
        <stp/>
        <stp>##V3_BDHV12</stp>
        <stp>912810FR4 Govt</stp>
        <stp>IDX_RATIO</stp>
        <stp>10/6/2005</stp>
        <stp>10/6/2005</stp>
        <stp>[Fixed Income  Prices 2004-2009.xlsx]TIPS!R315C108</stp>
        <tr r="DD315" s="1"/>
      </tp>
      <tp>
        <v>1.0004999999999999</v>
        <stp/>
        <stp>##V3_BDHV12</stp>
        <stp>912828CZ1 Govt</stp>
        <stp>IDX_RATIO</stp>
        <stp>11/4/2004</stp>
        <stp>11/4/2004</stp>
        <stp>[Fixed Income  Prices 2004-2009.xlsx]TIPS!R10C24</stp>
        <tr r="X10" s="1"/>
      </tp>
      <tp>
        <v>1.00342</v>
        <stp/>
        <stp>##V3_BDHV12</stp>
        <stp>912828CZ1 Govt</stp>
        <stp>IDX_RATIO</stp>
        <stp>12/7/2004</stp>
        <stp>12/7/2004</stp>
        <stp>[Fixed Income  Prices 2004-2009.xlsx]TIPS!R33C24</stp>
        <tr r="X33" s="1"/>
      </tp>
      <tp>
        <v>1.00332</v>
        <stp/>
        <stp>##V3_BDHV12</stp>
        <stp>912810PZ5 Govt</stp>
        <stp>IDX_RATIO</stp>
        <stp>10/5/2009</stp>
        <stp>10/5/2009</stp>
        <stp>[Fixed Income  Prices 2004-2009.xlsx]TIPS!R184C120</stp>
        <tr r="DP184" s="1"/>
      </tp>
      <tp>
        <v>1.0036099999999999</v>
        <stp/>
        <stp>##V3_BDHV12</stp>
        <stp>912828JX9 Govt</stp>
        <stp>IDX_RATIO</stp>
        <stp>10/9/2009</stp>
        <stp>10/9/2009</stp>
        <stp>[Fixed Income  Prices 2004-2009.xlsx]TIPS!R203C100</stp>
        <tr r="CV203" s="1"/>
      </tp>
      <tp>
        <v>1.0480400000000001</v>
        <stp/>
        <stp>##V3_BDHV12</stp>
        <stp>912810FS2 Govt</stp>
        <stp>IDX_RATIO</stp>
        <stp>11/6/2007</stp>
        <stp>11/6/2007</stp>
        <stp>[Fixed Income  Prices 2004-2009.xlsx]TIPS!R470C112</stp>
        <tr r="DH470" s="1"/>
      </tp>
      <tp>
        <v>1.08619</v>
        <stp/>
        <stp>##V3_BDHV12</stp>
        <stp>912810PS1 Govt</stp>
        <stp>IDX_RATIO</stp>
        <stp>11/5/2008</stp>
        <stp>11/5/2008</stp>
        <stp>[Fixed Income  Prices 2004-2009.xlsx]TIPS!R471C116</stp>
        <tr r="DL471" s="1"/>
      </tp>
      <tp>
        <v>1.0328999999999999</v>
        <stp/>
        <stp>##V3_BDHV12</stp>
        <stp>912810PS1 Govt</stp>
        <stp>IDX_RATIO</stp>
        <stp>10/1/2007</stp>
        <stp>10/1/2007</stp>
        <stp>[Fixed Income  Prices 2004-2009.xlsx]TIPS!R184C116</stp>
        <tr r="DL184" s="1"/>
      </tp>
      <tp>
        <v>1.0050300000000001</v>
        <stp/>
        <stp>##V3_BDHV12</stp>
        <stp>912828GX2 Govt</stp>
        <stp>IDX_RATIO</stp>
        <stp>10/1/2007</stp>
        <stp>10/1/2007</stp>
        <stp>[Fixed Income  Prices 2004-2009.xlsx]TIPS!R62C88</stp>
        <tr r="CJ62" s="1"/>
      </tp>
      <tp>
        <v>1.05074</v>
        <stp/>
        <stp>##V3_BDHV12</stp>
        <stp>912810FS2 Govt</stp>
        <stp>IDX_RATIO</stp>
        <stp>12/5/2007</stp>
        <stp>12/5/2007</stp>
        <stp>[Fixed Income  Prices 2004-2009.xlsx]TIPS!R491C112</stp>
        <tr r="DH491" s="1"/>
      </tp>
      <tp>
        <v>1.0253699999999999</v>
        <stp/>
        <stp>##V3_BDHV12</stp>
        <stp>912810FS2 Govt</stp>
        <stp>IDX_RATIO</stp>
        <stp>10/2/2006</stp>
        <stp>10/2/2006</stp>
        <stp>[Fixed Income  Prices 2004-2009.xlsx]TIPS!R184C112</stp>
        <tr r="DH184" s="1"/>
      </tp>
      <tp>
        <v>1.08172</v>
        <stp/>
        <stp>##V3_BDHV12</stp>
        <stp>912810FR4 Govt</stp>
        <stp>IDX_RATIO</stp>
        <stp>11/1/2006</stp>
        <stp>11/1/2006</stp>
        <stp>[Fixed Income  Prices 2004-2009.xlsx]TIPS!R593C108</stp>
        <tr r="DD593" s="1"/>
      </tp>
      <tp>
        <v>1.02586</v>
        <stp/>
        <stp>##V3_BDHV12</stp>
        <stp>912828BW9 Govt</stp>
        <stp>IDX_RATIO</stp>
        <stp>11/5/2004</stp>
        <stp>11/5/2004</stp>
        <stp>[Fixed Income  Prices 2004-2009.xlsx]TIPS!R80C56</stp>
        <tr r="BD80" s="1"/>
      </tp>
      <tp>
        <v>1.0250900000000001</v>
        <stp/>
        <stp>##V3_BDHV12</stp>
        <stp>912828BW9 Govt</stp>
        <stp>IDX_RATIO</stp>
        <stp>10/4/2004</stp>
        <stp>10/4/2004</stp>
        <stp>[Fixed Income  Prices 2004-2009.xlsx]TIPS!R56C56</stp>
        <tr r="BD56" s="1"/>
      </tp>
      <tp>
        <v>1.1036299999999999</v>
        <stp/>
        <stp>##V3_BDHV12</stp>
        <stp>912810FS2 Govt</stp>
        <stp>IDX_RATIO</stp>
        <stp>11/5/2008</stp>
        <stp>11/5/2008</stp>
        <stp>[Fixed Income  Prices 2004-2009.xlsx]TIPS!R731C112</stp>
        <tr r="DH731" s="1"/>
      </tp>
      <tp>
        <v>1.07037</v>
        <stp/>
        <stp>##V3_BDHV12</stp>
        <stp>912810PS1 Govt</stp>
        <stp>IDX_RATIO</stp>
        <stp>11/6/2009</stp>
        <stp>11/6/2009</stp>
        <stp>[Fixed Income  Prices 2004-2009.xlsx]TIPS!R733C116</stp>
        <tr r="DL733" s="1"/>
      </tp>
      <tp>
        <v>1.00553</v>
        <stp/>
        <stp>##V3_BDHV12</stp>
        <stp>912828CP3 Govt</stp>
        <stp>IDX_RATIO</stp>
        <stp>11/4/2004</stp>
        <stp>11/4/2004</stp>
        <stp>[Fixed Income  Prices 2004-2009.xlsx]TIPS!R79C64</stp>
        <tr r="BL79" s="1"/>
      </tp>
      <tp>
        <v>1.0048600000000001</v>
        <stp/>
        <stp>##V3_BDHV12</stp>
        <stp>912828CP3 Govt</stp>
        <stp>IDX_RATIO</stp>
        <stp>10/5/2004</stp>
        <stp>10/5/2004</stp>
        <stp>[Fixed Income  Prices 2004-2009.xlsx]TIPS!R57C64</stp>
        <tr r="BL57" s="1"/>
      </tp>
      <tp>
        <v>1.06833</v>
        <stp/>
        <stp>##V3_BDHV12</stp>
        <stp>912810PS1 Govt</stp>
        <stp>IDX_RATIO</stp>
        <stp>10/7/2009</stp>
        <stp>10/7/2009</stp>
        <stp>[Fixed Income  Prices 2004-2009.xlsx]TIPS!R711C116</stp>
        <tr r="DL711" s="1"/>
      </tp>
      <tp>
        <v>1.03366</v>
        <stp/>
        <stp>##V3_BDHV12</stp>
        <stp>912810PS1 Govt</stp>
        <stp>IDX_RATIO</stp>
        <stp>11/29/2007</stp>
        <stp>11/29/2007</stp>
        <stp>[Fixed Income  Prices 2004-2009.xlsx]TIPS!R227C116</stp>
        <tr r="DL227" s="1"/>
      </tp>
      <tp>
        <v>1.03356</v>
        <stp/>
        <stp>##V3_BDHV12</stp>
        <stp>912810PS1 Govt</stp>
        <stp>IDX_RATIO</stp>
        <stp>11/28/2007</stp>
        <stp>11/28/2007</stp>
        <stp>[Fixed Income  Prices 2004-2009.xlsx]TIPS!R226C116</stp>
        <tr r="DL226" s="1"/>
      </tp>
      <tp>
        <v>1.03243</v>
        <stp/>
        <stp>##V3_BDHV12</stp>
        <stp>912810PS1 Govt</stp>
        <stp>IDX_RATIO</stp>
        <stp>11/16/2007</stp>
        <stp>11/16/2007</stp>
        <stp>[Fixed Income  Prices 2004-2009.xlsx]TIPS!R218C116</stp>
        <tr r="DL218" s="1"/>
      </tp>
      <tp>
        <v>1.0321400000000001</v>
        <stp/>
        <stp>##V3_BDHV12</stp>
        <stp>912810PS1 Govt</stp>
        <stp>IDX_RATIO</stp>
        <stp>11/13/2007</stp>
        <stp>11/13/2007</stp>
        <stp>[Fixed Income  Prices 2004-2009.xlsx]TIPS!R215C116</stp>
        <tr r="DL215" s="1"/>
      </tp>
      <tp>
        <v>1.0320499999999999</v>
        <stp/>
        <stp>##V3_BDHV12</stp>
        <stp>912810PS1 Govt</stp>
        <stp>IDX_RATIO</stp>
        <stp>11/12/2007</stp>
        <stp>11/12/2007</stp>
        <stp>[Fixed Income  Prices 2004-2009.xlsx]TIPS!R214C116</stp>
        <tr r="DL214" s="1"/>
      </tp>
      <tp>
        <v>1.0334699999999999</v>
        <stp/>
        <stp>##V3_BDHV12</stp>
        <stp>912810PS1 Govt</stp>
        <stp>IDX_RATIO</stp>
        <stp>11/27/2007</stp>
        <stp>11/27/2007</stp>
        <stp>[Fixed Income  Prices 2004-2009.xlsx]TIPS!R225C116</stp>
        <tr r="DL225" s="1"/>
      </tp>
      <tp>
        <v>1.0333699999999999</v>
        <stp/>
        <stp>##V3_BDHV12</stp>
        <stp>912810PS1 Govt</stp>
        <stp>IDX_RATIO</stp>
        <stp>11/26/2007</stp>
        <stp>11/26/2007</stp>
        <stp>[Fixed Income  Prices 2004-2009.xlsx]TIPS!R224C116</stp>
        <tr r="DL224" s="1"/>
      </tp>
      <tp>
        <v>1.03271</v>
        <stp/>
        <stp>##V3_BDHV12</stp>
        <stp>912810PS1 Govt</stp>
        <stp>IDX_RATIO</stp>
        <stp>11/19/2007</stp>
        <stp>11/19/2007</stp>
        <stp>[Fixed Income  Prices 2004-2009.xlsx]TIPS!R219C116</stp>
        <tr r="DL219" s="1"/>
      </tp>
      <tp>
        <v>1.0328999999999999</v>
        <stp/>
        <stp>##V3_BDHV12</stp>
        <stp>912810PS1 Govt</stp>
        <stp>IDX_RATIO</stp>
        <stp>11/21/2007</stp>
        <stp>11/21/2007</stp>
        <stp>[Fixed Income  Prices 2004-2009.xlsx]TIPS!R221C116</stp>
        <tr r="DL221" s="1"/>
      </tp>
      <tp>
        <v>1.0327999999999999</v>
        <stp/>
        <stp>##V3_BDHV12</stp>
        <stp>912810PS1 Govt</stp>
        <stp>IDX_RATIO</stp>
        <stp>11/20/2007</stp>
        <stp>11/20/2007</stp>
        <stp>[Fixed Income  Prices 2004-2009.xlsx]TIPS!R220C116</stp>
        <tr r="DL220" s="1"/>
      </tp>
      <tp>
        <v>1.0330900000000001</v>
        <stp/>
        <stp>##V3_BDHV12</stp>
        <stp>912810PS1 Govt</stp>
        <stp>IDX_RATIO</stp>
        <stp>11/23/2007</stp>
        <stp>11/23/2007</stp>
        <stp>[Fixed Income  Prices 2004-2009.xlsx]TIPS!R223C116</stp>
        <tr r="DL223" s="1"/>
      </tp>
      <tp>
        <v>1.0329900000000001</v>
        <stp/>
        <stp>##V3_BDHV12</stp>
        <stp>912810PS1 Govt</stp>
        <stp>IDX_RATIO</stp>
        <stp>11/22/2007</stp>
        <stp>11/22/2007</stp>
        <stp>[Fixed Income  Prices 2004-2009.xlsx]TIPS!R222C116</stp>
        <tr r="DL222" s="1"/>
      </tp>
      <tp>
        <v>1.03233</v>
        <stp/>
        <stp>##V3_BDHV12</stp>
        <stp>912810PS1 Govt</stp>
        <stp>IDX_RATIO</stp>
        <stp>11/15/2007</stp>
        <stp>11/15/2007</stp>
        <stp>[Fixed Income  Prices 2004-2009.xlsx]TIPS!R217C116</stp>
        <tr r="DL217" s="1"/>
      </tp>
      <tp>
        <v>1.03224</v>
        <stp/>
        <stp>##V3_BDHV12</stp>
        <stp>912810PS1 Govt</stp>
        <stp>IDX_RATIO</stp>
        <stp>11/14/2007</stp>
        <stp>11/14/2007</stp>
        <stp>[Fixed Income  Prices 2004-2009.xlsx]TIPS!R216C116</stp>
        <tr r="DL216" s="1"/>
      </tp>
      <tp>
        <v>1.0337499999999999</v>
        <stp/>
        <stp>##V3_BDHV12</stp>
        <stp>912810PS1 Govt</stp>
        <stp>IDX_RATIO</stp>
        <stp>11/30/2007</stp>
        <stp>11/30/2007</stp>
        <stp>[Fixed Income  Prices 2004-2009.xlsx]TIPS!R228C116</stp>
        <tr r="DL228" s="1"/>
      </tp>
      <tp>
        <v>1.24013</v>
        <stp/>
        <stp>##V3_BDHV12</stp>
        <stp>9128272M3 Govt</stp>
        <stp>IDX_RATIO</stp>
        <stp>11/2/2005</stp>
        <stp>11/2/2005</stp>
        <stp>[Fixed Income  Prices 2004-2009.xlsx]TIPS!R337C8</stp>
        <tr r="H337" s="1"/>
      </tp>
      <tp>
        <v>1.2867500000000001</v>
        <stp/>
        <stp>##V3_BDHV12</stp>
        <stp>9128272M3 Govt</stp>
        <stp>IDX_RATIO</stp>
        <stp>11/2/2006</stp>
        <stp>11/2/2006</stp>
        <stp>[Fixed Income  Prices 2004-2009.xlsx]TIPS!R597C8</stp>
        <tr r="H597" s="1"/>
      </tp>
      <tp>
        <v>1.19563</v>
        <stp/>
        <stp>##V3_BDHV12</stp>
        <stp>9128272M3 Govt</stp>
        <stp>IDX_RATIO</stp>
        <stp>9/28/2004</stp>
        <stp>9/28/2004</stp>
        <stp>[Fixed Income  Prices 2004-2009.xlsx]TIPS!R52C8</stp>
        <tr r="H52" s="1"/>
      </tp>
      <tp>
        <v>1.19658</v>
        <stp/>
        <stp>##V3_BDHV12</stp>
        <stp>9128272M3 Govt</stp>
        <stp>IDX_RATIO</stp>
        <stp>9/13/2004</stp>
        <stp>9/13/2004</stp>
        <stp>[Fixed Income  Prices 2004-2009.xlsx]TIPS!R41C8</stp>
        <tr r="H41" s="1"/>
      </tp>
      <tp>
        <v>1.1950099999999999</v>
        <stp/>
        <stp>##V3_BDHV12</stp>
        <stp>9128272M3 Govt</stp>
        <stp>IDX_RATIO</stp>
        <stp>8/13/2004</stp>
        <stp>8/13/2004</stp>
        <stp>[Fixed Income  Prices 2004-2009.xlsx]TIPS!R20C8</stp>
        <tr r="H20" s="1"/>
      </tp>
      <tp>
        <v>1.1972100000000001</v>
        <stp/>
        <stp>##V3_BDHV12</stp>
        <stp>9128272M3 Govt</stp>
        <stp>IDX_RATIO</stp>
        <stp>8/31/2004</stp>
        <stp>8/31/2004</stp>
        <stp>[Fixed Income  Prices 2004-2009.xlsx]TIPS!R32C8</stp>
        <tr r="H32" s="1"/>
      </tp>
      <tp>
        <v>3.875</v>
        <stp/>
        <stp>##V3_BDPV12</stp>
        <stp>9128274Y5 Govt</stp>
        <stp>CPN</stp>
        <stp>[Fixed Income  Prices 2004-2009.xlsx]TIPS!R1C15</stp>
        <tr r="O1" s="1"/>
      </tp>
      <tp>
        <v>1.05345</v>
        <stp/>
        <stp>##V3_BDHV12</stp>
        <stp>912828AF7 Govt</stp>
        <stp>IDX_RATIO</stp>
        <stp>10/4/2004</stp>
        <stp>10/4/2004</stp>
        <stp>[Fixed Income  Prices 2004-2009.xlsx]TIPS!R56C44</stp>
        <tr r="AR56" s="1"/>
      </tp>
      <tp>
        <v>1.0542499999999999</v>
        <stp/>
        <stp>##V3_BDHV12</stp>
        <stp>912828AF7 Govt</stp>
        <stp>IDX_RATIO</stp>
        <stp>11/5/2004</stp>
        <stp>11/5/2004</stp>
        <stp>[Fixed Income  Prices 2004-2009.xlsx]TIPS!R80C44</stp>
        <tr r="AR80" s="1"/>
      </tp>
      <tp>
        <v>1.0313300000000001</v>
        <stp/>
        <stp>##V3_BDHV12</stp>
        <stp>912828BD1 Govt</stp>
        <stp>IDX_RATIO</stp>
        <stp>10/7/2004</stp>
        <stp>10/7/2004</stp>
        <stp>[Fixed Income  Prices 2004-2009.xlsx]TIPS!R59C52</stp>
        <tr r="AZ59" s="1"/>
      </tp>
      <tp>
        <v>1.00972</v>
        <stp/>
        <stp>##V3_BDHV12</stp>
        <stp>912828EA4 Govt</stp>
        <stp>IDX_RATIO</stp>
        <stp>11/1/2005</stp>
        <stp>11/1/2005</stp>
        <stp>[Fixed Income  Prices 2004-2009.xlsx]TIPS!R82C72</stp>
        <tr r="BT82" s="1"/>
      </tp>
      <tp>
        <v>1.0094799999999999</v>
        <stp/>
        <stp>##V3_BDHV12</stp>
        <stp>912828FL9 Govt</stp>
        <stp>IDX_RATIO</stp>
        <stp>11/2/2006</stp>
        <stp>11/2/2006</stp>
        <stp>[Fixed Income  Prices 2004-2009.xlsx]TIPS!R85C80</stp>
        <tr r="CB85" s="1"/>
      </tp>
      <tp>
        <v>1.00779</v>
        <stp/>
        <stp>##V3_BDHV12</stp>
        <stp>912828FL9 Govt</stp>
        <stp>IDX_RATIO</stp>
        <stp>10/3/2006</stp>
        <stp>10/3/2006</stp>
        <stp>[Fixed Income  Prices 2004-2009.xlsx]TIPS!R63C80</stp>
        <tr r="CB63" s="1"/>
      </tp>
      <tp>
        <v>1.0431999999999999</v>
        <stp/>
        <stp>##V3_BDHV12</stp>
        <stp>912810FR4 Govt</stp>
        <stp>IDX_RATIO</stp>
        <stp>11/4/2005</stp>
        <stp>11/4/2005</stp>
        <stp>[Fixed Income  Prices 2004-2009.xlsx]TIPS!R336C108</stp>
        <tr r="DD336" s="1"/>
      </tp>
      <tp>
        <v>1.02698</v>
        <stp/>
        <stp>##V3_BDHV12</stp>
        <stp>912810FS2 Govt</stp>
        <stp>IDX_RATIO</stp>
        <stp>11/3/2006</stp>
        <stp>11/3/2006</stp>
        <stp>[Fixed Income  Prices 2004-2009.xlsx]TIPS!R208C112</stp>
        <tr r="DH208" s="1"/>
      </tp>
      <tp>
        <v>1.03399</v>
        <stp/>
        <stp>##V3_BDHV12</stp>
        <stp>912810PS1 Govt</stp>
        <stp>IDX_RATIO</stp>
        <stp>12/3/2007</stp>
        <stp>12/3/2007</stp>
        <stp>[Fixed Income  Prices 2004-2009.xlsx]TIPS!R229C116</stp>
        <tr r="DL229" s="1"/>
      </tp>
      <tp>
        <v>1.03731</v>
        <stp/>
        <stp>##V3_BDHV12</stp>
        <stp>912810FR4 Govt</stp>
        <stp>IDX_RATIO</stp>
        <stp>10/5/2005</stp>
        <stp>10/5/2005</stp>
        <stp>[Fixed Income  Prices 2004-2009.xlsx]TIPS!R314C108</stp>
        <tr r="DD314" s="1"/>
      </tp>
      <tp>
        <v>1.0492999999999999</v>
        <stp/>
        <stp>##V3_BDHV12</stp>
        <stp>912810FS2 Govt</stp>
        <stp>IDX_RATIO</stp>
        <stp>10/4/2007</stp>
        <stp>10/4/2007</stp>
        <stp>[Fixed Income  Prices 2004-2009.xlsx]TIPS!R447C112</stp>
        <tr r="DH447" s="1"/>
      </tp>
      <tp>
        <v>1.0034000000000001</v>
        <stp/>
        <stp>##V3_BDHV12</stp>
        <stp>912810PZ5 Govt</stp>
        <stp>IDX_RATIO</stp>
        <stp>10/6/2009</stp>
        <stp>10/6/2009</stp>
        <stp>[Fixed Income  Prices 2004-2009.xlsx]TIPS!R185C120</stp>
        <tr r="DP185" s="1"/>
      </tp>
      <tp>
        <v>1.0834699999999999</v>
        <stp/>
        <stp>##V3_BDHV12</stp>
        <stp>912810PS1 Govt</stp>
        <stp>IDX_RATIO</stp>
        <stp>12/5/2008</stp>
        <stp>12/5/2008</stp>
        <stp>[Fixed Income  Prices 2004-2009.xlsx]TIPS!R493C116</stp>
        <tr r="DL493" s="1"/>
      </tp>
      <tp>
        <v>1.05507</v>
        <stp/>
        <stp>##V3_BDHV12</stp>
        <stp>912810FR4 Govt</stp>
        <stp>IDX_RATIO</stp>
        <stp>12/7/2005</stp>
        <stp>12/7/2005</stp>
        <stp>[Fixed Income  Prices 2004-2009.xlsx]TIPS!R359C108</stp>
        <tr r="DD359" s="1"/>
      </tp>
      <tp>
        <v>1.0479400000000001</v>
        <stp/>
        <stp>##V3_BDHV12</stp>
        <stp>912810FS2 Govt</stp>
        <stp>IDX_RATIO</stp>
        <stp>11/5/2007</stp>
        <stp>11/5/2007</stp>
        <stp>[Fixed Income  Prices 2004-2009.xlsx]TIPS!R469C112</stp>
        <tr r="DH469" s="1"/>
      </tp>
      <tp>
        <v>1.0797300000000001</v>
        <stp/>
        <stp>##V3_BDHV12</stp>
        <stp>912810FR4 Govt</stp>
        <stp>IDX_RATIO</stp>
        <stp>10/3/2006</stp>
        <stp>10/3/2006</stp>
        <stp>[Fixed Income  Prices 2004-2009.xlsx]TIPS!R572C108</stp>
        <tr r="DD572" s="1"/>
      </tp>
      <tp>
        <v>1.03284</v>
        <stp/>
        <stp>##V3_BDHV12</stp>
        <stp>912810PS1 Govt</stp>
        <stp>IDX_RATIO</stp>
        <stp>10/2/2007</stp>
        <stp>10/2/2007</stp>
        <stp>[Fixed Income  Prices 2004-2009.xlsx]TIPS!R185C116</stp>
        <tr r="DL185" s="1"/>
      </tp>
      <tp>
        <v>1.0861399999999999</v>
        <stp/>
        <stp>##V3_BDHV12</stp>
        <stp>912810PS1 Govt</stp>
        <stp>IDX_RATIO</stp>
        <stp>11/6/2008</stp>
        <stp>11/6/2008</stp>
        <stp>[Fixed Income  Prices 2004-2009.xlsx]TIPS!R472C116</stp>
        <tr r="DL472" s="1"/>
      </tp>
      <tp>
        <v>1.0049699999999999</v>
        <stp/>
        <stp>##V3_BDHV12</stp>
        <stp>912828GX2 Govt</stp>
        <stp>IDX_RATIO</stp>
        <stp>10/2/2007</stp>
        <stp>10/2/2007</stp>
        <stp>[Fixed Income  Prices 2004-2009.xlsx]TIPS!R63C88</stp>
        <tr r="CJ63" s="1"/>
      </tp>
      <tp>
        <v>1.05081</v>
        <stp/>
        <stp>##V3_BDHV12</stp>
        <stp>912810FS2 Govt</stp>
        <stp>IDX_RATIO</stp>
        <stp>12/6/2007</stp>
        <stp>12/6/2007</stp>
        <stp>[Fixed Income  Prices 2004-2009.xlsx]TIPS!R492C112</stp>
        <tr r="DH492" s="1"/>
      </tp>
      <tp>
        <v>1.0856399999999999</v>
        <stp/>
        <stp>##V3_BDHV12</stp>
        <stp>912810FS2 Govt</stp>
        <stp>IDX_RATIO</stp>
        <stp>10/9/2009</stp>
        <stp>10/9/2009</stp>
        <stp>[Fixed Income  Prices 2004-2009.xlsx]TIPS!R973C112</stp>
        <tr r="DH973" s="1"/>
      </tp>
      <tp>
        <v>1.0815399999999999</v>
        <stp/>
        <stp>##V3_BDHV12</stp>
        <stp>912810FR4 Govt</stp>
        <stp>IDX_RATIO</stp>
        <stp>11/2/2006</stp>
        <stp>11/2/2006</stp>
        <stp>[Fixed Income  Prices 2004-2009.xlsx]TIPS!R594C108</stp>
        <tr r="DD594" s="1"/>
      </tp>
      <tp>
        <v>1.0251399999999999</v>
        <stp/>
        <stp>##V3_BDHV12</stp>
        <stp>912828BW9 Govt</stp>
        <stp>IDX_RATIO</stp>
        <stp>10/7/2004</stp>
        <stp>10/7/2004</stp>
        <stp>[Fixed Income  Prices 2004-2009.xlsx]TIPS!R59C56</stp>
        <tr r="BD59" s="1"/>
      </tp>
      <tp>
        <v>1.0899000000000001</v>
        <stp/>
        <stp>##V3_BDHV12</stp>
        <stp>912810PS1 Govt</stp>
        <stp>IDX_RATIO</stp>
        <stp>10/7/2008</stp>
        <stp>10/7/2008</stp>
        <stp>[Fixed Income  Prices 2004-2009.xlsx]TIPS!R450C116</stp>
        <tr r="DL450" s="1"/>
      </tp>
      <tp>
        <v>1.10087</v>
        <stp/>
        <stp>##V3_BDHV12</stp>
        <stp>912810FS2 Govt</stp>
        <stp>IDX_RATIO</stp>
        <stp>12/5/2008</stp>
        <stp>12/5/2008</stp>
        <stp>[Fixed Income  Prices 2004-2009.xlsx]TIPS!R753C112</stp>
        <tr r="DH753" s="1"/>
      </tp>
      <tp>
        <v>1.10358</v>
        <stp/>
        <stp>##V3_BDHV12</stp>
        <stp>912810FS2 Govt</stp>
        <stp>IDX_RATIO</stp>
        <stp>11/6/2008</stp>
        <stp>11/6/2008</stp>
        <stp>[Fixed Income  Prices 2004-2009.xlsx]TIPS!R732C112</stp>
        <tr r="DH732" s="1"/>
      </tp>
      <tp>
        <v>1.0703499999999999</v>
        <stp/>
        <stp>##V3_BDHV12</stp>
        <stp>912810PS1 Govt</stp>
        <stp>IDX_RATIO</stp>
        <stp>11/5/2009</stp>
        <stp>11/5/2009</stp>
        <stp>[Fixed Income  Prices 2004-2009.xlsx]TIPS!R732C116</stp>
        <tr r="DL732" s="1"/>
      </tp>
      <tp>
        <v>1.00535</v>
        <stp/>
        <stp>##V3_BDHV12</stp>
        <stp>912810PZ5 Govt</stp>
        <stp>IDX_RATIO</stp>
        <stp>11/4/2009</stp>
        <stp>11/4/2009</stp>
        <stp>[Fixed Income  Prices 2004-2009.xlsx]TIPS!R206C120</stp>
        <tr r="DP206" s="1"/>
      </tp>
      <tp>
        <v>1.00488</v>
        <stp/>
        <stp>##V3_BDHV12</stp>
        <stp>912828CP3 Govt</stp>
        <stp>IDX_RATIO</stp>
        <stp>10/6/2004</stp>
        <stp>10/6/2004</stp>
        <stp>[Fixed Income  Prices 2004-2009.xlsx]TIPS!R58C64</stp>
        <tr r="BL58" s="1"/>
      </tp>
      <tp>
        <v>1.1073999999999999</v>
        <stp/>
        <stp>##V3_BDHV12</stp>
        <stp>912810FS2 Govt</stp>
        <stp>IDX_RATIO</stp>
        <stp>10/7/2008</stp>
        <stp>10/7/2008</stp>
        <stp>[Fixed Income  Prices 2004-2009.xlsx]TIPS!R710C112</stp>
        <tr r="DH710" s="1"/>
      </tp>
      <tp>
        <v>1.0311900000000001</v>
        <stp/>
        <stp>##V3_BDHV12</stp>
        <stp>912810PS1 Govt</stp>
        <stp>IDX_RATIO</stp>
        <stp>10/29/2007</stp>
        <stp>10/29/2007</stp>
        <stp>[Fixed Income  Prices 2004-2009.xlsx]TIPS!R204C116</stp>
        <tr r="DL204" s="1"/>
      </tp>
      <tp>
        <v>1.0314300000000001</v>
        <stp/>
        <stp>##V3_BDHV12</stp>
        <stp>912810PS1 Govt</stp>
        <stp>IDX_RATIO</stp>
        <stp>10/25/2007</stp>
        <stp>10/25/2007</stp>
        <stp>[Fixed Income  Prices 2004-2009.xlsx]TIPS!R202C116</stp>
        <tr r="DL202" s="1"/>
      </tp>
      <tp>
        <v>1.03149</v>
        <stp/>
        <stp>##V3_BDHV12</stp>
        <stp>912810PS1 Govt</stp>
        <stp>IDX_RATIO</stp>
        <stp>10/24/2007</stp>
        <stp>10/24/2007</stp>
        <stp>[Fixed Income  Prices 2004-2009.xlsx]TIPS!R201C116</stp>
        <tr r="DL201" s="1"/>
      </tp>
      <tp>
        <v>1.0313699999999999</v>
        <stp/>
        <stp>##V3_BDHV12</stp>
        <stp>912810PS1 Govt</stp>
        <stp>IDX_RATIO</stp>
        <stp>10/26/2007</stp>
        <stp>10/26/2007</stp>
        <stp>[Fixed Income  Prices 2004-2009.xlsx]TIPS!R203C116</stp>
        <tr r="DL203" s="1"/>
      </tp>
      <tp>
        <v>1.03155</v>
        <stp/>
        <stp>##V3_BDHV12</stp>
        <stp>912810PS1 Govt</stp>
        <stp>IDX_RATIO</stp>
        <stp>10/23/2007</stp>
        <stp>10/23/2007</stp>
        <stp>[Fixed Income  Prices 2004-2009.xlsx]TIPS!R200C116</stp>
        <tr r="DL200" s="1"/>
      </tp>
      <tp>
        <v>1.0310699999999999</v>
        <stp/>
        <stp>##V3_BDHV12</stp>
        <stp>912810PS1 Govt</stp>
        <stp>IDX_RATIO</stp>
        <stp>10/31/2007</stp>
        <stp>10/31/2007</stp>
        <stp>[Fixed Income  Prices 2004-2009.xlsx]TIPS!R206C116</stp>
        <tr r="DL206" s="1"/>
      </tp>
      <tp>
        <v>1.0311300000000001</v>
        <stp/>
        <stp>##V3_BDHV12</stp>
        <stp>912810PS1 Govt</stp>
        <stp>IDX_RATIO</stp>
        <stp>10/30/2007</stp>
        <stp>10/30/2007</stp>
        <stp>[Fixed Income  Prices 2004-2009.xlsx]TIPS!R205C116</stp>
        <tr r="DL205" s="1"/>
      </tp>
      <tp>
        <v>1.25518</v>
        <stp/>
        <stp>##V3_BDHV12</stp>
        <stp>9128272M3 Govt</stp>
        <stp>IDX_RATIO</stp>
        <stp>12/6/2005</stp>
        <stp>12/6/2005</stp>
        <stp>[Fixed Income  Prices 2004-2009.xlsx]TIPS!R361C8</stp>
        <tr r="H361" s="1"/>
      </tp>
      <tp>
        <v>1.1996100000000001</v>
        <stp/>
        <stp>##V3_BDHV12</stp>
        <stp>9128272M3 Govt</stp>
        <stp>IDX_RATIO</stp>
        <stp>12/6/2004</stp>
        <stp>12/6/2004</stp>
        <stp>[Fixed Income  Prices 2004-2009.xlsx]TIPS!R101C8</stp>
        <tr r="H101" s="1"/>
      </tp>
      <tp>
        <v>1.2795300000000001</v>
        <stp/>
        <stp>##V3_BDHV12</stp>
        <stp>9128272M3 Govt</stp>
        <stp>IDX_RATIO</stp>
        <stp>12/6/2006</stp>
        <stp>12/6/2006</stp>
        <stp>[Fixed Income  Prices 2004-2009.xlsx]TIPS!R621C8</stp>
        <tr r="H621" s="1"/>
      </tp>
      <tp t="e">
        <v>#N/A</v>
        <stp/>
        <stp>##V3_BDHV12</stp>
        <stp>9128336Z Govt</stp>
        <stp>YLD_YTM_ASK</stp>
        <stp>20071102</stp>
        <stp>20080201</stp>
        <stp>[Fixed Income  Prices 2004-2009.xlsx]STRIP Yield Curve!R95C5</stp>
        <stp>Days=N</stp>
        <stp>Fill=B</stp>
        <stp>Sort=D</stp>
        <stp>Per=cW</stp>
        <stp>Dts=H</stp>
        <stp>cols=1;rows=14</stp>
        <tr r="E95" s="4"/>
      </tp>
      <tp>
        <v>1.19557</v>
        <stp/>
        <stp>##V3_BDHV12</stp>
        <stp>9128272M3 Govt</stp>
        <stp>IDX_RATIO</stp>
        <stp>9/29/2004</stp>
        <stp>9/29/2004</stp>
        <stp>[Fixed Income  Prices 2004-2009.xlsx]TIPS!R53C8</stp>
        <tr r="H53" s="1"/>
      </tp>
      <tp>
        <v>1.19676</v>
        <stp/>
        <stp>##V3_BDHV12</stp>
        <stp>9128272M3 Govt</stp>
        <stp>IDX_RATIO</stp>
        <stp>9/10/2004</stp>
        <stp>9/10/2004</stp>
        <stp>[Fixed Income  Prices 2004-2009.xlsx]TIPS!R40C8</stp>
        <tr r="H40" s="1"/>
      </tp>
      <tp>
        <v>1.1953800000000001</v>
        <stp/>
        <stp>##V3_BDHV12</stp>
        <stp>9128272M3 Govt</stp>
        <stp>IDX_RATIO</stp>
        <stp>8/16/2004</stp>
        <stp>8/16/2004</stp>
        <stp>[Fixed Income  Prices 2004-2009.xlsx]TIPS!R21C8</stp>
        <tr r="H21" s="1"/>
      </tp>
      <tp>
        <v>2.125</v>
        <stp/>
        <stp>##V3_BDPV12</stp>
        <stp>912828JX9 Govt</stp>
        <stp>CPN</stp>
        <stp>[Fixed Income  Prices 2004-2009.xlsx]TIPS!R1C99</stp>
        <tr r="CU1" s="1"/>
      </tp>
      <tp>
        <v>2.625</v>
        <stp/>
        <stp>##V3_BDPV12</stp>
        <stp>912828GX2 Govt</stp>
        <stp>CPN</stp>
        <stp>[Fixed Income  Prices 2004-2009.xlsx]TIPS!R1C87</stp>
        <tr r="CI1" s="1"/>
      </tp>
      <tp>
        <v>1.0541700000000001</v>
        <stp/>
        <stp>##V3_BDHV12</stp>
        <stp>912828AF7 Govt</stp>
        <stp>IDX_RATIO</stp>
        <stp>11/4/2004</stp>
        <stp>11/4/2004</stp>
        <stp>[Fixed Income  Prices 2004-2009.xlsx]TIPS!R79C44</stp>
        <tr r="AR79" s="1"/>
      </tp>
      <tp>
        <v>1.0534600000000001</v>
        <stp/>
        <stp>##V3_BDHV12</stp>
        <stp>912828AF7 Govt</stp>
        <stp>IDX_RATIO</stp>
        <stp>10/5/2004</stp>
        <stp>10/5/2004</stp>
        <stp>[Fixed Income  Prices 2004-2009.xlsx]TIPS!R57C44</stp>
        <tr r="AR57" s="1"/>
      </tp>
      <tp>
        <v>1.03132</v>
        <stp/>
        <stp>##V3_BDHV12</stp>
        <stp>912828BD1 Govt</stp>
        <stp>IDX_RATIO</stp>
        <stp>10/6/2004</stp>
        <stp>10/6/2004</stp>
        <stp>[Fixed Income  Prices 2004-2009.xlsx]TIPS!R58C52</stp>
        <tr r="AZ58" s="1"/>
      </tp>
      <tp>
        <v>1.00932</v>
        <stp/>
        <stp>##V3_BDHV12</stp>
        <stp>912828FL9 Govt</stp>
        <stp>IDX_RATIO</stp>
        <stp>11/3/2006</stp>
        <stp>11/3/2006</stp>
        <stp>[Fixed Income  Prices 2004-2009.xlsx]TIPS!R86C80</stp>
        <tr r="CB86" s="1"/>
      </tp>
      <tp>
        <v>1.00773</v>
        <stp/>
        <stp>##V3_BDHV12</stp>
        <stp>912828FL9 Govt</stp>
        <stp>IDX_RATIO</stp>
        <stp>10/2/2006</stp>
        <stp>10/2/2006</stp>
        <stp>[Fixed Income  Prices 2004-2009.xlsx]TIPS!R62C80</stp>
        <tr r="CB62" s="1"/>
      </tp>
      <tp>
        <v>1.0309999999999999</v>
        <stp/>
        <stp>##V3_BDHV12</stp>
        <stp>912810PS1 Govt</stp>
        <stp>IDX_RATIO</stp>
        <stp>11/1/2007</stp>
        <stp>11/1/2007</stp>
        <stp>[Fixed Income  Prices 2004-2009.xlsx]TIPS!R207C116</stp>
        <tr r="DL207" s="1"/>
      </tp>
      <tp>
        <v>1.02715</v>
        <stp/>
        <stp>##V3_BDHV12</stp>
        <stp>912810FS2 Govt</stp>
        <stp>IDX_RATIO</stp>
        <stp>11/2/2006</stp>
        <stp>11/2/2006</stp>
        <stp>[Fixed Income  Prices 2004-2009.xlsx]TIPS!R207C112</stp>
        <tr r="DH207" s="1"/>
      </tp>
      <tp>
        <v>1.03714</v>
        <stp/>
        <stp>##V3_BDHV12</stp>
        <stp>912810FR4 Govt</stp>
        <stp>IDX_RATIO</stp>
        <stp>10/4/2005</stp>
        <stp>10/4/2005</stp>
        <stp>[Fixed Income  Prices 2004-2009.xlsx]TIPS!R313C108</stp>
        <tr r="DD313" s="1"/>
      </tp>
      <tp>
        <v>1.0222800000000001</v>
        <stp/>
        <stp>##V3_BDHV12</stp>
        <stp>912810FS2 Govt</stp>
        <stp>IDX_RATIO</stp>
        <stp>12/1/2006</stp>
        <stp>12/1/2006</stp>
        <stp>[Fixed Income  Prices 2004-2009.xlsx]TIPS!R228C112</stp>
        <tr r="DH228" s="1"/>
      </tp>
      <tp>
        <v>1.04924</v>
        <stp/>
        <stp>##V3_BDHV12</stp>
        <stp>912810FS2 Govt</stp>
        <stp>IDX_RATIO</stp>
        <stp>10/5/2007</stp>
        <stp>10/5/2007</stp>
        <stp>[Fixed Income  Prices 2004-2009.xlsx]TIPS!R448C112</stp>
        <tr r="DH448" s="1"/>
      </tp>
      <tp>
        <v>1.0034700000000001</v>
        <stp/>
        <stp>##V3_BDHV12</stp>
        <stp>912810PZ5 Govt</stp>
        <stp>IDX_RATIO</stp>
        <stp>10/7/2009</stp>
        <stp>10/7/2009</stp>
        <stp>[Fixed Income  Prices 2004-2009.xlsx]TIPS!R186C120</stp>
        <tr r="DP186" s="1"/>
      </tp>
      <tp>
        <v>1.0838300000000001</v>
        <stp/>
        <stp>##V3_BDHV12</stp>
        <stp>912810PS1 Govt</stp>
        <stp>IDX_RATIO</stp>
        <stp>12/4/2008</stp>
        <stp>12/4/2008</stp>
        <stp>[Fixed Income  Prices 2004-2009.xlsx]TIPS!R492C116</stp>
        <tr r="DL492" s="1"/>
      </tp>
      <tp>
        <v>1.0549999999999999</v>
        <stp/>
        <stp>##V3_BDHV12</stp>
        <stp>912810FR4 Govt</stp>
        <stp>IDX_RATIO</stp>
        <stp>12/6/2005</stp>
        <stp>12/6/2005</stp>
        <stp>[Fixed Income  Prices 2004-2009.xlsx]TIPS!R358C108</stp>
        <tr r="DD358" s="1"/>
      </tp>
      <tp>
        <v>1.0796600000000001</v>
        <stp/>
        <stp>##V3_BDHV12</stp>
        <stp>912810FR4 Govt</stp>
        <stp>IDX_RATIO</stp>
        <stp>10/2/2006</stp>
        <stp>10/2/2006</stp>
        <stp>[Fixed Income  Prices 2004-2009.xlsx]TIPS!R571C108</stp>
        <tr r="DD571" s="1"/>
      </tp>
      <tp>
        <v>1.0876300000000001</v>
        <stp/>
        <stp>##V3_BDHV12</stp>
        <stp>912810FS2 Govt</stp>
        <stp>IDX_RATIO</stp>
        <stp>11/9/2009</stp>
        <stp>11/9/2009</stp>
        <stp>[Fixed Income  Prices 2004-2009.xlsx]TIPS!R994C112</stp>
        <tr r="DH994" s="1"/>
      </tp>
      <tp>
        <v>1.08609</v>
        <stp/>
        <stp>##V3_BDHV12</stp>
        <stp>912810PS1 Govt</stp>
        <stp>IDX_RATIO</stp>
        <stp>11/7/2008</stp>
        <stp>11/7/2008</stp>
        <stp>[Fixed Income  Prices 2004-2009.xlsx]TIPS!R473C116</stp>
        <tr r="DL473" s="1"/>
      </tp>
      <tp>
        <v>1.03278</v>
        <stp/>
        <stp>##V3_BDHV12</stp>
        <stp>912810PS1 Govt</stp>
        <stp>IDX_RATIO</stp>
        <stp>10/3/2007</stp>
        <stp>10/3/2007</stp>
        <stp>[Fixed Income  Prices 2004-2009.xlsx]TIPS!R186C116</stp>
        <tr r="DL186" s="1"/>
      </tp>
      <tp>
        <v>1.0032799999999999</v>
        <stp/>
        <stp>##V3_BDHV12</stp>
        <stp>912828GX2 Govt</stp>
        <stp>IDX_RATIO</stp>
        <stp>11/2/2007</stp>
        <stp>11/2/2007</stp>
        <stp>[Fixed Income  Prices 2004-2009.xlsx]TIPS!R86C88</stp>
        <tr r="CJ86" s="1"/>
      </tp>
      <tp>
        <v>1.00491</v>
        <stp/>
        <stp>##V3_BDHV12</stp>
        <stp>912828GX2 Govt</stp>
        <stp>IDX_RATIO</stp>
        <stp>10/3/2007</stp>
        <stp>10/3/2007</stp>
        <stp>[Fixed Income  Prices 2004-2009.xlsx]TIPS!R64C88</stp>
        <tr r="CJ64" s="1"/>
      </tp>
      <tp>
        <v>1.05088</v>
        <stp/>
        <stp>##V3_BDHV12</stp>
        <stp>912810FS2 Govt</stp>
        <stp>IDX_RATIO</stp>
        <stp>12/7/2007</stp>
        <stp>12/7/2007</stp>
        <stp>[Fixed Income  Prices 2004-2009.xlsx]TIPS!R493C112</stp>
        <tr r="DH493" s="1"/>
      </tp>
      <tp>
        <v>1.0855600000000001</v>
        <stp/>
        <stp>##V3_BDHV12</stp>
        <stp>912810FS2 Govt</stp>
        <stp>IDX_RATIO</stp>
        <stp>10/8/2009</stp>
        <stp>10/8/2009</stp>
        <stp>[Fixed Income  Prices 2004-2009.xlsx]TIPS!R972C112</stp>
        <tr r="DH972" s="1"/>
      </tp>
      <tp>
        <v>1.0813600000000001</v>
        <stp/>
        <stp>##V3_BDHV12</stp>
        <stp>912810FR4 Govt</stp>
        <stp>IDX_RATIO</stp>
        <stp>11/3/2006</stp>
        <stp>11/3/2006</stp>
        <stp>[Fixed Income  Prices 2004-2009.xlsx]TIPS!R595C108</stp>
        <tr r="DD595" s="1"/>
      </tp>
      <tp>
        <v>1.02512</v>
        <stp/>
        <stp>##V3_BDHV12</stp>
        <stp>912828BW9 Govt</stp>
        <stp>IDX_RATIO</stp>
        <stp>10/6/2004</stp>
        <stp>10/6/2004</stp>
        <stp>[Fixed Income  Prices 2004-2009.xlsx]TIPS!R58C56</stp>
        <tr r="BD58" s="1"/>
      </tp>
      <tp>
        <v>1.1012299999999999</v>
        <stp/>
        <stp>##V3_BDHV12</stp>
        <stp>912810FS2 Govt</stp>
        <stp>IDX_RATIO</stp>
        <stp>12/4/2008</stp>
        <stp>12/4/2008</stp>
        <stp>[Fixed Income  Prices 2004-2009.xlsx]TIPS!R752C112</stp>
        <tr r="DH752" s="1"/>
      </tp>
      <tp>
        <v>1.0900399999999999</v>
        <stp/>
        <stp>##V3_BDHV12</stp>
        <stp>912810PS1 Govt</stp>
        <stp>IDX_RATIO</stp>
        <stp>10/6/2008</stp>
        <stp>10/6/2008</stp>
        <stp>[Fixed Income  Prices 2004-2009.xlsx]TIPS!R449C116</stp>
        <tr r="DL449" s="1"/>
      </tp>
      <tp>
        <v>1.1035299999999999</v>
        <stp/>
        <stp>##V3_BDHV12</stp>
        <stp>912810FS2 Govt</stp>
        <stp>IDX_RATIO</stp>
        <stp>11/7/2008</stp>
        <stp>11/7/2008</stp>
        <stp>[Fixed Income  Prices 2004-2009.xlsx]TIPS!R733C112</stp>
        <tr r="DH733" s="1"/>
      </tp>
      <tp>
        <v>1.07033</v>
        <stp/>
        <stp>##V3_BDHV12</stp>
        <stp>912810PS1 Govt</stp>
        <stp>IDX_RATIO</stp>
        <stp>11/4/2009</stp>
        <stp>11/4/2009</stp>
        <stp>[Fixed Income  Prices 2004-2009.xlsx]TIPS!R731C116</stp>
        <tr r="DL731" s="1"/>
      </tp>
      <tp>
        <v>1.0053700000000001</v>
        <stp/>
        <stp>##V3_BDHV12</stp>
        <stp>912810PZ5 Govt</stp>
        <stp>IDX_RATIO</stp>
        <stp>11/5/2009</stp>
        <stp>11/5/2009</stp>
        <stp>[Fixed Income  Prices 2004-2009.xlsx]TIPS!R207C120</stp>
        <tr r="DP207" s="1"/>
      </tp>
      <tp>
        <v>1.0048900000000001</v>
        <stp/>
        <stp>##V3_BDHV12</stp>
        <stp>912828CP3 Govt</stp>
        <stp>IDX_RATIO</stp>
        <stp>10/7/2004</stp>
        <stp>10/7/2004</stp>
        <stp>[Fixed Income  Prices 2004-2009.xlsx]TIPS!R59C64</stp>
        <tr r="BL59" s="1"/>
      </tp>
      <tp>
        <v>1.0681799999999999</v>
        <stp/>
        <stp>##V3_BDHV12</stp>
        <stp>912810PS1 Govt</stp>
        <stp>IDX_RATIO</stp>
        <stp>10/5/2009</stp>
        <stp>10/5/2009</stp>
        <stp>[Fixed Income  Prices 2004-2009.xlsx]TIPS!R709C116</stp>
        <tr r="DL709" s="1"/>
      </tp>
      <tp>
        <v>1.10754</v>
        <stp/>
        <stp>##V3_BDHV12</stp>
        <stp>912810FS2 Govt</stp>
        <stp>IDX_RATIO</stp>
        <stp>10/6/2008</stp>
        <stp>10/6/2008</stp>
        <stp>[Fixed Income  Prices 2004-2009.xlsx]TIPS!R709C112</stp>
        <tr r="DH709" s="1"/>
      </tp>
      <tp>
        <v>1.2339199999999999</v>
        <stp/>
        <stp>##V3_BDHV12</stp>
        <stp>9128272M3 Govt</stp>
        <stp>IDX_RATIO</stp>
        <stp>10/4/2005</stp>
        <stp>10/4/2005</stp>
        <stp>[Fixed Income  Prices 2004-2009.xlsx]TIPS!R316C8</stp>
        <tr r="H316" s="1"/>
      </tp>
      <tp>
        <v>1.2341199999999999</v>
        <stp/>
        <stp>##V3_BDHV12</stp>
        <stp>9128272M3 Govt</stp>
        <stp>IDX_RATIO</stp>
        <stp>10/5/2005</stp>
        <stp>10/5/2005</stp>
        <stp>[Fixed Income  Prices 2004-2009.xlsx]TIPS!R317C8</stp>
        <tr r="H317" s="1"/>
      </tp>
      <tp>
        <v>1.28468</v>
        <stp/>
        <stp>##V3_BDHV12</stp>
        <stp>9128272M3 Govt</stp>
        <stp>IDX_RATIO</stp>
        <stp>10/4/2006</stp>
        <stp>10/4/2006</stp>
        <stp>[Fixed Income  Prices 2004-2009.xlsx]TIPS!R576C8</stp>
        <tr r="H576" s="1"/>
      </tp>
      <tp>
        <v>1.2847599999999999</v>
        <stp/>
        <stp>##V3_BDHV12</stp>
        <stp>9128272M3 Govt</stp>
        <stp>IDX_RATIO</stp>
        <stp>10/5/2006</stp>
        <stp>10/5/2006</stp>
        <stp>[Fixed Income  Prices 2004-2009.xlsx]TIPS!R577C8</stp>
        <tr r="H577" s="1"/>
      </tp>
      <tp>
        <v>1.19587</v>
        <stp/>
        <stp>##V3_BDHV12</stp>
        <stp>9128272M3 Govt</stp>
        <stp>IDX_RATIO</stp>
        <stp>8/20/2004</stp>
        <stp>8/20/2004</stp>
        <stp>[Fixed Income  Prices 2004-2009.xlsx]TIPS!R25C8</stp>
        <tr r="H25" s="1"/>
      </tp>
      <tp>
        <v>1.0541</v>
        <stp/>
        <stp>##V3_BDHV12</stp>
        <stp>912828AF7 Govt</stp>
        <stp>IDX_RATIO</stp>
        <stp>11/3/2004</stp>
        <stp>11/3/2004</stp>
        <stp>[Fixed Income  Prices 2004-2009.xlsx]TIPS!R78C44</stp>
        <tr r="AR78" s="1"/>
      </tp>
      <tp>
        <v>1.0312300000000001</v>
        <stp/>
        <stp>##V3_BDHV12</stp>
        <stp>912828BD1 Govt</stp>
        <stp>IDX_RATIO</stp>
        <stp>10/1/2004</stp>
        <stp>10/1/2004</stp>
        <stp>[Fixed Income  Prices 2004-2009.xlsx]TIPS!R55C52</stp>
        <tr r="AZ55" s="1"/>
      </tp>
      <tp>
        <v>1.0189999999999999</v>
        <stp/>
        <stp>##V3_BDHV12</stp>
        <stp>912828JE1 Govt</stp>
        <stp>IDX_RATIO</stp>
        <stp>10/9/2008</stp>
        <stp>10/9/2008</stp>
        <stp>[Fixed Income  Prices 2004-2009.xlsx]TIPS!R69C96</stp>
        <tr r="CR69" s="1"/>
      </tp>
      <tp>
        <v>1.0054099999999999</v>
        <stp/>
        <stp>##V3_BDHV12</stp>
        <stp>912828EA4 Govt</stp>
        <stp>IDX_RATIO</stp>
        <stp>10/6/2005</stp>
        <stp>10/6/2005</stp>
        <stp>[Fixed Income  Prices 2004-2009.xlsx]TIPS!R64C72</stp>
        <tr r="BT64" s="1"/>
      </tp>
      <tp>
        <v>1.0121899999999999</v>
        <stp/>
        <stp>##V3_BDHV12</stp>
        <stp>912828EA4 Govt</stp>
        <stp>IDX_RATIO</stp>
        <stp>11/7/2005</stp>
        <stp>11/7/2005</stp>
        <stp>[Fixed Income  Prices 2004-2009.xlsx]TIPS!R86C72</stp>
        <tr r="BT86" s="1"/>
      </tp>
      <tp>
        <v>1.0079199999999999</v>
        <stp/>
        <stp>##V3_BDHV12</stp>
        <stp>912828FL9 Govt</stp>
        <stp>IDX_RATIO</stp>
        <stp>10/5/2006</stp>
        <stp>10/5/2006</stp>
        <stp>[Fixed Income  Prices 2004-2009.xlsx]TIPS!R65C80</stp>
        <tr r="CB65" s="1"/>
      </tp>
      <tp>
        <v>1.0423499999999999</v>
        <stp/>
        <stp>##V3_BDHV12</stp>
        <stp>912810FR4 Govt</stp>
        <stp>IDX_RATIO</stp>
        <stp>11/2/2005</stp>
        <stp>11/2/2005</stp>
        <stp>[Fixed Income  Prices 2004-2009.xlsx]TIPS!R334C108</stp>
        <tr r="DD334" s="1"/>
      </tp>
      <tp t="s">
        <v>8/15/2019</v>
        <stp/>
        <stp>##V3_BDPV12</stp>
        <stp>912828LJ7 Govt</stp>
        <stp>MATURITY</stp>
        <stp>[Fixed Income  Prices 2004-2009.xlsx]BONDS DIRTY PRICE!R2C55</stp>
        <tr r="BC2" s="2"/>
      </tp>
      <tp t="s">
        <v>4/15/2012</v>
        <stp/>
        <stp>##V3_BDPV12</stp>
        <stp>912828KK5 Govt</stp>
        <stp>MATURITY</stp>
        <stp>[Fixed Income  Prices 2004-2009.xlsx]BONDS DIRTY PRICE!R2C23</stp>
        <tr r="W2" s="2"/>
      </tp>
      <tp t="s">
        <v>1/15/2012</v>
        <stp/>
        <stp>##V3_BDPV12</stp>
        <stp>912828KB5 Govt</stp>
        <stp>MATURITY</stp>
        <stp>[Fixed Income  Prices 2004-2009.xlsx]BONDS DIRTY PRICE!R2C21</stp>
        <tr r="U2" s="2"/>
      </tp>
      <tp t="s">
        <v>12/31/2013</v>
        <stp/>
        <stp>##V3_BDPV12</stp>
        <stp>912828JW1 Govt</stp>
        <stp>MATURITY</stp>
        <stp>[Fixed Income  Prices 2004-2009.xlsx]BONDS DIRTY PRICE!R2C31</stp>
        <tr r="AE2" s="2"/>
      </tp>
      <tp>
        <v>1.03148</v>
        <stp/>
        <stp>##V3_BDHV12</stp>
        <stp>912810PS1 Govt</stp>
        <stp>IDX_RATIO</stp>
        <stp>11/6/2007</stp>
        <stp>11/6/2007</stp>
        <stp>[Fixed Income  Prices 2004-2009.xlsx]TIPS!R210C116</stp>
        <tr r="DL210" s="1"/>
      </tp>
      <tp>
        <v>1.07585</v>
        <stp/>
        <stp>##V3_BDHV12</stp>
        <stp>912810FR4 Govt</stp>
        <stp>IDX_RATIO</stp>
        <stp>12/4/2006</stp>
        <stp>12/4/2006</stp>
        <stp>[Fixed Income  Prices 2004-2009.xlsx]TIPS!R616C108</stp>
        <tr r="DD616" s="1"/>
      </tp>
      <tp t="s">
        <v>6/30/2013</v>
        <stp/>
        <stp>##V3_BDPV12</stp>
        <stp>912828JD3 Govt</stp>
        <stp>MATURITY</stp>
        <stp>[Fixed Income  Prices 2004-2009.xlsx]BONDS DIRTY PRICE!R2C29</stp>
        <tr r="AC2" s="2"/>
      </tp>
      <tp t="s">
        <v>3/31/2014</v>
        <stp/>
        <stp>##V3_BDPV12</stp>
        <stp>912828KJ8 Govt</stp>
        <stp>MATURITY</stp>
        <stp>[Fixed Income  Prices 2004-2009.xlsx]BONDS DIRTY PRICE!R2C33</stp>
        <tr r="AG2" s="2"/>
      </tp>
      <tp t="s">
        <v>6/30/2014</v>
        <stp/>
        <stp>##V3_BDPV12</stp>
        <stp>912828KY5 Govt</stp>
        <stp>MATURITY</stp>
        <stp>[Fixed Income  Prices 2004-2009.xlsx]BONDS DIRTY PRICE!R2C35</stp>
        <tr r="AI2" s="2"/>
      </tp>
      <tp>
        <v>1.1046</v>
        <stp/>
        <stp>##V3_BDHV12</stp>
        <stp>912810FR4 Govt</stp>
        <stp>IDX_RATIO</stp>
        <stp>10/8/2007</stp>
        <stp>10/8/2007</stp>
        <stp>[Fixed Income  Prices 2004-2009.xlsx]TIPS!R836C108</stp>
        <tr r="DD836" s="1"/>
      </tp>
      <tp>
        <v>1.02139</v>
        <stp/>
        <stp>##V3_BDHV12</stp>
        <stp>912810FS2 Govt</stp>
        <stp>IDX_RATIO</stp>
        <stp>12/6/2006</stp>
        <stp>12/6/2006</stp>
        <stp>[Fixed Income  Prices 2004-2009.xlsx]TIPS!R231C112</stp>
        <tr r="DH231" s="1"/>
      </tp>
      <tp>
        <v>1.0369600000000001</v>
        <stp/>
        <stp>##V3_BDHV12</stp>
        <stp>912810FR4 Govt</stp>
        <stp>IDX_RATIO</stp>
        <stp>10/3/2005</stp>
        <stp>10/3/2005</stp>
        <stp>[Fixed Income  Prices 2004-2009.xlsx]TIPS!R312C108</stp>
        <tr r="DD312" s="1"/>
      </tp>
      <tp>
        <v>1.03413</v>
        <stp/>
        <stp>##V3_BDHV12</stp>
        <stp>912810PS1 Govt</stp>
        <stp>IDX_RATIO</stp>
        <stp>12/5/2007</stp>
        <stp>12/5/2007</stp>
        <stp>[Fixed Income  Prices 2004-2009.xlsx]TIPS!R231C116</stp>
        <tr r="DL231" s="1"/>
      </tp>
      <tp>
        <v>1.00257</v>
        <stp/>
        <stp>##V3_BDHV12</stp>
        <stp>912828CZ1 Govt</stp>
        <stp>IDX_RATIO</stp>
        <stp>12/2/2004</stp>
        <stp>12/2/2004</stp>
        <stp>[Fixed Income  Prices 2004-2009.xlsx]TIPS!R30C24</stp>
        <tr r="X30" s="1"/>
      </tp>
      <tp t="s">
        <v>3/31/2011</v>
        <stp/>
        <stp>##V3_BDPV12</stp>
        <stp>912828KH2 Govt</stp>
        <stp>MATURITY</stp>
        <stp>[Fixed Income  Prices 2004-2009.xlsx]BONDS DIRTY PRICE!R2C19</stp>
        <tr r="S2" s="2"/>
      </tp>
      <tp t="s">
        <v>3/31/2013</v>
        <stp/>
        <stp>##V3_BDPV12</stp>
        <stp>912828HV5 Govt</stp>
        <stp>MATURITY</stp>
        <stp>[Fixed Income  Prices 2004-2009.xlsx]BONDS DIRTY PRICE!R2C27</stp>
        <tr r="AA2" s="2"/>
      </tp>
      <tp>
        <v>1.04942</v>
        <stp/>
        <stp>##V3_BDHV12</stp>
        <stp>912810FS2 Govt</stp>
        <stp>IDX_RATIO</stp>
        <stp>10/2/2007</stp>
        <stp>10/2/2007</stp>
        <stp>[Fixed Income  Prices 2004-2009.xlsx]TIPS!R445C112</stp>
        <tr r="DH445" s="1"/>
      </tp>
      <tp t="s">
        <v>8/15/2017</v>
        <stp/>
        <stp>##V3_BDPV12</stp>
        <stp>912828HA1 Govt</stp>
        <stp>MATURITY</stp>
        <stp>[Fixed Income  Prices 2004-2009.xlsx]BONDS DIRTY PRICE!R2C47</stp>
        <tr r="AU2" s="2"/>
      </tp>
      <tp t="s">
        <v>2/15/2018</v>
        <stp/>
        <stp>##V3_BDPV12</stp>
        <stp>912828HR4 Govt</stp>
        <stp>MATURITY</stp>
        <stp>[Fixed Income  Prices 2004-2009.xlsx]BONDS DIRTY PRICE!R2C49</stp>
        <tr r="AW2" s="2"/>
      </tp>
      <tp>
        <v>1.0841799999999999</v>
        <stp/>
        <stp>##V3_BDHV12</stp>
        <stp>912810PS1 Govt</stp>
        <stp>IDX_RATIO</stp>
        <stp>12/3/2008</stp>
        <stp>12/3/2008</stp>
        <stp>[Fixed Income  Prices 2004-2009.xlsx]TIPS!R491C116</stp>
        <tr r="DL491" s="1"/>
      </tp>
      <tp>
        <v>1.0546599999999999</v>
        <stp/>
        <stp>##V3_BDHV12</stp>
        <stp>912810FR4 Govt</stp>
        <stp>IDX_RATIO</stp>
        <stp>12/1/2005</stp>
        <stp>12/1/2005</stp>
        <stp>[Fixed Income  Prices 2004-2009.xlsx]TIPS!R355C108</stp>
        <tr r="DD355" s="1"/>
      </tp>
      <tp t="s">
        <v>8/15/2018</v>
        <stp/>
        <stp>##V3_BDPV12</stp>
        <stp>912828JH4 Govt</stp>
        <stp>MATURITY</stp>
        <stp>[Fixed Income  Prices 2004-2009.xlsx]BONDS DIRTY PRICE!R2C51</stp>
        <tr r="AY2" s="2"/>
      </tp>
      <tp t="s">
        <v>6/30/2016</v>
        <stp/>
        <stp>##V3_BDPV12</stp>
        <stp>912828KZ2 Govt</stp>
        <stp>MATURITY</stp>
        <stp>[Fixed Income  Prices 2004-2009.xlsx]BONDS DIRTY PRICE!R2C43</stp>
        <tr r="AQ2" s="2"/>
      </tp>
      <tp>
        <v>1.1038399999999999</v>
        <stp/>
        <stp>##V3_BDHV12</stp>
        <stp>912810FR4 Govt</stp>
        <stp>IDX_RATIO</stp>
        <stp>11/9/2007</stp>
        <stp>11/9/2007</stp>
        <stp>[Fixed Income  Prices 2004-2009.xlsx]TIPS!R860C108</stp>
        <tr r="DD860" s="1"/>
      </tp>
      <tp>
        <v>1.0798700000000001</v>
        <stp/>
        <stp>##V3_BDHV12</stp>
        <stp>912810FR4 Govt</stp>
        <stp>IDX_RATIO</stp>
        <stp>10/5/2006</stp>
        <stp>10/5/2006</stp>
        <stp>[Fixed Income  Prices 2004-2009.xlsx]TIPS!R574C108</stp>
        <tr r="DD574" s="1"/>
      </tp>
      <tp t="s">
        <v>7/15/2012</v>
        <stp/>
        <stp>##V3_BDPV12</stp>
        <stp>912828LB4 Govt</stp>
        <stp>MATURITY</stp>
        <stp>[Fixed Income  Prices 2004-2009.xlsx]BONDS DIRTY PRICE!R2C25</stp>
        <tr r="Y2" s="2"/>
      </tp>
      <tp t="s">
        <v>2/15/2019</v>
        <stp/>
        <stp>##V3_BDPV12</stp>
        <stp>912828KD1 Govt</stp>
        <stp>MATURITY</stp>
        <stp>[Fixed Income  Prices 2004-2009.xlsx]BONDS DIRTY PRICE!R2C53</stp>
        <tr r="BA2" s="2"/>
      </tp>
      <tp>
        <v>1.0327200000000001</v>
        <stp/>
        <stp>##V3_BDHV12</stp>
        <stp>912810PS1 Govt</stp>
        <stp>IDX_RATIO</stp>
        <stp>10/4/2007</stp>
        <stp>10/4/2007</stp>
        <stp>[Fixed Income  Prices 2004-2009.xlsx]TIPS!R187C116</stp>
        <tr r="DL187" s="1"/>
      </tp>
      <tp>
        <v>1.00356</v>
        <stp/>
        <stp>##V3_BDHV12</stp>
        <stp>912828GX2 Govt</stp>
        <stp>IDX_RATIO</stp>
        <stp>11/5/2007</stp>
        <stp>11/5/2007</stp>
        <stp>[Fixed Income  Prices 2004-2009.xlsx]TIPS!R87C88</stp>
        <tr r="CJ87" s="1"/>
      </tp>
      <tp>
        <v>1.00485</v>
        <stp/>
        <stp>##V3_BDHV12</stp>
        <stp>912828GX2 Govt</stp>
        <stp>IDX_RATIO</stp>
        <stp>10/4/2007</stp>
        <stp>10/4/2007</stp>
        <stp>[Fixed Income  Prices 2004-2009.xlsx]TIPS!R65C88</stp>
        <tr r="CJ65" s="1"/>
      </tp>
      <tp t="s">
        <v>2/15/2016</v>
        <stp/>
        <stp>##V3_BDPV12</stp>
        <stp>912828EW6 Govt</stp>
        <stp>MATURITY</stp>
        <stp>[Fixed Income  Prices 2004-2009.xlsx]BONDS DIRTY PRICE!R2C41</stp>
        <tr r="AO2" s="2"/>
      </tp>
      <tp>
        <v>1.0250300000000001</v>
        <stp/>
        <stp>##V3_BDHV12</stp>
        <stp>912828BW9 Govt</stp>
        <stp>IDX_RATIO</stp>
        <stp>10/1/2004</stp>
        <stp>10/1/2004</stp>
        <stp>[Fixed Income  Prices 2004-2009.xlsx]TIPS!R55C56</stp>
        <tr r="BD55" s="1"/>
      </tp>
      <tp>
        <v>1.1015900000000001</v>
        <stp/>
        <stp>##V3_BDHV12</stp>
        <stp>912810FS2 Govt</stp>
        <stp>IDX_RATIO</stp>
        <stp>12/3/2008</stp>
        <stp>12/3/2008</stp>
        <stp>[Fixed Income  Prices 2004-2009.xlsx]TIPS!R751C112</stp>
        <tr r="DH751" s="1"/>
      </tp>
      <tp t="s">
        <v>2/15/2017</v>
        <stp/>
        <stp>##V3_BDPV12</stp>
        <stp>912828GH7 Govt</stp>
        <stp>MATURITY</stp>
        <stp>[Fixed Income  Prices 2004-2009.xlsx]BONDS DIRTY PRICE!R2C45</stp>
        <tr r="AS2" s="2"/>
      </tp>
      <tp t="s">
        <v>1/15/2009</v>
        <stp/>
        <stp>##V3_BDPV12</stp>
        <stp>912828BV1 Govt</stp>
        <stp>MATURITY</stp>
        <stp>[Fixed Income  Prices 2004-2009.xlsx]BONDS DIRTY PRICE!R2C11</stp>
        <tr r="K2" s="2"/>
      </tp>
      <tp>
        <v>1.09074</v>
        <stp/>
        <stp>##V3_BDHV12</stp>
        <stp>912810PS1 Govt</stp>
        <stp>IDX_RATIO</stp>
        <stp>10/1/2008</stp>
        <stp>10/1/2008</stp>
        <stp>[Fixed Income  Prices 2004-2009.xlsx]TIPS!R446C116</stp>
        <tr r="DL446" s="1"/>
      </tp>
      <tp t="s">
        <v>1/15/2010</v>
        <stp/>
        <stp>##V3_BDPV12</stp>
        <stp>912828DG2 Govt</stp>
        <stp>MATURITY</stp>
        <stp>[Fixed Income  Prices 2004-2009.xlsx]BONDS DIRTY PRICE!R2C13</stp>
        <tr r="M2" s="2"/>
      </tp>
      <tp t="s">
        <v>4/15/2010</v>
        <stp/>
        <stp>##V3_BDPV12</stp>
        <stp>912828DR8 Govt</stp>
        <stp>MATURITY</stp>
        <stp>[Fixed Income  Prices 2004-2009.xlsx]BONDS DIRTY PRICE!R2C15</stp>
        <tr r="O2" s="2"/>
      </tp>
      <tp>
        <v>1.0703100000000001</v>
        <stp/>
        <stp>##V3_BDHV12</stp>
        <stp>912810PS1 Govt</stp>
        <stp>IDX_RATIO</stp>
        <stp>11/3/2009</stp>
        <stp>11/3/2009</stp>
        <stp>[Fixed Income  Prices 2004-2009.xlsx]TIPS!R730C116</stp>
        <tr r="DL730" s="1"/>
      </tp>
      <tp>
        <v>1.0053000000000001</v>
        <stp/>
        <stp>##V3_BDHV12</stp>
        <stp>912810PZ5 Govt</stp>
        <stp>IDX_RATIO</stp>
        <stp>11/2/2009</stp>
        <stp>11/2/2009</stp>
        <stp>[Fixed Income  Prices 2004-2009.xlsx]TIPS!R204C120</stp>
        <tr r="DP204" s="1"/>
      </tp>
      <tp>
        <v>1.00532</v>
        <stp/>
        <stp>##V3_BDHV12</stp>
        <stp>912828CP3 Govt</stp>
        <stp>IDX_RATIO</stp>
        <stp>11/1/2004</stp>
        <stp>11/1/2004</stp>
        <stp>[Fixed Income  Prices 2004-2009.xlsx]TIPS!R76C64</stp>
        <tr r="BL76" s="1"/>
      </tp>
      <tp>
        <v>1.00762</v>
        <stp/>
        <stp>##V3_BDHV12</stp>
        <stp>912828CP3 Govt</stp>
        <stp>IDX_RATIO</stp>
        <stp>12/2/2004</stp>
        <stp>12/2/2004</stp>
        <stp>[Fixed Income  Prices 2004-2009.xlsx]TIPS!R99C64</stp>
        <tr r="BL99" s="1"/>
      </tp>
      <tp t="s">
        <v>1/15/2011</v>
        <stp/>
        <stp>##V3_BDPV12</stp>
        <stp>912828ES5 Govt</stp>
        <stp>MATURITY</stp>
        <stp>[Fixed Income  Prices 2004-2009.xlsx]BONDS DIRTY PRICE!R2C17</stp>
        <tr r="Q2" s="2"/>
      </tp>
      <tp>
        <v>1.0679400000000001</v>
        <stp/>
        <stp>##V3_BDHV12</stp>
        <stp>912810PS1 Govt</stp>
        <stp>IDX_RATIO</stp>
        <stp>10/2/2009</stp>
        <stp>10/2/2009</stp>
        <stp>[Fixed Income  Prices 2004-2009.xlsx]TIPS!R708C116</stp>
        <tr r="DL708" s="1"/>
      </tp>
      <tp t="s">
        <v>2/15/2015</v>
        <stp/>
        <stp>##V3_BDPV12</stp>
        <stp>912828DM9 Govt</stp>
        <stp>MATURITY</stp>
        <stp>[Fixed Income  Prices 2004-2009.xlsx]BONDS DIRTY PRICE!R2C37</stp>
        <tr r="AK2" s="2"/>
      </tp>
      <tp>
        <v>1.10826</v>
        <stp/>
        <stp>##V3_BDHV12</stp>
        <stp>912810FS2 Govt</stp>
        <stp>IDX_RATIO</stp>
        <stp>10/1/2008</stp>
        <stp>10/1/2008</stp>
        <stp>[Fixed Income  Prices 2004-2009.xlsx]TIPS!R706C112</stp>
        <tr r="DH706" s="1"/>
      </tp>
      <tp t="s">
        <v>8/15/2015</v>
        <stp/>
        <stp>##V3_BDPV12</stp>
        <stp>912828EE6 Govt</stp>
        <stp>MATURITY</stp>
        <stp>[Fixed Income  Prices 2004-2009.xlsx]BONDS DIRTY PRICE!R2C39</stp>
        <tr r="AM2" s="2"/>
      </tp>
      <tp>
        <v>1.19465</v>
        <stp/>
        <stp>##V3_BDHV12</stp>
        <stp>9128272M3 Govt</stp>
        <stp>IDX_RATIO</stp>
        <stp>8/10/2004</stp>
        <stp>8/10/2004</stp>
        <stp>[Fixed Income  Prices 2004-2009.xlsx]TIPS!R17C8</stp>
        <tr r="H17" s="1"/>
      </tp>
      <tp>
        <v>1.1955</v>
        <stp/>
        <stp>##V3_BDHV12</stp>
        <stp>9128272M3 Govt</stp>
        <stp>IDX_RATIO</stp>
        <stp>9/30/2004</stp>
        <stp>9/30/2004</stp>
        <stp>[Fixed Income  Prices 2004-2009.xlsx]TIPS!R54C8</stp>
        <tr r="H54" s="1"/>
      </tp>
      <tp>
        <v>2.375</v>
        <stp/>
        <stp>##V3_BDPV12</stp>
        <stp>912810PS1 Govt</stp>
        <stp>CPN</stp>
        <stp>[Fixed Income  Prices 2004-2009.xlsx]TIPS!R1C115</stp>
        <tr r="DK1" s="1"/>
      </tp>
      <tp>
        <v>1.05402</v>
        <stp/>
        <stp>##V3_BDHV12</stp>
        <stp>912828AF7 Govt</stp>
        <stp>IDX_RATIO</stp>
        <stp>11/2/2004</stp>
        <stp>11/2/2004</stp>
        <stp>[Fixed Income  Prices 2004-2009.xlsx]TIPS!R77C44</stp>
        <tr r="AR77" s="1"/>
      </tp>
      <tp>
        <v>1.0561700000000001</v>
        <stp/>
        <stp>##V3_BDHV12</stp>
        <stp>912828AF7 Govt</stp>
        <stp>IDX_RATIO</stp>
        <stp>12/1/2004</stp>
        <stp>12/1/2004</stp>
        <stp>[Fixed Income  Prices 2004-2009.xlsx]TIPS!R98C44</stp>
        <tr r="AR98" s="1"/>
      </tp>
      <tp>
        <v>1.0317700000000001</v>
        <stp/>
        <stp>##V3_BDHV12</stp>
        <stp>912828BD1 Govt</stp>
        <stp>IDX_RATIO</stp>
        <stp>11/1/2004</stp>
        <stp>11/1/2004</stp>
        <stp>[Fixed Income  Prices 2004-2009.xlsx]TIPS!R76C52</stp>
        <tr r="AZ76" s="1"/>
      </tp>
      <tp>
        <v>1.03413</v>
        <stp/>
        <stp>##V3_BDHV12</stp>
        <stp>912828BD1 Govt</stp>
        <stp>IDX_RATIO</stp>
        <stp>12/2/2004</stp>
        <stp>12/2/2004</stp>
        <stp>[Fixed Income  Prices 2004-2009.xlsx]TIPS!R99C52</stp>
        <tr r="AZ99" s="1"/>
      </tp>
      <tp>
        <v>1.0191300000000001</v>
        <stp/>
        <stp>##V3_BDHV12</stp>
        <stp>912828JE1 Govt</stp>
        <stp>IDX_RATIO</stp>
        <stp>10/8/2008</stp>
        <stp>10/8/2008</stp>
        <stp>[Fixed Income  Prices 2004-2009.xlsx]TIPS!R68C96</stp>
        <tr r="CR68" s="1"/>
      </tp>
      <tp>
        <v>1.0055700000000001</v>
        <stp/>
        <stp>##V3_BDHV12</stp>
        <stp>912828EA4 Govt</stp>
        <stp>IDX_RATIO</stp>
        <stp>10/7/2005</stp>
        <stp>10/7/2005</stp>
        <stp>[Fixed Income  Prices 2004-2009.xlsx]TIPS!R65C72</stp>
        <tr r="BT65" s="1"/>
      </tp>
      <tp>
        <v>1.00786</v>
        <stp/>
        <stp>##V3_BDHV12</stp>
        <stp>912828FL9 Govt</stp>
        <stp>IDX_RATIO</stp>
        <stp>10/4/2006</stp>
        <stp>10/4/2006</stp>
        <stp>[Fixed Income  Prices 2004-2009.xlsx]TIPS!R64C80</stp>
        <tr r="CB64" s="1"/>
      </tp>
      <tp>
        <v>1.04278</v>
        <stp/>
        <stp>##V3_BDHV12</stp>
        <stp>912810FR4 Govt</stp>
        <stp>IDX_RATIO</stp>
        <stp>11/3/2005</stp>
        <stp>11/3/2005</stp>
        <stp>[Fixed Income  Prices 2004-2009.xlsx]TIPS!R335C108</stp>
        <tr r="DD335" s="1"/>
      </tp>
      <tp>
        <v>1.0315700000000001</v>
        <stp/>
        <stp>##V3_BDHV12</stp>
        <stp>912810PS1 Govt</stp>
        <stp>IDX_RATIO</stp>
        <stp>11/7/2007</stp>
        <stp>11/7/2007</stp>
        <stp>[Fixed Income  Prices 2004-2009.xlsx]TIPS!R211C116</stp>
        <tr r="DL211" s="1"/>
      </tp>
      <tp>
        <v>1.0756600000000001</v>
        <stp/>
        <stp>##V3_BDHV12</stp>
        <stp>912810FR4 Govt</stp>
        <stp>IDX_RATIO</stp>
        <stp>12/5/2006</stp>
        <stp>12/5/2006</stp>
        <stp>[Fixed Income  Prices 2004-2009.xlsx]TIPS!R617C108</stp>
        <tr r="DD617" s="1"/>
      </tp>
      <tp>
        <v>1.10453</v>
        <stp/>
        <stp>##V3_BDHV12</stp>
        <stp>912810FR4 Govt</stp>
        <stp>IDX_RATIO</stp>
        <stp>10/9/2007</stp>
        <stp>10/9/2007</stp>
        <stp>[Fixed Income  Prices 2004-2009.xlsx]TIPS!R837C108</stp>
        <tr r="DD837" s="1"/>
      </tp>
      <tp>
        <v>1.02121</v>
        <stp/>
        <stp>##V3_BDHV12</stp>
        <stp>912810FS2 Govt</stp>
        <stp>IDX_RATIO</stp>
        <stp>12/7/2006</stp>
        <stp>12/7/2006</stp>
        <stp>[Fixed Income  Prices 2004-2009.xlsx]TIPS!R232C112</stp>
        <tr r="DH232" s="1"/>
      </tp>
      <tp>
        <v>1.03406</v>
        <stp/>
        <stp>##V3_BDHV12</stp>
        <stp>912810PS1 Govt</stp>
        <stp>IDX_RATIO</stp>
        <stp>12/4/2007</stp>
        <stp>12/4/2007</stp>
        <stp>[Fixed Income  Prices 2004-2009.xlsx]TIPS!R230C116</stp>
        <tr r="DL230" s="1"/>
      </tp>
      <tp>
        <v>1.00274</v>
        <stp/>
        <stp>##V3_BDHV12</stp>
        <stp>912828CZ1 Govt</stp>
        <stp>IDX_RATIO</stp>
        <stp>12/3/2004</stp>
        <stp>12/3/2004</stp>
        <stp>[Fixed Income  Prices 2004-2009.xlsx]TIPS!R31C24</stp>
        <tr r="X31" s="1"/>
      </tp>
      <tp>
        <v>1.0493600000000001</v>
        <stp/>
        <stp>##V3_BDHV12</stp>
        <stp>912810FS2 Govt</stp>
        <stp>IDX_RATIO</stp>
        <stp>10/3/2007</stp>
        <stp>10/3/2007</stp>
        <stp>[Fixed Income  Prices 2004-2009.xlsx]TIPS!R446C112</stp>
        <tr r="DH446" s="1"/>
      </tp>
      <tp>
        <v>1.1037399999999999</v>
        <stp/>
        <stp>##V3_BDHV12</stp>
        <stp>912810FR4 Govt</stp>
        <stp>IDX_RATIO</stp>
        <stp>11/8/2007</stp>
        <stp>11/8/2007</stp>
        <stp>[Fixed Income  Prices 2004-2009.xlsx]TIPS!R859C108</stp>
        <tr r="DD859" s="1"/>
      </tp>
      <tp>
        <v>1.0030300000000001</v>
        <stp/>
        <stp>##V3_BDHV12</stp>
        <stp>912810PZ5 Govt</stp>
        <stp>IDX_RATIO</stp>
        <stp>10/1/2009</stp>
        <stp>10/1/2009</stp>
        <stp>[Fixed Income  Prices 2004-2009.xlsx]TIPS!R182C120</stp>
        <tr r="DP182" s="1"/>
      </tp>
      <tp>
        <v>1.08453</v>
        <stp/>
        <stp>##V3_BDHV12</stp>
        <stp>912810PS1 Govt</stp>
        <stp>IDX_RATIO</stp>
        <stp>12/2/2008</stp>
        <stp>12/2/2008</stp>
        <stp>[Fixed Income  Prices 2004-2009.xlsx]TIPS!R490C116</stp>
        <tr r="DL490" s="1"/>
      </tp>
      <tp>
        <v>1.04766</v>
        <stp/>
        <stp>##V3_BDHV12</stp>
        <stp>912810FS2 Govt</stp>
        <stp>IDX_RATIO</stp>
        <stp>11/2/2007</stp>
        <stp>11/2/2007</stp>
        <stp>[Fixed Income  Prices 2004-2009.xlsx]TIPS!R468C112</stp>
        <tr r="DH468" s="1"/>
      </tp>
      <tp>
        <v>1.0798000000000001</v>
        <stp/>
        <stp>##V3_BDHV12</stp>
        <stp>912810FR4 Govt</stp>
        <stp>IDX_RATIO</stp>
        <stp>10/4/2006</stp>
        <stp>10/4/2006</stp>
        <stp>[Fixed Income  Prices 2004-2009.xlsx]TIPS!R573C108</stp>
        <tr r="DD573" s="1"/>
      </tp>
      <tp>
        <v>1.0326500000000001</v>
        <stp/>
        <stp>##V3_BDHV12</stp>
        <stp>912810PS1 Govt</stp>
        <stp>IDX_RATIO</stp>
        <stp>10/5/2007</stp>
        <stp>10/5/2007</stp>
        <stp>[Fixed Income  Prices 2004-2009.xlsx]TIPS!R188C116</stp>
        <tr r="DL188" s="1"/>
      </tp>
      <tp>
        <v>1.0047900000000001</v>
        <stp/>
        <stp>##V3_BDHV12</stp>
        <stp>912828GX2 Govt</stp>
        <stp>IDX_RATIO</stp>
        <stp>10/5/2007</stp>
        <stp>10/5/2007</stp>
        <stp>[Fixed Income  Prices 2004-2009.xlsx]TIPS!R66C88</stp>
        <tr r="CJ66" s="1"/>
      </tp>
      <tp>
        <v>1.02563</v>
        <stp/>
        <stp>##V3_BDHV12</stp>
        <stp>912810FS2 Govt</stp>
        <stp>IDX_RATIO</stp>
        <stp>10/6/2006</stp>
        <stp>10/6/2006</stp>
        <stp>[Fixed Income  Prices 2004-2009.xlsx]TIPS!R188C112</stp>
        <tr r="DH188" s="1"/>
      </tp>
      <tp>
        <v>1.0279199999999999</v>
        <stp/>
        <stp>##V3_BDHV12</stp>
        <stp>912828BW9 Govt</stp>
        <stp>IDX_RATIO</stp>
        <stp>12/2/2004</stp>
        <stp>12/2/2004</stp>
        <stp>[Fixed Income  Prices 2004-2009.xlsx]TIPS!R99C56</stp>
        <tr r="BD99" s="1"/>
      </tp>
      <tp>
        <v>1.0255799999999999</v>
        <stp/>
        <stp>##V3_BDHV12</stp>
        <stp>912828BW9 Govt</stp>
        <stp>IDX_RATIO</stp>
        <stp>11/1/2004</stp>
        <stp>11/1/2004</stp>
        <stp>[Fixed Income  Prices 2004-2009.xlsx]TIPS!R76C56</stp>
        <tr r="BD76" s="1"/>
      </tp>
      <tp>
        <v>1.10195</v>
        <stp/>
        <stp>##V3_BDHV12</stp>
        <stp>912810FS2 Govt</stp>
        <stp>IDX_RATIO</stp>
        <stp>12/2/2008</stp>
        <stp>12/2/2008</stp>
        <stp>[Fixed Income  Prices 2004-2009.xlsx]TIPS!R750C112</stp>
        <tr r="DH750" s="1"/>
      </tp>
      <tp>
        <v>1.0702799999999999</v>
        <stp/>
        <stp>##V3_BDHV12</stp>
        <stp>912810PS1 Govt</stp>
        <stp>IDX_RATIO</stp>
        <stp>11/2/2009</stp>
        <stp>11/2/2009</stp>
        <stp>[Fixed Income  Prices 2004-2009.xlsx]TIPS!R729C116</stp>
        <tr r="DL729" s="1"/>
      </tp>
      <tp>
        <v>1.0053300000000001</v>
        <stp/>
        <stp>##V3_BDHV12</stp>
        <stp>912810PZ5 Govt</stp>
        <stp>IDX_RATIO</stp>
        <stp>11/3/2009</stp>
        <stp>11/3/2009</stp>
        <stp>[Fixed Income  Prices 2004-2009.xlsx]TIPS!R205C120</stp>
        <tr r="DP205" s="1"/>
      </tp>
      <tp>
        <v>1.0047900000000001</v>
        <stp/>
        <stp>##V3_BDHV12</stp>
        <stp>912828CP3 Govt</stp>
        <stp>IDX_RATIO</stp>
        <stp>10/1/2004</stp>
        <stp>10/1/2004</stp>
        <stp>[Fixed Income  Prices 2004-2009.xlsx]TIPS!R55C64</stp>
        <tr r="BL55" s="1"/>
      </tp>
      <tp>
        <v>1.2850900000000001</v>
        <stp/>
        <stp>##V3_BDHV12</stp>
        <stp>9128272M3 Govt</stp>
        <stp>IDX_RATIO</stp>
        <stp>10/9/2006</stp>
        <stp>10/9/2006</stp>
        <stp>[Fixed Income  Prices 2004-2009.xlsx]TIPS!R579C8</stp>
        <tr r="H579" s="1"/>
      </tp>
      <tp t="e">
        <v>#N/A</v>
        <stp/>
        <stp>##V3_BDHV12</stp>
        <stp>USSWIT3 Curncy</stp>
        <stp>PX_LAST</stp>
        <stp>7/23/2004</stp>
        <stp>11/1/2009</stp>
        <stp>[Fixed Income  Prices 2004-2009.xlsx]Swaps!R4C9</stp>
        <stp>cols=2;rows=1319</stp>
        <tr r="I4" s="6"/>
      </tp>
      <tp>
        <v>1.19574</v>
        <stp/>
        <stp>##V3_BDHV12</stp>
        <stp>9128272M3 Govt</stp>
        <stp>IDX_RATIO</stp>
        <stp>8/19/2004</stp>
        <stp>8/19/2004</stp>
        <stp>[Fixed Income  Prices 2004-2009.xlsx]TIPS!R24C8</stp>
        <tr r="H24" s="1"/>
      </tp>
      <tp t="e">
        <v>#N/A</v>
        <stp/>
        <stp>##V3_BDHV12</stp>
        <stp>USSWIT1 Curncy</stp>
        <stp>PX_LAST</stp>
        <stp>7/23/2004</stp>
        <stp>11/1/2009</stp>
        <stp>[Fixed Income  Prices 2004-2009.xlsx]Swaps!R4C5</stp>
        <stp>cols=2;rows=1348</stp>
        <tr r="E4" s="6"/>
      </tp>
      <tp>
        <v>1.1961299999999999</v>
        <stp/>
        <stp>##V3_BDHV12</stp>
        <stp>9128272M3 Govt</stp>
        <stp>IDX_RATIO</stp>
        <stp>9/20/2004</stp>
        <stp>9/20/2004</stp>
        <stp>[Fixed Income  Prices 2004-2009.xlsx]TIPS!R46C8</stp>
        <tr r="H46" s="1"/>
      </tp>
      <tp t="e">
        <v>#N/A</v>
        <stp/>
        <stp>##V3_BDHV12</stp>
        <stp>USSWIT2 Curncy</stp>
        <stp>PX_LAST</stp>
        <stp>7/23/2004</stp>
        <stp>11/1/2009</stp>
        <stp>[Fixed Income  Prices 2004-2009.xlsx]Swaps!R4C7</stp>
        <stp>cols=2;rows=1313</stp>
        <tr r="G4" s="6"/>
      </tp>
      <tp>
        <v>1.1963200000000001</v>
        <stp/>
        <stp>##V3_BDHV12</stp>
        <stp>9128272M3 Govt</stp>
        <stp>IDX_RATIO</stp>
        <stp>9/17/2004</stp>
        <stp>9/17/2004</stp>
        <stp>[Fixed Income  Prices 2004-2009.xlsx]TIPS!R45C8</stp>
        <tr r="H45" s="1"/>
      </tp>
      <tp>
        <v>1.1963600000000001</v>
        <stp/>
        <stp>##V3_BDHV12</stp>
        <stp>9128272M3 Govt</stp>
        <stp>IDX_RATIO</stp>
        <stp>8/24/2004</stp>
        <stp>8/24/2004</stp>
        <stp>[Fixed Income  Prices 2004-2009.xlsx]TIPS!R27C8</stp>
        <tr r="H27" s="1"/>
      </tp>
      <tp>
        <v>2</v>
        <stp/>
        <stp>##V3_BDPV12</stp>
        <stp>912810FS2 Govt</stp>
        <stp>CPN</stp>
        <stp>[Fixed Income  Prices 2004-2009.xlsx]TIPS!R1C111</stp>
        <tr r="DG1" s="1"/>
      </tp>
      <tp>
        <v>1.0539499999999999</v>
        <stp/>
        <stp>##V3_BDHV12</stp>
        <stp>912828AF7 Govt</stp>
        <stp>IDX_RATIO</stp>
        <stp>11/1/2004</stp>
        <stp>11/1/2004</stp>
        <stp>[Fixed Income  Prices 2004-2009.xlsx]TIPS!R76C44</stp>
        <tr r="AR76" s="1"/>
      </tp>
      <tp>
        <v>1.0563499999999999</v>
        <stp/>
        <stp>##V3_BDHV12</stp>
        <stp>912828AF7 Govt</stp>
        <stp>IDX_RATIO</stp>
        <stp>12/2/2004</stp>
        <stp>12/2/2004</stp>
        <stp>[Fixed Income  Prices 2004-2009.xlsx]TIPS!R99C44</stp>
        <tr r="AR99" s="1"/>
      </tp>
      <tp>
        <v>1.0318499999999999</v>
        <stp/>
        <stp>##V3_BDHV12</stp>
        <stp>912828BD1 Govt</stp>
        <stp>IDX_RATIO</stp>
        <stp>11/2/2004</stp>
        <stp>11/2/2004</stp>
        <stp>[Fixed Income  Prices 2004-2009.xlsx]TIPS!R77C52</stp>
        <tr r="AZ77" s="1"/>
      </tp>
      <tp>
        <v>1.0339499999999999</v>
        <stp/>
        <stp>##V3_BDHV12</stp>
        <stp>912828BD1 Govt</stp>
        <stp>IDX_RATIO</stp>
        <stp>12/1/2004</stp>
        <stp>12/1/2004</stp>
        <stp>[Fixed Income  Prices 2004-2009.xlsx]TIPS!R98C52</stp>
        <tr r="AZ98" s="1"/>
      </tp>
      <tp>
        <v>1.0050699999999999</v>
        <stp/>
        <stp>##V3_BDHV12</stp>
        <stp>912828EA4 Govt</stp>
        <stp>IDX_RATIO</stp>
        <stp>10/4/2005</stp>
        <stp>10/4/2005</stp>
        <stp>[Fixed Income  Prices 2004-2009.xlsx]TIPS!R62C72</stp>
        <tr r="BT62" s="1"/>
      </tp>
      <tp>
        <v>1.0088200000000001</v>
        <stp/>
        <stp>##V3_BDHV12</stp>
        <stp>912828FL9 Govt</stp>
        <stp>IDX_RATIO</stp>
        <stp>11/6/2006</stp>
        <stp>11/6/2006</stp>
        <stp>[Fixed Income  Prices 2004-2009.xlsx]TIPS!R87C80</stp>
        <tr r="CB87" s="1"/>
      </tp>
      <tp>
        <v>1.0263100000000001</v>
        <stp/>
        <stp>##V3_BDHV12</stp>
        <stp>912810FS2 Govt</stp>
        <stp>IDX_RATIO</stp>
        <stp>11/7/2006</stp>
        <stp>11/7/2006</stp>
        <stp>[Fixed Income  Prices 2004-2009.xlsx]TIPS!R210C112</stp>
        <tr r="DH210" s="1"/>
      </tp>
      <tp>
        <v>1.0754699999999999</v>
        <stp/>
        <stp>##V3_BDHV12</stp>
        <stp>912810FR4 Govt</stp>
        <stp>IDX_RATIO</stp>
        <stp>12/6/2006</stp>
        <stp>12/6/2006</stp>
        <stp>[Fixed Income  Prices 2004-2009.xlsx]TIPS!R618C108</stp>
        <tr r="DD618" s="1"/>
      </tp>
      <tp>
        <v>1.03427</v>
        <stp/>
        <stp>##V3_BDHV12</stp>
        <stp>912810PS1 Govt</stp>
        <stp>IDX_RATIO</stp>
        <stp>12/7/2007</stp>
        <stp>12/7/2007</stp>
        <stp>[Fixed Income  Prices 2004-2009.xlsx]TIPS!R233C116</stp>
        <tr r="DL233" s="1"/>
      </tp>
      <tp>
        <v>1.0217499999999999</v>
        <stp/>
        <stp>##V3_BDHV12</stp>
        <stp>912810FS2 Govt</stp>
        <stp>IDX_RATIO</stp>
        <stp>12/4/2006</stp>
        <stp>12/4/2006</stp>
        <stp>[Fixed Income  Prices 2004-2009.xlsx]TIPS!R229C112</stp>
        <tr r="DH229" s="1"/>
      </tp>
      <tp>
        <v>1.0031099999999999</v>
        <stp/>
        <stp>##V3_BDHV12</stp>
        <stp>912810PZ5 Govt</stp>
        <stp>IDX_RATIO</stp>
        <stp>10/2/2009</stp>
        <stp>10/2/2009</stp>
        <stp>[Fixed Income  Prices 2004-2009.xlsx]TIPS!R183C120</stp>
        <tr r="DP183" s="1"/>
      </tp>
      <tp>
        <v>1.04756</v>
        <stp/>
        <stp>##V3_BDHV12</stp>
        <stp>912810FS2 Govt</stp>
        <stp>IDX_RATIO</stp>
        <stp>11/1/2007</stp>
        <stp>11/1/2007</stp>
        <stp>[Fixed Income  Prices 2004-2009.xlsx]TIPS!R467C112</stp>
        <tr r="DH467" s="1"/>
      </tp>
      <tp>
        <v>1.0848899999999999</v>
        <stp/>
        <stp>##V3_BDHV12</stp>
        <stp>912810PS1 Govt</stp>
        <stp>IDX_RATIO</stp>
        <stp>12/1/2008</stp>
        <stp>12/1/2008</stp>
        <stp>[Fixed Income  Prices 2004-2009.xlsx]TIPS!R489C116</stp>
        <tr r="DL489" s="1"/>
      </tp>
      <tp>
        <v>1.0037400000000001</v>
        <stp/>
        <stp>##V3_BDHV12</stp>
        <stp>912828GX2 Govt</stp>
        <stp>IDX_RATIO</stp>
        <stp>11/7/2007</stp>
        <stp>11/7/2007</stp>
        <stp>[Fixed Income  Prices 2004-2009.xlsx]TIPS!R89C88</stp>
        <tr r="CJ89" s="1"/>
      </tp>
      <tp>
        <v>1.0255700000000001</v>
        <stp/>
        <stp>##V3_BDHV12</stp>
        <stp>912810FS2 Govt</stp>
        <stp>IDX_RATIO</stp>
        <stp>10/5/2006</stp>
        <stp>10/5/2006</stp>
        <stp>[Fixed Income  Prices 2004-2009.xlsx]TIPS!R187C112</stp>
        <tr r="DH187" s="1"/>
      </tp>
      <tp>
        <v>1.08083</v>
        <stp/>
        <stp>##V3_BDHV12</stp>
        <stp>912810FR4 Govt</stp>
        <stp>IDX_RATIO</stp>
        <stp>11/6/2006</stp>
        <stp>11/6/2006</stp>
        <stp>[Fixed Income  Prices 2004-2009.xlsx]TIPS!R596C108</stp>
        <tr r="DD596" s="1"/>
      </tp>
      <tp>
        <v>1.0277400000000001</v>
        <stp/>
        <stp>##V3_BDHV12</stp>
        <stp>912828BW9 Govt</stp>
        <stp>IDX_RATIO</stp>
        <stp>12/1/2004</stp>
        <stp>12/1/2004</stp>
        <stp>[Fixed Income  Prices 2004-2009.xlsx]TIPS!R98C56</stp>
        <tr r="BD98" s="1"/>
      </tp>
      <tp>
        <v>1.02565</v>
        <stp/>
        <stp>##V3_BDHV12</stp>
        <stp>912828BW9 Govt</stp>
        <stp>IDX_RATIO</stp>
        <stp>11/2/2004</stp>
        <stp>11/2/2004</stp>
        <stp>[Fixed Income  Prices 2004-2009.xlsx]TIPS!R77C56</stp>
        <tr r="BD77" s="1"/>
      </tp>
      <tp>
        <v>1.09046</v>
        <stp/>
        <stp>##V3_BDHV12</stp>
        <stp>912810PS1 Govt</stp>
        <stp>IDX_RATIO</stp>
        <stp>10/3/2008</stp>
        <stp>10/3/2008</stp>
        <stp>[Fixed Income  Prices 2004-2009.xlsx]TIPS!R448C116</stp>
        <tr r="DL448" s="1"/>
      </tp>
      <tp>
        <v>1.1023099999999999</v>
        <stp/>
        <stp>##V3_BDHV12</stp>
        <stp>912810FS2 Govt</stp>
        <stp>IDX_RATIO</stp>
        <stp>12/1/2008</stp>
        <stp>12/1/2008</stp>
        <stp>[Fixed Income  Prices 2004-2009.xlsx]TIPS!R749C112</stp>
        <tr r="DH749" s="1"/>
      </tp>
      <tp>
        <v>1.00546</v>
        <stp/>
        <stp>##V3_BDHV12</stp>
        <stp>912828CP3 Govt</stp>
        <stp>IDX_RATIO</stp>
        <stp>11/3/2004</stp>
        <stp>11/3/2004</stp>
        <stp>[Fixed Income  Prices 2004-2009.xlsx]TIPS!R78C64</stp>
        <tr r="BL78" s="1"/>
      </tp>
      <tp>
        <v>1.1079699999999999</v>
        <stp/>
        <stp>##V3_BDHV12</stp>
        <stp>912810FS2 Govt</stp>
        <stp>IDX_RATIO</stp>
        <stp>10/3/2008</stp>
        <stp>10/3/2008</stp>
        <stp>[Fixed Income  Prices 2004-2009.xlsx]TIPS!R708C112</stp>
        <tr r="DH708" s="1"/>
      </tp>
      <tp>
        <v>1.1990000000000001</v>
        <stp/>
        <stp>##V3_BDHV12</stp>
        <stp>9128272M3 Govt</stp>
        <stp>IDX_RATIO</stp>
        <stp>12/3/2004</stp>
        <stp>12/3/2004</stp>
        <stp>[Fixed Income  Prices 2004-2009.xlsx]TIPS!R100C8</stp>
        <tr r="H100" s="1"/>
      </tp>
      <tp>
        <v>1.1962299999999999</v>
        <stp/>
        <stp>##V3_BDHV12</stp>
        <stp>9128272M3 Govt</stp>
        <stp>IDX_RATIO</stp>
        <stp>8/23/2004</stp>
        <stp>8/23/2004</stp>
        <stp>[Fixed Income  Prices 2004-2009.xlsx]TIPS!R26C8</stp>
        <tr r="H26" s="1"/>
      </tp>
      <tp>
        <v>1.19607</v>
        <stp/>
        <stp>##V3_BDHV12</stp>
        <stp>9128272M3 Govt</stp>
        <stp>IDX_RATIO</stp>
        <stp>9/21/2004</stp>
        <stp>9/21/2004</stp>
        <stp>[Fixed Income  Prices 2004-2009.xlsx]TIPS!R47C8</stp>
        <tr r="H47" s="1"/>
      </tp>
      <tp>
        <v>1.1963900000000001</v>
        <stp/>
        <stp>##V3_BDHV12</stp>
        <stp>9128272M3 Govt</stp>
        <stp>IDX_RATIO</stp>
        <stp>9/16/2004</stp>
        <stp>9/16/2004</stp>
        <stp>[Fixed Income  Prices 2004-2009.xlsx]TIPS!R44C8</stp>
        <tr r="H44" s="1"/>
      </tp>
      <tp>
        <v>1.05339</v>
        <stp/>
        <stp>##V3_BDHV12</stp>
        <stp>912828AF7 Govt</stp>
        <stp>IDX_RATIO</stp>
        <stp>10/1/2004</stp>
        <stp>10/1/2004</stp>
        <stp>[Fixed Income  Prices 2004-2009.xlsx]TIPS!R55C44</stp>
        <tr r="AR55" s="1"/>
      </tp>
      <tp>
        <v>1.0319199999999999</v>
        <stp/>
        <stp>##V3_BDHV12</stp>
        <stp>912828BD1 Govt</stp>
        <stp>IDX_RATIO</stp>
        <stp>11/3/2004</stp>
        <stp>11/3/2004</stp>
        <stp>[Fixed Income  Prices 2004-2009.xlsx]TIPS!R78C52</stp>
        <tr r="AZ78" s="1"/>
      </tp>
      <tp>
        <v>1.0052399999999999</v>
        <stp/>
        <stp>##V3_BDHV12</stp>
        <stp>912828EA4 Govt</stp>
        <stp>IDX_RATIO</stp>
        <stp>10/5/2005</stp>
        <stp>10/5/2005</stp>
        <stp>[Fixed Income  Prices 2004-2009.xlsx]TIPS!R63C72</stp>
        <tr r="BT63" s="1"/>
      </tp>
      <tp>
        <v>1.01095</v>
        <stp/>
        <stp>##V3_BDHV12</stp>
        <stp>912828EA4 Govt</stp>
        <stp>IDX_RATIO</stp>
        <stp>11/4/2005</stp>
        <stp>11/4/2005</stp>
        <stp>[Fixed Income  Prices 2004-2009.xlsx]TIPS!R85C72</stp>
        <tr r="BT85" s="1"/>
      </tp>
      <tp>
        <v>1.0086599999999999</v>
        <stp/>
        <stp>##V3_BDHV12</stp>
        <stp>912828FL9 Govt</stp>
        <stp>IDX_RATIO</stp>
        <stp>11/7/2006</stp>
        <stp>11/7/2006</stp>
        <stp>[Fixed Income  Prices 2004-2009.xlsx]TIPS!R88C80</stp>
        <tr r="CB88" s="1"/>
      </tp>
      <tp>
        <v>1.0079899999999999</v>
        <stp/>
        <stp>##V3_BDHV12</stp>
        <stp>912828FL9 Govt</stp>
        <stp>IDX_RATIO</stp>
        <stp>10/6/2006</stp>
        <stp>10/6/2006</stp>
        <stp>[Fixed Income  Prices 2004-2009.xlsx]TIPS!R66C80</stp>
        <tr r="CB66" s="1"/>
      </tp>
      <tp>
        <v>1.03138</v>
        <stp/>
        <stp>##V3_BDHV12</stp>
        <stp>912810PS1 Govt</stp>
        <stp>IDX_RATIO</stp>
        <stp>11/5/2007</stp>
        <stp>11/5/2007</stp>
        <stp>[Fixed Income  Prices 2004-2009.xlsx]TIPS!R209C116</stp>
        <tr r="DL209" s="1"/>
      </tp>
      <tp>
        <v>1.04193</v>
        <stp/>
        <stp>##V3_BDHV12</stp>
        <stp>912810FR4 Govt</stp>
        <stp>IDX_RATIO</stp>
        <stp>11/1/2005</stp>
        <stp>11/1/2005</stp>
        <stp>[Fixed Income  Prices 2004-2009.xlsx]TIPS!R333C108</stp>
        <tr r="DD333" s="1"/>
      </tp>
      <tp>
        <v>1.07528</v>
        <stp/>
        <stp>##V3_BDHV12</stp>
        <stp>912810FR4 Govt</stp>
        <stp>IDX_RATIO</stp>
        <stp>12/7/2006</stp>
        <stp>12/7/2006</stp>
        <stp>[Fixed Income  Prices 2004-2009.xlsx]TIPS!R619C108</stp>
        <tr r="DD619" s="1"/>
      </tp>
      <tp>
        <v>1.0264800000000001</v>
        <stp/>
        <stp>##V3_BDHV12</stp>
        <stp>912810FS2 Govt</stp>
        <stp>IDX_RATIO</stp>
        <stp>11/6/2006</stp>
        <stp>11/6/2006</stp>
        <stp>[Fixed Income  Prices 2004-2009.xlsx]TIPS!R209C112</stp>
        <tr r="DH209" s="1"/>
      </tp>
      <tp>
        <v>1.0215700000000001</v>
        <stp/>
        <stp>##V3_BDHV12</stp>
        <stp>912810FS2 Govt</stp>
        <stp>IDX_RATIO</stp>
        <stp>12/5/2006</stp>
        <stp>12/5/2006</stp>
        <stp>[Fixed Income  Prices 2004-2009.xlsx]TIPS!R230C112</stp>
        <tr r="DH230" s="1"/>
      </tp>
      <tp>
        <v>1.0342</v>
        <stp/>
        <stp>##V3_BDHV12</stp>
        <stp>912810PS1 Govt</stp>
        <stp>IDX_RATIO</stp>
        <stp>12/6/2007</stp>
        <stp>12/6/2007</stp>
        <stp>[Fixed Income  Prices 2004-2009.xlsx]TIPS!R232C116</stp>
        <tr r="DL232" s="1"/>
      </tp>
      <tp>
        <v>1.0024</v>
        <stp/>
        <stp>##V3_BDHV12</stp>
        <stp>912828CZ1 Govt</stp>
        <stp>IDX_RATIO</stp>
        <stp>12/1/2004</stp>
        <stp>12/1/2004</stp>
        <stp>[Fixed Income  Prices 2004-2009.xlsx]TIPS!R29C24</stp>
        <tr r="X29" s="1"/>
      </tp>
      <tp>
        <v>1.04948</v>
        <stp/>
        <stp>##V3_BDHV12</stp>
        <stp>912810FS2 Govt</stp>
        <stp>IDX_RATIO</stp>
        <stp>10/1/2007</stp>
        <stp>10/1/2007</stp>
        <stp>[Fixed Income  Prices 2004-2009.xlsx]TIPS!R444C112</stp>
        <tr r="DH444" s="1"/>
      </tp>
      <tp>
        <v>1.0547299999999999</v>
        <stp/>
        <stp>##V3_BDHV12</stp>
        <stp>912810FR4 Govt</stp>
        <stp>IDX_RATIO</stp>
        <stp>12/2/2005</stp>
        <stp>12/2/2005</stp>
        <stp>[Fixed Income  Prices 2004-2009.xlsx]TIPS!R356C108</stp>
        <tr r="DD356" s="1"/>
      </tp>
      <tp>
        <v>1.0799399999999999</v>
        <stp/>
        <stp>##V3_BDHV12</stp>
        <stp>912810FR4 Govt</stp>
        <stp>IDX_RATIO</stp>
        <stp>10/6/2006</stp>
        <stp>10/6/2006</stp>
        <stp>[Fixed Income  Prices 2004-2009.xlsx]TIPS!R575C108</stp>
        <tr r="DD575" s="1"/>
      </tp>
      <tp>
        <v>1.0505899999999999</v>
        <stp/>
        <stp>##V3_BDHV12</stp>
        <stp>912810FS2 Govt</stp>
        <stp>IDX_RATIO</stp>
        <stp>12/3/2007</stp>
        <stp>12/3/2007</stp>
        <stp>[Fixed Income  Prices 2004-2009.xlsx]TIPS!R489C112</stp>
        <tr r="DH489" s="1"/>
      </tp>
      <tp>
        <v>1.0036499999999999</v>
        <stp/>
        <stp>##V3_BDHV12</stp>
        <stp>912828GX2 Govt</stp>
        <stp>IDX_RATIO</stp>
        <stp>11/6/2007</stp>
        <stp>11/6/2007</stp>
        <stp>[Fixed Income  Prices 2004-2009.xlsx]TIPS!R88C88</stp>
        <tr r="CJ88" s="1"/>
      </tp>
      <tp>
        <v>1.08629</v>
        <stp/>
        <stp>##V3_BDHV12</stp>
        <stp>912810PS1 Govt</stp>
        <stp>IDX_RATIO</stp>
        <stp>11/3/2008</stp>
        <stp>11/3/2008</stp>
        <stp>[Fixed Income  Prices 2004-2009.xlsx]TIPS!R469C116</stp>
        <tr r="DL469" s="1"/>
      </tp>
      <tp>
        <v>1.0255000000000001</v>
        <stp/>
        <stp>##V3_BDHV12</stp>
        <stp>912810FS2 Govt</stp>
        <stp>IDX_RATIO</stp>
        <stp>10/4/2006</stp>
        <stp>10/4/2006</stp>
        <stp>[Fixed Income  Prices 2004-2009.xlsx]TIPS!R186C112</stp>
        <tr r="DH186" s="1"/>
      </tp>
      <tp>
        <v>1.08066</v>
        <stp/>
        <stp>##V3_BDHV12</stp>
        <stp>912810FR4 Govt</stp>
        <stp>IDX_RATIO</stp>
        <stp>11/7/2006</stp>
        <stp>11/7/2006</stp>
        <stp>[Fixed Income  Prices 2004-2009.xlsx]TIPS!R597C108</stp>
        <tr r="DD597" s="1"/>
      </tp>
      <tp>
        <v>1.02572</v>
        <stp/>
        <stp>##V3_BDHV12</stp>
        <stp>912828BW9 Govt</stp>
        <stp>IDX_RATIO</stp>
        <stp>11/3/2004</stp>
        <stp>11/3/2004</stp>
        <stp>[Fixed Income  Prices 2004-2009.xlsx]TIPS!R78C56</stp>
        <tr r="BD78" s="1"/>
      </tp>
      <tp>
        <v>1.0906</v>
        <stp/>
        <stp>##V3_BDHV12</stp>
        <stp>912810PS1 Govt</stp>
        <stp>IDX_RATIO</stp>
        <stp>10/2/2008</stp>
        <stp>10/2/2008</stp>
        <stp>[Fixed Income  Prices 2004-2009.xlsx]TIPS!R447C116</stp>
        <tr r="DL447" s="1"/>
      </tp>
      <tp>
        <v>1.1037300000000001</v>
        <stp/>
        <stp>##V3_BDHV12</stp>
        <stp>912810FS2 Govt</stp>
        <stp>IDX_RATIO</stp>
        <stp>11/3/2008</stp>
        <stp>11/3/2008</stp>
        <stp>[Fixed Income  Prices 2004-2009.xlsx]TIPS!R729C112</stp>
        <tr r="DH729" s="1"/>
      </tp>
      <tp>
        <v>1.00539</v>
        <stp/>
        <stp>##V3_BDHV12</stp>
        <stp>912828CP3 Govt</stp>
        <stp>IDX_RATIO</stp>
        <stp>11/2/2004</stp>
        <stp>11/2/2004</stp>
        <stp>[Fixed Income  Prices 2004-2009.xlsx]TIPS!R77C64</stp>
        <tr r="BL77" s="1"/>
      </tp>
      <tp>
        <v>1.0074399999999999</v>
        <stp/>
        <stp>##V3_BDHV12</stp>
        <stp>912828CP3 Govt</stp>
        <stp>IDX_RATIO</stp>
        <stp>12/1/2004</stp>
        <stp>12/1/2004</stp>
        <stp>[Fixed Income  Prices 2004-2009.xlsx]TIPS!R98C64</stp>
        <tr r="BL98" s="1"/>
      </tp>
      <tp>
        <v>1.0678700000000001</v>
        <stp/>
        <stp>##V3_BDHV12</stp>
        <stp>912810PS1 Govt</stp>
        <stp>IDX_RATIO</stp>
        <stp>10/1/2009</stp>
        <stp>10/1/2009</stp>
        <stp>[Fixed Income  Prices 2004-2009.xlsx]TIPS!R707C116</stp>
        <tr r="DL707" s="1"/>
      </tp>
      <tp>
        <v>1.1081099999999999</v>
        <stp/>
        <stp>##V3_BDHV12</stp>
        <stp>912810FS2 Govt</stp>
        <stp>IDX_RATIO</stp>
        <stp>10/2/2008</stp>
        <stp>10/2/2008</stp>
        <stp>[Fixed Income  Prices 2004-2009.xlsx]TIPS!R707C112</stp>
        <tr r="DH707" s="1"/>
      </tp>
      <tp>
        <v>1.06995</v>
        <stp/>
        <stp>##V3_BDHV12</stp>
        <stp>912810PS1 Govt</stp>
        <stp>IDX_RATIO</stp>
        <stp>10/28/2009</stp>
        <stp>10/28/2009</stp>
        <stp>[Fixed Income  Prices 2004-2009.xlsx]TIPS!R726C116</stp>
        <tr r="DL726" s="1"/>
      </tp>
      <tp>
        <v>1.07003</v>
        <stp/>
        <stp>##V3_BDHV12</stp>
        <stp>912810PS1 Govt</stp>
        <stp>IDX_RATIO</stp>
        <stp>10/29/2009</stp>
        <stp>10/29/2009</stp>
        <stp>[Fixed Income  Prices 2004-2009.xlsx]TIPS!R727C116</stp>
        <tr r="DL727" s="1"/>
      </tp>
      <tp>
        <v>1.0690299999999999</v>
        <stp/>
        <stp>##V3_BDHV12</stp>
        <stp>912810PS1 Govt</stp>
        <stp>IDX_RATIO</stp>
        <stp>10/16/2009</stp>
        <stp>10/16/2009</stp>
        <stp>[Fixed Income  Prices 2004-2009.xlsx]TIPS!R718C116</stp>
        <tr r="DL718" s="1"/>
      </tp>
      <tp>
        <v>1.0687199999999999</v>
        <stp/>
        <stp>##V3_BDHV12</stp>
        <stp>912810PS1 Govt</stp>
        <stp>IDX_RATIO</stp>
        <stp>10/12/2009</stp>
        <stp>10/12/2009</stp>
        <stp>[Fixed Income  Prices 2004-2009.xlsx]TIPS!R714C116</stp>
        <tr r="DL714" s="1"/>
      </tp>
      <tp>
        <v>1.0687899999999999</v>
        <stp/>
        <stp>##V3_BDHV12</stp>
        <stp>912810PS1 Govt</stp>
        <stp>IDX_RATIO</stp>
        <stp>10/13/2009</stp>
        <stp>10/13/2009</stp>
        <stp>[Fixed Income  Prices 2004-2009.xlsx]TIPS!R715C116</stp>
        <tr r="DL715" s="1"/>
      </tp>
      <tp>
        <v>1.0698000000000001</v>
        <stp/>
        <stp>##V3_BDHV12</stp>
        <stp>912810PS1 Govt</stp>
        <stp>IDX_RATIO</stp>
        <stp>10/26/2009</stp>
        <stp>10/26/2009</stp>
        <stp>[Fixed Income  Prices 2004-2009.xlsx]TIPS!R724C116</stp>
        <tr r="DL724" s="1"/>
      </tp>
      <tp>
        <v>1.0698799999999999</v>
        <stp/>
        <stp>##V3_BDHV12</stp>
        <stp>912810PS1 Govt</stp>
        <stp>IDX_RATIO</stp>
        <stp>10/27/2009</stp>
        <stp>10/27/2009</stp>
        <stp>[Fixed Income  Prices 2004-2009.xlsx]TIPS!R725C116</stp>
        <tr r="DL725" s="1"/>
      </tp>
      <tp>
        <v>1.0692600000000001</v>
        <stp/>
        <stp>##V3_BDHV12</stp>
        <stp>912810PS1 Govt</stp>
        <stp>IDX_RATIO</stp>
        <stp>10/19/2009</stp>
        <stp>10/19/2009</stp>
        <stp>[Fixed Income  Prices 2004-2009.xlsx]TIPS!R719C116</stp>
        <tr r="DL719" s="1"/>
      </tp>
      <tp>
        <v>1.0694900000000001</v>
        <stp/>
        <stp>##V3_BDHV12</stp>
        <stp>912810PS1 Govt</stp>
        <stp>IDX_RATIO</stp>
        <stp>10/22/2009</stp>
        <stp>10/22/2009</stp>
        <stp>[Fixed Income  Prices 2004-2009.xlsx]TIPS!R722C116</stp>
        <tr r="DL722" s="1"/>
      </tp>
      <tp>
        <v>1.0695699999999999</v>
        <stp/>
        <stp>##V3_BDHV12</stp>
        <stp>912810PS1 Govt</stp>
        <stp>IDX_RATIO</stp>
        <stp>10/23/2009</stp>
        <stp>10/23/2009</stp>
        <stp>[Fixed Income  Prices 2004-2009.xlsx]TIPS!R723C116</stp>
        <tr r="DL723" s="1"/>
      </tp>
      <tp>
        <v>1.06934</v>
        <stp/>
        <stp>##V3_BDHV12</stp>
        <stp>912810PS1 Govt</stp>
        <stp>IDX_RATIO</stp>
        <stp>10/20/2009</stp>
        <stp>10/20/2009</stp>
        <stp>[Fixed Income  Prices 2004-2009.xlsx]TIPS!R720C116</stp>
        <tr r="DL720" s="1"/>
      </tp>
      <tp>
        <v>1.06941</v>
        <stp/>
        <stp>##V3_BDHV12</stp>
        <stp>912810PS1 Govt</stp>
        <stp>IDX_RATIO</stp>
        <stp>10/21/2009</stp>
        <stp>10/21/2009</stp>
        <stp>[Fixed Income  Prices 2004-2009.xlsx]TIPS!R721C116</stp>
        <tr r="DL721" s="1"/>
      </tp>
      <tp>
        <v>1.06887</v>
        <stp/>
        <stp>##V3_BDHV12</stp>
        <stp>912810PS1 Govt</stp>
        <stp>IDX_RATIO</stp>
        <stp>10/14/2009</stp>
        <stp>10/14/2009</stp>
        <stp>[Fixed Income  Prices 2004-2009.xlsx]TIPS!R716C116</stp>
        <tr r="DL716" s="1"/>
      </tp>
      <tp>
        <v>1.0689500000000001</v>
        <stp/>
        <stp>##V3_BDHV12</stp>
        <stp>912810PS1 Govt</stp>
        <stp>IDX_RATIO</stp>
        <stp>10/15/2009</stp>
        <stp>10/15/2009</stp>
        <stp>[Fixed Income  Prices 2004-2009.xlsx]TIPS!R717C116</stp>
        <tr r="DL717" s="1"/>
      </tp>
      <tp>
        <v>1.0701100000000001</v>
        <stp/>
        <stp>##V3_BDHV12</stp>
        <stp>912810PS1 Govt</stp>
        <stp>IDX_RATIO</stp>
        <stp>10/30/2009</stp>
        <stp>10/30/2009</stp>
        <stp>[Fixed Income  Prices 2004-2009.xlsx]TIPS!R728C116</stp>
        <tr r="DL728" s="1"/>
      </tp>
      <tp>
        <v>1.0799399999999999</v>
        <stp/>
        <stp>##V3_BDHV12</stp>
        <stp>912810PS1 Govt</stp>
        <stp>IDX_RATIO</stp>
        <stp>12/15/2008</stp>
        <stp>12/15/2008</stp>
        <stp>[Fixed Income  Prices 2004-2009.xlsx]TIPS!R499C116</stp>
        <tr r="DL499" s="1"/>
      </tp>
      <tp>
        <v>1.081</v>
        <stp/>
        <stp>##V3_BDHV12</stp>
        <stp>912810PS1 Govt</stp>
        <stp>IDX_RATIO</stp>
        <stp>12/12/2008</stp>
        <stp>12/12/2008</stp>
        <stp>[Fixed Income  Prices 2004-2009.xlsx]TIPS!R498C116</stp>
        <tr r="DL498" s="1"/>
      </tp>
      <tp>
        <v>1.08135</v>
        <stp/>
        <stp>##V3_BDHV12</stp>
        <stp>912810PS1 Govt</stp>
        <stp>IDX_RATIO</stp>
        <stp>12/11/2008</stp>
        <stp>12/11/2008</stp>
        <stp>[Fixed Income  Prices 2004-2009.xlsx]TIPS!R497C116</stp>
        <tr r="DL497" s="1"/>
      </tp>
      <tp>
        <v>1.0817000000000001</v>
        <stp/>
        <stp>##V3_BDHV12</stp>
        <stp>912810PS1 Govt</stp>
        <stp>IDX_RATIO</stp>
        <stp>12/10/2008</stp>
        <stp>12/10/2008</stp>
        <stp>[Fixed Income  Prices 2004-2009.xlsx]TIPS!R496C116</stp>
        <tr r="DL496" s="1"/>
      </tp>
      <tp>
        <v>1.0010699999999999</v>
        <stp/>
        <stp>##V3_BDHV12</stp>
        <stp>912828FB1 Govt</stp>
        <stp>IDX_RATIO</stp>
        <stp>5/1/2006</stp>
        <stp>5/1/2006</stp>
        <stp>[Fixed Income  Prices 2004-2009.xlsx]TIPS!R9C32</stp>
        <tr r="AF9" s="1"/>
      </tp>
      <tp>
        <v>1.2343299999999999</v>
        <stp/>
        <stp>##V3_BDHV12</stp>
        <stp>9128272M3 Govt</stp>
        <stp>IDX_RATIO</stp>
        <stp>10/6/2005</stp>
        <stp>10/6/2005</stp>
        <stp>[Fixed Income  Prices 2004-2009.xlsx]TIPS!R318C8</stp>
        <tr r="H318" s="1"/>
      </tp>
      <tp>
        <v>1.2345299999999999</v>
        <stp/>
        <stp>##V3_BDHV12</stp>
        <stp>9128272M3 Govt</stp>
        <stp>IDX_RATIO</stp>
        <stp>10/7/2005</stp>
        <stp>10/7/2005</stp>
        <stp>[Fixed Income  Prices 2004-2009.xlsx]TIPS!R319C8</stp>
        <tr r="H319" s="1"/>
      </tp>
      <tp>
        <v>1.28484</v>
        <stp/>
        <stp>##V3_BDHV12</stp>
        <stp>9128272M3 Govt</stp>
        <stp>IDX_RATIO</stp>
        <stp>10/6/2006</stp>
        <stp>10/6/2006</stp>
        <stp>[Fixed Income  Prices 2004-2009.xlsx]TIPS!R578C8</stp>
        <tr r="H578" s="1"/>
      </tp>
      <tp>
        <v>1.2859099999999999</v>
        <stp/>
        <stp>##V3_BDHV12</stp>
        <stp>9128272M3 Govt</stp>
        <stp>IDX_RATIO</stp>
        <stp>11/6/2006</stp>
        <stp>11/6/2006</stp>
        <stp>[Fixed Income  Prices 2004-2009.xlsx]TIPS!R599C8</stp>
        <tr r="H599" s="1"/>
      </tp>
      <tp>
        <v>1.19601</v>
        <stp/>
        <stp>##V3_BDHV12</stp>
        <stp>9128272M3 Govt</stp>
        <stp>IDX_RATIO</stp>
        <stp>9/22/2004</stp>
        <stp>9/22/2004</stp>
        <stp>[Fixed Income  Prices 2004-2009.xlsx]TIPS!R48C8</stp>
        <tr r="H48" s="1"/>
      </tp>
      <tp>
        <v>1.1966000000000001</v>
        <stp/>
        <stp>##V3_BDHV12</stp>
        <stp>9128272M3 Govt</stp>
        <stp>IDX_RATIO</stp>
        <stp>8/26/2004</stp>
        <stp>8/26/2004</stp>
        <stp>[Fixed Income  Prices 2004-2009.xlsx]TIPS!R29C8</stp>
        <tr r="H29" s="1"/>
      </tp>
      <tp>
        <v>1.0158400000000001</v>
        <stp/>
        <stp>##V3_BDHV12</stp>
        <stp>912828JE1 Govt</stp>
        <stp>IDX_RATIO</stp>
        <stp>11/4/2008</stp>
        <stp>11/4/2008</stp>
        <stp>[Fixed Income  Prices 2004-2009.xlsx]TIPS!R87C96</stp>
        <tr r="CR87" s="1"/>
      </tp>
      <tp>
        <v>1.0081800000000001</v>
        <stp/>
        <stp>##V3_BDHV12</stp>
        <stp>912828FL9 Govt</stp>
        <stp>IDX_RATIO</stp>
        <stp>10/9/2006</stp>
        <stp>10/9/2006</stp>
        <stp>[Fixed Income  Prices 2004-2009.xlsx]TIPS!R67C80</stp>
        <tr r="CB67" s="1"/>
      </tp>
      <tp>
        <v>1.0084900000000001</v>
        <stp/>
        <stp>##V3_BDHV12</stp>
        <stp>912828FL9 Govt</stp>
        <stp>IDX_RATIO</stp>
        <stp>11/8/2006</stp>
        <stp>11/8/2006</stp>
        <stp>[Fixed Income  Prices 2004-2009.xlsx]TIPS!R89C80</stp>
        <tr r="CB89" s="1"/>
      </tp>
      <tp>
        <v>1.0259799999999999</v>
        <stp/>
        <stp>##V3_BDHV12</stp>
        <stp>912810FS2 Govt</stp>
        <stp>IDX_RATIO</stp>
        <stp>11/9/2006</stp>
        <stp>11/9/2006</stp>
        <stp>[Fixed Income  Prices 2004-2009.xlsx]TIPS!R212C112</stp>
        <tr r="DH212" s="1"/>
      </tp>
      <tp>
        <v>1.0750900000000001</v>
        <stp/>
        <stp>##V3_BDHV12</stp>
        <stp>912810FR4 Govt</stp>
        <stp>IDX_RATIO</stp>
        <stp>12/8/2006</stp>
        <stp>12/8/2006</stp>
        <stp>[Fixed Income  Prices 2004-2009.xlsx]TIPS!R620C108</stp>
        <tr r="DD620" s="1"/>
      </tp>
      <tp>
        <v>1.10486</v>
        <stp/>
        <stp>##V3_BDHV12</stp>
        <stp>912810FR4 Govt</stp>
        <stp>IDX_RATIO</stp>
        <stp>10/4/2007</stp>
        <stp>10/4/2007</stp>
        <stp>[Fixed Income  Prices 2004-2009.xlsx]TIPS!R834C108</stp>
        <tr r="DD834" s="1"/>
      </tp>
      <tp>
        <v>1.1034299999999999</v>
        <stp/>
        <stp>##V3_BDHV12</stp>
        <stp>912810FR4 Govt</stp>
        <stp>IDX_RATIO</stp>
        <stp>11/5/2007</stp>
        <stp>11/5/2007</stp>
        <stp>[Fixed Income  Prices 2004-2009.xlsx]TIPS!R856C108</stp>
        <tr r="DD856" s="1"/>
      </tp>
      <tp>
        <v>1.1064499999999999</v>
        <stp/>
        <stp>##V3_BDHV12</stp>
        <stp>912810FR4 Govt</stp>
        <stp>IDX_RATIO</stp>
        <stp>12/6/2007</stp>
        <stp>12/6/2007</stp>
        <stp>[Fixed Income  Prices 2004-2009.xlsx]TIPS!R879C108</stp>
        <tr r="DD879" s="1"/>
      </tp>
      <tp>
        <v>1.0874699999999999</v>
        <stp/>
        <stp>##V3_BDHV12</stp>
        <stp>912810FS2 Govt</stp>
        <stp>IDX_RATIO</stp>
        <stp>11/2/2009</stp>
        <stp>11/2/2009</stp>
        <stp>[Fixed Income  Prices 2004-2009.xlsx]TIPS!R989C112</stp>
        <tr r="DH989" s="1"/>
      </tp>
      <tp>
        <v>1.0801400000000001</v>
        <stp/>
        <stp>##V3_BDHV12</stp>
        <stp>912810FR4 Govt</stp>
        <stp>IDX_RATIO</stp>
        <stp>10/9/2006</stp>
        <stp>10/9/2006</stp>
        <stp>[Fixed Income  Prices 2004-2009.xlsx]TIPS!R576C108</stp>
        <tr r="DD576" s="1"/>
      </tp>
      <tp>
        <v>1.03247</v>
        <stp/>
        <stp>##V3_BDHV12</stp>
        <stp>912810PS1 Govt</stp>
        <stp>IDX_RATIO</stp>
        <stp>10/8/2007</stp>
        <stp>10/8/2007</stp>
        <stp>[Fixed Income  Prices 2004-2009.xlsx]TIPS!R189C116</stp>
        <tr r="DL189" s="1"/>
      </tp>
      <tp>
        <v>1.00461</v>
        <stp/>
        <stp>##V3_BDHV12</stp>
        <stp>912828GX2 Govt</stp>
        <stp>IDX_RATIO</stp>
        <stp>10/8/2007</stp>
        <stp>10/8/2007</stp>
        <stp>[Fixed Income  Prices 2004-2009.xlsx]TIPS!R67C88</stp>
        <tr r="CJ67" s="1"/>
      </tp>
      <tp>
        <v>1.0039199999999999</v>
        <stp/>
        <stp>##V3_BDHV12</stp>
        <stp>912828GX2 Govt</stp>
        <stp>IDX_RATIO</stp>
        <stp>11/9/2007</stp>
        <stp>11/9/2007</stp>
        <stp>[Fixed Income  Prices 2004-2009.xlsx]TIPS!R91C88</stp>
        <tr r="CJ91" s="1"/>
      </tp>
      <tp>
        <v>1.0804800000000001</v>
        <stp/>
        <stp>##V3_BDHV12</stp>
        <stp>912810FR4 Govt</stp>
        <stp>IDX_RATIO</stp>
        <stp>11/8/2006</stp>
        <stp>11/8/2006</stp>
        <stp>[Fixed Income  Prices 2004-2009.xlsx]TIPS!R598C108</stp>
        <tr r="DD598" s="1"/>
      </tp>
      <tp>
        <v>1.07605</v>
        <stp/>
        <stp>##V3_BDHV12</stp>
        <stp>912810PS1 Govt</stp>
        <stp>IDX_RATIO</stp>
        <stp>12/26/2008</stp>
        <stp>12/26/2008</stp>
        <stp>[Fixed Income  Prices 2004-2009.xlsx]TIPS!R508C116</stp>
        <tr r="DL508" s="1"/>
      </tp>
      <tp>
        <v>1.0706</v>
        <stp/>
        <stp>##V3_BDHV12</stp>
        <stp>912810PS1 Govt</stp>
        <stp>IDX_RATIO</stp>
        <stp>11/16/2009</stp>
        <stp>11/16/2009</stp>
        <stp>[Fixed Income  Prices 2004-2009.xlsx]TIPS!R739C116</stp>
        <tr r="DL739" s="1"/>
      </tp>
      <tp>
        <v>1.07053</v>
        <stp/>
        <stp>##V3_BDHV12</stp>
        <stp>912810PS1 Govt</stp>
        <stp>IDX_RATIO</stp>
        <stp>11/13/2009</stp>
        <stp>11/13/2009</stp>
        <stp>[Fixed Income  Prices 2004-2009.xlsx]TIPS!R738C116</stp>
        <tr r="DL738" s="1"/>
      </tp>
      <tp>
        <v>1.0705100000000001</v>
        <stp/>
        <stp>##V3_BDHV12</stp>
        <stp>912810PS1 Govt</stp>
        <stp>IDX_RATIO</stp>
        <stp>11/12/2009</stp>
        <stp>11/12/2009</stp>
        <stp>[Fixed Income  Prices 2004-2009.xlsx]TIPS!R737C116</stp>
        <tr r="DL737" s="1"/>
      </tp>
      <tp>
        <v>1.07711</v>
        <stp/>
        <stp>##V3_BDHV12</stp>
        <stp>912810PS1 Govt</stp>
        <stp>IDX_RATIO</stp>
        <stp>12/23/2008</stp>
        <stp>12/23/2008</stp>
        <stp>[Fixed Income  Prices 2004-2009.xlsx]TIPS!R505C116</stp>
        <tr r="DL505" s="1"/>
      </tp>
      <tp>
        <v>1.07046</v>
        <stp/>
        <stp>##V3_BDHV12</stp>
        <stp>912810PS1 Govt</stp>
        <stp>IDX_RATIO</stp>
        <stp>11/10/2009</stp>
        <stp>11/10/2009</stp>
        <stp>[Fixed Income  Prices 2004-2009.xlsx]TIPS!R735C116</stp>
        <tr r="DL735" s="1"/>
      </tp>
      <tp>
        <v>1.0774600000000001</v>
        <stp/>
        <stp>##V3_BDHV12</stp>
        <stp>912810PS1 Govt</stp>
        <stp>IDX_RATIO</stp>
        <stp>12/22/2008</stp>
        <stp>12/22/2008</stp>
        <stp>[Fixed Income  Prices 2004-2009.xlsx]TIPS!R504C116</stp>
        <tr r="DL504" s="1"/>
      </tp>
      <tp>
        <v>1.0704899999999999</v>
        <stp/>
        <stp>##V3_BDHV12</stp>
        <stp>912810PS1 Govt</stp>
        <stp>IDX_RATIO</stp>
        <stp>11/11/2009</stp>
        <stp>11/11/2009</stp>
        <stp>[Fixed Income  Prices 2004-2009.xlsx]TIPS!R736C116</stp>
        <tr r="DL736" s="1"/>
      </tp>
      <tp>
        <v>1.0764</v>
        <stp/>
        <stp>##V3_BDHV12</stp>
        <stp>912810PS1 Govt</stp>
        <stp>IDX_RATIO</stp>
        <stp>12/25/2008</stp>
        <stp>12/25/2008</stp>
        <stp>[Fixed Income  Prices 2004-2009.xlsx]TIPS!R507C116</stp>
        <tr r="DL507" s="1"/>
      </tp>
      <tp>
        <v>1.0767599999999999</v>
        <stp/>
        <stp>##V3_BDHV12</stp>
        <stp>912810PS1 Govt</stp>
        <stp>IDX_RATIO</stp>
        <stp>12/24/2008</stp>
        <stp>12/24/2008</stp>
        <stp>[Fixed Income  Prices 2004-2009.xlsx]TIPS!R506C116</stp>
        <tr r="DL506" s="1"/>
      </tp>
      <tp>
        <v>1.0749900000000001</v>
        <stp/>
        <stp>##V3_BDHV12</stp>
        <stp>912810PS1 Govt</stp>
        <stp>IDX_RATIO</stp>
        <stp>12/29/2008</stp>
        <stp>12/29/2008</stp>
        <stp>[Fixed Income  Prices 2004-2009.xlsx]TIPS!R509C116</stp>
        <tr r="DL509" s="1"/>
      </tp>
      <tp>
        <v>1.0742799999999999</v>
        <stp/>
        <stp>##V3_BDHV12</stp>
        <stp>912810PS1 Govt</stp>
        <stp>IDX_RATIO</stp>
        <stp>12/31/2008</stp>
        <stp>12/31/2008</stp>
        <stp>[Fixed Income  Prices 2004-2009.xlsx]TIPS!R511C116</stp>
        <tr r="DL511" s="1"/>
      </tp>
      <tp>
        <v>1.07463</v>
        <stp/>
        <stp>##V3_BDHV12</stp>
        <stp>912810PS1 Govt</stp>
        <stp>IDX_RATIO</stp>
        <stp>12/30/2008</stp>
        <stp>12/30/2008</stp>
        <stp>[Fixed Income  Prices 2004-2009.xlsx]TIPS!R510C116</stp>
        <tr r="DL510" s="1"/>
      </tp>
      <tp>
        <v>1.0785199999999999</v>
        <stp/>
        <stp>##V3_BDHV12</stp>
        <stp>912810PS1 Govt</stp>
        <stp>IDX_RATIO</stp>
        <stp>12/19/2008</stp>
        <stp>12/19/2008</stp>
        <stp>[Fixed Income  Prices 2004-2009.xlsx]TIPS!R503C116</stp>
        <tr r="DL503" s="1"/>
      </tp>
      <tp>
        <v>1.0788800000000001</v>
        <stp/>
        <stp>##V3_BDHV12</stp>
        <stp>912810PS1 Govt</stp>
        <stp>IDX_RATIO</stp>
        <stp>12/18/2008</stp>
        <stp>12/18/2008</stp>
        <stp>[Fixed Income  Prices 2004-2009.xlsx]TIPS!R502C116</stp>
        <tr r="DL502" s="1"/>
      </tp>
      <tp>
        <v>1.0792299999999999</v>
        <stp/>
        <stp>##V3_BDHV12</stp>
        <stp>912810PS1 Govt</stp>
        <stp>IDX_RATIO</stp>
        <stp>12/17/2008</stp>
        <stp>12/17/2008</stp>
        <stp>[Fixed Income  Prices 2004-2009.xlsx]TIPS!R501C116</stp>
        <tr r="DL501" s="1"/>
      </tp>
      <tp>
        <v>1.07958</v>
        <stp/>
        <stp>##V3_BDHV12</stp>
        <stp>912810PS1 Govt</stp>
        <stp>IDX_RATIO</stp>
        <stp>12/16/2008</stp>
        <stp>12/16/2008</stp>
        <stp>[Fixed Income  Prices 2004-2009.xlsx]TIPS!R500C116</stp>
        <tr r="DL500" s="1"/>
      </tp>
      <tp>
        <v>1.07064</v>
        <stp/>
        <stp>##V3_BDHV12</stp>
        <stp>912810PS1 Govt</stp>
        <stp>IDX_RATIO</stp>
        <stp>11/18/2009</stp>
        <stp>11/18/2009</stp>
        <stp>[Fixed Income  Prices 2004-2009.xlsx]TIPS!R741C116</stp>
        <tr r="DL741" s="1"/>
      </tp>
      <tp>
        <v>1.0706599999999999</v>
        <stp/>
        <stp>##V3_BDHV12</stp>
        <stp>912810PS1 Govt</stp>
        <stp>IDX_RATIO</stp>
        <stp>11/19/2009</stp>
        <stp>11/19/2009</stp>
        <stp>[Fixed Income  Prices 2004-2009.xlsx]TIPS!R742C116</stp>
        <tr r="DL742" s="1"/>
      </tp>
      <tp>
        <v>1.0706199999999999</v>
        <stp/>
        <stp>##V3_BDHV12</stp>
        <stp>912810PS1 Govt</stp>
        <stp>IDX_RATIO</stp>
        <stp>11/17/2009</stp>
        <stp>11/17/2009</stp>
        <stp>[Fixed Income  Prices 2004-2009.xlsx]TIPS!R740C116</stp>
        <tr r="DL740" s="1"/>
      </tp>
      <tp>
        <v>1.25542</v>
        <stp/>
        <stp>##V3_BDHV12</stp>
        <stp>9128272M3 Govt</stp>
        <stp>IDX_RATIO</stp>
        <stp>12/9/2005</stp>
        <stp>12/9/2005</stp>
        <stp>[Fixed Income  Prices 2004-2009.xlsx]TIPS!R364C8</stp>
        <tr r="H364" s="1"/>
      </tp>
      <tp>
        <v>1.2002200000000001</v>
        <stp/>
        <stp>##V3_BDHV12</stp>
        <stp>9128272M3 Govt</stp>
        <stp>IDX_RATIO</stp>
        <stp>12/9/2004</stp>
        <stp>12/9/2004</stp>
        <stp>[Fixed Income  Prices 2004-2009.xlsx]TIPS!R104C8</stp>
        <tr r="H104" s="1"/>
      </tp>
      <tp>
        <v>1.2799800000000001</v>
        <stp/>
        <stp>##V3_BDHV12</stp>
        <stp>9128272M3 Govt</stp>
        <stp>IDX_RATIO</stp>
        <stp>12/4/2006</stp>
        <stp>12/4/2006</stp>
        <stp>[Fixed Income  Prices 2004-2009.xlsx]TIPS!R619C8</stp>
        <tr r="H619" s="1"/>
      </tp>
      <tp t="s">
        <v>912810PZ5</v>
        <stp/>
        <stp>##V3_BDPV12</stp>
        <stp>912810PZ Govt</stp>
        <stp>ID_BB</stp>
        <stp>[Fixed Income  Prices 2004-2009.xlsx]TIPS!R3C119</stp>
        <tr r="DO3" s="1"/>
      </tp>
      <tp t="s">
        <v>912810PZ5</v>
        <stp/>
        <stp>##V3_BDPV12</stp>
        <stp>912810PZ Govt</stp>
        <stp>ID_BB</stp>
        <stp>[Fixed Income  Prices 2004-2009.xlsx]TIPS!R3C118</stp>
        <tr r="DN3" s="1"/>
      </tp>
      <tp t="s">
        <v>912810PS1</v>
        <stp/>
        <stp>##V3_BDPV12</stp>
        <stp>912810PS Govt</stp>
        <stp>ID_BB</stp>
        <stp>[Fixed Income  Prices 2004-2009.xlsx]TIPS!R3C116</stp>
        <tr r="DL3" s="1"/>
      </tp>
      <tp t="s">
        <v>912810PS1</v>
        <stp/>
        <stp>##V3_BDPV12</stp>
        <stp>912810PS Govt</stp>
        <stp>ID_BB</stp>
        <stp>[Fixed Income  Prices 2004-2009.xlsx]TIPS!R3C117</stp>
        <tr r="DM3" s="1"/>
      </tp>
      <tp t="s">
        <v>912810PS1</v>
        <stp/>
        <stp>##V3_BDPV12</stp>
        <stp>912810PS Govt</stp>
        <stp>ID_BB</stp>
        <stp>[Fixed Income  Prices 2004-2009.xlsx]TIPS!R3C114</stp>
        <tr r="DJ3" s="1"/>
      </tp>
      <tp t="s">
        <v>912810PS1</v>
        <stp/>
        <stp>##V3_BDPV12</stp>
        <stp>912810PS Govt</stp>
        <stp>ID_BB</stp>
        <stp>[Fixed Income  Prices 2004-2009.xlsx]TIPS!R3C115</stp>
        <tr r="DK3" s="1"/>
      </tp>
      <tp t="s">
        <v>912810PZ5</v>
        <stp/>
        <stp>##V3_BDPV12</stp>
        <stp>912810PZ Govt</stp>
        <stp>ID_BB</stp>
        <stp>[Fixed Income  Prices 2004-2009.xlsx]TIPS!R3C121</stp>
        <tr r="DQ3" s="1"/>
      </tp>
      <tp t="s">
        <v>912810PZ5</v>
        <stp/>
        <stp>##V3_BDPV12</stp>
        <stp>912810PZ Govt</stp>
        <stp>ID_BB</stp>
        <stp>[Fixed Income  Prices 2004-2009.xlsx]TIPS!R3C120</stp>
        <tr r="DP3" s="1"/>
      </tp>
      <tp>
        <v>1.19594</v>
        <stp/>
        <stp>##V3_BDHV12</stp>
        <stp>9128272M3 Govt</stp>
        <stp>IDX_RATIO</stp>
        <stp>9/23/2004</stp>
        <stp>9/23/2004</stp>
        <stp>[Fixed Income  Prices 2004-2009.xlsx]TIPS!R49C8</stp>
        <tr r="H49" s="1"/>
      </tp>
      <tp>
        <v>1.19648</v>
        <stp/>
        <stp>##V3_BDHV12</stp>
        <stp>9128272M3 Govt</stp>
        <stp>IDX_RATIO</stp>
        <stp>8/25/2004</stp>
        <stp>8/25/2004</stp>
        <stp>[Fixed Income  Prices 2004-2009.xlsx]TIPS!R28C8</stp>
        <tr r="H28" s="1"/>
      </tp>
      <tp>
        <v>3.5</v>
        <stp/>
        <stp>##V3_BDPV12</stp>
        <stp>9128276R8 Govt</stp>
        <stp>CPN</stp>
        <stp>[Fixed Income  Prices 2004-2009.xlsx]TIPS!R1C27</stp>
        <tr r="AA1" s="1"/>
      </tp>
      <tp>
        <v>1.01579</v>
        <stp/>
        <stp>##V3_BDHV12</stp>
        <stp>912828JE1 Govt</stp>
        <stp>IDX_RATIO</stp>
        <stp>11/5/2008</stp>
        <stp>11/5/2008</stp>
        <stp>[Fixed Income  Prices 2004-2009.xlsx]TIPS!R88C96</stp>
        <tr r="CR88" s="1"/>
      </tp>
      <tp>
        <v>1.0083299999999999</v>
        <stp/>
        <stp>##V3_BDHV12</stp>
        <stp>912828FL9 Govt</stp>
        <stp>IDX_RATIO</stp>
        <stp>11/9/2006</stp>
        <stp>11/9/2006</stp>
        <stp>[Fixed Income  Prices 2004-2009.xlsx]TIPS!R90C80</stp>
        <tr r="CB90" s="1"/>
      </tp>
      <tp>
        <v>1.0261499999999999</v>
        <stp/>
        <stp>##V3_BDHV12</stp>
        <stp>912810FS2 Govt</stp>
        <stp>IDX_RATIO</stp>
        <stp>11/8/2006</stp>
        <stp>11/8/2006</stp>
        <stp>[Fixed Income  Prices 2004-2009.xlsx]TIPS!R211C112</stp>
        <tr r="DH211" s="1"/>
      </tp>
      <tp>
        <v>1.1047899999999999</v>
        <stp/>
        <stp>##V3_BDHV12</stp>
        <stp>912810FR4 Govt</stp>
        <stp>IDX_RATIO</stp>
        <stp>10/5/2007</stp>
        <stp>10/5/2007</stp>
        <stp>[Fixed Income  Prices 2004-2009.xlsx]TIPS!R835C108</stp>
        <tr r="DD835" s="1"/>
      </tp>
      <tp>
        <v>1.0874900000000001</v>
        <stp/>
        <stp>##V3_BDHV12</stp>
        <stp>912810FS2 Govt</stp>
        <stp>IDX_RATIO</stp>
        <stp>11/3/2009</stp>
        <stp>11/3/2009</stp>
        <stp>[Fixed Income  Prices 2004-2009.xlsx]TIPS!R990C112</stp>
        <tr r="DH990" s="1"/>
      </tp>
      <tp>
        <v>1.0850900000000001</v>
        <stp/>
        <stp>##V3_BDHV12</stp>
        <stp>912810FS2 Govt</stp>
        <stp>IDX_RATIO</stp>
        <stp>10/2/2009</stp>
        <stp>10/2/2009</stp>
        <stp>[Fixed Income  Prices 2004-2009.xlsx]TIPS!R968C112</stp>
        <tr r="DH968" s="1"/>
      </tp>
      <tp>
        <v>1.0045500000000001</v>
        <stp/>
        <stp>##V3_BDHV12</stp>
        <stp>912828GX2 Govt</stp>
        <stp>IDX_RATIO</stp>
        <stp>10/9/2007</stp>
        <stp>10/9/2007</stp>
        <stp>[Fixed Income  Prices 2004-2009.xlsx]TIPS!R68C88</stp>
        <tr r="CJ68" s="1"/>
      </tp>
      <tp>
        <v>1.00383</v>
        <stp/>
        <stp>##V3_BDHV12</stp>
        <stp>912828GX2 Govt</stp>
        <stp>IDX_RATIO</stp>
        <stp>11/8/2007</stp>
        <stp>11/8/2007</stp>
        <stp>[Fixed Income  Prices 2004-2009.xlsx]TIPS!R90C88</stp>
        <tr r="CJ90" s="1"/>
      </tp>
      <tp>
        <v>1.03241</v>
        <stp/>
        <stp>##V3_BDHV12</stp>
        <stp>912810PS1 Govt</stp>
        <stp>IDX_RATIO</stp>
        <stp>10/9/2007</stp>
        <stp>10/9/2007</stp>
        <stp>[Fixed Income  Prices 2004-2009.xlsx]TIPS!R190C116</stp>
        <tr r="DL190" s="1"/>
      </tp>
      <tp>
        <v>1.0803</v>
        <stp/>
        <stp>##V3_BDHV12</stp>
        <stp>912810FR4 Govt</stp>
        <stp>IDX_RATIO</stp>
        <stp>11/9/2006</stp>
        <stp>11/9/2006</stp>
        <stp>[Fixed Income  Prices 2004-2009.xlsx]TIPS!R599C108</stp>
        <tr r="DD599" s="1"/>
      </tp>
      <tp>
        <v>1.1065199999999999</v>
        <stp/>
        <stp>##V3_BDHV12</stp>
        <stp>912810FR4 Govt</stp>
        <stp>IDX_RATIO</stp>
        <stp>12/7/2007</stp>
        <stp>12/7/2007</stp>
        <stp>[Fixed Income  Prices 2004-2009.xlsx]TIPS!R880C108</stp>
        <tr r="DD880" s="1"/>
      </tp>
      <tp>
        <v>1.0031099999999999</v>
        <stp/>
        <stp>##V3_BDHV12</stp>
        <stp>912828JX9 Govt</stp>
        <stp>IDX_RATIO</stp>
        <stp>10/2/2009</stp>
        <stp>10/2/2009</stp>
        <stp>[Fixed Income  Prices 2004-2009.xlsx]TIPS!R198C100</stp>
        <tr r="CV198" s="1"/>
      </tp>
      <tp>
        <v>1.0880700000000001</v>
        <stp/>
        <stp>##V3_BDHV12</stp>
        <stp>912810PS1 Govt</stp>
        <stp>IDX_RATIO</stp>
        <stp>10/20/2008</stp>
        <stp>10/20/2008</stp>
        <stp>[Fixed Income  Prices 2004-2009.xlsx]TIPS!R459C116</stp>
        <tr r="DL459" s="1"/>
      </tp>
      <tp>
        <v>1.0868100000000001</v>
        <stp/>
        <stp>##V3_BDHV12</stp>
        <stp>912810PS1 Govt</stp>
        <stp>IDX_RATIO</stp>
        <stp>10/29/2008</stp>
        <stp>10/29/2008</stp>
        <stp>[Fixed Income  Prices 2004-2009.xlsx]TIPS!R466C116</stp>
        <tr r="DL466" s="1"/>
      </tp>
      <tp>
        <v>1.0885</v>
        <stp/>
        <stp>##V3_BDHV12</stp>
        <stp>912810PS1 Govt</stp>
        <stp>IDX_RATIO</stp>
        <stp>10/17/2008</stp>
        <stp>10/17/2008</stp>
        <stp>[Fixed Income  Prices 2004-2009.xlsx]TIPS!R458C116</stp>
        <tr r="DL458" s="1"/>
      </tp>
      <tp>
        <v>1.0869500000000001</v>
        <stp/>
        <stp>##V3_BDHV12</stp>
        <stp>912810PS1 Govt</stp>
        <stp>IDX_RATIO</stp>
        <stp>10/28/2008</stp>
        <stp>10/28/2008</stp>
        <stp>[Fixed Income  Prices 2004-2009.xlsx]TIPS!R465C116</stp>
        <tr r="DL465" s="1"/>
      </tp>
      <tp>
        <v>1.08751</v>
        <stp/>
        <stp>##V3_BDHV12</stp>
        <stp>912810PS1 Govt</stp>
        <stp>IDX_RATIO</stp>
        <stp>10/24/2008</stp>
        <stp>10/24/2008</stp>
        <stp>[Fixed Income  Prices 2004-2009.xlsx]TIPS!R463C116</stp>
        <tr r="DL463" s="1"/>
      </tp>
      <tp>
        <v>1.0890599999999999</v>
        <stp/>
        <stp>##V3_BDHV12</stp>
        <stp>912810PS1 Govt</stp>
        <stp>IDX_RATIO</stp>
        <stp>10/13/2008</stp>
        <stp>10/13/2008</stp>
        <stp>[Fixed Income  Prices 2004-2009.xlsx]TIPS!R454C116</stp>
        <tr r="DL454" s="1"/>
      </tp>
      <tp>
        <v>1.0886400000000001</v>
        <stp/>
        <stp>##V3_BDHV12</stp>
        <stp>912810PS1 Govt</stp>
        <stp>IDX_RATIO</stp>
        <stp>10/16/2008</stp>
        <stp>10/16/2008</stp>
        <stp>[Fixed Income  Prices 2004-2009.xlsx]TIPS!R457C116</stp>
        <tr r="DL457" s="1"/>
      </tp>
      <tp>
        <v>1.0889199999999999</v>
        <stp/>
        <stp>##V3_BDHV12</stp>
        <stp>912810PS1 Govt</stp>
        <stp>IDX_RATIO</stp>
        <stp>10/14/2008</stp>
        <stp>10/14/2008</stp>
        <stp>[Fixed Income  Prices 2004-2009.xlsx]TIPS!R455C116</stp>
        <tr r="DL455" s="1"/>
      </tp>
      <tp>
        <v>1.08779</v>
        <stp/>
        <stp>##V3_BDHV12</stp>
        <stp>912810PS1 Govt</stp>
        <stp>IDX_RATIO</stp>
        <stp>10/22/2008</stp>
        <stp>10/22/2008</stp>
        <stp>[Fixed Income  Prices 2004-2009.xlsx]TIPS!R461C116</stp>
        <tr r="DL461" s="1"/>
      </tp>
      <tp>
        <v>1.0870899999999999</v>
        <stp/>
        <stp>##V3_BDHV12</stp>
        <stp>912810PS1 Govt</stp>
        <stp>IDX_RATIO</stp>
        <stp>10/27/2008</stp>
        <stp>10/27/2008</stp>
        <stp>[Fixed Income  Prices 2004-2009.xlsx]TIPS!R464C116</stp>
        <tr r="DL464" s="1"/>
      </tp>
      <tp>
        <v>1.08948</v>
        <stp/>
        <stp>##V3_BDHV12</stp>
        <stp>912810PS1 Govt</stp>
        <stp>IDX_RATIO</stp>
        <stp>10/10/2008</stp>
        <stp>10/10/2008</stp>
        <stp>[Fixed Income  Prices 2004-2009.xlsx]TIPS!R453C116</stp>
        <tr r="DL453" s="1"/>
      </tp>
      <tp>
        <v>1.0887800000000001</v>
        <stp/>
        <stp>##V3_BDHV12</stp>
        <stp>912810PS1 Govt</stp>
        <stp>IDX_RATIO</stp>
        <stp>10/15/2008</stp>
        <stp>10/15/2008</stp>
        <stp>[Fixed Income  Prices 2004-2009.xlsx]TIPS!R456C116</stp>
        <tr r="DL456" s="1"/>
      </tp>
      <tp>
        <v>1.08765</v>
        <stp/>
        <stp>##V3_BDHV12</stp>
        <stp>912810PS1 Govt</stp>
        <stp>IDX_RATIO</stp>
        <stp>10/23/2008</stp>
        <stp>10/23/2008</stp>
        <stp>[Fixed Income  Prices 2004-2009.xlsx]TIPS!R462C116</stp>
        <tr r="DL462" s="1"/>
      </tp>
      <tp>
        <v>1.0879300000000001</v>
        <stp/>
        <stp>##V3_BDHV12</stp>
        <stp>912810PS1 Govt</stp>
        <stp>IDX_RATIO</stp>
        <stp>10/21/2008</stp>
        <stp>10/21/2008</stp>
        <stp>[Fixed Income  Prices 2004-2009.xlsx]TIPS!R460C116</stp>
        <tr r="DL460" s="1"/>
      </tp>
      <tp>
        <v>1.08653</v>
        <stp/>
        <stp>##V3_BDHV12</stp>
        <stp>912810PS1 Govt</stp>
        <stp>IDX_RATIO</stp>
        <stp>10/31/2008</stp>
        <stp>10/31/2008</stp>
        <stp>[Fixed Income  Prices 2004-2009.xlsx]TIPS!R468C116</stp>
        <tr r="DL468" s="1"/>
      </tp>
      <tp>
        <v>1.08667</v>
        <stp/>
        <stp>##V3_BDHV12</stp>
        <stp>912810PS1 Govt</stp>
        <stp>IDX_RATIO</stp>
        <stp>10/30/2008</stp>
        <stp>10/30/2008</stp>
        <stp>[Fixed Income  Prices 2004-2009.xlsx]TIPS!R467C116</stp>
        <tr r="DL467" s="1"/>
      </tp>
      <tp>
        <v>1.2411399999999999</v>
        <stp/>
        <stp>##V3_BDHV12</stp>
        <stp>9128272M3 Govt</stp>
        <stp>IDX_RATIO</stp>
        <stp>11/4/2005</stp>
        <stp>11/4/2005</stp>
        <stp>[Fixed Income  Prices 2004-2009.xlsx]TIPS!R339C8</stp>
        <tr r="H339" s="1"/>
      </tp>
      <tp>
        <v>1.1947700000000001</v>
        <stp/>
        <stp>##V3_BDHV12</stp>
        <stp>9128272M3 Govt</stp>
        <stp>IDX_RATIO</stp>
        <stp>8/11/2004</stp>
        <stp>8/11/2004</stp>
        <stp>[Fixed Income  Prices 2004-2009.xlsx]TIPS!R18C8</stp>
        <tr r="H18" s="1"/>
      </tp>
      <tp>
        <v>1.0192600000000001</v>
        <stp/>
        <stp>##V3_BDHV12</stp>
        <stp>912828JE1 Govt</stp>
        <stp>IDX_RATIO</stp>
        <stp>10/7/2008</stp>
        <stp>10/7/2008</stp>
        <stp>[Fixed Income  Prices 2004-2009.xlsx]TIPS!R67C96</stp>
        <tr r="CR67" s="1"/>
      </tp>
      <tp>
        <v>1.0157499999999999</v>
        <stp/>
        <stp>##V3_BDHV12</stp>
        <stp>912828JE1 Govt</stp>
        <stp>IDX_RATIO</stp>
        <stp>11/6/2008</stp>
        <stp>11/6/2008</stp>
        <stp>[Fixed Income  Prices 2004-2009.xlsx]TIPS!R89C96</stp>
        <tr r="CR89" s="1"/>
      </tp>
      <tp>
        <v>1.01301</v>
        <stp/>
        <stp>##V3_BDHV12</stp>
        <stp>912828EA4 Govt</stp>
        <stp>IDX_RATIO</stp>
        <stp>11/9/2005</stp>
        <stp>11/9/2005</stp>
        <stp>[Fixed Income  Prices 2004-2009.xlsx]TIPS!R88C72</stp>
        <tr r="BT88" s="1"/>
      </tp>
      <tp>
        <v>1.0316700000000001</v>
        <stp/>
        <stp>##V3_BDHV12</stp>
        <stp>912810PS1 Govt</stp>
        <stp>IDX_RATIO</stp>
        <stp>11/8/2007</stp>
        <stp>11/8/2007</stp>
        <stp>[Fixed Income  Prices 2004-2009.xlsx]TIPS!R212C116</stp>
        <tr r="DL212" s="1"/>
      </tp>
      <tp>
        <v>1.0210300000000001</v>
        <stp/>
        <stp>##V3_BDHV12</stp>
        <stp>912810FS2 Govt</stp>
        <stp>IDX_RATIO</stp>
        <stp>12/8/2006</stp>
        <stp>12/8/2006</stp>
        <stp>[Fixed Income  Prices 2004-2009.xlsx]TIPS!R233C112</stp>
        <tr r="DH233" s="1"/>
      </tp>
      <tp>
        <v>1.1036299999999999</v>
        <stp/>
        <stp>##V3_BDHV12</stp>
        <stp>912810FR4 Govt</stp>
        <stp>IDX_RATIO</stp>
        <stp>11/7/2007</stp>
        <stp>11/7/2007</stp>
        <stp>[Fixed Income  Prices 2004-2009.xlsx]TIPS!R858C108</stp>
        <tr r="DD858" s="1"/>
      </tp>
      <tp>
        <v>1.0053300000000001</v>
        <stp/>
        <stp>##V3_BDHV12</stp>
        <stp>912828JX9 Govt</stp>
        <stp>IDX_RATIO</stp>
        <stp>11/3/2009</stp>
        <stp>11/3/2009</stp>
        <stp>[Fixed Income  Prices 2004-2009.xlsx]TIPS!R220C100</stp>
        <tr r="CV220" s="1"/>
      </tp>
      <tp>
        <v>1.1063000000000001</v>
        <stp/>
        <stp>##V3_BDHV12</stp>
        <stp>912810FR4 Govt</stp>
        <stp>IDX_RATIO</stp>
        <stp>12/4/2007</stp>
        <stp>12/4/2007</stp>
        <stp>[Fixed Income  Prices 2004-2009.xlsx]TIPS!R877C108</stp>
        <tr r="DD877" s="1"/>
      </tp>
      <tp>
        <v>1.0850200000000001</v>
        <stp/>
        <stp>##V3_BDHV12</stp>
        <stp>912810FS2 Govt</stp>
        <stp>IDX_RATIO</stp>
        <stp>10/1/2009</stp>
        <stp>10/1/2009</stp>
        <stp>[Fixed Income  Prices 2004-2009.xlsx]TIPS!R967C112</stp>
        <tr r="DH967" s="1"/>
      </tp>
      <tp>
        <v>1.02583</v>
        <stp/>
        <stp>##V3_BDHV12</stp>
        <stp>912810FS2 Govt</stp>
        <stp>IDX_RATIO</stp>
        <stp>10/9/2006</stp>
        <stp>10/9/2006</stp>
        <stp>[Fixed Income  Prices 2004-2009.xlsx]TIPS!R189C112</stp>
        <tr r="DH189" s="1"/>
      </tp>
      <tp>
        <v>1.0030300000000001</v>
        <stp/>
        <stp>##V3_BDHV12</stp>
        <stp>912828JX9 Govt</stp>
        <stp>IDX_RATIO</stp>
        <stp>10/1/2009</stp>
        <stp>10/1/2009</stp>
        <stp>[Fixed Income  Prices 2004-2009.xlsx]TIPS!R197C100</stp>
        <tr r="CV197" s="1"/>
      </tp>
      <tp>
        <v>1.0857399999999999</v>
        <stp/>
        <stp>##V3_BDHV12</stp>
        <stp>912810PS1 Govt</stp>
        <stp>IDX_RATIO</stp>
        <stp>11/14/2008</stp>
        <stp>11/14/2008</stp>
        <stp>[Fixed Income  Prices 2004-2009.xlsx]TIPS!R478C116</stp>
        <tr r="DL478" s="1"/>
      </tp>
      <tp>
        <v>1.0855900000000001</v>
        <stp/>
        <stp>##V3_BDHV12</stp>
        <stp>912810PS1 Govt</stp>
        <stp>IDX_RATIO</stp>
        <stp>11/17/2008</stp>
        <stp>11/17/2008</stp>
        <stp>[Fixed Income  Prices 2004-2009.xlsx]TIPS!R479C116</stp>
        <tr r="DL479" s="1"/>
      </tp>
      <tp>
        <v>1.0858399999999999</v>
        <stp/>
        <stp>##V3_BDHV12</stp>
        <stp>912810PS1 Govt</stp>
        <stp>IDX_RATIO</stp>
        <stp>11/12/2008</stp>
        <stp>11/12/2008</stp>
        <stp>[Fixed Income  Prices 2004-2009.xlsx]TIPS!R476C116</stp>
        <tr r="DL476" s="1"/>
      </tp>
      <tp>
        <v>1.08579</v>
        <stp/>
        <stp>##V3_BDHV12</stp>
        <stp>912810PS1 Govt</stp>
        <stp>IDX_RATIO</stp>
        <stp>11/13/2008</stp>
        <stp>11/13/2008</stp>
        <stp>[Fixed Income  Prices 2004-2009.xlsx]TIPS!R477C116</stp>
        <tr r="DL477" s="1"/>
      </tp>
      <tp>
        <v>1.0859399999999999</v>
        <stp/>
        <stp>##V3_BDHV12</stp>
        <stp>912810PS1 Govt</stp>
        <stp>IDX_RATIO</stp>
        <stp>11/10/2008</stp>
        <stp>11/10/2008</stp>
        <stp>[Fixed Income  Prices 2004-2009.xlsx]TIPS!R474C116</stp>
        <tr r="DL474" s="1"/>
      </tp>
      <tp>
        <v>1.08589</v>
        <stp/>
        <stp>##V3_BDHV12</stp>
        <stp>912810PS1 Govt</stp>
        <stp>IDX_RATIO</stp>
        <stp>11/11/2008</stp>
        <stp>11/11/2008</stp>
        <stp>[Fixed Income  Prices 2004-2009.xlsx]TIPS!R475C116</stp>
        <tr r="DL475" s="1"/>
      </tp>
      <tp>
        <v>1.08544</v>
        <stp/>
        <stp>##V3_BDHV12</stp>
        <stp>912810PS1 Govt</stp>
        <stp>IDX_RATIO</stp>
        <stp>11/20/2008</stp>
        <stp>11/20/2008</stp>
        <stp>[Fixed Income  Prices 2004-2009.xlsx]TIPS!R482C116</stp>
        <tr r="DL482" s="1"/>
      </tp>
      <tp>
        <v>1.0853900000000001</v>
        <stp/>
        <stp>##V3_BDHV12</stp>
        <stp>912810PS1 Govt</stp>
        <stp>IDX_RATIO</stp>
        <stp>11/21/2008</stp>
        <stp>11/21/2008</stp>
        <stp>[Fixed Income  Prices 2004-2009.xlsx]TIPS!R483C116</stp>
        <tr r="DL483" s="1"/>
      </tp>
      <tp>
        <v>1.08504</v>
        <stp/>
        <stp>##V3_BDHV12</stp>
        <stp>912810PS1 Govt</stp>
        <stp>IDX_RATIO</stp>
        <stp>11/28/2008</stp>
        <stp>11/28/2008</stp>
        <stp>[Fixed Income  Prices 2004-2009.xlsx]TIPS!R488C116</stp>
        <tr r="DL488" s="1"/>
      </tp>
      <tp>
        <v>1.08514</v>
        <stp/>
        <stp>##V3_BDHV12</stp>
        <stp>912810PS1 Govt</stp>
        <stp>IDX_RATIO</stp>
        <stp>11/26/2008</stp>
        <stp>11/26/2008</stp>
        <stp>[Fixed Income  Prices 2004-2009.xlsx]TIPS!R486C116</stp>
        <tr r="DL486" s="1"/>
      </tp>
      <tp>
        <v>1.0850900000000001</v>
        <stp/>
        <stp>##V3_BDHV12</stp>
        <stp>912810PS1 Govt</stp>
        <stp>IDX_RATIO</stp>
        <stp>11/27/2008</stp>
        <stp>11/27/2008</stp>
        <stp>[Fixed Income  Prices 2004-2009.xlsx]TIPS!R487C116</stp>
        <tr r="DL487" s="1"/>
      </tp>
      <tp>
        <v>1.08524</v>
        <stp/>
        <stp>##V3_BDHV12</stp>
        <stp>912810PS1 Govt</stp>
        <stp>IDX_RATIO</stp>
        <stp>11/24/2008</stp>
        <stp>11/24/2008</stp>
        <stp>[Fixed Income  Prices 2004-2009.xlsx]TIPS!R484C116</stp>
        <tr r="DL484" s="1"/>
      </tp>
      <tp>
        <v>1.0851900000000001</v>
        <stp/>
        <stp>##V3_BDHV12</stp>
        <stp>912810PS1 Govt</stp>
        <stp>IDX_RATIO</stp>
        <stp>11/25/2008</stp>
        <stp>11/25/2008</stp>
        <stp>[Fixed Income  Prices 2004-2009.xlsx]TIPS!R485C116</stp>
        <tr r="DL485" s="1"/>
      </tp>
      <tp>
        <v>1.0855399999999999</v>
        <stp/>
        <stp>##V3_BDHV12</stp>
        <stp>912810PS1 Govt</stp>
        <stp>IDX_RATIO</stp>
        <stp>11/18/2008</stp>
        <stp>11/18/2008</stp>
        <stp>[Fixed Income  Prices 2004-2009.xlsx]TIPS!R480C116</stp>
        <tr r="DL480" s="1"/>
      </tp>
      <tp>
        <v>1.0854900000000001</v>
        <stp/>
        <stp>##V3_BDHV12</stp>
        <stp>912810PS1 Govt</stp>
        <stp>IDX_RATIO</stp>
        <stp>11/19/2008</stp>
        <stp>11/19/2008</stp>
        <stp>[Fixed Income  Prices 2004-2009.xlsx]TIPS!R481C116</stp>
        <tr r="DL481" s="1"/>
      </tp>
      <tp>
        <v>1.19489</v>
        <stp/>
        <stp>##V3_BDHV12</stp>
        <stp>9128272M3 Govt</stp>
        <stp>IDX_RATIO</stp>
        <stp>8/12/2004</stp>
        <stp>8/12/2004</stp>
        <stp>[Fixed Income  Prices 2004-2009.xlsx]TIPS!R19C8</stp>
        <tr r="H19" s="1"/>
      </tp>
      <tp>
        <v>2</v>
        <stp/>
        <stp>##V3_BDPV12</stp>
        <stp>912828CP3 Govt</stp>
        <stp>CPN</stp>
        <stp>[Fixed Income  Prices 2004-2009.xlsx]TIPS!R1C63</stp>
        <tr r="BK1" s="1"/>
      </tp>
      <tp>
        <v>1.0194000000000001</v>
        <stp/>
        <stp>##V3_BDHV12</stp>
        <stp>912828JE1 Govt</stp>
        <stp>IDX_RATIO</stp>
        <stp>10/6/2008</stp>
        <stp>10/6/2008</stp>
        <stp>[Fixed Income  Prices 2004-2009.xlsx]TIPS!R66C96</stp>
        <tr r="CR66" s="1"/>
      </tp>
      <tp>
        <v>1.0157</v>
        <stp/>
        <stp>##V3_BDHV12</stp>
        <stp>912828JE1 Govt</stp>
        <stp>IDX_RATIO</stp>
        <stp>11/7/2008</stp>
        <stp>11/7/2008</stp>
        <stp>[Fixed Income  Prices 2004-2009.xlsx]TIPS!R90C96</stp>
        <tr r="CR90" s="1"/>
      </tp>
      <tp>
        <v>1.0125999999999999</v>
        <stp/>
        <stp>##V3_BDHV12</stp>
        <stp>912828EA4 Govt</stp>
        <stp>IDX_RATIO</stp>
        <stp>11/8/2005</stp>
        <stp>11/8/2005</stp>
        <stp>[Fixed Income  Prices 2004-2009.xlsx]TIPS!R87C72</stp>
        <tr r="BT87" s="1"/>
      </tp>
      <tp t="e">
        <v>#N/A</v>
        <stp/>
        <stp>##V3_BDHV12</stp>
        <stp>912833LM Govt</stp>
        <stp>YLD_YTM_ASK</stp>
        <stp>20080725</stp>
        <stp>20080905</stp>
        <stp>[Fixed Income  Prices 2004-2009.xlsx]STRIP Yield Curve!R64C12</stp>
        <stp>Days=N</stp>
        <stp>Fill=B</stp>
        <stp>Sort=D</stp>
        <stp>Per=cW</stp>
        <stp>Dts=H</stp>
        <stp>cols=1;rows=7</stp>
        <tr r="L64" s="4"/>
      </tp>
      <tp>
        <v>1.03176</v>
        <stp/>
        <stp>##V3_BDHV12</stp>
        <stp>912810PS1 Govt</stp>
        <stp>IDX_RATIO</stp>
        <stp>11/9/2007</stp>
        <stp>11/9/2007</stp>
        <stp>[Fixed Income  Prices 2004-2009.xlsx]TIPS!R213C116</stp>
        <tr r="DL213" s="1"/>
      </tp>
      <tp>
        <v>1.1035299999999999</v>
        <stp/>
        <stp>##V3_BDHV12</stp>
        <stp>912810FR4 Govt</stp>
        <stp>IDX_RATIO</stp>
        <stp>11/6/2007</stp>
        <stp>11/6/2007</stp>
        <stp>[Fixed Income  Prices 2004-2009.xlsx]TIPS!R857C108</stp>
        <tr r="DD857" s="1"/>
      </tp>
      <tp>
        <v>1.0053000000000001</v>
        <stp/>
        <stp>##V3_BDHV12</stp>
        <stp>912828JX9 Govt</stp>
        <stp>IDX_RATIO</stp>
        <stp>11/2/2009</stp>
        <stp>11/2/2009</stp>
        <stp>[Fixed Income  Prices 2004-2009.xlsx]TIPS!R219C100</stp>
        <tr r="CV219" s="1"/>
      </tp>
      <tp>
        <v>1.1063700000000001</v>
        <stp/>
        <stp>##V3_BDHV12</stp>
        <stp>912810FR4 Govt</stp>
        <stp>IDX_RATIO</stp>
        <stp>12/5/2007</stp>
        <stp>12/5/2007</stp>
        <stp>[Fixed Income  Prices 2004-2009.xlsx]TIPS!R878C108</stp>
        <tr r="DD878" s="1"/>
      </tp>
      <tp>
        <v>1.00566</v>
        <stp/>
        <stp>##V3_BDHV12</stp>
        <stp>912810PZ5 Govt</stp>
        <stp>IDX_RATIO</stp>
        <stp>11/19/2009</stp>
        <stp>11/19/2009</stp>
        <stp>[Fixed Income  Prices 2004-2009.xlsx]TIPS!R217C120</stp>
        <tr r="DP217" s="1"/>
      </tp>
      <tp>
        <v>1.0056400000000001</v>
        <stp/>
        <stp>##V3_BDHV12</stp>
        <stp>912810PZ5 Govt</stp>
        <stp>IDX_RATIO</stp>
        <stp>11/18/2009</stp>
        <stp>11/18/2009</stp>
        <stp>[Fixed Income  Prices 2004-2009.xlsx]TIPS!R216C120</stp>
        <tr r="DP216" s="1"/>
      </tp>
      <tp>
        <v>1.00562</v>
        <stp/>
        <stp>##V3_BDHV12</stp>
        <stp>912810PZ5 Govt</stp>
        <stp>IDX_RATIO</stp>
        <stp>11/17/2009</stp>
        <stp>11/17/2009</stp>
        <stp>[Fixed Income  Prices 2004-2009.xlsx]TIPS!R215C120</stp>
        <tr r="DP215" s="1"/>
      </tp>
      <tp>
        <v>1.0056</v>
        <stp/>
        <stp>##V3_BDHV12</stp>
        <stp>912810PZ5 Govt</stp>
        <stp>IDX_RATIO</stp>
        <stp>11/16/2009</stp>
        <stp>11/16/2009</stp>
        <stp>[Fixed Income  Prices 2004-2009.xlsx]TIPS!R214C120</stp>
        <tr r="DP214" s="1"/>
      </tp>
      <tp>
        <v>1.00553</v>
        <stp/>
        <stp>##V3_BDHV12</stp>
        <stp>912810PZ5 Govt</stp>
        <stp>IDX_RATIO</stp>
        <stp>11/13/2009</stp>
        <stp>11/13/2009</stp>
        <stp>[Fixed Income  Prices 2004-2009.xlsx]TIPS!R213C120</stp>
        <tr r="DP213" s="1"/>
      </tp>
      <tp>
        <v>1.0055099999999999</v>
        <stp/>
        <stp>##V3_BDHV12</stp>
        <stp>912810PZ5 Govt</stp>
        <stp>IDX_RATIO</stp>
        <stp>11/12/2009</stp>
        <stp>11/12/2009</stp>
        <stp>[Fixed Income  Prices 2004-2009.xlsx]TIPS!R212C120</stp>
        <tr r="DP212" s="1"/>
      </tp>
      <tp>
        <v>1.00549</v>
        <stp/>
        <stp>##V3_BDHV12</stp>
        <stp>912810PZ5 Govt</stp>
        <stp>IDX_RATIO</stp>
        <stp>11/11/2009</stp>
        <stp>11/11/2009</stp>
        <stp>[Fixed Income  Prices 2004-2009.xlsx]TIPS!R211C120</stp>
        <tr r="DP211" s="1"/>
      </tp>
      <tp>
        <v>1.0054700000000001</v>
        <stp/>
        <stp>##V3_BDHV12</stp>
        <stp>912810PZ5 Govt</stp>
        <stp>IDX_RATIO</stp>
        <stp>11/10/2009</stp>
        <stp>11/10/2009</stp>
        <stp>[Fixed Income  Prices 2004-2009.xlsx]TIPS!R210C120</stp>
        <tr r="DP210" s="1"/>
      </tp>
      <tp>
        <v>1.24366</v>
        <stp/>
        <stp>##V3_BDHV12</stp>
        <stp>9128272M3 Govt</stp>
        <stp>IDX_RATIO</stp>
        <stp>11/9/2005</stp>
        <stp>11/9/2005</stp>
        <stp>[Fixed Income  Prices 2004-2009.xlsx]TIPS!R342C8</stp>
        <tr r="H342" s="1"/>
      </tp>
      <tp>
        <v>1.2406299999999999</v>
        <stp/>
        <stp>##V3_BDHV12</stp>
        <stp>9128272M3 Govt</stp>
        <stp>IDX_RATIO</stp>
        <stp>11/3/2005</stp>
        <stp>11/3/2005</stp>
        <stp>[Fixed Income  Prices 2004-2009.xlsx]TIPS!R338C8</stp>
        <tr r="H338" s="1"/>
      </tp>
      <tp>
        <v>1.28528</v>
        <stp/>
        <stp>##V3_BDHV12</stp>
        <stp>9128272M3 Govt</stp>
        <stp>IDX_RATIO</stp>
        <stp>11/9/2006</stp>
        <stp>11/9/2006</stp>
        <stp>[Fixed Income  Prices 2004-2009.xlsx]TIPS!R602C8</stp>
        <tr r="H602" s="1"/>
      </tp>
      <tp>
        <v>1.28654</v>
        <stp/>
        <stp>##V3_BDHV12</stp>
        <stp>9128272M3 Govt</stp>
        <stp>IDX_RATIO</stp>
        <stp>11/3/2006</stp>
        <stp>11/3/2006</stp>
        <stp>[Fixed Income  Prices 2004-2009.xlsx]TIPS!R598C8</stp>
        <tr r="H598" s="1"/>
      </tp>
      <tp>
        <v>0.625</v>
        <stp/>
        <stp>##V3_BDPV12</stp>
        <stp>912828HW3 Govt</stp>
        <stp>CPN</stp>
        <stp>[Fixed Income  Prices 2004-2009.xlsx]TIPS!R1C47</stp>
        <tr r="AU1" s="1"/>
      </tp>
      <tp>
        <v>2</v>
        <stp/>
        <stp>##V3_BDPV12</stp>
        <stp>912828BW9 Govt</stp>
        <stp>CPN</stp>
        <stp>[Fixed Income  Prices 2004-2009.xlsx]TIPS!R1C55</stp>
        <tr r="BC1" s="1"/>
      </tp>
      <tp>
        <v>4.25</v>
        <stp/>
        <stp>##V3_BDPV12</stp>
        <stp>9128275W8 Govt</stp>
        <stp>CPN</stp>
        <stp>[Fixed Income  Prices 2004-2009.xlsx]TIPS!R1C19</stp>
        <tr r="S1" s="1"/>
      </tp>
      <tp>
        <v>1.0322800000000001</v>
        <stp/>
        <stp>##V3_BDHV12</stp>
        <stp>912828BD1 Govt</stp>
        <stp>IDX_RATIO</stp>
        <stp>11/8/2004</stp>
        <stp>11/8/2004</stp>
        <stp>[Fixed Income  Prices 2004-2009.xlsx]TIPS!R81C52</stp>
        <tr r="AZ81" s="1"/>
      </tp>
      <tp>
        <v>1.0200499999999999</v>
        <stp/>
        <stp>##V3_BDHV12</stp>
        <stp>912828JE1 Govt</stp>
        <stp>IDX_RATIO</stp>
        <stp>10/1/2008</stp>
        <stp>10/1/2008</stp>
        <stp>[Fixed Income  Prices 2004-2009.xlsx]TIPS!R63C96</stp>
        <tr r="CR63" s="1"/>
      </tp>
      <tp t="e">
        <v>#N/A</v>
        <stp/>
        <stp>##V3_BDHV12</stp>
        <stp>912833KS Govt</stp>
        <stp>YLD_YTM_ASK</stp>
        <stp>20080725</stp>
        <stp>20080905</stp>
        <stp>[Fixed Income  Prices 2004-2009.xlsx]STRIP Yield Curve!R64C11</stp>
        <stp>Days=N</stp>
        <stp>Fill=B</stp>
        <stp>Sort=D</stp>
        <stp>Per=cW</stp>
        <stp>Dts=H</stp>
        <stp>cols=1;rows=7</stp>
        <tr r="K64" s="4"/>
      </tp>
      <tp t="e">
        <v>#N/A</v>
        <stp/>
        <stp>##V3_BDHV12</stp>
        <stp>912833KN Govt</stp>
        <stp>YLD_YTM_ASK</stp>
        <stp>20080725</stp>
        <stp>20080905</stp>
        <stp>[Fixed Income  Prices 2004-2009.xlsx]STRIP Yield Curve!R64C10</stp>
        <stp>Days=N</stp>
        <stp>Fill=B</stp>
        <stp>Sort=D</stp>
        <stp>Per=cW</stp>
        <stp>Dts=H</stp>
        <stp>cols=1;rows=7</stp>
        <tr r="J64" s="4"/>
      </tp>
      <tp>
        <v>1.00085</v>
        <stp/>
        <stp>##V3_BDHV12</stp>
        <stp>912828CZ1 Govt</stp>
        <stp>IDX_RATIO</stp>
        <stp>11/9/2004</stp>
        <stp>11/9/2004</stp>
        <stp>[Fixed Income  Prices 2004-2009.xlsx]TIPS!R13C24</stp>
        <tr r="X13" s="1"/>
      </tp>
      <tp>
        <v>1.10303</v>
        <stp/>
        <stp>##V3_BDHV12</stp>
        <stp>912810FR4 Govt</stp>
        <stp>IDX_RATIO</stp>
        <stp>11/1/2007</stp>
        <stp>11/1/2007</stp>
        <stp>[Fixed Income  Prices 2004-2009.xlsx]TIPS!R854C108</stp>
        <tr r="DD854" s="1"/>
      </tp>
      <tp>
        <v>1.0035400000000001</v>
        <stp/>
        <stp>##V3_BDHV12</stp>
        <stp>912810PZ5 Govt</stp>
        <stp>IDX_RATIO</stp>
        <stp>10/8/2009</stp>
        <stp>10/8/2009</stp>
        <stp>[Fixed Income  Prices 2004-2009.xlsx]TIPS!R187C120</stp>
        <tr r="DP187" s="1"/>
      </tp>
      <tp>
        <v>1.05521</v>
        <stp/>
        <stp>##V3_BDHV12</stp>
        <stp>912810FR4 Govt</stp>
        <stp>IDX_RATIO</stp>
        <stp>12/9/2005</stp>
        <stp>12/9/2005</stp>
        <stp>[Fixed Income  Prices 2004-2009.xlsx]TIPS!R361C108</stp>
        <tr r="DD361" s="1"/>
      </tp>
      <tp>
        <v>1.0053700000000001</v>
        <stp/>
        <stp>##V3_BDHV12</stp>
        <stp>912828JX9 Govt</stp>
        <stp>IDX_RATIO</stp>
        <stp>11/5/2009</stp>
        <stp>11/5/2009</stp>
        <stp>[Fixed Income  Prices 2004-2009.xlsx]TIPS!R222C100</stp>
        <tr r="CV222" s="1"/>
      </tp>
      <tp>
        <v>1.0875600000000001</v>
        <stp/>
        <stp>##V3_BDHV12</stp>
        <stp>912810FS2 Govt</stp>
        <stp>IDX_RATIO</stp>
        <stp>11/6/2009</stp>
        <stp>11/6/2009</stp>
        <stp>[Fixed Income  Prices 2004-2009.xlsx]TIPS!R993C112</stp>
        <tr r="DH993" s="1"/>
      </tp>
      <tp>
        <v>1.0854900000000001</v>
        <stp/>
        <stp>##V3_BDHV12</stp>
        <stp>912810FS2 Govt</stp>
        <stp>IDX_RATIO</stp>
        <stp>10/7/2009</stp>
        <stp>10/7/2009</stp>
        <stp>[Fixed Income  Prices 2004-2009.xlsx]TIPS!R971C112</stp>
        <tr r="DH971" s="1"/>
      </tp>
      <tp>
        <v>1.0260800000000001</v>
        <stp/>
        <stp>##V3_BDHV12</stp>
        <stp>912828BW9 Govt</stp>
        <stp>IDX_RATIO</stp>
        <stp>11/8/2004</stp>
        <stp>11/8/2004</stp>
        <stp>[Fixed Income  Prices 2004-2009.xlsx]TIPS!R81C56</stp>
        <tr r="BD81" s="1"/>
      </tp>
      <tp t="s">
        <v>2/15/2029</v>
        <stp/>
        <stp>##V3_BDPV12</stp>
        <stp>912810FG8 Govt</stp>
        <stp>MATURITY</stp>
        <stp>[Fixed Income  Prices 2004-2009.xlsx]BONDS DIRTY PRICE!R2C63</stp>
        <tr r="BK2" s="2"/>
      </tp>
      <tp t="s">
        <v>2/15/2026</v>
        <stp/>
        <stp>##V3_BDPV12</stp>
        <stp>912810EW4 Govt</stp>
        <stp>MATURITY</stp>
        <stp>[Fixed Income  Prices 2004-2009.xlsx]BONDS DIRTY PRICE!R2C59</stp>
        <tr r="BG2" s="2"/>
      </tp>
      <tp t="s">
        <v>2/15/2025</v>
        <stp/>
        <stp>##V3_BDPV12</stp>
        <stp>912810ET1 Govt</stp>
        <stp>MATURITY</stp>
        <stp>[Fixed Income  Prices 2004-2009.xlsx]BONDS DIRTY PRICE!R2C57</stp>
        <tr r="BE2" s="2"/>
      </tp>
      <tp>
        <v>1.08962</v>
        <stp/>
        <stp>##V3_BDHV12</stp>
        <stp>912810PS1 Govt</stp>
        <stp>IDX_RATIO</stp>
        <stp>10/9/2008</stp>
        <stp>10/9/2008</stp>
        <stp>[Fixed Income  Prices 2004-2009.xlsx]TIPS!R452C116</stp>
        <tr r="DL452" s="1"/>
      </tp>
      <tp t="s">
        <v>2/15/2027</v>
        <stp/>
        <stp>##V3_BDPV12</stp>
        <stp>912810EZ7 Govt</stp>
        <stp>MATURITY</stp>
        <stp>[Fixed Income  Prices 2004-2009.xlsx]BONDS DIRTY PRICE!R2C61</stp>
        <tr r="BI2" s="2"/>
      </tp>
      <tp>
        <v>1.00589</v>
        <stp/>
        <stp>##V3_BDHV12</stp>
        <stp>912828CP3 Govt</stp>
        <stp>IDX_RATIO</stp>
        <stp>11/9/2004</stp>
        <stp>11/9/2004</stp>
        <stp>[Fixed Income  Prices 2004-2009.xlsx]TIPS!R82C64</stp>
        <tr r="BL82" s="1"/>
      </tp>
      <tp>
        <v>1.00491</v>
        <stp/>
        <stp>##V3_BDHV12</stp>
        <stp>912828CP3 Govt</stp>
        <stp>IDX_RATIO</stp>
        <stp>10/8/2004</stp>
        <stp>10/8/2004</stp>
        <stp>[Fixed Income  Prices 2004-2009.xlsx]TIPS!R60C64</stp>
        <tr r="BL60" s="1"/>
      </tp>
      <tp>
        <v>1.1071200000000001</v>
        <stp/>
        <stp>##V3_BDHV12</stp>
        <stp>912810FS2 Govt</stp>
        <stp>IDX_RATIO</stp>
        <stp>10/9/2008</stp>
        <stp>10/9/2008</stp>
        <stp>[Fixed Income  Prices 2004-2009.xlsx]TIPS!R712C112</stp>
        <tr r="DH712" s="1"/>
      </tp>
      <tp>
        <v>1.00499</v>
        <stp/>
        <stp>##V3_BDHV12</stp>
        <stp>912810PZ5 Govt</stp>
        <stp>IDX_RATIO</stp>
        <stp>10/28/2009</stp>
        <stp>10/28/2009</stp>
        <stp>[Fixed Income  Prices 2004-2009.xlsx]TIPS!R201C120</stp>
        <tr r="DP201" s="1"/>
      </tp>
      <tp>
        <v>1.0050699999999999</v>
        <stp/>
        <stp>##V3_BDHV12</stp>
        <stp>912810PZ5 Govt</stp>
        <stp>IDX_RATIO</stp>
        <stp>10/29/2009</stp>
        <stp>10/29/2009</stp>
        <stp>[Fixed Income  Prices 2004-2009.xlsx]TIPS!R202C120</stp>
        <tr r="DP202" s="1"/>
      </tp>
      <tp>
        <v>1.00492</v>
        <stp/>
        <stp>##V3_BDHV12</stp>
        <stp>912810PZ5 Govt</stp>
        <stp>IDX_RATIO</stp>
        <stp>10/27/2009</stp>
        <stp>10/27/2009</stp>
        <stp>[Fixed Income  Prices 2004-2009.xlsx]TIPS!R200C120</stp>
        <tr r="DP200" s="1"/>
      </tp>
      <tp>
        <v>1.0051399999999999</v>
        <stp/>
        <stp>##V3_BDHV12</stp>
        <stp>912810PZ5 Govt</stp>
        <stp>IDX_RATIO</stp>
        <stp>10/30/2009</stp>
        <stp>10/30/2009</stp>
        <stp>[Fixed Income  Prices 2004-2009.xlsx]TIPS!R203C120</stp>
        <tr r="DP203" s="1"/>
      </tp>
      <tp>
        <v>1.2547699999999999</v>
        <stp/>
        <stp>##V3_BDHV12</stp>
        <stp>9128272M3 Govt</stp>
        <stp>IDX_RATIO</stp>
        <stp>12/1/2005</stp>
        <stp>12/1/2005</stp>
        <stp>[Fixed Income  Prices 2004-2009.xlsx]TIPS!R358C8</stp>
        <tr r="H358" s="1"/>
      </tp>
      <tp>
        <v>1.2806500000000001</v>
        <stp/>
        <stp>##V3_BDHV12</stp>
        <stp>9128272M3 Govt</stp>
        <stp>IDX_RATIO</stp>
        <stp>12/1/2006</stp>
        <stp>12/1/2006</stp>
        <stp>[Fixed Income  Prices 2004-2009.xlsx]TIPS!R618C8</stp>
        <tr r="H618" s="1"/>
      </tp>
      <tp>
        <v>1.0323500000000001</v>
        <stp/>
        <stp>##V3_BDHV12</stp>
        <stp>912828BD1 Govt</stp>
        <stp>IDX_RATIO</stp>
        <stp>11/9/2004</stp>
        <stp>11/9/2004</stp>
        <stp>[Fixed Income  Prices 2004-2009.xlsx]TIPS!R82C52</stp>
        <tr r="AZ82" s="1"/>
      </tp>
      <tp>
        <v>1.03135</v>
        <stp/>
        <stp>##V3_BDHV12</stp>
        <stp>912828BD1 Govt</stp>
        <stp>IDX_RATIO</stp>
        <stp>10/8/2004</stp>
        <stp>10/8/2004</stp>
        <stp>[Fixed Income  Prices 2004-2009.xlsx]TIPS!R60C52</stp>
        <tr r="AZ60" s="1"/>
      </tp>
      <tp>
        <v>1.1050500000000001</v>
        <stp/>
        <stp>##V3_BDHV12</stp>
        <stp>912810FR4 Govt</stp>
        <stp>IDX_RATIO</stp>
        <stp>10/1/2007</stp>
        <stp>10/1/2007</stp>
        <stp>[Fixed Income  Prices 2004-2009.xlsx]TIPS!R831C108</stp>
        <tr r="DD831" s="1"/>
      </tp>
      <tp>
        <v>1.00078</v>
        <stp/>
        <stp>##V3_BDHV12</stp>
        <stp>912828CZ1 Govt</stp>
        <stp>IDX_RATIO</stp>
        <stp>11/8/2004</stp>
        <stp>11/8/2004</stp>
        <stp>[Fixed Income  Prices 2004-2009.xlsx]TIPS!R12C24</stp>
        <tr r="X12" s="1"/>
      </tp>
      <tp>
        <v>1.0036099999999999</v>
        <stp/>
        <stp>##V3_BDHV12</stp>
        <stp>912810PZ5 Govt</stp>
        <stp>IDX_RATIO</stp>
        <stp>10/9/2009</stp>
        <stp>10/9/2009</stp>
        <stp>[Fixed Income  Prices 2004-2009.xlsx]TIPS!R188C120</stp>
        <tr r="DP188" s="1"/>
      </tp>
      <tp>
        <v>1.05514</v>
        <stp/>
        <stp>##V3_BDHV12</stp>
        <stp>912810FR4 Govt</stp>
        <stp>IDX_RATIO</stp>
        <stp>12/8/2005</stp>
        <stp>12/8/2005</stp>
        <stp>[Fixed Income  Prices 2004-2009.xlsx]TIPS!R360C108</stp>
        <tr r="DD360" s="1"/>
      </tp>
      <tp>
        <v>1.00535</v>
        <stp/>
        <stp>##V3_BDHV12</stp>
        <stp>912828JX9 Govt</stp>
        <stp>IDX_RATIO</stp>
        <stp>11/4/2009</stp>
        <stp>11/4/2009</stp>
        <stp>[Fixed Income  Prices 2004-2009.xlsx]TIPS!R221C100</stp>
        <tr r="CV221" s="1"/>
      </tp>
      <tp>
        <v>1.10622</v>
        <stp/>
        <stp>##V3_BDHV12</stp>
        <stp>912810FR4 Govt</stp>
        <stp>IDX_RATIO</stp>
        <stp>12/3/2007</stp>
        <stp>12/3/2007</stp>
        <stp>[Fixed Income  Prices 2004-2009.xlsx]TIPS!R876C108</stp>
        <tr r="DD876" s="1"/>
      </tp>
      <tp>
        <v>1.08541</v>
        <stp/>
        <stp>##V3_BDHV12</stp>
        <stp>912810FS2 Govt</stp>
        <stp>IDX_RATIO</stp>
        <stp>10/6/2009</stp>
        <stp>10/6/2009</stp>
        <stp>[Fixed Income  Prices 2004-2009.xlsx]TIPS!R970C112</stp>
        <tr r="DH970" s="1"/>
      </tp>
      <tp>
        <v>1.0251600000000001</v>
        <stp/>
        <stp>##V3_BDHV12</stp>
        <stp>912828BW9 Govt</stp>
        <stp>IDX_RATIO</stp>
        <stp>10/8/2004</stp>
        <stp>10/8/2004</stp>
        <stp>[Fixed Income  Prices 2004-2009.xlsx]TIPS!R60C56</stp>
        <tr r="BD60" s="1"/>
      </tp>
      <tp>
        <v>1.0261499999999999</v>
        <stp/>
        <stp>##V3_BDHV12</stp>
        <stp>912828BW9 Govt</stp>
        <stp>IDX_RATIO</stp>
        <stp>11/9/2004</stp>
        <stp>11/9/2004</stp>
        <stp>[Fixed Income  Prices 2004-2009.xlsx]TIPS!R82C56</stp>
        <tr r="BD82" s="1"/>
      </tp>
      <tp>
        <v>1.0897600000000001</v>
        <stp/>
        <stp>##V3_BDHV12</stp>
        <stp>912810PS1 Govt</stp>
        <stp>IDX_RATIO</stp>
        <stp>10/8/2008</stp>
        <stp>10/8/2008</stp>
        <stp>[Fixed Income  Prices 2004-2009.xlsx]TIPS!R451C116</stp>
        <tr r="DL451" s="1"/>
      </tp>
      <tp>
        <v>1.0058199999999999</v>
        <stp/>
        <stp>##V3_BDHV12</stp>
        <stp>912828CP3 Govt</stp>
        <stp>IDX_RATIO</stp>
        <stp>11/8/2004</stp>
        <stp>11/8/2004</stp>
        <stp>[Fixed Income  Prices 2004-2009.xlsx]TIPS!R81C64</stp>
        <tr r="BL81" s="1"/>
      </tp>
      <tp>
        <v>1.1072599999999999</v>
        <stp/>
        <stp>##V3_BDHV12</stp>
        <stp>912810FS2 Govt</stp>
        <stp>IDX_RATIO</stp>
        <stp>10/8/2008</stp>
        <stp>10/8/2008</stp>
        <stp>[Fixed Income  Prices 2004-2009.xlsx]TIPS!R711C112</stp>
        <tr r="DH711" s="1"/>
      </tp>
      <tp>
        <v>1.00434</v>
        <stp/>
        <stp>##V3_BDHV12</stp>
        <stp>912810PZ5 Govt</stp>
        <stp>IDX_RATIO</stp>
        <stp>10/19/2009</stp>
        <stp>10/19/2009</stp>
        <stp>[Fixed Income  Prices 2004-2009.xlsx]TIPS!R194C120</stp>
        <tr r="DP194" s="1"/>
      </tp>
      <tp>
        <v>1.0040500000000001</v>
        <stp/>
        <stp>##V3_BDHV12</stp>
        <stp>912810PZ5 Govt</stp>
        <stp>IDX_RATIO</stp>
        <stp>10/15/2009</stp>
        <stp>10/15/2009</stp>
        <stp>[Fixed Income  Prices 2004-2009.xlsx]TIPS!R192C120</stp>
        <tr r="DP192" s="1"/>
      </tp>
      <tp>
        <v>1.0041199999999999</v>
        <stp/>
        <stp>##V3_BDHV12</stp>
        <stp>912810PZ5 Govt</stp>
        <stp>IDX_RATIO</stp>
        <stp>10/16/2009</stp>
        <stp>10/16/2009</stp>
        <stp>[Fixed Income  Prices 2004-2009.xlsx]TIPS!R193C120</stp>
        <tr r="DP193" s="1"/>
      </tp>
      <tp>
        <v>1.0039800000000001</v>
        <stp/>
        <stp>##V3_BDHV12</stp>
        <stp>912810PZ5 Govt</stp>
        <stp>IDX_RATIO</stp>
        <stp>10/14/2009</stp>
        <stp>10/14/2009</stp>
        <stp>[Fixed Income  Prices 2004-2009.xlsx]TIPS!R191C120</stp>
        <tr r="DP191" s="1"/>
      </tp>
      <tp>
        <v>1.0039</v>
        <stp/>
        <stp>##V3_BDHV12</stp>
        <stp>912810PZ5 Govt</stp>
        <stp>IDX_RATIO</stp>
        <stp>10/13/2009</stp>
        <stp>10/13/2009</stp>
        <stp>[Fixed Income  Prices 2004-2009.xlsx]TIPS!R190C120</stp>
        <tr r="DP190" s="1"/>
      </tp>
      <tp>
        <v>1.00383</v>
        <stp/>
        <stp>##V3_BDHV12</stp>
        <stp>912810PZ5 Govt</stp>
        <stp>IDX_RATIO</stp>
        <stp>10/12/2009</stp>
        <stp>10/12/2009</stp>
        <stp>[Fixed Income  Prices 2004-2009.xlsx]TIPS!R189C120</stp>
        <tr r="DP189" s="1"/>
      </tp>
      <tp>
        <v>1.00485</v>
        <stp/>
        <stp>##V3_BDHV12</stp>
        <stp>912810PZ5 Govt</stp>
        <stp>IDX_RATIO</stp>
        <stp>10/26/2009</stp>
        <stp>10/26/2009</stp>
        <stp>[Fixed Income  Prices 2004-2009.xlsx]TIPS!R199C120</stp>
        <tr r="DP199" s="1"/>
      </tp>
      <tp>
        <v>1.0046299999999999</v>
        <stp/>
        <stp>##V3_BDHV12</stp>
        <stp>912810PZ5 Govt</stp>
        <stp>IDX_RATIO</stp>
        <stp>10/23/2009</stp>
        <stp>10/23/2009</stp>
        <stp>[Fixed Income  Prices 2004-2009.xlsx]TIPS!R198C120</stp>
        <tr r="DP198" s="1"/>
      </tp>
      <tp>
        <v>1.0045599999999999</v>
        <stp/>
        <stp>##V3_BDHV12</stp>
        <stp>912810PZ5 Govt</stp>
        <stp>IDX_RATIO</stp>
        <stp>10/22/2009</stp>
        <stp>10/22/2009</stp>
        <stp>[Fixed Income  Prices 2004-2009.xlsx]TIPS!R197C120</stp>
        <tr r="DP197" s="1"/>
      </tp>
      <tp>
        <v>1.00441</v>
        <stp/>
        <stp>##V3_BDHV12</stp>
        <stp>912810PZ5 Govt</stp>
        <stp>IDX_RATIO</stp>
        <stp>10/20/2009</stp>
        <stp>10/20/2009</stp>
        <stp>[Fixed Income  Prices 2004-2009.xlsx]TIPS!R195C120</stp>
        <tr r="DP195" s="1"/>
      </tp>
      <tp>
        <v>1.00448</v>
        <stp/>
        <stp>##V3_BDHV12</stp>
        <stp>912810PZ5 Govt</stp>
        <stp>IDX_RATIO</stp>
        <stp>10/21/2009</stp>
        <stp>10/21/2009</stp>
        <stp>[Fixed Income  Prices 2004-2009.xlsx]TIPS!R196C120</stp>
        <tr r="DP196" s="1"/>
      </tp>
      <tp>
        <v>1.24316</v>
        <stp/>
        <stp>##V3_BDHV12</stp>
        <stp>9128272M3 Govt</stp>
        <stp>IDX_RATIO</stp>
        <stp>11/8/2005</stp>
        <stp>11/8/2005</stp>
        <stp>[Fixed Income  Prices 2004-2009.xlsx]TIPS!R341C8</stp>
        <tr r="H341" s="1"/>
      </tp>
      <tp>
        <v>1.28549</v>
        <stp/>
        <stp>##V3_BDHV12</stp>
        <stp>9128272M3 Govt</stp>
        <stp>IDX_RATIO</stp>
        <stp>11/8/2006</stp>
        <stp>11/8/2006</stp>
        <stp>[Fixed Income  Prices 2004-2009.xlsx]TIPS!R601C8</stp>
        <tr r="H601" s="1"/>
      </tp>
      <tp>
        <v>1.05454</v>
        <stp/>
        <stp>##V3_BDHV12</stp>
        <stp>912828AF7 Govt</stp>
        <stp>IDX_RATIO</stp>
        <stp>11/9/2004</stp>
        <stp>11/9/2004</stp>
        <stp>[Fixed Income  Prices 2004-2009.xlsx]TIPS!R82C44</stp>
        <tr r="AR82" s="1"/>
      </tp>
      <tp>
        <v>1.05352</v>
        <stp/>
        <stp>##V3_BDHV12</stp>
        <stp>912828AF7 Govt</stp>
        <stp>IDX_RATIO</stp>
        <stp>10/8/2004</stp>
        <stp>10/8/2004</stp>
        <stp>[Fixed Income  Prices 2004-2009.xlsx]TIPS!R60C44</stp>
        <tr r="AR60" s="1"/>
      </tp>
      <tp>
        <v>1.01979</v>
        <stp/>
        <stp>##V3_BDHV12</stp>
        <stp>912828JE1 Govt</stp>
        <stp>IDX_RATIO</stp>
        <stp>10/3/2008</stp>
        <stp>10/3/2008</stp>
        <stp>[Fixed Income  Prices 2004-2009.xlsx]TIPS!R65C96</stp>
        <tr r="CR65" s="1"/>
      </tp>
      <tp>
        <v>1.0448999999999999</v>
        <stp/>
        <stp>##V3_BDHV12</stp>
        <stp>912810FR4 Govt</stp>
        <stp>IDX_RATIO</stp>
        <stp>11/8/2005</stp>
        <stp>11/8/2005</stp>
        <stp>[Fixed Income  Prices 2004-2009.xlsx]TIPS!R338C108</stp>
        <tr r="DD338" s="1"/>
      </tp>
      <tp>
        <v>1.00881</v>
        <stp/>
        <stp>##V3_BDHV12</stp>
        <stp>912810FR4 Govt</stp>
        <stp>IDX_RATIO</stp>
        <stp>12/9/2004</stp>
        <stp>12/9/2004</stp>
        <stp>[Fixed Income  Prices 2004-2009.xlsx]TIPS!R101C108</stp>
        <tr r="DD101" s="1"/>
      </tp>
      <tp>
        <v>1.1049899999999999</v>
        <stp/>
        <stp>##V3_BDHV12</stp>
        <stp>912810FR4 Govt</stp>
        <stp>IDX_RATIO</stp>
        <stp>10/2/2007</stp>
        <stp>10/2/2007</stp>
        <stp>[Fixed Income  Prices 2004-2009.xlsx]TIPS!R832C108</stp>
        <tr r="DD832" s="1"/>
      </tp>
      <tp>
        <v>1.00359</v>
        <stp/>
        <stp>##V3_BDHV12</stp>
        <stp>912828CZ1 Govt</stp>
        <stp>IDX_RATIO</stp>
        <stp>12/8/2004</stp>
        <stp>12/8/2004</stp>
        <stp>[Fixed Income  Prices 2004-2009.xlsx]TIPS!R34C24</stp>
        <tr r="X34" s="1"/>
      </tp>
      <tp>
        <v>1.04905</v>
        <stp/>
        <stp>##V3_BDHV12</stp>
        <stp>912810FS2 Govt</stp>
        <stp>IDX_RATIO</stp>
        <stp>10/8/2007</stp>
        <stp>10/8/2007</stp>
        <stp>[Fixed Income  Prices 2004-2009.xlsx]TIPS!R449C112</stp>
        <tr r="DH449" s="1"/>
      </tp>
      <tp>
        <v>1.08206</v>
        <stp/>
        <stp>##V3_BDHV12</stp>
        <stp>912810PS1 Govt</stp>
        <stp>IDX_RATIO</stp>
        <stp>12/9/2008</stp>
        <stp>12/9/2008</stp>
        <stp>[Fixed Income  Prices 2004-2009.xlsx]TIPS!R495C116</stp>
        <tr r="DL495" s="1"/>
      </tp>
      <tp>
        <v>1.08752</v>
        <stp/>
        <stp>##V3_BDHV12</stp>
        <stp>912810FS2 Govt</stp>
        <stp>IDX_RATIO</stp>
        <stp>11/4/2009</stp>
        <stp>11/4/2009</stp>
        <stp>[Fixed Income  Prices 2004-2009.xlsx]TIPS!R991C112</stp>
        <tr r="DH991" s="1"/>
      </tp>
      <tp>
        <v>1.0034000000000001</v>
        <stp/>
        <stp>##V3_BDHV12</stp>
        <stp>912828JX9 Govt</stp>
        <stp>IDX_RATIO</stp>
        <stp>10/6/2009</stp>
        <stp>10/6/2009</stp>
        <stp>[Fixed Income  Prices 2004-2009.xlsx]TIPS!R200C100</stp>
        <tr r="CV200" s="1"/>
      </tp>
      <tp>
        <v>1.04833</v>
        <stp/>
        <stp>##V3_BDHV12</stp>
        <stp>912810FS2 Govt</stp>
        <stp>IDX_RATIO</stp>
        <stp>11/9/2007</stp>
        <stp>11/9/2007</stp>
        <stp>[Fixed Income  Prices 2004-2009.xlsx]TIPS!R473C112</stp>
        <tr r="DH473" s="1"/>
      </tp>
      <tp>
        <v>1.0853299999999999</v>
        <stp/>
        <stp>##V3_BDHV12</stp>
        <stp>912810FS2 Govt</stp>
        <stp>IDX_RATIO</stp>
        <stp>10/5/2009</stp>
        <stp>10/5/2009</stp>
        <stp>[Fixed Income  Prices 2004-2009.xlsx]TIPS!R969C112</stp>
        <tr r="DH969" s="1"/>
      </tp>
      <tp>
        <v>1.0994299999999999</v>
        <stp/>
        <stp>##V3_BDHV12</stp>
        <stp>912810FS2 Govt</stp>
        <stp>IDX_RATIO</stp>
        <stp>12/9/2008</stp>
        <stp>12/9/2008</stp>
        <stp>[Fixed Income  Prices 2004-2009.xlsx]TIPS!R755C112</stp>
        <tr r="DH755" s="1"/>
      </tp>
      <tp>
        <v>1.0704400000000001</v>
        <stp/>
        <stp>##V3_BDHV12</stp>
        <stp>912810PS1 Govt</stp>
        <stp>IDX_RATIO</stp>
        <stp>11/9/2009</stp>
        <stp>11/9/2009</stp>
        <stp>[Fixed Income  Prices 2004-2009.xlsx]TIPS!R734C116</stp>
        <tr r="DL734" s="1"/>
      </tp>
      <tp>
        <v>1.00332</v>
        <stp/>
        <stp>##V3_BDHV12</stp>
        <stp>912828JX9 Govt</stp>
        <stp>IDX_RATIO</stp>
        <stp>10/5/2009</stp>
        <stp>10/5/2009</stp>
        <stp>[Fixed Income  Prices 2004-2009.xlsx]TIPS!R199C100</stp>
        <tr r="CV199" s="1"/>
      </tp>
      <tp>
        <v>1.0684100000000001</v>
        <stp/>
        <stp>##V3_BDHV12</stp>
        <stp>912810PS1 Govt</stp>
        <stp>IDX_RATIO</stp>
        <stp>10/8/2009</stp>
        <stp>10/8/2009</stp>
        <stp>[Fixed Income  Prices 2004-2009.xlsx]TIPS!R712C116</stp>
        <tr r="DL712" s="1"/>
      </tp>
      <tp>
        <v>1.2553399999999999</v>
        <stp/>
        <stp>##V3_BDHV12</stp>
        <stp>9128272M3 Govt</stp>
        <stp>IDX_RATIO</stp>
        <stp>12/8/2005</stp>
        <stp>12/8/2005</stp>
        <stp>[Fixed Income  Prices 2004-2009.xlsx]TIPS!R363C8</stp>
        <tr r="H363" s="1"/>
      </tp>
      <tp>
        <v>1.25485</v>
        <stp/>
        <stp>##V3_BDHV12</stp>
        <stp>9128272M3 Govt</stp>
        <stp>IDX_RATIO</stp>
        <stp>12/2/2005</stp>
        <stp>12/2/2005</stp>
        <stp>[Fixed Income  Prices 2004-2009.xlsx]TIPS!R359C8</stp>
        <tr r="H359" s="1"/>
      </tp>
      <tp>
        <v>1.2000200000000001</v>
        <stp/>
        <stp>##V3_BDHV12</stp>
        <stp>9128272M3 Govt</stp>
        <stp>IDX_RATIO</stp>
        <stp>12/8/2004</stp>
        <stp>12/8/2004</stp>
        <stp>[Fixed Income  Prices 2004-2009.xlsx]TIPS!R103C8</stp>
        <tr r="H103" s="1"/>
      </tp>
      <tp>
        <v>1.27908</v>
        <stp/>
        <stp>##V3_BDHV12</stp>
        <stp>9128272M3 Govt</stp>
        <stp>IDX_RATIO</stp>
        <stp>12/8/2006</stp>
        <stp>12/8/2006</stp>
        <stp>[Fixed Income  Prices 2004-2009.xlsx]TIPS!R623C8</stp>
        <tr r="H623" s="1"/>
      </tp>
      <tp>
        <v>1.1931</v>
        <stp/>
        <stp>##V3_BDHV12</stp>
        <stp>9128272M3 Govt</stp>
        <stp>IDX_RATIO</stp>
        <stp>7/30/2004</stp>
        <stp>7/30/2004</stp>
        <stp>[Fixed Income  Prices 2004-2009.xlsx]TIPS!R10C8</stp>
        <tr r="H10" s="1"/>
      </tp>
      <tp>
        <v>3.625</v>
        <stp/>
        <stp>##V3_BDPV12</stp>
        <stp>9128273T7 Govt</stp>
        <stp>CPN</stp>
        <stp>[Fixed Income  Prices 2004-2009.xlsx]TIPS!R1C11</stp>
        <tr r="K1" s="1"/>
      </tp>
      <tp>
        <v>2</v>
        <stp/>
        <stp>##V3_BDPV12</stp>
        <stp>912828ET3 Govt</stp>
        <stp>CPN</stp>
        <stp>[Fixed Income  Prices 2004-2009.xlsx]TIPS!R1C75</stp>
        <tr r="BW1" s="1"/>
      </tp>
      <tp>
        <v>1.05447</v>
        <stp/>
        <stp>##V3_BDHV12</stp>
        <stp>912828AF7 Govt</stp>
        <stp>IDX_RATIO</stp>
        <stp>11/8/2004</stp>
        <stp>11/8/2004</stp>
        <stp>[Fixed Income  Prices 2004-2009.xlsx]TIPS!R81C44</stp>
        <tr r="AR81" s="1"/>
      </tp>
      <tp>
        <v>1.0199199999999999</v>
        <stp/>
        <stp>##V3_BDHV12</stp>
        <stp>912828JE1 Govt</stp>
        <stp>IDX_RATIO</stp>
        <stp>10/2/2008</stp>
        <stp>10/2/2008</stp>
        <stp>[Fixed Income  Prices 2004-2009.xlsx]TIPS!R64C96</stp>
        <tr r="CR64" s="1"/>
      </tp>
      <tp>
        <v>1.01589</v>
        <stp/>
        <stp>##V3_BDHV12</stp>
        <stp>912828JE1 Govt</stp>
        <stp>IDX_RATIO</stp>
        <stp>11/3/2008</stp>
        <stp>11/3/2008</stp>
        <stp>[Fixed Income  Prices 2004-2009.xlsx]TIPS!R86C96</stp>
        <tr r="CR86" s="1"/>
      </tp>
      <tp>
        <v>1.04532</v>
        <stp/>
        <stp>##V3_BDHV12</stp>
        <stp>912810FR4 Govt</stp>
        <stp>IDX_RATIO</stp>
        <stp>11/9/2005</stp>
        <stp>11/9/2005</stp>
        <stp>[Fixed Income  Prices 2004-2009.xlsx]TIPS!R339C108</stp>
        <tr r="DD339" s="1"/>
      </tp>
      <tp>
        <v>1.00864</v>
        <stp/>
        <stp>##V3_BDHV12</stp>
        <stp>912810FR4 Govt</stp>
        <stp>IDX_RATIO</stp>
        <stp>12/8/2004</stp>
        <stp>12/8/2004</stp>
        <stp>[Fixed Income  Prices 2004-2009.xlsx]TIPS!R100C108</stp>
        <tr r="DD100" s="1"/>
      </tp>
      <tp>
        <v>1.1049199999999999</v>
        <stp/>
        <stp>##V3_BDHV12</stp>
        <stp>912810FR4 Govt</stp>
        <stp>IDX_RATIO</stp>
        <stp>10/3/2007</stp>
        <stp>10/3/2007</stp>
        <stp>[Fixed Income  Prices 2004-2009.xlsx]TIPS!R833C108</stp>
        <tr r="DD833" s="1"/>
      </tp>
      <tp>
        <v>1.00376</v>
        <stp/>
        <stp>##V3_BDHV12</stp>
        <stp>912828CZ1 Govt</stp>
        <stp>IDX_RATIO</stp>
        <stp>12/9/2004</stp>
        <stp>12/9/2004</stp>
        <stp>[Fixed Income  Prices 2004-2009.xlsx]TIPS!R35C24</stp>
        <tr r="X35" s="1"/>
      </tp>
      <tp>
        <v>1.1031299999999999</v>
        <stp/>
        <stp>##V3_BDHV12</stp>
        <stp>912810FR4 Govt</stp>
        <stp>IDX_RATIO</stp>
        <stp>11/2/2007</stp>
        <stp>11/2/2007</stp>
        <stp>[Fixed Income  Prices 2004-2009.xlsx]TIPS!R855C108</stp>
        <tr r="DD855" s="1"/>
      </tp>
      <tp>
        <v>1.0489900000000001</v>
        <stp/>
        <stp>##V3_BDHV12</stp>
        <stp>912810FS2 Govt</stp>
        <stp>IDX_RATIO</stp>
        <stp>10/9/2007</stp>
        <stp>10/9/2007</stp>
        <stp>[Fixed Income  Prices 2004-2009.xlsx]TIPS!R450C112</stp>
        <tr r="DH450" s="1"/>
      </tp>
      <tp>
        <v>1.00539</v>
        <stp/>
        <stp>##V3_BDHV12</stp>
        <stp>912828JX9 Govt</stp>
        <stp>IDX_RATIO</stp>
        <stp>11/6/2009</stp>
        <stp>11/6/2009</stp>
        <stp>[Fixed Income  Prices 2004-2009.xlsx]TIPS!R223C100</stp>
        <tr r="CV223" s="1"/>
      </tp>
      <tp>
        <v>1.0824100000000001</v>
        <stp/>
        <stp>##V3_BDHV12</stp>
        <stp>912810PS1 Govt</stp>
        <stp>IDX_RATIO</stp>
        <stp>12/8/2008</stp>
        <stp>12/8/2008</stp>
        <stp>[Fixed Income  Prices 2004-2009.xlsx]TIPS!R494C116</stp>
        <tr r="DL494" s="1"/>
      </tp>
      <tp>
        <v>1.08754</v>
        <stp/>
        <stp>##V3_BDHV12</stp>
        <stp>912810FS2 Govt</stp>
        <stp>IDX_RATIO</stp>
        <stp>11/5/2009</stp>
        <stp>11/5/2009</stp>
        <stp>[Fixed Income  Prices 2004-2009.xlsx]TIPS!R992C112</stp>
        <tr r="DH992" s="1"/>
      </tp>
      <tp>
        <v>1.0034700000000001</v>
        <stp/>
        <stp>##V3_BDHV12</stp>
        <stp>912828JX9 Govt</stp>
        <stp>IDX_RATIO</stp>
        <stp>10/7/2009</stp>
        <stp>10/7/2009</stp>
        <stp>[Fixed Income  Prices 2004-2009.xlsx]TIPS!R201C100</stp>
        <tr r="CV201" s="1"/>
      </tp>
      <tp>
        <v>1.04823</v>
        <stp/>
        <stp>##V3_BDHV12</stp>
        <stp>912810FS2 Govt</stp>
        <stp>IDX_RATIO</stp>
        <stp>11/8/2007</stp>
        <stp>11/8/2007</stp>
        <stp>[Fixed Income  Prices 2004-2009.xlsx]TIPS!R472C112</stp>
        <tr r="DH472" s="1"/>
      </tp>
      <tp>
        <v>1.09979</v>
        <stp/>
        <stp>##V3_BDHV12</stp>
        <stp>912810FS2 Govt</stp>
        <stp>IDX_RATIO</stp>
        <stp>12/8/2008</stp>
        <stp>12/8/2008</stp>
        <stp>[Fixed Income  Prices 2004-2009.xlsx]TIPS!R754C112</stp>
        <tr r="DH754" s="1"/>
      </tp>
      <tp>
        <v>1.00545</v>
        <stp/>
        <stp>##V3_BDHV12</stp>
        <stp>912810PZ5 Govt</stp>
        <stp>IDX_RATIO</stp>
        <stp>11/9/2009</stp>
        <stp>11/9/2009</stp>
        <stp>[Fixed Income  Prices 2004-2009.xlsx]TIPS!R209C120</stp>
        <tr r="DP209" s="1"/>
      </tp>
      <tp>
        <v>1.0684899999999999</v>
        <stp/>
        <stp>##V3_BDHV12</stp>
        <stp>912810PS1 Govt</stp>
        <stp>IDX_RATIO</stp>
        <stp>10/9/2009</stp>
        <stp>10/9/2009</stp>
        <stp>[Fixed Income  Prices 2004-2009.xlsx]TIPS!R713C116</stp>
        <tr r="DL713" s="1"/>
      </tp>
      <tp>
        <v>1.1564000000000001</v>
        <stp/>
        <stp>##V3_BDHV12</stp>
        <stp>9128274Y5 Govt</stp>
        <stp>IDX_RATIO</stp>
        <stp>9/6/2004</stp>
        <stp>9/6/2004</stp>
        <stp>[Fixed Income  Prices 2004-2009.xlsx]TIPS!R36C16</stp>
        <tr r="P36" s="1"/>
      </tp>
      <tp>
        <v>1.10327</v>
        <stp/>
        <stp>##V3_BDHV12</stp>
        <stp>912810FR4 Govt</stp>
        <stp>IDX_RATIO</stp>
        <stp>8/2/2007</stp>
        <stp>8/2/2007</stp>
        <stp>[Fixed Income  Prices 2004-2009.xlsx]TIPS!R789C108</stp>
        <tr r="DD789" s="1"/>
      </tp>
      <tp>
        <v>1.10266</v>
        <stp/>
        <stp>##V3_BDHV12</stp>
        <stp>912810FS2 Govt</stp>
        <stp>IDX_RATIO</stp>
        <stp>9/2/2008</stp>
        <stp>9/2/2008</stp>
        <stp>[Fixed Income  Prices 2004-2009.xlsx]TIPS!R685C112</stp>
        <tr r="DH685" s="1"/>
      </tp>
      <tp>
        <v>1.1033299999999999</v>
        <stp/>
        <stp>##V3_BDHV12</stp>
        <stp>912810FR4 Govt</stp>
        <stp>IDX_RATIO</stp>
        <stp>8/3/2007</stp>
        <stp>8/3/2007</stp>
        <stp>[Fixed Income  Prices 2004-2009.xlsx]TIPS!R790C108</stp>
        <tr r="DD790" s="1"/>
      </tp>
      <tp>
        <v>0.99543999999999999</v>
        <stp/>
        <stp>##V3_BDHV12</stp>
        <stp>912828ET3 Govt</stp>
        <stp>IDX_RATIO</stp>
        <stp>2/2/2006</stp>
        <stp>2/2/2006</stp>
        <stp>[Fixed Income  Prices 2004-2009.xlsx]TIPS!R20C76</stp>
        <tr r="BX20" s="1"/>
      </tp>
      <tp>
        <v>1.15364</v>
        <stp/>
        <stp>##V3_BDHV12</stp>
        <stp>9128274Y5 Govt</stp>
        <stp>IDX_RATIO</stp>
        <stp>8/6/2004</stp>
        <stp>8/6/2004</stp>
        <stp>[Fixed Income  Prices 2004-2009.xlsx]TIPS!R15C16</stp>
        <tr r="P15" s="1"/>
      </tp>
      <tp>
        <v>1.17086</v>
        <stp/>
        <stp>##V3_BDHV12</stp>
        <stp>9128273T7 Govt</stp>
        <stp>IDX_RATIO</stp>
        <stp>8/4/2004</stp>
        <stp>8/4/2004</stp>
        <stp>[Fixed Income  Prices 2004-2009.xlsx]TIPS!R13C12</stp>
        <tr r="L13" s="1"/>
      </tp>
      <tp>
        <v>1.1028500000000001</v>
        <stp/>
        <stp>##V3_BDHV12</stp>
        <stp>912810FS2 Govt</stp>
        <stp>IDX_RATIO</stp>
        <stp>9/3/2008</stp>
        <stp>9/3/2008</stp>
        <stp>[Fixed Income  Prices 2004-2009.xlsx]TIPS!R686C112</stp>
        <tr r="DH686" s="1"/>
      </tp>
      <tp>
        <v>0.99178999999999995</v>
        <stp/>
        <stp>##V3_BDHV12</stp>
        <stp>912828ET3 Govt</stp>
        <stp>IDX_RATIO</stp>
        <stp>3/2/2006</stp>
        <stp>3/2/2006</stp>
        <stp>[Fixed Income  Prices 2004-2009.xlsx]TIPS!R40C76</stp>
        <tr r="BX40" s="1"/>
      </tp>
      <tp>
        <v>1.06806</v>
        <stp/>
        <stp>##V3_BDHV12</stp>
        <stp>9128277J5 Govt</stp>
        <stp>IDX_RATIO</stp>
        <stp>9/6/2004</stp>
        <stp>9/6/2004</stp>
        <stp>[Fixed Income  Prices 2004-2009.xlsx]TIPS!R36C36</stp>
        <tr r="AJ36" s="1"/>
      </tp>
      <tp>
        <v>1.0001599999999999</v>
        <stp/>
        <stp>##V3_BDHV12</stp>
        <stp>912828DH0 Govt</stp>
        <stp>IDX_RATIO</stp>
        <stp>2/2/2005</stp>
        <stp>2/2/2005</stp>
        <stp>[Fixed Income  Prices 2004-2009.xlsx]TIPS!R18C68</stp>
        <tr r="BP18" s="1"/>
      </tp>
      <tp>
        <v>1.06551</v>
        <stp/>
        <stp>##V3_BDHV12</stp>
        <stp>9128277J5 Govt</stp>
        <stp>IDX_RATIO</stp>
        <stp>8/6/2004</stp>
        <stp>8/6/2004</stp>
        <stp>[Fixed Income  Prices 2004-2009.xlsx]TIPS!R15C36</stp>
        <tr r="AJ15" s="1"/>
      </tp>
      <tp>
        <v>1.1032</v>
        <stp/>
        <stp>##V3_BDHV12</stp>
        <stp>912810FR4 Govt</stp>
        <stp>IDX_RATIO</stp>
        <stp>8/1/2007</stp>
        <stp>8/1/2007</stp>
        <stp>[Fixed Income  Prices 2004-2009.xlsx]TIPS!R788C108</stp>
        <tr r="DD788" s="1"/>
      </tp>
      <tp>
        <v>1.1024700000000001</v>
        <stp/>
        <stp>##V3_BDHV12</stp>
        <stp>912810FS2 Govt</stp>
        <stp>IDX_RATIO</stp>
        <stp>9/1/2008</stp>
        <stp>9/1/2008</stp>
        <stp>[Fixed Income  Prices 2004-2009.xlsx]TIPS!R684C112</stp>
        <tr r="DH684" s="1"/>
      </tp>
      <tp>
        <v>0.99668999999999996</v>
        <stp/>
        <stp>##V3_BDHV12</stp>
        <stp>912828DH0 Govt</stp>
        <stp>IDX_RATIO</stp>
        <stp>3/2/2005</stp>
        <stp>3/2/2005</stp>
        <stp>[Fixed Income  Prices 2004-2009.xlsx]TIPS!R38C68</stp>
        <tr r="BP38" s="1"/>
      </tp>
      <tp>
        <v>1.10361</v>
        <stp/>
        <stp>##V3_BDHV12</stp>
        <stp>912810FR4 Govt</stp>
        <stp>IDX_RATIO</stp>
        <stp>8/7/2007</stp>
        <stp>8/7/2007</stp>
        <stp>[Fixed Income  Prices 2004-2009.xlsx]TIPS!R792C108</stp>
        <tr r="DD792" s="1"/>
      </tp>
      <tp>
        <v>1.11795</v>
        <stp/>
        <stp>##V3_BDHV12</stp>
        <stp>912810FR4 Govt</stp>
        <stp>IDX_RATIO</stp>
        <stp>3/18/2009</stp>
        <stp>3/18/2009</stp>
        <stp>[Fixed Income  Prices 2004-2009.xlsx]TIPS!R1213C108</stp>
        <tr r="DD1213" s="1"/>
      </tp>
      <tp>
        <v>1.00539</v>
        <stp/>
        <stp>##V3_BDHV12</stp>
        <stp>912828FL9 Govt</stp>
        <stp>IDX_RATIO</stp>
        <stp>9/8/2006</stp>
        <stp>9/8/2006</stp>
        <stp>[Fixed Income  Prices 2004-2009.xlsx]TIPS!R46C80</stp>
        <tr r="CB46" s="1"/>
      </tp>
      <tp>
        <v>1.0034000000000001</v>
        <stp/>
        <stp>##V3_BDHV12</stp>
        <stp>912828GX2 Govt</stp>
        <stp>IDX_RATIO</stp>
        <stp>8/2/2007</stp>
        <stp>8/2/2007</stp>
        <stp>[Fixed Income  Prices 2004-2009.xlsx]TIPS!R20C88</stp>
        <tr r="CJ20" s="1"/>
      </tp>
      <tp>
        <v>1.10354</v>
        <stp/>
        <stp>##V3_BDHV12</stp>
        <stp>912810FR4 Govt</stp>
        <stp>IDX_RATIO</stp>
        <stp>8/6/2007</stp>
        <stp>8/6/2007</stp>
        <stp>[Fixed Income  Prices 2004-2009.xlsx]TIPS!R791C108</stp>
        <tr r="DD791" s="1"/>
      </tp>
      <tp>
        <v>1.1181099999999999</v>
        <stp/>
        <stp>##V3_BDHV12</stp>
        <stp>912810FR4 Govt</stp>
        <stp>IDX_RATIO</stp>
        <stp>3/19/2009</stp>
        <stp>3/19/2009</stp>
        <stp>[Fixed Income  Prices 2004-2009.xlsx]TIPS!R1214C108</stp>
        <tr r="DD1214" s="1"/>
      </tp>
      <tp>
        <v>1.0031600000000001</v>
        <stp/>
        <stp>##V3_BDHV12</stp>
        <stp>912828FL9 Govt</stp>
        <stp>IDX_RATIO</stp>
        <stp>8/8/2006</stp>
        <stp>8/8/2006</stp>
        <stp>[Fixed Income  Prices 2004-2009.xlsx]TIPS!R23C80</stp>
        <tr r="CB23" s="1"/>
      </tp>
      <tp>
        <v>1.00373</v>
        <stp/>
        <stp>##V3_BDHV12</stp>
        <stp>912828GN4 Govt</stp>
        <stp>IDX_RATIO</stp>
        <stp>5/4/2007</stp>
        <stp>5/4/2007</stp>
        <stp>[Fixed Income  Prices 2004-2009.xlsx]TIPS!R13C40</stp>
        <tr r="AN13" s="1"/>
      </tp>
      <tp>
        <v>1.0077100000000001</v>
        <stp/>
        <stp>##V3_BDHV12</stp>
        <stp>912828CZ1 Govt</stp>
        <stp>IDX_RATIO</stp>
        <stp>1/3/2005</stp>
        <stp>1/3/2005</stp>
        <stp>[Fixed Income  Prices 2004-2009.xlsx]TIPS!R52C24</stp>
        <tr r="X52" s="1"/>
      </tp>
      <tp>
        <v>1.0047299999999999</v>
        <stp/>
        <stp>##V3_BDHV12</stp>
        <stp>912828DH0 Govt</stp>
        <stp>IDX_RATIO</stp>
        <stp>5/2/2005</stp>
        <stp>5/2/2005</stp>
        <stp>[Fixed Income  Prices 2004-2009.xlsx]TIPS!R81C68</stp>
        <tr r="BP81" s="1"/>
      </tp>
      <tp>
        <v>1.1030500000000001</v>
        <stp/>
        <stp>##V3_BDHV12</stp>
        <stp>912810FS2 Govt</stp>
        <stp>IDX_RATIO</stp>
        <stp>9/4/2008</stp>
        <stp>9/4/2008</stp>
        <stp>[Fixed Income  Prices 2004-2009.xlsx]TIPS!R687C112</stp>
        <tr r="DH687" s="1"/>
      </tp>
      <tp>
        <v>1.01264</v>
        <stp/>
        <stp>##V3_BDHV12</stp>
        <stp>912828GN4 Govt</stp>
        <stp>IDX_RATIO</stp>
        <stp>6/4/2007</stp>
        <stp>6/4/2007</stp>
        <stp>[Fixed Income  Prices 2004-2009.xlsx]TIPS!R34C40</stp>
        <tr r="AN34" s="1"/>
      </tp>
      <tp>
        <v>1.0079400000000001</v>
        <stp/>
        <stp>##V3_BDHV12</stp>
        <stp>912828CZ1 Govt</stp>
        <stp>IDX_RATIO</stp>
        <stp>2/3/2005</stp>
        <stp>2/3/2005</stp>
        <stp>[Fixed Income  Prices 2004-2009.xlsx]TIPS!R75C24</stp>
        <tr r="X75" s="1"/>
      </tp>
      <tp>
        <v>1.10324</v>
        <stp/>
        <stp>##V3_BDHV12</stp>
        <stp>912810FS2 Govt</stp>
        <stp>IDX_RATIO</stp>
        <stp>9/5/2008</stp>
        <stp>9/5/2008</stp>
        <stp>[Fixed Income  Prices 2004-2009.xlsx]TIPS!R688C112</stp>
        <tr r="DH688" s="1"/>
      </tp>
      <tp>
        <v>1.0013000000000001</v>
        <stp/>
        <stp>##V3_BDHV12</stp>
        <stp>912828ET3 Govt</stp>
        <stp>IDX_RATIO</stp>
        <stp>5/2/2006</stp>
        <stp>5/2/2006</stp>
        <stp>[Fixed Income  Prices 2004-2009.xlsx]TIPS!R83C76</stp>
        <tr r="BX83" s="1"/>
      </tp>
      <tp>
        <v>1.00465</v>
        <stp/>
        <stp>##V3_BDHV12</stp>
        <stp>912828CZ1 Govt</stp>
        <stp>IDX_RATIO</stp>
        <stp>3/3/2005</stp>
        <stp>3/3/2005</stp>
        <stp>[Fixed Income  Prices 2004-2009.xlsx]TIPS!R95C24</stp>
        <tr r="X95" s="1"/>
      </tp>
      <tp>
        <v>1.01915</v>
        <stp/>
        <stp>##V3_BDHV12</stp>
        <stp>912828GN4 Govt</stp>
        <stp>IDX_RATIO</stp>
        <stp>7/4/2007</stp>
        <stp>7/4/2007</stp>
        <stp>[Fixed Income  Prices 2004-2009.xlsx]TIPS!R56C40</stp>
        <tr r="AN56" s="1"/>
      </tp>
      <tp>
        <v>1.0007200000000001</v>
        <stp/>
        <stp>##V3_BDHV12</stp>
        <stp>912828EA4 Govt</stp>
        <stp>IDX_RATIO</stp>
        <stp>9/6/2005</stp>
        <stp>9/6/2005</stp>
        <stp>[Fixed Income  Prices 2004-2009.xlsx]TIPS!R42C72</stp>
        <tr r="BT42" s="1"/>
      </tp>
      <tp>
        <v>1.0046200000000001</v>
        <stp/>
        <stp>##V3_BDHV12</stp>
        <stp>912828GD6 Govt</stp>
        <stp>IDX_RATIO</stp>
        <stp>4/6/2007</stp>
        <stp>4/6/2007</stp>
        <stp>[Fixed Income  Prices 2004-2009.xlsx]TIPS!R66C84</stp>
        <tr r="CF66" s="1"/>
      </tp>
      <tp>
        <v>1.10375</v>
        <stp/>
        <stp>##V3_BDHV12</stp>
        <stp>912810FR4 Govt</stp>
        <stp>IDX_RATIO</stp>
        <stp>8/9/2007</stp>
        <stp>8/9/2007</stp>
        <stp>[Fixed Income  Prices 2004-2009.xlsx]TIPS!R794C108</stp>
        <tr r="DD794" s="1"/>
      </tp>
      <tp>
        <v>1.1040099999999999</v>
        <stp/>
        <stp>##V3_BDHV12</stp>
        <stp>912810FS2 Govt</stp>
        <stp>IDX_RATIO</stp>
        <stp>9/9/2008</stp>
        <stp>9/9/2008</stp>
        <stp>[Fixed Income  Prices 2004-2009.xlsx]TIPS!R690C112</stp>
        <tr r="DH690" s="1"/>
      </tp>
      <tp>
        <v>1.10382</v>
        <stp/>
        <stp>##V3_BDHV12</stp>
        <stp>912810FS2 Govt</stp>
        <stp>IDX_RATIO</stp>
        <stp>9/8/2008</stp>
        <stp>9/8/2008</stp>
        <stp>[Fixed Income  Prices 2004-2009.xlsx]TIPS!R689C112</stp>
        <tr r="DH689" s="1"/>
      </tp>
      <tp>
        <v>1.11764</v>
        <stp/>
        <stp>##V3_BDHV12</stp>
        <stp>912810FR4 Govt</stp>
        <stp>IDX_RATIO</stp>
        <stp>3/16/2009</stp>
        <stp>3/16/2009</stp>
        <stp>[Fixed Income  Prices 2004-2009.xlsx]TIPS!R1211C108</stp>
        <tr r="DD1211" s="1"/>
      </tp>
      <tp>
        <v>1.0297000000000001</v>
        <stp/>
        <stp>##V3_BDHV12</stp>
        <stp>912828BD1 Govt</stp>
        <stp>IDX_RATIO</stp>
        <stp>8/2/2004</stp>
        <stp>8/2/2004</stp>
        <stp>[Fixed Income  Prices 2004-2009.xlsx]TIPS!R11C52</stp>
        <tr r="AZ11" s="1"/>
      </tp>
      <tp>
        <v>1.10368</v>
        <stp/>
        <stp>##V3_BDHV12</stp>
        <stp>912810FR4 Govt</stp>
        <stp>IDX_RATIO</stp>
        <stp>8/8/2007</stp>
        <stp>8/8/2007</stp>
        <stp>[Fixed Income  Prices 2004-2009.xlsx]TIPS!R793C108</stp>
        <tr r="DD793" s="1"/>
      </tp>
      <tp>
        <v>1.1177900000000001</v>
        <stp/>
        <stp>##V3_BDHV12</stp>
        <stp>912810FR4 Govt</stp>
        <stp>IDX_RATIO</stp>
        <stp>3/17/2009</stp>
        <stp>3/17/2009</stp>
        <stp>[Fixed Income  Prices 2004-2009.xlsx]TIPS!R1212C108</stp>
        <tr r="DD1212" s="1"/>
      </tp>
      <tp>
        <v>1.03281</v>
        <stp/>
        <stp>##V3_BDHV12</stp>
        <stp>912828BD1 Govt</stp>
        <stp>IDX_RATIO</stp>
        <stp>9/2/2004</stp>
        <stp>9/2/2004</stp>
        <stp>[Fixed Income  Prices 2004-2009.xlsx]TIPS!R34C52</stp>
        <tr r="AZ34" s="1"/>
      </tp>
      <tp>
        <v>1.0520499999999999</v>
        <stp/>
        <stp>##V3_BDHV12</stp>
        <stp>912828AF7 Govt</stp>
        <stp>IDX_RATIO</stp>
        <stp>8/4/2004</stp>
        <stp>8/4/2004</stp>
        <stp>[Fixed Income  Prices 2004-2009.xlsx]TIPS!R13C44</stp>
        <tr r="AR13" s="1"/>
      </tp>
      <tp>
        <v>1.1168499999999999</v>
        <stp/>
        <stp>##V3_BDHV12</stp>
        <stp>912810FR4 Govt</stp>
        <stp>IDX_RATIO</stp>
        <stp>3/11/2009</stp>
        <stp>3/11/2009</stp>
        <stp>[Fixed Income  Prices 2004-2009.xlsx]TIPS!R1208C108</stp>
        <tr r="DD1208" s="1"/>
      </tp>
      <tp>
        <v>1.1167</v>
        <stp/>
        <stp>##V3_BDHV12</stp>
        <stp>912810FR4 Govt</stp>
        <stp>IDX_RATIO</stp>
        <stp>3/10/2009</stp>
        <stp>3/10/2009</stp>
        <stp>[Fixed Income  Prices 2004-2009.xlsx]TIPS!R1207C108</stp>
        <tr r="DD1207" s="1"/>
      </tp>
      <tp>
        <v>0.99944999999999995</v>
        <stp/>
        <stp>##V3_BDHV12</stp>
        <stp>912828GD6 Govt</stp>
        <stp>IDX_RATIO</stp>
        <stp>2/6/2007</stp>
        <stp>2/6/2007</stp>
        <stp>[Fixed Income  Prices 2004-2009.xlsx]TIPS!R23C84</stp>
        <tr r="CF23" s="1"/>
      </tp>
      <tp>
        <v>1.11717</v>
        <stp/>
        <stp>##V3_BDHV12</stp>
        <stp>912810FR4 Govt</stp>
        <stp>IDX_RATIO</stp>
        <stp>3/13/2009</stp>
        <stp>3/13/2009</stp>
        <stp>[Fixed Income  Prices 2004-2009.xlsx]TIPS!R1210C108</stp>
        <tr r="DD1210" s="1"/>
      </tp>
      <tp>
        <v>1.1170100000000001</v>
        <stp/>
        <stp>##V3_BDHV12</stp>
        <stp>912810FR4 Govt</stp>
        <stp>IDX_RATIO</stp>
        <stp>3/12/2009</stp>
        <stp>3/12/2009</stp>
        <stp>[Fixed Income  Prices 2004-2009.xlsx]TIPS!R1209C108</stp>
        <tr r="DD1209" s="1"/>
      </tp>
      <tp>
        <v>1.00116</v>
        <stp/>
        <stp>##V3_BDHV12</stp>
        <stp>912828GD6 Govt</stp>
        <stp>IDX_RATIO</stp>
        <stp>3/6/2007</stp>
        <stp>3/6/2007</stp>
        <stp>[Fixed Income  Prices 2004-2009.xlsx]TIPS!R43C84</stp>
        <tr r="CF43" s="1"/>
      </tp>
      <tp>
        <v>0.98319000000000001</v>
        <stp/>
        <stp>##V3_BDHV12</stp>
        <stp>912810PZ5 Govt</stp>
        <stp>IDX_RATIO</stp>
        <stp>2/18/2009</stp>
        <stp>2/18/2009</stp>
        <stp>[Fixed Income  Prices 2004-2009.xlsx]TIPS!R21C120</stp>
        <tr r="DP21" s="1"/>
      </tp>
      <tp>
        <v>1.01325</v>
        <stp/>
        <stp>##V3_BDHV12</stp>
        <stp>912810PS1 Govt</stp>
        <stp>IDX_RATIO</stp>
        <stp>5/15/2007</stp>
        <stp>5/15/2007</stp>
        <stp>[Fixed Income  Prices 2004-2009.xlsx]TIPS!R85C116</stp>
        <tr r="DL85" s="1"/>
      </tp>
      <tp>
        <v>1.0002500000000001</v>
        <stp/>
        <stp>##V3_BDHV12</stp>
        <stp>912810FS2 Govt</stp>
        <stp>IDX_RATIO</stp>
        <stp>4/18/2006</stp>
        <stp>4/18/2006</stp>
        <stp>[Fixed Income  Prices 2004-2009.xlsx]TIPS!R65C112</stp>
        <tr r="DH65" s="1"/>
      </tp>
      <tp>
        <v>0.98282999999999998</v>
        <stp/>
        <stp>##V3_BDHV12</stp>
        <stp>912810PZ5 Govt</stp>
        <stp>IDX_RATIO</stp>
        <stp>2/19/2009</stp>
        <stp>2/19/2009</stp>
        <stp>[Fixed Income  Prices 2004-2009.xlsx]TIPS!R22C120</stp>
        <tr r="DP22" s="1"/>
      </tp>
      <tp>
        <v>0.98219999999999996</v>
        <stp/>
        <stp>##V3_BDHV12</stp>
        <stp>912828JX9 Govt</stp>
        <stp>IDX_RATIO</stp>
        <stp>3/23/2009</stp>
        <stp>3/23/2009</stp>
        <stp>[Fixed Income  Prices 2004-2009.xlsx]TIPS!R59C100</stp>
        <tr r="CV59" s="1"/>
      </tp>
      <tp>
        <v>1.01295</v>
        <stp/>
        <stp>##V3_BDHV12</stp>
        <stp>912810PS1 Govt</stp>
        <stp>IDX_RATIO</stp>
        <stp>5/14/2007</stp>
        <stp>5/14/2007</stp>
        <stp>[Fixed Income  Prices 2004-2009.xlsx]TIPS!R84C116</stp>
        <tr r="DL84" s="1"/>
      </tp>
      <tp>
        <v>1.0003200000000001</v>
        <stp/>
        <stp>##V3_BDHV12</stp>
        <stp>912810FS2 Govt</stp>
        <stp>IDX_RATIO</stp>
        <stp>4/19/2006</stp>
        <stp>4/19/2006</stp>
        <stp>[Fixed Income  Prices 2004-2009.xlsx]TIPS!R66C112</stp>
        <tr r="DH66" s="1"/>
      </tp>
      <tp>
        <v>0.98177999999999999</v>
        <stp/>
        <stp>##V3_BDHV12</stp>
        <stp>912828JX9 Govt</stp>
        <stp>IDX_RATIO</stp>
        <stp>3/20/2009</stp>
        <stp>3/20/2009</stp>
        <stp>[Fixed Income  Prices 2004-2009.xlsx]TIPS!R58C100</stp>
        <tr r="CV58" s="1"/>
      </tp>
      <tp>
        <v>1.0138400000000001</v>
        <stp/>
        <stp>##V3_BDHV12</stp>
        <stp>912810PS1 Govt</stp>
        <stp>IDX_RATIO</stp>
        <stp>5/17/2007</stp>
        <stp>5/17/2007</stp>
        <stp>[Fixed Income  Prices 2004-2009.xlsx]TIPS!R87C116</stp>
        <tr r="DL87" s="1"/>
      </tp>
      <tp>
        <v>1.0135400000000001</v>
        <stp/>
        <stp>##V3_BDHV12</stp>
        <stp>912810PS1 Govt</stp>
        <stp>IDX_RATIO</stp>
        <stp>5/16/2007</stp>
        <stp>5/16/2007</stp>
        <stp>[Fixed Income  Prices 2004-2009.xlsx]TIPS!R86C116</stp>
        <tr r="DL86" s="1"/>
      </tp>
      <tp>
        <v>0.98246999999999995</v>
        <stp/>
        <stp>##V3_BDHV12</stp>
        <stp>912828JX9 Govt</stp>
        <stp>IDX_RATIO</stp>
        <stp>3/25/2009</stp>
        <stp>3/25/2009</stp>
        <stp>[Fixed Income  Prices 2004-2009.xlsx]TIPS!R61C100</stp>
        <tr r="CV61" s="1"/>
      </tp>
      <tp>
        <v>1.01206</v>
        <stp/>
        <stp>##V3_BDHV12</stp>
        <stp>912810PS1 Govt</stp>
        <stp>IDX_RATIO</stp>
        <stp>5/11/2007</stp>
        <stp>5/11/2007</stp>
        <stp>[Fixed Income  Prices 2004-2009.xlsx]TIPS!R83C116</stp>
        <tr r="DL83" s="1"/>
      </tp>
      <tp>
        <v>0.98233000000000004</v>
        <stp/>
        <stp>##V3_BDHV12</stp>
        <stp>912828JX9 Govt</stp>
        <stp>IDX_RATIO</stp>
        <stp>3/24/2009</stp>
        <stp>3/24/2009</stp>
        <stp>[Fixed Income  Prices 2004-2009.xlsx]TIPS!R60C100</stp>
        <tr r="CV60" s="1"/>
      </tp>
      <tp>
        <v>1.01176</v>
        <stp/>
        <stp>##V3_BDHV12</stp>
        <stp>912810PS1 Govt</stp>
        <stp>IDX_RATIO</stp>
        <stp>5/10/2007</stp>
        <stp>5/10/2007</stp>
        <stp>[Fixed Income  Prices 2004-2009.xlsx]TIPS!R82C116</stp>
        <tr r="DL82" s="1"/>
      </tp>
      <tp>
        <v>0.98275000000000001</v>
        <stp/>
        <stp>##V3_BDHV12</stp>
        <stp>912828JX9 Govt</stp>
        <stp>IDX_RATIO</stp>
        <stp>3/27/2009</stp>
        <stp>3/27/2009</stp>
        <stp>[Fixed Income  Prices 2004-2009.xlsx]TIPS!R63C100</stp>
        <tr r="CV63" s="1"/>
      </tp>
      <tp>
        <v>0.98260999999999998</v>
        <stp/>
        <stp>##V3_BDHV12</stp>
        <stp>912828JX9 Govt</stp>
        <stp>IDX_RATIO</stp>
        <stp>3/26/2009</stp>
        <stp>3/26/2009</stp>
        <stp>[Fixed Income  Prices 2004-2009.xlsx]TIPS!R62C100</stp>
        <tr r="CV62" s="1"/>
      </tp>
      <tp>
        <v>0.98502000000000001</v>
        <stp/>
        <stp>##V3_BDHV12</stp>
        <stp>912810PZ5 Govt</stp>
        <stp>IDX_RATIO</stp>
        <stp>2/13/2009</stp>
        <stp>2/13/2009</stp>
        <stp>[Fixed Income  Prices 2004-2009.xlsx]TIPS!R18C120</stp>
        <tr r="DP18" s="1"/>
      </tp>
      <tp>
        <v>0.98538999999999999</v>
        <stp/>
        <stp>##V3_BDHV12</stp>
        <stp>912810PZ5 Govt</stp>
        <stp>IDX_RATIO</stp>
        <stp>2/12/2009</stp>
        <stp>2/12/2009</stp>
        <stp>[Fixed Income  Prices 2004-2009.xlsx]TIPS!R17C120</stp>
        <tr r="DP17" s="1"/>
      </tp>
      <tp>
        <v>0.99978</v>
        <stp/>
        <stp>##V3_BDHV12</stp>
        <stp>912810FS2 Govt</stp>
        <stp>IDX_RATIO</stp>
        <stp>4/11/2006</stp>
        <stp>4/11/2006</stp>
        <stp>[Fixed Income  Prices 2004-2009.xlsx]TIPS!R60C112</stp>
        <tr r="DH60" s="1"/>
      </tp>
      <tp>
        <v>0.98575000000000002</v>
        <stp/>
        <stp>##V3_BDHV12</stp>
        <stp>912810PZ5 Govt</stp>
        <stp>IDX_RATIO</stp>
        <stp>2/11/2009</stp>
        <stp>2/11/2009</stp>
        <stp>[Fixed Income  Prices 2004-2009.xlsx]TIPS!R16C120</stp>
        <tr r="DP16" s="1"/>
      </tp>
      <tp>
        <v>0.99985000000000002</v>
        <stp/>
        <stp>##V3_BDHV12</stp>
        <stp>912810FS2 Govt</stp>
        <stp>IDX_RATIO</stp>
        <stp>4/12/2006</stp>
        <stp>4/12/2006</stp>
        <stp>[Fixed Income  Prices 2004-2009.xlsx]TIPS!R61C112</stp>
        <tr r="DH61" s="1"/>
      </tp>
      <tp>
        <v>0.99970999999999999</v>
        <stp/>
        <stp>##V3_BDHV12</stp>
        <stp>912810FS2 Govt</stp>
        <stp>IDX_RATIO</stp>
        <stp>4/10/2006</stp>
        <stp>4/10/2006</stp>
        <stp>[Fixed Income  Prices 2004-2009.xlsx]TIPS!R59C112</stp>
        <tr r="DH59" s="1"/>
      </tp>
      <tp>
        <v>0.98612</v>
        <stp/>
        <stp>##V3_BDHV12</stp>
        <stp>912810PZ5 Govt</stp>
        <stp>IDX_RATIO</stp>
        <stp>2/10/2009</stp>
        <stp>2/10/2009</stp>
        <stp>[Fixed Income  Prices 2004-2009.xlsx]TIPS!R15C120</stp>
        <tr r="DP15" s="1"/>
      </tp>
      <tp>
        <v>0.99990999999999997</v>
        <stp/>
        <stp>##V3_BDHV12</stp>
        <stp>912810FS2 Govt</stp>
        <stp>IDX_RATIO</stp>
        <stp>4/13/2006</stp>
        <stp>4/13/2006</stp>
        <stp>[Fixed Income  Prices 2004-2009.xlsx]TIPS!R62C112</stp>
        <tr r="DH62" s="1"/>
      </tp>
      <tp>
        <v>0.99997999999999998</v>
        <stp/>
        <stp>##V3_BDHV12</stp>
        <stp>912810FS2 Govt</stp>
        <stp>IDX_RATIO</stp>
        <stp>4/14/2006</stp>
        <stp>4/14/2006</stp>
        <stp>[Fixed Income  Prices 2004-2009.xlsx]TIPS!R63C112</stp>
        <tr r="DH63" s="1"/>
      </tp>
      <tp>
        <v>1.01414</v>
        <stp/>
        <stp>##V3_BDHV12</stp>
        <stp>912810PS1 Govt</stp>
        <stp>IDX_RATIO</stp>
        <stp>5/18/2007</stp>
        <stp>5/18/2007</stp>
        <stp>[Fixed Income  Prices 2004-2009.xlsx]TIPS!R88C116</stp>
        <tr r="DL88" s="1"/>
      </tp>
      <tp>
        <v>0.98392000000000002</v>
        <stp/>
        <stp>##V3_BDHV12</stp>
        <stp>912810PZ5 Govt</stp>
        <stp>IDX_RATIO</stp>
        <stp>2/16/2009</stp>
        <stp>2/16/2009</stp>
        <stp>[Fixed Income  Prices 2004-2009.xlsx]TIPS!R19C120</stp>
        <tr r="DP19" s="1"/>
      </tp>
      <tp>
        <v>0.98355999999999999</v>
        <stp/>
        <stp>##V3_BDHV12</stp>
        <stp>912810PZ5 Govt</stp>
        <stp>IDX_RATIO</stp>
        <stp>2/17/2009</stp>
        <stp>2/17/2009</stp>
        <stp>[Fixed Income  Prices 2004-2009.xlsx]TIPS!R20C120</stp>
        <tr r="DP20" s="1"/>
      </tp>
      <tp>
        <v>1.0001800000000001</v>
        <stp/>
        <stp>##V3_BDHV12</stp>
        <stp>912810FS2 Govt</stp>
        <stp>IDX_RATIO</stp>
        <stp>4/17/2006</stp>
        <stp>4/17/2006</stp>
        <stp>[Fixed Income  Prices 2004-2009.xlsx]TIPS!R64C112</stp>
        <tr r="DH64" s="1"/>
      </tp>
      <tp t="e">
        <v>#N/A</v>
        <stp/>
        <stp>##V3_BDHV12</stp>
        <stp>912833LZ Govt</stp>
        <stp>YLD_YTM_ASK</stp>
        <stp>20060421</stp>
        <stp>20060609</stp>
        <stp>[Fixed Income  Prices 2004-2009.xlsx]STRIP Yield Curve!R181C13</stp>
        <stp>Days=N</stp>
        <stp>Fill=B</stp>
        <stp>Sort=D</stp>
        <stp>Per=cW</stp>
        <stp>Dts=H</stp>
        <stp>cols=1;rows=8</stp>
        <tr r="M181" s="4"/>
      </tp>
      <tp>
        <v>1.1563399999999999</v>
        <stp/>
        <stp>##V3_BDHV12</stp>
        <stp>9128274Y5 Govt</stp>
        <stp>IDX_RATIO</stp>
        <stp>9/7/2004</stp>
        <stp>9/7/2004</stp>
        <stp>[Fixed Income  Prices 2004-2009.xlsx]TIPS!R37C16</stp>
        <tr r="P37" s="1"/>
      </tp>
      <tp>
        <v>1.07179</v>
        <stp/>
        <stp>##V3_BDHV12</stp>
        <stp>912810FS2 Govt</stp>
        <stp>IDX_RATIO</stp>
        <stp>6/2/2009</stp>
        <stp>6/2/2009</stp>
        <stp>[Fixed Income  Prices 2004-2009.xlsx]TIPS!R880C112</stp>
        <tr r="DH880" s="1"/>
      </tp>
      <tp>
        <v>1.11737</v>
        <stp/>
        <stp>##V3_BDHV12</stp>
        <stp>912810FR4 Govt</stp>
        <stp>IDX_RATIO</stp>
        <stp>2/24/2009</stp>
        <stp>2/24/2009</stp>
        <stp>[Fixed Income  Prices 2004-2009.xlsx]TIPS!R1197C108</stp>
        <tr r="DD1197" s="1"/>
      </tp>
      <tp>
        <v>0.99529000000000001</v>
        <stp/>
        <stp>##V3_BDHV12</stp>
        <stp>912828ET3 Govt</stp>
        <stp>IDX_RATIO</stp>
        <stp>2/3/2006</stp>
        <stp>2/3/2006</stp>
        <stp>[Fixed Income  Prices 2004-2009.xlsx]TIPS!R21C76</stp>
        <tr r="BX21" s="1"/>
      </tp>
      <tp>
        <v>1.0066200000000001</v>
        <stp/>
        <stp>##V3_BDHV12</stp>
        <stp>912828FB1 Govt</stp>
        <stp>IDX_RATIO</stp>
        <stp>6/1/2006</stp>
        <stp>6/1/2006</stp>
        <stp>[Fixed Income  Prices 2004-2009.xlsx]TIPS!R32C32</stp>
        <tr r="AF32" s="1"/>
      </tp>
      <tp>
        <v>1.1709799999999999</v>
        <stp/>
        <stp>##V3_BDHV12</stp>
        <stp>9128273T7 Govt</stp>
        <stp>IDX_RATIO</stp>
        <stp>8/5/2004</stp>
        <stp>8/5/2004</stp>
        <stp>[Fixed Income  Prices 2004-2009.xlsx]TIPS!R14C12</stp>
        <tr r="L14" s="1"/>
      </tp>
      <tp>
        <v>1.0718799999999999</v>
        <stp/>
        <stp>##V3_BDHV12</stp>
        <stp>912810FS2 Govt</stp>
        <stp>IDX_RATIO</stp>
        <stp>6/3/2009</stp>
        <stp>6/3/2009</stp>
        <stp>[Fixed Income  Prices 2004-2009.xlsx]TIPS!R881C112</stp>
        <tr r="DH881" s="1"/>
      </tp>
      <tp>
        <v>1.1169500000000001</v>
        <stp/>
        <stp>##V3_BDHV12</stp>
        <stp>912810FR4 Govt</stp>
        <stp>IDX_RATIO</stp>
        <stp>2/25/2009</stp>
        <stp>2/25/2009</stp>
        <stp>[Fixed Income  Prices 2004-2009.xlsx]TIPS!R1198C108</stp>
        <tr r="DD1198" s="1"/>
      </tp>
      <tp>
        <v>0.99204000000000003</v>
        <stp/>
        <stp>##V3_BDHV12</stp>
        <stp>912828ET3 Govt</stp>
        <stp>IDX_RATIO</stp>
        <stp>3/3/2006</stp>
        <stp>3/3/2006</stp>
        <stp>[Fixed Income  Prices 2004-2009.xlsx]TIPS!R41C76</stp>
        <tr r="BX41" s="1"/>
      </tp>
      <tp>
        <v>1.0680099999999999</v>
        <stp/>
        <stp>##V3_BDHV12</stp>
        <stp>9128277J5 Govt</stp>
        <stp>IDX_RATIO</stp>
        <stp>9/7/2004</stp>
        <stp>9/7/2004</stp>
        <stp>[Fixed Income  Prices 2004-2009.xlsx]TIPS!R37C36</stp>
        <tr r="AJ37" s="1"/>
      </tp>
      <tp>
        <v>1.07508</v>
        <stp/>
        <stp>##V3_BDHV12</stp>
        <stp>912810FS2 Govt</stp>
        <stp>IDX_RATIO</stp>
        <stp>7/8/2009</stp>
        <stp>7/8/2009</stp>
        <stp>[Fixed Income  Prices 2004-2009.xlsx]TIPS!R906C112</stp>
        <tr r="DH906" s="1"/>
      </tp>
      <tp>
        <v>1.1165400000000001</v>
        <stp/>
        <stp>##V3_BDHV12</stp>
        <stp>912810FR4 Govt</stp>
        <stp>IDX_RATIO</stp>
        <stp>2/26/2009</stp>
        <stp>2/26/2009</stp>
        <stp>[Fixed Income  Prices 2004-2009.xlsx]TIPS!R1199C108</stp>
        <tr r="DD1199" s="1"/>
      </tp>
      <tp>
        <v>1.00003</v>
        <stp/>
        <stp>##V3_BDHV12</stp>
        <stp>912828DH0 Govt</stp>
        <stp>IDX_RATIO</stp>
        <stp>2/3/2005</stp>
        <stp>2/3/2005</stp>
        <stp>[Fixed Income  Prices 2004-2009.xlsx]TIPS!R19C68</stp>
        <tr r="BP19" s="1"/>
      </tp>
      <tp>
        <v>1.07518</v>
        <stp/>
        <stp>##V3_BDHV12</stp>
        <stp>912810FS2 Govt</stp>
        <stp>IDX_RATIO</stp>
        <stp>7/9/2009</stp>
        <stp>7/9/2009</stp>
        <stp>[Fixed Income  Prices 2004-2009.xlsx]TIPS!R907C112</stp>
        <tr r="DH907" s="1"/>
      </tp>
      <tp>
        <v>1.1361699999999999</v>
        <stp/>
        <stp>##V3_BDHV12</stp>
        <stp>912810FR4 Govt</stp>
        <stp>IDX_RATIO</stp>
        <stp>1/19/2009</stp>
        <stp>1/19/2009</stp>
        <stp>[Fixed Income  Prices 2004-2009.xlsx]TIPS!R1171C108</stp>
        <tr r="DD1171" s="1"/>
      </tp>
      <tp>
        <v>0.99675999999999998</v>
        <stp/>
        <stp>##V3_BDHV12</stp>
        <stp>912828DH0 Govt</stp>
        <stp>IDX_RATIO</stp>
        <stp>3/3/2005</stp>
        <stp>3/3/2005</stp>
        <stp>[Fixed Income  Prices 2004-2009.xlsx]TIPS!R39C68</stp>
        <tr r="BP39" s="1"/>
      </tp>
      <tp>
        <v>1.09395</v>
        <stp/>
        <stp>##V3_BDHV12</stp>
        <stp>912810FS2 Govt</stp>
        <stp>IDX_RATIO</stp>
        <stp>8/8/2008</stp>
        <stp>8/8/2008</stp>
        <stp>[Fixed Income  Prices 2004-2009.xlsx]TIPS!R668C112</stp>
        <tr r="DH668" s="1"/>
      </tp>
      <tp>
        <v>1.11903</v>
        <stp/>
        <stp>##V3_BDHV12</stp>
        <stp>912810FR4 Govt</stp>
        <stp>IDX_RATIO</stp>
        <stp>2/20/2009</stp>
        <stp>2/20/2009</stp>
        <stp>[Fixed Income  Prices 2004-2009.xlsx]TIPS!R1195C108</stp>
        <tr r="DD1195" s="1"/>
      </tp>
      <tp>
        <v>1.0034700000000001</v>
        <stp/>
        <stp>##V3_BDHV12</stp>
        <stp>912828GX2 Govt</stp>
        <stp>IDX_RATIO</stp>
        <stp>8/3/2007</stp>
        <stp>8/3/2007</stp>
        <stp>[Fixed Income  Prices 2004-2009.xlsx]TIPS!R21C88</stp>
        <tr r="CJ21" s="1"/>
      </tp>
      <tp>
        <v>1.0032300000000001</v>
        <stp/>
        <stp>##V3_BDHV12</stp>
        <stp>912828FL9 Govt</stp>
        <stp>IDX_RATIO</stp>
        <stp>8/9/2006</stp>
        <stp>8/9/2006</stp>
        <stp>[Fixed Income  Prices 2004-2009.xlsx]TIPS!R24C80</stp>
        <tr r="CB24" s="1"/>
      </tp>
      <tp>
        <v>1.0052700000000001</v>
        <stp/>
        <stp>##V3_BDHV12</stp>
        <stp>912828GX2 Govt</stp>
        <stp>IDX_RATIO</stp>
        <stp>9/3/2007</stp>
        <stp>9/3/2007</stp>
        <stp>[Fixed Income  Prices 2004-2009.xlsx]TIPS!R42C88</stp>
        <tr r="CJ42" s="1"/>
      </tp>
      <tp>
        <v>1.00498</v>
        <stp/>
        <stp>##V3_BDHV12</stp>
        <stp>912828DH0 Govt</stp>
        <stp>IDX_RATIO</stp>
        <stp>5/3/2005</stp>
        <stp>5/3/2005</stp>
        <stp>[Fixed Income  Prices 2004-2009.xlsx]TIPS!R82C68</stp>
        <tr r="BP82" s="1"/>
      </tp>
      <tp>
        <v>1.0719700000000001</v>
        <stp/>
        <stp>##V3_BDHV12</stp>
        <stp>912810FS2 Govt</stp>
        <stp>IDX_RATIO</stp>
        <stp>6/4/2009</stp>
        <stp>6/4/2009</stp>
        <stp>[Fixed Income  Prices 2004-2009.xlsx]TIPS!R882C112</stp>
        <tr r="DH882" s="1"/>
      </tp>
      <tp>
        <v>1.01285</v>
        <stp/>
        <stp>##V3_BDHV12</stp>
        <stp>912828GN4 Govt</stp>
        <stp>IDX_RATIO</stp>
        <stp>6/5/2007</stp>
        <stp>6/5/2007</stp>
        <stp>[Fixed Income  Prices 2004-2009.xlsx]TIPS!R35C40</stp>
        <tr r="AN35" s="1"/>
      </tp>
      <tp>
        <v>1.0080800000000001</v>
        <stp/>
        <stp>##V3_BDHV12</stp>
        <stp>912828CZ1 Govt</stp>
        <stp>IDX_RATIO</stp>
        <stp>2/2/2005</stp>
        <stp>2/2/2005</stp>
        <stp>[Fixed Income  Prices 2004-2009.xlsx]TIPS!R74C24</stp>
        <tr r="X74" s="1"/>
      </tp>
      <tp>
        <v>0.99924000000000002</v>
        <stp/>
        <stp>##V3_BDHV12</stp>
        <stp>912828ET3 Govt</stp>
        <stp>IDX_RATIO</stp>
        <stp>4/3/2006</stp>
        <stp>4/3/2006</stp>
        <stp>[Fixed Income  Prices 2004-2009.xlsx]TIPS!R62C76</stp>
        <tr r="BX62" s="1"/>
      </tp>
      <tp>
        <v>1.07206</v>
        <stp/>
        <stp>##V3_BDHV12</stp>
        <stp>912810FS2 Govt</stp>
        <stp>IDX_RATIO</stp>
        <stp>6/5/2009</stp>
        <stp>6/5/2009</stp>
        <stp>[Fixed Income  Prices 2004-2009.xlsx]TIPS!R883C112</stp>
        <tr r="DH883" s="1"/>
      </tp>
      <tp>
        <v>1.11778</v>
        <stp/>
        <stp>##V3_BDHV12</stp>
        <stp>912810FR4 Govt</stp>
        <stp>IDX_RATIO</stp>
        <stp>2/23/2009</stp>
        <stp>2/23/2009</stp>
        <stp>[Fixed Income  Prices 2004-2009.xlsx]TIPS!R1196C108</stp>
        <tr r="DD1196" s="1"/>
      </tp>
      <tp>
        <v>1.0014799999999999</v>
        <stp/>
        <stp>##V3_BDHV12</stp>
        <stp>912828ET3 Govt</stp>
        <stp>IDX_RATIO</stp>
        <stp>5/3/2006</stp>
        <stp>5/3/2006</stp>
        <stp>[Fixed Income  Prices 2004-2009.xlsx]TIPS!R84C76</stp>
        <tr r="BX84" s="1"/>
      </tp>
      <tp>
        <v>1.00458</v>
        <stp/>
        <stp>##V3_BDHV12</stp>
        <stp>912828CZ1 Govt</stp>
        <stp>IDX_RATIO</stp>
        <stp>3/2/2005</stp>
        <stp>3/2/2005</stp>
        <stp>[Fixed Income  Prices 2004-2009.xlsx]TIPS!R94C24</stp>
        <tr r="X94" s="1"/>
      </tp>
      <tp>
        <v>1.01936</v>
        <stp/>
        <stp>##V3_BDHV12</stp>
        <stp>912828GN4 Govt</stp>
        <stp>IDX_RATIO</stp>
        <stp>7/5/2007</stp>
        <stp>7/5/2007</stp>
        <stp>[Fixed Income  Prices 2004-2009.xlsx]TIPS!R57C40</stp>
        <tr r="AN57" s="1"/>
      </tp>
      <tp>
        <v>1.0744800000000001</v>
        <stp/>
        <stp>##V3_BDHV12</stp>
        <stp>912810FS2 Govt</stp>
        <stp>IDX_RATIO</stp>
        <stp>7/2/2009</stp>
        <stp>7/2/2009</stp>
        <stp>[Fixed Income  Prices 2004-2009.xlsx]TIPS!R902C112</stp>
        <tr r="DH902" s="1"/>
      </tp>
      <tp>
        <v>1.09253</v>
        <stp/>
        <stp>##V3_BDHV12</stp>
        <stp>912810FS2 Govt</stp>
        <stp>IDX_RATIO</stp>
        <stp>8/4/2008</stp>
        <stp>8/4/2008</stp>
        <stp>[Fixed Income  Prices 2004-2009.xlsx]TIPS!R664C112</stp>
        <tr r="DH664" s="1"/>
      </tp>
      <tp>
        <v>1.1404300000000001</v>
        <stp/>
        <stp>##V3_BDHV12</stp>
        <stp>912810FR4 Govt</stp>
        <stp>IDX_RATIO</stp>
        <stp>1/13/2009</stp>
        <stp>1/13/2009</stp>
        <stp>[Fixed Income  Prices 2004-2009.xlsx]TIPS!R1167C108</stp>
        <tr r="DD1167" s="1"/>
      </tp>
      <tp>
        <v>1.00088</v>
        <stp/>
        <stp>##V3_BDHV12</stp>
        <stp>912828EA4 Govt</stp>
        <stp>IDX_RATIO</stp>
        <stp>9/7/2005</stp>
        <stp>9/7/2005</stp>
        <stp>[Fixed Income  Prices 2004-2009.xlsx]TIPS!R43C72</stp>
        <tr r="BT43" s="1"/>
      </tp>
      <tp>
        <v>1.0063800000000001</v>
        <stp/>
        <stp>##V3_BDHV12</stp>
        <stp>912828CP3 Govt</stp>
        <stp>IDX_RATIO</stp>
        <stp>9/1/2004</stp>
        <stp>9/1/2004</stp>
        <stp>[Fixed Income  Prices 2004-2009.xlsx]TIPS!R33C64</stp>
        <tr r="BL33" s="1"/>
      </tp>
      <tp>
        <v>1.0745800000000001</v>
        <stp/>
        <stp>##V3_BDHV12</stp>
        <stp>912810FS2 Govt</stp>
        <stp>IDX_RATIO</stp>
        <stp>7/3/2009</stp>
        <stp>7/3/2009</stp>
        <stp>[Fixed Income  Prices 2004-2009.xlsx]TIPS!R903C112</stp>
        <tr r="DH903" s="1"/>
      </tp>
      <tp>
        <v>1.0928899999999999</v>
        <stp/>
        <stp>##V3_BDHV12</stp>
        <stp>912810FS2 Govt</stp>
        <stp>IDX_RATIO</stp>
        <stp>8/5/2008</stp>
        <stp>8/5/2008</stp>
        <stp>[Fixed Income  Prices 2004-2009.xlsx]TIPS!R665C112</stp>
        <tr r="DH665" s="1"/>
      </tp>
      <tp>
        <v>1.14114</v>
        <stp/>
        <stp>##V3_BDHV12</stp>
        <stp>912810FR4 Govt</stp>
        <stp>IDX_RATIO</stp>
        <stp>1/12/2009</stp>
        <stp>1/12/2009</stp>
        <stp>[Fixed Income  Prices 2004-2009.xlsx]TIPS!R1166C108</stp>
        <tr r="DD1166" s="1"/>
      </tp>
      <tp>
        <v>1.01088</v>
        <stp/>
        <stp>##V3_BDHV12</stp>
        <stp>912828GD6 Govt</stp>
        <stp>IDX_RATIO</stp>
        <stp>5/7/2007</stp>
        <stp>5/7/2007</stp>
        <stp>[Fixed Income  Prices 2004-2009.xlsx]TIPS!R87C84</stp>
        <tr r="CF87" s="1"/>
      </tp>
      <tp>
        <v>1.07233</v>
        <stp/>
        <stp>##V3_BDHV12</stp>
        <stp>912810FS2 Govt</stp>
        <stp>IDX_RATIO</stp>
        <stp>6/8/2009</stp>
        <stp>6/8/2009</stp>
        <stp>[Fixed Income  Prices 2004-2009.xlsx]TIPS!R884C112</stp>
        <tr r="DH884" s="1"/>
      </tp>
      <tp>
        <v>1.09324</v>
        <stp/>
        <stp>##V3_BDHV12</stp>
        <stp>912810FS2 Govt</stp>
        <stp>IDX_RATIO</stp>
        <stp>8/6/2008</stp>
        <stp>8/6/2008</stp>
        <stp>[Fixed Income  Prices 2004-2009.xlsx]TIPS!R666C112</stp>
        <tr r="DH666" s="1"/>
      </tp>
      <tp>
        <v>1.0298099999999999</v>
        <stp/>
        <stp>##V3_BDHV12</stp>
        <stp>912828BD1 Govt</stp>
        <stp>IDX_RATIO</stp>
        <stp>8/3/2004</stp>
        <stp>8/3/2004</stp>
        <stp>[Fixed Income  Prices 2004-2009.xlsx]TIPS!R12C52</stp>
        <tr r="AZ12" s="1"/>
      </tp>
      <tp>
        <v>1.0724199999999999</v>
        <stp/>
        <stp>##V3_BDHV12</stp>
        <stp>912810FS2 Govt</stp>
        <stp>IDX_RATIO</stp>
        <stp>6/9/2009</stp>
        <stp>6/9/2009</stp>
        <stp>[Fixed Income  Prices 2004-2009.xlsx]TIPS!R885C112</stp>
        <tr r="DH885" s="1"/>
      </tp>
      <tp>
        <v>1.0743800000000001</v>
        <stp/>
        <stp>##V3_BDHV12</stp>
        <stp>912810FS2 Govt</stp>
        <stp>IDX_RATIO</stp>
        <stp>7/1/2009</stp>
        <stp>7/1/2009</stp>
        <stp>[Fixed Income  Prices 2004-2009.xlsx]TIPS!R901C112</stp>
        <tr r="DH901" s="1"/>
      </tp>
      <tp>
        <v>1.0935999999999999</v>
        <stp/>
        <stp>##V3_BDHV12</stp>
        <stp>912810FS2 Govt</stp>
        <stp>IDX_RATIO</stp>
        <stp>8/7/2008</stp>
        <stp>8/7/2008</stp>
        <stp>[Fixed Income  Prices 2004-2009.xlsx]TIPS!R667C112</stp>
        <tr r="DH667" s="1"/>
      </tp>
      <tp>
        <v>1.0327500000000001</v>
        <stp/>
        <stp>##V3_BDHV12</stp>
        <stp>912828BD1 Govt</stp>
        <stp>IDX_RATIO</stp>
        <stp>9/3/2004</stp>
        <stp>9/3/2004</stp>
        <stp>[Fixed Income  Prices 2004-2009.xlsx]TIPS!R35C52</stp>
        <tr r="AZ35" s="1"/>
      </tp>
      <tp>
        <v>1.0521499999999999</v>
        <stp/>
        <stp>##V3_BDHV12</stp>
        <stp>912828AF7 Govt</stp>
        <stp>IDX_RATIO</stp>
        <stp>8/5/2004</stp>
        <stp>8/5/2004</stp>
        <stp>[Fixed Income  Prices 2004-2009.xlsx]TIPS!R14C44</stp>
        <tr r="AR14" s="1"/>
      </tp>
      <tp>
        <v>1.0717000000000001</v>
        <stp/>
        <stp>##V3_BDHV12</stp>
        <stp>912810FS2 Govt</stp>
        <stp>IDX_RATIO</stp>
        <stp>6/1/2009</stp>
        <stp>6/1/2009</stp>
        <stp>[Fixed Income  Prices 2004-2009.xlsx]TIPS!R879C112</stp>
        <tr r="DH879" s="1"/>
      </tp>
      <tp>
        <v>1.0748800000000001</v>
        <stp/>
        <stp>##V3_BDHV12</stp>
        <stp>912810FS2 Govt</stp>
        <stp>IDX_RATIO</stp>
        <stp>7/6/2009</stp>
        <stp>7/6/2009</stp>
        <stp>[Fixed Income  Prices 2004-2009.xlsx]TIPS!R904C112</stp>
        <tr r="DH904" s="1"/>
      </tp>
      <tp>
        <v>1.1383000000000001</v>
        <stp/>
        <stp>##V3_BDHV12</stp>
        <stp>912810FR4 Govt</stp>
        <stp>IDX_RATIO</stp>
        <stp>1/16/2009</stp>
        <stp>1/16/2009</stp>
        <stp>[Fixed Income  Prices 2004-2009.xlsx]TIPS!R1170C108</stp>
        <tr r="DD1170" s="1"/>
      </tp>
      <tp>
        <v>1.07498</v>
        <stp/>
        <stp>##V3_BDHV12</stp>
        <stp>912810FS2 Govt</stp>
        <stp>IDX_RATIO</stp>
        <stp>7/7/2009</stp>
        <stp>7/7/2009</stp>
        <stp>[Fixed Income  Prices 2004-2009.xlsx]TIPS!R905C112</stp>
        <tr r="DH905" s="1"/>
      </tp>
      <tp>
        <v>1.0914699999999999</v>
        <stp/>
        <stp>##V3_BDHV12</stp>
        <stp>912810FS2 Govt</stp>
        <stp>IDX_RATIO</stp>
        <stp>8/1/2008</stp>
        <stp>8/1/2008</stp>
        <stp>[Fixed Income  Prices 2004-2009.xlsx]TIPS!R663C112</stp>
        <tr r="DH663" s="1"/>
      </tp>
      <tp>
        <v>1.1390100000000001</v>
        <stp/>
        <stp>##V3_BDHV12</stp>
        <stp>912810FR4 Govt</stp>
        <stp>IDX_RATIO</stp>
        <stp>1/15/2009</stp>
        <stp>1/15/2009</stp>
        <stp>[Fixed Income  Prices 2004-2009.xlsx]TIPS!R1169C108</stp>
        <tr r="DD1169" s="1"/>
      </tp>
      <tp>
        <v>1.0202199999999999</v>
        <stp/>
        <stp>##V3_BDHV12</stp>
        <stp>912828FB1 Govt</stp>
        <stp>IDX_RATIO</stp>
        <stp>8/1/2006</stp>
        <stp>8/1/2006</stp>
        <stp>[Fixed Income  Prices 2004-2009.xlsx]TIPS!R75C32</stp>
        <tr r="AF75" s="1"/>
      </tp>
      <tp>
        <v>0.99950000000000006</v>
        <stp/>
        <stp>##V3_BDHV12</stp>
        <stp>912828GD6 Govt</stp>
        <stp>IDX_RATIO</stp>
        <stp>2/7/2007</stp>
        <stp>2/7/2007</stp>
        <stp>[Fixed Income  Prices 2004-2009.xlsx]TIPS!R24C84</stp>
        <tr r="CF24" s="1"/>
      </tp>
      <tp>
        <v>1.1397200000000001</v>
        <stp/>
        <stp>##V3_BDHV12</stp>
        <stp>912810FR4 Govt</stp>
        <stp>IDX_RATIO</stp>
        <stp>1/14/2009</stp>
        <stp>1/14/2009</stp>
        <stp>[Fixed Income  Prices 2004-2009.xlsx]TIPS!R1168C108</stp>
        <tr r="DD1168" s="1"/>
      </tp>
      <tp>
        <v>1.02223</v>
        <stp/>
        <stp>##V3_BDHV12</stp>
        <stp>912828FB1 Govt</stp>
        <stp>IDX_RATIO</stp>
        <stp>9/1/2006</stp>
        <stp>9/1/2006</stp>
        <stp>[Fixed Income  Prices 2004-2009.xlsx]TIPS!R98C32</stp>
        <tr r="AF98" s="1"/>
      </tp>
      <tp>
        <v>1.00126</v>
        <stp/>
        <stp>##V3_BDHV12</stp>
        <stp>912828GD6 Govt</stp>
        <stp>IDX_RATIO</stp>
        <stp>3/7/2007</stp>
        <stp>3/7/2007</stp>
        <stp>[Fixed Income  Prices 2004-2009.xlsx]TIPS!R44C84</stp>
        <tr r="CF44" s="1"/>
      </tp>
      <tp>
        <v>0.99938000000000005</v>
        <stp/>
        <stp>##V3_BDHV12</stp>
        <stp>912828JX9 Govt</stp>
        <stp>IDX_RATIO</stp>
        <stp>1/16/2009</stp>
        <stp>1/16/2009</stp>
        <stp>[Fixed Income  Prices 2004-2009.xlsx]TIPS!R13C100</stp>
        <tr r="CV13" s="1"/>
      </tp>
      <tp>
        <v>0.98329999999999995</v>
        <stp/>
        <stp>##V3_BDHV12</stp>
        <stp>912828JX9 Govt</stp>
        <stp>IDX_RATIO</stp>
        <stp>3/31/2009</stp>
        <stp>3/31/2009</stp>
        <stp>[Fixed Income  Prices 2004-2009.xlsx]TIPS!R65C100</stp>
        <tr r="CV65" s="1"/>
      </tp>
      <tp>
        <v>1.0038</v>
        <stp/>
        <stp>##V3_BDHV12</stp>
        <stp>912810FS2 Govt</stp>
        <stp>IDX_RATIO</stp>
        <stp>5/16/2006</stp>
        <stp>5/16/2006</stp>
        <stp>[Fixed Income  Prices 2004-2009.xlsx]TIPS!R85C112</stp>
        <tr r="DH85" s="1"/>
      </tp>
      <tp>
        <v>0.98316000000000003</v>
        <stp/>
        <stp>##V3_BDHV12</stp>
        <stp>912828JX9 Govt</stp>
        <stp>IDX_RATIO</stp>
        <stp>3/30/2009</stp>
        <stp>3/30/2009</stp>
        <stp>[Fixed Income  Prices 2004-2009.xlsx]TIPS!R64C100</stp>
        <tr r="CV64" s="1"/>
      </tp>
      <tp>
        <v>1.0039800000000001</v>
        <stp/>
        <stp>##V3_BDHV12</stp>
        <stp>912810FS2 Govt</stp>
        <stp>IDX_RATIO</stp>
        <stp>5/17/2006</stp>
        <stp>5/17/2006</stp>
        <stp>[Fixed Income  Prices 2004-2009.xlsx]TIPS!R86C112</stp>
        <tr r="DH86" s="1"/>
      </tp>
      <tp>
        <v>1</v>
        <stp/>
        <stp>##V3_BDHV12</stp>
        <stp>912828JX9 Govt</stp>
        <stp>IDX_RATIO</stp>
        <stp>1/14/2009</stp>
        <stp>1/14/2009</stp>
        <stp>[Fixed Income  Prices 2004-2009.xlsx]TIPS!R11C100</stp>
        <tr r="CV11" s="1"/>
      </tp>
      <tp>
        <v>1.00695</v>
        <stp/>
        <stp>##V3_BDHV12</stp>
        <stp>912810PS1 Govt</stp>
        <stp>IDX_RATIO</stp>
        <stp>4/19/2007</stp>
        <stp>4/19/2007</stp>
        <stp>[Fixed Income  Prices 2004-2009.xlsx]TIPS!R67C116</stp>
        <tr r="DL67" s="1"/>
      </tp>
      <tp>
        <v>1.0067699999999999</v>
        <stp/>
        <stp>##V3_BDHV12</stp>
        <stp>912810PS1 Govt</stp>
        <stp>IDX_RATIO</stp>
        <stp>4/18/2007</stp>
        <stp>4/18/2007</stp>
        <stp>[Fixed Income  Prices 2004-2009.xlsx]TIPS!R66C116</stp>
        <tr r="DL66" s="1"/>
      </tp>
      <tp>
        <v>1</v>
        <stp/>
        <stp>##V3_BDHV12</stp>
        <stp>912828JX9 Govt</stp>
        <stp>IDX_RATIO</stp>
        <stp>1/15/2009</stp>
        <stp>1/15/2009</stp>
        <stp>[Fixed Income  Prices 2004-2009.xlsx]TIPS!R12C100</stp>
        <tr r="CV12" s="1"/>
      </tp>
      <tp>
        <v>1.00362</v>
        <stp/>
        <stp>##V3_BDHV12</stp>
        <stp>912810FS2 Govt</stp>
        <stp>IDX_RATIO</stp>
        <stp>5/15/2006</stp>
        <stp>5/15/2006</stp>
        <stp>[Fixed Income  Prices 2004-2009.xlsx]TIPS!R84C112</stp>
        <tr r="DH84" s="1"/>
      </tp>
      <tp>
        <v>0.98246</v>
        <stp/>
        <stp>##V3_BDHV12</stp>
        <stp>912828JX9 Govt</stp>
        <stp>IDX_RATIO</stp>
        <stp>2/20/2009</stp>
        <stp>2/20/2009</stp>
        <stp>[Fixed Income  Prices 2004-2009.xlsx]TIPS!R38C100</stp>
        <tr r="CV38" s="1"/>
      </tp>
      <tp>
        <v>0.97989999999999999</v>
        <stp/>
        <stp>##V3_BDHV12</stp>
        <stp>912828JX9 Govt</stp>
        <stp>IDX_RATIO</stp>
        <stp>2/27/2009</stp>
        <stp>2/27/2009</stp>
        <stp>[Fixed Income  Prices 2004-2009.xlsx]TIPS!R43C100</stp>
        <tr r="CV43" s="1"/>
      </tp>
      <tp>
        <v>1.00309</v>
        <stp/>
        <stp>##V3_BDHV12</stp>
        <stp>912810FS2 Govt</stp>
        <stp>IDX_RATIO</stp>
        <stp>5/12/2006</stp>
        <stp>5/12/2006</stp>
        <stp>[Fixed Income  Prices 2004-2009.xlsx]TIPS!R83C112</stp>
        <tr r="DH83" s="1"/>
      </tp>
      <tp>
        <v>1</v>
        <stp/>
        <stp>##V3_BDHV12</stp>
        <stp>912828JX9 Govt</stp>
        <stp>IDX_RATIO</stp>
        <stp>1/13/2009</stp>
        <stp>1/13/2009</stp>
        <stp>[Fixed Income  Prices 2004-2009.xlsx]TIPS!R10C100</stp>
        <tr r="CV10" s="1"/>
      </tp>
      <tp>
        <v>0.98026999999999997</v>
        <stp/>
        <stp>##V3_BDHV12</stp>
        <stp>912828JX9 Govt</stp>
        <stp>IDX_RATIO</stp>
        <stp>2/26/2009</stp>
        <stp>2/26/2009</stp>
        <stp>[Fixed Income  Prices 2004-2009.xlsx]TIPS!R42C100</stp>
        <tr r="CV42" s="1"/>
      </tp>
      <tp>
        <v>0.98150999999999999</v>
        <stp/>
        <stp>##V3_BDHV12</stp>
        <stp>912810PZ5 Govt</stp>
        <stp>IDX_RATIO</stp>
        <stp>3/18/2009</stp>
        <stp>3/18/2009</stp>
        <stp>[Fixed Income  Prices 2004-2009.xlsx]TIPS!R41C120</stp>
        <tr r="DP41" s="1"/>
      </tp>
      <tp>
        <v>0.98063</v>
        <stp/>
        <stp>##V3_BDHV12</stp>
        <stp>912828JX9 Govt</stp>
        <stp>IDX_RATIO</stp>
        <stp>2/25/2009</stp>
        <stp>2/25/2009</stp>
        <stp>[Fixed Income  Prices 2004-2009.xlsx]TIPS!R41C100</stp>
        <tr r="CV41" s="1"/>
      </tp>
      <tp>
        <v>1.0027299999999999</v>
        <stp/>
        <stp>##V3_BDHV12</stp>
        <stp>912810FS2 Govt</stp>
        <stp>IDX_RATIO</stp>
        <stp>5/10/2006</stp>
        <stp>5/10/2006</stp>
        <stp>[Fixed Income  Prices 2004-2009.xlsx]TIPS!R81C112</stp>
        <tr r="DH81" s="1"/>
      </tp>
      <tp>
        <v>0.98136999999999996</v>
        <stp/>
        <stp>##V3_BDHV12</stp>
        <stp>912828JX9 Govt</stp>
        <stp>IDX_RATIO</stp>
        <stp>2/23/2009</stp>
        <stp>2/23/2009</stp>
        <stp>[Fixed Income  Prices 2004-2009.xlsx]TIPS!R39C100</stp>
        <tr r="CV39" s="1"/>
      </tp>
      <tp>
        <v>0.98165000000000002</v>
        <stp/>
        <stp>##V3_BDHV12</stp>
        <stp>912810PZ5 Govt</stp>
        <stp>IDX_RATIO</stp>
        <stp>3/19/2009</stp>
        <stp>3/19/2009</stp>
        <stp>[Fixed Income  Prices 2004-2009.xlsx]TIPS!R42C120</stp>
        <tr r="DP42" s="1"/>
      </tp>
      <tp>
        <v>0.98099999999999998</v>
        <stp/>
        <stp>##V3_BDHV12</stp>
        <stp>912828JX9 Govt</stp>
        <stp>IDX_RATIO</stp>
        <stp>2/24/2009</stp>
        <stp>2/24/2009</stp>
        <stp>[Fixed Income  Prices 2004-2009.xlsx]TIPS!R40C100</stp>
        <tr r="CV40" s="1"/>
      </tp>
      <tp>
        <v>1.00291</v>
        <stp/>
        <stp>##V3_BDHV12</stp>
        <stp>912810FS2 Govt</stp>
        <stp>IDX_RATIO</stp>
        <stp>5/11/2006</stp>
        <stp>5/11/2006</stp>
        <stp>[Fixed Income  Prices 2004-2009.xlsx]TIPS!R82C112</stp>
        <tr r="DH82" s="1"/>
      </tp>
      <tp>
        <v>0.98055000000000003</v>
        <stp/>
        <stp>##V3_BDHV12</stp>
        <stp>912810PZ5 Govt</stp>
        <stp>IDX_RATIO</stp>
        <stp>3/11/2009</stp>
        <stp>3/11/2009</stp>
        <stp>[Fixed Income  Prices 2004-2009.xlsx]TIPS!R36C120</stp>
        <tr r="DP36" s="1"/>
      </tp>
      <tp>
        <v>1.00587</v>
        <stp/>
        <stp>##V3_BDHV12</stp>
        <stp>912810PS1 Govt</stp>
        <stp>IDX_RATIO</stp>
        <stp>4/13/2007</stp>
        <stp>4/13/2007</stp>
        <stp>[Fixed Income  Prices 2004-2009.xlsx]TIPS!R63C116</stp>
        <tr r="DL63" s="1"/>
      </tp>
      <tp>
        <v>0.98136999999999996</v>
        <stp/>
        <stp>##V3_BDHV12</stp>
        <stp>912810PZ5 Govt</stp>
        <stp>IDX_RATIO</stp>
        <stp>3/17/2009</stp>
        <stp>3/17/2009</stp>
        <stp>[Fixed Income  Prices 2004-2009.xlsx]TIPS!R40C120</stp>
        <tr r="DP40" s="1"/>
      </tp>
      <tp>
        <v>0.98041</v>
        <stp/>
        <stp>##V3_BDHV12</stp>
        <stp>912810PZ5 Govt</stp>
        <stp>IDX_RATIO</stp>
        <stp>3/10/2009</stp>
        <stp>3/10/2009</stp>
        <stp>[Fixed Income  Prices 2004-2009.xlsx]TIPS!R35C120</stp>
        <tr r="DP35" s="1"/>
      </tp>
      <tp>
        <v>1.0057</v>
        <stp/>
        <stp>##V3_BDHV12</stp>
        <stp>912810PS1 Govt</stp>
        <stp>IDX_RATIO</stp>
        <stp>4/12/2007</stp>
        <stp>4/12/2007</stp>
        <stp>[Fixed Income  Prices 2004-2009.xlsx]TIPS!R62C116</stp>
        <tr r="DL62" s="1"/>
      </tp>
      <tp>
        <v>0.98082000000000003</v>
        <stp/>
        <stp>##V3_BDHV12</stp>
        <stp>912810PZ5 Govt</stp>
        <stp>IDX_RATIO</stp>
        <stp>3/13/2009</stp>
        <stp>3/13/2009</stp>
        <stp>[Fixed Income  Prices 2004-2009.xlsx]TIPS!R38C120</stp>
        <tr r="DP38" s="1"/>
      </tp>
      <tp>
        <v>1.00552</v>
        <stp/>
        <stp>##V3_BDHV12</stp>
        <stp>912810PS1 Govt</stp>
        <stp>IDX_RATIO</stp>
        <stp>4/11/2007</stp>
        <stp>4/11/2007</stp>
        <stp>[Fixed Income  Prices 2004-2009.xlsx]TIPS!R61C116</stp>
        <tr r="DL61" s="1"/>
      </tp>
      <tp>
        <v>0.98068</v>
        <stp/>
        <stp>##V3_BDHV12</stp>
        <stp>912810PZ5 Govt</stp>
        <stp>IDX_RATIO</stp>
        <stp>3/12/2009</stp>
        <stp>3/12/2009</stp>
        <stp>[Fixed Income  Prices 2004-2009.xlsx]TIPS!R37C120</stp>
        <tr r="DP37" s="1"/>
      </tp>
      <tp>
        <v>1.0053399999999999</v>
        <stp/>
        <stp>##V3_BDHV12</stp>
        <stp>912810PS1 Govt</stp>
        <stp>IDX_RATIO</stp>
        <stp>4/10/2007</stp>
        <stp>4/10/2007</stp>
        <stp>[Fixed Income  Prices 2004-2009.xlsx]TIPS!R60C116</stp>
        <tr r="DL60" s="1"/>
      </tp>
      <tp>
        <v>1.0065900000000001</v>
        <stp/>
        <stp>##V3_BDHV12</stp>
        <stp>912810PS1 Govt</stp>
        <stp>IDX_RATIO</stp>
        <stp>4/17/2007</stp>
        <stp>4/17/2007</stp>
        <stp>[Fixed Income  Prices 2004-2009.xlsx]TIPS!R65C116</stp>
        <tr r="DL65" s="1"/>
      </tp>
      <tp>
        <v>1.00641</v>
        <stp/>
        <stp>##V3_BDHV12</stp>
        <stp>912810PS1 Govt</stp>
        <stp>IDX_RATIO</stp>
        <stp>4/16/2007</stp>
        <stp>4/16/2007</stp>
        <stp>[Fixed Income  Prices 2004-2009.xlsx]TIPS!R64C116</stp>
        <tr r="DL64" s="1"/>
      </tp>
      <tp>
        <v>1.0041599999999999</v>
        <stp/>
        <stp>##V3_BDHV12</stp>
        <stp>912810FS2 Govt</stp>
        <stp>IDX_RATIO</stp>
        <stp>5/18/2006</stp>
        <stp>5/18/2006</stp>
        <stp>[Fixed Income  Prices 2004-2009.xlsx]TIPS!R87C112</stp>
        <tr r="DH87" s="1"/>
      </tp>
      <tp>
        <v>1.00434</v>
        <stp/>
        <stp>##V3_BDHV12</stp>
        <stp>912810FS2 Govt</stp>
        <stp>IDX_RATIO</stp>
        <stp>5/19/2006</stp>
        <stp>5/19/2006</stp>
        <stp>[Fixed Income  Prices 2004-2009.xlsx]TIPS!R88C112</stp>
        <tr r="DH88" s="1"/>
      </tp>
      <tp>
        <v>0.98123000000000005</v>
        <stp/>
        <stp>##V3_BDHV12</stp>
        <stp>912810PZ5 Govt</stp>
        <stp>IDX_RATIO</stp>
        <stp>3/16/2009</stp>
        <stp>3/16/2009</stp>
        <stp>[Fixed Income  Prices 2004-2009.xlsx]TIPS!R39C120</stp>
        <tr r="DP39" s="1"/>
      </tp>
      <tp>
        <v>0.99751000000000001</v>
        <stp/>
        <stp>##V3_BDHV12</stp>
        <stp>912828JX9 Govt</stp>
        <stp>IDX_RATIO</stp>
        <stp>1/19/2009</stp>
        <stp>1/19/2009</stp>
        <stp>[Fixed Income  Prices 2004-2009.xlsx]TIPS!R14C100</stp>
        <tr r="CV14" s="1"/>
      </tp>
      <tp>
        <v>1.1738999999999999</v>
        <stp/>
        <stp>##V3_BDHV12</stp>
        <stp>9128273T7 Govt</stp>
        <stp>IDX_RATIO</stp>
        <stp>9/6/2004</stp>
        <stp>9/6/2004</stp>
        <stp>[Fixed Income  Prices 2004-2009.xlsx]TIPS!R36C12</stp>
        <tr r="L36" s="1"/>
      </tp>
      <tp>
        <v>1.07484</v>
        <stp/>
        <stp>##V3_BDHV12</stp>
        <stp>912810FR4 Govt</stp>
        <stp>IDX_RATIO</stp>
        <stp>8/9/2006</stp>
        <stp>8/9/2006</stp>
        <stp>[Fixed Income  Prices 2004-2009.xlsx]TIPS!R533C108</stp>
        <tr r="DD533" s="1"/>
      </tp>
      <tp>
        <v>1.0068999999999999</v>
        <stp/>
        <stp>##V3_BDHV12</stp>
        <stp>912828FB1 Govt</stp>
        <stp>IDX_RATIO</stp>
        <stp>6/2/2006</stp>
        <stp>6/2/2006</stp>
        <stp>[Fixed Income  Prices 2004-2009.xlsx]TIPS!R33C32</stp>
        <tr r="AF33" s="1"/>
      </tp>
      <tp>
        <v>1.1534</v>
        <stp/>
        <stp>##V3_BDHV12</stp>
        <stp>9128274Y5 Govt</stp>
        <stp>IDX_RATIO</stp>
        <stp>8/4/2004</stp>
        <stp>8/4/2004</stp>
        <stp>[Fixed Income  Prices 2004-2009.xlsx]TIPS!R13C16</stp>
        <tr r="P13" s="1"/>
      </tp>
      <tp>
        <v>1.1711</v>
        <stp/>
        <stp>##V3_BDHV12</stp>
        <stp>9128273T7 Govt</stp>
        <stp>IDX_RATIO</stp>
        <stp>8/6/2004</stp>
        <stp>8/6/2004</stp>
        <stp>[Fixed Income  Prices 2004-2009.xlsx]TIPS!R15C12</stp>
        <tr r="L15" s="1"/>
      </tp>
      <tp>
        <v>1.07477</v>
        <stp/>
        <stp>##V3_BDHV12</stp>
        <stp>912810FR4 Govt</stp>
        <stp>IDX_RATIO</stp>
        <stp>8/8/2006</stp>
        <stp>8/8/2006</stp>
        <stp>[Fixed Income  Prices 2004-2009.xlsx]TIPS!R532C108</stp>
        <tr r="DD532" s="1"/>
      </tp>
      <tp>
        <v>1.1248800000000001</v>
        <stp/>
        <stp>##V3_BDHV12</stp>
        <stp>9128275W8 Govt</stp>
        <stp>IDX_RATIO</stp>
        <stp>8/9/2004</stp>
        <stp>8/9/2004</stp>
        <stp>[Fixed Income  Prices 2004-2009.xlsx]TIPS!R16C20</stp>
        <tr r="T16" s="1"/>
      </tp>
      <tp>
        <v>1.0873900000000001</v>
        <stp/>
        <stp>##V3_BDHV12</stp>
        <stp>9128276R8 Govt</stp>
        <stp>IDX_RATIO</stp>
        <stp>8/9/2004</stp>
        <stp>8/9/2004</stp>
        <stp>[Fixed Income  Prices 2004-2009.xlsx]TIPS!R16C28</stp>
        <tr r="AB16" s="1"/>
      </tp>
      <tp>
        <v>1.1207</v>
        <stp/>
        <stp>##V3_BDHV12</stp>
        <stp>912810FR4 Govt</stp>
        <stp>IDX_RATIO</stp>
        <stp>2/16/2009</stp>
        <stp>2/16/2009</stp>
        <stp>[Fixed Income  Prices 2004-2009.xlsx]TIPS!R1191C108</stp>
        <tr r="DD1191" s="1"/>
      </tp>
      <tp>
        <v>1.12978</v>
        <stp/>
        <stp>##V3_BDHV12</stp>
        <stp>912810FR4 Govt</stp>
        <stp>IDX_RATIO</stp>
        <stp>1/28/2009</stp>
        <stp>1/28/2009</stp>
        <stp>[Fixed Income  Prices 2004-2009.xlsx]TIPS!R1178C108</stp>
        <tr r="DD1178" s="1"/>
      </tp>
      <tp>
        <v>1.0652900000000001</v>
        <stp/>
        <stp>##V3_BDHV12</stp>
        <stp>9128277J5 Govt</stp>
        <stp>IDX_RATIO</stp>
        <stp>8/4/2004</stp>
        <stp>8/4/2004</stp>
        <stp>[Fixed Income  Prices 2004-2009.xlsx]TIPS!R13C36</stp>
        <tr r="AJ13" s="1"/>
      </tp>
      <tp>
        <v>1.1270500000000001</v>
        <stp/>
        <stp>##V3_BDHV12</stp>
        <stp>9128275W8 Govt</stp>
        <stp>IDX_RATIO</stp>
        <stp>9/9/2004</stp>
        <stp>9/9/2004</stp>
        <stp>[Fixed Income  Prices 2004-2009.xlsx]TIPS!R39C20</stp>
        <tr r="T39" s="1"/>
      </tp>
      <tp>
        <v>1.0894900000000001</v>
        <stp/>
        <stp>##V3_BDHV12</stp>
        <stp>9128276R8 Govt</stp>
        <stp>IDX_RATIO</stp>
        <stp>9/9/2004</stp>
        <stp>9/9/2004</stp>
        <stp>[Fixed Income  Prices 2004-2009.xlsx]TIPS!R39C28</stp>
        <tr r="AB39" s="1"/>
      </tp>
      <tp>
        <v>1.1202799999999999</v>
        <stp/>
        <stp>##V3_BDHV12</stp>
        <stp>912810FR4 Govt</stp>
        <stp>IDX_RATIO</stp>
        <stp>2/17/2009</stp>
        <stp>2/17/2009</stp>
        <stp>[Fixed Income  Prices 2004-2009.xlsx]TIPS!R1192C108</stp>
        <tr r="DD1192" s="1"/>
      </tp>
      <tp>
        <v>1.12907</v>
        <stp/>
        <stp>##V3_BDHV12</stp>
        <stp>912810FR4 Govt</stp>
        <stp>IDX_RATIO</stp>
        <stp>1/29/2009</stp>
        <stp>1/29/2009</stp>
        <stp>[Fixed Income  Prices 2004-2009.xlsx]TIPS!R1179C108</stp>
        <tr r="DD1179" s="1"/>
      </tp>
      <tp>
        <v>1.00125</v>
        <stp/>
        <stp>##V3_BDHV12</stp>
        <stp>912828FB1 Govt</stp>
        <stp>IDX_RATIO</stp>
        <stp>5/2/2006</stp>
        <stp>5/2/2006</stp>
        <stp>[Fixed Income  Prices 2004-2009.xlsx]TIPS!R10C32</stp>
        <tr r="AF10" s="1"/>
      </tp>
      <tp>
        <v>1.06969</v>
        <stp/>
        <stp>##V3_BDHV12</stp>
        <stp>912810FS2 Govt</stp>
        <stp>IDX_RATIO</stp>
        <stp>5/8/2009</stp>
        <stp>5/8/2009</stp>
        <stp>[Fixed Income  Prices 2004-2009.xlsx]TIPS!R863C112</stp>
        <tr r="DH863" s="1"/>
      </tp>
      <tp>
        <v>1.1205700000000001</v>
        <stp/>
        <stp>##V3_BDHV12</stp>
        <stp>912810FR4 Govt</stp>
        <stp>IDX_RATIO</stp>
        <stp>4/8/2008</stp>
        <stp>4/8/2008</stp>
        <stp>[Fixed Income  Prices 2004-2009.xlsx]TIPS!R967C108</stp>
        <tr r="DD967" s="1"/>
      </tp>
      <tp>
        <v>1.1227800000000001</v>
        <stp/>
        <stp>##V3_BDHV12</stp>
        <stp>912810FR4 Govt</stp>
        <stp>IDX_RATIO</stp>
        <stp>2/11/2009</stp>
        <stp>2/11/2009</stp>
        <stp>[Fixed Income  Prices 2004-2009.xlsx]TIPS!R1188C108</stp>
        <tr r="DD1188" s="1"/>
      </tp>
      <tp>
        <v>1.1206700000000001</v>
        <stp/>
        <stp>##V3_BDHV12</stp>
        <stp>912810FR4 Govt</stp>
        <stp>IDX_RATIO</stp>
        <stp>4/9/2008</stp>
        <stp>4/9/2008</stp>
        <stp>[Fixed Income  Prices 2004-2009.xlsx]TIPS!R968C108</stp>
        <tr r="DD968" s="1"/>
      </tp>
      <tp>
        <v>1.1232</v>
        <stp/>
        <stp>##V3_BDHV12</stp>
        <stp>912810FR4 Govt</stp>
        <stp>IDX_RATIO</stp>
        <stp>2/10/2009</stp>
        <stp>2/10/2009</stp>
        <stp>[Fixed Income  Prices 2004-2009.xlsx]TIPS!R1187C108</stp>
        <tr r="DD1187" s="1"/>
      </tp>
      <tp>
        <v>1.0130699999999999</v>
        <stp/>
        <stp>##V3_BDHV12</stp>
        <stp>912828GN4 Govt</stp>
        <stp>IDX_RATIO</stp>
        <stp>6/6/2007</stp>
        <stp>6/6/2007</stp>
        <stp>[Fixed Income  Prices 2004-2009.xlsx]TIPS!R36C40</stp>
        <tr r="AN36" s="1"/>
      </tp>
      <tp>
        <v>1.0082100000000001</v>
        <stp/>
        <stp>##V3_BDHV12</stp>
        <stp>912828CZ1 Govt</stp>
        <stp>IDX_RATIO</stp>
        <stp>2/1/2005</stp>
        <stp>2/1/2005</stp>
        <stp>[Fixed Income  Prices 2004-2009.xlsx]TIPS!R73C24</stp>
        <tr r="X73" s="1"/>
      </tp>
      <tp>
        <v>1.12195</v>
        <stp/>
        <stp>##V3_BDHV12</stp>
        <stp>912810FR4 Govt</stp>
        <stp>IDX_RATIO</stp>
        <stp>2/13/2009</stp>
        <stp>2/13/2009</stp>
        <stp>[Fixed Income  Prices 2004-2009.xlsx]TIPS!R1190C108</stp>
        <tr r="DD1190" s="1"/>
      </tp>
      <tp>
        <v>1.12236</v>
        <stp/>
        <stp>##V3_BDHV12</stp>
        <stp>912810FR4 Govt</stp>
        <stp>IDX_RATIO</stp>
        <stp>2/12/2009</stp>
        <stp>2/12/2009</stp>
        <stp>[Fixed Income  Prices 2004-2009.xlsx]TIPS!R1189C108</stp>
        <tr r="DD1189" s="1"/>
      </tp>
      <tp>
        <v>1.00451</v>
        <stp/>
        <stp>##V3_BDHV12</stp>
        <stp>912828CZ1 Govt</stp>
        <stp>IDX_RATIO</stp>
        <stp>3/1/2005</stp>
        <stp>3/1/2005</stp>
        <stp>[Fixed Income  Prices 2004-2009.xlsx]TIPS!R93C24</stp>
        <tr r="X93" s="1"/>
      </tp>
      <tp>
        <v>1.01956</v>
        <stp/>
        <stp>##V3_BDHV12</stp>
        <stp>912828GN4 Govt</stp>
        <stp>IDX_RATIO</stp>
        <stp>7/6/2007</stp>
        <stp>7/6/2007</stp>
        <stp>[Fixed Income  Prices 2004-2009.xlsx]TIPS!R58C40</stp>
        <tr r="AN58" s="1"/>
      </tp>
      <tp>
        <v>1.1201300000000001</v>
        <stp/>
        <stp>##V3_BDHV12</stp>
        <stp>912810FR4 Govt</stp>
        <stp>IDX_RATIO</stp>
        <stp>4/4/2008</stp>
        <stp>4/4/2008</stp>
        <stp>[Fixed Income  Prices 2004-2009.xlsx]TIPS!R965C108</stp>
        <tr r="DD965" s="1"/>
      </tp>
      <tp>
        <v>1.1340399999999999</v>
        <stp/>
        <stp>##V3_BDHV12</stp>
        <stp>912810FR4 Govt</stp>
        <stp>IDX_RATIO</stp>
        <stp>1/22/2009</stp>
        <stp>1/22/2009</stp>
        <stp>[Fixed Income  Prices 2004-2009.xlsx]TIPS!R1174C108</stp>
        <tr r="DD1174" s="1"/>
      </tp>
      <tp>
        <v>1.0250999999999999</v>
        <stp/>
        <stp>##V3_BDHV12</stp>
        <stp>912828GN4 Govt</stp>
        <stp>IDX_RATIO</stp>
        <stp>8/6/2007</stp>
        <stp>8/6/2007</stp>
        <stp>[Fixed Income  Prices 2004-2009.xlsx]TIPS!R79C40</stp>
        <tr r="AN79" s="1"/>
      </tp>
      <tp>
        <v>1.0063299999999999</v>
        <stp/>
        <stp>##V3_BDHV12</stp>
        <stp>912828CP3 Govt</stp>
        <stp>IDX_RATIO</stp>
        <stp>9/2/2004</stp>
        <stp>9/2/2004</stp>
        <stp>[Fixed Income  Prices 2004-2009.xlsx]TIPS!R34C64</stp>
        <tr r="BL34" s="1"/>
      </tp>
      <tp>
        <v>1.0042599999999999</v>
        <stp/>
        <stp>##V3_BDHV12</stp>
        <stp>912828GD6 Govt</stp>
        <stp>IDX_RATIO</stp>
        <stp>4/4/2007</stp>
        <stp>4/4/2007</stp>
        <stp>[Fixed Income  Prices 2004-2009.xlsx]TIPS!R64C84</stp>
        <tr r="CF64" s="1"/>
      </tp>
      <tp>
        <v>1.0694399999999999</v>
        <stp/>
        <stp>##V3_BDHV12</stp>
        <stp>912810FS2 Govt</stp>
        <stp>IDX_RATIO</stp>
        <stp>5/5/2009</stp>
        <stp>5/5/2009</stp>
        <stp>[Fixed Income  Prices 2004-2009.xlsx]TIPS!R860C112</stp>
        <tr r="DH860" s="1"/>
      </tp>
      <tp>
        <v>1.07429</v>
        <stp/>
        <stp>##V3_BDHV12</stp>
        <stp>912810FR4 Govt</stp>
        <stp>IDX_RATIO</stp>
        <stp>8/1/2006</stp>
        <stp>8/1/2006</stp>
        <stp>[Fixed Income  Prices 2004-2009.xlsx]TIPS!R527C108</stp>
        <tr r="DD527" s="1"/>
      </tp>
      <tp>
        <v>1.1333299999999999</v>
        <stp/>
        <stp>##V3_BDHV12</stp>
        <stp>912810FR4 Govt</stp>
        <stp>IDX_RATIO</stp>
        <stp>1/23/2009</stp>
        <stp>1/23/2009</stp>
        <stp>[Fixed Income  Prices 2004-2009.xlsx]TIPS!R1175C108</stp>
        <tr r="DD1175" s="1"/>
      </tp>
      <tp>
        <v>0.99948999999999999</v>
        <stp/>
        <stp>##V3_BDHV12</stp>
        <stp>912828EA4 Govt</stp>
        <stp>IDX_RATIO</stp>
        <stp>8/4/2005</stp>
        <stp>8/4/2005</stp>
        <stp>[Fixed Income  Prices 2004-2009.xlsx]TIPS!R19C72</stp>
        <tr r="BT19" s="1"/>
      </tp>
      <tp>
        <v>1.0099899999999999</v>
        <stp/>
        <stp>##V3_BDHV12</stp>
        <stp>912828GD6 Govt</stp>
        <stp>IDX_RATIO</stp>
        <stp>5/4/2007</stp>
        <stp>5/4/2007</stp>
        <stp>[Fixed Income  Prices 2004-2009.xlsx]TIPS!R86C84</stp>
        <tr r="CF86" s="1"/>
      </tp>
      <tp>
        <v>1.0033000000000001</v>
        <stp/>
        <stp>##V3_BDHV12</stp>
        <stp>912828CP3 Govt</stp>
        <stp>IDX_RATIO</stp>
        <stp>8/2/2004</stp>
        <stp>8/2/2004</stp>
        <stp>[Fixed Income  Prices 2004-2009.xlsx]TIPS!R11C64</stp>
        <tr r="BL11" s="1"/>
      </tp>
      <tp>
        <v>1.07436</v>
        <stp/>
        <stp>##V3_BDHV12</stp>
        <stp>912810FR4 Govt</stp>
        <stp>IDX_RATIO</stp>
        <stp>8/2/2006</stp>
        <stp>8/2/2006</stp>
        <stp>[Fixed Income  Prices 2004-2009.xlsx]TIPS!R528C108</stp>
        <tr r="DD528" s="1"/>
      </tp>
      <tp>
        <v>1.06952</v>
        <stp/>
        <stp>##V3_BDHV12</stp>
        <stp>912810FS2 Govt</stp>
        <stp>IDX_RATIO</stp>
        <stp>5/6/2009</stp>
        <stp>5/6/2009</stp>
        <stp>[Fixed Income  Prices 2004-2009.xlsx]TIPS!R861C112</stp>
        <tr r="DH861" s="1"/>
      </tp>
      <tp>
        <v>1.11612</v>
        <stp/>
        <stp>##V3_BDHV12</stp>
        <stp>912810FR4 Govt</stp>
        <stp>IDX_RATIO</stp>
        <stp>2/27/2009</stp>
        <stp>2/27/2009</stp>
        <stp>[Fixed Income  Prices 2004-2009.xlsx]TIPS!R1200C108</stp>
        <tr r="DD1200" s="1"/>
      </tp>
      <tp>
        <v>1.1354599999999999</v>
        <stp/>
        <stp>##V3_BDHV12</stp>
        <stp>912810FR4 Govt</stp>
        <stp>IDX_RATIO</stp>
        <stp>1/20/2009</stp>
        <stp>1/20/2009</stp>
        <stp>[Fixed Income  Prices 2004-2009.xlsx]TIPS!R1172C108</stp>
        <tr r="DD1172" s="1"/>
      </tp>
      <tp>
        <v>1.0547800000000001</v>
        <stp/>
        <stp>##V3_BDHV12</stp>
        <stp>912828AF7 Govt</stp>
        <stp>IDX_RATIO</stp>
        <stp>9/6/2004</stp>
        <stp>9/6/2004</stp>
        <stp>[Fixed Income  Prices 2004-2009.xlsx]TIPS!R36C44</stp>
        <tr r="AR36" s="1"/>
      </tp>
      <tp>
        <v>1.12046</v>
        <stp/>
        <stp>##V3_BDHV12</stp>
        <stp>912810FR4 Govt</stp>
        <stp>IDX_RATIO</stp>
        <stp>4/7/2008</stp>
        <stp>4/7/2008</stp>
        <stp>[Fixed Income  Prices 2004-2009.xlsx]TIPS!R966C108</stp>
        <tr r="DD966" s="1"/>
      </tp>
      <tp>
        <v>1.0693600000000001</v>
        <stp/>
        <stp>##V3_BDHV12</stp>
        <stp>912810FS2 Govt</stp>
        <stp>IDX_RATIO</stp>
        <stp>5/4/2009</stp>
        <stp>5/4/2009</stp>
        <stp>[Fixed Income  Prices 2004-2009.xlsx]TIPS!R859C112</stp>
        <tr r="DH859" s="1"/>
      </tp>
      <tp>
        <v>1.07443</v>
        <stp/>
        <stp>##V3_BDHV12</stp>
        <stp>912810FR4 Govt</stp>
        <stp>IDX_RATIO</stp>
        <stp>8/3/2006</stp>
        <stp>8/3/2006</stp>
        <stp>[Fixed Income  Prices 2004-2009.xlsx]TIPS!R529C108</stp>
        <tr r="DD529" s="1"/>
      </tp>
      <tp>
        <v>1.0497300000000001</v>
        <stp/>
        <stp>##V3_BDHV12</stp>
        <stp>912810FS2 Govt</stp>
        <stp>IDX_RATIO</stp>
        <stp>9/3/2007</stp>
        <stp>9/3/2007</stp>
        <stp>[Fixed Income  Prices 2004-2009.xlsx]TIPS!R424C112</stp>
        <tr r="DH424" s="1"/>
      </tp>
      <tp>
        <v>1.0696099999999999</v>
        <stp/>
        <stp>##V3_BDHV12</stp>
        <stp>912810FS2 Govt</stp>
        <stp>IDX_RATIO</stp>
        <stp>5/7/2009</stp>
        <stp>5/7/2009</stp>
        <stp>[Fixed Income  Prices 2004-2009.xlsx]TIPS!R862C112</stp>
        <tr r="DH862" s="1"/>
      </tp>
      <tp>
        <v>1.1347499999999999</v>
        <stp/>
        <stp>##V3_BDHV12</stp>
        <stp>912810FR4 Govt</stp>
        <stp>IDX_RATIO</stp>
        <stp>1/21/2009</stp>
        <stp>1/21/2009</stp>
        <stp>[Fixed Income  Prices 2004-2009.xlsx]TIPS!R1173C108</stp>
        <tr r="DD1173" s="1"/>
      </tp>
      <tp>
        <v>1.0262800000000001</v>
        <stp/>
        <stp>##V3_BDHV12</stp>
        <stp>912828BW9 Govt</stp>
        <stp>IDX_RATIO</stp>
        <stp>9/8/2004</stp>
        <stp>9/8/2004</stp>
        <stp>[Fixed Income  Prices 2004-2009.xlsx]TIPS!R38C56</stp>
        <tr r="BD38" s="1"/>
      </tp>
      <tp>
        <v>1.05226</v>
        <stp/>
        <stp>##V3_BDHV12</stp>
        <stp>912828AF7 Govt</stp>
        <stp>IDX_RATIO</stp>
        <stp>8/6/2004</stp>
        <stp>8/6/2004</stp>
        <stp>[Fixed Income  Prices 2004-2009.xlsx]TIPS!R15C44</stp>
        <tr r="AR15" s="1"/>
      </tp>
      <tp>
        <v>1.04972</v>
        <stp/>
        <stp>##V3_BDHV12</stp>
        <stp>912810FS2 Govt</stp>
        <stp>IDX_RATIO</stp>
        <stp>9/4/2007</stp>
        <stp>9/4/2007</stp>
        <stp>[Fixed Income  Prices 2004-2009.xlsx]TIPS!R425C112</stp>
        <tr r="DH425" s="1"/>
      </tp>
      <tp>
        <v>1.1198699999999999</v>
        <stp/>
        <stp>##V3_BDHV12</stp>
        <stp>912810FR4 Govt</stp>
        <stp>IDX_RATIO</stp>
        <stp>2/18/2009</stp>
        <stp>2/18/2009</stp>
        <stp>[Fixed Income  Prices 2004-2009.xlsx]TIPS!R1193C108</stp>
        <tr r="DD1193" s="1"/>
      </tp>
      <tp>
        <v>1.1312</v>
        <stp/>
        <stp>##V3_BDHV12</stp>
        <stp>912810FR4 Govt</stp>
        <stp>IDX_RATIO</stp>
        <stp>1/26/2009</stp>
        <stp>1/26/2009</stp>
        <stp>[Fixed Income  Prices 2004-2009.xlsx]TIPS!R1176C108</stp>
        <tr r="DD1176" s="1"/>
      </tp>
      <tp>
        <v>1.11981</v>
        <stp/>
        <stp>##V3_BDHV12</stp>
        <stp>912810FR4 Govt</stp>
        <stp>IDX_RATIO</stp>
        <stp>4/1/2008</stp>
        <stp>4/1/2008</stp>
        <stp>[Fixed Income  Prices 2004-2009.xlsx]TIPS!R962C108</stp>
        <tr r="DD962" s="1"/>
      </tp>
      <tp>
        <v>1.04972</v>
        <stp/>
        <stp>##V3_BDHV12</stp>
        <stp>912810FS2 Govt</stp>
        <stp>IDX_RATIO</stp>
        <stp>9/5/2007</stp>
        <stp>9/5/2007</stp>
        <stp>[Fixed Income  Prices 2004-2009.xlsx]TIPS!R426C112</stp>
        <tr r="DH426" s="1"/>
      </tp>
      <tp>
        <v>1.0744899999999999</v>
        <stp/>
        <stp>##V3_BDHV12</stp>
        <stp>912810FR4 Govt</stp>
        <stp>IDX_RATIO</stp>
        <stp>8/4/2006</stp>
        <stp>8/4/2006</stp>
        <stp>[Fixed Income  Prices 2004-2009.xlsx]TIPS!R530C108</stp>
        <tr r="DD530" s="1"/>
      </tp>
      <tp>
        <v>1.1194500000000001</v>
        <stp/>
        <stp>##V3_BDHV12</stp>
        <stp>912810FR4 Govt</stp>
        <stp>IDX_RATIO</stp>
        <stp>2/19/2009</stp>
        <stp>2/19/2009</stp>
        <stp>[Fixed Income  Prices 2004-2009.xlsx]TIPS!R1194C108</stp>
        <tr r="DD1194" s="1"/>
      </tp>
      <tp>
        <v>1.13049</v>
        <stp/>
        <stp>##V3_BDHV12</stp>
        <stp>912810FR4 Govt</stp>
        <stp>IDX_RATIO</stp>
        <stp>1/27/2009</stp>
        <stp>1/27/2009</stp>
        <stp>[Fixed Income  Prices 2004-2009.xlsx]TIPS!R1177C108</stp>
        <tr r="DD1177" s="1"/>
      </tp>
      <tp>
        <v>1.0497099999999999</v>
        <stp/>
        <stp>##V3_BDHV12</stp>
        <stp>912810FS2 Govt</stp>
        <stp>IDX_RATIO</stp>
        <stp>9/6/2007</stp>
        <stp>9/6/2007</stp>
        <stp>[Fixed Income  Prices 2004-2009.xlsx]TIPS!R427C112</stp>
        <tr r="DH427" s="1"/>
      </tp>
      <tp>
        <v>1.11992</v>
        <stp/>
        <stp>##V3_BDHV12</stp>
        <stp>912810FR4 Govt</stp>
        <stp>IDX_RATIO</stp>
        <stp>4/2/2008</stp>
        <stp>4/2/2008</stp>
        <stp>[Fixed Income  Prices 2004-2009.xlsx]TIPS!R963C108</stp>
        <tr r="DD963" s="1"/>
      </tp>
      <tp>
        <v>1.0690999999999999</v>
        <stp/>
        <stp>##V3_BDHV12</stp>
        <stp>912810FS2 Govt</stp>
        <stp>IDX_RATIO</stp>
        <stp>5/1/2009</stp>
        <stp>5/1/2009</stp>
        <stp>[Fixed Income  Prices 2004-2009.xlsx]TIPS!R858C112</stp>
        <tr r="DH858" s="1"/>
      </tp>
      <tp>
        <v>1.0747</v>
        <stp/>
        <stp>##V3_BDHV12</stp>
        <stp>912810FR4 Govt</stp>
        <stp>IDX_RATIO</stp>
        <stp>8/7/2006</stp>
        <stp>8/7/2006</stp>
        <stp>[Fixed Income  Prices 2004-2009.xlsx]TIPS!R531C108</stp>
        <tr r="DD531" s="1"/>
      </tp>
      <tp>
        <v>1.11998</v>
        <stp/>
        <stp>##V3_BDHV12</stp>
        <stp>912810FR4 Govt</stp>
        <stp>IDX_RATIO</stp>
        <stp>3/31/2009</stp>
        <stp>3/31/2009</stp>
        <stp>[Fixed Income  Prices 2004-2009.xlsx]TIPS!R1222C108</stp>
        <tr r="DD1222" s="1"/>
      </tp>
      <tp>
        <v>1.0202800000000001</v>
        <stp/>
        <stp>##V3_BDHV12</stp>
        <stp>912828FB1 Govt</stp>
        <stp>IDX_RATIO</stp>
        <stp>8/2/2006</stp>
        <stp>8/2/2006</stp>
        <stp>[Fixed Income  Prices 2004-2009.xlsx]TIPS!R76C32</stp>
        <tr r="AF76" s="1"/>
      </tp>
      <tp>
        <v>1.12002</v>
        <stp/>
        <stp>##V3_BDHV12</stp>
        <stp>912810FR4 Govt</stp>
        <stp>IDX_RATIO</stp>
        <stp>4/3/2008</stp>
        <stp>4/3/2008</stp>
        <stp>[Fixed Income  Prices 2004-2009.xlsx]TIPS!R964C108</stp>
        <tr r="DD964" s="1"/>
      </tp>
      <tp>
        <v>1.0497000000000001</v>
        <stp/>
        <stp>##V3_BDHV12</stp>
        <stp>912810FS2 Govt</stp>
        <stp>IDX_RATIO</stp>
        <stp>9/7/2007</stp>
        <stp>9/7/2007</stp>
        <stp>[Fixed Income  Prices 2004-2009.xlsx]TIPS!R428C112</stp>
        <tr r="DH428" s="1"/>
      </tp>
      <tp>
        <v>1.1198300000000001</v>
        <stp/>
        <stp>##V3_BDHV12</stp>
        <stp>912810FR4 Govt</stp>
        <stp>IDX_RATIO</stp>
        <stp>3/30/2009</stp>
        <stp>3/30/2009</stp>
        <stp>[Fixed Income  Prices 2004-2009.xlsx]TIPS!R1221C108</stp>
        <tr r="DD1221" s="1"/>
      </tp>
      <tp>
        <v>1.1924299999999999</v>
        <stp/>
        <stp>##V3_BDHV12</stp>
        <stp>9128272M3 Govt</stp>
        <stp>IDX_RATIO</stp>
        <stp>7/27/2004</stp>
        <stp>7/27/2004</stp>
        <stp>[Fixed Income  Prices 2004-2009.xlsx]TIPS!R7C8</stp>
        <tr r="H7" s="1"/>
      </tp>
      <tp>
        <v>1.1921999999999999</v>
        <stp/>
        <stp>##V3_BDHV12</stp>
        <stp>9128272M3 Govt</stp>
        <stp>IDX_RATIO</stp>
        <stp>7/26/2004</stp>
        <stp>7/26/2004</stp>
        <stp>[Fixed Income  Prices 2004-2009.xlsx]TIPS!R6C8</stp>
        <tr r="H6" s="1"/>
      </tp>
      <tp>
        <v>1.1928700000000001</v>
        <stp/>
        <stp>##V3_BDHV12</stp>
        <stp>9128272M3 Govt</stp>
        <stp>IDX_RATIO</stp>
        <stp>7/29/2004</stp>
        <stp>7/29/2004</stp>
        <stp>[Fixed Income  Prices 2004-2009.xlsx]TIPS!R9C8</stp>
        <tr r="H9" s="1"/>
      </tp>
      <tp>
        <v>1.19265</v>
        <stp/>
        <stp>##V3_BDHV12</stp>
        <stp>9128272M3 Govt</stp>
        <stp>IDX_RATIO</stp>
        <stp>7/28/2004</stp>
        <stp>7/28/2004</stp>
        <stp>[Fixed Income  Prices 2004-2009.xlsx]TIPS!R8C8</stp>
        <tr r="H8" s="1"/>
      </tp>
      <tp>
        <v>0.99314000000000002</v>
        <stp/>
        <stp>##V3_BDHV12</stp>
        <stp>912828JX9 Govt</stp>
        <stp>IDX_RATIO</stp>
        <stp>1/26/2009</stp>
        <stp>1/26/2009</stp>
        <stp>[Fixed Income  Prices 2004-2009.xlsx]TIPS!R19C100</stp>
        <tr r="CV19" s="1"/>
      </tp>
      <tp>
        <v>1.00559</v>
        <stp/>
        <stp>##V3_BDHV12</stp>
        <stp>912810FS2 Govt</stp>
        <stp>IDX_RATIO</stp>
        <stp>5/26/2006</stp>
        <stp>5/26/2006</stp>
        <stp>[Fixed Income  Prices 2004-2009.xlsx]TIPS!R93C112</stp>
        <tr r="DH93" s="1"/>
      </tp>
      <tp>
        <v>1.0054099999999999</v>
        <stp/>
        <stp>##V3_BDHV12</stp>
        <stp>912810FS2 Govt</stp>
        <stp>IDX_RATIO</stp>
        <stp>5/25/2006</stp>
        <stp>5/25/2006</stp>
        <stp>[Fixed Income  Prices 2004-2009.xlsx]TIPS!R92C112</stp>
        <tr r="DH92" s="1"/>
      </tp>
      <tp>
        <v>0.99251999999999996</v>
        <stp/>
        <stp>##V3_BDHV12</stp>
        <stp>912828JX9 Govt</stp>
        <stp>IDX_RATIO</stp>
        <stp>1/27/2009</stp>
        <stp>1/27/2009</stp>
        <stp>[Fixed Income  Prices 2004-2009.xlsx]TIPS!R20C100</stp>
        <tr r="CV20" s="1"/>
      </tp>
      <tp>
        <v>0.98392000000000002</v>
        <stp/>
        <stp>##V3_BDHV12</stp>
        <stp>912828JX9 Govt</stp>
        <stp>IDX_RATIO</stp>
        <stp>2/16/2009</stp>
        <stp>2/16/2009</stp>
        <stp>[Fixed Income  Prices 2004-2009.xlsx]TIPS!R34C100</stp>
        <tr r="CV34" s="1"/>
      </tp>
      <tp>
        <v>1.0052300000000001</v>
        <stp/>
        <stp>##V3_BDHV12</stp>
        <stp>912810FS2 Govt</stp>
        <stp>IDX_RATIO</stp>
        <stp>5/24/2006</stp>
        <stp>5/24/2006</stp>
        <stp>[Fixed Income  Prices 2004-2009.xlsx]TIPS!R91C112</stp>
        <tr r="DH91" s="1"/>
      </tp>
      <tp>
        <v>0.98355999999999999</v>
        <stp/>
        <stp>##V3_BDHV12</stp>
        <stp>912828JX9 Govt</stp>
        <stp>IDX_RATIO</stp>
        <stp>2/17/2009</stp>
        <stp>2/17/2009</stp>
        <stp>[Fixed Income  Prices 2004-2009.xlsx]TIPS!R35C100</stp>
        <tr r="CV35" s="1"/>
      </tp>
      <tp>
        <v>1.00488</v>
        <stp/>
        <stp>##V3_BDHV12</stp>
        <stp>912810FS2 Govt</stp>
        <stp>IDX_RATIO</stp>
        <stp>5/22/2006</stp>
        <stp>5/22/2006</stp>
        <stp>[Fixed Income  Prices 2004-2009.xlsx]TIPS!R89C112</stp>
        <tr r="DH89" s="1"/>
      </tp>
      <tp>
        <v>1.01769</v>
        <stp/>
        <stp>##V3_BDHV12</stp>
        <stp>912810PS1 Govt</stp>
        <stp>IDX_RATIO</stp>
        <stp>5/30/2007</stp>
        <stp>5/30/2007</stp>
        <stp>[Fixed Income  Prices 2004-2009.xlsx]TIPS!R96C116</stp>
        <tr r="DL96" s="1"/>
      </tp>
      <tp>
        <v>0.98612</v>
        <stp/>
        <stp>##V3_BDHV12</stp>
        <stp>912828JX9 Govt</stp>
        <stp>IDX_RATIO</stp>
        <stp>2/10/2009</stp>
        <stp>2/10/2009</stp>
        <stp>[Fixed Income  Prices 2004-2009.xlsx]TIPS!R30C100</stp>
        <tr r="CV30" s="1"/>
      </tp>
      <tp>
        <v>1.00505</v>
        <stp/>
        <stp>##V3_BDHV12</stp>
        <stp>912810FS2 Govt</stp>
        <stp>IDX_RATIO</stp>
        <stp>5/23/2006</stp>
        <stp>5/23/2006</stp>
        <stp>[Fixed Income  Prices 2004-2009.xlsx]TIPS!R90C112</stp>
        <tr r="DH90" s="1"/>
      </tp>
      <tp>
        <v>0.99563999999999997</v>
        <stp/>
        <stp>##V3_BDHV12</stp>
        <stp>912828JX9 Govt</stp>
        <stp>IDX_RATIO</stp>
        <stp>1/22/2009</stp>
        <stp>1/22/2009</stp>
        <stp>[Fixed Income  Prices 2004-2009.xlsx]TIPS!R17C100</stp>
        <tr r="CV17" s="1"/>
      </tp>
      <tp>
        <v>0.99500999999999995</v>
        <stp/>
        <stp>##V3_BDHV12</stp>
        <stp>912828JX9 Govt</stp>
        <stp>IDX_RATIO</stp>
        <stp>1/23/2009</stp>
        <stp>1/23/2009</stp>
        <stp>[Fixed Income  Prices 2004-2009.xlsx]TIPS!R18C100</stp>
        <tr r="CV18" s="1"/>
      </tp>
      <tp>
        <v>1.01799</v>
        <stp/>
        <stp>##V3_BDHV12</stp>
        <stp>912810PS1 Govt</stp>
        <stp>IDX_RATIO</stp>
        <stp>5/31/2007</stp>
        <stp>5/31/2007</stp>
        <stp>[Fixed Income  Prices 2004-2009.xlsx]TIPS!R97C116</stp>
        <tr r="DL97" s="1"/>
      </tp>
      <tp>
        <v>0.98575000000000002</v>
        <stp/>
        <stp>##V3_BDHV12</stp>
        <stp>912828JX9 Govt</stp>
        <stp>IDX_RATIO</stp>
        <stp>2/11/2009</stp>
        <stp>2/11/2009</stp>
        <stp>[Fixed Income  Prices 2004-2009.xlsx]TIPS!R31C100</stp>
        <tr r="CV31" s="1"/>
      </tp>
      <tp>
        <v>0.98538999999999999</v>
        <stp/>
        <stp>##V3_BDHV12</stp>
        <stp>912828JX9 Govt</stp>
        <stp>IDX_RATIO</stp>
        <stp>2/12/2009</stp>
        <stp>2/12/2009</stp>
        <stp>[Fixed Income  Prices 2004-2009.xlsx]TIPS!R32C100</stp>
        <tr r="CV32" s="1"/>
      </tp>
      <tp>
        <v>0.99687999999999999</v>
        <stp/>
        <stp>##V3_BDHV12</stp>
        <stp>912828JX9 Govt</stp>
        <stp>IDX_RATIO</stp>
        <stp>1/20/2009</stp>
        <stp>1/20/2009</stp>
        <stp>[Fixed Income  Prices 2004-2009.xlsx]TIPS!R15C100</stp>
        <tr r="CV15" s="1"/>
      </tp>
      <tp>
        <v>0.98502000000000001</v>
        <stp/>
        <stp>##V3_BDHV12</stp>
        <stp>912828JX9 Govt</stp>
        <stp>IDX_RATIO</stp>
        <stp>2/13/2009</stp>
        <stp>2/13/2009</stp>
        <stp>[Fixed Income  Prices 2004-2009.xlsx]TIPS!R33C100</stp>
        <tr r="CV33" s="1"/>
      </tp>
      <tp>
        <v>0.99626000000000003</v>
        <stp/>
        <stp>##V3_BDHV12</stp>
        <stp>912828JX9 Govt</stp>
        <stp>IDX_RATIO</stp>
        <stp>1/21/2009</stp>
        <stp>1/21/2009</stp>
        <stp>[Fixed Income  Prices 2004-2009.xlsx]TIPS!R16C100</stp>
        <tr r="CV16" s="1"/>
      </tp>
      <tp>
        <v>1.00766</v>
        <stp/>
        <stp>##V3_BDHV12</stp>
        <stp>912810PS1 Govt</stp>
        <stp>IDX_RATIO</stp>
        <stp>4/23/2007</stp>
        <stp>4/23/2007</stp>
        <stp>[Fixed Income  Prices 2004-2009.xlsx]TIPS!R69C116</stp>
        <tr r="DL69" s="1"/>
      </tp>
      <tp>
        <v>0.98260999999999998</v>
        <stp/>
        <stp>##V3_BDHV12</stp>
        <stp>912810PZ5 Govt</stp>
        <stp>IDX_RATIO</stp>
        <stp>3/26/2009</stp>
        <stp>3/26/2009</stp>
        <stp>[Fixed Income  Prices 2004-2009.xlsx]TIPS!R47C120</stp>
        <tr r="DP47" s="1"/>
      </tp>
      <tp>
        <v>0.98275000000000001</v>
        <stp/>
        <stp>##V3_BDHV12</stp>
        <stp>912810PZ5 Govt</stp>
        <stp>IDX_RATIO</stp>
        <stp>3/27/2009</stp>
        <stp>3/27/2009</stp>
        <stp>[Fixed Income  Prices 2004-2009.xlsx]TIPS!R48C120</stp>
        <tr r="DP48" s="1"/>
      </tp>
      <tp>
        <v>0.98233000000000004</v>
        <stp/>
        <stp>##V3_BDHV12</stp>
        <stp>912810PZ5 Govt</stp>
        <stp>IDX_RATIO</stp>
        <stp>3/24/2009</stp>
        <stp>3/24/2009</stp>
        <stp>[Fixed Income  Prices 2004-2009.xlsx]TIPS!R45C120</stp>
        <tr r="DP45" s="1"/>
      </tp>
      <tp>
        <v>0.98246999999999995</v>
        <stp/>
        <stp>##V3_BDHV12</stp>
        <stp>912810PZ5 Govt</stp>
        <stp>IDX_RATIO</stp>
        <stp>3/25/2009</stp>
        <stp>3/25/2009</stp>
        <stp>[Fixed Income  Prices 2004-2009.xlsx]TIPS!R46C120</stp>
        <tr r="DP46" s="1"/>
      </tp>
      <tp>
        <v>1.0071300000000001</v>
        <stp/>
        <stp>##V3_BDHV12</stp>
        <stp>912810PS1 Govt</stp>
        <stp>IDX_RATIO</stp>
        <stp>4/20/2007</stp>
        <stp>4/20/2007</stp>
        <stp>[Fixed Income  Prices 2004-2009.xlsx]TIPS!R68C116</stp>
        <tr r="DL68" s="1"/>
      </tp>
      <tp>
        <v>0.99126999999999998</v>
        <stp/>
        <stp>##V3_BDHV12</stp>
        <stp>912828JX9 Govt</stp>
        <stp>IDX_RATIO</stp>
        <stp>1/29/2009</stp>
        <stp>1/29/2009</stp>
        <stp>[Fixed Income  Prices 2004-2009.xlsx]TIPS!R22C100</stp>
        <tr r="CV22" s="1"/>
      </tp>
      <tp>
        <v>0.98319000000000001</v>
        <stp/>
        <stp>##V3_BDHV12</stp>
        <stp>912828JX9 Govt</stp>
        <stp>IDX_RATIO</stp>
        <stp>2/18/2009</stp>
        <stp>2/18/2009</stp>
        <stp>[Fixed Income  Prices 2004-2009.xlsx]TIPS!R36C100</stp>
        <tr r="CV36" s="1"/>
      </tp>
      <tp>
        <v>1.0082</v>
        <stp/>
        <stp>##V3_BDHV12</stp>
        <stp>912810PS1 Govt</stp>
        <stp>IDX_RATIO</stp>
        <stp>4/26/2007</stp>
        <stp>4/26/2007</stp>
        <stp>[Fixed Income  Prices 2004-2009.xlsx]TIPS!R72C116</stp>
        <tr r="DL72" s="1"/>
      </tp>
      <tp>
        <v>0.98219999999999996</v>
        <stp/>
        <stp>##V3_BDHV12</stp>
        <stp>912810PZ5 Govt</stp>
        <stp>IDX_RATIO</stp>
        <stp>3/23/2009</stp>
        <stp>3/23/2009</stp>
        <stp>[Fixed Income  Prices 2004-2009.xlsx]TIPS!R44C120</stp>
        <tr r="DP44" s="1"/>
      </tp>
      <tp>
        <v>0.9919</v>
        <stp/>
        <stp>##V3_BDHV12</stp>
        <stp>912828JX9 Govt</stp>
        <stp>IDX_RATIO</stp>
        <stp>1/28/2009</stp>
        <stp>1/28/2009</stp>
        <stp>[Fixed Income  Prices 2004-2009.xlsx]TIPS!R21C100</stp>
        <tr r="CV21" s="1"/>
      </tp>
      <tp>
        <v>1.0083800000000001</v>
        <stp/>
        <stp>##V3_BDHV12</stp>
        <stp>912810PS1 Govt</stp>
        <stp>IDX_RATIO</stp>
        <stp>4/27/2007</stp>
        <stp>4/27/2007</stp>
        <stp>[Fixed Income  Prices 2004-2009.xlsx]TIPS!R73C116</stp>
        <tr r="DL73" s="1"/>
      </tp>
      <tp>
        <v>0.98282999999999998</v>
        <stp/>
        <stp>##V3_BDHV12</stp>
        <stp>912828JX9 Govt</stp>
        <stp>IDX_RATIO</stp>
        <stp>2/19/2009</stp>
        <stp>2/19/2009</stp>
        <stp>[Fixed Income  Prices 2004-2009.xlsx]TIPS!R37C100</stp>
        <tr r="CV37" s="1"/>
      </tp>
      <tp>
        <v>0.98177999999999999</v>
        <stp/>
        <stp>##V3_BDHV12</stp>
        <stp>912810PZ5 Govt</stp>
        <stp>IDX_RATIO</stp>
        <stp>3/20/2009</stp>
        <stp>3/20/2009</stp>
        <stp>[Fixed Income  Prices 2004-2009.xlsx]TIPS!R43C120</stp>
        <tr r="DP43" s="1"/>
      </tp>
      <tp>
        <v>1.00613</v>
        <stp/>
        <stp>##V3_BDHV12</stp>
        <stp>912810FS2 Govt</stp>
        <stp>IDX_RATIO</stp>
        <stp>5/29/2006</stp>
        <stp>5/29/2006</stp>
        <stp>[Fixed Income  Prices 2004-2009.xlsx]TIPS!R94C112</stp>
        <tr r="DH94" s="1"/>
      </tp>
      <tp>
        <v>1.0078400000000001</v>
        <stp/>
        <stp>##V3_BDHV12</stp>
        <stp>912810PS1 Govt</stp>
        <stp>IDX_RATIO</stp>
        <stp>4/24/2007</stp>
        <stp>4/24/2007</stp>
        <stp>[Fixed Income  Prices 2004-2009.xlsx]TIPS!R70C116</stp>
        <tr r="DL70" s="1"/>
      </tp>
      <tp>
        <v>1.0080199999999999</v>
        <stp/>
        <stp>##V3_BDHV12</stp>
        <stp>912810PS1 Govt</stp>
        <stp>IDX_RATIO</stp>
        <stp>4/25/2007</stp>
        <stp>4/25/2007</stp>
        <stp>[Fixed Income  Prices 2004-2009.xlsx]TIPS!R71C116</stp>
        <tr r="DL71" s="1"/>
      </tp>
      <tp>
        <v>1.17384</v>
        <stp/>
        <stp>##V3_BDHV12</stp>
        <stp>9128273T7 Govt</stp>
        <stp>IDX_RATIO</stp>
        <stp>9/7/2004</stp>
        <stp>9/7/2004</stp>
        <stp>[Fixed Income  Prices 2004-2009.xlsx]TIPS!R37C12</stp>
        <tr r="L37" s="1"/>
      </tp>
      <tp>
        <v>1.12337</v>
        <stp/>
        <stp>##V3_BDHV12</stp>
        <stp>912810FR4 Govt</stp>
        <stp>IDX_RATIO</stp>
        <stp>5/2/2008</stp>
        <stp>5/2/2008</stp>
        <stp>[Fixed Income  Prices 2004-2009.xlsx]TIPS!R985C108</stp>
        <tr r="DD985" s="1"/>
      </tp>
      <tp>
        <v>0.99558000000000002</v>
        <stp/>
        <stp>##V3_BDHV12</stp>
        <stp>912828ET3 Govt</stp>
        <stp>IDX_RATIO</stp>
        <stp>2/1/2006</stp>
        <stp>2/1/2006</stp>
        <stp>[Fixed Income  Prices 2004-2009.xlsx]TIPS!R19C76</stp>
        <tr r="BX19" s="1"/>
      </tp>
      <tp>
        <v>1.1535199999999999</v>
        <stp/>
        <stp>##V3_BDHV12</stp>
        <stp>9128274Y5 Govt</stp>
        <stp>IDX_RATIO</stp>
        <stp>8/5/2004</stp>
        <stp>8/5/2004</stp>
        <stp>[Fixed Income  Prices 2004-2009.xlsx]TIPS!R14C16</stp>
        <tr r="P14" s="1"/>
      </tp>
      <tp>
        <v>0.99155000000000004</v>
        <stp/>
        <stp>##V3_BDHV12</stp>
        <stp>912828ET3 Govt</stp>
        <stp>IDX_RATIO</stp>
        <stp>3/1/2006</stp>
        <stp>3/1/2006</stp>
        <stp>[Fixed Income  Prices 2004-2009.xlsx]TIPS!R39C76</stp>
        <tr r="BX39" s="1"/>
      </tp>
      <tp>
        <v>1.0155099999999999</v>
        <stp/>
        <stp>##V3_BDHV12</stp>
        <stp>912828FB1 Govt</stp>
        <stp>IDX_RATIO</stp>
        <stp>7/3/2006</stp>
        <stp>7/3/2006</stp>
        <stp>[Fixed Income  Prices 2004-2009.xlsx]TIPS!R54C32</stp>
        <tr r="AF54" s="1"/>
      </tp>
      <tp>
        <v>1.0481799999999999</v>
        <stp/>
        <stp>##V3_BDHV12</stp>
        <stp>912810FS2 Govt</stp>
        <stp>IDX_RATIO</stp>
        <stp>8/8/2007</stp>
        <stp>8/8/2007</stp>
        <stp>[Fixed Income  Prices 2004-2009.xlsx]TIPS!R406C112</stp>
        <tr r="DH406" s="1"/>
      </tp>
      <tp>
        <v>1.0002899999999999</v>
        <stp/>
        <stp>##V3_BDHV12</stp>
        <stp>912828DH0 Govt</stp>
        <stp>IDX_RATIO</stp>
        <stp>2/1/2005</stp>
        <stp>2/1/2005</stp>
        <stp>[Fixed Income  Prices 2004-2009.xlsx]TIPS!R17C68</stp>
        <tr r="BP17" s="1"/>
      </tp>
      <tp>
        <v>1.0653999999999999</v>
        <stp/>
        <stp>##V3_BDHV12</stp>
        <stp>9128277J5 Govt</stp>
        <stp>IDX_RATIO</stp>
        <stp>8/5/2004</stp>
        <stp>8/5/2004</stp>
        <stp>[Fixed Income  Prices 2004-2009.xlsx]TIPS!R14C36</stp>
        <tr r="AJ14" s="1"/>
      </tp>
      <tp>
        <v>1.1271100000000001</v>
        <stp/>
        <stp>##V3_BDHV12</stp>
        <stp>9128275W8 Govt</stp>
        <stp>IDX_RATIO</stp>
        <stp>9/8/2004</stp>
        <stp>9/8/2004</stp>
        <stp>[Fixed Income  Prices 2004-2009.xlsx]TIPS!R38C20</stp>
        <tr r="T38" s="1"/>
      </tp>
      <tp>
        <v>1.08954</v>
        <stp/>
        <stp>##V3_BDHV12</stp>
        <stp>9128276R8 Govt</stp>
        <stp>IDX_RATIO</stp>
        <stp>9/8/2004</stp>
        <stp>9/8/2004</stp>
        <stp>[Fixed Income  Prices 2004-2009.xlsx]TIPS!R38C28</stp>
        <tr r="AB38" s="1"/>
      </tp>
      <tp>
        <v>1.1230599999999999</v>
        <stp/>
        <stp>##V3_BDHV12</stp>
        <stp>912810FR4 Govt</stp>
        <stp>IDX_RATIO</stp>
        <stp>5/1/2008</stp>
        <stp>5/1/2008</stp>
        <stp>[Fixed Income  Prices 2004-2009.xlsx]TIPS!R984C108</stp>
        <tr r="DD984" s="1"/>
      </tp>
      <tp>
        <v>1.0482499999999999</v>
        <stp/>
        <stp>##V3_BDHV12</stp>
        <stp>912810FS2 Govt</stp>
        <stp>IDX_RATIO</stp>
        <stp>8/9/2007</stp>
        <stp>8/9/2007</stp>
        <stp>[Fixed Income  Prices 2004-2009.xlsx]TIPS!R407C112</stp>
        <tr r="DH407" s="1"/>
      </tp>
      <tp>
        <v>0.99661999999999995</v>
        <stp/>
        <stp>##V3_BDHV12</stp>
        <stp>912828DH0 Govt</stp>
        <stp>IDX_RATIO</stp>
        <stp>3/1/2005</stp>
        <stp>3/1/2005</stp>
        <stp>[Fixed Income  Prices 2004-2009.xlsx]TIPS!R37C68</stp>
        <tr r="BP37" s="1"/>
      </tp>
      <tp>
        <v>1.00143</v>
        <stp/>
        <stp>##V3_BDHV12</stp>
        <stp>912828FB1 Govt</stp>
        <stp>IDX_RATIO</stp>
        <stp>5/3/2006</stp>
        <stp>5/3/2006</stp>
        <stp>[Fixed Income  Prices 2004-2009.xlsx]TIPS!R11C32</stp>
        <tr r="AF11" s="1"/>
      </tp>
      <tp>
        <v>1.12463</v>
        <stp/>
        <stp>##V3_BDHV12</stp>
        <stp>912810FR4 Govt</stp>
        <stp>IDX_RATIO</stp>
        <stp>5/6/2008</stp>
        <stp>5/6/2008</stp>
        <stp>[Fixed Income  Prices 2004-2009.xlsx]TIPS!R987C108</stp>
        <tr r="DD987" s="1"/>
      </tp>
      <tp>
        <v>0.99872000000000005</v>
        <stp/>
        <stp>##V3_BDHV12</stp>
        <stp>912828DH0 Govt</stp>
        <stp>IDX_RATIO</stp>
        <stp>4/1/2005</stp>
        <stp>4/1/2005</stp>
        <stp>[Fixed Income  Prices 2004-2009.xlsx]TIPS!R60C68</stp>
        <tr r="BP60" s="1"/>
      </tp>
      <tp>
        <v>1.0033399999999999</v>
        <stp/>
        <stp>##V3_BDHV12</stp>
        <stp>912828GX2 Govt</stp>
        <stp>IDX_RATIO</stp>
        <stp>8/1/2007</stp>
        <stp>8/1/2007</stp>
        <stp>[Fixed Income  Prices 2004-2009.xlsx]TIPS!R19C88</stp>
        <tr r="CJ19" s="1"/>
      </tp>
      <tp>
        <v>1.1249400000000001</v>
        <stp/>
        <stp>##V3_BDHV12</stp>
        <stp>912810FR4 Govt</stp>
        <stp>IDX_RATIO</stp>
        <stp>5/7/2008</stp>
        <stp>5/7/2008</stp>
        <stp>[Fixed Income  Prices 2004-2009.xlsx]TIPS!R988C108</stp>
        <tr r="DD988" s="1"/>
      </tp>
      <tp>
        <v>1.12836</v>
        <stp/>
        <stp>##V3_BDHV12</stp>
        <stp>912810FR4 Govt</stp>
        <stp>IDX_RATIO</stp>
        <stp>1/30/2009</stp>
        <stp>1/30/2009</stp>
        <stp>[Fixed Income  Prices 2004-2009.xlsx]TIPS!R1180C108</stp>
        <tr r="DD1180" s="1"/>
      </tp>
      <tp>
        <v>1.00461</v>
        <stp/>
        <stp>##V3_BDHV12</stp>
        <stp>912828GN4 Govt</stp>
        <stp>IDX_RATIO</stp>
        <stp>5/7/2007</stp>
        <stp>5/7/2007</stp>
        <stp>[Fixed Income  Prices 2004-2009.xlsx]TIPS!R14C40</stp>
        <tr r="AN14" s="1"/>
      </tp>
      <tp>
        <v>1.0650500000000001</v>
        <stp/>
        <stp>##V3_BDHV12</stp>
        <stp>912810FS2 Govt</stp>
        <stp>IDX_RATIO</stp>
        <stp>4/8/2009</stp>
        <stp>4/8/2009</stp>
        <stp>[Fixed Income  Prices 2004-2009.xlsx]TIPS!R841C112</stp>
        <tr r="DH841" s="1"/>
      </tp>
      <tp t="e">
        <v>#N/A</v>
        <stp/>
        <stp>##V3_BDHV12</stp>
        <stp>912833RY Govt</stp>
        <stp>YLD_YTM_ASK</stp>
        <stp>20080208</stp>
        <stp>20080425</stp>
        <stp>[Fixed Income  Prices 2004-2009.xlsx]STRIP Yield Curve!R83C13</stp>
        <stp>Days=N</stp>
        <stp>Fill=B</stp>
        <stp>Sort=D</stp>
        <stp>Per=cW</stp>
        <stp>Dts=H</stp>
        <stp>cols=1;rows=12</stp>
        <tr r="M83" s="4"/>
      </tp>
      <tp>
        <v>1.01329</v>
        <stp/>
        <stp>##V3_BDHV12</stp>
        <stp>912828GN4 Govt</stp>
        <stp>IDX_RATIO</stp>
        <stp>6/7/2007</stp>
        <stp>6/7/2007</stp>
        <stp>[Fixed Income  Prices 2004-2009.xlsx]TIPS!R37C40</stp>
        <tr r="AN37" s="1"/>
      </tp>
      <tp>
        <v>1.12432</v>
        <stp/>
        <stp>##V3_BDHV12</stp>
        <stp>912810FR4 Govt</stp>
        <stp>IDX_RATIO</stp>
        <stp>5/5/2008</stp>
        <stp>5/5/2008</stp>
        <stp>[Fixed Income  Prices 2004-2009.xlsx]TIPS!R986C108</stp>
        <tr r="DD986" s="1"/>
      </tp>
      <tp>
        <v>1.0771500000000001</v>
        <stp/>
        <stp>##V3_BDHV12</stp>
        <stp>912810FR4 Govt</stp>
        <stp>IDX_RATIO</stp>
        <stp>9/8/2006</stp>
        <stp>9/8/2006</stp>
        <stp>[Fixed Income  Prices 2004-2009.xlsx]TIPS!R555C108</stp>
        <tr r="DD555" s="1"/>
      </tp>
      <tp>
        <v>1.0652200000000001</v>
        <stp/>
        <stp>##V3_BDHV12</stp>
        <stp>912810FS2 Govt</stp>
        <stp>IDX_RATIO</stp>
        <stp>4/9/2009</stp>
        <stp>4/9/2009</stp>
        <stp>[Fixed Income  Prices 2004-2009.xlsx]TIPS!R842C112</stp>
        <tr r="DH842" s="1"/>
      </tp>
      <tp>
        <v>1.00112</v>
        <stp/>
        <stp>##V3_BDHV12</stp>
        <stp>912828ET3 Govt</stp>
        <stp>IDX_RATIO</stp>
        <stp>5/1/2006</stp>
        <stp>5/1/2006</stp>
        <stp>[Fixed Income  Prices 2004-2009.xlsx]TIPS!R82C76</stp>
        <tr r="BX82" s="1"/>
      </tp>
      <tp>
        <v>1.04779</v>
        <stp/>
        <stp>##V3_BDHV12</stp>
        <stp>912810FS2 Govt</stp>
        <stp>IDX_RATIO</stp>
        <stp>8/2/2007</stp>
        <stp>8/2/2007</stp>
        <stp>[Fixed Income  Prices 2004-2009.xlsx]TIPS!R402C112</stp>
        <tr r="DH402" s="1"/>
      </tp>
      <tp>
        <v>1.0638099999999999</v>
        <stp/>
        <stp>##V3_BDHV12</stp>
        <stp>912810FS2 Govt</stp>
        <stp>IDX_RATIO</stp>
        <stp>4/1/2009</stp>
        <stp>4/1/2009</stp>
        <stp>[Fixed Income  Prices 2004-2009.xlsx]TIPS!R836C112</stp>
        <tr r="DH836" s="1"/>
      </tp>
      <tp>
        <v>1.0770500000000001</v>
        <stp/>
        <stp>##V3_BDHV12</stp>
        <stp>912810FR4 Govt</stp>
        <stp>IDX_RATIO</stp>
        <stp>9/7/2006</stp>
        <stp>9/7/2006</stp>
        <stp>[Fixed Income  Prices 2004-2009.xlsx]TIPS!R554C108</stp>
        <tr r="DD554" s="1"/>
      </tp>
      <tp>
        <v>1.1193599999999999</v>
        <stp/>
        <stp>##V3_BDHV12</stp>
        <stp>912810FR4 Govt</stp>
        <stp>IDX_RATIO</stp>
        <stp>3/27/2009</stp>
        <stp>3/27/2009</stp>
        <stp>[Fixed Income  Prices 2004-2009.xlsx]TIPS!R1220C108</stp>
        <tr r="DD1220" s="1"/>
      </tp>
      <tp>
        <v>1.1188899999999999</v>
        <stp/>
        <stp>##V3_BDHV12</stp>
        <stp>912810FR4 Govt</stp>
        <stp>IDX_RATIO</stp>
        <stp>3/24/2009</stp>
        <stp>3/24/2009</stp>
        <stp>[Fixed Income  Prices 2004-2009.xlsx]TIPS!R1217C108</stp>
        <tr r="DD1217" s="1"/>
      </tp>
      <tp>
        <v>1.00057</v>
        <stp/>
        <stp>##V3_BDHV12</stp>
        <stp>912828EA4 Govt</stp>
        <stp>IDX_RATIO</stp>
        <stp>9/5/2005</stp>
        <stp>9/5/2005</stp>
        <stp>[Fixed Income  Prices 2004-2009.xlsx]TIPS!R41C72</stp>
        <tr r="BT41" s="1"/>
      </tp>
      <tp>
        <v>1.0062800000000001</v>
        <stp/>
        <stp>##V3_BDHV12</stp>
        <stp>912828CP3 Govt</stp>
        <stp>IDX_RATIO</stp>
        <stp>9/3/2004</stp>
        <stp>9/3/2004</stp>
        <stp>[Fixed Income  Prices 2004-2009.xlsx]TIPS!R35C64</stp>
        <tr r="BL35" s="1"/>
      </tp>
      <tp>
        <v>1.00444</v>
        <stp/>
        <stp>##V3_BDHV12</stp>
        <stp>912828GD6 Govt</stp>
        <stp>IDX_RATIO</stp>
        <stp>4/5/2007</stp>
        <stp>4/5/2007</stp>
        <stp>[Fixed Income  Prices 2004-2009.xlsx]TIPS!R65C84</stp>
        <tr r="CF65" s="1"/>
      </tp>
      <tp>
        <v>1.0251600000000001</v>
        <stp/>
        <stp>##V3_BDHV12</stp>
        <stp>912828GN4 Govt</stp>
        <stp>IDX_RATIO</stp>
        <stp>8/7/2007</stp>
        <stp>8/7/2007</stp>
        <stp>[Fixed Income  Prices 2004-2009.xlsx]TIPS!R80C40</stp>
        <tr r="AN80" s="1"/>
      </tp>
      <tp>
        <v>1.0478499999999999</v>
        <stp/>
        <stp>##V3_BDHV12</stp>
        <stp>912810FS2 Govt</stp>
        <stp>IDX_RATIO</stp>
        <stp>8/3/2007</stp>
        <stp>8/3/2007</stp>
        <stp>[Fixed Income  Prices 2004-2009.xlsx]TIPS!R403C112</stp>
        <tr r="DH403" s="1"/>
      </tp>
      <tp>
        <v>1.07694</v>
        <stp/>
        <stp>##V3_BDHV12</stp>
        <stp>912810FR4 Govt</stp>
        <stp>IDX_RATIO</stp>
        <stp>9/6/2006</stp>
        <stp>9/6/2006</stp>
        <stp>[Fixed Income  Prices 2004-2009.xlsx]TIPS!R553C108</stp>
        <tr r="DD553" s="1"/>
      </tp>
      <tp>
        <v>1.06487</v>
        <stp/>
        <stp>##V3_BDHV12</stp>
        <stp>912810FS2 Govt</stp>
        <stp>IDX_RATIO</stp>
        <stp>4/7/2009</stp>
        <stp>4/7/2009</stp>
        <stp>[Fixed Income  Prices 2004-2009.xlsx]TIPS!R840C112</stp>
        <tr r="DH840" s="1"/>
      </tp>
      <tp>
        <v>1.1190500000000001</v>
        <stp/>
        <stp>##V3_BDHV12</stp>
        <stp>912810FR4 Govt</stp>
        <stp>IDX_RATIO</stp>
        <stp>3/25/2009</stp>
        <stp>3/25/2009</stp>
        <stp>[Fixed Income  Prices 2004-2009.xlsx]TIPS!R1218C108</stp>
        <tr r="DD1218" s="1"/>
      </tp>
      <tp>
        <v>1.0034099999999999</v>
        <stp/>
        <stp>##V3_BDHV12</stp>
        <stp>912828CP3 Govt</stp>
        <stp>IDX_RATIO</stp>
        <stp>8/3/2004</stp>
        <stp>8/3/2004</stp>
        <stp>[Fixed Income  Prices 2004-2009.xlsx]TIPS!R12C64</stp>
        <tr r="BL12" s="1"/>
      </tp>
      <tp>
        <v>0.99950000000000006</v>
        <stp/>
        <stp>##V3_BDHV12</stp>
        <stp>912828EA4 Govt</stp>
        <stp>IDX_RATIO</stp>
        <stp>8/5/2005</stp>
        <stp>8/5/2005</stp>
        <stp>[Fixed Income  Prices 2004-2009.xlsx]TIPS!R20C72</stp>
        <tr r="BT20" s="1"/>
      </tp>
      <tp>
        <v>1.1252599999999999</v>
        <stp/>
        <stp>##V3_BDHV12</stp>
        <stp>912810FR4 Govt</stp>
        <stp>IDX_RATIO</stp>
        <stp>5/8/2008</stp>
        <stp>5/8/2008</stp>
        <stp>[Fixed Income  Prices 2004-2009.xlsx]TIPS!R989C108</stp>
        <tr r="DD989" s="1"/>
      </tp>
      <tp>
        <v>1.0641700000000001</v>
        <stp/>
        <stp>##V3_BDHV12</stp>
        <stp>912810FS2 Govt</stp>
        <stp>IDX_RATIO</stp>
        <stp>4/3/2009</stp>
        <stp>4/3/2009</stp>
        <stp>[Fixed Income  Prices 2004-2009.xlsx]TIPS!R838C112</stp>
        <tr r="DH838" s="1"/>
      </tp>
      <tp>
        <v>1.12557</v>
        <stp/>
        <stp>##V3_BDHV12</stp>
        <stp>912810FR4 Govt</stp>
        <stp>IDX_RATIO</stp>
        <stp>5/9/2008</stp>
        <stp>5/9/2008</stp>
        <stp>[Fixed Income  Prices 2004-2009.xlsx]TIPS!R990C108</stp>
        <tr r="DD990" s="1"/>
      </tp>
      <tp>
        <v>1.07684</v>
        <stp/>
        <stp>##V3_BDHV12</stp>
        <stp>912810FR4 Govt</stp>
        <stp>IDX_RATIO</stp>
        <stp>9/5/2006</stp>
        <stp>9/5/2006</stp>
        <stp>[Fixed Income  Prices 2004-2009.xlsx]TIPS!R552C108</stp>
        <tr r="DD552" s="1"/>
      </tp>
      <tp>
        <v>1.1192</v>
        <stp/>
        <stp>##V3_BDHV12</stp>
        <stp>912810FR4 Govt</stp>
        <stp>IDX_RATIO</stp>
        <stp>3/26/2009</stp>
        <stp>3/26/2009</stp>
        <stp>[Fixed Income  Prices 2004-2009.xlsx]TIPS!R1219C108</stp>
        <tr r="DD1219" s="1"/>
      </tp>
      <tp>
        <v>1.0547299999999999</v>
        <stp/>
        <stp>##V3_BDHV12</stp>
        <stp>912828AF7 Govt</stp>
        <stp>IDX_RATIO</stp>
        <stp>9/7/2004</stp>
        <stp>9/7/2004</stp>
        <stp>[Fixed Income  Prices 2004-2009.xlsx]TIPS!R37C44</stp>
        <tr r="AR37" s="1"/>
      </tp>
      <tp>
        <v>1.0242500000000001</v>
        <stp/>
        <stp>##V3_BDHV12</stp>
        <stp>912828BW9 Govt</stp>
        <stp>IDX_RATIO</stp>
        <stp>8/9/2004</stp>
        <stp>8/9/2004</stp>
        <stp>[Fixed Income  Prices 2004-2009.xlsx]TIPS!R16C56</stp>
        <tr r="BD16" s="1"/>
      </tp>
      <tp>
        <v>1.04772</v>
        <stp/>
        <stp>##V3_BDHV12</stp>
        <stp>912810FS2 Govt</stp>
        <stp>IDX_RATIO</stp>
        <stp>8/1/2007</stp>
        <stp>8/1/2007</stp>
        <stp>[Fixed Income  Prices 2004-2009.xlsx]TIPS!R401C112</stp>
        <tr r="DH401" s="1"/>
      </tp>
      <tp>
        <v>1.07673</v>
        <stp/>
        <stp>##V3_BDHV12</stp>
        <stp>912810FR4 Govt</stp>
        <stp>IDX_RATIO</stp>
        <stp>9/4/2006</stp>
        <stp>9/4/2006</stp>
        <stp>[Fixed Income  Prices 2004-2009.xlsx]TIPS!R551C108</stp>
        <tr r="DD551" s="1"/>
      </tp>
      <tp>
        <v>1.06399</v>
        <stp/>
        <stp>##V3_BDHV12</stp>
        <stp>912810FS2 Govt</stp>
        <stp>IDX_RATIO</stp>
        <stp>4/2/2009</stp>
        <stp>4/2/2009</stp>
        <stp>[Fixed Income  Prices 2004-2009.xlsx]TIPS!R837C112</stp>
        <tr r="DH837" s="1"/>
      </tp>
      <tp>
        <v>1.0328599999999999</v>
        <stp/>
        <stp>##V3_BDHV12</stp>
        <stp>912828BD1 Govt</stp>
        <stp>IDX_RATIO</stp>
        <stp>9/1/2004</stp>
        <stp>9/1/2004</stp>
        <stp>[Fixed Income  Prices 2004-2009.xlsx]TIPS!R33C52</stp>
        <tr r="AZ33" s="1"/>
      </tp>
      <tp>
        <v>1.02623</v>
        <stp/>
        <stp>##V3_BDHV12</stp>
        <stp>912828BW9 Govt</stp>
        <stp>IDX_RATIO</stp>
        <stp>9/9/2004</stp>
        <stp>9/9/2004</stp>
        <stp>[Fixed Income  Prices 2004-2009.xlsx]TIPS!R39C56</stp>
        <tr r="BD39" s="1"/>
      </tp>
      <tp>
        <v>1.0480499999999999</v>
        <stp/>
        <stp>##V3_BDHV12</stp>
        <stp>912810FS2 Govt</stp>
        <stp>IDX_RATIO</stp>
        <stp>8/6/2007</stp>
        <stp>8/6/2007</stp>
        <stp>[Fixed Income  Prices 2004-2009.xlsx]TIPS!R404C112</stp>
        <tr r="DH404" s="1"/>
      </tp>
      <tp>
        <v>1.11826</v>
        <stp/>
        <stp>##V3_BDHV12</stp>
        <stp>912810FR4 Govt</stp>
        <stp>IDX_RATIO</stp>
        <stp>3/20/2009</stp>
        <stp>3/20/2009</stp>
        <stp>[Fixed Income  Prices 2004-2009.xlsx]TIPS!R1215C108</stp>
        <tr r="DD1215" s="1"/>
      </tp>
      <tp>
        <v>1.0481100000000001</v>
        <stp/>
        <stp>##V3_BDHV12</stp>
        <stp>912810FS2 Govt</stp>
        <stp>IDX_RATIO</stp>
        <stp>8/7/2007</stp>
        <stp>8/7/2007</stp>
        <stp>[Fixed Income  Prices 2004-2009.xlsx]TIPS!R405C112</stp>
        <tr r="DH405" s="1"/>
      </tp>
      <tp>
        <v>1.0764100000000001</v>
        <stp/>
        <stp>##V3_BDHV12</stp>
        <stp>912810FR4 Govt</stp>
        <stp>IDX_RATIO</stp>
        <stp>9/1/2006</stp>
        <stp>9/1/2006</stp>
        <stp>[Fixed Income  Prices 2004-2009.xlsx]TIPS!R550C108</stp>
        <tr r="DD550" s="1"/>
      </tp>
      <tp>
        <v>1.0203500000000001</v>
        <stp/>
        <stp>##V3_BDHV12</stp>
        <stp>912828FB1 Govt</stp>
        <stp>IDX_RATIO</stp>
        <stp>8/3/2006</stp>
        <stp>8/3/2006</stp>
        <stp>[Fixed Income  Prices 2004-2009.xlsx]TIPS!R77C32</stp>
        <tr r="AF77" s="1"/>
      </tp>
      <tp>
        <v>0.99939999999999996</v>
        <stp/>
        <stp>##V3_BDHV12</stp>
        <stp>912828GD6 Govt</stp>
        <stp>IDX_RATIO</stp>
        <stp>2/5/2007</stp>
        <stp>2/5/2007</stp>
        <stp>[Fixed Income  Prices 2004-2009.xlsx]TIPS!R22C84</stp>
        <tr r="CF22" s="1"/>
      </tp>
      <tp>
        <v>1.0647</v>
        <stp/>
        <stp>##V3_BDHV12</stp>
        <stp>912810FS2 Govt</stp>
        <stp>IDX_RATIO</stp>
        <stp>4/6/2009</stp>
        <stp>4/6/2009</stp>
        <stp>[Fixed Income  Prices 2004-2009.xlsx]TIPS!R839C112</stp>
        <tr r="DH839" s="1"/>
      </tp>
      <tp>
        <v>1.11873</v>
        <stp/>
        <stp>##V3_BDHV12</stp>
        <stp>912810FR4 Govt</stp>
        <stp>IDX_RATIO</stp>
        <stp>3/23/2009</stp>
        <stp>3/23/2009</stp>
        <stp>[Fixed Income  Prices 2004-2009.xlsx]TIPS!R1216C108</stp>
        <tr r="DD1216" s="1"/>
      </tp>
      <tp>
        <v>1.0010699999999999</v>
        <stp/>
        <stp>##V3_BDHV12</stp>
        <stp>912828GD6 Govt</stp>
        <stp>IDX_RATIO</stp>
        <stp>3/5/2007</stp>
        <stp>3/5/2007</stp>
        <stp>[Fixed Income  Prices 2004-2009.xlsx]TIPS!R42C84</stp>
        <tr r="CF42" s="1"/>
      </tp>
      <tp>
        <v>0.98068</v>
        <stp/>
        <stp>##V3_BDHV12</stp>
        <stp>912828JX9 Govt</stp>
        <stp>IDX_RATIO</stp>
        <stp>3/12/2009</stp>
        <stp>3/12/2009</stp>
        <stp>[Fixed Income  Prices 2004-2009.xlsx]TIPS!R52C100</stp>
        <tr r="CV52" s="1"/>
      </tp>
      <tp>
        <v>1.0159100000000001</v>
        <stp/>
        <stp>##V3_BDHV12</stp>
        <stp>912810PS1 Govt</stp>
        <stp>IDX_RATIO</stp>
        <stp>5/24/2007</stp>
        <stp>5/24/2007</stp>
        <stp>[Fixed Income  Prices 2004-2009.xlsx]TIPS!R92C116</stp>
        <tr r="DL92" s="1"/>
      </tp>
      <tp>
        <v>0.98082000000000003</v>
        <stp/>
        <stp>##V3_BDHV12</stp>
        <stp>912828JX9 Govt</stp>
        <stp>IDX_RATIO</stp>
        <stp>3/13/2009</stp>
        <stp>3/13/2009</stp>
        <stp>[Fixed Income  Prices 2004-2009.xlsx]TIPS!R53C100</stp>
        <tr r="CV53" s="1"/>
      </tp>
      <tp>
        <v>1.00092</v>
        <stp/>
        <stp>##V3_BDHV12</stp>
        <stp>912810FS2 Govt</stp>
        <stp>IDX_RATIO</stp>
        <stp>4/28/2006</stp>
        <stp>4/28/2006</stp>
        <stp>[Fixed Income  Prices 2004-2009.xlsx]TIPS!R73C112</stp>
        <tr r="DH73" s="1"/>
      </tp>
      <tp>
        <v>1.0162100000000001</v>
        <stp/>
        <stp>##V3_BDHV12</stp>
        <stp>912810PS1 Govt</stp>
        <stp>IDX_RATIO</stp>
        <stp>5/25/2007</stp>
        <stp>5/25/2007</stp>
        <stp>[Fixed Income  Prices 2004-2009.xlsx]TIPS!R93C116</stp>
        <tr r="DL93" s="1"/>
      </tp>
      <tp>
        <v>0.98041</v>
        <stp/>
        <stp>##V3_BDHV12</stp>
        <stp>912828JX9 Govt</stp>
        <stp>IDX_RATIO</stp>
        <stp>3/10/2009</stp>
        <stp>3/10/2009</stp>
        <stp>[Fixed Income  Prices 2004-2009.xlsx]TIPS!R50C100</stp>
        <tr r="CV50" s="1"/>
      </tp>
      <tp>
        <v>0.98055000000000003</v>
        <stp/>
        <stp>##V3_BDHV12</stp>
        <stp>912828JX9 Govt</stp>
        <stp>IDX_RATIO</stp>
        <stp>3/11/2009</stp>
        <stp>3/11/2009</stp>
        <stp>[Fixed Income  Prices 2004-2009.xlsx]TIPS!R51C100</stp>
        <tr r="CV51" s="1"/>
      </tp>
      <tp>
        <v>1.01502</v>
        <stp/>
        <stp>##V3_BDHV12</stp>
        <stp>912810PS1 Govt</stp>
        <stp>IDX_RATIO</stp>
        <stp>5/21/2007</stp>
        <stp>5/21/2007</stp>
        <stp>[Fixed Income  Prices 2004-2009.xlsx]TIPS!R89C116</stp>
        <tr r="DL89" s="1"/>
      </tp>
      <tp>
        <v>0.98123000000000005</v>
        <stp/>
        <stp>##V3_BDHV12</stp>
        <stp>912828JX9 Govt</stp>
        <stp>IDX_RATIO</stp>
        <stp>3/16/2009</stp>
        <stp>3/16/2009</stp>
        <stp>[Fixed Income  Prices 2004-2009.xlsx]TIPS!R54C100</stp>
        <tr r="CV54" s="1"/>
      </tp>
      <tp>
        <v>0.99065000000000003</v>
        <stp/>
        <stp>##V3_BDHV12</stp>
        <stp>912828JX9 Govt</stp>
        <stp>IDX_RATIO</stp>
        <stp>1/30/2009</stp>
        <stp>1/30/2009</stp>
        <stp>[Fixed Income  Prices 2004-2009.xlsx]TIPS!R23C100</stp>
        <tr r="CV23" s="1"/>
      </tp>
      <tp>
        <v>0.98136999999999996</v>
        <stp/>
        <stp>##V3_BDHV12</stp>
        <stp>912828JX9 Govt</stp>
        <stp>IDX_RATIO</stp>
        <stp>3/17/2009</stp>
        <stp>3/17/2009</stp>
        <stp>[Fixed Income  Prices 2004-2009.xlsx]TIPS!R55C100</stp>
        <tr r="CV55" s="1"/>
      </tp>
      <tp>
        <v>1.00648</v>
        <stp/>
        <stp>##V3_BDHV12</stp>
        <stp>912810FS2 Govt</stp>
        <stp>IDX_RATIO</stp>
        <stp>5/31/2006</stp>
        <stp>5/31/2006</stp>
        <stp>[Fixed Income  Prices 2004-2009.xlsx]TIPS!R96C112</stp>
        <tr r="DH96" s="1"/>
      </tp>
      <tp>
        <v>1.01532</v>
        <stp/>
        <stp>##V3_BDHV12</stp>
        <stp>912810PS1 Govt</stp>
        <stp>IDX_RATIO</stp>
        <stp>5/22/2007</stp>
        <stp>5/22/2007</stp>
        <stp>[Fixed Income  Prices 2004-2009.xlsx]TIPS!R90C116</stp>
        <tr r="DL90" s="1"/>
      </tp>
      <tp>
        <v>1.00631</v>
        <stp/>
        <stp>##V3_BDHV12</stp>
        <stp>912810FS2 Govt</stp>
        <stp>IDX_RATIO</stp>
        <stp>5/30/2006</stp>
        <stp>5/30/2006</stp>
        <stp>[Fixed Income  Prices 2004-2009.xlsx]TIPS!R95C112</stp>
        <tr r="DH95" s="1"/>
      </tp>
      <tp>
        <v>1.01562</v>
        <stp/>
        <stp>##V3_BDHV12</stp>
        <stp>912810PS1 Govt</stp>
        <stp>IDX_RATIO</stp>
        <stp>5/23/2007</stp>
        <stp>5/23/2007</stp>
        <stp>[Fixed Income  Prices 2004-2009.xlsx]TIPS!R91C116</stp>
        <tr r="DL91" s="1"/>
      </tp>
      <tp>
        <v>0.98246</v>
        <stp/>
        <stp>##V3_BDHV12</stp>
        <stp>912810PZ5 Govt</stp>
        <stp>IDX_RATIO</stp>
        <stp>2/20/2009</stp>
        <stp>2/20/2009</stp>
        <stp>[Fixed Income  Prices 2004-2009.xlsx]TIPS!R23C120</stp>
        <tr r="DP23" s="1"/>
      </tp>
      <tp>
        <v>1.00038</v>
        <stp/>
        <stp>##V3_BDHV12</stp>
        <stp>912810FS2 Govt</stp>
        <stp>IDX_RATIO</stp>
        <stp>4/20/2006</stp>
        <stp>4/20/2006</stp>
        <stp>[Fixed Income  Prices 2004-2009.xlsx]TIPS!R67C112</stp>
        <tr r="DH67" s="1"/>
      </tp>
      <tp>
        <v>1.0004500000000001</v>
        <stp/>
        <stp>##V3_BDHV12</stp>
        <stp>912810FS2 Govt</stp>
        <stp>IDX_RATIO</stp>
        <stp>4/21/2006</stp>
        <stp>4/21/2006</stp>
        <stp>[Fixed Income  Prices 2004-2009.xlsx]TIPS!R68C112</stp>
        <tr r="DH68" s="1"/>
      </tp>
      <tp>
        <v>1.00892</v>
        <stp/>
        <stp>##V3_BDHV12</stp>
        <stp>912810PS1 Govt</stp>
        <stp>IDX_RATIO</stp>
        <stp>4/30/2007</stp>
        <stp>4/30/2007</stp>
        <stp>[Fixed Income  Prices 2004-2009.xlsx]TIPS!R74C116</stp>
        <tr r="DL74" s="1"/>
      </tp>
      <tp>
        <v>0.98150999999999999</v>
        <stp/>
        <stp>##V3_BDHV12</stp>
        <stp>912828JX9 Govt</stp>
        <stp>IDX_RATIO</stp>
        <stp>3/18/2009</stp>
        <stp>3/18/2009</stp>
        <stp>[Fixed Income  Prices 2004-2009.xlsx]TIPS!R56C100</stp>
        <tr r="CV56" s="1"/>
      </tp>
      <tp>
        <v>0.98136999999999996</v>
        <stp/>
        <stp>##V3_BDHV12</stp>
        <stp>912810PZ5 Govt</stp>
        <stp>IDX_RATIO</stp>
        <stp>2/23/2009</stp>
        <stp>2/23/2009</stp>
        <stp>[Fixed Income  Prices 2004-2009.xlsx]TIPS!R24C120</stp>
        <tr r="DP24" s="1"/>
      </tp>
      <tp>
        <v>0.98165000000000002</v>
        <stp/>
        <stp>##V3_BDHV12</stp>
        <stp>912828JX9 Govt</stp>
        <stp>IDX_RATIO</stp>
        <stp>3/19/2009</stp>
        <stp>3/19/2009</stp>
        <stp>[Fixed Income  Prices 2004-2009.xlsx]TIPS!R57C100</stp>
        <tr r="CV57" s="1"/>
      </tp>
      <tp>
        <v>1.00065</v>
        <stp/>
        <stp>##V3_BDHV12</stp>
        <stp>912810FS2 Govt</stp>
        <stp>IDX_RATIO</stp>
        <stp>4/24/2006</stp>
        <stp>4/24/2006</stp>
        <stp>[Fixed Income  Prices 2004-2009.xlsx]TIPS!R69C112</stp>
        <tr r="DH69" s="1"/>
      </tp>
      <tp>
        <v>0.98099999999999998</v>
        <stp/>
        <stp>##V3_BDHV12</stp>
        <stp>912810PZ5 Govt</stp>
        <stp>IDX_RATIO</stp>
        <stp>2/24/2009</stp>
        <stp>2/24/2009</stp>
        <stp>[Fixed Income  Prices 2004-2009.xlsx]TIPS!R25C120</stp>
        <tr r="DP25" s="1"/>
      </tp>
      <tp>
        <v>1.0007200000000001</v>
        <stp/>
        <stp>##V3_BDHV12</stp>
        <stp>912810FS2 Govt</stp>
        <stp>IDX_RATIO</stp>
        <stp>4/25/2006</stp>
        <stp>4/25/2006</stp>
        <stp>[Fixed Income  Prices 2004-2009.xlsx]TIPS!R70C112</stp>
        <tr r="DH70" s="1"/>
      </tp>
      <tp>
        <v>1.0170999999999999</v>
        <stp/>
        <stp>##V3_BDHV12</stp>
        <stp>912810PS1 Govt</stp>
        <stp>IDX_RATIO</stp>
        <stp>5/28/2007</stp>
        <stp>5/28/2007</stp>
        <stp>[Fixed Income  Prices 2004-2009.xlsx]TIPS!R94C116</stp>
        <tr r="DL94" s="1"/>
      </tp>
      <tp>
        <v>0.98063</v>
        <stp/>
        <stp>##V3_BDHV12</stp>
        <stp>912810PZ5 Govt</stp>
        <stp>IDX_RATIO</stp>
        <stp>2/25/2009</stp>
        <stp>2/25/2009</stp>
        <stp>[Fixed Income  Prices 2004-2009.xlsx]TIPS!R26C120</stp>
        <tr r="DP26" s="1"/>
      </tp>
      <tp>
        <v>1.0174000000000001</v>
        <stp/>
        <stp>##V3_BDHV12</stp>
        <stp>912810PS1 Govt</stp>
        <stp>IDX_RATIO</stp>
        <stp>5/29/2007</stp>
        <stp>5/29/2007</stp>
        <stp>[Fixed Income  Prices 2004-2009.xlsx]TIPS!R95C116</stp>
        <tr r="DL95" s="1"/>
      </tp>
      <tp>
        <v>0.98329999999999995</v>
        <stp/>
        <stp>##V3_BDHV12</stp>
        <stp>912810PZ5 Govt</stp>
        <stp>IDX_RATIO</stp>
        <stp>3/31/2009</stp>
        <stp>3/31/2009</stp>
        <stp>[Fixed Income  Prices 2004-2009.xlsx]TIPS!R50C120</stp>
        <tr r="DP50" s="1"/>
      </tp>
      <tp>
        <v>0.98026999999999997</v>
        <stp/>
        <stp>##V3_BDHV12</stp>
        <stp>912810PZ5 Govt</stp>
        <stp>IDX_RATIO</stp>
        <stp>2/26/2009</stp>
        <stp>2/26/2009</stp>
        <stp>[Fixed Income  Prices 2004-2009.xlsx]TIPS!R27C120</stp>
        <tr r="DP27" s="1"/>
      </tp>
      <tp>
        <v>1.00085</v>
        <stp/>
        <stp>##V3_BDHV12</stp>
        <stp>912810FS2 Govt</stp>
        <stp>IDX_RATIO</stp>
        <stp>4/27/2006</stp>
        <stp>4/27/2006</stp>
        <stp>[Fixed Income  Prices 2004-2009.xlsx]TIPS!R72C112</stp>
        <tr r="DH72" s="1"/>
      </tp>
      <tp>
        <v>0.98316000000000003</v>
        <stp/>
        <stp>##V3_BDHV12</stp>
        <stp>912810PZ5 Govt</stp>
        <stp>IDX_RATIO</stp>
        <stp>3/30/2009</stp>
        <stp>3/30/2009</stp>
        <stp>[Fixed Income  Prices 2004-2009.xlsx]TIPS!R49C120</stp>
        <tr r="DP49" s="1"/>
      </tp>
      <tp>
        <v>0.97989999999999999</v>
        <stp/>
        <stp>##V3_BDHV12</stp>
        <stp>912810PZ5 Govt</stp>
        <stp>IDX_RATIO</stp>
        <stp>2/27/2009</stp>
        <stp>2/27/2009</stp>
        <stp>[Fixed Income  Prices 2004-2009.xlsx]TIPS!R28C120</stp>
        <tr r="DP28" s="1"/>
      </tp>
      <tp>
        <v>1.0007900000000001</v>
        <stp/>
        <stp>##V3_BDHV12</stp>
        <stp>912810FS2 Govt</stp>
        <stp>IDX_RATIO</stp>
        <stp>4/26/2006</stp>
        <stp>4/26/2006</stp>
        <stp>[Fixed Income  Prices 2004-2009.xlsx]TIPS!R71C112</stp>
        <tr r="DH71" s="1"/>
      </tp>
      <tp>
        <v>1.15665</v>
        <stp/>
        <stp>##V3_BDHV12</stp>
        <stp>9128274Y5 Govt</stp>
        <stp>IDX_RATIO</stp>
        <stp>9/2/2004</stp>
        <stp>9/2/2004</stp>
        <stp>[Fixed Income  Prices 2004-2009.xlsx]TIPS!R34C16</stp>
        <tr r="P34" s="1"/>
      </tp>
      <tp>
        <v>1.24752</v>
        <stp/>
        <stp>##V3_BDHV12</stp>
        <stp>9128276R8 Govt</stp>
        <stp>IDX_RATIO</stp>
        <stp>8/8/2008</stp>
        <stp>8/8/2008</stp>
        <stp>[Fixed Income  Prices 2004-2009.xlsx]TIPS!R1057C28</stp>
        <tr r="AB1057" s="1"/>
      </tp>
      <tp>
        <v>1.1148400000000001</v>
        <stp/>
        <stp>##V3_BDHV12</stp>
        <stp>912810FR4 Govt</stp>
        <stp>IDX_RATIO</stp>
        <stp>2/8/2008</stp>
        <stp>2/8/2008</stp>
        <stp>[Fixed Income  Prices 2004-2009.xlsx]TIPS!R925C108</stp>
        <tr r="DD925" s="1"/>
      </tp>
      <tp>
        <v>1.1483300000000001</v>
        <stp/>
        <stp>##V3_BDHV12</stp>
        <stp>912810FR4 Govt</stp>
        <stp>IDX_RATIO</stp>
        <stp>7/29/2008</stp>
        <stp>7/29/2008</stp>
        <stp>[Fixed Income  Prices 2004-2009.xlsx]TIPS!R1047C108</stp>
        <tr r="DD1047" s="1"/>
      </tp>
      <tp>
        <v>1.1326400000000001</v>
        <stp/>
        <stp>##V3_BDHV12</stp>
        <stp>912810FR4 Govt</stp>
        <stp>IDX_RATIO</stp>
        <stp>7/14/2009</stp>
        <stp>7/14/2009</stp>
        <stp>[Fixed Income  Prices 2004-2009.xlsx]TIPS!R1297C108</stp>
        <tr r="DD1297" s="1"/>
      </tp>
      <tp>
        <v>1.12534</v>
        <stp/>
        <stp>##V3_BDHV12</stp>
        <stp>912810FR4 Govt</stp>
        <stp>IDX_RATIO</stp>
        <stp>4/29/2009</stp>
        <stp>4/29/2009</stp>
        <stp>[Fixed Income  Prices 2004-2009.xlsx]TIPS!R1243C108</stp>
        <tr r="DD1243" s="1"/>
      </tp>
      <tp>
        <v>1.00309</v>
        <stp/>
        <stp>##V3_BDHV12</stp>
        <stp>912828HN3 Govt</stp>
        <stp>IDX_RATIO</stp>
        <stp>2/8/2008</stp>
        <stp>2/8/2008</stp>
        <stp>[Fixed Income  Prices 2004-2009.xlsx]TIPS!R26C92</stp>
        <tr r="CN26" s="1"/>
      </tp>
      <tp>
        <v>0.99485999999999997</v>
        <stp/>
        <stp>##V3_BDHV12</stp>
        <stp>912828ET3 Govt</stp>
        <stp>IDX_RATIO</stp>
        <stp>2/6/2006</stp>
        <stp>2/6/2006</stp>
        <stp>[Fixed Income  Prices 2004-2009.xlsx]TIPS!R22C76</stp>
        <tr r="BX22" s="1"/>
      </tp>
      <tp>
        <v>1.15317</v>
        <stp/>
        <stp>##V3_BDHV12</stp>
        <stp>9128274Y5 Govt</stp>
        <stp>IDX_RATIO</stp>
        <stp>8/2/2004</stp>
        <stp>8/2/2004</stp>
        <stp>[Fixed Income  Prices 2004-2009.xlsx]TIPS!R11C16</stp>
        <tr r="P11" s="1"/>
      </tp>
      <tp>
        <v>0.99073</v>
        <stp/>
        <stp>##V3_BDHV12</stp>
        <stp>912828JX9 Govt</stp>
        <stp>IDX_RATIO</stp>
        <stp>6/1/2009</stp>
        <stp>6/1/2009</stp>
        <stp>[Fixed Income  Prices 2004-2009.xlsx]TIPS!R109C100</stp>
        <tr r="CV109" s="1"/>
      </tp>
      <tp>
        <v>1.0320100000000001</v>
        <stp/>
        <stp>##V3_BDHV12</stp>
        <stp>912810FR4 Govt</stp>
        <stp>IDX_RATIO</stp>
        <stp>9/2/2005</stp>
        <stp>9/2/2005</stp>
        <stp>[Fixed Income  Prices 2004-2009.xlsx]TIPS!R291C108</stp>
        <tr r="DD291" s="1"/>
      </tp>
      <tp>
        <v>1.14802</v>
        <stp/>
        <stp>##V3_BDHV12</stp>
        <stp>912810FR4 Govt</stp>
        <stp>IDX_RATIO</stp>
        <stp>7/28/2008</stp>
        <stp>7/28/2008</stp>
        <stp>[Fixed Income  Prices 2004-2009.xlsx]TIPS!R1046C108</stp>
        <tr r="DD1046" s="1"/>
      </tp>
      <tp>
        <v>1.1251500000000001</v>
        <stp/>
        <stp>##V3_BDHV12</stp>
        <stp>912810FR4 Govt</stp>
        <stp>IDX_RATIO</stp>
        <stp>4/28/2009</stp>
        <stp>4/28/2009</stp>
        <stp>[Fixed Income  Prices 2004-2009.xlsx]TIPS!R1242C108</stp>
        <tr r="DD1242" s="1"/>
      </tp>
      <tp>
        <v>1.1327400000000001</v>
        <stp/>
        <stp>##V3_BDHV12</stp>
        <stp>912810FR4 Govt</stp>
        <stp>IDX_RATIO</stp>
        <stp>7/15/2009</stp>
        <stp>7/15/2009</stp>
        <stp>[Fixed Income  Prices 2004-2009.xlsx]TIPS!R1298C108</stp>
        <tr r="DD1298" s="1"/>
      </tp>
      <tp>
        <v>1.0156700000000001</v>
        <stp/>
        <stp>##V3_BDHV12</stp>
        <stp>912828FB1 Govt</stp>
        <stp>IDX_RATIO</stp>
        <stp>7/4/2006</stp>
        <stp>7/4/2006</stp>
        <stp>[Fixed Income  Prices 2004-2009.xlsx]TIPS!R55C32</stp>
        <tr r="AF55" s="1"/>
      </tp>
      <tp>
        <v>0.99277000000000004</v>
        <stp/>
        <stp>##V3_BDHV12</stp>
        <stp>912828ET3 Govt</stp>
        <stp>IDX_RATIO</stp>
        <stp>3/6/2006</stp>
        <stp>3/6/2006</stp>
        <stp>[Fixed Income  Prices 2004-2009.xlsx]TIPS!R42C76</stp>
        <tr r="BX42" s="1"/>
      </tp>
      <tp>
        <v>1.06829</v>
        <stp/>
        <stp>##V3_BDHV12</stp>
        <stp>9128277J5 Govt</stp>
        <stp>IDX_RATIO</stp>
        <stp>9/2/2004</stp>
        <stp>9/2/2004</stp>
        <stp>[Fixed Income  Prices 2004-2009.xlsx]TIPS!R34C36</stp>
        <tr r="AJ34" s="1"/>
      </tp>
      <tp>
        <v>0.99089000000000005</v>
        <stp/>
        <stp>##V3_BDHV12</stp>
        <stp>912828JX9 Govt</stp>
        <stp>IDX_RATIO</stp>
        <stp>6/3/2009</stp>
        <stp>6/3/2009</stp>
        <stp>[Fixed Income  Prices 2004-2009.xlsx]TIPS!R111C100</stp>
        <tr r="CV111" s="1"/>
      </tp>
      <tp>
        <v>1.0603899999999999</v>
        <stp/>
        <stp>##V3_BDHV12</stp>
        <stp>912810FS2 Govt</stp>
        <stp>IDX_RATIO</stp>
        <stp>3/9/2009</stp>
        <stp>3/9/2009</stp>
        <stp>[Fixed Income  Prices 2004-2009.xlsx]TIPS!R819C112</stp>
        <tr r="DH819" s="1"/>
      </tp>
      <tp>
        <v>1.0318499999999999</v>
        <stp/>
        <stp>##V3_BDHV12</stp>
        <stp>912810FR4 Govt</stp>
        <stp>IDX_RATIO</stp>
        <stp>9/1/2005</stp>
        <stp>9/1/2005</stp>
        <stp>[Fixed Income  Prices 2004-2009.xlsx]TIPS!R290C108</stp>
        <tr r="DD290" s="1"/>
      </tp>
      <tp>
        <v>1.1328499999999999</v>
        <stp/>
        <stp>##V3_BDHV12</stp>
        <stp>912810FR4 Govt</stp>
        <stp>IDX_RATIO</stp>
        <stp>7/16/2009</stp>
        <stp>7/16/2009</stp>
        <stp>[Fixed Income  Prices 2004-2009.xlsx]TIPS!R1299C108</stp>
        <tr r="DD1299" s="1"/>
      </tp>
      <tp>
        <v>1.06507</v>
        <stp/>
        <stp>##V3_BDHV12</stp>
        <stp>9128277J5 Govt</stp>
        <stp>IDX_RATIO</stp>
        <stp>8/2/2004</stp>
        <stp>8/2/2004</stp>
        <stp>[Fixed Income  Prices 2004-2009.xlsx]TIPS!R11C36</stp>
        <tr r="AJ11" s="1"/>
      </tp>
      <tp>
        <v>0.99080999999999997</v>
        <stp/>
        <stp>##V3_BDHV12</stp>
        <stp>912828JX9 Govt</stp>
        <stp>IDX_RATIO</stp>
        <stp>6/2/2009</stp>
        <stp>6/2/2009</stp>
        <stp>[Fixed Income  Prices 2004-2009.xlsx]TIPS!R110C100</stp>
        <tr r="CV110" s="1"/>
      </tp>
      <tp>
        <v>1.0016099999999999</v>
        <stp/>
        <stp>##V3_BDHV12</stp>
        <stp>912828FB1 Govt</stp>
        <stp>IDX_RATIO</stp>
        <stp>5/4/2006</stp>
        <stp>5/4/2006</stp>
        <stp>[Fixed Income  Prices 2004-2009.xlsx]TIPS!R12C32</stp>
        <tr r="AF12" s="1"/>
      </tp>
      <tp>
        <v>0.99106000000000005</v>
        <stp/>
        <stp>##V3_BDHV12</stp>
        <stp>912828JX9 Govt</stp>
        <stp>IDX_RATIO</stp>
        <stp>6/5/2009</stp>
        <stp>6/5/2009</stp>
        <stp>[Fixed Income  Prices 2004-2009.xlsx]TIPS!R113C100</stp>
        <tr r="CV113" s="1"/>
      </tp>
      <tp>
        <v>1.0327999999999999</v>
        <stp/>
        <stp>##V3_BDHV12</stp>
        <stp>912810FR4 Govt</stp>
        <stp>IDX_RATIO</stp>
        <stp>9/7/2005</stp>
        <stp>9/7/2005</stp>
        <stp>[Fixed Income  Prices 2004-2009.xlsx]TIPS!R294C108</stp>
        <tr r="DD294" s="1"/>
      </tp>
      <tp>
        <v>1.1322099999999999</v>
        <stp/>
        <stp>##V3_BDHV12</stp>
        <stp>912810FR4 Govt</stp>
        <stp>IDX_RATIO</stp>
        <stp>7/10/2009</stp>
        <stp>7/10/2009</stp>
        <stp>[Fixed Income  Prices 2004-2009.xlsx]TIPS!R1295C108</stp>
        <tr r="DD1295" s="1"/>
      </tp>
      <tp>
        <v>0.99968000000000001</v>
        <stp/>
        <stp>##V3_BDHV12</stp>
        <stp>912828DH0 Govt</stp>
        <stp>IDX_RATIO</stp>
        <stp>4/6/2005</stp>
        <stp>4/6/2005</stp>
        <stp>[Fixed Income  Prices 2004-2009.xlsx]TIPS!R63C68</stp>
        <tr r="BP63" s="1"/>
      </tp>
      <tp>
        <v>1.00366</v>
        <stp/>
        <stp>##V3_BDHV12</stp>
        <stp>912828GX2 Govt</stp>
        <stp>IDX_RATIO</stp>
        <stp>8/6/2007</stp>
        <stp>8/6/2007</stp>
        <stp>[Fixed Income  Prices 2004-2009.xlsx]TIPS!R22C88</stp>
        <tr r="CJ22" s="1"/>
      </tp>
      <tp>
        <v>0.99097999999999997</v>
        <stp/>
        <stp>##V3_BDHV12</stp>
        <stp>912828JX9 Govt</stp>
        <stp>IDX_RATIO</stp>
        <stp>6/4/2009</stp>
        <stp>6/4/2009</stp>
        <stp>[Fixed Income  Prices 2004-2009.xlsx]TIPS!R112C100</stp>
        <tr r="CV112" s="1"/>
      </tp>
      <tp>
        <v>1.03264</v>
        <stp/>
        <stp>##V3_BDHV12</stp>
        <stp>912810FR4 Govt</stp>
        <stp>IDX_RATIO</stp>
        <stp>9/6/2005</stp>
        <stp>9/6/2005</stp>
        <stp>[Fixed Income  Prices 2004-2009.xlsx]TIPS!R293C108</stp>
        <tr r="DD293" s="1"/>
      </tp>
      <tp>
        <v>1.0052399999999999</v>
        <stp/>
        <stp>##V3_BDHV12</stp>
        <stp>912828GX2 Govt</stp>
        <stp>IDX_RATIO</stp>
        <stp>9/6/2007</stp>
        <stp>9/6/2007</stp>
        <stp>[Fixed Income  Prices 2004-2009.xlsx]TIPS!R45C88</stp>
        <tr r="CJ45" s="1"/>
      </tp>
      <tp>
        <v>1.0077799999999999</v>
        <stp/>
        <stp>##V3_BDHV12</stp>
        <stp>912828CZ1 Govt</stp>
        <stp>IDX_RATIO</stp>
        <stp>1/7/2005</stp>
        <stp>1/7/2005</stp>
        <stp>[Fixed Income  Prices 2004-2009.xlsx]TIPS!R56C24</stp>
        <tr r="X56" s="1"/>
      </tp>
      <tp>
        <v>1.0057400000000001</v>
        <stp/>
        <stp>##V3_BDHV12</stp>
        <stp>912828DH0 Govt</stp>
        <stp>IDX_RATIO</stp>
        <stp>5/6/2005</stp>
        <stp>5/6/2005</stp>
        <stp>[Fixed Income  Prices 2004-2009.xlsx]TIPS!R85C68</stp>
        <tr r="BP85" s="1"/>
      </tp>
      <tp>
        <v>1.0324800000000001</v>
        <stp/>
        <stp>##V3_BDHV12</stp>
        <stp>912810FR4 Govt</stp>
        <stp>IDX_RATIO</stp>
        <stp>9/5/2005</stp>
        <stp>9/5/2005</stp>
        <stp>[Fixed Income  Prices 2004-2009.xlsx]TIPS!R292C108</stp>
        <tr r="DD292" s="1"/>
      </tp>
      <tp>
        <v>1.00824</v>
        <stp/>
        <stp>##V3_BDHV12</stp>
        <stp>912828HN3 Govt</stp>
        <stp>IDX_RATIO</stp>
        <stp>4/8/2008</stp>
        <stp>4/8/2008</stp>
        <stp>[Fixed Income  Prices 2004-2009.xlsx]TIPS!R68C92</stp>
        <tr r="CN68" s="1"/>
      </tp>
      <tp>
        <v>1.00742</v>
        <stp/>
        <stp>##V3_BDHV12</stp>
        <stp>912828CZ1 Govt</stp>
        <stp>IDX_RATIO</stp>
        <stp>2/7/2005</stp>
        <stp>2/7/2005</stp>
        <stp>[Fixed Income  Prices 2004-2009.xlsx]TIPS!R77C24</stp>
        <tr r="X77" s="1"/>
      </tp>
      <tp>
        <v>0.99944</v>
        <stp/>
        <stp>##V3_BDHV12</stp>
        <stp>912828ET3 Govt</stp>
        <stp>IDX_RATIO</stp>
        <stp>4/6/2006</stp>
        <stp>4/6/2006</stp>
        <stp>[Fixed Income  Prices 2004-2009.xlsx]TIPS!R65C76</stp>
        <tr r="BX65" s="1"/>
      </tp>
      <tp>
        <v>1.13253</v>
        <stp/>
        <stp>##V3_BDHV12</stp>
        <stp>912810FR4 Govt</stp>
        <stp>IDX_RATIO</stp>
        <stp>7/13/2009</stp>
        <stp>7/13/2009</stp>
        <stp>[Fixed Income  Prices 2004-2009.xlsx]TIPS!R1296C108</stp>
        <tr r="DD1296" s="1"/>
      </tp>
      <tp>
        <v>1.00492</v>
        <stp/>
        <stp>##V3_BDHV12</stp>
        <stp>912828CZ1 Govt</stp>
        <stp>IDX_RATIO</stp>
        <stp>3/7/2005</stp>
        <stp>3/7/2005</stp>
        <stp>[Fixed Income  Prices 2004-2009.xlsx]TIPS!R97C24</stp>
        <tr r="X97" s="1"/>
      </tp>
      <tp>
        <v>1.02725</v>
        <stp/>
        <stp>##V3_BDHV12</stp>
        <stp>912828HW3 Govt</stp>
        <stp>IDX_RATIO</stp>
        <stp>8/8/2008</stp>
        <stp>8/8/2008</stp>
        <stp>[Fixed Income  Prices 2004-2009.xlsx]TIPS!R82C48</stp>
        <tr r="AV82" s="1"/>
      </tp>
      <tp>
        <v>1.0124599999999999</v>
        <stp/>
        <stp>##V3_BDHV12</stp>
        <stp>912828HN3 Govt</stp>
        <stp>IDX_RATIO</stp>
        <stp>5/8/2008</stp>
        <stp>5/8/2008</stp>
        <stp>[Fixed Income  Prices 2004-2009.xlsx]TIPS!R90C92</stp>
        <tr r="CN90" s="1"/>
      </tp>
      <tp>
        <v>1.0594999999999999</v>
        <stp/>
        <stp>##V3_BDHV12</stp>
        <stp>912810FS2 Govt</stp>
        <stp>IDX_RATIO</stp>
        <stp>3/3/2009</stp>
        <stp>3/3/2009</stp>
        <stp>[Fixed Income  Prices 2004-2009.xlsx]TIPS!R815C112</stp>
        <tr r="DH815" s="1"/>
      </tp>
      <tp>
        <v>0.99138999999999999</v>
        <stp/>
        <stp>##V3_BDHV12</stp>
        <stp>912828JX9 Govt</stp>
        <stp>IDX_RATIO</stp>
        <stp>6/9/2009</stp>
        <stp>6/9/2009</stp>
        <stp>[Fixed Income  Prices 2004-2009.xlsx]TIPS!R115C100</stp>
        <tr r="CV115" s="1"/>
      </tp>
      <tp>
        <v>1.22942</v>
        <stp/>
        <stp>##V3_BDHV12</stp>
        <stp>9128276R8 Govt</stp>
        <stp>IDX_RATIO</stp>
        <stp>8/3/2009</stp>
        <stp>8/3/2009</stp>
        <stp>[Fixed Income  Prices 2004-2009.xlsx]TIPS!R1313C28</stp>
        <tr r="AB1313" s="1"/>
      </tp>
      <tp>
        <v>1.1458599999999999</v>
        <stp/>
        <stp>##V3_BDHV12</stp>
        <stp>912810FR4 Govt</stp>
        <stp>IDX_RATIO</stp>
        <stp>7/21/2008</stp>
        <stp>7/21/2008</stp>
        <stp>[Fixed Income  Prices 2004-2009.xlsx]TIPS!R1041C108</stp>
        <tr r="DD1041" s="1"/>
      </tp>
      <tp>
        <v>1.0001</v>
        <stp/>
        <stp>##V3_BDHV12</stp>
        <stp>912828EA4 Govt</stp>
        <stp>IDX_RATIO</stp>
        <stp>9/2/2005</stp>
        <stp>9/2/2005</stp>
        <stp>[Fixed Income  Prices 2004-2009.xlsx]TIPS!R40C72</stp>
        <tr r="BT40" s="1"/>
      </tp>
      <tp>
        <v>1.0182899999999999</v>
        <stp/>
        <stp>##V3_BDHV12</stp>
        <stp>912828HW3 Govt</stp>
        <stp>IDX_RATIO</stp>
        <stp>7/8/2008</stp>
        <stp>7/8/2008</stp>
        <stp>[Fixed Income  Prices 2004-2009.xlsx]TIPS!R59C48</stp>
        <tr r="AV59" s="1"/>
      </tp>
      <tp>
        <v>1.0039100000000001</v>
        <stp/>
        <stp>##V3_BDHV12</stp>
        <stp>912828GD6 Govt</stp>
        <stp>IDX_RATIO</stp>
        <stp>4/2/2007</stp>
        <stp>4/2/2007</stp>
        <stp>[Fixed Income  Prices 2004-2009.xlsx]TIPS!R62C84</stp>
        <tr r="CF62" s="1"/>
      </tp>
      <tp>
        <v>1.1150199999999999</v>
        <stp/>
        <stp>##V3_BDHV12</stp>
        <stp>912810FR4 Govt</stp>
        <stp>IDX_RATIO</stp>
        <stp>2/1/2008</stp>
        <stp>2/1/2008</stp>
        <stp>[Fixed Income  Prices 2004-2009.xlsx]TIPS!R920C108</stp>
        <tr r="DD920" s="1"/>
      </tp>
      <tp>
        <v>1.2446900000000001</v>
        <stp/>
        <stp>##V3_BDHV12</stp>
        <stp>9128276R8 Govt</stp>
        <stp>IDX_RATIO</stp>
        <stp>8/1/2008</stp>
        <stp>8/1/2008</stp>
        <stp>[Fixed Income  Prices 2004-2009.xlsx]TIPS!R1052C28</stp>
        <tr r="AB1052" s="1"/>
      </tp>
      <tp>
        <v>1.05935</v>
        <stp/>
        <stp>##V3_BDHV12</stp>
        <stp>912810FS2 Govt</stp>
        <stp>IDX_RATIO</stp>
        <stp>3/2/2009</stp>
        <stp>3/2/2009</stp>
        <stp>[Fixed Income  Prices 2004-2009.xlsx]TIPS!R814C112</stp>
        <tr r="DH814" s="1"/>
      </tp>
      <tp>
        <v>0.99131000000000002</v>
        <stp/>
        <stp>##V3_BDHV12</stp>
        <stp>912828JX9 Govt</stp>
        <stp>IDX_RATIO</stp>
        <stp>6/8/2009</stp>
        <stp>6/8/2009</stp>
        <stp>[Fixed Income  Prices 2004-2009.xlsx]TIPS!R114C100</stp>
        <tr r="CV114" s="1"/>
      </tp>
      <tp>
        <v>1.00939</v>
        <stp/>
        <stp>##V3_BDHV12</stp>
        <stp>912828GD6 Govt</stp>
        <stp>IDX_RATIO</stp>
        <stp>5/2/2007</stp>
        <stp>5/2/2007</stp>
        <stp>[Fixed Income  Prices 2004-2009.xlsx]TIPS!R84C84</stp>
        <tr r="CF84" s="1"/>
      </tp>
      <tp>
        <v>0.99944999999999995</v>
        <stp/>
        <stp>##V3_BDHV12</stp>
        <stp>912828EA4 Govt</stp>
        <stp>IDX_RATIO</stp>
        <stp>8/2/2005</stp>
        <stp>8/2/2005</stp>
        <stp>[Fixed Income  Prices 2004-2009.xlsx]TIPS!R17C72</stp>
        <tr r="BT17" s="1"/>
      </tp>
      <tp>
        <v>1.0035099999999999</v>
        <stp/>
        <stp>##V3_BDHV12</stp>
        <stp>912828CP3 Govt</stp>
        <stp>IDX_RATIO</stp>
        <stp>8/4/2004</stp>
        <stp>8/4/2004</stp>
        <stp>[Fixed Income  Prices 2004-2009.xlsx]TIPS!R13C64</stp>
        <tr r="BL13" s="1"/>
      </tp>
      <tp>
        <v>1.03312</v>
        <stp/>
        <stp>##V3_BDHV12</stp>
        <stp>912810FR4 Govt</stp>
        <stp>IDX_RATIO</stp>
        <stp>9/9/2005</stp>
        <stp>9/9/2005</stp>
        <stp>[Fixed Income  Prices 2004-2009.xlsx]TIPS!R296C108</stp>
        <tr r="DD296" s="1"/>
      </tp>
      <tp>
        <v>1.1464699999999999</v>
        <stp/>
        <stp>##V3_BDHV12</stp>
        <stp>912810FR4 Govt</stp>
        <stp>IDX_RATIO</stp>
        <stp>7/23/2008</stp>
        <stp>7/23/2008</stp>
        <stp>[Fixed Income  Prices 2004-2009.xlsx]TIPS!R1043C108</stp>
        <tr r="DD1043" s="1"/>
      </tp>
      <tp>
        <v>1.0301199999999999</v>
        <stp/>
        <stp>##V3_BDHV12</stp>
        <stp>912828BD1 Govt</stp>
        <stp>IDX_RATIO</stp>
        <stp>8/6/2004</stp>
        <stp>8/6/2004</stp>
        <stp>[Fixed Income  Prices 2004-2009.xlsx]TIPS!R15C52</stp>
        <tr r="AZ15" s="1"/>
      </tp>
      <tp>
        <v>1.0035099999999999</v>
        <stp/>
        <stp>##V3_BDHV12</stp>
        <stp>912828HW3 Govt</stp>
        <stp>IDX_RATIO</stp>
        <stp>5/8/2008</stp>
        <stp>5/8/2008</stp>
        <stp>[Fixed Income  Prices 2004-2009.xlsx]TIPS!R16C48</stp>
        <tr r="AV16" s="1"/>
      </tp>
      <tp>
        <v>1.0329600000000001</v>
        <stp/>
        <stp>##V3_BDHV12</stp>
        <stp>912810FR4 Govt</stp>
        <stp>IDX_RATIO</stp>
        <stp>9/8/2005</stp>
        <stp>9/8/2005</stp>
        <stp>[Fixed Income  Prices 2004-2009.xlsx]TIPS!R295C108</stp>
        <tr r="DD295" s="1"/>
      </tp>
      <tp>
        <v>1.1461699999999999</v>
        <stp/>
        <stp>##V3_BDHV12</stp>
        <stp>912810FR4 Govt</stp>
        <stp>IDX_RATIO</stp>
        <stp>7/22/2008</stp>
        <stp>7/22/2008</stp>
        <stp>[Fixed Income  Prices 2004-2009.xlsx]TIPS!R1042C108</stp>
        <tr r="DD1042" s="1"/>
      </tp>
      <tp>
        <v>1.0325899999999999</v>
        <stp/>
        <stp>##V3_BDHV12</stp>
        <stp>912828BD1 Govt</stp>
        <stp>IDX_RATIO</stp>
        <stp>9/6/2004</stp>
        <stp>9/6/2004</stp>
        <stp>[Fixed Income  Prices 2004-2009.xlsx]TIPS!R36C52</stp>
        <tr r="AZ36" s="1"/>
      </tp>
      <tp>
        <v>1.11494</v>
        <stp/>
        <stp>##V3_BDHV12</stp>
        <stp>912810FR4 Govt</stp>
        <stp>IDX_RATIO</stp>
        <stp>2/4/2008</stp>
        <stp>2/4/2008</stp>
        <stp>[Fixed Income  Prices 2004-2009.xlsx]TIPS!R921C108</stp>
        <tr r="DD921" s="1"/>
      </tp>
      <tp>
        <v>1.23078</v>
        <stp/>
        <stp>##V3_BDHV12</stp>
        <stp>9128276R8 Govt</stp>
        <stp>IDX_RATIO</stp>
        <stp>8/7/2009</stp>
        <stp>8/7/2009</stp>
        <stp>[Fixed Income  Prices 2004-2009.xlsx]TIPS!R1317C28</stp>
        <tr r="AB1317" s="1"/>
      </tp>
      <tp>
        <v>1.2459</v>
        <stp/>
        <stp>##V3_BDHV12</stp>
        <stp>9128276R8 Govt</stp>
        <stp>IDX_RATIO</stp>
        <stp>8/4/2008</stp>
        <stp>8/4/2008</stp>
        <stp>[Fixed Income  Prices 2004-2009.xlsx]TIPS!R1053C28</stp>
        <tr r="AB1053" s="1"/>
      </tp>
      <tp>
        <v>1.1470899999999999</v>
        <stp/>
        <stp>##V3_BDHV12</stp>
        <stp>912810FR4 Govt</stp>
        <stp>IDX_RATIO</stp>
        <stp>7/25/2008</stp>
        <stp>7/25/2008</stp>
        <stp>[Fixed Income  Prices 2004-2009.xlsx]TIPS!R1045C108</stp>
        <tr r="DD1045" s="1"/>
      </tp>
      <tp>
        <v>1.1240399999999999</v>
        <stp/>
        <stp>##V3_BDHV12</stp>
        <stp>912810FR4 Govt</stp>
        <stp>IDX_RATIO</stp>
        <stp>4/22/2009</stp>
        <stp>4/22/2009</stp>
        <stp>[Fixed Income  Prices 2004-2009.xlsx]TIPS!R1238C108</stp>
        <tr r="DD1238" s="1"/>
      </tp>
      <tp>
        <v>1.0599499999999999</v>
        <stp/>
        <stp>##V3_BDHV12</stp>
        <stp>912810FS2 Govt</stp>
        <stp>IDX_RATIO</stp>
        <stp>3/6/2009</stp>
        <stp>3/6/2009</stp>
        <stp>[Fixed Income  Prices 2004-2009.xlsx]TIPS!R818C112</stp>
        <tr r="DH818" s="1"/>
      </tp>
      <tp>
        <v>1.1149100000000001</v>
        <stp/>
        <stp>##V3_BDHV12</stp>
        <stp>912810FR4 Govt</stp>
        <stp>IDX_RATIO</stp>
        <stp>2/5/2008</stp>
        <stp>2/5/2008</stp>
        <stp>[Fixed Income  Prices 2004-2009.xlsx]TIPS!R922C108</stp>
        <tr r="DD922" s="1"/>
      </tp>
      <tp>
        <v>1.23044</v>
        <stp/>
        <stp>##V3_BDHV12</stp>
        <stp>9128276R8 Govt</stp>
        <stp>IDX_RATIO</stp>
        <stp>8/6/2009</stp>
        <stp>8/6/2009</stp>
        <stp>[Fixed Income  Prices 2004-2009.xlsx]TIPS!R1316C28</stp>
        <tr r="AB1316" s="1"/>
      </tp>
      <tp>
        <v>1.24631</v>
        <stp/>
        <stp>##V3_BDHV12</stp>
        <stp>9128276R8 Govt</stp>
        <stp>IDX_RATIO</stp>
        <stp>8/5/2008</stp>
        <stp>8/5/2008</stp>
        <stp>[Fixed Income  Prices 2004-2009.xlsx]TIPS!R1054C28</stp>
        <tr r="AB1054" s="1"/>
      </tp>
      <tp>
        <v>1.1467799999999999</v>
        <stp/>
        <stp>##V3_BDHV12</stp>
        <stp>912810FR4 Govt</stp>
        <stp>IDX_RATIO</stp>
        <stp>7/24/2008</stp>
        <stp>7/24/2008</stp>
        <stp>[Fixed Income  Prices 2004-2009.xlsx]TIPS!R1044C108</stp>
        <tr r="DD1044" s="1"/>
      </tp>
      <tp>
        <v>1.1244099999999999</v>
        <stp/>
        <stp>##V3_BDHV12</stp>
        <stp>912810FR4 Govt</stp>
        <stp>IDX_RATIO</stp>
        <stp>4/24/2009</stp>
        <stp>4/24/2009</stp>
        <stp>[Fixed Income  Prices 2004-2009.xlsx]TIPS!R1240C108</stp>
        <tr r="DD1240" s="1"/>
      </tp>
      <tp>
        <v>1.1242300000000001</v>
        <stp/>
        <stp>##V3_BDHV12</stp>
        <stp>912810FR4 Govt</stp>
        <stp>IDX_RATIO</stp>
        <stp>4/23/2009</stp>
        <stp>4/23/2009</stp>
        <stp>[Fixed Income  Prices 2004-2009.xlsx]TIPS!R1239C108</stp>
        <tr r="DD1239" s="1"/>
      </tp>
      <tp>
        <v>1.1148899999999999</v>
        <stp/>
        <stp>##V3_BDHV12</stp>
        <stp>912810FR4 Govt</stp>
        <stp>IDX_RATIO</stp>
        <stp>2/6/2008</stp>
        <stp>2/6/2008</stp>
        <stp>[Fixed Income  Prices 2004-2009.xlsx]TIPS!R923C108</stp>
        <tr r="DD923" s="1"/>
      </tp>
      <tp>
        <v>1.2301</v>
        <stp/>
        <stp>##V3_BDHV12</stp>
        <stp>9128276R8 Govt</stp>
        <stp>IDX_RATIO</stp>
        <stp>8/5/2009</stp>
        <stp>8/5/2009</stp>
        <stp>[Fixed Income  Prices 2004-2009.xlsx]TIPS!R1315C28</stp>
        <tr r="AB1315" s="1"/>
      </tp>
      <tp>
        <v>1.0598000000000001</v>
        <stp/>
        <stp>##V3_BDHV12</stp>
        <stp>912810FS2 Govt</stp>
        <stp>IDX_RATIO</stp>
        <stp>3/5/2009</stp>
        <stp>3/5/2009</stp>
        <stp>[Fixed Income  Prices 2004-2009.xlsx]TIPS!R817C112</stp>
        <tr r="DH817" s="1"/>
      </tp>
      <tp>
        <v>1.24671</v>
        <stp/>
        <stp>##V3_BDHV12</stp>
        <stp>9128276R8 Govt</stp>
        <stp>IDX_RATIO</stp>
        <stp>8/6/2008</stp>
        <stp>8/6/2008</stp>
        <stp>[Fixed Income  Prices 2004-2009.xlsx]TIPS!R1055C28</stp>
        <tr r="AB1055" s="1"/>
      </tp>
      <tp>
        <v>1.1236699999999999</v>
        <stp/>
        <stp>##V3_BDHV12</stp>
        <stp>912810FR4 Govt</stp>
        <stp>IDX_RATIO</stp>
        <stp>4/20/2009</stp>
        <stp>4/20/2009</stp>
        <stp>[Fixed Income  Prices 2004-2009.xlsx]TIPS!R1236C108</stp>
        <tr r="DD1236" s="1"/>
      </tp>
      <tp>
        <v>1.12497</v>
        <stp/>
        <stp>##V3_BDHV12</stp>
        <stp>912810FR4 Govt</stp>
        <stp>IDX_RATIO</stp>
        <stp>4/27/2009</stp>
        <stp>4/27/2009</stp>
        <stp>[Fixed Income  Prices 2004-2009.xlsx]TIPS!R1241C108</stp>
        <tr r="DD1241" s="1"/>
      </tp>
      <tp>
        <v>1.02041</v>
        <stp/>
        <stp>##V3_BDHV12</stp>
        <stp>912828FB1 Govt</stp>
        <stp>IDX_RATIO</stp>
        <stp>8/4/2006</stp>
        <stp>8/4/2006</stp>
        <stp>[Fixed Income  Prices 2004-2009.xlsx]TIPS!R78C32</stp>
        <tr r="AF78" s="1"/>
      </tp>
      <tp>
        <v>0.99924000000000002</v>
        <stp/>
        <stp>##V3_BDHV12</stp>
        <stp>912828GD6 Govt</stp>
        <stp>IDX_RATIO</stp>
        <stp>2/2/2007</stp>
        <stp>2/2/2007</stp>
        <stp>[Fixed Income  Prices 2004-2009.xlsx]TIPS!R21C84</stp>
        <tr r="CF21" s="1"/>
      </tp>
      <tp>
        <v>1.11486</v>
        <stp/>
        <stp>##V3_BDHV12</stp>
        <stp>912810FR4 Govt</stp>
        <stp>IDX_RATIO</stp>
        <stp>2/7/2008</stp>
        <stp>2/7/2008</stp>
        <stp>[Fixed Income  Prices 2004-2009.xlsx]TIPS!R924C108</stp>
        <tr r="DD924" s="1"/>
      </tp>
      <tp>
        <v>1.22976</v>
        <stp/>
        <stp>##V3_BDHV12</stp>
        <stp>9128276R8 Govt</stp>
        <stp>IDX_RATIO</stp>
        <stp>8/4/2009</stp>
        <stp>8/4/2009</stp>
        <stp>[Fixed Income  Prices 2004-2009.xlsx]TIPS!R1314C28</stp>
        <tr r="AB1314" s="1"/>
      </tp>
      <tp>
        <v>1.05965</v>
        <stp/>
        <stp>##V3_BDHV12</stp>
        <stp>912810FS2 Govt</stp>
        <stp>IDX_RATIO</stp>
        <stp>3/4/2009</stp>
        <stp>3/4/2009</stp>
        <stp>[Fixed Income  Prices 2004-2009.xlsx]TIPS!R816C112</stp>
        <tr r="DH816" s="1"/>
      </tp>
      <tp>
        <v>1.24712</v>
        <stp/>
        <stp>##V3_BDHV12</stp>
        <stp>9128276R8 Govt</stp>
        <stp>IDX_RATIO</stp>
        <stp>8/7/2008</stp>
        <stp>8/7/2008</stp>
        <stp>[Fixed Income  Prices 2004-2009.xlsx]TIPS!R1056C28</stp>
        <tr r="AB1056" s="1"/>
      </tp>
      <tp>
        <v>1.13944</v>
        <stp/>
        <stp>##V3_BDHV12</stp>
        <stp>912810FR4 Govt</stp>
        <stp>IDX_RATIO</stp>
        <stp>6/30/2008</stp>
        <stp>6/30/2008</stp>
        <stp>[Fixed Income  Prices 2004-2009.xlsx]TIPS!R1026C108</stp>
        <tr r="DD1026" s="1"/>
      </tp>
      <tp>
        <v>1.12385</v>
        <stp/>
        <stp>##V3_BDHV12</stp>
        <stp>912810FR4 Govt</stp>
        <stp>IDX_RATIO</stp>
        <stp>4/21/2009</stp>
        <stp>4/21/2009</stp>
        <stp>[Fixed Income  Prices 2004-2009.xlsx]TIPS!R1237C108</stp>
        <tr r="DD1237" s="1"/>
      </tp>
      <tp>
        <v>1.02254</v>
        <stp/>
        <stp>##V3_BDHV12</stp>
        <stp>912828FB1 Govt</stp>
        <stp>IDX_RATIO</stp>
        <stp>9/4/2006</stp>
        <stp>9/4/2006</stp>
        <stp>[Fixed Income  Prices 2004-2009.xlsx]TIPS!R99C32</stp>
        <tr r="AF99" s="1"/>
      </tp>
      <tp>
        <v>1.0007699999999999</v>
        <stp/>
        <stp>##V3_BDHV12</stp>
        <stp>912828GD6 Govt</stp>
        <stp>IDX_RATIO</stp>
        <stp>3/2/2007</stp>
        <stp>3/2/2007</stp>
        <stp>[Fixed Income  Prices 2004-2009.xlsx]TIPS!R41C84</stp>
        <tr r="CF41" s="1"/>
      </tp>
      <tp>
        <v>1.23231</v>
        <stp/>
        <stp>##V3_BDHV12</stp>
        <stp>9128277J5 Govt</stp>
        <stp>IDX_RATIO</stp>
        <stp>9/1/2008</stp>
        <stp>9/1/2008</stp>
        <stp>[Fixed Income  Prices 2004-2009.xlsx]TIPS!R1073C36</stp>
        <tr r="AJ1073" s="1"/>
      </tp>
      <tp>
        <v>1.2146699999999999</v>
        <stp/>
        <stp>##V3_BDHV12</stp>
        <stp>9128277J5 Govt</stp>
        <stp>IDX_RATIO</stp>
        <stp>9/2/2009</stp>
        <stp>9/2/2009</stp>
        <stp>[Fixed Income  Prices 2004-2009.xlsx]TIPS!R1335C36</stp>
        <tr r="AJ1335" s="1"/>
      </tp>
      <tp>
        <v>1.2145999999999999</v>
        <stp/>
        <stp>##V3_BDHV12</stp>
        <stp>9128277J5 Govt</stp>
        <stp>IDX_RATIO</stp>
        <stp>9/3/2009</stp>
        <stp>9/3/2009</stp>
        <stp>[Fixed Income  Prices 2004-2009.xlsx]TIPS!R1336C36</stp>
        <tr r="AJ1336" s="1"/>
      </tp>
      <tp>
        <v>1.2327399999999999</v>
        <stp/>
        <stp>##V3_BDHV12</stp>
        <stp>9128277J5 Govt</stp>
        <stp>IDX_RATIO</stp>
        <stp>9/3/2008</stp>
        <stp>9/3/2008</stp>
        <stp>[Fixed Income  Prices 2004-2009.xlsx]TIPS!R1075C36</stp>
        <tr r="AJ1075" s="1"/>
      </tp>
      <tp>
        <v>1.2325299999999999</v>
        <stp/>
        <stp>##V3_BDHV12</stp>
        <stp>9128277J5 Govt</stp>
        <stp>IDX_RATIO</stp>
        <stp>9/2/2008</stp>
        <stp>9/2/2008</stp>
        <stp>[Fixed Income  Prices 2004-2009.xlsx]TIPS!R1074C36</stp>
        <tr r="AJ1074" s="1"/>
      </tp>
      <tp>
        <v>1.2147300000000001</v>
        <stp/>
        <stp>##V3_BDHV12</stp>
        <stp>9128277J5 Govt</stp>
        <stp>IDX_RATIO</stp>
        <stp>9/1/2009</stp>
        <stp>9/1/2009</stp>
        <stp>[Fixed Income  Prices 2004-2009.xlsx]TIPS!R1334C36</stp>
        <tr r="AJ1334" s="1"/>
      </tp>
      <tp>
        <v>1.2331799999999999</v>
        <stp/>
        <stp>##V3_BDHV12</stp>
        <stp>9128277J5 Govt</stp>
        <stp>IDX_RATIO</stp>
        <stp>9/5/2008</stp>
        <stp>9/5/2008</stp>
        <stp>[Fixed Income  Prices 2004-2009.xlsx]TIPS!R1077C36</stp>
        <tr r="AJ1077" s="1"/>
      </tp>
      <tp>
        <v>1.21435</v>
        <stp/>
        <stp>##V3_BDHV12</stp>
        <stp>9128277J5 Govt</stp>
        <stp>IDX_RATIO</stp>
        <stp>9/7/2009</stp>
        <stp>9/7/2009</stp>
        <stp>[Fixed Income  Prices 2004-2009.xlsx]TIPS!R1338C36</stp>
        <tr r="AJ1338" s="1"/>
      </tp>
      <tp>
        <v>1.2329600000000001</v>
        <stp/>
        <stp>##V3_BDHV12</stp>
        <stp>9128277J5 Govt</stp>
        <stp>IDX_RATIO</stp>
        <stp>9/4/2008</stp>
        <stp>9/4/2008</stp>
        <stp>[Fixed Income  Prices 2004-2009.xlsx]TIPS!R1076C36</stp>
        <tr r="AJ1076" s="1"/>
      </tp>
      <tp>
        <v>1.21454</v>
        <stp/>
        <stp>##V3_BDHV12</stp>
        <stp>9128277J5 Govt</stp>
        <stp>IDX_RATIO</stp>
        <stp>9/4/2009</stp>
        <stp>9/4/2009</stp>
        <stp>[Fixed Income  Prices 2004-2009.xlsx]TIPS!R1337C36</stp>
        <tr r="AJ1337" s="1"/>
      </tp>
      <tp>
        <v>1.23404</v>
        <stp/>
        <stp>##V3_BDHV12</stp>
        <stp>9128277J5 Govt</stp>
        <stp>IDX_RATIO</stp>
        <stp>9/9/2008</stp>
        <stp>9/9/2008</stp>
        <stp>[Fixed Income  Prices 2004-2009.xlsx]TIPS!R1079C36</stp>
        <tr r="AJ1079" s="1"/>
      </tp>
      <tp>
        <v>1.2338199999999999</v>
        <stp/>
        <stp>##V3_BDHV12</stp>
        <stp>9128277J5 Govt</stp>
        <stp>IDX_RATIO</stp>
        <stp>9/8/2008</stp>
        <stp>9/8/2008</stp>
        <stp>[Fixed Income  Prices 2004-2009.xlsx]TIPS!R1078C36</stp>
        <tr r="AJ1078" s="1"/>
      </tp>
      <tp>
        <v>1.21428</v>
        <stp/>
        <stp>##V3_BDHV12</stp>
        <stp>9128277J5 Govt</stp>
        <stp>IDX_RATIO</stp>
        <stp>9/8/2009</stp>
        <stp>9/8/2009</stp>
        <stp>[Fixed Income  Prices 2004-2009.xlsx]TIPS!R1339C36</stp>
        <tr r="AJ1339" s="1"/>
      </tp>
      <tp>
        <v>1.2142200000000001</v>
        <stp/>
        <stp>##V3_BDHV12</stp>
        <stp>9128277J5 Govt</stp>
        <stp>IDX_RATIO</stp>
        <stp>9/9/2009</stp>
        <stp>9/9/2009</stp>
        <stp>[Fixed Income  Prices 2004-2009.xlsx]TIPS!R1340C36</stp>
        <tr r="AJ1340" s="1"/>
      </tp>
      <tp>
        <v>1.19153</v>
        <stp/>
        <stp>##V3_BDHV12</stp>
        <stp>9128272M3 Govt</stp>
        <stp>IDX_RATIO</stp>
        <stp>7/23/2004</stp>
        <stp>7/23/2004</stp>
        <stp>[Fixed Income  Prices 2004-2009.xlsx]TIPS!R5C8</stp>
        <tr r="H5" s="1"/>
      </tp>
      <tp>
        <v>0.98995</v>
        <stp/>
        <stp>##V3_BDHV12</stp>
        <stp>912810PZ5 Govt</stp>
        <stp>IDX_RATIO</stp>
        <stp>5/22/2009</stp>
        <stp>5/22/2009</stp>
        <stp>[Fixed Income  Prices 2004-2009.xlsx]TIPS!R88C120</stp>
        <tr r="DP88" s="1"/>
      </tp>
      <tp>
        <v>0.9849</v>
        <stp/>
        <stp>##V3_BDHV12</stp>
        <stp>912828JX9 Govt</stp>
        <stp>IDX_RATIO</stp>
        <stp>4/10/2009</stp>
        <stp>4/10/2009</stp>
        <stp>[Fixed Income  Prices 2004-2009.xlsx]TIPS!R73C100</stp>
        <tr r="CV73" s="1"/>
      </tp>
      <tp>
        <v>0.98980000000000001</v>
        <stp/>
        <stp>##V3_BDHV12</stp>
        <stp>912810PZ5 Govt</stp>
        <stp>IDX_RATIO</stp>
        <stp>5/20/2009</stp>
        <stp>5/20/2009</stp>
        <stp>[Fixed Income  Prices 2004-2009.xlsx]TIPS!R86C120</stp>
        <tr r="DP86" s="1"/>
      </tp>
      <tp>
        <v>0.99836999999999998</v>
        <stp/>
        <stp>##V3_BDHV12</stp>
        <stp>912810FS2 Govt</stp>
        <stp>IDX_RATIO</stp>
        <stp>3/29/2006</stp>
        <stp>3/29/2006</stp>
        <stp>[Fixed Income  Prices 2004-2009.xlsx]TIPS!R51C112</stp>
        <tr r="DH51" s="1"/>
      </tp>
      <tp>
        <v>0.98987999999999998</v>
        <stp/>
        <stp>##V3_BDHV12</stp>
        <stp>912810PZ5 Govt</stp>
        <stp>IDX_RATIO</stp>
        <stp>5/21/2009</stp>
        <stp>5/21/2009</stp>
        <stp>[Fixed Income  Prices 2004-2009.xlsx]TIPS!R87C120</stp>
        <tr r="DP87" s="1"/>
      </tp>
      <tp>
        <v>0.98538999999999999</v>
        <stp/>
        <stp>##V3_BDHV12</stp>
        <stp>912828JX9 Govt</stp>
        <stp>IDX_RATIO</stp>
        <stp>4/13/2009</stp>
        <stp>4/13/2009</stp>
        <stp>[Fixed Income  Prices 2004-2009.xlsx]TIPS!R74C100</stp>
        <tr r="CV74" s="1"/>
      </tp>
      <tp>
        <v>0.99812999999999996</v>
        <stp/>
        <stp>##V3_BDHV12</stp>
        <stp>912810FS2 Govt</stp>
        <stp>IDX_RATIO</stp>
        <stp>3/28/2006</stp>
        <stp>3/28/2006</stp>
        <stp>[Fixed Income  Prices 2004-2009.xlsx]TIPS!R50C112</stp>
        <tr r="DH50" s="1"/>
      </tp>
      <tp>
        <v>0.99034</v>
        <stp/>
        <stp>##V3_BDHV12</stp>
        <stp>912810PZ5 Govt</stp>
        <stp>IDX_RATIO</stp>
        <stp>5/27/2009</stp>
        <stp>5/27/2009</stp>
        <stp>[Fixed Income  Prices 2004-2009.xlsx]TIPS!R91C120</stp>
        <tr r="DP91" s="1"/>
      </tp>
      <tp>
        <v>0.98555000000000004</v>
        <stp/>
        <stp>##V3_BDHV12</stp>
        <stp>912828JX9 Govt</stp>
        <stp>IDX_RATIO</stp>
        <stp>4/14/2009</stp>
        <stp>4/14/2009</stp>
        <stp>[Fixed Income  Prices 2004-2009.xlsx]TIPS!R75C100</stp>
        <tr r="CV75" s="1"/>
      </tp>
      <tp>
        <v>0.99026000000000003</v>
        <stp/>
        <stp>##V3_BDHV12</stp>
        <stp>912810PZ5 Govt</stp>
        <stp>IDX_RATIO</stp>
        <stp>5/26/2009</stp>
        <stp>5/26/2009</stp>
        <stp>[Fixed Income  Prices 2004-2009.xlsx]TIPS!R90C120</stp>
        <tr r="DP90" s="1"/>
      </tp>
      <tp>
        <v>0.98572000000000004</v>
        <stp/>
        <stp>##V3_BDHV12</stp>
        <stp>912828JX9 Govt</stp>
        <stp>IDX_RATIO</stp>
        <stp>4/15/2009</stp>
        <stp>4/15/2009</stp>
        <stp>[Fixed Income  Prices 2004-2009.xlsx]TIPS!R76C100</stp>
        <tr r="CV76" s="1"/>
      </tp>
      <tp>
        <v>1.0006200000000001</v>
        <stp/>
        <stp>##V3_BDHV12</stp>
        <stp>912810PS1 Govt</stp>
        <stp>IDX_RATIO</stp>
        <stp>2/28/2007</stp>
        <stp>2/28/2007</stp>
        <stp>[Fixed Income  Prices 2004-2009.xlsx]TIPS!R31C116</stp>
        <tr r="DL31" s="1"/>
      </tp>
      <tp>
        <v>0.98587999999999998</v>
        <stp/>
        <stp>##V3_BDHV12</stp>
        <stp>912828JX9 Govt</stp>
        <stp>IDX_RATIO</stp>
        <stp>4/16/2009</stp>
        <stp>4/16/2009</stp>
        <stp>[Fixed Income  Prices 2004-2009.xlsx]TIPS!R77C100</stp>
        <tr r="CV77" s="1"/>
      </tp>
      <tp>
        <v>0.98604000000000003</v>
        <stp/>
        <stp>##V3_BDHV12</stp>
        <stp>912828JX9 Govt</stp>
        <stp>IDX_RATIO</stp>
        <stp>4/17/2009</stp>
        <stp>4/17/2009</stp>
        <stp>[Fixed Income  Prices 2004-2009.xlsx]TIPS!R78C100</stp>
        <tr r="CV78" s="1"/>
      </tp>
      <tp>
        <v>0.99019000000000001</v>
        <stp/>
        <stp>##V3_BDHV12</stp>
        <stp>912810PZ5 Govt</stp>
        <stp>IDX_RATIO</stp>
        <stp>5/25/2009</stp>
        <stp>5/25/2009</stp>
        <stp>[Fixed Income  Prices 2004-2009.xlsx]TIPS!R89C120</stp>
        <tr r="DP89" s="1"/>
      </tp>
      <tp>
        <v>1.00353</v>
        <stp/>
        <stp>##V3_BDHV12</stp>
        <stp>912810PS1 Govt</stp>
        <stp>IDX_RATIO</stp>
        <stp>3/30/2007</stp>
        <stp>3/30/2007</stp>
        <stp>[Fixed Income  Prices 2004-2009.xlsx]TIPS!R53C116</stp>
        <tr r="DL53" s="1"/>
      </tp>
      <tp>
        <v>0.99666999999999994</v>
        <stp/>
        <stp>##V3_BDHV12</stp>
        <stp>912810FS2 Govt</stp>
        <stp>IDX_RATIO</stp>
        <stp>3/22/2006</stp>
        <stp>3/22/2006</stp>
        <stp>[Fixed Income  Prices 2004-2009.xlsx]TIPS!R46C112</stp>
        <tr r="DH46" s="1"/>
      </tp>
      <tp>
        <v>1.00051</v>
        <stp/>
        <stp>##V3_BDHV12</stp>
        <stp>912810PS1 Govt</stp>
        <stp>IDX_RATIO</stp>
        <stp>2/26/2007</stp>
        <stp>2/26/2007</stp>
        <stp>[Fixed Income  Prices 2004-2009.xlsx]TIPS!R29C116</stp>
        <tr r="DL29" s="1"/>
      </tp>
      <tp>
        <v>1.00057</v>
        <stp/>
        <stp>##V3_BDHV12</stp>
        <stp>912810PS1 Govt</stp>
        <stp>IDX_RATIO</stp>
        <stp>2/27/2007</stp>
        <stp>2/27/2007</stp>
        <stp>[Fixed Income  Prices 2004-2009.xlsx]TIPS!R30C116</stp>
        <tr r="DL30" s="1"/>
      </tp>
      <tp>
        <v>0.99690999999999996</v>
        <stp/>
        <stp>##V3_BDHV12</stp>
        <stp>912810FS2 Govt</stp>
        <stp>IDX_RATIO</stp>
        <stp>3/23/2006</stp>
        <stp>3/23/2006</stp>
        <stp>[Fixed Income  Prices 2004-2009.xlsx]TIPS!R47C112</stp>
        <tr r="DH47" s="1"/>
      </tp>
      <tp>
        <v>0.99050000000000005</v>
        <stp/>
        <stp>##V3_BDHV12</stp>
        <stp>912810PZ5 Govt</stp>
        <stp>IDX_RATIO</stp>
        <stp>5/29/2009</stp>
        <stp>5/29/2009</stp>
        <stp>[Fixed Income  Prices 2004-2009.xlsx]TIPS!R93C120</stp>
        <tr r="DP93" s="1"/>
      </tp>
      <tp>
        <v>0.99617999999999995</v>
        <stp/>
        <stp>##V3_BDHV12</stp>
        <stp>912810FS2 Govt</stp>
        <stp>IDX_RATIO</stp>
        <stp>3/20/2006</stp>
        <stp>3/20/2006</stp>
        <stp>[Fixed Income  Prices 2004-2009.xlsx]TIPS!R44C112</stp>
        <tr r="DH44" s="1"/>
      </tp>
      <tp>
        <v>0.99041999999999997</v>
        <stp/>
        <stp>##V3_BDHV12</stp>
        <stp>912810PZ5 Govt</stp>
        <stp>IDX_RATIO</stp>
        <stp>5/28/2009</stp>
        <stp>5/28/2009</stp>
        <stp>[Fixed Income  Prices 2004-2009.xlsx]TIPS!R92C120</stp>
        <tr r="DP92" s="1"/>
      </tp>
      <tp>
        <v>0.99641999999999997</v>
        <stp/>
        <stp>##V3_BDHV12</stp>
        <stp>912810FS2 Govt</stp>
        <stp>IDX_RATIO</stp>
        <stp>3/21/2006</stp>
        <stp>3/21/2006</stp>
        <stp>[Fixed Income  Prices 2004-2009.xlsx]TIPS!R45C112</stp>
        <tr r="DH45" s="1"/>
      </tp>
      <tp>
        <v>1.0003500000000001</v>
        <stp/>
        <stp>##V3_BDHV12</stp>
        <stp>912810PS1 Govt</stp>
        <stp>IDX_RATIO</stp>
        <stp>2/23/2007</stp>
        <stp>2/23/2007</stp>
        <stp>[Fixed Income  Prices 2004-2009.xlsx]TIPS!R28C116</stp>
        <tr r="DL28" s="1"/>
      </tp>
      <tp>
        <v>0.99789000000000005</v>
        <stp/>
        <stp>##V3_BDHV12</stp>
        <stp>912810FS2 Govt</stp>
        <stp>IDX_RATIO</stp>
        <stp>3/27/2006</stp>
        <stp>3/27/2006</stp>
        <stp>[Fixed Income  Prices 2004-2009.xlsx]TIPS!R49C112</stp>
        <tr r="DH49" s="1"/>
      </tp>
      <tp>
        <v>0.98816000000000004</v>
        <stp/>
        <stp>##V3_BDHV12</stp>
        <stp>912810PZ5 Govt</stp>
        <stp>IDX_RATIO</stp>
        <stp>4/30/2009</stp>
        <stp>4/30/2009</stp>
        <stp>[Fixed Income  Prices 2004-2009.xlsx]TIPS!R72C120</stp>
        <tr r="DP72" s="1"/>
      </tp>
      <tp>
        <v>1.0003</v>
        <stp/>
        <stp>##V3_BDHV12</stp>
        <stp>912810PS1 Govt</stp>
        <stp>IDX_RATIO</stp>
        <stp>2/22/2007</stp>
        <stp>2/22/2007</stp>
        <stp>[Fixed Income  Prices 2004-2009.xlsx]TIPS!R27C116</stp>
        <tr r="DL27" s="1"/>
      </tp>
      <tp>
        <v>0.99716000000000005</v>
        <stp/>
        <stp>##V3_BDHV12</stp>
        <stp>912810FS2 Govt</stp>
        <stp>IDX_RATIO</stp>
        <stp>3/24/2006</stp>
        <stp>3/24/2006</stp>
        <stp>[Fixed Income  Prices 2004-2009.xlsx]TIPS!R48C112</stp>
        <tr r="DH48" s="1"/>
      </tp>
      <tp>
        <v>1.0002500000000001</v>
        <stp/>
        <stp>##V3_BDHV12</stp>
        <stp>912810PS1 Govt</stp>
        <stp>IDX_RATIO</stp>
        <stp>2/21/2007</stp>
        <stp>2/21/2007</stp>
        <stp>[Fixed Income  Prices 2004-2009.xlsx]TIPS!R26C116</stp>
        <tr r="DL26" s="1"/>
      </tp>
      <tp>
        <v>1.0001899999999999</v>
        <stp/>
        <stp>##V3_BDHV12</stp>
        <stp>912810PS1 Govt</stp>
        <stp>IDX_RATIO</stp>
        <stp>2/20/2007</stp>
        <stp>2/20/2007</stp>
        <stp>[Fixed Income  Prices 2004-2009.xlsx]TIPS!R25C116</stp>
        <tr r="DL25" s="1"/>
      </tp>
      <tp>
        <v>1.17421</v>
        <stp/>
        <stp>##V3_BDHV12</stp>
        <stp>9128273T7 Govt</stp>
        <stp>IDX_RATIO</stp>
        <stp>9/1/2004</stp>
        <stp>9/1/2004</stp>
        <stp>[Fixed Income  Prices 2004-2009.xlsx]TIPS!R33C12</stp>
        <tr r="L33" s="1"/>
      </tp>
      <tp>
        <v>1.15659</v>
        <stp/>
        <stp>##V3_BDHV12</stp>
        <stp>9128274Y5 Govt</stp>
        <stp>IDX_RATIO</stp>
        <stp>9/3/2004</stp>
        <stp>9/3/2004</stp>
        <stp>[Fixed Income  Prices 2004-2009.xlsx]TIPS!R35C16</stp>
        <tr r="P35" s="1"/>
      </tp>
      <tp>
        <v>1.2587699999999999</v>
        <stp/>
        <stp>##V3_BDHV12</stp>
        <stp>9128276R8 Govt</stp>
        <stp>IDX_RATIO</stp>
        <stp>9/8/2008</stp>
        <stp>9/8/2008</stp>
        <stp>[Fixed Income  Prices 2004-2009.xlsx]TIPS!R1078C28</stp>
        <tr r="AB1078" s="1"/>
      </tp>
      <tp>
        <v>0.99339</v>
        <stp/>
        <stp>##V3_BDHV12</stp>
        <stp>912828JX9 Govt</stp>
        <stp>IDX_RATIO</stp>
        <stp>7/3/2009</stp>
        <stp>7/3/2009</stp>
        <stp>[Fixed Income  Prices 2004-2009.xlsx]TIPS!R133C100</stp>
        <tr r="CV133" s="1"/>
      </tp>
      <tp>
        <v>0.99472000000000005</v>
        <stp/>
        <stp>##V3_BDHV12</stp>
        <stp>912828ET3 Govt</stp>
        <stp>IDX_RATIO</stp>
        <stp>2/7/2006</stp>
        <stp>2/7/2006</stp>
        <stp>[Fixed Income  Prices 2004-2009.xlsx]TIPS!R23C76</stp>
        <tr r="BX23" s="1"/>
      </tp>
      <tp>
        <v>1.00776</v>
        <stp/>
        <stp>##V3_BDHV12</stp>
        <stp>912828FB1 Govt</stp>
        <stp>IDX_RATIO</stp>
        <stp>6/5/2006</stp>
        <stp>6/5/2006</stp>
        <stp>[Fixed Income  Prices 2004-2009.xlsx]TIPS!R34C32</stp>
        <tr r="AF34" s="1"/>
      </tp>
      <tp>
        <v>1.1532800000000001</v>
        <stp/>
        <stp>##V3_BDHV12</stp>
        <stp>9128274Y5 Govt</stp>
        <stp>IDX_RATIO</stp>
        <stp>8/3/2004</stp>
        <stp>8/3/2004</stp>
        <stp>[Fixed Income  Prices 2004-2009.xlsx]TIPS!R12C16</stp>
        <tr r="P12" s="1"/>
      </tp>
      <tp>
        <v>1.2589900000000001</v>
        <stp/>
        <stp>##V3_BDHV12</stp>
        <stp>9128276R8 Govt</stp>
        <stp>IDX_RATIO</stp>
        <stp>9/9/2008</stp>
        <stp>9/9/2008</stp>
        <stp>[Fixed Income  Prices 2004-2009.xlsx]TIPS!R1079C28</stp>
        <tr r="AB1079" s="1"/>
      </tp>
      <tp>
        <v>0.99329000000000001</v>
        <stp/>
        <stp>##V3_BDHV12</stp>
        <stp>912828JX9 Govt</stp>
        <stp>IDX_RATIO</stp>
        <stp>7/2/2009</stp>
        <stp>7/2/2009</stp>
        <stp>[Fixed Income  Prices 2004-2009.xlsx]TIPS!R132C100</stp>
        <tr r="CV132" s="1"/>
      </tp>
      <tp>
        <v>1.01583</v>
        <stp/>
        <stp>##V3_BDHV12</stp>
        <stp>912828FB1 Govt</stp>
        <stp>IDX_RATIO</stp>
        <stp>7/5/2006</stp>
        <stp>7/5/2006</stp>
        <stp>[Fixed Income  Prices 2004-2009.xlsx]TIPS!R56C32</stp>
        <tr r="AF56" s="1"/>
      </tp>
      <tp>
        <v>0.99300999999999995</v>
        <stp/>
        <stp>##V3_BDHV12</stp>
        <stp>912828ET3 Govt</stp>
        <stp>IDX_RATIO</stp>
        <stp>3/7/2006</stp>
        <stp>3/7/2006</stp>
        <stp>[Fixed Income  Prices 2004-2009.xlsx]TIPS!R43C76</stp>
        <tr r="BX43" s="1"/>
      </tp>
      <tp>
        <v>1.06823</v>
        <stp/>
        <stp>##V3_BDHV12</stp>
        <stp>9128277J5 Govt</stp>
        <stp>IDX_RATIO</stp>
        <stp>9/3/2004</stp>
        <stp>9/3/2004</stp>
        <stp>[Fixed Income  Prices 2004-2009.xlsx]TIPS!R35C36</stp>
        <tr r="AJ35" s="1"/>
      </tp>
      <tp>
        <v>1.2387699999999999</v>
        <stp/>
        <stp>##V3_BDHV12</stp>
        <stp>9128276R8 Govt</stp>
        <stp>IDX_RATIO</stp>
        <stp>9/9/2009</stp>
        <stp>9/9/2009</stp>
        <stp>[Fixed Income  Prices 2004-2009.xlsx]TIPS!R1340C28</stp>
        <tr r="AB1340" s="1"/>
      </tp>
      <tp>
        <v>0.99319999999999997</v>
        <stp/>
        <stp>##V3_BDHV12</stp>
        <stp>912828JX9 Govt</stp>
        <stp>IDX_RATIO</stp>
        <stp>7/1/2009</stp>
        <stp>7/1/2009</stp>
        <stp>[Fixed Income  Prices 2004-2009.xlsx]TIPS!R131C100</stp>
        <tr r="CV131" s="1"/>
      </tp>
      <tp>
        <v>1.12818</v>
        <stp/>
        <stp>##V3_BDHV12</stp>
        <stp>912810FR4 Govt</stp>
        <stp>IDX_RATIO</stp>
        <stp>5/29/2009</stp>
        <stp>5/29/2009</stp>
        <stp>[Fixed Income  Prices 2004-2009.xlsx]TIPS!R1265C108</stp>
        <tr r="DD1265" s="1"/>
      </tp>
      <tp>
        <v>1.13005</v>
        <stp/>
        <stp>##V3_BDHV12</stp>
        <stp>912810FR4 Govt</stp>
        <stp>IDX_RATIO</stp>
        <stp>6/18/2009</stp>
        <stp>6/18/2009</stp>
        <stp>[Fixed Income  Prices 2004-2009.xlsx]TIPS!R1279C108</stp>
        <tr r="DD1279" s="1"/>
      </tp>
      <tp>
        <v>0.99950000000000006</v>
        <stp/>
        <stp>##V3_BDHV12</stp>
        <stp>912828DH0 Govt</stp>
        <stp>IDX_RATIO</stp>
        <stp>2/7/2005</stp>
        <stp>2/7/2005</stp>
        <stp>[Fixed Income  Prices 2004-2009.xlsx]TIPS!R21C68</stp>
        <tr r="BP21" s="1"/>
      </tp>
      <tp>
        <v>1.06518</v>
        <stp/>
        <stp>##V3_BDHV12</stp>
        <stp>9128277J5 Govt</stp>
        <stp>IDX_RATIO</stp>
        <stp>8/3/2004</stp>
        <stp>8/3/2004</stp>
        <stp>[Fixed Income  Prices 2004-2009.xlsx]TIPS!R12C36</stp>
        <tr r="AJ12" s="1"/>
      </tp>
      <tp>
        <v>1.2388300000000001</v>
        <stp/>
        <stp>##V3_BDHV12</stp>
        <stp>9128276R8 Govt</stp>
        <stp>IDX_RATIO</stp>
        <stp>9/8/2009</stp>
        <stp>9/8/2009</stp>
        <stp>[Fixed Income  Prices 2004-2009.xlsx]TIPS!R1339C28</stp>
        <tr r="AB1339" s="1"/>
      </tp>
      <tp>
        <v>1.1280999999999999</v>
        <stp/>
        <stp>##V3_BDHV12</stp>
        <stp>912810FR4 Govt</stp>
        <stp>IDX_RATIO</stp>
        <stp>5/28/2009</stp>
        <stp>5/28/2009</stp>
        <stp>[Fixed Income  Prices 2004-2009.xlsx]TIPS!R1264C108</stp>
        <tr r="DD1264" s="1"/>
      </tp>
      <tp>
        <v>0.99702999999999997</v>
        <stp/>
        <stp>##V3_BDHV12</stp>
        <stp>912828DH0 Govt</stp>
        <stp>IDX_RATIO</stp>
        <stp>3/7/2005</stp>
        <stp>3/7/2005</stp>
        <stp>[Fixed Income  Prices 2004-2009.xlsx]TIPS!R41C68</stp>
        <tr r="BP41" s="1"/>
      </tp>
      <tp>
        <v>1.00179</v>
        <stp/>
        <stp>##V3_BDHV12</stp>
        <stp>912828FB1 Govt</stp>
        <stp>IDX_RATIO</stp>
        <stp>5/5/2006</stp>
        <stp>5/5/2006</stp>
        <stp>[Fixed Income  Prices 2004-2009.xlsx]TIPS!R13C32</stp>
        <tr r="AF13" s="1"/>
      </tp>
      <tp>
        <v>1.03145</v>
        <stp/>
        <stp>##V3_BDHV12</stp>
        <stp>912810FR4 Govt</stp>
        <stp>IDX_RATIO</stp>
        <stp>8/9/2005</stp>
        <stp>8/9/2005</stp>
        <stp>[Fixed Income  Prices 2004-2009.xlsx]TIPS!R273C108</stp>
        <tr r="DD273" s="1"/>
      </tp>
      <tp>
        <v>0.99375999999999998</v>
        <stp/>
        <stp>##V3_BDHV12</stp>
        <stp>912828JX9 Govt</stp>
        <stp>IDX_RATIO</stp>
        <stp>7/7/2009</stp>
        <stp>7/7/2009</stp>
        <stp>[Fixed Income  Prices 2004-2009.xlsx]TIPS!R135C100</stp>
        <tr r="CV135" s="1"/>
      </tp>
      <tp>
        <v>0.99987000000000004</v>
        <stp/>
        <stp>##V3_BDHV12</stp>
        <stp>912828DH0 Govt</stp>
        <stp>IDX_RATIO</stp>
        <stp>4/7/2005</stp>
        <stp>4/7/2005</stp>
        <stp>[Fixed Income  Prices 2004-2009.xlsx]TIPS!R64C68</stp>
        <tr r="BP64" s="1"/>
      </tp>
      <tp>
        <v>1.0037199999999999</v>
        <stp/>
        <stp>##V3_BDHV12</stp>
        <stp>912828GX2 Govt</stp>
        <stp>IDX_RATIO</stp>
        <stp>8/7/2007</stp>
        <stp>8/7/2007</stp>
        <stp>[Fixed Income  Prices 2004-2009.xlsx]TIPS!R23C88</stp>
        <tr r="CJ23" s="1"/>
      </tp>
      <tp>
        <v>1.0314399999999999</v>
        <stp/>
        <stp>##V3_BDHV12</stp>
        <stp>912810FR4 Govt</stp>
        <stp>IDX_RATIO</stp>
        <stp>8/8/2005</stp>
        <stp>8/8/2005</stp>
        <stp>[Fixed Income  Prices 2004-2009.xlsx]TIPS!R272C108</stp>
        <tr r="DD272" s="1"/>
      </tp>
      <tp>
        <v>0.99365999999999999</v>
        <stp/>
        <stp>##V3_BDHV12</stp>
        <stp>912828JX9 Govt</stp>
        <stp>IDX_RATIO</stp>
        <stp>7/6/2009</stp>
        <stp>7/6/2009</stp>
        <stp>[Fixed Income  Prices 2004-2009.xlsx]TIPS!R134C100</stp>
        <tr r="CV134" s="1"/>
      </tp>
      <tp>
        <v>1.0052399999999999</v>
        <stp/>
        <stp>##V3_BDHV12</stp>
        <stp>912828GX2 Govt</stp>
        <stp>IDX_RATIO</stp>
        <stp>9/7/2007</stp>
        <stp>9/7/2007</stp>
        <stp>[Fixed Income  Prices 2004-2009.xlsx]TIPS!R46C88</stp>
        <tr r="CJ46" s="1"/>
      </tp>
      <tp>
        <v>1.00285</v>
        <stp/>
        <stp>##V3_BDHV12</stp>
        <stp>912828GN4 Govt</stp>
        <stp>IDX_RATIO</stp>
        <stp>5/1/2007</stp>
        <stp>5/1/2007</stp>
        <stp>[Fixed Income  Prices 2004-2009.xlsx]TIPS!R10C40</stp>
        <tr r="AN10" s="1"/>
      </tp>
      <tp>
        <v>1.00776</v>
        <stp/>
        <stp>##V3_BDHV12</stp>
        <stp>912828CZ1 Govt</stp>
        <stp>IDX_RATIO</stp>
        <stp>1/6/2005</stp>
        <stp>1/6/2005</stp>
        <stp>[Fixed Income  Prices 2004-2009.xlsx]TIPS!R55C24</stp>
        <tr r="X55" s="1"/>
      </tp>
      <tp>
        <v>1.00834</v>
        <stp/>
        <stp>##V3_BDHV12</stp>
        <stp>912828HN3 Govt</stp>
        <stp>IDX_RATIO</stp>
        <stp>4/9/2008</stp>
        <stp>4/9/2008</stp>
        <stp>[Fixed Income  Prices 2004-2009.xlsx]TIPS!R69C92</stp>
        <tr r="CN69" s="1"/>
      </tp>
      <tp>
        <v>1.0119800000000001</v>
        <stp/>
        <stp>##V3_BDHV12</stp>
        <stp>912828GN4 Govt</stp>
        <stp>IDX_RATIO</stp>
        <stp>6/1/2007</stp>
        <stp>6/1/2007</stp>
        <stp>[Fixed Income  Prices 2004-2009.xlsx]TIPS!R33C40</stp>
        <tr r="AN33" s="1"/>
      </tp>
      <tp>
        <v>0.99951000000000001</v>
        <stp/>
        <stp>##V3_BDHV12</stp>
        <stp>912828ET3 Govt</stp>
        <stp>IDX_RATIO</stp>
        <stp>4/7/2006</stp>
        <stp>4/7/2006</stp>
        <stp>[Fixed Income  Prices 2004-2009.xlsx]TIPS!R66C76</stp>
        <tr r="BX66" s="1"/>
      </tp>
      <tp>
        <v>1.01275</v>
        <stp/>
        <stp>##V3_BDHV12</stp>
        <stp>912828HN3 Govt</stp>
        <stp>IDX_RATIO</stp>
        <stp>5/9/2008</stp>
        <stp>5/9/2008</stp>
        <stp>[Fixed Income  Prices 2004-2009.xlsx]TIPS!R91C92</stp>
        <tr r="CN91" s="1"/>
      </tp>
      <tp>
        <v>1.1151599999999999</v>
        <stp/>
        <stp>##V3_BDHV12</stp>
        <stp>912810FR4 Govt</stp>
        <stp>IDX_RATIO</stp>
        <stp>3/6/2008</stp>
        <stp>3/6/2008</stp>
        <stp>[Fixed Income  Prices 2004-2009.xlsx]TIPS!R944C108</stp>
        <tr r="DD944" s="1"/>
      </tp>
      <tp>
        <v>1.03139</v>
        <stp/>
        <stp>##V3_BDHV12</stp>
        <stp>912810FR4 Govt</stp>
        <stp>IDX_RATIO</stp>
        <stp>8/5/2005</stp>
        <stp>8/5/2005</stp>
        <stp>[Fixed Income  Prices 2004-2009.xlsx]TIPS!R271C108</stp>
        <tr r="DD271" s="1"/>
      </tp>
      <tp>
        <v>1.23916</v>
        <stp/>
        <stp>##V3_BDHV12</stp>
        <stp>9128276R8 Govt</stp>
        <stp>IDX_RATIO</stp>
        <stp>9/3/2009</stp>
        <stp>9/3/2009</stp>
        <stp>[Fixed Income  Prices 2004-2009.xlsx]TIPS!R1336C28</stp>
        <tr r="AB1336" s="1"/>
      </tp>
      <tp>
        <v>1.12948</v>
        <stp/>
        <stp>##V3_BDHV12</stp>
        <stp>912810FR4 Govt</stp>
        <stp>IDX_RATIO</stp>
        <stp>6/12/2009</stp>
        <stp>6/12/2009</stp>
        <stp>[Fixed Income  Prices 2004-2009.xlsx]TIPS!R1275C108</stp>
        <tr r="DD1275" s="1"/>
      </tp>
      <tp>
        <v>1.1387499999999999</v>
        <stp/>
        <stp>##V3_BDHV12</stp>
        <stp>912810FR4 Govt</stp>
        <stp>IDX_RATIO</stp>
        <stp>6/27/2008</stp>
        <stp>6/27/2008</stp>
        <stp>[Fixed Income  Prices 2004-2009.xlsx]TIPS!R1025C108</stp>
        <tr r="DD1025" s="1"/>
      </tp>
      <tp>
        <v>1.1273900000000001</v>
        <stp/>
        <stp>##V3_BDHV12</stp>
        <stp>912810FR4 Govt</stp>
        <stp>IDX_RATIO</stp>
        <stp>5/20/2009</stp>
        <stp>5/20/2009</stp>
        <stp>[Fixed Income  Prices 2004-2009.xlsx]TIPS!R1258C108</stp>
        <tr r="DD1258" s="1"/>
      </tp>
      <tp>
        <v>1.1489499999999999</v>
        <stp/>
        <stp>##V3_BDHV12</stp>
        <stp>912810FR4 Govt</stp>
        <stp>IDX_RATIO</stp>
        <stp>7/31/2008</stp>
        <stp>7/31/2008</stp>
        <stp>[Fixed Income  Prices 2004-2009.xlsx]TIPS!R1049C108</stp>
        <tr r="DD1049" s="1"/>
      </tp>
      <tp>
        <v>1.02478</v>
        <stp/>
        <stp>##V3_BDHV12</stp>
        <stp>912828GN4 Govt</stp>
        <stp>IDX_RATIO</stp>
        <stp>8/1/2007</stp>
        <stp>8/1/2007</stp>
        <stp>[Fixed Income  Prices 2004-2009.xlsx]TIPS!R76C40</stp>
        <tr r="AN76" s="1"/>
      </tp>
      <tp>
        <v>1.0040800000000001</v>
        <stp/>
        <stp>##V3_BDHV12</stp>
        <stp>912828GD6 Govt</stp>
        <stp>IDX_RATIO</stp>
        <stp>4/3/2007</stp>
        <stp>4/3/2007</stp>
        <stp>[Fixed Income  Prices 2004-2009.xlsx]TIPS!R63C84</stp>
        <tr r="CF63" s="1"/>
      </tp>
      <tp>
        <v>1.0185599999999999</v>
        <stp/>
        <stp>##V3_BDHV12</stp>
        <stp>912828HW3 Govt</stp>
        <stp>IDX_RATIO</stp>
        <stp>7/9/2008</stp>
        <stp>7/9/2008</stp>
        <stp>[Fixed Income  Prices 2004-2009.xlsx]TIPS!R60C48</stp>
        <tr r="AV60" s="1"/>
      </tp>
      <tp>
        <v>1.11534</v>
        <stp/>
        <stp>##V3_BDHV12</stp>
        <stp>912810FR4 Govt</stp>
        <stp>IDX_RATIO</stp>
        <stp>3/7/2008</stp>
        <stp>3/7/2008</stp>
        <stp>[Fixed Income  Prices 2004-2009.xlsx]TIPS!R945C108</stp>
        <tr r="DD945" s="1"/>
      </tp>
      <tp>
        <v>1.2572300000000001</v>
        <stp/>
        <stp>##V3_BDHV12</stp>
        <stp>9128276R8 Govt</stp>
        <stp>IDX_RATIO</stp>
        <stp>9/1/2008</stp>
        <stp>9/1/2008</stp>
        <stp>[Fixed Income  Prices 2004-2009.xlsx]TIPS!R1073C28</stp>
        <tr r="AB1073" s="1"/>
      </tp>
      <tp>
        <v>1.0313699999999999</v>
        <stp/>
        <stp>##V3_BDHV12</stp>
        <stp>912810FR4 Govt</stp>
        <stp>IDX_RATIO</stp>
        <stp>8/4/2005</stp>
        <stp>8/4/2005</stp>
        <stp>[Fixed Income  Prices 2004-2009.xlsx]TIPS!R270C108</stp>
        <tr r="DD270" s="1"/>
      </tp>
      <tp>
        <v>1.2392300000000001</v>
        <stp/>
        <stp>##V3_BDHV12</stp>
        <stp>9128276R8 Govt</stp>
        <stp>IDX_RATIO</stp>
        <stp>9/2/2009</stp>
        <stp>9/2/2009</stp>
        <stp>[Fixed Income  Prices 2004-2009.xlsx]TIPS!R1335C28</stp>
        <tr r="AB1335" s="1"/>
      </tp>
      <tp>
        <v>1.1255299999999999</v>
        <stp/>
        <stp>##V3_BDHV12</stp>
        <stp>912810FR4 Govt</stp>
        <stp>IDX_RATIO</stp>
        <stp>4/30/2009</stp>
        <stp>4/30/2009</stp>
        <stp>[Fixed Income  Prices 2004-2009.xlsx]TIPS!R1244C108</stp>
        <tr r="DD1244" s="1"/>
      </tp>
      <tp>
        <v>1.13852</v>
        <stp/>
        <stp>##V3_BDHV12</stp>
        <stp>912810FR4 Govt</stp>
        <stp>IDX_RATIO</stp>
        <stp>6/26/2008</stp>
        <stp>6/26/2008</stp>
        <stp>[Fixed Income  Prices 2004-2009.xlsx]TIPS!R1024C108</stp>
        <tr r="DD1024" s="1"/>
      </tp>
      <tp>
        <v>1.12757</v>
        <stp/>
        <stp>##V3_BDHV12</stp>
        <stp>912810FR4 Govt</stp>
        <stp>IDX_RATIO</stp>
        <stp>5/22/2009</stp>
        <stp>5/22/2009</stp>
        <stp>[Fixed Income  Prices 2004-2009.xlsx]TIPS!R1260C108</stp>
        <tr r="DD1260" s="1"/>
      </tp>
      <tp>
        <v>1.12748</v>
        <stp/>
        <stp>##V3_BDHV12</stp>
        <stp>912810FR4 Govt</stp>
        <stp>IDX_RATIO</stp>
        <stp>5/21/2009</stp>
        <stp>5/21/2009</stp>
        <stp>[Fixed Income  Prices 2004-2009.xlsx]TIPS!R1259C108</stp>
        <tr r="DD1259" s="1"/>
      </tp>
      <tp>
        <v>1.1486399999999999</v>
        <stp/>
        <stp>##V3_BDHV12</stp>
        <stp>912810FR4 Govt</stp>
        <stp>IDX_RATIO</stp>
        <stp>7/30/2008</stp>
        <stp>7/30/2008</stp>
        <stp>[Fixed Income  Prices 2004-2009.xlsx]TIPS!R1048C108</stp>
        <tr r="DD1048" s="1"/>
      </tp>
      <tp>
        <v>0.99946999999999997</v>
        <stp/>
        <stp>##V3_BDHV12</stp>
        <stp>912828EA4 Govt</stp>
        <stp>IDX_RATIO</stp>
        <stp>8/3/2005</stp>
        <stp>8/3/2005</stp>
        <stp>[Fixed Income  Prices 2004-2009.xlsx]TIPS!R18C72</stp>
        <tr r="BT18" s="1"/>
      </tp>
      <tp>
        <v>1.00969</v>
        <stp/>
        <stp>##V3_BDHV12</stp>
        <stp>912828GD6 Govt</stp>
        <stp>IDX_RATIO</stp>
        <stp>5/3/2007</stp>
        <stp>5/3/2007</stp>
        <stp>[Fixed Income  Prices 2004-2009.xlsx]TIPS!R85C84</stp>
        <tr r="CF85" s="1"/>
      </tp>
      <tp>
        <v>1.0036099999999999</v>
        <stp/>
        <stp>##V3_BDHV12</stp>
        <stp>912828CP3 Govt</stp>
        <stp>IDX_RATIO</stp>
        <stp>8/5/2004</stp>
        <stp>8/5/2004</stp>
        <stp>[Fixed Income  Prices 2004-2009.xlsx]TIPS!R14C64</stp>
        <tr r="BL14" s="1"/>
      </tp>
      <tp>
        <v>1.01186</v>
        <stp/>
        <stp>##V3_BDHV12</stp>
        <stp>912828HW3 Govt</stp>
        <stp>IDX_RATIO</stp>
        <stp>6/9/2008</stp>
        <stp>6/9/2008</stp>
        <stp>[Fixed Income  Prices 2004-2009.xlsx]TIPS!R38C48</stp>
        <tr r="AV38" s="1"/>
      </tp>
      <tp>
        <v>1.1148</v>
        <stp/>
        <stp>##V3_BDHV12</stp>
        <stp>912810FR4 Govt</stp>
        <stp>IDX_RATIO</stp>
        <stp>3/4/2008</stp>
        <stp>3/4/2008</stp>
        <stp>[Fixed Income  Prices 2004-2009.xlsx]TIPS!R942C108</stp>
        <tr r="DD942" s="1"/>
      </tp>
      <tp>
        <v>1.25745</v>
        <stp/>
        <stp>##V3_BDHV12</stp>
        <stp>9128276R8 Govt</stp>
        <stp>IDX_RATIO</stp>
        <stp>9/2/2008</stp>
        <stp>9/2/2008</stp>
        <stp>[Fixed Income  Prices 2004-2009.xlsx]TIPS!R1074C28</stp>
        <tr r="AB1074" s="1"/>
      </tp>
      <tp>
        <v>0.99394000000000005</v>
        <stp/>
        <stp>##V3_BDHV12</stp>
        <stp>912828JX9 Govt</stp>
        <stp>IDX_RATIO</stp>
        <stp>7/9/2009</stp>
        <stp>7/9/2009</stp>
        <stp>[Fixed Income  Prices 2004-2009.xlsx]TIPS!R137C100</stp>
        <tr r="CV137" s="1"/>
      </tp>
      <tp>
        <v>1.23929</v>
        <stp/>
        <stp>##V3_BDHV12</stp>
        <stp>9128276R8 Govt</stp>
        <stp>IDX_RATIO</stp>
        <stp>9/1/2009</stp>
        <stp>9/1/2009</stp>
        <stp>[Fixed Income  Prices 2004-2009.xlsx]TIPS!R1334C28</stp>
        <tr r="AB1334" s="1"/>
      </tp>
      <tp>
        <v>1.13829</v>
        <stp/>
        <stp>##V3_BDHV12</stp>
        <stp>912810FR4 Govt</stp>
        <stp>IDX_RATIO</stp>
        <stp>6/25/2008</stp>
        <stp>6/25/2008</stp>
        <stp>[Fixed Income  Prices 2004-2009.xlsx]TIPS!R1023C108</stp>
        <tr r="DD1023" s="1"/>
      </tp>
      <tp>
        <v>1.1329500000000001</v>
        <stp/>
        <stp>##V3_BDHV12</stp>
        <stp>912810FR4 Govt</stp>
        <stp>IDX_RATIO</stp>
        <stp>7/17/2009</stp>
        <stp>7/17/2009</stp>
        <stp>[Fixed Income  Prices 2004-2009.xlsx]TIPS!R1300C108</stp>
        <tr r="DD1300" s="1"/>
      </tp>
      <tp>
        <v>1.1292899999999999</v>
        <stp/>
        <stp>##V3_BDHV12</stp>
        <stp>912810FR4 Govt</stp>
        <stp>IDX_RATIO</stp>
        <stp>6/10/2009</stp>
        <stp>6/10/2009</stp>
        <stp>[Fixed Income  Prices 2004-2009.xlsx]TIPS!R1273C108</stp>
        <tr r="DD1273" s="1"/>
      </tp>
      <tp>
        <v>1.0550600000000001</v>
        <stp/>
        <stp>##V3_BDHV12</stp>
        <stp>912828AF7 Govt</stp>
        <stp>IDX_RATIO</stp>
        <stp>9/1/2004</stp>
        <stp>9/1/2004</stp>
        <stp>[Fixed Income  Prices 2004-2009.xlsx]TIPS!R33C44</stp>
        <tr r="AR33" s="1"/>
      </tp>
      <tp>
        <v>1.00379</v>
        <stp/>
        <stp>##V3_BDHV12</stp>
        <stp>912828HW3 Govt</stp>
        <stp>IDX_RATIO</stp>
        <stp>5/9/2008</stp>
        <stp>5/9/2008</stp>
        <stp>[Fixed Income  Prices 2004-2009.xlsx]TIPS!R17C48</stp>
        <tr r="AV17" s="1"/>
      </tp>
      <tp>
        <v>1.1149800000000001</v>
        <stp/>
        <stp>##V3_BDHV12</stp>
        <stp>912810FR4 Govt</stp>
        <stp>IDX_RATIO</stp>
        <stp>3/5/2008</stp>
        <stp>3/5/2008</stp>
        <stp>[Fixed Income  Prices 2004-2009.xlsx]TIPS!R943C108</stp>
        <tr r="DD943" s="1"/>
      </tp>
      <tp>
        <v>1.2576700000000001</v>
        <stp/>
        <stp>##V3_BDHV12</stp>
        <stp>9128276R8 Govt</stp>
        <stp>IDX_RATIO</stp>
        <stp>9/3/2008</stp>
        <stp>9/3/2008</stp>
        <stp>[Fixed Income  Prices 2004-2009.xlsx]TIPS!R1075C28</stp>
        <tr r="AB1075" s="1"/>
      </tp>
      <tp>
        <v>0.99385000000000001</v>
        <stp/>
        <stp>##V3_BDHV12</stp>
        <stp>912828JX9 Govt</stp>
        <stp>IDX_RATIO</stp>
        <stp>7/8/2009</stp>
        <stp>7/8/2009</stp>
        <stp>[Fixed Income  Prices 2004-2009.xlsx]TIPS!R136C100</stp>
        <tr r="CV136" s="1"/>
      </tp>
      <tp>
        <v>1.1293899999999999</v>
        <stp/>
        <stp>##V3_BDHV12</stp>
        <stp>912810FR4 Govt</stp>
        <stp>IDX_RATIO</stp>
        <stp>6/11/2009</stp>
        <stp>6/11/2009</stp>
        <stp>[Fixed Income  Prices 2004-2009.xlsx]TIPS!R1274C108</stp>
        <tr r="DD1274" s="1"/>
      </tp>
      <tp>
        <v>1.1380600000000001</v>
        <stp/>
        <stp>##V3_BDHV12</stp>
        <stp>912810FR4 Govt</stp>
        <stp>IDX_RATIO</stp>
        <stp>6/24/2008</stp>
        <stp>6/24/2008</stp>
        <stp>[Fixed Income  Prices 2004-2009.xlsx]TIPS!R1022C108</stp>
        <tr r="DD1022" s="1"/>
      </tp>
      <tp>
        <v>1.0325299999999999</v>
        <stp/>
        <stp>##V3_BDHV12</stp>
        <stp>912828BD1 Govt</stp>
        <stp>IDX_RATIO</stp>
        <stp>9/7/2004</stp>
        <stp>9/7/2004</stp>
        <stp>[Fixed Income  Prices 2004-2009.xlsx]TIPS!R37C52</stp>
        <tr r="AZ37" s="1"/>
      </tp>
      <tp>
        <v>1.2389000000000001</v>
        <stp/>
        <stp>##V3_BDHV12</stp>
        <stp>9128276R8 Govt</stp>
        <stp>IDX_RATIO</stp>
        <stp>9/7/2009</stp>
        <stp>9/7/2009</stp>
        <stp>[Fixed Income  Prices 2004-2009.xlsx]TIPS!R1338C28</stp>
        <tr r="AB1338" s="1"/>
      </tp>
      <tp>
        <v>1.25789</v>
        <stp/>
        <stp>##V3_BDHV12</stp>
        <stp>9128276R8 Govt</stp>
        <stp>IDX_RATIO</stp>
        <stp>9/4/2008</stp>
        <stp>9/4/2008</stp>
        <stp>[Fixed Income  Prices 2004-2009.xlsx]TIPS!R1076C28</stp>
        <tr r="AB1076" s="1"/>
      </tp>
      <tp>
        <v>1.1298600000000001</v>
        <stp/>
        <stp>##V3_BDHV12</stp>
        <stp>912810FR4 Govt</stp>
        <stp>IDX_RATIO</stp>
        <stp>6/16/2009</stp>
        <stp>6/16/2009</stp>
        <stp>[Fixed Income  Prices 2004-2009.xlsx]TIPS!R1277C108</stp>
        <tr r="DD1277" s="1"/>
      </tp>
      <tp>
        <v>1.1301399999999999</v>
        <stp/>
        <stp>##V3_BDHV12</stp>
        <stp>912810FR4 Govt</stp>
        <stp>IDX_RATIO</stp>
        <stp>6/19/2009</stp>
        <stp>6/19/2009</stp>
        <stp>[Fixed Income  Prices 2004-2009.xlsx]TIPS!R1280C108</stp>
        <tr r="DD1280" s="1"/>
      </tp>
      <tp>
        <v>1.1378300000000001</v>
        <stp/>
        <stp>##V3_BDHV12</stp>
        <stp>912810FR4 Govt</stp>
        <stp>IDX_RATIO</stp>
        <stp>6/23/2008</stp>
        <stp>6/23/2008</stp>
        <stp>[Fixed Income  Prices 2004-2009.xlsx]TIPS!R1021C108</stp>
        <tr r="DD1021" s="1"/>
      </tp>
      <tp>
        <v>1.12801</v>
        <stp/>
        <stp>##V3_BDHV12</stp>
        <stp>912810FR4 Govt</stp>
        <stp>IDX_RATIO</stp>
        <stp>5/27/2009</stp>
        <stp>5/27/2009</stp>
        <stp>[Fixed Income  Prices 2004-2009.xlsx]TIPS!R1263C108</stp>
        <tr r="DD1263" s="1"/>
      </tp>
      <tp>
        <v>1.11463</v>
        <stp/>
        <stp>##V3_BDHV12</stp>
        <stp>912810FR4 Govt</stp>
        <stp>IDX_RATIO</stp>
        <stp>3/3/2008</stp>
        <stp>3/3/2008</stp>
        <stp>[Fixed Income  Prices 2004-2009.xlsx]TIPS!R941C108</stp>
        <tr r="DD941" s="1"/>
      </tp>
      <tp>
        <v>1.03132</v>
        <stp/>
        <stp>##V3_BDHV12</stp>
        <stp>912810FR4 Govt</stp>
        <stp>IDX_RATIO</stp>
        <stp>8/1/2005</stp>
        <stp>8/1/2005</stp>
        <stp>[Fixed Income  Prices 2004-2009.xlsx]TIPS!R267C108</stp>
        <tr r="DD267" s="1"/>
      </tp>
      <tp>
        <v>1.2581100000000001</v>
        <stp/>
        <stp>##V3_BDHV12</stp>
        <stp>9128276R8 Govt</stp>
        <stp>IDX_RATIO</stp>
        <stp>9/5/2008</stp>
        <stp>9/5/2008</stp>
        <stp>[Fixed Income  Prices 2004-2009.xlsx]TIPS!R1077C28</stp>
        <tr r="AB1077" s="1"/>
      </tp>
      <tp>
        <v>1.12792</v>
        <stp/>
        <stp>##V3_BDHV12</stp>
        <stp>912810FR4 Govt</stp>
        <stp>IDX_RATIO</stp>
        <stp>5/26/2009</stp>
        <stp>5/26/2009</stp>
        <stp>[Fixed Income  Prices 2004-2009.xlsx]TIPS!R1262C108</stp>
        <tr r="DD1262" s="1"/>
      </tp>
      <tp>
        <v>1.12995</v>
        <stp/>
        <stp>##V3_BDHV12</stp>
        <stp>912810FR4 Govt</stp>
        <stp>IDX_RATIO</stp>
        <stp>6/17/2009</stp>
        <stp>6/17/2009</stp>
        <stp>[Fixed Income  Prices 2004-2009.xlsx]TIPS!R1278C108</stp>
        <tr r="DD1278" s="1"/>
      </tp>
      <tp>
        <v>1.0313300000000001</v>
        <stp/>
        <stp>##V3_BDHV12</stp>
        <stp>912810FR4 Govt</stp>
        <stp>IDX_RATIO</stp>
        <stp>8/2/2005</stp>
        <stp>8/2/2005</stp>
        <stp>[Fixed Income  Prices 2004-2009.xlsx]TIPS!R268C108</stp>
        <tr r="DD268" s="1"/>
      </tp>
      <tp>
        <v>1.1278299999999999</v>
        <stp/>
        <stp>##V3_BDHV12</stp>
        <stp>912810FR4 Govt</stp>
        <stp>IDX_RATIO</stp>
        <stp>5/25/2009</stp>
        <stp>5/25/2009</stp>
        <stp>[Fixed Income  Prices 2004-2009.xlsx]TIPS!R1261C108</stp>
        <tr r="DD1261" s="1"/>
      </tp>
      <tp>
        <v>1.03135</v>
        <stp/>
        <stp>##V3_BDHV12</stp>
        <stp>912810FR4 Govt</stp>
        <stp>IDX_RATIO</stp>
        <stp>8/3/2005</stp>
        <stp>8/3/2005</stp>
        <stp>[Fixed Income  Prices 2004-2009.xlsx]TIPS!R269C108</stp>
        <tr r="DD269" s="1"/>
      </tp>
      <tp>
        <v>1.2391000000000001</v>
        <stp/>
        <stp>##V3_BDHV12</stp>
        <stp>9128276R8 Govt</stp>
        <stp>IDX_RATIO</stp>
        <stp>9/4/2009</stp>
        <stp>9/4/2009</stp>
        <stp>[Fixed Income  Prices 2004-2009.xlsx]TIPS!R1337C28</stp>
        <tr r="AB1337" s="1"/>
      </tp>
      <tp>
        <v>1.1297600000000001</v>
        <stp/>
        <stp>##V3_BDHV12</stp>
        <stp>912810FR4 Govt</stp>
        <stp>IDX_RATIO</stp>
        <stp>6/15/2009</stp>
        <stp>6/15/2009</stp>
        <stp>[Fixed Income  Prices 2004-2009.xlsx]TIPS!R1276C108</stp>
        <tr r="DD1276" s="1"/>
      </tp>
      <tp>
        <v>1.1371500000000001</v>
        <stp/>
        <stp>##V3_BDHV12</stp>
        <stp>912810FR4 Govt</stp>
        <stp>IDX_RATIO</stp>
        <stp>6/20/2008</stp>
        <stp>6/20/2008</stp>
        <stp>[Fixed Income  Prices 2004-2009.xlsx]TIPS!R1020C108</stp>
        <tr r="DD1020" s="1"/>
      </tp>
      <tp>
        <v>1.2200199999999999</v>
        <stp/>
        <stp>##V3_BDHV12</stp>
        <stp>9128277J5 Govt</stp>
        <stp>IDX_RATIO</stp>
        <stp>8/1/2008</stp>
        <stp>8/1/2008</stp>
        <stp>[Fixed Income  Prices 2004-2009.xlsx]TIPS!R1052C36</stp>
        <tr r="AJ1052" s="1"/>
      </tp>
      <tp>
        <v>1.20505</v>
        <stp/>
        <stp>##V3_BDHV12</stp>
        <stp>9128277J5 Govt</stp>
        <stp>IDX_RATIO</stp>
        <stp>8/3/2009</stp>
        <stp>8/3/2009</stp>
        <stp>[Fixed Income  Prices 2004-2009.xlsx]TIPS!R1313C36</stp>
        <tr r="AJ1313" s="1"/>
      </tp>
      <tp>
        <v>1.2060500000000001</v>
        <stp/>
        <stp>##V3_BDHV12</stp>
        <stp>9128277J5 Govt</stp>
        <stp>IDX_RATIO</stp>
        <stp>8/6/2009</stp>
        <stp>8/6/2009</stp>
        <stp>[Fixed Income  Prices 2004-2009.xlsx]TIPS!R1316C36</stp>
        <tr r="AJ1316" s="1"/>
      </tp>
      <tp>
        <v>1.2216</v>
        <stp/>
        <stp>##V3_BDHV12</stp>
        <stp>9128277J5 Govt</stp>
        <stp>IDX_RATIO</stp>
        <stp>8/5/2008</stp>
        <stp>8/5/2008</stp>
        <stp>[Fixed Income  Prices 2004-2009.xlsx]TIPS!R1054C36</stp>
        <tr r="AJ1054" s="1"/>
      </tp>
      <tp>
        <v>1.2063900000000001</v>
        <stp/>
        <stp>##V3_BDHV12</stp>
        <stp>9128277J5 Govt</stp>
        <stp>IDX_RATIO</stp>
        <stp>8/7/2009</stp>
        <stp>8/7/2009</stp>
        <stp>[Fixed Income  Prices 2004-2009.xlsx]TIPS!R1317C36</stp>
        <tr r="AJ1317" s="1"/>
      </tp>
      <tp>
        <v>1.2212099999999999</v>
        <stp/>
        <stp>##V3_BDHV12</stp>
        <stp>9128277J5 Govt</stp>
        <stp>IDX_RATIO</stp>
        <stp>8/4/2008</stp>
        <stp>8/4/2008</stp>
        <stp>[Fixed Income  Prices 2004-2009.xlsx]TIPS!R1053C36</stp>
        <tr r="AJ1053" s="1"/>
      </tp>
      <tp>
        <v>1.20539</v>
        <stp/>
        <stp>##V3_BDHV12</stp>
        <stp>9128277J5 Govt</stp>
        <stp>IDX_RATIO</stp>
        <stp>8/4/2009</stp>
        <stp>8/4/2009</stp>
        <stp>[Fixed Income  Prices 2004-2009.xlsx]TIPS!R1314C36</stp>
        <tr r="AJ1314" s="1"/>
      </tp>
      <tp>
        <v>1.2223999999999999</v>
        <stp/>
        <stp>##V3_BDHV12</stp>
        <stp>9128277J5 Govt</stp>
        <stp>IDX_RATIO</stp>
        <stp>8/7/2008</stp>
        <stp>8/7/2008</stp>
        <stp>[Fixed Income  Prices 2004-2009.xlsx]TIPS!R1056C36</stp>
        <tr r="AJ1056" s="1"/>
      </tp>
      <tp>
        <v>1.2057199999999999</v>
        <stp/>
        <stp>##V3_BDHV12</stp>
        <stp>9128277J5 Govt</stp>
        <stp>IDX_RATIO</stp>
        <stp>8/5/2009</stp>
        <stp>8/5/2009</stp>
        <stp>[Fixed Income  Prices 2004-2009.xlsx]TIPS!R1315C36</stp>
        <tr r="AJ1315" s="1"/>
      </tp>
      <tp>
        <v>1.222</v>
        <stp/>
        <stp>##V3_BDHV12</stp>
        <stp>9128277J5 Govt</stp>
        <stp>IDX_RATIO</stp>
        <stp>8/6/2008</stp>
        <stp>8/6/2008</stp>
        <stp>[Fixed Income  Prices 2004-2009.xlsx]TIPS!R1055C36</stp>
        <tr r="AJ1055" s="1"/>
      </tp>
      <tp>
        <v>1.22279</v>
        <stp/>
        <stp>##V3_BDHV12</stp>
        <stp>9128277J5 Govt</stp>
        <stp>IDX_RATIO</stp>
        <stp>8/8/2008</stp>
        <stp>8/8/2008</stp>
        <stp>[Fixed Income  Prices 2004-2009.xlsx]TIPS!R1057C36</stp>
        <tr r="AJ1057" s="1"/>
      </tp>
      <tp>
        <v>1.0033300000000001</v>
        <stp/>
        <stp>##V3_BDHV12</stp>
        <stp>912810PS1 Govt</stp>
        <stp>IDX_RATIO</stp>
        <stp>3/28/2007</stp>
        <stp>3/28/2007</stp>
        <stp>[Fixed Income  Prices 2004-2009.xlsx]TIPS!R51C116</stp>
        <tr r="DL51" s="1"/>
      </tp>
      <tp>
        <v>1.00343</v>
        <stp/>
        <stp>##V3_BDHV12</stp>
        <stp>912810PS1 Govt</stp>
        <stp>IDX_RATIO</stp>
        <stp>3/29/2007</stp>
        <stp>3/29/2007</stp>
        <stp>[Fixed Income  Prices 2004-2009.xlsx]TIPS!R52C116</stp>
        <tr r="DL52" s="1"/>
      </tp>
      <tp>
        <v>0.98799999999999999</v>
        <stp/>
        <stp>##V3_BDHV12</stp>
        <stp>912810PZ5 Govt</stp>
        <stp>IDX_RATIO</stp>
        <stp>4/29/2009</stp>
        <stp>4/29/2009</stp>
        <stp>[Fixed Income  Prices 2004-2009.xlsx]TIPS!R71C120</stp>
        <tr r="DP71" s="1"/>
      </tp>
      <tp>
        <v>0.98784000000000005</v>
        <stp/>
        <stp>##V3_BDHV12</stp>
        <stp>912810PZ5 Govt</stp>
        <stp>IDX_RATIO</stp>
        <stp>4/28/2009</stp>
        <stp>4/28/2009</stp>
        <stp>[Fixed Income  Prices 2004-2009.xlsx]TIPS!R70C120</stp>
        <tr r="DP70" s="1"/>
      </tp>
      <tp>
        <v>0.99168999999999996</v>
        <stp/>
        <stp>##V3_BDHV12</stp>
        <stp>912810FS2 Govt</stp>
        <stp>IDX_RATIO</stp>
        <stp>2/28/2006</stp>
        <stp>2/28/2006</stp>
        <stp>[Fixed Income  Prices 2004-2009.xlsx]TIPS!R30C112</stp>
        <tr r="DH30" s="1"/>
      </tp>
      <tp>
        <v>0.98963999999999996</v>
        <stp/>
        <stp>##V3_BDHV12</stp>
        <stp>912828JX9 Govt</stp>
        <stp>IDX_RATIO</stp>
        <stp>5/18/2009</stp>
        <stp>5/18/2009</stp>
        <stp>[Fixed Income  Prices 2004-2009.xlsx]TIPS!R99C100</stp>
        <tr r="CV99" s="1"/>
      </tp>
      <tp>
        <v>0.99226999999999999</v>
        <stp/>
        <stp>##V3_BDHV12</stp>
        <stp>912810FS2 Govt</stp>
        <stp>IDX_RATIO</stp>
        <stp>2/24/2006</stp>
        <stp>2/24/2006</stp>
        <stp>[Fixed Income  Prices 2004-2009.xlsx]TIPS!R28C112</stp>
        <tr r="DH28" s="1"/>
      </tp>
      <tp>
        <v>1.00264</v>
        <stp/>
        <stp>##V3_BDHV12</stp>
        <stp>912810PS1 Govt</stp>
        <stp>IDX_RATIO</stp>
        <stp>3/21/2007</stp>
        <stp>3/21/2007</stp>
        <stp>[Fixed Income  Prices 2004-2009.xlsx]TIPS!R46C116</stp>
        <tr r="DL46" s="1"/>
      </tp>
      <tp>
        <v>0.98717999999999995</v>
        <stp/>
        <stp>##V3_BDHV12</stp>
        <stp>912810PZ5 Govt</stp>
        <stp>IDX_RATIO</stp>
        <stp>4/24/2009</stp>
        <stp>4/24/2009</stp>
        <stp>[Fixed Income  Prices 2004-2009.xlsx]TIPS!R68C120</stp>
        <tr r="DP68" s="1"/>
      </tp>
      <tp>
        <v>1.00254</v>
        <stp/>
        <stp>##V3_BDHV12</stp>
        <stp>912810PS1 Govt</stp>
        <stp>IDX_RATIO</stp>
        <stp>3/20/2007</stp>
        <stp>3/20/2007</stp>
        <stp>[Fixed Income  Prices 2004-2009.xlsx]TIPS!R45C116</stp>
        <tr r="DL45" s="1"/>
      </tp>
      <tp>
        <v>1.00284</v>
        <stp/>
        <stp>##V3_BDHV12</stp>
        <stp>912810PS1 Govt</stp>
        <stp>IDX_RATIO</stp>
        <stp>3/23/2007</stp>
        <stp>3/23/2007</stp>
        <stp>[Fixed Income  Prices 2004-2009.xlsx]TIPS!R48C116</stp>
        <tr r="DL48" s="1"/>
      </tp>
      <tp>
        <v>0.98933000000000004</v>
        <stp/>
        <stp>##V3_BDHV12</stp>
        <stp>912828JX9 Govt</stp>
        <stp>IDX_RATIO</stp>
        <stp>5/14/2009</stp>
        <stp>5/14/2009</stp>
        <stp>[Fixed Income  Prices 2004-2009.xlsx]TIPS!R97C100</stp>
        <tr r="CV97" s="1"/>
      </tp>
      <tp>
        <v>0.99885999999999997</v>
        <stp/>
        <stp>##V3_BDHV12</stp>
        <stp>912810FS2 Govt</stp>
        <stp>IDX_RATIO</stp>
        <stp>3/31/2006</stp>
        <stp>3/31/2006</stp>
        <stp>[Fixed Income  Prices 2004-2009.xlsx]TIPS!R53C112</stp>
        <tr r="DH53" s="1"/>
      </tp>
      <tp>
        <v>0.98941000000000001</v>
        <stp/>
        <stp>##V3_BDHV12</stp>
        <stp>912828JX9 Govt</stp>
        <stp>IDX_RATIO</stp>
        <stp>5/15/2009</stp>
        <stp>5/15/2009</stp>
        <stp>[Fixed Income  Prices 2004-2009.xlsx]TIPS!R98C100</stp>
        <tr r="CV98" s="1"/>
      </tp>
      <tp>
        <v>0.99184000000000005</v>
        <stp/>
        <stp>##V3_BDHV12</stp>
        <stp>912810FS2 Govt</stp>
        <stp>IDX_RATIO</stp>
        <stp>2/27/2006</stp>
        <stp>2/27/2006</stp>
        <stp>[Fixed Income  Prices 2004-2009.xlsx]TIPS!R29C112</stp>
        <tr r="DH29" s="1"/>
      </tp>
      <tp>
        <v>0.99861999999999995</v>
        <stp/>
        <stp>##V3_BDHV12</stp>
        <stp>912810FS2 Govt</stp>
        <stp>IDX_RATIO</stp>
        <stp>3/30/2006</stp>
        <stp>3/30/2006</stp>
        <stp>[Fixed Income  Prices 2004-2009.xlsx]TIPS!R52C112</stp>
        <tr r="DH52" s="1"/>
      </tp>
      <tp>
        <v>0.98767000000000005</v>
        <stp/>
        <stp>##V3_BDHV12</stp>
        <stp>912810PZ5 Govt</stp>
        <stp>IDX_RATIO</stp>
        <stp>4/27/2009</stp>
        <stp>4/27/2009</stp>
        <stp>[Fixed Income  Prices 2004-2009.xlsx]TIPS!R69C120</stp>
        <tr r="DP69" s="1"/>
      </tp>
      <tp>
        <v>1.00274</v>
        <stp/>
        <stp>##V3_BDHV12</stp>
        <stp>912810PS1 Govt</stp>
        <stp>IDX_RATIO</stp>
        <stp>3/22/2007</stp>
        <stp>3/22/2007</stp>
        <stp>[Fixed Income  Prices 2004-2009.xlsx]TIPS!R47C116</stp>
        <tr r="DL47" s="1"/>
      </tp>
      <tp>
        <v>0.98653000000000002</v>
        <stp/>
        <stp>##V3_BDHV12</stp>
        <stp>912810PZ5 Govt</stp>
        <stp>IDX_RATIO</stp>
        <stp>4/20/2009</stp>
        <stp>4/20/2009</stp>
        <stp>[Fixed Income  Prices 2004-2009.xlsx]TIPS!R64C120</stp>
        <tr r="DP64" s="1"/>
      </tp>
      <tp>
        <v>0.98917999999999995</v>
        <stp/>
        <stp>##V3_BDHV12</stp>
        <stp>912828JX9 Govt</stp>
        <stp>IDX_RATIO</stp>
        <stp>5/12/2009</stp>
        <stp>5/12/2009</stp>
        <stp>[Fixed Income  Prices 2004-2009.xlsx]TIPS!R95C100</stp>
        <tr r="CV95" s="1"/>
      </tp>
      <tp>
        <v>0.99283999999999994</v>
        <stp/>
        <stp>##V3_BDHV12</stp>
        <stp>912810FS2 Govt</stp>
        <stp>IDX_RATIO</stp>
        <stp>2/20/2006</stp>
        <stp>2/20/2006</stp>
        <stp>[Fixed Income  Prices 2004-2009.xlsx]TIPS!R24C112</stp>
        <tr r="DH24" s="1"/>
      </tp>
      <tp>
        <v>0.98668999999999996</v>
        <stp/>
        <stp>##V3_BDHV12</stp>
        <stp>912810PZ5 Govt</stp>
        <stp>IDX_RATIO</stp>
        <stp>4/21/2009</stp>
        <stp>4/21/2009</stp>
        <stp>[Fixed Income  Prices 2004-2009.xlsx]TIPS!R65C120</stp>
        <tr r="DP65" s="1"/>
      </tp>
      <tp>
        <v>0.99270000000000003</v>
        <stp/>
        <stp>##V3_BDHV12</stp>
        <stp>912810FS2 Govt</stp>
        <stp>IDX_RATIO</stp>
        <stp>2/21/2006</stp>
        <stp>2/21/2006</stp>
        <stp>[Fixed Income  Prices 2004-2009.xlsx]TIPS!R25C112</stp>
        <tr r="DH25" s="1"/>
      </tp>
      <tp>
        <v>0.98924999999999996</v>
        <stp/>
        <stp>##V3_BDHV12</stp>
        <stp>912828JX9 Govt</stp>
        <stp>IDX_RATIO</stp>
        <stp>5/13/2009</stp>
        <stp>5/13/2009</stp>
        <stp>[Fixed Income  Prices 2004-2009.xlsx]TIPS!R96C100</stp>
        <tr r="CV96" s="1"/>
      </tp>
      <tp>
        <v>0.98685999999999996</v>
        <stp/>
        <stp>##V3_BDHV12</stp>
        <stp>912810PZ5 Govt</stp>
        <stp>IDX_RATIO</stp>
        <stp>4/22/2009</stp>
        <stp>4/22/2009</stp>
        <stp>[Fixed Income  Prices 2004-2009.xlsx]TIPS!R66C120</stp>
        <tr r="DP66" s="1"/>
      </tp>
      <tp>
        <v>0.99256</v>
        <stp/>
        <stp>##V3_BDHV12</stp>
        <stp>912810FS2 Govt</stp>
        <stp>IDX_RATIO</stp>
        <stp>2/22/2006</stp>
        <stp>2/22/2006</stp>
        <stp>[Fixed Income  Prices 2004-2009.xlsx]TIPS!R26C112</stp>
        <tr r="DH26" s="1"/>
      </tp>
      <tp>
        <v>0.98702000000000001</v>
        <stp/>
        <stp>##V3_BDHV12</stp>
        <stp>912810PZ5 Govt</stp>
        <stp>IDX_RATIO</stp>
        <stp>4/23/2009</stp>
        <stp>4/23/2009</stp>
        <stp>[Fixed Income  Prices 2004-2009.xlsx]TIPS!R67C120</stp>
        <tr r="DP67" s="1"/>
      </tp>
      <tp>
        <v>1.0031399999999999</v>
        <stp/>
        <stp>##V3_BDHV12</stp>
        <stp>912810PS1 Govt</stp>
        <stp>IDX_RATIO</stp>
        <stp>3/26/2007</stp>
        <stp>3/26/2007</stp>
        <stp>[Fixed Income  Prices 2004-2009.xlsx]TIPS!R49C116</stp>
        <tr r="DL49" s="1"/>
      </tp>
      <tp>
        <v>1.0032300000000001</v>
        <stp/>
        <stp>##V3_BDHV12</stp>
        <stp>912810PS1 Govt</stp>
        <stp>IDX_RATIO</stp>
        <stp>3/27/2007</stp>
        <stp>3/27/2007</stp>
        <stp>[Fixed Income  Prices 2004-2009.xlsx]TIPS!R50C116</stp>
        <tr r="DL50" s="1"/>
      </tp>
      <tp>
        <v>0.98909999999999998</v>
        <stp/>
        <stp>##V3_BDHV12</stp>
        <stp>912828JX9 Govt</stp>
        <stp>IDX_RATIO</stp>
        <stp>5/11/2009</stp>
        <stp>5/11/2009</stp>
        <stp>[Fixed Income  Prices 2004-2009.xlsx]TIPS!R94C100</stp>
        <tr r="CV94" s="1"/>
      </tp>
      <tp>
        <v>0.99241000000000001</v>
        <stp/>
        <stp>##V3_BDHV12</stp>
        <stp>912810FS2 Govt</stp>
        <stp>IDX_RATIO</stp>
        <stp>2/23/2006</stp>
        <stp>2/23/2006</stp>
        <stp>[Fixed Income  Prices 2004-2009.xlsx]TIPS!R27C112</stp>
        <tr r="DH27" s="1"/>
      </tp>
      <tp t="e">
        <v>#N/A</v>
        <stp/>
        <stp>##V3_BDHV12</stp>
        <stp>912803CX Govt</stp>
        <stp>YLD_YTM_ASK</stp>
        <stp>20060303</stp>
        <stp>20060414</stp>
        <stp>[Fixed Income  Prices 2004-2009.xlsx]STRIP Yield Curve!R189C14</stp>
        <stp>Days=N</stp>
        <stp>Fill=B</stp>
        <stp>Sort=D</stp>
        <stp>Per=cW</stp>
        <stp>Dts=H</stp>
        <stp>cols=1;rows=7</stp>
        <tr r="N189" s="4"/>
      </tp>
      <tp>
        <v>1.17415</v>
        <stp/>
        <stp>##V3_BDHV12</stp>
        <stp>9128273T7 Govt</stp>
        <stp>IDX_RATIO</stp>
        <stp>9/2/2004</stp>
        <stp>9/2/2004</stp>
        <stp>[Fixed Income  Prices 2004-2009.xlsx]TIPS!R34C12</stp>
        <tr r="L34" s="1"/>
      </tp>
      <tp>
        <v>1.10886</v>
        <stp/>
        <stp>##V3_BDHV12</stp>
        <stp>912810FR4 Govt</stp>
        <stp>IDX_RATIO</stp>
        <stp>1/3/2008</stp>
        <stp>1/3/2008</stp>
        <stp>[Fixed Income  Prices 2004-2009.xlsx]TIPS!R899C108</stp>
        <tr r="DD899" s="1"/>
      </tp>
      <tp>
        <v>1.12721</v>
        <stp/>
        <stp>##V3_BDHV12</stp>
        <stp>912810FR4 Govt</stp>
        <stp>IDX_RATIO</stp>
        <stp>5/18/2009</stp>
        <stp>5/18/2009</stp>
        <stp>[Fixed Income  Prices 2004-2009.xlsx]TIPS!R1256C108</stp>
        <tr r="DD1256" s="1"/>
      </tp>
      <tp>
        <v>1.1307</v>
        <stp/>
        <stp>##V3_BDHV12</stp>
        <stp>912810FR4 Govt</stp>
        <stp>IDX_RATIO</stp>
        <stp>6/25/2009</stp>
        <stp>6/25/2009</stp>
        <stp>[Fixed Income  Prices 2004-2009.xlsx]TIPS!R1284C108</stp>
        <tr r="DD1284" s="1"/>
      </tp>
      <tp>
        <v>1.00804</v>
        <stp/>
        <stp>##V3_BDHV12</stp>
        <stp>912828FB1 Govt</stp>
        <stp>IDX_RATIO</stp>
        <stp>6/6/2006</stp>
        <stp>6/6/2006</stp>
        <stp>[Fixed Income  Prices 2004-2009.xlsx]TIPS!R35C32</stp>
        <tr r="AF35" s="1"/>
      </tp>
      <tp>
        <v>1.17062</v>
        <stp/>
        <stp>##V3_BDHV12</stp>
        <stp>9128273T7 Govt</stp>
        <stp>IDX_RATIO</stp>
        <stp>8/2/2004</stp>
        <stp>8/2/2004</stp>
        <stp>[Fixed Income  Prices 2004-2009.xlsx]TIPS!R11C12</stp>
        <tr r="L11" s="1"/>
      </tp>
      <tp>
        <v>1.1086499999999999</v>
        <stp/>
        <stp>##V3_BDHV12</stp>
        <stp>912810FR4 Govt</stp>
        <stp>IDX_RATIO</stp>
        <stp>1/2/2008</stp>
        <stp>1/2/2008</stp>
        <stp>[Fixed Income  Prices 2004-2009.xlsx]TIPS!R898C108</stp>
        <tr r="DD898" s="1"/>
      </tp>
      <tp>
        <v>1.3209299999999999</v>
        <stp/>
        <stp>##V3_BDHV12</stp>
        <stp>9128274Y5 Govt</stp>
        <stp>IDX_RATIO</stp>
        <stp>8/1/2008</stp>
        <stp>8/1/2008</stp>
        <stp>[Fixed Income  Prices 2004-2009.xlsx]TIPS!R1053C16</stp>
        <tr r="P1053" s="1"/>
      </tp>
      <tp>
        <v>1.1273</v>
        <stp/>
        <stp>##V3_BDHV12</stp>
        <stp>912810FR4 Govt</stp>
        <stp>IDX_RATIO</stp>
        <stp>5/19/2009</stp>
        <stp>5/19/2009</stp>
        <stp>[Fixed Income  Prices 2004-2009.xlsx]TIPS!R1257C108</stp>
        <tr r="DD1257" s="1"/>
      </tp>
      <tp>
        <v>1.1306099999999999</v>
        <stp/>
        <stp>##V3_BDHV12</stp>
        <stp>912810FR4 Govt</stp>
        <stp>IDX_RATIO</stp>
        <stp>6/24/2009</stp>
        <stp>6/24/2009</stp>
        <stp>[Fixed Income  Prices 2004-2009.xlsx]TIPS!R1283C108</stp>
        <tr r="DD1283" s="1"/>
      </tp>
      <tp>
        <v>1.0159899999999999</v>
        <stp/>
        <stp>##V3_BDHV12</stp>
        <stp>912828FB1 Govt</stp>
        <stp>IDX_RATIO</stp>
        <stp>7/6/2006</stp>
        <stp>7/6/2006</stp>
        <stp>[Fixed Income  Prices 2004-2009.xlsx]TIPS!R57C32</stp>
        <tr r="AF57" s="1"/>
      </tp>
      <tp>
        <v>1.10843</v>
        <stp/>
        <stp>##V3_BDHV12</stp>
        <stp>912810FR4 Govt</stp>
        <stp>IDX_RATIO</stp>
        <stp>1/1/2008</stp>
        <stp>1/1/2008</stp>
        <stp>[Fixed Income  Prices 2004-2009.xlsx]TIPS!R897C108</stp>
        <tr r="DD897" s="1"/>
      </tp>
      <tp>
        <v>0.99988999999999995</v>
        <stp/>
        <stp>##V3_BDHV12</stp>
        <stp>912828DH0 Govt</stp>
        <stp>IDX_RATIO</stp>
        <stp>2/4/2005</stp>
        <stp>2/4/2005</stp>
        <stp>[Fixed Income  Prices 2004-2009.xlsx]TIPS!R20C68</stp>
        <tr r="BP20" s="1"/>
      </tp>
      <tp>
        <v>1.1308</v>
        <stp/>
        <stp>##V3_BDHV12</stp>
        <stp>912810FR4 Govt</stp>
        <stp>IDX_RATIO</stp>
        <stp>6/26/2009</stp>
        <stp>6/26/2009</stp>
        <stp>[Fixed Income  Prices 2004-2009.xlsx]TIPS!R1285C108</stp>
        <tr r="DD1285" s="1"/>
      </tp>
      <tp>
        <v>0.99682000000000004</v>
        <stp/>
        <stp>##V3_BDHV12</stp>
        <stp>912828DH0 Govt</stp>
        <stp>IDX_RATIO</stp>
        <stp>3/4/2005</stp>
        <stp>3/4/2005</stp>
        <stp>[Fixed Income  Prices 2004-2009.xlsx]TIPS!R40C68</stp>
        <tr r="BP40" s="1"/>
      </tp>
      <tp>
        <v>1.3023899999999999</v>
        <stp/>
        <stp>##V3_BDHV12</stp>
        <stp>9128275W8 Govt</stp>
        <stp>IDX_RATIO</stp>
        <stp>9/9/2008</stp>
        <stp>9/9/2008</stp>
        <stp>[Fixed Income  Prices 2004-2009.xlsx]TIPS!R1079C20</stp>
        <tr r="T1079" s="1"/>
      </tp>
      <tp>
        <v>1.32222</v>
        <stp/>
        <stp>##V3_BDHV12</stp>
        <stp>9128274Y5 Govt</stp>
        <stp>IDX_RATIO</stp>
        <stp>8/4/2008</stp>
        <stp>8/4/2008</stp>
        <stp>[Fixed Income  Prices 2004-2009.xlsx]TIPS!R1054C16</stp>
        <tr r="P1054" s="1"/>
      </tp>
      <tp>
        <v>1.13185</v>
        <stp/>
        <stp>##V3_BDHV12</stp>
        <stp>912810FR4 Govt</stp>
        <stp>IDX_RATIO</stp>
        <stp>5/29/2008</stp>
        <stp>5/29/2008</stp>
        <stp>[Fixed Income  Prices 2004-2009.xlsx]TIPS!R1004C108</stp>
        <tr r="DD1004" s="1"/>
      </tp>
      <tp>
        <v>1.13669</v>
        <stp/>
        <stp>##V3_BDHV12</stp>
        <stp>912810FR4 Govt</stp>
        <stp>IDX_RATIO</stp>
        <stp>6/18/2008</stp>
        <stp>6/18/2008</stp>
        <stp>[Fixed Income  Prices 2004-2009.xlsx]TIPS!R1018C108</stp>
        <tr r="DD1018" s="1"/>
      </tp>
      <tp>
        <v>1.13422</v>
        <stp/>
        <stp>##V3_BDHV12</stp>
        <stp>912810FR4 Govt</stp>
        <stp>IDX_RATIO</stp>
        <stp>7/29/2009</stp>
        <stp>7/29/2009</stp>
        <stp>[Fixed Income  Prices 2004-2009.xlsx]TIPS!R1308C108</stp>
        <tr r="DD1308" s="1"/>
      </tp>
      <tp>
        <v>0.99929000000000001</v>
        <stp/>
        <stp>##V3_BDHV12</stp>
        <stp>912828DH0 Govt</stp>
        <stp>IDX_RATIO</stp>
        <stp>4/4/2005</stp>
        <stp>4/4/2005</stp>
        <stp>[Fixed Income  Prices 2004-2009.xlsx]TIPS!R61C68</stp>
        <tr r="BP61" s="1"/>
      </tp>
      <tp>
        <v>1.30217</v>
        <stp/>
        <stp>##V3_BDHV12</stp>
        <stp>9128275W8 Govt</stp>
        <stp>IDX_RATIO</stp>
        <stp>9/8/2008</stp>
        <stp>9/8/2008</stp>
        <stp>[Fixed Income  Prices 2004-2009.xlsx]TIPS!R1078C20</stp>
        <tr r="T1078" s="1"/>
      </tp>
      <tp>
        <v>1.32264</v>
        <stp/>
        <stp>##V3_BDHV12</stp>
        <stp>9128274Y5 Govt</stp>
        <stp>IDX_RATIO</stp>
        <stp>8/5/2008</stp>
        <stp>8/5/2008</stp>
        <stp>[Fixed Income  Prices 2004-2009.xlsx]TIPS!R1055C16</stp>
        <tr r="P1055" s="1"/>
      </tp>
      <tp>
        <v>1.13411</v>
        <stp/>
        <stp>##V3_BDHV12</stp>
        <stp>912810FR4 Govt</stp>
        <stp>IDX_RATIO</stp>
        <stp>7/28/2009</stp>
        <stp>7/28/2009</stp>
        <stp>[Fixed Income  Prices 2004-2009.xlsx]TIPS!R1307C108</stp>
        <tr r="DD1307" s="1"/>
      </tp>
      <tp>
        <v>1.13154</v>
        <stp/>
        <stp>##V3_BDHV12</stp>
        <stp>912810FR4 Govt</stp>
        <stp>IDX_RATIO</stp>
        <stp>5/28/2008</stp>
        <stp>5/28/2008</stp>
        <stp>[Fixed Income  Prices 2004-2009.xlsx]TIPS!R1003C108</stp>
        <tr r="DD1003" s="1"/>
      </tp>
      <tp>
        <v>1.1369199999999999</v>
        <stp/>
        <stp>##V3_BDHV12</stp>
        <stp>912810FR4 Govt</stp>
        <stp>IDX_RATIO</stp>
        <stp>6/19/2008</stp>
        <stp>6/19/2008</stp>
        <stp>[Fixed Income  Prices 2004-2009.xlsx]TIPS!R1019C108</stp>
        <tr r="DD1019" s="1"/>
      </tp>
      <tp>
        <v>1.00526</v>
        <stp/>
        <stp>##V3_BDHV12</stp>
        <stp>912828GX2 Govt</stp>
        <stp>IDX_RATIO</stp>
        <stp>9/4/2007</stp>
        <stp>9/4/2007</stp>
        <stp>[Fixed Income  Prices 2004-2009.xlsx]TIPS!R43C88</stp>
        <tr r="CJ43" s="1"/>
      </tp>
      <tp>
        <v>1.0031399999999999</v>
        <stp/>
        <stp>##V3_BDHV12</stp>
        <stp>912828GN4 Govt</stp>
        <stp>IDX_RATIO</stp>
        <stp>5/2/2007</stp>
        <stp>5/2/2007</stp>
        <stp>[Fixed Income  Prices 2004-2009.xlsx]TIPS!R11C40</stp>
        <tr r="AN11" s="1"/>
      </tp>
      <tp>
        <v>1.0077499999999999</v>
        <stp/>
        <stp>##V3_BDHV12</stp>
        <stp>912828CZ1 Govt</stp>
        <stp>IDX_RATIO</stp>
        <stp>1/5/2005</stp>
        <stp>1/5/2005</stp>
        <stp>[Fixed Income  Prices 2004-2009.xlsx]TIPS!R54C24</stp>
        <tr r="X54" s="1"/>
      </tp>
      <tp>
        <v>1.0052399999999999</v>
        <stp/>
        <stp>##V3_BDHV12</stp>
        <stp>912828DH0 Govt</stp>
        <stp>IDX_RATIO</stp>
        <stp>5/4/2005</stp>
        <stp>5/4/2005</stp>
        <stp>[Fixed Income  Prices 2004-2009.xlsx]TIPS!R83C68</stp>
        <tr r="BP83" s="1"/>
      </tp>
      <tp>
        <v>1.32307</v>
        <stp/>
        <stp>##V3_BDHV12</stp>
        <stp>9128274Y5 Govt</stp>
        <stp>IDX_RATIO</stp>
        <stp>8/6/2008</stp>
        <stp>8/6/2008</stp>
        <stp>[Fixed Income  Prices 2004-2009.xlsx]TIPS!R1056C16</stp>
        <tr r="P1056" s="1"/>
      </tp>
      <tp>
        <v>1.0207200000000001</v>
        <stp/>
        <stp>##V3_BDHV12</stp>
        <stp>912810FS2 Govt</stp>
        <stp>IDX_RATIO</stp>
        <stp>8/8/2006</stp>
        <stp>8/8/2006</stp>
        <stp>[Fixed Income  Prices 2004-2009.xlsx]TIPS!R145C112</stp>
        <tr r="DH145" s="1"/>
      </tp>
      <tp>
        <v>1.2815400000000001</v>
        <stp/>
        <stp>##V3_BDHV12</stp>
        <stp>9128275W8 Govt</stp>
        <stp>IDX_RATIO</stp>
        <stp>9/8/2009</stp>
        <stp>9/8/2009</stp>
        <stp>[Fixed Income  Prices 2004-2009.xlsx]TIPS!R1339C20</stp>
        <tr r="T1339" s="1"/>
      </tp>
      <tp>
        <v>1.1305099999999999</v>
        <stp/>
        <stp>##V3_BDHV12</stp>
        <stp>912810FR4 Govt</stp>
        <stp>IDX_RATIO</stp>
        <stp>6/23/2009</stp>
        <stp>6/23/2009</stp>
        <stp>[Fixed Income  Prices 2004-2009.xlsx]TIPS!R1282C108</stp>
        <tr r="DD1282" s="1"/>
      </tp>
      <tp>
        <v>0.99931000000000003</v>
        <stp/>
        <stp>##V3_BDHV12</stp>
        <stp>912828ET3 Govt</stp>
        <stp>IDX_RATIO</stp>
        <stp>4/4/2006</stp>
        <stp>4/4/2006</stp>
        <stp>[Fixed Income  Prices 2004-2009.xlsx]TIPS!R63C76</stp>
        <tr r="BX63" s="1"/>
      </tp>
      <tp>
        <v>1.2814700000000001</v>
        <stp/>
        <stp>##V3_BDHV12</stp>
        <stp>9128275W8 Govt</stp>
        <stp>IDX_RATIO</stp>
        <stp>9/9/2009</stp>
        <stp>9/9/2009</stp>
        <stp>[Fixed Income  Prices 2004-2009.xlsx]TIPS!R1340C20</stp>
        <tr r="T1340" s="1"/>
      </tp>
      <tp>
        <v>1.3235000000000001</v>
        <stp/>
        <stp>##V3_BDHV12</stp>
        <stp>9128274Y5 Govt</stp>
        <stp>IDX_RATIO</stp>
        <stp>8/7/2008</stp>
        <stp>8/7/2008</stp>
        <stp>[Fixed Income  Prices 2004-2009.xlsx]TIPS!R1057C16</stp>
        <tr r="P1057" s="1"/>
      </tp>
      <tp>
        <v>1.0207900000000001</v>
        <stp/>
        <stp>##V3_BDHV12</stp>
        <stp>912810FS2 Govt</stp>
        <stp>IDX_RATIO</stp>
        <stp>8/9/2006</stp>
        <stp>8/9/2006</stp>
        <stp>[Fixed Income  Prices 2004-2009.xlsx]TIPS!R146C112</stp>
        <tr r="DH146" s="1"/>
      </tp>
      <tp>
        <v>1.13042</v>
        <stp/>
        <stp>##V3_BDHV12</stp>
        <stp>912810FR4 Govt</stp>
        <stp>IDX_RATIO</stp>
        <stp>6/22/2009</stp>
        <stp>6/22/2009</stp>
        <stp>[Fixed Income  Prices 2004-2009.xlsx]TIPS!R1281C108</stp>
        <tr r="DD1281" s="1"/>
      </tp>
      <tp>
        <v>1.00166</v>
        <stp/>
        <stp>##V3_BDHV12</stp>
        <stp>912828ET3 Govt</stp>
        <stp>IDX_RATIO</stp>
        <stp>5/4/2006</stp>
        <stp>5/4/2006</stp>
        <stp>[Fixed Income  Prices 2004-2009.xlsx]TIPS!R85C76</stp>
        <tr r="BX85" s="1"/>
      </tp>
      <tp>
        <v>1.01875</v>
        <stp/>
        <stp>##V3_BDHV12</stp>
        <stp>912828GN4 Govt</stp>
        <stp>IDX_RATIO</stp>
        <stp>7/2/2007</stp>
        <stp>7/2/2007</stp>
        <stp>[Fixed Income  Prices 2004-2009.xlsx]TIPS!R54C40</stp>
        <tr r="AN54" s="1"/>
      </tp>
      <tp>
        <v>1.3239300000000001</v>
        <stp/>
        <stp>##V3_BDHV12</stp>
        <stp>9128274Y5 Govt</stp>
        <stp>IDX_RATIO</stp>
        <stp>8/8/2008</stp>
        <stp>8/8/2008</stp>
        <stp>[Fixed Income  Prices 2004-2009.xlsx]TIPS!R1058C16</stp>
        <tr r="P1058" s="1"/>
      </tp>
      <tp>
        <v>1.30148</v>
        <stp/>
        <stp>##V3_BDHV12</stp>
        <stp>9128275W8 Govt</stp>
        <stp>IDX_RATIO</stp>
        <stp>9/5/2008</stp>
        <stp>9/5/2008</stp>
        <stp>[Fixed Income  Prices 2004-2009.xlsx]TIPS!R1077C20</stp>
        <tr r="T1077" s="1"/>
      </tp>
      <tp>
        <v>1.02484</v>
        <stp/>
        <stp>##V3_BDHV12</stp>
        <stp>912828GN4 Govt</stp>
        <stp>IDX_RATIO</stp>
        <stp>8/2/2007</stp>
        <stp>8/2/2007</stp>
        <stp>[Fixed Income  Prices 2004-2009.xlsx]TIPS!R77C40</stp>
        <tr r="AN77" s="1"/>
      </tp>
      <tp>
        <v>1.0061199999999999</v>
        <stp/>
        <stp>##V3_BDHV12</stp>
        <stp>912828CP3 Govt</stp>
        <stp>IDX_RATIO</stp>
        <stp>9/6/2004</stp>
        <stp>9/6/2004</stp>
        <stp>[Fixed Income  Prices 2004-2009.xlsx]TIPS!R36C64</stp>
        <tr r="BL36" s="1"/>
      </tp>
      <tp>
        <v>1.2816100000000001</v>
        <stp/>
        <stp>##V3_BDHV12</stp>
        <stp>9128275W8 Govt</stp>
        <stp>IDX_RATIO</stp>
        <stp>9/7/2009</stp>
        <stp>9/7/2009</stp>
        <stp>[Fixed Income  Prices 2004-2009.xlsx]TIPS!R1338C20</stp>
        <tr r="T1338" s="1"/>
      </tp>
      <tp>
        <v>1.0206599999999999</v>
        <stp/>
        <stp>##V3_BDHV12</stp>
        <stp>912810FS2 Govt</stp>
        <stp>IDX_RATIO</stp>
        <stp>8/7/2006</stp>
        <stp>8/7/2006</stp>
        <stp>[Fixed Income  Prices 2004-2009.xlsx]TIPS!R144C112</stp>
        <tr r="DH144" s="1"/>
      </tp>
      <tp>
        <v>1.3012600000000001</v>
        <stp/>
        <stp>##V3_BDHV12</stp>
        <stp>9128275W8 Govt</stp>
        <stp>IDX_RATIO</stp>
        <stp>9/4/2008</stp>
        <stp>9/4/2008</stp>
        <stp>[Fixed Income  Prices 2004-2009.xlsx]TIPS!R1076C20</stp>
        <tr r="T1076" s="1"/>
      </tp>
      <tp>
        <v>1.1336900000000001</v>
        <stp/>
        <stp>##V3_BDHV12</stp>
        <stp>912810FR4 Govt</stp>
        <stp>IDX_RATIO</stp>
        <stp>7/24/2009</stp>
        <stp>7/24/2009</stp>
        <stp>[Fixed Income  Prices 2004-2009.xlsx]TIPS!R1305C108</stp>
        <tr r="DD1305" s="1"/>
      </tp>
      <tp>
        <v>1.12659</v>
        <stp/>
        <stp>##V3_BDHV12</stp>
        <stp>912810FR4 Govt</stp>
        <stp>IDX_RATIO</stp>
        <stp>5/11/2009</stp>
        <stp>5/11/2009</stp>
        <stp>[Fixed Income  Prices 2004-2009.xlsx]TIPS!R1251C108</stp>
        <tr r="DD1251" s="1"/>
      </tp>
      <tp>
        <v>1.0037100000000001</v>
        <stp/>
        <stp>##V3_BDHV12</stp>
        <stp>912828CP3 Govt</stp>
        <stp>IDX_RATIO</stp>
        <stp>8/6/2004</stp>
        <stp>8/6/2004</stp>
        <stp>[Fixed Income  Prices 2004-2009.xlsx]TIPS!R15C64</stp>
        <tr r="BL15" s="1"/>
      </tp>
      <tp>
        <v>1.2818100000000001</v>
        <stp/>
        <stp>##V3_BDHV12</stp>
        <stp>9128275W8 Govt</stp>
        <stp>IDX_RATIO</stp>
        <stp>9/4/2009</stp>
        <stp>9/4/2009</stp>
        <stp>[Fixed Income  Prices 2004-2009.xlsx]TIPS!R1337C20</stp>
        <tr r="T1337" s="1"/>
      </tp>
      <tp>
        <v>1.0204599999999999</v>
        <stp/>
        <stp>##V3_BDHV12</stp>
        <stp>912810FS2 Govt</stp>
        <stp>IDX_RATIO</stp>
        <stp>8/4/2006</stp>
        <stp>8/4/2006</stp>
        <stp>[Fixed Income  Prices 2004-2009.xlsx]TIPS!R143C112</stp>
        <tr r="DH143" s="1"/>
      </tp>
      <tp>
        <v>1.13401</v>
        <stp/>
        <stp>##V3_BDHV12</stp>
        <stp>912810FR4 Govt</stp>
        <stp>IDX_RATIO</stp>
        <stp>7/27/2009</stp>
        <stp>7/27/2009</stp>
        <stp>[Fixed Income  Prices 2004-2009.xlsx]TIPS!R1306C108</stp>
        <tr r="DD1306" s="1"/>
      </tp>
      <tp>
        <v>1.1362300000000001</v>
        <stp/>
        <stp>##V3_BDHV12</stp>
        <stp>912810FR4 Govt</stp>
        <stp>IDX_RATIO</stp>
        <stp>6/16/2008</stp>
        <stp>6/16/2008</stp>
        <stp>[Fixed Income  Prices 2004-2009.xlsx]TIPS!R1016C108</stp>
        <tr r="DD1016" s="1"/>
      </tp>
      <tp>
        <v>1.1266799999999999</v>
        <stp/>
        <stp>##V3_BDHV12</stp>
        <stp>912810FR4 Govt</stp>
        <stp>IDX_RATIO</stp>
        <stp>5/12/2009</stp>
        <stp>5/12/2009</stp>
        <stp>[Fixed Income  Prices 2004-2009.xlsx]TIPS!R1252C108</stp>
        <tr r="DD1252" s="1"/>
      </tp>
      <tp>
        <v>1.1312199999999999</v>
        <stp/>
        <stp>##V3_BDHV12</stp>
        <stp>912810FR4 Govt</stp>
        <stp>IDX_RATIO</stp>
        <stp>5/27/2008</stp>
        <stp>5/27/2008</stp>
        <stp>[Fixed Income  Prices 2004-2009.xlsx]TIPS!R1002C108</stp>
        <tr r="DD1002" s="1"/>
      </tp>
      <tp>
        <v>1.0299100000000001</v>
        <stp/>
        <stp>##V3_BDHV12</stp>
        <stp>912828BD1 Govt</stp>
        <stp>IDX_RATIO</stp>
        <stp>8/4/2004</stp>
        <stp>8/4/2004</stp>
        <stp>[Fixed Income  Prices 2004-2009.xlsx]TIPS!R13C52</stp>
        <tr r="AZ13" s="1"/>
      </tp>
      <tp>
        <v>1.0057499999999999</v>
        <stp/>
        <stp>##V3_BDHV12</stp>
        <stp>912828KM1 Govt</stp>
        <stp>IDX_RATIO</stp>
        <stp>6/9/2009</stp>
        <stp>6/9/2009</stp>
        <stp>[Fixed Income  Prices 2004-2009.xlsx]TIPS!R38C60</stp>
        <tr r="BH38" s="1"/>
      </tp>
      <tp>
        <v>1.05501</v>
        <stp/>
        <stp>##V3_BDHV12</stp>
        <stp>912828AF7 Govt</stp>
        <stp>IDX_RATIO</stp>
        <stp>9/2/2004</stp>
        <stp>9/2/2004</stp>
        <stp>[Fixed Income  Prices 2004-2009.xlsx]TIPS!R34C44</stp>
        <tr r="AR34" s="1"/>
      </tp>
      <tp>
        <v>1.0068900000000001</v>
        <stp/>
        <stp>##V3_BDHV12</stp>
        <stp>912828JE1 Govt</stp>
        <stp>IDX_RATIO</stp>
        <stp>8/8/2008</stp>
        <stp>8/8/2008</stp>
        <stp>[Fixed Income  Prices 2004-2009.xlsx]TIPS!R25C96</stp>
        <tr r="CR25" s="1"/>
      </tp>
      <tp>
        <v>1.13646</v>
        <stp/>
        <stp>##V3_BDHV12</stp>
        <stp>912810FR4 Govt</stp>
        <stp>IDX_RATIO</stp>
        <stp>6/17/2008</stp>
        <stp>6/17/2008</stp>
        <stp>[Fixed Income  Prices 2004-2009.xlsx]TIPS!R1017C108</stp>
        <tr r="DD1017" s="1"/>
      </tp>
      <tp>
        <v>1.12677</v>
        <stp/>
        <stp>##V3_BDHV12</stp>
        <stp>912810FR4 Govt</stp>
        <stp>IDX_RATIO</stp>
        <stp>5/13/2009</stp>
        <stp>5/13/2009</stp>
        <stp>[Fixed Income  Prices 2004-2009.xlsx]TIPS!R1253C108</stp>
        <tr r="DD1253" s="1"/>
      </tp>
      <tp>
        <v>1.1309100000000001</v>
        <stp/>
        <stp>##V3_BDHV12</stp>
        <stp>912810FR4 Govt</stp>
        <stp>IDX_RATIO</stp>
        <stp>5/26/2008</stp>
        <stp>5/26/2008</stp>
        <stp>[Fixed Income  Prices 2004-2009.xlsx]TIPS!R1001C108</stp>
        <tr r="DD1001" s="1"/>
      </tp>
      <tp>
        <v>1.00834</v>
        <stp/>
        <stp>##V3_BDHV12</stp>
        <stp>912828KM1 Govt</stp>
        <stp>IDX_RATIO</stp>
        <stp>7/9/2009</stp>
        <stp>7/9/2009</stp>
        <stp>[Fixed Income  Prices 2004-2009.xlsx]TIPS!R60C60</stp>
        <tr r="BH60" s="1"/>
      </tp>
      <tp>
        <v>1.05183</v>
        <stp/>
        <stp>##V3_BDHV12</stp>
        <stp>912828AF7 Govt</stp>
        <stp>IDX_RATIO</stp>
        <stp>8/2/2004</stp>
        <stp>8/2/2004</stp>
        <stp>[Fixed Income  Prices 2004-2009.xlsx]TIPS!R11C44</stp>
        <tr r="AR11" s="1"/>
      </tp>
      <tp>
        <v>1.01597</v>
        <stp/>
        <stp>##V3_BDHV12</stp>
        <stp>912828JE1 Govt</stp>
        <stp>IDX_RATIO</stp>
        <stp>9/8/2008</stp>
        <stp>9/8/2008</stp>
        <stp>[Fixed Income  Prices 2004-2009.xlsx]TIPS!R46C96</stp>
        <tr r="CR46" s="1"/>
      </tp>
      <tp>
        <v>1.30057</v>
        <stp/>
        <stp>##V3_BDHV12</stp>
        <stp>9128275W8 Govt</stp>
        <stp>IDX_RATIO</stp>
        <stp>9/1/2008</stp>
        <stp>9/1/2008</stp>
        <stp>[Fixed Income  Prices 2004-2009.xlsx]TIPS!R1073C20</stp>
        <tr r="T1073" s="1"/>
      </tp>
      <tp>
        <v>1.02033</v>
        <stp/>
        <stp>##V3_BDHV12</stp>
        <stp>912810FS2 Govt</stp>
        <stp>IDX_RATIO</stp>
        <stp>8/2/2006</stp>
        <stp>8/2/2006</stp>
        <stp>[Fixed Income  Prices 2004-2009.xlsx]TIPS!R141C112</stp>
        <tr r="DH141" s="1"/>
      </tp>
      <tp>
        <v>1.2819499999999999</v>
        <stp/>
        <stp>##V3_BDHV12</stp>
        <stp>9128275W8 Govt</stp>
        <stp>IDX_RATIO</stp>
        <stp>9/2/2009</stp>
        <stp>9/2/2009</stp>
        <stp>[Fixed Income  Prices 2004-2009.xlsx]TIPS!R1335C20</stp>
        <tr r="T1335" s="1"/>
      </tp>
      <tp>
        <v>1.1310800000000001</v>
        <stp/>
        <stp>##V3_BDHV12</stp>
        <stp>912810FR4 Govt</stp>
        <stp>IDX_RATIO</stp>
        <stp>6/29/2009</stp>
        <stp>6/29/2009</stp>
        <stp>[Fixed Income  Prices 2004-2009.xlsx]TIPS!R1286C108</stp>
        <tr r="DD1286" s="1"/>
      </tp>
      <tp>
        <v>1.12686</v>
        <stp/>
        <stp>##V3_BDHV12</stp>
        <stp>912810FR4 Govt</stp>
        <stp>IDX_RATIO</stp>
        <stp>5/14/2009</stp>
        <stp>5/14/2009</stp>
        <stp>[Fixed Income  Prices 2004-2009.xlsx]TIPS!R1254C108</stp>
        <tr r="DD1254" s="1"/>
      </tp>
      <tp>
        <v>1.13337</v>
        <stp/>
        <stp>##V3_BDHV12</stp>
        <stp>912810FR4 Govt</stp>
        <stp>IDX_RATIO</stp>
        <stp>7/21/2009</stp>
        <stp>7/21/2009</stp>
        <stp>[Fixed Income  Prices 2004-2009.xlsx]TIPS!R1302C108</stp>
        <tr r="DD1302" s="1"/>
      </tp>
      <tp>
        <v>1.1348499999999999</v>
        <stp/>
        <stp>##V3_BDHV12</stp>
        <stp>912810FR4 Govt</stp>
        <stp>IDX_RATIO</stp>
        <stp>6/10/2008</stp>
        <stp>6/10/2008</stp>
        <stp>[Fixed Income  Prices 2004-2009.xlsx]TIPS!R1012C108</stp>
        <tr r="DD1012" s="1"/>
      </tp>
      <tp>
        <v>1.0204</v>
        <stp/>
        <stp>##V3_BDHV12</stp>
        <stp>912810FS2 Govt</stp>
        <stp>IDX_RATIO</stp>
        <stp>8/3/2006</stp>
        <stp>8/3/2006</stp>
        <stp>[Fixed Income  Prices 2004-2009.xlsx]TIPS!R142C112</stp>
        <tr r="DH142" s="1"/>
      </tp>
      <tp>
        <v>1.2818800000000001</v>
        <stp/>
        <stp>##V3_BDHV12</stp>
        <stp>9128275W8 Govt</stp>
        <stp>IDX_RATIO</stp>
        <stp>9/3/2009</stp>
        <stp>9/3/2009</stp>
        <stp>[Fixed Income  Prices 2004-2009.xlsx]TIPS!R1336C20</stp>
        <tr r="T1336" s="1"/>
      </tp>
      <tp>
        <v>1.1269499999999999</v>
        <stp/>
        <stp>##V3_BDHV12</stp>
        <stp>912810FR4 Govt</stp>
        <stp>IDX_RATIO</stp>
        <stp>5/15/2009</stp>
        <stp>5/15/2009</stp>
        <stp>[Fixed Income  Prices 2004-2009.xlsx]TIPS!R1255C108</stp>
        <tr r="DD1255" s="1"/>
      </tp>
      <tp>
        <v>1.13327</v>
        <stp/>
        <stp>##V3_BDHV12</stp>
        <stp>912810FR4 Govt</stp>
        <stp>IDX_RATIO</stp>
        <stp>7/20/2009</stp>
        <stp>7/20/2009</stp>
        <stp>[Fixed Income  Prices 2004-2009.xlsx]TIPS!R1301C108</stp>
        <tr r="DD1301" s="1"/>
      </tp>
      <tp>
        <v>1.1350800000000001</v>
        <stp/>
        <stp>##V3_BDHV12</stp>
        <stp>912810FR4 Govt</stp>
        <stp>IDX_RATIO</stp>
        <stp>6/11/2008</stp>
        <stp>6/11/2008</stp>
        <stp>[Fixed Income  Prices 2004-2009.xlsx]TIPS!R1013C108</stp>
        <tr r="DD1013" s="1"/>
      </tp>
      <tp>
        <v>1.3010299999999999</v>
        <stp/>
        <stp>##V3_BDHV12</stp>
        <stp>9128275W8 Govt</stp>
        <stp>IDX_RATIO</stp>
        <stp>9/3/2008</stp>
        <stp>9/3/2008</stp>
        <stp>[Fixed Income  Prices 2004-2009.xlsx]TIPS!R1075C20</stp>
        <tr r="T1075" s="1"/>
      </tp>
      <tp>
        <v>1.13531</v>
        <stp/>
        <stp>##V3_BDHV12</stp>
        <stp>912810FR4 Govt</stp>
        <stp>IDX_RATIO</stp>
        <stp>6/12/2008</stp>
        <stp>6/12/2008</stp>
        <stp>[Fixed Income  Prices 2004-2009.xlsx]TIPS!R1014C108</stp>
        <tr r="DD1014" s="1"/>
      </tp>
      <tp>
        <v>1.1335899999999999</v>
        <stp/>
        <stp>##V3_BDHV12</stp>
        <stp>912810FR4 Govt</stp>
        <stp>IDX_RATIO</stp>
        <stp>7/23/2009</stp>
        <stp>7/23/2009</stp>
        <stp>[Fixed Income  Prices 2004-2009.xlsx]TIPS!R1304C108</stp>
        <tr r="DD1304" s="1"/>
      </tp>
      <tp>
        <v>1.1299699999999999</v>
        <stp/>
        <stp>##V3_BDHV12</stp>
        <stp>912810FR4 Govt</stp>
        <stp>IDX_RATIO</stp>
        <stp>5/23/2008</stp>
        <stp>5/23/2008</stp>
        <stp>[Fixed Income  Prices 2004-2009.xlsx]TIPS!R1000C108</stp>
        <tr r="DD1000" s="1"/>
      </tp>
      <tp>
        <v>1.02027</v>
        <stp/>
        <stp>##V3_BDHV12</stp>
        <stp>912810FS2 Govt</stp>
        <stp>IDX_RATIO</stp>
        <stp>8/1/2006</stp>
        <stp>8/1/2006</stp>
        <stp>[Fixed Income  Prices 2004-2009.xlsx]TIPS!R140C112</stp>
        <tr r="DH140" s="1"/>
      </tp>
      <tp>
        <v>1.3008</v>
        <stp/>
        <stp>##V3_BDHV12</stp>
        <stp>9128275W8 Govt</stp>
        <stp>IDX_RATIO</stp>
        <stp>9/2/2008</stp>
        <stp>9/2/2008</stp>
        <stp>[Fixed Income  Prices 2004-2009.xlsx]TIPS!R1074C20</stp>
        <tr r="T1074" s="1"/>
      </tp>
      <tp>
        <v>1.2820199999999999</v>
        <stp/>
        <stp>##V3_BDHV12</stp>
        <stp>9128275W8 Govt</stp>
        <stp>IDX_RATIO</stp>
        <stp>9/1/2009</stp>
        <stp>9/1/2009</stp>
        <stp>[Fixed Income  Prices 2004-2009.xlsx]TIPS!R1334C20</stp>
        <tr r="T1334" s="1"/>
      </tp>
      <tp>
        <v>1.13554</v>
        <stp/>
        <stp>##V3_BDHV12</stp>
        <stp>912810FR4 Govt</stp>
        <stp>IDX_RATIO</stp>
        <stp>6/13/2008</stp>
        <stp>6/13/2008</stp>
        <stp>[Fixed Income  Prices 2004-2009.xlsx]TIPS!R1015C108</stp>
        <tr r="DD1015" s="1"/>
      </tp>
      <tp>
        <v>1.13348</v>
        <stp/>
        <stp>##V3_BDHV12</stp>
        <stp>912810FR4 Govt</stp>
        <stp>IDX_RATIO</stp>
        <stp>7/22/2009</stp>
        <stp>7/22/2009</stp>
        <stp>[Fixed Income  Prices 2004-2009.xlsx]TIPS!R1303C108</stp>
        <tr r="DD1303" s="1"/>
      </tp>
      <tp>
        <v>1.0024500000000001</v>
        <stp/>
        <stp>##V3_BDHV12</stp>
        <stp>912810PS1 Govt</stp>
        <stp>IDX_RATIO</stp>
        <stp>3/19/2007</stp>
        <stp>3/19/2007</stp>
        <stp>[Fixed Income  Prices 2004-2009.xlsx]TIPS!R44C116</stp>
        <tr r="DL44" s="1"/>
      </tp>
      <tp>
        <v>0.98555000000000004</v>
        <stp/>
        <stp>##V3_BDHV12</stp>
        <stp>912810PZ5 Govt</stp>
        <stp>IDX_RATIO</stp>
        <stp>4/14/2009</stp>
        <stp>4/14/2009</stp>
        <stp>[Fixed Income  Prices 2004-2009.xlsx]TIPS!R60C120</stp>
        <tr r="DP60" s="1"/>
      </tp>
      <tp>
        <v>0.99370999999999998</v>
        <stp/>
        <stp>##V3_BDHV12</stp>
        <stp>912810FS2 Govt</stp>
        <stp>IDX_RATIO</stp>
        <stp>2/14/2006</stp>
        <stp>2/14/2006</stp>
        <stp>[Fixed Income  Prices 2004-2009.xlsx]TIPS!R20C112</stp>
        <tr r="DH20" s="1"/>
      </tp>
      <tp>
        <v>0.98572000000000004</v>
        <stp/>
        <stp>##V3_BDHV12</stp>
        <stp>912810PZ5 Govt</stp>
        <stp>IDX_RATIO</stp>
        <stp>4/15/2009</stp>
        <stp>4/15/2009</stp>
        <stp>[Fixed Income  Prices 2004-2009.xlsx]TIPS!R61C120</stp>
        <tr r="DP61" s="1"/>
      </tp>
      <tp>
        <v>0.99356</v>
        <stp/>
        <stp>##V3_BDHV12</stp>
        <stp>912810FS2 Govt</stp>
        <stp>IDX_RATIO</stp>
        <stp>2/15/2006</stp>
        <stp>2/15/2006</stp>
        <stp>[Fixed Income  Prices 2004-2009.xlsx]TIPS!R21C112</stp>
        <tr r="DH21" s="1"/>
      </tp>
      <tp>
        <v>0.98587999999999998</v>
        <stp/>
        <stp>##V3_BDHV12</stp>
        <stp>912810PZ5 Govt</stp>
        <stp>IDX_RATIO</stp>
        <stp>4/16/2009</stp>
        <stp>4/16/2009</stp>
        <stp>[Fixed Income  Prices 2004-2009.xlsx]TIPS!R62C120</stp>
        <tr r="DP62" s="1"/>
      </tp>
      <tp>
        <v>1.0018499999999999</v>
        <stp/>
        <stp>##V3_BDHV12</stp>
        <stp>912810PS1 Govt</stp>
        <stp>IDX_RATIO</stp>
        <stp>3/13/2007</stp>
        <stp>3/13/2007</stp>
        <stp>[Fixed Income  Prices 2004-2009.xlsx]TIPS!R40C116</stp>
        <tr r="DL40" s="1"/>
      </tp>
      <tp>
        <v>0.99341999999999997</v>
        <stp/>
        <stp>##V3_BDHV12</stp>
        <stp>912810FS2 Govt</stp>
        <stp>IDX_RATIO</stp>
        <stp>2/16/2006</stp>
        <stp>2/16/2006</stp>
        <stp>[Fixed Income  Prices 2004-2009.xlsx]TIPS!R22C112</stp>
        <tr r="DH22" s="1"/>
      </tp>
      <tp>
        <v>0.98604000000000003</v>
        <stp/>
        <stp>##V3_BDHV12</stp>
        <stp>912810PZ5 Govt</stp>
        <stp>IDX_RATIO</stp>
        <stp>4/17/2009</stp>
        <stp>4/17/2009</stp>
        <stp>[Fixed Income  Prices 2004-2009.xlsx]TIPS!R63C120</stp>
        <tr r="DP63" s="1"/>
      </tp>
      <tp>
        <v>0.99328000000000005</v>
        <stp/>
        <stp>##V3_BDHV12</stp>
        <stp>912810FS2 Govt</stp>
        <stp>IDX_RATIO</stp>
        <stp>2/17/2006</stp>
        <stp>2/17/2006</stp>
        <stp>[Fixed Income  Prices 2004-2009.xlsx]TIPS!R23C112</stp>
        <tr r="DH23" s="1"/>
      </tp>
      <tp>
        <v>1.00176</v>
        <stp/>
        <stp>##V3_BDHV12</stp>
        <stp>912810PS1 Govt</stp>
        <stp>IDX_RATIO</stp>
        <stp>3/12/2007</stp>
        <stp>3/12/2007</stp>
        <stp>[Fixed Income  Prices 2004-2009.xlsx]TIPS!R39C116</stp>
        <tr r="DL39" s="1"/>
      </tp>
      <tp>
        <v>0.99385000000000001</v>
        <stp/>
        <stp>##V3_BDHV12</stp>
        <stp>912810FS2 Govt</stp>
        <stp>IDX_RATIO</stp>
        <stp>2/13/2006</stp>
        <stp>2/13/2006</stp>
        <stp>[Fixed Income  Prices 2004-2009.xlsx]TIPS!R19C112</stp>
        <tr r="DH19" s="1"/>
      </tp>
      <tp>
        <v>1.0020500000000001</v>
        <stp/>
        <stp>##V3_BDHV12</stp>
        <stp>912810PS1 Govt</stp>
        <stp>IDX_RATIO</stp>
        <stp>3/15/2007</stp>
        <stp>3/15/2007</stp>
        <stp>[Fixed Income  Prices 2004-2009.xlsx]TIPS!R42C116</stp>
        <tr r="DL42" s="1"/>
      </tp>
      <tp>
        <v>0.99922999999999995</v>
        <stp/>
        <stp>##V3_BDHV12</stp>
        <stp>912810PS1 Govt</stp>
        <stp>IDX_RATIO</stp>
        <stp>1/30/2007</stp>
        <stp>1/30/2007</stp>
        <stp>[Fixed Income  Prices 2004-2009.xlsx]TIPS!R10C116</stp>
        <tr r="DL10" s="1"/>
      </tp>
      <tp>
        <v>0.98538999999999999</v>
        <stp/>
        <stp>##V3_BDHV12</stp>
        <stp>912810PZ5 Govt</stp>
        <stp>IDX_RATIO</stp>
        <stp>4/13/2009</stp>
        <stp>4/13/2009</stp>
        <stp>[Fixed Income  Prices 2004-2009.xlsx]TIPS!R59C120</stp>
        <tr r="DP59" s="1"/>
      </tp>
      <tp>
        <v>0.99922999999999995</v>
        <stp/>
        <stp>##V3_BDHV12</stp>
        <stp>912810PS1 Govt</stp>
        <stp>IDX_RATIO</stp>
        <stp>1/31/2007</stp>
        <stp>1/31/2007</stp>
        <stp>[Fixed Income  Prices 2004-2009.xlsx]TIPS!R11C116</stp>
        <tr r="DL11" s="1"/>
      </tp>
      <tp>
        <v>1.0019499999999999</v>
        <stp/>
        <stp>##V3_BDHV12</stp>
        <stp>912810PS1 Govt</stp>
        <stp>IDX_RATIO</stp>
        <stp>3/14/2007</stp>
        <stp>3/14/2007</stp>
        <stp>[Fixed Income  Prices 2004-2009.xlsx]TIPS!R41C116</stp>
        <tr r="DL41" s="1"/>
      </tp>
      <tp>
        <v>0.99428000000000005</v>
        <stp/>
        <stp>##V3_BDHV12</stp>
        <stp>912810FS2 Govt</stp>
        <stp>IDX_RATIO</stp>
        <stp>2/10/2006</stp>
        <stp>2/10/2006</stp>
        <stp>[Fixed Income  Prices 2004-2009.xlsx]TIPS!R18C112</stp>
        <tr r="DH18" s="1"/>
      </tp>
      <tp>
        <v>1.0021500000000001</v>
        <stp/>
        <stp>##V3_BDHV12</stp>
        <stp>912810PS1 Govt</stp>
        <stp>IDX_RATIO</stp>
        <stp>3/16/2007</stp>
        <stp>3/16/2007</stp>
        <stp>[Fixed Income  Prices 2004-2009.xlsx]TIPS!R43C116</stp>
        <tr r="DL43" s="1"/>
      </tp>
      <tp>
        <v>0.98816000000000004</v>
        <stp/>
        <stp>##V3_BDHV12</stp>
        <stp>912828JX9 Govt</stp>
        <stp>IDX_RATIO</stp>
        <stp>4/30/2009</stp>
        <stp>4/30/2009</stp>
        <stp>[Fixed Income  Prices 2004-2009.xlsx]TIPS!R87C100</stp>
        <tr r="CV87" s="1"/>
      </tp>
      <tp>
        <v>0.9849</v>
        <stp/>
        <stp>##V3_BDHV12</stp>
        <stp>912810PZ5 Govt</stp>
        <stp>IDX_RATIO</stp>
        <stp>4/10/2009</stp>
        <stp>4/10/2009</stp>
        <stp>[Fixed Income  Prices 2004-2009.xlsx]TIPS!R58C120</stp>
        <tr r="DP58" s="1"/>
      </tp>
      <tp>
        <v>1.00858</v>
        <stp/>
        <stp>##V3_BDHV12</stp>
        <stp>912828LA6 Govt</stp>
        <stp>IDX_RATIO</stp>
        <stp>10/1/2009</stp>
        <stp>10/1/2009</stp>
        <stp>[Fixed Income  Prices 2004-2009.xlsx]TIPS!R67C104</stp>
        <tr r="CZ67" s="1"/>
      </tp>
      <tp>
        <v>1.0086599999999999</v>
        <stp/>
        <stp>##V3_BDHV12</stp>
        <stp>912828LA6 Govt</stp>
        <stp>IDX_RATIO</stp>
        <stp>10/2/2009</stp>
        <stp>10/2/2009</stp>
        <stp>[Fixed Income  Prices 2004-2009.xlsx]TIPS!R68C104</stp>
        <tr r="CZ68" s="1"/>
      </tp>
      <tp>
        <v>1.00888</v>
        <stp/>
        <stp>##V3_BDHV12</stp>
        <stp>912828LA6 Govt</stp>
        <stp>IDX_RATIO</stp>
        <stp>10/5/2009</stp>
        <stp>10/5/2009</stp>
        <stp>[Fixed Income  Prices 2004-2009.xlsx]TIPS!R69C104</stp>
        <tr r="CZ69" s="1"/>
      </tp>
      <tp>
        <v>1.00895</v>
        <stp/>
        <stp>##V3_BDHV12</stp>
        <stp>912828LA6 Govt</stp>
        <stp>IDX_RATIO</stp>
        <stp>10/6/2009</stp>
        <stp>10/6/2009</stp>
        <stp>[Fixed Income  Prices 2004-2009.xlsx]TIPS!R70C104</stp>
        <tr r="CZ70" s="1"/>
      </tp>
      <tp>
        <v>1.01101</v>
        <stp/>
        <stp>##V3_BDHV12</stp>
        <stp>912828LA6 Govt</stp>
        <stp>IDX_RATIO</stp>
        <stp>11/9/2009</stp>
        <stp>11/9/2009</stp>
        <stp>[Fixed Income  Prices 2004-2009.xlsx]TIPS!R94C104</stp>
        <tr r="CZ94" s="1"/>
      </tp>
      <tp>
        <v>1.00902</v>
        <stp/>
        <stp>##V3_BDHV12</stp>
        <stp>912828LA6 Govt</stp>
        <stp>IDX_RATIO</stp>
        <stp>10/7/2009</stp>
        <stp>10/7/2009</stp>
        <stp>[Fixed Income  Prices 2004-2009.xlsx]TIPS!R71C104</stp>
        <tr r="CZ71" s="1"/>
      </tp>
      <tp>
        <v>1.00909</v>
        <stp/>
        <stp>##V3_BDHV12</stp>
        <stp>912828LA6 Govt</stp>
        <stp>IDX_RATIO</stp>
        <stp>10/8/2009</stp>
        <stp>10/8/2009</stp>
        <stp>[Fixed Income  Prices 2004-2009.xlsx]TIPS!R72C104</stp>
        <tr r="CZ72" s="1"/>
      </tp>
      <tp>
        <v>1.0091699999999999</v>
        <stp/>
        <stp>##V3_BDHV12</stp>
        <stp>912828LA6 Govt</stp>
        <stp>IDX_RATIO</stp>
        <stp>10/9/2009</stp>
        <stp>10/9/2009</stp>
        <stp>[Fixed Income  Prices 2004-2009.xlsx]TIPS!R73C104</stp>
        <tr r="CZ73" s="1"/>
      </tp>
      <tp>
        <v>1.01095</v>
        <stp/>
        <stp>##V3_BDHV12</stp>
        <stp>912828LA6 Govt</stp>
        <stp>IDX_RATIO</stp>
        <stp>11/6/2009</stp>
        <stp>11/6/2009</stp>
        <stp>[Fixed Income  Prices 2004-2009.xlsx]TIPS!R93C104</stp>
        <tr r="CZ93" s="1"/>
      </tp>
      <tp>
        <v>1.0109300000000001</v>
        <stp/>
        <stp>##V3_BDHV12</stp>
        <stp>912828LA6 Govt</stp>
        <stp>IDX_RATIO</stp>
        <stp>11/5/2009</stp>
        <stp>11/5/2009</stp>
        <stp>[Fixed Income  Prices 2004-2009.xlsx]TIPS!R92C104</stp>
        <tr r="CZ92" s="1"/>
      </tp>
      <tp>
        <v>1.01091</v>
        <stp/>
        <stp>##V3_BDHV12</stp>
        <stp>912828LA6 Govt</stp>
        <stp>IDX_RATIO</stp>
        <stp>11/4/2009</stp>
        <stp>11/4/2009</stp>
        <stp>[Fixed Income  Prices 2004-2009.xlsx]TIPS!R91C104</stp>
        <tr r="CZ91" s="1"/>
      </tp>
      <tp>
        <v>1.0108900000000001</v>
        <stp/>
        <stp>##V3_BDHV12</stp>
        <stp>912828LA6 Govt</stp>
        <stp>IDX_RATIO</stp>
        <stp>11/3/2009</stp>
        <stp>11/3/2009</stp>
        <stp>[Fixed Income  Prices 2004-2009.xlsx]TIPS!R90C104</stp>
        <tr r="CZ90" s="1"/>
      </tp>
      <tp>
        <v>1.0108699999999999</v>
        <stp/>
        <stp>##V3_BDHV12</stp>
        <stp>912828LA6 Govt</stp>
        <stp>IDX_RATIO</stp>
        <stp>11/2/2009</stp>
        <stp>11/2/2009</stp>
        <stp>[Fixed Income  Prices 2004-2009.xlsx]TIPS!R89C104</stp>
        <tr r="CZ89" s="1"/>
      </tp>
      <tp t="e">
        <v>#N/A</v>
        <stp/>
        <stp>##V3_BDHV12</stp>
        <stp>912833KY Govt</stp>
        <stp>YLD_YTM_ASK</stp>
        <stp>20050128</stp>
        <stp>20050304</stp>
        <stp>[Fixed Income  Prices 2004-2009.xlsx]STRIP Yield Curve!R247C12</stp>
        <stp>Days=N</stp>
        <stp>Fill=B</stp>
        <stp>Sort=D</stp>
        <stp>Per=cW</stp>
        <stp>Dts=H</stp>
        <stp>cols=1;rows=6</stp>
        <tr r="L247" s="4"/>
      </tp>
      <tp>
        <v>1.1740900000000001</v>
        <stp/>
        <stp>##V3_BDHV12</stp>
        <stp>9128273T7 Govt</stp>
        <stp>IDX_RATIO</stp>
        <stp>9/3/2004</stp>
        <stp>9/3/2004</stp>
        <stp>[Fixed Income  Prices 2004-2009.xlsx]TIPS!R35C12</stp>
        <tr r="L35" s="1"/>
      </tp>
      <tp>
        <v>1.1567099999999999</v>
        <stp/>
        <stp>##V3_BDHV12</stp>
        <stp>9128274Y5 Govt</stp>
        <stp>IDX_RATIO</stp>
        <stp>9/1/2004</stp>
        <stp>9/1/2004</stp>
        <stp>[Fixed Income  Prices 2004-2009.xlsx]TIPS!R33C16</stp>
        <tr r="P33" s="1"/>
      </tp>
      <tp>
        <v>1.0083299999999999</v>
        <stp/>
        <stp>##V3_BDHV12</stp>
        <stp>912828FB1 Govt</stp>
        <stp>IDX_RATIO</stp>
        <stp>6/7/2006</stp>
        <stp>6/7/2006</stp>
        <stp>[Fixed Income  Prices 2004-2009.xlsx]TIPS!R36C32</stp>
        <tr r="AF36" s="1"/>
      </tp>
      <tp>
        <v>1.1707399999999999</v>
        <stp/>
        <stp>##V3_BDHV12</stp>
        <stp>9128273T7 Govt</stp>
        <stp>IDX_RATIO</stp>
        <stp>8/3/2004</stp>
        <stp>8/3/2004</stp>
        <stp>[Fixed Income  Prices 2004-2009.xlsx]TIPS!R12C12</stp>
        <tr r="L12" s="1"/>
      </tp>
      <tp>
        <v>1.3342399999999999</v>
        <stp/>
        <stp>##V3_BDHV12</stp>
        <stp>9128274Y5 Govt</stp>
        <stp>IDX_RATIO</stp>
        <stp>9/1/2008</stp>
        <stp>9/1/2008</stp>
        <stp>[Fixed Income  Prices 2004-2009.xlsx]TIPS!R1074C16</stp>
        <tr r="P1074" s="1"/>
      </tp>
      <tp>
        <v>1.14493</v>
        <stp/>
        <stp>##V3_BDHV12</stp>
        <stp>912810FR4 Govt</stp>
        <stp>IDX_RATIO</stp>
        <stp>7/18/2008</stp>
        <stp>7/18/2008</stp>
        <stp>[Fixed Income  Prices 2004-2009.xlsx]TIPS!R1040C108</stp>
        <tr r="DD1040" s="1"/>
      </tp>
      <tp>
        <v>1.01616</v>
        <stp/>
        <stp>##V3_BDHV12</stp>
        <stp>912828FB1 Govt</stp>
        <stp>IDX_RATIO</stp>
        <stp>7/7/2006</stp>
        <stp>7/7/2006</stp>
        <stp>[Fixed Income  Prices 2004-2009.xlsx]TIPS!R58C32</stp>
        <tr r="AF58" s="1"/>
      </tp>
      <tp>
        <v>1.0683400000000001</v>
        <stp/>
        <stp>##V3_BDHV12</stp>
        <stp>9128277J5 Govt</stp>
        <stp>IDX_RATIO</stp>
        <stp>9/1/2004</stp>
        <stp>9/1/2004</stp>
        <stp>[Fixed Income  Prices 2004-2009.xlsx]TIPS!R33C36</stp>
        <tr r="AJ33" s="1"/>
      </tp>
      <tp>
        <v>1.10992</v>
        <stp/>
        <stp>##V3_BDHV12</stp>
        <stp>912810FR4 Govt</stp>
        <stp>IDX_RATIO</stp>
        <stp>1/8/2008</stp>
        <stp>1/8/2008</stp>
        <stp>[Fixed Income  Prices 2004-2009.xlsx]TIPS!R902C108</stp>
        <tr r="DD902" s="1"/>
      </tp>
      <tp>
        <v>1.33447</v>
        <stp/>
        <stp>##V3_BDHV12</stp>
        <stp>9128274Y5 Govt</stp>
        <stp>IDX_RATIO</stp>
        <stp>9/2/2008</stp>
        <stp>9/2/2008</stp>
        <stp>[Fixed Income  Prices 2004-2009.xlsx]TIPS!R1075C16</stp>
        <tr r="P1075" s="1"/>
      </tp>
      <tp>
        <v>1.1101300000000001</v>
        <stp/>
        <stp>##V3_BDHV12</stp>
        <stp>912810FR4 Govt</stp>
        <stp>IDX_RATIO</stp>
        <stp>1/9/2008</stp>
        <stp>1/9/2008</stp>
        <stp>[Fixed Income  Prices 2004-2009.xlsx]TIPS!R903C108</stp>
        <tr r="DD903" s="1"/>
      </tp>
      <tp>
        <v>1.3347</v>
        <stp/>
        <stp>##V3_BDHV12</stp>
        <stp>9128274Y5 Govt</stp>
        <stp>IDX_RATIO</stp>
        <stp>9/3/2008</stp>
        <stp>9/3/2008</stp>
        <stp>[Fixed Income  Prices 2004-2009.xlsx]TIPS!R1076C16</stp>
        <tr r="P1076" s="1"/>
      </tp>
      <tp>
        <v>1.0229900000000001</v>
        <stp/>
        <stp>##V3_BDHV12</stp>
        <stp>912810FS2 Govt</stp>
        <stp>IDX_RATIO</stp>
        <stp>9/8/2006</stp>
        <stp>9/8/2006</stp>
        <stp>[Fixed Income  Prices 2004-2009.xlsx]TIPS!R168C112</stp>
        <tr r="DH168" s="1"/>
      </tp>
      <tp>
        <v>1.33494</v>
        <stp/>
        <stp>##V3_BDHV12</stp>
        <stp>9128274Y5 Govt</stp>
        <stp>IDX_RATIO</stp>
        <stp>9/4/2008</stp>
        <stp>9/4/2008</stp>
        <stp>[Fixed Income  Prices 2004-2009.xlsx]TIPS!R1077C16</stp>
        <tr r="P1077" s="1"/>
      </tp>
      <tp>
        <v>0.99948000000000004</v>
        <stp/>
        <stp>##V3_BDHV12</stp>
        <stp>912828DH0 Govt</stp>
        <stp>IDX_RATIO</stp>
        <stp>4/5/2005</stp>
        <stp>4/5/2005</stp>
        <stp>[Fixed Income  Prices 2004-2009.xlsx]TIPS!R62C68</stp>
        <tr r="BP62" s="1"/>
      </tp>
      <tp>
        <v>1.29053</v>
        <stp/>
        <stp>##V3_BDHV12</stp>
        <stp>9128275W8 Govt</stp>
        <stp>IDX_RATIO</stp>
        <stp>8/8/2008</stp>
        <stp>8/8/2008</stp>
        <stp>[Fixed Income  Prices 2004-2009.xlsx]TIPS!R1057C20</stp>
        <tr r="T1057" s="1"/>
      </tp>
      <tp>
        <v>1.33517</v>
        <stp/>
        <stp>##V3_BDHV12</stp>
        <stp>9128274Y5 Govt</stp>
        <stp>IDX_RATIO</stp>
        <stp>9/5/2008</stp>
        <stp>9/5/2008</stp>
        <stp>[Fixed Income  Prices 2004-2009.xlsx]TIPS!R1078C16</stp>
        <tr r="P1078" s="1"/>
      </tp>
      <tp>
        <v>1.13117</v>
        <stp/>
        <stp>##V3_BDHV12</stp>
        <stp>912810FR4 Govt</stp>
        <stp>IDX_RATIO</stp>
        <stp>6/30/2009</stp>
        <stp>6/30/2009</stp>
        <stp>[Fixed Income  Prices 2004-2009.xlsx]TIPS!R1287C108</stp>
        <tr r="DD1287" s="1"/>
      </tp>
      <tp>
        <v>1.00525</v>
        <stp/>
        <stp>##V3_BDHV12</stp>
        <stp>912828GX2 Govt</stp>
        <stp>IDX_RATIO</stp>
        <stp>9/5/2007</stp>
        <stp>9/5/2007</stp>
        <stp>[Fixed Income  Prices 2004-2009.xlsx]TIPS!R44C88</stp>
        <tr r="CJ44" s="1"/>
      </tp>
      <tp>
        <v>1.0034400000000001</v>
        <stp/>
        <stp>##V3_BDHV12</stp>
        <stp>912828GN4 Govt</stp>
        <stp>IDX_RATIO</stp>
        <stp>5/3/2007</stp>
        <stp>5/3/2007</stp>
        <stp>[Fixed Income  Prices 2004-2009.xlsx]TIPS!R12C40</stp>
        <tr r="AN12" s="1"/>
      </tp>
      <tp>
        <v>1.00773</v>
        <stp/>
        <stp>##V3_BDHV12</stp>
        <stp>912828CZ1 Govt</stp>
        <stp>IDX_RATIO</stp>
        <stp>1/4/2005</stp>
        <stp>1/4/2005</stp>
        <stp>[Fixed Income  Prices 2004-2009.xlsx]TIPS!R53C24</stp>
        <tr r="X53" s="1"/>
      </tp>
      <tp>
        <v>1.00549</v>
        <stp/>
        <stp>##V3_BDHV12</stp>
        <stp>912828DH0 Govt</stp>
        <stp>IDX_RATIO</stp>
        <stp>5/5/2005</stp>
        <stp>5/5/2005</stp>
        <stp>[Fixed Income  Prices 2004-2009.xlsx]TIPS!R84C68</stp>
        <tr r="BP84" s="1"/>
      </tp>
      <tp>
        <v>1.0078100000000001</v>
        <stp/>
        <stp>##V3_BDHV12</stp>
        <stp>912828CZ1 Govt</stp>
        <stp>IDX_RATIO</stp>
        <stp>2/4/2005</stp>
        <stp>2/4/2005</stp>
        <stp>[Fixed Income  Prices 2004-2009.xlsx]TIPS!R76C24</stp>
        <tr r="X76" s="1"/>
      </tp>
      <tp>
        <v>0.99936999999999998</v>
        <stp/>
        <stp>##V3_BDHV12</stp>
        <stp>912828ET3 Govt</stp>
        <stp>IDX_RATIO</stp>
        <stp>4/5/2006</stp>
        <stp>4/5/2006</stp>
        <stp>[Fixed Income  Prices 2004-2009.xlsx]TIPS!R64C76</stp>
        <tr r="BX64" s="1"/>
      </tp>
      <tp>
        <v>1.0018400000000001</v>
        <stp/>
        <stp>##V3_BDHV12</stp>
        <stp>912828ET3 Govt</stp>
        <stp>IDX_RATIO</stp>
        <stp>5/5/2006</stp>
        <stp>5/5/2006</stp>
        <stp>[Fixed Income  Prices 2004-2009.xlsx]TIPS!R86C76</stp>
        <tr r="BX86" s="1"/>
      </tp>
      <tp>
        <v>1.0047200000000001</v>
        <stp/>
        <stp>##V3_BDHV12</stp>
        <stp>912828CZ1 Govt</stp>
        <stp>IDX_RATIO</stp>
        <stp>3/4/2005</stp>
        <stp>3/4/2005</stp>
        <stp>[Fixed Income  Prices 2004-2009.xlsx]TIPS!R96C24</stp>
        <tr r="X96" s="1"/>
      </tp>
      <tp>
        <v>1.01895</v>
        <stp/>
        <stp>##V3_BDHV12</stp>
        <stp>912828GN4 Govt</stp>
        <stp>IDX_RATIO</stp>
        <stp>7/3/2007</stp>
        <stp>7/3/2007</stp>
        <stp>[Fixed Income  Prices 2004-2009.xlsx]TIPS!R55C40</stp>
        <tr r="AN55" s="1"/>
      </tp>
      <tp>
        <v>1.3358699999999999</v>
        <stp/>
        <stp>##V3_BDHV12</stp>
        <stp>9128274Y5 Govt</stp>
        <stp>IDX_RATIO</stp>
        <stp>9/8/2008</stp>
        <stp>9/8/2008</stp>
        <stp>[Fixed Income  Prices 2004-2009.xlsx]TIPS!R1079C16</stp>
        <tr r="P1079" s="1"/>
      </tp>
      <tp>
        <v>1.02258</v>
        <stp/>
        <stp>##V3_BDHV12</stp>
        <stp>912810FS2 Govt</stp>
        <stp>IDX_RATIO</stp>
        <stp>9/4/2006</stp>
        <stp>9/4/2006</stp>
        <stp>[Fixed Income  Prices 2004-2009.xlsx]TIPS!R164C112</stp>
        <tr r="DH164" s="1"/>
      </tp>
      <tp>
        <v>1.2728600000000001</v>
        <stp/>
        <stp>##V3_BDHV12</stp>
        <stp>9128275W8 Govt</stp>
        <stp>IDX_RATIO</stp>
        <stp>8/6/2009</stp>
        <stp>8/6/2009</stp>
        <stp>[Fixed Income  Prices 2004-2009.xlsx]TIPS!R1316C20</stp>
        <tr r="T1316" s="1"/>
      </tp>
      <tp>
        <v>1.2892700000000001</v>
        <stp/>
        <stp>##V3_BDHV12</stp>
        <stp>9128275W8 Govt</stp>
        <stp>IDX_RATIO</stp>
        <stp>8/5/2008</stp>
        <stp>8/5/2008</stp>
        <stp>[Fixed Income  Prices 2004-2009.xlsx]TIPS!R1054C20</stp>
        <tr r="T1054" s="1"/>
      </tp>
      <tp>
        <v>1.12293</v>
        <stp/>
        <stp>##V3_BDHV12</stp>
        <stp>912810FR4 Govt</stp>
        <stp>IDX_RATIO</stp>
        <stp>4/16/2009</stp>
        <stp>4/16/2009</stp>
        <stp>[Fixed Income  Prices 2004-2009.xlsx]TIPS!R1234C108</stp>
        <tr r="DD1234" s="1"/>
      </tp>
      <tp>
        <v>1.1443099999999999</v>
        <stp/>
        <stp>##V3_BDHV12</stp>
        <stp>912810FR4 Govt</stp>
        <stp>IDX_RATIO</stp>
        <stp>7/16/2008</stp>
        <stp>7/16/2008</stp>
        <stp>[Fixed Income  Prices 2004-2009.xlsx]TIPS!R1038C108</stp>
        <tr r="DD1038" s="1"/>
      </tp>
      <tp>
        <v>1.0248999999999999</v>
        <stp/>
        <stp>##V3_BDHV12</stp>
        <stp>912828GN4 Govt</stp>
        <stp>IDX_RATIO</stp>
        <stp>8/3/2007</stp>
        <stp>8/3/2007</stp>
        <stp>[Fixed Income  Prices 2004-2009.xlsx]TIPS!R78C40</stp>
        <tr r="AN78" s="1"/>
      </tp>
      <tp>
        <v>0.99995000000000001</v>
        <stp/>
        <stp>##V3_BDHV12</stp>
        <stp>912828EA4 Govt</stp>
        <stp>IDX_RATIO</stp>
        <stp>9/1/2005</stp>
        <stp>9/1/2005</stp>
        <stp>[Fixed Income  Prices 2004-2009.xlsx]TIPS!R39C72</stp>
        <tr r="BT39" s="1"/>
      </tp>
      <tp>
        <v>1.00606</v>
        <stp/>
        <stp>##V3_BDHV12</stp>
        <stp>912828CP3 Govt</stp>
        <stp>IDX_RATIO</stp>
        <stp>9/7/2004</stp>
        <stp>9/7/2004</stp>
        <stp>[Fixed Income  Prices 2004-2009.xlsx]TIPS!R37C64</stp>
        <tr r="BL37" s="1"/>
      </tp>
      <tp>
        <v>1.0226900000000001</v>
        <stp/>
        <stp>##V3_BDHV12</stp>
        <stp>912810FS2 Govt</stp>
        <stp>IDX_RATIO</stp>
        <stp>9/5/2006</stp>
        <stp>9/5/2006</stp>
        <stp>[Fixed Income  Prices 2004-2009.xlsx]TIPS!R165C112</stp>
        <tr r="DH165" s="1"/>
      </tp>
      <tp>
        <v>1.27321</v>
        <stp/>
        <stp>##V3_BDHV12</stp>
        <stp>9128275W8 Govt</stp>
        <stp>IDX_RATIO</stp>
        <stp>8/7/2009</stp>
        <stp>8/7/2009</stp>
        <stp>[Fixed Income  Prices 2004-2009.xlsx]TIPS!R1317C20</stp>
        <tr r="T1317" s="1"/>
      </tp>
      <tp>
        <v>1.2888500000000001</v>
        <stp/>
        <stp>##V3_BDHV12</stp>
        <stp>9128275W8 Govt</stp>
        <stp>IDX_RATIO</stp>
        <stp>8/4/2008</stp>
        <stp>8/4/2008</stp>
        <stp>[Fixed Income  Prices 2004-2009.xlsx]TIPS!R1053C20</stp>
        <tr r="T1053" s="1"/>
      </tp>
      <tp>
        <v>1.3361100000000001</v>
        <stp/>
        <stp>##V3_BDHV12</stp>
        <stp>9128274Y5 Govt</stp>
        <stp>IDX_RATIO</stp>
        <stp>9/9/2008</stp>
        <stp>9/9/2008</stp>
        <stp>[Fixed Income  Prices 2004-2009.xlsx]TIPS!R1080C16</stp>
        <tr r="P1080" s="1"/>
      </tp>
      <tp>
        <v>1.1231100000000001</v>
        <stp/>
        <stp>##V3_BDHV12</stp>
        <stp>912810FR4 Govt</stp>
        <stp>IDX_RATIO</stp>
        <stp>4/17/2009</stp>
        <stp>4/17/2009</stp>
        <stp>[Fixed Income  Prices 2004-2009.xlsx]TIPS!R1235C108</stp>
        <tr r="DD1235" s="1"/>
      </tp>
      <tp>
        <v>1.14462</v>
        <stp/>
        <stp>##V3_BDHV12</stp>
        <stp>912810FR4 Govt</stp>
        <stp>IDX_RATIO</stp>
        <stp>7/17/2008</stp>
        <stp>7/17/2008</stp>
        <stp>[Fixed Income  Prices 2004-2009.xlsx]TIPS!R1039C108</stp>
        <tr r="DD1039" s="1"/>
      </tp>
      <tp>
        <v>0.99944</v>
        <stp/>
        <stp>##V3_BDHV12</stp>
        <stp>912828EA4 Govt</stp>
        <stp>IDX_RATIO</stp>
        <stp>8/1/2005</stp>
        <stp>8/1/2005</stp>
        <stp>[Fixed Income  Prices 2004-2009.xlsx]TIPS!R16C72</stp>
        <tr r="BT16" s="1"/>
      </tp>
      <tp>
        <v>1.0091000000000001</v>
        <stp/>
        <stp>##V3_BDHV12</stp>
        <stp>912828GD6 Govt</stp>
        <stp>IDX_RATIO</stp>
        <stp>5/1/2007</stp>
        <stp>5/1/2007</stp>
        <stp>[Fixed Income  Prices 2004-2009.xlsx]TIPS!R83C84</stp>
        <tr r="CF83" s="1"/>
      </tp>
      <tp>
        <v>1.0032000000000001</v>
        <stp/>
        <stp>##V3_BDHV12</stp>
        <stp>912828KM1 Govt</stp>
        <stp>IDX_RATIO</stp>
        <stp>5/8/2009</stp>
        <stp>5/8/2009</stp>
        <stp>[Fixed Income  Prices 2004-2009.xlsx]TIPS!R16C60</stp>
        <tr r="BH16" s="1"/>
      </tp>
      <tp>
        <v>1.02674</v>
        <stp/>
        <stp>##V3_BDHV12</stp>
        <stp>912828GN4 Govt</stp>
        <stp>IDX_RATIO</stp>
        <stp>9/3/2007</stp>
        <stp>9/3/2007</stp>
        <stp>[Fixed Income  Prices 2004-2009.xlsx]TIPS!R99C40</stp>
        <tr r="AN99" s="1"/>
      </tp>
      <tp>
        <v>1.2721499999999999</v>
        <stp/>
        <stp>##V3_BDHV12</stp>
        <stp>9128275W8 Govt</stp>
        <stp>IDX_RATIO</stp>
        <stp>8/4/2009</stp>
        <stp>8/4/2009</stp>
        <stp>[Fixed Income  Prices 2004-2009.xlsx]TIPS!R1314C20</stp>
        <tr r="T1314" s="1"/>
      </tp>
      <tp>
        <v>1.0227900000000001</v>
        <stp/>
        <stp>##V3_BDHV12</stp>
        <stp>912810FS2 Govt</stp>
        <stp>IDX_RATIO</stp>
        <stp>9/6/2006</stp>
        <stp>9/6/2006</stp>
        <stp>[Fixed Income  Prices 2004-2009.xlsx]TIPS!R166C112</stp>
        <tr r="DH166" s="1"/>
      </tp>
      <tp>
        <v>1.2901099999999999</v>
        <stp/>
        <stp>##V3_BDHV12</stp>
        <stp>9128275W8 Govt</stp>
        <stp>IDX_RATIO</stp>
        <stp>8/7/2008</stp>
        <stp>8/7/2008</stp>
        <stp>[Fixed Income  Prices 2004-2009.xlsx]TIPS!R1056C20</stp>
        <tr r="T1056" s="1"/>
      </tp>
      <tp>
        <v>1.1436900000000001</v>
        <stp/>
        <stp>##V3_BDHV12</stp>
        <stp>912810FR4 Govt</stp>
        <stp>IDX_RATIO</stp>
        <stp>7/14/2008</stp>
        <stp>7/14/2008</stp>
        <stp>[Fixed Income  Prices 2004-2009.xlsx]TIPS!R1036C108</stp>
        <tr r="DD1036" s="1"/>
      </tp>
      <tp>
        <v>1.12256</v>
        <stp/>
        <stp>##V3_BDHV12</stp>
        <stp>912810FR4 Govt</stp>
        <stp>IDX_RATIO</stp>
        <stp>4/14/2009</stp>
        <stp>4/14/2009</stp>
        <stp>[Fixed Income  Prices 2004-2009.xlsx]TIPS!R1232C108</stp>
        <tr r="DD1232" s="1"/>
      </tp>
      <tp>
        <v>1.0300199999999999</v>
        <stp/>
        <stp>##V3_BDHV12</stp>
        <stp>912828BD1 Govt</stp>
        <stp>IDX_RATIO</stp>
        <stp>8/5/2004</stp>
        <stp>8/5/2004</stp>
        <stp>[Fixed Income  Prices 2004-2009.xlsx]TIPS!R14C52</stp>
        <tr r="AZ14" s="1"/>
      </tp>
      <tp>
        <v>1.0056700000000001</v>
        <stp/>
        <stp>##V3_BDHV12</stp>
        <stp>912828KM1 Govt</stp>
        <stp>IDX_RATIO</stp>
        <stp>6/8/2009</stp>
        <stp>6/8/2009</stp>
        <stp>[Fixed Income  Prices 2004-2009.xlsx]TIPS!R37C60</stp>
        <tr r="BH37" s="1"/>
      </tp>
      <tp>
        <v>1.0549500000000001</v>
        <stp/>
        <stp>##V3_BDHV12</stp>
        <stp>912828AF7 Govt</stp>
        <stp>IDX_RATIO</stp>
        <stp>9/3/2004</stp>
        <stp>9/3/2004</stp>
        <stp>[Fixed Income  Prices 2004-2009.xlsx]TIPS!R35C44</stp>
        <tr r="AR35" s="1"/>
      </tp>
      <tp>
        <v>1.27251</v>
        <stp/>
        <stp>##V3_BDHV12</stp>
        <stp>9128275W8 Govt</stp>
        <stp>IDX_RATIO</stp>
        <stp>8/5/2009</stp>
        <stp>8/5/2009</stp>
        <stp>[Fixed Income  Prices 2004-2009.xlsx]TIPS!R1315C20</stp>
        <tr r="T1315" s="1"/>
      </tp>
      <tp>
        <v>1.0228900000000001</v>
        <stp/>
        <stp>##V3_BDHV12</stp>
        <stp>912810FS2 Govt</stp>
        <stp>IDX_RATIO</stp>
        <stp>9/7/2006</stp>
        <stp>9/7/2006</stp>
        <stp>[Fixed Income  Prices 2004-2009.xlsx]TIPS!R167C112</stp>
        <tr r="DH167" s="1"/>
      </tp>
      <tp>
        <v>1.28969</v>
        <stp/>
        <stp>##V3_BDHV12</stp>
        <stp>9128275W8 Govt</stp>
        <stp>IDX_RATIO</stp>
        <stp>8/6/2008</stp>
        <stp>8/6/2008</stp>
        <stp>[Fixed Income  Prices 2004-2009.xlsx]TIPS!R1055C20</stp>
        <tr r="T1055" s="1"/>
      </tp>
      <tp>
        <v>1.1439999999999999</v>
        <stp/>
        <stp>##V3_BDHV12</stp>
        <stp>912810FR4 Govt</stp>
        <stp>IDX_RATIO</stp>
        <stp>7/15/2008</stp>
        <stp>7/15/2008</stp>
        <stp>[Fixed Income  Prices 2004-2009.xlsx]TIPS!R1037C108</stp>
        <tr r="DD1037" s="1"/>
      </tp>
      <tp>
        <v>1.1227400000000001</v>
        <stp/>
        <stp>##V3_BDHV12</stp>
        <stp>912810FR4 Govt</stp>
        <stp>IDX_RATIO</stp>
        <stp>4/15/2009</stp>
        <stp>4/15/2009</stp>
        <stp>[Fixed Income  Prices 2004-2009.xlsx]TIPS!R1233C108</stp>
        <tr r="DD1233" s="1"/>
      </tp>
      <tp>
        <v>1.0082500000000001</v>
        <stp/>
        <stp>##V3_BDHV12</stp>
        <stp>912828KM1 Govt</stp>
        <stp>IDX_RATIO</stp>
        <stp>7/8/2009</stp>
        <stp>7/8/2009</stp>
        <stp>[Fixed Income  Prices 2004-2009.xlsx]TIPS!R59C60</stp>
        <tr r="BH59" s="1"/>
      </tp>
      <tp>
        <v>1.0519400000000001</v>
        <stp/>
        <stp>##V3_BDHV12</stp>
        <stp>912828AF7 Govt</stp>
        <stp>IDX_RATIO</stp>
        <stp>8/3/2004</stp>
        <stp>8/3/2004</stp>
        <stp>[Fixed Income  Prices 2004-2009.xlsx]TIPS!R12C44</stp>
        <tr r="AR12" s="1"/>
      </tp>
      <tp>
        <v>1.01614</v>
        <stp/>
        <stp>##V3_BDHV12</stp>
        <stp>912828JE1 Govt</stp>
        <stp>IDX_RATIO</stp>
        <stp>9/9/2008</stp>
        <stp>9/9/2008</stp>
        <stp>[Fixed Income  Prices 2004-2009.xlsx]TIPS!R47C96</stp>
        <tr r="CR47" s="1"/>
      </tp>
      <tp>
        <v>1.2876000000000001</v>
        <stp/>
        <stp>##V3_BDHV12</stp>
        <stp>9128275W8 Govt</stp>
        <stp>IDX_RATIO</stp>
        <stp>8/1/2008</stp>
        <stp>8/1/2008</stp>
        <stp>[Fixed Income  Prices 2004-2009.xlsx]TIPS!R1052C20</stp>
        <tr r="T1052" s="1"/>
      </tp>
      <tp>
        <v>1.0222800000000001</v>
        <stp/>
        <stp>##V3_BDHV12</stp>
        <stp>912810FS2 Govt</stp>
        <stp>IDX_RATIO</stp>
        <stp>9/1/2006</stp>
        <stp>9/1/2006</stp>
        <stp>[Fixed Income  Prices 2004-2009.xlsx]TIPS!R163C112</stp>
        <tr r="DH163" s="1"/>
      </tp>
      <tp>
        <v>1.10971</v>
        <stp/>
        <stp>##V3_BDHV12</stp>
        <stp>912810FR4 Govt</stp>
        <stp>IDX_RATIO</stp>
        <stp>1/7/2008</stp>
        <stp>1/7/2008</stp>
        <stp>[Fixed Income  Prices 2004-2009.xlsx]TIPS!R901C108</stp>
        <tr r="DD901" s="1"/>
      </tp>
      <tp>
        <v>1.2718</v>
        <stp/>
        <stp>##V3_BDHV12</stp>
        <stp>9128275W8 Govt</stp>
        <stp>IDX_RATIO</stp>
        <stp>8/3/2009</stp>
        <stp>8/3/2009</stp>
        <stp>[Fixed Income  Prices 2004-2009.xlsx]TIPS!R1313C20</stp>
        <tr r="T1313" s="1"/>
      </tp>
      <tp>
        <v>1.1321699999999999</v>
        <stp/>
        <stp>##V3_BDHV12</stp>
        <stp>912810FR4 Govt</stp>
        <stp>IDX_RATIO</stp>
        <stp>5/30/2008</stp>
        <stp>5/30/2008</stp>
        <stp>[Fixed Income  Prices 2004-2009.xlsx]TIPS!R1005C108</stp>
        <tr r="DD1005" s="1"/>
      </tp>
      <tp>
        <v>1.13443</v>
        <stp/>
        <stp>##V3_BDHV12</stp>
        <stp>912810FR4 Govt</stp>
        <stp>IDX_RATIO</stp>
        <stp>7/31/2009</stp>
        <stp>7/31/2009</stp>
        <stp>[Fixed Income  Prices 2004-2009.xlsx]TIPS!R1310C108</stp>
        <tr r="DD1310" s="1"/>
      </tp>
      <tp>
        <v>1.1223700000000001</v>
        <stp/>
        <stp>##V3_BDHV12</stp>
        <stp>912810FR4 Govt</stp>
        <stp>IDX_RATIO</stp>
        <stp>4/13/2009</stp>
        <stp>4/13/2009</stp>
        <stp>[Fixed Income  Prices 2004-2009.xlsx]TIPS!R1231C108</stp>
        <tr r="DD1231" s="1"/>
      </tp>
      <tp>
        <v>1.13432</v>
        <stp/>
        <stp>##V3_BDHV12</stp>
        <stp>912810FR4 Govt</stp>
        <stp>IDX_RATIO</stp>
        <stp>7/30/2009</stp>
        <stp>7/30/2009</stp>
        <stp>[Fixed Income  Prices 2004-2009.xlsx]TIPS!R1309C108</stp>
        <tr r="DD1309" s="1"/>
      </tp>
      <tp>
        <v>1.10907</v>
        <stp/>
        <stp>##V3_BDHV12</stp>
        <stp>912810FR4 Govt</stp>
        <stp>IDX_RATIO</stp>
        <stp>1/4/2008</stp>
        <stp>1/4/2008</stp>
        <stp>[Fixed Income  Prices 2004-2009.xlsx]TIPS!R900C108</stp>
        <tr r="DD900" s="1"/>
      </tp>
      <tp>
        <v>1.14245</v>
        <stp/>
        <stp>##V3_BDHV12</stp>
        <stp>912810FR4 Govt</stp>
        <stp>IDX_RATIO</stp>
        <stp>7/10/2008</stp>
        <stp>7/10/2008</stp>
        <stp>[Fixed Income  Prices 2004-2009.xlsx]TIPS!R1034C108</stp>
        <tr r="DD1034" s="1"/>
      </tp>
      <tp>
        <v>1.12181</v>
        <stp/>
        <stp>##V3_BDHV12</stp>
        <stp>912810FR4 Govt</stp>
        <stp>IDX_RATIO</stp>
        <stp>4/10/2009</stp>
        <stp>4/10/2009</stp>
        <stp>[Fixed Income  Prices 2004-2009.xlsx]TIPS!R1230C108</stp>
        <tr r="DD1230" s="1"/>
      </tp>
      <tp>
        <v>1.02061</v>
        <stp/>
        <stp>##V3_BDHV12</stp>
        <stp>912828FB1 Govt</stp>
        <stp>IDX_RATIO</stp>
        <stp>8/7/2006</stp>
        <stp>8/7/2006</stp>
        <stp>[Fixed Income  Prices 2004-2009.xlsx]TIPS!R79C32</stp>
        <tr r="AF79" s="1"/>
      </tp>
      <tp>
        <v>0.99917999999999996</v>
        <stp/>
        <stp>##V3_BDHV12</stp>
        <stp>912828GD6 Govt</stp>
        <stp>IDX_RATIO</stp>
        <stp>2/1/2007</stp>
        <stp>2/1/2007</stp>
        <stp>[Fixed Income  Prices 2004-2009.xlsx]TIPS!R20C84</stp>
        <tr r="CF20" s="1"/>
      </tp>
      <tp>
        <v>1.14276</v>
        <stp/>
        <stp>##V3_BDHV12</stp>
        <stp>912810FR4 Govt</stp>
        <stp>IDX_RATIO</stp>
        <stp>7/11/2008</stp>
        <stp>7/11/2008</stp>
        <stp>[Fixed Income  Prices 2004-2009.xlsx]TIPS!R1035C108</stp>
        <tr r="DD1035" s="1"/>
      </tp>
      <tp>
        <v>1.0006699999999999</v>
        <stp/>
        <stp>##V3_BDHV12</stp>
        <stp>912828GD6 Govt</stp>
        <stp>IDX_RATIO</stp>
        <stp>3/1/2007</stp>
        <stp>3/1/2007</stp>
        <stp>[Fixed Income  Prices 2004-2009.xlsx]TIPS!R40C84</stp>
        <tr r="CF40" s="1"/>
      </tp>
      <tp>
        <v>0.98917999999999995</v>
        <stp/>
        <stp>##V3_BDHV12</stp>
        <stp>912810PZ5 Govt</stp>
        <stp>IDX_RATIO</stp>
        <stp>5/12/2009</stp>
        <stp>5/12/2009</stp>
        <stp>[Fixed Income  Prices 2004-2009.xlsx]TIPS!R80C120</stp>
        <tr r="DP80" s="1"/>
      </tp>
      <tp>
        <v>0.98653000000000002</v>
        <stp/>
        <stp>##V3_BDHV12</stp>
        <stp>912828JX9 Govt</stp>
        <stp>IDX_RATIO</stp>
        <stp>4/20/2009</stp>
        <stp>4/20/2009</stp>
        <stp>[Fixed Income  Prices 2004-2009.xlsx]TIPS!R79C100</stp>
        <tr r="CV79" s="1"/>
      </tp>
      <tp>
        <v>0.98924999999999996</v>
        <stp/>
        <stp>##V3_BDHV12</stp>
        <stp>912810PZ5 Govt</stp>
        <stp>IDX_RATIO</stp>
        <stp>5/13/2009</stp>
        <stp>5/13/2009</stp>
        <stp>[Fixed Income  Prices 2004-2009.xlsx]TIPS!R81C120</stp>
        <tr r="DP81" s="1"/>
      </tp>
      <tp>
        <v>0.98933000000000004</v>
        <stp/>
        <stp>##V3_BDHV12</stp>
        <stp>912810PZ5 Govt</stp>
        <stp>IDX_RATIO</stp>
        <stp>5/14/2009</stp>
        <stp>5/14/2009</stp>
        <stp>[Fixed Income  Prices 2004-2009.xlsx]TIPS!R82C120</stp>
        <tr r="DP82" s="1"/>
      </tp>
      <tp>
        <v>0.98799999999999999</v>
        <stp/>
        <stp>##V3_BDHV12</stp>
        <stp>912828JX9 Govt</stp>
        <stp>IDX_RATIO</stp>
        <stp>4/29/2009</stp>
        <stp>4/29/2009</stp>
        <stp>[Fixed Income  Prices 2004-2009.xlsx]TIPS!R86C100</stp>
        <tr r="CV86" s="1"/>
      </tp>
      <tp>
        <v>1.00014</v>
        <stp/>
        <stp>##V3_BDHV12</stp>
        <stp>912810PS1 Govt</stp>
        <stp>IDX_RATIO</stp>
        <stp>2/19/2007</stp>
        <stp>2/19/2007</stp>
        <stp>[Fixed Income  Prices 2004-2009.xlsx]TIPS!R24C116</stp>
        <tr r="DL24" s="1"/>
      </tp>
      <tp>
        <v>0.98941000000000001</v>
        <stp/>
        <stp>##V3_BDHV12</stp>
        <stp>912810PZ5 Govt</stp>
        <stp>IDX_RATIO</stp>
        <stp>5/15/2009</stp>
        <stp>5/15/2009</stp>
        <stp>[Fixed Income  Prices 2004-2009.xlsx]TIPS!R83C120</stp>
        <tr r="DP83" s="1"/>
      </tp>
      <tp>
        <v>0.98784000000000005</v>
        <stp/>
        <stp>##V3_BDHV12</stp>
        <stp>912828JX9 Govt</stp>
        <stp>IDX_RATIO</stp>
        <stp>4/28/2009</stp>
        <stp>4/28/2009</stp>
        <stp>[Fixed Income  Prices 2004-2009.xlsx]TIPS!R85C100</stp>
        <tr r="CV85" s="1"/>
      </tp>
      <tp>
        <v>0.98767000000000005</v>
        <stp/>
        <stp>##V3_BDHV12</stp>
        <stp>912828JX9 Govt</stp>
        <stp>IDX_RATIO</stp>
        <stp>4/27/2009</stp>
        <stp>4/27/2009</stp>
        <stp>[Fixed Income  Prices 2004-2009.xlsx]TIPS!R84C100</stp>
        <tr r="CV84" s="1"/>
      </tp>
      <tp>
        <v>0.99997999999999998</v>
        <stp/>
        <stp>##V3_BDHV12</stp>
        <stp>912810PS1 Govt</stp>
        <stp>IDX_RATIO</stp>
        <stp>2/16/2007</stp>
        <stp>2/16/2007</stp>
        <stp>[Fixed Income  Prices 2004-2009.xlsx]TIPS!R23C116</stp>
        <tr r="DL23" s="1"/>
      </tp>
      <tp>
        <v>0.98963999999999996</v>
        <stp/>
        <stp>##V3_BDHV12</stp>
        <stp>912810PZ5 Govt</stp>
        <stp>IDX_RATIO</stp>
        <stp>5/18/2009</stp>
        <stp>5/18/2009</stp>
        <stp>[Fixed Income  Prices 2004-2009.xlsx]TIPS!R84C120</stp>
        <tr r="DP84" s="1"/>
      </tp>
      <tp>
        <v>0.99992999999999999</v>
        <stp/>
        <stp>##V3_BDHV12</stp>
        <stp>912810PS1 Govt</stp>
        <stp>IDX_RATIO</stp>
        <stp>2/15/2007</stp>
        <stp>2/15/2007</stp>
        <stp>[Fixed Income  Prices 2004-2009.xlsx]TIPS!R22C116</stp>
        <tr r="DL22" s="1"/>
      </tp>
      <tp>
        <v>0.98972000000000004</v>
        <stp/>
        <stp>##V3_BDHV12</stp>
        <stp>912810PZ5 Govt</stp>
        <stp>IDX_RATIO</stp>
        <stp>5/19/2009</stp>
        <stp>5/19/2009</stp>
        <stp>[Fixed Income  Prices 2004-2009.xlsx]TIPS!R85C120</stp>
        <tr r="DP85" s="1"/>
      </tp>
      <tp>
        <v>0.99987000000000004</v>
        <stp/>
        <stp>##V3_BDHV12</stp>
        <stp>912810PS1 Govt</stp>
        <stp>IDX_RATIO</stp>
        <stp>2/14/2007</stp>
        <stp>2/14/2007</stp>
        <stp>[Fixed Income  Prices 2004-2009.xlsx]TIPS!R21C116</stp>
        <tr r="DL21" s="1"/>
      </tp>
      <tp>
        <v>0.98717999999999995</v>
        <stp/>
        <stp>##V3_BDHV12</stp>
        <stp>912828JX9 Govt</stp>
        <stp>IDX_RATIO</stp>
        <stp>4/24/2009</stp>
        <stp>4/24/2009</stp>
        <stp>[Fixed Income  Prices 2004-2009.xlsx]TIPS!R83C100</stp>
        <tr r="CV83" s="1"/>
      </tp>
      <tp>
        <v>0.99982000000000004</v>
        <stp/>
        <stp>##V3_BDHV12</stp>
        <stp>912810PS1 Govt</stp>
        <stp>IDX_RATIO</stp>
        <stp>2/13/2007</stp>
        <stp>2/13/2007</stp>
        <stp>[Fixed Income  Prices 2004-2009.xlsx]TIPS!R20C116</stp>
        <tr r="DL20" s="1"/>
      </tp>
      <tp>
        <v>0.99521000000000004</v>
        <stp/>
        <stp>##V3_BDHV12</stp>
        <stp>912810FS2 Govt</stp>
        <stp>IDX_RATIO</stp>
        <stp>3/16/2006</stp>
        <stp>3/16/2006</stp>
        <stp>[Fixed Income  Prices 2004-2009.xlsx]TIPS!R42C112</stp>
        <tr r="DH42" s="1"/>
      </tp>
      <tp>
        <v>0.98909999999999998</v>
        <stp/>
        <stp>##V3_BDHV12</stp>
        <stp>912810PZ5 Govt</stp>
        <stp>IDX_RATIO</stp>
        <stp>5/11/2009</stp>
        <stp>5/11/2009</stp>
        <stp>[Fixed Income  Prices 2004-2009.xlsx]TIPS!R79C120</stp>
        <tr r="DP79" s="1"/>
      </tp>
      <tp>
        <v>0.98702000000000001</v>
        <stp/>
        <stp>##V3_BDHV12</stp>
        <stp>912828JX9 Govt</stp>
        <stp>IDX_RATIO</stp>
        <stp>4/23/2009</stp>
        <stp>4/23/2009</stp>
        <stp>[Fixed Income  Prices 2004-2009.xlsx]TIPS!R82C100</stp>
        <tr r="CV82" s="1"/>
      </tp>
      <tp>
        <v>0.99373999999999996</v>
        <stp/>
        <stp>##V3_BDHV12</stp>
        <stp>912810FS2 Govt</stp>
        <stp>IDX_RATIO</stp>
        <stp>3/10/2006</stp>
        <stp>3/10/2006</stp>
        <stp>[Fixed Income  Prices 2004-2009.xlsx]TIPS!R38C112</stp>
        <tr r="DH38" s="1"/>
      </tp>
      <tp>
        <v>0.99544999999999995</v>
        <stp/>
        <stp>##V3_BDHV12</stp>
        <stp>912810FS2 Govt</stp>
        <stp>IDX_RATIO</stp>
        <stp>3/17/2006</stp>
        <stp>3/17/2006</stp>
        <stp>[Fixed Income  Prices 2004-2009.xlsx]TIPS!R43C112</stp>
        <tr r="DH43" s="1"/>
      </tp>
      <tp>
        <v>0.98685999999999996</v>
        <stp/>
        <stp>##V3_BDHV12</stp>
        <stp>912828JX9 Govt</stp>
        <stp>IDX_RATIO</stp>
        <stp>4/22/2009</stp>
        <stp>4/22/2009</stp>
        <stp>[Fixed Income  Prices 2004-2009.xlsx]TIPS!R81C100</stp>
        <tr r="CV81" s="1"/>
      </tp>
      <tp>
        <v>0.99977000000000005</v>
        <stp/>
        <stp>##V3_BDHV12</stp>
        <stp>912810PS1 Govt</stp>
        <stp>IDX_RATIO</stp>
        <stp>2/12/2007</stp>
        <stp>2/12/2007</stp>
        <stp>[Fixed Income  Prices 2004-2009.xlsx]TIPS!R19C116</stp>
        <tr r="DL19" s="1"/>
      </tp>
      <tp>
        <v>0.99446999999999997</v>
        <stp/>
        <stp>##V3_BDHV12</stp>
        <stp>912810FS2 Govt</stp>
        <stp>IDX_RATIO</stp>
        <stp>3/13/2006</stp>
        <stp>3/13/2006</stp>
        <stp>[Fixed Income  Prices 2004-2009.xlsx]TIPS!R39C112</stp>
        <tr r="DH39" s="1"/>
      </tp>
      <tp>
        <v>0.99472000000000005</v>
        <stp/>
        <stp>##V3_BDHV12</stp>
        <stp>912810FS2 Govt</stp>
        <stp>IDX_RATIO</stp>
        <stp>3/14/2006</stp>
        <stp>3/14/2006</stp>
        <stp>[Fixed Income  Prices 2004-2009.xlsx]TIPS!R40C112</stp>
        <tr r="DH40" s="1"/>
      </tp>
      <tp>
        <v>0.99583999999999995</v>
        <stp/>
        <stp>##V3_BDHV12</stp>
        <stp>912810FS2 Govt</stp>
        <stp>IDX_RATIO</stp>
        <stp>1/31/2006</stp>
        <stp>1/31/2006</stp>
        <stp>[Fixed Income  Prices 2004-2009.xlsx]TIPS!R10C112</stp>
        <tr r="DH10" s="1"/>
      </tp>
      <tp>
        <v>0.98668999999999996</v>
        <stp/>
        <stp>##V3_BDHV12</stp>
        <stp>912828JX9 Govt</stp>
        <stp>IDX_RATIO</stp>
        <stp>4/21/2009</stp>
        <stp>4/21/2009</stp>
        <stp>[Fixed Income  Prices 2004-2009.xlsx]TIPS!R80C100</stp>
        <tr r="CV80" s="1"/>
      </tp>
      <tp>
        <v>0.99495999999999996</v>
        <stp/>
        <stp>##V3_BDHV12</stp>
        <stp>912810FS2 Govt</stp>
        <stp>IDX_RATIO</stp>
        <stp>3/15/2006</stp>
        <stp>3/15/2006</stp>
        <stp>[Fixed Income  Prices 2004-2009.xlsx]TIPS!R41C112</stp>
        <tr r="DH41" s="1"/>
      </tp>
      <tp>
        <v>1.0458499999999999</v>
        <stp/>
        <stp>##V3_BDHV12</stp>
        <stp>912810FR4 Govt</stp>
        <stp>IDX_RATIO</stp>
        <stp>3/8/2006</stp>
        <stp>3/8/2006</stp>
        <stp>[Fixed Income  Prices 2004-2009.xlsx]TIPS!R423C108</stp>
        <tr r="DD423" s="1"/>
      </tp>
      <tp>
        <v>1.1426499999999999</v>
        <stp/>
        <stp>##V3_BDHV12</stp>
        <stp>912810FR4 Govt</stp>
        <stp>IDX_RATIO</stp>
        <stp>9/28/2009</stp>
        <stp>9/28/2009</stp>
        <stp>[Fixed Income  Prices 2004-2009.xlsx]TIPS!R1351C108</stp>
        <tr r="DD1351" s="1"/>
      </tp>
      <tp>
        <v>1.00318</v>
        <stp/>
        <stp>##V3_BDHV12</stp>
        <stp>912828HN3 Govt</stp>
        <stp>IDX_RATIO</stp>
        <stp>2/4/2008</stp>
        <stp>2/4/2008</stp>
        <stp>[Fixed Income  Prices 2004-2009.xlsx]TIPS!R22C92</stp>
        <tr r="CN22" s="1"/>
      </tp>
      <tp>
        <v>1.0086200000000001</v>
        <stp/>
        <stp>##V3_BDHV12</stp>
        <stp>912828FB1 Govt</stp>
        <stp>IDX_RATIO</stp>
        <stp>6/8/2006</stp>
        <stp>6/8/2006</stp>
        <stp>[Fixed Income  Prices 2004-2009.xlsx]TIPS!R37C32</stp>
        <tr r="AF37" s="1"/>
      </tp>
      <tp>
        <v>1.0461</v>
        <stp/>
        <stp>##V3_BDHV12</stp>
        <stp>912810FR4 Govt</stp>
        <stp>IDX_RATIO</stp>
        <stp>3/9/2006</stp>
        <stp>3/9/2006</stp>
        <stp>[Fixed Income  Prices 2004-2009.xlsx]TIPS!R424C108</stp>
        <tr r="DD424" s="1"/>
      </tp>
      <tp>
        <v>1.0587800000000001</v>
        <stp/>
        <stp>##V3_BDHV12</stp>
        <stp>912810FS2 Govt</stp>
        <stp>IDX_RATIO</stp>
        <stp>2/8/2008</stp>
        <stp>2/8/2008</stp>
        <stp>[Fixed Income  Prices 2004-2009.xlsx]TIPS!R538C112</stp>
        <tr r="DH538" s="1"/>
      </tp>
      <tp>
        <v>1.14259</v>
        <stp/>
        <stp>##V3_BDHV12</stp>
        <stp>912810FR4 Govt</stp>
        <stp>IDX_RATIO</stp>
        <stp>9/29/2009</stp>
        <stp>9/29/2009</stp>
        <stp>[Fixed Income  Prices 2004-2009.xlsx]TIPS!R1352C108</stp>
        <tr r="DD1352" s="1"/>
      </tp>
      <tp>
        <v>1.0030600000000001</v>
        <stp/>
        <stp>##V3_BDHV12</stp>
        <stp>912828HN3 Govt</stp>
        <stp>IDX_RATIO</stp>
        <stp>3/4/2008</stp>
        <stp>3/4/2008</stp>
        <stp>[Fixed Income  Prices 2004-2009.xlsx]TIPS!R43C92</stp>
        <tr r="CN43" s="1"/>
      </tp>
      <tp>
        <v>1.12419</v>
        <stp/>
        <stp>##V3_BDHV12</stp>
        <stp>9128275W8 Govt</stp>
        <stp>IDX_RATIO</stp>
        <stp>8/3/2004</stp>
        <stp>8/3/2004</stp>
        <stp>[Fixed Income  Prices 2004-2009.xlsx]TIPS!R12C20</stp>
        <tr r="T12" s="1"/>
      </tp>
      <tp>
        <v>1.0867199999999999</v>
        <stp/>
        <stp>##V3_BDHV12</stp>
        <stp>9128276R8 Govt</stp>
        <stp>IDX_RATIO</stp>
        <stp>8/3/2004</stp>
        <stp>8/3/2004</stp>
        <stp>[Fixed Income  Prices 2004-2009.xlsx]TIPS!R12C28</stp>
        <tr r="AB12" s="1"/>
      </tp>
      <tp>
        <v>1.0213000000000001</v>
        <stp/>
        <stp>##V3_BDHV12</stp>
        <stp>912810FS2 Govt</stp>
        <stp>IDX_RATIO</stp>
        <stp>4/9/2007</stp>
        <stp>4/9/2007</stp>
        <stp>[Fixed Income  Prices 2004-2009.xlsx]TIPS!R319C112</stp>
        <tr r="DH319" s="1"/>
      </tp>
      <tp>
        <v>1.2145600000000001</v>
        <stp/>
        <stp>##V3_BDHV12</stp>
        <stp>9128276R8 Govt</stp>
        <stp>IDX_RATIO</stp>
        <stp>4/8/2009</stp>
        <stp>4/8/2009</stp>
        <stp>[Fixed Income  Prices 2004-2009.xlsx]TIPS!R1230C28</stp>
        <tr r="AB1230" s="1"/>
      </tp>
      <tp>
        <v>1.0086599999999999</v>
        <stp/>
        <stp>##V3_BDHV12</stp>
        <stp>912810FS2 Govt</stp>
        <stp>IDX_RATIO</stp>
        <stp>6/8/2006</stp>
        <stp>6/8/2006</stp>
        <stp>[Fixed Income  Prices 2004-2009.xlsx]TIPS!R102C112</stp>
        <tr r="DH102" s="1"/>
      </tp>
      <tp>
        <v>1.30226</v>
        <stp/>
        <stp>##V3_BDHV12</stp>
        <stp>9128274Y5 Govt</stp>
        <stp>IDX_RATIO</stp>
        <stp>6/2/2008</stp>
        <stp>6/2/2008</stp>
        <stp>[Fixed Income  Prices 2004-2009.xlsx]TIPS!R1009C16</stp>
        <tr r="P1009" s="1"/>
      </tp>
      <tp>
        <v>1.1559900000000001</v>
        <stp/>
        <stp>##V3_BDHV12</stp>
        <stp>912810FR4 Govt</stp>
        <stp>IDX_RATIO</stp>
        <stp>8/19/2008</stp>
        <stp>8/19/2008</stp>
        <stp>[Fixed Income  Prices 2004-2009.xlsx]TIPS!R1062C108</stp>
        <tr r="DD1062" s="1"/>
      </tp>
      <tp>
        <v>1.1274</v>
        <stp/>
        <stp>##V3_BDHV12</stp>
        <stp>9128275W8 Govt</stp>
        <stp>IDX_RATIO</stp>
        <stp>9/3/2004</stp>
        <stp>9/3/2004</stp>
        <stp>[Fixed Income  Prices 2004-2009.xlsx]TIPS!R35C20</stp>
        <tr r="T35" s="1"/>
      </tp>
      <tp>
        <v>1.0898300000000001</v>
        <stp/>
        <stp>##V3_BDHV12</stp>
        <stp>9128276R8 Govt</stp>
        <stp>IDX_RATIO</stp>
        <stp>9/3/2004</stp>
        <stp>9/3/2004</stp>
        <stp>[Fixed Income  Prices 2004-2009.xlsx]TIPS!R35C28</stp>
        <tr r="AB35" s="1"/>
      </tp>
      <tp>
        <v>1.2147600000000001</v>
        <stp/>
        <stp>##V3_BDHV12</stp>
        <stp>9128276R8 Govt</stp>
        <stp>IDX_RATIO</stp>
        <stp>4/9/2009</stp>
        <stp>4/9/2009</stp>
        <stp>[Fixed Income  Prices 2004-2009.xlsx]TIPS!R1231C28</stp>
        <tr r="AB1231" s="1"/>
      </tp>
      <tp>
        <v>1.00895</v>
        <stp/>
        <stp>##V3_BDHV12</stp>
        <stp>912810FS2 Govt</stp>
        <stp>IDX_RATIO</stp>
        <stp>6/9/2006</stp>
        <stp>6/9/2006</stp>
        <stp>[Fixed Income  Prices 2004-2009.xlsx]TIPS!R103C112</stp>
        <tr r="DH103" s="1"/>
      </tp>
      <tp>
        <v>1.30253</v>
        <stp/>
        <stp>##V3_BDHV12</stp>
        <stp>9128274Y5 Govt</stp>
        <stp>IDX_RATIO</stp>
        <stp>6/3/2008</stp>
        <stp>6/3/2008</stp>
        <stp>[Fixed Income  Prices 2004-2009.xlsx]TIPS!R1010C16</stp>
        <tr r="P1010" s="1"/>
      </tp>
      <tp>
        <v>1.0195799999999999</v>
        <stp/>
        <stp>##V3_BDHV12</stp>
        <stp>912810FR4 Govt</stp>
        <stp>IDX_RATIO</stp>
        <stp>5/9/2005</stp>
        <stp>5/9/2005</stp>
        <stp>[Fixed Income  Prices 2004-2009.xlsx]TIPS!R208C108</stp>
        <tr r="DD208" s="1"/>
      </tp>
      <tp>
        <v>1.15561</v>
        <stp/>
        <stp>##V3_BDHV12</stp>
        <stp>912810FR4 Govt</stp>
        <stp>IDX_RATIO</stp>
        <stp>8/18/2008</stp>
        <stp>8/18/2008</stp>
        <stp>[Fixed Income  Prices 2004-2009.xlsx]TIPS!R1061C108</stp>
        <tr r="DD1061" s="1"/>
      </tp>
      <tp>
        <v>1.0023299999999999</v>
        <stp/>
        <stp>##V3_BDHV12</stp>
        <stp>912828FB1 Govt</stp>
        <stp>IDX_RATIO</stp>
        <stp>5/8/2006</stp>
        <stp>5/8/2006</stp>
        <stp>[Fixed Income  Prices 2004-2009.xlsx]TIPS!R14C32</stp>
        <tr r="AF14" s="1"/>
      </tp>
      <tp>
        <v>1.3027899999999999</v>
        <stp/>
        <stp>##V3_BDHV12</stp>
        <stp>9128274Y5 Govt</stp>
        <stp>IDX_RATIO</stp>
        <stp>6/4/2008</stp>
        <stp>6/4/2008</stp>
        <stp>[Fixed Income  Prices 2004-2009.xlsx]TIPS!R1011C16</stp>
        <tr r="P1011" s="1"/>
      </tp>
      <tp>
        <v>1.27962</v>
        <stp/>
        <stp>##V3_BDHV12</stp>
        <stp>9128275W8 Govt</stp>
        <stp>IDX_RATIO</stp>
        <stp>7/9/2008</stp>
        <stp>7/9/2008</stp>
        <stp>[Fixed Income  Prices 2004-2009.xlsx]TIPS!R1035C20</stp>
        <tr r="T1035" s="1"/>
      </tp>
      <tp>
        <v>1.0121800000000001</v>
        <stp/>
        <stp>##V3_BDHV12</stp>
        <stp>912828KM1 Govt</stp>
        <stp>IDX_RATIO</stp>
        <stp>8/7/2009</stp>
        <stp>8/7/2009</stp>
        <stp>[Fixed Income  Prices 2004-2009.xlsx]TIPS!R81C60</stp>
        <tr r="BH81" s="1"/>
      </tp>
      <tp>
        <v>1.30305</v>
        <stp/>
        <stp>##V3_BDHV12</stp>
        <stp>9128274Y5 Govt</stp>
        <stp>IDX_RATIO</stp>
        <stp>6/5/2008</stp>
        <stp>6/5/2008</stp>
        <stp>[Fixed Income  Prices 2004-2009.xlsx]TIPS!R1012C16</stp>
        <tr r="P1012" s="1"/>
      </tp>
      <tp>
        <v>1.2792699999999999</v>
        <stp/>
        <stp>##V3_BDHV12</stp>
        <stp>9128275W8 Govt</stp>
        <stp>IDX_RATIO</stp>
        <stp>7/8/2008</stp>
        <stp>7/8/2008</stp>
        <stp>[Fixed Income  Prices 2004-2009.xlsx]TIPS!R1034C20</stp>
        <tr r="T1034" s="1"/>
      </tp>
      <tp>
        <v>1.2683800000000001</v>
        <stp/>
        <stp>##V3_BDHV12</stp>
        <stp>9128275W8 Govt</stp>
        <stp>IDX_RATIO</stp>
        <stp>7/9/2009</stp>
        <stp>7/9/2009</stp>
        <stp>[Fixed Income  Prices 2004-2009.xlsx]TIPS!R1296C20</stp>
        <tr r="T1296" s="1"/>
      </tp>
      <tp>
        <v>1.0702199999999999</v>
        <stp/>
        <stp>##V3_BDHV12</stp>
        <stp>912810FR4 Govt</stp>
        <stp>IDX_RATIO</stp>
        <stp>1/8/2007</stp>
        <stp>1/8/2007</stp>
        <stp>[Fixed Income  Prices 2004-2009.xlsx]TIPS!R641C108</stp>
        <tr r="DD641" s="1"/>
      </tp>
      <tp>
        <v>1.30332</v>
        <stp/>
        <stp>##V3_BDHV12</stp>
        <stp>9128274Y5 Govt</stp>
        <stp>IDX_RATIO</stp>
        <stp>6/6/2008</stp>
        <stp>6/6/2008</stp>
        <stp>[Fixed Income  Prices 2004-2009.xlsx]TIPS!R1013C16</stp>
        <tr r="P1013" s="1"/>
      </tp>
      <tp>
        <v>1.0078499999999999</v>
        <stp/>
        <stp>##V3_BDHV12</stp>
        <stp>912828HN3 Govt</stp>
        <stp>IDX_RATIO</stp>
        <stp>4/4/2008</stp>
        <stp>4/4/2008</stp>
        <stp>[Fixed Income  Prices 2004-2009.xlsx]TIPS!R66C92</stp>
        <tr r="CN66" s="1"/>
      </tp>
      <tp>
        <v>1.2682599999999999</v>
        <stp/>
        <stp>##V3_BDHV12</stp>
        <stp>9128275W8 Govt</stp>
        <stp>IDX_RATIO</stp>
        <stp>7/8/2009</stp>
        <stp>7/8/2009</stp>
        <stp>[Fixed Income  Prices 2004-2009.xlsx]TIPS!R1295C20</stp>
        <tr r="T1295" s="1"/>
      </tp>
      <tp>
        <v>1.07016</v>
        <stp/>
        <stp>##V3_BDHV12</stp>
        <stp>912810FR4 Govt</stp>
        <stp>IDX_RATIO</stp>
        <stp>1/9/2007</stp>
        <stp>1/9/2007</stp>
        <stp>[Fixed Income  Prices 2004-2009.xlsx]TIPS!R642C108</stp>
        <tr r="DD642" s="1"/>
      </tp>
      <tp>
        <v>1.0259100000000001</v>
        <stp/>
        <stp>##V3_BDHV12</stp>
        <stp>912828HW3 Govt</stp>
        <stp>IDX_RATIO</stp>
        <stp>8/4/2008</stp>
        <stp>8/4/2008</stp>
        <stp>[Fixed Income  Prices 2004-2009.xlsx]TIPS!R78C48</stp>
        <tr r="AV78" s="1"/>
      </tp>
      <tp>
        <v>1.0202100000000001</v>
        <stp/>
        <stp>##V3_BDHV12</stp>
        <stp>912810FS2 Govt</stp>
        <stp>IDX_RATIO</stp>
        <stp>4/3/2007</stp>
        <stp>4/3/2007</stp>
        <stp>[Fixed Income  Prices 2004-2009.xlsx]TIPS!R315C112</stp>
        <tr r="DH315" s="1"/>
      </tp>
      <tp>
        <v>1.26814</v>
        <stp/>
        <stp>##V3_BDHV12</stp>
        <stp>9128275W8 Govt</stp>
        <stp>IDX_RATIO</stp>
        <stp>7/7/2009</stp>
        <stp>7/7/2009</stp>
        <stp>[Fixed Income  Prices 2004-2009.xlsx]TIPS!R1294C20</stp>
        <tr r="T1294" s="1"/>
      </tp>
      <tp>
        <v>1.0705800000000001</v>
        <stp/>
        <stp>##V3_BDHV12</stp>
        <stp>912810FR4 Govt</stp>
        <stp>IDX_RATIO</stp>
        <stp>1/1/2007</stp>
        <stp>1/1/2007</stp>
        <stp>[Fixed Income  Prices 2004-2009.xlsx]TIPS!R636C108</stp>
        <tr r="DD636" s="1"/>
      </tp>
      <tp>
        <v>1.2133499999999999</v>
        <stp/>
        <stp>##V3_BDHV12</stp>
        <stp>9128276R8 Govt</stp>
        <stp>IDX_RATIO</stp>
        <stp>4/2/2009</stp>
        <stp>4/2/2009</stp>
        <stp>[Fixed Income  Prices 2004-2009.xlsx]TIPS!R1226C28</stp>
        <tr r="AB1226" s="1"/>
      </tp>
      <tp>
        <v>1.0589500000000001</v>
        <stp/>
        <stp>##V3_BDHV12</stp>
        <stp>912810FS2 Govt</stp>
        <stp>IDX_RATIO</stp>
        <stp>2/1/2008</stp>
        <stp>2/1/2008</stp>
        <stp>[Fixed Income  Prices 2004-2009.xlsx]TIPS!R533C112</stp>
        <tr r="DH533" s="1"/>
      </tp>
      <tp>
        <v>1.0177799999999999</v>
        <stp/>
        <stp>##V3_BDHV12</stp>
        <stp>912810FR4 Govt</stp>
        <stp>IDX_RATIO</stp>
        <stp>5/2/2005</stp>
        <stp>5/2/2005</stp>
        <stp>[Fixed Income  Prices 2004-2009.xlsx]TIPS!R203C108</stp>
        <tr r="DD203" s="1"/>
      </tp>
      <tp>
        <v>1.14307</v>
        <stp/>
        <stp>##V3_BDHV12</stp>
        <stp>912810FR4 Govt</stp>
        <stp>IDX_RATIO</stp>
        <stp>9/21/2009</stp>
        <stp>9/21/2009</stp>
        <stp>[Fixed Income  Prices 2004-2009.xlsx]TIPS!R1346C108</stp>
        <tr r="DD1346" s="1"/>
      </tp>
      <tp>
        <v>1.0060100000000001</v>
        <stp/>
        <stp>##V3_BDHV12</stp>
        <stp>912828CP3 Govt</stp>
        <stp>IDX_RATIO</stp>
        <stp>9/8/2004</stp>
        <stp>9/8/2004</stp>
        <stp>[Fixed Income  Prices 2004-2009.xlsx]TIPS!R38C64</stp>
        <tr r="BL38" s="1"/>
      </tp>
      <tp>
        <v>1.01718</v>
        <stp/>
        <stp>##V3_BDHV12</stp>
        <stp>912828HW3 Govt</stp>
        <stp>IDX_RATIO</stp>
        <stp>7/4/2008</stp>
        <stp>7/4/2008</stp>
        <stp>[Fixed Income  Prices 2004-2009.xlsx]TIPS!R57C48</stp>
        <tr r="AV57" s="1"/>
      </tp>
      <tp>
        <v>1.27789</v>
        <stp/>
        <stp>##V3_BDHV12</stp>
        <stp>9128275W8 Govt</stp>
        <stp>IDX_RATIO</stp>
        <stp>7/4/2008</stp>
        <stp>7/4/2008</stp>
        <stp>[Fixed Income  Prices 2004-2009.xlsx]TIPS!R1032C20</stp>
        <tr r="T1032" s="1"/>
      </tp>
      <tp>
        <v>1.02003</v>
        <stp/>
        <stp>##V3_BDHV12</stp>
        <stp>912810FS2 Govt</stp>
        <stp>IDX_RATIO</stp>
        <stp>4/2/2007</stp>
        <stp>4/2/2007</stp>
        <stp>[Fixed Income  Prices 2004-2009.xlsx]TIPS!R314C112</stp>
        <tr r="DH314" s="1"/>
      </tp>
      <tp>
        <v>1.0443100000000001</v>
        <stp/>
        <stp>##V3_BDHV12</stp>
        <stp>912810FR4 Govt</stp>
        <stp>IDX_RATIO</stp>
        <stp>3/2/2006</stp>
        <stp>3/2/2006</stp>
        <stp>[Fixed Income  Prices 2004-2009.xlsx]TIPS!R419C108</stp>
        <tr r="DD419" s="1"/>
      </tp>
      <tp>
        <v>1.3041100000000001</v>
        <stp/>
        <stp>##V3_BDHV12</stp>
        <stp>9128274Y5 Govt</stp>
        <stp>IDX_RATIO</stp>
        <stp>6/9/2008</stp>
        <stp>6/9/2008</stp>
        <stp>[Fixed Income  Prices 2004-2009.xlsx]TIPS!R1014C16</stp>
        <tr r="P1014" s="1"/>
      </tp>
      <tp>
        <v>1.0180400000000001</v>
        <stp/>
        <stp>##V3_BDHV12</stp>
        <stp>912810FR4 Govt</stp>
        <stp>IDX_RATIO</stp>
        <stp>5/3/2005</stp>
        <stp>5/3/2005</stp>
        <stp>[Fixed Income  Prices 2004-2009.xlsx]TIPS!R204C108</stp>
        <tr r="DD204" s="1"/>
      </tp>
      <tp>
        <v>1.26803</v>
        <stp/>
        <stp>##V3_BDHV12</stp>
        <stp>9128275W8 Govt</stp>
        <stp>IDX_RATIO</stp>
        <stp>7/6/2009</stp>
        <stp>7/6/2009</stp>
        <stp>[Fixed Income  Prices 2004-2009.xlsx]TIPS!R1293C20</stp>
        <tr r="T1293" s="1"/>
      </tp>
      <tp>
        <v>1.2135499999999999</v>
        <stp/>
        <stp>##V3_BDHV12</stp>
        <stp>9128276R8 Govt</stp>
        <stp>IDX_RATIO</stp>
        <stp>4/3/2009</stp>
        <stp>4/3/2009</stp>
        <stp>[Fixed Income  Prices 2004-2009.xlsx]TIPS!R1227C28</stp>
        <tr r="AB1227" s="1"/>
      </tp>
      <tp>
        <v>1.153</v>
        <stp/>
        <stp>##V3_BDHV12</stp>
        <stp>912810FR4 Govt</stp>
        <stp>IDX_RATIO</stp>
        <stp>8/11/2008</stp>
        <stp>8/11/2008</stp>
        <stp>[Fixed Income  Prices 2004-2009.xlsx]TIPS!R1056C108</stp>
        <tr r="DD1056" s="1"/>
      </tp>
      <tp>
        <v>1.00312</v>
        <stp/>
        <stp>##V3_BDHV12</stp>
        <stp>912828KM1 Govt</stp>
        <stp>IDX_RATIO</stp>
        <stp>5/7/2009</stp>
        <stp>5/7/2009</stp>
        <stp>[Fixed Income  Prices 2004-2009.xlsx]TIPS!R15C60</stp>
        <tr r="BH15" s="1"/>
      </tp>
      <tp>
        <v>1.01084</v>
        <stp/>
        <stp>##V3_BDHV12</stp>
        <stp>912828HW3 Govt</stp>
        <stp>IDX_RATIO</stp>
        <stp>6/4/2008</stp>
        <stp>6/4/2008</stp>
        <stp>[Fixed Income  Prices 2004-2009.xlsx]TIPS!R35C48</stp>
        <tr r="AV35" s="1"/>
      </tp>
      <tp>
        <v>1.2789299999999999</v>
        <stp/>
        <stp>##V3_BDHV12</stp>
        <stp>9128275W8 Govt</stp>
        <stp>IDX_RATIO</stp>
        <stp>7/7/2008</stp>
        <stp>7/7/2008</stp>
        <stp>[Fixed Income  Prices 2004-2009.xlsx]TIPS!R1033C20</stp>
        <tr r="T1033" s="1"/>
      </tp>
      <tp>
        <v>1.0440499999999999</v>
        <stp/>
        <stp>##V3_BDHV12</stp>
        <stp>912810FR4 Govt</stp>
        <stp>IDX_RATIO</stp>
        <stp>3/1/2006</stp>
        <stp>3/1/2006</stp>
        <stp>[Fixed Income  Prices 2004-2009.xlsx]TIPS!R418C108</stp>
        <tr r="DD418" s="1"/>
      </tp>
      <tp>
        <v>1.07047</v>
        <stp/>
        <stp>##V3_BDHV12</stp>
        <stp>912810FR4 Govt</stp>
        <stp>IDX_RATIO</stp>
        <stp>1/3/2007</stp>
        <stp>1/3/2007</stp>
        <stp>[Fixed Income  Prices 2004-2009.xlsx]TIPS!R638C108</stp>
        <tr r="DD638" s="1"/>
      </tp>
      <tp>
        <v>1.1429499999999999</v>
        <stp/>
        <stp>##V3_BDHV12</stp>
        <stp>912810FR4 Govt</stp>
        <stp>IDX_RATIO</stp>
        <stp>9/23/2009</stp>
        <stp>9/23/2009</stp>
        <stp>[Fixed Income  Prices 2004-2009.xlsx]TIPS!R1348C108</stp>
        <tr r="DD1348" s="1"/>
      </tp>
      <tp>
        <v>1.15337</v>
        <stp/>
        <stp>##V3_BDHV12</stp>
        <stp>912810FR4 Govt</stp>
        <stp>IDX_RATIO</stp>
        <stp>8/12/2008</stp>
        <stp>8/12/2008</stp>
        <stp>[Fixed Income  Prices 2004-2009.xlsx]TIPS!R1057C108</stp>
        <tr r="DD1057" s="1"/>
      </tp>
      <tp>
        <v>1.02352</v>
        <stp/>
        <stp>##V3_BDHV12</stp>
        <stp>912828BW9 Govt</stp>
        <stp>IDX_RATIO</stp>
        <stp>8/2/2004</stp>
        <stp>8/2/2004</stp>
        <stp>[Fixed Income  Prices 2004-2009.xlsx]TIPS!R11C56</stp>
        <tr r="BD11" s="1"/>
      </tp>
      <tp>
        <v>1.00623</v>
        <stp/>
        <stp>##V3_BDHV12</stp>
        <stp>912828JE1 Govt</stp>
        <stp>IDX_RATIO</stp>
        <stp>8/6/2008</stp>
        <stp>8/6/2008</stp>
        <stp>[Fixed Income  Prices 2004-2009.xlsx]TIPS!R23C96</stp>
        <tr r="CR23" s="1"/>
      </tp>
      <tp>
        <v>1.0705199999999999</v>
        <stp/>
        <stp>##V3_BDHV12</stp>
        <stp>912810FR4 Govt</stp>
        <stp>IDX_RATIO</stp>
        <stp>1/2/2007</stp>
        <stp>1/2/2007</stp>
        <stp>[Fixed Income  Prices 2004-2009.xlsx]TIPS!R637C108</stp>
        <tr r="DD637" s="1"/>
      </tp>
      <tp>
        <v>1.07037</v>
        <stp/>
        <stp>##V3_BDHV12</stp>
        <stp>912810FR4 Govt</stp>
        <stp>IDX_RATIO</stp>
        <stp>1/5/2007</stp>
        <stp>1/5/2007</stp>
        <stp>[Fixed Income  Prices 2004-2009.xlsx]TIPS!R640C108</stp>
        <tr r="DD640" s="1"/>
      </tp>
      <tp>
        <v>1.21315</v>
        <stp/>
        <stp>##V3_BDHV12</stp>
        <stp>9128276R8 Govt</stp>
        <stp>IDX_RATIO</stp>
        <stp>4/1/2009</stp>
        <stp>4/1/2009</stp>
        <stp>[Fixed Income  Prices 2004-2009.xlsx]TIPS!R1225C28</stp>
        <tr r="AB1225" s="1"/>
      </tp>
      <tp>
        <v>1.0445599999999999</v>
        <stp/>
        <stp>##V3_BDHV12</stp>
        <stp>912810FR4 Govt</stp>
        <stp>IDX_RATIO</stp>
        <stp>3/3/2006</stp>
        <stp>3/3/2006</stp>
        <stp>[Fixed Income  Prices 2004-2009.xlsx]TIPS!R420C108</stp>
        <tr r="DD420" s="1"/>
      </tp>
      <tp>
        <v>1.15374</v>
        <stp/>
        <stp>##V3_BDHV12</stp>
        <stp>912810FR4 Govt</stp>
        <stp>IDX_RATIO</stp>
        <stp>8/13/2008</stp>
        <stp>8/13/2008</stp>
        <stp>[Fixed Income  Prices 2004-2009.xlsx]TIPS!R1058C108</stp>
        <tr r="DD1058" s="1"/>
      </tp>
      <tp>
        <v>1.1430100000000001</v>
        <stp/>
        <stp>##V3_BDHV12</stp>
        <stp>912810FR4 Govt</stp>
        <stp>IDX_RATIO</stp>
        <stp>9/22/2009</stp>
        <stp>9/22/2009</stp>
        <stp>[Fixed Income  Prices 2004-2009.xlsx]TIPS!R1347C108</stp>
        <tr r="DD1347" s="1"/>
      </tp>
      <tp>
        <v>1.0081599999999999</v>
        <stp/>
        <stp>##V3_BDHV12</stp>
        <stp>912828KM1 Govt</stp>
        <stp>IDX_RATIO</stp>
        <stp>7/7/2009</stp>
        <stp>7/7/2009</stp>
        <stp>[Fixed Income  Prices 2004-2009.xlsx]TIPS!R58C60</stp>
        <tr r="BH58" s="1"/>
      </tp>
      <tp>
        <v>1.0266</v>
        <stp/>
        <stp>##V3_BDHV12</stp>
        <stp>912828BW9 Govt</stp>
        <stp>IDX_RATIO</stp>
        <stp>9/2/2004</stp>
        <stp>9/2/2004</stp>
        <stp>[Fixed Income  Prices 2004-2009.xlsx]TIPS!R34C56</stp>
        <tr r="BD34" s="1"/>
      </tp>
      <tp>
        <v>1.27685</v>
        <stp/>
        <stp>##V3_BDHV12</stp>
        <stp>9128275W8 Govt</stp>
        <stp>IDX_RATIO</stp>
        <stp>7/1/2008</stp>
        <stp>7/1/2008</stp>
        <stp>[Fixed Income  Prices 2004-2009.xlsx]TIPS!R1029C20</stp>
        <tr r="T1029" s="1"/>
      </tp>
      <tp>
        <v>1.0080899999999999</v>
        <stp/>
        <stp>##V3_BDHV12</stp>
        <stp>912810FS2 Govt</stp>
        <stp>IDX_RATIO</stp>
        <stp>6/6/2006</stp>
        <stp>6/6/2006</stp>
        <stp>[Fixed Income  Prices 2004-2009.xlsx]TIPS!R100C112</stp>
        <tr r="DH100" s="1"/>
      </tp>
      <tp>
        <v>1.2141599999999999</v>
        <stp/>
        <stp>##V3_BDHV12</stp>
        <stp>9128276R8 Govt</stp>
        <stp>IDX_RATIO</stp>
        <stp>4/6/2009</stp>
        <stp>4/6/2009</stp>
        <stp>[Fixed Income  Prices 2004-2009.xlsx]TIPS!R1228C28</stp>
        <tr r="AB1228" s="1"/>
      </tp>
      <tp>
        <v>1.2676700000000001</v>
        <stp/>
        <stp>##V3_BDHV12</stp>
        <stp>9128275W8 Govt</stp>
        <stp>IDX_RATIO</stp>
        <stp>7/3/2009</stp>
        <stp>7/3/2009</stp>
        <stp>[Fixed Income  Prices 2004-2009.xlsx]TIPS!R1292C20</stp>
        <tr r="T1292" s="1"/>
      </tp>
      <tp>
        <v>1.0588500000000001</v>
        <stp/>
        <stp>##V3_BDHV12</stp>
        <stp>912810FS2 Govt</stp>
        <stp>IDX_RATIO</stp>
        <stp>2/5/2008</stp>
        <stp>2/5/2008</stp>
        <stp>[Fixed Income  Prices 2004-2009.xlsx]TIPS!R535C112</stp>
        <tr r="DH535" s="1"/>
      </tp>
      <tp>
        <v>1.01881</v>
        <stp/>
        <stp>##V3_BDHV12</stp>
        <stp>912810FR4 Govt</stp>
        <stp>IDX_RATIO</stp>
        <stp>5/6/2005</stp>
        <stp>5/6/2005</stp>
        <stp>[Fixed Income  Prices 2004-2009.xlsx]TIPS!R207C108</stp>
        <tr r="DD207" s="1"/>
      </tp>
      <tp>
        <v>1.15412</v>
        <stp/>
        <stp>##V3_BDHV12</stp>
        <stp>912810FR4 Govt</stp>
        <stp>IDX_RATIO</stp>
        <stp>8/14/2008</stp>
        <stp>8/14/2008</stp>
        <stp>[Fixed Income  Prices 2004-2009.xlsx]TIPS!R1059C108</stp>
        <tr r="DD1059" s="1"/>
      </tp>
      <tp>
        <v>1.0704199999999999</v>
        <stp/>
        <stp>##V3_BDHV12</stp>
        <stp>912810FR4 Govt</stp>
        <stp>IDX_RATIO</stp>
        <stp>1/4/2007</stp>
        <stp>1/4/2007</stp>
        <stp>[Fixed Income  Prices 2004-2009.xlsx]TIPS!R639C108</stp>
        <tr r="DD639" s="1"/>
      </tp>
      <tp>
        <v>1.0083800000000001</v>
        <stp/>
        <stp>##V3_BDHV12</stp>
        <stp>912810FS2 Govt</stp>
        <stp>IDX_RATIO</stp>
        <stp>6/7/2006</stp>
        <stp>6/7/2006</stp>
        <stp>[Fixed Income  Prices 2004-2009.xlsx]TIPS!R101C112</stp>
        <tr r="DH101" s="1"/>
      </tp>
      <tp>
        <v>1.2143600000000001</v>
        <stp/>
        <stp>##V3_BDHV12</stp>
        <stp>9128276R8 Govt</stp>
        <stp>IDX_RATIO</stp>
        <stp>4/7/2009</stp>
        <stp>4/7/2009</stp>
        <stp>[Fixed Income  Prices 2004-2009.xlsx]TIPS!R1229C28</stp>
        <tr r="AB1229" s="1"/>
      </tp>
      <tp>
        <v>1.26755</v>
        <stp/>
        <stp>##V3_BDHV12</stp>
        <stp>9128275W8 Govt</stp>
        <stp>IDX_RATIO</stp>
        <stp>7/2/2009</stp>
        <stp>7/2/2009</stp>
        <stp>[Fixed Income  Prices 2004-2009.xlsx]TIPS!R1291C20</stp>
        <tr r="T1291" s="1"/>
      </tp>
      <tp>
        <v>1.02075</v>
        <stp/>
        <stp>##V3_BDHV12</stp>
        <stp>912810FS2 Govt</stp>
        <stp>IDX_RATIO</stp>
        <stp>4/6/2007</stp>
        <stp>4/6/2007</stp>
        <stp>[Fixed Income  Prices 2004-2009.xlsx]TIPS!R318C112</stp>
        <tr r="DH318" s="1"/>
      </tp>
      <tp>
        <v>1.05887</v>
        <stp/>
        <stp>##V3_BDHV12</stp>
        <stp>912810FS2 Govt</stp>
        <stp>IDX_RATIO</stp>
        <stp>2/4/2008</stp>
        <stp>2/4/2008</stp>
        <stp>[Fixed Income  Prices 2004-2009.xlsx]TIPS!R534C112</stp>
        <tr r="DH534" s="1"/>
      </tp>
      <tp>
        <v>1.14289</v>
        <stp/>
        <stp>##V3_BDHV12</stp>
        <stp>912810FR4 Govt</stp>
        <stp>IDX_RATIO</stp>
        <stp>9/24/2009</stp>
        <stp>9/24/2009</stp>
        <stp>[Fixed Income  Prices 2004-2009.xlsx]TIPS!R1349C108</stp>
        <tr r="DD1349" s="1"/>
      </tp>
      <tp>
        <v>1.14283</v>
        <stp/>
        <stp>##V3_BDHV12</stp>
        <stp>912810FR4 Govt</stp>
        <stp>IDX_RATIO</stp>
        <stp>9/25/2009</stp>
        <stp>9/25/2009</stp>
        <stp>[Fixed Income  Prices 2004-2009.xlsx]TIPS!R1350C108</stp>
        <tr r="DD1350" s="1"/>
      </tp>
      <tp>
        <v>1.02057</v>
        <stp/>
        <stp>##V3_BDHV12</stp>
        <stp>912810FS2 Govt</stp>
        <stp>IDX_RATIO</stp>
        <stp>4/5/2007</stp>
        <stp>4/5/2007</stp>
        <stp>[Fixed Income  Prices 2004-2009.xlsx]TIPS!R317C112</stp>
        <tr r="DH317" s="1"/>
      </tp>
      <tp>
        <v>1.2775400000000001</v>
        <stp/>
        <stp>##V3_BDHV12</stp>
        <stp>9128275W8 Govt</stp>
        <stp>IDX_RATIO</stp>
        <stp>7/3/2008</stp>
        <stp>7/3/2008</stp>
        <stp>[Fixed Income  Prices 2004-2009.xlsx]TIPS!R1031C20</stp>
        <tr r="T1031" s="1"/>
      </tp>
      <tp>
        <v>1.0453300000000001</v>
        <stp/>
        <stp>##V3_BDHV12</stp>
        <stp>912810FR4 Govt</stp>
        <stp>IDX_RATIO</stp>
        <stp>3/6/2006</stp>
        <stp>3/6/2006</stp>
        <stp>[Fixed Income  Prices 2004-2009.xlsx]TIPS!R421C108</stp>
        <tr r="DD421" s="1"/>
      </tp>
      <tp>
        <v>1.2674400000000001</v>
        <stp/>
        <stp>##V3_BDHV12</stp>
        <stp>9128275W8 Govt</stp>
        <stp>IDX_RATIO</stp>
        <stp>7/1/2009</stp>
        <stp>7/1/2009</stp>
        <stp>[Fixed Income  Prices 2004-2009.xlsx]TIPS!R1290C20</stp>
        <tr r="T1290" s="1"/>
      </tp>
      <tp>
        <v>1.0588</v>
        <stp/>
        <stp>##V3_BDHV12</stp>
        <stp>912810FS2 Govt</stp>
        <stp>IDX_RATIO</stp>
        <stp>2/7/2008</stp>
        <stp>2/7/2008</stp>
        <stp>[Fixed Income  Prices 2004-2009.xlsx]TIPS!R537C112</stp>
        <tr r="DH537" s="1"/>
      </tp>
      <tp>
        <v>1.0182899999999999</v>
        <stp/>
        <stp>##V3_BDHV12</stp>
        <stp>912810FR4 Govt</stp>
        <stp>IDX_RATIO</stp>
        <stp>5/4/2005</stp>
        <stp>5/4/2005</stp>
        <stp>[Fixed Income  Prices 2004-2009.xlsx]TIPS!R205C108</stp>
        <tr r="DD205" s="1"/>
      </tp>
      <tp>
        <v>1.15449</v>
        <stp/>
        <stp>##V3_BDHV12</stp>
        <stp>912810FR4 Govt</stp>
        <stp>IDX_RATIO</stp>
        <stp>8/15/2008</stp>
        <stp>8/15/2008</stp>
        <stp>[Fixed Income  Prices 2004-2009.xlsx]TIPS!R1060C108</stp>
        <tr r="DD1060" s="1"/>
      </tp>
      <tp>
        <v>1.02067</v>
        <stp/>
        <stp>##V3_BDHV12</stp>
        <stp>912828FB1 Govt</stp>
        <stp>IDX_RATIO</stp>
        <stp>8/8/2006</stp>
        <stp>8/8/2006</stp>
        <stp>[Fixed Income  Prices 2004-2009.xlsx]TIPS!R80C32</stp>
        <tr r="AF80" s="1"/>
      </tp>
      <tp>
        <v>1.0203899999999999</v>
        <stp/>
        <stp>##V3_BDHV12</stp>
        <stp>912810FS2 Govt</stp>
        <stp>IDX_RATIO</stp>
        <stp>4/4/2007</stp>
        <stp>4/4/2007</stp>
        <stp>[Fixed Income  Prices 2004-2009.xlsx]TIPS!R316C112</stp>
        <tr r="DH316" s="1"/>
      </tp>
      <tp>
        <v>1.27719</v>
        <stp/>
        <stp>##V3_BDHV12</stp>
        <stp>9128275W8 Govt</stp>
        <stp>IDX_RATIO</stp>
        <stp>7/2/2008</stp>
        <stp>7/2/2008</stp>
        <stp>[Fixed Income  Prices 2004-2009.xlsx]TIPS!R1030C20</stp>
        <tr r="T1030" s="1"/>
      </tp>
      <tp>
        <v>1.04559</v>
        <stp/>
        <stp>##V3_BDHV12</stp>
        <stp>912810FR4 Govt</stp>
        <stp>IDX_RATIO</stp>
        <stp>3/7/2006</stp>
        <stp>3/7/2006</stp>
        <stp>[Fixed Income  Prices 2004-2009.xlsx]TIPS!R422C108</stp>
        <tr r="DD422" s="1"/>
      </tp>
      <tp>
        <v>1.0185500000000001</v>
        <stp/>
        <stp>##V3_BDHV12</stp>
        <stp>912810FR4 Govt</stp>
        <stp>IDX_RATIO</stp>
        <stp>5/5/2005</stp>
        <stp>5/5/2005</stp>
        <stp>[Fixed Income  Prices 2004-2009.xlsx]TIPS!R206C108</stp>
        <tr r="DD206" s="1"/>
      </tp>
      <tp>
        <v>1.0588200000000001</v>
        <stp/>
        <stp>##V3_BDHV12</stp>
        <stp>912810FS2 Govt</stp>
        <stp>IDX_RATIO</stp>
        <stp>2/6/2008</stp>
        <stp>2/6/2008</stp>
        <stp>[Fixed Income  Prices 2004-2009.xlsx]TIPS!R536C112</stp>
        <tr r="DH536" s="1"/>
      </tp>
      <tp>
        <v>1.1439699999999999</v>
        <stp/>
        <stp>##V3_BDHV12</stp>
        <stp>912810FR4 Govt</stp>
        <stp>IDX_RATIO</stp>
        <stp>8/31/2009</stp>
        <stp>8/31/2009</stp>
        <stp>[Fixed Income  Prices 2004-2009.xlsx]TIPS!R1331C108</stp>
        <tr r="DD1331" s="1"/>
      </tp>
      <tp>
        <v>1.19502</v>
        <stp/>
        <stp>##V3_BDHV12</stp>
        <stp>9128277J5 Govt</stp>
        <stp>IDX_RATIO</stp>
        <stp>5/1/2009</stp>
        <stp>5/1/2009</stp>
        <stp>[Fixed Income  Prices 2004-2009.xlsx]TIPS!R1247C36</stp>
        <tr r="AJ1247" s="1"/>
      </tp>
      <tp>
        <v>1.1955800000000001</v>
        <stp/>
        <stp>##V3_BDHV12</stp>
        <stp>9128277J5 Govt</stp>
        <stp>IDX_RATIO</stp>
        <stp>5/7/2009</stp>
        <stp>5/7/2009</stp>
        <stp>[Fixed Income  Prices 2004-2009.xlsx]TIPS!R1251C36</stp>
        <tr r="AJ1251" s="1"/>
      </tp>
      <tp>
        <v>1.1954899999999999</v>
        <stp/>
        <stp>##V3_BDHV12</stp>
        <stp>9128277J5 Govt</stp>
        <stp>IDX_RATIO</stp>
        <stp>5/6/2009</stp>
        <stp>5/6/2009</stp>
        <stp>[Fixed Income  Prices 2004-2009.xlsx]TIPS!R1250C36</stp>
        <tr r="AJ1250" s="1"/>
      </tp>
      <tp>
        <v>1.19539</v>
        <stp/>
        <stp>##V3_BDHV12</stp>
        <stp>9128277J5 Govt</stp>
        <stp>IDX_RATIO</stp>
        <stp>5/5/2009</stp>
        <stp>5/5/2009</stp>
        <stp>[Fixed Income  Prices 2004-2009.xlsx]TIPS!R1249C36</stp>
        <tr r="AJ1249" s="1"/>
      </tp>
      <tp>
        <v>1.1953</v>
        <stp/>
        <stp>##V3_BDHV12</stp>
        <stp>9128277J5 Govt</stp>
        <stp>IDX_RATIO</stp>
        <stp>5/4/2009</stp>
        <stp>5/4/2009</stp>
        <stp>[Fixed Income  Prices 2004-2009.xlsx]TIPS!R1248C36</stp>
        <tr r="AJ1248" s="1"/>
      </tp>
      <tp>
        <v>1.1956800000000001</v>
        <stp/>
        <stp>##V3_BDHV12</stp>
        <stp>9128277J5 Govt</stp>
        <stp>IDX_RATIO</stp>
        <stp>5/8/2009</stp>
        <stp>5/8/2009</stp>
        <stp>[Fixed Income  Prices 2004-2009.xlsx]TIPS!R1252C36</stp>
        <tr r="AJ1252" s="1"/>
      </tp>
      <tp>
        <v>1.1636899999999999</v>
        <stp/>
        <stp>##V3_BDHV12</stp>
        <stp>912810FR4 Govt</stp>
        <stp>IDX_RATIO</stp>
        <stp>9/15/2008</stp>
        <stp>9/15/2008</stp>
        <stp>[Fixed Income  Prices 2004-2009.xlsx]TIPS!R1081C108</stp>
        <tr r="DD1081" s="1"/>
      </tp>
      <tp>
        <v>1.0031600000000001</v>
        <stp/>
        <stp>##V3_BDHV12</stp>
        <stp>912828HN3 Govt</stp>
        <stp>IDX_RATIO</stp>
        <stp>2/5/2008</stp>
        <stp>2/5/2008</stp>
        <stp>[Fixed Income  Prices 2004-2009.xlsx]TIPS!R23C92</stp>
        <tr r="CN23" s="1"/>
      </tp>
      <tp>
        <v>1.0088999999999999</v>
        <stp/>
        <stp>##V3_BDHV12</stp>
        <stp>912828FB1 Govt</stp>
        <stp>IDX_RATIO</stp>
        <stp>6/9/2006</stp>
        <stp>6/9/2006</stp>
        <stp>[Fixed Income  Prices 2004-2009.xlsx]TIPS!R38C32</stp>
        <tr r="AF38" s="1"/>
      </tp>
      <tp>
        <v>1.3099000000000001</v>
        <stp/>
        <stp>##V3_BDHV12</stp>
        <stp>9128274Y5 Govt</stp>
        <stp>IDX_RATIO</stp>
        <stp>7/1/2008</stp>
        <stp>7/1/2008</stp>
        <stp>[Fixed Income  Prices 2004-2009.xlsx]TIPS!R1030C16</stp>
        <tr r="P1030" s="1"/>
      </tp>
      <tp>
        <v>1.00322</v>
        <stp/>
        <stp>##V3_BDHV12</stp>
        <stp>912828HN3 Govt</stp>
        <stp>IDX_RATIO</stp>
        <stp>3/5/2008</stp>
        <stp>3/5/2008</stp>
        <stp>[Fixed Income  Prices 2004-2009.xlsx]TIPS!R44C92</stp>
        <tr r="CN44" s="1"/>
      </tp>
      <tp>
        <v>1.1240699999999999</v>
        <stp/>
        <stp>##V3_BDHV12</stp>
        <stp>9128275W8 Govt</stp>
        <stp>IDX_RATIO</stp>
        <stp>8/2/2004</stp>
        <stp>8/2/2004</stp>
        <stp>[Fixed Income  Prices 2004-2009.xlsx]TIPS!R11C20</stp>
        <tr r="T11" s="1"/>
      </tp>
      <tp>
        <v>1.0866100000000001</v>
        <stp/>
        <stp>##V3_BDHV12</stp>
        <stp>9128276R8 Govt</stp>
        <stp>IDX_RATIO</stp>
        <stp>8/2/2004</stp>
        <stp>8/2/2004</stp>
        <stp>[Fixed Income  Prices 2004-2009.xlsx]TIPS!R11C28</stp>
        <tr r="AB11" s="1"/>
      </tp>
      <tp>
        <v>1.2198500000000001</v>
        <stp/>
        <stp>##V3_BDHV12</stp>
        <stp>9128276R8 Govt</stp>
        <stp>IDX_RATIO</stp>
        <stp>5/8/2009</stp>
        <stp>5/8/2009</stp>
        <stp>[Fixed Income  Prices 2004-2009.xlsx]TIPS!R1252C28</stp>
        <tr r="AB1252" s="1"/>
      </tp>
      <tp>
        <v>1.0472300000000001</v>
        <stp/>
        <stp>##V3_BDHV12</stp>
        <stp>912810FR4 Govt</stp>
        <stp>IDX_RATIO</stp>
        <stp>2/8/2006</stp>
        <stp>2/8/2006</stp>
        <stp>[Fixed Income  Prices 2004-2009.xlsx]TIPS!R403C108</stp>
        <tr r="DD403" s="1"/>
      </tp>
      <tp>
        <v>1.3102499999999999</v>
        <stp/>
        <stp>##V3_BDHV12</stp>
        <stp>9128274Y5 Govt</stp>
        <stp>IDX_RATIO</stp>
        <stp>7/2/2008</stp>
        <stp>7/2/2008</stp>
        <stp>[Fixed Income  Prices 2004-2009.xlsx]TIPS!R1031C16</stp>
        <tr r="P1031" s="1"/>
      </tp>
      <tp>
        <v>1.1640900000000001</v>
        <stp/>
        <stp>##V3_BDHV12</stp>
        <stp>912810FR4 Govt</stp>
        <stp>IDX_RATIO</stp>
        <stp>9/17/2008</stp>
        <stp>9/17/2008</stp>
        <stp>[Fixed Income  Prices 2004-2009.xlsx]TIPS!R1083C108</stp>
        <tr r="DD1083" s="1"/>
      </tp>
      <tp>
        <v>1.1274599999999999</v>
        <stp/>
        <stp>##V3_BDHV12</stp>
        <stp>9128275W8 Govt</stp>
        <stp>IDX_RATIO</stp>
        <stp>9/2/2004</stp>
        <stp>9/2/2004</stp>
        <stp>[Fixed Income  Prices 2004-2009.xlsx]TIPS!R34C20</stp>
        <tr r="T34" s="1"/>
      </tp>
      <tp>
        <v>1.08989</v>
        <stp/>
        <stp>##V3_BDHV12</stp>
        <stp>9128276R8 Govt</stp>
        <stp>IDX_RATIO</stp>
        <stp>9/2/2004</stp>
        <stp>9/2/2004</stp>
        <stp>[Fixed Income  Prices 2004-2009.xlsx]TIPS!R34C28</stp>
        <tr r="AB34" s="1"/>
      </tp>
      <tp>
        <v>1.04708</v>
        <stp/>
        <stp>##V3_BDHV12</stp>
        <stp>912810FR4 Govt</stp>
        <stp>IDX_RATIO</stp>
        <stp>2/9/2006</stp>
        <stp>2/9/2006</stp>
        <stp>[Fixed Income  Prices 2004-2009.xlsx]TIPS!R404C108</stp>
        <tr r="DD404" s="1"/>
      </tp>
      <tp>
        <v>1.3106100000000001</v>
        <stp/>
        <stp>##V3_BDHV12</stp>
        <stp>9128274Y5 Govt</stp>
        <stp>IDX_RATIO</stp>
        <stp>7/3/2008</stp>
        <stp>7/3/2008</stp>
        <stp>[Fixed Income  Prices 2004-2009.xlsx]TIPS!R1032C16</stp>
        <tr r="P1032" s="1"/>
      </tp>
      <tp t="e">
        <v>#N/A</v>
        <stp/>
        <stp>##V3_BDHV12</stp>
        <stp>912833KP Govt</stp>
        <stp>YLD_YTM_ASK</stp>
        <stp>20071102</stp>
        <stp>20080201</stp>
        <stp>[Fixed Income  Prices 2004-2009.xlsx]STRIP Yield Curve!R95C11</stp>
        <stp>Days=N</stp>
        <stp>Fill=B</stp>
        <stp>Sort=D</stp>
        <stp>Per=cW</stp>
        <stp>Dts=H</stp>
        <stp>cols=1;rows=14</stp>
        <tr r="K95" s="4"/>
      </tp>
      <tp>
        <v>1.1638900000000001</v>
        <stp/>
        <stp>##V3_BDHV12</stp>
        <stp>912810FR4 Govt</stp>
        <stp>IDX_RATIO</stp>
        <stp>9/16/2008</stp>
        <stp>9/16/2008</stp>
        <stp>[Fixed Income  Prices 2004-2009.xlsx]TIPS!R1082C108</stp>
        <tr r="DD1082" s="1"/>
      </tp>
      <tp>
        <v>1.0024999999999999</v>
        <stp/>
        <stp>##V3_BDHV12</stp>
        <stp>912828FB1 Govt</stp>
        <stp>IDX_RATIO</stp>
        <stp>5/9/2006</stp>
        <stp>5/9/2006</stp>
        <stp>[Fixed Income  Prices 2004-2009.xlsx]TIPS!R15C32</stp>
        <tr r="AF15" s="1"/>
      </tp>
      <tp>
        <v>1.3109600000000001</v>
        <stp/>
        <stp>##V3_BDHV12</stp>
        <stp>9128274Y5 Govt</stp>
        <stp>IDX_RATIO</stp>
        <stp>7/4/2008</stp>
        <stp>7/4/2008</stp>
        <stp>[Fixed Income  Prices 2004-2009.xlsx]TIPS!R1033C16</stp>
        <tr r="P1033" s="1"/>
      </tp>
      <tp>
        <v>1.2711999999999999</v>
        <stp/>
        <stp>##V3_BDHV12</stp>
        <stp>9128275W8 Govt</stp>
        <stp>IDX_RATIO</stp>
        <stp>6/9/2008</stp>
        <stp>6/9/2008</stp>
        <stp>[Fixed Income  Prices 2004-2009.xlsx]TIPS!R1013C20</stp>
        <tr r="T1013" s="1"/>
      </tp>
      <tp>
        <v>1.08578</v>
        <stp/>
        <stp>##V3_BDHV12</stp>
        <stp>912810FS2 Govt</stp>
        <stp>IDX_RATIO</stp>
        <stp>1/9/2009</stp>
        <stp>1/9/2009</stp>
        <stp>[Fixed Income  Prices 2004-2009.xlsx]TIPS!R778C112</stp>
        <tr r="DH778" s="1"/>
      </tp>
      <tp>
        <v>1.0119</v>
        <stp/>
        <stp>##V3_BDHV12</stp>
        <stp>912828KM1 Govt</stp>
        <stp>IDX_RATIO</stp>
        <stp>8/6/2009</stp>
        <stp>8/6/2009</stp>
        <stp>[Fixed Income  Prices 2004-2009.xlsx]TIPS!R80C60</stp>
        <tr r="BH80" s="1"/>
      </tp>
      <tp>
        <v>1.0046999999999999</v>
        <stp/>
        <stp>##V3_BDHV12</stp>
        <stp>912828FL9 Govt</stp>
        <stp>IDX_RATIO</stp>
        <stp>9/1/2006</stp>
        <stp>9/1/2006</stp>
        <stp>[Fixed Income  Prices 2004-2009.xlsx]TIPS!R41C80</stp>
        <tr r="CB41" s="1"/>
      </tp>
      <tp>
        <v>1.0864499999999999</v>
        <stp/>
        <stp>##V3_BDHV12</stp>
        <stp>912810FS2 Govt</stp>
        <stp>IDX_RATIO</stp>
        <stp>1/8/2009</stp>
        <stp>1/8/2009</stp>
        <stp>[Fixed Income  Prices 2004-2009.xlsx]TIPS!R777C112</stp>
        <tr r="DH777" s="1"/>
      </tp>
      <tp>
        <v>1.0027200000000001</v>
        <stp/>
        <stp>##V3_BDHV12</stp>
        <stp>912828FL9 Govt</stp>
        <stp>IDX_RATIO</stp>
        <stp>8/1/2006</stp>
        <stp>8/1/2006</stp>
        <stp>[Fixed Income  Prices 2004-2009.xlsx]TIPS!R18C80</stp>
        <tr r="CB18" s="1"/>
      </tp>
      <tp>
        <v>1.0274099999999999</v>
        <stp/>
        <stp>##V3_BDHV12</stp>
        <stp>912810FS2 Govt</stp>
        <stp>IDX_RATIO</stp>
        <stp>5/8/2007</stp>
        <stp>5/8/2007</stp>
        <stp>[Fixed Income  Prices 2004-2009.xlsx]TIPS!R340C112</stp>
        <tr r="DH340" s="1"/>
      </tp>
      <tp>
        <v>1.26512</v>
        <stp/>
        <stp>##V3_BDHV12</stp>
        <stp>9128275W8 Govt</stp>
        <stp>IDX_RATIO</stp>
        <stp>6/9/2009</stp>
        <stp>6/9/2009</stp>
        <stp>[Fixed Income  Prices 2004-2009.xlsx]TIPS!R1274C20</stp>
        <tr r="T1274" s="1"/>
      </tp>
      <tp>
        <v>1.1430199999999999</v>
        <stp/>
        <stp>##V3_BDHV12</stp>
        <stp>912810FR4 Govt</stp>
        <stp>IDX_RATIO</stp>
        <stp>8/28/2009</stp>
        <stp>8/28/2009</stp>
        <stp>[Fixed Income  Prices 2004-2009.xlsx]TIPS!R1330C108</stp>
        <tr r="DD1330" s="1"/>
      </tp>
      <tp>
        <v>1.0277099999999999</v>
        <stp/>
        <stp>##V3_BDHV12</stp>
        <stp>912810FS2 Govt</stp>
        <stp>IDX_RATIO</stp>
        <stp>5/9/2007</stp>
        <stp>5/9/2007</stp>
        <stp>[Fixed Income  Prices 2004-2009.xlsx]TIPS!R341C112</stp>
        <tr r="DH341" s="1"/>
      </tp>
      <tp>
        <v>1.26502</v>
        <stp/>
        <stp>##V3_BDHV12</stp>
        <stp>9128275W8 Govt</stp>
        <stp>IDX_RATIO</stp>
        <stp>6/8/2009</stp>
        <stp>6/8/2009</stp>
        <stp>[Fixed Income  Prices 2004-2009.xlsx]TIPS!R1273C20</stp>
        <tr r="T1273" s="1"/>
      </tp>
      <tp>
        <v>1.31203</v>
        <stp/>
        <stp>##V3_BDHV12</stp>
        <stp>9128274Y5 Govt</stp>
        <stp>IDX_RATIO</stp>
        <stp>7/7/2008</stp>
        <stp>7/7/2008</stp>
        <stp>[Fixed Income  Prices 2004-2009.xlsx]TIPS!R1034C16</stp>
        <tr r="P1034" s="1"/>
      </tp>
      <tp>
        <v>1.1630799999999999</v>
        <stp/>
        <stp>##V3_BDHV12</stp>
        <stp>912810FR4 Govt</stp>
        <stp>IDX_RATIO</stp>
        <stp>9/12/2008</stp>
        <stp>9/12/2008</stp>
        <stp>[Fixed Income  Prices 2004-2009.xlsx]TIPS!R1080C108</stp>
        <tr r="DD1080" s="1"/>
      </tp>
      <tp>
        <v>1.0262500000000001</v>
        <stp/>
        <stp>##V3_BDHV12</stp>
        <stp>912828HW3 Govt</stp>
        <stp>IDX_RATIO</stp>
        <stp>8/5/2008</stp>
        <stp>8/5/2008</stp>
        <stp>[Fixed Income  Prices 2004-2009.xlsx]TIPS!R79C48</stp>
        <tr r="AV79" s="1"/>
      </tp>
      <tp>
        <v>1.01162</v>
        <stp/>
        <stp>##V3_BDHV12</stp>
        <stp>912828HN3 Govt</stp>
        <stp>IDX_RATIO</stp>
        <stp>5/5/2008</stp>
        <stp>5/5/2008</stp>
        <stp>[Fixed Income  Prices 2004-2009.xlsx]TIPS!R87C92</stp>
        <tr r="CN87" s="1"/>
      </tp>
      <tp>
        <v>1.27017</v>
        <stp/>
        <stp>##V3_BDHV12</stp>
        <stp>9128275W8 Govt</stp>
        <stp>IDX_RATIO</stp>
        <stp>6/5/2008</stp>
        <stp>6/5/2008</stp>
        <stp>[Fixed Income  Prices 2004-2009.xlsx]TIPS!R1011C20</stp>
        <tr r="T1011" s="1"/>
      </tp>
      <tp>
        <v>1.05925</v>
        <stp/>
        <stp>##V3_BDHV12</stp>
        <stp>912810FS2 Govt</stp>
        <stp>IDX_RATIO</stp>
        <stp>3/7/2008</stp>
        <stp>3/7/2008</stp>
        <stp>[Fixed Income  Prices 2004-2009.xlsx]TIPS!R558C112</stp>
        <tr r="DH558" s="1"/>
      </tp>
      <tp>
        <v>1.3123899999999999</v>
        <stp/>
        <stp>##V3_BDHV12</stp>
        <stp>9128274Y5 Govt</stp>
        <stp>IDX_RATIO</stp>
        <stp>7/8/2008</stp>
        <stp>7/8/2008</stp>
        <stp>[Fixed Income  Prices 2004-2009.xlsx]TIPS!R1035C16</stp>
        <tr r="P1035" s="1"/>
      </tp>
      <tp>
        <v>1.0253000000000001</v>
        <stp/>
        <stp>##V3_BDHV12</stp>
        <stp>912810FS2 Govt</stp>
        <stp>IDX_RATIO</stp>
        <stp>5/1/2007</stp>
        <stp>5/1/2007</stp>
        <stp>[Fixed Income  Prices 2004-2009.xlsx]TIPS!R335C112</stp>
        <tr r="DH335" s="1"/>
      </tp>
      <tp>
        <v>1.01555</v>
        <stp/>
        <stp>##V3_BDHV12</stp>
        <stp>912810FS2 Govt</stp>
        <stp>IDX_RATIO</stp>
        <stp>7/3/2006</stp>
        <stp>7/3/2006</stp>
        <stp>[Fixed Income  Prices 2004-2009.xlsx]TIPS!R119C112</stp>
        <tr r="DH119" s="1"/>
      </tp>
      <tp>
        <v>1.0884800000000001</v>
        <stp/>
        <stp>##V3_BDHV12</stp>
        <stp>912810FS2 Govt</stp>
        <stp>IDX_RATIO</stp>
        <stp>1/5/2009</stp>
        <stp>1/5/2009</stp>
        <stp>[Fixed Income  Prices 2004-2009.xlsx]TIPS!R774C112</stp>
        <tr r="DH774" s="1"/>
      </tp>
      <tp>
        <v>1.1427100000000001</v>
        <stp/>
        <stp>##V3_BDHV12</stp>
        <stp>912810FR4 Govt</stp>
        <stp>IDX_RATIO</stp>
        <stp>8/27/2009</stp>
        <stp>8/27/2009</stp>
        <stp>[Fixed Income  Prices 2004-2009.xlsx]TIPS!R1329C108</stp>
        <tr r="DD1329" s="1"/>
      </tp>
      <tp>
        <v>1.14253</v>
        <stp/>
        <stp>##V3_BDHV12</stp>
        <stp>912810FR4 Govt</stp>
        <stp>IDX_RATIO</stp>
        <stp>9/30/2009</stp>
        <stp>9/30/2009</stp>
        <stp>[Fixed Income  Prices 2004-2009.xlsx]TIPS!R1353C108</stp>
        <tr r="DD1353" s="1"/>
      </tp>
      <tp>
        <v>1.00596</v>
        <stp/>
        <stp>##V3_BDHV12</stp>
        <stp>912828CP3 Govt</stp>
        <stp>IDX_RATIO</stp>
        <stp>9/9/2004</stp>
        <stp>9/9/2004</stp>
        <stp>[Fixed Income  Prices 2004-2009.xlsx]TIPS!R39C64</stp>
        <tr r="BL39" s="1"/>
      </tp>
      <tp>
        <v>1.2699199999999999</v>
        <stp/>
        <stp>##V3_BDHV12</stp>
        <stp>9128275W8 Govt</stp>
        <stp>IDX_RATIO</stp>
        <stp>6/4/2008</stp>
        <stp>6/4/2008</stp>
        <stp>[Fixed Income  Prices 2004-2009.xlsx]TIPS!R1010C20</stp>
        <tr r="T1010" s="1"/>
      </tp>
      <tp>
        <v>1.31274</v>
        <stp/>
        <stp>##V3_BDHV12</stp>
        <stp>9128274Y5 Govt</stp>
        <stp>IDX_RATIO</stp>
        <stp>7/9/2008</stp>
        <stp>7/9/2008</stp>
        <stp>[Fixed Income  Prices 2004-2009.xlsx]TIPS!R1036C16</stp>
        <tr r="P1036" s="1"/>
      </tp>
      <tp>
        <v>1.05908</v>
        <stp/>
        <stp>##V3_BDHV12</stp>
        <stp>912810FS2 Govt</stp>
        <stp>IDX_RATIO</stp>
        <stp>3/6/2008</stp>
        <stp>3/6/2008</stp>
        <stp>[Fixed Income  Prices 2004-2009.xlsx]TIPS!R557C112</stp>
        <tr r="DH557" s="1"/>
      </tp>
      <tp>
        <v>1.04799</v>
        <stp/>
        <stp>##V3_BDHV12</stp>
        <stp>912810FR4 Govt</stp>
        <stp>IDX_RATIO</stp>
        <stp>2/3/2006</stp>
        <stp>2/3/2006</stp>
        <stp>[Fixed Income  Prices 2004-2009.xlsx]TIPS!R400C108</stp>
        <tr r="DD400" s="1"/>
      </tp>
      <tp>
        <v>1.14239</v>
        <stp/>
        <stp>##V3_BDHV12</stp>
        <stp>912810FR4 Govt</stp>
        <stp>IDX_RATIO</stp>
        <stp>8/26/2009</stp>
        <stp>8/26/2009</stp>
        <stp>[Fixed Income  Prices 2004-2009.xlsx]TIPS!R1328C108</stp>
        <tr r="DD1328" s="1"/>
      </tp>
      <tp>
        <v>1.0040199999999999</v>
        <stp/>
        <stp>##V3_BDHV12</stp>
        <stp>912828CP3 Govt</stp>
        <stp>IDX_RATIO</stp>
        <stp>8/9/2004</stp>
        <stp>8/9/2004</stp>
        <stp>[Fixed Income  Prices 2004-2009.xlsx]TIPS!R16C64</stp>
        <tr r="BL16" s="1"/>
      </tp>
      <tp>
        <v>1.0030399999999999</v>
        <stp/>
        <stp>##V3_BDHV12</stp>
        <stp>912828KM1 Govt</stp>
        <stp>IDX_RATIO</stp>
        <stp>5/6/2009</stp>
        <stp>5/6/2009</stp>
        <stp>[Fixed Income  Prices 2004-2009.xlsx]TIPS!R14C60</stp>
        <tr r="BH14" s="1"/>
      </tp>
      <tp>
        <v>1.01105</v>
        <stp/>
        <stp>##V3_BDHV12</stp>
        <stp>912828HW3 Govt</stp>
        <stp>IDX_RATIO</stp>
        <stp>6/5/2008</stp>
        <stp>6/5/2008</stp>
        <stp>[Fixed Income  Prices 2004-2009.xlsx]TIPS!R36C48</stp>
        <tr r="AV36" s="1"/>
      </tp>
      <tp>
        <v>1.0259</v>
        <stp/>
        <stp>##V3_BDHV12</stp>
        <stp>912810FS2 Govt</stp>
        <stp>IDX_RATIO</stp>
        <stp>5/3/2007</stp>
        <stp>5/3/2007</stp>
        <stp>[Fixed Income  Prices 2004-2009.xlsx]TIPS!R337C112</stp>
        <tr r="DH337" s="1"/>
      </tp>
      <tp>
        <v>1.2646999999999999</v>
        <stp/>
        <stp>##V3_BDHV12</stp>
        <stp>9128275W8 Govt</stp>
        <stp>IDX_RATIO</stp>
        <stp>6/5/2009</stp>
        <stp>6/5/2009</stp>
        <stp>[Fixed Income  Prices 2004-2009.xlsx]TIPS!R1272C20</stp>
        <tr r="T1272" s="1"/>
      </tp>
      <tp>
        <v>1.05891</v>
        <stp/>
        <stp>##V3_BDHV12</stp>
        <stp>912810FS2 Govt</stp>
        <stp>IDX_RATIO</stp>
        <stp>3/5/2008</stp>
        <stp>3/5/2008</stp>
        <stp>[Fixed Income  Prices 2004-2009.xlsx]TIPS!R556C112</stp>
        <tr r="DH556" s="1"/>
      </tp>
      <tp>
        <v>1.0871299999999999</v>
        <stp/>
        <stp>##V3_BDHV12</stp>
        <stp>912810FS2 Govt</stp>
        <stp>IDX_RATIO</stp>
        <stp>1/7/2009</stp>
        <stp>1/7/2009</stp>
        <stp>[Fixed Income  Prices 2004-2009.xlsx]TIPS!R776C112</stp>
        <tr r="DH776" s="1"/>
      </tp>
      <tp>
        <v>1.1626700000000001</v>
        <stp/>
        <stp>##V3_BDHV12</stp>
        <stp>912810FR4 Govt</stp>
        <stp>IDX_RATIO</stp>
        <stp>9/10/2008</stp>
        <stp>9/10/2008</stp>
        <stp>[Fixed Income  Prices 2004-2009.xlsx]TIPS!R1078C108</stp>
        <tr r="DD1078" s="1"/>
      </tp>
      <tp>
        <v>1.14208</v>
        <stp/>
        <stp>##V3_BDHV12</stp>
        <stp>912810FR4 Govt</stp>
        <stp>IDX_RATIO</stp>
        <stp>8/25/2009</stp>
        <stp>8/25/2009</stp>
        <stp>[Fixed Income  Prices 2004-2009.xlsx]TIPS!R1327C108</stp>
        <tr r="DD1327" s="1"/>
      </tp>
      <tp>
        <v>1.02362</v>
        <stp/>
        <stp>##V3_BDHV12</stp>
        <stp>912828BW9 Govt</stp>
        <stp>IDX_RATIO</stp>
        <stp>8/3/2004</stp>
        <stp>8/3/2004</stp>
        <stp>[Fixed Income  Prices 2004-2009.xlsx]TIPS!R12C56</stp>
        <tr r="BD12" s="1"/>
      </tp>
      <tp>
        <v>1.0065599999999999</v>
        <stp/>
        <stp>##V3_BDHV12</stp>
        <stp>912828JE1 Govt</stp>
        <stp>IDX_RATIO</stp>
        <stp>8/7/2008</stp>
        <stp>8/7/2008</stp>
        <stp>[Fixed Income  Prices 2004-2009.xlsx]TIPS!R24C96</stp>
        <tr r="CR24" s="1"/>
      </tp>
      <tp>
        <v>1.00267</v>
        <stp/>
        <stp>##V3_BDHV12</stp>
        <stp>912828HW3 Govt</stp>
        <stp>IDX_RATIO</stp>
        <stp>5/5/2008</stp>
        <stp>5/5/2008</stp>
        <stp>[Fixed Income  Prices 2004-2009.xlsx]TIPS!R13C48</stp>
        <tr r="AV13" s="1"/>
      </tp>
      <tp>
        <v>1.2704299999999999</v>
        <stp/>
        <stp>##V3_BDHV12</stp>
        <stp>9128275W8 Govt</stp>
        <stp>IDX_RATIO</stp>
        <stp>6/6/2008</stp>
        <stp>6/6/2008</stp>
        <stp>[Fixed Income  Prices 2004-2009.xlsx]TIPS!R1012C20</stp>
        <tr r="T1012" s="1"/>
      </tp>
      <tp>
        <v>1.0256000000000001</v>
        <stp/>
        <stp>##V3_BDHV12</stp>
        <stp>912810FS2 Govt</stp>
        <stp>IDX_RATIO</stp>
        <stp>5/2/2007</stp>
        <stp>5/2/2007</stp>
        <stp>[Fixed Income  Prices 2004-2009.xlsx]TIPS!R336C112</stp>
        <tr r="DH336" s="1"/>
      </tp>
      <tp>
        <v>1.2645999999999999</v>
        <stp/>
        <stp>##V3_BDHV12</stp>
        <stp>9128275W8 Govt</stp>
        <stp>IDX_RATIO</stp>
        <stp>6/4/2009</stp>
        <stp>6/4/2009</stp>
        <stp>[Fixed Income  Prices 2004-2009.xlsx]TIPS!R1271C20</stp>
        <tr r="T1271" s="1"/>
      </tp>
      <tp>
        <v>1.2191799999999999</v>
        <stp/>
        <stp>##V3_BDHV12</stp>
        <stp>9128276R8 Govt</stp>
        <stp>IDX_RATIO</stp>
        <stp>5/1/2009</stp>
        <stp>5/1/2009</stp>
        <stp>[Fixed Income  Prices 2004-2009.xlsx]TIPS!R1247C28</stp>
        <tr r="AB1247" s="1"/>
      </tp>
      <tp>
        <v>1.0878000000000001</v>
        <stp/>
        <stp>##V3_BDHV12</stp>
        <stp>912810FS2 Govt</stp>
        <stp>IDX_RATIO</stp>
        <stp>1/6/2009</stp>
        <stp>1/6/2009</stp>
        <stp>[Fixed Income  Prices 2004-2009.xlsx]TIPS!R775C112</stp>
        <tr r="DH775" s="1"/>
      </tp>
      <tp>
        <v>1.0587500000000001</v>
        <stp/>
        <stp>##V3_BDHV12</stp>
        <stp>912810FS2 Govt</stp>
        <stp>IDX_RATIO</stp>
        <stp>3/4/2008</stp>
        <stp>3/4/2008</stp>
        <stp>[Fixed Income  Prices 2004-2009.xlsx]TIPS!R555C112</stp>
        <tr r="DH555" s="1"/>
      </tp>
      <tp>
        <v>1.1628700000000001</v>
        <stp/>
        <stp>##V3_BDHV12</stp>
        <stp>912810FR4 Govt</stp>
        <stp>IDX_RATIO</stp>
        <stp>9/11/2008</stp>
        <stp>9/11/2008</stp>
        <stp>[Fixed Income  Prices 2004-2009.xlsx]TIPS!R1079C108</stp>
        <tr r="DD1079" s="1"/>
      </tp>
      <tp>
        <v>1.1417600000000001</v>
        <stp/>
        <stp>##V3_BDHV12</stp>
        <stp>912810FR4 Govt</stp>
        <stp>IDX_RATIO</stp>
        <stp>8/24/2009</stp>
        <stp>8/24/2009</stp>
        <stp>[Fixed Income  Prices 2004-2009.xlsx]TIPS!R1326C108</stp>
        <tr r="DD1326" s="1"/>
      </tp>
      <tp>
        <v>1.00806</v>
        <stp/>
        <stp>##V3_BDHV12</stp>
        <stp>912828KM1 Govt</stp>
        <stp>IDX_RATIO</stp>
        <stp>7/6/2009</stp>
        <stp>7/6/2009</stp>
        <stp>[Fixed Income  Prices 2004-2009.xlsx]TIPS!R57C60</stp>
        <tr r="BH57" s="1"/>
      </tp>
      <tp>
        <v>1.0265500000000001</v>
        <stp/>
        <stp>##V3_BDHV12</stp>
        <stp>912828BW9 Govt</stp>
        <stp>IDX_RATIO</stp>
        <stp>9/3/2004</stp>
        <stp>9/3/2004</stp>
        <stp>[Fixed Income  Prices 2004-2009.xlsx]TIPS!R35C56</stp>
        <tr r="BD35" s="1"/>
      </tp>
      <tp>
        <v>1.2644899999999999</v>
        <stp/>
        <stp>##V3_BDHV12</stp>
        <stp>9128275W8 Govt</stp>
        <stp>IDX_RATIO</stp>
        <stp>6/3/2009</stp>
        <stp>6/3/2009</stp>
        <stp>[Fixed Income  Prices 2004-2009.xlsx]TIPS!R1270C20</stp>
        <tr r="T1270" s="1"/>
      </tp>
      <tp>
        <v>1.01572</v>
        <stp/>
        <stp>##V3_BDHV12</stp>
        <stp>912810FS2 Govt</stp>
        <stp>IDX_RATIO</stp>
        <stp>7/4/2006</stp>
        <stp>7/4/2006</stp>
        <stp>[Fixed Income  Prices 2004-2009.xlsx]TIPS!R120C112</stp>
        <tr r="DH120" s="1"/>
      </tp>
      <tp>
        <v>1.0585800000000001</v>
        <stp/>
        <stp>##V3_BDHV12</stp>
        <stp>912810FS2 Govt</stp>
        <stp>IDX_RATIO</stp>
        <stp>3/3/2008</stp>
        <stp>3/3/2008</stp>
        <stp>[Fixed Income  Prices 2004-2009.xlsx]TIPS!R554C112</stp>
        <tr r="DH554" s="1"/>
      </tp>
      <tp>
        <v>1.0475399999999999</v>
        <stp/>
        <stp>##V3_BDHV12</stp>
        <stp>912810FR4 Govt</stp>
        <stp>IDX_RATIO</stp>
        <stp>2/6/2006</stp>
        <stp>2/6/2006</stp>
        <stp>[Fixed Income  Prices 2004-2009.xlsx]TIPS!R401C108</stp>
        <tr r="DD401" s="1"/>
      </tp>
      <tp>
        <v>1.09117</v>
        <stp/>
        <stp>##V3_BDHV12</stp>
        <stp>912810FS2 Govt</stp>
        <stp>IDX_RATIO</stp>
        <stp>1/1/2009</stp>
        <stp>1/1/2009</stp>
        <stp>[Fixed Income  Prices 2004-2009.xlsx]TIPS!R772C112</stp>
        <tr r="DH772" s="1"/>
      </tp>
      <tp>
        <v>1.21966</v>
        <stp/>
        <stp>##V3_BDHV12</stp>
        <stp>9128276R8 Govt</stp>
        <stp>IDX_RATIO</stp>
        <stp>5/6/2009</stp>
        <stp>5/6/2009</stp>
        <stp>[Fixed Income  Prices 2004-2009.xlsx]TIPS!R1250C28</stp>
        <tr r="AB1250" s="1"/>
      </tp>
      <tp>
        <v>1.1645000000000001</v>
        <stp/>
        <stp>##V3_BDHV12</stp>
        <stp>912810FR4 Govt</stp>
        <stp>IDX_RATIO</stp>
        <stp>9/19/2008</stp>
        <stp>9/19/2008</stp>
        <stp>[Fixed Income  Prices 2004-2009.xlsx]TIPS!R1085C108</stp>
        <tr r="DD1085" s="1"/>
      </tp>
      <tp>
        <v>1.2643900000000001</v>
        <stp/>
        <stp>##V3_BDHV12</stp>
        <stp>9128275W8 Govt</stp>
        <stp>IDX_RATIO</stp>
        <stp>6/2/2009</stp>
        <stp>6/2/2009</stp>
        <stp>[Fixed Income  Prices 2004-2009.xlsx]TIPS!R1269C20</stp>
        <tr r="T1269" s="1"/>
      </tp>
      <tp>
        <v>1.0158799999999999</v>
        <stp/>
        <stp>##V3_BDHV12</stp>
        <stp>912810FS2 Govt</stp>
        <stp>IDX_RATIO</stp>
        <stp>7/5/2006</stp>
        <stp>7/5/2006</stp>
        <stp>[Fixed Income  Prices 2004-2009.xlsx]TIPS!R121C112</stp>
        <tr r="DH121" s="1"/>
      </tp>
      <tp>
        <v>1.04738</v>
        <stp/>
        <stp>##V3_BDHV12</stp>
        <stp>912810FR4 Govt</stp>
        <stp>IDX_RATIO</stp>
        <stp>2/7/2006</stp>
        <stp>2/7/2006</stp>
        <stp>[Fixed Income  Prices 2004-2009.xlsx]TIPS!R402C108</stp>
        <tr r="DD402" s="1"/>
      </tp>
      <tp>
        <v>1.0262</v>
        <stp/>
        <stp>##V3_BDHV12</stp>
        <stp>912810FS2 Govt</stp>
        <stp>IDX_RATIO</stp>
        <stp>5/4/2007</stp>
        <stp>5/4/2007</stp>
        <stp>[Fixed Income  Prices 2004-2009.xlsx]TIPS!R338C112</stp>
        <tr r="DH338" s="1"/>
      </tp>
      <tp>
        <v>1.21976</v>
        <stp/>
        <stp>##V3_BDHV12</stp>
        <stp>9128276R8 Govt</stp>
        <stp>IDX_RATIO</stp>
        <stp>5/7/2009</stp>
        <stp>5/7/2009</stp>
        <stp>[Fixed Income  Prices 2004-2009.xlsx]TIPS!R1251C28</stp>
        <tr r="AB1251" s="1"/>
      </tp>
      <tp>
        <v>1.1642999999999999</v>
        <stp/>
        <stp>##V3_BDHV12</stp>
        <stp>912810FR4 Govt</stp>
        <stp>IDX_RATIO</stp>
        <stp>9/18/2008</stp>
        <stp>9/18/2008</stp>
        <stp>[Fixed Income  Prices 2004-2009.xlsx]TIPS!R1084C108</stp>
        <tr r="DD1084" s="1"/>
      </tp>
      <tp>
        <v>1.2642800000000001</v>
        <stp/>
        <stp>##V3_BDHV12</stp>
        <stp>9128275W8 Govt</stp>
        <stp>IDX_RATIO</stp>
        <stp>6/1/2009</stp>
        <stp>6/1/2009</stp>
        <stp>[Fixed Income  Prices 2004-2009.xlsx]TIPS!R1268C20</stp>
        <tr r="T1268" s="1"/>
      </tp>
      <tp>
        <v>1.0160400000000001</v>
        <stp/>
        <stp>##V3_BDHV12</stp>
        <stp>912810FS2 Govt</stp>
        <stp>IDX_RATIO</stp>
        <stp>7/6/2006</stp>
        <stp>7/6/2006</stp>
        <stp>[Fixed Income  Prices 2004-2009.xlsx]TIPS!R122C112</stp>
        <tr r="DH122" s="1"/>
      </tp>
      <tp>
        <v>1.26966</v>
        <stp/>
        <stp>##V3_BDHV12</stp>
        <stp>9128275W8 Govt</stp>
        <stp>IDX_RATIO</stp>
        <stp>6/3/2008</stp>
        <stp>6/3/2008</stp>
        <stp>[Fixed Income  Prices 2004-2009.xlsx]TIPS!R1009C20</stp>
        <tr r="T1009" s="1"/>
      </tp>
      <tp>
        <v>1.2194700000000001</v>
        <stp/>
        <stp>##V3_BDHV12</stp>
        <stp>9128276R8 Govt</stp>
        <stp>IDX_RATIO</stp>
        <stp>5/4/2009</stp>
        <stp>5/4/2009</stp>
        <stp>[Fixed Income  Prices 2004-2009.xlsx]TIPS!R1248C28</stp>
        <tr r="AB1248" s="1"/>
      </tp>
      <tp>
        <v>1.02711</v>
        <stp/>
        <stp>##V3_BDHV12</stp>
        <stp>912810FS2 Govt</stp>
        <stp>IDX_RATIO</stp>
        <stp>5/7/2007</stp>
        <stp>5/7/2007</stp>
        <stp>[Fixed Income  Prices 2004-2009.xlsx]TIPS!R339C112</stp>
        <tr r="DH339" s="1"/>
      </tp>
      <tp>
        <v>1.1408199999999999</v>
        <stp/>
        <stp>##V3_BDHV12</stp>
        <stp>912810FR4 Govt</stp>
        <stp>IDX_RATIO</stp>
        <stp>8/21/2009</stp>
        <stp>8/21/2009</stp>
        <stp>[Fixed Income  Prices 2004-2009.xlsx]TIPS!R1325C108</stp>
        <tr r="DD1325" s="1"/>
      </tp>
      <tp>
        <v>1.02074</v>
        <stp/>
        <stp>##V3_BDHV12</stp>
        <stp>912828FB1 Govt</stp>
        <stp>IDX_RATIO</stp>
        <stp>8/9/2006</stp>
        <stp>8/9/2006</stp>
        <stp>[Fixed Income  Prices 2004-2009.xlsx]TIPS!R81C32</stp>
        <tr r="AF81" s="1"/>
      </tp>
      <tp>
        <v>1.0162</v>
        <stp/>
        <stp>##V3_BDHV12</stp>
        <stp>912810FS2 Govt</stp>
        <stp>IDX_RATIO</stp>
        <stp>7/7/2006</stp>
        <stp>7/7/2006</stp>
        <stp>[Fixed Income  Prices 2004-2009.xlsx]TIPS!R123C112</stp>
        <tr r="DH123" s="1"/>
      </tp>
      <tp>
        <v>1.2694000000000001</v>
        <stp/>
        <stp>##V3_BDHV12</stp>
        <stp>9128275W8 Govt</stp>
        <stp>IDX_RATIO</stp>
        <stp>6/2/2008</stp>
        <stp>6/2/2008</stp>
        <stp>[Fixed Income  Prices 2004-2009.xlsx]TIPS!R1008C20</stp>
        <tr r="T1008" s="1"/>
      </tp>
      <tp>
        <v>1.21957</v>
        <stp/>
        <stp>##V3_BDHV12</stp>
        <stp>9128276R8 Govt</stp>
        <stp>IDX_RATIO</stp>
        <stp>5/5/2009</stp>
        <stp>5/5/2009</stp>
        <stp>[Fixed Income  Prices 2004-2009.xlsx]TIPS!R1249C28</stp>
        <tr r="AB1249" s="1"/>
      </tp>
      <tp>
        <v>1.0905</v>
        <stp/>
        <stp>##V3_BDHV12</stp>
        <stp>912810FS2 Govt</stp>
        <stp>IDX_RATIO</stp>
        <stp>1/2/2009</stp>
        <stp>1/2/2009</stp>
        <stp>[Fixed Income  Prices 2004-2009.xlsx]TIPS!R773C112</stp>
        <tr r="DH773" s="1"/>
      </tp>
      <tp>
        <v>1.1405099999999999</v>
        <stp/>
        <stp>##V3_BDHV12</stp>
        <stp>912810FR4 Govt</stp>
        <stp>IDX_RATIO</stp>
        <stp>8/20/2009</stp>
        <stp>8/20/2009</stp>
        <stp>[Fixed Income  Prices 2004-2009.xlsx]TIPS!R1324C108</stp>
        <tr r="DD1324" s="1"/>
      </tp>
      <tp>
        <v>1.1895</v>
        <stp/>
        <stp>##V3_BDHV12</stp>
        <stp>9128277J5 Govt</stp>
        <stp>IDX_RATIO</stp>
        <stp>4/3/2009</stp>
        <stp>4/3/2009</stp>
        <stp>[Fixed Income  Prices 2004-2009.xlsx]TIPS!R1227C36</stp>
        <tr r="AJ1227" s="1"/>
      </tp>
      <tp>
        <v>1.1893</v>
        <stp/>
        <stp>##V3_BDHV12</stp>
        <stp>9128277J5 Govt</stp>
        <stp>IDX_RATIO</stp>
        <stp>4/2/2009</stp>
        <stp>4/2/2009</stp>
        <stp>[Fixed Income  Prices 2004-2009.xlsx]TIPS!R1226C36</stp>
        <tr r="AJ1226" s="1"/>
      </tp>
      <tp>
        <v>1.1891099999999999</v>
        <stp/>
        <stp>##V3_BDHV12</stp>
        <stp>9128277J5 Govt</stp>
        <stp>IDX_RATIO</stp>
        <stp>4/1/2009</stp>
        <stp>4/1/2009</stp>
        <stp>[Fixed Income  Prices 2004-2009.xlsx]TIPS!R1225C36</stp>
        <tr r="AJ1225" s="1"/>
      </tp>
      <tp>
        <v>1.1902900000000001</v>
        <stp/>
        <stp>##V3_BDHV12</stp>
        <stp>9128277J5 Govt</stp>
        <stp>IDX_RATIO</stp>
        <stp>4/7/2009</stp>
        <stp>4/7/2009</stp>
        <stp>[Fixed Income  Prices 2004-2009.xlsx]TIPS!R1229C36</stp>
        <tr r="AJ1229" s="1"/>
      </tp>
      <tp>
        <v>1.1900900000000001</v>
        <stp/>
        <stp>##V3_BDHV12</stp>
        <stp>9128277J5 Govt</stp>
        <stp>IDX_RATIO</stp>
        <stp>4/6/2009</stp>
        <stp>4/6/2009</stp>
        <stp>[Fixed Income  Prices 2004-2009.xlsx]TIPS!R1228C36</stp>
        <tr r="AJ1228" s="1"/>
      </tp>
      <tp>
        <v>1.19068</v>
        <stp/>
        <stp>##V3_BDHV12</stp>
        <stp>9128277J5 Govt</stp>
        <stp>IDX_RATIO</stp>
        <stp>4/9/2009</stp>
        <stp>4/9/2009</stp>
        <stp>[Fixed Income  Prices 2004-2009.xlsx]TIPS!R1231C36</stp>
        <tr r="AJ1231" s="1"/>
      </tp>
      <tp>
        <v>1.19049</v>
        <stp/>
        <stp>##V3_BDHV12</stp>
        <stp>9128277J5 Govt</stp>
        <stp>IDX_RATIO</stp>
        <stp>4/8/2009</stp>
        <stp>4/8/2009</stp>
        <stp>[Fixed Income  Prices 2004-2009.xlsx]TIPS!R1230C36</stp>
        <tr r="AJ1230" s="1"/>
      </tp>
      <tp>
        <v>0.99717</v>
        <stp/>
        <stp>##V3_BDHV12</stp>
        <stp>912828JX9 Govt</stp>
        <stp>IDX_RATIO</stp>
        <stp>8/5/2009</stp>
        <stp>8/5/2009</stp>
        <stp>[Fixed Income  Prices 2004-2009.xlsx]TIPS!R156C100</stp>
        <tr r="CV156" s="1"/>
      </tp>
      <tp>
        <v>1.06948</v>
        <stp/>
        <stp>##V3_BDHV12</stp>
        <stp>912810FS2 Govt</stp>
        <stp>IDX_RATIO</stp>
        <stp>2/3/2009</stp>
        <stp>2/3/2009</stp>
        <stp>[Fixed Income  Prices 2004-2009.xlsx]TIPS!R795C112</stp>
        <tr r="DH795" s="1"/>
      </tp>
      <tp>
        <v>1.0706800000000001</v>
        <stp/>
        <stp>##V3_BDHV12</stp>
        <stp>912810FR4 Govt</stp>
        <stp>IDX_RATIO</stp>
        <stp>3/2/2007</stp>
        <stp>3/2/2007</stp>
        <stp>[Fixed Income  Prices 2004-2009.xlsx]TIPS!R680C108</stp>
        <tr r="DD680" s="1"/>
      </tp>
      <tp>
        <v>1.1657200000000001</v>
        <stp/>
        <stp>##V3_BDHV12</stp>
        <stp>912810FR4 Govt</stp>
        <stp>IDX_RATIO</stp>
        <stp>9/25/2008</stp>
        <stp>9/25/2008</stp>
        <stp>[Fixed Income  Prices 2004-2009.xlsx]TIPS!R1089C108</stp>
        <tr r="DD1089" s="1"/>
      </tp>
      <tp>
        <v>1.0031300000000001</v>
        <stp/>
        <stp>##V3_BDHV12</stp>
        <stp>912828HN3 Govt</stp>
        <stp>IDX_RATIO</stp>
        <stp>2/6/2008</stp>
        <stp>2/6/2008</stp>
        <stp>[Fixed Income  Prices 2004-2009.xlsx]TIPS!R24C92</stp>
        <tr r="CN24" s="1"/>
      </tp>
      <tp>
        <v>0.99456999999999995</v>
        <stp/>
        <stp>##V3_BDHV12</stp>
        <stp>912828ET3 Govt</stp>
        <stp>IDX_RATIO</stp>
        <stp>2/8/2006</stp>
        <stp>2/8/2006</stp>
        <stp>[Fixed Income  Prices 2004-2009.xlsx]TIPS!R24C76</stp>
        <tr r="BX24" s="1"/>
      </tp>
      <tp>
        <v>1.2288399999999999</v>
        <stp/>
        <stp>##V3_BDHV12</stp>
        <stp>9128276R8 Govt</stp>
        <stp>IDX_RATIO</stp>
        <stp>6/9/2008</stp>
        <stp>6/9/2008</stp>
        <stp>[Fixed Income  Prices 2004-2009.xlsx]TIPS!R1013C28</stp>
        <tr r="AB1013" s="1"/>
      </tp>
      <tp>
        <v>0.99690000000000001</v>
        <stp/>
        <stp>##V3_BDHV12</stp>
        <stp>912828JX9 Govt</stp>
        <stp>IDX_RATIO</stp>
        <stp>8/4/2009</stp>
        <stp>8/4/2009</stp>
        <stp>[Fixed Income  Prices 2004-2009.xlsx]TIPS!R155C100</stp>
        <tr r="CV155" s="1"/>
      </tp>
      <tp>
        <v>1.0698799999999999</v>
        <stp/>
        <stp>##V3_BDHV12</stp>
        <stp>912810FS2 Govt</stp>
        <stp>IDX_RATIO</stp>
        <stp>2/2/2009</stp>
        <stp>2/2/2009</stp>
        <stp>[Fixed Income  Prices 2004-2009.xlsx]TIPS!R794C112</stp>
        <tr r="DH794" s="1"/>
      </tp>
      <tp>
        <v>1.1655199999999999</v>
        <stp/>
        <stp>##V3_BDHV12</stp>
        <stp>912810FR4 Govt</stp>
        <stp>IDX_RATIO</stp>
        <stp>9/24/2008</stp>
        <stp>9/24/2008</stp>
        <stp>[Fixed Income  Prices 2004-2009.xlsx]TIPS!R1088C108</stp>
        <tr r="DD1088" s="1"/>
      </tp>
      <tp>
        <v>1.0033799999999999</v>
        <stp/>
        <stp>##V3_BDHV12</stp>
        <stp>912828HN3 Govt</stp>
        <stp>IDX_RATIO</stp>
        <stp>3/6/2008</stp>
        <stp>3/6/2008</stp>
        <stp>[Fixed Income  Prices 2004-2009.xlsx]TIPS!R45C92</stp>
        <tr r="CN45" s="1"/>
      </tp>
      <tp>
        <v>0.99326000000000003</v>
        <stp/>
        <stp>##V3_BDHV12</stp>
        <stp>912828ET3 Govt</stp>
        <stp>IDX_RATIO</stp>
        <stp>3/8/2006</stp>
        <stp>3/8/2006</stp>
        <stp>[Fixed Income  Prices 2004-2009.xlsx]TIPS!R44C76</stp>
        <tr r="BX44" s="1"/>
      </tp>
      <tp>
        <v>1.2228600000000001</v>
        <stp/>
        <stp>##V3_BDHV12</stp>
        <stp>9128276R8 Govt</stp>
        <stp>IDX_RATIO</stp>
        <stp>6/8/2009</stp>
        <stp>6/8/2009</stp>
        <stp>[Fixed Income  Prices 2004-2009.xlsx]TIPS!R1273C28</stp>
        <tr r="AB1273" s="1"/>
      </tp>
      <tp>
        <v>0.99773000000000001</v>
        <stp/>
        <stp>##V3_BDHV12</stp>
        <stp>912828JX9 Govt</stp>
        <stp>IDX_RATIO</stp>
        <stp>8/7/2009</stp>
        <stp>8/7/2009</stp>
        <stp>[Fixed Income  Prices 2004-2009.xlsx]TIPS!R158C100</stp>
        <tr r="CV158" s="1"/>
      </tp>
      <tp>
        <v>1.1659200000000001</v>
        <stp/>
        <stp>##V3_BDHV12</stp>
        <stp>912810FR4 Govt</stp>
        <stp>IDX_RATIO</stp>
        <stp>9/26/2008</stp>
        <stp>9/26/2008</stp>
        <stp>[Fixed Income  Prices 2004-2009.xlsx]TIPS!R1090C108</stp>
        <tr r="DD1090" s="1"/>
      </tp>
      <tp>
        <v>0.99936999999999998</v>
        <stp/>
        <stp>##V3_BDHV12</stp>
        <stp>912828DH0 Govt</stp>
        <stp>IDX_RATIO</stp>
        <stp>2/8/2005</stp>
        <stp>2/8/2005</stp>
        <stp>[Fixed Income  Prices 2004-2009.xlsx]TIPS!R22C68</stp>
        <tr r="BP22" s="1"/>
      </tp>
      <tp>
        <v>1.1275200000000001</v>
        <stp/>
        <stp>##V3_BDHV12</stp>
        <stp>9128275W8 Govt</stp>
        <stp>IDX_RATIO</stp>
        <stp>9/1/2004</stp>
        <stp>9/1/2004</stp>
        <stp>[Fixed Income  Prices 2004-2009.xlsx]TIPS!R33C20</stp>
        <tr r="T33" s="1"/>
      </tp>
      <tp>
        <v>1.08995</v>
        <stp/>
        <stp>##V3_BDHV12</stp>
        <stp>9128276R8 Govt</stp>
        <stp>IDX_RATIO</stp>
        <stp>9/1/2004</stp>
        <stp>9/1/2004</stp>
        <stp>[Fixed Income  Prices 2004-2009.xlsx]TIPS!R33C28</stp>
        <tr r="AB33" s="1"/>
      </tp>
      <tp>
        <v>1.22296</v>
        <stp/>
        <stp>##V3_BDHV12</stp>
        <stp>9128276R8 Govt</stp>
        <stp>IDX_RATIO</stp>
        <stp>6/9/2009</stp>
        <stp>6/9/2009</stp>
        <stp>[Fixed Income  Prices 2004-2009.xlsx]TIPS!R1274C28</stp>
        <tr r="AB1274" s="1"/>
      </tp>
      <tp>
        <v>0.99744999999999995</v>
        <stp/>
        <stp>##V3_BDHV12</stp>
        <stp>912828JX9 Govt</stp>
        <stp>IDX_RATIO</stp>
        <stp>8/6/2009</stp>
        <stp>8/6/2009</stp>
        <stp>[Fixed Income  Prices 2004-2009.xlsx]TIPS!R157C100</stp>
        <tr r="CV157" s="1"/>
      </tp>
      <tp>
        <v>1.01169</v>
        <stp/>
        <stp>##V3_BDHV12</stp>
        <stp>912810FR4 Govt</stp>
        <stp>IDX_RATIO</stp>
        <stp>4/1/2005</stp>
        <stp>4/1/2005</stp>
        <stp>[Fixed Income  Prices 2004-2009.xlsx]TIPS!R182C108</stp>
        <tr r="DD182" s="1"/>
      </tp>
      <tp>
        <v>0.99709000000000003</v>
        <stp/>
        <stp>##V3_BDHV12</stp>
        <stp>912828DH0 Govt</stp>
        <stp>IDX_RATIO</stp>
        <stp>3/8/2005</stp>
        <stp>3/8/2005</stp>
        <stp>[Fixed Income  Prices 2004-2009.xlsx]TIPS!R42C68</stp>
        <tr r="BP42" s="1"/>
      </tp>
      <tp>
        <v>1.0710999999999999</v>
        <stp/>
        <stp>##V3_BDHV12</stp>
        <stp>912810FR4 Govt</stp>
        <stp>IDX_RATIO</stp>
        <stp>3/6/2007</stp>
        <stp>3/6/2007</stp>
        <stp>[Fixed Income  Prices 2004-2009.xlsx]TIPS!R682C108</stp>
        <tr r="DD682" s="1"/>
      </tp>
      <tp>
        <v>1.0362</v>
        <stp/>
        <stp>##V3_BDHV12</stp>
        <stp>912810FS2 Govt</stp>
        <stp>IDX_RATIO</stp>
        <stp>6/8/2007</stp>
        <stp>6/8/2007</stp>
        <stp>[Fixed Income  Prices 2004-2009.xlsx]TIPS!R363C112</stp>
        <tr r="DH363" s="1"/>
      </tp>
      <tp>
        <v>1.0126599999999999</v>
        <stp/>
        <stp>##V3_BDHV12</stp>
        <stp>912810FR4 Govt</stp>
        <stp>IDX_RATIO</stp>
        <stp>4/6/2005</stp>
        <stp>4/6/2005</stp>
        <stp>[Fixed Income  Prices 2004-2009.xlsx]TIPS!R185C108</stp>
        <tr r="DD185" s="1"/>
      </tp>
      <tp>
        <v>1.0000599999999999</v>
        <stp/>
        <stp>##V3_BDHV12</stp>
        <stp>912828DH0 Govt</stp>
        <stp>IDX_RATIO</stp>
        <stp>4/8/2005</stp>
        <stp>4/8/2005</stp>
        <stp>[Fixed Income  Prices 2004-2009.xlsx]TIPS!R65C68</stp>
        <tr r="BP65" s="1"/>
      </tp>
      <tp>
        <v>1.01162</v>
        <stp/>
        <stp>##V3_BDHV12</stp>
        <stp>912828KM1 Govt</stp>
        <stp>IDX_RATIO</stp>
        <stp>8/5/2009</stp>
        <stp>8/5/2009</stp>
        <stp>[Fixed Income  Prices 2004-2009.xlsx]TIPS!R79C60</stp>
        <tr r="BH79" s="1"/>
      </tp>
      <tp>
        <v>1.0037799999999999</v>
        <stp/>
        <stp>##V3_BDHV12</stp>
        <stp>912828GX2 Govt</stp>
        <stp>IDX_RATIO</stp>
        <stp>8/8/2007</stp>
        <stp>8/8/2007</stp>
        <stp>[Fixed Income  Prices 2004-2009.xlsx]TIPS!R24C88</stp>
        <tr r="CJ24" s="1"/>
      </tp>
      <tp>
        <v>1.0683</v>
        <stp/>
        <stp>##V3_BDHV12</stp>
        <stp>912810FS2 Govt</stp>
        <stp>IDX_RATIO</stp>
        <stp>2/6/2009</stp>
        <stp>2/6/2009</stp>
        <stp>[Fixed Income  Prices 2004-2009.xlsx]TIPS!R798C112</stp>
        <tr r="DH798" s="1"/>
      </tp>
      <tp>
        <v>1.07121</v>
        <stp/>
        <stp>##V3_BDHV12</stp>
        <stp>912810FR4 Govt</stp>
        <stp>IDX_RATIO</stp>
        <stp>3/7/2007</stp>
        <stp>3/7/2007</stp>
        <stp>[Fixed Income  Prices 2004-2009.xlsx]TIPS!R683C108</stp>
        <tr r="DD683" s="1"/>
      </tp>
      <tp>
        <v>1.0128600000000001</v>
        <stp/>
        <stp>##V3_BDHV12</stp>
        <stp>912810FR4 Govt</stp>
        <stp>IDX_RATIO</stp>
        <stp>4/7/2005</stp>
        <stp>4/7/2005</stp>
        <stp>[Fixed Income  Prices 2004-2009.xlsx]TIPS!R186C108</stp>
        <tr r="DD186" s="1"/>
      </tp>
      <tp>
        <v>1.00278</v>
        <stp/>
        <stp>##V3_BDHV12</stp>
        <stp>912828FL9 Govt</stp>
        <stp>IDX_RATIO</stp>
        <stp>8/2/2006</stp>
        <stp>8/2/2006</stp>
        <stp>[Fixed Income  Prices 2004-2009.xlsx]TIPS!R19C80</stp>
        <tr r="CB19" s="1"/>
      </tp>
      <tp>
        <v>0.99661999999999995</v>
        <stp/>
        <stp>##V3_BDHV12</stp>
        <stp>912828JX9 Govt</stp>
        <stp>IDX_RATIO</stp>
        <stp>8/3/2009</stp>
        <stp>8/3/2009</stp>
        <stp>[Fixed Income  Prices 2004-2009.xlsx]TIPS!R154C100</stp>
        <tr r="CV154" s="1"/>
      </tp>
      <tp>
        <v>1.01227</v>
        <stp/>
        <stp>##V3_BDHV12</stp>
        <stp>912810FR4 Govt</stp>
        <stp>IDX_RATIO</stp>
        <stp>4/4/2005</stp>
        <stp>4/4/2005</stp>
        <stp>[Fixed Income  Prices 2004-2009.xlsx]TIPS!R183C108</stp>
        <tr r="DD183" s="1"/>
      </tp>
      <tp>
        <v>1.0686899999999999</v>
        <stp/>
        <stp>##V3_BDHV12</stp>
        <stp>912810FS2 Govt</stp>
        <stp>IDX_RATIO</stp>
        <stp>2/5/2009</stp>
        <stp>2/5/2009</stp>
        <stp>[Fixed Income  Prices 2004-2009.xlsx]TIPS!R797C112</stp>
        <tr r="DH797" s="1"/>
      </tp>
      <tp>
        <v>1.14019</v>
        <stp/>
        <stp>##V3_BDHV12</stp>
        <stp>912810FR4 Govt</stp>
        <stp>IDX_RATIO</stp>
        <stp>8/19/2009</stp>
        <stp>8/19/2009</stp>
        <stp>[Fixed Income  Prices 2004-2009.xlsx]TIPS!R1323C108</stp>
        <tr r="DD1323" s="1"/>
      </tp>
      <tp>
        <v>1.1653100000000001</v>
        <stp/>
        <stp>##V3_BDHV12</stp>
        <stp>912810FR4 Govt</stp>
        <stp>IDX_RATIO</stp>
        <stp>9/23/2008</stp>
        <stp>9/23/2008</stp>
        <stp>[Fixed Income  Prices 2004-2009.xlsx]TIPS!R1087C108</stp>
        <tr r="DD1087" s="1"/>
      </tp>
      <tp>
        <v>1.00715</v>
        <stp/>
        <stp>##V3_BDHV12</stp>
        <stp>912828CZ1 Govt</stp>
        <stp>IDX_RATIO</stp>
        <stp>2/9/2005</stp>
        <stp>2/9/2005</stp>
        <stp>[Fixed Income  Prices 2004-2009.xlsx]TIPS!R79C24</stp>
        <tr r="X79" s="1"/>
      </tp>
      <tp>
        <v>1.0321400000000001</v>
        <stp/>
        <stp>##V3_BDHV12</stp>
        <stp>912810FR4 Govt</stp>
        <stp>IDX_RATIO</stp>
        <stp>7/8/2005</stp>
        <stp>7/8/2005</stp>
        <stp>[Fixed Income  Prices 2004-2009.xlsx]TIPS!R251C108</stp>
        <tr r="DD251" s="1"/>
      </tp>
      <tp>
        <v>1.2619099999999999</v>
        <stp/>
        <stp>##V3_BDHV12</stp>
        <stp>9128275W8 Govt</stp>
        <stp>IDX_RATIO</stp>
        <stp>5/8/2009</stp>
        <stp>5/8/2009</stp>
        <stp>[Fixed Income  Prices 2004-2009.xlsx]TIPS!R1252C20</stp>
        <tr r="T1252" s="1"/>
      </tp>
      <tp>
        <v>1.071</v>
        <stp/>
        <stp>##V3_BDHV12</stp>
        <stp>912810FR4 Govt</stp>
        <stp>IDX_RATIO</stp>
        <stp>3/5/2007</stp>
        <stp>3/5/2007</stp>
        <stp>[Fixed Income  Prices 2004-2009.xlsx]TIPS!R681C108</stp>
        <tr r="DD681" s="1"/>
      </tp>
      <tp>
        <v>1.0690900000000001</v>
        <stp/>
        <stp>##V3_BDHV12</stp>
        <stp>912810FS2 Govt</stp>
        <stp>IDX_RATIO</stp>
        <stp>2/4/2009</stp>
        <stp>2/4/2009</stp>
        <stp>[Fixed Income  Prices 2004-2009.xlsx]TIPS!R796C112</stp>
        <tr r="DH796" s="1"/>
      </tp>
      <tp>
        <v>1.01247</v>
        <stp/>
        <stp>##V3_BDHV12</stp>
        <stp>912810FR4 Govt</stp>
        <stp>IDX_RATIO</stp>
        <stp>4/5/2005</stp>
        <stp>4/5/2005</stp>
        <stp>[Fixed Income  Prices 2004-2009.xlsx]TIPS!R184C108</stp>
        <tr r="DD184" s="1"/>
      </tp>
      <tp>
        <v>1.13988</v>
        <stp/>
        <stp>##V3_BDHV12</stp>
        <stp>912810FR4 Govt</stp>
        <stp>IDX_RATIO</stp>
        <stp>8/18/2009</stp>
        <stp>8/18/2009</stp>
        <stp>[Fixed Income  Prices 2004-2009.xlsx]TIPS!R1322C108</stp>
        <tr r="DD1322" s="1"/>
      </tp>
      <tp>
        <v>1.1651100000000001</v>
        <stp/>
        <stp>##V3_BDHV12</stp>
        <stp>912810FR4 Govt</stp>
        <stp>IDX_RATIO</stp>
        <stp>9/22/2008</stp>
        <stp>9/22/2008</stp>
        <stp>[Fixed Income  Prices 2004-2009.xlsx]TIPS!R1086C108</stp>
        <tr r="DD1086" s="1"/>
      </tp>
      <tp>
        <v>1.00237</v>
        <stp/>
        <stp>##V3_BDHV12</stp>
        <stp>912828ET3 Govt</stp>
        <stp>IDX_RATIO</stp>
        <stp>5/8/2006</stp>
        <stp>5/8/2006</stp>
        <stp>[Fixed Income  Prices 2004-2009.xlsx]TIPS!R87C76</stp>
        <tr r="BX87" s="1"/>
      </tp>
      <tp>
        <v>1.0050600000000001</v>
        <stp/>
        <stp>##V3_BDHV12</stp>
        <stp>912828CZ1 Govt</stp>
        <stp>IDX_RATIO</stp>
        <stp>3/9/2005</stp>
        <stp>3/9/2005</stp>
        <stp>[Fixed Income  Prices 2004-2009.xlsx]TIPS!R99C24</stp>
        <tr r="X99" s="1"/>
      </tp>
      <tp>
        <v>1.02658</v>
        <stp/>
        <stp>##V3_BDHV12</stp>
        <stp>912828HW3 Govt</stp>
        <stp>IDX_RATIO</stp>
        <stp>8/6/2008</stp>
        <stp>8/6/2008</stp>
        <stp>[Fixed Income  Prices 2004-2009.xlsx]TIPS!R80C48</stp>
        <tr r="AV80" s="1"/>
      </tp>
      <tp>
        <v>1.0119</v>
        <stp/>
        <stp>##V3_BDHV12</stp>
        <stp>912828HN3 Govt</stp>
        <stp>IDX_RATIO</stp>
        <stp>5/6/2008</stp>
        <stp>5/6/2008</stp>
        <stp>[Fixed Income  Prices 2004-2009.xlsx]TIPS!R88C92</stp>
        <tr r="CN88" s="1"/>
      </tp>
      <tp>
        <v>1.0322100000000001</v>
        <stp/>
        <stp>##V3_BDHV12</stp>
        <stp>912810FR4 Govt</stp>
        <stp>IDX_RATIO</stp>
        <stp>7/6/2005</stp>
        <stp>7/6/2005</stp>
        <stp>[Fixed Income  Prices 2004-2009.xlsx]TIPS!R249C108</stp>
        <tr r="DD249" s="1"/>
      </tp>
      <tp>
        <v>1.2618100000000001</v>
        <stp/>
        <stp>##V3_BDHV12</stp>
        <stp>9128275W8 Govt</stp>
        <stp>IDX_RATIO</stp>
        <stp>5/7/2009</stp>
        <stp>5/7/2009</stp>
        <stp>[Fixed Income  Prices 2004-2009.xlsx]TIPS!R1251C20</stp>
        <tr r="T1251" s="1"/>
      </tp>
      <tp>
        <v>1.2222500000000001</v>
        <stp/>
        <stp>##V3_BDHV12</stp>
        <stp>9128276R8 Govt</stp>
        <stp>IDX_RATIO</stp>
        <stp>6/2/2009</stp>
        <stp>6/2/2009</stp>
        <stp>[Fixed Income  Prices 2004-2009.xlsx]TIPS!R1269C28</stp>
        <tr r="AB1269" s="1"/>
      </tp>
      <tp>
        <v>1.03217</v>
        <stp/>
        <stp>##V3_BDHV12</stp>
        <stp>912810FR4 Govt</stp>
        <stp>IDX_RATIO</stp>
        <stp>7/7/2005</stp>
        <stp>7/7/2005</stp>
        <stp>[Fixed Income  Prices 2004-2009.xlsx]TIPS!R250C108</stp>
        <tr r="DD250" s="1"/>
      </tp>
      <tp>
        <v>1.1395599999999999</v>
        <stp/>
        <stp>##V3_BDHV12</stp>
        <stp>912810FR4 Govt</stp>
        <stp>IDX_RATIO</stp>
        <stp>8/17/2009</stp>
        <stp>8/17/2009</stp>
        <stp>[Fixed Income  Prices 2004-2009.xlsx]TIPS!R1321C108</stp>
        <tr r="DD1321" s="1"/>
      </tp>
      <tp t="s">
        <v>1/15/2007</v>
        <stp/>
        <stp>##V3_BDPV12</stp>
        <stp>9128272M3 Govt</stp>
        <stp>MATURITY</stp>
        <stp>[Fixed Income  Prices 2004-2009.xlsx]TIPS!R2C7</stp>
        <tr r="G2" s="1"/>
      </tp>
      <tp>
        <v>1.0355300000000001</v>
        <stp/>
        <stp>##V3_BDHV12</stp>
        <stp>912810FS2 Govt</stp>
        <stp>IDX_RATIO</stp>
        <stp>6/5/2007</stp>
        <stp>6/5/2007</stp>
        <stp>[Fixed Income  Prices 2004-2009.xlsx]TIPS!R360C112</stp>
        <tr r="DH360" s="1"/>
      </tp>
      <tp>
        <v>1.2617099999999999</v>
        <stp/>
        <stp>##V3_BDHV12</stp>
        <stp>9128275W8 Govt</stp>
        <stp>IDX_RATIO</stp>
        <stp>5/6/2009</stp>
        <stp>5/6/2009</stp>
        <stp>[Fixed Income  Prices 2004-2009.xlsx]TIPS!R1250C20</stp>
        <tr r="T1250" s="1"/>
      </tp>
      <tp>
        <v>1.22235</v>
        <stp/>
        <stp>##V3_BDHV12</stp>
        <stp>9128276R8 Govt</stp>
        <stp>IDX_RATIO</stp>
        <stp>6/3/2009</stp>
        <stp>6/3/2009</stp>
        <stp>[Fixed Income  Prices 2004-2009.xlsx]TIPS!R1270C28</stp>
        <tr r="AB1270" s="1"/>
      </tp>
      <tp>
        <v>1.0029600000000001</v>
        <stp/>
        <stp>##V3_BDHV12</stp>
        <stp>912828KM1 Govt</stp>
        <stp>IDX_RATIO</stp>
        <stp>5/5/2009</stp>
        <stp>5/5/2009</stp>
        <stp>[Fixed Income  Prices 2004-2009.xlsx]TIPS!R13C60</stp>
        <tr r="BH13" s="1"/>
      </tp>
      <tp>
        <v>1.01125</v>
        <stp/>
        <stp>##V3_BDHV12</stp>
        <stp>912828HW3 Govt</stp>
        <stp>IDX_RATIO</stp>
        <stp>6/6/2008</stp>
        <stp>6/6/2008</stp>
        <stp>[Fixed Income  Prices 2004-2009.xlsx]TIPS!R37C48</stp>
        <tr r="AV37" s="1"/>
      </tp>
      <tp>
        <v>1.07131</v>
        <stp/>
        <stp>##V3_BDHV12</stp>
        <stp>912810FR4 Govt</stp>
        <stp>IDX_RATIO</stp>
        <stp>3/8/2007</stp>
        <stp>3/8/2007</stp>
        <stp>[Fixed Income  Prices 2004-2009.xlsx]TIPS!R684C108</stp>
        <tr r="DD684" s="1"/>
      </tp>
      <tp>
        <v>1.01305</v>
        <stp/>
        <stp>##V3_BDHV12</stp>
        <stp>912810FR4 Govt</stp>
        <stp>IDX_RATIO</stp>
        <stp>4/8/2005</stp>
        <stp>4/8/2005</stp>
        <stp>[Fixed Income  Prices 2004-2009.xlsx]TIPS!R187C108</stp>
        <tr r="DD187" s="1"/>
      </tp>
      <tp>
        <v>1.2616100000000001</v>
        <stp/>
        <stp>##V3_BDHV12</stp>
        <stp>9128275W8 Govt</stp>
        <stp>IDX_RATIO</stp>
        <stp>5/5/2009</stp>
        <stp>5/5/2009</stp>
        <stp>[Fixed Income  Prices 2004-2009.xlsx]TIPS!R1249C20</stp>
        <tr r="T1249" s="1"/>
      </tp>
      <tp>
        <v>1.03576</v>
        <stp/>
        <stp>##V3_BDHV12</stp>
        <stp>912810FS2 Govt</stp>
        <stp>IDX_RATIO</stp>
        <stp>6/6/2007</stp>
        <stp>6/6/2007</stp>
        <stp>[Fixed Income  Prices 2004-2009.xlsx]TIPS!R361C112</stp>
        <tr r="DH361" s="1"/>
      </tp>
      <tp>
        <v>1.0322800000000001</v>
        <stp/>
        <stp>##V3_BDHV12</stp>
        <stp>912810FR4 Govt</stp>
        <stp>IDX_RATIO</stp>
        <stp>7/4/2005</stp>
        <stp>7/4/2005</stp>
        <stp>[Fixed Income  Prices 2004-2009.xlsx]TIPS!R247C108</stp>
        <tr r="DD247" s="1"/>
      </tp>
      <tp>
        <v>1.2271000000000001</v>
        <stp/>
        <stp>##V3_BDHV12</stp>
        <stp>9128276R8 Govt</stp>
        <stp>IDX_RATIO</stp>
        <stp>6/2/2008</stp>
        <stp>6/2/2008</stp>
        <stp>[Fixed Income  Prices 2004-2009.xlsx]TIPS!R1008C28</stp>
        <tr r="AB1008" s="1"/>
      </tp>
      <tp>
        <v>1.06711</v>
        <stp/>
        <stp>##V3_BDHV12</stp>
        <stp>912810FS2 Govt</stp>
        <stp>IDX_RATIO</stp>
        <stp>2/9/2009</stp>
        <stp>2/9/2009</stp>
        <stp>[Fixed Income  Prices 2004-2009.xlsx]TIPS!R799C112</stp>
        <tr r="DH799" s="1"/>
      </tp>
      <tp>
        <v>1.00542</v>
        <stp/>
        <stp>##V3_BDHV12</stp>
        <stp>912828KM1 Govt</stp>
        <stp>IDX_RATIO</stp>
        <stp>6/5/2009</stp>
        <stp>6/5/2009</stp>
        <stp>[Fixed Income  Prices 2004-2009.xlsx]TIPS!R36C60</stp>
        <tr r="BH36" s="1"/>
      </tp>
      <tp>
        <v>1.0055799999999999</v>
        <stp/>
        <stp>##V3_BDHV12</stp>
        <stp>912828JE1 Govt</stp>
        <stp>IDX_RATIO</stp>
        <stp>8/4/2008</stp>
        <stp>8/4/2008</stp>
        <stp>[Fixed Income  Prices 2004-2009.xlsx]TIPS!R21C96</stp>
        <tr r="CR21" s="1"/>
      </tp>
      <tp>
        <v>1.00295</v>
        <stp/>
        <stp>##V3_BDHV12</stp>
        <stp>912828HW3 Govt</stp>
        <stp>IDX_RATIO</stp>
        <stp>5/6/2008</stp>
        <stp>5/6/2008</stp>
        <stp>[Fixed Income  Prices 2004-2009.xlsx]TIPS!R14C48</stp>
        <tr r="AV14" s="1"/>
      </tp>
      <tp>
        <v>1.07142</v>
        <stp/>
        <stp>##V3_BDHV12</stp>
        <stp>912810FR4 Govt</stp>
        <stp>IDX_RATIO</stp>
        <stp>3/9/2007</stp>
        <stp>3/9/2007</stp>
        <stp>[Fixed Income  Prices 2004-2009.xlsx]TIPS!R685C108</stp>
        <tr r="DD685" s="1"/>
      </tp>
      <tp>
        <v>1.03224</v>
        <stp/>
        <stp>##V3_BDHV12</stp>
        <stp>912810FR4 Govt</stp>
        <stp>IDX_RATIO</stp>
        <stp>7/5/2005</stp>
        <stp>7/5/2005</stp>
        <stp>[Fixed Income  Prices 2004-2009.xlsx]TIPS!R248C108</stp>
        <tr r="DD248" s="1"/>
      </tp>
      <tp>
        <v>1.2615099999999999</v>
        <stp/>
        <stp>##V3_BDHV12</stp>
        <stp>9128275W8 Govt</stp>
        <stp>IDX_RATIO</stp>
        <stp>5/4/2009</stp>
        <stp>5/4/2009</stp>
        <stp>[Fixed Income  Prices 2004-2009.xlsx]TIPS!R1248C20</stp>
        <tr r="T1248" s="1"/>
      </tp>
      <tp>
        <v>1.0359799999999999</v>
        <stp/>
        <stp>##V3_BDHV12</stp>
        <stp>912810FS2 Govt</stp>
        <stp>IDX_RATIO</stp>
        <stp>6/7/2007</stp>
        <stp>6/7/2007</stp>
        <stp>[Fixed Income  Prices 2004-2009.xlsx]TIPS!R362C112</stp>
        <tr r="DH362" s="1"/>
      </tp>
      <tp>
        <v>1.2221500000000001</v>
        <stp/>
        <stp>##V3_BDHV12</stp>
        <stp>9128276R8 Govt</stp>
        <stp>IDX_RATIO</stp>
        <stp>6/1/2009</stp>
        <stp>6/1/2009</stp>
        <stp>[Fixed Income  Prices 2004-2009.xlsx]TIPS!R1268C28</stp>
        <tr r="AB1268" s="1"/>
      </tp>
      <tp>
        <v>1.03531</v>
        <stp/>
        <stp>##V3_BDHV12</stp>
        <stp>912810FS2 Govt</stp>
        <stp>IDX_RATIO</stp>
        <stp>6/4/2007</stp>
        <stp>6/4/2007</stp>
        <stp>[Fixed Income  Prices 2004-2009.xlsx]TIPS!R359C112</stp>
        <tr r="DH359" s="1"/>
      </tp>
      <tp>
        <v>1.2273499999999999</v>
        <stp/>
        <stp>##V3_BDHV12</stp>
        <stp>9128276R8 Govt</stp>
        <stp>IDX_RATIO</stp>
        <stp>6/3/2008</stp>
        <stp>6/3/2008</stp>
        <stp>[Fixed Income  Prices 2004-2009.xlsx]TIPS!R1009C28</stp>
        <tr r="AB1009" s="1"/>
      </tp>
      <tp>
        <v>1.13862</v>
        <stp/>
        <stp>##V3_BDHV12</stp>
        <stp>912810FR4 Govt</stp>
        <stp>IDX_RATIO</stp>
        <stp>8/14/2009</stp>
        <stp>8/14/2009</stp>
        <stp>[Fixed Income  Prices 2004-2009.xlsx]TIPS!R1320C108</stp>
        <tr r="DD1320" s="1"/>
      </tp>
      <tp>
        <v>1.0324800000000001</v>
        <stp/>
        <stp>##V3_BDHV12</stp>
        <stp>912828BD1 Govt</stp>
        <stp>IDX_RATIO</stp>
        <stp>9/8/2004</stp>
        <stp>9/8/2004</stp>
        <stp>[Fixed Income  Prices 2004-2009.xlsx]TIPS!R38C52</stp>
        <tr r="AZ38" s="1"/>
      </tp>
      <tp>
        <v>1.0152600000000001</v>
        <stp/>
        <stp>##V3_BDHV12</stp>
        <stp>912828JE1 Govt</stp>
        <stp>IDX_RATIO</stp>
        <stp>9/4/2008</stp>
        <stp>9/4/2008</stp>
        <stp>[Fixed Income  Prices 2004-2009.xlsx]TIPS!R44C96</stp>
        <tr r="CR44" s="1"/>
      </tp>
      <tp>
        <v>1.0705800000000001</v>
        <stp/>
        <stp>##V3_BDHV12</stp>
        <stp>912810FR4 Govt</stp>
        <stp>IDX_RATIO</stp>
        <stp>3/1/2007</stp>
        <stp>3/1/2007</stp>
        <stp>[Fixed Income  Prices 2004-2009.xlsx]TIPS!R679C108</stp>
        <tr r="DD679" s="1"/>
      </tp>
      <tp>
        <v>1.2276</v>
        <stp/>
        <stp>##V3_BDHV12</stp>
        <stp>9128276R8 Govt</stp>
        <stp>IDX_RATIO</stp>
        <stp>6/4/2008</stp>
        <stp>6/4/2008</stp>
        <stp>[Fixed Income  Prices 2004-2009.xlsx]TIPS!R1010C28</stp>
        <tr r="AB1010" s="1"/>
      </tp>
      <tp>
        <v>1.1373599999999999</v>
        <stp/>
        <stp>##V3_BDHV12</stp>
        <stp>912810FR4 Govt</stp>
        <stp>IDX_RATIO</stp>
        <stp>8/10/2009</stp>
        <stp>8/10/2009</stp>
        <stp>[Fixed Income  Prices 2004-2009.xlsx]TIPS!R1316C108</stp>
        <tr r="DD1316" s="1"/>
      </tp>
      <tp>
        <v>1.2278500000000001</v>
        <stp/>
        <stp>##V3_BDHV12</stp>
        <stp>9128276R8 Govt</stp>
        <stp>IDX_RATIO</stp>
        <stp>6/5/2008</stp>
        <stp>6/5/2008</stp>
        <stp>[Fixed Income  Prices 2004-2009.xlsx]TIPS!R1011C28</stp>
        <tr r="AB1011" s="1"/>
      </tp>
      <tp>
        <v>1.1665300000000001</v>
        <stp/>
        <stp>##V3_BDHV12</stp>
        <stp>912810FR4 Govt</stp>
        <stp>IDX_RATIO</stp>
        <stp>9/29/2008</stp>
        <stp>9/29/2008</stp>
        <stp>[Fixed Income  Prices 2004-2009.xlsx]TIPS!R1091C108</stp>
        <tr r="DD1091" s="1"/>
      </tp>
      <tp>
        <v>1.13768</v>
        <stp/>
        <stp>##V3_BDHV12</stp>
        <stp>912810FR4 Govt</stp>
        <stp>IDX_RATIO</stp>
        <stp>8/11/2009</stp>
        <stp>8/11/2009</stp>
        <stp>[Fixed Income  Prices 2004-2009.xlsx]TIPS!R1317C108</stp>
        <tr r="DD1317" s="1"/>
      </tp>
      <tp>
        <v>1.2612099999999999</v>
        <stp/>
        <stp>##V3_BDHV12</stp>
        <stp>9128275W8 Govt</stp>
        <stp>IDX_RATIO</stp>
        <stp>5/1/2009</stp>
        <stp>5/1/2009</stp>
        <stp>[Fixed Income  Prices 2004-2009.xlsx]TIPS!R1247C20</stp>
        <tr r="T1247" s="1"/>
      </tp>
      <tp>
        <v>1.03464</v>
        <stp/>
        <stp>##V3_BDHV12</stp>
        <stp>912810FS2 Govt</stp>
        <stp>IDX_RATIO</stp>
        <stp>6/1/2007</stp>
        <stp>6/1/2007</stp>
        <stp>[Fixed Income  Prices 2004-2009.xlsx]TIPS!R358C112</stp>
        <tr r="DH358" s="1"/>
      </tp>
      <tp>
        <v>1.2280899999999999</v>
        <stp/>
        <stp>##V3_BDHV12</stp>
        <stp>9128276R8 Govt</stp>
        <stp>IDX_RATIO</stp>
        <stp>6/6/2008</stp>
        <stp>6/6/2008</stp>
        <stp>[Fixed Income  Prices 2004-2009.xlsx]TIPS!R1012C28</stp>
        <tr r="AB1012" s="1"/>
      </tp>
      <tp>
        <v>1.22245</v>
        <stp/>
        <stp>##V3_BDHV12</stp>
        <stp>9128276R8 Govt</stp>
        <stp>IDX_RATIO</stp>
        <stp>6/4/2009</stp>
        <stp>6/4/2009</stp>
        <stp>[Fixed Income  Prices 2004-2009.xlsx]TIPS!R1271C28</stp>
        <tr r="AB1271" s="1"/>
      </tp>
      <tp>
        <v>1.1379900000000001</v>
        <stp/>
        <stp>##V3_BDHV12</stp>
        <stp>912810FR4 Govt</stp>
        <stp>IDX_RATIO</stp>
        <stp>8/12/2009</stp>
        <stp>8/12/2009</stp>
        <stp>[Fixed Income  Prices 2004-2009.xlsx]TIPS!R1318C108</stp>
        <tr r="DD1318" s="1"/>
      </tp>
      <tp>
        <v>1.0323800000000001</v>
        <stp/>
        <stp>##V3_BDHV12</stp>
        <stp>912810FR4 Govt</stp>
        <stp>IDX_RATIO</stp>
        <stp>7/1/2005</stp>
        <stp>7/1/2005</stp>
        <stp>[Fixed Income  Prices 2004-2009.xlsx]TIPS!R246C108</stp>
        <tr r="DD246" s="1"/>
      </tp>
      <tp>
        <v>1.2225600000000001</v>
        <stp/>
        <stp>##V3_BDHV12</stp>
        <stp>9128276R8 Govt</stp>
        <stp>IDX_RATIO</stp>
        <stp>6/5/2009</stp>
        <stp>6/5/2009</stp>
        <stp>[Fixed Income  Prices 2004-2009.xlsx]TIPS!R1272C28</stp>
        <tr r="AB1272" s="1"/>
      </tp>
      <tp>
        <v>1.1383099999999999</v>
        <stp/>
        <stp>##V3_BDHV12</stp>
        <stp>912810FR4 Govt</stp>
        <stp>IDX_RATIO</stp>
        <stp>8/13/2009</stp>
        <stp>8/13/2009</stp>
        <stp>[Fixed Income  Prices 2004-2009.xlsx]TIPS!R1319C108</stp>
        <tr r="DD1319" s="1"/>
      </tp>
      <tp>
        <v>1.2011400000000001</v>
        <stp/>
        <stp>##V3_BDHV12</stp>
        <stp>9128277J5 Govt</stp>
        <stp>IDX_RATIO</stp>
        <stp>7/3/2009</stp>
        <stp>7/3/2009</stp>
        <stp>[Fixed Income  Prices 2004-2009.xlsx]TIPS!R1292C36</stp>
        <tr r="AJ1292" s="1"/>
      </tp>
      <tp>
        <v>1.20983</v>
        <stp/>
        <stp>##V3_BDHV12</stp>
        <stp>9128277J5 Govt</stp>
        <stp>IDX_RATIO</stp>
        <stp>7/1/2008</stp>
        <stp>7/1/2008</stp>
        <stp>[Fixed Income  Prices 2004-2009.xlsx]TIPS!R1029C36</stp>
        <tr r="AJ1029" s="1"/>
      </tp>
      <tp>
        <v>1.20103</v>
        <stp/>
        <stp>##V3_BDHV12</stp>
        <stp>9128277J5 Govt</stp>
        <stp>IDX_RATIO</stp>
        <stp>7/2/2009</stp>
        <stp>7/2/2009</stp>
        <stp>[Fixed Income  Prices 2004-2009.xlsx]TIPS!R1291C36</stp>
        <tr r="AJ1291" s="1"/>
      </tp>
      <tp>
        <v>1.20092</v>
        <stp/>
        <stp>##V3_BDHV12</stp>
        <stp>9128277J5 Govt</stp>
        <stp>IDX_RATIO</stp>
        <stp>7/1/2009</stp>
        <stp>7/1/2009</stp>
        <stp>[Fixed Income  Prices 2004-2009.xlsx]TIPS!R1290C36</stp>
        <tr r="AJ1290" s="1"/>
      </tp>
      <tp>
        <v>1.2104900000000001</v>
        <stp/>
        <stp>##V3_BDHV12</stp>
        <stp>9128277J5 Govt</stp>
        <stp>IDX_RATIO</stp>
        <stp>7/3/2008</stp>
        <stp>7/3/2008</stp>
        <stp>[Fixed Income  Prices 2004-2009.xlsx]TIPS!R1031C36</stp>
        <tr r="AJ1031" s="1"/>
      </tp>
      <tp>
        <v>1.2101600000000001</v>
        <stp/>
        <stp>##V3_BDHV12</stp>
        <stp>9128277J5 Govt</stp>
        <stp>IDX_RATIO</stp>
        <stp>7/2/2008</stp>
        <stp>7/2/2008</stp>
        <stp>[Fixed Income  Prices 2004-2009.xlsx]TIPS!R1030C36</stp>
        <tr r="AJ1030" s="1"/>
      </tp>
      <tp>
        <v>1.2015899999999999</v>
        <stp/>
        <stp>##V3_BDHV12</stp>
        <stp>9128277J5 Govt</stp>
        <stp>IDX_RATIO</stp>
        <stp>7/7/2009</stp>
        <stp>7/7/2009</stp>
        <stp>[Fixed Income  Prices 2004-2009.xlsx]TIPS!R1294C36</stp>
        <tr r="AJ1294" s="1"/>
      </tp>
      <tp>
        <v>1.2014800000000001</v>
        <stp/>
        <stp>##V3_BDHV12</stp>
        <stp>9128277J5 Govt</stp>
        <stp>IDX_RATIO</stp>
        <stp>7/6/2009</stp>
        <stp>7/6/2009</stp>
        <stp>[Fixed Income  Prices 2004-2009.xlsx]TIPS!R1293C36</stp>
        <tr r="AJ1293" s="1"/>
      </tp>
      <tp>
        <v>1.21082</v>
        <stp/>
        <stp>##V3_BDHV12</stp>
        <stp>9128277J5 Govt</stp>
        <stp>IDX_RATIO</stp>
        <stp>7/4/2008</stp>
        <stp>7/4/2008</stp>
        <stp>[Fixed Income  Prices 2004-2009.xlsx]TIPS!R1032C36</stp>
        <tr r="AJ1032" s="1"/>
      </tp>
      <tp>
        <v>1.2118</v>
        <stp/>
        <stp>##V3_BDHV12</stp>
        <stp>9128277J5 Govt</stp>
        <stp>IDX_RATIO</stp>
        <stp>7/7/2008</stp>
        <stp>7/7/2008</stp>
        <stp>[Fixed Income  Prices 2004-2009.xlsx]TIPS!R1033C36</stp>
        <tr r="AJ1033" s="1"/>
      </tp>
      <tp>
        <v>1.2124600000000001</v>
        <stp/>
        <stp>##V3_BDHV12</stp>
        <stp>9128277J5 Govt</stp>
        <stp>IDX_RATIO</stp>
        <stp>7/9/2008</stp>
        <stp>7/9/2008</stp>
        <stp>[Fixed Income  Prices 2004-2009.xlsx]TIPS!R1035C36</stp>
        <tr r="AJ1035" s="1"/>
      </tp>
      <tp>
        <v>1.2121299999999999</v>
        <stp/>
        <stp>##V3_BDHV12</stp>
        <stp>9128277J5 Govt</stp>
        <stp>IDX_RATIO</stp>
        <stp>7/8/2008</stp>
        <stp>7/8/2008</stp>
        <stp>[Fixed Income  Prices 2004-2009.xlsx]TIPS!R1034C36</stp>
        <tr r="AJ1034" s="1"/>
      </tp>
      <tp>
        <v>1.20181</v>
        <stp/>
        <stp>##V3_BDHV12</stp>
        <stp>9128277J5 Govt</stp>
        <stp>IDX_RATIO</stp>
        <stp>7/9/2009</stp>
        <stp>7/9/2009</stp>
        <stp>[Fixed Income  Prices 2004-2009.xlsx]TIPS!R1296C36</stp>
        <tr r="AJ1296" s="1"/>
      </tp>
      <tp>
        <v>1.2017</v>
        <stp/>
        <stp>##V3_BDHV12</stp>
        <stp>9128277J5 Govt</stp>
        <stp>IDX_RATIO</stp>
        <stp>7/8/2009</stp>
        <stp>7/8/2009</stp>
        <stp>[Fixed Income  Prices 2004-2009.xlsx]TIPS!R1295C36</stp>
        <tr r="AJ1295" s="1"/>
      </tp>
      <tp t="e">
        <v>#N/A</v>
        <stp/>
        <stp>##V3_BDHV12</stp>
        <stp>912833LU Govt</stp>
        <stp>YLD_YTM_ASK</stp>
        <stp>20050128</stp>
        <stp>20050304</stp>
        <stp>[Fixed Income  Prices 2004-2009.xlsx]STRIP Yield Curve!R247C13</stp>
        <stp>Days=N</stp>
        <stp>Fill=B</stp>
        <stp>Sort=D</stp>
        <stp>Per=cW</stp>
        <stp>Dts=H</stp>
        <stp>cols=1;rows=6</stp>
        <tr r="M247" s="4"/>
      </tp>
      <tp>
        <v>1.23664</v>
        <stp/>
        <stp>##V3_BDHV12</stp>
        <stp>9128276R8 Govt</stp>
        <stp>IDX_RATIO</stp>
        <stp>7/8/2008</stp>
        <stp>7/8/2008</stp>
        <stp>[Fixed Income  Prices 2004-2009.xlsx]TIPS!R1034C28</stp>
        <tr r="AB1034" s="1"/>
      </tp>
      <tp>
        <v>1.02732</v>
        <stp/>
        <stp>##V3_BDHV12</stp>
        <stp>912810FR4 Govt</stp>
        <stp>IDX_RATIO</stp>
        <stp>6/9/2005</stp>
        <stp>6/9/2005</stp>
        <stp>[Fixed Income  Prices 2004-2009.xlsx]TIPS!R230C108</stp>
        <tr r="DD230" s="1"/>
      </tp>
      <tp>
        <v>1.00431</v>
        <stp/>
        <stp>##V3_BDHV12</stp>
        <stp>912828JX9 Govt</stp>
        <stp>IDX_RATIO</stp>
        <stp>9/7/2009</stp>
        <stp>9/7/2009</stp>
        <stp>[Fixed Income  Prices 2004-2009.xlsx]TIPS!R179C100</stp>
        <tr r="CV179" s="1"/>
      </tp>
      <tp>
        <v>1.0042500000000001</v>
        <stp/>
        <stp>##V3_BDHV12</stp>
        <stp>912828JX9 Govt</stp>
        <stp>IDX_RATIO</stp>
        <stp>9/8/2009</stp>
        <stp>9/8/2009</stp>
        <stp>[Fixed Income  Prices 2004-2009.xlsx]TIPS!R180C100</stp>
        <tr r="CV180" s="1"/>
      </tp>
      <tp>
        <v>1.0270900000000001</v>
        <stp/>
        <stp>##V3_BDHV12</stp>
        <stp>912810FR4 Govt</stp>
        <stp>IDX_RATIO</stp>
        <stp>6/8/2005</stp>
        <stp>6/8/2005</stp>
        <stp>[Fixed Income  Prices 2004-2009.xlsx]TIPS!R229C108</stp>
        <tr r="DD229" s="1"/>
      </tp>
      <tp>
        <v>1.0031099999999999</v>
        <stp/>
        <stp>##V3_BDHV12</stp>
        <stp>912828HN3 Govt</stp>
        <stp>IDX_RATIO</stp>
        <stp>2/7/2008</stp>
        <stp>2/7/2008</stp>
        <stp>[Fixed Income  Prices 2004-2009.xlsx]TIPS!R25C92</stp>
        <tr r="CN25" s="1"/>
      </tp>
      <tp>
        <v>0.99443000000000004</v>
        <stp/>
        <stp>##V3_BDHV12</stp>
        <stp>912828ET3 Govt</stp>
        <stp>IDX_RATIO</stp>
        <stp>2/9/2006</stp>
        <stp>2/9/2006</stp>
        <stp>[Fixed Income  Prices 2004-2009.xlsx]TIPS!R25C76</stp>
        <tr r="BX25" s="1"/>
      </tp>
      <tp>
        <v>1.0417700000000001</v>
        <stp/>
        <stp>##V3_BDHV12</stp>
        <stp>912810FS2 Govt</stp>
        <stp>IDX_RATIO</stp>
        <stp>7/3/2007</stp>
        <stp>7/3/2007</stp>
        <stp>[Fixed Income  Prices 2004-2009.xlsx]TIPS!R380C112</stp>
        <tr r="DH380" s="1"/>
      </tp>
      <tp>
        <v>1.23698</v>
        <stp/>
        <stp>##V3_BDHV12</stp>
        <stp>9128276R8 Govt</stp>
        <stp>IDX_RATIO</stp>
        <stp>7/9/2008</stp>
        <stp>7/9/2008</stp>
        <stp>[Fixed Income  Prices 2004-2009.xlsx]TIPS!R1035C28</stp>
        <tr r="AB1035" s="1"/>
      </tp>
      <tp>
        <v>1.0042</v>
        <stp/>
        <stp>##V3_BDHV12</stp>
        <stp>912828JX9 Govt</stp>
        <stp>IDX_RATIO</stp>
        <stp>9/9/2009</stp>
        <stp>9/9/2009</stp>
        <stp>[Fixed Income  Prices 2004-2009.xlsx]TIPS!R181C100</stp>
        <tr r="CV181" s="1"/>
      </tp>
      <tp>
        <v>1.1432500000000001</v>
        <stp/>
        <stp>##V3_BDHV12</stp>
        <stp>912810FR4 Govt</stp>
        <stp>IDX_RATIO</stp>
        <stp>9/18/2009</stp>
        <stp>9/18/2009</stp>
        <stp>[Fixed Income  Prices 2004-2009.xlsx]TIPS!R1345C108</stp>
        <tr r="DD1345" s="1"/>
      </tp>
      <tp>
        <v>1.0035400000000001</v>
        <stp/>
        <stp>##V3_BDHV12</stp>
        <stp>912828HN3 Govt</stp>
        <stp>IDX_RATIO</stp>
        <stp>3/7/2008</stp>
        <stp>3/7/2008</stp>
        <stp>[Fixed Income  Prices 2004-2009.xlsx]TIPS!R46C92</stp>
        <tr r="CN46" s="1"/>
      </tp>
      <tp>
        <v>0.99350000000000005</v>
        <stp/>
        <stp>##V3_BDHV12</stp>
        <stp>912828ET3 Govt</stp>
        <stp>IDX_RATIO</stp>
        <stp>3/9/2006</stp>
        <stp>3/9/2006</stp>
        <stp>[Fixed Income  Prices 2004-2009.xlsx]TIPS!R45C76</stp>
        <tr r="BX45" s="1"/>
      </tp>
      <tp>
        <v>1.0543100000000001</v>
        <stp/>
        <stp>##V3_BDHV12</stp>
        <stp>912810FS2 Govt</stp>
        <stp>IDX_RATIO</stp>
        <stp>1/9/2008</stp>
        <stp>1/9/2008</stp>
        <stp>[Fixed Income  Prices 2004-2009.xlsx]TIPS!R516C112</stp>
        <tr r="DH516" s="1"/>
      </tp>
      <tp>
        <v>1.226</v>
        <stp/>
        <stp>##V3_BDHV12</stp>
        <stp>9128276R8 Govt</stp>
        <stp>IDX_RATIO</stp>
        <stp>7/8/2009</stp>
        <stp>7/8/2009</stp>
        <stp>[Fixed Income  Prices 2004-2009.xlsx]TIPS!R1295C28</stp>
        <tr r="AB1295" s="1"/>
      </tp>
      <tp>
        <v>0.99924000000000002</v>
        <stp/>
        <stp>##V3_BDHV12</stp>
        <stp>912828DH0 Govt</stp>
        <stp>IDX_RATIO</stp>
        <stp>2/9/2005</stp>
        <stp>2/9/2005</stp>
        <stp>[Fixed Income  Prices 2004-2009.xlsx]TIPS!R23C68</stp>
        <tr r="BP23" s="1"/>
      </tp>
      <tp>
        <v>1.0541100000000001</v>
        <stp/>
        <stp>##V3_BDHV12</stp>
        <stp>912810FS2 Govt</stp>
        <stp>IDX_RATIO</stp>
        <stp>1/8/2008</stp>
        <stp>1/8/2008</stp>
        <stp>[Fixed Income  Prices 2004-2009.xlsx]TIPS!R515C112</stp>
        <tr r="DH515" s="1"/>
      </tp>
      <tp>
        <v>1.00447</v>
        <stp/>
        <stp>##V3_BDHV12</stp>
        <stp>912828JX9 Govt</stp>
        <stp>IDX_RATIO</stp>
        <stp>9/4/2009</stp>
        <stp>9/4/2009</stp>
        <stp>[Fixed Income  Prices 2004-2009.xlsx]TIPS!R178C100</stp>
        <tr r="CV178" s="1"/>
      </tp>
      <tp>
        <v>1.22611</v>
        <stp/>
        <stp>##V3_BDHV12</stp>
        <stp>9128276R8 Govt</stp>
        <stp>IDX_RATIO</stp>
        <stp>7/9/2009</stp>
        <stp>7/9/2009</stp>
        <stp>[Fixed Income  Prices 2004-2009.xlsx]TIPS!R1296C28</stp>
        <tr r="AB1296" s="1"/>
      </tp>
      <tp>
        <v>1.1593499999999999</v>
        <stp/>
        <stp>##V3_BDHV12</stp>
        <stp>912810FR4 Govt</stp>
        <stp>IDX_RATIO</stp>
        <stp>8/28/2008</stp>
        <stp>8/28/2008</stp>
        <stp>[Fixed Income  Prices 2004-2009.xlsx]TIPS!R1069C108</stp>
        <tr r="DD1069" s="1"/>
      </tp>
      <tp>
        <v>1.1597200000000001</v>
        <stp/>
        <stp>##V3_BDHV12</stp>
        <stp>912810FR4 Govt</stp>
        <stp>IDX_RATIO</stp>
        <stp>8/29/2008</stp>
        <stp>8/29/2008</stp>
        <stp>[Fixed Income  Prices 2004-2009.xlsx]TIPS!R1070C108</stp>
        <tr r="DD1070" s="1"/>
      </tp>
      <tp>
        <v>0.99716000000000005</v>
        <stp/>
        <stp>##V3_BDHV12</stp>
        <stp>912828DH0 Govt</stp>
        <stp>IDX_RATIO</stp>
        <stp>3/9/2005</stp>
        <stp>3/9/2005</stp>
        <stp>[Fixed Income  Prices 2004-2009.xlsx]TIPS!R43C68</stp>
        <tr r="BP43" s="1"/>
      </tp>
      <tp>
        <v>1.0045200000000001</v>
        <stp/>
        <stp>##V3_BDHV12</stp>
        <stp>912828JX9 Govt</stp>
        <stp>IDX_RATIO</stp>
        <stp>9/3/2009</stp>
        <stp>9/3/2009</stp>
        <stp>[Fixed Income  Prices 2004-2009.xlsx]TIPS!R177C100</stp>
        <tr r="CV177" s="1"/>
      </tp>
      <tp>
        <v>1.06938</v>
        <stp/>
        <stp>##V3_BDHV12</stp>
        <stp>912810FR4 Govt</stp>
        <stp>IDX_RATIO</stp>
        <stp>2/8/2007</stp>
        <stp>2/8/2007</stp>
        <stp>[Fixed Income  Prices 2004-2009.xlsx]TIPS!R664C108</stp>
        <tr r="DD664" s="1"/>
      </tp>
      <tp>
        <v>1.0423800000000001</v>
        <stp/>
        <stp>##V3_BDHV12</stp>
        <stp>912810FS2 Govt</stp>
        <stp>IDX_RATIO</stp>
        <stp>7/6/2007</stp>
        <stp>7/6/2007</stp>
        <stp>[Fixed Income  Prices 2004-2009.xlsx]TIPS!R383C112</stp>
        <tr r="DH383" s="1"/>
      </tp>
      <tp>
        <v>1.16673</v>
        <stp/>
        <stp>##V3_BDHV12</stp>
        <stp>912810FR4 Govt</stp>
        <stp>IDX_RATIO</stp>
        <stp>9/30/2008</stp>
        <stp>9/30/2008</stp>
        <stp>[Fixed Income  Prices 2004-2009.xlsx]TIPS!R1092C108</stp>
        <tr r="DD1092" s="1"/>
      </tp>
      <tp t="e">
        <v>#N/A</v>
        <stp/>
        <stp>##V3_BDHV12</stp>
        <stp>912833KQ Govt</stp>
        <stp>YLD_YTM_ASK</stp>
        <stp>20080208</stp>
        <stp>20080425</stp>
        <stp>[Fixed Income  Prices 2004-2009.xlsx]STRIP Yield Curve!R83C11</stp>
        <stp>Days=N</stp>
        <stp>Fill=B</stp>
        <stp>Sort=D</stp>
        <stp>Per=cW</stp>
        <stp>Dts=H</stp>
        <stp>cols=1;rows=12</stp>
        <tr r="K83" s="4"/>
      </tp>
      <tp>
        <v>1.0113399999999999</v>
        <stp/>
        <stp>##V3_BDHV12</stp>
        <stp>912828KM1 Govt</stp>
        <stp>IDX_RATIO</stp>
        <stp>8/4/2009</stp>
        <stp>8/4/2009</stp>
        <stp>[Fixed Income  Prices 2004-2009.xlsx]TIPS!R78C60</stp>
        <tr r="BH78" s="1"/>
      </tp>
      <tp>
        <v>1.0038400000000001</v>
        <stp/>
        <stp>##V3_BDHV12</stp>
        <stp>912828GX2 Govt</stp>
        <stp>IDX_RATIO</stp>
        <stp>8/9/2007</stp>
        <stp>8/9/2007</stp>
        <stp>[Fixed Income  Prices 2004-2009.xlsx]TIPS!R25C88</stp>
        <tr r="CJ25" s="1"/>
      </tp>
      <tp>
        <v>1.00457</v>
        <stp/>
        <stp>##V3_BDHV12</stp>
        <stp>912828JX9 Govt</stp>
        <stp>IDX_RATIO</stp>
        <stp>9/2/2009</stp>
        <stp>9/2/2009</stp>
        <stp>[Fixed Income  Prices 2004-2009.xlsx]TIPS!R176C100</stp>
        <tr r="CV176" s="1"/>
      </tp>
      <tp>
        <v>1.0694399999999999</v>
        <stp/>
        <stp>##V3_BDHV12</stp>
        <stp>912810FR4 Govt</stp>
        <stp>IDX_RATIO</stp>
        <stp>2/9/2007</stp>
        <stp>2/9/2007</stp>
        <stp>[Fixed Income  Prices 2004-2009.xlsx]TIPS!R665C108</stp>
        <tr r="DD665" s="1"/>
      </tp>
      <tp>
        <v>1.00284</v>
        <stp/>
        <stp>##V3_BDHV12</stp>
        <stp>912828FL9 Govt</stp>
        <stp>IDX_RATIO</stp>
        <stp>8/3/2006</stp>
        <stp>8/3/2006</stp>
        <stp>[Fixed Income  Prices 2004-2009.xlsx]TIPS!R20C80</stp>
        <tr r="CB20" s="1"/>
      </tp>
      <tp>
        <v>1.0065</v>
        <stp/>
        <stp>##V3_BDHV12</stp>
        <stp>912828DH0 Govt</stp>
        <stp>IDX_RATIO</stp>
        <stp>5/9/2005</stp>
        <stp>5/9/2005</stp>
        <stp>[Fixed Income  Prices 2004-2009.xlsx]TIPS!R86C68</stp>
        <tr r="BP86" s="1"/>
      </tp>
      <tp>
        <v>1.0046299999999999</v>
        <stp/>
        <stp>##V3_BDHV12</stp>
        <stp>912828JX9 Govt</stp>
        <stp>IDX_RATIO</stp>
        <stp>9/1/2009</stp>
        <stp>9/1/2009</stp>
        <stp>[Fixed Income  Prices 2004-2009.xlsx]TIPS!R175C100</stp>
        <tr r="CV175" s="1"/>
      </tp>
      <tp>
        <v>1.0419700000000001</v>
        <stp/>
        <stp>##V3_BDHV12</stp>
        <stp>912810FS2 Govt</stp>
        <stp>IDX_RATIO</stp>
        <stp>7/4/2007</stp>
        <stp>7/4/2007</stp>
        <stp>[Fixed Income  Prices 2004-2009.xlsx]TIPS!R381C112</stp>
        <tr r="DH381" s="1"/>
      </tp>
      <tp>
        <v>1.25664</v>
        <stp/>
        <stp>##V3_BDHV12</stp>
        <stp>9128275W8 Govt</stp>
        <stp>IDX_RATIO</stp>
        <stp>4/9/2009</stp>
        <stp>4/9/2009</stp>
        <stp>[Fixed Income  Prices 2004-2009.xlsx]TIPS!R1231C20</stp>
        <tr r="T1231" s="1"/>
      </tp>
      <tp>
        <v>1.00814</v>
        <stp/>
        <stp>##V3_BDHV12</stp>
        <stp>912828HN3 Govt</stp>
        <stp>IDX_RATIO</stp>
        <stp>4/7/2008</stp>
        <stp>4/7/2008</stp>
        <stp>[Fixed Income  Prices 2004-2009.xlsx]TIPS!R67C92</stp>
        <tr r="CN67" s="1"/>
      </tp>
      <tp>
        <v>1.00728</v>
        <stp/>
        <stp>##V3_BDHV12</stp>
        <stp>912828CZ1 Govt</stp>
        <stp>IDX_RATIO</stp>
        <stp>2/8/2005</stp>
        <stp>2/8/2005</stp>
        <stp>[Fixed Income  Prices 2004-2009.xlsx]TIPS!R78C24</stp>
        <tr r="X78" s="1"/>
      </tp>
      <tp>
        <v>1.0421800000000001</v>
        <stp/>
        <stp>##V3_BDHV12</stp>
        <stp>912810FS2 Govt</stp>
        <stp>IDX_RATIO</stp>
        <stp>7/5/2007</stp>
        <stp>7/5/2007</stp>
        <stp>[Fixed Income  Prices 2004-2009.xlsx]TIPS!R382C112</stp>
        <tr r="DH382" s="1"/>
      </tp>
      <tp>
        <v>1.2564299999999999</v>
        <stp/>
        <stp>##V3_BDHV12</stp>
        <stp>9128275W8 Govt</stp>
        <stp>IDX_RATIO</stp>
        <stp>4/8/2009</stp>
        <stp>4/8/2009</stp>
        <stp>[Fixed Income  Prices 2004-2009.xlsx]TIPS!R1230C20</stp>
        <tr r="T1230" s="1"/>
      </tp>
      <tp>
        <v>1.0025500000000001</v>
        <stp/>
        <stp>##V3_BDHV12</stp>
        <stp>912828ET3 Govt</stp>
        <stp>IDX_RATIO</stp>
        <stp>5/9/2006</stp>
        <stp>5/9/2006</stp>
        <stp>[Fixed Income  Prices 2004-2009.xlsx]TIPS!R88C76</stp>
        <tr r="BX88" s="1"/>
      </tp>
      <tp>
        <v>1.00499</v>
        <stp/>
        <stp>##V3_BDHV12</stp>
        <stp>912828CZ1 Govt</stp>
        <stp>IDX_RATIO</stp>
        <stp>3/8/2005</stp>
        <stp>3/8/2005</stp>
        <stp>[Fixed Income  Prices 2004-2009.xlsx]TIPS!R98C24</stp>
        <tr r="X98" s="1"/>
      </tp>
      <tp>
        <v>1.02691</v>
        <stp/>
        <stp>##V3_BDHV12</stp>
        <stp>912828HW3 Govt</stp>
        <stp>IDX_RATIO</stp>
        <stp>8/7/2008</stp>
        <stp>8/7/2008</stp>
        <stp>[Fixed Income  Prices 2004-2009.xlsx]TIPS!R81C48</stp>
        <tr r="AV81" s="1"/>
      </tp>
      <tp>
        <v>1.0121800000000001</v>
        <stp/>
        <stp>##V3_BDHV12</stp>
        <stp>912828HN3 Govt</stp>
        <stp>IDX_RATIO</stp>
        <stp>5/7/2008</stp>
        <stp>5/7/2008</stp>
        <stp>[Fixed Income  Prices 2004-2009.xlsx]TIPS!R89C92</stp>
        <tr r="CN89" s="1"/>
      </tp>
      <tp>
        <v>1.2562199999999999</v>
        <stp/>
        <stp>##V3_BDHV12</stp>
        <stp>9128275W8 Govt</stp>
        <stp>IDX_RATIO</stp>
        <stp>4/7/2009</stp>
        <stp>4/7/2009</stp>
        <stp>[Fixed Income  Prices 2004-2009.xlsx]TIPS!R1229C20</stp>
        <tr r="T1229" s="1"/>
      </tp>
      <tp>
        <v>1.2253099999999999</v>
        <stp/>
        <stp>##V3_BDHV12</stp>
        <stp>9128276R8 Govt</stp>
        <stp>IDX_RATIO</stp>
        <stp>7/2/2009</stp>
        <stp>7/2/2009</stp>
        <stp>[Fixed Income  Prices 2004-2009.xlsx]TIPS!R1291C28</stp>
        <tr r="AB1291" s="1"/>
      </tp>
      <tp>
        <v>1.0530999999999999</v>
        <stp/>
        <stp>##V3_BDHV12</stp>
        <stp>912810FS2 Govt</stp>
        <stp>IDX_RATIO</stp>
        <stp>1/3/2008</stp>
        <stp>1/3/2008</stp>
        <stp>[Fixed Income  Prices 2004-2009.xlsx]TIPS!R512C112</stp>
        <tr r="DH512" s="1"/>
      </tp>
      <tp>
        <v>1.14367</v>
        <stp/>
        <stp>##V3_BDHV12</stp>
        <stp>912810FR4 Govt</stp>
        <stp>IDX_RATIO</stp>
        <stp>9/11/2009</stp>
        <stp>9/11/2009</stp>
        <stp>[Fixed Income  Prices 2004-2009.xlsx]TIPS!R1340C108</stp>
        <tr r="DD1340" s="1"/>
      </tp>
      <tp>
        <v>1.0180100000000001</v>
        <stp/>
        <stp>##V3_BDHV12</stp>
        <stp>912828HW3 Govt</stp>
        <stp>IDX_RATIO</stp>
        <stp>7/7/2008</stp>
        <stp>7/7/2008</stp>
        <stp>[Fixed Income  Prices 2004-2009.xlsx]TIPS!R58C48</stp>
        <tr r="AV58" s="1"/>
      </tp>
      <tp>
        <v>1.2560100000000001</v>
        <stp/>
        <stp>##V3_BDHV12</stp>
        <stp>9128275W8 Govt</stp>
        <stp>IDX_RATIO</stp>
        <stp>4/6/2009</stp>
        <stp>4/6/2009</stp>
        <stp>[Fixed Income  Prices 2004-2009.xlsx]TIPS!R1228C20</stp>
        <tr r="T1228" s="1"/>
      </tp>
      <tp>
        <v>1.22543</v>
        <stp/>
        <stp>##V3_BDHV12</stp>
        <stp>9128276R8 Govt</stp>
        <stp>IDX_RATIO</stp>
        <stp>7/3/2009</stp>
        <stp>7/3/2009</stp>
        <stp>[Fixed Income  Prices 2004-2009.xlsx]TIPS!R1292C28</stp>
        <tr r="AB1292" s="1"/>
      </tp>
      <tp>
        <v>1.06921</v>
        <stp/>
        <stp>##V3_BDHV12</stp>
        <stp>912810FR4 Govt</stp>
        <stp>IDX_RATIO</stp>
        <stp>2/5/2007</stp>
        <stp>2/5/2007</stp>
        <stp>[Fixed Income  Prices 2004-2009.xlsx]TIPS!R661C108</stp>
        <tr r="DD661" s="1"/>
      </tp>
      <tp>
        <v>1.0254799999999999</v>
        <stp/>
        <stp>##V3_BDHV12</stp>
        <stp>912810FR4 Govt</stp>
        <stp>IDX_RATIO</stp>
        <stp>6/1/2005</stp>
        <stp>6/1/2005</stp>
        <stp>[Fixed Income  Prices 2004-2009.xlsx]TIPS!R224C108</stp>
        <tr r="DD224" s="1"/>
      </tp>
      <tp>
        <v>1.0528999999999999</v>
        <stp/>
        <stp>##V3_BDHV12</stp>
        <stp>912810FS2 Govt</stp>
        <stp>IDX_RATIO</stp>
        <stp>1/2/2008</stp>
        <stp>1/2/2008</stp>
        <stp>[Fixed Income  Prices 2004-2009.xlsx]TIPS!R511C112</stp>
        <tr r="DH511" s="1"/>
      </tp>
      <tp>
        <v>1.2342900000000001</v>
        <stp/>
        <stp>##V3_BDHV12</stp>
        <stp>9128276R8 Govt</stp>
        <stp>IDX_RATIO</stp>
        <stp>7/1/2008</stp>
        <stp>7/1/2008</stp>
        <stp>[Fixed Income  Prices 2004-2009.xlsx]TIPS!R1029C28</stp>
        <tr r="AB1029" s="1"/>
      </tp>
      <tp>
        <v>1.1571100000000001</v>
        <stp/>
        <stp>##V3_BDHV12</stp>
        <stp>912810FR4 Govt</stp>
        <stp>IDX_RATIO</stp>
        <stp>8/22/2008</stp>
        <stp>8/22/2008</stp>
        <stp>[Fixed Income  Prices 2004-2009.xlsx]TIPS!R1065C108</stp>
        <tr r="DD1065" s="1"/>
      </tp>
      <tp>
        <v>1.00288</v>
        <stp/>
        <stp>##V3_BDHV12</stp>
        <stp>912828KM1 Govt</stp>
        <stp>IDX_RATIO</stp>
        <stp>5/4/2009</stp>
        <stp>5/4/2009</stp>
        <stp>[Fixed Income  Prices 2004-2009.xlsx]TIPS!R12C60</stp>
        <tr r="BH12" s="1"/>
      </tp>
      <tp>
        <v>1.0692699999999999</v>
        <stp/>
        <stp>##V3_BDHV12</stp>
        <stp>912810FR4 Govt</stp>
        <stp>IDX_RATIO</stp>
        <stp>2/6/2007</stp>
        <stp>2/6/2007</stp>
        <stp>[Fixed Income  Prices 2004-2009.xlsx]TIPS!R662C108</stp>
        <tr r="DD662" s="1"/>
      </tp>
      <tp>
        <v>1.0257099999999999</v>
        <stp/>
        <stp>##V3_BDHV12</stp>
        <stp>912810FR4 Govt</stp>
        <stp>IDX_RATIO</stp>
        <stp>6/2/2005</stp>
        <stp>6/2/2005</stp>
        <stp>[Fixed Income  Prices 2004-2009.xlsx]TIPS!R225C108</stp>
        <tr r="DD225" s="1"/>
      </tp>
      <tp>
        <v>1.2346300000000001</v>
        <stp/>
        <stp>##V3_BDHV12</stp>
        <stp>9128276R8 Govt</stp>
        <stp>IDX_RATIO</stp>
        <stp>7/2/2008</stp>
        <stp>7/2/2008</stp>
        <stp>[Fixed Income  Prices 2004-2009.xlsx]TIPS!R1030C28</stp>
        <tr r="AB1030" s="1"/>
      </tp>
      <tp>
        <v>1.0526899999999999</v>
        <stp/>
        <stp>##V3_BDHV12</stp>
        <stp>912810FS2 Govt</stp>
        <stp>IDX_RATIO</stp>
        <stp>1/1/2008</stp>
        <stp>1/1/2008</stp>
        <stp>[Fixed Income  Prices 2004-2009.xlsx]TIPS!R510C112</stp>
        <tr r="DH510" s="1"/>
      </tp>
      <tp>
        <v>1.15673</v>
        <stp/>
        <stp>##V3_BDHV12</stp>
        <stp>912810FR4 Govt</stp>
        <stp>IDX_RATIO</stp>
        <stp>8/21/2008</stp>
        <stp>8/21/2008</stp>
        <stp>[Fixed Income  Prices 2004-2009.xlsx]TIPS!R1064C108</stp>
        <tr r="DD1064" s="1"/>
      </tp>
      <tp>
        <v>1.03044</v>
        <stp/>
        <stp>##V3_BDHV12</stp>
        <stp>912828BD1 Govt</stp>
        <stp>IDX_RATIO</stp>
        <stp>8/9/2004</stp>
        <stp>8/9/2004</stp>
        <stp>[Fixed Income  Prices 2004-2009.xlsx]TIPS!R16C52</stp>
        <tr r="AZ16" s="1"/>
      </tp>
      <tp>
        <v>1.0053399999999999</v>
        <stp/>
        <stp>##V3_BDHV12</stp>
        <stp>912828KM1 Govt</stp>
        <stp>IDX_RATIO</stp>
        <stp>6/4/2009</stp>
        <stp>6/4/2009</stp>
        <stp>[Fixed Income  Prices 2004-2009.xlsx]TIPS!R35C60</stp>
        <tr r="BH35" s="1"/>
      </tp>
      <tp>
        <v>1.0059100000000001</v>
        <stp/>
        <stp>##V3_BDHV12</stp>
        <stp>912828JE1 Govt</stp>
        <stp>IDX_RATIO</stp>
        <stp>8/5/2008</stp>
        <stp>8/5/2008</stp>
        <stp>[Fixed Income  Prices 2004-2009.xlsx]TIPS!R22C96</stp>
        <tr r="CR22" s="1"/>
      </tp>
      <tp>
        <v>1.0032300000000001</v>
        <stp/>
        <stp>##V3_BDHV12</stp>
        <stp>912828HW3 Govt</stp>
        <stp>IDX_RATIO</stp>
        <stp>5/7/2008</stp>
        <stp>5/7/2008</stp>
        <stp>[Fixed Income  Prices 2004-2009.xlsx]TIPS!R15C48</stp>
        <tr r="AV15" s="1"/>
      </tp>
      <tp>
        <v>1.2252000000000001</v>
        <stp/>
        <stp>##V3_BDHV12</stp>
        <stp>9128276R8 Govt</stp>
        <stp>IDX_RATIO</stp>
        <stp>7/1/2009</stp>
        <stp>7/1/2009</stp>
        <stp>[Fixed Income  Prices 2004-2009.xlsx]TIPS!R1290C28</stp>
        <tr r="AB1290" s="1"/>
      </tp>
      <tp>
        <v>1.06932</v>
        <stp/>
        <stp>##V3_BDHV12</stp>
        <stp>912810FR4 Govt</stp>
        <stp>IDX_RATIO</stp>
        <stp>2/7/2007</stp>
        <stp>2/7/2007</stp>
        <stp>[Fixed Income  Prices 2004-2009.xlsx]TIPS!R663C108</stp>
        <tr r="DD663" s="1"/>
      </tp>
      <tp>
        <v>1.0259400000000001</v>
        <stp/>
        <stp>##V3_BDHV12</stp>
        <stp>912810FR4 Govt</stp>
        <stp>IDX_RATIO</stp>
        <stp>6/3/2005</stp>
        <stp>6/3/2005</stp>
        <stp>[Fixed Income  Prices 2004-2009.xlsx]TIPS!R226C108</stp>
        <tr r="DD226" s="1"/>
      </tp>
      <tp>
        <v>1.2349700000000001</v>
        <stp/>
        <stp>##V3_BDHV12</stp>
        <stp>9128276R8 Govt</stp>
        <stp>IDX_RATIO</stp>
        <stp>7/3/2008</stp>
        <stp>7/3/2008</stp>
        <stp>[Fixed Income  Prices 2004-2009.xlsx]TIPS!R1031C28</stp>
        <tr r="AB1031" s="1"/>
      </tp>
      <tp>
        <v>1.0429999999999999</v>
        <stp/>
        <stp>##V3_BDHV12</stp>
        <stp>912810FS2 Govt</stp>
        <stp>IDX_RATIO</stp>
        <stp>7/9/2007</stp>
        <stp>7/9/2007</stp>
        <stp>[Fixed Income  Prices 2004-2009.xlsx]TIPS!R384C112</stp>
        <tr r="DH384" s="1"/>
      </tp>
      <tp>
        <v>1.1563600000000001</v>
        <stp/>
        <stp>##V3_BDHV12</stp>
        <stp>912810FR4 Govt</stp>
        <stp>IDX_RATIO</stp>
        <stp>8/20/2008</stp>
        <stp>8/20/2008</stp>
        <stp>[Fixed Income  Prices 2004-2009.xlsx]TIPS!R1063C108</stp>
        <tr r="DD1063" s="1"/>
      </tp>
      <tp>
        <v>1.03243</v>
        <stp/>
        <stp>##V3_BDHV12</stp>
        <stp>912828BD1 Govt</stp>
        <stp>IDX_RATIO</stp>
        <stp>9/9/2004</stp>
        <stp>9/9/2004</stp>
        <stp>[Fixed Income  Prices 2004-2009.xlsx]TIPS!R39C52</stp>
        <tr r="AZ39" s="1"/>
      </tp>
      <tp>
        <v>1.0266599999999999</v>
        <stp/>
        <stp>##V3_BDHV12</stp>
        <stp>912828BW9 Govt</stp>
        <stp>IDX_RATIO</stp>
        <stp>9/1/2004</stp>
        <stp>9/1/2004</stp>
        <stp>[Fixed Income  Prices 2004-2009.xlsx]TIPS!R33C56</stp>
        <tr r="BD33" s="1"/>
      </tp>
      <tp>
        <v>1.0154300000000001</v>
        <stp/>
        <stp>##V3_BDHV12</stp>
        <stp>912828JE1 Govt</stp>
        <stp>IDX_RATIO</stp>
        <stp>9/5/2008</stp>
        <stp>9/5/2008</stp>
        <stp>[Fixed Income  Prices 2004-2009.xlsx]TIPS!R45C96</stp>
        <tr r="CR45" s="1"/>
      </tp>
      <tp>
        <v>1.22577</v>
        <stp/>
        <stp>##V3_BDHV12</stp>
        <stp>9128276R8 Govt</stp>
        <stp>IDX_RATIO</stp>
        <stp>7/6/2009</stp>
        <stp>7/6/2009</stp>
        <stp>[Fixed Income  Prices 2004-2009.xlsx]TIPS!R1293C28</stp>
        <tr r="AB1293" s="1"/>
      </tp>
      <tp>
        <v>1.25539</v>
        <stp/>
        <stp>##V3_BDHV12</stp>
        <stp>9128275W8 Govt</stp>
        <stp>IDX_RATIO</stp>
        <stp>4/3/2009</stp>
        <stp>4/3/2009</stp>
        <stp>[Fixed Income  Prices 2004-2009.xlsx]TIPS!R1227C20</stp>
        <tr r="T1227" s="1"/>
      </tp>
      <tp>
        <v>1.2353000000000001</v>
        <stp/>
        <stp>##V3_BDHV12</stp>
        <stp>9128276R8 Govt</stp>
        <stp>IDX_RATIO</stp>
        <stp>7/4/2008</stp>
        <stp>7/4/2008</stp>
        <stp>[Fixed Income  Prices 2004-2009.xlsx]TIPS!R1032C28</stp>
        <tr r="AB1032" s="1"/>
      </tp>
      <tp>
        <v>1.0539000000000001</v>
        <stp/>
        <stp>##V3_BDHV12</stp>
        <stp>912810FS2 Govt</stp>
        <stp>IDX_RATIO</stp>
        <stp>1/7/2008</stp>
        <stp>1/7/2008</stp>
        <stp>[Fixed Income  Prices 2004-2009.xlsx]TIPS!R514C112</stp>
        <tr r="DH514" s="1"/>
      </tp>
      <tp>
        <v>1.1589700000000001</v>
        <stp/>
        <stp>##V3_BDHV12</stp>
        <stp>912810FR4 Govt</stp>
        <stp>IDX_RATIO</stp>
        <stp>8/27/2008</stp>
        <stp>8/27/2008</stp>
        <stp>[Fixed Income  Prices 2004-2009.xlsx]TIPS!R1068C108</stp>
        <tr r="DD1068" s="1"/>
      </tp>
      <tp>
        <v>1.1434299999999999</v>
        <stp/>
        <stp>##V3_BDHV12</stp>
        <stp>912810FR4 Govt</stp>
        <stp>IDX_RATIO</stp>
        <stp>9/15/2009</stp>
        <stp>9/15/2009</stp>
        <stp>[Fixed Income  Prices 2004-2009.xlsx]TIPS!R1342C108</stp>
        <tr r="DD1342" s="1"/>
      </tp>
      <tp>
        <v>1.2258800000000001</v>
        <stp/>
        <stp>##V3_BDHV12</stp>
        <stp>9128276R8 Govt</stp>
        <stp>IDX_RATIO</stp>
        <stp>7/7/2009</stp>
        <stp>7/7/2009</stp>
        <stp>[Fixed Income  Prices 2004-2009.xlsx]TIPS!R1294C28</stp>
        <tr r="AB1294" s="1"/>
      </tp>
      <tp>
        <v>1.25518</v>
        <stp/>
        <stp>##V3_BDHV12</stp>
        <stp>9128275W8 Govt</stp>
        <stp>IDX_RATIO</stp>
        <stp>4/2/2009</stp>
        <stp>4/2/2009</stp>
        <stp>[Fixed Income  Prices 2004-2009.xlsx]TIPS!R1226C20</stp>
        <tr r="T1226" s="1"/>
      </tp>
      <tp>
        <v>1.1434899999999999</v>
        <stp/>
        <stp>##V3_BDHV12</stp>
        <stp>912810FR4 Govt</stp>
        <stp>IDX_RATIO</stp>
        <stp>9/14/2009</stp>
        <stp>9/14/2009</stp>
        <stp>[Fixed Income  Prices 2004-2009.xlsx]TIPS!R1341C108</stp>
        <tr r="DD1341" s="1"/>
      </tp>
      <tp>
        <v>1.1586000000000001</v>
        <stp/>
        <stp>##V3_BDHV12</stp>
        <stp>912810FR4 Govt</stp>
        <stp>IDX_RATIO</stp>
        <stp>8/26/2008</stp>
        <stp>8/26/2008</stp>
        <stp>[Fixed Income  Prices 2004-2009.xlsx]TIPS!R1067C108</stp>
        <tr r="DD1067" s="1"/>
      </tp>
      <tp>
        <v>1.06898</v>
        <stp/>
        <stp>##V3_BDHV12</stp>
        <stp>912810FR4 Govt</stp>
        <stp>IDX_RATIO</stp>
        <stp>2/1/2007</stp>
        <stp>2/1/2007</stp>
        <stp>[Fixed Income  Prices 2004-2009.xlsx]TIPS!R659C108</stp>
        <tr r="DD659" s="1"/>
      </tp>
      <tp>
        <v>1.2549699999999999</v>
        <stp/>
        <stp>##V3_BDHV12</stp>
        <stp>9128275W8 Govt</stp>
        <stp>IDX_RATIO</stp>
        <stp>4/1/2009</stp>
        <stp>4/1/2009</stp>
        <stp>[Fixed Income  Prices 2004-2009.xlsx]TIPS!R1225C20</stp>
        <tr r="T1225" s="1"/>
      </tp>
      <tp>
        <v>1.06904</v>
        <stp/>
        <stp>##V3_BDHV12</stp>
        <stp>912810FR4 Govt</stp>
        <stp>IDX_RATIO</stp>
        <stp>2/2/2007</stp>
        <stp>2/2/2007</stp>
        <stp>[Fixed Income  Prices 2004-2009.xlsx]TIPS!R660C108</stp>
        <tr r="DD660" s="1"/>
      </tp>
      <tp>
        <v>1.0266299999999999</v>
        <stp/>
        <stp>##V3_BDHV12</stp>
        <stp>912810FR4 Govt</stp>
        <stp>IDX_RATIO</stp>
        <stp>6/6/2005</stp>
        <stp>6/6/2005</stp>
        <stp>[Fixed Income  Prices 2004-2009.xlsx]TIPS!R227C108</stp>
        <tr r="DD227" s="1"/>
      </tp>
      <tp>
        <v>1.14374</v>
        <stp/>
        <stp>##V3_BDHV12</stp>
        <stp>912810FR4 Govt</stp>
        <stp>IDX_RATIO</stp>
        <stp>9/10/2009</stp>
        <stp>9/10/2009</stp>
        <stp>[Fixed Income  Prices 2004-2009.xlsx]TIPS!R1339C108</stp>
        <tr r="DD1339" s="1"/>
      </tp>
      <tp>
        <v>1.14331</v>
        <stp/>
        <stp>##V3_BDHV12</stp>
        <stp>912810FR4 Govt</stp>
        <stp>IDX_RATIO</stp>
        <stp>9/17/2009</stp>
        <stp>9/17/2009</stp>
        <stp>[Fixed Income  Prices 2004-2009.xlsx]TIPS!R1344C108</stp>
        <tr r="DD1344" s="1"/>
      </tp>
      <tp>
        <v>1.1582300000000001</v>
        <stp/>
        <stp>##V3_BDHV12</stp>
        <stp>912810FR4 Govt</stp>
        <stp>IDX_RATIO</stp>
        <stp>8/25/2008</stp>
        <stp>8/25/2008</stp>
        <stp>[Fixed Income  Prices 2004-2009.xlsx]TIPS!R1066C108</stp>
        <tr r="DD1066" s="1"/>
      </tp>
      <tp>
        <v>1.0268600000000001</v>
        <stp/>
        <stp>##V3_BDHV12</stp>
        <stp>912810FR4 Govt</stp>
        <stp>IDX_RATIO</stp>
        <stp>6/7/2005</stp>
        <stp>6/7/2005</stp>
        <stp>[Fixed Income  Prices 2004-2009.xlsx]TIPS!R228C108</stp>
        <tr r="DD228" s="1"/>
      </tp>
      <tp>
        <v>1.23631</v>
        <stp/>
        <stp>##V3_BDHV12</stp>
        <stp>9128276R8 Govt</stp>
        <stp>IDX_RATIO</stp>
        <stp>7/7/2008</stp>
        <stp>7/7/2008</stp>
        <stp>[Fixed Income  Prices 2004-2009.xlsx]TIPS!R1033C28</stp>
        <tr r="AB1033" s="1"/>
      </tp>
      <tp>
        <v>1.0532999999999999</v>
        <stp/>
        <stp>##V3_BDHV12</stp>
        <stp>912810FS2 Govt</stp>
        <stp>IDX_RATIO</stp>
        <stp>1/4/2008</stp>
        <stp>1/4/2008</stp>
        <stp>[Fixed Income  Prices 2004-2009.xlsx]TIPS!R513C112</stp>
        <tr r="DH513" s="1"/>
      </tp>
      <tp>
        <v>1.04156</v>
        <stp/>
        <stp>##V3_BDHV12</stp>
        <stp>912810FS2 Govt</stp>
        <stp>IDX_RATIO</stp>
        <stp>7/2/2007</stp>
        <stp>7/2/2007</stp>
        <stp>[Fixed Income  Prices 2004-2009.xlsx]TIPS!R379C112</stp>
        <tr r="DH379" s="1"/>
      </tp>
      <tp>
        <v>1.14337</v>
        <stp/>
        <stp>##V3_BDHV12</stp>
        <stp>912810FR4 Govt</stp>
        <stp>IDX_RATIO</stp>
        <stp>9/16/2009</stp>
        <stp>9/16/2009</stp>
        <stp>[Fixed Income  Prices 2004-2009.xlsx]TIPS!R1343C108</stp>
        <tr r="DD1343" s="1"/>
      </tp>
      <tp>
        <v>1.1981200000000001</v>
        <stp/>
        <stp>##V3_BDHV12</stp>
        <stp>9128277J5 Govt</stp>
        <stp>IDX_RATIO</stp>
        <stp>6/3/2009</stp>
        <stp>6/3/2009</stp>
        <stp>[Fixed Income  Prices 2004-2009.xlsx]TIPS!R1270C36</stp>
        <tr r="AJ1270" s="1"/>
      </tp>
      <tp>
        <v>1.1980200000000001</v>
        <stp/>
        <stp>##V3_BDHV12</stp>
        <stp>9128277J5 Govt</stp>
        <stp>IDX_RATIO</stp>
        <stp>6/2/2009</stp>
        <stp>6/2/2009</stp>
        <stp>[Fixed Income  Prices 2004-2009.xlsx]TIPS!R1269C36</stp>
        <tr r="AJ1269" s="1"/>
      </tp>
      <tp>
        <v>1.1979299999999999</v>
        <stp/>
        <stp>##V3_BDHV12</stp>
        <stp>9128277J5 Govt</stp>
        <stp>IDX_RATIO</stp>
        <stp>6/1/2009</stp>
        <stp>6/1/2009</stp>
        <stp>[Fixed Income  Prices 2004-2009.xlsx]TIPS!R1268C36</stp>
        <tr r="AJ1268" s="1"/>
      </tp>
      <tp>
        <v>1.20302</v>
        <stp/>
        <stp>##V3_BDHV12</stp>
        <stp>9128277J5 Govt</stp>
        <stp>IDX_RATIO</stp>
        <stp>6/3/2008</stp>
        <stp>6/3/2008</stp>
        <stp>[Fixed Income  Prices 2004-2009.xlsx]TIPS!R1009C36</stp>
        <tr r="AJ1009" s="1"/>
      </tp>
      <tp>
        <v>1.20278</v>
        <stp/>
        <stp>##V3_BDHV12</stp>
        <stp>9128277J5 Govt</stp>
        <stp>IDX_RATIO</stp>
        <stp>6/2/2008</stp>
        <stp>6/2/2008</stp>
        <stp>[Fixed Income  Prices 2004-2009.xlsx]TIPS!R1008C36</stp>
        <tr r="AJ1008" s="1"/>
      </tp>
      <tp>
        <v>1.2035100000000001</v>
        <stp/>
        <stp>##V3_BDHV12</stp>
        <stp>9128277J5 Govt</stp>
        <stp>IDX_RATIO</stp>
        <stp>6/5/2008</stp>
        <stp>6/5/2008</stp>
        <stp>[Fixed Income  Prices 2004-2009.xlsx]TIPS!R1011C36</stp>
        <tr r="AJ1011" s="1"/>
      </tp>
      <tp>
        <v>1.2032700000000001</v>
        <stp/>
        <stp>##V3_BDHV12</stp>
        <stp>9128277J5 Govt</stp>
        <stp>IDX_RATIO</stp>
        <stp>6/4/2008</stp>
        <stp>6/4/2008</stp>
        <stp>[Fixed Income  Prices 2004-2009.xlsx]TIPS!R1010C36</stp>
        <tr r="AJ1010" s="1"/>
      </tp>
      <tp>
        <v>1.1983200000000001</v>
        <stp/>
        <stp>##V3_BDHV12</stp>
        <stp>9128277J5 Govt</stp>
        <stp>IDX_RATIO</stp>
        <stp>6/5/2009</stp>
        <stp>6/5/2009</stp>
        <stp>[Fixed Income  Prices 2004-2009.xlsx]TIPS!R1272C36</stp>
        <tr r="AJ1272" s="1"/>
      </tp>
      <tp>
        <v>1.2037499999999999</v>
        <stp/>
        <stp>##V3_BDHV12</stp>
        <stp>9128277J5 Govt</stp>
        <stp>IDX_RATIO</stp>
        <stp>6/6/2008</stp>
        <stp>6/6/2008</stp>
        <stp>[Fixed Income  Prices 2004-2009.xlsx]TIPS!R1012C36</stp>
        <tr r="AJ1012" s="1"/>
      </tp>
      <tp>
        <v>1.1982200000000001</v>
        <stp/>
        <stp>##V3_BDHV12</stp>
        <stp>9128277J5 Govt</stp>
        <stp>IDX_RATIO</stp>
        <stp>6/4/2009</stp>
        <stp>6/4/2009</stp>
        <stp>[Fixed Income  Prices 2004-2009.xlsx]TIPS!R1271C36</stp>
        <tr r="AJ1271" s="1"/>
      </tp>
      <tp>
        <v>1.20448</v>
        <stp/>
        <stp>##V3_BDHV12</stp>
        <stp>9128277J5 Govt</stp>
        <stp>IDX_RATIO</stp>
        <stp>6/9/2008</stp>
        <stp>6/9/2008</stp>
        <stp>[Fixed Income  Prices 2004-2009.xlsx]TIPS!R1013C36</stp>
        <tr r="AJ1013" s="1"/>
      </tp>
      <tp>
        <v>1.19872</v>
        <stp/>
        <stp>##V3_BDHV12</stp>
        <stp>9128277J5 Govt</stp>
        <stp>IDX_RATIO</stp>
        <stp>6/9/2009</stp>
        <stp>6/9/2009</stp>
        <stp>[Fixed Income  Prices 2004-2009.xlsx]TIPS!R1274C36</stp>
        <tr r="AJ1274" s="1"/>
      </tp>
      <tp>
        <v>1.19862</v>
        <stp/>
        <stp>##V3_BDHV12</stp>
        <stp>9128277J5 Govt</stp>
        <stp>IDX_RATIO</stp>
        <stp>6/8/2009</stp>
        <stp>6/8/2009</stp>
        <stp>[Fixed Income  Prices 2004-2009.xlsx]TIPS!R1273C36</stp>
        <tr r="AJ1273" s="1"/>
      </tp>
      <tp>
        <v>1.17378</v>
        <stp/>
        <stp>##V3_BDHV12</stp>
        <stp>9128273T7 Govt</stp>
        <stp>IDX_RATIO</stp>
        <stp>9/8/2004</stp>
        <stp>9/8/2004</stp>
        <stp>[Fixed Income  Prices 2004-2009.xlsx]TIPS!R38C12</stp>
        <tr r="L38" s="1"/>
      </tp>
      <tp>
        <v>1.06867</v>
        <stp/>
        <stp>##V3_BDHV12</stp>
        <stp>912810FS2 Govt</stp>
        <stp>IDX_RATIO</stp>
        <stp>5/8/2008</stp>
        <stp>5/8/2008</stp>
        <stp>[Fixed Income  Prices 2004-2009.xlsx]TIPS!R602C112</stp>
        <tr r="DH602" s="1"/>
      </tp>
      <tp>
        <v>1.1271599999999999</v>
        <stp/>
        <stp>##V3_BDHV12</stp>
        <stp>9128275W8 Govt</stp>
        <stp>IDX_RATIO</stp>
        <stp>9/7/2004</stp>
        <stp>9/7/2004</stp>
        <stp>[Fixed Income  Prices 2004-2009.xlsx]TIPS!R37C20</stp>
        <tr r="T37" s="1"/>
      </tp>
      <tp>
        <v>1.0895999999999999</v>
        <stp/>
        <stp>##V3_BDHV12</stp>
        <stp>9128276R8 Govt</stp>
        <stp>IDX_RATIO</stp>
        <stp>9/7/2004</stp>
        <stp>9/7/2004</stp>
        <stp>[Fixed Income  Prices 2004-2009.xlsx]TIPS!R37C28</stp>
        <tr r="AB37" s="1"/>
      </tp>
      <tp>
        <v>1.07538</v>
        <stp/>
        <stp>##V3_BDHV12</stp>
        <stp>912810FR4 Govt</stp>
        <stp>IDX_RATIO</stp>
        <stp>4/9/2007</stp>
        <stp>4/9/2007</stp>
        <stp>[Fixed Income  Prices 2004-2009.xlsx]TIPS!R706C108</stp>
        <tr r="DD706" s="1"/>
      </tp>
      <tp>
        <v>1.06897</v>
        <stp/>
        <stp>##V3_BDHV12</stp>
        <stp>912810FS2 Govt</stp>
        <stp>IDX_RATIO</stp>
        <stp>5/9/2008</stp>
        <stp>5/9/2008</stp>
        <stp>[Fixed Income  Prices 2004-2009.xlsx]TIPS!R603C112</stp>
        <tr r="DH603" s="1"/>
      </tp>
      <tp>
        <v>1.00499</v>
        <stp/>
        <stp>##V3_BDHV12</stp>
        <stp>912828FL9 Govt</stp>
        <stp>IDX_RATIO</stp>
        <stp>9/4/2006</stp>
        <stp>9/4/2006</stp>
        <stp>[Fixed Income  Prices 2004-2009.xlsx]TIPS!R42C80</stp>
        <tr r="CB42" s="1"/>
      </tp>
      <tp>
        <v>1.0110600000000001</v>
        <stp/>
        <stp>##V3_BDHV12</stp>
        <stp>912828KM1 Govt</stp>
        <stp>IDX_RATIO</stp>
        <stp>8/3/2009</stp>
        <stp>8/3/2009</stp>
        <stp>[Fixed Income  Prices 2004-2009.xlsx]TIPS!R77C60</stp>
        <tr r="BH77" s="1"/>
      </tp>
      <tp>
        <v>1.00291</v>
        <stp/>
        <stp>##V3_BDHV12</stp>
        <stp>912828FL9 Govt</stp>
        <stp>IDX_RATIO</stp>
        <stp>8/4/2006</stp>
        <stp>8/4/2006</stp>
        <stp>[Fixed Income  Prices 2004-2009.xlsx]TIPS!R21C80</stp>
        <tr r="CB21" s="1"/>
      </tp>
      <tp>
        <v>1.00491</v>
        <stp/>
        <stp>##V3_BDHV12</stp>
        <stp>912828GN4 Govt</stp>
        <stp>IDX_RATIO</stp>
        <stp>5/8/2007</stp>
        <stp>5/8/2007</stp>
        <stp>[Fixed Income  Prices 2004-2009.xlsx]TIPS!R15C40</stp>
        <tr r="AN15" s="1"/>
      </tp>
      <tp>
        <v>1.0123500000000001</v>
        <stp/>
        <stp>##V3_BDHV12</stp>
        <stp>912810FR4 Govt</stp>
        <stp>IDX_RATIO</stp>
        <stp>2/8/2005</stp>
        <stp>2/8/2005</stp>
        <stp>[Fixed Income  Prices 2004-2009.xlsx]TIPS!R144C108</stp>
        <tr r="DD144" s="1"/>
      </tp>
      <tp>
        <v>1.2509399999999999</v>
        <stp/>
        <stp>##V3_BDHV12</stp>
        <stp>9128275W8 Govt</stp>
        <stp>IDX_RATIO</stp>
        <stp>3/9/2009</stp>
        <stp>3/9/2009</stp>
        <stp>[Fixed Income  Prices 2004-2009.xlsx]TIPS!R1208C20</stp>
        <tr r="T1208" s="1"/>
      </tp>
      <tp>
        <v>1.0163500000000001</v>
        <stp/>
        <stp>##V3_BDHV12</stp>
        <stp>912810FS2 Govt</stp>
        <stp>IDX_RATIO</stp>
        <stp>1/9/2007</stp>
        <stp>1/9/2007</stp>
        <stp>[Fixed Income  Prices 2004-2009.xlsx]TIPS!R255C112</stp>
        <tr r="DH255" s="1"/>
      </tp>
      <tp>
        <v>1.0135099999999999</v>
        <stp/>
        <stp>##V3_BDHV12</stp>
        <stp>912828GN4 Govt</stp>
        <stp>IDX_RATIO</stp>
        <stp>6/8/2007</stp>
        <stp>6/8/2007</stp>
        <stp>[Fixed Income  Prices 2004-2009.xlsx]TIPS!R38C40</stp>
        <tr r="AN38" s="1"/>
      </tp>
      <tp>
        <v>1.0122199999999999</v>
        <stp/>
        <stp>##V3_BDHV12</stp>
        <stp>912810FR4 Govt</stp>
        <stp>IDX_RATIO</stp>
        <stp>2/9/2005</stp>
        <stp>2/9/2005</stp>
        <stp>[Fixed Income  Prices 2004-2009.xlsx]TIPS!R145C108</stp>
        <tr r="DD145" s="1"/>
      </tp>
      <tp>
        <v>1.0164</v>
        <stp/>
        <stp>##V3_BDHV12</stp>
        <stp>912810FS2 Govt</stp>
        <stp>IDX_RATIO</stp>
        <stp>1/8/2007</stp>
        <stp>1/8/2007</stp>
        <stp>[Fixed Income  Prices 2004-2009.xlsx]TIPS!R254C112</stp>
        <tr r="DH254" s="1"/>
      </tp>
      <tp>
        <v>1.01328</v>
        <stp/>
        <stp>##V3_BDHV12</stp>
        <stp>912810FR4 Govt</stp>
        <stp>IDX_RATIO</stp>
        <stp>2/1/2005</stp>
        <stp>2/1/2005</stp>
        <stp>[Fixed Income  Prices 2004-2009.xlsx]TIPS!R139C108</stp>
        <tr r="DD139" s="1"/>
      </tp>
      <tp>
        <v>1.07403</v>
        <stp/>
        <stp>##V3_BDHV12</stp>
        <stp>912810FR4 Govt</stp>
        <stp>IDX_RATIO</stp>
        <stp>4/2/2007</stp>
        <stp>4/2/2007</stp>
        <stp>[Fixed Income  Prices 2004-2009.xlsx]TIPS!R701C108</stp>
        <tr r="DD701" s="1"/>
      </tp>
      <tp>
        <v>1.02522</v>
        <stp/>
        <stp>##V3_BDHV12</stp>
        <stp>912828GN4 Govt</stp>
        <stp>IDX_RATIO</stp>
        <stp>8/8/2007</stp>
        <stp>8/8/2007</stp>
        <stp>[Fixed Income  Prices 2004-2009.xlsx]TIPS!R81C40</stp>
        <tr r="AN81" s="1"/>
      </tp>
      <tp>
        <v>1.25041</v>
        <stp/>
        <stp>##V3_BDHV12</stp>
        <stp>9128275W8 Govt</stp>
        <stp>IDX_RATIO</stp>
        <stp>3/6/2009</stp>
        <stp>3/6/2009</stp>
        <stp>[Fixed Income  Prices 2004-2009.xlsx]TIPS!R1207C20</stp>
        <tr r="T1207" s="1"/>
      </tp>
      <tp>
        <v>1.01248</v>
        <stp/>
        <stp>##V3_BDHV12</stp>
        <stp>912810FR4 Govt</stp>
        <stp>IDX_RATIO</stp>
        <stp>2/7/2005</stp>
        <stp>2/7/2005</stp>
        <stp>[Fixed Income  Prices 2004-2009.xlsx]TIPS!R143C108</stp>
        <tr r="DD143" s="1"/>
      </tp>
      <tp>
        <v>1.07423</v>
        <stp/>
        <stp>##V3_BDHV12</stp>
        <stp>912810FR4 Govt</stp>
        <stp>IDX_RATIO</stp>
        <stp>4/3/2007</stp>
        <stp>4/3/2007</stp>
        <stp>[Fixed Income  Prices 2004-2009.xlsx]TIPS!R702C108</stp>
        <tr r="DD702" s="1"/>
      </tp>
      <tp>
        <v>1.25024</v>
        <stp/>
        <stp>##V3_BDHV12</stp>
        <stp>9128275W8 Govt</stp>
        <stp>IDX_RATIO</stp>
        <stp>3/5/2009</stp>
        <stp>3/5/2009</stp>
        <stp>[Fixed Income  Prices 2004-2009.xlsx]TIPS!R1206C20</stp>
        <tr r="T1206" s="1"/>
      </tp>
      <tp>
        <v>1.0165500000000001</v>
        <stp/>
        <stp>##V3_BDHV12</stp>
        <stp>912810FS2 Govt</stp>
        <stp>IDX_RATIO</stp>
        <stp>1/5/2007</stp>
        <stp>1/5/2007</stp>
        <stp>[Fixed Income  Prices 2004-2009.xlsx]TIPS!R253C112</stp>
        <tr r="DH253" s="1"/>
      </tp>
      <tp>
        <v>1.01288</v>
        <stp/>
        <stp>##V3_BDHV12</stp>
        <stp>912810FR4 Govt</stp>
        <stp>IDX_RATIO</stp>
        <stp>2/4/2005</stp>
        <stp>2/4/2005</stp>
        <stp>[Fixed Income  Prices 2004-2009.xlsx]TIPS!R142C108</stp>
        <tr r="DD142" s="1"/>
      </tp>
      <tp t="e">
        <v>#N/A</v>
        <stp/>
        <stp>##V3_BDHV12</stp>
        <stp>912833WQ Govt</stp>
        <stp>YLD_YTM_ASK</stp>
        <stp>20080502</stp>
        <stp>20080718</stp>
        <stp>[Fixed Income  Prices 2004-2009.xlsx]STRIP Yield Curve!R71C13</stp>
        <stp>Days=N</stp>
        <stp>Fill=B</stp>
        <stp>Sort=D</stp>
        <stp>Per=cW</stp>
        <stp>Dts=H</stp>
        <stp>cols=1;rows=12</stp>
        <tr r="M71" s="4"/>
      </tp>
      <tp>
        <v>1.00525</v>
        <stp/>
        <stp>##V3_BDHV12</stp>
        <stp>912828KM1 Govt</stp>
        <stp>IDX_RATIO</stp>
        <stp>6/3/2009</stp>
        <stp>6/3/2009</stp>
        <stp>[Fixed Income  Prices 2004-2009.xlsx]TIPS!R34C60</stp>
        <tr r="BH34" s="1"/>
      </tp>
      <tp>
        <v>1.05467</v>
        <stp/>
        <stp>##V3_BDHV12</stp>
        <stp>912828AF7 Govt</stp>
        <stp>IDX_RATIO</stp>
        <stp>9/8/2004</stp>
        <stp>9/8/2004</stp>
        <stp>[Fixed Income  Prices 2004-2009.xlsx]TIPS!R38C44</stp>
        <tr r="AR38" s="1"/>
      </tp>
      <tp>
        <v>1.0239400000000001</v>
        <stp/>
        <stp>##V3_BDHV12</stp>
        <stp>912828BW9 Govt</stp>
        <stp>IDX_RATIO</stp>
        <stp>8/6/2004</stp>
        <stp>8/6/2004</stp>
        <stp>[Fixed Income  Prices 2004-2009.xlsx]TIPS!R15C56</stp>
        <tr r="BD15" s="1"/>
      </tp>
      <tp>
        <v>1.2500599999999999</v>
        <stp/>
        <stp>##V3_BDHV12</stp>
        <stp>9128275W8 Govt</stp>
        <stp>IDX_RATIO</stp>
        <stp>3/4/2009</stp>
        <stp>3/4/2009</stp>
        <stp>[Fixed Income  Prices 2004-2009.xlsx]TIPS!R1205C20</stp>
        <tr r="T1205" s="1"/>
      </tp>
      <tp>
        <v>1.0165900000000001</v>
        <stp/>
        <stp>##V3_BDHV12</stp>
        <stp>912810FS2 Govt</stp>
        <stp>IDX_RATIO</stp>
        <stp>1/4/2007</stp>
        <stp>1/4/2007</stp>
        <stp>[Fixed Income  Prices 2004-2009.xlsx]TIPS!R252C112</stp>
        <tr r="DH252" s="1"/>
      </tp>
      <tp>
        <v>1.0077799999999999</v>
        <stp/>
        <stp>##V3_BDHV12</stp>
        <stp>912828KM1 Govt</stp>
        <stp>IDX_RATIO</stp>
        <stp>7/3/2009</stp>
        <stp>7/3/2009</stp>
        <stp>[Fixed Income  Prices 2004-2009.xlsx]TIPS!R56C60</stp>
        <tr r="BH56" s="1"/>
      </tp>
      <tp>
        <v>1.0263899999999999</v>
        <stp/>
        <stp>##V3_BDHV12</stp>
        <stp>912828BW9 Govt</stp>
        <stp>IDX_RATIO</stp>
        <stp>9/6/2004</stp>
        <stp>9/6/2004</stp>
        <stp>[Fixed Income  Prices 2004-2009.xlsx]TIPS!R36C56</stp>
        <tr r="BD36" s="1"/>
      </tp>
      <tp>
        <v>1.0148999999999999</v>
        <stp/>
        <stp>##V3_BDHV12</stp>
        <stp>912828JE1 Govt</stp>
        <stp>IDX_RATIO</stp>
        <stp>9/2/2008</stp>
        <stp>9/2/2008</stp>
        <stp>[Fixed Income  Prices 2004-2009.xlsx]TIPS!R42C96</stp>
        <tr r="CR42" s="1"/>
      </tp>
      <tp>
        <v>1.01664</v>
        <stp/>
        <stp>##V3_BDHV12</stp>
        <stp>912810FS2 Govt</stp>
        <stp>IDX_RATIO</stp>
        <stp>1/3/2007</stp>
        <stp>1/3/2007</stp>
        <stp>[Fixed Income  Prices 2004-2009.xlsx]TIPS!R251C112</stp>
        <tr r="DH251" s="1"/>
      </tp>
      <tp>
        <v>1.2498800000000001</v>
        <stp/>
        <stp>##V3_BDHV12</stp>
        <stp>9128275W8 Govt</stp>
        <stp>IDX_RATIO</stp>
        <stp>3/3/2009</stp>
        <stp>3/3/2009</stp>
        <stp>[Fixed Income  Prices 2004-2009.xlsx]TIPS!R1204C20</stp>
        <tr r="T1204" s="1"/>
      </tp>
      <tp>
        <v>1.0680799999999999</v>
        <stp/>
        <stp>##V3_BDHV12</stp>
        <stp>912810FS2 Govt</stp>
        <stp>IDX_RATIO</stp>
        <stp>5/6/2008</stp>
        <stp>5/6/2008</stp>
        <stp>[Fixed Income  Prices 2004-2009.xlsx]TIPS!R600C112</stp>
        <tr r="DH600" s="1"/>
      </tp>
      <tp>
        <v>1.01315</v>
        <stp/>
        <stp>##V3_BDHV12</stp>
        <stp>912810FR4 Govt</stp>
        <stp>IDX_RATIO</stp>
        <stp>2/2/2005</stp>
        <stp>2/2/2005</stp>
        <stp>[Fixed Income  Prices 2004-2009.xlsx]TIPS!R140C108</stp>
        <tr r="DD140" s="1"/>
      </tp>
      <tp>
        <v>1.0748</v>
        <stp/>
        <stp>##V3_BDHV12</stp>
        <stp>912810FR4 Govt</stp>
        <stp>IDX_RATIO</stp>
        <stp>4/6/2007</stp>
        <stp>4/6/2007</stp>
        <stp>[Fixed Income  Prices 2004-2009.xlsx]TIPS!R705C108</stp>
        <tr r="DD705" s="1"/>
      </tp>
      <tp>
        <v>1.0166900000000001</v>
        <stp/>
        <stp>##V3_BDHV12</stp>
        <stp>912810FS2 Govt</stp>
        <stp>IDX_RATIO</stp>
        <stp>1/2/2007</stp>
        <stp>1/2/2007</stp>
        <stp>[Fixed Income  Prices 2004-2009.xlsx]TIPS!R250C112</stp>
        <tr r="DH250" s="1"/>
      </tp>
      <tp>
        <v>1.2497099999999999</v>
        <stp/>
        <stp>##V3_BDHV12</stp>
        <stp>9128275W8 Govt</stp>
        <stp>IDX_RATIO</stp>
        <stp>3/2/2009</stp>
        <stp>3/2/2009</stp>
        <stp>[Fixed Income  Prices 2004-2009.xlsx]TIPS!R1203C20</stp>
        <tr r="T1203" s="1"/>
      </tp>
      <tp>
        <v>1.06837</v>
        <stp/>
        <stp>##V3_BDHV12</stp>
        <stp>912810FS2 Govt</stp>
        <stp>IDX_RATIO</stp>
        <stp>5/7/2008</stp>
        <stp>5/7/2008</stp>
        <stp>[Fixed Income  Prices 2004-2009.xlsx]TIPS!R601C112</stp>
        <tr r="DH601" s="1"/>
      </tp>
      <tp>
        <v>1.01301</v>
        <stp/>
        <stp>##V3_BDHV12</stp>
        <stp>912810FR4 Govt</stp>
        <stp>IDX_RATIO</stp>
        <stp>2/3/2005</stp>
        <stp>2/3/2005</stp>
        <stp>[Fixed Income  Prices 2004-2009.xlsx]TIPS!R141C108</stp>
        <tr r="DD141" s="1"/>
      </tp>
      <tp>
        <v>1.0744199999999999</v>
        <stp/>
        <stp>##V3_BDHV12</stp>
        <stp>912810FR4 Govt</stp>
        <stp>IDX_RATIO</stp>
        <stp>4/4/2007</stp>
        <stp>4/4/2007</stp>
        <stp>[Fixed Income  Prices 2004-2009.xlsx]TIPS!R703C108</stp>
        <tr r="DD703" s="1"/>
      </tp>
      <tp>
        <v>1.01674</v>
        <stp/>
        <stp>##V3_BDHV12</stp>
        <stp>912810FS2 Govt</stp>
        <stp>IDX_RATIO</stp>
        <stp>1/1/2007</stp>
        <stp>1/1/2007</stp>
        <stp>[Fixed Income  Prices 2004-2009.xlsx]TIPS!R249C112</stp>
        <tr r="DH249" s="1"/>
      </tp>
      <tp>
        <v>1.0746100000000001</v>
        <stp/>
        <stp>##V3_BDHV12</stp>
        <stp>912810FR4 Govt</stp>
        <stp>IDX_RATIO</stp>
        <stp>4/5/2007</stp>
        <stp>4/5/2007</stp>
        <stp>[Fixed Income  Prices 2004-2009.xlsx]TIPS!R704C108</stp>
        <tr r="DD704" s="1"/>
      </tp>
      <tp>
        <v>1.2196899999999999</v>
        <stp/>
        <stp>##V3_BDHV12</stp>
        <stp>9128277J5 Govt</stp>
        <stp>IDX_RATIO</stp>
        <stp>1/1/2009</stp>
        <stp>1/1/2009</stp>
        <stp>[Fixed Income  Prices 2004-2009.xlsx]TIPS!R1161C36</stp>
        <tr r="AJ1161" s="1"/>
      </tp>
      <tp>
        <v>1.2189300000000001</v>
        <stp/>
        <stp>##V3_BDHV12</stp>
        <stp>9128277J5 Govt</stp>
        <stp>IDX_RATIO</stp>
        <stp>1/2/2009</stp>
        <stp>1/2/2009</stp>
        <stp>[Fixed Income  Prices 2004-2009.xlsx]TIPS!R1162C36</stp>
        <tr r="AJ1162" s="1"/>
      </tp>
      <tp>
        <v>1.2166699999999999</v>
        <stp/>
        <stp>##V3_BDHV12</stp>
        <stp>9128277J5 Govt</stp>
        <stp>IDX_RATIO</stp>
        <stp>1/5/2009</stp>
        <stp>1/5/2009</stp>
        <stp>[Fixed Income  Prices 2004-2009.xlsx]TIPS!R1163C36</stp>
        <tr r="AJ1163" s="1"/>
      </tp>
      <tp>
        <v>1.2159200000000001</v>
        <stp/>
        <stp>##V3_BDHV12</stp>
        <stp>9128277J5 Govt</stp>
        <stp>IDX_RATIO</stp>
        <stp>1/6/2009</stp>
        <stp>1/6/2009</stp>
        <stp>[Fixed Income  Prices 2004-2009.xlsx]TIPS!R1164C36</stp>
        <tr r="AJ1164" s="1"/>
      </tp>
      <tp>
        <v>1.21516</v>
        <stp/>
        <stp>##V3_BDHV12</stp>
        <stp>9128277J5 Govt</stp>
        <stp>IDX_RATIO</stp>
        <stp>1/7/2009</stp>
        <stp>1/7/2009</stp>
        <stp>[Fixed Income  Prices 2004-2009.xlsx]TIPS!R1165C36</stp>
        <tr r="AJ1165" s="1"/>
      </tp>
      <tp>
        <v>1.21441</v>
        <stp/>
        <stp>##V3_BDHV12</stp>
        <stp>9128277J5 Govt</stp>
        <stp>IDX_RATIO</stp>
        <stp>1/8/2009</stp>
        <stp>1/8/2009</stp>
        <stp>[Fixed Income  Prices 2004-2009.xlsx]TIPS!R1166C36</stp>
        <tr r="AJ1166" s="1"/>
      </tp>
      <tp>
        <v>1.21366</v>
        <stp/>
        <stp>##V3_BDHV12</stp>
        <stp>9128277J5 Govt</stp>
        <stp>IDX_RATIO</stp>
        <stp>1/9/2009</stp>
        <stp>1/9/2009</stp>
        <stp>[Fixed Income  Prices 2004-2009.xlsx]TIPS!R1167C36</stp>
        <tr r="AJ1167" s="1"/>
      </tp>
      <tp>
        <v>1.00546</v>
        <stp/>
        <stp>##V3_BDHV12</stp>
        <stp>912810FR4 Govt</stp>
        <stp>IDX_RATIO</stp>
        <stp>8/23/2004</stp>
        <stp>8/23/2004</stp>
        <stp>[Fixed Income  Prices 2004-2009.xlsx]TIPS!R23C108</stp>
        <tr r="DD23" s="1"/>
      </tp>
      <tp>
        <v>1.00515</v>
        <stp/>
        <stp>##V3_BDHV12</stp>
        <stp>912810FR4 Govt</stp>
        <stp>IDX_RATIO</stp>
        <stp>8/20/2004</stp>
        <stp>8/20/2004</stp>
        <stp>[Fixed Income  Prices 2004-2009.xlsx]TIPS!R22C108</stp>
        <tr r="DD22" s="1"/>
      </tp>
      <tp>
        <v>1.00587</v>
        <stp/>
        <stp>##V3_BDHV12</stp>
        <stp>912810FR4 Govt</stp>
        <stp>IDX_RATIO</stp>
        <stp>8/27/2004</stp>
        <stp>8/27/2004</stp>
        <stp>[Fixed Income  Prices 2004-2009.xlsx]TIPS!R27C108</stp>
        <tr r="DD27" s="1"/>
      </tp>
      <tp>
        <v>1.00484</v>
        <stp/>
        <stp>##V3_BDHV12</stp>
        <stp>912810FR4 Govt</stp>
        <stp>IDX_RATIO</stp>
        <stp>9/30/2004</stp>
        <stp>9/30/2004</stp>
        <stp>[Fixed Income  Prices 2004-2009.xlsx]TIPS!R51C108</stp>
        <tr r="DD51" s="1"/>
      </tp>
      <tp>
        <v>1.0057700000000001</v>
        <stp/>
        <stp>##V3_BDHV12</stp>
        <stp>912810FR4 Govt</stp>
        <stp>IDX_RATIO</stp>
        <stp>8/26/2004</stp>
        <stp>8/26/2004</stp>
        <stp>[Fixed Income  Prices 2004-2009.xlsx]TIPS!R26C108</stp>
        <tr r="DD26" s="1"/>
      </tp>
      <tp>
        <v>1.00566</v>
        <stp/>
        <stp>##V3_BDHV12</stp>
        <stp>912810FR4 Govt</stp>
        <stp>IDX_RATIO</stp>
        <stp>8/25/2004</stp>
        <stp>8/25/2004</stp>
        <stp>[Fixed Income  Prices 2004-2009.xlsx]TIPS!R25C108</stp>
        <tr r="DD25" s="1"/>
      </tp>
      <tp>
        <v>1.00556</v>
        <stp/>
        <stp>##V3_BDHV12</stp>
        <stp>912810FR4 Govt</stp>
        <stp>IDX_RATIO</stp>
        <stp>8/24/2004</stp>
        <stp>8/24/2004</stp>
        <stp>[Fixed Income  Prices 2004-2009.xlsx]TIPS!R24C108</stp>
        <tr r="DD24" s="1"/>
      </tp>
      <tp t="e">
        <v>#N/A</v>
        <stp/>
        <stp>##V3_BDHV12</stp>
        <stp>912833KQ Govt</stp>
        <stp>YLD_YTM_ASK</stp>
        <stp>20040306</stp>
        <stp>20040416</stp>
        <stp>[Fixed Income  Prices 2004-2009.xlsx]STRIP Yield Curve!R293C12</stp>
        <stp>Days=N</stp>
        <stp>Fill=B</stp>
        <stp>Sort=D</stp>
        <stp>Per=cW</stp>
        <stp>Dts=H</stp>
        <stp>cols=1;rows=6</stp>
        <tr r="L293" s="4"/>
      </tp>
      <tp>
        <v>1.1737200000000001</v>
        <stp/>
        <stp>##V3_BDHV12</stp>
        <stp>9128273T7 Govt</stp>
        <stp>IDX_RATIO</stp>
        <stp>9/9/2004</stp>
        <stp>9/9/2004</stp>
        <stp>[Fixed Income  Prices 2004-2009.xlsx]TIPS!R39C12</stp>
        <tr r="L39" s="1"/>
      </tp>
      <tp>
        <v>1.2382</v>
        <stp/>
        <stp>##V3_BDHV12</stp>
        <stp>9128276R8 Govt</stp>
        <stp>IDX_RATIO</stp>
        <stp>1/9/2009</stp>
        <stp>1/9/2009</stp>
        <stp>[Fixed Income  Prices 2004-2009.xlsx]TIPS!R1167C28</stp>
        <tr r="AB1167" s="1"/>
      </tp>
      <tp>
        <v>1.0818099999999999</v>
        <stp/>
        <stp>##V3_BDHV12</stp>
        <stp>912810FR4 Govt</stp>
        <stp>IDX_RATIO</stp>
        <stp>5/8/2007</stp>
        <stp>5/8/2007</stp>
        <stp>[Fixed Income  Prices 2004-2009.xlsx]TIPS!R727C108</stp>
        <tr r="DD727" s="1"/>
      </tp>
      <tp>
        <v>1.06027</v>
        <stp/>
        <stp>##V3_BDHV12</stp>
        <stp>912810FR4 Govt</stp>
        <stp>IDX_RATIO</stp>
        <stp>6/2/2006</stp>
        <stp>6/2/2006</stp>
        <stp>[Fixed Income  Prices 2004-2009.xlsx]TIPS!R485C108</stp>
        <tr r="DD485" s="1"/>
      </tp>
      <tp>
        <v>1.00325</v>
        <stp/>
        <stp>##V3_BDHV12</stp>
        <stp>912828HN3 Govt</stp>
        <stp>IDX_RATIO</stp>
        <stp>2/1/2008</stp>
        <stp>2/1/2008</stp>
        <stp>[Fixed Income  Prices 2004-2009.xlsx]TIPS!R21C92</stp>
        <tr r="CN21" s="1"/>
      </tp>
      <tp>
        <v>1.1714599999999999</v>
        <stp/>
        <stp>##V3_BDHV12</stp>
        <stp>9128273T7 Govt</stp>
        <stp>IDX_RATIO</stp>
        <stp>8/9/2004</stp>
        <stp>8/9/2004</stp>
        <stp>[Fixed Income  Prices 2004-2009.xlsx]TIPS!R16C12</stp>
        <tr r="L16" s="1"/>
      </tp>
      <tp>
        <v>1.2389699999999999</v>
        <stp/>
        <stp>##V3_BDHV12</stp>
        <stp>9128276R8 Govt</stp>
        <stp>IDX_RATIO</stp>
        <stp>1/8/2009</stp>
        <stp>1/8/2009</stp>
        <stp>[Fixed Income  Prices 2004-2009.xlsx]TIPS!R1166C28</stp>
        <tr r="AB1166" s="1"/>
      </tp>
      <tp>
        <v>1.08213</v>
        <stp/>
        <stp>##V3_BDHV12</stp>
        <stp>912810FR4 Govt</stp>
        <stp>IDX_RATIO</stp>
        <stp>5/9/2007</stp>
        <stp>5/9/2007</stp>
        <stp>[Fixed Income  Prices 2004-2009.xlsx]TIPS!R728C108</stp>
        <tr r="DD728" s="1"/>
      </tp>
      <tp>
        <v>1.12453</v>
        <stp/>
        <stp>##V3_BDHV12</stp>
        <stp>9128275W8 Govt</stp>
        <stp>IDX_RATIO</stp>
        <stp>8/6/2004</stp>
        <stp>8/6/2004</stp>
        <stp>[Fixed Income  Prices 2004-2009.xlsx]TIPS!R15C20</stp>
        <tr r="T15" s="1"/>
      </tp>
      <tp>
        <v>1.0870599999999999</v>
        <stp/>
        <stp>##V3_BDHV12</stp>
        <stp>9128276R8 Govt</stp>
        <stp>IDX_RATIO</stp>
        <stp>8/6/2004</stp>
        <stp>8/6/2004</stp>
        <stp>[Fixed Income  Prices 2004-2009.xlsx]TIPS!R15C28</stp>
        <tr r="AB15" s="1"/>
      </tp>
      <tp>
        <v>1.1272199999999999</v>
        <stp/>
        <stp>##V3_BDHV12</stp>
        <stp>9128275W8 Govt</stp>
        <stp>IDX_RATIO</stp>
        <stp>9/6/2004</stp>
        <stp>9/6/2004</stp>
        <stp>[Fixed Income  Prices 2004-2009.xlsx]TIPS!R36C20</stp>
        <tr r="T36" s="1"/>
      </tp>
      <tp>
        <v>1.0896600000000001</v>
        <stp/>
        <stp>##V3_BDHV12</stp>
        <stp>9128276R8 Govt</stp>
        <stp>IDX_RATIO</stp>
        <stp>9/6/2004</stp>
        <stp>9/6/2004</stp>
        <stp>[Fixed Income  Prices 2004-2009.xlsx]TIPS!R36C28</stp>
        <tr r="AB36" s="1"/>
      </tp>
      <tp>
        <v>1.0599700000000001</v>
        <stp/>
        <stp>##V3_BDHV12</stp>
        <stp>912810FR4 Govt</stp>
        <stp>IDX_RATIO</stp>
        <stp>6/1/2006</stp>
        <stp>6/1/2006</stp>
        <stp>[Fixed Income  Prices 2004-2009.xlsx]TIPS!R484C108</stp>
        <tr r="DD484" s="1"/>
      </tp>
      <tp>
        <v>1.0100499999999999</v>
        <stp/>
        <stp>##V3_BDHV12</stp>
        <stp>912810FR4 Govt</stp>
        <stp>IDX_RATIO</stp>
        <stp>3/8/2005</stp>
        <stp>3/8/2005</stp>
        <stp>[Fixed Income  Prices 2004-2009.xlsx]TIPS!R164C108</stp>
        <tr r="DD164" s="1"/>
      </tp>
      <tp>
        <v>1.05541</v>
        <stp/>
        <stp>##V3_BDHV12</stp>
        <stp>912810FR4 Govt</stp>
        <stp>IDX_RATIO</stp>
        <stp>1/6/2006</stp>
        <stp>1/6/2006</stp>
        <stp>[Fixed Income  Prices 2004-2009.xlsx]TIPS!R380C108</stp>
        <tr r="DD380" s="1"/>
      </tp>
      <tp>
        <v>1.0614699999999999</v>
        <stp/>
        <stp>##V3_BDHV12</stp>
        <stp>912810FR4 Govt</stp>
        <stp>IDX_RATIO</stp>
        <stp>6/6/2006</stp>
        <stp>6/6/2006</stp>
        <stp>[Fixed Income  Prices 2004-2009.xlsx]TIPS!R487C108</stp>
        <tr r="DD487" s="1"/>
      </tp>
      <tp>
        <v>1.00509</v>
        <stp/>
        <stp>##V3_BDHV12</stp>
        <stp>912828FL9 Govt</stp>
        <stp>IDX_RATIO</stp>
        <stp>9/5/2006</stp>
        <stp>9/5/2006</stp>
        <stp>[Fixed Income  Prices 2004-2009.xlsx]TIPS!R43C80</stp>
        <tr r="CB43" s="1"/>
      </tp>
      <tp>
        <v>1.0617700000000001</v>
        <stp/>
        <stp>##V3_BDHV12</stp>
        <stp>912810FR4 Govt</stp>
        <stp>IDX_RATIO</stp>
        <stp>6/7/2006</stp>
        <stp>6/7/2006</stp>
        <stp>[Fixed Income  Prices 2004-2009.xlsx]TIPS!R488C108</stp>
        <tr r="DD488" s="1"/>
      </tp>
      <tp>
        <v>1.0101100000000001</v>
        <stp/>
        <stp>##V3_BDHV12</stp>
        <stp>912810FR4 Govt</stp>
        <stp>IDX_RATIO</stp>
        <stp>3/9/2005</stp>
        <stp>3/9/2005</stp>
        <stp>[Fixed Income  Prices 2004-2009.xlsx]TIPS!R165C108</stp>
        <tr r="DD165" s="1"/>
      </tp>
      <tp>
        <v>1.2588599999999999</v>
        <stp/>
        <stp>##V3_BDHV12</stp>
        <stp>9128275W8 Govt</stp>
        <stp>IDX_RATIO</stp>
        <stp>2/9/2009</stp>
        <stp>2/9/2009</stp>
        <stp>[Fixed Income  Prices 2004-2009.xlsx]TIPS!R1188C20</stp>
        <tr r="T1188" s="1"/>
      </tp>
      <tp>
        <v>1.0191300000000001</v>
        <stp/>
        <stp>##V3_BDHV12</stp>
        <stp>912828KM1 Govt</stp>
        <stp>IDX_RATIO</stp>
        <stp>9/2/2009</stp>
        <stp>9/2/2009</stp>
        <stp>[Fixed Income  Prices 2004-2009.xlsx]TIPS!R99C60</stp>
        <tr r="BH99" s="1"/>
      </tp>
      <tp>
        <v>1.0052000000000001</v>
        <stp/>
        <stp>##V3_BDHV12</stp>
        <stp>912828GN4 Govt</stp>
        <stp>IDX_RATIO</stp>
        <stp>5/9/2007</stp>
        <stp>5/9/2007</stp>
        <stp>[Fixed Income  Prices 2004-2009.xlsx]TIPS!R16C40</stp>
        <tr r="AN16" s="1"/>
      </tp>
      <tp>
        <v>1.00756</v>
        <stp/>
        <stp>##V3_BDHV12</stp>
        <stp>912828HN3 Govt</stp>
        <stp>IDX_RATIO</stp>
        <stp>4/1/2008</stp>
        <stp>4/1/2008</stp>
        <stp>[Fixed Income  Prices 2004-2009.xlsx]TIPS!R63C92</stp>
        <tr r="CN63" s="1"/>
      </tp>
      <tp>
        <v>1.0352399999999999</v>
        <stp/>
        <stp>##V3_BDHV12</stp>
        <stp>912828HW3 Govt</stp>
        <stp>IDX_RATIO</stp>
        <stp>9/1/2008</stp>
        <stp>9/1/2008</stp>
        <stp>[Fixed Income  Prices 2004-2009.xlsx]TIPS!R98C48</stp>
        <tr r="AV98" s="1"/>
      </tp>
      <tp>
        <v>1.0611699999999999</v>
        <stp/>
        <stp>##V3_BDHV12</stp>
        <stp>912810FR4 Govt</stp>
        <stp>IDX_RATIO</stp>
        <stp>6/5/2006</stp>
        <stp>6/5/2006</stp>
        <stp>[Fixed Income  Prices 2004-2009.xlsx]TIPS!R486C108</stp>
        <tr r="DD486" s="1"/>
      </tp>
      <tp>
        <v>1.02491</v>
        <stp/>
        <stp>##V3_BDHV12</stp>
        <stp>912828HW3 Govt</stp>
        <stp>IDX_RATIO</stp>
        <stp>8/1/2008</stp>
        <stp>8/1/2008</stp>
        <stp>[Fixed Income  Prices 2004-2009.xlsx]TIPS!R77C48</stp>
        <tr r="AV77" s="1"/>
      </tp>
      <tp>
        <v>1.01048</v>
        <stp/>
        <stp>##V3_BDHV12</stp>
        <stp>912828HN3 Govt</stp>
        <stp>IDX_RATIO</stp>
        <stp>5/1/2008</stp>
        <stp>5/1/2008</stp>
        <stp>[Fixed Income  Prices 2004-2009.xlsx]TIPS!R85C92</stp>
        <tr r="CN85" s="1"/>
      </tp>
      <tp>
        <v>1.02016</v>
        <stp/>
        <stp>##V3_BDHV12</stp>
        <stp>912828GN4 Govt</stp>
        <stp>IDX_RATIO</stp>
        <stp>7/9/2007</stp>
        <stp>7/9/2007</stp>
        <stp>[Fixed Income  Prices 2004-2009.xlsx]TIPS!R59C40</stp>
        <tr r="AN59" s="1"/>
      </tp>
      <tp>
        <v>1.05569</v>
        <stp/>
        <stp>##V3_BDHV12</stp>
        <stp>912810FR4 Govt</stp>
        <stp>IDX_RATIO</stp>
        <stp>1/5/2006</stp>
        <stp>1/5/2006</stp>
        <stp>[Fixed Income  Prices 2004-2009.xlsx]TIPS!R379C108</stp>
        <tr r="DD379" s="1"/>
      </tp>
      <tp>
        <v>1.0097700000000001</v>
        <stp/>
        <stp>##V3_BDHV12</stp>
        <stp>912810FR4 Govt</stp>
        <stp>IDX_RATIO</stp>
        <stp>3/4/2005</stp>
        <stp>3/4/2005</stp>
        <stp>[Fixed Income  Prices 2004-2009.xlsx]TIPS!R162C108</stp>
        <tr r="DD162" s="1"/>
      </tp>
      <tp>
        <v>1.26119</v>
        <stp/>
        <stp>##V3_BDHV12</stp>
        <stp>9128275W8 Govt</stp>
        <stp>IDX_RATIO</stp>
        <stp>2/4/2009</stp>
        <stp>2/4/2009</stp>
        <stp>[Fixed Income  Prices 2004-2009.xlsx]TIPS!R1185C20</stp>
        <tr r="T1185" s="1"/>
      </tp>
      <tp>
        <v>1.2443500000000001</v>
        <stp/>
        <stp>##V3_BDHV12</stp>
        <stp>9128276R8 Govt</stp>
        <stp>IDX_RATIO</stp>
        <stp>1/1/2009</stp>
        <stp>1/1/2009</stp>
        <stp>[Fixed Income  Prices 2004-2009.xlsx]TIPS!R1161C28</stp>
        <tr r="AB1161" s="1"/>
      </tp>
      <tp>
        <v>1.0163599999999999</v>
        <stp/>
        <stp>##V3_BDHV12</stp>
        <stp>912828HW3 Govt</stp>
        <stp>IDX_RATIO</stp>
        <stp>7/1/2008</stp>
        <stp>7/1/2008</stp>
        <stp>[Fixed Income  Prices 2004-2009.xlsx]TIPS!R54C48</stp>
        <tr r="AV54" s="1"/>
      </tp>
      <tp>
        <v>1.02529</v>
        <stp/>
        <stp>##V3_BDHV12</stp>
        <stp>912828GN4 Govt</stp>
        <stp>IDX_RATIO</stp>
        <stp>8/9/2007</stp>
        <stp>8/9/2007</stp>
        <stp>[Fixed Income  Prices 2004-2009.xlsx]TIPS!R82C40</stp>
        <tr r="AN82" s="1"/>
      </tp>
      <tp>
        <v>1.05596</v>
        <stp/>
        <stp>##V3_BDHV12</stp>
        <stp>912810FR4 Govt</stp>
        <stp>IDX_RATIO</stp>
        <stp>1/4/2006</stp>
        <stp>1/4/2006</stp>
        <stp>[Fixed Income  Prices 2004-2009.xlsx]TIPS!R378C108</stp>
        <tr r="DD378" s="1"/>
      </tp>
      <tp>
        <v>1.2607300000000001</v>
        <stp/>
        <stp>##V3_BDHV12</stp>
        <stp>9128275W8 Govt</stp>
        <stp>IDX_RATIO</stp>
        <stp>2/5/2009</stp>
        <stp>2/5/2009</stp>
        <stp>[Fixed Income  Prices 2004-2009.xlsx]TIPS!R1186C20</stp>
        <tr r="T1186" s="1"/>
      </tp>
      <tp>
        <v>1.0693299999999999</v>
        <stp/>
        <stp>##V3_BDHV12</stp>
        <stp>912810FR4 Govt</stp>
        <stp>IDX_RATIO</stp>
        <stp>7/3/2006</stp>
        <stp>7/3/2006</stp>
        <stp>[Fixed Income  Prices 2004-2009.xlsx]TIPS!R506C108</stp>
        <tr r="DD506" s="1"/>
      </tp>
      <tp>
        <v>1.07959</v>
        <stp/>
        <stp>##V3_BDHV12</stp>
        <stp>912810FR4 Govt</stp>
        <stp>IDX_RATIO</stp>
        <stp>5/1/2007</stp>
        <stp>5/1/2007</stp>
        <stp>[Fixed Income  Prices 2004-2009.xlsx]TIPS!R722C108</stp>
        <tr r="DD722" s="1"/>
      </tp>
      <tp>
        <v>1.06237</v>
        <stp/>
        <stp>##V3_BDHV12</stp>
        <stp>912810FR4 Govt</stp>
        <stp>IDX_RATIO</stp>
        <stp>6/9/2006</stp>
        <stp>6/9/2006</stp>
        <stp>[Fixed Income  Prices 2004-2009.xlsx]TIPS!R490C108</stp>
        <tr r="DD490" s="1"/>
      </tp>
      <tp>
        <v>1.2602599999999999</v>
        <stp/>
        <stp>##V3_BDHV12</stp>
        <stp>9128275W8 Govt</stp>
        <stp>IDX_RATIO</stp>
        <stp>2/6/2009</stp>
        <stp>2/6/2009</stp>
        <stp>[Fixed Income  Prices 2004-2009.xlsx]TIPS!R1187C20</stp>
        <tr r="T1187" s="1"/>
      </tp>
      <tp>
        <v>1.0620700000000001</v>
        <stp/>
        <stp>##V3_BDHV12</stp>
        <stp>912810FR4 Govt</stp>
        <stp>IDX_RATIO</stp>
        <stp>6/8/2006</stp>
        <stp>6/8/2006</stp>
        <stp>[Fixed Income  Prices 2004-2009.xlsx]TIPS!R489C108</stp>
        <tr r="DD489" s="1"/>
      </tp>
      <tp>
        <v>1.0799099999999999</v>
        <stp/>
        <stp>##V3_BDHV12</stp>
        <stp>912810FR4 Govt</stp>
        <stp>IDX_RATIO</stp>
        <stp>5/2/2007</stp>
        <stp>5/2/2007</stp>
        <stp>[Fixed Income  Prices 2004-2009.xlsx]TIPS!R723C108</stp>
        <tr r="DD723" s="1"/>
      </tp>
      <tp>
        <v>1.0051699999999999</v>
        <stp/>
        <stp>##V3_BDHV12</stp>
        <stp>912828KM1 Govt</stp>
        <stp>IDX_RATIO</stp>
        <stp>6/2/2009</stp>
        <stp>6/2/2009</stp>
        <stp>[Fixed Income  Prices 2004-2009.xlsx]TIPS!R33C60</stp>
        <tr r="BH33" s="1"/>
      </tp>
      <tp>
        <v>1.0546199999999999</v>
        <stp/>
        <stp>##V3_BDHV12</stp>
        <stp>912828AF7 Govt</stp>
        <stp>IDX_RATIO</stp>
        <stp>9/9/2004</stp>
        <stp>9/9/2004</stp>
        <stp>[Fixed Income  Prices 2004-2009.xlsx]TIPS!R39C44</stp>
        <tr r="AR39" s="1"/>
      </tp>
      <tp>
        <v>1.0015499999999999</v>
        <stp/>
        <stp>##V3_BDHV12</stp>
        <stp>912828HW3 Govt</stp>
        <stp>IDX_RATIO</stp>
        <stp>5/1/2008</stp>
        <stp>5/1/2008</stp>
        <stp>[Fixed Income  Prices 2004-2009.xlsx]TIPS!R11C48</stp>
        <tr r="AV11" s="1"/>
      </tp>
      <tp>
        <v>1.0545899999999999</v>
        <stp/>
        <stp>##V3_BDHV12</stp>
        <stp>912810FR4 Govt</stp>
        <stp>IDX_RATIO</stp>
        <stp>1/9/2006</stp>
        <stp>1/9/2006</stp>
        <stp>[Fixed Income  Prices 2004-2009.xlsx]TIPS!R381C108</stp>
        <tr r="DD381" s="1"/>
      </tp>
      <tp>
        <v>1.2435799999999999</v>
        <stp/>
        <stp>##V3_BDHV12</stp>
        <stp>9128276R8 Govt</stp>
        <stp>IDX_RATIO</stp>
        <stp>1/2/2009</stp>
        <stp>1/2/2009</stp>
        <stp>[Fixed Income  Prices 2004-2009.xlsx]TIPS!R1162C28</stp>
        <tr r="AB1162" s="1"/>
      </tp>
      <tp>
        <v>1.0099800000000001</v>
        <stp/>
        <stp>##V3_BDHV12</stp>
        <stp>912810FR4 Govt</stp>
        <stp>IDX_RATIO</stp>
        <stp>3/7/2005</stp>
        <stp>3/7/2005</stp>
        <stp>[Fixed Income  Prices 2004-2009.xlsx]TIPS!R163C108</stp>
        <tr r="DD163" s="1"/>
      </tp>
      <tp>
        <v>1.08022</v>
        <stp/>
        <stp>##V3_BDHV12</stp>
        <stp>912810FR4 Govt</stp>
        <stp>IDX_RATIO</stp>
        <stp>5/3/2007</stp>
        <stp>5/3/2007</stp>
        <stp>[Fixed Income  Prices 2004-2009.xlsx]TIPS!R724C108</stp>
        <tr r="DD724" s="1"/>
      </tp>
      <tp>
        <v>1.00769</v>
        <stp/>
        <stp>##V3_BDHV12</stp>
        <stp>912828KM1 Govt</stp>
        <stp>IDX_RATIO</stp>
        <stp>7/2/2009</stp>
        <stp>7/2/2009</stp>
        <stp>[Fixed Income  Prices 2004-2009.xlsx]TIPS!R55C60</stp>
        <tr r="BH55" s="1"/>
      </tp>
      <tp>
        <v>1.02633</v>
        <stp/>
        <stp>##V3_BDHV12</stp>
        <stp>912828BW9 Govt</stp>
        <stp>IDX_RATIO</stp>
        <stp>9/7/2004</stp>
        <stp>9/7/2004</stp>
        <stp>[Fixed Income  Prices 2004-2009.xlsx]TIPS!R37C56</stp>
        <tr r="BD37" s="1"/>
      </tp>
      <tp>
        <v>1.0525899999999999</v>
        <stp/>
        <stp>##V3_BDHV12</stp>
        <stp>912828AF7 Govt</stp>
        <stp>IDX_RATIO</stp>
        <stp>8/9/2004</stp>
        <stp>8/9/2004</stp>
        <stp>[Fixed Income  Prices 2004-2009.xlsx]TIPS!R16C44</stp>
        <tr r="AR16" s="1"/>
      </tp>
      <tp>
        <v>1.01508</v>
        <stp/>
        <stp>##V3_BDHV12</stp>
        <stp>912828JE1 Govt</stp>
        <stp>IDX_RATIO</stp>
        <stp>9/3/2008</stp>
        <stp>9/3/2008</stp>
        <stp>[Fixed Income  Prices 2004-2009.xlsx]TIPS!R43C96</stp>
        <tr r="CR43" s="1"/>
      </tp>
      <tp>
        <v>1.0698399999999999</v>
        <stp/>
        <stp>##V3_BDHV12</stp>
        <stp>912810FR4 Govt</stp>
        <stp>IDX_RATIO</stp>
        <stp>7/6/2006</stp>
        <stp>7/6/2006</stp>
        <stp>[Fixed Income  Prices 2004-2009.xlsx]TIPS!R509C108</stp>
        <tr r="DD509" s="1"/>
      </tp>
      <tp>
        <v>1.0700099999999999</v>
        <stp/>
        <stp>##V3_BDHV12</stp>
        <stp>912810FR4 Govt</stp>
        <stp>IDX_RATIO</stp>
        <stp>7/7/2006</stp>
        <stp>7/7/2006</stp>
        <stp>[Fixed Income  Prices 2004-2009.xlsx]TIPS!R510C108</stp>
        <tr r="DD510" s="1"/>
      </tp>
      <tp>
        <v>1.0805400000000001</v>
        <stp/>
        <stp>##V3_BDHV12</stp>
        <stp>912810FR4 Govt</stp>
        <stp>IDX_RATIO</stp>
        <stp>5/4/2007</stp>
        <stp>5/4/2007</stp>
        <stp>[Fixed Income  Prices 2004-2009.xlsx]TIPS!R725C108</stp>
        <tr r="DD725" s="1"/>
      </tp>
      <tp>
        <v>1.2412700000000001</v>
        <stp/>
        <stp>##V3_BDHV12</stp>
        <stp>9128276R8 Govt</stp>
        <stp>IDX_RATIO</stp>
        <stp>1/5/2009</stp>
        <stp>1/5/2009</stp>
        <stp>[Fixed Income  Prices 2004-2009.xlsx]TIPS!R1163C28</stp>
        <tr r="AB1163" s="1"/>
      </tp>
      <tp>
        <v>1.0095700000000001</v>
        <stp/>
        <stp>##V3_BDHV12</stp>
        <stp>912810FR4 Govt</stp>
        <stp>IDX_RATIO</stp>
        <stp>3/1/2005</stp>
        <stp>3/1/2005</stp>
        <stp>[Fixed Income  Prices 2004-2009.xlsx]TIPS!R159C108</stp>
        <tr r="DD159" s="1"/>
      </tp>
      <tp>
        <v>1.05623</v>
        <stp/>
        <stp>##V3_BDHV12</stp>
        <stp>912810FR4 Govt</stp>
        <stp>IDX_RATIO</stp>
        <stp>1/3/2006</stp>
        <stp>1/3/2006</stp>
        <stp>[Fixed Income  Prices 2004-2009.xlsx]TIPS!R377C108</stp>
        <tr r="DD377" s="1"/>
      </tp>
      <tp>
        <v>1.2397400000000001</v>
        <stp/>
        <stp>##V3_BDHV12</stp>
        <stp>9128276R8 Govt</stp>
        <stp>IDX_RATIO</stp>
        <stp>1/7/2009</stp>
        <stp>1/7/2009</stp>
        <stp>[Fixed Income  Prices 2004-2009.xlsx]TIPS!R1165C28</stp>
        <tr r="AB1165" s="1"/>
      </tp>
      <tp>
        <v>1.00963</v>
        <stp/>
        <stp>##V3_BDHV12</stp>
        <stp>912810FR4 Govt</stp>
        <stp>IDX_RATIO</stp>
        <stp>3/2/2005</stp>
        <stp>3/2/2005</stp>
        <stp>[Fixed Income  Prices 2004-2009.xlsx]TIPS!R160C108</stp>
        <tr r="DD160" s="1"/>
      </tp>
      <tp>
        <v>1.0695000000000001</v>
        <stp/>
        <stp>##V3_BDHV12</stp>
        <stp>912810FR4 Govt</stp>
        <stp>IDX_RATIO</stp>
        <stp>7/4/2006</stp>
        <stp>7/4/2006</stp>
        <stp>[Fixed Income  Prices 2004-2009.xlsx]TIPS!R507C108</stp>
        <tr r="DD507" s="1"/>
      </tp>
      <tp>
        <v>1.26213</v>
        <stp/>
        <stp>##V3_BDHV12</stp>
        <stp>9128275W8 Govt</stp>
        <stp>IDX_RATIO</stp>
        <stp>2/2/2009</stp>
        <stp>2/2/2009</stp>
        <stp>[Fixed Income  Prices 2004-2009.xlsx]TIPS!R1183C20</stp>
        <tr r="T1183" s="1"/>
      </tp>
      <tp>
        <v>1.0696699999999999</v>
        <stp/>
        <stp>##V3_BDHV12</stp>
        <stp>912810FR4 Govt</stp>
        <stp>IDX_RATIO</stp>
        <stp>7/5/2006</stp>
        <stp>7/5/2006</stp>
        <stp>[Fixed Income  Prices 2004-2009.xlsx]TIPS!R508C108</stp>
        <tr r="DD508" s="1"/>
      </tp>
      <tp>
        <v>1.0565100000000001</v>
        <stp/>
        <stp>##V3_BDHV12</stp>
        <stp>912810FR4 Govt</stp>
        <stp>IDX_RATIO</stp>
        <stp>1/2/2006</stp>
        <stp>1/2/2006</stp>
        <stp>[Fixed Income  Prices 2004-2009.xlsx]TIPS!R376C108</stp>
        <tr r="DD376" s="1"/>
      </tp>
      <tp>
        <v>1.0097</v>
        <stp/>
        <stp>##V3_BDHV12</stp>
        <stp>912810FR4 Govt</stp>
        <stp>IDX_RATIO</stp>
        <stp>3/3/2005</stp>
        <stp>3/3/2005</stp>
        <stp>[Fixed Income  Prices 2004-2009.xlsx]TIPS!R161C108</stp>
        <tr r="DD161" s="1"/>
      </tp>
      <tp>
        <v>1.24051</v>
        <stp/>
        <stp>##V3_BDHV12</stp>
        <stp>9128276R8 Govt</stp>
        <stp>IDX_RATIO</stp>
        <stp>1/6/2009</stp>
        <stp>1/6/2009</stp>
        <stp>[Fixed Income  Prices 2004-2009.xlsx]TIPS!R1164C28</stp>
        <tr r="AB1164" s="1"/>
      </tp>
      <tp>
        <v>1.0814900000000001</v>
        <stp/>
        <stp>##V3_BDHV12</stp>
        <stp>912810FR4 Govt</stp>
        <stp>IDX_RATIO</stp>
        <stp>5/7/2007</stp>
        <stp>5/7/2007</stp>
        <stp>[Fixed Income  Prices 2004-2009.xlsx]TIPS!R726C108</stp>
        <tr r="DD726" s="1"/>
      </tp>
      <tp>
        <v>1.26166</v>
        <stp/>
        <stp>##V3_BDHV12</stp>
        <stp>9128275W8 Govt</stp>
        <stp>IDX_RATIO</stp>
        <stp>2/3/2009</stp>
        <stp>2/3/2009</stp>
        <stp>[Fixed Income  Prices 2004-2009.xlsx]TIPS!R1184C20</stp>
        <tr r="T1184" s="1"/>
      </tp>
      <tp>
        <v>1.00495</v>
        <stp/>
        <stp>##V3_BDHV12</stp>
        <stp>912810FR4 Govt</stp>
        <stp>IDX_RATIO</stp>
        <stp>9/28/2004</stp>
        <stp>9/28/2004</stp>
        <stp>[Fixed Income  Prices 2004-2009.xlsx]TIPS!R49C108</stp>
        <tr r="DD49" s="1"/>
      </tp>
      <tp>
        <v>1.0048999999999999</v>
        <stp/>
        <stp>##V3_BDHV12</stp>
        <stp>912810FR4 Govt</stp>
        <stp>IDX_RATIO</stp>
        <stp>9/29/2004</stp>
        <stp>9/29/2004</stp>
        <stp>[Fixed Income  Prices 2004-2009.xlsx]TIPS!R50C108</stp>
        <tr r="DD50" s="1"/>
      </tp>
      <tp>
        <v>1.0051600000000001</v>
        <stp/>
        <stp>##V3_BDHV12</stp>
        <stp>912810FR4 Govt</stp>
        <stp>IDX_RATIO</stp>
        <stp>9/24/2004</stp>
        <stp>9/24/2004</stp>
        <stp>[Fixed Income  Prices 2004-2009.xlsx]TIPS!R47C108</stp>
        <tr r="DD47" s="1"/>
      </tp>
      <tp>
        <v>1.0062800000000001</v>
        <stp/>
        <stp>##V3_BDHV12</stp>
        <stp>912810FR4 Govt</stp>
        <stp>IDX_RATIO</stp>
        <stp>8/31/2004</stp>
        <stp>8/31/2004</stp>
        <stp>[Fixed Income  Prices 2004-2009.xlsx]TIPS!R29C108</stp>
        <tr r="DD29" s="1"/>
      </tp>
      <tp>
        <v>1.0049999999999999</v>
        <stp/>
        <stp>##V3_BDHV12</stp>
        <stp>912810FR4 Govt</stp>
        <stp>IDX_RATIO</stp>
        <stp>9/27/2004</stp>
        <stp>9/27/2004</stp>
        <stp>[Fixed Income  Prices 2004-2009.xlsx]TIPS!R48C108</stp>
        <tr r="DD48" s="1"/>
      </tp>
      <tp>
        <v>1.0061800000000001</v>
        <stp/>
        <stp>##V3_BDHV12</stp>
        <stp>912810FR4 Govt</stp>
        <stp>IDX_RATIO</stp>
        <stp>8/30/2004</stp>
        <stp>8/30/2004</stp>
        <stp>[Fixed Income  Prices 2004-2009.xlsx]TIPS!R28C108</stp>
        <tr r="DD28" s="1"/>
      </tp>
      <tp>
        <v>1.00532</v>
        <stp/>
        <stp>##V3_BDHV12</stp>
        <stp>912810FR4 Govt</stp>
        <stp>IDX_RATIO</stp>
        <stp>9/21/2004</stp>
        <stp>9/21/2004</stp>
        <stp>[Fixed Income  Prices 2004-2009.xlsx]TIPS!R44C108</stp>
        <tr r="DD44" s="1"/>
      </tp>
      <tp>
        <v>1.0053799999999999</v>
        <stp/>
        <stp>##V3_BDHV12</stp>
        <stp>912810FR4 Govt</stp>
        <stp>IDX_RATIO</stp>
        <stp>9/20/2004</stp>
        <stp>9/20/2004</stp>
        <stp>[Fixed Income  Prices 2004-2009.xlsx]TIPS!R43C108</stp>
        <tr r="DD43" s="1"/>
      </tp>
      <tp>
        <v>1.00522</v>
        <stp/>
        <stp>##V3_BDHV12</stp>
        <stp>912810FR4 Govt</stp>
        <stp>IDX_RATIO</stp>
        <stp>9/23/2004</stp>
        <stp>9/23/2004</stp>
        <stp>[Fixed Income  Prices 2004-2009.xlsx]TIPS!R46C108</stp>
        <tr r="DD46" s="1"/>
      </tp>
      <tp>
        <v>1.0052700000000001</v>
        <stp/>
        <stp>##V3_BDHV12</stp>
        <stp>912810FR4 Govt</stp>
        <stp>IDX_RATIO</stp>
        <stp>9/22/2004</stp>
        <stp>9/22/2004</stp>
        <stp>[Fixed Income  Prices 2004-2009.xlsx]TIPS!R45C108</stp>
        <tr r="DD45" s="1"/>
      </tp>
      <tp>
        <v>1.15628</v>
        <stp/>
        <stp>##V3_BDHV12</stp>
        <stp>9128274Y5 Govt</stp>
        <stp>IDX_RATIO</stp>
        <stp>9/8/2004</stp>
        <stp>9/8/2004</stp>
        <stp>[Fixed Income  Prices 2004-2009.xlsx]TIPS!R38C16</stp>
        <tr r="P38" s="1"/>
      </tp>
      <tp>
        <v>1.2169099999999999</v>
        <stp/>
        <stp>##V3_BDHV12</stp>
        <stp>9128276R8 Govt</stp>
        <stp>IDX_RATIO</stp>
        <stp>2/9/2009</stp>
        <stp>2/9/2009</stp>
        <stp>[Fixed Income  Prices 2004-2009.xlsx]TIPS!R1188C28</stp>
        <tr r="AB1188" s="1"/>
      </tp>
      <tp>
        <v>1.01684</v>
        <stp/>
        <stp>##V3_BDHV12</stp>
        <stp>912810FS2 Govt</stp>
        <stp>IDX_RATIO</stp>
        <stp>3/2/2007</stp>
        <stp>3/2/2007</stp>
        <stp>[Fixed Income  Prices 2004-2009.xlsx]TIPS!R293C112</stp>
        <tr r="DH293" s="1"/>
      </tp>
      <tp>
        <v>1.0481400000000001</v>
        <stp/>
        <stp>##V3_BDHV12</stp>
        <stp>912810FR4 Govt</stp>
        <stp>IDX_RATIO</stp>
        <stp>2/2/2006</stp>
        <stp>2/2/2006</stp>
        <stp>[Fixed Income  Prices 2004-2009.xlsx]TIPS!R399C108</stp>
        <tr r="DD399" s="1"/>
      </tp>
      <tp>
        <v>1.06795</v>
        <stp/>
        <stp>##V3_BDHV12</stp>
        <stp>9128277J5 Govt</stp>
        <stp>IDX_RATIO</stp>
        <stp>9/8/2004</stp>
        <stp>9/8/2004</stp>
        <stp>[Fixed Income  Prices 2004-2009.xlsx]TIPS!R38C36</stp>
        <tr r="AJ38" s="1"/>
      </tp>
      <tp>
        <v>1.12442</v>
        <stp/>
        <stp>##V3_BDHV12</stp>
        <stp>9128275W8 Govt</stp>
        <stp>IDX_RATIO</stp>
        <stp>8/5/2004</stp>
        <stp>8/5/2004</stp>
        <stp>[Fixed Income  Prices 2004-2009.xlsx]TIPS!R14C20</stp>
        <tr r="T14" s="1"/>
      </tp>
      <tp>
        <v>1.08694</v>
        <stp/>
        <stp>##V3_BDHV12</stp>
        <stp>9128276R8 Govt</stp>
        <stp>IDX_RATIO</stp>
        <stp>8/5/2004</stp>
        <stp>8/5/2004</stp>
        <stp>[Fixed Income  Prices 2004-2009.xlsx]TIPS!R14C28</stp>
        <tr r="AB14" s="1"/>
      </tp>
      <tp>
        <v>1.01674</v>
        <stp/>
        <stp>##V3_BDHV12</stp>
        <stp>912810FS2 Govt</stp>
        <stp>IDX_RATIO</stp>
        <stp>3/1/2007</stp>
        <stp>3/1/2007</stp>
        <stp>[Fixed Income  Prices 2004-2009.xlsx]TIPS!R292C112</stp>
        <tr r="DH292" s="1"/>
      </tp>
      <tp>
        <v>1.0482899999999999</v>
        <stp/>
        <stp>##V3_BDHV12</stp>
        <stp>912810FR4 Govt</stp>
        <stp>IDX_RATIO</stp>
        <stp>2/1/2006</stp>
        <stp>2/1/2006</stp>
        <stp>[Fixed Income  Prices 2004-2009.xlsx]TIPS!R398C108</stp>
        <tr r="DD398" s="1"/>
      </tp>
      <tp>
        <v>1.0173399999999999</v>
        <stp/>
        <stp>##V3_BDHV12</stp>
        <stp>912810FS2 Govt</stp>
        <stp>IDX_RATIO</stp>
        <stp>3/7/2007</stp>
        <stp>3/7/2007</stp>
        <stp>[Fixed Income  Prices 2004-2009.xlsx]TIPS!R296C112</stp>
        <tr r="DH296" s="1"/>
      </tp>
      <tp>
        <v>1.05545</v>
        <stp/>
        <stp>##V3_BDHV12</stp>
        <stp>912810FR4 Govt</stp>
        <stp>IDX_RATIO</stp>
        <stp>5/8/2006</stp>
        <stp>5/8/2006</stp>
        <stp>[Fixed Income  Prices 2004-2009.xlsx]TIPS!R466C108</stp>
        <tr r="DD466" s="1"/>
      </tp>
      <tp>
        <v>1.2816799999999999</v>
        <stp/>
        <stp>##V3_BDHV12</stp>
        <stp>9128275W8 Govt</stp>
        <stp>IDX_RATIO</stp>
        <stp>1/8/2009</stp>
        <stp>1/8/2009</stp>
        <stp>[Fixed Income  Prices 2004-2009.xlsx]TIPS!R1166C20</stp>
        <tr r="T1166" s="1"/>
      </tp>
      <tp>
        <v>1.00519</v>
        <stp/>
        <stp>##V3_BDHV12</stp>
        <stp>912828FL9 Govt</stp>
        <stp>IDX_RATIO</stp>
        <stp>9/6/2006</stp>
        <stp>9/6/2006</stp>
        <stp>[Fixed Income  Prices 2004-2009.xlsx]TIPS!R44C80</stp>
        <tr r="CB44" s="1"/>
      </tp>
      <tp>
        <v>1.0556399999999999</v>
        <stp/>
        <stp>##V3_BDHV12</stp>
        <stp>912810FR4 Govt</stp>
        <stp>IDX_RATIO</stp>
        <stp>5/9/2006</stp>
        <stp>5/9/2006</stp>
        <stp>[Fixed Income  Prices 2004-2009.xlsx]TIPS!R467C108</stp>
        <tr r="DD467" s="1"/>
      </tp>
      <tp>
        <v>1.0172399999999999</v>
        <stp/>
        <stp>##V3_BDHV12</stp>
        <stp>912810FS2 Govt</stp>
        <stp>IDX_RATIO</stp>
        <stp>3/6/2007</stp>
        <stp>3/6/2007</stp>
        <stp>[Fixed Income  Prices 2004-2009.xlsx]TIPS!R295C112</stp>
        <tr r="DH295" s="1"/>
      </tp>
      <tp>
        <v>1.28088</v>
        <stp/>
        <stp>##V3_BDHV12</stp>
        <stp>9128275W8 Govt</stp>
        <stp>IDX_RATIO</stp>
        <stp>1/9/2009</stp>
        <stp>1/9/2009</stp>
        <stp>[Fixed Income  Prices 2004-2009.xlsx]TIPS!R1167C20</stp>
        <tr r="T1167" s="1"/>
      </tp>
      <tp>
        <v>1.01918</v>
        <stp/>
        <stp>##V3_BDHV12</stp>
        <stp>912828KM1 Govt</stp>
        <stp>IDX_RATIO</stp>
        <stp>9/1/2009</stp>
        <stp>9/1/2009</stp>
        <stp>[Fixed Income  Prices 2004-2009.xlsx]TIPS!R98C60</stp>
        <tr r="BH98" s="1"/>
      </tp>
      <tp>
        <v>1.0171399999999999</v>
        <stp/>
        <stp>##V3_BDHV12</stp>
        <stp>912810FS2 Govt</stp>
        <stp>IDX_RATIO</stp>
        <stp>3/5/2007</stp>
        <stp>3/5/2007</stp>
        <stp>[Fixed Income  Prices 2004-2009.xlsx]TIPS!R294C112</stp>
        <tr r="DH294" s="1"/>
      </tp>
      <tp>
        <v>1.0844100000000001</v>
        <stp/>
        <stp>##V3_BDHV12</stp>
        <stp>912810FS2 Govt</stp>
        <stp>IDX_RATIO</stp>
        <stp>7/8/2008</stp>
        <stp>7/8/2008</stp>
        <stp>[Fixed Income  Prices 2004-2009.xlsx]TIPS!R645C112</stp>
        <tr r="DH645" s="1"/>
      </tp>
      <tp>
        <v>1.00766</v>
        <stp/>
        <stp>##V3_BDHV12</stp>
        <stp>912828HN3 Govt</stp>
        <stp>IDX_RATIO</stp>
        <stp>4/2/2008</stp>
        <stp>4/2/2008</stp>
        <stp>[Fixed Income  Prices 2004-2009.xlsx]TIPS!R64C92</stp>
        <tr r="CN64" s="1"/>
      </tp>
      <tp>
        <v>1.03542</v>
        <stp/>
        <stp>##V3_BDHV12</stp>
        <stp>912828HW3 Govt</stp>
        <stp>IDX_RATIO</stp>
        <stp>9/2/2008</stp>
        <stp>9/2/2008</stp>
        <stp>[Fixed Income  Prices 2004-2009.xlsx]TIPS!R99C48</stp>
        <tr r="AV99" s="1"/>
      </tp>
      <tp>
        <v>1.0847100000000001</v>
        <stp/>
        <stp>##V3_BDHV12</stp>
        <stp>912810FS2 Govt</stp>
        <stp>IDX_RATIO</stp>
        <stp>7/9/2008</stp>
        <stp>7/9/2008</stp>
        <stp>[Fixed Income  Prices 2004-2009.xlsx]TIPS!R646C112</stp>
        <tr r="DH646" s="1"/>
      </tp>
      <tp>
        <v>1.09107</v>
        <stp/>
        <stp>##V3_BDHV12</stp>
        <stp>912810FR4 Govt</stp>
        <stp>IDX_RATIO</stp>
        <stp>6/8/2007</stp>
        <stp>6/8/2007</stp>
        <stp>[Fixed Income  Prices 2004-2009.xlsx]TIPS!R750C108</stp>
        <tr r="DD750" s="1"/>
      </tp>
      <tp>
        <v>1.0107699999999999</v>
        <stp/>
        <stp>##V3_BDHV12</stp>
        <stp>912828HN3 Govt</stp>
        <stp>IDX_RATIO</stp>
        <stp>5/2/2008</stp>
        <stp>5/2/2008</stp>
        <stp>[Fixed Income  Prices 2004-2009.xlsx]TIPS!R86C92</stp>
        <tr r="CN86" s="1"/>
      </tp>
      <tp>
        <v>1.0906</v>
        <stp/>
        <stp>##V3_BDHV12</stp>
        <stp>912810FR4 Govt</stp>
        <stp>IDX_RATIO</stp>
        <stp>6/6/2007</stp>
        <stp>6/6/2007</stp>
        <stp>[Fixed Income  Prices 2004-2009.xlsx]TIPS!R748C108</stp>
        <tr r="DD748" s="1"/>
      </tp>
      <tp>
        <v>1.0546899999999999</v>
        <stp/>
        <stp>##V3_BDHV12</stp>
        <stp>912810FR4 Govt</stp>
        <stp>IDX_RATIO</stp>
        <stp>5/4/2006</stp>
        <stp>5/4/2006</stp>
        <stp>[Fixed Income  Prices 2004-2009.xlsx]TIPS!R464C108</stp>
        <tr r="DD464" s="1"/>
      </tp>
      <tp>
        <v>1.1053200000000001</v>
        <stp/>
        <stp>##V3_BDHV12</stp>
        <stp>912810FR4 Govt</stp>
        <stp>IDX_RATIO</stp>
        <stp>9/3/2007</stp>
        <stp>9/3/2007</stp>
        <stp>[Fixed Income  Prices 2004-2009.xlsx]TIPS!R811C108</stp>
        <tr r="DD811" s="1"/>
      </tp>
      <tp>
        <v>1.0010300000000001</v>
        <stp/>
        <stp>##V3_BDHV12</stp>
        <stp>912828EA4 Govt</stp>
        <stp>IDX_RATIO</stp>
        <stp>9/8/2005</stp>
        <stp>9/8/2005</stp>
        <stp>[Fixed Income  Prices 2004-2009.xlsx]TIPS!R44C72</stp>
        <tr r="BT44" s="1"/>
      </tp>
      <tp>
        <v>1.0166299999999999</v>
        <stp/>
        <stp>##V3_BDHV12</stp>
        <stp>912828HW3 Govt</stp>
        <stp>IDX_RATIO</stp>
        <stp>7/2/2008</stp>
        <stp>7/2/2008</stp>
        <stp>[Fixed Income  Prices 2004-2009.xlsx]TIPS!R55C48</stp>
        <tr r="AV55" s="1"/>
      </tp>
      <tp>
        <v>1.09083</v>
        <stp/>
        <stp>##V3_BDHV12</stp>
        <stp>912810FR4 Govt</stp>
        <stp>IDX_RATIO</stp>
        <stp>6/7/2007</stp>
        <stp>6/7/2007</stp>
        <stp>[Fixed Income  Prices 2004-2009.xlsx]TIPS!R749C108</stp>
        <tr r="DD749" s="1"/>
      </tp>
      <tp>
        <v>1.0638099999999999</v>
        <stp/>
        <stp>##V3_BDHV12</stp>
        <stp>912810FS2 Govt</stp>
        <stp>IDX_RATIO</stp>
        <stp>4/4/2008</stp>
        <stp>4/4/2008</stp>
        <stp>[Fixed Income  Prices 2004-2009.xlsx]TIPS!R578C112</stp>
        <tr r="DH578" s="1"/>
      </tp>
      <tp>
        <v>1.28407</v>
        <stp/>
        <stp>##V3_BDHV12</stp>
        <stp>9128275W8 Govt</stp>
        <stp>IDX_RATIO</stp>
        <stp>1/5/2009</stp>
        <stp>1/5/2009</stp>
        <stp>[Fixed Income  Prices 2004-2009.xlsx]TIPS!R1163C20</stp>
        <tr r="T1163" s="1"/>
      </tp>
      <tp>
        <v>1.08412</v>
        <stp/>
        <stp>##V3_BDHV12</stp>
        <stp>912810FS2 Govt</stp>
        <stp>IDX_RATIO</stp>
        <stp>7/7/2008</stp>
        <stp>7/7/2008</stp>
        <stp>[Fixed Income  Prices 2004-2009.xlsx]TIPS!R644C112</stp>
        <tr r="DH644" s="1"/>
      </tp>
      <tp>
        <v>1.05488</v>
        <stp/>
        <stp>##V3_BDHV12</stp>
        <stp>912810FR4 Govt</stp>
        <stp>IDX_RATIO</stp>
        <stp>5/5/2006</stp>
        <stp>5/5/2006</stp>
        <stp>[Fixed Income  Prices 2004-2009.xlsx]TIPS!R465C108</stp>
        <tr r="DD465" s="1"/>
      </tp>
      <tp>
        <v>1.0111699999999999</v>
        <stp/>
        <stp>##V3_BDHV12</stp>
        <stp>912828GD6 Govt</stp>
        <stp>IDX_RATIO</stp>
        <stp>5/8/2007</stp>
        <stp>5/8/2007</stp>
        <stp>[Fixed Income  Prices 2004-2009.xlsx]TIPS!R88C84</stp>
        <tr r="CF88" s="1"/>
      </tp>
      <tp>
        <v>1.00265</v>
        <stp/>
        <stp>##V3_BDHV12</stp>
        <stp>912828KM1 Govt</stp>
        <stp>IDX_RATIO</stp>
        <stp>5/1/2009</stp>
        <stp>5/1/2009</stp>
        <stp>[Fixed Income  Prices 2004-2009.xlsx]TIPS!R11C60</stp>
        <tr r="BH11" s="1"/>
      </tp>
      <tp>
        <v>0.99955000000000005</v>
        <stp/>
        <stp>##V3_BDHV12</stp>
        <stp>912828EA4 Govt</stp>
        <stp>IDX_RATIO</stp>
        <stp>8/8/2005</stp>
        <stp>8/8/2005</stp>
        <stp>[Fixed Income  Prices 2004-2009.xlsx]TIPS!R21C72</stp>
        <tr r="BT21" s="1"/>
      </tp>
      <tp>
        <v>1.0104299999999999</v>
        <stp/>
        <stp>##V3_BDHV12</stp>
        <stp>912828HW3 Govt</stp>
        <stp>IDX_RATIO</stp>
        <stp>6/2/2008</stp>
        <stp>6/2/2008</stp>
        <stp>[Fixed Income  Prices 2004-2009.xlsx]TIPS!R33C48</stp>
        <tr r="AV33" s="1"/>
      </tp>
      <tp>
        <v>1.0641099999999999</v>
        <stp/>
        <stp>##V3_BDHV12</stp>
        <stp>912810FS2 Govt</stp>
        <stp>IDX_RATIO</stp>
        <stp>4/7/2008</stp>
        <stp>4/7/2008</stp>
        <stp>[Fixed Income  Prices 2004-2009.xlsx]TIPS!R579C112</stp>
        <tr r="DH579" s="1"/>
      </tp>
      <tp>
        <v>1.0175399999999999</v>
        <stp/>
        <stp>##V3_BDHV12</stp>
        <stp>912810FS2 Govt</stp>
        <stp>IDX_RATIO</stp>
        <stp>3/9/2007</stp>
        <stp>3/9/2007</stp>
        <stp>[Fixed Income  Prices 2004-2009.xlsx]TIPS!R298C112</stp>
        <tr r="DH298" s="1"/>
      </tp>
      <tp>
        <v>1.2832699999999999</v>
        <stp/>
        <stp>##V3_BDHV12</stp>
        <stp>9128275W8 Govt</stp>
        <stp>IDX_RATIO</stp>
        <stp>1/6/2009</stp>
        <stp>1/6/2009</stp>
        <stp>[Fixed Income  Prices 2004-2009.xlsx]TIPS!R1164C20</stp>
        <tr r="T1164" s="1"/>
      </tp>
      <tp>
        <v>1.2196100000000001</v>
        <stp/>
        <stp>##V3_BDHV12</stp>
        <stp>9128276R8 Govt</stp>
        <stp>IDX_RATIO</stp>
        <stp>2/3/2009</stp>
        <stp>2/3/2009</stp>
        <stp>[Fixed Income  Prices 2004-2009.xlsx]TIPS!R1184C28</stp>
        <tr r="AB1184" s="1"/>
      </tp>
      <tp>
        <v>1.0642199999999999</v>
        <stp/>
        <stp>##V3_BDHV12</stp>
        <stp>912810FS2 Govt</stp>
        <stp>IDX_RATIO</stp>
        <stp>4/8/2008</stp>
        <stp>4/8/2008</stp>
        <stp>[Fixed Income  Prices 2004-2009.xlsx]TIPS!R580C112</stp>
        <tr r="DH580" s="1"/>
      </tp>
      <tp>
        <v>1.08324</v>
        <stp/>
        <stp>##V3_BDHV12</stp>
        <stp>912810FS2 Govt</stp>
        <stp>IDX_RATIO</stp>
        <stp>7/4/2008</stp>
        <stp>7/4/2008</stp>
        <stp>[Fixed Income  Prices 2004-2009.xlsx]TIPS!R643C112</stp>
        <tr r="DH643" s="1"/>
      </tp>
      <tp>
        <v>1.09013</v>
        <stp/>
        <stp>##V3_BDHV12</stp>
        <stp>912810FR4 Govt</stp>
        <stp>IDX_RATIO</stp>
        <stp>6/4/2007</stp>
        <stp>6/4/2007</stp>
        <stp>[Fixed Income  Prices 2004-2009.xlsx]TIPS!R746C108</stp>
        <tr r="DD746" s="1"/>
      </tp>
      <tp>
        <v>1.00508</v>
        <stp/>
        <stp>##V3_BDHV12</stp>
        <stp>912828KM1 Govt</stp>
        <stp>IDX_RATIO</stp>
        <stp>6/1/2009</stp>
        <stp>6/1/2009</stp>
        <stp>[Fixed Income  Prices 2004-2009.xlsx]TIPS!R32C60</stp>
        <tr r="BH32" s="1"/>
      </tp>
      <tp>
        <v>1.02373</v>
        <stp/>
        <stp>##V3_BDHV12</stp>
        <stp>912828BW9 Govt</stp>
        <stp>IDX_RATIO</stp>
        <stp>8/4/2004</stp>
        <stp>8/4/2004</stp>
        <stp>[Fixed Income  Prices 2004-2009.xlsx]TIPS!R13C56</stp>
        <tr r="BD13" s="1"/>
      </tp>
      <tp>
        <v>1.00183</v>
        <stp/>
        <stp>##V3_BDHV12</stp>
        <stp>912828HW3 Govt</stp>
        <stp>IDX_RATIO</stp>
        <stp>5/2/2008</stp>
        <stp>5/2/2008</stp>
        <stp>[Fixed Income  Prices 2004-2009.xlsx]TIPS!R12C48</stp>
        <tr r="AV12" s="1"/>
      </tp>
      <tp>
        <v>1.28247</v>
        <stp/>
        <stp>##V3_BDHV12</stp>
        <stp>9128275W8 Govt</stp>
        <stp>IDX_RATIO</stp>
        <stp>1/7/2009</stp>
        <stp>1/7/2009</stp>
        <stp>[Fixed Income  Prices 2004-2009.xlsx]TIPS!R1165C20</stp>
        <tr r="T1165" s="1"/>
      </tp>
      <tp>
        <v>1.22007</v>
        <stp/>
        <stp>##V3_BDHV12</stp>
        <stp>9128276R8 Govt</stp>
        <stp>IDX_RATIO</stp>
        <stp>2/2/2009</stp>
        <stp>2/2/2009</stp>
        <stp>[Fixed Income  Prices 2004-2009.xlsx]TIPS!R1183C28</stp>
        <tr r="AB1183" s="1"/>
      </tp>
      <tp>
        <v>1.0643199999999999</v>
        <stp/>
        <stp>##V3_BDHV12</stp>
        <stp>912810FS2 Govt</stp>
        <stp>IDX_RATIO</stp>
        <stp>4/9/2008</stp>
        <stp>4/9/2008</stp>
        <stp>[Fixed Income  Prices 2004-2009.xlsx]TIPS!R581C112</stp>
        <tr r="DH581" s="1"/>
      </tp>
      <tp>
        <v>1.0780799999999999</v>
        <stp/>
        <stp>##V3_BDHV12</stp>
        <stp>912810FS2 Govt</stp>
        <stp>IDX_RATIO</stp>
        <stp>8/3/2009</stp>
        <stp>8/3/2009</stp>
        <stp>[Fixed Income  Prices 2004-2009.xlsx]TIPS!R924C112</stp>
        <tr r="DH924" s="1"/>
      </tp>
      <tp>
        <v>1.09036</v>
        <stp/>
        <stp>##V3_BDHV12</stp>
        <stp>912810FR4 Govt</stp>
        <stp>IDX_RATIO</stp>
        <stp>6/5/2007</stp>
        <stp>6/5/2007</stp>
        <stp>[Fixed Income  Prices 2004-2009.xlsx]TIPS!R747C108</stp>
        <tr r="DD747" s="1"/>
      </tp>
      <tp>
        <v>1.0174399999999999</v>
        <stp/>
        <stp>##V3_BDHV12</stp>
        <stp>912810FS2 Govt</stp>
        <stp>IDX_RATIO</stp>
        <stp>3/8/2007</stp>
        <stp>3/8/2007</stp>
        <stp>[Fixed Income  Prices 2004-2009.xlsx]TIPS!R297C112</stp>
        <tr r="DH297" s="1"/>
      </tp>
      <tp>
        <v>1.00759</v>
        <stp/>
        <stp>##V3_BDHV12</stp>
        <stp>912828KM1 Govt</stp>
        <stp>IDX_RATIO</stp>
        <stp>7/1/2009</stp>
        <stp>7/1/2009</stp>
        <stp>[Fixed Income  Prices 2004-2009.xlsx]TIPS!R54C60</stp>
        <tr r="BH54" s="1"/>
      </tp>
      <tp>
        <v>1.21871</v>
        <stp/>
        <stp>##V3_BDHV12</stp>
        <stp>9128276R8 Govt</stp>
        <stp>IDX_RATIO</stp>
        <stp>2/5/2009</stp>
        <stp>2/5/2009</stp>
        <stp>[Fixed Income  Prices 2004-2009.xlsx]TIPS!R1186C28</stp>
        <tr r="AB1186" s="1"/>
      </tp>
      <tp>
        <v>1.0634999999999999</v>
        <stp/>
        <stp>##V3_BDHV12</stp>
        <stp>912810FS2 Govt</stp>
        <stp>IDX_RATIO</stp>
        <stp>4/1/2008</stp>
        <stp>4/1/2008</stp>
        <stp>[Fixed Income  Prices 2004-2009.xlsx]TIPS!R575C112</stp>
        <tr r="DH575" s="1"/>
      </tp>
      <tp>
        <v>1.0826500000000001</v>
        <stp/>
        <stp>##V3_BDHV12</stp>
        <stp>912810FS2 Govt</stp>
        <stp>IDX_RATIO</stp>
        <stp>7/2/2008</stp>
        <stp>7/2/2008</stp>
        <stp>[Fixed Income  Prices 2004-2009.xlsx]TIPS!R641C112</stp>
        <tr r="DH641" s="1"/>
      </tp>
      <tp>
        <v>1.10528</v>
        <stp/>
        <stp>##V3_BDHV12</stp>
        <stp>912810FR4 Govt</stp>
        <stp>IDX_RATIO</stp>
        <stp>9/7/2007</stp>
        <stp>9/7/2007</stp>
        <stp>[Fixed Income  Prices 2004-2009.xlsx]TIPS!R815C108</stp>
        <tr r="DD815" s="1"/>
      </tp>
      <tp>
        <v>1.0783800000000001</v>
        <stp/>
        <stp>##V3_BDHV12</stp>
        <stp>912810FS2 Govt</stp>
        <stp>IDX_RATIO</stp>
        <stp>8/4/2009</stp>
        <stp>8/4/2009</stp>
        <stp>[Fixed Income  Prices 2004-2009.xlsx]TIPS!R925C112</stp>
        <tr r="DH925" s="1"/>
      </tp>
      <tp>
        <v>1.21916</v>
        <stp/>
        <stp>##V3_BDHV12</stp>
        <stp>9128276R8 Govt</stp>
        <stp>IDX_RATIO</stp>
        <stp>2/4/2009</stp>
        <stp>2/4/2009</stp>
        <stp>[Fixed Income  Prices 2004-2009.xlsx]TIPS!R1185C28</stp>
        <tr r="AB1185" s="1"/>
      </tp>
      <tp>
        <v>1.28725</v>
        <stp/>
        <stp>##V3_BDHV12</stp>
        <stp>9128275W8 Govt</stp>
        <stp>IDX_RATIO</stp>
        <stp>1/1/2009</stp>
        <stp>1/1/2009</stp>
        <stp>[Fixed Income  Prices 2004-2009.xlsx]TIPS!R1161C20</stp>
        <tr r="T1161" s="1"/>
      </tp>
      <tp>
        <v>1.0786800000000001</v>
        <stp/>
        <stp>##V3_BDHV12</stp>
        <stp>912810FS2 Govt</stp>
        <stp>IDX_RATIO</stp>
        <stp>8/5/2009</stp>
        <stp>8/5/2009</stp>
        <stp>[Fixed Income  Prices 2004-2009.xlsx]TIPS!R926C112</stp>
        <tr r="DH926" s="1"/>
      </tp>
      <tp>
        <v>1.05413</v>
        <stp/>
        <stp>##V3_BDHV12</stp>
        <stp>912810FR4 Govt</stp>
        <stp>IDX_RATIO</stp>
        <stp>5/1/2006</stp>
        <stp>5/1/2006</stp>
        <stp>[Fixed Income  Prices 2004-2009.xlsx]TIPS!R461C108</stp>
        <tr r="DD461" s="1"/>
      </tp>
      <tp>
        <v>1.1052900000000001</v>
        <stp/>
        <stp>##V3_BDHV12</stp>
        <stp>912810FR4 Govt</stp>
        <stp>IDX_RATIO</stp>
        <stp>9/6/2007</stp>
        <stp>9/6/2007</stp>
        <stp>[Fixed Income  Prices 2004-2009.xlsx]TIPS!R814C108</stp>
        <tr r="DD814" s="1"/>
      </tp>
      <tp>
        <v>1.08294</v>
        <stp/>
        <stp>##V3_BDHV12</stp>
        <stp>912810FS2 Govt</stp>
        <stp>IDX_RATIO</stp>
        <stp>7/3/2008</stp>
        <stp>7/3/2008</stp>
        <stp>[Fixed Income  Prices 2004-2009.xlsx]TIPS!R642C112</stp>
        <tr r="DH642" s="1"/>
      </tp>
      <tp>
        <v>1.2864499999999999</v>
        <stp/>
        <stp>##V3_BDHV12</stp>
        <stp>9128275W8 Govt</stp>
        <stp>IDX_RATIO</stp>
        <stp>1/2/2009</stp>
        <stp>1/2/2009</stp>
        <stp>[Fixed Income  Prices 2004-2009.xlsx]TIPS!R1162C20</stp>
        <tr r="T1162" s="1"/>
      </tp>
      <tp>
        <v>1.1052999999999999</v>
        <stp/>
        <stp>##V3_BDHV12</stp>
        <stp>912810FR4 Govt</stp>
        <stp>IDX_RATIO</stp>
        <stp>9/5/2007</stp>
        <stp>9/5/2007</stp>
        <stp>[Fixed Income  Prices 2004-2009.xlsx]TIPS!R813C108</stp>
        <tr r="DD813" s="1"/>
      </tp>
      <tp>
        <v>1.0637000000000001</v>
        <stp/>
        <stp>##V3_BDHV12</stp>
        <stp>912810FS2 Govt</stp>
        <stp>IDX_RATIO</stp>
        <stp>4/3/2008</stp>
        <stp>4/3/2008</stp>
        <stp>[Fixed Income  Prices 2004-2009.xlsx]TIPS!R577C112</stp>
        <tr r="DH577" s="1"/>
      </tp>
      <tp>
        <v>1.0543199999999999</v>
        <stp/>
        <stp>##V3_BDHV12</stp>
        <stp>912810FR4 Govt</stp>
        <stp>IDX_RATIO</stp>
        <stp>5/2/2006</stp>
        <stp>5/2/2006</stp>
        <stp>[Fixed Income  Prices 2004-2009.xlsx]TIPS!R462C108</stp>
        <tr r="DD462" s="1"/>
      </tp>
      <tp>
        <v>1.0789800000000001</v>
        <stp/>
        <stp>##V3_BDHV12</stp>
        <stp>912810FS2 Govt</stp>
        <stp>IDX_RATIO</stp>
        <stp>8/6/2009</stp>
        <stp>8/6/2009</stp>
        <stp>[Fixed Income  Prices 2004-2009.xlsx]TIPS!R927C112</stp>
        <tr r="DH927" s="1"/>
      </tp>
      <tp>
        <v>0.99956</v>
        <stp/>
        <stp>##V3_BDHV12</stp>
        <stp>912828GD6 Govt</stp>
        <stp>IDX_RATIO</stp>
        <stp>2/8/2007</stp>
        <stp>2/8/2007</stp>
        <stp>[Fixed Income  Prices 2004-2009.xlsx]TIPS!R25C84</stp>
        <tr r="CF25" s="1"/>
      </tp>
      <tp>
        <v>1.07927</v>
        <stp/>
        <stp>##V3_BDHV12</stp>
        <stp>912810FS2 Govt</stp>
        <stp>IDX_RATIO</stp>
        <stp>8/7/2009</stp>
        <stp>8/7/2009</stp>
        <stp>[Fixed Income  Prices 2004-2009.xlsx]TIPS!R928C112</stp>
        <tr r="DH928" s="1"/>
      </tp>
      <tp>
        <v>1.2182599999999999</v>
        <stp/>
        <stp>##V3_BDHV12</stp>
        <stp>9128276R8 Govt</stp>
        <stp>IDX_RATIO</stp>
        <stp>2/6/2009</stp>
        <stp>2/6/2009</stp>
        <stp>[Fixed Income  Prices 2004-2009.xlsx]TIPS!R1187C28</stp>
        <tr r="AB1187" s="1"/>
      </tp>
      <tp>
        <v>1.0894200000000001</v>
        <stp/>
        <stp>##V3_BDHV12</stp>
        <stp>912810FR4 Govt</stp>
        <stp>IDX_RATIO</stp>
        <stp>6/1/2007</stp>
        <stp>6/1/2007</stp>
        <stp>[Fixed Income  Prices 2004-2009.xlsx]TIPS!R745C108</stp>
        <tr r="DD745" s="1"/>
      </tp>
      <tp>
        <v>1.10531</v>
        <stp/>
        <stp>##V3_BDHV12</stp>
        <stp>912810FR4 Govt</stp>
        <stp>IDX_RATIO</stp>
        <stp>9/4/2007</stp>
        <stp>9/4/2007</stp>
        <stp>[Fixed Income  Prices 2004-2009.xlsx]TIPS!R812C108</stp>
        <tr r="DD812" s="1"/>
      </tp>
      <tp>
        <v>1.0636000000000001</v>
        <stp/>
        <stp>##V3_BDHV12</stp>
        <stp>912810FS2 Govt</stp>
        <stp>IDX_RATIO</stp>
        <stp>4/2/2008</stp>
        <stp>4/2/2008</stp>
        <stp>[Fixed Income  Prices 2004-2009.xlsx]TIPS!R576C112</stp>
        <tr r="DH576" s="1"/>
      </tp>
      <tp>
        <v>1.0545100000000001</v>
        <stp/>
        <stp>##V3_BDHV12</stp>
        <stp>912810FR4 Govt</stp>
        <stp>IDX_RATIO</stp>
        <stp>5/3/2006</stp>
        <stp>5/3/2006</stp>
        <stp>[Fixed Income  Prices 2004-2009.xlsx]TIPS!R463C108</stp>
        <tr r="DD463" s="1"/>
      </tp>
      <tp>
        <v>1.0823499999999999</v>
        <stp/>
        <stp>##V3_BDHV12</stp>
        <stp>912810FS2 Govt</stp>
        <stp>IDX_RATIO</stp>
        <stp>7/1/2008</stp>
        <stp>7/1/2008</stp>
        <stp>[Fixed Income  Prices 2004-2009.xlsx]TIPS!R640C112</stp>
        <tr r="DH640" s="1"/>
      </tp>
      <tp>
        <v>1.00136</v>
        <stp/>
        <stp>##V3_BDHV12</stp>
        <stp>912828GD6 Govt</stp>
        <stp>IDX_RATIO</stp>
        <stp>3/8/2007</stp>
        <stp>3/8/2007</stp>
        <stp>[Fixed Income  Prices 2004-2009.xlsx]TIPS!R45C84</stp>
        <tr r="CF45" s="1"/>
      </tp>
      <tp>
        <v>1.1842900000000001</v>
        <stp/>
        <stp>##V3_BDHV12</stp>
        <stp>9128277J5 Govt</stp>
        <stp>IDX_RATIO</stp>
        <stp>3/3/2009</stp>
        <stp>3/3/2009</stp>
        <stp>[Fixed Income  Prices 2004-2009.xlsx]TIPS!R1204C36</stp>
        <tr r="AJ1204" s="1"/>
      </tp>
      <tp>
        <v>1.1841200000000001</v>
        <stp/>
        <stp>##V3_BDHV12</stp>
        <stp>9128277J5 Govt</stp>
        <stp>IDX_RATIO</stp>
        <stp>3/2/2009</stp>
        <stp>3/2/2009</stp>
        <stp>[Fixed Income  Prices 2004-2009.xlsx]TIPS!R1203C36</stp>
        <tr r="AJ1203" s="1"/>
      </tp>
      <tp>
        <v>1.1847799999999999</v>
        <stp/>
        <stp>##V3_BDHV12</stp>
        <stp>9128277J5 Govt</stp>
        <stp>IDX_RATIO</stp>
        <stp>3/6/2009</stp>
        <stp>3/6/2009</stp>
        <stp>[Fixed Income  Prices 2004-2009.xlsx]TIPS!R1207C36</stp>
        <tr r="AJ1207" s="1"/>
      </tp>
      <tp>
        <v>1.18462</v>
        <stp/>
        <stp>##V3_BDHV12</stp>
        <stp>9128277J5 Govt</stp>
        <stp>IDX_RATIO</stp>
        <stp>3/5/2009</stp>
        <stp>3/5/2009</stp>
        <stp>[Fixed Income  Prices 2004-2009.xlsx]TIPS!R1206C36</stp>
        <tr r="AJ1206" s="1"/>
      </tp>
      <tp>
        <v>1.18445</v>
        <stp/>
        <stp>##V3_BDHV12</stp>
        <stp>9128277J5 Govt</stp>
        <stp>IDX_RATIO</stp>
        <stp>3/4/2009</stp>
        <stp>3/4/2009</stp>
        <stp>[Fixed Income  Prices 2004-2009.xlsx]TIPS!R1205C36</stp>
        <tr r="AJ1205" s="1"/>
      </tp>
      <tp>
        <v>1.1852800000000001</v>
        <stp/>
        <stp>##V3_BDHV12</stp>
        <stp>9128277J5 Govt</stp>
        <stp>IDX_RATIO</stp>
        <stp>3/9/2009</stp>
        <stp>3/9/2009</stp>
        <stp>[Fixed Income  Prices 2004-2009.xlsx]TIPS!R1208C36</stp>
        <tr r="AJ1208" s="1"/>
      </tp>
      <tp>
        <v>1.0056400000000001</v>
        <stp/>
        <stp>##V3_BDHV12</stp>
        <stp>912810FR4 Govt</stp>
        <stp>IDX_RATIO</stp>
        <stp>9/15/2004</stp>
        <stp>9/15/2004</stp>
        <stp>[Fixed Income  Prices 2004-2009.xlsx]TIPS!R40C108</stp>
        <tr r="DD40" s="1"/>
      </tp>
      <tp>
        <v>1.0057499999999999</v>
        <stp/>
        <stp>##V3_BDHV12</stp>
        <stp>912810FR4 Govt</stp>
        <stp>IDX_RATIO</stp>
        <stp>9/13/2004</stp>
        <stp>9/13/2004</stp>
        <stp>[Fixed Income  Prices 2004-2009.xlsx]TIPS!R38C108</stp>
        <tr r="DD38" s="1"/>
      </tp>
      <tp>
        <v>1.0059100000000001</v>
        <stp/>
        <stp>##V3_BDHV12</stp>
        <stp>912810FR4 Govt</stp>
        <stp>IDX_RATIO</stp>
        <stp>9/10/2004</stp>
        <stp>9/10/2004</stp>
        <stp>[Fixed Income  Prices 2004-2009.xlsx]TIPS!R37C108</stp>
        <tr r="DD37" s="1"/>
      </tp>
      <tp>
        <v>1.00553</v>
        <stp/>
        <stp>##V3_BDHV12</stp>
        <stp>912810FR4 Govt</stp>
        <stp>IDX_RATIO</stp>
        <stp>9/17/2004</stp>
        <stp>9/17/2004</stp>
        <stp>[Fixed Income  Prices 2004-2009.xlsx]TIPS!R42C108</stp>
        <tr r="DD42" s="1"/>
      </tp>
      <tp>
        <v>1.00559</v>
        <stp/>
        <stp>##V3_BDHV12</stp>
        <stp>912810FR4 Govt</stp>
        <stp>IDX_RATIO</stp>
        <stp>9/16/2004</stp>
        <stp>9/16/2004</stp>
        <stp>[Fixed Income  Prices 2004-2009.xlsx]TIPS!R41C108</stp>
        <tr r="DD41" s="1"/>
      </tp>
      <tp>
        <v>1.00569</v>
        <stp/>
        <stp>##V3_BDHV12</stp>
        <stp>912810FR4 Govt</stp>
        <stp>IDX_RATIO</stp>
        <stp>9/14/2004</stp>
        <stp>9/14/2004</stp>
        <stp>[Fixed Income  Prices 2004-2009.xlsx]TIPS!R39C108</stp>
        <tr r="DD39" s="1"/>
      </tp>
      <tp>
        <v>1.15622</v>
        <stp/>
        <stp>##V3_BDHV12</stp>
        <stp>9128274Y5 Govt</stp>
        <stp>IDX_RATIO</stp>
        <stp>9/9/2004</stp>
        <stp>9/9/2004</stp>
        <stp>[Fixed Income  Prices 2004-2009.xlsx]TIPS!R39C16</stp>
        <tr r="P39" s="1"/>
      </tp>
      <tp>
        <v>1.32057</v>
        <stp/>
        <stp>##V3_BDHV12</stp>
        <stp>9128274Y5 Govt</stp>
        <stp>IDX_RATIO</stp>
        <stp>1/1/2009</stp>
        <stp>1/1/2009</stp>
        <stp>[Fixed Income  Prices 2004-2009.xlsx]TIPS!R1159C16</stp>
        <tr r="P1159" s="1"/>
      </tp>
      <tp>
        <v>1.1539900000000001</v>
        <stp/>
        <stp>##V3_BDHV12</stp>
        <stp>9128274Y5 Govt</stp>
        <stp>IDX_RATIO</stp>
        <stp>8/9/2004</stp>
        <stp>8/9/2004</stp>
        <stp>[Fixed Income  Prices 2004-2009.xlsx]TIPS!R16C16</stp>
        <tr r="P16" s="1"/>
      </tp>
      <tp>
        <v>1.0775699999999999</v>
        <stp/>
        <stp>##V3_BDHV12</stp>
        <stp>912810FS2 Govt</stp>
        <stp>IDX_RATIO</stp>
        <stp>6/9/2008</stp>
        <stp>6/9/2008</stp>
        <stp>[Fixed Income  Prices 2004-2009.xlsx]TIPS!R624C112</stp>
        <tr r="DH624" s="1"/>
      </tp>
      <tp>
        <v>1.0668800000000001</v>
        <stp/>
        <stp>##V3_BDHV12</stp>
        <stp>912810FS2 Govt</stp>
        <stp>IDX_RATIO</stp>
        <stp>5/2/2008</stp>
        <stp>5/2/2008</stp>
        <stp>[Fixed Income  Prices 2004-2009.xlsx]TIPS!R598C112</stp>
        <tr r="DH598" s="1"/>
      </tp>
      <tp>
        <v>1.0028999999999999</v>
        <stp/>
        <stp>##V3_BDHV12</stp>
        <stp>912828HN3 Govt</stp>
        <stp>IDX_RATIO</stp>
        <stp>3/3/2008</stp>
        <stp>3/3/2008</stp>
        <stp>[Fixed Income  Prices 2004-2009.xlsx]TIPS!R42C92</stp>
        <tr r="CN42" s="1"/>
      </tp>
      <tp>
        <v>1.06789</v>
        <stp/>
        <stp>##V3_BDHV12</stp>
        <stp>9128277J5 Govt</stp>
        <stp>IDX_RATIO</stp>
        <stp>9/9/2004</stp>
        <stp>9/9/2004</stp>
        <stp>[Fixed Income  Prices 2004-2009.xlsx]TIPS!R39C36</stp>
        <tr r="AJ39" s="1"/>
      </tp>
      <tp>
        <v>1.1243000000000001</v>
        <stp/>
        <stp>##V3_BDHV12</stp>
        <stp>9128275W8 Govt</stp>
        <stp>IDX_RATIO</stp>
        <stp>8/4/2004</stp>
        <stp>8/4/2004</stp>
        <stp>[Fixed Income  Prices 2004-2009.xlsx]TIPS!R13C20</stp>
        <tr r="T13" s="1"/>
      </tp>
      <tp>
        <v>1.08683</v>
        <stp/>
        <stp>##V3_BDHV12</stp>
        <stp>9128276R8 Govt</stp>
        <stp>IDX_RATIO</stp>
        <stp>8/4/2004</stp>
        <stp>8/4/2004</stp>
        <stp>[Fixed Income  Prices 2004-2009.xlsx]TIPS!R13C28</stp>
        <tr r="AB13" s="1"/>
      </tp>
      <tp>
        <v>1.0665800000000001</v>
        <stp/>
        <stp>##V3_BDHV12</stp>
        <stp>912810FS2 Govt</stp>
        <stp>IDX_RATIO</stp>
        <stp>5/1/2008</stp>
        <stp>5/1/2008</stp>
        <stp>[Fixed Income  Prices 2004-2009.xlsx]TIPS!R597C112</stp>
        <tr r="DH597" s="1"/>
      </tp>
      <tp>
        <v>1.0658399999999999</v>
        <stp/>
        <stp>##V3_BDHV12</stp>
        <stp>9128277J5 Govt</stp>
        <stp>IDX_RATIO</stp>
        <stp>8/9/2004</stp>
        <stp>8/9/2004</stp>
        <stp>[Fixed Income  Prices 2004-2009.xlsx]TIPS!R16C36</stp>
        <tr r="AJ16" s="1"/>
      </tp>
      <tp>
        <v>1.2092499999999999</v>
        <stp/>
        <stp>##V3_BDHV12</stp>
        <stp>9128276R8 Govt</stp>
        <stp>IDX_RATIO</stp>
        <stp>3/9/2009</stp>
        <stp>3/9/2009</stp>
        <stp>[Fixed Income  Prices 2004-2009.xlsx]TIPS!R1208C28</stp>
        <tr r="AB1208" s="1"/>
      </tp>
      <tp>
        <v>1.31975</v>
        <stp/>
        <stp>##V3_BDHV12</stp>
        <stp>9128274Y5 Govt</stp>
        <stp>IDX_RATIO</stp>
        <stp>1/2/2009</stp>
        <stp>1/2/2009</stp>
        <stp>[Fixed Income  Prices 2004-2009.xlsx]TIPS!R1160C16</stp>
        <tr r="P1160" s="1"/>
      </tp>
      <tp>
        <v>1.01566</v>
        <stp/>
        <stp>##V3_BDHV12</stp>
        <stp>912810FS2 Govt</stp>
        <stp>IDX_RATIO</stp>
        <stp>2/9/2007</stp>
        <stp>2/9/2007</stp>
        <stp>[Fixed Income  Prices 2004-2009.xlsx]TIPS!R278C112</stp>
        <tr r="DH278" s="1"/>
      </tp>
      <tp>
        <v>1.09823</v>
        <stp/>
        <stp>##V3_BDHV12</stp>
        <stp>912810FR4 Govt</stp>
        <stp>IDX_RATIO</stp>
        <stp>7/9/2007</stp>
        <stp>7/9/2007</stp>
        <stp>[Fixed Income  Prices 2004-2009.xlsx]TIPS!R771C108</stp>
        <tr r="DD771" s="1"/>
      </tp>
      <tp>
        <v>1.3172999999999999</v>
        <stp/>
        <stp>##V3_BDHV12</stp>
        <stp>9128274Y5 Govt</stp>
        <stp>IDX_RATIO</stp>
        <stp>1/5/2009</stp>
        <stp>1/5/2009</stp>
        <stp>[Fixed Income  Prices 2004-2009.xlsx]TIPS!R1161C16</stp>
        <tr r="P1161" s="1"/>
      </tp>
      <tp>
        <v>1.00529</v>
        <stp/>
        <stp>##V3_BDHV12</stp>
        <stp>912828FL9 Govt</stp>
        <stp>IDX_RATIO</stp>
        <stp>9/7/2006</stp>
        <stp>9/7/2006</stp>
        <stp>[Fixed Income  Prices 2004-2009.xlsx]TIPS!R45C80</stp>
        <tr r="CB45" s="1"/>
      </tp>
      <tp>
        <v>1.0156099999999999</v>
        <stp/>
        <stp>##V3_BDHV12</stp>
        <stp>912810FS2 Govt</stp>
        <stp>IDX_RATIO</stp>
        <stp>2/8/2007</stp>
        <stp>2/8/2007</stp>
        <stp>[Fixed Income  Prices 2004-2009.xlsx]TIPS!R277C112</stp>
        <tr r="DH277" s="1"/>
      </tp>
      <tp>
        <v>1.0031000000000001</v>
        <stp/>
        <stp>##V3_BDHV12</stp>
        <stp>912828FL9 Govt</stp>
        <stp>IDX_RATIO</stp>
        <stp>8/7/2006</stp>
        <stp>8/7/2006</stp>
        <stp>[Fixed Income  Prices 2004-2009.xlsx]TIPS!R22C80</stp>
        <tr r="CB22" s="1"/>
      </tp>
      <tp>
        <v>1.06778</v>
        <stp/>
        <stp>##V3_BDHV12</stp>
        <stp>912810FS2 Govt</stp>
        <stp>IDX_RATIO</stp>
        <stp>5/5/2008</stp>
        <stp>5/5/2008</stp>
        <stp>[Fixed Income  Prices 2004-2009.xlsx]TIPS!R599C112</stp>
        <tr r="DH599" s="1"/>
      </tp>
      <tp>
        <v>1.0862799999999999</v>
        <stp/>
        <stp>##V3_BDHV12</stp>
        <stp>912810FS2 Govt</stp>
        <stp>IDX_RATIO</stp>
        <stp>9/9/2009</stp>
        <stp>9/9/2009</stp>
        <stp>[Fixed Income  Prices 2004-2009.xlsx]TIPS!R951C112</stp>
        <tr r="DH951" s="1"/>
      </tp>
      <tp>
        <v>1.3156699999999999</v>
        <stp/>
        <stp>##V3_BDHV12</stp>
        <stp>9128274Y5 Govt</stp>
        <stp>IDX_RATIO</stp>
        <stp>1/7/2009</stp>
        <stp>1/7/2009</stp>
        <stp>[Fixed Income  Prices 2004-2009.xlsx]TIPS!R1163C16</stp>
        <tr r="P1163" s="1"/>
      </tp>
      <tp>
        <v>1.0077499999999999</v>
        <stp/>
        <stp>##V3_BDHV12</stp>
        <stp>912828HN3 Govt</stp>
        <stp>IDX_RATIO</stp>
        <stp>4/3/2008</stp>
        <stp>4/3/2008</stp>
        <stp>[Fixed Income  Prices 2004-2009.xlsx]TIPS!R65C92</stp>
        <tr r="CN65" s="1"/>
      </tp>
      <tp>
        <v>1.0863400000000001</v>
        <stp/>
        <stp>##V3_BDHV12</stp>
        <stp>912810FS2 Govt</stp>
        <stp>IDX_RATIO</stp>
        <stp>9/8/2009</stp>
        <stp>9/8/2009</stp>
        <stp>[Fixed Income  Prices 2004-2009.xlsx]TIPS!R950C112</stp>
        <tr r="DH950" s="1"/>
      </tp>
      <tp>
        <v>1.3164899999999999</v>
        <stp/>
        <stp>##V3_BDHV12</stp>
        <stp>9128274Y5 Govt</stp>
        <stp>IDX_RATIO</stp>
        <stp>1/6/2009</stp>
        <stp>1/6/2009</stp>
        <stp>[Fixed Income  Prices 2004-2009.xlsx]TIPS!R1162C16</stp>
        <tr r="P1162" s="1"/>
      </tp>
      <tp>
        <v>1.09714</v>
        <stp/>
        <stp>##V3_BDHV12</stp>
        <stp>912810FR4 Govt</stp>
        <stp>IDX_RATIO</stp>
        <stp>7/4/2007</stp>
        <stp>7/4/2007</stp>
        <stp>[Fixed Income  Prices 2004-2009.xlsx]TIPS!R768C108</stp>
        <tr r="DD768" s="1"/>
      </tp>
      <tp>
        <v>1.3140399999999999</v>
        <stp/>
        <stp>##V3_BDHV12</stp>
        <stp>9128274Y5 Govt</stp>
        <stp>IDX_RATIO</stp>
        <stp>1/9/2009</stp>
        <stp>1/9/2009</stp>
        <stp>[Fixed Income  Prices 2004-2009.xlsx]TIPS!R1165C16</stp>
        <tr r="P1165" s="1"/>
      </tp>
      <tp>
        <v>1.0154399999999999</v>
        <stp/>
        <stp>##V3_BDHV12</stp>
        <stp>912810FS2 Govt</stp>
        <stp>IDX_RATIO</stp>
        <stp>2/5/2007</stp>
        <stp>2/5/2007</stp>
        <stp>[Fixed Income  Prices 2004-2009.xlsx]TIPS!R274C112</stp>
        <tr r="DH274" s="1"/>
      </tp>
      <tp>
        <v>1.01278</v>
        <stp/>
        <stp>##V3_BDHV12</stp>
        <stp>912810FR4 Govt</stp>
        <stp>IDX_RATIO</stp>
        <stp>1/3/2005</stp>
        <stp>1/3/2005</stp>
        <stp>[Fixed Income  Prices 2004-2009.xlsx]TIPS!R118C108</stp>
        <tr r="DD118" s="1"/>
      </tp>
      <tp>
        <v>1.2080599999999999</v>
        <stp/>
        <stp>##V3_BDHV12</stp>
        <stp>9128276R8 Govt</stp>
        <stp>IDX_RATIO</stp>
        <stp>3/2/2009</stp>
        <stp>3/2/2009</stp>
        <stp>[Fixed Income  Prices 2004-2009.xlsx]TIPS!R1203C28</stp>
        <tr r="AB1203" s="1"/>
      </tp>
      <tp>
        <v>1.05236</v>
        <stp/>
        <stp>##V3_BDHV12</stp>
        <stp>912810FR4 Govt</stp>
        <stp>IDX_RATIO</stp>
        <stp>4/6/2006</stp>
        <stp>4/6/2006</stp>
        <stp>[Fixed Income  Prices 2004-2009.xlsx]TIPS!R444C108</stp>
        <tr r="DD444" s="1"/>
      </tp>
      <tp t="e">
        <v>#N/A</v>
        <stp/>
        <stp>##V3_BDHV12</stp>
        <stp>912833KR Govt</stp>
        <stp>YLD_YTM_ASK</stp>
        <stp>20080502</stp>
        <stp>20080718</stp>
        <stp>[Fixed Income  Prices 2004-2009.xlsx]STRIP Yield Curve!R71C11</stp>
        <stp>Days=N</stp>
        <stp>Fill=B</stp>
        <stp>Sort=D</stp>
        <stp>Per=cW</stp>
        <stp>Dts=H</stp>
        <stp>cols=1;rows=12</stp>
        <tr r="K71" s="4"/>
      </tp>
      <tp>
        <v>1.00118</v>
        <stp/>
        <stp>##V3_BDHV12</stp>
        <stp>912828EA4 Govt</stp>
        <stp>IDX_RATIO</stp>
        <stp>9/9/2005</stp>
        <stp>9/9/2005</stp>
        <stp>[Fixed Income  Prices 2004-2009.xlsx]TIPS!R45C72</stp>
        <tr r="BT45" s="1"/>
      </tp>
      <tp>
        <v>1.01691</v>
        <stp/>
        <stp>##V3_BDHV12</stp>
        <stp>912828HW3 Govt</stp>
        <stp>IDX_RATIO</stp>
        <stp>7/3/2008</stp>
        <stp>7/3/2008</stp>
        <stp>[Fixed Income  Prices 2004-2009.xlsx]TIPS!R56C48</stp>
        <tr r="AV56" s="1"/>
      </tp>
      <tp>
        <v>1.0051600000000001</v>
        <stp/>
        <stp>##V3_BDHV12</stp>
        <stp>912828GD6 Govt</stp>
        <stp>IDX_RATIO</stp>
        <stp>4/9/2007</stp>
        <stp>4/9/2007</stp>
        <stp>[Fixed Income  Prices 2004-2009.xlsx]TIPS!R67C84</stp>
        <tr r="CF67" s="1"/>
      </tp>
      <tp>
        <v>1.3148599999999999</v>
        <stp/>
        <stp>##V3_BDHV12</stp>
        <stp>9128274Y5 Govt</stp>
        <stp>IDX_RATIO</stp>
        <stp>1/8/2009</stp>
        <stp>1/8/2009</stp>
        <stp>[Fixed Income  Prices 2004-2009.xlsx]TIPS!R1164C16</stp>
        <tr r="P1164" s="1"/>
      </tp>
      <tp>
        <v>1.0973600000000001</v>
        <stp/>
        <stp>##V3_BDHV12</stp>
        <stp>912810FR4 Govt</stp>
        <stp>IDX_RATIO</stp>
        <stp>7/5/2007</stp>
        <stp>7/5/2007</stp>
        <stp>[Fixed Income  Prices 2004-2009.xlsx]TIPS!R769C108</stp>
        <tr r="DD769" s="1"/>
      </tp>
      <tp>
        <v>1.08639</v>
        <stp/>
        <stp>##V3_BDHV12</stp>
        <stp>912810FS2 Govt</stp>
        <stp>IDX_RATIO</stp>
        <stp>9/7/2009</stp>
        <stp>9/7/2009</stp>
        <stp>[Fixed Income  Prices 2004-2009.xlsx]TIPS!R949C112</stp>
        <tr r="DH949" s="1"/>
      </tp>
      <tp>
        <v>1.07605</v>
        <stp/>
        <stp>##V3_BDHV12</stp>
        <stp>912810FS2 Govt</stp>
        <stp>IDX_RATIO</stp>
        <stp>6/2/2008</stp>
        <stp>6/2/2008</stp>
        <stp>[Fixed Income  Prices 2004-2009.xlsx]TIPS!R619C112</stp>
        <tr r="DH619" s="1"/>
      </tp>
      <tp>
        <v>1.2082299999999999</v>
        <stp/>
        <stp>##V3_BDHV12</stp>
        <stp>9128276R8 Govt</stp>
        <stp>IDX_RATIO</stp>
        <stp>3/3/2009</stp>
        <stp>3/3/2009</stp>
        <stp>[Fixed Income  Prices 2004-2009.xlsx]TIPS!R1204C28</stp>
        <tr r="AB1204" s="1"/>
      </tp>
      <tp>
        <v>1.05243</v>
        <stp/>
        <stp>##V3_BDHV12</stp>
        <stp>912810FR4 Govt</stp>
        <stp>IDX_RATIO</stp>
        <stp>4/7/2006</stp>
        <stp>4/7/2006</stp>
        <stp>[Fixed Income  Prices 2004-2009.xlsx]TIPS!R445C108</stp>
        <tr r="DD445" s="1"/>
      </tp>
      <tp>
        <v>1.0114700000000001</v>
        <stp/>
        <stp>##V3_BDHV12</stp>
        <stp>912828GD6 Govt</stp>
        <stp>IDX_RATIO</stp>
        <stp>5/9/2007</stp>
        <stp>5/9/2007</stp>
        <stp>[Fixed Income  Prices 2004-2009.xlsx]TIPS!R89C84</stp>
        <tr r="CF89" s="1"/>
      </tp>
      <tp>
        <v>0.99956999999999996</v>
        <stp/>
        <stp>##V3_BDHV12</stp>
        <stp>912828EA4 Govt</stp>
        <stp>IDX_RATIO</stp>
        <stp>8/9/2005</stp>
        <stp>8/9/2005</stp>
        <stp>[Fixed Income  Prices 2004-2009.xlsx]TIPS!R22C72</stp>
        <tr r="BT22" s="1"/>
      </tp>
      <tp>
        <v>1.01064</v>
        <stp/>
        <stp>##V3_BDHV12</stp>
        <stp>912828HW3 Govt</stp>
        <stp>IDX_RATIO</stp>
        <stp>6/3/2008</stp>
        <stp>6/3/2008</stp>
        <stp>[Fixed Income  Prices 2004-2009.xlsx]TIPS!R34C48</stp>
        <tr r="AV34" s="1"/>
      </tp>
      <tp>
        <v>1.01555</v>
        <stp/>
        <stp>##V3_BDHV12</stp>
        <stp>912810FS2 Govt</stp>
        <stp>IDX_RATIO</stp>
        <stp>2/7/2007</stp>
        <stp>2/7/2007</stp>
        <stp>[Fixed Income  Prices 2004-2009.xlsx]TIPS!R276C112</stp>
        <tr r="DH276" s="1"/>
      </tp>
      <tp>
        <v>1.08657</v>
        <stp/>
        <stp>##V3_BDHV12</stp>
        <stp>912810FS2 Govt</stp>
        <stp>IDX_RATIO</stp>
        <stp>9/4/2009</stp>
        <stp>9/4/2009</stp>
        <stp>[Fixed Income  Prices 2004-2009.xlsx]TIPS!R948C112</stp>
        <tr r="DH948" s="1"/>
      </tp>
      <tp>
        <v>1.0522199999999999</v>
        <stp/>
        <stp>##V3_BDHV12</stp>
        <stp>912810FR4 Govt</stp>
        <stp>IDX_RATIO</stp>
        <stp>4/4/2006</stp>
        <stp>4/4/2006</stp>
        <stp>[Fixed Income  Prices 2004-2009.xlsx]TIPS!R442C108</stp>
        <tr r="DD442" s="1"/>
      </tp>
      <tp>
        <v>1.02383</v>
        <stp/>
        <stp>##V3_BDHV12</stp>
        <stp>912828BW9 Govt</stp>
        <stp>IDX_RATIO</stp>
        <stp>8/5/2004</stp>
        <stp>8/5/2004</stp>
        <stp>[Fixed Income  Prices 2004-2009.xlsx]TIPS!R14C56</stp>
        <tr r="BD14" s="1"/>
      </tp>
      <tp>
        <v>1.0045999999999999</v>
        <stp/>
        <stp>##V3_BDHV12</stp>
        <stp>912828JE1 Govt</stp>
        <stp>IDX_RATIO</stp>
        <stp>8/1/2008</stp>
        <stp>8/1/2008</stp>
        <stp>[Fixed Income  Prices 2004-2009.xlsx]TIPS!R20C96</stp>
        <tr r="CR20" s="1"/>
      </tp>
      <tp>
        <v>1.0155000000000001</v>
        <stp/>
        <stp>##V3_BDHV12</stp>
        <stp>912810FS2 Govt</stp>
        <stp>IDX_RATIO</stp>
        <stp>2/6/2007</stp>
        <stp>2/6/2007</stp>
        <stp>[Fixed Income  Prices 2004-2009.xlsx]TIPS!R275C112</stp>
        <tr r="DH275" s="1"/>
      </tp>
      <tp>
        <v>1.09758</v>
        <stp/>
        <stp>##V3_BDHV12</stp>
        <stp>912810FR4 Govt</stp>
        <stp>IDX_RATIO</stp>
        <stp>7/6/2007</stp>
        <stp>7/6/2007</stp>
        <stp>[Fixed Income  Prices 2004-2009.xlsx]TIPS!R770C108</stp>
        <tr r="DD770" s="1"/>
      </tp>
      <tp>
        <v>1.0522899999999999</v>
        <stp/>
        <stp>##V3_BDHV12</stp>
        <stp>912810FR4 Govt</stp>
        <stp>IDX_RATIO</stp>
        <stp>4/5/2006</stp>
        <stp>4/5/2006</stp>
        <stp>[Fixed Income  Prices 2004-2009.xlsx]TIPS!R443C108</stp>
        <tr r="DD443" s="1"/>
      </tp>
      <tp>
        <v>1.0762700000000001</v>
        <stp/>
        <stp>##V3_BDHV12</stp>
        <stp>912810FS2 Govt</stp>
        <stp>IDX_RATIO</stp>
        <stp>6/3/2008</stp>
        <stp>6/3/2008</stp>
        <stp>[Fixed Income  Prices 2004-2009.xlsx]TIPS!R620C112</stp>
        <tr r="DH620" s="1"/>
      </tp>
      <tp>
        <v>1.0147200000000001</v>
        <stp/>
        <stp>##V3_BDHV12</stp>
        <stp>912828JE1 Govt</stp>
        <stp>IDX_RATIO</stp>
        <stp>9/1/2008</stp>
        <stp>9/1/2008</stp>
        <stp>[Fixed Income  Prices 2004-2009.xlsx]TIPS!R41C96</stp>
        <tr r="CR41" s="1"/>
      </tp>
      <tp>
        <v>1.0152300000000001</v>
        <stp/>
        <stp>##V3_BDHV12</stp>
        <stp>912810FS2 Govt</stp>
        <stp>IDX_RATIO</stp>
        <stp>2/1/2007</stp>
        <stp>2/1/2007</stp>
        <stp>[Fixed Income  Prices 2004-2009.xlsx]TIPS!R272C112</stp>
        <tr r="DH272" s="1"/>
      </tp>
      <tp>
        <v>1.0764800000000001</v>
        <stp/>
        <stp>##V3_BDHV12</stp>
        <stp>912810FS2 Govt</stp>
        <stp>IDX_RATIO</stp>
        <stp>6/4/2008</stp>
        <stp>6/4/2008</stp>
        <stp>[Fixed Income  Prices 2004-2009.xlsx]TIPS!R621C112</stp>
        <tr r="DH621" s="1"/>
      </tp>
      <tp>
        <v>1.0866800000000001</v>
        <stp/>
        <stp>##V3_BDHV12</stp>
        <stp>912810FS2 Govt</stp>
        <stp>IDX_RATIO</stp>
        <stp>9/2/2009</stp>
        <stp>9/2/2009</stp>
        <stp>[Fixed Income  Prices 2004-2009.xlsx]TIPS!R946C112</stp>
        <tr r="DH946" s="1"/>
      </tp>
      <tp>
        <v>1.2087399999999999</v>
        <stp/>
        <stp>##V3_BDHV12</stp>
        <stp>9128276R8 Govt</stp>
        <stp>IDX_RATIO</stp>
        <stp>3/6/2009</stp>
        <stp>3/6/2009</stp>
        <stp>[Fixed Income  Prices 2004-2009.xlsx]TIPS!R1207C28</stp>
        <tr r="AB1207" s="1"/>
      </tp>
      <tp>
        <v>1.0767</v>
        <stp/>
        <stp>##V3_BDHV12</stp>
        <stp>912810FS2 Govt</stp>
        <stp>IDX_RATIO</stp>
        <stp>6/5/2008</stp>
        <stp>6/5/2008</stp>
        <stp>[Fixed Income  Prices 2004-2009.xlsx]TIPS!R622C112</stp>
        <tr r="DH622" s="1"/>
      </tp>
      <tp>
        <v>1.0866199999999999</v>
        <stp/>
        <stp>##V3_BDHV12</stp>
        <stp>912810FS2 Govt</stp>
        <stp>IDX_RATIO</stp>
        <stp>9/3/2009</stp>
        <stp>9/3/2009</stp>
        <stp>[Fixed Income  Prices 2004-2009.xlsx]TIPS!R947C112</stp>
        <tr r="DH947" s="1"/>
      </tp>
      <tp>
        <v>1.0128200000000001</v>
        <stp/>
        <stp>##V3_BDHV12</stp>
        <stp>912810FR4 Govt</stp>
        <stp>IDX_RATIO</stp>
        <stp>1/5/2005</stp>
        <stp>1/5/2005</stp>
        <stp>[Fixed Income  Prices 2004-2009.xlsx]TIPS!R120C108</stp>
        <tr r="DD120" s="1"/>
      </tp>
      <tp>
        <v>1.0521499999999999</v>
        <stp/>
        <stp>##V3_BDHV12</stp>
        <stp>912810FR4 Govt</stp>
        <stp>IDX_RATIO</stp>
        <stp>4/3/2006</stp>
        <stp>4/3/2006</stp>
        <stp>[Fixed Income  Prices 2004-2009.xlsx]TIPS!R441C108</stp>
        <tr r="DD441" s="1"/>
      </tp>
      <tp>
        <v>1.0967100000000001</v>
        <stp/>
        <stp>##V3_BDHV12</stp>
        <stp>912810FR4 Govt</stp>
        <stp>IDX_RATIO</stp>
        <stp>7/2/2007</stp>
        <stp>7/2/2007</stp>
        <stp>[Fixed Income  Prices 2004-2009.xlsx]TIPS!R766C108</stp>
        <tr r="DD766" s="1"/>
      </tp>
      <tp>
        <v>1.2083999999999999</v>
        <stp/>
        <stp>##V3_BDHV12</stp>
        <stp>9128276R8 Govt</stp>
        <stp>IDX_RATIO</stp>
        <stp>3/4/2009</stp>
        <stp>3/4/2009</stp>
        <stp>[Fixed Income  Prices 2004-2009.xlsx]TIPS!R1205C28</stp>
        <tr r="AB1205" s="1"/>
      </tp>
      <tp>
        <v>1.01284</v>
        <stp/>
        <stp>##V3_BDHV12</stp>
        <stp>912810FR4 Govt</stp>
        <stp>IDX_RATIO</stp>
        <stp>1/6/2005</stp>
        <stp>1/6/2005</stp>
        <stp>[Fixed Income  Prices 2004-2009.xlsx]TIPS!R121C108</stp>
        <tr r="DD121" s="1"/>
      </tp>
      <tp>
        <v>1.0769200000000001</v>
        <stp/>
        <stp>##V3_BDHV12</stp>
        <stp>912810FS2 Govt</stp>
        <stp>IDX_RATIO</stp>
        <stp>6/6/2008</stp>
        <stp>6/6/2008</stp>
        <stp>[Fixed Income  Prices 2004-2009.xlsx]TIPS!R623C112</stp>
        <tr r="DH623" s="1"/>
      </tp>
      <tp>
        <v>0.99961</v>
        <stp/>
        <stp>##V3_BDHV12</stp>
        <stp>912828GD6 Govt</stp>
        <stp>IDX_RATIO</stp>
        <stp>2/9/2007</stp>
        <stp>2/9/2007</stp>
        <stp>[Fixed Income  Prices 2004-2009.xlsx]TIPS!R26C84</stp>
        <tr r="CF26" s="1"/>
      </tp>
      <tp>
        <v>1.01528</v>
        <stp/>
        <stp>##V3_BDHV12</stp>
        <stp>912810FS2 Govt</stp>
        <stp>IDX_RATIO</stp>
        <stp>2/2/2007</stp>
        <stp>2/2/2007</stp>
        <stp>[Fixed Income  Prices 2004-2009.xlsx]TIPS!R273C112</stp>
        <tr r="DH273" s="1"/>
      </tp>
      <tp>
        <v>1.0127999999999999</v>
        <stp/>
        <stp>##V3_BDHV12</stp>
        <stp>912810FR4 Govt</stp>
        <stp>IDX_RATIO</stp>
        <stp>1/4/2005</stp>
        <stp>1/4/2005</stp>
        <stp>[Fixed Income  Prices 2004-2009.xlsx]TIPS!R119C108</stp>
        <tr r="DD119" s="1"/>
      </tp>
      <tp>
        <v>1.2085699999999999</v>
        <stp/>
        <stp>##V3_BDHV12</stp>
        <stp>9128276R8 Govt</stp>
        <stp>IDX_RATIO</stp>
        <stp>3/5/2009</stp>
        <stp>3/5/2009</stp>
        <stp>[Fixed Income  Prices 2004-2009.xlsx]TIPS!R1206C28</stp>
        <tr r="AB1206" s="1"/>
      </tp>
      <tp>
        <v>1.09693</v>
        <stp/>
        <stp>##V3_BDHV12</stp>
        <stp>912810FR4 Govt</stp>
        <stp>IDX_RATIO</stp>
        <stp>7/3/2007</stp>
        <stp>7/3/2007</stp>
        <stp>[Fixed Income  Prices 2004-2009.xlsx]TIPS!R767C108</stp>
        <tr r="DD767" s="1"/>
      </tp>
      <tp>
        <v>1.08674</v>
        <stp/>
        <stp>##V3_BDHV12</stp>
        <stp>912810FS2 Govt</stp>
        <stp>IDX_RATIO</stp>
        <stp>9/1/2009</stp>
        <stp>9/1/2009</stp>
        <stp>[Fixed Income  Prices 2004-2009.xlsx]TIPS!R945C112</stp>
        <tr r="DH945" s="1"/>
      </tp>
      <tp>
        <v>1.01285</v>
        <stp/>
        <stp>##V3_BDHV12</stp>
        <stp>912810FR4 Govt</stp>
        <stp>IDX_RATIO</stp>
        <stp>1/7/2005</stp>
        <stp>1/7/2005</stp>
        <stp>[Fixed Income  Prices 2004-2009.xlsx]TIPS!R122C108</stp>
        <tr r="DD122" s="1"/>
      </tp>
      <tp>
        <v>1.00146</v>
        <stp/>
        <stp>##V3_BDHV12</stp>
        <stp>912828GD6 Govt</stp>
        <stp>IDX_RATIO</stp>
        <stp>3/9/2007</stp>
        <stp>3/9/2007</stp>
        <stp>[Fixed Income  Prices 2004-2009.xlsx]TIPS!R46C84</stp>
        <tr r="CF46" s="1"/>
      </tp>
      <tp>
        <v>1.1958800000000001</v>
        <stp/>
        <stp>##V3_BDHV12</stp>
        <stp>9128277J5 Govt</stp>
        <stp>IDX_RATIO</stp>
        <stp>2/2/2009</stp>
        <stp>2/2/2009</stp>
        <stp>[Fixed Income  Prices 2004-2009.xlsx]TIPS!R1183C36</stp>
        <tr r="AJ1183" s="1"/>
      </tp>
      <tp>
        <v>1.1954400000000001</v>
        <stp/>
        <stp>##V3_BDHV12</stp>
        <stp>9128277J5 Govt</stp>
        <stp>IDX_RATIO</stp>
        <stp>2/3/2009</stp>
        <stp>2/3/2009</stp>
        <stp>[Fixed Income  Prices 2004-2009.xlsx]TIPS!R1184C36</stp>
        <tr r="AJ1184" s="1"/>
      </tp>
      <tp>
        <v>1.1950000000000001</v>
        <stp/>
        <stp>##V3_BDHV12</stp>
        <stp>9128277J5 Govt</stp>
        <stp>IDX_RATIO</stp>
        <stp>2/4/2009</stp>
        <stp>2/4/2009</stp>
        <stp>[Fixed Income  Prices 2004-2009.xlsx]TIPS!R1185C36</stp>
        <tr r="AJ1185" s="1"/>
      </tp>
      <tp>
        <v>1.1945600000000001</v>
        <stp/>
        <stp>##V3_BDHV12</stp>
        <stp>9128277J5 Govt</stp>
        <stp>IDX_RATIO</stp>
        <stp>2/5/2009</stp>
        <stp>2/5/2009</stp>
        <stp>[Fixed Income  Prices 2004-2009.xlsx]TIPS!R1186C36</stp>
        <tr r="AJ1186" s="1"/>
      </tp>
      <tp>
        <v>1.1941200000000001</v>
        <stp/>
        <stp>##V3_BDHV12</stp>
        <stp>9128277J5 Govt</stp>
        <stp>IDX_RATIO</stp>
        <stp>2/6/2009</stp>
        <stp>2/6/2009</stp>
        <stp>[Fixed Income  Prices 2004-2009.xlsx]TIPS!R1187C36</stp>
        <tr r="AJ1187" s="1"/>
      </tp>
      <tp>
        <v>1.19279</v>
        <stp/>
        <stp>##V3_BDHV12</stp>
        <stp>9128277J5 Govt</stp>
        <stp>IDX_RATIO</stp>
        <stp>2/9/2009</stp>
        <stp>2/9/2009</stp>
        <stp>[Fixed Income  Prices 2004-2009.xlsx]TIPS!R1188C36</stp>
        <tr r="AJ1188" s="1"/>
      </tp>
      <tp>
        <v>1.00505</v>
        <stp/>
        <stp>##V3_BDHV12</stp>
        <stp>912810FR4 Govt</stp>
        <stp>IDX_RATIO</stp>
        <stp>8/19/2004</stp>
        <stp>8/19/2004</stp>
        <stp>[Fixed Income  Prices 2004-2009.xlsx]TIPS!R21C108</stp>
        <tr r="DD21" s="1"/>
      </tp>
      <tp>
        <v>1.00495</v>
        <stp/>
        <stp>##V3_BDHV12</stp>
        <stp>912810FR4 Govt</stp>
        <stp>IDX_RATIO</stp>
        <stp>8/18/2004</stp>
        <stp>8/18/2004</stp>
        <stp>[Fixed Income  Prices 2004-2009.xlsx]TIPS!R20C108</stp>
        <tr r="DD20" s="1"/>
      </tp>
      <tp>
        <v>1.0041199999999999</v>
        <stp/>
        <stp>##V3_BDHV12</stp>
        <stp>912810FR4 Govt</stp>
        <stp>IDX_RATIO</stp>
        <stp>8/10/2004</stp>
        <stp>8/10/2004</stp>
        <stp>[Fixed Income  Prices 2004-2009.xlsx]TIPS!R14C108</stp>
        <tr r="DD14" s="1"/>
      </tp>
      <tp>
        <v>1.00423</v>
        <stp/>
        <stp>##V3_BDHV12</stp>
        <stp>912810FR4 Govt</stp>
        <stp>IDX_RATIO</stp>
        <stp>8/11/2004</stp>
        <stp>8/11/2004</stp>
        <stp>[Fixed Income  Prices 2004-2009.xlsx]TIPS!R15C108</stp>
        <tr r="DD15" s="1"/>
      </tp>
      <tp>
        <v>1.0043299999999999</v>
        <stp/>
        <stp>##V3_BDHV12</stp>
        <stp>912810FR4 Govt</stp>
        <stp>IDX_RATIO</stp>
        <stp>8/12/2004</stp>
        <stp>8/12/2004</stp>
        <stp>[Fixed Income  Prices 2004-2009.xlsx]TIPS!R16C108</stp>
        <tr r="DD16" s="1"/>
      </tp>
      <tp>
        <v>1.0044299999999999</v>
        <stp/>
        <stp>##V3_BDHV12</stp>
        <stp>912810FR4 Govt</stp>
        <stp>IDX_RATIO</stp>
        <stp>8/13/2004</stp>
        <stp>8/13/2004</stp>
        <stp>[Fixed Income  Prices 2004-2009.xlsx]TIPS!R17C108</stp>
        <tr r="DD17" s="1"/>
      </tp>
      <tp>
        <v>1.00474</v>
        <stp/>
        <stp>##V3_BDHV12</stp>
        <stp>912810FR4 Govt</stp>
        <stp>IDX_RATIO</stp>
        <stp>8/16/2004</stp>
        <stp>8/16/2004</stp>
        <stp>[Fixed Income  Prices 2004-2009.xlsx]TIPS!R18C108</stp>
        <tr r="DD18" s="1"/>
      </tp>
      <tp>
        <v>1.00484</v>
        <stp/>
        <stp>##V3_BDHV12</stp>
        <stp>912810FR4 Govt</stp>
        <stp>IDX_RATIO</stp>
        <stp>8/17/2004</stp>
        <stp>8/17/2004</stp>
        <stp>[Fixed Income  Prices 2004-2009.xlsx]TIPS!R19C108</stp>
        <tr r="DD19" s="1"/>
      </tp>
      <tp>
        <v>0.99661999999999995</v>
        <stp/>
        <stp>##V3_BDHV12</stp>
        <stp>912810PZ5 Govt</stp>
        <stp>IDX_RATIO</stp>
        <stp>8/3/2009</stp>
        <stp>8/3/2009</stp>
        <stp>[Fixed Income  Prices 2004-2009.xlsx]TIPS!R139C120</stp>
        <tr r="DP139" s="1"/>
      </tp>
      <tp>
        <v>0.99690000000000001</v>
        <stp/>
        <stp>##V3_BDHV12</stp>
        <stp>912810PZ5 Govt</stp>
        <stp>IDX_RATIO</stp>
        <stp>8/4/2009</stp>
        <stp>8/4/2009</stp>
        <stp>[Fixed Income  Prices 2004-2009.xlsx]TIPS!R140C120</stp>
        <tr r="DP140" s="1"/>
      </tp>
      <tp>
        <v>0.99717</v>
        <stp/>
        <stp>##V3_BDHV12</stp>
        <stp>912810PZ5 Govt</stp>
        <stp>IDX_RATIO</stp>
        <stp>8/5/2009</stp>
        <stp>8/5/2009</stp>
        <stp>[Fixed Income  Prices 2004-2009.xlsx]TIPS!R141C120</stp>
        <tr r="DP141" s="1"/>
      </tp>
      <tp>
        <v>0.99744999999999995</v>
        <stp/>
        <stp>##V3_BDHV12</stp>
        <stp>912810PZ5 Govt</stp>
        <stp>IDX_RATIO</stp>
        <stp>8/6/2009</stp>
        <stp>8/6/2009</stp>
        <stp>[Fixed Income  Prices 2004-2009.xlsx]TIPS!R142C120</stp>
        <tr r="DP142" s="1"/>
      </tp>
      <tp>
        <v>0.99773000000000001</v>
        <stp/>
        <stp>##V3_BDHV12</stp>
        <stp>912810PZ5 Govt</stp>
        <stp>IDX_RATIO</stp>
        <stp>8/7/2009</stp>
        <stp>8/7/2009</stp>
        <stp>[Fixed Income  Prices 2004-2009.xlsx]TIPS!R143C120</stp>
        <tr r="DP143" s="1"/>
      </tp>
      <tp>
        <v>1.0316099999999999</v>
        <stp/>
        <stp>##V3_BDHV12</stp>
        <stp>912810PS1 Govt</stp>
        <stp>IDX_RATIO</stp>
        <stp>8/8/2007</stp>
        <stp>8/8/2007</stp>
        <stp>[Fixed Income  Prices 2004-2009.xlsx]TIPS!R146C116</stp>
        <tr r="DL146" s="1"/>
      </tp>
      <tp>
        <v>1.0316799999999999</v>
        <stp/>
        <stp>##V3_BDHV12</stp>
        <stp>912810PS1 Govt</stp>
        <stp>IDX_RATIO</stp>
        <stp>8/9/2007</stp>
        <stp>8/9/2007</stp>
        <stp>[Fixed Income  Prices 2004-2009.xlsx]TIPS!R147C116</stp>
        <tr r="DL147" s="1"/>
      </tp>
      <tp>
        <v>1.03149</v>
        <stp/>
        <stp>##V3_BDHV12</stp>
        <stp>912810PS1 Govt</stp>
        <stp>IDX_RATIO</stp>
        <stp>8/6/2007</stp>
        <stp>8/6/2007</stp>
        <stp>[Fixed Income  Prices 2004-2009.xlsx]TIPS!R144C116</stp>
        <tr r="DL144" s="1"/>
      </tp>
      <tp>
        <v>1.03155</v>
        <stp/>
        <stp>##V3_BDHV12</stp>
        <stp>912810PS1 Govt</stp>
        <stp>IDX_RATIO</stp>
        <stp>8/7/2007</stp>
        <stp>8/7/2007</stp>
        <stp>[Fixed Income  Prices 2004-2009.xlsx]TIPS!R145C116</stp>
        <tr r="DL145" s="1"/>
      </tp>
      <tp t="e">
        <v>#N/A</v>
        <stp/>
        <stp>##V3_BDHV12</stp>
        <stp>912833KM Govt</stp>
        <stp>YLD_YTM_ASK</stp>
        <stp>20080502</stp>
        <stp>20080718</stp>
        <stp>[Fixed Income  Prices 2004-2009.xlsx]STRIP Yield Curve!R71C10</stp>
        <stp>Days=N</stp>
        <stp>Fill=B</stp>
        <stp>Sort=D</stp>
        <stp>Per=cW</stp>
        <stp>Dts=H</stp>
        <stp>cols=1;rows=12</stp>
        <tr r="J71" s="4"/>
      </tp>
      <tp>
        <v>1.0312300000000001</v>
        <stp/>
        <stp>##V3_BDHV12</stp>
        <stp>912810PS1 Govt</stp>
        <stp>IDX_RATIO</stp>
        <stp>8/2/2007</stp>
        <stp>8/2/2007</stp>
        <stp>[Fixed Income  Prices 2004-2009.xlsx]TIPS!R142C116</stp>
        <tr r="DL142" s="1"/>
      </tp>
      <tp>
        <v>1.03129</v>
        <stp/>
        <stp>##V3_BDHV12</stp>
        <stp>912810PS1 Govt</stp>
        <stp>IDX_RATIO</stp>
        <stp>8/3/2007</stp>
        <stp>8/3/2007</stp>
        <stp>[Fixed Income  Prices 2004-2009.xlsx]TIPS!R143C116</stp>
        <tr r="DL143" s="1"/>
      </tp>
      <tp>
        <v>1.0311600000000001</v>
        <stp/>
        <stp>##V3_BDHV12</stp>
        <stp>912810PS1 Govt</stp>
        <stp>IDX_RATIO</stp>
        <stp>8/1/2007</stp>
        <stp>8/1/2007</stp>
        <stp>[Fixed Income  Prices 2004-2009.xlsx]TIPS!R141C116</stp>
        <tr r="DL141" s="1"/>
      </tp>
      <tp>
        <v>1.1954</v>
        <stp/>
        <stp>##V3_BDHV12</stp>
        <stp>9128276R8 Govt</stp>
        <stp>IDX_RATIO</stp>
        <stp>8/9/2007</stp>
        <stp>8/9/2007</stp>
        <stp>[Fixed Income  Prices 2004-2009.xlsx]TIPS!R797C28</stp>
        <tr r="AB797" s="1"/>
      </tp>
      <tp>
        <v>1.2068099999999999</v>
        <stp/>
        <stp>##V3_BDHV12</stp>
        <stp>9128275W8 Govt</stp>
        <stp>IDX_RATIO</stp>
        <stp>9/8/2006</stp>
        <stp>9/8/2006</stp>
        <stp>[Fixed Income  Prices 2004-2009.xlsx]TIPS!R558C20</stp>
        <tr r="T558" s="1"/>
      </tp>
      <tp>
        <v>1.1953199999999999</v>
        <stp/>
        <stp>##V3_BDHV12</stp>
        <stp>9128276R8 Govt</stp>
        <stp>IDX_RATIO</stp>
        <stp>8/8/2007</stp>
        <stp>8/8/2007</stp>
        <stp>[Fixed Income  Prices 2004-2009.xlsx]TIPS!R796C28</stp>
        <tr r="AB796" s="1"/>
      </tp>
      <tp>
        <v>1.19495</v>
        <stp/>
        <stp>##V3_BDHV12</stp>
        <stp>9128276R8 Govt</stp>
        <stp>IDX_RATIO</stp>
        <stp>8/3/2007</stp>
        <stp>8/3/2007</stp>
        <stp>[Fixed Income  Prices 2004-2009.xlsx]TIPS!R793C28</stp>
        <tr r="AB793" s="1"/>
      </tp>
      <tp>
        <v>1.1948699999999999</v>
        <stp/>
        <stp>##V3_BDHV12</stp>
        <stp>9128276R8 Govt</stp>
        <stp>IDX_RATIO</stp>
        <stp>8/2/2007</stp>
        <stp>8/2/2007</stp>
        <stp>[Fixed Income  Prices 2004-2009.xlsx]TIPS!R792C28</stp>
        <tr r="AB792" s="1"/>
      </tp>
      <tp>
        <v>1.1948000000000001</v>
        <stp/>
        <stp>##V3_BDHV12</stp>
        <stp>9128276R8 Govt</stp>
        <stp>IDX_RATIO</stp>
        <stp>8/1/2007</stp>
        <stp>8/1/2007</stp>
        <stp>[Fixed Income  Prices 2004-2009.xlsx]TIPS!R791C28</stp>
        <tr r="AB791" s="1"/>
      </tp>
      <tp>
        <v>1.2059800000000001</v>
        <stp/>
        <stp>##V3_BDHV12</stp>
        <stp>9128275W8 Govt</stp>
        <stp>IDX_RATIO</stp>
        <stp>9/1/2006</stp>
        <stp>9/1/2006</stp>
        <stp>[Fixed Income  Prices 2004-2009.xlsx]TIPS!R553C20</stp>
        <tr r="T553" s="1"/>
      </tp>
      <tp>
        <v>1.1952499999999999</v>
        <stp/>
        <stp>##V3_BDHV12</stp>
        <stp>9128276R8 Govt</stp>
        <stp>IDX_RATIO</stp>
        <stp>8/7/2007</stp>
        <stp>8/7/2007</stp>
        <stp>[Fixed Income  Prices 2004-2009.xlsx]TIPS!R795C28</stp>
        <tr r="AB795" s="1"/>
      </tp>
      <tp>
        <v>1.2065699999999999</v>
        <stp/>
        <stp>##V3_BDHV12</stp>
        <stp>9128275W8 Govt</stp>
        <stp>IDX_RATIO</stp>
        <stp>9/6/2006</stp>
        <stp>9/6/2006</stp>
        <stp>[Fixed Income  Prices 2004-2009.xlsx]TIPS!R556C20</stp>
        <tr r="T556" s="1"/>
      </tp>
      <tp>
        <v>1.1951700000000001</v>
        <stp/>
        <stp>##V3_BDHV12</stp>
        <stp>9128276R8 Govt</stp>
        <stp>IDX_RATIO</stp>
        <stp>8/6/2007</stp>
        <stp>8/6/2007</stp>
        <stp>[Fixed Income  Prices 2004-2009.xlsx]TIPS!R794C28</stp>
        <tr r="AB794" s="1"/>
      </tp>
      <tp>
        <v>1.20669</v>
        <stp/>
        <stp>##V3_BDHV12</stp>
        <stp>9128275W8 Govt</stp>
        <stp>IDX_RATIO</stp>
        <stp>9/7/2006</stp>
        <stp>9/7/2006</stp>
        <stp>[Fixed Income  Prices 2004-2009.xlsx]TIPS!R557C20</stp>
        <tr r="T557" s="1"/>
      </tp>
      <tp>
        <v>1.2063299999999999</v>
        <stp/>
        <stp>##V3_BDHV12</stp>
        <stp>9128275W8 Govt</stp>
        <stp>IDX_RATIO</stp>
        <stp>9/4/2006</stp>
        <stp>9/4/2006</stp>
        <stp>[Fixed Income  Prices 2004-2009.xlsx]TIPS!R554C20</stp>
        <tr r="T554" s="1"/>
      </tp>
      <tp>
        <v>1.20645</v>
        <stp/>
        <stp>##V3_BDHV12</stp>
        <stp>9128275W8 Govt</stp>
        <stp>IDX_RATIO</stp>
        <stp>9/5/2006</stp>
        <stp>9/5/2006</stp>
        <stp>[Fixed Income  Prices 2004-2009.xlsx]TIPS!R555C20</stp>
        <tr r="T555" s="1"/>
      </tp>
      <tp>
        <v>1.1717</v>
        <stp/>
        <stp>##V3_BDHV12</stp>
        <stp>9128277J5 Govt</stp>
        <stp>IDX_RATIO</stp>
        <stp>8/9/2007</stp>
        <stp>8/9/2007</stp>
        <stp>[Fixed Income  Prices 2004-2009.xlsx]TIPS!R797C36</stp>
        <tr r="AJ797" s="1"/>
      </tp>
      <tp>
        <v>1.1716299999999999</v>
        <stp/>
        <stp>##V3_BDHV12</stp>
        <stp>9128277J5 Govt</stp>
        <stp>IDX_RATIO</stp>
        <stp>8/8/2007</stp>
        <stp>8/8/2007</stp>
        <stp>[Fixed Income  Prices 2004-2009.xlsx]TIPS!R796C36</stp>
        <tr r="AJ796" s="1"/>
      </tp>
      <tp>
        <v>1.1715599999999999</v>
        <stp/>
        <stp>##V3_BDHV12</stp>
        <stp>9128277J5 Govt</stp>
        <stp>IDX_RATIO</stp>
        <stp>8/7/2007</stp>
        <stp>8/7/2007</stp>
        <stp>[Fixed Income  Prices 2004-2009.xlsx]TIPS!R795C36</stp>
        <tr r="AJ795" s="1"/>
      </tp>
      <tp>
        <v>1.1714800000000001</v>
        <stp/>
        <stp>##V3_BDHV12</stp>
        <stp>9128277J5 Govt</stp>
        <stp>IDX_RATIO</stp>
        <stp>8/6/2007</stp>
        <stp>8/6/2007</stp>
        <stp>[Fixed Income  Prices 2004-2009.xlsx]TIPS!R794C36</stp>
        <tr r="AJ794" s="1"/>
      </tp>
      <tp>
        <v>1.1711199999999999</v>
        <stp/>
        <stp>##V3_BDHV12</stp>
        <stp>9128277J5 Govt</stp>
        <stp>IDX_RATIO</stp>
        <stp>8/1/2007</stp>
        <stp>8/1/2007</stp>
        <stp>[Fixed Income  Prices 2004-2009.xlsx]TIPS!R791C36</stp>
        <tr r="AJ791" s="1"/>
      </tp>
      <tp>
        <v>1.17126</v>
        <stp/>
        <stp>##V3_BDHV12</stp>
        <stp>9128277J5 Govt</stp>
        <stp>IDX_RATIO</stp>
        <stp>8/3/2007</stp>
        <stp>8/3/2007</stp>
        <stp>[Fixed Income  Prices 2004-2009.xlsx]TIPS!R793C36</stp>
        <tr r="AJ793" s="1"/>
      </tp>
      <tp>
        <v>1.17119</v>
        <stp/>
        <stp>##V3_BDHV12</stp>
        <stp>9128277J5 Govt</stp>
        <stp>IDX_RATIO</stp>
        <stp>8/2/2007</stp>
        <stp>8/2/2007</stp>
        <stp>[Fixed Income  Prices 2004-2009.xlsx]TIPS!R792C36</stp>
        <tr r="AJ792" s="1"/>
      </tp>
      <tp>
        <v>1.26854</v>
        <stp/>
        <stp>##V3_BDHV12</stp>
        <stp>9128274Y5 Govt</stp>
        <stp>IDX_RATIO</stp>
        <stp>8/8/2007</stp>
        <stp>8/8/2007</stp>
        <stp>[Fixed Income  Prices 2004-2009.xlsx]TIPS!R796C16</stp>
        <tr r="P796" s="1"/>
      </tp>
      <tp>
        <v>1.2686200000000001</v>
        <stp/>
        <stp>##V3_BDHV12</stp>
        <stp>9128274Y5 Govt</stp>
        <stp>IDX_RATIO</stp>
        <stp>8/9/2007</stp>
        <stp>8/9/2007</stp>
        <stp>[Fixed Income  Prices 2004-2009.xlsx]TIPS!R797C16</stp>
        <tr r="P797" s="1"/>
      </tp>
      <tp>
        <v>1.2683800000000001</v>
        <stp/>
        <stp>##V3_BDHV12</stp>
        <stp>9128274Y5 Govt</stp>
        <stp>IDX_RATIO</stp>
        <stp>8/6/2007</stp>
        <stp>8/6/2007</stp>
        <stp>[Fixed Income  Prices 2004-2009.xlsx]TIPS!R794C16</stp>
        <tr r="P794" s="1"/>
      </tp>
      <tp>
        <v>1.2684599999999999</v>
        <stp/>
        <stp>##V3_BDHV12</stp>
        <stp>9128274Y5 Govt</stp>
        <stp>IDX_RATIO</stp>
        <stp>8/7/2007</stp>
        <stp>8/7/2007</stp>
        <stp>[Fixed Income  Prices 2004-2009.xlsx]TIPS!R795C16</stp>
        <tr r="P795" s="1"/>
      </tp>
      <tp>
        <v>1.26806</v>
        <stp/>
        <stp>##V3_BDHV12</stp>
        <stp>9128274Y5 Govt</stp>
        <stp>IDX_RATIO</stp>
        <stp>8/2/2007</stp>
        <stp>8/2/2007</stp>
        <stp>[Fixed Income  Prices 2004-2009.xlsx]TIPS!R792C16</stp>
        <tr r="P792" s="1"/>
      </tp>
      <tp>
        <v>1.26814</v>
        <stp/>
        <stp>##V3_BDHV12</stp>
        <stp>9128274Y5 Govt</stp>
        <stp>IDX_RATIO</stp>
        <stp>8/3/2007</stp>
        <stp>8/3/2007</stp>
        <stp>[Fixed Income  Prices 2004-2009.xlsx]TIPS!R793C16</stp>
        <tr r="P793" s="1"/>
      </tp>
      <tp>
        <v>1.2679800000000001</v>
        <stp/>
        <stp>##V3_BDHV12</stp>
        <stp>9128274Y5 Govt</stp>
        <stp>IDX_RATIO</stp>
        <stp>8/1/2007</stp>
        <stp>8/1/2007</stp>
        <stp>[Fixed Income  Prices 2004-2009.xlsx]TIPS!R791C16</stp>
        <tr r="P791" s="1"/>
      </tp>
      <tp>
        <v>1.2372000000000001</v>
        <stp/>
        <stp>##V3_BDHV12</stp>
        <stp>9128274Y5 Govt</stp>
        <stp>IDX_RATIO</stp>
        <stp>9/1/2006</stp>
        <stp>9/1/2006</stp>
        <stp>[Fixed Income  Prices 2004-2009.xlsx]TIPS!R553C16</stp>
        <tr r="P553" s="1"/>
      </tp>
      <tp>
        <v>1.2378</v>
        <stp/>
        <stp>##V3_BDHV12</stp>
        <stp>9128274Y5 Govt</stp>
        <stp>IDX_RATIO</stp>
        <stp>9/6/2006</stp>
        <stp>9/6/2006</stp>
        <stp>[Fixed Income  Prices 2004-2009.xlsx]TIPS!R556C16</stp>
        <tr r="P556" s="1"/>
      </tp>
      <tp>
        <v>1.23793</v>
        <stp/>
        <stp>##V3_BDHV12</stp>
        <stp>9128274Y5 Govt</stp>
        <stp>IDX_RATIO</stp>
        <stp>9/7/2006</stp>
        <stp>9/7/2006</stp>
        <stp>[Fixed Income  Prices 2004-2009.xlsx]TIPS!R557C16</stp>
        <tr r="P557" s="1"/>
      </tp>
      <tp>
        <v>1.23756</v>
        <stp/>
        <stp>##V3_BDHV12</stp>
        <stp>9128274Y5 Govt</stp>
        <stp>IDX_RATIO</stp>
        <stp>9/4/2006</stp>
        <stp>9/4/2006</stp>
        <stp>[Fixed Income  Prices 2004-2009.xlsx]TIPS!R554C16</stp>
        <tr r="P554" s="1"/>
      </tp>
      <tp>
        <v>1.2376800000000001</v>
        <stp/>
        <stp>##V3_BDHV12</stp>
        <stp>9128274Y5 Govt</stp>
        <stp>IDX_RATIO</stp>
        <stp>9/5/2006</stp>
        <stp>9/5/2006</stp>
        <stp>[Fixed Income  Prices 2004-2009.xlsx]TIPS!R555C16</stp>
        <tr r="P555" s="1"/>
      </tp>
      <tp>
        <v>1.2380500000000001</v>
        <stp/>
        <stp>##V3_BDHV12</stp>
        <stp>9128274Y5 Govt</stp>
        <stp>IDX_RATIO</stp>
        <stp>9/8/2006</stp>
        <stp>9/8/2006</stp>
        <stp>[Fixed Income  Prices 2004-2009.xlsx]TIPS!R558C16</stp>
        <tr r="P558" s="1"/>
      </tp>
      <tp>
        <v>1.23637</v>
        <stp/>
        <stp>##V3_BDHV12</stp>
        <stp>9128275W8 Govt</stp>
        <stp>IDX_RATIO</stp>
        <stp>8/6/2007</stp>
        <stp>8/6/2007</stp>
        <stp>[Fixed Income  Prices 2004-2009.xlsx]TIPS!R794C20</stp>
        <tr r="T794" s="1"/>
      </tp>
      <tp>
        <v>1.16648</v>
        <stp/>
        <stp>##V3_BDHV12</stp>
        <stp>9128276R8 Govt</stp>
        <stp>IDX_RATIO</stp>
        <stp>9/7/2006</stp>
        <stp>9/7/2006</stp>
        <stp>[Fixed Income  Prices 2004-2009.xlsx]TIPS!R557C28</stp>
        <tr r="AB557" s="1"/>
      </tp>
      <tp>
        <v>1.23645</v>
        <stp/>
        <stp>##V3_BDHV12</stp>
        <stp>9128275W8 Govt</stp>
        <stp>IDX_RATIO</stp>
        <stp>8/7/2007</stp>
        <stp>8/7/2007</stp>
        <stp>[Fixed Income  Prices 2004-2009.xlsx]TIPS!R795C20</stp>
        <tr r="T795" s="1"/>
      </tp>
      <tp>
        <v>1.1663600000000001</v>
        <stp/>
        <stp>##V3_BDHV12</stp>
        <stp>9128276R8 Govt</stp>
        <stp>IDX_RATIO</stp>
        <stp>9/6/2006</stp>
        <stp>9/6/2006</stp>
        <stp>[Fixed Income  Prices 2004-2009.xlsx]TIPS!R556C28</stp>
        <tr r="AB556" s="1"/>
      </tp>
      <tp>
        <v>1.16625</v>
        <stp/>
        <stp>##V3_BDHV12</stp>
        <stp>9128276R8 Govt</stp>
        <stp>IDX_RATIO</stp>
        <stp>9/5/2006</stp>
        <stp>9/5/2006</stp>
        <stp>[Fixed Income  Prices 2004-2009.xlsx]TIPS!R555C28</stp>
        <tr r="AB555" s="1"/>
      </tp>
      <tp>
        <v>1.1661299999999999</v>
        <stp/>
        <stp>##V3_BDHV12</stp>
        <stp>9128276R8 Govt</stp>
        <stp>IDX_RATIO</stp>
        <stp>9/4/2006</stp>
        <stp>9/4/2006</stp>
        <stp>[Fixed Income  Prices 2004-2009.xlsx]TIPS!R554C28</stp>
        <tr r="AB554" s="1"/>
      </tp>
      <tp>
        <v>1.23607</v>
        <stp/>
        <stp>##V3_BDHV12</stp>
        <stp>9128275W8 Govt</stp>
        <stp>IDX_RATIO</stp>
        <stp>8/2/2007</stp>
        <stp>8/2/2007</stp>
        <stp>[Fixed Income  Prices 2004-2009.xlsx]TIPS!R792C20</stp>
        <tr r="T792" s="1"/>
      </tp>
      <tp>
        <v>1.23614</v>
        <stp/>
        <stp>##V3_BDHV12</stp>
        <stp>9128275W8 Govt</stp>
        <stp>IDX_RATIO</stp>
        <stp>8/3/2007</stp>
        <stp>8/3/2007</stp>
        <stp>[Fixed Income  Prices 2004-2009.xlsx]TIPS!R793C20</stp>
        <tr r="T793" s="1"/>
      </tp>
      <tp>
        <v>1.1657899999999999</v>
        <stp/>
        <stp>##V3_BDHV12</stp>
        <stp>9128276R8 Govt</stp>
        <stp>IDX_RATIO</stp>
        <stp>9/1/2006</stp>
        <stp>9/1/2006</stp>
        <stp>[Fixed Income  Prices 2004-2009.xlsx]TIPS!R553C28</stp>
        <tr r="AB553" s="1"/>
      </tp>
      <tp>
        <v>1.2359899999999999</v>
        <stp/>
        <stp>##V3_BDHV12</stp>
        <stp>9128275W8 Govt</stp>
        <stp>IDX_RATIO</stp>
        <stp>8/1/2007</stp>
        <stp>8/1/2007</stp>
        <stp>[Fixed Income  Prices 2004-2009.xlsx]TIPS!R791C20</stp>
        <tr r="T791" s="1"/>
      </tp>
      <tp>
        <v>1.2365299999999999</v>
        <stp/>
        <stp>##V3_BDHV12</stp>
        <stp>9128275W8 Govt</stp>
        <stp>IDX_RATIO</stp>
        <stp>8/8/2007</stp>
        <stp>8/8/2007</stp>
        <stp>[Fixed Income  Prices 2004-2009.xlsx]TIPS!R796C20</stp>
        <tr r="T796" s="1"/>
      </tp>
      <tp>
        <v>1.23661</v>
        <stp/>
        <stp>##V3_BDHV12</stp>
        <stp>9128275W8 Govt</stp>
        <stp>IDX_RATIO</stp>
        <stp>8/9/2007</stp>
        <stp>8/9/2007</stp>
        <stp>[Fixed Income  Prices 2004-2009.xlsx]TIPS!R797C20</stp>
        <tr r="T797" s="1"/>
      </tp>
      <tp>
        <v>1.16659</v>
        <stp/>
        <stp>##V3_BDHV12</stp>
        <stp>9128276R8 Govt</stp>
        <stp>IDX_RATIO</stp>
        <stp>9/8/2006</stp>
        <stp>9/8/2006</stp>
        <stp>[Fixed Income  Prices 2004-2009.xlsx]TIPS!R558C28</stp>
        <tr r="AB558" s="1"/>
      </tp>
      <tp>
        <v>1.1426799999999999</v>
        <stp/>
        <stp>##V3_BDHV12</stp>
        <stp>9128277J5 Govt</stp>
        <stp>IDX_RATIO</stp>
        <stp>9/1/2006</stp>
        <stp>9/1/2006</stp>
        <stp>[Fixed Income  Prices 2004-2009.xlsx]TIPS!R553C36</stp>
        <tr r="AJ553" s="1"/>
      </tp>
      <tp>
        <v>1.14313</v>
        <stp/>
        <stp>##V3_BDHV12</stp>
        <stp>9128277J5 Govt</stp>
        <stp>IDX_RATIO</stp>
        <stp>9/5/2006</stp>
        <stp>9/5/2006</stp>
        <stp>[Fixed Income  Prices 2004-2009.xlsx]TIPS!R555C36</stp>
        <tr r="AJ555" s="1"/>
      </tp>
      <tp>
        <v>1.1430199999999999</v>
        <stp/>
        <stp>##V3_BDHV12</stp>
        <stp>9128277J5 Govt</stp>
        <stp>IDX_RATIO</stp>
        <stp>9/4/2006</stp>
        <stp>9/4/2006</stp>
        <stp>[Fixed Income  Prices 2004-2009.xlsx]TIPS!R554C36</stp>
        <tr r="AJ554" s="1"/>
      </tp>
      <tp>
        <v>1.1433599999999999</v>
        <stp/>
        <stp>##V3_BDHV12</stp>
        <stp>9128277J5 Govt</stp>
        <stp>IDX_RATIO</stp>
        <stp>9/7/2006</stp>
        <stp>9/7/2006</stp>
        <stp>[Fixed Income  Prices 2004-2009.xlsx]TIPS!R557C36</stp>
        <tr r="AJ557" s="1"/>
      </tp>
      <tp>
        <v>1.1432500000000001</v>
        <stp/>
        <stp>##V3_BDHV12</stp>
        <stp>9128277J5 Govt</stp>
        <stp>IDX_RATIO</stp>
        <stp>9/6/2006</stp>
        <stp>9/6/2006</stp>
        <stp>[Fixed Income  Prices 2004-2009.xlsx]TIPS!R556C36</stp>
        <tr r="AJ556" s="1"/>
      </tp>
      <tp>
        <v>1.14347</v>
        <stp/>
        <stp>##V3_BDHV12</stp>
        <stp>9128277J5 Govt</stp>
        <stp>IDX_RATIO</stp>
        <stp>9/8/2006</stp>
        <stp>9/8/2006</stp>
        <stp>[Fixed Income  Prices 2004-2009.xlsx]TIPS!R558C36</stp>
        <tr r="AJ558" s="1"/>
      </tp>
      <tp>
        <v>1.2567900000000001</v>
        <stp/>
        <stp>##V3_BDHV12</stp>
        <stp>9128273T7 Govt</stp>
        <stp>IDX_RATIO</stp>
        <stp>9/8/2006</stp>
        <stp>9/8/2006</stp>
        <stp>[Fixed Income  Prices 2004-2009.xlsx]TIPS!R558C12</stp>
        <tr r="L558" s="1"/>
      </tp>
      <tp>
        <v>1.2559199999999999</v>
        <stp/>
        <stp>##V3_BDHV12</stp>
        <stp>9128273T7 Govt</stp>
        <stp>IDX_RATIO</stp>
        <stp>9/1/2006</stp>
        <stp>9/1/2006</stp>
        <stp>[Fixed Income  Prices 2004-2009.xlsx]TIPS!R553C12</stp>
        <tr r="L553" s="1"/>
      </tp>
      <tp>
        <v>1.2566600000000001</v>
        <stp/>
        <stp>##V3_BDHV12</stp>
        <stp>9128273T7 Govt</stp>
        <stp>IDX_RATIO</stp>
        <stp>9/7/2006</stp>
        <stp>9/7/2006</stp>
        <stp>[Fixed Income  Prices 2004-2009.xlsx]TIPS!R557C12</stp>
        <tr r="L557" s="1"/>
      </tp>
      <tp>
        <v>1.25654</v>
        <stp/>
        <stp>##V3_BDHV12</stp>
        <stp>9128273T7 Govt</stp>
        <stp>IDX_RATIO</stp>
        <stp>9/6/2006</stp>
        <stp>9/6/2006</stp>
        <stp>[Fixed Income  Prices 2004-2009.xlsx]TIPS!R556C12</stp>
        <tr r="L556" s="1"/>
      </tp>
      <tp>
        <v>1.2564199999999999</v>
        <stp/>
        <stp>##V3_BDHV12</stp>
        <stp>9128273T7 Govt</stp>
        <stp>IDX_RATIO</stp>
        <stp>9/5/2006</stp>
        <stp>9/5/2006</stp>
        <stp>[Fixed Income  Prices 2004-2009.xlsx]TIPS!R555C12</stp>
        <tr r="L555" s="1"/>
      </tp>
      <tp>
        <v>1.2562899999999999</v>
        <stp/>
        <stp>##V3_BDHV12</stp>
        <stp>9128273T7 Govt</stp>
        <stp>IDX_RATIO</stp>
        <stp>9/4/2006</stp>
        <stp>9/4/2006</stp>
        <stp>[Fixed Income  Prices 2004-2009.xlsx]TIPS!R554C12</stp>
        <tr r="L554" s="1"/>
      </tp>
      <tp>
        <v>1.28766</v>
        <stp/>
        <stp>##V3_BDHV12</stp>
        <stp>9128273T7 Govt</stp>
        <stp>IDX_RATIO</stp>
        <stp>8/7/2007</stp>
        <stp>8/7/2007</stp>
        <stp>[Fixed Income  Prices 2004-2009.xlsx]TIPS!R795C12</stp>
        <tr r="L795" s="1"/>
      </tp>
      <tp>
        <v>1.2875799999999999</v>
        <stp/>
        <stp>##V3_BDHV12</stp>
        <stp>9128273T7 Govt</stp>
        <stp>IDX_RATIO</stp>
        <stp>8/6/2007</stp>
        <stp>8/6/2007</stp>
        <stp>[Fixed Income  Prices 2004-2009.xlsx]TIPS!R794C12</stp>
        <tr r="L794" s="1"/>
      </tp>
      <tp>
        <v>1.2873299999999999</v>
        <stp/>
        <stp>##V3_BDHV12</stp>
        <stp>9128273T7 Govt</stp>
        <stp>IDX_RATIO</stp>
        <stp>8/3/2007</stp>
        <stp>8/3/2007</stp>
        <stp>[Fixed Income  Prices 2004-2009.xlsx]TIPS!R793C12</stp>
        <tr r="L793" s="1"/>
      </tp>
      <tp>
        <v>1.28725</v>
        <stp/>
        <stp>##V3_BDHV12</stp>
        <stp>9128273T7 Govt</stp>
        <stp>IDX_RATIO</stp>
        <stp>8/2/2007</stp>
        <stp>8/2/2007</stp>
        <stp>[Fixed Income  Prices 2004-2009.xlsx]TIPS!R792C12</stp>
        <tr r="L792" s="1"/>
      </tp>
      <tp>
        <v>1.2871699999999999</v>
        <stp/>
        <stp>##V3_BDHV12</stp>
        <stp>9128273T7 Govt</stp>
        <stp>IDX_RATIO</stp>
        <stp>8/1/2007</stp>
        <stp>8/1/2007</stp>
        <stp>[Fixed Income  Prices 2004-2009.xlsx]TIPS!R791C12</stp>
        <tr r="L791" s="1"/>
      </tp>
      <tp>
        <v>1.28782</v>
        <stp/>
        <stp>##V3_BDHV12</stp>
        <stp>9128273T7 Govt</stp>
        <stp>IDX_RATIO</stp>
        <stp>8/9/2007</stp>
        <stp>8/9/2007</stp>
        <stp>[Fixed Income  Prices 2004-2009.xlsx]TIPS!R797C12</stp>
        <tr r="L797" s="1"/>
      </tp>
      <tp>
        <v>1.2877399999999999</v>
        <stp/>
        <stp>##V3_BDHV12</stp>
        <stp>9128273T7 Govt</stp>
        <stp>IDX_RATIO</stp>
        <stp>8/8/2007</stp>
        <stp>8/8/2007</stp>
        <stp>[Fixed Income  Prices 2004-2009.xlsx]TIPS!R796C12</stp>
        <tr r="L796" s="1"/>
      </tp>
      <tp t="e">
        <v>#N/A</v>
        <stp/>
        <stp>##V3_BDHV12</stp>
        <stp>912833LX Govt</stp>
        <stp>YLD_YTM_ASK</stp>
        <stp>20050930</stp>
        <stp>20060106</stp>
        <stp>[Fixed Income  Prices 2004-2009.xlsx]STRIP Yield Curve!R203C13</stp>
        <stp>Days=N</stp>
        <stp>Fill=B</stp>
        <stp>Sort=D</stp>
        <stp>Per=cW</stp>
        <stp>Dts=H</stp>
        <stp>cols=1;rows=15</stp>
        <tr r="M203" s="4"/>
      </tp>
      <tp t="e">
        <v>#N/A</v>
        <stp/>
        <stp>##V3_BDHV12</stp>
        <stp>912833LB Govt</stp>
        <stp>YLD_YTM_ASK</stp>
        <stp>20050930</stp>
        <stp>20060106</stp>
        <stp>[Fixed Income  Prices 2004-2009.xlsx]STRIP Yield Curve!R203C12</stp>
        <stp>Days=N</stp>
        <stp>Fill=B</stp>
        <stp>Sort=D</stp>
        <stp>Per=cW</stp>
        <stp>Dts=H</stp>
        <stp>cols=1;rows=15</stp>
        <tr r="L203" s="4"/>
      </tp>
      <tp t="e">
        <v>#N/A</v>
        <stp/>
        <stp>##V3_BDHV12</stp>
        <stp>912833KF Govt</stp>
        <stp>YLD_YTM_ASK</stp>
        <stp>20050930</stp>
        <stp>20060106</stp>
        <stp>[Fixed Income  Prices 2004-2009.xlsx]STRIP Yield Curve!R203C11</stp>
        <stp>Days=N</stp>
        <stp>Fill=B</stp>
        <stp>Sort=D</stp>
        <stp>Per=cW</stp>
        <stp>Dts=H</stp>
        <stp>cols=1;rows=15</stp>
        <tr r="K203" s="4"/>
      </tp>
      <tp t="e">
        <v>#N/A</v>
        <stp/>
        <stp>##V3_BDHV12</stp>
        <stp>912833KD Govt</stp>
        <stp>YLD_YTM_ASK</stp>
        <stp>20050930</stp>
        <stp>20060106</stp>
        <stp>[Fixed Income  Prices 2004-2009.xlsx]STRIP Yield Curve!R203C10</stp>
        <stp>Days=N</stp>
        <stp>Fill=B</stp>
        <stp>Sort=D</stp>
        <stp>Per=cW</stp>
        <stp>Dts=H</stp>
        <stp>cols=1;rows=15</stp>
        <tr r="J203" s="4"/>
      </tp>
      <tp t="e">
        <v>#N/A</v>
        <stp/>
        <stp>##V3_BDHV12</stp>
        <stp>912833XZ Govt</stp>
        <stp>YLD_YTM_ASK</stp>
        <stp>20041119</stp>
        <stp>20050304</stp>
        <stp>[Fixed Income  Prices 2004-2009.xlsx]STRIP Yield Curve!R247C14</stp>
        <stp>Days=N</stp>
        <stp>Fill=B</stp>
        <stp>Sort=D</stp>
        <stp>Per=cW</stp>
        <stp>Dts=H</stp>
        <stp>cols=1;rows=16</stp>
        <tr r="N247" s="4"/>
      </tp>
      <tp t="e">
        <v>#N/A</v>
        <stp/>
        <stp>##V3_BDHV12</stp>
        <stp>9128337F Govt</stp>
        <stp>YLD_YTM_ASK</stp>
        <stp>20070518</stp>
        <stp>20071026</stp>
        <stp>[Fixed Income  Prices 2004-2009.xlsx]STRIP Yield Curve!R109C14</stp>
        <stp>Days=N</stp>
        <stp>Fill=B</stp>
        <stp>Sort=D</stp>
        <stp>Per=cW</stp>
        <stp>Dts=H</stp>
        <stp>cols=1;rows=24</stp>
        <tr r="N109" s="4"/>
      </tp>
      <tp>
        <v>1.21149</v>
        <stp/>
        <stp>##V3_BDHV12</stp>
        <stp>9128273T7 Govt</stp>
        <stp>IDX_RATIO</stp>
        <stp>10/11/2005</stp>
        <stp>10/11/2005</stp>
        <stp>[Fixed Income  Prices 2004-2009.xlsx]TIPS!R321C12</stp>
        <tr r="L321" s="1"/>
      </tp>
      <tp>
        <v>1.21349</v>
        <stp/>
        <stp>##V3_BDHV12</stp>
        <stp>9128273T7 Govt</stp>
        <stp>IDX_RATIO</stp>
        <stp>10/21/2005</stp>
        <stp>10/21/2005</stp>
        <stp>[Fixed Income  Prices 2004-2009.xlsx]TIPS!R329C12</stp>
        <tr r="L329" s="1"/>
      </tp>
      <tp>
        <v>1.21549</v>
        <stp/>
        <stp>##V3_BDHV12</stp>
        <stp>9128273T7 Govt</stp>
        <stp>IDX_RATIO</stp>
        <stp>10/31/2005</stp>
        <stp>10/31/2005</stp>
        <stp>[Fixed Income  Prices 2004-2009.xlsx]TIPS!R335C12</stp>
        <tr r="L335" s="1"/>
      </tp>
      <tp>
        <v>1.23882</v>
        <stp/>
        <stp>##V3_BDHV12</stp>
        <stp>9128274Y5 Govt</stp>
        <stp>IDX_RATIO</stp>
        <stp>11/23/2006</stp>
        <stp>11/23/2006</stp>
        <stp>[Fixed Income  Prices 2004-2009.xlsx]TIPS!R612C16</stp>
        <tr r="P612" s="1"/>
      </tp>
      <tp>
        <v>1.2103900000000001</v>
        <stp/>
        <stp>##V3_BDHV12</stp>
        <stp>9128275W8 Govt</stp>
        <stp>IDX_RATIO</stp>
        <stp>10/12/2006</stp>
        <stp>10/12/2006</stp>
        <stp>[Fixed Income  Prices 2004-2009.xlsx]TIPS!R582C20</stp>
        <tr r="T582" s="1"/>
      </tp>
      <tp>
        <v>1.24085</v>
        <stp/>
        <stp>##V3_BDHV12</stp>
        <stp>9128274Y5 Govt</stp>
        <stp>IDX_RATIO</stp>
        <stp>11/13/2006</stp>
        <stp>11/13/2006</stp>
        <stp>[Fixed Income  Prices 2004-2009.xlsx]TIPS!R604C16</stp>
        <tr r="P604" s="1"/>
      </tp>
      <tp>
        <v>1.2300500000000001</v>
        <stp/>
        <stp>##V3_BDHV12</stp>
        <stp>9128273T7 Govt</stp>
        <stp>IDX_RATIO</stp>
        <stp>11/30/2005</stp>
        <stp>11/30/2005</stp>
        <stp>[Fixed Income  Prices 2004-2009.xlsx]TIPS!R357C12</stp>
        <tr r="L357" s="1"/>
      </tp>
      <tp>
        <v>1.22014</v>
        <stp/>
        <stp>##V3_BDHV12</stp>
        <stp>9128273T7 Govt</stp>
        <stp>IDX_RATIO</stp>
        <stp>11/10/2005</stp>
        <stp>11/10/2005</stp>
        <stp>[Fixed Income  Prices 2004-2009.xlsx]TIPS!R343C12</stp>
        <tr r="L343" s="1"/>
      </tp>
      <tp>
        <v>1.1796500000000001</v>
        <stp/>
        <stp>##V3_BDHV12</stp>
        <stp>9128273T7 Govt</stp>
        <stp>IDX_RATIO</stp>
        <stp>12/22/2004</stp>
        <stp>12/22/2004</stp>
        <stp>[Fixed Income  Prices 2004-2009.xlsx]TIPS!R113C12</stp>
        <tr r="L113" s="1"/>
      </tp>
      <tp>
        <v>1.20197</v>
        <stp/>
        <stp>##V3_BDHV12</stp>
        <stp>9128275W8 Govt</stp>
        <stp>IDX_RATIO</stp>
        <stp>12/20/2006</stp>
        <stp>12/20/2006</stp>
        <stp>[Fixed Income  Prices 2004-2009.xlsx]TIPS!R631C20</stp>
        <tr r="T631" s="1"/>
      </tp>
      <tp>
        <v>1.1673199999999999</v>
        <stp/>
        <stp>##V3_BDHV12</stp>
        <stp>9128276R8 Govt</stp>
        <stp>IDX_RATIO</stp>
        <stp>11/23/2006</stp>
        <stp>11/23/2006</stp>
        <stp>[Fixed Income  Prices 2004-2009.xlsx]TIPS!R612C28</stp>
        <tr r="AB612" s="1"/>
      </tp>
      <tp>
        <v>1.1692400000000001</v>
        <stp/>
        <stp>##V3_BDHV12</stp>
        <stp>9128276R8 Govt</stp>
        <stp>IDX_RATIO</stp>
        <stp>11/13/2006</stp>
        <stp>11/13/2006</stp>
        <stp>[Fixed Income  Prices 2004-2009.xlsx]TIPS!R604C28</stp>
        <tr r="AB604" s="1"/>
      </tp>
      <tp>
        <v>1.1460600000000001</v>
        <stp/>
        <stp>##V3_BDHV12</stp>
        <stp>9128277J5 Govt</stp>
        <stp>IDX_RATIO</stp>
        <stp>11/13/2006</stp>
        <stp>11/13/2006</stp>
        <stp>[Fixed Income  Prices 2004-2009.xlsx]TIPS!R604C36</stp>
        <tr r="AJ604" s="1"/>
      </tp>
      <tp>
        <v>1.14419</v>
        <stp/>
        <stp>##V3_BDHV12</stp>
        <stp>9128277J5 Govt</stp>
        <stp>IDX_RATIO</stp>
        <stp>11/23/2006</stp>
        <stp>11/23/2006</stp>
        <stp>[Fixed Income  Prices 2004-2009.xlsx]TIPS!R612C36</stp>
        <tr r="AJ612" s="1"/>
      </tp>
      <tp>
        <v>1.2315</v>
        <stp/>
        <stp>##V3_BDHV12</stp>
        <stp>9128273T7 Govt</stp>
        <stp>IDX_RATIO</stp>
        <stp>12/13/2005</stp>
        <stp>12/13/2005</stp>
        <stp>[Fixed Income  Prices 2004-2009.xlsx]TIPS!R366C12</stp>
        <tr r="L366" s="1"/>
      </tp>
      <tp>
        <v>1.2323</v>
        <stp/>
        <stp>##V3_BDHV12</stp>
        <stp>9128273T7 Govt</stp>
        <stp>IDX_RATIO</stp>
        <stp>12/23/2005</stp>
        <stp>12/23/2005</stp>
        <stp>[Fixed Income  Prices 2004-2009.xlsx]TIPS!R374C12</stp>
        <tr r="L374" s="1"/>
      </tp>
      <tp>
        <v>1.20756</v>
        <stp/>
        <stp>##V3_BDHV12</stp>
        <stp>9128275W8 Govt</stp>
        <stp>IDX_RATIO</stp>
        <stp>11/23/2006</stp>
        <stp>11/23/2006</stp>
        <stp>[Fixed Income  Prices 2004-2009.xlsx]TIPS!R612C20</stp>
        <tr r="T612" s="1"/>
      </tp>
      <tp>
        <v>1.2095400000000001</v>
        <stp/>
        <stp>##V3_BDHV12</stp>
        <stp>9128275W8 Govt</stp>
        <stp>IDX_RATIO</stp>
        <stp>11/13/2006</stp>
        <stp>11/13/2006</stp>
        <stp>[Fixed Income  Prices 2004-2009.xlsx]TIPS!R604C20</stp>
        <tr r="T604" s="1"/>
      </tp>
      <tp>
        <v>1.2417199999999999</v>
        <stp/>
        <stp>##V3_BDHV12</stp>
        <stp>9128274Y5 Govt</stp>
        <stp>IDX_RATIO</stp>
        <stp>10/12/2006</stp>
        <stp>10/12/2006</stp>
        <stp>[Fixed Income  Prices 2004-2009.xlsx]TIPS!R582C16</stp>
        <tr r="P582" s="1"/>
      </tp>
      <tp>
        <v>1.1619200000000001</v>
        <stp/>
        <stp>##V3_BDHV12</stp>
        <stp>9128276R8 Govt</stp>
        <stp>IDX_RATIO</stp>
        <stp>12/20/2006</stp>
        <stp>12/20/2006</stp>
        <stp>[Fixed Income  Prices 2004-2009.xlsx]TIPS!R631C28</stp>
        <tr r="AB631" s="1"/>
      </tp>
      <tp>
        <v>1.13889</v>
        <stp/>
        <stp>##V3_BDHV12</stp>
        <stp>9128277J5 Govt</stp>
        <stp>IDX_RATIO</stp>
        <stp>12/20/2006</stp>
        <stp>12/20/2006</stp>
        <stp>[Fixed Income  Prices 2004-2009.xlsx]TIPS!R631C36</stp>
        <tr r="AJ631" s="1"/>
      </tp>
      <tp>
        <v>1.17005</v>
        <stp/>
        <stp>##V3_BDHV12</stp>
        <stp>9128276R8 Govt</stp>
        <stp>IDX_RATIO</stp>
        <stp>10/12/2006</stp>
        <stp>10/12/2006</stp>
        <stp>[Fixed Income  Prices 2004-2009.xlsx]TIPS!R582C28</stp>
        <tr r="AB582" s="1"/>
      </tp>
      <tp>
        <v>1.23308</v>
        <stp/>
        <stp>##V3_BDHV12</stp>
        <stp>9128274Y5 Govt</stp>
        <stp>IDX_RATIO</stp>
        <stp>12/20/2006</stp>
        <stp>12/20/2006</stp>
        <stp>[Fixed Income  Prices 2004-2009.xlsx]TIPS!R631C16</stp>
        <tr r="P631" s="1"/>
      </tp>
      <tp>
        <v>1.14686</v>
        <stp/>
        <stp>##V3_BDHV12</stp>
        <stp>9128277J5 Govt</stp>
        <stp>IDX_RATIO</stp>
        <stp>10/12/2006</stp>
        <stp>10/12/2006</stp>
        <stp>[Fixed Income  Prices 2004-2009.xlsx]TIPS!R582C36</stp>
        <tr r="AJ582" s="1"/>
      </tp>
      <tp>
        <v>1.18113</v>
        <stp/>
        <stp>##V3_BDHV12</stp>
        <stp>9128275W8 Govt</stp>
        <stp>IDX_RATIO</stp>
        <stp>11/30/2005</stp>
        <stp>11/30/2005</stp>
        <stp>[Fixed Income  Prices 2004-2009.xlsx]TIPS!R357C20</stp>
        <tr r="T357" s="1"/>
      </tp>
      <tp>
        <v>1.1716199999999999</v>
        <stp/>
        <stp>##V3_BDHV12</stp>
        <stp>9128275W8 Govt</stp>
        <stp>IDX_RATIO</stp>
        <stp>11/10/2005</stp>
        <stp>11/10/2005</stp>
        <stp>[Fixed Income  Prices 2004-2009.xlsx]TIPS!R343C20</stp>
        <tr r="T343" s="1"/>
      </tp>
      <tp>
        <v>1.1327400000000001</v>
        <stp/>
        <stp>##V3_BDHV12</stp>
        <stp>9128275W8 Govt</stp>
        <stp>IDX_RATIO</stp>
        <stp>12/22/2004</stp>
        <stp>12/22/2004</stp>
        <stp>[Fixed Income  Prices 2004-2009.xlsx]TIPS!R113C20</stp>
        <tr r="T113" s="1"/>
      </tp>
      <tp>
        <v>1.2517499999999999</v>
        <stp/>
        <stp>##V3_BDHV12</stp>
        <stp>9128273T7 Govt</stp>
        <stp>IDX_RATIO</stp>
        <stp>12/20/2006</stp>
        <stp>12/20/2006</stp>
        <stp>[Fixed Income  Prices 2004-2009.xlsx]TIPS!R631C12</stp>
        <tr r="L631" s="1"/>
      </tp>
      <tp>
        <v>1.1431199999999999</v>
        <stp/>
        <stp>##V3_BDHV12</stp>
        <stp>9128276R8 Govt</stp>
        <stp>IDX_RATIO</stp>
        <stp>12/13/2005</stp>
        <stp>12/13/2005</stp>
        <stp>[Fixed Income  Prices 2004-2009.xlsx]TIPS!R366C28</stp>
        <tr r="AB366" s="1"/>
      </tp>
      <tp>
        <v>1.1438600000000001</v>
        <stp/>
        <stp>##V3_BDHV12</stp>
        <stp>9128276R8 Govt</stp>
        <stp>IDX_RATIO</stp>
        <stp>12/23/2005</stp>
        <stp>12/23/2005</stp>
        <stp>[Fixed Income  Prices 2004-2009.xlsx]TIPS!R374C28</stp>
        <tr r="AB374" s="1"/>
      </tp>
      <tp>
        <v>1.1211899999999999</v>
        <stp/>
        <stp>##V3_BDHV12</stp>
        <stp>9128277J5 Govt</stp>
        <stp>IDX_RATIO</stp>
        <stp>12/23/2005</stp>
        <stp>12/23/2005</stp>
        <stp>[Fixed Income  Prices 2004-2009.xlsx]TIPS!R374C36</stp>
        <tr r="AJ374" s="1"/>
      </tp>
      <tp>
        <v>1.1204700000000001</v>
        <stp/>
        <stp>##V3_BDHV12</stp>
        <stp>9128277J5 Govt</stp>
        <stp>IDX_RATIO</stp>
        <stp>12/13/2005</stp>
        <stp>12/13/2005</stp>
        <stp>[Fixed Income  Prices 2004-2009.xlsx]TIPS!R366C36</stp>
        <tr r="AJ366" s="1"/>
      </tp>
      <tp>
        <v>1.1633199999999999</v>
        <stp/>
        <stp>##V3_BDHV12</stp>
        <stp>9128275W8 Govt</stp>
        <stp>IDX_RATIO</stp>
        <stp>10/11/2005</stp>
        <stp>10/11/2005</stp>
        <stp>[Fixed Income  Prices 2004-2009.xlsx]TIPS!R321C20</stp>
        <tr r="T321" s="1"/>
      </tp>
      <tp>
        <v>1.1671499999999999</v>
        <stp/>
        <stp>##V3_BDHV12</stp>
        <stp>9128275W8 Govt</stp>
        <stp>IDX_RATIO</stp>
        <stp>10/31/2005</stp>
        <stp>10/31/2005</stp>
        <stp>[Fixed Income  Prices 2004-2009.xlsx]TIPS!R335C20</stp>
        <tr r="T335" s="1"/>
      </tp>
      <tp>
        <v>1.1652400000000001</v>
        <stp/>
        <stp>##V3_BDHV12</stp>
        <stp>9128275W8 Govt</stp>
        <stp>IDX_RATIO</stp>
        <stp>10/21/2005</stp>
        <stp>10/21/2005</stp>
        <stp>[Fixed Income  Prices 2004-2009.xlsx]TIPS!R329C20</stp>
        <tr r="T329" s="1"/>
      </tp>
      <tp>
        <v>1.2131400000000001</v>
        <stp/>
        <stp>##V3_BDHV12</stp>
        <stp>9128274Y5 Govt</stp>
        <stp>IDX_RATIO</stp>
        <stp>12/13/2005</stp>
        <stp>12/13/2005</stp>
        <stp>[Fixed Income  Prices 2004-2009.xlsx]TIPS!R366C16</stp>
        <tr r="P366" s="1"/>
      </tp>
      <tp>
        <v>1.21393</v>
        <stp/>
        <stp>##V3_BDHV12</stp>
        <stp>9128274Y5 Govt</stp>
        <stp>IDX_RATIO</stp>
        <stp>12/23/2005</stp>
        <stp>12/23/2005</stp>
        <stp>[Fixed Income  Prices 2004-2009.xlsx]TIPS!R374C16</stp>
        <tr r="P374" s="1"/>
      </tp>
      <tp>
        <v>1.26051</v>
        <stp/>
        <stp>##V3_BDHV12</stp>
        <stp>9128273T7 Govt</stp>
        <stp>IDX_RATIO</stp>
        <stp>10/12/2006</stp>
        <stp>10/12/2006</stp>
        <stp>[Fixed Income  Prices 2004-2009.xlsx]TIPS!R582C12</stp>
        <tr r="L582" s="1"/>
      </tp>
      <tp>
        <v>1.1245499999999999</v>
        <stp/>
        <stp>##V3_BDHV12</stp>
        <stp>9128276R8 Govt</stp>
        <stp>IDX_RATIO</stp>
        <stp>10/11/2005</stp>
        <stp>10/11/2005</stp>
        <stp>[Fixed Income  Prices 2004-2009.xlsx]TIPS!R321C28</stp>
        <tr r="AB321" s="1"/>
      </tp>
      <tp>
        <v>1.2117100000000001</v>
        <stp/>
        <stp>##V3_BDHV12</stp>
        <stp>9128274Y5 Govt</stp>
        <stp>IDX_RATIO</stp>
        <stp>11/30/2005</stp>
        <stp>11/30/2005</stp>
        <stp>[Fixed Income  Prices 2004-2009.xlsx]TIPS!R357C16</stp>
        <tr r="P357" s="1"/>
      </tp>
      <tp>
        <v>1.12826</v>
        <stp/>
        <stp>##V3_BDHV12</stp>
        <stp>9128276R8 Govt</stp>
        <stp>IDX_RATIO</stp>
        <stp>10/31/2005</stp>
        <stp>10/31/2005</stp>
        <stp>[Fixed Income  Prices 2004-2009.xlsx]TIPS!R335C28</stp>
        <tr r="AB335" s="1"/>
      </tp>
      <tp>
        <v>1.1264000000000001</v>
        <stp/>
        <stp>##V3_BDHV12</stp>
        <stp>9128276R8 Govt</stp>
        <stp>IDX_RATIO</stp>
        <stp>10/21/2005</stp>
        <stp>10/21/2005</stp>
        <stp>[Fixed Income  Prices 2004-2009.xlsx]TIPS!R329C28</stp>
        <tr r="AB329" s="1"/>
      </tp>
      <tp>
        <v>1.2019500000000001</v>
        <stp/>
        <stp>##V3_BDHV12</stp>
        <stp>9128274Y5 Govt</stp>
        <stp>IDX_RATIO</stp>
        <stp>11/10/2005</stp>
        <stp>11/10/2005</stp>
        <stp>[Fixed Income  Prices 2004-2009.xlsx]TIPS!R343C16</stp>
        <tr r="P343" s="1"/>
      </tp>
      <tp>
        <v>1.1620600000000001</v>
        <stp/>
        <stp>##V3_BDHV12</stp>
        <stp>9128274Y5 Govt</stp>
        <stp>IDX_RATIO</stp>
        <stp>12/22/2004</stp>
        <stp>12/22/2004</stp>
        <stp>[Fixed Income  Prices 2004-2009.xlsx]TIPS!R113C16</stp>
        <tr r="P113" s="1"/>
      </tp>
      <tp>
        <v>1.10408</v>
        <stp/>
        <stp>##V3_BDHV12</stp>
        <stp>9128277J5 Govt</stp>
        <stp>IDX_RATIO</stp>
        <stp>10/21/2005</stp>
        <stp>10/21/2005</stp>
        <stp>[Fixed Income  Prices 2004-2009.xlsx]TIPS!R329C36</stp>
        <tr r="AJ329" s="1"/>
      </tp>
      <tp>
        <v>1.1059000000000001</v>
        <stp/>
        <stp>##V3_BDHV12</stp>
        <stp>9128277J5 Govt</stp>
        <stp>IDX_RATIO</stp>
        <stp>10/31/2005</stp>
        <stp>10/31/2005</stp>
        <stp>[Fixed Income  Prices 2004-2009.xlsx]TIPS!R335C36</stp>
        <tr r="AJ335" s="1"/>
      </tp>
      <tp>
        <v>1.10226</v>
        <stp/>
        <stp>##V3_BDHV12</stp>
        <stp>9128277J5 Govt</stp>
        <stp>IDX_RATIO</stp>
        <stp>10/11/2005</stp>
        <stp>10/11/2005</stp>
        <stp>[Fixed Income  Prices 2004-2009.xlsx]TIPS!R321C36</stp>
        <tr r="AJ321" s="1"/>
      </tp>
      <tp>
        <v>1.1825300000000001</v>
        <stp/>
        <stp>##V3_BDHV12</stp>
        <stp>9128275W8 Govt</stp>
        <stp>IDX_RATIO</stp>
        <stp>12/13/2005</stp>
        <stp>12/13/2005</stp>
        <stp>[Fixed Income  Prices 2004-2009.xlsx]TIPS!R366C20</stp>
        <tr r="T366" s="1"/>
      </tp>
      <tp>
        <v>1.1833</v>
        <stp/>
        <stp>##V3_BDHV12</stp>
        <stp>9128275W8 Govt</stp>
        <stp>IDX_RATIO</stp>
        <stp>12/23/2005</stp>
        <stp>12/23/2005</stp>
        <stp>[Fixed Income  Prices 2004-2009.xlsx]TIPS!R374C20</stp>
        <tr r="T374" s="1"/>
      </tp>
      <tp>
        <v>1.2575700000000001</v>
        <stp/>
        <stp>##V3_BDHV12</stp>
        <stp>9128273T7 Govt</stp>
        <stp>IDX_RATIO</stp>
        <stp>11/23/2006</stp>
        <stp>11/23/2006</stp>
        <stp>[Fixed Income  Prices 2004-2009.xlsx]TIPS!R612C12</stp>
        <tr r="L612" s="1"/>
      </tp>
      <tp>
        <v>1.25963</v>
        <stp/>
        <stp>##V3_BDHV12</stp>
        <stp>9128273T7 Govt</stp>
        <stp>IDX_RATIO</stp>
        <stp>11/13/2006</stp>
        <stp>11/13/2006</stp>
        <stp>[Fixed Income  Prices 2004-2009.xlsx]TIPS!R604C12</stp>
        <tr r="L604" s="1"/>
      </tp>
      <tp>
        <v>1.0949899999999999</v>
        <stp/>
        <stp>##V3_BDHV12</stp>
        <stp>9128276R8 Govt</stp>
        <stp>IDX_RATIO</stp>
        <stp>12/22/2004</stp>
        <stp>12/22/2004</stp>
        <stp>[Fixed Income  Prices 2004-2009.xlsx]TIPS!R113C28</stp>
        <tr r="AB113" s="1"/>
      </tp>
      <tp>
        <v>1.14177</v>
        <stp/>
        <stp>##V3_BDHV12</stp>
        <stp>9128276R8 Govt</stp>
        <stp>IDX_RATIO</stp>
        <stp>11/30/2005</stp>
        <stp>11/30/2005</stp>
        <stp>[Fixed Income  Prices 2004-2009.xlsx]TIPS!R357C28</stp>
        <tr r="AB357" s="1"/>
      </tp>
      <tp>
        <v>1.19343</v>
        <stp/>
        <stp>##V3_BDHV12</stp>
        <stp>9128274Y5 Govt</stp>
        <stp>IDX_RATIO</stp>
        <stp>10/11/2005</stp>
        <stp>10/11/2005</stp>
        <stp>[Fixed Income  Prices 2004-2009.xlsx]TIPS!R321C16</stp>
        <tr r="P321" s="1"/>
      </tp>
      <tp>
        <v>1.1325799999999999</v>
        <stp/>
        <stp>##V3_BDHV12</stp>
        <stp>9128276R8 Govt</stp>
        <stp>IDX_RATIO</stp>
        <stp>11/10/2005</stp>
        <stp>11/10/2005</stp>
        <stp>[Fixed Income  Prices 2004-2009.xlsx]TIPS!R343C28</stp>
        <tr r="AB343" s="1"/>
      </tp>
      <tp>
        <v>1.1954</v>
        <stp/>
        <stp>##V3_BDHV12</stp>
        <stp>9128274Y5 Govt</stp>
        <stp>IDX_RATIO</stp>
        <stp>10/21/2005</stp>
        <stp>10/21/2005</stp>
        <stp>[Fixed Income  Prices 2004-2009.xlsx]TIPS!R329C16</stp>
        <tr r="P329" s="1"/>
      </tp>
      <tp>
        <v>1.19736</v>
        <stp/>
        <stp>##V3_BDHV12</stp>
        <stp>9128274Y5 Govt</stp>
        <stp>IDX_RATIO</stp>
        <stp>10/31/2005</stp>
        <stp>10/31/2005</stp>
        <stp>[Fixed Income  Prices 2004-2009.xlsx]TIPS!R335C16</stp>
        <tr r="P335" s="1"/>
      </tp>
      <tp>
        <v>1.1101300000000001</v>
        <stp/>
        <stp>##V3_BDHV12</stp>
        <stp>9128277J5 Govt</stp>
        <stp>IDX_RATIO</stp>
        <stp>11/10/2005</stp>
        <stp>11/10/2005</stp>
        <stp>[Fixed Income  Prices 2004-2009.xlsx]TIPS!R343C36</stp>
        <tr r="AJ343" s="1"/>
      </tp>
      <tp>
        <v>1.11914</v>
        <stp/>
        <stp>##V3_BDHV12</stp>
        <stp>9128277J5 Govt</stp>
        <stp>IDX_RATIO</stp>
        <stp>11/30/2005</stp>
        <stp>11/30/2005</stp>
        <stp>[Fixed Income  Prices 2004-2009.xlsx]TIPS!R357C36</stp>
        <tr r="AJ357" s="1"/>
      </tp>
      <tp>
        <v>1.0732900000000001</v>
        <stp/>
        <stp>##V3_BDHV12</stp>
        <stp>9128277J5 Govt</stp>
        <stp>IDX_RATIO</stp>
        <stp>12/22/2004</stp>
        <stp>12/22/2004</stp>
        <stp>[Fixed Income  Prices 2004-2009.xlsx]TIPS!R113C36</stp>
        <tr r="AJ113" s="1"/>
      </tp>
      <tp>
        <v>1.2882799999999999</v>
        <stp/>
        <stp>##V3_BDHV12</stp>
        <stp>9128273T7 Govt</stp>
        <stp>IDX_RATIO</stp>
        <stp>11/12/2007</stp>
        <stp>11/12/2007</stp>
        <stp>[Fixed Income  Prices 2004-2009.xlsx]TIPS!R864C12</stp>
        <tr r="L864" s="1"/>
      </tp>
      <tp>
        <v>1.2894600000000001</v>
        <stp/>
        <stp>##V3_BDHV12</stp>
        <stp>9128273T7 Govt</stp>
        <stp>IDX_RATIO</stp>
        <stp>11/22/2007</stp>
        <stp>11/22/2007</stp>
        <stp>[Fixed Income  Prices 2004-2009.xlsx]TIPS!R872C12</stp>
        <tr r="L872" s="1"/>
      </tp>
      <tp>
        <v>1.28766</v>
        <stp/>
        <stp>##V3_BDHV12</stp>
        <stp>9128273T7 Govt</stp>
        <stp>IDX_RATIO</stp>
        <stp>10/23/2007</stp>
        <stp>10/23/2007</stp>
        <stp>[Fixed Income  Prices 2004-2009.xlsx]TIPS!R850C12</stp>
        <tr r="L850" s="1"/>
      </tp>
      <tp>
        <v>1.2931900000000001</v>
        <stp/>
        <stp>##V3_BDHV12</stp>
        <stp>9128273T7 Govt</stp>
        <stp>IDX_RATIO</stp>
        <stp>12/31/2007</stp>
        <stp>12/31/2007</stp>
        <stp>[Fixed Income  Prices 2004-2009.xlsx]TIPS!R899C12</stp>
        <tr r="L899" s="1"/>
      </tp>
      <tp>
        <v>1.2923</v>
        <stp/>
        <stp>##V3_BDHV12</stp>
        <stp>9128273T7 Govt</stp>
        <stp>IDX_RATIO</stp>
        <stp>12/21/2007</stp>
        <stp>12/21/2007</stp>
        <stp>[Fixed Income  Prices 2004-2009.xlsx]TIPS!R893C12</stp>
        <tr r="L893" s="1"/>
      </tp>
      <tp>
        <v>1.2914099999999999</v>
        <stp/>
        <stp>##V3_BDHV12</stp>
        <stp>9128273T7 Govt</stp>
        <stp>IDX_RATIO</stp>
        <stp>12/11/2007</stp>
        <stp>12/11/2007</stp>
        <stp>[Fixed Income  Prices 2004-2009.xlsx]TIPS!R885C12</stp>
        <tr r="L885" s="1"/>
      </tp>
      <tp>
        <v>1.2364600000000001</v>
        <stp/>
        <stp>##V3_BDHV12</stp>
        <stp>9128275W8 Govt</stp>
        <stp>IDX_RATIO</stp>
        <stp>10/23/2007</stp>
        <stp>10/23/2007</stp>
        <stp>[Fixed Income  Prices 2004-2009.xlsx]TIPS!R850C20</stp>
        <tr r="T850" s="1"/>
      </tp>
      <tp>
        <v>1.2730399999999999</v>
        <stp/>
        <stp>##V3_BDHV12</stp>
        <stp>9128274Y5 Govt</stp>
        <stp>IDX_RATIO</stp>
        <stp>12/21/2007</stp>
        <stp>12/21/2007</stp>
        <stp>[Fixed Income  Prices 2004-2009.xlsx]TIPS!R893C16</stp>
        <tr r="P893" s="1"/>
      </tp>
      <tp>
        <v>1.2739099999999999</v>
        <stp/>
        <stp>##V3_BDHV12</stp>
        <stp>9128274Y5 Govt</stp>
        <stp>IDX_RATIO</stp>
        <stp>12/31/2007</stp>
        <stp>12/31/2007</stp>
        <stp>[Fixed Income  Prices 2004-2009.xlsx]TIPS!R899C16</stp>
        <tr r="P899" s="1"/>
      </tp>
      <tp>
        <v>1.27216</v>
        <stp/>
        <stp>##V3_BDHV12</stp>
        <stp>9128274Y5 Govt</stp>
        <stp>IDX_RATIO</stp>
        <stp>12/11/2007</stp>
        <stp>12/11/2007</stp>
        <stp>[Fixed Income  Prices 2004-2009.xlsx]TIPS!R885C16</stp>
        <tr r="P885" s="1"/>
      </tp>
      <tp>
        <v>1.23705</v>
        <stp/>
        <stp>##V3_BDHV12</stp>
        <stp>9128275W8 Govt</stp>
        <stp>IDX_RATIO</stp>
        <stp>11/12/2007</stp>
        <stp>11/12/2007</stp>
        <stp>[Fixed Income  Prices 2004-2009.xlsx]TIPS!R864C20</stp>
        <tr r="T864" s="1"/>
      </tp>
      <tp>
        <v>1.2003900000000001</v>
        <stp/>
        <stp>##V3_BDHV12</stp>
        <stp>9128276R8 Govt</stp>
        <stp>IDX_RATIO</stp>
        <stp>12/31/2007</stp>
        <stp>12/31/2007</stp>
        <stp>[Fixed Income  Prices 2004-2009.xlsx]TIPS!R899C28</stp>
        <tr r="AB899" s="1"/>
      </tp>
      <tp>
        <v>1.19956</v>
        <stp/>
        <stp>##V3_BDHV12</stp>
        <stp>9128276R8 Govt</stp>
        <stp>IDX_RATIO</stp>
        <stp>12/21/2007</stp>
        <stp>12/21/2007</stp>
        <stp>[Fixed Income  Prices 2004-2009.xlsx]TIPS!R893C28</stp>
        <tr r="AB893" s="1"/>
      </tp>
      <tp>
        <v>1.2381800000000001</v>
        <stp/>
        <stp>##V3_BDHV12</stp>
        <stp>9128275W8 Govt</stp>
        <stp>IDX_RATIO</stp>
        <stp>11/22/2007</stp>
        <stp>11/22/2007</stp>
        <stp>[Fixed Income  Prices 2004-2009.xlsx]TIPS!R872C20</stp>
        <tr r="T872" s="1"/>
      </tp>
      <tp>
        <v>1.1987300000000001</v>
        <stp/>
        <stp>##V3_BDHV12</stp>
        <stp>9128276R8 Govt</stp>
        <stp>IDX_RATIO</stp>
        <stp>12/11/2007</stp>
        <stp>12/11/2007</stp>
        <stp>[Fixed Income  Prices 2004-2009.xlsx]TIPS!R885C28</stp>
        <tr r="AB885" s="1"/>
      </tp>
      <tp>
        <v>1.1749700000000001</v>
        <stp/>
        <stp>##V3_BDHV12</stp>
        <stp>9128277J5 Govt</stp>
        <stp>IDX_RATIO</stp>
        <stp>12/11/2007</stp>
        <stp>12/11/2007</stp>
        <stp>[Fixed Income  Prices 2004-2009.xlsx]TIPS!R885C36</stp>
        <tr r="AJ885" s="1"/>
      </tp>
      <tp>
        <v>1.1766000000000001</v>
        <stp/>
        <stp>##V3_BDHV12</stp>
        <stp>9128277J5 Govt</stp>
        <stp>IDX_RATIO</stp>
        <stp>12/31/2007</stp>
        <stp>12/31/2007</stp>
        <stp>[Fixed Income  Prices 2004-2009.xlsx]TIPS!R899C36</stp>
        <tr r="AJ899" s="1"/>
      </tp>
      <tp>
        <v>1.1757900000000001</v>
        <stp/>
        <stp>##V3_BDHV12</stp>
        <stp>9128277J5 Govt</stp>
        <stp>IDX_RATIO</stp>
        <stp>12/21/2007</stp>
        <stp>12/21/2007</stp>
        <stp>[Fixed Income  Prices 2004-2009.xlsx]TIPS!R893C36</stp>
        <tr r="AJ893" s="1"/>
      </tp>
      <tp>
        <v>1.2684599999999999</v>
        <stp/>
        <stp>##V3_BDHV12</stp>
        <stp>9128274Y5 Govt</stp>
        <stp>IDX_RATIO</stp>
        <stp>10/23/2007</stp>
        <stp>10/23/2007</stp>
        <stp>[Fixed Income  Prices 2004-2009.xlsx]TIPS!R850C16</stp>
        <tr r="P850" s="1"/>
      </tp>
      <tp>
        <v>1.24091</v>
        <stp/>
        <stp>##V3_BDHV12</stp>
        <stp>9128275W8 Govt</stp>
        <stp>IDX_RATIO</stp>
        <stp>12/21/2007</stp>
        <stp>12/21/2007</stp>
        <stp>[Fixed Income  Prices 2004-2009.xlsx]TIPS!R893C20</stp>
        <tr r="T893" s="1"/>
      </tp>
      <tp>
        <v>1.1958199999999999</v>
        <stp/>
        <stp>##V3_BDHV12</stp>
        <stp>9128276R8 Govt</stp>
        <stp>IDX_RATIO</stp>
        <stp>11/12/2007</stp>
        <stp>11/12/2007</stp>
        <stp>[Fixed Income  Prices 2004-2009.xlsx]TIPS!R864C28</stp>
        <tr r="AB864" s="1"/>
      </tp>
      <tp>
        <v>1.24177</v>
        <stp/>
        <stp>##V3_BDHV12</stp>
        <stp>9128275W8 Govt</stp>
        <stp>IDX_RATIO</stp>
        <stp>12/31/2007</stp>
        <stp>12/31/2007</stp>
        <stp>[Fixed Income  Prices 2004-2009.xlsx]TIPS!R899C20</stp>
        <tr r="T899" s="1"/>
      </tp>
      <tp>
        <v>1.2400599999999999</v>
        <stp/>
        <stp>##V3_BDHV12</stp>
        <stp>9128275W8 Govt</stp>
        <stp>IDX_RATIO</stp>
        <stp>12/11/2007</stp>
        <stp>12/11/2007</stp>
        <stp>[Fixed Income  Prices 2004-2009.xlsx]TIPS!R885C20</stp>
        <tr r="T885" s="1"/>
      </tp>
      <tp>
        <v>1.19692</v>
        <stp/>
        <stp>##V3_BDHV12</stp>
        <stp>9128276R8 Govt</stp>
        <stp>IDX_RATIO</stp>
        <stp>11/22/2007</stp>
        <stp>11/22/2007</stp>
        <stp>[Fixed Income  Prices 2004-2009.xlsx]TIPS!R872C28</stp>
        <tr r="AB872" s="1"/>
      </tp>
      <tp>
        <v>1.1732</v>
        <stp/>
        <stp>##V3_BDHV12</stp>
        <stp>9128277J5 Govt</stp>
        <stp>IDX_RATIO</stp>
        <stp>11/22/2007</stp>
        <stp>11/22/2007</stp>
        <stp>[Fixed Income  Prices 2004-2009.xlsx]TIPS!R872C36</stp>
        <tr r="AJ872" s="1"/>
      </tp>
      <tp>
        <v>1.1721200000000001</v>
        <stp/>
        <stp>##V3_BDHV12</stp>
        <stp>9128277J5 Govt</stp>
        <stp>IDX_RATIO</stp>
        <stp>11/12/2007</stp>
        <stp>11/12/2007</stp>
        <stp>[Fixed Income  Prices 2004-2009.xlsx]TIPS!R864C36</stp>
        <tr r="AJ864" s="1"/>
      </tp>
      <tp>
        <v>1.2690699999999999</v>
        <stp/>
        <stp>##V3_BDHV12</stp>
        <stp>9128274Y5 Govt</stp>
        <stp>IDX_RATIO</stp>
        <stp>11/12/2007</stp>
        <stp>11/12/2007</stp>
        <stp>[Fixed Income  Prices 2004-2009.xlsx]TIPS!R864C16</stp>
        <tr r="P864" s="1"/>
      </tp>
      <tp>
        <v>1.27023</v>
        <stp/>
        <stp>##V3_BDHV12</stp>
        <stp>9128274Y5 Govt</stp>
        <stp>IDX_RATIO</stp>
        <stp>11/22/2007</stp>
        <stp>11/22/2007</stp>
        <stp>[Fixed Income  Prices 2004-2009.xlsx]TIPS!R872C16</stp>
        <tr r="P872" s="1"/>
      </tp>
      <tp>
        <v>1.1952499999999999</v>
        <stp/>
        <stp>##V3_BDHV12</stp>
        <stp>9128276R8 Govt</stp>
        <stp>IDX_RATIO</stp>
        <stp>10/23/2007</stp>
        <stp>10/23/2007</stp>
        <stp>[Fixed Income  Prices 2004-2009.xlsx]TIPS!R850C28</stp>
        <tr r="AB850" s="1"/>
      </tp>
      <tp>
        <v>1.1715599999999999</v>
        <stp/>
        <stp>##V3_BDHV12</stp>
        <stp>9128277J5 Govt</stp>
        <stp>IDX_RATIO</stp>
        <stp>10/23/2007</stp>
        <stp>10/23/2007</stp>
        <stp>[Fixed Income  Prices 2004-2009.xlsx]TIPS!R850C36</stp>
        <tr r="AJ850" s="1"/>
      </tp>
      <tp>
        <v>1.0596700000000001</v>
        <stp/>
        <stp>##V3_BDHV12</stp>
        <stp>912828GX2 Govt</stp>
        <stp>IDX_RATIO</stp>
        <stp>10/13/2008</stp>
        <stp>10/13/2008</stp>
        <stp>[Fixed Income  Prices 2004-2009.xlsx]TIPS!R332C88</stp>
        <tr r="CJ332" s="1"/>
      </tp>
      <tp>
        <v>1.0583100000000001</v>
        <stp/>
        <stp>##V3_BDHV12</stp>
        <stp>912828GX2 Govt</stp>
        <stp>IDX_RATIO</stp>
        <stp>10/23/2008</stp>
        <stp>10/23/2008</stp>
        <stp>[Fixed Income  Prices 2004-2009.xlsx]TIPS!R340C88</stp>
        <tr r="CJ340" s="1"/>
      </tp>
      <tp>
        <v>1.036</v>
        <stp/>
        <stp>##V3_BDHV12</stp>
        <stp>912828HW3 Govt</stp>
        <stp>IDX_RATIO</stp>
        <stp>11/12/2008</stp>
        <stp>11/12/2008</stp>
        <stp>[Fixed Income  Prices 2004-2009.xlsx]TIPS!R150C48</stp>
        <tr r="AV150" s="1"/>
      </tp>
      <tp>
        <v>1.0876699999999999</v>
        <stp/>
        <stp>##V3_BDHV12</stp>
        <stp>912828FB1 Govt</stp>
        <stp>IDX_RATIO</stp>
        <stp>11/13/2009</stp>
        <stp>11/13/2009</stp>
        <stp>[Fixed Income  Prices 2004-2009.xlsx]TIPS!R933C32</stp>
        <tr r="AF933" s="1"/>
      </tp>
      <tp>
        <v>1.0201100000000001</v>
        <stp/>
        <stp>##V3_BDHV12</stp>
        <stp>912828KM1 Govt</stp>
        <stp>IDX_RATIO</stp>
        <stp>11/13/2009</stp>
        <stp>11/13/2009</stp>
        <stp>[Fixed Income  Prices 2004-2009.xlsx]TIPS!R151C60</stp>
        <tr r="BH151" s="1"/>
      </tp>
      <tp>
        <v>1.05654</v>
        <stp/>
        <stp>##V3_BDHV12</stp>
        <stp>912828GX2 Govt</stp>
        <stp>IDX_RATIO</stp>
        <stp>11/12/2008</stp>
        <stp>11/12/2008</stp>
        <stp>[Fixed Income  Prices 2004-2009.xlsx]TIPS!R354C88</stp>
        <tr r="CJ354" s="1"/>
      </tp>
      <tp>
        <v>1.0390699999999999</v>
        <stp/>
        <stp>##V3_BDHV12</stp>
        <stp>912828HW3 Govt</stp>
        <stp>IDX_RATIO</stp>
        <stp>10/13/2008</stp>
        <stp>10/13/2008</stp>
        <stp>[Fixed Income  Prices 2004-2009.xlsx]TIPS!R128C48</stp>
        <tr r="AV128" s="1"/>
      </tp>
      <tp>
        <v>1.03773</v>
        <stp/>
        <stp>##V3_BDHV12</stp>
        <stp>912828HW3 Govt</stp>
        <stp>IDX_RATIO</stp>
        <stp>10/23/2008</stp>
        <stp>10/23/2008</stp>
        <stp>[Fixed Income  Prices 2004-2009.xlsx]TIPS!R136C48</stp>
        <tr r="AV136" s="1"/>
      </tp>
      <tp>
        <v>1.0858300000000001</v>
        <stp/>
        <stp>##V3_BDHV12</stp>
        <stp>912828FB1 Govt</stp>
        <stp>IDX_RATIO</stp>
        <stp>10/12/2009</stp>
        <stp>10/12/2009</stp>
        <stp>[Fixed Income  Prices 2004-2009.xlsx]TIPS!R909C32</stp>
        <tr r="AF909" s="1"/>
      </tp>
      <tp>
        <v>1.0866100000000001</v>
        <stp/>
        <stp>##V3_BDHV12</stp>
        <stp>912828FB1 Govt</stp>
        <stp>IDX_RATIO</stp>
        <stp>10/22/2009</stp>
        <stp>10/22/2009</stp>
        <stp>[Fixed Income  Prices 2004-2009.xlsx]TIPS!R917C32</stp>
        <tr r="AF917" s="1"/>
      </tp>
      <tp>
        <v>1.01911</v>
        <stp/>
        <stp>##V3_BDHV12</stp>
        <stp>912828KM1 Govt</stp>
        <stp>IDX_RATIO</stp>
        <stp>10/22/2009</stp>
        <stp>10/22/2009</stp>
        <stp>[Fixed Income  Prices 2004-2009.xlsx]TIPS!R135C60</stp>
        <tr r="BH135" s="1"/>
      </tp>
      <tp>
        <v>1.0183800000000001</v>
        <stp/>
        <stp>##V3_BDHV12</stp>
        <stp>912828KM1 Govt</stp>
        <stp>IDX_RATIO</stp>
        <stp>10/12/2009</stp>
        <stp>10/12/2009</stp>
        <stp>[Fixed Income  Prices 2004-2009.xlsx]TIPS!R127C60</stp>
        <tr r="BH127" s="1"/>
      </tp>
      <tp>
        <v>1.0204</v>
        <stp/>
        <stp>##V3_BDHV12</stp>
        <stp>912828HW3 Govt</stp>
        <stp>IDX_RATIO</stp>
        <stp>10/22/2009</stp>
        <stp>10/22/2009</stp>
        <stp>[Fixed Income  Prices 2004-2009.xlsx]TIPS!R396C48</stp>
        <tr r="AV396" s="1"/>
      </tp>
      <tp>
        <v>1.01966</v>
        <stp/>
        <stp>##V3_BDHV12</stp>
        <stp>912828HW3 Govt</stp>
        <stp>IDX_RATIO</stp>
        <stp>10/12/2009</stp>
        <stp>10/12/2009</stp>
        <stp>[Fixed Income  Prices 2004-2009.xlsx]TIPS!R388C48</stp>
        <tr r="AV388" s="1"/>
      </tp>
      <tp>
        <v>1.0521799999999999</v>
        <stp/>
        <stp>##V3_BDHV12</stp>
        <stp>912828GX2 Govt</stp>
        <stp>IDX_RATIO</stp>
        <stp>12/11/2008</stp>
        <stp>12/11/2008</stp>
        <stp>[Fixed Income  Prices 2004-2009.xlsx]TIPS!R375C88</stp>
        <tr r="CJ375" s="1"/>
      </tp>
      <tp>
        <v>1.0452999999999999</v>
        <stp/>
        <stp>##V3_BDHV12</stp>
        <stp>912828GX2 Govt</stp>
        <stp>IDX_RATIO</stp>
        <stp>12/31/2008</stp>
        <stp>12/31/2008</stp>
        <stp>[Fixed Income  Prices 2004-2009.xlsx]TIPS!R389C88</stp>
        <tr r="CJ389" s="1"/>
      </tp>
      <tp>
        <v>1.0249699999999999</v>
        <stp/>
        <stp>##V3_BDHV12</stp>
        <stp>912828HW3 Govt</stp>
        <stp>IDX_RATIO</stp>
        <stp>12/31/2008</stp>
        <stp>12/31/2008</stp>
        <stp>[Fixed Income  Prices 2004-2009.xlsx]TIPS!R185C48</stp>
        <tr r="AV185" s="1"/>
      </tp>
      <tp>
        <v>1.03172</v>
        <stp/>
        <stp>##V3_BDHV12</stp>
        <stp>912828HW3 Govt</stp>
        <stp>IDX_RATIO</stp>
        <stp>12/11/2008</stp>
        <stp>12/11/2008</stp>
        <stp>[Fixed Income  Prices 2004-2009.xlsx]TIPS!R171C48</stp>
        <tr r="AV171" s="1"/>
      </tp>
      <tp>
        <v>1.0406299999999999</v>
        <stp/>
        <stp>##V3_BDHV12</stp>
        <stp>912828GX2 Govt</stp>
        <stp>IDX_RATIO</stp>
        <stp>10/22/2009</stp>
        <stp>10/22/2009</stp>
        <stp>[Fixed Income  Prices 2004-2009.xlsx]TIPS!R600C88</stp>
        <tr r="CJ600" s="1"/>
      </tp>
      <tp>
        <v>1.02139</v>
        <stp/>
        <stp>##V3_BDHV12</stp>
        <stp>912828HW3 Govt</stp>
        <stp>IDX_RATIO</stp>
        <stp>11/13/2009</stp>
        <stp>11/13/2009</stp>
        <stp>[Fixed Income  Prices 2004-2009.xlsx]TIPS!R412C48</stp>
        <tr r="AV412" s="1"/>
      </tp>
      <tp>
        <v>1.08135</v>
        <stp/>
        <stp>##V3_BDHV12</stp>
        <stp>912828GD6 Govt</stp>
        <stp>IDX_RATIO</stp>
        <stp>12/11/2008</stp>
        <stp>12/11/2008</stp>
        <stp>[Fixed Income  Prices 2004-2009.xlsx]TIPS!R505C84</stp>
        <tr r="CF505" s="1"/>
      </tp>
      <tp>
        <v>1.0742799999999999</v>
        <stp/>
        <stp>##V3_BDHV12</stp>
        <stp>912828GD6 Govt</stp>
        <stp>IDX_RATIO</stp>
        <stp>12/31/2008</stp>
        <stp>12/31/2008</stp>
        <stp>[Fixed Income  Prices 2004-2009.xlsx]TIPS!R519C84</stp>
        <tr r="CF519" s="1"/>
      </tp>
      <tp>
        <v>1.07053</v>
        <stp/>
        <stp>##V3_BDHV12</stp>
        <stp>912828GD6 Govt</stp>
        <stp>IDX_RATIO</stp>
        <stp>11/13/2009</stp>
        <stp>11/13/2009</stp>
        <stp>[Fixed Income  Prices 2004-2009.xlsx]TIPS!R746C84</stp>
        <tr r="CF746" s="1"/>
      </tp>
      <tp>
        <v>1.12113</v>
        <stp/>
        <stp>##V3_BDHV12</stp>
        <stp>912828EA4 Govt</stp>
        <stp>IDX_RATIO</stp>
        <stp>12/11/2008</stp>
        <stp>12/11/2008</stp>
        <stp>[Fixed Income  Prices 2004-2009.xlsx]TIPS!R893C72</stp>
        <tr r="BT893" s="1"/>
      </tp>
      <tp>
        <v>1.0861099999999999</v>
        <stp/>
        <stp>##V3_BDHV12</stp>
        <stp>912828FL9 Govt</stp>
        <stp>IDX_RATIO</stp>
        <stp>10/23/2008</stp>
        <stp>10/23/2008</stp>
        <stp>[Fixed Income  Prices 2004-2009.xlsx]TIPS!R600C80</stp>
        <tr r="CB600" s="1"/>
      </tp>
      <tp>
        <v>1.04165</v>
        <stp/>
        <stp>##V3_BDHV12</stp>
        <stp>912828GX2 Govt</stp>
        <stp>IDX_RATIO</stp>
        <stp>11/13/2009</stp>
        <stp>11/13/2009</stp>
        <stp>[Fixed Income  Prices 2004-2009.xlsx]TIPS!R616C88</stp>
        <tr r="CJ616" s="1"/>
      </tp>
      <tp>
        <v>1.1137999999999999</v>
        <stp/>
        <stp>##V3_BDHV12</stp>
        <stp>912828EA4 Govt</stp>
        <stp>IDX_RATIO</stp>
        <stp>12/31/2008</stp>
        <stp>12/31/2008</stp>
        <stp>[Fixed Income  Prices 2004-2009.xlsx]TIPS!R907C72</stp>
        <tr r="BT907" s="1"/>
      </tp>
      <tp>
        <v>1.0694900000000001</v>
        <stp/>
        <stp>##V3_BDHV12</stp>
        <stp>912828GD6 Govt</stp>
        <stp>IDX_RATIO</stp>
        <stp>10/22/2009</stp>
        <stp>10/22/2009</stp>
        <stp>[Fixed Income  Prices 2004-2009.xlsx]TIPS!R730C84</stp>
        <tr r="CF730" s="1"/>
      </tp>
      <tp>
        <v>1.0687199999999999</v>
        <stp/>
        <stp>##V3_BDHV12</stp>
        <stp>912828GD6 Govt</stp>
        <stp>IDX_RATIO</stp>
        <stp>10/12/2009</stp>
        <stp>10/12/2009</stp>
        <stp>[Fixed Income  Prices 2004-2009.xlsx]TIPS!R722C84</stp>
        <tr r="CF722" s="1"/>
      </tp>
      <tp>
        <v>1.08429</v>
        <stp/>
        <stp>##V3_BDHV12</stp>
        <stp>912828FL9 Govt</stp>
        <stp>IDX_RATIO</stp>
        <stp>11/12/2008</stp>
        <stp>11/12/2008</stp>
        <stp>[Fixed Income  Prices 2004-2009.xlsx]TIPS!R614C80</stp>
        <tr r="CB614" s="1"/>
      </tp>
      <tp>
        <v>1.00928</v>
        <stp/>
        <stp>##V3_BDHV12</stp>
        <stp>912828LA6 Govt</stp>
        <stp>IDX_RATIO</stp>
        <stp>9/18/2009</stp>
        <stp>9/18/2009</stp>
        <stp>[Fixed Income  Prices 2004-2009.xlsx]TIPS!R58C104</stp>
        <tr r="CZ58" s="1"/>
      </tp>
      <tp>
        <v>1.08666</v>
        <stp/>
        <stp>##V3_BDHV12</stp>
        <stp>912828ET3 Govt</stp>
        <stp>IDX_RATIO</stp>
        <stp>10/22/2009</stp>
        <stp>10/22/2009</stp>
        <stp>[Fixed Income  Prices 2004-2009.xlsx]TIPS!R990C76</stp>
        <tr r="BX990" s="1"/>
      </tp>
      <tp>
        <v>1.08588</v>
        <stp/>
        <stp>##V3_BDHV12</stp>
        <stp>912828ET3 Govt</stp>
        <stp>IDX_RATIO</stp>
        <stp>10/12/2009</stp>
        <stp>10/12/2009</stp>
        <stp>[Fixed Income  Prices 2004-2009.xlsx]TIPS!R982C76</stp>
        <tr r="BX982" s="1"/>
      </tp>
      <tp>
        <v>1.1276600000000001</v>
        <stp/>
        <stp>##V3_BDHV12</stp>
        <stp>912828EA4 Govt</stp>
        <stp>IDX_RATIO</stp>
        <stp>10/23/2008</stp>
        <stp>10/23/2008</stp>
        <stp>[Fixed Income  Prices 2004-2009.xlsx]TIPS!R858C72</stp>
        <tr r="BT858" s="1"/>
      </tp>
      <tp>
        <v>1.1291199999999999</v>
        <stp/>
        <stp>##V3_BDHV12</stp>
        <stp>912828EA4 Govt</stp>
        <stp>IDX_RATIO</stp>
        <stp>10/13/2008</stp>
        <stp>10/13/2008</stp>
        <stp>[Fixed Income  Prices 2004-2009.xlsx]TIPS!R850C72</stp>
        <tr r="BT850" s="1"/>
      </tp>
      <tp>
        <v>1.0858399999999999</v>
        <stp/>
        <stp>##V3_BDHV12</stp>
        <stp>912828GD6 Govt</stp>
        <stp>IDX_RATIO</stp>
        <stp>11/12/2008</stp>
        <stp>11/12/2008</stp>
        <stp>[Fixed Income  Prices 2004-2009.xlsx]TIPS!R484C84</stp>
        <tr r="CF484" s="1"/>
      </tp>
      <tp>
        <v>1.0727500000000001</v>
        <stp/>
        <stp>##V3_BDHV12</stp>
        <stp>912828FL9 Govt</stp>
        <stp>IDX_RATIO</stp>
        <stp>12/31/2008</stp>
        <stp>12/31/2008</stp>
        <stp>[Fixed Income  Prices 2004-2009.xlsx]TIPS!R649C80</stp>
        <tr r="CB649" s="1"/>
      </tp>
      <tp>
        <v>1.0798099999999999</v>
        <stp/>
        <stp>##V3_BDHV12</stp>
        <stp>912828FL9 Govt</stp>
        <stp>IDX_RATIO</stp>
        <stp>12/11/2008</stp>
        <stp>12/11/2008</stp>
        <stp>[Fixed Income  Prices 2004-2009.xlsx]TIPS!R635C80</stp>
        <tr r="CB635" s="1"/>
      </tp>
      <tp>
        <v>1.0398799999999999</v>
        <stp/>
        <stp>##V3_BDHV12</stp>
        <stp>912828GX2 Govt</stp>
        <stp>IDX_RATIO</stp>
        <stp>10/12/2009</stp>
        <stp>10/12/2009</stp>
        <stp>[Fixed Income  Prices 2004-2009.xlsx]TIPS!R592C88</stp>
        <tr r="CJ592" s="1"/>
      </tp>
      <tp>
        <v>1.08751</v>
        <stp/>
        <stp>##V3_BDHV12</stp>
        <stp>912828FL9 Govt</stp>
        <stp>IDX_RATIO</stp>
        <stp>10/13/2008</stp>
        <stp>10/13/2008</stp>
        <stp>[Fixed Income  Prices 2004-2009.xlsx]TIPS!R592C80</stp>
        <tr r="CB592" s="1"/>
      </tp>
      <tp>
        <v>1.12578</v>
        <stp/>
        <stp>##V3_BDHV12</stp>
        <stp>912828EA4 Govt</stp>
        <stp>IDX_RATIO</stp>
        <stp>11/12/2008</stp>
        <stp>11/12/2008</stp>
        <stp>[Fixed Income  Prices 2004-2009.xlsx]TIPS!R872C72</stp>
        <tr r="BT872" s="1"/>
      </tp>
      <tp>
        <v>1.08765</v>
        <stp/>
        <stp>##V3_BDHV12</stp>
        <stp>912828GD6 Govt</stp>
        <stp>IDX_RATIO</stp>
        <stp>10/23/2008</stp>
        <stp>10/23/2008</stp>
        <stp>[Fixed Income  Prices 2004-2009.xlsx]TIPS!R470C84</stp>
        <tr r="CF470" s="1"/>
      </tp>
      <tp>
        <v>1.15019</v>
        <stp/>
        <stp>##V3_BDHV12</stp>
        <stp>912828DH0 Govt</stp>
        <stp>IDX_RATIO</stp>
        <stp>10/13/2008</stp>
        <stp>10/13/2008</stp>
        <stp>[Fixed Income  Prices 2004-2009.xlsx]TIPS!R979C68</stp>
        <tr r="BP979" s="1"/>
      </tp>
      <tp>
        <v>1.0890599999999999</v>
        <stp/>
        <stp>##V3_BDHV12</stp>
        <stp>912828GD6 Govt</stp>
        <stp>IDX_RATIO</stp>
        <stp>10/13/2008</stp>
        <stp>10/13/2008</stp>
        <stp>[Fixed Income  Prices 2004-2009.xlsx]TIPS!R462C84</stp>
        <tr r="CF462" s="1"/>
      </tp>
      <tp>
        <v>1.1487099999999999</v>
        <stp/>
        <stp>##V3_BDHV12</stp>
        <stp>912828DH0 Govt</stp>
        <stp>IDX_RATIO</stp>
        <stp>10/23/2008</stp>
        <stp>10/23/2008</stp>
        <stp>[Fixed Income  Prices 2004-2009.xlsx]TIPS!R987C68</stp>
        <tr r="BP987" s="1"/>
      </tp>
      <tp>
        <v>1.10327</v>
        <stp/>
        <stp>##V3_BDHV12</stp>
        <stp>912828ET3 Govt</stp>
        <stp>IDX_RATIO</stp>
        <stp>11/12/2008</stp>
        <stp>11/12/2008</stp>
        <stp>[Fixed Income  Prices 2004-2009.xlsx]TIPS!R744C76</stp>
        <tr r="BX744" s="1"/>
      </tp>
      <tp>
        <v>1.06287</v>
        <stp/>
        <stp>##V3_BDHV12</stp>
        <stp>912828GN4 Govt</stp>
        <stp>IDX_RATIO</stp>
        <stp>10/22/2009</stp>
        <stp>10/22/2009</stp>
        <stp>[Fixed Income  Prices 2004-2009.xlsx]TIPS!R657C40</stp>
        <tr r="AN657" s="1"/>
      </tp>
      <tp>
        <v>1.0295099999999999</v>
        <stp/>
        <stp>##V3_BDHV12</stp>
        <stp>912828HN3 Govt</stp>
        <stp>IDX_RATIO</stp>
        <stp>10/22/2009</stp>
        <stp>10/22/2009</stp>
        <stp>[Fixed Income  Prices 2004-2009.xlsx]TIPS!R470C92</stp>
        <tr r="CN470" s="1"/>
      </tp>
      <tp>
        <v>1.0621</v>
        <stp/>
        <stp>##V3_BDHV12</stp>
        <stp>912828GN4 Govt</stp>
        <stp>IDX_RATIO</stp>
        <stp>10/12/2009</stp>
        <stp>10/12/2009</stp>
        <stp>[Fixed Income  Prices 2004-2009.xlsx]TIPS!R649C40</stp>
        <tr r="AN649" s="1"/>
      </tp>
      <tp>
        <v>1.0287599999999999</v>
        <stp/>
        <stp>##V3_BDHV12</stp>
        <stp>912828HN3 Govt</stp>
        <stp>IDX_RATIO</stp>
        <stp>10/12/2009</stp>
        <stp>10/12/2009</stp>
        <stp>[Fixed Income  Prices 2004-2009.xlsx]TIPS!R462C92</stp>
        <tr r="CN462" s="1"/>
      </tp>
      <tp>
        <v>1.0094399999999999</v>
        <stp/>
        <stp>##V3_BDHV12</stp>
        <stp>912828LA6 Govt</stp>
        <stp>IDX_RATIO</stp>
        <stp>9/15/2009</stp>
        <stp>9/15/2009</stp>
        <stp>[Fixed Income  Prices 2004-2009.xlsx]TIPS!R55C104</stp>
        <tr r="CZ55" s="1"/>
      </tp>
      <tp>
        <v>1.1065400000000001</v>
        <stp/>
        <stp>##V3_BDHV12</stp>
        <stp>912828ET3 Govt</stp>
        <stp>IDX_RATIO</stp>
        <stp>10/13/2008</stp>
        <stp>10/13/2008</stp>
        <stp>[Fixed Income  Prices 2004-2009.xlsx]TIPS!R722C76</stp>
        <tr r="BX722" s="1"/>
      </tp>
      <tp>
        <v>1.1051200000000001</v>
        <stp/>
        <stp>##V3_BDHV12</stp>
        <stp>912828ET3 Govt</stp>
        <stp>IDX_RATIO</stp>
        <stp>10/23/2008</stp>
        <stp>10/23/2008</stp>
        <stp>[Fixed Income  Prices 2004-2009.xlsx]TIPS!R730C76</stp>
        <tr r="BX730" s="1"/>
      </tp>
      <tp>
        <v>1.03051</v>
        <stp/>
        <stp>##V3_BDHV12</stp>
        <stp>912828HN3 Govt</stp>
        <stp>IDX_RATIO</stp>
        <stp>11/13/2009</stp>
        <stp>11/13/2009</stp>
        <stp>[Fixed Income  Prices 2004-2009.xlsx]TIPS!R486C92</stp>
        <tr r="CN486" s="1"/>
      </tp>
      <tp>
        <v>1.0639000000000001</v>
        <stp/>
        <stp>##V3_BDHV12</stp>
        <stp>912828GN4 Govt</stp>
        <stp>IDX_RATIO</stp>
        <stp>11/13/2009</stp>
        <stp>11/13/2009</stp>
        <stp>[Fixed Income  Prices 2004-2009.xlsx]TIPS!R673C40</stp>
        <tr r="AN673" s="1"/>
      </tp>
      <tp>
        <v>1.0676300000000001</v>
        <stp/>
        <stp>##V3_BDHV12</stp>
        <stp>912828GN4 Govt</stp>
        <stp>IDX_RATIO</stp>
        <stp>12/31/2008</stp>
        <stp>12/31/2008</stp>
        <stp>[Fixed Income  Prices 2004-2009.xlsx]TIPS!R446C40</stp>
        <tr r="AN446" s="1"/>
      </tp>
      <tp>
        <v>1.0746500000000001</v>
        <stp/>
        <stp>##V3_BDHV12</stp>
        <stp>912828GN4 Govt</stp>
        <stp>IDX_RATIO</stp>
        <stp>12/11/2008</stp>
        <stp>12/11/2008</stp>
        <stp>[Fixed Income  Prices 2004-2009.xlsx]TIPS!R432C40</stp>
        <tr r="AN432" s="1"/>
      </tp>
      <tp>
        <v>1.00949</v>
        <stp/>
        <stp>##V3_BDHV12</stp>
        <stp>912828LA6 Govt</stp>
        <stp>IDX_RATIO</stp>
        <stp>9/14/2009</stp>
        <stp>9/14/2009</stp>
        <stp>[Fixed Income  Prices 2004-2009.xlsx]TIPS!R54C104</stp>
        <tr r="CZ54" s="1"/>
      </tp>
      <tp>
        <v>1.06901</v>
        <stp/>
        <stp>##V3_BDHV12</stp>
        <stp>912828FL9 Govt</stp>
        <stp>IDX_RATIO</stp>
        <stp>11/13/2009</stp>
        <stp>11/13/2009</stp>
        <stp>[Fixed Income  Prices 2004-2009.xlsx]TIPS!R876C80</stp>
        <tr r="CB876" s="1"/>
      </tp>
      <tp>
        <v>1.07911</v>
        <stp/>
        <stp>##V3_BDHV12</stp>
        <stp>912828GN4 Govt</stp>
        <stp>IDX_RATIO</stp>
        <stp>11/12/2008</stp>
        <stp>11/12/2008</stp>
        <stp>[Fixed Income  Prices 2004-2009.xlsx]TIPS!R411C40</stp>
        <tr r="AN411" s="1"/>
      </tp>
      <tp>
        <v>1.0093300000000001</v>
        <stp/>
        <stp>##V3_BDHV12</stp>
        <stp>912828LA6 Govt</stp>
        <stp>IDX_RATIO</stp>
        <stp>9/17/2009</stp>
        <stp>9/17/2009</stp>
        <stp>[Fixed Income  Prices 2004-2009.xlsx]TIPS!R57C104</stp>
        <tr r="CZ57" s="1"/>
      </tp>
      <tp>
        <v>1.0987100000000001</v>
        <stp/>
        <stp>##V3_BDHV12</stp>
        <stp>912828ET3 Govt</stp>
        <stp>IDX_RATIO</stp>
        <stp>12/11/2008</stp>
        <stp>12/11/2008</stp>
        <stp>[Fixed Income  Prices 2004-2009.xlsx]TIPS!R765C76</stp>
        <tr r="BX765" s="1"/>
      </tp>
      <tp>
        <v>1.0915300000000001</v>
        <stp/>
        <stp>##V3_BDHV12</stp>
        <stp>912828ET3 Govt</stp>
        <stp>IDX_RATIO</stp>
        <stp>12/31/2008</stp>
        <stp>12/31/2008</stp>
        <stp>[Fixed Income  Prices 2004-2009.xlsx]TIPS!R779C76</stp>
        <tr r="BX779" s="1"/>
      </tp>
      <tp>
        <v>1.0671999999999999</v>
        <stp/>
        <stp>##V3_BDHV12</stp>
        <stp>912828FL9 Govt</stp>
        <stp>IDX_RATIO</stp>
        <stp>10/12/2009</stp>
        <stp>10/12/2009</stp>
        <stp>[Fixed Income  Prices 2004-2009.xlsx]TIPS!R852C80</stp>
        <tr r="CB852" s="1"/>
      </tp>
      <tp>
        <v>1.0679700000000001</v>
        <stp/>
        <stp>##V3_BDHV12</stp>
        <stp>912828FL9 Govt</stp>
        <stp>IDX_RATIO</stp>
        <stp>10/22/2009</stp>
        <stp>10/22/2009</stp>
        <stp>[Fixed Income  Prices 2004-2009.xlsx]TIPS!R860C80</stp>
        <tr r="CB860" s="1"/>
      </tp>
      <tp>
        <v>1.0093799999999999</v>
        <stp/>
        <stp>##V3_BDHV12</stp>
        <stp>912828LA6 Govt</stp>
        <stp>IDX_RATIO</stp>
        <stp>9/16/2009</stp>
        <stp>9/16/2009</stp>
        <stp>[Fixed Income  Prices 2004-2009.xlsx]TIPS!R56C104</stp>
        <tr r="CZ56" s="1"/>
      </tp>
      <tp>
        <v>1.0046600000000001</v>
        <stp/>
        <stp>##V3_BDHV12</stp>
        <stp>912828JE1 Govt</stp>
        <stp>IDX_RATIO</stp>
        <stp>12/31/2008</stp>
        <stp>12/31/2008</stp>
        <stp>[Fixed Income  Prices 2004-2009.xlsx]TIPS!R128C96</stp>
        <tr r="CR128" s="1"/>
      </tp>
      <tp>
        <v>1.09148</v>
        <stp/>
        <stp>##V3_BDHV12</stp>
        <stp>912828FB1 Govt</stp>
        <stp>IDX_RATIO</stp>
        <stp>12/31/2008</stp>
        <stp>12/31/2008</stp>
        <stp>[Fixed Income  Prices 2004-2009.xlsx]TIPS!R706C32</stp>
        <tr r="AF706" s="1"/>
      </tp>
      <tp>
        <v>1.0112699999999999</v>
        <stp/>
        <stp>##V3_BDHV12</stp>
        <stp>912828JE1 Govt</stp>
        <stp>IDX_RATIO</stp>
        <stp>12/11/2008</stp>
        <stp>12/11/2008</stp>
        <stp>[Fixed Income  Prices 2004-2009.xlsx]TIPS!R114C96</stp>
        <tr r="CR114" s="1"/>
      </tp>
      <tp>
        <v>1.0809200000000001</v>
        <stp/>
        <stp>##V3_BDHV12</stp>
        <stp>912828GN4 Govt</stp>
        <stp>IDX_RATIO</stp>
        <stp>10/23/2008</stp>
        <stp>10/23/2008</stp>
        <stp>[Fixed Income  Prices 2004-2009.xlsx]TIPS!R397C40</stp>
        <tr r="AN397" s="1"/>
      </tp>
      <tp>
        <v>1.0823100000000001</v>
        <stp/>
        <stp>##V3_BDHV12</stp>
        <stp>912828GN4 Govt</stp>
        <stp>IDX_RATIO</stp>
        <stp>10/13/2008</stp>
        <stp>10/13/2008</stp>
        <stp>[Fixed Income  Prices 2004-2009.xlsx]TIPS!R389C40</stp>
        <tr r="AN389" s="1"/>
      </tp>
      <tp>
        <v>1.00115</v>
        <stp/>
        <stp>##V3_BDHV12</stp>
        <stp>912828JE1 Govt</stp>
        <stp>IDX_RATIO</stp>
        <stp>11/13/2009</stp>
        <stp>11/13/2009</stp>
        <stp>[Fixed Income  Prices 2004-2009.xlsx]TIPS!R355C96</stp>
        <tr r="CR355" s="1"/>
      </tp>
      <tp>
        <v>1.0096499999999999</v>
        <stp/>
        <stp>##V3_BDHV12</stp>
        <stp>912828LA6 Govt</stp>
        <stp>IDX_RATIO</stp>
        <stp>9/11/2009</stp>
        <stp>9/11/2009</stp>
        <stp>[Fixed Income  Prices 2004-2009.xlsx]TIPS!R53C104</stp>
        <tr r="CZ53" s="1"/>
      </tp>
      <tp>
        <v>0.99944999999999995</v>
        <stp/>
        <stp>##V3_BDHV12</stp>
        <stp>912828JE1 Govt</stp>
        <stp>IDX_RATIO</stp>
        <stp>10/12/2009</stp>
        <stp>10/12/2009</stp>
        <stp>[Fixed Income  Prices 2004-2009.xlsx]TIPS!R331C96</stp>
        <tr r="CR331" s="1"/>
      </tp>
      <tp>
        <v>1.0001800000000001</v>
        <stp/>
        <stp>##V3_BDHV12</stp>
        <stp>912828JE1 Govt</stp>
        <stp>IDX_RATIO</stp>
        <stp>10/22/2009</stp>
        <stp>10/22/2009</stp>
        <stp>[Fixed Income  Prices 2004-2009.xlsx]TIPS!R339C96</stp>
        <tr r="CR339" s="1"/>
      </tp>
      <tp>
        <v>1.09866</v>
        <stp/>
        <stp>##V3_BDHV12</stp>
        <stp>912828FB1 Govt</stp>
        <stp>IDX_RATIO</stp>
        <stp>12/11/2008</stp>
        <stp>12/11/2008</stp>
        <stp>[Fixed Income  Prices 2004-2009.xlsx]TIPS!R692C32</stp>
        <tr r="AF692" s="1"/>
      </tp>
      <tp>
        <v>1.0409299999999999</v>
        <stp/>
        <stp>##V3_BDHV12</stp>
        <stp>912828HN3 Govt</stp>
        <stp>IDX_RATIO</stp>
        <stp>12/11/2008</stp>
        <stp>12/11/2008</stp>
        <stp>[Fixed Income  Prices 2004-2009.xlsx]TIPS!R245C92</stp>
        <tr r="CN245" s="1"/>
      </tp>
      <tp>
        <v>1.0341199999999999</v>
        <stp/>
        <stp>##V3_BDHV12</stp>
        <stp>912828HN3 Govt</stp>
        <stp>IDX_RATIO</stp>
        <stp>12/31/2008</stp>
        <stp>12/31/2008</stp>
        <stp>[Fixed Income  Prices 2004-2009.xlsx]TIPS!R259C92</stp>
        <tr r="CN259" s="1"/>
      </tp>
      <tp>
        <v>1.0097100000000001</v>
        <stp/>
        <stp>##V3_BDHV12</stp>
        <stp>912828LA6 Govt</stp>
        <stp>IDX_RATIO</stp>
        <stp>9/10/2009</stp>
        <stp>9/10/2009</stp>
        <stp>[Fixed Income  Prices 2004-2009.xlsx]TIPS!R52C104</stp>
        <tr r="CZ52" s="1"/>
      </tp>
      <tp>
        <v>1.1032200000000001</v>
        <stp/>
        <stp>##V3_BDHV12</stp>
        <stp>912828FB1 Govt</stp>
        <stp>IDX_RATIO</stp>
        <stp>11/12/2008</stp>
        <stp>11/12/2008</stp>
        <stp>[Fixed Income  Prices 2004-2009.xlsx]TIPS!R671C32</stp>
        <tr r="AF671" s="1"/>
      </tp>
      <tp>
        <v>1.0452399999999999</v>
        <stp/>
        <stp>##V3_BDHV12</stp>
        <stp>912828HN3 Govt</stp>
        <stp>IDX_RATIO</stp>
        <stp>11/12/2008</stp>
        <stp>11/12/2008</stp>
        <stp>[Fixed Income  Prices 2004-2009.xlsx]TIPS!R224C92</stp>
        <tr r="CN224" s="1"/>
      </tp>
      <tp>
        <v>1.10649</v>
        <stp/>
        <stp>##V3_BDHV12</stp>
        <stp>912828FB1 Govt</stp>
        <stp>IDX_RATIO</stp>
        <stp>10/13/2008</stp>
        <stp>10/13/2008</stp>
        <stp>[Fixed Income  Prices 2004-2009.xlsx]TIPS!R649C32</stp>
        <tr r="AF649" s="1"/>
      </tp>
      <tp>
        <v>1.10507</v>
        <stp/>
        <stp>##V3_BDHV12</stp>
        <stp>912828FB1 Govt</stp>
        <stp>IDX_RATIO</stp>
        <stp>10/23/2008</stp>
        <stp>10/23/2008</stp>
        <stp>[Fixed Income  Prices 2004-2009.xlsx]TIPS!R657C32</stp>
        <tr r="AF657" s="1"/>
      </tp>
      <tp>
        <v>1.04834</v>
        <stp/>
        <stp>##V3_BDHV12</stp>
        <stp>912828HN3 Govt</stp>
        <stp>IDX_RATIO</stp>
        <stp>10/13/2008</stp>
        <stp>10/13/2008</stp>
        <stp>[Fixed Income  Prices 2004-2009.xlsx]TIPS!R202C92</stp>
        <tr r="CN202" s="1"/>
      </tp>
      <tp>
        <v>1.0469900000000001</v>
        <stp/>
        <stp>##V3_BDHV12</stp>
        <stp>912828HN3 Govt</stp>
        <stp>IDX_RATIO</stp>
        <stp>10/23/2008</stp>
        <stp>10/23/2008</stp>
        <stp>[Fixed Income  Prices 2004-2009.xlsx]TIPS!R210C92</stp>
        <tr r="CN210" s="1"/>
      </tp>
      <tp>
        <v>1.0939000000000001</v>
        <stp/>
        <stp>##V3_BDHV12</stp>
        <stp>912828FB1 Govt</stp>
        <stp>IDX_RATIO</stp>
        <stp>8/8/2008</stp>
        <stp>8/8/2008</stp>
        <stp>[Fixed Income  Prices 2004-2009.xlsx]TIPS!R603C32</stp>
        <tr r="AF603" s="1"/>
      </tp>
      <tp>
        <v>1.0238499999999999</v>
        <stp/>
        <stp>##V3_BDHV12</stp>
        <stp>912828FL9 Govt</stp>
        <stp>IDX_RATIO</stp>
        <stp>7/3/2007</stp>
        <stp>7/3/2007</stp>
        <stp>[Fixed Income  Prices 2004-2009.xlsx]TIPS!R258C80</stp>
        <tr r="CB258" s="1"/>
      </tp>
      <tp>
        <v>1.0236400000000001</v>
        <stp/>
        <stp>##V3_BDHV12</stp>
        <stp>912828FL9 Govt</stp>
        <stp>IDX_RATIO</stp>
        <stp>7/2/2007</stp>
        <stp>7/2/2007</stp>
        <stp>[Fixed Income  Prices 2004-2009.xlsx]TIPS!R257C80</stp>
        <tr r="CB257" s="1"/>
      </tp>
      <tp>
        <v>1.0244500000000001</v>
        <stp/>
        <stp>##V3_BDHV12</stp>
        <stp>912828FL9 Govt</stp>
        <stp>IDX_RATIO</stp>
        <stp>7/6/2007</stp>
        <stp>7/6/2007</stp>
        <stp>[Fixed Income  Prices 2004-2009.xlsx]TIPS!R261C80</stp>
        <tr r="CB261" s="1"/>
      </tp>
      <tp>
        <v>1.0240499999999999</v>
        <stp/>
        <stp>##V3_BDHV12</stp>
        <stp>912828FL9 Govt</stp>
        <stp>IDX_RATIO</stp>
        <stp>7/4/2007</stp>
        <stp>7/4/2007</stp>
        <stp>[Fixed Income  Prices 2004-2009.xlsx]TIPS!R259C80</stp>
        <tr r="CB259" s="1"/>
      </tp>
      <tp>
        <v>1.0242500000000001</v>
        <stp/>
        <stp>##V3_BDHV12</stp>
        <stp>912828FL9 Govt</stp>
        <stp>IDX_RATIO</stp>
        <stp>7/5/2007</stp>
        <stp>7/5/2007</stp>
        <stp>[Fixed Income  Prices 2004-2009.xlsx]TIPS!R260C80</stp>
        <tr r="CB260" s="1"/>
      </tp>
      <tp>
        <v>1.0250600000000001</v>
        <stp/>
        <stp>##V3_BDHV12</stp>
        <stp>912828FL9 Govt</stp>
        <stp>IDX_RATIO</stp>
        <stp>7/9/2007</stp>
        <stp>7/9/2007</stp>
        <stp>[Fixed Income  Prices 2004-2009.xlsx]TIPS!R262C80</stp>
        <tr r="CB262" s="1"/>
      </tp>
      <tp>
        <v>1.09284</v>
        <stp/>
        <stp>##V3_BDHV12</stp>
        <stp>912828FB1 Govt</stp>
        <stp>IDX_RATIO</stp>
        <stp>8/5/2008</stp>
        <stp>8/5/2008</stp>
        <stp>[Fixed Income  Prices 2004-2009.xlsx]TIPS!R600C32</stp>
        <tr r="AF600" s="1"/>
      </tp>
      <tp>
        <v>1.0931899999999999</v>
        <stp/>
        <stp>##V3_BDHV12</stp>
        <stp>912828FB1 Govt</stp>
        <stp>IDX_RATIO</stp>
        <stp>8/6/2008</stp>
        <stp>8/6/2008</stp>
        <stp>[Fixed Income  Prices 2004-2009.xlsx]TIPS!R601C32</stp>
        <tr r="AF601" s="1"/>
      </tp>
      <tp>
        <v>1.09355</v>
        <stp/>
        <stp>##V3_BDHV12</stp>
        <stp>912828FB1 Govt</stp>
        <stp>IDX_RATIO</stp>
        <stp>8/7/2008</stp>
        <stp>8/7/2008</stp>
        <stp>[Fixed Income  Prices 2004-2009.xlsx]TIPS!R602C32</stp>
        <tr r="AF602" s="1"/>
      </tp>
      <tp>
        <v>0.99982000000000004</v>
        <stp/>
        <stp>##V3_BDHV12</stp>
        <stp>912828JE1 Govt</stp>
        <stp>IDX_RATIO</stp>
        <stp>9/9/2009</stp>
        <stp>9/9/2009</stp>
        <stp>[Fixed Income  Prices 2004-2009.xlsx]TIPS!R308C96</stp>
        <tr r="CR308" s="1"/>
      </tp>
      <tp>
        <v>1.0265200000000001</v>
        <stp/>
        <stp>##V3_BDHV12</stp>
        <stp>912828GD6 Govt</stp>
        <stp>IDX_RATIO</stp>
        <stp>7/9/2007</stp>
        <stp>7/9/2007</stp>
        <stp>[Fixed Income  Prices 2004-2009.xlsx]TIPS!R132C84</stp>
        <tr r="CF132" s="1"/>
      </tp>
      <tp>
        <v>0.99987999999999999</v>
        <stp/>
        <stp>##V3_BDHV12</stp>
        <stp>912828JE1 Govt</stp>
        <stp>IDX_RATIO</stp>
        <stp>9/8/2009</stp>
        <stp>9/8/2009</stp>
        <stp>[Fixed Income  Prices 2004-2009.xlsx]TIPS!R307C96</stp>
        <tr r="CR307" s="1"/>
      </tp>
      <tp>
        <v>1.0250999999999999</v>
        <stp/>
        <stp>##V3_BDHV12</stp>
        <stp>912828GD6 Govt</stp>
        <stp>IDX_RATIO</stp>
        <stp>7/2/2007</stp>
        <stp>7/2/2007</stp>
        <stp>[Fixed Income  Prices 2004-2009.xlsx]TIPS!R127C84</stp>
        <tr r="CF127" s="1"/>
      </tp>
      <tp>
        <v>1.00014</v>
        <stp/>
        <stp>##V3_BDHV12</stp>
        <stp>912828JE1 Govt</stp>
        <stp>IDX_RATIO</stp>
        <stp>9/3/2009</stp>
        <stp>9/3/2009</stp>
        <stp>[Fixed Income  Prices 2004-2009.xlsx]TIPS!R304C96</stp>
        <tr r="CR304" s="1"/>
      </tp>
      <tp>
        <v>1.0001899999999999</v>
        <stp/>
        <stp>##V3_BDHV12</stp>
        <stp>912828JE1 Govt</stp>
        <stp>IDX_RATIO</stp>
        <stp>9/2/2009</stp>
        <stp>9/2/2009</stp>
        <stp>[Fixed Income  Prices 2004-2009.xlsx]TIPS!R303C96</stp>
        <tr r="CR303" s="1"/>
      </tp>
      <tp>
        <v>1.0253000000000001</v>
        <stp/>
        <stp>##V3_BDHV12</stp>
        <stp>912828GD6 Govt</stp>
        <stp>IDX_RATIO</stp>
        <stp>7/3/2007</stp>
        <stp>7/3/2007</stp>
        <stp>[Fixed Income  Prices 2004-2009.xlsx]TIPS!R128C84</stp>
        <tr r="CF128" s="1"/>
      </tp>
      <tp>
        <v>1.0002500000000001</v>
        <stp/>
        <stp>##V3_BDHV12</stp>
        <stp>912828JE1 Govt</stp>
        <stp>IDX_RATIO</stp>
        <stp>9/1/2009</stp>
        <stp>9/1/2009</stp>
        <stp>[Fixed Income  Prices 2004-2009.xlsx]TIPS!R302C96</stp>
        <tr r="CR302" s="1"/>
      </tp>
      <tp>
        <v>0.99992999999999999</v>
        <stp/>
        <stp>##V3_BDHV12</stp>
        <stp>912828JE1 Govt</stp>
        <stp>IDX_RATIO</stp>
        <stp>9/7/2009</stp>
        <stp>9/7/2009</stp>
        <stp>[Fixed Income  Prices 2004-2009.xlsx]TIPS!R306C96</stp>
        <tr r="CR306" s="1"/>
      </tp>
      <tp>
        <v>1.0259100000000001</v>
        <stp/>
        <stp>##V3_BDHV12</stp>
        <stp>912828GD6 Govt</stp>
        <stp>IDX_RATIO</stp>
        <stp>7/6/2007</stp>
        <stp>7/6/2007</stp>
        <stp>[Fixed Income  Prices 2004-2009.xlsx]TIPS!R131C84</stp>
        <tr r="CF131" s="1"/>
      </tp>
      <tp>
        <v>1.0257099999999999</v>
        <stp/>
        <stp>##V3_BDHV12</stp>
        <stp>912828GD6 Govt</stp>
        <stp>IDX_RATIO</stp>
        <stp>7/5/2007</stp>
        <stp>7/5/2007</stp>
        <stp>[Fixed Income  Prices 2004-2009.xlsx]TIPS!R130C84</stp>
        <tr r="CF130" s="1"/>
      </tp>
      <tp>
        <v>1.0255099999999999</v>
        <stp/>
        <stp>##V3_BDHV12</stp>
        <stp>912828GD6 Govt</stp>
        <stp>IDX_RATIO</stp>
        <stp>7/4/2007</stp>
        <stp>7/4/2007</stp>
        <stp>[Fixed Income  Prices 2004-2009.xlsx]TIPS!R129C84</stp>
        <tr r="CF129" s="1"/>
      </tp>
      <tp>
        <v>1.0000899999999999</v>
        <stp/>
        <stp>##V3_BDHV12</stp>
        <stp>912828JE1 Govt</stp>
        <stp>IDX_RATIO</stp>
        <stp>9/4/2009</stp>
        <stp>9/4/2009</stp>
        <stp>[Fixed Income  Prices 2004-2009.xlsx]TIPS!R305C96</stp>
        <tr r="CR305" s="1"/>
      </tp>
      <tp>
        <v>1.0914200000000001</v>
        <stp/>
        <stp>##V3_BDHV12</stp>
        <stp>912828FB1 Govt</stp>
        <stp>IDX_RATIO</stp>
        <stp>8/1/2008</stp>
        <stp>8/1/2008</stp>
        <stp>[Fixed Income  Prices 2004-2009.xlsx]TIPS!R598C32</stp>
        <tr r="AF598" s="1"/>
      </tp>
      <tp>
        <v>1.03406</v>
        <stp/>
        <stp>##V3_BDHV12</stp>
        <stp>912828HN3 Govt</stp>
        <stp>IDX_RATIO</stp>
        <stp>8/1/2008</stp>
        <stp>8/1/2008</stp>
        <stp>[Fixed Income  Prices 2004-2009.xlsx]TIPS!R151C92</stp>
        <tr r="CN151" s="1"/>
      </tp>
      <tp>
        <v>1.0686100000000001</v>
        <stp/>
        <stp>##V3_BDHV12</stp>
        <stp>912828GN4 Govt</stp>
        <stp>IDX_RATIO</stp>
        <stp>8/4/2008</stp>
        <stp>8/4/2008</stp>
        <stp>[Fixed Income  Prices 2004-2009.xlsx]TIPS!R339C40</stp>
        <tr r="AN339" s="1"/>
      </tp>
      <tp>
        <v>1.0675699999999999</v>
        <stp/>
        <stp>##V3_BDHV12</stp>
        <stp>912828GN4 Govt</stp>
        <stp>IDX_RATIO</stp>
        <stp>8/1/2008</stp>
        <stp>8/1/2008</stp>
        <stp>[Fixed Income  Prices 2004-2009.xlsx]TIPS!R338C40</stp>
        <tr r="AN338" s="1"/>
      </tp>
      <tp>
        <v>1.0354099999999999</v>
        <stp/>
        <stp>##V3_BDHV12</stp>
        <stp>912828HN3 Govt</stp>
        <stp>IDX_RATIO</stp>
        <stp>8/5/2008</stp>
        <stp>8/5/2008</stp>
        <stp>[Fixed Income  Prices 2004-2009.xlsx]TIPS!R153C92</stp>
        <tr r="CN153" s="1"/>
      </tp>
      <tp>
        <v>1.0692999999999999</v>
        <stp/>
        <stp>##V3_BDHV12</stp>
        <stp>912828GN4 Govt</stp>
        <stp>IDX_RATIO</stp>
        <stp>8/6/2008</stp>
        <stp>8/6/2008</stp>
        <stp>[Fixed Income  Prices 2004-2009.xlsx]TIPS!R341C40</stp>
        <tr r="AN341" s="1"/>
      </tp>
      <tp>
        <v>1.0924800000000001</v>
        <stp/>
        <stp>##V3_BDHV12</stp>
        <stp>912828FB1 Govt</stp>
        <stp>IDX_RATIO</stp>
        <stp>8/4/2008</stp>
        <stp>8/4/2008</stp>
        <stp>[Fixed Income  Prices 2004-2009.xlsx]TIPS!R599C32</stp>
        <tr r="AF599" s="1"/>
      </tp>
      <tp>
        <v>1.0350699999999999</v>
        <stp/>
        <stp>##V3_BDHV12</stp>
        <stp>912828HN3 Govt</stp>
        <stp>IDX_RATIO</stp>
        <stp>8/4/2008</stp>
        <stp>8/4/2008</stp>
        <stp>[Fixed Income  Prices 2004-2009.xlsx]TIPS!R152C92</stp>
        <tr r="CN152" s="1"/>
      </tp>
      <tp>
        <v>1.06965</v>
        <stp/>
        <stp>##V3_BDHV12</stp>
        <stp>912828GN4 Govt</stp>
        <stp>IDX_RATIO</stp>
        <stp>8/7/2008</stp>
        <stp>8/7/2008</stp>
        <stp>[Fixed Income  Prices 2004-2009.xlsx]TIPS!R342C40</stp>
        <tr r="AN342" s="1"/>
      </tp>
      <tp>
        <v>1.0360800000000001</v>
        <stp/>
        <stp>##V3_BDHV12</stp>
        <stp>912828HN3 Govt</stp>
        <stp>IDX_RATIO</stp>
        <stp>8/7/2008</stp>
        <stp>8/7/2008</stp>
        <stp>[Fixed Income  Prices 2004-2009.xlsx]TIPS!R155C92</stp>
        <tr r="CN155" s="1"/>
      </tp>
      <tp>
        <v>1.0689500000000001</v>
        <stp/>
        <stp>##V3_BDHV12</stp>
        <stp>912828GN4 Govt</stp>
        <stp>IDX_RATIO</stp>
        <stp>8/5/2008</stp>
        <stp>8/5/2008</stp>
        <stp>[Fixed Income  Prices 2004-2009.xlsx]TIPS!R340C40</stp>
        <tr r="AN340" s="1"/>
      </tp>
      <tp>
        <v>1.0357400000000001</v>
        <stp/>
        <stp>##V3_BDHV12</stp>
        <stp>912828HN3 Govt</stp>
        <stp>IDX_RATIO</stp>
        <stp>8/6/2008</stp>
        <stp>8/6/2008</stp>
        <stp>[Fixed Income  Prices 2004-2009.xlsx]TIPS!R154C92</stp>
        <tr r="CN154" s="1"/>
      </tp>
      <tp>
        <v>1.0364100000000001</v>
        <stp/>
        <stp>##V3_BDHV12</stp>
        <stp>912828HN3 Govt</stp>
        <stp>IDX_RATIO</stp>
        <stp>8/8/2008</stp>
        <stp>8/8/2008</stp>
        <stp>[Fixed Income  Prices 2004-2009.xlsx]TIPS!R156C92</stp>
        <tr r="CN156" s="1"/>
      </tp>
      <tp>
        <v>1.07</v>
        <stp/>
        <stp>##V3_BDHV12</stp>
        <stp>912828GN4 Govt</stp>
        <stp>IDX_RATIO</stp>
        <stp>8/8/2008</stp>
        <stp>8/8/2008</stp>
        <stp>[Fixed Income  Prices 2004-2009.xlsx]TIPS!R343C40</stp>
        <tr r="AN343" s="1"/>
      </tp>
      <tp>
        <v>1.0677000000000001</v>
        <stp/>
        <stp>##V3_BDHV12</stp>
        <stp>912828FL9 Govt</stp>
        <stp>IDX_RATIO</stp>
        <stp>9/7/2009</stp>
        <stp>9/7/2009</stp>
        <stp>[Fixed Income  Prices 2004-2009.xlsx]TIPS!R827C80</stp>
        <tr r="CB827" s="1"/>
      </tp>
      <tp>
        <v>1.0678700000000001</v>
        <stp/>
        <stp>##V3_BDHV12</stp>
        <stp>912828FL9 Govt</stp>
        <stp>IDX_RATIO</stp>
        <stp>9/4/2009</stp>
        <stp>9/4/2009</stp>
        <stp>[Fixed Income  Prices 2004-2009.xlsx]TIPS!R826C80</stp>
        <tr r="CB826" s="1"/>
      </tp>
      <tp>
        <v>1.06799</v>
        <stp/>
        <stp>##V3_BDHV12</stp>
        <stp>912828FL9 Govt</stp>
        <stp>IDX_RATIO</stp>
        <stp>9/2/2009</stp>
        <stp>9/2/2009</stp>
        <stp>[Fixed Income  Prices 2004-2009.xlsx]TIPS!R824C80</stp>
        <tr r="CB824" s="1"/>
      </tp>
      <tp>
        <v>1.06793</v>
        <stp/>
        <stp>##V3_BDHV12</stp>
        <stp>912828FL9 Govt</stp>
        <stp>IDX_RATIO</stp>
        <stp>9/3/2009</stp>
        <stp>9/3/2009</stp>
        <stp>[Fixed Income  Prices 2004-2009.xlsx]TIPS!R825C80</stp>
        <tr r="CB825" s="1"/>
      </tp>
      <tp>
        <v>1.0680400000000001</v>
        <stp/>
        <stp>##V3_BDHV12</stp>
        <stp>912828FL9 Govt</stp>
        <stp>IDX_RATIO</stp>
        <stp>9/1/2009</stp>
        <stp>9/1/2009</stp>
        <stp>[Fixed Income  Prices 2004-2009.xlsx]TIPS!R823C80</stp>
        <tr r="CB823" s="1"/>
      </tp>
      <tp>
        <v>1.06765</v>
        <stp/>
        <stp>##V3_BDHV12</stp>
        <stp>912828FL9 Govt</stp>
        <stp>IDX_RATIO</stp>
        <stp>9/8/2009</stp>
        <stp>9/8/2009</stp>
        <stp>[Fixed Income  Prices 2004-2009.xlsx]TIPS!R828C80</stp>
        <tr r="CB828" s="1"/>
      </tp>
      <tp>
        <v>1.06759</v>
        <stp/>
        <stp>##V3_BDHV12</stp>
        <stp>912828FL9 Govt</stp>
        <stp>IDX_RATIO</stp>
        <stp>9/9/2009</stp>
        <stp>9/9/2009</stp>
        <stp>[Fixed Income  Prices 2004-2009.xlsx]TIPS!R829C80</stp>
        <tr r="CB829" s="1"/>
      </tp>
      <tp>
        <v>1.1137299999999999</v>
        <stp/>
        <stp>##V3_BDHV12</stp>
        <stp>912828EA4 Govt</stp>
        <stp>IDX_RATIO</stp>
        <stp>8/1/2008</stp>
        <stp>8/1/2008</stp>
        <stp>[Fixed Income  Prices 2004-2009.xlsx]TIPS!R799C72</stp>
        <tr r="BT799" s="1"/>
      </tp>
      <tp>
        <v>1.09395</v>
        <stp/>
        <stp>##V3_BDHV12</stp>
        <stp>912828ET3 Govt</stp>
        <stp>IDX_RATIO</stp>
        <stp>8/8/2008</stp>
        <stp>8/8/2008</stp>
        <stp>[Fixed Income  Prices 2004-2009.xlsx]TIPS!R676C76</stp>
        <tr r="BX676" s="1"/>
      </tp>
      <tp>
        <v>1.0928899999999999</v>
        <stp/>
        <stp>##V3_BDHV12</stp>
        <stp>912828ET3 Govt</stp>
        <stp>IDX_RATIO</stp>
        <stp>8/5/2008</stp>
        <stp>8/5/2008</stp>
        <stp>[Fixed Income  Prices 2004-2009.xlsx]TIPS!R673C76</stp>
        <tr r="BX673" s="1"/>
      </tp>
      <tp>
        <v>1.09253</v>
        <stp/>
        <stp>##V3_BDHV12</stp>
        <stp>912828ET3 Govt</stp>
        <stp>IDX_RATIO</stp>
        <stp>8/4/2008</stp>
        <stp>8/4/2008</stp>
        <stp>[Fixed Income  Prices 2004-2009.xlsx]TIPS!R672C76</stp>
        <tr r="BX672" s="1"/>
      </tp>
      <tp>
        <v>1.0935999999999999</v>
        <stp/>
        <stp>##V3_BDHV12</stp>
        <stp>912828ET3 Govt</stp>
        <stp>IDX_RATIO</stp>
        <stp>8/7/2008</stp>
        <stp>8/7/2008</stp>
        <stp>[Fixed Income  Prices 2004-2009.xlsx]TIPS!R675C76</stp>
        <tr r="BX675" s="1"/>
      </tp>
      <tp>
        <v>1.09324</v>
        <stp/>
        <stp>##V3_BDHV12</stp>
        <stp>912828ET3 Govt</stp>
        <stp>IDX_RATIO</stp>
        <stp>8/6/2008</stp>
        <stp>8/6/2008</stp>
        <stp>[Fixed Income  Prices 2004-2009.xlsx]TIPS!R674C76</stp>
        <tr r="BX674" s="1"/>
      </tp>
      <tp>
        <v>1.0914699999999999</v>
        <stp/>
        <stp>##V3_BDHV12</stp>
        <stp>912828ET3 Govt</stp>
        <stp>IDX_RATIO</stp>
        <stp>8/1/2008</stp>
        <stp>8/1/2008</stp>
        <stp>[Fixed Income  Prices 2004-2009.xlsx]TIPS!R671C76</stp>
        <tr r="BX671" s="1"/>
      </tp>
      <tp>
        <v>1.06277</v>
        <stp/>
        <stp>##V3_BDHV12</stp>
        <stp>912828GN4 Govt</stp>
        <stp>IDX_RATIO</stp>
        <stp>9/4/2009</stp>
        <stp>9/4/2009</stp>
        <stp>[Fixed Income  Prices 2004-2009.xlsx]TIPS!R623C40</stp>
        <tr r="AN623" s="1"/>
      </tp>
      <tp>
        <v>1.02925</v>
        <stp/>
        <stp>##V3_BDHV12</stp>
        <stp>912828HN3 Govt</stp>
        <stp>IDX_RATIO</stp>
        <stp>9/7/2009</stp>
        <stp>9/7/2009</stp>
        <stp>[Fixed Income  Prices 2004-2009.xlsx]TIPS!R437C92</stp>
        <tr r="CN437" s="1"/>
      </tp>
      <tp>
        <v>1.0626</v>
        <stp/>
        <stp>##V3_BDHV12</stp>
        <stp>912828GN4 Govt</stp>
        <stp>IDX_RATIO</stp>
        <stp>9/7/2009</stp>
        <stp>9/7/2009</stp>
        <stp>[Fixed Income  Prices 2004-2009.xlsx]TIPS!R624C40</stp>
        <tr r="AN624" s="1"/>
      </tp>
      <tp>
        <v>1.02942</v>
        <stp/>
        <stp>##V3_BDHV12</stp>
        <stp>912828HN3 Govt</stp>
        <stp>IDX_RATIO</stp>
        <stp>9/4/2009</stp>
        <stp>9/4/2009</stp>
        <stp>[Fixed Income  Prices 2004-2009.xlsx]TIPS!R436C92</stp>
        <tr r="CN436" s="1"/>
      </tp>
      <tp>
        <v>1.0294700000000001</v>
        <stp/>
        <stp>##V3_BDHV12</stp>
        <stp>912828HN3 Govt</stp>
        <stp>IDX_RATIO</stp>
        <stp>9/3/2009</stp>
        <stp>9/3/2009</stp>
        <stp>[Fixed Income  Prices 2004-2009.xlsx]TIPS!R435C92</stp>
        <tr r="CN435" s="1"/>
      </tp>
      <tp>
        <v>1.06294</v>
        <stp/>
        <stp>##V3_BDHV12</stp>
        <stp>912828GN4 Govt</stp>
        <stp>IDX_RATIO</stp>
        <stp>9/1/2009</stp>
        <stp>9/1/2009</stp>
        <stp>[Fixed Income  Prices 2004-2009.xlsx]TIPS!R620C40</stp>
        <tr r="AN620" s="1"/>
      </tp>
      <tp>
        <v>1.02952</v>
        <stp/>
        <stp>##V3_BDHV12</stp>
        <stp>912828HN3 Govt</stp>
        <stp>IDX_RATIO</stp>
        <stp>9/2/2009</stp>
        <stp>9/2/2009</stp>
        <stp>[Fixed Income  Prices 2004-2009.xlsx]TIPS!R434C92</stp>
        <tr r="CN434" s="1"/>
      </tp>
      <tp>
        <v>1.06288</v>
        <stp/>
        <stp>##V3_BDHV12</stp>
        <stp>912828GN4 Govt</stp>
        <stp>IDX_RATIO</stp>
        <stp>9/2/2009</stp>
        <stp>9/2/2009</stp>
        <stp>[Fixed Income  Prices 2004-2009.xlsx]TIPS!R621C40</stp>
        <tr r="AN621" s="1"/>
      </tp>
      <tp>
        <v>1.0295799999999999</v>
        <stp/>
        <stp>##V3_BDHV12</stp>
        <stp>912828HN3 Govt</stp>
        <stp>IDX_RATIO</stp>
        <stp>9/1/2009</stp>
        <stp>9/1/2009</stp>
        <stp>[Fixed Income  Prices 2004-2009.xlsx]TIPS!R433C92</stp>
        <tr r="CN433" s="1"/>
      </tp>
      <tp>
        <v>1.0628299999999999</v>
        <stp/>
        <stp>##V3_BDHV12</stp>
        <stp>912828GN4 Govt</stp>
        <stp>IDX_RATIO</stp>
        <stp>9/3/2009</stp>
        <stp>9/3/2009</stp>
        <stp>[Fixed Income  Prices 2004-2009.xlsx]TIPS!R622C40</stp>
        <tr r="AN622" s="1"/>
      </tp>
      <tp>
        <v>1.0625499999999999</v>
        <stp/>
        <stp>##V3_BDHV12</stp>
        <stp>912828GN4 Govt</stp>
        <stp>IDX_RATIO</stp>
        <stp>9/8/2009</stp>
        <stp>9/8/2009</stp>
        <stp>[Fixed Income  Prices 2004-2009.xlsx]TIPS!R625C40</stp>
        <tr r="AN625" s="1"/>
      </tp>
      <tp>
        <v>1.0624899999999999</v>
        <stp/>
        <stp>##V3_BDHV12</stp>
        <stp>912828GN4 Govt</stp>
        <stp>IDX_RATIO</stp>
        <stp>9/9/2009</stp>
        <stp>9/9/2009</stp>
        <stp>[Fixed Income  Prices 2004-2009.xlsx]TIPS!R626C40</stp>
        <tr r="AN626" s="1"/>
      </tp>
      <tp>
        <v>1.0291399999999999</v>
        <stp/>
        <stp>##V3_BDHV12</stp>
        <stp>912828HN3 Govt</stp>
        <stp>IDX_RATIO</stp>
        <stp>9/9/2009</stp>
        <stp>9/9/2009</stp>
        <stp>[Fixed Income  Prices 2004-2009.xlsx]TIPS!R439C92</stp>
        <tr r="CN439" s="1"/>
      </tp>
      <tp>
        <v>1.0291999999999999</v>
        <stp/>
        <stp>##V3_BDHV12</stp>
        <stp>912828HN3 Govt</stp>
        <stp>IDX_RATIO</stp>
        <stp>9/8/2009</stp>
        <stp>9/8/2009</stp>
        <stp>[Fixed Income  Prices 2004-2009.xlsx]TIPS!R438C92</stp>
        <tr r="CN438" s="1"/>
      </tp>
      <tp>
        <v>1.05586</v>
        <stp/>
        <stp>##V3_BDHV12</stp>
        <stp>912828CZ1 Govt</stp>
        <stp>IDX_RATIO</stp>
        <stp>6/5/2006</stp>
        <stp>6/5/2006</stp>
        <stp>[Fixed Income  Prices 2004-2009.xlsx]TIPS!R420C24</stp>
        <tr r="X420" s="1"/>
      </tp>
      <tp>
        <v>1.0561499999999999</v>
        <stp/>
        <stp>##V3_BDHV12</stp>
        <stp>912828CZ1 Govt</stp>
        <stp>IDX_RATIO</stp>
        <stp>6/6/2006</stp>
        <stp>6/6/2006</stp>
        <stp>[Fixed Income  Prices 2004-2009.xlsx]TIPS!R421C24</stp>
        <tr r="X421" s="1"/>
      </tp>
      <tp>
        <v>1.0564499999999999</v>
        <stp/>
        <stp>##V3_BDHV12</stp>
        <stp>912828CZ1 Govt</stp>
        <stp>IDX_RATIO</stp>
        <stp>6/7/2006</stp>
        <stp>6/7/2006</stp>
        <stp>[Fixed Income  Prices 2004-2009.xlsx]TIPS!R422C24</stp>
        <tr r="X422" s="1"/>
      </tp>
      <tp>
        <v>1.0549599999999999</v>
        <stp/>
        <stp>##V3_BDHV12</stp>
        <stp>912828CZ1 Govt</stp>
        <stp>IDX_RATIO</stp>
        <stp>6/2/2006</stp>
        <stp>6/2/2006</stp>
        <stp>[Fixed Income  Prices 2004-2009.xlsx]TIPS!R419C24</stp>
        <tr r="X419" s="1"/>
      </tp>
      <tp>
        <v>1.0546599999999999</v>
        <stp/>
        <stp>##V3_BDHV12</stp>
        <stp>912828CZ1 Govt</stp>
        <stp>IDX_RATIO</stp>
        <stp>6/1/2006</stp>
        <stp>6/1/2006</stp>
        <stp>[Fixed Income  Prices 2004-2009.xlsx]TIPS!R418C24</stp>
        <tr r="X418" s="1"/>
      </tp>
      <tp>
        <v>1.0403199999999999</v>
        <stp/>
        <stp>##V3_BDHV12</stp>
        <stp>912828GX2 Govt</stp>
        <stp>IDX_RATIO</stp>
        <stp>9/8/2009</stp>
        <stp>9/8/2009</stp>
        <stp>[Fixed Income  Prices 2004-2009.xlsx]TIPS!R568C88</stp>
        <tr r="CJ568" s="1"/>
      </tp>
      <tp>
        <v>1.04027</v>
        <stp/>
        <stp>##V3_BDHV12</stp>
        <stp>912828GX2 Govt</stp>
        <stp>IDX_RATIO</stp>
        <stp>9/9/2009</stp>
        <stp>9/9/2009</stp>
        <stp>[Fixed Income  Prices 2004-2009.xlsx]TIPS!R569C88</stp>
        <tr r="CJ569" s="1"/>
      </tp>
      <tp>
        <v>1.0403800000000001</v>
        <stp/>
        <stp>##V3_BDHV12</stp>
        <stp>912828GX2 Govt</stp>
        <stp>IDX_RATIO</stp>
        <stp>9/7/2009</stp>
        <stp>9/7/2009</stp>
        <stp>[Fixed Income  Prices 2004-2009.xlsx]TIPS!R567C88</stp>
        <tr r="CJ567" s="1"/>
      </tp>
      <tp>
        <v>1.04054</v>
        <stp/>
        <stp>##V3_BDHV12</stp>
        <stp>912828GX2 Govt</stp>
        <stp>IDX_RATIO</stp>
        <stp>9/4/2009</stp>
        <stp>9/4/2009</stp>
        <stp>[Fixed Income  Prices 2004-2009.xlsx]TIPS!R566C88</stp>
        <tr r="CJ566" s="1"/>
      </tp>
      <tp>
        <v>1.0567500000000001</v>
        <stp/>
        <stp>##V3_BDHV12</stp>
        <stp>912828CZ1 Govt</stp>
        <stp>IDX_RATIO</stp>
        <stp>6/8/2006</stp>
        <stp>6/8/2006</stp>
        <stp>[Fixed Income  Prices 2004-2009.xlsx]TIPS!R423C24</stp>
        <tr r="X423" s="1"/>
      </tp>
      <tp>
        <v>1.0406500000000001</v>
        <stp/>
        <stp>##V3_BDHV12</stp>
        <stp>912828GX2 Govt</stp>
        <stp>IDX_RATIO</stp>
        <stp>9/2/2009</stp>
        <stp>9/2/2009</stp>
        <stp>[Fixed Income  Prices 2004-2009.xlsx]TIPS!R564C88</stp>
        <tr r="CJ564" s="1"/>
      </tp>
      <tp>
        <v>1.0406</v>
        <stp/>
        <stp>##V3_BDHV12</stp>
        <stp>912828GX2 Govt</stp>
        <stp>IDX_RATIO</stp>
        <stp>9/3/2009</stp>
        <stp>9/3/2009</stp>
        <stp>[Fixed Income  Prices 2004-2009.xlsx]TIPS!R565C88</stp>
        <tr r="CJ565" s="1"/>
      </tp>
      <tp>
        <v>1.05705</v>
        <stp/>
        <stp>##V3_BDHV12</stp>
        <stp>912828CZ1 Govt</stp>
        <stp>IDX_RATIO</stp>
        <stp>6/9/2006</stp>
        <stp>6/9/2006</stp>
        <stp>[Fixed Income  Prices 2004-2009.xlsx]TIPS!R424C24</stp>
        <tr r="X424" s="1"/>
      </tp>
      <tp>
        <v>1.04071</v>
        <stp/>
        <stp>##V3_BDHV12</stp>
        <stp>912828GX2 Govt</stp>
        <stp>IDX_RATIO</stp>
        <stp>9/1/2009</stp>
        <stp>9/1/2009</stp>
        <stp>[Fixed Income  Prices 2004-2009.xlsx]TIPS!R563C88</stp>
        <tr r="CJ563" s="1"/>
      </tp>
      <tp>
        <v>1.07666</v>
        <stp/>
        <stp>##V3_BDHV12</stp>
        <stp>912828GD6 Govt</stp>
        <stp>IDX_RATIO</stp>
        <stp>8/8/2008</stp>
        <stp>8/8/2008</stp>
        <stp>[Fixed Income  Prices 2004-2009.xlsx]TIPS!R416C84</stp>
        <tr r="CF416" s="1"/>
      </tp>
      <tp>
        <v>1.0726899999999999</v>
        <stp/>
        <stp>##V3_BDHV12</stp>
        <stp>912828FL9 Govt</stp>
        <stp>IDX_RATIO</stp>
        <stp>8/1/2008</stp>
        <stp>8/1/2008</stp>
        <stp>[Fixed Income  Prices 2004-2009.xlsx]TIPS!R541C80</stp>
        <tr r="CB541" s="1"/>
      </tp>
      <tp>
        <v>1.1371100000000001</v>
        <stp/>
        <stp>##V3_BDHV12</stp>
        <stp>912828DH0 Govt</stp>
        <stp>IDX_RATIO</stp>
        <stp>8/8/2008</stp>
        <stp>8/8/2008</stp>
        <stp>[Fixed Income  Prices 2004-2009.xlsx]TIPS!R933C68</stp>
        <tr r="BP933" s="1"/>
      </tp>
      <tp>
        <v>1.0737399999999999</v>
        <stp/>
        <stp>##V3_BDHV12</stp>
        <stp>912828FL9 Govt</stp>
        <stp>IDX_RATIO</stp>
        <stp>8/4/2008</stp>
        <stp>8/4/2008</stp>
        <stp>[Fixed Income  Prices 2004-2009.xlsx]TIPS!R542C80</stp>
        <tr r="CB542" s="1"/>
      </tp>
      <tp>
        <v>1.0841400000000001</v>
        <stp/>
        <stp>##V3_BDHV12</stp>
        <stp>912828DH0 Govt</stp>
        <stp>IDX_RATIO</stp>
        <stp>7/9/2007</stp>
        <stp>7/9/2007</stp>
        <stp>[Fixed Income  Prices 2004-2009.xlsx]TIPS!R649C68</stp>
        <tr r="BP649" s="1"/>
      </tp>
      <tp>
        <v>1.07409</v>
        <stp/>
        <stp>##V3_BDHV12</stp>
        <stp>912828FL9 Govt</stp>
        <stp>IDX_RATIO</stp>
        <stp>8/5/2008</stp>
        <stp>8/5/2008</stp>
        <stp>[Fixed Income  Prices 2004-2009.xlsx]TIPS!R543C80</stp>
        <tr r="CB543" s="1"/>
      </tp>
      <tp>
        <v>1.0744400000000001</v>
        <stp/>
        <stp>##V3_BDHV12</stp>
        <stp>912828FL9 Govt</stp>
        <stp>IDX_RATIO</stp>
        <stp>8/6/2008</stp>
        <stp>8/6/2008</stp>
        <stp>[Fixed Income  Prices 2004-2009.xlsx]TIPS!R544C80</stp>
        <tr r="CB544" s="1"/>
      </tp>
      <tp>
        <v>1.0747800000000001</v>
        <stp/>
        <stp>##V3_BDHV12</stp>
        <stp>912828FL9 Govt</stp>
        <stp>IDX_RATIO</stp>
        <stp>8/7/2008</stp>
        <stp>8/7/2008</stp>
        <stp>[Fixed Income  Prices 2004-2009.xlsx]TIPS!R545C80</stp>
        <tr r="CB545" s="1"/>
      </tp>
      <tp>
        <v>1.08308</v>
        <stp/>
        <stp>##V3_BDHV12</stp>
        <stp>912828DH0 Govt</stp>
        <stp>IDX_RATIO</stp>
        <stp>7/4/2007</stp>
        <stp>7/4/2007</stp>
        <stp>[Fixed Income  Prices 2004-2009.xlsx]TIPS!R646C68</stp>
        <tr r="BP646" s="1"/>
      </tp>
      <tp>
        <v>1.07422</v>
        <stp/>
        <stp>##V3_BDHV12</stp>
        <stp>912828GD6 Govt</stp>
        <stp>IDX_RATIO</stp>
        <stp>8/1/2008</stp>
        <stp>8/1/2008</stp>
        <stp>[Fixed Income  Prices 2004-2009.xlsx]TIPS!R411C84</stp>
        <tr r="CF411" s="1"/>
      </tp>
      <tp>
        <v>1.0751299999999999</v>
        <stp/>
        <stp>##V3_BDHV12</stp>
        <stp>912828FL9 Govt</stp>
        <stp>IDX_RATIO</stp>
        <stp>8/8/2008</stp>
        <stp>8/8/2008</stp>
        <stp>[Fixed Income  Prices 2004-2009.xlsx]TIPS!R546C80</stp>
        <tr r="CB546" s="1"/>
      </tp>
      <tp>
        <v>1.0832900000000001</v>
        <stp/>
        <stp>##V3_BDHV12</stp>
        <stp>912828DH0 Govt</stp>
        <stp>IDX_RATIO</stp>
        <stp>7/5/2007</stp>
        <stp>7/5/2007</stp>
        <stp>[Fixed Income  Prices 2004-2009.xlsx]TIPS!R647C68</stp>
        <tr r="BP647" s="1"/>
      </tp>
      <tp>
        <v>1.0834999999999999</v>
        <stp/>
        <stp>##V3_BDHV12</stp>
        <stp>912828DH0 Govt</stp>
        <stp>IDX_RATIO</stp>
        <stp>7/6/2007</stp>
        <stp>7/6/2007</stp>
        <stp>[Fixed Income  Prices 2004-2009.xlsx]TIPS!R648C68</stp>
        <tr r="BP648" s="1"/>
      </tp>
      <tp>
        <v>1.13452</v>
        <stp/>
        <stp>##V3_BDHV12</stp>
        <stp>912828DH0 Govt</stp>
        <stp>IDX_RATIO</stp>
        <stp>8/1/2008</stp>
        <stp>8/1/2008</stp>
        <stp>[Fixed Income  Prices 2004-2009.xlsx]TIPS!R928C68</stp>
        <tr r="BP928" s="1"/>
      </tp>
      <tp>
        <v>1.1367400000000001</v>
        <stp/>
        <stp>##V3_BDHV12</stp>
        <stp>912828DH0 Govt</stp>
        <stp>IDX_RATIO</stp>
        <stp>8/7/2008</stp>
        <stp>8/7/2008</stp>
        <stp>[Fixed Income  Prices 2004-2009.xlsx]TIPS!R932C68</stp>
        <tr r="BP932" s="1"/>
      </tp>
      <tp>
        <v>1.07562</v>
        <stp/>
        <stp>##V3_BDHV12</stp>
        <stp>912828GD6 Govt</stp>
        <stp>IDX_RATIO</stp>
        <stp>8/5/2008</stp>
        <stp>8/5/2008</stp>
        <stp>[Fixed Income  Prices 2004-2009.xlsx]TIPS!R413C84</stp>
        <tr r="CF413" s="1"/>
      </tp>
      <tp>
        <v>1.1363699999999999</v>
        <stp/>
        <stp>##V3_BDHV12</stp>
        <stp>912828DH0 Govt</stp>
        <stp>IDX_RATIO</stp>
        <stp>8/6/2008</stp>
        <stp>8/6/2008</stp>
        <stp>[Fixed Income  Prices 2004-2009.xlsx]TIPS!R931C68</stp>
        <tr r="BP931" s="1"/>
      </tp>
      <tp>
        <v>1.0752699999999999</v>
        <stp/>
        <stp>##V3_BDHV12</stp>
        <stp>912828GD6 Govt</stp>
        <stp>IDX_RATIO</stp>
        <stp>8/4/2008</stp>
        <stp>8/4/2008</stp>
        <stp>[Fixed Income  Prices 2004-2009.xlsx]TIPS!R412C84</stp>
        <tr r="CF412" s="1"/>
      </tp>
      <tp>
        <v>1.1356299999999999</v>
        <stp/>
        <stp>##V3_BDHV12</stp>
        <stp>912828DH0 Govt</stp>
        <stp>IDX_RATIO</stp>
        <stp>8/4/2008</stp>
        <stp>8/4/2008</stp>
        <stp>[Fixed Income  Prices 2004-2009.xlsx]TIPS!R929C68</stp>
        <tr r="BP929" s="1"/>
      </tp>
      <tp>
        <v>1.0826500000000001</v>
        <stp/>
        <stp>##V3_BDHV12</stp>
        <stp>912828DH0 Govt</stp>
        <stp>IDX_RATIO</stp>
        <stp>7/2/2007</stp>
        <stp>7/2/2007</stp>
        <stp>[Fixed Income  Prices 2004-2009.xlsx]TIPS!R644C68</stp>
        <tr r="BP644" s="1"/>
      </tp>
      <tp>
        <v>1.0763100000000001</v>
        <stp/>
        <stp>##V3_BDHV12</stp>
        <stp>912828GD6 Govt</stp>
        <stp>IDX_RATIO</stp>
        <stp>8/7/2008</stp>
        <stp>8/7/2008</stp>
        <stp>[Fixed Income  Prices 2004-2009.xlsx]TIPS!R415C84</stp>
        <tr r="CF415" s="1"/>
      </tp>
      <tp>
        <v>1.1360000000000001</v>
        <stp/>
        <stp>##V3_BDHV12</stp>
        <stp>912828DH0 Govt</stp>
        <stp>IDX_RATIO</stp>
        <stp>8/5/2008</stp>
        <stp>8/5/2008</stp>
        <stp>[Fixed Income  Prices 2004-2009.xlsx]TIPS!R930C68</stp>
        <tr r="BP930" s="1"/>
      </tp>
      <tp>
        <v>1.0828599999999999</v>
        <stp/>
        <stp>##V3_BDHV12</stp>
        <stp>912828DH0 Govt</stp>
        <stp>IDX_RATIO</stp>
        <stp>7/3/2007</stp>
        <stp>7/3/2007</stp>
        <stp>[Fixed Income  Prices 2004-2009.xlsx]TIPS!R645C68</stp>
        <tr r="BP645" s="1"/>
      </tp>
      <tp>
        <v>1.0759700000000001</v>
        <stp/>
        <stp>##V3_BDHV12</stp>
        <stp>912828GD6 Govt</stp>
        <stp>IDX_RATIO</stp>
        <stp>8/6/2008</stp>
        <stp>8/6/2008</stp>
        <stp>[Fixed Income  Prices 2004-2009.xlsx]TIPS!R414C84</stp>
        <tr r="CF414" s="1"/>
      </tp>
      <tp>
        <v>1.0195799999999999</v>
        <stp/>
        <stp>##V3_BDHV12</stp>
        <stp>912828CP3 Govt</stp>
        <stp>IDX_RATIO</stp>
        <stp>5/9/2005</stp>
        <stp>5/9/2005</stp>
        <stp>[Fixed Income  Prices 2004-2009.xlsx]TIPS!R211C64</stp>
        <tr r="BL211" s="1"/>
      </tp>
      <tp>
        <v>1.0862799999999999</v>
        <stp/>
        <stp>##V3_BDHV12</stp>
        <stp>912828ET3 Govt</stp>
        <stp>IDX_RATIO</stp>
        <stp>9/9/2009</stp>
        <stp>9/9/2009</stp>
        <stp>[Fixed Income  Prices 2004-2009.xlsx]TIPS!R959C76</stp>
        <tr r="BX959" s="1"/>
      </tp>
      <tp>
        <v>1.0863400000000001</v>
        <stp/>
        <stp>##V3_BDHV12</stp>
        <stp>912828ET3 Govt</stp>
        <stp>IDX_RATIO</stp>
        <stp>9/8/2009</stp>
        <stp>9/8/2009</stp>
        <stp>[Fixed Income  Prices 2004-2009.xlsx]TIPS!R958C76</stp>
        <tr r="BX958" s="1"/>
      </tp>
      <tp>
        <v>1.0182899999999999</v>
        <stp/>
        <stp>##V3_BDHV12</stp>
        <stp>912828CP3 Govt</stp>
        <stp>IDX_RATIO</stp>
        <stp>5/4/2005</stp>
        <stp>5/4/2005</stp>
        <stp>[Fixed Income  Prices 2004-2009.xlsx]TIPS!R208C64</stp>
        <tr r="BL208" s="1"/>
      </tp>
      <tp>
        <v>1.08639</v>
        <stp/>
        <stp>##V3_BDHV12</stp>
        <stp>912828ET3 Govt</stp>
        <stp>IDX_RATIO</stp>
        <stp>9/7/2009</stp>
        <stp>9/7/2009</stp>
        <stp>[Fixed Income  Prices 2004-2009.xlsx]TIPS!R957C76</stp>
        <tr r="BX957" s="1"/>
      </tp>
      <tp>
        <v>1.0185500000000001</v>
        <stp/>
        <stp>##V3_BDHV12</stp>
        <stp>912828CP3 Govt</stp>
        <stp>IDX_RATIO</stp>
        <stp>5/5/2005</stp>
        <stp>5/5/2005</stp>
        <stp>[Fixed Income  Prices 2004-2009.xlsx]TIPS!R209C64</stp>
        <tr r="BL209" s="1"/>
      </tp>
      <tp>
        <v>1.01881</v>
        <stp/>
        <stp>##V3_BDHV12</stp>
        <stp>912828CP3 Govt</stp>
        <stp>IDX_RATIO</stp>
        <stp>5/6/2005</stp>
        <stp>5/6/2005</stp>
        <stp>[Fixed Income  Prices 2004-2009.xlsx]TIPS!R210C64</stp>
        <tr r="BL210" s="1"/>
      </tp>
      <tp>
        <v>1.08657</v>
        <stp/>
        <stp>##V3_BDHV12</stp>
        <stp>912828ET3 Govt</stp>
        <stp>IDX_RATIO</stp>
        <stp>9/4/2009</stp>
        <stp>9/4/2009</stp>
        <stp>[Fixed Income  Prices 2004-2009.xlsx]TIPS!R956C76</stp>
        <tr r="BX956" s="1"/>
      </tp>
      <tp>
        <v>1.0866199999999999</v>
        <stp/>
        <stp>##V3_BDHV12</stp>
        <stp>912828ET3 Govt</stp>
        <stp>IDX_RATIO</stp>
        <stp>9/3/2009</stp>
        <stp>9/3/2009</stp>
        <stp>[Fixed Income  Prices 2004-2009.xlsx]TIPS!R955C76</stp>
        <tr r="BX955" s="1"/>
      </tp>
      <tp>
        <v>1.0866800000000001</v>
        <stp/>
        <stp>##V3_BDHV12</stp>
        <stp>912828ET3 Govt</stp>
        <stp>IDX_RATIO</stp>
        <stp>9/2/2009</stp>
        <stp>9/2/2009</stp>
        <stp>[Fixed Income  Prices 2004-2009.xlsx]TIPS!R954C76</stp>
        <tr r="BX954" s="1"/>
      </tp>
      <tp>
        <v>1.0177799999999999</v>
        <stp/>
        <stp>##V3_BDHV12</stp>
        <stp>912828CP3 Govt</stp>
        <stp>IDX_RATIO</stp>
        <stp>5/2/2005</stp>
        <stp>5/2/2005</stp>
        <stp>[Fixed Income  Prices 2004-2009.xlsx]TIPS!R206C64</stp>
        <tr r="BL206" s="1"/>
      </tp>
      <tp>
        <v>1.08674</v>
        <stp/>
        <stp>##V3_BDHV12</stp>
        <stp>912828ET3 Govt</stp>
        <stp>IDX_RATIO</stp>
        <stp>9/1/2009</stp>
        <stp>9/1/2009</stp>
        <stp>[Fixed Income  Prices 2004-2009.xlsx]TIPS!R953C76</stp>
        <tr r="BX953" s="1"/>
      </tp>
      <tp>
        <v>1.0180400000000001</v>
        <stp/>
        <stp>##V3_BDHV12</stp>
        <stp>912828CP3 Govt</stp>
        <stp>IDX_RATIO</stp>
        <stp>5/3/2005</stp>
        <stp>5/3/2005</stp>
        <stp>[Fixed Income  Prices 2004-2009.xlsx]TIPS!R207C64</stp>
        <tr r="BL207" s="1"/>
      </tp>
      <tp>
        <v>1.0688900000000001</v>
        <stp/>
        <stp>##V3_BDHV12</stp>
        <stp>912828AF7 Govt</stp>
        <stp>IDX_RATIO</stp>
        <stp>5/9/2005</stp>
        <stp>5/9/2005</stp>
        <stp>[Fixed Income  Prices 2004-2009.xlsx]TIPS!R211C44</stp>
        <tr r="AR211" s="1"/>
      </tp>
      <tp>
        <v>1.1162700000000001</v>
        <stp/>
        <stp>##V3_BDHV12</stp>
        <stp>912828EA4 Govt</stp>
        <stp>IDX_RATIO</stp>
        <stp>8/8/2008</stp>
        <stp>8/8/2008</stp>
        <stp>[Fixed Income  Prices 2004-2009.xlsx]TIPS!R804C72</stp>
        <tr r="BT804" s="1"/>
      </tp>
      <tp>
        <v>1.06701</v>
        <stp/>
        <stp>##V3_BDHV12</stp>
        <stp>912828AF7 Govt</stp>
        <stp>IDX_RATIO</stp>
        <stp>5/2/2005</stp>
        <stp>5/2/2005</stp>
        <stp>[Fixed Income  Prices 2004-2009.xlsx]TIPS!R206C44</stp>
        <tr r="AR206" s="1"/>
      </tp>
      <tp>
        <v>1.06728</v>
        <stp/>
        <stp>##V3_BDHV12</stp>
        <stp>912828AF7 Govt</stp>
        <stp>IDX_RATIO</stp>
        <stp>5/3/2005</stp>
        <stp>5/3/2005</stp>
        <stp>[Fixed Income  Prices 2004-2009.xlsx]TIPS!R207C44</stp>
        <tr r="AR207" s="1"/>
      </tp>
      <tp>
        <v>1.11591</v>
        <stp/>
        <stp>##V3_BDHV12</stp>
        <stp>912828EA4 Govt</stp>
        <stp>IDX_RATIO</stp>
        <stp>8/7/2008</stp>
        <stp>8/7/2008</stp>
        <stp>[Fixed Income  Prices 2004-2009.xlsx]TIPS!R803C72</stp>
        <tr r="BT803" s="1"/>
      </tp>
      <tp>
        <v>1.06809</v>
        <stp/>
        <stp>##V3_BDHV12</stp>
        <stp>912828AF7 Govt</stp>
        <stp>IDX_RATIO</stp>
        <stp>5/6/2005</stp>
        <stp>5/6/2005</stp>
        <stp>[Fixed Income  Prices 2004-2009.xlsx]TIPS!R210C44</stp>
        <tr r="AR210" s="1"/>
      </tp>
      <tp>
        <v>1.11554</v>
        <stp/>
        <stp>##V3_BDHV12</stp>
        <stp>912828EA4 Govt</stp>
        <stp>IDX_RATIO</stp>
        <stp>8/6/2008</stp>
        <stp>8/6/2008</stp>
        <stp>[Fixed Income  Prices 2004-2009.xlsx]TIPS!R802C72</stp>
        <tr r="BT802" s="1"/>
      </tp>
      <tp>
        <v>1.06755</v>
        <stp/>
        <stp>##V3_BDHV12</stp>
        <stp>912828AF7 Govt</stp>
        <stp>IDX_RATIO</stp>
        <stp>5/4/2005</stp>
        <stp>5/4/2005</stp>
        <stp>[Fixed Income  Prices 2004-2009.xlsx]TIPS!R208C44</stp>
        <tr r="AR208" s="1"/>
      </tp>
      <tp>
        <v>1.1151800000000001</v>
        <stp/>
        <stp>##V3_BDHV12</stp>
        <stp>912828EA4 Govt</stp>
        <stp>IDX_RATIO</stp>
        <stp>8/5/2008</stp>
        <stp>8/5/2008</stp>
        <stp>[Fixed Income  Prices 2004-2009.xlsx]TIPS!R801C72</stp>
        <tr r="BT801" s="1"/>
      </tp>
      <tp>
        <v>1.06782</v>
        <stp/>
        <stp>##V3_BDHV12</stp>
        <stp>912828AF7 Govt</stp>
        <stp>IDX_RATIO</stp>
        <stp>5/5/2005</stp>
        <stp>5/5/2005</stp>
        <stp>[Fixed Income  Prices 2004-2009.xlsx]TIPS!R209C44</stp>
        <tr r="AR209" s="1"/>
      </tp>
      <tp>
        <v>1.1148199999999999</v>
        <stp/>
        <stp>##V3_BDHV12</stp>
        <stp>912828EA4 Govt</stp>
        <stp>IDX_RATIO</stp>
        <stp>8/4/2008</stp>
        <stp>8/4/2008</stp>
        <stp>[Fixed Income  Prices 2004-2009.xlsx]TIPS!R800C72</stp>
        <tr r="BT800" s="1"/>
      </tp>
      <tp>
        <v>1.0920799999999999</v>
        <stp/>
        <stp>##V3_BDHV12</stp>
        <stp>912828CZ1 Govt</stp>
        <stp>IDX_RATIO</stp>
        <stp>7/6/2007</stp>
        <stp>7/6/2007</stp>
        <stp>[Fixed Income  Prices 2004-2009.xlsx]TIPS!R704C24</stp>
        <tr r="X704" s="1"/>
      </tp>
      <tp>
        <v>1.09165</v>
        <stp/>
        <stp>##V3_BDHV12</stp>
        <stp>912828CZ1 Govt</stp>
        <stp>IDX_RATIO</stp>
        <stp>7/4/2007</stp>
        <stp>7/4/2007</stp>
        <stp>[Fixed Income  Prices 2004-2009.xlsx]TIPS!R702C24</stp>
        <tr r="X702" s="1"/>
      </tp>
      <tp>
        <v>1.0918699999999999</v>
        <stp/>
        <stp>##V3_BDHV12</stp>
        <stp>912828CZ1 Govt</stp>
        <stp>IDX_RATIO</stp>
        <stp>7/5/2007</stp>
        <stp>7/5/2007</stp>
        <stp>[Fixed Income  Prices 2004-2009.xlsx]TIPS!R703C24</stp>
        <tr r="X703" s="1"/>
      </tp>
      <tp>
        <v>1.0912200000000001</v>
        <stp/>
        <stp>##V3_BDHV12</stp>
        <stp>912828CZ1 Govt</stp>
        <stp>IDX_RATIO</stp>
        <stp>7/2/2007</stp>
        <stp>7/2/2007</stp>
        <stp>[Fixed Income  Prices 2004-2009.xlsx]TIPS!R700C24</stp>
        <tr r="X700" s="1"/>
      </tp>
      <tp>
        <v>1.09144</v>
        <stp/>
        <stp>##V3_BDHV12</stp>
        <stp>912828CZ1 Govt</stp>
        <stp>IDX_RATIO</stp>
        <stp>7/3/2007</stp>
        <stp>7/3/2007</stp>
        <stp>[Fixed Income  Prices 2004-2009.xlsx]TIPS!R701C24</stp>
        <tr r="X701" s="1"/>
      </tp>
      <tp>
        <v>1.09273</v>
        <stp/>
        <stp>##V3_BDHV12</stp>
        <stp>912828CZ1 Govt</stp>
        <stp>IDX_RATIO</stp>
        <stp>7/9/2007</stp>
        <stp>7/9/2007</stp>
        <stp>[Fixed Income  Prices 2004-2009.xlsx]TIPS!R705C24</stp>
        <tr r="X705" s="1"/>
      </tp>
      <tp>
        <v>1.04295</v>
        <stp/>
        <stp>##V3_BDHV12</stp>
        <stp>912828FB1 Govt</stp>
        <stp>IDX_RATIO</stp>
        <stp>7/9/2007</stp>
        <stp>7/9/2007</stp>
        <stp>[Fixed Income  Prices 2004-2009.xlsx]TIPS!R319C32</stp>
        <tr r="AF319" s="1"/>
      </tp>
      <tp>
        <v>1.04172</v>
        <stp/>
        <stp>##V3_BDHV12</stp>
        <stp>912828FB1 Govt</stp>
        <stp>IDX_RATIO</stp>
        <stp>7/3/2007</stp>
        <stp>7/3/2007</stp>
        <stp>[Fixed Income  Prices 2004-2009.xlsx]TIPS!R315C32</stp>
        <tr r="AF315" s="1"/>
      </tp>
      <tp>
        <v>1.0415099999999999</v>
        <stp/>
        <stp>##V3_BDHV12</stp>
        <stp>912828FB1 Govt</stp>
        <stp>IDX_RATIO</stp>
        <stp>7/2/2007</stp>
        <stp>7/2/2007</stp>
        <stp>[Fixed Income  Prices 2004-2009.xlsx]TIPS!R314C32</stp>
        <tr r="AF314" s="1"/>
      </tp>
      <tp>
        <v>1.04213</v>
        <stp/>
        <stp>##V3_BDHV12</stp>
        <stp>912828FB1 Govt</stp>
        <stp>IDX_RATIO</stp>
        <stp>7/5/2007</stp>
        <stp>7/5/2007</stp>
        <stp>[Fixed Income  Prices 2004-2009.xlsx]TIPS!R317C32</stp>
        <tr r="AF317" s="1"/>
      </tp>
      <tp>
        <v>1.04193</v>
        <stp/>
        <stp>##V3_BDHV12</stp>
        <stp>912828FB1 Govt</stp>
        <stp>IDX_RATIO</stp>
        <stp>7/4/2007</stp>
        <stp>7/4/2007</stp>
        <stp>[Fixed Income  Prices 2004-2009.xlsx]TIPS!R316C32</stp>
        <tr r="AF316" s="1"/>
      </tp>
      <tp>
        <v>1.04234</v>
        <stp/>
        <stp>##V3_BDHV12</stp>
        <stp>912828FB1 Govt</stp>
        <stp>IDX_RATIO</stp>
        <stp>7/6/2007</stp>
        <stp>7/6/2007</stp>
        <stp>[Fixed Income  Prices 2004-2009.xlsx]TIPS!R318C32</stp>
        <tr r="AF318" s="1"/>
      </tp>
      <tp>
        <v>1.0401199999999999</v>
        <stp/>
        <stp>##V3_BDHV12</stp>
        <stp>912828BW9 Govt</stp>
        <stp>IDX_RATIO</stp>
        <stp>5/9/2005</stp>
        <stp>5/9/2005</stp>
        <stp>[Fixed Income  Prices 2004-2009.xlsx]TIPS!R211C56</stp>
        <tr r="BD211" s="1"/>
      </tp>
      <tp>
        <v>1.14611</v>
        <stp/>
        <stp>##V3_BDHV12</stp>
        <stp>912828CZ1 Govt</stp>
        <stp>IDX_RATIO</stp>
        <stp>8/8/2008</stp>
        <stp>8/8/2008</stp>
        <stp>[Fixed Income  Prices 2004-2009.xlsx]TIPS!R989C24</stp>
        <tr r="X989" s="1"/>
      </tp>
      <tp>
        <v>1.14537</v>
        <stp/>
        <stp>##V3_BDHV12</stp>
        <stp>912828CZ1 Govt</stp>
        <stp>IDX_RATIO</stp>
        <stp>8/6/2008</stp>
        <stp>8/6/2008</stp>
        <stp>[Fixed Income  Prices 2004-2009.xlsx]TIPS!R987C24</stp>
        <tr r="X987" s="1"/>
      </tp>
      <tp>
        <v>1.14574</v>
        <stp/>
        <stp>##V3_BDHV12</stp>
        <stp>912828CZ1 Govt</stp>
        <stp>IDX_RATIO</stp>
        <stp>8/7/2008</stp>
        <stp>8/7/2008</stp>
        <stp>[Fixed Income  Prices 2004-2009.xlsx]TIPS!R988C24</stp>
        <tr r="X988" s="1"/>
      </tp>
      <tp>
        <v>1.0385500000000001</v>
        <stp/>
        <stp>##V3_BDHV12</stp>
        <stp>912828BW9 Govt</stp>
        <stp>IDX_RATIO</stp>
        <stp>5/3/2005</stp>
        <stp>5/3/2005</stp>
        <stp>[Fixed Income  Prices 2004-2009.xlsx]TIPS!R207C56</stp>
        <tr r="BD207" s="1"/>
      </tp>
      <tp>
        <v>1.14462</v>
        <stp/>
        <stp>##V3_BDHV12</stp>
        <stp>912828CZ1 Govt</stp>
        <stp>IDX_RATIO</stp>
        <stp>8/4/2008</stp>
        <stp>8/4/2008</stp>
        <stp>[Fixed Income  Prices 2004-2009.xlsx]TIPS!R985C24</stp>
        <tr r="X985" s="1"/>
      </tp>
      <tp>
        <v>1.0382899999999999</v>
        <stp/>
        <stp>##V3_BDHV12</stp>
        <stp>912828BW9 Govt</stp>
        <stp>IDX_RATIO</stp>
        <stp>5/2/2005</stp>
        <stp>5/2/2005</stp>
        <stp>[Fixed Income  Prices 2004-2009.xlsx]TIPS!R206C56</stp>
        <tr r="BD206" s="1"/>
      </tp>
      <tp>
        <v>1.14499</v>
        <stp/>
        <stp>##V3_BDHV12</stp>
        <stp>912828CZ1 Govt</stp>
        <stp>IDX_RATIO</stp>
        <stp>8/5/2008</stp>
        <stp>8/5/2008</stp>
        <stp>[Fixed Income  Prices 2004-2009.xlsx]TIPS!R986C24</stp>
        <tr r="X986" s="1"/>
      </tp>
      <tp>
        <v>1.0390699999999999</v>
        <stp/>
        <stp>##V3_BDHV12</stp>
        <stp>912828BW9 Govt</stp>
        <stp>IDX_RATIO</stp>
        <stp>5/5/2005</stp>
        <stp>5/5/2005</stp>
        <stp>[Fixed Income  Prices 2004-2009.xlsx]TIPS!R209C56</stp>
        <tr r="BD209" s="1"/>
      </tp>
      <tp>
        <v>1.03881</v>
        <stp/>
        <stp>##V3_BDHV12</stp>
        <stp>912828BW9 Govt</stp>
        <stp>IDX_RATIO</stp>
        <stp>5/4/2005</stp>
        <stp>5/4/2005</stp>
        <stp>[Fixed Income  Prices 2004-2009.xlsx]TIPS!R208C56</stp>
        <tr r="BD208" s="1"/>
      </tp>
      <tp>
        <v>1.0393300000000001</v>
        <stp/>
        <stp>##V3_BDHV12</stp>
        <stp>912828BW9 Govt</stp>
        <stp>IDX_RATIO</stp>
        <stp>5/6/2005</stp>
        <stp>5/6/2005</stp>
        <stp>[Fixed Income  Prices 2004-2009.xlsx]TIPS!R210C56</stp>
        <tr r="BD210" s="1"/>
      </tp>
      <tp>
        <v>1.14351</v>
        <stp/>
        <stp>##V3_BDHV12</stp>
        <stp>912828CZ1 Govt</stp>
        <stp>IDX_RATIO</stp>
        <stp>8/1/2008</stp>
        <stp>8/1/2008</stp>
        <stp>[Fixed Income  Prices 2004-2009.xlsx]TIPS!R984C24</stp>
        <tr r="X984" s="1"/>
      </tp>
      <tp>
        <v>1.0695600000000001</v>
        <stp/>
        <stp>##V3_BDHV12</stp>
        <stp>912828GD6 Govt</stp>
        <stp>IDX_RATIO</stp>
        <stp>9/1/2009</stp>
        <stp>9/1/2009</stp>
        <stp>[Fixed Income  Prices 2004-2009.xlsx]TIPS!R693C84</stp>
        <tr r="CF693" s="1"/>
      </tp>
      <tp>
        <v>1.0642800000000001</v>
        <stp/>
        <stp>##V3_BDHV12</stp>
        <stp>912828EA4 Govt</stp>
        <stp>IDX_RATIO</stp>
        <stp>7/9/2007</stp>
        <stp>7/9/2007</stp>
        <stp>[Fixed Income  Prices 2004-2009.xlsx]TIPS!R520C72</stp>
        <tr r="BT520" s="1"/>
      </tp>
      <tp>
        <v>1.06945</v>
        <stp/>
        <stp>##V3_BDHV12</stp>
        <stp>912828GD6 Govt</stp>
        <stp>IDX_RATIO</stp>
        <stp>9/3/2009</stp>
        <stp>9/3/2009</stp>
        <stp>[Fixed Income  Prices 2004-2009.xlsx]TIPS!R695C84</stp>
        <tr r="CF695" s="1"/>
      </tp>
      <tp>
        <v>1.06951</v>
        <stp/>
        <stp>##V3_BDHV12</stp>
        <stp>912828GD6 Govt</stp>
        <stp>IDX_RATIO</stp>
        <stp>9/2/2009</stp>
        <stp>9/2/2009</stp>
        <stp>[Fixed Income  Prices 2004-2009.xlsx]TIPS!R694C84</stp>
        <tr r="CF694" s="1"/>
      </tp>
      <tp>
        <v>1.0693900000000001</v>
        <stp/>
        <stp>##V3_BDHV12</stp>
        <stp>912828GD6 Govt</stp>
        <stp>IDX_RATIO</stp>
        <stp>9/4/2009</stp>
        <stp>9/4/2009</stp>
        <stp>[Fixed Income  Prices 2004-2009.xlsx]TIPS!R696C84</stp>
        <tr r="CF696" s="1"/>
      </tp>
      <tp>
        <v>1.0464</v>
        <stp/>
        <stp>##V3_BDHV12</stp>
        <stp>912828BD1 Govt</stp>
        <stp>IDX_RATIO</stp>
        <stp>5/9/2005</stp>
        <stp>5/9/2005</stp>
        <stp>[Fixed Income  Prices 2004-2009.xlsx]TIPS!R211C52</stp>
        <tr r="AZ211" s="1"/>
      </tp>
      <tp>
        <v>1.0692200000000001</v>
        <stp/>
        <stp>##V3_BDHV12</stp>
        <stp>912828GD6 Govt</stp>
        <stp>IDX_RATIO</stp>
        <stp>9/7/2009</stp>
        <stp>9/7/2009</stp>
        <stp>[Fixed Income  Prices 2004-2009.xlsx]TIPS!R697C84</stp>
        <tr r="CF697" s="1"/>
      </tp>
      <tp>
        <v>1.06281</v>
        <stp/>
        <stp>##V3_BDHV12</stp>
        <stp>912828EA4 Govt</stp>
        <stp>IDX_RATIO</stp>
        <stp>7/2/2007</stp>
        <stp>7/2/2007</stp>
        <stp>[Fixed Income  Prices 2004-2009.xlsx]TIPS!R515C72</stp>
        <tr r="BT515" s="1"/>
      </tp>
      <tp>
        <v>1.06911</v>
        <stp/>
        <stp>##V3_BDHV12</stp>
        <stp>912828GD6 Govt</stp>
        <stp>IDX_RATIO</stp>
        <stp>9/9/2009</stp>
        <stp>9/9/2009</stp>
        <stp>[Fixed Income  Prices 2004-2009.xlsx]TIPS!R699C84</stp>
        <tr r="CF699" s="1"/>
      </tp>
      <tp>
        <v>1.0630200000000001</v>
        <stp/>
        <stp>##V3_BDHV12</stp>
        <stp>912828EA4 Govt</stp>
        <stp>IDX_RATIO</stp>
        <stp>7/3/2007</stp>
        <stp>7/3/2007</stp>
        <stp>[Fixed Income  Prices 2004-2009.xlsx]TIPS!R516C72</stp>
        <tr r="BT516" s="1"/>
      </tp>
      <tp>
        <v>1.0456099999999999</v>
        <stp/>
        <stp>##V3_BDHV12</stp>
        <stp>912828BD1 Govt</stp>
        <stp>IDX_RATIO</stp>
        <stp>5/6/2005</stp>
        <stp>5/6/2005</stp>
        <stp>[Fixed Income  Prices 2004-2009.xlsx]TIPS!R210C52</stp>
        <tr r="AZ210" s="1"/>
      </tp>
      <tp>
        <v>1.06917</v>
        <stp/>
        <stp>##V3_BDHV12</stp>
        <stp>912828GD6 Govt</stp>
        <stp>IDX_RATIO</stp>
        <stp>9/8/2009</stp>
        <stp>9/8/2009</stp>
        <stp>[Fixed Income  Prices 2004-2009.xlsx]TIPS!R698C84</stp>
        <tr r="CF698" s="1"/>
      </tp>
      <tp>
        <v>1.0450900000000001</v>
        <stp/>
        <stp>##V3_BDHV12</stp>
        <stp>912828BD1 Govt</stp>
        <stp>IDX_RATIO</stp>
        <stp>5/4/2005</stp>
        <stp>5/4/2005</stp>
        <stp>[Fixed Income  Prices 2004-2009.xlsx]TIPS!R208C52</stp>
        <tr r="AZ208" s="1"/>
      </tp>
      <tp>
        <v>1.04535</v>
        <stp/>
        <stp>##V3_BDHV12</stp>
        <stp>912828BD1 Govt</stp>
        <stp>IDX_RATIO</stp>
        <stp>5/5/2005</stp>
        <stp>5/5/2005</stp>
        <stp>[Fixed Income  Prices 2004-2009.xlsx]TIPS!R209C52</stp>
        <tr r="AZ209" s="1"/>
      </tp>
      <tp>
        <v>1.0445599999999999</v>
        <stp/>
        <stp>##V3_BDHV12</stp>
        <stp>912828BD1 Govt</stp>
        <stp>IDX_RATIO</stp>
        <stp>5/2/2005</stp>
        <stp>5/2/2005</stp>
        <stp>[Fixed Income  Prices 2004-2009.xlsx]TIPS!R206C52</stp>
        <tr r="AZ206" s="1"/>
      </tp>
      <tp>
        <v>1.06365</v>
        <stp/>
        <stp>##V3_BDHV12</stp>
        <stp>912828EA4 Govt</stp>
        <stp>IDX_RATIO</stp>
        <stp>7/6/2007</stp>
        <stp>7/6/2007</stp>
        <stp>[Fixed Income  Prices 2004-2009.xlsx]TIPS!R519C72</stp>
        <tr r="BT519" s="1"/>
      </tp>
      <tp>
        <v>1.0448200000000001</v>
        <stp/>
        <stp>##V3_BDHV12</stp>
        <stp>912828BD1 Govt</stp>
        <stp>IDX_RATIO</stp>
        <stp>5/3/2005</stp>
        <stp>5/3/2005</stp>
        <stp>[Fixed Income  Prices 2004-2009.xlsx]TIPS!R207C52</stp>
        <tr r="AZ207" s="1"/>
      </tp>
      <tp>
        <v>1.0632299999999999</v>
        <stp/>
        <stp>##V3_BDHV12</stp>
        <stp>912828EA4 Govt</stp>
        <stp>IDX_RATIO</stp>
        <stp>7/4/2007</stp>
        <stp>7/4/2007</stp>
        <stp>[Fixed Income  Prices 2004-2009.xlsx]TIPS!R517C72</stp>
        <tr r="BT517" s="1"/>
      </tp>
      <tp>
        <v>1.0634399999999999</v>
        <stp/>
        <stp>##V3_BDHV12</stp>
        <stp>912828EA4 Govt</stp>
        <stp>IDX_RATIO</stp>
        <stp>7/5/2007</stp>
        <stp>7/5/2007</stp>
        <stp>[Fixed Income  Prices 2004-2009.xlsx]TIPS!R518C72</stp>
        <tr r="BT518" s="1"/>
      </tp>
      <tp>
        <v>1.0611699999999999</v>
        <stp/>
        <stp>##V3_BDHV12</stp>
        <stp>912828CP3 Govt</stp>
        <stp>IDX_RATIO</stp>
        <stp>6/5/2006</stp>
        <stp>6/5/2006</stp>
        <stp>[Fixed Income  Prices 2004-2009.xlsx]TIPS!R489C64</stp>
        <tr r="BL489" s="1"/>
      </tp>
      <tp>
        <v>1.0617700000000001</v>
        <stp/>
        <stp>##V3_BDHV12</stp>
        <stp>912828CP3 Govt</stp>
        <stp>IDX_RATIO</stp>
        <stp>6/7/2006</stp>
        <stp>6/7/2006</stp>
        <stp>[Fixed Income  Prices 2004-2009.xlsx]TIPS!R491C64</stp>
        <tr r="BL491" s="1"/>
      </tp>
      <tp>
        <v>1.0614699999999999</v>
        <stp/>
        <stp>##V3_BDHV12</stp>
        <stp>912828CP3 Govt</stp>
        <stp>IDX_RATIO</stp>
        <stp>6/6/2006</stp>
        <stp>6/6/2006</stp>
        <stp>[Fixed Income  Prices 2004-2009.xlsx]TIPS!R490C64</stp>
        <tr r="BL490" s="1"/>
      </tp>
      <tp>
        <v>1.0599700000000001</v>
        <stp/>
        <stp>##V3_BDHV12</stp>
        <stp>912828CP3 Govt</stp>
        <stp>IDX_RATIO</stp>
        <stp>6/1/2006</stp>
        <stp>6/1/2006</stp>
        <stp>[Fixed Income  Prices 2004-2009.xlsx]TIPS!R487C64</stp>
        <tr r="BL487" s="1"/>
      </tp>
      <tp>
        <v>1.06027</v>
        <stp/>
        <stp>##V3_BDHV12</stp>
        <stp>912828CP3 Govt</stp>
        <stp>IDX_RATIO</stp>
        <stp>6/2/2006</stp>
        <stp>6/2/2006</stp>
        <stp>[Fixed Income  Prices 2004-2009.xlsx]TIPS!R488C64</stp>
        <tr r="BL488" s="1"/>
      </tp>
      <tp>
        <v>1.12035</v>
        <stp/>
        <stp>##V3_BDHV12</stp>
        <stp>912828BW9 Govt</stp>
        <stp>IDX_RATIO</stp>
        <stp>7/9/2007</stp>
        <stp>7/9/2007</stp>
        <stp>[Fixed Income  Prices 2004-2009.xlsx]TIPS!R774C56</stp>
        <tr r="BD774" s="1"/>
      </tp>
      <tp>
        <v>1.1196900000000001</v>
        <stp/>
        <stp>##V3_BDHV12</stp>
        <stp>912828BW9 Govt</stp>
        <stp>IDX_RATIO</stp>
        <stp>7/6/2007</stp>
        <stp>7/6/2007</stp>
        <stp>[Fixed Income  Prices 2004-2009.xlsx]TIPS!R773C56</stp>
        <tr r="BD773" s="1"/>
      </tp>
      <tp>
        <v>1.1192500000000001</v>
        <stp/>
        <stp>##V3_BDHV12</stp>
        <stp>912828BW9 Govt</stp>
        <stp>IDX_RATIO</stp>
        <stp>7/4/2007</stp>
        <stp>7/4/2007</stp>
        <stp>[Fixed Income  Prices 2004-2009.xlsx]TIPS!R771C56</stp>
        <tr r="BD771" s="1"/>
      </tp>
      <tp>
        <v>1.11947</v>
        <stp/>
        <stp>##V3_BDHV12</stp>
        <stp>912828BW9 Govt</stp>
        <stp>IDX_RATIO</stp>
        <stp>7/5/2007</stp>
        <stp>7/5/2007</stp>
        <stp>[Fixed Income  Prices 2004-2009.xlsx]TIPS!R772C56</stp>
        <tr r="BD772" s="1"/>
      </tp>
      <tp>
        <v>1.06237</v>
        <stp/>
        <stp>##V3_BDHV12</stp>
        <stp>912828CP3 Govt</stp>
        <stp>IDX_RATIO</stp>
        <stp>6/9/2006</stp>
        <stp>6/9/2006</stp>
        <stp>[Fixed Income  Prices 2004-2009.xlsx]TIPS!R493C64</stp>
        <tr r="BL493" s="1"/>
      </tp>
      <tp>
        <v>1.1188100000000001</v>
        <stp/>
        <stp>##V3_BDHV12</stp>
        <stp>912828BW9 Govt</stp>
        <stp>IDX_RATIO</stp>
        <stp>7/2/2007</stp>
        <stp>7/2/2007</stp>
        <stp>[Fixed Income  Prices 2004-2009.xlsx]TIPS!R769C56</stp>
        <tr r="BD769" s="1"/>
      </tp>
      <tp>
        <v>1.11903</v>
        <stp/>
        <stp>##V3_BDHV12</stp>
        <stp>912828BW9 Govt</stp>
        <stp>IDX_RATIO</stp>
        <stp>7/3/2007</stp>
        <stp>7/3/2007</stp>
        <stp>[Fixed Income  Prices 2004-2009.xlsx]TIPS!R770C56</stp>
        <tr r="BD770" s="1"/>
      </tp>
      <tp>
        <v>1.0620700000000001</v>
        <stp/>
        <stp>##V3_BDHV12</stp>
        <stp>912828CP3 Govt</stp>
        <stp>IDX_RATIO</stp>
        <stp>6/8/2006</stp>
        <stp>6/8/2006</stp>
        <stp>[Fixed Income  Prices 2004-2009.xlsx]TIPS!R492C64</stp>
        <tr r="BL492" s="1"/>
      </tp>
      <tp>
        <v>1.11155</v>
        <stp/>
        <stp>##V3_BDHV12</stp>
        <stp>912828AF7 Govt</stp>
        <stp>IDX_RATIO</stp>
        <stp>6/2/2006</stp>
        <stp>6/2/2006</stp>
        <stp>[Fixed Income  Prices 2004-2009.xlsx]TIPS!R488C44</stp>
        <tr r="AR488" s="1"/>
      </tp>
      <tp>
        <v>1.1271200000000001</v>
        <stp/>
        <stp>##V3_BDHV12</stp>
        <stp>912828BD1 Govt</stp>
        <stp>IDX_RATIO</stp>
        <stp>7/9/2007</stp>
        <stp>7/9/2007</stp>
        <stp>[Fixed Income  Prices 2004-2009.xlsx]TIPS!R774C52</stp>
        <tr r="AZ774" s="1"/>
      </tp>
      <tp>
        <v>1.1112299999999999</v>
        <stp/>
        <stp>##V3_BDHV12</stp>
        <stp>912828AF7 Govt</stp>
        <stp>IDX_RATIO</stp>
        <stp>6/1/2006</stp>
        <stp>6/1/2006</stp>
        <stp>[Fixed Income  Prices 2004-2009.xlsx]TIPS!R487C44</stp>
        <tr r="AR487" s="1"/>
      </tp>
      <tp>
        <v>1.11313</v>
        <stp/>
        <stp>##V3_BDHV12</stp>
        <stp>912828AF7 Govt</stp>
        <stp>IDX_RATIO</stp>
        <stp>6/7/2006</stp>
        <stp>6/7/2006</stp>
        <stp>[Fixed Income  Prices 2004-2009.xlsx]TIPS!R491C44</stp>
        <tr r="AR491" s="1"/>
      </tp>
      <tp>
        <v>1.1128100000000001</v>
        <stp/>
        <stp>##V3_BDHV12</stp>
        <stp>912828AF7 Govt</stp>
        <stp>IDX_RATIO</stp>
        <stp>6/6/2006</stp>
        <stp>6/6/2006</stp>
        <stp>[Fixed Income  Prices 2004-2009.xlsx]TIPS!R490C44</stp>
        <tr r="AR490" s="1"/>
      </tp>
      <tp>
        <v>1.0484500000000001</v>
        <stp/>
        <stp>##V3_BDHV12</stp>
        <stp>912828DH0 Govt</stp>
        <stp>IDX_RATIO</stp>
        <stp>6/8/2006</stp>
        <stp>6/8/2006</stp>
        <stp>[Fixed Income  Prices 2004-2009.xlsx]TIPS!R367C68</stp>
        <tr r="BP367" s="1"/>
      </tp>
      <tp>
        <v>1.0487500000000001</v>
        <stp/>
        <stp>##V3_BDHV12</stp>
        <stp>912828DH0 Govt</stp>
        <stp>IDX_RATIO</stp>
        <stp>6/9/2006</stp>
        <stp>6/9/2006</stp>
        <stp>[Fixed Income  Prices 2004-2009.xlsx]TIPS!R368C68</stp>
        <tr r="BP368" s="1"/>
      </tp>
      <tp>
        <v>1.1125</v>
        <stp/>
        <stp>##V3_BDHV12</stp>
        <stp>912828AF7 Govt</stp>
        <stp>IDX_RATIO</stp>
        <stp>6/5/2006</stp>
        <stp>6/5/2006</stp>
        <stp>[Fixed Income  Prices 2004-2009.xlsx]TIPS!R489C44</stp>
        <tr r="AR489" s="1"/>
      </tp>
      <tp>
        <v>1.04786</v>
        <stp/>
        <stp>##V3_BDHV12</stp>
        <stp>912828DH0 Govt</stp>
        <stp>IDX_RATIO</stp>
        <stp>6/6/2006</stp>
        <stp>6/6/2006</stp>
        <stp>[Fixed Income  Prices 2004-2009.xlsx]TIPS!R365C68</stp>
        <tr r="BP365" s="1"/>
      </tp>
      <tp>
        <v>1.0481499999999999</v>
        <stp/>
        <stp>##V3_BDHV12</stp>
        <stp>912828DH0 Govt</stp>
        <stp>IDX_RATIO</stp>
        <stp>6/7/2006</stp>
        <stp>6/7/2006</stp>
        <stp>[Fixed Income  Prices 2004-2009.xlsx]TIPS!R366C68</stp>
        <tr r="BP366" s="1"/>
      </tp>
      <tp>
        <v>1.1257900000000001</v>
        <stp/>
        <stp>##V3_BDHV12</stp>
        <stp>912828BD1 Govt</stp>
        <stp>IDX_RATIO</stp>
        <stp>7/3/2007</stp>
        <stp>7/3/2007</stp>
        <stp>[Fixed Income  Prices 2004-2009.xlsx]TIPS!R770C52</stp>
        <tr r="AZ770" s="1"/>
      </tp>
      <tp>
        <v>1.12557</v>
        <stp/>
        <stp>##V3_BDHV12</stp>
        <stp>912828BD1 Govt</stp>
        <stp>IDX_RATIO</stp>
        <stp>7/2/2007</stp>
        <stp>7/2/2007</stp>
        <stp>[Fixed Income  Prices 2004-2009.xlsx]TIPS!R769C52</stp>
        <tr r="AZ769" s="1"/>
      </tp>
      <tp>
        <v>1.1137600000000001</v>
        <stp/>
        <stp>##V3_BDHV12</stp>
        <stp>912828AF7 Govt</stp>
        <stp>IDX_RATIO</stp>
        <stp>6/9/2006</stp>
        <stp>6/9/2006</stp>
        <stp>[Fixed Income  Prices 2004-2009.xlsx]TIPS!R493C44</stp>
        <tr r="AR493" s="1"/>
      </tp>
      <tp>
        <v>1.04756</v>
        <stp/>
        <stp>##V3_BDHV12</stp>
        <stp>912828DH0 Govt</stp>
        <stp>IDX_RATIO</stp>
        <stp>6/5/2006</stp>
        <stp>6/5/2006</stp>
        <stp>[Fixed Income  Prices 2004-2009.xlsx]TIPS!R364C68</stp>
        <tr r="BP364" s="1"/>
      </tp>
      <tp>
        <v>1.11344</v>
        <stp/>
        <stp>##V3_BDHV12</stp>
        <stp>912828AF7 Govt</stp>
        <stp>IDX_RATIO</stp>
        <stp>6/8/2006</stp>
        <stp>6/8/2006</stp>
        <stp>[Fixed Income  Prices 2004-2009.xlsx]TIPS!R492C44</stp>
        <tr r="AR492" s="1"/>
      </tp>
      <tp>
        <v>1.04667</v>
        <stp/>
        <stp>##V3_BDHV12</stp>
        <stp>912828DH0 Govt</stp>
        <stp>IDX_RATIO</stp>
        <stp>6/2/2006</stp>
        <stp>6/2/2006</stp>
        <stp>[Fixed Income  Prices 2004-2009.xlsx]TIPS!R363C68</stp>
        <tr r="BP363" s="1"/>
      </tp>
      <tp>
        <v>1.1262300000000001</v>
        <stp/>
        <stp>##V3_BDHV12</stp>
        <stp>912828BD1 Govt</stp>
        <stp>IDX_RATIO</stp>
        <stp>7/5/2007</stp>
        <stp>7/5/2007</stp>
        <stp>[Fixed Income  Prices 2004-2009.xlsx]TIPS!R772C52</stp>
        <tr r="AZ772" s="1"/>
      </tp>
      <tp>
        <v>1.12601</v>
        <stp/>
        <stp>##V3_BDHV12</stp>
        <stp>912828BD1 Govt</stp>
        <stp>IDX_RATIO</stp>
        <stp>7/4/2007</stp>
        <stp>7/4/2007</stp>
        <stp>[Fixed Income  Prices 2004-2009.xlsx]TIPS!R771C52</stp>
        <tr r="AZ771" s="1"/>
      </tp>
      <tp>
        <v>1.04637</v>
        <stp/>
        <stp>##V3_BDHV12</stp>
        <stp>912828DH0 Govt</stp>
        <stp>IDX_RATIO</stp>
        <stp>6/1/2006</stp>
        <stp>6/1/2006</stp>
        <stp>[Fixed Income  Prices 2004-2009.xlsx]TIPS!R362C68</stp>
        <tr r="BP362" s="1"/>
      </tp>
      <tp>
        <v>1.12645</v>
        <stp/>
        <stp>##V3_BDHV12</stp>
        <stp>912828BD1 Govt</stp>
        <stp>IDX_RATIO</stp>
        <stp>7/6/2007</stp>
        <stp>7/6/2007</stp>
        <stp>[Fixed Income  Prices 2004-2009.xlsx]TIPS!R773C52</stp>
        <tr r="AZ773" s="1"/>
      </tp>
      <tp>
        <v>1.04156</v>
        <stp/>
        <stp>##V3_BDHV12</stp>
        <stp>912828ET3 Govt</stp>
        <stp>IDX_RATIO</stp>
        <stp>7/2/2007</stp>
        <stp>7/2/2007</stp>
        <stp>[Fixed Income  Prices 2004-2009.xlsx]TIPS!R387C76</stp>
        <tr r="BX387" s="1"/>
      </tp>
      <tp>
        <v>1.0417700000000001</v>
        <stp/>
        <stp>##V3_BDHV12</stp>
        <stp>912828ET3 Govt</stp>
        <stp>IDX_RATIO</stp>
        <stp>7/3/2007</stp>
        <stp>7/3/2007</stp>
        <stp>[Fixed Income  Prices 2004-2009.xlsx]TIPS!R388C76</stp>
        <tr r="BX388" s="1"/>
      </tp>
      <tp>
        <v>1.0203599999999999</v>
        <stp/>
        <stp>##V3_BDHV12</stp>
        <stp>912828HW3 Govt</stp>
        <stp>IDX_RATIO</stp>
        <stp>9/3/2009</stp>
        <stp>9/3/2009</stp>
        <stp>[Fixed Income  Prices 2004-2009.xlsx]TIPS!R361C48</stp>
        <tr r="AV361" s="1"/>
      </tp>
      <tp>
        <v>1.02047</v>
        <stp/>
        <stp>##V3_BDHV12</stp>
        <stp>912828HW3 Govt</stp>
        <stp>IDX_RATIO</stp>
        <stp>9/1/2009</stp>
        <stp>9/1/2009</stp>
        <stp>[Fixed Income  Prices 2004-2009.xlsx]TIPS!R359C48</stp>
        <tr r="AV359" s="1"/>
      </tp>
      <tp>
        <v>1.0204200000000001</v>
        <stp/>
        <stp>##V3_BDHV12</stp>
        <stp>912828HW3 Govt</stp>
        <stp>IDX_RATIO</stp>
        <stp>9/2/2009</stp>
        <stp>9/2/2009</stp>
        <stp>[Fixed Income  Prices 2004-2009.xlsx]TIPS!R360C48</stp>
        <tr r="AV360" s="1"/>
      </tp>
      <tp>
        <v>1.0423800000000001</v>
        <stp/>
        <stp>##V3_BDHV12</stp>
        <stp>912828ET3 Govt</stp>
        <stp>IDX_RATIO</stp>
        <stp>7/6/2007</stp>
        <stp>7/6/2007</stp>
        <stp>[Fixed Income  Prices 2004-2009.xlsx]TIPS!R391C76</stp>
        <tr r="BX391" s="1"/>
      </tp>
      <tp>
        <v>1.0203100000000001</v>
        <stp/>
        <stp>##V3_BDHV12</stp>
        <stp>912828HW3 Govt</stp>
        <stp>IDX_RATIO</stp>
        <stp>9/4/2009</stp>
        <stp>9/4/2009</stp>
        <stp>[Fixed Income  Prices 2004-2009.xlsx]TIPS!R362C48</stp>
        <tr r="AV362" s="1"/>
      </tp>
      <tp>
        <v>1.0421800000000001</v>
        <stp/>
        <stp>##V3_BDHV12</stp>
        <stp>912828ET3 Govt</stp>
        <stp>IDX_RATIO</stp>
        <stp>7/5/2007</stp>
        <stp>7/5/2007</stp>
        <stp>[Fixed Income  Prices 2004-2009.xlsx]TIPS!R390C76</stp>
        <tr r="BX390" s="1"/>
      </tp>
      <tp>
        <v>1.0201500000000001</v>
        <stp/>
        <stp>##V3_BDHV12</stp>
        <stp>912828HW3 Govt</stp>
        <stp>IDX_RATIO</stp>
        <stp>9/7/2009</stp>
        <stp>9/7/2009</stp>
        <stp>[Fixed Income  Prices 2004-2009.xlsx]TIPS!R363C48</stp>
        <tr r="AV363" s="1"/>
      </tp>
      <tp>
        <v>1.0419700000000001</v>
        <stp/>
        <stp>##V3_BDHV12</stp>
        <stp>912828ET3 Govt</stp>
        <stp>IDX_RATIO</stp>
        <stp>7/4/2007</stp>
        <stp>7/4/2007</stp>
        <stp>[Fixed Income  Prices 2004-2009.xlsx]TIPS!R389C76</stp>
        <tr r="BX389" s="1"/>
      </tp>
      <tp>
        <v>1.0200400000000001</v>
        <stp/>
        <stp>##V3_BDHV12</stp>
        <stp>912828HW3 Govt</stp>
        <stp>IDX_RATIO</stp>
        <stp>9/9/2009</stp>
        <stp>9/9/2009</stp>
        <stp>[Fixed Income  Prices 2004-2009.xlsx]TIPS!R365C48</stp>
        <tr r="AV365" s="1"/>
      </tp>
      <tp>
        <v>1.0200899999999999</v>
        <stp/>
        <stp>##V3_BDHV12</stp>
        <stp>912828HW3 Govt</stp>
        <stp>IDX_RATIO</stp>
        <stp>9/8/2009</stp>
        <stp>9/8/2009</stp>
        <stp>[Fixed Income  Prices 2004-2009.xlsx]TIPS!R364C48</stp>
        <tr r="AV364" s="1"/>
      </tp>
      <tp>
        <v>1.0429999999999999</v>
        <stp/>
        <stp>##V3_BDHV12</stp>
        <stp>912828ET3 Govt</stp>
        <stp>IDX_RATIO</stp>
        <stp>7/9/2007</stp>
        <stp>7/9/2007</stp>
        <stp>[Fixed Income  Prices 2004-2009.xlsx]TIPS!R392C76</stp>
        <tr r="BX392" s="1"/>
      </tp>
      <tp>
        <v>1.0292399999999999</v>
        <stp/>
        <stp>##V3_BDHV12</stp>
        <stp>912828EA4 Govt</stp>
        <stp>IDX_RATIO</stp>
        <stp>6/8/2006</stp>
        <stp>6/8/2006</stp>
        <stp>[Fixed Income  Prices 2004-2009.xlsx]TIPS!R238C72</stp>
        <tr r="BT238" s="1"/>
      </tp>
      <tp>
        <v>1.0295300000000001</v>
        <stp/>
        <stp>##V3_BDHV12</stp>
        <stp>912828EA4 Govt</stp>
        <stp>IDX_RATIO</stp>
        <stp>6/9/2006</stp>
        <stp>6/9/2006</stp>
        <stp>[Fixed Income  Prices 2004-2009.xlsx]TIPS!R239C72</stp>
        <tr r="BT239" s="1"/>
      </tp>
      <tp>
        <v>1.0271999999999999</v>
        <stp/>
        <stp>##V3_BDHV12</stp>
        <stp>912828EA4 Govt</stp>
        <stp>IDX_RATIO</stp>
        <stp>6/1/2006</stp>
        <stp>6/1/2006</stp>
        <stp>[Fixed Income  Prices 2004-2009.xlsx]TIPS!R233C72</stp>
        <tr r="BT233" s="1"/>
      </tp>
      <tp>
        <v>1.02749</v>
        <stp/>
        <stp>##V3_BDHV12</stp>
        <stp>912828EA4 Govt</stp>
        <stp>IDX_RATIO</stp>
        <stp>6/2/2006</stp>
        <stp>6/2/2006</stp>
        <stp>[Fixed Income  Prices 2004-2009.xlsx]TIPS!R234C72</stp>
        <tr r="BT234" s="1"/>
      </tp>
      <tp>
        <v>1.0283599999999999</v>
        <stp/>
        <stp>##V3_BDHV12</stp>
        <stp>912828EA4 Govt</stp>
        <stp>IDX_RATIO</stp>
        <stp>6/5/2006</stp>
        <stp>6/5/2006</stp>
        <stp>[Fixed Income  Prices 2004-2009.xlsx]TIPS!R235C72</stp>
        <tr r="BT235" s="1"/>
      </tp>
      <tp>
        <v>1.0286500000000001</v>
        <stp/>
        <stp>##V3_BDHV12</stp>
        <stp>912828EA4 Govt</stp>
        <stp>IDX_RATIO</stp>
        <stp>6/6/2006</stp>
        <stp>6/6/2006</stp>
        <stp>[Fixed Income  Prices 2004-2009.xlsx]TIPS!R236C72</stp>
        <tr r="BT236" s="1"/>
      </tp>
      <tp>
        <v>1.02895</v>
        <stp/>
        <stp>##V3_BDHV12</stp>
        <stp>912828EA4 Govt</stp>
        <stp>IDX_RATIO</stp>
        <stp>6/7/2006</stp>
        <stp>6/7/2006</stp>
        <stp>[Fixed Income  Prices 2004-2009.xlsx]TIPS!R237C72</stp>
        <tr r="BT237" s="1"/>
      </tp>
      <tp>
        <v>1.0813200000000001</v>
        <stp/>
        <stp>##V3_BDHV12</stp>
        <stp>912828BW9 Govt</stp>
        <stp>IDX_RATIO</stp>
        <stp>6/1/2006</stp>
        <stp>6/1/2006</stp>
        <stp>[Fixed Income  Prices 2004-2009.xlsx]TIPS!R487C56</stp>
        <tr r="BD487" s="1"/>
      </tp>
      <tp>
        <v>1.0132000000000001</v>
        <stp/>
        <stp>##V3_BDHV12</stp>
        <stp>912828CZ1 Govt</stp>
        <stp>IDX_RATIO</stp>
        <stp>5/4/2005</stp>
        <stp>5/4/2005</stp>
        <stp>[Fixed Income  Prices 2004-2009.xlsx]TIPS!R139C24</stp>
        <tr r="X139" s="1"/>
      </tp>
      <tp>
        <v>1.0452399999999999</v>
        <stp/>
        <stp>##V3_BDHV12</stp>
        <stp>912828GX2 Govt</stp>
        <stp>IDX_RATIO</stp>
        <stp>8/1/2008</stp>
        <stp>8/1/2008</stp>
        <stp>[Fixed Income  Prices 2004-2009.xlsx]TIPS!R281C88</stp>
        <tr r="CJ281" s="1"/>
      </tp>
      <tp>
        <v>1.00895</v>
        <stp/>
        <stp>##V3_BDHV12</stp>
        <stp>912828ET3 Govt</stp>
        <stp>IDX_RATIO</stp>
        <stp>6/9/2006</stp>
        <stp>6/9/2006</stp>
        <stp>[Fixed Income  Prices 2004-2009.xlsx]TIPS!R111C76</stp>
        <tr r="BX111" s="1"/>
      </tp>
      <tp>
        <v>1.09823</v>
        <stp/>
        <stp>##V3_BDHV12</stp>
        <stp>912828CP3 Govt</stp>
        <stp>IDX_RATIO</stp>
        <stp>7/9/2007</stp>
        <stp>7/9/2007</stp>
        <stp>[Fixed Income  Prices 2004-2009.xlsx]TIPS!R774C64</stp>
        <tr r="BL774" s="1"/>
      </tp>
      <tp>
        <v>1.0816300000000001</v>
        <stp/>
        <stp>##V3_BDHV12</stp>
        <stp>912828BW9 Govt</stp>
        <stp>IDX_RATIO</stp>
        <stp>6/2/2006</stp>
        <stp>6/2/2006</stp>
        <stp>[Fixed Income  Prices 2004-2009.xlsx]TIPS!R488C56</stp>
        <tr r="BD488" s="1"/>
      </tp>
      <tp>
        <v>1.0086599999999999</v>
        <stp/>
        <stp>##V3_BDHV12</stp>
        <stp>912828ET3 Govt</stp>
        <stp>IDX_RATIO</stp>
        <stp>6/8/2006</stp>
        <stp>6/8/2006</stp>
        <stp>[Fixed Income  Prices 2004-2009.xlsx]TIPS!R110C76</stp>
        <tr r="BX110" s="1"/>
      </tp>
      <tp>
        <v>1.0825499999999999</v>
        <stp/>
        <stp>##V3_BDHV12</stp>
        <stp>912828BW9 Govt</stp>
        <stp>IDX_RATIO</stp>
        <stp>6/5/2006</stp>
        <stp>6/5/2006</stp>
        <stp>[Fixed Income  Prices 2004-2009.xlsx]TIPS!R489C56</stp>
        <tr r="BD489" s="1"/>
      </tp>
      <tp>
        <v>1.0137100000000001</v>
        <stp/>
        <stp>##V3_BDHV12</stp>
        <stp>912828CZ1 Govt</stp>
        <stp>IDX_RATIO</stp>
        <stp>5/6/2005</stp>
        <stp>5/6/2005</stp>
        <stp>[Fixed Income  Prices 2004-2009.xlsx]TIPS!R141C24</stp>
        <tr r="X141" s="1"/>
      </tp>
      <tp>
        <v>1.04626</v>
        <stp/>
        <stp>##V3_BDHV12</stp>
        <stp>912828GX2 Govt</stp>
        <stp>IDX_RATIO</stp>
        <stp>8/4/2008</stp>
        <stp>8/4/2008</stp>
        <stp>[Fixed Income  Prices 2004-2009.xlsx]TIPS!R282C88</stp>
        <tr r="CJ282" s="1"/>
      </tp>
      <tp>
        <v>1.0466</v>
        <stp/>
        <stp>##V3_BDHV12</stp>
        <stp>912828GX2 Govt</stp>
        <stp>IDX_RATIO</stp>
        <stp>8/5/2008</stp>
        <stp>8/5/2008</stp>
        <stp>[Fixed Income  Prices 2004-2009.xlsx]TIPS!R283C88</stp>
        <tr r="CJ283" s="1"/>
      </tp>
      <tp>
        <v>1.01294</v>
        <stp/>
        <stp>##V3_BDHV12</stp>
        <stp>912828CZ1 Govt</stp>
        <stp>IDX_RATIO</stp>
        <stp>5/3/2005</stp>
        <stp>5/3/2005</stp>
        <stp>[Fixed Income  Prices 2004-2009.xlsx]TIPS!R138C24</stp>
        <tr r="X138" s="1"/>
      </tp>
      <tp>
        <v>1.04694</v>
        <stp/>
        <stp>##V3_BDHV12</stp>
        <stp>912828GX2 Govt</stp>
        <stp>IDX_RATIO</stp>
        <stp>8/6/2008</stp>
        <stp>8/6/2008</stp>
        <stp>[Fixed Income  Prices 2004-2009.xlsx]TIPS!R284C88</stp>
        <tr r="CJ284" s="1"/>
      </tp>
      <tp>
        <v>1.0828500000000001</v>
        <stp/>
        <stp>##V3_BDHV12</stp>
        <stp>912828BW9 Govt</stp>
        <stp>IDX_RATIO</stp>
        <stp>6/6/2006</stp>
        <stp>6/6/2006</stp>
        <stp>[Fixed Income  Prices 2004-2009.xlsx]TIPS!R490C56</stp>
        <tr r="BD490" s="1"/>
      </tp>
      <tp>
        <v>1.0126900000000001</v>
        <stp/>
        <stp>##V3_BDHV12</stp>
        <stp>912828CZ1 Govt</stp>
        <stp>IDX_RATIO</stp>
        <stp>5/2/2005</stp>
        <stp>5/2/2005</stp>
        <stp>[Fixed Income  Prices 2004-2009.xlsx]TIPS!R137C24</stp>
        <tr r="X137" s="1"/>
      </tp>
      <tp>
        <v>1.01345</v>
        <stp/>
        <stp>##V3_BDHV12</stp>
        <stp>912828CZ1 Govt</stp>
        <stp>IDX_RATIO</stp>
        <stp>5/5/2005</stp>
        <stp>5/5/2005</stp>
        <stp>[Fixed Income  Prices 2004-2009.xlsx]TIPS!R140C24</stp>
        <tr r="X140" s="1"/>
      </tp>
      <tp>
        <v>1.04728</v>
        <stp/>
        <stp>##V3_BDHV12</stp>
        <stp>912828GX2 Govt</stp>
        <stp>IDX_RATIO</stp>
        <stp>8/7/2008</stp>
        <stp>8/7/2008</stp>
        <stp>[Fixed Income  Prices 2004-2009.xlsx]TIPS!R285C88</stp>
        <tr r="CJ285" s="1"/>
      </tp>
      <tp>
        <v>1.0831599999999999</v>
        <stp/>
        <stp>##V3_BDHV12</stp>
        <stp>912828BW9 Govt</stp>
        <stp>IDX_RATIO</stp>
        <stp>6/7/2006</stp>
        <stp>6/7/2006</stp>
        <stp>[Fixed Income  Prices 2004-2009.xlsx]TIPS!R491C56</stp>
        <tr r="BD491" s="1"/>
      </tp>
      <tp>
        <v>1.04762</v>
        <stp/>
        <stp>##V3_BDHV12</stp>
        <stp>912828GX2 Govt</stp>
        <stp>IDX_RATIO</stp>
        <stp>8/8/2008</stp>
        <stp>8/8/2008</stp>
        <stp>[Fixed Income  Prices 2004-2009.xlsx]TIPS!R286C88</stp>
        <tr r="CJ286" s="1"/>
      </tp>
      <tp>
        <v>1.0834699999999999</v>
        <stp/>
        <stp>##V3_BDHV12</stp>
        <stp>912828BW9 Govt</stp>
        <stp>IDX_RATIO</stp>
        <stp>6/8/2006</stp>
        <stp>6/8/2006</stp>
        <stp>[Fixed Income  Prices 2004-2009.xlsx]TIPS!R492C56</stp>
        <tr r="BD492" s="1"/>
      </tp>
      <tp>
        <v>1.09693</v>
        <stp/>
        <stp>##V3_BDHV12</stp>
        <stp>912828CP3 Govt</stp>
        <stp>IDX_RATIO</stp>
        <stp>7/3/2007</stp>
        <stp>7/3/2007</stp>
        <stp>[Fixed Income  Prices 2004-2009.xlsx]TIPS!R770C64</stp>
        <tr r="BL770" s="1"/>
      </tp>
      <tp>
        <v>1.00695</v>
        <stp/>
        <stp>##V3_BDHV12</stp>
        <stp>912828ET3 Govt</stp>
        <stp>IDX_RATIO</stp>
        <stp>6/2/2006</stp>
        <stp>6/2/2006</stp>
        <stp>[Fixed Income  Prices 2004-2009.xlsx]TIPS!R106C76</stp>
        <tr r="BX106" s="1"/>
      </tp>
      <tp>
        <v>1.0967100000000001</v>
        <stp/>
        <stp>##V3_BDHV12</stp>
        <stp>912828CP3 Govt</stp>
        <stp>IDX_RATIO</stp>
        <stp>7/2/2007</stp>
        <stp>7/2/2007</stp>
        <stp>[Fixed Income  Prices 2004-2009.xlsx]TIPS!R769C64</stp>
        <tr r="BL769" s="1"/>
      </tp>
      <tp>
        <v>1.0837699999999999</v>
        <stp/>
        <stp>##V3_BDHV12</stp>
        <stp>912828BW9 Govt</stp>
        <stp>IDX_RATIO</stp>
        <stp>6/9/2006</stp>
        <stp>6/9/2006</stp>
        <stp>[Fixed Income  Prices 2004-2009.xlsx]TIPS!R493C56</stp>
        <tr r="BD493" s="1"/>
      </tp>
      <tp>
        <v>1.0066600000000001</v>
        <stp/>
        <stp>##V3_BDHV12</stp>
        <stp>912828ET3 Govt</stp>
        <stp>IDX_RATIO</stp>
        <stp>6/1/2006</stp>
        <stp>6/1/2006</stp>
        <stp>[Fixed Income  Prices 2004-2009.xlsx]TIPS!R105C76</stp>
        <tr r="BX105" s="1"/>
      </tp>
      <tp>
        <v>1.01447</v>
        <stp/>
        <stp>##V3_BDHV12</stp>
        <stp>912828CZ1 Govt</stp>
        <stp>IDX_RATIO</stp>
        <stp>5/9/2005</stp>
        <stp>5/9/2005</stp>
        <stp>[Fixed Income  Prices 2004-2009.xlsx]TIPS!R142C24</stp>
        <tr r="X142" s="1"/>
      </tp>
      <tp>
        <v>1.0080899999999999</v>
        <stp/>
        <stp>##V3_BDHV12</stp>
        <stp>912828ET3 Govt</stp>
        <stp>IDX_RATIO</stp>
        <stp>6/6/2006</stp>
        <stp>6/6/2006</stp>
        <stp>[Fixed Income  Prices 2004-2009.xlsx]TIPS!R108C76</stp>
        <tr r="BX108" s="1"/>
      </tp>
      <tp>
        <v>1.09758</v>
        <stp/>
        <stp>##V3_BDHV12</stp>
        <stp>912828CP3 Govt</stp>
        <stp>IDX_RATIO</stp>
        <stp>7/6/2007</stp>
        <stp>7/6/2007</stp>
        <stp>[Fixed Income  Prices 2004-2009.xlsx]TIPS!R773C64</stp>
        <tr r="BL773" s="1"/>
      </tp>
      <tp>
        <v>1.0083800000000001</v>
        <stp/>
        <stp>##V3_BDHV12</stp>
        <stp>912828ET3 Govt</stp>
        <stp>IDX_RATIO</stp>
        <stp>6/7/2006</stp>
        <stp>6/7/2006</stp>
        <stp>[Fixed Income  Prices 2004-2009.xlsx]TIPS!R109C76</stp>
        <tr r="BX109" s="1"/>
      </tp>
      <tp>
        <v>1.0973600000000001</v>
        <stp/>
        <stp>##V3_BDHV12</stp>
        <stp>912828CP3 Govt</stp>
        <stp>IDX_RATIO</stp>
        <stp>7/5/2007</stp>
        <stp>7/5/2007</stp>
        <stp>[Fixed Income  Prices 2004-2009.xlsx]TIPS!R772C64</stp>
        <tr r="BL772" s="1"/>
      </tp>
      <tp>
        <v>1.0078100000000001</v>
        <stp/>
        <stp>##V3_BDHV12</stp>
        <stp>912828ET3 Govt</stp>
        <stp>IDX_RATIO</stp>
        <stp>6/5/2006</stp>
        <stp>6/5/2006</stp>
        <stp>[Fixed Income  Prices 2004-2009.xlsx]TIPS!R107C76</stp>
        <tr r="BX107" s="1"/>
      </tp>
      <tp>
        <v>1.09714</v>
        <stp/>
        <stp>##V3_BDHV12</stp>
        <stp>912828CP3 Govt</stp>
        <stp>IDX_RATIO</stp>
        <stp>7/4/2007</stp>
        <stp>7/4/2007</stp>
        <stp>[Fixed Income  Prices 2004-2009.xlsx]TIPS!R771C64</stp>
        <tr r="BL771" s="1"/>
      </tp>
      <tp>
        <v>1.0897000000000001</v>
        <stp/>
        <stp>##V3_BDHV12</stp>
        <stp>912828BD1 Govt</stp>
        <stp>IDX_RATIO</stp>
        <stp>6/7/2006</stp>
        <stp>6/7/2006</stp>
        <stp>[Fixed Income  Prices 2004-2009.xlsx]TIPS!R491C52</stp>
        <tr r="AZ491" s="1"/>
      </tp>
      <tp>
        <v>1.0893999999999999</v>
        <stp/>
        <stp>##V3_BDHV12</stp>
        <stp>912828BD1 Govt</stp>
        <stp>IDX_RATIO</stp>
        <stp>6/6/2006</stp>
        <stp>6/6/2006</stp>
        <stp>[Fixed Income  Prices 2004-2009.xlsx]TIPS!R490C52</stp>
        <tr r="AZ490" s="1"/>
      </tp>
      <tp>
        <v>1.01902</v>
        <stp/>
        <stp>##V3_BDHV12</stp>
        <stp>912828KM1 Govt</stp>
        <stp>IDX_RATIO</stp>
        <stp>9/4/2009</stp>
        <stp>9/4/2009</stp>
        <stp>[Fixed Income  Prices 2004-2009.xlsx]TIPS!R101C60</stp>
        <tr r="BH101" s="1"/>
      </tp>
      <tp>
        <v>1.0188600000000001</v>
        <stp/>
        <stp>##V3_BDHV12</stp>
        <stp>912828KM1 Govt</stp>
        <stp>IDX_RATIO</stp>
        <stp>9/7/2009</stp>
        <stp>9/7/2009</stp>
        <stp>[Fixed Income  Prices 2004-2009.xlsx]TIPS!R102C60</stp>
        <tr r="BH102" s="1"/>
      </tp>
      <tp>
        <v>1.0890900000000001</v>
        <stp/>
        <stp>##V3_BDHV12</stp>
        <stp>912828BD1 Govt</stp>
        <stp>IDX_RATIO</stp>
        <stp>6/5/2006</stp>
        <stp>6/5/2006</stp>
        <stp>[Fixed Income  Prices 2004-2009.xlsx]TIPS!R489C52</stp>
        <tr r="AZ489" s="1"/>
      </tp>
      <tp>
        <v>1.1513500000000001</v>
        <stp/>
        <stp>##V3_BDHV12</stp>
        <stp>912828AF7 Govt</stp>
        <stp>IDX_RATIO</stp>
        <stp>7/9/2007</stp>
        <stp>7/9/2007</stp>
        <stp>[Fixed Income  Prices 2004-2009.xlsx]TIPS!R774C44</stp>
        <tr r="AR774" s="1"/>
      </tp>
      <tp>
        <v>1.08816</v>
        <stp/>
        <stp>##V3_BDHV12</stp>
        <stp>912828BD1 Govt</stp>
        <stp>IDX_RATIO</stp>
        <stp>6/2/2006</stp>
        <stp>6/2/2006</stp>
        <stp>[Fixed Income  Prices 2004-2009.xlsx]TIPS!R488C52</stp>
        <tr r="AZ488" s="1"/>
      </tp>
      <tp>
        <v>1.01908</v>
        <stp/>
        <stp>##V3_BDHV12</stp>
        <stp>912828KM1 Govt</stp>
        <stp>IDX_RATIO</stp>
        <stp>9/3/2009</stp>
        <stp>9/3/2009</stp>
        <stp>[Fixed Income  Prices 2004-2009.xlsx]TIPS!R100C60</stp>
        <tr r="BH100" s="1"/>
      </tp>
      <tp>
        <v>1.08785</v>
        <stp/>
        <stp>##V3_BDHV12</stp>
        <stp>912828BD1 Govt</stp>
        <stp>IDX_RATIO</stp>
        <stp>6/1/2006</stp>
        <stp>6/1/2006</stp>
        <stp>[Fixed Income  Prices 2004-2009.xlsx]TIPS!R487C52</stp>
        <tr r="AZ487" s="1"/>
      </tp>
      <tp>
        <v>1.1504399999999999</v>
        <stp/>
        <stp>##V3_BDHV12</stp>
        <stp>912828AF7 Govt</stp>
        <stp>IDX_RATIO</stp>
        <stp>7/5/2007</stp>
        <stp>7/5/2007</stp>
        <stp>[Fixed Income  Prices 2004-2009.xlsx]TIPS!R772C44</stp>
        <tr r="AR772" s="1"/>
      </tp>
      <tp>
        <v>1.15021</v>
        <stp/>
        <stp>##V3_BDHV12</stp>
        <stp>912828AF7 Govt</stp>
        <stp>IDX_RATIO</stp>
        <stp>7/4/2007</stp>
        <stp>7/4/2007</stp>
        <stp>[Fixed Income  Prices 2004-2009.xlsx]TIPS!R771C44</stp>
        <tr r="AR771" s="1"/>
      </tp>
      <tp>
        <v>1.1506700000000001</v>
        <stp/>
        <stp>##V3_BDHV12</stp>
        <stp>912828AF7 Govt</stp>
        <stp>IDX_RATIO</stp>
        <stp>7/6/2007</stp>
        <stp>7/6/2007</stp>
        <stp>[Fixed Income  Prices 2004-2009.xlsx]TIPS!R773C44</stp>
        <tr r="AR773" s="1"/>
      </tp>
      <tp>
        <v>1.01875</v>
        <stp/>
        <stp>##V3_BDHV12</stp>
        <stp>912828KM1 Govt</stp>
        <stp>IDX_RATIO</stp>
        <stp>9/9/2009</stp>
        <stp>9/9/2009</stp>
        <stp>[Fixed Income  Prices 2004-2009.xlsx]TIPS!R104C60</stp>
        <tr r="BH104" s="1"/>
      </tp>
      <tp>
        <v>1.01881</v>
        <stp/>
        <stp>##V3_BDHV12</stp>
        <stp>912828KM1 Govt</stp>
        <stp>IDX_RATIO</stp>
        <stp>9/8/2009</stp>
        <stp>9/8/2009</stp>
        <stp>[Fixed Income  Prices 2004-2009.xlsx]TIPS!R103C60</stp>
        <tr r="BH103" s="1"/>
      </tp>
      <tp>
        <v>1.1499900000000001</v>
        <stp/>
        <stp>##V3_BDHV12</stp>
        <stp>912828AF7 Govt</stp>
        <stp>IDX_RATIO</stp>
        <stp>7/3/2007</stp>
        <stp>7/3/2007</stp>
        <stp>[Fixed Income  Prices 2004-2009.xlsx]TIPS!R770C44</stp>
        <tr r="AR770" s="1"/>
      </tp>
      <tp>
        <v>1.09032</v>
        <stp/>
        <stp>##V3_BDHV12</stp>
        <stp>912828BD1 Govt</stp>
        <stp>IDX_RATIO</stp>
        <stp>6/9/2006</stp>
        <stp>6/9/2006</stp>
        <stp>[Fixed Income  Prices 2004-2009.xlsx]TIPS!R493C52</stp>
        <tr r="AZ493" s="1"/>
      </tp>
      <tp>
        <v>1.1497600000000001</v>
        <stp/>
        <stp>##V3_BDHV12</stp>
        <stp>912828AF7 Govt</stp>
        <stp>IDX_RATIO</stp>
        <stp>7/2/2007</stp>
        <stp>7/2/2007</stp>
        <stp>[Fixed Income  Prices 2004-2009.xlsx]TIPS!R769C44</stp>
        <tr r="AR769" s="1"/>
      </tp>
      <tp>
        <v>1.0900099999999999</v>
        <stp/>
        <stp>##V3_BDHV12</stp>
        <stp>912828BD1 Govt</stp>
        <stp>IDX_RATIO</stp>
        <stp>6/8/2006</stp>
        <stp>6/8/2006</stp>
        <stp>[Fixed Income  Prices 2004-2009.xlsx]TIPS!R492C52</stp>
        <tr r="AZ492" s="1"/>
      </tp>
      <tp>
        <v>1.0866899999999999</v>
        <stp/>
        <stp>##V3_BDHV12</stp>
        <stp>912828FB1 Govt</stp>
        <stp>IDX_RATIO</stp>
        <stp>9/1/2009</stp>
        <stp>9/1/2009</stp>
        <stp>[Fixed Income  Prices 2004-2009.xlsx]TIPS!R880C32</stp>
        <tr r="AF880" s="1"/>
      </tp>
      <tp>
        <v>1.08663</v>
        <stp/>
        <stp>##V3_BDHV12</stp>
        <stp>912828FB1 Govt</stp>
        <stp>IDX_RATIO</stp>
        <stp>9/2/2009</stp>
        <stp>9/2/2009</stp>
        <stp>[Fixed Income  Prices 2004-2009.xlsx]TIPS!R881C32</stp>
        <tr r="AF881" s="1"/>
      </tp>
      <tp>
        <v>1.08657</v>
        <stp/>
        <stp>##V3_BDHV12</stp>
        <stp>912828FB1 Govt</stp>
        <stp>IDX_RATIO</stp>
        <stp>9/3/2009</stp>
        <stp>9/3/2009</stp>
        <stp>[Fixed Income  Prices 2004-2009.xlsx]TIPS!R882C32</stp>
        <tr r="AF882" s="1"/>
      </tp>
      <tp>
        <v>1.0865199999999999</v>
        <stp/>
        <stp>##V3_BDHV12</stp>
        <stp>912828FB1 Govt</stp>
        <stp>IDX_RATIO</stp>
        <stp>9/4/2009</stp>
        <stp>9/4/2009</stp>
        <stp>[Fixed Income  Prices 2004-2009.xlsx]TIPS!R883C32</stp>
        <tr r="AF883" s="1"/>
      </tp>
      <tp>
        <v>1.0863400000000001</v>
        <stp/>
        <stp>##V3_BDHV12</stp>
        <stp>912828FB1 Govt</stp>
        <stp>IDX_RATIO</stp>
        <stp>9/7/2009</stp>
        <stp>9/7/2009</stp>
        <stp>[Fixed Income  Prices 2004-2009.xlsx]TIPS!R884C32</stp>
        <tr r="AF884" s="1"/>
      </tp>
      <tp>
        <v>1.08629</v>
        <stp/>
        <stp>##V3_BDHV12</stp>
        <stp>912828FB1 Govt</stp>
        <stp>IDX_RATIO</stp>
        <stp>9/8/2009</stp>
        <stp>9/8/2009</stp>
        <stp>[Fixed Income  Prices 2004-2009.xlsx]TIPS!R885C32</stp>
        <tr r="AF885" s="1"/>
      </tp>
      <tp>
        <v>1.08623</v>
        <stp/>
        <stp>##V3_BDHV12</stp>
        <stp>912828FB1 Govt</stp>
        <stp>IDX_RATIO</stp>
        <stp>9/9/2009</stp>
        <stp>9/9/2009</stp>
        <stp>[Fixed Income  Prices 2004-2009.xlsx]TIPS!R886C32</stp>
        <tr r="AF886" s="1"/>
      </tp>
      <tp>
        <v>1.00431</v>
        <stp/>
        <stp>##V3_BDHV12</stp>
        <stp>912810PZ5 Govt</stp>
        <stp>IDX_RATIO</stp>
        <stp>9/7/2009</stp>
        <stp>9/7/2009</stp>
        <stp>[Fixed Income  Prices 2004-2009.xlsx]TIPS!R164C120</stp>
        <tr r="DP164" s="1"/>
      </tp>
      <tp>
        <v>1.00447</v>
        <stp/>
        <stp>##V3_BDHV12</stp>
        <stp>912810PZ5 Govt</stp>
        <stp>IDX_RATIO</stp>
        <stp>9/4/2009</stp>
        <stp>9/4/2009</stp>
        <stp>[Fixed Income  Prices 2004-2009.xlsx]TIPS!R163C120</stp>
        <tr r="DP163" s="1"/>
      </tp>
      <tp>
        <v>1.00457</v>
        <stp/>
        <stp>##V3_BDHV12</stp>
        <stp>912810PZ5 Govt</stp>
        <stp>IDX_RATIO</stp>
        <stp>9/2/2009</stp>
        <stp>9/2/2009</stp>
        <stp>[Fixed Income  Prices 2004-2009.xlsx]TIPS!R161C120</stp>
        <tr r="DP161" s="1"/>
      </tp>
      <tp>
        <v>1.0045200000000001</v>
        <stp/>
        <stp>##V3_BDHV12</stp>
        <stp>912810PZ5 Govt</stp>
        <stp>IDX_RATIO</stp>
        <stp>9/3/2009</stp>
        <stp>9/3/2009</stp>
        <stp>[Fixed Income  Prices 2004-2009.xlsx]TIPS!R162C120</stp>
        <tr r="DP162" s="1"/>
      </tp>
      <tp>
        <v>1.0046299999999999</v>
        <stp/>
        <stp>##V3_BDHV12</stp>
        <stp>912810PZ5 Govt</stp>
        <stp>IDX_RATIO</stp>
        <stp>9/1/2009</stp>
        <stp>9/1/2009</stp>
        <stp>[Fixed Income  Prices 2004-2009.xlsx]TIPS!R160C120</stp>
        <tr r="DP160" s="1"/>
      </tp>
      <tp>
        <v>1.0331399999999999</v>
        <stp/>
        <stp>##V3_BDHV12</stp>
        <stp>912810PS1 Govt</stp>
        <stp>IDX_RATIO</stp>
        <stp>9/4/2007</stp>
        <stp>9/4/2007</stp>
        <stp>[Fixed Income  Prices 2004-2009.xlsx]TIPS!R165C116</stp>
        <tr r="DL165" s="1"/>
      </tp>
      <tp>
        <v>1.0331300000000001</v>
        <stp/>
        <stp>##V3_BDHV12</stp>
        <stp>912810PS1 Govt</stp>
        <stp>IDX_RATIO</stp>
        <stp>9/5/2007</stp>
        <stp>9/5/2007</stp>
        <stp>[Fixed Income  Prices 2004-2009.xlsx]TIPS!R166C116</stp>
        <tr r="DL166" s="1"/>
      </tp>
      <tp>
        <v>1.03312</v>
        <stp/>
        <stp>##V3_BDHV12</stp>
        <stp>912810PS1 Govt</stp>
        <stp>IDX_RATIO</stp>
        <stp>9/6/2007</stp>
        <stp>9/6/2007</stp>
        <stp>[Fixed Income  Prices 2004-2009.xlsx]TIPS!R167C116</stp>
        <tr r="DL167" s="1"/>
      </tp>
      <tp>
        <v>1.03311</v>
        <stp/>
        <stp>##V3_BDHV12</stp>
        <stp>912810PS1 Govt</stp>
        <stp>IDX_RATIO</stp>
        <stp>9/7/2007</stp>
        <stp>9/7/2007</stp>
        <stp>[Fixed Income  Prices 2004-2009.xlsx]TIPS!R168C116</stp>
        <tr r="DL168" s="1"/>
      </tp>
      <tp>
        <v>1.0042500000000001</v>
        <stp/>
        <stp>##V3_BDHV12</stp>
        <stp>912810PZ5 Govt</stp>
        <stp>IDX_RATIO</stp>
        <stp>9/8/2009</stp>
        <stp>9/8/2009</stp>
        <stp>[Fixed Income  Prices 2004-2009.xlsx]TIPS!R165C120</stp>
        <tr r="DP165" s="1"/>
      </tp>
      <tp>
        <v>1.0331399999999999</v>
        <stp/>
        <stp>##V3_BDHV12</stp>
        <stp>912810PS1 Govt</stp>
        <stp>IDX_RATIO</stp>
        <stp>9/3/2007</stp>
        <stp>9/3/2007</stp>
        <stp>[Fixed Income  Prices 2004-2009.xlsx]TIPS!R164C116</stp>
        <tr r="DL164" s="1"/>
      </tp>
      <tp>
        <v>1.0042</v>
        <stp/>
        <stp>##V3_BDHV12</stp>
        <stp>912810PZ5 Govt</stp>
        <stp>IDX_RATIO</stp>
        <stp>9/9/2009</stp>
        <stp>9/9/2009</stp>
        <stp>[Fixed Income  Prices 2004-2009.xlsx]TIPS!R166C120</stp>
        <tr r="DP166" s="1"/>
      </tp>
      <tp>
        <v>1.20414</v>
        <stp/>
        <stp>##V3_BDHV12</stp>
        <stp>9128275W8 Govt</stp>
        <stp>IDX_RATIO</stp>
        <stp>8/8/2006</stp>
        <stp>8/8/2006</stp>
        <stp>[Fixed Income  Prices 2004-2009.xlsx]TIPS!R535C20</stp>
        <tr r="T535" s="1"/>
      </tp>
      <tp>
        <v>1.20421</v>
        <stp/>
        <stp>##V3_BDHV12</stp>
        <stp>9128275W8 Govt</stp>
        <stp>IDX_RATIO</stp>
        <stp>8/9/2006</stp>
        <stp>8/9/2006</stp>
        <stp>[Fixed Income  Prices 2004-2009.xlsx]TIPS!R536C20</stp>
        <tr r="T536" s="1"/>
      </tp>
      <tp>
        <v>1.20383</v>
        <stp/>
        <stp>##V3_BDHV12</stp>
        <stp>9128275W8 Govt</stp>
        <stp>IDX_RATIO</stp>
        <stp>8/4/2006</stp>
        <stp>8/4/2006</stp>
        <stp>[Fixed Income  Prices 2004-2009.xlsx]TIPS!R533C20</stp>
        <tr r="T533" s="1"/>
      </tp>
      <tp>
        <v>1.2040599999999999</v>
        <stp/>
        <stp>##V3_BDHV12</stp>
        <stp>9128275W8 Govt</stp>
        <stp>IDX_RATIO</stp>
        <stp>8/7/2006</stp>
        <stp>8/7/2006</stp>
        <stp>[Fixed Income  Prices 2004-2009.xlsx]TIPS!R534C20</stp>
        <tr r="T534" s="1"/>
      </tp>
      <tp>
        <v>1.2036</v>
        <stp/>
        <stp>##V3_BDHV12</stp>
        <stp>9128275W8 Govt</stp>
        <stp>IDX_RATIO</stp>
        <stp>8/1/2006</stp>
        <stp>8/1/2006</stp>
        <stp>[Fixed Income  Prices 2004-2009.xlsx]TIPS!R530C20</stp>
        <tr r="T530" s="1"/>
      </tp>
      <tp>
        <v>1.2036800000000001</v>
        <stp/>
        <stp>##V3_BDHV12</stp>
        <stp>9128275W8 Govt</stp>
        <stp>IDX_RATIO</stp>
        <stp>8/2/2006</stp>
        <stp>8/2/2006</stp>
        <stp>[Fixed Income  Prices 2004-2009.xlsx]TIPS!R531C20</stp>
        <tr r="T531" s="1"/>
      </tp>
      <tp>
        <v>1.2037499999999999</v>
        <stp/>
        <stp>##V3_BDHV12</stp>
        <stp>9128275W8 Govt</stp>
        <stp>IDX_RATIO</stp>
        <stp>8/3/2006</stp>
        <stp>8/3/2006</stp>
        <stp>[Fixed Income  Prices 2004-2009.xlsx]TIPS!R532C20</stp>
        <tr r="T532" s="1"/>
      </tp>
      <tp>
        <v>1.1634899999999999</v>
        <stp/>
        <stp>##V3_BDHV12</stp>
        <stp>9128276R8 Govt</stp>
        <stp>IDX_RATIO</stp>
        <stp>8/1/2006</stp>
        <stp>8/1/2006</stp>
        <stp>[Fixed Income  Prices 2004-2009.xlsx]TIPS!R530C28</stp>
        <tr r="AB530" s="1"/>
      </tp>
      <tp>
        <v>1.16364</v>
        <stp/>
        <stp>##V3_BDHV12</stp>
        <stp>9128276R8 Govt</stp>
        <stp>IDX_RATIO</stp>
        <stp>8/3/2006</stp>
        <stp>8/3/2006</stp>
        <stp>[Fixed Income  Prices 2004-2009.xlsx]TIPS!R532C28</stp>
        <tr r="AB532" s="1"/>
      </tp>
      <tp>
        <v>1.16357</v>
        <stp/>
        <stp>##V3_BDHV12</stp>
        <stp>9128276R8 Govt</stp>
        <stp>IDX_RATIO</stp>
        <stp>8/2/2006</stp>
        <stp>8/2/2006</stp>
        <stp>[Fixed Income  Prices 2004-2009.xlsx]TIPS!R531C28</stp>
        <tr r="AB531" s="1"/>
      </tp>
      <tp>
        <v>1.16371</v>
        <stp/>
        <stp>##V3_BDHV12</stp>
        <stp>9128276R8 Govt</stp>
        <stp>IDX_RATIO</stp>
        <stp>8/4/2006</stp>
        <stp>8/4/2006</stp>
        <stp>[Fixed Income  Prices 2004-2009.xlsx]TIPS!R533C28</stp>
        <tr r="AB533" s="1"/>
      </tp>
      <tp>
        <v>1.16394</v>
        <stp/>
        <stp>##V3_BDHV12</stp>
        <stp>9128276R8 Govt</stp>
        <stp>IDX_RATIO</stp>
        <stp>8/7/2006</stp>
        <stp>8/7/2006</stp>
        <stp>[Fixed Income  Prices 2004-2009.xlsx]TIPS!R534C28</stp>
        <tr r="AB534" s="1"/>
      </tp>
      <tp>
        <v>1.16408</v>
        <stp/>
        <stp>##V3_BDHV12</stp>
        <stp>9128276R8 Govt</stp>
        <stp>IDX_RATIO</stp>
        <stp>8/9/2006</stp>
        <stp>8/9/2006</stp>
        <stp>[Fixed Income  Prices 2004-2009.xlsx]TIPS!R536C28</stp>
        <tr r="AB536" s="1"/>
      </tp>
      <tp>
        <v>1.16401</v>
        <stp/>
        <stp>##V3_BDHV12</stp>
        <stp>9128276R8 Govt</stp>
        <stp>IDX_RATIO</stp>
        <stp>8/8/2006</stp>
        <stp>8/8/2006</stp>
        <stp>[Fixed Income  Prices 2004-2009.xlsx]TIPS!R535C28</stp>
        <tr r="AB535" s="1"/>
      </tp>
      <tp>
        <v>1.1408700000000001</v>
        <stp/>
        <stp>##V3_BDHV12</stp>
        <stp>9128277J5 Govt</stp>
        <stp>IDX_RATIO</stp>
        <stp>8/7/2006</stp>
        <stp>8/7/2006</stp>
        <stp>[Fixed Income  Prices 2004-2009.xlsx]TIPS!R534C36</stp>
        <tr r="AJ534" s="1"/>
      </tp>
      <tp>
        <v>1.1406499999999999</v>
        <stp/>
        <stp>##V3_BDHV12</stp>
        <stp>9128277J5 Govt</stp>
        <stp>IDX_RATIO</stp>
        <stp>8/4/2006</stp>
        <stp>8/4/2006</stp>
        <stp>[Fixed Income  Prices 2004-2009.xlsx]TIPS!R533C36</stp>
        <tr r="AJ533" s="1"/>
      </tp>
      <tp>
        <v>1.1405799999999999</v>
        <stp/>
        <stp>##V3_BDHV12</stp>
        <stp>9128277J5 Govt</stp>
        <stp>IDX_RATIO</stp>
        <stp>8/3/2006</stp>
        <stp>8/3/2006</stp>
        <stp>[Fixed Income  Prices 2004-2009.xlsx]TIPS!R532C36</stp>
        <tr r="AJ532" s="1"/>
      </tp>
      <tp>
        <v>1.1405000000000001</v>
        <stp/>
        <stp>##V3_BDHV12</stp>
        <stp>9128277J5 Govt</stp>
        <stp>IDX_RATIO</stp>
        <stp>8/2/2006</stp>
        <stp>8/2/2006</stp>
        <stp>[Fixed Income  Prices 2004-2009.xlsx]TIPS!R531C36</stp>
        <tr r="AJ531" s="1"/>
      </tp>
      <tp>
        <v>1.1404300000000001</v>
        <stp/>
        <stp>##V3_BDHV12</stp>
        <stp>9128277J5 Govt</stp>
        <stp>IDX_RATIO</stp>
        <stp>8/1/2006</stp>
        <stp>8/1/2006</stp>
        <stp>[Fixed Income  Prices 2004-2009.xlsx]TIPS!R530C36</stp>
        <tr r="AJ530" s="1"/>
      </tp>
      <tp>
        <v>1.1410100000000001</v>
        <stp/>
        <stp>##V3_BDHV12</stp>
        <stp>9128277J5 Govt</stp>
        <stp>IDX_RATIO</stp>
        <stp>8/9/2006</stp>
        <stp>8/9/2006</stp>
        <stp>[Fixed Income  Prices 2004-2009.xlsx]TIPS!R536C36</stp>
        <tr r="AJ536" s="1"/>
      </tp>
      <tp>
        <v>1.1409400000000001</v>
        <stp/>
        <stp>##V3_BDHV12</stp>
        <stp>9128277J5 Govt</stp>
        <stp>IDX_RATIO</stp>
        <stp>8/8/2006</stp>
        <stp>8/8/2006</stp>
        <stp>[Fixed Income  Prices 2004-2009.xlsx]TIPS!R535C36</stp>
        <tr r="AJ535" s="1"/>
      </tp>
      <tp>
        <v>1.23499</v>
        <stp/>
        <stp>##V3_BDHV12</stp>
        <stp>9128274Y5 Govt</stp>
        <stp>IDX_RATIO</stp>
        <stp>8/4/2006</stp>
        <stp>8/4/2006</stp>
        <stp>[Fixed Income  Prices 2004-2009.xlsx]TIPS!R533C16</stp>
        <tr r="P533" s="1"/>
      </tp>
      <tp>
        <v>1.2352300000000001</v>
        <stp/>
        <stp>##V3_BDHV12</stp>
        <stp>9128274Y5 Govt</stp>
        <stp>IDX_RATIO</stp>
        <stp>8/7/2006</stp>
        <stp>8/7/2006</stp>
        <stp>[Fixed Income  Prices 2004-2009.xlsx]TIPS!R534C16</stp>
        <tr r="P534" s="1"/>
      </tp>
      <tp>
        <v>1.2347600000000001</v>
        <stp/>
        <stp>##V3_BDHV12</stp>
        <stp>9128274Y5 Govt</stp>
        <stp>IDX_RATIO</stp>
        <stp>8/1/2006</stp>
        <stp>8/1/2006</stp>
        <stp>[Fixed Income  Prices 2004-2009.xlsx]TIPS!R530C16</stp>
        <tr r="P530" s="1"/>
      </tp>
      <tp>
        <v>1.2348300000000001</v>
        <stp/>
        <stp>##V3_BDHV12</stp>
        <stp>9128274Y5 Govt</stp>
        <stp>IDX_RATIO</stp>
        <stp>8/2/2006</stp>
        <stp>8/2/2006</stp>
        <stp>[Fixed Income  Prices 2004-2009.xlsx]TIPS!R531C16</stp>
        <tr r="P531" s="1"/>
      </tp>
      <tp>
        <v>1.23491</v>
        <stp/>
        <stp>##V3_BDHV12</stp>
        <stp>9128274Y5 Govt</stp>
        <stp>IDX_RATIO</stp>
        <stp>8/3/2006</stp>
        <stp>8/3/2006</stp>
        <stp>[Fixed Income  Prices 2004-2009.xlsx]TIPS!R532C16</stp>
        <tr r="P532" s="1"/>
      </tp>
      <tp>
        <v>1.2353099999999999</v>
        <stp/>
        <stp>##V3_BDHV12</stp>
        <stp>9128274Y5 Govt</stp>
        <stp>IDX_RATIO</stp>
        <stp>8/8/2006</stp>
        <stp>8/8/2006</stp>
        <stp>[Fixed Income  Prices 2004-2009.xlsx]TIPS!R535C16</stp>
        <tr r="P535" s="1"/>
      </tp>
      <tp>
        <v>1.23539</v>
        <stp/>
        <stp>##V3_BDHV12</stp>
        <stp>9128274Y5 Govt</stp>
        <stp>IDX_RATIO</stp>
        <stp>8/9/2006</stp>
        <stp>8/9/2006</stp>
        <stp>[Fixed Income  Prices 2004-2009.xlsx]TIPS!R536C16</stp>
        <tr r="P536" s="1"/>
      </tp>
      <tp>
        <v>1.2540800000000001</v>
        <stp/>
        <stp>##V3_BDHV12</stp>
        <stp>9128273T7 Govt</stp>
        <stp>IDX_RATIO</stp>
        <stp>8/9/2006</stp>
        <stp>8/9/2006</stp>
        <stp>[Fixed Income  Prices 2004-2009.xlsx]TIPS!R536C12</stp>
        <tr r="L536" s="1"/>
      </tp>
      <tp>
        <v>1.254</v>
        <stp/>
        <stp>##V3_BDHV12</stp>
        <stp>9128273T7 Govt</stp>
        <stp>IDX_RATIO</stp>
        <stp>8/8/2006</stp>
        <stp>8/8/2006</stp>
        <stp>[Fixed Income  Prices 2004-2009.xlsx]TIPS!R535C12</stp>
        <tr r="L535" s="1"/>
      </tp>
      <tp>
        <v>1.2536800000000001</v>
        <stp/>
        <stp>##V3_BDHV12</stp>
        <stp>9128273T7 Govt</stp>
        <stp>IDX_RATIO</stp>
        <stp>8/4/2006</stp>
        <stp>8/4/2006</stp>
        <stp>[Fixed Income  Prices 2004-2009.xlsx]TIPS!R533C12</stp>
        <tr r="L533" s="1"/>
      </tp>
      <tp>
        <v>1.2539199999999999</v>
        <stp/>
        <stp>##V3_BDHV12</stp>
        <stp>9128273T7 Govt</stp>
        <stp>IDX_RATIO</stp>
        <stp>8/7/2006</stp>
        <stp>8/7/2006</stp>
        <stp>[Fixed Income  Prices 2004-2009.xlsx]TIPS!R534C12</stp>
        <tr r="L534" s="1"/>
      </tp>
      <tp>
        <v>1.2534399999999999</v>
        <stp/>
        <stp>##V3_BDHV12</stp>
        <stp>9128273T7 Govt</stp>
        <stp>IDX_RATIO</stp>
        <stp>8/1/2006</stp>
        <stp>8/1/2006</stp>
        <stp>[Fixed Income  Prices 2004-2009.xlsx]TIPS!R530C12</stp>
        <tr r="L530" s="1"/>
      </tp>
      <tp>
        <v>1.2536</v>
        <stp/>
        <stp>##V3_BDHV12</stp>
        <stp>9128273T7 Govt</stp>
        <stp>IDX_RATIO</stp>
        <stp>8/3/2006</stp>
        <stp>8/3/2006</stp>
        <stp>[Fixed Income  Prices 2004-2009.xlsx]TIPS!R532C12</stp>
        <tr r="L532" s="1"/>
      </tp>
      <tp>
        <v>1.25352</v>
        <stp/>
        <stp>##V3_BDHV12</stp>
        <stp>9128273T7 Govt</stp>
        <stp>IDX_RATIO</stp>
        <stp>8/2/2006</stp>
        <stp>8/2/2006</stp>
        <stp>[Fixed Income  Prices 2004-2009.xlsx]TIPS!R531C12</stp>
        <tr r="L531" s="1"/>
      </tp>
      <tp>
        <v>1.2896000000000001</v>
        <stp/>
        <stp>##V3_BDHV12</stp>
        <stp>9128273T7 Govt</stp>
        <stp>IDX_RATIO</stp>
        <stp>9/7/2007</stp>
        <stp>9/7/2007</stp>
        <stp>[Fixed Income  Prices 2004-2009.xlsx]TIPS!R818C12</stp>
        <tr r="L818" s="1"/>
      </tp>
      <tp>
        <v>1.2896099999999999</v>
        <stp/>
        <stp>##V3_BDHV12</stp>
        <stp>9128273T7 Govt</stp>
        <stp>IDX_RATIO</stp>
        <stp>9/6/2007</stp>
        <stp>9/6/2007</stp>
        <stp>[Fixed Income  Prices 2004-2009.xlsx]TIPS!R817C12</stp>
        <tr r="L817" s="1"/>
      </tp>
      <tp>
        <v>1.28962</v>
        <stp/>
        <stp>##V3_BDHV12</stp>
        <stp>9128273T7 Govt</stp>
        <stp>IDX_RATIO</stp>
        <stp>9/5/2007</stp>
        <stp>9/5/2007</stp>
        <stp>[Fixed Income  Prices 2004-2009.xlsx]TIPS!R816C12</stp>
        <tr r="L816" s="1"/>
      </tp>
      <tp>
        <v>1.2896300000000001</v>
        <stp/>
        <stp>##V3_BDHV12</stp>
        <stp>9128273T7 Govt</stp>
        <stp>IDX_RATIO</stp>
        <stp>9/4/2007</stp>
        <stp>9/4/2007</stp>
        <stp>[Fixed Income  Prices 2004-2009.xlsx]TIPS!R815C12</stp>
        <tr r="L815" s="1"/>
      </tp>
      <tp>
        <v>1.28965</v>
        <stp/>
        <stp>##V3_BDHV12</stp>
        <stp>9128273T7 Govt</stp>
        <stp>IDX_RATIO</stp>
        <stp>9/3/2007</stp>
        <stp>9/3/2007</stp>
        <stp>[Fixed Income  Prices 2004-2009.xlsx]TIPS!R814C12</stp>
        <tr r="L814" s="1"/>
      </tp>
      <tp>
        <v>1.2383299999999999</v>
        <stp/>
        <stp>##V3_BDHV12</stp>
        <stp>9128275W8 Govt</stp>
        <stp>IDX_RATIO</stp>
        <stp>9/6/2007</stp>
        <stp>9/6/2007</stp>
        <stp>[Fixed Income  Prices 2004-2009.xlsx]TIPS!R817C20</stp>
        <tr r="T817" s="1"/>
      </tp>
      <tp>
        <v>1.2383200000000001</v>
        <stp/>
        <stp>##V3_BDHV12</stp>
        <stp>9128275W8 Govt</stp>
        <stp>IDX_RATIO</stp>
        <stp>9/7/2007</stp>
        <stp>9/7/2007</stp>
        <stp>[Fixed Income  Prices 2004-2009.xlsx]TIPS!R818C20</stp>
        <tr r="T818" s="1"/>
      </tp>
      <tp>
        <v>1.2383500000000001</v>
        <stp/>
        <stp>##V3_BDHV12</stp>
        <stp>9128275W8 Govt</stp>
        <stp>IDX_RATIO</stp>
        <stp>9/4/2007</stp>
        <stp>9/4/2007</stp>
        <stp>[Fixed Income  Prices 2004-2009.xlsx]TIPS!R815C20</stp>
        <tr r="T815" s="1"/>
      </tp>
      <tp>
        <v>1.23834</v>
        <stp/>
        <stp>##V3_BDHV12</stp>
        <stp>9128275W8 Govt</stp>
        <stp>IDX_RATIO</stp>
        <stp>9/5/2007</stp>
        <stp>9/5/2007</stp>
        <stp>[Fixed Income  Prices 2004-2009.xlsx]TIPS!R816C20</stp>
        <tr r="T816" s="1"/>
      </tp>
      <tp>
        <v>1.2383599999999999</v>
        <stp/>
        <stp>##V3_BDHV12</stp>
        <stp>9128275W8 Govt</stp>
        <stp>IDX_RATIO</stp>
        <stp>9/3/2007</stp>
        <stp>9/3/2007</stp>
        <stp>[Fixed Income  Prices 2004-2009.xlsx]TIPS!R814C20</stp>
        <tr r="T814" s="1"/>
      </tp>
      <tp>
        <v>1.19709</v>
        <stp/>
        <stp>##V3_BDHV12</stp>
        <stp>9128276R8 Govt</stp>
        <stp>IDX_RATIO</stp>
        <stp>9/3/2007</stp>
        <stp>9/3/2007</stp>
        <stp>[Fixed Income  Prices 2004-2009.xlsx]TIPS!R814C28</stp>
        <tr r="AB814" s="1"/>
      </tp>
      <tp>
        <v>1.1970499999999999</v>
        <stp/>
        <stp>##V3_BDHV12</stp>
        <stp>9128276R8 Govt</stp>
        <stp>IDX_RATIO</stp>
        <stp>9/7/2007</stp>
        <stp>9/7/2007</stp>
        <stp>[Fixed Income  Prices 2004-2009.xlsx]TIPS!R818C28</stp>
        <tr r="AB818" s="1"/>
      </tp>
      <tp>
        <v>1.19706</v>
        <stp/>
        <stp>##V3_BDHV12</stp>
        <stp>9128276R8 Govt</stp>
        <stp>IDX_RATIO</stp>
        <stp>9/6/2007</stp>
        <stp>9/6/2007</stp>
        <stp>[Fixed Income  Prices 2004-2009.xlsx]TIPS!R817C28</stp>
        <tr r="AB817" s="1"/>
      </tp>
      <tp>
        <v>1.1970700000000001</v>
        <stp/>
        <stp>##V3_BDHV12</stp>
        <stp>9128276R8 Govt</stp>
        <stp>IDX_RATIO</stp>
        <stp>9/5/2007</stp>
        <stp>9/5/2007</stp>
        <stp>[Fixed Income  Prices 2004-2009.xlsx]TIPS!R816C28</stp>
        <tr r="AB816" s="1"/>
      </tp>
      <tp>
        <v>1.1970799999999999</v>
        <stp/>
        <stp>##V3_BDHV12</stp>
        <stp>9128276R8 Govt</stp>
        <stp>IDX_RATIO</stp>
        <stp>9/4/2007</stp>
        <stp>9/4/2007</stp>
        <stp>[Fixed Income  Prices 2004-2009.xlsx]TIPS!R815C28</stp>
        <tr r="AB815" s="1"/>
      </tp>
      <tp>
        <v>1.1733500000000001</v>
        <stp/>
        <stp>##V3_BDHV12</stp>
        <stp>9128277J5 Govt</stp>
        <stp>IDX_RATIO</stp>
        <stp>9/5/2007</stp>
        <stp>9/5/2007</stp>
        <stp>[Fixed Income  Prices 2004-2009.xlsx]TIPS!R816C36</stp>
        <tr r="AJ816" s="1"/>
      </tp>
      <tp>
        <v>1.17336</v>
        <stp/>
        <stp>##V3_BDHV12</stp>
        <stp>9128277J5 Govt</stp>
        <stp>IDX_RATIO</stp>
        <stp>9/4/2007</stp>
        <stp>9/4/2007</stp>
        <stp>[Fixed Income  Prices 2004-2009.xlsx]TIPS!R815C36</stp>
        <tr r="AJ815" s="1"/>
      </tp>
      <tp>
        <v>1.17333</v>
        <stp/>
        <stp>##V3_BDHV12</stp>
        <stp>9128277J5 Govt</stp>
        <stp>IDX_RATIO</stp>
        <stp>9/7/2007</stp>
        <stp>9/7/2007</stp>
        <stp>[Fixed Income  Prices 2004-2009.xlsx]TIPS!R818C36</stp>
        <tr r="AJ818" s="1"/>
      </tp>
      <tp>
        <v>1.17334</v>
        <stp/>
        <stp>##V3_BDHV12</stp>
        <stp>9128277J5 Govt</stp>
        <stp>IDX_RATIO</stp>
        <stp>9/6/2007</stp>
        <stp>9/6/2007</stp>
        <stp>[Fixed Income  Prices 2004-2009.xlsx]TIPS!R817C36</stp>
        <tr r="AJ817" s="1"/>
      </tp>
      <tp>
        <v>1.17337</v>
        <stp/>
        <stp>##V3_BDHV12</stp>
        <stp>9128277J5 Govt</stp>
        <stp>IDX_RATIO</stp>
        <stp>9/3/2007</stp>
        <stp>9/3/2007</stp>
        <stp>[Fixed Income  Prices 2004-2009.xlsx]TIPS!R814C36</stp>
        <tr r="AJ814" s="1"/>
      </tp>
      <tp>
        <v>1.2703899999999999</v>
        <stp/>
        <stp>##V3_BDHV12</stp>
        <stp>9128274Y5 Govt</stp>
        <stp>IDX_RATIO</stp>
        <stp>9/6/2007</stp>
        <stp>9/6/2007</stp>
        <stp>[Fixed Income  Prices 2004-2009.xlsx]TIPS!R817C16</stp>
        <tr r="P817" s="1"/>
      </tp>
      <tp>
        <v>1.27037</v>
        <stp/>
        <stp>##V3_BDHV12</stp>
        <stp>9128274Y5 Govt</stp>
        <stp>IDX_RATIO</stp>
        <stp>9/7/2007</stp>
        <stp>9/7/2007</stp>
        <stp>[Fixed Income  Prices 2004-2009.xlsx]TIPS!R818C16</stp>
        <tr r="P818" s="1"/>
      </tp>
      <tp>
        <v>1.27041</v>
        <stp/>
        <stp>##V3_BDHV12</stp>
        <stp>9128274Y5 Govt</stp>
        <stp>IDX_RATIO</stp>
        <stp>9/4/2007</stp>
        <stp>9/4/2007</stp>
        <stp>[Fixed Income  Prices 2004-2009.xlsx]TIPS!R815C16</stp>
        <tr r="P815" s="1"/>
      </tp>
      <tp>
        <v>1.2704</v>
        <stp/>
        <stp>##V3_BDHV12</stp>
        <stp>9128274Y5 Govt</stp>
        <stp>IDX_RATIO</stp>
        <stp>9/5/2007</stp>
        <stp>9/5/2007</stp>
        <stp>[Fixed Income  Prices 2004-2009.xlsx]TIPS!R816C16</stp>
        <tr r="P816" s="1"/>
      </tp>
      <tp>
        <v>1.2704200000000001</v>
        <stp/>
        <stp>##V3_BDHV12</stp>
        <stp>9128274Y5 Govt</stp>
        <stp>IDX_RATIO</stp>
        <stp>9/3/2007</stp>
        <stp>9/3/2007</stp>
        <stp>[Fixed Income  Prices 2004-2009.xlsx]TIPS!R814C16</stp>
        <tr r="P814" s="1"/>
      </tp>
      <tp t="e">
        <v>#N/A</v>
        <stp/>
        <stp>##V3_BDHV12</stp>
        <stp>912833KJ Govt</stp>
        <stp>YLD_YTM_ASK</stp>
        <stp>20070803</stp>
        <stp>20071026</stp>
        <stp>[Fixed Income  Prices 2004-2009.xlsx]STRIP Yield Curve!R109C10</stp>
        <stp>Days=N</stp>
        <stp>Fill=B</stp>
        <stp>Sort=D</stp>
        <stp>Per=cW</stp>
        <stp>Dts=H</stp>
        <stp>cols=1;rows=13</stp>
        <tr r="J109" s="4"/>
      </tp>
      <tp t="e">
        <v>#N/A</v>
        <stp/>
        <stp>##V3_BDHV12</stp>
        <stp>912833KN Govt</stp>
        <stp>YLD_YTM_ASK</stp>
        <stp>20070803</stp>
        <stp>20071026</stp>
        <stp>[Fixed Income  Prices 2004-2009.xlsx]STRIP Yield Curve!R109C11</stp>
        <stp>Days=N</stp>
        <stp>Fill=B</stp>
        <stp>Sort=D</stp>
        <stp>Per=cW</stp>
        <stp>Dts=H</stp>
        <stp>cols=1;rows=13</stp>
        <tr r="K109" s="4"/>
      </tp>
      <tp t="e">
        <v>#N/A</v>
        <stp/>
        <stp>##V3_BDHV12</stp>
        <stp>912833XY Govt</stp>
        <stp>YLD_YTM_ASK</stp>
        <stp>20040820</stp>
        <stp>20041112</stp>
        <stp>[Fixed Income  Prices 2004-2009.xlsx]STRIP Yield Curve!R263C14</stp>
        <stp>Days=N</stp>
        <stp>Fill=B</stp>
        <stp>Sort=D</stp>
        <stp>Per=cW</stp>
        <stp>Dts=H</stp>
        <stp>cols=1;rows=13</stp>
        <tr r="N263" s="4"/>
      </tp>
      <tp t="e">
        <v>#N/A</v>
        <stp/>
        <stp>##V3_BDHV12</stp>
        <stp>912833LJ Govt</stp>
        <stp>YLD_YTM_ASK</stp>
        <stp>20070803</stp>
        <stp>20071026</stp>
        <stp>[Fixed Income  Prices 2004-2009.xlsx]STRIP Yield Curve!R109C12</stp>
        <stp>Days=N</stp>
        <stp>Fill=B</stp>
        <stp>Sort=D</stp>
        <stp>Per=cW</stp>
        <stp>Dts=H</stp>
        <stp>cols=1;rows=13</stp>
        <tr r="L109" s="4"/>
      </tp>
      <tp t="e">
        <v>#N/A</v>
        <stp/>
        <stp>##V3_BDHV12</stp>
        <stp>912833PE Govt</stp>
        <stp>YLD_YTM_ASK</stp>
        <stp>20070803</stp>
        <stp>20071026</stp>
        <stp>[Fixed Income  Prices 2004-2009.xlsx]STRIP Yield Curve!R109C13</stp>
        <stp>Days=N</stp>
        <stp>Fill=B</stp>
        <stp>Sort=D</stp>
        <stp>Per=cW</stp>
        <stp>Dts=H</stp>
        <stp>cols=1;rows=13</stp>
        <tr r="M109" s="4"/>
      </tp>
      <tp t="e">
        <v>#N/A</v>
        <stp/>
        <stp>##V3_BDHV12</stp>
        <stp>912833DG Govt</stp>
        <stp>YLD_YTM_ASK</stp>
        <stp>20040820</stp>
        <stp>20041112</stp>
        <stp>[Fixed Income  Prices 2004-2009.xlsx]STRIP Yield Curve!R263C11</stp>
        <stp>Days=N</stp>
        <stp>Fill=B</stp>
        <stp>Sort=D</stp>
        <stp>Per=cW</stp>
        <stp>Dts=H</stp>
        <stp>cols=1;rows=13</stp>
        <tr r="K263" s="4"/>
      </tp>
      <tp t="e">
        <v>#N/A</v>
        <stp/>
        <stp>##V3_BDHV12</stp>
        <stp>912833DE Govt</stp>
        <stp>YLD_YTM_ASK</stp>
        <stp>20040820</stp>
        <stp>20041112</stp>
        <stp>[Fixed Income  Prices 2004-2009.xlsx]STRIP Yield Curve!R263C10</stp>
        <stp>Days=N</stp>
        <stp>Fill=B</stp>
        <stp>Sort=D</stp>
        <stp>Per=cW</stp>
        <stp>Dts=H</stp>
        <stp>cols=1;rows=13</stp>
        <tr r="J263" s="4"/>
      </tp>
      <tp t="e">
        <v>#N/A</v>
        <stp/>
        <stp>##V3_BDHV12</stp>
        <stp>912833LS Govt</stp>
        <stp>YLD_YTM_ASK</stp>
        <stp>20040820</stp>
        <stp>20041112</stp>
        <stp>[Fixed Income  Prices 2004-2009.xlsx]STRIP Yield Curve!R263C13</stp>
        <stp>Days=N</stp>
        <stp>Fill=B</stp>
        <stp>Sort=D</stp>
        <stp>Per=cW</stp>
        <stp>Dts=H</stp>
        <stp>cols=1;rows=13</stp>
        <tr r="M263" s="4"/>
      </tp>
      <tp t="e">
        <v>#N/A</v>
        <stp/>
        <stp>##V3_BDHV12</stp>
        <stp>912833KW Govt</stp>
        <stp>YLD_YTM_ASK</stp>
        <stp>20040820</stp>
        <stp>20041112</stp>
        <stp>[Fixed Income  Prices 2004-2009.xlsx]STRIP Yield Curve!R263C12</stp>
        <stp>Days=N</stp>
        <stp>Fill=B</stp>
        <stp>Sort=D</stp>
        <stp>Per=cW</stp>
        <stp>Dts=H</stp>
        <stp>cols=1;rows=13</stp>
        <tr r="L263" s="4"/>
      </tp>
      <tp>
        <v>1.21129</v>
        <stp/>
        <stp>##V3_BDHV12</stp>
        <stp>9128273T7 Govt</stp>
        <stp>IDX_RATIO</stp>
        <stp>10/10/2005</stp>
        <stp>10/10/2005</stp>
        <stp>[Fixed Income  Prices 2004-2009.xlsx]TIPS!R320C12</stp>
        <tr r="L320" s="1"/>
      </tp>
      <tp>
        <v>1.21329</v>
        <stp/>
        <stp>##V3_BDHV12</stp>
        <stp>9128273T7 Govt</stp>
        <stp>IDX_RATIO</stp>
        <stp>10/20/2005</stp>
        <stp>10/20/2005</stp>
        <stp>[Fixed Income  Prices 2004-2009.xlsx]TIPS!R328C12</stp>
        <tr r="L328" s="1"/>
      </tp>
      <tp>
        <v>1.23902</v>
        <stp/>
        <stp>##V3_BDHV12</stp>
        <stp>9128274Y5 Govt</stp>
        <stp>IDX_RATIO</stp>
        <stp>11/22/2006</stp>
        <stp>11/22/2006</stp>
        <stp>[Fixed Income  Prices 2004-2009.xlsx]TIPS!R611C16</stp>
        <tr r="P611" s="1"/>
      </tp>
      <tp>
        <v>1.21123</v>
        <stp/>
        <stp>##V3_BDHV12</stp>
        <stp>9128275W8 Govt</stp>
        <stp>IDX_RATIO</stp>
        <stp>10/23/2006</stp>
        <stp>10/23/2006</stp>
        <stp>[Fixed Income  Prices 2004-2009.xlsx]TIPS!R589C20</stp>
        <tr r="T589" s="1"/>
      </tp>
      <tp>
        <v>1.2104600000000001</v>
        <stp/>
        <stp>##V3_BDHV12</stp>
        <stp>9128275W8 Govt</stp>
        <stp>IDX_RATIO</stp>
        <stp>10/13/2006</stp>
        <stp>10/13/2006</stp>
        <stp>[Fixed Income  Prices 2004-2009.xlsx]TIPS!R583C20</stp>
        <tr r="T583" s="1"/>
      </tp>
      <tp>
        <v>1.22559</v>
        <stp/>
        <stp>##V3_BDHV12</stp>
        <stp>9128273T7 Govt</stp>
        <stp>IDX_RATIO</stp>
        <stp>11/21/2005</stp>
        <stp>11/21/2005</stp>
        <stp>[Fixed Income  Prices 2004-2009.xlsx]TIPS!R350C12</stp>
        <tr r="L350" s="1"/>
      </tp>
      <tp>
        <v>1.2206399999999999</v>
        <stp/>
        <stp>##V3_BDHV12</stp>
        <stp>9128273T7 Govt</stp>
        <stp>IDX_RATIO</stp>
        <stp>11/11/2005</stp>
        <stp>11/11/2005</stp>
        <stp>[Fixed Income  Prices 2004-2009.xlsx]TIPS!R344C12</stp>
        <tr r="L344" s="1"/>
      </tp>
      <tp>
        <v>1.20387</v>
        <stp/>
        <stp>##V3_BDHV12</stp>
        <stp>9128275W8 Govt</stp>
        <stp>IDX_RATIO</stp>
        <stp>12/11/2006</stp>
        <stp>12/11/2006</stp>
        <stp>[Fixed Income  Prices 2004-2009.xlsx]TIPS!R624C20</stp>
        <tr r="T624" s="1"/>
      </tp>
      <tp>
        <v>1.1798500000000001</v>
        <stp/>
        <stp>##V3_BDHV12</stp>
        <stp>9128273T7 Govt</stp>
        <stp>IDX_RATIO</stp>
        <stp>12/23/2004</stp>
        <stp>12/23/2004</stp>
        <stp>[Fixed Income  Prices 2004-2009.xlsx]TIPS!R114C12</stp>
        <tr r="L114" s="1"/>
      </tp>
      <tp>
        <v>1.2017599999999999</v>
        <stp/>
        <stp>##V3_BDHV12</stp>
        <stp>9128275W8 Govt</stp>
        <stp>IDX_RATIO</stp>
        <stp>12/21/2006</stp>
        <stp>12/21/2006</stp>
        <stp>[Fixed Income  Prices 2004-2009.xlsx]TIPS!R632C20</stp>
        <tr r="T632" s="1"/>
      </tp>
      <tp>
        <v>1.1778500000000001</v>
        <stp/>
        <stp>##V3_BDHV12</stp>
        <stp>9128273T7 Govt</stp>
        <stp>IDX_RATIO</stp>
        <stp>12/13/2004</stp>
        <stp>12/13/2004</stp>
        <stp>[Fixed Income  Prices 2004-2009.xlsx]TIPS!R106C12</stp>
        <tr r="L106" s="1"/>
      </tp>
      <tp>
        <v>1.16751</v>
        <stp/>
        <stp>##V3_BDHV12</stp>
        <stp>9128276R8 Govt</stp>
        <stp>IDX_RATIO</stp>
        <stp>11/22/2006</stp>
        <stp>11/22/2006</stp>
        <stp>[Fixed Income  Prices 2004-2009.xlsx]TIPS!R611C28</stp>
        <tr r="AB611" s="1"/>
      </tp>
      <tp>
        <v>1.1443699999999999</v>
        <stp/>
        <stp>##V3_BDHV12</stp>
        <stp>9128277J5 Govt</stp>
        <stp>IDX_RATIO</stp>
        <stp>11/22/2006</stp>
        <stp>11/22/2006</stp>
        <stp>[Fixed Income  Prices 2004-2009.xlsx]TIPS!R611C36</stp>
        <tr r="AJ611" s="1"/>
      </tp>
      <tp>
        <v>1.23142</v>
        <stp/>
        <stp>##V3_BDHV12</stp>
        <stp>9128273T7 Govt</stp>
        <stp>IDX_RATIO</stp>
        <stp>12/12/2005</stp>
        <stp>12/12/2005</stp>
        <stp>[Fixed Income  Prices 2004-2009.xlsx]TIPS!R365C12</stp>
        <tr r="L365" s="1"/>
      </tp>
      <tp>
        <v>1.2322200000000001</v>
        <stp/>
        <stp>##V3_BDHV12</stp>
        <stp>9128273T7 Govt</stp>
        <stp>IDX_RATIO</stp>
        <stp>12/22/2005</stp>
        <stp>12/22/2005</stp>
        <stp>[Fixed Income  Prices 2004-2009.xlsx]TIPS!R373C12</stp>
        <tr r="L373" s="1"/>
      </tp>
      <tp>
        <v>1.2077599999999999</v>
        <stp/>
        <stp>##V3_BDHV12</stp>
        <stp>9128275W8 Govt</stp>
        <stp>IDX_RATIO</stp>
        <stp>11/22/2006</stp>
        <stp>11/22/2006</stp>
        <stp>[Fixed Income  Prices 2004-2009.xlsx]TIPS!R611C20</stp>
        <tr r="T611" s="1"/>
      </tp>
      <tp>
        <v>1.24258</v>
        <stp/>
        <stp>##V3_BDHV12</stp>
        <stp>9128274Y5 Govt</stp>
        <stp>IDX_RATIO</stp>
        <stp>10/23/2006</stp>
        <stp>10/23/2006</stp>
        <stp>[Fixed Income  Prices 2004-2009.xlsx]TIPS!R589C16</stp>
        <tr r="P589" s="1"/>
      </tp>
      <tp>
        <v>1.2418</v>
        <stp/>
        <stp>##V3_BDHV12</stp>
        <stp>9128274Y5 Govt</stp>
        <stp>IDX_RATIO</stp>
        <stp>10/13/2006</stp>
        <stp>10/13/2006</stp>
        <stp>[Fixed Income  Prices 2004-2009.xlsx]TIPS!R583C16</stp>
        <tr r="P583" s="1"/>
      </tp>
      <tp>
        <v>1.1637500000000001</v>
        <stp/>
        <stp>##V3_BDHV12</stp>
        <stp>9128276R8 Govt</stp>
        <stp>IDX_RATIO</stp>
        <stp>12/11/2006</stp>
        <stp>12/11/2006</stp>
        <stp>[Fixed Income  Prices 2004-2009.xlsx]TIPS!R624C28</stp>
        <tr r="AB624" s="1"/>
      </tp>
      <tp>
        <v>1.16171</v>
        <stp/>
        <stp>##V3_BDHV12</stp>
        <stp>9128276R8 Govt</stp>
        <stp>IDX_RATIO</stp>
        <stp>12/21/2006</stp>
        <stp>12/21/2006</stp>
        <stp>[Fixed Income  Prices 2004-2009.xlsx]TIPS!R632C28</stp>
        <tr r="AB632" s="1"/>
      </tp>
      <tp>
        <v>1.13869</v>
        <stp/>
        <stp>##V3_BDHV12</stp>
        <stp>9128277J5 Govt</stp>
        <stp>IDX_RATIO</stp>
        <stp>12/21/2006</stp>
        <stp>12/21/2006</stp>
        <stp>[Fixed Income  Prices 2004-2009.xlsx]TIPS!R632C36</stp>
        <tr r="AJ632" s="1"/>
      </tp>
      <tp>
        <v>1.1406799999999999</v>
        <stp/>
        <stp>##V3_BDHV12</stp>
        <stp>9128277J5 Govt</stp>
        <stp>IDX_RATIO</stp>
        <stp>12/11/2006</stp>
        <stp>12/11/2006</stp>
        <stp>[Fixed Income  Prices 2004-2009.xlsx]TIPS!R624C36</stp>
        <tr r="AJ624" s="1"/>
      </tp>
      <tp>
        <v>1.1708700000000001</v>
        <stp/>
        <stp>##V3_BDHV12</stp>
        <stp>9128276R8 Govt</stp>
        <stp>IDX_RATIO</stp>
        <stp>10/23/2006</stp>
        <stp>10/23/2006</stp>
        <stp>[Fixed Income  Prices 2004-2009.xlsx]TIPS!R589C28</stp>
        <tr r="AB589" s="1"/>
      </tp>
      <tp>
        <v>1.1701299999999999</v>
        <stp/>
        <stp>##V3_BDHV12</stp>
        <stp>9128276R8 Govt</stp>
        <stp>IDX_RATIO</stp>
        <stp>10/13/2006</stp>
        <stp>10/13/2006</stp>
        <stp>[Fixed Income  Prices 2004-2009.xlsx]TIPS!R583C28</stp>
        <tr r="AB583" s="1"/>
      </tp>
      <tp>
        <v>1.2350300000000001</v>
        <stp/>
        <stp>##V3_BDHV12</stp>
        <stp>9128274Y5 Govt</stp>
        <stp>IDX_RATIO</stp>
        <stp>12/11/2006</stp>
        <stp>12/11/2006</stp>
        <stp>[Fixed Income  Prices 2004-2009.xlsx]TIPS!R624C16</stp>
        <tr r="P624" s="1"/>
      </tp>
      <tp>
        <v>1.2328699999999999</v>
        <stp/>
        <stp>##V3_BDHV12</stp>
        <stp>9128274Y5 Govt</stp>
        <stp>IDX_RATIO</stp>
        <stp>12/21/2006</stp>
        <stp>12/21/2006</stp>
        <stp>[Fixed Income  Prices 2004-2009.xlsx]TIPS!R632C16</stp>
        <tr r="P632" s="1"/>
      </tp>
      <tp>
        <v>1.14693</v>
        <stp/>
        <stp>##V3_BDHV12</stp>
        <stp>9128277J5 Govt</stp>
        <stp>IDX_RATIO</stp>
        <stp>10/13/2006</stp>
        <stp>10/13/2006</stp>
        <stp>[Fixed Income  Prices 2004-2009.xlsx]TIPS!R583C36</stp>
        <tr r="AJ583" s="1"/>
      </tp>
      <tp>
        <v>1.1476600000000001</v>
        <stp/>
        <stp>##V3_BDHV12</stp>
        <stp>9128277J5 Govt</stp>
        <stp>IDX_RATIO</stp>
        <stp>10/23/2006</stp>
        <stp>10/23/2006</stp>
        <stp>[Fixed Income  Prices 2004-2009.xlsx]TIPS!R589C36</stp>
        <tr r="AJ589" s="1"/>
      </tp>
      <tp>
        <v>1.17685</v>
        <stp/>
        <stp>##V3_BDHV12</stp>
        <stp>9128275W8 Govt</stp>
        <stp>IDX_RATIO</stp>
        <stp>11/21/2005</stp>
        <stp>11/21/2005</stp>
        <stp>[Fixed Income  Prices 2004-2009.xlsx]TIPS!R350C20</stp>
        <tr r="T350" s="1"/>
      </tp>
      <tp>
        <v>1.1720999999999999</v>
        <stp/>
        <stp>##V3_BDHV12</stp>
        <stp>9128275W8 Govt</stp>
        <stp>IDX_RATIO</stp>
        <stp>11/11/2005</stp>
        <stp>11/11/2005</stp>
        <stp>[Fixed Income  Prices 2004-2009.xlsx]TIPS!R344C20</stp>
        <tr r="T344" s="1"/>
      </tp>
      <tp>
        <v>1.13293</v>
        <stp/>
        <stp>##V3_BDHV12</stp>
        <stp>9128275W8 Govt</stp>
        <stp>IDX_RATIO</stp>
        <stp>12/23/2004</stp>
        <stp>12/23/2004</stp>
        <stp>[Fixed Income  Prices 2004-2009.xlsx]TIPS!R114C20</stp>
        <tr r="T114" s="1"/>
      </tp>
      <tp>
        <v>1.2537199999999999</v>
        <stp/>
        <stp>##V3_BDHV12</stp>
        <stp>9128273T7 Govt</stp>
        <stp>IDX_RATIO</stp>
        <stp>12/11/2006</stp>
        <stp>12/11/2006</stp>
        <stp>[Fixed Income  Prices 2004-2009.xlsx]TIPS!R624C12</stp>
        <tr r="L624" s="1"/>
      </tp>
      <tp>
        <v>1.1310100000000001</v>
        <stp/>
        <stp>##V3_BDHV12</stp>
        <stp>9128275W8 Govt</stp>
        <stp>IDX_RATIO</stp>
        <stp>12/13/2004</stp>
        <stp>12/13/2004</stp>
        <stp>[Fixed Income  Prices 2004-2009.xlsx]TIPS!R106C20</stp>
        <tr r="T106" s="1"/>
      </tp>
      <tp>
        <v>1.25153</v>
        <stp/>
        <stp>##V3_BDHV12</stp>
        <stp>9128273T7 Govt</stp>
        <stp>IDX_RATIO</stp>
        <stp>12/21/2006</stp>
        <stp>12/21/2006</stp>
        <stp>[Fixed Income  Prices 2004-2009.xlsx]TIPS!R632C12</stp>
        <tr r="L632" s="1"/>
      </tp>
      <tp>
        <v>1.1430500000000001</v>
        <stp/>
        <stp>##V3_BDHV12</stp>
        <stp>9128276R8 Govt</stp>
        <stp>IDX_RATIO</stp>
        <stp>12/12/2005</stp>
        <stp>12/12/2005</stp>
        <stp>[Fixed Income  Prices 2004-2009.xlsx]TIPS!R365C28</stp>
        <tr r="AB365" s="1"/>
      </tp>
      <tp>
        <v>1.1437900000000001</v>
        <stp/>
        <stp>##V3_BDHV12</stp>
        <stp>9128276R8 Govt</stp>
        <stp>IDX_RATIO</stp>
        <stp>12/22/2005</stp>
        <stp>12/22/2005</stp>
        <stp>[Fixed Income  Prices 2004-2009.xlsx]TIPS!R373C28</stp>
        <tr r="AB373" s="1"/>
      </tp>
      <tp>
        <v>1.1211199999999999</v>
        <stp/>
        <stp>##V3_BDHV12</stp>
        <stp>9128277J5 Govt</stp>
        <stp>IDX_RATIO</stp>
        <stp>12/22/2005</stp>
        <stp>12/22/2005</stp>
        <stp>[Fixed Income  Prices 2004-2009.xlsx]TIPS!R373C36</stp>
        <tr r="AJ373" s="1"/>
      </tp>
      <tp>
        <v>1.12039</v>
        <stp/>
        <stp>##V3_BDHV12</stp>
        <stp>9128277J5 Govt</stp>
        <stp>IDX_RATIO</stp>
        <stp>12/12/2005</stp>
        <stp>12/12/2005</stp>
        <stp>[Fixed Income  Prices 2004-2009.xlsx]TIPS!R365C36</stp>
        <tr r="AJ365" s="1"/>
      </tp>
      <tp>
        <v>1.16313</v>
        <stp/>
        <stp>##V3_BDHV12</stp>
        <stp>9128275W8 Govt</stp>
        <stp>IDX_RATIO</stp>
        <stp>10/10/2005</stp>
        <stp>10/10/2005</stp>
        <stp>[Fixed Income  Prices 2004-2009.xlsx]TIPS!R320C20</stp>
        <tr r="T320" s="1"/>
      </tp>
      <tp>
        <v>1.1650400000000001</v>
        <stp/>
        <stp>##V3_BDHV12</stp>
        <stp>9128275W8 Govt</stp>
        <stp>IDX_RATIO</stp>
        <stp>10/20/2005</stp>
        <stp>10/20/2005</stp>
        <stp>[Fixed Income  Prices 2004-2009.xlsx]TIPS!R328C20</stp>
        <tr r="T328" s="1"/>
      </tp>
      <tp>
        <v>1.21306</v>
        <stp/>
        <stp>##V3_BDHV12</stp>
        <stp>9128274Y5 Govt</stp>
        <stp>IDX_RATIO</stp>
        <stp>12/12/2005</stp>
        <stp>12/12/2005</stp>
        <stp>[Fixed Income  Prices 2004-2009.xlsx]TIPS!R365C16</stp>
        <tr r="P365" s="1"/>
      </tp>
      <tp>
        <v>1.2138500000000001</v>
        <stp/>
        <stp>##V3_BDHV12</stp>
        <stp>9128274Y5 Govt</stp>
        <stp>IDX_RATIO</stp>
        <stp>12/22/2005</stp>
        <stp>12/22/2005</stp>
        <stp>[Fixed Income  Prices 2004-2009.xlsx]TIPS!R373C16</stp>
        <tr r="P373" s="1"/>
      </tp>
      <tp>
        <v>1.26139</v>
        <stp/>
        <stp>##V3_BDHV12</stp>
        <stp>9128273T7 Govt</stp>
        <stp>IDX_RATIO</stp>
        <stp>10/23/2006</stp>
        <stp>10/23/2006</stp>
        <stp>[Fixed Income  Prices 2004-2009.xlsx]TIPS!R589C12</stp>
        <tr r="L589" s="1"/>
      </tp>
      <tp>
        <v>1.2605900000000001</v>
        <stp/>
        <stp>##V3_BDHV12</stp>
        <stp>9128273T7 Govt</stp>
        <stp>IDX_RATIO</stp>
        <stp>10/13/2006</stp>
        <stp>10/13/2006</stp>
        <stp>[Fixed Income  Prices 2004-2009.xlsx]TIPS!R583C12</stp>
        <tr r="L583" s="1"/>
      </tp>
      <tp>
        <v>1.2073199999999999</v>
        <stp/>
        <stp>##V3_BDHV12</stp>
        <stp>9128274Y5 Govt</stp>
        <stp>IDX_RATIO</stp>
        <stp>11/21/2005</stp>
        <stp>11/21/2005</stp>
        <stp>[Fixed Income  Prices 2004-2009.xlsx]TIPS!R350C16</stp>
        <tr r="P350" s="1"/>
      </tp>
      <tp>
        <v>1.1243700000000001</v>
        <stp/>
        <stp>##V3_BDHV12</stp>
        <stp>9128276R8 Govt</stp>
        <stp>IDX_RATIO</stp>
        <stp>10/10/2005</stp>
        <stp>10/10/2005</stp>
        <stp>[Fixed Income  Prices 2004-2009.xlsx]TIPS!R320C28</stp>
        <tr r="AB320" s="1"/>
      </tp>
      <tp>
        <v>1.20244</v>
        <stp/>
        <stp>##V3_BDHV12</stp>
        <stp>9128274Y5 Govt</stp>
        <stp>IDX_RATIO</stp>
        <stp>11/11/2005</stp>
        <stp>11/11/2005</stp>
        <stp>[Fixed Income  Prices 2004-2009.xlsx]TIPS!R344C16</stp>
        <tr r="P344" s="1"/>
      </tp>
      <tp>
        <v>1.12622</v>
        <stp/>
        <stp>##V3_BDHV12</stp>
        <stp>9128276R8 Govt</stp>
        <stp>IDX_RATIO</stp>
        <stp>10/20/2005</stp>
        <stp>10/20/2005</stp>
        <stp>[Fixed Income  Prices 2004-2009.xlsx]TIPS!R328C28</stp>
        <tr r="AB328" s="1"/>
      </tp>
      <tp>
        <v>1.16225</v>
        <stp/>
        <stp>##V3_BDHV12</stp>
        <stp>9128274Y5 Govt</stp>
        <stp>IDX_RATIO</stp>
        <stp>12/23/2004</stp>
        <stp>12/23/2004</stp>
        <stp>[Fixed Income  Prices 2004-2009.xlsx]TIPS!R114C16</stp>
        <tr r="P114" s="1"/>
      </tp>
      <tp>
        <v>1.16029</v>
        <stp/>
        <stp>##V3_BDHV12</stp>
        <stp>9128274Y5 Govt</stp>
        <stp>IDX_RATIO</stp>
        <stp>12/13/2004</stp>
        <stp>12/13/2004</stp>
        <stp>[Fixed Income  Prices 2004-2009.xlsx]TIPS!R106C16</stp>
        <tr r="P106" s="1"/>
      </tp>
      <tp>
        <v>1.1039000000000001</v>
        <stp/>
        <stp>##V3_BDHV12</stp>
        <stp>9128277J5 Govt</stp>
        <stp>IDX_RATIO</stp>
        <stp>10/20/2005</stp>
        <stp>10/20/2005</stp>
        <stp>[Fixed Income  Prices 2004-2009.xlsx]TIPS!R328C36</stp>
        <tr r="AJ328" s="1"/>
      </tp>
      <tp>
        <v>1.1020799999999999</v>
        <stp/>
        <stp>##V3_BDHV12</stp>
        <stp>9128277J5 Govt</stp>
        <stp>IDX_RATIO</stp>
        <stp>10/10/2005</stp>
        <stp>10/10/2005</stp>
        <stp>[Fixed Income  Prices 2004-2009.xlsx]TIPS!R320C36</stp>
        <tr r="AJ320" s="1"/>
      </tp>
      <tp>
        <v>1.18245</v>
        <stp/>
        <stp>##V3_BDHV12</stp>
        <stp>9128275W8 Govt</stp>
        <stp>IDX_RATIO</stp>
        <stp>12/12/2005</stp>
        <stp>12/12/2005</stp>
        <stp>[Fixed Income  Prices 2004-2009.xlsx]TIPS!R365C20</stp>
        <tr r="T365" s="1"/>
      </tp>
      <tp>
        <v>1.1832199999999999</v>
        <stp/>
        <stp>##V3_BDHV12</stp>
        <stp>9128275W8 Govt</stp>
        <stp>IDX_RATIO</stp>
        <stp>12/22/2005</stp>
        <stp>12/22/2005</stp>
        <stp>[Fixed Income  Prices 2004-2009.xlsx]TIPS!R373C20</stp>
        <tr r="T373" s="1"/>
      </tp>
      <tp>
        <v>1.2577799999999999</v>
        <stp/>
        <stp>##V3_BDHV12</stp>
        <stp>9128273T7 Govt</stp>
        <stp>IDX_RATIO</stp>
        <stp>11/22/2006</stp>
        <stp>11/22/2006</stp>
        <stp>[Fixed Income  Prices 2004-2009.xlsx]TIPS!R611C12</stp>
        <tr r="L611" s="1"/>
      </tp>
      <tp>
        <v>1.09517</v>
        <stp/>
        <stp>##V3_BDHV12</stp>
        <stp>9128276R8 Govt</stp>
        <stp>IDX_RATIO</stp>
        <stp>12/23/2004</stp>
        <stp>12/23/2004</stp>
        <stp>[Fixed Income  Prices 2004-2009.xlsx]TIPS!R114C28</stp>
        <tr r="AB114" s="1"/>
      </tp>
      <tp>
        <v>1.0933200000000001</v>
        <stp/>
        <stp>##V3_BDHV12</stp>
        <stp>9128276R8 Govt</stp>
        <stp>IDX_RATIO</stp>
        <stp>12/13/2004</stp>
        <stp>12/13/2004</stp>
        <stp>[Fixed Income  Prices 2004-2009.xlsx]TIPS!R106C28</stp>
        <tr r="AB106" s="1"/>
      </tp>
      <tp>
        <v>1.19323</v>
        <stp/>
        <stp>##V3_BDHV12</stp>
        <stp>9128274Y5 Govt</stp>
        <stp>IDX_RATIO</stp>
        <stp>10/10/2005</stp>
        <stp>10/10/2005</stp>
        <stp>[Fixed Income  Prices 2004-2009.xlsx]TIPS!R320C16</stp>
        <tr r="P320" s="1"/>
      </tp>
      <tp>
        <v>1.13764</v>
        <stp/>
        <stp>##V3_BDHV12</stp>
        <stp>9128276R8 Govt</stp>
        <stp>IDX_RATIO</stp>
        <stp>11/21/2005</stp>
        <stp>11/21/2005</stp>
        <stp>[Fixed Income  Prices 2004-2009.xlsx]TIPS!R350C28</stp>
        <tr r="AB350" s="1"/>
      </tp>
      <tp>
        <v>1.13304</v>
        <stp/>
        <stp>##V3_BDHV12</stp>
        <stp>9128276R8 Govt</stp>
        <stp>IDX_RATIO</stp>
        <stp>11/11/2005</stp>
        <stp>11/11/2005</stp>
        <stp>[Fixed Income  Prices 2004-2009.xlsx]TIPS!R344C28</stp>
        <tr r="AB344" s="1"/>
      </tp>
      <tp>
        <v>1.1952</v>
        <stp/>
        <stp>##V3_BDHV12</stp>
        <stp>9128274Y5 Govt</stp>
        <stp>IDX_RATIO</stp>
        <stp>10/20/2005</stp>
        <stp>10/20/2005</stp>
        <stp>[Fixed Income  Prices 2004-2009.xlsx]TIPS!R328C16</stp>
        <tr r="P328" s="1"/>
      </tp>
      <tp>
        <v>1.1105799999999999</v>
        <stp/>
        <stp>##V3_BDHV12</stp>
        <stp>9128277J5 Govt</stp>
        <stp>IDX_RATIO</stp>
        <stp>11/11/2005</stp>
        <stp>11/11/2005</stp>
        <stp>[Fixed Income  Prices 2004-2009.xlsx]TIPS!R344C36</stp>
        <tr r="AJ344" s="1"/>
      </tp>
      <tp>
        <v>1.1150899999999999</v>
        <stp/>
        <stp>##V3_BDHV12</stp>
        <stp>9128277J5 Govt</stp>
        <stp>IDX_RATIO</stp>
        <stp>11/21/2005</stp>
        <stp>11/21/2005</stp>
        <stp>[Fixed Income  Prices 2004-2009.xlsx]TIPS!R350C36</stp>
        <tr r="AJ350" s="1"/>
      </tp>
      <tp>
        <v>1.07165</v>
        <stp/>
        <stp>##V3_BDHV12</stp>
        <stp>9128277J5 Govt</stp>
        <stp>IDX_RATIO</stp>
        <stp>12/13/2004</stp>
        <stp>12/13/2004</stp>
        <stp>[Fixed Income  Prices 2004-2009.xlsx]TIPS!R106C36</stp>
        <tr r="AJ106" s="1"/>
      </tp>
      <tp>
        <v>1.0734699999999999</v>
        <stp/>
        <stp>##V3_BDHV12</stp>
        <stp>9128277J5 Govt</stp>
        <stp>IDX_RATIO</stp>
        <stp>12/23/2004</stp>
        <stp>12/23/2004</stp>
        <stp>[Fixed Income  Prices 2004-2009.xlsx]TIPS!R114C36</stp>
        <tr r="AJ114" s="1"/>
      </tp>
      <tp>
        <v>1.2883899999999999</v>
        <stp/>
        <stp>##V3_BDHV12</stp>
        <stp>9128273T7 Govt</stp>
        <stp>IDX_RATIO</stp>
        <stp>11/13/2007</stp>
        <stp>11/13/2007</stp>
        <stp>[Fixed Income  Prices 2004-2009.xlsx]TIPS!R865C12</stp>
        <tr r="L865" s="1"/>
      </tp>
      <tp>
        <v>1.2895799999999999</v>
        <stp/>
        <stp>##V3_BDHV12</stp>
        <stp>9128273T7 Govt</stp>
        <stp>IDX_RATIO</stp>
        <stp>11/23/2007</stp>
        <stp>11/23/2007</stp>
        <stp>[Fixed Income  Prices 2004-2009.xlsx]TIPS!R873C12</stp>
        <tr r="L873" s="1"/>
      </tp>
      <tp>
        <v>1.2877399999999999</v>
        <stp/>
        <stp>##V3_BDHV12</stp>
        <stp>9128273T7 Govt</stp>
        <stp>IDX_RATIO</stp>
        <stp>10/22/2007</stp>
        <stp>10/22/2007</stp>
        <stp>[Fixed Income  Prices 2004-2009.xlsx]TIPS!R849C12</stp>
        <tr r="L849" s="1"/>
      </tp>
      <tp>
        <v>1.2885</v>
        <stp/>
        <stp>##V3_BDHV12</stp>
        <stp>9128273T7 Govt</stp>
        <stp>IDX_RATIO</stp>
        <stp>10/12/2007</stp>
        <stp>10/12/2007</stp>
        <stp>[Fixed Income  Prices 2004-2009.xlsx]TIPS!R843C12</stp>
        <tr r="L843" s="1"/>
      </tp>
      <tp>
        <v>1.2922100000000001</v>
        <stp/>
        <stp>##V3_BDHV12</stp>
        <stp>9128273T7 Govt</stp>
        <stp>IDX_RATIO</stp>
        <stp>12/20/2007</stp>
        <stp>12/20/2007</stp>
        <stp>[Fixed Income  Prices 2004-2009.xlsx]TIPS!R892C12</stp>
        <tr r="L892" s="1"/>
      </tp>
      <tp>
        <v>1.29132</v>
        <stp/>
        <stp>##V3_BDHV12</stp>
        <stp>9128273T7 Govt</stp>
        <stp>IDX_RATIO</stp>
        <stp>12/10/2007</stp>
        <stp>12/10/2007</stp>
        <stp>[Fixed Income  Prices 2004-2009.xlsx]TIPS!R884C12</stp>
        <tr r="L884" s="1"/>
      </tp>
      <tp>
        <v>1.2365299999999999</v>
        <stp/>
        <stp>##V3_BDHV12</stp>
        <stp>9128275W8 Govt</stp>
        <stp>IDX_RATIO</stp>
        <stp>10/22/2007</stp>
        <stp>10/22/2007</stp>
        <stp>[Fixed Income  Prices 2004-2009.xlsx]TIPS!R849C20</stp>
        <tr r="T849" s="1"/>
      </tp>
      <tp>
        <v>1.23726</v>
        <stp/>
        <stp>##V3_BDHV12</stp>
        <stp>9128275W8 Govt</stp>
        <stp>IDX_RATIO</stp>
        <stp>10/12/2007</stp>
        <stp>10/12/2007</stp>
        <stp>[Fixed Income  Prices 2004-2009.xlsx]TIPS!R843C20</stp>
        <tr r="T843" s="1"/>
      </tp>
      <tp>
        <v>1.27295</v>
        <stp/>
        <stp>##V3_BDHV12</stp>
        <stp>9128274Y5 Govt</stp>
        <stp>IDX_RATIO</stp>
        <stp>12/20/2007</stp>
        <stp>12/20/2007</stp>
        <stp>[Fixed Income  Prices 2004-2009.xlsx]TIPS!R892C16</stp>
        <tr r="P892" s="1"/>
      </tp>
      <tp>
        <v>1.27207</v>
        <stp/>
        <stp>##V3_BDHV12</stp>
        <stp>9128274Y5 Govt</stp>
        <stp>IDX_RATIO</stp>
        <stp>12/10/2007</stp>
        <stp>12/10/2007</stp>
        <stp>[Fixed Income  Prices 2004-2009.xlsx]TIPS!R884C16</stp>
        <tr r="P884" s="1"/>
      </tp>
      <tp>
        <v>1.23716</v>
        <stp/>
        <stp>##V3_BDHV12</stp>
        <stp>9128275W8 Govt</stp>
        <stp>IDX_RATIO</stp>
        <stp>11/13/2007</stp>
        <stp>11/13/2007</stp>
        <stp>[Fixed Income  Prices 2004-2009.xlsx]TIPS!R865C20</stp>
        <tr r="T865" s="1"/>
      </tp>
      <tp>
        <v>1.1994799999999999</v>
        <stp/>
        <stp>##V3_BDHV12</stp>
        <stp>9128276R8 Govt</stp>
        <stp>IDX_RATIO</stp>
        <stp>12/20/2007</stp>
        <stp>12/20/2007</stp>
        <stp>[Fixed Income  Prices 2004-2009.xlsx]TIPS!R892C28</stp>
        <tr r="AB892" s="1"/>
      </tp>
      <tp>
        <v>1.2383</v>
        <stp/>
        <stp>##V3_BDHV12</stp>
        <stp>9128275W8 Govt</stp>
        <stp>IDX_RATIO</stp>
        <stp>11/23/2007</stp>
        <stp>11/23/2007</stp>
        <stp>[Fixed Income  Prices 2004-2009.xlsx]TIPS!R873C20</stp>
        <tr r="T873" s="1"/>
      </tp>
      <tp>
        <v>1.19865</v>
        <stp/>
        <stp>##V3_BDHV12</stp>
        <stp>9128276R8 Govt</stp>
        <stp>IDX_RATIO</stp>
        <stp>12/10/2007</stp>
        <stp>12/10/2007</stp>
        <stp>[Fixed Income  Prices 2004-2009.xlsx]TIPS!R884C28</stp>
        <tr r="AB884" s="1"/>
      </tp>
      <tp>
        <v>1.17489</v>
        <stp/>
        <stp>##V3_BDHV12</stp>
        <stp>9128277J5 Govt</stp>
        <stp>IDX_RATIO</stp>
        <stp>12/10/2007</stp>
        <stp>12/10/2007</stp>
        <stp>[Fixed Income  Prices 2004-2009.xlsx]TIPS!R884C36</stp>
        <tr r="AJ884" s="1"/>
      </tp>
      <tp>
        <v>1.1757</v>
        <stp/>
        <stp>##V3_BDHV12</stp>
        <stp>9128277J5 Govt</stp>
        <stp>IDX_RATIO</stp>
        <stp>12/20/2007</stp>
        <stp>12/20/2007</stp>
        <stp>[Fixed Income  Prices 2004-2009.xlsx]TIPS!R892C36</stp>
        <tr r="AJ892" s="1"/>
      </tp>
      <tp>
        <v>1.26854</v>
        <stp/>
        <stp>##V3_BDHV12</stp>
        <stp>9128274Y5 Govt</stp>
        <stp>IDX_RATIO</stp>
        <stp>10/22/2007</stp>
        <stp>10/22/2007</stp>
        <stp>[Fixed Income  Prices 2004-2009.xlsx]TIPS!R849C16</stp>
        <tr r="P849" s="1"/>
      </tp>
      <tp>
        <v>1.26929</v>
        <stp/>
        <stp>##V3_BDHV12</stp>
        <stp>9128274Y5 Govt</stp>
        <stp>IDX_RATIO</stp>
        <stp>10/12/2007</stp>
        <stp>10/12/2007</stp>
        <stp>[Fixed Income  Prices 2004-2009.xlsx]TIPS!R843C16</stp>
        <tr r="P843" s="1"/>
      </tp>
      <tp>
        <v>1.2408299999999999</v>
        <stp/>
        <stp>##V3_BDHV12</stp>
        <stp>9128275W8 Govt</stp>
        <stp>IDX_RATIO</stp>
        <stp>12/20/2007</stp>
        <stp>12/20/2007</stp>
        <stp>[Fixed Income  Prices 2004-2009.xlsx]TIPS!R892C20</stp>
        <tr r="T892" s="1"/>
      </tp>
      <tp>
        <v>1.1959299999999999</v>
        <stp/>
        <stp>##V3_BDHV12</stp>
        <stp>9128276R8 Govt</stp>
        <stp>IDX_RATIO</stp>
        <stp>11/13/2007</stp>
        <stp>11/13/2007</stp>
        <stp>[Fixed Income  Prices 2004-2009.xlsx]TIPS!R865C28</stp>
        <tr r="AB865" s="1"/>
      </tp>
      <tp>
        <v>1.23997</v>
        <stp/>
        <stp>##V3_BDHV12</stp>
        <stp>9128275W8 Govt</stp>
        <stp>IDX_RATIO</stp>
        <stp>12/10/2007</stp>
        <stp>12/10/2007</stp>
        <stp>[Fixed Income  Prices 2004-2009.xlsx]TIPS!R884C20</stp>
        <tr r="T884" s="1"/>
      </tp>
      <tp>
        <v>1.19703</v>
        <stp/>
        <stp>##V3_BDHV12</stp>
        <stp>9128276R8 Govt</stp>
        <stp>IDX_RATIO</stp>
        <stp>11/23/2007</stp>
        <stp>11/23/2007</stp>
        <stp>[Fixed Income  Prices 2004-2009.xlsx]TIPS!R873C28</stp>
        <tr r="AB873" s="1"/>
      </tp>
      <tp>
        <v>1.1733</v>
        <stp/>
        <stp>##V3_BDHV12</stp>
        <stp>9128277J5 Govt</stp>
        <stp>IDX_RATIO</stp>
        <stp>11/23/2007</stp>
        <stp>11/23/2007</stp>
        <stp>[Fixed Income  Prices 2004-2009.xlsx]TIPS!R873C36</stp>
        <tr r="AJ873" s="1"/>
      </tp>
      <tp>
        <v>1.1722299999999999</v>
        <stp/>
        <stp>##V3_BDHV12</stp>
        <stp>9128277J5 Govt</stp>
        <stp>IDX_RATIO</stp>
        <stp>11/13/2007</stp>
        <stp>11/13/2007</stp>
        <stp>[Fixed Income  Prices 2004-2009.xlsx]TIPS!R865C36</stp>
        <tr r="AJ865" s="1"/>
      </tp>
      <tp>
        <v>1.26918</v>
        <stp/>
        <stp>##V3_BDHV12</stp>
        <stp>9128274Y5 Govt</stp>
        <stp>IDX_RATIO</stp>
        <stp>11/13/2007</stp>
        <stp>11/13/2007</stp>
        <stp>[Fixed Income  Prices 2004-2009.xlsx]TIPS!R865C16</stp>
        <tr r="P865" s="1"/>
      </tp>
      <tp>
        <v>1.2703500000000001</v>
        <stp/>
        <stp>##V3_BDHV12</stp>
        <stp>9128274Y5 Govt</stp>
        <stp>IDX_RATIO</stp>
        <stp>11/23/2007</stp>
        <stp>11/23/2007</stp>
        <stp>[Fixed Income  Prices 2004-2009.xlsx]TIPS!R873C16</stp>
        <tr r="P873" s="1"/>
      </tp>
      <tp>
        <v>1.1953199999999999</v>
        <stp/>
        <stp>##V3_BDHV12</stp>
        <stp>9128276R8 Govt</stp>
        <stp>IDX_RATIO</stp>
        <stp>10/22/2007</stp>
        <stp>10/22/2007</stp>
        <stp>[Fixed Income  Prices 2004-2009.xlsx]TIPS!R849C28</stp>
        <tr r="AB849" s="1"/>
      </tp>
      <tp>
        <v>1.1960299999999999</v>
        <stp/>
        <stp>##V3_BDHV12</stp>
        <stp>9128276R8 Govt</stp>
        <stp>IDX_RATIO</stp>
        <stp>10/12/2007</stp>
        <stp>10/12/2007</stp>
        <stp>[Fixed Income  Prices 2004-2009.xlsx]TIPS!R843C28</stp>
        <tr r="AB843" s="1"/>
      </tp>
      <tp>
        <v>1.1723300000000001</v>
        <stp/>
        <stp>##V3_BDHV12</stp>
        <stp>9128277J5 Govt</stp>
        <stp>IDX_RATIO</stp>
        <stp>10/12/2007</stp>
        <stp>10/12/2007</stp>
        <stp>[Fixed Income  Prices 2004-2009.xlsx]TIPS!R843C36</stp>
        <tr r="AJ843" s="1"/>
      </tp>
      <tp>
        <v>1.1716299999999999</v>
        <stp/>
        <stp>##V3_BDHV12</stp>
        <stp>9128277J5 Govt</stp>
        <stp>IDX_RATIO</stp>
        <stp>10/22/2007</stp>
        <stp>10/22/2007</stp>
        <stp>[Fixed Income  Prices 2004-2009.xlsx]TIPS!R849C36</stp>
        <tr r="AJ849" s="1"/>
      </tp>
      <tp>
        <v>1.05844</v>
        <stp/>
        <stp>##V3_BDHV12</stp>
        <stp>912828GX2 Govt</stp>
        <stp>IDX_RATIO</stp>
        <stp>10/22/2008</stp>
        <stp>10/22/2008</stp>
        <stp>[Fixed Income  Prices 2004-2009.xlsx]TIPS!R339C88</stp>
        <tr r="CJ339" s="1"/>
      </tp>
      <tp>
        <v>1.0359499999999999</v>
        <stp/>
        <stp>##V3_BDHV12</stp>
        <stp>912828HW3 Govt</stp>
        <stp>IDX_RATIO</stp>
        <stp>11/13/2008</stp>
        <stp>11/13/2008</stp>
        <stp>[Fixed Income  Prices 2004-2009.xlsx]TIPS!R151C48</stp>
        <tr r="AV151" s="1"/>
      </tp>
      <tp>
        <v>1.08765</v>
        <stp/>
        <stp>##V3_BDHV12</stp>
        <stp>912828FB1 Govt</stp>
        <stp>IDX_RATIO</stp>
        <stp>11/12/2009</stp>
        <stp>11/12/2009</stp>
        <stp>[Fixed Income  Prices 2004-2009.xlsx]TIPS!R932C32</stp>
        <tr r="AF932" s="1"/>
      </tp>
      <tp>
        <v>1.0200800000000001</v>
        <stp/>
        <stp>##V3_BDHV12</stp>
        <stp>912828KM1 Govt</stp>
        <stp>IDX_RATIO</stp>
        <stp>11/12/2009</stp>
        <stp>11/12/2009</stp>
        <stp>[Fixed Income  Prices 2004-2009.xlsx]TIPS!R150C60</stp>
        <tr r="BH150" s="1"/>
      </tp>
      <tp>
        <v>1.0564899999999999</v>
        <stp/>
        <stp>##V3_BDHV12</stp>
        <stp>912828GX2 Govt</stp>
        <stp>IDX_RATIO</stp>
        <stp>11/13/2008</stp>
        <stp>11/13/2008</stp>
        <stp>[Fixed Income  Prices 2004-2009.xlsx]TIPS!R355C88</stp>
        <tr r="CJ355" s="1"/>
      </tp>
      <tp>
        <v>1.03786</v>
        <stp/>
        <stp>##V3_BDHV12</stp>
        <stp>912828HW3 Govt</stp>
        <stp>IDX_RATIO</stp>
        <stp>10/22/2008</stp>
        <stp>10/22/2008</stp>
        <stp>[Fixed Income  Prices 2004-2009.xlsx]TIPS!R135C48</stp>
        <tr r="AV135" s="1"/>
      </tp>
      <tp>
        <v>1.0859099999999999</v>
        <stp/>
        <stp>##V3_BDHV12</stp>
        <stp>912828FB1 Govt</stp>
        <stp>IDX_RATIO</stp>
        <stp>10/13/2009</stp>
        <stp>10/13/2009</stp>
        <stp>[Fixed Income  Prices 2004-2009.xlsx]TIPS!R910C32</stp>
        <tr r="AF910" s="1"/>
      </tp>
      <tp>
        <v>1.0866899999999999</v>
        <stp/>
        <stp>##V3_BDHV12</stp>
        <stp>912828FB1 Govt</stp>
        <stp>IDX_RATIO</stp>
        <stp>10/23/2009</stp>
        <stp>10/23/2009</stp>
        <stp>[Fixed Income  Prices 2004-2009.xlsx]TIPS!R918C32</stp>
        <tr r="AF918" s="1"/>
      </tp>
      <tp>
        <v>1.01919</v>
        <stp/>
        <stp>##V3_BDHV12</stp>
        <stp>912828KM1 Govt</stp>
        <stp>IDX_RATIO</stp>
        <stp>10/23/2009</stp>
        <stp>10/23/2009</stp>
        <stp>[Fixed Income  Prices 2004-2009.xlsx]TIPS!R136C60</stp>
        <tr r="BH136" s="1"/>
      </tp>
      <tp>
        <v>1.0184500000000001</v>
        <stp/>
        <stp>##V3_BDHV12</stp>
        <stp>912828KM1 Govt</stp>
        <stp>IDX_RATIO</stp>
        <stp>10/13/2009</stp>
        <stp>10/13/2009</stp>
        <stp>[Fixed Income  Prices 2004-2009.xlsx]TIPS!R128C60</stp>
        <tr r="BH128" s="1"/>
      </tp>
      <tp>
        <v>1.02047</v>
        <stp/>
        <stp>##V3_BDHV12</stp>
        <stp>912828HW3 Govt</stp>
        <stp>IDX_RATIO</stp>
        <stp>10/23/2009</stp>
        <stp>10/23/2009</stp>
        <stp>[Fixed Income  Prices 2004-2009.xlsx]TIPS!R397C48</stp>
        <tr r="AV397" s="1"/>
      </tp>
      <tp>
        <v>1.0197400000000001</v>
        <stp/>
        <stp>##V3_BDHV12</stp>
        <stp>912828HW3 Govt</stp>
        <stp>IDX_RATIO</stp>
        <stp>10/13/2009</stp>
        <stp>10/13/2009</stp>
        <stp>[Fixed Income  Prices 2004-2009.xlsx]TIPS!R389C48</stp>
        <tr r="AV389" s="1"/>
      </tp>
      <tp>
        <v>1.0525199999999999</v>
        <stp/>
        <stp>##V3_BDHV12</stp>
        <stp>912828GX2 Govt</stp>
        <stp>IDX_RATIO</stp>
        <stp>12/10/2008</stp>
        <stp>12/10/2008</stp>
        <stp>[Fixed Income  Prices 2004-2009.xlsx]TIPS!R374C88</stp>
        <tr r="CJ374" s="1"/>
      </tp>
      <tp>
        <v>1.0456399999999999</v>
        <stp/>
        <stp>##V3_BDHV12</stp>
        <stp>912828GX2 Govt</stp>
        <stp>IDX_RATIO</stp>
        <stp>12/30/2008</stp>
        <stp>12/30/2008</stp>
        <stp>[Fixed Income  Prices 2004-2009.xlsx]TIPS!R388C88</stp>
        <tr r="CJ388" s="1"/>
      </tp>
      <tp>
        <v>1.00658</v>
        <stp/>
        <stp>##V3_BDHV12</stp>
        <stp>912828LA6 Govt</stp>
        <stp>IDX_RATIO</stp>
        <stp>8/19/2009</stp>
        <stp>8/19/2009</stp>
        <stp>[Fixed Income  Prices 2004-2009.xlsx]TIPS!R36C104</stp>
        <tr r="CZ36" s="1"/>
      </tp>
      <tp>
        <v>1.0253099999999999</v>
        <stp/>
        <stp>##V3_BDHV12</stp>
        <stp>912828HW3 Govt</stp>
        <stp>IDX_RATIO</stp>
        <stp>12/30/2008</stp>
        <stp>12/30/2008</stp>
        <stp>[Fixed Income  Prices 2004-2009.xlsx]TIPS!R184C48</stp>
        <tr r="AV184" s="1"/>
      </tp>
      <tp>
        <v>1.0320499999999999</v>
        <stp/>
        <stp>##V3_BDHV12</stp>
        <stp>912828HW3 Govt</stp>
        <stp>IDX_RATIO</stp>
        <stp>12/10/2008</stp>
        <stp>12/10/2008</stp>
        <stp>[Fixed Income  Prices 2004-2009.xlsx]TIPS!R170C48</stp>
        <tr r="AV170" s="1"/>
      </tp>
      <tp>
        <v>1.0063</v>
        <stp/>
        <stp>##V3_BDHV12</stp>
        <stp>912828LA6 Govt</stp>
        <stp>IDX_RATIO</stp>
        <stp>8/18/2009</stp>
        <stp>8/18/2009</stp>
        <stp>[Fixed Income  Prices 2004-2009.xlsx]TIPS!R35C104</stp>
        <tr r="CZ35" s="1"/>
      </tp>
      <tp>
        <v>1.04071</v>
        <stp/>
        <stp>##V3_BDHV12</stp>
        <stp>912828GX2 Govt</stp>
        <stp>IDX_RATIO</stp>
        <stp>10/23/2009</stp>
        <stp>10/23/2009</stp>
        <stp>[Fixed Income  Prices 2004-2009.xlsx]TIPS!R601C88</stp>
        <tr r="CJ601" s="1"/>
      </tp>
      <tp>
        <v>1.0213700000000001</v>
        <stp/>
        <stp>##V3_BDHV12</stp>
        <stp>912828HW3 Govt</stp>
        <stp>IDX_RATIO</stp>
        <stp>11/12/2009</stp>
        <stp>11/12/2009</stp>
        <stp>[Fixed Income  Prices 2004-2009.xlsx]TIPS!R411C48</stp>
        <tr r="AV411" s="1"/>
      </tp>
      <tp>
        <v>1.0817000000000001</v>
        <stp/>
        <stp>##V3_BDHV12</stp>
        <stp>912828GD6 Govt</stp>
        <stp>IDX_RATIO</stp>
        <stp>12/10/2008</stp>
        <stp>12/10/2008</stp>
        <stp>[Fixed Income  Prices 2004-2009.xlsx]TIPS!R504C84</stp>
        <tr r="CF504" s="1"/>
      </tp>
      <tp>
        <v>1.07463</v>
        <stp/>
        <stp>##V3_BDHV12</stp>
        <stp>912828GD6 Govt</stp>
        <stp>IDX_RATIO</stp>
        <stp>12/30/2008</stp>
        <stp>12/30/2008</stp>
        <stp>[Fixed Income  Prices 2004-2009.xlsx]TIPS!R518C84</stp>
        <tr r="CF518" s="1"/>
      </tp>
      <tp>
        <v>1.0705100000000001</v>
        <stp/>
        <stp>##V3_BDHV12</stp>
        <stp>912828GD6 Govt</stp>
        <stp>IDX_RATIO</stp>
        <stp>11/12/2009</stp>
        <stp>11/12/2009</stp>
        <stp>[Fixed Income  Prices 2004-2009.xlsx]TIPS!R745C84</stp>
        <tr r="CF745" s="1"/>
      </tp>
      <tp>
        <v>1.1214900000000001</v>
        <stp/>
        <stp>##V3_BDHV12</stp>
        <stp>912828EA4 Govt</stp>
        <stp>IDX_RATIO</stp>
        <stp>12/10/2008</stp>
        <stp>12/10/2008</stp>
        <stp>[Fixed Income  Prices 2004-2009.xlsx]TIPS!R892C72</stp>
        <tr r="BT892" s="1"/>
      </tp>
      <tp>
        <v>1.0416300000000001</v>
        <stp/>
        <stp>##V3_BDHV12</stp>
        <stp>912828GX2 Govt</stp>
        <stp>IDX_RATIO</stp>
        <stp>11/12/2009</stp>
        <stp>11/12/2009</stp>
        <stp>[Fixed Income  Prices 2004-2009.xlsx]TIPS!R615C88</stp>
        <tr r="CJ615" s="1"/>
      </tp>
      <tp>
        <v>1.11416</v>
        <stp/>
        <stp>##V3_BDHV12</stp>
        <stp>912828EA4 Govt</stp>
        <stp>IDX_RATIO</stp>
        <stp>12/30/2008</stp>
        <stp>12/30/2008</stp>
        <stp>[Fixed Income  Prices 2004-2009.xlsx]TIPS!R906C72</stp>
        <tr r="BT906" s="1"/>
      </tp>
      <tp>
        <v>1.0695699999999999</v>
        <stp/>
        <stp>##V3_BDHV12</stp>
        <stp>912828GD6 Govt</stp>
        <stp>IDX_RATIO</stp>
        <stp>10/23/2009</stp>
        <stp>10/23/2009</stp>
        <stp>[Fixed Income  Prices 2004-2009.xlsx]TIPS!R731C84</stp>
        <tr r="CF731" s="1"/>
      </tp>
      <tp>
        <v>1.0687899999999999</v>
        <stp/>
        <stp>##V3_BDHV12</stp>
        <stp>912828GD6 Govt</stp>
        <stp>IDX_RATIO</stp>
        <stp>10/13/2009</stp>
        <stp>10/13/2009</stp>
        <stp>[Fixed Income  Prices 2004-2009.xlsx]TIPS!R723C84</stp>
        <tr r="CF723" s="1"/>
      </tp>
      <tp>
        <v>1.0842400000000001</v>
        <stp/>
        <stp>##V3_BDHV12</stp>
        <stp>912828FL9 Govt</stp>
        <stp>IDX_RATIO</stp>
        <stp>11/13/2008</stp>
        <stp>11/13/2008</stp>
        <stp>[Fixed Income  Prices 2004-2009.xlsx]TIPS!R615C80</stp>
        <tr r="CB615" s="1"/>
      </tp>
      <tp>
        <v>1.08674</v>
        <stp/>
        <stp>##V3_BDHV12</stp>
        <stp>912828ET3 Govt</stp>
        <stp>IDX_RATIO</stp>
        <stp>10/23/2009</stp>
        <stp>10/23/2009</stp>
        <stp>[Fixed Income  Prices 2004-2009.xlsx]TIPS!R991C76</stp>
        <tr r="BX991" s="1"/>
      </tp>
      <tp>
        <v>1.08596</v>
        <stp/>
        <stp>##V3_BDHV12</stp>
        <stp>912828ET3 Govt</stp>
        <stp>IDX_RATIO</stp>
        <stp>10/13/2009</stp>
        <stp>10/13/2009</stp>
        <stp>[Fixed Income  Prices 2004-2009.xlsx]TIPS!R983C76</stp>
        <tr r="BX983" s="1"/>
      </tp>
      <tp>
        <v>1.12781</v>
        <stp/>
        <stp>##V3_BDHV12</stp>
        <stp>912828EA4 Govt</stp>
        <stp>IDX_RATIO</stp>
        <stp>10/22/2008</stp>
        <stp>10/22/2008</stp>
        <stp>[Fixed Income  Prices 2004-2009.xlsx]TIPS!R857C72</stp>
        <tr r="BT857" s="1"/>
      </tp>
      <tp>
        <v>1.08579</v>
        <stp/>
        <stp>##V3_BDHV12</stp>
        <stp>912828GD6 Govt</stp>
        <stp>IDX_RATIO</stp>
        <stp>11/13/2008</stp>
        <stp>11/13/2008</stp>
        <stp>[Fixed Income  Prices 2004-2009.xlsx]TIPS!R485C84</stp>
        <tr r="CF485" s="1"/>
      </tp>
      <tp>
        <v>1.07311</v>
        <stp/>
        <stp>##V3_BDHV12</stp>
        <stp>912828FL9 Govt</stp>
        <stp>IDX_RATIO</stp>
        <stp>12/30/2008</stp>
        <stp>12/30/2008</stp>
        <stp>[Fixed Income  Prices 2004-2009.xlsx]TIPS!R648C80</stp>
        <tr r="CB648" s="1"/>
      </tp>
      <tp>
        <v>1.0801700000000001</v>
        <stp/>
        <stp>##V3_BDHV12</stp>
        <stp>912828FL9 Govt</stp>
        <stp>IDX_RATIO</stp>
        <stp>12/10/2008</stp>
        <stp>12/10/2008</stp>
        <stp>[Fixed Income  Prices 2004-2009.xlsx]TIPS!R634C80</stp>
        <tr r="CB634" s="1"/>
      </tp>
      <tp>
        <v>1.03996</v>
        <stp/>
        <stp>##V3_BDHV12</stp>
        <stp>912828GX2 Govt</stp>
        <stp>IDX_RATIO</stp>
        <stp>10/13/2009</stp>
        <stp>10/13/2009</stp>
        <stp>[Fixed Income  Prices 2004-2009.xlsx]TIPS!R593C88</stp>
        <tr r="CJ593" s="1"/>
      </tp>
      <tp>
        <v>1.08779</v>
        <stp/>
        <stp>##V3_BDHV12</stp>
        <stp>912828GD6 Govt</stp>
        <stp>IDX_RATIO</stp>
        <stp>10/22/2008</stp>
        <stp>10/22/2008</stp>
        <stp>[Fixed Income  Prices 2004-2009.xlsx]TIPS!R469C84</stp>
        <tr r="CF469" s="1"/>
      </tp>
      <tp>
        <v>1.1257299999999999</v>
        <stp/>
        <stp>##V3_BDHV12</stp>
        <stp>912828EA4 Govt</stp>
        <stp>IDX_RATIO</stp>
        <stp>11/13/2008</stp>
        <stp>11/13/2008</stp>
        <stp>[Fixed Income  Prices 2004-2009.xlsx]TIPS!R873C72</stp>
        <tr r="BT873" s="1"/>
      </tp>
      <tp>
        <v>1.0862499999999999</v>
        <stp/>
        <stp>##V3_BDHV12</stp>
        <stp>912828FL9 Govt</stp>
        <stp>IDX_RATIO</stp>
        <stp>10/22/2008</stp>
        <stp>10/22/2008</stp>
        <stp>[Fixed Income  Prices 2004-2009.xlsx]TIPS!R599C80</stp>
        <tr r="CB599" s="1"/>
      </tp>
      <tp>
        <v>1.14886</v>
        <stp/>
        <stp>##V3_BDHV12</stp>
        <stp>912828DH0 Govt</stp>
        <stp>IDX_RATIO</stp>
        <stp>10/22/2008</stp>
        <stp>10/22/2008</stp>
        <stp>[Fixed Income  Prices 2004-2009.xlsx]TIPS!R986C68</stp>
        <tr r="BP986" s="1"/>
      </tp>
      <tp>
        <v>1.1032200000000001</v>
        <stp/>
        <stp>##V3_BDHV12</stp>
        <stp>912828ET3 Govt</stp>
        <stp>IDX_RATIO</stp>
        <stp>11/13/2008</stp>
        <stp>11/13/2008</stp>
        <stp>[Fixed Income  Prices 2004-2009.xlsx]TIPS!R745C76</stp>
        <tr r="BX745" s="1"/>
      </tp>
      <tp>
        <v>1.06294</v>
        <stp/>
        <stp>##V3_BDHV12</stp>
        <stp>912828GN4 Govt</stp>
        <stp>IDX_RATIO</stp>
        <stp>10/23/2009</stp>
        <stp>10/23/2009</stp>
        <stp>[Fixed Income  Prices 2004-2009.xlsx]TIPS!R658C40</stp>
        <tr r="AN658" s="1"/>
      </tp>
      <tp>
        <v>1.0295799999999999</v>
        <stp/>
        <stp>##V3_BDHV12</stp>
        <stp>912828HN3 Govt</stp>
        <stp>IDX_RATIO</stp>
        <stp>10/23/2009</stp>
        <stp>10/23/2009</stp>
        <stp>[Fixed Income  Prices 2004-2009.xlsx]TIPS!R471C92</stp>
        <tr r="CN471" s="1"/>
      </tp>
      <tp>
        <v>1.0621700000000001</v>
        <stp/>
        <stp>##V3_BDHV12</stp>
        <stp>912828GN4 Govt</stp>
        <stp>IDX_RATIO</stp>
        <stp>10/13/2009</stp>
        <stp>10/13/2009</stp>
        <stp>[Fixed Income  Prices 2004-2009.xlsx]TIPS!R650C40</stp>
        <tr r="AN650" s="1"/>
      </tp>
      <tp>
        <v>1.02884</v>
        <stp/>
        <stp>##V3_BDHV12</stp>
        <stp>912828HN3 Govt</stp>
        <stp>IDX_RATIO</stp>
        <stp>10/13/2009</stp>
        <stp>10/13/2009</stp>
        <stp>[Fixed Income  Prices 2004-2009.xlsx]TIPS!R463C92</stp>
        <tr r="CN463" s="1"/>
      </tp>
      <tp>
        <v>39561</v>
        <stp/>
        <stp>##V3_BDHV12</stp>
        <stp>912828HW3 GOVT</stp>
        <stp>PX_DIRTY_MID</stp>
        <stp>7/23/2004</stp>
        <stp>11/19/2009</stp>
        <stp>[Fixed Income  Prices 2004-2009.xlsx]TIPS!R5C46</stp>
        <stp>cols=2;rows=412</stp>
        <tr r="AT5" s="1"/>
      </tp>
      <tp>
        <v>1.00491</v>
        <stp/>
        <stp>##V3_BDHV12</stp>
        <stp>912828LA6 Govt</stp>
        <stp>IDX_RATIO</stp>
        <stp>8/13/2009</stp>
        <stp>8/13/2009</stp>
        <stp>[Fixed Income  Prices 2004-2009.xlsx]TIPS!R32C104</stp>
        <tr r="CZ32" s="1"/>
      </tp>
      <tp>
        <v>1.1052599999999999</v>
        <stp/>
        <stp>##V3_BDHV12</stp>
        <stp>912828ET3 Govt</stp>
        <stp>IDX_RATIO</stp>
        <stp>10/22/2008</stp>
        <stp>10/22/2008</stp>
        <stp>[Fixed Income  Prices 2004-2009.xlsx]TIPS!R729C76</stp>
        <tr r="BX729" s="1"/>
      </tp>
      <tp>
        <v>1.0304899999999999</v>
        <stp/>
        <stp>##V3_BDHV12</stp>
        <stp>912828HN3 Govt</stp>
        <stp>IDX_RATIO</stp>
        <stp>11/12/2009</stp>
        <stp>11/12/2009</stp>
        <stp>[Fixed Income  Prices 2004-2009.xlsx]TIPS!R485C92</stp>
        <tr r="CN485" s="1"/>
      </tp>
      <tp>
        <v>1.0638799999999999</v>
        <stp/>
        <stp>##V3_BDHV12</stp>
        <stp>912828GN4 Govt</stp>
        <stp>IDX_RATIO</stp>
        <stp>11/12/2009</stp>
        <stp>11/12/2009</stp>
        <stp>[Fixed Income  Prices 2004-2009.xlsx]TIPS!R672C40</stp>
        <tr r="AN672" s="1"/>
      </tp>
      <tp>
        <v>1.0679799999999999</v>
        <stp/>
        <stp>##V3_BDHV12</stp>
        <stp>912828GN4 Govt</stp>
        <stp>IDX_RATIO</stp>
        <stp>12/30/2008</stp>
        <stp>12/30/2008</stp>
        <stp>[Fixed Income  Prices 2004-2009.xlsx]TIPS!R445C40</stp>
        <tr r="AN445" s="1"/>
      </tp>
      <tp>
        <v>1.075</v>
        <stp/>
        <stp>##V3_BDHV12</stp>
        <stp>912828GN4 Govt</stp>
        <stp>IDX_RATIO</stp>
        <stp>12/10/2008</stp>
        <stp>12/10/2008</stp>
        <stp>[Fixed Income  Prices 2004-2009.xlsx]TIPS!R431C40</stp>
        <tr r="AN431" s="1"/>
      </tp>
      <tp>
        <v>1.0046299999999999</v>
        <stp/>
        <stp>##V3_BDHV12</stp>
        <stp>912828LA6 Govt</stp>
        <stp>IDX_RATIO</stp>
        <stp>8/12/2009</stp>
        <stp>8/12/2009</stp>
        <stp>[Fixed Income  Prices 2004-2009.xlsx]TIPS!R31C104</stp>
        <tr r="CZ31" s="1"/>
      </tp>
      <tp>
        <v>1.0689899999999999</v>
        <stp/>
        <stp>##V3_BDHV12</stp>
        <stp>912828FL9 Govt</stp>
        <stp>IDX_RATIO</stp>
        <stp>11/12/2009</stp>
        <stp>11/12/2009</stp>
        <stp>[Fixed Income  Prices 2004-2009.xlsx]TIPS!R875C80</stp>
        <tr r="CB875" s="1"/>
      </tp>
      <tp>
        <v>1.0790599999999999</v>
        <stp/>
        <stp>##V3_BDHV12</stp>
        <stp>912828GN4 Govt</stp>
        <stp>IDX_RATIO</stp>
        <stp>11/13/2008</stp>
        <stp>11/13/2008</stp>
        <stp>[Fixed Income  Prices 2004-2009.xlsx]TIPS!R412C40</stp>
        <tr r="AN412" s="1"/>
      </tp>
      <tp>
        <v>1.0043599999999999</v>
        <stp/>
        <stp>##V3_BDHV12</stp>
        <stp>912828LA6 Govt</stp>
        <stp>IDX_RATIO</stp>
        <stp>8/11/2009</stp>
        <stp>8/11/2009</stp>
        <stp>[Fixed Income  Prices 2004-2009.xlsx]TIPS!R30C104</stp>
        <tr r="CZ30" s="1"/>
      </tp>
      <tp>
        <v>1.0040800000000001</v>
        <stp/>
        <stp>##V3_BDHV12</stp>
        <stp>912828LA6 Govt</stp>
        <stp>IDX_RATIO</stp>
        <stp>8/10/2009</stp>
        <stp>8/10/2009</stp>
        <stp>[Fixed Income  Prices 2004-2009.xlsx]TIPS!R29C104</stp>
        <tr r="CZ29" s="1"/>
      </tp>
      <tp>
        <v>1.09907</v>
        <stp/>
        <stp>##V3_BDHV12</stp>
        <stp>912828ET3 Govt</stp>
        <stp>IDX_RATIO</stp>
        <stp>12/10/2008</stp>
        <stp>12/10/2008</stp>
        <stp>[Fixed Income  Prices 2004-2009.xlsx]TIPS!R764C76</stp>
        <tr r="BX764" s="1"/>
      </tp>
      <tp>
        <v>1.09189</v>
        <stp/>
        <stp>##V3_BDHV12</stp>
        <stp>912828ET3 Govt</stp>
        <stp>IDX_RATIO</stp>
        <stp>12/30/2008</stp>
        <stp>12/30/2008</stp>
        <stp>[Fixed Income  Prices 2004-2009.xlsx]TIPS!R778C76</stp>
        <tr r="BX778" s="1"/>
      </tp>
      <tp>
        <v>1.06728</v>
        <stp/>
        <stp>##V3_BDHV12</stp>
        <stp>912828FL9 Govt</stp>
        <stp>IDX_RATIO</stp>
        <stp>10/13/2009</stp>
        <stp>10/13/2009</stp>
        <stp>[Fixed Income  Prices 2004-2009.xlsx]TIPS!R853C80</stp>
        <tr r="CB853" s="1"/>
      </tp>
      <tp>
        <v>1.0680499999999999</v>
        <stp/>
        <stp>##V3_BDHV12</stp>
        <stp>912828FL9 Govt</stp>
        <stp>IDX_RATIO</stp>
        <stp>10/23/2009</stp>
        <stp>10/23/2009</stp>
        <stp>[Fixed Income  Prices 2004-2009.xlsx]TIPS!R861C80</stp>
        <tr r="CB861" s="1"/>
      </tp>
      <tp>
        <v>1.00499</v>
        <stp/>
        <stp>##V3_BDHV12</stp>
        <stp>912828JE1 Govt</stp>
        <stp>IDX_RATIO</stp>
        <stp>12/30/2008</stp>
        <stp>12/30/2008</stp>
        <stp>[Fixed Income  Prices 2004-2009.xlsx]TIPS!R127C96</stp>
        <tr r="CR127" s="1"/>
      </tp>
      <tp>
        <v>1.0116000000000001</v>
        <stp/>
        <stp>##V3_BDHV12</stp>
        <stp>912828JE1 Govt</stp>
        <stp>IDX_RATIO</stp>
        <stp>12/10/2008</stp>
        <stp>12/10/2008</stp>
        <stp>[Fixed Income  Prices 2004-2009.xlsx]TIPS!R113C96</stp>
        <tr r="CR113" s="1"/>
      </tp>
      <tp>
        <v>1.0918399999999999</v>
        <stp/>
        <stp>##V3_BDHV12</stp>
        <stp>912828FB1 Govt</stp>
        <stp>IDX_RATIO</stp>
        <stp>12/30/2008</stp>
        <stp>12/30/2008</stp>
        <stp>[Fixed Income  Prices 2004-2009.xlsx]TIPS!R705C32</stp>
        <tr r="AF705" s="1"/>
      </tp>
      <tp>
        <v>1.0810599999999999</v>
        <stp/>
        <stp>##V3_BDHV12</stp>
        <stp>912828GN4 Govt</stp>
        <stp>IDX_RATIO</stp>
        <stp>10/22/2008</stp>
        <stp>10/22/2008</stp>
        <stp>[Fixed Income  Prices 2004-2009.xlsx]TIPS!R396C40</stp>
        <tr r="AN396" s="1"/>
      </tp>
      <tp>
        <v>1.0011300000000001</v>
        <stp/>
        <stp>##V3_BDHV12</stp>
        <stp>912828JE1 Govt</stp>
        <stp>IDX_RATIO</stp>
        <stp>11/12/2009</stp>
        <stp>11/12/2009</stp>
        <stp>[Fixed Income  Prices 2004-2009.xlsx]TIPS!R354C96</stp>
        <tr r="CR354" s="1"/>
      </tp>
      <tp>
        <v>39457</v>
        <stp/>
        <stp>##V3_BDHV12</stp>
        <stp>912828HN3 GOVT</stp>
        <stp>PX_DIRTY_MID</stp>
        <stp>7/23/2004</stp>
        <stp>11/19/2009</stp>
        <stp>[Fixed Income  Prices 2004-2009.xlsx]TIPS!R5C90</stp>
        <stp>cols=2;rows=486</stp>
        <tr r="CL5" s="1"/>
      </tp>
      <tp>
        <v>1.0060199999999999</v>
        <stp/>
        <stp>##V3_BDHV12</stp>
        <stp>912828LA6 Govt</stp>
        <stp>IDX_RATIO</stp>
        <stp>8/17/2009</stp>
        <stp>8/17/2009</stp>
        <stp>[Fixed Income  Prices 2004-2009.xlsx]TIPS!R34C104</stp>
        <tr r="CZ34" s="1"/>
      </tp>
      <tp>
        <v>0.99953000000000003</v>
        <stp/>
        <stp>##V3_BDHV12</stp>
        <stp>912828JE1 Govt</stp>
        <stp>IDX_RATIO</stp>
        <stp>10/13/2009</stp>
        <stp>10/13/2009</stp>
        <stp>[Fixed Income  Prices 2004-2009.xlsx]TIPS!R332C96</stp>
        <tr r="CR332" s="1"/>
      </tp>
      <tp>
        <v>1.0002500000000001</v>
        <stp/>
        <stp>##V3_BDHV12</stp>
        <stp>912828JE1 Govt</stp>
        <stp>IDX_RATIO</stp>
        <stp>10/23/2009</stp>
        <stp>10/23/2009</stp>
        <stp>[Fixed Income  Prices 2004-2009.xlsx]TIPS!R340C96</stp>
        <tr r="CR340" s="1"/>
      </tp>
      <tp>
        <v>1.0990199999999999</v>
        <stp/>
        <stp>##V3_BDHV12</stp>
        <stp>912828FB1 Govt</stp>
        <stp>IDX_RATIO</stp>
        <stp>12/10/2008</stp>
        <stp>12/10/2008</stp>
        <stp>[Fixed Income  Prices 2004-2009.xlsx]TIPS!R691C32</stp>
        <tr r="AF691" s="1"/>
      </tp>
      <tp>
        <v>1.0412699999999999</v>
        <stp/>
        <stp>##V3_BDHV12</stp>
        <stp>912828HN3 Govt</stp>
        <stp>IDX_RATIO</stp>
        <stp>12/10/2008</stp>
        <stp>12/10/2008</stp>
        <stp>[Fixed Income  Prices 2004-2009.xlsx]TIPS!R244C92</stp>
        <tr r="CN244" s="1"/>
      </tp>
      <tp>
        <v>1.0344599999999999</v>
        <stp/>
        <stp>##V3_BDHV12</stp>
        <stp>912828HN3 Govt</stp>
        <stp>IDX_RATIO</stp>
        <stp>12/30/2008</stp>
        <stp>12/30/2008</stp>
        <stp>[Fixed Income  Prices 2004-2009.xlsx]TIPS!R258C92</stp>
        <tr r="CN258" s="1"/>
      </tp>
      <tp>
        <v>1.10317</v>
        <stp/>
        <stp>##V3_BDHV12</stp>
        <stp>912828FB1 Govt</stp>
        <stp>IDX_RATIO</stp>
        <stp>11/13/2008</stp>
        <stp>11/13/2008</stp>
        <stp>[Fixed Income  Prices 2004-2009.xlsx]TIPS!R672C32</stp>
        <tr r="AF672" s="1"/>
      </tp>
      <tp>
        <v>1.0451999999999999</v>
        <stp/>
        <stp>##V3_BDHV12</stp>
        <stp>912828HN3 Govt</stp>
        <stp>IDX_RATIO</stp>
        <stp>11/13/2008</stp>
        <stp>11/13/2008</stp>
        <stp>[Fixed Income  Prices 2004-2009.xlsx]TIPS!R225C92</stp>
        <tr r="CN225" s="1"/>
      </tp>
      <tp>
        <v>1.10521</v>
        <stp/>
        <stp>##V3_BDHV12</stp>
        <stp>912828FB1 Govt</stp>
        <stp>IDX_RATIO</stp>
        <stp>10/22/2008</stp>
        <stp>10/22/2008</stp>
        <stp>[Fixed Income  Prices 2004-2009.xlsx]TIPS!R656C32</stp>
        <tr r="AF656" s="1"/>
      </tp>
      <tp>
        <v>1.0471299999999999</v>
        <stp/>
        <stp>##V3_BDHV12</stp>
        <stp>912828HN3 Govt</stp>
        <stp>IDX_RATIO</stp>
        <stp>10/22/2008</stp>
        <stp>10/22/2008</stp>
        <stp>[Fixed Income  Prices 2004-2009.xlsx]TIPS!R209C92</stp>
        <tr r="CN209" s="1"/>
      </tp>
      <tp>
        <v>1.00519</v>
        <stp/>
        <stp>##V3_BDHV12</stp>
        <stp>912828LA6 Govt</stp>
        <stp>IDX_RATIO</stp>
        <stp>8/14/2009</stp>
        <stp>8/14/2009</stp>
        <stp>[Fixed Income  Prices 2004-2009.xlsx]TIPS!R33C104</stp>
        <tr r="CZ33" s="1"/>
      </tp>
      <tp>
        <v>1.0179400000000001</v>
        <stp/>
        <stp>##V3_BDHV12</stp>
        <stp>912828FL9 Govt</stp>
        <stp>IDX_RATIO</stp>
        <stp>6/6/2007</stp>
        <stp>6/6/2007</stp>
        <stp>[Fixed Income  Prices 2004-2009.xlsx]TIPS!R239C80</stp>
        <tr r="CB239" s="1"/>
      </tp>
      <tp>
        <v>1.1037699999999999</v>
        <stp/>
        <stp>##V3_BDHV12</stp>
        <stp>912828FB1 Govt</stp>
        <stp>IDX_RATIO</stp>
        <stp>9/8/2008</stp>
        <stp>9/8/2008</stp>
        <stp>[Fixed Income  Prices 2004-2009.xlsx]TIPS!R624C32</stp>
        <tr r="AF624" s="1"/>
      </tp>
      <tp>
        <v>1.01772</v>
        <stp/>
        <stp>##V3_BDHV12</stp>
        <stp>912828FL9 Govt</stp>
        <stp>IDX_RATIO</stp>
        <stp>6/5/2007</stp>
        <stp>6/5/2007</stp>
        <stp>[Fixed Income  Prices 2004-2009.xlsx]TIPS!R238C80</stp>
        <tr r="CB238" s="1"/>
      </tp>
      <tp>
        <v>1.1039600000000001</v>
        <stp/>
        <stp>##V3_BDHV12</stp>
        <stp>912828FB1 Govt</stp>
        <stp>IDX_RATIO</stp>
        <stp>9/9/2008</stp>
        <stp>9/9/2008</stp>
        <stp>[Fixed Income  Prices 2004-2009.xlsx]TIPS!R625C32</stp>
        <tr r="AF625" s="1"/>
      </tp>
      <tp>
        <v>1.0175000000000001</v>
        <stp/>
        <stp>##V3_BDHV12</stp>
        <stp>912828FL9 Govt</stp>
        <stp>IDX_RATIO</stp>
        <stp>6/4/2007</stp>
        <stp>6/4/2007</stp>
        <stp>[Fixed Income  Prices 2004-2009.xlsx]TIPS!R237C80</stp>
        <tr r="CB237" s="1"/>
      </tp>
      <tp>
        <v>1.01684</v>
        <stp/>
        <stp>##V3_BDHV12</stp>
        <stp>912828FL9 Govt</stp>
        <stp>IDX_RATIO</stp>
        <stp>6/1/2007</stp>
        <stp>6/1/2007</stp>
        <stp>[Fixed Income  Prices 2004-2009.xlsx]TIPS!R236C80</stp>
        <tr r="CB236" s="1"/>
      </tp>
      <tp>
        <v>1.01816</v>
        <stp/>
        <stp>##V3_BDHV12</stp>
        <stp>912828FL9 Govt</stp>
        <stp>IDX_RATIO</stp>
        <stp>6/7/2007</stp>
        <stp>6/7/2007</stp>
        <stp>[Fixed Income  Prices 2004-2009.xlsx]TIPS!R240C80</stp>
        <tr r="CB240" s="1"/>
      </tp>
      <tp>
        <v>1.0183800000000001</v>
        <stp/>
        <stp>##V3_BDHV12</stp>
        <stp>912828FL9 Govt</stp>
        <stp>IDX_RATIO</stp>
        <stp>6/8/2007</stp>
        <stp>6/8/2007</stp>
        <stp>[Fixed Income  Prices 2004-2009.xlsx]TIPS!R241C80</stp>
        <tr r="CB241" s="1"/>
      </tp>
      <tp>
        <v>1.10242</v>
        <stp/>
        <stp>##V3_BDHV12</stp>
        <stp>912828FB1 Govt</stp>
        <stp>IDX_RATIO</stp>
        <stp>9/1/2008</stp>
        <stp>9/1/2008</stp>
        <stp>[Fixed Income  Prices 2004-2009.xlsx]TIPS!R619C32</stp>
        <tr r="AF619" s="1"/>
      </tp>
      <tp>
        <v>1.1026100000000001</v>
        <stp/>
        <stp>##V3_BDHV12</stp>
        <stp>912828FB1 Govt</stp>
        <stp>IDX_RATIO</stp>
        <stp>9/2/2008</stp>
        <stp>9/2/2008</stp>
        <stp>[Fixed Income  Prices 2004-2009.xlsx]TIPS!R620C32</stp>
        <tr r="AF620" s="1"/>
      </tp>
      <tp>
        <v>1.1028</v>
        <stp/>
        <stp>##V3_BDHV12</stp>
        <stp>912828FB1 Govt</stp>
        <stp>IDX_RATIO</stp>
        <stp>9/3/2008</stp>
        <stp>9/3/2008</stp>
        <stp>[Fixed Income  Prices 2004-2009.xlsx]TIPS!R621C32</stp>
        <tr r="AF621" s="1"/>
      </tp>
      <tp>
        <v>1.103</v>
        <stp/>
        <stp>##V3_BDHV12</stp>
        <stp>912828FB1 Govt</stp>
        <stp>IDX_RATIO</stp>
        <stp>9/4/2008</stp>
        <stp>9/4/2008</stp>
        <stp>[Fixed Income  Prices 2004-2009.xlsx]TIPS!R622C32</stp>
        <tr r="AF622" s="1"/>
      </tp>
      <tp>
        <v>1.1031900000000001</v>
        <stp/>
        <stp>##V3_BDHV12</stp>
        <stp>912828FB1 Govt</stp>
        <stp>IDX_RATIO</stp>
        <stp>9/5/2008</stp>
        <stp>9/5/2008</stp>
        <stp>[Fixed Income  Prices 2004-2009.xlsx]TIPS!R623C32</stp>
        <tr r="AF623" s="1"/>
      </tp>
      <tp>
        <v>1.0448500000000001</v>
        <stp/>
        <stp>##V3_BDHV12</stp>
        <stp>912828HN3 Govt</stp>
        <stp>IDX_RATIO</stp>
        <stp>9/3/2008</stp>
        <stp>9/3/2008</stp>
        <stp>[Fixed Income  Prices 2004-2009.xlsx]TIPS!R174C92</stp>
        <tr r="CN174" s="1"/>
      </tp>
      <tp>
        <v>0.99228000000000005</v>
        <stp/>
        <stp>##V3_BDHV12</stp>
        <stp>912828JE1 Govt</stp>
        <stp>IDX_RATIO</stp>
        <stp>8/3/2009</stp>
        <stp>8/3/2009</stp>
        <stp>[Fixed Income  Prices 2004-2009.xlsx]TIPS!R281C96</stp>
        <tr r="CR281" s="1"/>
      </tp>
      <tp>
        <v>1.0446599999999999</v>
        <stp/>
        <stp>##V3_BDHV12</stp>
        <stp>912828HN3 Govt</stp>
        <stp>IDX_RATIO</stp>
        <stp>9/2/2008</stp>
        <stp>9/2/2008</stp>
        <stp>[Fixed Income  Prices 2004-2009.xlsx]TIPS!R173C92</stp>
        <tr r="CN173" s="1"/>
      </tp>
      <tp>
        <v>1.0783199999999999</v>
        <stp/>
        <stp>##V3_BDHV12</stp>
        <stp>912828GN4 Govt</stp>
        <stp>IDX_RATIO</stp>
        <stp>9/1/2008</stp>
        <stp>9/1/2008</stp>
        <stp>[Fixed Income  Prices 2004-2009.xlsx]TIPS!R359C40</stp>
        <tr r="AN359" s="1"/>
      </tp>
      <tp>
        <v>1.0785100000000001</v>
        <stp/>
        <stp>##V3_BDHV12</stp>
        <stp>912828GN4 Govt</stp>
        <stp>IDX_RATIO</stp>
        <stp>9/2/2008</stp>
        <stp>9/2/2008</stp>
        <stp>[Fixed Income  Prices 2004-2009.xlsx]TIPS!R360C40</stp>
        <tr r="AN360" s="1"/>
      </tp>
      <tp>
        <v>1.0444800000000001</v>
        <stp/>
        <stp>##V3_BDHV12</stp>
        <stp>912828HN3 Govt</stp>
        <stp>IDX_RATIO</stp>
        <stp>9/1/2008</stp>
        <stp>9/1/2008</stp>
        <stp>[Fixed Income  Prices 2004-2009.xlsx]TIPS!R172C92</stp>
        <tr r="CN172" s="1"/>
      </tp>
      <tp>
        <v>1.0787</v>
        <stp/>
        <stp>##V3_BDHV12</stp>
        <stp>912828GN4 Govt</stp>
        <stp>IDX_RATIO</stp>
        <stp>9/3/2008</stp>
        <stp>9/3/2008</stp>
        <stp>[Fixed Income  Prices 2004-2009.xlsx]TIPS!R361C40</stp>
        <tr r="AN361" s="1"/>
      </tp>
      <tp>
        <v>1.0788899999999999</v>
        <stp/>
        <stp>##V3_BDHV12</stp>
        <stp>912828GN4 Govt</stp>
        <stp>IDX_RATIO</stp>
        <stp>9/4/2008</stp>
        <stp>9/4/2008</stp>
        <stp>[Fixed Income  Prices 2004-2009.xlsx]TIPS!R362C40</stp>
        <tr r="AN362" s="1"/>
      </tp>
      <tp>
        <v>0.99338000000000004</v>
        <stp/>
        <stp>##V3_BDHV12</stp>
        <stp>912828JE1 Govt</stp>
        <stp>IDX_RATIO</stp>
        <stp>8/7/2009</stp>
        <stp>8/7/2009</stp>
        <stp>[Fixed Income  Prices 2004-2009.xlsx]TIPS!R285C96</stp>
        <tr r="CR285" s="1"/>
      </tp>
      <tp>
        <v>1.07908</v>
        <stp/>
        <stp>##V3_BDHV12</stp>
        <stp>912828GN4 Govt</stp>
        <stp>IDX_RATIO</stp>
        <stp>9/5/2008</stp>
        <stp>9/5/2008</stp>
        <stp>[Fixed Income  Prices 2004-2009.xlsx]TIPS!R363C40</stp>
        <tr r="AN363" s="1"/>
      </tp>
      <tp>
        <v>0.99309999999999998</v>
        <stp/>
        <stp>##V3_BDHV12</stp>
        <stp>912828JE1 Govt</stp>
        <stp>IDX_RATIO</stp>
        <stp>8/6/2009</stp>
        <stp>8/6/2009</stp>
        <stp>[Fixed Income  Prices 2004-2009.xlsx]TIPS!R284C96</stp>
        <tr r="CR284" s="1"/>
      </tp>
      <tp>
        <v>0.99282999999999999</v>
        <stp/>
        <stp>##V3_BDHV12</stp>
        <stp>912828JE1 Govt</stp>
        <stp>IDX_RATIO</stp>
        <stp>8/5/2009</stp>
        <stp>8/5/2009</stp>
        <stp>[Fixed Income  Prices 2004-2009.xlsx]TIPS!R283C96</stp>
        <tr r="CR283" s="1"/>
      </tp>
      <tp>
        <v>1.04521</v>
        <stp/>
        <stp>##V3_BDHV12</stp>
        <stp>912828HN3 Govt</stp>
        <stp>IDX_RATIO</stp>
        <stp>9/5/2008</stp>
        <stp>9/5/2008</stp>
        <stp>[Fixed Income  Prices 2004-2009.xlsx]TIPS!R176C92</stp>
        <tr r="CN176" s="1"/>
      </tp>
      <tp>
        <v>0.99255000000000004</v>
        <stp/>
        <stp>##V3_BDHV12</stp>
        <stp>912828JE1 Govt</stp>
        <stp>IDX_RATIO</stp>
        <stp>8/4/2009</stp>
        <stp>8/4/2009</stp>
        <stp>[Fixed Income  Prices 2004-2009.xlsx]TIPS!R282C96</stp>
        <tr r="CR282" s="1"/>
      </tp>
      <tp>
        <v>1.0450299999999999</v>
        <stp/>
        <stp>##V3_BDHV12</stp>
        <stp>912828HN3 Govt</stp>
        <stp>IDX_RATIO</stp>
        <stp>9/4/2008</stp>
        <stp>9/4/2008</stp>
        <stp>[Fixed Income  Prices 2004-2009.xlsx]TIPS!R175C92</stp>
        <tr r="CN175" s="1"/>
      </tp>
      <tp>
        <v>1.07965</v>
        <stp/>
        <stp>##V3_BDHV12</stp>
        <stp>912828GN4 Govt</stp>
        <stp>IDX_RATIO</stp>
        <stp>9/8/2008</stp>
        <stp>9/8/2008</stp>
        <stp>[Fixed Income  Prices 2004-2009.xlsx]TIPS!R364C40</stp>
        <tr r="AN364" s="1"/>
      </tp>
      <tp>
        <v>1.0798300000000001</v>
        <stp/>
        <stp>##V3_BDHV12</stp>
        <stp>912828GN4 Govt</stp>
        <stp>IDX_RATIO</stp>
        <stp>9/9/2008</stp>
        <stp>9/9/2008</stp>
        <stp>[Fixed Income  Prices 2004-2009.xlsx]TIPS!R365C40</stp>
        <tr r="AN365" s="1"/>
      </tp>
      <tp>
        <v>1.0459400000000001</v>
        <stp/>
        <stp>##V3_BDHV12</stp>
        <stp>912828HN3 Govt</stp>
        <stp>IDX_RATIO</stp>
        <stp>9/9/2008</stp>
        <stp>9/9/2008</stp>
        <stp>[Fixed Income  Prices 2004-2009.xlsx]TIPS!R178C92</stp>
        <tr r="CN178" s="1"/>
      </tp>
      <tp>
        <v>1.04576</v>
        <stp/>
        <stp>##V3_BDHV12</stp>
        <stp>912828HN3 Govt</stp>
        <stp>IDX_RATIO</stp>
        <stp>9/8/2008</stp>
        <stp>9/8/2008</stp>
        <stp>[Fixed Income  Prices 2004-2009.xlsx]TIPS!R177C92</stp>
        <tr r="CN177" s="1"/>
      </tp>
      <tp>
        <v>1.01983</v>
        <stp/>
        <stp>##V3_BDHV12</stp>
        <stp>912828GD6 Govt</stp>
        <stp>IDX_RATIO</stp>
        <stp>6/8/2007</stp>
        <stp>6/8/2007</stp>
        <stp>[Fixed Income  Prices 2004-2009.xlsx]TIPS!R111C84</stp>
        <tr r="CF111" s="1"/>
      </tp>
      <tp>
        <v>1.0182899999999999</v>
        <stp/>
        <stp>##V3_BDHV12</stp>
        <stp>912828GD6 Govt</stp>
        <stp>IDX_RATIO</stp>
        <stp>6/1/2007</stp>
        <stp>6/1/2007</stp>
        <stp>[Fixed Income  Prices 2004-2009.xlsx]TIPS!R106C84</stp>
        <tr r="CF106" s="1"/>
      </tp>
      <tp>
        <v>1.01895</v>
        <stp/>
        <stp>##V3_BDHV12</stp>
        <stp>912828GD6 Govt</stp>
        <stp>IDX_RATIO</stp>
        <stp>6/4/2007</stp>
        <stp>6/4/2007</stp>
        <stp>[Fixed Income  Prices 2004-2009.xlsx]TIPS!R107C84</stp>
        <tr r="CF107" s="1"/>
      </tp>
      <tp>
        <v>1.0191699999999999</v>
        <stp/>
        <stp>##V3_BDHV12</stp>
        <stp>912828GD6 Govt</stp>
        <stp>IDX_RATIO</stp>
        <stp>6/5/2007</stp>
        <stp>6/5/2007</stp>
        <stp>[Fixed Income  Prices 2004-2009.xlsx]TIPS!R108C84</stp>
        <tr r="CF108" s="1"/>
      </tp>
      <tp>
        <v>1.0196099999999999</v>
        <stp/>
        <stp>##V3_BDHV12</stp>
        <stp>912828GD6 Govt</stp>
        <stp>IDX_RATIO</stp>
        <stp>6/7/2007</stp>
        <stp>6/7/2007</stp>
        <stp>[Fixed Income  Prices 2004-2009.xlsx]TIPS!R110C84</stp>
        <tr r="CF110" s="1"/>
      </tp>
      <tp>
        <v>1.01939</v>
        <stp/>
        <stp>##V3_BDHV12</stp>
        <stp>912828GD6 Govt</stp>
        <stp>IDX_RATIO</stp>
        <stp>6/6/2007</stp>
        <stp>6/6/2007</stp>
        <stp>[Fixed Income  Prices 2004-2009.xlsx]TIPS!R109C84</stp>
        <tr r="CF109" s="1"/>
      </tp>
      <tp>
        <v>1.05983</v>
        <stp/>
        <stp>##V3_BDHV12</stp>
        <stp>912828FL9 Govt</stp>
        <stp>IDX_RATIO</stp>
        <stp>8/4/2009</stp>
        <stp>8/4/2009</stp>
        <stp>[Fixed Income  Prices 2004-2009.xlsx]TIPS!R803C80</stp>
        <tr r="CB803" s="1"/>
      </tp>
      <tp>
        <v>1.06012</v>
        <stp/>
        <stp>##V3_BDHV12</stp>
        <stp>912828FL9 Govt</stp>
        <stp>IDX_RATIO</stp>
        <stp>8/5/2009</stp>
        <stp>8/5/2009</stp>
        <stp>[Fixed Income  Prices 2004-2009.xlsx]TIPS!R804C80</stp>
        <tr r="CB804" s="1"/>
      </tp>
      <tp>
        <v>1.0604100000000001</v>
        <stp/>
        <stp>##V3_BDHV12</stp>
        <stp>912828FL9 Govt</stp>
        <stp>IDX_RATIO</stp>
        <stp>8/6/2009</stp>
        <stp>8/6/2009</stp>
        <stp>[Fixed Income  Prices 2004-2009.xlsx]TIPS!R805C80</stp>
        <tr r="CB805" s="1"/>
      </tp>
      <tp>
        <v>1.06071</v>
        <stp/>
        <stp>##V3_BDHV12</stp>
        <stp>912828FL9 Govt</stp>
        <stp>IDX_RATIO</stp>
        <stp>8/7/2009</stp>
        <stp>8/7/2009</stp>
        <stp>[Fixed Income  Prices 2004-2009.xlsx]TIPS!R806C80</stp>
        <tr r="CB806" s="1"/>
      </tp>
      <tp>
        <v>1.0595300000000001</v>
        <stp/>
        <stp>##V3_BDHV12</stp>
        <stp>912828FL9 Govt</stp>
        <stp>IDX_RATIO</stp>
        <stp>8/3/2009</stp>
        <stp>8/3/2009</stp>
        <stp>[Fixed Income  Prices 2004-2009.xlsx]TIPS!R802C80</stp>
        <tr r="CB802" s="1"/>
      </tp>
      <tp>
        <v>1.05447</v>
        <stp/>
        <stp>##V3_BDHV12</stp>
        <stp>912828GN4 Govt</stp>
        <stp>IDX_RATIO</stp>
        <stp>8/3/2009</stp>
        <stp>8/3/2009</stp>
        <stp>[Fixed Income  Prices 2004-2009.xlsx]TIPS!R599C40</stp>
        <tr r="AN599" s="1"/>
      </tp>
      <tp>
        <v>1.1028500000000001</v>
        <stp/>
        <stp>##V3_BDHV12</stp>
        <stp>912828ET3 Govt</stp>
        <stp>IDX_RATIO</stp>
        <stp>9/3/2008</stp>
        <stp>9/3/2008</stp>
        <stp>[Fixed Income  Prices 2004-2009.xlsx]TIPS!R694C76</stp>
        <tr r="BX694" s="1"/>
      </tp>
      <tp>
        <v>1.10266</v>
        <stp/>
        <stp>##V3_BDHV12</stp>
        <stp>912828ET3 Govt</stp>
        <stp>IDX_RATIO</stp>
        <stp>9/2/2008</stp>
        <stp>9/2/2008</stp>
        <stp>[Fixed Income  Prices 2004-2009.xlsx]TIPS!R693C76</stp>
        <tr r="BX693" s="1"/>
      </tp>
      <tp>
        <v>1.1024700000000001</v>
        <stp/>
        <stp>##V3_BDHV12</stp>
        <stp>912828ET3 Govt</stp>
        <stp>IDX_RATIO</stp>
        <stp>9/1/2008</stp>
        <stp>9/1/2008</stp>
        <stp>[Fixed Income  Prices 2004-2009.xlsx]TIPS!R692C76</stp>
        <tr r="BX692" s="1"/>
      </tp>
      <tp>
        <v>1.10324</v>
        <stp/>
        <stp>##V3_BDHV12</stp>
        <stp>912828ET3 Govt</stp>
        <stp>IDX_RATIO</stp>
        <stp>9/5/2008</stp>
        <stp>9/5/2008</stp>
        <stp>[Fixed Income  Prices 2004-2009.xlsx]TIPS!R696C76</stp>
        <tr r="BX696" s="1"/>
      </tp>
      <tp>
        <v>1.1030500000000001</v>
        <stp/>
        <stp>##V3_BDHV12</stp>
        <stp>912828ET3 Govt</stp>
        <stp>IDX_RATIO</stp>
        <stp>9/4/2008</stp>
        <stp>9/4/2008</stp>
        <stp>[Fixed Income  Prices 2004-2009.xlsx]TIPS!R695C76</stp>
        <tr r="BX695" s="1"/>
      </tp>
      <tp>
        <v>1.1040099999999999</v>
        <stp/>
        <stp>##V3_BDHV12</stp>
        <stp>912828ET3 Govt</stp>
        <stp>IDX_RATIO</stp>
        <stp>9/9/2008</stp>
        <stp>9/9/2008</stp>
        <stp>[Fixed Income  Prices 2004-2009.xlsx]TIPS!R698C76</stp>
        <tr r="BX698" s="1"/>
      </tp>
      <tp>
        <v>1.10382</v>
        <stp/>
        <stp>##V3_BDHV12</stp>
        <stp>912828ET3 Govt</stp>
        <stp>IDX_RATIO</stp>
        <stp>9/8/2008</stp>
        <stp>9/8/2008</stp>
        <stp>[Fixed Income  Prices 2004-2009.xlsx]TIPS!R697C76</stp>
        <tr r="BX697" s="1"/>
      </tp>
      <tp>
        <v>1.05535</v>
        <stp/>
        <stp>##V3_BDHV12</stp>
        <stp>912828GN4 Govt</stp>
        <stp>IDX_RATIO</stp>
        <stp>8/6/2009</stp>
        <stp>8/6/2009</stp>
        <stp>[Fixed Income  Prices 2004-2009.xlsx]TIPS!R602C40</stp>
        <tr r="AN602" s="1"/>
      </tp>
      <tp>
        <v>1.0219400000000001</v>
        <stp/>
        <stp>##V3_BDHV12</stp>
        <stp>912828HN3 Govt</stp>
        <stp>IDX_RATIO</stp>
        <stp>8/5/2009</stp>
        <stp>8/5/2009</stp>
        <stp>[Fixed Income  Prices 2004-2009.xlsx]TIPS!R414C92</stp>
        <tr r="CN414" s="1"/>
      </tp>
      <tp>
        <v>1.02166</v>
        <stp/>
        <stp>##V3_BDHV12</stp>
        <stp>912828HN3 Govt</stp>
        <stp>IDX_RATIO</stp>
        <stp>8/4/2009</stp>
        <stp>8/4/2009</stp>
        <stp>[Fixed Income  Prices 2004-2009.xlsx]TIPS!R413C92</stp>
        <tr r="CN413" s="1"/>
      </tp>
      <tp>
        <v>1.0556399999999999</v>
        <stp/>
        <stp>##V3_BDHV12</stp>
        <stp>912828GN4 Govt</stp>
        <stp>IDX_RATIO</stp>
        <stp>8/7/2009</stp>
        <stp>8/7/2009</stp>
        <stp>[Fixed Income  Prices 2004-2009.xlsx]TIPS!R603C40</stp>
        <tr r="AN603" s="1"/>
      </tp>
      <tp>
        <v>1.0547599999999999</v>
        <stp/>
        <stp>##V3_BDHV12</stp>
        <stp>912828GN4 Govt</stp>
        <stp>IDX_RATIO</stp>
        <stp>8/4/2009</stp>
        <stp>8/4/2009</stp>
        <stp>[Fixed Income  Prices 2004-2009.xlsx]TIPS!R600C40</stp>
        <tr r="AN600" s="1"/>
      </tp>
      <tp>
        <v>1.02251</v>
        <stp/>
        <stp>##V3_BDHV12</stp>
        <stp>912828HN3 Govt</stp>
        <stp>IDX_RATIO</stp>
        <stp>8/7/2009</stp>
        <stp>8/7/2009</stp>
        <stp>[Fixed Income  Prices 2004-2009.xlsx]TIPS!R416C92</stp>
        <tr r="CN416" s="1"/>
      </tp>
      <tp>
        <v>1.05505</v>
        <stp/>
        <stp>##V3_BDHV12</stp>
        <stp>912828GN4 Govt</stp>
        <stp>IDX_RATIO</stp>
        <stp>8/5/2009</stp>
        <stp>8/5/2009</stp>
        <stp>[Fixed Income  Prices 2004-2009.xlsx]TIPS!R601C40</stp>
        <tr r="AN601" s="1"/>
      </tp>
      <tp>
        <v>1.0222199999999999</v>
        <stp/>
        <stp>##V3_BDHV12</stp>
        <stp>912828HN3 Govt</stp>
        <stp>IDX_RATIO</stp>
        <stp>8/6/2009</stp>
        <stp>8/6/2009</stp>
        <stp>[Fixed Income  Prices 2004-2009.xlsx]TIPS!R415C92</stp>
        <tr r="CN415" s="1"/>
      </tp>
      <tp>
        <v>1.02138</v>
        <stp/>
        <stp>##V3_BDHV12</stp>
        <stp>912828HN3 Govt</stp>
        <stp>IDX_RATIO</stp>
        <stp>8/3/2009</stp>
        <stp>8/3/2009</stp>
        <stp>[Fixed Income  Prices 2004-2009.xlsx]TIPS!R412C92</stp>
        <tr r="CN412" s="1"/>
      </tp>
      <tp>
        <v>1.0780799999999999</v>
        <stp/>
        <stp>##V3_BDHV12</stp>
        <stp>912828ET3 Govt</stp>
        <stp>IDX_RATIO</stp>
        <stp>8/3/2009</stp>
        <stp>8/3/2009</stp>
        <stp>[Fixed Income  Prices 2004-2009.xlsx]TIPS!R932C76</stp>
        <tr r="BX932" s="1"/>
      </tp>
      <tp>
        <v>1.0786800000000001</v>
        <stp/>
        <stp>##V3_BDHV12</stp>
        <stp>912828ET3 Govt</stp>
        <stp>IDX_RATIO</stp>
        <stp>8/5/2009</stp>
        <stp>8/5/2009</stp>
        <stp>[Fixed Income  Prices 2004-2009.xlsx]TIPS!R934C76</stp>
        <tr r="BX934" s="1"/>
      </tp>
      <tp>
        <v>1.0783800000000001</v>
        <stp/>
        <stp>##V3_BDHV12</stp>
        <stp>912828ET3 Govt</stp>
        <stp>IDX_RATIO</stp>
        <stp>8/4/2009</stp>
        <stp>8/4/2009</stp>
        <stp>[Fixed Income  Prices 2004-2009.xlsx]TIPS!R933C76</stp>
        <tr r="BX933" s="1"/>
      </tp>
      <tp>
        <v>1.07927</v>
        <stp/>
        <stp>##V3_BDHV12</stp>
        <stp>912828ET3 Govt</stp>
        <stp>IDX_RATIO</stp>
        <stp>8/7/2009</stp>
        <stp>8/7/2009</stp>
        <stp>[Fixed Income  Prices 2004-2009.xlsx]TIPS!R936C76</stp>
        <tr r="BX936" s="1"/>
      </tp>
      <tp>
        <v>1.0789800000000001</v>
        <stp/>
        <stp>##V3_BDHV12</stp>
        <stp>912828ET3 Govt</stp>
        <stp>IDX_RATIO</stp>
        <stp>8/6/2009</stp>
        <stp>8/6/2009</stp>
        <stp>[Fixed Income  Prices 2004-2009.xlsx]TIPS!R935C76</stp>
        <tr r="BX935" s="1"/>
      </tp>
      <tp>
        <v>1.12653</v>
        <stp/>
        <stp>##V3_BDHV12</stp>
        <stp>912828EA4 Govt</stp>
        <stp>IDX_RATIO</stp>
        <stp>9/9/2008</stp>
        <stp>9/9/2008</stp>
        <stp>[Fixed Income  Prices 2004-2009.xlsx]TIPS!R826C72</stp>
        <tr r="BT826" s="1"/>
      </tp>
      <tp>
        <v>1.1263399999999999</v>
        <stp/>
        <stp>##V3_BDHV12</stp>
        <stp>912828EA4 Govt</stp>
        <stp>IDX_RATIO</stp>
        <stp>9/8/2008</stp>
        <stp>9/8/2008</stp>
        <stp>[Fixed Income  Prices 2004-2009.xlsx]TIPS!R825C72</stp>
        <tr r="BT825" s="1"/>
      </tp>
      <tp>
        <v>1.12496</v>
        <stp/>
        <stp>##V3_BDHV12</stp>
        <stp>912828EA4 Govt</stp>
        <stp>IDX_RATIO</stp>
        <stp>9/1/2008</stp>
        <stp>9/1/2008</stp>
        <stp>[Fixed Income  Prices 2004-2009.xlsx]TIPS!R820C72</stp>
        <tr r="BT820" s="1"/>
      </tp>
      <tp>
        <v>1.1253500000000001</v>
        <stp/>
        <stp>##V3_BDHV12</stp>
        <stp>912828EA4 Govt</stp>
        <stp>IDX_RATIO</stp>
        <stp>9/3/2008</stp>
        <stp>9/3/2008</stp>
        <stp>[Fixed Income  Prices 2004-2009.xlsx]TIPS!R822C72</stp>
        <tr r="BT822" s="1"/>
      </tp>
      <tp>
        <v>1.1251500000000001</v>
        <stp/>
        <stp>##V3_BDHV12</stp>
        <stp>912828EA4 Govt</stp>
        <stp>IDX_RATIO</stp>
        <stp>9/2/2008</stp>
        <stp>9/2/2008</stp>
        <stp>[Fixed Income  Prices 2004-2009.xlsx]TIPS!R821C72</stp>
        <tr r="BT821" s="1"/>
      </tp>
      <tp>
        <v>1.12574</v>
        <stp/>
        <stp>##V3_BDHV12</stp>
        <stp>912828EA4 Govt</stp>
        <stp>IDX_RATIO</stp>
        <stp>9/5/2008</stp>
        <stp>9/5/2008</stp>
        <stp>[Fixed Income  Prices 2004-2009.xlsx]TIPS!R824C72</stp>
        <tr r="BT824" s="1"/>
      </tp>
      <tp>
        <v>1.1255500000000001</v>
        <stp/>
        <stp>##V3_BDHV12</stp>
        <stp>912828EA4 Govt</stp>
        <stp>IDX_RATIO</stp>
        <stp>9/4/2008</stp>
        <stp>9/4/2008</stp>
        <stp>[Fixed Income  Prices 2004-2009.xlsx]TIPS!R823C72</stp>
        <tr r="BT823" s="1"/>
      </tp>
      <tp>
        <v>1.03207</v>
        <stp/>
        <stp>##V3_BDHV12</stp>
        <stp>912828BW9 Govt</stp>
        <stp>IDX_RATIO</stp>
        <stp>4/1/2005</stp>
        <stp>4/1/2005</stp>
        <stp>[Fixed Income  Prices 2004-2009.xlsx]TIPS!R185C56</stp>
        <tr r="BD185" s="1"/>
      </tp>
      <tp>
        <v>1.0639700000000001</v>
        <stp/>
        <stp>##V3_BDHV12</stp>
        <stp>912828CZ1 Govt</stp>
        <stp>IDX_RATIO</stp>
        <stp>7/3/2006</stp>
        <stp>7/3/2006</stp>
        <stp>[Fixed Income  Prices 2004-2009.xlsx]TIPS!R440C24</stp>
        <tr r="X440" s="1"/>
      </tp>
      <tp>
        <v>1.0644800000000001</v>
        <stp/>
        <stp>##V3_BDHV12</stp>
        <stp>912828CZ1 Govt</stp>
        <stp>IDX_RATIO</stp>
        <stp>7/6/2006</stp>
        <stp>7/6/2006</stp>
        <stp>[Fixed Income  Prices 2004-2009.xlsx]TIPS!R443C24</stp>
        <tr r="X443" s="1"/>
      </tp>
      <tp>
        <v>1.0328599999999999</v>
        <stp/>
        <stp>##V3_BDHV12</stp>
        <stp>912828BW9 Govt</stp>
        <stp>IDX_RATIO</stp>
        <stp>4/5/2005</stp>
        <stp>4/5/2005</stp>
        <stp>[Fixed Income  Prices 2004-2009.xlsx]TIPS!R187C56</stp>
        <tr r="BD187" s="1"/>
      </tp>
      <tp>
        <v>1.0646500000000001</v>
        <stp/>
        <stp>##V3_BDHV12</stp>
        <stp>912828CZ1 Govt</stp>
        <stp>IDX_RATIO</stp>
        <stp>7/7/2006</stp>
        <stp>7/7/2006</stp>
        <stp>[Fixed Income  Prices 2004-2009.xlsx]TIPS!R444C24</stp>
        <tr r="X444" s="1"/>
      </tp>
      <tp>
        <v>1.03267</v>
        <stp/>
        <stp>##V3_BDHV12</stp>
        <stp>912828BW9 Govt</stp>
        <stp>IDX_RATIO</stp>
        <stp>4/4/2005</stp>
        <stp>4/4/2005</stp>
        <stp>[Fixed Income  Prices 2004-2009.xlsx]TIPS!R186C56</stp>
        <tr r="BD186" s="1"/>
      </tp>
      <tp>
        <v>1.0332600000000001</v>
        <stp/>
        <stp>##V3_BDHV12</stp>
        <stp>912828BW9 Govt</stp>
        <stp>IDX_RATIO</stp>
        <stp>4/7/2005</stp>
        <stp>4/7/2005</stp>
        <stp>[Fixed Income  Prices 2004-2009.xlsx]TIPS!R189C56</stp>
        <tr r="BD189" s="1"/>
      </tp>
      <tp>
        <v>1.0641400000000001</v>
        <stp/>
        <stp>##V3_BDHV12</stp>
        <stp>912828CZ1 Govt</stp>
        <stp>IDX_RATIO</stp>
        <stp>7/4/2006</stp>
        <stp>7/4/2006</stp>
        <stp>[Fixed Income  Prices 2004-2009.xlsx]TIPS!R441C24</stp>
        <tr r="X441" s="1"/>
      </tp>
      <tp>
        <v>1.0643100000000001</v>
        <stp/>
        <stp>##V3_BDHV12</stp>
        <stp>912828CZ1 Govt</stp>
        <stp>IDX_RATIO</stp>
        <stp>7/5/2006</stp>
        <stp>7/5/2006</stp>
        <stp>[Fixed Income  Prices 2004-2009.xlsx]TIPS!R442C24</stp>
        <tr r="X442" s="1"/>
      </tp>
      <tp>
        <v>1.0330600000000001</v>
        <stp/>
        <stp>##V3_BDHV12</stp>
        <stp>912828BW9 Govt</stp>
        <stp>IDX_RATIO</stp>
        <stp>4/6/2005</stp>
        <stp>4/6/2005</stp>
        <stp>[Fixed Income  Prices 2004-2009.xlsx]TIPS!R188C56</stp>
        <tr r="BD188" s="1"/>
      </tp>
      <tp>
        <v>1.03346</v>
        <stp/>
        <stp>##V3_BDHV12</stp>
        <stp>912828BW9 Govt</stp>
        <stp>IDX_RATIO</stp>
        <stp>4/8/2005</stp>
        <stp>4/8/2005</stp>
        <stp>[Fixed Income  Prices 2004-2009.xlsx]TIPS!R190C56</stp>
        <tr r="BD190" s="1"/>
      </tp>
      <tp>
        <v>1.0327</v>
        <stp/>
        <stp>##V3_BDHV12</stp>
        <stp>912828GX2 Govt</stp>
        <stp>IDX_RATIO</stp>
        <stp>8/4/2009</stp>
        <stp>8/4/2009</stp>
        <stp>[Fixed Income  Prices 2004-2009.xlsx]TIPS!R543C88</stp>
        <tr r="CJ543" s="1"/>
      </tp>
      <tp>
        <v>1.0329900000000001</v>
        <stp/>
        <stp>##V3_BDHV12</stp>
        <stp>912828GX2 Govt</stp>
        <stp>IDX_RATIO</stp>
        <stp>8/5/2009</stp>
        <stp>8/5/2009</stp>
        <stp>[Fixed Income  Prices 2004-2009.xlsx]TIPS!R544C88</stp>
        <tr r="CJ544" s="1"/>
      </tp>
      <tp>
        <v>1.0332699999999999</v>
        <stp/>
        <stp>##V3_BDHV12</stp>
        <stp>912828GX2 Govt</stp>
        <stp>IDX_RATIO</stp>
        <stp>8/6/2009</stp>
        <stp>8/6/2009</stp>
        <stp>[Fixed Income  Prices 2004-2009.xlsx]TIPS!R545C88</stp>
        <tr r="CJ545" s="1"/>
      </tp>
      <tp>
        <v>1.03356</v>
        <stp/>
        <stp>##V3_BDHV12</stp>
        <stp>912828GX2 Govt</stp>
        <stp>IDX_RATIO</stp>
        <stp>8/7/2009</stp>
        <stp>8/7/2009</stp>
        <stp>[Fixed Income  Prices 2004-2009.xlsx]TIPS!R546C88</stp>
        <tr r="CJ546" s="1"/>
      </tp>
      <tp>
        <v>1.03241</v>
        <stp/>
        <stp>##V3_BDHV12</stp>
        <stp>912828GX2 Govt</stp>
        <stp>IDX_RATIO</stp>
        <stp>8/3/2009</stp>
        <stp>8/3/2009</stp>
        <stp>[Fixed Income  Prices 2004-2009.xlsx]TIPS!R542C88</stp>
        <tr r="CJ542" s="1"/>
      </tp>
      <tp>
        <v>1.08369</v>
        <stp/>
        <stp>##V3_BDHV12</stp>
        <stp>912828FL9 Govt</stp>
        <stp>IDX_RATIO</stp>
        <stp>9/2/2008</stp>
        <stp>9/2/2008</stp>
        <stp>[Fixed Income  Prices 2004-2009.xlsx]TIPS!R563C80</stp>
        <tr r="CB563" s="1"/>
      </tp>
      <tp>
        <v>1.0392999999999999</v>
        <stp/>
        <stp>##V3_BDHV12</stp>
        <stp>912828BD1 Govt</stp>
        <stp>IDX_RATIO</stp>
        <stp>4/6/2005</stp>
        <stp>4/6/2005</stp>
        <stp>[Fixed Income  Prices 2004-2009.xlsx]TIPS!R188C52</stp>
        <tr r="AZ188" s="1"/>
      </tp>
      <tp>
        <v>1.08388</v>
        <stp/>
        <stp>##V3_BDHV12</stp>
        <stp>912828FL9 Govt</stp>
        <stp>IDX_RATIO</stp>
        <stp>9/3/2008</stp>
        <stp>9/3/2008</stp>
        <stp>[Fixed Income  Prices 2004-2009.xlsx]TIPS!R564C80</stp>
        <tr r="CB564" s="1"/>
      </tp>
      <tp>
        <v>1.0395000000000001</v>
        <stp/>
        <stp>##V3_BDHV12</stp>
        <stp>912828BD1 Govt</stp>
        <stp>IDX_RATIO</stp>
        <stp>4/7/2005</stp>
        <stp>4/7/2005</stp>
        <stp>[Fixed Income  Prices 2004-2009.xlsx]TIPS!R189C52</stp>
        <tr r="AZ189" s="1"/>
      </tp>
      <tp>
        <v>1.03891</v>
        <stp/>
        <stp>##V3_BDHV12</stp>
        <stp>912828BD1 Govt</stp>
        <stp>IDX_RATIO</stp>
        <stp>4/4/2005</stp>
        <stp>4/4/2005</stp>
        <stp>[Fixed Income  Prices 2004-2009.xlsx]TIPS!R186C52</stp>
        <tr r="AZ186" s="1"/>
      </tp>
      <tp>
        <v>1.07708</v>
        <stp/>
        <stp>##V3_BDHV12</stp>
        <stp>912828DH0 Govt</stp>
        <stp>IDX_RATIO</stp>
        <stp>6/8/2007</stp>
        <stp>6/8/2007</stp>
        <stp>[Fixed Income  Prices 2004-2009.xlsx]TIPS!R628C68</stp>
        <tr r="BP628" s="1"/>
      </tp>
      <tp>
        <v>1.08656</v>
        <stp/>
        <stp>##V3_BDHV12</stp>
        <stp>912828GD6 Govt</stp>
        <stp>IDX_RATIO</stp>
        <stp>9/9/2008</stp>
        <stp>9/9/2008</stp>
        <stp>[Fixed Income  Prices 2004-2009.xlsx]TIPS!R438C84</stp>
        <tr r="CF438" s="1"/>
      </tp>
      <tp>
        <v>1.0390999999999999</v>
        <stp/>
        <stp>##V3_BDHV12</stp>
        <stp>912828BD1 Govt</stp>
        <stp>IDX_RATIO</stp>
        <stp>4/5/2005</stp>
        <stp>4/5/2005</stp>
        <stp>[Fixed Income  Prices 2004-2009.xlsx]TIPS!R187C52</stp>
        <tr r="AZ187" s="1"/>
      </tp>
      <tp>
        <v>1.0863700000000001</v>
        <stp/>
        <stp>##V3_BDHV12</stp>
        <stp>912828GD6 Govt</stp>
        <stp>IDX_RATIO</stp>
        <stp>9/8/2008</stp>
        <stp>9/8/2008</stp>
        <stp>[Fixed Income  Prices 2004-2009.xlsx]TIPS!R437C84</stp>
        <tr r="CF437" s="1"/>
      </tp>
      <tp>
        <v>1.0834999999999999</v>
        <stp/>
        <stp>##V3_BDHV12</stp>
        <stp>912828FL9 Govt</stp>
        <stp>IDX_RATIO</stp>
        <stp>9/1/2008</stp>
        <stp>9/1/2008</stp>
        <stp>[Fixed Income  Prices 2004-2009.xlsx]TIPS!R562C80</stp>
        <tr r="CB562" s="1"/>
      </tp>
      <tp>
        <v>1.1475599999999999</v>
        <stp/>
        <stp>##V3_BDHV12</stp>
        <stp>912828DH0 Govt</stp>
        <stp>IDX_RATIO</stp>
        <stp>9/9/2008</stp>
        <stp>9/9/2008</stp>
        <stp>[Fixed Income  Prices 2004-2009.xlsx]TIPS!R955C68</stp>
        <tr r="BP955" s="1"/>
      </tp>
      <tp>
        <v>1.1473599999999999</v>
        <stp/>
        <stp>##V3_BDHV12</stp>
        <stp>912828DH0 Govt</stp>
        <stp>IDX_RATIO</stp>
        <stp>9/8/2008</stp>
        <stp>9/8/2008</stp>
        <stp>[Fixed Income  Prices 2004-2009.xlsx]TIPS!R954C68</stp>
        <tr r="BP954" s="1"/>
      </tp>
      <tp>
        <v>1.0840700000000001</v>
        <stp/>
        <stp>##V3_BDHV12</stp>
        <stp>912828FL9 Govt</stp>
        <stp>IDX_RATIO</stp>
        <stp>9/4/2008</stp>
        <stp>9/4/2008</stp>
        <stp>[Fixed Income  Prices 2004-2009.xlsx]TIPS!R565C80</stp>
        <tr r="CB565" s="1"/>
      </tp>
      <tp>
        <v>1.0383100000000001</v>
        <stp/>
        <stp>##V3_BDHV12</stp>
        <stp>912828BD1 Govt</stp>
        <stp>IDX_RATIO</stp>
        <stp>4/1/2005</stp>
        <stp>4/1/2005</stp>
        <stp>[Fixed Income  Prices 2004-2009.xlsx]TIPS!R185C52</stp>
        <tr r="AZ185" s="1"/>
      </tp>
      <tp>
        <v>1.08426</v>
        <stp/>
        <stp>##V3_BDHV12</stp>
        <stp>912828FL9 Govt</stp>
        <stp>IDX_RATIO</stp>
        <stp>9/5/2008</stp>
        <stp>9/5/2008</stp>
        <stp>[Fixed Income  Prices 2004-2009.xlsx]TIPS!R566C80</stp>
        <tr r="CB566" s="1"/>
      </tp>
      <tp>
        <v>1.14676</v>
        <stp/>
        <stp>##V3_BDHV12</stp>
        <stp>912828DH0 Govt</stp>
        <stp>IDX_RATIO</stp>
        <stp>9/5/2008</stp>
        <stp>9/5/2008</stp>
        <stp>[Fixed Income  Prices 2004-2009.xlsx]TIPS!R953C68</stp>
        <tr r="BP953" s="1"/>
      </tp>
      <tp>
        <v>1.0854200000000001</v>
        <stp/>
        <stp>##V3_BDHV12</stp>
        <stp>912828GD6 Govt</stp>
        <stp>IDX_RATIO</stp>
        <stp>9/3/2008</stp>
        <stp>9/3/2008</stp>
        <stp>[Fixed Income  Prices 2004-2009.xlsx]TIPS!R434C84</stp>
        <tr r="CF434" s="1"/>
      </tp>
      <tp>
        <v>1.14656</v>
        <stp/>
        <stp>##V3_BDHV12</stp>
        <stp>912828DH0 Govt</stp>
        <stp>IDX_RATIO</stp>
        <stp>9/4/2008</stp>
        <stp>9/4/2008</stp>
        <stp>[Fixed Income  Prices 2004-2009.xlsx]TIPS!R952C68</stp>
        <tr r="BP952" s="1"/>
      </tp>
      <tp>
        <v>1.0852299999999999</v>
        <stp/>
        <stp>##V3_BDHV12</stp>
        <stp>912828GD6 Govt</stp>
        <stp>IDX_RATIO</stp>
        <stp>9/2/2008</stp>
        <stp>9/2/2008</stp>
        <stp>[Fixed Income  Prices 2004-2009.xlsx]TIPS!R433C84</stp>
        <tr r="CF433" s="1"/>
      </tp>
      <tp>
        <v>1.08504</v>
        <stp/>
        <stp>##V3_BDHV12</stp>
        <stp>912828GD6 Govt</stp>
        <stp>IDX_RATIO</stp>
        <stp>9/1/2008</stp>
        <stp>9/1/2008</stp>
        <stp>[Fixed Income  Prices 2004-2009.xlsx]TIPS!R432C84</stp>
        <tr r="CF432" s="1"/>
      </tp>
      <tp>
        <v>1.08483</v>
        <stp/>
        <stp>##V3_BDHV12</stp>
        <stp>912828FL9 Govt</stp>
        <stp>IDX_RATIO</stp>
        <stp>9/8/2008</stp>
        <stp>9/8/2008</stp>
        <stp>[Fixed Income  Prices 2004-2009.xlsx]TIPS!R567C80</stp>
        <tr r="CB567" s="1"/>
      </tp>
      <tp>
        <v>1.07545</v>
        <stp/>
        <stp>##V3_BDHV12</stp>
        <stp>912828DH0 Govt</stp>
        <stp>IDX_RATIO</stp>
        <stp>6/1/2007</stp>
        <stp>6/1/2007</stp>
        <stp>[Fixed Income  Prices 2004-2009.xlsx]TIPS!R623C68</stp>
        <tr r="BP623" s="1"/>
      </tp>
      <tp>
        <v>1.0850200000000001</v>
        <stp/>
        <stp>##V3_BDHV12</stp>
        <stp>912828FL9 Govt</stp>
        <stp>IDX_RATIO</stp>
        <stp>9/9/2008</stp>
        <stp>9/9/2008</stp>
        <stp>[Fixed Income  Prices 2004-2009.xlsx]TIPS!R568C80</stp>
        <tr r="CB568" s="1"/>
      </tp>
      <tp>
        <v>1.0766100000000001</v>
        <stp/>
        <stp>##V3_BDHV12</stp>
        <stp>912828DH0 Govt</stp>
        <stp>IDX_RATIO</stp>
        <stp>6/6/2007</stp>
        <stp>6/6/2007</stp>
        <stp>[Fixed Income  Prices 2004-2009.xlsx]TIPS!R626C68</stp>
        <tr r="BP626" s="1"/>
      </tp>
      <tp>
        <v>1.0768500000000001</v>
        <stp/>
        <stp>##V3_BDHV12</stp>
        <stp>912828DH0 Govt</stp>
        <stp>IDX_RATIO</stp>
        <stp>6/7/2007</stp>
        <stp>6/7/2007</stp>
        <stp>[Fixed Income  Prices 2004-2009.xlsx]TIPS!R627C68</stp>
        <tr r="BP627" s="1"/>
      </tp>
      <tp>
        <v>1.1459600000000001</v>
        <stp/>
        <stp>##V3_BDHV12</stp>
        <stp>912828DH0 Govt</stp>
        <stp>IDX_RATIO</stp>
        <stp>9/1/2008</stp>
        <stp>9/1/2008</stp>
        <stp>[Fixed Income  Prices 2004-2009.xlsx]TIPS!R949C68</stp>
        <tr r="BP949" s="1"/>
      </tp>
      <tp>
        <v>1.0761499999999999</v>
        <stp/>
        <stp>##V3_BDHV12</stp>
        <stp>912828DH0 Govt</stp>
        <stp>IDX_RATIO</stp>
        <stp>6/4/2007</stp>
        <stp>6/4/2007</stp>
        <stp>[Fixed Income  Prices 2004-2009.xlsx]TIPS!R624C68</stp>
        <tr r="BP624" s="1"/>
      </tp>
      <tp>
        <v>1.0858000000000001</v>
        <stp/>
        <stp>##V3_BDHV12</stp>
        <stp>912828GD6 Govt</stp>
        <stp>IDX_RATIO</stp>
        <stp>9/5/2008</stp>
        <stp>9/5/2008</stp>
        <stp>[Fixed Income  Prices 2004-2009.xlsx]TIPS!R436C84</stp>
        <tr r="CF436" s="1"/>
      </tp>
      <tp>
        <v>1.14636</v>
        <stp/>
        <stp>##V3_BDHV12</stp>
        <stp>912828DH0 Govt</stp>
        <stp>IDX_RATIO</stp>
        <stp>9/3/2008</stp>
        <stp>9/3/2008</stp>
        <stp>[Fixed Income  Prices 2004-2009.xlsx]TIPS!R951C68</stp>
        <tr r="BP951" s="1"/>
      </tp>
      <tp>
        <v>1.0763799999999999</v>
        <stp/>
        <stp>##V3_BDHV12</stp>
        <stp>912828DH0 Govt</stp>
        <stp>IDX_RATIO</stp>
        <stp>6/5/2007</stp>
        <stp>6/5/2007</stp>
        <stp>[Fixed Income  Prices 2004-2009.xlsx]TIPS!R625C68</stp>
        <tr r="BP625" s="1"/>
      </tp>
      <tp>
        <v>1.0397000000000001</v>
        <stp/>
        <stp>##V3_BDHV12</stp>
        <stp>912828BD1 Govt</stp>
        <stp>IDX_RATIO</stp>
        <stp>4/8/2005</stp>
        <stp>4/8/2005</stp>
        <stp>[Fixed Income  Prices 2004-2009.xlsx]TIPS!R190C52</stp>
        <tr r="AZ190" s="1"/>
      </tp>
      <tp>
        <v>1.08561</v>
        <stp/>
        <stp>##V3_BDHV12</stp>
        <stp>912828GD6 Govt</stp>
        <stp>IDX_RATIO</stp>
        <stp>9/4/2008</stp>
        <stp>9/4/2008</stp>
        <stp>[Fixed Income  Prices 2004-2009.xlsx]TIPS!R435C84</stp>
        <tr r="CF435" s="1"/>
      </tp>
      <tp>
        <v>1.1461600000000001</v>
        <stp/>
        <stp>##V3_BDHV12</stp>
        <stp>912828DH0 Govt</stp>
        <stp>IDX_RATIO</stp>
        <stp>9/2/2008</stp>
        <stp>9/2/2008</stp>
        <stp>[Fixed Income  Prices 2004-2009.xlsx]TIPS!R950C68</stp>
        <tr r="BP950" s="1"/>
      </tp>
      <tp>
        <v>1.0839700000000001</v>
        <stp/>
        <stp>##V3_BDHV12</stp>
        <stp>912828CZ1 Govt</stp>
        <stp>IDX_RATIO</stp>
        <stp>6/1/2007</stp>
        <stp>6/1/2007</stp>
        <stp>[Fixed Income  Prices 2004-2009.xlsx]TIPS!R679C24</stp>
        <tr r="X679" s="1"/>
      </tp>
      <tp>
        <v>1.08561</v>
        <stp/>
        <stp>##V3_BDHV12</stp>
        <stp>912828CZ1 Govt</stp>
        <stp>IDX_RATIO</stp>
        <stp>6/8/2007</stp>
        <stp>6/8/2007</stp>
        <stp>[Fixed Income  Prices 2004-2009.xlsx]TIPS!R684C24</stp>
        <tr r="X684" s="1"/>
      </tp>
      <tp>
        <v>1.08514</v>
        <stp/>
        <stp>##V3_BDHV12</stp>
        <stp>912828CZ1 Govt</stp>
        <stp>IDX_RATIO</stp>
        <stp>6/6/2007</stp>
        <stp>6/6/2007</stp>
        <stp>[Fixed Income  Prices 2004-2009.xlsx]TIPS!R682C24</stp>
        <tr r="X682" s="1"/>
      </tp>
      <tp>
        <v>1.0853699999999999</v>
        <stp/>
        <stp>##V3_BDHV12</stp>
        <stp>912828CZ1 Govt</stp>
        <stp>IDX_RATIO</stp>
        <stp>6/7/2007</stp>
        <stp>6/7/2007</stp>
        <stp>[Fixed Income  Prices 2004-2009.xlsx]TIPS!R683C24</stp>
        <tr r="X683" s="1"/>
      </tp>
      <tp>
        <v>1.08467</v>
        <stp/>
        <stp>##V3_BDHV12</stp>
        <stp>912828CZ1 Govt</stp>
        <stp>IDX_RATIO</stp>
        <stp>6/4/2007</stp>
        <stp>6/4/2007</stp>
        <stp>[Fixed Income  Prices 2004-2009.xlsx]TIPS!R680C24</stp>
        <tr r="X680" s="1"/>
      </tp>
      <tp>
        <v>1.0849</v>
        <stp/>
        <stp>##V3_BDHV12</stp>
        <stp>912828CZ1 Govt</stp>
        <stp>IDX_RATIO</stp>
        <stp>6/5/2007</stp>
        <stp>6/5/2007</stp>
        <stp>[Fixed Income  Prices 2004-2009.xlsx]TIPS!R681C24</stp>
        <tr r="X681" s="1"/>
      </tp>
      <tp>
        <v>1.0345899999999999</v>
        <stp/>
        <stp>##V3_BDHV12</stp>
        <stp>912828FB1 Govt</stp>
        <stp>IDX_RATIO</stp>
        <stp>6/1/2007</stp>
        <stp>6/1/2007</stp>
        <stp>[Fixed Income  Prices 2004-2009.xlsx]TIPS!R293C32</stp>
        <tr r="AF293" s="1"/>
      </tp>
      <tp>
        <v>1.03548</v>
        <stp/>
        <stp>##V3_BDHV12</stp>
        <stp>912828FB1 Govt</stp>
        <stp>IDX_RATIO</stp>
        <stp>6/5/2007</stp>
        <stp>6/5/2007</stp>
        <stp>[Fixed Income  Prices 2004-2009.xlsx]TIPS!R295C32</stp>
        <tr r="AF295" s="1"/>
      </tp>
      <tp>
        <v>1.0352600000000001</v>
        <stp/>
        <stp>##V3_BDHV12</stp>
        <stp>912828FB1 Govt</stp>
        <stp>IDX_RATIO</stp>
        <stp>6/4/2007</stp>
        <stp>6/4/2007</stp>
        <stp>[Fixed Income  Prices 2004-2009.xlsx]TIPS!R294C32</stp>
        <tr r="AF294" s="1"/>
      </tp>
      <tp>
        <v>1.03593</v>
        <stp/>
        <stp>##V3_BDHV12</stp>
        <stp>912828FB1 Govt</stp>
        <stp>IDX_RATIO</stp>
        <stp>6/7/2007</stp>
        <stp>6/7/2007</stp>
        <stp>[Fixed Income  Prices 2004-2009.xlsx]TIPS!R297C32</stp>
        <tr r="AF297" s="1"/>
      </tp>
      <tp>
        <v>1.0357099999999999</v>
        <stp/>
        <stp>##V3_BDHV12</stp>
        <stp>912828FB1 Govt</stp>
        <stp>IDX_RATIO</stp>
        <stp>6/6/2007</stp>
        <stp>6/6/2007</stp>
        <stp>[Fixed Income  Prices 2004-2009.xlsx]TIPS!R296C32</stp>
        <tr r="AF296" s="1"/>
      </tp>
      <tp>
        <v>1.0622199999999999</v>
        <stp/>
        <stp>##V3_BDHV12</stp>
        <stp>912828GD6 Govt</stp>
        <stp>IDX_RATIO</stp>
        <stp>8/7/2009</stp>
        <stp>8/7/2009</stp>
        <stp>[Fixed Income  Prices 2004-2009.xlsx]TIPS!R676C84</stp>
        <tr r="CF676" s="1"/>
      </tp>
      <tp>
        <v>1.03616</v>
        <stp/>
        <stp>##V3_BDHV12</stp>
        <stp>912828FB1 Govt</stp>
        <stp>IDX_RATIO</stp>
        <stp>6/8/2007</stp>
        <stp>6/8/2007</stp>
        <stp>[Fixed Income  Prices 2004-2009.xlsx]TIPS!R298C32</stp>
        <tr r="AF298" s="1"/>
      </tp>
      <tp>
        <v>1.06192</v>
        <stp/>
        <stp>##V3_BDHV12</stp>
        <stp>912828GD6 Govt</stp>
        <stp>IDX_RATIO</stp>
        <stp>8/6/2009</stp>
        <stp>8/6/2009</stp>
        <stp>[Fixed Income  Prices 2004-2009.xlsx]TIPS!R675C84</stp>
        <tr r="CF675" s="1"/>
      </tp>
      <tp>
        <v>1.0616300000000001</v>
        <stp/>
        <stp>##V3_BDHV12</stp>
        <stp>912828GD6 Govt</stp>
        <stp>IDX_RATIO</stp>
        <stp>8/5/2009</stp>
        <stp>8/5/2009</stp>
        <stp>[Fixed Income  Prices 2004-2009.xlsx]TIPS!R674C84</stp>
        <tr r="CF674" s="1"/>
      </tp>
      <tp>
        <v>1.06134</v>
        <stp/>
        <stp>##V3_BDHV12</stp>
        <stp>912828GD6 Govt</stp>
        <stp>IDX_RATIO</stp>
        <stp>8/4/2009</stp>
        <stp>8/4/2009</stp>
        <stp>[Fixed Income  Prices 2004-2009.xlsx]TIPS!R673C84</stp>
        <tr r="CF673" s="1"/>
      </tp>
      <tp>
        <v>1.06104</v>
        <stp/>
        <stp>##V3_BDHV12</stp>
        <stp>912828GD6 Govt</stp>
        <stp>IDX_RATIO</stp>
        <stp>8/3/2009</stp>
        <stp>8/3/2009</stp>
        <stp>[Fixed Income  Prices 2004-2009.xlsx]TIPS!R672C84</stp>
        <tr r="CF672" s="1"/>
      </tp>
      <tp>
        <v>1.01227</v>
        <stp/>
        <stp>##V3_BDHV12</stp>
        <stp>912828CP3 Govt</stp>
        <stp>IDX_RATIO</stp>
        <stp>4/4/2005</stp>
        <stp>4/4/2005</stp>
        <stp>[Fixed Income  Prices 2004-2009.xlsx]TIPS!R186C64</stp>
        <tr r="BL186" s="1"/>
      </tp>
      <tp>
        <v>1.01247</v>
        <stp/>
        <stp>##V3_BDHV12</stp>
        <stp>912828CP3 Govt</stp>
        <stp>IDX_RATIO</stp>
        <stp>4/5/2005</stp>
        <stp>4/5/2005</stp>
        <stp>[Fixed Income  Prices 2004-2009.xlsx]TIPS!R187C64</stp>
        <tr r="BL187" s="1"/>
      </tp>
      <tp>
        <v>1.0126599999999999</v>
        <stp/>
        <stp>##V3_BDHV12</stp>
        <stp>912828CP3 Govt</stp>
        <stp>IDX_RATIO</stp>
        <stp>4/6/2005</stp>
        <stp>4/6/2005</stp>
        <stp>[Fixed Income  Prices 2004-2009.xlsx]TIPS!R188C64</stp>
        <tr r="BL188" s="1"/>
      </tp>
      <tp>
        <v>1.0128600000000001</v>
        <stp/>
        <stp>##V3_BDHV12</stp>
        <stp>912828CP3 Govt</stp>
        <stp>IDX_RATIO</stp>
        <stp>4/7/2005</stp>
        <stp>4/7/2005</stp>
        <stp>[Fixed Income  Prices 2004-2009.xlsx]TIPS!R189C64</stp>
        <tr r="BL189" s="1"/>
      </tp>
      <tp>
        <v>1.01169</v>
        <stp/>
        <stp>##V3_BDHV12</stp>
        <stp>912828CP3 Govt</stp>
        <stp>IDX_RATIO</stp>
        <stp>4/1/2005</stp>
        <stp>4/1/2005</stp>
        <stp>[Fixed Income  Prices 2004-2009.xlsx]TIPS!R185C64</stp>
        <tr r="BL185" s="1"/>
      </tp>
      <tp>
        <v>1.01305</v>
        <stp/>
        <stp>##V3_BDHV12</stp>
        <stp>912828CP3 Govt</stp>
        <stp>IDX_RATIO</stp>
        <stp>4/8/2005</stp>
        <stp>4/8/2005</stp>
        <stp>[Fixed Income  Prices 2004-2009.xlsx]TIPS!R190C64</stp>
        <tr r="BL190" s="1"/>
      </tp>
      <tp>
        <v>1.0606199999999999</v>
        <stp/>
        <stp>##V3_BDHV12</stp>
        <stp>912828AF7 Govt</stp>
        <stp>IDX_RATIO</stp>
        <stp>4/1/2005</stp>
        <stp>4/1/2005</stp>
        <stp>[Fixed Income  Prices 2004-2009.xlsx]TIPS!R185C44</stp>
        <tr r="AR185" s="1"/>
      </tp>
      <tp>
        <v>1.0557399999999999</v>
        <stp/>
        <stp>##V3_BDHV12</stp>
        <stp>912828EA4 Govt</stp>
        <stp>IDX_RATIO</stp>
        <stp>6/1/2007</stp>
        <stp>6/1/2007</stp>
        <stp>[Fixed Income  Prices 2004-2009.xlsx]TIPS!R494C72</stp>
        <tr r="BT494" s="1"/>
      </tp>
      <tp>
        <v>1.05688</v>
        <stp/>
        <stp>##V3_BDHV12</stp>
        <stp>912828EA4 Govt</stp>
        <stp>IDX_RATIO</stp>
        <stp>6/6/2007</stp>
        <stp>6/6/2007</stp>
        <stp>[Fixed Income  Prices 2004-2009.xlsx]TIPS!R497C72</stp>
        <tr r="BT497" s="1"/>
      </tp>
      <tp>
        <v>1.0616399999999999</v>
        <stp/>
        <stp>##V3_BDHV12</stp>
        <stp>912828AF7 Govt</stp>
        <stp>IDX_RATIO</stp>
        <stp>4/6/2005</stp>
        <stp>4/6/2005</stp>
        <stp>[Fixed Income  Prices 2004-2009.xlsx]TIPS!R188C44</stp>
        <tr r="AR188" s="1"/>
      </tp>
      <tp>
        <v>1.06185</v>
        <stp/>
        <stp>##V3_BDHV12</stp>
        <stp>912828AF7 Govt</stp>
        <stp>IDX_RATIO</stp>
        <stp>4/7/2005</stp>
        <stp>4/7/2005</stp>
        <stp>[Fixed Income  Prices 2004-2009.xlsx]TIPS!R189C44</stp>
        <tr r="AR189" s="1"/>
      </tp>
      <tp>
        <v>1.05711</v>
        <stp/>
        <stp>##V3_BDHV12</stp>
        <stp>912828EA4 Govt</stp>
        <stp>IDX_RATIO</stp>
        <stp>6/7/2007</stp>
        <stp>6/7/2007</stp>
        <stp>[Fixed Income  Prices 2004-2009.xlsx]TIPS!R498C72</stp>
        <tr r="BT498" s="1"/>
      </tp>
      <tp>
        <v>1.0612299999999999</v>
        <stp/>
        <stp>##V3_BDHV12</stp>
        <stp>912828AF7 Govt</stp>
        <stp>IDX_RATIO</stp>
        <stp>4/4/2005</stp>
        <stp>4/4/2005</stp>
        <stp>[Fixed Income  Prices 2004-2009.xlsx]TIPS!R186C44</stp>
        <tr r="AR186" s="1"/>
      </tp>
      <tp>
        <v>1.05643</v>
        <stp/>
        <stp>##V3_BDHV12</stp>
        <stp>912828EA4 Govt</stp>
        <stp>IDX_RATIO</stp>
        <stp>6/4/2007</stp>
        <stp>6/4/2007</stp>
        <stp>[Fixed Income  Prices 2004-2009.xlsx]TIPS!R495C72</stp>
        <tr r="BT495" s="1"/>
      </tp>
      <tp>
        <v>1.0614399999999999</v>
        <stp/>
        <stp>##V3_BDHV12</stp>
        <stp>912828AF7 Govt</stp>
        <stp>IDX_RATIO</stp>
        <stp>4/5/2005</stp>
        <stp>4/5/2005</stp>
        <stp>[Fixed Income  Prices 2004-2009.xlsx]TIPS!R187C44</stp>
        <tr r="AR187" s="1"/>
      </tp>
      <tp>
        <v>1.0566599999999999</v>
        <stp/>
        <stp>##V3_BDHV12</stp>
        <stp>912828EA4 Govt</stp>
        <stp>IDX_RATIO</stp>
        <stp>6/5/2007</stp>
        <stp>6/5/2007</stp>
        <stp>[Fixed Income  Prices 2004-2009.xlsx]TIPS!R496C72</stp>
        <tr r="BT496" s="1"/>
      </tp>
      <tp>
        <v>1.0573399999999999</v>
        <stp/>
        <stp>##V3_BDHV12</stp>
        <stp>912828EA4 Govt</stp>
        <stp>IDX_RATIO</stp>
        <stp>6/8/2007</stp>
        <stp>6/8/2007</stp>
        <stp>[Fixed Income  Prices 2004-2009.xlsx]TIPS!R499C72</stp>
        <tr r="BT499" s="1"/>
      </tp>
      <tp>
        <v>1.0620499999999999</v>
        <stp/>
        <stp>##V3_BDHV12</stp>
        <stp>912828AF7 Govt</stp>
        <stp>IDX_RATIO</stp>
        <stp>4/8/2005</stp>
        <stp>4/8/2005</stp>
        <stp>[Fixed Income  Prices 2004-2009.xlsx]TIPS!R190C44</stp>
        <tr r="AR190" s="1"/>
      </tp>
      <tp>
        <v>1.0126200000000001</v>
        <stp/>
        <stp>##V3_BDHV12</stp>
        <stp>912828HW3 Govt</stp>
        <stp>IDX_RATIO</stp>
        <stp>8/4/2009</stp>
        <stp>8/4/2009</stp>
        <stp>[Fixed Income  Prices 2004-2009.xlsx]TIPS!R339C48</stp>
        <tr r="AV339" s="1"/>
      </tp>
      <tp>
        <v>1.01346</v>
        <stp/>
        <stp>##V3_BDHV12</stp>
        <stp>912828HW3 Govt</stp>
        <stp>IDX_RATIO</stp>
        <stp>8/7/2009</stp>
        <stp>8/7/2009</stp>
        <stp>[Fixed Income  Prices 2004-2009.xlsx]TIPS!R342C48</stp>
        <tr r="AV342" s="1"/>
      </tp>
      <tp>
        <v>1.0362</v>
        <stp/>
        <stp>##V3_BDHV12</stp>
        <stp>912828ET3 Govt</stp>
        <stp>IDX_RATIO</stp>
        <stp>6/8/2007</stp>
        <stp>6/8/2007</stp>
        <stp>[Fixed Income  Prices 2004-2009.xlsx]TIPS!R371C76</stp>
        <tr r="BX371" s="1"/>
      </tp>
      <tp>
        <v>1.01318</v>
        <stp/>
        <stp>##V3_BDHV12</stp>
        <stp>912828HW3 Govt</stp>
        <stp>IDX_RATIO</stp>
        <stp>8/6/2009</stp>
        <stp>8/6/2009</stp>
        <stp>[Fixed Income  Prices 2004-2009.xlsx]TIPS!R341C48</stp>
        <tr r="AV341" s="1"/>
      </tp>
      <tp>
        <v>1.0128999999999999</v>
        <stp/>
        <stp>##V3_BDHV12</stp>
        <stp>912828HW3 Govt</stp>
        <stp>IDX_RATIO</stp>
        <stp>8/5/2009</stp>
        <stp>8/5/2009</stp>
        <stp>[Fixed Income  Prices 2004-2009.xlsx]TIPS!R340C48</stp>
        <tr r="AV340" s="1"/>
      </tp>
      <tp>
        <v>1.01234</v>
        <stp/>
        <stp>##V3_BDHV12</stp>
        <stp>912828HW3 Govt</stp>
        <stp>IDX_RATIO</stp>
        <stp>8/3/2009</stp>
        <stp>8/3/2009</stp>
        <stp>[Fixed Income  Prices 2004-2009.xlsx]TIPS!R338C48</stp>
        <tr r="AV338" s="1"/>
      </tp>
      <tp>
        <v>1.03531</v>
        <stp/>
        <stp>##V3_BDHV12</stp>
        <stp>912828ET3 Govt</stp>
        <stp>IDX_RATIO</stp>
        <stp>6/4/2007</stp>
        <stp>6/4/2007</stp>
        <stp>[Fixed Income  Prices 2004-2009.xlsx]TIPS!R367C76</stp>
        <tr r="BX367" s="1"/>
      </tp>
      <tp>
        <v>1.0696699999999999</v>
        <stp/>
        <stp>##V3_BDHV12</stp>
        <stp>912828CP3 Govt</stp>
        <stp>IDX_RATIO</stp>
        <stp>7/5/2006</stp>
        <stp>7/5/2006</stp>
        <stp>[Fixed Income  Prices 2004-2009.xlsx]TIPS!R511C64</stp>
        <tr r="BL511" s="1"/>
      </tp>
      <tp>
        <v>1.0695000000000001</v>
        <stp/>
        <stp>##V3_BDHV12</stp>
        <stp>912828CP3 Govt</stp>
        <stp>IDX_RATIO</stp>
        <stp>7/4/2006</stp>
        <stp>7/4/2006</stp>
        <stp>[Fixed Income  Prices 2004-2009.xlsx]TIPS!R510C64</stp>
        <tr r="BL510" s="1"/>
      </tp>
      <tp>
        <v>1.0355300000000001</v>
        <stp/>
        <stp>##V3_BDHV12</stp>
        <stp>912828ET3 Govt</stp>
        <stp>IDX_RATIO</stp>
        <stp>6/5/2007</stp>
        <stp>6/5/2007</stp>
        <stp>[Fixed Income  Prices 2004-2009.xlsx]TIPS!R368C76</stp>
        <tr r="BX368" s="1"/>
      </tp>
      <tp>
        <v>1.0700099999999999</v>
        <stp/>
        <stp>##V3_BDHV12</stp>
        <stp>912828CP3 Govt</stp>
        <stp>IDX_RATIO</stp>
        <stp>7/7/2006</stp>
        <stp>7/7/2006</stp>
        <stp>[Fixed Income  Prices 2004-2009.xlsx]TIPS!R513C64</stp>
        <tr r="BL513" s="1"/>
      </tp>
      <tp>
        <v>1.0359799999999999</v>
        <stp/>
        <stp>##V3_BDHV12</stp>
        <stp>912828ET3 Govt</stp>
        <stp>IDX_RATIO</stp>
        <stp>6/7/2007</stp>
        <stp>6/7/2007</stp>
        <stp>[Fixed Income  Prices 2004-2009.xlsx]TIPS!R370C76</stp>
        <tr r="BX370" s="1"/>
      </tp>
      <tp>
        <v>1.03576</v>
        <stp/>
        <stp>##V3_BDHV12</stp>
        <stp>912828ET3 Govt</stp>
        <stp>IDX_RATIO</stp>
        <stp>6/6/2007</stp>
        <stp>6/6/2007</stp>
        <stp>[Fixed Income  Prices 2004-2009.xlsx]TIPS!R369C76</stp>
        <tr r="BX369" s="1"/>
      </tp>
      <tp>
        <v>1.0698399999999999</v>
        <stp/>
        <stp>##V3_BDHV12</stp>
        <stp>912828CP3 Govt</stp>
        <stp>IDX_RATIO</stp>
        <stp>7/6/2006</stp>
        <stp>7/6/2006</stp>
        <stp>[Fixed Income  Prices 2004-2009.xlsx]TIPS!R512C64</stp>
        <tr r="BL512" s="1"/>
      </tp>
      <tp>
        <v>1.03464</v>
        <stp/>
        <stp>##V3_BDHV12</stp>
        <stp>912828ET3 Govt</stp>
        <stp>IDX_RATIO</stp>
        <stp>6/1/2007</stp>
        <stp>6/1/2007</stp>
        <stp>[Fixed Income  Prices 2004-2009.xlsx]TIPS!R366C76</stp>
        <tr r="BX366" s="1"/>
      </tp>
      <tp>
        <v>1.0693299999999999</v>
        <stp/>
        <stp>##V3_BDHV12</stp>
        <stp>912828CP3 Govt</stp>
        <stp>IDX_RATIO</stp>
        <stp>7/3/2006</stp>
        <stp>7/3/2006</stp>
        <stp>[Fixed Income  Prices 2004-2009.xlsx]TIPS!R509C64</stp>
        <tr r="BL509" s="1"/>
      </tp>
      <tp>
        <v>1.03677</v>
        <stp/>
        <stp>##V3_BDHV12</stp>
        <stp>912828EA4 Govt</stp>
        <stp>IDX_RATIO</stp>
        <stp>7/6/2006</stp>
        <stp>7/6/2006</stp>
        <stp>[Fixed Income  Prices 2004-2009.xlsx]TIPS!R258C72</stp>
        <tr r="BT258" s="1"/>
      </tp>
      <tp>
        <v>1.0369299999999999</v>
        <stp/>
        <stp>##V3_BDHV12</stp>
        <stp>912828EA4 Govt</stp>
        <stp>IDX_RATIO</stp>
        <stp>7/7/2006</stp>
        <stp>7/7/2006</stp>
        <stp>[Fixed Income  Prices 2004-2009.xlsx]TIPS!R259C72</stp>
        <tr r="BT259" s="1"/>
      </tp>
      <tp>
        <v>1.1210500000000001</v>
        <stp/>
        <stp>##V3_BDHV12</stp>
        <stp>912828AF7 Govt</stp>
        <stp>IDX_RATIO</stp>
        <stp>7/3/2006</stp>
        <stp>7/3/2006</stp>
        <stp>[Fixed Income  Prices 2004-2009.xlsx]TIPS!R509C44</stp>
        <tr r="AR509" s="1"/>
      </tp>
      <tp>
        <v>1.03644</v>
        <stp/>
        <stp>##V3_BDHV12</stp>
        <stp>912828EA4 Govt</stp>
        <stp>IDX_RATIO</stp>
        <stp>7/4/2006</stp>
        <stp>7/4/2006</stp>
        <stp>[Fixed Income  Prices 2004-2009.xlsx]TIPS!R256C72</stp>
        <tr r="BT256" s="1"/>
      </tp>
      <tp>
        <v>1.0366</v>
        <stp/>
        <stp>##V3_BDHV12</stp>
        <stp>912828EA4 Govt</stp>
        <stp>IDX_RATIO</stp>
        <stp>7/5/2006</stp>
        <stp>7/5/2006</stp>
        <stp>[Fixed Income  Prices 2004-2009.xlsx]TIPS!R257C72</stp>
        <tr r="BT257" s="1"/>
      </tp>
      <tp>
        <v>1.1217699999999999</v>
        <stp/>
        <stp>##V3_BDHV12</stp>
        <stp>912828AF7 Govt</stp>
        <stp>IDX_RATIO</stp>
        <stp>7/7/2006</stp>
        <stp>7/7/2006</stp>
        <stp>[Fixed Income  Prices 2004-2009.xlsx]TIPS!R513C44</stp>
        <tr r="AR513" s="1"/>
      </tp>
      <tp>
        <v>1.03627</v>
        <stp/>
        <stp>##V3_BDHV12</stp>
        <stp>912828EA4 Govt</stp>
        <stp>IDX_RATIO</stp>
        <stp>7/3/2006</stp>
        <stp>7/3/2006</stp>
        <stp>[Fixed Income  Prices 2004-2009.xlsx]TIPS!R255C72</stp>
        <tr r="BT255" s="1"/>
      </tp>
      <tp>
        <v>1.1215900000000001</v>
        <stp/>
        <stp>##V3_BDHV12</stp>
        <stp>912828AF7 Govt</stp>
        <stp>IDX_RATIO</stp>
        <stp>7/6/2006</stp>
        <stp>7/6/2006</stp>
        <stp>[Fixed Income  Prices 2004-2009.xlsx]TIPS!R512C44</stp>
        <tr r="AR512" s="1"/>
      </tp>
      <tp>
        <v>1.12141</v>
        <stp/>
        <stp>##V3_BDHV12</stp>
        <stp>912828AF7 Govt</stp>
        <stp>IDX_RATIO</stp>
        <stp>7/5/2006</stp>
        <stp>7/5/2006</stp>
        <stp>[Fixed Income  Prices 2004-2009.xlsx]TIPS!R511C44</stp>
        <tr r="AR511" s="1"/>
      </tp>
      <tp>
        <v>1.1212299999999999</v>
        <stp/>
        <stp>##V3_BDHV12</stp>
        <stp>912828AF7 Govt</stp>
        <stp>IDX_RATIO</stp>
        <stp>7/4/2006</stp>
        <stp>7/4/2006</stp>
        <stp>[Fixed Income  Prices 2004-2009.xlsx]TIPS!R510C44</stp>
        <tr r="AR510" s="1"/>
      </tp>
      <tp>
        <v>1.1130500000000001</v>
        <stp/>
        <stp>##V3_BDHV12</stp>
        <stp>912828BW9 Govt</stp>
        <stp>IDX_RATIO</stp>
        <stp>6/8/2007</stp>
        <stp>6/8/2007</stp>
        <stp>[Fixed Income  Prices 2004-2009.xlsx]TIPS!R753C56</stp>
        <tr r="BD753" s="1"/>
      </tp>
      <tp>
        <v>1.11209</v>
        <stp/>
        <stp>##V3_BDHV12</stp>
        <stp>912828BW9 Govt</stp>
        <stp>IDX_RATIO</stp>
        <stp>6/4/2007</stp>
        <stp>6/4/2007</stp>
        <stp>[Fixed Income  Prices 2004-2009.xlsx]TIPS!R749C56</stp>
        <tr r="BD749" s="1"/>
      </tp>
      <tp>
        <v>1.11233</v>
        <stp/>
        <stp>##V3_BDHV12</stp>
        <stp>912828BW9 Govt</stp>
        <stp>IDX_RATIO</stp>
        <stp>6/5/2007</stp>
        <stp>6/5/2007</stp>
        <stp>[Fixed Income  Prices 2004-2009.xlsx]TIPS!R750C56</stp>
        <tr r="BD750" s="1"/>
      </tp>
      <tp>
        <v>1.1125700000000001</v>
        <stp/>
        <stp>##V3_BDHV12</stp>
        <stp>912828BW9 Govt</stp>
        <stp>IDX_RATIO</stp>
        <stp>6/6/2007</stp>
        <stp>6/6/2007</stp>
        <stp>[Fixed Income  Prices 2004-2009.xlsx]TIPS!R751C56</stp>
        <tr r="BD751" s="1"/>
      </tp>
      <tp>
        <v>1.1128100000000001</v>
        <stp/>
        <stp>##V3_BDHV12</stp>
        <stp>912828BW9 Govt</stp>
        <stp>IDX_RATIO</stp>
        <stp>6/7/2007</stp>
        <stp>6/7/2007</stp>
        <stp>[Fixed Income  Prices 2004-2009.xlsx]TIPS!R752C56</stp>
        <tr r="BD752" s="1"/>
      </tp>
      <tp>
        <v>1.11137</v>
        <stp/>
        <stp>##V3_BDHV12</stp>
        <stp>912828BW9 Govt</stp>
        <stp>IDX_RATIO</stp>
        <stp>6/1/2007</stp>
        <stp>6/1/2007</stp>
        <stp>[Fixed Income  Prices 2004-2009.xlsx]TIPS!R748C56</stp>
        <tr r="BD748" s="1"/>
      </tp>
      <tp>
        <v>1.0556099999999999</v>
        <stp/>
        <stp>##V3_BDHV12</stp>
        <stp>912828DH0 Govt</stp>
        <stp>IDX_RATIO</stp>
        <stp>7/3/2006</stp>
        <stp>7/3/2006</stp>
        <stp>[Fixed Income  Prices 2004-2009.xlsx]TIPS!R384C68</stp>
        <tr r="BP384" s="1"/>
      </tp>
      <tp>
        <v>1.11978</v>
        <stp/>
        <stp>##V3_BDHV12</stp>
        <stp>912828BD1 Govt</stp>
        <stp>IDX_RATIO</stp>
        <stp>6/8/2007</stp>
        <stp>6/8/2007</stp>
        <stp>[Fixed Income  Prices 2004-2009.xlsx]TIPS!R753C52</stp>
        <tr r="AZ753" s="1"/>
      </tp>
      <tp>
        <v>1.0557799999999999</v>
        <stp/>
        <stp>##V3_BDHV12</stp>
        <stp>912828DH0 Govt</stp>
        <stp>IDX_RATIO</stp>
        <stp>7/4/2006</stp>
        <stp>7/4/2006</stp>
        <stp>[Fixed Income  Prices 2004-2009.xlsx]TIPS!R385C68</stp>
        <tr r="BP385" s="1"/>
      </tp>
      <tp>
        <v>1.0559499999999999</v>
        <stp/>
        <stp>##V3_BDHV12</stp>
        <stp>912828DH0 Govt</stp>
        <stp>IDX_RATIO</stp>
        <stp>7/5/2006</stp>
        <stp>7/5/2006</stp>
        <stp>[Fixed Income  Prices 2004-2009.xlsx]TIPS!R386C68</stp>
        <tr r="BP386" s="1"/>
      </tp>
      <tp>
        <v>1.0561199999999999</v>
        <stp/>
        <stp>##V3_BDHV12</stp>
        <stp>912828DH0 Govt</stp>
        <stp>IDX_RATIO</stp>
        <stp>7/6/2006</stp>
        <stp>7/6/2006</stp>
        <stp>[Fixed Income  Prices 2004-2009.xlsx]TIPS!R387C68</stp>
        <tr r="BP387" s="1"/>
      </tp>
      <tp>
        <v>1.05629</v>
        <stp/>
        <stp>##V3_BDHV12</stp>
        <stp>912828DH0 Govt</stp>
        <stp>IDX_RATIO</stp>
        <stp>7/7/2006</stp>
        <stp>7/7/2006</stp>
        <stp>[Fixed Income  Prices 2004-2009.xlsx]TIPS!R388C68</stp>
        <tr r="BP388" s="1"/>
      </tp>
      <tp>
        <v>1.11808</v>
        <stp/>
        <stp>##V3_BDHV12</stp>
        <stp>912828BD1 Govt</stp>
        <stp>IDX_RATIO</stp>
        <stp>6/1/2007</stp>
        <stp>6/1/2007</stp>
        <stp>[Fixed Income  Prices 2004-2009.xlsx]TIPS!R748C52</stp>
        <tr r="AZ748" s="1"/>
      </tp>
      <tp>
        <v>1.1195299999999999</v>
        <stp/>
        <stp>##V3_BDHV12</stp>
        <stp>912828BD1 Govt</stp>
        <stp>IDX_RATIO</stp>
        <stp>6/7/2007</stp>
        <stp>6/7/2007</stp>
        <stp>[Fixed Income  Prices 2004-2009.xlsx]TIPS!R752C52</stp>
        <tr r="AZ752" s="1"/>
      </tp>
      <tp>
        <v>1.1192899999999999</v>
        <stp/>
        <stp>##V3_BDHV12</stp>
        <stp>912828BD1 Govt</stp>
        <stp>IDX_RATIO</stp>
        <stp>6/6/2007</stp>
        <stp>6/6/2007</stp>
        <stp>[Fixed Income  Prices 2004-2009.xlsx]TIPS!R751C52</stp>
        <tr r="AZ751" s="1"/>
      </tp>
      <tp>
        <v>1.1190500000000001</v>
        <stp/>
        <stp>##V3_BDHV12</stp>
        <stp>912828BD1 Govt</stp>
        <stp>IDX_RATIO</stp>
        <stp>6/5/2007</stp>
        <stp>6/5/2007</stp>
        <stp>[Fixed Income  Prices 2004-2009.xlsx]TIPS!R750C52</stp>
        <tr r="AZ750" s="1"/>
      </tp>
      <tp>
        <v>1.1188100000000001</v>
        <stp/>
        <stp>##V3_BDHV12</stp>
        <stp>912828BD1 Govt</stp>
        <stp>IDX_RATIO</stp>
        <stp>6/4/2007</stp>
        <stp>6/4/2007</stp>
        <stp>[Fixed Income  Prices 2004-2009.xlsx]TIPS!R749C52</stp>
        <tr r="AZ749" s="1"/>
      </tp>
      <tp>
        <v>1.0570599999999999</v>
        <stp/>
        <stp>##V3_BDHV12</stp>
        <stp>912828GX2 Govt</stp>
        <stp>IDX_RATIO</stp>
        <stp>9/8/2008</stp>
        <stp>9/8/2008</stp>
        <stp>[Fixed Income  Prices 2004-2009.xlsx]TIPS!R307C88</stp>
        <tr r="CJ307" s="1"/>
      </tp>
      <tp>
        <v>1.05725</v>
        <stp/>
        <stp>##V3_BDHV12</stp>
        <stp>912828GX2 Govt</stp>
        <stp>IDX_RATIO</stp>
        <stp>9/9/2008</stp>
        <stp>9/9/2008</stp>
        <stp>[Fixed Income  Prices 2004-2009.xlsx]TIPS!R308C88</stp>
        <tr r="CJ308" s="1"/>
      </tp>
      <tp>
        <v>1.0557700000000001</v>
        <stp/>
        <stp>##V3_BDHV12</stp>
        <stp>912828GX2 Govt</stp>
        <stp>IDX_RATIO</stp>
        <stp>9/1/2008</stp>
        <stp>9/1/2008</stp>
        <stp>[Fixed Income  Prices 2004-2009.xlsx]TIPS!R302C88</stp>
        <tr r="CJ302" s="1"/>
      </tp>
      <tp>
        <v>1.09087</v>
        <stp/>
        <stp>##V3_BDHV12</stp>
        <stp>912828BW9 Govt</stp>
        <stp>IDX_RATIO</stp>
        <stp>7/3/2006</stp>
        <stp>7/3/2006</stp>
        <stp>[Fixed Income  Prices 2004-2009.xlsx]TIPS!R509C56</stp>
        <tr r="BD509" s="1"/>
      </tp>
      <tp>
        <v>1.0559499999999999</v>
        <stp/>
        <stp>##V3_BDHV12</stp>
        <stp>912828GX2 Govt</stp>
        <stp>IDX_RATIO</stp>
        <stp>9/2/2008</stp>
        <stp>9/2/2008</stp>
        <stp>[Fixed Income  Prices 2004-2009.xlsx]TIPS!R303C88</stp>
        <tr r="CJ303" s="1"/>
      </tp>
      <tp>
        <v>1.0561400000000001</v>
        <stp/>
        <stp>##V3_BDHV12</stp>
        <stp>912828GX2 Govt</stp>
        <stp>IDX_RATIO</stp>
        <stp>9/3/2008</stp>
        <stp>9/3/2008</stp>
        <stp>[Fixed Income  Prices 2004-2009.xlsx]TIPS!R304C88</stp>
        <tr r="CJ304" s="1"/>
      </tp>
      <tp>
        <v>1.09104</v>
        <stp/>
        <stp>##V3_BDHV12</stp>
        <stp>912828BW9 Govt</stp>
        <stp>IDX_RATIO</stp>
        <stp>7/4/2006</stp>
        <stp>7/4/2006</stp>
        <stp>[Fixed Income  Prices 2004-2009.xlsx]TIPS!R510C56</stp>
        <tr r="BD510" s="1"/>
      </tp>
      <tp>
        <v>1.0563199999999999</v>
        <stp/>
        <stp>##V3_BDHV12</stp>
        <stp>912828GX2 Govt</stp>
        <stp>IDX_RATIO</stp>
        <stp>9/4/2008</stp>
        <stp>9/4/2008</stp>
        <stp>[Fixed Income  Prices 2004-2009.xlsx]TIPS!R305C88</stp>
        <tr r="CJ305" s="1"/>
      </tp>
      <tp>
        <v>1.0565100000000001</v>
        <stp/>
        <stp>##V3_BDHV12</stp>
        <stp>912828GX2 Govt</stp>
        <stp>IDX_RATIO</stp>
        <stp>9/5/2008</stp>
        <stp>9/5/2008</stp>
        <stp>[Fixed Income  Prices 2004-2009.xlsx]TIPS!R306C88</stp>
        <tr r="CJ306" s="1"/>
      </tp>
      <tp>
        <v>1.0912200000000001</v>
        <stp/>
        <stp>##V3_BDHV12</stp>
        <stp>912828BW9 Govt</stp>
        <stp>IDX_RATIO</stp>
        <stp>7/5/2006</stp>
        <stp>7/5/2006</stp>
        <stp>[Fixed Income  Prices 2004-2009.xlsx]TIPS!R511C56</stp>
        <tr r="BD511" s="1"/>
      </tp>
      <tp>
        <v>1.0913900000000001</v>
        <stp/>
        <stp>##V3_BDHV12</stp>
        <stp>912828BW9 Govt</stp>
        <stp>IDX_RATIO</stp>
        <stp>7/6/2006</stp>
        <stp>7/6/2006</stp>
        <stp>[Fixed Income  Prices 2004-2009.xlsx]TIPS!R512C56</stp>
        <tr r="BD512" s="1"/>
      </tp>
      <tp>
        <v>1.0915699999999999</v>
        <stp/>
        <stp>##V3_BDHV12</stp>
        <stp>912828BW9 Govt</stp>
        <stp>IDX_RATIO</stp>
        <stp>7/7/2006</stp>
        <stp>7/7/2006</stp>
        <stp>[Fixed Income  Prices 2004-2009.xlsx]TIPS!R513C56</stp>
        <tr r="BD513" s="1"/>
      </tp>
      <tp>
        <v>1.09816</v>
        <stp/>
        <stp>##V3_BDHV12</stp>
        <stp>912828BD1 Govt</stp>
        <stp>IDX_RATIO</stp>
        <stp>7/7/2006</stp>
        <stp>7/7/2006</stp>
        <stp>[Fixed Income  Prices 2004-2009.xlsx]TIPS!R513C52</stp>
        <tr r="AZ513" s="1"/>
      </tp>
      <tp>
        <v>1.0789299999999999</v>
        <stp/>
        <stp>##V3_BDHV12</stp>
        <stp>912828FB1 Govt</stp>
        <stp>IDX_RATIO</stp>
        <stp>8/6/2009</stp>
        <stp>8/6/2009</stp>
        <stp>[Fixed Income  Prices 2004-2009.xlsx]TIPS!R862C32</stp>
        <tr r="AF862" s="1"/>
      </tp>
      <tp>
        <v>1.09799</v>
        <stp/>
        <stp>##V3_BDHV12</stp>
        <stp>912828BD1 Govt</stp>
        <stp>IDX_RATIO</stp>
        <stp>7/6/2006</stp>
        <stp>7/6/2006</stp>
        <stp>[Fixed Income  Prices 2004-2009.xlsx]TIPS!R512C52</stp>
        <tr r="AZ512" s="1"/>
      </tp>
      <tp>
        <v>1.0792200000000001</v>
        <stp/>
        <stp>##V3_BDHV12</stp>
        <stp>912828FB1 Govt</stp>
        <stp>IDX_RATIO</stp>
        <stp>8/7/2009</stp>
        <stp>8/7/2009</stp>
        <stp>[Fixed Income  Prices 2004-2009.xlsx]TIPS!R863C32</stp>
        <tr r="AF863" s="1"/>
      </tp>
      <tp>
        <v>1.09781</v>
        <stp/>
        <stp>##V3_BDHV12</stp>
        <stp>912828BD1 Govt</stp>
        <stp>IDX_RATIO</stp>
        <stp>7/5/2006</stp>
        <stp>7/5/2006</stp>
        <stp>[Fixed Income  Prices 2004-2009.xlsx]TIPS!R511C52</stp>
        <tr r="AZ511" s="1"/>
      </tp>
      <tp>
        <v>1.07833</v>
        <stp/>
        <stp>##V3_BDHV12</stp>
        <stp>912828FB1 Govt</stp>
        <stp>IDX_RATIO</stp>
        <stp>8/4/2009</stp>
        <stp>8/4/2009</stp>
        <stp>[Fixed Income  Prices 2004-2009.xlsx]TIPS!R860C32</stp>
        <tr r="AF860" s="1"/>
      </tp>
      <tp>
        <v>1.0976399999999999</v>
        <stp/>
        <stp>##V3_BDHV12</stp>
        <stp>912828BD1 Govt</stp>
        <stp>IDX_RATIO</stp>
        <stp>7/4/2006</stp>
        <stp>7/4/2006</stp>
        <stp>[Fixed Income  Prices 2004-2009.xlsx]TIPS!R510C52</stp>
        <tr r="AZ510" s="1"/>
      </tp>
      <tp>
        <v>1.07863</v>
        <stp/>
        <stp>##V3_BDHV12</stp>
        <stp>912828FB1 Govt</stp>
        <stp>IDX_RATIO</stp>
        <stp>8/5/2009</stp>
        <stp>8/5/2009</stp>
        <stp>[Fixed Income  Prices 2004-2009.xlsx]TIPS!R861C32</stp>
        <tr r="AF861" s="1"/>
      </tp>
      <tp>
        <v>1.0974600000000001</v>
        <stp/>
        <stp>##V3_BDHV12</stp>
        <stp>912828BD1 Govt</stp>
        <stp>IDX_RATIO</stp>
        <stp>7/3/2006</stp>
        <stp>7/3/2006</stp>
        <stp>[Fixed Income  Prices 2004-2009.xlsx]TIPS!R509C52</stp>
        <tr r="AZ509" s="1"/>
      </tp>
      <tp>
        <v>1.07803</v>
        <stp/>
        <stp>##V3_BDHV12</stp>
        <stp>912828FB1 Govt</stp>
        <stp>IDX_RATIO</stp>
        <stp>8/3/2009</stp>
        <stp>8/3/2009</stp>
        <stp>[Fixed Income  Prices 2004-2009.xlsx]TIPS!R859C32</stp>
        <tr r="AF859" s="1"/>
      </tp>
      <tp>
        <v>1.09107</v>
        <stp/>
        <stp>##V3_BDHV12</stp>
        <stp>912828CP3 Govt</stp>
        <stp>IDX_RATIO</stp>
        <stp>6/8/2007</stp>
        <stp>6/8/2007</stp>
        <stp>[Fixed Income  Prices 2004-2009.xlsx]TIPS!R753C64</stp>
        <tr r="BL753" s="1"/>
      </tp>
      <tp>
        <v>1.00759</v>
        <stp/>
        <stp>##V3_BDHV12</stp>
        <stp>912828CZ1 Govt</stp>
        <stp>IDX_RATIO</stp>
        <stp>4/6/2005</stp>
        <stp>4/6/2005</stp>
        <stp>[Fixed Income  Prices 2004-2009.xlsx]TIPS!R119C24</stp>
        <tr r="X119" s="1"/>
      </tp>
      <tp>
        <v>1.0359700000000001</v>
        <stp/>
        <stp>##V3_BDHV12</stp>
        <stp>912828HW3 Govt</stp>
        <stp>IDX_RATIO</stp>
        <stp>9/5/2008</stp>
        <stp>9/5/2008</stp>
        <stp>[Fixed Income  Prices 2004-2009.xlsx]TIPS!R102C48</stp>
        <tr r="AV102" s="1"/>
      </tp>
      <tp>
        <v>1.0074000000000001</v>
        <stp/>
        <stp>##V3_BDHV12</stp>
        <stp>912828CZ1 Govt</stp>
        <stp>IDX_RATIO</stp>
        <stp>4/5/2005</stp>
        <stp>4/5/2005</stp>
        <stp>[Fixed Income  Prices 2004-2009.xlsx]TIPS!R118C24</stp>
        <tr r="X118" s="1"/>
      </tp>
      <tp>
        <v>1.0072000000000001</v>
        <stp/>
        <stp>##V3_BDHV12</stp>
        <stp>912828CZ1 Govt</stp>
        <stp>IDX_RATIO</stp>
        <stp>4/4/2005</stp>
        <stp>4/4/2005</stp>
        <stp>[Fixed Income  Prices 2004-2009.xlsx]TIPS!R117C24</stp>
        <tr r="X117" s="1"/>
      </tp>
      <tp>
        <v>1.00779</v>
        <stp/>
        <stp>##V3_BDHV12</stp>
        <stp>912828CZ1 Govt</stp>
        <stp>IDX_RATIO</stp>
        <stp>4/7/2005</stp>
        <stp>4/7/2005</stp>
        <stp>[Fixed Income  Prices 2004-2009.xlsx]TIPS!R120C24</stp>
        <tr r="X120" s="1"/>
      </tp>
      <tp>
        <v>1.03579</v>
        <stp/>
        <stp>##V3_BDHV12</stp>
        <stp>912828HW3 Govt</stp>
        <stp>IDX_RATIO</stp>
        <stp>9/4/2008</stp>
        <stp>9/4/2008</stp>
        <stp>[Fixed Income  Prices 2004-2009.xlsx]TIPS!R101C48</stp>
        <tr r="AV101" s="1"/>
      </tp>
      <tp>
        <v>1.0356000000000001</v>
        <stp/>
        <stp>##V3_BDHV12</stp>
        <stp>912828HW3 Govt</stp>
        <stp>IDX_RATIO</stp>
        <stp>9/3/2008</stp>
        <stp>9/3/2008</stp>
        <stp>[Fixed Income  Prices 2004-2009.xlsx]TIPS!R100C48</stp>
        <tr r="AV100" s="1"/>
      </tp>
      <tp>
        <v>1.0066200000000001</v>
        <stp/>
        <stp>##V3_BDHV12</stp>
        <stp>912828CZ1 Govt</stp>
        <stp>IDX_RATIO</stp>
        <stp>4/1/2005</stp>
        <stp>4/1/2005</stp>
        <stp>[Fixed Income  Prices 2004-2009.xlsx]TIPS!R116C24</stp>
        <tr r="X116" s="1"/>
      </tp>
      <tp>
        <v>1.0894200000000001</v>
        <stp/>
        <stp>##V3_BDHV12</stp>
        <stp>912828CP3 Govt</stp>
        <stp>IDX_RATIO</stp>
        <stp>6/1/2007</stp>
        <stp>6/1/2007</stp>
        <stp>[Fixed Income  Prices 2004-2009.xlsx]TIPS!R748C64</stp>
        <tr r="BL748" s="1"/>
      </tp>
      <tp>
        <v>1.01555</v>
        <stp/>
        <stp>##V3_BDHV12</stp>
        <stp>912828ET3 Govt</stp>
        <stp>IDX_RATIO</stp>
        <stp>7/3/2006</stp>
        <stp>7/3/2006</stp>
        <stp>[Fixed Income  Prices 2004-2009.xlsx]TIPS!R127C76</stp>
        <tr r="BX127" s="1"/>
      </tp>
      <tp>
        <v>1.09036</v>
        <stp/>
        <stp>##V3_BDHV12</stp>
        <stp>912828CP3 Govt</stp>
        <stp>IDX_RATIO</stp>
        <stp>6/5/2007</stp>
        <stp>6/5/2007</stp>
        <stp>[Fixed Income  Prices 2004-2009.xlsx]TIPS!R750C64</stp>
        <tr r="BL750" s="1"/>
      </tp>
      <tp>
        <v>1.0079800000000001</v>
        <stp/>
        <stp>##V3_BDHV12</stp>
        <stp>912828CZ1 Govt</stp>
        <stp>IDX_RATIO</stp>
        <stp>4/8/2005</stp>
        <stp>4/8/2005</stp>
        <stp>[Fixed Income  Prices 2004-2009.xlsx]TIPS!R121C24</stp>
        <tr r="X121" s="1"/>
      </tp>
      <tp>
        <v>1.09013</v>
        <stp/>
        <stp>##V3_BDHV12</stp>
        <stp>912828CP3 Govt</stp>
        <stp>IDX_RATIO</stp>
        <stp>6/4/2007</stp>
        <stp>6/4/2007</stp>
        <stp>[Fixed Income  Prices 2004-2009.xlsx]TIPS!R749C64</stp>
        <tr r="BL749" s="1"/>
      </tp>
      <tp>
        <v>1.01572</v>
        <stp/>
        <stp>##V3_BDHV12</stp>
        <stp>912828ET3 Govt</stp>
        <stp>IDX_RATIO</stp>
        <stp>7/4/2006</stp>
        <stp>7/4/2006</stp>
        <stp>[Fixed Income  Prices 2004-2009.xlsx]TIPS!R128C76</stp>
        <tr r="BX128" s="1"/>
      </tp>
      <tp>
        <v>1.0158799999999999</v>
        <stp/>
        <stp>##V3_BDHV12</stp>
        <stp>912828ET3 Govt</stp>
        <stp>IDX_RATIO</stp>
        <stp>7/5/2006</stp>
        <stp>7/5/2006</stp>
        <stp>[Fixed Income  Prices 2004-2009.xlsx]TIPS!R129C76</stp>
        <tr r="BX129" s="1"/>
      </tp>
      <tp>
        <v>1.0366900000000001</v>
        <stp/>
        <stp>##V3_BDHV12</stp>
        <stp>912828HW3 Govt</stp>
        <stp>IDX_RATIO</stp>
        <stp>9/9/2008</stp>
        <stp>9/9/2008</stp>
        <stp>[Fixed Income  Prices 2004-2009.xlsx]TIPS!R104C48</stp>
        <tr r="AV104" s="1"/>
      </tp>
      <tp>
        <v>1.09083</v>
        <stp/>
        <stp>##V3_BDHV12</stp>
        <stp>912828CP3 Govt</stp>
        <stp>IDX_RATIO</stp>
        <stp>6/7/2007</stp>
        <stp>6/7/2007</stp>
        <stp>[Fixed Income  Prices 2004-2009.xlsx]TIPS!R752C64</stp>
        <tr r="BL752" s="1"/>
      </tp>
      <tp>
        <v>1.0162</v>
        <stp/>
        <stp>##V3_BDHV12</stp>
        <stp>912828ET3 Govt</stp>
        <stp>IDX_RATIO</stp>
        <stp>7/7/2006</stp>
        <stp>7/7/2006</stp>
        <stp>[Fixed Income  Prices 2004-2009.xlsx]TIPS!R131C76</stp>
        <tr r="BX131" s="1"/>
      </tp>
      <tp>
        <v>1.03651</v>
        <stp/>
        <stp>##V3_BDHV12</stp>
        <stp>912828HW3 Govt</stp>
        <stp>IDX_RATIO</stp>
        <stp>9/8/2008</stp>
        <stp>9/8/2008</stp>
        <stp>[Fixed Income  Prices 2004-2009.xlsx]TIPS!R103C48</stp>
        <tr r="AV103" s="1"/>
      </tp>
      <tp>
        <v>1.0906</v>
        <stp/>
        <stp>##V3_BDHV12</stp>
        <stp>912828CP3 Govt</stp>
        <stp>IDX_RATIO</stp>
        <stp>6/6/2007</stp>
        <stp>6/6/2007</stp>
        <stp>[Fixed Income  Prices 2004-2009.xlsx]TIPS!R751C64</stp>
        <tr r="BL751" s="1"/>
      </tp>
      <tp>
        <v>1.0160400000000001</v>
        <stp/>
        <stp>##V3_BDHV12</stp>
        <stp>912828ET3 Govt</stp>
        <stp>IDX_RATIO</stp>
        <stp>7/6/2006</stp>
        <stp>7/6/2006</stp>
        <stp>[Fixed Income  Prices 2004-2009.xlsx]TIPS!R130C76</stp>
        <tr r="BX130" s="1"/>
      </tp>
      <tp>
        <v>1.14384</v>
        <stp/>
        <stp>##V3_BDHV12</stp>
        <stp>912828AF7 Govt</stp>
        <stp>IDX_RATIO</stp>
        <stp>6/8/2007</stp>
        <stp>6/8/2007</stp>
        <stp>[Fixed Income  Prices 2004-2009.xlsx]TIPS!R753C44</stp>
        <tr r="AR753" s="1"/>
      </tp>
      <tp>
        <v>1.1435999999999999</v>
        <stp/>
        <stp>##V3_BDHV12</stp>
        <stp>912828AF7 Govt</stp>
        <stp>IDX_RATIO</stp>
        <stp>6/7/2007</stp>
        <stp>6/7/2007</stp>
        <stp>[Fixed Income  Prices 2004-2009.xlsx]TIPS!R752C44</stp>
        <tr r="AR752" s="1"/>
      </tp>
      <tp>
        <v>1.1433500000000001</v>
        <stp/>
        <stp>##V3_BDHV12</stp>
        <stp>912828AF7 Govt</stp>
        <stp>IDX_RATIO</stp>
        <stp>6/6/2007</stp>
        <stp>6/6/2007</stp>
        <stp>[Fixed Income  Prices 2004-2009.xlsx]TIPS!R751C44</stp>
        <tr r="AR751" s="1"/>
      </tp>
      <tp>
        <v>1.1431</v>
        <stp/>
        <stp>##V3_BDHV12</stp>
        <stp>912828AF7 Govt</stp>
        <stp>IDX_RATIO</stp>
        <stp>6/5/2007</stp>
        <stp>6/5/2007</stp>
        <stp>[Fixed Income  Prices 2004-2009.xlsx]TIPS!R750C44</stp>
        <tr r="AR750" s="1"/>
      </tp>
      <tp>
        <v>1.14286</v>
        <stp/>
        <stp>##V3_BDHV12</stp>
        <stp>912828AF7 Govt</stp>
        <stp>IDX_RATIO</stp>
        <stp>6/4/2007</stp>
        <stp>6/4/2007</stp>
        <stp>[Fixed Income  Prices 2004-2009.xlsx]TIPS!R749C44</stp>
        <tr r="AR749" s="1"/>
      </tp>
      <tp>
        <v>1.14211</v>
        <stp/>
        <stp>##V3_BDHV12</stp>
        <stp>912828AF7 Govt</stp>
        <stp>IDX_RATIO</stp>
        <stp>6/1/2007</stp>
        <stp>6/1/2007</stp>
        <stp>[Fixed Income  Prices 2004-2009.xlsx]TIPS!R748C44</stp>
        <tr r="AR748" s="1"/>
      </tp>
      <tp t="e">
        <v>#N/A</v>
        <stp/>
        <stp>##V3_BDHV12</stp>
        <stp>912833LL Govt</stp>
        <stp>YLD_YTM_ASK</stp>
        <stp>20040306</stp>
        <stp>20040416</stp>
        <stp>[Fixed Income  Prices 2004-2009.xlsx]STRIP Yield Curve!R293C13</stp>
        <stp>Days=N</stp>
        <stp>Fill=B</stp>
        <stp>Sort=D</stp>
        <stp>Per=cW</stp>
        <stp>Dts=H</stp>
        <stp>cols=1;rows=6</stp>
        <tr r="M293" s="4"/>
      </tp>
      <tp t="e">
        <v>#N/A</v>
        <stp/>
        <stp>##V3_BDHV12</stp>
        <stp>912833KJ Govt</stp>
        <stp>YLD_YTM_ASK</stp>
        <stp>20070504</stp>
        <stp>20070511</stp>
        <stp>[Fixed Income  Prices 2004-2009.xlsx]STRIP Yield Curve!R133C10</stp>
        <stp>Days=N</stp>
        <stp>Fill=B</stp>
        <stp>Sort=D</stp>
        <stp>Per=cW</stp>
        <stp>Dts=H</stp>
        <stp>cols=1;rows=2</stp>
        <tr r="J133" s="4"/>
      </tp>
      <tp t="e">
        <v>#N/A</v>
        <stp/>
        <stp>##V3_BDHV12</stp>
        <stp>912833LJ Govt</stp>
        <stp>YLD_YTM_ASK</stp>
        <stp>20070504</stp>
        <stp>20070511</stp>
        <stp>[Fixed Income  Prices 2004-2009.xlsx]STRIP Yield Curve!R133C12</stp>
        <stp>Days=N</stp>
        <stp>Fill=B</stp>
        <stp>Sort=D</stp>
        <stp>Per=cW</stp>
        <stp>Dts=H</stp>
        <stp>cols=1;rows=2</stp>
        <tr r="L133" s="4"/>
      </tp>
      <tp t="e">
        <v>#N/A</v>
        <stp/>
        <stp>##V3_BDHV12</stp>
        <stp>912833LK Govt</stp>
        <stp>YLD_YTM_ASK</stp>
        <stp>20071102</stp>
        <stp>20080201</stp>
        <stp>[Fixed Income  Prices 2004-2009.xlsx]STRIP Yield Curve!R95C12</stp>
        <stp>Days=N</stp>
        <stp>Fill=B</stp>
        <stp>Sort=D</stp>
        <stp>Per=cW</stp>
        <stp>Dts=H</stp>
        <stp>cols=1;rows=14</stp>
        <tr r="L95" s="4"/>
      </tp>
      <tp t="e">
        <v>#N/A</v>
        <stp/>
        <stp>##V3_BDHV12</stp>
        <stp>912833KK Govt</stp>
        <stp>YLD_YTM_ASK</stp>
        <stp>20071102</stp>
        <stp>20080201</stp>
        <stp>[Fixed Income  Prices 2004-2009.xlsx]STRIP Yield Curve!R95C10</stp>
        <stp>Days=N</stp>
        <stp>Fill=B</stp>
        <stp>Sort=D</stp>
        <stp>Per=cW</stp>
        <stp>Dts=H</stp>
        <stp>cols=1;rows=14</stp>
        <tr r="J95" s="4"/>
      </tp>
      <tp>
        <v>1.2603500000000001</v>
        <stp/>
        <stp>##V3_BDHV12</stp>
        <stp>9128275W8 Govt</stp>
        <stp>IDX_RATIO</stp>
        <stp>5/7/2008</stp>
        <stp>5/7/2008</stp>
        <stp>[Fixed Income  Prices 2004-2009.xlsx]TIPS!R990C20</stp>
        <tr r="T990" s="1"/>
      </tp>
      <tp>
        <v>1.26</v>
        <stp/>
        <stp>##V3_BDHV12</stp>
        <stp>9128275W8 Govt</stp>
        <stp>IDX_RATIO</stp>
        <stp>5/6/2008</stp>
        <stp>5/6/2008</stp>
        <stp>[Fixed Income  Prices 2004-2009.xlsx]TIPS!R989C20</stp>
        <tr r="T989" s="1"/>
      </tp>
      <tp>
        <v>1.2596499999999999</v>
        <stp/>
        <stp>##V3_BDHV12</stp>
        <stp>9128275W8 Govt</stp>
        <stp>IDX_RATIO</stp>
        <stp>5/5/2008</stp>
        <stp>5/5/2008</stp>
        <stp>[Fixed Income  Prices 2004-2009.xlsx]TIPS!R988C20</stp>
        <tr r="T988" s="1"/>
      </tp>
      <tp>
        <v>1.2585899999999999</v>
        <stp/>
        <stp>##V3_BDHV12</stp>
        <stp>9128275W8 Govt</stp>
        <stp>IDX_RATIO</stp>
        <stp>5/2/2008</stp>
        <stp>5/2/2008</stp>
        <stp>[Fixed Income  Prices 2004-2009.xlsx]TIPS!R987C20</stp>
        <tr r="T987" s="1"/>
      </tp>
      <tp>
        <v>1.25824</v>
        <stp/>
        <stp>##V3_BDHV12</stp>
        <stp>9128275W8 Govt</stp>
        <stp>IDX_RATIO</stp>
        <stp>5/1/2008</stp>
        <stp>5/1/2008</stp>
        <stp>[Fixed Income  Prices 2004-2009.xlsx]TIPS!R986C20</stp>
        <tr r="T986" s="1"/>
      </tp>
      <tp>
        <v>1.2606999999999999</v>
        <stp/>
        <stp>##V3_BDHV12</stp>
        <stp>9128275W8 Govt</stp>
        <stp>IDX_RATIO</stp>
        <stp>5/8/2008</stp>
        <stp>5/8/2008</stp>
        <stp>[Fixed Income  Prices 2004-2009.xlsx]TIPS!R991C20</stp>
        <tr r="T991" s="1"/>
      </tp>
      <tp>
        <v>1.2610600000000001</v>
        <stp/>
        <stp>##V3_BDHV12</stp>
        <stp>9128275W8 Govt</stp>
        <stp>IDX_RATIO</stp>
        <stp>5/9/2008</stp>
        <stp>5/9/2008</stp>
        <stp>[Fixed Income  Prices 2004-2009.xlsx]TIPS!R992C20</stp>
        <tr r="T992" s="1"/>
      </tp>
      <tp>
        <v>1.2933399999999999</v>
        <stp/>
        <stp>##V3_BDHV12</stp>
        <stp>9128274Y5 Govt</stp>
        <stp>IDX_RATIO</stp>
        <stp>5/8/2008</stp>
        <stp>5/8/2008</stp>
        <stp>[Fixed Income  Prices 2004-2009.xlsx]TIPS!R992C16</stp>
        <tr r="P992" s="1"/>
      </tp>
      <tp>
        <v>1.2937000000000001</v>
        <stp/>
        <stp>##V3_BDHV12</stp>
        <stp>9128274Y5 Govt</stp>
        <stp>IDX_RATIO</stp>
        <stp>5/9/2008</stp>
        <stp>5/9/2008</stp>
        <stp>[Fixed Income  Prices 2004-2009.xlsx]TIPS!R993C16</stp>
        <tr r="P993" s="1"/>
      </tp>
      <tp>
        <v>1.2926199999999999</v>
        <stp/>
        <stp>##V3_BDHV12</stp>
        <stp>9128274Y5 Govt</stp>
        <stp>IDX_RATIO</stp>
        <stp>5/6/2008</stp>
        <stp>5/6/2008</stp>
        <stp>[Fixed Income  Prices 2004-2009.xlsx]TIPS!R990C16</stp>
        <tr r="P990" s="1"/>
      </tp>
      <tp>
        <v>1.29298</v>
        <stp/>
        <stp>##V3_BDHV12</stp>
        <stp>9128274Y5 Govt</stp>
        <stp>IDX_RATIO</stp>
        <stp>5/7/2008</stp>
        <stp>5/7/2008</stp>
        <stp>[Fixed Income  Prices 2004-2009.xlsx]TIPS!R991C16</stp>
        <tr r="P991" s="1"/>
      </tp>
      <tp>
        <v>1.2922500000000001</v>
        <stp/>
        <stp>##V3_BDHV12</stp>
        <stp>9128274Y5 Govt</stp>
        <stp>IDX_RATIO</stp>
        <stp>5/5/2008</stp>
        <stp>5/5/2008</stp>
        <stp>[Fixed Income  Prices 2004-2009.xlsx]TIPS!R989C16</stp>
        <tr r="P989" s="1"/>
      </tp>
      <tp>
        <v>1.2911699999999999</v>
        <stp/>
        <stp>##V3_BDHV12</stp>
        <stp>9128274Y5 Govt</stp>
        <stp>IDX_RATIO</stp>
        <stp>5/2/2008</stp>
        <stp>5/2/2008</stp>
        <stp>[Fixed Income  Prices 2004-2009.xlsx]TIPS!R988C16</stp>
        <tr r="P988" s="1"/>
      </tp>
      <tp>
        <v>1.29081</v>
        <stp/>
        <stp>##V3_BDHV12</stp>
        <stp>9128274Y5 Govt</stp>
        <stp>IDX_RATIO</stp>
        <stp>5/1/2008</stp>
        <stp>5/1/2008</stp>
        <stp>[Fixed Income  Prices 2004-2009.xlsx]TIPS!R987C16</stp>
        <tr r="P987" s="1"/>
      </tp>
      <tp>
        <v>1.20347</v>
        <stp/>
        <stp>##V3_BDHV12</stp>
        <stp>9128273T7 Govt</stp>
        <stp>IDX_RATIO</stp>
        <stp>8/9/2005</stp>
        <stp>8/9/2005</stp>
        <stp>[Fixed Income  Prices 2004-2009.xlsx]TIPS!R276C12</stp>
        <tr r="L276" s="1"/>
      </tp>
      <tp>
        <v>1.2034499999999999</v>
        <stp/>
        <stp>##V3_BDHV12</stp>
        <stp>9128273T7 Govt</stp>
        <stp>IDX_RATIO</stp>
        <stp>8/8/2005</stp>
        <stp>8/8/2005</stp>
        <stp>[Fixed Income  Prices 2004-2009.xlsx]TIPS!R275C12</stp>
        <tr r="L275" s="1"/>
      </tp>
      <tp>
        <v>1.2190300000000001</v>
        <stp/>
        <stp>##V3_BDHV12</stp>
        <stp>9128276R8 Govt</stp>
        <stp>IDX_RATIO</stp>
        <stp>5/9/2008</stp>
        <stp>5/9/2008</stp>
        <stp>[Fixed Income  Prices 2004-2009.xlsx]TIPS!R992C28</stp>
        <tr r="AB992" s="1"/>
      </tp>
      <tp>
        <v>1.2186900000000001</v>
        <stp/>
        <stp>##V3_BDHV12</stp>
        <stp>9128276R8 Govt</stp>
        <stp>IDX_RATIO</stp>
        <stp>5/8/2008</stp>
        <stp>5/8/2008</stp>
        <stp>[Fixed Income  Prices 2004-2009.xlsx]TIPS!R991C28</stp>
        <tr r="AB991" s="1"/>
      </tp>
      <tp>
        <v>1.21665</v>
        <stp/>
        <stp>##V3_BDHV12</stp>
        <stp>9128276R8 Govt</stp>
        <stp>IDX_RATIO</stp>
        <stp>5/2/2008</stp>
        <stp>5/2/2008</stp>
        <stp>[Fixed Income  Prices 2004-2009.xlsx]TIPS!R987C28</stp>
        <tr r="AB987" s="1"/>
      </tp>
      <tp>
        <v>1.2033100000000001</v>
        <stp/>
        <stp>##V3_BDHV12</stp>
        <stp>9128273T7 Govt</stp>
        <stp>IDX_RATIO</stp>
        <stp>8/1/2005</stp>
        <stp>8/1/2005</stp>
        <stp>[Fixed Income  Prices 2004-2009.xlsx]TIPS!R270C12</stp>
        <tr r="L270" s="1"/>
      </tp>
      <tp>
        <v>1.2033499999999999</v>
        <stp/>
        <stp>##V3_BDHV12</stp>
        <stp>9128273T7 Govt</stp>
        <stp>IDX_RATIO</stp>
        <stp>8/3/2005</stp>
        <stp>8/3/2005</stp>
        <stp>[Fixed Income  Prices 2004-2009.xlsx]TIPS!R272C12</stp>
        <tr r="L272" s="1"/>
      </tp>
      <tp>
        <v>1.21631</v>
        <stp/>
        <stp>##V3_BDHV12</stp>
        <stp>9128276R8 Govt</stp>
        <stp>IDX_RATIO</stp>
        <stp>5/1/2008</stp>
        <stp>5/1/2008</stp>
        <stp>[Fixed Income  Prices 2004-2009.xlsx]TIPS!R986C28</stp>
        <tr r="AB986" s="1"/>
      </tp>
      <tp>
        <v>1.20333</v>
        <stp/>
        <stp>##V3_BDHV12</stp>
        <stp>9128273T7 Govt</stp>
        <stp>IDX_RATIO</stp>
        <stp>8/2/2005</stp>
        <stp>8/2/2005</stp>
        <stp>[Fixed Income  Prices 2004-2009.xlsx]TIPS!R271C12</stp>
        <tr r="L271" s="1"/>
      </tp>
      <tp>
        <v>1.21835</v>
        <stp/>
        <stp>##V3_BDHV12</stp>
        <stp>9128276R8 Govt</stp>
        <stp>IDX_RATIO</stp>
        <stp>5/7/2008</stp>
        <stp>5/7/2008</stp>
        <stp>[Fixed Income  Prices 2004-2009.xlsx]TIPS!R990C28</stp>
        <tr r="AB990" s="1"/>
      </tp>
      <tp>
        <v>1.20339</v>
        <stp/>
        <stp>##V3_BDHV12</stp>
        <stp>9128273T7 Govt</stp>
        <stp>IDX_RATIO</stp>
        <stp>8/5/2005</stp>
        <stp>8/5/2005</stp>
        <stp>[Fixed Income  Prices 2004-2009.xlsx]TIPS!R274C12</stp>
        <tr r="L274" s="1"/>
      </tp>
      <tp>
        <v>1.21801</v>
        <stp/>
        <stp>##V3_BDHV12</stp>
        <stp>9128276R8 Govt</stp>
        <stp>IDX_RATIO</stp>
        <stp>5/6/2008</stp>
        <stp>5/6/2008</stp>
        <stp>[Fixed Income  Prices 2004-2009.xlsx]TIPS!R989C28</stp>
        <tr r="AB989" s="1"/>
      </tp>
      <tp>
        <v>1.2033700000000001</v>
        <stp/>
        <stp>##V3_BDHV12</stp>
        <stp>9128273T7 Govt</stp>
        <stp>IDX_RATIO</stp>
        <stp>8/4/2005</stp>
        <stp>8/4/2005</stp>
        <stp>[Fixed Income  Prices 2004-2009.xlsx]TIPS!R273C12</stp>
        <tr r="L273" s="1"/>
      </tp>
      <tp>
        <v>1.21767</v>
        <stp/>
        <stp>##V3_BDHV12</stp>
        <stp>9128276R8 Govt</stp>
        <stp>IDX_RATIO</stp>
        <stp>5/5/2008</stp>
        <stp>5/5/2008</stp>
        <stp>[Fixed Income  Prices 2004-2009.xlsx]TIPS!R988C28</stp>
        <tr r="AB988" s="1"/>
      </tp>
      <tp>
        <v>1.1948699999999999</v>
        <stp/>
        <stp>##V3_BDHV12</stp>
        <stp>9128277J5 Govt</stp>
        <stp>IDX_RATIO</stp>
        <stp>5/9/2008</stp>
        <stp>5/9/2008</stp>
        <stp>[Fixed Income  Prices 2004-2009.xlsx]TIPS!R992C36</stp>
        <tr r="AJ992" s="1"/>
      </tp>
      <tp>
        <v>1.1945399999999999</v>
        <stp/>
        <stp>##V3_BDHV12</stp>
        <stp>9128277J5 Govt</stp>
        <stp>IDX_RATIO</stp>
        <stp>5/8/2008</stp>
        <stp>5/8/2008</stp>
        <stp>[Fixed Income  Prices 2004-2009.xlsx]TIPS!R991C36</stp>
        <tr r="AJ991" s="1"/>
      </tp>
      <tp>
        <v>1.19354</v>
        <stp/>
        <stp>##V3_BDHV12</stp>
        <stp>9128277J5 Govt</stp>
        <stp>IDX_RATIO</stp>
        <stp>5/5/2008</stp>
        <stp>5/5/2008</stp>
        <stp>[Fixed Income  Prices 2004-2009.xlsx]TIPS!R988C36</stp>
        <tr r="AJ988" s="1"/>
      </tp>
      <tp>
        <v>1.19387</v>
        <stp/>
        <stp>##V3_BDHV12</stp>
        <stp>9128277J5 Govt</stp>
        <stp>IDX_RATIO</stp>
        <stp>5/6/2008</stp>
        <stp>5/6/2008</stp>
        <stp>[Fixed Income  Prices 2004-2009.xlsx]TIPS!R989C36</stp>
        <tr r="AJ989" s="1"/>
      </tp>
      <tp>
        <v>1.1941999999999999</v>
        <stp/>
        <stp>##V3_BDHV12</stp>
        <stp>9128277J5 Govt</stp>
        <stp>IDX_RATIO</stp>
        <stp>5/7/2008</stp>
        <stp>5/7/2008</stp>
        <stp>[Fixed Income  Prices 2004-2009.xlsx]TIPS!R990C36</stp>
        <tr r="AJ990" s="1"/>
      </tp>
      <tp>
        <v>1.1921999999999999</v>
        <stp/>
        <stp>##V3_BDHV12</stp>
        <stp>9128277J5 Govt</stp>
        <stp>IDX_RATIO</stp>
        <stp>5/1/2008</stp>
        <stp>5/1/2008</stp>
        <stp>[Fixed Income  Prices 2004-2009.xlsx]TIPS!R986C36</stp>
        <tr r="AJ986" s="1"/>
      </tp>
      <tp>
        <v>1.1925399999999999</v>
        <stp/>
        <stp>##V3_BDHV12</stp>
        <stp>9128277J5 Govt</stp>
        <stp>IDX_RATIO</stp>
        <stp>5/2/2008</stp>
        <stp>5/2/2008</stp>
        <stp>[Fixed Income  Prices 2004-2009.xlsx]TIPS!R987C36</stp>
        <tr r="AJ987" s="1"/>
      </tp>
      <tp>
        <v>1.18537</v>
        <stp/>
        <stp>##V3_BDHV12</stp>
        <stp>9128274Y5 Govt</stp>
        <stp>IDX_RATIO</stp>
        <stp>8/1/2005</stp>
        <stp>8/1/2005</stp>
        <stp>[Fixed Income  Prices 2004-2009.xlsx]TIPS!R270C16</stp>
        <tr r="P270" s="1"/>
      </tp>
      <tp>
        <v>1.1853899999999999</v>
        <stp/>
        <stp>##V3_BDHV12</stp>
        <stp>9128274Y5 Govt</stp>
        <stp>IDX_RATIO</stp>
        <stp>8/2/2005</stp>
        <stp>8/2/2005</stp>
        <stp>[Fixed Income  Prices 2004-2009.xlsx]TIPS!R271C16</stp>
        <tr r="P271" s="1"/>
      </tp>
      <tp>
        <v>1.1854100000000001</v>
        <stp/>
        <stp>##V3_BDHV12</stp>
        <stp>9128274Y5 Govt</stp>
        <stp>IDX_RATIO</stp>
        <stp>8/3/2005</stp>
        <stp>8/3/2005</stp>
        <stp>[Fixed Income  Prices 2004-2009.xlsx]TIPS!R272C16</stp>
        <tr r="P272" s="1"/>
      </tp>
      <tp>
        <v>1.1854199999999999</v>
        <stp/>
        <stp>##V3_BDHV12</stp>
        <stp>9128274Y5 Govt</stp>
        <stp>IDX_RATIO</stp>
        <stp>8/4/2005</stp>
        <stp>8/4/2005</stp>
        <stp>[Fixed Income  Prices 2004-2009.xlsx]TIPS!R273C16</stp>
        <tr r="P273" s="1"/>
      </tp>
      <tp>
        <v>1.18544</v>
        <stp/>
        <stp>##V3_BDHV12</stp>
        <stp>9128274Y5 Govt</stp>
        <stp>IDX_RATIO</stp>
        <stp>8/5/2005</stp>
        <stp>8/5/2005</stp>
        <stp>[Fixed Income  Prices 2004-2009.xlsx]TIPS!R274C16</stp>
        <tr r="P274" s="1"/>
      </tp>
      <tp>
        <v>1.1855</v>
        <stp/>
        <stp>##V3_BDHV12</stp>
        <stp>9128274Y5 Govt</stp>
        <stp>IDX_RATIO</stp>
        <stp>8/8/2005</stp>
        <stp>8/8/2005</stp>
        <stp>[Fixed Income  Prices 2004-2009.xlsx]TIPS!R275C16</stp>
        <tr r="P275" s="1"/>
      </tp>
      <tp>
        <v>1.1855199999999999</v>
        <stp/>
        <stp>##V3_BDHV12</stp>
        <stp>9128274Y5 Govt</stp>
        <stp>IDX_RATIO</stp>
        <stp>8/9/2005</stp>
        <stp>8/9/2005</stp>
        <stp>[Fixed Income  Prices 2004-2009.xlsx]TIPS!R276C16</stp>
        <tr r="P276" s="1"/>
      </tp>
      <tp>
        <v>1.11703</v>
        <stp/>
        <stp>##V3_BDHV12</stp>
        <stp>9128276R8 Govt</stp>
        <stp>IDX_RATIO</stp>
        <stp>8/5/2005</stp>
        <stp>8/5/2005</stp>
        <stp>[Fixed Income  Prices 2004-2009.xlsx]TIPS!R274C28</stp>
        <tr r="AB274" s="1"/>
      </tp>
      <tp>
        <v>1.1170100000000001</v>
        <stp/>
        <stp>##V3_BDHV12</stp>
        <stp>9128276R8 Govt</stp>
        <stp>IDX_RATIO</stp>
        <stp>8/4/2005</stp>
        <stp>8/4/2005</stp>
        <stp>[Fixed Income  Prices 2004-2009.xlsx]TIPS!R273C28</stp>
        <tr r="AB273" s="1"/>
      </tp>
      <tp>
        <v>1.1169500000000001</v>
        <stp/>
        <stp>##V3_BDHV12</stp>
        <stp>9128276R8 Govt</stp>
        <stp>IDX_RATIO</stp>
        <stp>8/1/2005</stp>
        <stp>8/1/2005</stp>
        <stp>[Fixed Income  Prices 2004-2009.xlsx]TIPS!R270C28</stp>
        <tr r="AB270" s="1"/>
      </tp>
      <tp>
        <v>1.1169899999999999</v>
        <stp/>
        <stp>##V3_BDHV12</stp>
        <stp>9128276R8 Govt</stp>
        <stp>IDX_RATIO</stp>
        <stp>8/3/2005</stp>
        <stp>8/3/2005</stp>
        <stp>[Fixed Income  Prices 2004-2009.xlsx]TIPS!R272C28</stp>
        <tr r="AB272" s="1"/>
      </tp>
      <tp>
        <v>1.11697</v>
        <stp/>
        <stp>##V3_BDHV12</stp>
        <stp>9128276R8 Govt</stp>
        <stp>IDX_RATIO</stp>
        <stp>8/2/2005</stp>
        <stp>8/2/2005</stp>
        <stp>[Fixed Income  Prices 2004-2009.xlsx]TIPS!R271C28</stp>
        <tr r="AB271" s="1"/>
      </tp>
      <tp>
        <v>1.1171</v>
        <stp/>
        <stp>##V3_BDHV12</stp>
        <stp>9128276R8 Govt</stp>
        <stp>IDX_RATIO</stp>
        <stp>8/9/2005</stp>
        <stp>8/9/2005</stp>
        <stp>[Fixed Income  Prices 2004-2009.xlsx]TIPS!R276C28</stp>
        <tr r="AB276" s="1"/>
      </tp>
      <tp>
        <v>1.1170800000000001</v>
        <stp/>
        <stp>##V3_BDHV12</stp>
        <stp>9128276R8 Govt</stp>
        <stp>IDX_RATIO</stp>
        <stp>8/8/2005</stp>
        <stp>8/8/2005</stp>
        <stp>[Fixed Income  Prices 2004-2009.xlsx]TIPS!R275C28</stp>
        <tr r="AB275" s="1"/>
      </tp>
      <tp>
        <v>1.0948500000000001</v>
        <stp/>
        <stp>##V3_BDHV12</stp>
        <stp>9128277J5 Govt</stp>
        <stp>IDX_RATIO</stp>
        <stp>8/3/2005</stp>
        <stp>8/3/2005</stp>
        <stp>[Fixed Income  Prices 2004-2009.xlsx]TIPS!R272C36</stp>
        <tr r="AJ272" s="1"/>
      </tp>
      <tp>
        <v>1.09483</v>
        <stp/>
        <stp>##V3_BDHV12</stp>
        <stp>9128277J5 Govt</stp>
        <stp>IDX_RATIO</stp>
        <stp>8/2/2005</stp>
        <stp>8/2/2005</stp>
        <stp>[Fixed Income  Prices 2004-2009.xlsx]TIPS!R271C36</stp>
        <tr r="AJ271" s="1"/>
      </tp>
      <tp>
        <v>1.0948100000000001</v>
        <stp/>
        <stp>##V3_BDHV12</stp>
        <stp>9128277J5 Govt</stp>
        <stp>IDX_RATIO</stp>
        <stp>8/1/2005</stp>
        <stp>8/1/2005</stp>
        <stp>[Fixed Income  Prices 2004-2009.xlsx]TIPS!R270C36</stp>
        <tr r="AJ270" s="1"/>
      </tp>
      <tp>
        <v>1.0948899999999999</v>
        <stp/>
        <stp>##V3_BDHV12</stp>
        <stp>9128277J5 Govt</stp>
        <stp>IDX_RATIO</stp>
        <stp>8/5/2005</stp>
        <stp>8/5/2005</stp>
        <stp>[Fixed Income  Prices 2004-2009.xlsx]TIPS!R274C36</stp>
        <tr r="AJ274" s="1"/>
      </tp>
      <tp>
        <v>1.09487</v>
        <stp/>
        <stp>##V3_BDHV12</stp>
        <stp>9128277J5 Govt</stp>
        <stp>IDX_RATIO</stp>
        <stp>8/4/2005</stp>
        <stp>8/4/2005</stp>
        <stp>[Fixed Income  Prices 2004-2009.xlsx]TIPS!R273C36</stp>
        <tr r="AJ273" s="1"/>
      </tp>
      <tp>
        <v>1.0949599999999999</v>
        <stp/>
        <stp>##V3_BDHV12</stp>
        <stp>9128277J5 Govt</stp>
        <stp>IDX_RATIO</stp>
        <stp>8/9/2005</stp>
        <stp>8/9/2005</stp>
        <stp>[Fixed Income  Prices 2004-2009.xlsx]TIPS!R276C36</stp>
        <tr r="AJ276" s="1"/>
      </tp>
      <tp>
        <v>1.09494</v>
        <stp/>
        <stp>##V3_BDHV12</stp>
        <stp>9128277J5 Govt</stp>
        <stp>IDX_RATIO</stp>
        <stp>8/8/2005</stp>
        <stp>8/8/2005</stp>
        <stp>[Fixed Income  Prices 2004-2009.xlsx]TIPS!R275C36</stp>
        <tr r="AJ275" s="1"/>
      </tp>
      <tp>
        <v>1.1555900000000001</v>
        <stp/>
        <stp>##V3_BDHV12</stp>
        <stp>9128275W8 Govt</stp>
        <stp>IDX_RATIO</stp>
        <stp>8/8/2005</stp>
        <stp>8/8/2005</stp>
        <stp>[Fixed Income  Prices 2004-2009.xlsx]TIPS!R275C20</stp>
        <tr r="T275" s="1"/>
      </tp>
      <tp>
        <v>1.15561</v>
        <stp/>
        <stp>##V3_BDHV12</stp>
        <stp>9128275W8 Govt</stp>
        <stp>IDX_RATIO</stp>
        <stp>8/9/2005</stp>
        <stp>8/9/2005</stp>
        <stp>[Fixed Income  Prices 2004-2009.xlsx]TIPS!R276C20</stp>
        <tr r="T276" s="1"/>
      </tp>
      <tp>
        <v>1.1554599999999999</v>
        <stp/>
        <stp>##V3_BDHV12</stp>
        <stp>9128275W8 Govt</stp>
        <stp>IDX_RATIO</stp>
        <stp>8/1/2005</stp>
        <stp>8/1/2005</stp>
        <stp>[Fixed Income  Prices 2004-2009.xlsx]TIPS!R270C20</stp>
        <tr r="T270" s="1"/>
      </tp>
      <tp>
        <v>1.1554800000000001</v>
        <stp/>
        <stp>##V3_BDHV12</stp>
        <stp>9128275W8 Govt</stp>
        <stp>IDX_RATIO</stp>
        <stp>8/2/2005</stp>
        <stp>8/2/2005</stp>
        <stp>[Fixed Income  Prices 2004-2009.xlsx]TIPS!R271C20</stp>
        <tr r="T271" s="1"/>
      </tp>
      <tp>
        <v>1.1555</v>
        <stp/>
        <stp>##V3_BDHV12</stp>
        <stp>9128275W8 Govt</stp>
        <stp>IDX_RATIO</stp>
        <stp>8/3/2005</stp>
        <stp>8/3/2005</stp>
        <stp>[Fixed Income  Prices 2004-2009.xlsx]TIPS!R272C20</stp>
        <tr r="T272" s="1"/>
      </tp>
      <tp>
        <v>1.15551</v>
        <stp/>
        <stp>##V3_BDHV12</stp>
        <stp>9128275W8 Govt</stp>
        <stp>IDX_RATIO</stp>
        <stp>8/4/2005</stp>
        <stp>8/4/2005</stp>
        <stp>[Fixed Income  Prices 2004-2009.xlsx]TIPS!R273C20</stp>
        <tr r="T273" s="1"/>
      </tp>
      <tp>
        <v>1.1555299999999999</v>
        <stp/>
        <stp>##V3_BDHV12</stp>
        <stp>9128275W8 Govt</stp>
        <stp>IDX_RATIO</stp>
        <stp>8/5/2005</stp>
        <stp>8/5/2005</stp>
        <stp>[Fixed Income  Prices 2004-2009.xlsx]TIPS!R274C20</stp>
        <tr r="T274" s="1"/>
      </tp>
      <tp t="e">
        <v>#N/A</v>
        <stp/>
        <stp>##V3_BDHV12</stp>
        <stp>912833JT Govt</stp>
        <stp>YLD_YTM_ASK</stp>
        <stp>20060616</stp>
        <stp>20061201</stp>
        <stp>[Fixed Income  Prices 2004-2009.xlsx]STRIP Yield Curve!R156C10</stp>
        <stp>Days=N</stp>
        <stp>Fill=B</stp>
        <stp>Sort=D</stp>
        <stp>Per=cW</stp>
        <stp>Dts=H</stp>
        <stp>cols=1;rows=25</stp>
        <tr r="J156" s="4"/>
      </tp>
      <tp t="e">
        <v>#N/A</v>
        <stp/>
        <stp>##V3_BDHV12</stp>
        <stp>912833KJ Govt</stp>
        <stp>YLD_YTM_ASK</stp>
        <stp>20060616</stp>
        <stp>20061201</stp>
        <stp>[Fixed Income  Prices 2004-2009.xlsx]STRIP Yield Curve!R156C11</stp>
        <stp>Days=N</stp>
        <stp>Fill=B</stp>
        <stp>Sort=D</stp>
        <stp>Per=cW</stp>
        <stp>Dts=H</stp>
        <stp>cols=1;rows=25</stp>
        <tr r="K156" s="4"/>
      </tp>
      <tp t="e">
        <v>#N/A</v>
        <stp/>
        <stp>##V3_BDHV12</stp>
        <stp>912833LE Govt</stp>
        <stp>YLD_YTM_ASK</stp>
        <stp>20060616</stp>
        <stp>20061201</stp>
        <stp>[Fixed Income  Prices 2004-2009.xlsx]STRIP Yield Curve!R156C12</stp>
        <stp>Days=N</stp>
        <stp>Fill=B</stp>
        <stp>Sort=D</stp>
        <stp>Per=cW</stp>
        <stp>Dts=H</stp>
        <stp>cols=1;rows=25</stp>
        <tr r="L156" s="4"/>
      </tp>
      <tp t="e">
        <v>#N/A</v>
        <stp/>
        <stp>##V3_BDHV12</stp>
        <stp>912833PA Govt</stp>
        <stp>YLD_YTM_ASK</stp>
        <stp>20060616</stp>
        <stp>20061201</stp>
        <stp>[Fixed Income  Prices 2004-2009.xlsx]STRIP Yield Curve!R156C13</stp>
        <stp>Days=N</stp>
        <stp>Fill=B</stp>
        <stp>Sort=D</stp>
        <stp>Per=cW</stp>
        <stp>Dts=H</stp>
        <stp>cols=1;rows=25</stp>
        <tr r="M156" s="4"/>
      </tp>
      <tp t="e">
        <v>#N/A</v>
        <stp/>
        <stp>##V3_BDHV12</stp>
        <stp>912833KB Govt</stp>
        <stp>YLD_YTM_ASK</stp>
        <stp>20041119</stp>
        <stp>20050121</stp>
        <stp>[Fixed Income  Prices 2004-2009.xlsx]STRIP Yield Curve!R253C10</stp>
        <stp>Days=N</stp>
        <stp>Fill=B</stp>
        <stp>Sort=D</stp>
        <stp>Per=cW</stp>
        <stp>Dts=H</stp>
        <stp>cols=1;rows=10</stp>
        <tr r="J253" s="4"/>
      </tp>
      <tp t="e">
        <v>#N/A</v>
        <stp/>
        <stp>##V3_BDHV12</stp>
        <stp>912833KD Govt</stp>
        <stp>YLD_YTM_ASK</stp>
        <stp>20041119</stp>
        <stp>20050121</stp>
        <stp>[Fixed Income  Prices 2004-2009.xlsx]STRIP Yield Curve!R253C11</stp>
        <stp>Days=N</stp>
        <stp>Fill=B</stp>
        <stp>Sort=D</stp>
        <stp>Per=cW</stp>
        <stp>Dts=H</stp>
        <stp>cols=1;rows=10</stp>
        <tr r="K253" s="4"/>
      </tp>
      <tp t="e">
        <v>#N/A</v>
        <stp/>
        <stp>##V3_BDHV12</stp>
        <stp>912833KX Govt</stp>
        <stp>YLD_YTM_ASK</stp>
        <stp>20041119</stp>
        <stp>20050121</stp>
        <stp>[Fixed Income  Prices 2004-2009.xlsx]STRIP Yield Curve!R253C12</stp>
        <stp>Days=N</stp>
        <stp>Fill=B</stp>
        <stp>Sort=D</stp>
        <stp>Per=cW</stp>
        <stp>Dts=H</stp>
        <stp>cols=1;rows=10</stp>
        <tr r="L253" s="4"/>
      </tp>
      <tp t="e">
        <v>#N/A</v>
        <stp/>
        <stp>##V3_BDHV12</stp>
        <stp>912833LT Govt</stp>
        <stp>YLD_YTM_ASK</stp>
        <stp>20041119</stp>
        <stp>20050121</stp>
        <stp>[Fixed Income  Prices 2004-2009.xlsx]STRIP Yield Curve!R253C13</stp>
        <stp>Days=N</stp>
        <stp>Fill=B</stp>
        <stp>Sort=D</stp>
        <stp>Per=cW</stp>
        <stp>Dts=H</stp>
        <stp>cols=1;rows=10</stp>
        <tr r="M253" s="4"/>
      </tp>
      <tp>
        <v>1.2118899999999999</v>
        <stp/>
        <stp>##V3_BDHV12</stp>
        <stp>9128273T7 Govt</stp>
        <stp>IDX_RATIO</stp>
        <stp>10/13/2005</stp>
        <stp>10/13/2005</stp>
        <stp>[Fixed Income  Prices 2004-2009.xlsx]TIPS!R323C12</stp>
        <tr r="L323" s="1"/>
      </tp>
      <tp>
        <v>1.2392300000000001</v>
        <stp/>
        <stp>##V3_BDHV12</stp>
        <stp>9128274Y5 Govt</stp>
        <stp>IDX_RATIO</stp>
        <stp>11/21/2006</stp>
        <stp>11/21/2006</stp>
        <stp>[Fixed Income  Prices 2004-2009.xlsx]TIPS!R610C16</stp>
        <tr r="P610" s="1"/>
      </tp>
      <tp>
        <v>1.21177</v>
        <stp/>
        <stp>##V3_BDHV12</stp>
        <stp>9128275W8 Govt</stp>
        <stp>IDX_RATIO</stp>
        <stp>10/30/2006</stp>
        <stp>10/30/2006</stp>
        <stp>[Fixed Income  Prices 2004-2009.xlsx]TIPS!R594C20</stp>
        <tr r="T594" s="1"/>
      </tp>
      <tp>
        <v>1.2110000000000001</v>
        <stp/>
        <stp>##V3_BDHV12</stp>
        <stp>9128275W8 Govt</stp>
        <stp>IDX_RATIO</stp>
        <stp>10/20/2006</stp>
        <stp>10/20/2006</stp>
        <stp>[Fixed Income  Prices 2004-2009.xlsx]TIPS!R588C20</stp>
        <tr r="T588" s="1"/>
      </tp>
      <tp>
        <v>1.2102299999999999</v>
        <stp/>
        <stp>##V3_BDHV12</stp>
        <stp>9128275W8 Govt</stp>
        <stp>IDX_RATIO</stp>
        <stp>10/10/2006</stp>
        <stp>10/10/2006</stp>
        <stp>[Fixed Income  Prices 2004-2009.xlsx]TIPS!R580C20</stp>
        <tr r="T580" s="1"/>
      </tp>
      <tp>
        <v>1.2260900000000001</v>
        <stp/>
        <stp>##V3_BDHV12</stp>
        <stp>9128273T7 Govt</stp>
        <stp>IDX_RATIO</stp>
        <stp>11/22/2005</stp>
        <stp>11/22/2005</stp>
        <stp>[Fixed Income  Prices 2004-2009.xlsx]TIPS!R351C12</stp>
        <tr r="L351" s="1"/>
      </tp>
      <tp>
        <v>1.1812400000000001</v>
        <stp/>
        <stp>##V3_BDHV12</stp>
        <stp>9128273T7 Govt</stp>
        <stp>IDX_RATIO</stp>
        <stp>12/30/2004</stp>
        <stp>12/30/2004</stp>
        <stp>[Fixed Income  Prices 2004-2009.xlsx]TIPS!R119C12</stp>
        <tr r="L119" s="1"/>
      </tp>
      <tp>
        <v>1.20366</v>
        <stp/>
        <stp>##V3_BDHV12</stp>
        <stp>9128275W8 Govt</stp>
        <stp>IDX_RATIO</stp>
        <stp>12/12/2006</stp>
        <stp>12/12/2006</stp>
        <stp>[Fixed Income  Prices 2004-2009.xlsx]TIPS!R625C20</stp>
        <tr r="T625" s="1"/>
      </tp>
      <tp>
        <v>1.1792499999999999</v>
        <stp/>
        <stp>##V3_BDHV12</stp>
        <stp>9128273T7 Govt</stp>
        <stp>IDX_RATIO</stp>
        <stp>12/20/2004</stp>
        <stp>12/20/2004</stp>
        <stp>[Fixed Income  Prices 2004-2009.xlsx]TIPS!R111C12</stp>
        <tr r="L111" s="1"/>
      </tp>
      <tp>
        <v>1.2015500000000001</v>
        <stp/>
        <stp>##V3_BDHV12</stp>
        <stp>9128275W8 Govt</stp>
        <stp>IDX_RATIO</stp>
        <stp>12/22/2006</stp>
        <stp>12/22/2006</stp>
        <stp>[Fixed Income  Prices 2004-2009.xlsx]TIPS!R633C20</stp>
        <tr r="T633" s="1"/>
      </tp>
      <tp>
        <v>1.1772499999999999</v>
        <stp/>
        <stp>##V3_BDHV12</stp>
        <stp>9128273T7 Govt</stp>
        <stp>IDX_RATIO</stp>
        <stp>12/10/2004</stp>
        <stp>12/10/2004</stp>
        <stp>[Fixed Income  Prices 2004-2009.xlsx]TIPS!R105C12</stp>
        <tr r="L105" s="1"/>
      </tp>
      <tp>
        <v>1.1677</v>
        <stp/>
        <stp>##V3_BDHV12</stp>
        <stp>9128276R8 Govt</stp>
        <stp>IDX_RATIO</stp>
        <stp>11/21/2006</stp>
        <stp>11/21/2006</stp>
        <stp>[Fixed Income  Prices 2004-2009.xlsx]TIPS!R610C28</stp>
        <tr r="AB610" s="1"/>
      </tp>
      <tp>
        <v>1.14456</v>
        <stp/>
        <stp>##V3_BDHV12</stp>
        <stp>9128277J5 Govt</stp>
        <stp>IDX_RATIO</stp>
        <stp>11/21/2006</stp>
        <stp>11/21/2006</stp>
        <stp>[Fixed Income  Prices 2004-2009.xlsx]TIPS!R610C36</stp>
        <tr r="AJ610" s="1"/>
      </tp>
      <tp>
        <v>1.23214</v>
        <stp/>
        <stp>##V3_BDHV12</stp>
        <stp>9128273T7 Govt</stp>
        <stp>IDX_RATIO</stp>
        <stp>12/21/2005</stp>
        <stp>12/21/2005</stp>
        <stp>[Fixed Income  Prices 2004-2009.xlsx]TIPS!R372C12</stp>
        <tr r="L372" s="1"/>
      </tp>
      <tp>
        <v>1.2079599999999999</v>
        <stp/>
        <stp>##V3_BDHV12</stp>
        <stp>9128275W8 Govt</stp>
        <stp>IDX_RATIO</stp>
        <stp>11/21/2006</stp>
        <stp>11/21/2006</stp>
        <stp>[Fixed Income  Prices 2004-2009.xlsx]TIPS!R610C20</stp>
        <tr r="T610" s="1"/>
      </tp>
      <tp>
        <v>1.2423500000000001</v>
        <stp/>
        <stp>##V3_BDHV12</stp>
        <stp>9128274Y5 Govt</stp>
        <stp>IDX_RATIO</stp>
        <stp>10/20/2006</stp>
        <stp>10/20/2006</stp>
        <stp>[Fixed Income  Prices 2004-2009.xlsx]TIPS!R588C16</stp>
        <tr r="P588" s="1"/>
      </tp>
      <tp>
        <v>1.2431399999999999</v>
        <stp/>
        <stp>##V3_BDHV12</stp>
        <stp>9128274Y5 Govt</stp>
        <stp>IDX_RATIO</stp>
        <stp>10/30/2006</stp>
        <stp>10/30/2006</stp>
        <stp>[Fixed Income  Prices 2004-2009.xlsx]TIPS!R594C16</stp>
        <tr r="P594" s="1"/>
      </tp>
      <tp>
        <v>1.24156</v>
        <stp/>
        <stp>##V3_BDHV12</stp>
        <stp>9128274Y5 Govt</stp>
        <stp>IDX_RATIO</stp>
        <stp>10/10/2006</stp>
        <stp>10/10/2006</stp>
        <stp>[Fixed Income  Prices 2004-2009.xlsx]TIPS!R580C16</stp>
        <tr r="P580" s="1"/>
      </tp>
      <tp>
        <v>1.1635500000000001</v>
        <stp/>
        <stp>##V3_BDHV12</stp>
        <stp>9128276R8 Govt</stp>
        <stp>IDX_RATIO</stp>
        <stp>12/12/2006</stp>
        <stp>12/12/2006</stp>
        <stp>[Fixed Income  Prices 2004-2009.xlsx]TIPS!R625C28</stp>
        <tr r="AB625" s="1"/>
      </tp>
      <tp>
        <v>1.16151</v>
        <stp/>
        <stp>##V3_BDHV12</stp>
        <stp>9128276R8 Govt</stp>
        <stp>IDX_RATIO</stp>
        <stp>12/22/2006</stp>
        <stp>12/22/2006</stp>
        <stp>[Fixed Income  Prices 2004-2009.xlsx]TIPS!R633C28</stp>
        <tr r="AB633" s="1"/>
      </tp>
      <tp>
        <v>1.13849</v>
        <stp/>
        <stp>##V3_BDHV12</stp>
        <stp>9128277J5 Govt</stp>
        <stp>IDX_RATIO</stp>
        <stp>12/22/2006</stp>
        <stp>12/22/2006</stp>
        <stp>[Fixed Income  Prices 2004-2009.xlsx]TIPS!R633C36</stp>
        <tr r="AJ633" s="1"/>
      </tp>
      <tp>
        <v>1.14049</v>
        <stp/>
        <stp>##V3_BDHV12</stp>
        <stp>9128277J5 Govt</stp>
        <stp>IDX_RATIO</stp>
        <stp>12/12/2006</stp>
        <stp>12/12/2006</stp>
        <stp>[Fixed Income  Prices 2004-2009.xlsx]TIPS!R625C36</stp>
        <tr r="AJ625" s="1"/>
      </tp>
      <tp>
        <v>1.1713899999999999</v>
        <stp/>
        <stp>##V3_BDHV12</stp>
        <stp>9128276R8 Govt</stp>
        <stp>IDX_RATIO</stp>
        <stp>10/30/2006</stp>
        <stp>10/30/2006</stp>
        <stp>[Fixed Income  Prices 2004-2009.xlsx]TIPS!R594C28</stp>
        <tr r="AB594" s="1"/>
      </tp>
      <tp>
        <v>1.17065</v>
        <stp/>
        <stp>##V3_BDHV12</stp>
        <stp>9128276R8 Govt</stp>
        <stp>IDX_RATIO</stp>
        <stp>10/20/2006</stp>
        <stp>10/20/2006</stp>
        <stp>[Fixed Income  Prices 2004-2009.xlsx]TIPS!R588C28</stp>
        <tr r="AB588" s="1"/>
      </tp>
      <tp>
        <v>1.1698999999999999</v>
        <stp/>
        <stp>##V3_BDHV12</stp>
        <stp>9128276R8 Govt</stp>
        <stp>IDX_RATIO</stp>
        <stp>10/10/2006</stp>
        <stp>10/10/2006</stp>
        <stp>[Fixed Income  Prices 2004-2009.xlsx]TIPS!R580C28</stp>
        <tr r="AB580" s="1"/>
      </tp>
      <tp>
        <v>1.23482</v>
        <stp/>
        <stp>##V3_BDHV12</stp>
        <stp>9128274Y5 Govt</stp>
        <stp>IDX_RATIO</stp>
        <stp>12/12/2006</stp>
        <stp>12/12/2006</stp>
        <stp>[Fixed Income  Prices 2004-2009.xlsx]TIPS!R625C16</stp>
        <tr r="P625" s="1"/>
      </tp>
      <tp>
        <v>1.23265</v>
        <stp/>
        <stp>##V3_BDHV12</stp>
        <stp>9128274Y5 Govt</stp>
        <stp>IDX_RATIO</stp>
        <stp>12/22/2006</stp>
        <stp>12/22/2006</stp>
        <stp>[Fixed Income  Prices 2004-2009.xlsx]TIPS!R633C16</stp>
        <tr r="P633" s="1"/>
      </tp>
      <tp>
        <v>1.14672</v>
        <stp/>
        <stp>##V3_BDHV12</stp>
        <stp>9128277J5 Govt</stp>
        <stp>IDX_RATIO</stp>
        <stp>10/10/2006</stp>
        <stp>10/10/2006</stp>
        <stp>[Fixed Income  Prices 2004-2009.xlsx]TIPS!R580C36</stp>
        <tr r="AJ580" s="1"/>
      </tp>
      <tp>
        <v>1.14744</v>
        <stp/>
        <stp>##V3_BDHV12</stp>
        <stp>9128277J5 Govt</stp>
        <stp>IDX_RATIO</stp>
        <stp>10/20/2006</stp>
        <stp>10/20/2006</stp>
        <stp>[Fixed Income  Prices 2004-2009.xlsx]TIPS!R588C36</stp>
        <tr r="AJ588" s="1"/>
      </tp>
      <tp>
        <v>1.1481699999999999</v>
        <stp/>
        <stp>##V3_BDHV12</stp>
        <stp>9128277J5 Govt</stp>
        <stp>IDX_RATIO</stp>
        <stp>10/30/2006</stp>
        <stp>10/30/2006</stp>
        <stp>[Fixed Income  Prices 2004-2009.xlsx]TIPS!R594C36</stp>
        <tr r="AJ594" s="1"/>
      </tp>
      <tp>
        <v>1.17733</v>
        <stp/>
        <stp>##V3_BDHV12</stp>
        <stp>9128275W8 Govt</stp>
        <stp>IDX_RATIO</stp>
        <stp>11/22/2005</stp>
        <stp>11/22/2005</stp>
        <stp>[Fixed Income  Prices 2004-2009.xlsx]TIPS!R351C20</stp>
        <tr r="T351" s="1"/>
      </tp>
      <tp>
        <v>1.13235</v>
        <stp/>
        <stp>##V3_BDHV12</stp>
        <stp>9128275W8 Govt</stp>
        <stp>IDX_RATIO</stp>
        <stp>12/20/2004</stp>
        <stp>12/20/2004</stp>
        <stp>[Fixed Income  Prices 2004-2009.xlsx]TIPS!R111C20</stp>
        <tr r="T111" s="1"/>
      </tp>
      <tp>
        <v>1.2535000000000001</v>
        <stp/>
        <stp>##V3_BDHV12</stp>
        <stp>9128273T7 Govt</stp>
        <stp>IDX_RATIO</stp>
        <stp>12/12/2006</stp>
        <stp>12/12/2006</stp>
        <stp>[Fixed Income  Prices 2004-2009.xlsx]TIPS!R625C12</stp>
        <tr r="L625" s="1"/>
      </tp>
      <tp>
        <v>1.1342699999999999</v>
        <stp/>
        <stp>##V3_BDHV12</stp>
        <stp>9128275W8 Govt</stp>
        <stp>IDX_RATIO</stp>
        <stp>12/30/2004</stp>
        <stp>12/30/2004</stp>
        <stp>[Fixed Income  Prices 2004-2009.xlsx]TIPS!R119C20</stp>
        <tr r="T119" s="1"/>
      </tp>
      <tp>
        <v>1.1304400000000001</v>
        <stp/>
        <stp>##V3_BDHV12</stp>
        <stp>9128275W8 Govt</stp>
        <stp>IDX_RATIO</stp>
        <stp>12/10/2004</stp>
        <stp>12/10/2004</stp>
        <stp>[Fixed Income  Prices 2004-2009.xlsx]TIPS!R105C20</stp>
        <tr r="T105" s="1"/>
      </tp>
      <tp>
        <v>1.2513099999999999</v>
        <stp/>
        <stp>##V3_BDHV12</stp>
        <stp>9128273T7 Govt</stp>
        <stp>IDX_RATIO</stp>
        <stp>12/22/2006</stp>
        <stp>12/22/2006</stp>
        <stp>[Fixed Income  Prices 2004-2009.xlsx]TIPS!R633C12</stp>
        <tr r="L633" s="1"/>
      </tp>
      <tp>
        <v>1.14371</v>
        <stp/>
        <stp>##V3_BDHV12</stp>
        <stp>9128276R8 Govt</stp>
        <stp>IDX_RATIO</stp>
        <stp>12/21/2005</stp>
        <stp>12/21/2005</stp>
        <stp>[Fixed Income  Prices 2004-2009.xlsx]TIPS!R372C28</stp>
        <tr r="AB372" s="1"/>
      </tp>
      <tp>
        <v>1.1210500000000001</v>
        <stp/>
        <stp>##V3_BDHV12</stp>
        <stp>9128277J5 Govt</stp>
        <stp>IDX_RATIO</stp>
        <stp>12/21/2005</stp>
        <stp>12/21/2005</stp>
        <stp>[Fixed Income  Prices 2004-2009.xlsx]TIPS!R372C36</stp>
        <tr r="AJ372" s="1"/>
      </tp>
      <tp>
        <v>1.1637</v>
        <stp/>
        <stp>##V3_BDHV12</stp>
        <stp>9128275W8 Govt</stp>
        <stp>IDX_RATIO</stp>
        <stp>10/13/2005</stp>
        <stp>10/13/2005</stp>
        <stp>[Fixed Income  Prices 2004-2009.xlsx]TIPS!R323C20</stp>
        <tr r="T323" s="1"/>
      </tp>
      <tp>
        <v>1.21377</v>
        <stp/>
        <stp>##V3_BDHV12</stp>
        <stp>9128274Y5 Govt</stp>
        <stp>IDX_RATIO</stp>
        <stp>12/21/2005</stp>
        <stp>12/21/2005</stp>
        <stp>[Fixed Income  Prices 2004-2009.xlsx]TIPS!R372C16</stp>
        <tr r="P372" s="1"/>
      </tp>
      <tp>
        <v>1.26115</v>
        <stp/>
        <stp>##V3_BDHV12</stp>
        <stp>9128273T7 Govt</stp>
        <stp>IDX_RATIO</stp>
        <stp>10/20/2006</stp>
        <stp>10/20/2006</stp>
        <stp>[Fixed Income  Prices 2004-2009.xlsx]TIPS!R588C12</stp>
        <tr r="L588" s="1"/>
      </tp>
      <tp>
        <v>1.2619500000000001</v>
        <stp/>
        <stp>##V3_BDHV12</stp>
        <stp>9128273T7 Govt</stp>
        <stp>IDX_RATIO</stp>
        <stp>10/30/2006</stp>
        <stp>10/30/2006</stp>
        <stp>[Fixed Income  Prices 2004-2009.xlsx]TIPS!R594C12</stp>
        <tr r="L594" s="1"/>
      </tp>
      <tp>
        <v>1.2603500000000001</v>
        <stp/>
        <stp>##V3_BDHV12</stp>
        <stp>9128273T7 Govt</stp>
        <stp>IDX_RATIO</stp>
        <stp>10/10/2006</stp>
        <stp>10/10/2006</stp>
        <stp>[Fixed Income  Prices 2004-2009.xlsx]TIPS!R580C12</stp>
        <tr r="L580" s="1"/>
      </tp>
      <tp>
        <v>1.2078</v>
        <stp/>
        <stp>##V3_BDHV12</stp>
        <stp>9128274Y5 Govt</stp>
        <stp>IDX_RATIO</stp>
        <stp>11/22/2005</stp>
        <stp>11/22/2005</stp>
        <stp>[Fixed Income  Prices 2004-2009.xlsx]TIPS!R351C16</stp>
        <tr r="P351" s="1"/>
      </tp>
      <tp>
        <v>1.1249199999999999</v>
        <stp/>
        <stp>##V3_BDHV12</stp>
        <stp>9128276R8 Govt</stp>
        <stp>IDX_RATIO</stp>
        <stp>10/13/2005</stp>
        <stp>10/13/2005</stp>
        <stp>[Fixed Income  Prices 2004-2009.xlsx]TIPS!R323C28</stp>
        <tr r="AB323" s="1"/>
      </tp>
      <tp>
        <v>1.1616599999999999</v>
        <stp/>
        <stp>##V3_BDHV12</stp>
        <stp>9128274Y5 Govt</stp>
        <stp>IDX_RATIO</stp>
        <stp>12/20/2004</stp>
        <stp>12/20/2004</stp>
        <stp>[Fixed Income  Prices 2004-2009.xlsx]TIPS!R111C16</stp>
        <tr r="P111" s="1"/>
      </tp>
      <tp>
        <v>1.1636299999999999</v>
        <stp/>
        <stp>##V3_BDHV12</stp>
        <stp>9128274Y5 Govt</stp>
        <stp>IDX_RATIO</stp>
        <stp>12/30/2004</stp>
        <stp>12/30/2004</stp>
        <stp>[Fixed Income  Prices 2004-2009.xlsx]TIPS!R119C16</stp>
        <tr r="P119" s="1"/>
      </tp>
      <tp>
        <v>1.1597</v>
        <stp/>
        <stp>##V3_BDHV12</stp>
        <stp>9128274Y5 Govt</stp>
        <stp>IDX_RATIO</stp>
        <stp>12/10/2004</stp>
        <stp>12/10/2004</stp>
        <stp>[Fixed Income  Prices 2004-2009.xlsx]TIPS!R105C16</stp>
        <tr r="P105" s="1"/>
      </tp>
      <tp>
        <v>1.10263</v>
        <stp/>
        <stp>##V3_BDHV12</stp>
        <stp>9128277J5 Govt</stp>
        <stp>IDX_RATIO</stp>
        <stp>10/13/2005</stp>
        <stp>10/13/2005</stp>
        <stp>[Fixed Income  Prices 2004-2009.xlsx]TIPS!R323C36</stp>
        <tr r="AJ323" s="1"/>
      </tp>
      <tp>
        <v>1.1831400000000001</v>
        <stp/>
        <stp>##V3_BDHV12</stp>
        <stp>9128275W8 Govt</stp>
        <stp>IDX_RATIO</stp>
        <stp>12/21/2005</stp>
        <stp>12/21/2005</stp>
        <stp>[Fixed Income  Prices 2004-2009.xlsx]TIPS!R372C20</stp>
        <tr r="T372" s="1"/>
      </tp>
      <tp>
        <v>1.2579799999999999</v>
        <stp/>
        <stp>##V3_BDHV12</stp>
        <stp>9128273T7 Govt</stp>
        <stp>IDX_RATIO</stp>
        <stp>11/21/2006</stp>
        <stp>11/21/2006</stp>
        <stp>[Fixed Income  Prices 2004-2009.xlsx]TIPS!R610C12</stp>
        <tr r="L610" s="1"/>
      </tp>
      <tp>
        <v>1.0964700000000001</v>
        <stp/>
        <stp>##V3_BDHV12</stp>
        <stp>9128276R8 Govt</stp>
        <stp>IDX_RATIO</stp>
        <stp>12/30/2004</stp>
        <stp>12/30/2004</stp>
        <stp>[Fixed Income  Prices 2004-2009.xlsx]TIPS!R119C28</stp>
        <tr r="AB119" s="1"/>
      </tp>
      <tp>
        <v>1.0946199999999999</v>
        <stp/>
        <stp>##V3_BDHV12</stp>
        <stp>9128276R8 Govt</stp>
        <stp>IDX_RATIO</stp>
        <stp>12/20/2004</stp>
        <stp>12/20/2004</stp>
        <stp>[Fixed Income  Prices 2004-2009.xlsx]TIPS!R111C28</stp>
        <tr r="AB111" s="1"/>
      </tp>
      <tp>
        <v>1.09276</v>
        <stp/>
        <stp>##V3_BDHV12</stp>
        <stp>9128276R8 Govt</stp>
        <stp>IDX_RATIO</stp>
        <stp>12/10/2004</stp>
        <stp>12/10/2004</stp>
        <stp>[Fixed Income  Prices 2004-2009.xlsx]TIPS!R105C28</stp>
        <tr r="AB105" s="1"/>
      </tp>
      <tp>
        <v>1.1938200000000001</v>
        <stp/>
        <stp>##V3_BDHV12</stp>
        <stp>9128274Y5 Govt</stp>
        <stp>IDX_RATIO</stp>
        <stp>10/13/2005</stp>
        <stp>10/13/2005</stp>
        <stp>[Fixed Income  Prices 2004-2009.xlsx]TIPS!R323C16</stp>
        <tr r="P323" s="1"/>
      </tp>
      <tp>
        <v>1.1381000000000001</v>
        <stp/>
        <stp>##V3_BDHV12</stp>
        <stp>9128276R8 Govt</stp>
        <stp>IDX_RATIO</stp>
        <stp>11/22/2005</stp>
        <stp>11/22/2005</stp>
        <stp>[Fixed Income  Prices 2004-2009.xlsx]TIPS!R351C28</stp>
        <tr r="AB351" s="1"/>
      </tp>
      <tp>
        <v>1.11554</v>
        <stp/>
        <stp>##V3_BDHV12</stp>
        <stp>9128277J5 Govt</stp>
        <stp>IDX_RATIO</stp>
        <stp>11/22/2005</stp>
        <stp>11/22/2005</stp>
        <stp>[Fixed Income  Prices 2004-2009.xlsx]TIPS!R351C36</stp>
        <tr r="AJ351" s="1"/>
      </tp>
      <tp>
        <v>1.07111</v>
        <stp/>
        <stp>##V3_BDHV12</stp>
        <stp>9128277J5 Govt</stp>
        <stp>IDX_RATIO</stp>
        <stp>12/10/2004</stp>
        <stp>12/10/2004</stp>
        <stp>[Fixed Income  Prices 2004-2009.xlsx]TIPS!R105C36</stp>
        <tr r="AJ105" s="1"/>
      </tp>
      <tp>
        <v>1.07474</v>
        <stp/>
        <stp>##V3_BDHV12</stp>
        <stp>9128277J5 Govt</stp>
        <stp>IDX_RATIO</stp>
        <stp>12/30/2004</stp>
        <stp>12/30/2004</stp>
        <stp>[Fixed Income  Prices 2004-2009.xlsx]TIPS!R119C36</stp>
        <tr r="AJ119" s="1"/>
      </tp>
      <tp>
        <v>1.0729200000000001</v>
        <stp/>
        <stp>##V3_BDHV12</stp>
        <stp>9128277J5 Govt</stp>
        <stp>IDX_RATIO</stp>
        <stp>12/20/2004</stp>
        <stp>12/20/2004</stp>
        <stp>[Fixed Income  Prices 2004-2009.xlsx]TIPS!R111C36</stp>
        <tr r="AJ111" s="1"/>
      </tp>
      <tp>
        <v>1.2904</v>
        <stp/>
        <stp>##V3_BDHV12</stp>
        <stp>9128273T7 Govt</stp>
        <stp>IDX_RATIO</stp>
        <stp>11/30/2007</stp>
        <stp>11/30/2007</stp>
        <stp>[Fixed Income  Prices 2004-2009.xlsx]TIPS!R878C12</stp>
        <tr r="L878" s="1"/>
      </tp>
      <tp>
        <v>1.28922</v>
        <stp/>
        <stp>##V3_BDHV12</stp>
        <stp>9128273T7 Govt</stp>
        <stp>IDX_RATIO</stp>
        <stp>11/20/2007</stp>
        <stp>11/20/2007</stp>
        <stp>[Fixed Income  Prices 2004-2009.xlsx]TIPS!R870C12</stp>
        <tr r="L870" s="1"/>
      </tp>
      <tp>
        <v>1.28705</v>
        <stp/>
        <stp>##V3_BDHV12</stp>
        <stp>9128273T7 Govt</stp>
        <stp>IDX_RATIO</stp>
        <stp>10/31/2007</stp>
        <stp>10/31/2007</stp>
        <stp>[Fixed Income  Prices 2004-2009.xlsx]TIPS!R856C12</stp>
        <tr r="L856" s="1"/>
      </tp>
      <tp>
        <v>1.2885800000000001</v>
        <stp/>
        <stp>##V3_BDHV12</stp>
        <stp>9128273T7 Govt</stp>
        <stp>IDX_RATIO</stp>
        <stp>10/11/2007</stp>
        <stp>10/11/2007</stp>
        <stp>[Fixed Income  Prices 2004-2009.xlsx]TIPS!R842C12</stp>
        <tr r="L842" s="1"/>
      </tp>
      <tp>
        <v>1.29159</v>
        <stp/>
        <stp>##V3_BDHV12</stp>
        <stp>9128273T7 Govt</stp>
        <stp>IDX_RATIO</stp>
        <stp>12/13/2007</stp>
        <stp>12/13/2007</stp>
        <stp>[Fixed Income  Prices 2004-2009.xlsx]TIPS!R887C12</stp>
        <tr r="L887" s="1"/>
      </tp>
      <tp>
        <v>1.23587</v>
        <stp/>
        <stp>##V3_BDHV12</stp>
        <stp>9128275W8 Govt</stp>
        <stp>IDX_RATIO</stp>
        <stp>10/31/2007</stp>
        <stp>10/31/2007</stp>
        <stp>[Fixed Income  Prices 2004-2009.xlsx]TIPS!R856C20</stp>
        <tr r="T856" s="1"/>
      </tp>
      <tp>
        <v>1.2373400000000001</v>
        <stp/>
        <stp>##V3_BDHV12</stp>
        <stp>9128275W8 Govt</stp>
        <stp>IDX_RATIO</stp>
        <stp>10/11/2007</stp>
        <stp>10/11/2007</stp>
        <stp>[Fixed Income  Prices 2004-2009.xlsx]TIPS!R842C20</stp>
        <tr r="T842" s="1"/>
      </tp>
      <tp>
        <v>1.27233</v>
        <stp/>
        <stp>##V3_BDHV12</stp>
        <stp>9128274Y5 Govt</stp>
        <stp>IDX_RATIO</stp>
        <stp>12/13/2007</stp>
        <stp>12/13/2007</stp>
        <stp>[Fixed Income  Prices 2004-2009.xlsx]TIPS!R887C16</stp>
        <tr r="P887" s="1"/>
      </tp>
      <tp>
        <v>1.2379500000000001</v>
        <stp/>
        <stp>##V3_BDHV12</stp>
        <stp>9128275W8 Govt</stp>
        <stp>IDX_RATIO</stp>
        <stp>11/20/2007</stp>
        <stp>11/20/2007</stp>
        <stp>[Fixed Income  Prices 2004-2009.xlsx]TIPS!R870C20</stp>
        <tr r="T870" s="1"/>
      </tp>
      <tp>
        <v>1.1989000000000001</v>
        <stp/>
        <stp>##V3_BDHV12</stp>
        <stp>9128276R8 Govt</stp>
        <stp>IDX_RATIO</stp>
        <stp>12/13/2007</stp>
        <stp>12/13/2007</stp>
        <stp>[Fixed Income  Prices 2004-2009.xlsx]TIPS!R887C28</stp>
        <tr r="AB887" s="1"/>
      </tp>
      <tp>
        <v>1.23909</v>
        <stp/>
        <stp>##V3_BDHV12</stp>
        <stp>9128275W8 Govt</stp>
        <stp>IDX_RATIO</stp>
        <stp>11/30/2007</stp>
        <stp>11/30/2007</stp>
        <stp>[Fixed Income  Prices 2004-2009.xlsx]TIPS!R878C20</stp>
        <tr r="T878" s="1"/>
      </tp>
      <tp>
        <v>1.1751400000000001</v>
        <stp/>
        <stp>##V3_BDHV12</stp>
        <stp>9128277J5 Govt</stp>
        <stp>IDX_RATIO</stp>
        <stp>12/13/2007</stp>
        <stp>12/13/2007</stp>
        <stp>[Fixed Income  Prices 2004-2009.xlsx]TIPS!R887C36</stp>
        <tr r="AJ887" s="1"/>
      </tp>
      <tp>
        <v>1.26786</v>
        <stp/>
        <stp>##V3_BDHV12</stp>
        <stp>9128274Y5 Govt</stp>
        <stp>IDX_RATIO</stp>
        <stp>10/31/2007</stp>
        <stp>10/31/2007</stp>
        <stp>[Fixed Income  Prices 2004-2009.xlsx]TIPS!R856C16</stp>
        <tr r="P856" s="1"/>
      </tp>
      <tp>
        <v>1.26936</v>
        <stp/>
        <stp>##V3_BDHV12</stp>
        <stp>9128274Y5 Govt</stp>
        <stp>IDX_RATIO</stp>
        <stp>10/11/2007</stp>
        <stp>10/11/2007</stp>
        <stp>[Fixed Income  Prices 2004-2009.xlsx]TIPS!R842C16</stp>
        <tr r="P842" s="1"/>
      </tp>
      <tp>
        <v>1.2402299999999999</v>
        <stp/>
        <stp>##V3_BDHV12</stp>
        <stp>9128275W8 Govt</stp>
        <stp>IDX_RATIO</stp>
        <stp>12/13/2007</stp>
        <stp>12/13/2007</stp>
        <stp>[Fixed Income  Prices 2004-2009.xlsx]TIPS!R887C20</stp>
        <tr r="T887" s="1"/>
      </tp>
      <tp>
        <v>1.1978</v>
        <stp/>
        <stp>##V3_BDHV12</stp>
        <stp>9128276R8 Govt</stp>
        <stp>IDX_RATIO</stp>
        <stp>11/30/2007</stp>
        <stp>11/30/2007</stp>
        <stp>[Fixed Income  Prices 2004-2009.xlsx]TIPS!R878C28</stp>
        <tr r="AB878" s="1"/>
      </tp>
      <tp>
        <v>1.1967000000000001</v>
        <stp/>
        <stp>##V3_BDHV12</stp>
        <stp>9128276R8 Govt</stp>
        <stp>IDX_RATIO</stp>
        <stp>11/20/2007</stp>
        <stp>11/20/2007</stp>
        <stp>[Fixed Income  Prices 2004-2009.xlsx]TIPS!R870C28</stp>
        <tr r="AB870" s="1"/>
      </tp>
      <tp>
        <v>1.1740599999999999</v>
        <stp/>
        <stp>##V3_BDHV12</stp>
        <stp>9128277J5 Govt</stp>
        <stp>IDX_RATIO</stp>
        <stp>11/30/2007</stp>
        <stp>11/30/2007</stp>
        <stp>[Fixed Income  Prices 2004-2009.xlsx]TIPS!R878C36</stp>
        <tr r="AJ878" s="1"/>
      </tp>
      <tp>
        <v>1.1729799999999999</v>
        <stp/>
        <stp>##V3_BDHV12</stp>
        <stp>9128277J5 Govt</stp>
        <stp>IDX_RATIO</stp>
        <stp>11/20/2007</stp>
        <stp>11/20/2007</stp>
        <stp>[Fixed Income  Prices 2004-2009.xlsx]TIPS!R870C36</stp>
        <tr r="AJ870" s="1"/>
      </tp>
      <tp>
        <v>1.27</v>
        <stp/>
        <stp>##V3_BDHV12</stp>
        <stp>9128274Y5 Govt</stp>
        <stp>IDX_RATIO</stp>
        <stp>11/20/2007</stp>
        <stp>11/20/2007</stp>
        <stp>[Fixed Income  Prices 2004-2009.xlsx]TIPS!R870C16</stp>
        <tr r="P870" s="1"/>
      </tp>
      <tp>
        <v>1.2711600000000001</v>
        <stp/>
        <stp>##V3_BDHV12</stp>
        <stp>9128274Y5 Govt</stp>
        <stp>IDX_RATIO</stp>
        <stp>11/30/2007</stp>
        <stp>11/30/2007</stp>
        <stp>[Fixed Income  Prices 2004-2009.xlsx]TIPS!R878C16</stp>
        <tr r="P878" s="1"/>
      </tp>
      <tp>
        <v>1.19469</v>
        <stp/>
        <stp>##V3_BDHV12</stp>
        <stp>9128276R8 Govt</stp>
        <stp>IDX_RATIO</stp>
        <stp>10/31/2007</stp>
        <stp>10/31/2007</stp>
        <stp>[Fixed Income  Prices 2004-2009.xlsx]TIPS!R856C28</stp>
        <tr r="AB856" s="1"/>
      </tp>
      <tp>
        <v>1.1960999999999999</v>
        <stp/>
        <stp>##V3_BDHV12</stp>
        <stp>9128276R8 Govt</stp>
        <stp>IDX_RATIO</stp>
        <stp>10/11/2007</stp>
        <stp>10/11/2007</stp>
        <stp>[Fixed Income  Prices 2004-2009.xlsx]TIPS!R842C28</stp>
        <tr r="AB842" s="1"/>
      </tp>
      <tp>
        <v>1.1724000000000001</v>
        <stp/>
        <stp>##V3_BDHV12</stp>
        <stp>9128277J5 Govt</stp>
        <stp>IDX_RATIO</stp>
        <stp>10/11/2007</stp>
        <stp>10/11/2007</stp>
        <stp>[Fixed Income  Prices 2004-2009.xlsx]TIPS!R842C36</stp>
        <tr r="AJ842" s="1"/>
      </tp>
      <tp>
        <v>1.1710099999999999</v>
        <stp/>
        <stp>##V3_BDHV12</stp>
        <stp>9128277J5 Govt</stp>
        <stp>IDX_RATIO</stp>
        <stp>10/31/2007</stp>
        <stp>10/31/2007</stp>
        <stp>[Fixed Income  Prices 2004-2009.xlsx]TIPS!R856C36</stp>
        <tr r="AJ856" s="1"/>
      </tp>
      <tp>
        <v>1.0585800000000001</v>
        <stp/>
        <stp>##V3_BDHV12</stp>
        <stp>912828GX2 Govt</stp>
        <stp>IDX_RATIO</stp>
        <stp>10/21/2008</stp>
        <stp>10/21/2008</stp>
        <stp>[Fixed Income  Prices 2004-2009.xlsx]TIPS!R338C88</stp>
        <tr r="CJ338" s="1"/>
      </tp>
      <tp>
        <v>1.05721</v>
        <stp/>
        <stp>##V3_BDHV12</stp>
        <stp>912828GX2 Govt</stp>
        <stp>IDX_RATIO</stp>
        <stp>10/31/2008</stp>
        <stp>10/31/2008</stp>
        <stp>[Fixed Income  Prices 2004-2009.xlsx]TIPS!R346C88</stp>
        <tr r="CJ346" s="1"/>
      </tp>
      <tp>
        <v>1.03562</v>
        <stp/>
        <stp>##V3_BDHV12</stp>
        <stp>912828HW3 Govt</stp>
        <stp>IDX_RATIO</stp>
        <stp>11/20/2008</stp>
        <stp>11/20/2008</stp>
        <stp>[Fixed Income  Prices 2004-2009.xlsx]TIPS!R156C48</stp>
        <tr r="AV156" s="1"/>
      </tp>
      <tp>
        <v>1.03609</v>
        <stp/>
        <stp>##V3_BDHV12</stp>
        <stp>912828HW3 Govt</stp>
        <stp>IDX_RATIO</stp>
        <stp>11/10/2008</stp>
        <stp>11/10/2008</stp>
        <stp>[Fixed Income  Prices 2004-2009.xlsx]TIPS!R148C48</stp>
        <tr r="AV148" s="1"/>
      </tp>
      <tp>
        <v>1.08762</v>
        <stp/>
        <stp>##V3_BDHV12</stp>
        <stp>912828FB1 Govt</stp>
        <stp>IDX_RATIO</stp>
        <stp>11/11/2009</stp>
        <stp>11/11/2009</stp>
        <stp>[Fixed Income  Prices 2004-2009.xlsx]TIPS!R931C32</stp>
        <tr r="AF931" s="1"/>
      </tp>
      <tp>
        <v>1.02006</v>
        <stp/>
        <stp>##V3_BDHV12</stp>
        <stp>912828KM1 Govt</stp>
        <stp>IDX_RATIO</stp>
        <stp>11/11/2009</stp>
        <stp>11/11/2009</stp>
        <stp>[Fixed Income  Prices 2004-2009.xlsx]TIPS!R149C60</stp>
        <tr r="BH149" s="1"/>
      </tp>
      <tp>
        <v>1.0561499999999999</v>
        <stp/>
        <stp>##V3_BDHV12</stp>
        <stp>912828GX2 Govt</stp>
        <stp>IDX_RATIO</stp>
        <stp>11/20/2008</stp>
        <stp>11/20/2008</stp>
        <stp>[Fixed Income  Prices 2004-2009.xlsx]TIPS!R360C88</stp>
        <tr r="CJ360" s="1"/>
      </tp>
      <tp>
        <v>1.05664</v>
        <stp/>
        <stp>##V3_BDHV12</stp>
        <stp>912828GX2 Govt</stp>
        <stp>IDX_RATIO</stp>
        <stp>11/10/2008</stp>
        <stp>11/10/2008</stp>
        <stp>[Fixed Income  Prices 2004-2009.xlsx]TIPS!R352C88</stp>
        <tr r="CJ352" s="1"/>
      </tp>
      <tp>
        <v>1.0366599999999999</v>
        <stp/>
        <stp>##V3_BDHV12</stp>
        <stp>912828HW3 Govt</stp>
        <stp>IDX_RATIO</stp>
        <stp>10/31/2008</stp>
        <stp>10/31/2008</stp>
        <stp>[Fixed Income  Prices 2004-2009.xlsx]TIPS!R142C48</stp>
        <tr r="AV142" s="1"/>
      </tp>
      <tp>
        <v>1.038</v>
        <stp/>
        <stp>##V3_BDHV12</stp>
        <stp>912828HW3 Govt</stp>
        <stp>IDX_RATIO</stp>
        <stp>10/21/2008</stp>
        <stp>10/21/2008</stp>
        <stp>[Fixed Income  Prices 2004-2009.xlsx]TIPS!R134C48</stp>
        <tr r="AV134" s="1"/>
      </tp>
      <tp>
        <v>1.08724</v>
        <stp/>
        <stp>##V3_BDHV12</stp>
        <stp>912828FB1 Govt</stp>
        <stp>IDX_RATIO</stp>
        <stp>10/30/2009</stp>
        <stp>10/30/2009</stp>
        <stp>[Fixed Income  Prices 2004-2009.xlsx]TIPS!R923C32</stp>
        <tr r="AF923" s="1"/>
      </tp>
      <tp>
        <v>1.08646</v>
        <stp/>
        <stp>##V3_BDHV12</stp>
        <stp>912828FB1 Govt</stp>
        <stp>IDX_RATIO</stp>
        <stp>10/20/2009</stp>
        <stp>10/20/2009</stp>
        <stp>[Fixed Income  Prices 2004-2009.xlsx]TIPS!R915C32</stp>
        <tr r="AF915" s="1"/>
      </tp>
      <tp>
        <v>1.0197000000000001</v>
        <stp/>
        <stp>##V3_BDHV12</stp>
        <stp>912828KM1 Govt</stp>
        <stp>IDX_RATIO</stp>
        <stp>10/30/2009</stp>
        <stp>10/30/2009</stp>
        <stp>[Fixed Income  Prices 2004-2009.xlsx]TIPS!R141C60</stp>
        <tr r="BH141" s="1"/>
      </tp>
      <tp>
        <v>1.0189699999999999</v>
        <stp/>
        <stp>##V3_BDHV12</stp>
        <stp>912828KM1 Govt</stp>
        <stp>IDX_RATIO</stp>
        <stp>10/20/2009</stp>
        <stp>10/20/2009</stp>
        <stp>[Fixed Income  Prices 2004-2009.xlsx]TIPS!R133C60</stp>
        <tr r="BH133" s="1"/>
      </tp>
      <tp>
        <v>1.0202500000000001</v>
        <stp/>
        <stp>##V3_BDHV12</stp>
        <stp>912828HW3 Govt</stp>
        <stp>IDX_RATIO</stp>
        <stp>10/20/2009</stp>
        <stp>10/20/2009</stp>
        <stp>[Fixed Income  Prices 2004-2009.xlsx]TIPS!R394C48</stp>
        <tr r="AV394" s="1"/>
      </tp>
      <tp>
        <v>1.0480499999999999</v>
        <stp/>
        <stp>##V3_BDHV12</stp>
        <stp>912828GX2 Govt</stp>
        <stp>IDX_RATIO</stp>
        <stp>12/23/2008</stp>
        <stp>12/23/2008</stp>
        <stp>[Fixed Income  Prices 2004-2009.xlsx]TIPS!R383C88</stp>
        <tr r="CJ383" s="1"/>
      </tp>
      <tp>
        <v>1.0276700000000001</v>
        <stp/>
        <stp>##V3_BDHV12</stp>
        <stp>912828HW3 Govt</stp>
        <stp>IDX_RATIO</stp>
        <stp>12/23/2008</stp>
        <stp>12/23/2008</stp>
        <stp>[Fixed Income  Prices 2004-2009.xlsx]TIPS!R179C48</stp>
        <tr r="AV179" s="1"/>
      </tp>
      <tp>
        <v>1.0412399999999999</v>
        <stp/>
        <stp>##V3_BDHV12</stp>
        <stp>912828GX2 Govt</stp>
        <stp>IDX_RATIO</stp>
        <stp>10/30/2009</stp>
        <stp>10/30/2009</stp>
        <stp>[Fixed Income  Prices 2004-2009.xlsx]TIPS!R606C88</stp>
        <tr r="CJ606" s="1"/>
      </tp>
      <tp>
        <v>1.02135</v>
        <stp/>
        <stp>##V3_BDHV12</stp>
        <stp>912828HW3 Govt</stp>
        <stp>IDX_RATIO</stp>
        <stp>11/11/2009</stp>
        <stp>11/11/2009</stp>
        <stp>[Fixed Income  Prices 2004-2009.xlsx]TIPS!R410C48</stp>
        <tr r="AV410" s="1"/>
      </tp>
      <tp>
        <v>1.07711</v>
        <stp/>
        <stp>##V3_BDHV12</stp>
        <stp>912828GD6 Govt</stp>
        <stp>IDX_RATIO</stp>
        <stp>12/23/2008</stp>
        <stp>12/23/2008</stp>
        <stp>[Fixed Income  Prices 2004-2009.xlsx]TIPS!R513C84</stp>
        <tr r="CF513" s="1"/>
      </tp>
      <tp>
        <v>1.0704899999999999</v>
        <stp/>
        <stp>##V3_BDHV12</stp>
        <stp>912828GD6 Govt</stp>
        <stp>IDX_RATIO</stp>
        <stp>11/11/2009</stp>
        <stp>11/11/2009</stp>
        <stp>[Fixed Income  Prices 2004-2009.xlsx]TIPS!R744C84</stp>
        <tr r="CF744" s="1"/>
      </tp>
      <tp>
        <v>1.0849800000000001</v>
        <stp/>
        <stp>##V3_BDHV12</stp>
        <stp>912828FL9 Govt</stp>
        <stp>IDX_RATIO</stp>
        <stp>10/31/2008</stp>
        <stp>10/31/2008</stp>
        <stp>[Fixed Income  Prices 2004-2009.xlsx]TIPS!R606C80</stp>
        <tr r="CB606" s="1"/>
      </tp>
      <tp>
        <v>1.00908</v>
        <stp/>
        <stp>##V3_BDHV12</stp>
        <stp>912828LA6 Govt</stp>
        <stp>IDX_RATIO</stp>
        <stp>8/28/2009</stp>
        <stp>8/28/2009</stp>
        <stp>[Fixed Income  Prices 2004-2009.xlsx]TIPS!R43C104</stp>
        <tr r="CZ43" s="1"/>
      </tp>
      <tp>
        <v>1.0416000000000001</v>
        <stp/>
        <stp>##V3_BDHV12</stp>
        <stp>912828GX2 Govt</stp>
        <stp>IDX_RATIO</stp>
        <stp>11/11/2009</stp>
        <stp>11/11/2009</stp>
        <stp>[Fixed Income  Prices 2004-2009.xlsx]TIPS!R614C88</stp>
        <tr r="CJ614" s="1"/>
      </tp>
      <tp>
        <v>1.0209900000000001</v>
        <stp/>
        <stp>##V3_BDHV12</stp>
        <stp>912828HW3 Govt</stp>
        <stp>IDX_RATIO</stp>
        <stp>10/30/2009</stp>
        <stp>10/30/2009</stp>
        <stp>[Fixed Income  Prices 2004-2009.xlsx]TIPS!R402C48</stp>
        <tr r="AV402" s="1"/>
      </tp>
      <tp>
        <v>1.06934</v>
        <stp/>
        <stp>##V3_BDHV12</stp>
        <stp>912828GD6 Govt</stp>
        <stp>IDX_RATIO</stp>
        <stp>10/20/2009</stp>
        <stp>10/20/2009</stp>
        <stp>[Fixed Income  Prices 2004-2009.xlsx]TIPS!R728C84</stp>
        <tr r="CF728" s="1"/>
      </tp>
      <tp>
        <v>1.0701100000000001</v>
        <stp/>
        <stp>##V3_BDHV12</stp>
        <stp>912828GD6 Govt</stp>
        <stp>IDX_RATIO</stp>
        <stp>10/30/2009</stp>
        <stp>10/30/2009</stp>
        <stp>[Fixed Income  Prices 2004-2009.xlsx]TIPS!R736C84</stp>
        <tr r="CF736" s="1"/>
      </tp>
      <tp>
        <v>1.11673</v>
        <stp/>
        <stp>##V3_BDHV12</stp>
        <stp>912828EA4 Govt</stp>
        <stp>IDX_RATIO</stp>
        <stp>12/23/2008</stp>
        <stp>12/23/2008</stp>
        <stp>[Fixed Income  Prices 2004-2009.xlsx]TIPS!R901C72</stp>
        <tr r="BT901" s="1"/>
      </tp>
      <tp>
        <v>1.08439</v>
        <stp/>
        <stp>##V3_BDHV12</stp>
        <stp>912828FL9 Govt</stp>
        <stp>IDX_RATIO</stp>
        <stp>11/10/2008</stp>
        <stp>11/10/2008</stp>
        <stp>[Fixed Income  Prices 2004-2009.xlsx]TIPS!R612C80</stp>
        <tr r="CB612" s="1"/>
      </tp>
      <tp>
        <v>1.08389</v>
        <stp/>
        <stp>##V3_BDHV12</stp>
        <stp>912828FL9 Govt</stp>
        <stp>IDX_RATIO</stp>
        <stp>11/20/2008</stp>
        <stp>11/20/2008</stp>
        <stp>[Fixed Income  Prices 2004-2009.xlsx]TIPS!R620C80</stp>
        <tr r="CB620" s="1"/>
      </tp>
      <tp>
        <v>1.0865100000000001</v>
        <stp/>
        <stp>##V3_BDHV12</stp>
        <stp>912828ET3 Govt</stp>
        <stp>IDX_RATIO</stp>
        <stp>10/20/2009</stp>
        <stp>10/20/2009</stp>
        <stp>[Fixed Income  Prices 2004-2009.xlsx]TIPS!R988C76</stp>
        <tr r="BX988" s="1"/>
      </tp>
      <tp>
        <v>1.0872900000000001</v>
        <stp/>
        <stp>##V3_BDHV12</stp>
        <stp>912828ET3 Govt</stp>
        <stp>IDX_RATIO</stp>
        <stp>10/30/2009</stp>
        <stp>10/30/2009</stp>
        <stp>[Fixed Income  Prices 2004-2009.xlsx]TIPS!R996C76</stp>
        <tr r="BX996" s="1"/>
      </tp>
      <tp>
        <v>1.12795</v>
        <stp/>
        <stp>##V3_BDHV12</stp>
        <stp>912828EA4 Govt</stp>
        <stp>IDX_RATIO</stp>
        <stp>10/21/2008</stp>
        <stp>10/21/2008</stp>
        <stp>[Fixed Income  Prices 2004-2009.xlsx]TIPS!R856C72</stp>
        <tr r="BT856" s="1"/>
      </tp>
      <tp>
        <v>1.1265000000000001</v>
        <stp/>
        <stp>##V3_BDHV12</stp>
        <stp>912828EA4 Govt</stp>
        <stp>IDX_RATIO</stp>
        <stp>10/31/2008</stp>
        <stp>10/31/2008</stp>
        <stp>[Fixed Income  Prices 2004-2009.xlsx]TIPS!R864C72</stp>
        <tr r="BT864" s="1"/>
      </tp>
      <tp>
        <v>1.1469</v>
        <stp/>
        <stp>##V3_BDHV12</stp>
        <stp>912828DH0 Govt</stp>
        <stp>IDX_RATIO</stp>
        <stp>11/10/2008</stp>
        <stp>11/10/2008</stp>
        <stp>[Fixed Income  Prices 2004-2009.xlsx]TIPS!R999C68</stp>
        <tr r="BP999" s="1"/>
      </tp>
      <tp>
        <v>1.0859399999999999</v>
        <stp/>
        <stp>##V3_BDHV12</stp>
        <stp>912828GD6 Govt</stp>
        <stp>IDX_RATIO</stp>
        <stp>11/10/2008</stp>
        <stp>11/10/2008</stp>
        <stp>[Fixed Income  Prices 2004-2009.xlsx]TIPS!R482C84</stp>
        <tr r="CF482" s="1"/>
      </tp>
      <tp>
        <v>1.07558</v>
        <stp/>
        <stp>##V3_BDHV12</stp>
        <stp>912828FL9 Govt</stp>
        <stp>IDX_RATIO</stp>
        <stp>12/23/2008</stp>
        <stp>12/23/2008</stp>
        <stp>[Fixed Income  Prices 2004-2009.xlsx]TIPS!R643C80</stp>
        <tr r="CB643" s="1"/>
      </tp>
      <tp>
        <v>1.08544</v>
        <stp/>
        <stp>##V3_BDHV12</stp>
        <stp>912828GD6 Govt</stp>
        <stp>IDX_RATIO</stp>
        <stp>11/20/2008</stp>
        <stp>11/20/2008</stp>
        <stp>[Fixed Income  Prices 2004-2009.xlsx]TIPS!R490C84</stp>
        <tr r="CF490" s="1"/>
      </tp>
      <tp>
        <v>1.0404800000000001</v>
        <stp/>
        <stp>##V3_BDHV12</stp>
        <stp>912828GX2 Govt</stp>
        <stp>IDX_RATIO</stp>
        <stp>10/20/2009</stp>
        <stp>10/20/2009</stp>
        <stp>[Fixed Income  Prices 2004-2009.xlsx]TIPS!R598C88</stp>
        <tr r="CJ598" s="1"/>
      </tp>
      <tp>
        <v>1.0879300000000001</v>
        <stp/>
        <stp>##V3_BDHV12</stp>
        <stp>912828GD6 Govt</stp>
        <stp>IDX_RATIO</stp>
        <stp>10/21/2008</stp>
        <stp>10/21/2008</stp>
        <stp>[Fixed Income  Prices 2004-2009.xlsx]TIPS!R468C84</stp>
        <tr r="CF468" s="1"/>
      </tp>
      <tp>
        <v>1.08653</v>
        <stp/>
        <stp>##V3_BDHV12</stp>
        <stp>912828GD6 Govt</stp>
        <stp>IDX_RATIO</stp>
        <stp>10/31/2008</stp>
        <stp>10/31/2008</stp>
        <stp>[Fixed Income  Prices 2004-2009.xlsx]TIPS!R476C84</stp>
        <tr r="CF476" s="1"/>
      </tp>
      <tp>
        <v>1.12588</v>
        <stp/>
        <stp>##V3_BDHV12</stp>
        <stp>912828EA4 Govt</stp>
        <stp>IDX_RATIO</stp>
        <stp>11/10/2008</stp>
        <stp>11/10/2008</stp>
        <stp>[Fixed Income  Prices 2004-2009.xlsx]TIPS!R870C72</stp>
        <tr r="BT870" s="1"/>
      </tp>
      <tp>
        <v>1.1253599999999999</v>
        <stp/>
        <stp>##V3_BDHV12</stp>
        <stp>912828EA4 Govt</stp>
        <stp>IDX_RATIO</stp>
        <stp>11/20/2008</stp>
        <stp>11/20/2008</stp>
        <stp>[Fixed Income  Prices 2004-2009.xlsx]TIPS!R878C72</stp>
        <tr r="BT878" s="1"/>
      </tp>
      <tp>
        <v>1.08639</v>
        <stp/>
        <stp>##V3_BDHV12</stp>
        <stp>912828FL9 Govt</stp>
        <stp>IDX_RATIO</stp>
        <stp>10/21/2008</stp>
        <stp>10/21/2008</stp>
        <stp>[Fixed Income  Prices 2004-2009.xlsx]TIPS!R598C80</stp>
        <tr r="CB598" s="1"/>
      </tp>
      <tp>
        <v>1.1475200000000001</v>
        <stp/>
        <stp>##V3_BDHV12</stp>
        <stp>912828DH0 Govt</stp>
        <stp>IDX_RATIO</stp>
        <stp>10/31/2008</stp>
        <stp>10/31/2008</stp>
        <stp>[Fixed Income  Prices 2004-2009.xlsx]TIPS!R993C68</stp>
        <tr r="BP993" s="1"/>
      </tp>
      <tp>
        <v>1.1490100000000001</v>
        <stp/>
        <stp>##V3_BDHV12</stp>
        <stp>912828DH0 Govt</stp>
        <stp>IDX_RATIO</stp>
        <stp>10/21/2008</stp>
        <stp>10/21/2008</stp>
        <stp>[Fixed Income  Prices 2004-2009.xlsx]TIPS!R985C68</stp>
        <tr r="BP985" s="1"/>
      </tp>
      <tp>
        <v>1.10287</v>
        <stp/>
        <stp>##V3_BDHV12</stp>
        <stp>912828ET3 Govt</stp>
        <stp>IDX_RATIO</stp>
        <stp>11/20/2008</stp>
        <stp>11/20/2008</stp>
        <stp>[Fixed Income  Prices 2004-2009.xlsx]TIPS!R750C76</stp>
        <tr r="BX750" s="1"/>
      </tp>
      <tp>
        <v>1.10338</v>
        <stp/>
        <stp>##V3_BDHV12</stp>
        <stp>912828ET3 Govt</stp>
        <stp>IDX_RATIO</stp>
        <stp>11/10/2008</stp>
        <stp>11/10/2008</stp>
        <stp>[Fixed Income  Prices 2004-2009.xlsx]TIPS!R742C76</stp>
        <tr r="BX742" s="1"/>
      </tp>
      <tp>
        <v>1.0293600000000001</v>
        <stp/>
        <stp>##V3_BDHV12</stp>
        <stp>912828HN3 Govt</stp>
        <stp>IDX_RATIO</stp>
        <stp>10/20/2009</stp>
        <stp>10/20/2009</stp>
        <stp>[Fixed Income  Prices 2004-2009.xlsx]TIPS!R468C92</stp>
        <tr r="CN468" s="1"/>
      </tp>
      <tp>
        <v>1.0301</v>
        <stp/>
        <stp>##V3_BDHV12</stp>
        <stp>912828HN3 Govt</stp>
        <stp>IDX_RATIO</stp>
        <stp>10/30/2009</stp>
        <stp>10/30/2009</stp>
        <stp>[Fixed Income  Prices 2004-2009.xlsx]TIPS!R476C92</stp>
        <tr r="CN476" s="1"/>
      </tp>
      <tp>
        <v>1.06271</v>
        <stp/>
        <stp>##V3_BDHV12</stp>
        <stp>912828GN4 Govt</stp>
        <stp>IDX_RATIO</stp>
        <stp>10/20/2009</stp>
        <stp>10/20/2009</stp>
        <stp>[Fixed Income  Prices 2004-2009.xlsx]TIPS!R655C40</stp>
        <tr r="AN655" s="1"/>
      </tp>
      <tp>
        <v>1.06348</v>
        <stp/>
        <stp>##V3_BDHV12</stp>
        <stp>912828GN4 Govt</stp>
        <stp>IDX_RATIO</stp>
        <stp>10/30/2009</stp>
        <stp>10/30/2009</stp>
        <stp>[Fixed Income  Prices 2004-2009.xlsx]TIPS!R663C40</stp>
        <tr r="AN663" s="1"/>
      </tp>
      <tp>
        <v>1.1053999999999999</v>
        <stp/>
        <stp>##V3_BDHV12</stp>
        <stp>912828ET3 Govt</stp>
        <stp>IDX_RATIO</stp>
        <stp>10/21/2008</stp>
        <stp>10/21/2008</stp>
        <stp>[Fixed Income  Prices 2004-2009.xlsx]TIPS!R728C76</stp>
        <tr r="BX728" s="1"/>
      </tp>
      <tp>
        <v>1.10398</v>
        <stp/>
        <stp>##V3_BDHV12</stp>
        <stp>912828ET3 Govt</stp>
        <stp>IDX_RATIO</stp>
        <stp>10/31/2008</stp>
        <stp>10/31/2008</stp>
        <stp>[Fixed Income  Prices 2004-2009.xlsx]TIPS!R736C76</stp>
        <tr r="BX736" s="1"/>
      </tp>
      <tp>
        <v>1.03047</v>
        <stp/>
        <stp>##V3_BDHV12</stp>
        <stp>912828HN3 Govt</stp>
        <stp>IDX_RATIO</stp>
        <stp>11/11/2009</stp>
        <stp>11/11/2009</stp>
        <stp>[Fixed Income  Prices 2004-2009.xlsx]TIPS!R484C92</stp>
        <tr r="CN484" s="1"/>
      </tp>
      <tp>
        <v>1.06386</v>
        <stp/>
        <stp>##V3_BDHV12</stp>
        <stp>912828GN4 Govt</stp>
        <stp>IDX_RATIO</stp>
        <stp>11/11/2009</stp>
        <stp>11/11/2009</stp>
        <stp>[Fixed Income  Prices 2004-2009.xlsx]TIPS!R671C40</stp>
        <tr r="AN671" s="1"/>
      </tp>
      <tp>
        <v>1.0704400000000001</v>
        <stp/>
        <stp>##V3_BDHV12</stp>
        <stp>912828GN4 Govt</stp>
        <stp>IDX_RATIO</stp>
        <stp>12/23/2008</stp>
        <stp>12/23/2008</stp>
        <stp>[Fixed Income  Prices 2004-2009.xlsx]TIPS!R440C40</stp>
        <tr r="AN440" s="1"/>
      </tp>
      <tp>
        <v>1.00824</v>
        <stp/>
        <stp>##V3_BDHV12</stp>
        <stp>912828LA6 Govt</stp>
        <stp>IDX_RATIO</stp>
        <stp>8/25/2009</stp>
        <stp>8/25/2009</stp>
        <stp>[Fixed Income  Prices 2004-2009.xlsx]TIPS!R40C104</stp>
        <tr r="CZ40" s="1"/>
      </tp>
      <tp>
        <v>1.0689599999999999</v>
        <stp/>
        <stp>##V3_BDHV12</stp>
        <stp>912828FL9 Govt</stp>
        <stp>IDX_RATIO</stp>
        <stp>11/11/2009</stp>
        <stp>11/11/2009</stp>
        <stp>[Fixed Income  Prices 2004-2009.xlsx]TIPS!R874C80</stp>
        <tr r="CB874" s="1"/>
      </tp>
      <tp>
        <v>1.0787100000000001</v>
        <stp/>
        <stp>##V3_BDHV12</stp>
        <stp>912828GN4 Govt</stp>
        <stp>IDX_RATIO</stp>
        <stp>11/20/2008</stp>
        <stp>11/20/2008</stp>
        <stp>[Fixed Income  Prices 2004-2009.xlsx]TIPS!R417C40</stp>
        <tr r="AN417" s="1"/>
      </tp>
      <tp>
        <v>1.07921</v>
        <stp/>
        <stp>##V3_BDHV12</stp>
        <stp>912828GN4 Govt</stp>
        <stp>IDX_RATIO</stp>
        <stp>11/10/2008</stp>
        <stp>11/10/2008</stp>
        <stp>[Fixed Income  Prices 2004-2009.xlsx]TIPS!R409C40</stp>
        <tr r="AN409" s="1"/>
      </tp>
      <tp>
        <v>1.0085200000000001</v>
        <stp/>
        <stp>##V3_BDHV12</stp>
        <stp>912828LA6 Govt</stp>
        <stp>IDX_RATIO</stp>
        <stp>8/26/2009</stp>
        <stp>8/26/2009</stp>
        <stp>[Fixed Income  Prices 2004-2009.xlsx]TIPS!R41C104</stp>
        <tr r="CZ41" s="1"/>
      </tp>
      <tp>
        <v>1.0071300000000001</v>
        <stp/>
        <stp>##V3_BDHV12</stp>
        <stp>912828LA6 Govt</stp>
        <stp>IDX_RATIO</stp>
        <stp>8/21/2009</stp>
        <stp>8/21/2009</stp>
        <stp>[Fixed Income  Prices 2004-2009.xlsx]TIPS!R38C104</stp>
        <tr r="CZ38" s="1"/>
      </tp>
      <tp>
        <v>1.0944</v>
        <stp/>
        <stp>##V3_BDHV12</stp>
        <stp>912828ET3 Govt</stp>
        <stp>IDX_RATIO</stp>
        <stp>12/23/2008</stp>
        <stp>12/23/2008</stp>
        <stp>[Fixed Income  Prices 2004-2009.xlsx]TIPS!R773C76</stp>
        <tr r="BX773" s="1"/>
      </tp>
      <tp>
        <v>1.0685899999999999</v>
        <stp/>
        <stp>##V3_BDHV12</stp>
        <stp>912828FL9 Govt</stp>
        <stp>IDX_RATIO</stp>
        <stp>10/30/2009</stp>
        <stp>10/30/2009</stp>
        <stp>[Fixed Income  Prices 2004-2009.xlsx]TIPS!R866C80</stp>
        <tr r="CB866" s="1"/>
      </tp>
      <tp>
        <v>1.06782</v>
        <stp/>
        <stp>##V3_BDHV12</stp>
        <stp>912828FL9 Govt</stp>
        <stp>IDX_RATIO</stp>
        <stp>10/20/2009</stp>
        <stp>10/20/2009</stp>
        <stp>[Fixed Income  Prices 2004-2009.xlsx]TIPS!R858C80</stp>
        <tr r="CB858" s="1"/>
      </tp>
      <tp>
        <v>1.0798000000000001</v>
        <stp/>
        <stp>##V3_BDHV12</stp>
        <stp>912828GN4 Govt</stp>
        <stp>IDX_RATIO</stp>
        <stp>10/31/2008</stp>
        <stp>10/31/2008</stp>
        <stp>[Fixed Income  Prices 2004-2009.xlsx]TIPS!R403C40</stp>
        <tr r="AN403" s="1"/>
      </tp>
      <tp>
        <v>1.0068600000000001</v>
        <stp/>
        <stp>##V3_BDHV12</stp>
        <stp>912828LA6 Govt</stp>
        <stp>IDX_RATIO</stp>
        <stp>8/20/2009</stp>
        <stp>8/20/2009</stp>
        <stp>[Fixed Income  Prices 2004-2009.xlsx]TIPS!R37C104</stp>
        <tr r="CZ37" s="1"/>
      </tp>
      <tp>
        <v>1.0087999999999999</v>
        <stp/>
        <stp>##V3_BDHV12</stp>
        <stp>912828LA6 Govt</stp>
        <stp>IDX_RATIO</stp>
        <stp>8/27/2009</stp>
        <stp>8/27/2009</stp>
        <stp>[Fixed Income  Prices 2004-2009.xlsx]TIPS!R42C104</stp>
        <tr r="CZ42" s="1"/>
      </tp>
      <tp>
        <v>1.0943499999999999</v>
        <stp/>
        <stp>##V3_BDHV12</stp>
        <stp>912828FB1 Govt</stp>
        <stp>IDX_RATIO</stp>
        <stp>12/23/2008</stp>
        <stp>12/23/2008</stp>
        <stp>[Fixed Income  Prices 2004-2009.xlsx]TIPS!R700C32</stp>
        <tr r="AF700" s="1"/>
      </tp>
      <tp>
        <v>1.0073000000000001</v>
        <stp/>
        <stp>##V3_BDHV12</stp>
        <stp>912828JE1 Govt</stp>
        <stp>IDX_RATIO</stp>
        <stp>12/23/2008</stp>
        <stp>12/23/2008</stp>
        <stp>[Fixed Income  Prices 2004-2009.xlsx]TIPS!R122C96</stp>
        <tr r="CR122" s="1"/>
      </tp>
      <tp>
        <v>1.0811900000000001</v>
        <stp/>
        <stp>##V3_BDHV12</stp>
        <stp>912828GN4 Govt</stp>
        <stp>IDX_RATIO</stp>
        <stp>10/21/2008</stp>
        <stp>10/21/2008</stp>
        <stp>[Fixed Income  Prices 2004-2009.xlsx]TIPS!R395C40</stp>
        <tr r="AN395" s="1"/>
      </tp>
      <tp>
        <v>1.0011099999999999</v>
        <stp/>
        <stp>##V3_BDHV12</stp>
        <stp>912828JE1 Govt</stp>
        <stp>IDX_RATIO</stp>
        <stp>11/11/2009</stp>
        <stp>11/11/2009</stp>
        <stp>[Fixed Income  Prices 2004-2009.xlsx]TIPS!R353C96</stp>
        <tr r="CR353" s="1"/>
      </tp>
      <tp>
        <v>1.00003</v>
        <stp/>
        <stp>##V3_BDHV12</stp>
        <stp>912828JE1 Govt</stp>
        <stp>IDX_RATIO</stp>
        <stp>10/20/2009</stp>
        <stp>10/20/2009</stp>
        <stp>[Fixed Income  Prices 2004-2009.xlsx]TIPS!R337C96</stp>
        <tr r="CR337" s="1"/>
      </tp>
      <tp>
        <v>1.0007600000000001</v>
        <stp/>
        <stp>##V3_BDHV12</stp>
        <stp>912828JE1 Govt</stp>
        <stp>IDX_RATIO</stp>
        <stp>10/30/2009</stp>
        <stp>10/30/2009</stp>
        <stp>[Fixed Income  Prices 2004-2009.xlsx]TIPS!R345C96</stp>
        <tr r="CR345" s="1"/>
      </tp>
      <tp>
        <v>1.03684</v>
        <stp/>
        <stp>##V3_BDHV12</stp>
        <stp>912828HN3 Govt</stp>
        <stp>IDX_RATIO</stp>
        <stp>12/23/2008</stp>
        <stp>12/23/2008</stp>
        <stp>[Fixed Income  Prices 2004-2009.xlsx]TIPS!R253C92</stp>
        <tr r="CN253" s="1"/>
      </tp>
      <tp>
        <v>1.1028199999999999</v>
        <stp/>
        <stp>##V3_BDHV12</stp>
        <stp>912828FB1 Govt</stp>
        <stp>IDX_RATIO</stp>
        <stp>11/20/2008</stp>
        <stp>11/20/2008</stp>
        <stp>[Fixed Income  Prices 2004-2009.xlsx]TIPS!R677C32</stp>
        <tr r="AF677" s="1"/>
      </tp>
      <tp>
        <v>1.1033200000000001</v>
        <stp/>
        <stp>##V3_BDHV12</stp>
        <stp>912828FB1 Govt</stp>
        <stp>IDX_RATIO</stp>
        <stp>11/10/2008</stp>
        <stp>11/10/2008</stp>
        <stp>[Fixed Income  Prices 2004-2009.xlsx]TIPS!R669C32</stp>
        <tr r="AF669" s="1"/>
      </tp>
      <tp>
        <v>1.0448599999999999</v>
        <stp/>
        <stp>##V3_BDHV12</stp>
        <stp>912828HN3 Govt</stp>
        <stp>IDX_RATIO</stp>
        <stp>11/20/2008</stp>
        <stp>11/20/2008</stp>
        <stp>[Fixed Income  Prices 2004-2009.xlsx]TIPS!R230C92</stp>
        <tr r="CN230" s="1"/>
      </tp>
      <tp>
        <v>1.0453399999999999</v>
        <stp/>
        <stp>##V3_BDHV12</stp>
        <stp>912828HN3 Govt</stp>
        <stp>IDX_RATIO</stp>
        <stp>11/10/2008</stp>
        <stp>11/10/2008</stp>
        <stp>[Fixed Income  Prices 2004-2009.xlsx]TIPS!R222C92</stp>
        <tr r="CN222" s="1"/>
      </tp>
      <tp>
        <v>39093</v>
        <stp/>
        <stp>##V3_BDHV12</stp>
        <stp>912828GD6 GOVT</stp>
        <stp>PX_DIRTY_MID</stp>
        <stp>7/23/2004</stp>
        <stp>11/19/2009</stp>
        <stp>[Fixed Income  Prices 2004-2009.xlsx]TIPS!R5C82</stp>
        <stp>cols=2;rows=746</stp>
        <tr r="CD5" s="1"/>
      </tp>
      <tp>
        <v>1.00864</v>
        <stp/>
        <stp>##V3_BDHV12</stp>
        <stp>912828LA6 Govt</stp>
        <stp>IDX_RATIO</stp>
        <stp>9/30/2009</stp>
        <stp>9/30/2009</stp>
        <stp>[Fixed Income  Prices 2004-2009.xlsx]TIPS!R66C104</stp>
        <tr r="CZ66" s="1"/>
      </tp>
      <tp>
        <v>1.10392</v>
        <stp/>
        <stp>##V3_BDHV12</stp>
        <stp>912828FB1 Govt</stp>
        <stp>IDX_RATIO</stp>
        <stp>10/31/2008</stp>
        <stp>10/31/2008</stp>
        <stp>[Fixed Income  Prices 2004-2009.xlsx]TIPS!R663C32</stp>
        <tr r="AF663" s="1"/>
      </tp>
      <tp>
        <v>1.1053500000000001</v>
        <stp/>
        <stp>##V3_BDHV12</stp>
        <stp>912828FB1 Govt</stp>
        <stp>IDX_RATIO</stp>
        <stp>10/21/2008</stp>
        <stp>10/21/2008</stp>
        <stp>[Fixed Income  Prices 2004-2009.xlsx]TIPS!R655C32</stp>
        <tr r="AF655" s="1"/>
      </tp>
      <tp>
        <v>1.0472600000000001</v>
        <stp/>
        <stp>##V3_BDHV12</stp>
        <stp>912828HN3 Govt</stp>
        <stp>IDX_RATIO</stp>
        <stp>10/21/2008</stp>
        <stp>10/21/2008</stp>
        <stp>[Fixed Income  Prices 2004-2009.xlsx]TIPS!R208C92</stp>
        <tr r="CN208" s="1"/>
      </tp>
      <tp>
        <v>1.0459099999999999</v>
        <stp/>
        <stp>##V3_BDHV12</stp>
        <stp>912828HN3 Govt</stp>
        <stp>IDX_RATIO</stp>
        <stp>10/31/2008</stp>
        <stp>10/31/2008</stp>
        <stp>[Fixed Income  Prices 2004-2009.xlsx]TIPS!R216C92</stp>
        <tr r="CN216" s="1"/>
      </tp>
      <tp>
        <v>1.00797</v>
        <stp/>
        <stp>##V3_BDHV12</stp>
        <stp>912828LA6 Govt</stp>
        <stp>IDX_RATIO</stp>
        <stp>8/24/2009</stp>
        <stp>8/24/2009</stp>
        <stp>[Fixed Income  Prices 2004-2009.xlsx]TIPS!R39C104</stp>
        <tr r="CZ39" s="1"/>
      </tp>
      <tp>
        <v>1.0085500000000001</v>
        <stp/>
        <stp>##V3_BDHV12</stp>
        <stp>912828FL9 Govt</stp>
        <stp>IDX_RATIO</stp>
        <stp>5/4/2007</stp>
        <stp>5/4/2007</stp>
        <stp>[Fixed Income  Prices 2004-2009.xlsx]TIPS!R216C80</stp>
        <tr r="CB216" s="1"/>
      </tp>
      <tp>
        <v>1.0094399999999999</v>
        <stp/>
        <stp>##V3_BDHV12</stp>
        <stp>912828FL9 Govt</stp>
        <stp>IDX_RATIO</stp>
        <stp>5/7/2007</stp>
        <stp>5/7/2007</stp>
        <stp>[Fixed Income  Prices 2004-2009.xlsx]TIPS!R217C80</stp>
        <tr r="CB217" s="1"/>
      </tp>
      <tp>
        <v>1.00766</v>
        <stp/>
        <stp>##V3_BDHV12</stp>
        <stp>912828FL9 Govt</stp>
        <stp>IDX_RATIO</stp>
        <stp>5/1/2007</stp>
        <stp>5/1/2007</stp>
        <stp>[Fixed Income  Prices 2004-2009.xlsx]TIPS!R213C80</stp>
        <tr r="CB213" s="1"/>
      </tp>
      <tp>
        <v>1.0082500000000001</v>
        <stp/>
        <stp>##V3_BDHV12</stp>
        <stp>912828FL9 Govt</stp>
        <stp>IDX_RATIO</stp>
        <stp>5/3/2007</stp>
        <stp>5/3/2007</stp>
        <stp>[Fixed Income  Prices 2004-2009.xlsx]TIPS!R215C80</stp>
        <tr r="CB215" s="1"/>
      </tp>
      <tp>
        <v>1.00796</v>
        <stp/>
        <stp>##V3_BDHV12</stp>
        <stp>912828FL9 Govt</stp>
        <stp>IDX_RATIO</stp>
        <stp>5/2/2007</stp>
        <stp>5/2/2007</stp>
        <stp>[Fixed Income  Prices 2004-2009.xlsx]TIPS!R214C80</stp>
        <tr r="CB214" s="1"/>
      </tp>
      <tp>
        <v>1.01003</v>
        <stp/>
        <stp>##V3_BDHV12</stp>
        <stp>912828FL9 Govt</stp>
        <stp>IDX_RATIO</stp>
        <stp>5/9/2007</stp>
        <stp>5/9/2007</stp>
        <stp>[Fixed Income  Prices 2004-2009.xlsx]TIPS!R219C80</stp>
        <tr r="CB219" s="1"/>
      </tp>
      <tp>
        <v>1.00973</v>
        <stp/>
        <stp>##V3_BDHV12</stp>
        <stp>912828FL9 Govt</stp>
        <stp>IDX_RATIO</stp>
        <stp>5/8/2007</stp>
        <stp>5/8/2007</stp>
        <stp>[Fixed Income  Prices 2004-2009.xlsx]TIPS!R218C80</stp>
        <tr r="CB218" s="1"/>
      </tp>
      <tp>
        <v>1.04837</v>
        <stp/>
        <stp>##V3_BDHV12</stp>
        <stp>912828EA4 Govt</stp>
        <stp>IDX_RATIO</stp>
        <stp>5/8/2007</stp>
        <stp>5/8/2007</stp>
        <stp>[Fixed Income  Prices 2004-2009.xlsx]TIPS!R476C72</stp>
        <tr r="BT476" s="1"/>
      </tp>
      <tp>
        <v>1.04867</v>
        <stp/>
        <stp>##V3_BDHV12</stp>
        <stp>912828EA4 Govt</stp>
        <stp>IDX_RATIO</stp>
        <stp>5/9/2007</stp>
        <stp>5/9/2007</stp>
        <stp>[Fixed Income  Prices 2004-2009.xlsx]TIPS!R477C72</stp>
        <tr r="BT477" s="1"/>
      </tp>
      <tp>
        <v>1.04714</v>
        <stp/>
        <stp>##V3_BDHV12</stp>
        <stp>912828EA4 Govt</stp>
        <stp>IDX_RATIO</stp>
        <stp>5/4/2007</stp>
        <stp>5/4/2007</stp>
        <stp>[Fixed Income  Prices 2004-2009.xlsx]TIPS!R474C72</stp>
        <tr r="BT474" s="1"/>
      </tp>
      <tp>
        <v>1.04806</v>
        <stp/>
        <stp>##V3_BDHV12</stp>
        <stp>912828EA4 Govt</stp>
        <stp>IDX_RATIO</stp>
        <stp>5/7/2007</stp>
        <stp>5/7/2007</stp>
        <stp>[Fixed Income  Prices 2004-2009.xlsx]TIPS!R475C72</stp>
        <tr r="BT475" s="1"/>
      </tp>
      <tp>
        <v>1.0462199999999999</v>
        <stp/>
        <stp>##V3_BDHV12</stp>
        <stp>912828EA4 Govt</stp>
        <stp>IDX_RATIO</stp>
        <stp>5/1/2007</stp>
        <stp>5/1/2007</stp>
        <stp>[Fixed Income  Prices 2004-2009.xlsx]TIPS!R471C72</stp>
        <tr r="BT471" s="1"/>
      </tp>
      <tp>
        <v>1.0465199999999999</v>
        <stp/>
        <stp>##V3_BDHV12</stp>
        <stp>912828EA4 Govt</stp>
        <stp>IDX_RATIO</stp>
        <stp>5/2/2007</stp>
        <stp>5/2/2007</stp>
        <stp>[Fixed Income  Prices 2004-2009.xlsx]TIPS!R472C72</stp>
        <tr r="BT472" s="1"/>
      </tp>
      <tp>
        <v>1.0468299999999999</v>
        <stp/>
        <stp>##V3_BDHV12</stp>
        <stp>912828EA4 Govt</stp>
        <stp>IDX_RATIO</stp>
        <stp>5/3/2007</stp>
        <stp>5/3/2007</stp>
        <stp>[Fixed Income  Prices 2004-2009.xlsx]TIPS!R473C72</stp>
        <tr r="BT473" s="1"/>
      </tp>
      <tp>
        <v>1.0748199999999999</v>
        <stp/>
        <stp>##V3_BDHV12</stp>
        <stp>912828CZ1 Govt</stp>
        <stp>IDX_RATIO</stp>
        <stp>5/3/2007</stp>
        <stp>5/3/2007</stp>
        <stp>[Fixed Income  Prices 2004-2009.xlsx]TIPS!R658C24</stp>
        <tr r="X658" s="1"/>
      </tp>
      <tp>
        <v>1.0745</v>
        <stp/>
        <stp>##V3_BDHV12</stp>
        <stp>912828CZ1 Govt</stp>
        <stp>IDX_RATIO</stp>
        <stp>5/2/2007</stp>
        <stp>5/2/2007</stp>
        <stp>[Fixed Income  Prices 2004-2009.xlsx]TIPS!R657C24</stp>
        <tr r="X657" s="1"/>
      </tp>
      <tp>
        <v>1.0741799999999999</v>
        <stp/>
        <stp>##V3_BDHV12</stp>
        <stp>912828CZ1 Govt</stp>
        <stp>IDX_RATIO</stp>
        <stp>5/1/2007</stp>
        <stp>5/1/2007</stp>
        <stp>[Fixed Income  Prices 2004-2009.xlsx]TIPS!R656C24</stp>
        <tr r="X656" s="1"/>
      </tp>
      <tp>
        <v>1.0529299999999999</v>
        <stp/>
        <stp>##V3_BDHV12</stp>
        <stp>912828BW9 Govt</stp>
        <stp>IDX_RATIO</stp>
        <stp>7/8/2005</stp>
        <stp>7/8/2005</stp>
        <stp>[Fixed Income  Prices 2004-2009.xlsx]TIPS!R254C56</stp>
        <tr r="BD254" s="1"/>
      </tp>
      <tp>
        <v>1.0760799999999999</v>
        <stp/>
        <stp>##V3_BDHV12</stp>
        <stp>912828CZ1 Govt</stp>
        <stp>IDX_RATIO</stp>
        <stp>5/7/2007</stp>
        <stp>5/7/2007</stp>
        <stp>[Fixed Income  Prices 2004-2009.xlsx]TIPS!R660C24</stp>
        <tr r="X660" s="1"/>
      </tp>
      <tp>
        <v>1.0751299999999999</v>
        <stp/>
        <stp>##V3_BDHV12</stp>
        <stp>912828CZ1 Govt</stp>
        <stp>IDX_RATIO</stp>
        <stp>5/4/2007</stp>
        <stp>5/4/2007</stp>
        <stp>[Fixed Income  Prices 2004-2009.xlsx]TIPS!R659C24</stp>
        <tr r="X659" s="1"/>
      </tp>
      <tp>
        <v>1.07639</v>
        <stp/>
        <stp>##V3_BDHV12</stp>
        <stp>912828CZ1 Govt</stp>
        <stp>IDX_RATIO</stp>
        <stp>5/8/2007</stp>
        <stp>5/8/2007</stp>
        <stp>[Fixed Income  Prices 2004-2009.xlsx]TIPS!R661C24</stp>
        <tr r="X661" s="1"/>
      </tp>
      <tp>
        <v>1.05307</v>
        <stp/>
        <stp>##V3_BDHV12</stp>
        <stp>912828BW9 Govt</stp>
        <stp>IDX_RATIO</stp>
        <stp>7/4/2005</stp>
        <stp>7/4/2005</stp>
        <stp>[Fixed Income  Prices 2004-2009.xlsx]TIPS!R250C56</stp>
        <tr r="BD250" s="1"/>
      </tp>
      <tp>
        <v>1.0767100000000001</v>
        <stp/>
        <stp>##V3_BDHV12</stp>
        <stp>912828CZ1 Govt</stp>
        <stp>IDX_RATIO</stp>
        <stp>5/9/2007</stp>
        <stp>5/9/2007</stp>
        <stp>[Fixed Income  Prices 2004-2009.xlsx]TIPS!R662C24</stp>
        <tr r="X662" s="1"/>
      </tp>
      <tp>
        <v>1.05304</v>
        <stp/>
        <stp>##V3_BDHV12</stp>
        <stp>912828BW9 Govt</stp>
        <stp>IDX_RATIO</stp>
        <stp>7/5/2005</stp>
        <stp>7/5/2005</stp>
        <stp>[Fixed Income  Prices 2004-2009.xlsx]TIPS!R251C56</stp>
        <tr r="BD251" s="1"/>
      </tp>
      <tp>
        <v>1.0529999999999999</v>
        <stp/>
        <stp>##V3_BDHV12</stp>
        <stp>912828BW9 Govt</stp>
        <stp>IDX_RATIO</stp>
        <stp>7/6/2005</stp>
        <stp>7/6/2005</stp>
        <stp>[Fixed Income  Prices 2004-2009.xlsx]TIPS!R252C56</stp>
        <tr r="BD252" s="1"/>
      </tp>
      <tp>
        <v>1.05297</v>
        <stp/>
        <stp>##V3_BDHV12</stp>
        <stp>912828BW9 Govt</stp>
        <stp>IDX_RATIO</stp>
        <stp>7/7/2005</stp>
        <stp>7/7/2005</stp>
        <stp>[Fixed Income  Prices 2004-2009.xlsx]TIPS!R253C56</stp>
        <tr r="BD253" s="1"/>
      </tp>
      <tp>
        <v>1.05318</v>
        <stp/>
        <stp>##V3_BDHV12</stp>
        <stp>912828BW9 Govt</stp>
        <stp>IDX_RATIO</stp>
        <stp>7/1/2005</stp>
        <stp>7/1/2005</stp>
        <stp>[Fixed Income  Prices 2004-2009.xlsx]TIPS!R249C56</stp>
        <tr r="BD249" s="1"/>
      </tp>
      <tp>
        <v>1.0592900000000001</v>
        <stp/>
        <stp>##V3_BDHV12</stp>
        <stp>912828BD1 Govt</stp>
        <stp>IDX_RATIO</stp>
        <stp>7/8/2005</stp>
        <stp>7/8/2005</stp>
        <stp>[Fixed Income  Prices 2004-2009.xlsx]TIPS!R254C52</stp>
        <tr r="AZ254" s="1"/>
      </tp>
      <tp>
        <v>1.02766</v>
        <stp/>
        <stp>##V3_BDHV12</stp>
        <stp>912828FB1 Govt</stp>
        <stp>IDX_RATIO</stp>
        <stp>5/9/2007</stp>
        <stp>5/9/2007</stp>
        <stp>[Fixed Income  Prices 2004-2009.xlsx]TIPS!R276C32</stp>
        <tr r="AF276" s="1"/>
      </tp>
      <tp>
        <v>1.0273600000000001</v>
        <stp/>
        <stp>##V3_BDHV12</stp>
        <stp>912828FB1 Govt</stp>
        <stp>IDX_RATIO</stp>
        <stp>5/8/2007</stp>
        <stp>5/8/2007</stp>
        <stp>[Fixed Income  Prices 2004-2009.xlsx]TIPS!R275C32</stp>
        <tr r="AF275" s="1"/>
      </tp>
      <tp>
        <v>1.0270600000000001</v>
        <stp/>
        <stp>##V3_BDHV12</stp>
        <stp>912828FB1 Govt</stp>
        <stp>IDX_RATIO</stp>
        <stp>5/7/2007</stp>
        <stp>5/7/2007</stp>
        <stp>[Fixed Income  Prices 2004-2009.xlsx]TIPS!R274C32</stp>
        <tr r="AF274" s="1"/>
      </tp>
      <tp>
        <v>1.02616</v>
        <stp/>
        <stp>##V3_BDHV12</stp>
        <stp>912828FB1 Govt</stp>
        <stp>IDX_RATIO</stp>
        <stp>5/4/2007</stp>
        <stp>5/4/2007</stp>
        <stp>[Fixed Income  Prices 2004-2009.xlsx]TIPS!R273C32</stp>
        <tr r="AF273" s="1"/>
      </tp>
      <tp>
        <v>1.0595399999999999</v>
        <stp/>
        <stp>##V3_BDHV12</stp>
        <stp>912828BD1 Govt</stp>
        <stp>IDX_RATIO</stp>
        <stp>7/1/2005</stp>
        <stp>7/1/2005</stp>
        <stp>[Fixed Income  Prices 2004-2009.xlsx]TIPS!R249C52</stp>
        <tr r="AZ249" s="1"/>
      </tp>
      <tp>
        <v>1.02586</v>
        <stp/>
        <stp>##V3_BDHV12</stp>
        <stp>912828FB1 Govt</stp>
        <stp>IDX_RATIO</stp>
        <stp>5/3/2007</stp>
        <stp>5/3/2007</stp>
        <stp>[Fixed Income  Prices 2004-2009.xlsx]TIPS!R272C32</stp>
        <tr r="AF272" s="1"/>
      </tp>
      <tp>
        <v>1.0593300000000001</v>
        <stp/>
        <stp>##V3_BDHV12</stp>
        <stp>912828BD1 Govt</stp>
        <stp>IDX_RATIO</stp>
        <stp>7/7/2005</stp>
        <stp>7/7/2005</stp>
        <stp>[Fixed Income  Prices 2004-2009.xlsx]TIPS!R253C52</stp>
        <tr r="AZ253" s="1"/>
      </tp>
      <tp>
        <v>1.02555</v>
        <stp/>
        <stp>##V3_BDHV12</stp>
        <stp>912828FB1 Govt</stp>
        <stp>IDX_RATIO</stp>
        <stp>5/2/2007</stp>
        <stp>5/2/2007</stp>
        <stp>[Fixed Income  Prices 2004-2009.xlsx]TIPS!R271C32</stp>
        <tr r="AF271" s="1"/>
      </tp>
      <tp>
        <v>1.0593600000000001</v>
        <stp/>
        <stp>##V3_BDHV12</stp>
        <stp>912828BD1 Govt</stp>
        <stp>IDX_RATIO</stp>
        <stp>7/6/2005</stp>
        <stp>7/6/2005</stp>
        <stp>[Fixed Income  Prices 2004-2009.xlsx]TIPS!R252C52</stp>
        <tr r="AZ252" s="1"/>
      </tp>
      <tp>
        <v>1.02525</v>
        <stp/>
        <stp>##V3_BDHV12</stp>
        <stp>912828FB1 Govt</stp>
        <stp>IDX_RATIO</stp>
        <stp>5/1/2007</stp>
        <stp>5/1/2007</stp>
        <stp>[Fixed Income  Prices 2004-2009.xlsx]TIPS!R270C32</stp>
        <tr r="AF270" s="1"/>
      </tp>
      <tp>
        <v>1.0593999999999999</v>
        <stp/>
        <stp>##V3_BDHV12</stp>
        <stp>912828BD1 Govt</stp>
        <stp>IDX_RATIO</stp>
        <stp>7/5/2005</stp>
        <stp>7/5/2005</stp>
        <stp>[Fixed Income  Prices 2004-2009.xlsx]TIPS!R251C52</stp>
        <tr r="AZ251" s="1"/>
      </tp>
      <tp>
        <v>1.0594399999999999</v>
        <stp/>
        <stp>##V3_BDHV12</stp>
        <stp>912828BD1 Govt</stp>
        <stp>IDX_RATIO</stp>
        <stp>7/4/2005</stp>
        <stp>7/4/2005</stp>
        <stp>[Fixed Income  Prices 2004-2009.xlsx]TIPS!R250C52</stp>
        <tr r="AZ250" s="1"/>
      </tp>
      <tp>
        <v>1.0679400000000001</v>
        <stp/>
        <stp>##V3_BDHV12</stp>
        <stp>912828DH0 Govt</stp>
        <stp>IDX_RATIO</stp>
        <stp>5/8/2007</stp>
        <stp>5/8/2007</stp>
        <stp>[Fixed Income  Prices 2004-2009.xlsx]TIPS!R605C68</stp>
        <tr r="BP605" s="1"/>
      </tp>
      <tp>
        <v>1.0682499999999999</v>
        <stp/>
        <stp>##V3_BDHV12</stp>
        <stp>912828DH0 Govt</stp>
        <stp>IDX_RATIO</stp>
        <stp>5/9/2007</stp>
        <stp>5/9/2007</stp>
        <stp>[Fixed Income  Prices 2004-2009.xlsx]TIPS!R606C68</stp>
        <tr r="BP606" s="1"/>
      </tp>
      <tp>
        <v>1.06575</v>
        <stp/>
        <stp>##V3_BDHV12</stp>
        <stp>912828DH0 Govt</stp>
        <stp>IDX_RATIO</stp>
        <stp>5/1/2007</stp>
        <stp>5/1/2007</stp>
        <stp>[Fixed Income  Prices 2004-2009.xlsx]TIPS!R600C68</stp>
        <tr r="BP600" s="1"/>
      </tp>
      <tp>
        <v>1.06606</v>
        <stp/>
        <stp>##V3_BDHV12</stp>
        <stp>912828DH0 Govt</stp>
        <stp>IDX_RATIO</stp>
        <stp>5/2/2007</stp>
        <stp>5/2/2007</stp>
        <stp>[Fixed Income  Prices 2004-2009.xlsx]TIPS!R601C68</stp>
        <tr r="BP601" s="1"/>
      </tp>
      <tp>
        <v>1.06637</v>
        <stp/>
        <stp>##V3_BDHV12</stp>
        <stp>912828DH0 Govt</stp>
        <stp>IDX_RATIO</stp>
        <stp>5/3/2007</stp>
        <stp>5/3/2007</stp>
        <stp>[Fixed Income  Prices 2004-2009.xlsx]TIPS!R602C68</stp>
        <tr r="BP602" s="1"/>
      </tp>
      <tp>
        <v>1.0666800000000001</v>
        <stp/>
        <stp>##V3_BDHV12</stp>
        <stp>912828DH0 Govt</stp>
        <stp>IDX_RATIO</stp>
        <stp>5/4/2007</stp>
        <stp>5/4/2007</stp>
        <stp>[Fixed Income  Prices 2004-2009.xlsx]TIPS!R603C68</stp>
        <tr r="BP603" s="1"/>
      </tp>
      <tp>
        <v>1.06762</v>
        <stp/>
        <stp>##V3_BDHV12</stp>
        <stp>912828DH0 Govt</stp>
        <stp>IDX_RATIO</stp>
        <stp>5/7/2007</stp>
        <stp>5/7/2007</stp>
        <stp>[Fixed Income  Prices 2004-2009.xlsx]TIPS!R604C68</stp>
        <tr r="BP604" s="1"/>
      </tp>
      <tp>
        <v>1.0321400000000001</v>
        <stp/>
        <stp>##V3_BDHV12</stp>
        <stp>912828CP3 Govt</stp>
        <stp>IDX_RATIO</stp>
        <stp>7/8/2005</stp>
        <stp>7/8/2005</stp>
        <stp>[Fixed Income  Prices 2004-2009.xlsx]TIPS!R254C64</stp>
        <tr r="BL254" s="1"/>
      </tp>
      <tp>
        <v>1.0323800000000001</v>
        <stp/>
        <stp>##V3_BDHV12</stp>
        <stp>912828CP3 Govt</stp>
        <stp>IDX_RATIO</stp>
        <stp>7/1/2005</stp>
        <stp>7/1/2005</stp>
        <stp>[Fixed Income  Prices 2004-2009.xlsx]TIPS!R249C64</stp>
        <tr r="BL249" s="1"/>
      </tp>
      <tp>
        <v>1.03224</v>
        <stp/>
        <stp>##V3_BDHV12</stp>
        <stp>912828CP3 Govt</stp>
        <stp>IDX_RATIO</stp>
        <stp>7/5/2005</stp>
        <stp>7/5/2005</stp>
        <stp>[Fixed Income  Prices 2004-2009.xlsx]TIPS!R251C64</stp>
        <tr r="BL251" s="1"/>
      </tp>
      <tp>
        <v>1.0322800000000001</v>
        <stp/>
        <stp>##V3_BDHV12</stp>
        <stp>912828CP3 Govt</stp>
        <stp>IDX_RATIO</stp>
        <stp>7/4/2005</stp>
        <stp>7/4/2005</stp>
        <stp>[Fixed Income  Prices 2004-2009.xlsx]TIPS!R250C64</stp>
        <tr r="BL250" s="1"/>
      </tp>
      <tp>
        <v>1.03217</v>
        <stp/>
        <stp>##V3_BDHV12</stp>
        <stp>912828CP3 Govt</stp>
        <stp>IDX_RATIO</stp>
        <stp>7/7/2005</stp>
        <stp>7/7/2005</stp>
        <stp>[Fixed Income  Prices 2004-2009.xlsx]TIPS!R253C64</stp>
        <tr r="BL253" s="1"/>
      </tp>
      <tp>
        <v>1.0322100000000001</v>
        <stp/>
        <stp>##V3_BDHV12</stp>
        <stp>912828CP3 Govt</stp>
        <stp>IDX_RATIO</stp>
        <stp>7/6/2005</stp>
        <stp>7/6/2005</stp>
        <stp>[Fixed Income  Prices 2004-2009.xlsx]TIPS!R252C64</stp>
        <tr r="BL252" s="1"/>
      </tp>
      <tp>
        <v>1.08206</v>
        <stp/>
        <stp>##V3_BDHV12</stp>
        <stp>912828AF7 Govt</stp>
        <stp>IDX_RATIO</stp>
        <stp>7/8/2005</stp>
        <stp>7/8/2005</stp>
        <stp>[Fixed Income  Prices 2004-2009.xlsx]TIPS!R254C44</stp>
        <tr r="AR254" s="1"/>
      </tp>
      <tp>
        <v>1.0821000000000001</v>
        <stp/>
        <stp>##V3_BDHV12</stp>
        <stp>912828AF7 Govt</stp>
        <stp>IDX_RATIO</stp>
        <stp>7/7/2005</stp>
        <stp>7/7/2005</stp>
        <stp>[Fixed Income  Prices 2004-2009.xlsx]TIPS!R253C44</stp>
        <tr r="AR253" s="1"/>
      </tp>
      <tp>
        <v>1.08213</v>
        <stp/>
        <stp>##V3_BDHV12</stp>
        <stp>912828AF7 Govt</stp>
        <stp>IDX_RATIO</stp>
        <stp>7/6/2005</stp>
        <stp>7/6/2005</stp>
        <stp>[Fixed Income  Prices 2004-2009.xlsx]TIPS!R252C44</stp>
        <tr r="AR252" s="1"/>
      </tp>
      <tp>
        <v>1.0821700000000001</v>
        <stp/>
        <stp>##V3_BDHV12</stp>
        <stp>912828AF7 Govt</stp>
        <stp>IDX_RATIO</stp>
        <stp>7/5/2005</stp>
        <stp>7/5/2005</stp>
        <stp>[Fixed Income  Prices 2004-2009.xlsx]TIPS!R251C44</stp>
        <tr r="AR251" s="1"/>
      </tp>
      <tp>
        <v>1.0822099999999999</v>
        <stp/>
        <stp>##V3_BDHV12</stp>
        <stp>912828AF7 Govt</stp>
        <stp>IDX_RATIO</stp>
        <stp>7/4/2005</stp>
        <stp>7/4/2005</stp>
        <stp>[Fixed Income  Prices 2004-2009.xlsx]TIPS!R250C44</stp>
        <tr r="AR250" s="1"/>
      </tp>
      <tp>
        <v>1.0823100000000001</v>
        <stp/>
        <stp>##V3_BDHV12</stp>
        <stp>912828AF7 Govt</stp>
        <stp>IDX_RATIO</stp>
        <stp>7/1/2005</stp>
        <stp>7/1/2005</stp>
        <stp>[Fixed Income  Prices 2004-2009.xlsx]TIPS!R249C44</stp>
        <tr r="AR249" s="1"/>
      </tp>
      <tp>
        <v>1.08213</v>
        <stp/>
        <stp>##V3_BDHV12</stp>
        <stp>912828CP3 Govt</stp>
        <stp>IDX_RATIO</stp>
        <stp>5/9/2007</stp>
        <stp>5/9/2007</stp>
        <stp>[Fixed Income  Prices 2004-2009.xlsx]TIPS!R731C64</stp>
        <tr r="BL731" s="1"/>
      </tp>
      <tp>
        <v>1.0269699999999999</v>
        <stp/>
        <stp>##V3_BDHV12</stp>
        <stp>912828CZ1 Govt</stp>
        <stp>IDX_RATIO</stp>
        <stp>7/8/2005</stp>
        <stp>7/8/2005</stp>
        <stp>[Fixed Income  Prices 2004-2009.xlsx]TIPS!R185C24</stp>
        <tr r="X185" s="1"/>
      </tp>
      <tp>
        <v>1.0818099999999999</v>
        <stp/>
        <stp>##V3_BDHV12</stp>
        <stp>912828CP3 Govt</stp>
        <stp>IDX_RATIO</stp>
        <stp>5/8/2007</stp>
        <stp>5/8/2007</stp>
        <stp>[Fixed Income  Prices 2004-2009.xlsx]TIPS!R730C64</stp>
        <tr r="BL730" s="1"/>
      </tp>
      <tp>
        <v>1.02704</v>
        <stp/>
        <stp>##V3_BDHV12</stp>
        <stp>912828CZ1 Govt</stp>
        <stp>IDX_RATIO</stp>
        <stp>7/6/2005</stp>
        <stp>7/6/2005</stp>
        <stp>[Fixed Income  Prices 2004-2009.xlsx]TIPS!R183C24</stp>
        <tr r="X183" s="1"/>
      </tp>
      <tp>
        <v>1.0734900000000001</v>
        <stp/>
        <stp>##V3_BDHV12</stp>
        <stp>912828BW9 Govt</stp>
        <stp>IDX_RATIO</stp>
        <stp>4/5/2006</stp>
        <stp>4/5/2006</stp>
        <stp>[Fixed Income  Prices 2004-2009.xlsx]TIPS!R446C56</stp>
        <tr r="BD446" s="1"/>
      </tp>
      <tp>
        <v>1.02701</v>
        <stp/>
        <stp>##V3_BDHV12</stp>
        <stp>912828CZ1 Govt</stp>
        <stp>IDX_RATIO</stp>
        <stp>7/7/2005</stp>
        <stp>7/7/2005</stp>
        <stp>[Fixed Income  Prices 2004-2009.xlsx]TIPS!R184C24</stp>
        <tr r="X184" s="1"/>
      </tp>
      <tp>
        <v>1.07342</v>
        <stp/>
        <stp>##V3_BDHV12</stp>
        <stp>912828BW9 Govt</stp>
        <stp>IDX_RATIO</stp>
        <stp>4/4/2006</stp>
        <stp>4/4/2006</stp>
        <stp>[Fixed Income  Prices 2004-2009.xlsx]TIPS!R445C56</stp>
        <tr r="BD445" s="1"/>
      </tp>
      <tp>
        <v>1.0814900000000001</v>
        <stp/>
        <stp>##V3_BDHV12</stp>
        <stp>912828CP3 Govt</stp>
        <stp>IDX_RATIO</stp>
        <stp>5/7/2007</stp>
        <stp>5/7/2007</stp>
        <stp>[Fixed Income  Prices 2004-2009.xlsx]TIPS!R729C64</stp>
        <tr r="BL729" s="1"/>
      </tp>
      <tp>
        <v>1.0736300000000001</v>
        <stp/>
        <stp>##V3_BDHV12</stp>
        <stp>912828BW9 Govt</stp>
        <stp>IDX_RATIO</stp>
        <stp>4/7/2006</stp>
        <stp>4/7/2006</stp>
        <stp>[Fixed Income  Prices 2004-2009.xlsx]TIPS!R448C56</stp>
        <tr r="BD448" s="1"/>
      </tp>
      <tp>
        <v>1.02711</v>
        <stp/>
        <stp>##V3_BDHV12</stp>
        <stp>912828CZ1 Govt</stp>
        <stp>IDX_RATIO</stp>
        <stp>7/4/2005</stp>
        <stp>7/4/2005</stp>
        <stp>[Fixed Income  Prices 2004-2009.xlsx]TIPS!R181C24</stp>
        <tr r="X181" s="1"/>
      </tp>
      <tp>
        <v>1.0805400000000001</v>
        <stp/>
        <stp>##V3_BDHV12</stp>
        <stp>912828CP3 Govt</stp>
        <stp>IDX_RATIO</stp>
        <stp>5/4/2007</stp>
        <stp>5/4/2007</stp>
        <stp>[Fixed Income  Prices 2004-2009.xlsx]TIPS!R728C64</stp>
        <tr r="BL728" s="1"/>
      </tp>
      <tp>
        <v>1.0270699999999999</v>
        <stp/>
        <stp>##V3_BDHV12</stp>
        <stp>912828CZ1 Govt</stp>
        <stp>IDX_RATIO</stp>
        <stp>7/5/2005</stp>
        <stp>7/5/2005</stp>
        <stp>[Fixed Income  Prices 2004-2009.xlsx]TIPS!R182C24</stp>
        <tr r="X182" s="1"/>
      </tp>
      <tp>
        <v>1.0735600000000001</v>
        <stp/>
        <stp>##V3_BDHV12</stp>
        <stp>912828BW9 Govt</stp>
        <stp>IDX_RATIO</stp>
        <stp>4/6/2006</stp>
        <stp>4/6/2006</stp>
        <stp>[Fixed Income  Prices 2004-2009.xlsx]TIPS!R447C56</stp>
        <tr r="BD447" s="1"/>
      </tp>
      <tp>
        <v>1.0799099999999999</v>
        <stp/>
        <stp>##V3_BDHV12</stp>
        <stp>912828CP3 Govt</stp>
        <stp>IDX_RATIO</stp>
        <stp>5/2/2007</stp>
        <stp>5/2/2007</stp>
        <stp>[Fixed Income  Prices 2004-2009.xlsx]TIPS!R726C64</stp>
        <tr r="BL726" s="1"/>
      </tp>
      <tp>
        <v>1.08022</v>
        <stp/>
        <stp>##V3_BDHV12</stp>
        <stp>912828CP3 Govt</stp>
        <stp>IDX_RATIO</stp>
        <stp>5/3/2007</stp>
        <stp>5/3/2007</stp>
        <stp>[Fixed Income  Prices 2004-2009.xlsx]TIPS!R727C64</stp>
        <tr r="BL727" s="1"/>
      </tp>
      <tp>
        <v>1.07335</v>
        <stp/>
        <stp>##V3_BDHV12</stp>
        <stp>912828BW9 Govt</stp>
        <stp>IDX_RATIO</stp>
        <stp>4/3/2006</stp>
        <stp>4/3/2006</stp>
        <stp>[Fixed Income  Prices 2004-2009.xlsx]TIPS!R444C56</stp>
        <tr r="BD444" s="1"/>
      </tp>
      <tp>
        <v>1.02721</v>
        <stp/>
        <stp>##V3_BDHV12</stp>
        <stp>912828CZ1 Govt</stp>
        <stp>IDX_RATIO</stp>
        <stp>7/1/2005</stp>
        <stp>7/1/2005</stp>
        <stp>[Fixed Income  Prices 2004-2009.xlsx]TIPS!R180C24</stp>
        <tr r="X180" s="1"/>
      </tp>
      <tp>
        <v>1.07959</v>
        <stp/>
        <stp>##V3_BDHV12</stp>
        <stp>912828CP3 Govt</stp>
        <stp>IDX_RATIO</stp>
        <stp>5/1/2007</stp>
        <stp>5/1/2007</stp>
        <stp>[Fixed Income  Prices 2004-2009.xlsx]TIPS!R725C64</stp>
        <tr r="BL725" s="1"/>
      </tp>
      <tp>
        <v>1.1344700000000001</v>
        <stp/>
        <stp>##V3_BDHV12</stp>
        <stp>912828AF7 Govt</stp>
        <stp>IDX_RATIO</stp>
        <stp>5/9/2007</stp>
        <stp>5/9/2007</stp>
        <stp>[Fixed Income  Prices 2004-2009.xlsx]TIPS!R731C44</stp>
        <tr r="AR731" s="1"/>
      </tp>
      <tp>
        <v>1.01962</v>
        <stp/>
        <stp>##V3_BDHV12</stp>
        <stp>912828EA4 Govt</stp>
        <stp>IDX_RATIO</stp>
        <stp>4/3/2006</stp>
        <stp>4/3/2006</stp>
        <stp>[Fixed Income  Prices 2004-2009.xlsx]TIPS!R190C72</stp>
        <tr r="BT190" s="1"/>
      </tp>
      <tp>
        <v>1.1341300000000001</v>
        <stp/>
        <stp>##V3_BDHV12</stp>
        <stp>912828AF7 Govt</stp>
        <stp>IDX_RATIO</stp>
        <stp>5/8/2007</stp>
        <stp>5/8/2007</stp>
        <stp>[Fixed Income  Prices 2004-2009.xlsx]TIPS!R730C44</stp>
        <tr r="AR730" s="1"/>
      </tp>
      <tp>
        <v>1.01983</v>
        <stp/>
        <stp>##V3_BDHV12</stp>
        <stp>912828EA4 Govt</stp>
        <stp>IDX_RATIO</stp>
        <stp>4/6/2006</stp>
        <stp>4/6/2006</stp>
        <stp>[Fixed Income  Prices 2004-2009.xlsx]TIPS!R193C72</stp>
        <tr r="BT193" s="1"/>
      </tp>
      <tp>
        <v>1.0199</v>
        <stp/>
        <stp>##V3_BDHV12</stp>
        <stp>912828EA4 Govt</stp>
        <stp>IDX_RATIO</stp>
        <stp>4/7/2006</stp>
        <stp>4/7/2006</stp>
        <stp>[Fixed Income  Prices 2004-2009.xlsx]TIPS!R194C72</stp>
        <tr r="BT194" s="1"/>
      </tp>
      <tp>
        <v>1.01969</v>
        <stp/>
        <stp>##V3_BDHV12</stp>
        <stp>912828EA4 Govt</stp>
        <stp>IDX_RATIO</stp>
        <stp>4/4/2006</stp>
        <stp>4/4/2006</stp>
        <stp>[Fixed Income  Prices 2004-2009.xlsx]TIPS!R191C72</stp>
        <tr r="BT191" s="1"/>
      </tp>
      <tp>
        <v>1.01976</v>
        <stp/>
        <stp>##V3_BDHV12</stp>
        <stp>912828EA4 Govt</stp>
        <stp>IDX_RATIO</stp>
        <stp>4/5/2006</stp>
        <stp>4/5/2006</stp>
        <stp>[Fixed Income  Prices 2004-2009.xlsx]TIPS!R192C72</stp>
        <tr r="BT192" s="1"/>
      </tp>
      <tp>
        <v>1.13181</v>
        <stp/>
        <stp>##V3_BDHV12</stp>
        <stp>912828AF7 Govt</stp>
        <stp>IDX_RATIO</stp>
        <stp>5/1/2007</stp>
        <stp>5/1/2007</stp>
        <stp>[Fixed Income  Prices 2004-2009.xlsx]TIPS!R725C44</stp>
        <tr r="AR725" s="1"/>
      </tp>
      <tp>
        <v>1.0798300000000001</v>
        <stp/>
        <stp>##V3_BDHV12</stp>
        <stp>912828BD1 Govt</stp>
        <stp>IDX_RATIO</stp>
        <stp>4/3/2006</stp>
        <stp>4/3/2006</stp>
        <stp>[Fixed Income  Prices 2004-2009.xlsx]TIPS!R444C52</stp>
        <tr r="AZ444" s="1"/>
      </tp>
      <tp>
        <v>1.1321399999999999</v>
        <stp/>
        <stp>##V3_BDHV12</stp>
        <stp>912828AF7 Govt</stp>
        <stp>IDX_RATIO</stp>
        <stp>5/2/2007</stp>
        <stp>5/2/2007</stp>
        <stp>[Fixed Income  Prices 2004-2009.xlsx]TIPS!R726C44</stp>
        <tr r="AR726" s="1"/>
      </tp>
      <tp>
        <v>1.1324700000000001</v>
        <stp/>
        <stp>##V3_BDHV12</stp>
        <stp>912828AF7 Govt</stp>
        <stp>IDX_RATIO</stp>
        <stp>5/3/2007</stp>
        <stp>5/3/2007</stp>
        <stp>[Fixed Income  Prices 2004-2009.xlsx]TIPS!R727C44</stp>
        <tr r="AR727" s="1"/>
      </tp>
      <tp>
        <v>1.08005</v>
        <stp/>
        <stp>##V3_BDHV12</stp>
        <stp>912828BD1 Govt</stp>
        <stp>IDX_RATIO</stp>
        <stp>4/6/2006</stp>
        <stp>4/6/2006</stp>
        <stp>[Fixed Income  Prices 2004-2009.xlsx]TIPS!R447C52</stp>
        <tr r="AZ447" s="1"/>
      </tp>
      <tp>
        <v>1.1328</v>
        <stp/>
        <stp>##V3_BDHV12</stp>
        <stp>912828AF7 Govt</stp>
        <stp>IDX_RATIO</stp>
        <stp>5/4/2007</stp>
        <stp>5/4/2007</stp>
        <stp>[Fixed Income  Prices 2004-2009.xlsx]TIPS!R728C44</stp>
        <tr r="AR728" s="1"/>
      </tp>
      <tp>
        <v>1.08012</v>
        <stp/>
        <stp>##V3_BDHV12</stp>
        <stp>912828BD1 Govt</stp>
        <stp>IDX_RATIO</stp>
        <stp>4/7/2006</stp>
        <stp>4/7/2006</stp>
        <stp>[Fixed Income  Prices 2004-2009.xlsx]TIPS!R448C52</stp>
        <tr r="AZ448" s="1"/>
      </tp>
      <tp>
        <v>1.0799000000000001</v>
        <stp/>
        <stp>##V3_BDHV12</stp>
        <stp>912828BD1 Govt</stp>
        <stp>IDX_RATIO</stp>
        <stp>4/4/2006</stp>
        <stp>4/4/2006</stp>
        <stp>[Fixed Income  Prices 2004-2009.xlsx]TIPS!R445C52</stp>
        <tr r="AZ445" s="1"/>
      </tp>
      <tp>
        <v>1.0799799999999999</v>
        <stp/>
        <stp>##V3_BDHV12</stp>
        <stp>912828BD1 Govt</stp>
        <stp>IDX_RATIO</stp>
        <stp>4/5/2006</stp>
        <stp>4/5/2006</stp>
        <stp>[Fixed Income  Prices 2004-2009.xlsx]TIPS!R446C52</stp>
        <tr r="AZ446" s="1"/>
      </tp>
      <tp>
        <v>1.1337999999999999</v>
        <stp/>
        <stp>##V3_BDHV12</stp>
        <stp>912828AF7 Govt</stp>
        <stp>IDX_RATIO</stp>
        <stp>5/7/2007</stp>
        <stp>5/7/2007</stp>
        <stp>[Fixed Income  Prices 2004-2009.xlsx]TIPS!R729C44</stp>
        <tr r="AR729" s="1"/>
      </tp>
      <tp>
        <v>1.04688</v>
        <stp/>
        <stp>##V3_BDHV12</stp>
        <stp>912828CZ1 Govt</stp>
        <stp>IDX_RATIO</stp>
        <stp>4/3/2006</stp>
        <stp>4/3/2006</stp>
        <stp>[Fixed Income  Prices 2004-2009.xlsx]TIPS!R375C24</stp>
        <tr r="X375" s="1"/>
      </tp>
      <tp>
        <v>1.0470200000000001</v>
        <stp/>
        <stp>##V3_BDHV12</stp>
        <stp>912828CZ1 Govt</stp>
        <stp>IDX_RATIO</stp>
        <stp>4/5/2006</stp>
        <stp>4/5/2006</stp>
        <stp>[Fixed Income  Prices 2004-2009.xlsx]TIPS!R377C24</stp>
        <tr r="X377" s="1"/>
      </tp>
      <tp>
        <v>1.04695</v>
        <stp/>
        <stp>##V3_BDHV12</stp>
        <stp>912828CZ1 Govt</stp>
        <stp>IDX_RATIO</stp>
        <stp>4/4/2006</stp>
        <stp>4/4/2006</stp>
        <stp>[Fixed Income  Prices 2004-2009.xlsx]TIPS!R376C24</stp>
        <tr r="X376" s="1"/>
      </tp>
      <tp>
        <v>1.0471600000000001</v>
        <stp/>
        <stp>##V3_BDHV12</stp>
        <stp>912828CZ1 Govt</stp>
        <stp>IDX_RATIO</stp>
        <stp>4/7/2006</stp>
        <stp>4/7/2006</stp>
        <stp>[Fixed Income  Prices 2004-2009.xlsx]TIPS!R379C24</stp>
        <tr r="X379" s="1"/>
      </tp>
      <tp>
        <v>1.0470900000000001</v>
        <stp/>
        <stp>##V3_BDHV12</stp>
        <stp>912828CZ1 Govt</stp>
        <stp>IDX_RATIO</stp>
        <stp>4/6/2006</stp>
        <stp>4/6/2006</stp>
        <stp>[Fixed Income  Prices 2004-2009.xlsx]TIPS!R378C24</stp>
        <tr r="X378" s="1"/>
      </tp>
      <tp>
        <v>1.1035999999999999</v>
        <stp/>
        <stp>##V3_BDHV12</stp>
        <stp>912828BW9 Govt</stp>
        <stp>IDX_RATIO</stp>
        <stp>5/8/2007</stp>
        <stp>5/8/2007</stp>
        <stp>[Fixed Income  Prices 2004-2009.xlsx]TIPS!R730C56</stp>
        <tr r="BD730" s="1"/>
      </tp>
      <tp>
        <v>1.1039300000000001</v>
        <stp/>
        <stp>##V3_BDHV12</stp>
        <stp>912828BW9 Govt</stp>
        <stp>IDX_RATIO</stp>
        <stp>5/9/2007</stp>
        <stp>5/9/2007</stp>
        <stp>[Fixed Income  Prices 2004-2009.xlsx]TIPS!R731C56</stp>
        <tr r="BD731" s="1"/>
      </tp>
      <tp>
        <v>1.10199</v>
        <stp/>
        <stp>##V3_BDHV12</stp>
        <stp>912828BW9 Govt</stp>
        <stp>IDX_RATIO</stp>
        <stp>5/3/2007</stp>
        <stp>5/3/2007</stp>
        <stp>[Fixed Income  Prices 2004-2009.xlsx]TIPS!R727C56</stp>
        <tr r="BD727" s="1"/>
      </tp>
      <tp>
        <v>1.1016600000000001</v>
        <stp/>
        <stp>##V3_BDHV12</stp>
        <stp>912828BW9 Govt</stp>
        <stp>IDX_RATIO</stp>
        <stp>5/2/2007</stp>
        <stp>5/2/2007</stp>
        <stp>[Fixed Income  Prices 2004-2009.xlsx]TIPS!R726C56</stp>
        <tr r="BD726" s="1"/>
      </tp>
      <tp>
        <v>1.10134</v>
        <stp/>
        <stp>##V3_BDHV12</stp>
        <stp>912828BW9 Govt</stp>
        <stp>IDX_RATIO</stp>
        <stp>5/1/2007</stp>
        <stp>5/1/2007</stp>
        <stp>[Fixed Income  Prices 2004-2009.xlsx]TIPS!R725C56</stp>
        <tr r="BD725" s="1"/>
      </tp>
      <tp>
        <v>1.0521499999999999</v>
        <stp/>
        <stp>##V3_BDHV12</stp>
        <stp>912828CP3 Govt</stp>
        <stp>IDX_RATIO</stp>
        <stp>4/3/2006</stp>
        <stp>4/3/2006</stp>
        <stp>[Fixed Income  Prices 2004-2009.xlsx]TIPS!R444C64</stp>
        <tr r="BL444" s="1"/>
      </tp>
      <tp>
        <v>1.0522199999999999</v>
        <stp/>
        <stp>##V3_BDHV12</stp>
        <stp>912828CP3 Govt</stp>
        <stp>IDX_RATIO</stp>
        <stp>4/4/2006</stp>
        <stp>4/4/2006</stp>
        <stp>[Fixed Income  Prices 2004-2009.xlsx]TIPS!R445C64</stp>
        <tr r="BL445" s="1"/>
      </tp>
      <tp>
        <v>1.10328</v>
        <stp/>
        <stp>##V3_BDHV12</stp>
        <stp>912828BW9 Govt</stp>
        <stp>IDX_RATIO</stp>
        <stp>5/7/2007</stp>
        <stp>5/7/2007</stp>
        <stp>[Fixed Income  Prices 2004-2009.xlsx]TIPS!R729C56</stp>
        <tr r="BD729" s="1"/>
      </tp>
      <tp>
        <v>1.0522899999999999</v>
        <stp/>
        <stp>##V3_BDHV12</stp>
        <stp>912828CP3 Govt</stp>
        <stp>IDX_RATIO</stp>
        <stp>4/5/2006</stp>
        <stp>4/5/2006</stp>
        <stp>[Fixed Income  Prices 2004-2009.xlsx]TIPS!R446C64</stp>
        <tr r="BL446" s="1"/>
      </tp>
      <tp>
        <v>1.05236</v>
        <stp/>
        <stp>##V3_BDHV12</stp>
        <stp>912828CP3 Govt</stp>
        <stp>IDX_RATIO</stp>
        <stp>4/6/2006</stp>
        <stp>4/6/2006</stp>
        <stp>[Fixed Income  Prices 2004-2009.xlsx]TIPS!R447C64</stp>
        <tr r="BL447" s="1"/>
      </tp>
      <tp>
        <v>1.1023099999999999</v>
        <stp/>
        <stp>##V3_BDHV12</stp>
        <stp>912828BW9 Govt</stp>
        <stp>IDX_RATIO</stp>
        <stp>5/4/2007</stp>
        <stp>5/4/2007</stp>
        <stp>[Fixed Income  Prices 2004-2009.xlsx]TIPS!R728C56</stp>
        <tr r="BD728" s="1"/>
      </tp>
      <tp>
        <v>1.05243</v>
        <stp/>
        <stp>##V3_BDHV12</stp>
        <stp>912828CP3 Govt</stp>
        <stp>IDX_RATIO</stp>
        <stp>4/7/2006</stp>
        <stp>4/7/2006</stp>
        <stp>[Fixed Income  Prices 2004-2009.xlsx]TIPS!R448C64</stp>
        <tr r="BL448" s="1"/>
      </tp>
      <tp>
        <v>1.1106</v>
        <stp/>
        <stp>##V3_BDHV12</stp>
        <stp>912828BD1 Govt</stp>
        <stp>IDX_RATIO</stp>
        <stp>5/9/2007</stp>
        <stp>5/9/2007</stp>
        <stp>[Fixed Income  Prices 2004-2009.xlsx]TIPS!R731C52</stp>
        <tr r="AZ731" s="1"/>
      </tp>
      <tp>
        <v>1.1102700000000001</v>
        <stp/>
        <stp>##V3_BDHV12</stp>
        <stp>912828BD1 Govt</stp>
        <stp>IDX_RATIO</stp>
        <stp>5/8/2007</stp>
        <stp>5/8/2007</stp>
        <stp>[Fixed Income  Prices 2004-2009.xlsx]TIPS!R730C52</stp>
        <tr r="AZ730" s="1"/>
      </tp>
      <tp>
        <v>1.1032599999999999</v>
        <stp/>
        <stp>##V3_BDHV12</stp>
        <stp>912828AF7 Govt</stp>
        <stp>IDX_RATIO</stp>
        <stp>4/6/2006</stp>
        <stp>4/6/2006</stp>
        <stp>[Fixed Income  Prices 2004-2009.xlsx]TIPS!R447C44</stp>
        <tr r="AR447" s="1"/>
      </tp>
      <tp>
        <v>1.10897</v>
        <stp/>
        <stp>##V3_BDHV12</stp>
        <stp>912828BD1 Govt</stp>
        <stp>IDX_RATIO</stp>
        <stp>5/4/2007</stp>
        <stp>5/4/2007</stp>
        <stp>[Fixed Income  Prices 2004-2009.xlsx]TIPS!R728C52</stp>
        <tr r="AZ728" s="1"/>
      </tp>
      <tp>
        <v>1.10334</v>
        <stp/>
        <stp>##V3_BDHV12</stp>
        <stp>912828AF7 Govt</stp>
        <stp>IDX_RATIO</stp>
        <stp>4/7/2006</stp>
        <stp>4/7/2006</stp>
        <stp>[Fixed Income  Prices 2004-2009.xlsx]TIPS!R448C44</stp>
        <tr r="AR448" s="1"/>
      </tp>
      <tp>
        <v>1.10311</v>
        <stp/>
        <stp>##V3_BDHV12</stp>
        <stp>912828AF7 Govt</stp>
        <stp>IDX_RATIO</stp>
        <stp>4/4/2006</stp>
        <stp>4/4/2006</stp>
        <stp>[Fixed Income  Prices 2004-2009.xlsx]TIPS!R445C44</stp>
        <tr r="AR445" s="1"/>
      </tp>
      <tp>
        <v>1.0386599999999999</v>
        <stp/>
        <stp>##V3_BDHV12</stp>
        <stp>912828DH0 Govt</stp>
        <stp>IDX_RATIO</stp>
        <stp>4/3/2006</stp>
        <stp>4/3/2006</stp>
        <stp>[Fixed Income  Prices 2004-2009.xlsx]TIPS!R319C68</stp>
        <tr r="BP319" s="1"/>
      </tp>
      <tp>
        <v>1.1031900000000001</v>
        <stp/>
        <stp>##V3_BDHV12</stp>
        <stp>912828AF7 Govt</stp>
        <stp>IDX_RATIO</stp>
        <stp>4/5/2006</stp>
        <stp>4/5/2006</stp>
        <stp>[Fixed Income  Prices 2004-2009.xlsx]TIPS!R446C44</stp>
        <tr r="AR446" s="1"/>
      </tp>
      <tp>
        <v>1.10995</v>
        <stp/>
        <stp>##V3_BDHV12</stp>
        <stp>912828BD1 Govt</stp>
        <stp>IDX_RATIO</stp>
        <stp>5/7/2007</stp>
        <stp>5/7/2007</stp>
        <stp>[Fixed Income  Prices 2004-2009.xlsx]TIPS!R729C52</stp>
        <tr r="AZ729" s="1"/>
      </tp>
      <tp>
        <v>1.03887</v>
        <stp/>
        <stp>##V3_BDHV12</stp>
        <stp>912828DH0 Govt</stp>
        <stp>IDX_RATIO</stp>
        <stp>4/6/2006</stp>
        <stp>4/6/2006</stp>
        <stp>[Fixed Income  Prices 2004-2009.xlsx]TIPS!R322C68</stp>
        <tr r="BP322" s="1"/>
      </tp>
      <tp>
        <v>1.10304</v>
        <stp/>
        <stp>##V3_BDHV12</stp>
        <stp>912828AF7 Govt</stp>
        <stp>IDX_RATIO</stp>
        <stp>4/3/2006</stp>
        <stp>4/3/2006</stp>
        <stp>[Fixed Income  Prices 2004-2009.xlsx]TIPS!R444C44</stp>
        <tr r="AR444" s="1"/>
      </tp>
      <tp>
        <v>1.10799</v>
        <stp/>
        <stp>##V3_BDHV12</stp>
        <stp>912828BD1 Govt</stp>
        <stp>IDX_RATIO</stp>
        <stp>5/1/2007</stp>
        <stp>5/1/2007</stp>
        <stp>[Fixed Income  Prices 2004-2009.xlsx]TIPS!R725C52</stp>
        <tr r="AZ725" s="1"/>
      </tp>
      <tp>
        <v>1.03894</v>
        <stp/>
        <stp>##V3_BDHV12</stp>
        <stp>912828DH0 Govt</stp>
        <stp>IDX_RATIO</stp>
        <stp>4/7/2006</stp>
        <stp>4/7/2006</stp>
        <stp>[Fixed Income  Prices 2004-2009.xlsx]TIPS!R323C68</stp>
        <tr r="BP323" s="1"/>
      </tp>
      <tp>
        <v>1.10832</v>
        <stp/>
        <stp>##V3_BDHV12</stp>
        <stp>912828BD1 Govt</stp>
        <stp>IDX_RATIO</stp>
        <stp>5/2/2007</stp>
        <stp>5/2/2007</stp>
        <stp>[Fixed Income  Prices 2004-2009.xlsx]TIPS!R726C52</stp>
        <tr r="AZ726" s="1"/>
      </tp>
      <tp>
        <v>1.0387299999999999</v>
        <stp/>
        <stp>##V3_BDHV12</stp>
        <stp>912828DH0 Govt</stp>
        <stp>IDX_RATIO</stp>
        <stp>4/4/2006</stp>
        <stp>4/4/2006</stp>
        <stp>[Fixed Income  Prices 2004-2009.xlsx]TIPS!R320C68</stp>
        <tr r="BP320" s="1"/>
      </tp>
      <tp>
        <v>1.1086400000000001</v>
        <stp/>
        <stp>##V3_BDHV12</stp>
        <stp>912828BD1 Govt</stp>
        <stp>IDX_RATIO</stp>
        <stp>5/3/2007</stp>
        <stp>5/3/2007</stp>
        <stp>[Fixed Income  Prices 2004-2009.xlsx]TIPS!R727C52</stp>
        <tr r="AZ727" s="1"/>
      </tp>
      <tp>
        <v>1.0387999999999999</v>
        <stp/>
        <stp>##V3_BDHV12</stp>
        <stp>912828DH0 Govt</stp>
        <stp>IDX_RATIO</stp>
        <stp>4/5/2006</stp>
        <stp>4/5/2006</stp>
        <stp>[Fixed Income  Prices 2004-2009.xlsx]TIPS!R321C68</stp>
        <tr r="BP321" s="1"/>
      </tp>
      <tp>
        <v>1.0274099999999999</v>
        <stp/>
        <stp>##V3_BDHV12</stp>
        <stp>912828ET3 Govt</stp>
        <stp>IDX_RATIO</stp>
        <stp>5/8/2007</stp>
        <stp>5/8/2007</stp>
        <stp>[Fixed Income  Prices 2004-2009.xlsx]TIPS!R348C76</stp>
        <tr r="BX348" s="1"/>
      </tp>
      <tp>
        <v>1.0277099999999999</v>
        <stp/>
        <stp>##V3_BDHV12</stp>
        <stp>912828ET3 Govt</stp>
        <stp>IDX_RATIO</stp>
        <stp>5/9/2007</stp>
        <stp>5/9/2007</stp>
        <stp>[Fixed Income  Prices 2004-2009.xlsx]TIPS!R349C76</stp>
        <tr r="BX349" s="1"/>
      </tp>
      <tp>
        <v>1.02711</v>
        <stp/>
        <stp>##V3_BDHV12</stp>
        <stp>912828ET3 Govt</stp>
        <stp>IDX_RATIO</stp>
        <stp>5/7/2007</stp>
        <stp>5/7/2007</stp>
        <stp>[Fixed Income  Prices 2004-2009.xlsx]TIPS!R347C76</stp>
        <tr r="BX347" s="1"/>
      </tp>
      <tp>
        <v>1.0262</v>
        <stp/>
        <stp>##V3_BDHV12</stp>
        <stp>912828ET3 Govt</stp>
        <stp>IDX_RATIO</stp>
        <stp>5/4/2007</stp>
        <stp>5/4/2007</stp>
        <stp>[Fixed Income  Prices 2004-2009.xlsx]TIPS!R346C76</stp>
        <tr r="BX346" s="1"/>
      </tp>
      <tp>
        <v>1.0256000000000001</v>
        <stp/>
        <stp>##V3_BDHV12</stp>
        <stp>912828ET3 Govt</stp>
        <stp>IDX_RATIO</stp>
        <stp>5/2/2007</stp>
        <stp>5/2/2007</stp>
        <stp>[Fixed Income  Prices 2004-2009.xlsx]TIPS!R344C76</stp>
        <tr r="BX344" s="1"/>
      </tp>
      <tp>
        <v>1.0259</v>
        <stp/>
        <stp>##V3_BDHV12</stp>
        <stp>912828ET3 Govt</stp>
        <stp>IDX_RATIO</stp>
        <stp>5/3/2007</stp>
        <stp>5/3/2007</stp>
        <stp>[Fixed Income  Prices 2004-2009.xlsx]TIPS!R345C76</stp>
        <tr r="BX345" s="1"/>
      </tp>
      <tp>
        <v>1.0253000000000001</v>
        <stp/>
        <stp>##V3_BDHV12</stp>
        <stp>912828ET3 Govt</stp>
        <stp>IDX_RATIO</stp>
        <stp>5/1/2007</stp>
        <stp>5/1/2007</stp>
        <stp>[Fixed Income  Prices 2004-2009.xlsx]TIPS!R343C76</stp>
        <tr r="BX343" s="1"/>
      </tp>
      <tp>
        <v>1.0188999999999999</v>
        <stp/>
        <stp>##V3_BDHV12</stp>
        <stp>912828DH0 Govt</stp>
        <stp>IDX_RATIO</stp>
        <stp>7/8/2005</stp>
        <stp>7/8/2005</stp>
        <stp>[Fixed Income  Prices 2004-2009.xlsx]TIPS!R129C68</stp>
        <tr r="BP129" s="1"/>
      </tp>
      <tp>
        <v>1.0191399999999999</v>
        <stp/>
        <stp>##V3_BDHV12</stp>
        <stp>912828DH0 Govt</stp>
        <stp>IDX_RATIO</stp>
        <stp>7/1/2005</stp>
        <stp>7/1/2005</stp>
        <stp>[Fixed Income  Prices 2004-2009.xlsx]TIPS!R124C68</stp>
        <tr r="BP124" s="1"/>
      </tp>
      <tp>
        <v>1.0189699999999999</v>
        <stp/>
        <stp>##V3_BDHV12</stp>
        <stp>912828DH0 Govt</stp>
        <stp>IDX_RATIO</stp>
        <stp>7/6/2005</stp>
        <stp>7/6/2005</stp>
        <stp>[Fixed Income  Prices 2004-2009.xlsx]TIPS!R127C68</stp>
        <tr r="BP127" s="1"/>
      </tp>
      <tp>
        <v>1.01894</v>
        <stp/>
        <stp>##V3_BDHV12</stp>
        <stp>912828DH0 Govt</stp>
        <stp>IDX_RATIO</stp>
        <stp>7/7/2005</stp>
        <stp>7/7/2005</stp>
        <stp>[Fixed Income  Prices 2004-2009.xlsx]TIPS!R128C68</stp>
        <tr r="BP128" s="1"/>
      </tp>
      <tp>
        <v>1.0190399999999999</v>
        <stp/>
        <stp>##V3_BDHV12</stp>
        <stp>912828DH0 Govt</stp>
        <stp>IDX_RATIO</stp>
        <stp>7/4/2005</stp>
        <stp>7/4/2005</stp>
        <stp>[Fixed Income  Prices 2004-2009.xlsx]TIPS!R125C68</stp>
        <tr r="BP125" s="1"/>
      </tp>
      <tp>
        <v>1.01901</v>
        <stp/>
        <stp>##V3_BDHV12</stp>
        <stp>912828DH0 Govt</stp>
        <stp>IDX_RATIO</stp>
        <stp>7/5/2005</stp>
        <stp>7/5/2005</stp>
        <stp>[Fixed Income  Prices 2004-2009.xlsx]TIPS!R126C68</stp>
        <tr r="BP126" s="1"/>
      </tp>
      <tp t="e">
        <v>#N/A</v>
        <stp/>
        <stp>##V3_BDHV12</stp>
        <stp>912833KH Govt</stp>
        <stp>YLD_YTM_ASK</stp>
        <stp>20060421</stp>
        <stp>20060609</stp>
        <stp>[Fixed Income  Prices 2004-2009.xlsx]STRIP Yield Curve!R181C11</stp>
        <stp>Days=N</stp>
        <stp>Fill=B</stp>
        <stp>Sort=D</stp>
        <stp>Per=cW</stp>
        <stp>Dts=H</stp>
        <stp>cols=1;rows=8</stp>
        <tr r="K181" s="4"/>
      </tp>
      <tp t="e">
        <v>#N/A</v>
        <stp/>
        <stp>##V3_BDHV12</stp>
        <stp>912833LN Govt</stp>
        <stp>YLD_YTM_ASK</stp>
        <stp>20080502</stp>
        <stp>20080718</stp>
        <stp>[Fixed Income  Prices 2004-2009.xlsx]STRIP Yield Curve!R71C12</stp>
        <stp>Days=N</stp>
        <stp>Fill=B</stp>
        <stp>Sort=D</stp>
        <stp>Per=cW</stp>
        <stp>Dts=H</stp>
        <stp>cols=1;rows=12</stp>
        <tr r="L71" s="4"/>
      </tp>
      <tp>
        <v>1.25545</v>
        <stp/>
        <stp>##V3_BDHV12</stp>
        <stp>9128275W8 Govt</stp>
        <stp>IDX_RATIO</stp>
        <stp>4/8/2008</stp>
        <stp>4/8/2008</stp>
        <stp>[Fixed Income  Prices 2004-2009.xlsx]TIPS!R969C20</stp>
        <tr r="T969" s="1"/>
      </tp>
      <tp>
        <v>1.2555700000000001</v>
        <stp/>
        <stp>##V3_BDHV12</stp>
        <stp>9128275W8 Govt</stp>
        <stp>IDX_RATIO</stp>
        <stp>4/9/2008</stp>
        <stp>4/9/2008</stp>
        <stp>[Fixed Income  Prices 2004-2009.xlsx]TIPS!R970C20</stp>
        <tr r="T970" s="1"/>
      </tp>
      <tp>
        <v>1.2545999999999999</v>
        <stp/>
        <stp>##V3_BDHV12</stp>
        <stp>9128275W8 Govt</stp>
        <stp>IDX_RATIO</stp>
        <stp>4/1/2008</stp>
        <stp>4/1/2008</stp>
        <stp>[Fixed Income  Prices 2004-2009.xlsx]TIPS!R964C20</stp>
        <tr r="T964" s="1"/>
      </tp>
      <tp>
        <v>1.25484</v>
        <stp/>
        <stp>##V3_BDHV12</stp>
        <stp>9128275W8 Govt</stp>
        <stp>IDX_RATIO</stp>
        <stp>4/3/2008</stp>
        <stp>4/3/2008</stp>
        <stp>[Fixed Income  Prices 2004-2009.xlsx]TIPS!R966C20</stp>
        <tr r="T966" s="1"/>
      </tp>
      <tp>
        <v>1.2547200000000001</v>
        <stp/>
        <stp>##V3_BDHV12</stp>
        <stp>9128275W8 Govt</stp>
        <stp>IDX_RATIO</stp>
        <stp>4/2/2008</stp>
        <stp>4/2/2008</stp>
        <stp>[Fixed Income  Prices 2004-2009.xlsx]TIPS!R965C20</stp>
        <tr r="T965" s="1"/>
      </tp>
      <tp>
        <v>1.2549600000000001</v>
        <stp/>
        <stp>##V3_BDHV12</stp>
        <stp>9128275W8 Govt</stp>
        <stp>IDX_RATIO</stp>
        <stp>4/4/2008</stp>
        <stp>4/4/2008</stp>
        <stp>[Fixed Income  Prices 2004-2009.xlsx]TIPS!R967C20</stp>
        <tr r="T967" s="1"/>
      </tp>
      <tp>
        <v>1.2553300000000001</v>
        <stp/>
        <stp>##V3_BDHV12</stp>
        <stp>9128275W8 Govt</stp>
        <stp>IDX_RATIO</stp>
        <stp>4/7/2008</stp>
        <stp>4/7/2008</stp>
        <stp>[Fixed Income  Prices 2004-2009.xlsx]TIPS!R968C20</stp>
        <tr r="T968" s="1"/>
      </tp>
      <tp>
        <v>1.2050399999999999</v>
        <stp/>
        <stp>##V3_BDHV12</stp>
        <stp>9128273T7 Govt</stp>
        <stp>IDX_RATIO</stp>
        <stp>9/7/2005</stp>
        <stp>9/7/2005</stp>
        <stp>[Fixed Income  Prices 2004-2009.xlsx]TIPS!R297C12</stp>
        <tr r="L297" s="1"/>
      </tp>
      <tp>
        <v>1.2131400000000001</v>
        <stp/>
        <stp>##V3_BDHV12</stp>
        <stp>9128276R8 Govt</stp>
        <stp>IDX_RATIO</stp>
        <stp>4/4/2008</stp>
        <stp>4/4/2008</stp>
        <stp>[Fixed Income  Prices 2004-2009.xlsx]TIPS!R967C28</stp>
        <tr r="AB967" s="1"/>
      </tp>
      <tp>
        <v>1.20485</v>
        <stp/>
        <stp>##V3_BDHV12</stp>
        <stp>9128273T7 Govt</stp>
        <stp>IDX_RATIO</stp>
        <stp>9/6/2005</stp>
        <stp>9/6/2005</stp>
        <stp>[Fixed Income  Prices 2004-2009.xlsx]TIPS!R296C12</stp>
        <tr r="L296" s="1"/>
      </tp>
      <tp>
        <v>1.2046699999999999</v>
        <stp/>
        <stp>##V3_BDHV12</stp>
        <stp>9128273T7 Govt</stp>
        <stp>IDX_RATIO</stp>
        <stp>9/5/2005</stp>
        <stp>9/5/2005</stp>
        <stp>[Fixed Income  Prices 2004-2009.xlsx]TIPS!R295C12</stp>
        <tr r="L295" s="1"/>
      </tp>
      <tp>
        <v>1.21349</v>
        <stp/>
        <stp>##V3_BDHV12</stp>
        <stp>9128276R8 Govt</stp>
        <stp>IDX_RATIO</stp>
        <stp>4/7/2008</stp>
        <stp>4/7/2008</stp>
        <stp>[Fixed Income  Prices 2004-2009.xlsx]TIPS!R968C28</stp>
        <tr r="AB968" s="1"/>
      </tp>
      <tp>
        <v>1.20411</v>
        <stp/>
        <stp>##V3_BDHV12</stp>
        <stp>9128273T7 Govt</stp>
        <stp>IDX_RATIO</stp>
        <stp>9/2/2005</stp>
        <stp>9/2/2005</stp>
        <stp>[Fixed Income  Prices 2004-2009.xlsx]TIPS!R294C12</stp>
        <tr r="L294" s="1"/>
      </tp>
      <tp>
        <v>1.21279</v>
        <stp/>
        <stp>##V3_BDHV12</stp>
        <stp>9128276R8 Govt</stp>
        <stp>IDX_RATIO</stp>
        <stp>4/1/2008</stp>
        <stp>4/1/2008</stp>
        <stp>[Fixed Income  Prices 2004-2009.xlsx]TIPS!R964C28</stp>
        <tr r="AB964" s="1"/>
      </tp>
      <tp>
        <v>1.2129099999999999</v>
        <stp/>
        <stp>##V3_BDHV12</stp>
        <stp>9128276R8 Govt</stp>
        <stp>IDX_RATIO</stp>
        <stp>4/2/2008</stp>
        <stp>4/2/2008</stp>
        <stp>[Fixed Income  Prices 2004-2009.xlsx]TIPS!R965C28</stp>
        <tr r="AB965" s="1"/>
      </tp>
      <tp>
        <v>1.2039299999999999</v>
        <stp/>
        <stp>##V3_BDHV12</stp>
        <stp>9128273T7 Govt</stp>
        <stp>IDX_RATIO</stp>
        <stp>9/1/2005</stp>
        <stp>9/1/2005</stp>
        <stp>[Fixed Income  Prices 2004-2009.xlsx]TIPS!R293C12</stp>
        <tr r="L293" s="1"/>
      </tp>
      <tp>
        <v>1.21302</v>
        <stp/>
        <stp>##V3_BDHV12</stp>
        <stp>9128276R8 Govt</stp>
        <stp>IDX_RATIO</stp>
        <stp>4/3/2008</stp>
        <stp>4/3/2008</stp>
        <stp>[Fixed Income  Prices 2004-2009.xlsx]TIPS!R966C28</stp>
        <tr r="AB966" s="1"/>
      </tp>
      <tp>
        <v>1.2136100000000001</v>
        <stp/>
        <stp>##V3_BDHV12</stp>
        <stp>9128276R8 Govt</stp>
        <stp>IDX_RATIO</stp>
        <stp>4/8/2008</stp>
        <stp>4/8/2008</stp>
        <stp>[Fixed Income  Prices 2004-2009.xlsx]TIPS!R969C28</stp>
        <tr r="AB969" s="1"/>
      </tp>
      <tp>
        <v>1.21373</v>
        <stp/>
        <stp>##V3_BDHV12</stp>
        <stp>9128276R8 Govt</stp>
        <stp>IDX_RATIO</stp>
        <stp>4/9/2008</stp>
        <stp>4/9/2008</stp>
        <stp>[Fixed Income  Prices 2004-2009.xlsx]TIPS!R970C28</stp>
        <tr r="AB970" s="1"/>
      </tp>
      <tp>
        <v>1.2054100000000001</v>
        <stp/>
        <stp>##V3_BDHV12</stp>
        <stp>9128273T7 Govt</stp>
        <stp>IDX_RATIO</stp>
        <stp>9/9/2005</stp>
        <stp>9/9/2005</stp>
        <stp>[Fixed Income  Prices 2004-2009.xlsx]TIPS!R299C12</stp>
        <tr r="L299" s="1"/>
      </tp>
      <tp>
        <v>1.20523</v>
        <stp/>
        <stp>##V3_BDHV12</stp>
        <stp>9128273T7 Govt</stp>
        <stp>IDX_RATIO</stp>
        <stp>9/8/2005</stp>
        <stp>9/8/2005</stp>
        <stp>[Fixed Income  Prices 2004-2009.xlsx]TIPS!R298C12</stp>
        <tr r="L298" s="1"/>
      </tp>
      <tp>
        <v>1.1888700000000001</v>
        <stp/>
        <stp>##V3_BDHV12</stp>
        <stp>9128277J5 Govt</stp>
        <stp>IDX_RATIO</stp>
        <stp>4/2/2008</stp>
        <stp>4/2/2008</stp>
        <stp>[Fixed Income  Prices 2004-2009.xlsx]TIPS!R965C36</stp>
        <tr r="AJ965" s="1"/>
      </tp>
      <tp>
        <v>1.1889799999999999</v>
        <stp/>
        <stp>##V3_BDHV12</stp>
        <stp>9128277J5 Govt</stp>
        <stp>IDX_RATIO</stp>
        <stp>4/3/2008</stp>
        <stp>4/3/2008</stp>
        <stp>[Fixed Income  Prices 2004-2009.xlsx]TIPS!R966C36</stp>
        <tr r="AJ966" s="1"/>
      </tp>
      <tp>
        <v>1.18875</v>
        <stp/>
        <stp>##V3_BDHV12</stp>
        <stp>9128277J5 Govt</stp>
        <stp>IDX_RATIO</stp>
        <stp>4/1/2008</stp>
        <stp>4/1/2008</stp>
        <stp>[Fixed Income  Prices 2004-2009.xlsx]TIPS!R964C36</stp>
        <tr r="AJ964" s="1"/>
      </tp>
      <tp>
        <v>1.1894400000000001</v>
        <stp/>
        <stp>##V3_BDHV12</stp>
        <stp>9128277J5 Govt</stp>
        <stp>IDX_RATIO</stp>
        <stp>4/7/2008</stp>
        <stp>4/7/2008</stp>
        <stp>[Fixed Income  Prices 2004-2009.xlsx]TIPS!R968C36</stp>
        <tr r="AJ968" s="1"/>
      </tp>
      <tp>
        <v>1.1891</v>
        <stp/>
        <stp>##V3_BDHV12</stp>
        <stp>9128277J5 Govt</stp>
        <stp>IDX_RATIO</stp>
        <stp>4/4/2008</stp>
        <stp>4/4/2008</stp>
        <stp>[Fixed Income  Prices 2004-2009.xlsx]TIPS!R967C36</stp>
        <tr r="AJ967" s="1"/>
      </tp>
      <tp>
        <v>1.18967</v>
        <stp/>
        <stp>##V3_BDHV12</stp>
        <stp>9128277J5 Govt</stp>
        <stp>IDX_RATIO</stp>
        <stp>4/9/2008</stp>
        <stp>4/9/2008</stp>
        <stp>[Fixed Income  Prices 2004-2009.xlsx]TIPS!R970C36</stp>
        <tr r="AJ970" s="1"/>
      </tp>
      <tp>
        <v>1.18956</v>
        <stp/>
        <stp>##V3_BDHV12</stp>
        <stp>9128277J5 Govt</stp>
        <stp>IDX_RATIO</stp>
        <stp>4/8/2008</stp>
        <stp>4/8/2008</stp>
        <stp>[Fixed Income  Prices 2004-2009.xlsx]TIPS!R969C36</stp>
        <tr r="AJ969" s="1"/>
      </tp>
      <tp>
        <v>1.2870699999999999</v>
        <stp/>
        <stp>##V3_BDHV12</stp>
        <stp>9128274Y5 Govt</stp>
        <stp>IDX_RATIO</stp>
        <stp>4/1/2008</stp>
        <stp>4/1/2008</stp>
        <stp>[Fixed Income  Prices 2004-2009.xlsx]TIPS!R965C16</stp>
        <tr r="P965" s="1"/>
      </tp>
      <tp>
        <v>1.28732</v>
        <stp/>
        <stp>##V3_BDHV12</stp>
        <stp>9128274Y5 Govt</stp>
        <stp>IDX_RATIO</stp>
        <stp>4/3/2008</stp>
        <stp>4/3/2008</stp>
        <stp>[Fixed Income  Prices 2004-2009.xlsx]TIPS!R967C16</stp>
        <tr r="P967" s="1"/>
      </tp>
      <tp>
        <v>1.2871999999999999</v>
        <stp/>
        <stp>##V3_BDHV12</stp>
        <stp>9128274Y5 Govt</stp>
        <stp>IDX_RATIO</stp>
        <stp>4/2/2008</stp>
        <stp>4/2/2008</stp>
        <stp>[Fixed Income  Prices 2004-2009.xlsx]TIPS!R966C16</stp>
        <tr r="P966" s="1"/>
      </tp>
      <tp>
        <v>1.28745</v>
        <stp/>
        <stp>##V3_BDHV12</stp>
        <stp>9128274Y5 Govt</stp>
        <stp>IDX_RATIO</stp>
        <stp>4/4/2008</stp>
        <stp>4/4/2008</stp>
        <stp>[Fixed Income  Prices 2004-2009.xlsx]TIPS!R968C16</stp>
        <tr r="P968" s="1"/>
      </tp>
      <tp>
        <v>1.28782</v>
        <stp/>
        <stp>##V3_BDHV12</stp>
        <stp>9128274Y5 Govt</stp>
        <stp>IDX_RATIO</stp>
        <stp>4/7/2008</stp>
        <stp>4/7/2008</stp>
        <stp>[Fixed Income  Prices 2004-2009.xlsx]TIPS!R969C16</stp>
        <tr r="P969" s="1"/>
      </tp>
      <tp>
        <v>1.2879499999999999</v>
        <stp/>
        <stp>##V3_BDHV12</stp>
        <stp>9128274Y5 Govt</stp>
        <stp>IDX_RATIO</stp>
        <stp>4/8/2008</stp>
        <stp>4/8/2008</stp>
        <stp>[Fixed Income  Prices 2004-2009.xlsx]TIPS!R970C16</stp>
        <tr r="P970" s="1"/>
      </tp>
      <tp>
        <v>1.28807</v>
        <stp/>
        <stp>##V3_BDHV12</stp>
        <stp>9128274Y5 Govt</stp>
        <stp>IDX_RATIO</stp>
        <stp>4/9/2008</stp>
        <stp>4/9/2008</stp>
        <stp>[Fixed Income  Prices 2004-2009.xlsx]TIPS!R971C16</stp>
        <tr r="P971" s="1"/>
      </tp>
      <tp>
        <v>1.1189100000000001</v>
        <stp/>
        <stp>##V3_BDHV12</stp>
        <stp>9128276R8 Govt</stp>
        <stp>IDX_RATIO</stp>
        <stp>9/9/2005</stp>
        <stp>9/9/2005</stp>
        <stp>[Fixed Income  Prices 2004-2009.xlsx]TIPS!R299C28</stp>
        <tr r="AB299" s="1"/>
      </tp>
      <tp>
        <v>1.11873</v>
        <stp/>
        <stp>##V3_BDHV12</stp>
        <stp>9128276R8 Govt</stp>
        <stp>IDX_RATIO</stp>
        <stp>9/8/2005</stp>
        <stp>9/8/2005</stp>
        <stp>[Fixed Income  Prices 2004-2009.xlsx]TIPS!R298C28</stp>
        <tr r="AB298" s="1"/>
      </tp>
      <tp>
        <v>1.1176999999999999</v>
        <stp/>
        <stp>##V3_BDHV12</stp>
        <stp>9128276R8 Govt</stp>
        <stp>IDX_RATIO</stp>
        <stp>9/2/2005</stp>
        <stp>9/2/2005</stp>
        <stp>[Fixed Income  Prices 2004-2009.xlsx]TIPS!R294C28</stp>
        <tr r="AB294" s="1"/>
      </tp>
      <tp>
        <v>1.1175299999999999</v>
        <stp/>
        <stp>##V3_BDHV12</stp>
        <stp>9128276R8 Govt</stp>
        <stp>IDX_RATIO</stp>
        <stp>9/1/2005</stp>
        <stp>9/1/2005</stp>
        <stp>[Fixed Income  Prices 2004-2009.xlsx]TIPS!R293C28</stp>
        <tr r="AB293" s="1"/>
      </tp>
      <tp>
        <v>1.11856</v>
        <stp/>
        <stp>##V3_BDHV12</stp>
        <stp>9128276R8 Govt</stp>
        <stp>IDX_RATIO</stp>
        <stp>9/7/2005</stp>
        <stp>9/7/2005</stp>
        <stp>[Fixed Income  Prices 2004-2009.xlsx]TIPS!R297C28</stp>
        <tr r="AB297" s="1"/>
      </tp>
      <tp>
        <v>1.11839</v>
        <stp/>
        <stp>##V3_BDHV12</stp>
        <stp>9128276R8 Govt</stp>
        <stp>IDX_RATIO</stp>
        <stp>9/6/2005</stp>
        <stp>9/6/2005</stp>
        <stp>[Fixed Income  Prices 2004-2009.xlsx]TIPS!R296C28</stp>
        <tr r="AB296" s="1"/>
      </tp>
      <tp>
        <v>1.11822</v>
        <stp/>
        <stp>##V3_BDHV12</stp>
        <stp>9128276R8 Govt</stp>
        <stp>IDX_RATIO</stp>
        <stp>9/5/2005</stp>
        <stp>9/5/2005</stp>
        <stp>[Fixed Income  Prices 2004-2009.xlsx]TIPS!R295C28</stp>
        <tr r="AB295" s="1"/>
      </tp>
      <tp>
        <v>1.09673</v>
        <stp/>
        <stp>##V3_BDHV12</stp>
        <stp>9128277J5 Govt</stp>
        <stp>IDX_RATIO</stp>
        <stp>9/9/2005</stp>
        <stp>9/9/2005</stp>
        <stp>[Fixed Income  Prices 2004-2009.xlsx]TIPS!R299C36</stp>
        <tr r="AJ299" s="1"/>
      </tp>
      <tp>
        <v>1.09656</v>
        <stp/>
        <stp>##V3_BDHV12</stp>
        <stp>9128277J5 Govt</stp>
        <stp>IDX_RATIO</stp>
        <stp>9/8/2005</stp>
        <stp>9/8/2005</stp>
        <stp>[Fixed Income  Prices 2004-2009.xlsx]TIPS!R298C36</stp>
        <tr r="AJ298" s="1"/>
      </tp>
      <tp>
        <v>1.09605</v>
        <stp/>
        <stp>##V3_BDHV12</stp>
        <stp>9128277J5 Govt</stp>
        <stp>IDX_RATIO</stp>
        <stp>9/5/2005</stp>
        <stp>9/5/2005</stp>
        <stp>[Fixed Income  Prices 2004-2009.xlsx]TIPS!R295C36</stp>
        <tr r="AJ295" s="1"/>
      </tp>
      <tp>
        <v>1.09639</v>
        <stp/>
        <stp>##V3_BDHV12</stp>
        <stp>9128277J5 Govt</stp>
        <stp>IDX_RATIO</stp>
        <stp>9/7/2005</stp>
        <stp>9/7/2005</stp>
        <stp>[Fixed Income  Prices 2004-2009.xlsx]TIPS!R297C36</stp>
        <tr r="AJ297" s="1"/>
      </tp>
      <tp>
        <v>1.09622</v>
        <stp/>
        <stp>##V3_BDHV12</stp>
        <stp>9128277J5 Govt</stp>
        <stp>IDX_RATIO</stp>
        <stp>9/6/2005</stp>
        <stp>9/6/2005</stp>
        <stp>[Fixed Income  Prices 2004-2009.xlsx]TIPS!R296C36</stp>
        <tr r="AJ296" s="1"/>
      </tp>
      <tp>
        <v>1.09538</v>
        <stp/>
        <stp>##V3_BDHV12</stp>
        <stp>9128277J5 Govt</stp>
        <stp>IDX_RATIO</stp>
        <stp>9/1/2005</stp>
        <stp>9/1/2005</stp>
        <stp>[Fixed Income  Prices 2004-2009.xlsx]TIPS!R293C36</stp>
        <tr r="AJ293" s="1"/>
      </tp>
      <tp>
        <v>1.09555</v>
        <stp/>
        <stp>##V3_BDHV12</stp>
        <stp>9128277J5 Govt</stp>
        <stp>IDX_RATIO</stp>
        <stp>9/2/2005</stp>
        <stp>9/2/2005</stp>
        <stp>[Fixed Income  Prices 2004-2009.xlsx]TIPS!R294C36</stp>
        <tr r="AJ294" s="1"/>
      </tp>
      <tp>
        <v>1.18726</v>
        <stp/>
        <stp>##V3_BDHV12</stp>
        <stp>9128274Y5 Govt</stp>
        <stp>IDX_RATIO</stp>
        <stp>9/8/2005</stp>
        <stp>9/8/2005</stp>
        <stp>[Fixed Income  Prices 2004-2009.xlsx]TIPS!R298C16</stp>
        <tr r="P298" s="1"/>
      </tp>
      <tp>
        <v>1.1874400000000001</v>
        <stp/>
        <stp>##V3_BDHV12</stp>
        <stp>9128274Y5 Govt</stp>
        <stp>IDX_RATIO</stp>
        <stp>9/9/2005</stp>
        <stp>9/9/2005</stp>
        <stp>[Fixed Income  Prices 2004-2009.xlsx]TIPS!R299C16</stp>
        <tr r="P299" s="1"/>
      </tp>
      <tp>
        <v>1.18689</v>
        <stp/>
        <stp>##V3_BDHV12</stp>
        <stp>9128274Y5 Govt</stp>
        <stp>IDX_RATIO</stp>
        <stp>9/6/2005</stp>
        <stp>9/6/2005</stp>
        <stp>[Fixed Income  Prices 2004-2009.xlsx]TIPS!R296C16</stp>
        <tr r="P296" s="1"/>
      </tp>
      <tp>
        <v>1.1870700000000001</v>
        <stp/>
        <stp>##V3_BDHV12</stp>
        <stp>9128274Y5 Govt</stp>
        <stp>IDX_RATIO</stp>
        <stp>9/7/2005</stp>
        <stp>9/7/2005</stp>
        <stp>[Fixed Income  Prices 2004-2009.xlsx]TIPS!R297C16</stp>
        <tr r="P297" s="1"/>
      </tp>
      <tp>
        <v>1.1867099999999999</v>
        <stp/>
        <stp>##V3_BDHV12</stp>
        <stp>9128274Y5 Govt</stp>
        <stp>IDX_RATIO</stp>
        <stp>9/5/2005</stp>
        <stp>9/5/2005</stp>
        <stp>[Fixed Income  Prices 2004-2009.xlsx]TIPS!R295C16</stp>
        <tr r="P295" s="1"/>
      </tp>
      <tp>
        <v>1.1861600000000001</v>
        <stp/>
        <stp>##V3_BDHV12</stp>
        <stp>9128274Y5 Govt</stp>
        <stp>IDX_RATIO</stp>
        <stp>9/2/2005</stp>
        <stp>9/2/2005</stp>
        <stp>[Fixed Income  Prices 2004-2009.xlsx]TIPS!R294C16</stp>
        <tr r="P294" s="1"/>
      </tp>
      <tp>
        <v>1.18598</v>
        <stp/>
        <stp>##V3_BDHV12</stp>
        <stp>9128274Y5 Govt</stp>
        <stp>IDX_RATIO</stp>
        <stp>9/1/2005</stp>
        <stp>9/1/2005</stp>
        <stp>[Fixed Income  Prices 2004-2009.xlsx]TIPS!R293C16</stp>
        <tr r="P293" s="1"/>
      </tp>
      <tp>
        <v>1.1569400000000001</v>
        <stp/>
        <stp>##V3_BDHV12</stp>
        <stp>9128275W8 Govt</stp>
        <stp>IDX_RATIO</stp>
        <stp>9/6/2005</stp>
        <stp>9/6/2005</stp>
        <stp>[Fixed Income  Prices 2004-2009.xlsx]TIPS!R296C20</stp>
        <tr r="T296" s="1"/>
      </tp>
      <tp>
        <v>1.1571199999999999</v>
        <stp/>
        <stp>##V3_BDHV12</stp>
        <stp>9128275W8 Govt</stp>
        <stp>IDX_RATIO</stp>
        <stp>9/7/2005</stp>
        <stp>9/7/2005</stp>
        <stp>[Fixed Income  Prices 2004-2009.xlsx]TIPS!R297C20</stp>
        <tr r="T297" s="1"/>
      </tp>
      <tp>
        <v>1.15676</v>
        <stp/>
        <stp>##V3_BDHV12</stp>
        <stp>9128275W8 Govt</stp>
        <stp>IDX_RATIO</stp>
        <stp>9/5/2005</stp>
        <stp>9/5/2005</stp>
        <stp>[Fixed Income  Prices 2004-2009.xlsx]TIPS!R295C20</stp>
        <tr r="T295" s="1"/>
      </tp>
      <tp>
        <v>1.1562300000000001</v>
        <stp/>
        <stp>##V3_BDHV12</stp>
        <stp>9128275W8 Govt</stp>
        <stp>IDX_RATIO</stp>
        <stp>9/2/2005</stp>
        <stp>9/2/2005</stp>
        <stp>[Fixed Income  Prices 2004-2009.xlsx]TIPS!R294C20</stp>
        <tr r="T294" s="1"/>
      </tp>
      <tp>
        <v>1.15605</v>
        <stp/>
        <stp>##V3_BDHV12</stp>
        <stp>9128275W8 Govt</stp>
        <stp>IDX_RATIO</stp>
        <stp>9/1/2005</stp>
        <stp>9/1/2005</stp>
        <stp>[Fixed Income  Prices 2004-2009.xlsx]TIPS!R293C20</stp>
        <tr r="T293" s="1"/>
      </tp>
      <tp>
        <v>1.1573</v>
        <stp/>
        <stp>##V3_BDHV12</stp>
        <stp>9128275W8 Govt</stp>
        <stp>IDX_RATIO</stp>
        <stp>9/8/2005</stp>
        <stp>9/8/2005</stp>
        <stp>[Fixed Income  Prices 2004-2009.xlsx]TIPS!R298C20</stp>
        <tr r="T298" s="1"/>
      </tp>
      <tp>
        <v>1.1574800000000001</v>
        <stp/>
        <stp>##V3_BDHV12</stp>
        <stp>9128275W8 Govt</stp>
        <stp>IDX_RATIO</stp>
        <stp>9/9/2005</stp>
        <stp>9/9/2005</stp>
        <stp>[Fixed Income  Prices 2004-2009.xlsx]TIPS!R299C20</stp>
        <tr r="T299" s="1"/>
      </tp>
      <tp>
        <v>1.2116899999999999</v>
        <stp/>
        <stp>##V3_BDHV12</stp>
        <stp>9128273T7 Govt</stp>
        <stp>IDX_RATIO</stp>
        <stp>10/12/2005</stp>
        <stp>10/12/2005</stp>
        <stp>[Fixed Income  Prices 2004-2009.xlsx]TIPS!R322C12</stp>
        <tr r="L322" s="1"/>
      </tp>
      <tp>
        <v>1.23943</v>
        <stp/>
        <stp>##V3_BDHV12</stp>
        <stp>9128274Y5 Govt</stp>
        <stp>IDX_RATIO</stp>
        <stp>11/20/2006</stp>
        <stp>11/20/2006</stp>
        <stp>[Fixed Income  Prices 2004-2009.xlsx]TIPS!R609C16</stp>
        <tr r="P609" s="1"/>
      </tp>
      <tp>
        <v>1.2118500000000001</v>
        <stp/>
        <stp>##V3_BDHV12</stp>
        <stp>9128275W8 Govt</stp>
        <stp>IDX_RATIO</stp>
        <stp>10/31/2006</stp>
        <stp>10/31/2006</stp>
        <stp>[Fixed Income  Prices 2004-2009.xlsx]TIPS!R595C20</stp>
        <tr r="T595" s="1"/>
      </tp>
      <tp>
        <v>1.2374000000000001</v>
        <stp/>
        <stp>##V3_BDHV12</stp>
        <stp>9128274Y5 Govt</stp>
        <stp>IDX_RATIO</stp>
        <stp>11/30/2006</stp>
        <stp>11/30/2006</stp>
        <stp>[Fixed Income  Prices 2004-2009.xlsx]TIPS!R617C16</stp>
        <tr r="P617" s="1"/>
      </tp>
      <tp>
        <v>1.21031</v>
        <stp/>
        <stp>##V3_BDHV12</stp>
        <stp>9128275W8 Govt</stp>
        <stp>IDX_RATIO</stp>
        <stp>10/11/2006</stp>
        <stp>10/11/2006</stp>
        <stp>[Fixed Income  Prices 2004-2009.xlsx]TIPS!R581C20</stp>
        <tr r="T581" s="1"/>
      </tp>
      <tp>
        <v>1.24146</v>
        <stp/>
        <stp>##V3_BDHV12</stp>
        <stp>9128274Y5 Govt</stp>
        <stp>IDX_RATIO</stp>
        <stp>11/10/2006</stp>
        <stp>11/10/2006</stp>
        <stp>[Fixed Income  Prices 2004-2009.xlsx]TIPS!R603C16</stp>
        <tr r="P603" s="1"/>
      </tp>
      <tp>
        <v>1.22658</v>
        <stp/>
        <stp>##V3_BDHV12</stp>
        <stp>9128273T7 Govt</stp>
        <stp>IDX_RATIO</stp>
        <stp>11/23/2005</stp>
        <stp>11/23/2005</stp>
        <stp>[Fixed Income  Prices 2004-2009.xlsx]TIPS!R352C12</stp>
        <tr r="L352" s="1"/>
      </tp>
      <tp>
        <v>1.2034499999999999</v>
        <stp/>
        <stp>##V3_BDHV12</stp>
        <stp>9128275W8 Govt</stp>
        <stp>IDX_RATIO</stp>
        <stp>12/13/2006</stp>
        <stp>12/13/2006</stp>
        <stp>[Fixed Income  Prices 2004-2009.xlsx]TIPS!R626C20</stp>
        <tr r="T626" s="1"/>
      </tp>
      <tp>
        <v>1.1794500000000001</v>
        <stp/>
        <stp>##V3_BDHV12</stp>
        <stp>9128273T7 Govt</stp>
        <stp>IDX_RATIO</stp>
        <stp>12/21/2004</stp>
        <stp>12/21/2004</stp>
        <stp>[Fixed Income  Prices 2004-2009.xlsx]TIPS!R112C12</stp>
        <tr r="L112" s="1"/>
      </tp>
      <tp>
        <v>1.18144</v>
        <stp/>
        <stp>##V3_BDHV12</stp>
        <stp>9128273T7 Govt</stp>
        <stp>IDX_RATIO</stp>
        <stp>12/31/2004</stp>
        <stp>12/31/2004</stp>
        <stp>[Fixed Income  Prices 2004-2009.xlsx]TIPS!R120C12</stp>
        <tr r="L120" s="1"/>
      </tp>
      <tp>
        <v>1.16598</v>
        <stp/>
        <stp>##V3_BDHV12</stp>
        <stp>9128276R8 Govt</stp>
        <stp>IDX_RATIO</stp>
        <stp>11/30/2006</stp>
        <stp>11/30/2006</stp>
        <stp>[Fixed Income  Prices 2004-2009.xlsx]TIPS!R617C28</stp>
        <tr r="AB617" s="1"/>
      </tp>
      <tp>
        <v>1.1678999999999999</v>
        <stp/>
        <stp>##V3_BDHV12</stp>
        <stp>9128276R8 Govt</stp>
        <stp>IDX_RATIO</stp>
        <stp>11/20/2006</stp>
        <stp>11/20/2006</stp>
        <stp>[Fixed Income  Prices 2004-2009.xlsx]TIPS!R609C28</stp>
        <tr r="AB609" s="1"/>
      </tp>
      <tp>
        <v>1.16981</v>
        <stp/>
        <stp>##V3_BDHV12</stp>
        <stp>9128276R8 Govt</stp>
        <stp>IDX_RATIO</stp>
        <stp>11/10/2006</stp>
        <stp>11/10/2006</stp>
        <stp>[Fixed Income  Prices 2004-2009.xlsx]TIPS!R603C28</stp>
        <tr r="AB603" s="1"/>
      </tp>
      <tp>
        <v>1.14663</v>
        <stp/>
        <stp>##V3_BDHV12</stp>
        <stp>9128277J5 Govt</stp>
        <stp>IDX_RATIO</stp>
        <stp>11/10/2006</stp>
        <stp>11/10/2006</stp>
        <stp>[Fixed Income  Prices 2004-2009.xlsx]TIPS!R603C36</stp>
        <tr r="AJ603" s="1"/>
      </tp>
      <tp>
        <v>1.1447499999999999</v>
        <stp/>
        <stp>##V3_BDHV12</stp>
        <stp>9128277J5 Govt</stp>
        <stp>IDX_RATIO</stp>
        <stp>11/20/2006</stp>
        <stp>11/20/2006</stp>
        <stp>[Fixed Income  Prices 2004-2009.xlsx]TIPS!R609C36</stp>
        <tr r="AJ609" s="1"/>
      </tp>
      <tp>
        <v>1.1428700000000001</v>
        <stp/>
        <stp>##V3_BDHV12</stp>
        <stp>9128277J5 Govt</stp>
        <stp>IDX_RATIO</stp>
        <stp>11/30/2006</stp>
        <stp>11/30/2006</stp>
        <stp>[Fixed Income  Prices 2004-2009.xlsx]TIPS!R617C36</stp>
        <tr r="AJ617" s="1"/>
      </tp>
      <tp>
        <v>1.2328600000000001</v>
        <stp/>
        <stp>##V3_BDHV12</stp>
        <stp>9128273T7 Govt</stp>
        <stp>IDX_RATIO</stp>
        <stp>12/30/2005</stp>
        <stp>12/30/2005</stp>
        <stp>[Fixed Income  Prices 2004-2009.xlsx]TIPS!R378C12</stp>
        <tr r="L378" s="1"/>
      </tp>
      <tp>
        <v>1.2320599999999999</v>
        <stp/>
        <stp>##V3_BDHV12</stp>
        <stp>9128273T7 Govt</stp>
        <stp>IDX_RATIO</stp>
        <stp>12/20/2005</stp>
        <stp>12/20/2005</stp>
        <stp>[Fixed Income  Prices 2004-2009.xlsx]TIPS!R371C12</stp>
        <tr r="L371" s="1"/>
      </tp>
      <tp>
        <v>1.20618</v>
        <stp/>
        <stp>##V3_BDHV12</stp>
        <stp>9128275W8 Govt</stp>
        <stp>IDX_RATIO</stp>
        <stp>11/30/2006</stp>
        <stp>11/30/2006</stp>
        <stp>[Fixed Income  Prices 2004-2009.xlsx]TIPS!R617C20</stp>
        <tr r="T617" s="1"/>
      </tp>
      <tp>
        <v>1.2432099999999999</v>
        <stp/>
        <stp>##V3_BDHV12</stp>
        <stp>9128274Y5 Govt</stp>
        <stp>IDX_RATIO</stp>
        <stp>10/31/2006</stp>
        <stp>10/31/2006</stp>
        <stp>[Fixed Income  Prices 2004-2009.xlsx]TIPS!R595C16</stp>
        <tr r="P595" s="1"/>
      </tp>
      <tp>
        <v>1.2081599999999999</v>
        <stp/>
        <stp>##V3_BDHV12</stp>
        <stp>9128275W8 Govt</stp>
        <stp>IDX_RATIO</stp>
        <stp>11/20/2006</stp>
        <stp>11/20/2006</stp>
        <stp>[Fixed Income  Prices 2004-2009.xlsx]TIPS!R609C20</stp>
        <tr r="T609" s="1"/>
      </tp>
      <tp>
        <v>1.21014</v>
        <stp/>
        <stp>##V3_BDHV12</stp>
        <stp>9128275W8 Govt</stp>
        <stp>IDX_RATIO</stp>
        <stp>11/10/2006</stp>
        <stp>11/10/2006</stp>
        <stp>[Fixed Income  Prices 2004-2009.xlsx]TIPS!R603C20</stp>
        <tr r="T603" s="1"/>
      </tp>
      <tp>
        <v>1.2416400000000001</v>
        <stp/>
        <stp>##V3_BDHV12</stp>
        <stp>9128274Y5 Govt</stp>
        <stp>IDX_RATIO</stp>
        <stp>10/11/2006</stp>
        <stp>10/11/2006</stp>
        <stp>[Fixed Income  Prices 2004-2009.xlsx]TIPS!R581C16</stp>
        <tr r="P581" s="1"/>
      </tp>
      <tp>
        <v>1.16334</v>
        <stp/>
        <stp>##V3_BDHV12</stp>
        <stp>9128276R8 Govt</stp>
        <stp>IDX_RATIO</stp>
        <stp>12/13/2006</stp>
        <stp>12/13/2006</stp>
        <stp>[Fixed Income  Prices 2004-2009.xlsx]TIPS!R626C28</stp>
        <tr r="AB626" s="1"/>
      </tp>
      <tp>
        <v>1.14029</v>
        <stp/>
        <stp>##V3_BDHV12</stp>
        <stp>9128277J5 Govt</stp>
        <stp>IDX_RATIO</stp>
        <stp>12/13/2006</stp>
        <stp>12/13/2006</stp>
        <stp>[Fixed Income  Prices 2004-2009.xlsx]TIPS!R626C36</stp>
        <tr r="AJ626" s="1"/>
      </tp>
      <tp>
        <v>1.1714599999999999</v>
        <stp/>
        <stp>##V3_BDHV12</stp>
        <stp>9128276R8 Govt</stp>
        <stp>IDX_RATIO</stp>
        <stp>10/31/2006</stp>
        <stp>10/31/2006</stp>
        <stp>[Fixed Income  Prices 2004-2009.xlsx]TIPS!R595C28</stp>
        <tr r="AB595" s="1"/>
      </tp>
      <tp>
        <v>1.16998</v>
        <stp/>
        <stp>##V3_BDHV12</stp>
        <stp>9128276R8 Govt</stp>
        <stp>IDX_RATIO</stp>
        <stp>10/11/2006</stp>
        <stp>10/11/2006</stp>
        <stp>[Fixed Income  Prices 2004-2009.xlsx]TIPS!R581C28</stp>
        <tr r="AB581" s="1"/>
      </tp>
      <tp>
        <v>1.2345999999999999</v>
        <stp/>
        <stp>##V3_BDHV12</stp>
        <stp>9128274Y5 Govt</stp>
        <stp>IDX_RATIO</stp>
        <stp>12/13/2006</stp>
        <stp>12/13/2006</stp>
        <stp>[Fixed Income  Prices 2004-2009.xlsx]TIPS!R626C16</stp>
        <tr r="P626" s="1"/>
      </tp>
      <tp>
        <v>1.14679</v>
        <stp/>
        <stp>##V3_BDHV12</stp>
        <stp>9128277J5 Govt</stp>
        <stp>IDX_RATIO</stp>
        <stp>10/11/2006</stp>
        <stp>10/11/2006</stp>
        <stp>[Fixed Income  Prices 2004-2009.xlsx]TIPS!R581C36</stp>
        <tr r="AJ581" s="1"/>
      </tp>
      <tp>
        <v>1.1482399999999999</v>
        <stp/>
        <stp>##V3_BDHV12</stp>
        <stp>9128277J5 Govt</stp>
        <stp>IDX_RATIO</stp>
        <stp>10/31/2006</stp>
        <stp>10/31/2006</stp>
        <stp>[Fixed Income  Prices 2004-2009.xlsx]TIPS!R595C36</stp>
        <tr r="AJ595" s="1"/>
      </tp>
      <tp>
        <v>1.17781</v>
        <stp/>
        <stp>##V3_BDHV12</stp>
        <stp>9128275W8 Govt</stp>
        <stp>IDX_RATIO</stp>
        <stp>11/23/2005</stp>
        <stp>11/23/2005</stp>
        <stp>[Fixed Income  Prices 2004-2009.xlsx]TIPS!R352C20</stp>
        <tr r="T352" s="1"/>
      </tp>
      <tp>
        <v>1.1325400000000001</v>
        <stp/>
        <stp>##V3_BDHV12</stp>
        <stp>9128275W8 Govt</stp>
        <stp>IDX_RATIO</stp>
        <stp>12/21/2004</stp>
        <stp>12/21/2004</stp>
        <stp>[Fixed Income  Prices 2004-2009.xlsx]TIPS!R112C20</stp>
        <tr r="T112" s="1"/>
      </tp>
      <tp>
        <v>1.2532799999999999</v>
        <stp/>
        <stp>##V3_BDHV12</stp>
        <stp>9128273T7 Govt</stp>
        <stp>IDX_RATIO</stp>
        <stp>12/13/2006</stp>
        <stp>12/13/2006</stp>
        <stp>[Fixed Income  Prices 2004-2009.xlsx]TIPS!R626C12</stp>
        <tr r="L626" s="1"/>
      </tp>
      <tp>
        <v>1.13446</v>
        <stp/>
        <stp>##V3_BDHV12</stp>
        <stp>9128275W8 Govt</stp>
        <stp>IDX_RATIO</stp>
        <stp>12/31/2004</stp>
        <stp>12/31/2004</stp>
        <stp>[Fixed Income  Prices 2004-2009.xlsx]TIPS!R120C20</stp>
        <tr r="T120" s="1"/>
      </tp>
      <tp>
        <v>1.14438</v>
        <stp/>
        <stp>##V3_BDHV12</stp>
        <stp>9128276R8 Govt</stp>
        <stp>IDX_RATIO</stp>
        <stp>12/30/2005</stp>
        <stp>12/30/2005</stp>
        <stp>[Fixed Income  Prices 2004-2009.xlsx]TIPS!R378C28</stp>
        <tr r="AB378" s="1"/>
      </tp>
      <tp>
        <v>1.14364</v>
        <stp/>
        <stp>##V3_BDHV12</stp>
        <stp>9128276R8 Govt</stp>
        <stp>IDX_RATIO</stp>
        <stp>12/20/2005</stp>
        <stp>12/20/2005</stp>
        <stp>[Fixed Income  Prices 2004-2009.xlsx]TIPS!R371C28</stp>
        <tr r="AB371" s="1"/>
      </tp>
      <tp>
        <v>1.1216999999999999</v>
        <stp/>
        <stp>##V3_BDHV12</stp>
        <stp>9128277J5 Govt</stp>
        <stp>IDX_RATIO</stp>
        <stp>12/30/2005</stp>
        <stp>12/30/2005</stp>
        <stp>[Fixed Income  Prices 2004-2009.xlsx]TIPS!R378C36</stp>
        <tr r="AJ378" s="1"/>
      </tp>
      <tp>
        <v>1.12097</v>
        <stp/>
        <stp>##V3_BDHV12</stp>
        <stp>9128277J5 Govt</stp>
        <stp>IDX_RATIO</stp>
        <stp>12/20/2005</stp>
        <stp>12/20/2005</stp>
        <stp>[Fixed Income  Prices 2004-2009.xlsx]TIPS!R371C36</stp>
        <tr r="AJ371" s="1"/>
      </tp>
      <tp>
        <v>1.16351</v>
        <stp/>
        <stp>##V3_BDHV12</stp>
        <stp>9128275W8 Govt</stp>
        <stp>IDX_RATIO</stp>
        <stp>10/12/2005</stp>
        <stp>10/12/2005</stp>
        <stp>[Fixed Income  Prices 2004-2009.xlsx]TIPS!R322C20</stp>
        <tr r="T322" s="1"/>
      </tp>
      <tp>
        <v>1.2136899999999999</v>
        <stp/>
        <stp>##V3_BDHV12</stp>
        <stp>9128274Y5 Govt</stp>
        <stp>IDX_RATIO</stp>
        <stp>12/20/2005</stp>
        <stp>12/20/2005</stp>
        <stp>[Fixed Income  Prices 2004-2009.xlsx]TIPS!R371C16</stp>
        <tr r="P371" s="1"/>
      </tp>
      <tp>
        <v>1.21448</v>
        <stp/>
        <stp>##V3_BDHV12</stp>
        <stp>9128274Y5 Govt</stp>
        <stp>IDX_RATIO</stp>
        <stp>12/30/2005</stp>
        <stp>12/30/2005</stp>
        <stp>[Fixed Income  Prices 2004-2009.xlsx]TIPS!R378C16</stp>
        <tr r="P378" s="1"/>
      </tp>
      <tp>
        <v>1.26203</v>
        <stp/>
        <stp>##V3_BDHV12</stp>
        <stp>9128273T7 Govt</stp>
        <stp>IDX_RATIO</stp>
        <stp>10/31/2006</stp>
        <stp>10/31/2006</stp>
        <stp>[Fixed Income  Prices 2004-2009.xlsx]TIPS!R595C12</stp>
        <tr r="L595" s="1"/>
      </tp>
      <tp>
        <v>1.2604299999999999</v>
        <stp/>
        <stp>##V3_BDHV12</stp>
        <stp>9128273T7 Govt</stp>
        <stp>IDX_RATIO</stp>
        <stp>10/11/2006</stp>
        <stp>10/11/2006</stp>
        <stp>[Fixed Income  Prices 2004-2009.xlsx]TIPS!R581C12</stp>
        <tr r="L581" s="1"/>
      </tp>
      <tp>
        <v>1.2082900000000001</v>
        <stp/>
        <stp>##V3_BDHV12</stp>
        <stp>9128274Y5 Govt</stp>
        <stp>IDX_RATIO</stp>
        <stp>11/23/2005</stp>
        <stp>11/23/2005</stp>
        <stp>[Fixed Income  Prices 2004-2009.xlsx]TIPS!R352C16</stp>
        <tr r="P352" s="1"/>
      </tp>
      <tp>
        <v>1.1247400000000001</v>
        <stp/>
        <stp>##V3_BDHV12</stp>
        <stp>9128276R8 Govt</stp>
        <stp>IDX_RATIO</stp>
        <stp>10/12/2005</stp>
        <stp>10/12/2005</stp>
        <stp>[Fixed Income  Prices 2004-2009.xlsx]TIPS!R322C28</stp>
        <tr r="AB322" s="1"/>
      </tp>
      <tp>
        <v>1.1618599999999999</v>
        <stp/>
        <stp>##V3_BDHV12</stp>
        <stp>9128274Y5 Govt</stp>
        <stp>IDX_RATIO</stp>
        <stp>12/21/2004</stp>
        <stp>12/21/2004</stp>
        <stp>[Fixed Income  Prices 2004-2009.xlsx]TIPS!R112C16</stp>
        <tr r="P112" s="1"/>
      </tp>
      <tp>
        <v>1.1638299999999999</v>
        <stp/>
        <stp>##V3_BDHV12</stp>
        <stp>9128274Y5 Govt</stp>
        <stp>IDX_RATIO</stp>
        <stp>12/31/2004</stp>
        <stp>12/31/2004</stp>
        <stp>[Fixed Income  Prices 2004-2009.xlsx]TIPS!R120C16</stp>
        <tr r="P120" s="1"/>
      </tp>
      <tp>
        <v>1.1024400000000001</v>
        <stp/>
        <stp>##V3_BDHV12</stp>
        <stp>9128277J5 Govt</stp>
        <stp>IDX_RATIO</stp>
        <stp>10/12/2005</stp>
        <stp>10/12/2005</stp>
        <stp>[Fixed Income  Prices 2004-2009.xlsx]TIPS!R322C36</stp>
        <tr r="AJ322" s="1"/>
      </tp>
      <tp>
        <v>1.1830700000000001</v>
        <stp/>
        <stp>##V3_BDHV12</stp>
        <stp>9128275W8 Govt</stp>
        <stp>IDX_RATIO</stp>
        <stp>12/20/2005</stp>
        <stp>12/20/2005</stp>
        <stp>[Fixed Income  Prices 2004-2009.xlsx]TIPS!R371C20</stp>
        <tr r="T371" s="1"/>
      </tp>
      <tp>
        <v>1.1838299999999999</v>
        <stp/>
        <stp>##V3_BDHV12</stp>
        <stp>9128275W8 Govt</stp>
        <stp>IDX_RATIO</stp>
        <stp>12/30/2005</stp>
        <stp>12/30/2005</stp>
        <stp>[Fixed Income  Prices 2004-2009.xlsx]TIPS!R378C20</stp>
        <tr r="T378" s="1"/>
      </tp>
      <tp>
        <v>1.2581899999999999</v>
        <stp/>
        <stp>##V3_BDHV12</stp>
        <stp>9128273T7 Govt</stp>
        <stp>IDX_RATIO</stp>
        <stp>11/20/2006</stp>
        <stp>11/20/2006</stp>
        <stp>[Fixed Income  Prices 2004-2009.xlsx]TIPS!R609C12</stp>
        <tr r="L609" s="1"/>
      </tp>
      <tp>
        <v>1.25613</v>
        <stp/>
        <stp>##V3_BDHV12</stp>
        <stp>9128273T7 Govt</stp>
        <stp>IDX_RATIO</stp>
        <stp>11/30/2006</stp>
        <stp>11/30/2006</stp>
        <stp>[Fixed Income  Prices 2004-2009.xlsx]TIPS!R617C12</stp>
        <tr r="L617" s="1"/>
      </tp>
      <tp>
        <v>1.2602500000000001</v>
        <stp/>
        <stp>##V3_BDHV12</stp>
        <stp>9128273T7 Govt</stp>
        <stp>IDX_RATIO</stp>
        <stp>11/10/2006</stp>
        <stp>11/10/2006</stp>
        <stp>[Fixed Income  Prices 2004-2009.xlsx]TIPS!R603C12</stp>
        <tr r="L603" s="1"/>
      </tp>
      <tp>
        <v>1.0948</v>
        <stp/>
        <stp>##V3_BDHV12</stp>
        <stp>9128276R8 Govt</stp>
        <stp>IDX_RATIO</stp>
        <stp>12/21/2004</stp>
        <stp>12/21/2004</stp>
        <stp>[Fixed Income  Prices 2004-2009.xlsx]TIPS!R112C28</stp>
        <tr r="AB112" s="1"/>
      </tp>
      <tp>
        <v>1.09666</v>
        <stp/>
        <stp>##V3_BDHV12</stp>
        <stp>9128276R8 Govt</stp>
        <stp>IDX_RATIO</stp>
        <stp>12/31/2004</stp>
        <stp>12/31/2004</stp>
        <stp>[Fixed Income  Prices 2004-2009.xlsx]TIPS!R120C28</stp>
        <tr r="AB120" s="1"/>
      </tp>
      <tp>
        <v>1.19363</v>
        <stp/>
        <stp>##V3_BDHV12</stp>
        <stp>9128274Y5 Govt</stp>
        <stp>IDX_RATIO</stp>
        <stp>10/12/2005</stp>
        <stp>10/12/2005</stp>
        <stp>[Fixed Income  Prices 2004-2009.xlsx]TIPS!R322C16</stp>
        <tr r="P322" s="1"/>
      </tp>
      <tp>
        <v>1.13856</v>
        <stp/>
        <stp>##V3_BDHV12</stp>
        <stp>9128276R8 Govt</stp>
        <stp>IDX_RATIO</stp>
        <stp>11/23/2005</stp>
        <stp>11/23/2005</stp>
        <stp>[Fixed Income  Prices 2004-2009.xlsx]TIPS!R352C28</stp>
        <tr r="AB352" s="1"/>
      </tp>
      <tp>
        <v>1.11599</v>
        <stp/>
        <stp>##V3_BDHV12</stp>
        <stp>9128277J5 Govt</stp>
        <stp>IDX_RATIO</stp>
        <stp>11/23/2005</stp>
        <stp>11/23/2005</stp>
        <stp>[Fixed Income  Prices 2004-2009.xlsx]TIPS!R352C36</stp>
        <tr r="AJ352" s="1"/>
      </tp>
      <tp>
        <v>1.0749200000000001</v>
        <stp/>
        <stp>##V3_BDHV12</stp>
        <stp>9128277J5 Govt</stp>
        <stp>IDX_RATIO</stp>
        <stp>12/31/2004</stp>
        <stp>12/31/2004</stp>
        <stp>[Fixed Income  Prices 2004-2009.xlsx]TIPS!R120C36</stp>
        <tr r="AJ120" s="1"/>
      </tp>
      <tp>
        <v>1.0730999999999999</v>
        <stp/>
        <stp>##V3_BDHV12</stp>
        <stp>9128277J5 Govt</stp>
        <stp>IDX_RATIO</stp>
        <stp>12/21/2004</stp>
        <stp>12/21/2004</stp>
        <stp>[Fixed Income  Prices 2004-2009.xlsx]TIPS!R112C36</stp>
        <tr r="AJ112" s="1"/>
      </tp>
      <tp>
        <v>38191</v>
        <stp/>
        <stp>##V3_BDHV12</stp>
        <stp>9128273T7 GOVT</stp>
        <stp>PX_DIRTY_MID</stp>
        <stp>7/23/2004</stp>
        <stp>11/19/2009</stp>
        <stp>[Fixed Income  Prices 2004-2009.xlsx]TIPS!R5C10</stp>
        <stp>cols=2;rows=906</stp>
        <tr r="J5" s="1"/>
      </tp>
      <tp>
        <v>1.2893399999999999</v>
        <stp/>
        <stp>##V3_BDHV12</stp>
        <stp>9128273T7 Govt</stp>
        <stp>IDX_RATIO</stp>
        <stp>11/21/2007</stp>
        <stp>11/21/2007</stp>
        <stp>[Fixed Income  Prices 2004-2009.xlsx]TIPS!R871C12</stp>
        <tr r="L871" s="1"/>
      </tp>
      <tp>
        <v>1.2871299999999999</v>
        <stp/>
        <stp>##V3_BDHV12</stp>
        <stp>9128273T7 Govt</stp>
        <stp>IDX_RATIO</stp>
        <stp>10/30/2007</stp>
        <stp>10/30/2007</stp>
        <stp>[Fixed Income  Prices 2004-2009.xlsx]TIPS!R855C12</stp>
        <tr r="L855" s="1"/>
      </tp>
      <tp>
        <v>1.2886500000000001</v>
        <stp/>
        <stp>##V3_BDHV12</stp>
        <stp>9128273T7 Govt</stp>
        <stp>IDX_RATIO</stp>
        <stp>10/10/2007</stp>
        <stp>10/10/2007</stp>
        <stp>[Fixed Income  Prices 2004-2009.xlsx]TIPS!R841C12</stp>
        <tr r="L841" s="1"/>
      </tp>
      <tp>
        <v>1.2915000000000001</v>
        <stp/>
        <stp>##V3_BDHV12</stp>
        <stp>9128273T7 Govt</stp>
        <stp>IDX_RATIO</stp>
        <stp>12/12/2007</stp>
        <stp>12/12/2007</stp>
        <stp>[Fixed Income  Prices 2004-2009.xlsx]TIPS!R886C12</stp>
        <tr r="L886" s="1"/>
      </tp>
      <tp>
        <v>1.23594</v>
        <stp/>
        <stp>##V3_BDHV12</stp>
        <stp>9128275W8 Govt</stp>
        <stp>IDX_RATIO</stp>
        <stp>10/30/2007</stp>
        <stp>10/30/2007</stp>
        <stp>[Fixed Income  Prices 2004-2009.xlsx]TIPS!R855C20</stp>
        <tr r="T855" s="1"/>
      </tp>
      <tp>
        <v>1.2374100000000001</v>
        <stp/>
        <stp>##V3_BDHV12</stp>
        <stp>9128275W8 Govt</stp>
        <stp>IDX_RATIO</stp>
        <stp>10/10/2007</stp>
        <stp>10/10/2007</stp>
        <stp>[Fixed Income  Prices 2004-2009.xlsx]TIPS!R841C20</stp>
        <tr r="T841" s="1"/>
      </tp>
      <tp>
        <v>1.2722500000000001</v>
        <stp/>
        <stp>##V3_BDHV12</stp>
        <stp>9128274Y5 Govt</stp>
        <stp>IDX_RATIO</stp>
        <stp>12/12/2007</stp>
        <stp>12/12/2007</stp>
        <stp>[Fixed Income  Prices 2004-2009.xlsx]TIPS!R886C16</stp>
        <tr r="P886" s="1"/>
      </tp>
      <tp>
        <v>1.23807</v>
        <stp/>
        <stp>##V3_BDHV12</stp>
        <stp>9128275W8 Govt</stp>
        <stp>IDX_RATIO</stp>
        <stp>11/21/2007</stp>
        <stp>11/21/2007</stp>
        <stp>[Fixed Income  Prices 2004-2009.xlsx]TIPS!R871C20</stp>
        <tr r="T871" s="1"/>
      </tp>
      <tp>
        <v>1.19882</v>
        <stp/>
        <stp>##V3_BDHV12</stp>
        <stp>9128276R8 Govt</stp>
        <stp>IDX_RATIO</stp>
        <stp>12/12/2007</stp>
        <stp>12/12/2007</stp>
        <stp>[Fixed Income  Prices 2004-2009.xlsx]TIPS!R886C28</stp>
        <tr r="AB886" s="1"/>
      </tp>
      <tp>
        <v>1.17506</v>
        <stp/>
        <stp>##V3_BDHV12</stp>
        <stp>9128277J5 Govt</stp>
        <stp>IDX_RATIO</stp>
        <stp>12/12/2007</stp>
        <stp>12/12/2007</stp>
        <stp>[Fixed Income  Prices 2004-2009.xlsx]TIPS!R886C36</stp>
        <tr r="AJ886" s="1"/>
      </tp>
      <tp>
        <v>1.2679400000000001</v>
        <stp/>
        <stp>##V3_BDHV12</stp>
        <stp>9128274Y5 Govt</stp>
        <stp>IDX_RATIO</stp>
        <stp>10/30/2007</stp>
        <stp>10/30/2007</stp>
        <stp>[Fixed Income  Prices 2004-2009.xlsx]TIPS!R855C16</stp>
        <tr r="P855" s="1"/>
      </tp>
      <tp>
        <v>1.2694399999999999</v>
        <stp/>
        <stp>##V3_BDHV12</stp>
        <stp>9128274Y5 Govt</stp>
        <stp>IDX_RATIO</stp>
        <stp>10/10/2007</stp>
        <stp>10/10/2007</stp>
        <stp>[Fixed Income  Prices 2004-2009.xlsx]TIPS!R841C16</stp>
        <tr r="P841" s="1"/>
      </tp>
      <tp>
        <v>1.24014</v>
        <stp/>
        <stp>##V3_BDHV12</stp>
        <stp>9128275W8 Govt</stp>
        <stp>IDX_RATIO</stp>
        <stp>12/12/2007</stp>
        <stp>12/12/2007</stp>
        <stp>[Fixed Income  Prices 2004-2009.xlsx]TIPS!R886C20</stp>
        <tr r="T886" s="1"/>
      </tp>
      <tp>
        <v>1.1968099999999999</v>
        <stp/>
        <stp>##V3_BDHV12</stp>
        <stp>9128276R8 Govt</stp>
        <stp>IDX_RATIO</stp>
        <stp>11/21/2007</stp>
        <stp>11/21/2007</stp>
        <stp>[Fixed Income  Prices 2004-2009.xlsx]TIPS!R871C28</stp>
        <tr r="AB871" s="1"/>
      </tp>
      <tp>
        <v>1.17309</v>
        <stp/>
        <stp>##V3_BDHV12</stp>
        <stp>9128277J5 Govt</stp>
        <stp>IDX_RATIO</stp>
        <stp>11/21/2007</stp>
        <stp>11/21/2007</stp>
        <stp>[Fixed Income  Prices 2004-2009.xlsx]TIPS!R871C36</stp>
        <tr r="AJ871" s="1"/>
      </tp>
      <tp>
        <v>1.2701199999999999</v>
        <stp/>
        <stp>##V3_BDHV12</stp>
        <stp>9128274Y5 Govt</stp>
        <stp>IDX_RATIO</stp>
        <stp>11/21/2007</stp>
        <stp>11/21/2007</stp>
        <stp>[Fixed Income  Prices 2004-2009.xlsx]TIPS!R871C16</stp>
        <tr r="P871" s="1"/>
      </tp>
      <tp>
        <v>1.19476</v>
        <stp/>
        <stp>##V3_BDHV12</stp>
        <stp>9128276R8 Govt</stp>
        <stp>IDX_RATIO</stp>
        <stp>10/30/2007</stp>
        <stp>10/30/2007</stp>
        <stp>[Fixed Income  Prices 2004-2009.xlsx]TIPS!R855C28</stp>
        <tr r="AB855" s="1"/>
      </tp>
      <tp>
        <v>1.19617</v>
        <stp/>
        <stp>##V3_BDHV12</stp>
        <stp>9128276R8 Govt</stp>
        <stp>IDX_RATIO</stp>
        <stp>10/10/2007</stp>
        <stp>10/10/2007</stp>
        <stp>[Fixed Income  Prices 2004-2009.xlsx]TIPS!R841C28</stp>
        <tr r="AB841" s="1"/>
      </tp>
      <tp>
        <v>1.1724600000000001</v>
        <stp/>
        <stp>##V3_BDHV12</stp>
        <stp>9128277J5 Govt</stp>
        <stp>IDX_RATIO</stp>
        <stp>10/10/2007</stp>
        <stp>10/10/2007</stp>
        <stp>[Fixed Income  Prices 2004-2009.xlsx]TIPS!R841C36</stp>
        <tr r="AJ841" s="1"/>
      </tp>
      <tp>
        <v>1.1710799999999999</v>
        <stp/>
        <stp>##V3_BDHV12</stp>
        <stp>9128277J5 Govt</stp>
        <stp>IDX_RATIO</stp>
        <stp>10/30/2007</stp>
        <stp>10/30/2007</stp>
        <stp>[Fixed Income  Prices 2004-2009.xlsx]TIPS!R855C36</stp>
        <tr r="AJ855" s="1"/>
      </tp>
      <tp>
        <v>1.0587200000000001</v>
        <stp/>
        <stp>##V3_BDHV12</stp>
        <stp>912828GX2 Govt</stp>
        <stp>IDX_RATIO</stp>
        <stp>10/20/2008</stp>
        <stp>10/20/2008</stp>
        <stp>[Fixed Income  Prices 2004-2009.xlsx]TIPS!R337C88</stp>
        <tr r="CJ337" s="1"/>
      </tp>
      <tp>
        <v>1.0600799999999999</v>
        <stp/>
        <stp>##V3_BDHV12</stp>
        <stp>912828GX2 Govt</stp>
        <stp>IDX_RATIO</stp>
        <stp>10/10/2008</stp>
        <stp>10/10/2008</stp>
        <stp>[Fixed Income  Prices 2004-2009.xlsx]TIPS!R331C88</stp>
        <tr r="CJ331" s="1"/>
      </tp>
      <tp>
        <v>1.05735</v>
        <stp/>
        <stp>##V3_BDHV12</stp>
        <stp>912828GX2 Govt</stp>
        <stp>IDX_RATIO</stp>
        <stp>10/30/2008</stp>
        <stp>10/30/2008</stp>
        <stp>[Fixed Income  Prices 2004-2009.xlsx]TIPS!R345C88</stp>
        <tr r="CJ345" s="1"/>
      </tp>
      <tp>
        <v>1.0355700000000001</v>
        <stp/>
        <stp>##V3_BDHV12</stp>
        <stp>912828HW3 Govt</stp>
        <stp>IDX_RATIO</stp>
        <stp>11/21/2008</stp>
        <stp>11/21/2008</stp>
        <stp>[Fixed Income  Prices 2004-2009.xlsx]TIPS!R157C48</stp>
        <tr r="AV157" s="1"/>
      </tp>
      <tp>
        <v>1.0360499999999999</v>
        <stp/>
        <stp>##V3_BDHV12</stp>
        <stp>912828HW3 Govt</stp>
        <stp>IDX_RATIO</stp>
        <stp>11/11/2008</stp>
        <stp>11/11/2008</stp>
        <stp>[Fixed Income  Prices 2004-2009.xlsx]TIPS!R149C48</stp>
        <tr r="AV149" s="1"/>
      </tp>
      <tp>
        <v>1.0875999999999999</v>
        <stp/>
        <stp>##V3_BDHV12</stp>
        <stp>912828FB1 Govt</stp>
        <stp>IDX_RATIO</stp>
        <stp>11/10/2009</stp>
        <stp>11/10/2009</stp>
        <stp>[Fixed Income  Prices 2004-2009.xlsx]TIPS!R930C32</stp>
        <tr r="AF930" s="1"/>
      </tp>
      <tp>
        <v>1.0200400000000001</v>
        <stp/>
        <stp>##V3_BDHV12</stp>
        <stp>912828KM1 Govt</stp>
        <stp>IDX_RATIO</stp>
        <stp>11/10/2009</stp>
        <stp>11/10/2009</stp>
        <stp>[Fixed Income  Prices 2004-2009.xlsx]TIPS!R148C60</stp>
        <tr r="BH148" s="1"/>
      </tp>
      <tp>
        <v>1.0561</v>
        <stp/>
        <stp>##V3_BDHV12</stp>
        <stp>912828GX2 Govt</stp>
        <stp>IDX_RATIO</stp>
        <stp>11/21/2008</stp>
        <stp>11/21/2008</stp>
        <stp>[Fixed Income  Prices 2004-2009.xlsx]TIPS!R361C88</stp>
        <tr r="CJ361" s="1"/>
      </tp>
      <tp>
        <v>1.0565899999999999</v>
        <stp/>
        <stp>##V3_BDHV12</stp>
        <stp>912828GX2 Govt</stp>
        <stp>IDX_RATIO</stp>
        <stp>11/11/2008</stp>
        <stp>11/11/2008</stp>
        <stp>[Fixed Income  Prices 2004-2009.xlsx]TIPS!R353C88</stp>
        <tr r="CJ353" s="1"/>
      </tp>
      <tp>
        <v>1.0367900000000001</v>
        <stp/>
        <stp>##V3_BDHV12</stp>
        <stp>912828HW3 Govt</stp>
        <stp>IDX_RATIO</stp>
        <stp>10/30/2008</stp>
        <stp>10/30/2008</stp>
        <stp>[Fixed Income  Prices 2004-2009.xlsx]TIPS!R141C48</stp>
        <tr r="AV141" s="1"/>
      </tp>
      <tp>
        <v>1.0394699999999999</v>
        <stp/>
        <stp>##V3_BDHV12</stp>
        <stp>912828HW3 Govt</stp>
        <stp>IDX_RATIO</stp>
        <stp>10/10/2008</stp>
        <stp>10/10/2008</stp>
        <stp>[Fixed Income  Prices 2004-2009.xlsx]TIPS!R127C48</stp>
        <tr r="AV127" s="1"/>
      </tp>
      <tp>
        <v>1.03813</v>
        <stp/>
        <stp>##V3_BDHV12</stp>
        <stp>912828HW3 Govt</stp>
        <stp>IDX_RATIO</stp>
        <stp>10/20/2008</stp>
        <stp>10/20/2008</stp>
        <stp>[Fixed Income  Prices 2004-2009.xlsx]TIPS!R133C48</stp>
        <tr r="AV133" s="1"/>
      </tp>
      <tp>
        <v>1.08653</v>
        <stp/>
        <stp>##V3_BDHV12</stp>
        <stp>912828FB1 Govt</stp>
        <stp>IDX_RATIO</stp>
        <stp>10/21/2009</stp>
        <stp>10/21/2009</stp>
        <stp>[Fixed Income  Prices 2004-2009.xlsx]TIPS!R916C32</stp>
        <tr r="AF916" s="1"/>
      </tp>
      <tp>
        <v>1.0190399999999999</v>
        <stp/>
        <stp>##V3_BDHV12</stp>
        <stp>912828KM1 Govt</stp>
        <stp>IDX_RATIO</stp>
        <stp>10/21/2009</stp>
        <stp>10/21/2009</stp>
        <stp>[Fixed Income  Prices 2004-2009.xlsx]TIPS!R134C60</stp>
        <tr r="BH134" s="1"/>
      </tp>
      <tp>
        <v>1.02033</v>
        <stp/>
        <stp>##V3_BDHV12</stp>
        <stp>912828HW3 Govt</stp>
        <stp>IDX_RATIO</stp>
        <stp>10/21/2009</stp>
        <stp>10/21/2009</stp>
        <stp>[Fixed Income  Prices 2004-2009.xlsx]TIPS!R395C48</stp>
        <tr r="AV395" s="1"/>
      </tp>
      <tp>
        <v>1.05183</v>
        <stp/>
        <stp>##V3_BDHV12</stp>
        <stp>912828GX2 Govt</stp>
        <stp>IDX_RATIO</stp>
        <stp>12/12/2008</stp>
        <stp>12/12/2008</stp>
        <stp>[Fixed Income  Prices 2004-2009.xlsx]TIPS!R376C88</stp>
        <tr r="CJ376" s="1"/>
      </tp>
      <tp>
        <v>1.0483899999999999</v>
        <stp/>
        <stp>##V3_BDHV12</stp>
        <stp>912828GX2 Govt</stp>
        <stp>IDX_RATIO</stp>
        <stp>12/22/2008</stp>
        <stp>12/22/2008</stp>
        <stp>[Fixed Income  Prices 2004-2009.xlsx]TIPS!R382C88</stp>
        <tr r="CJ382" s="1"/>
      </tp>
      <tp>
        <v>1.03138</v>
        <stp/>
        <stp>##V3_BDHV12</stp>
        <stp>912828HW3 Govt</stp>
        <stp>IDX_RATIO</stp>
        <stp>12/12/2008</stp>
        <stp>12/12/2008</stp>
        <stp>[Fixed Income  Prices 2004-2009.xlsx]TIPS!R172C48</stp>
        <tr r="AV172" s="1"/>
      </tp>
      <tp>
        <v>1.0280100000000001</v>
        <stp/>
        <stp>##V3_BDHV12</stp>
        <stp>912828HW3 Govt</stp>
        <stp>IDX_RATIO</stp>
        <stp>12/22/2008</stp>
        <stp>12/22/2008</stp>
        <stp>[Fixed Income  Prices 2004-2009.xlsx]TIPS!R178C48</stp>
        <tr r="AV178" s="1"/>
      </tp>
      <tp>
        <v>1.0213300000000001</v>
        <stp/>
        <stp>##V3_BDHV12</stp>
        <stp>912828HW3 Govt</stp>
        <stp>IDX_RATIO</stp>
        <stp>11/10/2009</stp>
        <stp>11/10/2009</stp>
        <stp>[Fixed Income  Prices 2004-2009.xlsx]TIPS!R409C48</stp>
        <tr r="AV409" s="1"/>
      </tp>
      <tp>
        <v>1.081</v>
        <stp/>
        <stp>##V3_BDHV12</stp>
        <stp>912828GD6 Govt</stp>
        <stp>IDX_RATIO</stp>
        <stp>12/12/2008</stp>
        <stp>12/12/2008</stp>
        <stp>[Fixed Income  Prices 2004-2009.xlsx]TIPS!R506C84</stp>
        <tr r="CF506" s="1"/>
      </tp>
      <tp>
        <v>1.0774600000000001</v>
        <stp/>
        <stp>##V3_BDHV12</stp>
        <stp>912828GD6 Govt</stp>
        <stp>IDX_RATIO</stp>
        <stp>12/22/2008</stp>
        <stp>12/22/2008</stp>
        <stp>[Fixed Income  Prices 2004-2009.xlsx]TIPS!R512C84</stp>
        <tr r="CF512" s="1"/>
      </tp>
      <tp>
        <v>1.07046</v>
        <stp/>
        <stp>##V3_BDHV12</stp>
        <stp>912828GD6 Govt</stp>
        <stp>IDX_RATIO</stp>
        <stp>11/10/2009</stp>
        <stp>11/10/2009</stp>
        <stp>[Fixed Income  Prices 2004-2009.xlsx]TIPS!R743C84</stp>
        <tr r="CF743" s="1"/>
      </tp>
      <tp>
        <v>1.12076</v>
        <stp/>
        <stp>##V3_BDHV12</stp>
        <stp>912828EA4 Govt</stp>
        <stp>IDX_RATIO</stp>
        <stp>12/12/2008</stp>
        <stp>12/12/2008</stp>
        <stp>[Fixed Income  Prices 2004-2009.xlsx]TIPS!R894C72</stp>
        <tr r="BT894" s="1"/>
      </tp>
      <tp>
        <v>1.0851200000000001</v>
        <stp/>
        <stp>##V3_BDHV12</stp>
        <stp>912828FL9 Govt</stp>
        <stp>IDX_RATIO</stp>
        <stp>10/30/2008</stp>
        <stp>10/30/2008</stp>
        <stp>[Fixed Income  Prices 2004-2009.xlsx]TIPS!R605C80</stp>
        <tr r="CB605" s="1"/>
      </tp>
      <tp>
        <v>1.04158</v>
        <stp/>
        <stp>##V3_BDHV12</stp>
        <stp>912828GX2 Govt</stp>
        <stp>IDX_RATIO</stp>
        <stp>11/10/2009</stp>
        <stp>11/10/2009</stp>
        <stp>[Fixed Income  Prices 2004-2009.xlsx]TIPS!R613C88</stp>
        <tr r="CJ613" s="1"/>
      </tp>
      <tp>
        <v>1.06941</v>
        <stp/>
        <stp>##V3_BDHV12</stp>
        <stp>912828GD6 Govt</stp>
        <stp>IDX_RATIO</stp>
        <stp>10/21/2009</stp>
        <stp>10/21/2009</stp>
        <stp>[Fixed Income  Prices 2004-2009.xlsx]TIPS!R729C84</stp>
        <tr r="CF729" s="1"/>
      </tp>
      <tp>
        <v>1.1171</v>
        <stp/>
        <stp>##V3_BDHV12</stp>
        <stp>912828EA4 Govt</stp>
        <stp>IDX_RATIO</stp>
        <stp>12/22/2008</stp>
        <stp>12/22/2008</stp>
        <stp>[Fixed Income  Prices 2004-2009.xlsx]TIPS!R900C72</stp>
        <tr r="BT900" s="1"/>
      </tp>
      <tp>
        <v>1.0843400000000001</v>
        <stp/>
        <stp>##V3_BDHV12</stp>
        <stp>912828FL9 Govt</stp>
        <stp>IDX_RATIO</stp>
        <stp>11/11/2008</stp>
        <stp>11/11/2008</stp>
        <stp>[Fixed Income  Prices 2004-2009.xlsx]TIPS!R613C80</stp>
        <tr r="CB613" s="1"/>
      </tp>
      <tp>
        <v>1.0838399999999999</v>
        <stp/>
        <stp>##V3_BDHV12</stp>
        <stp>912828FL9 Govt</stp>
        <stp>IDX_RATIO</stp>
        <stp>11/21/2008</stp>
        <stp>11/21/2008</stp>
        <stp>[Fixed Income  Prices 2004-2009.xlsx]TIPS!R621C80</stp>
        <tr r="CB621" s="1"/>
      </tp>
      <tp>
        <v>1.0865899999999999</v>
        <stp/>
        <stp>##V3_BDHV12</stp>
        <stp>912828ET3 Govt</stp>
        <stp>IDX_RATIO</stp>
        <stp>10/21/2009</stp>
        <stp>10/21/2009</stp>
        <stp>[Fixed Income  Prices 2004-2009.xlsx]TIPS!R989C76</stp>
        <tr r="BX989" s="1"/>
      </tp>
      <tp>
        <v>1.1280999999999999</v>
        <stp/>
        <stp>##V3_BDHV12</stp>
        <stp>912828EA4 Govt</stp>
        <stp>IDX_RATIO</stp>
        <stp>10/20/2008</stp>
        <stp>10/20/2008</stp>
        <stp>[Fixed Income  Prices 2004-2009.xlsx]TIPS!R855C72</stp>
        <tr r="BT855" s="1"/>
      </tp>
      <tp>
        <v>1.1295500000000001</v>
        <stp/>
        <stp>##V3_BDHV12</stp>
        <stp>912828EA4 Govt</stp>
        <stp>IDX_RATIO</stp>
        <stp>10/10/2008</stp>
        <stp>10/10/2008</stp>
        <stp>[Fixed Income  Prices 2004-2009.xlsx]TIPS!R849C72</stp>
        <tr r="BT849" s="1"/>
      </tp>
      <tp>
        <v>1.1266400000000001</v>
        <stp/>
        <stp>##V3_BDHV12</stp>
        <stp>912828EA4 Govt</stp>
        <stp>IDX_RATIO</stp>
        <stp>10/30/2008</stp>
        <stp>10/30/2008</stp>
        <stp>[Fixed Income  Prices 2004-2009.xlsx]TIPS!R863C72</stp>
        <tr r="BT863" s="1"/>
      </tp>
      <tp>
        <v>1.08589</v>
        <stp/>
        <stp>##V3_BDHV12</stp>
        <stp>912828GD6 Govt</stp>
        <stp>IDX_RATIO</stp>
        <stp>11/11/2008</stp>
        <stp>11/11/2008</stp>
        <stp>[Fixed Income  Prices 2004-2009.xlsx]TIPS!R483C84</stp>
        <tr r="CF483" s="1"/>
      </tp>
      <tp>
        <v>1.0759300000000001</v>
        <stp/>
        <stp>##V3_BDHV12</stp>
        <stp>912828FL9 Govt</stp>
        <stp>IDX_RATIO</stp>
        <stp>12/22/2008</stp>
        <stp>12/22/2008</stp>
        <stp>[Fixed Income  Prices 2004-2009.xlsx]TIPS!R642C80</stp>
        <tr r="CB642" s="1"/>
      </tp>
      <tp>
        <v>1.0853900000000001</v>
        <stp/>
        <stp>##V3_BDHV12</stp>
        <stp>912828GD6 Govt</stp>
        <stp>IDX_RATIO</stp>
        <stp>11/21/2008</stp>
        <stp>11/21/2008</stp>
        <stp>[Fixed Income  Prices 2004-2009.xlsx]TIPS!R491C84</stp>
        <tr r="CF491" s="1"/>
      </tp>
      <tp>
        <v>1.0794600000000001</v>
        <stp/>
        <stp>##V3_BDHV12</stp>
        <stp>912828FL9 Govt</stp>
        <stp>IDX_RATIO</stp>
        <stp>12/12/2008</stp>
        <stp>12/12/2008</stp>
        <stp>[Fixed Income  Prices 2004-2009.xlsx]TIPS!R636C80</stp>
        <tr r="CB636" s="1"/>
      </tp>
      <tp>
        <v>39196</v>
        <stp/>
        <stp>##V3_BDHV12</stp>
        <stp>912828GN4 GOVT</stp>
        <stp>PX_DIRTY_MID</stp>
        <stp>7/23/2004</stp>
        <stp>11/19/2009</stp>
        <stp>[Fixed Income  Prices 2004-2009.xlsx]TIPS!R5C38</stp>
        <stp>cols=2;rows=673</stp>
        <tr r="AL5" s="1"/>
      </tp>
      <tp>
        <v>1.00874</v>
        <stp/>
        <stp>##V3_BDHV12</stp>
        <stp>912828LA6 Govt</stp>
        <stp>IDX_RATIO</stp>
        <stp>9/28/2009</stp>
        <stp>9/28/2009</stp>
        <stp>[Fixed Income  Prices 2004-2009.xlsx]TIPS!R64C104</stp>
        <tr r="CZ64" s="1"/>
      </tp>
      <tp>
        <v>1.0405599999999999</v>
        <stp/>
        <stp>##V3_BDHV12</stp>
        <stp>912828GX2 Govt</stp>
        <stp>IDX_RATIO</stp>
        <stp>10/21/2009</stp>
        <stp>10/21/2009</stp>
        <stp>[Fixed Income  Prices 2004-2009.xlsx]TIPS!R599C88</stp>
        <tr r="CJ599" s="1"/>
      </tp>
      <tp>
        <v>1.0879300000000001</v>
        <stp/>
        <stp>##V3_BDHV12</stp>
        <stp>912828FL9 Govt</stp>
        <stp>IDX_RATIO</stp>
        <stp>10/10/2008</stp>
        <stp>10/10/2008</stp>
        <stp>[Fixed Income  Prices 2004-2009.xlsx]TIPS!R591C80</stp>
        <tr r="CB591" s="1"/>
      </tp>
      <tp>
        <v>1.08667</v>
        <stp/>
        <stp>##V3_BDHV12</stp>
        <stp>912828GD6 Govt</stp>
        <stp>IDX_RATIO</stp>
        <stp>10/30/2008</stp>
        <stp>10/30/2008</stp>
        <stp>[Fixed Income  Prices 2004-2009.xlsx]TIPS!R475C84</stp>
        <tr r="CF475" s="1"/>
      </tp>
      <tp>
        <v>1.0880700000000001</v>
        <stp/>
        <stp>##V3_BDHV12</stp>
        <stp>912828GD6 Govt</stp>
        <stp>IDX_RATIO</stp>
        <stp>10/20/2008</stp>
        <stp>10/20/2008</stp>
        <stp>[Fixed Income  Prices 2004-2009.xlsx]TIPS!R467C84</stp>
        <tr r="CF467" s="1"/>
      </tp>
      <tp>
        <v>1.1258300000000001</v>
        <stp/>
        <stp>##V3_BDHV12</stp>
        <stp>912828EA4 Govt</stp>
        <stp>IDX_RATIO</stp>
        <stp>11/11/2008</stp>
        <stp>11/11/2008</stp>
        <stp>[Fixed Income  Prices 2004-2009.xlsx]TIPS!R871C72</stp>
        <tr r="BT871" s="1"/>
      </tp>
      <tp>
        <v>1.1506400000000001</v>
        <stp/>
        <stp>##V3_BDHV12</stp>
        <stp>912828DH0 Govt</stp>
        <stp>IDX_RATIO</stp>
        <stp>10/10/2008</stp>
        <stp>10/10/2008</stp>
        <stp>[Fixed Income  Prices 2004-2009.xlsx]TIPS!R978C68</stp>
        <tr r="BP978" s="1"/>
      </tp>
      <tp>
        <v>1.12531</v>
        <stp/>
        <stp>##V3_BDHV12</stp>
        <stp>912828EA4 Govt</stp>
        <stp>IDX_RATIO</stp>
        <stp>11/21/2008</stp>
        <stp>11/21/2008</stp>
        <stp>[Fixed Income  Prices 2004-2009.xlsx]TIPS!R879C72</stp>
        <tr r="BT879" s="1"/>
      </tp>
      <tp>
        <v>1.08653</v>
        <stp/>
        <stp>##V3_BDHV12</stp>
        <stp>912828FL9 Govt</stp>
        <stp>IDX_RATIO</stp>
        <stp>10/20/2008</stp>
        <stp>10/20/2008</stp>
        <stp>[Fixed Income  Prices 2004-2009.xlsx]TIPS!R597C80</stp>
        <tr r="CB597" s="1"/>
      </tp>
      <tp>
        <v>1.08948</v>
        <stp/>
        <stp>##V3_BDHV12</stp>
        <stp>912828GD6 Govt</stp>
        <stp>IDX_RATIO</stp>
        <stp>10/10/2008</stp>
        <stp>10/10/2008</stp>
        <stp>[Fixed Income  Prices 2004-2009.xlsx]TIPS!R461C84</stp>
        <tr r="CF461" s="1"/>
      </tp>
      <tp>
        <v>1.14767</v>
        <stp/>
        <stp>##V3_BDHV12</stp>
        <stp>912828DH0 Govt</stp>
        <stp>IDX_RATIO</stp>
        <stp>10/30/2008</stp>
        <stp>10/30/2008</stp>
        <stp>[Fixed Income  Prices 2004-2009.xlsx]TIPS!R992C68</stp>
        <tr r="BP992" s="1"/>
      </tp>
      <tp>
        <v>1.14916</v>
        <stp/>
        <stp>##V3_BDHV12</stp>
        <stp>912828DH0 Govt</stp>
        <stp>IDX_RATIO</stp>
        <stp>10/20/2008</stp>
        <stp>10/20/2008</stp>
        <stp>[Fixed Income  Prices 2004-2009.xlsx]TIPS!R984C68</stp>
        <tr r="BP984" s="1"/>
      </tp>
      <tp>
        <v>1.0086900000000001</v>
        <stp/>
        <stp>##V3_BDHV12</stp>
        <stp>912828LA6 Govt</stp>
        <stp>IDX_RATIO</stp>
        <stp>9/29/2009</stp>
        <stp>9/29/2009</stp>
        <stp>[Fixed Income  Prices 2004-2009.xlsx]TIPS!R65C104</stp>
        <tr r="CZ65" s="1"/>
      </tp>
      <tp>
        <v>1.1028199999999999</v>
        <stp/>
        <stp>##V3_BDHV12</stp>
        <stp>912828ET3 Govt</stp>
        <stp>IDX_RATIO</stp>
        <stp>11/21/2008</stp>
        <stp>11/21/2008</stp>
        <stp>[Fixed Income  Prices 2004-2009.xlsx]TIPS!R751C76</stp>
        <tr r="BX751" s="1"/>
      </tp>
      <tp>
        <v>1.1033200000000001</v>
        <stp/>
        <stp>##V3_BDHV12</stp>
        <stp>912828ET3 Govt</stp>
        <stp>IDX_RATIO</stp>
        <stp>11/11/2008</stp>
        <stp>11/11/2008</stp>
        <stp>[Fixed Income  Prices 2004-2009.xlsx]TIPS!R743C76</stp>
        <tr r="BX743" s="1"/>
      </tp>
      <tp>
        <v>1.0294300000000001</v>
        <stp/>
        <stp>##V3_BDHV12</stp>
        <stp>912828HN3 Govt</stp>
        <stp>IDX_RATIO</stp>
        <stp>10/21/2009</stp>
        <stp>10/21/2009</stp>
        <stp>[Fixed Income  Prices 2004-2009.xlsx]TIPS!R469C92</stp>
        <tr r="CN469" s="1"/>
      </tp>
      <tp>
        <v>1.0627899999999999</v>
        <stp/>
        <stp>##V3_BDHV12</stp>
        <stp>912828GN4 Govt</stp>
        <stp>IDX_RATIO</stp>
        <stp>10/21/2009</stp>
        <stp>10/21/2009</stp>
        <stp>[Fixed Income  Prices 2004-2009.xlsx]TIPS!R656C40</stp>
        <tr r="AN656" s="1"/>
      </tp>
      <tp>
        <v>1.10697</v>
        <stp/>
        <stp>##V3_BDHV12</stp>
        <stp>912828ET3 Govt</stp>
        <stp>IDX_RATIO</stp>
        <stp>10/10/2008</stp>
        <stp>10/10/2008</stp>
        <stp>[Fixed Income  Prices 2004-2009.xlsx]TIPS!R721C76</stp>
        <tr r="BX721" s="1"/>
      </tp>
      <tp>
        <v>1.10412</v>
        <stp/>
        <stp>##V3_BDHV12</stp>
        <stp>912828ET3 Govt</stp>
        <stp>IDX_RATIO</stp>
        <stp>10/30/2008</stp>
        <stp>10/30/2008</stp>
        <stp>[Fixed Income  Prices 2004-2009.xlsx]TIPS!R735C76</stp>
        <tr r="BX735" s="1"/>
      </tp>
      <tp>
        <v>1.10555</v>
        <stp/>
        <stp>##V3_BDHV12</stp>
        <stp>912828ET3 Govt</stp>
        <stp>IDX_RATIO</stp>
        <stp>10/20/2008</stp>
        <stp>10/20/2008</stp>
        <stp>[Fixed Income  Prices 2004-2009.xlsx]TIPS!R727C76</stp>
        <tr r="BX727" s="1"/>
      </tp>
      <tp>
        <v>1.03044</v>
        <stp/>
        <stp>##V3_BDHV12</stp>
        <stp>912828HN3 Govt</stp>
        <stp>IDX_RATIO</stp>
        <stp>11/10/2009</stp>
        <stp>11/10/2009</stp>
        <stp>[Fixed Income  Prices 2004-2009.xlsx]TIPS!R483C92</stp>
        <tr r="CN483" s="1"/>
      </tp>
      <tp>
        <v>1.0638300000000001</v>
        <stp/>
        <stp>##V3_BDHV12</stp>
        <stp>912828GN4 Govt</stp>
        <stp>IDX_RATIO</stp>
        <stp>11/10/2009</stp>
        <stp>11/10/2009</stp>
        <stp>[Fixed Income  Prices 2004-2009.xlsx]TIPS!R670C40</stp>
        <tr r="AN670" s="1"/>
      </tp>
      <tp>
        <v>1.0743</v>
        <stp/>
        <stp>##V3_BDHV12</stp>
        <stp>912828GN4 Govt</stp>
        <stp>IDX_RATIO</stp>
        <stp>12/12/2008</stp>
        <stp>12/12/2008</stp>
        <stp>[Fixed Income  Prices 2004-2009.xlsx]TIPS!R433C40</stp>
        <tr r="AN433" s="1"/>
      </tp>
      <tp>
        <v>1.0707899999999999</v>
        <stp/>
        <stp>##V3_BDHV12</stp>
        <stp>912828GN4 Govt</stp>
        <stp>IDX_RATIO</stp>
        <stp>12/22/2008</stp>
        <stp>12/22/2008</stp>
        <stp>[Fixed Income  Prices 2004-2009.xlsx]TIPS!R439C40</stp>
        <tr r="AN439" s="1"/>
      </tp>
      <tp>
        <v>1.06894</v>
        <stp/>
        <stp>##V3_BDHV12</stp>
        <stp>912828FL9 Govt</stp>
        <stp>IDX_RATIO</stp>
        <stp>11/10/2009</stp>
        <stp>11/10/2009</stp>
        <stp>[Fixed Income  Prices 2004-2009.xlsx]TIPS!R873C80</stp>
        <tr r="CB873" s="1"/>
      </tp>
      <tp>
        <v>1.07866</v>
        <stp/>
        <stp>##V3_BDHV12</stp>
        <stp>912828GN4 Govt</stp>
        <stp>IDX_RATIO</stp>
        <stp>11/21/2008</stp>
        <stp>11/21/2008</stp>
        <stp>[Fixed Income  Prices 2004-2009.xlsx]TIPS!R418C40</stp>
        <tr r="AN418" s="1"/>
      </tp>
      <tp>
        <v>1.0791599999999999</v>
        <stp/>
        <stp>##V3_BDHV12</stp>
        <stp>912828GN4 Govt</stp>
        <stp>IDX_RATIO</stp>
        <stp>11/11/2008</stp>
        <stp>11/11/2008</stp>
        <stp>[Fixed Income  Prices 2004-2009.xlsx]TIPS!R410C40</stp>
        <tr r="AN410" s="1"/>
      </tp>
      <tp>
        <v>1.0089600000000001</v>
        <stp/>
        <stp>##V3_BDHV12</stp>
        <stp>912828LA6 Govt</stp>
        <stp>IDX_RATIO</stp>
        <stp>9/24/2009</stp>
        <stp>9/24/2009</stp>
        <stp>[Fixed Income  Prices 2004-2009.xlsx]TIPS!R62C104</stp>
        <tr r="CZ62" s="1"/>
      </tp>
      <tp>
        <v>1.09836</v>
        <stp/>
        <stp>##V3_BDHV12</stp>
        <stp>912828ET3 Govt</stp>
        <stp>IDX_RATIO</stp>
        <stp>12/12/2008</stp>
        <stp>12/12/2008</stp>
        <stp>[Fixed Income  Prices 2004-2009.xlsx]TIPS!R766C76</stp>
        <tr r="BX766" s="1"/>
      </tp>
      <tp>
        <v>1.09476</v>
        <stp/>
        <stp>##V3_BDHV12</stp>
        <stp>912828ET3 Govt</stp>
        <stp>IDX_RATIO</stp>
        <stp>12/22/2008</stp>
        <stp>12/22/2008</stp>
        <stp>[Fixed Income  Prices 2004-2009.xlsx]TIPS!R772C76</stp>
        <tr r="BX772" s="1"/>
      </tp>
      <tp>
        <v>1.06789</v>
        <stp/>
        <stp>##V3_BDHV12</stp>
        <stp>912828FL9 Govt</stp>
        <stp>IDX_RATIO</stp>
        <stp>10/21/2009</stp>
        <stp>10/21/2009</stp>
        <stp>[Fixed Income  Prices 2004-2009.xlsx]TIPS!R859C80</stp>
        <tr r="CB859" s="1"/>
      </tp>
      <tp>
        <v>1.0799399999999999</v>
        <stp/>
        <stp>##V3_BDHV12</stp>
        <stp>912828GN4 Govt</stp>
        <stp>IDX_RATIO</stp>
        <stp>10/30/2008</stp>
        <stp>10/30/2008</stp>
        <stp>[Fixed Income  Prices 2004-2009.xlsx]TIPS!R402C40</stp>
        <tr r="AN402" s="1"/>
      </tp>
      <tp>
        <v>39275</v>
        <stp/>
        <stp>##V3_BDHV12</stp>
        <stp>912828GX2 GOVT</stp>
        <stp>PX_DIRTY_MID</stp>
        <stp>7/23/2004</stp>
        <stp>11/19/2009</stp>
        <stp>[Fixed Income  Prices 2004-2009.xlsx]TIPS!R5C86</stp>
        <stp>cols=2;rows=616</stp>
        <tr r="CH5" s="1"/>
      </tp>
      <tp>
        <v>1.0088999999999999</v>
        <stp/>
        <stp>##V3_BDHV12</stp>
        <stp>912828LA6 Govt</stp>
        <stp>IDX_RATIO</stp>
        <stp>9/25/2009</stp>
        <stp>9/25/2009</stp>
        <stp>[Fixed Income  Prices 2004-2009.xlsx]TIPS!R63C104</stp>
        <tr r="CZ63" s="1"/>
      </tp>
      <tp>
        <v>1.00763</v>
        <stp/>
        <stp>##V3_BDHV12</stp>
        <stp>912828JE1 Govt</stp>
        <stp>IDX_RATIO</stp>
        <stp>12/22/2008</stp>
        <stp>12/22/2008</stp>
        <stp>[Fixed Income  Prices 2004-2009.xlsx]TIPS!R121C96</stp>
        <tr r="CR121" s="1"/>
      </tp>
      <tp>
        <v>1.0109399999999999</v>
        <stp/>
        <stp>##V3_BDHV12</stp>
        <stp>912828JE1 Govt</stp>
        <stp>IDX_RATIO</stp>
        <stp>12/12/2008</stp>
        <stp>12/12/2008</stp>
        <stp>[Fixed Income  Prices 2004-2009.xlsx]TIPS!R115C96</stp>
        <tr r="CR115" s="1"/>
      </tp>
      <tp>
        <v>1.0813299999999999</v>
        <stp/>
        <stp>##V3_BDHV12</stp>
        <stp>912828GN4 Govt</stp>
        <stp>IDX_RATIO</stp>
        <stp>10/20/2008</stp>
        <stp>10/20/2008</stp>
        <stp>[Fixed Income  Prices 2004-2009.xlsx]TIPS!R394C40</stp>
        <tr r="AN394" s="1"/>
      </tp>
      <tp>
        <v>1.08273</v>
        <stp/>
        <stp>##V3_BDHV12</stp>
        <stp>912828GN4 Govt</stp>
        <stp>IDX_RATIO</stp>
        <stp>10/10/2008</stp>
        <stp>10/10/2008</stp>
        <stp>[Fixed Income  Prices 2004-2009.xlsx]TIPS!R388C40</stp>
        <tr r="AN388" s="1"/>
      </tp>
      <tp>
        <v>1.00109</v>
        <stp/>
        <stp>##V3_BDHV12</stp>
        <stp>912828JE1 Govt</stp>
        <stp>IDX_RATIO</stp>
        <stp>11/10/2009</stp>
        <stp>11/10/2009</stp>
        <stp>[Fixed Income  Prices 2004-2009.xlsx]TIPS!R352C96</stp>
        <tr r="CR352" s="1"/>
      </tp>
      <tp>
        <v>1.0090600000000001</v>
        <stp/>
        <stp>##V3_BDHV12</stp>
        <stp>912828LA6 Govt</stp>
        <stp>IDX_RATIO</stp>
        <stp>9/22/2009</stp>
        <stp>9/22/2009</stp>
        <stp>[Fixed Income  Prices 2004-2009.xlsx]TIPS!R60C104</stp>
        <tr r="CZ60" s="1"/>
      </tp>
      <tp>
        <v>1.00912</v>
        <stp/>
        <stp>##V3_BDHV12</stp>
        <stp>912828LA6 Govt</stp>
        <stp>IDX_RATIO</stp>
        <stp>9/21/2009</stp>
        <stp>9/21/2009</stp>
        <stp>[Fixed Income  Prices 2004-2009.xlsx]TIPS!R59C104</stp>
        <tr r="CZ59" s="1"/>
      </tp>
      <tp>
        <v>1.0001</v>
        <stp/>
        <stp>##V3_BDHV12</stp>
        <stp>912828JE1 Govt</stp>
        <stp>IDX_RATIO</stp>
        <stp>10/21/2009</stp>
        <stp>10/21/2009</stp>
        <stp>[Fixed Income  Prices 2004-2009.xlsx]TIPS!R338C96</stp>
        <tr r="CR338" s="1"/>
      </tp>
      <tp>
        <v>1.0983000000000001</v>
        <stp/>
        <stp>##V3_BDHV12</stp>
        <stp>912828FB1 Govt</stp>
        <stp>IDX_RATIO</stp>
        <stp>12/12/2008</stp>
        <stp>12/12/2008</stp>
        <stp>[Fixed Income  Prices 2004-2009.xlsx]TIPS!R693C32</stp>
        <tr r="AF693" s="1"/>
      </tp>
      <tp>
        <v>1.0405800000000001</v>
        <stp/>
        <stp>##V3_BDHV12</stp>
        <stp>912828HN3 Govt</stp>
        <stp>IDX_RATIO</stp>
        <stp>12/12/2008</stp>
        <stp>12/12/2008</stp>
        <stp>[Fixed Income  Prices 2004-2009.xlsx]TIPS!R246C92</stp>
        <tr r="CN246" s="1"/>
      </tp>
      <tp>
        <v>1.0947100000000001</v>
        <stp/>
        <stp>##V3_BDHV12</stp>
        <stp>912828FB1 Govt</stp>
        <stp>IDX_RATIO</stp>
        <stp>12/22/2008</stp>
        <stp>12/22/2008</stp>
        <stp>[Fixed Income  Prices 2004-2009.xlsx]TIPS!R699C32</stp>
        <tr r="AF699" s="1"/>
      </tp>
      <tp>
        <v>1.03718</v>
        <stp/>
        <stp>##V3_BDHV12</stp>
        <stp>912828HN3 Govt</stp>
        <stp>IDX_RATIO</stp>
        <stp>12/22/2008</stp>
        <stp>12/22/2008</stp>
        <stp>[Fixed Income  Prices 2004-2009.xlsx]TIPS!R252C92</stp>
        <tr r="CN252" s="1"/>
      </tp>
      <tp>
        <v>1.0099100000000001</v>
        <stp/>
        <stp>##V3_BDHV12</stp>
        <stp>912828LA6 Govt</stp>
        <stp>IDX_RATIO</stp>
        <stp>8/31/2009</stp>
        <stp>8/31/2009</stp>
        <stp>[Fixed Income  Prices 2004-2009.xlsx]TIPS!R44C104</stp>
        <tr r="CZ44" s="1"/>
      </tp>
      <tp>
        <v>1.00901</v>
        <stp/>
        <stp>##V3_BDHV12</stp>
        <stp>912828LA6 Govt</stp>
        <stp>IDX_RATIO</stp>
        <stp>9/23/2009</stp>
        <stp>9/23/2009</stp>
        <stp>[Fixed Income  Prices 2004-2009.xlsx]TIPS!R61C104</stp>
        <tr r="CZ61" s="1"/>
      </tp>
      <tp>
        <v>1.10276</v>
        <stp/>
        <stp>##V3_BDHV12</stp>
        <stp>912828FB1 Govt</stp>
        <stp>IDX_RATIO</stp>
        <stp>11/21/2008</stp>
        <stp>11/21/2008</stp>
        <stp>[Fixed Income  Prices 2004-2009.xlsx]TIPS!R678C32</stp>
        <tr r="AF678" s="1"/>
      </tp>
      <tp>
        <v>1.10327</v>
        <stp/>
        <stp>##V3_BDHV12</stp>
        <stp>912828FB1 Govt</stp>
        <stp>IDX_RATIO</stp>
        <stp>11/11/2008</stp>
        <stp>11/11/2008</stp>
        <stp>[Fixed Income  Prices 2004-2009.xlsx]TIPS!R670C32</stp>
        <tr r="AF670" s="1"/>
      </tp>
      <tp>
        <v>1.04481</v>
        <stp/>
        <stp>##V3_BDHV12</stp>
        <stp>912828HN3 Govt</stp>
        <stp>IDX_RATIO</stp>
        <stp>11/21/2008</stp>
        <stp>11/21/2008</stp>
        <stp>[Fixed Income  Prices 2004-2009.xlsx]TIPS!R231C92</stp>
        <tr r="CN231" s="1"/>
      </tp>
      <tp>
        <v>1.0452900000000001</v>
        <stp/>
        <stp>##V3_BDHV12</stp>
        <stp>912828HN3 Govt</stp>
        <stp>IDX_RATIO</stp>
        <stp>11/11/2008</stp>
        <stp>11/11/2008</stp>
        <stp>[Fixed Income  Prices 2004-2009.xlsx]TIPS!R223C92</stp>
        <tr r="CN223" s="1"/>
      </tp>
      <tp>
        <v>1.0150399999999999</v>
        <stp/>
        <stp>##V3_BDHV12</stp>
        <stp>912828JE1 Govt</stp>
        <stp>IDX_RATIO</stp>
        <stp>11/21/2008</stp>
        <stp>11/21/2008</stp>
        <stp>[Fixed Income  Prices 2004-2009.xlsx]TIPS!R100C96</stp>
        <tr r="CR100" s="1"/>
      </tp>
      <tp>
        <v>1.1069199999999999</v>
        <stp/>
        <stp>##V3_BDHV12</stp>
        <stp>912828FB1 Govt</stp>
        <stp>IDX_RATIO</stp>
        <stp>10/10/2008</stp>
        <stp>10/10/2008</stp>
        <stp>[Fixed Income  Prices 2004-2009.xlsx]TIPS!R648C32</stp>
        <tr r="AF648" s="1"/>
      </tp>
      <tp>
        <v>1.1040700000000001</v>
        <stp/>
        <stp>##V3_BDHV12</stp>
        <stp>912828FB1 Govt</stp>
        <stp>IDX_RATIO</stp>
        <stp>10/30/2008</stp>
        <stp>10/30/2008</stp>
        <stp>[Fixed Income  Prices 2004-2009.xlsx]TIPS!R662C32</stp>
        <tr r="AF662" s="1"/>
      </tp>
      <tp>
        <v>1.1054900000000001</v>
        <stp/>
        <stp>##V3_BDHV12</stp>
        <stp>912828FB1 Govt</stp>
        <stp>IDX_RATIO</stp>
        <stp>10/20/2008</stp>
        <stp>10/20/2008</stp>
        <stp>[Fixed Income  Prices 2004-2009.xlsx]TIPS!R654C32</stp>
        <tr r="AF654" s="1"/>
      </tp>
      <tp>
        <v>1.0487500000000001</v>
        <stp/>
        <stp>##V3_BDHV12</stp>
        <stp>912828HN3 Govt</stp>
        <stp>IDX_RATIO</stp>
        <stp>10/10/2008</stp>
        <stp>10/10/2008</stp>
        <stp>[Fixed Income  Prices 2004-2009.xlsx]TIPS!R201C92</stp>
        <tr r="CN201" s="1"/>
      </tp>
      <tp>
        <v>1.0460400000000001</v>
        <stp/>
        <stp>##V3_BDHV12</stp>
        <stp>912828HN3 Govt</stp>
        <stp>IDX_RATIO</stp>
        <stp>10/30/2008</stp>
        <stp>10/30/2008</stp>
        <stp>[Fixed Income  Prices 2004-2009.xlsx]TIPS!R215C92</stp>
        <tr r="CN215" s="1"/>
      </tp>
      <tp>
        <v>1.0474000000000001</v>
        <stp/>
        <stp>##V3_BDHV12</stp>
        <stp>912828HN3 Govt</stp>
        <stp>IDX_RATIO</stp>
        <stp>10/20/2008</stp>
        <stp>10/20/2008</stp>
        <stp>[Fixed Income  Prices 2004-2009.xlsx]TIPS!R207C92</stp>
        <tr r="CN207" s="1"/>
      </tp>
      <tp>
        <v>1.00373</v>
        <stp/>
        <stp>##V3_BDHV12</stp>
        <stp>912828FL9 Govt</stp>
        <stp>IDX_RATIO</stp>
        <stp>4/9/2007</stp>
        <stp>4/9/2007</stp>
        <stp>[Fixed Income  Prices 2004-2009.xlsx]TIPS!R197C80</stp>
        <tr r="CB197" s="1"/>
      </tp>
      <tp>
        <v>1.00301</v>
        <stp/>
        <stp>##V3_BDHV12</stp>
        <stp>912828FL9 Govt</stp>
        <stp>IDX_RATIO</stp>
        <stp>4/5/2007</stp>
        <stp>4/5/2007</stp>
        <stp>[Fixed Income  Prices 2004-2009.xlsx]TIPS!R195C80</stp>
        <tr r="CB195" s="1"/>
      </tp>
      <tp>
        <v>1.00284</v>
        <stp/>
        <stp>##V3_BDHV12</stp>
        <stp>912828FL9 Govt</stp>
        <stp>IDX_RATIO</stp>
        <stp>4/4/2007</stp>
        <stp>4/4/2007</stp>
        <stp>[Fixed Income  Prices 2004-2009.xlsx]TIPS!R194C80</stp>
        <tr r="CB194" s="1"/>
      </tp>
      <tp>
        <v>1.00319</v>
        <stp/>
        <stp>##V3_BDHV12</stp>
        <stp>912828FL9 Govt</stp>
        <stp>IDX_RATIO</stp>
        <stp>4/6/2007</stp>
        <stp>4/6/2007</stp>
        <stp>[Fixed Income  Prices 2004-2009.xlsx]TIPS!R196C80</stp>
        <tr r="CB196" s="1"/>
      </tp>
      <tp>
        <v>1.0026600000000001</v>
        <stp/>
        <stp>##V3_BDHV12</stp>
        <stp>912828FL9 Govt</stp>
        <stp>IDX_RATIO</stp>
        <stp>4/3/2007</stp>
        <stp>4/3/2007</stp>
        <stp>[Fixed Income  Prices 2004-2009.xlsx]TIPS!R193C80</stp>
        <tr r="CB193" s="1"/>
      </tp>
      <tp>
        <v>1.00248</v>
        <stp/>
        <stp>##V3_BDHV12</stp>
        <stp>912828FL9 Govt</stp>
        <stp>IDX_RATIO</stp>
        <stp>4/2/2007</stp>
        <stp>4/2/2007</stp>
        <stp>[Fixed Income  Prices 2004-2009.xlsx]TIPS!R192C80</stp>
        <tr r="CB192" s="1"/>
      </tp>
      <tp>
        <v>1.0692299999999999</v>
        <stp/>
        <stp>##V3_BDHV12</stp>
        <stp>912828CZ1 Govt</stp>
        <stp>IDX_RATIO</stp>
        <stp>4/5/2007</stp>
        <stp>4/5/2007</stp>
        <stp>[Fixed Income  Prices 2004-2009.xlsx]TIPS!R638C24</stp>
        <tr r="X638" s="1"/>
      </tp>
      <tp>
        <v>1.06904</v>
        <stp/>
        <stp>##V3_BDHV12</stp>
        <stp>912828CZ1 Govt</stp>
        <stp>IDX_RATIO</stp>
        <stp>4/4/2007</stp>
        <stp>4/4/2007</stp>
        <stp>[Fixed Income  Prices 2004-2009.xlsx]TIPS!R637C24</stp>
        <tr r="X637" s="1"/>
      </tp>
      <tp>
        <v>1.0477799999999999</v>
        <stp/>
        <stp>##V3_BDHV12</stp>
        <stp>912828BW9 Govt</stp>
        <stp>IDX_RATIO</stp>
        <stp>6/8/2005</stp>
        <stp>6/8/2005</stp>
        <stp>[Fixed Income  Prices 2004-2009.xlsx]TIPS!R232C56</stp>
        <tr r="BD232" s="1"/>
      </tp>
      <tp>
        <v>1.04802</v>
        <stp/>
        <stp>##V3_BDHV12</stp>
        <stp>912828BW9 Govt</stp>
        <stp>IDX_RATIO</stp>
        <stp>6/9/2005</stp>
        <stp>6/9/2005</stp>
        <stp>[Fixed Income  Prices 2004-2009.xlsx]TIPS!R233C56</stp>
        <tr r="BD233" s="1"/>
      </tp>
      <tp>
        <v>1.06942</v>
        <stp/>
        <stp>##V3_BDHV12</stp>
        <stp>912828CZ1 Govt</stp>
        <stp>IDX_RATIO</stp>
        <stp>4/6/2007</stp>
        <stp>4/6/2007</stp>
        <stp>[Fixed Income  Prices 2004-2009.xlsx]TIPS!R639C24</stp>
        <tr r="X639" s="1"/>
      </tp>
      <tp>
        <v>1.0688500000000001</v>
        <stp/>
        <stp>##V3_BDHV12</stp>
        <stp>912828CZ1 Govt</stp>
        <stp>IDX_RATIO</stp>
        <stp>4/3/2007</stp>
        <stp>4/3/2007</stp>
        <stp>[Fixed Income  Prices 2004-2009.xlsx]TIPS!R636C24</stp>
        <tr r="X636" s="1"/>
      </tp>
      <tp>
        <v>1.0686599999999999</v>
        <stp/>
        <stp>##V3_BDHV12</stp>
        <stp>912828CZ1 Govt</stp>
        <stp>IDX_RATIO</stp>
        <stp>4/2/2007</stp>
        <stp>4/2/2007</stp>
        <stp>[Fixed Income  Prices 2004-2009.xlsx]TIPS!R635C24</stp>
        <tr r="X635" s="1"/>
      </tp>
      <tp>
        <v>1.04661</v>
        <stp/>
        <stp>##V3_BDHV12</stp>
        <stp>912828BW9 Govt</stp>
        <stp>IDX_RATIO</stp>
        <stp>6/3/2005</stp>
        <stp>6/3/2005</stp>
        <stp>[Fixed Income  Prices 2004-2009.xlsx]TIPS!R229C56</stp>
        <tr r="BD229" s="1"/>
      </tp>
      <tp>
        <v>1.0463800000000001</v>
        <stp/>
        <stp>##V3_BDHV12</stp>
        <stp>912828BW9 Govt</stp>
        <stp>IDX_RATIO</stp>
        <stp>6/2/2005</stp>
        <stp>6/2/2005</stp>
        <stp>[Fixed Income  Prices 2004-2009.xlsx]TIPS!R228C56</stp>
        <tr r="BD228" s="1"/>
      </tp>
      <tp>
        <v>1.0461400000000001</v>
        <stp/>
        <stp>##V3_BDHV12</stp>
        <stp>912828BW9 Govt</stp>
        <stp>IDX_RATIO</stp>
        <stp>6/1/2005</stp>
        <stp>6/1/2005</stp>
        <stp>[Fixed Income  Prices 2004-2009.xlsx]TIPS!R227C56</stp>
        <tr r="BD227" s="1"/>
      </tp>
      <tp>
        <v>1.06999</v>
        <stp/>
        <stp>##V3_BDHV12</stp>
        <stp>912828CZ1 Govt</stp>
        <stp>IDX_RATIO</stp>
        <stp>4/9/2007</stp>
        <stp>4/9/2007</stp>
        <stp>[Fixed Income  Prices 2004-2009.xlsx]TIPS!R640C24</stp>
        <tr r="X640" s="1"/>
      </tp>
      <tp>
        <v>1.04731</v>
        <stp/>
        <stp>##V3_BDHV12</stp>
        <stp>912828BW9 Govt</stp>
        <stp>IDX_RATIO</stp>
        <stp>6/6/2005</stp>
        <stp>6/6/2005</stp>
        <stp>[Fixed Income  Prices 2004-2009.xlsx]TIPS!R230C56</stp>
        <tr r="BD230" s="1"/>
      </tp>
      <tp>
        <v>1.04755</v>
        <stp/>
        <stp>##V3_BDHV12</stp>
        <stp>912828BW9 Govt</stp>
        <stp>IDX_RATIO</stp>
        <stp>6/7/2005</stp>
        <stp>6/7/2005</stp>
        <stp>[Fixed Income  Prices 2004-2009.xlsx]TIPS!R231C56</stp>
        <tr r="BD231" s="1"/>
      </tp>
      <tp>
        <v>1.0604499999999999</v>
        <stp/>
        <stp>##V3_BDHV12</stp>
        <stp>912828DH0 Govt</stp>
        <stp>IDX_RATIO</stp>
        <stp>4/3/2007</stp>
        <stp>4/3/2007</stp>
        <stp>[Fixed Income  Prices 2004-2009.xlsx]TIPS!R580C68</stp>
        <tr r="BP580" s="1"/>
      </tp>
      <tp>
        <v>1.06064</v>
        <stp/>
        <stp>##V3_BDHV12</stp>
        <stp>912828DH0 Govt</stp>
        <stp>IDX_RATIO</stp>
        <stp>4/4/2007</stp>
        <stp>4/4/2007</stp>
        <stp>[Fixed Income  Prices 2004-2009.xlsx]TIPS!R581C68</stp>
        <tr r="BP581" s="1"/>
      </tp>
      <tp>
        <v>1.0543499999999999</v>
        <stp/>
        <stp>##V3_BDHV12</stp>
        <stp>912828BD1 Govt</stp>
        <stp>IDX_RATIO</stp>
        <stp>6/9/2005</stp>
        <stp>6/9/2005</stp>
        <stp>[Fixed Income  Prices 2004-2009.xlsx]TIPS!R233C52</stp>
        <tr r="AZ233" s="1"/>
      </tp>
      <tp>
        <v>1.02125</v>
        <stp/>
        <stp>##V3_BDHV12</stp>
        <stp>912828FB1 Govt</stp>
        <stp>IDX_RATIO</stp>
        <stp>4/9/2007</stp>
        <stp>4/9/2007</stp>
        <stp>[Fixed Income  Prices 2004-2009.xlsx]TIPS!R254C32</stp>
        <tr r="AF254" s="1"/>
      </tp>
      <tp>
        <v>1.0608299999999999</v>
        <stp/>
        <stp>##V3_BDHV12</stp>
        <stp>912828DH0 Govt</stp>
        <stp>IDX_RATIO</stp>
        <stp>4/5/2007</stp>
        <stp>4/5/2007</stp>
        <stp>[Fixed Income  Prices 2004-2009.xlsx]TIPS!R582C68</stp>
        <tr r="BP582" s="1"/>
      </tp>
      <tp>
        <v>1.0541100000000001</v>
        <stp/>
        <stp>##V3_BDHV12</stp>
        <stp>912828BD1 Govt</stp>
        <stp>IDX_RATIO</stp>
        <stp>6/8/2005</stp>
        <stp>6/8/2005</stp>
        <stp>[Fixed Income  Prices 2004-2009.xlsx]TIPS!R232C52</stp>
        <tr r="AZ232" s="1"/>
      </tp>
      <tp>
        <v>1.0610200000000001</v>
        <stp/>
        <stp>##V3_BDHV12</stp>
        <stp>912828DH0 Govt</stp>
        <stp>IDX_RATIO</stp>
        <stp>4/6/2007</stp>
        <stp>4/6/2007</stp>
        <stp>[Fixed Income  Prices 2004-2009.xlsx]TIPS!R583C68</stp>
        <tr r="BP583" s="1"/>
      </tp>
      <tp>
        <v>1.0205200000000001</v>
        <stp/>
        <stp>##V3_BDHV12</stp>
        <stp>912828FB1 Govt</stp>
        <stp>IDX_RATIO</stp>
        <stp>4/5/2007</stp>
        <stp>4/5/2007</stp>
        <stp>[Fixed Income  Prices 2004-2009.xlsx]TIPS!R252C32</stp>
        <tr r="AF252" s="1"/>
      </tp>
      <tp>
        <v>1.02034</v>
        <stp/>
        <stp>##V3_BDHV12</stp>
        <stp>912828FB1 Govt</stp>
        <stp>IDX_RATIO</stp>
        <stp>4/4/2007</stp>
        <stp>4/4/2007</stp>
        <stp>[Fixed Income  Prices 2004-2009.xlsx]TIPS!R251C32</stp>
        <tr r="AF251" s="1"/>
      </tp>
      <tp>
        <v>1.06159</v>
        <stp/>
        <stp>##V3_BDHV12</stp>
        <stp>912828DH0 Govt</stp>
        <stp>IDX_RATIO</stp>
        <stp>4/9/2007</stp>
        <stp>4/9/2007</stp>
        <stp>[Fixed Income  Prices 2004-2009.xlsx]TIPS!R584C68</stp>
        <tr r="BP584" s="1"/>
      </tp>
      <tp>
        <v>1.0538799999999999</v>
        <stp/>
        <stp>##V3_BDHV12</stp>
        <stp>912828BD1 Govt</stp>
        <stp>IDX_RATIO</stp>
        <stp>6/7/2005</stp>
        <stp>6/7/2005</stp>
        <stp>[Fixed Income  Prices 2004-2009.xlsx]TIPS!R231C52</stp>
        <tr r="AZ231" s="1"/>
      </tp>
      <tp>
        <v>1.0536399999999999</v>
        <stp/>
        <stp>##V3_BDHV12</stp>
        <stp>912828BD1 Govt</stp>
        <stp>IDX_RATIO</stp>
        <stp>6/6/2005</stp>
        <stp>6/6/2005</stp>
        <stp>[Fixed Income  Prices 2004-2009.xlsx]TIPS!R230C52</stp>
        <tr r="AZ230" s="1"/>
      </tp>
      <tp>
        <v>1.02071</v>
        <stp/>
        <stp>##V3_BDHV12</stp>
        <stp>912828FB1 Govt</stp>
        <stp>IDX_RATIO</stp>
        <stp>4/6/2007</stp>
        <stp>4/6/2007</stp>
        <stp>[Fixed Income  Prices 2004-2009.xlsx]TIPS!R253C32</stp>
        <tr r="AF253" s="1"/>
      </tp>
      <tp>
        <v>1.05246</v>
        <stp/>
        <stp>##V3_BDHV12</stp>
        <stp>912828BD1 Govt</stp>
        <stp>IDX_RATIO</stp>
        <stp>6/1/2005</stp>
        <stp>6/1/2005</stp>
        <stp>[Fixed Income  Prices 2004-2009.xlsx]TIPS!R227C52</stp>
        <tr r="AZ227" s="1"/>
      </tp>
      <tp>
        <v>1.06026</v>
        <stp/>
        <stp>##V3_BDHV12</stp>
        <stp>912828DH0 Govt</stp>
        <stp>IDX_RATIO</stp>
        <stp>4/2/2007</stp>
        <stp>4/2/2007</stp>
        <stp>[Fixed Income  Prices 2004-2009.xlsx]TIPS!R579C68</stp>
        <tr r="BP579" s="1"/>
      </tp>
      <tp>
        <v>1.02016</v>
        <stp/>
        <stp>##V3_BDHV12</stp>
        <stp>912828FB1 Govt</stp>
        <stp>IDX_RATIO</stp>
        <stp>4/3/2007</stp>
        <stp>4/3/2007</stp>
        <stp>[Fixed Income  Prices 2004-2009.xlsx]TIPS!R250C32</stp>
        <tr r="AF250" s="1"/>
      </tp>
      <tp>
        <v>1.0199800000000001</v>
        <stp/>
        <stp>##V3_BDHV12</stp>
        <stp>912828FB1 Govt</stp>
        <stp>IDX_RATIO</stp>
        <stp>4/2/2007</stp>
        <stp>4/2/2007</stp>
        <stp>[Fixed Income  Prices 2004-2009.xlsx]TIPS!R249C32</stp>
        <tr r="AF249" s="1"/>
      </tp>
      <tp>
        <v>1.0527</v>
        <stp/>
        <stp>##V3_BDHV12</stp>
        <stp>912828BD1 Govt</stp>
        <stp>IDX_RATIO</stp>
        <stp>6/2/2005</stp>
        <stp>6/2/2005</stp>
        <stp>[Fixed Income  Prices 2004-2009.xlsx]TIPS!R228C52</stp>
        <tr r="AZ228" s="1"/>
      </tp>
      <tp>
        <v>1.0529299999999999</v>
        <stp/>
        <stp>##V3_BDHV12</stp>
        <stp>912828BD1 Govt</stp>
        <stp>IDX_RATIO</stp>
        <stp>6/3/2005</stp>
        <stp>6/3/2005</stp>
        <stp>[Fixed Income  Prices 2004-2009.xlsx]TIPS!R229C52</stp>
        <tr r="AZ229" s="1"/>
      </tp>
      <tp>
        <v>1.04213</v>
        <stp/>
        <stp>##V3_BDHV12</stp>
        <stp>912828EA4 Govt</stp>
        <stp>IDX_RATIO</stp>
        <stp>4/9/2007</stp>
        <stp>4/9/2007</stp>
        <stp>[Fixed Income  Prices 2004-2009.xlsx]TIPS!R455C72</stp>
        <tr r="BT455" s="1"/>
      </tp>
      <tp>
        <v>1.04158</v>
        <stp/>
        <stp>##V3_BDHV12</stp>
        <stp>912828EA4 Govt</stp>
        <stp>IDX_RATIO</stp>
        <stp>4/6/2007</stp>
        <stp>4/6/2007</stp>
        <stp>[Fixed Income  Prices 2004-2009.xlsx]TIPS!R454C72</stp>
        <tr r="BT454" s="1"/>
      </tp>
      <tp>
        <v>1.0411999999999999</v>
        <stp/>
        <stp>##V3_BDHV12</stp>
        <stp>912828EA4 Govt</stp>
        <stp>IDX_RATIO</stp>
        <stp>4/4/2007</stp>
        <stp>4/4/2007</stp>
        <stp>[Fixed Income  Prices 2004-2009.xlsx]TIPS!R452C72</stp>
        <tr r="BT452" s="1"/>
      </tp>
      <tp>
        <v>1.04139</v>
        <stp/>
        <stp>##V3_BDHV12</stp>
        <stp>912828EA4 Govt</stp>
        <stp>IDX_RATIO</stp>
        <stp>4/5/2007</stp>
        <stp>4/5/2007</stp>
        <stp>[Fixed Income  Prices 2004-2009.xlsx]TIPS!R453C72</stp>
        <tr r="BT453" s="1"/>
      </tp>
      <tp>
        <v>1.0408299999999999</v>
        <stp/>
        <stp>##V3_BDHV12</stp>
        <stp>912828EA4 Govt</stp>
        <stp>IDX_RATIO</stp>
        <stp>4/2/2007</stp>
        <stp>4/2/2007</stp>
        <stp>[Fixed Income  Prices 2004-2009.xlsx]TIPS!R450C72</stp>
        <tr r="BT450" s="1"/>
      </tp>
      <tp>
        <v>1.0410200000000001</v>
        <stp/>
        <stp>##V3_BDHV12</stp>
        <stp>912828EA4 Govt</stp>
        <stp>IDX_RATIO</stp>
        <stp>4/3/2007</stp>
        <stp>4/3/2007</stp>
        <stp>[Fixed Income  Prices 2004-2009.xlsx]TIPS!R451C72</stp>
        <tr r="BT451" s="1"/>
      </tp>
      <tp>
        <v>1.02732</v>
        <stp/>
        <stp>##V3_BDHV12</stp>
        <stp>912828CP3 Govt</stp>
        <stp>IDX_RATIO</stp>
        <stp>6/9/2005</stp>
        <stp>6/9/2005</stp>
        <stp>[Fixed Income  Prices 2004-2009.xlsx]TIPS!R233C64</stp>
        <tr r="BL233" s="1"/>
      </tp>
      <tp>
        <v>1.0270900000000001</v>
        <stp/>
        <stp>##V3_BDHV12</stp>
        <stp>912828CP3 Govt</stp>
        <stp>IDX_RATIO</stp>
        <stp>6/8/2005</stp>
        <stp>6/8/2005</stp>
        <stp>[Fixed Income  Prices 2004-2009.xlsx]TIPS!R232C64</stp>
        <tr r="BL232" s="1"/>
      </tp>
      <tp>
        <v>1.0268600000000001</v>
        <stp/>
        <stp>##V3_BDHV12</stp>
        <stp>912828CP3 Govt</stp>
        <stp>IDX_RATIO</stp>
        <stp>6/7/2005</stp>
        <stp>6/7/2005</stp>
        <stp>[Fixed Income  Prices 2004-2009.xlsx]TIPS!R231C64</stp>
        <tr r="BL231" s="1"/>
      </tp>
      <tp>
        <v>1.0266299999999999</v>
        <stp/>
        <stp>##V3_BDHV12</stp>
        <stp>912828CP3 Govt</stp>
        <stp>IDX_RATIO</stp>
        <stp>6/6/2005</stp>
        <stp>6/6/2005</stp>
        <stp>[Fixed Income  Prices 2004-2009.xlsx]TIPS!R230C64</stp>
        <tr r="BL230" s="1"/>
      </tp>
      <tp>
        <v>1.0257099999999999</v>
        <stp/>
        <stp>##V3_BDHV12</stp>
        <stp>912828CP3 Govt</stp>
        <stp>IDX_RATIO</stp>
        <stp>6/2/2005</stp>
        <stp>6/2/2005</stp>
        <stp>[Fixed Income  Prices 2004-2009.xlsx]TIPS!R228C64</stp>
        <tr r="BL228" s="1"/>
      </tp>
      <tp>
        <v>1.0259400000000001</v>
        <stp/>
        <stp>##V3_BDHV12</stp>
        <stp>912828CP3 Govt</stp>
        <stp>IDX_RATIO</stp>
        <stp>6/3/2005</stp>
        <stp>6/3/2005</stp>
        <stp>[Fixed Income  Prices 2004-2009.xlsx]TIPS!R229C64</stp>
        <tr r="BL229" s="1"/>
      </tp>
      <tp>
        <v>1.0254799999999999</v>
        <stp/>
        <stp>##V3_BDHV12</stp>
        <stp>912828CP3 Govt</stp>
        <stp>IDX_RATIO</stp>
        <stp>6/1/2005</stp>
        <stp>6/1/2005</stp>
        <stp>[Fixed Income  Prices 2004-2009.xlsx]TIPS!R227C64</stp>
        <tr r="BL227" s="1"/>
      </tp>
      <tp>
        <v>1.07701</v>
        <stp/>
        <stp>##V3_BDHV12</stp>
        <stp>912828AF7 Govt</stp>
        <stp>IDX_RATIO</stp>
        <stp>6/9/2005</stp>
        <stp>6/9/2005</stp>
        <stp>[Fixed Income  Prices 2004-2009.xlsx]TIPS!R233C44</stp>
        <tr r="AR233" s="1"/>
      </tp>
      <tp>
        <v>1.07677</v>
        <stp/>
        <stp>##V3_BDHV12</stp>
        <stp>912828AF7 Govt</stp>
        <stp>IDX_RATIO</stp>
        <stp>6/8/2005</stp>
        <stp>6/8/2005</stp>
        <stp>[Fixed Income  Prices 2004-2009.xlsx]TIPS!R232C44</stp>
        <tr r="AR232" s="1"/>
      </tp>
      <tp>
        <v>1.07508</v>
        <stp/>
        <stp>##V3_BDHV12</stp>
        <stp>912828AF7 Govt</stp>
        <stp>IDX_RATIO</stp>
        <stp>6/1/2005</stp>
        <stp>6/1/2005</stp>
        <stp>[Fixed Income  Prices 2004-2009.xlsx]TIPS!R227C44</stp>
        <tr r="AR227" s="1"/>
      </tp>
      <tp>
        <v>1.0753200000000001</v>
        <stp/>
        <stp>##V3_BDHV12</stp>
        <stp>912828AF7 Govt</stp>
        <stp>IDX_RATIO</stp>
        <stp>6/2/2005</stp>
        <stp>6/2/2005</stp>
        <stp>[Fixed Income  Prices 2004-2009.xlsx]TIPS!R228C44</stp>
        <tr r="AR228" s="1"/>
      </tp>
      <tp>
        <v>1.0755699999999999</v>
        <stp/>
        <stp>##V3_BDHV12</stp>
        <stp>912828AF7 Govt</stp>
        <stp>IDX_RATIO</stp>
        <stp>6/3/2005</stp>
        <stp>6/3/2005</stp>
        <stp>[Fixed Income  Prices 2004-2009.xlsx]TIPS!R229C44</stp>
        <tr r="AR229" s="1"/>
      </tp>
      <tp>
        <v>1.07653</v>
        <stp/>
        <stp>##V3_BDHV12</stp>
        <stp>912828AF7 Govt</stp>
        <stp>IDX_RATIO</stp>
        <stp>6/7/2005</stp>
        <stp>6/7/2005</stp>
        <stp>[Fixed Income  Prices 2004-2009.xlsx]TIPS!R231C44</stp>
        <tr r="AR231" s="1"/>
      </tp>
      <tp>
        <v>1.07629</v>
        <stp/>
        <stp>##V3_BDHV12</stp>
        <stp>912828AF7 Govt</stp>
        <stp>IDX_RATIO</stp>
        <stp>6/6/2005</stp>
        <stp>6/6/2005</stp>
        <stp>[Fixed Income  Prices 2004-2009.xlsx]TIPS!R230C44</stp>
        <tr r="AR230" s="1"/>
      </tp>
      <tp>
        <v>1.05016</v>
        <stp/>
        <stp>##V3_BDHV12</stp>
        <stp>912828CZ1 Govt</stp>
        <stp>IDX_RATIO</stp>
        <stp>5/8/2006</stp>
        <stp>5/8/2006</stp>
        <stp>[Fixed Income  Prices 2004-2009.xlsx]TIPS!R400C24</stp>
        <tr r="X400" s="1"/>
      </tp>
      <tp>
        <v>1.0503499999999999</v>
        <stp/>
        <stp>##V3_BDHV12</stp>
        <stp>912828CZ1 Govt</stp>
        <stp>IDX_RATIO</stp>
        <stp>5/9/2006</stp>
        <stp>5/9/2006</stp>
        <stp>[Fixed Income  Prices 2004-2009.xlsx]TIPS!R401C24</stp>
        <tr r="X401" s="1"/>
      </tp>
      <tp>
        <v>1.0496000000000001</v>
        <stp/>
        <stp>##V3_BDHV12</stp>
        <stp>912828CZ1 Govt</stp>
        <stp>IDX_RATIO</stp>
        <stp>5/5/2006</stp>
        <stp>5/5/2006</stp>
        <stp>[Fixed Income  Prices 2004-2009.xlsx]TIPS!R399C24</stp>
        <tr r="X399" s="1"/>
      </tp>
      <tp>
        <v>1.04941</v>
        <stp/>
        <stp>##V3_BDHV12</stp>
        <stp>912828CZ1 Govt</stp>
        <stp>IDX_RATIO</stp>
        <stp>5/4/2006</stp>
        <stp>5/4/2006</stp>
        <stp>[Fixed Income  Prices 2004-2009.xlsx]TIPS!R398C24</stp>
        <tr r="X398" s="1"/>
      </tp>
      <tp>
        <v>1.0492300000000001</v>
        <stp/>
        <stp>##V3_BDHV12</stp>
        <stp>912828CZ1 Govt</stp>
        <stp>IDX_RATIO</stp>
        <stp>5/3/2006</stp>
        <stp>5/3/2006</stp>
        <stp>[Fixed Income  Prices 2004-2009.xlsx]TIPS!R397C24</stp>
        <tr r="X397" s="1"/>
      </tp>
      <tp>
        <v>1.04904</v>
        <stp/>
        <stp>##V3_BDHV12</stp>
        <stp>912828CZ1 Govt</stp>
        <stp>IDX_RATIO</stp>
        <stp>5/2/2006</stp>
        <stp>5/2/2006</stp>
        <stp>[Fixed Income  Prices 2004-2009.xlsx]TIPS!R396C24</stp>
        <tr r="X396" s="1"/>
      </tp>
      <tp>
        <v>1.0488500000000001</v>
        <stp/>
        <stp>##V3_BDHV12</stp>
        <stp>912828CZ1 Govt</stp>
        <stp>IDX_RATIO</stp>
        <stp>5/1/2006</stp>
        <stp>5/1/2006</stp>
        <stp>[Fixed Income  Prices 2004-2009.xlsx]TIPS!R395C24</stp>
        <tr r="X395" s="1"/>
      </tp>
      <tp>
        <v>1.02058</v>
        <stp/>
        <stp>##V3_BDHV12</stp>
        <stp>912828CZ1 Govt</stp>
        <stp>IDX_RATIO</stp>
        <stp>6/2/2005</stp>
        <stp>6/2/2005</stp>
        <stp>[Fixed Income  Prices 2004-2009.xlsx]TIPS!R159C24</stp>
        <tr r="X159" s="1"/>
      </tp>
      <tp>
        <v>1.0203500000000001</v>
        <stp/>
        <stp>##V3_BDHV12</stp>
        <stp>912828CZ1 Govt</stp>
        <stp>IDX_RATIO</stp>
        <stp>6/1/2005</stp>
        <stp>6/1/2005</stp>
        <stp>[Fixed Income  Prices 2004-2009.xlsx]TIPS!R158C24</stp>
        <tr r="X158" s="1"/>
      </tp>
      <tp>
        <v>1.02081</v>
        <stp/>
        <stp>##V3_BDHV12</stp>
        <stp>912828CZ1 Govt</stp>
        <stp>IDX_RATIO</stp>
        <stp>6/3/2005</stp>
        <stp>6/3/2005</stp>
        <stp>[Fixed Income  Prices 2004-2009.xlsx]TIPS!R160C24</stp>
        <tr r="X160" s="1"/>
      </tp>
      <tp>
        <v>1.07538</v>
        <stp/>
        <stp>##V3_BDHV12</stp>
        <stp>912828CP3 Govt</stp>
        <stp>IDX_RATIO</stp>
        <stp>4/9/2007</stp>
        <stp>4/9/2007</stp>
        <stp>[Fixed Income  Prices 2004-2009.xlsx]TIPS!R709C64</stp>
        <tr r="BL709" s="1"/>
      </tp>
      <tp>
        <v>1.02149</v>
        <stp/>
        <stp>##V3_BDHV12</stp>
        <stp>912828CZ1 Govt</stp>
        <stp>IDX_RATIO</stp>
        <stp>6/6/2005</stp>
        <stp>6/6/2005</stp>
        <stp>[Fixed Income  Prices 2004-2009.xlsx]TIPS!R161C24</stp>
        <tr r="X161" s="1"/>
      </tp>
      <tp>
        <v>1.0769</v>
        <stp/>
        <stp>##V3_BDHV12</stp>
        <stp>912828BW9 Govt</stp>
        <stp>IDX_RATIO</stp>
        <stp>5/9/2006</stp>
        <stp>5/9/2006</stp>
        <stp>[Fixed Income  Prices 2004-2009.xlsx]TIPS!R470C56</stp>
        <tr r="BD470" s="1"/>
      </tp>
      <tp>
        <v>1.02172</v>
        <stp/>
        <stp>##V3_BDHV12</stp>
        <stp>912828CZ1 Govt</stp>
        <stp>IDX_RATIO</stp>
        <stp>6/7/2005</stp>
        <stp>6/7/2005</stp>
        <stp>[Fixed Income  Prices 2004-2009.xlsx]TIPS!R162C24</stp>
        <tr r="X162" s="1"/>
      </tp>
      <tp>
        <v>1.0767100000000001</v>
        <stp/>
        <stp>##V3_BDHV12</stp>
        <stp>912828BW9 Govt</stp>
        <stp>IDX_RATIO</stp>
        <stp>5/8/2006</stp>
        <stp>5/8/2006</stp>
        <stp>[Fixed Income  Prices 2004-2009.xlsx]TIPS!R469C56</stp>
        <tr r="BD469" s="1"/>
      </tp>
      <tp>
        <v>1.0744199999999999</v>
        <stp/>
        <stp>##V3_BDHV12</stp>
        <stp>912828CP3 Govt</stp>
        <stp>IDX_RATIO</stp>
        <stp>4/4/2007</stp>
        <stp>4/4/2007</stp>
        <stp>[Fixed Income  Prices 2004-2009.xlsx]TIPS!R706C64</stp>
        <tr r="BL706" s="1"/>
      </tp>
      <tp>
        <v>1.0219499999999999</v>
        <stp/>
        <stp>##V3_BDHV12</stp>
        <stp>912828CZ1 Govt</stp>
        <stp>IDX_RATIO</stp>
        <stp>6/8/2005</stp>
        <stp>6/8/2005</stp>
        <stp>[Fixed Income  Prices 2004-2009.xlsx]TIPS!R163C24</stp>
        <tr r="X163" s="1"/>
      </tp>
      <tp>
        <v>1.0746100000000001</v>
        <stp/>
        <stp>##V3_BDHV12</stp>
        <stp>912828CP3 Govt</stp>
        <stp>IDX_RATIO</stp>
        <stp>4/5/2007</stp>
        <stp>4/5/2007</stp>
        <stp>[Fixed Income  Prices 2004-2009.xlsx]TIPS!R707C64</stp>
        <tr r="BL707" s="1"/>
      </tp>
      <tp>
        <v>1.0221800000000001</v>
        <stp/>
        <stp>##V3_BDHV12</stp>
        <stp>912828CZ1 Govt</stp>
        <stp>IDX_RATIO</stp>
        <stp>6/9/2005</stp>
        <stp>6/9/2005</stp>
        <stp>[Fixed Income  Prices 2004-2009.xlsx]TIPS!R164C24</stp>
        <tr r="X164" s="1"/>
      </tp>
      <tp>
        <v>1.07613</v>
        <stp/>
        <stp>##V3_BDHV12</stp>
        <stp>912828BW9 Govt</stp>
        <stp>IDX_RATIO</stp>
        <stp>5/5/2006</stp>
        <stp>5/5/2006</stp>
        <stp>[Fixed Income  Prices 2004-2009.xlsx]TIPS!R468C56</stp>
        <tr r="BD468" s="1"/>
      </tp>
      <tp>
        <v>1.0748</v>
        <stp/>
        <stp>##V3_BDHV12</stp>
        <stp>912828CP3 Govt</stp>
        <stp>IDX_RATIO</stp>
        <stp>4/6/2007</stp>
        <stp>4/6/2007</stp>
        <stp>[Fixed Income  Prices 2004-2009.xlsx]TIPS!R708C64</stp>
        <tr r="BL708" s="1"/>
      </tp>
      <tp>
        <v>1.0759399999999999</v>
        <stp/>
        <stp>##V3_BDHV12</stp>
        <stp>912828BW9 Govt</stp>
        <stp>IDX_RATIO</stp>
        <stp>5/4/2006</stp>
        <stp>5/4/2006</stp>
        <stp>[Fixed Income  Prices 2004-2009.xlsx]TIPS!R467C56</stp>
        <tr r="BD467" s="1"/>
      </tp>
      <tp>
        <v>1.07575</v>
        <stp/>
        <stp>##V3_BDHV12</stp>
        <stp>912828BW9 Govt</stp>
        <stp>IDX_RATIO</stp>
        <stp>5/3/2006</stp>
        <stp>5/3/2006</stp>
        <stp>[Fixed Income  Prices 2004-2009.xlsx]TIPS!R466C56</stp>
        <tr r="BD466" s="1"/>
      </tp>
      <tp>
        <v>1.0755600000000001</v>
        <stp/>
        <stp>##V3_BDHV12</stp>
        <stp>912828BW9 Govt</stp>
        <stp>IDX_RATIO</stp>
        <stp>5/2/2006</stp>
        <stp>5/2/2006</stp>
        <stp>[Fixed Income  Prices 2004-2009.xlsx]TIPS!R465C56</stp>
        <tr r="BD465" s="1"/>
      </tp>
      <tp>
        <v>1.07403</v>
        <stp/>
        <stp>##V3_BDHV12</stp>
        <stp>912828CP3 Govt</stp>
        <stp>IDX_RATIO</stp>
        <stp>4/2/2007</stp>
        <stp>4/2/2007</stp>
        <stp>[Fixed Income  Prices 2004-2009.xlsx]TIPS!R704C64</stp>
        <tr r="BL704" s="1"/>
      </tp>
      <tp>
        <v>1.0753699999999999</v>
        <stp/>
        <stp>##V3_BDHV12</stp>
        <stp>912828BW9 Govt</stp>
        <stp>IDX_RATIO</stp>
        <stp>5/1/2006</stp>
        <stp>5/1/2006</stp>
        <stp>[Fixed Income  Prices 2004-2009.xlsx]TIPS!R464C56</stp>
        <tr r="BD464" s="1"/>
      </tp>
      <tp>
        <v>1.07423</v>
        <stp/>
        <stp>##V3_BDHV12</stp>
        <stp>912828CP3 Govt</stp>
        <stp>IDX_RATIO</stp>
        <stp>4/3/2007</stp>
        <stp>4/3/2007</stp>
        <stp>[Fixed Income  Prices 2004-2009.xlsx]TIPS!R705C64</stp>
        <tr r="BL705" s="1"/>
      </tp>
      <tp>
        <v>1.0832200000000001</v>
        <stp/>
        <stp>##V3_BDHV12</stp>
        <stp>912828BD1 Govt</stp>
        <stp>IDX_RATIO</stp>
        <stp>5/8/2006</stp>
        <stp>5/8/2006</stp>
        <stp>[Fixed Income  Prices 2004-2009.xlsx]TIPS!R469C52</stp>
        <tr r="AZ469" s="1"/>
      </tp>
      <tp>
        <v>1.08341</v>
        <stp/>
        <stp>##V3_BDHV12</stp>
        <stp>912828BD1 Govt</stp>
        <stp>IDX_RATIO</stp>
        <stp>5/9/2006</stp>
        <stp>5/9/2006</stp>
        <stp>[Fixed Income  Prices 2004-2009.xlsx]TIPS!R470C52</stp>
        <tr r="AZ470" s="1"/>
      </tp>
      <tp>
        <v>1.1273900000000001</v>
        <stp/>
        <stp>##V3_BDHV12</stp>
        <stp>912828AF7 Govt</stp>
        <stp>IDX_RATIO</stp>
        <stp>4/9/2007</stp>
        <stp>4/9/2007</stp>
        <stp>[Fixed Income  Prices 2004-2009.xlsx]TIPS!R709C44</stp>
        <tr r="AR709" s="1"/>
      </tp>
      <tp>
        <v>1.12598</v>
        <stp/>
        <stp>##V3_BDHV12</stp>
        <stp>912828AF7 Govt</stp>
        <stp>IDX_RATIO</stp>
        <stp>4/2/2007</stp>
        <stp>4/2/2007</stp>
        <stp>[Fixed Income  Prices 2004-2009.xlsx]TIPS!R704C44</stp>
        <tr r="AR704" s="1"/>
      </tp>
      <tp>
        <v>1.12619</v>
        <stp/>
        <stp>##V3_BDHV12</stp>
        <stp>912828AF7 Govt</stp>
        <stp>IDX_RATIO</stp>
        <stp>4/3/2007</stp>
        <stp>4/3/2007</stp>
        <stp>[Fixed Income  Prices 2004-2009.xlsx]TIPS!R705C44</stp>
        <tr r="AR705" s="1"/>
      </tp>
      <tp>
        <v>1.08186</v>
        <stp/>
        <stp>##V3_BDHV12</stp>
        <stp>912828BD1 Govt</stp>
        <stp>IDX_RATIO</stp>
        <stp>5/1/2006</stp>
        <stp>5/1/2006</stp>
        <stp>[Fixed Income  Prices 2004-2009.xlsx]TIPS!R464C52</stp>
        <tr r="AZ464" s="1"/>
      </tp>
      <tp>
        <v>1.08206</v>
        <stp/>
        <stp>##V3_BDHV12</stp>
        <stp>912828BD1 Govt</stp>
        <stp>IDX_RATIO</stp>
        <stp>5/2/2006</stp>
        <stp>5/2/2006</stp>
        <stp>[Fixed Income  Prices 2004-2009.xlsx]TIPS!R465C52</stp>
        <tr r="AZ465" s="1"/>
      </tp>
      <tp>
        <v>1.0822499999999999</v>
        <stp/>
        <stp>##V3_BDHV12</stp>
        <stp>912828BD1 Govt</stp>
        <stp>IDX_RATIO</stp>
        <stp>5/3/2006</stp>
        <stp>5/3/2006</stp>
        <stp>[Fixed Income  Prices 2004-2009.xlsx]TIPS!R466C52</stp>
        <tr r="AZ466" s="1"/>
      </tp>
      <tp>
        <v>1.0824400000000001</v>
        <stp/>
        <stp>##V3_BDHV12</stp>
        <stp>912828BD1 Govt</stp>
        <stp>IDX_RATIO</stp>
        <stp>5/4/2006</stp>
        <stp>5/4/2006</stp>
        <stp>[Fixed Income  Prices 2004-2009.xlsx]TIPS!R467C52</stp>
        <tr r="AZ467" s="1"/>
      </tp>
      <tp>
        <v>1.12679</v>
        <stp/>
        <stp>##V3_BDHV12</stp>
        <stp>912828AF7 Govt</stp>
        <stp>IDX_RATIO</stp>
        <stp>4/6/2007</stp>
        <stp>4/6/2007</stp>
        <stp>[Fixed Income  Prices 2004-2009.xlsx]TIPS!R708C44</stp>
        <tr r="AR708" s="1"/>
      </tp>
      <tp>
        <v>1.08264</v>
        <stp/>
        <stp>##V3_BDHV12</stp>
        <stp>912828BD1 Govt</stp>
        <stp>IDX_RATIO</stp>
        <stp>5/5/2006</stp>
        <stp>5/5/2006</stp>
        <stp>[Fixed Income  Prices 2004-2009.xlsx]TIPS!R468C52</stp>
        <tr r="AZ468" s="1"/>
      </tp>
      <tp>
        <v>1.12639</v>
        <stp/>
        <stp>##V3_BDHV12</stp>
        <stp>912828AF7 Govt</stp>
        <stp>IDX_RATIO</stp>
        <stp>4/4/2007</stp>
        <stp>4/4/2007</stp>
        <stp>[Fixed Income  Prices 2004-2009.xlsx]TIPS!R706C44</stp>
        <tr r="AR706" s="1"/>
      </tp>
      <tp>
        <v>1.12659</v>
        <stp/>
        <stp>##V3_BDHV12</stp>
        <stp>912828AF7 Govt</stp>
        <stp>IDX_RATIO</stp>
        <stp>4/5/2007</stp>
        <stp>4/5/2007</stp>
        <stp>[Fixed Income  Prices 2004-2009.xlsx]TIPS!R707C44</stp>
        <tr r="AR707" s="1"/>
      </tp>
      <tp>
        <v>1.0213000000000001</v>
        <stp/>
        <stp>##V3_BDHV12</stp>
        <stp>912828ET3 Govt</stp>
        <stp>IDX_RATIO</stp>
        <stp>4/9/2007</stp>
        <stp>4/9/2007</stp>
        <stp>[Fixed Income  Prices 2004-2009.xlsx]TIPS!R327C76</stp>
        <tr r="BX327" s="1"/>
      </tp>
      <tp>
        <v>1.02003</v>
        <stp/>
        <stp>##V3_BDHV12</stp>
        <stp>912828ET3 Govt</stp>
        <stp>IDX_RATIO</stp>
        <stp>4/2/2007</stp>
        <stp>4/2/2007</stp>
        <stp>[Fixed Income  Prices 2004-2009.xlsx]TIPS!R322C76</stp>
        <tr r="BX322" s="1"/>
      </tp>
      <tp>
        <v>1.0202100000000001</v>
        <stp/>
        <stp>##V3_BDHV12</stp>
        <stp>912828ET3 Govt</stp>
        <stp>IDX_RATIO</stp>
        <stp>4/3/2007</stp>
        <stp>4/3/2007</stp>
        <stp>[Fixed Income  Prices 2004-2009.xlsx]TIPS!R323C76</stp>
        <tr r="BX323" s="1"/>
      </tp>
      <tp>
        <v>1.0203899999999999</v>
        <stp/>
        <stp>##V3_BDHV12</stp>
        <stp>912828ET3 Govt</stp>
        <stp>IDX_RATIO</stp>
        <stp>4/4/2007</stp>
        <stp>4/4/2007</stp>
        <stp>[Fixed Income  Prices 2004-2009.xlsx]TIPS!R324C76</stp>
        <tr r="BX324" s="1"/>
      </tp>
      <tp>
        <v>1.02057</v>
        <stp/>
        <stp>##V3_BDHV12</stp>
        <stp>912828ET3 Govt</stp>
        <stp>IDX_RATIO</stp>
        <stp>4/5/2007</stp>
        <stp>4/5/2007</stp>
        <stp>[Fixed Income  Prices 2004-2009.xlsx]TIPS!R325C76</stp>
        <tr r="BX325" s="1"/>
      </tp>
      <tp>
        <v>1.02075</v>
        <stp/>
        <stp>##V3_BDHV12</stp>
        <stp>912828ET3 Govt</stp>
        <stp>IDX_RATIO</stp>
        <stp>4/6/2007</stp>
        <stp>4/6/2007</stp>
        <stp>[Fixed Income  Prices 2004-2009.xlsx]TIPS!R326C76</stp>
        <tr r="BX326" s="1"/>
      </tp>
      <tp>
        <v>1.0139199999999999</v>
        <stp/>
        <stp>##V3_BDHV12</stp>
        <stp>912828DH0 Govt</stp>
        <stp>IDX_RATIO</stp>
        <stp>6/8/2005</stp>
        <stp>6/8/2005</stp>
        <stp>[Fixed Income  Prices 2004-2009.xlsx]TIPS!R107C68</stp>
        <tr r="BP107" s="1"/>
      </tp>
      <tp>
        <v>1.0141500000000001</v>
        <stp/>
        <stp>##V3_BDHV12</stp>
        <stp>912828DH0 Govt</stp>
        <stp>IDX_RATIO</stp>
        <stp>6/9/2005</stp>
        <stp>6/9/2005</stp>
        <stp>[Fixed Income  Prices 2004-2009.xlsx]TIPS!R108C68</stp>
        <tr r="BP108" s="1"/>
      </tp>
      <tp>
        <v>1.0228200000000001</v>
        <stp/>
        <stp>##V3_BDHV12</stp>
        <stp>912828EA4 Govt</stp>
        <stp>IDX_RATIO</stp>
        <stp>5/8/2006</stp>
        <stp>5/8/2006</stp>
        <stp>[Fixed Income  Prices 2004-2009.xlsx]TIPS!R215C72</stp>
        <tr r="BT215" s="1"/>
      </tp>
      <tp>
        <v>1.0229999999999999</v>
        <stp/>
        <stp>##V3_BDHV12</stp>
        <stp>912828EA4 Govt</stp>
        <stp>IDX_RATIO</stp>
        <stp>5/9/2006</stp>
        <stp>5/9/2006</stp>
        <stp>[Fixed Income  Prices 2004-2009.xlsx]TIPS!R216C72</stp>
        <tr r="BT216" s="1"/>
      </tp>
      <tp>
        <v>1.02173</v>
        <stp/>
        <stp>##V3_BDHV12</stp>
        <stp>912828EA4 Govt</stp>
        <stp>IDX_RATIO</stp>
        <stp>5/2/2006</stp>
        <stp>5/2/2006</stp>
        <stp>[Fixed Income  Prices 2004-2009.xlsx]TIPS!R211C72</stp>
        <tr r="BT211" s="1"/>
      </tp>
      <tp>
        <v>1.01233</v>
        <stp/>
        <stp>##V3_BDHV12</stp>
        <stp>912828DH0 Govt</stp>
        <stp>IDX_RATIO</stp>
        <stp>6/1/2005</stp>
        <stp>6/1/2005</stp>
        <stp>[Fixed Income  Prices 2004-2009.xlsx]TIPS!R102C68</stp>
        <tr r="BP102" s="1"/>
      </tp>
      <tp>
        <v>1.0219100000000001</v>
        <stp/>
        <stp>##V3_BDHV12</stp>
        <stp>912828EA4 Govt</stp>
        <stp>IDX_RATIO</stp>
        <stp>5/3/2006</stp>
        <stp>5/3/2006</stp>
        <stp>[Fixed Income  Prices 2004-2009.xlsx]TIPS!R212C72</stp>
        <tr r="BT212" s="1"/>
      </tp>
      <tp>
        <v>1.0125599999999999</v>
        <stp/>
        <stp>##V3_BDHV12</stp>
        <stp>912828DH0 Govt</stp>
        <stp>IDX_RATIO</stp>
        <stp>6/2/2005</stp>
        <stp>6/2/2005</stp>
        <stp>[Fixed Income  Prices 2004-2009.xlsx]TIPS!R103C68</stp>
        <tr r="BP103" s="1"/>
      </tp>
      <tp>
        <v>1.0127900000000001</v>
        <stp/>
        <stp>##V3_BDHV12</stp>
        <stp>912828DH0 Govt</stp>
        <stp>IDX_RATIO</stp>
        <stp>6/3/2005</stp>
        <stp>6/3/2005</stp>
        <stp>[Fixed Income  Prices 2004-2009.xlsx]TIPS!R104C68</stp>
        <tr r="BP104" s="1"/>
      </tp>
      <tp>
        <v>1.0215399999999999</v>
        <stp/>
        <stp>##V3_BDHV12</stp>
        <stp>912828EA4 Govt</stp>
        <stp>IDX_RATIO</stp>
        <stp>5/1/2006</stp>
        <stp>5/1/2006</stp>
        <stp>[Fixed Income  Prices 2004-2009.xlsx]TIPS!R210C72</stp>
        <tr r="BT210" s="1"/>
      </tp>
      <tp>
        <v>1.0220899999999999</v>
        <stp/>
        <stp>##V3_BDHV12</stp>
        <stp>912828EA4 Govt</stp>
        <stp>IDX_RATIO</stp>
        <stp>5/4/2006</stp>
        <stp>5/4/2006</stp>
        <stp>[Fixed Income  Prices 2004-2009.xlsx]TIPS!R213C72</stp>
        <tr r="BT213" s="1"/>
      </tp>
      <tp>
        <v>1.0134700000000001</v>
        <stp/>
        <stp>##V3_BDHV12</stp>
        <stp>912828DH0 Govt</stp>
        <stp>IDX_RATIO</stp>
        <stp>6/6/2005</stp>
        <stp>6/6/2005</stp>
        <stp>[Fixed Income  Prices 2004-2009.xlsx]TIPS!R105C68</stp>
        <tr r="BP105" s="1"/>
      </tp>
      <tp>
        <v>1.01369</v>
        <stp/>
        <stp>##V3_BDHV12</stp>
        <stp>912828DH0 Govt</stp>
        <stp>IDX_RATIO</stp>
        <stp>6/7/2005</stp>
        <stp>6/7/2005</stp>
        <stp>[Fixed Income  Prices 2004-2009.xlsx]TIPS!R106C68</stp>
        <tr r="BP106" s="1"/>
      </tp>
      <tp>
        <v>1.02227</v>
        <stp/>
        <stp>##V3_BDHV12</stp>
        <stp>912828EA4 Govt</stp>
        <stp>IDX_RATIO</stp>
        <stp>5/5/2006</stp>
        <stp>5/5/2006</stp>
        <stp>[Fixed Income  Prices 2004-2009.xlsx]TIPS!R214C72</stp>
        <tr r="BT214" s="1"/>
      </tp>
      <tp>
        <v>1.09704</v>
        <stp/>
        <stp>##V3_BDHV12</stp>
        <stp>912828BW9 Govt</stp>
        <stp>IDX_RATIO</stp>
        <stp>4/9/2007</stp>
        <stp>4/9/2007</stp>
        <stp>[Fixed Income  Prices 2004-2009.xlsx]TIPS!R709C56</stp>
        <tr r="BD709" s="1"/>
      </tp>
      <tp>
        <v>1.05545</v>
        <stp/>
        <stp>##V3_BDHV12</stp>
        <stp>912828CP3 Govt</stp>
        <stp>IDX_RATIO</stp>
        <stp>5/8/2006</stp>
        <stp>5/8/2006</stp>
        <stp>[Fixed Income  Prices 2004-2009.xlsx]TIPS!R469C64</stp>
        <tr r="BL469" s="1"/>
      </tp>
      <tp>
        <v>1.0556399999999999</v>
        <stp/>
        <stp>##V3_BDHV12</stp>
        <stp>912828CP3 Govt</stp>
        <stp>IDX_RATIO</stp>
        <stp>5/9/2006</stp>
        <stp>5/9/2006</stp>
        <stp>[Fixed Income  Prices 2004-2009.xlsx]TIPS!R470C64</stp>
        <tr r="BL470" s="1"/>
      </tp>
      <tp>
        <v>1.0543199999999999</v>
        <stp/>
        <stp>##V3_BDHV12</stp>
        <stp>912828CP3 Govt</stp>
        <stp>IDX_RATIO</stp>
        <stp>5/2/2006</stp>
        <stp>5/2/2006</stp>
        <stp>[Fixed Income  Prices 2004-2009.xlsx]TIPS!R465C64</stp>
        <tr r="BL465" s="1"/>
      </tp>
      <tp>
        <v>1.0545100000000001</v>
        <stp/>
        <stp>##V3_BDHV12</stp>
        <stp>912828CP3 Govt</stp>
        <stp>IDX_RATIO</stp>
        <stp>5/3/2006</stp>
        <stp>5/3/2006</stp>
        <stp>[Fixed Income  Prices 2004-2009.xlsx]TIPS!R466C64</stp>
        <tr r="BL466" s="1"/>
      </tp>
      <tp>
        <v>1.0958699999999999</v>
        <stp/>
        <stp>##V3_BDHV12</stp>
        <stp>912828BW9 Govt</stp>
        <stp>IDX_RATIO</stp>
        <stp>4/3/2007</stp>
        <stp>4/3/2007</stp>
        <stp>[Fixed Income  Prices 2004-2009.xlsx]TIPS!R705C56</stp>
        <tr r="BD705" s="1"/>
      </tp>
      <tp>
        <v>1.05413</v>
        <stp/>
        <stp>##V3_BDHV12</stp>
        <stp>912828CP3 Govt</stp>
        <stp>IDX_RATIO</stp>
        <stp>5/1/2006</stp>
        <stp>5/1/2006</stp>
        <stp>[Fixed Income  Prices 2004-2009.xlsx]TIPS!R464C64</stp>
        <tr r="BL464" s="1"/>
      </tp>
      <tp>
        <v>1.0956699999999999</v>
        <stp/>
        <stp>##V3_BDHV12</stp>
        <stp>912828BW9 Govt</stp>
        <stp>IDX_RATIO</stp>
        <stp>4/2/2007</stp>
        <stp>4/2/2007</stp>
        <stp>[Fixed Income  Prices 2004-2009.xlsx]TIPS!R704C56</stp>
        <tr r="BD704" s="1"/>
      </tp>
      <tp>
        <v>1.09626</v>
        <stp/>
        <stp>##V3_BDHV12</stp>
        <stp>912828BW9 Govt</stp>
        <stp>IDX_RATIO</stp>
        <stp>4/5/2007</stp>
        <stp>4/5/2007</stp>
        <stp>[Fixed Income  Prices 2004-2009.xlsx]TIPS!R707C56</stp>
        <tr r="BD707" s="1"/>
      </tp>
      <tp>
        <v>1.09606</v>
        <stp/>
        <stp>##V3_BDHV12</stp>
        <stp>912828BW9 Govt</stp>
        <stp>IDX_RATIO</stp>
        <stp>4/4/2007</stp>
        <stp>4/4/2007</stp>
        <stp>[Fixed Income  Prices 2004-2009.xlsx]TIPS!R706C56</stp>
        <tr r="BD706" s="1"/>
      </tp>
      <tp>
        <v>1.0546899999999999</v>
        <stp/>
        <stp>##V3_BDHV12</stp>
        <stp>912828CP3 Govt</stp>
        <stp>IDX_RATIO</stp>
        <stp>5/4/2006</stp>
        <stp>5/4/2006</stp>
        <stp>[Fixed Income  Prices 2004-2009.xlsx]TIPS!R467C64</stp>
        <tr r="BL467" s="1"/>
      </tp>
      <tp>
        <v>1.0964499999999999</v>
        <stp/>
        <stp>##V3_BDHV12</stp>
        <stp>912828BW9 Govt</stp>
        <stp>IDX_RATIO</stp>
        <stp>4/6/2007</stp>
        <stp>4/6/2007</stp>
        <stp>[Fixed Income  Prices 2004-2009.xlsx]TIPS!R708C56</stp>
        <tr r="BD708" s="1"/>
      </tp>
      <tp>
        <v>1.05488</v>
        <stp/>
        <stp>##V3_BDHV12</stp>
        <stp>912828CP3 Govt</stp>
        <stp>IDX_RATIO</stp>
        <stp>5/5/2006</stp>
        <stp>5/5/2006</stp>
        <stp>[Fixed Income  Prices 2004-2009.xlsx]TIPS!R468C64</stp>
        <tr r="BL468" s="1"/>
      </tp>
      <tp>
        <v>1.1065</v>
        <stp/>
        <stp>##V3_BDHV12</stp>
        <stp>912828AF7 Govt</stp>
        <stp>IDX_RATIO</stp>
        <stp>5/8/2006</stp>
        <stp>5/8/2006</stp>
        <stp>[Fixed Income  Prices 2004-2009.xlsx]TIPS!R469C44</stp>
        <tr r="AR469" s="1"/>
      </tp>
      <tp>
        <v>1.1067</v>
        <stp/>
        <stp>##V3_BDHV12</stp>
        <stp>912828AF7 Govt</stp>
        <stp>IDX_RATIO</stp>
        <stp>5/9/2006</stp>
        <stp>5/9/2006</stp>
        <stp>[Fixed Income  Prices 2004-2009.xlsx]TIPS!R470C44</stp>
        <tr r="AR470" s="1"/>
      </tp>
      <tp>
        <v>1.0419100000000001</v>
        <stp/>
        <stp>##V3_BDHV12</stp>
        <stp>912828DH0 Govt</stp>
        <stp>IDX_RATIO</stp>
        <stp>5/8/2006</stp>
        <stp>5/8/2006</stp>
        <stp>[Fixed Income  Prices 2004-2009.xlsx]TIPS!R344C68</stp>
        <tr r="BP344" s="1"/>
      </tp>
      <tp>
        <v>1.0421</v>
        <stp/>
        <stp>##V3_BDHV12</stp>
        <stp>912828DH0 Govt</stp>
        <stp>IDX_RATIO</stp>
        <stp>5/9/2006</stp>
        <stp>5/9/2006</stp>
        <stp>[Fixed Income  Prices 2004-2009.xlsx]TIPS!R345C68</stp>
        <tr r="BP345" s="1"/>
      </tp>
      <tp>
        <v>1.1036699999999999</v>
        <stp/>
        <stp>##V3_BDHV12</stp>
        <stp>912828BD1 Govt</stp>
        <stp>IDX_RATIO</stp>
        <stp>4/9/2007</stp>
        <stp>4/9/2007</stp>
        <stp>[Fixed Income  Prices 2004-2009.xlsx]TIPS!R709C52</stp>
        <tr r="AZ709" s="1"/>
      </tp>
      <tp>
        <v>1.0411699999999999</v>
        <stp/>
        <stp>##V3_BDHV12</stp>
        <stp>912828DH0 Govt</stp>
        <stp>IDX_RATIO</stp>
        <stp>5/4/2006</stp>
        <stp>5/4/2006</stp>
        <stp>[Fixed Income  Prices 2004-2009.xlsx]TIPS!R342C68</stp>
        <tr r="BP342" s="1"/>
      </tp>
      <tp>
        <v>1.10571</v>
        <stp/>
        <stp>##V3_BDHV12</stp>
        <stp>912828AF7 Govt</stp>
        <stp>IDX_RATIO</stp>
        <stp>5/4/2006</stp>
        <stp>5/4/2006</stp>
        <stp>[Fixed Income  Prices 2004-2009.xlsx]TIPS!R467C44</stp>
        <tr r="AR467" s="1"/>
      </tp>
      <tp>
        <v>1.1030800000000001</v>
        <stp/>
        <stp>##V3_BDHV12</stp>
        <stp>912828BD1 Govt</stp>
        <stp>IDX_RATIO</stp>
        <stp>4/6/2007</stp>
        <stp>4/6/2007</stp>
        <stp>[Fixed Income  Prices 2004-2009.xlsx]TIPS!R708C52</stp>
        <tr r="AZ708" s="1"/>
      </tp>
      <tp>
        <v>1.0413600000000001</v>
        <stp/>
        <stp>##V3_BDHV12</stp>
        <stp>912828DH0 Govt</stp>
        <stp>IDX_RATIO</stp>
        <stp>5/5/2006</stp>
        <stp>5/5/2006</stp>
        <stp>[Fixed Income  Prices 2004-2009.xlsx]TIPS!R343C68</stp>
        <tr r="BP343" s="1"/>
      </tp>
      <tp>
        <v>1.1059099999999999</v>
        <stp/>
        <stp>##V3_BDHV12</stp>
        <stp>912828AF7 Govt</stp>
        <stp>IDX_RATIO</stp>
        <stp>5/5/2006</stp>
        <stp>5/5/2006</stp>
        <stp>[Fixed Income  Prices 2004-2009.xlsx]TIPS!R468C44</stp>
        <tr r="AR468" s="1"/>
      </tp>
      <tp>
        <v>1.1026899999999999</v>
        <stp/>
        <stp>##V3_BDHV12</stp>
        <stp>912828BD1 Govt</stp>
        <stp>IDX_RATIO</stp>
        <stp>4/4/2007</stp>
        <stp>4/4/2007</stp>
        <stp>[Fixed Income  Prices 2004-2009.xlsx]TIPS!R706C52</stp>
        <tr r="AZ706" s="1"/>
      </tp>
      <tp>
        <v>1.04061</v>
        <stp/>
        <stp>##V3_BDHV12</stp>
        <stp>912828DH0 Govt</stp>
        <stp>IDX_RATIO</stp>
        <stp>5/1/2006</stp>
        <stp>5/1/2006</stp>
        <stp>[Fixed Income  Prices 2004-2009.xlsx]TIPS!R339C68</stp>
        <tr r="BP339" s="1"/>
      </tp>
      <tp>
        <v>1.1028800000000001</v>
        <stp/>
        <stp>##V3_BDHV12</stp>
        <stp>912828BD1 Govt</stp>
        <stp>IDX_RATIO</stp>
        <stp>4/5/2007</stp>
        <stp>4/5/2007</stp>
        <stp>[Fixed Income  Prices 2004-2009.xlsx]TIPS!R707C52</stp>
        <tr r="AZ707" s="1"/>
      </tp>
      <tp>
        <v>1.10229</v>
        <stp/>
        <stp>##V3_BDHV12</stp>
        <stp>912828BD1 Govt</stp>
        <stp>IDX_RATIO</stp>
        <stp>4/2/2007</stp>
        <stp>4/2/2007</stp>
        <stp>[Fixed Income  Prices 2004-2009.xlsx]TIPS!R704C52</stp>
        <tr r="AZ704" s="1"/>
      </tp>
      <tp>
        <v>1.1051200000000001</v>
        <stp/>
        <stp>##V3_BDHV12</stp>
        <stp>912828AF7 Govt</stp>
        <stp>IDX_RATIO</stp>
        <stp>5/1/2006</stp>
        <stp>5/1/2006</stp>
        <stp>[Fixed Income  Prices 2004-2009.xlsx]TIPS!R464C44</stp>
        <tr r="AR464" s="1"/>
      </tp>
      <tp>
        <v>1.10249</v>
        <stp/>
        <stp>##V3_BDHV12</stp>
        <stp>912828BD1 Govt</stp>
        <stp>IDX_RATIO</stp>
        <stp>4/3/2007</stp>
        <stp>4/3/2007</stp>
        <stp>[Fixed Income  Prices 2004-2009.xlsx]TIPS!R705C52</stp>
        <tr r="AZ705" s="1"/>
      </tp>
      <tp>
        <v>1.0407999999999999</v>
        <stp/>
        <stp>##V3_BDHV12</stp>
        <stp>912828DH0 Govt</stp>
        <stp>IDX_RATIO</stp>
        <stp>5/2/2006</stp>
        <stp>5/2/2006</stp>
        <stp>[Fixed Income  Prices 2004-2009.xlsx]TIPS!R340C68</stp>
        <tr r="BP340" s="1"/>
      </tp>
      <tp>
        <v>1.10531</v>
        <stp/>
        <stp>##V3_BDHV12</stp>
        <stp>912828AF7 Govt</stp>
        <stp>IDX_RATIO</stp>
        <stp>5/2/2006</stp>
        <stp>5/2/2006</stp>
        <stp>[Fixed Income  Prices 2004-2009.xlsx]TIPS!R465C44</stp>
        <tr r="AR465" s="1"/>
      </tp>
      <tp>
        <v>1.10551</v>
        <stp/>
        <stp>##V3_BDHV12</stp>
        <stp>912828AF7 Govt</stp>
        <stp>IDX_RATIO</stp>
        <stp>5/3/2006</stp>
        <stp>5/3/2006</stp>
        <stp>[Fixed Income  Prices 2004-2009.xlsx]TIPS!R466C44</stp>
        <tr r="AR466" s="1"/>
      </tp>
      <tp>
        <v>1.04098</v>
        <stp/>
        <stp>##V3_BDHV12</stp>
        <stp>912828DH0 Govt</stp>
        <stp>IDX_RATIO</stp>
        <stp>5/3/2006</stp>
        <stp>5/3/2006</stp>
        <stp>[Fixed Income  Prices 2004-2009.xlsx]TIPS!R341C68</stp>
        <tr r="BP341" s="1"/>
      </tp>
      <tp>
        <v>1.08656</v>
        <stp/>
        <stp>##V3_BDHV12</stp>
        <stp>912810PS1 Govt</stp>
        <stp>IDX_RATIO</stp>
        <stp>9/9/2008</stp>
        <stp>9/9/2008</stp>
        <stp>[Fixed Income  Prices 2004-2009.xlsx]TIPS!R430C116</stp>
        <tr r="DL430" s="1"/>
      </tp>
      <tp>
        <v>1.0863700000000001</v>
        <stp/>
        <stp>##V3_BDHV12</stp>
        <stp>912810PS1 Govt</stp>
        <stp>IDX_RATIO</stp>
        <stp>9/8/2008</stp>
        <stp>9/8/2008</stp>
        <stp>[Fixed Income  Prices 2004-2009.xlsx]TIPS!R429C116</stp>
        <tr r="DL429" s="1"/>
      </tp>
      <tp>
        <v>1.08504</v>
        <stp/>
        <stp>##V3_BDHV12</stp>
        <stp>912810PS1 Govt</stp>
        <stp>IDX_RATIO</stp>
        <stp>9/1/2008</stp>
        <stp>9/1/2008</stp>
        <stp>[Fixed Income  Prices 2004-2009.xlsx]TIPS!R424C116</stp>
        <tr r="DL424" s="1"/>
      </tp>
      <tp>
        <v>1.0852299999999999</v>
        <stp/>
        <stp>##V3_BDHV12</stp>
        <stp>912810PS1 Govt</stp>
        <stp>IDX_RATIO</stp>
        <stp>9/2/2008</stp>
        <stp>9/2/2008</stp>
        <stp>[Fixed Income  Prices 2004-2009.xlsx]TIPS!R425C116</stp>
        <tr r="DL425" s="1"/>
      </tp>
      <tp>
        <v>1.0854200000000001</v>
        <stp/>
        <stp>##V3_BDHV12</stp>
        <stp>912810PS1 Govt</stp>
        <stp>IDX_RATIO</stp>
        <stp>9/3/2008</stp>
        <stp>9/3/2008</stp>
        <stp>[Fixed Income  Prices 2004-2009.xlsx]TIPS!R426C116</stp>
        <tr r="DL426" s="1"/>
      </tp>
      <tp>
        <v>1.08561</v>
        <stp/>
        <stp>##V3_BDHV12</stp>
        <stp>912810PS1 Govt</stp>
        <stp>IDX_RATIO</stp>
        <stp>9/4/2008</stp>
        <stp>9/4/2008</stp>
        <stp>[Fixed Income  Prices 2004-2009.xlsx]TIPS!R427C116</stp>
        <tr r="DL427" s="1"/>
      </tp>
      <tp>
        <v>1.0858000000000001</v>
        <stp/>
        <stp>##V3_BDHV12</stp>
        <stp>912810PS1 Govt</stp>
        <stp>IDX_RATIO</stp>
        <stp>9/5/2008</stp>
        <stp>9/5/2008</stp>
        <stp>[Fixed Income  Prices 2004-2009.xlsx]TIPS!R428C116</stp>
        <tr r="DL428" s="1"/>
      </tp>
      <tp>
        <v>1.28112</v>
        <stp/>
        <stp>##V3_BDHV12</stp>
        <stp>9128274Y5 Govt</stp>
        <stp>IDX_RATIO</stp>
        <stp>3/3/2008</stp>
        <stp>3/3/2008</stp>
        <stp>[Fixed Income  Prices 2004-2009.xlsx]TIPS!R944C16</stp>
        <tr r="P944" s="1"/>
      </tp>
      <tp>
        <v>1.2819400000000001</v>
        <stp/>
        <stp>##V3_BDHV12</stp>
        <stp>9128274Y5 Govt</stp>
        <stp>IDX_RATIO</stp>
        <stp>3/7/2008</stp>
        <stp>3/7/2008</stp>
        <stp>[Fixed Income  Prices 2004-2009.xlsx]TIPS!R948C16</stp>
        <tr r="P948" s="1"/>
      </tp>
      <tp>
        <v>1.28173</v>
        <stp/>
        <stp>##V3_BDHV12</stp>
        <stp>9128274Y5 Govt</stp>
        <stp>IDX_RATIO</stp>
        <stp>3/6/2008</stp>
        <stp>3/6/2008</stp>
        <stp>[Fixed Income  Prices 2004-2009.xlsx]TIPS!R947C16</stp>
        <tr r="P947" s="1"/>
      </tp>
      <tp>
        <v>1.2815300000000001</v>
        <stp/>
        <stp>##V3_BDHV12</stp>
        <stp>9128274Y5 Govt</stp>
        <stp>IDX_RATIO</stp>
        <stp>3/5/2008</stp>
        <stp>3/5/2008</stp>
        <stp>[Fixed Income  Prices 2004-2009.xlsx]TIPS!R946C16</stp>
        <tr r="P946" s="1"/>
      </tp>
      <tp>
        <v>1.28132</v>
        <stp/>
        <stp>##V3_BDHV12</stp>
        <stp>9128274Y5 Govt</stp>
        <stp>IDX_RATIO</stp>
        <stp>3/4/2008</stp>
        <stp>3/4/2008</stp>
        <stp>[Fixed Income  Prices 2004-2009.xlsx]TIPS!R945C16</stp>
        <tr r="P945" s="1"/>
      </tp>
      <tp>
        <v>1.2077599999999999</v>
        <stp/>
        <stp>##V3_BDHV12</stp>
        <stp>9128276R8 Govt</stp>
        <stp>IDX_RATIO</stp>
        <stp>3/6/2008</stp>
        <stp>3/6/2008</stp>
        <stp>[Fixed Income  Prices 2004-2009.xlsx]TIPS!R947C28</stp>
        <tr r="AB947" s="1"/>
      </tp>
      <tp>
        <v>1.2079500000000001</v>
        <stp/>
        <stp>##V3_BDHV12</stp>
        <stp>9128276R8 Govt</stp>
        <stp>IDX_RATIO</stp>
        <stp>3/7/2008</stp>
        <stp>3/7/2008</stp>
        <stp>[Fixed Income  Prices 2004-2009.xlsx]TIPS!R948C28</stp>
        <tr r="AB948" s="1"/>
      </tp>
      <tp>
        <v>1.2073700000000001</v>
        <stp/>
        <stp>##V3_BDHV12</stp>
        <stp>9128276R8 Govt</stp>
        <stp>IDX_RATIO</stp>
        <stp>3/4/2008</stp>
        <stp>3/4/2008</stp>
        <stp>[Fixed Income  Prices 2004-2009.xlsx]TIPS!R945C28</stp>
        <tr r="AB945" s="1"/>
      </tp>
      <tp>
        <v>1.20756</v>
        <stp/>
        <stp>##V3_BDHV12</stp>
        <stp>9128276R8 Govt</stp>
        <stp>IDX_RATIO</stp>
        <stp>3/5/2008</stp>
        <stp>3/5/2008</stp>
        <stp>[Fixed Income  Prices 2004-2009.xlsx]TIPS!R946C28</stp>
        <tr r="AB946" s="1"/>
      </tp>
      <tp>
        <v>1.2071799999999999</v>
        <stp/>
        <stp>##V3_BDHV12</stp>
        <stp>9128276R8 Govt</stp>
        <stp>IDX_RATIO</stp>
        <stp>3/3/2008</stp>
        <stp>3/3/2008</stp>
        <stp>[Fixed Income  Prices 2004-2009.xlsx]TIPS!R944C28</stp>
        <tr r="AB944" s="1"/>
      </tp>
      <tp>
        <v>1.1832499999999999</v>
        <stp/>
        <stp>##V3_BDHV12</stp>
        <stp>9128277J5 Govt</stp>
        <stp>IDX_RATIO</stp>
        <stp>3/3/2008</stp>
        <stp>3/3/2008</stp>
        <stp>[Fixed Income  Prices 2004-2009.xlsx]TIPS!R944C36</stp>
        <tr r="AJ944" s="1"/>
      </tp>
      <tp>
        <v>1.18344</v>
        <stp/>
        <stp>##V3_BDHV12</stp>
        <stp>9128277J5 Govt</stp>
        <stp>IDX_RATIO</stp>
        <stp>3/4/2008</stp>
        <stp>3/4/2008</stp>
        <stp>[Fixed Income  Prices 2004-2009.xlsx]TIPS!R945C36</stp>
        <tr r="AJ945" s="1"/>
      </tp>
      <tp>
        <v>1.18363</v>
        <stp/>
        <stp>##V3_BDHV12</stp>
        <stp>9128277J5 Govt</stp>
        <stp>IDX_RATIO</stp>
        <stp>3/5/2008</stp>
        <stp>3/5/2008</stp>
        <stp>[Fixed Income  Prices 2004-2009.xlsx]TIPS!R946C36</stp>
        <tr r="AJ946" s="1"/>
      </tp>
      <tp>
        <v>1.1838200000000001</v>
        <stp/>
        <stp>##V3_BDHV12</stp>
        <stp>9128277J5 Govt</stp>
        <stp>IDX_RATIO</stp>
        <stp>3/6/2008</stp>
        <stp>3/6/2008</stp>
        <stp>[Fixed Income  Prices 2004-2009.xlsx]TIPS!R947C36</stp>
        <tr r="AJ947" s="1"/>
      </tp>
      <tp>
        <v>1.18401</v>
        <stp/>
        <stp>##V3_BDHV12</stp>
        <stp>9128277J5 Govt</stp>
        <stp>IDX_RATIO</stp>
        <stp>3/7/2008</stp>
        <stp>3/7/2008</stp>
        <stp>[Fixed Income  Prices 2004-2009.xlsx]TIPS!R948C36</stp>
        <tr r="AJ948" s="1"/>
      </tp>
      <tp>
        <v>1.2487900000000001</v>
        <stp/>
        <stp>##V3_BDHV12</stp>
        <stp>9128275W8 Govt</stp>
        <stp>IDX_RATIO</stp>
        <stp>3/3/2008</stp>
        <stp>3/3/2008</stp>
        <stp>[Fixed Income  Prices 2004-2009.xlsx]TIPS!R944C20</stp>
        <tr r="T944" s="1"/>
      </tp>
      <tp>
        <v>1.24959</v>
        <stp/>
        <stp>##V3_BDHV12</stp>
        <stp>9128275W8 Govt</stp>
        <stp>IDX_RATIO</stp>
        <stp>3/7/2008</stp>
        <stp>3/7/2008</stp>
        <stp>[Fixed Income  Prices 2004-2009.xlsx]TIPS!R948C20</stp>
        <tr r="T948" s="1"/>
      </tp>
      <tp>
        <v>1.24939</v>
        <stp/>
        <stp>##V3_BDHV12</stp>
        <stp>9128275W8 Govt</stp>
        <stp>IDX_RATIO</stp>
        <stp>3/6/2008</stp>
        <stp>3/6/2008</stp>
        <stp>[Fixed Income  Prices 2004-2009.xlsx]TIPS!R947C20</stp>
        <tr r="T947" s="1"/>
      </tp>
      <tp>
        <v>1.24919</v>
        <stp/>
        <stp>##V3_BDHV12</stp>
        <stp>9128275W8 Govt</stp>
        <stp>IDX_RATIO</stp>
        <stp>3/5/2008</stp>
        <stp>3/5/2008</stp>
        <stp>[Fixed Income  Prices 2004-2009.xlsx]TIPS!R946C20</stp>
        <tr r="T946" s="1"/>
      </tp>
      <tp>
        <v>1.24899</v>
        <stp/>
        <stp>##V3_BDHV12</stp>
        <stp>9128275W8 Govt</stp>
        <stp>IDX_RATIO</stp>
        <stp>3/4/2008</stp>
        <stp>3/4/2008</stp>
        <stp>[Fixed Income  Prices 2004-2009.xlsx]TIPS!R945C20</stp>
        <tr r="T945" s="1"/>
      </tp>
      <tp t="e">
        <v>#N/A</v>
        <stp/>
        <stp>##V3_BDHV12</stp>
        <stp>912833KE Govt</stp>
        <stp>YLD_YTM_ASK</stp>
        <stp>20050311</stp>
        <stp>20050715</stp>
        <stp>[Fixed Income  Prices 2004-2009.xlsx]STRIP Yield Curve!R228C11</stp>
        <stp>Days=N</stp>
        <stp>Fill=B</stp>
        <stp>Sort=D</stp>
        <stp>Per=cW</stp>
        <stp>Dts=H</stp>
        <stp>cols=1;rows=19</stp>
        <tr r="K228" s="4"/>
      </tp>
      <tp t="e">
        <v>#N/A</v>
        <stp/>
        <stp>##V3_BDHV12</stp>
        <stp>912833KC Govt</stp>
        <stp>YLD_YTM_ASK</stp>
        <stp>20050311</stp>
        <stp>20050715</stp>
        <stp>[Fixed Income  Prices 2004-2009.xlsx]STRIP Yield Curve!R228C10</stp>
        <stp>Days=N</stp>
        <stp>Fill=B</stp>
        <stp>Sort=D</stp>
        <stp>Per=cW</stp>
        <stp>Dts=H</stp>
        <stp>cols=1;rows=19</stp>
        <tr r="J228" s="4"/>
      </tp>
      <tp t="e">
        <v>#N/A</v>
        <stp/>
        <stp>##V3_BDHV12</stp>
        <stp>912833LV Govt</stp>
        <stp>YLD_YTM_ASK</stp>
        <stp>20050311</stp>
        <stp>20050715</stp>
        <stp>[Fixed Income  Prices 2004-2009.xlsx]STRIP Yield Curve!R228C13</stp>
        <stp>Days=N</stp>
        <stp>Fill=B</stp>
        <stp>Sort=D</stp>
        <stp>Per=cW</stp>
        <stp>Dts=H</stp>
        <stp>cols=1;rows=19</stp>
        <tr r="M228" s="4"/>
      </tp>
      <tp t="e">
        <v>#N/A</v>
        <stp/>
        <stp>##V3_BDHV12</stp>
        <stp>912833KZ Govt</stp>
        <stp>YLD_YTM_ASK</stp>
        <stp>20050311</stp>
        <stp>20050715</stp>
        <stp>[Fixed Income  Prices 2004-2009.xlsx]STRIP Yield Curve!R228C12</stp>
        <stp>Days=N</stp>
        <stp>Fill=B</stp>
        <stp>Sort=D</stp>
        <stp>Per=cW</stp>
        <stp>Dts=H</stp>
        <stp>cols=1;rows=19</stp>
        <tr r="L228" s="4"/>
      </tp>
      <tp t="e">
        <v>#N/A</v>
        <stp/>
        <stp>##V3_BDHV12</stp>
        <stp>912833XU Govt</stp>
        <stp>YLD_YTM_ASK</stp>
        <stp>20050311</stp>
        <stp>20050715</stp>
        <stp>[Fixed Income  Prices 2004-2009.xlsx]STRIP Yield Curve!R228C14</stp>
        <stp>Days=N</stp>
        <stp>Fill=B</stp>
        <stp>Sort=D</stp>
        <stp>Per=cW</stp>
        <stp>Dts=H</stp>
        <stp>cols=1;rows=19</stp>
        <tr r="N228" s="4"/>
      </tp>
      <tp t="e">
        <v>#N/A</v>
        <stp/>
        <stp>##V3_BDHV12</stp>
        <stp>912833LC Govt</stp>
        <stp>YLD_YTM_ASK</stp>
        <stp>20060113</stp>
        <stp>20060414</stp>
        <stp>[Fixed Income  Prices 2004-2009.xlsx]STRIP Yield Curve!R189C12</stp>
        <stp>Days=N</stp>
        <stp>Fill=B</stp>
        <stp>Sort=D</stp>
        <stp>Per=cW</stp>
        <stp>Dts=H</stp>
        <stp>cols=1;rows=14</stp>
        <tr r="L189" s="4"/>
      </tp>
      <tp t="e">
        <v>#N/A</v>
        <stp/>
        <stp>##V3_BDHV12</stp>
        <stp>912833LY Govt</stp>
        <stp>YLD_YTM_ASK</stp>
        <stp>20060113</stp>
        <stp>20060414</stp>
        <stp>[Fixed Income  Prices 2004-2009.xlsx]STRIP Yield Curve!R189C13</stp>
        <stp>Days=N</stp>
        <stp>Fill=B</stp>
        <stp>Sort=D</stp>
        <stp>Per=cW</stp>
        <stp>Dts=H</stp>
        <stp>cols=1;rows=14</stp>
        <tr r="M189" s="4"/>
      </tp>
      <tp t="e">
        <v>#N/A</v>
        <stp/>
        <stp>##V3_BDHV12</stp>
        <stp>912833DH Govt</stp>
        <stp>YLD_YTM_ASK</stp>
        <stp>20060113</stp>
        <stp>20060414</stp>
        <stp>[Fixed Income  Prices 2004-2009.xlsx]STRIP Yield Curve!R189C10</stp>
        <stp>Days=N</stp>
        <stp>Fill=B</stp>
        <stp>Sort=D</stp>
        <stp>Per=cW</stp>
        <stp>Dts=H</stp>
        <stp>cols=1;rows=14</stp>
        <tr r="J189" s="4"/>
      </tp>
      <tp t="e">
        <v>#N/A</v>
        <stp/>
        <stp>##V3_BDHV12</stp>
        <stp>912833KG Govt</stp>
        <stp>YLD_YTM_ASK</stp>
        <stp>20060113</stp>
        <stp>20060414</stp>
        <stp>[Fixed Income  Prices 2004-2009.xlsx]STRIP Yield Curve!R189C11</stp>
        <stp>Days=N</stp>
        <stp>Fill=B</stp>
        <stp>Sort=D</stp>
        <stp>Per=cW</stp>
        <stp>Dts=H</stp>
        <stp>cols=1;rows=14</stp>
        <tr r="K189" s="4"/>
      </tp>
      <tp>
        <v>1.2142900000000001</v>
        <stp/>
        <stp>##V3_BDHV12</stp>
        <stp>9128273T7 Govt</stp>
        <stp>IDX_RATIO</stp>
        <stp>10/25/2005</stp>
        <stp>10/25/2005</stp>
        <stp>[Fixed Income  Prices 2004-2009.xlsx]TIPS!R331C12</stp>
        <tr r="L331" s="1"/>
      </tp>
      <tp>
        <v>1.21146</v>
        <stp/>
        <stp>##V3_BDHV12</stp>
        <stp>9128275W8 Govt</stp>
        <stp>IDX_RATIO</stp>
        <stp>10/26/2006</stp>
        <stp>10/26/2006</stp>
        <stp>[Fixed Income  Prices 2004-2009.xlsx]TIPS!R592C20</stp>
        <tr r="T592" s="1"/>
      </tp>
      <tp>
        <v>1.2380100000000001</v>
        <stp/>
        <stp>##V3_BDHV12</stp>
        <stp>9128274Y5 Govt</stp>
        <stp>IDX_RATIO</stp>
        <stp>11/27/2006</stp>
        <stp>11/27/2006</stp>
        <stp>[Fixed Income  Prices 2004-2009.xlsx]TIPS!R614C16</stp>
        <tr r="P614" s="1"/>
      </tp>
      <tp>
        <v>1.24004</v>
        <stp/>
        <stp>##V3_BDHV12</stp>
        <stp>9128274Y5 Govt</stp>
        <stp>IDX_RATIO</stp>
        <stp>11/17/2006</stp>
        <stp>11/17/2006</stp>
        <stp>[Fixed Income  Prices 2004-2009.xlsx]TIPS!R608C16</stp>
        <tr r="P608" s="1"/>
      </tp>
      <tp>
        <v>1.21069</v>
        <stp/>
        <stp>##V3_BDHV12</stp>
        <stp>9128275W8 Govt</stp>
        <stp>IDX_RATIO</stp>
        <stp>10/16/2006</stp>
        <stp>10/16/2006</stp>
        <stp>[Fixed Income  Prices 2004-2009.xlsx]TIPS!R584C20</stp>
        <tr r="T584" s="1"/>
      </tp>
      <tp>
        <v>1.2270799999999999</v>
        <stp/>
        <stp>##V3_BDHV12</stp>
        <stp>9128273T7 Govt</stp>
        <stp>IDX_RATIO</stp>
        <stp>11/24/2005</stp>
        <stp>11/24/2005</stp>
        <stp>[Fixed Income  Prices 2004-2009.xlsx]TIPS!R353C12</stp>
        <tr r="L353" s="1"/>
      </tp>
      <tp>
        <v>1.2221200000000001</v>
        <stp/>
        <stp>##V3_BDHV12</stp>
        <stp>9128273T7 Govt</stp>
        <stp>IDX_RATIO</stp>
        <stp>11/14/2005</stp>
        <stp>11/14/2005</stp>
        <stp>[Fixed Income  Prices 2004-2009.xlsx]TIPS!R345C12</stp>
        <tr r="L345" s="1"/>
      </tp>
      <tp>
        <v>1.2032400000000001</v>
        <stp/>
        <stp>##V3_BDHV12</stp>
        <stp>9128275W8 Govt</stp>
        <stp>IDX_RATIO</stp>
        <stp>12/14/2006</stp>
        <stp>12/14/2006</stp>
        <stp>[Fixed Income  Prices 2004-2009.xlsx]TIPS!R627C20</stp>
        <tr r="T627" s="1"/>
      </tp>
      <tp>
        <v>1.17845</v>
        <stp/>
        <stp>##V3_BDHV12</stp>
        <stp>9128273T7 Govt</stp>
        <stp>IDX_RATIO</stp>
        <stp>12/16/2004</stp>
        <stp>12/16/2004</stp>
        <stp>[Fixed Income  Prices 2004-2009.xlsx]TIPS!R109C12</stp>
        <tr r="L109" s="1"/>
      </tp>
      <tp>
        <v>1.16656</v>
        <stp/>
        <stp>##V3_BDHV12</stp>
        <stp>9128276R8 Govt</stp>
        <stp>IDX_RATIO</stp>
        <stp>11/27/2006</stp>
        <stp>11/27/2006</stp>
        <stp>[Fixed Income  Prices 2004-2009.xlsx]TIPS!R614C28</stp>
        <tr r="AB614" s="1"/>
      </tp>
      <tp>
        <v>1.1684700000000001</v>
        <stp/>
        <stp>##V3_BDHV12</stp>
        <stp>9128276R8 Govt</stp>
        <stp>IDX_RATIO</stp>
        <stp>11/17/2006</stp>
        <stp>11/17/2006</stp>
        <stp>[Fixed Income  Prices 2004-2009.xlsx]TIPS!R608C28</stp>
        <tr r="AB608" s="1"/>
      </tp>
      <tp>
        <v>1.1453100000000001</v>
        <stp/>
        <stp>##V3_BDHV12</stp>
        <stp>9128277J5 Govt</stp>
        <stp>IDX_RATIO</stp>
        <stp>11/17/2006</stp>
        <stp>11/17/2006</stp>
        <stp>[Fixed Income  Prices 2004-2009.xlsx]TIPS!R608C36</stp>
        <tr r="AJ608" s="1"/>
      </tp>
      <tp>
        <v>1.1434299999999999</v>
        <stp/>
        <stp>##V3_BDHV12</stp>
        <stp>9128277J5 Govt</stp>
        <stp>IDX_RATIO</stp>
        <stp>11/27/2006</stp>
        <stp>11/27/2006</stp>
        <stp>[Fixed Income  Prices 2004-2009.xlsx]TIPS!R614C36</stp>
        <tr r="AJ614" s="1"/>
      </tp>
      <tp>
        <v>1.23262</v>
        <stp/>
        <stp>##V3_BDHV12</stp>
        <stp>9128273T7 Govt</stp>
        <stp>IDX_RATIO</stp>
        <stp>12/27/2005</stp>
        <stp>12/27/2005</stp>
        <stp>[Fixed Income  Prices 2004-2009.xlsx]TIPS!R375C12</stp>
        <tr r="L375" s="1"/>
      </tp>
      <tp>
        <v>1.2067700000000001</v>
        <stp/>
        <stp>##V3_BDHV12</stp>
        <stp>9128275W8 Govt</stp>
        <stp>IDX_RATIO</stp>
        <stp>11/27/2006</stp>
        <stp>11/27/2006</stp>
        <stp>[Fixed Income  Prices 2004-2009.xlsx]TIPS!R614C20</stp>
        <tr r="T614" s="1"/>
      </tp>
      <tp>
        <v>1.24282</v>
        <stp/>
        <stp>##V3_BDHV12</stp>
        <stp>9128274Y5 Govt</stp>
        <stp>IDX_RATIO</stp>
        <stp>10/26/2006</stp>
        <stp>10/26/2006</stp>
        <stp>[Fixed Income  Prices 2004-2009.xlsx]TIPS!R592C16</stp>
        <tr r="P592" s="1"/>
      </tp>
      <tp>
        <v>1.24203</v>
        <stp/>
        <stp>##V3_BDHV12</stp>
        <stp>9128274Y5 Govt</stp>
        <stp>IDX_RATIO</stp>
        <stp>10/16/2006</stp>
        <stp>10/16/2006</stp>
        <stp>[Fixed Income  Prices 2004-2009.xlsx]TIPS!R584C16</stp>
        <tr r="P584" s="1"/>
      </tp>
      <tp>
        <v>1.20875</v>
        <stp/>
        <stp>##V3_BDHV12</stp>
        <stp>9128275W8 Govt</stp>
        <stp>IDX_RATIO</stp>
        <stp>11/17/2006</stp>
        <stp>11/17/2006</stp>
        <stp>[Fixed Income  Prices 2004-2009.xlsx]TIPS!R608C20</stp>
        <tr r="T608" s="1"/>
      </tp>
      <tp>
        <v>1.1631400000000001</v>
        <stp/>
        <stp>##V3_BDHV12</stp>
        <stp>9128276R8 Govt</stp>
        <stp>IDX_RATIO</stp>
        <stp>12/14/2006</stp>
        <stp>12/14/2006</stp>
        <stp>[Fixed Income  Prices 2004-2009.xlsx]TIPS!R627C28</stp>
        <tr r="AB627" s="1"/>
      </tp>
      <tp>
        <v>1.14009</v>
        <stp/>
        <stp>##V3_BDHV12</stp>
        <stp>9128277J5 Govt</stp>
        <stp>IDX_RATIO</stp>
        <stp>12/14/2006</stp>
        <stp>12/14/2006</stp>
        <stp>[Fixed Income  Prices 2004-2009.xlsx]TIPS!R627C36</stp>
        <tr r="AJ627" s="1"/>
      </tp>
      <tp>
        <v>1.17109</v>
        <stp/>
        <stp>##V3_BDHV12</stp>
        <stp>9128276R8 Govt</stp>
        <stp>IDX_RATIO</stp>
        <stp>10/26/2006</stp>
        <stp>10/26/2006</stp>
        <stp>[Fixed Income  Prices 2004-2009.xlsx]TIPS!R592C28</stp>
        <tr r="AB592" s="1"/>
      </tp>
      <tp>
        <v>1.17035</v>
        <stp/>
        <stp>##V3_BDHV12</stp>
        <stp>9128276R8 Govt</stp>
        <stp>IDX_RATIO</stp>
        <stp>10/16/2006</stp>
        <stp>10/16/2006</stp>
        <stp>[Fixed Income  Prices 2004-2009.xlsx]TIPS!R584C28</stp>
        <tr r="AB584" s="1"/>
      </tp>
      <tp>
        <v>1.23438</v>
        <stp/>
        <stp>##V3_BDHV12</stp>
        <stp>9128274Y5 Govt</stp>
        <stp>IDX_RATIO</stp>
        <stp>12/14/2006</stp>
        <stp>12/14/2006</stp>
        <stp>[Fixed Income  Prices 2004-2009.xlsx]TIPS!R627C16</stp>
        <tr r="P627" s="1"/>
      </tp>
      <tp>
        <v>1.1471499999999999</v>
        <stp/>
        <stp>##V3_BDHV12</stp>
        <stp>9128277J5 Govt</stp>
        <stp>IDX_RATIO</stp>
        <stp>10/16/2006</stp>
        <stp>10/16/2006</stp>
        <stp>[Fixed Income  Prices 2004-2009.xlsx]TIPS!R584C36</stp>
        <tr r="AJ584" s="1"/>
      </tp>
      <tp>
        <v>1.14788</v>
        <stp/>
        <stp>##V3_BDHV12</stp>
        <stp>9128277J5 Govt</stp>
        <stp>IDX_RATIO</stp>
        <stp>10/26/2006</stp>
        <stp>10/26/2006</stp>
        <stp>[Fixed Income  Prices 2004-2009.xlsx]TIPS!R592C36</stp>
        <tr r="AJ592" s="1"/>
      </tp>
      <tp>
        <v>1.17828</v>
        <stp/>
        <stp>##V3_BDHV12</stp>
        <stp>9128275W8 Govt</stp>
        <stp>IDX_RATIO</stp>
        <stp>11/24/2005</stp>
        <stp>11/24/2005</stp>
        <stp>[Fixed Income  Prices 2004-2009.xlsx]TIPS!R353C20</stp>
        <tr r="T353" s="1"/>
      </tp>
      <tp>
        <v>1.17353</v>
        <stp/>
        <stp>##V3_BDHV12</stp>
        <stp>9128275W8 Govt</stp>
        <stp>IDX_RATIO</stp>
        <stp>11/14/2005</stp>
        <stp>11/14/2005</stp>
        <stp>[Fixed Income  Prices 2004-2009.xlsx]TIPS!R345C20</stp>
        <tr r="T345" s="1"/>
      </tp>
      <tp>
        <v>1.2530600000000001</v>
        <stp/>
        <stp>##V3_BDHV12</stp>
        <stp>9128273T7 Govt</stp>
        <stp>IDX_RATIO</stp>
        <stp>12/14/2006</stp>
        <stp>12/14/2006</stp>
        <stp>[Fixed Income  Prices 2004-2009.xlsx]TIPS!R627C12</stp>
        <tr r="L627" s="1"/>
      </tp>
      <tp>
        <v>1.1315900000000001</v>
        <stp/>
        <stp>##V3_BDHV12</stp>
        <stp>9128275W8 Govt</stp>
        <stp>IDX_RATIO</stp>
        <stp>12/16/2004</stp>
        <stp>12/16/2004</stp>
        <stp>[Fixed Income  Prices 2004-2009.xlsx]TIPS!R109C20</stp>
        <tr r="T109" s="1"/>
      </tp>
      <tp>
        <v>1.1441600000000001</v>
        <stp/>
        <stp>##V3_BDHV12</stp>
        <stp>9128276R8 Govt</stp>
        <stp>IDX_RATIO</stp>
        <stp>12/27/2005</stp>
        <stp>12/27/2005</stp>
        <stp>[Fixed Income  Prices 2004-2009.xlsx]TIPS!R375C28</stp>
        <tr r="AB375" s="1"/>
      </tp>
      <tp>
        <v>1.12148</v>
        <stp/>
        <stp>##V3_BDHV12</stp>
        <stp>9128277J5 Govt</stp>
        <stp>IDX_RATIO</stp>
        <stp>12/27/2005</stp>
        <stp>12/27/2005</stp>
        <stp>[Fixed Income  Prices 2004-2009.xlsx]TIPS!R375C36</stp>
        <tr r="AJ375" s="1"/>
      </tp>
      <tp>
        <v>1.1659999999999999</v>
        <stp/>
        <stp>##V3_BDHV12</stp>
        <stp>9128275W8 Govt</stp>
        <stp>IDX_RATIO</stp>
        <stp>10/25/2005</stp>
        <stp>10/25/2005</stp>
        <stp>[Fixed Income  Prices 2004-2009.xlsx]TIPS!R331C20</stp>
        <tr r="T331" s="1"/>
      </tp>
      <tp>
        <v>1.21424</v>
        <stp/>
        <stp>##V3_BDHV12</stp>
        <stp>9128274Y5 Govt</stp>
        <stp>IDX_RATIO</stp>
        <stp>12/27/2005</stp>
        <stp>12/27/2005</stp>
        <stp>[Fixed Income  Prices 2004-2009.xlsx]TIPS!R375C16</stp>
        <tr r="P375" s="1"/>
      </tp>
      <tp>
        <v>1.26163</v>
        <stp/>
        <stp>##V3_BDHV12</stp>
        <stp>9128273T7 Govt</stp>
        <stp>IDX_RATIO</stp>
        <stp>10/26/2006</stp>
        <stp>10/26/2006</stp>
        <stp>[Fixed Income  Prices 2004-2009.xlsx]TIPS!R592C12</stp>
        <tr r="L592" s="1"/>
      </tp>
      <tp>
        <v>1.2608299999999999</v>
        <stp/>
        <stp>##V3_BDHV12</stp>
        <stp>9128273T7 Govt</stp>
        <stp>IDX_RATIO</stp>
        <stp>10/16/2006</stp>
        <stp>10/16/2006</stp>
        <stp>[Fixed Income  Prices 2004-2009.xlsx]TIPS!R584C12</stp>
        <tr r="L584" s="1"/>
      </tp>
      <tp>
        <v>1.20878</v>
        <stp/>
        <stp>##V3_BDHV12</stp>
        <stp>9128274Y5 Govt</stp>
        <stp>IDX_RATIO</stp>
        <stp>11/24/2005</stp>
        <stp>11/24/2005</stp>
        <stp>[Fixed Income  Prices 2004-2009.xlsx]TIPS!R353C16</stp>
        <tr r="P353" s="1"/>
      </tp>
      <tp>
        <v>1.2039</v>
        <stp/>
        <stp>##V3_BDHV12</stp>
        <stp>9128274Y5 Govt</stp>
        <stp>IDX_RATIO</stp>
        <stp>11/14/2005</stp>
        <stp>11/14/2005</stp>
        <stp>[Fixed Income  Prices 2004-2009.xlsx]TIPS!R345C16</stp>
        <tr r="P345" s="1"/>
      </tp>
      <tp>
        <v>1.1271500000000001</v>
        <stp/>
        <stp>##V3_BDHV12</stp>
        <stp>9128276R8 Govt</stp>
        <stp>IDX_RATIO</stp>
        <stp>10/25/2005</stp>
        <stp>10/25/2005</stp>
        <stp>[Fixed Income  Prices 2004-2009.xlsx]TIPS!R331C28</stp>
        <tr r="AB331" s="1"/>
      </tp>
      <tp>
        <v>1.1608799999999999</v>
        <stp/>
        <stp>##V3_BDHV12</stp>
        <stp>9128274Y5 Govt</stp>
        <stp>IDX_RATIO</stp>
        <stp>12/16/2004</stp>
        <stp>12/16/2004</stp>
        <stp>[Fixed Income  Prices 2004-2009.xlsx]TIPS!R109C16</stp>
        <tr r="P109" s="1"/>
      </tp>
      <tp>
        <v>1.1048100000000001</v>
        <stp/>
        <stp>##V3_BDHV12</stp>
        <stp>9128277J5 Govt</stp>
        <stp>IDX_RATIO</stp>
        <stp>10/25/2005</stp>
        <stp>10/25/2005</stp>
        <stp>[Fixed Income  Prices 2004-2009.xlsx]TIPS!R331C36</stp>
        <tr r="AJ331" s="1"/>
      </tp>
      <tp>
        <v>1.1836</v>
        <stp/>
        <stp>##V3_BDHV12</stp>
        <stp>9128275W8 Govt</stp>
        <stp>IDX_RATIO</stp>
        <stp>12/27/2005</stp>
        <stp>12/27/2005</stp>
        <stp>[Fixed Income  Prices 2004-2009.xlsx]TIPS!R375C20</stp>
        <tr r="T375" s="1"/>
      </tp>
      <tp>
        <v>1.25675</v>
        <stp/>
        <stp>##V3_BDHV12</stp>
        <stp>9128273T7 Govt</stp>
        <stp>IDX_RATIO</stp>
        <stp>11/27/2006</stp>
        <stp>11/27/2006</stp>
        <stp>[Fixed Income  Prices 2004-2009.xlsx]TIPS!R614C12</stp>
        <tr r="L614" s="1"/>
      </tp>
      <tp>
        <v>1.25881</v>
        <stp/>
        <stp>##V3_BDHV12</stp>
        <stp>9128273T7 Govt</stp>
        <stp>IDX_RATIO</stp>
        <stp>11/17/2006</stp>
        <stp>11/17/2006</stp>
        <stp>[Fixed Income  Prices 2004-2009.xlsx]TIPS!R608C12</stp>
        <tr r="L608" s="1"/>
      </tp>
      <tp>
        <v>1.09388</v>
        <stp/>
        <stp>##V3_BDHV12</stp>
        <stp>9128276R8 Govt</stp>
        <stp>IDX_RATIO</stp>
        <stp>12/16/2004</stp>
        <stp>12/16/2004</stp>
        <stp>[Fixed Income  Prices 2004-2009.xlsx]TIPS!R109C28</stp>
        <tr r="AB109" s="1"/>
      </tp>
      <tp>
        <v>1.1390100000000001</v>
        <stp/>
        <stp>##V3_BDHV12</stp>
        <stp>9128276R8 Govt</stp>
        <stp>IDX_RATIO</stp>
        <stp>11/24/2005</stp>
        <stp>11/24/2005</stp>
        <stp>[Fixed Income  Prices 2004-2009.xlsx]TIPS!R353C28</stp>
        <tr r="AB353" s="1"/>
      </tp>
      <tp>
        <v>1.19618</v>
        <stp/>
        <stp>##V3_BDHV12</stp>
        <stp>9128274Y5 Govt</stp>
        <stp>IDX_RATIO</stp>
        <stp>10/25/2005</stp>
        <stp>10/25/2005</stp>
        <stp>[Fixed Income  Prices 2004-2009.xlsx]TIPS!R331C16</stp>
        <tr r="P331" s="1"/>
      </tp>
      <tp>
        <v>1.13442</v>
        <stp/>
        <stp>##V3_BDHV12</stp>
        <stp>9128276R8 Govt</stp>
        <stp>IDX_RATIO</stp>
        <stp>11/14/2005</stp>
        <stp>11/14/2005</stp>
        <stp>[Fixed Income  Prices 2004-2009.xlsx]TIPS!R345C28</stp>
        <tr r="AB345" s="1"/>
      </tp>
      <tp>
        <v>1.1119300000000001</v>
        <stp/>
        <stp>##V3_BDHV12</stp>
        <stp>9128277J5 Govt</stp>
        <stp>IDX_RATIO</stp>
        <stp>11/14/2005</stp>
        <stp>11/14/2005</stp>
        <stp>[Fixed Income  Prices 2004-2009.xlsx]TIPS!R345C36</stp>
        <tr r="AJ345" s="1"/>
      </tp>
      <tp>
        <v>1.1164400000000001</v>
        <stp/>
        <stp>##V3_BDHV12</stp>
        <stp>9128277J5 Govt</stp>
        <stp>IDX_RATIO</stp>
        <stp>11/24/2005</stp>
        <stp>11/24/2005</stp>
        <stp>[Fixed Income  Prices 2004-2009.xlsx]TIPS!R353C36</stp>
        <tr r="AJ353" s="1"/>
      </tp>
      <tp>
        <v>1.0722</v>
        <stp/>
        <stp>##V3_BDHV12</stp>
        <stp>9128277J5 Govt</stp>
        <stp>IDX_RATIO</stp>
        <stp>12/16/2004</stp>
        <stp>12/16/2004</stp>
        <stp>[Fixed Income  Prices 2004-2009.xlsx]TIPS!R109C36</stp>
        <tr r="AJ109" s="1"/>
      </tp>
      <tp>
        <v>1.2887500000000001</v>
        <stp/>
        <stp>##V3_BDHV12</stp>
        <stp>9128273T7 Govt</stp>
        <stp>IDX_RATIO</stp>
        <stp>11/16/2007</stp>
        <stp>11/16/2007</stp>
        <stp>[Fixed Income  Prices 2004-2009.xlsx]TIPS!R868C12</stp>
        <tr r="L868" s="1"/>
      </tp>
      <tp>
        <v>1.28993</v>
        <stp/>
        <stp>##V3_BDHV12</stp>
        <stp>9128273T7 Govt</stp>
        <stp>IDX_RATIO</stp>
        <stp>11/26/2007</stp>
        <stp>11/26/2007</stp>
        <stp>[Fixed Income  Prices 2004-2009.xlsx]TIPS!R874C12</stp>
        <tr r="L874" s="1"/>
      </tp>
      <tp>
        <v>1.2881199999999999</v>
        <stp/>
        <stp>##V3_BDHV12</stp>
        <stp>9128273T7 Govt</stp>
        <stp>IDX_RATIO</stp>
        <stp>10/17/2007</stp>
        <stp>10/17/2007</stp>
        <stp>[Fixed Income  Prices 2004-2009.xlsx]TIPS!R846C12</stp>
        <tr r="L846" s="1"/>
      </tp>
      <tp>
        <v>1.2926599999999999</v>
        <stp/>
        <stp>##V3_BDHV12</stp>
        <stp>9128273T7 Govt</stp>
        <stp>IDX_RATIO</stp>
        <stp>12/25/2007</stp>
        <stp>12/25/2007</stp>
        <stp>[Fixed Income  Prices 2004-2009.xlsx]TIPS!R895C12</stp>
        <tr r="L895" s="1"/>
      </tp>
      <tp>
        <v>1.2368999999999999</v>
        <stp/>
        <stp>##V3_BDHV12</stp>
        <stp>9128275W8 Govt</stp>
        <stp>IDX_RATIO</stp>
        <stp>10/17/2007</stp>
        <stp>10/17/2007</stp>
        <stp>[Fixed Income  Prices 2004-2009.xlsx]TIPS!R846C20</stp>
        <tr r="T846" s="1"/>
      </tp>
      <tp>
        <v>1.27339</v>
        <stp/>
        <stp>##V3_BDHV12</stp>
        <stp>9128274Y5 Govt</stp>
        <stp>IDX_RATIO</stp>
        <stp>12/25/2007</stp>
        <stp>12/25/2007</stp>
        <stp>[Fixed Income  Prices 2004-2009.xlsx]TIPS!R895C16</stp>
        <tr r="P895" s="1"/>
      </tp>
      <tp>
        <v>1.2375</v>
        <stp/>
        <stp>##V3_BDHV12</stp>
        <stp>9128275W8 Govt</stp>
        <stp>IDX_RATIO</stp>
        <stp>11/16/2007</stp>
        <stp>11/16/2007</stp>
        <stp>[Fixed Income  Prices 2004-2009.xlsx]TIPS!R868C20</stp>
        <tr r="T868" s="1"/>
      </tp>
      <tp>
        <v>1.1998899999999999</v>
        <stp/>
        <stp>##V3_BDHV12</stp>
        <stp>9128276R8 Govt</stp>
        <stp>IDX_RATIO</stp>
        <stp>12/25/2007</stp>
        <stp>12/25/2007</stp>
        <stp>[Fixed Income  Prices 2004-2009.xlsx]TIPS!R895C28</stp>
        <tr r="AB895" s="1"/>
      </tp>
      <tp>
        <v>1.23864</v>
        <stp/>
        <stp>##V3_BDHV12</stp>
        <stp>9128275W8 Govt</stp>
        <stp>IDX_RATIO</stp>
        <stp>11/26/2007</stp>
        <stp>11/26/2007</stp>
        <stp>[Fixed Income  Prices 2004-2009.xlsx]TIPS!R874C20</stp>
        <tr r="T874" s="1"/>
      </tp>
      <tp>
        <v>1.17611</v>
        <stp/>
        <stp>##V3_BDHV12</stp>
        <stp>9128277J5 Govt</stp>
        <stp>IDX_RATIO</stp>
        <stp>12/25/2007</stp>
        <stp>12/25/2007</stp>
        <stp>[Fixed Income  Prices 2004-2009.xlsx]TIPS!R895C36</stp>
        <tr r="AJ895" s="1"/>
      </tp>
      <tp>
        <v>1.26891</v>
        <stp/>
        <stp>##V3_BDHV12</stp>
        <stp>9128274Y5 Govt</stp>
        <stp>IDX_RATIO</stp>
        <stp>10/17/2007</stp>
        <stp>10/17/2007</stp>
        <stp>[Fixed Income  Prices 2004-2009.xlsx]TIPS!R846C16</stp>
        <tr r="P846" s="1"/>
      </tp>
      <tp>
        <v>1.24126</v>
        <stp/>
        <stp>##V3_BDHV12</stp>
        <stp>9128275W8 Govt</stp>
        <stp>IDX_RATIO</stp>
        <stp>12/25/2007</stp>
        <stp>12/25/2007</stp>
        <stp>[Fixed Income  Prices 2004-2009.xlsx]TIPS!R895C20</stp>
        <tr r="T895" s="1"/>
      </tp>
      <tp>
        <v>1.1962600000000001</v>
        <stp/>
        <stp>##V3_BDHV12</stp>
        <stp>9128276R8 Govt</stp>
        <stp>IDX_RATIO</stp>
        <stp>11/16/2007</stp>
        <stp>11/16/2007</stp>
        <stp>[Fixed Income  Prices 2004-2009.xlsx]TIPS!R868C28</stp>
        <tr r="AB868" s="1"/>
      </tp>
      <tp>
        <v>1.19736</v>
        <stp/>
        <stp>##V3_BDHV12</stp>
        <stp>9128276R8 Govt</stp>
        <stp>IDX_RATIO</stp>
        <stp>11/26/2007</stp>
        <stp>11/26/2007</stp>
        <stp>[Fixed Income  Prices 2004-2009.xlsx]TIPS!R874C28</stp>
        <tr r="AB874" s="1"/>
      </tp>
      <tp>
        <v>1.17363</v>
        <stp/>
        <stp>##V3_BDHV12</stp>
        <stp>9128277J5 Govt</stp>
        <stp>IDX_RATIO</stp>
        <stp>11/26/2007</stp>
        <stp>11/26/2007</stp>
        <stp>[Fixed Income  Prices 2004-2009.xlsx]TIPS!R874C36</stp>
        <tr r="AJ874" s="1"/>
      </tp>
      <tp>
        <v>1.17255</v>
        <stp/>
        <stp>##V3_BDHV12</stp>
        <stp>9128277J5 Govt</stp>
        <stp>IDX_RATIO</stp>
        <stp>11/16/2007</stp>
        <stp>11/16/2007</stp>
        <stp>[Fixed Income  Prices 2004-2009.xlsx]TIPS!R868C36</stp>
        <tr r="AJ868" s="1"/>
      </tp>
      <tp>
        <v>1.26953</v>
        <stp/>
        <stp>##V3_BDHV12</stp>
        <stp>9128274Y5 Govt</stp>
        <stp>IDX_RATIO</stp>
        <stp>11/16/2007</stp>
        <stp>11/16/2007</stp>
        <stp>[Fixed Income  Prices 2004-2009.xlsx]TIPS!R868C16</stp>
        <tr r="P868" s="1"/>
      </tp>
      <tp>
        <v>1.2706999999999999</v>
        <stp/>
        <stp>##V3_BDHV12</stp>
        <stp>9128274Y5 Govt</stp>
        <stp>IDX_RATIO</stp>
        <stp>11/26/2007</stp>
        <stp>11/26/2007</stp>
        <stp>[Fixed Income  Prices 2004-2009.xlsx]TIPS!R874C16</stp>
        <tr r="P874" s="1"/>
      </tp>
      <tp>
        <v>1.1956800000000001</v>
        <stp/>
        <stp>##V3_BDHV12</stp>
        <stp>9128276R8 Govt</stp>
        <stp>IDX_RATIO</stp>
        <stp>10/17/2007</stp>
        <stp>10/17/2007</stp>
        <stp>[Fixed Income  Prices 2004-2009.xlsx]TIPS!R846C28</stp>
        <tr r="AB846" s="1"/>
      </tp>
      <tp>
        <v>1.17198</v>
        <stp/>
        <stp>##V3_BDHV12</stp>
        <stp>9128277J5 Govt</stp>
        <stp>IDX_RATIO</stp>
        <stp>10/17/2007</stp>
        <stp>10/17/2007</stp>
        <stp>[Fixed Income  Prices 2004-2009.xlsx]TIPS!R846C36</stp>
        <tr r="AJ846" s="1"/>
      </tp>
      <tp>
        <v>1.0591299999999999</v>
        <stp/>
        <stp>##V3_BDHV12</stp>
        <stp>912828GX2 Govt</stp>
        <stp>IDX_RATIO</stp>
        <stp>10/17/2008</stp>
        <stp>10/17/2008</stp>
        <stp>[Fixed Income  Prices 2004-2009.xlsx]TIPS!R336C88</stp>
        <tr r="CJ336" s="1"/>
      </tp>
      <tp>
        <v>1.05776</v>
        <stp/>
        <stp>##V3_BDHV12</stp>
        <stp>912828GX2 Govt</stp>
        <stp>IDX_RATIO</stp>
        <stp>10/27/2008</stp>
        <stp>10/27/2008</stp>
        <stp>[Fixed Income  Prices 2004-2009.xlsx]TIPS!R342C88</stp>
        <tr r="CJ342" s="1"/>
      </tp>
      <tp>
        <v>1.07694</v>
        <stp/>
        <stp>##V3_BDHV12</stp>
        <stp>912828CP3 Govt</stp>
        <stp>IDX_RATIO</stp>
        <stp>11/28/2006</stp>
        <stp>11/28/2006</stp>
        <stp>[Fixed Income  Prices 2004-2009.xlsx]TIPS!R615C64</stp>
        <tr r="BL615" s="1"/>
      </tp>
      <tp>
        <v>1.1026</v>
        <stp/>
        <stp>##V3_BDHV12</stp>
        <stp>912828BW9 Govt</stp>
        <stp>IDX_RATIO</stp>
        <stp>10/19/2006</stp>
        <stp>10/19/2006</stp>
        <stp>[Fixed Income  Prices 2004-2009.xlsx]TIPS!R587C56</stp>
        <tr r="BD587" s="1"/>
      </tp>
      <tp>
        <v>1.0353300000000001</v>
        <stp/>
        <stp>##V3_BDHV12</stp>
        <stp>912828HW3 Govt</stp>
        <stp>IDX_RATIO</stp>
        <stp>11/26/2008</stp>
        <stp>11/26/2008</stp>
        <stp>[Fixed Income  Prices 2004-2009.xlsx]TIPS!R160C48</stp>
        <tr r="AV160" s="1"/>
      </tp>
      <tp>
        <v>1.12903</v>
        <stp/>
        <stp>##V3_BDHV12</stp>
        <stp>912828AF7 Govt</stp>
        <stp>IDX_RATIO</stp>
        <stp>11/28/2006</stp>
        <stp>11/28/2006</stp>
        <stp>[Fixed Income  Prices 2004-2009.xlsx]TIPS!R615C44</stp>
        <tr r="AR615" s="1"/>
      </tp>
      <tp>
        <v>1.0877600000000001</v>
        <stp/>
        <stp>##V3_BDHV12</stp>
        <stp>912828FB1 Govt</stp>
        <stp>IDX_RATIO</stp>
        <stp>11/17/2009</stp>
        <stp>11/17/2009</stp>
        <stp>[Fixed Income  Prices 2004-2009.xlsx]TIPS!R935C32</stp>
        <tr r="AF935" s="1"/>
      </tp>
      <tp>
        <v>1.0238499999999999</v>
        <stp/>
        <stp>##V3_BDHV12</stp>
        <stp>912828EA4 Govt</stp>
        <stp>IDX_RATIO</stp>
        <stp>12/28/2005</stp>
        <stp>12/28/2005</stp>
        <stp>[Fixed Income  Prices 2004-2009.xlsx]TIPS!R122C72</stp>
        <tr r="BT122" s="1"/>
      </tp>
      <tp>
        <v>1.0201899999999999</v>
        <stp/>
        <stp>##V3_BDHV12</stp>
        <stp>912828KM1 Govt</stp>
        <stp>IDX_RATIO</stp>
        <stp>11/17/2009</stp>
        <stp>11/17/2009</stp>
        <stp>[Fixed Income  Prices 2004-2009.xlsx]TIPS!R153C60</stp>
        <tr r="BH153" s="1"/>
      </tp>
      <tp>
        <v>1.0263100000000001</v>
        <stp/>
        <stp>##V3_BDHV12</stp>
        <stp>912828GN4 Govt</stp>
        <stp>IDX_RATIO</stp>
        <stp>11/19/2007</stp>
        <stp>11/19/2007</stp>
        <stp>[Fixed Income  Prices 2004-2009.xlsx]TIPS!R154C40</stp>
        <tr r="AN154" s="1"/>
      </tp>
      <tp>
        <v>1.02725</v>
        <stp/>
        <stp>##V3_BDHV12</stp>
        <stp>912828GN4 Govt</stp>
        <stp>IDX_RATIO</stp>
        <stp>11/29/2007</stp>
        <stp>11/29/2007</stp>
        <stp>[Fixed Income  Prices 2004-2009.xlsx]TIPS!R162C40</stp>
        <tr r="AN162" s="1"/>
      </tp>
      <tp>
        <v>1.1092599999999999</v>
        <stp/>
        <stp>##V3_BDHV12</stp>
        <stp>912828BD1 Govt</stp>
        <stp>IDX_RATIO</stp>
        <stp>10/19/2006</stp>
        <stp>10/19/2006</stp>
        <stp>[Fixed Income  Prices 2004-2009.xlsx]TIPS!R587C52</stp>
        <tr r="AZ587" s="1"/>
      </tp>
      <tp>
        <v>1.05586</v>
        <stp/>
        <stp>##V3_BDHV12</stp>
        <stp>912828GX2 Govt</stp>
        <stp>IDX_RATIO</stp>
        <stp>11/26/2008</stp>
        <stp>11/26/2008</stp>
        <stp>[Fixed Income  Prices 2004-2009.xlsx]TIPS!R364C88</stp>
        <tr r="CJ364" s="1"/>
      </tp>
      <tp>
        <v>1.05122</v>
        <stp/>
        <stp>##V3_BDHV12</stp>
        <stp>912828CZ1 Govt</stp>
        <stp>IDX_RATIO</stp>
        <stp>12/28/2005</stp>
        <stp>12/28/2005</stp>
        <stp>[Fixed Income  Prices 2004-2009.xlsx]TIPS!R307C24</stp>
        <tr r="X307" s="1"/>
      </tp>
      <tp>
        <v>1.03853</v>
        <stp/>
        <stp>##V3_BDHV12</stp>
        <stp>912828HW3 Govt</stp>
        <stp>IDX_RATIO</stp>
        <stp>10/17/2008</stp>
        <stp>10/17/2008</stp>
        <stp>[Fixed Income  Prices 2004-2009.xlsx]TIPS!R132C48</stp>
        <tr r="AV132" s="1"/>
      </tp>
      <tp>
        <v>1.0371900000000001</v>
        <stp/>
        <stp>##V3_BDHV12</stp>
        <stp>912828HW3 Govt</stp>
        <stp>IDX_RATIO</stp>
        <stp>10/27/2008</stp>
        <stp>10/27/2008</stp>
        <stp>[Fixed Income  Prices 2004-2009.xlsx]TIPS!R138C48</stp>
        <tr r="AV138" s="1"/>
      </tp>
      <tp>
        <v>1.0861399999999999</v>
        <stp/>
        <stp>##V3_BDHV12</stp>
        <stp>912828FB1 Govt</stp>
        <stp>IDX_RATIO</stp>
        <stp>10/16/2009</stp>
        <stp>10/16/2009</stp>
        <stp>[Fixed Income  Prices 2004-2009.xlsx]TIPS!R913C32</stp>
        <tr r="AF913" s="1"/>
      </tp>
      <tp>
        <v>1.08693</v>
        <stp/>
        <stp>##V3_BDHV12</stp>
        <stp>912828FB1 Govt</stp>
        <stp>IDX_RATIO</stp>
        <stp>10/26/2009</stp>
        <stp>10/26/2009</stp>
        <stp>[Fixed Income  Prices 2004-2009.xlsx]TIPS!R919C32</stp>
        <tr r="AF919" s="1"/>
      </tp>
      <tp>
        <v>1.0254700000000001</v>
        <stp/>
        <stp>##V3_BDHV12</stp>
        <stp>912828GN4 Govt</stp>
        <stp>IDX_RATIO</stp>
        <stp>10/18/2007</stp>
        <stp>10/18/2007</stp>
        <stp>[Fixed Income  Prices 2004-2009.xlsx]TIPS!R132C40</stp>
        <tr r="AN132" s="1"/>
      </tp>
      <tp>
        <v>1.0194099999999999</v>
        <stp/>
        <stp>##V3_BDHV12</stp>
        <stp>912828KM1 Govt</stp>
        <stp>IDX_RATIO</stp>
        <stp>10/26/2009</stp>
        <stp>10/26/2009</stp>
        <stp>[Fixed Income  Prices 2004-2009.xlsx]TIPS!R137C60</stp>
        <tr r="BH137" s="1"/>
      </tp>
      <tp>
        <v>1.01867</v>
        <stp/>
        <stp>##V3_BDHV12</stp>
        <stp>912828KM1 Govt</stp>
        <stp>IDX_RATIO</stp>
        <stp>10/16/2009</stp>
        <stp>10/16/2009</stp>
        <stp>[Fixed Income  Prices 2004-2009.xlsx]TIPS!R131C60</stp>
        <tr r="BH131" s="1"/>
      </tp>
      <tp>
        <v>1.0986400000000001</v>
        <stp/>
        <stp>##V3_BDHV12</stp>
        <stp>912828BW9 Govt</stp>
        <stp>IDX_RATIO</stp>
        <stp>11/28/2006</stp>
        <stp>11/28/2006</stp>
        <stp>[Fixed Income  Prices 2004-2009.xlsx]TIPS!R615C56</stp>
        <tr r="BD615" s="1"/>
      </tp>
      <tp>
        <v>1.0264800000000001</v>
        <stp/>
        <stp>##V3_BDHV12</stp>
        <stp>912828ET3 Govt</stp>
        <stp>IDX_RATIO</stp>
        <stp>10/19/2006</stp>
        <stp>10/19/2006</stp>
        <stp>[Fixed Income  Prices 2004-2009.xlsx]TIPS!R205C76</stp>
        <tr r="BX205" s="1"/>
      </tp>
      <tp>
        <v>1.0206999999999999</v>
        <stp/>
        <stp>##V3_BDHV12</stp>
        <stp>912828HW3 Govt</stp>
        <stp>IDX_RATIO</stp>
        <stp>10/26/2009</stp>
        <stp>10/26/2009</stp>
        <stp>[Fixed Income  Prices 2004-2009.xlsx]TIPS!R398C48</stp>
        <tr r="AV398" s="1"/>
      </tp>
      <tp>
        <v>1.0508</v>
        <stp/>
        <stp>##V3_BDHV12</stp>
        <stp>912828GX2 Govt</stp>
        <stp>IDX_RATIO</stp>
        <stp>12/15/2008</stp>
        <stp>12/15/2008</stp>
        <stp>[Fixed Income  Prices 2004-2009.xlsx]TIPS!R377C88</stp>
        <tr r="CJ377" s="1"/>
      </tp>
      <tp>
        <v>1.01996</v>
        <stp/>
        <stp>##V3_BDHV12</stp>
        <stp>912828HW3 Govt</stp>
        <stp>IDX_RATIO</stp>
        <stp>10/16/2009</stp>
        <stp>10/16/2009</stp>
        <stp>[Fixed Income  Prices 2004-2009.xlsx]TIPS!R392C48</stp>
        <tr r="AV392" s="1"/>
      </tp>
      <tp>
        <v>1.0473600000000001</v>
        <stp/>
        <stp>##V3_BDHV12</stp>
        <stp>912828GX2 Govt</stp>
        <stp>IDX_RATIO</stp>
        <stp>12/25/2008</stp>
        <stp>12/25/2008</stp>
        <stp>[Fixed Income  Prices 2004-2009.xlsx]TIPS!R385C88</stp>
        <tr r="CJ385" s="1"/>
      </tp>
      <tp>
        <v>1.08083</v>
        <stp/>
        <stp>##V3_BDHV12</stp>
        <stp>912828CP3 Govt</stp>
        <stp>IDX_RATIO</stp>
        <stp>10/19/2006</stp>
        <stp>10/19/2006</stp>
        <stp>[Fixed Income  Prices 2004-2009.xlsx]TIPS!R587C64</stp>
        <tr r="BL587" s="1"/>
      </tp>
      <tp>
        <v>1.10528</v>
        <stp/>
        <stp>##V3_BDHV12</stp>
        <stp>912828BD1 Govt</stp>
        <stp>IDX_RATIO</stp>
        <stp>11/28/2006</stp>
        <stp>11/28/2006</stp>
        <stp>[Fixed Income  Prices 2004-2009.xlsx]TIPS!R615C52</stp>
        <tr r="AZ615" s="1"/>
      </tp>
      <tp>
        <v>1.04365</v>
        <stp/>
        <stp>##V3_BDHV12</stp>
        <stp>912828EA4 Govt</stp>
        <stp>IDX_RATIO</stp>
        <stp>11/28/2006</stp>
        <stp>11/28/2006</stp>
        <stp>[Fixed Income  Prices 2004-2009.xlsx]TIPS!R361C72</stp>
        <tr r="BT361" s="1"/>
      </tp>
      <tp>
        <v>1.1331</v>
        <stp/>
        <stp>##V3_BDHV12</stp>
        <stp>912828AF7 Govt</stp>
        <stp>IDX_RATIO</stp>
        <stp>10/19/2006</stp>
        <stp>10/19/2006</stp>
        <stp>[Fixed Income  Prices 2004-2009.xlsx]TIPS!R587C44</stp>
        <tr r="AR587" s="1"/>
      </tp>
      <tp>
        <v>1.0227900000000001</v>
        <stp/>
        <stp>##V3_BDHV12</stp>
        <stp>912828ET3 Govt</stp>
        <stp>IDX_RATIO</stp>
        <stp>11/28/2006</stp>
        <stp>11/28/2006</stp>
        <stp>[Fixed Income  Prices 2004-2009.xlsx]TIPS!R233C76</stp>
        <tr r="BX233" s="1"/>
      </tp>
      <tp>
        <v>1.0269999999999999</v>
        <stp/>
        <stp>##V3_BDHV12</stp>
        <stp>912828HW3 Govt</stp>
        <stp>IDX_RATIO</stp>
        <stp>12/25/2008</stp>
        <stp>12/25/2008</stp>
        <stp>[Fixed Income  Prices 2004-2009.xlsx]TIPS!R181C48</stp>
        <tr r="AV181" s="1"/>
      </tp>
      <tp>
        <v>1.03037</v>
        <stp/>
        <stp>##V3_BDHV12</stp>
        <stp>912828HW3 Govt</stp>
        <stp>IDX_RATIO</stp>
        <stp>12/15/2008</stp>
        <stp>12/15/2008</stp>
        <stp>[Fixed Income  Prices 2004-2009.xlsx]TIPS!R173C48</stp>
        <tr r="AV173" s="1"/>
      </tp>
      <tp>
        <v>1.0502100000000001</v>
        <stp/>
        <stp>##V3_BDHV12</stp>
        <stp>912828FB1 Govt</stp>
        <stp>IDX_RATIO</stp>
        <stp>11/29/2007</stp>
        <stp>11/29/2007</stp>
        <stp>[Fixed Income  Prices 2004-2009.xlsx]TIPS!R422C32</stp>
        <tr r="AF422" s="1"/>
      </tp>
      <tp>
        <v>1.04924</v>
        <stp/>
        <stp>##V3_BDHV12</stp>
        <stp>912828FB1 Govt</stp>
        <stp>IDX_RATIO</stp>
        <stp>11/19/2007</stp>
        <stp>11/19/2007</stp>
        <stp>[Fixed Income  Prices 2004-2009.xlsx]TIPS!R414C32</stp>
        <tr r="AF414" s="1"/>
      </tp>
      <tp>
        <v>1.04741</v>
        <stp/>
        <stp>##V3_BDHV12</stp>
        <stp>912828EA4 Govt</stp>
        <stp>IDX_RATIO</stp>
        <stp>10/19/2006</stp>
        <stp>10/19/2006</stp>
        <stp>[Fixed Income  Prices 2004-2009.xlsx]TIPS!R333C72</stp>
        <tr r="BT333" s="1"/>
      </tp>
      <tp>
        <v>1.0429599999999999</v>
        <stp/>
        <stp>##V3_BDHV12</stp>
        <stp>912828DH0 Govt</stp>
        <stp>IDX_RATIO</stp>
        <stp>12/28/2005</stp>
        <stp>12/28/2005</stp>
        <stp>[Fixed Income  Prices 2004-2009.xlsx]TIPS!R251C68</stp>
        <tr r="BP251" s="1"/>
      </tp>
      <tp>
        <v>1.0326299999999999</v>
        <stp/>
        <stp>##V3_BDHV12</stp>
        <stp>912828BW9 Govt</stp>
        <stp>IDX_RATIO</stp>
        <stp>12/29/2004</stp>
        <stp>12/29/2004</stp>
        <stp>[Fixed Income  Prices 2004-2009.xlsx]TIPS!R118C56</stp>
        <tr r="BD118" s="1"/>
      </tp>
      <tp>
        <v>1.04094</v>
        <stp/>
        <stp>##V3_BDHV12</stp>
        <stp>912828GX2 Govt</stp>
        <stp>IDX_RATIO</stp>
        <stp>10/26/2009</stp>
        <stp>10/26/2009</stp>
        <stp>[Fixed Income  Prices 2004-2009.xlsx]TIPS!R602C88</stp>
        <tr r="CJ602" s="1"/>
      </tp>
      <tp>
        <v>1.0502499999999999</v>
        <stp/>
        <stp>##V3_BDHV12</stp>
        <stp>912828ET3 Govt</stp>
        <stp>IDX_RATIO</stp>
        <stp>11/29/2007</stp>
        <stp>11/29/2007</stp>
        <stp>[Fixed Income  Prices 2004-2009.xlsx]TIPS!R495C76</stp>
        <tr r="BX495" s="1"/>
      </tp>
      <tp>
        <v>1.0492900000000001</v>
        <stp/>
        <stp>##V3_BDHV12</stp>
        <stp>912828ET3 Govt</stp>
        <stp>IDX_RATIO</stp>
        <stp>11/19/2007</stp>
        <stp>11/19/2007</stp>
        <stp>[Fixed Income  Prices 2004-2009.xlsx]TIPS!R487C76</stp>
        <tr r="BX487" s="1"/>
      </tp>
      <tp>
        <v>1.0214799999999999</v>
        <stp/>
        <stp>##V3_BDHV12</stp>
        <stp>912828HW3 Govt</stp>
        <stp>IDX_RATIO</stp>
        <stp>11/17/2009</stp>
        <stp>11/17/2009</stp>
        <stp>[Fixed Income  Prices 2004-2009.xlsx]TIPS!R414C48</stp>
        <tr r="AV414" s="1"/>
      </tp>
      <tp>
        <v>1.0799399999999999</v>
        <stp/>
        <stp>##V3_BDHV12</stp>
        <stp>912828GD6 Govt</stp>
        <stp>IDX_RATIO</stp>
        <stp>12/15/2008</stp>
        <stp>12/15/2008</stp>
        <stp>[Fixed Income  Prices 2004-2009.xlsx]TIPS!R507C84</stp>
        <tr r="CF507" s="1"/>
      </tp>
      <tp>
        <v>1.0764</v>
        <stp/>
        <stp>##V3_BDHV12</stp>
        <stp>912828GD6 Govt</stp>
        <stp>IDX_RATIO</stp>
        <stp>12/25/2008</stp>
        <stp>12/25/2008</stp>
        <stp>[Fixed Income  Prices 2004-2009.xlsx]TIPS!R515C84</stp>
        <tr r="CF515" s="1"/>
      </tp>
      <tp>
        <v>1.0706199999999999</v>
        <stp/>
        <stp>##V3_BDHV12</stp>
        <stp>912828GD6 Govt</stp>
        <stp>IDX_RATIO</stp>
        <stp>11/17/2009</stp>
        <stp>11/17/2009</stp>
        <stp>[Fixed Income  Prices 2004-2009.xlsx]TIPS!R748C84</stp>
        <tr r="CF748" s="1"/>
      </tp>
      <tp>
        <v>1.03887</v>
        <stp/>
        <stp>##V3_BDHV12</stp>
        <stp>912828BD1 Govt</stp>
        <stp>IDX_RATIO</stp>
        <stp>12/29/2004</stp>
        <stp>12/29/2004</stp>
        <stp>[Fixed Income  Prices 2004-2009.xlsx]TIPS!R118C52</stp>
        <tr r="AZ118" s="1"/>
      </tp>
      <tp>
        <v>1.06697</v>
        <stp/>
        <stp>##V3_BDHV12</stp>
        <stp>912828DH0 Govt</stp>
        <stp>IDX_RATIO</stp>
        <stp>10/19/2006</stp>
        <stp>10/19/2006</stp>
        <stp>[Fixed Income  Prices 2004-2009.xlsx]TIPS!R462C68</stp>
        <tr r="BP462" s="1"/>
      </tp>
      <tp>
        <v>1.06982</v>
        <stp/>
        <stp>##V3_BDHV12</stp>
        <stp>912828EA4 Govt</stp>
        <stp>IDX_RATIO</stp>
        <stp>10/18/2007</stp>
        <stp>10/18/2007</stp>
        <stp>[Fixed Income  Prices 2004-2009.xlsx]TIPS!R593C72</stp>
        <tr r="BT593" s="1"/>
      </tp>
      <tp>
        <v>1.1196600000000001</v>
        <stp/>
        <stp>##V3_BDHV12</stp>
        <stp>912828EA4 Govt</stp>
        <stp>IDX_RATIO</stp>
        <stp>12/15/2008</stp>
        <stp>12/15/2008</stp>
        <stp>[Fixed Income  Prices 2004-2009.xlsx]TIPS!R895C72</stp>
        <tr r="BT895" s="1"/>
      </tp>
      <tp>
        <v>1.08555</v>
        <stp/>
        <stp>##V3_BDHV12</stp>
        <stp>912828FL9 Govt</stp>
        <stp>IDX_RATIO</stp>
        <stp>10/27/2008</stp>
        <stp>10/27/2008</stp>
        <stp>[Fixed Income  Prices 2004-2009.xlsx]TIPS!R602C80</stp>
        <tr r="CB602" s="1"/>
      </tp>
      <tp>
        <v>1.04173</v>
        <stp/>
        <stp>##V3_BDHV12</stp>
        <stp>912828GX2 Govt</stp>
        <stp>IDX_RATIO</stp>
        <stp>11/17/2009</stp>
        <stp>11/17/2009</stp>
        <stp>[Fixed Income  Prices 2004-2009.xlsx]TIPS!R618C88</stp>
        <tr r="CJ618" s="1"/>
      </tp>
      <tp>
        <v>1.0565100000000001</v>
        <stp/>
        <stp>##V3_BDHV12</stp>
        <stp>912828CP3 Govt</stp>
        <stp>IDX_RATIO</stp>
        <stp>12/28/2005</stp>
        <stp>12/28/2005</stp>
        <stp>[Fixed Income  Prices 2004-2009.xlsx]TIPS!R376C64</stp>
        <tr r="BL376" s="1"/>
      </tp>
      <tp>
        <v>1.04843</v>
        <stp/>
        <stp>##V3_BDHV12</stp>
        <stp>912828ET3 Govt</stp>
        <stp>IDX_RATIO</stp>
        <stp>10/18/2007</stp>
        <stp>10/18/2007</stp>
        <stp>[Fixed Income  Prices 2004-2009.xlsx]TIPS!R465C76</stp>
        <tr r="BX465" s="1"/>
      </tp>
      <tp>
        <v>1.09842</v>
        <stp/>
        <stp>##V3_BDHV12</stp>
        <stp>912828CZ1 Govt</stp>
        <stp>IDX_RATIO</stp>
        <stp>10/18/2007</stp>
        <stp>10/18/2007</stp>
        <stp>[Fixed Income  Prices 2004-2009.xlsx]TIPS!R778C24</stp>
        <tr r="X778" s="1"/>
      </tp>
      <tp>
        <v>1.1160000000000001</v>
        <stp/>
        <stp>##V3_BDHV12</stp>
        <stp>912828EA4 Govt</stp>
        <stp>IDX_RATIO</stp>
        <stp>12/25/2008</stp>
        <stp>12/25/2008</stp>
        <stp>[Fixed Income  Prices 2004-2009.xlsx]TIPS!R903C72</stp>
        <tr r="BT903" s="1"/>
      </tp>
      <tp>
        <v>1.0698000000000001</v>
        <stp/>
        <stp>##V3_BDHV12</stp>
        <stp>912828GD6 Govt</stp>
        <stp>IDX_RATIO</stp>
        <stp>10/26/2009</stp>
        <stp>10/26/2009</stp>
        <stp>[Fixed Income  Prices 2004-2009.xlsx]TIPS!R732C84</stp>
        <tr r="CF732" s="1"/>
      </tp>
      <tp>
        <v>1.0690299999999999</v>
        <stp/>
        <stp>##V3_BDHV12</stp>
        <stp>912828GD6 Govt</stp>
        <stp>IDX_RATIO</stp>
        <stp>10/16/2009</stp>
        <stp>10/16/2009</stp>
        <stp>[Fixed Income  Prices 2004-2009.xlsx]TIPS!R726C84</stp>
        <tr r="CF726" s="1"/>
      </tp>
      <tp>
        <v>1.10761</v>
        <stp/>
        <stp>##V3_BDHV12</stp>
        <stp>912828AF7 Govt</stp>
        <stp>IDX_RATIO</stp>
        <stp>12/28/2005</stp>
        <stp>12/28/2005</stp>
        <stp>[Fixed Income  Prices 2004-2009.xlsx]TIPS!R376C44</stp>
        <tr r="AR376" s="1"/>
      </tp>
      <tp>
        <v>1.0483800000000001</v>
        <stp/>
        <stp>##V3_BDHV12</stp>
        <stp>912828FB1 Govt</stp>
        <stp>IDX_RATIO</stp>
        <stp>10/18/2007</stp>
        <stp>10/18/2007</stp>
        <stp>[Fixed Income  Prices 2004-2009.xlsx]TIPS!R392C32</stp>
        <tr r="AF392" s="1"/>
      </tp>
      <tp>
        <v>1.0631299999999999</v>
        <stp/>
        <stp>##V3_BDHV12</stp>
        <stp>912828DH0 Govt</stp>
        <stp>IDX_RATIO</stp>
        <stp>11/28/2006</stp>
        <stp>11/28/2006</stp>
        <stp>[Fixed Income  Prices 2004-2009.xlsx]TIPS!R490C68</stp>
        <tr r="BP490" s="1"/>
      </tp>
      <tp>
        <v>1.0835900000000001</v>
        <stp/>
        <stp>##V3_BDHV12</stp>
        <stp>912828FL9 Govt</stp>
        <stp>IDX_RATIO</stp>
        <stp>11/26/2008</stp>
        <stp>11/26/2008</stp>
        <stp>[Fixed Income  Prices 2004-2009.xlsx]TIPS!R624C80</stp>
        <tr r="CB624" s="1"/>
      </tp>
      <tp>
        <v>1.01224</v>
        <stp/>
        <stp>##V3_BDHV12</stp>
        <stp>912828CP3 Govt</stp>
        <stp>IDX_RATIO</stp>
        <stp>12/29/2004</stp>
        <stp>12/29/2004</stp>
        <stp>[Fixed Income  Prices 2004-2009.xlsx]TIPS!R118C64</stp>
        <tr r="BL118" s="1"/>
      </tp>
      <tp>
        <v>1.0869800000000001</v>
        <stp/>
        <stp>##V3_BDHV12</stp>
        <stp>912828ET3 Govt</stp>
        <stp>IDX_RATIO</stp>
        <stp>10/26/2009</stp>
        <stp>10/26/2009</stp>
        <stp>[Fixed Income  Prices 2004-2009.xlsx]TIPS!R992C76</stp>
        <tr r="BX992" s="1"/>
      </tp>
      <tp>
        <v>1.08619</v>
        <stp/>
        <stp>##V3_BDHV12</stp>
        <stp>912828ET3 Govt</stp>
        <stp>IDX_RATIO</stp>
        <stp>10/16/2009</stp>
        <stp>10/16/2009</stp>
        <stp>[Fixed Income  Prices 2004-2009.xlsx]TIPS!R986C76</stp>
        <tr r="BX986" s="1"/>
      </tp>
      <tp>
        <v>1.07542</v>
        <stp/>
        <stp>##V3_BDHV12</stp>
        <stp>912828CZ1 Govt</stp>
        <stp>IDX_RATIO</stp>
        <stp>10/19/2006</stp>
        <stp>10/19/2006</stp>
        <stp>[Fixed Income  Prices 2004-2009.xlsx]TIPS!R518C24</stp>
        <tr r="X518" s="1"/>
      </tp>
      <tp>
        <v>1.0611999999999999</v>
        <stp/>
        <stp>##V3_BDHV12</stp>
        <stp>912828AF7 Govt</stp>
        <stp>IDX_RATIO</stp>
        <stp>12/29/2004</stp>
        <stp>12/29/2004</stp>
        <stp>[Fixed Income  Prices 2004-2009.xlsx]TIPS!R118C44</stp>
        <tr r="AR118" s="1"/>
      </tp>
      <tp>
        <v>1.02643</v>
        <stp/>
        <stp>##V3_BDHV12</stp>
        <stp>912828FB1 Govt</stp>
        <stp>IDX_RATIO</stp>
        <stp>10/19/2006</stp>
        <stp>10/19/2006</stp>
        <stp>[Fixed Income  Prices 2004-2009.xlsx]TIPS!R132C32</stp>
        <tr r="AF132" s="1"/>
      </tp>
      <tp>
        <v>1.0707</v>
        <stp/>
        <stp>##V3_BDHV12</stp>
        <stp>912828EA4 Govt</stp>
        <stp>IDX_RATIO</stp>
        <stp>11/19/2007</stp>
        <stp>11/19/2007</stp>
        <stp>[Fixed Income  Prices 2004-2009.xlsx]TIPS!R615C72</stp>
        <tr r="BT615" s="1"/>
      </tp>
      <tp>
        <v>1.08979</v>
        <stp/>
        <stp>##V3_BDHV12</stp>
        <stp>912828DH0 Govt</stp>
        <stp>IDX_RATIO</stp>
        <stp>10/18/2007</stp>
        <stp>10/18/2007</stp>
        <stp>[Fixed Income  Prices 2004-2009.xlsx]TIPS!R722C68</stp>
        <tr r="BP722" s="1"/>
      </tp>
      <tp>
        <v>1.07168</v>
        <stp/>
        <stp>##V3_BDHV12</stp>
        <stp>912828EA4 Govt</stp>
        <stp>IDX_RATIO</stp>
        <stp>11/29/2007</stp>
        <stp>11/29/2007</stp>
        <stp>[Fixed Income  Prices 2004-2009.xlsx]TIPS!R623C72</stp>
        <tr r="BT623" s="1"/>
      </tp>
      <tp>
        <v>1.1270800000000001</v>
        <stp/>
        <stp>##V3_BDHV12</stp>
        <stp>912828EA4 Govt</stp>
        <stp>IDX_RATIO</stp>
        <stp>10/27/2008</stp>
        <stp>10/27/2008</stp>
        <stp>[Fixed Income  Prices 2004-2009.xlsx]TIPS!R860C72</stp>
        <tr r="BT860" s="1"/>
      </tp>
      <tp>
        <v>1.12853</v>
        <stp/>
        <stp>##V3_BDHV12</stp>
        <stp>912828EA4 Govt</stp>
        <stp>IDX_RATIO</stp>
        <stp>10/17/2008</stp>
        <stp>10/17/2008</stp>
        <stp>[Fixed Income  Prices 2004-2009.xlsx]TIPS!R854C72</stp>
        <tr r="BT854" s="1"/>
      </tp>
      <tp>
        <v>1.07487</v>
        <stp/>
        <stp>##V3_BDHV12</stp>
        <stp>912828FL9 Govt</stp>
        <stp>IDX_RATIO</stp>
        <stp>12/25/2008</stp>
        <stp>12/25/2008</stp>
        <stp>[Fixed Income  Prices 2004-2009.xlsx]TIPS!R645C80</stp>
        <tr r="CB645" s="1"/>
      </tp>
      <tp>
        <v>1.08514</v>
        <stp/>
        <stp>##V3_BDHV12</stp>
        <stp>912828GD6 Govt</stp>
        <stp>IDX_RATIO</stp>
        <stp>11/26/2008</stp>
        <stp>11/26/2008</stp>
        <stp>[Fixed Income  Prices 2004-2009.xlsx]TIPS!R494C84</stp>
        <tr r="CF494" s="1"/>
      </tp>
      <tp>
        <v>1.0784</v>
        <stp/>
        <stp>##V3_BDHV12</stp>
        <stp>912828FL9 Govt</stp>
        <stp>IDX_RATIO</stp>
        <stp>12/15/2008</stp>
        <stp>12/15/2008</stp>
        <stp>[Fixed Income  Prices 2004-2009.xlsx]TIPS!R637C80</stp>
        <tr r="CB637" s="1"/>
      </tp>
      <tp>
        <v>1.07779</v>
        <stp/>
        <stp>##V3_BDHV12</stp>
        <stp>912828BW9 Govt</stp>
        <stp>IDX_RATIO</stp>
        <stp>12/28/2005</stp>
        <stp>12/28/2005</stp>
        <stp>[Fixed Income  Prices 2004-2009.xlsx]TIPS!R376C56</stp>
        <tr r="BD376" s="1"/>
      </tp>
      <tp>
        <v>1.07155</v>
        <stp/>
        <stp>##V3_BDHV12</stp>
        <stp>912828CZ1 Govt</stp>
        <stp>IDX_RATIO</stp>
        <stp>11/28/2006</stp>
        <stp>11/28/2006</stp>
        <stp>[Fixed Income  Prices 2004-2009.xlsx]TIPS!R546C24</stp>
        <tr r="X546" s="1"/>
      </tp>
      <tp>
        <v>1.0401800000000001</v>
        <stp/>
        <stp>##V3_BDHV12</stp>
        <stp>912828GX2 Govt</stp>
        <stp>IDX_RATIO</stp>
        <stp>10/16/2009</stp>
        <stp>10/16/2009</stp>
        <stp>[Fixed Income  Prices 2004-2009.xlsx]TIPS!R596C88</stp>
        <tr r="CJ596" s="1"/>
      </tp>
      <tp>
        <v>1.0843099999999999</v>
        <stp/>
        <stp>##V3_BDHV12</stp>
        <stp>912828BD1 Govt</stp>
        <stp>IDX_RATIO</stp>
        <stp>12/28/2005</stp>
        <stp>12/28/2005</stp>
        <stp>[Fixed Income  Prices 2004-2009.xlsx]TIPS!R376C52</stp>
        <tr r="AZ376" s="1"/>
      </tp>
      <tp>
        <v>1.0869500000000001</v>
        <stp/>
        <stp>##V3_BDHV12</stp>
        <stp>912828FL9 Govt</stp>
        <stp>IDX_RATIO</stp>
        <stp>10/17/2008</stp>
        <stp>10/17/2008</stp>
        <stp>[Fixed Income  Prices 2004-2009.xlsx]TIPS!R596C80</stp>
        <tr r="CB596" s="1"/>
      </tp>
      <tp>
        <v>1.02274</v>
        <stp/>
        <stp>##V3_BDHV12</stp>
        <stp>912828FB1 Govt</stp>
        <stp>IDX_RATIO</stp>
        <stp>11/28/2006</stp>
        <stp>11/28/2006</stp>
        <stp>[Fixed Income  Prices 2004-2009.xlsx]TIPS!R160C32</stp>
        <tr r="AF160" s="1"/>
      </tp>
      <tp>
        <v>1.0906800000000001</v>
        <stp/>
        <stp>##V3_BDHV12</stp>
        <stp>912828DH0 Govt</stp>
        <stp>IDX_RATIO</stp>
        <stp>11/19/2007</stp>
        <stp>11/19/2007</stp>
        <stp>[Fixed Income  Prices 2004-2009.xlsx]TIPS!R744C68</stp>
        <tr r="BP744" s="1"/>
      </tp>
      <tp>
        <v>1.0870899999999999</v>
        <stp/>
        <stp>##V3_BDHV12</stp>
        <stp>912828GD6 Govt</stp>
        <stp>IDX_RATIO</stp>
        <stp>10/27/2008</stp>
        <stp>10/27/2008</stp>
        <stp>[Fixed Income  Prices 2004-2009.xlsx]TIPS!R472C84</stp>
        <tr r="CF472" s="1"/>
      </tp>
      <tp>
        <v>1.09168</v>
        <stp/>
        <stp>##V3_BDHV12</stp>
        <stp>912828DH0 Govt</stp>
        <stp>IDX_RATIO</stp>
        <stp>11/29/2007</stp>
        <stp>11/29/2007</stp>
        <stp>[Fixed Income  Prices 2004-2009.xlsx]TIPS!R752C68</stp>
        <tr r="BP752" s="1"/>
      </tp>
      <tp>
        <v>1.0885</v>
        <stp/>
        <stp>##V3_BDHV12</stp>
        <stp>912828GD6 Govt</stp>
        <stp>IDX_RATIO</stp>
        <stp>10/17/2008</stp>
        <stp>10/17/2008</stp>
        <stp>[Fixed Income  Prices 2004-2009.xlsx]TIPS!R466C84</stp>
        <tr r="CF466" s="1"/>
      </tp>
      <tp>
        <v>1.1250499999999999</v>
        <stp/>
        <stp>##V3_BDHV12</stp>
        <stp>912828EA4 Govt</stp>
        <stp>IDX_RATIO</stp>
        <stp>11/26/2008</stp>
        <stp>11/26/2008</stp>
        <stp>[Fixed Income  Prices 2004-2009.xlsx]TIPS!R882C72</stp>
        <tr r="BT882" s="1"/>
      </tp>
      <tp>
        <v>1.1496</v>
        <stp/>
        <stp>##V3_BDHV12</stp>
        <stp>912828DH0 Govt</stp>
        <stp>IDX_RATIO</stp>
        <stp>10/17/2008</stp>
        <stp>10/17/2008</stp>
        <stp>[Fixed Income  Prices 2004-2009.xlsx]TIPS!R983C68</stp>
        <tr r="BP983" s="1"/>
      </tp>
      <tp>
        <v>1.14812</v>
        <stp/>
        <stp>##V3_BDHV12</stp>
        <stp>912828DH0 Govt</stp>
        <stp>IDX_RATIO</stp>
        <stp>10/27/2008</stp>
        <stp>10/27/2008</stp>
        <stp>[Fixed Income  Prices 2004-2009.xlsx]TIPS!R989C68</stp>
        <tr r="BP989" s="1"/>
      </tp>
      <tp>
        <v>1.10256</v>
        <stp/>
        <stp>##V3_BDHV12</stp>
        <stp>912828ET3 Govt</stp>
        <stp>IDX_RATIO</stp>
        <stp>11/26/2008</stp>
        <stp>11/26/2008</stp>
        <stp>[Fixed Income  Prices 2004-2009.xlsx]TIPS!R754C76</stp>
        <tr r="BX754" s="1"/>
      </tp>
      <tp>
        <v>1.0631699999999999</v>
        <stp/>
        <stp>##V3_BDHV12</stp>
        <stp>912828GN4 Govt</stp>
        <stp>IDX_RATIO</stp>
        <stp>10/26/2009</stp>
        <stp>10/26/2009</stp>
        <stp>[Fixed Income  Prices 2004-2009.xlsx]TIPS!R659C40</stp>
        <tr r="AN659" s="1"/>
      </tp>
      <tp>
        <v>1.0298099999999999</v>
        <stp/>
        <stp>##V3_BDHV12</stp>
        <stp>912828HN3 Govt</stp>
        <stp>IDX_RATIO</stp>
        <stp>10/26/2009</stp>
        <stp>10/26/2009</stp>
        <stp>[Fixed Income  Prices 2004-2009.xlsx]TIPS!R472C92</stp>
        <tr r="CN472" s="1"/>
      </tp>
      <tp>
        <v>1.0624100000000001</v>
        <stp/>
        <stp>##V3_BDHV12</stp>
        <stp>912828GN4 Govt</stp>
        <stp>IDX_RATIO</stp>
        <stp>10/16/2009</stp>
        <stp>10/16/2009</stp>
        <stp>[Fixed Income  Prices 2004-2009.xlsx]TIPS!R653C40</stp>
        <tr r="AN653" s="1"/>
      </tp>
      <tp>
        <v>1.0290600000000001</v>
        <stp/>
        <stp>##V3_BDHV12</stp>
        <stp>912828HN3 Govt</stp>
        <stp>IDX_RATIO</stp>
        <stp>10/16/2009</stp>
        <stp>10/16/2009</stp>
        <stp>[Fixed Income  Prices 2004-2009.xlsx]TIPS!R466C92</stp>
        <tr r="CN466" s="1"/>
      </tp>
      <tp>
        <v>1.1059699999999999</v>
        <stp/>
        <stp>##V3_BDHV12</stp>
        <stp>912828ET3 Govt</stp>
        <stp>IDX_RATIO</stp>
        <stp>10/17/2008</stp>
        <stp>10/17/2008</stp>
        <stp>[Fixed Income  Prices 2004-2009.xlsx]TIPS!R726C76</stp>
        <tr r="BX726" s="1"/>
      </tp>
      <tp>
        <v>1.1045499999999999</v>
        <stp/>
        <stp>##V3_BDHV12</stp>
        <stp>912828ET3 Govt</stp>
        <stp>IDX_RATIO</stp>
        <stp>10/27/2008</stp>
        <stp>10/27/2008</stp>
        <stp>[Fixed Income  Prices 2004-2009.xlsx]TIPS!R732C76</stp>
        <tr r="BX732" s="1"/>
      </tp>
      <tp>
        <v>1.0306</v>
        <stp/>
        <stp>##V3_BDHV12</stp>
        <stp>912828HN3 Govt</stp>
        <stp>IDX_RATIO</stp>
        <stp>11/17/2009</stp>
        <stp>11/17/2009</stp>
        <stp>[Fixed Income  Prices 2004-2009.xlsx]TIPS!R488C92</stp>
        <tr r="CN488" s="1"/>
      </tp>
      <tp>
        <v>1.0697300000000001</v>
        <stp/>
        <stp>##V3_BDHV12</stp>
        <stp>912828GN4 Govt</stp>
        <stp>IDX_RATIO</stp>
        <stp>12/25/2008</stp>
        <stp>12/25/2008</stp>
        <stp>[Fixed Income  Prices 2004-2009.xlsx]TIPS!R442C40</stp>
        <tr r="AN442" s="1"/>
      </tp>
      <tp>
        <v>1.06399</v>
        <stp/>
        <stp>##V3_BDHV12</stp>
        <stp>912828GN4 Govt</stp>
        <stp>IDX_RATIO</stp>
        <stp>11/17/2009</stp>
        <stp>11/17/2009</stp>
        <stp>[Fixed Income  Prices 2004-2009.xlsx]TIPS!R675C40</stp>
        <tr r="AN675" s="1"/>
      </tp>
      <tp>
        <v>1.07325</v>
        <stp/>
        <stp>##V3_BDHV12</stp>
        <stp>912828GN4 Govt</stp>
        <stp>IDX_RATIO</stp>
        <stp>12/15/2008</stp>
        <stp>12/15/2008</stp>
        <stp>[Fixed Income  Prices 2004-2009.xlsx]TIPS!R434C40</stp>
        <tr r="AN434" s="1"/>
      </tp>
      <tp>
        <v>1.0690999999999999</v>
        <stp/>
        <stp>##V3_BDHV12</stp>
        <stp>912828FL9 Govt</stp>
        <stp>IDX_RATIO</stp>
        <stp>11/17/2009</stp>
        <stp>11/17/2009</stp>
        <stp>[Fixed Income  Prices 2004-2009.xlsx]TIPS!R878C80</stp>
        <tr r="CB878" s="1"/>
      </tp>
      <tp>
        <v>1.0784199999999999</v>
        <stp/>
        <stp>##V3_BDHV12</stp>
        <stp>912828GN4 Govt</stp>
        <stp>IDX_RATIO</stp>
        <stp>11/26/2008</stp>
        <stp>11/26/2008</stp>
        <stp>[Fixed Income  Prices 2004-2009.xlsx]TIPS!R421C40</stp>
        <tr r="AN421" s="1"/>
      </tp>
      <tp>
        <v>1.09728</v>
        <stp/>
        <stp>##V3_BDHV12</stp>
        <stp>912828ET3 Govt</stp>
        <stp>IDX_RATIO</stp>
        <stp>12/15/2008</stp>
        <stp>12/15/2008</stp>
        <stp>[Fixed Income  Prices 2004-2009.xlsx]TIPS!R767C76</stp>
        <tr r="BX767" s="1"/>
      </tp>
      <tp>
        <v>1.0936900000000001</v>
        <stp/>
        <stp>##V3_BDHV12</stp>
        <stp>912828ET3 Govt</stp>
        <stp>IDX_RATIO</stp>
        <stp>12/25/2008</stp>
        <stp>12/25/2008</stp>
        <stp>[Fixed Income  Prices 2004-2009.xlsx]TIPS!R775C76</stp>
        <tr r="BX775" s="1"/>
      </tp>
      <tp>
        <v>1.10033</v>
        <stp/>
        <stp>##V3_BDHV12</stp>
        <stp>912828CZ1 Govt</stp>
        <stp>IDX_RATIO</stp>
        <stp>11/29/2007</stp>
        <stp>11/29/2007</stp>
        <stp>[Fixed Income  Prices 2004-2009.xlsx]TIPS!R808C24</stp>
        <tr r="X808" s="1"/>
      </tp>
      <tp>
        <v>1.0993200000000001</v>
        <stp/>
        <stp>##V3_BDHV12</stp>
        <stp>912828CZ1 Govt</stp>
        <stp>IDX_RATIO</stp>
        <stp>11/19/2007</stp>
        <stp>11/19/2007</stp>
        <stp>[Fixed Income  Prices 2004-2009.xlsx]TIPS!R800C24</stp>
        <tr r="X800" s="1"/>
      </tp>
      <tp>
        <v>1.06751</v>
        <stp/>
        <stp>##V3_BDHV12</stp>
        <stp>912828FL9 Govt</stp>
        <stp>IDX_RATIO</stp>
        <stp>10/16/2009</stp>
        <stp>10/16/2009</stp>
        <stp>[Fixed Income  Prices 2004-2009.xlsx]TIPS!R856C80</stp>
        <tr r="CB856" s="1"/>
      </tp>
      <tp>
        <v>1.0682799999999999</v>
        <stp/>
        <stp>##V3_BDHV12</stp>
        <stp>912828FL9 Govt</stp>
        <stp>IDX_RATIO</stp>
        <stp>10/26/2009</stp>
        <stp>10/26/2009</stp>
        <stp>[Fixed Income  Prices 2004-2009.xlsx]TIPS!R862C80</stp>
        <tr r="CB862" s="1"/>
      </tp>
      <tp>
        <v>1.0057700000000001</v>
        <stp/>
        <stp>##V3_BDHV12</stp>
        <stp>912828GX2 Govt</stp>
        <stp>IDX_RATIO</stp>
        <stp>11/29/2007</stp>
        <stp>11/29/2007</stp>
        <stp>[Fixed Income  Prices 2004-2009.xlsx]TIPS!R105C88</stp>
        <tr r="CJ105" s="1"/>
      </tp>
      <tp>
        <v>1.12618</v>
        <stp/>
        <stp>##V3_BDHV12</stp>
        <stp>912828BW9 Govt</stp>
        <stp>IDX_RATIO</stp>
        <stp>10/18/2007</stp>
        <stp>10/18/2007</stp>
        <stp>[Fixed Income  Prices 2004-2009.xlsx]TIPS!R847C56</stp>
        <tr r="BD847" s="1"/>
      </tp>
      <tp>
        <v>1.0936399999999999</v>
        <stp/>
        <stp>##V3_BDHV12</stp>
        <stp>912828FB1 Govt</stp>
        <stp>IDX_RATIO</stp>
        <stp>12/25/2008</stp>
        <stp>12/25/2008</stp>
        <stp>[Fixed Income  Prices 2004-2009.xlsx]TIPS!R702C32</stp>
        <tr r="AF702" s="1"/>
      </tp>
      <tp>
        <v>1.1329899999999999</v>
        <stp/>
        <stp>##V3_BDHV12</stp>
        <stp>912828BD1 Govt</stp>
        <stp>IDX_RATIO</stp>
        <stp>10/18/2007</stp>
        <stp>10/18/2007</stp>
        <stp>[Fixed Income  Prices 2004-2009.xlsx]TIPS!R847C52</stp>
        <tr r="AZ847" s="1"/>
      </tp>
      <tp>
        <v>1.00664</v>
        <stp/>
        <stp>##V3_BDHV12</stp>
        <stp>912828JE1 Govt</stp>
        <stp>IDX_RATIO</stp>
        <stp>12/25/2008</stp>
        <stp>12/25/2008</stp>
        <stp>[Fixed Income  Prices 2004-2009.xlsx]TIPS!R124C96</stp>
        <tr r="CR124" s="1"/>
      </tp>
      <tp>
        <v>1.0099499999999999</v>
        <stp/>
        <stp>##V3_BDHV12</stp>
        <stp>912828JE1 Govt</stp>
        <stp>IDX_RATIO</stp>
        <stp>12/15/2008</stp>
        <stp>12/15/2008</stp>
        <stp>[Fixed Income  Prices 2004-2009.xlsx]TIPS!R116C96</stp>
        <tr r="CR116" s="1"/>
      </tp>
      <tp>
        <v>1.08036</v>
        <stp/>
        <stp>##V3_BDHV12</stp>
        <stp>912828GN4 Govt</stp>
        <stp>IDX_RATIO</stp>
        <stp>10/27/2008</stp>
        <stp>10/27/2008</stp>
        <stp>[Fixed Income  Prices 2004-2009.xlsx]TIPS!R399C40</stp>
        <tr r="AN399" s="1"/>
      </tp>
      <tp>
        <v>1.08175</v>
        <stp/>
        <stp>##V3_BDHV12</stp>
        <stp>912828GN4 Govt</stp>
        <stp>IDX_RATIO</stp>
        <stp>10/17/2008</stp>
        <stp>10/17/2008</stp>
        <stp>[Fixed Income  Prices 2004-2009.xlsx]TIPS!R393C40</stp>
        <tr r="AN393" s="1"/>
      </tp>
      <tp>
        <v>1.0012300000000001</v>
        <stp/>
        <stp>##V3_BDHV12</stp>
        <stp>912828JE1 Govt</stp>
        <stp>IDX_RATIO</stp>
        <stp>11/17/2009</stp>
        <stp>11/17/2009</stp>
        <stp>[Fixed Income  Prices 2004-2009.xlsx]TIPS!R357C96</stp>
        <tr r="CR357" s="1"/>
      </tp>
      <tp>
        <v>1.00519</v>
        <stp/>
        <stp>##V3_BDHV12</stp>
        <stp>912828FL9 Govt</stp>
        <stp>IDX_RATIO</stp>
        <stp>11/28/2006</stp>
        <stp>11/28/2006</stp>
        <stp>[Fixed Income  Prices 2004-2009.xlsx]TIPS!R103C80</stp>
        <tr r="CB103" s="1"/>
      </tp>
      <tp>
        <v>1.1281399999999999</v>
        <stp/>
        <stp>##V3_BDHV12</stp>
        <stp>912828BW9 Govt</stp>
        <stp>IDX_RATIO</stp>
        <stp>11/29/2007</stp>
        <stp>11/29/2007</stp>
        <stp>[Fixed Income  Prices 2004-2009.xlsx]TIPS!R877C56</stp>
        <tr r="BD877" s="1"/>
      </tp>
      <tp>
        <v>1.1271100000000001</v>
        <stp/>
        <stp>##V3_BDHV12</stp>
        <stp>912828BW9 Govt</stp>
        <stp>IDX_RATIO</stp>
        <stp>11/19/2007</stp>
        <stp>11/19/2007</stp>
        <stp>[Fixed Income  Prices 2004-2009.xlsx]TIPS!R869C56</stp>
        <tr r="BD869" s="1"/>
      </tp>
      <tp>
        <v>1.13392</v>
        <stp/>
        <stp>##V3_BDHV12</stp>
        <stp>912828BD1 Govt</stp>
        <stp>IDX_RATIO</stp>
        <stp>11/19/2007</stp>
        <stp>11/19/2007</stp>
        <stp>[Fixed Income  Prices 2004-2009.xlsx]TIPS!R869C52</stp>
        <tr r="AZ869" s="1"/>
      </tp>
      <tp>
        <v>0.99973999999999996</v>
        <stp/>
        <stp>##V3_BDHV12</stp>
        <stp>912828JE1 Govt</stp>
        <stp>IDX_RATIO</stp>
        <stp>10/16/2009</stp>
        <stp>10/16/2009</stp>
        <stp>[Fixed Income  Prices 2004-2009.xlsx]TIPS!R335C96</stp>
        <tr r="CR335" s="1"/>
      </tp>
      <tp>
        <v>1.13496</v>
        <stp/>
        <stp>##V3_BDHV12</stp>
        <stp>912828BD1 Govt</stp>
        <stp>IDX_RATIO</stp>
        <stp>11/29/2007</stp>
        <stp>11/29/2007</stp>
        <stp>[Fixed Income  Prices 2004-2009.xlsx]TIPS!R877C52</stp>
        <tr r="AZ877" s="1"/>
      </tp>
      <tp>
        <v>1.00047</v>
        <stp/>
        <stp>##V3_BDHV12</stp>
        <stp>912828JE1 Govt</stp>
        <stp>IDX_RATIO</stp>
        <stp>10/26/2009</stp>
        <stp>10/26/2009</stp>
        <stp>[Fixed Income  Prices 2004-2009.xlsx]TIPS!R341C96</stp>
        <tr r="CR341" s="1"/>
      </tp>
      <tp>
        <v>1.0972299999999999</v>
        <stp/>
        <stp>##V3_BDHV12</stp>
        <stp>912828FB1 Govt</stp>
        <stp>IDX_RATIO</stp>
        <stp>12/15/2008</stp>
        <stp>12/15/2008</stp>
        <stp>[Fixed Income  Prices 2004-2009.xlsx]TIPS!R694C32</stp>
        <tr r="AF694" s="1"/>
      </tp>
      <tp>
        <v>1.03956</v>
        <stp/>
        <stp>##V3_BDHV12</stp>
        <stp>912828HN3 Govt</stp>
        <stp>IDX_RATIO</stp>
        <stp>12/15/2008</stp>
        <stp>12/15/2008</stp>
        <stp>[Fixed Income  Prices 2004-2009.xlsx]TIPS!R247C92</stp>
        <tr r="CN247" s="1"/>
      </tp>
      <tp>
        <v>1.03616</v>
        <stp/>
        <stp>##V3_BDHV12</stp>
        <stp>912828HN3 Govt</stp>
        <stp>IDX_RATIO</stp>
        <stp>12/25/2008</stp>
        <stp>12/25/2008</stp>
        <stp>[Fixed Income  Prices 2004-2009.xlsx]TIPS!R255C92</stp>
        <tr r="CN255" s="1"/>
      </tp>
      <tp>
        <v>1.1039399999999999</v>
        <stp/>
        <stp>##V3_BDHV12</stp>
        <stp>912828CP3 Govt</stp>
        <stp>IDX_RATIO</stp>
        <stp>10/18/2007</stp>
        <stp>10/18/2007</stp>
        <stp>[Fixed Income  Prices 2004-2009.xlsx]TIPS!R847C64</stp>
        <tr r="BL847" s="1"/>
      </tp>
      <tp>
        <v>1.03186</v>
        <stp/>
        <stp>##V3_BDHV12</stp>
        <stp>912828GD6 Govt</stp>
        <stp>IDX_RATIO</stp>
        <stp>10/18/2007</stp>
        <stp>10/18/2007</stp>
        <stp>[Fixed Income  Prices 2004-2009.xlsx]TIPS!R205C84</stp>
        <tr r="CF205" s="1"/>
      </tp>
      <tp>
        <v>1.15734</v>
        <stp/>
        <stp>##V3_BDHV12</stp>
        <stp>912828AF7 Govt</stp>
        <stp>IDX_RATIO</stp>
        <stp>10/18/2007</stp>
        <stp>10/18/2007</stp>
        <stp>[Fixed Income  Prices 2004-2009.xlsx]TIPS!R847C44</stp>
        <tr r="AR847" s="1"/>
      </tp>
      <tp>
        <v>1.1025100000000001</v>
        <stp/>
        <stp>##V3_BDHV12</stp>
        <stp>912828FB1 Govt</stp>
        <stp>IDX_RATIO</stp>
        <stp>11/26/2008</stp>
        <stp>11/26/2008</stp>
        <stp>[Fixed Income  Prices 2004-2009.xlsx]TIPS!R681C32</stp>
        <tr r="AF681" s="1"/>
      </tp>
      <tp>
        <v>1.04457</v>
        <stp/>
        <stp>##V3_BDHV12</stp>
        <stp>912828HN3 Govt</stp>
        <stp>IDX_RATIO</stp>
        <stp>11/26/2008</stp>
        <stp>11/26/2008</stp>
        <stp>[Fixed Income  Prices 2004-2009.xlsx]TIPS!R234C92</stp>
        <tr r="CN234" s="1"/>
      </tp>
      <tp>
        <v>1.0303899999999999</v>
        <stp/>
        <stp>##V3_BDHV12</stp>
        <stp>912828FL9 Govt</stp>
        <stp>IDX_RATIO</stp>
        <stp>10/18/2007</stp>
        <stp>10/18/2007</stp>
        <stp>[Fixed Income  Prices 2004-2009.xlsx]TIPS!R335C80</stp>
        <tr r="CB335" s="1"/>
      </tp>
      <tp>
        <v>39926</v>
        <stp/>
        <stp>##V3_BDHV12</stp>
        <stp>912828KM1 GOVT</stp>
        <stp>PX_DIRTY_MID</stp>
        <stp>7/23/2004</stp>
        <stp>11/19/2009</stp>
        <stp>[Fixed Income  Prices 2004-2009.xlsx]TIPS!R5C58</stp>
        <stp>cols=2;rows=151</stp>
        <tr r="BF5" s="1"/>
      </tp>
      <tp>
        <v>1.1058600000000001</v>
        <stp/>
        <stp>##V3_BDHV12</stp>
        <stp>912828CP3 Govt</stp>
        <stp>IDX_RATIO</stp>
        <stp>11/29/2007</stp>
        <stp>11/29/2007</stp>
        <stp>[Fixed Income  Prices 2004-2009.xlsx]TIPS!R877C64</stp>
        <tr r="BL877" s="1"/>
      </tp>
      <tp>
        <v>1.1048499999999999</v>
        <stp/>
        <stp>##V3_BDHV12</stp>
        <stp>912828CP3 Govt</stp>
        <stp>IDX_RATIO</stp>
        <stp>11/19/2007</stp>
        <stp>11/19/2007</stp>
        <stp>[Fixed Income  Prices 2004-2009.xlsx]TIPS!R869C64</stp>
        <tr r="BL869" s="1"/>
      </tp>
      <tp>
        <v>1.03366</v>
        <stp/>
        <stp>##V3_BDHV12</stp>
        <stp>912828GD6 Govt</stp>
        <stp>IDX_RATIO</stp>
        <stp>11/29/2007</stp>
        <stp>11/29/2007</stp>
        <stp>[Fixed Income  Prices 2004-2009.xlsx]TIPS!R235C84</stp>
        <tr r="CF235" s="1"/>
      </tp>
      <tp>
        <v>1.01481</v>
        <stp/>
        <stp>##V3_BDHV12</stp>
        <stp>912828JE1 Govt</stp>
        <stp>IDX_RATIO</stp>
        <stp>11/26/2008</stp>
        <stp>11/26/2008</stp>
        <stp>[Fixed Income  Prices 2004-2009.xlsx]TIPS!R103C96</stp>
        <tr r="CR103" s="1"/>
      </tp>
      <tp>
        <v>1.03271</v>
        <stp/>
        <stp>##V3_BDHV12</stp>
        <stp>912828GD6 Govt</stp>
        <stp>IDX_RATIO</stp>
        <stp>11/19/2007</stp>
        <stp>11/19/2007</stp>
        <stp>[Fixed Income  Prices 2004-2009.xlsx]TIPS!R227C84</stp>
        <tr r="CF227" s="1"/>
      </tp>
      <tp>
        <v>1.10592</v>
        <stp/>
        <stp>##V3_BDHV12</stp>
        <stp>912828FB1 Govt</stp>
        <stp>IDX_RATIO</stp>
        <stp>10/17/2008</stp>
        <stp>10/17/2008</stp>
        <stp>[Fixed Income  Prices 2004-2009.xlsx]TIPS!R653C32</stp>
        <tr r="AF653" s="1"/>
      </tp>
      <tp>
        <v>1.15829</v>
        <stp/>
        <stp>##V3_BDHV12</stp>
        <stp>912828AF7 Govt</stp>
        <stp>IDX_RATIO</stp>
        <stp>11/19/2007</stp>
        <stp>11/19/2007</stp>
        <stp>[Fixed Income  Prices 2004-2009.xlsx]TIPS!R869C44</stp>
        <tr r="AR869" s="1"/>
      </tp>
      <tp>
        <v>1.1593499999999999</v>
        <stp/>
        <stp>##V3_BDHV12</stp>
        <stp>912828AF7 Govt</stp>
        <stp>IDX_RATIO</stp>
        <stp>11/29/2007</stp>
        <stp>11/29/2007</stp>
        <stp>[Fixed Income  Prices 2004-2009.xlsx]TIPS!R877C44</stp>
        <tr r="AR877" s="1"/>
      </tp>
      <tp>
        <v>1.1045</v>
        <stp/>
        <stp>##V3_BDHV12</stp>
        <stp>912828FB1 Govt</stp>
        <stp>IDX_RATIO</stp>
        <stp>10/27/2008</stp>
        <stp>10/27/2008</stp>
        <stp>[Fixed Income  Prices 2004-2009.xlsx]TIPS!R659C32</stp>
        <tr r="AF659" s="1"/>
      </tp>
      <tp>
        <v>1.0312399999999999</v>
        <stp/>
        <stp>##V3_BDHV12</stp>
        <stp>912828FL9 Govt</stp>
        <stp>IDX_RATIO</stp>
        <stp>11/19/2007</stp>
        <stp>11/19/2007</stp>
        <stp>[Fixed Income  Prices 2004-2009.xlsx]TIPS!R357C80</stp>
        <tr r="CB357" s="1"/>
      </tp>
      <tp>
        <v>1.0321899999999999</v>
        <stp/>
        <stp>##V3_BDHV12</stp>
        <stp>912828FL9 Govt</stp>
        <stp>IDX_RATIO</stp>
        <stp>11/29/2007</stp>
        <stp>11/29/2007</stp>
        <stp>[Fixed Income  Prices 2004-2009.xlsx]TIPS!R365C80</stp>
        <tr r="CB365" s="1"/>
      </tp>
      <tp>
        <v>1.0478000000000001</v>
        <stp/>
        <stp>##V3_BDHV12</stp>
        <stp>912828HN3 Govt</stp>
        <stp>IDX_RATIO</stp>
        <stp>10/17/2008</stp>
        <stp>10/17/2008</stp>
        <stp>[Fixed Income  Prices 2004-2009.xlsx]TIPS!R206C92</stp>
        <tr r="CN206" s="1"/>
      </tp>
      <tp>
        <v>1.0464500000000001</v>
        <stp/>
        <stp>##V3_BDHV12</stp>
        <stp>912828HN3 Govt</stp>
        <stp>IDX_RATIO</stp>
        <stp>10/27/2008</stp>
        <stp>10/27/2008</stp>
        <stp>[Fixed Income  Prices 2004-2009.xlsx]TIPS!R212C92</stp>
        <tr r="CN212" s="1"/>
      </tp>
      <tp>
        <v>0.99934999999999996</v>
        <stp/>
        <stp>##V3_BDHV12</stp>
        <stp>912828FL9 Govt</stp>
        <stp>IDX_RATIO</stp>
        <stp>3/2/2007</stp>
        <stp>3/2/2007</stp>
        <stp>[Fixed Income  Prices 2004-2009.xlsx]TIPS!R171C80</stp>
        <tr r="CB171" s="1"/>
      </tp>
      <tp>
        <v>0.99924999999999997</v>
        <stp/>
        <stp>##V3_BDHV12</stp>
        <stp>912828FL9 Govt</stp>
        <stp>IDX_RATIO</stp>
        <stp>3/1/2007</stp>
        <stp>3/1/2007</stp>
        <stp>[Fixed Income  Prices 2004-2009.xlsx]TIPS!R170C80</stp>
        <tr r="CB170" s="1"/>
      </tp>
      <tp>
        <v>0.99983999999999995</v>
        <stp/>
        <stp>##V3_BDHV12</stp>
        <stp>912828FL9 Govt</stp>
        <stp>IDX_RATIO</stp>
        <stp>3/7/2007</stp>
        <stp>3/7/2007</stp>
        <stp>[Fixed Income  Prices 2004-2009.xlsx]TIPS!R174C80</stp>
        <tr r="CB174" s="1"/>
      </tp>
      <tp>
        <v>0.99973999999999996</v>
        <stp/>
        <stp>##V3_BDHV12</stp>
        <stp>912828FL9 Govt</stp>
        <stp>IDX_RATIO</stp>
        <stp>3/6/2007</stp>
        <stp>3/6/2007</stp>
        <stp>[Fixed Income  Prices 2004-2009.xlsx]TIPS!R173C80</stp>
        <tr r="CB173" s="1"/>
      </tp>
      <tp>
        <v>0.99963999999999997</v>
        <stp/>
        <stp>##V3_BDHV12</stp>
        <stp>912828FL9 Govt</stp>
        <stp>IDX_RATIO</stp>
        <stp>3/5/2007</stp>
        <stp>3/5/2007</stp>
        <stp>[Fixed Income  Prices 2004-2009.xlsx]TIPS!R172C80</stp>
        <tr r="CB172" s="1"/>
      </tp>
      <tp>
        <v>1.00004</v>
        <stp/>
        <stp>##V3_BDHV12</stp>
        <stp>912828FL9 Govt</stp>
        <stp>IDX_RATIO</stp>
        <stp>3/9/2007</stp>
        <stp>3/9/2007</stp>
        <stp>[Fixed Income  Prices 2004-2009.xlsx]TIPS!R176C80</stp>
        <tr r="CB176" s="1"/>
      </tp>
      <tp>
        <v>0.99994000000000005</v>
        <stp/>
        <stp>##V3_BDHV12</stp>
        <stp>912828FL9 Govt</stp>
        <stp>IDX_RATIO</stp>
        <stp>3/8/2007</stp>
        <stp>3/8/2007</stp>
        <stp>[Fixed Income  Prices 2004-2009.xlsx]TIPS!R175C80</stp>
        <tr r="CB175" s="1"/>
      </tp>
      <tp>
        <v>1.0472300000000001</v>
        <stp/>
        <stp>##V3_BDHV12</stp>
        <stp>912828CP3 Govt</stp>
        <stp>IDX_RATIO</stp>
        <stp>2/8/2006</stp>
        <stp>2/8/2006</stp>
        <stp>[Fixed Income  Prices 2004-2009.xlsx]TIPS!R406C64</stp>
        <tr r="BL406" s="1"/>
      </tp>
      <tp>
        <v>1.04708</v>
        <stp/>
        <stp>##V3_BDHV12</stp>
        <stp>912828CP3 Govt</stp>
        <stp>IDX_RATIO</stp>
        <stp>2/9/2006</stp>
        <stp>2/9/2006</stp>
        <stp>[Fixed Income  Prices 2004-2009.xlsx]TIPS!R407C64</stp>
        <tr r="BL407" s="1"/>
      </tp>
      <tp>
        <v>1.0475399999999999</v>
        <stp/>
        <stp>##V3_BDHV12</stp>
        <stp>912828CP3 Govt</stp>
        <stp>IDX_RATIO</stp>
        <stp>2/6/2006</stp>
        <stp>2/6/2006</stp>
        <stp>[Fixed Income  Prices 2004-2009.xlsx]TIPS!R404C64</stp>
        <tr r="BL404" s="1"/>
      </tp>
      <tp>
        <v>1.04738</v>
        <stp/>
        <stp>##V3_BDHV12</stp>
        <stp>912828CP3 Govt</stp>
        <stp>IDX_RATIO</stp>
        <stp>2/7/2006</stp>
        <stp>2/7/2006</stp>
        <stp>[Fixed Income  Prices 2004-2009.xlsx]TIPS!R405C64</stp>
        <tr r="BL405" s="1"/>
      </tp>
      <tp>
        <v>1.0482899999999999</v>
        <stp/>
        <stp>##V3_BDHV12</stp>
        <stp>912828CP3 Govt</stp>
        <stp>IDX_RATIO</stp>
        <stp>2/1/2006</stp>
        <stp>2/1/2006</stp>
        <stp>[Fixed Income  Prices 2004-2009.xlsx]TIPS!R401C64</stp>
        <tr r="BL401" s="1"/>
      </tp>
      <tp>
        <v>1.0481400000000001</v>
        <stp/>
        <stp>##V3_BDHV12</stp>
        <stp>912828CP3 Govt</stp>
        <stp>IDX_RATIO</stp>
        <stp>2/2/2006</stp>
        <stp>2/2/2006</stp>
        <stp>[Fixed Income  Prices 2004-2009.xlsx]TIPS!R402C64</stp>
        <tr r="BL402" s="1"/>
      </tp>
      <tp>
        <v>1.04799</v>
        <stp/>
        <stp>##V3_BDHV12</stp>
        <stp>912828CP3 Govt</stp>
        <stp>IDX_RATIO</stp>
        <stp>2/3/2006</stp>
        <stp>2/3/2006</stp>
        <stp>[Fixed Income  Prices 2004-2009.xlsx]TIPS!R403C64</stp>
        <tr r="BL403" s="1"/>
      </tp>
      <tp>
        <v>1.09789</v>
        <stp/>
        <stp>##V3_BDHV12</stp>
        <stp>912828AF7 Govt</stp>
        <stp>IDX_RATIO</stp>
        <stp>2/8/2006</stp>
        <stp>2/8/2006</stp>
        <stp>[Fixed Income  Prices 2004-2009.xlsx]TIPS!R406C44</stp>
        <tr r="AR406" s="1"/>
      </tp>
      <tp>
        <v>1.0977300000000001</v>
        <stp/>
        <stp>##V3_BDHV12</stp>
        <stp>912828AF7 Govt</stp>
        <stp>IDX_RATIO</stp>
        <stp>2/9/2006</stp>
        <stp>2/9/2006</stp>
        <stp>[Fixed Income  Prices 2004-2009.xlsx]TIPS!R407C44</stp>
        <tr r="AR407" s="1"/>
      </tp>
      <tp>
        <v>1.09884</v>
        <stp/>
        <stp>##V3_BDHV12</stp>
        <stp>912828AF7 Govt</stp>
        <stp>IDX_RATIO</stp>
        <stp>2/2/2006</stp>
        <stp>2/2/2006</stp>
        <stp>[Fixed Income  Prices 2004-2009.xlsx]TIPS!R402C44</stp>
        <tr r="AR402" s="1"/>
      </tp>
      <tp>
        <v>1.0986800000000001</v>
        <stp/>
        <stp>##V3_BDHV12</stp>
        <stp>912828AF7 Govt</stp>
        <stp>IDX_RATIO</stp>
        <stp>2/3/2006</stp>
        <stp>2/3/2006</stp>
        <stp>[Fixed Income  Prices 2004-2009.xlsx]TIPS!R403C44</stp>
        <tr r="AR403" s="1"/>
      </tp>
      <tp>
        <v>1.099</v>
        <stp/>
        <stp>##V3_BDHV12</stp>
        <stp>912828AF7 Govt</stp>
        <stp>IDX_RATIO</stp>
        <stp>2/1/2006</stp>
        <stp>2/1/2006</stp>
        <stp>[Fixed Income  Prices 2004-2009.xlsx]TIPS!R401C44</stp>
        <tr r="AR401" s="1"/>
      </tp>
      <tp>
        <v>1.0982000000000001</v>
        <stp/>
        <stp>##V3_BDHV12</stp>
        <stp>912828AF7 Govt</stp>
        <stp>IDX_RATIO</stp>
        <stp>2/6/2006</stp>
        <stp>2/6/2006</stp>
        <stp>[Fixed Income  Prices 2004-2009.xlsx]TIPS!R404C44</stp>
        <tr r="AR404" s="1"/>
      </tp>
      <tp>
        <v>1.09805</v>
        <stp/>
        <stp>##V3_BDHV12</stp>
        <stp>912828AF7 Govt</stp>
        <stp>IDX_RATIO</stp>
        <stp>2/7/2006</stp>
        <stp>2/7/2006</stp>
        <stp>[Fixed Income  Prices 2004-2009.xlsx]TIPS!R405C44</stp>
        <tr r="AR405" s="1"/>
      </tp>
      <tp>
        <v>1.0921400000000001</v>
        <stp/>
        <stp>##V3_BDHV12</stp>
        <stp>912828BW9 Govt</stp>
        <stp>IDX_RATIO</stp>
        <stp>3/1/2007</stp>
        <stp>3/1/2007</stp>
        <stp>[Fixed Income  Prices 2004-2009.xlsx]TIPS!R682C56</stp>
        <tr r="BD682" s="1"/>
      </tp>
      <tp>
        <v>1.0174399999999999</v>
        <stp/>
        <stp>##V3_BDHV12</stp>
        <stp>912828ET3 Govt</stp>
        <stp>IDX_RATIO</stp>
        <stp>3/8/2007</stp>
        <stp>3/8/2007</stp>
        <stp>[Fixed Income  Prices 2004-2009.xlsx]TIPS!R305C76</stp>
        <tr r="BX305" s="1"/>
      </tp>
      <tp>
        <v>1.0922499999999999</v>
        <stp/>
        <stp>##V3_BDHV12</stp>
        <stp>912828BW9 Govt</stp>
        <stp>IDX_RATIO</stp>
        <stp>3/2/2007</stp>
        <stp>3/2/2007</stp>
        <stp>[Fixed Income  Prices 2004-2009.xlsx]TIPS!R683C56</stp>
        <tr r="BD683" s="1"/>
      </tp>
      <tp>
        <v>1.0175399999999999</v>
        <stp/>
        <stp>##V3_BDHV12</stp>
        <stp>912828ET3 Govt</stp>
        <stp>IDX_RATIO</stp>
        <stp>3/9/2007</stp>
        <stp>3/9/2007</stp>
        <stp>[Fixed Income  Prices 2004-2009.xlsx]TIPS!R306C76</stp>
        <tr r="BX306" s="1"/>
      </tp>
      <tp>
        <v>1.09257</v>
        <stp/>
        <stp>##V3_BDHV12</stp>
        <stp>912828BW9 Govt</stp>
        <stp>IDX_RATIO</stp>
        <stp>3/5/2007</stp>
        <stp>3/5/2007</stp>
        <stp>[Fixed Income  Prices 2004-2009.xlsx]TIPS!R684C56</stp>
        <tr r="BD684" s="1"/>
      </tp>
      <tp>
        <v>1.0927899999999999</v>
        <stp/>
        <stp>##V3_BDHV12</stp>
        <stp>912828BW9 Govt</stp>
        <stp>IDX_RATIO</stp>
        <stp>3/7/2007</stp>
        <stp>3/7/2007</stp>
        <stp>[Fixed Income  Prices 2004-2009.xlsx]TIPS!R686C56</stp>
        <tr r="BD686" s="1"/>
      </tp>
      <tp>
        <v>1.0926800000000001</v>
        <stp/>
        <stp>##V3_BDHV12</stp>
        <stp>912828BW9 Govt</stp>
        <stp>IDX_RATIO</stp>
        <stp>3/6/2007</stp>
        <stp>3/6/2007</stp>
        <stp>[Fixed Income  Prices 2004-2009.xlsx]TIPS!R685C56</stp>
        <tr r="BD685" s="1"/>
      </tp>
      <tp>
        <v>1.01684</v>
        <stp/>
        <stp>##V3_BDHV12</stp>
        <stp>912828ET3 Govt</stp>
        <stp>IDX_RATIO</stp>
        <stp>3/2/2007</stp>
        <stp>3/2/2007</stp>
        <stp>[Fixed Income  Prices 2004-2009.xlsx]TIPS!R301C76</stp>
        <tr r="BX301" s="1"/>
      </tp>
      <tp>
        <v>1.093</v>
        <stp/>
        <stp>##V3_BDHV12</stp>
        <stp>912828BW9 Govt</stp>
        <stp>IDX_RATIO</stp>
        <stp>3/9/2007</stp>
        <stp>3/9/2007</stp>
        <stp>[Fixed Income  Prices 2004-2009.xlsx]TIPS!R688C56</stp>
        <tr r="BD688" s="1"/>
      </tp>
      <tp>
        <v>1.0929</v>
        <stp/>
        <stp>##V3_BDHV12</stp>
        <stp>912828BW9 Govt</stp>
        <stp>IDX_RATIO</stp>
        <stp>3/8/2007</stp>
        <stp>3/8/2007</stp>
        <stp>[Fixed Income  Prices 2004-2009.xlsx]TIPS!R687C56</stp>
        <tr r="BD687" s="1"/>
      </tp>
      <tp>
        <v>1.01674</v>
        <stp/>
        <stp>##V3_BDHV12</stp>
        <stp>912828ET3 Govt</stp>
        <stp>IDX_RATIO</stp>
        <stp>3/1/2007</stp>
        <stp>3/1/2007</stp>
        <stp>[Fixed Income  Prices 2004-2009.xlsx]TIPS!R300C76</stp>
        <tr r="BX300" s="1"/>
      </tp>
      <tp>
        <v>1.0172399999999999</v>
        <stp/>
        <stp>##V3_BDHV12</stp>
        <stp>912828ET3 Govt</stp>
        <stp>IDX_RATIO</stp>
        <stp>3/6/2007</stp>
        <stp>3/6/2007</stp>
        <stp>[Fixed Income  Prices 2004-2009.xlsx]TIPS!R303C76</stp>
        <tr r="BX303" s="1"/>
      </tp>
      <tp>
        <v>1.0173399999999999</v>
        <stp/>
        <stp>##V3_BDHV12</stp>
        <stp>912828ET3 Govt</stp>
        <stp>IDX_RATIO</stp>
        <stp>3/7/2007</stp>
        <stp>3/7/2007</stp>
        <stp>[Fixed Income  Prices 2004-2009.xlsx]TIPS!R304C76</stp>
        <tr r="BX304" s="1"/>
      </tp>
      <tp>
        <v>1.0171399999999999</v>
        <stp/>
        <stp>##V3_BDHV12</stp>
        <stp>912828ET3 Govt</stp>
        <stp>IDX_RATIO</stp>
        <stp>3/5/2007</stp>
        <stp>3/5/2007</stp>
        <stp>[Fixed Income  Prices 2004-2009.xlsx]TIPS!R302C76</stp>
        <tr r="BX302" s="1"/>
      </tp>
      <tp>
        <v>1.09928</v>
        <stp/>
        <stp>##V3_BDHV12</stp>
        <stp>912828BD1 Govt</stp>
        <stp>IDX_RATIO</stp>
        <stp>3/6/2007</stp>
        <stp>3/6/2007</stp>
        <stp>[Fixed Income  Prices 2004-2009.xlsx]TIPS!R685C52</stp>
        <tr r="AZ685" s="1"/>
      </tp>
      <tp>
        <v>1.0993900000000001</v>
        <stp/>
        <stp>##V3_BDHV12</stp>
        <stp>912828BD1 Govt</stp>
        <stp>IDX_RATIO</stp>
        <stp>3/7/2007</stp>
        <stp>3/7/2007</stp>
        <stp>[Fixed Income  Prices 2004-2009.xlsx]TIPS!R686C52</stp>
        <tr r="AZ686" s="1"/>
      </tp>
      <tp>
        <v>1.09918</v>
        <stp/>
        <stp>##V3_BDHV12</stp>
        <stp>912828BD1 Govt</stp>
        <stp>IDX_RATIO</stp>
        <stp>3/5/2007</stp>
        <stp>3/5/2007</stp>
        <stp>[Fixed Income  Prices 2004-2009.xlsx]TIPS!R684C52</stp>
        <tr r="AZ684" s="1"/>
      </tp>
      <tp>
        <v>1.0988500000000001</v>
        <stp/>
        <stp>##V3_BDHV12</stp>
        <stp>912828BD1 Govt</stp>
        <stp>IDX_RATIO</stp>
        <stp>3/2/2007</stp>
        <stp>3/2/2007</stp>
        <stp>[Fixed Income  Prices 2004-2009.xlsx]TIPS!R683C52</stp>
        <tr r="AZ683" s="1"/>
      </tp>
      <tp>
        <v>1.09874</v>
        <stp/>
        <stp>##V3_BDHV12</stp>
        <stp>912828BD1 Govt</stp>
        <stp>IDX_RATIO</stp>
        <stp>3/1/2007</stp>
        <stp>3/1/2007</stp>
        <stp>[Fixed Income  Prices 2004-2009.xlsx]TIPS!R682C52</stp>
        <tr r="AZ682" s="1"/>
      </tp>
      <tp>
        <v>1.0339499999999999</v>
        <stp/>
        <stp>##V3_BDHV12</stp>
        <stp>912828DH0 Govt</stp>
        <stp>IDX_RATIO</stp>
        <stp>2/7/2006</stp>
        <stp>2/7/2006</stp>
        <stp>[Fixed Income  Prices 2004-2009.xlsx]TIPS!R280C68</stp>
        <tr r="BP280" s="1"/>
      </tp>
      <tp>
        <v>1.0338000000000001</v>
        <stp/>
        <stp>##V3_BDHV12</stp>
        <stp>912828DH0 Govt</stp>
        <stp>IDX_RATIO</stp>
        <stp>2/8/2006</stp>
        <stp>2/8/2006</stp>
        <stp>[Fixed Income  Prices 2004-2009.xlsx]TIPS!R281C68</stp>
        <tr r="BP281" s="1"/>
      </tp>
      <tp>
        <v>1.03366</v>
        <stp/>
        <stp>##V3_BDHV12</stp>
        <stp>912828DH0 Govt</stp>
        <stp>IDX_RATIO</stp>
        <stp>2/9/2006</stp>
        <stp>2/9/2006</stp>
        <stp>[Fixed Income  Prices 2004-2009.xlsx]TIPS!R282C68</stp>
        <tr r="BP282" s="1"/>
      </tp>
      <tp>
        <v>1.0341</v>
        <stp/>
        <stp>##V3_BDHV12</stp>
        <stp>912828DH0 Govt</stp>
        <stp>IDX_RATIO</stp>
        <stp>2/6/2006</stp>
        <stp>2/6/2006</stp>
        <stp>[Fixed Income  Prices 2004-2009.xlsx]TIPS!R279C68</stp>
        <tr r="BP279" s="1"/>
      </tp>
      <tp>
        <v>1.0345500000000001</v>
        <stp/>
        <stp>##V3_BDHV12</stp>
        <stp>912828DH0 Govt</stp>
        <stp>IDX_RATIO</stp>
        <stp>2/3/2006</stp>
        <stp>2/3/2006</stp>
        <stp>[Fixed Income  Prices 2004-2009.xlsx]TIPS!R278C68</stp>
        <tr r="BP278" s="1"/>
      </tp>
      <tp>
        <v>1.0347</v>
        <stp/>
        <stp>##V3_BDHV12</stp>
        <stp>912828DH0 Govt</stp>
        <stp>IDX_RATIO</stp>
        <stp>2/2/2006</stp>
        <stp>2/2/2006</stp>
        <stp>[Fixed Income  Prices 2004-2009.xlsx]TIPS!R277C68</stp>
        <tr r="BP277" s="1"/>
      </tp>
      <tp>
        <v>1.03485</v>
        <stp/>
        <stp>##V3_BDHV12</stp>
        <stp>912828DH0 Govt</stp>
        <stp>IDX_RATIO</stp>
        <stp>2/1/2006</stp>
        <stp>2/1/2006</stp>
        <stp>[Fixed Income  Prices 2004-2009.xlsx]TIPS!R276C68</stp>
        <tr r="BP276" s="1"/>
      </tp>
      <tp>
        <v>1.0994999999999999</v>
        <stp/>
        <stp>##V3_BDHV12</stp>
        <stp>912828BD1 Govt</stp>
        <stp>IDX_RATIO</stp>
        <stp>3/8/2007</stp>
        <stp>3/8/2007</stp>
        <stp>[Fixed Income  Prices 2004-2009.xlsx]TIPS!R687C52</stp>
        <tr r="AZ687" s="1"/>
      </tp>
      <tp>
        <v>1.09961</v>
        <stp/>
        <stp>##V3_BDHV12</stp>
        <stp>912828BD1 Govt</stp>
        <stp>IDX_RATIO</stp>
        <stp>3/9/2007</stp>
        <stp>3/9/2007</stp>
        <stp>[Fixed Income  Prices 2004-2009.xlsx]TIPS!R688C52</stp>
        <tr r="AZ688" s="1"/>
      </tp>
      <tp>
        <v>1.0681799999999999</v>
        <stp/>
        <stp>##V3_BDHV12</stp>
        <stp>912828BW9 Govt</stp>
        <stp>IDX_RATIO</stp>
        <stp>2/9/2006</stp>
        <stp>2/9/2006</stp>
        <stp>[Fixed Income  Prices 2004-2009.xlsx]TIPS!R407C56</stp>
        <tr r="BD407" s="1"/>
      </tp>
      <tp>
        <v>1.06833</v>
        <stp/>
        <stp>##V3_BDHV12</stp>
        <stp>912828BW9 Govt</stp>
        <stp>IDX_RATIO</stp>
        <stp>2/8/2006</stp>
        <stp>2/8/2006</stp>
        <stp>[Fixed Income  Prices 2004-2009.xlsx]TIPS!R406C56</stp>
        <tr r="BD406" s="1"/>
      </tp>
      <tp>
        <v>1.06941</v>
        <stp/>
        <stp>##V3_BDHV12</stp>
        <stp>912828BW9 Govt</stp>
        <stp>IDX_RATIO</stp>
        <stp>2/1/2006</stp>
        <stp>2/1/2006</stp>
        <stp>[Fixed Income  Prices 2004-2009.xlsx]TIPS!R401C56</stp>
        <tr r="BD401" s="1"/>
      </tp>
      <tp>
        <v>1.0690999999999999</v>
        <stp/>
        <stp>##V3_BDHV12</stp>
        <stp>912828BW9 Govt</stp>
        <stp>IDX_RATIO</stp>
        <stp>2/3/2006</stp>
        <stp>2/3/2006</stp>
        <stp>[Fixed Income  Prices 2004-2009.xlsx]TIPS!R403C56</stp>
        <tr r="BD403" s="1"/>
      </tp>
      <tp>
        <v>1.0692600000000001</v>
        <stp/>
        <stp>##V3_BDHV12</stp>
        <stp>912828BW9 Govt</stp>
        <stp>IDX_RATIO</stp>
        <stp>2/2/2006</stp>
        <stp>2/2/2006</stp>
        <stp>[Fixed Income  Prices 2004-2009.xlsx]TIPS!R402C56</stp>
        <tr r="BD402" s="1"/>
      </tp>
      <tp>
        <v>1.0684899999999999</v>
        <stp/>
        <stp>##V3_BDHV12</stp>
        <stp>912828BW9 Govt</stp>
        <stp>IDX_RATIO</stp>
        <stp>2/7/2006</stp>
        <stp>2/7/2006</stp>
        <stp>[Fixed Income  Prices 2004-2009.xlsx]TIPS!R405C56</stp>
        <tr r="BD405" s="1"/>
      </tp>
      <tp>
        <v>1.06864</v>
        <stp/>
        <stp>##V3_BDHV12</stp>
        <stp>912828BW9 Govt</stp>
        <stp>IDX_RATIO</stp>
        <stp>2/6/2006</stp>
        <stp>2/6/2006</stp>
        <stp>[Fixed Income  Prices 2004-2009.xlsx]TIPS!R404C56</stp>
        <tr r="BD404" s="1"/>
      </tp>
      <tp>
        <v>1.0148600000000001</v>
        <stp/>
        <stp>##V3_BDHV12</stp>
        <stp>912828EA4 Govt</stp>
        <stp>IDX_RATIO</stp>
        <stp>2/8/2006</stp>
        <stp>2/8/2006</stp>
        <stp>[Fixed Income  Prices 2004-2009.xlsx]TIPS!R152C72</stp>
        <tr r="BT152" s="1"/>
      </tp>
      <tp>
        <v>1.0747899999999999</v>
        <stp/>
        <stp>##V3_BDHV12</stp>
        <stp>912828BD1 Govt</stp>
        <stp>IDX_RATIO</stp>
        <stp>2/8/2006</stp>
        <stp>2/8/2006</stp>
        <stp>[Fixed Income  Prices 2004-2009.xlsx]TIPS!R406C52</stp>
        <tr r="AZ406" s="1"/>
      </tp>
      <tp>
        <v>1.01471</v>
        <stp/>
        <stp>##V3_BDHV12</stp>
        <stp>912828EA4 Govt</stp>
        <stp>IDX_RATIO</stp>
        <stp>2/9/2006</stp>
        <stp>2/9/2006</stp>
        <stp>[Fixed Income  Prices 2004-2009.xlsx]TIPS!R153C72</stp>
        <tr r="BT153" s="1"/>
      </tp>
      <tp>
        <v>1.07463</v>
        <stp/>
        <stp>##V3_BDHV12</stp>
        <stp>912828BD1 Govt</stp>
        <stp>IDX_RATIO</stp>
        <stp>2/9/2006</stp>
        <stp>2/9/2006</stp>
        <stp>[Fixed Income  Prices 2004-2009.xlsx]TIPS!R407C52</stp>
        <tr r="AZ407" s="1"/>
      </tp>
      <tp>
        <v>1.01515</v>
        <stp/>
        <stp>##V3_BDHV12</stp>
        <stp>912828EA4 Govt</stp>
        <stp>IDX_RATIO</stp>
        <stp>2/6/2006</stp>
        <stp>2/6/2006</stp>
        <stp>[Fixed Income  Prices 2004-2009.xlsx]TIPS!R150C72</stp>
        <tr r="BT150" s="1"/>
      </tp>
      <tp>
        <v>1.0750999999999999</v>
        <stp/>
        <stp>##V3_BDHV12</stp>
        <stp>912828BD1 Govt</stp>
        <stp>IDX_RATIO</stp>
        <stp>2/6/2006</stp>
        <stp>2/6/2006</stp>
        <stp>[Fixed Income  Prices 2004-2009.xlsx]TIPS!R404C52</stp>
        <tr r="AZ404" s="1"/>
      </tp>
      <tp>
        <v>1.01501</v>
        <stp/>
        <stp>##V3_BDHV12</stp>
        <stp>912828EA4 Govt</stp>
        <stp>IDX_RATIO</stp>
        <stp>2/7/2006</stp>
        <stp>2/7/2006</stp>
        <stp>[Fixed Income  Prices 2004-2009.xlsx]TIPS!R151C72</stp>
        <tr r="BT151" s="1"/>
      </tp>
      <tp>
        <v>1.07494</v>
        <stp/>
        <stp>##V3_BDHV12</stp>
        <stp>912828BD1 Govt</stp>
        <stp>IDX_RATIO</stp>
        <stp>2/7/2006</stp>
        <stp>2/7/2006</stp>
        <stp>[Fixed Income  Prices 2004-2009.xlsx]TIPS!R405C52</stp>
        <tr r="AZ405" s="1"/>
      </tp>
      <tp>
        <v>1.07572</v>
        <stp/>
        <stp>##V3_BDHV12</stp>
        <stp>912828BD1 Govt</stp>
        <stp>IDX_RATIO</stp>
        <stp>2/2/2006</stp>
        <stp>2/2/2006</stp>
        <stp>[Fixed Income  Prices 2004-2009.xlsx]TIPS!R402C52</stp>
        <tr r="AZ402" s="1"/>
      </tp>
      <tp>
        <v>1.01559</v>
        <stp/>
        <stp>##V3_BDHV12</stp>
        <stp>912828EA4 Govt</stp>
        <stp>IDX_RATIO</stp>
        <stp>2/3/2006</stp>
        <stp>2/3/2006</stp>
        <stp>[Fixed Income  Prices 2004-2009.xlsx]TIPS!R149C72</stp>
        <tr r="BT149" s="1"/>
      </tp>
      <tp>
        <v>1.0755600000000001</v>
        <stp/>
        <stp>##V3_BDHV12</stp>
        <stp>912828BD1 Govt</stp>
        <stp>IDX_RATIO</stp>
        <stp>2/3/2006</stp>
        <stp>2/3/2006</stp>
        <stp>[Fixed Income  Prices 2004-2009.xlsx]TIPS!R403C52</stp>
        <tr r="AZ403" s="1"/>
      </tp>
      <tp>
        <v>1.0157400000000001</v>
        <stp/>
        <stp>##V3_BDHV12</stp>
        <stp>912828EA4 Govt</stp>
        <stp>IDX_RATIO</stp>
        <stp>2/2/2006</stp>
        <stp>2/2/2006</stp>
        <stp>[Fixed Income  Prices 2004-2009.xlsx]TIPS!R148C72</stp>
        <tr r="BT148" s="1"/>
      </tp>
      <tp>
        <v>1.01589</v>
        <stp/>
        <stp>##V3_BDHV12</stp>
        <stp>912828EA4 Govt</stp>
        <stp>IDX_RATIO</stp>
        <stp>2/1/2006</stp>
        <stp>2/1/2006</stp>
        <stp>[Fixed Income  Prices 2004-2009.xlsx]TIPS!R147C72</stp>
        <tr r="BT147" s="1"/>
      </tp>
      <tp>
        <v>1.0758700000000001</v>
        <stp/>
        <stp>##V3_BDHV12</stp>
        <stp>912828BD1 Govt</stp>
        <stp>IDX_RATIO</stp>
        <stp>2/1/2006</stp>
        <stp>2/1/2006</stp>
        <stp>[Fixed Income  Prices 2004-2009.xlsx]TIPS!R401C52</stp>
        <tr r="AZ401" s="1"/>
      </tp>
      <tp>
        <v>1.071</v>
        <stp/>
        <stp>##V3_BDHV12</stp>
        <stp>912828CP3 Govt</stp>
        <stp>IDX_RATIO</stp>
        <stp>3/5/2007</stp>
        <stp>3/5/2007</stp>
        <stp>[Fixed Income  Prices 2004-2009.xlsx]TIPS!R684C64</stp>
        <tr r="BL684" s="1"/>
      </tp>
      <tp>
        <v>1.0421400000000001</v>
        <stp/>
        <stp>##V3_BDHV12</stp>
        <stp>912828CZ1 Govt</stp>
        <stp>IDX_RATIO</stp>
        <stp>2/7/2006</stp>
        <stp>2/7/2006</stp>
        <stp>[Fixed Income  Prices 2004-2009.xlsx]TIPS!R336C24</stp>
        <tr r="X336" s="1"/>
      </tp>
      <tp>
        <v>1.0710999999999999</v>
        <stp/>
        <stp>##V3_BDHV12</stp>
        <stp>912828CP3 Govt</stp>
        <stp>IDX_RATIO</stp>
        <stp>3/6/2007</stp>
        <stp>3/6/2007</stp>
        <stp>[Fixed Income  Prices 2004-2009.xlsx]TIPS!R685C64</stp>
        <tr r="BL685" s="1"/>
      </tp>
      <tp>
        <v>1.0422899999999999</v>
        <stp/>
        <stp>##V3_BDHV12</stp>
        <stp>912828CZ1 Govt</stp>
        <stp>IDX_RATIO</stp>
        <stp>2/6/2006</stp>
        <stp>2/6/2006</stp>
        <stp>[Fixed Income  Prices 2004-2009.xlsx]TIPS!R335C24</stp>
        <tr r="X335" s="1"/>
      </tp>
      <tp>
        <v>1.07121</v>
        <stp/>
        <stp>##V3_BDHV12</stp>
        <stp>912828CP3 Govt</stp>
        <stp>IDX_RATIO</stp>
        <stp>3/7/2007</stp>
        <stp>3/7/2007</stp>
        <stp>[Fixed Income  Prices 2004-2009.xlsx]TIPS!R686C64</stp>
        <tr r="BL686" s="1"/>
      </tp>
      <tp>
        <v>1.04305</v>
        <stp/>
        <stp>##V3_BDHV12</stp>
        <stp>912828CZ1 Govt</stp>
        <stp>IDX_RATIO</stp>
        <stp>2/1/2006</stp>
        <stp>2/1/2006</stp>
        <stp>[Fixed Income  Prices 2004-2009.xlsx]TIPS!R332C24</stp>
        <tr r="X332" s="1"/>
      </tp>
      <tp>
        <v>1.0705800000000001</v>
        <stp/>
        <stp>##V3_BDHV12</stp>
        <stp>912828CP3 Govt</stp>
        <stp>IDX_RATIO</stp>
        <stp>3/1/2007</stp>
        <stp>3/1/2007</stp>
        <stp>[Fixed Income  Prices 2004-2009.xlsx]TIPS!R682C64</stp>
        <tr r="BL682" s="1"/>
      </tp>
      <tp>
        <v>1.0706800000000001</v>
        <stp/>
        <stp>##V3_BDHV12</stp>
        <stp>912828CP3 Govt</stp>
        <stp>IDX_RATIO</stp>
        <stp>3/2/2007</stp>
        <stp>3/2/2007</stp>
        <stp>[Fixed Income  Prices 2004-2009.xlsx]TIPS!R683C64</stp>
        <tr r="BL683" s="1"/>
      </tp>
      <tp>
        <v>1.04274</v>
        <stp/>
        <stp>##V3_BDHV12</stp>
        <stp>912828CZ1 Govt</stp>
        <stp>IDX_RATIO</stp>
        <stp>2/3/2006</stp>
        <stp>2/3/2006</stp>
        <stp>[Fixed Income  Prices 2004-2009.xlsx]TIPS!R334C24</stp>
        <tr r="X334" s="1"/>
      </tp>
      <tp>
        <v>1.0428999999999999</v>
        <stp/>
        <stp>##V3_BDHV12</stp>
        <stp>912828CZ1 Govt</stp>
        <stp>IDX_RATIO</stp>
        <stp>2/2/2006</stp>
        <stp>2/2/2006</stp>
        <stp>[Fixed Income  Prices 2004-2009.xlsx]TIPS!R333C24</stp>
        <tr r="X333" s="1"/>
      </tp>
      <tp>
        <v>1.0418400000000001</v>
        <stp/>
        <stp>##V3_BDHV12</stp>
        <stp>912828CZ1 Govt</stp>
        <stp>IDX_RATIO</stp>
        <stp>2/9/2006</stp>
        <stp>2/9/2006</stp>
        <stp>[Fixed Income  Prices 2004-2009.xlsx]TIPS!R338C24</stp>
        <tr r="X338" s="1"/>
      </tp>
      <tp>
        <v>1.07131</v>
        <stp/>
        <stp>##V3_BDHV12</stp>
        <stp>912828CP3 Govt</stp>
        <stp>IDX_RATIO</stp>
        <stp>3/8/2007</stp>
        <stp>3/8/2007</stp>
        <stp>[Fixed Income  Prices 2004-2009.xlsx]TIPS!R687C64</stp>
        <tr r="BL687" s="1"/>
      </tp>
      <tp>
        <v>1.07142</v>
        <stp/>
        <stp>##V3_BDHV12</stp>
        <stp>912828CP3 Govt</stp>
        <stp>IDX_RATIO</stp>
        <stp>3/9/2007</stp>
        <stp>3/9/2007</stp>
        <stp>[Fixed Income  Prices 2004-2009.xlsx]TIPS!R688C64</stp>
        <tr r="BL688" s="1"/>
      </tp>
      <tp>
        <v>1.04199</v>
        <stp/>
        <stp>##V3_BDHV12</stp>
        <stp>912828CZ1 Govt</stp>
        <stp>IDX_RATIO</stp>
        <stp>2/8/2006</stp>
        <stp>2/8/2006</stp>
        <stp>[Fixed Income  Prices 2004-2009.xlsx]TIPS!R337C24</stp>
        <tr r="X337" s="1"/>
      </tp>
      <tp>
        <v>1.1224700000000001</v>
        <stp/>
        <stp>##V3_BDHV12</stp>
        <stp>912828AF7 Govt</stp>
        <stp>IDX_RATIO</stp>
        <stp>3/2/2007</stp>
        <stp>3/2/2007</stp>
        <stp>[Fixed Income  Prices 2004-2009.xlsx]TIPS!R683C44</stp>
        <tr r="AR683" s="1"/>
      </tp>
      <tp>
        <v>1.12236</v>
        <stp/>
        <stp>##V3_BDHV12</stp>
        <stp>912828AF7 Govt</stp>
        <stp>IDX_RATIO</stp>
        <stp>3/1/2007</stp>
        <stp>3/1/2007</stp>
        <stp>[Fixed Income  Prices 2004-2009.xlsx]TIPS!R682C44</stp>
        <tr r="AR682" s="1"/>
      </tp>
      <tp>
        <v>1.1229100000000001</v>
        <stp/>
        <stp>##V3_BDHV12</stp>
        <stp>912828AF7 Govt</stp>
        <stp>IDX_RATIO</stp>
        <stp>3/6/2007</stp>
        <stp>3/6/2007</stp>
        <stp>[Fixed Income  Prices 2004-2009.xlsx]TIPS!R685C44</stp>
        <tr r="AR685" s="1"/>
      </tp>
      <tp>
        <v>1.1230199999999999</v>
        <stp/>
        <stp>##V3_BDHV12</stp>
        <stp>912828AF7 Govt</stp>
        <stp>IDX_RATIO</stp>
        <stp>3/7/2007</stp>
        <stp>3/7/2007</stp>
        <stp>[Fixed Income  Prices 2004-2009.xlsx]TIPS!R686C44</stp>
        <tr r="AR686" s="1"/>
      </tp>
      <tp>
        <v>1.1228</v>
        <stp/>
        <stp>##V3_BDHV12</stp>
        <stp>912828AF7 Govt</stp>
        <stp>IDX_RATIO</stp>
        <stp>3/5/2007</stp>
        <stp>3/5/2007</stp>
        <stp>[Fixed Income  Prices 2004-2009.xlsx]TIPS!R684C44</stp>
        <tr r="AR684" s="1"/>
      </tp>
      <tp>
        <v>1.12313</v>
        <stp/>
        <stp>##V3_BDHV12</stp>
        <stp>912828AF7 Govt</stp>
        <stp>IDX_RATIO</stp>
        <stp>3/8/2007</stp>
        <stp>3/8/2007</stp>
        <stp>[Fixed Income  Prices 2004-2009.xlsx]TIPS!R687C44</stp>
        <tr r="AR687" s="1"/>
      </tp>
      <tp>
        <v>1.12324</v>
        <stp/>
        <stp>##V3_BDHV12</stp>
        <stp>912828AF7 Govt</stp>
        <stp>IDX_RATIO</stp>
        <stp>3/9/2007</stp>
        <stp>3/9/2007</stp>
        <stp>[Fixed Income  Prices 2004-2009.xlsx]TIPS!R688C44</stp>
        <tr r="AR688" s="1"/>
      </tp>
      <tp>
        <v>1.0331900000000001</v>
        <stp/>
        <stp>##V3_BDHV12</stp>
        <stp>912828BW9 Govt</stp>
        <stp>IDX_RATIO</stp>
        <stp>1/3/2005</stp>
        <stp>1/3/2005</stp>
        <stp>[Fixed Income  Prices 2004-2009.xlsx]TIPS!R121C56</stp>
        <tr r="BD121" s="1"/>
      </tp>
      <tp>
        <v>1.0332600000000001</v>
        <stp/>
        <stp>##V3_BDHV12</stp>
        <stp>912828BW9 Govt</stp>
        <stp>IDX_RATIO</stp>
        <stp>1/7/2005</stp>
        <stp>1/7/2005</stp>
        <stp>[Fixed Income  Prices 2004-2009.xlsx]TIPS!R125C56</stp>
        <tr r="BD125" s="1"/>
      </tp>
      <tp>
        <v>1.0332399999999999</v>
        <stp/>
        <stp>##V3_BDHV12</stp>
        <stp>912828BW9 Govt</stp>
        <stp>IDX_RATIO</stp>
        <stp>1/6/2005</stp>
        <stp>1/6/2005</stp>
        <stp>[Fixed Income  Prices 2004-2009.xlsx]TIPS!R124C56</stp>
        <tr r="BD124" s="1"/>
      </tp>
      <tp>
        <v>1.03322</v>
        <stp/>
        <stp>##V3_BDHV12</stp>
        <stp>912828BW9 Govt</stp>
        <stp>IDX_RATIO</stp>
        <stp>1/5/2005</stp>
        <stp>1/5/2005</stp>
        <stp>[Fixed Income  Prices 2004-2009.xlsx]TIPS!R123C56</stp>
        <tr r="BD123" s="1"/>
      </tp>
      <tp>
        <v>1.03321</v>
        <stp/>
        <stp>##V3_BDHV12</stp>
        <stp>912828BW9 Govt</stp>
        <stp>IDX_RATIO</stp>
        <stp>1/4/2005</stp>
        <stp>1/4/2005</stp>
        <stp>[Fixed Income  Prices 2004-2009.xlsx]TIPS!R122C56</stp>
        <tr r="BD122" s="1"/>
      </tp>
      <tp>
        <v>1.03945</v>
        <stp/>
        <stp>##V3_BDHV12</stp>
        <stp>912828BD1 Govt</stp>
        <stp>IDX_RATIO</stp>
        <stp>1/4/2005</stp>
        <stp>1/4/2005</stp>
        <stp>[Fixed Income  Prices 2004-2009.xlsx]TIPS!R122C52</stp>
        <tr r="AZ122" s="1"/>
      </tp>
      <tp>
        <v>1.0394699999999999</v>
        <stp/>
        <stp>##V3_BDHV12</stp>
        <stp>912828BD1 Govt</stp>
        <stp>IDX_RATIO</stp>
        <stp>1/5/2005</stp>
        <stp>1/5/2005</stp>
        <stp>[Fixed Income  Prices 2004-2009.xlsx]TIPS!R123C52</stp>
        <tr r="AZ123" s="1"/>
      </tp>
      <tp>
        <v>1.03948</v>
        <stp/>
        <stp>##V3_BDHV12</stp>
        <stp>912828BD1 Govt</stp>
        <stp>IDX_RATIO</stp>
        <stp>1/6/2005</stp>
        <stp>1/6/2005</stp>
        <stp>[Fixed Income  Prices 2004-2009.xlsx]TIPS!R124C52</stp>
        <tr r="AZ124" s="1"/>
      </tp>
      <tp>
        <v>1.0395000000000001</v>
        <stp/>
        <stp>##V3_BDHV12</stp>
        <stp>912828BD1 Govt</stp>
        <stp>IDX_RATIO</stp>
        <stp>1/7/2005</stp>
        <stp>1/7/2005</stp>
        <stp>[Fixed Income  Prices 2004-2009.xlsx]TIPS!R125C52</stp>
        <tr r="AZ125" s="1"/>
      </tp>
      <tp>
        <v>1.0394300000000001</v>
        <stp/>
        <stp>##V3_BDHV12</stp>
        <stp>912828BD1 Govt</stp>
        <stp>IDX_RATIO</stp>
        <stp>1/3/2005</stp>
        <stp>1/3/2005</stp>
        <stp>[Fixed Income  Prices 2004-2009.xlsx]TIPS!R121C52</stp>
        <tr r="AZ121" s="1"/>
      </tp>
      <tp>
        <v>1.01284</v>
        <stp/>
        <stp>##V3_BDHV12</stp>
        <stp>912828CP3 Govt</stp>
        <stp>IDX_RATIO</stp>
        <stp>1/6/2005</stp>
        <stp>1/6/2005</stp>
        <stp>[Fixed Income  Prices 2004-2009.xlsx]TIPS!R124C64</stp>
        <tr r="BL124" s="1"/>
      </tp>
      <tp>
        <v>1.01285</v>
        <stp/>
        <stp>##V3_BDHV12</stp>
        <stp>912828CP3 Govt</stp>
        <stp>IDX_RATIO</stp>
        <stp>1/7/2005</stp>
        <stp>1/7/2005</stp>
        <stp>[Fixed Income  Prices 2004-2009.xlsx]TIPS!R125C64</stp>
        <tr r="BL125" s="1"/>
      </tp>
      <tp>
        <v>1.0127999999999999</v>
        <stp/>
        <stp>##V3_BDHV12</stp>
        <stp>912828CP3 Govt</stp>
        <stp>IDX_RATIO</stp>
        <stp>1/4/2005</stp>
        <stp>1/4/2005</stp>
        <stp>[Fixed Income  Prices 2004-2009.xlsx]TIPS!R122C64</stp>
        <tr r="BL122" s="1"/>
      </tp>
      <tp>
        <v>1.0128200000000001</v>
        <stp/>
        <stp>##V3_BDHV12</stp>
        <stp>912828CP3 Govt</stp>
        <stp>IDX_RATIO</stp>
        <stp>1/5/2005</stp>
        <stp>1/5/2005</stp>
        <stp>[Fixed Income  Prices 2004-2009.xlsx]TIPS!R123C64</stp>
        <tr r="BL123" s="1"/>
      </tp>
      <tp>
        <v>1.01278</v>
        <stp/>
        <stp>##V3_BDHV12</stp>
        <stp>912828CP3 Govt</stp>
        <stp>IDX_RATIO</stp>
        <stp>1/3/2005</stp>
        <stp>1/3/2005</stp>
        <stp>[Fixed Income  Prices 2004-2009.xlsx]TIPS!R121C64</stp>
        <tr r="BL121" s="1"/>
      </tp>
      <tp>
        <v>1.0382</v>
        <stp/>
        <stp>##V3_BDHV12</stp>
        <stp>912828EA4 Govt</stp>
        <stp>IDX_RATIO</stp>
        <stp>3/8/2007</stp>
        <stp>3/8/2007</stp>
        <stp>[Fixed Income  Prices 2004-2009.xlsx]TIPS!R433C72</stp>
        <tr r="BT433" s="1"/>
      </tp>
      <tp>
        <v>1.0383</v>
        <stp/>
        <stp>##V3_BDHV12</stp>
        <stp>912828EA4 Govt</stp>
        <stp>IDX_RATIO</stp>
        <stp>3/9/2007</stp>
        <stp>3/9/2007</stp>
        <stp>[Fixed Income  Prices 2004-2009.xlsx]TIPS!R434C72</stp>
        <tr r="BT434" s="1"/>
      </tp>
      <tp>
        <v>1.03748</v>
        <stp/>
        <stp>##V3_BDHV12</stp>
        <stp>912828EA4 Govt</stp>
        <stp>IDX_RATIO</stp>
        <stp>3/1/2007</stp>
        <stp>3/1/2007</stp>
        <stp>[Fixed Income  Prices 2004-2009.xlsx]TIPS!R428C72</stp>
        <tr r="BT428" s="1"/>
      </tp>
      <tp>
        <v>1.0617700000000001</v>
        <stp/>
        <stp>##V3_BDHV12</stp>
        <stp>912828AF7 Govt</stp>
        <stp>IDX_RATIO</stp>
        <stp>1/3/2005</stp>
        <stp>1/3/2005</stp>
        <stp>[Fixed Income  Prices 2004-2009.xlsx]TIPS!R121C44</stp>
        <tr r="AR121" s="1"/>
      </tp>
      <tp>
        <v>1.0375799999999999</v>
        <stp/>
        <stp>##V3_BDHV12</stp>
        <stp>912828EA4 Govt</stp>
        <stp>IDX_RATIO</stp>
        <stp>3/2/2007</stp>
        <stp>3/2/2007</stp>
        <stp>[Fixed Income  Prices 2004-2009.xlsx]TIPS!R429C72</stp>
        <tr r="BT429" s="1"/>
      </tp>
      <tp>
        <v>1.06179</v>
        <stp/>
        <stp>##V3_BDHV12</stp>
        <stp>912828AF7 Govt</stp>
        <stp>IDX_RATIO</stp>
        <stp>1/4/2005</stp>
        <stp>1/4/2005</stp>
        <stp>[Fixed Income  Prices 2004-2009.xlsx]TIPS!R122C44</stp>
        <tr r="AR122" s="1"/>
      </tp>
      <tp>
        <v>1.0618099999999999</v>
        <stp/>
        <stp>##V3_BDHV12</stp>
        <stp>912828AF7 Govt</stp>
        <stp>IDX_RATIO</stp>
        <stp>1/5/2005</stp>
        <stp>1/5/2005</stp>
        <stp>[Fixed Income  Prices 2004-2009.xlsx]TIPS!R123C44</stp>
        <tr r="AR123" s="1"/>
      </tp>
      <tp>
        <v>1.03789</v>
        <stp/>
        <stp>##V3_BDHV12</stp>
        <stp>912828EA4 Govt</stp>
        <stp>IDX_RATIO</stp>
        <stp>3/5/2007</stp>
        <stp>3/5/2007</stp>
        <stp>[Fixed Income  Prices 2004-2009.xlsx]TIPS!R430C72</stp>
        <tr r="BT430" s="1"/>
      </tp>
      <tp>
        <v>1.03799</v>
        <stp/>
        <stp>##V3_BDHV12</stp>
        <stp>912828EA4 Govt</stp>
        <stp>IDX_RATIO</stp>
        <stp>3/6/2007</stp>
        <stp>3/6/2007</stp>
        <stp>[Fixed Income  Prices 2004-2009.xlsx]TIPS!R431C72</stp>
        <tr r="BT431" s="1"/>
      </tp>
      <tp>
        <v>1.06182</v>
        <stp/>
        <stp>##V3_BDHV12</stp>
        <stp>912828AF7 Govt</stp>
        <stp>IDX_RATIO</stp>
        <stp>1/6/2005</stp>
        <stp>1/6/2005</stp>
        <stp>[Fixed Income  Prices 2004-2009.xlsx]TIPS!R124C44</stp>
        <tr r="AR124" s="1"/>
      </tp>
      <tp>
        <v>1.03809</v>
        <stp/>
        <stp>##V3_BDHV12</stp>
        <stp>912828EA4 Govt</stp>
        <stp>IDX_RATIO</stp>
        <stp>3/7/2007</stp>
        <stp>3/7/2007</stp>
        <stp>[Fixed Income  Prices 2004-2009.xlsx]TIPS!R432C72</stp>
        <tr r="BT432" s="1"/>
      </tp>
      <tp>
        <v>1.0618399999999999</v>
        <stp/>
        <stp>##V3_BDHV12</stp>
        <stp>912828AF7 Govt</stp>
        <stp>IDX_RATIO</stp>
        <stp>1/7/2005</stp>
        <stp>1/7/2005</stp>
        <stp>[Fixed Income  Prices 2004-2009.xlsx]TIPS!R125C44</stp>
        <tr r="AR125" s="1"/>
      </tp>
      <tp>
        <v>1.06585</v>
        <stp/>
        <stp>##V3_BDHV12</stp>
        <stp>912828CZ1 Govt</stp>
        <stp>IDX_RATIO</stp>
        <stp>3/7/2007</stp>
        <stp>3/7/2007</stp>
        <stp>[Fixed Income  Prices 2004-2009.xlsx]TIPS!R617C24</stp>
        <tr r="X617" s="1"/>
      </tp>
      <tp>
        <v>1.0657399999999999</v>
        <stp/>
        <stp>##V3_BDHV12</stp>
        <stp>912828CZ1 Govt</stp>
        <stp>IDX_RATIO</stp>
        <stp>3/6/2007</stp>
        <stp>3/6/2007</stp>
        <stp>[Fixed Income  Prices 2004-2009.xlsx]TIPS!R616C24</stp>
        <tr r="X616" s="1"/>
      </tp>
      <tp>
        <v>1.0656399999999999</v>
        <stp/>
        <stp>##V3_BDHV12</stp>
        <stp>912828CZ1 Govt</stp>
        <stp>IDX_RATIO</stp>
        <stp>3/5/2007</stp>
        <stp>3/5/2007</stp>
        <stp>[Fixed Income  Prices 2004-2009.xlsx]TIPS!R615C24</stp>
        <tr r="X615" s="1"/>
      </tp>
      <tp>
        <v>1.06532</v>
        <stp/>
        <stp>##V3_BDHV12</stp>
        <stp>912828CZ1 Govt</stp>
        <stp>IDX_RATIO</stp>
        <stp>3/2/2007</stp>
        <stp>3/2/2007</stp>
        <stp>[Fixed Income  Prices 2004-2009.xlsx]TIPS!R614C24</stp>
        <tr r="X614" s="1"/>
      </tp>
      <tp>
        <v>1.0652200000000001</v>
        <stp/>
        <stp>##V3_BDHV12</stp>
        <stp>912828CZ1 Govt</stp>
        <stp>IDX_RATIO</stp>
        <stp>3/1/2007</stp>
        <stp>3/1/2007</stp>
        <stp>[Fixed Income  Prices 2004-2009.xlsx]TIPS!R613C24</stp>
        <tr r="X613" s="1"/>
      </tp>
      <tp>
        <v>1.06606</v>
        <stp/>
        <stp>##V3_BDHV12</stp>
        <stp>912828CZ1 Govt</stp>
        <stp>IDX_RATIO</stp>
        <stp>3/9/2007</stp>
        <stp>3/9/2007</stp>
        <stp>[Fixed Income  Prices 2004-2009.xlsx]TIPS!R619C24</stp>
        <tr r="X619" s="1"/>
      </tp>
      <tp>
        <v>1.06595</v>
        <stp/>
        <stp>##V3_BDHV12</stp>
        <stp>912828CZ1 Govt</stp>
        <stp>IDX_RATIO</stp>
        <stp>3/8/2007</stp>
        <stp>3/8/2007</stp>
        <stp>[Fixed Income  Prices 2004-2009.xlsx]TIPS!R618C24</stp>
        <tr r="X618" s="1"/>
      </tp>
      <tp>
        <v>1.01749</v>
        <stp/>
        <stp>##V3_BDHV12</stp>
        <stp>912828FB1 Govt</stp>
        <stp>IDX_RATIO</stp>
        <stp>3/9/2007</stp>
        <stp>3/9/2007</stp>
        <stp>[Fixed Income  Prices 2004-2009.xlsx]TIPS!R233C32</stp>
        <tr r="AF233" s="1"/>
      </tp>
      <tp>
        <v>1.01739</v>
        <stp/>
        <stp>##V3_BDHV12</stp>
        <stp>912828FB1 Govt</stp>
        <stp>IDX_RATIO</stp>
        <stp>3/8/2007</stp>
        <stp>3/8/2007</stp>
        <stp>[Fixed Income  Prices 2004-2009.xlsx]TIPS!R232C32</stp>
        <tr r="AF232" s="1"/>
      </tp>
      <tp>
        <v>1.05758</v>
        <stp/>
        <stp>##V3_BDHV12</stp>
        <stp>912828DH0 Govt</stp>
        <stp>IDX_RATIO</stp>
        <stp>3/8/2007</stp>
        <stp>3/8/2007</stp>
        <stp>[Fixed Income  Prices 2004-2009.xlsx]TIPS!R562C68</stp>
        <tr r="BP562" s="1"/>
      </tp>
      <tp>
        <v>1.05768</v>
        <stp/>
        <stp>##V3_BDHV12</stp>
        <stp>912828DH0 Govt</stp>
        <stp>IDX_RATIO</stp>
        <stp>3/9/2007</stp>
        <stp>3/9/2007</stp>
        <stp>[Fixed Income  Prices 2004-2009.xlsx]TIPS!R563C68</stp>
        <tr r="BP563" s="1"/>
      </tp>
      <tp>
        <v>1.0573699999999999</v>
        <stp/>
        <stp>##V3_BDHV12</stp>
        <stp>912828DH0 Govt</stp>
        <stp>IDX_RATIO</stp>
        <stp>3/6/2007</stp>
        <stp>3/6/2007</stp>
        <stp>[Fixed Income  Prices 2004-2009.xlsx]TIPS!R560C68</stp>
        <tr r="BP560" s="1"/>
      </tp>
      <tp>
        <v>1.0167900000000001</v>
        <stp/>
        <stp>##V3_BDHV12</stp>
        <stp>912828FB1 Govt</stp>
        <stp>IDX_RATIO</stp>
        <stp>3/2/2007</stp>
        <stp>3/2/2007</stp>
        <stp>[Fixed Income  Prices 2004-2009.xlsx]TIPS!R228C32</stp>
        <tr r="AF228" s="1"/>
      </tp>
      <tp>
        <v>1.0572600000000001</v>
        <stp/>
        <stp>##V3_BDHV12</stp>
        <stp>912828DH0 Govt</stp>
        <stp>IDX_RATIO</stp>
        <stp>3/5/2007</stp>
        <stp>3/5/2007</stp>
        <stp>[Fixed Income  Prices 2004-2009.xlsx]TIPS!R559C68</stp>
        <tr r="BP559" s="1"/>
      </tp>
      <tp>
        <v>1.0574699999999999</v>
        <stp/>
        <stp>##V3_BDHV12</stp>
        <stp>912828DH0 Govt</stp>
        <stp>IDX_RATIO</stp>
        <stp>3/7/2007</stp>
        <stp>3/7/2007</stp>
        <stp>[Fixed Income  Prices 2004-2009.xlsx]TIPS!R561C68</stp>
        <tr r="BP561" s="1"/>
      </tp>
      <tp>
        <v>1.0166900000000001</v>
        <stp/>
        <stp>##V3_BDHV12</stp>
        <stp>912828FB1 Govt</stp>
        <stp>IDX_RATIO</stp>
        <stp>3/1/2007</stp>
        <stp>3/1/2007</stp>
        <stp>[Fixed Income  Prices 2004-2009.xlsx]TIPS!R227C32</stp>
        <tr r="AF227" s="1"/>
      </tp>
      <tp>
        <v>1.01729</v>
        <stp/>
        <stp>##V3_BDHV12</stp>
        <stp>912828FB1 Govt</stp>
        <stp>IDX_RATIO</stp>
        <stp>3/7/2007</stp>
        <stp>3/7/2007</stp>
        <stp>[Fixed Income  Prices 2004-2009.xlsx]TIPS!R231C32</stp>
        <tr r="AF231" s="1"/>
      </tp>
      <tp>
        <v>1.0568500000000001</v>
        <stp/>
        <stp>##V3_BDHV12</stp>
        <stp>912828DH0 Govt</stp>
        <stp>IDX_RATIO</stp>
        <stp>3/1/2007</stp>
        <stp>3/1/2007</stp>
        <stp>[Fixed Income  Prices 2004-2009.xlsx]TIPS!R557C68</stp>
        <tr r="BP557" s="1"/>
      </tp>
      <tp>
        <v>1.01719</v>
        <stp/>
        <stp>##V3_BDHV12</stp>
        <stp>912828FB1 Govt</stp>
        <stp>IDX_RATIO</stp>
        <stp>3/6/2007</stp>
        <stp>3/6/2007</stp>
        <stp>[Fixed Income  Prices 2004-2009.xlsx]TIPS!R230C32</stp>
        <tr r="AF230" s="1"/>
      </tp>
      <tp>
        <v>1.0569500000000001</v>
        <stp/>
        <stp>##V3_BDHV12</stp>
        <stp>912828DH0 Govt</stp>
        <stp>IDX_RATIO</stp>
        <stp>3/2/2007</stp>
        <stp>3/2/2007</stp>
        <stp>[Fixed Income  Prices 2004-2009.xlsx]TIPS!R558C68</stp>
        <tr r="BP558" s="1"/>
      </tp>
      <tp>
        <v>1.01709</v>
        <stp/>
        <stp>##V3_BDHV12</stp>
        <stp>912828FB1 Govt</stp>
        <stp>IDX_RATIO</stp>
        <stp>3/5/2007</stp>
        <stp>3/5/2007</stp>
        <stp>[Fixed Income  Prices 2004-2009.xlsx]TIPS!R229C32</stp>
        <tr r="AF229" s="1"/>
      </tp>
      <tp>
        <v>1.07666</v>
        <stp/>
        <stp>##V3_BDHV12</stp>
        <stp>912810PS1 Govt</stp>
        <stp>IDX_RATIO</stp>
        <stp>8/8/2008</stp>
        <stp>8/8/2008</stp>
        <stp>[Fixed Income  Prices 2004-2009.xlsx]TIPS!R408C116</stp>
        <tr r="DL408" s="1"/>
      </tp>
      <tp>
        <v>1.07422</v>
        <stp/>
        <stp>##V3_BDHV12</stp>
        <stp>912810PS1 Govt</stp>
        <stp>IDX_RATIO</stp>
        <stp>8/1/2008</stp>
        <stp>8/1/2008</stp>
        <stp>[Fixed Income  Prices 2004-2009.xlsx]TIPS!R403C116</stp>
        <tr r="DL403" s="1"/>
      </tp>
      <tp>
        <v>1.0759700000000001</v>
        <stp/>
        <stp>##V3_BDHV12</stp>
        <stp>912810PS1 Govt</stp>
        <stp>IDX_RATIO</stp>
        <stp>8/6/2008</stp>
        <stp>8/6/2008</stp>
        <stp>[Fixed Income  Prices 2004-2009.xlsx]TIPS!R406C116</stp>
        <tr r="DL406" s="1"/>
      </tp>
      <tp>
        <v>1.0763100000000001</v>
        <stp/>
        <stp>##V3_BDHV12</stp>
        <stp>912810PS1 Govt</stp>
        <stp>IDX_RATIO</stp>
        <stp>8/7/2008</stp>
        <stp>8/7/2008</stp>
        <stp>[Fixed Income  Prices 2004-2009.xlsx]TIPS!R407C116</stp>
        <tr r="DL407" s="1"/>
      </tp>
      <tp>
        <v>1.0752699999999999</v>
        <stp/>
        <stp>##V3_BDHV12</stp>
        <stp>912810PS1 Govt</stp>
        <stp>IDX_RATIO</stp>
        <stp>8/4/2008</stp>
        <stp>8/4/2008</stp>
        <stp>[Fixed Income  Prices 2004-2009.xlsx]TIPS!R404C116</stp>
        <tr r="DL404" s="1"/>
      </tp>
      <tp>
        <v>1.07562</v>
        <stp/>
        <stp>##V3_BDHV12</stp>
        <stp>912810PS1 Govt</stp>
        <stp>IDX_RATIO</stp>
        <stp>8/5/2008</stp>
        <stp>8/5/2008</stp>
        <stp>[Fixed Income  Prices 2004-2009.xlsx]TIPS!R405C116</stp>
        <tr r="DL405" s="1"/>
      </tp>
      <tp>
        <v>1.2076</v>
        <stp/>
        <stp>##V3_BDHV12</stp>
        <stp>9128276R8 Govt</stp>
        <stp>IDX_RATIO</stp>
        <stp>2/1/2008</stp>
        <stp>2/1/2008</stp>
        <stp>[Fixed Income  Prices 2004-2009.xlsx]TIPS!R923C28</stp>
        <tr r="AB923" s="1"/>
      </tp>
      <tp>
        <v>1.2075199999999999</v>
        <stp/>
        <stp>##V3_BDHV12</stp>
        <stp>9128276R8 Govt</stp>
        <stp>IDX_RATIO</stp>
        <stp>2/4/2008</stp>
        <stp>2/4/2008</stp>
        <stp>[Fixed Income  Prices 2004-2009.xlsx]TIPS!R924C28</stp>
        <tr r="AB924" s="1"/>
      </tp>
      <tp>
        <v>1.20749</v>
        <stp/>
        <stp>##V3_BDHV12</stp>
        <stp>9128276R8 Govt</stp>
        <stp>IDX_RATIO</stp>
        <stp>2/5/2008</stp>
        <stp>2/5/2008</stp>
        <stp>[Fixed Income  Prices 2004-2009.xlsx]TIPS!R925C28</stp>
        <tr r="AB925" s="1"/>
      </tp>
      <tp>
        <v>1.20746</v>
        <stp/>
        <stp>##V3_BDHV12</stp>
        <stp>9128276R8 Govt</stp>
        <stp>IDX_RATIO</stp>
        <stp>2/6/2008</stp>
        <stp>2/6/2008</stp>
        <stp>[Fixed Income  Prices 2004-2009.xlsx]TIPS!R926C28</stp>
        <tr r="AB926" s="1"/>
      </tp>
      <tp>
        <v>1.20743</v>
        <stp/>
        <stp>##V3_BDHV12</stp>
        <stp>9128276R8 Govt</stp>
        <stp>IDX_RATIO</stp>
        <stp>2/7/2008</stp>
        <stp>2/7/2008</stp>
        <stp>[Fixed Income  Prices 2004-2009.xlsx]TIPS!R927C28</stp>
        <tr r="AB927" s="1"/>
      </tp>
      <tp>
        <v>1.2074</v>
        <stp/>
        <stp>##V3_BDHV12</stp>
        <stp>9128276R8 Govt</stp>
        <stp>IDX_RATIO</stp>
        <stp>2/8/2008</stp>
        <stp>2/8/2008</stp>
        <stp>[Fixed Income  Prices 2004-2009.xlsx]TIPS!R928C28</stp>
        <tr r="AB928" s="1"/>
      </tp>
      <tp>
        <v>1.18353</v>
        <stp/>
        <stp>##V3_BDHV12</stp>
        <stp>9128277J5 Govt</stp>
        <stp>IDX_RATIO</stp>
        <stp>2/6/2008</stp>
        <stp>2/6/2008</stp>
        <stp>[Fixed Income  Prices 2004-2009.xlsx]TIPS!R926C36</stp>
        <tr r="AJ926" s="1"/>
      </tp>
      <tp>
        <v>1.1835</v>
        <stp/>
        <stp>##V3_BDHV12</stp>
        <stp>9128277J5 Govt</stp>
        <stp>IDX_RATIO</stp>
        <stp>2/7/2008</stp>
        <stp>2/7/2008</stp>
        <stp>[Fixed Income  Prices 2004-2009.xlsx]TIPS!R927C36</stp>
        <tr r="AJ927" s="1"/>
      </tp>
      <tp>
        <v>1.1835800000000001</v>
        <stp/>
        <stp>##V3_BDHV12</stp>
        <stp>9128277J5 Govt</stp>
        <stp>IDX_RATIO</stp>
        <stp>2/4/2008</stp>
        <stp>2/4/2008</stp>
        <stp>[Fixed Income  Prices 2004-2009.xlsx]TIPS!R924C36</stp>
        <tr r="AJ924" s="1"/>
      </tp>
      <tp>
        <v>1.1835599999999999</v>
        <stp/>
        <stp>##V3_BDHV12</stp>
        <stp>9128277J5 Govt</stp>
        <stp>IDX_RATIO</stp>
        <stp>2/5/2008</stp>
        <stp>2/5/2008</stp>
        <stp>[Fixed Income  Prices 2004-2009.xlsx]TIPS!R925C36</stp>
        <tr r="AJ925" s="1"/>
      </tp>
      <tp>
        <v>1.18367</v>
        <stp/>
        <stp>##V3_BDHV12</stp>
        <stp>9128277J5 Govt</stp>
        <stp>IDX_RATIO</stp>
        <stp>2/1/2008</stp>
        <stp>2/1/2008</stp>
        <stp>[Fixed Income  Prices 2004-2009.xlsx]TIPS!R923C36</stp>
        <tr r="AJ923" s="1"/>
      </tp>
      <tp>
        <v>1.18347</v>
        <stp/>
        <stp>##V3_BDHV12</stp>
        <stp>9128277J5 Govt</stp>
        <stp>IDX_RATIO</stp>
        <stp>2/8/2008</stp>
        <stp>2/8/2008</stp>
        <stp>[Fixed Income  Prices 2004-2009.xlsx]TIPS!R928C36</stp>
        <tr r="AJ928" s="1"/>
      </tp>
      <tp>
        <v>1.28145</v>
        <stp/>
        <stp>##V3_BDHV12</stp>
        <stp>9128274Y5 Govt</stp>
        <stp>IDX_RATIO</stp>
        <stp>2/5/2008</stp>
        <stp>2/5/2008</stp>
        <stp>[Fixed Income  Prices 2004-2009.xlsx]TIPS!R925C16</stp>
        <tr r="P925" s="1"/>
      </tp>
      <tp>
        <v>1.28148</v>
        <stp/>
        <stp>##V3_BDHV12</stp>
        <stp>9128274Y5 Govt</stp>
        <stp>IDX_RATIO</stp>
        <stp>2/4/2008</stp>
        <stp>2/4/2008</stp>
        <stp>[Fixed Income  Prices 2004-2009.xlsx]TIPS!R924C16</stp>
        <tr r="P924" s="1"/>
      </tp>
      <tp>
        <v>1.28139</v>
        <stp/>
        <stp>##V3_BDHV12</stp>
        <stp>9128274Y5 Govt</stp>
        <stp>IDX_RATIO</stp>
        <stp>2/7/2008</stp>
        <stp>2/7/2008</stp>
        <stp>[Fixed Income  Prices 2004-2009.xlsx]TIPS!R927C16</stp>
        <tr r="P927" s="1"/>
      </tp>
      <tp>
        <v>1.28142</v>
        <stp/>
        <stp>##V3_BDHV12</stp>
        <stp>9128274Y5 Govt</stp>
        <stp>IDX_RATIO</stp>
        <stp>2/6/2008</stp>
        <stp>2/6/2008</stp>
        <stp>[Fixed Income  Prices 2004-2009.xlsx]TIPS!R926C16</stp>
        <tr r="P926" s="1"/>
      </tp>
      <tp>
        <v>1.2815699999999999</v>
        <stp/>
        <stp>##V3_BDHV12</stp>
        <stp>9128274Y5 Govt</stp>
        <stp>IDX_RATIO</stp>
        <stp>2/1/2008</stp>
        <stp>2/1/2008</stp>
        <stp>[Fixed Income  Prices 2004-2009.xlsx]TIPS!R923C16</stp>
        <tr r="P923" s="1"/>
      </tp>
      <tp>
        <v>1.2813600000000001</v>
        <stp/>
        <stp>##V3_BDHV12</stp>
        <stp>9128274Y5 Govt</stp>
        <stp>IDX_RATIO</stp>
        <stp>2/8/2008</stp>
        <stp>2/8/2008</stp>
        <stp>[Fixed Income  Prices 2004-2009.xlsx]TIPS!R928C16</stp>
        <tr r="P928" s="1"/>
      </tp>
      <tp>
        <v>1.2490300000000001</v>
        <stp/>
        <stp>##V3_BDHV12</stp>
        <stp>9128275W8 Govt</stp>
        <stp>IDX_RATIO</stp>
        <stp>2/8/2008</stp>
        <stp>2/8/2008</stp>
        <stp>[Fixed Income  Prices 2004-2009.xlsx]TIPS!R928C20</stp>
        <tr r="T928" s="1"/>
      </tp>
      <tp>
        <v>1.2491099999999999</v>
        <stp/>
        <stp>##V3_BDHV12</stp>
        <stp>9128275W8 Govt</stp>
        <stp>IDX_RATIO</stp>
        <stp>2/5/2008</stp>
        <stp>2/5/2008</stp>
        <stp>[Fixed Income  Prices 2004-2009.xlsx]TIPS!R925C20</stp>
        <tr r="T925" s="1"/>
      </tp>
      <tp>
        <v>1.2491399999999999</v>
        <stp/>
        <stp>##V3_BDHV12</stp>
        <stp>9128275W8 Govt</stp>
        <stp>IDX_RATIO</stp>
        <stp>2/4/2008</stp>
        <stp>2/4/2008</stp>
        <stp>[Fixed Income  Prices 2004-2009.xlsx]TIPS!R924C20</stp>
        <tr r="T924" s="1"/>
      </tp>
      <tp>
        <v>1.2490600000000001</v>
        <stp/>
        <stp>##V3_BDHV12</stp>
        <stp>9128275W8 Govt</stp>
        <stp>IDX_RATIO</stp>
        <stp>2/7/2008</stp>
        <stp>2/7/2008</stp>
        <stp>[Fixed Income  Prices 2004-2009.xlsx]TIPS!R927C20</stp>
        <tr r="T927" s="1"/>
      </tp>
      <tp>
        <v>1.24909</v>
        <stp/>
        <stp>##V3_BDHV12</stp>
        <stp>9128275W8 Govt</stp>
        <stp>IDX_RATIO</stp>
        <stp>2/6/2008</stp>
        <stp>2/6/2008</stp>
        <stp>[Fixed Income  Prices 2004-2009.xlsx]TIPS!R926C20</stp>
        <tr r="T926" s="1"/>
      </tp>
      <tp>
        <v>1.2492300000000001</v>
        <stp/>
        <stp>##V3_BDHV12</stp>
        <stp>9128275W8 Govt</stp>
        <stp>IDX_RATIO</stp>
        <stp>2/1/2008</stp>
        <stp>2/1/2008</stp>
        <stp>[Fixed Income  Prices 2004-2009.xlsx]TIPS!R923C20</stp>
        <tr r="T923" s="1"/>
      </tp>
      <tp t="e">
        <v>#N/A</v>
        <stp/>
        <stp>##V3_BDHV12</stp>
        <stp>912833LG Govt</stp>
        <stp>YLD_YTM_ASK</stp>
        <stp>20061208</stp>
        <stp>20070427</stp>
        <stp>[Fixed Income  Prices 2004-2009.xlsx]STRIP Yield Curve!R135C12</stp>
        <stp>Days=N</stp>
        <stp>Fill=B</stp>
        <stp>Sort=D</stp>
        <stp>Per=cW</stp>
        <stp>Dts=H</stp>
        <stp>cols=1;rows=21</stp>
        <tr r="L135" s="4"/>
      </tp>
      <tp t="e">
        <v>#N/A</v>
        <stp/>
        <stp>##V3_BDHV12</stp>
        <stp>912833PC Govt</stp>
        <stp>YLD_YTM_ASK</stp>
        <stp>20061208</stp>
        <stp>20070427</stp>
        <stp>[Fixed Income  Prices 2004-2009.xlsx]STRIP Yield Curve!R135C13</stp>
        <stp>Days=N</stp>
        <stp>Fill=B</stp>
        <stp>Sort=D</stp>
        <stp>Per=cW</stp>
        <stp>Dts=H</stp>
        <stp>cols=1;rows=21</stp>
        <tr r="M135" s="4"/>
      </tp>
      <tp t="e">
        <v>#N/A</v>
        <stp/>
        <stp>##V3_BDHV12</stp>
        <stp>912833KG Govt</stp>
        <stp>YLD_YTM_ASK</stp>
        <stp>20061208</stp>
        <stp>20070427</stp>
        <stp>[Fixed Income  Prices 2004-2009.xlsx]STRIP Yield Curve!R135C10</stp>
        <stp>Days=N</stp>
        <stp>Fill=B</stp>
        <stp>Sort=D</stp>
        <stp>Per=cW</stp>
        <stp>Dts=H</stp>
        <stp>cols=1;rows=21</stp>
        <tr r="J135" s="4"/>
      </tp>
      <tp t="e">
        <v>#N/A</v>
        <stp/>
        <stp>##V3_BDHV12</stp>
        <stp>912833KL Govt</stp>
        <stp>YLD_YTM_ASK</stp>
        <stp>20061208</stp>
        <stp>20070427</stp>
        <stp>[Fixed Income  Prices 2004-2009.xlsx]STRIP Yield Curve!R135C11</stp>
        <stp>Days=N</stp>
        <stp>Fill=B</stp>
        <stp>Sort=D</stp>
        <stp>Per=cW</stp>
        <stp>Dts=H</stp>
        <stp>cols=1;rows=21</stp>
        <tr r="K135" s="4"/>
      </tp>
      <tp>
        <v>1.2120899999999999</v>
        <stp/>
        <stp>##V3_BDHV12</stp>
        <stp>9128273T7 Govt</stp>
        <stp>IDX_RATIO</stp>
        <stp>10/14/2005</stp>
        <stp>10/14/2005</stp>
        <stp>[Fixed Income  Prices 2004-2009.xlsx]TIPS!R324C12</stp>
        <tr r="L324" s="1"/>
      </tp>
      <tp>
        <v>1.2140900000000001</v>
        <stp/>
        <stp>##V3_BDHV12</stp>
        <stp>9128273T7 Govt</stp>
        <stp>IDX_RATIO</stp>
        <stp>10/24/2005</stp>
        <stp>10/24/2005</stp>
        <stp>[Fixed Income  Prices 2004-2009.xlsx]TIPS!R330C12</stp>
        <tr r="L330" s="1"/>
      </tp>
      <tp>
        <v>1.2115400000000001</v>
        <stp/>
        <stp>##V3_BDHV12</stp>
        <stp>9128275W8 Govt</stp>
        <stp>IDX_RATIO</stp>
        <stp>10/27/2006</stp>
        <stp>10/27/2006</stp>
        <stp>[Fixed Income  Prices 2004-2009.xlsx]TIPS!R593C20</stp>
        <tr r="T593" s="1"/>
      </tp>
      <tp>
        <v>1.2107700000000001</v>
        <stp/>
        <stp>##V3_BDHV12</stp>
        <stp>9128275W8 Govt</stp>
        <stp>IDX_RATIO</stp>
        <stp>10/17/2006</stp>
        <stp>10/17/2006</stp>
        <stp>[Fixed Income  Prices 2004-2009.xlsx]TIPS!R585C20</stp>
        <tr r="T585" s="1"/>
      </tp>
      <tp>
        <v>1.24024</v>
        <stp/>
        <stp>##V3_BDHV12</stp>
        <stp>9128274Y5 Govt</stp>
        <stp>IDX_RATIO</stp>
        <stp>11/16/2006</stp>
        <stp>11/16/2006</stp>
        <stp>[Fixed Income  Prices 2004-2009.xlsx]TIPS!R607C16</stp>
        <tr r="P607" s="1"/>
      </tp>
      <tp>
        <v>1.2275700000000001</v>
        <stp/>
        <stp>##V3_BDHV12</stp>
        <stp>9128273T7 Govt</stp>
        <stp>IDX_RATIO</stp>
        <stp>11/25/2005</stp>
        <stp>11/25/2005</stp>
        <stp>[Fixed Income  Prices 2004-2009.xlsx]TIPS!R354C12</stp>
        <tr r="L354" s="1"/>
      </tp>
      <tp>
        <v>1.22262</v>
        <stp/>
        <stp>##V3_BDHV12</stp>
        <stp>9128273T7 Govt</stp>
        <stp>IDX_RATIO</stp>
        <stp>11/15/2005</stp>
        <stp>11/15/2005</stp>
        <stp>[Fixed Income  Prices 2004-2009.xlsx]TIPS!R346C12</stp>
        <tr r="L346" s="1"/>
      </tp>
      <tp>
        <v>1.20303</v>
        <stp/>
        <stp>##V3_BDHV12</stp>
        <stp>9128275W8 Govt</stp>
        <stp>IDX_RATIO</stp>
        <stp>12/15/2006</stp>
        <stp>12/15/2006</stp>
        <stp>[Fixed Income  Prices 2004-2009.xlsx]TIPS!R628C20</stp>
        <tr r="T628" s="1"/>
      </tp>
      <tp>
        <v>1.1806399999999999</v>
        <stp/>
        <stp>##V3_BDHV12</stp>
        <stp>9128273T7 Govt</stp>
        <stp>IDX_RATIO</stp>
        <stp>12/27/2004</stp>
        <stp>12/27/2004</stp>
        <stp>[Fixed Income  Prices 2004-2009.xlsx]TIPS!R116C12</stp>
        <tr r="L116" s="1"/>
      </tp>
      <tp>
        <v>1.20092</v>
        <stp/>
        <stp>##V3_BDHV12</stp>
        <stp>9128275W8 Govt</stp>
        <stp>IDX_RATIO</stp>
        <stp>12/25/2006</stp>
        <stp>12/25/2006</stp>
        <stp>[Fixed Income  Prices 2004-2009.xlsx]TIPS!R634C20</stp>
        <tr r="T634" s="1"/>
      </tp>
      <tp>
        <v>1.17865</v>
        <stp/>
        <stp>##V3_BDHV12</stp>
        <stp>9128273T7 Govt</stp>
        <stp>IDX_RATIO</stp>
        <stp>12/17/2004</stp>
        <stp>12/17/2004</stp>
        <stp>[Fixed Income  Prices 2004-2009.xlsx]TIPS!R110C12</stp>
        <tr r="L110" s="1"/>
      </tp>
      <tp>
        <v>1.16866</v>
        <stp/>
        <stp>##V3_BDHV12</stp>
        <stp>9128276R8 Govt</stp>
        <stp>IDX_RATIO</stp>
        <stp>11/16/2006</stp>
        <stp>11/16/2006</stp>
        <stp>[Fixed Income  Prices 2004-2009.xlsx]TIPS!R607C28</stp>
        <tr r="AB607" s="1"/>
      </tp>
      <tp>
        <v>1.1455</v>
        <stp/>
        <stp>##V3_BDHV12</stp>
        <stp>9128277J5 Govt</stp>
        <stp>IDX_RATIO</stp>
        <stp>11/16/2006</stp>
        <stp>11/16/2006</stp>
        <stp>[Fixed Income  Prices 2004-2009.xlsx]TIPS!R607C36</stp>
        <tr r="AJ607" s="1"/>
      </tp>
      <tp>
        <v>1.2317400000000001</v>
        <stp/>
        <stp>##V3_BDHV12</stp>
        <stp>9128273T7 Govt</stp>
        <stp>IDX_RATIO</stp>
        <stp>12/16/2005</stp>
        <stp>12/16/2005</stp>
        <stp>[Fixed Income  Prices 2004-2009.xlsx]TIPS!R369C12</stp>
        <tr r="L369" s="1"/>
      </tp>
      <tp>
        <v>1.2429000000000001</v>
        <stp/>
        <stp>##V3_BDHV12</stp>
        <stp>9128274Y5 Govt</stp>
        <stp>IDX_RATIO</stp>
        <stp>10/27/2006</stp>
        <stp>10/27/2006</stp>
        <stp>[Fixed Income  Prices 2004-2009.xlsx]TIPS!R593C16</stp>
        <tr r="P593" s="1"/>
      </tp>
      <tp>
        <v>1.20895</v>
        <stp/>
        <stp>##V3_BDHV12</stp>
        <stp>9128275W8 Govt</stp>
        <stp>IDX_RATIO</stp>
        <stp>11/16/2006</stp>
        <stp>11/16/2006</stp>
        <stp>[Fixed Income  Prices 2004-2009.xlsx]TIPS!R607C20</stp>
        <tr r="T607" s="1"/>
      </tp>
      <tp>
        <v>1.24211</v>
        <stp/>
        <stp>##V3_BDHV12</stp>
        <stp>9128274Y5 Govt</stp>
        <stp>IDX_RATIO</stp>
        <stp>10/17/2006</stp>
        <stp>10/17/2006</stp>
        <stp>[Fixed Income  Prices 2004-2009.xlsx]TIPS!R585C16</stp>
        <tr r="P585" s="1"/>
      </tp>
      <tp>
        <v>1.1629400000000001</v>
        <stp/>
        <stp>##V3_BDHV12</stp>
        <stp>9128276R8 Govt</stp>
        <stp>IDX_RATIO</stp>
        <stp>12/15/2006</stp>
        <stp>12/15/2006</stp>
        <stp>[Fixed Income  Prices 2004-2009.xlsx]TIPS!R628C28</stp>
        <tr r="AB628" s="1"/>
      </tp>
      <tp>
        <v>1.1609</v>
        <stp/>
        <stp>##V3_BDHV12</stp>
        <stp>9128276R8 Govt</stp>
        <stp>IDX_RATIO</stp>
        <stp>12/25/2006</stp>
        <stp>12/25/2006</stp>
        <stp>[Fixed Income  Prices 2004-2009.xlsx]TIPS!R634C28</stp>
        <tr r="AB634" s="1"/>
      </tp>
      <tp>
        <v>1.1378900000000001</v>
        <stp/>
        <stp>##V3_BDHV12</stp>
        <stp>9128277J5 Govt</stp>
        <stp>IDX_RATIO</stp>
        <stp>12/25/2006</stp>
        <stp>12/25/2006</stp>
        <stp>[Fixed Income  Prices 2004-2009.xlsx]TIPS!R634C36</stp>
        <tr r="AJ634" s="1"/>
      </tp>
      <tp>
        <v>1.1398900000000001</v>
        <stp/>
        <stp>##V3_BDHV12</stp>
        <stp>9128277J5 Govt</stp>
        <stp>IDX_RATIO</stp>
        <stp>12/15/2006</stp>
        <stp>12/15/2006</stp>
        <stp>[Fixed Income  Prices 2004-2009.xlsx]TIPS!R628C36</stp>
        <tr r="AJ628" s="1"/>
      </tp>
      <tp>
        <v>1.17116</v>
        <stp/>
        <stp>##V3_BDHV12</stp>
        <stp>9128276R8 Govt</stp>
        <stp>IDX_RATIO</stp>
        <stp>10/27/2006</stp>
        <stp>10/27/2006</stp>
        <stp>[Fixed Income  Prices 2004-2009.xlsx]TIPS!R593C28</stp>
        <tr r="AB593" s="1"/>
      </tp>
      <tp>
        <v>1.17042</v>
        <stp/>
        <stp>##V3_BDHV12</stp>
        <stp>9128276R8 Govt</stp>
        <stp>IDX_RATIO</stp>
        <stp>10/17/2006</stp>
        <stp>10/17/2006</stp>
        <stp>[Fixed Income  Prices 2004-2009.xlsx]TIPS!R585C28</stp>
        <tr r="AB585" s="1"/>
      </tp>
      <tp>
        <v>1.23417</v>
        <stp/>
        <stp>##V3_BDHV12</stp>
        <stp>9128274Y5 Govt</stp>
        <stp>IDX_RATIO</stp>
        <stp>12/15/2006</stp>
        <stp>12/15/2006</stp>
        <stp>[Fixed Income  Prices 2004-2009.xlsx]TIPS!R628C16</stp>
        <tr r="P628" s="1"/>
      </tp>
      <tp>
        <v>1.232</v>
        <stp/>
        <stp>##V3_BDHV12</stp>
        <stp>9128274Y5 Govt</stp>
        <stp>IDX_RATIO</stp>
        <stp>12/25/2006</stp>
        <stp>12/25/2006</stp>
        <stp>[Fixed Income  Prices 2004-2009.xlsx]TIPS!R634C16</stp>
        <tr r="P634" s="1"/>
      </tp>
      <tp>
        <v>1.1472199999999999</v>
        <stp/>
        <stp>##V3_BDHV12</stp>
        <stp>9128277J5 Govt</stp>
        <stp>IDX_RATIO</stp>
        <stp>10/17/2006</stp>
        <stp>10/17/2006</stp>
        <stp>[Fixed Income  Prices 2004-2009.xlsx]TIPS!R585C36</stp>
        <tr r="AJ585" s="1"/>
      </tp>
      <tp>
        <v>1.14795</v>
        <stp/>
        <stp>##V3_BDHV12</stp>
        <stp>9128277J5 Govt</stp>
        <stp>IDX_RATIO</stp>
        <stp>10/27/2006</stp>
        <stp>10/27/2006</stp>
        <stp>[Fixed Income  Prices 2004-2009.xlsx]TIPS!R593C36</stp>
        <tr r="AJ593" s="1"/>
      </tp>
      <tp>
        <v>1.17876</v>
        <stp/>
        <stp>##V3_BDHV12</stp>
        <stp>9128275W8 Govt</stp>
        <stp>IDX_RATIO</stp>
        <stp>11/25/2005</stp>
        <stp>11/25/2005</stp>
        <stp>[Fixed Income  Prices 2004-2009.xlsx]TIPS!R354C20</stp>
        <tr r="T354" s="1"/>
      </tp>
      <tp>
        <v>1.1739999999999999</v>
        <stp/>
        <stp>##V3_BDHV12</stp>
        <stp>9128275W8 Govt</stp>
        <stp>IDX_RATIO</stp>
        <stp>11/15/2005</stp>
        <stp>11/15/2005</stp>
        <stp>[Fixed Income  Prices 2004-2009.xlsx]TIPS!R346C20</stp>
        <tr r="T346" s="1"/>
      </tp>
      <tp>
        <v>1.1336999999999999</v>
        <stp/>
        <stp>##V3_BDHV12</stp>
        <stp>9128275W8 Govt</stp>
        <stp>IDX_RATIO</stp>
        <stp>12/27/2004</stp>
        <stp>12/27/2004</stp>
        <stp>[Fixed Income  Prices 2004-2009.xlsx]TIPS!R116C20</stp>
        <tr r="T116" s="1"/>
      </tp>
      <tp>
        <v>1.25285</v>
        <stp/>
        <stp>##V3_BDHV12</stp>
        <stp>9128273T7 Govt</stp>
        <stp>IDX_RATIO</stp>
        <stp>12/15/2006</stp>
        <stp>12/15/2006</stp>
        <stp>[Fixed Income  Prices 2004-2009.xlsx]TIPS!R628C12</stp>
        <tr r="L628" s="1"/>
      </tp>
      <tp>
        <v>1.13178</v>
        <stp/>
        <stp>##V3_BDHV12</stp>
        <stp>9128275W8 Govt</stp>
        <stp>IDX_RATIO</stp>
        <stp>12/17/2004</stp>
        <stp>12/17/2004</stp>
        <stp>[Fixed Income  Prices 2004-2009.xlsx]TIPS!R110C20</stp>
        <tr r="T110" s="1"/>
      </tp>
      <tp>
        <v>1.25065</v>
        <stp/>
        <stp>##V3_BDHV12</stp>
        <stp>9128273T7 Govt</stp>
        <stp>IDX_RATIO</stp>
        <stp>12/25/2006</stp>
        <stp>12/25/2006</stp>
        <stp>[Fixed Income  Prices 2004-2009.xlsx]TIPS!R634C12</stp>
        <tr r="L634" s="1"/>
      </tp>
      <tp>
        <v>1.14334</v>
        <stp/>
        <stp>##V3_BDHV12</stp>
        <stp>9128276R8 Govt</stp>
        <stp>IDX_RATIO</stp>
        <stp>12/16/2005</stp>
        <stp>12/16/2005</stp>
        <stp>[Fixed Income  Prices 2004-2009.xlsx]TIPS!R369C28</stp>
        <tr r="AB369" s="1"/>
      </tp>
      <tp>
        <v>1.1206799999999999</v>
        <stp/>
        <stp>##V3_BDHV12</stp>
        <stp>9128277J5 Govt</stp>
        <stp>IDX_RATIO</stp>
        <stp>12/16/2005</stp>
        <stp>12/16/2005</stp>
        <stp>[Fixed Income  Prices 2004-2009.xlsx]TIPS!R369C36</stp>
        <tr r="AJ369" s="1"/>
      </tp>
      <tp>
        <v>1.1638900000000001</v>
        <stp/>
        <stp>##V3_BDHV12</stp>
        <stp>9128275W8 Govt</stp>
        <stp>IDX_RATIO</stp>
        <stp>10/14/2005</stp>
        <stp>10/14/2005</stp>
        <stp>[Fixed Income  Prices 2004-2009.xlsx]TIPS!R324C20</stp>
        <tr r="T324" s="1"/>
      </tp>
      <tp>
        <v>1.16581</v>
        <stp/>
        <stp>##V3_BDHV12</stp>
        <stp>9128275W8 Govt</stp>
        <stp>IDX_RATIO</stp>
        <stp>10/24/2005</stp>
        <stp>10/24/2005</stp>
        <stp>[Fixed Income  Prices 2004-2009.xlsx]TIPS!R330C20</stp>
        <tr r="T330" s="1"/>
      </tp>
      <tp>
        <v>1.2133799999999999</v>
        <stp/>
        <stp>##V3_BDHV12</stp>
        <stp>9128274Y5 Govt</stp>
        <stp>IDX_RATIO</stp>
        <stp>12/16/2005</stp>
        <stp>12/16/2005</stp>
        <stp>[Fixed Income  Prices 2004-2009.xlsx]TIPS!R369C16</stp>
        <tr r="P369" s="1"/>
      </tp>
      <tp>
        <v>1.2617099999999999</v>
        <stp/>
        <stp>##V3_BDHV12</stp>
        <stp>9128273T7 Govt</stp>
        <stp>IDX_RATIO</stp>
        <stp>10/27/2006</stp>
        <stp>10/27/2006</stp>
        <stp>[Fixed Income  Prices 2004-2009.xlsx]TIPS!R593C12</stp>
        <tr r="L593" s="1"/>
      </tp>
      <tp>
        <v>1.26091</v>
        <stp/>
        <stp>##V3_BDHV12</stp>
        <stp>9128273T7 Govt</stp>
        <stp>IDX_RATIO</stp>
        <stp>10/17/2006</stp>
        <stp>10/17/2006</stp>
        <stp>[Fixed Income  Prices 2004-2009.xlsx]TIPS!R585C12</stp>
        <tr r="L585" s="1"/>
      </tp>
      <tp>
        <v>1.2092700000000001</v>
        <stp/>
        <stp>##V3_BDHV12</stp>
        <stp>9128274Y5 Govt</stp>
        <stp>IDX_RATIO</stp>
        <stp>11/25/2005</stp>
        <stp>11/25/2005</stp>
        <stp>[Fixed Income  Prices 2004-2009.xlsx]TIPS!R354C16</stp>
        <tr r="P354" s="1"/>
      </tp>
      <tp>
        <v>1.1251100000000001</v>
        <stp/>
        <stp>##V3_BDHV12</stp>
        <stp>9128276R8 Govt</stp>
        <stp>IDX_RATIO</stp>
        <stp>10/14/2005</stp>
        <stp>10/14/2005</stp>
        <stp>[Fixed Income  Prices 2004-2009.xlsx]TIPS!R324C28</stp>
        <tr r="AB324" s="1"/>
      </tp>
      <tp>
        <v>1.2043900000000001</v>
        <stp/>
        <stp>##V3_BDHV12</stp>
        <stp>9128274Y5 Govt</stp>
        <stp>IDX_RATIO</stp>
        <stp>11/15/2005</stp>
        <stp>11/15/2005</stp>
        <stp>[Fixed Income  Prices 2004-2009.xlsx]TIPS!R346C16</stp>
        <tr r="P346" s="1"/>
      </tp>
      <tp>
        <v>1.12696</v>
        <stp/>
        <stp>##V3_BDHV12</stp>
        <stp>9128276R8 Govt</stp>
        <stp>IDX_RATIO</stp>
        <stp>10/24/2005</stp>
        <stp>10/24/2005</stp>
        <stp>[Fixed Income  Prices 2004-2009.xlsx]TIPS!R330C28</stp>
        <tr r="AB330" s="1"/>
      </tp>
      <tp>
        <v>1.1630400000000001</v>
        <stp/>
        <stp>##V3_BDHV12</stp>
        <stp>9128274Y5 Govt</stp>
        <stp>IDX_RATIO</stp>
        <stp>12/27/2004</stp>
        <stp>12/27/2004</stp>
        <stp>[Fixed Income  Prices 2004-2009.xlsx]TIPS!R116C16</stp>
        <tr r="P116" s="1"/>
      </tp>
      <tp>
        <v>1.16107</v>
        <stp/>
        <stp>##V3_BDHV12</stp>
        <stp>9128274Y5 Govt</stp>
        <stp>IDX_RATIO</stp>
        <stp>12/17/2004</stp>
        <stp>12/17/2004</stp>
        <stp>[Fixed Income  Prices 2004-2009.xlsx]TIPS!R110C16</stp>
        <tr r="P110" s="1"/>
      </tp>
      <tp>
        <v>1.1046199999999999</v>
        <stp/>
        <stp>##V3_BDHV12</stp>
        <stp>9128277J5 Govt</stp>
        <stp>IDX_RATIO</stp>
        <stp>10/24/2005</stp>
        <stp>10/24/2005</stp>
        <stp>[Fixed Income  Prices 2004-2009.xlsx]TIPS!R330C36</stp>
        <tr r="AJ330" s="1"/>
      </tp>
      <tp>
        <v>1.1028100000000001</v>
        <stp/>
        <stp>##V3_BDHV12</stp>
        <stp>9128277J5 Govt</stp>
        <stp>IDX_RATIO</stp>
        <stp>10/14/2005</stp>
        <stp>10/14/2005</stp>
        <stp>[Fixed Income  Prices 2004-2009.xlsx]TIPS!R324C36</stp>
        <tr r="AJ324" s="1"/>
      </tp>
      <tp>
        <v>1.18276</v>
        <stp/>
        <stp>##V3_BDHV12</stp>
        <stp>9128275W8 Govt</stp>
        <stp>IDX_RATIO</stp>
        <stp>12/16/2005</stp>
        <stp>12/16/2005</stp>
        <stp>[Fixed Income  Prices 2004-2009.xlsx]TIPS!R369C20</stp>
        <tr r="T369" s="1"/>
      </tp>
      <tp>
        <v>1.25902</v>
        <stp/>
        <stp>##V3_BDHV12</stp>
        <stp>9128273T7 Govt</stp>
        <stp>IDX_RATIO</stp>
        <stp>11/16/2006</stp>
        <stp>11/16/2006</stp>
        <stp>[Fixed Income  Prices 2004-2009.xlsx]TIPS!R607C12</stp>
        <tr r="L607" s="1"/>
      </tp>
      <tp>
        <v>1.09592</v>
        <stp/>
        <stp>##V3_BDHV12</stp>
        <stp>9128276R8 Govt</stp>
        <stp>IDX_RATIO</stp>
        <stp>12/27/2004</stp>
        <stp>12/27/2004</stp>
        <stp>[Fixed Income  Prices 2004-2009.xlsx]TIPS!R116C28</stp>
        <tr r="AB116" s="1"/>
      </tp>
      <tp>
        <v>1.09406</v>
        <stp/>
        <stp>##V3_BDHV12</stp>
        <stp>9128276R8 Govt</stp>
        <stp>IDX_RATIO</stp>
        <stp>12/17/2004</stp>
        <stp>12/17/2004</stp>
        <stp>[Fixed Income  Prices 2004-2009.xlsx]TIPS!R110C28</stp>
        <tr r="AB110" s="1"/>
      </tp>
      <tp>
        <v>1.1940200000000001</v>
        <stp/>
        <stp>##V3_BDHV12</stp>
        <stp>9128274Y5 Govt</stp>
        <stp>IDX_RATIO</stp>
        <stp>10/14/2005</stp>
        <stp>10/14/2005</stp>
        <stp>[Fixed Income  Prices 2004-2009.xlsx]TIPS!R324C16</stp>
        <tr r="P324" s="1"/>
      </tp>
      <tp>
        <v>1.13947</v>
        <stp/>
        <stp>##V3_BDHV12</stp>
        <stp>9128276R8 Govt</stp>
        <stp>IDX_RATIO</stp>
        <stp>11/25/2005</stp>
        <stp>11/25/2005</stp>
        <stp>[Fixed Income  Prices 2004-2009.xlsx]TIPS!R354C28</stp>
        <tr r="AB354" s="1"/>
      </tp>
      <tp>
        <v>1.1959900000000001</v>
        <stp/>
        <stp>##V3_BDHV12</stp>
        <stp>9128274Y5 Govt</stp>
        <stp>IDX_RATIO</stp>
        <stp>10/24/2005</stp>
        <stp>10/24/2005</stp>
        <stp>[Fixed Income  Prices 2004-2009.xlsx]TIPS!R330C16</stp>
        <tr r="P330" s="1"/>
      </tp>
      <tp>
        <v>1.1348799999999999</v>
        <stp/>
        <stp>##V3_BDHV12</stp>
        <stp>9128276R8 Govt</stp>
        <stp>IDX_RATIO</stp>
        <stp>11/15/2005</stp>
        <stp>11/15/2005</stp>
        <stp>[Fixed Income  Prices 2004-2009.xlsx]TIPS!R346C28</stp>
        <tr r="AB346" s="1"/>
      </tp>
      <tp>
        <v>1.1123799999999999</v>
        <stp/>
        <stp>##V3_BDHV12</stp>
        <stp>9128277J5 Govt</stp>
        <stp>IDX_RATIO</stp>
        <stp>11/15/2005</stp>
        <stp>11/15/2005</stp>
        <stp>[Fixed Income  Prices 2004-2009.xlsx]TIPS!R346C36</stp>
        <tr r="AJ346" s="1"/>
      </tp>
      <tp>
        <v>1.1168899999999999</v>
        <stp/>
        <stp>##V3_BDHV12</stp>
        <stp>9128277J5 Govt</stp>
        <stp>IDX_RATIO</stp>
        <stp>11/25/2005</stp>
        <stp>11/25/2005</stp>
        <stp>[Fixed Income  Prices 2004-2009.xlsx]TIPS!R354C36</stp>
        <tr r="AJ354" s="1"/>
      </tp>
      <tp>
        <v>1.0723799999999999</v>
        <stp/>
        <stp>##V3_BDHV12</stp>
        <stp>9128277J5 Govt</stp>
        <stp>IDX_RATIO</stp>
        <stp>12/17/2004</stp>
        <stp>12/17/2004</stp>
        <stp>[Fixed Income  Prices 2004-2009.xlsx]TIPS!R110C36</stp>
        <tr r="AJ110" s="1"/>
      </tp>
      <tp>
        <v>1.07419</v>
        <stp/>
        <stp>##V3_BDHV12</stp>
        <stp>9128277J5 Govt</stp>
        <stp>IDX_RATIO</stp>
        <stp>12/27/2004</stp>
        <stp>12/27/2004</stp>
        <stp>[Fixed Income  Prices 2004-2009.xlsx]TIPS!R116C36</stp>
        <tr r="AJ116" s="1"/>
      </tp>
      <tp>
        <v>1.2900499999999999</v>
        <stp/>
        <stp>##V3_BDHV12</stp>
        <stp>9128273T7 Govt</stp>
        <stp>IDX_RATIO</stp>
        <stp>11/27/2007</stp>
        <stp>11/27/2007</stp>
        <stp>[Fixed Income  Prices 2004-2009.xlsx]TIPS!R875C12</stp>
        <tr r="L875" s="1"/>
      </tp>
      <tp>
        <v>1.2874300000000001</v>
        <stp/>
        <stp>##V3_BDHV12</stp>
        <stp>9128273T7 Govt</stp>
        <stp>IDX_RATIO</stp>
        <stp>10/26/2007</stp>
        <stp>10/26/2007</stp>
        <stp>[Fixed Income  Prices 2004-2009.xlsx]TIPS!R853C12</stp>
        <tr r="L853" s="1"/>
      </tp>
      <tp>
        <v>1.2882</v>
        <stp/>
        <stp>##V3_BDHV12</stp>
        <stp>9128273T7 Govt</stp>
        <stp>IDX_RATIO</stp>
        <stp>10/16/2007</stp>
        <stp>10/16/2007</stp>
        <stp>[Fixed Income  Prices 2004-2009.xlsx]TIPS!R845C12</stp>
        <tr r="L845" s="1"/>
      </tp>
      <tp>
        <v>1.29257</v>
        <stp/>
        <stp>##V3_BDHV12</stp>
        <stp>9128273T7 Govt</stp>
        <stp>IDX_RATIO</stp>
        <stp>12/24/2007</stp>
        <stp>12/24/2007</stp>
        <stp>[Fixed Income  Prices 2004-2009.xlsx]TIPS!R894C12</stp>
        <tr r="L894" s="1"/>
      </tp>
      <tp>
        <v>1.2916799999999999</v>
        <stp/>
        <stp>##V3_BDHV12</stp>
        <stp>9128273T7 Govt</stp>
        <stp>IDX_RATIO</stp>
        <stp>12/14/2007</stp>
        <stp>12/14/2007</stp>
        <stp>[Fixed Income  Prices 2004-2009.xlsx]TIPS!R888C12</stp>
        <tr r="L888" s="1"/>
      </tp>
      <tp>
        <v>1.23624</v>
        <stp/>
        <stp>##V3_BDHV12</stp>
        <stp>9128275W8 Govt</stp>
        <stp>IDX_RATIO</stp>
        <stp>10/26/2007</stp>
        <stp>10/26/2007</stp>
        <stp>[Fixed Income  Prices 2004-2009.xlsx]TIPS!R853C20</stp>
        <tr r="T853" s="1"/>
      </tp>
      <tp>
        <v>1.2369699999999999</v>
        <stp/>
        <stp>##V3_BDHV12</stp>
        <stp>9128275W8 Govt</stp>
        <stp>IDX_RATIO</stp>
        <stp>10/16/2007</stp>
        <stp>10/16/2007</stp>
        <stp>[Fixed Income  Prices 2004-2009.xlsx]TIPS!R845C20</stp>
        <tr r="T845" s="1"/>
      </tp>
      <tp>
        <v>1.2732999999999999</v>
        <stp/>
        <stp>##V3_BDHV12</stp>
        <stp>9128274Y5 Govt</stp>
        <stp>IDX_RATIO</stp>
        <stp>12/24/2007</stp>
        <stp>12/24/2007</stp>
        <stp>[Fixed Income  Prices 2004-2009.xlsx]TIPS!R894C16</stp>
        <tr r="P894" s="1"/>
      </tp>
      <tp>
        <v>1.2724199999999999</v>
        <stp/>
        <stp>##V3_BDHV12</stp>
        <stp>9128274Y5 Govt</stp>
        <stp>IDX_RATIO</stp>
        <stp>12/14/2007</stp>
        <stp>12/14/2007</stp>
        <stp>[Fixed Income  Prices 2004-2009.xlsx]TIPS!R888C16</stp>
        <tr r="P888" s="1"/>
      </tp>
      <tp>
        <v>1.19981</v>
        <stp/>
        <stp>##V3_BDHV12</stp>
        <stp>9128276R8 Govt</stp>
        <stp>IDX_RATIO</stp>
        <stp>12/24/2007</stp>
        <stp>12/24/2007</stp>
        <stp>[Fixed Income  Prices 2004-2009.xlsx]TIPS!R894C28</stp>
        <tr r="AB894" s="1"/>
      </tp>
      <tp>
        <v>1.23875</v>
        <stp/>
        <stp>##V3_BDHV12</stp>
        <stp>9128275W8 Govt</stp>
        <stp>IDX_RATIO</stp>
        <stp>11/27/2007</stp>
        <stp>11/27/2007</stp>
        <stp>[Fixed Income  Prices 2004-2009.xlsx]TIPS!R875C20</stp>
        <tr r="T875" s="1"/>
      </tp>
      <tp>
        <v>1.1989799999999999</v>
        <stp/>
        <stp>##V3_BDHV12</stp>
        <stp>9128276R8 Govt</stp>
        <stp>IDX_RATIO</stp>
        <stp>12/14/2007</stp>
        <stp>12/14/2007</stp>
        <stp>[Fixed Income  Prices 2004-2009.xlsx]TIPS!R888C28</stp>
        <tr r="AB888" s="1"/>
      </tp>
      <tp>
        <v>1.1752199999999999</v>
        <stp/>
        <stp>##V3_BDHV12</stp>
        <stp>9128277J5 Govt</stp>
        <stp>IDX_RATIO</stp>
        <stp>12/14/2007</stp>
        <stp>12/14/2007</stp>
        <stp>[Fixed Income  Prices 2004-2009.xlsx]TIPS!R888C36</stp>
        <tr r="AJ888" s="1"/>
      </tp>
      <tp>
        <v>1.1760299999999999</v>
        <stp/>
        <stp>##V3_BDHV12</stp>
        <stp>9128277J5 Govt</stp>
        <stp>IDX_RATIO</stp>
        <stp>12/24/2007</stp>
        <stp>12/24/2007</stp>
        <stp>[Fixed Income  Prices 2004-2009.xlsx]TIPS!R894C36</stp>
        <tr r="AJ894" s="1"/>
      </tp>
      <tp>
        <v>1.26824</v>
        <stp/>
        <stp>##V3_BDHV12</stp>
        <stp>9128274Y5 Govt</stp>
        <stp>IDX_RATIO</stp>
        <stp>10/26/2007</stp>
        <stp>10/26/2007</stp>
        <stp>[Fixed Income  Prices 2004-2009.xlsx]TIPS!R853C16</stp>
        <tr r="P853" s="1"/>
      </tp>
      <tp>
        <v>1.2689900000000001</v>
        <stp/>
        <stp>##V3_BDHV12</stp>
        <stp>9128274Y5 Govt</stp>
        <stp>IDX_RATIO</stp>
        <stp>10/16/2007</stp>
        <stp>10/16/2007</stp>
        <stp>[Fixed Income  Prices 2004-2009.xlsx]TIPS!R845C16</stp>
        <tr r="P845" s="1"/>
      </tp>
      <tp>
        <v>1.2411699999999999</v>
        <stp/>
        <stp>##V3_BDHV12</stp>
        <stp>9128275W8 Govt</stp>
        <stp>IDX_RATIO</stp>
        <stp>12/24/2007</stp>
        <stp>12/24/2007</stp>
        <stp>[Fixed Income  Prices 2004-2009.xlsx]TIPS!R894C20</stp>
        <tr r="T894" s="1"/>
      </tp>
      <tp>
        <v>1.2403200000000001</v>
        <stp/>
        <stp>##V3_BDHV12</stp>
        <stp>9128275W8 Govt</stp>
        <stp>IDX_RATIO</stp>
        <stp>12/14/2007</stp>
        <stp>12/14/2007</stp>
        <stp>[Fixed Income  Prices 2004-2009.xlsx]TIPS!R888C20</stp>
        <tr r="T888" s="1"/>
      </tp>
      <tp>
        <v>1.19747</v>
        <stp/>
        <stp>##V3_BDHV12</stp>
        <stp>9128276R8 Govt</stp>
        <stp>IDX_RATIO</stp>
        <stp>11/27/2007</stp>
        <stp>11/27/2007</stp>
        <stp>[Fixed Income  Prices 2004-2009.xlsx]TIPS!R875C28</stp>
        <tr r="AB875" s="1"/>
      </tp>
      <tp>
        <v>1.1737299999999999</v>
        <stp/>
        <stp>##V3_BDHV12</stp>
        <stp>9128277J5 Govt</stp>
        <stp>IDX_RATIO</stp>
        <stp>11/27/2007</stp>
        <stp>11/27/2007</stp>
        <stp>[Fixed Income  Prices 2004-2009.xlsx]TIPS!R875C36</stp>
        <tr r="AJ875" s="1"/>
      </tp>
      <tp>
        <v>1.27081</v>
        <stp/>
        <stp>##V3_BDHV12</stp>
        <stp>9128274Y5 Govt</stp>
        <stp>IDX_RATIO</stp>
        <stp>11/27/2007</stp>
        <stp>11/27/2007</stp>
        <stp>[Fixed Income  Prices 2004-2009.xlsx]TIPS!R875C16</stp>
        <tr r="P875" s="1"/>
      </tp>
      <tp>
        <v>1.1950400000000001</v>
        <stp/>
        <stp>##V3_BDHV12</stp>
        <stp>9128276R8 Govt</stp>
        <stp>IDX_RATIO</stp>
        <stp>10/26/2007</stp>
        <stp>10/26/2007</stp>
        <stp>[Fixed Income  Prices 2004-2009.xlsx]TIPS!R853C28</stp>
        <tr r="AB853" s="1"/>
      </tp>
      <tp>
        <v>1.1957500000000001</v>
        <stp/>
        <stp>##V3_BDHV12</stp>
        <stp>9128276R8 Govt</stp>
        <stp>IDX_RATIO</stp>
        <stp>10/16/2007</stp>
        <stp>10/16/2007</stp>
        <stp>[Fixed Income  Prices 2004-2009.xlsx]TIPS!R845C28</stp>
        <tr r="AB845" s="1"/>
      </tp>
      <tp>
        <v>1.17205</v>
        <stp/>
        <stp>##V3_BDHV12</stp>
        <stp>9128277J5 Govt</stp>
        <stp>IDX_RATIO</stp>
        <stp>10/16/2007</stp>
        <stp>10/16/2007</stp>
        <stp>[Fixed Income  Prices 2004-2009.xlsx]TIPS!R845C36</stp>
        <tr r="AJ845" s="1"/>
      </tp>
      <tp>
        <v>1.1713499999999999</v>
        <stp/>
        <stp>##V3_BDHV12</stp>
        <stp>9128277J5 Govt</stp>
        <stp>IDX_RATIO</stp>
        <stp>10/26/2007</stp>
        <stp>10/26/2007</stp>
        <stp>[Fixed Income  Prices 2004-2009.xlsx]TIPS!R853C36</stp>
        <tr r="AJ853" s="1"/>
      </tp>
      <tp>
        <v>1.0592600000000001</v>
        <stp/>
        <stp>##V3_BDHV12</stp>
        <stp>912828GX2 Govt</stp>
        <stp>IDX_RATIO</stp>
        <stp>10/16/2008</stp>
        <stp>10/16/2008</stp>
        <stp>[Fixed Income  Prices 2004-2009.xlsx]TIPS!R335C88</stp>
        <tr r="CJ335" s="1"/>
      </tp>
      <tp>
        <v>1.0767599999999999</v>
        <stp/>
        <stp>##V3_BDHV12</stp>
        <stp>912828CP3 Govt</stp>
        <stp>IDX_RATIO</stp>
        <stp>11/29/2006</stp>
        <stp>11/29/2006</stp>
        <stp>[Fixed Income  Prices 2004-2009.xlsx]TIPS!R616C64</stp>
        <tr r="BL616" s="1"/>
      </tp>
      <tp>
        <v>1.10253</v>
        <stp/>
        <stp>##V3_BDHV12</stp>
        <stp>912828BW9 Govt</stp>
        <stp>IDX_RATIO</stp>
        <stp>10/18/2006</stp>
        <stp>10/18/2006</stp>
        <stp>[Fixed Income  Prices 2004-2009.xlsx]TIPS!R586C56</stp>
        <tr r="BD586" s="1"/>
      </tp>
      <tp>
        <v>1.03576</v>
        <stp/>
        <stp>##V3_BDHV12</stp>
        <stp>912828HW3 Govt</stp>
        <stp>IDX_RATIO</stp>
        <stp>11/17/2008</stp>
        <stp>11/17/2008</stp>
        <stp>[Fixed Income  Prices 2004-2009.xlsx]TIPS!R153C48</stp>
        <tr r="AV153" s="1"/>
      </tp>
      <tp>
        <v>1.03528</v>
        <stp/>
        <stp>##V3_BDHV12</stp>
        <stp>912828HW3 Govt</stp>
        <stp>IDX_RATIO</stp>
        <stp>11/27/2008</stp>
        <stp>11/27/2008</stp>
        <stp>[Fixed Income  Prices 2004-2009.xlsx]TIPS!R161C48</stp>
        <tr r="AV161" s="1"/>
      </tp>
      <tp>
        <v>1.1288499999999999</v>
        <stp/>
        <stp>##V3_BDHV12</stp>
        <stp>912828AF7 Govt</stp>
        <stp>IDX_RATIO</stp>
        <stp>11/29/2006</stp>
        <stp>11/29/2006</stp>
        <stp>[Fixed Income  Prices 2004-2009.xlsx]TIPS!R616C44</stp>
        <tr r="AR616" s="1"/>
      </tp>
      <tp>
        <v>1.0877399999999999</v>
        <stp/>
        <stp>##V3_BDHV12</stp>
        <stp>912828FB1 Govt</stp>
        <stp>IDX_RATIO</stp>
        <stp>11/16/2009</stp>
        <stp>11/16/2009</stp>
        <stp>[Fixed Income  Prices 2004-2009.xlsx]TIPS!R934C32</stp>
        <tr r="AF934" s="1"/>
      </tp>
      <tp>
        <v>1.02325</v>
        <stp/>
        <stp>##V3_BDHV12</stp>
        <stp>912828EA4 Govt</stp>
        <stp>IDX_RATIO</stp>
        <stp>12/19/2005</stp>
        <stp>12/19/2005</stp>
        <stp>[Fixed Income  Prices 2004-2009.xlsx]TIPS!R116C72</stp>
        <tr r="BT116" s="1"/>
      </tp>
      <tp>
        <v>1.0239100000000001</v>
        <stp/>
        <stp>##V3_BDHV12</stp>
        <stp>912828EA4 Govt</stp>
        <stp>IDX_RATIO</stp>
        <stp>12/29/2005</stp>
        <stp>12/29/2005</stp>
        <stp>[Fixed Income  Prices 2004-2009.xlsx]TIPS!R123C72</stp>
        <tr r="BT123" s="1"/>
      </tp>
      <tp>
        <v>1.02017</v>
        <stp/>
        <stp>##V3_BDHV12</stp>
        <stp>912828KM1 Govt</stp>
        <stp>IDX_RATIO</stp>
        <stp>11/16/2009</stp>
        <stp>11/16/2009</stp>
        <stp>[Fixed Income  Prices 2004-2009.xlsx]TIPS!R152C60</stp>
        <tr r="BH152" s="1"/>
      </tp>
      <tp>
        <v>1.0271600000000001</v>
        <stp/>
        <stp>##V3_BDHV12</stp>
        <stp>912828GN4 Govt</stp>
        <stp>IDX_RATIO</stp>
        <stp>11/28/2007</stp>
        <stp>11/28/2007</stp>
        <stp>[Fixed Income  Prices 2004-2009.xlsx]TIPS!R161C40</stp>
        <tr r="AN161" s="1"/>
      </tp>
      <tp>
        <v>1.1091899999999999</v>
        <stp/>
        <stp>##V3_BDHV12</stp>
        <stp>912828BD1 Govt</stp>
        <stp>IDX_RATIO</stp>
        <stp>10/18/2006</stp>
        <stp>10/18/2006</stp>
        <stp>[Fixed Income  Prices 2004-2009.xlsx]TIPS!R586C52</stp>
        <tr r="AZ586" s="1"/>
      </tp>
      <tp>
        <v>1.0558099999999999</v>
        <stp/>
        <stp>##V3_BDHV12</stp>
        <stp>912828GX2 Govt</stp>
        <stp>IDX_RATIO</stp>
        <stp>11/27/2008</stp>
        <stp>11/27/2008</stp>
        <stp>[Fixed Income  Prices 2004-2009.xlsx]TIPS!R365C88</stp>
        <tr r="CJ365" s="1"/>
      </tp>
      <tp>
        <v>1.0563</v>
        <stp/>
        <stp>##V3_BDHV12</stp>
        <stp>912828GX2 Govt</stp>
        <stp>IDX_RATIO</stp>
        <stp>11/17/2008</stp>
        <stp>11/17/2008</stp>
        <stp>[Fixed Income  Prices 2004-2009.xlsx]TIPS!R357C88</stp>
        <tr r="CJ357" s="1"/>
      </tp>
      <tp>
        <v>1.0512900000000001</v>
        <stp/>
        <stp>##V3_BDHV12</stp>
        <stp>912828CZ1 Govt</stp>
        <stp>IDX_RATIO</stp>
        <stp>12/29/2005</stp>
        <stp>12/29/2005</stp>
        <stp>[Fixed Income  Prices 2004-2009.xlsx]TIPS!R308C24</stp>
        <tr r="X308" s="1"/>
      </tp>
      <tp>
        <v>1.03867</v>
        <stp/>
        <stp>##V3_BDHV12</stp>
        <stp>912828HW3 Govt</stp>
        <stp>IDX_RATIO</stp>
        <stp>10/16/2008</stp>
        <stp>10/16/2008</stp>
        <stp>[Fixed Income  Prices 2004-2009.xlsx]TIPS!R131C48</stp>
        <tr r="AV131" s="1"/>
      </tp>
      <tp>
        <v>1.05061</v>
        <stp/>
        <stp>##V3_BDHV12</stp>
        <stp>912828CZ1 Govt</stp>
        <stp>IDX_RATIO</stp>
        <stp>12/19/2005</stp>
        <stp>12/19/2005</stp>
        <stp>[Fixed Income  Prices 2004-2009.xlsx]TIPS!R301C24</stp>
        <tr r="X301" s="1"/>
      </tp>
      <tp>
        <v>1.08701</v>
        <stp/>
        <stp>##V3_BDHV12</stp>
        <stp>912828FB1 Govt</stp>
        <stp>IDX_RATIO</stp>
        <stp>10/27/2009</stp>
        <stp>10/27/2009</stp>
        <stp>[Fixed Income  Prices 2004-2009.xlsx]TIPS!R920C32</stp>
        <tr r="AF920" s="1"/>
      </tp>
      <tp>
        <v>1.0194799999999999</v>
        <stp/>
        <stp>##V3_BDHV12</stp>
        <stp>912828KM1 Govt</stp>
        <stp>IDX_RATIO</stp>
        <stp>10/27/2009</stp>
        <stp>10/27/2009</stp>
        <stp>[Fixed Income  Prices 2004-2009.xlsx]TIPS!R138C60</stp>
        <tr r="BH138" s="1"/>
      </tp>
      <tp>
        <v>1.0254099999999999</v>
        <stp/>
        <stp>##V3_BDHV12</stp>
        <stp>912828GN4 Govt</stp>
        <stp>IDX_RATIO</stp>
        <stp>10/19/2007</stp>
        <stp>10/19/2007</stp>
        <stp>[Fixed Income  Prices 2004-2009.xlsx]TIPS!R133C40</stp>
        <tr r="AN133" s="1"/>
      </tp>
      <tp>
        <v>1.0247999999999999</v>
        <stp/>
        <stp>##V3_BDHV12</stp>
        <stp>912828GN4 Govt</stp>
        <stp>IDX_RATIO</stp>
        <stp>10/29/2007</stp>
        <stp>10/29/2007</stp>
        <stp>[Fixed Income  Prices 2004-2009.xlsx]TIPS!R139C40</stp>
        <tr r="AN139" s="1"/>
      </tp>
      <tp>
        <v>1.09846</v>
        <stp/>
        <stp>##V3_BDHV12</stp>
        <stp>912828BW9 Govt</stp>
        <stp>IDX_RATIO</stp>
        <stp>11/29/2006</stp>
        <stp>11/29/2006</stp>
        <stp>[Fixed Income  Prices 2004-2009.xlsx]TIPS!R616C56</stp>
        <tr r="BD616" s="1"/>
      </tp>
      <tp>
        <v>1.02641</v>
        <stp/>
        <stp>##V3_BDHV12</stp>
        <stp>912828ET3 Govt</stp>
        <stp>IDX_RATIO</stp>
        <stp>10/18/2006</stp>
        <stp>10/18/2006</stp>
        <stp>[Fixed Income  Prices 2004-2009.xlsx]TIPS!R204C76</stp>
        <tr r="BX204" s="1"/>
      </tp>
      <tp>
        <v>1.02077</v>
        <stp/>
        <stp>##V3_BDHV12</stp>
        <stp>912828HW3 Govt</stp>
        <stp>IDX_RATIO</stp>
        <stp>10/27/2009</stp>
        <stp>10/27/2009</stp>
        <stp>[Fixed Income  Prices 2004-2009.xlsx]TIPS!R399C48</stp>
        <tr r="AV399" s="1"/>
      </tp>
      <tp>
        <v>1.0477000000000001</v>
        <stp/>
        <stp>##V3_BDHV12</stp>
        <stp>912828GX2 Govt</stp>
        <stp>IDX_RATIO</stp>
        <stp>12/24/2008</stp>
        <stp>12/24/2008</stp>
        <stp>[Fixed Income  Prices 2004-2009.xlsx]TIPS!R384C88</stp>
        <tr r="CJ384" s="1"/>
      </tp>
      <tp>
        <v>1.0807599999999999</v>
        <stp/>
        <stp>##V3_BDHV12</stp>
        <stp>912828CP3 Govt</stp>
        <stp>IDX_RATIO</stp>
        <stp>10/18/2006</stp>
        <stp>10/18/2006</stp>
        <stp>[Fixed Income  Prices 2004-2009.xlsx]TIPS!R586C64</stp>
        <tr r="BL586" s="1"/>
      </tp>
      <tp>
        <v>1.1050899999999999</v>
        <stp/>
        <stp>##V3_BDHV12</stp>
        <stp>912828BD1 Govt</stp>
        <stp>IDX_RATIO</stp>
        <stp>11/29/2006</stp>
        <stp>11/29/2006</stp>
        <stp>[Fixed Income  Prices 2004-2009.xlsx]TIPS!R616C52</stp>
        <tr r="AZ616" s="1"/>
      </tp>
      <tp>
        <v>1.04348</v>
        <stp/>
        <stp>##V3_BDHV12</stp>
        <stp>912828EA4 Govt</stp>
        <stp>IDX_RATIO</stp>
        <stp>11/29/2006</stp>
        <stp>11/29/2006</stp>
        <stp>[Fixed Income  Prices 2004-2009.xlsx]TIPS!R362C72</stp>
        <tr r="BT362" s="1"/>
      </tp>
      <tp>
        <v>1.13303</v>
        <stp/>
        <stp>##V3_BDHV12</stp>
        <stp>912828AF7 Govt</stp>
        <stp>IDX_RATIO</stp>
        <stp>10/18/2006</stp>
        <stp>10/18/2006</stp>
        <stp>[Fixed Income  Prices 2004-2009.xlsx]TIPS!R586C44</stp>
        <tr r="AR586" s="1"/>
      </tp>
      <tp>
        <v>1.0226200000000001</v>
        <stp/>
        <stp>##V3_BDHV12</stp>
        <stp>912828ET3 Govt</stp>
        <stp>IDX_RATIO</stp>
        <stp>11/29/2006</stp>
        <stp>11/29/2006</stp>
        <stp>[Fixed Income  Prices 2004-2009.xlsx]TIPS!R234C76</stp>
        <tr r="BX234" s="1"/>
      </tp>
      <tp>
        <v>1.0273300000000001</v>
        <stp/>
        <stp>##V3_BDHV12</stp>
        <stp>912828HW3 Govt</stp>
        <stp>IDX_RATIO</stp>
        <stp>12/24/2008</stp>
        <stp>12/24/2008</stp>
        <stp>[Fixed Income  Prices 2004-2009.xlsx]TIPS!R180C48</stp>
        <tr r="AV180" s="1"/>
      </tp>
      <tp>
        <v>1.0501100000000001</v>
        <stp/>
        <stp>##V3_BDHV12</stp>
        <stp>912828FB1 Govt</stp>
        <stp>IDX_RATIO</stp>
        <stp>11/28/2007</stp>
        <stp>11/28/2007</stp>
        <stp>[Fixed Income  Prices 2004-2009.xlsx]TIPS!R421C32</stp>
        <tr r="AF421" s="1"/>
      </tp>
      <tp>
        <v>1.04735</v>
        <stp/>
        <stp>##V3_BDHV12</stp>
        <stp>912828EA4 Govt</stp>
        <stp>IDX_RATIO</stp>
        <stp>10/18/2006</stp>
        <stp>10/18/2006</stp>
        <stp>[Fixed Income  Prices 2004-2009.xlsx]TIPS!R332C72</stp>
        <tr r="BT332" s="1"/>
      </tp>
      <tp>
        <v>1.0423499999999999</v>
        <stp/>
        <stp>##V3_BDHV12</stp>
        <stp>912828DH0 Govt</stp>
        <stp>IDX_RATIO</stp>
        <stp>12/19/2005</stp>
        <stp>12/19/2005</stp>
        <stp>[Fixed Income  Prices 2004-2009.xlsx]TIPS!R245C68</stp>
        <tr r="BP245" s="1"/>
      </tp>
      <tp>
        <v>1.0430299999999999</v>
        <stp/>
        <stp>##V3_BDHV12</stp>
        <stp>912828DH0 Govt</stp>
        <stp>IDX_RATIO</stp>
        <stp>12/29/2005</stp>
        <stp>12/29/2005</stp>
        <stp>[Fixed Income  Prices 2004-2009.xlsx]TIPS!R252C68</stp>
        <tr r="BP252" s="1"/>
      </tp>
      <tp>
        <v>1.0324500000000001</v>
        <stp/>
        <stp>##V3_BDHV12</stp>
        <stp>912828BW9 Govt</stp>
        <stp>IDX_RATIO</stp>
        <stp>12/28/2004</stp>
        <stp>12/28/2004</stp>
        <stp>[Fixed Income  Prices 2004-2009.xlsx]TIPS!R117C56</stp>
        <tr r="BD117" s="1"/>
      </tp>
      <tp>
        <v>1.04101</v>
        <stp/>
        <stp>##V3_BDHV12</stp>
        <stp>912828GX2 Govt</stp>
        <stp>IDX_RATIO</stp>
        <stp>10/27/2009</stp>
        <stp>10/27/2009</stp>
        <stp>[Fixed Income  Prices 2004-2009.xlsx]TIPS!R603C88</stp>
        <tr r="CJ603" s="1"/>
      </tp>
      <tp>
        <v>1.05016</v>
        <stp/>
        <stp>##V3_BDHV12</stp>
        <stp>912828ET3 Govt</stp>
        <stp>IDX_RATIO</stp>
        <stp>11/28/2007</stp>
        <stp>11/28/2007</stp>
        <stp>[Fixed Income  Prices 2004-2009.xlsx]TIPS!R494C76</stp>
        <tr r="BX494" s="1"/>
      </tp>
      <tp>
        <v>1.02146</v>
        <stp/>
        <stp>##V3_BDHV12</stp>
        <stp>912828HW3 Govt</stp>
        <stp>IDX_RATIO</stp>
        <stp>11/16/2009</stp>
        <stp>11/16/2009</stp>
        <stp>[Fixed Income  Prices 2004-2009.xlsx]TIPS!R413C48</stp>
        <tr r="AV413" s="1"/>
      </tp>
      <tp>
        <v>1.0767599999999999</v>
        <stp/>
        <stp>##V3_BDHV12</stp>
        <stp>912828GD6 Govt</stp>
        <stp>IDX_RATIO</stp>
        <stp>12/24/2008</stp>
        <stp>12/24/2008</stp>
        <stp>[Fixed Income  Prices 2004-2009.xlsx]TIPS!R514C84</stp>
        <tr r="CF514" s="1"/>
      </tp>
      <tp>
        <v>1.0386899999999999</v>
        <stp/>
        <stp>##V3_BDHV12</stp>
        <stp>912828BD1 Govt</stp>
        <stp>IDX_RATIO</stp>
        <stp>12/28/2004</stp>
        <stp>12/28/2004</stp>
        <stp>[Fixed Income  Prices 2004-2009.xlsx]TIPS!R117C52</stp>
        <tr r="AZ117" s="1"/>
      </tp>
      <tp>
        <v>1.0706</v>
        <stp/>
        <stp>##V3_BDHV12</stp>
        <stp>912828GD6 Govt</stp>
        <stp>IDX_RATIO</stp>
        <stp>11/16/2009</stp>
        <stp>11/16/2009</stp>
        <stp>[Fixed Income  Prices 2004-2009.xlsx]TIPS!R747C84</stp>
        <tr r="CF747" s="1"/>
      </tp>
      <tp>
        <v>1.0669</v>
        <stp/>
        <stp>##V3_BDHV12</stp>
        <stp>912828DH0 Govt</stp>
        <stp>IDX_RATIO</stp>
        <stp>10/18/2006</stp>
        <stp>10/18/2006</stp>
        <stp>[Fixed Income  Prices 2004-2009.xlsx]TIPS!R461C68</stp>
        <tr r="BP461" s="1"/>
      </tp>
      <tp>
        <v>1.06975</v>
        <stp/>
        <stp>##V3_BDHV12</stp>
        <stp>912828EA4 Govt</stp>
        <stp>IDX_RATIO</stp>
        <stp>10/19/2007</stp>
        <stp>10/19/2007</stp>
        <stp>[Fixed Income  Prices 2004-2009.xlsx]TIPS!R594C72</stp>
        <tr r="BT594" s="1"/>
      </tp>
      <tp>
        <v>1.0417099999999999</v>
        <stp/>
        <stp>##V3_BDHV12</stp>
        <stp>912828GX2 Govt</stp>
        <stp>IDX_RATIO</stp>
        <stp>11/16/2009</stp>
        <stp>11/16/2009</stp>
        <stp>[Fixed Income  Prices 2004-2009.xlsx]TIPS!R617C88</stp>
        <tr r="CJ617" s="1"/>
      </tp>
      <tp>
        <v>1.0565800000000001</v>
        <stp/>
        <stp>##V3_BDHV12</stp>
        <stp>912828CP3 Govt</stp>
        <stp>IDX_RATIO</stp>
        <stp>12/29/2005</stp>
        <stp>12/29/2005</stp>
        <stp>[Fixed Income  Prices 2004-2009.xlsx]TIPS!R377C64</stp>
        <tr r="BL377" s="1"/>
      </tp>
      <tp>
        <v>1.05589</v>
        <stp/>
        <stp>##V3_BDHV12</stp>
        <stp>912828CP3 Govt</stp>
        <stp>IDX_RATIO</stp>
        <stp>12/19/2005</stp>
        <stp>12/19/2005</stp>
        <stp>[Fixed Income  Prices 2004-2009.xlsx]TIPS!R370C64</stp>
        <tr r="BL370" s="1"/>
      </tp>
      <tp>
        <v>1.0976999999999999</v>
        <stp/>
        <stp>##V3_BDHV12</stp>
        <stp>912828CZ1 Govt</stp>
        <stp>IDX_RATIO</stp>
        <stp>10/29/2007</stp>
        <stp>10/29/2007</stp>
        <stp>[Fixed Income  Prices 2004-2009.xlsx]TIPS!R785C24</stp>
        <tr r="X785" s="1"/>
      </tp>
      <tp>
        <v>1.04837</v>
        <stp/>
        <stp>##V3_BDHV12</stp>
        <stp>912828ET3 Govt</stp>
        <stp>IDX_RATIO</stp>
        <stp>10/19/2007</stp>
        <stp>10/19/2007</stp>
        <stp>[Fixed Income  Prices 2004-2009.xlsx]TIPS!R466C76</stp>
        <tr r="BX466" s="1"/>
      </tp>
      <tp>
        <v>1.04775</v>
        <stp/>
        <stp>##V3_BDHV12</stp>
        <stp>912828ET3 Govt</stp>
        <stp>IDX_RATIO</stp>
        <stp>10/29/2007</stp>
        <stp>10/29/2007</stp>
        <stp>[Fixed Income  Prices 2004-2009.xlsx]TIPS!R472C76</stp>
        <tr r="BX472" s="1"/>
      </tp>
      <tp>
        <v>1.0983499999999999</v>
        <stp/>
        <stp>##V3_BDHV12</stp>
        <stp>912828CZ1 Govt</stp>
        <stp>IDX_RATIO</stp>
        <stp>10/19/2007</stp>
        <stp>10/19/2007</stp>
        <stp>[Fixed Income  Prices 2004-2009.xlsx]TIPS!R779C24</stp>
        <tr r="X779" s="1"/>
      </tp>
      <tp>
        <v>1.11636</v>
        <stp/>
        <stp>##V3_BDHV12</stp>
        <stp>912828EA4 Govt</stp>
        <stp>IDX_RATIO</stp>
        <stp>12/24/2008</stp>
        <stp>12/24/2008</stp>
        <stp>[Fixed Income  Prices 2004-2009.xlsx]TIPS!R902C72</stp>
        <tr r="BT902" s="1"/>
      </tp>
      <tp>
        <v>1.0698799999999999</v>
        <stp/>
        <stp>##V3_BDHV12</stp>
        <stp>912828GD6 Govt</stp>
        <stp>IDX_RATIO</stp>
        <stp>10/27/2009</stp>
        <stp>10/27/2009</stp>
        <stp>[Fixed Income  Prices 2004-2009.xlsx]TIPS!R733C84</stp>
        <tr r="CF733" s="1"/>
      </tp>
      <tp>
        <v>1.1069599999999999</v>
        <stp/>
        <stp>##V3_BDHV12</stp>
        <stp>912828AF7 Govt</stp>
        <stp>IDX_RATIO</stp>
        <stp>12/19/2005</stp>
        <stp>12/19/2005</stp>
        <stp>[Fixed Income  Prices 2004-2009.xlsx]TIPS!R370C44</stp>
        <tr r="AR370" s="1"/>
      </tp>
      <tp>
        <v>1.10768</v>
        <stp/>
        <stp>##V3_BDHV12</stp>
        <stp>912828AF7 Govt</stp>
        <stp>IDX_RATIO</stp>
        <stp>12/29/2005</stp>
        <stp>12/29/2005</stp>
        <stp>[Fixed Income  Prices 2004-2009.xlsx]TIPS!R377C44</stp>
        <tr r="AR377" s="1"/>
      </tp>
      <tp>
        <v>1.0483199999999999</v>
        <stp/>
        <stp>##V3_BDHV12</stp>
        <stp>912828FB1 Govt</stp>
        <stp>IDX_RATIO</stp>
        <stp>10/19/2007</stp>
        <stp>10/19/2007</stp>
        <stp>[Fixed Income  Prices 2004-2009.xlsx]TIPS!R393C32</stp>
        <tr r="AF393" s="1"/>
      </tp>
      <tp>
        <v>1.0629599999999999</v>
        <stp/>
        <stp>##V3_BDHV12</stp>
        <stp>912828DH0 Govt</stp>
        <stp>IDX_RATIO</stp>
        <stp>11/29/2006</stp>
        <stp>11/29/2006</stp>
        <stp>[Fixed Income  Prices 2004-2009.xlsx]TIPS!R491C68</stp>
        <tr r="BP491" s="1"/>
      </tp>
      <tp>
        <v>1.0477000000000001</v>
        <stp/>
        <stp>##V3_BDHV12</stp>
        <stp>912828FB1 Govt</stp>
        <stp>IDX_RATIO</stp>
        <stp>10/29/2007</stp>
        <stp>10/29/2007</stp>
        <stp>[Fixed Income  Prices 2004-2009.xlsx]TIPS!R399C32</stp>
        <tr r="AF399" s="1"/>
      </tp>
      <tp>
        <v>1.0840399999999999</v>
        <stp/>
        <stp>##V3_BDHV12</stp>
        <stp>912828FL9 Govt</stp>
        <stp>IDX_RATIO</stp>
        <stp>11/17/2008</stp>
        <stp>11/17/2008</stp>
        <stp>[Fixed Income  Prices 2004-2009.xlsx]TIPS!R617C80</stp>
        <tr r="CB617" s="1"/>
      </tp>
      <tp>
        <v>1.0835399999999999</v>
        <stp/>
        <stp>##V3_BDHV12</stp>
        <stp>912828FL9 Govt</stp>
        <stp>IDX_RATIO</stp>
        <stp>11/27/2008</stp>
        <stp>11/27/2008</stp>
        <stp>[Fixed Income  Prices 2004-2009.xlsx]TIPS!R625C80</stp>
        <tr r="CB625" s="1"/>
      </tp>
      <tp>
        <v>1.01206</v>
        <stp/>
        <stp>##V3_BDHV12</stp>
        <stp>912828CP3 Govt</stp>
        <stp>IDX_RATIO</stp>
        <stp>12/28/2004</stp>
        <stp>12/28/2004</stp>
        <stp>[Fixed Income  Prices 2004-2009.xlsx]TIPS!R117C64</stp>
        <tr r="BL117" s="1"/>
      </tp>
      <tp>
        <v>1.0870599999999999</v>
        <stp/>
        <stp>##V3_BDHV12</stp>
        <stp>912828ET3 Govt</stp>
        <stp>IDX_RATIO</stp>
        <stp>10/27/2009</stp>
        <stp>10/27/2009</stp>
        <stp>[Fixed Income  Prices 2004-2009.xlsx]TIPS!R993C76</stp>
        <tr r="BX993" s="1"/>
      </tp>
      <tp>
        <v>1.07535</v>
        <stp/>
        <stp>##V3_BDHV12</stp>
        <stp>912828CZ1 Govt</stp>
        <stp>IDX_RATIO</stp>
        <stp>10/18/2006</stp>
        <stp>10/18/2006</stp>
        <stp>[Fixed Income  Prices 2004-2009.xlsx]TIPS!R517C24</stp>
        <tr r="X517" s="1"/>
      </tp>
      <tp>
        <v>1.08908</v>
        <stp/>
        <stp>##V3_BDHV12</stp>
        <stp>912828DH0 Govt</stp>
        <stp>IDX_RATIO</stp>
        <stp>10/29/2007</stp>
        <stp>10/29/2007</stp>
        <stp>[Fixed Income  Prices 2004-2009.xlsx]TIPS!R729C68</stp>
        <tr r="BP729" s="1"/>
      </tp>
      <tp>
        <v>1.0610200000000001</v>
        <stp/>
        <stp>##V3_BDHV12</stp>
        <stp>912828AF7 Govt</stp>
        <stp>IDX_RATIO</stp>
        <stp>12/28/2004</stp>
        <stp>12/28/2004</stp>
        <stp>[Fixed Income  Prices 2004-2009.xlsx]TIPS!R117C44</stp>
        <tr r="AR117" s="1"/>
      </tp>
      <tp>
        <v>1.0263599999999999</v>
        <stp/>
        <stp>##V3_BDHV12</stp>
        <stp>912828FB1 Govt</stp>
        <stp>IDX_RATIO</stp>
        <stp>10/18/2006</stp>
        <stp>10/18/2006</stp>
        <stp>[Fixed Income  Prices 2004-2009.xlsx]TIPS!R131C32</stp>
        <tr r="AF131" s="1"/>
      </tp>
      <tp>
        <v>1.08972</v>
        <stp/>
        <stp>##V3_BDHV12</stp>
        <stp>912828DH0 Govt</stp>
        <stp>IDX_RATIO</stp>
        <stp>10/19/2007</stp>
        <stp>10/19/2007</stp>
        <stp>[Fixed Income  Prices 2004-2009.xlsx]TIPS!R723C68</stp>
        <tr r="BP723" s="1"/>
      </tp>
      <tp>
        <v>1.07158</v>
        <stp/>
        <stp>##V3_BDHV12</stp>
        <stp>912828EA4 Govt</stp>
        <stp>IDX_RATIO</stp>
        <stp>11/28/2007</stp>
        <stp>11/28/2007</stp>
        <stp>[Fixed Income  Prices 2004-2009.xlsx]TIPS!R622C72</stp>
        <tr r="BT622" s="1"/>
      </tp>
      <tp>
        <v>1.1286799999999999</v>
        <stp/>
        <stp>##V3_BDHV12</stp>
        <stp>912828EA4 Govt</stp>
        <stp>IDX_RATIO</stp>
        <stp>10/16/2008</stp>
        <stp>10/16/2008</stp>
        <stp>[Fixed Income  Prices 2004-2009.xlsx]TIPS!R853C72</stp>
        <tr r="BT853" s="1"/>
      </tp>
      <tp>
        <v>1.0855900000000001</v>
        <stp/>
        <stp>##V3_BDHV12</stp>
        <stp>912828GD6 Govt</stp>
        <stp>IDX_RATIO</stp>
        <stp>11/17/2008</stp>
        <stp>11/17/2008</stp>
        <stp>[Fixed Income  Prices 2004-2009.xlsx]TIPS!R487C84</stp>
        <tr r="CF487" s="1"/>
      </tp>
      <tp>
        <v>1.0752200000000001</v>
        <stp/>
        <stp>##V3_BDHV12</stp>
        <stp>912828FL9 Govt</stp>
        <stp>IDX_RATIO</stp>
        <stp>12/24/2008</stp>
        <stp>12/24/2008</stp>
        <stp>[Fixed Income  Prices 2004-2009.xlsx]TIPS!R644C80</stp>
        <tr r="CB644" s="1"/>
      </tp>
      <tp>
        <v>1.0850900000000001</v>
        <stp/>
        <stp>##V3_BDHV12</stp>
        <stp>912828GD6 Govt</stp>
        <stp>IDX_RATIO</stp>
        <stp>11/27/2008</stp>
        <stp>11/27/2008</stp>
        <stp>[Fixed Income  Prices 2004-2009.xlsx]TIPS!R495C84</stp>
        <tr r="CF495" s="1"/>
      </tp>
      <tp>
        <v>1.07786</v>
        <stp/>
        <stp>##V3_BDHV12</stp>
        <stp>912828BW9 Govt</stp>
        <stp>IDX_RATIO</stp>
        <stp>12/29/2005</stp>
        <stp>12/29/2005</stp>
        <stp>[Fixed Income  Prices 2004-2009.xlsx]TIPS!R377C56</stp>
        <tr r="BD377" s="1"/>
      </tp>
      <tp>
        <v>1.0771600000000001</v>
        <stp/>
        <stp>##V3_BDHV12</stp>
        <stp>912828BW9 Govt</stp>
        <stp>IDX_RATIO</stp>
        <stp>12/19/2005</stp>
        <stp>12/19/2005</stp>
        <stp>[Fixed Income  Prices 2004-2009.xlsx]TIPS!R370C56</stp>
        <tr r="BD370" s="1"/>
      </tp>
      <tp>
        <v>1.0713699999999999</v>
        <stp/>
        <stp>##V3_BDHV12</stp>
        <stp>912828CZ1 Govt</stp>
        <stp>IDX_RATIO</stp>
        <stp>11/29/2006</stp>
        <stp>11/29/2006</stp>
        <stp>[Fixed Income  Prices 2004-2009.xlsx]TIPS!R547C24</stp>
        <tr r="X547" s="1"/>
      </tp>
      <tp>
        <v>1.0836699999999999</v>
        <stp/>
        <stp>##V3_BDHV12</stp>
        <stp>912828BD1 Govt</stp>
        <stp>IDX_RATIO</stp>
        <stp>12/19/2005</stp>
        <stp>12/19/2005</stp>
        <stp>[Fixed Income  Prices 2004-2009.xlsx]TIPS!R370C52</stp>
        <tr r="AZ370" s="1"/>
      </tp>
      <tp>
        <v>1.0691200000000001</v>
        <stp/>
        <stp>##V3_BDHV12</stp>
        <stp>912828EA4 Govt</stp>
        <stp>IDX_RATIO</stp>
        <stp>10/29/2007</stp>
        <stp>10/29/2007</stp>
        <stp>[Fixed Income  Prices 2004-2009.xlsx]TIPS!R600C72</stp>
        <tr r="BT600" s="1"/>
      </tp>
      <tp>
        <v>1.0843799999999999</v>
        <stp/>
        <stp>##V3_BDHV12</stp>
        <stp>912828BD1 Govt</stp>
        <stp>IDX_RATIO</stp>
        <stp>12/29/2005</stp>
        <stp>12/29/2005</stp>
        <stp>[Fixed Income  Prices 2004-2009.xlsx]TIPS!R377C52</stp>
        <tr r="AZ377" s="1"/>
      </tp>
      <tp>
        <v>1.02257</v>
        <stp/>
        <stp>##V3_BDHV12</stp>
        <stp>912828FB1 Govt</stp>
        <stp>IDX_RATIO</stp>
        <stp>11/29/2006</stp>
        <stp>11/29/2006</stp>
        <stp>[Fixed Income  Prices 2004-2009.xlsx]TIPS!R161C32</stp>
        <tr r="AF161" s="1"/>
      </tp>
      <tp>
        <v>1.0870899999999999</v>
        <stp/>
        <stp>##V3_BDHV12</stp>
        <stp>912828FL9 Govt</stp>
        <stp>IDX_RATIO</stp>
        <stp>10/16/2008</stp>
        <stp>10/16/2008</stp>
        <stp>[Fixed Income  Prices 2004-2009.xlsx]TIPS!R595C80</stp>
        <tr r="CB595" s="1"/>
      </tp>
      <tp>
        <v>1.1255200000000001</v>
        <stp/>
        <stp>##V3_BDHV12</stp>
        <stp>912828EA4 Govt</stp>
        <stp>IDX_RATIO</stp>
        <stp>11/17/2008</stp>
        <stp>11/17/2008</stp>
        <stp>[Fixed Income  Prices 2004-2009.xlsx]TIPS!R875C72</stp>
        <tr r="BT875" s="1"/>
      </tp>
      <tp>
        <v>1.09158</v>
        <stp/>
        <stp>##V3_BDHV12</stp>
        <stp>912828DH0 Govt</stp>
        <stp>IDX_RATIO</stp>
        <stp>11/28/2007</stp>
        <stp>11/28/2007</stp>
        <stp>[Fixed Income  Prices 2004-2009.xlsx]TIPS!R751C68</stp>
        <tr r="BP751" s="1"/>
      </tp>
      <tp>
        <v>1.0886400000000001</v>
        <stp/>
        <stp>##V3_BDHV12</stp>
        <stp>912828GD6 Govt</stp>
        <stp>IDX_RATIO</stp>
        <stp>10/16/2008</stp>
        <stp>10/16/2008</stp>
        <stp>[Fixed Income  Prices 2004-2009.xlsx]TIPS!R465C84</stp>
        <tr r="CF465" s="1"/>
      </tp>
      <tp>
        <v>1.125</v>
        <stp/>
        <stp>##V3_BDHV12</stp>
        <stp>912828EA4 Govt</stp>
        <stp>IDX_RATIO</stp>
        <stp>11/27/2008</stp>
        <stp>11/27/2008</stp>
        <stp>[Fixed Income  Prices 2004-2009.xlsx]TIPS!R883C72</stp>
        <tr r="BT883" s="1"/>
      </tp>
      <tp>
        <v>1.14975</v>
        <stp/>
        <stp>##V3_BDHV12</stp>
        <stp>912828DH0 Govt</stp>
        <stp>IDX_RATIO</stp>
        <stp>10/16/2008</stp>
        <stp>10/16/2008</stp>
        <stp>[Fixed Income  Prices 2004-2009.xlsx]TIPS!R982C68</stp>
        <tr r="BP982" s="1"/>
      </tp>
      <tp>
        <v>1.1025100000000001</v>
        <stp/>
        <stp>##V3_BDHV12</stp>
        <stp>912828ET3 Govt</stp>
        <stp>IDX_RATIO</stp>
        <stp>11/27/2008</stp>
        <stp>11/27/2008</stp>
        <stp>[Fixed Income  Prices 2004-2009.xlsx]TIPS!R755C76</stp>
        <tr r="BX755" s="1"/>
      </tp>
      <tp>
        <v>1.1030199999999999</v>
        <stp/>
        <stp>##V3_BDHV12</stp>
        <stp>912828ET3 Govt</stp>
        <stp>IDX_RATIO</stp>
        <stp>11/17/2008</stp>
        <stp>11/17/2008</stp>
        <stp>[Fixed Income  Prices 2004-2009.xlsx]TIPS!R747C76</stp>
        <tr r="BX747" s="1"/>
      </tp>
      <tp>
        <v>1.0298799999999999</v>
        <stp/>
        <stp>##V3_BDHV12</stp>
        <stp>912828HN3 Govt</stp>
        <stp>IDX_RATIO</stp>
        <stp>10/27/2009</stp>
        <stp>10/27/2009</stp>
        <stp>[Fixed Income  Prices 2004-2009.xlsx]TIPS!R473C92</stp>
        <tr r="CN473" s="1"/>
      </tp>
      <tp>
        <v>1.06325</v>
        <stp/>
        <stp>##V3_BDHV12</stp>
        <stp>912828GN4 Govt</stp>
        <stp>IDX_RATIO</stp>
        <stp>10/27/2009</stp>
        <stp>10/27/2009</stp>
        <stp>[Fixed Income  Prices 2004-2009.xlsx]TIPS!R660C40</stp>
        <tr r="AN660" s="1"/>
      </tp>
      <tp>
        <v>1.10612</v>
        <stp/>
        <stp>##V3_BDHV12</stp>
        <stp>912828ET3 Govt</stp>
        <stp>IDX_RATIO</stp>
        <stp>10/16/2008</stp>
        <stp>10/16/2008</stp>
        <stp>[Fixed Income  Prices 2004-2009.xlsx]TIPS!R725C76</stp>
        <tr r="BX725" s="1"/>
      </tp>
      <tp>
        <v>1.03057</v>
        <stp/>
        <stp>##V3_BDHV12</stp>
        <stp>912828HN3 Govt</stp>
        <stp>IDX_RATIO</stp>
        <stp>11/16/2009</stp>
        <stp>11/16/2009</stp>
        <stp>[Fixed Income  Prices 2004-2009.xlsx]TIPS!R487C92</stp>
        <tr r="CN487" s="1"/>
      </tp>
      <tp>
        <v>1.07009</v>
        <stp/>
        <stp>##V3_BDHV12</stp>
        <stp>912828GN4 Govt</stp>
        <stp>IDX_RATIO</stp>
        <stp>12/24/2008</stp>
        <stp>12/24/2008</stp>
        <stp>[Fixed Income  Prices 2004-2009.xlsx]TIPS!R441C40</stp>
        <tr r="AN441" s="1"/>
      </tp>
      <tp>
        <v>1.0639700000000001</v>
        <stp/>
        <stp>##V3_BDHV12</stp>
        <stp>912828GN4 Govt</stp>
        <stp>IDX_RATIO</stp>
        <stp>11/16/2009</stp>
        <stp>11/16/2009</stp>
        <stp>[Fixed Income  Prices 2004-2009.xlsx]TIPS!R674C40</stp>
        <tr r="AN674" s="1"/>
      </tp>
      <tp>
        <v>1.06908</v>
        <stp/>
        <stp>##V3_BDHV12</stp>
        <stp>912828FL9 Govt</stp>
        <stp>IDX_RATIO</stp>
        <stp>11/16/2009</stp>
        <stp>11/16/2009</stp>
        <stp>[Fixed Income  Prices 2004-2009.xlsx]TIPS!R877C80</stp>
        <tr r="CB877" s="1"/>
      </tp>
      <tp>
        <v>1.0783700000000001</v>
        <stp/>
        <stp>##V3_BDHV12</stp>
        <stp>912828GN4 Govt</stp>
        <stp>IDX_RATIO</stp>
        <stp>11/27/2008</stp>
        <stp>11/27/2008</stp>
        <stp>[Fixed Income  Prices 2004-2009.xlsx]TIPS!R422C40</stp>
        <tr r="AN422" s="1"/>
      </tp>
      <tp>
        <v>1.0788599999999999</v>
        <stp/>
        <stp>##V3_BDHV12</stp>
        <stp>912828GN4 Govt</stp>
        <stp>IDX_RATIO</stp>
        <stp>11/17/2008</stp>
        <stp>11/17/2008</stp>
        <stp>[Fixed Income  Prices 2004-2009.xlsx]TIPS!R414C40</stp>
        <tr r="AN414" s="1"/>
      </tp>
      <tp>
        <v>1.09405</v>
        <stp/>
        <stp>##V3_BDHV12</stp>
        <stp>912828ET3 Govt</stp>
        <stp>IDX_RATIO</stp>
        <stp>12/24/2008</stp>
        <stp>12/24/2008</stp>
        <stp>[Fixed Income  Prices 2004-2009.xlsx]TIPS!R774C76</stp>
        <tr r="BX774" s="1"/>
      </tp>
      <tp>
        <v>1.10023</v>
        <stp/>
        <stp>##V3_BDHV12</stp>
        <stp>912828CZ1 Govt</stp>
        <stp>IDX_RATIO</stp>
        <stp>11/28/2007</stp>
        <stp>11/28/2007</stp>
        <stp>[Fixed Income  Prices 2004-2009.xlsx]TIPS!R807C24</stp>
        <tr r="X807" s="1"/>
      </tp>
      <tp>
        <v>1.06836</v>
        <stp/>
        <stp>##V3_BDHV12</stp>
        <stp>912828FL9 Govt</stp>
        <stp>IDX_RATIO</stp>
        <stp>10/27/2009</stp>
        <stp>10/27/2009</stp>
        <stp>[Fixed Income  Prices 2004-2009.xlsx]TIPS!R863C80</stp>
        <tr r="CB863" s="1"/>
      </tp>
      <tp>
        <v>1.0056799999999999</v>
        <stp/>
        <stp>##V3_BDHV12</stp>
        <stp>912828GX2 Govt</stp>
        <stp>IDX_RATIO</stp>
        <stp>11/28/2007</stp>
        <stp>11/28/2007</stp>
        <stp>[Fixed Income  Prices 2004-2009.xlsx]TIPS!R104C88</stp>
        <tr r="CJ104" s="1"/>
      </tp>
      <tp>
        <v>1.12612</v>
        <stp/>
        <stp>##V3_BDHV12</stp>
        <stp>912828BW9 Govt</stp>
        <stp>IDX_RATIO</stp>
        <stp>10/19/2007</stp>
        <stp>10/19/2007</stp>
        <stp>[Fixed Income  Prices 2004-2009.xlsx]TIPS!R848C56</stp>
        <tr r="BD848" s="1"/>
      </tp>
      <tp>
        <v>1.1254500000000001</v>
        <stp/>
        <stp>##V3_BDHV12</stp>
        <stp>912828BW9 Govt</stp>
        <stp>IDX_RATIO</stp>
        <stp>10/29/2007</stp>
        <stp>10/29/2007</stp>
        <stp>[Fixed Income  Prices 2004-2009.xlsx]TIPS!R854C56</stp>
        <tr r="BD854" s="1"/>
      </tp>
      <tp>
        <v>1.13225</v>
        <stp/>
        <stp>##V3_BDHV12</stp>
        <stp>912828BD1 Govt</stp>
        <stp>IDX_RATIO</stp>
        <stp>10/29/2007</stp>
        <stp>10/29/2007</stp>
        <stp>[Fixed Income  Prices 2004-2009.xlsx]TIPS!R854C52</stp>
        <tr r="AZ854" s="1"/>
      </tp>
      <tp>
        <v>1.09399</v>
        <stp/>
        <stp>##V3_BDHV12</stp>
        <stp>912828FB1 Govt</stp>
        <stp>IDX_RATIO</stp>
        <stp>12/24/2008</stp>
        <stp>12/24/2008</stp>
        <stp>[Fixed Income  Prices 2004-2009.xlsx]TIPS!R701C32</stp>
        <tr r="AF701" s="1"/>
      </tp>
      <tp>
        <v>1.1329199999999999</v>
        <stp/>
        <stp>##V3_BDHV12</stp>
        <stp>912828BD1 Govt</stp>
        <stp>IDX_RATIO</stp>
        <stp>10/19/2007</stp>
        <stp>10/19/2007</stp>
        <stp>[Fixed Income  Prices 2004-2009.xlsx]TIPS!R848C52</stp>
        <tr r="AZ848" s="1"/>
      </tp>
      <tp>
        <v>1.0069699999999999</v>
        <stp/>
        <stp>##V3_BDHV12</stp>
        <stp>912828JE1 Govt</stp>
        <stp>IDX_RATIO</stp>
        <stp>12/24/2008</stp>
        <stp>12/24/2008</stp>
        <stp>[Fixed Income  Prices 2004-2009.xlsx]TIPS!R123C96</stp>
        <tr r="CR123" s="1"/>
      </tp>
      <tp>
        <v>1.08189</v>
        <stp/>
        <stp>##V3_BDHV12</stp>
        <stp>912828GN4 Govt</stp>
        <stp>IDX_RATIO</stp>
        <stp>10/16/2008</stp>
        <stp>10/16/2008</stp>
        <stp>[Fixed Income  Prices 2004-2009.xlsx]TIPS!R392C40</stp>
        <tr r="AN392" s="1"/>
      </tp>
      <tp>
        <v>1.0012099999999999</v>
        <stp/>
        <stp>##V3_BDHV12</stp>
        <stp>912828JE1 Govt</stp>
        <stp>IDX_RATIO</stp>
        <stp>11/16/2009</stp>
        <stp>11/16/2009</stp>
        <stp>[Fixed Income  Prices 2004-2009.xlsx]TIPS!R356C96</stp>
        <tr r="CR356" s="1"/>
      </tp>
      <tp>
        <v>1.0050300000000001</v>
        <stp/>
        <stp>##V3_BDHV12</stp>
        <stp>912828FL9 Govt</stp>
        <stp>IDX_RATIO</stp>
        <stp>11/29/2006</stp>
        <stp>11/29/2006</stp>
        <stp>[Fixed Income  Prices 2004-2009.xlsx]TIPS!R104C80</stp>
        <tr r="CB104" s="1"/>
      </tp>
      <tp>
        <v>1.1280399999999999</v>
        <stp/>
        <stp>##V3_BDHV12</stp>
        <stp>912828BW9 Govt</stp>
        <stp>IDX_RATIO</stp>
        <stp>11/28/2007</stp>
        <stp>11/28/2007</stp>
        <stp>[Fixed Income  Prices 2004-2009.xlsx]TIPS!R876C56</stp>
        <tr r="BD876" s="1"/>
      </tp>
      <tp>
        <v>1.13486</v>
        <stp/>
        <stp>##V3_BDHV12</stp>
        <stp>912828BD1 Govt</stp>
        <stp>IDX_RATIO</stp>
        <stp>11/28/2007</stp>
        <stp>11/28/2007</stp>
        <stp>[Fixed Income  Prices 2004-2009.xlsx]TIPS!R876C52</stp>
        <tr r="AZ876" s="1"/>
      </tp>
      <tp>
        <v>1.00054</v>
        <stp/>
        <stp>##V3_BDHV12</stp>
        <stp>912828JE1 Govt</stp>
        <stp>IDX_RATIO</stp>
        <stp>10/27/2009</stp>
        <stp>10/27/2009</stp>
        <stp>[Fixed Income  Prices 2004-2009.xlsx]TIPS!R342C96</stp>
        <tr r="CR342" s="1"/>
      </tp>
      <tp>
        <v>1.0365</v>
        <stp/>
        <stp>##V3_BDHV12</stp>
        <stp>912828HN3 Govt</stp>
        <stp>IDX_RATIO</stp>
        <stp>12/24/2008</stp>
        <stp>12/24/2008</stp>
        <stp>[Fixed Income  Prices 2004-2009.xlsx]TIPS!R254C92</stp>
        <tr r="CN254" s="1"/>
      </tp>
      <tp>
        <v>1.10388</v>
        <stp/>
        <stp>##V3_BDHV12</stp>
        <stp>912828CP3 Govt</stp>
        <stp>IDX_RATIO</stp>
        <stp>10/19/2007</stp>
        <stp>10/19/2007</stp>
        <stp>[Fixed Income  Prices 2004-2009.xlsx]TIPS!R848C64</stp>
        <tr r="BL848" s="1"/>
      </tp>
      <tp>
        <v>1.1032200000000001</v>
        <stp/>
        <stp>##V3_BDHV12</stp>
        <stp>912828CP3 Govt</stp>
        <stp>IDX_RATIO</stp>
        <stp>10/29/2007</stp>
        <stp>10/29/2007</stp>
        <stp>[Fixed Income  Prices 2004-2009.xlsx]TIPS!R854C64</stp>
        <tr r="BL854" s="1"/>
      </tp>
      <tp>
        <v>1.0318000000000001</v>
        <stp/>
        <stp>##V3_BDHV12</stp>
        <stp>912828GD6 Govt</stp>
        <stp>IDX_RATIO</stp>
        <stp>10/19/2007</stp>
        <stp>10/19/2007</stp>
        <stp>[Fixed Income  Prices 2004-2009.xlsx]TIPS!R206C84</stp>
        <tr r="CF206" s="1"/>
      </tp>
      <tp>
        <v>1.0311900000000001</v>
        <stp/>
        <stp>##V3_BDHV12</stp>
        <stp>912828GD6 Govt</stp>
        <stp>IDX_RATIO</stp>
        <stp>10/29/2007</stp>
        <stp>10/29/2007</stp>
        <stp>[Fixed Income  Prices 2004-2009.xlsx]TIPS!R212C84</stp>
        <tr r="CF212" s="1"/>
      </tp>
      <tp>
        <v>1.1565799999999999</v>
        <stp/>
        <stp>##V3_BDHV12</stp>
        <stp>912828AF7 Govt</stp>
        <stp>IDX_RATIO</stp>
        <stp>10/29/2007</stp>
        <stp>10/29/2007</stp>
        <stp>[Fixed Income  Prices 2004-2009.xlsx]TIPS!R854C44</stp>
        <tr r="AR854" s="1"/>
      </tp>
      <tp>
        <v>1.10297</v>
        <stp/>
        <stp>##V3_BDHV12</stp>
        <stp>912828FB1 Govt</stp>
        <stp>IDX_RATIO</stp>
        <stp>11/17/2008</stp>
        <stp>11/17/2008</stp>
        <stp>[Fixed Income  Prices 2004-2009.xlsx]TIPS!R674C32</stp>
        <tr r="AF674" s="1"/>
      </tp>
      <tp>
        <v>1.15727</v>
        <stp/>
        <stp>##V3_BDHV12</stp>
        <stp>912828AF7 Govt</stp>
        <stp>IDX_RATIO</stp>
        <stp>10/19/2007</stp>
        <stp>10/19/2007</stp>
        <stp>[Fixed Income  Prices 2004-2009.xlsx]TIPS!R848C44</stp>
        <tr r="AR848" s="1"/>
      </tp>
      <tp>
        <v>1.02972</v>
        <stp/>
        <stp>##V3_BDHV12</stp>
        <stp>912828FL9 Govt</stp>
        <stp>IDX_RATIO</stp>
        <stp>10/29/2007</stp>
        <stp>10/29/2007</stp>
        <stp>[Fixed Income  Prices 2004-2009.xlsx]TIPS!R342C80</stp>
        <tr r="CB342" s="1"/>
      </tp>
      <tp>
        <v>1.10246</v>
        <stp/>
        <stp>##V3_BDHV12</stp>
        <stp>912828FB1 Govt</stp>
        <stp>IDX_RATIO</stp>
        <stp>11/27/2008</stp>
        <stp>11/27/2008</stp>
        <stp>[Fixed Income  Prices 2004-2009.xlsx]TIPS!R682C32</stp>
        <tr r="AF682" s="1"/>
      </tp>
      <tp>
        <v>1.0445199999999999</v>
        <stp/>
        <stp>##V3_BDHV12</stp>
        <stp>912828HN3 Govt</stp>
        <stp>IDX_RATIO</stp>
        <stp>11/27/2008</stp>
        <stp>11/27/2008</stp>
        <stp>[Fixed Income  Prices 2004-2009.xlsx]TIPS!R235C92</stp>
        <tr r="CN235" s="1"/>
      </tp>
      <tp>
        <v>1.03033</v>
        <stp/>
        <stp>##V3_BDHV12</stp>
        <stp>912828FL9 Govt</stp>
        <stp>IDX_RATIO</stp>
        <stp>10/19/2007</stp>
        <stp>10/19/2007</stp>
        <stp>[Fixed Income  Prices 2004-2009.xlsx]TIPS!R336C80</stp>
        <tr r="CB336" s="1"/>
      </tp>
      <tp>
        <v>1.0449999999999999</v>
        <stp/>
        <stp>##V3_BDHV12</stp>
        <stp>912828HN3 Govt</stp>
        <stp>IDX_RATIO</stp>
        <stp>11/17/2008</stp>
        <stp>11/17/2008</stp>
        <stp>[Fixed Income  Prices 2004-2009.xlsx]TIPS!R227C92</stp>
        <tr r="CN227" s="1"/>
      </tp>
      <tp>
        <v>1.1057600000000001</v>
        <stp/>
        <stp>##V3_BDHV12</stp>
        <stp>912828CP3 Govt</stp>
        <stp>IDX_RATIO</stp>
        <stp>11/28/2007</stp>
        <stp>11/28/2007</stp>
        <stp>[Fixed Income  Prices 2004-2009.xlsx]TIPS!R876C64</stp>
        <tr r="BL876" s="1"/>
      </tp>
      <tp>
        <v>1.03356</v>
        <stp/>
        <stp>##V3_BDHV12</stp>
        <stp>912828GD6 Govt</stp>
        <stp>IDX_RATIO</stp>
        <stp>11/28/2007</stp>
        <stp>11/28/2007</stp>
        <stp>[Fixed Income  Prices 2004-2009.xlsx]TIPS!R234C84</stp>
        <tr r="CF234" s="1"/>
      </tp>
      <tp>
        <v>1.0147600000000001</v>
        <stp/>
        <stp>##V3_BDHV12</stp>
        <stp>912828JE1 Govt</stp>
        <stp>IDX_RATIO</stp>
        <stp>11/27/2008</stp>
        <stp>11/27/2008</stp>
        <stp>[Fixed Income  Prices 2004-2009.xlsx]TIPS!R104C96</stp>
        <tr r="CR104" s="1"/>
      </tp>
      <tp>
        <v>1.1060699999999999</v>
        <stp/>
        <stp>##V3_BDHV12</stp>
        <stp>912828FB1 Govt</stp>
        <stp>IDX_RATIO</stp>
        <stp>10/16/2008</stp>
        <stp>10/16/2008</stp>
        <stp>[Fixed Income  Prices 2004-2009.xlsx]TIPS!R652C32</stp>
        <tr r="AF652" s="1"/>
      </tp>
      <tp>
        <v>1.1592500000000001</v>
        <stp/>
        <stp>##V3_BDHV12</stp>
        <stp>912828AF7 Govt</stp>
        <stp>IDX_RATIO</stp>
        <stp>11/28/2007</stp>
        <stp>11/28/2007</stp>
        <stp>[Fixed Income  Prices 2004-2009.xlsx]TIPS!R876C44</stp>
        <tr r="AR876" s="1"/>
      </tp>
      <tp>
        <v>1.03209</v>
        <stp/>
        <stp>##V3_BDHV12</stp>
        <stp>912828FL9 Govt</stp>
        <stp>IDX_RATIO</stp>
        <stp>11/28/2007</stp>
        <stp>11/28/2007</stp>
        <stp>[Fixed Income  Prices 2004-2009.xlsx]TIPS!R364C80</stp>
        <tr r="CB364" s="1"/>
      </tp>
      <tp>
        <v>1.0479400000000001</v>
        <stp/>
        <stp>##V3_BDHV12</stp>
        <stp>912828HN3 Govt</stp>
        <stp>IDX_RATIO</stp>
        <stp>10/16/2008</stp>
        <stp>10/16/2008</stp>
        <stp>[Fixed Income  Prices 2004-2009.xlsx]TIPS!R205C92</stp>
        <tr r="CN205" s="1"/>
      </tp>
      <tp>
        <v>0.99775999999999998</v>
        <stp/>
        <stp>##V3_BDHV12</stp>
        <stp>912828FL9 Govt</stp>
        <stp>IDX_RATIO</stp>
        <stp>2/1/2007</stp>
        <stp>2/1/2007</stp>
        <stp>[Fixed Income  Prices 2004-2009.xlsx]TIPS!R150C80</stp>
        <tr r="CB150" s="1"/>
      </tp>
      <tp>
        <v>0.99782000000000004</v>
        <stp/>
        <stp>##V3_BDHV12</stp>
        <stp>912828FL9 Govt</stp>
        <stp>IDX_RATIO</stp>
        <stp>2/2/2007</stp>
        <stp>2/2/2007</stp>
        <stp>[Fixed Income  Prices 2004-2009.xlsx]TIPS!R151C80</stp>
        <tr r="CB151" s="1"/>
      </tp>
      <tp>
        <v>0.99797999999999998</v>
        <stp/>
        <stp>##V3_BDHV12</stp>
        <stp>912828FL9 Govt</stp>
        <stp>IDX_RATIO</stp>
        <stp>2/5/2007</stp>
        <stp>2/5/2007</stp>
        <stp>[Fixed Income  Prices 2004-2009.xlsx]TIPS!R152C80</stp>
        <tr r="CB152" s="1"/>
      </tp>
      <tp>
        <v>0.99807999999999997</v>
        <stp/>
        <stp>##V3_BDHV12</stp>
        <stp>912828FL9 Govt</stp>
        <stp>IDX_RATIO</stp>
        <stp>2/7/2007</stp>
        <stp>2/7/2007</stp>
        <stp>[Fixed Income  Prices 2004-2009.xlsx]TIPS!R154C80</stp>
        <tr r="CB154" s="1"/>
      </tp>
      <tp>
        <v>0.99802999999999997</v>
        <stp/>
        <stp>##V3_BDHV12</stp>
        <stp>912828FL9 Govt</stp>
        <stp>IDX_RATIO</stp>
        <stp>2/6/2007</stp>
        <stp>2/6/2007</stp>
        <stp>[Fixed Income  Prices 2004-2009.xlsx]TIPS!R153C80</stp>
        <tr r="CB153" s="1"/>
      </tp>
      <tp>
        <v>0.99819000000000002</v>
        <stp/>
        <stp>##V3_BDHV12</stp>
        <stp>912828FL9 Govt</stp>
        <stp>IDX_RATIO</stp>
        <stp>2/9/2007</stp>
        <stp>2/9/2007</stp>
        <stp>[Fixed Income  Prices 2004-2009.xlsx]TIPS!R156C80</stp>
        <tr r="CB156" s="1"/>
      </tp>
      <tp>
        <v>0.99814000000000003</v>
        <stp/>
        <stp>##V3_BDHV12</stp>
        <stp>912828FL9 Govt</stp>
        <stp>IDX_RATIO</stp>
        <stp>2/8/2007</stp>
        <stp>2/8/2007</stp>
        <stp>[Fixed Income  Prices 2004-2009.xlsx]TIPS!R155C80</stp>
        <tr r="CB155" s="1"/>
      </tp>
      <tp>
        <v>1.0909800000000001</v>
        <stp/>
        <stp>##V3_BDHV12</stp>
        <stp>912828BW9 Govt</stp>
        <stp>IDX_RATIO</stp>
        <stp>2/9/2007</stp>
        <stp>2/9/2007</stp>
        <stp>[Fixed Income  Prices 2004-2009.xlsx]TIPS!R668C56</stp>
        <tr r="BD668" s="1"/>
      </tp>
      <tp>
        <v>1.09093</v>
        <stp/>
        <stp>##V3_BDHV12</stp>
        <stp>912828BW9 Govt</stp>
        <stp>IDX_RATIO</stp>
        <stp>2/8/2007</stp>
        <stp>2/8/2007</stp>
        <stp>[Fixed Income  Prices 2004-2009.xlsx]TIPS!R667C56</stp>
        <tr r="BD667" s="1"/>
      </tp>
      <tp>
        <v>1.09087</v>
        <stp/>
        <stp>##V3_BDHV12</stp>
        <stp>912828BW9 Govt</stp>
        <stp>IDX_RATIO</stp>
        <stp>2/7/2007</stp>
        <stp>2/7/2007</stp>
        <stp>[Fixed Income  Prices 2004-2009.xlsx]TIPS!R666C56</stp>
        <tr r="BD666" s="1"/>
      </tp>
      <tp>
        <v>1.0908100000000001</v>
        <stp/>
        <stp>##V3_BDHV12</stp>
        <stp>912828BW9 Govt</stp>
        <stp>IDX_RATIO</stp>
        <stp>2/6/2007</stp>
        <stp>2/6/2007</stp>
        <stp>[Fixed Income  Prices 2004-2009.xlsx]TIPS!R665C56</stp>
        <tr r="BD665" s="1"/>
      </tp>
      <tp>
        <v>1.0907499999999999</v>
        <stp/>
        <stp>##V3_BDHV12</stp>
        <stp>912828BW9 Govt</stp>
        <stp>IDX_RATIO</stp>
        <stp>2/5/2007</stp>
        <stp>2/5/2007</stp>
        <stp>[Fixed Income  Prices 2004-2009.xlsx]TIPS!R664C56</stp>
        <tr r="BD664" s="1"/>
      </tp>
      <tp>
        <v>1.0905800000000001</v>
        <stp/>
        <stp>##V3_BDHV12</stp>
        <stp>912828BW9 Govt</stp>
        <stp>IDX_RATIO</stp>
        <stp>2/2/2007</stp>
        <stp>2/2/2007</stp>
        <stp>[Fixed Income  Prices 2004-2009.xlsx]TIPS!R663C56</stp>
        <tr r="BD663" s="1"/>
      </tp>
      <tp>
        <v>1.0905199999999999</v>
        <stp/>
        <stp>##V3_BDHV12</stp>
        <stp>912828BW9 Govt</stp>
        <stp>IDX_RATIO</stp>
        <stp>2/1/2007</stp>
        <stp>2/1/2007</stp>
        <stp>[Fixed Income  Prices 2004-2009.xlsx]TIPS!R662C56</stp>
        <tr r="BD662" s="1"/>
      </tp>
      <tp>
        <v>1.0306599999999999</v>
        <stp/>
        <stp>##V3_BDHV12</stp>
        <stp>912828DH0 Govt</stp>
        <stp>IDX_RATIO</stp>
        <stp>3/1/2006</stp>
        <stp>3/1/2006</stp>
        <stp>[Fixed Income  Prices 2004-2009.xlsx]TIPS!R296C68</stp>
        <tr r="BP296" s="1"/>
      </tp>
      <tp>
        <v>1.0975200000000001</v>
        <stp/>
        <stp>##V3_BDHV12</stp>
        <stp>912828BD1 Govt</stp>
        <stp>IDX_RATIO</stp>
        <stp>2/8/2007</stp>
        <stp>2/8/2007</stp>
        <stp>[Fixed Income  Prices 2004-2009.xlsx]TIPS!R667C52</stp>
        <tr r="AZ667" s="1"/>
      </tp>
      <tp>
        <v>1.09758</v>
        <stp/>
        <stp>##V3_BDHV12</stp>
        <stp>912828BD1 Govt</stp>
        <stp>IDX_RATIO</stp>
        <stp>2/9/2007</stp>
        <stp>2/9/2007</stp>
        <stp>[Fixed Income  Prices 2004-2009.xlsx]TIPS!R668C52</stp>
        <tr r="AZ668" s="1"/>
      </tp>
      <tp>
        <v>1.0311699999999999</v>
        <stp/>
        <stp>##V3_BDHV12</stp>
        <stp>912828DH0 Govt</stp>
        <stp>IDX_RATIO</stp>
        <stp>3/3/2006</stp>
        <stp>3/3/2006</stp>
        <stp>[Fixed Income  Prices 2004-2009.xlsx]TIPS!R298C68</stp>
        <tr r="BP298" s="1"/>
      </tp>
      <tp>
        <v>1.0309200000000001</v>
        <stp/>
        <stp>##V3_BDHV12</stp>
        <stp>912828DH0 Govt</stp>
        <stp>IDX_RATIO</stp>
        <stp>3/2/2006</stp>
        <stp>3/2/2006</stp>
        <stp>[Fixed Income  Prices 2004-2009.xlsx]TIPS!R297C68</stp>
        <tr r="BP297" s="1"/>
      </tp>
      <tp>
        <v>1.03193</v>
        <stp/>
        <stp>##V3_BDHV12</stp>
        <stp>912828DH0 Govt</stp>
        <stp>IDX_RATIO</stp>
        <stp>3/6/2006</stp>
        <stp>3/6/2006</stp>
        <stp>[Fixed Income  Prices 2004-2009.xlsx]TIPS!R299C68</stp>
        <tr r="BP299" s="1"/>
      </tp>
      <tp>
        <v>1.09711</v>
        <stp/>
        <stp>##V3_BDHV12</stp>
        <stp>912828BD1 Govt</stp>
        <stp>IDX_RATIO</stp>
        <stp>2/1/2007</stp>
        <stp>2/1/2007</stp>
        <stp>[Fixed Income  Prices 2004-2009.xlsx]TIPS!R662C52</stp>
        <tr r="AZ662" s="1"/>
      </tp>
      <tp>
        <v>1.09717</v>
        <stp/>
        <stp>##V3_BDHV12</stp>
        <stp>912828BD1 Govt</stp>
        <stp>IDX_RATIO</stp>
        <stp>2/2/2007</stp>
        <stp>2/2/2007</stp>
        <stp>[Fixed Income  Prices 2004-2009.xlsx]TIPS!R663C52</stp>
        <tr r="AZ663" s="1"/>
      </tp>
      <tp>
        <v>1.09734</v>
        <stp/>
        <stp>##V3_BDHV12</stp>
        <stp>912828BD1 Govt</stp>
        <stp>IDX_RATIO</stp>
        <stp>2/5/2007</stp>
        <stp>2/5/2007</stp>
        <stp>[Fixed Income  Prices 2004-2009.xlsx]TIPS!R664C52</stp>
        <tr r="AZ664" s="1"/>
      </tp>
      <tp>
        <v>1.0973999999999999</v>
        <stp/>
        <stp>##V3_BDHV12</stp>
        <stp>912828BD1 Govt</stp>
        <stp>IDX_RATIO</stp>
        <stp>2/6/2007</stp>
        <stp>2/6/2007</stp>
        <stp>[Fixed Income  Prices 2004-2009.xlsx]TIPS!R665C52</stp>
        <tr r="AZ665" s="1"/>
      </tp>
      <tp>
        <v>1.0974600000000001</v>
        <stp/>
        <stp>##V3_BDHV12</stp>
        <stp>912828BD1 Govt</stp>
        <stp>IDX_RATIO</stp>
        <stp>2/7/2007</stp>
        <stp>2/7/2007</stp>
        <stp>[Fixed Income  Prices 2004-2009.xlsx]TIPS!R666C52</stp>
        <tr r="AZ666" s="1"/>
      </tp>
      <tp>
        <v>1.01528</v>
        <stp/>
        <stp>##V3_BDHV12</stp>
        <stp>912828ET3 Govt</stp>
        <stp>IDX_RATIO</stp>
        <stp>2/2/2007</stp>
        <stp>2/2/2007</stp>
        <stp>[Fixed Income  Prices 2004-2009.xlsx]TIPS!R281C76</stp>
        <tr r="BX281" s="1"/>
      </tp>
      <tp>
        <v>1.0152300000000001</v>
        <stp/>
        <stp>##V3_BDHV12</stp>
        <stp>912828ET3 Govt</stp>
        <stp>IDX_RATIO</stp>
        <stp>2/1/2007</stp>
        <stp>2/1/2007</stp>
        <stp>[Fixed Income  Prices 2004-2009.xlsx]TIPS!R280C76</stp>
        <tr r="BX280" s="1"/>
      </tp>
      <tp>
        <v>1.0155000000000001</v>
        <stp/>
        <stp>##V3_BDHV12</stp>
        <stp>912828ET3 Govt</stp>
        <stp>IDX_RATIO</stp>
        <stp>2/6/2007</stp>
        <stp>2/6/2007</stp>
        <stp>[Fixed Income  Prices 2004-2009.xlsx]TIPS!R283C76</stp>
        <tr r="BX283" s="1"/>
      </tp>
      <tp>
        <v>1.01555</v>
        <stp/>
        <stp>##V3_BDHV12</stp>
        <stp>912828ET3 Govt</stp>
        <stp>IDX_RATIO</stp>
        <stp>2/7/2007</stp>
        <stp>2/7/2007</stp>
        <stp>[Fixed Income  Prices 2004-2009.xlsx]TIPS!R284C76</stp>
        <tr r="BX284" s="1"/>
      </tp>
      <tp>
        <v>1.0458499999999999</v>
        <stp/>
        <stp>##V3_BDHV12</stp>
        <stp>912828CP3 Govt</stp>
        <stp>IDX_RATIO</stp>
        <stp>3/8/2006</stp>
        <stp>3/8/2006</stp>
        <stp>[Fixed Income  Prices 2004-2009.xlsx]TIPS!R426C64</stp>
        <tr r="BL426" s="1"/>
      </tp>
      <tp>
        <v>1.0154399999999999</v>
        <stp/>
        <stp>##V3_BDHV12</stp>
        <stp>912828ET3 Govt</stp>
        <stp>IDX_RATIO</stp>
        <stp>2/5/2007</stp>
        <stp>2/5/2007</stp>
        <stp>[Fixed Income  Prices 2004-2009.xlsx]TIPS!R282C76</stp>
        <tr r="BX282" s="1"/>
      </tp>
      <tp>
        <v>1.0461</v>
        <stp/>
        <stp>##V3_BDHV12</stp>
        <stp>912828CP3 Govt</stp>
        <stp>IDX_RATIO</stp>
        <stp>3/9/2006</stp>
        <stp>3/9/2006</stp>
        <stp>[Fixed Income  Prices 2004-2009.xlsx]TIPS!R427C64</stp>
        <tr r="BL427" s="1"/>
      </tp>
      <tp>
        <v>1.0453300000000001</v>
        <stp/>
        <stp>##V3_BDHV12</stp>
        <stp>912828CP3 Govt</stp>
        <stp>IDX_RATIO</stp>
        <stp>3/6/2006</stp>
        <stp>3/6/2006</stp>
        <stp>[Fixed Income  Prices 2004-2009.xlsx]TIPS!R424C64</stp>
        <tr r="BL424" s="1"/>
      </tp>
      <tp>
        <v>1.04559</v>
        <stp/>
        <stp>##V3_BDHV12</stp>
        <stp>912828CP3 Govt</stp>
        <stp>IDX_RATIO</stp>
        <stp>3/7/2006</stp>
        <stp>3/7/2006</stp>
        <stp>[Fixed Income  Prices 2004-2009.xlsx]TIPS!R425C64</stp>
        <tr r="BL425" s="1"/>
      </tp>
      <tp>
        <v>1.0156099999999999</v>
        <stp/>
        <stp>##V3_BDHV12</stp>
        <stp>912828ET3 Govt</stp>
        <stp>IDX_RATIO</stp>
        <stp>2/8/2007</stp>
        <stp>2/8/2007</stp>
        <stp>[Fixed Income  Prices 2004-2009.xlsx]TIPS!R285C76</stp>
        <tr r="BX285" s="1"/>
      </tp>
      <tp>
        <v>1.01566</v>
        <stp/>
        <stp>##V3_BDHV12</stp>
        <stp>912828ET3 Govt</stp>
        <stp>IDX_RATIO</stp>
        <stp>2/9/2007</stp>
        <stp>2/9/2007</stp>
        <stp>[Fixed Income  Prices 2004-2009.xlsx]TIPS!R286C76</stp>
        <tr r="BX286" s="1"/>
      </tp>
      <tp>
        <v>1.0443100000000001</v>
        <stp/>
        <stp>##V3_BDHV12</stp>
        <stp>912828CP3 Govt</stp>
        <stp>IDX_RATIO</stp>
        <stp>3/2/2006</stp>
        <stp>3/2/2006</stp>
        <stp>[Fixed Income  Prices 2004-2009.xlsx]TIPS!R422C64</stp>
        <tr r="BL422" s="1"/>
      </tp>
      <tp>
        <v>1.0445599999999999</v>
        <stp/>
        <stp>##V3_BDHV12</stp>
        <stp>912828CP3 Govt</stp>
        <stp>IDX_RATIO</stp>
        <stp>3/3/2006</stp>
        <stp>3/3/2006</stp>
        <stp>[Fixed Income  Prices 2004-2009.xlsx]TIPS!R423C64</stp>
        <tr r="BL423" s="1"/>
      </tp>
      <tp>
        <v>1.0440499999999999</v>
        <stp/>
        <stp>##V3_BDHV12</stp>
        <stp>912828CP3 Govt</stp>
        <stp>IDX_RATIO</stp>
        <stp>3/1/2006</stp>
        <stp>3/1/2006</stp>
        <stp>[Fixed Income  Prices 2004-2009.xlsx]TIPS!R421C64</stp>
        <tr r="BL421" s="1"/>
      </tp>
      <tp>
        <v>1.09643</v>
        <stp/>
        <stp>##V3_BDHV12</stp>
        <stp>912828AF7 Govt</stp>
        <stp>IDX_RATIO</stp>
        <stp>3/8/2006</stp>
        <stp>3/8/2006</stp>
        <stp>[Fixed Income  Prices 2004-2009.xlsx]TIPS!R426C44</stp>
        <tr r="AR426" s="1"/>
      </tp>
      <tp>
        <v>1.03244</v>
        <stp/>
        <stp>##V3_BDHV12</stp>
        <stp>912828DH0 Govt</stp>
        <stp>IDX_RATIO</stp>
        <stp>3/8/2006</stp>
        <stp>3/8/2006</stp>
        <stp>[Fixed Income  Prices 2004-2009.xlsx]TIPS!R301C68</stp>
        <tr r="BP301" s="1"/>
      </tp>
      <tp>
        <v>1.0326900000000001</v>
        <stp/>
        <stp>##V3_BDHV12</stp>
        <stp>912828DH0 Govt</stp>
        <stp>IDX_RATIO</stp>
        <stp>3/9/2006</stp>
        <stp>3/9/2006</stp>
        <stp>[Fixed Income  Prices 2004-2009.xlsx]TIPS!R302C68</stp>
        <tr r="BP302" s="1"/>
      </tp>
      <tp>
        <v>1.0967</v>
        <stp/>
        <stp>##V3_BDHV12</stp>
        <stp>912828AF7 Govt</stp>
        <stp>IDX_RATIO</stp>
        <stp>3/9/2006</stp>
        <stp>3/9/2006</stp>
        <stp>[Fixed Income  Prices 2004-2009.xlsx]TIPS!R427C44</stp>
        <tr r="AR427" s="1"/>
      </tp>
      <tp>
        <v>1.0945499999999999</v>
        <stp/>
        <stp>##V3_BDHV12</stp>
        <stp>912828AF7 Govt</stp>
        <stp>IDX_RATIO</stp>
        <stp>3/1/2006</stp>
        <stp>3/1/2006</stp>
        <stp>[Fixed Income  Prices 2004-2009.xlsx]TIPS!R421C44</stp>
        <tr r="AR421" s="1"/>
      </tp>
      <tp>
        <v>1.0948199999999999</v>
        <stp/>
        <stp>##V3_BDHV12</stp>
        <stp>912828AF7 Govt</stp>
        <stp>IDX_RATIO</stp>
        <stp>3/2/2006</stp>
        <stp>3/2/2006</stp>
        <stp>[Fixed Income  Prices 2004-2009.xlsx]TIPS!R422C44</stp>
        <tr r="AR422" s="1"/>
      </tp>
      <tp>
        <v>1.0950899999999999</v>
        <stp/>
        <stp>##V3_BDHV12</stp>
        <stp>912828AF7 Govt</stp>
        <stp>IDX_RATIO</stp>
        <stp>3/3/2006</stp>
        <stp>3/3/2006</stp>
        <stp>[Fixed Income  Prices 2004-2009.xlsx]TIPS!R423C44</stp>
        <tr r="AR423" s="1"/>
      </tp>
      <tp>
        <v>1.0959000000000001</v>
        <stp/>
        <stp>##V3_BDHV12</stp>
        <stp>912828AF7 Govt</stp>
        <stp>IDX_RATIO</stp>
        <stp>3/6/2006</stp>
        <stp>3/6/2006</stp>
        <stp>[Fixed Income  Prices 2004-2009.xlsx]TIPS!R424C44</stp>
        <tr r="AR424" s="1"/>
      </tp>
      <tp>
        <v>1.0321800000000001</v>
        <stp/>
        <stp>##V3_BDHV12</stp>
        <stp>912828DH0 Govt</stp>
        <stp>IDX_RATIO</stp>
        <stp>3/7/2006</stp>
        <stp>3/7/2006</stp>
        <stp>[Fixed Income  Prices 2004-2009.xlsx]TIPS!R300C68</stp>
        <tr r="BP300" s="1"/>
      </tp>
      <tp>
        <v>1.09616</v>
        <stp/>
        <stp>##V3_BDHV12</stp>
        <stp>912828AF7 Govt</stp>
        <stp>IDX_RATIO</stp>
        <stp>3/7/2006</stp>
        <stp>3/7/2006</stp>
        <stp>[Fixed Income  Prices 2004-2009.xlsx]TIPS!R425C44</stp>
        <tr r="AR425" s="1"/>
      </tp>
      <tp>
        <v>1.0393300000000001</v>
        <stp/>
        <stp>##V3_BDHV12</stp>
        <stp>912828CZ1 Govt</stp>
        <stp>IDX_RATIO</stp>
        <stp>3/3/2006</stp>
        <stp>3/3/2006</stp>
        <stp>[Fixed Income  Prices 2004-2009.xlsx]TIPS!R354C24</stp>
        <tr r="X354" s="1"/>
      </tp>
      <tp>
        <v>1.03908</v>
        <stp/>
        <stp>##V3_BDHV12</stp>
        <stp>912828CZ1 Govt</stp>
        <stp>IDX_RATIO</stp>
        <stp>3/2/2006</stp>
        <stp>3/2/2006</stp>
        <stp>[Fixed Income  Prices 2004-2009.xlsx]TIPS!R353C24</stp>
        <tr r="X353" s="1"/>
      </tp>
      <tp>
        <v>1.0388200000000001</v>
        <stp/>
        <stp>##V3_BDHV12</stp>
        <stp>912828CZ1 Govt</stp>
        <stp>IDX_RATIO</stp>
        <stp>3/1/2006</stp>
        <stp>3/1/2006</stp>
        <stp>[Fixed Income  Prices 2004-2009.xlsx]TIPS!R352C24</stp>
        <tr r="X352" s="1"/>
      </tp>
      <tp>
        <v>1.06938</v>
        <stp/>
        <stp>##V3_BDHV12</stp>
        <stp>912828CP3 Govt</stp>
        <stp>IDX_RATIO</stp>
        <stp>2/8/2007</stp>
        <stp>2/8/2007</stp>
        <stp>[Fixed Income  Prices 2004-2009.xlsx]TIPS!R667C64</stp>
        <tr r="BL667" s="1"/>
      </tp>
      <tp>
        <v>1.0694399999999999</v>
        <stp/>
        <stp>##V3_BDHV12</stp>
        <stp>912828CP3 Govt</stp>
        <stp>IDX_RATIO</stp>
        <stp>2/9/2007</stp>
        <stp>2/9/2007</stp>
        <stp>[Fixed Income  Prices 2004-2009.xlsx]TIPS!R668C64</stp>
        <tr r="BL668" s="1"/>
      </tp>
      <tp>
        <v>1.04036</v>
        <stp/>
        <stp>##V3_BDHV12</stp>
        <stp>912828CZ1 Govt</stp>
        <stp>IDX_RATIO</stp>
        <stp>3/7/2006</stp>
        <stp>3/7/2006</stp>
        <stp>[Fixed Income  Prices 2004-2009.xlsx]TIPS!R356C24</stp>
        <tr r="X356" s="1"/>
      </tp>
      <tp>
        <v>1.0401</v>
        <stp/>
        <stp>##V3_BDHV12</stp>
        <stp>912828CZ1 Govt</stp>
        <stp>IDX_RATIO</stp>
        <stp>3/6/2006</stp>
        <stp>3/6/2006</stp>
        <stp>[Fixed Income  Prices 2004-2009.xlsx]TIPS!R355C24</stp>
        <tr r="X355" s="1"/>
      </tp>
      <tp>
        <v>1.06904</v>
        <stp/>
        <stp>##V3_BDHV12</stp>
        <stp>912828CP3 Govt</stp>
        <stp>IDX_RATIO</stp>
        <stp>2/2/2007</stp>
        <stp>2/2/2007</stp>
        <stp>[Fixed Income  Prices 2004-2009.xlsx]TIPS!R663C64</stp>
        <tr r="BL663" s="1"/>
      </tp>
      <tp>
        <v>1.04087</v>
        <stp/>
        <stp>##V3_BDHV12</stp>
        <stp>912828CZ1 Govt</stp>
        <stp>IDX_RATIO</stp>
        <stp>3/9/2006</stp>
        <stp>3/9/2006</stp>
        <stp>[Fixed Income  Prices 2004-2009.xlsx]TIPS!R358C24</stp>
        <tr r="X358" s="1"/>
      </tp>
      <tp>
        <v>1.06898</v>
        <stp/>
        <stp>##V3_BDHV12</stp>
        <stp>912828CP3 Govt</stp>
        <stp>IDX_RATIO</stp>
        <stp>2/1/2007</stp>
        <stp>2/1/2007</stp>
        <stp>[Fixed Income  Prices 2004-2009.xlsx]TIPS!R662C64</stp>
        <tr r="BL662" s="1"/>
      </tp>
      <tp>
        <v>1.04061</v>
        <stp/>
        <stp>##V3_BDHV12</stp>
        <stp>912828CZ1 Govt</stp>
        <stp>IDX_RATIO</stp>
        <stp>3/8/2006</stp>
        <stp>3/8/2006</stp>
        <stp>[Fixed Income  Prices 2004-2009.xlsx]TIPS!R357C24</stp>
        <tr r="X357" s="1"/>
      </tp>
      <tp>
        <v>1.0692699999999999</v>
        <stp/>
        <stp>##V3_BDHV12</stp>
        <stp>912828CP3 Govt</stp>
        <stp>IDX_RATIO</stp>
        <stp>2/6/2007</stp>
        <stp>2/6/2007</stp>
        <stp>[Fixed Income  Prices 2004-2009.xlsx]TIPS!R665C64</stp>
        <tr r="BL665" s="1"/>
      </tp>
      <tp>
        <v>1.06932</v>
        <stp/>
        <stp>##V3_BDHV12</stp>
        <stp>912828CP3 Govt</stp>
        <stp>IDX_RATIO</stp>
        <stp>2/7/2007</stp>
        <stp>2/7/2007</stp>
        <stp>[Fixed Income  Prices 2004-2009.xlsx]TIPS!R666C64</stp>
        <tr r="BL666" s="1"/>
      </tp>
      <tp>
        <v>1.06921</v>
        <stp/>
        <stp>##V3_BDHV12</stp>
        <stp>912828CP3 Govt</stp>
        <stp>IDX_RATIO</stp>
        <stp>2/5/2007</stp>
        <stp>2/5/2007</stp>
        <stp>[Fixed Income  Prices 2004-2009.xlsx]TIPS!R664C64</stp>
        <tr r="BL664" s="1"/>
      </tp>
      <tp>
        <v>1.1211100000000001</v>
        <stp/>
        <stp>##V3_BDHV12</stp>
        <stp>912828AF7 Govt</stp>
        <stp>IDX_RATIO</stp>
        <stp>2/8/2007</stp>
        <stp>2/8/2007</stp>
        <stp>[Fixed Income  Prices 2004-2009.xlsx]TIPS!R667C44</stp>
        <tr r="AR667" s="1"/>
      </tp>
      <tp>
        <v>1.12117</v>
        <stp/>
        <stp>##V3_BDHV12</stp>
        <stp>912828AF7 Govt</stp>
        <stp>IDX_RATIO</stp>
        <stp>2/9/2007</stp>
        <stp>2/9/2007</stp>
        <stp>[Fixed Income  Prices 2004-2009.xlsx]TIPS!R668C44</stp>
        <tr r="AR668" s="1"/>
      </tp>
      <tp>
        <v>1.12093</v>
        <stp/>
        <stp>##V3_BDHV12</stp>
        <stp>912828AF7 Govt</stp>
        <stp>IDX_RATIO</stp>
        <stp>2/5/2007</stp>
        <stp>2/5/2007</stp>
        <stp>[Fixed Income  Prices 2004-2009.xlsx]TIPS!R664C44</stp>
        <tr r="AR664" s="1"/>
      </tp>
      <tp>
        <v>1.1209899999999999</v>
        <stp/>
        <stp>##V3_BDHV12</stp>
        <stp>912828AF7 Govt</stp>
        <stp>IDX_RATIO</stp>
        <stp>2/6/2007</stp>
        <stp>2/6/2007</stp>
        <stp>[Fixed Income  Prices 2004-2009.xlsx]TIPS!R665C44</stp>
        <tr r="AR665" s="1"/>
      </tp>
      <tp>
        <v>1.1210500000000001</v>
        <stp/>
        <stp>##V3_BDHV12</stp>
        <stp>912828AF7 Govt</stp>
        <stp>IDX_RATIO</stp>
        <stp>2/7/2007</stp>
        <stp>2/7/2007</stp>
        <stp>[Fixed Income  Prices 2004-2009.xlsx]TIPS!R666C44</stp>
        <tr r="AR666" s="1"/>
      </tp>
      <tp>
        <v>1.12069</v>
        <stp/>
        <stp>##V3_BDHV12</stp>
        <stp>912828AF7 Govt</stp>
        <stp>IDX_RATIO</stp>
        <stp>2/1/2007</stp>
        <stp>2/1/2007</stp>
        <stp>[Fixed Income  Prices 2004-2009.xlsx]TIPS!R662C44</stp>
        <tr r="AR662" s="1"/>
      </tp>
      <tp>
        <v>1.1207499999999999</v>
        <stp/>
        <stp>##V3_BDHV12</stp>
        <stp>912828AF7 Govt</stp>
        <stp>IDX_RATIO</stp>
        <stp>2/2/2007</stp>
        <stp>2/2/2007</stp>
        <stp>[Fixed Income  Prices 2004-2009.xlsx]TIPS!R663C44</stp>
        <tr r="AR663" s="1"/>
      </tp>
      <tp>
        <v>1.06718</v>
        <stp/>
        <stp>##V3_BDHV12</stp>
        <stp>912828BW9 Govt</stp>
        <stp>IDX_RATIO</stp>
        <stp>3/9/2006</stp>
        <stp>3/9/2006</stp>
        <stp>[Fixed Income  Prices 2004-2009.xlsx]TIPS!R427C56</stp>
        <tr r="BD427" s="1"/>
      </tp>
      <tp>
        <v>1.0669200000000001</v>
        <stp/>
        <stp>##V3_BDHV12</stp>
        <stp>912828BW9 Govt</stp>
        <stp>IDX_RATIO</stp>
        <stp>3/8/2006</stp>
        <stp>3/8/2006</stp>
        <stp>[Fixed Income  Prices 2004-2009.xlsx]TIPS!R426C56</stp>
        <tr r="BD426" s="1"/>
      </tp>
      <tp>
        <v>1.0656099999999999</v>
        <stp/>
        <stp>##V3_BDHV12</stp>
        <stp>912828BW9 Govt</stp>
        <stp>IDX_RATIO</stp>
        <stp>3/3/2006</stp>
        <stp>3/3/2006</stp>
        <stp>[Fixed Income  Prices 2004-2009.xlsx]TIPS!R423C56</stp>
        <tr r="BD423" s="1"/>
      </tp>
      <tp>
        <v>1.06535</v>
        <stp/>
        <stp>##V3_BDHV12</stp>
        <stp>912828BW9 Govt</stp>
        <stp>IDX_RATIO</stp>
        <stp>3/2/2006</stp>
        <stp>3/2/2006</stp>
        <stp>[Fixed Income  Prices 2004-2009.xlsx]TIPS!R422C56</stp>
        <tr r="BD422" s="1"/>
      </tp>
      <tp>
        <v>1.06508</v>
        <stp/>
        <stp>##V3_BDHV12</stp>
        <stp>912828BW9 Govt</stp>
        <stp>IDX_RATIO</stp>
        <stp>3/1/2006</stp>
        <stp>3/1/2006</stp>
        <stp>[Fixed Income  Prices 2004-2009.xlsx]TIPS!R421C56</stp>
        <tr r="BD421" s="1"/>
      </tp>
      <tp>
        <v>1.0666599999999999</v>
        <stp/>
        <stp>##V3_BDHV12</stp>
        <stp>912828BW9 Govt</stp>
        <stp>IDX_RATIO</stp>
        <stp>3/7/2006</stp>
        <stp>3/7/2006</stp>
        <stp>[Fixed Income  Prices 2004-2009.xlsx]TIPS!R425C56</stp>
        <tr r="BD425" s="1"/>
      </tp>
      <tp>
        <v>1.0663899999999999</v>
        <stp/>
        <stp>##V3_BDHV12</stp>
        <stp>912828BW9 Govt</stp>
        <stp>IDX_RATIO</stp>
        <stp>3/6/2006</stp>
        <stp>3/6/2006</stp>
        <stp>[Fixed Income  Prices 2004-2009.xlsx]TIPS!R424C56</stp>
        <tr r="BD424" s="1"/>
      </tp>
      <tp>
        <v>1.01352</v>
        <stp/>
        <stp>##V3_BDHV12</stp>
        <stp>912828EA4 Govt</stp>
        <stp>IDX_RATIO</stp>
        <stp>3/8/2006</stp>
        <stp>3/8/2006</stp>
        <stp>[Fixed Income  Prices 2004-2009.xlsx]TIPS!R172C72</stp>
        <tr r="BT172" s="1"/>
      </tp>
      <tp>
        <v>1.0733600000000001</v>
        <stp/>
        <stp>##V3_BDHV12</stp>
        <stp>912828BD1 Govt</stp>
        <stp>IDX_RATIO</stp>
        <stp>3/8/2006</stp>
        <stp>3/8/2006</stp>
        <stp>[Fixed Income  Prices 2004-2009.xlsx]TIPS!R426C52</stp>
        <tr r="AZ426" s="1"/>
      </tp>
      <tp>
        <v>1.01376</v>
        <stp/>
        <stp>##V3_BDHV12</stp>
        <stp>912828EA4 Govt</stp>
        <stp>IDX_RATIO</stp>
        <stp>3/9/2006</stp>
        <stp>3/9/2006</stp>
        <stp>[Fixed Income  Prices 2004-2009.xlsx]TIPS!R173C72</stp>
        <tr r="BT173" s="1"/>
      </tp>
      <tp>
        <v>1.0736300000000001</v>
        <stp/>
        <stp>##V3_BDHV12</stp>
        <stp>912828BD1 Govt</stp>
        <stp>IDX_RATIO</stp>
        <stp>3/9/2006</stp>
        <stp>3/9/2006</stp>
        <stp>[Fixed Income  Prices 2004-2009.xlsx]TIPS!R427C52</stp>
        <tr r="AZ427" s="1"/>
      </tp>
      <tp>
        <v>1.01302</v>
        <stp/>
        <stp>##V3_BDHV12</stp>
        <stp>912828EA4 Govt</stp>
        <stp>IDX_RATIO</stp>
        <stp>3/6/2006</stp>
        <stp>3/6/2006</stp>
        <stp>[Fixed Income  Prices 2004-2009.xlsx]TIPS!R170C72</stp>
        <tr r="BT170" s="1"/>
      </tp>
      <tp>
        <v>1.07284</v>
        <stp/>
        <stp>##V3_BDHV12</stp>
        <stp>912828BD1 Govt</stp>
        <stp>IDX_RATIO</stp>
        <stp>3/6/2006</stp>
        <stp>3/6/2006</stp>
        <stp>[Fixed Income  Prices 2004-2009.xlsx]TIPS!R424C52</stp>
        <tr r="AZ424" s="1"/>
      </tp>
      <tp>
        <v>1.0132699999999999</v>
        <stp/>
        <stp>##V3_BDHV12</stp>
        <stp>912828EA4 Govt</stp>
        <stp>IDX_RATIO</stp>
        <stp>3/7/2006</stp>
        <stp>3/7/2006</stp>
        <stp>[Fixed Income  Prices 2004-2009.xlsx]TIPS!R171C72</stp>
        <tr r="BT171" s="1"/>
      </tp>
      <tp>
        <v>1.0730999999999999</v>
        <stp/>
        <stp>##V3_BDHV12</stp>
        <stp>912828BD1 Govt</stp>
        <stp>IDX_RATIO</stp>
        <stp>3/7/2006</stp>
        <stp>3/7/2006</stp>
        <stp>[Fixed Income  Prices 2004-2009.xlsx]TIPS!R425C52</stp>
        <tr r="AZ425" s="1"/>
      </tp>
      <tp>
        <v>1.0117700000000001</v>
        <stp/>
        <stp>##V3_BDHV12</stp>
        <stp>912828EA4 Govt</stp>
        <stp>IDX_RATIO</stp>
        <stp>3/1/2006</stp>
        <stp>3/1/2006</stp>
        <stp>[Fixed Income  Prices 2004-2009.xlsx]TIPS!R167C72</stp>
        <tr r="BT167" s="1"/>
      </tp>
      <tp>
        <v>1.07152</v>
        <stp/>
        <stp>##V3_BDHV12</stp>
        <stp>912828BD1 Govt</stp>
        <stp>IDX_RATIO</stp>
        <stp>3/1/2006</stp>
        <stp>3/1/2006</stp>
        <stp>[Fixed Income  Prices 2004-2009.xlsx]TIPS!R421C52</stp>
        <tr r="AZ421" s="1"/>
      </tp>
      <tp>
        <v>1.07178</v>
        <stp/>
        <stp>##V3_BDHV12</stp>
        <stp>912828BD1 Govt</stp>
        <stp>IDX_RATIO</stp>
        <stp>3/2/2006</stp>
        <stp>3/2/2006</stp>
        <stp>[Fixed Income  Prices 2004-2009.xlsx]TIPS!R422C52</stp>
        <tr r="AZ422" s="1"/>
      </tp>
      <tp>
        <v>1.01227</v>
        <stp/>
        <stp>##V3_BDHV12</stp>
        <stp>912828EA4 Govt</stp>
        <stp>IDX_RATIO</stp>
        <stp>3/3/2006</stp>
        <stp>3/3/2006</stp>
        <stp>[Fixed Income  Prices 2004-2009.xlsx]TIPS!R169C72</stp>
        <tr r="BT169" s="1"/>
      </tp>
      <tp>
        <v>1.0720499999999999</v>
        <stp/>
        <stp>##V3_BDHV12</stp>
        <stp>912828BD1 Govt</stp>
        <stp>IDX_RATIO</stp>
        <stp>3/3/2006</stp>
        <stp>3/3/2006</stp>
        <stp>[Fixed Income  Prices 2004-2009.xlsx]TIPS!R423C52</stp>
        <tr r="AZ423" s="1"/>
      </tp>
      <tp>
        <v>1.0120199999999999</v>
        <stp/>
        <stp>##V3_BDHV12</stp>
        <stp>912828EA4 Govt</stp>
        <stp>IDX_RATIO</stp>
        <stp>3/2/2006</stp>
        <stp>3/2/2006</stp>
        <stp>[Fixed Income  Prices 2004-2009.xlsx]TIPS!R168C72</stp>
        <tr r="BT168" s="1"/>
      </tp>
      <tp>
        <v>1.0640799999999999</v>
        <stp/>
        <stp>##V3_BDHV12</stp>
        <stp>912828CZ1 Govt</stp>
        <stp>IDX_RATIO</stp>
        <stp>2/9/2007</stp>
        <stp>2/9/2007</stp>
        <stp>[Fixed Income  Prices 2004-2009.xlsx]TIPS!R599C24</stp>
        <tr r="X599" s="1"/>
      </tp>
      <tp>
        <v>1.06403</v>
        <stp/>
        <stp>##V3_BDHV12</stp>
        <stp>912828CZ1 Govt</stp>
        <stp>IDX_RATIO</stp>
        <stp>2/8/2007</stp>
        <stp>2/8/2007</stp>
        <stp>[Fixed Income  Prices 2004-2009.xlsx]TIPS!R598C24</stp>
        <tr r="X598" s="1"/>
      </tp>
      <tp>
        <v>1.0639700000000001</v>
        <stp/>
        <stp>##V3_BDHV12</stp>
        <stp>912828CZ1 Govt</stp>
        <stp>IDX_RATIO</stp>
        <stp>2/7/2007</stp>
        <stp>2/7/2007</stp>
        <stp>[Fixed Income  Prices 2004-2009.xlsx]TIPS!R597C24</stp>
        <tr r="X597" s="1"/>
      </tp>
      <tp>
        <v>1.06392</v>
        <stp/>
        <stp>##V3_BDHV12</stp>
        <stp>912828CZ1 Govt</stp>
        <stp>IDX_RATIO</stp>
        <stp>2/6/2007</stp>
        <stp>2/6/2007</stp>
        <stp>[Fixed Income  Prices 2004-2009.xlsx]TIPS!R596C24</stp>
        <tr r="X596" s="1"/>
      </tp>
      <tp>
        <v>1.06386</v>
        <stp/>
        <stp>##V3_BDHV12</stp>
        <stp>912828CZ1 Govt</stp>
        <stp>IDX_RATIO</stp>
        <stp>2/5/2007</stp>
        <stp>2/5/2007</stp>
        <stp>[Fixed Income  Prices 2004-2009.xlsx]TIPS!R595C24</stp>
        <tr r="X595" s="1"/>
      </tp>
      <tp>
        <v>1.06369</v>
        <stp/>
        <stp>##V3_BDHV12</stp>
        <stp>912828CZ1 Govt</stp>
        <stp>IDX_RATIO</stp>
        <stp>2/2/2007</stp>
        <stp>2/2/2007</stp>
        <stp>[Fixed Income  Prices 2004-2009.xlsx]TIPS!R594C24</stp>
        <tr r="X594" s="1"/>
      </tp>
      <tp>
        <v>1.0636300000000001</v>
        <stp/>
        <stp>##V3_BDHV12</stp>
        <stp>912828CZ1 Govt</stp>
        <stp>IDX_RATIO</stp>
        <stp>2/1/2007</stp>
        <stp>2/1/2007</stp>
        <stp>[Fixed Income  Prices 2004-2009.xlsx]TIPS!R593C24</stp>
        <tr r="X593" s="1"/>
      </tp>
      <tp>
        <v>1.0156099999999999</v>
        <stp/>
        <stp>##V3_BDHV12</stp>
        <stp>912828FB1 Govt</stp>
        <stp>IDX_RATIO</stp>
        <stp>2/9/2007</stp>
        <stp>2/9/2007</stp>
        <stp>[Fixed Income  Prices 2004-2009.xlsx]TIPS!R213C32</stp>
        <tr r="AF213" s="1"/>
      </tp>
      <tp>
        <v>1.01556</v>
        <stp/>
        <stp>##V3_BDHV12</stp>
        <stp>912828FB1 Govt</stp>
        <stp>IDX_RATIO</stp>
        <stp>2/8/2007</stp>
        <stp>2/8/2007</stp>
        <stp>[Fixed Income  Prices 2004-2009.xlsx]TIPS!R212C32</stp>
        <tr r="AF212" s="1"/>
      </tp>
      <tp>
        <v>1.0556700000000001</v>
        <stp/>
        <stp>##V3_BDHV12</stp>
        <stp>912828DH0 Govt</stp>
        <stp>IDX_RATIO</stp>
        <stp>2/8/2007</stp>
        <stp>2/8/2007</stp>
        <stp>[Fixed Income  Prices 2004-2009.xlsx]TIPS!R542C68</stp>
        <tr r="BP542" s="1"/>
      </tp>
      <tp>
        <v>1.0557300000000001</v>
        <stp/>
        <stp>##V3_BDHV12</stp>
        <stp>912828DH0 Govt</stp>
        <stp>IDX_RATIO</stp>
        <stp>2/9/2007</stp>
        <stp>2/9/2007</stp>
        <stp>[Fixed Income  Prices 2004-2009.xlsx]TIPS!R543C68</stp>
        <tr r="BP543" s="1"/>
      </tp>
      <tp>
        <v>1.01518</v>
        <stp/>
        <stp>##V3_BDHV12</stp>
        <stp>912828FB1 Govt</stp>
        <stp>IDX_RATIO</stp>
        <stp>2/1/2007</stp>
        <stp>2/1/2007</stp>
        <stp>[Fixed Income  Prices 2004-2009.xlsx]TIPS!R207C32</stp>
        <tr r="AF207" s="1"/>
      </tp>
      <tp>
        <v>1.0553300000000001</v>
        <stp/>
        <stp>##V3_BDHV12</stp>
        <stp>912828DH0 Govt</stp>
        <stp>IDX_RATIO</stp>
        <stp>2/2/2007</stp>
        <stp>2/2/2007</stp>
        <stp>[Fixed Income  Prices 2004-2009.xlsx]TIPS!R538C68</stp>
        <tr r="BP538" s="1"/>
      </tp>
      <tp>
        <v>1.05528</v>
        <stp/>
        <stp>##V3_BDHV12</stp>
        <stp>912828DH0 Govt</stp>
        <stp>IDX_RATIO</stp>
        <stp>2/1/2007</stp>
        <stp>2/1/2007</stp>
        <stp>[Fixed Income  Prices 2004-2009.xlsx]TIPS!R537C68</stp>
        <tr r="BP537" s="1"/>
      </tp>
      <tp>
        <v>1.0555600000000001</v>
        <stp/>
        <stp>##V3_BDHV12</stp>
        <stp>912828DH0 Govt</stp>
        <stp>IDX_RATIO</stp>
        <stp>2/6/2007</stp>
        <stp>2/6/2007</stp>
        <stp>[Fixed Income  Prices 2004-2009.xlsx]TIPS!R540C68</stp>
        <tr r="BP540" s="1"/>
      </tp>
      <tp>
        <v>1.0152399999999999</v>
        <stp/>
        <stp>##V3_BDHV12</stp>
        <stp>912828FB1 Govt</stp>
        <stp>IDX_RATIO</stp>
        <stp>2/2/2007</stp>
        <stp>2/2/2007</stp>
        <stp>[Fixed Income  Prices 2004-2009.xlsx]TIPS!R208C32</stp>
        <tr r="AF208" s="1"/>
      </tp>
      <tp>
        <v>1.0556099999999999</v>
        <stp/>
        <stp>##V3_BDHV12</stp>
        <stp>912828DH0 Govt</stp>
        <stp>IDX_RATIO</stp>
        <stp>2/7/2007</stp>
        <stp>2/7/2007</stp>
        <stp>[Fixed Income  Prices 2004-2009.xlsx]TIPS!R541C68</stp>
        <tr r="BP541" s="1"/>
      </tp>
      <tp>
        <v>1.0154000000000001</v>
        <stp/>
        <stp>##V3_BDHV12</stp>
        <stp>912828FB1 Govt</stp>
        <stp>IDX_RATIO</stp>
        <stp>2/5/2007</stp>
        <stp>2/5/2007</stp>
        <stp>[Fixed Income  Prices 2004-2009.xlsx]TIPS!R209C32</stp>
        <tr r="AF209" s="1"/>
      </tp>
      <tp>
        <v>1.0155099999999999</v>
        <stp/>
        <stp>##V3_BDHV12</stp>
        <stp>912828FB1 Govt</stp>
        <stp>IDX_RATIO</stp>
        <stp>2/7/2007</stp>
        <stp>2/7/2007</stp>
        <stp>[Fixed Income  Prices 2004-2009.xlsx]TIPS!R211C32</stp>
        <tr r="AF211" s="1"/>
      </tp>
      <tp>
        <v>1.0555000000000001</v>
        <stp/>
        <stp>##V3_BDHV12</stp>
        <stp>912828DH0 Govt</stp>
        <stp>IDX_RATIO</stp>
        <stp>2/5/2007</stp>
        <stp>2/5/2007</stp>
        <stp>[Fixed Income  Prices 2004-2009.xlsx]TIPS!R539C68</stp>
        <tr r="BP539" s="1"/>
      </tp>
      <tp>
        <v>1.01545</v>
        <stp/>
        <stp>##V3_BDHV12</stp>
        <stp>912828FB1 Govt</stp>
        <stp>IDX_RATIO</stp>
        <stp>2/6/2007</stp>
        <stp>2/6/2007</stp>
        <stp>[Fixed Income  Prices 2004-2009.xlsx]TIPS!R210C32</stp>
        <tr r="AF210" s="1"/>
      </tp>
      <tp>
        <v>1.0363199999999999</v>
        <stp/>
        <stp>##V3_BDHV12</stp>
        <stp>912828EA4 Govt</stp>
        <stp>IDX_RATIO</stp>
        <stp>2/8/2007</stp>
        <stp>2/8/2007</stp>
        <stp>[Fixed Income  Prices 2004-2009.xlsx]TIPS!R413C72</stp>
        <tr r="BT413" s="1"/>
      </tp>
      <tp>
        <v>1.0363800000000001</v>
        <stp/>
        <stp>##V3_BDHV12</stp>
        <stp>912828EA4 Govt</stp>
        <stp>IDX_RATIO</stp>
        <stp>2/9/2007</stp>
        <stp>2/9/2007</stp>
        <stp>[Fixed Income  Prices 2004-2009.xlsx]TIPS!R414C72</stp>
        <tr r="BT414" s="1"/>
      </tp>
      <tp>
        <v>1.03599</v>
        <stp/>
        <stp>##V3_BDHV12</stp>
        <stp>912828EA4 Govt</stp>
        <stp>IDX_RATIO</stp>
        <stp>2/2/2007</stp>
        <stp>2/2/2007</stp>
        <stp>[Fixed Income  Prices 2004-2009.xlsx]TIPS!R409C72</stp>
        <tr r="BT409" s="1"/>
      </tp>
      <tp>
        <v>1.0359400000000001</v>
        <stp/>
        <stp>##V3_BDHV12</stp>
        <stp>912828EA4 Govt</stp>
        <stp>IDX_RATIO</stp>
        <stp>2/1/2007</stp>
        <stp>2/1/2007</stp>
        <stp>[Fixed Income  Prices 2004-2009.xlsx]TIPS!R408C72</stp>
        <tr r="BT408" s="1"/>
      </tp>
      <tp>
        <v>1.0362100000000001</v>
        <stp/>
        <stp>##V3_BDHV12</stp>
        <stp>912828EA4 Govt</stp>
        <stp>IDX_RATIO</stp>
        <stp>2/6/2007</stp>
        <stp>2/6/2007</stp>
        <stp>[Fixed Income  Prices 2004-2009.xlsx]TIPS!R411C72</stp>
        <tr r="BT411" s="1"/>
      </tp>
      <tp>
        <v>1.03627</v>
        <stp/>
        <stp>##V3_BDHV12</stp>
        <stp>912828EA4 Govt</stp>
        <stp>IDX_RATIO</stp>
        <stp>2/7/2007</stp>
        <stp>2/7/2007</stp>
        <stp>[Fixed Income  Prices 2004-2009.xlsx]TIPS!R412C72</stp>
        <tr r="BT412" s="1"/>
      </tp>
      <tp>
        <v>1.03616</v>
        <stp/>
        <stp>##V3_BDHV12</stp>
        <stp>912828EA4 Govt</stp>
        <stp>IDX_RATIO</stp>
        <stp>2/5/2007</stp>
        <stp>2/5/2007</stp>
        <stp>[Fixed Income  Prices 2004-2009.xlsx]TIPS!R410C72</stp>
        <tr r="BT410" s="1"/>
      </tp>
      <tp t="e">
        <v>#N/A</v>
        <stp/>
        <stp>##V3_BDHV12</stp>
        <stp>912833KN Govt</stp>
        <stp>YLD_YTM_ASK</stp>
        <stp>20070504</stp>
        <stp>20070511</stp>
        <stp>[Fixed Income  Prices 2004-2009.xlsx]STRIP Yield Curve!R133C11</stp>
        <stp>Days=N</stp>
        <stp>Fill=B</stp>
        <stp>Sort=D</stp>
        <stp>Per=cW</stp>
        <stp>Dts=H</stp>
        <stp>cols=1;rows=2</stp>
        <tr r="K133" s="4"/>
      </tp>
      <tp>
        <v>1.06951</v>
        <stp/>
        <stp>##V3_BDHV12</stp>
        <stp>912810PS1 Govt</stp>
        <stp>IDX_RATIO</stp>
        <stp>9/2/2009</stp>
        <stp>9/2/2009</stp>
        <stp>[Fixed Income  Prices 2004-2009.xlsx]TIPS!R686C116</stp>
        <tr r="DL686" s="1"/>
      </tp>
      <tp>
        <v>1.06945</v>
        <stp/>
        <stp>##V3_BDHV12</stp>
        <stp>912810PS1 Govt</stp>
        <stp>IDX_RATIO</stp>
        <stp>9/3/2009</stp>
        <stp>9/3/2009</stp>
        <stp>[Fixed Income  Prices 2004-2009.xlsx]TIPS!R687C116</stp>
        <tr r="DL687" s="1"/>
      </tp>
      <tp>
        <v>1.0695600000000001</v>
        <stp/>
        <stp>##V3_BDHV12</stp>
        <stp>912810PS1 Govt</stp>
        <stp>IDX_RATIO</stp>
        <stp>9/1/2009</stp>
        <stp>9/1/2009</stp>
        <stp>[Fixed Income  Prices 2004-2009.xlsx]TIPS!R685C116</stp>
        <tr r="DL685" s="1"/>
      </tp>
      <tp>
        <v>1.0692200000000001</v>
        <stp/>
        <stp>##V3_BDHV12</stp>
        <stp>912810PS1 Govt</stp>
        <stp>IDX_RATIO</stp>
        <stp>9/7/2009</stp>
        <stp>9/7/2009</stp>
        <stp>[Fixed Income  Prices 2004-2009.xlsx]TIPS!R689C116</stp>
        <tr r="DL689" s="1"/>
      </tp>
      <tp t="e">
        <v>#N/A</v>
        <stp/>
        <stp>##V3_BDHV12</stp>
        <stp>912833KL Govt</stp>
        <stp>YLD_YTM_ASK</stp>
        <stp>20080208</stp>
        <stp>20080425</stp>
        <stp>[Fixed Income  Prices 2004-2009.xlsx]STRIP Yield Curve!R83C10</stp>
        <stp>Days=N</stp>
        <stp>Fill=B</stp>
        <stp>Sort=D</stp>
        <stp>Per=cW</stp>
        <stp>Dts=H</stp>
        <stp>cols=1;rows=12</stp>
        <tr r="J83" s="4"/>
      </tp>
      <tp>
        <v>1.0693900000000001</v>
        <stp/>
        <stp>##V3_BDHV12</stp>
        <stp>912810PS1 Govt</stp>
        <stp>IDX_RATIO</stp>
        <stp>9/4/2009</stp>
        <stp>9/4/2009</stp>
        <stp>[Fixed Income  Prices 2004-2009.xlsx]TIPS!R688C116</stp>
        <tr r="DL688" s="1"/>
      </tp>
      <tp t="e">
        <v>#N/A</v>
        <stp/>
        <stp>##V3_BDHV12</stp>
        <stp>912833LL Govt</stp>
        <stp>YLD_YTM_ASK</stp>
        <stp>20080208</stp>
        <stp>20080425</stp>
        <stp>[Fixed Income  Prices 2004-2009.xlsx]STRIP Yield Curve!R83C12</stp>
        <stp>Days=N</stp>
        <stp>Fill=B</stp>
        <stp>Sort=D</stp>
        <stp>Per=cW</stp>
        <stp>Dts=H</stp>
        <stp>cols=1;rows=12</stp>
        <tr r="L83" s="4"/>
      </tp>
      <tp>
        <v>1.06911</v>
        <stp/>
        <stp>##V3_BDHV12</stp>
        <stp>912810PS1 Govt</stp>
        <stp>IDX_RATIO</stp>
        <stp>9/9/2009</stp>
        <stp>9/9/2009</stp>
        <stp>[Fixed Income  Prices 2004-2009.xlsx]TIPS!R691C116</stp>
        <tr r="DL691" s="1"/>
      </tp>
      <tp>
        <v>1.06917</v>
        <stp/>
        <stp>##V3_BDHV12</stp>
        <stp>912810PS1 Govt</stp>
        <stp>IDX_RATIO</stp>
        <stp>9/8/2009</stp>
        <stp>9/8/2009</stp>
        <stp>[Fixed Income  Prices 2004-2009.xlsx]TIPS!R690C116</stp>
        <tr r="DL690" s="1"/>
      </tp>
      <tp>
        <v>1.2950200000000001</v>
        <stp/>
        <stp>##V3_BDHV12</stp>
        <stp>9128273T7 Govt</stp>
        <stp>IDX_RATIO</stp>
        <stp>1/8/2008</stp>
        <stp>1/8/2008</stp>
        <stp>[Fixed Income  Prices 2004-2009.xlsx]TIPS!R905C12</stp>
        <tr r="L905" s="1"/>
      </tp>
      <tp>
        <v>1.2952600000000001</v>
        <stp/>
        <stp>##V3_BDHV12</stp>
        <stp>9128273T7 Govt</stp>
        <stp>IDX_RATIO</stp>
        <stp>1/9/2008</stp>
        <stp>1/9/2008</stp>
        <stp>[Fixed Income  Prices 2004-2009.xlsx]TIPS!R906C12</stp>
        <tr r="L906" s="1"/>
      </tp>
      <tp>
        <v>1.29477</v>
        <stp/>
        <stp>##V3_BDHV12</stp>
        <stp>9128273T7 Govt</stp>
        <stp>IDX_RATIO</stp>
        <stp>1/7/2008</stp>
        <stp>1/7/2008</stp>
        <stp>[Fixed Income  Prices 2004-2009.xlsx]TIPS!R904C12</stp>
        <tr r="L904" s="1"/>
      </tp>
      <tp>
        <v>1.29403</v>
        <stp/>
        <stp>##V3_BDHV12</stp>
        <stp>9128273T7 Govt</stp>
        <stp>IDX_RATIO</stp>
        <stp>1/4/2008</stp>
        <stp>1/4/2008</stp>
        <stp>[Fixed Income  Prices 2004-2009.xlsx]TIPS!R903C12</stp>
        <tr r="L903" s="1"/>
      </tp>
      <tp>
        <v>1.2935300000000001</v>
        <stp/>
        <stp>##V3_BDHV12</stp>
        <stp>9128273T7 Govt</stp>
        <stp>IDX_RATIO</stp>
        <stp>1/2/2008</stp>
        <stp>1/2/2008</stp>
        <stp>[Fixed Income  Prices 2004-2009.xlsx]TIPS!R901C12</stp>
        <tr r="L901" s="1"/>
      </tp>
      <tp>
        <v>1.2937799999999999</v>
        <stp/>
        <stp>##V3_BDHV12</stp>
        <stp>9128273T7 Govt</stp>
        <stp>IDX_RATIO</stp>
        <stp>1/3/2008</stp>
        <stp>1/3/2008</stp>
        <stp>[Fixed Income  Prices 2004-2009.xlsx]TIPS!R902C12</stp>
        <tr r="L902" s="1"/>
      </tp>
      <tp>
        <v>1.29328</v>
        <stp/>
        <stp>##V3_BDHV12</stp>
        <stp>9128273T7 Govt</stp>
        <stp>IDX_RATIO</stp>
        <stp>1/1/2008</stp>
        <stp>1/1/2008</stp>
        <stp>[Fixed Income  Prices 2004-2009.xlsx]TIPS!R900C12</stp>
        <tr r="L900" s="1"/>
      </tp>
      <tp>
        <v>1.24376</v>
        <stp/>
        <stp>##V3_BDHV12</stp>
        <stp>9128275W8 Govt</stp>
        <stp>IDX_RATIO</stp>
        <stp>1/9/2008</stp>
        <stp>1/9/2008</stp>
        <stp>[Fixed Income  Prices 2004-2009.xlsx]TIPS!R906C20</stp>
        <tr r="T906" s="1"/>
      </tp>
      <tp>
        <v>1.24352</v>
        <stp/>
        <stp>##V3_BDHV12</stp>
        <stp>9128275W8 Govt</stp>
        <stp>IDX_RATIO</stp>
        <stp>1/8/2008</stp>
        <stp>1/8/2008</stp>
        <stp>[Fixed Income  Prices 2004-2009.xlsx]TIPS!R905C20</stp>
        <tr r="T905" s="1"/>
      </tp>
      <tp>
        <v>1.2432799999999999</v>
        <stp/>
        <stp>##V3_BDHV12</stp>
        <stp>9128275W8 Govt</stp>
        <stp>IDX_RATIO</stp>
        <stp>1/7/2008</stp>
        <stp>1/7/2008</stp>
        <stp>[Fixed Income  Prices 2004-2009.xlsx]TIPS!R904C20</stp>
        <tr r="T904" s="1"/>
      </tp>
      <tp>
        <v>1.24257</v>
        <stp/>
        <stp>##V3_BDHV12</stp>
        <stp>9128275W8 Govt</stp>
        <stp>IDX_RATIO</stp>
        <stp>1/4/2008</stp>
        <stp>1/4/2008</stp>
        <stp>[Fixed Income  Prices 2004-2009.xlsx]TIPS!R903C20</stp>
        <tr r="T903" s="1"/>
      </tp>
      <tp>
        <v>1.2423299999999999</v>
        <stp/>
        <stp>##V3_BDHV12</stp>
        <stp>9128275W8 Govt</stp>
        <stp>IDX_RATIO</stp>
        <stp>1/3/2008</stp>
        <stp>1/3/2008</stp>
        <stp>[Fixed Income  Prices 2004-2009.xlsx]TIPS!R902C20</stp>
        <tr r="T902" s="1"/>
      </tp>
      <tp>
        <v>1.2420899999999999</v>
        <stp/>
        <stp>##V3_BDHV12</stp>
        <stp>9128275W8 Govt</stp>
        <stp>IDX_RATIO</stp>
        <stp>1/2/2008</stp>
        <stp>1/2/2008</stp>
        <stp>[Fixed Income  Prices 2004-2009.xlsx]TIPS!R901C20</stp>
        <tr r="T901" s="1"/>
      </tp>
      <tp>
        <v>1.2418499999999999</v>
        <stp/>
        <stp>##V3_BDHV12</stp>
        <stp>9128275W8 Govt</stp>
        <stp>IDX_RATIO</stp>
        <stp>1/1/2008</stp>
        <stp>1/1/2008</stp>
        <stp>[Fixed Income  Prices 2004-2009.xlsx]TIPS!R900C20</stp>
        <tr r="T900" s="1"/>
      </tp>
      <tp>
        <v>1.27546</v>
        <stp/>
        <stp>##V3_BDHV12</stp>
        <stp>9128274Y5 Govt</stp>
        <stp>IDX_RATIO</stp>
        <stp>1/7/2008</stp>
        <stp>1/7/2008</stp>
        <stp>[Fixed Income  Prices 2004-2009.xlsx]TIPS!R904C16</stp>
        <tr r="P904" s="1"/>
      </tp>
      <tp>
        <v>1.2747299999999999</v>
        <stp/>
        <stp>##V3_BDHV12</stp>
        <stp>9128274Y5 Govt</stp>
        <stp>IDX_RATIO</stp>
        <stp>1/4/2008</stp>
        <stp>1/4/2008</stp>
        <stp>[Fixed Income  Prices 2004-2009.xlsx]TIPS!R903C16</stp>
        <tr r="P903" s="1"/>
      </tp>
      <tp>
        <v>1.2744900000000001</v>
        <stp/>
        <stp>##V3_BDHV12</stp>
        <stp>9128274Y5 Govt</stp>
        <stp>IDX_RATIO</stp>
        <stp>1/3/2008</stp>
        <stp>1/3/2008</stp>
        <stp>[Fixed Income  Prices 2004-2009.xlsx]TIPS!R902C16</stp>
        <tr r="P902" s="1"/>
      </tp>
      <tp>
        <v>1.27424</v>
        <stp/>
        <stp>##V3_BDHV12</stp>
        <stp>9128274Y5 Govt</stp>
        <stp>IDX_RATIO</stp>
        <stp>1/2/2008</stp>
        <stp>1/2/2008</stp>
        <stp>[Fixed Income  Prices 2004-2009.xlsx]TIPS!R901C16</stp>
        <tr r="P901" s="1"/>
      </tp>
      <tp>
        <v>1.274</v>
        <stp/>
        <stp>##V3_BDHV12</stp>
        <stp>9128274Y5 Govt</stp>
        <stp>IDX_RATIO</stp>
        <stp>1/1/2008</stp>
        <stp>1/1/2008</stp>
        <stp>[Fixed Income  Prices 2004-2009.xlsx]TIPS!R900C16</stp>
        <tr r="P900" s="1"/>
      </tp>
      <tp>
        <v>1.2759499999999999</v>
        <stp/>
        <stp>##V3_BDHV12</stp>
        <stp>9128274Y5 Govt</stp>
        <stp>IDX_RATIO</stp>
        <stp>1/9/2008</stp>
        <stp>1/9/2008</stp>
        <stp>[Fixed Income  Prices 2004-2009.xlsx]TIPS!R906C16</stp>
        <tr r="P906" s="1"/>
      </tp>
      <tp>
        <v>1.2757100000000001</v>
        <stp/>
        <stp>##V3_BDHV12</stp>
        <stp>9128274Y5 Govt</stp>
        <stp>IDX_RATIO</stp>
        <stp>1/8/2008</stp>
        <stp>1/8/2008</stp>
        <stp>[Fixed Income  Prices 2004-2009.xlsx]TIPS!R905C16</stp>
        <tr r="P905" s="1"/>
      </tp>
      <tp>
        <v>1.2006999999999999</v>
        <stp/>
        <stp>##V3_BDHV12</stp>
        <stp>9128276R8 Govt</stp>
        <stp>IDX_RATIO</stp>
        <stp>1/2/2008</stp>
        <stp>1/2/2008</stp>
        <stp>[Fixed Income  Prices 2004-2009.xlsx]TIPS!R901C28</stp>
        <tr r="AB901" s="1"/>
      </tp>
      <tp>
        <v>1.2009300000000001</v>
        <stp/>
        <stp>##V3_BDHV12</stp>
        <stp>9128276R8 Govt</stp>
        <stp>IDX_RATIO</stp>
        <stp>1/3/2008</stp>
        <stp>1/3/2008</stp>
        <stp>[Fixed Income  Prices 2004-2009.xlsx]TIPS!R902C28</stp>
        <tr r="AB902" s="1"/>
      </tp>
      <tp>
        <v>1.2004699999999999</v>
        <stp/>
        <stp>##V3_BDHV12</stp>
        <stp>9128276R8 Govt</stp>
        <stp>IDX_RATIO</stp>
        <stp>1/1/2008</stp>
        <stp>1/1/2008</stp>
        <stp>[Fixed Income  Prices 2004-2009.xlsx]TIPS!R900C28</stp>
        <tr r="AB900" s="1"/>
      </tp>
      <tp>
        <v>1.2018500000000001</v>
        <stp/>
        <stp>##V3_BDHV12</stp>
        <stp>9128276R8 Govt</stp>
        <stp>IDX_RATIO</stp>
        <stp>1/7/2008</stp>
        <stp>1/7/2008</stp>
        <stp>[Fixed Income  Prices 2004-2009.xlsx]TIPS!R904C28</stp>
        <tr r="AB904" s="1"/>
      </tp>
      <tp>
        <v>1.20116</v>
        <stp/>
        <stp>##V3_BDHV12</stp>
        <stp>9128276R8 Govt</stp>
        <stp>IDX_RATIO</stp>
        <stp>1/4/2008</stp>
        <stp>1/4/2008</stp>
        <stp>[Fixed Income  Prices 2004-2009.xlsx]TIPS!R903C28</stp>
        <tr r="AB903" s="1"/>
      </tp>
      <tp>
        <v>1.20208</v>
        <stp/>
        <stp>##V3_BDHV12</stp>
        <stp>9128276R8 Govt</stp>
        <stp>IDX_RATIO</stp>
        <stp>1/8/2008</stp>
        <stp>1/8/2008</stp>
        <stp>[Fixed Income  Prices 2004-2009.xlsx]TIPS!R905C28</stp>
        <tr r="AB905" s="1"/>
      </tp>
      <tp>
        <v>1.20231</v>
        <stp/>
        <stp>##V3_BDHV12</stp>
        <stp>9128276R8 Govt</stp>
        <stp>IDX_RATIO</stp>
        <stp>1/9/2008</stp>
        <stp>1/9/2008</stp>
        <stp>[Fixed Income  Prices 2004-2009.xlsx]TIPS!R906C28</stp>
        <tr r="AB906" s="1"/>
      </tp>
      <tp>
        <v>1.1773500000000001</v>
        <stp/>
        <stp>##V3_BDHV12</stp>
        <stp>9128277J5 Govt</stp>
        <stp>IDX_RATIO</stp>
        <stp>1/4/2008</stp>
        <stp>1/4/2008</stp>
        <stp>[Fixed Income  Prices 2004-2009.xlsx]TIPS!R903C36</stp>
        <tr r="AJ903" s="1"/>
      </tp>
      <tp>
        <v>1.1780299999999999</v>
        <stp/>
        <stp>##V3_BDHV12</stp>
        <stp>9128277J5 Govt</stp>
        <stp>IDX_RATIO</stp>
        <stp>1/7/2008</stp>
        <stp>1/7/2008</stp>
        <stp>[Fixed Income  Prices 2004-2009.xlsx]TIPS!R904C36</stp>
        <tr r="AJ904" s="1"/>
      </tp>
      <tp>
        <v>1.1766799999999999</v>
        <stp/>
        <stp>##V3_BDHV12</stp>
        <stp>9128277J5 Govt</stp>
        <stp>IDX_RATIO</stp>
        <stp>1/1/2008</stp>
        <stp>1/1/2008</stp>
        <stp>[Fixed Income  Prices 2004-2009.xlsx]TIPS!R900C36</stp>
        <tr r="AJ900" s="1"/>
      </tp>
      <tp>
        <v>1.1769000000000001</v>
        <stp/>
        <stp>##V3_BDHV12</stp>
        <stp>9128277J5 Govt</stp>
        <stp>IDX_RATIO</stp>
        <stp>1/2/2008</stp>
        <stp>1/2/2008</stp>
        <stp>[Fixed Income  Prices 2004-2009.xlsx]TIPS!R901C36</stp>
        <tr r="AJ901" s="1"/>
      </tp>
      <tp>
        <v>1.17713</v>
        <stp/>
        <stp>##V3_BDHV12</stp>
        <stp>9128277J5 Govt</stp>
        <stp>IDX_RATIO</stp>
        <stp>1/3/2008</stp>
        <stp>1/3/2008</stp>
        <stp>[Fixed Income  Prices 2004-2009.xlsx]TIPS!R902C36</stp>
        <tr r="AJ902" s="1"/>
      </tp>
      <tp>
        <v>1.17825</v>
        <stp/>
        <stp>##V3_BDHV12</stp>
        <stp>9128277J5 Govt</stp>
        <stp>IDX_RATIO</stp>
        <stp>1/8/2008</stp>
        <stp>1/8/2008</stp>
        <stp>[Fixed Income  Prices 2004-2009.xlsx]TIPS!R905C36</stp>
        <tr r="AJ905" s="1"/>
      </tp>
      <tp>
        <v>1.17848</v>
        <stp/>
        <stp>##V3_BDHV12</stp>
        <stp>9128277J5 Govt</stp>
        <stp>IDX_RATIO</stp>
        <stp>1/9/2008</stp>
        <stp>1/9/2008</stp>
        <stp>[Fixed Income  Prices 2004-2009.xlsx]TIPS!R906C36</stp>
        <tr r="AJ906" s="1"/>
      </tp>
      <tp>
        <v>1.21269</v>
        <stp/>
        <stp>##V3_BDHV12</stp>
        <stp>9128273T7 Govt</stp>
        <stp>IDX_RATIO</stp>
        <stp>10/17/2005</stp>
        <stp>10/17/2005</stp>
        <stp>[Fixed Income  Prices 2004-2009.xlsx]TIPS!R325C12</stp>
        <tr r="L325" s="1"/>
      </tp>
      <tp>
        <v>1.21469</v>
        <stp/>
        <stp>##V3_BDHV12</stp>
        <stp>9128273T7 Govt</stp>
        <stp>IDX_RATIO</stp>
        <stp>10/27/2005</stp>
        <stp>10/27/2005</stp>
        <stp>[Fixed Income  Prices 2004-2009.xlsx]TIPS!R333C12</stp>
        <tr r="L333" s="1"/>
      </tp>
      <tp>
        <v>1.2113100000000001</v>
        <stp/>
        <stp>##V3_BDHV12</stp>
        <stp>9128275W8 Govt</stp>
        <stp>IDX_RATIO</stp>
        <stp>10/24/2006</stp>
        <stp>10/24/2006</stp>
        <stp>[Fixed Income  Prices 2004-2009.xlsx]TIPS!R590C20</stp>
        <tr r="T590" s="1"/>
      </tp>
      <tp>
        <v>1.2404500000000001</v>
        <stp/>
        <stp>##V3_BDHV12</stp>
        <stp>9128274Y5 Govt</stp>
        <stp>IDX_RATIO</stp>
        <stp>11/15/2006</stp>
        <stp>11/15/2006</stp>
        <stp>[Fixed Income  Prices 2004-2009.xlsx]TIPS!R606C16</stp>
        <tr r="P606" s="1"/>
      </tp>
      <tp>
        <v>1.2231099999999999</v>
        <stp/>
        <stp>##V3_BDHV12</stp>
        <stp>9128273T7 Govt</stp>
        <stp>IDX_RATIO</stp>
        <stp>11/16/2005</stp>
        <stp>11/16/2005</stp>
        <stp>[Fixed Income  Prices 2004-2009.xlsx]TIPS!R347C12</stp>
        <tr r="L347" s="1"/>
      </tp>
      <tp>
        <v>1.18004</v>
        <stp/>
        <stp>##V3_BDHV12</stp>
        <stp>9128273T7 Govt</stp>
        <stp>IDX_RATIO</stp>
        <stp>12/24/2004</stp>
        <stp>12/24/2004</stp>
        <stp>[Fixed Income  Prices 2004-2009.xlsx]TIPS!R115C12</stp>
        <tr r="L115" s="1"/>
      </tp>
      <tp>
        <v>1.2007099999999999</v>
        <stp/>
        <stp>##V3_BDHV12</stp>
        <stp>9128275W8 Govt</stp>
        <stp>IDX_RATIO</stp>
        <stp>12/26/2006</stp>
        <stp>12/26/2006</stp>
        <stp>[Fixed Income  Prices 2004-2009.xlsx]TIPS!R635C20</stp>
        <tr r="T635" s="1"/>
      </tp>
      <tp>
        <v>1.17805</v>
        <stp/>
        <stp>##V3_BDHV12</stp>
        <stp>9128273T7 Govt</stp>
        <stp>IDX_RATIO</stp>
        <stp>12/14/2004</stp>
        <stp>12/14/2004</stp>
        <stp>[Fixed Income  Prices 2004-2009.xlsx]TIPS!R107C12</stp>
        <tr r="L107" s="1"/>
      </tp>
      <tp>
        <v>1.1688499999999999</v>
        <stp/>
        <stp>##V3_BDHV12</stp>
        <stp>9128276R8 Govt</stp>
        <stp>IDX_RATIO</stp>
        <stp>11/15/2006</stp>
        <stp>11/15/2006</stp>
        <stp>[Fixed Income  Prices 2004-2009.xlsx]TIPS!R606C28</stp>
        <tr r="AB606" s="1"/>
      </tp>
      <tp>
        <v>1.1456900000000001</v>
        <stp/>
        <stp>##V3_BDHV12</stp>
        <stp>9128277J5 Govt</stp>
        <stp>IDX_RATIO</stp>
        <stp>11/15/2006</stp>
        <stp>11/15/2006</stp>
        <stp>[Fixed Income  Prices 2004-2009.xlsx]TIPS!R606C36</stp>
        <tr r="AJ606" s="1"/>
      </tp>
      <tp>
        <v>1.23166</v>
        <stp/>
        <stp>##V3_BDHV12</stp>
        <stp>9128273T7 Govt</stp>
        <stp>IDX_RATIO</stp>
        <stp>12/15/2005</stp>
        <stp>12/15/2005</stp>
        <stp>[Fixed Income  Prices 2004-2009.xlsx]TIPS!R368C12</stp>
        <tr r="L368" s="1"/>
      </tp>
      <tp>
        <v>1.2426599999999999</v>
        <stp/>
        <stp>##V3_BDHV12</stp>
        <stp>9128274Y5 Govt</stp>
        <stp>IDX_RATIO</stp>
        <stp>10/24/2006</stp>
        <stp>10/24/2006</stp>
        <stp>[Fixed Income  Prices 2004-2009.xlsx]TIPS!R590C16</stp>
        <tr r="P590" s="1"/>
      </tp>
      <tp>
        <v>1.2091499999999999</v>
        <stp/>
        <stp>##V3_BDHV12</stp>
        <stp>9128275W8 Govt</stp>
        <stp>IDX_RATIO</stp>
        <stp>11/15/2006</stp>
        <stp>11/15/2006</stp>
        <stp>[Fixed Income  Prices 2004-2009.xlsx]TIPS!R606C20</stp>
        <tr r="T606" s="1"/>
      </tp>
      <tp>
        <v>1.16069</v>
        <stp/>
        <stp>##V3_BDHV12</stp>
        <stp>9128276R8 Govt</stp>
        <stp>IDX_RATIO</stp>
        <stp>12/26/2006</stp>
        <stp>12/26/2006</stp>
        <stp>[Fixed Income  Prices 2004-2009.xlsx]TIPS!R635C28</stp>
        <tr r="AB635" s="1"/>
      </tp>
      <tp>
        <v>1.1376900000000001</v>
        <stp/>
        <stp>##V3_BDHV12</stp>
        <stp>9128277J5 Govt</stp>
        <stp>IDX_RATIO</stp>
        <stp>12/26/2006</stp>
        <stp>12/26/2006</stp>
        <stp>[Fixed Income  Prices 2004-2009.xlsx]TIPS!R635C36</stp>
        <tr r="AJ635" s="1"/>
      </tp>
      <tp>
        <v>1.1709400000000001</v>
        <stp/>
        <stp>##V3_BDHV12</stp>
        <stp>9128276R8 Govt</stp>
        <stp>IDX_RATIO</stp>
        <stp>10/24/2006</stp>
        <stp>10/24/2006</stp>
        <stp>[Fixed Income  Prices 2004-2009.xlsx]TIPS!R590C28</stp>
        <tr r="AB590" s="1"/>
      </tp>
      <tp>
        <v>1.2317899999999999</v>
        <stp/>
        <stp>##V3_BDHV12</stp>
        <stp>9128274Y5 Govt</stp>
        <stp>IDX_RATIO</stp>
        <stp>12/26/2006</stp>
        <stp>12/26/2006</stp>
        <stp>[Fixed Income  Prices 2004-2009.xlsx]TIPS!R635C16</stp>
        <tr r="P635" s="1"/>
      </tp>
      <tp>
        <v>1.1477299999999999</v>
        <stp/>
        <stp>##V3_BDHV12</stp>
        <stp>9128277J5 Govt</stp>
        <stp>IDX_RATIO</stp>
        <stp>10/24/2006</stp>
        <stp>10/24/2006</stp>
        <stp>[Fixed Income  Prices 2004-2009.xlsx]TIPS!R590C36</stp>
        <tr r="AJ590" s="1"/>
      </tp>
      <tp>
        <v>1.17448</v>
        <stp/>
        <stp>##V3_BDHV12</stp>
        <stp>9128275W8 Govt</stp>
        <stp>IDX_RATIO</stp>
        <stp>11/16/2005</stp>
        <stp>11/16/2005</stp>
        <stp>[Fixed Income  Prices 2004-2009.xlsx]TIPS!R347C20</stp>
        <tr r="T347" s="1"/>
      </tp>
      <tp>
        <v>1.1331199999999999</v>
        <stp/>
        <stp>##V3_BDHV12</stp>
        <stp>9128275W8 Govt</stp>
        <stp>IDX_RATIO</stp>
        <stp>12/24/2004</stp>
        <stp>12/24/2004</stp>
        <stp>[Fixed Income  Prices 2004-2009.xlsx]TIPS!R115C20</stp>
        <tr r="T115" s="1"/>
      </tp>
      <tp>
        <v>1.1312</v>
        <stp/>
        <stp>##V3_BDHV12</stp>
        <stp>9128275W8 Govt</stp>
        <stp>IDX_RATIO</stp>
        <stp>12/14/2004</stp>
        <stp>12/14/2004</stp>
        <stp>[Fixed Income  Prices 2004-2009.xlsx]TIPS!R107C20</stp>
        <tr r="T107" s="1"/>
      </tp>
      <tp>
        <v>1.2504299999999999</v>
        <stp/>
        <stp>##V3_BDHV12</stp>
        <stp>9128273T7 Govt</stp>
        <stp>IDX_RATIO</stp>
        <stp>12/26/2006</stp>
        <stp>12/26/2006</stp>
        <stp>[Fixed Income  Prices 2004-2009.xlsx]TIPS!R635C12</stp>
        <tr r="L635" s="1"/>
      </tp>
      <tp>
        <v>1.14327</v>
        <stp/>
        <stp>##V3_BDHV12</stp>
        <stp>9128276R8 Govt</stp>
        <stp>IDX_RATIO</stp>
        <stp>12/15/2005</stp>
        <stp>12/15/2005</stp>
        <stp>[Fixed Income  Prices 2004-2009.xlsx]TIPS!R368C28</stp>
        <tr r="AB368" s="1"/>
      </tp>
      <tp>
        <v>1.1206100000000001</v>
        <stp/>
        <stp>##V3_BDHV12</stp>
        <stp>9128277J5 Govt</stp>
        <stp>IDX_RATIO</stp>
        <stp>12/15/2005</stp>
        <stp>12/15/2005</stp>
        <stp>[Fixed Income  Prices 2004-2009.xlsx]TIPS!R368C36</stp>
        <tr r="AJ368" s="1"/>
      </tp>
      <tp>
        <v>1.1644700000000001</v>
        <stp/>
        <stp>##V3_BDHV12</stp>
        <stp>9128275W8 Govt</stp>
        <stp>IDX_RATIO</stp>
        <stp>10/17/2005</stp>
        <stp>10/17/2005</stp>
        <stp>[Fixed Income  Prices 2004-2009.xlsx]TIPS!R325C20</stp>
        <tr r="T325" s="1"/>
      </tp>
      <tp>
        <v>1.16639</v>
        <stp/>
        <stp>##V3_BDHV12</stp>
        <stp>9128275W8 Govt</stp>
        <stp>IDX_RATIO</stp>
        <stp>10/27/2005</stp>
        <stp>10/27/2005</stp>
        <stp>[Fixed Income  Prices 2004-2009.xlsx]TIPS!R333C20</stp>
        <tr r="T333" s="1"/>
      </tp>
      <tp>
        <v>1.2133</v>
        <stp/>
        <stp>##V3_BDHV12</stp>
        <stp>9128274Y5 Govt</stp>
        <stp>IDX_RATIO</stp>
        <stp>12/15/2005</stp>
        <stp>12/15/2005</stp>
        <stp>[Fixed Income  Prices 2004-2009.xlsx]TIPS!R368C16</stp>
        <tr r="P368" s="1"/>
      </tp>
      <tp>
        <v>1.2614700000000001</v>
        <stp/>
        <stp>##V3_BDHV12</stp>
        <stp>9128273T7 Govt</stp>
        <stp>IDX_RATIO</stp>
        <stp>10/24/2006</stp>
        <stp>10/24/2006</stp>
        <stp>[Fixed Income  Prices 2004-2009.xlsx]TIPS!R590C12</stp>
        <tr r="L590" s="1"/>
      </tp>
      <tp>
        <v>1.1256599999999999</v>
        <stp/>
        <stp>##V3_BDHV12</stp>
        <stp>9128276R8 Govt</stp>
        <stp>IDX_RATIO</stp>
        <stp>10/17/2005</stp>
        <stp>10/17/2005</stp>
        <stp>[Fixed Income  Prices 2004-2009.xlsx]TIPS!R325C28</stp>
        <tr r="AB325" s="1"/>
      </tp>
      <tp>
        <v>1.20488</v>
        <stp/>
        <stp>##V3_BDHV12</stp>
        <stp>9128274Y5 Govt</stp>
        <stp>IDX_RATIO</stp>
        <stp>11/16/2005</stp>
        <stp>11/16/2005</stp>
        <stp>[Fixed Income  Prices 2004-2009.xlsx]TIPS!R347C16</stp>
        <tr r="P347" s="1"/>
      </tp>
      <tp>
        <v>1.1275200000000001</v>
        <stp/>
        <stp>##V3_BDHV12</stp>
        <stp>9128276R8 Govt</stp>
        <stp>IDX_RATIO</stp>
        <stp>10/27/2005</stp>
        <stp>10/27/2005</stp>
        <stp>[Fixed Income  Prices 2004-2009.xlsx]TIPS!R333C28</stp>
        <tr r="AB333" s="1"/>
      </tp>
      <tp>
        <v>1.16245</v>
        <stp/>
        <stp>##V3_BDHV12</stp>
        <stp>9128274Y5 Govt</stp>
        <stp>IDX_RATIO</stp>
        <stp>12/24/2004</stp>
        <stp>12/24/2004</stp>
        <stp>[Fixed Income  Prices 2004-2009.xlsx]TIPS!R115C16</stp>
        <tr r="P115" s="1"/>
      </tp>
      <tp>
        <v>1.16048</v>
        <stp/>
        <stp>##V3_BDHV12</stp>
        <stp>9128274Y5 Govt</stp>
        <stp>IDX_RATIO</stp>
        <stp>12/14/2004</stp>
        <stp>12/14/2004</stp>
        <stp>[Fixed Income  Prices 2004-2009.xlsx]TIPS!R107C16</stp>
        <tr r="P107" s="1"/>
      </tp>
      <tp>
        <v>1.10517</v>
        <stp/>
        <stp>##V3_BDHV12</stp>
        <stp>9128277J5 Govt</stp>
        <stp>IDX_RATIO</stp>
        <stp>10/27/2005</stp>
        <stp>10/27/2005</stp>
        <stp>[Fixed Income  Prices 2004-2009.xlsx]TIPS!R333C36</stp>
        <tr r="AJ333" s="1"/>
      </tp>
      <tp>
        <v>1.1033500000000001</v>
        <stp/>
        <stp>##V3_BDHV12</stp>
        <stp>9128277J5 Govt</stp>
        <stp>IDX_RATIO</stp>
        <stp>10/17/2005</stp>
        <stp>10/17/2005</stp>
        <stp>[Fixed Income  Prices 2004-2009.xlsx]TIPS!R325C36</stp>
        <tr r="AJ325" s="1"/>
      </tp>
      <tp>
        <v>1.18268</v>
        <stp/>
        <stp>##V3_BDHV12</stp>
        <stp>9128275W8 Govt</stp>
        <stp>IDX_RATIO</stp>
        <stp>12/15/2005</stp>
        <stp>12/15/2005</stp>
        <stp>[Fixed Income  Prices 2004-2009.xlsx]TIPS!R368C20</stp>
        <tr r="T368" s="1"/>
      </tp>
      <tp>
        <v>1.25922</v>
        <stp/>
        <stp>##V3_BDHV12</stp>
        <stp>9128273T7 Govt</stp>
        <stp>IDX_RATIO</stp>
        <stp>11/15/2006</stp>
        <stp>11/15/2006</stp>
        <stp>[Fixed Income  Prices 2004-2009.xlsx]TIPS!R606C12</stp>
        <tr r="L606" s="1"/>
      </tp>
      <tp>
        <v>1.0953599999999999</v>
        <stp/>
        <stp>##V3_BDHV12</stp>
        <stp>9128276R8 Govt</stp>
        <stp>IDX_RATIO</stp>
        <stp>12/24/2004</stp>
        <stp>12/24/2004</stp>
        <stp>[Fixed Income  Prices 2004-2009.xlsx]TIPS!R115C28</stp>
        <tr r="AB115" s="1"/>
      </tp>
      <tp>
        <v>1.09351</v>
        <stp/>
        <stp>##V3_BDHV12</stp>
        <stp>9128276R8 Govt</stp>
        <stp>IDX_RATIO</stp>
        <stp>12/14/2004</stp>
        <stp>12/14/2004</stp>
        <stp>[Fixed Income  Prices 2004-2009.xlsx]TIPS!R107C28</stp>
        <tr r="AB107" s="1"/>
      </tp>
      <tp>
        <v>1.1946099999999999</v>
        <stp/>
        <stp>##V3_BDHV12</stp>
        <stp>9128274Y5 Govt</stp>
        <stp>IDX_RATIO</stp>
        <stp>10/17/2005</stp>
        <stp>10/17/2005</stp>
        <stp>[Fixed Income  Prices 2004-2009.xlsx]TIPS!R325C16</stp>
        <tr r="P325" s="1"/>
      </tp>
      <tp>
        <v>1.19658</v>
        <stp/>
        <stp>##V3_BDHV12</stp>
        <stp>9128274Y5 Govt</stp>
        <stp>IDX_RATIO</stp>
        <stp>10/27/2005</stp>
        <stp>10/27/2005</stp>
        <stp>[Fixed Income  Prices 2004-2009.xlsx]TIPS!R333C16</stp>
        <tr r="P333" s="1"/>
      </tp>
      <tp>
        <v>1.13534</v>
        <stp/>
        <stp>##V3_BDHV12</stp>
        <stp>9128276R8 Govt</stp>
        <stp>IDX_RATIO</stp>
        <stp>11/16/2005</stp>
        <stp>11/16/2005</stp>
        <stp>[Fixed Income  Prices 2004-2009.xlsx]TIPS!R347C28</stp>
        <tr r="AB347" s="1"/>
      </tp>
      <tp>
        <v>1.11283</v>
        <stp/>
        <stp>##V3_BDHV12</stp>
        <stp>9128277J5 Govt</stp>
        <stp>IDX_RATIO</stp>
        <stp>11/16/2005</stp>
        <stp>11/16/2005</stp>
        <stp>[Fixed Income  Prices 2004-2009.xlsx]TIPS!R347C36</stp>
        <tr r="AJ347" s="1"/>
      </tp>
      <tp>
        <v>1.0718300000000001</v>
        <stp/>
        <stp>##V3_BDHV12</stp>
        <stp>9128277J5 Govt</stp>
        <stp>IDX_RATIO</stp>
        <stp>12/14/2004</stp>
        <stp>12/14/2004</stp>
        <stp>[Fixed Income  Prices 2004-2009.xlsx]TIPS!R107C36</stp>
        <tr r="AJ107" s="1"/>
      </tp>
      <tp>
        <v>1.07365</v>
        <stp/>
        <stp>##V3_BDHV12</stp>
        <stp>9128277J5 Govt</stp>
        <stp>IDX_RATIO</stp>
        <stp>12/24/2004</stp>
        <stp>12/24/2004</stp>
        <stp>[Fixed Income  Prices 2004-2009.xlsx]TIPS!R115C36</stp>
        <tr r="AJ115" s="1"/>
      </tp>
      <tp>
        <v>1.28851</v>
        <stp/>
        <stp>##V3_BDHV12</stp>
        <stp>9128273T7 Govt</stp>
        <stp>IDX_RATIO</stp>
        <stp>11/14/2007</stp>
        <stp>11/14/2007</stp>
        <stp>[Fixed Income  Prices 2004-2009.xlsx]TIPS!R866C12</stp>
        <tr r="L866" s="1"/>
      </tp>
      <tp>
        <v>1.2875099999999999</v>
        <stp/>
        <stp>##V3_BDHV12</stp>
        <stp>9128273T7 Govt</stp>
        <stp>IDX_RATIO</stp>
        <stp>10/25/2007</stp>
        <stp>10/25/2007</stp>
        <stp>[Fixed Income  Prices 2004-2009.xlsx]TIPS!R852C12</stp>
        <tr r="L852" s="1"/>
      </tp>
      <tp>
        <v>1.28827</v>
        <stp/>
        <stp>##V3_BDHV12</stp>
        <stp>9128273T7 Govt</stp>
        <stp>IDX_RATIO</stp>
        <stp>10/15/2007</stp>
        <stp>10/15/2007</stp>
        <stp>[Fixed Income  Prices 2004-2009.xlsx]TIPS!R844C12</stp>
        <tr r="L844" s="1"/>
      </tp>
      <tp>
        <v>1.29284</v>
        <stp/>
        <stp>##V3_BDHV12</stp>
        <stp>9128273T7 Govt</stp>
        <stp>IDX_RATIO</stp>
        <stp>12/27/2007</stp>
        <stp>12/27/2007</stp>
        <stp>[Fixed Income  Prices 2004-2009.xlsx]TIPS!R897C12</stp>
        <tr r="L897" s="1"/>
      </tp>
      <tp>
        <v>1.2919499999999999</v>
        <stp/>
        <stp>##V3_BDHV12</stp>
        <stp>9128273T7 Govt</stp>
        <stp>IDX_RATIO</stp>
        <stp>12/17/2007</stp>
        <stp>12/17/2007</stp>
        <stp>[Fixed Income  Prices 2004-2009.xlsx]TIPS!R889C12</stp>
        <tr r="L889" s="1"/>
      </tp>
      <tp>
        <v>1.23631</v>
        <stp/>
        <stp>##V3_BDHV12</stp>
        <stp>9128275W8 Govt</stp>
        <stp>IDX_RATIO</stp>
        <stp>10/25/2007</stp>
        <stp>10/25/2007</stp>
        <stp>[Fixed Income  Prices 2004-2009.xlsx]TIPS!R852C20</stp>
        <tr r="T852" s="1"/>
      </tp>
      <tp>
        <v>1.2370399999999999</v>
        <stp/>
        <stp>##V3_BDHV12</stp>
        <stp>9128275W8 Govt</stp>
        <stp>IDX_RATIO</stp>
        <stp>10/15/2007</stp>
        <stp>10/15/2007</stp>
        <stp>[Fixed Income  Prices 2004-2009.xlsx]TIPS!R844C20</stp>
        <tr r="T844" s="1"/>
      </tp>
      <tp>
        <v>1.27356</v>
        <stp/>
        <stp>##V3_BDHV12</stp>
        <stp>9128274Y5 Govt</stp>
        <stp>IDX_RATIO</stp>
        <stp>12/27/2007</stp>
        <stp>12/27/2007</stp>
        <stp>[Fixed Income  Prices 2004-2009.xlsx]TIPS!R897C16</stp>
        <tr r="P897" s="1"/>
      </tp>
      <tp>
        <v>1.27268</v>
        <stp/>
        <stp>##V3_BDHV12</stp>
        <stp>9128274Y5 Govt</stp>
        <stp>IDX_RATIO</stp>
        <stp>12/17/2007</stp>
        <stp>12/17/2007</stp>
        <stp>[Fixed Income  Prices 2004-2009.xlsx]TIPS!R889C16</stp>
        <tr r="P889" s="1"/>
      </tp>
      <tp>
        <v>1.2372700000000001</v>
        <stp/>
        <stp>##V3_BDHV12</stp>
        <stp>9128275W8 Govt</stp>
        <stp>IDX_RATIO</stp>
        <stp>11/14/2007</stp>
        <stp>11/14/2007</stp>
        <stp>[Fixed Income  Prices 2004-2009.xlsx]TIPS!R866C20</stp>
        <tr r="T866" s="1"/>
      </tp>
      <tp>
        <v>1.2000599999999999</v>
        <stp/>
        <stp>##V3_BDHV12</stp>
        <stp>9128276R8 Govt</stp>
        <stp>IDX_RATIO</stp>
        <stp>12/27/2007</stp>
        <stp>12/27/2007</stp>
        <stp>[Fixed Income  Prices 2004-2009.xlsx]TIPS!R897C28</stp>
        <tr r="AB897" s="1"/>
      </tp>
      <tp>
        <v>1.19923</v>
        <stp/>
        <stp>##V3_BDHV12</stp>
        <stp>9128276R8 Govt</stp>
        <stp>IDX_RATIO</stp>
        <stp>12/17/2007</stp>
        <stp>12/17/2007</stp>
        <stp>[Fixed Income  Prices 2004-2009.xlsx]TIPS!R889C28</stp>
        <tr r="AB889" s="1"/>
      </tp>
      <tp>
        <v>1.1754599999999999</v>
        <stp/>
        <stp>##V3_BDHV12</stp>
        <stp>9128277J5 Govt</stp>
        <stp>IDX_RATIO</stp>
        <stp>12/17/2007</stp>
        <stp>12/17/2007</stp>
        <stp>[Fixed Income  Prices 2004-2009.xlsx]TIPS!R889C36</stp>
        <tr r="AJ889" s="1"/>
      </tp>
      <tp>
        <v>1.1762699999999999</v>
        <stp/>
        <stp>##V3_BDHV12</stp>
        <stp>9128277J5 Govt</stp>
        <stp>IDX_RATIO</stp>
        <stp>12/27/2007</stp>
        <stp>12/27/2007</stp>
        <stp>[Fixed Income  Prices 2004-2009.xlsx]TIPS!R897C36</stp>
        <tr r="AJ897" s="1"/>
      </tp>
      <tp>
        <v>1.26831</v>
        <stp/>
        <stp>##V3_BDHV12</stp>
        <stp>9128274Y5 Govt</stp>
        <stp>IDX_RATIO</stp>
        <stp>10/25/2007</stp>
        <stp>10/25/2007</stp>
        <stp>[Fixed Income  Prices 2004-2009.xlsx]TIPS!R852C16</stp>
        <tr r="P852" s="1"/>
      </tp>
      <tp>
        <v>1.2690600000000001</v>
        <stp/>
        <stp>##V3_BDHV12</stp>
        <stp>9128274Y5 Govt</stp>
        <stp>IDX_RATIO</stp>
        <stp>10/15/2007</stp>
        <stp>10/15/2007</stp>
        <stp>[Fixed Income  Prices 2004-2009.xlsx]TIPS!R844C16</stp>
        <tr r="P844" s="1"/>
      </tp>
      <tp>
        <v>1.24143</v>
        <stp/>
        <stp>##V3_BDHV12</stp>
        <stp>9128275W8 Govt</stp>
        <stp>IDX_RATIO</stp>
        <stp>12/27/2007</stp>
        <stp>12/27/2007</stp>
        <stp>[Fixed Income  Prices 2004-2009.xlsx]TIPS!R897C20</stp>
        <tr r="T897" s="1"/>
      </tp>
      <tp>
        <v>1.19604</v>
        <stp/>
        <stp>##V3_BDHV12</stp>
        <stp>9128276R8 Govt</stp>
        <stp>IDX_RATIO</stp>
        <stp>11/14/2007</stp>
        <stp>11/14/2007</stp>
        <stp>[Fixed Income  Prices 2004-2009.xlsx]TIPS!R866C28</stp>
        <tr r="AB866" s="1"/>
      </tp>
      <tp>
        <v>1.24057</v>
        <stp/>
        <stp>##V3_BDHV12</stp>
        <stp>9128275W8 Govt</stp>
        <stp>IDX_RATIO</stp>
        <stp>12/17/2007</stp>
        <stp>12/17/2007</stp>
        <stp>[Fixed Income  Prices 2004-2009.xlsx]TIPS!R889C20</stp>
        <tr r="T889" s="1"/>
      </tp>
      <tp>
        <v>1.1723399999999999</v>
        <stp/>
        <stp>##V3_BDHV12</stp>
        <stp>9128277J5 Govt</stp>
        <stp>IDX_RATIO</stp>
        <stp>11/14/2007</stp>
        <stp>11/14/2007</stp>
        <stp>[Fixed Income  Prices 2004-2009.xlsx]TIPS!R866C36</stp>
        <tr r="AJ866" s="1"/>
      </tp>
      <tp>
        <v>1.2692999999999999</v>
        <stp/>
        <stp>##V3_BDHV12</stp>
        <stp>9128274Y5 Govt</stp>
        <stp>IDX_RATIO</stp>
        <stp>11/14/2007</stp>
        <stp>11/14/2007</stp>
        <stp>[Fixed Income  Prices 2004-2009.xlsx]TIPS!R866C16</stp>
        <tr r="P866" s="1"/>
      </tp>
      <tp>
        <v>1.1951100000000001</v>
        <stp/>
        <stp>##V3_BDHV12</stp>
        <stp>9128276R8 Govt</stp>
        <stp>IDX_RATIO</stp>
        <stp>10/25/2007</stp>
        <stp>10/25/2007</stp>
        <stp>[Fixed Income  Prices 2004-2009.xlsx]TIPS!R852C28</stp>
        <tr r="AB852" s="1"/>
      </tp>
      <tp>
        <v>1.1958199999999999</v>
        <stp/>
        <stp>##V3_BDHV12</stp>
        <stp>9128276R8 Govt</stp>
        <stp>IDX_RATIO</stp>
        <stp>10/15/2007</stp>
        <stp>10/15/2007</stp>
        <stp>[Fixed Income  Prices 2004-2009.xlsx]TIPS!R844C28</stp>
        <tr r="AB844" s="1"/>
      </tp>
      <tp>
        <v>1.1721200000000001</v>
        <stp/>
        <stp>##V3_BDHV12</stp>
        <stp>9128277J5 Govt</stp>
        <stp>IDX_RATIO</stp>
        <stp>10/15/2007</stp>
        <stp>10/15/2007</stp>
        <stp>[Fixed Income  Prices 2004-2009.xlsx]TIPS!R844C36</stp>
        <tr r="AJ844" s="1"/>
      </tp>
      <tp>
        <v>1.1714199999999999</v>
        <stp/>
        <stp>##V3_BDHV12</stp>
        <stp>9128277J5 Govt</stp>
        <stp>IDX_RATIO</stp>
        <stp>10/25/2007</stp>
        <stp>10/25/2007</stp>
        <stp>[Fixed Income  Prices 2004-2009.xlsx]TIPS!R852C36</stp>
        <tr r="AJ852" s="1"/>
      </tp>
      <tp>
        <v>1.0593999999999999</v>
        <stp/>
        <stp>##V3_BDHV12</stp>
        <stp>912828GX2 Govt</stp>
        <stp>IDX_RATIO</stp>
        <stp>10/15/2008</stp>
        <stp>10/15/2008</stp>
        <stp>[Fixed Income  Prices 2004-2009.xlsx]TIPS!R334C88</stp>
        <tr r="CJ334" s="1"/>
      </tp>
      <tp>
        <v>1.01728</v>
        <stp/>
        <stp>##V3_BDHV12</stp>
        <stp>912828ET3 Govt</stp>
        <stp>IDX_RATIO</stp>
        <stp>12/29/2006</stp>
        <stp>12/29/2006</stp>
        <stp>[Fixed Income  Prices 2004-2009.xlsx]TIPS!R256C76</stp>
        <tr r="BX256" s="1"/>
      </tp>
      <tp>
        <v>1.0190600000000001</v>
        <stp/>
        <stp>##V3_BDHV12</stp>
        <stp>912828ET3 Govt</stp>
        <stp>IDX_RATIO</stp>
        <stp>12/19/2006</stp>
        <stp>12/19/2006</stp>
        <stp>[Fixed Income  Prices 2004-2009.xlsx]TIPS!R248C76</stp>
        <tr r="BX248" s="1"/>
      </tp>
      <tp>
        <v>1.03542</v>
        <stp/>
        <stp>##V3_BDHV12</stp>
        <stp>912828HW3 Govt</stp>
        <stp>IDX_RATIO</stp>
        <stp>11/24/2008</stp>
        <stp>11/24/2008</stp>
        <stp>[Fixed Income  Prices 2004-2009.xlsx]TIPS!R158C48</stp>
        <tr r="AV158" s="1"/>
      </tp>
      <tp>
        <v>1.0359</v>
        <stp/>
        <stp>##V3_BDHV12</stp>
        <stp>912828HW3 Govt</stp>
        <stp>IDX_RATIO</stp>
        <stp>11/14/2008</stp>
        <stp>11/14/2008</stp>
        <stp>[Fixed Income  Prices 2004-2009.xlsx]TIPS!R152C48</stp>
        <tr r="AV152" s="1"/>
      </tp>
      <tp>
        <v>1.0403</v>
        <stp/>
        <stp>##V3_BDHV12</stp>
        <stp>912828DH0 Govt</stp>
        <stp>IDX_RATIO</stp>
        <stp>11/29/2005</stp>
        <stp>11/29/2005</stp>
        <stp>[Fixed Income  Prices 2004-2009.xlsx]TIPS!R231C68</stp>
        <tr r="BP231" s="1"/>
      </tp>
      <tp>
        <v>1.0516300000000001</v>
        <stp/>
        <stp>##V3_BDHV12</stp>
        <stp>912828FB1 Govt</stp>
        <stp>IDX_RATIO</stp>
        <stp>12/18/2007</stp>
        <stp>12/18/2007</stp>
        <stp>[Fixed Income  Prices 2004-2009.xlsx]TIPS!R435C32</stp>
        <tr r="AF435" s="1"/>
      </tp>
      <tp>
        <v>1.05236</v>
        <stp/>
        <stp>##V3_BDHV12</stp>
        <stp>912828FB1 Govt</stp>
        <stp>IDX_RATIO</stp>
        <stp>12/28/2007</stp>
        <stp>12/28/2007</stp>
        <stp>[Fixed Income  Prices 2004-2009.xlsx]TIPS!R443C32</stp>
        <tr r="AF443" s="1"/>
      </tp>
      <tp>
        <v>1.0927199999999999</v>
        <stp/>
        <stp>##V3_BDHV12</stp>
        <stp>912828BW9 Govt</stp>
        <stp>IDX_RATIO</stp>
        <stp>12/29/2006</stp>
        <stp>12/29/2006</stp>
        <stp>[Fixed Income  Prices 2004-2009.xlsx]TIPS!R638C56</stp>
        <tr r="BD638" s="1"/>
      </tp>
      <tp>
        <v>1.0946400000000001</v>
        <stp/>
        <stp>##V3_BDHV12</stp>
        <stp>912828BW9 Govt</stp>
        <stp>IDX_RATIO</stp>
        <stp>12/19/2006</stp>
        <stp>12/19/2006</stp>
        <stp>[Fixed Income  Prices 2004-2009.xlsx]TIPS!R630C56</stp>
        <tr r="BD630" s="1"/>
      </tp>
      <tp>
        <v>1.05644</v>
        <stp/>
        <stp>##V3_BDHV12</stp>
        <stp>912828GX2 Govt</stp>
        <stp>IDX_RATIO</stp>
        <stp>11/14/2008</stp>
        <stp>11/14/2008</stp>
        <stp>[Fixed Income  Prices 2004-2009.xlsx]TIPS!R356C88</stp>
        <tr r="CJ356" s="1"/>
      </tp>
      <tp>
        <v>1.05596</v>
        <stp/>
        <stp>##V3_BDHV12</stp>
        <stp>912828GX2 Govt</stp>
        <stp>IDX_RATIO</stp>
        <stp>11/24/2008</stp>
        <stp>11/24/2008</stp>
        <stp>[Fixed Income  Prices 2004-2009.xlsx]TIPS!R362C88</stp>
        <tr r="CJ362" s="1"/>
      </tp>
      <tp>
        <v>1.0387999999999999</v>
        <stp/>
        <stp>##V3_BDHV12</stp>
        <stp>912828HW3 Govt</stp>
        <stp>IDX_RATIO</stp>
        <stp>10/15/2008</stp>
        <stp>10/15/2008</stp>
        <stp>[Fixed Income  Prices 2004-2009.xlsx]TIPS!R130C48</stp>
        <tr r="AV130" s="1"/>
      </tp>
      <tp>
        <v>1.08599</v>
        <stp/>
        <stp>##V3_BDHV12</stp>
        <stp>912828FB1 Govt</stp>
        <stp>IDX_RATIO</stp>
        <stp>10/14/2009</stp>
        <stp>10/14/2009</stp>
        <stp>[Fixed Income  Prices 2004-2009.xlsx]TIPS!R911C32</stp>
        <tr r="AF911" s="1"/>
      </tp>
      <tp>
        <v>1.0262</v>
        <stp/>
        <stp>##V3_BDHV12</stp>
        <stp>912828DH0 Govt</stp>
        <stp>IDX_RATIO</stp>
        <stp>10/18/2005</stp>
        <stp>10/18/2005</stp>
        <stp>[Fixed Income  Prices 2004-2009.xlsx]TIPS!R201C68</stp>
        <tr r="BP201" s="1"/>
      </tp>
      <tp>
        <v>1.02789</v>
        <stp/>
        <stp>##V3_BDHV12</stp>
        <stp>912828DH0 Govt</stp>
        <stp>IDX_RATIO</stp>
        <stp>10/28/2005</stp>
        <stp>10/28/2005</stp>
        <stp>[Fixed Income  Prices 2004-2009.xlsx]TIPS!R209C68</stp>
        <tr r="BP209" s="1"/>
      </tp>
      <tp>
        <v>1.1012500000000001</v>
        <stp/>
        <stp>##V3_BDHV12</stp>
        <stp>912828BD1 Govt</stp>
        <stp>IDX_RATIO</stp>
        <stp>12/19/2006</stp>
        <stp>12/19/2006</stp>
        <stp>[Fixed Income  Prices 2004-2009.xlsx]TIPS!R630C52</stp>
        <tr r="AZ630" s="1"/>
      </tp>
      <tp>
        <v>1.0398499999999999</v>
        <stp/>
        <stp>##V3_BDHV12</stp>
        <stp>912828EA4 Govt</stp>
        <stp>IDX_RATIO</stp>
        <stp>12/19/2006</stp>
        <stp>12/19/2006</stp>
        <stp>[Fixed Income  Prices 2004-2009.xlsx]TIPS!R376C72</stp>
        <tr r="BT376" s="1"/>
      </tp>
      <tp>
        <v>1.0993200000000001</v>
        <stp/>
        <stp>##V3_BDHV12</stp>
        <stp>912828BD1 Govt</stp>
        <stp>IDX_RATIO</stp>
        <stp>12/29/2006</stp>
        <stp>12/29/2006</stp>
        <stp>[Fixed Income  Prices 2004-2009.xlsx]TIPS!R638C52</stp>
        <tr r="AZ638" s="1"/>
      </tp>
      <tp>
        <v>1.03803</v>
        <stp/>
        <stp>##V3_BDHV12</stp>
        <stp>912828EA4 Govt</stp>
        <stp>IDX_RATIO</stp>
        <stp>12/29/2006</stp>
        <stp>12/29/2006</stp>
        <stp>[Fixed Income  Prices 2004-2009.xlsx]TIPS!R384C72</stp>
        <tr r="BT384" s="1"/>
      </tp>
      <tp>
        <v>1.0185299999999999</v>
        <stp/>
        <stp>##V3_BDHV12</stp>
        <stp>912828KM1 Govt</stp>
        <stp>IDX_RATIO</stp>
        <stp>10/14/2009</stp>
        <stp>10/14/2009</stp>
        <stp>[Fixed Income  Prices 2004-2009.xlsx]TIPS!R129C60</stp>
        <tr r="BH129" s="1"/>
      </tp>
      <tp>
        <v>1.0501100000000001</v>
        <stp/>
        <stp>##V3_BDHV12</stp>
        <stp>912828GX2 Govt</stp>
        <stp>IDX_RATIO</stp>
        <stp>12/17/2008</stp>
        <stp>12/17/2008</stp>
        <stp>[Fixed Income  Prices 2004-2009.xlsx]TIPS!R379C88</stp>
        <tr r="CJ379" s="1"/>
      </tp>
      <tp>
        <v>1.0198100000000001</v>
        <stp/>
        <stp>##V3_BDHV12</stp>
        <stp>912828HW3 Govt</stp>
        <stp>IDX_RATIO</stp>
        <stp>10/14/2009</stp>
        <stp>10/14/2009</stp>
        <stp>[Fixed Income  Prices 2004-2009.xlsx]TIPS!R390C48</stp>
        <tr r="AV390" s="1"/>
      </tp>
      <tp>
        <v>1.03603</v>
        <stp/>
        <stp>##V3_BDHV12</stp>
        <stp>912828CZ1 Govt</stp>
        <stp>IDX_RATIO</stp>
        <stp>10/28/2005</stp>
        <stp>10/28/2005</stp>
        <stp>[Fixed Income  Prices 2004-2009.xlsx]TIPS!R265C24</stp>
        <tr r="X265" s="1"/>
      </tp>
      <tp>
        <v>1.03433</v>
        <stp/>
        <stp>##V3_BDHV12</stp>
        <stp>912828CZ1 Govt</stp>
        <stp>IDX_RATIO</stp>
        <stp>10/18/2005</stp>
        <stp>10/18/2005</stp>
        <stp>[Fixed Income  Prices 2004-2009.xlsx]TIPS!R257C24</stp>
        <tr r="X257" s="1"/>
      </tp>
      <tp>
        <v>1.04854</v>
        <stp/>
        <stp>##V3_BDHV12</stp>
        <stp>912828CZ1 Govt</stp>
        <stp>IDX_RATIO</stp>
        <stp>11/29/2005</stp>
        <stp>11/29/2005</stp>
        <stp>[Fixed Income  Prices 2004-2009.xlsx]TIPS!R287C24</stp>
        <tr r="X287" s="1"/>
      </tp>
      <tp>
        <v>1.07114</v>
        <stp/>
        <stp>##V3_BDHV12</stp>
        <stp>912828CP3 Govt</stp>
        <stp>IDX_RATIO</stp>
        <stp>12/29/2006</stp>
        <stp>12/29/2006</stp>
        <stp>[Fixed Income  Prices 2004-2009.xlsx]TIPS!R638C64</stp>
        <tr r="BL638" s="1"/>
      </tp>
      <tp>
        <v>1.0730200000000001</v>
        <stp/>
        <stp>##V3_BDHV12</stp>
        <stp>912828CP3 Govt</stp>
        <stp>IDX_RATIO</stp>
        <stp>12/19/2006</stp>
        <stp>12/19/2006</stp>
        <stp>[Fixed Income  Prices 2004-2009.xlsx]TIPS!R630C64</stp>
        <tr r="BL630" s="1"/>
      </tp>
      <tp>
        <v>1.02969</v>
        <stp/>
        <stp>##V3_BDHV12</stp>
        <stp>912828HW3 Govt</stp>
        <stp>IDX_RATIO</stp>
        <stp>12/17/2008</stp>
        <stp>12/17/2008</stp>
        <stp>[Fixed Income  Prices 2004-2009.xlsx]TIPS!R175C48</stp>
        <tr r="AV175" s="1"/>
      </tp>
      <tp>
        <v>1.1249199999999999</v>
        <stp/>
        <stp>##V3_BDHV12</stp>
        <stp>912828AF7 Govt</stp>
        <stp>IDX_RATIO</stp>
        <stp>12/19/2006</stp>
        <stp>12/19/2006</stp>
        <stp>[Fixed Income  Prices 2004-2009.xlsx]TIPS!R630C44</stp>
        <tr r="AR630" s="1"/>
      </tp>
      <tp>
        <v>1.0212300000000001</v>
        <stp/>
        <stp>##V3_BDHV12</stp>
        <stp>912828EA4 Govt</stp>
        <stp>IDX_RATIO</stp>
        <stp>11/29/2005</stp>
        <stp>11/29/2005</stp>
        <stp>[Fixed Income  Prices 2004-2009.xlsx]TIPS!R102C72</stp>
        <tr r="BT102" s="1"/>
      </tp>
      <tp>
        <v>1.1229499999999999</v>
        <stp/>
        <stp>##V3_BDHV12</stp>
        <stp>912828AF7 Govt</stp>
        <stp>IDX_RATIO</stp>
        <stp>12/29/2006</stp>
        <stp>12/29/2006</stp>
        <stp>[Fixed Income  Prices 2004-2009.xlsx]TIPS!R638C44</stp>
        <tr r="AR638" s="1"/>
      </tp>
      <tp>
        <v>1.0293600000000001</v>
        <stp/>
        <stp>##V3_BDHV12</stp>
        <stp>912828GN4 Govt</stp>
        <stp>IDX_RATIO</stp>
        <stp>12/28/2007</stp>
        <stp>12/28/2007</stp>
        <stp>[Fixed Income  Prices 2004-2009.xlsx]TIPS!R183C40</stp>
        <tr r="AN183" s="1"/>
      </tp>
      <tp>
        <v>1.0286500000000001</v>
        <stp/>
        <stp>##V3_BDHV12</stp>
        <stp>912828GN4 Govt</stp>
        <stp>IDX_RATIO</stp>
        <stp>12/18/2007</stp>
        <stp>12/18/2007</stp>
        <stp>[Fixed Income  Prices 2004-2009.xlsx]TIPS!R175C40</stp>
        <tr r="AN175" s="1"/>
      </tp>
      <tp>
        <v>39640</v>
        <stp/>
        <stp>##V3_BDHV12</stp>
        <stp>912828JE1 GOVT</stp>
        <stp>PX_DIRTY_MID</stp>
        <stp>7/23/2004</stp>
        <stp>11/19/2009</stp>
        <stp>[Fixed Income  Prices 2004-2009.xlsx]TIPS!R5C94</stp>
        <stp>cols=2;rows=355</stp>
        <tr r="CP5" s="1"/>
      </tp>
      <tp>
        <v>1.07504</v>
        <stp/>
        <stp>##V3_BDHV12</stp>
        <stp>912828BW9 Govt</stp>
        <stp>IDX_RATIO</stp>
        <stp>11/29/2005</stp>
        <stp>11/29/2005</stp>
        <stp>[Fixed Income  Prices 2004-2009.xlsx]TIPS!R356C56</stp>
        <tr r="BD356" s="1"/>
      </tp>
      <tp>
        <v>1.06765</v>
        <stp/>
        <stp>##V3_BDHV12</stp>
        <stp>912828CZ1 Govt</stp>
        <stp>IDX_RATIO</stp>
        <stp>12/19/2006</stp>
        <stp>12/19/2006</stp>
        <stp>[Fixed Income  Prices 2004-2009.xlsx]TIPS!R561C24</stp>
        <tr r="X561" s="1"/>
      </tp>
      <tp>
        <v>1.0657799999999999</v>
        <stp/>
        <stp>##V3_BDHV12</stp>
        <stp>912828CZ1 Govt</stp>
        <stp>IDX_RATIO</stp>
        <stp>12/29/2006</stp>
        <stp>12/29/2006</stp>
        <stp>[Fixed Income  Prices 2004-2009.xlsx]TIPS!R569C24</stp>
        <tr r="X569" s="1"/>
      </tp>
      <tp>
        <v>1.0792299999999999</v>
        <stp/>
        <stp>##V3_BDHV12</stp>
        <stp>912828GD6 Govt</stp>
        <stp>IDX_RATIO</stp>
        <stp>12/17/2008</stp>
        <stp>12/17/2008</stp>
        <stp>[Fixed Income  Prices 2004-2009.xlsx]TIPS!R509C84</stp>
        <tr r="CF509" s="1"/>
      </tp>
      <tp>
        <v>1.0815399999999999</v>
        <stp/>
        <stp>##V3_BDHV12</stp>
        <stp>912828BD1 Govt</stp>
        <stp>IDX_RATIO</stp>
        <stp>11/29/2005</stp>
        <stp>11/29/2005</stp>
        <stp>[Fixed Income  Prices 2004-2009.xlsx]TIPS!R356C52</stp>
        <tr r="AZ356" s="1"/>
      </tp>
      <tp>
        <v>1.09392</v>
        <stp/>
        <stp>##V3_BDHV12</stp>
        <stp>912828DH0 Govt</stp>
        <stp>IDX_RATIO</stp>
        <stp>12/28/2007</stp>
        <stp>12/28/2007</stp>
        <stp>[Fixed Income  Prices 2004-2009.xlsx]TIPS!R773C68</stp>
        <tr r="BP773" s="1"/>
      </tp>
      <tp>
        <v>1.01902</v>
        <stp/>
        <stp>##V3_BDHV12</stp>
        <stp>912828FB1 Govt</stp>
        <stp>IDX_RATIO</stp>
        <stp>12/19/2006</stp>
        <stp>12/19/2006</stp>
        <stp>[Fixed Income  Prices 2004-2009.xlsx]TIPS!R175C32</stp>
        <tr r="AF175" s="1"/>
      </tp>
      <tp>
        <v>1.09317</v>
        <stp/>
        <stp>##V3_BDHV12</stp>
        <stp>912828DH0 Govt</stp>
        <stp>IDX_RATIO</stp>
        <stp>12/18/2007</stp>
        <stp>12/18/2007</stp>
        <stp>[Fixed Income  Prices 2004-2009.xlsx]TIPS!R765C68</stp>
        <tr r="BP765" s="1"/>
      </tp>
      <tp>
        <v>1.0172300000000001</v>
        <stp/>
        <stp>##V3_BDHV12</stp>
        <stp>912828FB1 Govt</stp>
        <stp>IDX_RATIO</stp>
        <stp>12/29/2006</stp>
        <stp>12/29/2006</stp>
        <stp>[Fixed Income  Prices 2004-2009.xlsx]TIPS!R183C32</stp>
        <tr r="AF183" s="1"/>
      </tp>
      <tp>
        <v>1.11893</v>
        <stp/>
        <stp>##V3_BDHV12</stp>
        <stp>912828EA4 Govt</stp>
        <stp>IDX_RATIO</stp>
        <stp>12/17/2008</stp>
        <stp>12/17/2008</stp>
        <stp>[Fixed Income  Prices 2004-2009.xlsx]TIPS!R897C72</stp>
        <tr r="BT897" s="1"/>
      </tp>
      <tp>
        <v>1.0622199999999999</v>
        <stp/>
        <stp>##V3_BDHV12</stp>
        <stp>912828BW9 Govt</stp>
        <stp>IDX_RATIO</stp>
        <stp>10/28/2005</stp>
        <stp>10/28/2005</stp>
        <stp>[Fixed Income  Prices 2004-2009.xlsx]TIPS!R334C56</stp>
        <tr r="BD334" s="1"/>
      </tp>
      <tp>
        <v>1.06047</v>
        <stp/>
        <stp>##V3_BDHV12</stp>
        <stp>912828BW9 Govt</stp>
        <stp>IDX_RATIO</stp>
        <stp>10/18/2005</stp>
        <stp>10/18/2005</stp>
        <stp>[Fixed Income  Prices 2004-2009.xlsx]TIPS!R326C56</stp>
        <tr r="BD326" s="1"/>
      </tp>
      <tp>
        <v>1.0731299999999999</v>
        <stp/>
        <stp>##V3_BDHV12</stp>
        <stp>912828EA4 Govt</stp>
        <stp>IDX_RATIO</stp>
        <stp>12/18/2007</stp>
        <stp>12/18/2007</stp>
        <stp>[Fixed Income  Prices 2004-2009.xlsx]TIPS!R636C72</stp>
        <tr r="BT636" s="1"/>
      </tp>
      <tp>
        <v>1.06887</v>
        <stp/>
        <stp>##V3_BDHV12</stp>
        <stp>912828GD6 Govt</stp>
        <stp>IDX_RATIO</stp>
        <stp>10/14/2009</stp>
        <stp>10/14/2009</stp>
        <stp>[Fixed Income  Prices 2004-2009.xlsx]TIPS!R724C84</stp>
        <tr r="CF724" s="1"/>
      </tp>
      <tp>
        <v>1.0738700000000001</v>
        <stp/>
        <stp>##V3_BDHV12</stp>
        <stp>912828EA4 Govt</stp>
        <stp>IDX_RATIO</stp>
        <stp>12/28/2007</stp>
        <stp>12/28/2007</stp>
        <stp>[Fixed Income  Prices 2004-2009.xlsx]TIPS!R644C72</stp>
        <tr r="BT644" s="1"/>
      </tp>
      <tp>
        <v>1.0668800000000001</v>
        <stp/>
        <stp>##V3_BDHV12</stp>
        <stp>912828BD1 Govt</stp>
        <stp>IDX_RATIO</stp>
        <stp>10/18/2005</stp>
        <stp>10/18/2005</stp>
        <stp>[Fixed Income  Prices 2004-2009.xlsx]TIPS!R326C52</stp>
        <tr r="AZ326" s="1"/>
      </tp>
      <tp>
        <v>1.06864</v>
        <stp/>
        <stp>##V3_BDHV12</stp>
        <stp>912828BD1 Govt</stp>
        <stp>IDX_RATIO</stp>
        <stp>10/28/2005</stp>
        <stp>10/28/2005</stp>
        <stp>[Fixed Income  Prices 2004-2009.xlsx]TIPS!R334C52</stp>
        <tr r="AZ334" s="1"/>
      </tp>
      <tp>
        <v>1.08419</v>
        <stp/>
        <stp>##V3_BDHV12</stp>
        <stp>912828FL9 Govt</stp>
        <stp>IDX_RATIO</stp>
        <stp>11/14/2008</stp>
        <stp>11/14/2008</stp>
        <stp>[Fixed Income  Prices 2004-2009.xlsx]TIPS!R616C80</stp>
        <tr r="CB616" s="1"/>
      </tp>
      <tp>
        <v>1.08369</v>
        <stp/>
        <stp>##V3_BDHV12</stp>
        <stp>912828FL9 Govt</stp>
        <stp>IDX_RATIO</stp>
        <stp>11/24/2008</stp>
        <stp>11/24/2008</stp>
        <stp>[Fixed Income  Prices 2004-2009.xlsx]TIPS!R622C80</stp>
        <tr r="CB622" s="1"/>
      </tp>
      <tp>
        <v>1.0524</v>
        <stp/>
        <stp>##V3_BDHV12</stp>
        <stp>912828ET3 Govt</stp>
        <stp>IDX_RATIO</stp>
        <stp>12/28/2007</stp>
        <stp>12/28/2007</stp>
        <stp>[Fixed Income  Prices 2004-2009.xlsx]TIPS!R516C76</stp>
        <tr r="BX516" s="1"/>
      </tp>
      <tp>
        <v>1.0538099999999999</v>
        <stp/>
        <stp>##V3_BDHV12</stp>
        <stp>912828CP3 Govt</stp>
        <stp>IDX_RATIO</stp>
        <stp>11/29/2005</stp>
        <stp>11/29/2005</stp>
        <stp>[Fixed Income  Prices 2004-2009.xlsx]TIPS!R356C64</stp>
        <tr r="BL356" s="1"/>
      </tp>
      <tp>
        <v>1.0516799999999999</v>
        <stp/>
        <stp>##V3_BDHV12</stp>
        <stp>912828ET3 Govt</stp>
        <stp>IDX_RATIO</stp>
        <stp>12/18/2007</stp>
        <stp>12/18/2007</stp>
        <stp>[Fixed Income  Prices 2004-2009.xlsx]TIPS!R508C76</stp>
        <tr r="BX508" s="1"/>
      </tp>
      <tp>
        <v>1.0860400000000001</v>
        <stp/>
        <stp>##V3_BDHV12</stp>
        <stp>912828ET3 Govt</stp>
        <stp>IDX_RATIO</stp>
        <stp>10/14/2009</stp>
        <stp>10/14/2009</stp>
        <stp>[Fixed Income  Prices 2004-2009.xlsx]TIPS!R984C76</stp>
        <tr r="BX984" s="1"/>
      </tp>
      <tp>
        <v>1.1047800000000001</v>
        <stp/>
        <stp>##V3_BDHV12</stp>
        <stp>912828AF7 Govt</stp>
        <stp>IDX_RATIO</stp>
        <stp>11/29/2005</stp>
        <stp>11/29/2005</stp>
        <stp>[Fixed Income  Prices 2004-2009.xlsx]TIPS!R356C44</stp>
        <tr r="AR356" s="1"/>
      </tp>
      <tp>
        <v>1.12883</v>
        <stp/>
        <stp>##V3_BDHV12</stp>
        <stp>912828EA4 Govt</stp>
        <stp>IDX_RATIO</stp>
        <stp>10/15/2008</stp>
        <stp>10/15/2008</stp>
        <stp>[Fixed Income  Prices 2004-2009.xlsx]TIPS!R852C72</stp>
        <tr r="BT852" s="1"/>
      </tp>
      <tp>
        <v>1.0857399999999999</v>
        <stp/>
        <stp>##V3_BDHV12</stp>
        <stp>912828GD6 Govt</stp>
        <stp>IDX_RATIO</stp>
        <stp>11/14/2008</stp>
        <stp>11/14/2008</stp>
        <stp>[Fixed Income  Prices 2004-2009.xlsx]TIPS!R486C84</stp>
        <tr r="CF486" s="1"/>
      </tp>
      <tp>
        <v>1.08524</v>
        <stp/>
        <stp>##V3_BDHV12</stp>
        <stp>912828GD6 Govt</stp>
        <stp>IDX_RATIO</stp>
        <stp>11/24/2008</stp>
        <stp>11/24/2008</stp>
        <stp>[Fixed Income  Prices 2004-2009.xlsx]TIPS!R492C84</stp>
        <tr r="CF492" s="1"/>
      </tp>
      <tp>
        <v>1.0777000000000001</v>
        <stp/>
        <stp>##V3_BDHV12</stp>
        <stp>912828FL9 Govt</stp>
        <stp>IDX_RATIO</stp>
        <stp>12/17/2008</stp>
        <stp>12/17/2008</stp>
        <stp>[Fixed Income  Prices 2004-2009.xlsx]TIPS!R639C80</stp>
        <tr r="CB639" s="1"/>
      </tp>
      <tp>
        <v>1.0412399999999999</v>
        <stp/>
        <stp>##V3_BDHV12</stp>
        <stp>912828CP3 Govt</stp>
        <stp>IDX_RATIO</stp>
        <stp>10/28/2005</stp>
        <stp>10/28/2005</stp>
        <stp>[Fixed Income  Prices 2004-2009.xlsx]TIPS!R334C64</stp>
        <tr r="BL334" s="1"/>
      </tp>
      <tp>
        <v>1.0395300000000001</v>
        <stp/>
        <stp>##V3_BDHV12</stp>
        <stp>912828CP3 Govt</stp>
        <stp>IDX_RATIO</stp>
        <stp>10/18/2005</stp>
        <stp>10/18/2005</stp>
        <stp>[Fixed Income  Prices 2004-2009.xlsx]TIPS!R326C64</stp>
        <tr r="BL326" s="1"/>
      </tp>
      <tp>
        <v>1.04003</v>
        <stp/>
        <stp>##V3_BDHV12</stp>
        <stp>912828GX2 Govt</stp>
        <stp>IDX_RATIO</stp>
        <stp>10/14/2009</stp>
        <stp>10/14/2009</stp>
        <stp>[Fixed Income  Prices 2004-2009.xlsx]TIPS!R594C88</stp>
        <tr r="CJ594" s="1"/>
      </tp>
      <tp>
        <v>1.0898099999999999</v>
        <stp/>
        <stp>##V3_BDHV12</stp>
        <stp>912828AF7 Govt</stp>
        <stp>IDX_RATIO</stp>
        <stp>10/18/2005</stp>
        <stp>10/18/2005</stp>
        <stp>[Fixed Income  Prices 2004-2009.xlsx]TIPS!R326C44</stp>
        <tr r="AR326" s="1"/>
      </tp>
      <tp>
        <v>1.0592600000000001</v>
        <stp/>
        <stp>##V3_BDHV12</stp>
        <stp>912828DH0 Govt</stp>
        <stp>IDX_RATIO</stp>
        <stp>12/19/2006</stp>
        <stp>12/19/2006</stp>
        <stp>[Fixed Income  Prices 2004-2009.xlsx]TIPS!R505C68</stp>
        <tr r="BP505" s="1"/>
      </tp>
      <tp>
        <v>1.05741</v>
        <stp/>
        <stp>##V3_BDHV12</stp>
        <stp>912828DH0 Govt</stp>
        <stp>IDX_RATIO</stp>
        <stp>12/29/2006</stp>
        <stp>12/29/2006</stp>
        <stp>[Fixed Income  Prices 2004-2009.xlsx]TIPS!R513C68</stp>
        <tr r="BP513" s="1"/>
      </tp>
      <tp>
        <v>1.09161</v>
        <stp/>
        <stp>##V3_BDHV12</stp>
        <stp>912828AF7 Govt</stp>
        <stp>IDX_RATIO</stp>
        <stp>10/28/2005</stp>
        <stp>10/28/2005</stp>
        <stp>[Fixed Income  Prices 2004-2009.xlsx]TIPS!R334C44</stp>
        <tr r="AR334" s="1"/>
      </tp>
      <tp>
        <v>1.0872299999999999</v>
        <stp/>
        <stp>##V3_BDHV12</stp>
        <stp>912828FL9 Govt</stp>
        <stp>IDX_RATIO</stp>
        <stp>10/15/2008</stp>
        <stp>10/15/2008</stp>
        <stp>[Fixed Income  Prices 2004-2009.xlsx]TIPS!R594C80</stp>
        <tr r="CB594" s="1"/>
      </tp>
      <tp>
        <v>1.12568</v>
        <stp/>
        <stp>##V3_BDHV12</stp>
        <stp>912828EA4 Govt</stp>
        <stp>IDX_RATIO</stp>
        <stp>11/14/2008</stp>
        <stp>11/14/2008</stp>
        <stp>[Fixed Income  Prices 2004-2009.xlsx]TIPS!R874C72</stp>
        <tr r="BT874" s="1"/>
      </tp>
      <tp>
        <v>1.0887800000000001</v>
        <stp/>
        <stp>##V3_BDHV12</stp>
        <stp>912828GD6 Govt</stp>
        <stp>IDX_RATIO</stp>
        <stp>10/15/2008</stp>
        <stp>10/15/2008</stp>
        <stp>[Fixed Income  Prices 2004-2009.xlsx]TIPS!R464C84</stp>
        <tr r="CF464" s="1"/>
      </tp>
      <tp>
        <v>1.1251599999999999</v>
        <stp/>
        <stp>##V3_BDHV12</stp>
        <stp>912828EA4 Govt</stp>
        <stp>IDX_RATIO</stp>
        <stp>11/24/2008</stp>
        <stp>11/24/2008</stp>
        <stp>[Fixed Income  Prices 2004-2009.xlsx]TIPS!R880C72</stp>
        <tr r="BT880" s="1"/>
      </tp>
      <tp>
        <v>1.1498999999999999</v>
        <stp/>
        <stp>##V3_BDHV12</stp>
        <stp>912828DH0 Govt</stp>
        <stp>IDX_RATIO</stp>
        <stp>10/15/2008</stp>
        <stp>10/15/2008</stp>
        <stp>[Fixed Income  Prices 2004-2009.xlsx]TIPS!R981C68</stp>
        <tr r="BP981" s="1"/>
      </tp>
      <tp>
        <v>1.10266</v>
        <stp/>
        <stp>##V3_BDHV12</stp>
        <stp>912828ET3 Govt</stp>
        <stp>IDX_RATIO</stp>
        <stp>11/24/2008</stp>
        <stp>11/24/2008</stp>
        <stp>[Fixed Income  Prices 2004-2009.xlsx]TIPS!R752C76</stp>
        <tr r="BX752" s="1"/>
      </tp>
      <tp>
        <v>1.10317</v>
        <stp/>
        <stp>##V3_BDHV12</stp>
        <stp>912828ET3 Govt</stp>
        <stp>IDX_RATIO</stp>
        <stp>11/14/2008</stp>
        <stp>11/14/2008</stp>
        <stp>[Fixed Income  Prices 2004-2009.xlsx]TIPS!R746C76</stp>
        <tr r="BX746" s="1"/>
      </tp>
      <tp>
        <v>1.10182</v>
        <stp/>
        <stp>##V3_BDHV12</stp>
        <stp>912828CZ1 Govt</stp>
        <stp>IDX_RATIO</stp>
        <stp>12/18/2007</stp>
        <stp>12/18/2007</stp>
        <stp>[Fixed Income  Prices 2004-2009.xlsx]TIPS!R821C24</stp>
        <tr r="X821" s="1"/>
      </tp>
      <tp>
        <v>1.1025800000000001</v>
        <stp/>
        <stp>##V3_BDHV12</stp>
        <stp>912828CZ1 Govt</stp>
        <stp>IDX_RATIO</stp>
        <stp>12/28/2007</stp>
        <stp>12/28/2007</stp>
        <stp>[Fixed Income  Prices 2004-2009.xlsx]TIPS!R829C24</stp>
        <tr r="X829" s="1"/>
      </tp>
      <tp>
        <v>1.0622499999999999</v>
        <stp/>
        <stp>##V3_BDHV12</stp>
        <stp>912828GN4 Govt</stp>
        <stp>IDX_RATIO</stp>
        <stp>10/14/2009</stp>
        <stp>10/14/2009</stp>
        <stp>[Fixed Income  Prices 2004-2009.xlsx]TIPS!R651C40</stp>
        <tr r="AN651" s="1"/>
      </tp>
      <tp>
        <v>1.02891</v>
        <stp/>
        <stp>##V3_BDHV12</stp>
        <stp>912828HN3 Govt</stp>
        <stp>IDX_RATIO</stp>
        <stp>10/14/2009</stp>
        <stp>10/14/2009</stp>
        <stp>[Fixed Income  Prices 2004-2009.xlsx]TIPS!R464C92</stp>
        <tr r="CN464" s="1"/>
      </tp>
      <tp>
        <v>1.10626</v>
        <stp/>
        <stp>##V3_BDHV12</stp>
        <stp>912828ET3 Govt</stp>
        <stp>IDX_RATIO</stp>
        <stp>10/15/2008</stp>
        <stp>10/15/2008</stp>
        <stp>[Fixed Income  Prices 2004-2009.xlsx]TIPS!R724C76</stp>
        <tr r="BX724" s="1"/>
      </tp>
      <tp>
        <v>1.0725500000000001</v>
        <stp/>
        <stp>##V3_BDHV12</stp>
        <stp>912828GN4 Govt</stp>
        <stp>IDX_RATIO</stp>
        <stp>12/17/2008</stp>
        <stp>12/17/2008</stp>
        <stp>[Fixed Income  Prices 2004-2009.xlsx]TIPS!R436C40</stp>
        <tr r="AN436" s="1"/>
      </tp>
      <tp>
        <v>1.0785100000000001</v>
        <stp/>
        <stp>##V3_BDHV12</stp>
        <stp>912828GN4 Govt</stp>
        <stp>IDX_RATIO</stp>
        <stp>11/24/2008</stp>
        <stp>11/24/2008</stp>
        <stp>[Fixed Income  Prices 2004-2009.xlsx]TIPS!R419C40</stp>
        <tr r="AN419" s="1"/>
      </tp>
      <tp>
        <v>1.07901</v>
        <stp/>
        <stp>##V3_BDHV12</stp>
        <stp>912828GN4 Govt</stp>
        <stp>IDX_RATIO</stp>
        <stp>11/14/2008</stp>
        <stp>11/14/2008</stp>
        <stp>[Fixed Income  Prices 2004-2009.xlsx]TIPS!R413C40</stp>
        <tr r="AN413" s="1"/>
      </tp>
      <tp>
        <v>1.09656</v>
        <stp/>
        <stp>##V3_BDHV12</stp>
        <stp>912828ET3 Govt</stp>
        <stp>IDX_RATIO</stp>
        <stp>12/17/2008</stp>
        <stp>12/17/2008</stp>
        <stp>[Fixed Income  Prices 2004-2009.xlsx]TIPS!R769C76</stp>
        <tr r="BX769" s="1"/>
      </tp>
      <tp>
        <v>1.06735</v>
        <stp/>
        <stp>##V3_BDHV12</stp>
        <stp>912828FL9 Govt</stp>
        <stp>IDX_RATIO</stp>
        <stp>10/14/2009</stp>
        <stp>10/14/2009</stp>
        <stp>[Fixed Income  Prices 2004-2009.xlsx]TIPS!R854C80</stp>
        <tr r="CB854" s="1"/>
      </tp>
      <tp>
        <v>1.1073599999999999</v>
        <stp/>
        <stp>##V3_BDHV12</stp>
        <stp>912828CP3 Govt</stp>
        <stp>IDX_RATIO</stp>
        <stp>12/18/2007</stp>
        <stp>12/18/2007</stp>
        <stp>[Fixed Income  Prices 2004-2009.xlsx]TIPS!R890C64</stp>
        <tr r="BL890" s="1"/>
      </tp>
      <tp>
        <v>1.1081300000000001</v>
        <stp/>
        <stp>##V3_BDHV12</stp>
        <stp>912828CP3 Govt</stp>
        <stp>IDX_RATIO</stp>
        <stp>12/28/2007</stp>
        <stp>12/28/2007</stp>
        <stp>[Fixed Income  Prices 2004-2009.xlsx]TIPS!R898C64</stp>
        <tr r="BL898" s="1"/>
      </tp>
      <tp>
        <v>1.00929</v>
        <stp/>
        <stp>##V3_BDHV12</stp>
        <stp>912828JE1 Govt</stp>
        <stp>IDX_RATIO</stp>
        <stp>12/17/2008</stp>
        <stp>12/17/2008</stp>
        <stp>[Fixed Income  Prices 2004-2009.xlsx]TIPS!R118C96</stp>
        <tr r="CR118" s="1"/>
      </tp>
      <tp>
        <v>1.0350600000000001</v>
        <stp/>
        <stp>##V3_BDHV12</stp>
        <stp>912828GD6 Govt</stp>
        <stp>IDX_RATIO</stp>
        <stp>12/18/2007</stp>
        <stp>12/18/2007</stp>
        <stp>[Fixed Income  Prices 2004-2009.xlsx]TIPS!R248C84</stp>
        <tr r="CF248" s="1"/>
      </tp>
      <tp>
        <v>1.08203</v>
        <stp/>
        <stp>##V3_BDHV12</stp>
        <stp>912828GN4 Govt</stp>
        <stp>IDX_RATIO</stp>
        <stp>10/15/2008</stp>
        <stp>10/15/2008</stp>
        <stp>[Fixed Income  Prices 2004-2009.xlsx]TIPS!R391C40</stp>
        <tr r="AN391" s="1"/>
      </tp>
      <tp>
        <v>1.0343</v>
        <stp/>
        <stp>##V3_BDHV12</stp>
        <stp>912828FL9 Govt</stp>
        <stp>IDX_RATIO</stp>
        <stp>12/28/2007</stp>
        <stp>12/28/2007</stp>
        <stp>[Fixed Income  Prices 2004-2009.xlsx]TIPS!R386C80</stp>
        <tr r="CB386" s="1"/>
      </tp>
      <tp>
        <v>1.0357700000000001</v>
        <stp/>
        <stp>##V3_BDHV12</stp>
        <stp>912828GD6 Govt</stp>
        <stp>IDX_RATIO</stp>
        <stp>12/28/2007</stp>
        <stp>12/28/2007</stp>
        <stp>[Fixed Income  Prices 2004-2009.xlsx]TIPS!R256C84</stp>
        <tr r="CF256" s="1"/>
      </tp>
      <tp>
        <v>1.1617299999999999</v>
        <stp/>
        <stp>##V3_BDHV12</stp>
        <stp>912828AF7 Govt</stp>
        <stp>IDX_RATIO</stp>
        <stp>12/28/2007</stp>
        <stp>12/28/2007</stp>
        <stp>[Fixed Income  Prices 2004-2009.xlsx]TIPS!R898C44</stp>
        <tr r="AR898" s="1"/>
      </tp>
      <tp>
        <v>1.03359</v>
        <stp/>
        <stp>##V3_BDHV12</stp>
        <stp>912828FL9 Govt</stp>
        <stp>IDX_RATIO</stp>
        <stp>12/18/2007</stp>
        <stp>12/18/2007</stp>
        <stp>[Fixed Income  Prices 2004-2009.xlsx]TIPS!R378C80</stp>
        <tr r="CB378" s="1"/>
      </tp>
      <tp>
        <v>1.16093</v>
        <stp/>
        <stp>##V3_BDHV12</stp>
        <stp>912828AF7 Govt</stp>
        <stp>IDX_RATIO</stp>
        <stp>12/18/2007</stp>
        <stp>12/18/2007</stp>
        <stp>[Fixed Income  Prices 2004-2009.xlsx]TIPS!R890C44</stp>
        <tr r="AR890" s="1"/>
      </tp>
      <tp>
        <v>0.99960000000000004</v>
        <stp/>
        <stp>##V3_BDHV12</stp>
        <stp>912828JE1 Govt</stp>
        <stp>IDX_RATIO</stp>
        <stp>10/14/2009</stp>
        <stp>10/14/2009</stp>
        <stp>[Fixed Income  Prices 2004-2009.xlsx]TIPS!R333C96</stp>
        <tr r="CR333" s="1"/>
      </tp>
      <tp>
        <v>1.0965100000000001</v>
        <stp/>
        <stp>##V3_BDHV12</stp>
        <stp>912828FB1 Govt</stp>
        <stp>IDX_RATIO</stp>
        <stp>12/17/2008</stp>
        <stp>12/17/2008</stp>
        <stp>[Fixed Income  Prices 2004-2009.xlsx]TIPS!R696C32</stp>
        <tr r="AF696" s="1"/>
      </tp>
      <tp>
        <v>1.03888</v>
        <stp/>
        <stp>##V3_BDHV12</stp>
        <stp>912828HN3 Govt</stp>
        <stp>IDX_RATIO</stp>
        <stp>12/17/2008</stp>
        <stp>12/17/2008</stp>
        <stp>[Fixed Income  Prices 2004-2009.xlsx]TIPS!R249C92</stp>
        <tr r="CN249" s="1"/>
      </tp>
      <tp>
        <v>1.12967</v>
        <stp/>
        <stp>##V3_BDHV12</stp>
        <stp>912828BW9 Govt</stp>
        <stp>IDX_RATIO</stp>
        <stp>12/18/2007</stp>
        <stp>12/18/2007</stp>
        <stp>[Fixed Income  Prices 2004-2009.xlsx]TIPS!R890C56</stp>
        <tr r="BD890" s="1"/>
      </tp>
      <tp>
        <v>1.13045</v>
        <stp/>
        <stp>##V3_BDHV12</stp>
        <stp>912828BW9 Govt</stp>
        <stp>IDX_RATIO</stp>
        <stp>12/28/2007</stp>
        <stp>12/28/2007</stp>
        <stp>[Fixed Income  Prices 2004-2009.xlsx]TIPS!R898C56</stp>
        <tr r="BD898" s="1"/>
      </tp>
      <tp>
        <v>1.1026100000000001</v>
        <stp/>
        <stp>##V3_BDHV12</stp>
        <stp>912828FB1 Govt</stp>
        <stp>IDX_RATIO</stp>
        <stp>11/24/2008</stp>
        <stp>11/24/2008</stp>
        <stp>[Fixed Income  Prices 2004-2009.xlsx]TIPS!R679C32</stp>
        <tr r="AF679" s="1"/>
      </tp>
      <tp>
        <v>1.1031200000000001</v>
        <stp/>
        <stp>##V3_BDHV12</stp>
        <stp>912828FB1 Govt</stp>
        <stp>IDX_RATIO</stp>
        <stp>11/14/2008</stp>
        <stp>11/14/2008</stp>
        <stp>[Fixed Income  Prices 2004-2009.xlsx]TIPS!R673C32</stp>
        <tr r="AF673" s="1"/>
      </tp>
      <tp>
        <v>1.1372800000000001</v>
        <stp/>
        <stp>##V3_BDHV12</stp>
        <stp>912828BD1 Govt</stp>
        <stp>IDX_RATIO</stp>
        <stp>12/28/2007</stp>
        <stp>12/28/2007</stp>
        <stp>[Fixed Income  Prices 2004-2009.xlsx]TIPS!R898C52</stp>
        <tr r="AZ898" s="1"/>
      </tp>
      <tp>
        <v>1.04467</v>
        <stp/>
        <stp>##V3_BDHV12</stp>
        <stp>912828HN3 Govt</stp>
        <stp>IDX_RATIO</stp>
        <stp>11/24/2008</stp>
        <stp>11/24/2008</stp>
        <stp>[Fixed Income  Prices 2004-2009.xlsx]TIPS!R232C92</stp>
        <tr r="CN232" s="1"/>
      </tp>
      <tp>
        <v>1.1365000000000001</v>
        <stp/>
        <stp>##V3_BDHV12</stp>
        <stp>912828BD1 Govt</stp>
        <stp>IDX_RATIO</stp>
        <stp>12/18/2007</stp>
        <stp>12/18/2007</stp>
        <stp>[Fixed Income  Prices 2004-2009.xlsx]TIPS!R890C52</stp>
        <tr r="AZ890" s="1"/>
      </tp>
      <tp>
        <v>1.04515</v>
        <stp/>
        <stp>##V3_BDHV12</stp>
        <stp>912828HN3 Govt</stp>
        <stp>IDX_RATIO</stp>
        <stp>11/14/2008</stp>
        <stp>11/14/2008</stp>
        <stp>[Fixed Income  Prices 2004-2009.xlsx]TIPS!R226C92</stp>
        <tr r="CN226" s="1"/>
      </tp>
      <tp>
        <v>1.00783</v>
        <stp/>
        <stp>##V3_BDHV12</stp>
        <stp>912828GX2 Govt</stp>
        <stp>IDX_RATIO</stp>
        <stp>12/28/2007</stp>
        <stp>12/28/2007</stp>
        <stp>[Fixed Income  Prices 2004-2009.xlsx]TIPS!R126C88</stp>
        <tr r="CJ126" s="1"/>
      </tp>
      <tp>
        <v>1.0071300000000001</v>
        <stp/>
        <stp>##V3_BDHV12</stp>
        <stp>912828GX2 Govt</stp>
        <stp>IDX_RATIO</stp>
        <stp>12/18/2007</stp>
        <stp>12/18/2007</stp>
        <stp>[Fixed Income  Prices 2004-2009.xlsx]TIPS!R118C88</stp>
        <tr r="CJ118" s="1"/>
      </tp>
      <tp>
        <v>1.0148999999999999</v>
        <stp/>
        <stp>##V3_BDHV12</stp>
        <stp>912828JE1 Govt</stp>
        <stp>IDX_RATIO</stp>
        <stp>11/24/2008</stp>
        <stp>11/24/2008</stp>
        <stp>[Fixed Income  Prices 2004-2009.xlsx]TIPS!R101C96</stp>
        <tr r="CR101" s="1"/>
      </tp>
      <tp>
        <v>1.1062099999999999</v>
        <stp/>
        <stp>##V3_BDHV12</stp>
        <stp>912828FB1 Govt</stp>
        <stp>IDX_RATIO</stp>
        <stp>10/15/2008</stp>
        <stp>10/15/2008</stp>
        <stp>[Fixed Income  Prices 2004-2009.xlsx]TIPS!R651C32</stp>
        <tr r="AF651" s="1"/>
      </tp>
      <tp>
        <v>1.00153</v>
        <stp/>
        <stp>##V3_BDHV12</stp>
        <stp>912828FL9 Govt</stp>
        <stp>IDX_RATIO</stp>
        <stp>12/19/2006</stp>
        <stp>12/19/2006</stp>
        <stp>[Fixed Income  Prices 2004-2009.xlsx]TIPS!R118C80</stp>
        <tr r="CB118" s="1"/>
      </tp>
      <tp>
        <v>0.99978</v>
        <stp/>
        <stp>##V3_BDHV12</stp>
        <stp>912828FL9 Govt</stp>
        <stp>IDX_RATIO</stp>
        <stp>12/29/2006</stp>
        <stp>12/29/2006</stp>
        <stp>[Fixed Income  Prices 2004-2009.xlsx]TIPS!R126C80</stp>
        <tr r="CB126" s="1"/>
      </tp>
      <tp>
        <v>1.0480700000000001</v>
        <stp/>
        <stp>##V3_BDHV12</stp>
        <stp>912828HN3 Govt</stp>
        <stp>IDX_RATIO</stp>
        <stp>10/15/2008</stp>
        <stp>10/15/2008</stp>
        <stp>[Fixed Income  Prices 2004-2009.xlsx]TIPS!R204C92</stp>
        <tr r="CN204" s="1"/>
      </tp>
      <tp>
        <v>0.99905999999999995</v>
        <stp/>
        <stp>##V3_BDHV12</stp>
        <stp>912828FL9 Govt</stp>
        <stp>IDX_RATIO</stp>
        <stp>1/5/2007</stp>
        <stp>1/5/2007</stp>
        <stp>[Fixed Income  Prices 2004-2009.xlsx]TIPS!R131C80</stp>
        <tr r="CB131" s="1"/>
      </tp>
      <tp>
        <v>0.99911000000000005</v>
        <stp/>
        <stp>##V3_BDHV12</stp>
        <stp>912828FL9 Govt</stp>
        <stp>IDX_RATIO</stp>
        <stp>1/4/2007</stp>
        <stp>1/4/2007</stp>
        <stp>[Fixed Income  Prices 2004-2009.xlsx]TIPS!R130C80</stp>
        <tr r="CB130" s="1"/>
      </tp>
      <tp>
        <v>0.99919999999999998</v>
        <stp/>
        <stp>##V3_BDHV12</stp>
        <stp>912828FL9 Govt</stp>
        <stp>IDX_RATIO</stp>
        <stp>1/2/2007</stp>
        <stp>1/2/2007</stp>
        <stp>[Fixed Income  Prices 2004-2009.xlsx]TIPS!R128C80</stp>
        <tr r="CB128" s="1"/>
      </tp>
      <tp>
        <v>0.99914999999999998</v>
        <stp/>
        <stp>##V3_BDHV12</stp>
        <stp>912828FL9 Govt</stp>
        <stp>IDX_RATIO</stp>
        <stp>1/3/2007</stp>
        <stp>1/3/2007</stp>
        <stp>[Fixed Income  Prices 2004-2009.xlsx]TIPS!R129C80</stp>
        <tr r="CB129" s="1"/>
      </tp>
      <tp>
        <v>0.99924999999999997</v>
        <stp/>
        <stp>##V3_BDHV12</stp>
        <stp>912828FL9 Govt</stp>
        <stp>IDX_RATIO</stp>
        <stp>1/1/2007</stp>
        <stp>1/1/2007</stp>
        <stp>[Fixed Income  Prices 2004-2009.xlsx]TIPS!R127C80</stp>
        <tr r="CB127" s="1"/>
      </tp>
      <tp>
        <v>0.99887000000000004</v>
        <stp/>
        <stp>##V3_BDHV12</stp>
        <stp>912828FL9 Govt</stp>
        <stp>IDX_RATIO</stp>
        <stp>1/9/2007</stp>
        <stp>1/9/2007</stp>
        <stp>[Fixed Income  Prices 2004-2009.xlsx]TIPS!R133C80</stp>
        <tr r="CB133" s="1"/>
      </tp>
      <tp>
        <v>0.99890999999999996</v>
        <stp/>
        <stp>##V3_BDHV12</stp>
        <stp>912828FL9 Govt</stp>
        <stp>IDX_RATIO</stp>
        <stp>1/8/2007</stp>
        <stp>1/8/2007</stp>
        <stp>[Fixed Income  Prices 2004-2009.xlsx]TIPS!R132C80</stp>
        <tr r="CB132" s="1"/>
      </tp>
      <tp>
        <v>1.0702199999999999</v>
        <stp/>
        <stp>##V3_BDHV12</stp>
        <stp>912828CP3 Govt</stp>
        <stp>IDX_RATIO</stp>
        <stp>1/8/2007</stp>
        <stp>1/8/2007</stp>
        <stp>[Fixed Income  Prices 2004-2009.xlsx]TIPS!R644C64</stp>
        <tr r="BL644" s="1"/>
      </tp>
      <tp>
        <v>1.07016</v>
        <stp/>
        <stp>##V3_BDHV12</stp>
        <stp>912828CP3 Govt</stp>
        <stp>IDX_RATIO</stp>
        <stp>1/9/2007</stp>
        <stp>1/9/2007</stp>
        <stp>[Fixed Income  Prices 2004-2009.xlsx]TIPS!R645C64</stp>
        <tr r="BL645" s="1"/>
      </tp>
      <tp>
        <v>1.0705199999999999</v>
        <stp/>
        <stp>##V3_BDHV12</stp>
        <stp>912828CP3 Govt</stp>
        <stp>IDX_RATIO</stp>
        <stp>1/2/2007</stp>
        <stp>1/2/2007</stp>
        <stp>[Fixed Income  Prices 2004-2009.xlsx]TIPS!R640C64</stp>
        <tr r="BL640" s="1"/>
      </tp>
      <tp>
        <v>1.07047</v>
        <stp/>
        <stp>##V3_BDHV12</stp>
        <stp>912828CP3 Govt</stp>
        <stp>IDX_RATIO</stp>
        <stp>1/3/2007</stp>
        <stp>1/3/2007</stp>
        <stp>[Fixed Income  Prices 2004-2009.xlsx]TIPS!R641C64</stp>
        <tr r="BL641" s="1"/>
      </tp>
      <tp>
        <v>1.0704199999999999</v>
        <stp/>
        <stp>##V3_BDHV12</stp>
        <stp>912828CP3 Govt</stp>
        <stp>IDX_RATIO</stp>
        <stp>1/4/2007</stp>
        <stp>1/4/2007</stp>
        <stp>[Fixed Income  Prices 2004-2009.xlsx]TIPS!R642C64</stp>
        <tr r="BL642" s="1"/>
      </tp>
      <tp>
        <v>1.07037</v>
        <stp/>
        <stp>##V3_BDHV12</stp>
        <stp>912828CP3 Govt</stp>
        <stp>IDX_RATIO</stp>
        <stp>1/5/2007</stp>
        <stp>1/5/2007</stp>
        <stp>[Fixed Income  Prices 2004-2009.xlsx]TIPS!R643C64</stp>
        <tr r="BL643" s="1"/>
      </tp>
      <tp>
        <v>1.0705800000000001</v>
        <stp/>
        <stp>##V3_BDHV12</stp>
        <stp>912828CP3 Govt</stp>
        <stp>IDX_RATIO</stp>
        <stp>1/1/2007</stp>
        <stp>1/1/2007</stp>
        <stp>[Fixed Income  Prices 2004-2009.xlsx]TIPS!R639C64</stp>
        <tr r="BL639" s="1"/>
      </tp>
      <tp>
        <v>1.12198</v>
        <stp/>
        <stp>##V3_BDHV12</stp>
        <stp>912828AF7 Govt</stp>
        <stp>IDX_RATIO</stp>
        <stp>1/8/2007</stp>
        <stp>1/8/2007</stp>
        <stp>[Fixed Income  Prices 2004-2009.xlsx]TIPS!R644C44</stp>
        <tr r="AR644" s="1"/>
      </tp>
      <tp>
        <v>1.1219300000000001</v>
        <stp/>
        <stp>##V3_BDHV12</stp>
        <stp>912828AF7 Govt</stp>
        <stp>IDX_RATIO</stp>
        <stp>1/9/2007</stp>
        <stp>1/9/2007</stp>
        <stp>[Fixed Income  Prices 2004-2009.xlsx]TIPS!R645C44</stp>
        <tr r="AR645" s="1"/>
      </tp>
      <tp>
        <v>1.12236</v>
        <stp/>
        <stp>##V3_BDHV12</stp>
        <stp>912828AF7 Govt</stp>
        <stp>IDX_RATIO</stp>
        <stp>1/1/2007</stp>
        <stp>1/1/2007</stp>
        <stp>[Fixed Income  Prices 2004-2009.xlsx]TIPS!R639C44</stp>
        <tr r="AR639" s="1"/>
      </tp>
      <tp>
        <v>1.1222000000000001</v>
        <stp/>
        <stp>##V3_BDHV12</stp>
        <stp>912828AF7 Govt</stp>
        <stp>IDX_RATIO</stp>
        <stp>1/4/2007</stp>
        <stp>1/4/2007</stp>
        <stp>[Fixed Income  Prices 2004-2009.xlsx]TIPS!R642C44</stp>
        <tr r="AR642" s="1"/>
      </tp>
      <tp>
        <v>1.1221399999999999</v>
        <stp/>
        <stp>##V3_BDHV12</stp>
        <stp>912828AF7 Govt</stp>
        <stp>IDX_RATIO</stp>
        <stp>1/5/2007</stp>
        <stp>1/5/2007</stp>
        <stp>[Fixed Income  Prices 2004-2009.xlsx]TIPS!R643C44</stp>
        <tr r="AR643" s="1"/>
      </tp>
      <tp>
        <v>1.1223000000000001</v>
        <stp/>
        <stp>##V3_BDHV12</stp>
        <stp>912828AF7 Govt</stp>
        <stp>IDX_RATIO</stp>
        <stp>1/2/2007</stp>
        <stp>1/2/2007</stp>
        <stp>[Fixed Income  Prices 2004-2009.xlsx]TIPS!R640C44</stp>
        <tr r="AR640" s="1"/>
      </tp>
      <tp>
        <v>1.12225</v>
        <stp/>
        <stp>##V3_BDHV12</stp>
        <stp>912828AF7 Govt</stp>
        <stp>IDX_RATIO</stp>
        <stp>1/3/2007</stp>
        <stp>1/3/2007</stp>
        <stp>[Fixed Income  Prices 2004-2009.xlsx]TIPS!R641C44</stp>
        <tr r="AR641" s="1"/>
      </tp>
      <tp>
        <v>1.0164</v>
        <stp/>
        <stp>##V3_BDHV12</stp>
        <stp>912828ET3 Govt</stp>
        <stp>IDX_RATIO</stp>
        <stp>1/8/2007</stp>
        <stp>1/8/2007</stp>
        <stp>[Fixed Income  Prices 2004-2009.xlsx]TIPS!R262C76</stp>
        <tr r="BX262" s="1"/>
      </tp>
      <tp>
        <v>1.0163500000000001</v>
        <stp/>
        <stp>##V3_BDHV12</stp>
        <stp>912828ET3 Govt</stp>
        <stp>IDX_RATIO</stp>
        <stp>1/9/2007</stp>
        <stp>1/9/2007</stp>
        <stp>[Fixed Income  Prices 2004-2009.xlsx]TIPS!R263C76</stp>
        <tr r="BX263" s="1"/>
      </tp>
      <tp>
        <v>1.0165900000000001</v>
        <stp/>
        <stp>##V3_BDHV12</stp>
        <stp>912828ET3 Govt</stp>
        <stp>IDX_RATIO</stp>
        <stp>1/4/2007</stp>
        <stp>1/4/2007</stp>
        <stp>[Fixed Income  Prices 2004-2009.xlsx]TIPS!R260C76</stp>
        <tr r="BX260" s="1"/>
      </tp>
      <tp>
        <v>1.0165500000000001</v>
        <stp/>
        <stp>##V3_BDHV12</stp>
        <stp>912828ET3 Govt</stp>
        <stp>IDX_RATIO</stp>
        <stp>1/5/2007</stp>
        <stp>1/5/2007</stp>
        <stp>[Fixed Income  Prices 2004-2009.xlsx]TIPS!R261C76</stp>
        <tr r="BX261" s="1"/>
      </tp>
      <tp>
        <v>1.01664</v>
        <stp/>
        <stp>##V3_BDHV12</stp>
        <stp>912828ET3 Govt</stp>
        <stp>IDX_RATIO</stp>
        <stp>1/3/2007</stp>
        <stp>1/3/2007</stp>
        <stp>[Fixed Income  Prices 2004-2009.xlsx]TIPS!R259C76</stp>
        <tr r="BX259" s="1"/>
      </tp>
      <tp>
        <v>1.0166900000000001</v>
        <stp/>
        <stp>##V3_BDHV12</stp>
        <stp>912828ET3 Govt</stp>
        <stp>IDX_RATIO</stp>
        <stp>1/2/2007</stp>
        <stp>1/2/2007</stp>
        <stp>[Fixed Income  Prices 2004-2009.xlsx]TIPS!R258C76</stp>
        <tr r="BX258" s="1"/>
      </tp>
      <tp>
        <v>1.01674</v>
        <stp/>
        <stp>##V3_BDHV12</stp>
        <stp>912828ET3 Govt</stp>
        <stp>IDX_RATIO</stp>
        <stp>1/1/2007</stp>
        <stp>1/1/2007</stp>
        <stp>[Fixed Income  Prices 2004-2009.xlsx]TIPS!R257C76</stp>
        <tr r="BX257" s="1"/>
      </tp>
      <tp>
        <v>1.09172</v>
        <stp/>
        <stp>##V3_BDHV12</stp>
        <stp>912828BW9 Govt</stp>
        <stp>IDX_RATIO</stp>
        <stp>1/9/2007</stp>
        <stp>1/9/2007</stp>
        <stp>[Fixed Income  Prices 2004-2009.xlsx]TIPS!R645C56</stp>
        <tr r="BD645" s="1"/>
      </tp>
      <tp>
        <v>1.09178</v>
        <stp/>
        <stp>##V3_BDHV12</stp>
        <stp>912828BW9 Govt</stp>
        <stp>IDX_RATIO</stp>
        <stp>1/8/2007</stp>
        <stp>1/8/2007</stp>
        <stp>[Fixed Income  Prices 2004-2009.xlsx]TIPS!R644C56</stp>
        <tr r="BD644" s="1"/>
      </tp>
      <tp>
        <v>1.0919300000000001</v>
        <stp/>
        <stp>##V3_BDHV12</stp>
        <stp>912828BW9 Govt</stp>
        <stp>IDX_RATIO</stp>
        <stp>1/5/2007</stp>
        <stp>1/5/2007</stp>
        <stp>[Fixed Income  Prices 2004-2009.xlsx]TIPS!R643C56</stp>
        <tr r="BD643" s="1"/>
      </tp>
      <tp>
        <v>1.09199</v>
        <stp/>
        <stp>##V3_BDHV12</stp>
        <stp>912828BW9 Govt</stp>
        <stp>IDX_RATIO</stp>
        <stp>1/4/2007</stp>
        <stp>1/4/2007</stp>
        <stp>[Fixed Income  Prices 2004-2009.xlsx]TIPS!R642C56</stp>
        <tr r="BD642" s="1"/>
      </tp>
      <tp>
        <v>1.0921400000000001</v>
        <stp/>
        <stp>##V3_BDHV12</stp>
        <stp>912828BW9 Govt</stp>
        <stp>IDX_RATIO</stp>
        <stp>1/1/2007</stp>
        <stp>1/1/2007</stp>
        <stp>[Fixed Income  Prices 2004-2009.xlsx]TIPS!R639C56</stp>
        <tr r="BD639" s="1"/>
      </tp>
      <tp>
        <v>1.0920399999999999</v>
        <stp/>
        <stp>##V3_BDHV12</stp>
        <stp>912828BW9 Govt</stp>
        <stp>IDX_RATIO</stp>
        <stp>1/3/2007</stp>
        <stp>1/3/2007</stp>
        <stp>[Fixed Income  Prices 2004-2009.xlsx]TIPS!R641C56</stp>
        <tr r="BD641" s="1"/>
      </tp>
      <tp>
        <v>1.09209</v>
        <stp/>
        <stp>##V3_BDHV12</stp>
        <stp>912828BW9 Govt</stp>
        <stp>IDX_RATIO</stp>
        <stp>1/2/2007</stp>
        <stp>1/2/2007</stp>
        <stp>[Fixed Income  Prices 2004-2009.xlsx]TIPS!R640C56</stp>
        <tr r="BD640" s="1"/>
      </tp>
      <tp>
        <v>1.03738</v>
        <stp/>
        <stp>##V3_BDHV12</stp>
        <stp>912828EA4 Govt</stp>
        <stp>IDX_RATIO</stp>
        <stp>1/3/2007</stp>
        <stp>1/3/2007</stp>
        <stp>[Fixed Income  Prices 2004-2009.xlsx]TIPS!R387C72</stp>
        <tr r="BT387" s="1"/>
      </tp>
      <tp>
        <v>1.0374300000000001</v>
        <stp/>
        <stp>##V3_BDHV12</stp>
        <stp>912828EA4 Govt</stp>
        <stp>IDX_RATIO</stp>
        <stp>1/2/2007</stp>
        <stp>1/2/2007</stp>
        <stp>[Fixed Income  Prices 2004-2009.xlsx]TIPS!R386C72</stp>
        <tr r="BT386" s="1"/>
      </tp>
      <tp>
        <v>1.03748</v>
        <stp/>
        <stp>##V3_BDHV12</stp>
        <stp>912828EA4 Govt</stp>
        <stp>IDX_RATIO</stp>
        <stp>1/1/2007</stp>
        <stp>1/1/2007</stp>
        <stp>[Fixed Income  Prices 2004-2009.xlsx]TIPS!R385C72</stp>
        <tr r="BT385" s="1"/>
      </tp>
      <tp>
        <v>1.0983700000000001</v>
        <stp/>
        <stp>##V3_BDHV12</stp>
        <stp>912828BD1 Govt</stp>
        <stp>IDX_RATIO</stp>
        <stp>1/8/2007</stp>
        <stp>1/8/2007</stp>
        <stp>[Fixed Income  Prices 2004-2009.xlsx]TIPS!R644C52</stp>
        <tr r="AZ644" s="1"/>
      </tp>
      <tp>
        <v>1.09832</v>
        <stp/>
        <stp>##V3_BDHV12</stp>
        <stp>912828BD1 Govt</stp>
        <stp>IDX_RATIO</stp>
        <stp>1/9/2007</stp>
        <stp>1/9/2007</stp>
        <stp>[Fixed Income  Prices 2004-2009.xlsx]TIPS!R645C52</stp>
        <tr r="AZ645" s="1"/>
      </tp>
      <tp>
        <v>1.03728</v>
        <stp/>
        <stp>##V3_BDHV12</stp>
        <stp>912828EA4 Govt</stp>
        <stp>IDX_RATIO</stp>
        <stp>1/5/2007</stp>
        <stp>1/5/2007</stp>
        <stp>[Fixed Income  Prices 2004-2009.xlsx]TIPS!R389C72</stp>
        <tr r="BT389" s="1"/>
      </tp>
      <tp>
        <v>1.0373300000000001</v>
        <stp/>
        <stp>##V3_BDHV12</stp>
        <stp>912828EA4 Govt</stp>
        <stp>IDX_RATIO</stp>
        <stp>1/4/2007</stp>
        <stp>1/4/2007</stp>
        <stp>[Fixed Income  Prices 2004-2009.xlsx]TIPS!R388C72</stp>
        <tr r="BT388" s="1"/>
      </tp>
      <tp>
        <v>1.0986899999999999</v>
        <stp/>
        <stp>##V3_BDHV12</stp>
        <stp>912828BD1 Govt</stp>
        <stp>IDX_RATIO</stp>
        <stp>1/2/2007</stp>
        <stp>1/2/2007</stp>
        <stp>[Fixed Income  Prices 2004-2009.xlsx]TIPS!R640C52</stp>
        <tr r="AZ640" s="1"/>
      </tp>
      <tp>
        <v>1.0986400000000001</v>
        <stp/>
        <stp>##V3_BDHV12</stp>
        <stp>912828BD1 Govt</stp>
        <stp>IDX_RATIO</stp>
        <stp>1/3/2007</stp>
        <stp>1/3/2007</stp>
        <stp>[Fixed Income  Prices 2004-2009.xlsx]TIPS!R641C52</stp>
        <tr r="AZ641" s="1"/>
      </tp>
      <tp>
        <v>1.0371300000000001</v>
        <stp/>
        <stp>##V3_BDHV12</stp>
        <stp>912828EA4 Govt</stp>
        <stp>IDX_RATIO</stp>
        <stp>1/8/2007</stp>
        <stp>1/8/2007</stp>
        <stp>[Fixed Income  Prices 2004-2009.xlsx]TIPS!R390C72</stp>
        <tr r="BT390" s="1"/>
      </tp>
      <tp>
        <v>1.03708</v>
        <stp/>
        <stp>##V3_BDHV12</stp>
        <stp>912828EA4 Govt</stp>
        <stp>IDX_RATIO</stp>
        <stp>1/9/2007</stp>
        <stp>1/9/2007</stp>
        <stp>[Fixed Income  Prices 2004-2009.xlsx]TIPS!R391C72</stp>
        <tr r="BT391" s="1"/>
      </tp>
      <tp>
        <v>1.09874</v>
        <stp/>
        <stp>##V3_BDHV12</stp>
        <stp>912828BD1 Govt</stp>
        <stp>IDX_RATIO</stp>
        <stp>1/1/2007</stp>
        <stp>1/1/2007</stp>
        <stp>[Fixed Income  Prices 2004-2009.xlsx]TIPS!R639C52</stp>
        <tr r="AZ639" s="1"/>
      </tp>
      <tp>
        <v>1.0985800000000001</v>
        <stp/>
        <stp>##V3_BDHV12</stp>
        <stp>912828BD1 Govt</stp>
        <stp>IDX_RATIO</stp>
        <stp>1/4/2007</stp>
        <stp>1/4/2007</stp>
        <stp>[Fixed Income  Prices 2004-2009.xlsx]TIPS!R642C52</stp>
        <tr r="AZ642" s="1"/>
      </tp>
      <tp>
        <v>1.09853</v>
        <stp/>
        <stp>##V3_BDHV12</stp>
        <stp>912828BD1 Govt</stp>
        <stp>IDX_RATIO</stp>
        <stp>1/5/2007</stp>
        <stp>1/5/2007</stp>
        <stp>[Fixed Income  Prices 2004-2009.xlsx]TIPS!R643C52</stp>
        <tr r="AZ643" s="1"/>
      </tp>
      <tp>
        <v>1.0100499999999999</v>
        <stp/>
        <stp>##V3_BDHV12</stp>
        <stp>912828CP3 Govt</stp>
        <stp>IDX_RATIO</stp>
        <stp>3/8/2005</stp>
        <stp>3/8/2005</stp>
        <stp>[Fixed Income  Prices 2004-2009.xlsx]TIPS!R167C64</stp>
        <tr r="BL167" s="1"/>
      </tp>
      <tp>
        <v>1.0101100000000001</v>
        <stp/>
        <stp>##V3_BDHV12</stp>
        <stp>912828CP3 Govt</stp>
        <stp>IDX_RATIO</stp>
        <stp>3/9/2005</stp>
        <stp>3/9/2005</stp>
        <stp>[Fixed Income  Prices 2004-2009.xlsx]TIPS!R168C64</stp>
        <tr r="BL168" s="1"/>
      </tp>
      <tp>
        <v>1.00963</v>
        <stp/>
        <stp>##V3_BDHV12</stp>
        <stp>912828CP3 Govt</stp>
        <stp>IDX_RATIO</stp>
        <stp>3/2/2005</stp>
        <stp>3/2/2005</stp>
        <stp>[Fixed Income  Prices 2004-2009.xlsx]TIPS!R163C64</stp>
        <tr r="BL163" s="1"/>
      </tp>
      <tp>
        <v>1.0097</v>
        <stp/>
        <stp>##V3_BDHV12</stp>
        <stp>912828CP3 Govt</stp>
        <stp>IDX_RATIO</stp>
        <stp>3/3/2005</stp>
        <stp>3/3/2005</stp>
        <stp>[Fixed Income  Prices 2004-2009.xlsx]TIPS!R164C64</stp>
        <tr r="BL164" s="1"/>
      </tp>
      <tp>
        <v>1.0095700000000001</v>
        <stp/>
        <stp>##V3_BDHV12</stp>
        <stp>912828CP3 Govt</stp>
        <stp>IDX_RATIO</stp>
        <stp>3/1/2005</stp>
        <stp>3/1/2005</stp>
        <stp>[Fixed Income  Prices 2004-2009.xlsx]TIPS!R162C64</stp>
        <tr r="BL162" s="1"/>
      </tp>
      <tp>
        <v>1.0099800000000001</v>
        <stp/>
        <stp>##V3_BDHV12</stp>
        <stp>912828CP3 Govt</stp>
        <stp>IDX_RATIO</stp>
        <stp>3/7/2005</stp>
        <stp>3/7/2005</stp>
        <stp>[Fixed Income  Prices 2004-2009.xlsx]TIPS!R166C64</stp>
        <tr r="BL166" s="1"/>
      </tp>
      <tp>
        <v>1.0097700000000001</v>
        <stp/>
        <stp>##V3_BDHV12</stp>
        <stp>912828CP3 Govt</stp>
        <stp>IDX_RATIO</stp>
        <stp>3/4/2005</stp>
        <stp>3/4/2005</stp>
        <stp>[Fixed Income  Prices 2004-2009.xlsx]TIPS!R165C64</stp>
        <tr r="BL165" s="1"/>
      </tp>
      <tp>
        <v>1.0589</v>
        <stp/>
        <stp>##V3_BDHV12</stp>
        <stp>912828AF7 Govt</stp>
        <stp>IDX_RATIO</stp>
        <stp>3/8/2005</stp>
        <stp>3/8/2005</stp>
        <stp>[Fixed Income  Prices 2004-2009.xlsx]TIPS!R167C44</stp>
        <tr r="AR167" s="1"/>
      </tp>
      <tp>
        <v>1.05897</v>
        <stp/>
        <stp>##V3_BDHV12</stp>
        <stp>912828AF7 Govt</stp>
        <stp>IDX_RATIO</stp>
        <stp>3/9/2005</stp>
        <stp>3/9/2005</stp>
        <stp>[Fixed Income  Prices 2004-2009.xlsx]TIPS!R168C44</stp>
        <tr r="AR168" s="1"/>
      </tp>
      <tp>
        <v>1.0586100000000001</v>
        <stp/>
        <stp>##V3_BDHV12</stp>
        <stp>912828AF7 Govt</stp>
        <stp>IDX_RATIO</stp>
        <stp>3/4/2005</stp>
        <stp>3/4/2005</stp>
        <stp>[Fixed Income  Prices 2004-2009.xlsx]TIPS!R165C44</stp>
        <tr r="AR165" s="1"/>
      </tp>
      <tp>
        <v>1.0588299999999999</v>
        <stp/>
        <stp>##V3_BDHV12</stp>
        <stp>912828AF7 Govt</stp>
        <stp>IDX_RATIO</stp>
        <stp>3/7/2005</stp>
        <stp>3/7/2005</stp>
        <stp>[Fixed Income  Prices 2004-2009.xlsx]TIPS!R166C44</stp>
        <tr r="AR166" s="1"/>
      </tp>
      <tp>
        <v>1.0584</v>
        <stp/>
        <stp>##V3_BDHV12</stp>
        <stp>912828AF7 Govt</stp>
        <stp>IDX_RATIO</stp>
        <stp>3/1/2005</stp>
        <stp>3/1/2005</stp>
        <stp>[Fixed Income  Prices 2004-2009.xlsx]TIPS!R162C44</stp>
        <tr r="AR162" s="1"/>
      </tp>
      <tp>
        <v>1.05847</v>
        <stp/>
        <stp>##V3_BDHV12</stp>
        <stp>912828AF7 Govt</stp>
        <stp>IDX_RATIO</stp>
        <stp>3/2/2005</stp>
        <stp>3/2/2005</stp>
        <stp>[Fixed Income  Prices 2004-2009.xlsx]TIPS!R163C44</stp>
        <tr r="AR163" s="1"/>
      </tp>
      <tp>
        <v>1.05854</v>
        <stp/>
        <stp>##V3_BDHV12</stp>
        <stp>912828AF7 Govt</stp>
        <stp>IDX_RATIO</stp>
        <stp>3/3/2005</stp>
        <stp>3/3/2005</stp>
        <stp>[Fixed Income  Prices 2004-2009.xlsx]TIPS!R164C44</stp>
        <tr r="AR164" s="1"/>
      </tp>
      <tp>
        <v>1.0564899999999999</v>
        <stp/>
        <stp>##V3_BDHV12</stp>
        <stp>912828DH0 Govt</stp>
        <stp>IDX_RATIO</stp>
        <stp>1/8/2007</stp>
        <stp>1/8/2007</stp>
        <stp>[Fixed Income  Prices 2004-2009.xlsx]TIPS!R519C68</stp>
        <tr r="BP519" s="1"/>
      </tp>
      <tp>
        <v>1.05644</v>
        <stp/>
        <stp>##V3_BDHV12</stp>
        <stp>912828DH0 Govt</stp>
        <stp>IDX_RATIO</stp>
        <stp>1/9/2007</stp>
        <stp>1/9/2007</stp>
        <stp>[Fixed Income  Prices 2004-2009.xlsx]TIPS!R520C68</stp>
        <tr r="BP520" s="1"/>
      </tp>
      <tp>
        <v>1.0568500000000001</v>
        <stp/>
        <stp>##V3_BDHV12</stp>
        <stp>912828DH0 Govt</stp>
        <stp>IDX_RATIO</stp>
        <stp>1/1/2007</stp>
        <stp>1/1/2007</stp>
        <stp>[Fixed Income  Prices 2004-2009.xlsx]TIPS!R514C68</stp>
        <tr r="BP514" s="1"/>
      </tp>
      <tp>
        <v>1.0567500000000001</v>
        <stp/>
        <stp>##V3_BDHV12</stp>
        <stp>912828DH0 Govt</stp>
        <stp>IDX_RATIO</stp>
        <stp>1/3/2007</stp>
        <stp>1/3/2007</stp>
        <stp>[Fixed Income  Prices 2004-2009.xlsx]TIPS!R516C68</stp>
        <tr r="BP516" s="1"/>
      </tp>
      <tp>
        <v>1.0568</v>
        <stp/>
        <stp>##V3_BDHV12</stp>
        <stp>912828DH0 Govt</stp>
        <stp>IDX_RATIO</stp>
        <stp>1/2/2007</stp>
        <stp>1/2/2007</stp>
        <stp>[Fixed Income  Prices 2004-2009.xlsx]TIPS!R515C68</stp>
        <tr r="BP515" s="1"/>
      </tp>
      <tp>
        <v>1.0566500000000001</v>
        <stp/>
        <stp>##V3_BDHV12</stp>
        <stp>912828DH0 Govt</stp>
        <stp>IDX_RATIO</stp>
        <stp>1/5/2007</stp>
        <stp>1/5/2007</stp>
        <stp>[Fixed Income  Prices 2004-2009.xlsx]TIPS!R518C68</stp>
        <tr r="BP518" s="1"/>
      </tp>
      <tp>
        <v>1.0567</v>
        <stp/>
        <stp>##V3_BDHV12</stp>
        <stp>912828DH0 Govt</stp>
        <stp>IDX_RATIO</stp>
        <stp>1/4/2007</stp>
        <stp>1/4/2007</stp>
        <stp>[Fixed Income  Prices 2004-2009.xlsx]TIPS!R517C68</stp>
        <tr r="BP517" s="1"/>
      </tp>
      <tp>
        <v>1.0652200000000001</v>
        <stp/>
        <stp>##V3_BDHV12</stp>
        <stp>912828CZ1 Govt</stp>
        <stp>IDX_RATIO</stp>
        <stp>1/1/2007</stp>
        <stp>1/1/2007</stp>
        <stp>[Fixed Income  Prices 2004-2009.xlsx]TIPS!R570C24</stp>
        <tr r="X570" s="1"/>
      </tp>
      <tp>
        <v>1.06511</v>
        <stp/>
        <stp>##V3_BDHV12</stp>
        <stp>912828CZ1 Govt</stp>
        <stp>IDX_RATIO</stp>
        <stp>1/3/2007</stp>
        <stp>1/3/2007</stp>
        <stp>[Fixed Income  Prices 2004-2009.xlsx]TIPS!R572C24</stp>
        <tr r="X572" s="1"/>
      </tp>
      <tp>
        <v>1.0651600000000001</v>
        <stp/>
        <stp>##V3_BDHV12</stp>
        <stp>912828CZ1 Govt</stp>
        <stp>IDX_RATIO</stp>
        <stp>1/2/2007</stp>
        <stp>1/2/2007</stp>
        <stp>[Fixed Income  Prices 2004-2009.xlsx]TIPS!R571C24</stp>
        <tr r="X571" s="1"/>
      </tp>
      <tp>
        <v>1.06501</v>
        <stp/>
        <stp>##V3_BDHV12</stp>
        <stp>912828CZ1 Govt</stp>
        <stp>IDX_RATIO</stp>
        <stp>1/5/2007</stp>
        <stp>1/5/2007</stp>
        <stp>[Fixed Income  Prices 2004-2009.xlsx]TIPS!R574C24</stp>
        <tr r="X574" s="1"/>
      </tp>
      <tp>
        <v>1.0650599999999999</v>
        <stp/>
        <stp>##V3_BDHV12</stp>
        <stp>912828CZ1 Govt</stp>
        <stp>IDX_RATIO</stp>
        <stp>1/4/2007</stp>
        <stp>1/4/2007</stp>
        <stp>[Fixed Income  Prices 2004-2009.xlsx]TIPS!R573C24</stp>
        <tr r="X573" s="1"/>
      </tp>
      <tp>
        <v>1.0304599999999999</v>
        <stp/>
        <stp>##V3_BDHV12</stp>
        <stp>912828BW9 Govt</stp>
        <stp>IDX_RATIO</stp>
        <stp>3/9/2005</stp>
        <stp>3/9/2005</stp>
        <stp>[Fixed Income  Prices 2004-2009.xlsx]TIPS!R168C56</stp>
        <tr r="BD168" s="1"/>
      </tp>
      <tp>
        <v>1.0303899999999999</v>
        <stp/>
        <stp>##V3_BDHV12</stp>
        <stp>912828BW9 Govt</stp>
        <stp>IDX_RATIO</stp>
        <stp>3/8/2005</stp>
        <stp>3/8/2005</stp>
        <stp>[Fixed Income  Prices 2004-2009.xlsx]TIPS!R167C56</stp>
        <tr r="BD167" s="1"/>
      </tp>
      <tp>
        <v>1.0303199999999999</v>
        <stp/>
        <stp>##V3_BDHV12</stp>
        <stp>912828BW9 Govt</stp>
        <stp>IDX_RATIO</stp>
        <stp>3/7/2005</stp>
        <stp>3/7/2005</stp>
        <stp>[Fixed Income  Prices 2004-2009.xlsx]TIPS!R166C56</stp>
        <tr r="BD166" s="1"/>
      </tp>
      <tp>
        <v>1.06481</v>
        <stp/>
        <stp>##V3_BDHV12</stp>
        <stp>912828CZ1 Govt</stp>
        <stp>IDX_RATIO</stp>
        <stp>1/9/2007</stp>
        <stp>1/9/2007</stp>
        <stp>[Fixed Income  Prices 2004-2009.xlsx]TIPS!R576C24</stp>
        <tr r="X576" s="1"/>
      </tp>
      <tp>
        <v>1.0648599999999999</v>
        <stp/>
        <stp>##V3_BDHV12</stp>
        <stp>912828CZ1 Govt</stp>
        <stp>IDX_RATIO</stp>
        <stp>1/8/2007</stp>
        <stp>1/8/2007</stp>
        <stp>[Fixed Income  Prices 2004-2009.xlsx]TIPS!R575C24</stp>
        <tr r="X575" s="1"/>
      </tp>
      <tp>
        <v>1.0301199999999999</v>
        <stp/>
        <stp>##V3_BDHV12</stp>
        <stp>912828BW9 Govt</stp>
        <stp>IDX_RATIO</stp>
        <stp>3/4/2005</stp>
        <stp>3/4/2005</stp>
        <stp>[Fixed Income  Prices 2004-2009.xlsx]TIPS!R165C56</stp>
        <tr r="BD165" s="1"/>
      </tp>
      <tp>
        <v>1.0300499999999999</v>
        <stp/>
        <stp>##V3_BDHV12</stp>
        <stp>912828BW9 Govt</stp>
        <stp>IDX_RATIO</stp>
        <stp>3/3/2005</stp>
        <stp>3/3/2005</stp>
        <stp>[Fixed Income  Prices 2004-2009.xlsx]TIPS!R164C56</stp>
        <tr r="BD164" s="1"/>
      </tp>
      <tp>
        <v>1.0299799999999999</v>
        <stp/>
        <stp>##V3_BDHV12</stp>
        <stp>912828BW9 Govt</stp>
        <stp>IDX_RATIO</stp>
        <stp>3/2/2005</stp>
        <stp>3/2/2005</stp>
        <stp>[Fixed Income  Prices 2004-2009.xlsx]TIPS!R163C56</stp>
        <tr r="BD163" s="1"/>
      </tp>
      <tp>
        <v>1.0299100000000001</v>
        <stp/>
        <stp>##V3_BDHV12</stp>
        <stp>912828BW9 Govt</stp>
        <stp>IDX_RATIO</stp>
        <stp>3/1/2005</stp>
        <stp>3/1/2005</stp>
        <stp>[Fixed Income  Prices 2004-2009.xlsx]TIPS!R162C56</stp>
        <tr r="BD162" s="1"/>
      </tp>
      <tp>
        <v>1.0366200000000001</v>
        <stp/>
        <stp>##V3_BDHV12</stp>
        <stp>912828BD1 Govt</stp>
        <stp>IDX_RATIO</stp>
        <stp>3/8/2005</stp>
        <stp>3/8/2005</stp>
        <stp>[Fixed Income  Prices 2004-2009.xlsx]TIPS!R167C52</stp>
        <tr r="AZ167" s="1"/>
      </tp>
      <tp>
        <v>1.0366900000000001</v>
        <stp/>
        <stp>##V3_BDHV12</stp>
        <stp>912828BD1 Govt</stp>
        <stp>IDX_RATIO</stp>
        <stp>3/9/2005</stp>
        <stp>3/9/2005</stp>
        <stp>[Fixed Income  Prices 2004-2009.xlsx]TIPS!R168C52</stp>
        <tr r="AZ168" s="1"/>
      </tp>
      <tp>
        <v>1.0166900000000001</v>
        <stp/>
        <stp>##V3_BDHV12</stp>
        <stp>912828FB1 Govt</stp>
        <stp>IDX_RATIO</stp>
        <stp>1/1/2007</stp>
        <stp>1/1/2007</stp>
        <stp>[Fixed Income  Prices 2004-2009.xlsx]TIPS!R184C32</stp>
        <tr r="AF184" s="1"/>
      </tp>
      <tp>
        <v>1.01664</v>
        <stp/>
        <stp>##V3_BDHV12</stp>
        <stp>912828FB1 Govt</stp>
        <stp>IDX_RATIO</stp>
        <stp>1/2/2007</stp>
        <stp>1/2/2007</stp>
        <stp>[Fixed Income  Prices 2004-2009.xlsx]TIPS!R185C32</stp>
        <tr r="AF185" s="1"/>
      </tp>
      <tp>
        <v>1.0165999999999999</v>
        <stp/>
        <stp>##V3_BDHV12</stp>
        <stp>912828FB1 Govt</stp>
        <stp>IDX_RATIO</stp>
        <stp>1/3/2007</stp>
        <stp>1/3/2007</stp>
        <stp>[Fixed Income  Prices 2004-2009.xlsx]TIPS!R186C32</stp>
        <tr r="AF186" s="1"/>
      </tp>
      <tp>
        <v>1.0165500000000001</v>
        <stp/>
        <stp>##V3_BDHV12</stp>
        <stp>912828FB1 Govt</stp>
        <stp>IDX_RATIO</stp>
        <stp>1/4/2007</stp>
        <stp>1/4/2007</stp>
        <stp>[Fixed Income  Prices 2004-2009.xlsx]TIPS!R187C32</stp>
        <tr r="AF187" s="1"/>
      </tp>
      <tp>
        <v>1.0165</v>
        <stp/>
        <stp>##V3_BDHV12</stp>
        <stp>912828FB1 Govt</stp>
        <stp>IDX_RATIO</stp>
        <stp>1/5/2007</stp>
        <stp>1/5/2007</stp>
        <stp>[Fixed Income  Prices 2004-2009.xlsx]TIPS!R188C32</stp>
        <tr r="AF188" s="1"/>
      </tp>
      <tp>
        <v>1.0163500000000001</v>
        <stp/>
        <stp>##V3_BDHV12</stp>
        <stp>912828FB1 Govt</stp>
        <stp>IDX_RATIO</stp>
        <stp>1/8/2007</stp>
        <stp>1/8/2007</stp>
        <stp>[Fixed Income  Prices 2004-2009.xlsx]TIPS!R189C32</stp>
        <tr r="AF189" s="1"/>
      </tp>
      <tp>
        <v>1.0163</v>
        <stp/>
        <stp>##V3_BDHV12</stp>
        <stp>912828FB1 Govt</stp>
        <stp>IDX_RATIO</stp>
        <stp>1/9/2007</stp>
        <stp>1/9/2007</stp>
        <stp>[Fixed Income  Prices 2004-2009.xlsx]TIPS!R190C32</stp>
        <tr r="AF190" s="1"/>
      </tp>
      <tp>
        <v>1.03613</v>
        <stp/>
        <stp>##V3_BDHV12</stp>
        <stp>912828BD1 Govt</stp>
        <stp>IDX_RATIO</stp>
        <stp>3/1/2005</stp>
        <stp>3/1/2005</stp>
        <stp>[Fixed Income  Prices 2004-2009.xlsx]TIPS!R162C52</stp>
        <tr r="AZ162" s="1"/>
      </tp>
      <tp>
        <v>1.0362</v>
        <stp/>
        <stp>##V3_BDHV12</stp>
        <stp>912828BD1 Govt</stp>
        <stp>IDX_RATIO</stp>
        <stp>3/2/2005</stp>
        <stp>3/2/2005</stp>
        <stp>[Fixed Income  Prices 2004-2009.xlsx]TIPS!R163C52</stp>
        <tr r="AZ163" s="1"/>
      </tp>
      <tp>
        <v>1.03627</v>
        <stp/>
        <stp>##V3_BDHV12</stp>
        <stp>912828BD1 Govt</stp>
        <stp>IDX_RATIO</stp>
        <stp>3/3/2005</stp>
        <stp>3/3/2005</stp>
        <stp>[Fixed Income  Prices 2004-2009.xlsx]TIPS!R164C52</stp>
        <tr r="AZ164" s="1"/>
      </tp>
      <tp>
        <v>1.03634</v>
        <stp/>
        <stp>##V3_BDHV12</stp>
        <stp>912828BD1 Govt</stp>
        <stp>IDX_RATIO</stp>
        <stp>3/4/2005</stp>
        <stp>3/4/2005</stp>
        <stp>[Fixed Income  Prices 2004-2009.xlsx]TIPS!R165C52</stp>
        <tr r="AZ165" s="1"/>
      </tp>
      <tp>
        <v>1.0365500000000001</v>
        <stp/>
        <stp>##V3_BDHV12</stp>
        <stp>912828BD1 Govt</stp>
        <stp>IDX_RATIO</stp>
        <stp>3/7/2005</stp>
        <stp>3/7/2005</stp>
        <stp>[Fixed Income  Prices 2004-2009.xlsx]TIPS!R166C52</stp>
        <tr r="AZ166" s="1"/>
      </tp>
      <tp>
        <v>1.06134</v>
        <stp/>
        <stp>##V3_BDHV12</stp>
        <stp>912810PS1 Govt</stp>
        <stp>IDX_RATIO</stp>
        <stp>8/4/2009</stp>
        <stp>8/4/2009</stp>
        <stp>[Fixed Income  Prices 2004-2009.xlsx]TIPS!R665C116</stp>
        <tr r="DL665" s="1"/>
      </tp>
      <tp>
        <v>1.0616300000000001</v>
        <stp/>
        <stp>##V3_BDHV12</stp>
        <stp>912810PS1 Govt</stp>
        <stp>IDX_RATIO</stp>
        <stp>8/5/2009</stp>
        <stp>8/5/2009</stp>
        <stp>[Fixed Income  Prices 2004-2009.xlsx]TIPS!R666C116</stp>
        <tr r="DL666" s="1"/>
      </tp>
      <tp>
        <v>1.06192</v>
        <stp/>
        <stp>##V3_BDHV12</stp>
        <stp>912810PS1 Govt</stp>
        <stp>IDX_RATIO</stp>
        <stp>8/6/2009</stp>
        <stp>8/6/2009</stp>
        <stp>[Fixed Income  Prices 2004-2009.xlsx]TIPS!R667C116</stp>
        <tr r="DL667" s="1"/>
      </tp>
      <tp>
        <v>1.0622199999999999</v>
        <stp/>
        <stp>##V3_BDHV12</stp>
        <stp>912810PS1 Govt</stp>
        <stp>IDX_RATIO</stp>
        <stp>8/7/2009</stp>
        <stp>8/7/2009</stp>
        <stp>[Fixed Income  Prices 2004-2009.xlsx]TIPS!R668C116</stp>
        <tr r="DL668" s="1"/>
      </tp>
      <tp>
        <v>1.06104</v>
        <stp/>
        <stp>##V3_BDHV12</stp>
        <stp>912810PS1 Govt</stp>
        <stp>IDX_RATIO</stp>
        <stp>8/3/2009</stp>
        <stp>8/3/2009</stp>
        <stp>[Fixed Income  Prices 2004-2009.xlsx]TIPS!R664C116</stp>
        <tr r="DL664" s="1"/>
      </tp>
      <tp t="e">
        <v>#N/A</v>
        <stp/>
        <stp>##V3_BDHV12</stp>
        <stp>9128335B Govt</stp>
        <stp>YLD_YTM_ASK</stp>
        <stp>20060421</stp>
        <stp>20070427</stp>
        <stp>[Fixed Income  Prices 2004-2009.xlsx]STRIP Yield Curve!R135C14</stp>
        <stp>Days=N</stp>
        <stp>Fill=B</stp>
        <stp>Sort=D</stp>
        <stp>Per=cW</stp>
        <stp>Dts=H</stp>
        <stp>cols=1;rows=54</stp>
        <tr r="N135" s="4"/>
      </tp>
      <tp t="e">
        <v>#N/A</v>
        <stp/>
        <stp>##V3_BDHV12</stp>
        <stp>912833KM Govt</stp>
        <stp>YLD_YTM_ASK</stp>
        <stp>20070518</stp>
        <stp>20070727</stp>
        <stp>[Fixed Income  Prices 2004-2009.xlsx]STRIP Yield Curve!R122C11</stp>
        <stp>Days=N</stp>
        <stp>Fill=B</stp>
        <stp>Sort=D</stp>
        <stp>Per=cW</stp>
        <stp>Dts=H</stp>
        <stp>cols=1;rows=11</stp>
        <tr r="K122" s="4"/>
      </tp>
      <tp t="e">
        <v>#N/A</v>
        <stp/>
        <stp>##V3_BDHV12</stp>
        <stp>912833KH Govt</stp>
        <stp>YLD_YTM_ASK</stp>
        <stp>20070518</stp>
        <stp>20070727</stp>
        <stp>[Fixed Income  Prices 2004-2009.xlsx]STRIP Yield Curve!R122C10</stp>
        <stp>Days=N</stp>
        <stp>Fill=B</stp>
        <stp>Sort=D</stp>
        <stp>Per=cW</stp>
        <stp>Dts=H</stp>
        <stp>cols=1;rows=11</stp>
        <tr r="J122" s="4"/>
      </tp>
      <tp t="e">
        <v>#N/A</v>
        <stp/>
        <stp>##V3_BDHV12</stp>
        <stp>912833PD Govt</stp>
        <stp>YLD_YTM_ASK</stp>
        <stp>20070518</stp>
        <stp>20070727</stp>
        <stp>[Fixed Income  Prices 2004-2009.xlsx]STRIP Yield Curve!R122C13</stp>
        <stp>Days=N</stp>
        <stp>Fill=B</stp>
        <stp>Sort=D</stp>
        <stp>Per=cW</stp>
        <stp>Dts=H</stp>
        <stp>cols=1;rows=11</stp>
        <tr r="M122" s="4"/>
      </tp>
      <tp t="e">
        <v>#N/A</v>
        <stp/>
        <stp>##V3_BDHV12</stp>
        <stp>912833LH Govt</stp>
        <stp>YLD_YTM_ASK</stp>
        <stp>20070518</stp>
        <stp>20070727</stp>
        <stp>[Fixed Income  Prices 2004-2009.xlsx]STRIP Yield Curve!R122C12</stp>
        <stp>Days=N</stp>
        <stp>Fill=B</stp>
        <stp>Sort=D</stp>
        <stp>Per=cW</stp>
        <stp>Dts=H</stp>
        <stp>cols=1;rows=11</stp>
        <tr r="L122" s="4"/>
      </tp>
      <tp>
        <v>1.2144900000000001</v>
        <stp/>
        <stp>##V3_BDHV12</stp>
        <stp>9128273T7 Govt</stp>
        <stp>IDX_RATIO</stp>
        <stp>10/26/2005</stp>
        <stp>10/26/2005</stp>
        <stp>[Fixed Income  Prices 2004-2009.xlsx]TIPS!R332C12</stp>
        <tr r="L332" s="1"/>
      </tp>
      <tp>
        <v>1.21139</v>
        <stp/>
        <stp>##V3_BDHV12</stp>
        <stp>9128275W8 Govt</stp>
        <stp>IDX_RATIO</stp>
        <stp>10/25/2006</stp>
        <stp>10/25/2006</stp>
        <stp>[Fixed Income  Prices 2004-2009.xlsx]TIPS!R591C20</stp>
        <tr r="T591" s="1"/>
      </tp>
      <tp>
        <v>1.2386200000000001</v>
        <stp/>
        <stp>##V3_BDHV12</stp>
        <stp>9128274Y5 Govt</stp>
        <stp>IDX_RATIO</stp>
        <stp>11/24/2006</stp>
        <stp>11/24/2006</stp>
        <stp>[Fixed Income  Prices 2004-2009.xlsx]TIPS!R613C16</stp>
        <tr r="P613" s="1"/>
      </tp>
      <tp>
        <v>1.24065</v>
        <stp/>
        <stp>##V3_BDHV12</stp>
        <stp>9128274Y5 Govt</stp>
        <stp>IDX_RATIO</stp>
        <stp>11/14/2006</stp>
        <stp>11/14/2006</stp>
        <stp>[Fixed Income  Prices 2004-2009.xlsx]TIPS!R605C16</stp>
        <tr r="P605" s="1"/>
      </tp>
      <tp>
        <v>1.2236100000000001</v>
        <stp/>
        <stp>##V3_BDHV12</stp>
        <stp>9128273T7 Govt</stp>
        <stp>IDX_RATIO</stp>
        <stp>11/17/2005</stp>
        <stp>11/17/2005</stp>
        <stp>[Fixed Income  Prices 2004-2009.xlsx]TIPS!R348C12</stp>
        <tr r="L348" s="1"/>
      </tp>
      <tp>
        <v>1.2004900000000001</v>
        <stp/>
        <stp>##V3_BDHV12</stp>
        <stp>9128275W8 Govt</stp>
        <stp>IDX_RATIO</stp>
        <stp>12/27/2006</stp>
        <stp>12/27/2006</stp>
        <stp>[Fixed Income  Prices 2004-2009.xlsx]TIPS!R636C20</stp>
        <tr r="T636" s="1"/>
      </tp>
      <tp>
        <v>1.17825</v>
        <stp/>
        <stp>##V3_BDHV12</stp>
        <stp>9128273T7 Govt</stp>
        <stp>IDX_RATIO</stp>
        <stp>12/15/2004</stp>
        <stp>12/15/2004</stp>
        <stp>[Fixed Income  Prices 2004-2009.xlsx]TIPS!R108C12</stp>
        <tr r="L108" s="1"/>
      </tp>
      <tp>
        <v>1.16713</v>
        <stp/>
        <stp>##V3_BDHV12</stp>
        <stp>9128276R8 Govt</stp>
        <stp>IDX_RATIO</stp>
        <stp>11/24/2006</stp>
        <stp>11/24/2006</stp>
        <stp>[Fixed Income  Prices 2004-2009.xlsx]TIPS!R613C28</stp>
        <tr r="AB613" s="1"/>
      </tp>
      <tp>
        <v>1.1690499999999999</v>
        <stp/>
        <stp>##V3_BDHV12</stp>
        <stp>9128276R8 Govt</stp>
        <stp>IDX_RATIO</stp>
        <stp>11/14/2006</stp>
        <stp>11/14/2006</stp>
        <stp>[Fixed Income  Prices 2004-2009.xlsx]TIPS!R605C28</stp>
        <tr r="AB605" s="1"/>
      </tp>
      <tp>
        <v>1.1458699999999999</v>
        <stp/>
        <stp>##V3_BDHV12</stp>
        <stp>9128277J5 Govt</stp>
        <stp>IDX_RATIO</stp>
        <stp>11/14/2006</stp>
        <stp>11/14/2006</stp>
        <stp>[Fixed Income  Prices 2004-2009.xlsx]TIPS!R605C36</stp>
        <tr r="AJ605" s="1"/>
      </tp>
      <tp>
        <v>1.1439999999999999</v>
        <stp/>
        <stp>##V3_BDHV12</stp>
        <stp>9128277J5 Govt</stp>
        <stp>IDX_RATIO</stp>
        <stp>11/24/2006</stp>
        <stp>11/24/2006</stp>
        <stp>[Fixed Income  Prices 2004-2009.xlsx]TIPS!R613C36</stp>
        <tr r="AJ613" s="1"/>
      </tp>
      <tp>
        <v>1.2315800000000001</v>
        <stp/>
        <stp>##V3_BDHV12</stp>
        <stp>9128273T7 Govt</stp>
        <stp>IDX_RATIO</stp>
        <stp>12/14/2005</stp>
        <stp>12/14/2005</stp>
        <stp>[Fixed Income  Prices 2004-2009.xlsx]TIPS!R367C12</stp>
        <tr r="L367" s="1"/>
      </tp>
      <tp>
        <v>1.2073700000000001</v>
        <stp/>
        <stp>##V3_BDHV12</stp>
        <stp>9128275W8 Govt</stp>
        <stp>IDX_RATIO</stp>
        <stp>11/24/2006</stp>
        <stp>11/24/2006</stp>
        <stp>[Fixed Income  Prices 2004-2009.xlsx]TIPS!R613C20</stp>
        <tr r="T613" s="1"/>
      </tp>
      <tp>
        <v>1.24274</v>
        <stp/>
        <stp>##V3_BDHV12</stp>
        <stp>9128274Y5 Govt</stp>
        <stp>IDX_RATIO</stp>
        <stp>10/25/2006</stp>
        <stp>10/25/2006</stp>
        <stp>[Fixed Income  Prices 2004-2009.xlsx]TIPS!R591C16</stp>
        <tr r="P591" s="1"/>
      </tp>
      <tp>
        <v>1.2093499999999999</v>
        <stp/>
        <stp>##V3_BDHV12</stp>
        <stp>9128275W8 Govt</stp>
        <stp>IDX_RATIO</stp>
        <stp>11/14/2006</stp>
        <stp>11/14/2006</stp>
        <stp>[Fixed Income  Prices 2004-2009.xlsx]TIPS!R605C20</stp>
        <tr r="T605" s="1"/>
      </tp>
      <tp>
        <v>1.16049</v>
        <stp/>
        <stp>##V3_BDHV12</stp>
        <stp>9128276R8 Govt</stp>
        <stp>IDX_RATIO</stp>
        <stp>12/27/2006</stp>
        <stp>12/27/2006</stp>
        <stp>[Fixed Income  Prices 2004-2009.xlsx]TIPS!R636C28</stp>
        <tr r="AB636" s="1"/>
      </tp>
      <tp>
        <v>1.1374900000000001</v>
        <stp/>
        <stp>##V3_BDHV12</stp>
        <stp>9128277J5 Govt</stp>
        <stp>IDX_RATIO</stp>
        <stp>12/27/2006</stp>
        <stp>12/27/2006</stp>
        <stp>[Fixed Income  Prices 2004-2009.xlsx]TIPS!R636C36</stp>
        <tr r="AJ636" s="1"/>
      </tp>
      <tp>
        <v>1.1710199999999999</v>
        <stp/>
        <stp>##V3_BDHV12</stp>
        <stp>9128276R8 Govt</stp>
        <stp>IDX_RATIO</stp>
        <stp>10/25/2006</stp>
        <stp>10/25/2006</stp>
        <stp>[Fixed Income  Prices 2004-2009.xlsx]TIPS!R591C28</stp>
        <tr r="AB591" s="1"/>
      </tp>
      <tp>
        <v>1.2315700000000001</v>
        <stp/>
        <stp>##V3_BDHV12</stp>
        <stp>9128274Y5 Govt</stp>
        <stp>IDX_RATIO</stp>
        <stp>12/27/2006</stp>
        <stp>12/27/2006</stp>
        <stp>[Fixed Income  Prices 2004-2009.xlsx]TIPS!R636C16</stp>
        <tr r="P636" s="1"/>
      </tp>
      <tp>
        <v>1.14781</v>
        <stp/>
        <stp>##V3_BDHV12</stp>
        <stp>9128277J5 Govt</stp>
        <stp>IDX_RATIO</stp>
        <stp>10/25/2006</stp>
        <stp>10/25/2006</stp>
        <stp>[Fixed Income  Prices 2004-2009.xlsx]TIPS!R591C36</stp>
        <tr r="AJ591" s="1"/>
      </tp>
      <tp>
        <v>1.1749499999999999</v>
        <stp/>
        <stp>##V3_BDHV12</stp>
        <stp>9128275W8 Govt</stp>
        <stp>IDX_RATIO</stp>
        <stp>11/17/2005</stp>
        <stp>11/17/2005</stp>
        <stp>[Fixed Income  Prices 2004-2009.xlsx]TIPS!R348C20</stp>
        <tr r="T348" s="1"/>
      </tp>
      <tp>
        <v>1.1313900000000001</v>
        <stp/>
        <stp>##V3_BDHV12</stp>
        <stp>9128275W8 Govt</stp>
        <stp>IDX_RATIO</stp>
        <stp>12/15/2004</stp>
        <stp>12/15/2004</stp>
        <stp>[Fixed Income  Prices 2004-2009.xlsx]TIPS!R108C20</stp>
        <tr r="T108" s="1"/>
      </tp>
      <tp>
        <v>1.25021</v>
        <stp/>
        <stp>##V3_BDHV12</stp>
        <stp>9128273T7 Govt</stp>
        <stp>IDX_RATIO</stp>
        <stp>12/27/2006</stp>
        <stp>12/27/2006</stp>
        <stp>[Fixed Income  Prices 2004-2009.xlsx]TIPS!R636C12</stp>
        <tr r="L636" s="1"/>
      </tp>
      <tp>
        <v>1.1432</v>
        <stp/>
        <stp>##V3_BDHV12</stp>
        <stp>9128276R8 Govt</stp>
        <stp>IDX_RATIO</stp>
        <stp>12/14/2005</stp>
        <stp>12/14/2005</stp>
        <stp>[Fixed Income  Prices 2004-2009.xlsx]TIPS!R367C28</stp>
        <tr r="AB367" s="1"/>
      </tp>
      <tp>
        <v>1.1205400000000001</v>
        <stp/>
        <stp>##V3_BDHV12</stp>
        <stp>9128277J5 Govt</stp>
        <stp>IDX_RATIO</stp>
        <stp>12/14/2005</stp>
        <stp>12/14/2005</stp>
        <stp>[Fixed Income  Prices 2004-2009.xlsx]TIPS!R367C36</stp>
        <tr r="AJ367" s="1"/>
      </tp>
      <tp>
        <v>1.1661900000000001</v>
        <stp/>
        <stp>##V3_BDHV12</stp>
        <stp>9128275W8 Govt</stp>
        <stp>IDX_RATIO</stp>
        <stp>10/26/2005</stp>
        <stp>10/26/2005</stp>
        <stp>[Fixed Income  Prices 2004-2009.xlsx]TIPS!R332C20</stp>
        <tr r="T332" s="1"/>
      </tp>
      <tp>
        <v>1.21322</v>
        <stp/>
        <stp>##V3_BDHV12</stp>
        <stp>9128274Y5 Govt</stp>
        <stp>IDX_RATIO</stp>
        <stp>12/14/2005</stp>
        <stp>12/14/2005</stp>
        <stp>[Fixed Income  Prices 2004-2009.xlsx]TIPS!R367C16</stp>
        <tr r="P367" s="1"/>
      </tp>
      <tp>
        <v>1.2615499999999999</v>
        <stp/>
        <stp>##V3_BDHV12</stp>
        <stp>9128273T7 Govt</stp>
        <stp>IDX_RATIO</stp>
        <stp>10/25/2006</stp>
        <stp>10/25/2006</stp>
        <stp>[Fixed Income  Prices 2004-2009.xlsx]TIPS!R591C12</stp>
        <tr r="L591" s="1"/>
      </tp>
      <tp>
        <v>1.2053700000000001</v>
        <stp/>
        <stp>##V3_BDHV12</stp>
        <stp>9128274Y5 Govt</stp>
        <stp>IDX_RATIO</stp>
        <stp>11/17/2005</stp>
        <stp>11/17/2005</stp>
        <stp>[Fixed Income  Prices 2004-2009.xlsx]TIPS!R348C16</stp>
        <tr r="P348" s="1"/>
      </tp>
      <tp>
        <v>1.1273299999999999</v>
        <stp/>
        <stp>##V3_BDHV12</stp>
        <stp>9128276R8 Govt</stp>
        <stp>IDX_RATIO</stp>
        <stp>10/26/2005</stp>
        <stp>10/26/2005</stp>
        <stp>[Fixed Income  Prices 2004-2009.xlsx]TIPS!R332C28</stp>
        <tr r="AB332" s="1"/>
      </tp>
      <tp>
        <v>1.1606799999999999</v>
        <stp/>
        <stp>##V3_BDHV12</stp>
        <stp>9128274Y5 Govt</stp>
        <stp>IDX_RATIO</stp>
        <stp>12/15/2004</stp>
        <stp>12/15/2004</stp>
        <stp>[Fixed Income  Prices 2004-2009.xlsx]TIPS!R108C16</stp>
        <tr r="P108" s="1"/>
      </tp>
      <tp>
        <v>1.1049899999999999</v>
        <stp/>
        <stp>##V3_BDHV12</stp>
        <stp>9128277J5 Govt</stp>
        <stp>IDX_RATIO</stp>
        <stp>10/26/2005</stp>
        <stp>10/26/2005</stp>
        <stp>[Fixed Income  Prices 2004-2009.xlsx]TIPS!R332C36</stp>
        <tr r="AJ332" s="1"/>
      </tp>
      <tp>
        <v>1.1826099999999999</v>
        <stp/>
        <stp>##V3_BDHV12</stp>
        <stp>9128275W8 Govt</stp>
        <stp>IDX_RATIO</stp>
        <stp>12/14/2005</stp>
        <stp>12/14/2005</stp>
        <stp>[Fixed Income  Prices 2004-2009.xlsx]TIPS!R367C20</stp>
        <tr r="T367" s="1"/>
      </tp>
      <tp>
        <v>1.25736</v>
        <stp/>
        <stp>##V3_BDHV12</stp>
        <stp>9128273T7 Govt</stp>
        <stp>IDX_RATIO</stp>
        <stp>11/24/2006</stp>
        <stp>11/24/2006</stp>
        <stp>[Fixed Income  Prices 2004-2009.xlsx]TIPS!R613C12</stp>
        <tr r="L613" s="1"/>
      </tp>
      <tp>
        <v>1.25943</v>
        <stp/>
        <stp>##V3_BDHV12</stp>
        <stp>9128273T7 Govt</stp>
        <stp>IDX_RATIO</stp>
        <stp>11/14/2006</stp>
        <stp>11/14/2006</stp>
        <stp>[Fixed Income  Prices 2004-2009.xlsx]TIPS!R605C12</stp>
        <tr r="L605" s="1"/>
      </tp>
      <tp>
        <v>1.0936900000000001</v>
        <stp/>
        <stp>##V3_BDHV12</stp>
        <stp>9128276R8 Govt</stp>
        <stp>IDX_RATIO</stp>
        <stp>12/15/2004</stp>
        <stp>12/15/2004</stp>
        <stp>[Fixed Income  Prices 2004-2009.xlsx]TIPS!R108C28</stp>
        <tr r="AB108" s="1"/>
      </tp>
      <tp>
        <v>1.19638</v>
        <stp/>
        <stp>##V3_BDHV12</stp>
        <stp>9128274Y5 Govt</stp>
        <stp>IDX_RATIO</stp>
        <stp>10/26/2005</stp>
        <stp>10/26/2005</stp>
        <stp>[Fixed Income  Prices 2004-2009.xlsx]TIPS!R332C16</stp>
        <tr r="P332" s="1"/>
      </tp>
      <tp>
        <v>1.1357999999999999</v>
        <stp/>
        <stp>##V3_BDHV12</stp>
        <stp>9128276R8 Govt</stp>
        <stp>IDX_RATIO</stp>
        <stp>11/17/2005</stp>
        <stp>11/17/2005</stp>
        <stp>[Fixed Income  Prices 2004-2009.xlsx]TIPS!R348C28</stp>
        <tr r="AB348" s="1"/>
      </tp>
      <tp>
        <v>1.1132900000000001</v>
        <stp/>
        <stp>##V3_BDHV12</stp>
        <stp>9128277J5 Govt</stp>
        <stp>IDX_RATIO</stp>
        <stp>11/17/2005</stp>
        <stp>11/17/2005</stp>
        <stp>[Fixed Income  Prices 2004-2009.xlsx]TIPS!R348C36</stp>
        <tr r="AJ348" s="1"/>
      </tp>
      <tp>
        <v>1.0720099999999999</v>
        <stp/>
        <stp>##V3_BDHV12</stp>
        <stp>9128277J5 Govt</stp>
        <stp>IDX_RATIO</stp>
        <stp>12/15/2004</stp>
        <stp>12/15/2004</stp>
        <stp>[Fixed Income  Prices 2004-2009.xlsx]TIPS!R108C36</stp>
        <tr r="AJ108" s="1"/>
      </tp>
      <tp>
        <v>1.2886299999999999</v>
        <stp/>
        <stp>##V3_BDHV12</stp>
        <stp>9128273T7 Govt</stp>
        <stp>IDX_RATIO</stp>
        <stp>11/15/2007</stp>
        <stp>11/15/2007</stp>
        <stp>[Fixed Income  Prices 2004-2009.xlsx]TIPS!R867C12</stp>
        <tr r="L867" s="1"/>
      </tp>
      <tp>
        <v>1.2875799999999999</v>
        <stp/>
        <stp>##V3_BDHV12</stp>
        <stp>9128273T7 Govt</stp>
        <stp>IDX_RATIO</stp>
        <stp>10/24/2007</stp>
        <stp>10/24/2007</stp>
        <stp>[Fixed Income  Prices 2004-2009.xlsx]TIPS!R851C12</stp>
        <tr r="L851" s="1"/>
      </tp>
      <tp>
        <v>1.2927500000000001</v>
        <stp/>
        <stp>##V3_BDHV12</stp>
        <stp>9128273T7 Govt</stp>
        <stp>IDX_RATIO</stp>
        <stp>12/26/2007</stp>
        <stp>12/26/2007</stp>
        <stp>[Fixed Income  Prices 2004-2009.xlsx]TIPS!R896C12</stp>
        <tr r="L896" s="1"/>
      </tp>
      <tp>
        <v>1.23638</v>
        <stp/>
        <stp>##V3_BDHV12</stp>
        <stp>9128275W8 Govt</stp>
        <stp>IDX_RATIO</stp>
        <stp>10/24/2007</stp>
        <stp>10/24/2007</stp>
        <stp>[Fixed Income  Prices 2004-2009.xlsx]TIPS!R851C20</stp>
        <tr r="T851" s="1"/>
      </tp>
      <tp>
        <v>1.2734700000000001</v>
        <stp/>
        <stp>##V3_BDHV12</stp>
        <stp>9128274Y5 Govt</stp>
        <stp>IDX_RATIO</stp>
        <stp>12/26/2007</stp>
        <stp>12/26/2007</stp>
        <stp>[Fixed Income  Prices 2004-2009.xlsx]TIPS!R896C16</stp>
        <tr r="P896" s="1"/>
      </tp>
      <tp>
        <v>1.23739</v>
        <stp/>
        <stp>##V3_BDHV12</stp>
        <stp>9128275W8 Govt</stp>
        <stp>IDX_RATIO</stp>
        <stp>11/15/2007</stp>
        <stp>11/15/2007</stp>
        <stp>[Fixed Income  Prices 2004-2009.xlsx]TIPS!R867C20</stp>
        <tr r="T867" s="1"/>
      </tp>
      <tp>
        <v>1.19997</v>
        <stp/>
        <stp>##V3_BDHV12</stp>
        <stp>9128276R8 Govt</stp>
        <stp>IDX_RATIO</stp>
        <stp>12/26/2007</stp>
        <stp>12/26/2007</stp>
        <stp>[Fixed Income  Prices 2004-2009.xlsx]TIPS!R896C28</stp>
        <tr r="AB896" s="1"/>
      </tp>
      <tp>
        <v>1.1761900000000001</v>
        <stp/>
        <stp>##V3_BDHV12</stp>
        <stp>9128277J5 Govt</stp>
        <stp>IDX_RATIO</stp>
        <stp>12/26/2007</stp>
        <stp>12/26/2007</stp>
        <stp>[Fixed Income  Prices 2004-2009.xlsx]TIPS!R896C36</stp>
        <tr r="AJ896" s="1"/>
      </tp>
      <tp>
        <v>1.2683900000000001</v>
        <stp/>
        <stp>##V3_BDHV12</stp>
        <stp>9128274Y5 Govt</stp>
        <stp>IDX_RATIO</stp>
        <stp>10/24/2007</stp>
        <stp>10/24/2007</stp>
        <stp>[Fixed Income  Prices 2004-2009.xlsx]TIPS!R851C16</stp>
        <tr r="P851" s="1"/>
      </tp>
      <tp>
        <v>1.2413400000000001</v>
        <stp/>
        <stp>##V3_BDHV12</stp>
        <stp>9128275W8 Govt</stp>
        <stp>IDX_RATIO</stp>
        <stp>12/26/2007</stp>
        <stp>12/26/2007</stp>
        <stp>[Fixed Income  Prices 2004-2009.xlsx]TIPS!R896C20</stp>
        <tr r="T896" s="1"/>
      </tp>
      <tp>
        <v>1.19615</v>
        <stp/>
        <stp>##V3_BDHV12</stp>
        <stp>9128276R8 Govt</stp>
        <stp>IDX_RATIO</stp>
        <stp>11/15/2007</stp>
        <stp>11/15/2007</stp>
        <stp>[Fixed Income  Prices 2004-2009.xlsx]TIPS!R867C28</stp>
        <tr r="AB867" s="1"/>
      </tp>
      <tp>
        <v>1.1724399999999999</v>
        <stp/>
        <stp>##V3_BDHV12</stp>
        <stp>9128277J5 Govt</stp>
        <stp>IDX_RATIO</stp>
        <stp>11/15/2007</stp>
        <stp>11/15/2007</stp>
        <stp>[Fixed Income  Prices 2004-2009.xlsx]TIPS!R867C36</stp>
        <tr r="AJ867" s="1"/>
      </tp>
      <tp>
        <v>1.26942</v>
        <stp/>
        <stp>##V3_BDHV12</stp>
        <stp>9128274Y5 Govt</stp>
        <stp>IDX_RATIO</stp>
        <stp>11/15/2007</stp>
        <stp>11/15/2007</stp>
        <stp>[Fixed Income  Prices 2004-2009.xlsx]TIPS!R867C16</stp>
        <tr r="P867" s="1"/>
      </tp>
      <tp>
        <v>1.1951799999999999</v>
        <stp/>
        <stp>##V3_BDHV12</stp>
        <stp>9128276R8 Govt</stp>
        <stp>IDX_RATIO</stp>
        <stp>10/24/2007</stp>
        <stp>10/24/2007</stp>
        <stp>[Fixed Income  Prices 2004-2009.xlsx]TIPS!R851C28</stp>
        <tr r="AB851" s="1"/>
      </tp>
      <tp>
        <v>1.1714899999999999</v>
        <stp/>
        <stp>##V3_BDHV12</stp>
        <stp>9128277J5 Govt</stp>
        <stp>IDX_RATIO</stp>
        <stp>10/24/2007</stp>
        <stp>10/24/2007</stp>
        <stp>[Fixed Income  Prices 2004-2009.xlsx]TIPS!R851C36</stp>
        <tr r="AJ851" s="1"/>
      </tp>
      <tp>
        <v>1.0595399999999999</v>
        <stp/>
        <stp>##V3_BDHV12</stp>
        <stp>912828GX2 Govt</stp>
        <stp>IDX_RATIO</stp>
        <stp>10/14/2008</stp>
        <stp>10/14/2008</stp>
        <stp>[Fixed Income  Prices 2004-2009.xlsx]TIPS!R333C88</stp>
        <tr r="CJ333" s="1"/>
      </tp>
      <tp>
        <v>1.01746</v>
        <stp/>
        <stp>##V3_BDHV12</stp>
        <stp>912828ET3 Govt</stp>
        <stp>IDX_RATIO</stp>
        <stp>12/28/2006</stp>
        <stp>12/28/2006</stp>
        <stp>[Fixed Income  Prices 2004-2009.xlsx]TIPS!R255C76</stp>
        <tr r="BX255" s="1"/>
      </tp>
      <tp>
        <v>1.0581700000000001</v>
        <stp/>
        <stp>##V3_BDHV12</stp>
        <stp>912828GX2 Govt</stp>
        <stp>IDX_RATIO</stp>
        <stp>10/24/2008</stp>
        <stp>10/24/2008</stp>
        <stp>[Fixed Income  Prices 2004-2009.xlsx]TIPS!R341C88</stp>
        <tr r="CJ341" s="1"/>
      </tp>
      <tp>
        <v>1.0192399999999999</v>
        <stp/>
        <stp>##V3_BDHV12</stp>
        <stp>912828ET3 Govt</stp>
        <stp>IDX_RATIO</stp>
        <stp>12/18/2006</stp>
        <stp>12/18/2006</stp>
        <stp>[Fixed Income  Prices 2004-2009.xlsx]TIPS!R247C76</stp>
        <tr r="BX247" s="1"/>
      </tp>
      <tp>
        <v>1.03538</v>
        <stp/>
        <stp>##V3_BDHV12</stp>
        <stp>912828HW3 Govt</stp>
        <stp>IDX_RATIO</stp>
        <stp>11/25/2008</stp>
        <stp>11/25/2008</stp>
        <stp>[Fixed Income  Prices 2004-2009.xlsx]TIPS!R159C48</stp>
        <tr r="AV159" s="1"/>
      </tp>
      <tp>
        <v>1.0398799999999999</v>
        <stp/>
        <stp>##V3_BDHV12</stp>
        <stp>912828DH0 Govt</stp>
        <stp>IDX_RATIO</stp>
        <stp>11/28/2005</stp>
        <stp>11/28/2005</stp>
        <stp>[Fixed Income  Prices 2004-2009.xlsx]TIPS!R230C68</stp>
        <tr r="BP230" s="1"/>
      </tp>
      <tp>
        <v>1.0517000000000001</v>
        <stp/>
        <stp>##V3_BDHV12</stp>
        <stp>912828FB1 Govt</stp>
        <stp>IDX_RATIO</stp>
        <stp>12/19/2007</stp>
        <stp>12/19/2007</stp>
        <stp>[Fixed Income  Prices 2004-2009.xlsx]TIPS!R436C32</stp>
        <tr r="AF436" s="1"/>
      </tp>
      <tp>
        <v>1.03569</v>
        <stp/>
        <stp>##V3_BDHV12</stp>
        <stp>912828DH0 Govt</stp>
        <stp>IDX_RATIO</stp>
        <stp>11/18/2005</stp>
        <stp>11/18/2005</stp>
        <stp>[Fixed Income  Prices 2004-2009.xlsx]TIPS!R224C68</stp>
        <tr r="BP224" s="1"/>
      </tp>
      <tp>
        <v>1.09291</v>
        <stp/>
        <stp>##V3_BDHV12</stp>
        <stp>912828BW9 Govt</stp>
        <stp>IDX_RATIO</stp>
        <stp>12/28/2006</stp>
        <stp>12/28/2006</stp>
        <stp>[Fixed Income  Prices 2004-2009.xlsx]TIPS!R637C56</stp>
        <tr r="BD637" s="1"/>
      </tp>
      <tp>
        <v>1.09483</v>
        <stp/>
        <stp>##V3_BDHV12</stp>
        <stp>912828BW9 Govt</stp>
        <stp>IDX_RATIO</stp>
        <stp>12/18/2006</stp>
        <stp>12/18/2006</stp>
        <stp>[Fixed Income  Prices 2004-2009.xlsx]TIPS!R629C56</stp>
        <tr r="BD629" s="1"/>
      </tp>
      <tp>
        <v>1.0559099999999999</v>
        <stp/>
        <stp>##V3_BDHV12</stp>
        <stp>912828GX2 Govt</stp>
        <stp>IDX_RATIO</stp>
        <stp>11/25/2008</stp>
        <stp>11/25/2008</stp>
        <stp>[Fixed Income  Prices 2004-2009.xlsx]TIPS!R363C88</stp>
        <tr r="CJ363" s="1"/>
      </tp>
      <tp>
        <v>1.03894</v>
        <stp/>
        <stp>##V3_BDHV12</stp>
        <stp>912828HW3 Govt</stp>
        <stp>IDX_RATIO</stp>
        <stp>10/14/2008</stp>
        <stp>10/14/2008</stp>
        <stp>[Fixed Income  Prices 2004-2009.xlsx]TIPS!R129C48</stp>
        <tr r="AV129" s="1"/>
      </tp>
      <tp>
        <v>1.0376000000000001</v>
        <stp/>
        <stp>##V3_BDHV12</stp>
        <stp>912828HW3 Govt</stp>
        <stp>IDX_RATIO</stp>
        <stp>10/24/2008</stp>
        <stp>10/24/2008</stp>
        <stp>[Fixed Income  Prices 2004-2009.xlsx]TIPS!R137C48</stp>
        <tr r="AV137" s="1"/>
      </tp>
      <tp>
        <v>1.08606</v>
        <stp/>
        <stp>##V3_BDHV12</stp>
        <stp>912828FB1 Govt</stp>
        <stp>IDX_RATIO</stp>
        <stp>10/15/2009</stp>
        <stp>10/15/2009</stp>
        <stp>[Fixed Income  Prices 2004-2009.xlsx]TIPS!R912C32</stp>
        <tr r="AF912" s="1"/>
      </tp>
      <tp>
        <v>1.02637</v>
        <stp/>
        <stp>##V3_BDHV12</stp>
        <stp>912828DH0 Govt</stp>
        <stp>IDX_RATIO</stp>
        <stp>10/19/2005</stp>
        <stp>10/19/2005</stp>
        <stp>[Fixed Income  Prices 2004-2009.xlsx]TIPS!R202C68</stp>
        <tr r="BP202" s="1"/>
      </tp>
      <tp>
        <v>1.04003</v>
        <stp/>
        <stp>##V3_BDHV12</stp>
        <stp>912828EA4 Govt</stp>
        <stp>IDX_RATIO</stp>
        <stp>12/18/2006</stp>
        <stp>12/18/2006</stp>
        <stp>[Fixed Income  Prices 2004-2009.xlsx]TIPS!R375C72</stp>
        <tr r="BT375" s="1"/>
      </tp>
      <tp>
        <v>1.10145</v>
        <stp/>
        <stp>##V3_BDHV12</stp>
        <stp>912828BD1 Govt</stp>
        <stp>IDX_RATIO</stp>
        <stp>12/18/2006</stp>
        <stp>12/18/2006</stp>
        <stp>[Fixed Income  Prices 2004-2009.xlsx]TIPS!R629C52</stp>
        <tr r="AZ629" s="1"/>
      </tp>
      <tp>
        <v>1.0995200000000001</v>
        <stp/>
        <stp>##V3_BDHV12</stp>
        <stp>912828BD1 Govt</stp>
        <stp>IDX_RATIO</stp>
        <stp>12/28/2006</stp>
        <stp>12/28/2006</stp>
        <stp>[Fixed Income  Prices 2004-2009.xlsx]TIPS!R637C52</stp>
        <tr r="AZ637" s="1"/>
      </tp>
      <tp>
        <v>1.0382100000000001</v>
        <stp/>
        <stp>##V3_BDHV12</stp>
        <stp>912828EA4 Govt</stp>
        <stp>IDX_RATIO</stp>
        <stp>12/28/2006</stp>
        <stp>12/28/2006</stp>
        <stp>[Fixed Income  Prices 2004-2009.xlsx]TIPS!R383C72</stp>
        <tr r="BT383" s="1"/>
      </tp>
      <tp>
        <v>1.0185999999999999</v>
        <stp/>
        <stp>##V3_BDHV12</stp>
        <stp>912828KM1 Govt</stp>
        <stp>IDX_RATIO</stp>
        <stp>10/15/2009</stp>
        <stp>10/15/2009</stp>
        <stp>[Fixed Income  Prices 2004-2009.xlsx]TIPS!R130C60</stp>
        <tr r="BH130" s="1"/>
      </tp>
      <tp>
        <v>1.0504599999999999</v>
        <stp/>
        <stp>##V3_BDHV12</stp>
        <stp>912828GX2 Govt</stp>
        <stp>IDX_RATIO</stp>
        <stp>12/16/2008</stp>
        <stp>12/16/2008</stp>
        <stp>[Fixed Income  Prices 2004-2009.xlsx]TIPS!R378C88</stp>
        <tr r="CJ378" s="1"/>
      </tp>
      <tp>
        <v>1.01989</v>
        <stp/>
        <stp>##V3_BDHV12</stp>
        <stp>912828HW3 Govt</stp>
        <stp>IDX_RATIO</stp>
        <stp>10/15/2009</stp>
        <stp>10/15/2009</stp>
        <stp>[Fixed Income  Prices 2004-2009.xlsx]TIPS!R391C48</stp>
        <tr r="AV391" s="1"/>
      </tp>
      <tp>
        <v>1.0470200000000001</v>
        <stp/>
        <stp>##V3_BDHV12</stp>
        <stp>912828GX2 Govt</stp>
        <stp>IDX_RATIO</stp>
        <stp>12/26/2008</stp>
        <stp>12/26/2008</stp>
        <stp>[Fixed Income  Prices 2004-2009.xlsx]TIPS!R386C88</stp>
        <tr r="CJ386" s="1"/>
      </tp>
      <tp>
        <v>1.0345</v>
        <stp/>
        <stp>##V3_BDHV12</stp>
        <stp>912828CZ1 Govt</stp>
        <stp>IDX_RATIO</stp>
        <stp>10/19/2005</stp>
        <stp>10/19/2005</stp>
        <stp>[Fixed Income  Prices 2004-2009.xlsx]TIPS!R258C24</stp>
        <tr r="X258" s="1"/>
      </tp>
      <tp>
        <v>1.0481100000000001</v>
        <stp/>
        <stp>##V3_BDHV12</stp>
        <stp>912828CZ1 Govt</stp>
        <stp>IDX_RATIO</stp>
        <stp>11/28/2005</stp>
        <stp>11/28/2005</stp>
        <stp>[Fixed Income  Prices 2004-2009.xlsx]TIPS!R286C24</stp>
        <tr r="X286" s="1"/>
      </tp>
      <tp>
        <v>1.0713300000000001</v>
        <stp/>
        <stp>##V3_BDHV12</stp>
        <stp>912828CP3 Govt</stp>
        <stp>IDX_RATIO</stp>
        <stp>12/28/2006</stp>
        <stp>12/28/2006</stp>
        <stp>[Fixed Income  Prices 2004-2009.xlsx]TIPS!R637C64</stp>
        <tr r="BL637" s="1"/>
      </tp>
      <tp>
        <v>1.0266599999999999</v>
        <stp/>
        <stp>##V3_BDHV12</stp>
        <stp>912828HW3 Govt</stp>
        <stp>IDX_RATIO</stp>
        <stp>12/26/2008</stp>
        <stp>12/26/2008</stp>
        <stp>[Fixed Income  Prices 2004-2009.xlsx]TIPS!R182C48</stp>
        <tr r="AV182" s="1"/>
      </tp>
      <tp>
        <v>1.04389</v>
        <stp/>
        <stp>##V3_BDHV12</stp>
        <stp>912828CZ1 Govt</stp>
        <stp>IDX_RATIO</stp>
        <stp>11/18/2005</stp>
        <stp>11/18/2005</stp>
        <stp>[Fixed Income  Prices 2004-2009.xlsx]TIPS!R280C24</stp>
        <tr r="X280" s="1"/>
      </tp>
      <tp>
        <v>1.07321</v>
        <stp/>
        <stp>##V3_BDHV12</stp>
        <stp>912828CP3 Govt</stp>
        <stp>IDX_RATIO</stp>
        <stp>12/18/2006</stp>
        <stp>12/18/2006</stp>
        <stp>[Fixed Income  Prices 2004-2009.xlsx]TIPS!R629C64</stp>
        <tr r="BL629" s="1"/>
      </tp>
      <tp>
        <v>1.03003</v>
        <stp/>
        <stp>##V3_BDHV12</stp>
        <stp>912828HW3 Govt</stp>
        <stp>IDX_RATIO</stp>
        <stp>12/16/2008</stp>
        <stp>12/16/2008</stp>
        <stp>[Fixed Income  Prices 2004-2009.xlsx]TIPS!R174C48</stp>
        <tr r="AV174" s="1"/>
      </tp>
      <tp>
        <v>1.0208200000000001</v>
        <stp/>
        <stp>##V3_BDHV12</stp>
        <stp>912828EA4 Govt</stp>
        <stp>IDX_RATIO</stp>
        <stp>11/28/2005</stp>
        <stp>11/28/2005</stp>
        <stp>[Fixed Income  Prices 2004-2009.xlsx]TIPS!R101C72</stp>
        <tr r="BT101" s="1"/>
      </tp>
      <tp>
        <v>1.1251199999999999</v>
        <stp/>
        <stp>##V3_BDHV12</stp>
        <stp>912828AF7 Govt</stp>
        <stp>IDX_RATIO</stp>
        <stp>12/18/2006</stp>
        <stp>12/18/2006</stp>
        <stp>[Fixed Income  Prices 2004-2009.xlsx]TIPS!R629C44</stp>
        <tr r="AR629" s="1"/>
      </tp>
      <tp>
        <v>1.1231500000000001</v>
        <stp/>
        <stp>##V3_BDHV12</stp>
        <stp>912828AF7 Govt</stp>
        <stp>IDX_RATIO</stp>
        <stp>12/28/2006</stp>
        <stp>12/28/2006</stp>
        <stp>[Fixed Income  Prices 2004-2009.xlsx]TIPS!R637C44</stp>
        <tr r="AR637" s="1"/>
      </tp>
      <tp>
        <v>1.0287200000000001</v>
        <stp/>
        <stp>##V3_BDHV12</stp>
        <stp>912828GN4 Govt</stp>
        <stp>IDX_RATIO</stp>
        <stp>12/19/2007</stp>
        <stp>12/19/2007</stp>
        <stp>[Fixed Income  Prices 2004-2009.xlsx]TIPS!R176C40</stp>
        <tr r="AN176" s="1"/>
      </tp>
      <tp>
        <v>1.0702799999999999</v>
        <stp/>
        <stp>##V3_BDHV12</stp>
        <stp>912828BW9 Govt</stp>
        <stp>IDX_RATIO</stp>
        <stp>11/18/2005</stp>
        <stp>11/18/2005</stp>
        <stp>[Fixed Income  Prices 2004-2009.xlsx]TIPS!R349C56</stp>
        <tr r="BD349" s="1"/>
      </tp>
      <tp>
        <v>1.0746100000000001</v>
        <stp/>
        <stp>##V3_BDHV12</stp>
        <stp>912828BW9 Govt</stp>
        <stp>IDX_RATIO</stp>
        <stp>11/28/2005</stp>
        <stp>11/28/2005</stp>
        <stp>[Fixed Income  Prices 2004-2009.xlsx]TIPS!R355C56</stp>
        <tr r="BD355" s="1"/>
      </tp>
      <tp>
        <v>1.0678399999999999</v>
        <stp/>
        <stp>##V3_BDHV12</stp>
        <stp>912828CZ1 Govt</stp>
        <stp>IDX_RATIO</stp>
        <stp>12/18/2006</stp>
        <stp>12/18/2006</stp>
        <stp>[Fixed Income  Prices 2004-2009.xlsx]TIPS!R560C24</stp>
        <tr r="X560" s="1"/>
      </tp>
      <tp>
        <v>1.0659700000000001</v>
        <stp/>
        <stp>##V3_BDHV12</stp>
        <stp>912828CZ1 Govt</stp>
        <stp>IDX_RATIO</stp>
        <stp>12/28/2006</stp>
        <stp>12/28/2006</stp>
        <stp>[Fixed Income  Prices 2004-2009.xlsx]TIPS!R568C24</stp>
        <tr r="X568" s="1"/>
      </tp>
      <tp>
        <v>1.07958</v>
        <stp/>
        <stp>##V3_BDHV12</stp>
        <stp>912828GD6 Govt</stp>
        <stp>IDX_RATIO</stp>
        <stp>12/16/2008</stp>
        <stp>12/16/2008</stp>
        <stp>[Fixed Income  Prices 2004-2009.xlsx]TIPS!R508C84</stp>
        <tr r="CF508" s="1"/>
      </tp>
      <tp>
        <v>1.0810999999999999</v>
        <stp/>
        <stp>##V3_BDHV12</stp>
        <stp>912828BD1 Govt</stp>
        <stp>IDX_RATIO</stp>
        <stp>11/28/2005</stp>
        <stp>11/28/2005</stp>
        <stp>[Fixed Income  Prices 2004-2009.xlsx]TIPS!R355C52</stp>
        <tr r="AZ355" s="1"/>
      </tp>
      <tp>
        <v>1.0767500000000001</v>
        <stp/>
        <stp>##V3_BDHV12</stp>
        <stp>912828BD1 Govt</stp>
        <stp>IDX_RATIO</stp>
        <stp>11/18/2005</stp>
        <stp>11/18/2005</stp>
        <stp>[Fixed Income  Prices 2004-2009.xlsx]TIPS!R349C52</stp>
        <tr r="AZ349" s="1"/>
      </tp>
      <tp>
        <v>1.07605</v>
        <stp/>
        <stp>##V3_BDHV12</stp>
        <stp>912828GD6 Govt</stp>
        <stp>IDX_RATIO</stp>
        <stp>12/26/2008</stp>
        <stp>12/26/2008</stp>
        <stp>[Fixed Income  Prices 2004-2009.xlsx]TIPS!R516C84</stp>
        <tr r="CF516" s="1"/>
      </tp>
      <tp>
        <v>1.0192000000000001</v>
        <stp/>
        <stp>##V3_BDHV12</stp>
        <stp>912828FB1 Govt</stp>
        <stp>IDX_RATIO</stp>
        <stp>12/18/2006</stp>
        <stp>12/18/2006</stp>
        <stp>[Fixed Income  Prices 2004-2009.xlsx]TIPS!R174C32</stp>
        <tr r="AF174" s="1"/>
      </tp>
      <tp>
        <v>1.09324</v>
        <stp/>
        <stp>##V3_BDHV12</stp>
        <stp>912828DH0 Govt</stp>
        <stp>IDX_RATIO</stp>
        <stp>12/19/2007</stp>
        <stp>12/19/2007</stp>
        <stp>[Fixed Income  Prices 2004-2009.xlsx]TIPS!R766C68</stp>
        <tr r="BP766" s="1"/>
      </tp>
      <tp>
        <v>1.0174099999999999</v>
        <stp/>
        <stp>##V3_BDHV12</stp>
        <stp>912828FB1 Govt</stp>
        <stp>IDX_RATIO</stp>
        <stp>12/28/2006</stp>
        <stp>12/28/2006</stp>
        <stp>[Fixed Income  Prices 2004-2009.xlsx]TIPS!R182C32</stp>
        <tr r="AF182" s="1"/>
      </tp>
      <tp>
        <v>1.1192899999999999</v>
        <stp/>
        <stp>##V3_BDHV12</stp>
        <stp>912828EA4 Govt</stp>
        <stp>IDX_RATIO</stp>
        <stp>12/16/2008</stp>
        <stp>12/16/2008</stp>
        <stp>[Fixed Income  Prices 2004-2009.xlsx]TIPS!R896C72</stp>
        <tr r="BT896" s="1"/>
      </tp>
      <tp>
        <v>1.0859700000000001</v>
        <stp/>
        <stp>##V3_BDHV12</stp>
        <stp>912828FL9 Govt</stp>
        <stp>IDX_RATIO</stp>
        <stp>10/24/2008</stp>
        <stp>10/24/2008</stp>
        <stp>[Fixed Income  Prices 2004-2009.xlsx]TIPS!R601C80</stp>
        <tr r="CB601" s="1"/>
      </tp>
      <tp>
        <v>39819</v>
        <stp/>
        <stp>##V3_BDHV12</stp>
        <stp>912828JX9 GOVT</stp>
        <stp>PX_DIRTY_MID</stp>
        <stp>7/23/2004</stp>
        <stp>11/19/2009</stp>
        <stp>[Fixed Income  Prices 2004-2009.xlsx]TIPS!R5C98</stp>
        <stp>cols=2;rows=228</stp>
        <tr r="CT5" s="1"/>
      </tp>
      <tp>
        <v>1.0606500000000001</v>
        <stp/>
        <stp>##V3_BDHV12</stp>
        <stp>912828BW9 Govt</stp>
        <stp>IDX_RATIO</stp>
        <stp>10/19/2005</stp>
        <stp>10/19/2005</stp>
        <stp>[Fixed Income  Prices 2004-2009.xlsx]TIPS!R327C56</stp>
        <tr r="BD327" s="1"/>
      </tp>
      <tp>
        <v>1.07321</v>
        <stp/>
        <stp>##V3_BDHV12</stp>
        <stp>912828EA4 Govt</stp>
        <stp>IDX_RATIO</stp>
        <stp>12/19/2007</stp>
        <stp>12/19/2007</stp>
        <stp>[Fixed Income  Prices 2004-2009.xlsx]TIPS!R637C72</stp>
        <tr r="BT637" s="1"/>
      </tp>
      <tp>
        <v>1.1156299999999999</v>
        <stp/>
        <stp>##V3_BDHV12</stp>
        <stp>912828EA4 Govt</stp>
        <stp>IDX_RATIO</stp>
        <stp>12/26/2008</stp>
        <stp>12/26/2008</stp>
        <stp>[Fixed Income  Prices 2004-2009.xlsx]TIPS!R904C72</stp>
        <tr r="BT904" s="1"/>
      </tp>
      <tp>
        <v>1.0689500000000001</v>
        <stp/>
        <stp>##V3_BDHV12</stp>
        <stp>912828GD6 Govt</stp>
        <stp>IDX_RATIO</stp>
        <stp>10/15/2009</stp>
        <stp>10/15/2009</stp>
        <stp>[Fixed Income  Prices 2004-2009.xlsx]TIPS!R725C84</stp>
        <tr r="CF725" s="1"/>
      </tp>
      <tp>
        <v>1.0670599999999999</v>
        <stp/>
        <stp>##V3_BDHV12</stp>
        <stp>912828BD1 Govt</stp>
        <stp>IDX_RATIO</stp>
        <stp>10/19/2005</stp>
        <stp>10/19/2005</stp>
        <stp>[Fixed Income  Prices 2004-2009.xlsx]TIPS!R327C52</stp>
        <tr r="AZ327" s="1"/>
      </tp>
      <tp>
        <v>1.0836399999999999</v>
        <stp/>
        <stp>##V3_BDHV12</stp>
        <stp>912828FL9 Govt</stp>
        <stp>IDX_RATIO</stp>
        <stp>11/25/2008</stp>
        <stp>11/25/2008</stp>
        <stp>[Fixed Income  Prices 2004-2009.xlsx]TIPS!R623C80</stp>
        <tr r="CB623" s="1"/>
      </tp>
      <tp>
        <v>1.04914</v>
        <stp/>
        <stp>##V3_BDHV12</stp>
        <stp>912828CP3 Govt</stp>
        <stp>IDX_RATIO</stp>
        <stp>11/18/2005</stp>
        <stp>11/18/2005</stp>
        <stp>[Fixed Income  Prices 2004-2009.xlsx]TIPS!R349C64</stp>
        <tr r="BL349" s="1"/>
      </tp>
      <tp>
        <v>1.05339</v>
        <stp/>
        <stp>##V3_BDHV12</stp>
        <stp>912828CP3 Govt</stp>
        <stp>IDX_RATIO</stp>
        <stp>11/28/2005</stp>
        <stp>11/28/2005</stp>
        <stp>[Fixed Income  Prices 2004-2009.xlsx]TIPS!R355C64</stp>
        <tr r="BL355" s="1"/>
      </tp>
      <tp>
        <v>1.05175</v>
        <stp/>
        <stp>##V3_BDHV12</stp>
        <stp>912828ET3 Govt</stp>
        <stp>IDX_RATIO</stp>
        <stp>12/19/2007</stp>
        <stp>12/19/2007</stp>
        <stp>[Fixed Income  Prices 2004-2009.xlsx]TIPS!R509C76</stp>
        <tr r="BX509" s="1"/>
      </tp>
      <tp>
        <v>1.0861099999999999</v>
        <stp/>
        <stp>##V3_BDHV12</stp>
        <stp>912828ET3 Govt</stp>
        <stp>IDX_RATIO</stp>
        <stp>10/15/2009</stp>
        <stp>10/15/2009</stp>
        <stp>[Fixed Income  Prices 2004-2009.xlsx]TIPS!R985C76</stp>
        <tr r="BX985" s="1"/>
      </tp>
      <tp>
        <v>1.12751</v>
        <stp/>
        <stp>##V3_BDHV12</stp>
        <stp>912828EA4 Govt</stp>
        <stp>IDX_RATIO</stp>
        <stp>10/24/2008</stp>
        <stp>10/24/2008</stp>
        <stp>[Fixed Income  Prices 2004-2009.xlsx]TIPS!R859C72</stp>
        <tr r="BT859" s="1"/>
      </tp>
      <tp>
        <v>1.1043400000000001</v>
        <stp/>
        <stp>##V3_BDHV12</stp>
        <stp>912828AF7 Govt</stp>
        <stp>IDX_RATIO</stp>
        <stp>11/28/2005</stp>
        <stp>11/28/2005</stp>
        <stp>[Fixed Income  Prices 2004-2009.xlsx]TIPS!R355C44</stp>
        <tr r="AR355" s="1"/>
      </tp>
      <tp>
        <v>1.12897</v>
        <stp/>
        <stp>##V3_BDHV12</stp>
        <stp>912828EA4 Govt</stp>
        <stp>IDX_RATIO</stp>
        <stp>10/14/2008</stp>
        <stp>10/14/2008</stp>
        <stp>[Fixed Income  Prices 2004-2009.xlsx]TIPS!R851C72</stp>
        <tr r="BT851" s="1"/>
      </tp>
      <tp>
        <v>1.09989</v>
        <stp/>
        <stp>##V3_BDHV12</stp>
        <stp>912828AF7 Govt</stp>
        <stp>IDX_RATIO</stp>
        <stp>11/18/2005</stp>
        <stp>11/18/2005</stp>
        <stp>[Fixed Income  Prices 2004-2009.xlsx]TIPS!R349C44</stp>
        <tr r="AR349" s="1"/>
      </tp>
      <tp>
        <v>1.0745199999999999</v>
        <stp/>
        <stp>##V3_BDHV12</stp>
        <stp>912828FL9 Govt</stp>
        <stp>IDX_RATIO</stp>
        <stp>12/26/2008</stp>
        <stp>12/26/2008</stp>
        <stp>[Fixed Income  Prices 2004-2009.xlsx]TIPS!R646C80</stp>
        <tr r="CB646" s="1"/>
      </tp>
      <tp>
        <v>1.0851900000000001</v>
        <stp/>
        <stp>##V3_BDHV12</stp>
        <stp>912828GD6 Govt</stp>
        <stp>IDX_RATIO</stp>
        <stp>11/25/2008</stp>
        <stp>11/25/2008</stp>
        <stp>[Fixed Income  Prices 2004-2009.xlsx]TIPS!R493C84</stp>
        <tr r="CF493" s="1"/>
      </tp>
      <tp>
        <v>1.07805</v>
        <stp/>
        <stp>##V3_BDHV12</stp>
        <stp>912828FL9 Govt</stp>
        <stp>IDX_RATIO</stp>
        <stp>12/16/2008</stp>
        <stp>12/16/2008</stp>
        <stp>[Fixed Income  Prices 2004-2009.xlsx]TIPS!R638C80</stp>
        <tr r="CB638" s="1"/>
      </tp>
      <tp>
        <v>1.0397000000000001</v>
        <stp/>
        <stp>##V3_BDHV12</stp>
        <stp>912828CP3 Govt</stp>
        <stp>IDX_RATIO</stp>
        <stp>10/19/2005</stp>
        <stp>10/19/2005</stp>
        <stp>[Fixed Income  Prices 2004-2009.xlsx]TIPS!R327C64</stp>
        <tr r="BL327" s="1"/>
      </tp>
      <tp>
        <v>1.0401100000000001</v>
        <stp/>
        <stp>##V3_BDHV12</stp>
        <stp>912828GX2 Govt</stp>
        <stp>IDX_RATIO</stp>
        <stp>10/15/2009</stp>
        <stp>10/15/2009</stp>
        <stp>[Fixed Income  Prices 2004-2009.xlsx]TIPS!R595C88</stp>
        <tr r="CJ595" s="1"/>
      </tp>
      <tp>
        <v>1.08999</v>
        <stp/>
        <stp>##V3_BDHV12</stp>
        <stp>912828AF7 Govt</stp>
        <stp>IDX_RATIO</stp>
        <stp>10/19/2005</stp>
        <stp>10/19/2005</stp>
        <stp>[Fixed Income  Prices 2004-2009.xlsx]TIPS!R327C44</stp>
        <tr r="AR327" s="1"/>
      </tp>
      <tp>
        <v>1.05945</v>
        <stp/>
        <stp>##V3_BDHV12</stp>
        <stp>912828DH0 Govt</stp>
        <stp>IDX_RATIO</stp>
        <stp>12/18/2006</stp>
        <stp>12/18/2006</stp>
        <stp>[Fixed Income  Prices 2004-2009.xlsx]TIPS!R504C68</stp>
        <tr r="BP504" s="1"/>
      </tp>
      <tp>
        <v>1.05759</v>
        <stp/>
        <stp>##V3_BDHV12</stp>
        <stp>912828DH0 Govt</stp>
        <stp>IDX_RATIO</stp>
        <stp>12/28/2006</stp>
        <stp>12/28/2006</stp>
        <stp>[Fixed Income  Prices 2004-2009.xlsx]TIPS!R512C68</stp>
        <tr r="BP512" s="1"/>
      </tp>
      <tp>
        <v>1.0873699999999999</v>
        <stp/>
        <stp>##V3_BDHV12</stp>
        <stp>912828FL9 Govt</stp>
        <stp>IDX_RATIO</stp>
        <stp>10/14/2008</stp>
        <stp>10/14/2008</stp>
        <stp>[Fixed Income  Prices 2004-2009.xlsx]TIPS!R593C80</stp>
        <tr r="CB593" s="1"/>
      </tp>
      <tp>
        <v>1.08751</v>
        <stp/>
        <stp>##V3_BDHV12</stp>
        <stp>912828GD6 Govt</stp>
        <stp>IDX_RATIO</stp>
        <stp>10/24/2008</stp>
        <stp>10/24/2008</stp>
        <stp>[Fixed Income  Prices 2004-2009.xlsx]TIPS!R471C84</stp>
        <tr r="CF471" s="1"/>
      </tp>
      <tp>
        <v>1.0889199999999999</v>
        <stp/>
        <stp>##V3_BDHV12</stp>
        <stp>912828GD6 Govt</stp>
        <stp>IDX_RATIO</stp>
        <stp>10/14/2008</stp>
        <stp>10/14/2008</stp>
        <stp>[Fixed Income  Prices 2004-2009.xlsx]TIPS!R463C84</stp>
        <tr r="CF463" s="1"/>
      </tp>
      <tp>
        <v>1.1251</v>
        <stp/>
        <stp>##V3_BDHV12</stp>
        <stp>912828EA4 Govt</stp>
        <stp>IDX_RATIO</stp>
        <stp>11/25/2008</stp>
        <stp>11/25/2008</stp>
        <stp>[Fixed Income  Prices 2004-2009.xlsx]TIPS!R881C72</stp>
        <tr r="BT881" s="1"/>
      </tp>
      <tp>
        <v>1.15005</v>
        <stp/>
        <stp>##V3_BDHV12</stp>
        <stp>912828DH0 Govt</stp>
        <stp>IDX_RATIO</stp>
        <stp>10/14/2008</stp>
        <stp>10/14/2008</stp>
        <stp>[Fixed Income  Prices 2004-2009.xlsx]TIPS!R980C68</stp>
        <tr r="BP980" s="1"/>
      </tp>
      <tp>
        <v>1.14856</v>
        <stp/>
        <stp>##V3_BDHV12</stp>
        <stp>912828DH0 Govt</stp>
        <stp>IDX_RATIO</stp>
        <stp>10/24/2008</stp>
        <stp>10/24/2008</stp>
        <stp>[Fixed Income  Prices 2004-2009.xlsx]TIPS!R988C68</stp>
        <tr r="BP988" s="1"/>
      </tp>
      <tp>
        <v>1.1026100000000001</v>
        <stp/>
        <stp>##V3_BDHV12</stp>
        <stp>912828ET3 Govt</stp>
        <stp>IDX_RATIO</stp>
        <stp>11/25/2008</stp>
        <stp>11/25/2008</stp>
        <stp>[Fixed Income  Prices 2004-2009.xlsx]TIPS!R753C76</stp>
        <tr r="BX753" s="1"/>
      </tp>
      <tp>
        <v>1.1019000000000001</v>
        <stp/>
        <stp>##V3_BDHV12</stp>
        <stp>912828CZ1 Govt</stp>
        <stp>IDX_RATIO</stp>
        <stp>12/19/2007</stp>
        <stp>12/19/2007</stp>
        <stp>[Fixed Income  Prices 2004-2009.xlsx]TIPS!R822C24</stp>
        <tr r="X822" s="1"/>
      </tp>
      <tp>
        <v>1.06233</v>
        <stp/>
        <stp>##V3_BDHV12</stp>
        <stp>912828GN4 Govt</stp>
        <stp>IDX_RATIO</stp>
        <stp>10/15/2009</stp>
        <stp>10/15/2009</stp>
        <stp>[Fixed Income  Prices 2004-2009.xlsx]TIPS!R652C40</stp>
        <tr r="AN652" s="1"/>
      </tp>
      <tp>
        <v>1.0289900000000001</v>
        <stp/>
        <stp>##V3_BDHV12</stp>
        <stp>912828HN3 Govt</stp>
        <stp>IDX_RATIO</stp>
        <stp>10/15/2009</stp>
        <stp>10/15/2009</stp>
        <stp>[Fixed Income  Prices 2004-2009.xlsx]TIPS!R465C92</stp>
        <tr r="CN465" s="1"/>
      </tp>
      <tp>
        <v>1.1064000000000001</v>
        <stp/>
        <stp>##V3_BDHV12</stp>
        <stp>912828ET3 Govt</stp>
        <stp>IDX_RATIO</stp>
        <stp>10/14/2008</stp>
        <stp>10/14/2008</stp>
        <stp>[Fixed Income  Prices 2004-2009.xlsx]TIPS!R723C76</stp>
        <tr r="BX723" s="1"/>
      </tp>
      <tp>
        <v>1.10497</v>
        <stp/>
        <stp>##V3_BDHV12</stp>
        <stp>912828ET3 Govt</stp>
        <stp>IDX_RATIO</stp>
        <stp>10/24/2008</stp>
        <stp>10/24/2008</stp>
        <stp>[Fixed Income  Prices 2004-2009.xlsx]TIPS!R731C76</stp>
        <tr r="BX731" s="1"/>
      </tp>
      <tp>
        <v>1.06938</v>
        <stp/>
        <stp>##V3_BDHV12</stp>
        <stp>912828GN4 Govt</stp>
        <stp>IDX_RATIO</stp>
        <stp>12/26/2008</stp>
        <stp>12/26/2008</stp>
        <stp>[Fixed Income  Prices 2004-2009.xlsx]TIPS!R443C40</stp>
        <tr r="AN443" s="1"/>
      </tp>
      <tp>
        <v>1.0729</v>
        <stp/>
        <stp>##V3_BDHV12</stp>
        <stp>912828GN4 Govt</stp>
        <stp>IDX_RATIO</stp>
        <stp>12/16/2008</stp>
        <stp>12/16/2008</stp>
        <stp>[Fixed Income  Prices 2004-2009.xlsx]TIPS!R435C40</stp>
        <tr r="AN435" s="1"/>
      </tp>
      <tp>
        <v>1.07846</v>
        <stp/>
        <stp>##V3_BDHV12</stp>
        <stp>912828GN4 Govt</stp>
        <stp>IDX_RATIO</stp>
        <stp>11/25/2008</stp>
        <stp>11/25/2008</stp>
        <stp>[Fixed Income  Prices 2004-2009.xlsx]TIPS!R420C40</stp>
        <tr r="AN420" s="1"/>
      </tp>
      <tp>
        <v>1.0969199999999999</v>
        <stp/>
        <stp>##V3_BDHV12</stp>
        <stp>912828ET3 Govt</stp>
        <stp>IDX_RATIO</stp>
        <stp>12/16/2008</stp>
        <stp>12/16/2008</stp>
        <stp>[Fixed Income  Prices 2004-2009.xlsx]TIPS!R768C76</stp>
        <tr r="BX768" s="1"/>
      </tp>
      <tp>
        <v>1.0933299999999999</v>
        <stp/>
        <stp>##V3_BDHV12</stp>
        <stp>912828ET3 Govt</stp>
        <stp>IDX_RATIO</stp>
        <stp>12/26/2008</stp>
        <stp>12/26/2008</stp>
        <stp>[Fixed Income  Prices 2004-2009.xlsx]TIPS!R776C76</stp>
        <tr r="BX776" s="1"/>
      </tp>
      <tp>
        <v>1.0674300000000001</v>
        <stp/>
        <stp>##V3_BDHV12</stp>
        <stp>912828FL9 Govt</stp>
        <stp>IDX_RATIO</stp>
        <stp>10/15/2009</stp>
        <stp>10/15/2009</stp>
        <stp>[Fixed Income  Prices 2004-2009.xlsx]TIPS!R855C80</stp>
        <tr r="CB855" s="1"/>
      </tp>
      <tp>
        <v>1.10744</v>
        <stp/>
        <stp>##V3_BDHV12</stp>
        <stp>912828CP3 Govt</stp>
        <stp>IDX_RATIO</stp>
        <stp>12/19/2007</stp>
        <stp>12/19/2007</stp>
        <stp>[Fixed Income  Prices 2004-2009.xlsx]TIPS!R891C64</stp>
        <tr r="BL891" s="1"/>
      </tp>
      <tp>
        <v>1.09328</v>
        <stp/>
        <stp>##V3_BDHV12</stp>
        <stp>912828FB1 Govt</stp>
        <stp>IDX_RATIO</stp>
        <stp>12/26/2008</stp>
        <stp>12/26/2008</stp>
        <stp>[Fixed Income  Prices 2004-2009.xlsx]TIPS!R703C32</stp>
        <tr r="AF703" s="1"/>
      </tp>
      <tp>
        <v>1.00631</v>
        <stp/>
        <stp>##V3_BDHV12</stp>
        <stp>912828JE1 Govt</stp>
        <stp>IDX_RATIO</stp>
        <stp>12/26/2008</stp>
        <stp>12/26/2008</stp>
        <stp>[Fixed Income  Prices 2004-2009.xlsx]TIPS!R125C96</stp>
        <tr r="CR125" s="1"/>
      </tp>
      <tp>
        <v>1.00962</v>
        <stp/>
        <stp>##V3_BDHV12</stp>
        <stp>912828JE1 Govt</stp>
        <stp>IDX_RATIO</stp>
        <stp>12/16/2008</stp>
        <stp>12/16/2008</stp>
        <stp>[Fixed Income  Prices 2004-2009.xlsx]TIPS!R117C96</stp>
        <tr r="CR117" s="1"/>
      </tp>
      <tp>
        <v>1.0807800000000001</v>
        <stp/>
        <stp>##V3_BDHV12</stp>
        <stp>912828GN4 Govt</stp>
        <stp>IDX_RATIO</stp>
        <stp>10/24/2008</stp>
        <stp>10/24/2008</stp>
        <stp>[Fixed Income  Prices 2004-2009.xlsx]TIPS!R398C40</stp>
        <tr r="AN398" s="1"/>
      </tp>
      <tp>
        <v>1.0351300000000001</v>
        <stp/>
        <stp>##V3_BDHV12</stp>
        <stp>912828GD6 Govt</stp>
        <stp>IDX_RATIO</stp>
        <stp>12/19/2007</stp>
        <stp>12/19/2007</stp>
        <stp>[Fixed Income  Prices 2004-2009.xlsx]TIPS!R249C84</stp>
        <tr r="CF249" s="1"/>
      </tp>
      <tp>
        <v>1.0821700000000001</v>
        <stp/>
        <stp>##V3_BDHV12</stp>
        <stp>912828GN4 Govt</stp>
        <stp>IDX_RATIO</stp>
        <stp>10/14/2008</stp>
        <stp>10/14/2008</stp>
        <stp>[Fixed Income  Prices 2004-2009.xlsx]TIPS!R390C40</stp>
        <tr r="AN390" s="1"/>
      </tp>
      <tp>
        <v>1.03366</v>
        <stp/>
        <stp>##V3_BDHV12</stp>
        <stp>912828FL9 Govt</stp>
        <stp>IDX_RATIO</stp>
        <stp>12/19/2007</stp>
        <stp>12/19/2007</stp>
        <stp>[Fixed Income  Prices 2004-2009.xlsx]TIPS!R379C80</stp>
        <tr r="CB379" s="1"/>
      </tp>
      <tp>
        <v>1.1610100000000001</v>
        <stp/>
        <stp>##V3_BDHV12</stp>
        <stp>912828AF7 Govt</stp>
        <stp>IDX_RATIO</stp>
        <stp>12/19/2007</stp>
        <stp>12/19/2007</stp>
        <stp>[Fixed Income  Prices 2004-2009.xlsx]TIPS!R891C44</stp>
        <tr r="AR891" s="1"/>
      </tp>
      <tp>
        <v>0.99966999999999995</v>
        <stp/>
        <stp>##V3_BDHV12</stp>
        <stp>912828JE1 Govt</stp>
        <stp>IDX_RATIO</stp>
        <stp>10/15/2009</stp>
        <stp>10/15/2009</stp>
        <stp>[Fixed Income  Prices 2004-2009.xlsx]TIPS!R334C96</stp>
        <tr r="CR334" s="1"/>
      </tp>
      <tp>
        <v>1.09687</v>
        <stp/>
        <stp>##V3_BDHV12</stp>
        <stp>912828FB1 Govt</stp>
        <stp>IDX_RATIO</stp>
        <stp>12/16/2008</stp>
        <stp>12/16/2008</stp>
        <stp>[Fixed Income  Prices 2004-2009.xlsx]TIPS!R695C32</stp>
        <tr r="AF695" s="1"/>
      </tp>
      <tp>
        <v>1.03922</v>
        <stp/>
        <stp>##V3_BDHV12</stp>
        <stp>912828HN3 Govt</stp>
        <stp>IDX_RATIO</stp>
        <stp>12/16/2008</stp>
        <stp>12/16/2008</stp>
        <stp>[Fixed Income  Prices 2004-2009.xlsx]TIPS!R248C92</stp>
        <tr r="CN248" s="1"/>
      </tp>
      <tp>
        <v>1.03582</v>
        <stp/>
        <stp>##V3_BDHV12</stp>
        <stp>912828HN3 Govt</stp>
        <stp>IDX_RATIO</stp>
        <stp>12/26/2008</stp>
        <stp>12/26/2008</stp>
        <stp>[Fixed Income  Prices 2004-2009.xlsx]TIPS!R256C92</stp>
        <tr r="CN256" s="1"/>
      </tp>
      <tp>
        <v>1.12975</v>
        <stp/>
        <stp>##V3_BDHV12</stp>
        <stp>912828BW9 Govt</stp>
        <stp>IDX_RATIO</stp>
        <stp>12/19/2007</stp>
        <stp>12/19/2007</stp>
        <stp>[Fixed Income  Prices 2004-2009.xlsx]TIPS!R891C56</stp>
        <tr r="BD891" s="1"/>
      </tp>
      <tp>
        <v>1.10256</v>
        <stp/>
        <stp>##V3_BDHV12</stp>
        <stp>912828FB1 Govt</stp>
        <stp>IDX_RATIO</stp>
        <stp>11/25/2008</stp>
        <stp>11/25/2008</stp>
        <stp>[Fixed Income  Prices 2004-2009.xlsx]TIPS!R680C32</stp>
        <tr r="AF680" s="1"/>
      </tp>
      <tp>
        <v>1.0446200000000001</v>
        <stp/>
        <stp>##V3_BDHV12</stp>
        <stp>912828HN3 Govt</stp>
        <stp>IDX_RATIO</stp>
        <stp>11/25/2008</stp>
        <stp>11/25/2008</stp>
        <stp>[Fixed Income  Prices 2004-2009.xlsx]TIPS!R233C92</stp>
        <tr r="CN233" s="1"/>
      </tp>
      <tp>
        <v>1.1365799999999999</v>
        <stp/>
        <stp>##V3_BDHV12</stp>
        <stp>912828BD1 Govt</stp>
        <stp>IDX_RATIO</stp>
        <stp>12/19/2007</stp>
        <stp>12/19/2007</stp>
        <stp>[Fixed Income  Prices 2004-2009.xlsx]TIPS!R891C52</stp>
        <tr r="AZ891" s="1"/>
      </tp>
      <tp>
        <v>1.0072000000000001</v>
        <stp/>
        <stp>##V3_BDHV12</stp>
        <stp>912828GX2 Govt</stp>
        <stp>IDX_RATIO</stp>
        <stp>12/19/2007</stp>
        <stp>12/19/2007</stp>
        <stp>[Fixed Income  Prices 2004-2009.xlsx]TIPS!R119C88</stp>
        <tr r="CJ119" s="1"/>
      </tp>
      <tp>
        <v>1.0148600000000001</v>
        <stp/>
        <stp>##V3_BDHV12</stp>
        <stp>912828JE1 Govt</stp>
        <stp>IDX_RATIO</stp>
        <stp>11/25/2008</stp>
        <stp>11/25/2008</stp>
        <stp>[Fixed Income  Prices 2004-2009.xlsx]TIPS!R102C96</stp>
        <tr r="CR102" s="1"/>
      </tp>
      <tp>
        <v>1.1063499999999999</v>
        <stp/>
        <stp>##V3_BDHV12</stp>
        <stp>912828FB1 Govt</stp>
        <stp>IDX_RATIO</stp>
        <stp>10/14/2008</stp>
        <stp>10/14/2008</stp>
        <stp>[Fixed Income  Prices 2004-2009.xlsx]TIPS!R650C32</stp>
        <tr r="AF650" s="1"/>
      </tp>
      <tp>
        <v>1.1049199999999999</v>
        <stp/>
        <stp>##V3_BDHV12</stp>
        <stp>912828FB1 Govt</stp>
        <stp>IDX_RATIO</stp>
        <stp>10/24/2008</stp>
        <stp>10/24/2008</stp>
        <stp>[Fixed Income  Prices 2004-2009.xlsx]TIPS!R658C32</stp>
        <tr r="AF658" s="1"/>
      </tp>
      <tp>
        <v>0.99995000000000001</v>
        <stp/>
        <stp>##V3_BDHV12</stp>
        <stp>912828FL9 Govt</stp>
        <stp>IDX_RATIO</stp>
        <stp>12/28/2006</stp>
        <stp>12/28/2006</stp>
        <stp>[Fixed Income  Prices 2004-2009.xlsx]TIPS!R125C80</stp>
        <tr r="CB125" s="1"/>
      </tp>
      <tp>
        <v>1.0017100000000001</v>
        <stp/>
        <stp>##V3_BDHV12</stp>
        <stp>912828FL9 Govt</stp>
        <stp>IDX_RATIO</stp>
        <stp>12/18/2006</stp>
        <stp>12/18/2006</stp>
        <stp>[Fixed Income  Prices 2004-2009.xlsx]TIPS!R117C80</stp>
        <tr r="CB117" s="1"/>
      </tp>
      <tp>
        <v>1.0482100000000001</v>
        <stp/>
        <stp>##V3_BDHV12</stp>
        <stp>912828HN3 Govt</stp>
        <stp>IDX_RATIO</stp>
        <stp>10/14/2008</stp>
        <stp>10/14/2008</stp>
        <stp>[Fixed Income  Prices 2004-2009.xlsx]TIPS!R203C92</stp>
        <tr r="CN203" s="1"/>
      </tp>
      <tp>
        <v>1.0468599999999999</v>
        <stp/>
        <stp>##V3_BDHV12</stp>
        <stp>912828HN3 Govt</stp>
        <stp>IDX_RATIO</stp>
        <stp>10/24/2008</stp>
        <stp>10/24/2008</stp>
        <stp>[Fixed Income  Prices 2004-2009.xlsx]TIPS!R211C92</stp>
        <tr r="CN211" s="1"/>
      </tp>
      <tp>
        <v>1.05013</v>
        <stp/>
        <stp>##V3_BDHV12</stp>
        <stp>912828CZ1 Govt</stp>
        <stp>IDX_RATIO</stp>
        <stp>1/6/2006</stp>
        <stp>1/6/2006</stp>
        <stp>[Fixed Income  Prices 2004-2009.xlsx]TIPS!R314C24</stp>
        <tr r="X314" s="1"/>
      </tp>
      <tp>
        <v>1.0504</v>
        <stp/>
        <stp>##V3_BDHV12</stp>
        <stp>912828CZ1 Govt</stp>
        <stp>IDX_RATIO</stp>
        <stp>1/5/2006</stp>
        <stp>1/5/2006</stp>
        <stp>[Fixed Income  Prices 2004-2009.xlsx]TIPS!R313C24</stp>
        <tr r="X313" s="1"/>
      </tp>
      <tp>
        <v>1.05067</v>
        <stp/>
        <stp>##V3_BDHV12</stp>
        <stp>912828CZ1 Govt</stp>
        <stp>IDX_RATIO</stp>
        <stp>1/4/2006</stp>
        <stp>1/4/2006</stp>
        <stp>[Fixed Income  Prices 2004-2009.xlsx]TIPS!R312C24</stp>
        <tr r="X312" s="1"/>
      </tp>
      <tp>
        <v>1.0509500000000001</v>
        <stp/>
        <stp>##V3_BDHV12</stp>
        <stp>912828CZ1 Govt</stp>
        <stp>IDX_RATIO</stp>
        <stp>1/3/2006</stp>
        <stp>1/3/2006</stp>
        <stp>[Fixed Income  Prices 2004-2009.xlsx]TIPS!R311C24</stp>
        <tr r="X311" s="1"/>
      </tp>
      <tp>
        <v>1.05122</v>
        <stp/>
        <stp>##V3_BDHV12</stp>
        <stp>912828CZ1 Govt</stp>
        <stp>IDX_RATIO</stp>
        <stp>1/2/2006</stp>
        <stp>1/2/2006</stp>
        <stp>[Fixed Income  Prices 2004-2009.xlsx]TIPS!R310C24</stp>
        <tr r="X310" s="1"/>
      </tp>
      <tp>
        <v>1.04931</v>
        <stp/>
        <stp>##V3_BDHV12</stp>
        <stp>912828CZ1 Govt</stp>
        <stp>IDX_RATIO</stp>
        <stp>1/9/2006</stp>
        <stp>1/9/2006</stp>
        <stp>[Fixed Income  Prices 2004-2009.xlsx]TIPS!R315C24</stp>
        <tr r="X315" s="1"/>
      </tp>
      <tp>
        <v>1.02199</v>
        <stp/>
        <stp>##V3_BDHV12</stp>
        <stp>912828EA4 Govt</stp>
        <stp>IDX_RATIO</stp>
        <stp>1/9/2006</stp>
        <stp>1/9/2006</stp>
        <stp>[Fixed Income  Prices 2004-2009.xlsx]TIPS!R130C72</stp>
        <tr r="BT130" s="1"/>
      </tp>
      <tp>
        <v>1.0235799999999999</v>
        <stp/>
        <stp>##V3_BDHV12</stp>
        <stp>912828EA4 Govt</stp>
        <stp>IDX_RATIO</stp>
        <stp>1/3/2006</stp>
        <stp>1/3/2006</stp>
        <stp>[Fixed Income  Prices 2004-2009.xlsx]TIPS!R126C72</stp>
        <tr r="BT126" s="1"/>
      </tp>
      <tp>
        <v>1.0238499999999999</v>
        <stp/>
        <stp>##V3_BDHV12</stp>
        <stp>912828EA4 Govt</stp>
        <stp>IDX_RATIO</stp>
        <stp>1/2/2006</stp>
        <stp>1/2/2006</stp>
        <stp>[Fixed Income  Prices 2004-2009.xlsx]TIPS!R125C72</stp>
        <tr r="BT125" s="1"/>
      </tp>
      <tp>
        <v>1.02305</v>
        <stp/>
        <stp>##V3_BDHV12</stp>
        <stp>912828EA4 Govt</stp>
        <stp>IDX_RATIO</stp>
        <stp>1/5/2006</stp>
        <stp>1/5/2006</stp>
        <stp>[Fixed Income  Prices 2004-2009.xlsx]TIPS!R128C72</stp>
        <tr r="BT128" s="1"/>
      </tp>
      <tp>
        <v>1.02332</v>
        <stp/>
        <stp>##V3_BDHV12</stp>
        <stp>912828EA4 Govt</stp>
        <stp>IDX_RATIO</stp>
        <stp>1/4/2006</stp>
        <stp>1/4/2006</stp>
        <stp>[Fixed Income  Prices 2004-2009.xlsx]TIPS!R127C72</stp>
        <tr r="BT127" s="1"/>
      </tp>
      <tp>
        <v>1.0227900000000001</v>
        <stp/>
        <stp>##V3_BDHV12</stp>
        <stp>912828EA4 Govt</stp>
        <stp>IDX_RATIO</stp>
        <stp>1/6/2006</stp>
        <stp>1/6/2006</stp>
        <stp>[Fixed Income  Prices 2004-2009.xlsx]TIPS!R129C72</stp>
        <tr r="BT129" s="1"/>
      </tp>
      <tp>
        <v>1.0410699999999999</v>
        <stp/>
        <stp>##V3_BDHV12</stp>
        <stp>912828DH0 Govt</stp>
        <stp>IDX_RATIO</stp>
        <stp>1/9/2006</stp>
        <stp>1/9/2006</stp>
        <stp>[Fixed Income  Prices 2004-2009.xlsx]TIPS!R259C68</stp>
        <tr r="BP259" s="1"/>
      </tp>
      <tp>
        <v>1.0421499999999999</v>
        <stp/>
        <stp>##V3_BDHV12</stp>
        <stp>912828DH0 Govt</stp>
        <stp>IDX_RATIO</stp>
        <stp>1/5/2006</stp>
        <stp>1/5/2006</stp>
        <stp>[Fixed Income  Prices 2004-2009.xlsx]TIPS!R257C68</stp>
        <tr r="BP257" s="1"/>
      </tp>
      <tp>
        <v>1.0424199999999999</v>
        <stp/>
        <stp>##V3_BDHV12</stp>
        <stp>912828DH0 Govt</stp>
        <stp>IDX_RATIO</stp>
        <stp>1/4/2006</stp>
        <stp>1/4/2006</stp>
        <stp>[Fixed Income  Prices 2004-2009.xlsx]TIPS!R256C68</stp>
        <tr r="BP256" s="1"/>
      </tp>
      <tp>
        <v>1.0418799999999999</v>
        <stp/>
        <stp>##V3_BDHV12</stp>
        <stp>912828DH0 Govt</stp>
        <stp>IDX_RATIO</stp>
        <stp>1/6/2006</stp>
        <stp>1/6/2006</stp>
        <stp>[Fixed Income  Prices 2004-2009.xlsx]TIPS!R258C68</stp>
        <tr r="BP258" s="1"/>
      </tp>
      <tp>
        <v>1.0426899999999999</v>
        <stp/>
        <stp>##V3_BDHV12</stp>
        <stp>912828DH0 Govt</stp>
        <stp>IDX_RATIO</stp>
        <stp>1/3/2006</stp>
        <stp>1/3/2006</stp>
        <stp>[Fixed Income  Prices 2004-2009.xlsx]TIPS!R255C68</stp>
        <tr r="BP255" s="1"/>
      </tp>
      <tp>
        <v>1.0429599999999999</v>
        <stp/>
        <stp>##V3_BDHV12</stp>
        <stp>912828DH0 Govt</stp>
        <stp>IDX_RATIO</stp>
        <stp>1/2/2006</stp>
        <stp>1/2/2006</stp>
        <stp>[Fixed Income  Prices 2004-2009.xlsx]TIPS!R254C68</stp>
        <tr r="BP254" s="1"/>
      </tp>
      <tp>
        <v>1.05596</v>
        <stp/>
        <stp>##V3_BDHV12</stp>
        <stp>912828CP3 Govt</stp>
        <stp>IDX_RATIO</stp>
        <stp>1/4/2006</stp>
        <stp>1/4/2006</stp>
        <stp>[Fixed Income  Prices 2004-2009.xlsx]TIPS!R381C64</stp>
        <tr r="BL381" s="1"/>
      </tp>
      <tp>
        <v>1.05569</v>
        <stp/>
        <stp>##V3_BDHV12</stp>
        <stp>912828CP3 Govt</stp>
        <stp>IDX_RATIO</stp>
        <stp>1/5/2006</stp>
        <stp>1/5/2006</stp>
        <stp>[Fixed Income  Prices 2004-2009.xlsx]TIPS!R382C64</stp>
        <tr r="BL382" s="1"/>
      </tp>
      <tp>
        <v>1.05541</v>
        <stp/>
        <stp>##V3_BDHV12</stp>
        <stp>912828CP3 Govt</stp>
        <stp>IDX_RATIO</stp>
        <stp>1/6/2006</stp>
        <stp>1/6/2006</stp>
        <stp>[Fixed Income  Prices 2004-2009.xlsx]TIPS!R383C64</stp>
        <tr r="BL383" s="1"/>
      </tp>
      <tp>
        <v>1.05623</v>
        <stp/>
        <stp>##V3_BDHV12</stp>
        <stp>912828CP3 Govt</stp>
        <stp>IDX_RATIO</stp>
        <stp>1/3/2006</stp>
        <stp>1/3/2006</stp>
        <stp>[Fixed Income  Prices 2004-2009.xlsx]TIPS!R380C64</stp>
        <tr r="BL380" s="1"/>
      </tp>
      <tp>
        <v>1.0565100000000001</v>
        <stp/>
        <stp>##V3_BDHV12</stp>
        <stp>912828CP3 Govt</stp>
        <stp>IDX_RATIO</stp>
        <stp>1/2/2006</stp>
        <stp>1/2/2006</stp>
        <stp>[Fixed Income  Prices 2004-2009.xlsx]TIPS!R379C64</stp>
        <tr r="BL379" s="1"/>
      </tp>
      <tp>
        <v>1.0545899999999999</v>
        <stp/>
        <stp>##V3_BDHV12</stp>
        <stp>912828CP3 Govt</stp>
        <stp>IDX_RATIO</stp>
        <stp>1/9/2006</stp>
        <stp>1/9/2006</stp>
        <stp>[Fixed Income  Prices 2004-2009.xlsx]TIPS!R384C64</stp>
        <tr r="BL384" s="1"/>
      </tp>
      <tp>
        <v>1.1073200000000001</v>
        <stp/>
        <stp>##V3_BDHV12</stp>
        <stp>912828AF7 Govt</stp>
        <stp>IDX_RATIO</stp>
        <stp>1/3/2006</stp>
        <stp>1/3/2006</stp>
        <stp>[Fixed Income  Prices 2004-2009.xlsx]TIPS!R380C44</stp>
        <tr r="AR380" s="1"/>
      </tp>
      <tp>
        <v>1.10646</v>
        <stp/>
        <stp>##V3_BDHV12</stp>
        <stp>912828AF7 Govt</stp>
        <stp>IDX_RATIO</stp>
        <stp>1/6/2006</stp>
        <stp>1/6/2006</stp>
        <stp>[Fixed Income  Prices 2004-2009.xlsx]TIPS!R383C44</stp>
        <tr r="AR383" s="1"/>
      </tp>
      <tp>
        <v>1.10704</v>
        <stp/>
        <stp>##V3_BDHV12</stp>
        <stp>912828AF7 Govt</stp>
        <stp>IDX_RATIO</stp>
        <stp>1/4/2006</stp>
        <stp>1/4/2006</stp>
        <stp>[Fixed Income  Prices 2004-2009.xlsx]TIPS!R381C44</stp>
        <tr r="AR381" s="1"/>
      </tp>
      <tp>
        <v>1.1067499999999999</v>
        <stp/>
        <stp>##V3_BDHV12</stp>
        <stp>912828AF7 Govt</stp>
        <stp>IDX_RATIO</stp>
        <stp>1/5/2006</stp>
        <stp>1/5/2006</stp>
        <stp>[Fixed Income  Prices 2004-2009.xlsx]TIPS!R382C44</stp>
        <tr r="AR382" s="1"/>
      </tp>
      <tp>
        <v>1.1055999999999999</v>
        <stp/>
        <stp>##V3_BDHV12</stp>
        <stp>912828AF7 Govt</stp>
        <stp>IDX_RATIO</stp>
        <stp>1/9/2006</stp>
        <stp>1/9/2006</stp>
        <stp>[Fixed Income  Prices 2004-2009.xlsx]TIPS!R384C44</stp>
        <tr r="AR384" s="1"/>
      </tp>
      <tp>
        <v>1.10761</v>
        <stp/>
        <stp>##V3_BDHV12</stp>
        <stp>912828AF7 Govt</stp>
        <stp>IDX_RATIO</stp>
        <stp>1/2/2006</stp>
        <stp>1/2/2006</stp>
        <stp>[Fixed Income  Prices 2004-2009.xlsx]TIPS!R379C44</stp>
        <tr r="AR379" s="1"/>
      </tp>
      <tp>
        <v>1.0123500000000001</v>
        <stp/>
        <stp>##V3_BDHV12</stp>
        <stp>912828CP3 Govt</stp>
        <stp>IDX_RATIO</stp>
        <stp>2/8/2005</stp>
        <stp>2/8/2005</stp>
        <stp>[Fixed Income  Prices 2004-2009.xlsx]TIPS!R147C64</stp>
        <tr r="BL147" s="1"/>
      </tp>
      <tp>
        <v>1.0122199999999999</v>
        <stp/>
        <stp>##V3_BDHV12</stp>
        <stp>912828CP3 Govt</stp>
        <stp>IDX_RATIO</stp>
        <stp>2/9/2005</stp>
        <stp>2/9/2005</stp>
        <stp>[Fixed Income  Prices 2004-2009.xlsx]TIPS!R148C64</stp>
        <tr r="BL148" s="1"/>
      </tp>
      <tp>
        <v>1.01328</v>
        <stp/>
        <stp>##V3_BDHV12</stp>
        <stp>912828CP3 Govt</stp>
        <stp>IDX_RATIO</stp>
        <stp>2/1/2005</stp>
        <stp>2/1/2005</stp>
        <stp>[Fixed Income  Prices 2004-2009.xlsx]TIPS!R142C64</stp>
        <tr r="BL142" s="1"/>
      </tp>
      <tp>
        <v>1.01315</v>
        <stp/>
        <stp>##V3_BDHV12</stp>
        <stp>912828CP3 Govt</stp>
        <stp>IDX_RATIO</stp>
        <stp>2/2/2005</stp>
        <stp>2/2/2005</stp>
        <stp>[Fixed Income  Prices 2004-2009.xlsx]TIPS!R143C64</stp>
        <tr r="BL143" s="1"/>
      </tp>
      <tp>
        <v>1.01301</v>
        <stp/>
        <stp>##V3_BDHV12</stp>
        <stp>912828CP3 Govt</stp>
        <stp>IDX_RATIO</stp>
        <stp>2/3/2005</stp>
        <stp>2/3/2005</stp>
        <stp>[Fixed Income  Prices 2004-2009.xlsx]TIPS!R144C64</stp>
        <tr r="BL144" s="1"/>
      </tp>
      <tp>
        <v>1.01288</v>
        <stp/>
        <stp>##V3_BDHV12</stp>
        <stp>912828CP3 Govt</stp>
        <stp>IDX_RATIO</stp>
        <stp>2/4/2005</stp>
        <stp>2/4/2005</stp>
        <stp>[Fixed Income  Prices 2004-2009.xlsx]TIPS!R145C64</stp>
        <tr r="BL145" s="1"/>
      </tp>
      <tp>
        <v>1.01248</v>
        <stp/>
        <stp>##V3_BDHV12</stp>
        <stp>912828CP3 Govt</stp>
        <stp>IDX_RATIO</stp>
        <stp>2/7/2005</stp>
        <stp>2/7/2005</stp>
        <stp>[Fixed Income  Prices 2004-2009.xlsx]TIPS!R146C64</stp>
        <tr r="BL146" s="1"/>
      </tp>
      <tp>
        <v>1.06132</v>
        <stp/>
        <stp>##V3_BDHV12</stp>
        <stp>912828AF7 Govt</stp>
        <stp>IDX_RATIO</stp>
        <stp>2/8/2005</stp>
        <stp>2/8/2005</stp>
        <stp>[Fixed Income  Prices 2004-2009.xlsx]TIPS!R147C44</stp>
        <tr r="AR147" s="1"/>
      </tp>
      <tp>
        <v>1.06118</v>
        <stp/>
        <stp>##V3_BDHV12</stp>
        <stp>912828AF7 Govt</stp>
        <stp>IDX_RATIO</stp>
        <stp>2/9/2005</stp>
        <stp>2/9/2005</stp>
        <stp>[Fixed Income  Prices 2004-2009.xlsx]TIPS!R148C44</stp>
        <tr r="AR148" s="1"/>
      </tp>
      <tp>
        <v>1.0614600000000001</v>
        <stp/>
        <stp>##V3_BDHV12</stp>
        <stp>912828AF7 Govt</stp>
        <stp>IDX_RATIO</stp>
        <stp>2/7/2005</stp>
        <stp>2/7/2005</stp>
        <stp>[Fixed Income  Prices 2004-2009.xlsx]TIPS!R146C44</stp>
        <tr r="AR146" s="1"/>
      </tp>
      <tp>
        <v>1.0618700000000001</v>
        <stp/>
        <stp>##V3_BDHV12</stp>
        <stp>912828AF7 Govt</stp>
        <stp>IDX_RATIO</stp>
        <stp>2/4/2005</stp>
        <stp>2/4/2005</stp>
        <stp>[Fixed Income  Prices 2004-2009.xlsx]TIPS!R145C44</stp>
        <tr r="AR145" s="1"/>
      </tp>
      <tp>
        <v>1.0621499999999999</v>
        <stp/>
        <stp>##V3_BDHV12</stp>
        <stp>912828AF7 Govt</stp>
        <stp>IDX_RATIO</stp>
        <stp>2/2/2005</stp>
        <stp>2/2/2005</stp>
        <stp>[Fixed Income  Prices 2004-2009.xlsx]TIPS!R143C44</stp>
        <tr r="AR143" s="1"/>
      </tp>
      <tp>
        <v>1.0620099999999999</v>
        <stp/>
        <stp>##V3_BDHV12</stp>
        <stp>912828AF7 Govt</stp>
        <stp>IDX_RATIO</stp>
        <stp>2/3/2005</stp>
        <stp>2/3/2005</stp>
        <stp>[Fixed Income  Prices 2004-2009.xlsx]TIPS!R144C44</stp>
        <tr r="AR144" s="1"/>
      </tp>
      <tp>
        <v>1.06229</v>
        <stp/>
        <stp>##V3_BDHV12</stp>
        <stp>912828AF7 Govt</stp>
        <stp>IDX_RATIO</stp>
        <stp>2/1/2005</stp>
        <stp>2/1/2005</stp>
        <stp>[Fixed Income  Prices 2004-2009.xlsx]TIPS!R142C44</stp>
        <tr r="AR142" s="1"/>
      </tp>
      <tp>
        <v>1.07751</v>
        <stp/>
        <stp>##V3_BDHV12</stp>
        <stp>912828BW9 Govt</stp>
        <stp>IDX_RATIO</stp>
        <stp>1/3/2006</stp>
        <stp>1/3/2006</stp>
        <stp>[Fixed Income  Prices 2004-2009.xlsx]TIPS!R380C56</stp>
        <tr r="BD380" s="1"/>
      </tp>
      <tp>
        <v>1.0769599999999999</v>
        <stp/>
        <stp>##V3_BDHV12</stp>
        <stp>912828BW9 Govt</stp>
        <stp>IDX_RATIO</stp>
        <stp>1/5/2006</stp>
        <stp>1/5/2006</stp>
        <stp>[Fixed Income  Prices 2004-2009.xlsx]TIPS!R382C56</stp>
        <tr r="BD382" s="1"/>
      </tp>
      <tp>
        <v>1.0772299999999999</v>
        <stp/>
        <stp>##V3_BDHV12</stp>
        <stp>912828BW9 Govt</stp>
        <stp>IDX_RATIO</stp>
        <stp>1/4/2006</stp>
        <stp>1/4/2006</stp>
        <stp>[Fixed Income  Prices 2004-2009.xlsx]TIPS!R381C56</stp>
        <tr r="BD381" s="1"/>
      </tp>
      <tp>
        <v>1.0766800000000001</v>
        <stp/>
        <stp>##V3_BDHV12</stp>
        <stp>912828BW9 Govt</stp>
        <stp>IDX_RATIO</stp>
        <stp>1/6/2006</stp>
        <stp>1/6/2006</stp>
        <stp>[Fixed Income  Prices 2004-2009.xlsx]TIPS!R383C56</stp>
        <tr r="BD383" s="1"/>
      </tp>
      <tp>
        <v>1.0758399999999999</v>
        <stp/>
        <stp>##V3_BDHV12</stp>
        <stp>912828BW9 Govt</stp>
        <stp>IDX_RATIO</stp>
        <stp>1/9/2006</stp>
        <stp>1/9/2006</stp>
        <stp>[Fixed Income  Prices 2004-2009.xlsx]TIPS!R384C56</stp>
        <tr r="BD384" s="1"/>
      </tp>
      <tp>
        <v>1.07779</v>
        <stp/>
        <stp>##V3_BDHV12</stp>
        <stp>912828BW9 Govt</stp>
        <stp>IDX_RATIO</stp>
        <stp>1/2/2006</stp>
        <stp>1/2/2006</stp>
        <stp>[Fixed Income  Prices 2004-2009.xlsx]TIPS!R379C56</stp>
        <tr r="BD379" s="1"/>
      </tp>
      <tp>
        <v>1.08318</v>
        <stp/>
        <stp>##V3_BDHV12</stp>
        <stp>912828BD1 Govt</stp>
        <stp>IDX_RATIO</stp>
        <stp>1/6/2006</stp>
        <stp>1/6/2006</stp>
        <stp>[Fixed Income  Prices 2004-2009.xlsx]TIPS!R383C52</stp>
        <tr r="AZ383" s="1"/>
      </tp>
      <tp>
        <v>1.0837399999999999</v>
        <stp/>
        <stp>##V3_BDHV12</stp>
        <stp>912828BD1 Govt</stp>
        <stp>IDX_RATIO</stp>
        <stp>1/4/2006</stp>
        <stp>1/4/2006</stp>
        <stp>[Fixed Income  Prices 2004-2009.xlsx]TIPS!R381C52</stp>
        <tr r="AZ381" s="1"/>
      </tp>
      <tp>
        <v>1.0834600000000001</v>
        <stp/>
        <stp>##V3_BDHV12</stp>
        <stp>912828BD1 Govt</stp>
        <stp>IDX_RATIO</stp>
        <stp>1/5/2006</stp>
        <stp>1/5/2006</stp>
        <stp>[Fixed Income  Prices 2004-2009.xlsx]TIPS!R382C52</stp>
        <tr r="AZ382" s="1"/>
      </tp>
      <tp>
        <v>1.08402</v>
        <stp/>
        <stp>##V3_BDHV12</stp>
        <stp>912828BD1 Govt</stp>
        <stp>IDX_RATIO</stp>
        <stp>1/3/2006</stp>
        <stp>1/3/2006</stp>
        <stp>[Fixed Income  Prices 2004-2009.xlsx]TIPS!R380C52</stp>
        <tr r="AZ380" s="1"/>
      </tp>
      <tp>
        <v>1.0843099999999999</v>
        <stp/>
        <stp>##V3_BDHV12</stp>
        <stp>912828BD1 Govt</stp>
        <stp>IDX_RATIO</stp>
        <stp>1/2/2006</stp>
        <stp>1/2/2006</stp>
        <stp>[Fixed Income  Prices 2004-2009.xlsx]TIPS!R379C52</stp>
        <tr r="AZ379" s="1"/>
      </tp>
      <tp>
        <v>1.0823400000000001</v>
        <stp/>
        <stp>##V3_BDHV12</stp>
        <stp>912828BD1 Govt</stp>
        <stp>IDX_RATIO</stp>
        <stp>1/9/2006</stp>
        <stp>1/9/2006</stp>
        <stp>[Fixed Income  Prices 2004-2009.xlsx]TIPS!R384C52</stp>
        <tr r="AZ384" s="1"/>
      </tp>
      <tp>
        <v>1.03261</v>
        <stp/>
        <stp>##V3_BDHV12</stp>
        <stp>912828BW9 Govt</stp>
        <stp>IDX_RATIO</stp>
        <stp>2/9/2005</stp>
        <stp>2/9/2005</stp>
        <stp>[Fixed Income  Prices 2004-2009.xlsx]TIPS!R148C56</stp>
        <tr r="BD148" s="1"/>
      </tp>
      <tp>
        <v>1.0327500000000001</v>
        <stp/>
        <stp>##V3_BDHV12</stp>
        <stp>912828BW9 Govt</stp>
        <stp>IDX_RATIO</stp>
        <stp>2/8/2005</stp>
        <stp>2/8/2005</stp>
        <stp>[Fixed Income  Prices 2004-2009.xlsx]TIPS!R147C56</stp>
        <tr r="BD147" s="1"/>
      </tp>
      <tp>
        <v>1.03329</v>
        <stp/>
        <stp>##V3_BDHV12</stp>
        <stp>912828BW9 Govt</stp>
        <stp>IDX_RATIO</stp>
        <stp>2/4/2005</stp>
        <stp>2/4/2005</stp>
        <stp>[Fixed Income  Prices 2004-2009.xlsx]TIPS!R145C56</stp>
        <tr r="BD145" s="1"/>
      </tp>
      <tp>
        <v>1.03288</v>
        <stp/>
        <stp>##V3_BDHV12</stp>
        <stp>912828BW9 Govt</stp>
        <stp>IDX_RATIO</stp>
        <stp>2/7/2005</stp>
        <stp>2/7/2005</stp>
        <stp>[Fixed Income  Prices 2004-2009.xlsx]TIPS!R146C56</stp>
        <tr r="BD146" s="1"/>
      </tp>
      <tp>
        <v>1.03369</v>
        <stp/>
        <stp>##V3_BDHV12</stp>
        <stp>912828BW9 Govt</stp>
        <stp>IDX_RATIO</stp>
        <stp>2/1/2005</stp>
        <stp>2/1/2005</stp>
        <stp>[Fixed Income  Prices 2004-2009.xlsx]TIPS!R142C56</stp>
        <tr r="BD142" s="1"/>
      </tp>
      <tp>
        <v>1.03342</v>
        <stp/>
        <stp>##V3_BDHV12</stp>
        <stp>912828BW9 Govt</stp>
        <stp>IDX_RATIO</stp>
        <stp>2/3/2005</stp>
        <stp>2/3/2005</stp>
        <stp>[Fixed Income  Prices 2004-2009.xlsx]TIPS!R144C56</stp>
        <tr r="BD144" s="1"/>
      </tp>
      <tp>
        <v>1.03356</v>
        <stp/>
        <stp>##V3_BDHV12</stp>
        <stp>912828BW9 Govt</stp>
        <stp>IDX_RATIO</stp>
        <stp>2/2/2005</stp>
        <stp>2/2/2005</stp>
        <stp>[Fixed Income  Prices 2004-2009.xlsx]TIPS!R143C56</stp>
        <tr r="BD143" s="1"/>
      </tp>
      <tp>
        <v>1.0389900000000001</v>
        <stp/>
        <stp>##V3_BDHV12</stp>
        <stp>912828BD1 Govt</stp>
        <stp>IDX_RATIO</stp>
        <stp>2/8/2005</stp>
        <stp>2/8/2005</stp>
        <stp>[Fixed Income  Prices 2004-2009.xlsx]TIPS!R147C52</stp>
        <tr r="AZ147" s="1"/>
      </tp>
      <tp>
        <v>1.0388500000000001</v>
        <stp/>
        <stp>##V3_BDHV12</stp>
        <stp>912828BD1 Govt</stp>
        <stp>IDX_RATIO</stp>
        <stp>2/9/2005</stp>
        <stp>2/9/2005</stp>
        <stp>[Fixed Income  Prices 2004-2009.xlsx]TIPS!R148C52</stp>
        <tr r="AZ148" s="1"/>
      </tp>
      <tp>
        <v>1.0398000000000001</v>
        <stp/>
        <stp>##V3_BDHV12</stp>
        <stp>912828BD1 Govt</stp>
        <stp>IDX_RATIO</stp>
        <stp>2/2/2005</stp>
        <stp>2/2/2005</stp>
        <stp>[Fixed Income  Prices 2004-2009.xlsx]TIPS!R143C52</stp>
        <tr r="AZ143" s="1"/>
      </tp>
      <tp>
        <v>1.0396700000000001</v>
        <stp/>
        <stp>##V3_BDHV12</stp>
        <stp>912828BD1 Govt</stp>
        <stp>IDX_RATIO</stp>
        <stp>2/3/2005</stp>
        <stp>2/3/2005</stp>
        <stp>[Fixed Income  Prices 2004-2009.xlsx]TIPS!R144C52</stp>
        <tr r="AZ144" s="1"/>
      </tp>
      <tp>
        <v>1.0399400000000001</v>
        <stp/>
        <stp>##V3_BDHV12</stp>
        <stp>912828BD1 Govt</stp>
        <stp>IDX_RATIO</stp>
        <stp>2/1/2005</stp>
        <stp>2/1/2005</stp>
        <stp>[Fixed Income  Prices 2004-2009.xlsx]TIPS!R142C52</stp>
        <tr r="AZ142" s="1"/>
      </tp>
      <tp>
        <v>1.03912</v>
        <stp/>
        <stp>##V3_BDHV12</stp>
        <stp>912828BD1 Govt</stp>
        <stp>IDX_RATIO</stp>
        <stp>2/7/2005</stp>
        <stp>2/7/2005</stp>
        <stp>[Fixed Income  Prices 2004-2009.xlsx]TIPS!R146C52</stp>
        <tr r="AZ146" s="1"/>
      </tp>
      <tp>
        <v>1.0395300000000001</v>
        <stp/>
        <stp>##V3_BDHV12</stp>
        <stp>912828BD1 Govt</stp>
        <stp>IDX_RATIO</stp>
        <stp>2/4/2005</stp>
        <stp>2/4/2005</stp>
        <stp>[Fixed Income  Prices 2004-2009.xlsx]TIPS!R145C52</stp>
        <tr r="AZ145" s="1"/>
      </tp>
      <tp t="e">
        <v>#N/A</v>
        <stp/>
        <stp>##V3_BDHV12</stp>
        <stp>912833DH Govt</stp>
        <stp>YLD_YTM_ASK</stp>
        <stp>20050128</stp>
        <stp>20050304</stp>
        <stp>[Fixed Income  Prices 2004-2009.xlsx]STRIP Yield Curve!R247C11</stp>
        <stp>Days=N</stp>
        <stp>Fill=B</stp>
        <stp>Sort=D</stp>
        <stp>Per=cW</stp>
        <stp>Dts=H</stp>
        <stp>cols=1;rows=6</stp>
        <tr r="K247" s="4"/>
      </tp>
      <tp>
        <v>1.0418499999999999</v>
        <stp/>
        <stp>##V3_BDHV12</stp>
        <stp>912810PS1 Govt</stp>
        <stp>IDX_RATIO</stp>
        <stp>3/3/2008</stp>
        <stp>3/3/2008</stp>
        <stp>[Fixed Income  Prices 2004-2009.xlsx]TIPS!R294C116</stp>
        <tr r="DL294" s="1"/>
      </tp>
      <tp>
        <v>1.04251</v>
        <stp/>
        <stp>##V3_BDHV12</stp>
        <stp>912810PS1 Govt</stp>
        <stp>IDX_RATIO</stp>
        <stp>3/7/2008</stp>
        <stp>3/7/2008</stp>
        <stp>[Fixed Income  Prices 2004-2009.xlsx]TIPS!R298C116</stp>
        <tr r="DL298" s="1"/>
      </tp>
      <tp>
        <v>1.0423499999999999</v>
        <stp/>
        <stp>##V3_BDHV12</stp>
        <stp>912810PS1 Govt</stp>
        <stp>IDX_RATIO</stp>
        <stp>3/6/2008</stp>
        <stp>3/6/2008</stp>
        <stp>[Fixed Income  Prices 2004-2009.xlsx]TIPS!R297C116</stp>
        <tr r="DL297" s="1"/>
      </tp>
      <tp>
        <v>1.0480400000000001</v>
        <stp/>
        <stp>##V3_BDHV12</stp>
        <stp>912810PS1 Govt</stp>
        <stp>IDX_RATIO</stp>
        <stp>4/7/2009</stp>
        <stp>4/7/2009</stp>
        <stp>[Fixed Income  Prices 2004-2009.xlsx]TIPS!R580C116</stp>
        <tr r="DL580" s="1"/>
      </tp>
      <tp>
        <v>1.05809</v>
        <stp/>
        <stp>##V3_BDHV12</stp>
        <stp>912810PS1 Govt</stp>
        <stp>IDX_RATIO</stp>
        <stp>7/8/2009</stp>
        <stp>7/8/2009</stp>
        <stp>[Fixed Income  Prices 2004-2009.xlsx]TIPS!R646C116</stp>
        <tr r="DL646" s="1"/>
      </tp>
      <tp>
        <v>1.0421800000000001</v>
        <stp/>
        <stp>##V3_BDHV12</stp>
        <stp>912810PS1 Govt</stp>
        <stp>IDX_RATIO</stp>
        <stp>3/5/2008</stp>
        <stp>3/5/2008</stp>
        <stp>[Fixed Income  Prices 2004-2009.xlsx]TIPS!R296C116</stp>
        <tr r="DL296" s="1"/>
      </tp>
      <tp>
        <v>1.05819</v>
        <stp/>
        <stp>##V3_BDHV12</stp>
        <stp>912810PS1 Govt</stp>
        <stp>IDX_RATIO</stp>
        <stp>7/9/2009</stp>
        <stp>7/9/2009</stp>
        <stp>[Fixed Income  Prices 2004-2009.xlsx]TIPS!R647C116</stp>
        <tr r="DL647" s="1"/>
      </tp>
      <tp>
        <v>1.0420100000000001</v>
        <stp/>
        <stp>##V3_BDHV12</stp>
        <stp>912810PS1 Govt</stp>
        <stp>IDX_RATIO</stp>
        <stp>3/4/2008</stp>
        <stp>3/4/2008</stp>
        <stp>[Fixed Income  Prices 2004-2009.xlsx]TIPS!R295C116</stp>
        <tr r="DL295" s="1"/>
      </tp>
      <tp>
        <v>1.05789</v>
        <stp/>
        <stp>##V3_BDHV12</stp>
        <stp>912810PS1 Govt</stp>
        <stp>IDX_RATIO</stp>
        <stp>7/6/2009</stp>
        <stp>7/6/2009</stp>
        <stp>[Fixed Income  Prices 2004-2009.xlsx]TIPS!R644C116</stp>
        <tr r="DL644" s="1"/>
      </tp>
      <tp>
        <v>1.05799</v>
        <stp/>
        <stp>##V3_BDHV12</stp>
        <stp>912810PS1 Govt</stp>
        <stp>IDX_RATIO</stp>
        <stp>7/7/2009</stp>
        <stp>7/7/2009</stp>
        <stp>[Fixed Income  Prices 2004-2009.xlsx]TIPS!R645C116</stp>
        <tr r="DL645" s="1"/>
      </tp>
      <tp>
        <v>1.0482199999999999</v>
        <stp/>
        <stp>##V3_BDHV12</stp>
        <stp>912810PS1 Govt</stp>
        <stp>IDX_RATIO</stp>
        <stp>4/8/2009</stp>
        <stp>4/8/2009</stp>
        <stp>[Fixed Income  Prices 2004-2009.xlsx]TIPS!R581C116</stp>
        <tr r="DL581" s="1"/>
      </tp>
      <tp>
        <v>1.0483899999999999</v>
        <stp/>
        <stp>##V3_BDHV12</stp>
        <stp>912810PS1 Govt</stp>
        <stp>IDX_RATIO</stp>
        <stp>4/9/2009</stp>
        <stp>4/9/2009</stp>
        <stp>[Fixed Income  Prices 2004-2009.xlsx]TIPS!R582C116</stp>
        <tr r="DL582" s="1"/>
      </tp>
      <tp>
        <v>1.0478700000000001</v>
        <stp/>
        <stp>##V3_BDHV12</stp>
        <stp>912810PS1 Govt</stp>
        <stp>IDX_RATIO</stp>
        <stp>4/6/2009</stp>
        <stp>4/6/2009</stp>
        <stp>[Fixed Income  Prices 2004-2009.xlsx]TIPS!R579C116</stp>
        <tr r="DL579" s="1"/>
      </tp>
      <tp>
        <v>1.0575000000000001</v>
        <stp/>
        <stp>##V3_BDHV12</stp>
        <stp>912810PS1 Govt</stp>
        <stp>IDX_RATIO</stp>
        <stp>7/2/2009</stp>
        <stp>7/2/2009</stp>
        <stp>[Fixed Income  Prices 2004-2009.xlsx]TIPS!R642C116</stp>
        <tr r="DL642" s="1"/>
      </tp>
      <tp>
        <v>1.0469999999999999</v>
        <stp/>
        <stp>##V3_BDHV12</stp>
        <stp>912810PS1 Govt</stp>
        <stp>IDX_RATIO</stp>
        <stp>4/1/2009</stp>
        <stp>4/1/2009</stp>
        <stp>[Fixed Income  Prices 2004-2009.xlsx]TIPS!R576C116</stp>
        <tr r="DL576" s="1"/>
      </tp>
      <tp>
        <v>1.0576000000000001</v>
        <stp/>
        <stp>##V3_BDHV12</stp>
        <stp>912810PS1 Govt</stp>
        <stp>IDX_RATIO</stp>
        <stp>7/3/2009</stp>
        <stp>7/3/2009</stp>
        <stp>[Fixed Income  Prices 2004-2009.xlsx]TIPS!R643C116</stp>
        <tr r="DL643" s="1"/>
      </tp>
      <tp>
        <v>1.04735</v>
        <stp/>
        <stp>##V3_BDHV12</stp>
        <stp>912810PS1 Govt</stp>
        <stp>IDX_RATIO</stp>
        <stp>4/3/2009</stp>
        <stp>4/3/2009</stp>
        <stp>[Fixed Income  Prices 2004-2009.xlsx]TIPS!R578C116</stp>
        <tr r="DL578" s="1"/>
      </tp>
      <tp>
        <v>1.0573999999999999</v>
        <stp/>
        <stp>##V3_BDHV12</stp>
        <stp>912810PS1 Govt</stp>
        <stp>IDX_RATIO</stp>
        <stp>7/1/2009</stp>
        <stp>7/1/2009</stp>
        <stp>[Fixed Income  Prices 2004-2009.xlsx]TIPS!R641C116</stp>
        <tr r="DL641" s="1"/>
      </tp>
      <tp>
        <v>1.0471699999999999</v>
        <stp/>
        <stp>##V3_BDHV12</stp>
        <stp>912810PS1 Govt</stp>
        <stp>IDX_RATIO</stp>
        <stp>4/2/2009</stp>
        <stp>4/2/2009</stp>
        <stp>[Fixed Income  Prices 2004-2009.xlsx]TIPS!R577C116</stp>
        <tr r="DL577" s="1"/>
      </tp>
      <tp>
        <v>1.1811799999999999</v>
        <stp/>
        <stp>##V3_BDHV12</stp>
        <stp>9128273T7 Govt</stp>
        <stp>IDX_RATIO</stp>
        <stp>2/8/2005</stp>
        <stp>2/8/2005</stp>
        <stp>[Fixed Income  Prices 2004-2009.xlsx]TIPS!R147C12</stp>
        <tr r="L147" s="1"/>
      </tp>
      <tp>
        <v>1.18102</v>
        <stp/>
        <stp>##V3_BDHV12</stp>
        <stp>9128273T7 Govt</stp>
        <stp>IDX_RATIO</stp>
        <stp>2/9/2005</stp>
        <stp>2/9/2005</stp>
        <stp>[Fixed Income  Prices 2004-2009.xlsx]TIPS!R148C12</stp>
        <tr r="L148" s="1"/>
      </tp>
      <tp>
        <v>1.18211</v>
        <stp/>
        <stp>##V3_BDHV12</stp>
        <stp>9128273T7 Govt</stp>
        <stp>IDX_RATIO</stp>
        <stp>2/2/2005</stp>
        <stp>2/2/2005</stp>
        <stp>[Fixed Income  Prices 2004-2009.xlsx]TIPS!R143C12</stp>
        <tr r="L143" s="1"/>
      </tp>
      <tp>
        <v>1.1819500000000001</v>
        <stp/>
        <stp>##V3_BDHV12</stp>
        <stp>9128273T7 Govt</stp>
        <stp>IDX_RATIO</stp>
        <stp>2/3/2005</stp>
        <stp>2/3/2005</stp>
        <stp>[Fixed Income  Prices 2004-2009.xlsx]TIPS!R144C12</stp>
        <tr r="L144" s="1"/>
      </tp>
      <tp>
        <v>1.1822600000000001</v>
        <stp/>
        <stp>##V3_BDHV12</stp>
        <stp>9128273T7 Govt</stp>
        <stp>IDX_RATIO</stp>
        <stp>2/1/2005</stp>
        <stp>2/1/2005</stp>
        <stp>[Fixed Income  Prices 2004-2009.xlsx]TIPS!R142C12</stp>
        <tr r="L142" s="1"/>
      </tp>
      <tp>
        <v>1.18133</v>
        <stp/>
        <stp>##V3_BDHV12</stp>
        <stp>9128273T7 Govt</stp>
        <stp>IDX_RATIO</stp>
        <stp>2/7/2005</stp>
        <stp>2/7/2005</stp>
        <stp>[Fixed Income  Prices 2004-2009.xlsx]TIPS!R146C12</stp>
        <tr r="L146" s="1"/>
      </tp>
      <tp>
        <v>1.1818</v>
        <stp/>
        <stp>##V3_BDHV12</stp>
        <stp>9128273T7 Govt</stp>
        <stp>IDX_RATIO</stp>
        <stp>2/4/2005</stp>
        <stp>2/4/2005</stp>
        <stp>[Fixed Income  Prices 2004-2009.xlsx]TIPS!R145C12</stp>
        <tr r="L145" s="1"/>
      </tp>
      <tp>
        <v>1.23142</v>
        <stp/>
        <stp>##V3_BDHV12</stp>
        <stp>9128273T7 Govt</stp>
        <stp>IDX_RATIO</stp>
        <stp>1/6/2006</stp>
        <stp>1/6/2006</stp>
        <stp>[Fixed Income  Prices 2004-2009.xlsx]TIPS!R383C12</stp>
        <tr r="L383" s="1"/>
      </tp>
      <tp>
        <v>1.2320599999999999</v>
        <stp/>
        <stp>##V3_BDHV12</stp>
        <stp>9128273T7 Govt</stp>
        <stp>IDX_RATIO</stp>
        <stp>1/4/2006</stp>
        <stp>1/4/2006</stp>
        <stp>[Fixed Income  Prices 2004-2009.xlsx]TIPS!R381C12</stp>
        <tr r="L381" s="1"/>
      </tp>
      <tp>
        <v>1.2317400000000001</v>
        <stp/>
        <stp>##V3_BDHV12</stp>
        <stp>9128273T7 Govt</stp>
        <stp>IDX_RATIO</stp>
        <stp>1/5/2006</stp>
        <stp>1/5/2006</stp>
        <stp>[Fixed Income  Prices 2004-2009.xlsx]TIPS!R382C12</stp>
        <tr r="L382" s="1"/>
      </tp>
      <tp>
        <v>1.23238</v>
        <stp/>
        <stp>##V3_BDHV12</stp>
        <stp>9128273T7 Govt</stp>
        <stp>IDX_RATIO</stp>
        <stp>1/3/2006</stp>
        <stp>1/3/2006</stp>
        <stp>[Fixed Income  Prices 2004-2009.xlsx]TIPS!R380C12</stp>
        <tr r="L380" s="1"/>
      </tp>
      <tp>
        <v>1.2326999999999999</v>
        <stp/>
        <stp>##V3_BDHV12</stp>
        <stp>9128273T7 Govt</stp>
        <stp>IDX_RATIO</stp>
        <stp>1/2/2006</stp>
        <stp>1/2/2006</stp>
        <stp>[Fixed Income  Prices 2004-2009.xlsx]TIPS!R379C12</stp>
        <tr r="L379" s="1"/>
      </tp>
      <tp>
        <v>1.2304599999999999</v>
        <stp/>
        <stp>##V3_BDHV12</stp>
        <stp>9128273T7 Govt</stp>
        <stp>IDX_RATIO</stp>
        <stp>1/9/2006</stp>
        <stp>1/9/2006</stp>
        <stp>[Fixed Income  Prices 2004-2009.xlsx]TIPS!R384C12</stp>
        <tr r="L384" s="1"/>
      </tp>
      <tp>
        <v>1.0965499999999999</v>
        <stp/>
        <stp>##V3_BDHV12</stp>
        <stp>9128276R8 Govt</stp>
        <stp>IDX_RATIO</stp>
        <stp>2/7/2005</stp>
        <stp>2/7/2005</stp>
        <stp>[Fixed Income  Prices 2004-2009.xlsx]TIPS!R146C28</stp>
        <tr r="AB146" s="1"/>
      </tp>
      <tp>
        <v>1.0969899999999999</v>
        <stp/>
        <stp>##V3_BDHV12</stp>
        <stp>9128276R8 Govt</stp>
        <stp>IDX_RATIO</stp>
        <stp>2/4/2005</stp>
        <stp>2/4/2005</stp>
        <stp>[Fixed Income  Prices 2004-2009.xlsx]TIPS!R145C28</stp>
        <tr r="AB145" s="1"/>
      </tp>
      <tp>
        <v>1.2143200000000001</v>
        <stp/>
        <stp>##V3_BDHV12</stp>
        <stp>9128274Y5 Govt</stp>
        <stp>IDX_RATIO</stp>
        <stp>1/2/2006</stp>
        <stp>1/2/2006</stp>
        <stp>[Fixed Income  Prices 2004-2009.xlsx]TIPS!R379C16</stp>
        <tr r="P379" s="1"/>
      </tp>
      <tp>
        <v>1.09727</v>
        <stp/>
        <stp>##V3_BDHV12</stp>
        <stp>9128276R8 Govt</stp>
        <stp>IDX_RATIO</stp>
        <stp>2/2/2005</stp>
        <stp>2/2/2005</stp>
        <stp>[Fixed Income  Prices 2004-2009.xlsx]TIPS!R143C28</stp>
        <tr r="AB143" s="1"/>
      </tp>
      <tp>
        <v>1.0971299999999999</v>
        <stp/>
        <stp>##V3_BDHV12</stp>
        <stp>9128276R8 Govt</stp>
        <stp>IDX_RATIO</stp>
        <stp>2/3/2005</stp>
        <stp>2/3/2005</stp>
        <stp>[Fixed Income  Prices 2004-2009.xlsx]TIPS!R144C28</stp>
        <tr r="AB144" s="1"/>
      </tp>
      <tp>
        <v>1.2121200000000001</v>
        <stp/>
        <stp>##V3_BDHV12</stp>
        <stp>9128274Y5 Govt</stp>
        <stp>IDX_RATIO</stp>
        <stp>1/9/2006</stp>
        <stp>1/9/2006</stp>
        <stp>[Fixed Income  Prices 2004-2009.xlsx]TIPS!R384C16</stp>
        <tr r="P384" s="1"/>
      </tp>
      <tp>
        <v>1.0974200000000001</v>
        <stp/>
        <stp>##V3_BDHV12</stp>
        <stp>9128276R8 Govt</stp>
        <stp>IDX_RATIO</stp>
        <stp>2/1/2005</stp>
        <stp>2/1/2005</stp>
        <stp>[Fixed Income  Prices 2004-2009.xlsx]TIPS!R142C28</stp>
        <tr r="AB142" s="1"/>
      </tp>
      <tp>
        <v>1.21306</v>
        <stp/>
        <stp>##V3_BDHV12</stp>
        <stp>9128274Y5 Govt</stp>
        <stp>IDX_RATIO</stp>
        <stp>1/6/2006</stp>
        <stp>1/6/2006</stp>
        <stp>[Fixed Income  Prices 2004-2009.xlsx]TIPS!R383C16</stp>
        <tr r="P383" s="1"/>
      </tp>
      <tp>
        <v>1.2133799999999999</v>
        <stp/>
        <stp>##V3_BDHV12</stp>
        <stp>9128274Y5 Govt</stp>
        <stp>IDX_RATIO</stp>
        <stp>1/5/2006</stp>
        <stp>1/5/2006</stp>
        <stp>[Fixed Income  Prices 2004-2009.xlsx]TIPS!R382C16</stp>
        <tr r="P382" s="1"/>
      </tp>
      <tp>
        <v>1.2136899999999999</v>
        <stp/>
        <stp>##V3_BDHV12</stp>
        <stp>9128274Y5 Govt</stp>
        <stp>IDX_RATIO</stp>
        <stp>1/4/2006</stp>
        <stp>1/4/2006</stp>
        <stp>[Fixed Income  Prices 2004-2009.xlsx]TIPS!R381C16</stp>
        <tr r="P381" s="1"/>
      </tp>
      <tp>
        <v>1.214</v>
        <stp/>
        <stp>##V3_BDHV12</stp>
        <stp>9128274Y5 Govt</stp>
        <stp>IDX_RATIO</stp>
        <stp>1/3/2006</stp>
        <stp>1/3/2006</stp>
        <stp>[Fixed Income  Prices 2004-2009.xlsx]TIPS!R380C16</stp>
        <tr r="P380" s="1"/>
      </tp>
      <tp>
        <v>1.0964100000000001</v>
        <stp/>
        <stp>##V3_BDHV12</stp>
        <stp>9128276R8 Govt</stp>
        <stp>IDX_RATIO</stp>
        <stp>2/8/2005</stp>
        <stp>2/8/2005</stp>
        <stp>[Fixed Income  Prices 2004-2009.xlsx]TIPS!R147C28</stp>
        <tr r="AB147" s="1"/>
      </tp>
      <tp>
        <v>1.0962700000000001</v>
        <stp/>
        <stp>##V3_BDHV12</stp>
        <stp>9128276R8 Govt</stp>
        <stp>IDX_RATIO</stp>
        <stp>2/9/2005</stp>
        <stp>2/9/2005</stp>
        <stp>[Fixed Income  Prices 2004-2009.xlsx]TIPS!R148C28</stp>
        <tr r="AB148" s="1"/>
      </tp>
      <tp>
        <v>1.0756699999999999</v>
        <stp/>
        <stp>##V3_BDHV12</stp>
        <stp>9128277J5 Govt</stp>
        <stp>IDX_RATIO</stp>
        <stp>2/1/2005</stp>
        <stp>2/1/2005</stp>
        <stp>[Fixed Income  Prices 2004-2009.xlsx]TIPS!R142C36</stp>
        <tr r="AJ142" s="1"/>
      </tp>
      <tp>
        <v>1.07552</v>
        <stp/>
        <stp>##V3_BDHV12</stp>
        <stp>9128277J5 Govt</stp>
        <stp>IDX_RATIO</stp>
        <stp>2/2/2005</stp>
        <stp>2/2/2005</stp>
        <stp>[Fixed Income  Prices 2004-2009.xlsx]TIPS!R143C36</stp>
        <tr r="AJ143" s="1"/>
      </tp>
      <tp>
        <v>1.07538</v>
        <stp/>
        <stp>##V3_BDHV12</stp>
        <stp>9128277J5 Govt</stp>
        <stp>IDX_RATIO</stp>
        <stp>2/3/2005</stp>
        <stp>2/3/2005</stp>
        <stp>[Fixed Income  Prices 2004-2009.xlsx]TIPS!R144C36</stp>
        <tr r="AJ144" s="1"/>
      </tp>
      <tp>
        <v>1.07524</v>
        <stp/>
        <stp>##V3_BDHV12</stp>
        <stp>9128277J5 Govt</stp>
        <stp>IDX_RATIO</stp>
        <stp>2/4/2005</stp>
        <stp>2/4/2005</stp>
        <stp>[Fixed Income  Prices 2004-2009.xlsx]TIPS!R145C36</stp>
        <tr r="AJ145" s="1"/>
      </tp>
      <tp>
        <v>1.0748199999999999</v>
        <stp/>
        <stp>##V3_BDHV12</stp>
        <stp>9128277J5 Govt</stp>
        <stp>IDX_RATIO</stp>
        <stp>2/7/2005</stp>
        <stp>2/7/2005</stp>
        <stp>[Fixed Income  Prices 2004-2009.xlsx]TIPS!R146C36</stp>
        <tr r="AJ146" s="1"/>
      </tp>
      <tp>
        <v>1.0746800000000001</v>
        <stp/>
        <stp>##V3_BDHV12</stp>
        <stp>9128277J5 Govt</stp>
        <stp>IDX_RATIO</stp>
        <stp>2/8/2005</stp>
        <stp>2/8/2005</stp>
        <stp>[Fixed Income  Prices 2004-2009.xlsx]TIPS!R147C36</stp>
        <tr r="AJ147" s="1"/>
      </tp>
      <tp>
        <v>1.0745400000000001</v>
        <stp/>
        <stp>##V3_BDHV12</stp>
        <stp>9128277J5 Govt</stp>
        <stp>IDX_RATIO</stp>
        <stp>2/9/2005</stp>
        <stp>2/9/2005</stp>
        <stp>[Fixed Income  Prices 2004-2009.xlsx]TIPS!R148C36</stp>
        <tr r="AJ148" s="1"/>
      </tp>
      <tp>
        <v>1.1643300000000001</v>
        <stp/>
        <stp>##V3_BDHV12</stp>
        <stp>9128274Y5 Govt</stp>
        <stp>IDX_RATIO</stp>
        <stp>2/3/2005</stp>
        <stp>2/3/2005</stp>
        <stp>[Fixed Income  Prices 2004-2009.xlsx]TIPS!R144C16</stp>
        <tr r="P144" s="1"/>
      </tp>
      <tp>
        <v>1.16448</v>
        <stp/>
        <stp>##V3_BDHV12</stp>
        <stp>9128274Y5 Govt</stp>
        <stp>IDX_RATIO</stp>
        <stp>2/2/2005</stp>
        <stp>2/2/2005</stp>
        <stp>[Fixed Income  Prices 2004-2009.xlsx]TIPS!R143C16</stp>
        <tr r="P143" s="1"/>
      </tp>
      <tp>
        <v>1.1646300000000001</v>
        <stp/>
        <stp>##V3_BDHV12</stp>
        <stp>9128274Y5 Govt</stp>
        <stp>IDX_RATIO</stp>
        <stp>2/1/2005</stp>
        <stp>2/1/2005</stp>
        <stp>[Fixed Income  Prices 2004-2009.xlsx]TIPS!R142C16</stp>
        <tr r="P142" s="1"/>
      </tp>
      <tp>
        <v>1.1421600000000001</v>
        <stp/>
        <stp>##V3_BDHV12</stp>
        <stp>9128276R8 Govt</stp>
        <stp>IDX_RATIO</stp>
        <stp>1/9/2006</stp>
        <stp>1/9/2006</stp>
        <stp>[Fixed Income  Prices 2004-2009.xlsx]TIPS!R384C28</stp>
        <tr r="AB384" s="1"/>
      </tp>
      <tp>
        <v>1.1637200000000001</v>
        <stp/>
        <stp>##V3_BDHV12</stp>
        <stp>9128274Y5 Govt</stp>
        <stp>IDX_RATIO</stp>
        <stp>2/7/2005</stp>
        <stp>2/7/2005</stp>
        <stp>[Fixed Income  Prices 2004-2009.xlsx]TIPS!R146C16</stp>
        <tr r="P146" s="1"/>
      </tp>
      <tp>
        <v>1.1442300000000001</v>
        <stp/>
        <stp>##V3_BDHV12</stp>
        <stp>9128276R8 Govt</stp>
        <stp>IDX_RATIO</stp>
        <stp>1/2/2006</stp>
        <stp>1/2/2006</stp>
        <stp>[Fixed Income  Prices 2004-2009.xlsx]TIPS!R379C28</stp>
        <tr r="AB379" s="1"/>
      </tp>
      <tp>
        <v>1.16418</v>
        <stp/>
        <stp>##V3_BDHV12</stp>
        <stp>9128274Y5 Govt</stp>
        <stp>IDX_RATIO</stp>
        <stp>2/4/2005</stp>
        <stp>2/4/2005</stp>
        <stp>[Fixed Income  Prices 2004-2009.xlsx]TIPS!R145C16</stp>
        <tr r="P145" s="1"/>
      </tp>
      <tp>
        <v>1.14394</v>
        <stp/>
        <stp>##V3_BDHV12</stp>
        <stp>9128276R8 Govt</stp>
        <stp>IDX_RATIO</stp>
        <stp>1/3/2006</stp>
        <stp>1/3/2006</stp>
        <stp>[Fixed Income  Prices 2004-2009.xlsx]TIPS!R380C28</stp>
        <tr r="AB380" s="1"/>
      </tp>
      <tp>
        <v>1.1634100000000001</v>
        <stp/>
        <stp>##V3_BDHV12</stp>
        <stp>9128274Y5 Govt</stp>
        <stp>IDX_RATIO</stp>
        <stp>2/9/2005</stp>
        <stp>2/9/2005</stp>
        <stp>[Fixed Income  Prices 2004-2009.xlsx]TIPS!R148C16</stp>
        <tr r="P148" s="1"/>
      </tp>
      <tp>
        <v>1.16357</v>
        <stp/>
        <stp>##V3_BDHV12</stp>
        <stp>9128274Y5 Govt</stp>
        <stp>IDX_RATIO</stp>
        <stp>2/8/2005</stp>
        <stp>2/8/2005</stp>
        <stp>[Fixed Income  Prices 2004-2009.xlsx]TIPS!R147C16</stp>
        <tr r="P147" s="1"/>
      </tp>
      <tp>
        <v>1.1430500000000001</v>
        <stp/>
        <stp>##V3_BDHV12</stp>
        <stp>9128276R8 Govt</stp>
        <stp>IDX_RATIO</stp>
        <stp>1/6/2006</stp>
        <stp>1/6/2006</stp>
        <stp>[Fixed Income  Prices 2004-2009.xlsx]TIPS!R383C28</stp>
        <tr r="AB383" s="1"/>
      </tp>
      <tp>
        <v>1.14364</v>
        <stp/>
        <stp>##V3_BDHV12</stp>
        <stp>9128276R8 Govt</stp>
        <stp>IDX_RATIO</stp>
        <stp>1/4/2006</stp>
        <stp>1/4/2006</stp>
        <stp>[Fixed Income  Prices 2004-2009.xlsx]TIPS!R381C28</stp>
        <tr r="AB381" s="1"/>
      </tp>
      <tp>
        <v>1.14334</v>
        <stp/>
        <stp>##V3_BDHV12</stp>
        <stp>9128276R8 Govt</stp>
        <stp>IDX_RATIO</stp>
        <stp>1/5/2006</stp>
        <stp>1/5/2006</stp>
        <stp>[Fixed Income  Prices 2004-2009.xlsx]TIPS!R382C28</stp>
        <tr r="AB382" s="1"/>
      </tp>
      <tp>
        <v>1.1215600000000001</v>
        <stp/>
        <stp>##V3_BDHV12</stp>
        <stp>9128277J5 Govt</stp>
        <stp>IDX_RATIO</stp>
        <stp>1/2/2006</stp>
        <stp>1/2/2006</stp>
        <stp>[Fixed Income  Prices 2004-2009.xlsx]TIPS!R379C36</stp>
        <tr r="AJ379" s="1"/>
      </tp>
      <tp>
        <v>1.1195200000000001</v>
        <stp/>
        <stp>##V3_BDHV12</stp>
        <stp>9128277J5 Govt</stp>
        <stp>IDX_RATIO</stp>
        <stp>1/9/2006</stp>
        <stp>1/9/2006</stp>
        <stp>[Fixed Income  Prices 2004-2009.xlsx]TIPS!R384C36</stp>
        <tr r="AJ384" s="1"/>
      </tp>
      <tp>
        <v>1.12097</v>
        <stp/>
        <stp>##V3_BDHV12</stp>
        <stp>9128277J5 Govt</stp>
        <stp>IDX_RATIO</stp>
        <stp>1/4/2006</stp>
        <stp>1/4/2006</stp>
        <stp>[Fixed Income  Prices 2004-2009.xlsx]TIPS!R381C36</stp>
        <tr r="AJ381" s="1"/>
      </tp>
      <tp>
        <v>1.1206799999999999</v>
        <stp/>
        <stp>##V3_BDHV12</stp>
        <stp>9128277J5 Govt</stp>
        <stp>IDX_RATIO</stp>
        <stp>1/5/2006</stp>
        <stp>1/5/2006</stp>
        <stp>[Fixed Income  Prices 2004-2009.xlsx]TIPS!R382C36</stp>
        <tr r="AJ382" s="1"/>
      </tp>
      <tp>
        <v>1.12039</v>
        <stp/>
        <stp>##V3_BDHV12</stp>
        <stp>9128277J5 Govt</stp>
        <stp>IDX_RATIO</stp>
        <stp>1/6/2006</stp>
        <stp>1/6/2006</stp>
        <stp>[Fixed Income  Prices 2004-2009.xlsx]TIPS!R383C36</stp>
        <tr r="AJ383" s="1"/>
      </tp>
      <tp>
        <v>1.1212599999999999</v>
        <stp/>
        <stp>##V3_BDHV12</stp>
        <stp>9128277J5 Govt</stp>
        <stp>IDX_RATIO</stp>
        <stp>1/3/2006</stp>
        <stp>1/3/2006</stp>
        <stp>[Fixed Income  Prices 2004-2009.xlsx]TIPS!R380C36</stp>
        <tr r="AJ380" s="1"/>
      </tp>
      <tp>
        <v>1.18245</v>
        <stp/>
        <stp>##V3_BDHV12</stp>
        <stp>9128275W8 Govt</stp>
        <stp>IDX_RATIO</stp>
        <stp>1/6/2006</stp>
        <stp>1/6/2006</stp>
        <stp>[Fixed Income  Prices 2004-2009.xlsx]TIPS!R383C20</stp>
        <tr r="T383" s="1"/>
      </tp>
      <tp>
        <v>1.18276</v>
        <stp/>
        <stp>##V3_BDHV12</stp>
        <stp>9128275W8 Govt</stp>
        <stp>IDX_RATIO</stp>
        <stp>1/5/2006</stp>
        <stp>1/5/2006</stp>
        <stp>[Fixed Income  Prices 2004-2009.xlsx]TIPS!R382C20</stp>
        <tr r="T382" s="1"/>
      </tp>
      <tp>
        <v>1.1830700000000001</v>
        <stp/>
        <stp>##V3_BDHV12</stp>
        <stp>9128275W8 Govt</stp>
        <stp>IDX_RATIO</stp>
        <stp>1/4/2006</stp>
        <stp>1/4/2006</stp>
        <stp>[Fixed Income  Prices 2004-2009.xlsx]TIPS!R381C20</stp>
        <tr r="T381" s="1"/>
      </tp>
      <tp>
        <v>1.18337</v>
        <stp/>
        <stp>##V3_BDHV12</stp>
        <stp>9128275W8 Govt</stp>
        <stp>IDX_RATIO</stp>
        <stp>1/3/2006</stp>
        <stp>1/3/2006</stp>
        <stp>[Fixed Income  Prices 2004-2009.xlsx]TIPS!R380C20</stp>
        <tr r="T380" s="1"/>
      </tp>
      <tp>
        <v>1.1836800000000001</v>
        <stp/>
        <stp>##V3_BDHV12</stp>
        <stp>9128275W8 Govt</stp>
        <stp>IDX_RATIO</stp>
        <stp>1/2/2006</stp>
        <stp>1/2/2006</stp>
        <stp>[Fixed Income  Prices 2004-2009.xlsx]TIPS!R379C20</stp>
        <tr r="T379" s="1"/>
      </tp>
      <tp>
        <v>1.18153</v>
        <stp/>
        <stp>##V3_BDHV12</stp>
        <stp>9128275W8 Govt</stp>
        <stp>IDX_RATIO</stp>
        <stp>1/9/2006</stp>
        <stp>1/9/2006</stp>
        <stp>[Fixed Income  Prices 2004-2009.xlsx]TIPS!R384C20</stp>
        <tr r="T384" s="1"/>
      </tp>
      <tp>
        <v>1.1340600000000001</v>
        <stp/>
        <stp>##V3_BDHV12</stp>
        <stp>9128275W8 Govt</stp>
        <stp>IDX_RATIO</stp>
        <stp>2/9/2005</stp>
        <stp>2/9/2005</stp>
        <stp>[Fixed Income  Prices 2004-2009.xlsx]TIPS!R148C20</stp>
        <tr r="T148" s="1"/>
      </tp>
      <tp>
        <v>1.1342099999999999</v>
        <stp/>
        <stp>##V3_BDHV12</stp>
        <stp>9128275W8 Govt</stp>
        <stp>IDX_RATIO</stp>
        <stp>2/8/2005</stp>
        <stp>2/8/2005</stp>
        <stp>[Fixed Income  Prices 2004-2009.xlsx]TIPS!R147C20</stp>
        <tr r="T147" s="1"/>
      </tp>
      <tp>
        <v>1.1349499999999999</v>
        <stp/>
        <stp>##V3_BDHV12</stp>
        <stp>9128275W8 Govt</stp>
        <stp>IDX_RATIO</stp>
        <stp>2/3/2005</stp>
        <stp>2/3/2005</stp>
        <stp>[Fixed Income  Prices 2004-2009.xlsx]TIPS!R144C20</stp>
        <tr r="T144" s="1"/>
      </tp>
      <tp>
        <v>1.1351</v>
        <stp/>
        <stp>##V3_BDHV12</stp>
        <stp>9128275W8 Govt</stp>
        <stp>IDX_RATIO</stp>
        <stp>2/2/2005</stp>
        <stp>2/2/2005</stp>
        <stp>[Fixed Income  Prices 2004-2009.xlsx]TIPS!R143C20</stp>
        <tr r="T143" s="1"/>
      </tp>
      <tp>
        <v>1.1352500000000001</v>
        <stp/>
        <stp>##V3_BDHV12</stp>
        <stp>9128275W8 Govt</stp>
        <stp>IDX_RATIO</stp>
        <stp>2/1/2005</stp>
        <stp>2/1/2005</stp>
        <stp>[Fixed Income  Prices 2004-2009.xlsx]TIPS!R142C20</stp>
        <tr r="T142" s="1"/>
      </tp>
      <tp>
        <v>1.13436</v>
        <stp/>
        <stp>##V3_BDHV12</stp>
        <stp>9128275W8 Govt</stp>
        <stp>IDX_RATIO</stp>
        <stp>2/7/2005</stp>
        <stp>2/7/2005</stp>
        <stp>[Fixed Income  Prices 2004-2009.xlsx]TIPS!R146C20</stp>
        <tr r="T146" s="1"/>
      </tp>
      <tp>
        <v>1.1348</v>
        <stp/>
        <stp>##V3_BDHV12</stp>
        <stp>9128275W8 Govt</stp>
        <stp>IDX_RATIO</stp>
        <stp>2/4/2005</stp>
        <stp>2/4/2005</stp>
        <stp>[Fixed Income  Prices 2004-2009.xlsx]TIPS!R145C20</stp>
        <tr r="T145" s="1"/>
      </tp>
      <tp t="e">
        <v>#N/A</v>
        <stp/>
        <stp>##V3_BDHV12</stp>
        <stp>912833LR Govt</stp>
        <stp>YLD_YTM_ASK</stp>
        <stp>20040423</stp>
        <stp>20040813</stp>
        <stp>[Fixed Income  Prices 2004-2009.xlsx]STRIP Yield Curve!R276C13</stp>
        <stp>Days=N</stp>
        <stp>Fill=B</stp>
        <stp>Sort=D</stp>
        <stp>Per=cW</stp>
        <stp>Dts=H</stp>
        <stp>cols=1;rows=17</stp>
        <tr r="M276" s="4"/>
      </tp>
      <tp t="e">
        <v>#N/A</v>
        <stp/>
        <stp>##V3_BDHV12</stp>
        <stp>912833KV Govt</stp>
        <stp>YLD_YTM_ASK</stp>
        <stp>20040423</stp>
        <stp>20040813</stp>
        <stp>[Fixed Income  Prices 2004-2009.xlsx]STRIP Yield Curve!R276C12</stp>
        <stp>Days=N</stp>
        <stp>Fill=B</stp>
        <stp>Sort=D</stp>
        <stp>Per=cW</stp>
        <stp>Dts=H</stp>
        <stp>cols=1;rows=17</stp>
        <tr r="L276" s="4"/>
      </tp>
      <tp t="e">
        <v>#N/A</v>
        <stp/>
        <stp>##V3_BDHV12</stp>
        <stp>912833KC Govt</stp>
        <stp>YLD_YTM_ASK</stp>
        <stp>20040423</stp>
        <stp>20040813</stp>
        <stp>[Fixed Income  Prices 2004-2009.xlsx]STRIP Yield Curve!R276C11</stp>
        <stp>Days=N</stp>
        <stp>Fill=B</stp>
        <stp>Sort=D</stp>
        <stp>Per=cW</stp>
        <stp>Dts=H</stp>
        <stp>cols=1;rows=17</stp>
        <tr r="K276" s="4"/>
      </tp>
      <tp t="e">
        <v>#N/A</v>
        <stp/>
        <stp>##V3_BDHV12</stp>
        <stp>912833KA Govt</stp>
        <stp>YLD_YTM_ASK</stp>
        <stp>20040423</stp>
        <stp>20040813</stp>
        <stp>[Fixed Income  Prices 2004-2009.xlsx]STRIP Yield Curve!R276C10</stp>
        <stp>Days=N</stp>
        <stp>Fill=B</stp>
        <stp>Sort=D</stp>
        <stp>Per=cW</stp>
        <stp>Dts=H</stp>
        <stp>cols=1;rows=17</stp>
        <tr r="J276" s="4"/>
      </tp>
      <tp>
        <v>1.21309</v>
        <stp/>
        <stp>##V3_BDHV12</stp>
        <stp>9128273T7 Govt</stp>
        <stp>IDX_RATIO</stp>
        <stp>10/19/2005</stp>
        <stp>10/19/2005</stp>
        <stp>[Fixed Income  Prices 2004-2009.xlsx]TIPS!R327C12</stp>
        <tr r="L327" s="1"/>
      </tp>
      <tp>
        <v>1.22906</v>
        <stp/>
        <stp>##V3_BDHV12</stp>
        <stp>9128273T7 Govt</stp>
        <stp>IDX_RATIO</stp>
        <stp>11/28/2005</stp>
        <stp>11/28/2005</stp>
        <stp>[Fixed Income  Prices 2004-2009.xlsx]TIPS!R355C12</stp>
        <tr r="L355" s="1"/>
      </tp>
      <tp>
        <v>1.2241</v>
        <stp/>
        <stp>##V3_BDHV12</stp>
        <stp>9128273T7 Govt</stp>
        <stp>IDX_RATIO</stp>
        <stp>11/18/2005</stp>
        <stp>11/18/2005</stp>
        <stp>[Fixed Income  Prices 2004-2009.xlsx]TIPS!R349C12</stp>
        <tr r="L349" s="1"/>
      </tp>
      <tp>
        <v>1.2023900000000001</v>
        <stp/>
        <stp>##V3_BDHV12</stp>
        <stp>9128275W8 Govt</stp>
        <stp>IDX_RATIO</stp>
        <stp>12/18/2006</stp>
        <stp>12/18/2006</stp>
        <stp>[Fixed Income  Prices 2004-2009.xlsx]TIPS!R629C20</stp>
        <tr r="T629" s="1"/>
      </tp>
      <tp>
        <v>1.20028</v>
        <stp/>
        <stp>##V3_BDHV12</stp>
        <stp>9128275W8 Govt</stp>
        <stp>IDX_RATIO</stp>
        <stp>12/28/2006</stp>
        <stp>12/28/2006</stp>
        <stp>[Fixed Income  Prices 2004-2009.xlsx]TIPS!R637C20</stp>
        <tr r="T637" s="1"/>
      </tp>
      <tp>
        <v>1.16232</v>
        <stp/>
        <stp>##V3_BDHV12</stp>
        <stp>9128276R8 Govt</stp>
        <stp>IDX_RATIO</stp>
        <stp>12/18/2006</stp>
        <stp>12/18/2006</stp>
        <stp>[Fixed Income  Prices 2004-2009.xlsx]TIPS!R629C28</stp>
        <tr r="AB629" s="1"/>
      </tp>
      <tp>
        <v>1.16028</v>
        <stp/>
        <stp>##V3_BDHV12</stp>
        <stp>9128276R8 Govt</stp>
        <stp>IDX_RATIO</stp>
        <stp>12/28/2006</stp>
        <stp>12/28/2006</stp>
        <stp>[Fixed Income  Prices 2004-2009.xlsx]TIPS!R637C28</stp>
        <tr r="AB637" s="1"/>
      </tp>
      <tp>
        <v>1.1372899999999999</v>
        <stp/>
        <stp>##V3_BDHV12</stp>
        <stp>9128277J5 Govt</stp>
        <stp>IDX_RATIO</stp>
        <stp>12/28/2006</stp>
        <stp>12/28/2006</stp>
        <stp>[Fixed Income  Prices 2004-2009.xlsx]TIPS!R637C36</stp>
        <tr r="AJ637" s="1"/>
      </tp>
      <tp>
        <v>1.1392899999999999</v>
        <stp/>
        <stp>##V3_BDHV12</stp>
        <stp>9128277J5 Govt</stp>
        <stp>IDX_RATIO</stp>
        <stp>12/18/2006</stp>
        <stp>12/18/2006</stp>
        <stp>[Fixed Income  Prices 2004-2009.xlsx]TIPS!R629C36</stp>
        <tr r="AJ629" s="1"/>
      </tp>
      <tp>
        <v>1.2335199999999999</v>
        <stp/>
        <stp>##V3_BDHV12</stp>
        <stp>9128274Y5 Govt</stp>
        <stp>IDX_RATIO</stp>
        <stp>12/18/2006</stp>
        <stp>12/18/2006</stp>
        <stp>[Fixed Income  Prices 2004-2009.xlsx]TIPS!R629C16</stp>
        <tr r="P629" s="1"/>
      </tp>
      <tp>
        <v>1.2313499999999999</v>
        <stp/>
        <stp>##V3_BDHV12</stp>
        <stp>9128274Y5 Govt</stp>
        <stp>IDX_RATIO</stp>
        <stp>12/28/2006</stp>
        <stp>12/28/2006</stp>
        <stp>[Fixed Income  Prices 2004-2009.xlsx]TIPS!R637C16</stp>
        <tr r="P637" s="1"/>
      </tp>
      <tp>
        <v>1.18018</v>
        <stp/>
        <stp>##V3_BDHV12</stp>
        <stp>9128275W8 Govt</stp>
        <stp>IDX_RATIO</stp>
        <stp>11/28/2005</stp>
        <stp>11/28/2005</stp>
        <stp>[Fixed Income  Prices 2004-2009.xlsx]TIPS!R355C20</stp>
        <tr r="T355" s="1"/>
      </tp>
      <tp>
        <v>1.17543</v>
        <stp/>
        <stp>##V3_BDHV12</stp>
        <stp>9128275W8 Govt</stp>
        <stp>IDX_RATIO</stp>
        <stp>11/18/2005</stp>
        <stp>11/18/2005</stp>
        <stp>[Fixed Income  Prices 2004-2009.xlsx]TIPS!R349C20</stp>
        <tr r="T349" s="1"/>
      </tp>
      <tp>
        <v>1.2521900000000001</v>
        <stp/>
        <stp>##V3_BDHV12</stp>
        <stp>9128273T7 Govt</stp>
        <stp>IDX_RATIO</stp>
        <stp>12/18/2006</stp>
        <stp>12/18/2006</stp>
        <stp>[Fixed Income  Prices 2004-2009.xlsx]TIPS!R629C12</stp>
        <tr r="L629" s="1"/>
      </tp>
      <tp>
        <v>1.2499899999999999</v>
        <stp/>
        <stp>##V3_BDHV12</stp>
        <stp>9128273T7 Govt</stp>
        <stp>IDX_RATIO</stp>
        <stp>12/28/2006</stp>
        <stp>12/28/2006</stp>
        <stp>[Fixed Income  Prices 2004-2009.xlsx]TIPS!R637C12</stp>
        <tr r="L637" s="1"/>
      </tp>
      <tp>
        <v>1.1648499999999999</v>
        <stp/>
        <stp>##V3_BDHV12</stp>
        <stp>9128275W8 Govt</stp>
        <stp>IDX_RATIO</stp>
        <stp>10/19/2005</stp>
        <stp>10/19/2005</stp>
        <stp>[Fixed Income  Prices 2004-2009.xlsx]TIPS!R327C20</stp>
        <tr r="T327" s="1"/>
      </tp>
      <tp>
        <v>1.2107300000000001</v>
        <stp/>
        <stp>##V3_BDHV12</stp>
        <stp>9128274Y5 Govt</stp>
        <stp>IDX_RATIO</stp>
        <stp>11/28/2005</stp>
        <stp>11/28/2005</stp>
        <stp>[Fixed Income  Prices 2004-2009.xlsx]TIPS!R355C16</stp>
        <tr r="P355" s="1"/>
      </tp>
      <tp>
        <v>1.1260300000000001</v>
        <stp/>
        <stp>##V3_BDHV12</stp>
        <stp>9128276R8 Govt</stp>
        <stp>IDX_RATIO</stp>
        <stp>10/19/2005</stp>
        <stp>10/19/2005</stp>
        <stp>[Fixed Income  Prices 2004-2009.xlsx]TIPS!R327C28</stp>
        <tr r="AB327" s="1"/>
      </tp>
      <tp>
        <v>1.2058500000000001</v>
        <stp/>
        <stp>##V3_BDHV12</stp>
        <stp>9128274Y5 Govt</stp>
        <stp>IDX_RATIO</stp>
        <stp>11/18/2005</stp>
        <stp>11/18/2005</stp>
        <stp>[Fixed Income  Prices 2004-2009.xlsx]TIPS!R349C16</stp>
        <tr r="P349" s="1"/>
      </tp>
      <tp>
        <v>1.10372</v>
        <stp/>
        <stp>##V3_BDHV12</stp>
        <stp>9128277J5 Govt</stp>
        <stp>IDX_RATIO</stp>
        <stp>10/19/2005</stp>
        <stp>10/19/2005</stp>
        <stp>[Fixed Income  Prices 2004-2009.xlsx]TIPS!R327C36</stp>
        <tr r="AJ327" s="1"/>
      </tp>
      <tp>
        <v>1.1950000000000001</v>
        <stp/>
        <stp>##V3_BDHV12</stp>
        <stp>9128274Y5 Govt</stp>
        <stp>IDX_RATIO</stp>
        <stp>10/19/2005</stp>
        <stp>10/19/2005</stp>
        <stp>[Fixed Income  Prices 2004-2009.xlsx]TIPS!R327C16</stp>
        <tr r="P327" s="1"/>
      </tp>
      <tp>
        <v>1.1408499999999999</v>
        <stp/>
        <stp>##V3_BDHV12</stp>
        <stp>9128276R8 Govt</stp>
        <stp>IDX_RATIO</stp>
        <stp>11/28/2005</stp>
        <stp>11/28/2005</stp>
        <stp>[Fixed Income  Prices 2004-2009.xlsx]TIPS!R355C28</stp>
        <tr r="AB355" s="1"/>
      </tp>
      <tp>
        <v>1.13626</v>
        <stp/>
        <stp>##V3_BDHV12</stp>
        <stp>9128276R8 Govt</stp>
        <stp>IDX_RATIO</stp>
        <stp>11/18/2005</stp>
        <stp>11/18/2005</stp>
        <stp>[Fixed Income  Prices 2004-2009.xlsx]TIPS!R349C28</stp>
        <tr r="AB349" s="1"/>
      </tp>
      <tp>
        <v>1.11374</v>
        <stp/>
        <stp>##V3_BDHV12</stp>
        <stp>9128277J5 Govt</stp>
        <stp>IDX_RATIO</stp>
        <stp>11/18/2005</stp>
        <stp>11/18/2005</stp>
        <stp>[Fixed Income  Prices 2004-2009.xlsx]TIPS!R349C36</stp>
        <tr r="AJ349" s="1"/>
      </tp>
      <tp>
        <v>1.1182399999999999</v>
        <stp/>
        <stp>##V3_BDHV12</stp>
        <stp>9128277J5 Govt</stp>
        <stp>IDX_RATIO</stp>
        <stp>11/28/2005</stp>
        <stp>11/28/2005</stp>
        <stp>[Fixed Income  Prices 2004-2009.xlsx]TIPS!R355C36</stp>
        <tr r="AJ355" s="1"/>
      </tp>
      <tp>
        <v>1.2921199999999999</v>
        <stp/>
        <stp>##V3_BDHV12</stp>
        <stp>9128273T7 Govt</stp>
        <stp>IDX_RATIO</stp>
        <stp>12/19/2007</stp>
        <stp>12/19/2007</stp>
        <stp>[Fixed Income  Prices 2004-2009.xlsx]TIPS!R891C12</stp>
        <tr r="L891" s="1"/>
      </tp>
      <tp>
        <v>1.2728600000000001</v>
        <stp/>
        <stp>##V3_BDHV12</stp>
        <stp>9128274Y5 Govt</stp>
        <stp>IDX_RATIO</stp>
        <stp>12/19/2007</stp>
        <stp>12/19/2007</stp>
        <stp>[Fixed Income  Prices 2004-2009.xlsx]TIPS!R891C16</stp>
        <tr r="P891" s="1"/>
      </tp>
      <tp>
        <v>1.1994</v>
        <stp/>
        <stp>##V3_BDHV12</stp>
        <stp>9128276R8 Govt</stp>
        <stp>IDX_RATIO</stp>
        <stp>12/19/2007</stp>
        <stp>12/19/2007</stp>
        <stp>[Fixed Income  Prices 2004-2009.xlsx]TIPS!R891C28</stp>
        <tr r="AB891" s="1"/>
      </tp>
      <tp>
        <v>1.1756199999999999</v>
        <stp/>
        <stp>##V3_BDHV12</stp>
        <stp>9128277J5 Govt</stp>
        <stp>IDX_RATIO</stp>
        <stp>12/19/2007</stp>
        <stp>12/19/2007</stp>
        <stp>[Fixed Income  Prices 2004-2009.xlsx]TIPS!R891C36</stp>
        <tr r="AJ891" s="1"/>
      </tp>
      <tp>
        <v>1.24074</v>
        <stp/>
        <stp>##V3_BDHV12</stp>
        <stp>9128275W8 Govt</stp>
        <stp>IDX_RATIO</stp>
        <stp>12/19/2007</stp>
        <stp>12/19/2007</stp>
        <stp>[Fixed Income  Prices 2004-2009.xlsx]TIPS!R891C20</stp>
        <tr r="T891" s="1"/>
      </tp>
      <tp>
        <v>1.01763</v>
        <stp/>
        <stp>##V3_BDHV12</stp>
        <stp>912828ET3 Govt</stp>
        <stp>IDX_RATIO</stp>
        <stp>12/27/2006</stp>
        <stp>12/27/2006</stp>
        <stp>[Fixed Income  Prices 2004-2009.xlsx]TIPS!R254C76</stp>
        <tr r="BX254" s="1"/>
      </tp>
      <tp>
        <v>1.07942</v>
        <stp/>
        <stp>##V3_BDHV12</stp>
        <stp>912828CP3 Govt</stp>
        <stp>IDX_RATIO</stp>
        <stp>11/14/2006</stp>
        <stp>11/14/2006</stp>
        <stp>[Fixed Income  Prices 2004-2009.xlsx]TIPS!R605C64</stp>
        <tr r="BL605" s="1"/>
      </tp>
      <tp>
        <v>1.05027</v>
        <stp/>
        <stp>##V3_BDHV12</stp>
        <stp>912828CZ1 Govt</stp>
        <stp>IDX_RATIO</stp>
        <stp>12/14/2005</stp>
        <stp>12/14/2005</stp>
        <stp>[Fixed Income  Prices 2004-2009.xlsx]TIPS!R298C24</stp>
        <tr r="X298" s="1"/>
      </tp>
      <tp>
        <v>1.07765</v>
        <stp/>
        <stp>##V3_BDHV12</stp>
        <stp>912828CP3 Govt</stp>
        <stp>IDX_RATIO</stp>
        <stp>11/24/2006</stp>
        <stp>11/24/2006</stp>
        <stp>[Fixed Income  Prices 2004-2009.xlsx]TIPS!R613C64</stp>
        <tr r="BL613" s="1"/>
      </tp>
      <tp>
        <v>1.1030199999999999</v>
        <stp/>
        <stp>##V3_BDHV12</stp>
        <stp>912828BW9 Govt</stp>
        <stp>IDX_RATIO</stp>
        <stp>10/25/2006</stp>
        <stp>10/25/2006</stp>
        <stp>[Fixed Income  Prices 2004-2009.xlsx]TIPS!R591C56</stp>
        <tr r="BD591" s="1"/>
      </tp>
      <tp>
        <v>1.1297699999999999</v>
        <stp/>
        <stp>##V3_BDHV12</stp>
        <stp>912828AF7 Govt</stp>
        <stp>IDX_RATIO</stp>
        <stp>11/24/2006</stp>
        <stp>11/24/2006</stp>
        <stp>[Fixed Income  Prices 2004-2009.xlsx]TIPS!R613C44</stp>
        <tr r="AR613" s="1"/>
      </tp>
      <tp>
        <v>1.0229200000000001</v>
        <stp/>
        <stp>##V3_BDHV12</stp>
        <stp>912828EA4 Govt</stp>
        <stp>IDX_RATIO</stp>
        <stp>12/14/2005</stp>
        <stp>12/14/2005</stp>
        <stp>[Fixed Income  Prices 2004-2009.xlsx]TIPS!R113C72</stp>
        <tr r="BT113" s="1"/>
      </tp>
      <tp>
        <v>1.0352699999999999</v>
        <stp/>
        <stp>##V3_BDHV12</stp>
        <stp>912828DH0 Govt</stp>
        <stp>IDX_RATIO</stp>
        <stp>11/17/2005</stp>
        <stp>11/17/2005</stp>
        <stp>[Fixed Income  Prices 2004-2009.xlsx]TIPS!R223C68</stp>
        <tr r="BP223" s="1"/>
      </tp>
      <tp>
        <v>1.1316299999999999</v>
        <stp/>
        <stp>##V3_BDHV12</stp>
        <stp>912828AF7 Govt</stp>
        <stp>IDX_RATIO</stp>
        <stp>11/14/2006</stp>
        <stp>11/14/2006</stp>
        <stp>[Fixed Income  Prices 2004-2009.xlsx]TIPS!R605C44</stp>
        <tr r="AR605" s="1"/>
      </tp>
      <tp>
        <v>1.0522100000000001</v>
        <stp/>
        <stp>##V3_BDHV12</stp>
        <stp>912828FB1 Govt</stp>
        <stp>IDX_RATIO</stp>
        <stp>12/26/2007</stp>
        <stp>12/26/2007</stp>
        <stp>[Fixed Income  Prices 2004-2009.xlsx]TIPS!R441C32</stp>
        <tr r="AF441" s="1"/>
      </tp>
      <tp>
        <v>1.0259400000000001</v>
        <stp/>
        <stp>##V3_BDHV12</stp>
        <stp>912828GN4 Govt</stp>
        <stp>IDX_RATIO</stp>
        <stp>11/15/2007</stp>
        <stp>11/15/2007</stp>
        <stp>[Fixed Income  Prices 2004-2009.xlsx]TIPS!R152C40</stp>
        <tr r="AN152" s="1"/>
      </tp>
      <tp>
        <v>1.10968</v>
        <stp/>
        <stp>##V3_BDHV12</stp>
        <stp>912828BD1 Govt</stp>
        <stp>IDX_RATIO</stp>
        <stp>10/25/2006</stp>
        <stp>10/25/2006</stp>
        <stp>[Fixed Income  Prices 2004-2009.xlsx]TIPS!R591C52</stp>
        <tr r="AZ591" s="1"/>
      </tp>
      <tp>
        <v>1.0931</v>
        <stp/>
        <stp>##V3_BDHV12</stp>
        <stp>912828BW9 Govt</stp>
        <stp>IDX_RATIO</stp>
        <stp>12/27/2006</stp>
        <stp>12/27/2006</stp>
        <stp>[Fixed Income  Prices 2004-2009.xlsx]TIPS!R636C56</stp>
        <tr r="BD636" s="1"/>
      </tp>
      <tp>
        <v>1.02755</v>
        <stp/>
        <stp>##V3_BDHV12</stp>
        <stp>912828DH0 Govt</stp>
        <stp>IDX_RATIO</stp>
        <stp>10/26/2005</stp>
        <stp>10/26/2005</stp>
        <stp>[Fixed Income  Prices 2004-2009.xlsx]TIPS!R207C68</stp>
        <tr r="BP207" s="1"/>
      </tp>
      <tp>
        <v>1.09971</v>
        <stp/>
        <stp>##V3_BDHV12</stp>
        <stp>912828BD1 Govt</stp>
        <stp>IDX_RATIO</stp>
        <stp>12/27/2006</stp>
        <stp>12/27/2006</stp>
        <stp>[Fixed Income  Prices 2004-2009.xlsx]TIPS!R636C52</stp>
        <tr r="AZ636" s="1"/>
      </tp>
      <tp>
        <v>1.0383899999999999</v>
        <stp/>
        <stp>##V3_BDHV12</stp>
        <stp>912828EA4 Govt</stp>
        <stp>IDX_RATIO</stp>
        <stp>12/27/2006</stp>
        <stp>12/27/2006</stp>
        <stp>[Fixed Income  Prices 2004-2009.xlsx]TIPS!R382C72</stp>
        <tr r="BT382" s="1"/>
      </tp>
      <tp>
        <v>1.0250999999999999</v>
        <stp/>
        <stp>##V3_BDHV12</stp>
        <stp>912828GN4 Govt</stp>
        <stp>IDX_RATIO</stp>
        <stp>10/24/2007</stp>
        <stp>10/24/2007</stp>
        <stp>[Fixed Income  Prices 2004-2009.xlsx]TIPS!R136C40</stp>
        <tr r="AN136" s="1"/>
      </tp>
      <tp>
        <v>1.1011599999999999</v>
        <stp/>
        <stp>##V3_BDHV12</stp>
        <stp>912828BW9 Govt</stp>
        <stp>IDX_RATIO</stp>
        <stp>11/14/2006</stp>
        <stp>11/14/2006</stp>
        <stp>[Fixed Income  Prices 2004-2009.xlsx]TIPS!R605C56</stp>
        <tr r="BD605" s="1"/>
      </tp>
      <tp>
        <v>1.0268699999999999</v>
        <stp/>
        <stp>##V3_BDHV12</stp>
        <stp>912828ET3 Govt</stp>
        <stp>IDX_RATIO</stp>
        <stp>10/25/2006</stp>
        <stp>10/25/2006</stp>
        <stp>[Fixed Income  Prices 2004-2009.xlsx]TIPS!R209C76</stp>
        <tr r="BX209" s="1"/>
      </tp>
      <tp>
        <v>1.0993599999999999</v>
        <stp/>
        <stp>##V3_BDHV12</stp>
        <stp>912828BW9 Govt</stp>
        <stp>IDX_RATIO</stp>
        <stp>11/24/2006</stp>
        <stp>11/24/2006</stp>
        <stp>[Fixed Income  Prices 2004-2009.xlsx]TIPS!R613C56</stp>
        <tr r="BD613" s="1"/>
      </tp>
      <tp>
        <v>1.04942</v>
        <stp/>
        <stp>##V3_BDHV12</stp>
        <stp>912828GX2 Govt</stp>
        <stp>IDX_RATIO</stp>
        <stp>12/19/2008</stp>
        <stp>12/19/2008</stp>
        <stp>[Fixed Income  Prices 2004-2009.xlsx]TIPS!R381C88</stp>
        <tr r="CJ381" s="1"/>
      </tp>
      <tp>
        <v>1.0459799999999999</v>
        <stp/>
        <stp>##V3_BDHV12</stp>
        <stp>912828GX2 Govt</stp>
        <stp>IDX_RATIO</stp>
        <stp>12/29/2008</stp>
        <stp>12/29/2008</stp>
        <stp>[Fixed Income  Prices 2004-2009.xlsx]TIPS!R387C88</stp>
        <tr r="CJ387" s="1"/>
      </tp>
      <tp>
        <v>1.03569</v>
        <stp/>
        <stp>##V3_BDHV12</stp>
        <stp>912828CZ1 Govt</stp>
        <stp>IDX_RATIO</stp>
        <stp>10/26/2005</stp>
        <stp>10/26/2005</stp>
        <stp>[Fixed Income  Prices 2004-2009.xlsx]TIPS!R263C24</stp>
        <tr r="X263" s="1"/>
      </tp>
      <tp>
        <v>1.08124</v>
        <stp/>
        <stp>##V3_BDHV12</stp>
        <stp>912828CP3 Govt</stp>
        <stp>IDX_RATIO</stp>
        <stp>10/25/2006</stp>
        <stp>10/25/2006</stp>
        <stp>[Fixed Income  Prices 2004-2009.xlsx]TIPS!R591C64</stp>
        <tr r="BL591" s="1"/>
      </tp>
      <tp>
        <v>1.04434</v>
        <stp/>
        <stp>##V3_BDHV12</stp>
        <stp>912828EA4 Govt</stp>
        <stp>IDX_RATIO</stp>
        <stp>11/24/2006</stp>
        <stp>11/24/2006</stp>
        <stp>[Fixed Income  Prices 2004-2009.xlsx]TIPS!R359C72</stp>
        <tr r="BT359" s="1"/>
      </tp>
      <tp>
        <v>1.1060000000000001</v>
        <stp/>
        <stp>##V3_BDHV12</stp>
        <stp>912828BD1 Govt</stp>
        <stp>IDX_RATIO</stp>
        <stp>11/24/2006</stp>
        <stp>11/24/2006</stp>
        <stp>[Fixed Income  Prices 2004-2009.xlsx]TIPS!R613C52</stp>
        <tr r="AZ613" s="1"/>
      </tp>
      <tp>
        <v>1.0460499999999999</v>
        <stp/>
        <stp>##V3_BDHV12</stp>
        <stp>912828EA4 Govt</stp>
        <stp>IDX_RATIO</stp>
        <stp>11/14/2006</stp>
        <stp>11/14/2006</stp>
        <stp>[Fixed Income  Prices 2004-2009.xlsx]TIPS!R351C72</stp>
        <tr r="BT351" s="1"/>
      </tp>
      <tp>
        <v>1.10782</v>
        <stp/>
        <stp>##V3_BDHV12</stp>
        <stp>912828BD1 Govt</stp>
        <stp>IDX_RATIO</stp>
        <stp>11/14/2006</stp>
        <stp>11/14/2006</stp>
        <stp>[Fixed Income  Prices 2004-2009.xlsx]TIPS!R605C52</stp>
        <tr r="AZ605" s="1"/>
      </tp>
      <tp>
        <v>1.13354</v>
        <stp/>
        <stp>##V3_BDHV12</stp>
        <stp>912828AF7 Govt</stp>
        <stp>IDX_RATIO</stp>
        <stp>10/25/2006</stp>
        <stp>10/25/2006</stp>
        <stp>[Fixed Income  Prices 2004-2009.xlsx]TIPS!R591C44</stp>
        <tr r="AR591" s="1"/>
      </tp>
      <tp>
        <v>1.0251399999999999</v>
        <stp/>
        <stp>##V3_BDHV12</stp>
        <stp>912828ET3 Govt</stp>
        <stp>IDX_RATIO</stp>
        <stp>11/14/2006</stp>
        <stp>11/14/2006</stp>
        <stp>[Fixed Income  Prices 2004-2009.xlsx]TIPS!R223C76</stp>
        <tr r="BX223" s="1"/>
      </tp>
      <tp>
        <v>1.02346</v>
        <stp/>
        <stp>##V3_BDHV12</stp>
        <stp>912828ET3 Govt</stp>
        <stp>IDX_RATIO</stp>
        <stp>11/24/2006</stp>
        <stp>11/24/2006</stp>
        <stp>[Fixed Income  Prices 2004-2009.xlsx]TIPS!R231C76</stp>
        <tr r="BX231" s="1"/>
      </tp>
      <tp>
        <v>1.02565</v>
        <stp/>
        <stp>##V3_BDHV12</stp>
        <stp>912828HW3 Govt</stp>
        <stp>IDX_RATIO</stp>
        <stp>12/29/2008</stp>
        <stp>12/29/2008</stp>
        <stp>[Fixed Income  Prices 2004-2009.xlsx]TIPS!R183C48</stp>
        <tr r="AV183" s="1"/>
      </tp>
      <tp>
        <v>1.07152</v>
        <stp/>
        <stp>##V3_BDHV12</stp>
        <stp>912828CP3 Govt</stp>
        <stp>IDX_RATIO</stp>
        <stp>12/27/2006</stp>
        <stp>12/27/2006</stp>
        <stp>[Fixed Income  Prices 2004-2009.xlsx]TIPS!R636C64</stp>
        <tr r="BL636" s="1"/>
      </tp>
      <tp>
        <v>1.0434699999999999</v>
        <stp/>
        <stp>##V3_BDHV12</stp>
        <stp>912828CZ1 Govt</stp>
        <stp>IDX_RATIO</stp>
        <stp>11/17/2005</stp>
        <stp>11/17/2005</stp>
        <stp>[Fixed Income  Prices 2004-2009.xlsx]TIPS!R279C24</stp>
        <tr r="X279" s="1"/>
      </tp>
      <tp>
        <v>1.02902</v>
        <stp/>
        <stp>##V3_BDHV12</stp>
        <stp>912828HW3 Govt</stp>
        <stp>IDX_RATIO</stp>
        <stp>12/19/2008</stp>
        <stp>12/19/2008</stp>
        <stp>[Fixed Income  Prices 2004-2009.xlsx]TIPS!R177C48</stp>
        <tr r="AV177" s="1"/>
      </tp>
      <tp>
        <v>1.0488599999999999</v>
        <stp/>
        <stp>##V3_BDHV12</stp>
        <stp>912828FB1 Govt</stp>
        <stp>IDX_RATIO</stp>
        <stp>11/15/2007</stp>
        <stp>11/15/2007</stp>
        <stp>[Fixed Income  Prices 2004-2009.xlsx]TIPS!R412C32</stp>
        <tr r="AF412" s="1"/>
      </tp>
      <tp>
        <v>1.0478099999999999</v>
        <stp/>
        <stp>##V3_BDHV12</stp>
        <stp>912828EA4 Govt</stp>
        <stp>IDX_RATIO</stp>
        <stp>10/25/2006</stp>
        <stp>10/25/2006</stp>
        <stp>[Fixed Income  Prices 2004-2009.xlsx]TIPS!R337C72</stp>
        <tr r="BT337" s="1"/>
      </tp>
      <tp>
        <v>1.12334</v>
        <stp/>
        <stp>##V3_BDHV12</stp>
        <stp>912828AF7 Govt</stp>
        <stp>IDX_RATIO</stp>
        <stp>12/27/2006</stp>
        <stp>12/27/2006</stp>
        <stp>[Fixed Income  Prices 2004-2009.xlsx]TIPS!R636C44</stp>
        <tr r="AR636" s="1"/>
      </tp>
      <tp>
        <v>1.02921</v>
        <stp/>
        <stp>##V3_BDHV12</stp>
        <stp>912828GN4 Govt</stp>
        <stp>IDX_RATIO</stp>
        <stp>12/26/2007</stp>
        <stp>12/26/2007</stp>
        <stp>[Fixed Income  Prices 2004-2009.xlsx]TIPS!R181C40</stp>
        <tr r="AN181" s="1"/>
      </tp>
      <tp>
        <v>1.0420199999999999</v>
        <stp/>
        <stp>##V3_BDHV12</stp>
        <stp>912828DH0 Govt</stp>
        <stp>IDX_RATIO</stp>
        <stp>12/14/2005</stp>
        <stp>12/14/2005</stp>
        <stp>[Fixed Income  Prices 2004-2009.xlsx]TIPS!R242C68</stp>
        <tr r="BP242" s="1"/>
      </tp>
      <tp>
        <v>1.0301899999999999</v>
        <stp/>
        <stp>##V3_BDHV12</stp>
        <stp>912828BW9 Govt</stp>
        <stp>IDX_RATIO</stp>
        <stp>12/15/2004</stp>
        <stp>12/15/2004</stp>
        <stp>[Fixed Income  Prices 2004-2009.xlsx]TIPS!R108C56</stp>
        <tr r="BD108" s="1"/>
      </tp>
      <tp>
        <v>1.06985</v>
        <stp/>
        <stp>##V3_BDHV12</stp>
        <stp>912828BW9 Govt</stp>
        <stp>IDX_RATIO</stp>
        <stp>11/17/2005</stp>
        <stp>11/17/2005</stp>
        <stp>[Fixed Income  Prices 2004-2009.xlsx]TIPS!R348C56</stp>
        <tr r="BD348" s="1"/>
      </tp>
      <tp>
        <v>1.0989199999999999</v>
        <stp/>
        <stp>##V3_BDHV12</stp>
        <stp>912828CZ1 Govt</stp>
        <stp>IDX_RATIO</stp>
        <stp>11/15/2007</stp>
        <stp>11/15/2007</stp>
        <stp>[Fixed Income  Prices 2004-2009.xlsx]TIPS!R798C24</stp>
        <tr r="X798" s="1"/>
      </tp>
      <tp>
        <v>1.0661499999999999</v>
        <stp/>
        <stp>##V3_BDHV12</stp>
        <stp>912828CZ1 Govt</stp>
        <stp>IDX_RATIO</stp>
        <stp>12/27/2006</stp>
        <stp>12/27/2006</stp>
        <stp>[Fixed Income  Prices 2004-2009.xlsx]TIPS!R567C24</stp>
        <tr r="X567" s="1"/>
      </tp>
      <tp>
        <v>1.04891</v>
        <stp/>
        <stp>##V3_BDHV12</stp>
        <stp>912828ET3 Govt</stp>
        <stp>IDX_RATIO</stp>
        <stp>11/15/2007</stp>
        <stp>11/15/2007</stp>
        <stp>[Fixed Income  Prices 2004-2009.xlsx]TIPS!R485C76</stp>
        <tr r="BX485" s="1"/>
      </tp>
      <tp>
        <v>1.0785199999999999</v>
        <stp/>
        <stp>##V3_BDHV12</stp>
        <stp>912828GD6 Govt</stp>
        <stp>IDX_RATIO</stp>
        <stp>12/19/2008</stp>
        <stp>12/19/2008</stp>
        <stp>[Fixed Income  Prices 2004-2009.xlsx]TIPS!R511C84</stp>
        <tr r="CF511" s="1"/>
      </tp>
      <tp>
        <v>1.0749900000000001</v>
        <stp/>
        <stp>##V3_BDHV12</stp>
        <stp>912828GD6 Govt</stp>
        <stp>IDX_RATIO</stp>
        <stp>12/29/2008</stp>
        <stp>12/29/2008</stp>
        <stp>[Fixed Income  Prices 2004-2009.xlsx]TIPS!R517C84</stp>
        <tr r="CF517" s="1"/>
      </tp>
      <tp>
        <v>1.0763100000000001</v>
        <stp/>
        <stp>##V3_BDHV12</stp>
        <stp>912828BD1 Govt</stp>
        <stp>IDX_RATIO</stp>
        <stp>11/17/2005</stp>
        <stp>11/17/2005</stp>
        <stp>[Fixed Income  Prices 2004-2009.xlsx]TIPS!R348C52</stp>
        <tr r="AZ348" s="1"/>
      </tp>
      <tp>
        <v>1.0673699999999999</v>
        <stp/>
        <stp>##V3_BDHV12</stp>
        <stp>912828DH0 Govt</stp>
        <stp>IDX_RATIO</stp>
        <stp>10/25/2006</stp>
        <stp>10/25/2006</stp>
        <stp>[Fixed Income  Prices 2004-2009.xlsx]TIPS!R466C68</stp>
        <tr r="BP466" s="1"/>
      </tp>
      <tp>
        <v>1.0937699999999999</v>
        <stp/>
        <stp>##V3_BDHV12</stp>
        <stp>912828DH0 Govt</stp>
        <stp>IDX_RATIO</stp>
        <stp>12/26/2007</stp>
        <stp>12/26/2007</stp>
        <stp>[Fixed Income  Prices 2004-2009.xlsx]TIPS!R771C68</stp>
        <tr r="BP771" s="1"/>
      </tp>
      <tp>
        <v>1.0364100000000001</v>
        <stp/>
        <stp>##V3_BDHV12</stp>
        <stp>912828BD1 Govt</stp>
        <stp>IDX_RATIO</stp>
        <stp>12/15/2004</stp>
        <stp>12/15/2004</stp>
        <stp>[Fixed Income  Prices 2004-2009.xlsx]TIPS!R108C52</stp>
        <tr r="AZ108" s="1"/>
      </tp>
      <tp>
        <v>1.0694399999999999</v>
        <stp/>
        <stp>##V3_BDHV12</stp>
        <stp>912828EA4 Govt</stp>
        <stp>IDX_RATIO</stp>
        <stp>10/24/2007</stp>
        <stp>10/24/2007</stp>
        <stp>[Fixed Income  Prices 2004-2009.xlsx]TIPS!R597C72</stp>
        <tr r="BT597" s="1"/>
      </tp>
      <tp>
        <v>1.01759</v>
        <stp/>
        <stp>##V3_BDHV12</stp>
        <stp>912828FB1 Govt</stp>
        <stp>IDX_RATIO</stp>
        <stp>12/27/2006</stp>
        <stp>12/27/2006</stp>
        <stp>[Fixed Income  Prices 2004-2009.xlsx]TIPS!R181C32</stp>
        <tr r="AF181" s="1"/>
      </tp>
      <tp>
        <v>1.1182000000000001</v>
        <stp/>
        <stp>##V3_BDHV12</stp>
        <stp>912828EA4 Govt</stp>
        <stp>IDX_RATIO</stp>
        <stp>12/19/2008</stp>
        <stp>12/19/2008</stp>
        <stp>[Fixed Income  Prices 2004-2009.xlsx]TIPS!R899C72</stp>
        <tr r="BT899" s="1"/>
      </tp>
      <tp>
        <v>1.0618700000000001</v>
        <stp/>
        <stp>##V3_BDHV12</stp>
        <stp>912828BW9 Govt</stp>
        <stp>IDX_RATIO</stp>
        <stp>10/26/2005</stp>
        <stp>10/26/2005</stp>
        <stp>[Fixed Income  Prices 2004-2009.xlsx]TIPS!R332C56</stp>
        <tr r="BD332" s="1"/>
      </tp>
      <tp>
        <v>1.05555</v>
        <stp/>
        <stp>##V3_BDHV12</stp>
        <stp>912828CP3 Govt</stp>
        <stp>IDX_RATIO</stp>
        <stp>12/14/2005</stp>
        <stp>12/14/2005</stp>
        <stp>[Fixed Income  Prices 2004-2009.xlsx]TIPS!R367C64</stp>
        <tr r="BL367" s="1"/>
      </tp>
      <tp>
        <v>1.0980300000000001</v>
        <stp/>
        <stp>##V3_BDHV12</stp>
        <stp>912828CZ1 Govt</stp>
        <stp>IDX_RATIO</stp>
        <stp>10/24/2007</stp>
        <stp>10/24/2007</stp>
        <stp>[Fixed Income  Prices 2004-2009.xlsx]TIPS!R782C24</stp>
        <tr r="X782" s="1"/>
      </tp>
      <tp>
        <v>1.04806</v>
        <stp/>
        <stp>##V3_BDHV12</stp>
        <stp>912828ET3 Govt</stp>
        <stp>IDX_RATIO</stp>
        <stp>10/24/2007</stp>
        <stp>10/24/2007</stp>
        <stp>[Fixed Income  Prices 2004-2009.xlsx]TIPS!R469C76</stp>
        <tr r="BX469" s="1"/>
      </tp>
      <tp>
        <v>1.11453</v>
        <stp/>
        <stp>##V3_BDHV12</stp>
        <stp>912828EA4 Govt</stp>
        <stp>IDX_RATIO</stp>
        <stp>12/29/2008</stp>
        <stp>12/29/2008</stp>
        <stp>[Fixed Income  Prices 2004-2009.xlsx]TIPS!R905C72</stp>
        <tr r="BT905" s="1"/>
      </tp>
      <tp>
        <v>1.07372</v>
        <stp/>
        <stp>##V3_BDHV12</stp>
        <stp>912828EA4 Govt</stp>
        <stp>IDX_RATIO</stp>
        <stp>12/26/2007</stp>
        <stp>12/26/2007</stp>
        <stp>[Fixed Income  Prices 2004-2009.xlsx]TIPS!R642C72</stp>
        <tr r="BT642" s="1"/>
      </tp>
      <tp>
        <v>1.1066100000000001</v>
        <stp/>
        <stp>##V3_BDHV12</stp>
        <stp>912828AF7 Govt</stp>
        <stp>IDX_RATIO</stp>
        <stp>12/14/2005</stp>
        <stp>12/14/2005</stp>
        <stp>[Fixed Income  Prices 2004-2009.xlsx]TIPS!R367C44</stp>
        <tr r="AR367" s="1"/>
      </tp>
      <tp>
        <v>1.06829</v>
        <stp/>
        <stp>##V3_BDHV12</stp>
        <stp>912828BD1 Govt</stp>
        <stp>IDX_RATIO</stp>
        <stp>10/26/2005</stp>
        <stp>10/26/2005</stp>
        <stp>[Fixed Income  Prices 2004-2009.xlsx]TIPS!R332C52</stp>
        <tr r="AZ332" s="1"/>
      </tp>
      <tp>
        <v>1.06558</v>
        <stp/>
        <stp>##V3_BDHV12</stp>
        <stp>912828DH0 Govt</stp>
        <stp>IDX_RATIO</stp>
        <stp>11/14/2006</stp>
        <stp>11/14/2006</stp>
        <stp>[Fixed Income  Prices 2004-2009.xlsx]TIPS!R480C68</stp>
        <tr r="BP480" s="1"/>
      </tp>
      <tp>
        <v>1.0638300000000001</v>
        <stp/>
        <stp>##V3_BDHV12</stp>
        <stp>912828DH0 Govt</stp>
        <stp>IDX_RATIO</stp>
        <stp>11/24/2006</stp>
        <stp>11/24/2006</stp>
        <stp>[Fixed Income  Prices 2004-2009.xlsx]TIPS!R488C68</stp>
        <tr r="BP488" s="1"/>
      </tp>
      <tp>
        <v>1.0480100000000001</v>
        <stp/>
        <stp>##V3_BDHV12</stp>
        <stp>912828FB1 Govt</stp>
        <stp>IDX_RATIO</stp>
        <stp>10/24/2007</stp>
        <stp>10/24/2007</stp>
        <stp>[Fixed Income  Prices 2004-2009.xlsx]TIPS!R396C32</stp>
        <tr r="AF396" s="1"/>
      </tp>
      <tp>
        <v>1.0487200000000001</v>
        <stp/>
        <stp>##V3_BDHV12</stp>
        <stp>912828CP3 Govt</stp>
        <stp>IDX_RATIO</stp>
        <stp>11/17/2005</stp>
        <stp>11/17/2005</stp>
        <stp>[Fixed Income  Prices 2004-2009.xlsx]TIPS!R348C64</stp>
        <tr r="BL348" s="1"/>
      </tp>
      <tp>
        <v>1.05226</v>
        <stp/>
        <stp>##V3_BDHV12</stp>
        <stp>912828ET3 Govt</stp>
        <stp>IDX_RATIO</stp>
        <stp>12/26/2007</stp>
        <stp>12/26/2007</stp>
        <stp>[Fixed Income  Prices 2004-2009.xlsx]TIPS!R514C76</stp>
        <tr r="BX514" s="1"/>
      </tp>
      <tp>
        <v>1.0098400000000001</v>
        <stp/>
        <stp>##V3_BDHV12</stp>
        <stp>912828CP3 Govt</stp>
        <stp>IDX_RATIO</stp>
        <stp>12/15/2004</stp>
        <stp>12/15/2004</stp>
        <stp>[Fixed Income  Prices 2004-2009.xlsx]TIPS!R108C64</stp>
        <tr r="BL108" s="1"/>
      </tp>
      <tp>
        <v>1.07582</v>
        <stp/>
        <stp>##V3_BDHV12</stp>
        <stp>912828CZ1 Govt</stp>
        <stp>IDX_RATIO</stp>
        <stp>10/25/2006</stp>
        <stp>10/25/2006</stp>
        <stp>[Fixed Income  Prices 2004-2009.xlsx]TIPS!R522C24</stp>
        <tr r="X522" s="1"/>
      </tp>
      <tp>
        <v>1.0893999999999999</v>
        <stp/>
        <stp>##V3_BDHV12</stp>
        <stp>912828DH0 Govt</stp>
        <stp>IDX_RATIO</stp>
        <stp>10/24/2007</stp>
        <stp>10/24/2007</stp>
        <stp>[Fixed Income  Prices 2004-2009.xlsx]TIPS!R726C68</stp>
        <tr r="BP726" s="1"/>
      </tp>
      <tp>
        <v>1.0268200000000001</v>
        <stp/>
        <stp>##V3_BDHV12</stp>
        <stp>912828FB1 Govt</stp>
        <stp>IDX_RATIO</stp>
        <stp>10/25/2006</stp>
        <stp>10/25/2006</stp>
        <stp>[Fixed Income  Prices 2004-2009.xlsx]TIPS!R136C32</stp>
        <tr r="AF136" s="1"/>
      </tp>
      <tp>
        <v>1.0586899999999999</v>
        <stp/>
        <stp>##V3_BDHV12</stp>
        <stp>912828AF7 Govt</stp>
        <stp>IDX_RATIO</stp>
        <stp>12/15/2004</stp>
        <stp>12/15/2004</stp>
        <stp>[Fixed Income  Prices 2004-2009.xlsx]TIPS!R108C44</stp>
        <tr r="AR108" s="1"/>
      </tp>
      <tp>
        <v>1.0703</v>
        <stp/>
        <stp>##V3_BDHV12</stp>
        <stp>912828EA4 Govt</stp>
        <stp>IDX_RATIO</stp>
        <stp>11/15/2007</stp>
        <stp>11/15/2007</stp>
        <stp>[Fixed Income  Prices 2004-2009.xlsx]TIPS!R613C72</stp>
        <tr r="BT613" s="1"/>
      </tp>
      <tp>
        <v>1.09944</v>
        <stp/>
        <stp>##V3_BDHV12</stp>
        <stp>912828AF7 Govt</stp>
        <stp>IDX_RATIO</stp>
        <stp>11/17/2005</stp>
        <stp>11/17/2005</stp>
        <stp>[Fixed Income  Prices 2004-2009.xlsx]TIPS!R348C44</stp>
        <tr r="AR348" s="1"/>
      </tp>
      <tp>
        <v>1.0769899999999999</v>
        <stp/>
        <stp>##V3_BDHV12</stp>
        <stp>912828FL9 Govt</stp>
        <stp>IDX_RATIO</stp>
        <stp>12/19/2008</stp>
        <stp>12/19/2008</stp>
        <stp>[Fixed Income  Prices 2004-2009.xlsx]TIPS!R641C80</stp>
        <tr r="CB641" s="1"/>
      </tp>
      <tp>
        <v>1.0734600000000001</v>
        <stp/>
        <stp>##V3_BDHV12</stp>
        <stp>912828FL9 Govt</stp>
        <stp>IDX_RATIO</stp>
        <stp>12/29/2008</stp>
        <stp>12/29/2008</stp>
        <stp>[Fixed Income  Prices 2004-2009.xlsx]TIPS!R647C80</stp>
        <tr r="CB647" s="1"/>
      </tp>
      <tp>
        <v>1.0408999999999999</v>
        <stp/>
        <stp>##V3_BDHV12</stp>
        <stp>912828CP3 Govt</stp>
        <stp>IDX_RATIO</stp>
        <stp>10/26/2005</stp>
        <stp>10/26/2005</stp>
        <stp>[Fixed Income  Prices 2004-2009.xlsx]TIPS!R332C64</stp>
        <tr r="BL332" s="1"/>
      </tp>
      <tp>
        <v>1.0768200000000001</v>
        <stp/>
        <stp>##V3_BDHV12</stp>
        <stp>912828BW9 Govt</stp>
        <stp>IDX_RATIO</stp>
        <stp>12/14/2005</stp>
        <stp>12/14/2005</stp>
        <stp>[Fixed Income  Prices 2004-2009.xlsx]TIPS!R367C56</stp>
        <tr r="BD367" s="1"/>
      </tp>
      <tp>
        <v>1.0722499999999999</v>
        <stp/>
        <stp>##V3_BDHV12</stp>
        <stp>912828CZ1 Govt</stp>
        <stp>IDX_RATIO</stp>
        <stp>11/24/2006</stp>
        <stp>11/24/2006</stp>
        <stp>[Fixed Income  Prices 2004-2009.xlsx]TIPS!R544C24</stp>
        <tr r="X544" s="1"/>
      </tp>
      <tp>
        <v>1.0740099999999999</v>
        <stp/>
        <stp>##V3_BDHV12</stp>
        <stp>912828CZ1 Govt</stp>
        <stp>IDX_RATIO</stp>
        <stp>11/14/2006</stp>
        <stp>11/14/2006</stp>
        <stp>[Fixed Income  Prices 2004-2009.xlsx]TIPS!R536C24</stp>
        <tr r="X536" s="1"/>
      </tp>
      <tp>
        <v>1.0833200000000001</v>
        <stp/>
        <stp>##V3_BDHV12</stp>
        <stp>912828BD1 Govt</stp>
        <stp>IDX_RATIO</stp>
        <stp>12/14/2005</stp>
        <stp>12/14/2005</stp>
        <stp>[Fixed Income  Prices 2004-2009.xlsx]TIPS!R367C52</stp>
        <tr r="AZ367" s="1"/>
      </tp>
      <tp>
        <v>1.0912500000000001</v>
        <stp/>
        <stp>##V3_BDHV12</stp>
        <stp>912828AF7 Govt</stp>
        <stp>IDX_RATIO</stp>
        <stp>10/26/2005</stp>
        <stp>10/26/2005</stp>
        <stp>[Fixed Income  Prices 2004-2009.xlsx]TIPS!R332C44</stp>
        <tr r="AR332" s="1"/>
      </tp>
      <tp>
        <v>1.0577799999999999</v>
        <stp/>
        <stp>##V3_BDHV12</stp>
        <stp>912828DH0 Govt</stp>
        <stp>IDX_RATIO</stp>
        <stp>12/27/2006</stp>
        <stp>12/27/2006</stp>
        <stp>[Fixed Income  Prices 2004-2009.xlsx]TIPS!R511C68</stp>
        <tr r="BP511" s="1"/>
      </tp>
      <tp>
        <v>1.0250900000000001</v>
        <stp/>
        <stp>##V3_BDHV12</stp>
        <stp>912828FB1 Govt</stp>
        <stp>IDX_RATIO</stp>
        <stp>11/14/2006</stp>
        <stp>11/14/2006</stp>
        <stp>[Fixed Income  Prices 2004-2009.xlsx]TIPS!R150C32</stp>
        <tr r="AF150" s="1"/>
      </tp>
      <tp>
        <v>1.0902799999999999</v>
        <stp/>
        <stp>##V3_BDHV12</stp>
        <stp>912828DH0 Govt</stp>
        <stp>IDX_RATIO</stp>
        <stp>11/15/2007</stp>
        <stp>11/15/2007</stp>
        <stp>[Fixed Income  Prices 2004-2009.xlsx]TIPS!R742C68</stp>
        <tr r="BP742" s="1"/>
      </tp>
      <tp>
        <v>1.0234099999999999</v>
        <stp/>
        <stp>##V3_BDHV12</stp>
        <stp>912828FB1 Govt</stp>
        <stp>IDX_RATIO</stp>
        <stp>11/24/2006</stp>
        <stp>11/24/2006</stp>
        <stp>[Fixed Income  Prices 2004-2009.xlsx]TIPS!R158C32</stp>
        <tr r="AF158" s="1"/>
      </tp>
      <tp>
        <v>1.10243</v>
        <stp/>
        <stp>##V3_BDHV12</stp>
        <stp>912828CZ1 Govt</stp>
        <stp>IDX_RATIO</stp>
        <stp>12/26/2007</stp>
        <stp>12/26/2007</stp>
        <stp>[Fixed Income  Prices 2004-2009.xlsx]TIPS!R827C24</stp>
        <tr r="X827" s="1"/>
      </tp>
      <tp>
        <v>1.06833</v>
        <stp/>
        <stp>##V3_BDHV12</stp>
        <stp>912828GN4 Govt</stp>
        <stp>IDX_RATIO</stp>
        <stp>12/29/2008</stp>
        <stp>12/29/2008</stp>
        <stp>[Fixed Income  Prices 2004-2009.xlsx]TIPS!R444C40</stp>
        <tr r="AN444" s="1"/>
      </tp>
      <tp>
        <v>1.0718399999999999</v>
        <stp/>
        <stp>##V3_BDHV12</stp>
        <stp>912828GN4 Govt</stp>
        <stp>IDX_RATIO</stp>
        <stp>12/19/2008</stp>
        <stp>12/19/2008</stp>
        <stp>[Fixed Income  Prices 2004-2009.xlsx]TIPS!R438C40</stp>
        <tr r="AN438" s="1"/>
      </tp>
      <tp>
        <v>1.0958399999999999</v>
        <stp/>
        <stp>##V3_BDHV12</stp>
        <stp>912828ET3 Govt</stp>
        <stp>IDX_RATIO</stp>
        <stp>12/19/2008</stp>
        <stp>12/19/2008</stp>
        <stp>[Fixed Income  Prices 2004-2009.xlsx]TIPS!R771C76</stp>
        <tr r="BX771" s="1"/>
      </tp>
      <tp>
        <v>1.0922499999999999</v>
        <stp/>
        <stp>##V3_BDHV12</stp>
        <stp>912828ET3 Govt</stp>
        <stp>IDX_RATIO</stp>
        <stp>12/29/2008</stp>
        <stp>12/29/2008</stp>
        <stp>[Fixed Income  Prices 2004-2009.xlsx]TIPS!R777C76</stp>
        <tr r="BX777" s="1"/>
      </tp>
      <tp>
        <v>1.12578</v>
        <stp/>
        <stp>##V3_BDHV12</stp>
        <stp>912828BW9 Govt</stp>
        <stp>IDX_RATIO</stp>
        <stp>10/24/2007</stp>
        <stp>10/24/2007</stp>
        <stp>[Fixed Income  Prices 2004-2009.xlsx]TIPS!R851C56</stp>
        <tr r="BD851" s="1"/>
      </tp>
      <tp>
        <v>1.1079699999999999</v>
        <stp/>
        <stp>##V3_BDHV12</stp>
        <stp>912828CP3 Govt</stp>
        <stp>IDX_RATIO</stp>
        <stp>12/26/2007</stp>
        <stp>12/26/2007</stp>
        <stp>[Fixed Income  Prices 2004-2009.xlsx]TIPS!R896C64</stp>
        <tr r="BL896" s="1"/>
      </tp>
      <tp>
        <v>1.0086200000000001</v>
        <stp/>
        <stp>##V3_BDHV12</stp>
        <stp>912828JE1 Govt</stp>
        <stp>IDX_RATIO</stp>
        <stp>12/19/2008</stp>
        <stp>12/19/2008</stp>
        <stp>[Fixed Income  Prices 2004-2009.xlsx]TIPS!R120C96</stp>
        <tr r="CR120" s="1"/>
      </tp>
      <tp>
        <v>1.1325799999999999</v>
        <stp/>
        <stp>##V3_BDHV12</stp>
        <stp>912828BD1 Govt</stp>
        <stp>IDX_RATIO</stp>
        <stp>10/24/2007</stp>
        <stp>10/24/2007</stp>
        <stp>[Fixed Income  Prices 2004-2009.xlsx]TIPS!R851C52</stp>
        <tr r="AZ851" s="1"/>
      </tp>
      <tp>
        <v>1.0922000000000001</v>
        <stp/>
        <stp>##V3_BDHV12</stp>
        <stp>912828FB1 Govt</stp>
        <stp>IDX_RATIO</stp>
        <stp>12/29/2008</stp>
        <stp>12/29/2008</stp>
        <stp>[Fixed Income  Prices 2004-2009.xlsx]TIPS!R704C32</stp>
        <tr r="AF704" s="1"/>
      </tp>
      <tp>
        <v>1.00532</v>
        <stp/>
        <stp>##V3_BDHV12</stp>
        <stp>912828JE1 Govt</stp>
        <stp>IDX_RATIO</stp>
        <stp>12/29/2008</stp>
        <stp>12/29/2008</stp>
        <stp>[Fixed Income  Prices 2004-2009.xlsx]TIPS!R126C96</stp>
        <tr r="CR126" s="1"/>
      </tp>
      <tp>
        <v>1.03416</v>
        <stp/>
        <stp>##V3_BDHV12</stp>
        <stp>912828FL9 Govt</stp>
        <stp>IDX_RATIO</stp>
        <stp>12/26/2007</stp>
        <stp>12/26/2007</stp>
        <stp>[Fixed Income  Prices 2004-2009.xlsx]TIPS!R384C80</stp>
        <tr r="CB384" s="1"/>
      </tp>
      <tp>
        <v>1.0356300000000001</v>
        <stp/>
        <stp>##V3_BDHV12</stp>
        <stp>912828GD6 Govt</stp>
        <stp>IDX_RATIO</stp>
        <stp>12/26/2007</stp>
        <stp>12/26/2007</stp>
        <stp>[Fixed Income  Prices 2004-2009.xlsx]TIPS!R254C84</stp>
        <tr r="CF254" s="1"/>
      </tp>
      <tp>
        <v>1.16157</v>
        <stp/>
        <stp>##V3_BDHV12</stp>
        <stp>912828AF7 Govt</stp>
        <stp>IDX_RATIO</stp>
        <stp>12/26/2007</stp>
        <stp>12/26/2007</stp>
        <stp>[Fixed Income  Prices 2004-2009.xlsx]TIPS!R896C44</stp>
        <tr r="AR896" s="1"/>
      </tp>
      <tp>
        <v>1.0058499999999999</v>
        <stp/>
        <stp>##V3_BDHV12</stp>
        <stp>912828FL9 Govt</stp>
        <stp>IDX_RATIO</stp>
        <stp>11/24/2006</stp>
        <stp>11/24/2006</stp>
        <stp>[Fixed Income  Prices 2004-2009.xlsx]TIPS!R101C80</stp>
        <tr r="CB101" s="1"/>
      </tp>
      <tp>
        <v>1.1267</v>
        <stp/>
        <stp>##V3_BDHV12</stp>
        <stp>912828BW9 Govt</stp>
        <stp>IDX_RATIO</stp>
        <stp>11/15/2007</stp>
        <stp>11/15/2007</stp>
        <stp>[Fixed Income  Prices 2004-2009.xlsx]TIPS!R867C56</stp>
        <tr r="BD867" s="1"/>
      </tp>
      <tp>
        <v>1.1335</v>
        <stp/>
        <stp>##V3_BDHV12</stp>
        <stp>912828BD1 Govt</stp>
        <stp>IDX_RATIO</stp>
        <stp>11/15/2007</stp>
        <stp>11/15/2007</stp>
        <stp>[Fixed Income  Prices 2004-2009.xlsx]TIPS!R867C52</stp>
        <tr r="AZ867" s="1"/>
      </tp>
      <tp>
        <v>1.0382</v>
        <stp/>
        <stp>##V3_BDHV12</stp>
        <stp>912828HN3 Govt</stp>
        <stp>IDX_RATIO</stp>
        <stp>12/19/2008</stp>
        <stp>12/19/2008</stp>
        <stp>[Fixed Income  Prices 2004-2009.xlsx]TIPS!R251C92</stp>
        <tr r="CN251" s="1"/>
      </tp>
      <tp>
        <v>1.09579</v>
        <stp/>
        <stp>##V3_BDHV12</stp>
        <stp>912828FB1 Govt</stp>
        <stp>IDX_RATIO</stp>
        <stp>12/19/2008</stp>
        <stp>12/19/2008</stp>
        <stp>[Fixed Income  Prices 2004-2009.xlsx]TIPS!R698C32</stp>
        <tr r="AF698" s="1"/>
      </tp>
      <tp>
        <v>1.0347999999999999</v>
        <stp/>
        <stp>##V3_BDHV12</stp>
        <stp>912828HN3 Govt</stp>
        <stp>IDX_RATIO</stp>
        <stp>12/29/2008</stp>
        <stp>12/29/2008</stp>
        <stp>[Fixed Income  Prices 2004-2009.xlsx]TIPS!R257C92</stp>
        <tr r="CN257" s="1"/>
      </tp>
      <tp>
        <v>1.10355</v>
        <stp/>
        <stp>##V3_BDHV12</stp>
        <stp>912828CP3 Govt</stp>
        <stp>IDX_RATIO</stp>
        <stp>10/24/2007</stp>
        <stp>10/24/2007</stp>
        <stp>[Fixed Income  Prices 2004-2009.xlsx]TIPS!R851C64</stp>
        <tr r="BL851" s="1"/>
      </tp>
      <tp>
        <v>1.1303000000000001</v>
        <stp/>
        <stp>##V3_BDHV12</stp>
        <stp>912828BW9 Govt</stp>
        <stp>IDX_RATIO</stp>
        <stp>12/26/2007</stp>
        <stp>12/26/2007</stp>
        <stp>[Fixed Income  Prices 2004-2009.xlsx]TIPS!R896C56</stp>
        <tr r="BD896" s="1"/>
      </tp>
      <tp>
        <v>1.03149</v>
        <stp/>
        <stp>##V3_BDHV12</stp>
        <stp>912828GD6 Govt</stp>
        <stp>IDX_RATIO</stp>
        <stp>10/24/2007</stp>
        <stp>10/24/2007</stp>
        <stp>[Fixed Income  Prices 2004-2009.xlsx]TIPS!R209C84</stp>
        <tr r="CF209" s="1"/>
      </tp>
      <tp>
        <v>1.15693</v>
        <stp/>
        <stp>##V3_BDHV12</stp>
        <stp>912828AF7 Govt</stp>
        <stp>IDX_RATIO</stp>
        <stp>10/24/2007</stp>
        <stp>10/24/2007</stp>
        <stp>[Fixed Income  Prices 2004-2009.xlsx]TIPS!R851C44</stp>
        <tr r="AR851" s="1"/>
      </tp>
      <tp>
        <v>1.13713</v>
        <stp/>
        <stp>##V3_BDHV12</stp>
        <stp>912828BD1 Govt</stp>
        <stp>IDX_RATIO</stp>
        <stp>12/26/2007</stp>
        <stp>12/26/2007</stp>
        <stp>[Fixed Income  Prices 2004-2009.xlsx]TIPS!R896C52</stp>
        <tr r="AZ896" s="1"/>
      </tp>
      <tp>
        <v>1.03003</v>
        <stp/>
        <stp>##V3_BDHV12</stp>
        <stp>912828FL9 Govt</stp>
        <stp>IDX_RATIO</stp>
        <stp>10/24/2007</stp>
        <stp>10/24/2007</stp>
        <stp>[Fixed Income  Prices 2004-2009.xlsx]TIPS!R339C80</stp>
        <tr r="CB339" s="1"/>
      </tp>
      <tp>
        <v>1.00769</v>
        <stp/>
        <stp>##V3_BDHV12</stp>
        <stp>912828GX2 Govt</stp>
        <stp>IDX_RATIO</stp>
        <stp>12/26/2007</stp>
        <stp>12/26/2007</stp>
        <stp>[Fixed Income  Prices 2004-2009.xlsx]TIPS!R124C88</stp>
        <tr r="CJ124" s="1"/>
      </tp>
      <tp>
        <v>1.1044499999999999</v>
        <stp/>
        <stp>##V3_BDHV12</stp>
        <stp>912828CP3 Govt</stp>
        <stp>IDX_RATIO</stp>
        <stp>11/15/2007</stp>
        <stp>11/15/2007</stp>
        <stp>[Fixed Income  Prices 2004-2009.xlsx]TIPS!R867C64</stp>
        <tr r="BL867" s="1"/>
      </tp>
      <tp>
        <v>1.03233</v>
        <stp/>
        <stp>##V3_BDHV12</stp>
        <stp>912828GD6 Govt</stp>
        <stp>IDX_RATIO</stp>
        <stp>11/15/2007</stp>
        <stp>11/15/2007</stp>
        <stp>[Fixed Income  Prices 2004-2009.xlsx]TIPS!R225C84</stp>
        <tr r="CF225" s="1"/>
      </tp>
      <tp>
        <v>1.15787</v>
        <stp/>
        <stp>##V3_BDHV12</stp>
        <stp>912828AF7 Govt</stp>
        <stp>IDX_RATIO</stp>
        <stp>11/15/2007</stp>
        <stp>11/15/2007</stp>
        <stp>[Fixed Income  Prices 2004-2009.xlsx]TIPS!R867C44</stp>
        <tr r="AR867" s="1"/>
      </tp>
      <tp>
        <v>1.0308600000000001</v>
        <stp/>
        <stp>##V3_BDHV12</stp>
        <stp>912828FL9 Govt</stp>
        <stp>IDX_RATIO</stp>
        <stp>11/15/2007</stp>
        <stp>11/15/2007</stp>
        <stp>[Fixed Income  Prices 2004-2009.xlsx]TIPS!R355C80</stp>
        <tr r="CB355" s="1"/>
      </tp>
      <tp>
        <v>1.00013</v>
        <stp/>
        <stp>##V3_BDHV12</stp>
        <stp>912828FL9 Govt</stp>
        <stp>IDX_RATIO</stp>
        <stp>12/27/2006</stp>
        <stp>12/27/2006</stp>
        <stp>[Fixed Income  Prices 2004-2009.xlsx]TIPS!R124C80</stp>
        <tr r="CB124" s="1"/>
      </tp>
      <tp>
        <v>1.00532</v>
        <stp/>
        <stp>##V3_BDHV12</stp>
        <stp>912810FR4 Govt</stp>
        <stp>IDX_RATIO</stp>
        <stp>11/1/2004</stp>
        <stp>11/1/2004</stp>
        <stp>[Fixed Income  Prices 2004-2009.xlsx]TIPS!R73C108</stp>
        <tr r="DD73" s="1"/>
      </tp>
      <tp>
        <v>1.0047900000000001</v>
        <stp/>
        <stp>##V3_BDHV12</stp>
        <stp>912810FR4 Govt</stp>
        <stp>IDX_RATIO</stp>
        <stp>10/1/2004</stp>
        <stp>10/1/2004</stp>
        <stp>[Fixed Income  Prices 2004-2009.xlsx]TIPS!R52C108</stp>
        <tr r="DD52" s="1"/>
      </tp>
      <tp>
        <v>1.00539</v>
        <stp/>
        <stp>##V3_BDHV12</stp>
        <stp>912810FR4 Govt</stp>
        <stp>IDX_RATIO</stp>
        <stp>11/2/2004</stp>
        <stp>11/2/2004</stp>
        <stp>[Fixed Income  Prices 2004-2009.xlsx]TIPS!R74C108</stp>
        <tr r="DD74" s="1"/>
      </tp>
      <tp>
        <v>1.00546</v>
        <stp/>
        <stp>##V3_BDHV12</stp>
        <stp>912810FR4 Govt</stp>
        <stp>IDX_RATIO</stp>
        <stp>11/3/2004</stp>
        <stp>11/3/2004</stp>
        <stp>[Fixed Income  Prices 2004-2009.xlsx]TIPS!R75C108</stp>
        <tr r="DD75" s="1"/>
      </tp>
      <tp>
        <v>1.00553</v>
        <stp/>
        <stp>##V3_BDHV12</stp>
        <stp>912810FR4 Govt</stp>
        <stp>IDX_RATIO</stp>
        <stp>11/4/2004</stp>
        <stp>11/4/2004</stp>
        <stp>[Fixed Income  Prices 2004-2009.xlsx]TIPS!R76C108</stp>
        <tr r="DD76" s="1"/>
      </tp>
      <tp>
        <v>1.0048900000000001</v>
        <stp/>
        <stp>##V3_BDHV12</stp>
        <stp>912810FR4 Govt</stp>
        <stp>IDX_RATIO</stp>
        <stp>10/7/2004</stp>
        <stp>10/7/2004</stp>
        <stp>[Fixed Income  Prices 2004-2009.xlsx]TIPS!R56C108</stp>
        <tr r="DD56" s="1"/>
      </tp>
      <tp>
        <v>1.0056099999999999</v>
        <stp/>
        <stp>##V3_BDHV12</stp>
        <stp>912810FR4 Govt</stp>
        <stp>IDX_RATIO</stp>
        <stp>11/5/2004</stp>
        <stp>11/5/2004</stp>
        <stp>[Fixed Income  Prices 2004-2009.xlsx]TIPS!R77C108</stp>
        <tr r="DD77" s="1"/>
      </tp>
      <tp>
        <v>1.00488</v>
        <stp/>
        <stp>##V3_BDHV12</stp>
        <stp>912810FR4 Govt</stp>
        <stp>IDX_RATIO</stp>
        <stp>10/6/2004</stp>
        <stp>10/6/2004</stp>
        <stp>[Fixed Income  Prices 2004-2009.xlsx]TIPS!R55C108</stp>
        <tr r="DD55" s="1"/>
      </tp>
      <tp>
        <v>1.0048600000000001</v>
        <stp/>
        <stp>##V3_BDHV12</stp>
        <stp>912810FR4 Govt</stp>
        <stp>IDX_RATIO</stp>
        <stp>10/5/2004</stp>
        <stp>10/5/2004</stp>
        <stp>[Fixed Income  Prices 2004-2009.xlsx]TIPS!R54C108</stp>
        <tr r="DD54" s="1"/>
      </tp>
      <tp>
        <v>1.00484</v>
        <stp/>
        <stp>##V3_BDHV12</stp>
        <stp>912810FR4 Govt</stp>
        <stp>IDX_RATIO</stp>
        <stp>10/4/2004</stp>
        <stp>10/4/2004</stp>
        <stp>[Fixed Income  Prices 2004-2009.xlsx]TIPS!R53C108</stp>
        <tr r="DD53" s="1"/>
      </tp>
      <tp>
        <v>1.0058199999999999</v>
        <stp/>
        <stp>##V3_BDHV12</stp>
        <stp>912810FR4 Govt</stp>
        <stp>IDX_RATIO</stp>
        <stp>11/8/2004</stp>
        <stp>11/8/2004</stp>
        <stp>[Fixed Income  Prices 2004-2009.xlsx]TIPS!R78C108</stp>
        <tr r="DD78" s="1"/>
      </tp>
      <tp>
        <v>1.00589</v>
        <stp/>
        <stp>##V3_BDHV12</stp>
        <stp>912810FR4 Govt</stp>
        <stp>IDX_RATIO</stp>
        <stp>11/9/2004</stp>
        <stp>11/9/2004</stp>
        <stp>[Fixed Income  Prices 2004-2009.xlsx]TIPS!R79C108</stp>
        <tr r="DD79" s="1"/>
      </tp>
      <tp>
        <v>1.00847</v>
        <stp/>
        <stp>##V3_BDHV12</stp>
        <stp>912810FR4 Govt</stp>
        <stp>IDX_RATIO</stp>
        <stp>12/7/2004</stp>
        <stp>12/7/2004</stp>
        <stp>[Fixed Income  Prices 2004-2009.xlsx]TIPS!R99C108</stp>
        <tr r="DD99" s="1"/>
      </tp>
      <tp>
        <v>1.0083</v>
        <stp/>
        <stp>##V3_BDHV12</stp>
        <stp>912810FR4 Govt</stp>
        <stp>IDX_RATIO</stp>
        <stp>12/6/2004</stp>
        <stp>12/6/2004</stp>
        <stp>[Fixed Income  Prices 2004-2009.xlsx]TIPS!R98C108</stp>
        <tr r="DD98" s="1"/>
      </tp>
      <tp>
        <v>1.00491</v>
        <stp/>
        <stp>##V3_BDHV12</stp>
        <stp>912810FR4 Govt</stp>
        <stp>IDX_RATIO</stp>
        <stp>10/8/2004</stp>
        <stp>10/8/2004</stp>
        <stp>[Fixed Income  Prices 2004-2009.xlsx]TIPS!R57C108</stp>
        <tr r="DD57" s="1"/>
      </tp>
      <tp>
        <v>1.0074399999999999</v>
        <stp/>
        <stp>##V3_BDHV12</stp>
        <stp>912810FR4 Govt</stp>
        <stp>IDX_RATIO</stp>
        <stp>12/1/2004</stp>
        <stp>12/1/2004</stp>
        <stp>[Fixed Income  Prices 2004-2009.xlsx]TIPS!R95C108</stp>
        <tr r="DD95" s="1"/>
      </tp>
      <tp>
        <v>1.00779</v>
        <stp/>
        <stp>##V3_BDHV12</stp>
        <stp>912810FR4 Govt</stp>
        <stp>IDX_RATIO</stp>
        <stp>12/3/2004</stp>
        <stp>12/3/2004</stp>
        <stp>[Fixed Income  Prices 2004-2009.xlsx]TIPS!R97C108</stp>
        <tr r="DD97" s="1"/>
      </tp>
      <tp>
        <v>1.00762</v>
        <stp/>
        <stp>##V3_BDHV12</stp>
        <stp>912810FR4 Govt</stp>
        <stp>IDX_RATIO</stp>
        <stp>12/2/2004</stp>
        <stp>12/2/2004</stp>
        <stp>[Fixed Income  Prices 2004-2009.xlsx]TIPS!R96C108</stp>
        <tr r="DD96" s="1"/>
      </tp>
      <tp>
        <v>1.06928</v>
        <stp/>
        <stp>##V3_BDHV12</stp>
        <stp>912828GD6 Govt</stp>
        <stp>IDX_RATIO</stp>
        <stp>1/8/2009</stp>
        <stp>1/8/2009</stp>
        <stp>[Fixed Income  Prices 2004-2009.xlsx]TIPS!R525C84</stp>
        <tr r="CF525" s="1"/>
      </tp>
      <tp>
        <v>1.0686199999999999</v>
        <stp/>
        <stp>##V3_BDHV12</stp>
        <stp>912828GD6 Govt</stp>
        <stp>IDX_RATIO</stp>
        <stp>1/9/2009</stp>
        <stp>1/9/2009</stp>
        <stp>[Fixed Income  Prices 2004-2009.xlsx]TIPS!R526C84</stp>
        <tr r="CF526" s="1"/>
      </tp>
      <tp>
        <v>1.0732600000000001</v>
        <stp/>
        <stp>##V3_BDHV12</stp>
        <stp>912828GD6 Govt</stp>
        <stp>IDX_RATIO</stp>
        <stp>1/2/2009</stp>
        <stp>1/2/2009</stp>
        <stp>[Fixed Income  Prices 2004-2009.xlsx]TIPS!R521C84</stp>
        <tr r="CF521" s="1"/>
      </tp>
      <tp>
        <v>1.0739300000000001</v>
        <stp/>
        <stp>##V3_BDHV12</stp>
        <stp>912828GD6 Govt</stp>
        <stp>IDX_RATIO</stp>
        <stp>1/1/2009</stp>
        <stp>1/1/2009</stp>
        <stp>[Fixed Income  Prices 2004-2009.xlsx]TIPS!R520C84</stp>
        <tr r="CF520" s="1"/>
      </tp>
      <tp>
        <v>1.0706100000000001</v>
        <stp/>
        <stp>##V3_BDHV12</stp>
        <stp>912828GD6 Govt</stp>
        <stp>IDX_RATIO</stp>
        <stp>1/6/2009</stp>
        <stp>1/6/2009</stp>
        <stp>[Fixed Income  Prices 2004-2009.xlsx]TIPS!R523C84</stp>
        <tr r="CF523" s="1"/>
      </tp>
      <tp>
        <v>1.06995</v>
        <stp/>
        <stp>##V3_BDHV12</stp>
        <stp>912828GD6 Govt</stp>
        <stp>IDX_RATIO</stp>
        <stp>1/7/2009</stp>
        <stp>1/7/2009</stp>
        <stp>[Fixed Income  Prices 2004-2009.xlsx]TIPS!R524C84</stp>
        <tr r="CF524" s="1"/>
      </tp>
      <tp>
        <v>1.0712699999999999</v>
        <stp/>
        <stp>##V3_BDHV12</stp>
        <stp>912828GD6 Govt</stp>
        <stp>IDX_RATIO</stp>
        <stp>1/5/2009</stp>
        <stp>1/5/2009</stp>
        <stp>[Fixed Income  Prices 2004-2009.xlsx]TIPS!R522C84</stp>
        <tr r="CF522" s="1"/>
      </tp>
      <tp>
        <v>1.1086199999999999</v>
        <stp/>
        <stp>##V3_BDHV12</stp>
        <stp>912828EA4 Govt</stp>
        <stp>IDX_RATIO</stp>
        <stp>1/8/2009</stp>
        <stp>1/8/2009</stp>
        <stp>[Fixed Income  Prices 2004-2009.xlsx]TIPS!R913C72</stp>
        <tr r="BT913" s="1"/>
      </tp>
      <tp>
        <v>1.1079300000000001</v>
        <stp/>
        <stp>##V3_BDHV12</stp>
        <stp>912828EA4 Govt</stp>
        <stp>IDX_RATIO</stp>
        <stp>1/9/2009</stp>
        <stp>1/9/2009</stp>
        <stp>[Fixed Income  Prices 2004-2009.xlsx]TIPS!R914C72</stp>
        <tr r="BT914" s="1"/>
      </tp>
      <tp>
        <v>1.1127400000000001</v>
        <stp/>
        <stp>##V3_BDHV12</stp>
        <stp>912828EA4 Govt</stp>
        <stp>IDX_RATIO</stp>
        <stp>1/2/2009</stp>
        <stp>1/2/2009</stp>
        <stp>[Fixed Income  Prices 2004-2009.xlsx]TIPS!R909C72</stp>
        <tr r="BT909" s="1"/>
      </tp>
      <tp>
        <v>1.1134299999999999</v>
        <stp/>
        <stp>##V3_BDHV12</stp>
        <stp>912828EA4 Govt</stp>
        <stp>IDX_RATIO</stp>
        <stp>1/1/2009</stp>
        <stp>1/1/2009</stp>
        <stp>[Fixed Income  Prices 2004-2009.xlsx]TIPS!R908C72</stp>
        <tr r="BT908" s="1"/>
      </tp>
      <tp>
        <v>1.10999</v>
        <stp/>
        <stp>##V3_BDHV12</stp>
        <stp>912828EA4 Govt</stp>
        <stp>IDX_RATIO</stp>
        <stp>1/6/2009</stp>
        <stp>1/6/2009</stp>
        <stp>[Fixed Income  Prices 2004-2009.xlsx]TIPS!R911C72</stp>
        <tr r="BT911" s="1"/>
      </tp>
      <tp>
        <v>1.1093</v>
        <stp/>
        <stp>##V3_BDHV12</stp>
        <stp>912828EA4 Govt</stp>
        <stp>IDX_RATIO</stp>
        <stp>1/7/2009</stp>
        <stp>1/7/2009</stp>
        <stp>[Fixed Income  Prices 2004-2009.xlsx]TIPS!R912C72</stp>
        <tr r="BT912" s="1"/>
      </tp>
      <tp>
        <v>1.1106799999999999</v>
        <stp/>
        <stp>##V3_BDHV12</stp>
        <stp>912828EA4 Govt</stp>
        <stp>IDX_RATIO</stp>
        <stp>1/5/2009</stp>
        <stp>1/5/2009</stp>
        <stp>[Fixed Income  Prices 2004-2009.xlsx]TIPS!R910C72</stp>
        <tr r="BT910" s="1"/>
      </tp>
      <tp>
        <v>1.0724</v>
        <stp/>
        <stp>##V3_BDHV12</stp>
        <stp>912828FL9 Govt</stp>
        <stp>IDX_RATIO</stp>
        <stp>1/1/2009</stp>
        <stp>1/1/2009</stp>
        <stp>[Fixed Income  Prices 2004-2009.xlsx]TIPS!R650C80</stp>
        <tr r="CB650" s="1"/>
      </tp>
      <tp>
        <v>1.0717399999999999</v>
        <stp/>
        <stp>##V3_BDHV12</stp>
        <stp>912828FL9 Govt</stp>
        <stp>IDX_RATIO</stp>
        <stp>1/2/2009</stp>
        <stp>1/2/2009</stp>
        <stp>[Fixed Income  Prices 2004-2009.xlsx]TIPS!R651C80</stp>
        <tr r="CB651" s="1"/>
      </tp>
      <tp>
        <v>1.06975</v>
        <stp/>
        <stp>##V3_BDHV12</stp>
        <stp>912828FL9 Govt</stp>
        <stp>IDX_RATIO</stp>
        <stp>1/5/2009</stp>
        <stp>1/5/2009</stp>
        <stp>[Fixed Income  Prices 2004-2009.xlsx]TIPS!R652C80</stp>
        <tr r="CB652" s="1"/>
      </tp>
      <tp>
        <v>1.06843</v>
        <stp/>
        <stp>##V3_BDHV12</stp>
        <stp>912828FL9 Govt</stp>
        <stp>IDX_RATIO</stp>
        <stp>1/7/2009</stp>
        <stp>1/7/2009</stp>
        <stp>[Fixed Income  Prices 2004-2009.xlsx]TIPS!R654C80</stp>
        <tr r="CB654" s="1"/>
      </tp>
      <tp>
        <v>1.0690900000000001</v>
        <stp/>
        <stp>##V3_BDHV12</stp>
        <stp>912828FL9 Govt</stp>
        <stp>IDX_RATIO</stp>
        <stp>1/6/2009</stp>
        <stp>1/6/2009</stp>
        <stp>[Fixed Income  Prices 2004-2009.xlsx]TIPS!R653C80</stp>
        <tr r="CB653" s="1"/>
      </tp>
      <tp>
        <v>1.0670999999999999</v>
        <stp/>
        <stp>##V3_BDHV12</stp>
        <stp>912828FL9 Govt</stp>
        <stp>IDX_RATIO</stp>
        <stp>1/9/2009</stp>
        <stp>1/9/2009</stp>
        <stp>[Fixed Income  Prices 2004-2009.xlsx]TIPS!R656C80</stp>
        <tr r="CB656" s="1"/>
      </tp>
      <tp>
        <v>1.06776</v>
        <stp/>
        <stp>##V3_BDHV12</stp>
        <stp>912828FL9 Govt</stp>
        <stp>IDX_RATIO</stp>
        <stp>1/8/2009</stp>
        <stp>1/8/2009</stp>
        <stp>[Fixed Income  Prices 2004-2009.xlsx]TIPS!R655C80</stp>
        <tr r="CB655" s="1"/>
      </tp>
      <tp>
        <v>1.04495</v>
        <stp/>
        <stp>##V3_BDHV12</stp>
        <stp>912828GX2 Govt</stp>
        <stp>IDX_RATIO</stp>
        <stp>1/1/2009</stp>
        <stp>1/1/2009</stp>
        <stp>[Fixed Income  Prices 2004-2009.xlsx]TIPS!R390C88</stp>
        <tr r="CJ390" s="1"/>
      </tp>
      <tp>
        <v>1.0443100000000001</v>
        <stp/>
        <stp>##V3_BDHV12</stp>
        <stp>912828GX2 Govt</stp>
        <stp>IDX_RATIO</stp>
        <stp>1/2/2009</stp>
        <stp>1/2/2009</stp>
        <stp>[Fixed Income  Prices 2004-2009.xlsx]TIPS!R391C88</stp>
        <tr r="CJ391" s="1"/>
      </tp>
      <tp>
        <v>1.04237</v>
        <stp/>
        <stp>##V3_BDHV12</stp>
        <stp>912828GX2 Govt</stp>
        <stp>IDX_RATIO</stp>
        <stp>1/5/2009</stp>
        <stp>1/5/2009</stp>
        <stp>[Fixed Income  Prices 2004-2009.xlsx]TIPS!R392C88</stp>
        <tr r="CJ392" s="1"/>
      </tp>
      <tp>
        <v>1.04108</v>
        <stp/>
        <stp>##V3_BDHV12</stp>
        <stp>912828GX2 Govt</stp>
        <stp>IDX_RATIO</stp>
        <stp>1/7/2009</stp>
        <stp>1/7/2009</stp>
        <stp>[Fixed Income  Prices 2004-2009.xlsx]TIPS!R394C88</stp>
        <tr r="CJ394" s="1"/>
      </tp>
      <tp>
        <v>1.04172</v>
        <stp/>
        <stp>##V3_BDHV12</stp>
        <stp>912828GX2 Govt</stp>
        <stp>IDX_RATIO</stp>
        <stp>1/6/2009</stp>
        <stp>1/6/2009</stp>
        <stp>[Fixed Income  Prices 2004-2009.xlsx]TIPS!R393C88</stp>
        <tr r="CJ393" s="1"/>
      </tp>
      <tp>
        <v>1.03979</v>
        <stp/>
        <stp>##V3_BDHV12</stp>
        <stp>912828GX2 Govt</stp>
        <stp>IDX_RATIO</stp>
        <stp>1/9/2009</stp>
        <stp>1/9/2009</stp>
        <stp>[Fixed Income  Prices 2004-2009.xlsx]TIPS!R396C88</stp>
        <tr r="CJ396" s="1"/>
      </tp>
      <tp>
        <v>1.04043</v>
        <stp/>
        <stp>##V3_BDHV12</stp>
        <stp>912828GX2 Govt</stp>
        <stp>IDX_RATIO</stp>
        <stp>1/8/2009</stp>
        <stp>1/8/2009</stp>
        <stp>[Fixed Income  Prices 2004-2009.xlsx]TIPS!R395C88</stp>
        <tr r="CJ395" s="1"/>
      </tp>
      <tp>
        <v>1.0202</v>
        <stp/>
        <stp>##V3_BDHV12</stp>
        <stp>912828HW3 Govt</stp>
        <stp>IDX_RATIO</stp>
        <stp>1/8/2009</stp>
        <stp>1/8/2009</stp>
        <stp>[Fixed Income  Prices 2004-2009.xlsx]TIPS!R191C48</stp>
        <tr r="AV191" s="1"/>
      </tp>
      <tp>
        <v>1.0195700000000001</v>
        <stp/>
        <stp>##V3_BDHV12</stp>
        <stp>912828HW3 Govt</stp>
        <stp>IDX_RATIO</stp>
        <stp>1/9/2009</stp>
        <stp>1/9/2009</stp>
        <stp>[Fixed Income  Prices 2004-2009.xlsx]TIPS!R192C48</stp>
        <tr r="AV192" s="1"/>
      </tp>
      <tp>
        <v>1.0214700000000001</v>
        <stp/>
        <stp>##V3_BDHV12</stp>
        <stp>912828HW3 Govt</stp>
        <stp>IDX_RATIO</stp>
        <stp>1/6/2009</stp>
        <stp>1/6/2009</stp>
        <stp>[Fixed Income  Prices 2004-2009.xlsx]TIPS!R189C48</stp>
        <tr r="AV189" s="1"/>
      </tp>
      <tp>
        <v>1.02084</v>
        <stp/>
        <stp>##V3_BDHV12</stp>
        <stp>912828HW3 Govt</stp>
        <stp>IDX_RATIO</stp>
        <stp>1/7/2009</stp>
        <stp>1/7/2009</stp>
        <stp>[Fixed Income  Prices 2004-2009.xlsx]TIPS!R190C48</stp>
        <tr r="AV190" s="1"/>
      </tp>
      <tp>
        <v>1.0221</v>
        <stp/>
        <stp>##V3_BDHV12</stp>
        <stp>912828HW3 Govt</stp>
        <stp>IDX_RATIO</stp>
        <stp>1/5/2009</stp>
        <stp>1/5/2009</stp>
        <stp>[Fixed Income  Prices 2004-2009.xlsx]TIPS!R188C48</stp>
        <tr r="AV188" s="1"/>
      </tp>
      <tp>
        <v>1.024</v>
        <stp/>
        <stp>##V3_BDHV12</stp>
        <stp>912828HW3 Govt</stp>
        <stp>IDX_RATIO</stp>
        <stp>1/2/2009</stp>
        <stp>1/2/2009</stp>
        <stp>[Fixed Income  Prices 2004-2009.xlsx]TIPS!R187C48</stp>
        <tr r="AV187" s="1"/>
      </tp>
      <tp>
        <v>1.0246299999999999</v>
        <stp/>
        <stp>##V3_BDHV12</stp>
        <stp>912828HW3 Govt</stp>
        <stp>IDX_RATIO</stp>
        <stp>1/1/2009</stp>
        <stp>1/1/2009</stp>
        <stp>[Fixed Income  Prices 2004-2009.xlsx]TIPS!R186C48</stp>
        <tr r="AV186" s="1"/>
      </tp>
      <tp>
        <v>0.99997999999999998</v>
        <stp/>
        <stp>##V3_BDHV12</stp>
        <stp>912828JE1 Govt</stp>
        <stp>IDX_RATIO</stp>
        <stp>1/8/2009</stp>
        <stp>1/8/2009</stp>
        <stp>[Fixed Income  Prices 2004-2009.xlsx]TIPS!R134C96</stp>
        <tr r="CR134" s="1"/>
      </tp>
      <tp>
        <v>1.0857300000000001</v>
        <stp/>
        <stp>##V3_BDHV12</stp>
        <stp>912828FB1 Govt</stp>
        <stp>IDX_RATIO</stp>
        <stp>1/9/2009</stp>
        <stp>1/9/2009</stp>
        <stp>[Fixed Income  Prices 2004-2009.xlsx]TIPS!R713C32</stp>
        <tr r="AF713" s="1"/>
      </tp>
      <tp>
        <v>0.99936000000000003</v>
        <stp/>
        <stp>##V3_BDHV12</stp>
        <stp>912828JE1 Govt</stp>
        <stp>IDX_RATIO</stp>
        <stp>1/9/2009</stp>
        <stp>1/9/2009</stp>
        <stp>[Fixed Income  Prices 2004-2009.xlsx]TIPS!R135C96</stp>
        <tr r="CR135" s="1"/>
      </tp>
      <tp>
        <v>1.0864</v>
        <stp/>
        <stp>##V3_BDHV12</stp>
        <stp>912828FB1 Govt</stp>
        <stp>IDX_RATIO</stp>
        <stp>1/8/2009</stp>
        <stp>1/8/2009</stp>
        <stp>[Fixed Income  Prices 2004-2009.xlsx]TIPS!R712C32</stp>
        <tr r="AF712" s="1"/>
      </tp>
      <tp>
        <v>1.0043299999999999</v>
        <stp/>
        <stp>##V3_BDHV12</stp>
        <stp>912828JE1 Govt</stp>
        <stp>IDX_RATIO</stp>
        <stp>1/1/2009</stp>
        <stp>1/1/2009</stp>
        <stp>[Fixed Income  Prices 2004-2009.xlsx]TIPS!R129C96</stp>
        <tr r="CR129" s="1"/>
      </tp>
      <tp>
        <v>1.0911200000000001</v>
        <stp/>
        <stp>##V3_BDHV12</stp>
        <stp>912828FB1 Govt</stp>
        <stp>IDX_RATIO</stp>
        <stp>1/1/2009</stp>
        <stp>1/1/2009</stp>
        <stp>[Fixed Income  Prices 2004-2009.xlsx]TIPS!R707C32</stp>
        <tr r="AF707" s="1"/>
      </tp>
      <tp>
        <v>1.0904499999999999</v>
        <stp/>
        <stp>##V3_BDHV12</stp>
        <stp>912828FB1 Govt</stp>
        <stp>IDX_RATIO</stp>
        <stp>1/2/2009</stp>
        <stp>1/2/2009</stp>
        <stp>[Fixed Income  Prices 2004-2009.xlsx]TIPS!R708C32</stp>
        <tr r="AF708" s="1"/>
      </tp>
      <tp>
        <v>1.0037100000000001</v>
        <stp/>
        <stp>##V3_BDHV12</stp>
        <stp>912828JE1 Govt</stp>
        <stp>IDX_RATIO</stp>
        <stp>1/2/2009</stp>
        <stp>1/2/2009</stp>
        <stp>[Fixed Income  Prices 2004-2009.xlsx]TIPS!R130C96</stp>
        <tr r="CR130" s="1"/>
      </tp>
      <tp>
        <v>1.0884199999999999</v>
        <stp/>
        <stp>##V3_BDHV12</stp>
        <stp>912828FB1 Govt</stp>
        <stp>IDX_RATIO</stp>
        <stp>1/5/2009</stp>
        <stp>1/5/2009</stp>
        <stp>[Fixed Income  Prices 2004-2009.xlsx]TIPS!R709C32</stp>
        <tr r="AF709" s="1"/>
      </tp>
      <tp>
        <v>1.0018400000000001</v>
        <stp/>
        <stp>##V3_BDHV12</stp>
        <stp>912828JE1 Govt</stp>
        <stp>IDX_RATIO</stp>
        <stp>1/5/2009</stp>
        <stp>1/5/2009</stp>
        <stp>[Fixed Income  Prices 2004-2009.xlsx]TIPS!R131C96</stp>
        <tr r="CR131" s="1"/>
      </tp>
      <tp>
        <v>1.00122</v>
        <stp/>
        <stp>##V3_BDHV12</stp>
        <stp>912828JE1 Govt</stp>
        <stp>IDX_RATIO</stp>
        <stp>1/6/2009</stp>
        <stp>1/6/2009</stp>
        <stp>[Fixed Income  Prices 2004-2009.xlsx]TIPS!R132C96</stp>
        <tr r="CR132" s="1"/>
      </tp>
      <tp>
        <v>1.08708</v>
        <stp/>
        <stp>##V3_BDHV12</stp>
        <stp>912828FB1 Govt</stp>
        <stp>IDX_RATIO</stp>
        <stp>1/7/2009</stp>
        <stp>1/7/2009</stp>
        <stp>[Fixed Income  Prices 2004-2009.xlsx]TIPS!R711C32</stp>
        <tr r="AF711" s="1"/>
      </tp>
      <tp>
        <v>1.0005999999999999</v>
        <stp/>
        <stp>##V3_BDHV12</stp>
        <stp>912828JE1 Govt</stp>
        <stp>IDX_RATIO</stp>
        <stp>1/7/2009</stp>
        <stp>1/7/2009</stp>
        <stp>[Fixed Income  Prices 2004-2009.xlsx]TIPS!R133C96</stp>
        <tr r="CR133" s="1"/>
      </tp>
      <tp>
        <v>1.08775</v>
        <stp/>
        <stp>##V3_BDHV12</stp>
        <stp>912828FB1 Govt</stp>
        <stp>IDX_RATIO</stp>
        <stp>1/6/2009</stp>
        <stp>1/6/2009</stp>
        <stp>[Fixed Income  Prices 2004-2009.xlsx]TIPS!R710C32</stp>
        <tr r="AF710" s="1"/>
      </tp>
      <tp>
        <v>1.0331399999999999</v>
        <stp/>
        <stp>##V3_BDHV12</stp>
        <stp>912828HN3 Govt</stp>
        <stp>IDX_RATIO</stp>
        <stp>1/2/2009</stp>
        <stp>1/2/2009</stp>
        <stp>[Fixed Income  Prices 2004-2009.xlsx]TIPS!R261C92</stp>
        <tr r="CN261" s="1"/>
      </tp>
      <tp>
        <v>1.0337799999999999</v>
        <stp/>
        <stp>##V3_BDHV12</stp>
        <stp>912828HN3 Govt</stp>
        <stp>IDX_RATIO</stp>
        <stp>1/1/2009</stp>
        <stp>1/1/2009</stp>
        <stp>[Fixed Income  Prices 2004-2009.xlsx]TIPS!R260C92</stp>
        <tr r="CN260" s="1"/>
      </tp>
      <tp>
        <v>1.0305899999999999</v>
        <stp/>
        <stp>##V3_BDHV12</stp>
        <stp>912828HN3 Govt</stp>
        <stp>IDX_RATIO</stp>
        <stp>1/6/2009</stp>
        <stp>1/6/2009</stp>
        <stp>[Fixed Income  Prices 2004-2009.xlsx]TIPS!R263C92</stp>
        <tr r="CN263" s="1"/>
      </tp>
      <tp>
        <v>1.0299499999999999</v>
        <stp/>
        <stp>##V3_BDHV12</stp>
        <stp>912828HN3 Govt</stp>
        <stp>IDX_RATIO</stp>
        <stp>1/7/2009</stp>
        <stp>1/7/2009</stp>
        <stp>[Fixed Income  Prices 2004-2009.xlsx]TIPS!R264C92</stp>
        <tr r="CN264" s="1"/>
      </tp>
      <tp>
        <v>1.03122</v>
        <stp/>
        <stp>##V3_BDHV12</stp>
        <stp>912828HN3 Govt</stp>
        <stp>IDX_RATIO</stp>
        <stp>1/5/2009</stp>
        <stp>1/5/2009</stp>
        <stp>[Fixed Income  Prices 2004-2009.xlsx]TIPS!R262C92</stp>
        <tr r="CN262" s="1"/>
      </tp>
      <tp>
        <v>1.0293099999999999</v>
        <stp/>
        <stp>##V3_BDHV12</stp>
        <stp>912828HN3 Govt</stp>
        <stp>IDX_RATIO</stp>
        <stp>1/8/2009</stp>
        <stp>1/8/2009</stp>
        <stp>[Fixed Income  Prices 2004-2009.xlsx]TIPS!R265C92</stp>
        <tr r="CN265" s="1"/>
      </tp>
      <tp>
        <v>1.02867</v>
        <stp/>
        <stp>##V3_BDHV12</stp>
        <stp>912828HN3 Govt</stp>
        <stp>IDX_RATIO</stp>
        <stp>1/9/2009</stp>
        <stp>1/9/2009</stp>
        <stp>[Fixed Income  Prices 2004-2009.xlsx]TIPS!R266C92</stp>
        <tr r="CN266" s="1"/>
      </tp>
      <tp>
        <v>1.0666199999999999</v>
        <stp/>
        <stp>##V3_BDHV12</stp>
        <stp>912828GN4 Govt</stp>
        <stp>IDX_RATIO</stp>
        <stp>1/2/2009</stp>
        <stp>1/2/2009</stp>
        <stp>[Fixed Income  Prices 2004-2009.xlsx]TIPS!R448C40</stp>
        <tr r="AN448" s="1"/>
      </tp>
      <tp>
        <v>1.06728</v>
        <stp/>
        <stp>##V3_BDHV12</stp>
        <stp>912828GN4 Govt</stp>
        <stp>IDX_RATIO</stp>
        <stp>1/1/2009</stp>
        <stp>1/1/2009</stp>
        <stp>[Fixed Income  Prices 2004-2009.xlsx]TIPS!R447C40</stp>
        <tr r="AN447" s="1"/>
      </tp>
      <tp>
        <v>1.06332</v>
        <stp/>
        <stp>##V3_BDHV12</stp>
        <stp>912828GN4 Govt</stp>
        <stp>IDX_RATIO</stp>
        <stp>1/7/2009</stp>
        <stp>1/7/2009</stp>
        <stp>[Fixed Income  Prices 2004-2009.xlsx]TIPS!R451C40</stp>
        <tr r="AN451" s="1"/>
      </tp>
      <tp>
        <v>1.0639799999999999</v>
        <stp/>
        <stp>##V3_BDHV12</stp>
        <stp>912828GN4 Govt</stp>
        <stp>IDX_RATIO</stp>
        <stp>1/6/2009</stp>
        <stp>1/6/2009</stp>
        <stp>[Fixed Income  Prices 2004-2009.xlsx]TIPS!R450C40</stp>
        <tr r="AN450" s="1"/>
      </tp>
      <tp>
        <v>1.06464</v>
        <stp/>
        <stp>##V3_BDHV12</stp>
        <stp>912828GN4 Govt</stp>
        <stp>IDX_RATIO</stp>
        <stp>1/5/2009</stp>
        <stp>1/5/2009</stp>
        <stp>[Fixed Income  Prices 2004-2009.xlsx]TIPS!R449C40</stp>
        <tr r="AN449" s="1"/>
      </tp>
      <tp>
        <v>1.0620000000000001</v>
        <stp/>
        <stp>##V3_BDHV12</stp>
        <stp>912828GN4 Govt</stp>
        <stp>IDX_RATIO</stp>
        <stp>1/9/2009</stp>
        <stp>1/9/2009</stp>
        <stp>[Fixed Income  Prices 2004-2009.xlsx]TIPS!R453C40</stp>
        <tr r="AN453" s="1"/>
      </tp>
      <tp>
        <v>1.0626599999999999</v>
        <stp/>
        <stp>##V3_BDHV12</stp>
        <stp>912828GN4 Govt</stp>
        <stp>IDX_RATIO</stp>
        <stp>1/8/2009</stp>
        <stp>1/8/2009</stp>
        <stp>[Fixed Income  Prices 2004-2009.xlsx]TIPS!R452C40</stp>
        <tr r="AN452" s="1"/>
      </tp>
      <tp>
        <v>1.0905</v>
        <stp/>
        <stp>##V3_BDHV12</stp>
        <stp>912828ET3 Govt</stp>
        <stp>IDX_RATIO</stp>
        <stp>1/2/2009</stp>
        <stp>1/2/2009</stp>
        <stp>[Fixed Income  Prices 2004-2009.xlsx]TIPS!R781C76</stp>
        <tr r="BX781" s="1"/>
      </tp>
      <tp>
        <v>1.09117</v>
        <stp/>
        <stp>##V3_BDHV12</stp>
        <stp>912828ET3 Govt</stp>
        <stp>IDX_RATIO</stp>
        <stp>1/1/2009</stp>
        <stp>1/1/2009</stp>
        <stp>[Fixed Income  Prices 2004-2009.xlsx]TIPS!R780C76</stp>
        <tr r="BX780" s="1"/>
      </tp>
      <tp>
        <v>1.0878000000000001</v>
        <stp/>
        <stp>##V3_BDHV12</stp>
        <stp>912828ET3 Govt</stp>
        <stp>IDX_RATIO</stp>
        <stp>1/6/2009</stp>
        <stp>1/6/2009</stp>
        <stp>[Fixed Income  Prices 2004-2009.xlsx]TIPS!R783C76</stp>
        <tr r="BX783" s="1"/>
      </tp>
      <tp>
        <v>1.0871299999999999</v>
        <stp/>
        <stp>##V3_BDHV12</stp>
        <stp>912828ET3 Govt</stp>
        <stp>IDX_RATIO</stp>
        <stp>1/7/2009</stp>
        <stp>1/7/2009</stp>
        <stp>[Fixed Income  Prices 2004-2009.xlsx]TIPS!R784C76</stp>
        <tr r="BX784" s="1"/>
      </tp>
      <tp>
        <v>1.0884800000000001</v>
        <stp/>
        <stp>##V3_BDHV12</stp>
        <stp>912828ET3 Govt</stp>
        <stp>IDX_RATIO</stp>
        <stp>1/5/2009</stp>
        <stp>1/5/2009</stp>
        <stp>[Fixed Income  Prices 2004-2009.xlsx]TIPS!R782C76</stp>
        <tr r="BX782" s="1"/>
      </tp>
      <tp>
        <v>1.0864499999999999</v>
        <stp/>
        <stp>##V3_BDHV12</stp>
        <stp>912828ET3 Govt</stp>
        <stp>IDX_RATIO</stp>
        <stp>1/8/2009</stp>
        <stp>1/8/2009</stp>
        <stp>[Fixed Income  Prices 2004-2009.xlsx]TIPS!R785C76</stp>
        <tr r="BX785" s="1"/>
      </tp>
      <tp>
        <v>1.08578</v>
        <stp/>
        <stp>##V3_BDHV12</stp>
        <stp>912828ET3 Govt</stp>
        <stp>IDX_RATIO</stp>
        <stp>1/9/2009</stp>
        <stp>1/9/2009</stp>
        <stp>[Fixed Income  Prices 2004-2009.xlsx]TIPS!R786C76</stp>
        <tr r="BX786" s="1"/>
      </tp>
      <tp>
        <v>1.05538</v>
        <stp/>
        <stp>##V3_BDHV12</stp>
        <stp>912810PS1 Govt</stp>
        <stp>IDX_RATIO</stp>
        <stp>6/8/2009</stp>
        <stp>6/8/2009</stp>
        <stp>[Fixed Income  Prices 2004-2009.xlsx]TIPS!R624C116</stp>
        <tr r="DL624" s="1"/>
      </tp>
      <tp>
        <v>1.0554699999999999</v>
        <stp/>
        <stp>##V3_BDHV12</stp>
        <stp>912810PS1 Govt</stp>
        <stp>IDX_RATIO</stp>
        <stp>6/9/2009</stp>
        <stp>6/9/2009</stp>
        <stp>[Fixed Income  Prices 2004-2009.xlsx]TIPS!R625C116</stp>
        <tr r="DL625" s="1"/>
      </tp>
      <tp>
        <v>1.0522100000000001</v>
        <stp/>
        <stp>##V3_BDHV12</stp>
        <stp>912810PS1 Govt</stp>
        <stp>IDX_RATIO</stp>
        <stp>5/1/2009</stp>
        <stp>5/1/2009</stp>
        <stp>[Fixed Income  Prices 2004-2009.xlsx]TIPS!R598C116</stp>
        <tr r="DL598" s="1"/>
      </tp>
      <tp>
        <v>1.0420400000000001</v>
        <stp/>
        <stp>##V3_BDHV12</stp>
        <stp>912810PS1 Govt</stp>
        <stp>IDX_RATIO</stp>
        <stp>2/8/2008</stp>
        <stp>2/8/2008</stp>
        <stp>[Fixed Income  Prices 2004-2009.xlsx]TIPS!R278C116</stp>
        <tr r="DL278" s="1"/>
      </tp>
      <tp>
        <v>1.05246</v>
        <stp/>
        <stp>##V3_BDHV12</stp>
        <stp>912810PS1 Govt</stp>
        <stp>IDX_RATIO</stp>
        <stp>5/4/2009</stp>
        <stp>5/4/2009</stp>
        <stp>[Fixed Income  Prices 2004-2009.xlsx]TIPS!R599C116</stp>
        <tr r="DL599" s="1"/>
      </tp>
      <tp>
        <v>1.0421100000000001</v>
        <stp/>
        <stp>##V3_BDHV12</stp>
        <stp>912810PS1 Govt</stp>
        <stp>IDX_RATIO</stp>
        <stp>2/5/2008</stp>
        <stp>2/5/2008</stp>
        <stp>[Fixed Income  Prices 2004-2009.xlsx]TIPS!R275C116</stp>
        <tr r="DL275" s="1"/>
      </tp>
      <tp>
        <v>1.0421400000000001</v>
        <stp/>
        <stp>##V3_BDHV12</stp>
        <stp>912810PS1 Govt</stp>
        <stp>IDX_RATIO</stp>
        <stp>2/4/2008</stp>
        <stp>2/4/2008</stp>
        <stp>[Fixed Income  Prices 2004-2009.xlsx]TIPS!R274C116</stp>
        <tr r="DL274" s="1"/>
      </tp>
      <tp>
        <v>1.05477</v>
        <stp/>
        <stp>##V3_BDHV12</stp>
        <stp>912810PS1 Govt</stp>
        <stp>IDX_RATIO</stp>
        <stp>6/1/2009</stp>
        <stp>6/1/2009</stp>
        <stp>[Fixed Income  Prices 2004-2009.xlsx]TIPS!R619C116</stp>
        <tr r="DL619" s="1"/>
      </tp>
      <tp>
        <v>1.0420700000000001</v>
        <stp/>
        <stp>##V3_BDHV12</stp>
        <stp>912810PS1 Govt</stp>
        <stp>IDX_RATIO</stp>
        <stp>2/7/2008</stp>
        <stp>2/7/2008</stp>
        <stp>[Fixed Income  Prices 2004-2009.xlsx]TIPS!R277C116</stp>
        <tr r="DL277" s="1"/>
      </tp>
      <tp>
        <v>1.0548500000000001</v>
        <stp/>
        <stp>##V3_BDHV12</stp>
        <stp>912810PS1 Govt</stp>
        <stp>IDX_RATIO</stp>
        <stp>6/2/2009</stp>
        <stp>6/2/2009</stp>
        <stp>[Fixed Income  Prices 2004-2009.xlsx]TIPS!R620C116</stp>
        <tr r="DL620" s="1"/>
      </tp>
      <tp>
        <v>1.04209</v>
        <stp/>
        <stp>##V3_BDHV12</stp>
        <stp>912810PS1 Govt</stp>
        <stp>IDX_RATIO</stp>
        <stp>2/6/2008</stp>
        <stp>2/6/2008</stp>
        <stp>[Fixed Income  Prices 2004-2009.xlsx]TIPS!R276C116</stp>
        <tr r="DL276" s="1"/>
      </tp>
      <tp>
        <v>1.05494</v>
        <stp/>
        <stp>##V3_BDHV12</stp>
        <stp>912810PS1 Govt</stp>
        <stp>IDX_RATIO</stp>
        <stp>6/3/2009</stp>
        <stp>6/3/2009</stp>
        <stp>[Fixed Income  Prices 2004-2009.xlsx]TIPS!R621C116</stp>
        <tr r="DL621" s="1"/>
      </tp>
      <tp>
        <v>1.0422100000000001</v>
        <stp/>
        <stp>##V3_BDHV12</stp>
        <stp>912810PS1 Govt</stp>
        <stp>IDX_RATIO</stp>
        <stp>2/1/2008</stp>
        <stp>2/1/2008</stp>
        <stp>[Fixed Income  Prices 2004-2009.xlsx]TIPS!R273C116</stp>
        <tr r="DL273" s="1"/>
      </tp>
      <tp>
        <v>1.0550299999999999</v>
        <stp/>
        <stp>##V3_BDHV12</stp>
        <stp>912810PS1 Govt</stp>
        <stp>IDX_RATIO</stp>
        <stp>6/4/2009</stp>
        <stp>6/4/2009</stp>
        <stp>[Fixed Income  Prices 2004-2009.xlsx]TIPS!R622C116</stp>
        <tr r="DL622" s="1"/>
      </tp>
      <tp>
        <v>1.0551200000000001</v>
        <stp/>
        <stp>##V3_BDHV12</stp>
        <stp>912810PS1 Govt</stp>
        <stp>IDX_RATIO</stp>
        <stp>6/5/2009</stp>
        <stp>6/5/2009</stp>
        <stp>[Fixed Income  Prices 2004-2009.xlsx]TIPS!R623C116</stp>
        <tr r="DL623" s="1"/>
      </tp>
      <tp>
        <v>1.15947</v>
        <stp/>
        <stp>##V3_BDHV12</stp>
        <stp>9128276R8 Govt</stp>
        <stp>IDX_RATIO</stp>
        <stp>1/1/2007</stp>
        <stp>1/1/2007</stp>
        <stp>[Fixed Income  Prices 2004-2009.xlsx]TIPS!R639C28</stp>
        <tr r="AB639" s="1"/>
      </tp>
      <tp>
        <v>1.1593</v>
        <stp/>
        <stp>##V3_BDHV12</stp>
        <stp>9128276R8 Govt</stp>
        <stp>IDX_RATIO</stp>
        <stp>1/4/2007</stp>
        <stp>1/4/2007</stp>
        <stp>[Fixed Income  Prices 2004-2009.xlsx]TIPS!R642C28</stp>
        <tr r="AB642" s="1"/>
      </tp>
      <tp>
        <v>1.1592500000000001</v>
        <stp/>
        <stp>##V3_BDHV12</stp>
        <stp>9128276R8 Govt</stp>
        <stp>IDX_RATIO</stp>
        <stp>1/5/2007</stp>
        <stp>1/5/2007</stp>
        <stp>[Fixed Income  Prices 2004-2009.xlsx]TIPS!R643C28</stp>
        <tr r="AB643" s="1"/>
      </tp>
      <tp>
        <v>1.1594100000000001</v>
        <stp/>
        <stp>##V3_BDHV12</stp>
        <stp>9128276R8 Govt</stp>
        <stp>IDX_RATIO</stp>
        <stp>1/2/2007</stp>
        <stp>1/2/2007</stp>
        <stp>[Fixed Income  Prices 2004-2009.xlsx]TIPS!R640C28</stp>
        <tr r="AB640" s="1"/>
      </tp>
      <tp>
        <v>1.1593599999999999</v>
        <stp/>
        <stp>##V3_BDHV12</stp>
        <stp>9128276R8 Govt</stp>
        <stp>IDX_RATIO</stp>
        <stp>1/3/2007</stp>
        <stp>1/3/2007</stp>
        <stp>[Fixed Income  Prices 2004-2009.xlsx]TIPS!R641C28</stp>
        <tr r="AB641" s="1"/>
      </tp>
      <tp>
        <v>1.1590799999999999</v>
        <stp/>
        <stp>##V3_BDHV12</stp>
        <stp>9128276R8 Govt</stp>
        <stp>IDX_RATIO</stp>
        <stp>1/8/2007</stp>
        <stp>1/8/2007</stp>
        <stp>[Fixed Income  Prices 2004-2009.xlsx]TIPS!R644C28</stp>
        <tr r="AB644" s="1"/>
      </tp>
      <tp>
        <v>1.1590199999999999</v>
        <stp/>
        <stp>##V3_BDHV12</stp>
        <stp>9128276R8 Govt</stp>
        <stp>IDX_RATIO</stp>
        <stp>1/9/2007</stp>
        <stp>1/9/2007</stp>
        <stp>[Fixed Income  Prices 2004-2009.xlsx]TIPS!R645C28</stp>
        <tr r="AB645" s="1"/>
      </tp>
      <tp>
        <v>1.1364300000000001</v>
        <stp/>
        <stp>##V3_BDHV12</stp>
        <stp>9128277J5 Govt</stp>
        <stp>IDX_RATIO</stp>
        <stp>1/2/2007</stp>
        <stp>1/2/2007</stp>
        <stp>[Fixed Income  Prices 2004-2009.xlsx]TIPS!R640C36</stp>
        <tr r="AJ640" s="1"/>
      </tp>
      <tp>
        <v>1.1363799999999999</v>
        <stp/>
        <stp>##V3_BDHV12</stp>
        <stp>9128277J5 Govt</stp>
        <stp>IDX_RATIO</stp>
        <stp>1/3/2007</stp>
        <stp>1/3/2007</stp>
        <stp>[Fixed Income  Prices 2004-2009.xlsx]TIPS!R641C36</stp>
        <tr r="AJ641" s="1"/>
      </tp>
      <tp>
        <v>1.13632</v>
        <stp/>
        <stp>##V3_BDHV12</stp>
        <stp>9128277J5 Govt</stp>
        <stp>IDX_RATIO</stp>
        <stp>1/4/2007</stp>
        <stp>1/4/2007</stp>
        <stp>[Fixed Income  Prices 2004-2009.xlsx]TIPS!R642C36</stp>
        <tr r="AJ642" s="1"/>
      </tp>
      <tp>
        <v>1.1362700000000001</v>
        <stp/>
        <stp>##V3_BDHV12</stp>
        <stp>9128277J5 Govt</stp>
        <stp>IDX_RATIO</stp>
        <stp>1/5/2007</stp>
        <stp>1/5/2007</stp>
        <stp>[Fixed Income  Prices 2004-2009.xlsx]TIPS!R643C36</stp>
        <tr r="AJ643" s="1"/>
      </tp>
      <tp>
        <v>1.13649</v>
        <stp/>
        <stp>##V3_BDHV12</stp>
        <stp>9128277J5 Govt</stp>
        <stp>IDX_RATIO</stp>
        <stp>1/1/2007</stp>
        <stp>1/1/2007</stp>
        <stp>[Fixed Income  Prices 2004-2009.xlsx]TIPS!R639C36</stp>
        <tr r="AJ639" s="1"/>
      </tp>
      <tp>
        <v>1.13611</v>
        <stp/>
        <stp>##V3_BDHV12</stp>
        <stp>9128277J5 Govt</stp>
        <stp>IDX_RATIO</stp>
        <stp>1/8/2007</stp>
        <stp>1/8/2007</stp>
        <stp>[Fixed Income  Prices 2004-2009.xlsx]TIPS!R644C36</stp>
        <tr r="AJ644" s="1"/>
      </tp>
      <tp>
        <v>1.13605</v>
        <stp/>
        <stp>##V3_BDHV12</stp>
        <stp>9128277J5 Govt</stp>
        <stp>IDX_RATIO</stp>
        <stp>1/9/2007</stp>
        <stp>1/9/2007</stp>
        <stp>[Fixed Income  Prices 2004-2009.xlsx]TIPS!R645C36</stp>
        <tr r="AJ645" s="1"/>
      </tp>
      <tp>
        <v>1.23037</v>
        <stp/>
        <stp>##V3_BDHV12</stp>
        <stp>9128274Y5 Govt</stp>
        <stp>IDX_RATIO</stp>
        <stp>1/3/2007</stp>
        <stp>1/3/2007</stp>
        <stp>[Fixed Income  Prices 2004-2009.xlsx]TIPS!R641C16</stp>
        <tr r="P641" s="1"/>
      </tp>
      <tp>
        <v>1.2304299999999999</v>
        <stp/>
        <stp>##V3_BDHV12</stp>
        <stp>9128274Y5 Govt</stp>
        <stp>IDX_RATIO</stp>
        <stp>1/2/2007</stp>
        <stp>1/2/2007</stp>
        <stp>[Fixed Income  Prices 2004-2009.xlsx]TIPS!R640C16</stp>
        <tr r="P640" s="1"/>
      </tp>
      <tp>
        <v>1.2304900000000001</v>
        <stp/>
        <stp>##V3_BDHV12</stp>
        <stp>9128274Y5 Govt</stp>
        <stp>IDX_RATIO</stp>
        <stp>1/1/2007</stp>
        <stp>1/1/2007</stp>
        <stp>[Fixed Income  Prices 2004-2009.xlsx]TIPS!R639C16</stp>
        <tr r="P639" s="1"/>
      </tp>
      <tp>
        <v>1.2302500000000001</v>
        <stp/>
        <stp>##V3_BDHV12</stp>
        <stp>9128274Y5 Govt</stp>
        <stp>IDX_RATIO</stp>
        <stp>1/5/2007</stp>
        <stp>1/5/2007</stp>
        <stp>[Fixed Income  Prices 2004-2009.xlsx]TIPS!R643C16</stp>
        <tr r="P643" s="1"/>
      </tp>
      <tp>
        <v>1.23031</v>
        <stp/>
        <stp>##V3_BDHV12</stp>
        <stp>9128274Y5 Govt</stp>
        <stp>IDX_RATIO</stp>
        <stp>1/4/2007</stp>
        <stp>1/4/2007</stp>
        <stp>[Fixed Income  Prices 2004-2009.xlsx]TIPS!R642C16</stp>
        <tr r="P642" s="1"/>
      </tp>
      <tp>
        <v>1.2300200000000001</v>
        <stp/>
        <stp>##V3_BDHV12</stp>
        <stp>9128274Y5 Govt</stp>
        <stp>IDX_RATIO</stp>
        <stp>1/9/2007</stp>
        <stp>1/9/2007</stp>
        <stp>[Fixed Income  Prices 2004-2009.xlsx]TIPS!R645C16</stp>
        <tr r="P645" s="1"/>
      </tp>
      <tp>
        <v>1.23007</v>
        <stp/>
        <stp>##V3_BDHV12</stp>
        <stp>9128274Y5 Govt</stp>
        <stp>IDX_RATIO</stp>
        <stp>1/8/2007</stp>
        <stp>1/8/2007</stp>
        <stp>[Fixed Income  Prices 2004-2009.xlsx]TIPS!R644C16</stp>
        <tr r="P644" s="1"/>
      </tp>
      <tp>
        <v>1.17849</v>
        <stp/>
        <stp>##V3_BDHV12</stp>
        <stp>9128273T7 Govt</stp>
        <stp>IDX_RATIO</stp>
        <stp>3/8/2005</stp>
        <stp>3/8/2005</stp>
        <stp>[Fixed Income  Prices 2004-2009.xlsx]TIPS!R167C12</stp>
        <tr r="L167" s="1"/>
      </tp>
      <tp>
        <v>1.1785700000000001</v>
        <stp/>
        <stp>##V3_BDHV12</stp>
        <stp>9128273T7 Govt</stp>
        <stp>IDX_RATIO</stp>
        <stp>3/9/2005</stp>
        <stp>3/9/2005</stp>
        <stp>[Fixed Income  Prices 2004-2009.xlsx]TIPS!R168C12</stp>
        <tr r="L168" s="1"/>
      </tp>
      <tp>
        <v>1.1989799999999999</v>
        <stp/>
        <stp>##V3_BDHV12</stp>
        <stp>9128275W8 Govt</stp>
        <stp>IDX_RATIO</stp>
        <stp>1/9/2007</stp>
        <stp>1/9/2007</stp>
        <stp>[Fixed Income  Prices 2004-2009.xlsx]TIPS!R645C20</stp>
        <tr r="T645" s="1"/>
      </tp>
      <tp>
        <v>1.1990400000000001</v>
        <stp/>
        <stp>##V3_BDHV12</stp>
        <stp>9128275W8 Govt</stp>
        <stp>IDX_RATIO</stp>
        <stp>1/8/2007</stp>
        <stp>1/8/2007</stp>
        <stp>[Fixed Income  Prices 2004-2009.xlsx]TIPS!R644C20</stp>
        <tr r="T644" s="1"/>
      </tp>
      <tp>
        <v>1.19933</v>
        <stp/>
        <stp>##V3_BDHV12</stp>
        <stp>9128275W8 Govt</stp>
        <stp>IDX_RATIO</stp>
        <stp>1/3/2007</stp>
        <stp>1/3/2007</stp>
        <stp>[Fixed Income  Prices 2004-2009.xlsx]TIPS!R641C20</stp>
        <tr r="T641" s="1"/>
      </tp>
      <tp>
        <v>1.1779299999999999</v>
        <stp/>
        <stp>##V3_BDHV12</stp>
        <stp>9128273T7 Govt</stp>
        <stp>IDX_RATIO</stp>
        <stp>3/1/2005</stp>
        <stp>3/1/2005</stp>
        <stp>[Fixed Income  Prices 2004-2009.xlsx]TIPS!R162C12</stp>
        <tr r="L162" s="1"/>
      </tp>
      <tp>
        <v>1.1993800000000001</v>
        <stp/>
        <stp>##V3_BDHV12</stp>
        <stp>9128275W8 Govt</stp>
        <stp>IDX_RATIO</stp>
        <stp>1/2/2007</stp>
        <stp>1/2/2007</stp>
        <stp>[Fixed Income  Prices 2004-2009.xlsx]TIPS!R640C20</stp>
        <tr r="T640" s="1"/>
      </tp>
      <tp>
        <v>1.17801</v>
        <stp/>
        <stp>##V3_BDHV12</stp>
        <stp>9128273T7 Govt</stp>
        <stp>IDX_RATIO</stp>
        <stp>3/2/2005</stp>
        <stp>3/2/2005</stp>
        <stp>[Fixed Income  Prices 2004-2009.xlsx]TIPS!R163C12</stp>
        <tr r="L163" s="1"/>
      </tp>
      <tp>
        <v>1.1780900000000001</v>
        <stp/>
        <stp>##V3_BDHV12</stp>
        <stp>9128273T7 Govt</stp>
        <stp>IDX_RATIO</stp>
        <stp>3/3/2005</stp>
        <stp>3/3/2005</stp>
        <stp>[Fixed Income  Prices 2004-2009.xlsx]TIPS!R164C12</stp>
        <tr r="L164" s="1"/>
      </tp>
      <tp>
        <v>1.1781699999999999</v>
        <stp/>
        <stp>##V3_BDHV12</stp>
        <stp>9128273T7 Govt</stp>
        <stp>IDX_RATIO</stp>
        <stp>3/4/2005</stp>
        <stp>3/4/2005</stp>
        <stp>[Fixed Income  Prices 2004-2009.xlsx]TIPS!R165C12</stp>
        <tr r="L165" s="1"/>
      </tp>
      <tp>
        <v>1.1994400000000001</v>
        <stp/>
        <stp>##V3_BDHV12</stp>
        <stp>9128275W8 Govt</stp>
        <stp>IDX_RATIO</stp>
        <stp>1/1/2007</stp>
        <stp>1/1/2007</stp>
        <stp>[Fixed Income  Prices 2004-2009.xlsx]TIPS!R639C20</stp>
        <tr r="T639" s="1"/>
      </tp>
      <tp>
        <v>1.1992099999999999</v>
        <stp/>
        <stp>##V3_BDHV12</stp>
        <stp>9128275W8 Govt</stp>
        <stp>IDX_RATIO</stp>
        <stp>1/5/2007</stp>
        <stp>1/5/2007</stp>
        <stp>[Fixed Income  Prices 2004-2009.xlsx]TIPS!R643C20</stp>
        <tr r="T643" s="1"/>
      </tp>
      <tp>
        <v>1.17841</v>
        <stp/>
        <stp>##V3_BDHV12</stp>
        <stp>9128273T7 Govt</stp>
        <stp>IDX_RATIO</stp>
        <stp>3/7/2005</stp>
        <stp>3/7/2005</stp>
        <stp>[Fixed Income  Prices 2004-2009.xlsx]TIPS!R166C12</stp>
        <tr r="L166" s="1"/>
      </tp>
      <tp>
        <v>1.1992700000000001</v>
        <stp/>
        <stp>##V3_BDHV12</stp>
        <stp>9128275W8 Govt</stp>
        <stp>IDX_RATIO</stp>
        <stp>1/4/2007</stp>
        <stp>1/4/2007</stp>
        <stp>[Fixed Income  Prices 2004-2009.xlsx]TIPS!R642C20</stp>
        <tr r="T642" s="1"/>
      </tp>
      <tp>
        <v>1.1603699999999999</v>
        <stp/>
        <stp>##V3_BDHV12</stp>
        <stp>9128274Y5 Govt</stp>
        <stp>IDX_RATIO</stp>
        <stp>3/1/2005</stp>
        <stp>3/1/2005</stp>
        <stp>[Fixed Income  Prices 2004-2009.xlsx]TIPS!R162C16</stp>
        <tr r="P162" s="1"/>
      </tp>
      <tp>
        <v>1.16052</v>
        <stp/>
        <stp>##V3_BDHV12</stp>
        <stp>9128274Y5 Govt</stp>
        <stp>IDX_RATIO</stp>
        <stp>3/3/2005</stp>
        <stp>3/3/2005</stp>
        <stp>[Fixed Income  Prices 2004-2009.xlsx]TIPS!R164C16</stp>
        <tr r="P164" s="1"/>
      </tp>
      <tp>
        <v>1.1604399999999999</v>
        <stp/>
        <stp>##V3_BDHV12</stp>
        <stp>9128274Y5 Govt</stp>
        <stp>IDX_RATIO</stp>
        <stp>3/2/2005</stp>
        <stp>3/2/2005</stp>
        <stp>[Fixed Income  Prices 2004-2009.xlsx]TIPS!R163C16</stp>
        <tr r="P163" s="1"/>
      </tp>
      <tp>
        <v>1.1606000000000001</v>
        <stp/>
        <stp>##V3_BDHV12</stp>
        <stp>9128274Y5 Govt</stp>
        <stp>IDX_RATIO</stp>
        <stp>3/4/2005</stp>
        <stp>3/4/2005</stp>
        <stp>[Fixed Income  Prices 2004-2009.xlsx]TIPS!R165C16</stp>
        <tr r="P165" s="1"/>
      </tp>
      <tp>
        <v>1.1608400000000001</v>
        <stp/>
        <stp>##V3_BDHV12</stp>
        <stp>9128274Y5 Govt</stp>
        <stp>IDX_RATIO</stp>
        <stp>3/7/2005</stp>
        <stp>3/7/2005</stp>
        <stp>[Fixed Income  Prices 2004-2009.xlsx]TIPS!R166C16</stp>
        <tr r="P166" s="1"/>
      </tp>
      <tp>
        <v>1.161</v>
        <stp/>
        <stp>##V3_BDHV12</stp>
        <stp>9128274Y5 Govt</stp>
        <stp>IDX_RATIO</stp>
        <stp>3/9/2005</stp>
        <stp>3/9/2005</stp>
        <stp>[Fixed Income  Prices 2004-2009.xlsx]TIPS!R168C16</stp>
        <tr r="P168" s="1"/>
      </tp>
      <tp>
        <v>1.16092</v>
        <stp/>
        <stp>##V3_BDHV12</stp>
        <stp>9128274Y5 Govt</stp>
        <stp>IDX_RATIO</stp>
        <stp>3/8/2005</stp>
        <stp>3/8/2005</stp>
        <stp>[Fixed Income  Prices 2004-2009.xlsx]TIPS!R167C16</stp>
        <tr r="P167" s="1"/>
      </tp>
      <tp>
        <v>1.09362</v>
        <stp/>
        <stp>##V3_BDHV12</stp>
        <stp>9128276R8 Govt</stp>
        <stp>IDX_RATIO</stp>
        <stp>3/4/2005</stp>
        <stp>3/4/2005</stp>
        <stp>[Fixed Income  Prices 2004-2009.xlsx]TIPS!R165C28</stp>
        <tr r="AB165" s="1"/>
      </tp>
      <tp>
        <v>1.0938399999999999</v>
        <stp/>
        <stp>##V3_BDHV12</stp>
        <stp>9128276R8 Govt</stp>
        <stp>IDX_RATIO</stp>
        <stp>3/7/2005</stp>
        <stp>3/7/2005</stp>
        <stp>[Fixed Income  Prices 2004-2009.xlsx]TIPS!R166C28</stp>
        <tr r="AB166" s="1"/>
      </tp>
      <tp>
        <v>1.0933900000000001</v>
        <stp/>
        <stp>##V3_BDHV12</stp>
        <stp>9128276R8 Govt</stp>
        <stp>IDX_RATIO</stp>
        <stp>3/1/2005</stp>
        <stp>3/1/2005</stp>
        <stp>[Fixed Income  Prices 2004-2009.xlsx]TIPS!R162C28</stp>
        <tr r="AB162" s="1"/>
      </tp>
      <tp>
        <v>1.0934699999999999</v>
        <stp/>
        <stp>##V3_BDHV12</stp>
        <stp>9128276R8 Govt</stp>
        <stp>IDX_RATIO</stp>
        <stp>3/2/2005</stp>
        <stp>3/2/2005</stp>
        <stp>[Fixed Income  Prices 2004-2009.xlsx]TIPS!R163C28</stp>
        <tr r="AB163" s="1"/>
      </tp>
      <tp>
        <v>1.09354</v>
        <stp/>
        <stp>##V3_BDHV12</stp>
        <stp>9128276R8 Govt</stp>
        <stp>IDX_RATIO</stp>
        <stp>3/3/2005</stp>
        <stp>3/3/2005</stp>
        <stp>[Fixed Income  Prices 2004-2009.xlsx]TIPS!R164C28</stp>
        <tr r="AB164" s="1"/>
      </tp>
      <tp>
        <v>1.0939099999999999</v>
        <stp/>
        <stp>##V3_BDHV12</stp>
        <stp>9128276R8 Govt</stp>
        <stp>IDX_RATIO</stp>
        <stp>3/8/2005</stp>
        <stp>3/8/2005</stp>
        <stp>[Fixed Income  Prices 2004-2009.xlsx]TIPS!R167C28</stp>
        <tr r="AB167" s="1"/>
      </tp>
      <tp>
        <v>1.09399</v>
        <stp/>
        <stp>##V3_BDHV12</stp>
        <stp>9128276R8 Govt</stp>
        <stp>IDX_RATIO</stp>
        <stp>3/9/2005</stp>
        <stp>3/9/2005</stp>
        <stp>[Fixed Income  Prices 2004-2009.xlsx]TIPS!R168C28</stp>
        <tr r="AB168" s="1"/>
      </tp>
      <tp>
        <v>1.0718000000000001</v>
        <stp/>
        <stp>##V3_BDHV12</stp>
        <stp>9128277J5 Govt</stp>
        <stp>IDX_RATIO</stp>
        <stp>3/2/2005</stp>
        <stp>3/2/2005</stp>
        <stp>[Fixed Income  Prices 2004-2009.xlsx]TIPS!R163C36</stp>
        <tr r="AJ163" s="1"/>
      </tp>
      <tp>
        <v>1.0718700000000001</v>
        <stp/>
        <stp>##V3_BDHV12</stp>
        <stp>9128277J5 Govt</stp>
        <stp>IDX_RATIO</stp>
        <stp>3/3/2005</stp>
        <stp>3/3/2005</stp>
        <stp>[Fixed Income  Prices 2004-2009.xlsx]TIPS!R164C36</stp>
        <tr r="AJ164" s="1"/>
      </tp>
      <tp>
        <v>1.07172</v>
        <stp/>
        <stp>##V3_BDHV12</stp>
        <stp>9128277J5 Govt</stp>
        <stp>IDX_RATIO</stp>
        <stp>3/1/2005</stp>
        <stp>3/1/2005</stp>
        <stp>[Fixed Income  Prices 2004-2009.xlsx]TIPS!R162C36</stp>
        <tr r="AJ162" s="1"/>
      </tp>
      <tp>
        <v>1.07216</v>
        <stp/>
        <stp>##V3_BDHV12</stp>
        <stp>9128277J5 Govt</stp>
        <stp>IDX_RATIO</stp>
        <stp>3/7/2005</stp>
        <stp>3/7/2005</stp>
        <stp>[Fixed Income  Prices 2004-2009.xlsx]TIPS!R166C36</stp>
        <tr r="AJ166" s="1"/>
      </tp>
      <tp>
        <v>1.0719400000000001</v>
        <stp/>
        <stp>##V3_BDHV12</stp>
        <stp>9128277J5 Govt</stp>
        <stp>IDX_RATIO</stp>
        <stp>3/4/2005</stp>
        <stp>3/4/2005</stp>
        <stp>[Fixed Income  Prices 2004-2009.xlsx]TIPS!R165C36</stp>
        <tr r="AJ165" s="1"/>
      </tp>
      <tp>
        <v>1.07223</v>
        <stp/>
        <stp>##V3_BDHV12</stp>
        <stp>9128277J5 Govt</stp>
        <stp>IDX_RATIO</stp>
        <stp>3/8/2005</stp>
        <stp>3/8/2005</stp>
        <stp>[Fixed Income  Prices 2004-2009.xlsx]TIPS!R167C36</stp>
        <tr r="AJ167" s="1"/>
      </tp>
      <tp>
        <v>1.0723</v>
        <stp/>
        <stp>##V3_BDHV12</stp>
        <stp>9128277J5 Govt</stp>
        <stp>IDX_RATIO</stp>
        <stp>3/9/2005</stp>
        <stp>3/9/2005</stp>
        <stp>[Fixed Income  Prices 2004-2009.xlsx]TIPS!R168C36</stp>
        <tr r="AJ168" s="1"/>
      </tp>
      <tp>
        <v>1.1316999999999999</v>
        <stp/>
        <stp>##V3_BDHV12</stp>
        <stp>9128275W8 Govt</stp>
        <stp>IDX_RATIO</stp>
        <stp>3/9/2005</stp>
        <stp>3/9/2005</stp>
        <stp>[Fixed Income  Prices 2004-2009.xlsx]TIPS!R168C20</stp>
        <tr r="T168" s="1"/>
      </tp>
      <tp>
        <v>1.1316200000000001</v>
        <stp/>
        <stp>##V3_BDHV12</stp>
        <stp>9128275W8 Govt</stp>
        <stp>IDX_RATIO</stp>
        <stp>3/8/2005</stp>
        <stp>3/8/2005</stp>
        <stp>[Fixed Income  Prices 2004-2009.xlsx]TIPS!R167C20</stp>
        <tr r="T167" s="1"/>
      </tp>
      <tp>
        <v>1.2486900000000001</v>
        <stp/>
        <stp>##V3_BDHV12</stp>
        <stp>9128273T7 Govt</stp>
        <stp>IDX_RATIO</stp>
        <stp>1/8/2007</stp>
        <stp>1/8/2007</stp>
        <stp>[Fixed Income  Prices 2004-2009.xlsx]TIPS!R644C12</stp>
        <tr r="L644" s="1"/>
      </tp>
      <tp>
        <v>1.2486299999999999</v>
        <stp/>
        <stp>##V3_BDHV12</stp>
        <stp>9128273T7 Govt</stp>
        <stp>IDX_RATIO</stp>
        <stp>1/9/2007</stp>
        <stp>1/9/2007</stp>
        <stp>[Fixed Income  Prices 2004-2009.xlsx]TIPS!R645C12</stp>
        <tr r="L645" s="1"/>
      </tp>
      <tp>
        <v>1.24905</v>
        <stp/>
        <stp>##V3_BDHV12</stp>
        <stp>9128273T7 Govt</stp>
        <stp>IDX_RATIO</stp>
        <stp>1/2/2007</stp>
        <stp>1/2/2007</stp>
        <stp>[Fixed Income  Prices 2004-2009.xlsx]TIPS!R640C12</stp>
        <tr r="L640" s="1"/>
      </tp>
      <tp>
        <v>1.1310899999999999</v>
        <stp/>
        <stp>##V3_BDHV12</stp>
        <stp>9128275W8 Govt</stp>
        <stp>IDX_RATIO</stp>
        <stp>3/1/2005</stp>
        <stp>3/1/2005</stp>
        <stp>[Fixed Income  Prices 2004-2009.xlsx]TIPS!R162C20</stp>
        <tr r="T162" s="1"/>
      </tp>
      <tp>
        <v>1.24899</v>
        <stp/>
        <stp>##V3_BDHV12</stp>
        <stp>9128273T7 Govt</stp>
        <stp>IDX_RATIO</stp>
        <stp>1/3/2007</stp>
        <stp>1/3/2007</stp>
        <stp>[Fixed Income  Prices 2004-2009.xlsx]TIPS!R641C12</stp>
        <tr r="L641" s="1"/>
      </tp>
      <tp>
        <v>1.13124</v>
        <stp/>
        <stp>##V3_BDHV12</stp>
        <stp>9128275W8 Govt</stp>
        <stp>IDX_RATIO</stp>
        <stp>3/3/2005</stp>
        <stp>3/3/2005</stp>
        <stp>[Fixed Income  Prices 2004-2009.xlsx]TIPS!R164C20</stp>
        <tr r="T164" s="1"/>
      </tp>
      <tp>
        <v>1.1311599999999999</v>
        <stp/>
        <stp>##V3_BDHV12</stp>
        <stp>9128275W8 Govt</stp>
        <stp>IDX_RATIO</stp>
        <stp>3/2/2005</stp>
        <stp>3/2/2005</stp>
        <stp>[Fixed Income  Prices 2004-2009.xlsx]TIPS!R163C20</stp>
        <tr r="T163" s="1"/>
      </tp>
      <tp>
        <v>1.2491099999999999</v>
        <stp/>
        <stp>##V3_BDHV12</stp>
        <stp>9128273T7 Govt</stp>
        <stp>IDX_RATIO</stp>
        <stp>1/1/2007</stp>
        <stp>1/1/2007</stp>
        <stp>[Fixed Income  Prices 2004-2009.xlsx]TIPS!R639C12</stp>
        <tr r="L639" s="1"/>
      </tp>
      <tp>
        <v>1.1313200000000001</v>
        <stp/>
        <stp>##V3_BDHV12</stp>
        <stp>9128275W8 Govt</stp>
        <stp>IDX_RATIO</stp>
        <stp>3/4/2005</stp>
        <stp>3/4/2005</stp>
        <stp>[Fixed Income  Prices 2004-2009.xlsx]TIPS!R165C20</stp>
        <tr r="T165" s="1"/>
      </tp>
      <tp>
        <v>1.2489300000000001</v>
        <stp/>
        <stp>##V3_BDHV12</stp>
        <stp>9128273T7 Govt</stp>
        <stp>IDX_RATIO</stp>
        <stp>1/4/2007</stp>
        <stp>1/4/2007</stp>
        <stp>[Fixed Income  Prices 2004-2009.xlsx]TIPS!R642C12</stp>
        <tr r="L642" s="1"/>
      </tp>
      <tp>
        <v>1.1315500000000001</v>
        <stp/>
        <stp>##V3_BDHV12</stp>
        <stp>9128275W8 Govt</stp>
        <stp>IDX_RATIO</stp>
        <stp>3/7/2005</stp>
        <stp>3/7/2005</stp>
        <stp>[Fixed Income  Prices 2004-2009.xlsx]TIPS!R166C20</stp>
        <tr r="T166" s="1"/>
      </tp>
      <tp>
        <v>1.2488699999999999</v>
        <stp/>
        <stp>##V3_BDHV12</stp>
        <stp>9128273T7 Govt</stp>
        <stp>IDX_RATIO</stp>
        <stp>1/5/2007</stp>
        <stp>1/5/2007</stp>
        <stp>[Fixed Income  Prices 2004-2009.xlsx]TIPS!R643C12</stp>
        <tr r="L643" s="1"/>
      </tp>
      <tp t="e">
        <v>#N/A</v>
        <stp/>
        <stp>##V3_BDHV12</stp>
        <stp>912833LA Govt</stp>
        <stp>YLD_YTM_ASK</stp>
        <stp>20050722</stp>
        <stp>20050923</stp>
        <stp>[Fixed Income  Prices 2004-2009.xlsx]STRIP Yield Curve!R218C12</stp>
        <stp>Days=N</stp>
        <stp>Fill=B</stp>
        <stp>Sort=D</stp>
        <stp>Per=cW</stp>
        <stp>Dts=H</stp>
        <stp>cols=1;rows=10</stp>
        <tr r="L218" s="4"/>
      </tp>
      <tp t="e">
        <v>#N/A</v>
        <stp/>
        <stp>##V3_BDHV12</stp>
        <stp>912833LW Govt</stp>
        <stp>YLD_YTM_ASK</stp>
        <stp>20050722</stp>
        <stp>20050923</stp>
        <stp>[Fixed Income  Prices 2004-2009.xlsx]STRIP Yield Curve!R218C13</stp>
        <stp>Days=N</stp>
        <stp>Fill=B</stp>
        <stp>Sort=D</stp>
        <stp>Per=cW</stp>
        <stp>Dts=H</stp>
        <stp>cols=1;rows=10</stp>
        <tr r="M218" s="4"/>
      </tp>
      <tp t="e">
        <v>#N/A</v>
        <stp/>
        <stp>##V3_BDHV12</stp>
        <stp>912833DG Govt</stp>
        <stp>YLD_YTM_ASK</stp>
        <stp>20050722</stp>
        <stp>20050923</stp>
        <stp>[Fixed Income  Prices 2004-2009.xlsx]STRIP Yield Curve!R218C10</stp>
        <stp>Days=N</stp>
        <stp>Fill=B</stp>
        <stp>Sort=D</stp>
        <stp>Per=cW</stp>
        <stp>Dts=H</stp>
        <stp>cols=1;rows=10</stp>
        <tr r="J218" s="4"/>
      </tp>
      <tp t="e">
        <v>#N/A</v>
        <stp/>
        <stp>##V3_BDHV12</stp>
        <stp>912833JT Govt</stp>
        <stp>YLD_YTM_ASK</stp>
        <stp>20050722</stp>
        <stp>20050923</stp>
        <stp>[Fixed Income  Prices 2004-2009.xlsx]STRIP Yield Curve!R218C11</stp>
        <stp>Days=N</stp>
        <stp>Fill=B</stp>
        <stp>Sort=D</stp>
        <stp>Per=cW</stp>
        <stp>Dts=H</stp>
        <stp>cols=1;rows=10</stp>
        <tr r="K218" s="4"/>
      </tp>
      <tp t="e">
        <v>#N/A</v>
        <stp/>
        <stp>##V3_BDHV12</stp>
        <stp>912833XY Govt</stp>
        <stp>YLD_YTM_ASK</stp>
        <stp>20050722</stp>
        <stp>20050923</stp>
        <stp>[Fixed Income  Prices 2004-2009.xlsx]STRIP Yield Curve!R218C14</stp>
        <stp>Days=N</stp>
        <stp>Fill=B</stp>
        <stp>Sort=D</stp>
        <stp>Per=cW</stp>
        <stp>Dts=H</stp>
        <stp>cols=1;rows=10</stp>
        <tr r="N218" s="4"/>
      </tp>
      <tp>
        <v>1.21289</v>
        <stp/>
        <stp>##V3_BDHV12</stp>
        <stp>9128273T7 Govt</stp>
        <stp>IDX_RATIO</stp>
        <stp>10/18/2005</stp>
        <stp>10/18/2005</stp>
        <stp>[Fixed Income  Prices 2004-2009.xlsx]TIPS!R326C12</stp>
        <tr r="L326" s="1"/>
      </tp>
      <tp>
        <v>1.21489</v>
        <stp/>
        <stp>##V3_BDHV12</stp>
        <stp>9128273T7 Govt</stp>
        <stp>IDX_RATIO</stp>
        <stp>10/28/2005</stp>
        <stp>10/28/2005</stp>
        <stp>[Fixed Income  Prices 2004-2009.xlsx]TIPS!R334C12</stp>
        <tr r="L334" s="1"/>
      </tp>
      <tp>
        <v>1.2295499999999999</v>
        <stp/>
        <stp>##V3_BDHV12</stp>
        <stp>9128273T7 Govt</stp>
        <stp>IDX_RATIO</stp>
        <stp>11/29/2005</stp>
        <stp>11/29/2005</stp>
        <stp>[Fixed Income  Prices 2004-2009.xlsx]TIPS!R356C12</stp>
        <tr r="L356" s="1"/>
      </tp>
      <tp>
        <v>1.20218</v>
        <stp/>
        <stp>##V3_BDHV12</stp>
        <stp>9128275W8 Govt</stp>
        <stp>IDX_RATIO</stp>
        <stp>12/19/2006</stp>
        <stp>12/19/2006</stp>
        <stp>[Fixed Income  Prices 2004-2009.xlsx]TIPS!R630C20</stp>
        <tr r="T630" s="1"/>
      </tp>
      <tp>
        <v>1.20007</v>
        <stp/>
        <stp>##V3_BDHV12</stp>
        <stp>9128275W8 Govt</stp>
        <stp>IDX_RATIO</stp>
        <stp>12/29/2006</stp>
        <stp>12/29/2006</stp>
        <stp>[Fixed Income  Prices 2004-2009.xlsx]TIPS!R638C20</stp>
        <tr r="T638" s="1"/>
      </tp>
      <tp>
        <v>1.16212</v>
        <stp/>
        <stp>##V3_BDHV12</stp>
        <stp>9128276R8 Govt</stp>
        <stp>IDX_RATIO</stp>
        <stp>12/19/2006</stp>
        <stp>12/19/2006</stp>
        <stp>[Fixed Income  Prices 2004-2009.xlsx]TIPS!R630C28</stp>
        <tr r="AB630" s="1"/>
      </tp>
      <tp>
        <v>1.16008</v>
        <stp/>
        <stp>##V3_BDHV12</stp>
        <stp>9128276R8 Govt</stp>
        <stp>IDX_RATIO</stp>
        <stp>12/29/2006</stp>
        <stp>12/29/2006</stp>
        <stp>[Fixed Income  Prices 2004-2009.xlsx]TIPS!R638C28</stp>
        <tr r="AB638" s="1"/>
      </tp>
      <tp>
        <v>1.1370899999999999</v>
        <stp/>
        <stp>##V3_BDHV12</stp>
        <stp>9128277J5 Govt</stp>
        <stp>IDX_RATIO</stp>
        <stp>12/29/2006</stp>
        <stp>12/29/2006</stp>
        <stp>[Fixed Income  Prices 2004-2009.xlsx]TIPS!R638C36</stp>
        <tr r="AJ638" s="1"/>
      </tp>
      <tp>
        <v>1.1390899999999999</v>
        <stp/>
        <stp>##V3_BDHV12</stp>
        <stp>9128277J5 Govt</stp>
        <stp>IDX_RATIO</stp>
        <stp>12/19/2006</stp>
        <stp>12/19/2006</stp>
        <stp>[Fixed Income  Prices 2004-2009.xlsx]TIPS!R630C36</stp>
        <tr r="AJ630" s="1"/>
      </tp>
      <tp>
        <v>1.2333000000000001</v>
        <stp/>
        <stp>##V3_BDHV12</stp>
        <stp>9128274Y5 Govt</stp>
        <stp>IDX_RATIO</stp>
        <stp>12/19/2006</stp>
        <stp>12/19/2006</stp>
        <stp>[Fixed Income  Prices 2004-2009.xlsx]TIPS!R630C16</stp>
        <tr r="P630" s="1"/>
      </tp>
      <tp>
        <v>1.2311399999999999</v>
        <stp/>
        <stp>##V3_BDHV12</stp>
        <stp>9128274Y5 Govt</stp>
        <stp>IDX_RATIO</stp>
        <stp>12/29/2006</stp>
        <stp>12/29/2006</stp>
        <stp>[Fixed Income  Prices 2004-2009.xlsx]TIPS!R638C16</stp>
        <tr r="P638" s="1"/>
      </tp>
      <tp>
        <v>1.18066</v>
        <stp/>
        <stp>##V3_BDHV12</stp>
        <stp>9128275W8 Govt</stp>
        <stp>IDX_RATIO</stp>
        <stp>11/29/2005</stp>
        <stp>11/29/2005</stp>
        <stp>[Fixed Income  Prices 2004-2009.xlsx]TIPS!R356C20</stp>
        <tr r="T356" s="1"/>
      </tp>
      <tp>
        <v>1.25197</v>
        <stp/>
        <stp>##V3_BDHV12</stp>
        <stp>9128273T7 Govt</stp>
        <stp>IDX_RATIO</stp>
        <stp>12/19/2006</stp>
        <stp>12/19/2006</stp>
        <stp>[Fixed Income  Prices 2004-2009.xlsx]TIPS!R630C12</stp>
        <tr r="L630" s="1"/>
      </tp>
      <tp>
        <v>1.24977</v>
        <stp/>
        <stp>##V3_BDHV12</stp>
        <stp>9128273T7 Govt</stp>
        <stp>IDX_RATIO</stp>
        <stp>12/29/2006</stp>
        <stp>12/29/2006</stp>
        <stp>[Fixed Income  Prices 2004-2009.xlsx]TIPS!R638C12</stp>
        <tr r="L638" s="1"/>
      </tp>
      <tp>
        <v>1.16466</v>
        <stp/>
        <stp>##V3_BDHV12</stp>
        <stp>9128275W8 Govt</stp>
        <stp>IDX_RATIO</stp>
        <stp>10/18/2005</stp>
        <stp>10/18/2005</stp>
        <stp>[Fixed Income  Prices 2004-2009.xlsx]TIPS!R326C20</stp>
        <tr r="T326" s="1"/>
      </tp>
      <tp>
        <v>1.16658</v>
        <stp/>
        <stp>##V3_BDHV12</stp>
        <stp>9128275W8 Govt</stp>
        <stp>IDX_RATIO</stp>
        <stp>10/28/2005</stp>
        <stp>10/28/2005</stp>
        <stp>[Fixed Income  Prices 2004-2009.xlsx]TIPS!R334C20</stp>
        <tr r="T334" s="1"/>
      </tp>
      <tp>
        <v>1.21122</v>
        <stp/>
        <stp>##V3_BDHV12</stp>
        <stp>9128274Y5 Govt</stp>
        <stp>IDX_RATIO</stp>
        <stp>11/29/2005</stp>
        <stp>11/29/2005</stp>
        <stp>[Fixed Income  Prices 2004-2009.xlsx]TIPS!R356C16</stp>
        <tr r="P356" s="1"/>
      </tp>
      <tp>
        <v>1.12585</v>
        <stp/>
        <stp>##V3_BDHV12</stp>
        <stp>9128276R8 Govt</stp>
        <stp>IDX_RATIO</stp>
        <stp>10/18/2005</stp>
        <stp>10/18/2005</stp>
        <stp>[Fixed Income  Prices 2004-2009.xlsx]TIPS!R326C28</stp>
        <tr r="AB326" s="1"/>
      </tp>
      <tp>
        <v>1.1276999999999999</v>
        <stp/>
        <stp>##V3_BDHV12</stp>
        <stp>9128276R8 Govt</stp>
        <stp>IDX_RATIO</stp>
        <stp>10/28/2005</stp>
        <stp>10/28/2005</stp>
        <stp>[Fixed Income  Prices 2004-2009.xlsx]TIPS!R334C28</stp>
        <tr r="AB334" s="1"/>
      </tp>
      <tp>
        <v>1.1053500000000001</v>
        <stp/>
        <stp>##V3_BDHV12</stp>
        <stp>9128277J5 Govt</stp>
        <stp>IDX_RATIO</stp>
        <stp>10/28/2005</stp>
        <stp>10/28/2005</stp>
        <stp>[Fixed Income  Prices 2004-2009.xlsx]TIPS!R334C36</stp>
        <tr r="AJ334" s="1"/>
      </tp>
      <tp>
        <v>1.1035299999999999</v>
        <stp/>
        <stp>##V3_BDHV12</stp>
        <stp>9128277J5 Govt</stp>
        <stp>IDX_RATIO</stp>
        <stp>10/18/2005</stp>
        <stp>10/18/2005</stp>
        <stp>[Fixed Income  Prices 2004-2009.xlsx]TIPS!R326C36</stp>
        <tr r="AJ326" s="1"/>
      </tp>
      <tp>
        <v>1.1948099999999999</v>
        <stp/>
        <stp>##V3_BDHV12</stp>
        <stp>9128274Y5 Govt</stp>
        <stp>IDX_RATIO</stp>
        <stp>10/18/2005</stp>
        <stp>10/18/2005</stp>
        <stp>[Fixed Income  Prices 2004-2009.xlsx]TIPS!R326C16</stp>
        <tr r="P326" s="1"/>
      </tp>
      <tp>
        <v>1.14131</v>
        <stp/>
        <stp>##V3_BDHV12</stp>
        <stp>9128276R8 Govt</stp>
        <stp>IDX_RATIO</stp>
        <stp>11/29/2005</stp>
        <stp>11/29/2005</stp>
        <stp>[Fixed Income  Prices 2004-2009.xlsx]TIPS!R356C28</stp>
        <tr r="AB356" s="1"/>
      </tp>
      <tp>
        <v>1.1967699999999999</v>
        <stp/>
        <stp>##V3_BDHV12</stp>
        <stp>9128274Y5 Govt</stp>
        <stp>IDX_RATIO</stp>
        <stp>10/28/2005</stp>
        <stp>10/28/2005</stp>
        <stp>[Fixed Income  Prices 2004-2009.xlsx]TIPS!R334C16</stp>
        <tr r="P334" s="1"/>
      </tp>
      <tp>
        <v>1.11869</v>
        <stp/>
        <stp>##V3_BDHV12</stp>
        <stp>9128277J5 Govt</stp>
        <stp>IDX_RATIO</stp>
        <stp>11/29/2005</stp>
        <stp>11/29/2005</stp>
        <stp>[Fixed Income  Prices 2004-2009.xlsx]TIPS!R356C36</stp>
        <tr r="AJ356" s="1"/>
      </tp>
      <tp>
        <v>1.2929300000000001</v>
        <stp/>
        <stp>##V3_BDHV12</stp>
        <stp>9128273T7 Govt</stp>
        <stp>IDX_RATIO</stp>
        <stp>12/28/2007</stp>
        <stp>12/28/2007</stp>
        <stp>[Fixed Income  Prices 2004-2009.xlsx]TIPS!R898C12</stp>
        <tr r="L898" s="1"/>
      </tp>
      <tp>
        <v>1.2920400000000001</v>
        <stp/>
        <stp>##V3_BDHV12</stp>
        <stp>9128273T7 Govt</stp>
        <stp>IDX_RATIO</stp>
        <stp>12/18/2007</stp>
        <stp>12/18/2007</stp>
        <stp>[Fixed Income  Prices 2004-2009.xlsx]TIPS!R890C12</stp>
        <tr r="L890" s="1"/>
      </tp>
      <tp>
        <v>1.2736499999999999</v>
        <stp/>
        <stp>##V3_BDHV12</stp>
        <stp>9128274Y5 Govt</stp>
        <stp>IDX_RATIO</stp>
        <stp>12/28/2007</stp>
        <stp>12/28/2007</stp>
        <stp>[Fixed Income  Prices 2004-2009.xlsx]TIPS!R898C16</stp>
        <tr r="P898" s="1"/>
      </tp>
      <tp>
        <v>1.27277</v>
        <stp/>
        <stp>##V3_BDHV12</stp>
        <stp>9128274Y5 Govt</stp>
        <stp>IDX_RATIO</stp>
        <stp>12/18/2007</stp>
        <stp>12/18/2007</stp>
        <stp>[Fixed Income  Prices 2004-2009.xlsx]TIPS!R890C16</stp>
        <tr r="P890" s="1"/>
      </tp>
      <tp>
        <v>1.20014</v>
        <stp/>
        <stp>##V3_BDHV12</stp>
        <stp>9128276R8 Govt</stp>
        <stp>IDX_RATIO</stp>
        <stp>12/28/2007</stp>
        <stp>12/28/2007</stp>
        <stp>[Fixed Income  Prices 2004-2009.xlsx]TIPS!R898C28</stp>
        <tr r="AB898" s="1"/>
      </tp>
      <tp>
        <v>1.1993100000000001</v>
        <stp/>
        <stp>##V3_BDHV12</stp>
        <stp>9128276R8 Govt</stp>
        <stp>IDX_RATIO</stp>
        <stp>12/18/2007</stp>
        <stp>12/18/2007</stp>
        <stp>[Fixed Income  Prices 2004-2009.xlsx]TIPS!R890C28</stp>
        <tr r="AB890" s="1"/>
      </tp>
      <tp>
        <v>1.17554</v>
        <stp/>
        <stp>##V3_BDHV12</stp>
        <stp>9128277J5 Govt</stp>
        <stp>IDX_RATIO</stp>
        <stp>12/18/2007</stp>
        <stp>12/18/2007</stp>
        <stp>[Fixed Income  Prices 2004-2009.xlsx]TIPS!R890C36</stp>
        <tr r="AJ890" s="1"/>
      </tp>
      <tp>
        <v>1.17635</v>
        <stp/>
        <stp>##V3_BDHV12</stp>
        <stp>9128277J5 Govt</stp>
        <stp>IDX_RATIO</stp>
        <stp>12/28/2007</stp>
        <stp>12/28/2007</stp>
        <stp>[Fixed Income  Prices 2004-2009.xlsx]TIPS!R898C36</stp>
        <tr r="AJ898" s="1"/>
      </tp>
      <tp>
        <v>1.2415099999999999</v>
        <stp/>
        <stp>##V3_BDHV12</stp>
        <stp>9128275W8 Govt</stp>
        <stp>IDX_RATIO</stp>
        <stp>12/28/2007</stp>
        <stp>12/28/2007</stp>
        <stp>[Fixed Income  Prices 2004-2009.xlsx]TIPS!R898C20</stp>
        <tr r="T898" s="1"/>
      </tp>
      <tp>
        <v>1.2406600000000001</v>
        <stp/>
        <stp>##V3_BDHV12</stp>
        <stp>9128275W8 Govt</stp>
        <stp>IDX_RATIO</stp>
        <stp>12/18/2007</stp>
        <stp>12/18/2007</stp>
        <stp>[Fixed Income  Prices 2004-2009.xlsx]TIPS!R890C20</stp>
        <tr r="T890" s="1"/>
      </tp>
      <tp>
        <v>1.07924</v>
        <stp/>
        <stp>##V3_BDHV12</stp>
        <stp>912828CP3 Govt</stp>
        <stp>IDX_RATIO</stp>
        <stp>11/15/2006</stp>
        <stp>11/15/2006</stp>
        <stp>[Fixed Income  Prices 2004-2009.xlsx]TIPS!R606C64</stp>
        <tr r="BL606" s="1"/>
      </tp>
      <tp>
        <v>1.0178100000000001</v>
        <stp/>
        <stp>##V3_BDHV12</stp>
        <stp>912828ET3 Govt</stp>
        <stp>IDX_RATIO</stp>
        <stp>12/26/2006</stp>
        <stp>12/26/2006</stp>
        <stp>[Fixed Income  Prices 2004-2009.xlsx]TIPS!R253C76</stp>
        <tr r="BX253" s="1"/>
      </tp>
      <tp>
        <v>1.05033</v>
        <stp/>
        <stp>##V3_BDHV12</stp>
        <stp>912828CZ1 Govt</stp>
        <stp>IDX_RATIO</stp>
        <stp>12/15/2005</stp>
        <stp>12/15/2005</stp>
        <stp>[Fixed Income  Prices 2004-2009.xlsx]TIPS!R299C24</stp>
        <tr r="X299" s="1"/>
      </tp>
      <tp>
        <v>1.1029500000000001</v>
        <stp/>
        <stp>##V3_BDHV12</stp>
        <stp>912828BW9 Govt</stp>
        <stp>IDX_RATIO</stp>
        <stp>10/24/2006</stp>
        <stp>10/24/2006</stp>
        <stp>[Fixed Income  Prices 2004-2009.xlsx]TIPS!R590C56</stp>
        <tr r="BD590" s="1"/>
      </tp>
      <tp>
        <v>1.0515600000000001</v>
        <stp/>
        <stp>##V3_BDHV12</stp>
        <stp>912828FB1 Govt</stp>
        <stp>IDX_RATIO</stp>
        <stp>12/17/2007</stp>
        <stp>12/17/2007</stp>
        <stp>[Fixed Income  Prices 2004-2009.xlsx]TIPS!R434C32</stp>
        <tr r="AF434" s="1"/>
      </tp>
      <tp>
        <v>1.0229900000000001</v>
        <stp/>
        <stp>##V3_BDHV12</stp>
        <stp>912828EA4 Govt</stp>
        <stp>IDX_RATIO</stp>
        <stp>12/15/2005</stp>
        <stp>12/15/2005</stp>
        <stp>[Fixed Income  Prices 2004-2009.xlsx]TIPS!R114C72</stp>
        <tr r="BT114" s="1"/>
      </tp>
      <tp>
        <v>1.13144</v>
        <stp/>
        <stp>##V3_BDHV12</stp>
        <stp>912828AF7 Govt</stp>
        <stp>IDX_RATIO</stp>
        <stp>11/15/2006</stp>
        <stp>11/15/2006</stp>
        <stp>[Fixed Income  Prices 2004-2009.xlsx]TIPS!R606C44</stp>
        <tr r="AR606" s="1"/>
      </tp>
      <tp>
        <v>1.03485</v>
        <stp/>
        <stp>##V3_BDHV12</stp>
        <stp>912828DH0 Govt</stp>
        <stp>IDX_RATIO</stp>
        <stp>11/16/2005</stp>
        <stp>11/16/2005</stp>
        <stp>[Fixed Income  Prices 2004-2009.xlsx]TIPS!R222C68</stp>
        <tr r="BP222" s="1"/>
      </tp>
      <tp>
        <v>1.0522800000000001</v>
        <stp/>
        <stp>##V3_BDHV12</stp>
        <stp>912828FB1 Govt</stp>
        <stp>IDX_RATIO</stp>
        <stp>12/27/2007</stp>
        <stp>12/27/2007</stp>
        <stp>[Fixed Income  Prices 2004-2009.xlsx]TIPS!R442C32</stp>
        <tr r="AF442" s="1"/>
      </tp>
      <tp>
        <v>1.0258400000000001</v>
        <stp/>
        <stp>##V3_BDHV12</stp>
        <stp>912828GN4 Govt</stp>
        <stp>IDX_RATIO</stp>
        <stp>11/14/2007</stp>
        <stp>11/14/2007</stp>
        <stp>[Fixed Income  Prices 2004-2009.xlsx]TIPS!R151C40</stp>
        <tr r="AN151" s="1"/>
      </tp>
      <tp>
        <v>1.10961</v>
        <stp/>
        <stp>##V3_BDHV12</stp>
        <stp>912828BD1 Govt</stp>
        <stp>IDX_RATIO</stp>
        <stp>10/24/2006</stp>
        <stp>10/24/2006</stp>
        <stp>[Fixed Income  Prices 2004-2009.xlsx]TIPS!R590C52</stp>
        <tr r="AZ590" s="1"/>
      </tp>
      <tp>
        <v>1.0932999999999999</v>
        <stp/>
        <stp>##V3_BDHV12</stp>
        <stp>912828BW9 Govt</stp>
        <stp>IDX_RATIO</stp>
        <stp>12/26/2006</stp>
        <stp>12/26/2006</stp>
        <stp>[Fixed Income  Prices 2004-2009.xlsx]TIPS!R635C56</stp>
        <tr r="BD635" s="1"/>
      </tp>
      <tp>
        <v>1.02603</v>
        <stp/>
        <stp>##V3_BDHV12</stp>
        <stp>912828DH0 Govt</stp>
        <stp>IDX_RATIO</stp>
        <stp>10/17/2005</stp>
        <stp>10/17/2005</stp>
        <stp>[Fixed Income  Prices 2004-2009.xlsx]TIPS!R200C68</stp>
        <tr r="BP200" s="1"/>
      </tp>
      <tp>
        <v>1.02772</v>
        <stp/>
        <stp>##V3_BDHV12</stp>
        <stp>912828DH0 Govt</stp>
        <stp>IDX_RATIO</stp>
        <stp>10/27/2005</stp>
        <stp>10/27/2005</stp>
        <stp>[Fixed Income  Prices 2004-2009.xlsx]TIPS!R208C68</stp>
        <tr r="BP208" s="1"/>
      </tp>
      <tp>
        <v>1.0999000000000001</v>
        <stp/>
        <stp>##V3_BDHV12</stp>
        <stp>912828BD1 Govt</stp>
        <stp>IDX_RATIO</stp>
        <stp>12/26/2006</stp>
        <stp>12/26/2006</stp>
        <stp>[Fixed Income  Prices 2004-2009.xlsx]TIPS!R635C52</stp>
        <tr r="AZ635" s="1"/>
      </tp>
      <tp>
        <v>1.0385800000000001</v>
        <stp/>
        <stp>##V3_BDHV12</stp>
        <stp>912828EA4 Govt</stp>
        <stp>IDX_RATIO</stp>
        <stp>12/26/2006</stp>
        <stp>12/26/2006</stp>
        <stp>[Fixed Income  Prices 2004-2009.xlsx]TIPS!R381C72</stp>
        <tr r="BT381" s="1"/>
      </tp>
      <tp>
        <v>1.02565</v>
        <stp/>
        <stp>##V3_BDHV12</stp>
        <stp>912828GN4 Govt</stp>
        <stp>IDX_RATIO</stp>
        <stp>10/15/2007</stp>
        <stp>10/15/2007</stp>
        <stp>[Fixed Income  Prices 2004-2009.xlsx]TIPS!R129C40</stp>
        <tr r="AN129" s="1"/>
      </tp>
      <tp>
        <v>1.02504</v>
        <stp/>
        <stp>##V3_BDHV12</stp>
        <stp>912828GN4 Govt</stp>
        <stp>IDX_RATIO</stp>
        <stp>10/25/2007</stp>
        <stp>10/25/2007</stp>
        <stp>[Fixed Income  Prices 2004-2009.xlsx]TIPS!R137C40</stp>
        <tr r="AN137" s="1"/>
      </tp>
      <tp>
        <v>1.1009800000000001</v>
        <stp/>
        <stp>##V3_BDHV12</stp>
        <stp>912828BW9 Govt</stp>
        <stp>IDX_RATIO</stp>
        <stp>11/15/2006</stp>
        <stp>11/15/2006</stp>
        <stp>[Fixed Income  Prices 2004-2009.xlsx]TIPS!R606C56</stp>
        <tr r="BD606" s="1"/>
      </tp>
      <tp>
        <v>1.0267999999999999</v>
        <stp/>
        <stp>##V3_BDHV12</stp>
        <stp>912828ET3 Govt</stp>
        <stp>IDX_RATIO</stp>
        <stp>10/24/2006</stp>
        <stp>10/24/2006</stp>
        <stp>[Fixed Income  Prices 2004-2009.xlsx]TIPS!R208C76</stp>
        <tr r="BX208" s="1"/>
      </tp>
      <tp>
        <v>1.0497700000000001</v>
        <stp/>
        <stp>##V3_BDHV12</stp>
        <stp>912828GX2 Govt</stp>
        <stp>IDX_RATIO</stp>
        <stp>12/18/2008</stp>
        <stp>12/18/2008</stp>
        <stp>[Fixed Income  Prices 2004-2009.xlsx]TIPS!R380C88</stp>
        <tr r="CJ380" s="1"/>
      </tp>
      <tp>
        <v>1.03586</v>
        <stp/>
        <stp>##V3_BDHV12</stp>
        <stp>912828CZ1 Govt</stp>
        <stp>IDX_RATIO</stp>
        <stp>10/27/2005</stp>
        <stp>10/27/2005</stp>
        <stp>[Fixed Income  Prices 2004-2009.xlsx]TIPS!R264C24</stp>
        <tr r="X264" s="1"/>
      </tp>
      <tp>
        <v>1.03416</v>
        <stp/>
        <stp>##V3_BDHV12</stp>
        <stp>912828CZ1 Govt</stp>
        <stp>IDX_RATIO</stp>
        <stp>10/17/2005</stp>
        <stp>10/17/2005</stp>
        <stp>[Fixed Income  Prices 2004-2009.xlsx]TIPS!R256C24</stp>
        <tr r="X256" s="1"/>
      </tp>
      <tp>
        <v>1.08117</v>
        <stp/>
        <stp>##V3_BDHV12</stp>
        <stp>912828CP3 Govt</stp>
        <stp>IDX_RATIO</stp>
        <stp>10/24/2006</stp>
        <stp>10/24/2006</stp>
        <stp>[Fixed Income  Prices 2004-2009.xlsx]TIPS!R590C64</stp>
        <tr r="BL590" s="1"/>
      </tp>
      <tp>
        <v>1.0458799999999999</v>
        <stp/>
        <stp>##V3_BDHV12</stp>
        <stp>912828EA4 Govt</stp>
        <stp>IDX_RATIO</stp>
        <stp>11/15/2006</stp>
        <stp>11/15/2006</stp>
        <stp>[Fixed Income  Prices 2004-2009.xlsx]TIPS!R352C72</stp>
        <tr r="BT352" s="1"/>
      </tp>
      <tp>
        <v>1.10764</v>
        <stp/>
        <stp>##V3_BDHV12</stp>
        <stp>912828BD1 Govt</stp>
        <stp>IDX_RATIO</stp>
        <stp>11/15/2006</stp>
        <stp>11/15/2006</stp>
        <stp>[Fixed Income  Prices 2004-2009.xlsx]TIPS!R606C52</stp>
        <tr r="AZ606" s="1"/>
      </tp>
      <tp>
        <v>1.1334599999999999</v>
        <stp/>
        <stp>##V3_BDHV12</stp>
        <stp>912828AF7 Govt</stp>
        <stp>IDX_RATIO</stp>
        <stp>10/24/2006</stp>
        <stp>10/24/2006</stp>
        <stp>[Fixed Income  Prices 2004-2009.xlsx]TIPS!R590C44</stp>
        <tr r="AR590" s="1"/>
      </tp>
      <tp>
        <v>1.0249699999999999</v>
        <stp/>
        <stp>##V3_BDHV12</stp>
        <stp>912828ET3 Govt</stp>
        <stp>IDX_RATIO</stp>
        <stp>11/15/2006</stp>
        <stp>11/15/2006</stp>
        <stp>[Fixed Income  Prices 2004-2009.xlsx]TIPS!R224C76</stp>
        <tr r="BX224" s="1"/>
      </tp>
      <tp>
        <v>1.0717000000000001</v>
        <stp/>
        <stp>##V3_BDHV12</stp>
        <stp>912828CP3 Govt</stp>
        <stp>IDX_RATIO</stp>
        <stp>12/26/2006</stp>
        <stp>12/26/2006</stp>
        <stp>[Fixed Income  Prices 2004-2009.xlsx]TIPS!R635C64</stp>
        <tr r="BL635" s="1"/>
      </tp>
      <tp>
        <v>1.04305</v>
        <stp/>
        <stp>##V3_BDHV12</stp>
        <stp>912828CZ1 Govt</stp>
        <stp>IDX_RATIO</stp>
        <stp>11/16/2005</stp>
        <stp>11/16/2005</stp>
        <stp>[Fixed Income  Prices 2004-2009.xlsx]TIPS!R278C24</stp>
        <tr r="X278" s="1"/>
      </tp>
      <tp>
        <v>1.0293600000000001</v>
        <stp/>
        <stp>##V3_BDHV12</stp>
        <stp>912828HW3 Govt</stp>
        <stp>IDX_RATIO</stp>
        <stp>12/18/2008</stp>
        <stp>12/18/2008</stp>
        <stp>[Fixed Income  Prices 2004-2009.xlsx]TIPS!R176C48</stp>
        <tr r="AV176" s="1"/>
      </tp>
      <tp>
        <v>1.0487599999999999</v>
        <stp/>
        <stp>##V3_BDHV12</stp>
        <stp>912828FB1 Govt</stp>
        <stp>IDX_RATIO</stp>
        <stp>11/14/2007</stp>
        <stp>11/14/2007</stp>
        <stp>[Fixed Income  Prices 2004-2009.xlsx]TIPS!R411C32</stp>
        <tr r="AF411" s="1"/>
      </tp>
      <tp>
        <v>1.04775</v>
        <stp/>
        <stp>##V3_BDHV12</stp>
        <stp>912828EA4 Govt</stp>
        <stp>IDX_RATIO</stp>
        <stp>10/24/2006</stp>
        <stp>10/24/2006</stp>
        <stp>[Fixed Income  Prices 2004-2009.xlsx]TIPS!R336C72</stp>
        <tr r="BT336" s="1"/>
      </tp>
      <tp>
        <v>1.12354</v>
        <stp/>
        <stp>##V3_BDHV12</stp>
        <stp>912828AF7 Govt</stp>
        <stp>IDX_RATIO</stp>
        <stp>12/26/2006</stp>
        <stp>12/26/2006</stp>
        <stp>[Fixed Income  Prices 2004-2009.xlsx]TIPS!R635C44</stp>
        <tr r="AR635" s="1"/>
      </tp>
      <tp>
        <v>1.02929</v>
        <stp/>
        <stp>##V3_BDHV12</stp>
        <stp>912828GN4 Govt</stp>
        <stp>IDX_RATIO</stp>
        <stp>12/27/2007</stp>
        <stp>12/27/2007</stp>
        <stp>[Fixed Income  Prices 2004-2009.xlsx]TIPS!R182C40</stp>
        <tr r="AN182" s="1"/>
      </tp>
      <tp>
        <v>1.0420799999999999</v>
        <stp/>
        <stp>##V3_BDHV12</stp>
        <stp>912828DH0 Govt</stp>
        <stp>IDX_RATIO</stp>
        <stp>12/15/2005</stp>
        <stp>12/15/2005</stp>
        <stp>[Fixed Income  Prices 2004-2009.xlsx]TIPS!R243C68</stp>
        <tr r="BP243" s="1"/>
      </tp>
      <tp>
        <v>1.02858</v>
        <stp/>
        <stp>##V3_BDHV12</stp>
        <stp>912828GN4 Govt</stp>
        <stp>IDX_RATIO</stp>
        <stp>12/17/2007</stp>
        <stp>12/17/2007</stp>
        <stp>[Fixed Income  Prices 2004-2009.xlsx]TIPS!R174C40</stp>
        <tr r="AN174" s="1"/>
      </tp>
      <tp>
        <v>1.0300100000000001</v>
        <stp/>
        <stp>##V3_BDHV12</stp>
        <stp>912828BW9 Govt</stp>
        <stp>IDX_RATIO</stp>
        <stp>12/14/2004</stp>
        <stp>12/14/2004</stp>
        <stp>[Fixed Income  Prices 2004-2009.xlsx]TIPS!R107C56</stp>
        <tr r="BD107" s="1"/>
      </tp>
      <tp>
        <v>1.03176</v>
        <stp/>
        <stp>##V3_BDHV12</stp>
        <stp>912828BW9 Govt</stp>
        <stp>IDX_RATIO</stp>
        <stp>12/24/2004</stp>
        <stp>12/24/2004</stp>
        <stp>[Fixed Income  Prices 2004-2009.xlsx]TIPS!R115C56</stp>
        <tr r="BD115" s="1"/>
      </tp>
      <tp>
        <v>1.06941</v>
        <stp/>
        <stp>##V3_BDHV12</stp>
        <stp>912828BW9 Govt</stp>
        <stp>IDX_RATIO</stp>
        <stp>11/16/2005</stp>
        <stp>11/16/2005</stp>
        <stp>[Fixed Income  Prices 2004-2009.xlsx]TIPS!R347C56</stp>
        <tr r="BD347" s="1"/>
      </tp>
      <tp>
        <v>1.0988199999999999</v>
        <stp/>
        <stp>##V3_BDHV12</stp>
        <stp>912828CZ1 Govt</stp>
        <stp>IDX_RATIO</stp>
        <stp>11/14/2007</stp>
        <stp>11/14/2007</stp>
        <stp>[Fixed Income  Prices 2004-2009.xlsx]TIPS!R797C24</stp>
        <tr r="X797" s="1"/>
      </tp>
      <tp>
        <v>1.0663400000000001</v>
        <stp/>
        <stp>##V3_BDHV12</stp>
        <stp>912828CZ1 Govt</stp>
        <stp>IDX_RATIO</stp>
        <stp>12/26/2006</stp>
        <stp>12/26/2006</stp>
        <stp>[Fixed Income  Prices 2004-2009.xlsx]TIPS!R566C24</stp>
        <tr r="X566" s="1"/>
      </tp>
      <tp>
        <v>1.04881</v>
        <stp/>
        <stp>##V3_BDHV12</stp>
        <stp>912828ET3 Govt</stp>
        <stp>IDX_RATIO</stp>
        <stp>11/14/2007</stp>
        <stp>11/14/2007</stp>
        <stp>[Fixed Income  Prices 2004-2009.xlsx]TIPS!R484C76</stp>
        <tr r="BX484" s="1"/>
      </tp>
      <tp>
        <v>1.0788800000000001</v>
        <stp/>
        <stp>##V3_BDHV12</stp>
        <stp>912828GD6 Govt</stp>
        <stp>IDX_RATIO</stp>
        <stp>12/18/2008</stp>
        <stp>12/18/2008</stp>
        <stp>[Fixed Income  Prices 2004-2009.xlsx]TIPS!R510C84</stp>
        <tr r="CF510" s="1"/>
      </tp>
      <tp>
        <v>1.0758700000000001</v>
        <stp/>
        <stp>##V3_BDHV12</stp>
        <stp>912828BD1 Govt</stp>
        <stp>IDX_RATIO</stp>
        <stp>11/16/2005</stp>
        <stp>11/16/2005</stp>
        <stp>[Fixed Income  Prices 2004-2009.xlsx]TIPS!R347C52</stp>
        <tr r="AZ347" s="1"/>
      </tp>
      <tp>
        <v>1.06731</v>
        <stp/>
        <stp>##V3_BDHV12</stp>
        <stp>912828DH0 Govt</stp>
        <stp>IDX_RATIO</stp>
        <stp>10/24/2006</stp>
        <stp>10/24/2006</stp>
        <stp>[Fixed Income  Prices 2004-2009.xlsx]TIPS!R465C68</stp>
        <tr r="BP465" s="1"/>
      </tp>
      <tp>
        <v>1.03799</v>
        <stp/>
        <stp>##V3_BDHV12</stp>
        <stp>912828BD1 Govt</stp>
        <stp>IDX_RATIO</stp>
        <stp>12/24/2004</stp>
        <stp>12/24/2004</stp>
        <stp>[Fixed Income  Prices 2004-2009.xlsx]TIPS!R115C52</stp>
        <tr r="AZ115" s="1"/>
      </tp>
      <tp>
        <v>1.0938399999999999</v>
        <stp/>
        <stp>##V3_BDHV12</stp>
        <stp>912828DH0 Govt</stp>
        <stp>IDX_RATIO</stp>
        <stp>12/27/2007</stp>
        <stp>12/27/2007</stp>
        <stp>[Fixed Income  Prices 2004-2009.xlsx]TIPS!R772C68</stp>
        <tr r="BP772" s="1"/>
      </tp>
      <tp>
        <v>1.0930900000000001</v>
        <stp/>
        <stp>##V3_BDHV12</stp>
        <stp>912828DH0 Govt</stp>
        <stp>IDX_RATIO</stp>
        <stp>12/17/2007</stp>
        <stp>12/17/2007</stp>
        <stp>[Fixed Income  Prices 2004-2009.xlsx]TIPS!R764C68</stp>
        <tr r="BP764" s="1"/>
      </tp>
      <tp>
        <v>1.03623</v>
        <stp/>
        <stp>##V3_BDHV12</stp>
        <stp>912828BD1 Govt</stp>
        <stp>IDX_RATIO</stp>
        <stp>12/14/2004</stp>
        <stp>12/14/2004</stp>
        <stp>[Fixed Income  Prices 2004-2009.xlsx]TIPS!R107C52</stp>
        <tr r="AZ107" s="1"/>
      </tp>
      <tp>
        <v>1.0693699999999999</v>
        <stp/>
        <stp>##V3_BDHV12</stp>
        <stp>912828EA4 Govt</stp>
        <stp>IDX_RATIO</stp>
        <stp>10/25/2007</stp>
        <stp>10/25/2007</stp>
        <stp>[Fixed Income  Prices 2004-2009.xlsx]TIPS!R598C72</stp>
        <tr r="BT598" s="1"/>
      </tp>
      <tp>
        <v>1.0177700000000001</v>
        <stp/>
        <stp>##V3_BDHV12</stp>
        <stp>912828FB1 Govt</stp>
        <stp>IDX_RATIO</stp>
        <stp>12/26/2006</stp>
        <stp>12/26/2006</stp>
        <stp>[Fixed Income  Prices 2004-2009.xlsx]TIPS!R180C32</stp>
        <tr r="AF180" s="1"/>
      </tp>
      <tp>
        <v>1.0700099999999999</v>
        <stp/>
        <stp>##V3_BDHV12</stp>
        <stp>912828EA4 Govt</stp>
        <stp>IDX_RATIO</stp>
        <stp>10/15/2007</stp>
        <stp>10/15/2007</stp>
        <stp>[Fixed Income  Prices 2004-2009.xlsx]TIPS!R590C72</stp>
        <tr r="BT590" s="1"/>
      </tp>
      <tp>
        <v>1.11856</v>
        <stp/>
        <stp>##V3_BDHV12</stp>
        <stp>912828EA4 Govt</stp>
        <stp>IDX_RATIO</stp>
        <stp>12/18/2008</stp>
        <stp>12/18/2008</stp>
        <stp>[Fixed Income  Prices 2004-2009.xlsx]TIPS!R898C72</stp>
        <tr r="BT898" s="1"/>
      </tp>
      <tp>
        <v>1.0620499999999999</v>
        <stp/>
        <stp>##V3_BDHV12</stp>
        <stp>912828BW9 Govt</stp>
        <stp>IDX_RATIO</stp>
        <stp>10/27/2005</stp>
        <stp>10/27/2005</stp>
        <stp>[Fixed Income  Prices 2004-2009.xlsx]TIPS!R333C56</stp>
        <tr r="BD333" s="1"/>
      </tp>
      <tp>
        <v>1.0603</v>
        <stp/>
        <stp>##V3_BDHV12</stp>
        <stp>912828BW9 Govt</stp>
        <stp>IDX_RATIO</stp>
        <stp>10/17/2005</stp>
        <stp>10/17/2005</stp>
        <stp>[Fixed Income  Prices 2004-2009.xlsx]TIPS!R325C56</stp>
        <tr r="BD325" s="1"/>
      </tp>
      <tp>
        <v>1.05562</v>
        <stp/>
        <stp>##V3_BDHV12</stp>
        <stp>912828CP3 Govt</stp>
        <stp>IDX_RATIO</stp>
        <stp>12/15/2005</stp>
        <stp>12/15/2005</stp>
        <stp>[Fixed Income  Prices 2004-2009.xlsx]TIPS!R368C64</stp>
        <tr r="BL368" s="1"/>
      </tp>
      <tp>
        <v>1.09796</v>
        <stp/>
        <stp>##V3_BDHV12</stp>
        <stp>912828CZ1 Govt</stp>
        <stp>IDX_RATIO</stp>
        <stp>10/25/2007</stp>
        <stp>10/25/2007</stp>
        <stp>[Fixed Income  Prices 2004-2009.xlsx]TIPS!R783C24</stp>
        <tr r="X783" s="1"/>
      </tp>
      <tp>
        <v>1.0486200000000001</v>
        <stp/>
        <stp>##V3_BDHV12</stp>
        <stp>912828ET3 Govt</stp>
        <stp>IDX_RATIO</stp>
        <stp>10/15/2007</stp>
        <stp>10/15/2007</stp>
        <stp>[Fixed Income  Prices 2004-2009.xlsx]TIPS!R462C76</stp>
        <tr r="BX462" s="1"/>
      </tp>
      <tp>
        <v>1.04799</v>
        <stp/>
        <stp>##V3_BDHV12</stp>
        <stp>912828ET3 Govt</stp>
        <stp>IDX_RATIO</stp>
        <stp>10/25/2007</stp>
        <stp>10/25/2007</stp>
        <stp>[Fixed Income  Prices 2004-2009.xlsx]TIPS!R470C76</stp>
        <tr r="BX470" s="1"/>
      </tp>
      <tp>
        <v>1.0986100000000001</v>
        <stp/>
        <stp>##V3_BDHV12</stp>
        <stp>912828CZ1 Govt</stp>
        <stp>IDX_RATIO</stp>
        <stp>10/15/2007</stp>
        <stp>10/15/2007</stp>
        <stp>[Fixed Income  Prices 2004-2009.xlsx]TIPS!R775C24</stp>
        <tr r="X775" s="1"/>
      </tp>
      <tp>
        <v>1.0730599999999999</v>
        <stp/>
        <stp>##V3_BDHV12</stp>
        <stp>912828EA4 Govt</stp>
        <stp>IDX_RATIO</stp>
        <stp>12/17/2007</stp>
        <stp>12/17/2007</stp>
        <stp>[Fixed Income  Prices 2004-2009.xlsx]TIPS!R635C72</stp>
        <tr r="BT635" s="1"/>
      </tp>
      <tp>
        <v>1.1066799999999999</v>
        <stp/>
        <stp>##V3_BDHV12</stp>
        <stp>912828AF7 Govt</stp>
        <stp>IDX_RATIO</stp>
        <stp>12/15/2005</stp>
        <stp>12/15/2005</stp>
        <stp>[Fixed Income  Prices 2004-2009.xlsx]TIPS!R368C44</stp>
        <tr r="AR368" s="1"/>
      </tp>
      <tp>
        <v>1.06671</v>
        <stp/>
        <stp>##V3_BDHV12</stp>
        <stp>912828BD1 Govt</stp>
        <stp>IDX_RATIO</stp>
        <stp>10/17/2005</stp>
        <stp>10/17/2005</stp>
        <stp>[Fixed Income  Prices 2004-2009.xlsx]TIPS!R325C52</stp>
        <tr r="AZ325" s="1"/>
      </tp>
      <tp>
        <v>1.0738000000000001</v>
        <stp/>
        <stp>##V3_BDHV12</stp>
        <stp>912828EA4 Govt</stp>
        <stp>IDX_RATIO</stp>
        <stp>12/27/2007</stp>
        <stp>12/27/2007</stp>
        <stp>[Fixed Income  Prices 2004-2009.xlsx]TIPS!R643C72</stp>
        <tr r="BT643" s="1"/>
      </tp>
      <tp>
        <v>1.06846</v>
        <stp/>
        <stp>##V3_BDHV12</stp>
        <stp>912828BD1 Govt</stp>
        <stp>IDX_RATIO</stp>
        <stp>10/27/2005</stp>
        <stp>10/27/2005</stp>
        <stp>[Fixed Income  Prices 2004-2009.xlsx]TIPS!R333C52</stp>
        <tr r="AZ333" s="1"/>
      </tp>
      <tp>
        <v>1.04857</v>
        <stp/>
        <stp>##V3_BDHV12</stp>
        <stp>912828FB1 Govt</stp>
        <stp>IDX_RATIO</stp>
        <stp>10/15/2007</stp>
        <stp>10/15/2007</stp>
        <stp>[Fixed Income  Prices 2004-2009.xlsx]TIPS!R389C32</stp>
        <tr r="AF389" s="1"/>
      </tp>
      <tp>
        <v>1.0653999999999999</v>
        <stp/>
        <stp>##V3_BDHV12</stp>
        <stp>912828DH0 Govt</stp>
        <stp>IDX_RATIO</stp>
        <stp>11/15/2006</stp>
        <stp>11/15/2006</stp>
        <stp>[Fixed Income  Prices 2004-2009.xlsx]TIPS!R481C68</stp>
        <tr r="BP481" s="1"/>
      </tp>
      <tp>
        <v>1.0479499999999999</v>
        <stp/>
        <stp>##V3_BDHV12</stp>
        <stp>912828FB1 Govt</stp>
        <stp>IDX_RATIO</stp>
        <stp>10/25/2007</stp>
        <stp>10/25/2007</stp>
        <stp>[Fixed Income  Prices 2004-2009.xlsx]TIPS!R397C32</stp>
        <tr r="AF397" s="1"/>
      </tp>
      <tp>
        <v>1.0482899999999999</v>
        <stp/>
        <stp>##V3_BDHV12</stp>
        <stp>912828CP3 Govt</stp>
        <stp>IDX_RATIO</stp>
        <stp>11/16/2005</stp>
        <stp>11/16/2005</stp>
        <stp>[Fixed Income  Prices 2004-2009.xlsx]TIPS!R347C64</stp>
        <tr r="BL347" s="1"/>
      </tp>
      <tp>
        <v>1.05233</v>
        <stp/>
        <stp>##V3_BDHV12</stp>
        <stp>912828ET3 Govt</stp>
        <stp>IDX_RATIO</stp>
        <stp>12/27/2007</stp>
        <stp>12/27/2007</stp>
        <stp>[Fixed Income  Prices 2004-2009.xlsx]TIPS!R515C76</stp>
        <tr r="BX515" s="1"/>
      </tp>
      <tp>
        <v>1.0516099999999999</v>
        <stp/>
        <stp>##V3_BDHV12</stp>
        <stp>912828ET3 Govt</stp>
        <stp>IDX_RATIO</stp>
        <stp>12/17/2007</stp>
        <stp>12/17/2007</stp>
        <stp>[Fixed Income  Prices 2004-2009.xlsx]TIPS!R507C76</stp>
        <tr r="BX507" s="1"/>
      </tp>
      <tp>
        <v>1.0096700000000001</v>
        <stp/>
        <stp>##V3_BDHV12</stp>
        <stp>912828CP3 Govt</stp>
        <stp>IDX_RATIO</stp>
        <stp>12/14/2004</stp>
        <stp>12/14/2004</stp>
        <stp>[Fixed Income  Prices 2004-2009.xlsx]TIPS!R107C64</stp>
        <tr r="BL107" s="1"/>
      </tp>
      <tp>
        <v>1.0113799999999999</v>
        <stp/>
        <stp>##V3_BDHV12</stp>
        <stp>912828CP3 Govt</stp>
        <stp>IDX_RATIO</stp>
        <stp>12/24/2004</stp>
        <stp>12/24/2004</stp>
        <stp>[Fixed Income  Prices 2004-2009.xlsx]TIPS!R115C64</stp>
        <tr r="BL115" s="1"/>
      </tp>
      <tp>
        <v>1.07576</v>
        <stp/>
        <stp>##V3_BDHV12</stp>
        <stp>912828CZ1 Govt</stp>
        <stp>IDX_RATIO</stp>
        <stp>10/24/2006</stp>
        <stp>10/24/2006</stp>
        <stp>[Fixed Income  Prices 2004-2009.xlsx]TIPS!R521C24</stp>
        <tr r="X521" s="1"/>
      </tp>
      <tp>
        <v>1.0899799999999999</v>
        <stp/>
        <stp>##V3_BDHV12</stp>
        <stp>912828DH0 Govt</stp>
        <stp>IDX_RATIO</stp>
        <stp>10/15/2007</stp>
        <stp>10/15/2007</stp>
        <stp>[Fixed Income  Prices 2004-2009.xlsx]TIPS!R719C68</stp>
        <tr r="BP719" s="1"/>
      </tp>
      <tp>
        <v>1.08934</v>
        <stp/>
        <stp>##V3_BDHV12</stp>
        <stp>912828DH0 Govt</stp>
        <stp>IDX_RATIO</stp>
        <stp>10/25/2007</stp>
        <stp>10/25/2007</stp>
        <stp>[Fixed Income  Prices 2004-2009.xlsx]TIPS!R727C68</stp>
        <tr r="BP727" s="1"/>
      </tp>
      <tp>
        <v>1.0267500000000001</v>
        <stp/>
        <stp>##V3_BDHV12</stp>
        <stp>912828FB1 Govt</stp>
        <stp>IDX_RATIO</stp>
        <stp>10/24/2006</stp>
        <stp>10/24/2006</stp>
        <stp>[Fixed Income  Prices 2004-2009.xlsx]TIPS!R135C32</stp>
        <tr r="AF135" s="1"/>
      </tp>
      <tp>
        <v>1.0603</v>
        <stp/>
        <stp>##V3_BDHV12</stp>
        <stp>912828AF7 Govt</stp>
        <stp>IDX_RATIO</stp>
        <stp>12/24/2004</stp>
        <stp>12/24/2004</stp>
        <stp>[Fixed Income  Prices 2004-2009.xlsx]TIPS!R115C44</stp>
        <tr r="AR115" s="1"/>
      </tp>
      <tp>
        <v>1.0702099999999999</v>
        <stp/>
        <stp>##V3_BDHV12</stp>
        <stp>912828EA4 Govt</stp>
        <stp>IDX_RATIO</stp>
        <stp>11/14/2007</stp>
        <stp>11/14/2007</stp>
        <stp>[Fixed Income  Prices 2004-2009.xlsx]TIPS!R612C72</stp>
        <tr r="BT612" s="1"/>
      </tp>
      <tp>
        <v>1.0585100000000001</v>
        <stp/>
        <stp>##V3_BDHV12</stp>
        <stp>912828AF7 Govt</stp>
        <stp>IDX_RATIO</stp>
        <stp>12/14/2004</stp>
        <stp>12/14/2004</stp>
        <stp>[Fixed Income  Prices 2004-2009.xlsx]TIPS!R107C44</stp>
        <tr r="AR107" s="1"/>
      </tp>
      <tp>
        <v>1.099</v>
        <stp/>
        <stp>##V3_BDHV12</stp>
        <stp>912828AF7 Govt</stp>
        <stp>IDX_RATIO</stp>
        <stp>11/16/2005</stp>
        <stp>11/16/2005</stp>
        <stp>[Fixed Income  Prices 2004-2009.xlsx]TIPS!R347C44</stp>
        <tr r="AR347" s="1"/>
      </tp>
      <tp>
        <v>1.07734</v>
        <stp/>
        <stp>##V3_BDHV12</stp>
        <stp>912828FL9 Govt</stp>
        <stp>IDX_RATIO</stp>
        <stp>12/18/2008</stp>
        <stp>12/18/2008</stp>
        <stp>[Fixed Income  Prices 2004-2009.xlsx]TIPS!R640C80</stp>
        <tr r="CB640" s="1"/>
      </tp>
      <tp>
        <v>1.0410699999999999</v>
        <stp/>
        <stp>##V3_BDHV12</stp>
        <stp>912828CP3 Govt</stp>
        <stp>IDX_RATIO</stp>
        <stp>10/27/2005</stp>
        <stp>10/27/2005</stp>
        <stp>[Fixed Income  Prices 2004-2009.xlsx]TIPS!R333C64</stp>
        <tr r="BL333" s="1"/>
      </tp>
      <tp>
        <v>1.0768899999999999</v>
        <stp/>
        <stp>##V3_BDHV12</stp>
        <stp>912828BW9 Govt</stp>
        <stp>IDX_RATIO</stp>
        <stp>12/15/2005</stp>
        <stp>12/15/2005</stp>
        <stp>[Fixed Income  Prices 2004-2009.xlsx]TIPS!R368C56</stp>
        <tr r="BD368" s="1"/>
      </tp>
      <tp>
        <v>1.0393600000000001</v>
        <stp/>
        <stp>##V3_BDHV12</stp>
        <stp>912828CP3 Govt</stp>
        <stp>IDX_RATIO</stp>
        <stp>10/17/2005</stp>
        <stp>10/17/2005</stp>
        <stp>[Fixed Income  Prices 2004-2009.xlsx]TIPS!R325C64</stp>
        <tr r="BL325" s="1"/>
      </tp>
      <tp>
        <v>1.0738399999999999</v>
        <stp/>
        <stp>##V3_BDHV12</stp>
        <stp>912828CZ1 Govt</stp>
        <stp>IDX_RATIO</stp>
        <stp>11/15/2006</stp>
        <stp>11/15/2006</stp>
        <stp>[Fixed Income  Prices 2004-2009.xlsx]TIPS!R537C24</stp>
        <tr r="X537" s="1"/>
      </tp>
      <tp>
        <v>1.0833900000000001</v>
        <stp/>
        <stp>##V3_BDHV12</stp>
        <stp>912828BD1 Govt</stp>
        <stp>IDX_RATIO</stp>
        <stp>12/15/2005</stp>
        <stp>12/15/2005</stp>
        <stp>[Fixed Income  Prices 2004-2009.xlsx]TIPS!R368C52</stp>
        <tr r="AZ368" s="1"/>
      </tp>
      <tp>
        <v>1.0896300000000001</v>
        <stp/>
        <stp>##V3_BDHV12</stp>
        <stp>912828AF7 Govt</stp>
        <stp>IDX_RATIO</stp>
        <stp>10/17/2005</stp>
        <stp>10/17/2005</stp>
        <stp>[Fixed Income  Prices 2004-2009.xlsx]TIPS!R325C44</stp>
        <tr r="AR325" s="1"/>
      </tp>
      <tp>
        <v>1.0914299999999999</v>
        <stp/>
        <stp>##V3_BDHV12</stp>
        <stp>912828AF7 Govt</stp>
        <stp>IDX_RATIO</stp>
        <stp>10/27/2005</stp>
        <stp>10/27/2005</stp>
        <stp>[Fixed Income  Prices 2004-2009.xlsx]TIPS!R333C44</stp>
        <tr r="AR333" s="1"/>
      </tp>
      <tp>
        <v>1.05796</v>
        <stp/>
        <stp>##V3_BDHV12</stp>
        <stp>912828DH0 Govt</stp>
        <stp>IDX_RATIO</stp>
        <stp>12/26/2006</stp>
        <stp>12/26/2006</stp>
        <stp>[Fixed Income  Prices 2004-2009.xlsx]TIPS!R510C68</stp>
        <tr r="BP510" s="1"/>
      </tp>
      <tp>
        <v>1.0249200000000001</v>
        <stp/>
        <stp>##V3_BDHV12</stp>
        <stp>912828FB1 Govt</stp>
        <stp>IDX_RATIO</stp>
        <stp>11/15/2006</stp>
        <stp>11/15/2006</stp>
        <stp>[Fixed Income  Prices 2004-2009.xlsx]TIPS!R151C32</stp>
        <tr r="AF151" s="1"/>
      </tp>
      <tp>
        <v>1.0901799999999999</v>
        <stp/>
        <stp>##V3_BDHV12</stp>
        <stp>912828DH0 Govt</stp>
        <stp>IDX_RATIO</stp>
        <stp>11/14/2007</stp>
        <stp>11/14/2007</stp>
        <stp>[Fixed Income  Prices 2004-2009.xlsx]TIPS!R741C68</stp>
        <tr r="BP741" s="1"/>
      </tp>
      <tp>
        <v>1.1017399999999999</v>
        <stp/>
        <stp>##V3_BDHV12</stp>
        <stp>912828CZ1 Govt</stp>
        <stp>IDX_RATIO</stp>
        <stp>12/17/2007</stp>
        <stp>12/17/2007</stp>
        <stp>[Fixed Income  Prices 2004-2009.xlsx]TIPS!R820C24</stp>
        <tr r="X820" s="1"/>
      </tp>
      <tp>
        <v>1.1025</v>
        <stp/>
        <stp>##V3_BDHV12</stp>
        <stp>912828CZ1 Govt</stp>
        <stp>IDX_RATIO</stp>
        <stp>12/27/2007</stp>
        <stp>12/27/2007</stp>
        <stp>[Fixed Income  Prices 2004-2009.xlsx]TIPS!R828C24</stp>
        <tr r="X828" s="1"/>
      </tp>
      <tp>
        <v>1.07219</v>
        <stp/>
        <stp>##V3_BDHV12</stp>
        <stp>912828GN4 Govt</stp>
        <stp>IDX_RATIO</stp>
        <stp>12/18/2008</stp>
        <stp>12/18/2008</stp>
        <stp>[Fixed Income  Prices 2004-2009.xlsx]TIPS!R437C40</stp>
        <tr r="AN437" s="1"/>
      </tp>
      <tp>
        <v>1.0962000000000001</v>
        <stp/>
        <stp>##V3_BDHV12</stp>
        <stp>912828ET3 Govt</stp>
        <stp>IDX_RATIO</stp>
        <stp>12/18/2008</stp>
        <stp>12/18/2008</stp>
        <stp>[Fixed Income  Prices 2004-2009.xlsx]TIPS!R770C76</stp>
        <tr r="BX770" s="1"/>
      </tp>
      <tp>
        <v>1.1263799999999999</v>
        <stp/>
        <stp>##V3_BDHV12</stp>
        <stp>912828BW9 Govt</stp>
        <stp>IDX_RATIO</stp>
        <stp>10/15/2007</stp>
        <stp>10/15/2007</stp>
        <stp>[Fixed Income  Prices 2004-2009.xlsx]TIPS!R844C56</stp>
        <tr r="BD844" s="1"/>
      </tp>
      <tp>
        <v>1.1257200000000001</v>
        <stp/>
        <stp>##V3_BDHV12</stp>
        <stp>912828BW9 Govt</stp>
        <stp>IDX_RATIO</stp>
        <stp>10/25/2007</stp>
        <stp>10/25/2007</stp>
        <stp>[Fixed Income  Prices 2004-2009.xlsx]TIPS!R852C56</stp>
        <tr r="BD852" s="1"/>
      </tp>
      <tp>
        <v>1.1072899999999999</v>
        <stp/>
        <stp>##V3_BDHV12</stp>
        <stp>912828CP3 Govt</stp>
        <stp>IDX_RATIO</stp>
        <stp>12/17/2007</stp>
        <stp>12/17/2007</stp>
        <stp>[Fixed Income  Prices 2004-2009.xlsx]TIPS!R889C64</stp>
        <tr r="BL889" s="1"/>
      </tp>
      <tp>
        <v>1.10805</v>
        <stp/>
        <stp>##V3_BDHV12</stp>
        <stp>912828CP3 Govt</stp>
        <stp>IDX_RATIO</stp>
        <stp>12/27/2007</stp>
        <stp>12/27/2007</stp>
        <stp>[Fixed Income  Prices 2004-2009.xlsx]TIPS!R897C64</stp>
        <tr r="BL897" s="1"/>
      </tp>
      <tp>
        <v>1.13252</v>
        <stp/>
        <stp>##V3_BDHV12</stp>
        <stp>912828BD1 Govt</stp>
        <stp>IDX_RATIO</stp>
        <stp>10/25/2007</stp>
        <stp>10/25/2007</stp>
        <stp>[Fixed Income  Prices 2004-2009.xlsx]TIPS!R852C52</stp>
        <tr r="AZ852" s="1"/>
      </tp>
      <tp>
        <v>1.1331899999999999</v>
        <stp/>
        <stp>##V3_BDHV12</stp>
        <stp>912828BD1 Govt</stp>
        <stp>IDX_RATIO</stp>
        <stp>10/15/2007</stp>
        <stp>10/15/2007</stp>
        <stp>[Fixed Income  Prices 2004-2009.xlsx]TIPS!R844C52</stp>
        <tr r="AZ844" s="1"/>
      </tp>
      <tp>
        <v>1.0089600000000001</v>
        <stp/>
        <stp>##V3_BDHV12</stp>
        <stp>912828JE1 Govt</stp>
        <stp>IDX_RATIO</stp>
        <stp>12/18/2008</stp>
        <stp>12/18/2008</stp>
        <stp>[Fixed Income  Prices 2004-2009.xlsx]TIPS!R119C96</stp>
        <tr r="CR119" s="1"/>
      </tp>
      <tp>
        <v>1.0349900000000001</v>
        <stp/>
        <stp>##V3_BDHV12</stp>
        <stp>912828GD6 Govt</stp>
        <stp>IDX_RATIO</stp>
        <stp>12/17/2007</stp>
        <stp>12/17/2007</stp>
        <stp>[Fixed Income  Prices 2004-2009.xlsx]TIPS!R247C84</stp>
        <tr r="CF247" s="1"/>
      </tp>
      <tp>
        <v>1.03423</v>
        <stp/>
        <stp>##V3_BDHV12</stp>
        <stp>912828FL9 Govt</stp>
        <stp>IDX_RATIO</stp>
        <stp>12/27/2007</stp>
        <stp>12/27/2007</stp>
        <stp>[Fixed Income  Prices 2004-2009.xlsx]TIPS!R385C80</stp>
        <tr r="CB385" s="1"/>
      </tp>
      <tp>
        <v>1.0357000000000001</v>
        <stp/>
        <stp>##V3_BDHV12</stp>
        <stp>912828GD6 Govt</stp>
        <stp>IDX_RATIO</stp>
        <stp>12/27/2007</stp>
        <stp>12/27/2007</stp>
        <stp>[Fixed Income  Prices 2004-2009.xlsx]TIPS!R255C84</stp>
        <tr r="CF255" s="1"/>
      </tp>
      <tp>
        <v>1.1616500000000001</v>
        <stp/>
        <stp>##V3_BDHV12</stp>
        <stp>912828AF7 Govt</stp>
        <stp>IDX_RATIO</stp>
        <stp>12/27/2007</stp>
        <stp>12/27/2007</stp>
        <stp>[Fixed Income  Prices 2004-2009.xlsx]TIPS!R897C44</stp>
        <tr r="AR897" s="1"/>
      </tp>
      <tp>
        <v>1.03352</v>
        <stp/>
        <stp>##V3_BDHV12</stp>
        <stp>912828FL9 Govt</stp>
        <stp>IDX_RATIO</stp>
        <stp>12/17/2007</stp>
        <stp>12/17/2007</stp>
        <stp>[Fixed Income  Prices 2004-2009.xlsx]TIPS!R377C80</stp>
        <tr r="CB377" s="1"/>
      </tp>
      <tp>
        <v>1.1608499999999999</v>
        <stp/>
        <stp>##V3_BDHV12</stp>
        <stp>912828AF7 Govt</stp>
        <stp>IDX_RATIO</stp>
        <stp>12/17/2007</stp>
        <stp>12/17/2007</stp>
        <stp>[Fixed Income  Prices 2004-2009.xlsx]TIPS!R889C44</stp>
        <tr r="AR889" s="1"/>
      </tp>
      <tp>
        <v>1.12659</v>
        <stp/>
        <stp>##V3_BDHV12</stp>
        <stp>912828BW9 Govt</stp>
        <stp>IDX_RATIO</stp>
        <stp>11/14/2007</stp>
        <stp>11/14/2007</stp>
        <stp>[Fixed Income  Prices 2004-2009.xlsx]TIPS!R866C56</stp>
        <tr r="BD866" s="1"/>
      </tp>
      <tp>
        <v>1.1334</v>
        <stp/>
        <stp>##V3_BDHV12</stp>
        <stp>912828BD1 Govt</stp>
        <stp>IDX_RATIO</stp>
        <stp>11/14/2007</stp>
        <stp>11/14/2007</stp>
        <stp>[Fixed Income  Prices 2004-2009.xlsx]TIPS!R866C52</stp>
        <tr r="AZ866" s="1"/>
      </tp>
      <tp>
        <v>1.03854</v>
        <stp/>
        <stp>##V3_BDHV12</stp>
        <stp>912828HN3 Govt</stp>
        <stp>IDX_RATIO</stp>
        <stp>12/18/2008</stp>
        <stp>12/18/2008</stp>
        <stp>[Fixed Income  Prices 2004-2009.xlsx]TIPS!R250C92</stp>
        <tr r="CN250" s="1"/>
      </tp>
      <tp>
        <v>1.09615</v>
        <stp/>
        <stp>##V3_BDHV12</stp>
        <stp>912828FB1 Govt</stp>
        <stp>IDX_RATIO</stp>
        <stp>12/18/2008</stp>
        <stp>12/18/2008</stp>
        <stp>[Fixed Income  Prices 2004-2009.xlsx]TIPS!R697C32</stp>
        <tr r="AF697" s="1"/>
      </tp>
      <tp>
        <v>1.1041399999999999</v>
        <stp/>
        <stp>##V3_BDHV12</stp>
        <stp>912828CP3 Govt</stp>
        <stp>IDX_RATIO</stp>
        <stp>10/15/2007</stp>
        <stp>10/15/2007</stp>
        <stp>[Fixed Income  Prices 2004-2009.xlsx]TIPS!R844C64</stp>
        <tr r="BL844" s="1"/>
      </tp>
      <tp>
        <v>1.10348</v>
        <stp/>
        <stp>##V3_BDHV12</stp>
        <stp>912828CP3 Govt</stp>
        <stp>IDX_RATIO</stp>
        <stp>10/25/2007</stp>
        <stp>10/25/2007</stp>
        <stp>[Fixed Income  Prices 2004-2009.xlsx]TIPS!R852C64</stp>
        <tr r="BL852" s="1"/>
      </tp>
      <tp>
        <v>1.1295999999999999</v>
        <stp/>
        <stp>##V3_BDHV12</stp>
        <stp>912828BW9 Govt</stp>
        <stp>IDX_RATIO</stp>
        <stp>12/17/2007</stp>
        <stp>12/17/2007</stp>
        <stp>[Fixed Income  Prices 2004-2009.xlsx]TIPS!R889C56</stp>
        <tr r="BD889" s="1"/>
      </tp>
      <tp>
        <v>1.1303700000000001</v>
        <stp/>
        <stp>##V3_BDHV12</stp>
        <stp>912828BW9 Govt</stp>
        <stp>IDX_RATIO</stp>
        <stp>12/27/2007</stp>
        <stp>12/27/2007</stp>
        <stp>[Fixed Income  Prices 2004-2009.xlsx]TIPS!R897C56</stp>
        <tr r="BD897" s="1"/>
      </tp>
      <tp>
        <v>1.0320400000000001</v>
        <stp/>
        <stp>##V3_BDHV12</stp>
        <stp>912828GD6 Govt</stp>
        <stp>IDX_RATIO</stp>
        <stp>10/15/2007</stp>
        <stp>10/15/2007</stp>
        <stp>[Fixed Income  Prices 2004-2009.xlsx]TIPS!R202C84</stp>
        <tr r="CF202" s="1"/>
      </tp>
      <tp>
        <v>1.0314300000000001</v>
        <stp/>
        <stp>##V3_BDHV12</stp>
        <stp>912828GD6 Govt</stp>
        <stp>IDX_RATIO</stp>
        <stp>10/25/2007</stp>
        <stp>10/25/2007</stp>
        <stp>[Fixed Income  Prices 2004-2009.xlsx]TIPS!R210C84</stp>
        <tr r="CF210" s="1"/>
      </tp>
      <tp>
        <v>1.15686</v>
        <stp/>
        <stp>##V3_BDHV12</stp>
        <stp>912828AF7 Govt</stp>
        <stp>IDX_RATIO</stp>
        <stp>10/25/2007</stp>
        <stp>10/25/2007</stp>
        <stp>[Fixed Income  Prices 2004-2009.xlsx]TIPS!R852C44</stp>
        <tr r="AR852" s="1"/>
      </tp>
      <tp>
        <v>1.15754</v>
        <stp/>
        <stp>##V3_BDHV12</stp>
        <stp>912828AF7 Govt</stp>
        <stp>IDX_RATIO</stp>
        <stp>10/15/2007</stp>
        <stp>10/15/2007</stp>
        <stp>[Fixed Income  Prices 2004-2009.xlsx]TIPS!R844C44</stp>
        <tr r="AR844" s="1"/>
      </tp>
      <tp>
        <v>1.0299700000000001</v>
        <stp/>
        <stp>##V3_BDHV12</stp>
        <stp>912828FL9 Govt</stp>
        <stp>IDX_RATIO</stp>
        <stp>10/25/2007</stp>
        <stp>10/25/2007</stp>
        <stp>[Fixed Income  Prices 2004-2009.xlsx]TIPS!R340C80</stp>
        <tr r="CB340" s="1"/>
      </tp>
      <tp>
        <v>1.1372</v>
        <stp/>
        <stp>##V3_BDHV12</stp>
        <stp>912828BD1 Govt</stp>
        <stp>IDX_RATIO</stp>
        <stp>12/27/2007</stp>
        <stp>12/27/2007</stp>
        <stp>[Fixed Income  Prices 2004-2009.xlsx]TIPS!R897C52</stp>
        <tr r="AZ897" s="1"/>
      </tp>
      <tp>
        <v>1.0305800000000001</v>
        <stp/>
        <stp>##V3_BDHV12</stp>
        <stp>912828FL9 Govt</stp>
        <stp>IDX_RATIO</stp>
        <stp>10/15/2007</stp>
        <stp>10/15/2007</stp>
        <stp>[Fixed Income  Prices 2004-2009.xlsx]TIPS!R332C80</stp>
        <tr r="CB332" s="1"/>
      </tp>
      <tp>
        <v>1.13642</v>
        <stp/>
        <stp>##V3_BDHV12</stp>
        <stp>912828BD1 Govt</stp>
        <stp>IDX_RATIO</stp>
        <stp>12/17/2007</stp>
        <stp>12/17/2007</stp>
        <stp>[Fixed Income  Prices 2004-2009.xlsx]TIPS!R889C52</stp>
        <tr r="AZ889" s="1"/>
      </tp>
      <tp>
        <v>1.00776</v>
        <stp/>
        <stp>##V3_BDHV12</stp>
        <stp>912828GX2 Govt</stp>
        <stp>IDX_RATIO</stp>
        <stp>12/27/2007</stp>
        <stp>12/27/2007</stp>
        <stp>[Fixed Income  Prices 2004-2009.xlsx]TIPS!R125C88</stp>
        <tr r="CJ125" s="1"/>
      </tp>
      <tp>
        <v>1.0070600000000001</v>
        <stp/>
        <stp>##V3_BDHV12</stp>
        <stp>912828GX2 Govt</stp>
        <stp>IDX_RATIO</stp>
        <stp>12/17/2007</stp>
        <stp>12/17/2007</stp>
        <stp>[Fixed Income  Prices 2004-2009.xlsx]TIPS!R117C88</stp>
        <tr r="CJ117" s="1"/>
      </tp>
      <tp>
        <v>1.1043400000000001</v>
        <stp/>
        <stp>##V3_BDHV12</stp>
        <stp>912828CP3 Govt</stp>
        <stp>IDX_RATIO</stp>
        <stp>11/14/2007</stp>
        <stp>11/14/2007</stp>
        <stp>[Fixed Income  Prices 2004-2009.xlsx]TIPS!R866C64</stp>
        <tr r="BL866" s="1"/>
      </tp>
      <tp>
        <v>1.03224</v>
        <stp/>
        <stp>##V3_BDHV12</stp>
        <stp>912828GD6 Govt</stp>
        <stp>IDX_RATIO</stp>
        <stp>11/14/2007</stp>
        <stp>11/14/2007</stp>
        <stp>[Fixed Income  Prices 2004-2009.xlsx]TIPS!R224C84</stp>
        <tr r="CF224" s="1"/>
      </tp>
      <tp>
        <v>1.1577600000000001</v>
        <stp/>
        <stp>##V3_BDHV12</stp>
        <stp>912828AF7 Govt</stp>
        <stp>IDX_RATIO</stp>
        <stp>11/14/2007</stp>
        <stp>11/14/2007</stp>
        <stp>[Fixed Income  Prices 2004-2009.xlsx]TIPS!R866C44</stp>
        <tr r="AR866" s="1"/>
      </tp>
      <tp>
        <v>1.03077</v>
        <stp/>
        <stp>##V3_BDHV12</stp>
        <stp>912828FL9 Govt</stp>
        <stp>IDX_RATIO</stp>
        <stp>11/14/2007</stp>
        <stp>11/14/2007</stp>
        <stp>[Fixed Income  Prices 2004-2009.xlsx]TIPS!R354C80</stp>
        <tr r="CB354" s="1"/>
      </tp>
      <tp>
        <v>1.0003</v>
        <stp/>
        <stp>##V3_BDHV12</stp>
        <stp>912828FL9 Govt</stp>
        <stp>IDX_RATIO</stp>
        <stp>12/26/2006</stp>
        <stp>12/26/2006</stp>
        <stp>[Fixed Income  Prices 2004-2009.xlsx]TIPS!R123C80</stp>
        <tr r="CB123" s="1"/>
      </tp>
      <tp>
        <v>1.1035200000000001</v>
        <stp/>
        <stp>##V3_BDHV12</stp>
        <stp>912828CZ1 Govt</stp>
        <stp>IDX_RATIO</stp>
        <stp>1/4/2008</stp>
        <stp>1/4/2008</stp>
        <stp>[Fixed Income  Prices 2004-2009.xlsx]TIPS!R834C24</stp>
        <tr r="X834" s="1"/>
      </tp>
      <tp>
        <v>1.10415</v>
        <stp/>
        <stp>##V3_BDHV12</stp>
        <stp>912828CZ1 Govt</stp>
        <stp>IDX_RATIO</stp>
        <stp>1/7/2008</stp>
        <stp>1/7/2008</stp>
        <stp>[Fixed Income  Prices 2004-2009.xlsx]TIPS!R835C24</stp>
        <tr r="X835" s="1"/>
      </tp>
      <tp>
        <v>1.1028800000000001</v>
        <stp/>
        <stp>##V3_BDHV12</stp>
        <stp>912828CZ1 Govt</stp>
        <stp>IDX_RATIO</stp>
        <stp>1/1/2008</stp>
        <stp>1/1/2008</stp>
        <stp>[Fixed Income  Prices 2004-2009.xlsx]TIPS!R831C24</stp>
        <tr r="X831" s="1"/>
      </tp>
      <tp>
        <v>1.10331</v>
        <stp/>
        <stp>##V3_BDHV12</stp>
        <stp>912828CZ1 Govt</stp>
        <stp>IDX_RATIO</stp>
        <stp>1/3/2008</stp>
        <stp>1/3/2008</stp>
        <stp>[Fixed Income  Prices 2004-2009.xlsx]TIPS!R833C24</stp>
        <tr r="X833" s="1"/>
      </tp>
      <tp>
        <v>1.1031</v>
        <stp/>
        <stp>##V3_BDHV12</stp>
        <stp>912828CZ1 Govt</stp>
        <stp>IDX_RATIO</stp>
        <stp>1/2/2008</stp>
        <stp>1/2/2008</stp>
        <stp>[Fixed Income  Prices 2004-2009.xlsx]TIPS!R832C24</stp>
        <tr r="X832" s="1"/>
      </tp>
      <tp>
        <v>1.1045700000000001</v>
        <stp/>
        <stp>##V3_BDHV12</stp>
        <stp>912828CZ1 Govt</stp>
        <stp>IDX_RATIO</stp>
        <stp>1/9/2008</stp>
        <stp>1/9/2008</stp>
        <stp>[Fixed Income  Prices 2004-2009.xlsx]TIPS!R837C24</stp>
        <tr r="X837" s="1"/>
      </tp>
      <tp>
        <v>1.10436</v>
        <stp/>
        <stp>##V3_BDHV12</stp>
        <stp>912828CZ1 Govt</stp>
        <stp>IDX_RATIO</stp>
        <stp>1/8/2008</stp>
        <stp>1/8/2008</stp>
        <stp>[Fixed Income  Prices 2004-2009.xlsx]TIPS!R836C24</stp>
        <tr r="X836" s="1"/>
      </tp>
      <tp>
        <v>1.1325000000000001</v>
        <stp/>
        <stp>##V3_BDHV12</stp>
        <stp>912828BW9 Govt</stp>
        <stp>IDX_RATIO</stp>
        <stp>1/9/2008</stp>
        <stp>1/9/2008</stp>
        <stp>[Fixed Income  Prices 2004-2009.xlsx]TIPS!R906C56</stp>
        <tr r="BD906" s="1"/>
      </tp>
      <tp>
        <v>1.13228</v>
        <stp/>
        <stp>##V3_BDHV12</stp>
        <stp>912828BW9 Govt</stp>
        <stp>IDX_RATIO</stp>
        <stp>1/8/2008</stp>
        <stp>1/8/2008</stp>
        <stp>[Fixed Income  Prices 2004-2009.xlsx]TIPS!R905C56</stp>
        <tr r="BD905" s="1"/>
      </tp>
      <tp>
        <v>1.0096499999999999</v>
        <stp/>
        <stp>##V3_BDHV12</stp>
        <stp>912828GX2 Govt</stp>
        <stp>IDX_RATIO</stp>
        <stp>1/9/2008</stp>
        <stp>1/9/2008</stp>
        <stp>[Fixed Income  Prices 2004-2009.xlsx]TIPS!R134C88</stp>
        <tr r="CJ134" s="1"/>
      </tp>
      <tp>
        <v>1.00946</v>
        <stp/>
        <stp>##V3_BDHV12</stp>
        <stp>912828GX2 Govt</stp>
        <stp>IDX_RATIO</stp>
        <stp>1/8/2008</stp>
        <stp>1/8/2008</stp>
        <stp>[Fixed Income  Prices 2004-2009.xlsx]TIPS!R133C88</stp>
        <tr r="CJ133" s="1"/>
      </tp>
      <tp>
        <v>1.13076</v>
        <stp/>
        <stp>##V3_BDHV12</stp>
        <stp>912828BW9 Govt</stp>
        <stp>IDX_RATIO</stp>
        <stp>1/1/2008</stp>
        <stp>1/1/2008</stp>
        <stp>[Fixed Income  Prices 2004-2009.xlsx]TIPS!R900C56</stp>
        <tr r="BD900" s="1"/>
      </tp>
      <tp>
        <v>1.0083</v>
        <stp/>
        <stp>##V3_BDHV12</stp>
        <stp>912828GX2 Govt</stp>
        <stp>IDX_RATIO</stp>
        <stp>1/2/2008</stp>
        <stp>1/2/2008</stp>
        <stp>[Fixed Income  Prices 2004-2009.xlsx]TIPS!R129C88</stp>
        <tr r="CJ129" s="1"/>
      </tp>
      <tp>
        <v>1.0084900000000001</v>
        <stp/>
        <stp>##V3_BDHV12</stp>
        <stp>912828GX2 Govt</stp>
        <stp>IDX_RATIO</stp>
        <stp>1/3/2008</stp>
        <stp>1/3/2008</stp>
        <stp>[Fixed Income  Prices 2004-2009.xlsx]TIPS!R130C88</stp>
        <tr r="CJ130" s="1"/>
      </tp>
      <tp>
        <v>1.1312</v>
        <stp/>
        <stp>##V3_BDHV12</stp>
        <stp>912828BW9 Govt</stp>
        <stp>IDX_RATIO</stp>
        <stp>1/3/2008</stp>
        <stp>1/3/2008</stp>
        <stp>[Fixed Income  Prices 2004-2009.xlsx]TIPS!R902C56</stp>
        <tr r="BD902" s="1"/>
      </tp>
      <tp>
        <v>1.1309800000000001</v>
        <stp/>
        <stp>##V3_BDHV12</stp>
        <stp>912828BW9 Govt</stp>
        <stp>IDX_RATIO</stp>
        <stp>1/2/2008</stp>
        <stp>1/2/2008</stp>
        <stp>[Fixed Income  Prices 2004-2009.xlsx]TIPS!R901C56</stp>
        <tr r="BD901" s="1"/>
      </tp>
      <tp>
        <v>1.0081</v>
        <stp/>
        <stp>##V3_BDHV12</stp>
        <stp>912828GX2 Govt</stp>
        <stp>IDX_RATIO</stp>
        <stp>1/1/2008</stp>
        <stp>1/1/2008</stp>
        <stp>[Fixed Income  Prices 2004-2009.xlsx]TIPS!R128C88</stp>
        <tr r="CJ128" s="1"/>
      </tp>
      <tp>
        <v>1.00926</v>
        <stp/>
        <stp>##V3_BDHV12</stp>
        <stp>912828GX2 Govt</stp>
        <stp>IDX_RATIO</stp>
        <stp>1/7/2008</stp>
        <stp>1/7/2008</stp>
        <stp>[Fixed Income  Prices 2004-2009.xlsx]TIPS!R132C88</stp>
        <tr r="CJ132" s="1"/>
      </tp>
      <tp>
        <v>1.13141</v>
        <stp/>
        <stp>##V3_BDHV12</stp>
        <stp>912828BW9 Govt</stp>
        <stp>IDX_RATIO</stp>
        <stp>1/4/2008</stp>
        <stp>1/4/2008</stp>
        <stp>[Fixed Income  Prices 2004-2009.xlsx]TIPS!R903C56</stp>
        <tr r="BD903" s="1"/>
      </tp>
      <tp>
        <v>1.1320600000000001</v>
        <stp/>
        <stp>##V3_BDHV12</stp>
        <stp>912828BW9 Govt</stp>
        <stp>IDX_RATIO</stp>
        <stp>1/7/2008</stp>
        <stp>1/7/2008</stp>
        <stp>[Fixed Income  Prices 2004-2009.xlsx]TIPS!R904C56</stp>
        <tr r="BD904" s="1"/>
      </tp>
      <tp>
        <v>1.00868</v>
        <stp/>
        <stp>##V3_BDHV12</stp>
        <stp>912828GX2 Govt</stp>
        <stp>IDX_RATIO</stp>
        <stp>1/4/2008</stp>
        <stp>1/4/2008</stp>
        <stp>[Fixed Income  Prices 2004-2009.xlsx]TIPS!R131C88</stp>
        <tr r="CJ131" s="1"/>
      </tp>
      <tp>
        <v>1.1391199999999999</v>
        <stp/>
        <stp>##V3_BDHV12</stp>
        <stp>912828BD1 Govt</stp>
        <stp>IDX_RATIO</stp>
        <stp>1/8/2008</stp>
        <stp>1/8/2008</stp>
        <stp>[Fixed Income  Prices 2004-2009.xlsx]TIPS!R905C52</stp>
        <tr r="AZ905" s="1"/>
      </tp>
      <tp>
        <v>1.13934</v>
        <stp/>
        <stp>##V3_BDHV12</stp>
        <stp>912828BD1 Govt</stp>
        <stp>IDX_RATIO</stp>
        <stp>1/9/2008</stp>
        <stp>1/9/2008</stp>
        <stp>[Fixed Income  Prices 2004-2009.xlsx]TIPS!R906C52</stp>
        <tr r="AZ906" s="1"/>
      </tp>
      <tp>
        <v>1.1389</v>
        <stp/>
        <stp>##V3_BDHV12</stp>
        <stp>912828BD1 Govt</stp>
        <stp>IDX_RATIO</stp>
        <stp>1/7/2008</stp>
        <stp>1/7/2008</stp>
        <stp>[Fixed Income  Prices 2004-2009.xlsx]TIPS!R904C52</stp>
        <tr r="AZ904" s="1"/>
      </tp>
      <tp>
        <v>1.13825</v>
        <stp/>
        <stp>##V3_BDHV12</stp>
        <stp>912828BD1 Govt</stp>
        <stp>IDX_RATIO</stp>
        <stp>1/4/2008</stp>
        <stp>1/4/2008</stp>
        <stp>[Fixed Income  Prices 2004-2009.xlsx]TIPS!R903C52</stp>
        <tr r="AZ903" s="1"/>
      </tp>
      <tp>
        <v>1.13781</v>
        <stp/>
        <stp>##V3_BDHV12</stp>
        <stp>912828BD1 Govt</stp>
        <stp>IDX_RATIO</stp>
        <stp>1/2/2008</stp>
        <stp>1/2/2008</stp>
        <stp>[Fixed Income  Prices 2004-2009.xlsx]TIPS!R901C52</stp>
        <tr r="AZ901" s="1"/>
      </tp>
      <tp>
        <v>1.1380300000000001</v>
        <stp/>
        <stp>##V3_BDHV12</stp>
        <stp>912828BD1 Govt</stp>
        <stp>IDX_RATIO</stp>
        <stp>1/3/2008</stp>
        <stp>1/3/2008</stp>
        <stp>[Fixed Income  Prices 2004-2009.xlsx]TIPS!R902C52</stp>
        <tr r="AZ902" s="1"/>
      </tp>
      <tp>
        <v>1.1375999999999999</v>
        <stp/>
        <stp>##V3_BDHV12</stp>
        <stp>912828BD1 Govt</stp>
        <stp>IDX_RATIO</stp>
        <stp>1/1/2008</stp>
        <stp>1/1/2008</stp>
        <stp>[Fixed Income  Prices 2004-2009.xlsx]TIPS!R900C52</stp>
        <tr r="AZ900" s="1"/>
      </tp>
      <tp>
        <v>1.10992</v>
        <stp/>
        <stp>##V3_BDHV12</stp>
        <stp>912828CP3 Govt</stp>
        <stp>IDX_RATIO</stp>
        <stp>1/8/2008</stp>
        <stp>1/8/2008</stp>
        <stp>[Fixed Income  Prices 2004-2009.xlsx]TIPS!R905C64</stp>
        <tr r="BL905" s="1"/>
      </tp>
      <tp>
        <v>1.1101300000000001</v>
        <stp/>
        <stp>##V3_BDHV12</stp>
        <stp>912828CP3 Govt</stp>
        <stp>IDX_RATIO</stp>
        <stp>1/9/2008</stp>
        <stp>1/9/2008</stp>
        <stp>[Fixed Income  Prices 2004-2009.xlsx]TIPS!R906C64</stp>
        <tr r="BL906" s="1"/>
      </tp>
      <tp>
        <v>1.10907</v>
        <stp/>
        <stp>##V3_BDHV12</stp>
        <stp>912828CP3 Govt</stp>
        <stp>IDX_RATIO</stp>
        <stp>1/4/2008</stp>
        <stp>1/4/2008</stp>
        <stp>[Fixed Income  Prices 2004-2009.xlsx]TIPS!R903C64</stp>
        <tr r="BL903" s="1"/>
      </tp>
      <tp>
        <v>1.10971</v>
        <stp/>
        <stp>##V3_BDHV12</stp>
        <stp>912828CP3 Govt</stp>
        <stp>IDX_RATIO</stp>
        <stp>1/7/2008</stp>
        <stp>1/7/2008</stp>
        <stp>[Fixed Income  Prices 2004-2009.xlsx]TIPS!R904C64</stp>
        <tr r="BL904" s="1"/>
      </tp>
      <tp>
        <v>1.10843</v>
        <stp/>
        <stp>##V3_BDHV12</stp>
        <stp>912828CP3 Govt</stp>
        <stp>IDX_RATIO</stp>
        <stp>1/1/2008</stp>
        <stp>1/1/2008</stp>
        <stp>[Fixed Income  Prices 2004-2009.xlsx]TIPS!R900C64</stp>
        <tr r="BL900" s="1"/>
      </tp>
      <tp>
        <v>1.1086499999999999</v>
        <stp/>
        <stp>##V3_BDHV12</stp>
        <stp>912828CP3 Govt</stp>
        <stp>IDX_RATIO</stp>
        <stp>1/2/2008</stp>
        <stp>1/2/2008</stp>
        <stp>[Fixed Income  Prices 2004-2009.xlsx]TIPS!R901C64</stp>
        <tr r="BL901" s="1"/>
      </tp>
      <tp>
        <v>1.10886</v>
        <stp/>
        <stp>##V3_BDHV12</stp>
        <stp>912828CP3 Govt</stp>
        <stp>IDX_RATIO</stp>
        <stp>1/3/2008</stp>
        <stp>1/3/2008</stp>
        <stp>[Fixed Income  Prices 2004-2009.xlsx]TIPS!R902C64</stp>
        <tr r="BL902" s="1"/>
      </tp>
      <tp>
        <v>1.16361</v>
        <stp/>
        <stp>##V3_BDHV12</stp>
        <stp>912828AF7 Govt</stp>
        <stp>IDX_RATIO</stp>
        <stp>1/8/2008</stp>
        <stp>1/8/2008</stp>
        <stp>[Fixed Income  Prices 2004-2009.xlsx]TIPS!R905C44</stp>
        <tr r="AR905" s="1"/>
      </tp>
      <tp>
        <v>1.1638299999999999</v>
        <stp/>
        <stp>##V3_BDHV12</stp>
        <stp>912828AF7 Govt</stp>
        <stp>IDX_RATIO</stp>
        <stp>1/9/2008</stp>
        <stp>1/9/2008</stp>
        <stp>[Fixed Income  Prices 2004-2009.xlsx]TIPS!R906C44</stp>
        <tr r="AR906" s="1"/>
      </tp>
      <tp>
        <v>1.1622699999999999</v>
        <stp/>
        <stp>##V3_BDHV12</stp>
        <stp>912828AF7 Govt</stp>
        <stp>IDX_RATIO</stp>
        <stp>1/2/2008</stp>
        <stp>1/2/2008</stp>
        <stp>[Fixed Income  Prices 2004-2009.xlsx]TIPS!R901C44</stp>
        <tr r="AR901" s="1"/>
      </tp>
      <tp>
        <v>1.16249</v>
        <stp/>
        <stp>##V3_BDHV12</stp>
        <stp>912828AF7 Govt</stp>
        <stp>IDX_RATIO</stp>
        <stp>1/3/2008</stp>
        <stp>1/3/2008</stp>
        <stp>[Fixed Income  Prices 2004-2009.xlsx]TIPS!R902C44</stp>
        <tr r="AR902" s="1"/>
      </tp>
      <tp>
        <v>1.16205</v>
        <stp/>
        <stp>##V3_BDHV12</stp>
        <stp>912828AF7 Govt</stp>
        <stp>IDX_RATIO</stp>
        <stp>1/1/2008</stp>
        <stp>1/1/2008</stp>
        <stp>[Fixed Income  Prices 2004-2009.xlsx]TIPS!R900C44</stp>
        <tr r="AR900" s="1"/>
      </tp>
      <tp>
        <v>1.1633800000000001</v>
        <stp/>
        <stp>##V3_BDHV12</stp>
        <stp>912828AF7 Govt</stp>
        <stp>IDX_RATIO</stp>
        <stp>1/7/2008</stp>
        <stp>1/7/2008</stp>
        <stp>[Fixed Income  Prices 2004-2009.xlsx]TIPS!R904C44</stp>
        <tr r="AR904" s="1"/>
      </tp>
      <tp>
        <v>1.1627099999999999</v>
        <stp/>
        <stp>##V3_BDHV12</stp>
        <stp>912828AF7 Govt</stp>
        <stp>IDX_RATIO</stp>
        <stp>1/4/2008</stp>
        <stp>1/4/2008</stp>
        <stp>[Fixed Income  Prices 2004-2009.xlsx]TIPS!R903C44</stp>
        <tr r="AR903" s="1"/>
      </tp>
      <tp>
        <v>1.03617</v>
        <stp/>
        <stp>##V3_BDHV12</stp>
        <stp>912828FL9 Govt</stp>
        <stp>IDX_RATIO</stp>
        <stp>1/9/2008</stp>
        <stp>1/9/2008</stp>
        <stp>[Fixed Income  Prices 2004-2009.xlsx]TIPS!R394C80</stp>
        <tr r="CB394" s="1"/>
      </tp>
      <tp>
        <v>1.0359700000000001</v>
        <stp/>
        <stp>##V3_BDHV12</stp>
        <stp>912828FL9 Govt</stp>
        <stp>IDX_RATIO</stp>
        <stp>1/8/2008</stp>
        <stp>1/8/2008</stp>
        <stp>[Fixed Income  Prices 2004-2009.xlsx]TIPS!R393C80</stp>
        <tr r="CB393" s="1"/>
      </tp>
      <tp>
        <v>1.03745</v>
        <stp/>
        <stp>##V3_BDHV12</stp>
        <stp>912828GD6 Govt</stp>
        <stp>IDX_RATIO</stp>
        <stp>1/8/2008</stp>
        <stp>1/8/2008</stp>
        <stp>[Fixed Income  Prices 2004-2009.xlsx]TIPS!R263C84</stp>
        <tr r="CF263" s="1"/>
      </tp>
      <tp>
        <v>1.03765</v>
        <stp/>
        <stp>##V3_BDHV12</stp>
        <stp>912828GD6 Govt</stp>
        <stp>IDX_RATIO</stp>
        <stp>1/9/2008</stp>
        <stp>1/9/2008</stp>
        <stp>[Fixed Income  Prices 2004-2009.xlsx]TIPS!R264C84</stp>
        <tr r="CF264" s="1"/>
      </tp>
      <tp>
        <v>1.03518</v>
        <stp/>
        <stp>##V3_BDHV12</stp>
        <stp>912828FL9 Govt</stp>
        <stp>IDX_RATIO</stp>
        <stp>1/4/2008</stp>
        <stp>1/4/2008</stp>
        <stp>[Fixed Income  Prices 2004-2009.xlsx]TIPS!R391C80</stp>
        <tr r="CB391" s="1"/>
      </tp>
      <tp>
        <v>1.03725</v>
        <stp/>
        <stp>##V3_BDHV12</stp>
        <stp>912828GD6 Govt</stp>
        <stp>IDX_RATIO</stp>
        <stp>1/7/2008</stp>
        <stp>1/7/2008</stp>
        <stp>[Fixed Income  Prices 2004-2009.xlsx]TIPS!R262C84</stp>
        <tr r="CF262" s="1"/>
      </tp>
      <tp>
        <v>1.0357700000000001</v>
        <stp/>
        <stp>##V3_BDHV12</stp>
        <stp>912828FL9 Govt</stp>
        <stp>IDX_RATIO</stp>
        <stp>1/7/2008</stp>
        <stp>1/7/2008</stp>
        <stp>[Fixed Income  Prices 2004-2009.xlsx]TIPS!R392C80</stp>
        <tr r="CB392" s="1"/>
      </tp>
      <tp>
        <v>1.0366500000000001</v>
        <stp/>
        <stp>##V3_BDHV12</stp>
        <stp>912828GD6 Govt</stp>
        <stp>IDX_RATIO</stp>
        <stp>1/4/2008</stp>
        <stp>1/4/2008</stp>
        <stp>[Fixed Income  Prices 2004-2009.xlsx]TIPS!R261C84</stp>
        <tr r="CF261" s="1"/>
      </tp>
      <tp>
        <v>1.03606</v>
        <stp/>
        <stp>##V3_BDHV12</stp>
        <stp>912828GD6 Govt</stp>
        <stp>IDX_RATIO</stp>
        <stp>1/1/2008</stp>
        <stp>1/1/2008</stp>
        <stp>[Fixed Income  Prices 2004-2009.xlsx]TIPS!R258C84</stp>
        <tr r="CF258" s="1"/>
      </tp>
      <tp>
        <v>1.0364500000000001</v>
        <stp/>
        <stp>##V3_BDHV12</stp>
        <stp>912828GD6 Govt</stp>
        <stp>IDX_RATIO</stp>
        <stp>1/3/2008</stp>
        <stp>1/3/2008</stp>
        <stp>[Fixed Income  Prices 2004-2009.xlsx]TIPS!R260C84</stp>
        <tr r="CF260" s="1"/>
      </tp>
      <tp>
        <v>1.0345800000000001</v>
        <stp/>
        <stp>##V3_BDHV12</stp>
        <stp>912828FL9 Govt</stp>
        <stp>IDX_RATIO</stp>
        <stp>1/1/2008</stp>
        <stp>1/1/2008</stp>
        <stp>[Fixed Income  Prices 2004-2009.xlsx]TIPS!R388C80</stp>
        <tr r="CB388" s="1"/>
      </tp>
      <tp>
        <v>1.03498</v>
        <stp/>
        <stp>##V3_BDHV12</stp>
        <stp>912828FL9 Govt</stp>
        <stp>IDX_RATIO</stp>
        <stp>1/3/2008</stp>
        <stp>1/3/2008</stp>
        <stp>[Fixed Income  Prices 2004-2009.xlsx]TIPS!R390C80</stp>
        <tr r="CB390" s="1"/>
      </tp>
      <tp>
        <v>1.03478</v>
        <stp/>
        <stp>##V3_BDHV12</stp>
        <stp>912828FL9 Govt</stp>
        <stp>IDX_RATIO</stp>
        <stp>1/2/2008</stp>
        <stp>1/2/2008</stp>
        <stp>[Fixed Income  Prices 2004-2009.xlsx]TIPS!R389C80</stp>
        <tr r="CB389" s="1"/>
      </tp>
      <tp>
        <v>1.03626</v>
        <stp/>
        <stp>##V3_BDHV12</stp>
        <stp>912828GD6 Govt</stp>
        <stp>IDX_RATIO</stp>
        <stp>1/2/2008</stp>
        <stp>1/2/2008</stp>
        <stp>[Fixed Income  Prices 2004-2009.xlsx]TIPS!R259C84</stp>
        <tr r="CF259" s="1"/>
      </tp>
      <tp>
        <v>1.03122</v>
        <stp/>
        <stp>##V3_BDHV12</stp>
        <stp>912828GN4 Govt</stp>
        <stp>IDX_RATIO</stp>
        <stp>1/9/2008</stp>
        <stp>1/9/2008</stp>
        <stp>[Fixed Income  Prices 2004-2009.xlsx]TIPS!R191C40</stp>
        <tr r="AN191" s="1"/>
      </tp>
      <tp>
        <v>1.03102</v>
        <stp/>
        <stp>##V3_BDHV12</stp>
        <stp>912828GN4 Govt</stp>
        <stp>IDX_RATIO</stp>
        <stp>1/8/2008</stp>
        <stp>1/8/2008</stp>
        <stp>[Fixed Income  Prices 2004-2009.xlsx]TIPS!R190C40</stp>
        <tr r="AN190" s="1"/>
      </tp>
      <tp>
        <v>1.0308200000000001</v>
        <stp/>
        <stp>##V3_BDHV12</stp>
        <stp>912828GN4 Govt</stp>
        <stp>IDX_RATIO</stp>
        <stp>1/7/2008</stp>
        <stp>1/7/2008</stp>
        <stp>[Fixed Income  Prices 2004-2009.xlsx]TIPS!R189C40</stp>
        <tr r="AN189" s="1"/>
      </tp>
      <tp>
        <v>1.03023</v>
        <stp/>
        <stp>##V3_BDHV12</stp>
        <stp>912828GN4 Govt</stp>
        <stp>IDX_RATIO</stp>
        <stp>1/4/2008</stp>
        <stp>1/4/2008</stp>
        <stp>[Fixed Income  Prices 2004-2009.xlsx]TIPS!R188C40</stp>
        <tr r="AN188" s="1"/>
      </tp>
      <tp>
        <v>1.0298400000000001</v>
        <stp/>
        <stp>##V3_BDHV12</stp>
        <stp>912828GN4 Govt</stp>
        <stp>IDX_RATIO</stp>
        <stp>1/2/2008</stp>
        <stp>1/2/2008</stp>
        <stp>[Fixed Income  Prices 2004-2009.xlsx]TIPS!R186C40</stp>
        <tr r="AN186" s="1"/>
      </tp>
      <tp>
        <v>1.03003</v>
        <stp/>
        <stp>##V3_BDHV12</stp>
        <stp>912828GN4 Govt</stp>
        <stp>IDX_RATIO</stp>
        <stp>1/3/2008</stp>
        <stp>1/3/2008</stp>
        <stp>[Fixed Income  Prices 2004-2009.xlsx]TIPS!R187C40</stp>
        <tr r="AN187" s="1"/>
      </tp>
      <tp>
        <v>1.0296400000000001</v>
        <stp/>
        <stp>##V3_BDHV12</stp>
        <stp>912828GN4 Govt</stp>
        <stp>IDX_RATIO</stp>
        <stp>1/1/2008</stp>
        <stp>1/1/2008</stp>
        <stp>[Fixed Income  Prices 2004-2009.xlsx]TIPS!R185C40</stp>
        <tr r="AN185" s="1"/>
      </tp>
      <tp>
        <v>1.05426</v>
        <stp/>
        <stp>##V3_BDHV12</stp>
        <stp>912828FB1 Govt</stp>
        <stp>IDX_RATIO</stp>
        <stp>1/9/2008</stp>
        <stp>1/9/2008</stp>
        <stp>[Fixed Income  Prices 2004-2009.xlsx]TIPS!R451C32</stp>
        <tr r="AF451" s="1"/>
      </tp>
      <tp>
        <v>1.05406</v>
        <stp/>
        <stp>##V3_BDHV12</stp>
        <stp>912828FB1 Govt</stp>
        <stp>IDX_RATIO</stp>
        <stp>1/8/2008</stp>
        <stp>1/8/2008</stp>
        <stp>[Fixed Income  Prices 2004-2009.xlsx]TIPS!R450C32</stp>
        <tr r="AF450" s="1"/>
      </tp>
      <tp>
        <v>1.05325</v>
        <stp/>
        <stp>##V3_BDHV12</stp>
        <stp>912828FB1 Govt</stp>
        <stp>IDX_RATIO</stp>
        <stp>1/4/2008</stp>
        <stp>1/4/2008</stp>
        <stp>[Fixed Income  Prices 2004-2009.xlsx]TIPS!R448C32</stp>
        <tr r="AF448" s="1"/>
      </tp>
      <tp>
        <v>1.05386</v>
        <stp/>
        <stp>##V3_BDHV12</stp>
        <stp>912828FB1 Govt</stp>
        <stp>IDX_RATIO</stp>
        <stp>1/7/2008</stp>
        <stp>1/7/2008</stp>
        <stp>[Fixed Income  Prices 2004-2009.xlsx]TIPS!R449C32</stp>
        <tr r="AF449" s="1"/>
      </tp>
      <tp>
        <v>1.05264</v>
        <stp/>
        <stp>##V3_BDHV12</stp>
        <stp>912828FB1 Govt</stp>
        <stp>IDX_RATIO</stp>
        <stp>1/1/2008</stp>
        <stp>1/1/2008</stp>
        <stp>[Fixed Income  Prices 2004-2009.xlsx]TIPS!R445C32</stp>
        <tr r="AF445" s="1"/>
      </tp>
      <tp>
        <v>1.0528500000000001</v>
        <stp/>
        <stp>##V3_BDHV12</stp>
        <stp>912828FB1 Govt</stp>
        <stp>IDX_RATIO</stp>
        <stp>1/2/2008</stp>
        <stp>1/2/2008</stp>
        <stp>[Fixed Income  Prices 2004-2009.xlsx]TIPS!R446C32</stp>
        <tr r="AF446" s="1"/>
      </tp>
      <tp>
        <v>1.05305</v>
        <stp/>
        <stp>##V3_BDHV12</stp>
        <stp>912828FB1 Govt</stp>
        <stp>IDX_RATIO</stp>
        <stp>1/3/2008</stp>
        <stp>1/3/2008</stp>
        <stp>[Fixed Income  Prices 2004-2009.xlsx]TIPS!R447C32</stp>
        <tr r="AF447" s="1"/>
      </tp>
      <tp>
        <v>1.0541100000000001</v>
        <stp/>
        <stp>##V3_BDHV12</stp>
        <stp>912828ET3 Govt</stp>
        <stp>IDX_RATIO</stp>
        <stp>1/8/2008</stp>
        <stp>1/8/2008</stp>
        <stp>[Fixed Income  Prices 2004-2009.xlsx]TIPS!R523C76</stp>
        <tr r="BX523" s="1"/>
      </tp>
      <tp>
        <v>1.0543100000000001</v>
        <stp/>
        <stp>##V3_BDHV12</stp>
        <stp>912828ET3 Govt</stp>
        <stp>IDX_RATIO</stp>
        <stp>1/9/2008</stp>
        <stp>1/9/2008</stp>
        <stp>[Fixed Income  Prices 2004-2009.xlsx]TIPS!R524C76</stp>
        <tr r="BX524" s="1"/>
      </tp>
      <tp>
        <v>1.0528999999999999</v>
        <stp/>
        <stp>##V3_BDHV12</stp>
        <stp>912828ET3 Govt</stp>
        <stp>IDX_RATIO</stp>
        <stp>1/2/2008</stp>
        <stp>1/2/2008</stp>
        <stp>[Fixed Income  Prices 2004-2009.xlsx]TIPS!R519C76</stp>
        <tr r="BX519" s="1"/>
      </tp>
      <tp>
        <v>1.0526899999999999</v>
        <stp/>
        <stp>##V3_BDHV12</stp>
        <stp>912828ET3 Govt</stp>
        <stp>IDX_RATIO</stp>
        <stp>1/1/2008</stp>
        <stp>1/1/2008</stp>
        <stp>[Fixed Income  Prices 2004-2009.xlsx]TIPS!R518C76</stp>
        <tr r="BX518" s="1"/>
      </tp>
      <tp>
        <v>1.0530999999999999</v>
        <stp/>
        <stp>##V3_BDHV12</stp>
        <stp>912828ET3 Govt</stp>
        <stp>IDX_RATIO</stp>
        <stp>1/3/2008</stp>
        <stp>1/3/2008</stp>
        <stp>[Fixed Income  Prices 2004-2009.xlsx]TIPS!R520C76</stp>
        <tr r="BX520" s="1"/>
      </tp>
      <tp>
        <v>1.0532999999999999</v>
        <stp/>
        <stp>##V3_BDHV12</stp>
        <stp>912828ET3 Govt</stp>
        <stp>IDX_RATIO</stp>
        <stp>1/4/2008</stp>
        <stp>1/4/2008</stp>
        <stp>[Fixed Income  Prices 2004-2009.xlsx]TIPS!R521C76</stp>
        <tr r="BX521" s="1"/>
      </tp>
      <tp>
        <v>1.0539000000000001</v>
        <stp/>
        <stp>##V3_BDHV12</stp>
        <stp>912828ET3 Govt</stp>
        <stp>IDX_RATIO</stp>
        <stp>1/7/2008</stp>
        <stp>1/7/2008</stp>
        <stp>[Fixed Income  Prices 2004-2009.xlsx]TIPS!R522C76</stp>
        <tr r="BX522" s="1"/>
      </tp>
      <tp>
        <v>1.07561</v>
        <stp/>
        <stp>##V3_BDHV12</stp>
        <stp>912828EA4 Govt</stp>
        <stp>IDX_RATIO</stp>
        <stp>1/8/2008</stp>
        <stp>1/8/2008</stp>
        <stp>[Fixed Income  Prices 2004-2009.xlsx]TIPS!R651C72</stp>
        <tr r="BT651" s="1"/>
      </tp>
      <tp>
        <v>1.0758099999999999</v>
        <stp/>
        <stp>##V3_BDHV12</stp>
        <stp>912828EA4 Govt</stp>
        <stp>IDX_RATIO</stp>
        <stp>1/9/2008</stp>
        <stp>1/9/2008</stp>
        <stp>[Fixed Income  Prices 2004-2009.xlsx]TIPS!R652C72</stp>
        <tr r="BT652" s="1"/>
      </tp>
      <tp>
        <v>1.0753999999999999</v>
        <stp/>
        <stp>##V3_BDHV12</stp>
        <stp>912828EA4 Govt</stp>
        <stp>IDX_RATIO</stp>
        <stp>1/7/2008</stp>
        <stp>1/7/2008</stp>
        <stp>[Fixed Income  Prices 2004-2009.xlsx]TIPS!R650C72</stp>
        <tr r="BT650" s="1"/>
      </tp>
      <tp>
        <v>1.0747899999999999</v>
        <stp/>
        <stp>##V3_BDHV12</stp>
        <stp>912828EA4 Govt</stp>
        <stp>IDX_RATIO</stp>
        <stp>1/4/2008</stp>
        <stp>1/4/2008</stp>
        <stp>[Fixed Income  Prices 2004-2009.xlsx]TIPS!R649C72</stp>
        <tr r="BT649" s="1"/>
      </tp>
      <tp>
        <v>1.0745800000000001</v>
        <stp/>
        <stp>##V3_BDHV12</stp>
        <stp>912828EA4 Govt</stp>
        <stp>IDX_RATIO</stp>
        <stp>1/3/2008</stp>
        <stp>1/3/2008</stp>
        <stp>[Fixed Income  Prices 2004-2009.xlsx]TIPS!R648C72</stp>
        <tr r="BT648" s="1"/>
      </tp>
      <tp>
        <v>1.07437</v>
        <stp/>
        <stp>##V3_BDHV12</stp>
        <stp>912828EA4 Govt</stp>
        <stp>IDX_RATIO</stp>
        <stp>1/2/2008</stp>
        <stp>1/2/2008</stp>
        <stp>[Fixed Income  Prices 2004-2009.xlsx]TIPS!R647C72</stp>
        <tr r="BT647" s="1"/>
      </tp>
      <tp>
        <v>1.0741700000000001</v>
        <stp/>
        <stp>##V3_BDHV12</stp>
        <stp>912828EA4 Govt</stp>
        <stp>IDX_RATIO</stp>
        <stp>1/1/2008</stp>
        <stp>1/1/2008</stp>
        <stp>[Fixed Income  Prices 2004-2009.xlsx]TIPS!R646C72</stp>
        <tr r="BT646" s="1"/>
      </tp>
      <tp>
        <v>1.09548</v>
        <stp/>
        <stp>##V3_BDHV12</stp>
        <stp>912828DH0 Govt</stp>
        <stp>IDX_RATIO</stp>
        <stp>1/7/2008</stp>
        <stp>1/7/2008</stp>
        <stp>[Fixed Income  Prices 2004-2009.xlsx]TIPS!R779C68</stp>
        <tr r="BP779" s="1"/>
      </tp>
      <tp>
        <v>1.0956900000000001</v>
        <stp/>
        <stp>##V3_BDHV12</stp>
        <stp>912828DH0 Govt</stp>
        <stp>IDX_RATIO</stp>
        <stp>1/8/2008</stp>
        <stp>1/8/2008</stp>
        <stp>[Fixed Income  Prices 2004-2009.xlsx]TIPS!R780C68</stp>
        <tr r="BP780" s="1"/>
      </tp>
      <tp>
        <v>1.0959000000000001</v>
        <stp/>
        <stp>##V3_BDHV12</stp>
        <stp>912828DH0 Govt</stp>
        <stp>IDX_RATIO</stp>
        <stp>1/9/2008</stp>
        <stp>1/9/2008</stp>
        <stp>[Fixed Income  Prices 2004-2009.xlsx]TIPS!R781C68</stp>
        <tr r="BP781" s="1"/>
      </tp>
      <tp>
        <v>1.0948500000000001</v>
        <stp/>
        <stp>##V3_BDHV12</stp>
        <stp>912828DH0 Govt</stp>
        <stp>IDX_RATIO</stp>
        <stp>1/4/2008</stp>
        <stp>1/4/2008</stp>
        <stp>[Fixed Income  Prices 2004-2009.xlsx]TIPS!R778C68</stp>
        <tr r="BP778" s="1"/>
      </tp>
      <tp>
        <v>1.0946400000000001</v>
        <stp/>
        <stp>##V3_BDHV12</stp>
        <stp>912828DH0 Govt</stp>
        <stp>IDX_RATIO</stp>
        <stp>1/3/2008</stp>
        <stp>1/3/2008</stp>
        <stp>[Fixed Income  Prices 2004-2009.xlsx]TIPS!R777C68</stp>
        <tr r="BP777" s="1"/>
      </tp>
      <tp>
        <v>1.09443</v>
        <stp/>
        <stp>##V3_BDHV12</stp>
        <stp>912828DH0 Govt</stp>
        <stp>IDX_RATIO</stp>
        <stp>1/2/2008</stp>
        <stp>1/2/2008</stp>
        <stp>[Fixed Income  Prices 2004-2009.xlsx]TIPS!R776C68</stp>
        <tr r="BP776" s="1"/>
      </tp>
      <tp>
        <v>1.09422</v>
        <stp/>
        <stp>##V3_BDHV12</stp>
        <stp>912828DH0 Govt</stp>
        <stp>IDX_RATIO</stp>
        <stp>1/1/2008</stp>
        <stp>1/1/2008</stp>
        <stp>[Fixed Income  Prices 2004-2009.xlsx]TIPS!R775C68</stp>
        <tr r="BP775" s="1"/>
      </tp>
      <tp t="e">
        <v>#N/A</v>
        <stp/>
        <stp>##V3_BDHV12</stp>
        <stp>912833DF Govt</stp>
        <stp>YLD_YTM_ASK</stp>
        <stp>20050128</stp>
        <stp>20050304</stp>
        <stp>[Fixed Income  Prices 2004-2009.xlsx]STRIP Yield Curve!R247C10</stp>
        <stp>Days=N</stp>
        <stp>Fill=B</stp>
        <stp>Sort=D</stp>
        <stp>Per=cW</stp>
        <stp>Dts=H</stp>
        <stp>cols=1;rows=6</stp>
        <tr r="J247" s="4"/>
      </tp>
      <tp t="e">
        <v>#N/A</v>
        <stp/>
        <stp>##V3_BDHV12</stp>
        <stp>912833DD Govt</stp>
        <stp>YLD_YTM_ASK</stp>
        <stp>20040306</stp>
        <stp>20040416</stp>
        <stp>[Fixed Income  Prices 2004-2009.xlsx]STRIP Yield Curve!R293C10</stp>
        <stp>Days=N</stp>
        <stp>Fill=B</stp>
        <stp>Sort=D</stp>
        <stp>Per=cW</stp>
        <stp>Dts=H</stp>
        <stp>cols=1;rows=6</stp>
        <tr r="J293" s="4"/>
      </tp>
      <tp>
        <v>1.0527899999999999</v>
        <stp/>
        <stp>##V3_BDHV12</stp>
        <stp>912810PS1 Govt</stp>
        <stp>IDX_RATIO</stp>
        <stp>5/8/2009</stp>
        <stp>5/8/2009</stp>
        <stp>[Fixed Income  Prices 2004-2009.xlsx]TIPS!R603C116</stp>
        <tr r="DL603" s="1"/>
      </tp>
      <tp>
        <v>1.03765</v>
        <stp/>
        <stp>##V3_BDHV12</stp>
        <stp>912810PS1 Govt</stp>
        <stp>IDX_RATIO</stp>
        <stp>1/9/2008</stp>
        <stp>1/9/2008</stp>
        <stp>[Fixed Income  Prices 2004-2009.xlsx]TIPS!R256C116</stp>
        <tr r="DL256" s="1"/>
      </tp>
      <tp>
        <v>1.03745</v>
        <stp/>
        <stp>##V3_BDHV12</stp>
        <stp>912810PS1 Govt</stp>
        <stp>IDX_RATIO</stp>
        <stp>1/8/2008</stp>
        <stp>1/8/2008</stp>
        <stp>[Fixed Income  Prices 2004-2009.xlsx]TIPS!R255C116</stp>
        <tr r="DL255" s="1"/>
      </tp>
      <tp>
        <v>1.03725</v>
        <stp/>
        <stp>##V3_BDHV12</stp>
        <stp>912810PS1 Govt</stp>
        <stp>IDX_RATIO</stp>
        <stp>1/7/2008</stp>
        <stp>1/7/2008</stp>
        <stp>[Fixed Income  Prices 2004-2009.xlsx]TIPS!R254C116</stp>
        <tr r="DL254" s="1"/>
      </tp>
      <tp>
        <v>1.0366500000000001</v>
        <stp/>
        <stp>##V3_BDHV12</stp>
        <stp>912810PS1 Govt</stp>
        <stp>IDX_RATIO</stp>
        <stp>1/4/2008</stp>
        <stp>1/4/2008</stp>
        <stp>[Fixed Income  Prices 2004-2009.xlsx]TIPS!R253C116</stp>
        <tr r="DL253" s="1"/>
      </tp>
      <tp>
        <v>1.0364500000000001</v>
        <stp/>
        <stp>##V3_BDHV12</stp>
        <stp>912810PS1 Govt</stp>
        <stp>IDX_RATIO</stp>
        <stp>1/3/2008</stp>
        <stp>1/3/2008</stp>
        <stp>[Fixed Income  Prices 2004-2009.xlsx]TIPS!R252C116</stp>
        <tr r="DL252" s="1"/>
      </tp>
      <tp>
        <v>1.0526200000000001</v>
        <stp/>
        <stp>##V3_BDHV12</stp>
        <stp>912810PS1 Govt</stp>
        <stp>IDX_RATIO</stp>
        <stp>5/6/2009</stp>
        <stp>5/6/2009</stp>
        <stp>[Fixed Income  Prices 2004-2009.xlsx]TIPS!R601C116</stp>
        <tr r="DL601" s="1"/>
      </tp>
      <tp>
        <v>1.03626</v>
        <stp/>
        <stp>##V3_BDHV12</stp>
        <stp>912810PS1 Govt</stp>
        <stp>IDX_RATIO</stp>
        <stp>1/2/2008</stp>
        <stp>1/2/2008</stp>
        <stp>[Fixed Income  Prices 2004-2009.xlsx]TIPS!R251C116</stp>
        <tr r="DL251" s="1"/>
      </tp>
      <tp>
        <v>1.0527</v>
        <stp/>
        <stp>##V3_BDHV12</stp>
        <stp>912810PS1 Govt</stp>
        <stp>IDX_RATIO</stp>
        <stp>5/7/2009</stp>
        <stp>5/7/2009</stp>
        <stp>[Fixed Income  Prices 2004-2009.xlsx]TIPS!R602C116</stp>
        <tr r="DL602" s="1"/>
      </tp>
      <tp>
        <v>1.03606</v>
        <stp/>
        <stp>##V3_BDHV12</stp>
        <stp>912810PS1 Govt</stp>
        <stp>IDX_RATIO</stp>
        <stp>1/1/2008</stp>
        <stp>1/1/2008</stp>
        <stp>[Fixed Income  Prices 2004-2009.xlsx]TIPS!R250C116</stp>
        <tr r="DL250" s="1"/>
      </tp>
      <tp>
        <v>1.05254</v>
        <stp/>
        <stp>##V3_BDHV12</stp>
        <stp>912810PS1 Govt</stp>
        <stp>IDX_RATIO</stp>
        <stp>5/5/2009</stp>
        <stp>5/5/2009</stp>
        <stp>[Fixed Income  Prices 2004-2009.xlsx]TIPS!R600C116</stp>
        <tr r="DL600" s="1"/>
      </tp>
      <tp>
        <v>1.19817</v>
        <stp/>
        <stp>##V3_BDHV12</stp>
        <stp>9128275W8 Govt</stp>
        <stp>IDX_RATIO</stp>
        <stp>2/9/2007</stp>
        <stp>2/9/2007</stp>
        <stp>[Fixed Income  Prices 2004-2009.xlsx]TIPS!R668C20</stp>
        <tr r="T668" s="1"/>
      </tp>
      <tp>
        <v>1.1980999999999999</v>
        <stp/>
        <stp>##V3_BDHV12</stp>
        <stp>9128275W8 Govt</stp>
        <stp>IDX_RATIO</stp>
        <stp>2/8/2007</stp>
        <stp>2/8/2007</stp>
        <stp>[Fixed Income  Prices 2004-2009.xlsx]TIPS!R667C20</stp>
        <tr r="T667" s="1"/>
      </tp>
      <tp>
        <v>1.1307400000000001</v>
        <stp/>
        <stp>##V3_BDHV12</stp>
        <stp>9128276R8 Govt</stp>
        <stp>IDX_RATIO</stp>
        <stp>3/1/2006</stp>
        <stp>3/1/2006</stp>
        <stp>[Fixed Income  Prices 2004-2009.xlsx]TIPS!R421C28</stp>
        <tr r="AB421" s="1"/>
      </tp>
      <tp>
        <v>1.1310199999999999</v>
        <stp/>
        <stp>##V3_BDHV12</stp>
        <stp>9128276R8 Govt</stp>
        <stp>IDX_RATIO</stp>
        <stp>3/2/2006</stp>
        <stp>3/2/2006</stp>
        <stp>[Fixed Income  Prices 2004-2009.xlsx]TIPS!R422C28</stp>
        <tr r="AB422" s="1"/>
      </tp>
      <tp>
        <v>1.1313</v>
        <stp/>
        <stp>##V3_BDHV12</stp>
        <stp>9128276R8 Govt</stp>
        <stp>IDX_RATIO</stp>
        <stp>3/3/2006</stp>
        <stp>3/3/2006</stp>
        <stp>[Fixed Income  Prices 2004-2009.xlsx]TIPS!R423C28</stp>
        <tr r="AB423" s="1"/>
      </tp>
      <tp>
        <v>1.1321300000000001</v>
        <stp/>
        <stp>##V3_BDHV12</stp>
        <stp>9128276R8 Govt</stp>
        <stp>IDX_RATIO</stp>
        <stp>3/6/2006</stp>
        <stp>3/6/2006</stp>
        <stp>[Fixed Income  Prices 2004-2009.xlsx]TIPS!R424C28</stp>
        <tr r="AB424" s="1"/>
      </tp>
      <tp>
        <v>1.1324099999999999</v>
        <stp/>
        <stp>##V3_BDHV12</stp>
        <stp>9128276R8 Govt</stp>
        <stp>IDX_RATIO</stp>
        <stp>3/7/2006</stp>
        <stp>3/7/2006</stp>
        <stp>[Fixed Income  Prices 2004-2009.xlsx]TIPS!R425C28</stp>
        <tr r="AB425" s="1"/>
      </tp>
      <tp>
        <v>1.13269</v>
        <stp/>
        <stp>##V3_BDHV12</stp>
        <stp>9128276R8 Govt</stp>
        <stp>IDX_RATIO</stp>
        <stp>3/8/2006</stp>
        <stp>3/8/2006</stp>
        <stp>[Fixed Income  Prices 2004-2009.xlsx]TIPS!R426C28</stp>
        <tr r="AB426" s="1"/>
      </tp>
      <tp>
        <v>1.1976599999999999</v>
        <stp/>
        <stp>##V3_BDHV12</stp>
        <stp>9128275W8 Govt</stp>
        <stp>IDX_RATIO</stp>
        <stp>2/1/2007</stp>
        <stp>2/1/2007</stp>
        <stp>[Fixed Income  Prices 2004-2009.xlsx]TIPS!R662C20</stp>
        <tr r="T662" s="1"/>
      </tp>
      <tp>
        <v>1.13297</v>
        <stp/>
        <stp>##V3_BDHV12</stp>
        <stp>9128276R8 Govt</stp>
        <stp>IDX_RATIO</stp>
        <stp>3/9/2006</stp>
        <stp>3/9/2006</stp>
        <stp>[Fixed Income  Prices 2004-2009.xlsx]TIPS!R427C28</stp>
        <tr r="AB427" s="1"/>
      </tp>
      <tp>
        <v>1.1977199999999999</v>
        <stp/>
        <stp>##V3_BDHV12</stp>
        <stp>9128275W8 Govt</stp>
        <stp>IDX_RATIO</stp>
        <stp>2/2/2007</stp>
        <stp>2/2/2007</stp>
        <stp>[Fixed Income  Prices 2004-2009.xlsx]TIPS!R663C20</stp>
        <tr r="T663" s="1"/>
      </tp>
      <tp>
        <v>1.19791</v>
        <stp/>
        <stp>##V3_BDHV12</stp>
        <stp>9128275W8 Govt</stp>
        <stp>IDX_RATIO</stp>
        <stp>2/5/2007</stp>
        <stp>2/5/2007</stp>
        <stp>[Fixed Income  Prices 2004-2009.xlsx]TIPS!R664C20</stp>
        <tr r="T664" s="1"/>
      </tp>
      <tp>
        <v>1.19804</v>
        <stp/>
        <stp>##V3_BDHV12</stp>
        <stp>9128275W8 Govt</stp>
        <stp>IDX_RATIO</stp>
        <stp>2/7/2007</stp>
        <stp>2/7/2007</stp>
        <stp>[Fixed Income  Prices 2004-2009.xlsx]TIPS!R666C20</stp>
        <tr r="T666" s="1"/>
      </tp>
      <tp>
        <v>1.19798</v>
        <stp/>
        <stp>##V3_BDHV12</stp>
        <stp>9128275W8 Govt</stp>
        <stp>IDX_RATIO</stp>
        <stp>2/6/2007</stp>
        <stp>2/6/2007</stp>
        <stp>[Fixed Income  Prices 2004-2009.xlsx]TIPS!R665C20</stp>
        <tr r="T665" s="1"/>
      </tp>
      <tp>
        <v>1.1096900000000001</v>
        <stp/>
        <stp>##V3_BDHV12</stp>
        <stp>9128277J5 Govt</stp>
        <stp>IDX_RATIO</stp>
        <stp>3/6/2006</stp>
        <stp>3/6/2006</stp>
        <stp>[Fixed Income  Prices 2004-2009.xlsx]TIPS!R424C36</stp>
        <tr r="AJ424" s="1"/>
      </tp>
      <tp>
        <v>1.1099600000000001</v>
        <stp/>
        <stp>##V3_BDHV12</stp>
        <stp>9128277J5 Govt</stp>
        <stp>IDX_RATIO</stp>
        <stp>3/7/2006</stp>
        <stp>3/7/2006</stp>
        <stp>[Fixed Income  Prices 2004-2009.xlsx]TIPS!R425C36</stp>
        <tr r="AJ425" s="1"/>
      </tp>
      <tp>
        <v>1.1086</v>
        <stp/>
        <stp>##V3_BDHV12</stp>
        <stp>9128277J5 Govt</stp>
        <stp>IDX_RATIO</stp>
        <stp>3/2/2006</stp>
        <stp>3/2/2006</stp>
        <stp>[Fixed Income  Prices 2004-2009.xlsx]TIPS!R422C36</stp>
        <tr r="AJ422" s="1"/>
      </tp>
      <tp>
        <v>1.10887</v>
        <stp/>
        <stp>##V3_BDHV12</stp>
        <stp>9128277J5 Govt</stp>
        <stp>IDX_RATIO</stp>
        <stp>3/3/2006</stp>
        <stp>3/3/2006</stp>
        <stp>[Fixed Income  Prices 2004-2009.xlsx]TIPS!R423C36</stp>
        <tr r="AJ423" s="1"/>
      </tp>
      <tp>
        <v>1.10833</v>
        <stp/>
        <stp>##V3_BDHV12</stp>
        <stp>9128277J5 Govt</stp>
        <stp>IDX_RATIO</stp>
        <stp>3/1/2006</stp>
        <stp>3/1/2006</stp>
        <stp>[Fixed Income  Prices 2004-2009.xlsx]TIPS!R421C36</stp>
        <tr r="AJ421" s="1"/>
      </tp>
      <tp>
        <v>1.1102400000000001</v>
        <stp/>
        <stp>##V3_BDHV12</stp>
        <stp>9128277J5 Govt</stp>
        <stp>IDX_RATIO</stp>
        <stp>3/8/2006</stp>
        <stp>3/8/2006</stp>
        <stp>[Fixed Income  Prices 2004-2009.xlsx]TIPS!R426C36</stp>
        <tr r="AJ426" s="1"/>
      </tp>
      <tp>
        <v>1.1105100000000001</v>
        <stp/>
        <stp>##V3_BDHV12</stp>
        <stp>9128277J5 Govt</stp>
        <stp>IDX_RATIO</stp>
        <stp>3/9/2006</stp>
        <stp>3/9/2006</stp>
        <stp>[Fixed Income  Prices 2004-2009.xlsx]TIPS!R427C36</stp>
        <tr r="AJ427" s="1"/>
      </tp>
      <tp>
        <v>1.20177</v>
        <stp/>
        <stp>##V3_BDHV12</stp>
        <stp>9128274Y5 Govt</stp>
        <stp>IDX_RATIO</stp>
        <stp>3/7/2006</stp>
        <stp>3/7/2006</stp>
        <stp>[Fixed Income  Prices 2004-2009.xlsx]TIPS!R425C16</stp>
        <tr r="P425" s="1"/>
      </tp>
      <tp>
        <v>1.2014800000000001</v>
        <stp/>
        <stp>##V3_BDHV12</stp>
        <stp>9128274Y5 Govt</stp>
        <stp>IDX_RATIO</stp>
        <stp>3/6/2006</stp>
        <stp>3/6/2006</stp>
        <stp>[Fixed Income  Prices 2004-2009.xlsx]TIPS!R424C16</stp>
        <tr r="P424" s="1"/>
      </tp>
      <tp>
        <v>1.2</v>
        <stp/>
        <stp>##V3_BDHV12</stp>
        <stp>9128274Y5 Govt</stp>
        <stp>IDX_RATIO</stp>
        <stp>3/1/2006</stp>
        <stp>3/1/2006</stp>
        <stp>[Fixed Income  Prices 2004-2009.xlsx]TIPS!R421C16</stp>
        <tr r="P421" s="1"/>
      </tp>
      <tp>
        <v>1.20059</v>
        <stp/>
        <stp>##V3_BDHV12</stp>
        <stp>9128274Y5 Govt</stp>
        <stp>IDX_RATIO</stp>
        <stp>3/3/2006</stp>
        <stp>3/3/2006</stp>
        <stp>[Fixed Income  Prices 2004-2009.xlsx]TIPS!R423C16</stp>
        <tr r="P423" s="1"/>
      </tp>
      <tp>
        <v>1.2002999999999999</v>
        <stp/>
        <stp>##V3_BDHV12</stp>
        <stp>9128274Y5 Govt</stp>
        <stp>IDX_RATIO</stp>
        <stp>3/2/2006</stp>
        <stp>3/2/2006</stp>
        <stp>[Fixed Income  Prices 2004-2009.xlsx]TIPS!R422C16</stp>
        <tr r="P422" s="1"/>
      </tp>
      <tp>
        <v>1.2023600000000001</v>
        <stp/>
        <stp>##V3_BDHV12</stp>
        <stp>9128274Y5 Govt</stp>
        <stp>IDX_RATIO</stp>
        <stp>3/9/2006</stp>
        <stp>3/9/2006</stp>
        <stp>[Fixed Income  Prices 2004-2009.xlsx]TIPS!R427C16</stp>
        <tr r="P427" s="1"/>
      </tp>
      <tp>
        <v>1.20207</v>
        <stp/>
        <stp>##V3_BDHV12</stp>
        <stp>9128274Y5 Govt</stp>
        <stp>IDX_RATIO</stp>
        <stp>3/8/2006</stp>
        <stp>3/8/2006</stp>
        <stp>[Fixed Income  Prices 2004-2009.xlsx]TIPS!R426C16</stp>
        <tr r="P426" s="1"/>
      </tp>
      <tp>
        <v>1.2286600000000001</v>
        <stp/>
        <stp>##V3_BDHV12</stp>
        <stp>9128274Y5 Govt</stp>
        <stp>IDX_RATIO</stp>
        <stp>2/1/2007</stp>
        <stp>2/1/2007</stp>
        <stp>[Fixed Income  Prices 2004-2009.xlsx]TIPS!R662C16</stp>
        <tr r="P662" s="1"/>
      </tp>
      <tp>
        <v>1.22872</v>
        <stp/>
        <stp>##V3_BDHV12</stp>
        <stp>9128274Y5 Govt</stp>
        <stp>IDX_RATIO</stp>
        <stp>2/2/2007</stp>
        <stp>2/2/2007</stp>
        <stp>[Fixed Income  Prices 2004-2009.xlsx]TIPS!R663C16</stp>
        <tr r="P663" s="1"/>
      </tp>
      <tp>
        <v>1.22892</v>
        <stp/>
        <stp>##V3_BDHV12</stp>
        <stp>9128274Y5 Govt</stp>
        <stp>IDX_RATIO</stp>
        <stp>2/5/2007</stp>
        <stp>2/5/2007</stp>
        <stp>[Fixed Income  Prices 2004-2009.xlsx]TIPS!R664C16</stp>
        <tr r="P664" s="1"/>
      </tp>
      <tp>
        <v>1.22905</v>
        <stp/>
        <stp>##V3_BDHV12</stp>
        <stp>9128274Y5 Govt</stp>
        <stp>IDX_RATIO</stp>
        <stp>2/7/2007</stp>
        <stp>2/7/2007</stp>
        <stp>[Fixed Income  Prices 2004-2009.xlsx]TIPS!R666C16</stp>
        <tr r="P666" s="1"/>
      </tp>
      <tp>
        <v>1.22899</v>
        <stp/>
        <stp>##V3_BDHV12</stp>
        <stp>9128274Y5 Govt</stp>
        <stp>IDX_RATIO</stp>
        <stp>2/6/2007</stp>
        <stp>2/6/2007</stp>
        <stp>[Fixed Income  Prices 2004-2009.xlsx]TIPS!R665C16</stp>
        <tr r="P665" s="1"/>
      </tp>
      <tp>
        <v>1.2291799999999999</v>
        <stp/>
        <stp>##V3_BDHV12</stp>
        <stp>9128274Y5 Govt</stp>
        <stp>IDX_RATIO</stp>
        <stp>2/9/2007</stp>
        <stp>2/9/2007</stp>
        <stp>[Fixed Income  Prices 2004-2009.xlsx]TIPS!R668C16</stp>
        <tr r="P668" s="1"/>
      </tp>
      <tp>
        <v>1.22912</v>
        <stp/>
        <stp>##V3_BDHV12</stp>
        <stp>9128274Y5 Govt</stp>
        <stp>IDX_RATIO</stp>
        <stp>2/8/2007</stp>
        <stp>2/8/2007</stp>
        <stp>[Fixed Income  Prices 2004-2009.xlsx]TIPS!R667C16</stp>
        <tr r="P667" s="1"/>
      </tp>
      <tp>
        <v>1.1579900000000001</v>
        <stp/>
        <stp>##V3_BDHV12</stp>
        <stp>9128276R8 Govt</stp>
        <stp>IDX_RATIO</stp>
        <stp>2/5/2007</stp>
        <stp>2/5/2007</stp>
        <stp>[Fixed Income  Prices 2004-2009.xlsx]TIPS!R664C28</stp>
        <tr r="AB664" s="1"/>
      </tp>
      <tp>
        <v>1.15805</v>
        <stp/>
        <stp>##V3_BDHV12</stp>
        <stp>9128276R8 Govt</stp>
        <stp>IDX_RATIO</stp>
        <stp>2/6/2007</stp>
        <stp>2/6/2007</stp>
        <stp>[Fixed Income  Prices 2004-2009.xlsx]TIPS!R665C28</stp>
        <tr r="AB665" s="1"/>
      </tp>
      <tp>
        <v>1.15811</v>
        <stp/>
        <stp>##V3_BDHV12</stp>
        <stp>9128276R8 Govt</stp>
        <stp>IDX_RATIO</stp>
        <stp>2/7/2007</stp>
        <stp>2/7/2007</stp>
        <stp>[Fixed Income  Prices 2004-2009.xlsx]TIPS!R666C28</stp>
        <tr r="AB666" s="1"/>
      </tp>
      <tp>
        <v>1.1720200000000001</v>
        <stp/>
        <stp>##V3_BDHV12</stp>
        <stp>9128275W8 Govt</stp>
        <stp>IDX_RATIO</stp>
        <stp>3/9/2006</stp>
        <stp>3/9/2006</stp>
        <stp>[Fixed Income  Prices 2004-2009.xlsx]TIPS!R427C20</stp>
        <tr r="T427" s="1"/>
      </tp>
      <tp>
        <v>1.1717299999999999</v>
        <stp/>
        <stp>##V3_BDHV12</stp>
        <stp>9128275W8 Govt</stp>
        <stp>IDX_RATIO</stp>
        <stp>3/8/2006</stp>
        <stp>3/8/2006</stp>
        <stp>[Fixed Income  Prices 2004-2009.xlsx]TIPS!R426C20</stp>
        <tr r="T426" s="1"/>
      </tp>
      <tp>
        <v>1.1577500000000001</v>
        <stp/>
        <stp>##V3_BDHV12</stp>
        <stp>9128276R8 Govt</stp>
        <stp>IDX_RATIO</stp>
        <stp>2/1/2007</stp>
        <stp>2/1/2007</stp>
        <stp>[Fixed Income  Prices 2004-2009.xlsx]TIPS!R662C28</stp>
        <tr r="AB662" s="1"/>
      </tp>
      <tp>
        <v>1.15781</v>
        <stp/>
        <stp>##V3_BDHV12</stp>
        <stp>9128276R8 Govt</stp>
        <stp>IDX_RATIO</stp>
        <stp>2/2/2007</stp>
        <stp>2/2/2007</stp>
        <stp>[Fixed Income  Prices 2004-2009.xlsx]TIPS!R663C28</stp>
        <tr r="AB663" s="1"/>
      </tp>
      <tp>
        <v>1.1714500000000001</v>
        <stp/>
        <stp>##V3_BDHV12</stp>
        <stp>9128275W8 Govt</stp>
        <stp>IDX_RATIO</stp>
        <stp>3/7/2006</stp>
        <stp>3/7/2006</stp>
        <stp>[Fixed Income  Prices 2004-2009.xlsx]TIPS!R425C20</stp>
        <tr r="T425" s="1"/>
      </tp>
      <tp>
        <v>1.17116</v>
        <stp/>
        <stp>##V3_BDHV12</stp>
        <stp>9128275W8 Govt</stp>
        <stp>IDX_RATIO</stp>
        <stp>3/6/2006</stp>
        <stp>3/6/2006</stp>
        <stp>[Fixed Income  Prices 2004-2009.xlsx]TIPS!R424C20</stp>
        <tr r="T424" s="1"/>
      </tp>
      <tp>
        <v>1.15818</v>
        <stp/>
        <stp>##V3_BDHV12</stp>
        <stp>9128276R8 Govt</stp>
        <stp>IDX_RATIO</stp>
        <stp>2/8/2007</stp>
        <stp>2/8/2007</stp>
        <stp>[Fixed Income  Prices 2004-2009.xlsx]TIPS!R667C28</stp>
        <tr r="AB667" s="1"/>
      </tp>
      <tp>
        <v>1.1697200000000001</v>
        <stp/>
        <stp>##V3_BDHV12</stp>
        <stp>9128275W8 Govt</stp>
        <stp>IDX_RATIO</stp>
        <stp>3/1/2006</stp>
        <stp>3/1/2006</stp>
        <stp>[Fixed Income  Prices 2004-2009.xlsx]TIPS!R421C20</stp>
        <tr r="T421" s="1"/>
      </tp>
      <tp>
        <v>1.1582399999999999</v>
        <stp/>
        <stp>##V3_BDHV12</stp>
        <stp>9128276R8 Govt</stp>
        <stp>IDX_RATIO</stp>
        <stp>2/9/2007</stp>
        <stp>2/9/2007</stp>
        <stp>[Fixed Income  Prices 2004-2009.xlsx]TIPS!R668C28</stp>
        <tr r="AB668" s="1"/>
      </tp>
      <tp>
        <v>1.1703000000000001</v>
        <stp/>
        <stp>##V3_BDHV12</stp>
        <stp>9128275W8 Govt</stp>
        <stp>IDX_RATIO</stp>
        <stp>3/3/2006</stp>
        <stp>3/3/2006</stp>
        <stp>[Fixed Income  Prices 2004-2009.xlsx]TIPS!R423C20</stp>
        <tr r="T423" s="1"/>
      </tp>
      <tp>
        <v>1.17001</v>
        <stp/>
        <stp>##V3_BDHV12</stp>
        <stp>9128275W8 Govt</stp>
        <stp>IDX_RATIO</stp>
        <stp>3/2/2006</stp>
        <stp>3/2/2006</stp>
        <stp>[Fixed Income  Prices 2004-2009.xlsx]TIPS!R422C20</stp>
        <tr r="T422" s="1"/>
      </tp>
      <tp>
        <v>1.13486</v>
        <stp/>
        <stp>##V3_BDHV12</stp>
        <stp>9128277J5 Govt</stp>
        <stp>IDX_RATIO</stp>
        <stp>2/2/2007</stp>
        <stp>2/2/2007</stp>
        <stp>[Fixed Income  Prices 2004-2009.xlsx]TIPS!R663C36</stp>
        <tr r="AJ663" s="1"/>
      </tp>
      <tp>
        <v>1.1348</v>
        <stp/>
        <stp>##V3_BDHV12</stp>
        <stp>9128277J5 Govt</stp>
        <stp>IDX_RATIO</stp>
        <stp>2/1/2007</stp>
        <stp>2/1/2007</stp>
        <stp>[Fixed Income  Prices 2004-2009.xlsx]TIPS!R662C36</stp>
        <tr r="AJ662" s="1"/>
      </tp>
      <tp>
        <v>1.1351</v>
        <stp/>
        <stp>##V3_BDHV12</stp>
        <stp>9128277J5 Govt</stp>
        <stp>IDX_RATIO</stp>
        <stp>2/6/2007</stp>
        <stp>2/6/2007</stp>
        <stp>[Fixed Income  Prices 2004-2009.xlsx]TIPS!R665C36</stp>
        <tr r="AJ665" s="1"/>
      </tp>
      <tp>
        <v>1.1351599999999999</v>
        <stp/>
        <stp>##V3_BDHV12</stp>
        <stp>9128277J5 Govt</stp>
        <stp>IDX_RATIO</stp>
        <stp>2/7/2007</stp>
        <stp>2/7/2007</stp>
        <stp>[Fixed Income  Prices 2004-2009.xlsx]TIPS!R666C36</stp>
        <tr r="AJ666" s="1"/>
      </tp>
      <tp>
        <v>1.13504</v>
        <stp/>
        <stp>##V3_BDHV12</stp>
        <stp>9128277J5 Govt</stp>
        <stp>IDX_RATIO</stp>
        <stp>2/5/2007</stp>
        <stp>2/5/2007</stp>
        <stp>[Fixed Income  Prices 2004-2009.xlsx]TIPS!R664C36</stp>
        <tr r="AJ664" s="1"/>
      </tp>
      <tp>
        <v>1.1352199999999999</v>
        <stp/>
        <stp>##V3_BDHV12</stp>
        <stp>9128277J5 Govt</stp>
        <stp>IDX_RATIO</stp>
        <stp>2/8/2007</stp>
        <stp>2/8/2007</stp>
        <stp>[Fixed Income  Prices 2004-2009.xlsx]TIPS!R667C36</stp>
        <tr r="AJ667" s="1"/>
      </tp>
      <tp>
        <v>1.1352800000000001</v>
        <stp/>
        <stp>##V3_BDHV12</stp>
        <stp>9128277J5 Govt</stp>
        <stp>IDX_RATIO</stp>
        <stp>2/9/2007</stp>
        <stp>2/9/2007</stp>
        <stp>[Fixed Income  Prices 2004-2009.xlsx]TIPS!R668C36</stp>
        <tr r="AJ668" s="1"/>
      </tp>
      <tp>
        <v>1.2477199999999999</v>
        <stp/>
        <stp>##V3_BDHV12</stp>
        <stp>9128273T7 Govt</stp>
        <stp>IDX_RATIO</stp>
        <stp>2/8/2007</stp>
        <stp>2/8/2007</stp>
        <stp>[Fixed Income  Prices 2004-2009.xlsx]TIPS!R667C12</stp>
        <tr r="L667" s="1"/>
      </tp>
      <tp>
        <v>1.24779</v>
        <stp/>
        <stp>##V3_BDHV12</stp>
        <stp>9128273T7 Govt</stp>
        <stp>IDX_RATIO</stp>
        <stp>2/9/2007</stp>
        <stp>2/9/2007</stp>
        <stp>[Fixed Income  Prices 2004-2009.xlsx]TIPS!R668C12</stp>
        <tr r="L668" s="1"/>
      </tp>
      <tp>
        <v>1.24725</v>
        <stp/>
        <stp>##V3_BDHV12</stp>
        <stp>9128273T7 Govt</stp>
        <stp>IDX_RATIO</stp>
        <stp>2/1/2007</stp>
        <stp>2/1/2007</stp>
        <stp>[Fixed Income  Prices 2004-2009.xlsx]TIPS!R662C12</stp>
        <tr r="L662" s="1"/>
      </tp>
      <tp>
        <v>1.24732</v>
        <stp/>
        <stp>##V3_BDHV12</stp>
        <stp>9128273T7 Govt</stp>
        <stp>IDX_RATIO</stp>
        <stp>2/2/2007</stp>
        <stp>2/2/2007</stp>
        <stp>[Fixed Income  Prices 2004-2009.xlsx]TIPS!R663C12</stp>
        <tr r="L663" s="1"/>
      </tp>
      <tp>
        <v>1.24752</v>
        <stp/>
        <stp>##V3_BDHV12</stp>
        <stp>9128273T7 Govt</stp>
        <stp>IDX_RATIO</stp>
        <stp>2/5/2007</stp>
        <stp>2/5/2007</stp>
        <stp>[Fixed Income  Prices 2004-2009.xlsx]TIPS!R664C12</stp>
        <tr r="L664" s="1"/>
      </tp>
      <tp>
        <v>1.24759</v>
        <stp/>
        <stp>##V3_BDHV12</stp>
        <stp>9128273T7 Govt</stp>
        <stp>IDX_RATIO</stp>
        <stp>2/6/2007</stp>
        <stp>2/6/2007</stp>
        <stp>[Fixed Income  Prices 2004-2009.xlsx]TIPS!R665C12</stp>
        <tr r="L665" s="1"/>
      </tp>
      <tp>
        <v>1.2476499999999999</v>
        <stp/>
        <stp>##V3_BDHV12</stp>
        <stp>9128273T7 Govt</stp>
        <stp>IDX_RATIO</stp>
        <stp>2/7/2007</stp>
        <stp>2/7/2007</stp>
        <stp>[Fixed Income  Prices 2004-2009.xlsx]TIPS!R666C12</stp>
        <tr r="L666" s="1"/>
      </tp>
      <tp>
        <v>1.2202600000000001</v>
        <stp/>
        <stp>##V3_BDHV12</stp>
        <stp>9128273T7 Govt</stp>
        <stp>IDX_RATIO</stp>
        <stp>3/8/2006</stp>
        <stp>3/8/2006</stp>
        <stp>[Fixed Income  Prices 2004-2009.xlsx]TIPS!R426C12</stp>
        <tr r="L426" s="1"/>
      </tp>
      <tp>
        <v>1.2205600000000001</v>
        <stp/>
        <stp>##V3_BDHV12</stp>
        <stp>9128273T7 Govt</stp>
        <stp>IDX_RATIO</stp>
        <stp>3/9/2006</stp>
        <stp>3/9/2006</stp>
        <stp>[Fixed Income  Prices 2004-2009.xlsx]TIPS!R427C12</stp>
        <tr r="L427" s="1"/>
      </tp>
      <tp>
        <v>1.21966</v>
        <stp/>
        <stp>##V3_BDHV12</stp>
        <stp>9128273T7 Govt</stp>
        <stp>IDX_RATIO</stp>
        <stp>3/6/2006</stp>
        <stp>3/6/2006</stp>
        <stp>[Fixed Income  Prices 2004-2009.xlsx]TIPS!R424C12</stp>
        <tr r="L424" s="1"/>
      </tp>
      <tp>
        <v>1.2199599999999999</v>
        <stp/>
        <stp>##V3_BDHV12</stp>
        <stp>9128273T7 Govt</stp>
        <stp>IDX_RATIO</stp>
        <stp>3/7/2006</stp>
        <stp>3/7/2006</stp>
        <stp>[Fixed Income  Prices 2004-2009.xlsx]TIPS!R425C12</stp>
        <tr r="L425" s="1"/>
      </tp>
      <tp>
        <v>1.2181599999999999</v>
        <stp/>
        <stp>##V3_BDHV12</stp>
        <stp>9128273T7 Govt</stp>
        <stp>IDX_RATIO</stp>
        <stp>3/1/2006</stp>
        <stp>3/1/2006</stp>
        <stp>[Fixed Income  Prices 2004-2009.xlsx]TIPS!R421C12</stp>
        <tr r="L421" s="1"/>
      </tp>
      <tp>
        <v>1.2184599999999999</v>
        <stp/>
        <stp>##V3_BDHV12</stp>
        <stp>9128273T7 Govt</stp>
        <stp>IDX_RATIO</stp>
        <stp>3/2/2006</stp>
        <stp>3/2/2006</stp>
        <stp>[Fixed Income  Prices 2004-2009.xlsx]TIPS!R422C12</stp>
        <tr r="L422" s="1"/>
      </tp>
      <tp>
        <v>1.2187600000000001</v>
        <stp/>
        <stp>##V3_BDHV12</stp>
        <stp>9128273T7 Govt</stp>
        <stp>IDX_RATIO</stp>
        <stp>3/3/2006</stp>
        <stp>3/3/2006</stp>
        <stp>[Fixed Income  Prices 2004-2009.xlsx]TIPS!R423C12</stp>
        <tr r="L423" s="1"/>
      </tp>
      <tp t="e">
        <v>#N/A</v>
        <stp/>
        <stp>##V3_BDHV12</stp>
        <stp>912833XZ Govt</stp>
        <stp>YLD_YTM_ASK</stp>
        <stp>20040306</stp>
        <stp>20040813</stp>
        <stp>[Fixed Income  Prices 2004-2009.xlsx]STRIP Yield Curve!R276C14</stp>
        <stp>Days=N</stp>
        <stp>Fill=B</stp>
        <stp>Sort=D</stp>
        <stp>Per=cW</stp>
        <stp>Dts=H</stp>
        <stp>cols=1;rows=23</stp>
        <tr r="N276" s="4"/>
      </tp>
      <tp>
        <v>1.2376</v>
        <stp/>
        <stp>##V3_BDHV12</stp>
        <stp>9128274Y5 Govt</stp>
        <stp>IDX_RATIO</stp>
        <stp>11/29/2006</stp>
        <stp>11/29/2006</stp>
        <stp>[Fixed Income  Prices 2004-2009.xlsx]TIPS!R616C16</stp>
        <tr r="P616" s="1"/>
      </tp>
      <tp>
        <v>1.21085</v>
        <stp/>
        <stp>##V3_BDHV12</stp>
        <stp>9128275W8 Govt</stp>
        <stp>IDX_RATIO</stp>
        <stp>10/18/2006</stp>
        <stp>10/18/2006</stp>
        <stp>[Fixed Income  Prices 2004-2009.xlsx]TIPS!R586C20</stp>
        <tr r="T586" s="1"/>
      </tp>
      <tp>
        <v>1.1808399999999999</v>
        <stp/>
        <stp>##V3_BDHV12</stp>
        <stp>9128273T7 Govt</stp>
        <stp>IDX_RATIO</stp>
        <stp>12/28/2004</stp>
        <stp>12/28/2004</stp>
        <stp>[Fixed Income  Prices 2004-2009.xlsx]TIPS!R117C12</stp>
        <tr r="L117" s="1"/>
      </tp>
      <tp>
        <v>1.1661699999999999</v>
        <stp/>
        <stp>##V3_BDHV12</stp>
        <stp>9128276R8 Govt</stp>
        <stp>IDX_RATIO</stp>
        <stp>11/29/2006</stp>
        <stp>11/29/2006</stp>
        <stp>[Fixed Income  Prices 2004-2009.xlsx]TIPS!R616C28</stp>
        <tr r="AB616" s="1"/>
      </tp>
      <tp>
        <v>1.14306</v>
        <stp/>
        <stp>##V3_BDHV12</stp>
        <stp>9128277J5 Govt</stp>
        <stp>IDX_RATIO</stp>
        <stp>11/29/2006</stp>
        <stp>11/29/2006</stp>
        <stp>[Fixed Income  Prices 2004-2009.xlsx]TIPS!R616C36</stp>
        <tr r="AJ616" s="1"/>
      </tp>
      <tp>
        <v>1.2319800000000001</v>
        <stp/>
        <stp>##V3_BDHV12</stp>
        <stp>9128273T7 Govt</stp>
        <stp>IDX_RATIO</stp>
        <stp>12/19/2005</stp>
        <stp>12/19/2005</stp>
        <stp>[Fixed Income  Prices 2004-2009.xlsx]TIPS!R370C12</stp>
        <tr r="L370" s="1"/>
      </tp>
      <tp>
        <v>1.23278</v>
        <stp/>
        <stp>##V3_BDHV12</stp>
        <stp>9128273T7 Govt</stp>
        <stp>IDX_RATIO</stp>
        <stp>12/29/2005</stp>
        <stp>12/29/2005</stp>
        <stp>[Fixed Income  Prices 2004-2009.xlsx]TIPS!R377C12</stp>
        <tr r="L377" s="1"/>
      </tp>
      <tp>
        <v>1.2063699999999999</v>
        <stp/>
        <stp>##V3_BDHV12</stp>
        <stp>9128275W8 Govt</stp>
        <stp>IDX_RATIO</stp>
        <stp>11/29/2006</stp>
        <stp>11/29/2006</stp>
        <stp>[Fixed Income  Prices 2004-2009.xlsx]TIPS!R616C20</stp>
        <tr r="T616" s="1"/>
      </tp>
      <tp>
        <v>1.2421899999999999</v>
        <stp/>
        <stp>##V3_BDHV12</stp>
        <stp>9128274Y5 Govt</stp>
        <stp>IDX_RATIO</stp>
        <stp>10/18/2006</stp>
        <stp>10/18/2006</stp>
        <stp>[Fixed Income  Prices 2004-2009.xlsx]TIPS!R586C16</stp>
        <tr r="P586" s="1"/>
      </tp>
      <tp>
        <v>1.1705000000000001</v>
        <stp/>
        <stp>##V3_BDHV12</stp>
        <stp>9128276R8 Govt</stp>
        <stp>IDX_RATIO</stp>
        <stp>10/18/2006</stp>
        <stp>10/18/2006</stp>
        <stp>[Fixed Income  Prices 2004-2009.xlsx]TIPS!R586C28</stp>
        <tr r="AB586" s="1"/>
      </tp>
      <tp>
        <v>1.1473</v>
        <stp/>
        <stp>##V3_BDHV12</stp>
        <stp>9128277J5 Govt</stp>
        <stp>IDX_RATIO</stp>
        <stp>10/18/2006</stp>
        <stp>10/18/2006</stp>
        <stp>[Fixed Income  Prices 2004-2009.xlsx]TIPS!R586C36</stp>
        <tr r="AJ586" s="1"/>
      </tp>
      <tp>
        <v>1.1338900000000001</v>
        <stp/>
        <stp>##V3_BDHV12</stp>
        <stp>9128275W8 Govt</stp>
        <stp>IDX_RATIO</stp>
        <stp>12/28/2004</stp>
        <stp>12/28/2004</stp>
        <stp>[Fixed Income  Prices 2004-2009.xlsx]TIPS!R117C20</stp>
        <tr r="T117" s="1"/>
      </tp>
      <tp>
        <v>1.14357</v>
        <stp/>
        <stp>##V3_BDHV12</stp>
        <stp>9128276R8 Govt</stp>
        <stp>IDX_RATIO</stp>
        <stp>12/19/2005</stp>
        <stp>12/19/2005</stp>
        <stp>[Fixed Income  Prices 2004-2009.xlsx]TIPS!R370C28</stp>
        <tr r="AB370" s="1"/>
      </tp>
      <tp>
        <v>1.1443099999999999</v>
        <stp/>
        <stp>##V3_BDHV12</stp>
        <stp>9128276R8 Govt</stp>
        <stp>IDX_RATIO</stp>
        <stp>12/29/2005</stp>
        <stp>12/29/2005</stp>
        <stp>[Fixed Income  Prices 2004-2009.xlsx]TIPS!R377C28</stp>
        <tr r="AB377" s="1"/>
      </tp>
      <tp>
        <v>1.1216299999999999</v>
        <stp/>
        <stp>##V3_BDHV12</stp>
        <stp>9128277J5 Govt</stp>
        <stp>IDX_RATIO</stp>
        <stp>12/29/2005</stp>
        <stp>12/29/2005</stp>
        <stp>[Fixed Income  Prices 2004-2009.xlsx]TIPS!R377C36</stp>
        <tr r="AJ377" s="1"/>
      </tp>
      <tp>
        <v>1.1209</v>
        <stp/>
        <stp>##V3_BDHV12</stp>
        <stp>9128277J5 Govt</stp>
        <stp>IDX_RATIO</stp>
        <stp>12/19/2005</stp>
        <stp>12/19/2005</stp>
        <stp>[Fixed Income  Prices 2004-2009.xlsx]TIPS!R370C36</stp>
        <tr r="AJ370" s="1"/>
      </tp>
      <tp>
        <v>1.2136100000000001</v>
        <stp/>
        <stp>##V3_BDHV12</stp>
        <stp>9128274Y5 Govt</stp>
        <stp>IDX_RATIO</stp>
        <stp>12/19/2005</stp>
        <stp>12/19/2005</stp>
        <stp>[Fixed Income  Prices 2004-2009.xlsx]TIPS!R370C16</stp>
        <tr r="P370" s="1"/>
      </tp>
      <tp>
        <v>1.2143999999999999</v>
        <stp/>
        <stp>##V3_BDHV12</stp>
        <stp>9128274Y5 Govt</stp>
        <stp>IDX_RATIO</stp>
        <stp>12/29/2005</stp>
        <stp>12/29/2005</stp>
        <stp>[Fixed Income  Prices 2004-2009.xlsx]TIPS!R377C16</stp>
        <tr r="P377" s="1"/>
      </tp>
      <tp>
        <v>1.2609900000000001</v>
        <stp/>
        <stp>##V3_BDHV12</stp>
        <stp>9128273T7 Govt</stp>
        <stp>IDX_RATIO</stp>
        <stp>10/18/2006</stp>
        <stp>10/18/2006</stp>
        <stp>[Fixed Income  Prices 2004-2009.xlsx]TIPS!R586C12</stp>
        <tr r="L586" s="1"/>
      </tp>
      <tp>
        <v>1.1632400000000001</v>
        <stp/>
        <stp>##V3_BDHV12</stp>
        <stp>9128274Y5 Govt</stp>
        <stp>IDX_RATIO</stp>
        <stp>12/28/2004</stp>
        <stp>12/28/2004</stp>
        <stp>[Fixed Income  Prices 2004-2009.xlsx]TIPS!R117C16</stp>
        <tr r="P117" s="1"/>
      </tp>
      <tp>
        <v>1.18299</v>
        <stp/>
        <stp>##V3_BDHV12</stp>
        <stp>9128275W8 Govt</stp>
        <stp>IDX_RATIO</stp>
        <stp>12/19/2005</stp>
        <stp>12/19/2005</stp>
        <stp>[Fixed Income  Prices 2004-2009.xlsx]TIPS!R370C20</stp>
        <tr r="T370" s="1"/>
      </tp>
      <tp>
        <v>1.1837599999999999</v>
        <stp/>
        <stp>##V3_BDHV12</stp>
        <stp>9128275W8 Govt</stp>
        <stp>IDX_RATIO</stp>
        <stp>12/29/2005</stp>
        <stp>12/29/2005</stp>
        <stp>[Fixed Income  Prices 2004-2009.xlsx]TIPS!R377C20</stp>
        <tr r="T377" s="1"/>
      </tp>
      <tp>
        <v>1.2563299999999999</v>
        <stp/>
        <stp>##V3_BDHV12</stp>
        <stp>9128273T7 Govt</stp>
        <stp>IDX_RATIO</stp>
        <stp>11/29/2006</stp>
        <stp>11/29/2006</stp>
        <stp>[Fixed Income  Prices 2004-2009.xlsx]TIPS!R616C12</stp>
        <tr r="L616" s="1"/>
      </tp>
      <tp>
        <v>1.0961000000000001</v>
        <stp/>
        <stp>##V3_BDHV12</stp>
        <stp>9128276R8 Govt</stp>
        <stp>IDX_RATIO</stp>
        <stp>12/28/2004</stp>
        <stp>12/28/2004</stp>
        <stp>[Fixed Income  Prices 2004-2009.xlsx]TIPS!R117C28</stp>
        <tr r="AB117" s="1"/>
      </tp>
      <tp>
        <v>1.0743800000000001</v>
        <stp/>
        <stp>##V3_BDHV12</stp>
        <stp>9128277J5 Govt</stp>
        <stp>IDX_RATIO</stp>
        <stp>12/28/2004</stp>
        <stp>12/28/2004</stp>
        <stp>[Fixed Income  Prices 2004-2009.xlsx]TIPS!R117C36</stp>
        <tr r="AJ117" s="1"/>
      </tp>
      <tp>
        <v>1.29017</v>
        <stp/>
        <stp>##V3_BDHV12</stp>
        <stp>9128273T7 Govt</stp>
        <stp>IDX_RATIO</stp>
        <stp>11/28/2007</stp>
        <stp>11/28/2007</stp>
        <stp>[Fixed Income  Prices 2004-2009.xlsx]TIPS!R876C12</stp>
        <tr r="L876" s="1"/>
      </tp>
      <tp>
        <v>1.2871999999999999</v>
        <stp/>
        <stp>##V3_BDHV12</stp>
        <stp>9128273T7 Govt</stp>
        <stp>IDX_RATIO</stp>
        <stp>10/29/2007</stp>
        <stp>10/29/2007</stp>
        <stp>[Fixed Income  Prices 2004-2009.xlsx]TIPS!R854C12</stp>
        <tr r="L854" s="1"/>
      </tp>
      <tp>
        <v>1.2879700000000001</v>
        <stp/>
        <stp>##V3_BDHV12</stp>
        <stp>9128273T7 Govt</stp>
        <stp>IDX_RATIO</stp>
        <stp>10/19/2007</stp>
        <stp>10/19/2007</stp>
        <stp>[Fixed Income  Prices 2004-2009.xlsx]TIPS!R848C12</stp>
        <tr r="L848" s="1"/>
      </tp>
      <tp>
        <v>1.2360199999999999</v>
        <stp/>
        <stp>##V3_BDHV12</stp>
        <stp>9128275W8 Govt</stp>
        <stp>IDX_RATIO</stp>
        <stp>10/29/2007</stp>
        <stp>10/29/2007</stp>
        <stp>[Fixed Income  Prices 2004-2009.xlsx]TIPS!R854C20</stp>
        <tr r="T854" s="1"/>
      </tp>
      <tp>
        <v>1.23675</v>
        <stp/>
        <stp>##V3_BDHV12</stp>
        <stp>9128275W8 Govt</stp>
        <stp>IDX_RATIO</stp>
        <stp>10/19/2007</stp>
        <stp>10/19/2007</stp>
        <stp>[Fixed Income  Prices 2004-2009.xlsx]TIPS!R848C20</stp>
        <tr r="T848" s="1"/>
      </tp>
      <tp>
        <v>1.2388600000000001</v>
        <stp/>
        <stp>##V3_BDHV12</stp>
        <stp>9128275W8 Govt</stp>
        <stp>IDX_RATIO</stp>
        <stp>11/28/2007</stp>
        <stp>11/28/2007</stp>
        <stp>[Fixed Income  Prices 2004-2009.xlsx]TIPS!R876C20</stp>
        <tr r="T876" s="1"/>
      </tp>
      <tp>
        <v>1.2680100000000001</v>
        <stp/>
        <stp>##V3_BDHV12</stp>
        <stp>9128274Y5 Govt</stp>
        <stp>IDX_RATIO</stp>
        <stp>10/29/2007</stp>
        <stp>10/29/2007</stp>
        <stp>[Fixed Income  Prices 2004-2009.xlsx]TIPS!R854C16</stp>
        <tr r="P854" s="1"/>
      </tp>
      <tp>
        <v>1.2687599999999999</v>
        <stp/>
        <stp>##V3_BDHV12</stp>
        <stp>9128274Y5 Govt</stp>
        <stp>IDX_RATIO</stp>
        <stp>10/19/2007</stp>
        <stp>10/19/2007</stp>
        <stp>[Fixed Income  Prices 2004-2009.xlsx]TIPS!R848C16</stp>
        <tr r="P848" s="1"/>
      </tp>
      <tp>
        <v>1.1975800000000001</v>
        <stp/>
        <stp>##V3_BDHV12</stp>
        <stp>9128276R8 Govt</stp>
        <stp>IDX_RATIO</stp>
        <stp>11/28/2007</stp>
        <stp>11/28/2007</stp>
        <stp>[Fixed Income  Prices 2004-2009.xlsx]TIPS!R876C28</stp>
        <tr r="AB876" s="1"/>
      </tp>
      <tp>
        <v>1.17384</v>
        <stp/>
        <stp>##V3_BDHV12</stp>
        <stp>9128277J5 Govt</stp>
        <stp>IDX_RATIO</stp>
        <stp>11/28/2007</stp>
        <stp>11/28/2007</stp>
        <stp>[Fixed Income  Prices 2004-2009.xlsx]TIPS!R876C36</stp>
        <tr r="AJ876" s="1"/>
      </tp>
      <tp>
        <v>1.2709299999999999</v>
        <stp/>
        <stp>##V3_BDHV12</stp>
        <stp>9128274Y5 Govt</stp>
        <stp>IDX_RATIO</stp>
        <stp>11/28/2007</stp>
        <stp>11/28/2007</stp>
        <stp>[Fixed Income  Prices 2004-2009.xlsx]TIPS!R876C16</stp>
        <tr r="P876" s="1"/>
      </tp>
      <tp>
        <v>1.1948300000000001</v>
        <stp/>
        <stp>##V3_BDHV12</stp>
        <stp>9128276R8 Govt</stp>
        <stp>IDX_RATIO</stp>
        <stp>10/29/2007</stp>
        <stp>10/29/2007</stp>
        <stp>[Fixed Income  Prices 2004-2009.xlsx]TIPS!R854C28</stp>
        <tr r="AB854" s="1"/>
      </tp>
      <tp>
        <v>1.19554</v>
        <stp/>
        <stp>##V3_BDHV12</stp>
        <stp>9128276R8 Govt</stp>
        <stp>IDX_RATIO</stp>
        <stp>10/19/2007</stp>
        <stp>10/19/2007</stp>
        <stp>[Fixed Income  Prices 2004-2009.xlsx]TIPS!R848C28</stp>
        <tr r="AB848" s="1"/>
      </tp>
      <tp>
        <v>1.17184</v>
        <stp/>
        <stp>##V3_BDHV12</stp>
        <stp>9128277J5 Govt</stp>
        <stp>IDX_RATIO</stp>
        <stp>10/19/2007</stp>
        <stp>10/19/2007</stp>
        <stp>[Fixed Income  Prices 2004-2009.xlsx]TIPS!R848C36</stp>
        <tr r="AJ848" s="1"/>
      </tp>
      <tp>
        <v>1.1711499999999999</v>
        <stp/>
        <stp>##V3_BDHV12</stp>
        <stp>9128277J5 Govt</stp>
        <stp>IDX_RATIO</stp>
        <stp>10/29/2007</stp>
        <stp>10/29/2007</stp>
        <stp>[Fixed Income  Prices 2004-2009.xlsx]TIPS!R854C36</stp>
        <tr r="AJ854" s="1"/>
      </tp>
      <tp>
        <v>1.0790599999999999</v>
        <stp/>
        <stp>##V3_BDHV12</stp>
        <stp>912828CP3 Govt</stp>
        <stp>IDX_RATIO</stp>
        <stp>11/16/2006</stp>
        <stp>11/16/2006</stp>
        <stp>[Fixed Income  Prices 2004-2009.xlsx]TIPS!R607C64</stp>
        <tr r="BL607" s="1"/>
      </tp>
      <tp>
        <v>1.01799</v>
        <stp/>
        <stp>##V3_BDHV12</stp>
        <stp>912828ET3 Govt</stp>
        <stp>IDX_RATIO</stp>
        <stp>12/25/2006</stp>
        <stp>12/25/2006</stp>
        <stp>[Fixed Income  Prices 2004-2009.xlsx]TIPS!R252C76</stp>
        <tr r="BX252" s="1"/>
      </tp>
      <tp>
        <v>1.05749</v>
        <stp/>
        <stp>##V3_BDHV12</stp>
        <stp>912828GX2 Govt</stp>
        <stp>IDX_RATIO</stp>
        <stp>10/29/2008</stp>
        <stp>10/29/2008</stp>
        <stp>[Fixed Income  Prices 2004-2009.xlsx]TIPS!R344C88</stp>
        <tr r="CJ344" s="1"/>
      </tp>
      <tp>
        <v>1.0197799999999999</v>
        <stp/>
        <stp>##V3_BDHV12</stp>
        <stp>912828ET3 Govt</stp>
        <stp>IDX_RATIO</stp>
        <stp>12/15/2006</stp>
        <stp>12/15/2006</stp>
        <stp>[Fixed Income  Prices 2004-2009.xlsx]TIPS!R246C76</stp>
        <tr r="BX246" s="1"/>
      </tp>
      <tp>
        <v>1.10246</v>
        <stp/>
        <stp>##V3_BDHV12</stp>
        <stp>912828BW9 Govt</stp>
        <stp>IDX_RATIO</stp>
        <stp>10/17/2006</stp>
        <stp>10/17/2006</stp>
        <stp>[Fixed Income  Prices 2004-2009.xlsx]TIPS!R585C56</stp>
        <tr r="BD585" s="1"/>
      </tp>
      <tp>
        <v>1.1031599999999999</v>
        <stp/>
        <stp>##V3_BDHV12</stp>
        <stp>912828BW9 Govt</stp>
        <stp>IDX_RATIO</stp>
        <stp>10/27/2006</stp>
        <stp>10/27/2006</stp>
        <stp>[Fixed Income  Prices 2004-2009.xlsx]TIPS!R593C56</stp>
        <tr r="BD593" s="1"/>
      </tp>
      <tp>
        <v>1.0352300000000001</v>
        <stp/>
        <stp>##V3_BDHV12</stp>
        <stp>912828HW3 Govt</stp>
        <stp>IDX_RATIO</stp>
        <stp>11/28/2008</stp>
        <stp>11/28/2008</stp>
        <stp>[Fixed Income  Prices 2004-2009.xlsx]TIPS!R162C48</stp>
        <tr r="AV162" s="1"/>
      </tp>
      <tp>
        <v>1.0357099999999999</v>
        <stp/>
        <stp>##V3_BDHV12</stp>
        <stp>912828HW3 Govt</stp>
        <stp>IDX_RATIO</stp>
        <stp>11/18/2008</stp>
        <stp>11/18/2008</stp>
        <stp>[Fixed Income  Prices 2004-2009.xlsx]TIPS!R154C48</stp>
        <tr r="AV154" s="1"/>
      </tp>
      <tp>
        <v>1.0386200000000001</v>
        <stp/>
        <stp>##V3_BDHV12</stp>
        <stp>912828DH0 Govt</stp>
        <stp>IDX_RATIO</stp>
        <stp>11/25/2005</stp>
        <stp>11/25/2005</stp>
        <stp>[Fixed Income  Prices 2004-2009.xlsx]TIPS!R229C68</stp>
        <tr r="BP229" s="1"/>
      </tp>
      <tp>
        <v>1.0520700000000001</v>
        <stp/>
        <stp>##V3_BDHV12</stp>
        <stp>912828FB1 Govt</stp>
        <stp>IDX_RATIO</stp>
        <stp>12/24/2007</stp>
        <stp>12/24/2007</stp>
        <stp>[Fixed Income  Prices 2004-2009.xlsx]TIPS!R439C32</stp>
        <tr r="AF439" s="1"/>
      </tp>
      <tp>
        <v>1.0878099999999999</v>
        <stp/>
        <stp>##V3_BDHV12</stp>
        <stp>912828FB1 Govt</stp>
        <stp>IDX_RATIO</stp>
        <stp>11/19/2009</stp>
        <stp>11/19/2009</stp>
        <stp>[Fixed Income  Prices 2004-2009.xlsx]TIPS!R937C32</stp>
        <tr r="AF937" s="1"/>
      </tp>
      <tp>
        <v>1.0513399999999999</v>
        <stp/>
        <stp>##V3_BDHV12</stp>
        <stp>912828FB1 Govt</stp>
        <stp>IDX_RATIO</stp>
        <stp>12/14/2007</stp>
        <stp>12/14/2007</stp>
        <stp>[Fixed Income  Prices 2004-2009.xlsx]TIPS!R433C32</stp>
        <tr r="AF433" s="1"/>
      </tp>
      <tp>
        <v>1.03443</v>
        <stp/>
        <stp>##V3_BDHV12</stp>
        <stp>912828DH0 Govt</stp>
        <stp>IDX_RATIO</stp>
        <stp>11/15/2005</stp>
        <stp>11/15/2005</stp>
        <stp>[Fixed Income  Prices 2004-2009.xlsx]TIPS!R221C68</stp>
        <tr r="BP221" s="1"/>
      </tp>
      <tp>
        <v>1.02305</v>
        <stp/>
        <stp>##V3_BDHV12</stp>
        <stp>912828EA4 Govt</stp>
        <stp>IDX_RATIO</stp>
        <stp>12/16/2005</stp>
        <stp>12/16/2005</stp>
        <stp>[Fixed Income  Prices 2004-2009.xlsx]TIPS!R115C72</stp>
        <tr r="BT115" s="1"/>
      </tp>
      <tp>
        <v>1.1312599999999999</v>
        <stp/>
        <stp>##V3_BDHV12</stp>
        <stp>912828AF7 Govt</stp>
        <stp>IDX_RATIO</stp>
        <stp>11/16/2006</stp>
        <stp>11/16/2006</stp>
        <stp>[Fixed Income  Prices 2004-2009.xlsx]TIPS!R607C44</stp>
        <tr r="AR607" s="1"/>
      </tp>
      <tp>
        <v>1.02023</v>
        <stp/>
        <stp>##V3_BDHV12</stp>
        <stp>912828KM1 Govt</stp>
        <stp>IDX_RATIO</stp>
        <stp>11/19/2009</stp>
        <stp>11/19/2009</stp>
        <stp>[Fixed Income  Prices 2004-2009.xlsx]TIPS!R155C60</stp>
        <tr r="BH155" s="1"/>
      </tp>
      <tp>
        <v>1.0270699999999999</v>
        <stp/>
        <stp>##V3_BDHV12</stp>
        <stp>912828GN4 Govt</stp>
        <stp>IDX_RATIO</stp>
        <stp>11/27/2007</stp>
        <stp>11/27/2007</stp>
        <stp>[Fixed Income  Prices 2004-2009.xlsx]TIPS!R160C40</stp>
        <tr r="AN160" s="1"/>
      </tp>
      <tp>
        <v>1.1098300000000001</v>
        <stp/>
        <stp>##V3_BDHV12</stp>
        <stp>912828BD1 Govt</stp>
        <stp>IDX_RATIO</stp>
        <stp>10/27/2006</stp>
        <stp>10/27/2006</stp>
        <stp>[Fixed Income  Prices 2004-2009.xlsx]TIPS!R593C52</stp>
        <tr r="AZ593" s="1"/>
      </tp>
      <tp>
        <v>1.1091199999999999</v>
        <stp/>
        <stp>##V3_BDHV12</stp>
        <stp>912828BD1 Govt</stp>
        <stp>IDX_RATIO</stp>
        <stp>10/17/2006</stp>
        <stp>10/17/2006</stp>
        <stp>[Fixed Income  Prices 2004-2009.xlsx]TIPS!R585C52</stp>
        <tr r="AZ585" s="1"/>
      </tp>
      <tp>
        <v>1.0934900000000001</v>
        <stp/>
        <stp>##V3_BDHV12</stp>
        <stp>912828BW9 Govt</stp>
        <stp>IDX_RATIO</stp>
        <stp>12/25/2006</stp>
        <stp>12/25/2006</stp>
        <stp>[Fixed Income  Prices 2004-2009.xlsx]TIPS!R634C56</stp>
        <tr r="BD634" s="1"/>
      </tp>
      <tp>
        <v>1.09541</v>
        <stp/>
        <stp>##V3_BDHV12</stp>
        <stp>912828BW9 Govt</stp>
        <stp>IDX_RATIO</stp>
        <stp>12/15/2006</stp>
        <stp>12/15/2006</stp>
        <stp>[Fixed Income  Prices 2004-2009.xlsx]TIPS!R628C56</stp>
        <tr r="BD628" s="1"/>
      </tp>
      <tp>
        <v>1.05576</v>
        <stp/>
        <stp>##V3_BDHV12</stp>
        <stp>912828GX2 Govt</stp>
        <stp>IDX_RATIO</stp>
        <stp>11/28/2008</stp>
        <stp>11/28/2008</stp>
        <stp>[Fixed Income  Prices 2004-2009.xlsx]TIPS!R366C88</stp>
        <tr r="CJ366" s="1"/>
      </tp>
      <tp>
        <v>1.0562499999999999</v>
        <stp/>
        <stp>##V3_BDHV12</stp>
        <stp>912828GX2 Govt</stp>
        <stp>IDX_RATIO</stp>
        <stp>11/18/2008</stp>
        <stp>11/18/2008</stp>
        <stp>[Fixed Income  Prices 2004-2009.xlsx]TIPS!R358C88</stp>
        <tr r="CJ358" s="1"/>
      </tp>
      <tp>
        <v>1.0369299999999999</v>
        <stp/>
        <stp>##V3_BDHV12</stp>
        <stp>912828HW3 Govt</stp>
        <stp>IDX_RATIO</stp>
        <stp>10/29/2008</stp>
        <stp>10/29/2008</stp>
        <stp>[Fixed Income  Prices 2004-2009.xlsx]TIPS!R140C48</stp>
        <tr r="AV140" s="1"/>
      </tp>
      <tp>
        <v>1.0504</v>
        <stp/>
        <stp>##V3_BDHV12</stp>
        <stp>912828CZ1 Govt</stp>
        <stp>IDX_RATIO</stp>
        <stp>12/16/2005</stp>
        <stp>12/16/2005</stp>
        <stp>[Fixed Income  Prices 2004-2009.xlsx]TIPS!R300C24</stp>
        <tr r="X300" s="1"/>
      </tp>
      <tp>
        <v>1.08708</v>
        <stp/>
        <stp>##V3_BDHV12</stp>
        <stp>912828FB1 Govt</stp>
        <stp>IDX_RATIO</stp>
        <stp>10/28/2009</stp>
        <stp>10/28/2009</stp>
        <stp>[Fixed Income  Prices 2004-2009.xlsx]TIPS!R921C32</stp>
        <tr r="AF921" s="1"/>
      </tp>
      <tp>
        <v>1.02722</v>
        <stp/>
        <stp>##V3_BDHV12</stp>
        <stp>912828DH0 Govt</stp>
        <stp>IDX_RATIO</stp>
        <stp>10/24/2005</stp>
        <stp>10/24/2005</stp>
        <stp>[Fixed Income  Prices 2004-2009.xlsx]TIPS!R205C68</stp>
        <tr r="BP205" s="1"/>
      </tp>
      <tp>
        <v>1.1020300000000001</v>
        <stp/>
        <stp>##V3_BDHV12</stp>
        <stp>912828BD1 Govt</stp>
        <stp>IDX_RATIO</stp>
        <stp>12/15/2006</stp>
        <stp>12/15/2006</stp>
        <stp>[Fixed Income  Prices 2004-2009.xlsx]TIPS!R628C52</stp>
        <tr r="AZ628" s="1"/>
      </tp>
      <tp>
        <v>1.0405800000000001</v>
        <stp/>
        <stp>##V3_BDHV12</stp>
        <stp>912828EA4 Govt</stp>
        <stp>IDX_RATIO</stp>
        <stp>12/15/2006</stp>
        <stp>12/15/2006</stp>
        <stp>[Fixed Income  Prices 2004-2009.xlsx]TIPS!R374C72</stp>
        <tr r="BT374" s="1"/>
      </tp>
      <tp>
        <v>1.10009</v>
        <stp/>
        <stp>##V3_BDHV12</stp>
        <stp>912828BD1 Govt</stp>
        <stp>IDX_RATIO</stp>
        <stp>12/25/2006</stp>
        <stp>12/25/2006</stp>
        <stp>[Fixed Income  Prices 2004-2009.xlsx]TIPS!R634C52</stp>
        <tr r="AZ634" s="1"/>
      </tp>
      <tp>
        <v>1.0387599999999999</v>
        <stp/>
        <stp>##V3_BDHV12</stp>
        <stp>912828EA4 Govt</stp>
        <stp>IDX_RATIO</stp>
        <stp>12/25/2006</stp>
        <stp>12/25/2006</stp>
        <stp>[Fixed Income  Prices 2004-2009.xlsx]TIPS!R380C72</stp>
        <tr r="BT380" s="1"/>
      </tp>
      <tp>
        <v>1.01956</v>
        <stp/>
        <stp>##V3_BDHV12</stp>
        <stp>912828KM1 Govt</stp>
        <stp>IDX_RATIO</stp>
        <stp>10/28/2009</stp>
        <stp>10/28/2009</stp>
        <stp>[Fixed Income  Prices 2004-2009.xlsx]TIPS!R139C60</stp>
        <tr r="BH139" s="1"/>
      </tp>
      <tp>
        <v>1.02559</v>
        <stp/>
        <stp>##V3_BDHV12</stp>
        <stp>912828GN4 Govt</stp>
        <stp>IDX_RATIO</stp>
        <stp>10/16/2007</stp>
        <stp>10/16/2007</stp>
        <stp>[Fixed Income  Prices 2004-2009.xlsx]TIPS!R130C40</stp>
        <tr r="AN130" s="1"/>
      </tp>
      <tp>
        <v>1.02498</v>
        <stp/>
        <stp>##V3_BDHV12</stp>
        <stp>912828GN4 Govt</stp>
        <stp>IDX_RATIO</stp>
        <stp>10/26/2007</stp>
        <stp>10/26/2007</stp>
        <stp>[Fixed Income  Prices 2004-2009.xlsx]TIPS!R138C40</stp>
        <tr r="AN138" s="1"/>
      </tp>
      <tp>
        <v>1.1008</v>
        <stp/>
        <stp>##V3_BDHV12</stp>
        <stp>912828BW9 Govt</stp>
        <stp>IDX_RATIO</stp>
        <stp>11/16/2006</stp>
        <stp>11/16/2006</stp>
        <stp>[Fixed Income  Prices 2004-2009.xlsx]TIPS!R607C56</stp>
        <tr r="BD607" s="1"/>
      </tp>
      <tp>
        <v>1.0269999999999999</v>
        <stp/>
        <stp>##V3_BDHV12</stp>
        <stp>912828ET3 Govt</stp>
        <stp>IDX_RATIO</stp>
        <stp>10/27/2006</stp>
        <stp>10/27/2006</stp>
        <stp>[Fixed Income  Prices 2004-2009.xlsx]TIPS!R211C76</stp>
        <tr r="BX211" s="1"/>
      </tp>
      <tp>
        <v>1.0263500000000001</v>
        <stp/>
        <stp>##V3_BDHV12</stp>
        <stp>912828ET3 Govt</stp>
        <stp>IDX_RATIO</stp>
        <stp>10/17/2006</stp>
        <stp>10/17/2006</stp>
        <stp>[Fixed Income  Prices 2004-2009.xlsx]TIPS!R203C76</stp>
        <tr r="BX203" s="1"/>
      </tp>
      <tp>
        <v>1.03365</v>
        <stp/>
        <stp>##V3_BDHV12</stp>
        <stp>912828CZ1 Govt</stp>
        <stp>IDX_RATIO</stp>
        <stp>10/14/2005</stp>
        <stp>10/14/2005</stp>
        <stp>[Fixed Income  Prices 2004-2009.xlsx]TIPS!R255C24</stp>
        <tr r="X255" s="1"/>
      </tp>
      <tp>
        <v>1.03535</v>
        <stp/>
        <stp>##V3_BDHV12</stp>
        <stp>912828CZ1 Govt</stp>
        <stp>IDX_RATIO</stp>
        <stp>10/24/2005</stp>
        <stp>10/24/2005</stp>
        <stp>[Fixed Income  Prices 2004-2009.xlsx]TIPS!R261C24</stp>
        <tr r="X261" s="1"/>
      </tp>
      <tp>
        <v>1.0806899999999999</v>
        <stp/>
        <stp>##V3_BDHV12</stp>
        <stp>912828CP3 Govt</stp>
        <stp>IDX_RATIO</stp>
        <stp>10/17/2006</stp>
        <stp>10/17/2006</stp>
        <stp>[Fixed Income  Prices 2004-2009.xlsx]TIPS!R585C64</stp>
        <tr r="BL585" s="1"/>
      </tp>
      <tp>
        <v>1.0813699999999999</v>
        <stp/>
        <stp>##V3_BDHV12</stp>
        <stp>912828CP3 Govt</stp>
        <stp>IDX_RATIO</stp>
        <stp>10/27/2006</stp>
        <stp>10/27/2006</stp>
        <stp>[Fixed Income  Prices 2004-2009.xlsx]TIPS!R593C64</stp>
        <tr r="BL593" s="1"/>
      </tp>
      <tp>
        <v>1.0457099999999999</v>
        <stp/>
        <stp>##V3_BDHV12</stp>
        <stp>912828EA4 Govt</stp>
        <stp>IDX_RATIO</stp>
        <stp>11/16/2006</stp>
        <stp>11/16/2006</stp>
        <stp>[Fixed Income  Prices 2004-2009.xlsx]TIPS!R353C72</stp>
        <tr r="BT353" s="1"/>
      </tp>
      <tp>
        <v>1.10745</v>
        <stp/>
        <stp>##V3_BDHV12</stp>
        <stp>912828BD1 Govt</stp>
        <stp>IDX_RATIO</stp>
        <stp>11/16/2006</stp>
        <stp>11/16/2006</stp>
        <stp>[Fixed Income  Prices 2004-2009.xlsx]TIPS!R607C52</stp>
        <tr r="AZ607" s="1"/>
      </tp>
      <tp>
        <v>1.0255300000000001</v>
        <stp/>
        <stp>##V3_BDHV12</stp>
        <stp>912828DH0 Govt</stp>
        <stp>IDX_RATIO</stp>
        <stp>10/14/2005</stp>
        <stp>10/14/2005</stp>
        <stp>[Fixed Income  Prices 2004-2009.xlsx]TIPS!R199C68</stp>
        <tr r="BP199" s="1"/>
      </tp>
      <tp>
        <v>1.13368</v>
        <stp/>
        <stp>##V3_BDHV12</stp>
        <stp>912828AF7 Govt</stp>
        <stp>IDX_RATIO</stp>
        <stp>10/27/2006</stp>
        <stp>10/27/2006</stp>
        <stp>[Fixed Income  Prices 2004-2009.xlsx]TIPS!R593C44</stp>
        <tr r="AR593" s="1"/>
      </tp>
      <tp>
        <v>1.13296</v>
        <stp/>
        <stp>##V3_BDHV12</stp>
        <stp>912828AF7 Govt</stp>
        <stp>IDX_RATIO</stp>
        <stp>10/17/2006</stp>
        <stp>10/17/2006</stp>
        <stp>[Fixed Income  Prices 2004-2009.xlsx]TIPS!R585C44</stp>
        <tr r="AR585" s="1"/>
      </tp>
      <tp>
        <v>1.0247999999999999</v>
        <stp/>
        <stp>##V3_BDHV12</stp>
        <stp>912828ET3 Govt</stp>
        <stp>IDX_RATIO</stp>
        <stp>11/16/2006</stp>
        <stp>11/16/2006</stp>
        <stp>[Fixed Income  Prices 2004-2009.xlsx]TIPS!R225C76</stp>
        <tr r="BX225" s="1"/>
      </tp>
      <tp>
        <v>1.0468500000000001</v>
        <stp/>
        <stp>##V3_BDHV12</stp>
        <stp>912828CZ1 Govt</stp>
        <stp>IDX_RATIO</stp>
        <stp>11/25/2005</stp>
        <stp>11/25/2005</stp>
        <stp>[Fixed Income  Prices 2004-2009.xlsx]TIPS!R285C24</stp>
        <tr r="X285" s="1"/>
      </tp>
      <tp>
        <v>1.07189</v>
        <stp/>
        <stp>##V3_BDHV12</stp>
        <stp>912828CP3 Govt</stp>
        <stp>IDX_RATIO</stp>
        <stp>12/25/2006</stp>
        <stp>12/25/2006</stp>
        <stp>[Fixed Income  Prices 2004-2009.xlsx]TIPS!R634C64</stp>
        <tr r="BL634" s="1"/>
      </tp>
      <tp>
        <v>1.07378</v>
        <stp/>
        <stp>##V3_BDHV12</stp>
        <stp>912828CP3 Govt</stp>
        <stp>IDX_RATIO</stp>
        <stp>12/15/2006</stp>
        <stp>12/15/2006</stp>
        <stp>[Fixed Income  Prices 2004-2009.xlsx]TIPS!R628C64</stp>
        <tr r="BL628" s="1"/>
      </tp>
      <tp>
        <v>1.0426200000000001</v>
        <stp/>
        <stp>##V3_BDHV12</stp>
        <stp>912828CZ1 Govt</stp>
        <stp>IDX_RATIO</stp>
        <stp>11/15/2005</stp>
        <stp>11/15/2005</stp>
        <stp>[Fixed Income  Prices 2004-2009.xlsx]TIPS!R277C24</stp>
        <tr r="X277" s="1"/>
      </tp>
      <tp>
        <v>1.0500099999999999</v>
        <stp/>
        <stp>##V3_BDHV12</stp>
        <stp>912828FB1 Govt</stp>
        <stp>IDX_RATIO</stp>
        <stp>11/27/2007</stp>
        <stp>11/27/2007</stp>
        <stp>[Fixed Income  Prices 2004-2009.xlsx]TIPS!R420C32</stp>
        <tr r="AF420" s="1"/>
      </tp>
      <tp>
        <v>1.12571</v>
        <stp/>
        <stp>##V3_BDHV12</stp>
        <stp>912828AF7 Govt</stp>
        <stp>IDX_RATIO</stp>
        <stp>12/15/2006</stp>
        <stp>12/15/2006</stp>
        <stp>[Fixed Income  Prices 2004-2009.xlsx]TIPS!R628C44</stp>
        <tr r="AR628" s="1"/>
      </tp>
      <tp>
        <v>1.04728</v>
        <stp/>
        <stp>##V3_BDHV12</stp>
        <stp>912828EA4 Govt</stp>
        <stp>IDX_RATIO</stp>
        <stp>10/17/2006</stp>
        <stp>10/17/2006</stp>
        <stp>[Fixed Income  Prices 2004-2009.xlsx]TIPS!R331C72</stp>
        <tr r="BT331" s="1"/>
      </tp>
      <tp>
        <v>1.01959</v>
        <stp/>
        <stp>##V3_BDHV12</stp>
        <stp>912828EA4 Govt</stp>
        <stp>IDX_RATIO</stp>
        <stp>11/25/2005</stp>
        <stp>11/25/2005</stp>
        <stp>[Fixed Income  Prices 2004-2009.xlsx]TIPS!R100C72</stp>
        <tr r="BT100" s="1"/>
      </tp>
      <tp>
        <v>1.0479499999999999</v>
        <stp/>
        <stp>##V3_BDHV12</stp>
        <stp>912828EA4 Govt</stp>
        <stp>IDX_RATIO</stp>
        <stp>10/27/2006</stp>
        <stp>10/27/2006</stp>
        <stp>[Fixed Income  Prices 2004-2009.xlsx]TIPS!R339C72</stp>
        <tr r="BT339" s="1"/>
      </tp>
      <tp>
        <v>1.12374</v>
        <stp/>
        <stp>##V3_BDHV12</stp>
        <stp>912828AF7 Govt</stp>
        <stp>IDX_RATIO</stp>
        <stp>12/25/2006</stp>
        <stp>12/25/2006</stp>
        <stp>[Fixed Income  Prices 2004-2009.xlsx]TIPS!R634C44</stp>
        <tr r="AR634" s="1"/>
      </tp>
      <tp>
        <v>1.0421499999999999</v>
        <stp/>
        <stp>##V3_BDHV12</stp>
        <stp>912828DH0 Govt</stp>
        <stp>IDX_RATIO</stp>
        <stp>12/16/2005</stp>
        <stp>12/16/2005</stp>
        <stp>[Fixed Income  Prices 2004-2009.xlsx]TIPS!R244C68</stp>
        <tr r="BP244" s="1"/>
      </tp>
      <tp>
        <v>1.0283599999999999</v>
        <stp/>
        <stp>##V3_BDHV12</stp>
        <stp>912828GN4 Govt</stp>
        <stp>IDX_RATIO</stp>
        <stp>12/14/2007</stp>
        <stp>12/14/2007</stp>
        <stp>[Fixed Income  Prices 2004-2009.xlsx]TIPS!R173C40</stp>
        <tr r="AN173" s="1"/>
      </tp>
      <tp>
        <v>1.0290699999999999</v>
        <stp/>
        <stp>##V3_BDHV12</stp>
        <stp>912828GN4 Govt</stp>
        <stp>IDX_RATIO</stp>
        <stp>12/24/2007</stp>
        <stp>12/24/2007</stp>
        <stp>[Fixed Income  Prices 2004-2009.xlsx]TIPS!R179C40</stp>
        <tr r="AN179" s="1"/>
      </tp>
      <tp>
        <v>1.0305299999999999</v>
        <stp/>
        <stp>##V3_BDHV12</stp>
        <stp>912828BW9 Govt</stp>
        <stp>IDX_RATIO</stp>
        <stp>12/17/2004</stp>
        <stp>12/17/2004</stp>
        <stp>[Fixed Income  Prices 2004-2009.xlsx]TIPS!R110C56</stp>
        <tr r="BD110" s="1"/>
      </tp>
      <tp>
        <v>1.0322800000000001</v>
        <stp/>
        <stp>##V3_BDHV12</stp>
        <stp>912828BW9 Govt</stp>
        <stp>IDX_RATIO</stp>
        <stp>12/27/2004</stp>
        <stp>12/27/2004</stp>
        <stp>[Fixed Income  Prices 2004-2009.xlsx]TIPS!R116C56</stp>
        <tr r="BD116" s="1"/>
      </tp>
      <tp>
        <v>1.0410900000000001</v>
        <stp/>
        <stp>##V3_BDHV12</stp>
        <stp>912828GX2 Govt</stp>
        <stp>IDX_RATIO</stp>
        <stp>10/28/2009</stp>
        <stp>10/28/2009</stp>
        <stp>[Fixed Income  Prices 2004-2009.xlsx]TIPS!R604C88</stp>
        <tr r="CJ604" s="1"/>
      </tp>
      <tp>
        <v>1.06898</v>
        <stp/>
        <stp>##V3_BDHV12</stp>
        <stp>912828BW9 Govt</stp>
        <stp>IDX_RATIO</stp>
        <stp>11/15/2005</stp>
        <stp>11/15/2005</stp>
        <stp>[Fixed Income  Prices 2004-2009.xlsx]TIPS!R346C56</stp>
        <tr r="BD346" s="1"/>
      </tp>
      <tp>
        <v>1.07331</v>
        <stp/>
        <stp>##V3_BDHV12</stp>
        <stp>912828BW9 Govt</stp>
        <stp>IDX_RATIO</stp>
        <stp>11/25/2005</stp>
        <stp>11/25/2005</stp>
        <stp>[Fixed Income  Prices 2004-2009.xlsx]TIPS!R354C56</stp>
        <tr r="BD354" s="1"/>
      </tp>
      <tp>
        <v>1.05006</v>
        <stp/>
        <stp>##V3_BDHV12</stp>
        <stp>912828ET3 Govt</stp>
        <stp>IDX_RATIO</stp>
        <stp>11/27/2007</stp>
        <stp>11/27/2007</stp>
        <stp>[Fixed Income  Prices 2004-2009.xlsx]TIPS!R493C76</stp>
        <tr r="BX493" s="1"/>
      </tp>
      <tp>
        <v>1.0684</v>
        <stp/>
        <stp>##V3_BDHV12</stp>
        <stp>912828CZ1 Govt</stp>
        <stp>IDX_RATIO</stp>
        <stp>12/15/2006</stp>
        <stp>12/15/2006</stp>
        <stp>[Fixed Income  Prices 2004-2009.xlsx]TIPS!R559C24</stp>
        <tr r="X559" s="1"/>
      </tp>
      <tp>
        <v>1.06653</v>
        <stp/>
        <stp>##V3_BDHV12</stp>
        <stp>912828CZ1 Govt</stp>
        <stp>IDX_RATIO</stp>
        <stp>12/25/2006</stp>
        <stp>12/25/2006</stp>
        <stp>[Fixed Income  Prices 2004-2009.xlsx]TIPS!R565C24</stp>
        <tr r="X565" s="1"/>
      </tp>
      <tp>
        <v>1.02152</v>
        <stp/>
        <stp>##V3_BDHV12</stp>
        <stp>912828HW3 Govt</stp>
        <stp>IDX_RATIO</stp>
        <stp>11/19/2009</stp>
        <stp>11/19/2009</stp>
        <stp>[Fixed Income  Prices 2004-2009.xlsx]TIPS!R416C48</stp>
        <tr r="AV416" s="1"/>
      </tp>
      <tp>
        <v>1.07979</v>
        <stp/>
        <stp>##V3_BDHV12</stp>
        <stp>912828BD1 Govt</stp>
        <stp>IDX_RATIO</stp>
        <stp>11/25/2005</stp>
        <stp>11/25/2005</stp>
        <stp>[Fixed Income  Prices 2004-2009.xlsx]TIPS!R354C52</stp>
        <tr r="AZ354" s="1"/>
      </tp>
      <tp>
        <v>1.07544</v>
        <stp/>
        <stp>##V3_BDHV12</stp>
        <stp>912828BD1 Govt</stp>
        <stp>IDX_RATIO</stp>
        <stp>11/15/2005</stp>
        <stp>11/15/2005</stp>
        <stp>[Fixed Income  Prices 2004-2009.xlsx]TIPS!R346C52</stp>
        <tr r="AZ346" s="1"/>
      </tp>
      <tp>
        <v>1.06751</v>
        <stp/>
        <stp>##V3_BDHV12</stp>
        <stp>912828DH0 Govt</stp>
        <stp>IDX_RATIO</stp>
        <stp>10/27/2006</stp>
        <stp>10/27/2006</stp>
        <stp>[Fixed Income  Prices 2004-2009.xlsx]TIPS!R468C68</stp>
        <tr r="BP468" s="1"/>
      </tp>
      <tp>
        <v>1.0706599999999999</v>
        <stp/>
        <stp>##V3_BDHV12</stp>
        <stp>912828GD6 Govt</stp>
        <stp>IDX_RATIO</stp>
        <stp>11/19/2009</stp>
        <stp>11/19/2009</stp>
        <stp>[Fixed Income  Prices 2004-2009.xlsx]TIPS!R750C84</stp>
        <tr r="CF750" s="1"/>
      </tp>
      <tp>
        <v>1.09362</v>
        <stp/>
        <stp>##V3_BDHV12</stp>
        <stp>912828DH0 Govt</stp>
        <stp>IDX_RATIO</stp>
        <stp>12/24/2007</stp>
        <stp>12/24/2007</stp>
        <stp>[Fixed Income  Prices 2004-2009.xlsx]TIPS!R769C68</stp>
        <tr r="BP769" s="1"/>
      </tp>
      <tp>
        <v>1.0179400000000001</v>
        <stp/>
        <stp>##V3_BDHV12</stp>
        <stp>912828FB1 Govt</stp>
        <stp>IDX_RATIO</stp>
        <stp>12/25/2006</stp>
        <stp>12/25/2006</stp>
        <stp>[Fixed Income  Prices 2004-2009.xlsx]TIPS!R179C32</stp>
        <tr r="AF179" s="1"/>
      </tp>
      <tp>
        <v>1.0385200000000001</v>
        <stp/>
        <stp>##V3_BDHV12</stp>
        <stp>912828BD1 Govt</stp>
        <stp>IDX_RATIO</stp>
        <stp>12/27/2004</stp>
        <stp>12/27/2004</stp>
        <stp>[Fixed Income  Prices 2004-2009.xlsx]TIPS!R116C52</stp>
        <tr r="AZ116" s="1"/>
      </tp>
      <tp>
        <v>1.01973</v>
        <stp/>
        <stp>##V3_BDHV12</stp>
        <stp>912828FB1 Govt</stp>
        <stp>IDX_RATIO</stp>
        <stp>12/15/2006</stp>
        <stp>12/15/2006</stp>
        <stp>[Fixed Income  Prices 2004-2009.xlsx]TIPS!R173C32</stp>
        <tr r="AF173" s="1"/>
      </tp>
      <tp>
        <v>1.0367599999999999</v>
        <stp/>
        <stp>##V3_BDHV12</stp>
        <stp>912828BD1 Govt</stp>
        <stp>IDX_RATIO</stp>
        <stp>12/17/2004</stp>
        <stp>12/17/2004</stp>
        <stp>[Fixed Income  Prices 2004-2009.xlsx]TIPS!R110C52</stp>
        <tr r="AZ110" s="1"/>
      </tp>
      <tp>
        <v>1.0668299999999999</v>
        <stp/>
        <stp>##V3_BDHV12</stp>
        <stp>912828DH0 Govt</stp>
        <stp>IDX_RATIO</stp>
        <stp>10/17/2006</stp>
        <stp>10/17/2006</stp>
        <stp>[Fixed Income  Prices 2004-2009.xlsx]TIPS!R460C68</stp>
        <tr r="BP460" s="1"/>
      </tp>
      <tp>
        <v>1.0928599999999999</v>
        <stp/>
        <stp>##V3_BDHV12</stp>
        <stp>912828DH0 Govt</stp>
        <stp>IDX_RATIO</stp>
        <stp>12/14/2007</stp>
        <stp>12/14/2007</stp>
        <stp>[Fixed Income  Prices 2004-2009.xlsx]TIPS!R763C68</stp>
        <tr r="BP763" s="1"/>
      </tp>
      <tp>
        <v>1.06931</v>
        <stp/>
        <stp>##V3_BDHV12</stp>
        <stp>912828EA4 Govt</stp>
        <stp>IDX_RATIO</stp>
        <stp>10/26/2007</stp>
        <stp>10/26/2007</stp>
        <stp>[Fixed Income  Prices 2004-2009.xlsx]TIPS!R599C72</stp>
        <tr r="BT599" s="1"/>
      </tp>
      <tp>
        <v>1.0699399999999999</v>
        <stp/>
        <stp>##V3_BDHV12</stp>
        <stp>912828EA4 Govt</stp>
        <stp>IDX_RATIO</stp>
        <stp>10/16/2007</stp>
        <stp>10/16/2007</stp>
        <stp>[Fixed Income  Prices 2004-2009.xlsx]TIPS!R591C72</stp>
        <tr r="BT591" s="1"/>
      </tp>
      <tp>
        <v>1.0852599999999999</v>
        <stp/>
        <stp>##V3_BDHV12</stp>
        <stp>912828FL9 Govt</stp>
        <stp>IDX_RATIO</stp>
        <stp>10/29/2008</stp>
        <stp>10/29/2008</stp>
        <stp>[Fixed Income  Prices 2004-2009.xlsx]TIPS!R604C80</stp>
        <tr r="CB604" s="1"/>
      </tp>
      <tp>
        <v>1.06152</v>
        <stp/>
        <stp>##V3_BDHV12</stp>
        <stp>912828BW9 Govt</stp>
        <stp>IDX_RATIO</stp>
        <stp>10/24/2005</stp>
        <stp>10/24/2005</stp>
        <stp>[Fixed Income  Prices 2004-2009.xlsx]TIPS!R330C56</stp>
        <tr r="BD330" s="1"/>
      </tp>
      <tp>
        <v>1.0597799999999999</v>
        <stp/>
        <stp>##V3_BDHV12</stp>
        <stp>912828BW9 Govt</stp>
        <stp>IDX_RATIO</stp>
        <stp>10/14/2005</stp>
        <stp>10/14/2005</stp>
        <stp>[Fixed Income  Prices 2004-2009.xlsx]TIPS!R324C56</stp>
        <tr r="BD324" s="1"/>
      </tp>
      <tp>
        <v>1.0417799999999999</v>
        <stp/>
        <stp>##V3_BDHV12</stp>
        <stp>912828GX2 Govt</stp>
        <stp>IDX_RATIO</stp>
        <stp>11/19/2009</stp>
        <stp>11/19/2009</stp>
        <stp>[Fixed Income  Prices 2004-2009.xlsx]TIPS!R620C88</stp>
        <tr r="CJ620" s="1"/>
      </tp>
      <tp>
        <v>1.05569</v>
        <stp/>
        <stp>##V3_BDHV12</stp>
        <stp>912828CP3 Govt</stp>
        <stp>IDX_RATIO</stp>
        <stp>12/16/2005</stp>
        <stp>12/16/2005</stp>
        <stp>[Fixed Income  Prices 2004-2009.xlsx]TIPS!R369C64</stp>
        <tr r="BL369" s="1"/>
      </tp>
      <tp>
        <v>1.0979000000000001</v>
        <stp/>
        <stp>##V3_BDHV12</stp>
        <stp>912828CZ1 Govt</stp>
        <stp>IDX_RATIO</stp>
        <stp>10/26/2007</stp>
        <stp>10/26/2007</stp>
        <stp>[Fixed Income  Prices 2004-2009.xlsx]TIPS!R784C24</stp>
        <tr r="X784" s="1"/>
      </tp>
      <tp>
        <v>1.0485500000000001</v>
        <stp/>
        <stp>##V3_BDHV12</stp>
        <stp>912828ET3 Govt</stp>
        <stp>IDX_RATIO</stp>
        <stp>10/16/2007</stp>
        <stp>10/16/2007</stp>
        <stp>[Fixed Income  Prices 2004-2009.xlsx]TIPS!R463C76</stp>
        <tr r="BX463" s="1"/>
      </tp>
      <tp>
        <v>1.04793</v>
        <stp/>
        <stp>##V3_BDHV12</stp>
        <stp>912828ET3 Govt</stp>
        <stp>IDX_RATIO</stp>
        <stp>10/26/2007</stp>
        <stp>10/26/2007</stp>
        <stp>[Fixed Income  Prices 2004-2009.xlsx]TIPS!R471C76</stp>
        <tr r="BX471" s="1"/>
      </tp>
      <tp>
        <v>1.0985499999999999</v>
        <stp/>
        <stp>##V3_BDHV12</stp>
        <stp>912828CZ1 Govt</stp>
        <stp>IDX_RATIO</stp>
        <stp>10/16/2007</stp>
        <stp>10/16/2007</stp>
        <stp>[Fixed Income  Prices 2004-2009.xlsx]TIPS!R776C24</stp>
        <tr r="X776" s="1"/>
      </tp>
      <tp>
        <v>1.02084</v>
        <stp/>
        <stp>##V3_BDHV12</stp>
        <stp>912828HW3 Govt</stp>
        <stp>IDX_RATIO</stp>
        <stp>10/28/2009</stp>
        <stp>10/28/2009</stp>
        <stp>[Fixed Income  Prices 2004-2009.xlsx]TIPS!R400C48</stp>
        <tr r="AV400" s="1"/>
      </tp>
      <tp>
        <v>1.06995</v>
        <stp/>
        <stp>##V3_BDHV12</stp>
        <stp>912828GD6 Govt</stp>
        <stp>IDX_RATIO</stp>
        <stp>10/28/2009</stp>
        <stp>10/28/2009</stp>
        <stp>[Fixed Income  Prices 2004-2009.xlsx]TIPS!R734C84</stp>
        <tr r="CF734" s="1"/>
      </tp>
      <tp>
        <v>1.07284</v>
        <stp/>
        <stp>##V3_BDHV12</stp>
        <stp>912828EA4 Govt</stp>
        <stp>IDX_RATIO</stp>
        <stp>12/14/2007</stp>
        <stp>12/14/2007</stp>
        <stp>[Fixed Income  Prices 2004-2009.xlsx]TIPS!R634C72</stp>
        <tr r="BT634" s="1"/>
      </tp>
      <tp>
        <v>1.1067499999999999</v>
        <stp/>
        <stp>##V3_BDHV12</stp>
        <stp>912828AF7 Govt</stp>
        <stp>IDX_RATIO</stp>
        <stp>12/16/2005</stp>
        <stp>12/16/2005</stp>
        <stp>[Fixed Income  Prices 2004-2009.xlsx]TIPS!R369C44</stp>
        <tr r="AR369" s="1"/>
      </tp>
      <tp>
        <v>1.0661799999999999</v>
        <stp/>
        <stp>##V3_BDHV12</stp>
        <stp>912828BD1 Govt</stp>
        <stp>IDX_RATIO</stp>
        <stp>10/14/2005</stp>
        <stp>10/14/2005</stp>
        <stp>[Fixed Income  Prices 2004-2009.xlsx]TIPS!R324C52</stp>
        <tr r="AZ324" s="1"/>
      </tp>
      <tp>
        <v>1.07358</v>
        <stp/>
        <stp>##V3_BDHV12</stp>
        <stp>912828EA4 Govt</stp>
        <stp>IDX_RATIO</stp>
        <stp>12/24/2007</stp>
        <stp>12/24/2007</stp>
        <stp>[Fixed Income  Prices 2004-2009.xlsx]TIPS!R640C72</stp>
        <tr r="BT640" s="1"/>
      </tp>
      <tp>
        <v>1.0679400000000001</v>
        <stp/>
        <stp>##V3_BDHV12</stp>
        <stp>912828BD1 Govt</stp>
        <stp>IDX_RATIO</stp>
        <stp>10/24/2005</stp>
        <stp>10/24/2005</stp>
        <stp>[Fixed Income  Prices 2004-2009.xlsx]TIPS!R330C52</stp>
        <tr r="AZ330" s="1"/>
      </tp>
      <tp>
        <v>1.0485</v>
        <stp/>
        <stp>##V3_BDHV12</stp>
        <stp>912828FB1 Govt</stp>
        <stp>IDX_RATIO</stp>
        <stp>10/16/2007</stp>
        <stp>10/16/2007</stp>
        <stp>[Fixed Income  Prices 2004-2009.xlsx]TIPS!R390C32</stp>
        <tr r="AF390" s="1"/>
      </tp>
      <tp>
        <v>1.0652299999999999</v>
        <stp/>
        <stp>##V3_BDHV12</stp>
        <stp>912828DH0 Govt</stp>
        <stp>IDX_RATIO</stp>
        <stp>11/16/2006</stp>
        <stp>11/16/2006</stp>
        <stp>[Fixed Income  Prices 2004-2009.xlsx]TIPS!R482C68</stp>
        <tr r="BP482" s="1"/>
      </tp>
      <tp>
        <v>1.0478799999999999</v>
        <stp/>
        <stp>##V3_BDHV12</stp>
        <stp>912828FB1 Govt</stp>
        <stp>IDX_RATIO</stp>
        <stp>10/26/2007</stp>
        <stp>10/26/2007</stp>
        <stp>[Fixed Income  Prices 2004-2009.xlsx]TIPS!R398C32</stp>
        <tr r="AF398" s="1"/>
      </tp>
      <tp>
        <v>1.08399</v>
        <stp/>
        <stp>##V3_BDHV12</stp>
        <stp>912828FL9 Govt</stp>
        <stp>IDX_RATIO</stp>
        <stp>11/18/2008</stp>
        <stp>11/18/2008</stp>
        <stp>[Fixed Income  Prices 2004-2009.xlsx]TIPS!R618C80</stp>
        <tr r="CB618" s="1"/>
      </tp>
      <tp>
        <v>1.0834900000000001</v>
        <stp/>
        <stp>##V3_BDHV12</stp>
        <stp>912828FL9 Govt</stp>
        <stp>IDX_RATIO</stp>
        <stp>11/28/2008</stp>
        <stp>11/28/2008</stp>
        <stp>[Fixed Income  Prices 2004-2009.xlsx]TIPS!R626C80</stp>
        <tr r="CB626" s="1"/>
      </tp>
      <tp>
        <v>1.0478700000000001</v>
        <stp/>
        <stp>##V3_BDHV12</stp>
        <stp>912828CP3 Govt</stp>
        <stp>IDX_RATIO</stp>
        <stp>11/15/2005</stp>
        <stp>11/15/2005</stp>
        <stp>[Fixed Income  Prices 2004-2009.xlsx]TIPS!R346C64</stp>
        <tr r="BL346" s="1"/>
      </tp>
      <tp>
        <v>1.0521100000000001</v>
        <stp/>
        <stp>##V3_BDHV12</stp>
        <stp>912828ET3 Govt</stp>
        <stp>IDX_RATIO</stp>
        <stp>12/24/2007</stp>
        <stp>12/24/2007</stp>
        <stp>[Fixed Income  Prices 2004-2009.xlsx]TIPS!R512C76</stp>
        <tr r="BX512" s="1"/>
      </tp>
      <tp>
        <v>1.0521100000000001</v>
        <stp/>
        <stp>##V3_BDHV12</stp>
        <stp>912828CP3 Govt</stp>
        <stp>IDX_RATIO</stp>
        <stp>11/25/2005</stp>
        <stp>11/25/2005</stp>
        <stp>[Fixed Income  Prices 2004-2009.xlsx]TIPS!R354C64</stp>
        <tr r="BL354" s="1"/>
      </tp>
      <tp>
        <v>1.05139</v>
        <stp/>
        <stp>##V3_BDHV12</stp>
        <stp>912828ET3 Govt</stp>
        <stp>IDX_RATIO</stp>
        <stp>12/14/2007</stp>
        <stp>12/14/2007</stp>
        <stp>[Fixed Income  Prices 2004-2009.xlsx]TIPS!R506C76</stp>
        <tr r="BX506" s="1"/>
      </tp>
      <tp>
        <v>1.0101800000000001</v>
        <stp/>
        <stp>##V3_BDHV12</stp>
        <stp>912828CP3 Govt</stp>
        <stp>IDX_RATIO</stp>
        <stp>12/17/2004</stp>
        <stp>12/17/2004</stp>
        <stp>[Fixed Income  Prices 2004-2009.xlsx]TIPS!R110C64</stp>
        <tr r="BL110" s="1"/>
      </tp>
      <tp>
        <v>1.01189</v>
        <stp/>
        <stp>##V3_BDHV12</stp>
        <stp>912828CP3 Govt</stp>
        <stp>IDX_RATIO</stp>
        <stp>12/27/2004</stp>
        <stp>12/27/2004</stp>
        <stp>[Fixed Income  Prices 2004-2009.xlsx]TIPS!R116C64</stp>
        <tr r="BL116" s="1"/>
      </tp>
      <tp>
        <v>1.0871299999999999</v>
        <stp/>
        <stp>##V3_BDHV12</stp>
        <stp>912828ET3 Govt</stp>
        <stp>IDX_RATIO</stp>
        <stp>10/28/2009</stp>
        <stp>10/28/2009</stp>
        <stp>[Fixed Income  Prices 2004-2009.xlsx]TIPS!R994C76</stp>
        <tr r="BX994" s="1"/>
      </tp>
      <tp>
        <v>1.07596</v>
        <stp/>
        <stp>##V3_BDHV12</stp>
        <stp>912828CZ1 Govt</stp>
        <stp>IDX_RATIO</stp>
        <stp>10/27/2006</stp>
        <stp>10/27/2006</stp>
        <stp>[Fixed Income  Prices 2004-2009.xlsx]TIPS!R524C24</stp>
        <tr r="X524" s="1"/>
      </tp>
      <tp>
        <v>1.07528</v>
        <stp/>
        <stp>##V3_BDHV12</stp>
        <stp>912828CZ1 Govt</stp>
        <stp>IDX_RATIO</stp>
        <stp>10/17/2006</stp>
        <stp>10/17/2006</stp>
        <stp>[Fixed Income  Prices 2004-2009.xlsx]TIPS!R516C24</stp>
        <tr r="X516" s="1"/>
      </tp>
      <tp>
        <v>1.08927</v>
        <stp/>
        <stp>##V3_BDHV12</stp>
        <stp>912828DH0 Govt</stp>
        <stp>IDX_RATIO</stp>
        <stp>10/26/2007</stp>
        <stp>10/26/2007</stp>
        <stp>[Fixed Income  Prices 2004-2009.xlsx]TIPS!R728C68</stp>
        <tr r="BP728" s="1"/>
      </tp>
      <tp>
        <v>1.02695</v>
        <stp/>
        <stp>##V3_BDHV12</stp>
        <stp>912828FB1 Govt</stp>
        <stp>IDX_RATIO</stp>
        <stp>10/27/2006</stp>
        <stp>10/27/2006</stp>
        <stp>[Fixed Income  Prices 2004-2009.xlsx]TIPS!R138C32</stp>
        <tr r="AF138" s="1"/>
      </tp>
      <tp>
        <v>1.06084</v>
        <stp/>
        <stp>##V3_BDHV12</stp>
        <stp>912828AF7 Govt</stp>
        <stp>IDX_RATIO</stp>
        <stp>12/27/2004</stp>
        <stp>12/27/2004</stp>
        <stp>[Fixed Income  Prices 2004-2009.xlsx]TIPS!R116C44</stp>
        <tr r="AR116" s="1"/>
      </tp>
      <tp>
        <v>1.05904</v>
        <stp/>
        <stp>##V3_BDHV12</stp>
        <stp>912828AF7 Govt</stp>
        <stp>IDX_RATIO</stp>
        <stp>12/17/2004</stp>
        <stp>12/17/2004</stp>
        <stp>[Fixed Income  Prices 2004-2009.xlsx]TIPS!R110C44</stp>
        <tr r="AR110" s="1"/>
      </tp>
      <tp>
        <v>1.0263</v>
        <stp/>
        <stp>##V3_BDHV12</stp>
        <stp>912828FB1 Govt</stp>
        <stp>IDX_RATIO</stp>
        <stp>10/17/2006</stp>
        <stp>10/17/2006</stp>
        <stp>[Fixed Income  Prices 2004-2009.xlsx]TIPS!R130C32</stp>
        <tr r="AF130" s="1"/>
      </tp>
      <tp>
        <v>1.07148</v>
        <stp/>
        <stp>##V3_BDHV12</stp>
        <stp>912828EA4 Govt</stp>
        <stp>IDX_RATIO</stp>
        <stp>11/27/2007</stp>
        <stp>11/27/2007</stp>
        <stp>[Fixed Income  Prices 2004-2009.xlsx]TIPS!R621C72</stp>
        <tr r="BT621" s="1"/>
      </tp>
      <tp>
        <v>1.08992</v>
        <stp/>
        <stp>##V3_BDHV12</stp>
        <stp>912828DH0 Govt</stp>
        <stp>IDX_RATIO</stp>
        <stp>10/16/2007</stp>
        <stp>10/16/2007</stp>
        <stp>[Fixed Income  Prices 2004-2009.xlsx]TIPS!R720C68</stp>
        <tr r="BP720" s="1"/>
      </tp>
      <tp>
        <v>1.103</v>
        <stp/>
        <stp>##V3_BDHV12</stp>
        <stp>912828AF7 Govt</stp>
        <stp>IDX_RATIO</stp>
        <stp>11/25/2005</stp>
        <stp>11/25/2005</stp>
        <stp>[Fixed Income  Prices 2004-2009.xlsx]TIPS!R354C44</stp>
        <tr r="AR354" s="1"/>
      </tp>
      <tp>
        <v>1.12679</v>
        <stp/>
        <stp>##V3_BDHV12</stp>
        <stp>912828EA4 Govt</stp>
        <stp>IDX_RATIO</stp>
        <stp>10/29/2008</stp>
        <stp>10/29/2008</stp>
        <stp>[Fixed Income  Prices 2004-2009.xlsx]TIPS!R862C72</stp>
        <tr r="BT862" s="1"/>
      </tp>
      <tp>
        <v>1.0985499999999999</v>
        <stp/>
        <stp>##V3_BDHV12</stp>
        <stp>912828AF7 Govt</stp>
        <stp>IDX_RATIO</stp>
        <stp>11/15/2005</stp>
        <stp>11/15/2005</stp>
        <stp>[Fixed Income  Prices 2004-2009.xlsx]TIPS!R346C44</stp>
        <tr r="AR346" s="1"/>
      </tp>
      <tp>
        <v>1.0855399999999999</v>
        <stp/>
        <stp>##V3_BDHV12</stp>
        <stp>912828GD6 Govt</stp>
        <stp>IDX_RATIO</stp>
        <stp>11/18/2008</stp>
        <stp>11/18/2008</stp>
        <stp>[Fixed Income  Prices 2004-2009.xlsx]TIPS!R488C84</stp>
        <tr r="CF488" s="1"/>
      </tp>
      <tp>
        <v>1.08504</v>
        <stp/>
        <stp>##V3_BDHV12</stp>
        <stp>912828GD6 Govt</stp>
        <stp>IDX_RATIO</stp>
        <stp>11/28/2008</stp>
        <stp>11/28/2008</stp>
        <stp>[Fixed Income  Prices 2004-2009.xlsx]TIPS!R496C84</stp>
        <tr r="CF496" s="1"/>
      </tp>
      <tp>
        <v>1.0405599999999999</v>
        <stp/>
        <stp>##V3_BDHV12</stp>
        <stp>912828CP3 Govt</stp>
        <stp>IDX_RATIO</stp>
        <stp>10/24/2005</stp>
        <stp>10/24/2005</stp>
        <stp>[Fixed Income  Prices 2004-2009.xlsx]TIPS!R330C64</stp>
        <tr r="BL330" s="1"/>
      </tp>
      <tp>
        <v>1.0769599999999999</v>
        <stp/>
        <stp>##V3_BDHV12</stp>
        <stp>912828BW9 Govt</stp>
        <stp>IDX_RATIO</stp>
        <stp>12/16/2005</stp>
        <stp>12/16/2005</stp>
        <stp>[Fixed Income  Prices 2004-2009.xlsx]TIPS!R369C56</stp>
        <tr r="BD369" s="1"/>
      </tp>
      <tp>
        <v>1.0388500000000001</v>
        <stp/>
        <stp>##V3_BDHV12</stp>
        <stp>912828CP3 Govt</stp>
        <stp>IDX_RATIO</stp>
        <stp>10/14/2005</stp>
        <stp>10/14/2005</stp>
        <stp>[Fixed Income  Prices 2004-2009.xlsx]TIPS!R324C64</stp>
        <tr r="BL324" s="1"/>
      </tp>
      <tp>
        <v>1.0736600000000001</v>
        <stp/>
        <stp>##V3_BDHV12</stp>
        <stp>912828CZ1 Govt</stp>
        <stp>IDX_RATIO</stp>
        <stp>11/16/2006</stp>
        <stp>11/16/2006</stp>
        <stp>[Fixed Income  Prices 2004-2009.xlsx]TIPS!R538C24</stp>
        <tr r="X538" s="1"/>
      </tp>
      <tp>
        <v>1.0834600000000001</v>
        <stp/>
        <stp>##V3_BDHV12</stp>
        <stp>912828BD1 Govt</stp>
        <stp>IDX_RATIO</stp>
        <stp>12/16/2005</stp>
        <stp>12/16/2005</stp>
        <stp>[Fixed Income  Prices 2004-2009.xlsx]TIPS!R369C52</stp>
        <tr r="AZ369" s="1"/>
      </tp>
      <tp>
        <v>1.0891</v>
        <stp/>
        <stp>##V3_BDHV12</stp>
        <stp>912828AF7 Govt</stp>
        <stp>IDX_RATIO</stp>
        <stp>10/14/2005</stp>
        <stp>10/14/2005</stp>
        <stp>[Fixed Income  Prices 2004-2009.xlsx]TIPS!R324C44</stp>
        <tr r="AR324" s="1"/>
      </tp>
      <tp>
        <v>1.0600099999999999</v>
        <stp/>
        <stp>##V3_BDHV12</stp>
        <stp>912828DH0 Govt</stp>
        <stp>IDX_RATIO</stp>
        <stp>12/15/2006</stp>
        <stp>12/15/2006</stp>
        <stp>[Fixed Income  Prices 2004-2009.xlsx]TIPS!R503C68</stp>
        <tr r="BP503" s="1"/>
      </tp>
      <tp>
        <v>1.0581499999999999</v>
        <stp/>
        <stp>##V3_BDHV12</stp>
        <stp>912828DH0 Govt</stp>
        <stp>IDX_RATIO</stp>
        <stp>12/25/2006</stp>
        <stp>12/25/2006</stp>
        <stp>[Fixed Income  Prices 2004-2009.xlsx]TIPS!R509C68</stp>
        <tr r="BP509" s="1"/>
      </tp>
      <tp>
        <v>1.0908899999999999</v>
        <stp/>
        <stp>##V3_BDHV12</stp>
        <stp>912828AF7 Govt</stp>
        <stp>IDX_RATIO</stp>
        <stp>10/24/2005</stp>
        <stp>10/24/2005</stp>
        <stp>[Fixed Income  Prices 2004-2009.xlsx]TIPS!R330C44</stp>
        <tr r="AR330" s="1"/>
      </tp>
      <tp>
        <v>1.02475</v>
        <stp/>
        <stp>##V3_BDHV12</stp>
        <stp>912828FB1 Govt</stp>
        <stp>IDX_RATIO</stp>
        <stp>11/16/2006</stp>
        <stp>11/16/2006</stp>
        <stp>[Fixed Income  Prices 2004-2009.xlsx]TIPS!R152C32</stp>
        <tr r="AF152" s="1"/>
      </tp>
      <tp>
        <v>1.0868100000000001</v>
        <stp/>
        <stp>##V3_BDHV12</stp>
        <stp>912828GD6 Govt</stp>
        <stp>IDX_RATIO</stp>
        <stp>10/29/2008</stp>
        <stp>10/29/2008</stp>
        <stp>[Fixed Income  Prices 2004-2009.xlsx]TIPS!R474C84</stp>
        <tr r="CF474" s="1"/>
      </tp>
      <tp>
        <v>1.12547</v>
        <stp/>
        <stp>##V3_BDHV12</stp>
        <stp>912828EA4 Govt</stp>
        <stp>IDX_RATIO</stp>
        <stp>11/18/2008</stp>
        <stp>11/18/2008</stp>
        <stp>[Fixed Income  Prices 2004-2009.xlsx]TIPS!R876C72</stp>
        <tr r="BT876" s="1"/>
      </tp>
      <tp>
        <v>1.09148</v>
        <stp/>
        <stp>##V3_BDHV12</stp>
        <stp>912828DH0 Govt</stp>
        <stp>IDX_RATIO</stp>
        <stp>11/27/2007</stp>
        <stp>11/27/2007</stp>
        <stp>[Fixed Income  Prices 2004-2009.xlsx]TIPS!R750C68</stp>
        <tr r="BP750" s="1"/>
      </tp>
      <tp>
        <v>1.1249500000000001</v>
        <stp/>
        <stp>##V3_BDHV12</stp>
        <stp>912828EA4 Govt</stp>
        <stp>IDX_RATIO</stp>
        <stp>11/28/2008</stp>
        <stp>11/28/2008</stp>
        <stp>[Fixed Income  Prices 2004-2009.xlsx]TIPS!R884C72</stp>
        <tr r="BT884" s="1"/>
      </tp>
      <tp>
        <v>1.1478200000000001</v>
        <stp/>
        <stp>##V3_BDHV12</stp>
        <stp>912828DH0 Govt</stp>
        <stp>IDX_RATIO</stp>
        <stp>10/29/2008</stp>
        <stp>10/29/2008</stp>
        <stp>[Fixed Income  Prices 2004-2009.xlsx]TIPS!R991C68</stp>
        <tr r="BP991" s="1"/>
      </tp>
      <tp>
        <v>1.10246</v>
        <stp/>
        <stp>##V3_BDHV12</stp>
        <stp>912828ET3 Govt</stp>
        <stp>IDX_RATIO</stp>
        <stp>11/28/2008</stp>
        <stp>11/28/2008</stp>
        <stp>[Fixed Income  Prices 2004-2009.xlsx]TIPS!R756C76</stp>
        <tr r="BX756" s="1"/>
      </tp>
      <tp>
        <v>1.10297</v>
        <stp/>
        <stp>##V3_BDHV12</stp>
        <stp>912828ET3 Govt</stp>
        <stp>IDX_RATIO</stp>
        <stp>11/18/2008</stp>
        <stp>11/18/2008</stp>
        <stp>[Fixed Income  Prices 2004-2009.xlsx]TIPS!R748C76</stp>
        <tr r="BX748" s="1"/>
      </tp>
      <tp>
        <v>1.1015200000000001</v>
        <stp/>
        <stp>##V3_BDHV12</stp>
        <stp>912828CZ1 Govt</stp>
        <stp>IDX_RATIO</stp>
        <stp>12/14/2007</stp>
        <stp>12/14/2007</stp>
        <stp>[Fixed Income  Prices 2004-2009.xlsx]TIPS!R819C24</stp>
        <tr r="X819" s="1"/>
      </tp>
      <tp>
        <v>1.1022799999999999</v>
        <stp/>
        <stp>##V3_BDHV12</stp>
        <stp>912828CZ1 Govt</stp>
        <stp>IDX_RATIO</stp>
        <stp>12/24/2007</stp>
        <stp>12/24/2007</stp>
        <stp>[Fixed Income  Prices 2004-2009.xlsx]TIPS!R825C24</stp>
        <tr r="X825" s="1"/>
      </tp>
      <tp>
        <v>1.0299499999999999</v>
        <stp/>
        <stp>##V3_BDHV12</stp>
        <stp>912828HN3 Govt</stp>
        <stp>IDX_RATIO</stp>
        <stp>10/28/2009</stp>
        <stp>10/28/2009</stp>
        <stp>[Fixed Income  Prices 2004-2009.xlsx]TIPS!R474C92</stp>
        <tr r="CN474" s="1"/>
      </tp>
      <tp>
        <v>1.0633300000000001</v>
        <stp/>
        <stp>##V3_BDHV12</stp>
        <stp>912828GN4 Govt</stp>
        <stp>IDX_RATIO</stp>
        <stp>10/28/2009</stp>
        <stp>10/28/2009</stp>
        <stp>[Fixed Income  Prices 2004-2009.xlsx]TIPS!R661C40</stp>
        <tr r="AN661" s="1"/>
      </tp>
      <tp>
        <v>1.10426</v>
        <stp/>
        <stp>##V3_BDHV12</stp>
        <stp>912828ET3 Govt</stp>
        <stp>IDX_RATIO</stp>
        <stp>10/29/2008</stp>
        <stp>10/29/2008</stp>
        <stp>[Fixed Income  Prices 2004-2009.xlsx]TIPS!R734C76</stp>
        <tr r="BX734" s="1"/>
      </tp>
      <tp>
        <v>1.03064</v>
        <stp/>
        <stp>##V3_BDHV12</stp>
        <stp>912828HN3 Govt</stp>
        <stp>IDX_RATIO</stp>
        <stp>11/19/2009</stp>
        <stp>11/19/2009</stp>
        <stp>[Fixed Income  Prices 2004-2009.xlsx]TIPS!R490C92</stp>
        <tr r="CN490" s="1"/>
      </tp>
      <tp>
        <v>1.06403</v>
        <stp/>
        <stp>##V3_BDHV12</stp>
        <stp>912828GN4 Govt</stp>
        <stp>IDX_RATIO</stp>
        <stp>11/19/2009</stp>
        <stp>11/19/2009</stp>
        <stp>[Fixed Income  Prices 2004-2009.xlsx]TIPS!R677C40</stp>
        <tr r="AN677" s="1"/>
      </tp>
      <tp>
        <v>1.06914</v>
        <stp/>
        <stp>##V3_BDHV12</stp>
        <stp>912828FL9 Govt</stp>
        <stp>IDX_RATIO</stp>
        <stp>11/19/2009</stp>
        <stp>11/19/2009</stp>
        <stp>[Fixed Income  Prices 2004-2009.xlsx]TIPS!R880C80</stp>
        <tr r="CB880" s="1"/>
      </tp>
      <tp>
        <v>1.07881</v>
        <stp/>
        <stp>##V3_BDHV12</stp>
        <stp>912828GN4 Govt</stp>
        <stp>IDX_RATIO</stp>
        <stp>11/18/2008</stp>
        <stp>11/18/2008</stp>
        <stp>[Fixed Income  Prices 2004-2009.xlsx]TIPS!R415C40</stp>
        <tr r="AN415" s="1"/>
      </tp>
      <tp>
        <v>1.0783199999999999</v>
        <stp/>
        <stp>##V3_BDHV12</stp>
        <stp>912828GN4 Govt</stp>
        <stp>IDX_RATIO</stp>
        <stp>11/28/2008</stp>
        <stp>11/28/2008</stp>
        <stp>[Fixed Income  Prices 2004-2009.xlsx]TIPS!R423C40</stp>
        <tr r="AN423" s="1"/>
      </tp>
      <tp>
        <v>1.1001300000000001</v>
        <stp/>
        <stp>##V3_BDHV12</stp>
        <stp>912828CZ1 Govt</stp>
        <stp>IDX_RATIO</stp>
        <stp>11/27/2007</stp>
        <stp>11/27/2007</stp>
        <stp>[Fixed Income  Prices 2004-2009.xlsx]TIPS!R806C24</stp>
        <tr r="X806" s="1"/>
      </tp>
      <tp>
        <v>1.06843</v>
        <stp/>
        <stp>##V3_BDHV12</stp>
        <stp>912828FL9 Govt</stp>
        <stp>IDX_RATIO</stp>
        <stp>10/28/2009</stp>
        <stp>10/28/2009</stp>
        <stp>[Fixed Income  Prices 2004-2009.xlsx]TIPS!R864C80</stp>
        <tr r="CB864" s="1"/>
      </tp>
      <tp>
        <v>1.0800799999999999</v>
        <stp/>
        <stp>##V3_BDHV12</stp>
        <stp>912828GN4 Govt</stp>
        <stp>IDX_RATIO</stp>
        <stp>10/29/2008</stp>
        <stp>10/29/2008</stp>
        <stp>[Fixed Income  Prices 2004-2009.xlsx]TIPS!R401C40</stp>
        <tr r="AN401" s="1"/>
      </tp>
      <tp>
        <v>1.0055799999999999</v>
        <stp/>
        <stp>##V3_BDHV12</stp>
        <stp>912828GX2 Govt</stp>
        <stp>IDX_RATIO</stp>
        <stp>11/27/2007</stp>
        <stp>11/27/2007</stp>
        <stp>[Fixed Income  Prices 2004-2009.xlsx]TIPS!R103C88</stp>
        <tr r="CJ103" s="1"/>
      </tp>
      <tp>
        <v>1.12632</v>
        <stp/>
        <stp>##V3_BDHV12</stp>
        <stp>912828BW9 Govt</stp>
        <stp>IDX_RATIO</stp>
        <stp>10/16/2007</stp>
        <stp>10/16/2007</stp>
        <stp>[Fixed Income  Prices 2004-2009.xlsx]TIPS!R845C56</stp>
        <tr r="BD845" s="1"/>
      </tp>
      <tp>
        <v>1.12565</v>
        <stp/>
        <stp>##V3_BDHV12</stp>
        <stp>912828BW9 Govt</stp>
        <stp>IDX_RATIO</stp>
        <stp>10/26/2007</stp>
        <stp>10/26/2007</stp>
        <stp>[Fixed Income  Prices 2004-2009.xlsx]TIPS!R853C56</stp>
        <tr r="BD853" s="1"/>
      </tp>
      <tp>
        <v>1.1070599999999999</v>
        <stp/>
        <stp>##V3_BDHV12</stp>
        <stp>912828CP3 Govt</stp>
        <stp>IDX_RATIO</stp>
        <stp>12/14/2007</stp>
        <stp>12/14/2007</stp>
        <stp>[Fixed Income  Prices 2004-2009.xlsx]TIPS!R888C64</stp>
        <tr r="BL888" s="1"/>
      </tp>
      <tp>
        <v>1.10782</v>
        <stp/>
        <stp>##V3_BDHV12</stp>
        <stp>912828CP3 Govt</stp>
        <stp>IDX_RATIO</stp>
        <stp>12/24/2007</stp>
        <stp>12/24/2007</stp>
        <stp>[Fixed Income  Prices 2004-2009.xlsx]TIPS!R894C64</stp>
        <tr r="BL894" s="1"/>
      </tp>
      <tp>
        <v>1.13245</v>
        <stp/>
        <stp>##V3_BDHV12</stp>
        <stp>912828BD1 Govt</stp>
        <stp>IDX_RATIO</stp>
        <stp>10/26/2007</stp>
        <stp>10/26/2007</stp>
        <stp>[Fixed Income  Prices 2004-2009.xlsx]TIPS!R853C52</stp>
        <tr r="AZ853" s="1"/>
      </tp>
      <tp>
        <v>1.1331199999999999</v>
        <stp/>
        <stp>##V3_BDHV12</stp>
        <stp>912828BD1 Govt</stp>
        <stp>IDX_RATIO</stp>
        <stp>10/16/2007</stp>
        <stp>10/16/2007</stp>
        <stp>[Fixed Income  Prices 2004-2009.xlsx]TIPS!R845C52</stp>
        <tr r="AZ845" s="1"/>
      </tp>
      <tp>
        <v>1.03477</v>
        <stp/>
        <stp>##V3_BDHV12</stp>
        <stp>912828GD6 Govt</stp>
        <stp>IDX_RATIO</stp>
        <stp>12/14/2007</stp>
        <stp>12/14/2007</stp>
        <stp>[Fixed Income  Prices 2004-2009.xlsx]TIPS!R246C84</stp>
        <tr r="CF246" s="1"/>
      </tp>
      <tp>
        <v>1.0340100000000001</v>
        <stp/>
        <stp>##V3_BDHV12</stp>
        <stp>912828FL9 Govt</stp>
        <stp>IDX_RATIO</stp>
        <stp>12/24/2007</stp>
        <stp>12/24/2007</stp>
        <stp>[Fixed Income  Prices 2004-2009.xlsx]TIPS!R382C80</stp>
        <tr r="CB382" s="1"/>
      </tp>
      <tp>
        <v>1.0012799999999999</v>
        <stp/>
        <stp>##V3_BDHV12</stp>
        <stp>912828JE1 Govt</stp>
        <stp>IDX_RATIO</stp>
        <stp>11/19/2009</stp>
        <stp>11/19/2009</stp>
        <stp>[Fixed Income  Prices 2004-2009.xlsx]TIPS!R359C96</stp>
        <tr r="CR359" s="1"/>
      </tp>
      <tp>
        <v>1.03549</v>
        <stp/>
        <stp>##V3_BDHV12</stp>
        <stp>912828GD6 Govt</stp>
        <stp>IDX_RATIO</stp>
        <stp>12/24/2007</stp>
        <stp>12/24/2007</stp>
        <stp>[Fixed Income  Prices 2004-2009.xlsx]TIPS!R252C84</stp>
        <tr r="CF252" s="1"/>
      </tp>
      <tp>
        <v>1.1614100000000001</v>
        <stp/>
        <stp>##V3_BDHV12</stp>
        <stp>912828AF7 Govt</stp>
        <stp>IDX_RATIO</stp>
        <stp>12/24/2007</stp>
        <stp>12/24/2007</stp>
        <stp>[Fixed Income  Prices 2004-2009.xlsx]TIPS!R894C44</stp>
        <tr r="AR894" s="1"/>
      </tp>
      <tp>
        <v>1.0333000000000001</v>
        <stp/>
        <stp>##V3_BDHV12</stp>
        <stp>912828FL9 Govt</stp>
        <stp>IDX_RATIO</stp>
        <stp>12/14/2007</stp>
        <stp>12/14/2007</stp>
        <stp>[Fixed Income  Prices 2004-2009.xlsx]TIPS!R376C80</stp>
        <tr r="CB376" s="1"/>
      </tp>
      <tp>
        <v>1.1606099999999999</v>
        <stp/>
        <stp>##V3_BDHV12</stp>
        <stp>912828AF7 Govt</stp>
        <stp>IDX_RATIO</stp>
        <stp>12/14/2007</stp>
        <stp>12/14/2007</stp>
        <stp>[Fixed Income  Prices 2004-2009.xlsx]TIPS!R888C44</stp>
        <tr r="AR888" s="1"/>
      </tp>
      <tp>
        <v>1.1279399999999999</v>
        <stp/>
        <stp>##V3_BDHV12</stp>
        <stp>912828BW9 Govt</stp>
        <stp>IDX_RATIO</stp>
        <stp>11/27/2007</stp>
        <stp>11/27/2007</stp>
        <stp>[Fixed Income  Prices 2004-2009.xlsx]TIPS!R875C56</stp>
        <tr r="BD875" s="1"/>
      </tp>
      <tp>
        <v>1.1347499999999999</v>
        <stp/>
        <stp>##V3_BDHV12</stp>
        <stp>912828BD1 Govt</stp>
        <stp>IDX_RATIO</stp>
        <stp>11/27/2007</stp>
        <stp>11/27/2007</stp>
        <stp>[Fixed Income  Prices 2004-2009.xlsx]TIPS!R875C52</stp>
        <tr r="AZ875" s="1"/>
      </tp>
      <tp>
        <v>1.00061</v>
        <stp/>
        <stp>##V3_BDHV12</stp>
        <stp>912828JE1 Govt</stp>
        <stp>IDX_RATIO</stp>
        <stp>10/28/2009</stp>
        <stp>10/28/2009</stp>
        <stp>[Fixed Income  Prices 2004-2009.xlsx]TIPS!R343C96</stp>
        <tr r="CR343" s="1"/>
      </tp>
      <tp>
        <v>1.1040700000000001</v>
        <stp/>
        <stp>##V3_BDHV12</stp>
        <stp>912828CP3 Govt</stp>
        <stp>IDX_RATIO</stp>
        <stp>10/16/2007</stp>
        <stp>10/16/2007</stp>
        <stp>[Fixed Income  Prices 2004-2009.xlsx]TIPS!R845C64</stp>
        <tr r="BL845" s="1"/>
      </tp>
      <tp>
        <v>1.1034200000000001</v>
        <stp/>
        <stp>##V3_BDHV12</stp>
        <stp>912828CP3 Govt</stp>
        <stp>IDX_RATIO</stp>
        <stp>10/26/2007</stp>
        <stp>10/26/2007</stp>
        <stp>[Fixed Income  Prices 2004-2009.xlsx]TIPS!R853C64</stp>
        <tr r="BL853" s="1"/>
      </tp>
      <tp>
        <v>1.1293599999999999</v>
        <stp/>
        <stp>##V3_BDHV12</stp>
        <stp>912828BW9 Govt</stp>
        <stp>IDX_RATIO</stp>
        <stp>12/14/2007</stp>
        <stp>12/14/2007</stp>
        <stp>[Fixed Income  Prices 2004-2009.xlsx]TIPS!R888C56</stp>
        <tr r="BD888" s="1"/>
      </tp>
      <tp>
        <v>1.1301399999999999</v>
        <stp/>
        <stp>##V3_BDHV12</stp>
        <stp>912828BW9 Govt</stp>
        <stp>IDX_RATIO</stp>
        <stp>12/24/2007</stp>
        <stp>12/24/2007</stp>
        <stp>[Fixed Income  Prices 2004-2009.xlsx]TIPS!R894C56</stp>
        <tr r="BD894" s="1"/>
      </tp>
      <tp>
        <v>1.0319799999999999</v>
        <stp/>
        <stp>##V3_BDHV12</stp>
        <stp>912828GD6 Govt</stp>
        <stp>IDX_RATIO</stp>
        <stp>10/16/2007</stp>
        <stp>10/16/2007</stp>
        <stp>[Fixed Income  Prices 2004-2009.xlsx]TIPS!R203C84</stp>
        <tr r="CF203" s="1"/>
      </tp>
      <tp>
        <v>1.0313699999999999</v>
        <stp/>
        <stp>##V3_BDHV12</stp>
        <stp>912828GD6 Govt</stp>
        <stp>IDX_RATIO</stp>
        <stp>10/26/2007</stp>
        <stp>10/26/2007</stp>
        <stp>[Fixed Income  Prices 2004-2009.xlsx]TIPS!R211C84</stp>
        <tr r="CF211" s="1"/>
      </tp>
      <tp>
        <v>1.15679</v>
        <stp/>
        <stp>##V3_BDHV12</stp>
        <stp>912828AF7 Govt</stp>
        <stp>IDX_RATIO</stp>
        <stp>10/26/2007</stp>
        <stp>10/26/2007</stp>
        <stp>[Fixed Income  Prices 2004-2009.xlsx]TIPS!R853C44</stp>
        <tr r="AR853" s="1"/>
      </tp>
      <tp>
        <v>1.1029199999999999</v>
        <stp/>
        <stp>##V3_BDHV12</stp>
        <stp>912828FB1 Govt</stp>
        <stp>IDX_RATIO</stp>
        <stp>11/18/2008</stp>
        <stp>11/18/2008</stp>
        <stp>[Fixed Income  Prices 2004-2009.xlsx]TIPS!R675C32</stp>
        <tr r="AF675" s="1"/>
      </tp>
      <tp>
        <v>1.1574800000000001</v>
        <stp/>
        <stp>##V3_BDHV12</stp>
        <stp>912828AF7 Govt</stp>
        <stp>IDX_RATIO</stp>
        <stp>10/16/2007</stp>
        <stp>10/16/2007</stp>
        <stp>[Fixed Income  Prices 2004-2009.xlsx]TIPS!R845C44</stp>
        <tr r="AR845" s="1"/>
      </tp>
      <tp>
        <v>1.1024099999999999</v>
        <stp/>
        <stp>##V3_BDHV12</stp>
        <stp>912828FB1 Govt</stp>
        <stp>IDX_RATIO</stp>
        <stp>11/28/2008</stp>
        <stp>11/28/2008</stp>
        <stp>[Fixed Income  Prices 2004-2009.xlsx]TIPS!R683C32</stp>
        <tr r="AF683" s="1"/>
      </tp>
      <tp>
        <v>1.0299</v>
        <stp/>
        <stp>##V3_BDHV12</stp>
        <stp>912828FL9 Govt</stp>
        <stp>IDX_RATIO</stp>
        <stp>10/26/2007</stp>
        <stp>10/26/2007</stp>
        <stp>[Fixed Income  Prices 2004-2009.xlsx]TIPS!R341C80</stp>
        <tr r="CB341" s="1"/>
      </tp>
      <tp>
        <v>1.04447</v>
        <stp/>
        <stp>##V3_BDHV12</stp>
        <stp>912828HN3 Govt</stp>
        <stp>IDX_RATIO</stp>
        <stp>11/28/2008</stp>
        <stp>11/28/2008</stp>
        <stp>[Fixed Income  Prices 2004-2009.xlsx]TIPS!R236C92</stp>
        <tr r="CN236" s="1"/>
      </tp>
      <tp>
        <v>1.13697</v>
        <stp/>
        <stp>##V3_BDHV12</stp>
        <stp>912828BD1 Govt</stp>
        <stp>IDX_RATIO</stp>
        <stp>12/24/2007</stp>
        <stp>12/24/2007</stp>
        <stp>[Fixed Income  Prices 2004-2009.xlsx]TIPS!R894C52</stp>
        <tr r="AZ894" s="1"/>
      </tp>
      <tp>
        <v>1.03051</v>
        <stp/>
        <stp>##V3_BDHV12</stp>
        <stp>912828FL9 Govt</stp>
        <stp>IDX_RATIO</stp>
        <stp>10/16/2007</stp>
        <stp>10/16/2007</stp>
        <stp>[Fixed Income  Prices 2004-2009.xlsx]TIPS!R333C80</stp>
        <tr r="CB333" s="1"/>
      </tp>
      <tp>
        <v>1.13619</v>
        <stp/>
        <stp>##V3_BDHV12</stp>
        <stp>912828BD1 Govt</stp>
        <stp>IDX_RATIO</stp>
        <stp>12/14/2007</stp>
        <stp>12/14/2007</stp>
        <stp>[Fixed Income  Prices 2004-2009.xlsx]TIPS!R888C52</stp>
        <tr r="AZ888" s="1"/>
      </tp>
      <tp>
        <v>1.04495</v>
        <stp/>
        <stp>##V3_BDHV12</stp>
        <stp>912828HN3 Govt</stp>
        <stp>IDX_RATIO</stp>
        <stp>11/18/2008</stp>
        <stp>11/18/2008</stp>
        <stp>[Fixed Income  Prices 2004-2009.xlsx]TIPS!R228C92</stp>
        <tr r="CN228" s="1"/>
      </tp>
      <tp>
        <v>1.00685</v>
        <stp/>
        <stp>##V3_BDHV12</stp>
        <stp>912828GX2 Govt</stp>
        <stp>IDX_RATIO</stp>
        <stp>12/14/2007</stp>
        <stp>12/14/2007</stp>
        <stp>[Fixed Income  Prices 2004-2009.xlsx]TIPS!R116C88</stp>
        <tr r="CJ116" s="1"/>
      </tp>
      <tp>
        <v>1.0075499999999999</v>
        <stp/>
        <stp>##V3_BDHV12</stp>
        <stp>912828GX2 Govt</stp>
        <stp>IDX_RATIO</stp>
        <stp>12/24/2007</stp>
        <stp>12/24/2007</stp>
        <stp>[Fixed Income  Prices 2004-2009.xlsx]TIPS!R122C88</stp>
        <tr r="CJ122" s="1"/>
      </tp>
      <tp>
        <v>1.1056600000000001</v>
        <stp/>
        <stp>##V3_BDHV12</stp>
        <stp>912828CP3 Govt</stp>
        <stp>IDX_RATIO</stp>
        <stp>11/27/2007</stp>
        <stp>11/27/2007</stp>
        <stp>[Fixed Income  Prices 2004-2009.xlsx]TIPS!R875C64</stp>
        <tr r="BL875" s="1"/>
      </tp>
      <tp>
        <v>1.0147200000000001</v>
        <stp/>
        <stp>##V3_BDHV12</stp>
        <stp>912828JE1 Govt</stp>
        <stp>IDX_RATIO</stp>
        <stp>11/28/2008</stp>
        <stp>11/28/2008</stp>
        <stp>[Fixed Income  Prices 2004-2009.xlsx]TIPS!R105C96</stp>
        <tr r="CR105" s="1"/>
      </tp>
      <tp>
        <v>1.0334699999999999</v>
        <stp/>
        <stp>##V3_BDHV12</stp>
        <stp>912828GD6 Govt</stp>
        <stp>IDX_RATIO</stp>
        <stp>11/27/2007</stp>
        <stp>11/27/2007</stp>
        <stp>[Fixed Income  Prices 2004-2009.xlsx]TIPS!R233C84</stp>
        <tr r="CF233" s="1"/>
      </tp>
      <tp>
        <v>1.1042099999999999</v>
        <stp/>
        <stp>##V3_BDHV12</stp>
        <stp>912828FB1 Govt</stp>
        <stp>IDX_RATIO</stp>
        <stp>10/29/2008</stp>
        <stp>10/29/2008</stp>
        <stp>[Fixed Income  Prices 2004-2009.xlsx]TIPS!R661C32</stp>
        <tr r="AF661" s="1"/>
      </tp>
      <tp>
        <v>1.1591400000000001</v>
        <stp/>
        <stp>##V3_BDHV12</stp>
        <stp>912828AF7 Govt</stp>
        <stp>IDX_RATIO</stp>
        <stp>11/27/2007</stp>
        <stp>11/27/2007</stp>
        <stp>[Fixed Income  Prices 2004-2009.xlsx]TIPS!R875C44</stp>
        <tr r="AR875" s="1"/>
      </tp>
      <tp>
        <v>1.032</v>
        <stp/>
        <stp>##V3_BDHV12</stp>
        <stp>912828FL9 Govt</stp>
        <stp>IDX_RATIO</stp>
        <stp>11/27/2007</stp>
        <stp>11/27/2007</stp>
        <stp>[Fixed Income  Prices 2004-2009.xlsx]TIPS!R363C80</stp>
        <tr r="CB363" s="1"/>
      </tp>
      <tp>
        <v>1.00224</v>
        <stp/>
        <stp>##V3_BDHV12</stp>
        <stp>912828FL9 Govt</stp>
        <stp>IDX_RATIO</stp>
        <stp>12/15/2006</stp>
        <stp>12/15/2006</stp>
        <stp>[Fixed Income  Prices 2004-2009.xlsx]TIPS!R116C80</stp>
        <tr r="CB116" s="1"/>
      </tp>
      <tp>
        <v>1.00048</v>
        <stp/>
        <stp>##V3_BDHV12</stp>
        <stp>912828FL9 Govt</stp>
        <stp>IDX_RATIO</stp>
        <stp>12/25/2006</stp>
        <stp>12/25/2006</stp>
        <stp>[Fixed Income  Prices 2004-2009.xlsx]TIPS!R122C80</stp>
        <tr r="CB122" s="1"/>
      </tp>
      <tp>
        <v>1.0461800000000001</v>
        <stp/>
        <stp>##V3_BDHV12</stp>
        <stp>912828HN3 Govt</stp>
        <stp>IDX_RATIO</stp>
        <stp>10/29/2008</stp>
        <stp>10/29/2008</stp>
        <stp>[Fixed Income  Prices 2004-2009.xlsx]TIPS!R214C92</stp>
        <tr r="CN214" s="1"/>
      </tp>
      <tp>
        <v>1.1094299999999999</v>
        <stp/>
        <stp>##V3_BDHV12</stp>
        <stp>912828CZ1 Govt</stp>
        <stp>IDX_RATIO</stp>
        <stp>2/1/2008</stp>
        <stp>2/1/2008</stp>
        <stp>[Fixed Income  Prices 2004-2009.xlsx]TIPS!R854C24</stp>
        <tr r="X854" s="1"/>
      </tp>
      <tp>
        <v>1.10928</v>
        <stp/>
        <stp>##V3_BDHV12</stp>
        <stp>912828CZ1 Govt</stp>
        <stp>IDX_RATIO</stp>
        <stp>2/7/2008</stp>
        <stp>2/7/2008</stp>
        <stp>[Fixed Income  Prices 2004-2009.xlsx]TIPS!R858C24</stp>
        <tr r="X858" s="1"/>
      </tp>
      <tp>
        <v>1.10931</v>
        <stp/>
        <stp>##V3_BDHV12</stp>
        <stp>912828CZ1 Govt</stp>
        <stp>IDX_RATIO</stp>
        <stp>2/6/2008</stp>
        <stp>2/6/2008</stp>
        <stp>[Fixed Income  Prices 2004-2009.xlsx]TIPS!R857C24</stp>
        <tr r="X857" s="1"/>
      </tp>
      <tp>
        <v>1.1093299999999999</v>
        <stp/>
        <stp>##V3_BDHV12</stp>
        <stp>912828CZ1 Govt</stp>
        <stp>IDX_RATIO</stp>
        <stp>2/5/2008</stp>
        <stp>2/5/2008</stp>
        <stp>[Fixed Income  Prices 2004-2009.xlsx]TIPS!R856C24</stp>
        <tr r="X856" s="1"/>
      </tp>
      <tp>
        <v>1.1093599999999999</v>
        <stp/>
        <stp>##V3_BDHV12</stp>
        <stp>912828CZ1 Govt</stp>
        <stp>IDX_RATIO</stp>
        <stp>2/4/2008</stp>
        <stp>2/4/2008</stp>
        <stp>[Fixed Income  Prices 2004-2009.xlsx]TIPS!R855C24</stp>
        <tr r="X855" s="1"/>
      </tp>
      <tp>
        <v>1.1092500000000001</v>
        <stp/>
        <stp>##V3_BDHV12</stp>
        <stp>912828CZ1 Govt</stp>
        <stp>IDX_RATIO</stp>
        <stp>2/8/2008</stp>
        <stp>2/8/2008</stp>
        <stp>[Fixed Income  Prices 2004-2009.xlsx]TIPS!R859C24</stp>
        <tr r="X859" s="1"/>
      </tp>
      <tp>
        <v>1.0421499999999999</v>
        <stp/>
        <stp>##V3_BDHV12</stp>
        <stp>912828FL9 Govt</stp>
        <stp>IDX_RATIO</stp>
        <stp>3/9/2009</stp>
        <stp>3/9/2009</stp>
        <stp>[Fixed Income  Prices 2004-2009.xlsx]TIPS!R697C80</stp>
        <tr r="CB697" s="1"/>
      </tp>
      <tp>
        <v>1.0415700000000001</v>
        <stp/>
        <stp>##V3_BDHV12</stp>
        <stp>912828FL9 Govt</stp>
        <stp>IDX_RATIO</stp>
        <stp>3/5/2009</stp>
        <stp>3/5/2009</stp>
        <stp>[Fixed Income  Prices 2004-2009.xlsx]TIPS!R695C80</stp>
        <tr r="CB695" s="1"/>
      </tp>
      <tp>
        <v>1.04142</v>
        <stp/>
        <stp>##V3_BDHV12</stp>
        <stp>912828FL9 Govt</stp>
        <stp>IDX_RATIO</stp>
        <stp>3/4/2009</stp>
        <stp>3/4/2009</stp>
        <stp>[Fixed Income  Prices 2004-2009.xlsx]TIPS!R694C80</stp>
        <tr r="CB694" s="1"/>
      </tp>
      <tp>
        <v>1.0417099999999999</v>
        <stp/>
        <stp>##V3_BDHV12</stp>
        <stp>912828FL9 Govt</stp>
        <stp>IDX_RATIO</stp>
        <stp>3/6/2009</stp>
        <stp>3/6/2009</stp>
        <stp>[Fixed Income  Prices 2004-2009.xlsx]TIPS!R696C80</stp>
        <tr r="CB696" s="1"/>
      </tp>
      <tp>
        <v>1.0412699999999999</v>
        <stp/>
        <stp>##V3_BDHV12</stp>
        <stp>912828FL9 Govt</stp>
        <stp>IDX_RATIO</stp>
        <stp>3/3/2009</stp>
        <stp>3/3/2009</stp>
        <stp>[Fixed Income  Prices 2004-2009.xlsx]TIPS!R693C80</stp>
        <tr r="CB693" s="1"/>
      </tp>
      <tp>
        <v>1.0411299999999999</v>
        <stp/>
        <stp>##V3_BDHV12</stp>
        <stp>912828FL9 Govt</stp>
        <stp>IDX_RATIO</stp>
        <stp>3/2/2009</stp>
        <stp>3/2/2009</stp>
        <stp>[Fixed Income  Prices 2004-2009.xlsx]TIPS!R692C80</stp>
        <tr r="CB692" s="1"/>
      </tp>
      <tp>
        <v>1.0603899999999999</v>
        <stp/>
        <stp>##V3_BDHV12</stp>
        <stp>912828ET3 Govt</stp>
        <stp>IDX_RATIO</stp>
        <stp>3/9/2009</stp>
        <stp>3/9/2009</stp>
        <stp>[Fixed Income  Prices 2004-2009.xlsx]TIPS!R827C76</stp>
        <tr r="BX827" s="1"/>
      </tp>
      <tp>
        <v>1.05935</v>
        <stp/>
        <stp>##V3_BDHV12</stp>
        <stp>912828ET3 Govt</stp>
        <stp>IDX_RATIO</stp>
        <stp>3/2/2009</stp>
        <stp>3/2/2009</stp>
        <stp>[Fixed Income  Prices 2004-2009.xlsx]TIPS!R822C76</stp>
        <tr r="BX822" s="1"/>
      </tp>
      <tp>
        <v>1.0594999999999999</v>
        <stp/>
        <stp>##V3_BDHV12</stp>
        <stp>912828ET3 Govt</stp>
        <stp>IDX_RATIO</stp>
        <stp>3/3/2009</stp>
        <stp>3/3/2009</stp>
        <stp>[Fixed Income  Prices 2004-2009.xlsx]TIPS!R823C76</stp>
        <tr r="BX823" s="1"/>
      </tp>
      <tp>
        <v>1.05965</v>
        <stp/>
        <stp>##V3_BDHV12</stp>
        <stp>912828ET3 Govt</stp>
        <stp>IDX_RATIO</stp>
        <stp>3/4/2009</stp>
        <stp>3/4/2009</stp>
        <stp>[Fixed Income  Prices 2004-2009.xlsx]TIPS!R824C76</stp>
        <tr r="BX824" s="1"/>
      </tp>
      <tp>
        <v>1.0598000000000001</v>
        <stp/>
        <stp>##V3_BDHV12</stp>
        <stp>912828ET3 Govt</stp>
        <stp>IDX_RATIO</stp>
        <stp>3/5/2009</stp>
        <stp>3/5/2009</stp>
        <stp>[Fixed Income  Prices 2004-2009.xlsx]TIPS!R825C76</stp>
        <tr r="BX825" s="1"/>
      </tp>
      <tp>
        <v>1.0599499999999999</v>
        <stp/>
        <stp>##V3_BDHV12</stp>
        <stp>912828ET3 Govt</stp>
        <stp>IDX_RATIO</stp>
        <stp>3/6/2009</stp>
        <stp>3/6/2009</stp>
        <stp>[Fixed Income  Prices 2004-2009.xlsx]TIPS!R826C76</stp>
        <tr r="BX826" s="1"/>
      </tp>
      <tp>
        <v>1.0436300000000001</v>
        <stp/>
        <stp>##V3_BDHV12</stp>
        <stp>912828GD6 Govt</stp>
        <stp>IDX_RATIO</stp>
        <stp>3/9/2009</stp>
        <stp>3/9/2009</stp>
        <stp>[Fixed Income  Prices 2004-2009.xlsx]TIPS!R567C84</stp>
        <tr r="CF567" s="1"/>
      </tp>
      <tp>
        <v>1.0431999999999999</v>
        <stp/>
        <stp>##V3_BDHV12</stp>
        <stp>912828GD6 Govt</stp>
        <stp>IDX_RATIO</stp>
        <stp>3/6/2009</stp>
        <stp>3/6/2009</stp>
        <stp>[Fixed Income  Prices 2004-2009.xlsx]TIPS!R566C84</stp>
        <tr r="CF566" s="1"/>
      </tp>
      <tp>
        <v>1.0428999999999999</v>
        <stp/>
        <stp>##V3_BDHV12</stp>
        <stp>912828GD6 Govt</stp>
        <stp>IDX_RATIO</stp>
        <stp>3/4/2009</stp>
        <stp>3/4/2009</stp>
        <stp>[Fixed Income  Prices 2004-2009.xlsx]TIPS!R564C84</stp>
        <tr r="CF564" s="1"/>
      </tp>
      <tp>
        <v>1.04305</v>
        <stp/>
        <stp>##V3_BDHV12</stp>
        <stp>912828GD6 Govt</stp>
        <stp>IDX_RATIO</stp>
        <stp>3/5/2009</stp>
        <stp>3/5/2009</stp>
        <stp>[Fixed Income  Prices 2004-2009.xlsx]TIPS!R565C84</stp>
        <tr r="CF565" s="1"/>
      </tp>
      <tp>
        <v>1.04261</v>
        <stp/>
        <stp>##V3_BDHV12</stp>
        <stp>912828GD6 Govt</stp>
        <stp>IDX_RATIO</stp>
        <stp>3/2/2009</stp>
        <stp>3/2/2009</stp>
        <stp>[Fixed Income  Prices 2004-2009.xlsx]TIPS!R562C84</stp>
        <tr r="CF562" s="1"/>
      </tp>
      <tp>
        <v>1.0427599999999999</v>
        <stp/>
        <stp>##V3_BDHV12</stp>
        <stp>912828GD6 Govt</stp>
        <stp>IDX_RATIO</stp>
        <stp>3/3/2009</stp>
        <stp>3/3/2009</stp>
        <stp>[Fixed Income  Prices 2004-2009.xlsx]TIPS!R563C84</stp>
        <tr r="CF563" s="1"/>
      </tp>
      <tp>
        <v>1.0154799999999999</v>
        <stp/>
        <stp>##V3_BDHV12</stp>
        <stp>912828GX2 Govt</stp>
        <stp>IDX_RATIO</stp>
        <stp>3/9/2009</stp>
        <stp>3/9/2009</stp>
        <stp>[Fixed Income  Prices 2004-2009.xlsx]TIPS!R437C88</stp>
        <tr r="CJ437" s="1"/>
      </tp>
      <tp>
        <v>1.0146200000000001</v>
        <stp/>
        <stp>##V3_BDHV12</stp>
        <stp>912828GX2 Govt</stp>
        <stp>IDX_RATIO</stp>
        <stp>3/3/2009</stp>
        <stp>3/3/2009</stp>
        <stp>[Fixed Income  Prices 2004-2009.xlsx]TIPS!R433C88</stp>
        <tr r="CJ433" s="1"/>
      </tp>
      <tp>
        <v>1.01448</v>
        <stp/>
        <stp>##V3_BDHV12</stp>
        <stp>912828GX2 Govt</stp>
        <stp>IDX_RATIO</stp>
        <stp>3/2/2009</stp>
        <stp>3/2/2009</stp>
        <stp>[Fixed Income  Prices 2004-2009.xlsx]TIPS!R432C88</stp>
        <tr r="CJ432" s="1"/>
      </tp>
      <tp>
        <v>1.01505</v>
        <stp/>
        <stp>##V3_BDHV12</stp>
        <stp>912828GX2 Govt</stp>
        <stp>IDX_RATIO</stp>
        <stp>3/6/2009</stp>
        <stp>3/6/2009</stp>
        <stp>[Fixed Income  Prices 2004-2009.xlsx]TIPS!R436C88</stp>
        <tr r="CJ436" s="1"/>
      </tp>
      <tp>
        <v>1.01491</v>
        <stp/>
        <stp>##V3_BDHV12</stp>
        <stp>912828GX2 Govt</stp>
        <stp>IDX_RATIO</stp>
        <stp>3/5/2009</stp>
        <stp>3/5/2009</stp>
        <stp>[Fixed Income  Prices 2004-2009.xlsx]TIPS!R435C88</stp>
        <tr r="CJ435" s="1"/>
      </tp>
      <tp>
        <v>1.0147699999999999</v>
        <stp/>
        <stp>##V3_BDHV12</stp>
        <stp>912828GX2 Govt</stp>
        <stp>IDX_RATIO</stp>
        <stp>3/4/2009</stp>
        <stp>3/4/2009</stp>
        <stp>[Fixed Income  Prices 2004-2009.xlsx]TIPS!R434C88</stp>
        <tr r="CJ434" s="1"/>
      </tp>
      <tp>
        <v>1.0406299999999999</v>
        <stp/>
        <stp>##V3_BDHV12</stp>
        <stp>912828FL9 Govt</stp>
        <stp>IDX_RATIO</stp>
        <stp>2/5/2008</stp>
        <stp>2/5/2008</stp>
        <stp>[Fixed Income  Prices 2004-2009.xlsx]TIPS!R413C80</stp>
        <tr r="CB413" s="1"/>
      </tp>
      <tp>
        <v>1.1005400000000001</v>
        <stp/>
        <stp>##V3_BDHV12</stp>
        <stp>912828DH0 Govt</stp>
        <stp>IDX_RATIO</stp>
        <stp>2/8/2008</stp>
        <stp>2/8/2008</stp>
        <stp>[Fixed Income  Prices 2004-2009.xlsx]TIPS!R803C68</stp>
        <tr r="BP803" s="1"/>
      </tp>
      <tp>
        <v>1.0406599999999999</v>
        <stp/>
        <stp>##V3_BDHV12</stp>
        <stp>912828FL9 Govt</stp>
        <stp>IDX_RATIO</stp>
        <stp>2/4/2008</stp>
        <stp>2/4/2008</stp>
        <stp>[Fixed Income  Prices 2004-2009.xlsx]TIPS!R412C80</stp>
        <tr r="CB412" s="1"/>
      </tp>
      <tp>
        <v>1.0405899999999999</v>
        <stp/>
        <stp>##V3_BDHV12</stp>
        <stp>912828FL9 Govt</stp>
        <stp>IDX_RATIO</stp>
        <stp>2/7/2008</stp>
        <stp>2/7/2008</stp>
        <stp>[Fixed Income  Prices 2004-2009.xlsx]TIPS!R415C80</stp>
        <tr r="CB415" s="1"/>
      </tp>
      <tp>
        <v>1.04061</v>
        <stp/>
        <stp>##V3_BDHV12</stp>
        <stp>912828FL9 Govt</stp>
        <stp>IDX_RATIO</stp>
        <stp>2/6/2008</stp>
        <stp>2/6/2008</stp>
        <stp>[Fixed Income  Prices 2004-2009.xlsx]TIPS!R414C80</stp>
        <tr r="CB414" s="1"/>
      </tp>
      <tp>
        <v>1.0407299999999999</v>
        <stp/>
        <stp>##V3_BDHV12</stp>
        <stp>912828FL9 Govt</stp>
        <stp>IDX_RATIO</stp>
        <stp>2/1/2008</stp>
        <stp>2/1/2008</stp>
        <stp>[Fixed Income  Prices 2004-2009.xlsx]TIPS!R411C80</stp>
        <tr r="CB411" s="1"/>
      </tp>
      <tp>
        <v>1.08202</v>
        <stp/>
        <stp>##V3_BDHV12</stp>
        <stp>912828EA4 Govt</stp>
        <stp>IDX_RATIO</stp>
        <stp>3/9/2009</stp>
        <stp>3/9/2009</stp>
        <stp>[Fixed Income  Prices 2004-2009.xlsx]TIPS!R955C72</stp>
        <tr r="BT955" s="1"/>
      </tp>
      <tp>
        <v>1.0815699999999999</v>
        <stp/>
        <stp>##V3_BDHV12</stp>
        <stp>912828EA4 Govt</stp>
        <stp>IDX_RATIO</stp>
        <stp>3/6/2009</stp>
        <stp>3/6/2009</stp>
        <stp>[Fixed Income  Prices 2004-2009.xlsx]TIPS!R954C72</stp>
        <tr r="BT954" s="1"/>
      </tp>
      <tp>
        <v>1.08127</v>
        <stp/>
        <stp>##V3_BDHV12</stp>
        <stp>912828EA4 Govt</stp>
        <stp>IDX_RATIO</stp>
        <stp>3/4/2009</stp>
        <stp>3/4/2009</stp>
        <stp>[Fixed Income  Prices 2004-2009.xlsx]TIPS!R952C72</stp>
        <tr r="BT952" s="1"/>
      </tp>
      <tp>
        <v>1.08142</v>
        <stp/>
        <stp>##V3_BDHV12</stp>
        <stp>912828EA4 Govt</stp>
        <stp>IDX_RATIO</stp>
        <stp>3/5/2009</stp>
        <stp>3/5/2009</stp>
        <stp>[Fixed Income  Prices 2004-2009.xlsx]TIPS!R953C72</stp>
        <tr r="BT953" s="1"/>
      </tp>
      <tp>
        <v>1.0809599999999999</v>
        <stp/>
        <stp>##V3_BDHV12</stp>
        <stp>912828EA4 Govt</stp>
        <stp>IDX_RATIO</stp>
        <stp>3/2/2009</stp>
        <stp>3/2/2009</stp>
        <stp>[Fixed Income  Prices 2004-2009.xlsx]TIPS!R950C72</stp>
        <tr r="BT950" s="1"/>
      </tp>
      <tp>
        <v>1.1006199999999999</v>
        <stp/>
        <stp>##V3_BDHV12</stp>
        <stp>912828DH0 Govt</stp>
        <stp>IDX_RATIO</stp>
        <stp>2/5/2008</stp>
        <stp>2/5/2008</stp>
        <stp>[Fixed Income  Prices 2004-2009.xlsx]TIPS!R800C68</stp>
        <tr r="BP800" s="1"/>
      </tp>
      <tp>
        <v>1.08111</v>
        <stp/>
        <stp>##V3_BDHV12</stp>
        <stp>912828EA4 Govt</stp>
        <stp>IDX_RATIO</stp>
        <stp>3/3/2009</stp>
        <stp>3/3/2009</stp>
        <stp>[Fixed Income  Prices 2004-2009.xlsx]TIPS!R951C72</stp>
        <tr r="BT951" s="1"/>
      </tp>
      <tp>
        <v>1.0405599999999999</v>
        <stp/>
        <stp>##V3_BDHV12</stp>
        <stp>912828FL9 Govt</stp>
        <stp>IDX_RATIO</stp>
        <stp>2/8/2008</stp>
        <stp>2/8/2008</stp>
        <stp>[Fixed Income  Prices 2004-2009.xlsx]TIPS!R416C80</stp>
        <tr r="CB416" s="1"/>
      </tp>
      <tp>
        <v>1.10059</v>
        <stp/>
        <stp>##V3_BDHV12</stp>
        <stp>912828DH0 Govt</stp>
        <stp>IDX_RATIO</stp>
        <stp>2/6/2008</stp>
        <stp>2/6/2008</stp>
        <stp>[Fixed Income  Prices 2004-2009.xlsx]TIPS!R801C68</stp>
        <tr r="BP801" s="1"/>
      </tp>
      <tp>
        <v>1.10057</v>
        <stp/>
        <stp>##V3_BDHV12</stp>
        <stp>912828DH0 Govt</stp>
        <stp>IDX_RATIO</stp>
        <stp>2/7/2008</stp>
        <stp>2/7/2008</stp>
        <stp>[Fixed Income  Prices 2004-2009.xlsx]TIPS!R802C68</stp>
        <tr r="BP802" s="1"/>
      </tp>
      <tp>
        <v>1.0422100000000001</v>
        <stp/>
        <stp>##V3_BDHV12</stp>
        <stp>912828GD6 Govt</stp>
        <stp>IDX_RATIO</stp>
        <stp>2/1/2008</stp>
        <stp>2/1/2008</stp>
        <stp>[Fixed Income  Prices 2004-2009.xlsx]TIPS!R281C84</stp>
        <tr r="CF281" s="1"/>
      </tp>
      <tp>
        <v>1.0421400000000001</v>
        <stp/>
        <stp>##V3_BDHV12</stp>
        <stp>912828GD6 Govt</stp>
        <stp>IDX_RATIO</stp>
        <stp>2/4/2008</stp>
        <stp>2/4/2008</stp>
        <stp>[Fixed Income  Prices 2004-2009.xlsx]TIPS!R282C84</stp>
        <tr r="CF282" s="1"/>
      </tp>
      <tp>
        <v>1.0421100000000001</v>
        <stp/>
        <stp>##V3_BDHV12</stp>
        <stp>912828GD6 Govt</stp>
        <stp>IDX_RATIO</stp>
        <stp>2/5/2008</stp>
        <stp>2/5/2008</stp>
        <stp>[Fixed Income  Prices 2004-2009.xlsx]TIPS!R283C84</stp>
        <tr r="CF283" s="1"/>
      </tp>
      <tp>
        <v>1.04209</v>
        <stp/>
        <stp>##V3_BDHV12</stp>
        <stp>912828GD6 Govt</stp>
        <stp>IDX_RATIO</stp>
        <stp>2/6/2008</stp>
        <stp>2/6/2008</stp>
        <stp>[Fixed Income  Prices 2004-2009.xlsx]TIPS!R284C84</stp>
        <tr r="CF284" s="1"/>
      </tp>
      <tp>
        <v>1.0420700000000001</v>
        <stp/>
        <stp>##V3_BDHV12</stp>
        <stp>912828GD6 Govt</stp>
        <stp>IDX_RATIO</stp>
        <stp>2/7/2008</stp>
        <stp>2/7/2008</stp>
        <stp>[Fixed Income  Prices 2004-2009.xlsx]TIPS!R285C84</stp>
        <tr r="CF285" s="1"/>
      </tp>
      <tp>
        <v>1.0420400000000001</v>
        <stp/>
        <stp>##V3_BDHV12</stp>
        <stp>912828GD6 Govt</stp>
        <stp>IDX_RATIO</stp>
        <stp>2/8/2008</stp>
        <stp>2/8/2008</stp>
        <stp>[Fixed Income  Prices 2004-2009.xlsx]TIPS!R286C84</stp>
        <tr r="CF286" s="1"/>
      </tp>
      <tp>
        <v>1.1148400000000001</v>
        <stp/>
        <stp>##V3_BDHV12</stp>
        <stp>912828CP3 Govt</stp>
        <stp>IDX_RATIO</stp>
        <stp>2/8/2008</stp>
        <stp>2/8/2008</stp>
        <stp>[Fixed Income  Prices 2004-2009.xlsx]TIPS!R928C64</stp>
        <tr r="BL928" s="1"/>
      </tp>
      <tp>
        <v>1.1148899999999999</v>
        <stp/>
        <stp>##V3_BDHV12</stp>
        <stp>912828CP3 Govt</stp>
        <stp>IDX_RATIO</stp>
        <stp>2/6/2008</stp>
        <stp>2/6/2008</stp>
        <stp>[Fixed Income  Prices 2004-2009.xlsx]TIPS!R926C64</stp>
        <tr r="BL926" s="1"/>
      </tp>
      <tp>
        <v>1.11486</v>
        <stp/>
        <stp>##V3_BDHV12</stp>
        <stp>912828CP3 Govt</stp>
        <stp>IDX_RATIO</stp>
        <stp>2/7/2008</stp>
        <stp>2/7/2008</stp>
        <stp>[Fixed Income  Prices 2004-2009.xlsx]TIPS!R927C64</stp>
        <tr r="BL927" s="1"/>
      </tp>
      <tp>
        <v>1.11494</v>
        <stp/>
        <stp>##V3_BDHV12</stp>
        <stp>912828CP3 Govt</stp>
        <stp>IDX_RATIO</stp>
        <stp>2/4/2008</stp>
        <stp>2/4/2008</stp>
        <stp>[Fixed Income  Prices 2004-2009.xlsx]TIPS!R924C64</stp>
        <tr r="BL924" s="1"/>
      </tp>
      <tp>
        <v>1.1149100000000001</v>
        <stp/>
        <stp>##V3_BDHV12</stp>
        <stp>912828CP3 Govt</stp>
        <stp>IDX_RATIO</stp>
        <stp>2/5/2008</stp>
        <stp>2/5/2008</stp>
        <stp>[Fixed Income  Prices 2004-2009.xlsx]TIPS!R925C64</stp>
        <tr r="BL925" s="1"/>
      </tp>
      <tp>
        <v>1.1150199999999999</v>
        <stp/>
        <stp>##V3_BDHV12</stp>
        <stp>912828CP3 Govt</stp>
        <stp>IDX_RATIO</stp>
        <stp>2/1/2008</stp>
        <stp>2/1/2008</stp>
        <stp>[Fixed Income  Prices 2004-2009.xlsx]TIPS!R923C64</stp>
        <tr r="BL923" s="1"/>
      </tp>
      <tp>
        <v>1.16876</v>
        <stp/>
        <stp>##V3_BDHV12</stp>
        <stp>912828AF7 Govt</stp>
        <stp>IDX_RATIO</stp>
        <stp>2/8/2008</stp>
        <stp>2/8/2008</stp>
        <stp>[Fixed Income  Prices 2004-2009.xlsx]TIPS!R928C44</stp>
        <tr r="AR928" s="1"/>
      </tp>
      <tp>
        <v>1.1689499999999999</v>
        <stp/>
        <stp>##V3_BDHV12</stp>
        <stp>912828AF7 Govt</stp>
        <stp>IDX_RATIO</stp>
        <stp>2/1/2008</stp>
        <stp>2/1/2008</stp>
        <stp>[Fixed Income  Prices 2004-2009.xlsx]TIPS!R923C44</stp>
        <tr r="AR923" s="1"/>
      </tp>
      <tp>
        <v>1.1688700000000001</v>
        <stp/>
        <stp>##V3_BDHV12</stp>
        <stp>912828AF7 Govt</stp>
        <stp>IDX_RATIO</stp>
        <stp>2/4/2008</stp>
        <stp>2/4/2008</stp>
        <stp>[Fixed Income  Prices 2004-2009.xlsx]TIPS!R924C44</stp>
        <tr r="AR924" s="1"/>
      </tp>
      <tp>
        <v>1.1688399999999999</v>
        <stp/>
        <stp>##V3_BDHV12</stp>
        <stp>912828AF7 Govt</stp>
        <stp>IDX_RATIO</stp>
        <stp>2/5/2008</stp>
        <stp>2/5/2008</stp>
        <stp>[Fixed Income  Prices 2004-2009.xlsx]TIPS!R925C44</stp>
        <tr r="AR925" s="1"/>
      </tp>
      <tp>
        <v>1.1688099999999999</v>
        <stp/>
        <stp>##V3_BDHV12</stp>
        <stp>912828AF7 Govt</stp>
        <stp>IDX_RATIO</stp>
        <stp>2/6/2008</stp>
        <stp>2/6/2008</stp>
        <stp>[Fixed Income  Prices 2004-2009.xlsx]TIPS!R926C44</stp>
        <tr r="AR926" s="1"/>
      </tp>
      <tp>
        <v>1.16879</v>
        <stp/>
        <stp>##V3_BDHV12</stp>
        <stp>912828AF7 Govt</stp>
        <stp>IDX_RATIO</stp>
        <stp>2/7/2008</stp>
        <stp>2/7/2008</stp>
        <stp>[Fixed Income  Prices 2004-2009.xlsx]TIPS!R927C44</stp>
        <tr r="AR927" s="1"/>
      </tp>
      <tp>
        <v>0.99502999999999997</v>
        <stp/>
        <stp>##V3_BDHV12</stp>
        <stp>912828HW3 Govt</stp>
        <stp>IDX_RATIO</stp>
        <stp>3/4/2009</stp>
        <stp>3/4/2009</stp>
        <stp>[Fixed Income  Prices 2004-2009.xlsx]TIPS!R230C48</stp>
        <tr r="AV230" s="1"/>
      </tp>
      <tp>
        <v>0.99517</v>
        <stp/>
        <stp>##V3_BDHV12</stp>
        <stp>912828HW3 Govt</stp>
        <stp>IDX_RATIO</stp>
        <stp>3/5/2009</stp>
        <stp>3/5/2009</stp>
        <stp>[Fixed Income  Prices 2004-2009.xlsx]TIPS!R231C48</stp>
        <tr r="AV231" s="1"/>
      </tp>
      <tp>
        <v>0.99531000000000003</v>
        <stp/>
        <stp>##V3_BDHV12</stp>
        <stp>912828HW3 Govt</stp>
        <stp>IDX_RATIO</stp>
        <stp>3/6/2009</stp>
        <stp>3/6/2009</stp>
        <stp>[Fixed Income  Prices 2004-2009.xlsx]TIPS!R232C48</stp>
        <tr r="AV232" s="1"/>
      </tp>
      <tp>
        <v>0.99489000000000005</v>
        <stp/>
        <stp>##V3_BDHV12</stp>
        <stp>912828HW3 Govt</stp>
        <stp>IDX_RATIO</stp>
        <stp>3/3/2009</stp>
        <stp>3/3/2009</stp>
        <stp>[Fixed Income  Prices 2004-2009.xlsx]TIPS!R229C48</stp>
        <tr r="AV229" s="1"/>
      </tp>
      <tp>
        <v>0.99475999999999998</v>
        <stp/>
        <stp>##V3_BDHV12</stp>
        <stp>912828HW3 Govt</stp>
        <stp>IDX_RATIO</stp>
        <stp>3/2/2009</stp>
        <stp>3/2/2009</stp>
        <stp>[Fixed Income  Prices 2004-2009.xlsx]TIPS!R228C48</stp>
        <tr r="AV228" s="1"/>
      </tp>
      <tp>
        <v>0.99573</v>
        <stp/>
        <stp>##V3_BDHV12</stp>
        <stp>912828HW3 Govt</stp>
        <stp>IDX_RATIO</stp>
        <stp>3/9/2009</stp>
        <stp>3/9/2009</stp>
        <stp>[Fixed Income  Prices 2004-2009.xlsx]TIPS!R233C48</stp>
        <tr r="AV233" s="1"/>
      </tp>
      <tp>
        <v>1.1373</v>
        <stp/>
        <stp>##V3_BDHV12</stp>
        <stp>912828BW9 Govt</stp>
        <stp>IDX_RATIO</stp>
        <stp>2/8/2008</stp>
        <stp>2/8/2008</stp>
        <stp>[Fixed Income  Prices 2004-2009.xlsx]TIPS!R928C56</stp>
        <tr r="BD928" s="1"/>
      </tp>
      <tp>
        <v>1.01393</v>
        <stp/>
        <stp>##V3_BDHV12</stp>
        <stp>912828GX2 Govt</stp>
        <stp>IDX_RATIO</stp>
        <stp>2/8/2008</stp>
        <stp>2/8/2008</stp>
        <stp>[Fixed Income  Prices 2004-2009.xlsx]TIPS!R156C88</stp>
        <tr r="CJ156" s="1"/>
      </tp>
      <tp>
        <v>1.014</v>
        <stp/>
        <stp>##V3_BDHV12</stp>
        <stp>912828GX2 Govt</stp>
        <stp>IDX_RATIO</stp>
        <stp>2/5/2008</stp>
        <stp>2/5/2008</stp>
        <stp>[Fixed Income  Prices 2004-2009.xlsx]TIPS!R153C88</stp>
        <tr r="CJ153" s="1"/>
      </tp>
      <tp>
        <v>1.0140199999999999</v>
        <stp/>
        <stp>##V3_BDHV12</stp>
        <stp>912828GX2 Govt</stp>
        <stp>IDX_RATIO</stp>
        <stp>2/4/2008</stp>
        <stp>2/4/2008</stp>
        <stp>[Fixed Income  Prices 2004-2009.xlsx]TIPS!R152C88</stp>
        <tr r="CJ152" s="1"/>
      </tp>
      <tp>
        <v>1.13748</v>
        <stp/>
        <stp>##V3_BDHV12</stp>
        <stp>912828BW9 Govt</stp>
        <stp>IDX_RATIO</stp>
        <stp>2/1/2008</stp>
        <stp>2/1/2008</stp>
        <stp>[Fixed Income  Prices 2004-2009.xlsx]TIPS!R923C56</stp>
        <tr r="BD923" s="1"/>
      </tp>
      <tp>
        <v>1.0139499999999999</v>
        <stp/>
        <stp>##V3_BDHV12</stp>
        <stp>912828GX2 Govt</stp>
        <stp>IDX_RATIO</stp>
        <stp>2/7/2008</stp>
        <stp>2/7/2008</stp>
        <stp>[Fixed Income  Prices 2004-2009.xlsx]TIPS!R155C88</stp>
        <tr r="CJ155" s="1"/>
      </tp>
      <tp>
        <v>1.01397</v>
        <stp/>
        <stp>##V3_BDHV12</stp>
        <stp>912828GX2 Govt</stp>
        <stp>IDX_RATIO</stp>
        <stp>2/6/2008</stp>
        <stp>2/6/2008</stp>
        <stp>[Fixed Income  Prices 2004-2009.xlsx]TIPS!R154C88</stp>
        <tr r="CJ154" s="1"/>
      </tp>
      <tp>
        <v>1.1373199999999999</v>
        <stp/>
        <stp>##V3_BDHV12</stp>
        <stp>912828BW9 Govt</stp>
        <stp>IDX_RATIO</stp>
        <stp>2/7/2008</stp>
        <stp>2/7/2008</stp>
        <stp>[Fixed Income  Prices 2004-2009.xlsx]TIPS!R927C56</stp>
        <tr r="BD927" s="1"/>
      </tp>
      <tp>
        <v>1.0140899999999999</v>
        <stp/>
        <stp>##V3_BDHV12</stp>
        <stp>912828GX2 Govt</stp>
        <stp>IDX_RATIO</stp>
        <stp>2/1/2008</stp>
        <stp>2/1/2008</stp>
        <stp>[Fixed Income  Prices 2004-2009.xlsx]TIPS!R151C88</stp>
        <tr r="CJ151" s="1"/>
      </tp>
      <tp>
        <v>1.1373500000000001</v>
        <stp/>
        <stp>##V3_BDHV12</stp>
        <stp>912828BW9 Govt</stp>
        <stp>IDX_RATIO</stp>
        <stp>2/6/2008</stp>
        <stp>2/6/2008</stp>
        <stp>[Fixed Income  Prices 2004-2009.xlsx]TIPS!R926C56</stp>
        <tr r="BD926" s="1"/>
      </tp>
      <tp>
        <v>1.1373800000000001</v>
        <stp/>
        <stp>##V3_BDHV12</stp>
        <stp>912828BW9 Govt</stp>
        <stp>IDX_RATIO</stp>
        <stp>2/5/2008</stp>
        <stp>2/5/2008</stp>
        <stp>[Fixed Income  Prices 2004-2009.xlsx]TIPS!R925C56</stp>
        <tr r="BD925" s="1"/>
      </tp>
      <tp>
        <v>1.1374</v>
        <stp/>
        <stp>##V3_BDHV12</stp>
        <stp>912828BW9 Govt</stp>
        <stp>IDX_RATIO</stp>
        <stp>2/4/2008</stp>
        <stp>2/4/2008</stp>
        <stp>[Fixed Income  Prices 2004-2009.xlsx]TIPS!R924C56</stp>
        <tr r="BD924" s="1"/>
      </tp>
      <tp>
        <v>1.1441699999999999</v>
        <stp/>
        <stp>##V3_BDHV12</stp>
        <stp>912828BD1 Govt</stp>
        <stp>IDX_RATIO</stp>
        <stp>2/8/2008</stp>
        <stp>2/8/2008</stp>
        <stp>[Fixed Income  Prices 2004-2009.xlsx]TIPS!R928C52</stp>
        <tr r="AZ928" s="1"/>
      </tp>
      <tp>
        <v>1.1442700000000001</v>
        <stp/>
        <stp>##V3_BDHV12</stp>
        <stp>912828BD1 Govt</stp>
        <stp>IDX_RATIO</stp>
        <stp>2/4/2008</stp>
        <stp>2/4/2008</stp>
        <stp>[Fixed Income  Prices 2004-2009.xlsx]TIPS!R924C52</stp>
        <tr r="AZ924" s="1"/>
      </tp>
      <tp>
        <v>1.14425</v>
        <stp/>
        <stp>##V3_BDHV12</stp>
        <stp>912828BD1 Govt</stp>
        <stp>IDX_RATIO</stp>
        <stp>2/5/2008</stp>
        <stp>2/5/2008</stp>
        <stp>[Fixed Income  Prices 2004-2009.xlsx]TIPS!R925C52</stp>
        <tr r="AZ925" s="1"/>
      </tp>
      <tp>
        <v>1.14422</v>
        <stp/>
        <stp>##V3_BDHV12</stp>
        <stp>912828BD1 Govt</stp>
        <stp>IDX_RATIO</stp>
        <stp>2/6/2008</stp>
        <stp>2/6/2008</stp>
        <stp>[Fixed Income  Prices 2004-2009.xlsx]TIPS!R926C52</stp>
        <tr r="AZ926" s="1"/>
      </tp>
      <tp>
        <v>1.14419</v>
        <stp/>
        <stp>##V3_BDHV12</stp>
        <stp>912828BD1 Govt</stp>
        <stp>IDX_RATIO</stp>
        <stp>2/7/2008</stp>
        <stp>2/7/2008</stp>
        <stp>[Fixed Income  Prices 2004-2009.xlsx]TIPS!R927C52</stp>
        <tr r="AZ927" s="1"/>
      </tp>
      <tp>
        <v>1.14435</v>
        <stp/>
        <stp>##V3_BDHV12</stp>
        <stp>912828BD1 Govt</stp>
        <stp>IDX_RATIO</stp>
        <stp>2/1/2008</stp>
        <stp>2/1/2008</stp>
        <stp>[Fixed Income  Prices 2004-2009.xlsx]TIPS!R923C52</stp>
        <tr r="AZ923" s="1"/>
      </tp>
      <tp>
        <v>1.0356099999999999</v>
        <stp/>
        <stp>##V3_BDHV12</stp>
        <stp>912828GN4 Govt</stp>
        <stp>IDX_RATIO</stp>
        <stp>2/7/2008</stp>
        <stp>2/7/2008</stp>
        <stp>[Fixed Income  Prices 2004-2009.xlsx]TIPS!R212C40</stp>
        <tr r="AN212" s="1"/>
      </tp>
      <tp>
        <v>1.0356399999999999</v>
        <stp/>
        <stp>##V3_BDHV12</stp>
        <stp>912828GN4 Govt</stp>
        <stp>IDX_RATIO</stp>
        <stp>2/6/2008</stp>
        <stp>2/6/2008</stp>
        <stp>[Fixed Income  Prices 2004-2009.xlsx]TIPS!R211C40</stp>
        <tr r="AN211" s="1"/>
      </tp>
      <tp>
        <v>1.0356799999999999</v>
        <stp/>
        <stp>##V3_BDHV12</stp>
        <stp>912828GN4 Govt</stp>
        <stp>IDX_RATIO</stp>
        <stp>2/4/2008</stp>
        <stp>2/4/2008</stp>
        <stp>[Fixed Income  Prices 2004-2009.xlsx]TIPS!R209C40</stp>
        <tr r="AN209" s="1"/>
      </tp>
      <tp>
        <v>1.03566</v>
        <stp/>
        <stp>##V3_BDHV12</stp>
        <stp>912828GN4 Govt</stp>
        <stp>IDX_RATIO</stp>
        <stp>2/5/2008</stp>
        <stp>2/5/2008</stp>
        <stp>[Fixed Income  Prices 2004-2009.xlsx]TIPS!R210C40</stp>
        <tr r="AN210" s="1"/>
      </tp>
      <tp>
        <v>1.03576</v>
        <stp/>
        <stp>##V3_BDHV12</stp>
        <stp>912828GN4 Govt</stp>
        <stp>IDX_RATIO</stp>
        <stp>2/1/2008</stp>
        <stp>2/1/2008</stp>
        <stp>[Fixed Income  Prices 2004-2009.xlsx]TIPS!R208C40</stp>
        <tr r="AN208" s="1"/>
      </tp>
      <tp>
        <v>1.0587299999999999</v>
        <stp/>
        <stp>##V3_BDHV12</stp>
        <stp>912828FB1 Govt</stp>
        <stp>IDX_RATIO</stp>
        <stp>2/8/2008</stp>
        <stp>2/8/2008</stp>
        <stp>[Fixed Income  Prices 2004-2009.xlsx]TIPS!R473C32</stp>
        <tr r="AF473" s="1"/>
      </tp>
      <tp>
        <v>1.0587500000000001</v>
        <stp/>
        <stp>##V3_BDHV12</stp>
        <stp>912828FB1 Govt</stp>
        <stp>IDX_RATIO</stp>
        <stp>2/7/2008</stp>
        <stp>2/7/2008</stp>
        <stp>[Fixed Income  Prices 2004-2009.xlsx]TIPS!R472C32</stp>
        <tr r="AF472" s="1"/>
      </tp>
      <tp>
        <v>1.05877</v>
        <stp/>
        <stp>##V3_BDHV12</stp>
        <stp>912828FB1 Govt</stp>
        <stp>IDX_RATIO</stp>
        <stp>2/6/2008</stp>
        <stp>2/6/2008</stp>
        <stp>[Fixed Income  Prices 2004-2009.xlsx]TIPS!R471C32</stp>
        <tr r="AF471" s="1"/>
      </tp>
      <tp>
        <v>1.0588200000000001</v>
        <stp/>
        <stp>##V3_BDHV12</stp>
        <stp>912828FB1 Govt</stp>
        <stp>IDX_RATIO</stp>
        <stp>2/4/2008</stp>
        <stp>2/4/2008</stp>
        <stp>[Fixed Income  Prices 2004-2009.xlsx]TIPS!R469C32</stp>
        <tr r="AF469" s="1"/>
      </tp>
      <tp>
        <v>1.0588</v>
        <stp/>
        <stp>##V3_BDHV12</stp>
        <stp>912828FB1 Govt</stp>
        <stp>IDX_RATIO</stp>
        <stp>2/5/2008</stp>
        <stp>2/5/2008</stp>
        <stp>[Fixed Income  Prices 2004-2009.xlsx]TIPS!R470C32</stp>
        <tr r="AF470" s="1"/>
      </tp>
      <tp>
        <v>1.03559</v>
        <stp/>
        <stp>##V3_BDHV12</stp>
        <stp>912828GN4 Govt</stp>
        <stp>IDX_RATIO</stp>
        <stp>2/8/2008</stp>
        <stp>2/8/2008</stp>
        <stp>[Fixed Income  Prices 2004-2009.xlsx]TIPS!R213C40</stp>
        <tr r="AN213" s="1"/>
      </tp>
      <tp>
        <v>1.0589</v>
        <stp/>
        <stp>##V3_BDHV12</stp>
        <stp>912828FB1 Govt</stp>
        <stp>IDX_RATIO</stp>
        <stp>2/1/2008</stp>
        <stp>2/1/2008</stp>
        <stp>[Fixed Income  Prices 2004-2009.xlsx]TIPS!R468C32</stp>
        <tr r="AF468" s="1"/>
      </tp>
      <tp>
        <v>1.0039100000000001</v>
        <stp/>
        <stp>##V3_BDHV12</stp>
        <stp>912828HN3 Govt</stp>
        <stp>IDX_RATIO</stp>
        <stp>3/4/2009</stp>
        <stp>3/4/2009</stp>
        <stp>[Fixed Income  Prices 2004-2009.xlsx]TIPS!R304C92</stp>
        <tr r="CN304" s="1"/>
      </tp>
      <tp>
        <v>1.00406</v>
        <stp/>
        <stp>##V3_BDHV12</stp>
        <stp>912828HN3 Govt</stp>
        <stp>IDX_RATIO</stp>
        <stp>3/5/2009</stp>
        <stp>3/5/2009</stp>
        <stp>[Fixed Income  Prices 2004-2009.xlsx]TIPS!R305C92</stp>
        <tr r="CN305" s="1"/>
      </tp>
      <tp>
        <v>1.0042</v>
        <stp/>
        <stp>##V3_BDHV12</stp>
        <stp>912828HN3 Govt</stp>
        <stp>IDX_RATIO</stp>
        <stp>3/6/2009</stp>
        <stp>3/6/2009</stp>
        <stp>[Fixed Income  Prices 2004-2009.xlsx]TIPS!R306C92</stp>
        <tr r="CN306" s="1"/>
      </tp>
      <tp>
        <v>1.0603400000000001</v>
        <stp/>
        <stp>##V3_BDHV12</stp>
        <stp>912828FB1 Govt</stp>
        <stp>IDX_RATIO</stp>
        <stp>3/9/2009</stp>
        <stp>3/9/2009</stp>
        <stp>[Fixed Income  Prices 2004-2009.xlsx]TIPS!R754C32</stp>
        <tr r="AF754" s="1"/>
      </tp>
      <tp>
        <v>0.97599999999999998</v>
        <stp/>
        <stp>##V3_BDHV12</stp>
        <stp>912828JE1 Govt</stp>
        <stp>IDX_RATIO</stp>
        <stp>3/9/2009</stp>
        <stp>3/9/2009</stp>
        <stp>[Fixed Income  Prices 2004-2009.xlsx]TIPS!R176C96</stp>
        <tr r="CR176" s="1"/>
      </tp>
      <tp>
        <v>1.00363</v>
        <stp/>
        <stp>##V3_BDHV12</stp>
        <stp>912828HN3 Govt</stp>
        <stp>IDX_RATIO</stp>
        <stp>3/2/2009</stp>
        <stp>3/2/2009</stp>
        <stp>[Fixed Income  Prices 2004-2009.xlsx]TIPS!R302C92</stp>
        <tr r="CN302" s="1"/>
      </tp>
      <tp>
        <v>1.0037700000000001</v>
        <stp/>
        <stp>##V3_BDHV12</stp>
        <stp>912828HN3 Govt</stp>
        <stp>IDX_RATIO</stp>
        <stp>3/3/2009</stp>
        <stp>3/3/2009</stp>
        <stp>[Fixed Income  Prices 2004-2009.xlsx]TIPS!R303C92</stp>
        <tr r="CN303" s="1"/>
      </tp>
      <tp>
        <v>1.05975</v>
        <stp/>
        <stp>##V3_BDHV12</stp>
        <stp>912828FB1 Govt</stp>
        <stp>IDX_RATIO</stp>
        <stp>3/5/2009</stp>
        <stp>3/5/2009</stp>
        <stp>[Fixed Income  Prices 2004-2009.xlsx]TIPS!R752C32</stp>
        <tr r="AF752" s="1"/>
      </tp>
      <tp>
        <v>0.97531000000000001</v>
        <stp/>
        <stp>##V3_BDHV12</stp>
        <stp>912828JE1 Govt</stp>
        <stp>IDX_RATIO</stp>
        <stp>3/4/2009</stp>
        <stp>3/4/2009</stp>
        <stp>[Fixed Income  Prices 2004-2009.xlsx]TIPS!R173C96</stp>
        <tr r="CR173" s="1"/>
      </tp>
      <tp>
        <v>1.0596000000000001</v>
        <stp/>
        <stp>##V3_BDHV12</stp>
        <stp>912828FB1 Govt</stp>
        <stp>IDX_RATIO</stp>
        <stp>3/4/2009</stp>
        <stp>3/4/2009</stp>
        <stp>[Fixed Income  Prices 2004-2009.xlsx]TIPS!R751C32</stp>
        <tr r="AF751" s="1"/>
      </tp>
      <tp>
        <v>0.97545000000000004</v>
        <stp/>
        <stp>##V3_BDHV12</stp>
        <stp>912828JE1 Govt</stp>
        <stp>IDX_RATIO</stp>
        <stp>3/5/2009</stp>
        <stp>3/5/2009</stp>
        <stp>[Fixed Income  Prices 2004-2009.xlsx]TIPS!R174C96</stp>
        <tr r="CR174" s="1"/>
      </tp>
      <tp>
        <v>0.97558999999999996</v>
        <stp/>
        <stp>##V3_BDHV12</stp>
        <stp>912828JE1 Govt</stp>
        <stp>IDX_RATIO</stp>
        <stp>3/6/2009</stp>
        <stp>3/6/2009</stp>
        <stp>[Fixed Income  Prices 2004-2009.xlsx]TIPS!R175C96</stp>
        <tr r="CR175" s="1"/>
      </tp>
      <tp>
        <v>1.0599000000000001</v>
        <stp/>
        <stp>##V3_BDHV12</stp>
        <stp>912828FB1 Govt</stp>
        <stp>IDX_RATIO</stp>
        <stp>3/6/2009</stp>
        <stp>3/6/2009</stp>
        <stp>[Fixed Income  Prices 2004-2009.xlsx]TIPS!R753C32</stp>
        <tr r="AF753" s="1"/>
      </tp>
      <tp>
        <v>1.0046200000000001</v>
        <stp/>
        <stp>##V3_BDHV12</stp>
        <stp>912828HN3 Govt</stp>
        <stp>IDX_RATIO</stp>
        <stp>3/9/2009</stp>
        <stp>3/9/2009</stp>
        <stp>[Fixed Income  Prices 2004-2009.xlsx]TIPS!R307C92</stp>
        <tr r="CN307" s="1"/>
      </tp>
      <tp>
        <v>1.0592999999999999</v>
        <stp/>
        <stp>##V3_BDHV12</stp>
        <stp>912828FB1 Govt</stp>
        <stp>IDX_RATIO</stp>
        <stp>3/2/2009</stp>
        <stp>3/2/2009</stp>
        <stp>[Fixed Income  Prices 2004-2009.xlsx]TIPS!R749C32</stp>
        <tr r="AF749" s="1"/>
      </tp>
      <tp>
        <v>1.05945</v>
        <stp/>
        <stp>##V3_BDHV12</stp>
        <stp>912828FB1 Govt</stp>
        <stp>IDX_RATIO</stp>
        <stp>3/3/2009</stp>
        <stp>3/3/2009</stp>
        <stp>[Fixed Income  Prices 2004-2009.xlsx]TIPS!R750C32</stp>
        <tr r="AF750" s="1"/>
      </tp>
      <tp>
        <v>0.97504000000000002</v>
        <stp/>
        <stp>##V3_BDHV12</stp>
        <stp>912828JE1 Govt</stp>
        <stp>IDX_RATIO</stp>
        <stp>3/2/2009</stp>
        <stp>3/2/2009</stp>
        <stp>[Fixed Income  Prices 2004-2009.xlsx]TIPS!R171C96</stp>
        <tr r="CR171" s="1"/>
      </tp>
      <tp>
        <v>0.97518000000000005</v>
        <stp/>
        <stp>##V3_BDHV12</stp>
        <stp>912828JE1 Govt</stp>
        <stp>IDX_RATIO</stp>
        <stp>3/3/2009</stp>
        <stp>3/3/2009</stp>
        <stp>[Fixed Income  Prices 2004-2009.xlsx]TIPS!R172C96</stp>
        <tr r="CR172" s="1"/>
      </tp>
      <tp>
        <v>1.1007199999999999</v>
        <stp/>
        <stp>##V3_BDHV12</stp>
        <stp>912828DH0 Govt</stp>
        <stp>IDX_RATIO</stp>
        <stp>2/1/2008</stp>
        <stp>2/1/2008</stp>
        <stp>[Fixed Income  Prices 2004-2009.xlsx]TIPS!R798C68</stp>
        <tr r="BP798" s="1"/>
      </tp>
      <tp>
        <v>1.1006400000000001</v>
        <stp/>
        <stp>##V3_BDHV12</stp>
        <stp>912828DH0 Govt</stp>
        <stp>IDX_RATIO</stp>
        <stp>2/4/2008</stp>
        <stp>2/4/2008</stp>
        <stp>[Fixed Income  Prices 2004-2009.xlsx]TIPS!R799C68</stp>
        <tr r="BP799" s="1"/>
      </tp>
      <tp>
        <v>1.0803700000000001</v>
        <stp/>
        <stp>##V3_BDHV12</stp>
        <stp>912828EA4 Govt</stp>
        <stp>IDX_RATIO</stp>
        <stp>2/8/2008</stp>
        <stp>2/8/2008</stp>
        <stp>[Fixed Income  Prices 2004-2009.xlsx]TIPS!R674C72</stp>
        <tr r="BT674" s="1"/>
      </tp>
      <tp>
        <v>1.08047</v>
        <stp/>
        <stp>##V3_BDHV12</stp>
        <stp>912828EA4 Govt</stp>
        <stp>IDX_RATIO</stp>
        <stp>2/4/2008</stp>
        <stp>2/4/2008</stp>
        <stp>[Fixed Income  Prices 2004-2009.xlsx]TIPS!R670C72</stp>
        <tr r="BT670" s="1"/>
      </tp>
      <tp>
        <v>1.0804499999999999</v>
        <stp/>
        <stp>##V3_BDHV12</stp>
        <stp>912828EA4 Govt</stp>
        <stp>IDX_RATIO</stp>
        <stp>2/5/2008</stp>
        <stp>2/5/2008</stp>
        <stp>[Fixed Income  Prices 2004-2009.xlsx]TIPS!R671C72</stp>
        <tr r="BT671" s="1"/>
      </tp>
      <tp>
        <v>1.0804199999999999</v>
        <stp/>
        <stp>##V3_BDHV12</stp>
        <stp>912828EA4 Govt</stp>
        <stp>IDX_RATIO</stp>
        <stp>2/6/2008</stp>
        <stp>2/6/2008</stp>
        <stp>[Fixed Income  Prices 2004-2009.xlsx]TIPS!R672C72</stp>
        <tr r="BT672" s="1"/>
      </tp>
      <tp>
        <v>1.0804</v>
        <stp/>
        <stp>##V3_BDHV12</stp>
        <stp>912828EA4 Govt</stp>
        <stp>IDX_RATIO</stp>
        <stp>2/7/2008</stp>
        <stp>2/7/2008</stp>
        <stp>[Fixed Income  Prices 2004-2009.xlsx]TIPS!R673C72</stp>
        <tr r="BT673" s="1"/>
      </tp>
      <tp>
        <v>1.0805499999999999</v>
        <stp/>
        <stp>##V3_BDHV12</stp>
        <stp>912828EA4 Govt</stp>
        <stp>IDX_RATIO</stp>
        <stp>2/1/2008</stp>
        <stp>2/1/2008</stp>
        <stp>[Fixed Income  Prices 2004-2009.xlsx]TIPS!R669C72</stp>
        <tr r="BT669" s="1"/>
      </tp>
      <tp>
        <v>1.0587800000000001</v>
        <stp/>
        <stp>##V3_BDHV12</stp>
        <stp>912828ET3 Govt</stp>
        <stp>IDX_RATIO</stp>
        <stp>2/8/2008</stp>
        <stp>2/8/2008</stp>
        <stp>[Fixed Income  Prices 2004-2009.xlsx]TIPS!R546C76</stp>
        <tr r="BX546" s="1"/>
      </tp>
      <tp>
        <v>1.0588200000000001</v>
        <stp/>
        <stp>##V3_BDHV12</stp>
        <stp>912828ET3 Govt</stp>
        <stp>IDX_RATIO</stp>
        <stp>2/6/2008</stp>
        <stp>2/6/2008</stp>
        <stp>[Fixed Income  Prices 2004-2009.xlsx]TIPS!R544C76</stp>
        <tr r="BX544" s="1"/>
      </tp>
      <tp>
        <v>1.0588</v>
        <stp/>
        <stp>##V3_BDHV12</stp>
        <stp>912828ET3 Govt</stp>
        <stp>IDX_RATIO</stp>
        <stp>2/7/2008</stp>
        <stp>2/7/2008</stp>
        <stp>[Fixed Income  Prices 2004-2009.xlsx]TIPS!R545C76</stp>
        <tr r="BX545" s="1"/>
      </tp>
      <tp>
        <v>1.05887</v>
        <stp/>
        <stp>##V3_BDHV12</stp>
        <stp>912828ET3 Govt</stp>
        <stp>IDX_RATIO</stp>
        <stp>2/4/2008</stp>
        <stp>2/4/2008</stp>
        <stp>[Fixed Income  Prices 2004-2009.xlsx]TIPS!R542C76</stp>
        <tr r="BX542" s="1"/>
      </tp>
      <tp>
        <v>1.0588500000000001</v>
        <stp/>
        <stp>##V3_BDHV12</stp>
        <stp>912828ET3 Govt</stp>
        <stp>IDX_RATIO</stp>
        <stp>2/5/2008</stp>
        <stp>2/5/2008</stp>
        <stp>[Fixed Income  Prices 2004-2009.xlsx]TIPS!R543C76</stp>
        <tr r="BX543" s="1"/>
      </tp>
      <tp>
        <v>1.0589500000000001</v>
        <stp/>
        <stp>##V3_BDHV12</stp>
        <stp>912828ET3 Govt</stp>
        <stp>IDX_RATIO</stp>
        <stp>2/1/2008</stp>
        <stp>2/1/2008</stp>
        <stp>[Fixed Income  Prices 2004-2009.xlsx]TIPS!R541C76</stp>
        <tr r="BX541" s="1"/>
      </tp>
      <tp>
        <v>1.0371699999999999</v>
        <stp/>
        <stp>##V3_BDHV12</stp>
        <stp>912828GN4 Govt</stp>
        <stp>IDX_RATIO</stp>
        <stp>3/9/2009</stp>
        <stp>3/9/2009</stp>
        <stp>[Fixed Income  Prices 2004-2009.xlsx]TIPS!R494C40</stp>
        <tr r="AN494" s="1"/>
      </tp>
      <tp>
        <v>1.0367299999999999</v>
        <stp/>
        <stp>##V3_BDHV12</stp>
        <stp>912828GN4 Govt</stp>
        <stp>IDX_RATIO</stp>
        <stp>3/6/2009</stp>
        <stp>3/6/2009</stp>
        <stp>[Fixed Income  Prices 2004-2009.xlsx]TIPS!R493C40</stp>
        <tr r="AN493" s="1"/>
      </tp>
      <tp>
        <v>1.0365899999999999</v>
        <stp/>
        <stp>##V3_BDHV12</stp>
        <stp>912828GN4 Govt</stp>
        <stp>IDX_RATIO</stp>
        <stp>3/5/2009</stp>
        <stp>3/5/2009</stp>
        <stp>[Fixed Income  Prices 2004-2009.xlsx]TIPS!R492C40</stp>
        <tr r="AN492" s="1"/>
      </tp>
      <tp>
        <v>1.03644</v>
        <stp/>
        <stp>##V3_BDHV12</stp>
        <stp>912828GN4 Govt</stp>
        <stp>IDX_RATIO</stp>
        <stp>3/4/2009</stp>
        <stp>3/4/2009</stp>
        <stp>[Fixed Income  Prices 2004-2009.xlsx]TIPS!R491C40</stp>
        <tr r="AN491" s="1"/>
      </tp>
      <tp>
        <v>1.0361499999999999</v>
        <stp/>
        <stp>##V3_BDHV12</stp>
        <stp>912828GN4 Govt</stp>
        <stp>IDX_RATIO</stp>
        <stp>3/2/2009</stp>
        <stp>3/2/2009</stp>
        <stp>[Fixed Income  Prices 2004-2009.xlsx]TIPS!R489C40</stp>
        <tr r="AN489" s="1"/>
      </tp>
      <tp>
        <v>1.0363</v>
        <stp/>
        <stp>##V3_BDHV12</stp>
        <stp>912828GN4 Govt</stp>
        <stp>IDX_RATIO</stp>
        <stp>3/3/2009</stp>
        <stp>3/3/2009</stp>
        <stp>[Fixed Income  Prices 2004-2009.xlsx]TIPS!R490C40</stp>
        <tr r="AN490" s="1"/>
      </tp>
      <tp t="e">
        <v>#N/A</v>
        <stp/>
        <stp>##V3_BDHV12</stp>
        <stp>912833QB Govt</stp>
        <stp>YLD_YTM_ASK</stp>
        <stp>20071102</stp>
        <stp>20080201</stp>
        <stp>[Fixed Income  Prices 2004-2009.xlsx]STRIP Yield Curve!R95C13</stp>
        <stp>Days=N</stp>
        <stp>Fill=B</stp>
        <stp>Sort=D</stp>
        <stp>Per=cW</stp>
        <stp>Dts=H</stp>
        <stp>cols=1;rows=14</stp>
        <tr r="M95" s="4"/>
      </tp>
      <tp>
        <v>1.20383</v>
        <stp/>
        <stp>##V3_BDHV12</stp>
        <stp>9128274Y5 Govt</stp>
        <stp>IDX_RATIO</stp>
        <stp>2/7/2006</stp>
        <stp>2/7/2006</stp>
        <stp>[Fixed Income  Prices 2004-2009.xlsx]TIPS!R405C16</stp>
        <tr r="P405" s="1"/>
      </tp>
      <tp>
        <v>1.20401</v>
        <stp/>
        <stp>##V3_BDHV12</stp>
        <stp>9128274Y5 Govt</stp>
        <stp>IDX_RATIO</stp>
        <stp>2/6/2006</stp>
        <stp>2/6/2006</stp>
        <stp>[Fixed Income  Prices 2004-2009.xlsx]TIPS!R404C16</stp>
        <tr r="P404" s="1"/>
      </tp>
      <tp>
        <v>1.2045300000000001</v>
        <stp/>
        <stp>##V3_BDHV12</stp>
        <stp>9128274Y5 Govt</stp>
        <stp>IDX_RATIO</stp>
        <stp>2/3/2006</stp>
        <stp>2/3/2006</stp>
        <stp>[Fixed Income  Prices 2004-2009.xlsx]TIPS!R403C16</stp>
        <tr r="P403" s="1"/>
      </tp>
      <tp>
        <v>1.2046999999999999</v>
        <stp/>
        <stp>##V3_BDHV12</stp>
        <stp>9128274Y5 Govt</stp>
        <stp>IDX_RATIO</stp>
        <stp>2/2/2006</stp>
        <stp>2/2/2006</stp>
        <stp>[Fixed Income  Prices 2004-2009.xlsx]TIPS!R402C16</stp>
        <tr r="P402" s="1"/>
      </tp>
      <tp>
        <v>1.20488</v>
        <stp/>
        <stp>##V3_BDHV12</stp>
        <stp>9128274Y5 Govt</stp>
        <stp>IDX_RATIO</stp>
        <stp>2/1/2006</stp>
        <stp>2/1/2006</stp>
        <stp>[Fixed Income  Prices 2004-2009.xlsx]TIPS!R401C16</stp>
        <tr r="P401" s="1"/>
      </tp>
      <tp>
        <v>1.2034799999999999</v>
        <stp/>
        <stp>##V3_BDHV12</stp>
        <stp>9128274Y5 Govt</stp>
        <stp>IDX_RATIO</stp>
        <stp>2/9/2006</stp>
        <stp>2/9/2006</stp>
        <stp>[Fixed Income  Prices 2004-2009.xlsx]TIPS!R407C16</stp>
        <tr r="P407" s="1"/>
      </tp>
      <tp>
        <v>1.20366</v>
        <stp/>
        <stp>##V3_BDHV12</stp>
        <stp>9128274Y5 Govt</stp>
        <stp>IDX_RATIO</stp>
        <stp>2/8/2006</stp>
        <stp>2/8/2006</stp>
        <stp>[Fixed Income  Prices 2004-2009.xlsx]TIPS!R406C16</stp>
        <tr r="P406" s="1"/>
      </tp>
      <tp>
        <v>1.2001500000000001</v>
        <stp/>
        <stp>##V3_BDHV12</stp>
        <stp>9128275W8 Govt</stp>
        <stp>IDX_RATIO</stp>
        <stp>3/7/2007</stp>
        <stp>3/7/2007</stp>
        <stp>[Fixed Income  Prices 2004-2009.xlsx]TIPS!R686C20</stp>
        <tr r="T686" s="1"/>
      </tp>
      <tp>
        <v>1.13517</v>
        <stp/>
        <stp>##V3_BDHV12</stp>
        <stp>9128276R8 Govt</stp>
        <stp>IDX_RATIO</stp>
        <stp>2/2/2006</stp>
        <stp>2/2/2006</stp>
        <stp>[Fixed Income  Prices 2004-2009.xlsx]TIPS!R402C28</stp>
        <tr r="AB402" s="1"/>
      </tp>
      <tp>
        <v>1.2000299999999999</v>
        <stp/>
        <stp>##V3_BDHV12</stp>
        <stp>9128275W8 Govt</stp>
        <stp>IDX_RATIO</stp>
        <stp>3/6/2007</stp>
        <stp>3/6/2007</stp>
        <stp>[Fixed Income  Prices 2004-2009.xlsx]TIPS!R685C20</stp>
        <tr r="T685" s="1"/>
      </tp>
      <tp>
        <v>1.1350100000000001</v>
        <stp/>
        <stp>##V3_BDHV12</stp>
        <stp>9128276R8 Govt</stp>
        <stp>IDX_RATIO</stp>
        <stp>2/3/2006</stp>
        <stp>2/3/2006</stp>
        <stp>[Fixed Income  Prices 2004-2009.xlsx]TIPS!R403C28</stp>
        <tr r="AB403" s="1"/>
      </tp>
      <tp>
        <v>1.19991</v>
        <stp/>
        <stp>##V3_BDHV12</stp>
        <stp>9128275W8 Govt</stp>
        <stp>IDX_RATIO</stp>
        <stp>3/5/2007</stp>
        <stp>3/5/2007</stp>
        <stp>[Fixed Income  Prices 2004-2009.xlsx]TIPS!R684C20</stp>
        <tr r="T684" s="1"/>
      </tp>
      <tp>
        <v>1.13534</v>
        <stp/>
        <stp>##V3_BDHV12</stp>
        <stp>9128276R8 Govt</stp>
        <stp>IDX_RATIO</stp>
        <stp>2/1/2006</stp>
        <stp>2/1/2006</stp>
        <stp>[Fixed Income  Prices 2004-2009.xlsx]TIPS!R401C28</stp>
        <tr r="AB401" s="1"/>
      </tp>
      <tp>
        <v>1.13452</v>
        <stp/>
        <stp>##V3_BDHV12</stp>
        <stp>9128276R8 Govt</stp>
        <stp>IDX_RATIO</stp>
        <stp>2/6/2006</stp>
        <stp>2/6/2006</stp>
        <stp>[Fixed Income  Prices 2004-2009.xlsx]TIPS!R404C28</stp>
        <tr r="AB404" s="1"/>
      </tp>
      <tp>
        <v>1.13435</v>
        <stp/>
        <stp>##V3_BDHV12</stp>
        <stp>9128276R8 Govt</stp>
        <stp>IDX_RATIO</stp>
        <stp>2/7/2006</stp>
        <stp>2/7/2006</stp>
        <stp>[Fixed Income  Prices 2004-2009.xlsx]TIPS!R405C28</stp>
        <tr r="AB405" s="1"/>
      </tp>
      <tp>
        <v>1.19956</v>
        <stp/>
        <stp>##V3_BDHV12</stp>
        <stp>9128275W8 Govt</stp>
        <stp>IDX_RATIO</stp>
        <stp>3/2/2007</stp>
        <stp>3/2/2007</stp>
        <stp>[Fixed Income  Prices 2004-2009.xlsx]TIPS!R683C20</stp>
        <tr r="T683" s="1"/>
      </tp>
      <tp>
        <v>1.1994400000000001</v>
        <stp/>
        <stp>##V3_BDHV12</stp>
        <stp>9128275W8 Govt</stp>
        <stp>IDX_RATIO</stp>
        <stp>3/1/2007</stp>
        <stp>3/1/2007</stp>
        <stp>[Fixed Income  Prices 2004-2009.xlsx]TIPS!R682C20</stp>
        <tr r="T682" s="1"/>
      </tp>
      <tp>
        <v>1.1817</v>
        <stp/>
        <stp>##V3_BDHV12</stp>
        <stp>9128273T7 Govt</stp>
        <stp>IDX_RATIO</stp>
        <stp>1/4/2005</stp>
        <stp>1/4/2005</stp>
        <stp>[Fixed Income  Prices 2004-2009.xlsx]TIPS!R122C12</stp>
        <tr r="L122" s="1"/>
      </tp>
      <tp>
        <v>1.1817199999999999</v>
        <stp/>
        <stp>##V3_BDHV12</stp>
        <stp>9128273T7 Govt</stp>
        <stp>IDX_RATIO</stp>
        <stp>1/5/2005</stp>
        <stp>1/5/2005</stp>
        <stp>[Fixed Income  Prices 2004-2009.xlsx]TIPS!R123C12</stp>
        <tr r="L123" s="1"/>
      </tp>
      <tp>
        <v>1.18174</v>
        <stp/>
        <stp>##V3_BDHV12</stp>
        <stp>9128273T7 Govt</stp>
        <stp>IDX_RATIO</stp>
        <stp>1/6/2005</stp>
        <stp>1/6/2005</stp>
        <stp>[Fixed Income  Prices 2004-2009.xlsx]TIPS!R124C12</stp>
        <tr r="L124" s="1"/>
      </tp>
      <tp>
        <v>1.13419</v>
        <stp/>
        <stp>##V3_BDHV12</stp>
        <stp>9128276R8 Govt</stp>
        <stp>IDX_RATIO</stp>
        <stp>2/8/2006</stp>
        <stp>2/8/2006</stp>
        <stp>[Fixed Income  Prices 2004-2009.xlsx]TIPS!R406C28</stp>
        <tr r="AB406" s="1"/>
      </tp>
      <tp>
        <v>1.1817599999999999</v>
        <stp/>
        <stp>##V3_BDHV12</stp>
        <stp>9128273T7 Govt</stp>
        <stp>IDX_RATIO</stp>
        <stp>1/7/2005</stp>
        <stp>1/7/2005</stp>
        <stp>[Fixed Income  Prices 2004-2009.xlsx]TIPS!R125C12</stp>
        <tr r="L125" s="1"/>
      </tp>
      <tp>
        <v>1.13402</v>
        <stp/>
        <stp>##V3_BDHV12</stp>
        <stp>9128276R8 Govt</stp>
        <stp>IDX_RATIO</stp>
        <stp>2/9/2006</stp>
        <stp>2/9/2006</stp>
        <stp>[Fixed Income  Prices 2004-2009.xlsx]TIPS!R407C28</stp>
        <tr r="AB407" s="1"/>
      </tp>
      <tp>
        <v>1.2003900000000001</v>
        <stp/>
        <stp>##V3_BDHV12</stp>
        <stp>9128275W8 Govt</stp>
        <stp>IDX_RATIO</stp>
        <stp>3/9/2007</stp>
        <stp>3/9/2007</stp>
        <stp>[Fixed Income  Prices 2004-2009.xlsx]TIPS!R688C20</stp>
        <tr r="T688" s="1"/>
      </tp>
      <tp>
        <v>1.1816800000000001</v>
        <stp/>
        <stp>##V3_BDHV12</stp>
        <stp>9128273T7 Govt</stp>
        <stp>IDX_RATIO</stp>
        <stp>1/3/2005</stp>
        <stp>1/3/2005</stp>
        <stp>[Fixed Income  Prices 2004-2009.xlsx]TIPS!R121C12</stp>
        <tr r="L121" s="1"/>
      </tp>
      <tp>
        <v>1.2002699999999999</v>
        <stp/>
        <stp>##V3_BDHV12</stp>
        <stp>9128275W8 Govt</stp>
        <stp>IDX_RATIO</stp>
        <stp>3/8/2007</stp>
        <stp>3/8/2007</stp>
        <stp>[Fixed Income  Prices 2004-2009.xlsx]TIPS!R687C20</stp>
        <tr r="T687" s="1"/>
      </tp>
      <tp>
        <v>1.1120300000000001</v>
        <stp/>
        <stp>##V3_BDHV12</stp>
        <stp>9128277J5 Govt</stp>
        <stp>IDX_RATIO</stp>
        <stp>2/6/2006</stp>
        <stp>2/6/2006</stp>
        <stp>[Fixed Income  Prices 2004-2009.xlsx]TIPS!R404C36</stp>
        <tr r="AJ404" s="1"/>
      </tp>
      <tp>
        <v>1.1118699999999999</v>
        <stp/>
        <stp>##V3_BDHV12</stp>
        <stp>9128277J5 Govt</stp>
        <stp>IDX_RATIO</stp>
        <stp>2/7/2006</stp>
        <stp>2/7/2006</stp>
        <stp>[Fixed Income  Prices 2004-2009.xlsx]TIPS!R405C36</stp>
        <tr r="AJ405" s="1"/>
      </tp>
      <tp>
        <v>1.11283</v>
        <stp/>
        <stp>##V3_BDHV12</stp>
        <stp>9128277J5 Govt</stp>
        <stp>IDX_RATIO</stp>
        <stp>2/1/2006</stp>
        <stp>2/1/2006</stp>
        <stp>[Fixed Income  Prices 2004-2009.xlsx]TIPS!R401C36</stp>
        <tr r="AJ401" s="1"/>
      </tp>
      <tp>
        <v>1.11267</v>
        <stp/>
        <stp>##V3_BDHV12</stp>
        <stp>9128277J5 Govt</stp>
        <stp>IDX_RATIO</stp>
        <stp>2/2/2006</stp>
        <stp>2/2/2006</stp>
        <stp>[Fixed Income  Prices 2004-2009.xlsx]TIPS!R402C36</stp>
        <tr r="AJ402" s="1"/>
      </tp>
      <tp>
        <v>1.1125099999999999</v>
        <stp/>
        <stp>##V3_BDHV12</stp>
        <stp>9128277J5 Govt</stp>
        <stp>IDX_RATIO</stp>
        <stp>2/3/2006</stp>
        <stp>2/3/2006</stp>
        <stp>[Fixed Income  Prices 2004-2009.xlsx]TIPS!R403C36</stp>
        <tr r="AJ403" s="1"/>
      </tp>
      <tp>
        <v>1.11171</v>
        <stp/>
        <stp>##V3_BDHV12</stp>
        <stp>9128277J5 Govt</stp>
        <stp>IDX_RATIO</stp>
        <stp>2/8/2006</stp>
        <stp>2/8/2006</stp>
        <stp>[Fixed Income  Prices 2004-2009.xlsx]TIPS!R406C36</stp>
        <tr r="AJ406" s="1"/>
      </tp>
      <tp>
        <v>1.11155</v>
        <stp/>
        <stp>##V3_BDHV12</stp>
        <stp>9128277J5 Govt</stp>
        <stp>IDX_RATIO</stp>
        <stp>2/9/2006</stp>
        <stp>2/9/2006</stp>
        <stp>[Fixed Income  Prices 2004-2009.xlsx]TIPS!R407C36</stp>
        <tr r="AJ407" s="1"/>
      </tp>
      <tp>
        <v>1.1602699999999999</v>
        <stp/>
        <stp>##V3_BDHV12</stp>
        <stp>9128276R8 Govt</stp>
        <stp>IDX_RATIO</stp>
        <stp>3/8/2007</stp>
        <stp>3/8/2007</stp>
        <stp>[Fixed Income  Prices 2004-2009.xlsx]TIPS!R687C28</stp>
        <tr r="AB687" s="1"/>
      </tp>
      <tp>
        <v>1.16038</v>
        <stp/>
        <stp>##V3_BDHV12</stp>
        <stp>9128276R8 Govt</stp>
        <stp>IDX_RATIO</stp>
        <stp>3/9/2007</stp>
        <stp>3/9/2007</stp>
        <stp>[Fixed Income  Prices 2004-2009.xlsx]TIPS!R688C28</stp>
        <tr r="AB688" s="1"/>
      </tp>
      <tp>
        <v>1.1731199999999999</v>
        <stp/>
        <stp>##V3_BDHV12</stp>
        <stp>9128275W8 Govt</stp>
        <stp>IDX_RATIO</stp>
        <stp>2/9/2006</stp>
        <stp>2/9/2006</stp>
        <stp>[Fixed Income  Prices 2004-2009.xlsx]TIPS!R407C20</stp>
        <tr r="T407" s="1"/>
      </tp>
      <tp>
        <v>1.1732899999999999</v>
        <stp/>
        <stp>##V3_BDHV12</stp>
        <stp>9128275W8 Govt</stp>
        <stp>IDX_RATIO</stp>
        <stp>2/8/2006</stp>
        <stp>2/8/2006</stp>
        <stp>[Fixed Income  Prices 2004-2009.xlsx]TIPS!R406C20</stp>
        <tr r="T406" s="1"/>
      </tp>
      <tp>
        <v>1.1734599999999999</v>
        <stp/>
        <stp>##V3_BDHV12</stp>
        <stp>9128275W8 Govt</stp>
        <stp>IDX_RATIO</stp>
        <stp>2/7/2006</stp>
        <stp>2/7/2006</stp>
        <stp>[Fixed Income  Prices 2004-2009.xlsx]TIPS!R405C20</stp>
        <tr r="T405" s="1"/>
      </tp>
      <tp>
        <v>1.1595800000000001</v>
        <stp/>
        <stp>##V3_BDHV12</stp>
        <stp>9128276R8 Govt</stp>
        <stp>IDX_RATIO</stp>
        <stp>3/2/2007</stp>
        <stp>3/2/2007</stp>
        <stp>[Fixed Income  Prices 2004-2009.xlsx]TIPS!R683C28</stp>
        <tr r="AB683" s="1"/>
      </tp>
      <tp>
        <v>1.17363</v>
        <stp/>
        <stp>##V3_BDHV12</stp>
        <stp>9128275W8 Govt</stp>
        <stp>IDX_RATIO</stp>
        <stp>2/6/2006</stp>
        <stp>2/6/2006</stp>
        <stp>[Fixed Income  Prices 2004-2009.xlsx]TIPS!R404C20</stp>
        <tr r="T404" s="1"/>
      </tp>
      <tp>
        <v>1.15947</v>
        <stp/>
        <stp>##V3_BDHV12</stp>
        <stp>9128276R8 Govt</stp>
        <stp>IDX_RATIO</stp>
        <stp>3/1/2007</stp>
        <stp>3/1/2007</stp>
        <stp>[Fixed Income  Prices 2004-2009.xlsx]TIPS!R682C28</stp>
        <tr r="AB682" s="1"/>
      </tp>
      <tp>
        <v>1.16004</v>
        <stp/>
        <stp>##V3_BDHV12</stp>
        <stp>9128276R8 Govt</stp>
        <stp>IDX_RATIO</stp>
        <stp>3/6/2007</stp>
        <stp>3/6/2007</stp>
        <stp>[Fixed Income  Prices 2004-2009.xlsx]TIPS!R685C28</stp>
        <tr r="AB685" s="1"/>
      </tp>
      <tp>
        <v>1.17414</v>
        <stp/>
        <stp>##V3_BDHV12</stp>
        <stp>9128275W8 Govt</stp>
        <stp>IDX_RATIO</stp>
        <stp>2/3/2006</stp>
        <stp>2/3/2006</stp>
        <stp>[Fixed Income  Prices 2004-2009.xlsx]TIPS!R403C20</stp>
        <tr r="T403" s="1"/>
      </tp>
      <tp>
        <v>1.17431</v>
        <stp/>
        <stp>##V3_BDHV12</stp>
        <stp>9128275W8 Govt</stp>
        <stp>IDX_RATIO</stp>
        <stp>2/2/2006</stp>
        <stp>2/2/2006</stp>
        <stp>[Fixed Income  Prices 2004-2009.xlsx]TIPS!R402C20</stp>
        <tr r="T402" s="1"/>
      </tp>
      <tp>
        <v>1.16015</v>
        <stp/>
        <stp>##V3_BDHV12</stp>
        <stp>9128276R8 Govt</stp>
        <stp>IDX_RATIO</stp>
        <stp>3/7/2007</stp>
        <stp>3/7/2007</stp>
        <stp>[Fixed Income  Prices 2004-2009.xlsx]TIPS!R686C28</stp>
        <tr r="AB686" s="1"/>
      </tp>
      <tp>
        <v>1.17448</v>
        <stp/>
        <stp>##V3_BDHV12</stp>
        <stp>9128275W8 Govt</stp>
        <stp>IDX_RATIO</stp>
        <stp>2/1/2006</stp>
        <stp>2/1/2006</stp>
        <stp>[Fixed Income  Prices 2004-2009.xlsx]TIPS!R401C20</stp>
        <tr r="T401" s="1"/>
      </tp>
      <tp>
        <v>1.1599299999999999</v>
        <stp/>
        <stp>##V3_BDHV12</stp>
        <stp>9128276R8 Govt</stp>
        <stp>IDX_RATIO</stp>
        <stp>3/5/2007</stp>
        <stp>3/5/2007</stp>
        <stp>[Fixed Income  Prices 2004-2009.xlsx]TIPS!R684C28</stp>
        <tr r="AB684" s="1"/>
      </tp>
      <tp>
        <v>1.13727</v>
        <stp/>
        <stp>##V3_BDHV12</stp>
        <stp>9128277J5 Govt</stp>
        <stp>IDX_RATIO</stp>
        <stp>3/8/2007</stp>
        <stp>3/8/2007</stp>
        <stp>[Fixed Income  Prices 2004-2009.xlsx]TIPS!R687C36</stp>
        <tr r="AJ687" s="1"/>
      </tp>
      <tp>
        <v>1.1373800000000001</v>
        <stp/>
        <stp>##V3_BDHV12</stp>
        <stp>9128277J5 Govt</stp>
        <stp>IDX_RATIO</stp>
        <stp>3/9/2007</stp>
        <stp>3/9/2007</stp>
        <stp>[Fixed Income  Prices 2004-2009.xlsx]TIPS!R688C36</stp>
        <tr r="AJ688" s="1"/>
      </tp>
      <tp>
        <v>1.1369400000000001</v>
        <stp/>
        <stp>##V3_BDHV12</stp>
        <stp>9128277J5 Govt</stp>
        <stp>IDX_RATIO</stp>
        <stp>3/5/2007</stp>
        <stp>3/5/2007</stp>
        <stp>[Fixed Income  Prices 2004-2009.xlsx]TIPS!R684C36</stp>
        <tr r="AJ684" s="1"/>
      </tp>
      <tp>
        <v>1.1370499999999999</v>
        <stp/>
        <stp>##V3_BDHV12</stp>
        <stp>9128277J5 Govt</stp>
        <stp>IDX_RATIO</stp>
        <stp>3/6/2007</stp>
        <stp>3/6/2007</stp>
        <stp>[Fixed Income  Prices 2004-2009.xlsx]TIPS!R685C36</stp>
        <tr r="AJ685" s="1"/>
      </tp>
      <tp>
        <v>1.1371599999999999</v>
        <stp/>
        <stp>##V3_BDHV12</stp>
        <stp>9128277J5 Govt</stp>
        <stp>IDX_RATIO</stp>
        <stp>3/7/2007</stp>
        <stp>3/7/2007</stp>
        <stp>[Fixed Income  Prices 2004-2009.xlsx]TIPS!R686C36</stp>
        <tr r="AJ686" s="1"/>
      </tp>
      <tp>
        <v>1.13649</v>
        <stp/>
        <stp>##V3_BDHV12</stp>
        <stp>9128277J5 Govt</stp>
        <stp>IDX_RATIO</stp>
        <stp>3/1/2007</stp>
        <stp>3/1/2007</stp>
        <stp>[Fixed Income  Prices 2004-2009.xlsx]TIPS!R682C36</stp>
        <tr r="AJ682" s="1"/>
      </tp>
      <tp>
        <v>1.1366000000000001</v>
        <stp/>
        <stp>##V3_BDHV12</stp>
        <stp>9128277J5 Govt</stp>
        <stp>IDX_RATIO</stp>
        <stp>3/2/2007</stp>
        <stp>3/2/2007</stp>
        <stp>[Fixed Income  Prices 2004-2009.xlsx]TIPS!R683C36</stp>
        <tr r="AJ683" s="1"/>
      </tp>
      <tp>
        <v>1.23146</v>
        <stp/>
        <stp>##V3_BDHV12</stp>
        <stp>9128274Y5 Govt</stp>
        <stp>IDX_RATIO</stp>
        <stp>3/9/2007</stp>
        <stp>3/9/2007</stp>
        <stp>[Fixed Income  Prices 2004-2009.xlsx]TIPS!R688C16</stp>
        <tr r="P688" s="1"/>
      </tp>
      <tp>
        <v>1.2313399999999999</v>
        <stp/>
        <stp>##V3_BDHV12</stp>
        <stp>9128274Y5 Govt</stp>
        <stp>IDX_RATIO</stp>
        <stp>3/8/2007</stp>
        <stp>3/8/2007</stp>
        <stp>[Fixed Income  Prices 2004-2009.xlsx]TIPS!R687C16</stp>
        <tr r="P687" s="1"/>
      </tp>
      <tp>
        <v>1.2312099999999999</v>
        <stp/>
        <stp>##V3_BDHV12</stp>
        <stp>9128274Y5 Govt</stp>
        <stp>IDX_RATIO</stp>
        <stp>3/7/2007</stp>
        <stp>3/7/2007</stp>
        <stp>[Fixed Income  Prices 2004-2009.xlsx]TIPS!R686C16</stp>
        <tr r="P686" s="1"/>
      </tp>
      <tp>
        <v>1.23109</v>
        <stp/>
        <stp>##V3_BDHV12</stp>
        <stp>9128274Y5 Govt</stp>
        <stp>IDX_RATIO</stp>
        <stp>3/6/2007</stp>
        <stp>3/6/2007</stp>
        <stp>[Fixed Income  Prices 2004-2009.xlsx]TIPS!R685C16</stp>
        <tr r="P685" s="1"/>
      </tp>
      <tp>
        <v>1.2309700000000001</v>
        <stp/>
        <stp>##V3_BDHV12</stp>
        <stp>9128274Y5 Govt</stp>
        <stp>IDX_RATIO</stp>
        <stp>3/5/2007</stp>
        <stp>3/5/2007</stp>
        <stp>[Fixed Income  Prices 2004-2009.xlsx]TIPS!R684C16</stp>
        <tr r="P684" s="1"/>
      </tp>
      <tp>
        <v>1.23061</v>
        <stp/>
        <stp>##V3_BDHV12</stp>
        <stp>9128274Y5 Govt</stp>
        <stp>IDX_RATIO</stp>
        <stp>3/2/2007</stp>
        <stp>3/2/2007</stp>
        <stp>[Fixed Income  Prices 2004-2009.xlsx]TIPS!R683C16</stp>
        <tr r="P683" s="1"/>
      </tp>
      <tp>
        <v>1.2304900000000001</v>
        <stp/>
        <stp>##V3_BDHV12</stp>
        <stp>9128274Y5 Govt</stp>
        <stp>IDX_RATIO</stp>
        <stp>3/1/2007</stp>
        <stp>3/1/2007</stp>
        <stp>[Fixed Income  Prices 2004-2009.xlsx]TIPS!R682C16</stp>
        <tr r="P682" s="1"/>
      </tp>
      <tp>
        <v>1.24973</v>
        <stp/>
        <stp>##V3_BDHV12</stp>
        <stp>9128273T7 Govt</stp>
        <stp>IDX_RATIO</stp>
        <stp>3/6/2007</stp>
        <stp>3/6/2007</stp>
        <stp>[Fixed Income  Prices 2004-2009.xlsx]TIPS!R685C12</stp>
        <tr r="L685" s="1"/>
      </tp>
      <tp>
        <v>1.2498499999999999</v>
        <stp/>
        <stp>##V3_BDHV12</stp>
        <stp>9128273T7 Govt</stp>
        <stp>IDX_RATIO</stp>
        <stp>3/7/2007</stp>
        <stp>3/7/2007</stp>
        <stp>[Fixed Income  Prices 2004-2009.xlsx]TIPS!R686C12</stp>
        <tr r="L686" s="1"/>
      </tp>
      <tp>
        <v>1.2496</v>
        <stp/>
        <stp>##V3_BDHV12</stp>
        <stp>9128273T7 Govt</stp>
        <stp>IDX_RATIO</stp>
        <stp>3/5/2007</stp>
        <stp>3/5/2007</stp>
        <stp>[Fixed Income  Prices 2004-2009.xlsx]TIPS!R684C12</stp>
        <tr r="L684" s="1"/>
      </tp>
      <tp>
        <v>1.2492300000000001</v>
        <stp/>
        <stp>##V3_BDHV12</stp>
        <stp>9128273T7 Govt</stp>
        <stp>IDX_RATIO</stp>
        <stp>3/2/2007</stp>
        <stp>3/2/2007</stp>
        <stp>[Fixed Income  Prices 2004-2009.xlsx]TIPS!R683C12</stp>
        <tr r="L683" s="1"/>
      </tp>
      <tp>
        <v>1.2491099999999999</v>
        <stp/>
        <stp>##V3_BDHV12</stp>
        <stp>9128273T7 Govt</stp>
        <stp>IDX_RATIO</stp>
        <stp>3/1/2007</stp>
        <stp>3/1/2007</stp>
        <stp>[Fixed Income  Prices 2004-2009.xlsx]TIPS!R682C12</stp>
        <tr r="L682" s="1"/>
      </tp>
      <tp>
        <v>1.13473</v>
        <stp/>
        <stp>##V3_BDHV12</stp>
        <stp>9128275W8 Govt</stp>
        <stp>IDX_RATIO</stp>
        <stp>1/5/2005</stp>
        <stp>1/5/2005</stp>
        <stp>[Fixed Income  Prices 2004-2009.xlsx]TIPS!R123C20</stp>
        <tr r="T123" s="1"/>
      </tp>
      <tp>
        <v>1.1347100000000001</v>
        <stp/>
        <stp>##V3_BDHV12</stp>
        <stp>9128275W8 Govt</stp>
        <stp>IDX_RATIO</stp>
        <stp>1/4/2005</stp>
        <stp>1/4/2005</stp>
        <stp>[Fixed Income  Prices 2004-2009.xlsx]TIPS!R122C20</stp>
        <tr r="T122" s="1"/>
      </tp>
      <tp>
        <v>1.1347700000000001</v>
        <stp/>
        <stp>##V3_BDHV12</stp>
        <stp>9128275W8 Govt</stp>
        <stp>IDX_RATIO</stp>
        <stp>1/7/2005</stp>
        <stp>1/7/2005</stp>
        <stp>[Fixed Income  Prices 2004-2009.xlsx]TIPS!R125C20</stp>
        <tr r="T125" s="1"/>
      </tp>
      <tp>
        <v>1.1347499999999999</v>
        <stp/>
        <stp>##V3_BDHV12</stp>
        <stp>9128275W8 Govt</stp>
        <stp>IDX_RATIO</stp>
        <stp>1/6/2005</stp>
        <stp>1/6/2005</stp>
        <stp>[Fixed Income  Prices 2004-2009.xlsx]TIPS!R124C20</stp>
        <tr r="T124" s="1"/>
      </tp>
      <tp>
        <v>1.24997</v>
        <stp/>
        <stp>##V3_BDHV12</stp>
        <stp>9128273T7 Govt</stp>
        <stp>IDX_RATIO</stp>
        <stp>3/8/2007</stp>
        <stp>3/8/2007</stp>
        <stp>[Fixed Income  Prices 2004-2009.xlsx]TIPS!R687C12</stp>
        <tr r="L687" s="1"/>
      </tp>
      <tp>
        <v>1.13469</v>
        <stp/>
        <stp>##V3_BDHV12</stp>
        <stp>9128275W8 Govt</stp>
        <stp>IDX_RATIO</stp>
        <stp>1/3/2005</stp>
        <stp>1/3/2005</stp>
        <stp>[Fixed Income  Prices 2004-2009.xlsx]TIPS!R121C20</stp>
        <tr r="T121" s="1"/>
      </tp>
      <tp>
        <v>1.2501</v>
        <stp/>
        <stp>##V3_BDHV12</stp>
        <stp>9128273T7 Govt</stp>
        <stp>IDX_RATIO</stp>
        <stp>3/9/2007</stp>
        <stp>3/9/2007</stp>
        <stp>[Fixed Income  Prices 2004-2009.xlsx]TIPS!R688C12</stp>
        <tr r="L688" s="1"/>
      </tp>
      <tp>
        <v>1.1640999999999999</v>
        <stp/>
        <stp>##V3_BDHV12</stp>
        <stp>9128274Y5 Govt</stp>
        <stp>IDX_RATIO</stp>
        <stp>1/5/2005</stp>
        <stp>1/5/2005</stp>
        <stp>[Fixed Income  Prices 2004-2009.xlsx]TIPS!R123C16</stp>
        <tr r="P123" s="1"/>
      </tp>
      <tp>
        <v>1.16408</v>
        <stp/>
        <stp>##V3_BDHV12</stp>
        <stp>9128274Y5 Govt</stp>
        <stp>IDX_RATIO</stp>
        <stp>1/4/2005</stp>
        <stp>1/4/2005</stp>
        <stp>[Fixed Income  Prices 2004-2009.xlsx]TIPS!R122C16</stp>
        <tr r="P122" s="1"/>
      </tp>
      <tp>
        <v>1.16414</v>
        <stp/>
        <stp>##V3_BDHV12</stp>
        <stp>9128274Y5 Govt</stp>
        <stp>IDX_RATIO</stp>
        <stp>1/7/2005</stp>
        <stp>1/7/2005</stp>
        <stp>[Fixed Income  Prices 2004-2009.xlsx]TIPS!R125C16</stp>
        <tr r="P125" s="1"/>
      </tp>
      <tp>
        <v>1.16412</v>
        <stp/>
        <stp>##V3_BDHV12</stp>
        <stp>9128274Y5 Govt</stp>
        <stp>IDX_RATIO</stp>
        <stp>1/6/2005</stp>
        <stp>1/6/2005</stp>
        <stp>[Fixed Income  Prices 2004-2009.xlsx]TIPS!R124C16</stp>
        <tr r="P124" s="1"/>
      </tp>
      <tp>
        <v>1.1640600000000001</v>
        <stp/>
        <stp>##V3_BDHV12</stp>
        <stp>9128274Y5 Govt</stp>
        <stp>IDX_RATIO</stp>
        <stp>1/3/2005</stp>
        <stp>1/3/2005</stp>
        <stp>[Fixed Income  Prices 2004-2009.xlsx]TIPS!R121C16</stp>
        <tr r="P121" s="1"/>
      </tp>
      <tp>
        <v>1.0968800000000001</v>
        <stp/>
        <stp>##V3_BDHV12</stp>
        <stp>9128276R8 Govt</stp>
        <stp>IDX_RATIO</stp>
        <stp>1/3/2005</stp>
        <stp>1/3/2005</stp>
        <stp>[Fixed Income  Prices 2004-2009.xlsx]TIPS!R121C28</stp>
        <tr r="AB121" s="1"/>
      </tp>
      <tp>
        <v>1.0969</v>
        <stp/>
        <stp>##V3_BDHV12</stp>
        <stp>9128276R8 Govt</stp>
        <stp>IDX_RATIO</stp>
        <stp>1/4/2005</stp>
        <stp>1/4/2005</stp>
        <stp>[Fixed Income  Prices 2004-2009.xlsx]TIPS!R122C28</stp>
        <tr r="AB122" s="1"/>
      </tp>
      <tp>
        <v>1.0969199999999999</v>
        <stp/>
        <stp>##V3_BDHV12</stp>
        <stp>9128276R8 Govt</stp>
        <stp>IDX_RATIO</stp>
        <stp>1/5/2005</stp>
        <stp>1/5/2005</stp>
        <stp>[Fixed Income  Prices 2004-2009.xlsx]TIPS!R123C28</stp>
        <tr r="AB123" s="1"/>
      </tp>
      <tp>
        <v>1.2218800000000001</v>
        <stp/>
        <stp>##V3_BDHV12</stp>
        <stp>9128273T7 Govt</stp>
        <stp>IDX_RATIO</stp>
        <stp>2/8/2006</stp>
        <stp>2/8/2006</stp>
        <stp>[Fixed Income  Prices 2004-2009.xlsx]TIPS!R406C12</stp>
        <tr r="L406" s="1"/>
      </tp>
      <tp>
        <v>1.09693</v>
        <stp/>
        <stp>##V3_BDHV12</stp>
        <stp>9128276R8 Govt</stp>
        <stp>IDX_RATIO</stp>
        <stp>1/6/2005</stp>
        <stp>1/6/2005</stp>
        <stp>[Fixed Income  Prices 2004-2009.xlsx]TIPS!R124C28</stp>
        <tr r="AB124" s="1"/>
      </tp>
      <tp>
        <v>1.2217</v>
        <stp/>
        <stp>##V3_BDHV12</stp>
        <stp>9128273T7 Govt</stp>
        <stp>IDX_RATIO</stp>
        <stp>2/9/2006</stp>
        <stp>2/9/2006</stp>
        <stp>[Fixed Income  Prices 2004-2009.xlsx]TIPS!R407C12</stp>
        <tr r="L407" s="1"/>
      </tp>
      <tp>
        <v>1.0969500000000001</v>
        <stp/>
        <stp>##V3_BDHV12</stp>
        <stp>9128276R8 Govt</stp>
        <stp>IDX_RATIO</stp>
        <stp>1/7/2005</stp>
        <stp>1/7/2005</stp>
        <stp>[Fixed Income  Prices 2004-2009.xlsx]TIPS!R125C28</stp>
        <tr r="AB125" s="1"/>
      </tp>
      <tp>
        <v>1.2222299999999999</v>
        <stp/>
        <stp>##V3_BDHV12</stp>
        <stp>9128273T7 Govt</stp>
        <stp>IDX_RATIO</stp>
        <stp>2/6/2006</stp>
        <stp>2/6/2006</stp>
        <stp>[Fixed Income  Prices 2004-2009.xlsx]TIPS!R404C12</stp>
        <tr r="L404" s="1"/>
      </tp>
      <tp>
        <v>1.2220500000000001</v>
        <stp/>
        <stp>##V3_BDHV12</stp>
        <stp>9128273T7 Govt</stp>
        <stp>IDX_RATIO</stp>
        <stp>2/7/2006</stp>
        <stp>2/7/2006</stp>
        <stp>[Fixed Income  Prices 2004-2009.xlsx]TIPS!R405C12</stp>
        <tr r="L405" s="1"/>
      </tp>
      <tp>
        <v>1.2229399999999999</v>
        <stp/>
        <stp>##V3_BDHV12</stp>
        <stp>9128273T7 Govt</stp>
        <stp>IDX_RATIO</stp>
        <stp>2/2/2006</stp>
        <stp>2/2/2006</stp>
        <stp>[Fixed Income  Prices 2004-2009.xlsx]TIPS!R402C12</stp>
        <tr r="L402" s="1"/>
      </tp>
      <tp>
        <v>1.2227600000000001</v>
        <stp/>
        <stp>##V3_BDHV12</stp>
        <stp>9128273T7 Govt</stp>
        <stp>IDX_RATIO</stp>
        <stp>2/3/2006</stp>
        <stp>2/3/2006</stp>
        <stp>[Fixed Income  Prices 2004-2009.xlsx]TIPS!R403C12</stp>
        <tr r="L403" s="1"/>
      </tp>
      <tp>
        <v>1.2231099999999999</v>
        <stp/>
        <stp>##V3_BDHV12</stp>
        <stp>9128273T7 Govt</stp>
        <stp>IDX_RATIO</stp>
        <stp>2/1/2006</stp>
        <stp>2/1/2006</stp>
        <stp>[Fixed Income  Prices 2004-2009.xlsx]TIPS!R401C12</stp>
        <tr r="L401" s="1"/>
      </tp>
      <tp>
        <v>1.0751900000000001</v>
        <stp/>
        <stp>##V3_BDHV12</stp>
        <stp>9128277J5 Govt</stp>
        <stp>IDX_RATIO</stp>
        <stp>1/6/2005</stp>
        <stp>1/6/2005</stp>
        <stp>[Fixed Income  Prices 2004-2009.xlsx]TIPS!R124C36</stp>
        <tr r="AJ124" s="1"/>
      </tp>
      <tp>
        <v>1.07521</v>
        <stp/>
        <stp>##V3_BDHV12</stp>
        <stp>9128277J5 Govt</stp>
        <stp>IDX_RATIO</stp>
        <stp>1/7/2005</stp>
        <stp>1/7/2005</stp>
        <stp>[Fixed Income  Prices 2004-2009.xlsx]TIPS!R125C36</stp>
        <tr r="AJ125" s="1"/>
      </tp>
      <tp>
        <v>1.0751599999999999</v>
        <stp/>
        <stp>##V3_BDHV12</stp>
        <stp>9128277J5 Govt</stp>
        <stp>IDX_RATIO</stp>
        <stp>1/4/2005</stp>
        <stp>1/4/2005</stp>
        <stp>[Fixed Income  Prices 2004-2009.xlsx]TIPS!R122C36</stp>
        <tr r="AJ122" s="1"/>
      </tp>
      <tp>
        <v>1.07517</v>
        <stp/>
        <stp>##V3_BDHV12</stp>
        <stp>9128277J5 Govt</stp>
        <stp>IDX_RATIO</stp>
        <stp>1/5/2005</stp>
        <stp>1/5/2005</stp>
        <stp>[Fixed Income  Prices 2004-2009.xlsx]TIPS!R123C36</stp>
        <tr r="AJ123" s="1"/>
      </tp>
      <tp>
        <v>1.07514</v>
        <stp/>
        <stp>##V3_BDHV12</stp>
        <stp>9128277J5 Govt</stp>
        <stp>IDX_RATIO</stp>
        <stp>1/3/2005</stp>
        <stp>1/3/2005</stp>
        <stp>[Fixed Income  Prices 2004-2009.xlsx]TIPS!R121C36</stp>
        <tr r="AJ121" s="1"/>
      </tp>
      <tp>
        <v>1.2378</v>
        <stp/>
        <stp>##V3_BDHV12</stp>
        <stp>9128274Y5 Govt</stp>
        <stp>IDX_RATIO</stp>
        <stp>11/28/2006</stp>
        <stp>11/28/2006</stp>
        <stp>[Fixed Income  Prices 2004-2009.xlsx]TIPS!R615C16</stp>
        <tr r="P615" s="1"/>
      </tp>
      <tp>
        <v>1.21092</v>
        <stp/>
        <stp>##V3_BDHV12</stp>
        <stp>9128275W8 Govt</stp>
        <stp>IDX_RATIO</stp>
        <stp>10/19/2006</stp>
        <stp>10/19/2006</stp>
        <stp>[Fixed Income  Prices 2004-2009.xlsx]TIPS!R587C20</stp>
        <tr r="T587" s="1"/>
      </tp>
      <tp>
        <v>1.1810400000000001</v>
        <stp/>
        <stp>##V3_BDHV12</stp>
        <stp>9128273T7 Govt</stp>
        <stp>IDX_RATIO</stp>
        <stp>12/29/2004</stp>
        <stp>12/29/2004</stp>
        <stp>[Fixed Income  Prices 2004-2009.xlsx]TIPS!R118C12</stp>
        <tr r="L118" s="1"/>
      </tp>
      <tp>
        <v>1.1663600000000001</v>
        <stp/>
        <stp>##V3_BDHV12</stp>
        <stp>9128276R8 Govt</stp>
        <stp>IDX_RATIO</stp>
        <stp>11/28/2006</stp>
        <stp>11/28/2006</stp>
        <stp>[Fixed Income  Prices 2004-2009.xlsx]TIPS!R615C28</stp>
        <tr r="AB615" s="1"/>
      </tp>
      <tp>
        <v>1.1432500000000001</v>
        <stp/>
        <stp>##V3_BDHV12</stp>
        <stp>9128277J5 Govt</stp>
        <stp>IDX_RATIO</stp>
        <stp>11/28/2006</stp>
        <stp>11/28/2006</stp>
        <stp>[Fixed Income  Prices 2004-2009.xlsx]TIPS!R615C36</stp>
        <tr r="AJ615" s="1"/>
      </tp>
      <tp>
        <v>1.2326999999999999</v>
        <stp/>
        <stp>##V3_BDHV12</stp>
        <stp>9128273T7 Govt</stp>
        <stp>IDX_RATIO</stp>
        <stp>12/28/2005</stp>
        <stp>12/28/2005</stp>
        <stp>[Fixed Income  Prices 2004-2009.xlsx]TIPS!R376C12</stp>
        <tr r="L376" s="1"/>
      </tp>
      <tp>
        <v>1.2065699999999999</v>
        <stp/>
        <stp>##V3_BDHV12</stp>
        <stp>9128275W8 Govt</stp>
        <stp>IDX_RATIO</stp>
        <stp>11/28/2006</stp>
        <stp>11/28/2006</stp>
        <stp>[Fixed Income  Prices 2004-2009.xlsx]TIPS!R615C20</stp>
        <tr r="T615" s="1"/>
      </tp>
      <tp>
        <v>1.24227</v>
        <stp/>
        <stp>##V3_BDHV12</stp>
        <stp>9128274Y5 Govt</stp>
        <stp>IDX_RATIO</stp>
        <stp>10/19/2006</stp>
        <stp>10/19/2006</stp>
        <stp>[Fixed Income  Prices 2004-2009.xlsx]TIPS!R587C16</stp>
        <tr r="P587" s="1"/>
      </tp>
      <tp>
        <v>1.1705700000000001</v>
        <stp/>
        <stp>##V3_BDHV12</stp>
        <stp>9128276R8 Govt</stp>
        <stp>IDX_RATIO</stp>
        <stp>10/19/2006</stp>
        <stp>10/19/2006</stp>
        <stp>[Fixed Income  Prices 2004-2009.xlsx]TIPS!R587C28</stp>
        <tr r="AB587" s="1"/>
      </tp>
      <tp>
        <v>1.14737</v>
        <stp/>
        <stp>##V3_BDHV12</stp>
        <stp>9128277J5 Govt</stp>
        <stp>IDX_RATIO</stp>
        <stp>10/19/2006</stp>
        <stp>10/19/2006</stp>
        <stp>[Fixed Income  Prices 2004-2009.xlsx]TIPS!R587C36</stp>
        <tr r="AJ587" s="1"/>
      </tp>
      <tp>
        <v>1.13408</v>
        <stp/>
        <stp>##V3_BDHV12</stp>
        <stp>9128275W8 Govt</stp>
        <stp>IDX_RATIO</stp>
        <stp>12/29/2004</stp>
        <stp>12/29/2004</stp>
        <stp>[Fixed Income  Prices 2004-2009.xlsx]TIPS!R118C20</stp>
        <tr r="T118" s="1"/>
      </tp>
      <tp>
        <v>1.1442300000000001</v>
        <stp/>
        <stp>##V3_BDHV12</stp>
        <stp>9128276R8 Govt</stp>
        <stp>IDX_RATIO</stp>
        <stp>12/28/2005</stp>
        <stp>12/28/2005</stp>
        <stp>[Fixed Income  Prices 2004-2009.xlsx]TIPS!R376C28</stp>
        <tr r="AB376" s="1"/>
      </tp>
      <tp>
        <v>1.1215600000000001</v>
        <stp/>
        <stp>##V3_BDHV12</stp>
        <stp>9128277J5 Govt</stp>
        <stp>IDX_RATIO</stp>
        <stp>12/28/2005</stp>
        <stp>12/28/2005</stp>
        <stp>[Fixed Income  Prices 2004-2009.xlsx]TIPS!R376C36</stp>
        <tr r="AJ376" s="1"/>
      </tp>
      <tp>
        <v>1.2143200000000001</v>
        <stp/>
        <stp>##V3_BDHV12</stp>
        <stp>9128274Y5 Govt</stp>
        <stp>IDX_RATIO</stp>
        <stp>12/28/2005</stp>
        <stp>12/28/2005</stp>
        <stp>[Fixed Income  Prices 2004-2009.xlsx]TIPS!R376C16</stp>
        <tr r="P376" s="1"/>
      </tp>
      <tp>
        <v>1.2610700000000001</v>
        <stp/>
        <stp>##V3_BDHV12</stp>
        <stp>9128273T7 Govt</stp>
        <stp>IDX_RATIO</stp>
        <stp>10/19/2006</stp>
        <stp>10/19/2006</stp>
        <stp>[Fixed Income  Prices 2004-2009.xlsx]TIPS!R587C12</stp>
        <tr r="L587" s="1"/>
      </tp>
      <tp>
        <v>1.16343</v>
        <stp/>
        <stp>##V3_BDHV12</stp>
        <stp>9128274Y5 Govt</stp>
        <stp>IDX_RATIO</stp>
        <stp>12/29/2004</stp>
        <stp>12/29/2004</stp>
        <stp>[Fixed Income  Prices 2004-2009.xlsx]TIPS!R118C16</stp>
        <tr r="P118" s="1"/>
      </tp>
      <tp>
        <v>1.1836800000000001</v>
        <stp/>
        <stp>##V3_BDHV12</stp>
        <stp>9128275W8 Govt</stp>
        <stp>IDX_RATIO</stp>
        <stp>12/28/2005</stp>
        <stp>12/28/2005</stp>
        <stp>[Fixed Income  Prices 2004-2009.xlsx]TIPS!R376C20</stp>
        <tr r="T376" s="1"/>
      </tp>
      <tp>
        <v>1.25654</v>
        <stp/>
        <stp>##V3_BDHV12</stp>
        <stp>9128273T7 Govt</stp>
        <stp>IDX_RATIO</stp>
        <stp>11/28/2006</stp>
        <stp>11/28/2006</stp>
        <stp>[Fixed Income  Prices 2004-2009.xlsx]TIPS!R615C12</stp>
        <tr r="L615" s="1"/>
      </tp>
      <tp>
        <v>1.09629</v>
        <stp/>
        <stp>##V3_BDHV12</stp>
        <stp>9128276R8 Govt</stp>
        <stp>IDX_RATIO</stp>
        <stp>12/29/2004</stp>
        <stp>12/29/2004</stp>
        <stp>[Fixed Income  Prices 2004-2009.xlsx]TIPS!R118C28</stp>
        <tr r="AB118" s="1"/>
      </tp>
      <tp>
        <v>1.07456</v>
        <stp/>
        <stp>##V3_BDHV12</stp>
        <stp>9128277J5 Govt</stp>
        <stp>IDX_RATIO</stp>
        <stp>12/29/2004</stp>
        <stp>12/29/2004</stp>
        <stp>[Fixed Income  Prices 2004-2009.xlsx]TIPS!R118C36</stp>
        <tr r="AJ118" s="1"/>
      </tp>
      <tp>
        <v>1.2890999999999999</v>
        <stp/>
        <stp>##V3_BDHV12</stp>
        <stp>9128273T7 Govt</stp>
        <stp>IDX_RATIO</stp>
        <stp>11/19/2007</stp>
        <stp>11/19/2007</stp>
        <stp>[Fixed Income  Prices 2004-2009.xlsx]TIPS!R869C12</stp>
        <tr r="L869" s="1"/>
      </tp>
      <tp>
        <v>1.2902899999999999</v>
        <stp/>
        <stp>##V3_BDHV12</stp>
        <stp>9128273T7 Govt</stp>
        <stp>IDX_RATIO</stp>
        <stp>11/29/2007</stp>
        <stp>11/29/2007</stp>
        <stp>[Fixed Income  Prices 2004-2009.xlsx]TIPS!R877C12</stp>
        <tr r="L877" s="1"/>
      </tp>
      <tp>
        <v>1.2880400000000001</v>
        <stp/>
        <stp>##V3_BDHV12</stp>
        <stp>9128273T7 Govt</stp>
        <stp>IDX_RATIO</stp>
        <stp>10/18/2007</stp>
        <stp>10/18/2007</stp>
        <stp>[Fixed Income  Prices 2004-2009.xlsx]TIPS!R847C12</stp>
        <tr r="L847" s="1"/>
      </tp>
      <tp>
        <v>1.23682</v>
        <stp/>
        <stp>##V3_BDHV12</stp>
        <stp>9128275W8 Govt</stp>
        <stp>IDX_RATIO</stp>
        <stp>10/18/2007</stp>
        <stp>10/18/2007</stp>
        <stp>[Fixed Income  Prices 2004-2009.xlsx]TIPS!R847C20</stp>
        <tr r="T847" s="1"/>
      </tp>
      <tp>
        <v>1.2378400000000001</v>
        <stp/>
        <stp>##V3_BDHV12</stp>
        <stp>9128275W8 Govt</stp>
        <stp>IDX_RATIO</stp>
        <stp>11/19/2007</stp>
        <stp>11/19/2007</stp>
        <stp>[Fixed Income  Prices 2004-2009.xlsx]TIPS!R869C20</stp>
        <tr r="T869" s="1"/>
      </tp>
      <tp>
        <v>1.23898</v>
        <stp/>
        <stp>##V3_BDHV12</stp>
        <stp>9128275W8 Govt</stp>
        <stp>IDX_RATIO</stp>
        <stp>11/29/2007</stp>
        <stp>11/29/2007</stp>
        <stp>[Fixed Income  Prices 2004-2009.xlsx]TIPS!R877C20</stp>
        <tr r="T877" s="1"/>
      </tp>
      <tp>
        <v>1.26884</v>
        <stp/>
        <stp>##V3_BDHV12</stp>
        <stp>9128274Y5 Govt</stp>
        <stp>IDX_RATIO</stp>
        <stp>10/18/2007</stp>
        <stp>10/18/2007</stp>
        <stp>[Fixed Income  Prices 2004-2009.xlsx]TIPS!R847C16</stp>
        <tr r="P847" s="1"/>
      </tp>
      <tp>
        <v>1.19659</v>
        <stp/>
        <stp>##V3_BDHV12</stp>
        <stp>9128276R8 Govt</stp>
        <stp>IDX_RATIO</stp>
        <stp>11/19/2007</stp>
        <stp>11/19/2007</stp>
        <stp>[Fixed Income  Prices 2004-2009.xlsx]TIPS!R869C28</stp>
        <tr r="AB869" s="1"/>
      </tp>
      <tp>
        <v>1.1976899999999999</v>
        <stp/>
        <stp>##V3_BDHV12</stp>
        <stp>9128276R8 Govt</stp>
        <stp>IDX_RATIO</stp>
        <stp>11/29/2007</stp>
        <stp>11/29/2007</stp>
        <stp>[Fixed Income  Prices 2004-2009.xlsx]TIPS!R877C28</stp>
        <tr r="AB877" s="1"/>
      </tp>
      <tp>
        <v>1.17395</v>
        <stp/>
        <stp>##V3_BDHV12</stp>
        <stp>9128277J5 Govt</stp>
        <stp>IDX_RATIO</stp>
        <stp>11/29/2007</stp>
        <stp>11/29/2007</stp>
        <stp>[Fixed Income  Prices 2004-2009.xlsx]TIPS!R877C36</stp>
        <tr r="AJ877" s="1"/>
      </tp>
      <tp>
        <v>1.1728700000000001</v>
        <stp/>
        <stp>##V3_BDHV12</stp>
        <stp>9128277J5 Govt</stp>
        <stp>IDX_RATIO</stp>
        <stp>11/19/2007</stp>
        <stp>11/19/2007</stp>
        <stp>[Fixed Income  Prices 2004-2009.xlsx]TIPS!R869C36</stp>
        <tr r="AJ869" s="1"/>
      </tp>
      <tp>
        <v>1.2698800000000001</v>
        <stp/>
        <stp>##V3_BDHV12</stp>
        <stp>9128274Y5 Govt</stp>
        <stp>IDX_RATIO</stp>
        <stp>11/19/2007</stp>
        <stp>11/19/2007</stp>
        <stp>[Fixed Income  Prices 2004-2009.xlsx]TIPS!R869C16</stp>
        <tr r="P869" s="1"/>
      </tp>
      <tp>
        <v>1.27105</v>
        <stp/>
        <stp>##V3_BDHV12</stp>
        <stp>9128274Y5 Govt</stp>
        <stp>IDX_RATIO</stp>
        <stp>11/29/2007</stp>
        <stp>11/29/2007</stp>
        <stp>[Fixed Income  Prices 2004-2009.xlsx]TIPS!R877C16</stp>
        <tr r="P877" s="1"/>
      </tp>
      <tp>
        <v>1.1956100000000001</v>
        <stp/>
        <stp>##V3_BDHV12</stp>
        <stp>9128276R8 Govt</stp>
        <stp>IDX_RATIO</stp>
        <stp>10/18/2007</stp>
        <stp>10/18/2007</stp>
        <stp>[Fixed Income  Prices 2004-2009.xlsx]TIPS!R847C28</stp>
        <tr r="AB847" s="1"/>
      </tp>
      <tp>
        <v>1.17191</v>
        <stp/>
        <stp>##V3_BDHV12</stp>
        <stp>9128277J5 Govt</stp>
        <stp>IDX_RATIO</stp>
        <stp>10/18/2007</stp>
        <stp>10/18/2007</stp>
        <stp>[Fixed Income  Prices 2004-2009.xlsx]TIPS!R847C36</stp>
        <tr r="AJ847" s="1"/>
      </tp>
      <tp>
        <v>1.0788899999999999</v>
        <stp/>
        <stp>##V3_BDHV12</stp>
        <stp>912828CP3 Govt</stp>
        <stp>IDX_RATIO</stp>
        <stp>11/17/2006</stp>
        <stp>11/17/2006</stp>
        <stp>[Fixed Income  Prices 2004-2009.xlsx]TIPS!R608C64</stp>
        <tr r="BL608" s="1"/>
      </tp>
      <tp>
        <v>1.05762</v>
        <stp/>
        <stp>##V3_BDHV12</stp>
        <stp>912828GX2 Govt</stp>
        <stp>IDX_RATIO</stp>
        <stp>10/28/2008</stp>
        <stp>10/28/2008</stp>
        <stp>[Fixed Income  Prices 2004-2009.xlsx]TIPS!R343C88</stp>
        <tr r="CJ343" s="1"/>
      </tp>
      <tp>
        <v>1.0771200000000001</v>
        <stp/>
        <stp>##V3_BDHV12</stp>
        <stp>912828CP3 Govt</stp>
        <stp>IDX_RATIO</stp>
        <stp>11/27/2006</stp>
        <stp>11/27/2006</stp>
        <stp>[Fixed Income  Prices 2004-2009.xlsx]TIPS!R614C64</stp>
        <tr r="BL614" s="1"/>
      </tp>
      <tp>
        <v>1.01996</v>
        <stp/>
        <stp>##V3_BDHV12</stp>
        <stp>912828ET3 Govt</stp>
        <stp>IDX_RATIO</stp>
        <stp>12/14/2006</stp>
        <stp>12/14/2006</stp>
        <stp>[Fixed Income  Prices 2004-2009.xlsx]TIPS!R245C76</stp>
        <tr r="BX245" s="1"/>
      </tp>
      <tp>
        <v>1.10239</v>
        <stp/>
        <stp>##V3_BDHV12</stp>
        <stp>912828BW9 Govt</stp>
        <stp>IDX_RATIO</stp>
        <stp>10/16/2006</stp>
        <stp>10/16/2006</stp>
        <stp>[Fixed Income  Prices 2004-2009.xlsx]TIPS!R584C56</stp>
        <tr r="BD584" s="1"/>
      </tp>
      <tp>
        <v>1.1030899999999999</v>
        <stp/>
        <stp>##V3_BDHV12</stp>
        <stp>912828BW9 Govt</stp>
        <stp>IDX_RATIO</stp>
        <stp>10/26/2006</stp>
        <stp>10/26/2006</stp>
        <stp>[Fixed Income  Prices 2004-2009.xlsx]TIPS!R592C56</stp>
        <tr r="BD592" s="1"/>
      </tp>
      <tp>
        <v>1.03566</v>
        <stp/>
        <stp>##V3_BDHV12</stp>
        <stp>912828HW3 Govt</stp>
        <stp>IDX_RATIO</stp>
        <stp>11/19/2008</stp>
        <stp>11/19/2008</stp>
        <stp>[Fixed Income  Prices 2004-2009.xlsx]TIPS!R155C48</stp>
        <tr r="AV155" s="1"/>
      </tp>
      <tp>
        <v>1.0382</v>
        <stp/>
        <stp>##V3_BDHV12</stp>
        <stp>912828DH0 Govt</stp>
        <stp>IDX_RATIO</stp>
        <stp>11/24/2005</stp>
        <stp>11/24/2005</stp>
        <stp>[Fixed Income  Prices 2004-2009.xlsx]TIPS!R228C68</stp>
        <tr r="BP228" s="1"/>
      </tp>
      <tp>
        <v>1.1292200000000001</v>
        <stp/>
        <stp>##V3_BDHV12</stp>
        <stp>912828AF7 Govt</stp>
        <stp>IDX_RATIO</stp>
        <stp>11/27/2006</stp>
        <stp>11/27/2006</stp>
        <stp>[Fixed Income  Prices 2004-2009.xlsx]TIPS!R614C44</stp>
        <tr r="AR614" s="1"/>
      </tp>
      <tp>
        <v>1.08778</v>
        <stp/>
        <stp>##V3_BDHV12</stp>
        <stp>912828FB1 Govt</stp>
        <stp>IDX_RATIO</stp>
        <stp>11/18/2009</stp>
        <stp>11/18/2009</stp>
        <stp>[Fixed Income  Prices 2004-2009.xlsx]TIPS!R936C32</stp>
        <tr r="AF936" s="1"/>
      </tp>
      <tp>
        <v>1.13107</v>
        <stp/>
        <stp>##V3_BDHV12</stp>
        <stp>912828AF7 Govt</stp>
        <stp>IDX_RATIO</stp>
        <stp>11/17/2006</stp>
        <stp>11/17/2006</stp>
        <stp>[Fixed Income  Prices 2004-2009.xlsx]TIPS!R608C44</stp>
        <tr r="AR608" s="1"/>
      </tp>
      <tp>
        <v>1.0237799999999999</v>
        <stp/>
        <stp>##V3_BDHV12</stp>
        <stp>912828EA4 Govt</stp>
        <stp>IDX_RATIO</stp>
        <stp>12/27/2005</stp>
        <stp>12/27/2005</stp>
        <stp>[Fixed Income  Prices 2004-2009.xlsx]TIPS!R121C72</stp>
        <tr r="BT121" s="1"/>
      </tp>
      <tp>
        <v>1.0340100000000001</v>
        <stp/>
        <stp>##V3_BDHV12</stp>
        <stp>912828DH0 Govt</stp>
        <stp>IDX_RATIO</stp>
        <stp>11/14/2005</stp>
        <stp>11/14/2005</stp>
        <stp>[Fixed Income  Prices 2004-2009.xlsx]TIPS!R220C68</stp>
        <tr r="BP220" s="1"/>
      </tp>
      <tp>
        <v>1.0521400000000001</v>
        <stp/>
        <stp>##V3_BDHV12</stp>
        <stp>912828FB1 Govt</stp>
        <stp>IDX_RATIO</stp>
        <stp>12/25/2007</stp>
        <stp>12/25/2007</stp>
        <stp>[Fixed Income  Prices 2004-2009.xlsx]TIPS!R440C32</stp>
        <tr r="AF440" s="1"/>
      </tp>
      <tp>
        <v>1.0269699999999999</v>
        <stp/>
        <stp>##V3_BDHV12</stp>
        <stp>912828GN4 Govt</stp>
        <stp>IDX_RATIO</stp>
        <stp>11/26/2007</stp>
        <stp>11/26/2007</stp>
        <stp>[Fixed Income  Prices 2004-2009.xlsx]TIPS!R159C40</stp>
        <tr r="AN159" s="1"/>
      </tp>
      <tp>
        <v>1.0202100000000001</v>
        <stp/>
        <stp>##V3_BDHV12</stp>
        <stp>912828KM1 Govt</stp>
        <stp>IDX_RATIO</stp>
        <stp>11/18/2009</stp>
        <stp>11/18/2009</stp>
        <stp>[Fixed Income  Prices 2004-2009.xlsx]TIPS!R154C60</stp>
        <tr r="BH154" s="1"/>
      </tp>
      <tp>
        <v>1.02603</v>
        <stp/>
        <stp>##V3_BDHV12</stp>
        <stp>912828GN4 Govt</stp>
        <stp>IDX_RATIO</stp>
        <stp>11/16/2007</stp>
        <stp>11/16/2007</stp>
        <stp>[Fixed Income  Prices 2004-2009.xlsx]TIPS!R153C40</stp>
        <tr r="AN153" s="1"/>
      </tp>
      <tp>
        <v>1.10975</v>
        <stp/>
        <stp>##V3_BDHV12</stp>
        <stp>912828BD1 Govt</stp>
        <stp>IDX_RATIO</stp>
        <stp>10/26/2006</stp>
        <stp>10/26/2006</stp>
        <stp>[Fixed Income  Prices 2004-2009.xlsx]TIPS!R592C52</stp>
        <tr r="AZ592" s="1"/>
      </tp>
      <tp>
        <v>1.1090500000000001</v>
        <stp/>
        <stp>##V3_BDHV12</stp>
        <stp>912828BD1 Govt</stp>
        <stp>IDX_RATIO</stp>
        <stp>10/16/2006</stp>
        <stp>10/16/2006</stp>
        <stp>[Fixed Income  Prices 2004-2009.xlsx]TIPS!R584C52</stp>
        <tr r="AZ584" s="1"/>
      </tp>
      <tp>
        <v>1.0955999999999999</v>
        <stp/>
        <stp>##V3_BDHV12</stp>
        <stp>912828BW9 Govt</stp>
        <stp>IDX_RATIO</stp>
        <stp>12/14/2006</stp>
        <stp>12/14/2006</stp>
        <stp>[Fixed Income  Prices 2004-2009.xlsx]TIPS!R627C56</stp>
        <tr r="BD627" s="1"/>
      </tp>
      <tp>
        <v>1.0562</v>
        <stp/>
        <stp>##V3_BDHV12</stp>
        <stp>912828GX2 Govt</stp>
        <stp>IDX_RATIO</stp>
        <stp>11/19/2008</stp>
        <stp>11/19/2008</stp>
        <stp>[Fixed Income  Prices 2004-2009.xlsx]TIPS!R359C88</stp>
        <tr r="CJ359" s="1"/>
      </tp>
      <tp>
        <v>1.05115</v>
        <stp/>
        <stp>##V3_BDHV12</stp>
        <stp>912828CZ1 Govt</stp>
        <stp>IDX_RATIO</stp>
        <stp>12/27/2005</stp>
        <stp>12/27/2005</stp>
        <stp>[Fixed Income  Prices 2004-2009.xlsx]TIPS!R306C24</stp>
        <tr r="X306" s="1"/>
      </tp>
      <tp>
        <v>1.0370600000000001</v>
        <stp/>
        <stp>##V3_BDHV12</stp>
        <stp>912828HW3 Govt</stp>
        <stp>IDX_RATIO</stp>
        <stp>10/28/2008</stp>
        <stp>10/28/2008</stp>
        <stp>[Fixed Income  Prices 2004-2009.xlsx]TIPS!R139C48</stp>
        <tr r="AV139" s="1"/>
      </tp>
      <tp>
        <v>1.0871599999999999</v>
        <stp/>
        <stp>##V3_BDHV12</stp>
        <stp>912828FB1 Govt</stp>
        <stp>IDX_RATIO</stp>
        <stp>10/29/2009</stp>
        <stp>10/29/2009</stp>
        <stp>[Fixed Income  Prices 2004-2009.xlsx]TIPS!R922C32</stp>
        <tr r="AF922" s="1"/>
      </tp>
      <tp>
        <v>1.0863799999999999</v>
        <stp/>
        <stp>##V3_BDHV12</stp>
        <stp>912828FB1 Govt</stp>
        <stp>IDX_RATIO</stp>
        <stp>10/19/2009</stp>
        <stp>10/19/2009</stp>
        <stp>[Fixed Income  Prices 2004-2009.xlsx]TIPS!R914C32</stp>
        <tr r="AF914" s="1"/>
      </tp>
      <tp>
        <v>1.02738</v>
        <stp/>
        <stp>##V3_BDHV12</stp>
        <stp>912828DH0 Govt</stp>
        <stp>IDX_RATIO</stp>
        <stp>10/25/2005</stp>
        <stp>10/25/2005</stp>
        <stp>[Fixed Income  Prices 2004-2009.xlsx]TIPS!R206C68</stp>
        <tr r="BP206" s="1"/>
      </tp>
      <tp>
        <v>1.0407599999999999</v>
        <stp/>
        <stp>##V3_BDHV12</stp>
        <stp>912828EA4 Govt</stp>
        <stp>IDX_RATIO</stp>
        <stp>12/14/2006</stp>
        <stp>12/14/2006</stp>
        <stp>[Fixed Income  Prices 2004-2009.xlsx]TIPS!R373C72</stp>
        <tr r="BT373" s="1"/>
      </tp>
      <tp>
        <v>1.10222</v>
        <stp/>
        <stp>##V3_BDHV12</stp>
        <stp>912828BD1 Govt</stp>
        <stp>IDX_RATIO</stp>
        <stp>12/14/2006</stp>
        <stp>12/14/2006</stp>
        <stp>[Fixed Income  Prices 2004-2009.xlsx]TIPS!R627C52</stp>
        <tr r="AZ627" s="1"/>
      </tp>
      <tp>
        <v>1.01963</v>
        <stp/>
        <stp>##V3_BDHV12</stp>
        <stp>912828KM1 Govt</stp>
        <stp>IDX_RATIO</stp>
        <stp>10/29/2009</stp>
        <stp>10/29/2009</stp>
        <stp>[Fixed Income  Prices 2004-2009.xlsx]TIPS!R140C60</stp>
        <tr r="BH140" s="1"/>
      </tp>
      <tp>
        <v>1.0255300000000001</v>
        <stp/>
        <stp>##V3_BDHV12</stp>
        <stp>912828GN4 Govt</stp>
        <stp>IDX_RATIO</stp>
        <stp>10/17/2007</stp>
        <stp>10/17/2007</stp>
        <stp>[Fixed Income  Prices 2004-2009.xlsx]TIPS!R131C40</stp>
        <tr r="AN131" s="1"/>
      </tp>
      <tp>
        <v>1.0188900000000001</v>
        <stp/>
        <stp>##V3_BDHV12</stp>
        <stp>912828KM1 Govt</stp>
        <stp>IDX_RATIO</stp>
        <stp>10/19/2009</stp>
        <stp>10/19/2009</stp>
        <stp>[Fixed Income  Prices 2004-2009.xlsx]TIPS!R132C60</stp>
        <tr r="BH132" s="1"/>
      </tp>
      <tp>
        <v>1.1006199999999999</v>
        <stp/>
        <stp>##V3_BDHV12</stp>
        <stp>912828BW9 Govt</stp>
        <stp>IDX_RATIO</stp>
        <stp>11/17/2006</stp>
        <stp>11/17/2006</stp>
        <stp>[Fixed Income  Prices 2004-2009.xlsx]TIPS!R608C56</stp>
        <tr r="BD608" s="1"/>
      </tp>
      <tp>
        <v>1.0269299999999999</v>
        <stp/>
        <stp>##V3_BDHV12</stp>
        <stp>912828ET3 Govt</stp>
        <stp>IDX_RATIO</stp>
        <stp>10/26/2006</stp>
        <stp>10/26/2006</stp>
        <stp>[Fixed Income  Prices 2004-2009.xlsx]TIPS!R210C76</stp>
        <tr r="BX210" s="1"/>
      </tp>
      <tp>
        <v>1.0988199999999999</v>
        <stp/>
        <stp>##V3_BDHV12</stp>
        <stp>912828BW9 Govt</stp>
        <stp>IDX_RATIO</stp>
        <stp>11/27/2006</stp>
        <stp>11/27/2006</stp>
        <stp>[Fixed Income  Prices 2004-2009.xlsx]TIPS!R614C56</stp>
        <tr r="BD614" s="1"/>
      </tp>
      <tp>
        <v>1.0262800000000001</v>
        <stp/>
        <stp>##V3_BDHV12</stp>
        <stp>912828ET3 Govt</stp>
        <stp>IDX_RATIO</stp>
        <stp>10/16/2006</stp>
        <stp>10/16/2006</stp>
        <stp>[Fixed Income  Prices 2004-2009.xlsx]TIPS!R202C76</stp>
        <tr r="BX202" s="1"/>
      </tp>
      <tp>
        <v>1.0201800000000001</v>
        <stp/>
        <stp>##V3_BDHV12</stp>
        <stp>912828HW3 Govt</stp>
        <stp>IDX_RATIO</stp>
        <stp>10/19/2009</stp>
        <stp>10/19/2009</stp>
        <stp>[Fixed Income  Prices 2004-2009.xlsx]TIPS!R393C48</stp>
        <tr r="AV393" s="1"/>
      </tp>
      <tp>
        <v>1.03552</v>
        <stp/>
        <stp>##V3_BDHV12</stp>
        <stp>912828CZ1 Govt</stp>
        <stp>IDX_RATIO</stp>
        <stp>10/25/2005</stp>
        <stp>10/25/2005</stp>
        <stp>[Fixed Income  Prices 2004-2009.xlsx]TIPS!R262C24</stp>
        <tr r="X262" s="1"/>
      </tp>
      <tp>
        <v>1.0806199999999999</v>
        <stp/>
        <stp>##V3_BDHV12</stp>
        <stp>912828CP3 Govt</stp>
        <stp>IDX_RATIO</stp>
        <stp>10/16/2006</stp>
        <stp>10/16/2006</stp>
        <stp>[Fixed Income  Prices 2004-2009.xlsx]TIPS!R584C64</stp>
        <tr r="BL584" s="1"/>
      </tp>
      <tp>
        <v>1.08131</v>
        <stp/>
        <stp>##V3_BDHV12</stp>
        <stp>912828CP3 Govt</stp>
        <stp>IDX_RATIO</stp>
        <stp>10/26/2006</stp>
        <stp>10/26/2006</stp>
        <stp>[Fixed Income  Prices 2004-2009.xlsx]TIPS!R592C64</stp>
        <tr r="BL592" s="1"/>
      </tp>
      <tp>
        <v>1.1054599999999999</v>
        <stp/>
        <stp>##V3_BDHV12</stp>
        <stp>912828BD1 Govt</stp>
        <stp>IDX_RATIO</stp>
        <stp>11/27/2006</stp>
        <stp>11/27/2006</stp>
        <stp>[Fixed Income  Prices 2004-2009.xlsx]TIPS!R614C52</stp>
        <tr r="AZ614" s="1"/>
      </tp>
      <tp>
        <v>1.10727</v>
        <stp/>
        <stp>##V3_BDHV12</stp>
        <stp>912828BD1 Govt</stp>
        <stp>IDX_RATIO</stp>
        <stp>11/17/2006</stp>
        <stp>11/17/2006</stp>
        <stp>[Fixed Income  Prices 2004-2009.xlsx]TIPS!R608C52</stp>
        <tr r="AZ608" s="1"/>
      </tp>
      <tp>
        <v>1.04382</v>
        <stp/>
        <stp>##V3_BDHV12</stp>
        <stp>912828EA4 Govt</stp>
        <stp>IDX_RATIO</stp>
        <stp>11/27/2006</stp>
        <stp>11/27/2006</stp>
        <stp>[Fixed Income  Prices 2004-2009.xlsx]TIPS!R360C72</stp>
        <tr r="BT360" s="1"/>
      </tp>
      <tp>
        <v>1.0455300000000001</v>
        <stp/>
        <stp>##V3_BDHV12</stp>
        <stp>912828EA4 Govt</stp>
        <stp>IDX_RATIO</stp>
        <stp>11/17/2006</stp>
        <stp>11/17/2006</stp>
        <stp>[Fixed Income  Prices 2004-2009.xlsx]TIPS!R354C72</stp>
        <tr r="BT354" s="1"/>
      </tp>
      <tp>
        <v>1.13361</v>
        <stp/>
        <stp>##V3_BDHV12</stp>
        <stp>912828AF7 Govt</stp>
        <stp>IDX_RATIO</stp>
        <stp>10/26/2006</stp>
        <stp>10/26/2006</stp>
        <stp>[Fixed Income  Prices 2004-2009.xlsx]TIPS!R592C44</stp>
        <tr r="AR592" s="1"/>
      </tp>
      <tp>
        <v>1.13289</v>
        <stp/>
        <stp>##V3_BDHV12</stp>
        <stp>912828AF7 Govt</stp>
        <stp>IDX_RATIO</stp>
        <stp>10/16/2006</stp>
        <stp>10/16/2006</stp>
        <stp>[Fixed Income  Prices 2004-2009.xlsx]TIPS!R584C44</stp>
        <tr r="AR584" s="1"/>
      </tp>
      <tp>
        <v>1.0246299999999999</v>
        <stp/>
        <stp>##V3_BDHV12</stp>
        <stp>912828ET3 Govt</stp>
        <stp>IDX_RATIO</stp>
        <stp>11/17/2006</stp>
        <stp>11/17/2006</stp>
        <stp>[Fixed Income  Prices 2004-2009.xlsx]TIPS!R226C76</stp>
        <tr r="BX226" s="1"/>
      </tp>
      <tp>
        <v>1.02295</v>
        <stp/>
        <stp>##V3_BDHV12</stp>
        <stp>912828ET3 Govt</stp>
        <stp>IDX_RATIO</stp>
        <stp>11/27/2006</stp>
        <stp>11/27/2006</stp>
        <stp>[Fixed Income  Prices 2004-2009.xlsx]TIPS!R232C76</stp>
        <tr r="BX232" s="1"/>
      </tp>
      <tp>
        <v>1.0464199999999999</v>
        <stp/>
        <stp>##V3_BDHV12</stp>
        <stp>912828CZ1 Govt</stp>
        <stp>IDX_RATIO</stp>
        <stp>11/24/2005</stp>
        <stp>11/24/2005</stp>
        <stp>[Fixed Income  Prices 2004-2009.xlsx]TIPS!R284C24</stp>
        <tr r="X284" s="1"/>
      </tp>
      <tp>
        <v>1.07396</v>
        <stp/>
        <stp>##V3_BDHV12</stp>
        <stp>912828CP3 Govt</stp>
        <stp>IDX_RATIO</stp>
        <stp>12/14/2006</stp>
        <stp>12/14/2006</stp>
        <stp>[Fixed Income  Prices 2004-2009.xlsx]TIPS!R627C64</stp>
        <tr r="BL627" s="1"/>
      </tp>
      <tp>
        <v>1.0422</v>
        <stp/>
        <stp>##V3_BDHV12</stp>
        <stp>912828CZ1 Govt</stp>
        <stp>IDX_RATIO</stp>
        <stp>11/14/2005</stp>
        <stp>11/14/2005</stp>
        <stp>[Fixed Income  Prices 2004-2009.xlsx]TIPS!R276C24</stp>
        <tr r="X276" s="1"/>
      </tp>
      <tp>
        <v>1.04895</v>
        <stp/>
        <stp>##V3_BDHV12</stp>
        <stp>912828FB1 Govt</stp>
        <stp>IDX_RATIO</stp>
        <stp>11/16/2007</stp>
        <stp>11/16/2007</stp>
        <stp>[Fixed Income  Prices 2004-2009.xlsx]TIPS!R413C32</stp>
        <tr r="AF413" s="1"/>
      </tp>
      <tp>
        <v>1.04722</v>
        <stp/>
        <stp>##V3_BDHV12</stp>
        <stp>912828EA4 Govt</stp>
        <stp>IDX_RATIO</stp>
        <stp>10/16/2006</stp>
        <stp>10/16/2006</stp>
        <stp>[Fixed Income  Prices 2004-2009.xlsx]TIPS!R330C72</stp>
        <tr r="BT330" s="1"/>
      </tp>
      <tp>
        <v>1.12591</v>
        <stp/>
        <stp>##V3_BDHV12</stp>
        <stp>912828AF7 Govt</stp>
        <stp>IDX_RATIO</stp>
        <stp>12/14/2006</stp>
        <stp>12/14/2006</stp>
        <stp>[Fixed Income  Prices 2004-2009.xlsx]TIPS!R627C44</stp>
        <tr r="AR627" s="1"/>
      </tp>
      <tp>
        <v>1.0478799999999999</v>
        <stp/>
        <stp>##V3_BDHV12</stp>
        <stp>912828EA4 Govt</stp>
        <stp>IDX_RATIO</stp>
        <stp>10/26/2006</stp>
        <stp>10/26/2006</stp>
        <stp>[Fixed Income  Prices 2004-2009.xlsx]TIPS!R338C72</stp>
        <tr r="BT338" s="1"/>
      </tp>
      <tp>
        <v>1.04992</v>
        <stp/>
        <stp>##V3_BDHV12</stp>
        <stp>912828FB1 Govt</stp>
        <stp>IDX_RATIO</stp>
        <stp>11/26/2007</stp>
        <stp>11/26/2007</stp>
        <stp>[Fixed Income  Prices 2004-2009.xlsx]TIPS!R419C32</stp>
        <tr r="AF419" s="1"/>
      </tp>
      <tp>
        <v>1.0291399999999999</v>
        <stp/>
        <stp>##V3_BDHV12</stp>
        <stp>912828GN4 Govt</stp>
        <stp>IDX_RATIO</stp>
        <stp>12/25/2007</stp>
        <stp>12/25/2007</stp>
        <stp>[Fixed Income  Prices 2004-2009.xlsx]TIPS!R180C40</stp>
        <tr r="AN180" s="1"/>
      </tp>
      <tp>
        <v>1.0428900000000001</v>
        <stp/>
        <stp>##V3_BDHV12</stp>
        <stp>912828DH0 Govt</stp>
        <stp>IDX_RATIO</stp>
        <stp>12/27/2005</stp>
        <stp>12/27/2005</stp>
        <stp>[Fixed Income  Prices 2004-2009.xlsx]TIPS!R250C68</stp>
        <tr r="BP250" s="1"/>
      </tp>
      <tp>
        <v>1.0303599999999999</v>
        <stp/>
        <stp>##V3_BDHV12</stp>
        <stp>912828BW9 Govt</stp>
        <stp>IDX_RATIO</stp>
        <stp>12/16/2004</stp>
        <stp>12/16/2004</stp>
        <stp>[Fixed Income  Prices 2004-2009.xlsx]TIPS!R109C56</stp>
        <tr r="BD109" s="1"/>
      </tp>
      <tp>
        <v>1.0411600000000001</v>
        <stp/>
        <stp>##V3_BDHV12</stp>
        <stp>912828GX2 Govt</stp>
        <stp>IDX_RATIO</stp>
        <stp>10/29/2009</stp>
        <stp>10/29/2009</stp>
        <stp>[Fixed Income  Prices 2004-2009.xlsx]TIPS!R605C88</stp>
        <tr r="CJ605" s="1"/>
      </tp>
      <tp>
        <v>1.0685500000000001</v>
        <stp/>
        <stp>##V3_BDHV12</stp>
        <stp>912828BW9 Govt</stp>
        <stp>IDX_RATIO</stp>
        <stp>11/14/2005</stp>
        <stp>11/14/2005</stp>
        <stp>[Fixed Income  Prices 2004-2009.xlsx]TIPS!R345C56</stp>
        <tr r="BD345" s="1"/>
      </tp>
      <tp>
        <v>1.0728800000000001</v>
        <stp/>
        <stp>##V3_BDHV12</stp>
        <stp>912828BW9 Govt</stp>
        <stp>IDX_RATIO</stp>
        <stp>11/24/2005</stp>
        <stp>11/24/2005</stp>
        <stp>[Fixed Income  Prices 2004-2009.xlsx]TIPS!R353C56</stp>
        <tr r="BD353" s="1"/>
      </tp>
      <tp>
        <v>1.0990199999999999</v>
        <stp/>
        <stp>##V3_BDHV12</stp>
        <stp>912828CZ1 Govt</stp>
        <stp>IDX_RATIO</stp>
        <stp>11/16/2007</stp>
        <stp>11/16/2007</stp>
        <stp>[Fixed Income  Prices 2004-2009.xlsx]TIPS!R799C24</stp>
        <tr r="X799" s="1"/>
      </tp>
      <tp>
        <v>1.0499700000000001</v>
        <stp/>
        <stp>##V3_BDHV12</stp>
        <stp>912828ET3 Govt</stp>
        <stp>IDX_RATIO</stp>
        <stp>11/26/2007</stp>
        <stp>11/26/2007</stp>
        <stp>[Fixed Income  Prices 2004-2009.xlsx]TIPS!R492C76</stp>
        <tr r="BX492" s="1"/>
      </tp>
      <tp>
        <v>1.0685899999999999</v>
        <stp/>
        <stp>##V3_BDHV12</stp>
        <stp>912828CZ1 Govt</stp>
        <stp>IDX_RATIO</stp>
        <stp>12/14/2006</stp>
        <stp>12/14/2006</stp>
        <stp>[Fixed Income  Prices 2004-2009.xlsx]TIPS!R558C24</stp>
        <tr r="X558" s="1"/>
      </tp>
      <tp>
        <v>1.0489999999999999</v>
        <stp/>
        <stp>##V3_BDHV12</stp>
        <stp>912828ET3 Govt</stp>
        <stp>IDX_RATIO</stp>
        <stp>11/16/2007</stp>
        <stp>11/16/2007</stp>
        <stp>[Fixed Income  Prices 2004-2009.xlsx]TIPS!R486C76</stp>
        <tr r="BX486" s="1"/>
      </tp>
      <tp>
        <v>1.0215000000000001</v>
        <stp/>
        <stp>##V3_BDHV12</stp>
        <stp>912828HW3 Govt</stp>
        <stp>IDX_RATIO</stp>
        <stp>11/18/2009</stp>
        <stp>11/18/2009</stp>
        <stp>[Fixed Income  Prices 2004-2009.xlsx]TIPS!R415C48</stp>
        <tr r="AV415" s="1"/>
      </tp>
      <tp>
        <v>1.0793600000000001</v>
        <stp/>
        <stp>##V3_BDHV12</stp>
        <stp>912828BD1 Govt</stp>
        <stp>IDX_RATIO</stp>
        <stp>11/24/2005</stp>
        <stp>11/24/2005</stp>
        <stp>[Fixed Income  Prices 2004-2009.xlsx]TIPS!R353C52</stp>
        <tr r="AZ353" s="1"/>
      </tp>
      <tp>
        <v>1.075</v>
        <stp/>
        <stp>##V3_BDHV12</stp>
        <stp>912828BD1 Govt</stp>
        <stp>IDX_RATIO</stp>
        <stp>11/14/2005</stp>
        <stp>11/14/2005</stp>
        <stp>[Fixed Income  Prices 2004-2009.xlsx]TIPS!R345C52</stp>
        <tr r="AZ345" s="1"/>
      </tp>
      <tp>
        <v>1.0667599999999999</v>
        <stp/>
        <stp>##V3_BDHV12</stp>
        <stp>912828DH0 Govt</stp>
        <stp>IDX_RATIO</stp>
        <stp>10/16/2006</stp>
        <stp>10/16/2006</stp>
        <stp>[Fixed Income  Prices 2004-2009.xlsx]TIPS!R459C68</stp>
        <tr r="BP459" s="1"/>
      </tp>
      <tp>
        <v>1.0674399999999999</v>
        <stp/>
        <stp>##V3_BDHV12</stp>
        <stp>912828DH0 Govt</stp>
        <stp>IDX_RATIO</stp>
        <stp>10/26/2006</stp>
        <stp>10/26/2006</stp>
        <stp>[Fixed Income  Prices 2004-2009.xlsx]TIPS!R467C68</stp>
        <tr r="BP467" s="1"/>
      </tp>
      <tp>
        <v>1.07064</v>
        <stp/>
        <stp>##V3_BDHV12</stp>
        <stp>912828GD6 Govt</stp>
        <stp>IDX_RATIO</stp>
        <stp>11/18/2009</stp>
        <stp>11/18/2009</stp>
        <stp>[Fixed Income  Prices 2004-2009.xlsx]TIPS!R749C84</stp>
        <tr r="CF749" s="1"/>
      </tp>
      <tp>
        <v>1.0936900000000001</v>
        <stp/>
        <stp>##V3_BDHV12</stp>
        <stp>912828DH0 Govt</stp>
        <stp>IDX_RATIO</stp>
        <stp>12/25/2007</stp>
        <stp>12/25/2007</stp>
        <stp>[Fixed Income  Prices 2004-2009.xlsx]TIPS!R770C68</stp>
        <tr r="BP770" s="1"/>
      </tp>
      <tp>
        <v>1.0199100000000001</v>
        <stp/>
        <stp>##V3_BDHV12</stp>
        <stp>912828FB1 Govt</stp>
        <stp>IDX_RATIO</stp>
        <stp>12/14/2006</stp>
        <stp>12/14/2006</stp>
        <stp>[Fixed Income  Prices 2004-2009.xlsx]TIPS!R172C32</stp>
        <tr r="AF172" s="1"/>
      </tp>
      <tp>
        <v>1.0365800000000001</v>
        <stp/>
        <stp>##V3_BDHV12</stp>
        <stp>912828BD1 Govt</stp>
        <stp>IDX_RATIO</stp>
        <stp>12/16/2004</stp>
        <stp>12/16/2004</stp>
        <stp>[Fixed Income  Prices 2004-2009.xlsx]TIPS!R109C52</stp>
        <tr r="AZ109" s="1"/>
      </tp>
      <tp>
        <v>1.0698799999999999</v>
        <stp/>
        <stp>##V3_BDHV12</stp>
        <stp>912828EA4 Govt</stp>
        <stp>IDX_RATIO</stp>
        <stp>10/17/2007</stp>
        <stp>10/17/2007</stp>
        <stp>[Fixed Income  Prices 2004-2009.xlsx]TIPS!R592C72</stp>
        <tr r="BT592" s="1"/>
      </tp>
      <tp>
        <v>1.08541</v>
        <stp/>
        <stp>##V3_BDHV12</stp>
        <stp>912828FL9 Govt</stp>
        <stp>IDX_RATIO</stp>
        <stp>10/28/2008</stp>
        <stp>10/28/2008</stp>
        <stp>[Fixed Income  Prices 2004-2009.xlsx]TIPS!R603C80</stp>
        <tr r="CB603" s="1"/>
      </tp>
      <tp>
        <v>1.0617000000000001</v>
        <stp/>
        <stp>##V3_BDHV12</stp>
        <stp>912828BW9 Govt</stp>
        <stp>IDX_RATIO</stp>
        <stp>10/25/2005</stp>
        <stp>10/25/2005</stp>
        <stp>[Fixed Income  Prices 2004-2009.xlsx]TIPS!R331C56</stp>
        <tr r="BD331" s="1"/>
      </tp>
      <tp>
        <v>1.04176</v>
        <stp/>
        <stp>##V3_BDHV12</stp>
        <stp>912828GX2 Govt</stp>
        <stp>IDX_RATIO</stp>
        <stp>11/18/2009</stp>
        <stp>11/18/2009</stp>
        <stp>[Fixed Income  Prices 2004-2009.xlsx]TIPS!R619C88</stp>
        <tr r="CJ619" s="1"/>
      </tp>
      <tp>
        <v>1.05644</v>
        <stp/>
        <stp>##V3_BDHV12</stp>
        <stp>912828CP3 Govt</stp>
        <stp>IDX_RATIO</stp>
        <stp>12/27/2005</stp>
        <stp>12/27/2005</stp>
        <stp>[Fixed Income  Prices 2004-2009.xlsx]TIPS!R375C64</stp>
        <tr r="BL375" s="1"/>
      </tp>
      <tp>
        <v>1.0484899999999999</v>
        <stp/>
        <stp>##V3_BDHV12</stp>
        <stp>912828ET3 Govt</stp>
        <stp>IDX_RATIO</stp>
        <stp>10/17/2007</stp>
        <stp>10/17/2007</stp>
        <stp>[Fixed Income  Prices 2004-2009.xlsx]TIPS!R464C76</stp>
        <tr r="BX464" s="1"/>
      </tp>
      <tp>
        <v>1.0984799999999999</v>
        <stp/>
        <stp>##V3_BDHV12</stp>
        <stp>912828CZ1 Govt</stp>
        <stp>IDX_RATIO</stp>
        <stp>10/17/2007</stp>
        <stp>10/17/2007</stp>
        <stp>[Fixed Income  Prices 2004-2009.xlsx]TIPS!R777C24</stp>
        <tr r="X777" s="1"/>
      </tp>
      <tp>
        <v>1.02092</v>
        <stp/>
        <stp>##V3_BDHV12</stp>
        <stp>912828HW3 Govt</stp>
        <stp>IDX_RATIO</stp>
        <stp>10/29/2009</stp>
        <stp>10/29/2009</stp>
        <stp>[Fixed Income  Prices 2004-2009.xlsx]TIPS!R401C48</stp>
        <tr r="AV401" s="1"/>
      </tp>
      <tp>
        <v>1.07003</v>
        <stp/>
        <stp>##V3_BDHV12</stp>
        <stp>912828GD6 Govt</stp>
        <stp>IDX_RATIO</stp>
        <stp>10/29/2009</stp>
        <stp>10/29/2009</stp>
        <stp>[Fixed Income  Prices 2004-2009.xlsx]TIPS!R735C84</stp>
        <tr r="CF735" s="1"/>
      </tp>
      <tp>
        <v>1.0692600000000001</v>
        <stp/>
        <stp>##V3_BDHV12</stp>
        <stp>912828GD6 Govt</stp>
        <stp>IDX_RATIO</stp>
        <stp>10/19/2009</stp>
        <stp>10/19/2009</stp>
        <stp>[Fixed Income  Prices 2004-2009.xlsx]TIPS!R727C84</stp>
        <tr r="CF727" s="1"/>
      </tp>
      <tp>
        <v>1.07365</v>
        <stp/>
        <stp>##V3_BDHV12</stp>
        <stp>912828EA4 Govt</stp>
        <stp>IDX_RATIO</stp>
        <stp>12/25/2007</stp>
        <stp>12/25/2007</stp>
        <stp>[Fixed Income  Prices 2004-2009.xlsx]TIPS!R641C72</stp>
        <tr r="BT641" s="1"/>
      </tp>
      <tp>
        <v>1.10754</v>
        <stp/>
        <stp>##V3_BDHV12</stp>
        <stp>912828AF7 Govt</stp>
        <stp>IDX_RATIO</stp>
        <stp>12/27/2005</stp>
        <stp>12/27/2005</stp>
        <stp>[Fixed Income  Prices 2004-2009.xlsx]TIPS!R375C44</stp>
        <tr r="AR375" s="1"/>
      </tp>
      <tp>
        <v>1.0681099999999999</v>
        <stp/>
        <stp>##V3_BDHV12</stp>
        <stp>912828BD1 Govt</stp>
        <stp>IDX_RATIO</stp>
        <stp>10/25/2005</stp>
        <stp>10/25/2005</stp>
        <stp>[Fixed Income  Prices 2004-2009.xlsx]TIPS!R331C52</stp>
        <tr r="AZ331" s="1"/>
      </tp>
      <tp>
        <v>1.04844</v>
        <stp/>
        <stp>##V3_BDHV12</stp>
        <stp>912828FB1 Govt</stp>
        <stp>IDX_RATIO</stp>
        <stp>10/17/2007</stp>
        <stp>10/17/2007</stp>
        <stp>[Fixed Income  Prices 2004-2009.xlsx]TIPS!R391C32</stp>
        <tr r="AF391" s="1"/>
      </tp>
      <tp>
        <v>1.0650500000000001</v>
        <stp/>
        <stp>##V3_BDHV12</stp>
        <stp>912828DH0 Govt</stp>
        <stp>IDX_RATIO</stp>
        <stp>11/17/2006</stp>
        <stp>11/17/2006</stp>
        <stp>[Fixed Income  Prices 2004-2009.xlsx]TIPS!R483C68</stp>
        <tr r="BP483" s="1"/>
      </tp>
      <tp>
        <v>1.06331</v>
        <stp/>
        <stp>##V3_BDHV12</stp>
        <stp>912828DH0 Govt</stp>
        <stp>IDX_RATIO</stp>
        <stp>11/27/2006</stp>
        <stp>11/27/2006</stp>
        <stp>[Fixed Income  Prices 2004-2009.xlsx]TIPS!R489C68</stp>
        <tr r="BP489" s="1"/>
      </tp>
      <tp>
        <v>1.0839399999999999</v>
        <stp/>
        <stp>##V3_BDHV12</stp>
        <stp>912828FL9 Govt</stp>
        <stp>IDX_RATIO</stp>
        <stp>11/19/2008</stp>
        <stp>11/19/2008</stp>
        <stp>[Fixed Income  Prices 2004-2009.xlsx]TIPS!R619C80</stp>
        <tr r="CB619" s="1"/>
      </tp>
      <tp>
        <v>1.04745</v>
        <stp/>
        <stp>##V3_BDHV12</stp>
        <stp>912828CP3 Govt</stp>
        <stp>IDX_RATIO</stp>
        <stp>11/14/2005</stp>
        <stp>11/14/2005</stp>
        <stp>[Fixed Income  Prices 2004-2009.xlsx]TIPS!R345C64</stp>
        <tr r="BL345" s="1"/>
      </tp>
      <tp>
        <v>1.05219</v>
        <stp/>
        <stp>##V3_BDHV12</stp>
        <stp>912828ET3 Govt</stp>
        <stp>IDX_RATIO</stp>
        <stp>12/25/2007</stp>
        <stp>12/25/2007</stp>
        <stp>[Fixed Income  Prices 2004-2009.xlsx]TIPS!R513C76</stp>
        <tr r="BX513" s="1"/>
      </tp>
      <tp>
        <v>1.05169</v>
        <stp/>
        <stp>##V3_BDHV12</stp>
        <stp>912828CP3 Govt</stp>
        <stp>IDX_RATIO</stp>
        <stp>11/24/2005</stp>
        <stp>11/24/2005</stp>
        <stp>[Fixed Income  Prices 2004-2009.xlsx]TIPS!R353C64</stp>
        <tr r="BL353" s="1"/>
      </tp>
      <tp>
        <v>1.0100100000000001</v>
        <stp/>
        <stp>##V3_BDHV12</stp>
        <stp>912828CP3 Govt</stp>
        <stp>IDX_RATIO</stp>
        <stp>12/16/2004</stp>
        <stp>12/16/2004</stp>
        <stp>[Fixed Income  Prices 2004-2009.xlsx]TIPS!R109C64</stp>
        <tr r="BL109" s="1"/>
      </tp>
      <tp>
        <v>1.08721</v>
        <stp/>
        <stp>##V3_BDHV12</stp>
        <stp>912828ET3 Govt</stp>
        <stp>IDX_RATIO</stp>
        <stp>10/29/2009</stp>
        <stp>10/29/2009</stp>
        <stp>[Fixed Income  Prices 2004-2009.xlsx]TIPS!R995C76</stp>
        <tr r="BX995" s="1"/>
      </tp>
      <tp>
        <v>1.08643</v>
        <stp/>
        <stp>##V3_BDHV12</stp>
        <stp>912828ET3 Govt</stp>
        <stp>IDX_RATIO</stp>
        <stp>10/19/2009</stp>
        <stp>10/19/2009</stp>
        <stp>[Fixed Income  Prices 2004-2009.xlsx]TIPS!R987C76</stp>
        <tr r="BX987" s="1"/>
      </tp>
      <tp>
        <v>1.07521</v>
        <stp/>
        <stp>##V3_BDHV12</stp>
        <stp>912828CZ1 Govt</stp>
        <stp>IDX_RATIO</stp>
        <stp>10/16/2006</stp>
        <stp>10/16/2006</stp>
        <stp>[Fixed Income  Prices 2004-2009.xlsx]TIPS!R515C24</stp>
        <tr r="X515" s="1"/>
      </tp>
      <tp>
        <v>1.07589</v>
        <stp/>
        <stp>##V3_BDHV12</stp>
        <stp>912828CZ1 Govt</stp>
        <stp>IDX_RATIO</stp>
        <stp>10/26/2006</stp>
        <stp>10/26/2006</stp>
        <stp>[Fixed Income  Prices 2004-2009.xlsx]TIPS!R523C24</stp>
        <tr r="X523" s="1"/>
      </tp>
      <tp>
        <v>1.02688</v>
        <stp/>
        <stp>##V3_BDHV12</stp>
        <stp>912828FB1 Govt</stp>
        <stp>IDX_RATIO</stp>
        <stp>10/26/2006</stp>
        <stp>10/26/2006</stp>
        <stp>[Fixed Income  Prices 2004-2009.xlsx]TIPS!R137C32</stp>
        <tr r="AF137" s="1"/>
      </tp>
      <tp>
        <v>1.0588599999999999</v>
        <stp/>
        <stp>##V3_BDHV12</stp>
        <stp>912828AF7 Govt</stp>
        <stp>IDX_RATIO</stp>
        <stp>12/16/2004</stp>
        <stp>12/16/2004</stp>
        <stp>[Fixed Income  Prices 2004-2009.xlsx]TIPS!R109C44</stp>
        <tr r="AR109" s="1"/>
      </tp>
      <tp>
        <v>1.02623</v>
        <stp/>
        <stp>##V3_BDHV12</stp>
        <stp>912828FB1 Govt</stp>
        <stp>IDX_RATIO</stp>
        <stp>10/16/2006</stp>
        <stp>10/16/2006</stp>
        <stp>[Fixed Income  Prices 2004-2009.xlsx]TIPS!R129C32</stp>
        <tr r="AF129" s="1"/>
      </tp>
      <tp>
        <v>1.07138</v>
        <stp/>
        <stp>##V3_BDHV12</stp>
        <stp>912828EA4 Govt</stp>
        <stp>IDX_RATIO</stp>
        <stp>11/26/2007</stp>
        <stp>11/26/2007</stp>
        <stp>[Fixed Income  Prices 2004-2009.xlsx]TIPS!R620C72</stp>
        <tr r="BT620" s="1"/>
      </tp>
      <tp>
        <v>1.08985</v>
        <stp/>
        <stp>##V3_BDHV12</stp>
        <stp>912828DH0 Govt</stp>
        <stp>IDX_RATIO</stp>
        <stp>10/17/2007</stp>
        <stp>10/17/2007</stp>
        <stp>[Fixed Income  Prices 2004-2009.xlsx]TIPS!R721C68</stp>
        <tr r="BP721" s="1"/>
      </tp>
      <tp>
        <v>1.0704</v>
        <stp/>
        <stp>##V3_BDHV12</stp>
        <stp>912828EA4 Govt</stp>
        <stp>IDX_RATIO</stp>
        <stp>11/16/2007</stp>
        <stp>11/16/2007</stp>
        <stp>[Fixed Income  Prices 2004-2009.xlsx]TIPS!R614C72</stp>
        <tr r="BT614" s="1"/>
      </tp>
      <tp>
        <v>1.10256</v>
        <stp/>
        <stp>##V3_BDHV12</stp>
        <stp>912828AF7 Govt</stp>
        <stp>IDX_RATIO</stp>
        <stp>11/24/2005</stp>
        <stp>11/24/2005</stp>
        <stp>[Fixed Income  Prices 2004-2009.xlsx]TIPS!R353C44</stp>
        <tr r="AR353" s="1"/>
      </tp>
      <tp>
        <v>1.12693</v>
        <stp/>
        <stp>##V3_BDHV12</stp>
        <stp>912828EA4 Govt</stp>
        <stp>IDX_RATIO</stp>
        <stp>10/28/2008</stp>
        <stp>10/28/2008</stp>
        <stp>[Fixed Income  Prices 2004-2009.xlsx]TIPS!R861C72</stp>
        <tr r="BT861" s="1"/>
      </tp>
      <tp>
        <v>1.0981099999999999</v>
        <stp/>
        <stp>##V3_BDHV12</stp>
        <stp>912828AF7 Govt</stp>
        <stp>IDX_RATIO</stp>
        <stp>11/14/2005</stp>
        <stp>11/14/2005</stp>
        <stp>[Fixed Income  Prices 2004-2009.xlsx]TIPS!R345C44</stp>
        <tr r="AR345" s="1"/>
      </tp>
      <tp>
        <v>1.0854900000000001</v>
        <stp/>
        <stp>##V3_BDHV12</stp>
        <stp>912828GD6 Govt</stp>
        <stp>IDX_RATIO</stp>
        <stp>11/19/2008</stp>
        <stp>11/19/2008</stp>
        <stp>[Fixed Income  Prices 2004-2009.xlsx]TIPS!R489C84</stp>
        <tr r="CF489" s="1"/>
      </tp>
      <tp>
        <v>1.07772</v>
        <stp/>
        <stp>##V3_BDHV12</stp>
        <stp>912828BW9 Govt</stp>
        <stp>IDX_RATIO</stp>
        <stp>12/27/2005</stp>
        <stp>12/27/2005</stp>
        <stp>[Fixed Income  Prices 2004-2009.xlsx]TIPS!R375C56</stp>
        <tr r="BD375" s="1"/>
      </tp>
      <tp>
        <v>1.0407299999999999</v>
        <stp/>
        <stp>##V3_BDHV12</stp>
        <stp>912828CP3 Govt</stp>
        <stp>IDX_RATIO</stp>
        <stp>10/25/2005</stp>
        <stp>10/25/2005</stp>
        <stp>[Fixed Income  Prices 2004-2009.xlsx]TIPS!R331C64</stp>
        <tr r="BL331" s="1"/>
      </tp>
      <tp>
        <v>1.0404100000000001</v>
        <stp/>
        <stp>##V3_BDHV12</stp>
        <stp>912828GX2 Govt</stp>
        <stp>IDX_RATIO</stp>
        <stp>10/19/2009</stp>
        <stp>10/19/2009</stp>
        <stp>[Fixed Income  Prices 2004-2009.xlsx]TIPS!R597C88</stp>
        <tr r="CJ597" s="1"/>
      </tp>
      <tp>
        <v>1.0717300000000001</v>
        <stp/>
        <stp>##V3_BDHV12</stp>
        <stp>912828CZ1 Govt</stp>
        <stp>IDX_RATIO</stp>
        <stp>11/27/2006</stp>
        <stp>11/27/2006</stp>
        <stp>[Fixed Income  Prices 2004-2009.xlsx]TIPS!R545C24</stp>
        <tr r="X545" s="1"/>
      </tp>
      <tp>
        <v>1.0734900000000001</v>
        <stp/>
        <stp>##V3_BDHV12</stp>
        <stp>912828CZ1 Govt</stp>
        <stp>IDX_RATIO</stp>
        <stp>11/17/2006</stp>
        <stp>11/17/2006</stp>
        <stp>[Fixed Income  Prices 2004-2009.xlsx]TIPS!R539C24</stp>
        <tr r="X539" s="1"/>
      </tp>
      <tp>
        <v>1.06019</v>
        <stp/>
        <stp>##V3_BDHV12</stp>
        <stp>912828DH0 Govt</stp>
        <stp>IDX_RATIO</stp>
        <stp>12/14/2006</stp>
        <stp>12/14/2006</stp>
        <stp>[Fixed Income  Prices 2004-2009.xlsx]TIPS!R502C68</stp>
        <tr r="BP502" s="1"/>
      </tp>
      <tp>
        <v>1.09107</v>
        <stp/>
        <stp>##V3_BDHV12</stp>
        <stp>912828AF7 Govt</stp>
        <stp>IDX_RATIO</stp>
        <stp>10/25/2005</stp>
        <stp>10/25/2005</stp>
        <stp>[Fixed Income  Prices 2004-2009.xlsx]TIPS!R331C44</stp>
        <tr r="AR331" s="1"/>
      </tp>
      <tp>
        <v>1.08423</v>
        <stp/>
        <stp>##V3_BDHV12</stp>
        <stp>912828BD1 Govt</stp>
        <stp>IDX_RATIO</stp>
        <stp>12/27/2005</stp>
        <stp>12/27/2005</stp>
        <stp>[Fixed Income  Prices 2004-2009.xlsx]TIPS!R375C52</stp>
        <tr r="AZ375" s="1"/>
      </tp>
      <tp>
        <v>1.0245899999999999</v>
        <stp/>
        <stp>##V3_BDHV12</stp>
        <stp>912828FB1 Govt</stp>
        <stp>IDX_RATIO</stp>
        <stp>11/17/2006</stp>
        <stp>11/17/2006</stp>
        <stp>[Fixed Income  Prices 2004-2009.xlsx]TIPS!R153C32</stp>
        <tr r="AF153" s="1"/>
      </tp>
      <tp>
        <v>1.1254200000000001</v>
        <stp/>
        <stp>##V3_BDHV12</stp>
        <stp>912828EA4 Govt</stp>
        <stp>IDX_RATIO</stp>
        <stp>11/19/2008</stp>
        <stp>11/19/2008</stp>
        <stp>[Fixed Income  Prices 2004-2009.xlsx]TIPS!R877C72</stp>
        <tr r="BT877" s="1"/>
      </tp>
      <tp>
        <v>1.0869500000000001</v>
        <stp/>
        <stp>##V3_BDHV12</stp>
        <stp>912828GD6 Govt</stp>
        <stp>IDX_RATIO</stp>
        <stp>10/28/2008</stp>
        <stp>10/28/2008</stp>
        <stp>[Fixed Income  Prices 2004-2009.xlsx]TIPS!R473C84</stp>
        <tr r="CF473" s="1"/>
      </tp>
      <tp>
        <v>1.0903799999999999</v>
        <stp/>
        <stp>##V3_BDHV12</stp>
        <stp>912828DH0 Govt</stp>
        <stp>IDX_RATIO</stp>
        <stp>11/16/2007</stp>
        <stp>11/16/2007</stp>
        <stp>[Fixed Income  Prices 2004-2009.xlsx]TIPS!R743C68</stp>
        <tr r="BP743" s="1"/>
      </tp>
      <tp>
        <v>1.09138</v>
        <stp/>
        <stp>##V3_BDHV12</stp>
        <stp>912828DH0 Govt</stp>
        <stp>IDX_RATIO</stp>
        <stp>11/26/2007</stp>
        <stp>11/26/2007</stp>
        <stp>[Fixed Income  Prices 2004-2009.xlsx]TIPS!R749C68</stp>
        <tr r="BP749" s="1"/>
      </tp>
      <tp>
        <v>1.02291</v>
        <stp/>
        <stp>##V3_BDHV12</stp>
        <stp>912828FB1 Govt</stp>
        <stp>IDX_RATIO</stp>
        <stp>11/27/2006</stp>
        <stp>11/27/2006</stp>
        <stp>[Fixed Income  Prices 2004-2009.xlsx]TIPS!R159C32</stp>
        <tr r="AF159" s="1"/>
      </tp>
      <tp>
        <v>1.1479699999999999</v>
        <stp/>
        <stp>##V3_BDHV12</stp>
        <stp>912828DH0 Govt</stp>
        <stp>IDX_RATIO</stp>
        <stp>10/28/2008</stp>
        <stp>10/28/2008</stp>
        <stp>[Fixed Income  Prices 2004-2009.xlsx]TIPS!R990C68</stp>
        <tr r="BP990" s="1"/>
      </tp>
      <tp>
        <v>1.1029199999999999</v>
        <stp/>
        <stp>##V3_BDHV12</stp>
        <stp>912828ET3 Govt</stp>
        <stp>IDX_RATIO</stp>
        <stp>11/19/2008</stp>
        <stp>11/19/2008</stp>
        <stp>[Fixed Income  Prices 2004-2009.xlsx]TIPS!R749C76</stp>
        <tr r="BX749" s="1"/>
      </tp>
      <tp>
        <v>1.1023499999999999</v>
        <stp/>
        <stp>##V3_BDHV12</stp>
        <stp>912828CZ1 Govt</stp>
        <stp>IDX_RATIO</stp>
        <stp>12/25/2007</stp>
        <stp>12/25/2007</stp>
        <stp>[Fixed Income  Prices 2004-2009.xlsx]TIPS!R826C24</stp>
        <tr r="X826" s="1"/>
      </tp>
      <tp>
        <v>1.03003</v>
        <stp/>
        <stp>##V3_BDHV12</stp>
        <stp>912828HN3 Govt</stp>
        <stp>IDX_RATIO</stp>
        <stp>10/29/2009</stp>
        <stp>10/29/2009</stp>
        <stp>[Fixed Income  Prices 2004-2009.xlsx]TIPS!R475C92</stp>
        <tr r="CN475" s="1"/>
      </tp>
      <tp>
        <v>1.06264</v>
        <stp/>
        <stp>##V3_BDHV12</stp>
        <stp>912828GN4 Govt</stp>
        <stp>IDX_RATIO</stp>
        <stp>10/19/2009</stp>
        <stp>10/19/2009</stp>
        <stp>[Fixed Income  Prices 2004-2009.xlsx]TIPS!R654C40</stp>
        <tr r="AN654" s="1"/>
      </tp>
      <tp>
        <v>1.0633999999999999</v>
        <stp/>
        <stp>##V3_BDHV12</stp>
        <stp>912828GN4 Govt</stp>
        <stp>IDX_RATIO</stp>
        <stp>10/29/2009</stp>
        <stp>10/29/2009</stp>
        <stp>[Fixed Income  Prices 2004-2009.xlsx]TIPS!R662C40</stp>
        <tr r="AN662" s="1"/>
      </tp>
      <tp>
        <v>1.02928</v>
        <stp/>
        <stp>##V3_BDHV12</stp>
        <stp>912828HN3 Govt</stp>
        <stp>IDX_RATIO</stp>
        <stp>10/19/2009</stp>
        <stp>10/19/2009</stp>
        <stp>[Fixed Income  Prices 2004-2009.xlsx]TIPS!R467C92</stp>
        <tr r="CN467" s="1"/>
      </tp>
      <tp>
        <v>1.1044</v>
        <stp/>
        <stp>##V3_BDHV12</stp>
        <stp>912828ET3 Govt</stp>
        <stp>IDX_RATIO</stp>
        <stp>10/28/2008</stp>
        <stp>10/28/2008</stp>
        <stp>[Fixed Income  Prices 2004-2009.xlsx]TIPS!R733C76</stp>
        <tr r="BX733" s="1"/>
      </tp>
      <tp>
        <v>1.0306200000000001</v>
        <stp/>
        <stp>##V3_BDHV12</stp>
        <stp>912828HN3 Govt</stp>
        <stp>IDX_RATIO</stp>
        <stp>11/18/2009</stp>
        <stp>11/18/2009</stp>
        <stp>[Fixed Income  Prices 2004-2009.xlsx]TIPS!R489C92</stp>
        <tr r="CN489" s="1"/>
      </tp>
      <tp>
        <v>1.0640099999999999</v>
        <stp/>
        <stp>##V3_BDHV12</stp>
        <stp>912828GN4 Govt</stp>
        <stp>IDX_RATIO</stp>
        <stp>11/18/2009</stp>
        <stp>11/18/2009</stp>
        <stp>[Fixed Income  Prices 2004-2009.xlsx]TIPS!R676C40</stp>
        <tr r="AN676" s="1"/>
      </tp>
      <tp>
        <v>1.0691200000000001</v>
        <stp/>
        <stp>##V3_BDHV12</stp>
        <stp>912828FL9 Govt</stp>
        <stp>IDX_RATIO</stp>
        <stp>11/18/2009</stp>
        <stp>11/18/2009</stp>
        <stp>[Fixed Income  Prices 2004-2009.xlsx]TIPS!R879C80</stp>
        <tr r="CB879" s="1"/>
      </tp>
      <tp>
        <v>1.0787599999999999</v>
        <stp/>
        <stp>##V3_BDHV12</stp>
        <stp>912828GN4 Govt</stp>
        <stp>IDX_RATIO</stp>
        <stp>11/19/2008</stp>
        <stp>11/19/2008</stp>
        <stp>[Fixed Income  Prices 2004-2009.xlsx]TIPS!R416C40</stp>
        <tr r="AN416" s="1"/>
      </tp>
      <tp>
        <v>1.1000300000000001</v>
        <stp/>
        <stp>##V3_BDHV12</stp>
        <stp>912828CZ1 Govt</stp>
        <stp>IDX_RATIO</stp>
        <stp>11/26/2007</stp>
        <stp>11/26/2007</stp>
        <stp>[Fixed Income  Prices 2004-2009.xlsx]TIPS!R805C24</stp>
        <tr r="X805" s="1"/>
      </tp>
      <tp>
        <v>1.0677399999999999</v>
        <stp/>
        <stp>##V3_BDHV12</stp>
        <stp>912828FL9 Govt</stp>
        <stp>IDX_RATIO</stp>
        <stp>10/19/2009</stp>
        <stp>10/19/2009</stp>
        <stp>[Fixed Income  Prices 2004-2009.xlsx]TIPS!R857C80</stp>
        <tr r="CB857" s="1"/>
      </tp>
      <tp>
        <v>1.0685100000000001</v>
        <stp/>
        <stp>##V3_BDHV12</stp>
        <stp>912828FL9 Govt</stp>
        <stp>IDX_RATIO</stp>
        <stp>10/29/2009</stp>
        <stp>10/29/2009</stp>
        <stp>[Fixed Income  Prices 2004-2009.xlsx]TIPS!R865C80</stp>
        <tr r="CB865" s="1"/>
      </tp>
      <tp>
        <v>1.08022</v>
        <stp/>
        <stp>##V3_BDHV12</stp>
        <stp>912828GN4 Govt</stp>
        <stp>IDX_RATIO</stp>
        <stp>10/28/2008</stp>
        <stp>10/28/2008</stp>
        <stp>[Fixed Income  Prices 2004-2009.xlsx]TIPS!R400C40</stp>
        <tr r="AN400" s="1"/>
      </tp>
      <tp>
        <v>1.00549</v>
        <stp/>
        <stp>##V3_BDHV12</stp>
        <stp>912828GX2 Govt</stp>
        <stp>IDX_RATIO</stp>
        <stp>11/26/2007</stp>
        <stp>11/26/2007</stp>
        <stp>[Fixed Income  Prices 2004-2009.xlsx]TIPS!R102C88</stp>
        <tr r="CJ102" s="1"/>
      </tp>
      <tp>
        <v>1.12625</v>
        <stp/>
        <stp>##V3_BDHV12</stp>
        <stp>912828BW9 Govt</stp>
        <stp>IDX_RATIO</stp>
        <stp>10/17/2007</stp>
        <stp>10/17/2007</stp>
        <stp>[Fixed Income  Prices 2004-2009.xlsx]TIPS!R846C56</stp>
        <tr r="BD846" s="1"/>
      </tp>
      <tp>
        <v>1.1078999999999999</v>
        <stp/>
        <stp>##V3_BDHV12</stp>
        <stp>912828CP3 Govt</stp>
        <stp>IDX_RATIO</stp>
        <stp>12/25/2007</stp>
        <stp>12/25/2007</stp>
        <stp>[Fixed Income  Prices 2004-2009.xlsx]TIPS!R895C64</stp>
        <tr r="BL895" s="1"/>
      </tp>
      <tp>
        <v>1.1330499999999999</v>
        <stp/>
        <stp>##V3_BDHV12</stp>
        <stp>912828BD1 Govt</stp>
        <stp>IDX_RATIO</stp>
        <stp>10/17/2007</stp>
        <stp>10/17/2007</stp>
        <stp>[Fixed Income  Prices 2004-2009.xlsx]TIPS!R846C52</stp>
        <tr r="AZ846" s="1"/>
      </tp>
      <tp>
        <v>1.03409</v>
        <stp/>
        <stp>##V3_BDHV12</stp>
        <stp>912828FL9 Govt</stp>
        <stp>IDX_RATIO</stp>
        <stp>12/25/2007</stp>
        <stp>12/25/2007</stp>
        <stp>[Fixed Income  Prices 2004-2009.xlsx]TIPS!R383C80</stp>
        <tr r="CB383" s="1"/>
      </tp>
      <tp>
        <v>1.00125</v>
        <stp/>
        <stp>##V3_BDHV12</stp>
        <stp>912828JE1 Govt</stp>
        <stp>IDX_RATIO</stp>
        <stp>11/18/2009</stp>
        <stp>11/18/2009</stp>
        <stp>[Fixed Income  Prices 2004-2009.xlsx]TIPS!R358C96</stp>
        <tr r="CR358" s="1"/>
      </tp>
      <tp>
        <v>1.03556</v>
        <stp/>
        <stp>##V3_BDHV12</stp>
        <stp>912828GD6 Govt</stp>
        <stp>IDX_RATIO</stp>
        <stp>12/25/2007</stp>
        <stp>12/25/2007</stp>
        <stp>[Fixed Income  Prices 2004-2009.xlsx]TIPS!R253C84</stp>
        <tr r="CF253" s="1"/>
      </tp>
      <tp>
        <v>1.1614899999999999</v>
        <stp/>
        <stp>##V3_BDHV12</stp>
        <stp>912828AF7 Govt</stp>
        <stp>IDX_RATIO</stp>
        <stp>12/25/2007</stp>
        <stp>12/25/2007</stp>
        <stp>[Fixed Income  Prices 2004-2009.xlsx]TIPS!R895C44</stp>
        <tr r="AR895" s="1"/>
      </tp>
      <tp>
        <v>1.00536</v>
        <stp/>
        <stp>##V3_BDHV12</stp>
        <stp>912828FL9 Govt</stp>
        <stp>IDX_RATIO</stp>
        <stp>11/27/2006</stp>
        <stp>11/27/2006</stp>
        <stp>[Fixed Income  Prices 2004-2009.xlsx]TIPS!R102C80</stp>
        <tr r="CB102" s="1"/>
      </tp>
      <tp>
        <v>1.1278299999999999</v>
        <stp/>
        <stp>##V3_BDHV12</stp>
        <stp>912828BW9 Govt</stp>
        <stp>IDX_RATIO</stp>
        <stp>11/26/2007</stp>
        <stp>11/26/2007</stp>
        <stp>[Fixed Income  Prices 2004-2009.xlsx]TIPS!R874C56</stp>
        <tr r="BD874" s="1"/>
      </tp>
      <tp>
        <v>1.1268</v>
        <stp/>
        <stp>##V3_BDHV12</stp>
        <stp>912828BW9 Govt</stp>
        <stp>IDX_RATIO</stp>
        <stp>11/16/2007</stp>
        <stp>11/16/2007</stp>
        <stp>[Fixed Income  Prices 2004-2009.xlsx]TIPS!R868C56</stp>
        <tr r="BD868" s="1"/>
      </tp>
      <tp>
        <v>1.13361</v>
        <stp/>
        <stp>##V3_BDHV12</stp>
        <stp>912828BD1 Govt</stp>
        <stp>IDX_RATIO</stp>
        <stp>11/16/2007</stp>
        <stp>11/16/2007</stp>
        <stp>[Fixed Income  Prices 2004-2009.xlsx]TIPS!R868C52</stp>
        <tr r="AZ868" s="1"/>
      </tp>
      <tp>
        <v>0.99995999999999996</v>
        <stp/>
        <stp>##V3_BDHV12</stp>
        <stp>912828JE1 Govt</stp>
        <stp>IDX_RATIO</stp>
        <stp>10/19/2009</stp>
        <stp>10/19/2009</stp>
        <stp>[Fixed Income  Prices 2004-2009.xlsx]TIPS!R336C96</stp>
        <tr r="CR336" s="1"/>
      </tp>
      <tp>
        <v>1.1346499999999999</v>
        <stp/>
        <stp>##V3_BDHV12</stp>
        <stp>912828BD1 Govt</stp>
        <stp>IDX_RATIO</stp>
        <stp>11/26/2007</stp>
        <stp>11/26/2007</stp>
        <stp>[Fixed Income  Prices 2004-2009.xlsx]TIPS!R874C52</stp>
        <tr r="AZ874" s="1"/>
      </tp>
      <tp>
        <v>1.00068</v>
        <stp/>
        <stp>##V3_BDHV12</stp>
        <stp>912828JE1 Govt</stp>
        <stp>IDX_RATIO</stp>
        <stp>10/29/2009</stp>
        <stp>10/29/2009</stp>
        <stp>[Fixed Income  Prices 2004-2009.xlsx]TIPS!R344C96</stp>
        <tr r="CR344" s="1"/>
      </tp>
      <tp>
        <v>1.1040099999999999</v>
        <stp/>
        <stp>##V3_BDHV12</stp>
        <stp>912828CP3 Govt</stp>
        <stp>IDX_RATIO</stp>
        <stp>10/17/2007</stp>
        <stp>10/17/2007</stp>
        <stp>[Fixed Income  Prices 2004-2009.xlsx]TIPS!R846C64</stp>
        <tr r="BL846" s="1"/>
      </tp>
      <tp>
        <v>1.13022</v>
        <stp/>
        <stp>##V3_BDHV12</stp>
        <stp>912828BW9 Govt</stp>
        <stp>IDX_RATIO</stp>
        <stp>12/25/2007</stp>
        <stp>12/25/2007</stp>
        <stp>[Fixed Income  Prices 2004-2009.xlsx]TIPS!R895C56</stp>
        <tr r="BD895" s="1"/>
      </tp>
      <tp>
        <v>1.0319199999999999</v>
        <stp/>
        <stp>##V3_BDHV12</stp>
        <stp>912828GD6 Govt</stp>
        <stp>IDX_RATIO</stp>
        <stp>10/17/2007</stp>
        <stp>10/17/2007</stp>
        <stp>[Fixed Income  Prices 2004-2009.xlsx]TIPS!R204C84</stp>
        <tr r="CF204" s="1"/>
      </tp>
      <tp>
        <v>1.10287</v>
        <stp/>
        <stp>##V3_BDHV12</stp>
        <stp>912828FB1 Govt</stp>
        <stp>IDX_RATIO</stp>
        <stp>11/19/2008</stp>
        <stp>11/19/2008</stp>
        <stp>[Fixed Income  Prices 2004-2009.xlsx]TIPS!R676C32</stp>
        <tr r="AF676" s="1"/>
      </tp>
      <tp>
        <v>1.15741</v>
        <stp/>
        <stp>##V3_BDHV12</stp>
        <stp>912828AF7 Govt</stp>
        <stp>IDX_RATIO</stp>
        <stp>10/17/2007</stp>
        <stp>10/17/2007</stp>
        <stp>[Fixed Income  Prices 2004-2009.xlsx]TIPS!R846C44</stp>
        <tr r="AR846" s="1"/>
      </tp>
      <tp>
        <v>1.1370499999999999</v>
        <stp/>
        <stp>##V3_BDHV12</stp>
        <stp>912828BD1 Govt</stp>
        <stp>IDX_RATIO</stp>
        <stp>12/25/2007</stp>
        <stp>12/25/2007</stp>
        <stp>[Fixed Income  Prices 2004-2009.xlsx]TIPS!R895C52</stp>
        <tr r="AZ895" s="1"/>
      </tp>
      <tp>
        <v>1.0304500000000001</v>
        <stp/>
        <stp>##V3_BDHV12</stp>
        <stp>912828FL9 Govt</stp>
        <stp>IDX_RATIO</stp>
        <stp>10/17/2007</stp>
        <stp>10/17/2007</stp>
        <stp>[Fixed Income  Prices 2004-2009.xlsx]TIPS!R334C80</stp>
        <tr r="CB334" s="1"/>
      </tp>
      <tp>
        <v>1.04491</v>
        <stp/>
        <stp>##V3_BDHV12</stp>
        <stp>912828HN3 Govt</stp>
        <stp>IDX_RATIO</stp>
        <stp>11/19/2008</stp>
        <stp>11/19/2008</stp>
        <stp>[Fixed Income  Prices 2004-2009.xlsx]TIPS!R229C92</stp>
        <tr r="CN229" s="1"/>
      </tp>
      <tp>
        <v>1.00762</v>
        <stp/>
        <stp>##V3_BDHV12</stp>
        <stp>912828GX2 Govt</stp>
        <stp>IDX_RATIO</stp>
        <stp>12/25/2007</stp>
        <stp>12/25/2007</stp>
        <stp>[Fixed Income  Prices 2004-2009.xlsx]TIPS!R123C88</stp>
        <tr r="CJ123" s="1"/>
      </tp>
      <tp>
        <v>1.1055600000000001</v>
        <stp/>
        <stp>##V3_BDHV12</stp>
        <stp>912828CP3 Govt</stp>
        <stp>IDX_RATIO</stp>
        <stp>11/26/2007</stp>
        <stp>11/26/2007</stp>
        <stp>[Fixed Income  Prices 2004-2009.xlsx]TIPS!R874C64</stp>
        <tr r="BL874" s="1"/>
      </tp>
      <tp>
        <v>1.1045499999999999</v>
        <stp/>
        <stp>##V3_BDHV12</stp>
        <stp>912828CP3 Govt</stp>
        <stp>IDX_RATIO</stp>
        <stp>11/16/2007</stp>
        <stp>11/16/2007</stp>
        <stp>[Fixed Income  Prices 2004-2009.xlsx]TIPS!R868C64</stp>
        <tr r="BL868" s="1"/>
      </tp>
      <tp>
        <v>1.0333699999999999</v>
        <stp/>
        <stp>##V3_BDHV12</stp>
        <stp>912828GD6 Govt</stp>
        <stp>IDX_RATIO</stp>
        <stp>11/26/2007</stp>
        <stp>11/26/2007</stp>
        <stp>[Fixed Income  Prices 2004-2009.xlsx]TIPS!R232C84</stp>
        <tr r="CF232" s="1"/>
      </tp>
      <tp>
        <v>1.03243</v>
        <stp/>
        <stp>##V3_BDHV12</stp>
        <stp>912828GD6 Govt</stp>
        <stp>IDX_RATIO</stp>
        <stp>11/16/2007</stp>
        <stp>11/16/2007</stp>
        <stp>[Fixed Income  Prices 2004-2009.xlsx]TIPS!R226C84</stp>
        <tr r="CF226" s="1"/>
      </tp>
      <tp>
        <v>1.1043499999999999</v>
        <stp/>
        <stp>##V3_BDHV12</stp>
        <stp>912828FB1 Govt</stp>
        <stp>IDX_RATIO</stp>
        <stp>10/28/2008</stp>
        <stp>10/28/2008</stp>
        <stp>[Fixed Income  Prices 2004-2009.xlsx]TIPS!R660C32</stp>
        <tr r="AF660" s="1"/>
      </tp>
      <tp>
        <v>1.1579699999999999</v>
        <stp/>
        <stp>##V3_BDHV12</stp>
        <stp>912828AF7 Govt</stp>
        <stp>IDX_RATIO</stp>
        <stp>11/16/2007</stp>
        <stp>11/16/2007</stp>
        <stp>[Fixed Income  Prices 2004-2009.xlsx]TIPS!R868C44</stp>
        <tr r="AR868" s="1"/>
      </tp>
      <tp>
        <v>1.1590400000000001</v>
        <stp/>
        <stp>##V3_BDHV12</stp>
        <stp>912828AF7 Govt</stp>
        <stp>IDX_RATIO</stp>
        <stp>11/26/2007</stp>
        <stp>11/26/2007</stp>
        <stp>[Fixed Income  Prices 2004-2009.xlsx]TIPS!R874C44</stp>
        <tr r="AR874" s="1"/>
      </tp>
      <tp>
        <v>1.0309600000000001</v>
        <stp/>
        <stp>##V3_BDHV12</stp>
        <stp>912828FL9 Govt</stp>
        <stp>IDX_RATIO</stp>
        <stp>11/16/2007</stp>
        <stp>11/16/2007</stp>
        <stp>[Fixed Income  Prices 2004-2009.xlsx]TIPS!R356C80</stp>
        <tr r="CB356" s="1"/>
      </tp>
      <tp>
        <v>1.0319</v>
        <stp/>
        <stp>##V3_BDHV12</stp>
        <stp>912828FL9 Govt</stp>
        <stp>IDX_RATIO</stp>
        <stp>11/26/2007</stp>
        <stp>11/26/2007</stp>
        <stp>[Fixed Income  Prices 2004-2009.xlsx]TIPS!R362C80</stp>
        <tr r="CB362" s="1"/>
      </tp>
      <tp>
        <v>1.00241</v>
        <stp/>
        <stp>##V3_BDHV12</stp>
        <stp>912828FL9 Govt</stp>
        <stp>IDX_RATIO</stp>
        <stp>12/14/2006</stp>
        <stp>12/14/2006</stp>
        <stp>[Fixed Income  Prices 2004-2009.xlsx]TIPS!R115C80</stp>
        <tr r="CB115" s="1"/>
      </tp>
      <tp>
        <v>1.0463199999999999</v>
        <stp/>
        <stp>##V3_BDHV12</stp>
        <stp>912828HN3 Govt</stp>
        <stp>IDX_RATIO</stp>
        <stp>10/28/2008</stp>
        <stp>10/28/2008</stp>
        <stp>[Fixed Income  Prices 2004-2009.xlsx]TIPS!R213C92</stp>
        <tr r="CN213" s="1"/>
      </tp>
      <tp>
        <v>1.1090500000000001</v>
        <stp/>
        <stp>##V3_BDHV12</stp>
        <stp>912828CZ1 Govt</stp>
        <stp>IDX_RATIO</stp>
        <stp>3/3/2008</stp>
        <stp>3/3/2008</stp>
        <stp>[Fixed Income  Prices 2004-2009.xlsx]TIPS!R875C24</stp>
        <tr r="X875" s="1"/>
      </tp>
      <tp>
        <v>1.1093999999999999</v>
        <stp/>
        <stp>##V3_BDHV12</stp>
        <stp>912828CZ1 Govt</stp>
        <stp>IDX_RATIO</stp>
        <stp>3/5/2008</stp>
        <stp>3/5/2008</stp>
        <stp>[Fixed Income  Prices 2004-2009.xlsx]TIPS!R877C24</stp>
        <tr r="X877" s="1"/>
      </tp>
      <tp>
        <v>1.1092200000000001</v>
        <stp/>
        <stp>##V3_BDHV12</stp>
        <stp>912828CZ1 Govt</stp>
        <stp>IDX_RATIO</stp>
        <stp>3/4/2008</stp>
        <stp>3/4/2008</stp>
        <stp>[Fixed Income  Prices 2004-2009.xlsx]TIPS!R876C24</stp>
        <tr r="X876" s="1"/>
      </tp>
      <tp>
        <v>1.1097600000000001</v>
        <stp/>
        <stp>##V3_BDHV12</stp>
        <stp>912828CZ1 Govt</stp>
        <stp>IDX_RATIO</stp>
        <stp>3/7/2008</stp>
        <stp>3/7/2008</stp>
        <stp>[Fixed Income  Prices 2004-2009.xlsx]TIPS!R879C24</stp>
        <tr r="X879" s="1"/>
      </tp>
      <tp>
        <v>1.10958</v>
        <stp/>
        <stp>##V3_BDHV12</stp>
        <stp>912828CZ1 Govt</stp>
        <stp>IDX_RATIO</stp>
        <stp>3/6/2008</stp>
        <stp>3/6/2008</stp>
        <stp>[Fixed Income  Prices 2004-2009.xlsx]TIPS!R878C24</stp>
        <tr r="X878" s="1"/>
      </tp>
      <tp>
        <v>1.05108</v>
        <stp/>
        <stp>##V3_BDHV12</stp>
        <stp>912828FL9 Govt</stp>
        <stp>IDX_RATIO</stp>
        <stp>2/3/2009</stp>
        <stp>2/3/2009</stp>
        <stp>[Fixed Income  Prices 2004-2009.xlsx]TIPS!R673C80</stp>
        <tr r="CB673" s="1"/>
      </tp>
      <tp>
        <v>1.0514699999999999</v>
        <stp/>
        <stp>##V3_BDHV12</stp>
        <stp>912828FL9 Govt</stp>
        <stp>IDX_RATIO</stp>
        <stp>2/2/2009</stp>
        <stp>2/2/2009</stp>
        <stp>[Fixed Income  Prices 2004-2009.xlsx]TIPS!R672C80</stp>
        <tr r="CB672" s="1"/>
      </tp>
      <tp>
        <v>1.04992</v>
        <stp/>
        <stp>##V3_BDHV12</stp>
        <stp>912828FL9 Govt</stp>
        <stp>IDX_RATIO</stp>
        <stp>2/6/2009</stp>
        <stp>2/6/2009</stp>
        <stp>[Fixed Income  Prices 2004-2009.xlsx]TIPS!R676C80</stp>
        <tr r="CB676" s="1"/>
      </tp>
      <tp>
        <v>1.0503100000000001</v>
        <stp/>
        <stp>##V3_BDHV12</stp>
        <stp>912828FL9 Govt</stp>
        <stp>IDX_RATIO</stp>
        <stp>2/5/2009</stp>
        <stp>2/5/2009</stp>
        <stp>[Fixed Income  Prices 2004-2009.xlsx]TIPS!R675C80</stp>
        <tr r="CB675" s="1"/>
      </tp>
      <tp>
        <v>1.0507</v>
        <stp/>
        <stp>##V3_BDHV12</stp>
        <stp>912828FL9 Govt</stp>
        <stp>IDX_RATIO</stp>
        <stp>2/4/2009</stp>
        <stp>2/4/2009</stp>
        <stp>[Fixed Income  Prices 2004-2009.xlsx]TIPS!R674C80</stp>
        <tr r="CB674" s="1"/>
      </tp>
      <tp>
        <v>1.0487500000000001</v>
        <stp/>
        <stp>##V3_BDHV12</stp>
        <stp>912828FL9 Govt</stp>
        <stp>IDX_RATIO</stp>
        <stp>2/9/2009</stp>
        <stp>2/9/2009</stp>
        <stp>[Fixed Income  Prices 2004-2009.xlsx]TIPS!R677C80</stp>
        <tr r="CB677" s="1"/>
      </tp>
      <tp>
        <v>1.0219100000000001</v>
        <stp/>
        <stp>##V3_BDHV12</stp>
        <stp>912828GX2 Govt</stp>
        <stp>IDX_RATIO</stp>
        <stp>2/9/2009</stp>
        <stp>2/9/2009</stp>
        <stp>[Fixed Income  Prices 2004-2009.xlsx]TIPS!R417C88</stp>
        <tr r="CJ417" s="1"/>
      </tp>
      <tp>
        <v>1.0241800000000001</v>
        <stp/>
        <stp>##V3_BDHV12</stp>
        <stp>912828GX2 Govt</stp>
        <stp>IDX_RATIO</stp>
        <stp>2/3/2009</stp>
        <stp>2/3/2009</stp>
        <stp>[Fixed Income  Prices 2004-2009.xlsx]TIPS!R413C88</stp>
        <tr r="CJ413" s="1"/>
      </tp>
      <tp>
        <v>1.0245599999999999</v>
        <stp/>
        <stp>##V3_BDHV12</stp>
        <stp>912828GX2 Govt</stp>
        <stp>IDX_RATIO</stp>
        <stp>2/2/2009</stp>
        <stp>2/2/2009</stp>
        <stp>[Fixed Income  Prices 2004-2009.xlsx]TIPS!R412C88</stp>
        <tr r="CJ412" s="1"/>
      </tp>
      <tp>
        <v>1.02342</v>
        <stp/>
        <stp>##V3_BDHV12</stp>
        <stp>912828GX2 Govt</stp>
        <stp>IDX_RATIO</stp>
        <stp>2/5/2009</stp>
        <stp>2/5/2009</stp>
        <stp>[Fixed Income  Prices 2004-2009.xlsx]TIPS!R415C88</stp>
        <tr r="CJ415" s="1"/>
      </tp>
      <tp>
        <v>1.0238</v>
        <stp/>
        <stp>##V3_BDHV12</stp>
        <stp>912828GX2 Govt</stp>
        <stp>IDX_RATIO</stp>
        <stp>2/4/2009</stp>
        <stp>2/4/2009</stp>
        <stp>[Fixed Income  Prices 2004-2009.xlsx]TIPS!R414C88</stp>
        <tr r="CJ414" s="1"/>
      </tp>
      <tp>
        <v>1.02305</v>
        <stp/>
        <stp>##V3_BDHV12</stp>
        <stp>912828GX2 Govt</stp>
        <stp>IDX_RATIO</stp>
        <stp>2/6/2009</stp>
        <stp>2/6/2009</stp>
        <stp>[Fixed Income  Prices 2004-2009.xlsx]TIPS!R416C88</stp>
        <tr r="CJ416" s="1"/>
      </tp>
      <tp>
        <v>1.0410299999999999</v>
        <stp/>
        <stp>##V3_BDHV12</stp>
        <stp>912828FL9 Govt</stp>
        <stp>IDX_RATIO</stp>
        <stp>3/7/2008</stp>
        <stp>3/7/2008</stp>
        <stp>[Fixed Income  Prices 2004-2009.xlsx]TIPS!R436C80</stp>
        <tr r="CB436" s="1"/>
      </tp>
      <tp>
        <v>1.0888800000000001</v>
        <stp/>
        <stp>##V3_BDHV12</stp>
        <stp>912828EA4 Govt</stp>
        <stp>IDX_RATIO</stp>
        <stp>2/9/2009</stp>
        <stp>2/9/2009</stp>
        <stp>[Fixed Income  Prices 2004-2009.xlsx]TIPS!R935C72</stp>
        <tr r="BT935" s="1"/>
      </tp>
      <tp>
        <v>1.04087</v>
        <stp/>
        <stp>##V3_BDHV12</stp>
        <stp>912828FL9 Govt</stp>
        <stp>IDX_RATIO</stp>
        <stp>3/6/2008</stp>
        <stp>3/6/2008</stp>
        <stp>[Fixed Income  Prices 2004-2009.xlsx]TIPS!R435C80</stp>
        <tr r="CB435" s="1"/>
      </tp>
      <tp>
        <v>1.0407</v>
        <stp/>
        <stp>##V3_BDHV12</stp>
        <stp>912828FL9 Govt</stp>
        <stp>IDX_RATIO</stp>
        <stp>3/5/2008</stp>
        <stp>3/5/2008</stp>
        <stp>[Fixed Income  Prices 2004-2009.xlsx]TIPS!R434C80</stp>
        <tr r="CB434" s="1"/>
      </tp>
      <tp>
        <v>1.04053</v>
        <stp/>
        <stp>##V3_BDHV12</stp>
        <stp>912828FL9 Govt</stp>
        <stp>IDX_RATIO</stp>
        <stp>3/4/2008</stp>
        <stp>3/4/2008</stp>
        <stp>[Fixed Income  Prices 2004-2009.xlsx]TIPS!R433C80</stp>
        <tr r="CB433" s="1"/>
      </tp>
      <tp>
        <v>1.04036</v>
        <stp/>
        <stp>##V3_BDHV12</stp>
        <stp>912828FL9 Govt</stp>
        <stp>IDX_RATIO</stp>
        <stp>3/3/2008</stp>
        <stp>3/3/2008</stp>
        <stp>[Fixed Income  Prices 2004-2009.xlsx]TIPS!R432C80</stp>
        <tr r="CB432" s="1"/>
      </tp>
      <tp>
        <v>1.10033</v>
        <stp/>
        <stp>##V3_BDHV12</stp>
        <stp>912828DH0 Govt</stp>
        <stp>IDX_RATIO</stp>
        <stp>3/3/2008</stp>
        <stp>3/3/2008</stp>
        <stp>[Fixed Income  Prices 2004-2009.xlsx]TIPS!R819C68</stp>
        <tr r="BP819" s="1"/>
      </tp>
      <tp>
        <v>1.0916999999999999</v>
        <stp/>
        <stp>##V3_BDHV12</stp>
        <stp>912828EA4 Govt</stp>
        <stp>IDX_RATIO</stp>
        <stp>2/2/2009</stp>
        <stp>2/2/2009</stp>
        <stp>[Fixed Income  Prices 2004-2009.xlsx]TIPS!R930C72</stp>
        <tr r="BT930" s="1"/>
      </tp>
      <tp>
        <v>1.0912999999999999</v>
        <stp/>
        <stp>##V3_BDHV12</stp>
        <stp>912828EA4 Govt</stp>
        <stp>IDX_RATIO</stp>
        <stp>2/3/2009</stp>
        <stp>2/3/2009</stp>
        <stp>[Fixed Income  Prices 2004-2009.xlsx]TIPS!R931C72</stp>
        <tr r="BT931" s="1"/>
      </tp>
      <tp>
        <v>1.1008599999999999</v>
        <stp/>
        <stp>##V3_BDHV12</stp>
        <stp>912828DH0 Govt</stp>
        <stp>IDX_RATIO</stp>
        <stp>3/6/2008</stp>
        <stp>3/6/2008</stp>
        <stp>[Fixed Income  Prices 2004-2009.xlsx]TIPS!R822C68</stp>
        <tr r="BP822" s="1"/>
      </tp>
      <tp>
        <v>1.0908899999999999</v>
        <stp/>
        <stp>##V3_BDHV12</stp>
        <stp>912828EA4 Govt</stp>
        <stp>IDX_RATIO</stp>
        <stp>2/4/2009</stp>
        <stp>2/4/2009</stp>
        <stp>[Fixed Income  Prices 2004-2009.xlsx]TIPS!R932C72</stp>
        <tr r="BT932" s="1"/>
      </tp>
      <tp>
        <v>1.10104</v>
        <stp/>
        <stp>##V3_BDHV12</stp>
        <stp>912828DH0 Govt</stp>
        <stp>IDX_RATIO</stp>
        <stp>3/7/2008</stp>
        <stp>3/7/2008</stp>
        <stp>[Fixed Income  Prices 2004-2009.xlsx]TIPS!R823C68</stp>
        <tr r="BP823" s="1"/>
      </tp>
      <tp>
        <v>1.09049</v>
        <stp/>
        <stp>##V3_BDHV12</stp>
        <stp>912828EA4 Govt</stp>
        <stp>IDX_RATIO</stp>
        <stp>2/5/2009</stp>
        <stp>2/5/2009</stp>
        <stp>[Fixed Income  Prices 2004-2009.xlsx]TIPS!R933C72</stp>
        <tr r="BT933" s="1"/>
      </tp>
      <tp>
        <v>1.1005100000000001</v>
        <stp/>
        <stp>##V3_BDHV12</stp>
        <stp>912828DH0 Govt</stp>
        <stp>IDX_RATIO</stp>
        <stp>3/4/2008</stp>
        <stp>3/4/2008</stp>
        <stp>[Fixed Income  Prices 2004-2009.xlsx]TIPS!R820C68</stp>
        <tr r="BP820" s="1"/>
      </tp>
      <tp>
        <v>1.09009</v>
        <stp/>
        <stp>##V3_BDHV12</stp>
        <stp>912828EA4 Govt</stp>
        <stp>IDX_RATIO</stp>
        <stp>2/6/2009</stp>
        <stp>2/6/2009</stp>
        <stp>[Fixed Income  Prices 2004-2009.xlsx]TIPS!R934C72</stp>
        <tr r="BT934" s="1"/>
      </tp>
      <tp>
        <v>1.1006899999999999</v>
        <stp/>
        <stp>##V3_BDHV12</stp>
        <stp>912828DH0 Govt</stp>
        <stp>IDX_RATIO</stp>
        <stp>3/5/2008</stp>
        <stp>3/5/2008</stp>
        <stp>[Fixed Income  Prices 2004-2009.xlsx]TIPS!R821C68</stp>
        <tr r="BP821" s="1"/>
      </tp>
      <tp>
        <v>1.06711</v>
        <stp/>
        <stp>##V3_BDHV12</stp>
        <stp>912828ET3 Govt</stp>
        <stp>IDX_RATIO</stp>
        <stp>2/9/2009</stp>
        <stp>2/9/2009</stp>
        <stp>[Fixed Income  Prices 2004-2009.xlsx]TIPS!R807C76</stp>
        <tr r="BX807" s="1"/>
      </tp>
      <tp>
        <v>1.0698799999999999</v>
        <stp/>
        <stp>##V3_BDHV12</stp>
        <stp>912828ET3 Govt</stp>
        <stp>IDX_RATIO</stp>
        <stp>2/2/2009</stp>
        <stp>2/2/2009</stp>
        <stp>[Fixed Income  Prices 2004-2009.xlsx]TIPS!R802C76</stp>
        <tr r="BX802" s="1"/>
      </tp>
      <tp>
        <v>1.06948</v>
        <stp/>
        <stp>##V3_BDHV12</stp>
        <stp>912828ET3 Govt</stp>
        <stp>IDX_RATIO</stp>
        <stp>2/3/2009</stp>
        <stp>2/3/2009</stp>
        <stp>[Fixed Income  Prices 2004-2009.xlsx]TIPS!R803C76</stp>
        <tr r="BX803" s="1"/>
      </tp>
      <tp>
        <v>1.0683</v>
        <stp/>
        <stp>##V3_BDHV12</stp>
        <stp>912828ET3 Govt</stp>
        <stp>IDX_RATIO</stp>
        <stp>2/6/2009</stp>
        <stp>2/6/2009</stp>
        <stp>[Fixed Income  Prices 2004-2009.xlsx]TIPS!R806C76</stp>
        <tr r="BX806" s="1"/>
      </tp>
      <tp>
        <v>1.0690900000000001</v>
        <stp/>
        <stp>##V3_BDHV12</stp>
        <stp>912828ET3 Govt</stp>
        <stp>IDX_RATIO</stp>
        <stp>2/4/2009</stp>
        <stp>2/4/2009</stp>
        <stp>[Fixed Income  Prices 2004-2009.xlsx]TIPS!R804C76</stp>
        <tr r="BX804" s="1"/>
      </tp>
      <tp>
        <v>1.0686899999999999</v>
        <stp/>
        <stp>##V3_BDHV12</stp>
        <stp>912828ET3 Govt</stp>
        <stp>IDX_RATIO</stp>
        <stp>2/5/2009</stp>
        <stp>2/5/2009</stp>
        <stp>[Fixed Income  Prices 2004-2009.xlsx]TIPS!R805C76</stp>
        <tr r="BX805" s="1"/>
      </tp>
      <tp>
        <v>1.0502499999999999</v>
        <stp/>
        <stp>##V3_BDHV12</stp>
        <stp>912828GD6 Govt</stp>
        <stp>IDX_RATIO</stp>
        <stp>2/9/2009</stp>
        <stp>2/9/2009</stp>
        <stp>[Fixed Income  Prices 2004-2009.xlsx]TIPS!R547C84</stp>
        <tr r="CF547" s="1"/>
      </tp>
      <tp>
        <v>1.05219</v>
        <stp/>
        <stp>##V3_BDHV12</stp>
        <stp>912828GD6 Govt</stp>
        <stp>IDX_RATIO</stp>
        <stp>2/4/2009</stp>
        <stp>2/4/2009</stp>
        <stp>[Fixed Income  Prices 2004-2009.xlsx]TIPS!R544C84</stp>
        <tr r="CF544" s="1"/>
      </tp>
      <tp>
        <v>1.0518000000000001</v>
        <stp/>
        <stp>##V3_BDHV12</stp>
        <stp>912828GD6 Govt</stp>
        <stp>IDX_RATIO</stp>
        <stp>2/5/2009</stp>
        <stp>2/5/2009</stp>
        <stp>[Fixed Income  Prices 2004-2009.xlsx]TIPS!R545C84</stp>
        <tr r="CF545" s="1"/>
      </tp>
      <tp>
        <v>1.05141</v>
        <stp/>
        <stp>##V3_BDHV12</stp>
        <stp>912828GD6 Govt</stp>
        <stp>IDX_RATIO</stp>
        <stp>2/6/2009</stp>
        <stp>2/6/2009</stp>
        <stp>[Fixed Income  Prices 2004-2009.xlsx]TIPS!R546C84</stp>
        <tr r="CF546" s="1"/>
      </tp>
      <tp>
        <v>1.05297</v>
        <stp/>
        <stp>##V3_BDHV12</stp>
        <stp>912828GD6 Govt</stp>
        <stp>IDX_RATIO</stp>
        <stp>2/2/2009</stp>
        <stp>2/2/2009</stp>
        <stp>[Fixed Income  Prices 2004-2009.xlsx]TIPS!R542C84</stp>
        <tr r="CF542" s="1"/>
      </tp>
      <tp>
        <v>1.0525800000000001</v>
        <stp/>
        <stp>##V3_BDHV12</stp>
        <stp>912828GD6 Govt</stp>
        <stp>IDX_RATIO</stp>
        <stp>2/3/2009</stp>
        <stp>2/3/2009</stp>
        <stp>[Fixed Income  Prices 2004-2009.xlsx]TIPS!R543C84</stp>
        <tr r="CF543" s="1"/>
      </tp>
      <tp>
        <v>1.11463</v>
        <stp/>
        <stp>##V3_BDHV12</stp>
        <stp>912828CP3 Govt</stp>
        <stp>IDX_RATIO</stp>
        <stp>3/3/2008</stp>
        <stp>3/3/2008</stp>
        <stp>[Fixed Income  Prices 2004-2009.xlsx]TIPS!R944C64</stp>
        <tr r="BL944" s="1"/>
      </tp>
      <tp>
        <v>1.1148</v>
        <stp/>
        <stp>##V3_BDHV12</stp>
        <stp>912828CP3 Govt</stp>
        <stp>IDX_RATIO</stp>
        <stp>3/4/2008</stp>
        <stp>3/4/2008</stp>
        <stp>[Fixed Income  Prices 2004-2009.xlsx]TIPS!R945C64</stp>
        <tr r="BL945" s="1"/>
      </tp>
      <tp>
        <v>1.1149800000000001</v>
        <stp/>
        <stp>##V3_BDHV12</stp>
        <stp>912828CP3 Govt</stp>
        <stp>IDX_RATIO</stp>
        <stp>3/5/2008</stp>
        <stp>3/5/2008</stp>
        <stp>[Fixed Income  Prices 2004-2009.xlsx]TIPS!R946C64</stp>
        <tr r="BL946" s="1"/>
      </tp>
      <tp>
        <v>1.1151599999999999</v>
        <stp/>
        <stp>##V3_BDHV12</stp>
        <stp>912828CP3 Govt</stp>
        <stp>IDX_RATIO</stp>
        <stp>3/6/2008</stp>
        <stp>3/6/2008</stp>
        <stp>[Fixed Income  Prices 2004-2009.xlsx]TIPS!R947C64</stp>
        <tr r="BL947" s="1"/>
      </tp>
      <tp>
        <v>1.11534</v>
        <stp/>
        <stp>##V3_BDHV12</stp>
        <stp>912828CP3 Govt</stp>
        <stp>IDX_RATIO</stp>
        <stp>3/7/2008</stp>
        <stp>3/7/2008</stp>
        <stp>[Fixed Income  Prices 2004-2009.xlsx]TIPS!R948C64</stp>
        <tr r="BL948" s="1"/>
      </tp>
      <tp>
        <v>1.1691</v>
        <stp/>
        <stp>##V3_BDHV12</stp>
        <stp>912828AF7 Govt</stp>
        <stp>IDX_RATIO</stp>
        <stp>3/6/2008</stp>
        <stp>3/6/2008</stp>
        <stp>[Fixed Income  Prices 2004-2009.xlsx]TIPS!R947C44</stp>
        <tr r="AR947" s="1"/>
      </tp>
      <tp>
        <v>1.1692899999999999</v>
        <stp/>
        <stp>##V3_BDHV12</stp>
        <stp>912828AF7 Govt</stp>
        <stp>IDX_RATIO</stp>
        <stp>3/7/2008</stp>
        <stp>3/7/2008</stp>
        <stp>[Fixed Income  Prices 2004-2009.xlsx]TIPS!R948C44</stp>
        <tr r="AR948" s="1"/>
      </tp>
      <tp>
        <v>1.16873</v>
        <stp/>
        <stp>##V3_BDHV12</stp>
        <stp>912828AF7 Govt</stp>
        <stp>IDX_RATIO</stp>
        <stp>3/4/2008</stp>
        <stp>3/4/2008</stp>
        <stp>[Fixed Income  Prices 2004-2009.xlsx]TIPS!R945C44</stp>
        <tr r="AR945" s="1"/>
      </tp>
      <tp>
        <v>1.1689099999999999</v>
        <stp/>
        <stp>##V3_BDHV12</stp>
        <stp>912828AF7 Govt</stp>
        <stp>IDX_RATIO</stp>
        <stp>3/5/2008</stp>
        <stp>3/5/2008</stp>
        <stp>[Fixed Income  Prices 2004-2009.xlsx]TIPS!R946C44</stp>
        <tr r="AR946" s="1"/>
      </tp>
      <tp>
        <v>1.0418499999999999</v>
        <stp/>
        <stp>##V3_BDHV12</stp>
        <stp>912828GD6 Govt</stp>
        <stp>IDX_RATIO</stp>
        <stp>3/3/2008</stp>
        <stp>3/3/2008</stp>
        <stp>[Fixed Income  Prices 2004-2009.xlsx]TIPS!R302C84</stp>
        <tr r="CF302" s="1"/>
      </tp>
      <tp>
        <v>1.0420100000000001</v>
        <stp/>
        <stp>##V3_BDHV12</stp>
        <stp>912828GD6 Govt</stp>
        <stp>IDX_RATIO</stp>
        <stp>3/4/2008</stp>
        <stp>3/4/2008</stp>
        <stp>[Fixed Income  Prices 2004-2009.xlsx]TIPS!R303C84</stp>
        <tr r="CF303" s="1"/>
      </tp>
      <tp>
        <v>1.0421800000000001</v>
        <stp/>
        <stp>##V3_BDHV12</stp>
        <stp>912828GD6 Govt</stp>
        <stp>IDX_RATIO</stp>
        <stp>3/5/2008</stp>
        <stp>3/5/2008</stp>
        <stp>[Fixed Income  Prices 2004-2009.xlsx]TIPS!R304C84</stp>
        <tr r="CF304" s="1"/>
      </tp>
      <tp>
        <v>1.1685399999999999</v>
        <stp/>
        <stp>##V3_BDHV12</stp>
        <stp>912828AF7 Govt</stp>
        <stp>IDX_RATIO</stp>
        <stp>3/3/2008</stp>
        <stp>3/3/2008</stp>
        <stp>[Fixed Income  Prices 2004-2009.xlsx]TIPS!R944C44</stp>
        <tr r="AR944" s="1"/>
      </tp>
      <tp>
        <v>1.0423499999999999</v>
        <stp/>
        <stp>##V3_BDHV12</stp>
        <stp>912828GD6 Govt</stp>
        <stp>IDX_RATIO</stp>
        <stp>3/6/2008</stp>
        <stp>3/6/2008</stp>
        <stp>[Fixed Income  Prices 2004-2009.xlsx]TIPS!R305C84</stp>
        <tr r="CF305" s="1"/>
      </tp>
      <tp>
        <v>1.04251</v>
        <stp/>
        <stp>##V3_BDHV12</stp>
        <stp>912828GD6 Govt</stp>
        <stp>IDX_RATIO</stp>
        <stp>3/7/2008</stp>
        <stp>3/7/2008</stp>
        <stp>[Fixed Income  Prices 2004-2009.xlsx]TIPS!R306C84</stp>
        <tr r="CF306" s="1"/>
      </tp>
      <tp>
        <v>1.1374500000000001</v>
        <stp/>
        <stp>##V3_BDHV12</stp>
        <stp>912828BW9 Govt</stp>
        <stp>IDX_RATIO</stp>
        <stp>3/5/2008</stp>
        <stp>3/5/2008</stp>
        <stp>[Fixed Income  Prices 2004-2009.xlsx]TIPS!R946C56</stp>
        <tr r="BD946" s="1"/>
      </tp>
      <tp>
        <v>1.0143899999999999</v>
        <stp/>
        <stp>##V3_BDHV12</stp>
        <stp>912828GX2 Govt</stp>
        <stp>IDX_RATIO</stp>
        <stp>3/7/2008</stp>
        <stp>3/7/2008</stp>
        <stp>[Fixed Income  Prices 2004-2009.xlsx]TIPS!R176C88</stp>
        <tr r="CJ176" s="1"/>
      </tp>
      <tp>
        <v>1.1372599999999999</v>
        <stp/>
        <stp>##V3_BDHV12</stp>
        <stp>912828BW9 Govt</stp>
        <stp>IDX_RATIO</stp>
        <stp>3/4/2008</stp>
        <stp>3/4/2008</stp>
        <stp>[Fixed Income  Prices 2004-2009.xlsx]TIPS!R945C56</stp>
        <tr r="BD945" s="1"/>
      </tp>
      <tp>
        <v>1.0142199999999999</v>
        <stp/>
        <stp>##V3_BDHV12</stp>
        <stp>912828GX2 Govt</stp>
        <stp>IDX_RATIO</stp>
        <stp>3/6/2008</stp>
        <stp>3/6/2008</stp>
        <stp>[Fixed Income  Prices 2004-2009.xlsx]TIPS!R175C88</stp>
        <tr r="CJ175" s="1"/>
      </tp>
      <tp>
        <v>1.13781</v>
        <stp/>
        <stp>##V3_BDHV12</stp>
        <stp>912828BW9 Govt</stp>
        <stp>IDX_RATIO</stp>
        <stp>3/7/2008</stp>
        <stp>3/7/2008</stp>
        <stp>[Fixed Income  Prices 2004-2009.xlsx]TIPS!R948C56</stp>
        <tr r="BD948" s="1"/>
      </tp>
      <tp>
        <v>1.01406</v>
        <stp/>
        <stp>##V3_BDHV12</stp>
        <stp>912828GX2 Govt</stp>
        <stp>IDX_RATIO</stp>
        <stp>3/5/2008</stp>
        <stp>3/5/2008</stp>
        <stp>[Fixed Income  Prices 2004-2009.xlsx]TIPS!R174C88</stp>
        <tr r="CJ174" s="1"/>
      </tp>
      <tp>
        <v>1.1376299999999999</v>
        <stp/>
        <stp>##V3_BDHV12</stp>
        <stp>912828BW9 Govt</stp>
        <stp>IDX_RATIO</stp>
        <stp>3/6/2008</stp>
        <stp>3/6/2008</stp>
        <stp>[Fixed Income  Prices 2004-2009.xlsx]TIPS!R947C56</stp>
        <tr r="BD947" s="1"/>
      </tp>
      <tp>
        <v>1.0139</v>
        <stp/>
        <stp>##V3_BDHV12</stp>
        <stp>912828GX2 Govt</stp>
        <stp>IDX_RATIO</stp>
        <stp>3/4/2008</stp>
        <stp>3/4/2008</stp>
        <stp>[Fixed Income  Prices 2004-2009.xlsx]TIPS!R173C88</stp>
        <tr r="CJ173" s="1"/>
      </tp>
      <tp>
        <v>1.0137400000000001</v>
        <stp/>
        <stp>##V3_BDHV12</stp>
        <stp>912828GX2 Govt</stp>
        <stp>IDX_RATIO</stp>
        <stp>3/3/2008</stp>
        <stp>3/3/2008</stp>
        <stp>[Fixed Income  Prices 2004-2009.xlsx]TIPS!R172C88</stp>
        <tr r="CJ172" s="1"/>
      </tp>
      <tp>
        <v>1.1370800000000001</v>
        <stp/>
        <stp>##V3_BDHV12</stp>
        <stp>912828BW9 Govt</stp>
        <stp>IDX_RATIO</stp>
        <stp>3/3/2008</stp>
        <stp>3/3/2008</stp>
        <stp>[Fixed Income  Prices 2004-2009.xlsx]TIPS!R944C56</stp>
        <tr r="BD944" s="1"/>
      </tp>
      <tp>
        <v>1.14395</v>
        <stp/>
        <stp>##V3_BDHV12</stp>
        <stp>912828BD1 Govt</stp>
        <stp>IDX_RATIO</stp>
        <stp>3/3/2008</stp>
        <stp>3/3/2008</stp>
        <stp>[Fixed Income  Prices 2004-2009.xlsx]TIPS!R944C52</stp>
        <tr r="AZ944" s="1"/>
      </tp>
      <tp>
        <v>1.1445000000000001</v>
        <stp/>
        <stp>##V3_BDHV12</stp>
        <stp>912828BD1 Govt</stp>
        <stp>IDX_RATIO</stp>
        <stp>3/6/2008</stp>
        <stp>3/6/2008</stp>
        <stp>[Fixed Income  Prices 2004-2009.xlsx]TIPS!R947C52</stp>
        <tr r="AZ947" s="1"/>
      </tp>
      <tp>
        <v>1.14469</v>
        <stp/>
        <stp>##V3_BDHV12</stp>
        <stp>912828BD1 Govt</stp>
        <stp>IDX_RATIO</stp>
        <stp>3/7/2008</stp>
        <stp>3/7/2008</stp>
        <stp>[Fixed Income  Prices 2004-2009.xlsx]TIPS!R948C52</stp>
        <tr r="AZ948" s="1"/>
      </tp>
      <tp>
        <v>1.1441399999999999</v>
        <stp/>
        <stp>##V3_BDHV12</stp>
        <stp>912828BD1 Govt</stp>
        <stp>IDX_RATIO</stp>
        <stp>3/4/2008</stp>
        <stp>3/4/2008</stp>
        <stp>[Fixed Income  Prices 2004-2009.xlsx]TIPS!R945C52</stp>
        <tr r="AZ945" s="1"/>
      </tp>
      <tp>
        <v>1.14432</v>
        <stp/>
        <stp>##V3_BDHV12</stp>
        <stp>912828BD1 Govt</stp>
        <stp>IDX_RATIO</stp>
        <stp>3/5/2008</stp>
        <stp>3/5/2008</stp>
        <stp>[Fixed Income  Prices 2004-2009.xlsx]TIPS!R946C52</stp>
        <tr r="AZ946" s="1"/>
      </tp>
      <tp>
        <v>1.00315</v>
        <stp/>
        <stp>##V3_BDHV12</stp>
        <stp>912828HW3 Govt</stp>
        <stp>IDX_RATIO</stp>
        <stp>2/6/2009</stp>
        <stp>2/6/2009</stp>
        <stp>[Fixed Income  Prices 2004-2009.xlsx]TIPS!R212C48</stp>
        <tr r="AV212" s="1"/>
      </tp>
      <tp>
        <v>1.0039</v>
        <stp/>
        <stp>##V3_BDHV12</stp>
        <stp>912828HW3 Govt</stp>
        <stp>IDX_RATIO</stp>
        <stp>2/4/2009</stp>
        <stp>2/4/2009</stp>
        <stp>[Fixed Income  Prices 2004-2009.xlsx]TIPS!R210C48</stp>
        <tr r="AV210" s="1"/>
      </tp>
      <tp>
        <v>1.00353</v>
        <stp/>
        <stp>##V3_BDHV12</stp>
        <stp>912828HW3 Govt</stp>
        <stp>IDX_RATIO</stp>
        <stp>2/5/2009</stp>
        <stp>2/5/2009</stp>
        <stp>[Fixed Income  Prices 2004-2009.xlsx]TIPS!R211C48</stp>
        <tr r="AV211" s="1"/>
      </tp>
      <tp>
        <v>1.00427</v>
        <stp/>
        <stp>##V3_BDHV12</stp>
        <stp>912828HW3 Govt</stp>
        <stp>IDX_RATIO</stp>
        <stp>2/3/2009</stp>
        <stp>2/3/2009</stp>
        <stp>[Fixed Income  Prices 2004-2009.xlsx]TIPS!R209C48</stp>
        <tr r="AV209" s="1"/>
      </tp>
      <tp>
        <v>1.00464</v>
        <stp/>
        <stp>##V3_BDHV12</stp>
        <stp>912828HW3 Govt</stp>
        <stp>IDX_RATIO</stp>
        <stp>2/2/2009</stp>
        <stp>2/2/2009</stp>
        <stp>[Fixed Income  Prices 2004-2009.xlsx]TIPS!R208C48</stp>
        <tr r="AV208" s="1"/>
      </tp>
      <tp>
        <v>1.00204</v>
        <stp/>
        <stp>##V3_BDHV12</stp>
        <stp>912828HW3 Govt</stp>
        <stp>IDX_RATIO</stp>
        <stp>2/9/2009</stp>
        <stp>2/9/2009</stp>
        <stp>[Fixed Income  Prices 2004-2009.xlsx]TIPS!R213C48</stp>
        <tr r="AV213" s="1"/>
      </tp>
      <tp>
        <v>1.03572</v>
        <stp/>
        <stp>##V3_BDHV12</stp>
        <stp>912828GN4 Govt</stp>
        <stp>IDX_RATIO</stp>
        <stp>3/5/2008</stp>
        <stp>3/5/2008</stp>
        <stp>[Fixed Income  Prices 2004-2009.xlsx]TIPS!R231C40</stp>
        <tr r="AN231" s="1"/>
      </tp>
      <tp>
        <v>1.03556</v>
        <stp/>
        <stp>##V3_BDHV12</stp>
        <stp>912828GN4 Govt</stp>
        <stp>IDX_RATIO</stp>
        <stp>3/4/2008</stp>
        <stp>3/4/2008</stp>
        <stp>[Fixed Income  Prices 2004-2009.xlsx]TIPS!R230C40</stp>
        <tr r="AN230" s="1"/>
      </tp>
      <tp>
        <v>1.03606</v>
        <stp/>
        <stp>##V3_BDHV12</stp>
        <stp>912828GN4 Govt</stp>
        <stp>IDX_RATIO</stp>
        <stp>3/7/2008</stp>
        <stp>3/7/2008</stp>
        <stp>[Fixed Income  Prices 2004-2009.xlsx]TIPS!R233C40</stp>
        <tr r="AN233" s="1"/>
      </tp>
      <tp>
        <v>1.05853</v>
        <stp/>
        <stp>##V3_BDHV12</stp>
        <stp>912828FB1 Govt</stp>
        <stp>IDX_RATIO</stp>
        <stp>3/3/2008</stp>
        <stp>3/3/2008</stp>
        <stp>[Fixed Income  Prices 2004-2009.xlsx]TIPS!R489C32</stp>
        <tr r="AF489" s="1"/>
      </tp>
      <tp>
        <v>1.03589</v>
        <stp/>
        <stp>##V3_BDHV12</stp>
        <stp>912828GN4 Govt</stp>
        <stp>IDX_RATIO</stp>
        <stp>3/6/2008</stp>
        <stp>3/6/2008</stp>
        <stp>[Fixed Income  Prices 2004-2009.xlsx]TIPS!R232C40</stp>
        <tr r="AN232" s="1"/>
      </tp>
      <tp>
        <v>1.05887</v>
        <stp/>
        <stp>##V3_BDHV12</stp>
        <stp>912828FB1 Govt</stp>
        <stp>IDX_RATIO</stp>
        <stp>3/5/2008</stp>
        <stp>3/5/2008</stp>
        <stp>[Fixed Income  Prices 2004-2009.xlsx]TIPS!R491C32</stp>
        <tr r="AF491" s="1"/>
      </tp>
      <tp>
        <v>1.0587</v>
        <stp/>
        <stp>##V3_BDHV12</stp>
        <stp>912828FB1 Govt</stp>
        <stp>IDX_RATIO</stp>
        <stp>3/4/2008</stp>
        <stp>3/4/2008</stp>
        <stp>[Fixed Income  Prices 2004-2009.xlsx]TIPS!R490C32</stp>
        <tr r="AF490" s="1"/>
      </tp>
      <tp>
        <v>1.0591999999999999</v>
        <stp/>
        <stp>##V3_BDHV12</stp>
        <stp>912828FB1 Govt</stp>
        <stp>IDX_RATIO</stp>
        <stp>3/7/2008</stp>
        <stp>3/7/2008</stp>
        <stp>[Fixed Income  Prices 2004-2009.xlsx]TIPS!R493C32</stp>
        <tr r="AF493" s="1"/>
      </tp>
      <tp>
        <v>1.03539</v>
        <stp/>
        <stp>##V3_BDHV12</stp>
        <stp>912828GN4 Govt</stp>
        <stp>IDX_RATIO</stp>
        <stp>3/3/2008</stp>
        <stp>3/3/2008</stp>
        <stp>[Fixed Income  Prices 2004-2009.xlsx]TIPS!R229C40</stp>
        <tr r="AN229" s="1"/>
      </tp>
      <tp>
        <v>1.05904</v>
        <stp/>
        <stp>##V3_BDHV12</stp>
        <stp>912828FB1 Govt</stp>
        <stp>IDX_RATIO</stp>
        <stp>3/6/2008</stp>
        <stp>3/6/2008</stp>
        <stp>[Fixed Income  Prices 2004-2009.xlsx]TIPS!R492C32</stp>
        <tr r="AF492" s="1"/>
      </tp>
      <tp>
        <v>1.01098</v>
        <stp/>
        <stp>##V3_BDHV12</stp>
        <stp>912828HN3 Govt</stp>
        <stp>IDX_RATIO</stp>
        <stp>2/9/2009</stp>
        <stp>2/9/2009</stp>
        <stp>[Fixed Income  Prices 2004-2009.xlsx]TIPS!R287C92</stp>
        <tr r="CN287" s="1"/>
      </tp>
      <tp>
        <v>1.0128600000000001</v>
        <stp/>
        <stp>##V3_BDHV12</stp>
        <stp>912828HN3 Govt</stp>
        <stp>IDX_RATIO</stp>
        <stp>2/4/2009</stp>
        <stp>2/4/2009</stp>
        <stp>[Fixed Income  Prices 2004-2009.xlsx]TIPS!R284C92</stp>
        <tr r="CN284" s="1"/>
      </tp>
      <tp>
        <v>1.01248</v>
        <stp/>
        <stp>##V3_BDHV12</stp>
        <stp>912828HN3 Govt</stp>
        <stp>IDX_RATIO</stp>
        <stp>2/5/2009</stp>
        <stp>2/5/2009</stp>
        <stp>[Fixed Income  Prices 2004-2009.xlsx]TIPS!R285C92</stp>
        <tr r="CN285" s="1"/>
      </tp>
      <tp>
        <v>1.0121100000000001</v>
        <stp/>
        <stp>##V3_BDHV12</stp>
        <stp>912828HN3 Govt</stp>
        <stp>IDX_RATIO</stp>
        <stp>2/6/2009</stp>
        <stp>2/6/2009</stp>
        <stp>[Fixed Income  Prices 2004-2009.xlsx]TIPS!R286C92</stp>
        <tr r="CN286" s="1"/>
      </tp>
      <tp>
        <v>1.0136000000000001</v>
        <stp/>
        <stp>##V3_BDHV12</stp>
        <stp>912828HN3 Govt</stp>
        <stp>IDX_RATIO</stp>
        <stp>2/2/2009</stp>
        <stp>2/2/2009</stp>
        <stp>[Fixed Income  Prices 2004-2009.xlsx]TIPS!R282C92</stp>
        <tr r="CN282" s="1"/>
      </tp>
      <tp>
        <v>1.0132300000000001</v>
        <stp/>
        <stp>##V3_BDHV12</stp>
        <stp>912828HN3 Govt</stp>
        <stp>IDX_RATIO</stp>
        <stp>2/3/2009</stp>
        <stp>2/3/2009</stp>
        <stp>[Fixed Income  Prices 2004-2009.xlsx]TIPS!R283C92</stp>
        <tr r="CN283" s="1"/>
      </tp>
      <tp>
        <v>1.0670599999999999</v>
        <stp/>
        <stp>##V3_BDHV12</stp>
        <stp>912828FB1 Govt</stp>
        <stp>IDX_RATIO</stp>
        <stp>2/9/2009</stp>
        <stp>2/9/2009</stp>
        <stp>[Fixed Income  Prices 2004-2009.xlsx]TIPS!R734C32</stp>
        <tr r="AF734" s="1"/>
      </tp>
      <tp>
        <v>0.98218000000000005</v>
        <stp/>
        <stp>##V3_BDHV12</stp>
        <stp>912828JE1 Govt</stp>
        <stp>IDX_RATIO</stp>
        <stp>2/9/2009</stp>
        <stp>2/9/2009</stp>
        <stp>[Fixed Income  Prices 2004-2009.xlsx]TIPS!R156C96</stp>
        <tr r="CR156" s="1"/>
      </tp>
      <tp>
        <v>1.0698300000000001</v>
        <stp/>
        <stp>##V3_BDHV12</stp>
        <stp>912828FB1 Govt</stp>
        <stp>IDX_RATIO</stp>
        <stp>2/2/2009</stp>
        <stp>2/2/2009</stp>
        <stp>[Fixed Income  Prices 2004-2009.xlsx]TIPS!R729C32</stp>
        <tr r="AF729" s="1"/>
      </tp>
      <tp>
        <v>1.0694300000000001</v>
        <stp/>
        <stp>##V3_BDHV12</stp>
        <stp>912828FB1 Govt</stp>
        <stp>IDX_RATIO</stp>
        <stp>2/3/2009</stp>
        <stp>2/3/2009</stp>
        <stp>[Fixed Income  Prices 2004-2009.xlsx]TIPS!R730C32</stp>
        <tr r="AF730" s="1"/>
      </tp>
      <tp>
        <v>0.98326999999999998</v>
        <stp/>
        <stp>##V3_BDHV12</stp>
        <stp>912828JE1 Govt</stp>
        <stp>IDX_RATIO</stp>
        <stp>2/6/2009</stp>
        <stp>2/6/2009</stp>
        <stp>[Fixed Income  Prices 2004-2009.xlsx]TIPS!R155C96</stp>
        <tr r="CR155" s="1"/>
      </tp>
      <tp>
        <v>0.98399999999999999</v>
        <stp/>
        <stp>##V3_BDHV12</stp>
        <stp>912828JE1 Govt</stp>
        <stp>IDX_RATIO</stp>
        <stp>2/4/2009</stp>
        <stp>2/4/2009</stp>
        <stp>[Fixed Income  Prices 2004-2009.xlsx]TIPS!R153C96</stp>
        <tr r="CR153" s="1"/>
      </tp>
      <tp>
        <v>0.98363999999999996</v>
        <stp/>
        <stp>##V3_BDHV12</stp>
        <stp>912828JE1 Govt</stp>
        <stp>IDX_RATIO</stp>
        <stp>2/5/2009</stp>
        <stp>2/5/2009</stp>
        <stp>[Fixed Income  Prices 2004-2009.xlsx]TIPS!R154C96</stp>
        <tr r="CR154" s="1"/>
      </tp>
      <tp>
        <v>0.98472999999999999</v>
        <stp/>
        <stp>##V3_BDHV12</stp>
        <stp>912828JE1 Govt</stp>
        <stp>IDX_RATIO</stp>
        <stp>2/2/2009</stp>
        <stp>2/2/2009</stp>
        <stp>[Fixed Income  Prices 2004-2009.xlsx]TIPS!R151C96</stp>
        <tr r="CR151" s="1"/>
      </tp>
      <tp>
        <v>1.0682499999999999</v>
        <stp/>
        <stp>##V3_BDHV12</stp>
        <stp>912828FB1 Govt</stp>
        <stp>IDX_RATIO</stp>
        <stp>2/6/2009</stp>
        <stp>2/6/2009</stp>
        <stp>[Fixed Income  Prices 2004-2009.xlsx]TIPS!R733C32</stp>
        <tr r="AF733" s="1"/>
      </tp>
      <tp>
        <v>0.98436000000000001</v>
        <stp/>
        <stp>##V3_BDHV12</stp>
        <stp>912828JE1 Govt</stp>
        <stp>IDX_RATIO</stp>
        <stp>2/3/2009</stp>
        <stp>2/3/2009</stp>
        <stp>[Fixed Income  Prices 2004-2009.xlsx]TIPS!R152C96</stp>
        <tr r="CR152" s="1"/>
      </tp>
      <tp>
        <v>1.06864</v>
        <stp/>
        <stp>##V3_BDHV12</stp>
        <stp>912828FB1 Govt</stp>
        <stp>IDX_RATIO</stp>
        <stp>2/5/2009</stp>
        <stp>2/5/2009</stp>
        <stp>[Fixed Income  Prices 2004-2009.xlsx]TIPS!R732C32</stp>
        <tr r="AF732" s="1"/>
      </tp>
      <tp>
        <v>1.06904</v>
        <stp/>
        <stp>##V3_BDHV12</stp>
        <stp>912828FB1 Govt</stp>
        <stp>IDX_RATIO</stp>
        <stp>2/4/2009</stp>
        <stp>2/4/2009</stp>
        <stp>[Fixed Income  Prices 2004-2009.xlsx]TIPS!R731C32</stp>
        <tr r="AF731" s="1"/>
      </tp>
      <tp>
        <v>1.0801700000000001</v>
        <stp/>
        <stp>##V3_BDHV12</stp>
        <stp>912828EA4 Govt</stp>
        <stp>IDX_RATIO</stp>
        <stp>3/3/2008</stp>
        <stp>3/3/2008</stp>
        <stp>[Fixed Income  Prices 2004-2009.xlsx]TIPS!R690C72</stp>
        <tr r="BT690" s="1"/>
      </tp>
      <tp>
        <v>1.0806899999999999</v>
        <stp/>
        <stp>##V3_BDHV12</stp>
        <stp>912828EA4 Govt</stp>
        <stp>IDX_RATIO</stp>
        <stp>3/6/2008</stp>
        <stp>3/6/2008</stp>
        <stp>[Fixed Income  Prices 2004-2009.xlsx]TIPS!R693C72</stp>
        <tr r="BT693" s="1"/>
      </tp>
      <tp>
        <v>1.0808599999999999</v>
        <stp/>
        <stp>##V3_BDHV12</stp>
        <stp>912828EA4 Govt</stp>
        <stp>IDX_RATIO</stp>
        <stp>3/7/2008</stp>
        <stp>3/7/2008</stp>
        <stp>[Fixed Income  Prices 2004-2009.xlsx]TIPS!R694C72</stp>
        <tr r="BT694" s="1"/>
      </tp>
      <tp>
        <v>1.0803400000000001</v>
        <stp/>
        <stp>##V3_BDHV12</stp>
        <stp>912828EA4 Govt</stp>
        <stp>IDX_RATIO</stp>
        <stp>3/4/2008</stp>
        <stp>3/4/2008</stp>
        <stp>[Fixed Income  Prices 2004-2009.xlsx]TIPS!R691C72</stp>
        <tr r="BT691" s="1"/>
      </tp>
      <tp>
        <v>1.0805199999999999</v>
        <stp/>
        <stp>##V3_BDHV12</stp>
        <stp>912828EA4 Govt</stp>
        <stp>IDX_RATIO</stp>
        <stp>3/5/2008</stp>
        <stp>3/5/2008</stp>
        <stp>[Fixed Income  Prices 2004-2009.xlsx]TIPS!R692C72</stp>
        <tr r="BT692" s="1"/>
      </tp>
      <tp>
        <v>1.0464500000000001</v>
        <stp/>
        <stp>##V3_BDHV12</stp>
        <stp>912828GN4 Govt</stp>
        <stp>IDX_RATIO</stp>
        <stp>2/2/2009</stp>
        <stp>2/2/2009</stp>
        <stp>[Fixed Income  Prices 2004-2009.xlsx]TIPS!R469C40</stp>
        <tr r="AN469" s="1"/>
      </tp>
      <tp>
        <v>1.04606</v>
        <stp/>
        <stp>##V3_BDHV12</stp>
        <stp>912828GN4 Govt</stp>
        <stp>IDX_RATIO</stp>
        <stp>2/3/2009</stp>
        <stp>2/3/2009</stp>
        <stp>[Fixed Income  Prices 2004-2009.xlsx]TIPS!R470C40</stp>
        <tr r="AN470" s="1"/>
      </tp>
      <tp>
        <v>1.0452900000000001</v>
        <stp/>
        <stp>##V3_BDHV12</stp>
        <stp>912828GN4 Govt</stp>
        <stp>IDX_RATIO</stp>
        <stp>2/5/2009</stp>
        <stp>2/5/2009</stp>
        <stp>[Fixed Income  Prices 2004-2009.xlsx]TIPS!R472C40</stp>
        <tr r="AN472" s="1"/>
      </tp>
      <tp>
        <v>1.0456700000000001</v>
        <stp/>
        <stp>##V3_BDHV12</stp>
        <stp>912828GN4 Govt</stp>
        <stp>IDX_RATIO</stp>
        <stp>2/4/2009</stp>
        <stp>2/4/2009</stp>
        <stp>[Fixed Income  Prices 2004-2009.xlsx]TIPS!R471C40</stp>
        <tr r="AN471" s="1"/>
      </tp>
      <tp>
        <v>1.0448999999999999</v>
        <stp/>
        <stp>##V3_BDHV12</stp>
        <stp>912828GN4 Govt</stp>
        <stp>IDX_RATIO</stp>
        <stp>2/6/2009</stp>
        <stp>2/6/2009</stp>
        <stp>[Fixed Income  Prices 2004-2009.xlsx]TIPS!R473C40</stp>
        <tr r="AN473" s="1"/>
      </tp>
      <tp>
        <v>1.0437400000000001</v>
        <stp/>
        <stp>##V3_BDHV12</stp>
        <stp>912828GN4 Govt</stp>
        <stp>IDX_RATIO</stp>
        <stp>2/9/2009</stp>
        <stp>2/9/2009</stp>
        <stp>[Fixed Income  Prices 2004-2009.xlsx]TIPS!R474C40</stp>
        <tr r="AN474" s="1"/>
      </tp>
      <tp>
        <v>1.0587500000000001</v>
        <stp/>
        <stp>##V3_BDHV12</stp>
        <stp>912828ET3 Govt</stp>
        <stp>IDX_RATIO</stp>
        <stp>3/4/2008</stp>
        <stp>3/4/2008</stp>
        <stp>[Fixed Income  Prices 2004-2009.xlsx]TIPS!R563C76</stp>
        <tr r="BX563" s="1"/>
      </tp>
      <tp>
        <v>1.05891</v>
        <stp/>
        <stp>##V3_BDHV12</stp>
        <stp>912828ET3 Govt</stp>
        <stp>IDX_RATIO</stp>
        <stp>3/5/2008</stp>
        <stp>3/5/2008</stp>
        <stp>[Fixed Income  Prices 2004-2009.xlsx]TIPS!R564C76</stp>
        <tr r="BX564" s="1"/>
      </tp>
      <tp>
        <v>1.05908</v>
        <stp/>
        <stp>##V3_BDHV12</stp>
        <stp>912828ET3 Govt</stp>
        <stp>IDX_RATIO</stp>
        <stp>3/6/2008</stp>
        <stp>3/6/2008</stp>
        <stp>[Fixed Income  Prices 2004-2009.xlsx]TIPS!R565C76</stp>
        <tr r="BX565" s="1"/>
      </tp>
      <tp>
        <v>1.05925</v>
        <stp/>
        <stp>##V3_BDHV12</stp>
        <stp>912828ET3 Govt</stp>
        <stp>IDX_RATIO</stp>
        <stp>3/7/2008</stp>
        <stp>3/7/2008</stp>
        <stp>[Fixed Income  Prices 2004-2009.xlsx]TIPS!R566C76</stp>
        <tr r="BX566" s="1"/>
      </tp>
      <tp>
        <v>1.0585800000000001</v>
        <stp/>
        <stp>##V3_BDHV12</stp>
        <stp>912828ET3 Govt</stp>
        <stp>IDX_RATIO</stp>
        <stp>3/3/2008</stp>
        <stp>3/3/2008</stp>
        <stp>[Fixed Income  Prices 2004-2009.xlsx]TIPS!R562C76</stp>
        <tr r="BX562" s="1"/>
      </tp>
      <tp t="e">
        <v>#N/A</v>
        <stp/>
        <stp>##V3_BDHV12</stp>
        <stp>912833DF Govt</stp>
        <stp>YLD_YTM_ASK</stp>
        <stp>20040306</stp>
        <stp>20040416</stp>
        <stp>[Fixed Income  Prices 2004-2009.xlsx]STRIP Yield Curve!R293C11</stp>
        <stp>Days=N</stp>
        <stp>Fill=B</stp>
        <stp>Sort=D</stp>
        <stp>Per=cW</stp>
        <stp>Dts=H</stp>
        <stp>cols=1;rows=6</stp>
        <tr r="K293" s="4"/>
      </tp>
      <tp>
        <v>1.06054</v>
        <stp/>
        <stp>##V3_BDHV12</stp>
        <stp>912810PS1 Govt</stp>
        <stp>IDX_RATIO</stp>
        <stp>6/9/2008</stp>
        <stp>6/9/2008</stp>
        <stp>[Fixed Income  Prices 2004-2009.xlsx]TIPS!R364C116</stp>
        <tr r="DL364" s="1"/>
      </tp>
      <tp>
        <v>1.0594699999999999</v>
        <stp/>
        <stp>##V3_BDHV12</stp>
        <stp>912810PS1 Govt</stp>
        <stp>IDX_RATIO</stp>
        <stp>6/4/2008</stp>
        <stp>6/4/2008</stp>
        <stp>[Fixed Income  Prices 2004-2009.xlsx]TIPS!R361C116</stp>
        <tr r="DL361" s="1"/>
      </tp>
      <tp>
        <v>1.05968</v>
        <stp/>
        <stp>##V3_BDHV12</stp>
        <stp>912810PS1 Govt</stp>
        <stp>IDX_RATIO</stp>
        <stp>6/5/2008</stp>
        <stp>6/5/2008</stp>
        <stp>[Fixed Income  Prices 2004-2009.xlsx]TIPS!R362C116</stp>
        <tr r="DL362" s="1"/>
      </tp>
      <tp>
        <v>1.0599000000000001</v>
        <stp/>
        <stp>##V3_BDHV12</stp>
        <stp>912810PS1 Govt</stp>
        <stp>IDX_RATIO</stp>
        <stp>6/6/2008</stp>
        <stp>6/6/2008</stp>
        <stp>[Fixed Income  Prices 2004-2009.xlsx]TIPS!R363C116</stp>
        <tr r="DL363" s="1"/>
      </tp>
      <tp>
        <v>1.05904</v>
        <stp/>
        <stp>##V3_BDHV12</stp>
        <stp>912810PS1 Govt</stp>
        <stp>IDX_RATIO</stp>
        <stp>6/2/2008</stp>
        <stp>6/2/2008</stp>
        <stp>[Fixed Income  Prices 2004-2009.xlsx]TIPS!R359C116</stp>
        <tr r="DL359" s="1"/>
      </tp>
      <tp>
        <v>1.0592600000000001</v>
        <stp/>
        <stp>##V3_BDHV12</stp>
        <stp>912810PS1 Govt</stp>
        <stp>IDX_RATIO</stp>
        <stp>6/3/2008</stp>
        <stp>6/3/2008</stp>
        <stp>[Fixed Income  Prices 2004-2009.xlsx]TIPS!R360C116</stp>
        <tr r="DL360" s="1"/>
      </tp>
      <tp>
        <v>1.23146</v>
        <stp/>
        <stp>##V3_BDHV12</stp>
        <stp>9128273T7 Govt</stp>
        <stp>IDX_RATIO</stp>
        <stp>5/8/2006</stp>
        <stp>5/8/2006</stp>
        <stp>[Fixed Income  Prices 2004-2009.xlsx]TIPS!R469C12</stp>
        <tr r="L469" s="1"/>
      </tp>
      <tp>
        <v>1.2316799999999999</v>
        <stp/>
        <stp>##V3_BDHV12</stp>
        <stp>9128273T7 Govt</stp>
        <stp>IDX_RATIO</stp>
        <stp>5/9/2006</stp>
        <stp>5/9/2006</stp>
        <stp>[Fixed Income  Prices 2004-2009.xlsx]TIPS!R470C12</stp>
        <tr r="L470" s="1"/>
      </tp>
      <tp>
        <v>1.15072</v>
        <stp/>
        <stp>##V3_BDHV12</stp>
        <stp>9128275W8 Govt</stp>
        <stp>IDX_RATIO</stp>
        <stp>6/8/2005</stp>
        <stp>6/8/2005</stp>
        <stp>[Fixed Income  Prices 2004-2009.xlsx]TIPS!R232C20</stp>
        <tr r="T232" s="1"/>
      </tp>
      <tp>
        <v>1.1509800000000001</v>
        <stp/>
        <stp>##V3_BDHV12</stp>
        <stp>9128275W8 Govt</stp>
        <stp>IDX_RATIO</stp>
        <stp>6/9/2005</stp>
        <stp>6/9/2005</stp>
        <stp>[Fixed Income  Prices 2004-2009.xlsx]TIPS!R233C20</stp>
        <tr r="T233" s="1"/>
      </tp>
      <tp>
        <v>1.2299199999999999</v>
        <stp/>
        <stp>##V3_BDHV12</stp>
        <stp>9128273T7 Govt</stp>
        <stp>IDX_RATIO</stp>
        <stp>5/1/2006</stp>
        <stp>5/1/2006</stp>
        <stp>[Fixed Income  Prices 2004-2009.xlsx]TIPS!R464C12</stp>
        <tr r="L464" s="1"/>
      </tp>
      <tp>
        <v>1.23014</v>
        <stp/>
        <stp>##V3_BDHV12</stp>
        <stp>9128273T7 Govt</stp>
        <stp>IDX_RATIO</stp>
        <stp>5/2/2006</stp>
        <stp>5/2/2006</stp>
        <stp>[Fixed Income  Prices 2004-2009.xlsx]TIPS!R465C12</stp>
        <tr r="L465" s="1"/>
      </tp>
      <tp>
        <v>1.15021</v>
        <stp/>
        <stp>##V3_BDHV12</stp>
        <stp>9128275W8 Govt</stp>
        <stp>IDX_RATIO</stp>
        <stp>6/6/2005</stp>
        <stp>6/6/2005</stp>
        <stp>[Fixed Income  Prices 2004-2009.xlsx]TIPS!R230C20</stp>
        <tr r="T230" s="1"/>
      </tp>
      <tp>
        <v>1.2303600000000001</v>
        <stp/>
        <stp>##V3_BDHV12</stp>
        <stp>9128273T7 Govt</stp>
        <stp>IDX_RATIO</stp>
        <stp>5/3/2006</stp>
        <stp>5/3/2006</stp>
        <stp>[Fixed Income  Prices 2004-2009.xlsx]TIPS!R466C12</stp>
        <tr r="L466" s="1"/>
      </tp>
      <tp>
        <v>1.15046</v>
        <stp/>
        <stp>##V3_BDHV12</stp>
        <stp>9128275W8 Govt</stp>
        <stp>IDX_RATIO</stp>
        <stp>6/7/2005</stp>
        <stp>6/7/2005</stp>
        <stp>[Fixed Income  Prices 2004-2009.xlsx]TIPS!R231C20</stp>
        <tr r="T231" s="1"/>
      </tp>
      <tp>
        <v>1.23058</v>
        <stp/>
        <stp>##V3_BDHV12</stp>
        <stp>9128273T7 Govt</stp>
        <stp>IDX_RATIO</stp>
        <stp>5/4/2006</stp>
        <stp>5/4/2006</stp>
        <stp>[Fixed Income  Prices 2004-2009.xlsx]TIPS!R467C12</stp>
        <tr r="L467" s="1"/>
      </tp>
      <tp>
        <v>1.1489199999999999</v>
        <stp/>
        <stp>##V3_BDHV12</stp>
        <stp>9128275W8 Govt</stp>
        <stp>IDX_RATIO</stp>
        <stp>6/1/2005</stp>
        <stp>6/1/2005</stp>
        <stp>[Fixed Income  Prices 2004-2009.xlsx]TIPS!R227C20</stp>
        <tr r="T227" s="1"/>
      </tp>
      <tp>
        <v>1.2307999999999999</v>
        <stp/>
        <stp>##V3_BDHV12</stp>
        <stp>9128273T7 Govt</stp>
        <stp>IDX_RATIO</stp>
        <stp>5/5/2006</stp>
        <stp>5/5/2006</stp>
        <stp>[Fixed Income  Prices 2004-2009.xlsx]TIPS!R468C12</stp>
        <tr r="L468" s="1"/>
      </tp>
      <tp>
        <v>1.14943</v>
        <stp/>
        <stp>##V3_BDHV12</stp>
        <stp>9128275W8 Govt</stp>
        <stp>IDX_RATIO</stp>
        <stp>6/3/2005</stp>
        <stp>6/3/2005</stp>
        <stp>[Fixed Income  Prices 2004-2009.xlsx]TIPS!R229C20</stp>
        <tr r="T229" s="1"/>
      </tp>
      <tp>
        <v>1.1491800000000001</v>
        <stp/>
        <stp>##V3_BDHV12</stp>
        <stp>9128275W8 Govt</stp>
        <stp>IDX_RATIO</stp>
        <stp>6/2/2005</stp>
        <stp>6/2/2005</stp>
        <stp>[Fixed Income  Prices 2004-2009.xlsx]TIPS!R228C20</stp>
        <tr r="T228" s="1"/>
      </tp>
      <tp>
        <v>1.17998</v>
        <stp/>
        <stp>##V3_BDHV12</stp>
        <stp>9128274Y5 Govt</stp>
        <stp>IDX_RATIO</stp>
        <stp>6/6/2005</stp>
        <stp>6/6/2005</stp>
        <stp>[Fixed Income  Prices 2004-2009.xlsx]TIPS!R230C16</stp>
        <tr r="P230" s="1"/>
      </tp>
      <tp>
        <v>1.18024</v>
        <stp/>
        <stp>##V3_BDHV12</stp>
        <stp>9128274Y5 Govt</stp>
        <stp>IDX_RATIO</stp>
        <stp>6/7/2005</stp>
        <stp>6/7/2005</stp>
        <stp>[Fixed Income  Prices 2004-2009.xlsx]TIPS!R231C16</stp>
        <tr r="P231" s="1"/>
      </tp>
      <tp>
        <v>1.17866</v>
        <stp/>
        <stp>##V3_BDHV12</stp>
        <stp>9128274Y5 Govt</stp>
        <stp>IDX_RATIO</stp>
        <stp>6/1/2005</stp>
        <stp>6/1/2005</stp>
        <stp>[Fixed Income  Prices 2004-2009.xlsx]TIPS!R227C16</stp>
        <tr r="P227" s="1"/>
      </tp>
      <tp>
        <v>1.17919</v>
        <stp/>
        <stp>##V3_BDHV12</stp>
        <stp>9128274Y5 Govt</stp>
        <stp>IDX_RATIO</stp>
        <stp>6/3/2005</stp>
        <stp>6/3/2005</stp>
        <stp>[Fixed Income  Prices 2004-2009.xlsx]TIPS!R229C16</stp>
        <tr r="P229" s="1"/>
      </tp>
      <tp>
        <v>1.25471</v>
        <stp/>
        <stp>##V3_BDHV12</stp>
        <stp>9128273T7 Govt</stp>
        <stp>IDX_RATIO</stp>
        <stp>4/9/2007</stp>
        <stp>4/9/2007</stp>
        <stp>[Fixed Income  Prices 2004-2009.xlsx]TIPS!R709C12</stp>
        <tr r="L709" s="1"/>
      </tp>
      <tp>
        <v>1.17892</v>
        <stp/>
        <stp>##V3_BDHV12</stp>
        <stp>9128274Y5 Govt</stp>
        <stp>IDX_RATIO</stp>
        <stp>6/2/2005</stp>
        <stp>6/2/2005</stp>
        <stp>[Fixed Income  Prices 2004-2009.xlsx]TIPS!R228C16</stp>
        <tr r="P228" s="1"/>
      </tp>
      <tp>
        <v>1.25404</v>
        <stp/>
        <stp>##V3_BDHV12</stp>
        <stp>9128273T7 Govt</stp>
        <stp>IDX_RATIO</stp>
        <stp>4/6/2007</stp>
        <stp>4/6/2007</stp>
        <stp>[Fixed Income  Prices 2004-2009.xlsx]TIPS!R708C12</stp>
        <tr r="L708" s="1"/>
      </tp>
      <tp>
        <v>1.25359</v>
        <stp/>
        <stp>##V3_BDHV12</stp>
        <stp>9128273T7 Govt</stp>
        <stp>IDX_RATIO</stp>
        <stp>4/4/2007</stp>
        <stp>4/4/2007</stp>
        <stp>[Fixed Income  Prices 2004-2009.xlsx]TIPS!R706C12</stp>
        <tr r="L706" s="1"/>
      </tp>
      <tp>
        <v>1.2538199999999999</v>
        <stp/>
        <stp>##V3_BDHV12</stp>
        <stp>9128273T7 Govt</stp>
        <stp>IDX_RATIO</stp>
        <stp>4/5/2007</stp>
        <stp>4/5/2007</stp>
        <stp>[Fixed Income  Prices 2004-2009.xlsx]TIPS!R707C12</stp>
        <tr r="L707" s="1"/>
      </tp>
      <tp>
        <v>1.25315</v>
        <stp/>
        <stp>##V3_BDHV12</stp>
        <stp>9128273T7 Govt</stp>
        <stp>IDX_RATIO</stp>
        <stp>4/2/2007</stp>
        <stp>4/2/2007</stp>
        <stp>[Fixed Income  Prices 2004-2009.xlsx]TIPS!R704C12</stp>
        <tr r="L704" s="1"/>
      </tp>
      <tp>
        <v>1.1805099999999999</v>
        <stp/>
        <stp>##V3_BDHV12</stp>
        <stp>9128274Y5 Govt</stp>
        <stp>IDX_RATIO</stp>
        <stp>6/8/2005</stp>
        <stp>6/8/2005</stp>
        <stp>[Fixed Income  Prices 2004-2009.xlsx]TIPS!R232C16</stp>
        <tr r="P232" s="1"/>
      </tp>
      <tp>
        <v>1.2533699999999999</v>
        <stp/>
        <stp>##V3_BDHV12</stp>
        <stp>9128273T7 Govt</stp>
        <stp>IDX_RATIO</stp>
        <stp>4/3/2007</stp>
        <stp>4/3/2007</stp>
        <stp>[Fixed Income  Prices 2004-2009.xlsx]TIPS!R705C12</stp>
        <tr r="L705" s="1"/>
      </tp>
      <tp>
        <v>1.1807699999999999</v>
        <stp/>
        <stp>##V3_BDHV12</stp>
        <stp>9128274Y5 Govt</stp>
        <stp>IDX_RATIO</stp>
        <stp>6/9/2005</stp>
        <stp>6/9/2005</stp>
        <stp>[Fixed Income  Prices 2004-2009.xlsx]TIPS!R233C16</stp>
        <tr r="P233" s="1"/>
      </tp>
      <tp>
        <v>1.11063</v>
        <stp/>
        <stp>##V3_BDHV12</stp>
        <stp>9128276R8 Govt</stp>
        <stp>IDX_RATIO</stp>
        <stp>6/1/2005</stp>
        <stp>6/1/2005</stp>
        <stp>[Fixed Income  Prices 2004-2009.xlsx]TIPS!R227C28</stp>
        <tr r="AB227" s="1"/>
      </tp>
      <tp>
        <v>1.1108800000000001</v>
        <stp/>
        <stp>##V3_BDHV12</stp>
        <stp>9128276R8 Govt</stp>
        <stp>IDX_RATIO</stp>
        <stp>6/2/2005</stp>
        <stp>6/2/2005</stp>
        <stp>[Fixed Income  Prices 2004-2009.xlsx]TIPS!R228C28</stp>
        <tr r="AB228" s="1"/>
      </tp>
      <tp>
        <v>1.11113</v>
        <stp/>
        <stp>##V3_BDHV12</stp>
        <stp>9128276R8 Govt</stp>
        <stp>IDX_RATIO</stp>
        <stp>6/3/2005</stp>
        <stp>6/3/2005</stp>
        <stp>[Fixed Income  Prices 2004-2009.xlsx]TIPS!R229C28</stp>
        <tr r="AB229" s="1"/>
      </tp>
      <tp>
        <v>1.1121300000000001</v>
        <stp/>
        <stp>##V3_BDHV12</stp>
        <stp>9128276R8 Govt</stp>
        <stp>IDX_RATIO</stp>
        <stp>6/7/2005</stp>
        <stp>6/7/2005</stp>
        <stp>[Fixed Income  Prices 2004-2009.xlsx]TIPS!R231C28</stp>
        <tr r="AB231" s="1"/>
      </tp>
      <tp>
        <v>1.11188</v>
        <stp/>
        <stp>##V3_BDHV12</stp>
        <stp>9128276R8 Govt</stp>
        <stp>IDX_RATIO</stp>
        <stp>6/6/2005</stp>
        <stp>6/6/2005</stp>
        <stp>[Fixed Income  Prices 2004-2009.xlsx]TIPS!R230C28</stp>
        <tr r="AB230" s="1"/>
      </tp>
      <tp>
        <v>1.1126199999999999</v>
        <stp/>
        <stp>##V3_BDHV12</stp>
        <stp>9128276R8 Govt</stp>
        <stp>IDX_RATIO</stp>
        <stp>6/9/2005</stp>
        <stp>6/9/2005</stp>
        <stp>[Fixed Income  Prices 2004-2009.xlsx]TIPS!R233C28</stp>
        <tr r="AB233" s="1"/>
      </tp>
      <tp>
        <v>1.1123700000000001</v>
        <stp/>
        <stp>##V3_BDHV12</stp>
        <stp>9128276R8 Govt</stp>
        <stp>IDX_RATIO</stp>
        <stp>6/8/2005</stp>
        <stp>6/8/2005</stp>
        <stp>[Fixed Income  Prices 2004-2009.xlsx]TIPS!R232C28</stp>
        <tr r="AB232" s="1"/>
      </tp>
      <tp>
        <v>1.0900799999999999</v>
        <stp/>
        <stp>##V3_BDHV12</stp>
        <stp>9128277J5 Govt</stp>
        <stp>IDX_RATIO</stp>
        <stp>6/7/2005</stp>
        <stp>6/7/2005</stp>
        <stp>[Fixed Income  Prices 2004-2009.xlsx]TIPS!R231C36</stp>
        <tr r="AJ231" s="1"/>
      </tp>
      <tp>
        <v>1.0898399999999999</v>
        <stp/>
        <stp>##V3_BDHV12</stp>
        <stp>9128277J5 Govt</stp>
        <stp>IDX_RATIO</stp>
        <stp>6/6/2005</stp>
        <stp>6/6/2005</stp>
        <stp>[Fixed Income  Prices 2004-2009.xlsx]TIPS!R230C36</stp>
        <tr r="AJ230" s="1"/>
      </tp>
      <tp>
        <v>1.0888599999999999</v>
        <stp/>
        <stp>##V3_BDHV12</stp>
        <stp>9128277J5 Govt</stp>
        <stp>IDX_RATIO</stp>
        <stp>6/2/2005</stp>
        <stp>6/2/2005</stp>
        <stp>[Fixed Income  Prices 2004-2009.xlsx]TIPS!R228C36</stp>
        <tr r="AJ228" s="1"/>
      </tp>
      <tp>
        <v>1.08911</v>
        <stp/>
        <stp>##V3_BDHV12</stp>
        <stp>9128277J5 Govt</stp>
        <stp>IDX_RATIO</stp>
        <stp>6/3/2005</stp>
        <stp>6/3/2005</stp>
        <stp>[Fixed Income  Prices 2004-2009.xlsx]TIPS!R229C36</stp>
        <tr r="AJ229" s="1"/>
      </tp>
      <tp>
        <v>1.0886199999999999</v>
        <stp/>
        <stp>##V3_BDHV12</stp>
        <stp>9128277J5 Govt</stp>
        <stp>IDX_RATIO</stp>
        <stp>6/1/2005</stp>
        <stp>6/1/2005</stp>
        <stp>[Fixed Income  Prices 2004-2009.xlsx]TIPS!R227C36</stp>
        <tr r="AJ227" s="1"/>
      </tp>
      <tp>
        <v>1.09057</v>
        <stp/>
        <stp>##V3_BDHV12</stp>
        <stp>9128277J5 Govt</stp>
        <stp>IDX_RATIO</stp>
        <stp>6/9/2005</stp>
        <stp>6/9/2005</stp>
        <stp>[Fixed Income  Prices 2004-2009.xlsx]TIPS!R233C36</stp>
        <tr r="AJ233" s="1"/>
      </tp>
      <tp>
        <v>1.09033</v>
        <stp/>
        <stp>##V3_BDHV12</stp>
        <stp>9128277J5 Govt</stp>
        <stp>IDX_RATIO</stp>
        <stp>6/8/2005</stp>
        <stp>6/8/2005</stp>
        <stp>[Fixed Income  Prices 2004-2009.xlsx]TIPS!R232C36</stp>
        <tr r="AJ232" s="1"/>
      </tp>
      <tp>
        <v>1.1632199999999999</v>
        <stp/>
        <stp>##V3_BDHV12</stp>
        <stp>9128276R8 Govt</stp>
        <stp>IDX_RATIO</stp>
        <stp>4/2/2007</stp>
        <stp>4/2/2007</stp>
        <stp>[Fixed Income  Prices 2004-2009.xlsx]TIPS!R704C28</stp>
        <tr r="AB704" s="1"/>
      </tp>
      <tp>
        <v>1.1634199999999999</v>
        <stp/>
        <stp>##V3_BDHV12</stp>
        <stp>9128276R8 Govt</stp>
        <stp>IDX_RATIO</stp>
        <stp>4/3/2007</stp>
        <stp>4/3/2007</stp>
        <stp>[Fixed Income  Prices 2004-2009.xlsx]TIPS!R705C28</stp>
        <tr r="AB705" s="1"/>
      </tp>
      <tp>
        <v>1.16405</v>
        <stp/>
        <stp>##V3_BDHV12</stp>
        <stp>9128276R8 Govt</stp>
        <stp>IDX_RATIO</stp>
        <stp>4/6/2007</stp>
        <stp>4/6/2007</stp>
        <stp>[Fixed Income  Prices 2004-2009.xlsx]TIPS!R708C28</stp>
        <tr r="AB708" s="1"/>
      </tp>
      <tp>
        <v>1.1636299999999999</v>
        <stp/>
        <stp>##V3_BDHV12</stp>
        <stp>9128276R8 Govt</stp>
        <stp>IDX_RATIO</stp>
        <stp>4/4/2007</stp>
        <stp>4/4/2007</stp>
        <stp>[Fixed Income  Prices 2004-2009.xlsx]TIPS!R706C28</stp>
        <tr r="AB706" s="1"/>
      </tp>
      <tp>
        <v>1.16384</v>
        <stp/>
        <stp>##V3_BDHV12</stp>
        <stp>9128276R8 Govt</stp>
        <stp>IDX_RATIO</stp>
        <stp>4/5/2007</stp>
        <stp>4/5/2007</stp>
        <stp>[Fixed Income  Prices 2004-2009.xlsx]TIPS!R707C28</stp>
        <tr r="AB707" s="1"/>
      </tp>
      <tp>
        <v>1.1646700000000001</v>
        <stp/>
        <stp>##V3_BDHV12</stp>
        <stp>9128276R8 Govt</stp>
        <stp>IDX_RATIO</stp>
        <stp>4/9/2007</stp>
        <stp>4/9/2007</stp>
        <stp>[Fixed Income  Prices 2004-2009.xlsx]TIPS!R709C28</stp>
        <tr r="AB709" s="1"/>
      </tp>
      <tp>
        <v>1.1405700000000001</v>
        <stp/>
        <stp>##V3_BDHV12</stp>
        <stp>9128277J5 Govt</stp>
        <stp>IDX_RATIO</stp>
        <stp>4/4/2007</stp>
        <stp>4/4/2007</stp>
        <stp>[Fixed Income  Prices 2004-2009.xlsx]TIPS!R706C36</stp>
        <tr r="AJ706" s="1"/>
      </tp>
      <tp>
        <v>1.1407700000000001</v>
        <stp/>
        <stp>##V3_BDHV12</stp>
        <stp>9128277J5 Govt</stp>
        <stp>IDX_RATIO</stp>
        <stp>4/5/2007</stp>
        <stp>4/5/2007</stp>
        <stp>[Fixed Income  Prices 2004-2009.xlsx]TIPS!R707C36</stp>
        <tr r="AJ707" s="1"/>
      </tp>
      <tp>
        <v>1.14097</v>
        <stp/>
        <stp>##V3_BDHV12</stp>
        <stp>9128277J5 Govt</stp>
        <stp>IDX_RATIO</stp>
        <stp>4/6/2007</stp>
        <stp>4/6/2007</stp>
        <stp>[Fixed Income  Prices 2004-2009.xlsx]TIPS!R708C36</stp>
        <tr r="AJ708" s="1"/>
      </tp>
      <tp>
        <v>1.1401600000000001</v>
        <stp/>
        <stp>##V3_BDHV12</stp>
        <stp>9128277J5 Govt</stp>
        <stp>IDX_RATIO</stp>
        <stp>4/2/2007</stp>
        <stp>4/2/2007</stp>
        <stp>[Fixed Income  Prices 2004-2009.xlsx]TIPS!R704C36</stp>
        <tr r="AJ704" s="1"/>
      </tp>
      <tp>
        <v>1.14036</v>
        <stp/>
        <stp>##V3_BDHV12</stp>
        <stp>9128277J5 Govt</stp>
        <stp>IDX_RATIO</stp>
        <stp>4/3/2007</stp>
        <stp>4/3/2007</stp>
        <stp>[Fixed Income  Prices 2004-2009.xlsx]TIPS!R705C36</stp>
        <tr r="AJ705" s="1"/>
      </tp>
      <tp>
        <v>1.14158</v>
        <stp/>
        <stp>##V3_BDHV12</stp>
        <stp>9128277J5 Govt</stp>
        <stp>IDX_RATIO</stp>
        <stp>4/9/2007</stp>
        <stp>4/9/2007</stp>
        <stp>[Fixed Income  Prices 2004-2009.xlsx]TIPS!R709C36</stp>
        <tr r="AJ709" s="1"/>
      </tp>
      <tp>
        <v>1.1827000000000001</v>
        <stp/>
        <stp>##V3_BDHV12</stp>
        <stp>9128275W8 Govt</stp>
        <stp>IDX_RATIO</stp>
        <stp>5/9/2006</stp>
        <stp>5/9/2006</stp>
        <stp>[Fixed Income  Prices 2004-2009.xlsx]TIPS!R470C20</stp>
        <tr r="T470" s="1"/>
      </tp>
      <tp>
        <v>1.2353399999999999</v>
        <stp/>
        <stp>##V3_BDHV12</stp>
        <stp>9128274Y5 Govt</stp>
        <stp>IDX_RATIO</stp>
        <stp>4/6/2007</stp>
        <stp>4/6/2007</stp>
        <stp>[Fixed Income  Prices 2004-2009.xlsx]TIPS!R708C16</stp>
        <tr r="P708" s="1"/>
      </tp>
      <tp>
        <v>1.18249</v>
        <stp/>
        <stp>##V3_BDHV12</stp>
        <stp>9128275W8 Govt</stp>
        <stp>IDX_RATIO</stp>
        <stp>5/8/2006</stp>
        <stp>5/8/2006</stp>
        <stp>[Fixed Income  Prices 2004-2009.xlsx]TIPS!R469C20</stp>
        <tr r="T469" s="1"/>
      </tp>
      <tp>
        <v>1.23512</v>
        <stp/>
        <stp>##V3_BDHV12</stp>
        <stp>9128274Y5 Govt</stp>
        <stp>IDX_RATIO</stp>
        <stp>4/5/2007</stp>
        <stp>4/5/2007</stp>
        <stp>[Fixed Income  Prices 2004-2009.xlsx]TIPS!R707C16</stp>
        <tr r="P707" s="1"/>
      </tp>
      <tp>
        <v>1.2349000000000001</v>
        <stp/>
        <stp>##V3_BDHV12</stp>
        <stp>9128274Y5 Govt</stp>
        <stp>IDX_RATIO</stp>
        <stp>4/4/2007</stp>
        <stp>4/4/2007</stp>
        <stp>[Fixed Income  Prices 2004-2009.xlsx]TIPS!R706C16</stp>
        <tr r="P706" s="1"/>
      </tp>
      <tp>
        <v>1.23468</v>
        <stp/>
        <stp>##V3_BDHV12</stp>
        <stp>9128274Y5 Govt</stp>
        <stp>IDX_RATIO</stp>
        <stp>4/3/2007</stp>
        <stp>4/3/2007</stp>
        <stp>[Fixed Income  Prices 2004-2009.xlsx]TIPS!R705C16</stp>
        <tr r="P705" s="1"/>
      </tp>
      <tp>
        <v>1.1986399999999999</v>
        <stp/>
        <stp>##V3_BDHV12</stp>
        <stp>9128273T7 Govt</stp>
        <stp>IDX_RATIO</stp>
        <stp>6/9/2005</stp>
        <stp>6/9/2005</stp>
        <stp>[Fixed Income  Prices 2004-2009.xlsx]TIPS!R233C12</stp>
        <tr r="L233" s="1"/>
      </tp>
      <tp>
        <v>1.2344599999999999</v>
        <stp/>
        <stp>##V3_BDHV12</stp>
        <stp>9128274Y5 Govt</stp>
        <stp>IDX_RATIO</stp>
        <stp>4/2/2007</stp>
        <stp>4/2/2007</stp>
        <stp>[Fixed Income  Prices 2004-2009.xlsx]TIPS!R704C16</stp>
        <tr r="P704" s="1"/>
      </tp>
      <tp>
        <v>1.19838</v>
        <stp/>
        <stp>##V3_BDHV12</stp>
        <stp>9128273T7 Govt</stp>
        <stp>IDX_RATIO</stp>
        <stp>6/8/2005</stp>
        <stp>6/8/2005</stp>
        <stp>[Fixed Income  Prices 2004-2009.xlsx]TIPS!R232C12</stp>
        <tr r="L232" s="1"/>
      </tp>
      <tp>
        <v>1.1810100000000001</v>
        <stp/>
        <stp>##V3_BDHV12</stp>
        <stp>9128275W8 Govt</stp>
        <stp>IDX_RATIO</stp>
        <stp>5/1/2006</stp>
        <stp>5/1/2006</stp>
        <stp>[Fixed Income  Prices 2004-2009.xlsx]TIPS!R464C20</stp>
        <tr r="T464" s="1"/>
      </tp>
      <tp>
        <v>1.19811</v>
        <stp/>
        <stp>##V3_BDHV12</stp>
        <stp>9128273T7 Govt</stp>
        <stp>IDX_RATIO</stp>
        <stp>6/7/2005</stp>
        <stp>6/7/2005</stp>
        <stp>[Fixed Income  Prices 2004-2009.xlsx]TIPS!R231C12</stp>
        <tr r="L231" s="1"/>
      </tp>
      <tp>
        <v>1.18144</v>
        <stp/>
        <stp>##V3_BDHV12</stp>
        <stp>9128275W8 Govt</stp>
        <stp>IDX_RATIO</stp>
        <stp>5/3/2006</stp>
        <stp>5/3/2006</stp>
        <stp>[Fixed Income  Prices 2004-2009.xlsx]TIPS!R466C20</stp>
        <tr r="T466" s="1"/>
      </tp>
      <tp>
        <v>1.19784</v>
        <stp/>
        <stp>##V3_BDHV12</stp>
        <stp>9128273T7 Govt</stp>
        <stp>IDX_RATIO</stp>
        <stp>6/6/2005</stp>
        <stp>6/6/2005</stp>
        <stp>[Fixed Income  Prices 2004-2009.xlsx]TIPS!R230C12</stp>
        <tr r="L230" s="1"/>
      </tp>
      <tp>
        <v>1.18123</v>
        <stp/>
        <stp>##V3_BDHV12</stp>
        <stp>9128275W8 Govt</stp>
        <stp>IDX_RATIO</stp>
        <stp>5/2/2006</stp>
        <stp>5/2/2006</stp>
        <stp>[Fixed Income  Prices 2004-2009.xlsx]TIPS!R465C20</stp>
        <tr r="T465" s="1"/>
      </tp>
      <tp>
        <v>1.1818599999999999</v>
        <stp/>
        <stp>##V3_BDHV12</stp>
        <stp>9128275W8 Govt</stp>
        <stp>IDX_RATIO</stp>
        <stp>5/5/2006</stp>
        <stp>5/5/2006</stp>
        <stp>[Fixed Income  Prices 2004-2009.xlsx]TIPS!R468C20</stp>
        <tr r="T468" s="1"/>
      </tp>
      <tp>
        <v>1.1964999999999999</v>
        <stp/>
        <stp>##V3_BDHV12</stp>
        <stp>9128273T7 Govt</stp>
        <stp>IDX_RATIO</stp>
        <stp>6/1/2005</stp>
        <stp>6/1/2005</stp>
        <stp>[Fixed Income  Prices 2004-2009.xlsx]TIPS!R227C12</stp>
        <tr r="L227" s="1"/>
      </tp>
      <tp>
        <v>1.1816500000000001</v>
        <stp/>
        <stp>##V3_BDHV12</stp>
        <stp>9128275W8 Govt</stp>
        <stp>IDX_RATIO</stp>
        <stp>5/4/2006</stp>
        <stp>5/4/2006</stp>
        <stp>[Fixed Income  Prices 2004-2009.xlsx]TIPS!R467C20</stp>
        <tr r="T467" s="1"/>
      </tp>
      <tp>
        <v>1.236</v>
        <stp/>
        <stp>##V3_BDHV12</stp>
        <stp>9128274Y5 Govt</stp>
        <stp>IDX_RATIO</stp>
        <stp>4/9/2007</stp>
        <stp>4/9/2007</stp>
        <stp>[Fixed Income  Prices 2004-2009.xlsx]TIPS!R709C16</stp>
        <tr r="P709" s="1"/>
      </tp>
      <tp>
        <v>1.1967699999999999</v>
        <stp/>
        <stp>##V3_BDHV12</stp>
        <stp>9128273T7 Govt</stp>
        <stp>IDX_RATIO</stp>
        <stp>6/2/2005</stp>
        <stp>6/2/2005</stp>
        <stp>[Fixed Income  Prices 2004-2009.xlsx]TIPS!R228C12</stp>
        <tr r="L228" s="1"/>
      </tp>
      <tp>
        <v>1.19703</v>
        <stp/>
        <stp>##V3_BDHV12</stp>
        <stp>9128273T7 Govt</stp>
        <stp>IDX_RATIO</stp>
        <stp>6/3/2005</stp>
        <stp>6/3/2005</stp>
        <stp>[Fixed Income  Prices 2004-2009.xlsx]TIPS!R229C12</stp>
        <tr r="L229" s="1"/>
      </tp>
      <tp>
        <v>1.1422699999999999</v>
        <stp/>
        <stp>##V3_BDHV12</stp>
        <stp>9128276R8 Govt</stp>
        <stp>IDX_RATIO</stp>
        <stp>5/4/2006</stp>
        <stp>5/4/2006</stp>
        <stp>[Fixed Income  Prices 2004-2009.xlsx]TIPS!R467C28</stp>
        <tr r="AB467" s="1"/>
      </tp>
      <tp>
        <v>1.1424700000000001</v>
        <stp/>
        <stp>##V3_BDHV12</stp>
        <stp>9128276R8 Govt</stp>
        <stp>IDX_RATIO</stp>
        <stp>5/5/2006</stp>
        <stp>5/5/2006</stp>
        <stp>[Fixed Income  Prices 2004-2009.xlsx]TIPS!R468C28</stp>
        <tr r="AB468" s="1"/>
      </tp>
      <tp>
        <v>1.1416599999999999</v>
        <stp/>
        <stp>##V3_BDHV12</stp>
        <stp>9128276R8 Govt</stp>
        <stp>IDX_RATIO</stp>
        <stp>5/1/2006</stp>
        <stp>5/1/2006</stp>
        <stp>[Fixed Income  Prices 2004-2009.xlsx]TIPS!R464C28</stp>
        <tr r="AB464" s="1"/>
      </tp>
      <tp>
        <v>1.1418600000000001</v>
        <stp/>
        <stp>##V3_BDHV12</stp>
        <stp>9128276R8 Govt</stp>
        <stp>IDX_RATIO</stp>
        <stp>5/2/2006</stp>
        <stp>5/2/2006</stp>
        <stp>[Fixed Income  Prices 2004-2009.xlsx]TIPS!R465C28</stp>
        <tr r="AB465" s="1"/>
      </tp>
      <tp>
        <v>1.1420699999999999</v>
        <stp/>
        <stp>##V3_BDHV12</stp>
        <stp>9128276R8 Govt</stp>
        <stp>IDX_RATIO</stp>
        <stp>5/3/2006</stp>
        <stp>5/3/2006</stp>
        <stp>[Fixed Income  Prices 2004-2009.xlsx]TIPS!R466C28</stp>
        <tr r="AB466" s="1"/>
      </tp>
      <tp>
        <v>1.1432899999999999</v>
        <stp/>
        <stp>##V3_BDHV12</stp>
        <stp>9128276R8 Govt</stp>
        <stp>IDX_RATIO</stp>
        <stp>5/9/2006</stp>
        <stp>5/9/2006</stp>
        <stp>[Fixed Income  Prices 2004-2009.xlsx]TIPS!R470C28</stp>
        <tr r="AB470" s="1"/>
      </tp>
      <tp>
        <v>1.1430800000000001</v>
        <stp/>
        <stp>##V3_BDHV12</stp>
        <stp>9128276R8 Govt</stp>
        <stp>IDX_RATIO</stp>
        <stp>5/8/2006</stp>
        <stp>5/8/2006</stp>
        <stp>[Fixed Income  Prices 2004-2009.xlsx]TIPS!R469C28</stp>
        <tr r="AB469" s="1"/>
      </tp>
      <tp>
        <v>1.1192299999999999</v>
        <stp/>
        <stp>##V3_BDHV12</stp>
        <stp>9128277J5 Govt</stp>
        <stp>IDX_RATIO</stp>
        <stp>5/2/2006</stp>
        <stp>5/2/2006</stp>
        <stp>[Fixed Income  Prices 2004-2009.xlsx]TIPS!R465C36</stp>
        <tr r="AJ465" s="1"/>
      </tp>
      <tp>
        <v>1.1194299999999999</v>
        <stp/>
        <stp>##V3_BDHV12</stp>
        <stp>9128277J5 Govt</stp>
        <stp>IDX_RATIO</stp>
        <stp>5/3/2006</stp>
        <stp>5/3/2006</stp>
        <stp>[Fixed Income  Prices 2004-2009.xlsx]TIPS!R466C36</stp>
        <tr r="AJ466" s="1"/>
      </tp>
      <tp>
        <v>1.11903</v>
        <stp/>
        <stp>##V3_BDHV12</stp>
        <stp>9128277J5 Govt</stp>
        <stp>IDX_RATIO</stp>
        <stp>5/1/2006</stp>
        <stp>5/1/2006</stp>
        <stp>[Fixed Income  Prices 2004-2009.xlsx]TIPS!R464C36</stp>
        <tr r="AJ464" s="1"/>
      </tp>
      <tp>
        <v>1.1196299999999999</v>
        <stp/>
        <stp>##V3_BDHV12</stp>
        <stp>9128277J5 Govt</stp>
        <stp>IDX_RATIO</stp>
        <stp>5/4/2006</stp>
        <stp>5/4/2006</stp>
        <stp>[Fixed Income  Prices 2004-2009.xlsx]TIPS!R467C36</stp>
        <tr r="AJ467" s="1"/>
      </tp>
      <tp>
        <v>1.1198300000000001</v>
        <stp/>
        <stp>##V3_BDHV12</stp>
        <stp>9128277J5 Govt</stp>
        <stp>IDX_RATIO</stp>
        <stp>5/5/2006</stp>
        <stp>5/5/2006</stp>
        <stp>[Fixed Income  Prices 2004-2009.xlsx]TIPS!R468C36</stp>
        <tr r="AJ468" s="1"/>
      </tp>
      <tp>
        <v>1.12043</v>
        <stp/>
        <stp>##V3_BDHV12</stp>
        <stp>9128277J5 Govt</stp>
        <stp>IDX_RATIO</stp>
        <stp>5/8/2006</stp>
        <stp>5/8/2006</stp>
        <stp>[Fixed Income  Prices 2004-2009.xlsx]TIPS!R469C36</stp>
        <tr r="AJ469" s="1"/>
      </tp>
      <tp>
        <v>1.12063</v>
        <stp/>
        <stp>##V3_BDHV12</stp>
        <stp>9128277J5 Govt</stp>
        <stp>IDX_RATIO</stp>
        <stp>5/9/2006</stp>
        <stp>5/9/2006</stp>
        <stp>[Fixed Income  Prices 2004-2009.xlsx]TIPS!R470C36</stp>
        <tr r="AJ470" s="1"/>
      </tp>
      <tp>
        <v>1.2115899999999999</v>
        <stp/>
        <stp>##V3_BDHV12</stp>
        <stp>9128274Y5 Govt</stp>
        <stp>IDX_RATIO</stp>
        <stp>5/1/2006</stp>
        <stp>5/1/2006</stp>
        <stp>[Fixed Income  Prices 2004-2009.xlsx]TIPS!R464C16</stp>
        <tr r="P464" s="1"/>
      </tp>
      <tp>
        <v>1.2120199999999999</v>
        <stp/>
        <stp>##V3_BDHV12</stp>
        <stp>9128274Y5 Govt</stp>
        <stp>IDX_RATIO</stp>
        <stp>5/3/2006</stp>
        <stp>5/3/2006</stp>
        <stp>[Fixed Income  Prices 2004-2009.xlsx]TIPS!R466C16</stp>
        <tr r="P466" s="1"/>
      </tp>
      <tp>
        <v>1.2118</v>
        <stp/>
        <stp>##V3_BDHV12</stp>
        <stp>9128274Y5 Govt</stp>
        <stp>IDX_RATIO</stp>
        <stp>5/2/2006</stp>
        <stp>5/2/2006</stp>
        <stp>[Fixed Income  Prices 2004-2009.xlsx]TIPS!R465C16</stp>
        <tr r="P465" s="1"/>
      </tp>
      <tp>
        <v>1.21245</v>
        <stp/>
        <stp>##V3_BDHV12</stp>
        <stp>9128274Y5 Govt</stp>
        <stp>IDX_RATIO</stp>
        <stp>5/5/2006</stp>
        <stp>5/5/2006</stp>
        <stp>[Fixed Income  Prices 2004-2009.xlsx]TIPS!R468C16</stp>
        <tr r="P468" s="1"/>
      </tp>
      <tp>
        <v>1.2122299999999999</v>
        <stp/>
        <stp>##V3_BDHV12</stp>
        <stp>9128274Y5 Govt</stp>
        <stp>IDX_RATIO</stp>
        <stp>5/4/2006</stp>
        <stp>5/4/2006</stp>
        <stp>[Fixed Income  Prices 2004-2009.xlsx]TIPS!R467C16</stp>
        <tr r="P467" s="1"/>
      </tp>
      <tp>
        <v>1.20482</v>
        <stp/>
        <stp>##V3_BDHV12</stp>
        <stp>9128275W8 Govt</stp>
        <stp>IDX_RATIO</stp>
        <stp>4/9/2007</stp>
        <stp>4/9/2007</stp>
        <stp>[Fixed Income  Prices 2004-2009.xlsx]TIPS!R709C20</stp>
        <tr r="T709" s="1"/>
      </tp>
      <tp>
        <v>1.20417</v>
        <stp/>
        <stp>##V3_BDHV12</stp>
        <stp>9128275W8 Govt</stp>
        <stp>IDX_RATIO</stp>
        <stp>4/6/2007</stp>
        <stp>4/6/2007</stp>
        <stp>[Fixed Income  Prices 2004-2009.xlsx]TIPS!R708C20</stp>
        <tr r="T708" s="1"/>
      </tp>
      <tp>
        <v>1.2131000000000001</v>
        <stp/>
        <stp>##V3_BDHV12</stp>
        <stp>9128274Y5 Govt</stp>
        <stp>IDX_RATIO</stp>
        <stp>5/8/2006</stp>
        <stp>5/8/2006</stp>
        <stp>[Fixed Income  Prices 2004-2009.xlsx]TIPS!R469C16</stp>
        <tr r="P469" s="1"/>
      </tp>
      <tp>
        <v>1.21332</v>
        <stp/>
        <stp>##V3_BDHV12</stp>
        <stp>9128274Y5 Govt</stp>
        <stp>IDX_RATIO</stp>
        <stp>5/9/2006</stp>
        <stp>5/9/2006</stp>
        <stp>[Fixed Income  Prices 2004-2009.xlsx]TIPS!R470C16</stp>
        <tr r="P470" s="1"/>
      </tp>
      <tp>
        <v>1.2039599999999999</v>
        <stp/>
        <stp>##V3_BDHV12</stp>
        <stp>9128275W8 Govt</stp>
        <stp>IDX_RATIO</stp>
        <stp>4/5/2007</stp>
        <stp>4/5/2007</stp>
        <stp>[Fixed Income  Prices 2004-2009.xlsx]TIPS!R707C20</stp>
        <tr r="T707" s="1"/>
      </tp>
      <tp>
        <v>1.2037499999999999</v>
        <stp/>
        <stp>##V3_BDHV12</stp>
        <stp>9128275W8 Govt</stp>
        <stp>IDX_RATIO</stp>
        <stp>4/4/2007</stp>
        <stp>4/4/2007</stp>
        <stp>[Fixed Income  Prices 2004-2009.xlsx]TIPS!R706C20</stp>
        <tr r="T706" s="1"/>
      </tp>
      <tp>
        <v>1.20353</v>
        <stp/>
        <stp>##V3_BDHV12</stp>
        <stp>9128275W8 Govt</stp>
        <stp>IDX_RATIO</stp>
        <stp>4/3/2007</stp>
        <stp>4/3/2007</stp>
        <stp>[Fixed Income  Prices 2004-2009.xlsx]TIPS!R705C20</stp>
        <tr r="T705" s="1"/>
      </tp>
      <tp>
        <v>1.2033199999999999</v>
        <stp/>
        <stp>##V3_BDHV12</stp>
        <stp>9128275W8 Govt</stp>
        <stp>IDX_RATIO</stp>
        <stp>4/2/2007</stp>
        <stp>4/2/2007</stp>
        <stp>[Fixed Income  Prices 2004-2009.xlsx]TIPS!R704C20</stp>
        <tr r="T704" s="1"/>
      </tp>
      <tp>
        <v>1.08012</v>
        <stp/>
        <stp>##V3_BDHV12</stp>
        <stp>912828CP3 Govt</stp>
        <stp>IDX_RATIO</stp>
        <stp>11/10/2006</stp>
        <stp>11/10/2006</stp>
        <stp>[Fixed Income  Prices 2004-2009.xlsx]TIPS!R603C64</stp>
        <tr r="BL603" s="1"/>
      </tp>
      <tp>
        <v>1.07836</v>
        <stp/>
        <stp>##V3_BDHV12</stp>
        <stp>912828CP3 Govt</stp>
        <stp>IDX_RATIO</stp>
        <stp>11/20/2006</stp>
        <stp>11/20/2006</stp>
        <stp>[Fixed Income  Prices 2004-2009.xlsx]TIPS!R609C64</stp>
        <tr r="BL609" s="1"/>
      </tp>
      <tp>
        <v>1.0765899999999999</v>
        <stp/>
        <stp>##V3_BDHV12</stp>
        <stp>912828CP3 Govt</stp>
        <stp>IDX_RATIO</stp>
        <stp>11/30/2006</stp>
        <stp>11/30/2006</stp>
        <stp>[Fixed Income  Prices 2004-2009.xlsx]TIPS!R617C64</stp>
        <tr r="BL617" s="1"/>
      </tp>
      <tp>
        <v>1.02014</v>
        <stp/>
        <stp>##V3_BDHV12</stp>
        <stp>912828ET3 Govt</stp>
        <stp>IDX_RATIO</stp>
        <stp>12/13/2006</stp>
        <stp>12/13/2006</stp>
        <stp>[Fixed Income  Prices 2004-2009.xlsx]TIPS!R244C76</stp>
        <tr r="BX244" s="1"/>
      </tp>
      <tp>
        <v>1.1020399999999999</v>
        <stp/>
        <stp>##V3_BDHV12</stp>
        <stp>912828BW9 Govt</stp>
        <stp>IDX_RATIO</stp>
        <stp>10/11/2006</stp>
        <stp>10/11/2006</stp>
        <stp>[Fixed Income  Prices 2004-2009.xlsx]TIPS!R581C56</stp>
        <tr r="BD581" s="1"/>
      </tp>
      <tp>
        <v>1.10344</v>
        <stp/>
        <stp>##V3_BDHV12</stp>
        <stp>912828BW9 Govt</stp>
        <stp>IDX_RATIO</stp>
        <stp>10/31/2006</stp>
        <stp>10/31/2006</stp>
        <stp>[Fixed Income  Prices 2004-2009.xlsx]TIPS!R595C56</stp>
        <tr r="BD595" s="1"/>
      </tp>
      <tp>
        <v>1.13052</v>
        <stp/>
        <stp>##V3_BDHV12</stp>
        <stp>912828AF7 Govt</stp>
        <stp>IDX_RATIO</stp>
        <stp>11/20/2006</stp>
        <stp>11/20/2006</stp>
        <stp>[Fixed Income  Prices 2004-2009.xlsx]TIPS!R609C44</stp>
        <tr r="AR609" s="1"/>
      </tp>
      <tp>
        <v>1.02332</v>
        <stp/>
        <stp>##V3_BDHV12</stp>
        <stp>912828EA4 Govt</stp>
        <stp>IDX_RATIO</stp>
        <stp>12/20/2005</stp>
        <stp>12/20/2005</stp>
        <stp>[Fixed Income  Prices 2004-2009.xlsx]TIPS!R117C72</stp>
        <tr r="BT117" s="1"/>
      </tp>
      <tp>
        <v>1.12866</v>
        <stp/>
        <stp>##V3_BDHV12</stp>
        <stp>912828AF7 Govt</stp>
        <stp>IDX_RATIO</stp>
        <stp>11/30/2006</stp>
        <stp>11/30/2006</stp>
        <stp>[Fixed Income  Prices 2004-2009.xlsx]TIPS!R617C44</stp>
        <tr r="AR617" s="1"/>
      </tp>
      <tp>
        <v>1.0377799999999999</v>
        <stp/>
        <stp>##V3_BDHV12</stp>
        <stp>912828DH0 Govt</stp>
        <stp>IDX_RATIO</stp>
        <stp>11/23/2005</stp>
        <stp>11/23/2005</stp>
        <stp>[Fixed Income  Prices 2004-2009.xlsx]TIPS!R227C68</stp>
        <tr r="BP227" s="1"/>
      </tp>
      <tp>
        <v>1.0239799999999999</v>
        <stp/>
        <stp>##V3_BDHV12</stp>
        <stp>912828EA4 Govt</stp>
        <stp>IDX_RATIO</stp>
        <stp>12/30/2005</stp>
        <stp>12/30/2005</stp>
        <stp>[Fixed Income  Prices 2004-2009.xlsx]TIPS!R124C72</stp>
        <tr r="BT124" s="1"/>
      </tp>
      <tp>
        <v>1.0511999999999999</v>
        <stp/>
        <stp>##V3_BDHV12</stp>
        <stp>912828FB1 Govt</stp>
        <stp>IDX_RATIO</stp>
        <stp>12/12/2007</stp>
        <stp>12/12/2007</stp>
        <stp>[Fixed Income  Prices 2004-2009.xlsx]TIPS!R431C32</stp>
        <tr r="AF431" s="1"/>
      </tp>
      <tp>
        <v>1.1323699999999999</v>
        <stp/>
        <stp>##V3_BDHV12</stp>
        <stp>912828AF7 Govt</stp>
        <stp>IDX_RATIO</stp>
        <stp>11/10/2006</stp>
        <stp>11/10/2006</stp>
        <stp>[Fixed Income  Prices 2004-2009.xlsx]TIPS!R603C44</stp>
        <tr r="AR603" s="1"/>
      </tp>
      <tp>
        <v>1.0265</v>
        <stp/>
        <stp>##V3_BDHV12</stp>
        <stp>912828GN4 Govt</stp>
        <stp>IDX_RATIO</stp>
        <stp>11/21/2007</stp>
        <stp>11/21/2007</stp>
        <stp>[Fixed Income  Prices 2004-2009.xlsx]TIPS!R156C40</stp>
        <tr r="AN156" s="1"/>
      </tp>
      <tp>
        <v>1.1101099999999999</v>
        <stp/>
        <stp>##V3_BDHV12</stp>
        <stp>912828BD1 Govt</stp>
        <stp>IDX_RATIO</stp>
        <stp>10/31/2006</stp>
        <stp>10/31/2006</stp>
        <stp>[Fixed Income  Prices 2004-2009.xlsx]TIPS!R595C52</stp>
        <tr r="AZ595" s="1"/>
      </tp>
      <tp>
        <v>1.1087</v>
        <stp/>
        <stp>##V3_BDHV12</stp>
        <stp>912828BD1 Govt</stp>
        <stp>IDX_RATIO</stp>
        <stp>10/11/2006</stp>
        <stp>10/11/2006</stp>
        <stp>[Fixed Income  Prices 2004-2009.xlsx]TIPS!R581C52</stp>
        <tr r="AZ581" s="1"/>
      </tp>
      <tp>
        <v>1.09579</v>
        <stp/>
        <stp>##V3_BDHV12</stp>
        <stp>912828BW9 Govt</stp>
        <stp>IDX_RATIO</stp>
        <stp>12/13/2006</stp>
        <stp>12/13/2006</stp>
        <stp>[Fixed Income  Prices 2004-2009.xlsx]TIPS!R626C56</stp>
        <tr r="BD626" s="1"/>
      </tp>
      <tp>
        <v>1.02596</v>
        <stp/>
        <stp>##V3_BDHV12</stp>
        <stp>912828ET3 Govt</stp>
        <stp>IDX_RATIO</stp>
        <stp>10/11/2006</stp>
        <stp>10/11/2006</stp>
        <stp>[Fixed Income  Prices 2004-2009.xlsx]TIPS!R199C76</stp>
        <tr r="BX199" s="1"/>
      </tp>
      <tp>
        <v>1.05067</v>
        <stp/>
        <stp>##V3_BDHV12</stp>
        <stp>912828CZ1 Govt</stp>
        <stp>IDX_RATIO</stp>
        <stp>12/20/2005</stp>
        <stp>12/20/2005</stp>
        <stp>[Fixed Income  Prices 2004-2009.xlsx]TIPS!R302C24</stp>
        <tr r="X302" s="1"/>
      </tp>
      <tp>
        <v>1.0513600000000001</v>
        <stp/>
        <stp>##V3_BDHV12</stp>
        <stp>912828CZ1 Govt</stp>
        <stp>IDX_RATIO</stp>
        <stp>12/30/2005</stp>
        <stp>12/30/2005</stp>
        <stp>[Fixed Income  Prices 2004-2009.xlsx]TIPS!R309C24</stp>
        <tr r="X309" s="1"/>
      </tp>
      <tp>
        <v>1.04095</v>
        <stp/>
        <stp>##V3_BDHV12</stp>
        <stp>912828EA4 Govt</stp>
        <stp>IDX_RATIO</stp>
        <stp>12/13/2006</stp>
        <stp>12/13/2006</stp>
        <stp>[Fixed Income  Prices 2004-2009.xlsx]TIPS!R372C72</stp>
        <tr r="BT372" s="1"/>
      </tp>
      <tp>
        <v>1.1024099999999999</v>
        <stp/>
        <stp>##V3_BDHV12</stp>
        <stp>912828BD1 Govt</stp>
        <stp>IDX_RATIO</stp>
        <stp>12/13/2006</stp>
        <stp>12/13/2006</stp>
        <stp>[Fixed Income  Prices 2004-2009.xlsx]TIPS!R626C52</stp>
        <tr r="AZ626" s="1"/>
      </tp>
      <tp>
        <v>1.02474</v>
        <stp/>
        <stp>##V3_BDHV12</stp>
        <stp>912828GN4 Govt</stp>
        <stp>IDX_RATIO</stp>
        <stp>10/30/2007</stp>
        <stp>10/30/2007</stp>
        <stp>[Fixed Income  Prices 2004-2009.xlsx]TIPS!R140C40</stp>
        <tr r="AN140" s="1"/>
      </tp>
      <tp>
        <v>1.0259499999999999</v>
        <stp/>
        <stp>##V3_BDHV12</stp>
        <stp>912828GN4 Govt</stp>
        <stp>IDX_RATIO</stp>
        <stp>10/10/2007</stp>
        <stp>10/10/2007</stp>
        <stp>[Fixed Income  Prices 2004-2009.xlsx]TIPS!R126C40</stp>
        <tr r="AN126" s="1"/>
      </tp>
      <tp>
        <v>1.10189</v>
        <stp/>
        <stp>##V3_BDHV12</stp>
        <stp>912828BW9 Govt</stp>
        <stp>IDX_RATIO</stp>
        <stp>11/10/2006</stp>
        <stp>11/10/2006</stp>
        <stp>[Fixed Income  Prices 2004-2009.xlsx]TIPS!R603C56</stp>
        <tr r="BD603" s="1"/>
      </tp>
      <tp>
        <v>1.0272600000000001</v>
        <stp/>
        <stp>##V3_BDHV12</stp>
        <stp>912828ET3 Govt</stp>
        <stp>IDX_RATIO</stp>
        <stp>10/31/2006</stp>
        <stp>10/31/2006</stp>
        <stp>[Fixed Income  Prices 2004-2009.xlsx]TIPS!R213C76</stp>
        <tr r="BX213" s="1"/>
      </tp>
      <tp>
        <v>1.0982799999999999</v>
        <stp/>
        <stp>##V3_BDHV12</stp>
        <stp>912828BW9 Govt</stp>
        <stp>IDX_RATIO</stp>
        <stp>11/30/2006</stp>
        <stp>11/30/2006</stp>
        <stp>[Fixed Income  Prices 2004-2009.xlsx]TIPS!R617C56</stp>
        <tr r="BD617" s="1"/>
      </tp>
      <tp>
        <v>1.1000799999999999</v>
        <stp/>
        <stp>##V3_BDHV12</stp>
        <stp>912828BW9 Govt</stp>
        <stp>IDX_RATIO</stp>
        <stp>11/20/2006</stp>
        <stp>11/20/2006</stp>
        <stp>[Fixed Income  Prices 2004-2009.xlsx]TIPS!R609C56</stp>
        <tr r="BD609" s="1"/>
      </tp>
      <tp>
        <v>1.03331</v>
        <stp/>
        <stp>##V3_BDHV12</stp>
        <stp>912828CZ1 Govt</stp>
        <stp>IDX_RATIO</stp>
        <stp>10/12/2005</stp>
        <stp>10/12/2005</stp>
        <stp>[Fixed Income  Prices 2004-2009.xlsx]TIPS!R253C24</stp>
        <tr r="X253" s="1"/>
      </tp>
      <tp>
        <v>1.0802799999999999</v>
        <stp/>
        <stp>##V3_BDHV12</stp>
        <stp>912828CP3 Govt</stp>
        <stp>IDX_RATIO</stp>
        <stp>10/11/2006</stp>
        <stp>10/11/2006</stp>
        <stp>[Fixed Income  Prices 2004-2009.xlsx]TIPS!R581C64</stp>
        <tr r="BL581" s="1"/>
      </tp>
      <tp>
        <v>1.08165</v>
        <stp/>
        <stp>##V3_BDHV12</stp>
        <stp>912828CP3 Govt</stp>
        <stp>IDX_RATIO</stp>
        <stp>10/31/2006</stp>
        <stp>10/31/2006</stp>
        <stp>[Fixed Income  Prices 2004-2009.xlsx]TIPS!R595C64</stp>
        <tr r="BL595" s="1"/>
      </tp>
      <tp>
        <v>1.0476399999999999</v>
        <stp/>
        <stp>##V3_BDHV12</stp>
        <stp>912828FB1 Govt</stp>
        <stp>IDX_RATIO</stp>
        <stp>10/30/2007</stp>
        <stp>10/30/2007</stp>
        <stp>[Fixed Income  Prices 2004-2009.xlsx]TIPS!R400C32</stp>
        <tr r="AF400" s="1"/>
      </tp>
      <tp>
        <v>1.10673</v>
        <stp/>
        <stp>##V3_BDHV12</stp>
        <stp>912828BD1 Govt</stp>
        <stp>IDX_RATIO</stp>
        <stp>11/20/2006</stp>
        <stp>11/20/2006</stp>
        <stp>[Fixed Income  Prices 2004-2009.xlsx]TIPS!R609C52</stp>
        <tr r="AZ609" s="1"/>
      </tp>
      <tp>
        <v>1.0450200000000001</v>
        <stp/>
        <stp>##V3_BDHV12</stp>
        <stp>912828EA4 Govt</stp>
        <stp>IDX_RATIO</stp>
        <stp>11/20/2006</stp>
        <stp>11/20/2006</stp>
        <stp>[Fixed Income  Prices 2004-2009.xlsx]TIPS!R355C72</stp>
        <tr r="BT355" s="1"/>
      </tp>
      <tp>
        <v>1.1049100000000001</v>
        <stp/>
        <stp>##V3_BDHV12</stp>
        <stp>912828BD1 Govt</stp>
        <stp>IDX_RATIO</stp>
        <stp>11/30/2006</stp>
        <stp>11/30/2006</stp>
        <stp>[Fixed Income  Prices 2004-2009.xlsx]TIPS!R617C52</stp>
        <tr r="AZ617" s="1"/>
      </tp>
      <tp>
        <v>1.0467299999999999</v>
        <stp/>
        <stp>##V3_BDHV12</stp>
        <stp>912828EA4 Govt</stp>
        <stp>IDX_RATIO</stp>
        <stp>11/10/2006</stp>
        <stp>11/10/2006</stp>
        <stp>[Fixed Income  Prices 2004-2009.xlsx]TIPS!R349C72</stp>
        <tr r="BT349" s="1"/>
      </tp>
      <tp>
        <v>1.04331</v>
        <stp/>
        <stp>##V3_BDHV12</stp>
        <stp>912828EA4 Govt</stp>
        <stp>IDX_RATIO</stp>
        <stp>11/30/2006</stp>
        <stp>11/30/2006</stp>
        <stp>[Fixed Income  Prices 2004-2009.xlsx]TIPS!R363C72</stp>
        <tr r="BT363" s="1"/>
      </tp>
      <tp>
        <v>1.1085400000000001</v>
        <stp/>
        <stp>##V3_BDHV12</stp>
        <stp>912828BD1 Govt</stp>
        <stp>IDX_RATIO</stp>
        <stp>11/10/2006</stp>
        <stp>11/10/2006</stp>
        <stp>[Fixed Income  Prices 2004-2009.xlsx]TIPS!R603C52</stp>
        <tr r="AZ603" s="1"/>
      </tp>
      <tp>
        <v>1.1339699999999999</v>
        <stp/>
        <stp>##V3_BDHV12</stp>
        <stp>912828AF7 Govt</stp>
        <stp>IDX_RATIO</stp>
        <stp>10/31/2006</stp>
        <stp>10/31/2006</stp>
        <stp>[Fixed Income  Prices 2004-2009.xlsx]TIPS!R595C44</stp>
        <tr r="AR595" s="1"/>
      </tp>
      <tp>
        <v>1.02519</v>
        <stp/>
        <stp>##V3_BDHV12</stp>
        <stp>912828DH0 Govt</stp>
        <stp>IDX_RATIO</stp>
        <stp>10/12/2005</stp>
        <stp>10/12/2005</stp>
        <stp>[Fixed Income  Prices 2004-2009.xlsx]TIPS!R197C68</stp>
        <tr r="BP197" s="1"/>
      </tp>
      <tp>
        <v>1.13253</v>
        <stp/>
        <stp>##V3_BDHV12</stp>
        <stp>912828AF7 Govt</stp>
        <stp>IDX_RATIO</stp>
        <stp>10/11/2006</stp>
        <stp>10/11/2006</stp>
        <stp>[Fixed Income  Prices 2004-2009.xlsx]TIPS!R581C44</stp>
        <tr r="AR581" s="1"/>
      </tp>
      <tp>
        <v>1.0258099999999999</v>
        <stp/>
        <stp>##V3_BDHV12</stp>
        <stp>912828ET3 Govt</stp>
        <stp>IDX_RATIO</stp>
        <stp>11/10/2006</stp>
        <stp>11/10/2006</stp>
        <stp>[Fixed Income  Prices 2004-2009.xlsx]TIPS!R221C76</stp>
        <tr r="BX221" s="1"/>
      </tp>
      <tp>
        <v>1.0224500000000001</v>
        <stp/>
        <stp>##V3_BDHV12</stp>
        <stp>912828ET3 Govt</stp>
        <stp>IDX_RATIO</stp>
        <stp>11/30/2006</stp>
        <stp>11/30/2006</stp>
        <stp>[Fixed Income  Prices 2004-2009.xlsx]TIPS!R235C76</stp>
        <tr r="BX235" s="1"/>
      </tp>
      <tp>
        <v>1.02413</v>
        <stp/>
        <stp>##V3_BDHV12</stp>
        <stp>912828ET3 Govt</stp>
        <stp>IDX_RATIO</stp>
        <stp>11/20/2006</stp>
        <stp>11/20/2006</stp>
        <stp>[Fixed Income  Prices 2004-2009.xlsx]TIPS!R227C76</stp>
        <tr r="BX227" s="1"/>
      </tp>
      <tp>
        <v>1.046</v>
        <stp/>
        <stp>##V3_BDHV12</stp>
        <stp>912828CZ1 Govt</stp>
        <stp>IDX_RATIO</stp>
        <stp>11/23/2005</stp>
        <stp>11/23/2005</stp>
        <stp>[Fixed Income  Prices 2004-2009.xlsx]TIPS!R283C24</stp>
        <tr r="X283" s="1"/>
      </tp>
      <tp>
        <v>1.0741499999999999</v>
        <stp/>
        <stp>##V3_BDHV12</stp>
        <stp>912828CP3 Govt</stp>
        <stp>IDX_RATIO</stp>
        <stp>12/13/2006</stp>
        <stp>12/13/2006</stp>
        <stp>[Fixed Income  Prices 2004-2009.xlsx]TIPS!R626C64</stp>
        <tr r="BL626" s="1"/>
      </tp>
      <tp>
        <v>1.04688</v>
        <stp/>
        <stp>##V3_BDHV12</stp>
        <stp>912828EA4 Govt</stp>
        <stp>IDX_RATIO</stp>
        <stp>10/11/2006</stp>
        <stp>10/11/2006</stp>
        <stp>[Fixed Income  Prices 2004-2009.xlsx]TIPS!R327C72</stp>
        <tr r="BT327" s="1"/>
      </tp>
      <tp>
        <v>1.1261099999999999</v>
        <stp/>
        <stp>##V3_BDHV12</stp>
        <stp>912828AF7 Govt</stp>
        <stp>IDX_RATIO</stp>
        <stp>12/13/2006</stp>
        <stp>12/13/2006</stp>
        <stp>[Fixed Income  Prices 2004-2009.xlsx]TIPS!R626C44</stp>
        <tr r="AR626" s="1"/>
      </tp>
      <tp>
        <v>1.0494399999999999</v>
        <stp/>
        <stp>##V3_BDHV12</stp>
        <stp>912828FB1 Govt</stp>
        <stp>IDX_RATIO</stp>
        <stp>11/21/2007</stp>
        <stp>11/21/2007</stp>
        <stp>[Fixed Income  Prices 2004-2009.xlsx]TIPS!R416C32</stp>
        <tr r="AF416" s="1"/>
      </tp>
      <tp>
        <v>1.0482100000000001</v>
        <stp/>
        <stp>##V3_BDHV12</stp>
        <stp>912828EA4 Govt</stp>
        <stp>IDX_RATIO</stp>
        <stp>10/31/2006</stp>
        <stp>10/31/2006</stp>
        <stp>[Fixed Income  Prices 2004-2009.xlsx]TIPS!R341C72</stp>
        <tr r="BT341" s="1"/>
      </tp>
      <tp>
        <v>1.0430999999999999</v>
        <stp/>
        <stp>##V3_BDHV12</stp>
        <stp>912828DH0 Govt</stp>
        <stp>IDX_RATIO</stp>
        <stp>12/30/2005</stp>
        <stp>12/30/2005</stp>
        <stp>[Fixed Income  Prices 2004-2009.xlsx]TIPS!R253C68</stp>
        <tr r="BP253" s="1"/>
      </tp>
      <tp>
        <v>1.0424199999999999</v>
        <stp/>
        <stp>##V3_BDHV12</stp>
        <stp>912828DH0 Govt</stp>
        <stp>IDX_RATIO</stp>
        <stp>12/20/2005</stp>
        <stp>12/20/2005</stp>
        <stp>[Fixed Income  Prices 2004-2009.xlsx]TIPS!R246C68</stp>
        <tr r="BP246" s="1"/>
      </tp>
      <tp>
        <v>1.0282199999999999</v>
        <stp/>
        <stp>##V3_BDHV12</stp>
        <stp>912828GN4 Govt</stp>
        <stp>IDX_RATIO</stp>
        <stp>12/12/2007</stp>
        <stp>12/12/2007</stp>
        <stp>[Fixed Income  Prices 2004-2009.xlsx]TIPS!R171C40</stp>
        <tr r="AN171" s="1"/>
      </tp>
      <tp>
        <v>38832</v>
        <stp/>
        <stp>##V3_BDHV12</stp>
        <stp>912828FB1 GOVT</stp>
        <stp>PX_DIRTY_MID</stp>
        <stp>7/23/2004</stp>
        <stp>11/19/2009</stp>
        <stp>[Fixed Income  Prices 2004-2009.xlsx]TIPS!R5C30</stp>
        <stp>cols=2;rows=933</stp>
        <tr r="AD5" s="1"/>
      </tp>
      <tp>
        <v>1.03298</v>
        <stp/>
        <stp>##V3_BDHV12</stp>
        <stp>912828BW9 Govt</stp>
        <stp>IDX_RATIO</stp>
        <stp>12/31/2004</stp>
        <stp>12/31/2004</stp>
        <stp>[Fixed Income  Prices 2004-2009.xlsx]TIPS!R120C56</stp>
        <tr r="BD120" s="1"/>
      </tp>
      <tp>
        <v>1.0312300000000001</v>
        <stp/>
        <stp>##V3_BDHV12</stp>
        <stp>912828BW9 Govt</stp>
        <stp>IDX_RATIO</stp>
        <stp>12/21/2004</stp>
        <stp>12/21/2004</stp>
        <stp>[Fixed Income  Prices 2004-2009.xlsx]TIPS!R112C56</stp>
        <tr r="BD112" s="1"/>
      </tp>
      <tp>
        <v>1.0724400000000001</v>
        <stp/>
        <stp>##V3_BDHV12</stp>
        <stp>912828BW9 Govt</stp>
        <stp>IDX_RATIO</stp>
        <stp>11/23/2005</stp>
        <stp>11/23/2005</stp>
        <stp>[Fixed Income  Prices 2004-2009.xlsx]TIPS!R352C56</stp>
        <tr r="BD352" s="1"/>
      </tp>
      <tp>
        <v>1.04948</v>
        <stp/>
        <stp>##V3_BDHV12</stp>
        <stp>912828ET3 Govt</stp>
        <stp>IDX_RATIO</stp>
        <stp>11/21/2007</stp>
        <stp>11/21/2007</stp>
        <stp>[Fixed Income  Prices 2004-2009.xlsx]TIPS!R489C76</stp>
        <tr r="BX489" s="1"/>
      </tp>
      <tp>
        <v>1.06877</v>
        <stp/>
        <stp>##V3_BDHV12</stp>
        <stp>912828CZ1 Govt</stp>
        <stp>IDX_RATIO</stp>
        <stp>12/13/2006</stp>
        <stp>12/13/2006</stp>
        <stp>[Fixed Income  Prices 2004-2009.xlsx]TIPS!R557C24</stp>
        <tr r="X557" s="1"/>
      </tp>
      <tp>
        <v>1.0789200000000001</v>
        <stp/>
        <stp>##V3_BDHV12</stp>
        <stp>912828BD1 Govt</stp>
        <stp>IDX_RATIO</stp>
        <stp>11/23/2005</stp>
        <stp>11/23/2005</stp>
        <stp>[Fixed Income  Prices 2004-2009.xlsx]TIPS!R352C52</stp>
        <tr r="AZ352" s="1"/>
      </tp>
      <tp>
        <v>1.06778</v>
        <stp/>
        <stp>##V3_BDHV12</stp>
        <stp>912828DH0 Govt</stp>
        <stp>IDX_RATIO</stp>
        <stp>10/31/2006</stp>
        <stp>10/31/2006</stp>
        <stp>[Fixed Income  Prices 2004-2009.xlsx]TIPS!R470C68</stp>
        <tr r="BP470" s="1"/>
      </tp>
      <tp>
        <v>1.06643</v>
        <stp/>
        <stp>##V3_BDHV12</stp>
        <stp>912828DH0 Govt</stp>
        <stp>IDX_RATIO</stp>
        <stp>10/11/2006</stp>
        <stp>10/11/2006</stp>
        <stp>[Fixed Income  Prices 2004-2009.xlsx]TIPS!R456C68</stp>
        <tr r="BP456" s="1"/>
      </tp>
      <tp>
        <v>1.03746</v>
        <stp/>
        <stp>##V3_BDHV12</stp>
        <stp>912828BD1 Govt</stp>
        <stp>IDX_RATIO</stp>
        <stp>12/21/2004</stp>
        <stp>12/21/2004</stp>
        <stp>[Fixed Income  Prices 2004-2009.xlsx]TIPS!R112C52</stp>
        <tr r="AZ112" s="1"/>
      </tp>
      <tp>
        <v>1.0200899999999999</v>
        <stp/>
        <stp>##V3_BDHV12</stp>
        <stp>912828FB1 Govt</stp>
        <stp>IDX_RATIO</stp>
        <stp>12/13/2006</stp>
        <stp>12/13/2006</stp>
        <stp>[Fixed Income  Prices 2004-2009.xlsx]TIPS!R171C32</stp>
        <tr r="AF171" s="1"/>
      </tp>
      <tp>
        <v>1.0927100000000001</v>
        <stp/>
        <stp>##V3_BDHV12</stp>
        <stp>912828DH0 Govt</stp>
        <stp>IDX_RATIO</stp>
        <stp>12/12/2007</stp>
        <stp>12/12/2007</stp>
        <stp>[Fixed Income  Prices 2004-2009.xlsx]TIPS!R761C68</stp>
        <tr r="BP761" s="1"/>
      </tp>
      <tp>
        <v>1.03922</v>
        <stp/>
        <stp>##V3_BDHV12</stp>
        <stp>912828BD1 Govt</stp>
        <stp>IDX_RATIO</stp>
        <stp>12/31/2004</stp>
        <stp>12/31/2004</stp>
        <stp>[Fixed Income  Prices 2004-2009.xlsx]TIPS!R120C52</stp>
        <tr r="AZ120" s="1"/>
      </tp>
      <tp>
        <v>1.0703199999999999</v>
        <stp/>
        <stp>##V3_BDHV12</stp>
        <stp>912828EA4 Govt</stp>
        <stp>IDX_RATIO</stp>
        <stp>10/10/2007</stp>
        <stp>10/10/2007</stp>
        <stp>[Fixed Income  Prices 2004-2009.xlsx]TIPS!R587C72</stp>
        <tr r="BT587" s="1"/>
      </tp>
      <tp>
        <v>1.0566500000000001</v>
        <stp/>
        <stp>##V3_BDHV12</stp>
        <stp>912828CP3 Govt</stp>
        <stp>IDX_RATIO</stp>
        <stp>12/30/2005</stp>
        <stp>12/30/2005</stp>
        <stp>[Fixed Income  Prices 2004-2009.xlsx]TIPS!R378C64</stp>
        <tr r="BL378" s="1"/>
      </tp>
      <tp>
        <v>1.05596</v>
        <stp/>
        <stp>##V3_BDHV12</stp>
        <stp>912828CP3 Govt</stp>
        <stp>IDX_RATIO</stp>
        <stp>12/20/2005</stp>
        <stp>12/20/2005</stp>
        <stp>[Fixed Income  Prices 2004-2009.xlsx]TIPS!R371C64</stp>
        <tr r="BL371" s="1"/>
      </tp>
      <tp>
        <v>1.0594300000000001</v>
        <stp/>
        <stp>##V3_BDHV12</stp>
        <stp>912828BW9 Govt</stp>
        <stp>IDX_RATIO</stp>
        <stp>10/12/2005</stp>
        <stp>10/12/2005</stp>
        <stp>[Fixed Income  Prices 2004-2009.xlsx]TIPS!R322C56</stp>
        <tr r="BD322" s="1"/>
      </tp>
      <tp>
        <v>1.0976399999999999</v>
        <stp/>
        <stp>##V3_BDHV12</stp>
        <stp>912828CZ1 Govt</stp>
        <stp>IDX_RATIO</stp>
        <stp>10/30/2007</stp>
        <stp>10/30/2007</stp>
        <stp>[Fixed Income  Prices 2004-2009.xlsx]TIPS!R786C24</stp>
        <tr r="X786" s="1"/>
      </tp>
      <tp>
        <v>1.0489299999999999</v>
        <stp/>
        <stp>##V3_BDHV12</stp>
        <stp>912828ET3 Govt</stp>
        <stp>IDX_RATIO</stp>
        <stp>10/10/2007</stp>
        <stp>10/10/2007</stp>
        <stp>[Fixed Income  Prices 2004-2009.xlsx]TIPS!R459C76</stp>
        <tr r="BX459" s="1"/>
      </tp>
      <tp>
        <v>1.0476799999999999</v>
        <stp/>
        <stp>##V3_BDHV12</stp>
        <stp>912828ET3 Govt</stp>
        <stp>IDX_RATIO</stp>
        <stp>10/30/2007</stp>
        <stp>10/30/2007</stp>
        <stp>[Fixed Income  Prices 2004-2009.xlsx]TIPS!R473C76</stp>
        <tr r="BX473" s="1"/>
      </tp>
      <tp>
        <v>1.09894</v>
        <stp/>
        <stp>##V3_BDHV12</stp>
        <stp>912828CZ1 Govt</stp>
        <stp>IDX_RATIO</stp>
        <stp>10/10/2007</stp>
        <stp>10/10/2007</stp>
        <stp>[Fixed Income  Prices 2004-2009.xlsx]TIPS!R772C24</stp>
        <tr r="X772" s="1"/>
      </tp>
      <tp>
        <v>1.0726899999999999</v>
        <stp/>
        <stp>##V3_BDHV12</stp>
        <stp>912828EA4 Govt</stp>
        <stp>IDX_RATIO</stp>
        <stp>12/12/2007</stp>
        <stp>12/12/2007</stp>
        <stp>[Fixed Income  Prices 2004-2009.xlsx]TIPS!R632C72</stp>
        <tr r="BT632" s="1"/>
      </tp>
      <tp>
        <v>1.0658300000000001</v>
        <stp/>
        <stp>##V3_BDHV12</stp>
        <stp>912828BD1 Govt</stp>
        <stp>IDX_RATIO</stp>
        <stp>10/12/2005</stp>
        <stp>10/12/2005</stp>
        <stp>[Fixed Income  Prices 2004-2009.xlsx]TIPS!R322C52</stp>
        <tr r="AZ322" s="1"/>
      </tp>
      <tp>
        <v>1.0662700000000001</v>
        <stp/>
        <stp>##V3_BDHV12</stp>
        <stp>912828DH0 Govt</stp>
        <stp>IDX_RATIO</stp>
        <stp>11/10/2006</stp>
        <stp>11/10/2006</stp>
        <stp>[Fixed Income  Prices 2004-2009.xlsx]TIPS!R478C68</stp>
        <tr r="BP478" s="1"/>
      </tp>
      <tp>
        <v>1.10775</v>
        <stp/>
        <stp>##V3_BDHV12</stp>
        <stp>912828AF7 Govt</stp>
        <stp>IDX_RATIO</stp>
        <stp>12/30/2005</stp>
        <stp>12/30/2005</stp>
        <stp>[Fixed Income  Prices 2004-2009.xlsx]TIPS!R378C44</stp>
        <tr r="AR378" s="1"/>
      </tp>
      <tp>
        <v>1.10704</v>
        <stp/>
        <stp>##V3_BDHV12</stp>
        <stp>912828AF7 Govt</stp>
        <stp>IDX_RATIO</stp>
        <stp>12/20/2005</stp>
        <stp>12/20/2005</stp>
        <stp>[Fixed Income  Prices 2004-2009.xlsx]TIPS!R371C44</stp>
        <tr r="AR371" s="1"/>
      </tp>
      <tp>
        <v>1.04888</v>
        <stp/>
        <stp>##V3_BDHV12</stp>
        <stp>912828FB1 Govt</stp>
        <stp>IDX_RATIO</stp>
        <stp>10/10/2007</stp>
        <stp>10/10/2007</stp>
        <stp>[Fixed Income  Prices 2004-2009.xlsx]TIPS!R386C32</stp>
        <tr r="AF386" s="1"/>
      </tp>
      <tp>
        <v>1.0627800000000001</v>
        <stp/>
        <stp>##V3_BDHV12</stp>
        <stp>912828DH0 Govt</stp>
        <stp>IDX_RATIO</stp>
        <stp>11/30/2006</stp>
        <stp>11/30/2006</stp>
        <stp>[Fixed Income  Prices 2004-2009.xlsx]TIPS!R492C68</stp>
        <tr r="BP492" s="1"/>
      </tp>
      <tp>
        <v>1.06453</v>
        <stp/>
        <stp>##V3_BDHV12</stp>
        <stp>912828DH0 Govt</stp>
        <stp>IDX_RATIO</stp>
        <stp>11/20/2006</stp>
        <stp>11/20/2006</stp>
        <stp>[Fixed Income  Prices 2004-2009.xlsx]TIPS!R484C68</stp>
        <tr r="BP484" s="1"/>
      </tp>
      <tp>
        <v>1.0512600000000001</v>
        <stp/>
        <stp>##V3_BDHV12</stp>
        <stp>912828CP3 Govt</stp>
        <stp>IDX_RATIO</stp>
        <stp>11/23/2005</stp>
        <stp>11/23/2005</stp>
        <stp>[Fixed Income  Prices 2004-2009.xlsx]TIPS!R352C64</stp>
        <tr r="BL352" s="1"/>
      </tp>
      <tp>
        <v>1.05124</v>
        <stp/>
        <stp>##V3_BDHV12</stp>
        <stp>912828ET3 Govt</stp>
        <stp>IDX_RATIO</stp>
        <stp>12/12/2007</stp>
        <stp>12/12/2007</stp>
        <stp>[Fixed Income  Prices 2004-2009.xlsx]TIPS!R504C76</stp>
        <tr r="BX504" s="1"/>
      </tp>
      <tp>
        <v>1.01258</v>
        <stp/>
        <stp>##V3_BDHV12</stp>
        <stp>912828CP3 Govt</stp>
        <stp>IDX_RATIO</stp>
        <stp>12/31/2004</stp>
        <stp>12/31/2004</stp>
        <stp>[Fixed Income  Prices 2004-2009.xlsx]TIPS!R120C64</stp>
        <tr r="BL120" s="1"/>
      </tp>
      <tp>
        <v>1.0108699999999999</v>
        <stp/>
        <stp>##V3_BDHV12</stp>
        <stp>912828CP3 Govt</stp>
        <stp>IDX_RATIO</stp>
        <stp>12/21/2004</stp>
        <stp>12/21/2004</stp>
        <stp>[Fixed Income  Prices 2004-2009.xlsx]TIPS!R112C64</stp>
        <tr r="BL112" s="1"/>
      </tp>
      <tp>
        <v>1.07487</v>
        <stp/>
        <stp>##V3_BDHV12</stp>
        <stp>912828CZ1 Govt</stp>
        <stp>IDX_RATIO</stp>
        <stp>10/11/2006</stp>
        <stp>10/11/2006</stp>
        <stp>[Fixed Income  Prices 2004-2009.xlsx]TIPS!R512C24</stp>
        <tr r="X512" s="1"/>
      </tp>
      <tp>
        <v>1.07623</v>
        <stp/>
        <stp>##V3_BDHV12</stp>
        <stp>912828CZ1 Govt</stp>
        <stp>IDX_RATIO</stp>
        <stp>10/31/2006</stp>
        <stp>10/31/2006</stp>
        <stp>[Fixed Income  Prices 2004-2009.xlsx]TIPS!R526C24</stp>
        <tr r="X526" s="1"/>
      </tp>
      <tp>
        <v>1.0708899999999999</v>
        <stp/>
        <stp>##V3_BDHV12</stp>
        <stp>912828EA4 Govt</stp>
        <stp>IDX_RATIO</stp>
        <stp>11/21/2007</stp>
        <stp>11/21/2007</stp>
        <stp>[Fixed Income  Prices 2004-2009.xlsx]TIPS!R617C72</stp>
        <tr r="BT617" s="1"/>
      </tp>
      <tp>
        <v>1.08901</v>
        <stp/>
        <stp>##V3_BDHV12</stp>
        <stp>912828DH0 Govt</stp>
        <stp>IDX_RATIO</stp>
        <stp>10/30/2007</stp>
        <stp>10/30/2007</stp>
        <stp>[Fixed Income  Prices 2004-2009.xlsx]TIPS!R730C68</stp>
        <tr r="BP730" s="1"/>
      </tp>
      <tp>
        <v>1.0903</v>
        <stp/>
        <stp>##V3_BDHV12</stp>
        <stp>912828DH0 Govt</stp>
        <stp>IDX_RATIO</stp>
        <stp>10/10/2007</stp>
        <stp>10/10/2007</stp>
        <stp>[Fixed Income  Prices 2004-2009.xlsx]TIPS!R716C68</stp>
        <tr r="BP716" s="1"/>
      </tp>
      <tp>
        <v>1.05976</v>
        <stp/>
        <stp>##V3_BDHV12</stp>
        <stp>912828AF7 Govt</stp>
        <stp>IDX_RATIO</stp>
        <stp>12/21/2004</stp>
        <stp>12/21/2004</stp>
        <stp>[Fixed Income  Prices 2004-2009.xlsx]TIPS!R112C44</stp>
        <tr r="AR112" s="1"/>
      </tp>
      <tp>
        <v>1.0615600000000001</v>
        <stp/>
        <stp>##V3_BDHV12</stp>
        <stp>912828AF7 Govt</stp>
        <stp>IDX_RATIO</stp>
        <stp>12/31/2004</stp>
        <stp>12/31/2004</stp>
        <stp>[Fixed Income  Prices 2004-2009.xlsx]TIPS!R120C44</stp>
        <tr r="AR120" s="1"/>
      </tp>
      <tp>
        <v>1.0259100000000001</v>
        <stp/>
        <stp>##V3_BDHV12</stp>
        <stp>912828FB1 Govt</stp>
        <stp>IDX_RATIO</stp>
        <stp>10/11/2006</stp>
        <stp>10/11/2006</stp>
        <stp>[Fixed Income  Prices 2004-2009.xlsx]TIPS!R126C32</stp>
        <tr r="AF126" s="1"/>
      </tp>
      <tp>
        <v>1.1021099999999999</v>
        <stp/>
        <stp>##V3_BDHV12</stp>
        <stp>912828AF7 Govt</stp>
        <stp>IDX_RATIO</stp>
        <stp>11/23/2005</stp>
        <stp>11/23/2005</stp>
        <stp>[Fixed Income  Prices 2004-2009.xlsx]TIPS!R352C44</stp>
        <tr r="AR352" s="1"/>
      </tp>
      <tp>
        <v>1.02721</v>
        <stp/>
        <stp>##V3_BDHV12</stp>
        <stp>912828FB1 Govt</stp>
        <stp>IDX_RATIO</stp>
        <stp>10/31/2006</stp>
        <stp>10/31/2006</stp>
        <stp>[Fixed Income  Prices 2004-2009.xlsx]TIPS!R140C32</stp>
        <tr r="AF140" s="1"/>
      </tp>
      <tp>
        <v>1.0772299999999999</v>
        <stp/>
        <stp>##V3_BDHV12</stp>
        <stp>912828BW9 Govt</stp>
        <stp>IDX_RATIO</stp>
        <stp>12/20/2005</stp>
        <stp>12/20/2005</stp>
        <stp>[Fixed Income  Prices 2004-2009.xlsx]TIPS!R371C56</stp>
        <tr r="BD371" s="1"/>
      </tp>
      <tp>
        <v>1.0779300000000001</v>
        <stp/>
        <stp>##V3_BDHV12</stp>
        <stp>912828BW9 Govt</stp>
        <stp>IDX_RATIO</stp>
        <stp>12/30/2005</stp>
        <stp>12/30/2005</stp>
        <stp>[Fixed Income  Prices 2004-2009.xlsx]TIPS!R378C56</stp>
        <tr r="BD378" s="1"/>
      </tp>
      <tp>
        <v>1.03851</v>
        <stp/>
        <stp>##V3_BDHV12</stp>
        <stp>912828CP3 Govt</stp>
        <stp>IDX_RATIO</stp>
        <stp>10/12/2005</stp>
        <stp>10/12/2005</stp>
        <stp>[Fixed Income  Prices 2004-2009.xlsx]TIPS!R322C64</stp>
        <tr r="BL322" s="1"/>
      </tp>
      <tp>
        <v>1.0729599999999999</v>
        <stp/>
        <stp>##V3_BDHV12</stp>
        <stp>912828CZ1 Govt</stp>
        <stp>IDX_RATIO</stp>
        <stp>11/20/2006</stp>
        <stp>11/20/2006</stp>
        <stp>[Fixed Income  Prices 2004-2009.xlsx]TIPS!R540C24</stp>
        <tr r="X540" s="1"/>
      </tp>
      <tp>
        <v>1.0711999999999999</v>
        <stp/>
        <stp>##V3_BDHV12</stp>
        <stp>912828CZ1 Govt</stp>
        <stp>IDX_RATIO</stp>
        <stp>11/30/2006</stp>
        <stp>11/30/2006</stp>
        <stp>[Fixed Income  Prices 2004-2009.xlsx]TIPS!R548C24</stp>
        <tr r="X548" s="1"/>
      </tp>
      <tp>
        <v>1.0747199999999999</v>
        <stp/>
        <stp>##V3_BDHV12</stp>
        <stp>912828CZ1 Govt</stp>
        <stp>IDX_RATIO</stp>
        <stp>11/10/2006</stp>
        <stp>11/10/2006</stp>
        <stp>[Fixed Income  Prices 2004-2009.xlsx]TIPS!R534C24</stp>
        <tr r="X534" s="1"/>
      </tp>
      <tp>
        <v>1.0690599999999999</v>
        <stp/>
        <stp>##V3_BDHV12</stp>
        <stp>912828EA4 Govt</stp>
        <stp>IDX_RATIO</stp>
        <stp>10/30/2007</stp>
        <stp>10/30/2007</stp>
        <stp>[Fixed Income  Prices 2004-2009.xlsx]TIPS!R601C72</stp>
        <tr r="BT601" s="1"/>
      </tp>
      <tp>
        <v>1.0603800000000001</v>
        <stp/>
        <stp>##V3_BDHV12</stp>
        <stp>912828DH0 Govt</stp>
        <stp>IDX_RATIO</stp>
        <stp>12/13/2006</stp>
        <stp>12/13/2006</stp>
        <stp>[Fixed Income  Prices 2004-2009.xlsx]TIPS!R501C68</stp>
        <tr r="BP501" s="1"/>
      </tp>
      <tp>
        <v>1.08874</v>
        <stp/>
        <stp>##V3_BDHV12</stp>
        <stp>912828AF7 Govt</stp>
        <stp>IDX_RATIO</stp>
        <stp>10/12/2005</stp>
        <stp>10/12/2005</stp>
        <stp>[Fixed Income  Prices 2004-2009.xlsx]TIPS!R322C44</stp>
        <tr r="AR322" s="1"/>
      </tp>
      <tp>
        <v>1.0844499999999999</v>
        <stp/>
        <stp>##V3_BDHV12</stp>
        <stp>912828BD1 Govt</stp>
        <stp>IDX_RATIO</stp>
        <stp>12/30/2005</stp>
        <stp>12/30/2005</stp>
        <stp>[Fixed Income  Prices 2004-2009.xlsx]TIPS!R378C52</stp>
        <tr r="AZ378" s="1"/>
      </tp>
      <tp>
        <v>1.0837399999999999</v>
        <stp/>
        <stp>##V3_BDHV12</stp>
        <stp>912828BD1 Govt</stp>
        <stp>IDX_RATIO</stp>
        <stp>12/20/2005</stp>
        <stp>12/20/2005</stp>
        <stp>[Fixed Income  Prices 2004-2009.xlsx]TIPS!R371C52</stp>
        <tr r="AZ371" s="1"/>
      </tp>
      <tp>
        <v>1.02576</v>
        <stp/>
        <stp>##V3_BDHV12</stp>
        <stp>912828FB1 Govt</stp>
        <stp>IDX_RATIO</stp>
        <stp>11/10/2006</stp>
        <stp>11/10/2006</stp>
        <stp>[Fixed Income  Prices 2004-2009.xlsx]TIPS!R148C32</stp>
        <tr r="AF148" s="1"/>
      </tp>
      <tp>
        <v>1.0224</v>
        <stp/>
        <stp>##V3_BDHV12</stp>
        <stp>912828FB1 Govt</stp>
        <stp>IDX_RATIO</stp>
        <stp>11/30/2006</stp>
        <stp>11/30/2006</stp>
        <stp>[Fixed Income  Prices 2004-2009.xlsx]TIPS!R162C32</stp>
        <tr r="AF162" s="1"/>
      </tp>
      <tp>
        <v>1.0908800000000001</v>
        <stp/>
        <stp>##V3_BDHV12</stp>
        <stp>912828DH0 Govt</stp>
        <stp>IDX_RATIO</stp>
        <stp>11/21/2007</stp>
        <stp>11/21/2007</stp>
        <stp>[Fixed Income  Prices 2004-2009.xlsx]TIPS!R746C68</stp>
        <tr r="BP746" s="1"/>
      </tp>
      <tp>
        <v>1.0240800000000001</v>
        <stp/>
        <stp>##V3_BDHV12</stp>
        <stp>912828FB1 Govt</stp>
        <stp>IDX_RATIO</stp>
        <stp>11/20/2006</stp>
        <stp>11/20/2006</stp>
        <stp>[Fixed Income  Prices 2004-2009.xlsx]TIPS!R154C32</stp>
        <tr r="AF154" s="1"/>
      </tp>
      <tp>
        <v>1.1013600000000001</v>
        <stp/>
        <stp>##V3_BDHV12</stp>
        <stp>912828CZ1 Govt</stp>
        <stp>IDX_RATIO</stp>
        <stp>12/12/2007</stp>
        <stp>12/12/2007</stp>
        <stp>[Fixed Income  Prices 2004-2009.xlsx]TIPS!R817C24</stp>
        <tr r="X817" s="1"/>
      </tp>
      <tp>
        <v>1.0014000000000001</v>
        <stp/>
        <stp>##V3_BDHV12</stp>
        <stp>912828LA6 Govt</stp>
        <stp>IDX_RATIO</stp>
        <stp>7/30/2009</stp>
        <stp>7/30/2009</stp>
        <stp>[Fixed Income  Prices 2004-2009.xlsx]TIPS!R22C104</stp>
        <tr r="CZ22" s="1"/>
      </tp>
      <tp>
        <v>1.0995200000000001</v>
        <stp/>
        <stp>##V3_BDHV12</stp>
        <stp>912828CZ1 Govt</stp>
        <stp>IDX_RATIO</stp>
        <stp>11/21/2007</stp>
        <stp>11/21/2007</stp>
        <stp>[Fixed Income  Prices 2004-2009.xlsx]TIPS!R802C24</stp>
        <tr r="X802" s="1"/>
      </tp>
      <tp>
        <v>1.00149</v>
        <stp/>
        <stp>##V3_BDHV12</stp>
        <stp>912828LA6 Govt</stp>
        <stp>IDX_RATIO</stp>
        <stp>7/31/2009</stp>
        <stp>7/31/2009</stp>
        <stp>[Fixed Income  Prices 2004-2009.xlsx]TIPS!R23C104</stp>
        <tr r="CZ23" s="1"/>
      </tp>
      <tp>
        <v>1.1267199999999999</v>
        <stp/>
        <stp>##V3_BDHV12</stp>
        <stp>912828BW9 Govt</stp>
        <stp>IDX_RATIO</stp>
        <stp>10/10/2007</stp>
        <stp>10/10/2007</stp>
        <stp>[Fixed Income  Prices 2004-2009.xlsx]TIPS!R841C56</stp>
        <tr r="BD841" s="1"/>
      </tp>
      <tp>
        <v>1.12538</v>
        <stp/>
        <stp>##V3_BDHV12</stp>
        <stp>912828BW9 Govt</stp>
        <stp>IDX_RATIO</stp>
        <stp>10/30/2007</stp>
        <stp>10/30/2007</stp>
        <stp>[Fixed Income  Prices 2004-2009.xlsx]TIPS!R855C56</stp>
        <tr r="BD855" s="1"/>
      </tp>
      <tp>
        <v>1.1069100000000001</v>
        <stp/>
        <stp>##V3_BDHV12</stp>
        <stp>912828CP3 Govt</stp>
        <stp>IDX_RATIO</stp>
        <stp>12/12/2007</stp>
        <stp>12/12/2007</stp>
        <stp>[Fixed Income  Prices 2004-2009.xlsx]TIPS!R886C64</stp>
        <tr r="BL886" s="1"/>
      </tp>
      <tp>
        <v>1.13218</v>
        <stp/>
        <stp>##V3_BDHV12</stp>
        <stp>912828BD1 Govt</stp>
        <stp>IDX_RATIO</stp>
        <stp>10/30/2007</stp>
        <stp>10/30/2007</stp>
        <stp>[Fixed Income  Prices 2004-2009.xlsx]TIPS!R855C52</stp>
        <tr r="AZ855" s="1"/>
      </tp>
      <tp>
        <v>1.1335200000000001</v>
        <stp/>
        <stp>##V3_BDHV12</stp>
        <stp>912828BD1 Govt</stp>
        <stp>IDX_RATIO</stp>
        <stp>10/10/2007</stp>
        <stp>10/10/2007</stp>
        <stp>[Fixed Income  Prices 2004-2009.xlsx]TIPS!R841C52</stp>
        <tr r="AZ841" s="1"/>
      </tp>
      <tp>
        <v>1.0346299999999999</v>
        <stp/>
        <stp>##V3_BDHV12</stp>
        <stp>912828GD6 Govt</stp>
        <stp>IDX_RATIO</stp>
        <stp>12/12/2007</stp>
        <stp>12/12/2007</stp>
        <stp>[Fixed Income  Prices 2004-2009.xlsx]TIPS!R244C84</stp>
        <tr r="CF244" s="1"/>
      </tp>
      <tp>
        <v>1.0331600000000001</v>
        <stp/>
        <stp>##V3_BDHV12</stp>
        <stp>912828FL9 Govt</stp>
        <stp>IDX_RATIO</stp>
        <stp>12/12/2007</stp>
        <stp>12/12/2007</stp>
        <stp>[Fixed Income  Prices 2004-2009.xlsx]TIPS!R374C80</stp>
        <tr r="CB374" s="1"/>
      </tp>
      <tp>
        <v>1.16045</v>
        <stp/>
        <stp>##V3_BDHV12</stp>
        <stp>912828AF7 Govt</stp>
        <stp>IDX_RATIO</stp>
        <stp>12/12/2007</stp>
        <stp>12/12/2007</stp>
        <stp>[Fixed Income  Prices 2004-2009.xlsx]TIPS!R886C44</stp>
        <tr r="AR886" s="1"/>
      </tp>
      <tp>
        <v>1.0048600000000001</v>
        <stp/>
        <stp>##V3_BDHV12</stp>
        <stp>912828FL9 Govt</stp>
        <stp>IDX_RATIO</stp>
        <stp>11/30/2006</stp>
        <stp>11/30/2006</stp>
        <stp>[Fixed Income  Prices 2004-2009.xlsx]TIPS!R105C80</stp>
        <tr r="CB105" s="1"/>
      </tp>
      <tp>
        <v>1.1273200000000001</v>
        <stp/>
        <stp>##V3_BDHV12</stp>
        <stp>912828BW9 Govt</stp>
        <stp>IDX_RATIO</stp>
        <stp>11/21/2007</stp>
        <stp>11/21/2007</stp>
        <stp>[Fixed Income  Prices 2004-2009.xlsx]TIPS!R871C56</stp>
        <tr r="BD871" s="1"/>
      </tp>
      <tp>
        <v>1.1341300000000001</v>
        <stp/>
        <stp>##V3_BDHV12</stp>
        <stp>912828BD1 Govt</stp>
        <stp>IDX_RATIO</stp>
        <stp>11/21/2007</stp>
        <stp>11/21/2007</stp>
        <stp>[Fixed Income  Prices 2004-2009.xlsx]TIPS!R871C52</stp>
        <tr r="AZ871" s="1"/>
      </tp>
      <tp>
        <v>1.0323500000000001</v>
        <stp/>
        <stp>##V3_BDHV12</stp>
        <stp>912828GD6 Govt</stp>
        <stp>IDX_RATIO</stp>
        <stp>10/10/2007</stp>
        <stp>10/10/2007</stp>
        <stp>[Fixed Income  Prices 2004-2009.xlsx]TIPS!R199C84</stp>
        <tr r="CF199" s="1"/>
      </tp>
      <tp>
        <v>1.1044700000000001</v>
        <stp/>
        <stp>##V3_BDHV12</stp>
        <stp>912828CP3 Govt</stp>
        <stp>IDX_RATIO</stp>
        <stp>10/10/2007</stp>
        <stp>10/10/2007</stp>
        <stp>[Fixed Income  Prices 2004-2009.xlsx]TIPS!R841C64</stp>
        <tr r="BL841" s="1"/>
      </tp>
      <tp>
        <v>1.1031599999999999</v>
        <stp/>
        <stp>##V3_BDHV12</stp>
        <stp>912828CP3 Govt</stp>
        <stp>IDX_RATIO</stp>
        <stp>10/30/2007</stp>
        <stp>10/30/2007</stp>
        <stp>[Fixed Income  Prices 2004-2009.xlsx]TIPS!R855C64</stp>
        <tr r="BL855" s="1"/>
      </tp>
      <tp>
        <v>1.12921</v>
        <stp/>
        <stp>##V3_BDHV12</stp>
        <stp>912828BW9 Govt</stp>
        <stp>IDX_RATIO</stp>
        <stp>12/12/2007</stp>
        <stp>12/12/2007</stp>
        <stp>[Fixed Income  Prices 2004-2009.xlsx]TIPS!R886C56</stp>
        <tr r="BD886" s="1"/>
      </tp>
      <tp>
        <v>1.0311300000000001</v>
        <stp/>
        <stp>##V3_BDHV12</stp>
        <stp>912828GD6 Govt</stp>
        <stp>IDX_RATIO</stp>
        <stp>10/30/2007</stp>
        <stp>10/30/2007</stp>
        <stp>[Fixed Income  Prices 2004-2009.xlsx]TIPS!R213C84</stp>
        <tr r="CF213" s="1"/>
      </tp>
      <tp>
        <v>1.15652</v>
        <stp/>
        <stp>##V3_BDHV12</stp>
        <stp>912828AF7 Govt</stp>
        <stp>IDX_RATIO</stp>
        <stp>10/30/2007</stp>
        <stp>10/30/2007</stp>
        <stp>[Fixed Income  Prices 2004-2009.xlsx]TIPS!R855C44</stp>
        <tr r="AR855" s="1"/>
      </tp>
      <tp>
        <v>1.1578900000000001</v>
        <stp/>
        <stp>##V3_BDHV12</stp>
        <stp>912828AF7 Govt</stp>
        <stp>IDX_RATIO</stp>
        <stp>10/10/2007</stp>
        <stp>10/10/2007</stp>
        <stp>[Fixed Income  Prices 2004-2009.xlsx]TIPS!R841C44</stp>
        <tr r="AR841" s="1"/>
      </tp>
      <tp>
        <v>1.02966</v>
        <stp/>
        <stp>##V3_BDHV12</stp>
        <stp>912828FL9 Govt</stp>
        <stp>IDX_RATIO</stp>
        <stp>10/30/2007</stp>
        <stp>10/30/2007</stp>
        <stp>[Fixed Income  Prices 2004-2009.xlsx]TIPS!R343C80</stp>
        <tr r="CB343" s="1"/>
      </tp>
      <tp>
        <v>1.03088</v>
        <stp/>
        <stp>##V3_BDHV12</stp>
        <stp>912828FL9 Govt</stp>
        <stp>IDX_RATIO</stp>
        <stp>10/10/2007</stp>
        <stp>10/10/2007</stp>
        <stp>[Fixed Income  Prices 2004-2009.xlsx]TIPS!R329C80</stp>
        <tr r="CB329" s="1"/>
      </tp>
      <tp>
        <v>1.1360300000000001</v>
        <stp/>
        <stp>##V3_BDHV12</stp>
        <stp>912828BD1 Govt</stp>
        <stp>IDX_RATIO</stp>
        <stp>12/12/2007</stp>
        <stp>12/12/2007</stp>
        <stp>[Fixed Income  Prices 2004-2009.xlsx]TIPS!R886C52</stp>
        <tr r="AZ886" s="1"/>
      </tp>
      <tp>
        <v>1.0067200000000001</v>
        <stp/>
        <stp>##V3_BDHV12</stp>
        <stp>912828GX2 Govt</stp>
        <stp>IDX_RATIO</stp>
        <stp>12/12/2007</stp>
        <stp>12/12/2007</stp>
        <stp>[Fixed Income  Prices 2004-2009.xlsx]TIPS!R114C88</stp>
        <tr r="CJ114" s="1"/>
      </tp>
      <tp>
        <v>1.1050500000000001</v>
        <stp/>
        <stp>##V3_BDHV12</stp>
        <stp>912828CP3 Govt</stp>
        <stp>IDX_RATIO</stp>
        <stp>11/21/2007</stp>
        <stp>11/21/2007</stp>
        <stp>[Fixed Income  Prices 2004-2009.xlsx]TIPS!R871C64</stp>
        <tr r="BL871" s="1"/>
      </tp>
      <tp>
        <v>1.0328999999999999</v>
        <stp/>
        <stp>##V3_BDHV12</stp>
        <stp>912828GD6 Govt</stp>
        <stp>IDX_RATIO</stp>
        <stp>11/21/2007</stp>
        <stp>11/21/2007</stp>
        <stp>[Fixed Income  Prices 2004-2009.xlsx]TIPS!R229C84</stp>
        <tr r="CF229" s="1"/>
      </tp>
      <tp>
        <v>1.1585000000000001</v>
        <stp/>
        <stp>##V3_BDHV12</stp>
        <stp>912828AF7 Govt</stp>
        <stp>IDX_RATIO</stp>
        <stp>11/21/2007</stp>
        <stp>11/21/2007</stp>
        <stp>[Fixed Income  Prices 2004-2009.xlsx]TIPS!R871C44</stp>
        <tr r="AR871" s="1"/>
      </tp>
      <tp>
        <v>1.0314300000000001</v>
        <stp/>
        <stp>##V3_BDHV12</stp>
        <stp>912828FL9 Govt</stp>
        <stp>IDX_RATIO</stp>
        <stp>11/21/2007</stp>
        <stp>11/21/2007</stp>
        <stp>[Fixed Income  Prices 2004-2009.xlsx]TIPS!R359C80</stp>
        <tr r="CB359" s="1"/>
      </tp>
      <tp>
        <v>1.0025900000000001</v>
        <stp/>
        <stp>##V3_BDHV12</stp>
        <stp>912828FL9 Govt</stp>
        <stp>IDX_RATIO</stp>
        <stp>12/13/2006</stp>
        <stp>12/13/2006</stp>
        <stp>[Fixed Income  Prices 2004-2009.xlsx]TIPS!R114C80</stp>
        <tr r="CB114" s="1"/>
      </tp>
      <tp>
        <v>1.0039100000000001</v>
        <stp/>
        <stp>##V3_BDHV12</stp>
        <stp>912828HW3 Govt</stp>
        <stp>IDX_RATIO</stp>
        <stp>5/1/2009</stp>
        <stp>5/1/2009</stp>
        <stp>[Fixed Income  Prices 2004-2009.xlsx]TIPS!R272C48</stp>
        <tr r="AV272" s="1"/>
      </tp>
      <tp>
        <v>1.0041500000000001</v>
        <stp/>
        <stp>##V3_BDHV12</stp>
        <stp>912828HW3 Govt</stp>
        <stp>IDX_RATIO</stp>
        <stp>5/4/2009</stp>
        <stp>5/4/2009</stp>
        <stp>[Fixed Income  Prices 2004-2009.xlsx]TIPS!R273C48</stp>
        <tr r="AV273" s="1"/>
      </tp>
      <tp>
        <v>1.00423</v>
        <stp/>
        <stp>##V3_BDHV12</stp>
        <stp>912828HW3 Govt</stp>
        <stp>IDX_RATIO</stp>
        <stp>5/5/2009</stp>
        <stp>5/5/2009</stp>
        <stp>[Fixed Income  Prices 2004-2009.xlsx]TIPS!R274C48</stp>
        <tr r="AV274" s="1"/>
      </tp>
      <tp>
        <v>1.00431</v>
        <stp/>
        <stp>##V3_BDHV12</stp>
        <stp>912828HW3 Govt</stp>
        <stp>IDX_RATIO</stp>
        <stp>5/6/2009</stp>
        <stp>5/6/2009</stp>
        <stp>[Fixed Income  Prices 2004-2009.xlsx]TIPS!R275C48</stp>
        <tr r="AV275" s="1"/>
      </tp>
      <tp>
        <v>1.0043800000000001</v>
        <stp/>
        <stp>##V3_BDHV12</stp>
        <stp>912828HW3 Govt</stp>
        <stp>IDX_RATIO</stp>
        <stp>5/7/2009</stp>
        <stp>5/7/2009</stp>
        <stp>[Fixed Income  Prices 2004-2009.xlsx]TIPS!R276C48</stp>
        <tr r="AV276" s="1"/>
      </tp>
      <tp>
        <v>1.0044599999999999</v>
        <stp/>
        <stp>##V3_BDHV12</stp>
        <stp>912828HW3 Govt</stp>
        <stp>IDX_RATIO</stp>
        <stp>5/8/2009</stp>
        <stp>5/8/2009</stp>
        <stp>[Fixed Income  Prices 2004-2009.xlsx]TIPS!R277C48</stp>
        <tr r="AV277" s="1"/>
      </tp>
      <tp>
        <v>1.0184500000000001</v>
        <stp/>
        <stp>##V3_BDHV12</stp>
        <stp>912828GX2 Govt</stp>
        <stp>IDX_RATIO</stp>
        <stp>4/1/2008</stp>
        <stp>4/1/2008</stp>
        <stp>[Fixed Income  Prices 2004-2009.xlsx]TIPS!R193C88</stp>
        <tr r="CJ193" s="1"/>
      </tp>
      <tp>
        <v>1.02732</v>
        <stp/>
        <stp>##V3_BDHV12</stp>
        <stp>912828CZ1 Govt</stp>
        <stp>IDX_RATIO</stp>
        <stp>9/5/2005</stp>
        <stp>9/5/2005</stp>
        <stp>[Fixed Income  Prices 2004-2009.xlsx]TIPS!R226C24</stp>
        <tr r="X226" s="1"/>
      </tp>
      <tp>
        <v>1.0274700000000001</v>
        <stp/>
        <stp>##V3_BDHV12</stp>
        <stp>912828CZ1 Govt</stp>
        <stp>IDX_RATIO</stp>
        <stp>9/6/2005</stp>
        <stp>9/6/2005</stp>
        <stp>[Fixed Income  Prices 2004-2009.xlsx]TIPS!R227C24</stp>
        <tr r="X227" s="1"/>
      </tp>
      <tp>
        <v>1.0186500000000001</v>
        <stp/>
        <stp>##V3_BDHV12</stp>
        <stp>912828GX2 Govt</stp>
        <stp>IDX_RATIO</stp>
        <stp>4/3/2008</stp>
        <stp>4/3/2008</stp>
        <stp>[Fixed Income  Prices 2004-2009.xlsx]TIPS!R195C88</stp>
        <tr r="CJ195" s="1"/>
      </tp>
      <tp>
        <v>1.0185500000000001</v>
        <stp/>
        <stp>##V3_BDHV12</stp>
        <stp>912828GX2 Govt</stp>
        <stp>IDX_RATIO</stp>
        <stp>4/2/2008</stp>
        <stp>4/2/2008</stp>
        <stp>[Fixed Income  Prices 2004-2009.xlsx]TIPS!R194C88</stp>
        <tr r="CJ194" s="1"/>
      </tp>
      <tp>
        <v>1.02763</v>
        <stp/>
        <stp>##V3_BDHV12</stp>
        <stp>912828CZ1 Govt</stp>
        <stp>IDX_RATIO</stp>
        <stp>9/7/2005</stp>
        <stp>9/7/2005</stp>
        <stp>[Fixed Income  Prices 2004-2009.xlsx]TIPS!R228C24</stp>
        <tr r="X228" s="1"/>
      </tp>
      <tp>
        <v>1.02668</v>
        <stp/>
        <stp>##V3_BDHV12</stp>
        <stp>912828CZ1 Govt</stp>
        <stp>IDX_RATIO</stp>
        <stp>9/1/2005</stp>
        <stp>9/1/2005</stp>
        <stp>[Fixed Income  Prices 2004-2009.xlsx]TIPS!R224C24</stp>
        <tr r="X224" s="1"/>
      </tp>
      <tp>
        <v>1.01874</v>
        <stp/>
        <stp>##V3_BDHV12</stp>
        <stp>912828GX2 Govt</stp>
        <stp>IDX_RATIO</stp>
        <stp>4/4/2008</stp>
        <stp>4/4/2008</stp>
        <stp>[Fixed Income  Prices 2004-2009.xlsx]TIPS!R196C88</stp>
        <tr r="CJ196" s="1"/>
      </tp>
      <tp>
        <v>1.02684</v>
        <stp/>
        <stp>##V3_BDHV12</stp>
        <stp>912828CZ1 Govt</stp>
        <stp>IDX_RATIO</stp>
        <stp>9/2/2005</stp>
        <stp>9/2/2005</stp>
        <stp>[Fixed Income  Prices 2004-2009.xlsx]TIPS!R225C24</stp>
        <tr r="X225" s="1"/>
      </tp>
      <tp>
        <v>1.14314</v>
        <stp/>
        <stp>##V3_BDHV12</stp>
        <stp>912828BW9 Govt</stp>
        <stp>IDX_RATIO</stp>
        <stp>4/8/2008</stp>
        <stp>4/8/2008</stp>
        <stp>[Fixed Income  Prices 2004-2009.xlsx]TIPS!R970C56</stp>
        <tr r="BD970" s="1"/>
      </tp>
      <tp>
        <v>1.0190399999999999</v>
        <stp/>
        <stp>##V3_BDHV12</stp>
        <stp>912828GX2 Govt</stp>
        <stp>IDX_RATIO</stp>
        <stp>4/7/2008</stp>
        <stp>4/7/2008</stp>
        <stp>[Fixed Income  Prices 2004-2009.xlsx]TIPS!R197C88</stp>
        <tr r="CJ197" s="1"/>
      </tp>
      <tp>
        <v>1.1432500000000001</v>
        <stp/>
        <stp>##V3_BDHV12</stp>
        <stp>912828BW9 Govt</stp>
        <stp>IDX_RATIO</stp>
        <stp>4/9/2008</stp>
        <stp>4/9/2008</stp>
        <stp>[Fixed Income  Prices 2004-2009.xlsx]TIPS!R971C56</stp>
        <tr r="BD971" s="1"/>
      </tp>
      <tp>
        <v>1.14303</v>
        <stp/>
        <stp>##V3_BDHV12</stp>
        <stp>912828BW9 Govt</stp>
        <stp>IDX_RATIO</stp>
        <stp>4/7/2008</stp>
        <stp>4/7/2008</stp>
        <stp>[Fixed Income  Prices 2004-2009.xlsx]TIPS!R969C56</stp>
        <tr r="BD969" s="1"/>
      </tp>
      <tp>
        <v>1.0192399999999999</v>
        <stp/>
        <stp>##V3_BDHV12</stp>
        <stp>912828GX2 Govt</stp>
        <stp>IDX_RATIO</stp>
        <stp>4/9/2008</stp>
        <stp>4/9/2008</stp>
        <stp>[Fixed Income  Prices 2004-2009.xlsx]TIPS!R199C88</stp>
        <tr r="CJ199" s="1"/>
      </tp>
      <tp>
        <v>1.0191399999999999</v>
        <stp/>
        <stp>##V3_BDHV12</stp>
        <stp>912828GX2 Govt</stp>
        <stp>IDX_RATIO</stp>
        <stp>4/8/2008</stp>
        <stp>4/8/2008</stp>
        <stp>[Fixed Income  Prices 2004-2009.xlsx]TIPS!R198C88</stp>
        <tr r="CJ198" s="1"/>
      </tp>
      <tp>
        <v>1.1427</v>
        <stp/>
        <stp>##V3_BDHV12</stp>
        <stp>912828BW9 Govt</stp>
        <stp>IDX_RATIO</stp>
        <stp>4/4/2008</stp>
        <stp>4/4/2008</stp>
        <stp>[Fixed Income  Prices 2004-2009.xlsx]TIPS!R968C56</stp>
        <tr r="BD968" s="1"/>
      </tp>
      <tp>
        <v>1.14259</v>
        <stp/>
        <stp>##V3_BDHV12</stp>
        <stp>912828BW9 Govt</stp>
        <stp>IDX_RATIO</stp>
        <stp>4/3/2008</stp>
        <stp>4/3/2008</stp>
        <stp>[Fixed Income  Prices 2004-2009.xlsx]TIPS!R967C56</stp>
        <tr r="BD967" s="1"/>
      </tp>
      <tp>
        <v>1.02779</v>
        <stp/>
        <stp>##V3_BDHV12</stp>
        <stp>912828CZ1 Govt</stp>
        <stp>IDX_RATIO</stp>
        <stp>9/8/2005</stp>
        <stp>9/8/2005</stp>
        <stp>[Fixed Income  Prices 2004-2009.xlsx]TIPS!R229C24</stp>
        <tr r="X229" s="1"/>
      </tp>
      <tp>
        <v>1.0279499999999999</v>
        <stp/>
        <stp>##V3_BDHV12</stp>
        <stp>912828CZ1 Govt</stp>
        <stp>IDX_RATIO</stp>
        <stp>9/9/2005</stp>
        <stp>9/9/2005</stp>
        <stp>[Fixed Income  Prices 2004-2009.xlsx]TIPS!R230C24</stp>
        <tr r="X230" s="1"/>
      </tp>
      <tp>
        <v>1.1424799999999999</v>
        <stp/>
        <stp>##V3_BDHV12</stp>
        <stp>912828BW9 Govt</stp>
        <stp>IDX_RATIO</stp>
        <stp>4/2/2008</stp>
        <stp>4/2/2008</stp>
        <stp>[Fixed Income  Prices 2004-2009.xlsx]TIPS!R966C56</stp>
        <tr r="BD966" s="1"/>
      </tp>
      <tp>
        <v>1.1423700000000001</v>
        <stp/>
        <stp>##V3_BDHV12</stp>
        <stp>912828BW9 Govt</stp>
        <stp>IDX_RATIO</stp>
        <stp>4/1/2008</stp>
        <stp>4/1/2008</stp>
        <stp>[Fixed Income  Prices 2004-2009.xlsx]TIPS!R965C56</stp>
        <tr r="BD965" s="1"/>
      </tp>
      <tp>
        <v>1.1501600000000001</v>
        <stp/>
        <stp>##V3_BDHV12</stp>
        <stp>912828BD1 Govt</stp>
        <stp>IDX_RATIO</stp>
        <stp>4/9/2008</stp>
        <stp>4/9/2008</stp>
        <stp>[Fixed Income  Prices 2004-2009.xlsx]TIPS!R970C52</stp>
        <tr r="AZ970" s="1"/>
      </tp>
      <tp>
        <v>1.15005</v>
        <stp/>
        <stp>##V3_BDHV12</stp>
        <stp>912828BD1 Govt</stp>
        <stp>IDX_RATIO</stp>
        <stp>4/8/2008</stp>
        <stp>4/8/2008</stp>
        <stp>[Fixed Income  Prices 2004-2009.xlsx]TIPS!R969C52</stp>
        <tr r="AZ969" s="1"/>
      </tp>
      <tp>
        <v>1.0198700000000001</v>
        <stp/>
        <stp>##V3_BDHV12</stp>
        <stp>912828DH0 Govt</stp>
        <stp>IDX_RATIO</stp>
        <stp>9/9/2005</stp>
        <stp>9/9/2005</stp>
        <stp>[Fixed Income  Prices 2004-2009.xlsx]TIPS!R174C68</stp>
        <tr r="BP174" s="1"/>
      </tp>
      <tp>
        <v>1.01972</v>
        <stp/>
        <stp>##V3_BDHV12</stp>
        <stp>912828DH0 Govt</stp>
        <stp>IDX_RATIO</stp>
        <stp>9/8/2005</stp>
        <stp>9/8/2005</stp>
        <stp>[Fixed Income  Prices 2004-2009.xlsx]TIPS!R173C68</stp>
        <tr r="BP173" s="1"/>
      </tp>
      <tp>
        <v>1.01956</v>
        <stp/>
        <stp>##V3_BDHV12</stp>
        <stp>912828DH0 Govt</stp>
        <stp>IDX_RATIO</stp>
        <stp>9/7/2005</stp>
        <stp>9/7/2005</stp>
        <stp>[Fixed Income  Prices 2004-2009.xlsx]TIPS!R172C68</stp>
        <tr r="BP172" s="1"/>
      </tp>
      <tp>
        <v>1.0194000000000001</v>
        <stp/>
        <stp>##V3_BDHV12</stp>
        <stp>912828DH0 Govt</stp>
        <stp>IDX_RATIO</stp>
        <stp>9/6/2005</stp>
        <stp>9/6/2005</stp>
        <stp>[Fixed Income  Prices 2004-2009.xlsx]TIPS!R171C68</stp>
        <tr r="BP171" s="1"/>
      </tp>
      <tp>
        <v>1.14927</v>
        <stp/>
        <stp>##V3_BDHV12</stp>
        <stp>912828BD1 Govt</stp>
        <stp>IDX_RATIO</stp>
        <stp>4/1/2008</stp>
        <stp>4/1/2008</stp>
        <stp>[Fixed Income  Prices 2004-2009.xlsx]TIPS!R964C52</stp>
        <tr r="AZ964" s="1"/>
      </tp>
      <tp>
        <v>1.01925</v>
        <stp/>
        <stp>##V3_BDHV12</stp>
        <stp>912828DH0 Govt</stp>
        <stp>IDX_RATIO</stp>
        <stp>9/5/2005</stp>
        <stp>9/5/2005</stp>
        <stp>[Fixed Income  Prices 2004-2009.xlsx]TIPS!R170C68</stp>
        <tr r="BP170" s="1"/>
      </tp>
      <tp>
        <v>1.1493800000000001</v>
        <stp/>
        <stp>##V3_BDHV12</stp>
        <stp>912828BD1 Govt</stp>
        <stp>IDX_RATIO</stp>
        <stp>4/2/2008</stp>
        <stp>4/2/2008</stp>
        <stp>[Fixed Income  Prices 2004-2009.xlsx]TIPS!R965C52</stp>
        <tr r="AZ965" s="1"/>
      </tp>
      <tp>
        <v>1.1494900000000001</v>
        <stp/>
        <stp>##V3_BDHV12</stp>
        <stp>912828BD1 Govt</stp>
        <stp>IDX_RATIO</stp>
        <stp>4/3/2008</stp>
        <stp>4/3/2008</stp>
        <stp>[Fixed Income  Prices 2004-2009.xlsx]TIPS!R966C52</stp>
        <tr r="AZ966" s="1"/>
      </tp>
      <tp>
        <v>1.01877</v>
        <stp/>
        <stp>##V3_BDHV12</stp>
        <stp>912828DH0 Govt</stp>
        <stp>IDX_RATIO</stp>
        <stp>9/2/2005</stp>
        <stp>9/2/2005</stp>
        <stp>[Fixed Income  Prices 2004-2009.xlsx]TIPS!R169C68</stp>
        <tr r="BP169" s="1"/>
      </tp>
      <tp>
        <v>1.1496</v>
        <stp/>
        <stp>##V3_BDHV12</stp>
        <stp>912828BD1 Govt</stp>
        <stp>IDX_RATIO</stp>
        <stp>4/4/2008</stp>
        <stp>4/4/2008</stp>
        <stp>[Fixed Income  Prices 2004-2009.xlsx]TIPS!R967C52</stp>
        <tr r="AZ967" s="1"/>
      </tp>
      <tp>
        <v>1.14994</v>
        <stp/>
        <stp>##V3_BDHV12</stp>
        <stp>912828BD1 Govt</stp>
        <stp>IDX_RATIO</stp>
        <stp>4/7/2008</stp>
        <stp>4/7/2008</stp>
        <stp>[Fixed Income  Prices 2004-2009.xlsx]TIPS!R968C52</stp>
        <tr r="AZ968" s="1"/>
      </tp>
      <tp>
        <v>1.0186200000000001</v>
        <stp/>
        <stp>##V3_BDHV12</stp>
        <stp>912828DH0 Govt</stp>
        <stp>IDX_RATIO</stp>
        <stp>9/1/2005</stp>
        <stp>9/1/2005</stp>
        <stp>[Fixed Income  Prices 2004-2009.xlsx]TIPS!R168C68</stp>
        <tr r="BP168" s="1"/>
      </tp>
      <tp>
        <v>1.1206700000000001</v>
        <stp/>
        <stp>##V3_BDHV12</stp>
        <stp>912828CP3 Govt</stp>
        <stp>IDX_RATIO</stp>
        <stp>4/9/2008</stp>
        <stp>4/9/2008</stp>
        <stp>[Fixed Income  Prices 2004-2009.xlsx]TIPS!R971C64</stp>
        <tr r="BL971" s="1"/>
      </tp>
      <tp>
        <v>1.1205700000000001</v>
        <stp/>
        <stp>##V3_BDHV12</stp>
        <stp>912828CP3 Govt</stp>
        <stp>IDX_RATIO</stp>
        <stp>4/8/2008</stp>
        <stp>4/8/2008</stp>
        <stp>[Fixed Income  Prices 2004-2009.xlsx]TIPS!R970C64</stp>
        <tr r="BL970" s="1"/>
      </tp>
      <tp>
        <v>1.11992</v>
        <stp/>
        <stp>##V3_BDHV12</stp>
        <stp>912828CP3 Govt</stp>
        <stp>IDX_RATIO</stp>
        <stp>4/2/2008</stp>
        <stp>4/2/2008</stp>
        <stp>[Fixed Income  Prices 2004-2009.xlsx]TIPS!R966C64</stp>
        <tr r="BL966" s="1"/>
      </tp>
      <tp>
        <v>1.12002</v>
        <stp/>
        <stp>##V3_BDHV12</stp>
        <stp>912828CP3 Govt</stp>
        <stp>IDX_RATIO</stp>
        <stp>4/3/2008</stp>
        <stp>4/3/2008</stp>
        <stp>[Fixed Income  Prices 2004-2009.xlsx]TIPS!R967C64</stp>
        <tr r="BL967" s="1"/>
      </tp>
      <tp>
        <v>1.11981</v>
        <stp/>
        <stp>##V3_BDHV12</stp>
        <stp>912828CP3 Govt</stp>
        <stp>IDX_RATIO</stp>
        <stp>4/1/2008</stp>
        <stp>4/1/2008</stp>
        <stp>[Fixed Income  Prices 2004-2009.xlsx]TIPS!R965C64</stp>
        <tr r="BL965" s="1"/>
      </tp>
      <tp>
        <v>1.12046</v>
        <stp/>
        <stp>##V3_BDHV12</stp>
        <stp>912828CP3 Govt</stp>
        <stp>IDX_RATIO</stp>
        <stp>4/7/2008</stp>
        <stp>4/7/2008</stp>
        <stp>[Fixed Income  Prices 2004-2009.xlsx]TIPS!R969C64</stp>
        <tr r="BL969" s="1"/>
      </tp>
      <tp>
        <v>1.1201300000000001</v>
        <stp/>
        <stp>##V3_BDHV12</stp>
        <stp>912828CP3 Govt</stp>
        <stp>IDX_RATIO</stp>
        <stp>4/4/2008</stp>
        <stp>4/4/2008</stp>
        <stp>[Fixed Income  Prices 2004-2009.xlsx]TIPS!R968C64</stp>
        <tr r="BL968" s="1"/>
      </tp>
      <tp>
        <v>1.0474000000000001</v>
        <stp/>
        <stp>##V3_BDHV12</stp>
        <stp>912828GD6 Govt</stp>
        <stp>IDX_RATIO</stp>
        <stp>4/8/2008</stp>
        <stp>4/8/2008</stp>
        <stp>[Fixed Income  Prices 2004-2009.xlsx]TIPS!R328C84</stp>
        <tr r="CF328" s="1"/>
      </tp>
      <tp>
        <v>1.0475000000000001</v>
        <stp/>
        <stp>##V3_BDHV12</stp>
        <stp>912828GD6 Govt</stp>
        <stp>IDX_RATIO</stp>
        <stp>4/9/2008</stp>
        <stp>4/9/2008</stp>
        <stp>[Fixed Income  Prices 2004-2009.xlsx]TIPS!R329C84</stp>
        <tr r="CF329" s="1"/>
      </tp>
      <tp>
        <v>1.1748799999999999</v>
        <stp/>
        <stp>##V3_BDHV12</stp>
        <stp>912828AF7 Govt</stp>
        <stp>IDX_RATIO</stp>
        <stp>4/9/2008</stp>
        <stp>4/9/2008</stp>
        <stp>[Fixed Income  Prices 2004-2009.xlsx]TIPS!R970C44</stp>
        <tr r="AR970" s="1"/>
      </tp>
      <tp>
        <v>1.1747700000000001</v>
        <stp/>
        <stp>##V3_BDHV12</stp>
        <stp>912828AF7 Govt</stp>
        <stp>IDX_RATIO</stp>
        <stp>4/8/2008</stp>
        <stp>4/8/2008</stp>
        <stp>[Fixed Income  Prices 2004-2009.xlsx]TIPS!R969C44</stp>
        <tr r="AR969" s="1"/>
      </tp>
      <tp>
        <v>1.17431</v>
        <stp/>
        <stp>##V3_BDHV12</stp>
        <stp>912828AF7 Govt</stp>
        <stp>IDX_RATIO</stp>
        <stp>4/4/2008</stp>
        <stp>4/4/2008</stp>
        <stp>[Fixed Income  Prices 2004-2009.xlsx]TIPS!R967C44</stp>
        <tr r="AR967" s="1"/>
      </tp>
      <tp>
        <v>1.0467900000000001</v>
        <stp/>
        <stp>##V3_BDHV12</stp>
        <stp>912828GD6 Govt</stp>
        <stp>IDX_RATIO</stp>
        <stp>4/2/2008</stp>
        <stp>4/2/2008</stp>
        <stp>[Fixed Income  Prices 2004-2009.xlsx]TIPS!R324C84</stp>
        <tr r="CF324" s="1"/>
      </tp>
      <tp>
        <v>1.0468900000000001</v>
        <stp/>
        <stp>##V3_BDHV12</stp>
        <stp>912828GD6 Govt</stp>
        <stp>IDX_RATIO</stp>
        <stp>4/3/2008</stp>
        <stp>4/3/2008</stp>
        <stp>[Fixed Income  Prices 2004-2009.xlsx]TIPS!R325C84</stp>
        <tr r="CF325" s="1"/>
      </tp>
      <tp>
        <v>1.17465</v>
        <stp/>
        <stp>##V3_BDHV12</stp>
        <stp>912828AF7 Govt</stp>
        <stp>IDX_RATIO</stp>
        <stp>4/7/2008</stp>
        <stp>4/7/2008</stp>
        <stp>[Fixed Income  Prices 2004-2009.xlsx]TIPS!R968C44</stp>
        <tr r="AR968" s="1"/>
      </tp>
      <tp>
        <v>1.0466899999999999</v>
        <stp/>
        <stp>##V3_BDHV12</stp>
        <stp>912828GD6 Govt</stp>
        <stp>IDX_RATIO</stp>
        <stp>4/1/2008</stp>
        <stp>4/1/2008</stp>
        <stp>[Fixed Income  Prices 2004-2009.xlsx]TIPS!R323C84</stp>
        <tr r="CF323" s="1"/>
      </tp>
      <tp>
        <v>1.0472999999999999</v>
        <stp/>
        <stp>##V3_BDHV12</stp>
        <stp>912828GD6 Govt</stp>
        <stp>IDX_RATIO</stp>
        <stp>4/7/2008</stp>
        <stp>4/7/2008</stp>
        <stp>[Fixed Income  Prices 2004-2009.xlsx]TIPS!R327C84</stp>
        <tr r="CF327" s="1"/>
      </tp>
      <tp>
        <v>1.17397</v>
        <stp/>
        <stp>##V3_BDHV12</stp>
        <stp>912828AF7 Govt</stp>
        <stp>IDX_RATIO</stp>
        <stp>4/1/2008</stp>
        <stp>4/1/2008</stp>
        <stp>[Fixed Income  Prices 2004-2009.xlsx]TIPS!R964C44</stp>
        <tr r="AR964" s="1"/>
      </tp>
      <tp>
        <v>1.0469900000000001</v>
        <stp/>
        <stp>##V3_BDHV12</stp>
        <stp>912828GD6 Govt</stp>
        <stp>IDX_RATIO</stp>
        <stp>4/4/2008</stp>
        <stp>4/4/2008</stp>
        <stp>[Fixed Income  Prices 2004-2009.xlsx]TIPS!R326C84</stp>
        <tr r="CF326" s="1"/>
      </tp>
      <tp>
        <v>1.17408</v>
        <stp/>
        <stp>##V3_BDHV12</stp>
        <stp>912828AF7 Govt</stp>
        <stp>IDX_RATIO</stp>
        <stp>4/2/2008</stp>
        <stp>4/2/2008</stp>
        <stp>[Fixed Income  Prices 2004-2009.xlsx]TIPS!R965C44</stp>
        <tr r="AR965" s="1"/>
      </tp>
      <tp>
        <v>1.1741999999999999</v>
        <stp/>
        <stp>##V3_BDHV12</stp>
        <stp>912828AF7 Govt</stp>
        <stp>IDX_RATIO</stp>
        <stp>4/3/2008</stp>
        <stp>4/3/2008</stp>
        <stp>[Fixed Income  Prices 2004-2009.xlsx]TIPS!R966C44</stp>
        <tr r="AR966" s="1"/>
      </tp>
      <tp>
        <v>1.06969</v>
        <stp/>
        <stp>##V3_BDHV12</stp>
        <stp>912828ET3 Govt</stp>
        <stp>IDX_RATIO</stp>
        <stp>5/8/2009</stp>
        <stp>5/8/2009</stp>
        <stp>[Fixed Income  Prices 2004-2009.xlsx]TIPS!R871C76</stp>
        <tr r="BX871" s="1"/>
      </tp>
      <tp>
        <v>1.0693600000000001</v>
        <stp/>
        <stp>##V3_BDHV12</stp>
        <stp>912828ET3 Govt</stp>
        <stp>IDX_RATIO</stp>
        <stp>5/4/2009</stp>
        <stp>5/4/2009</stp>
        <stp>[Fixed Income  Prices 2004-2009.xlsx]TIPS!R867C76</stp>
        <tr r="BX867" s="1"/>
      </tp>
      <tp>
        <v>1.0694399999999999</v>
        <stp/>
        <stp>##V3_BDHV12</stp>
        <stp>912828ET3 Govt</stp>
        <stp>IDX_RATIO</stp>
        <stp>5/5/2009</stp>
        <stp>5/5/2009</stp>
        <stp>[Fixed Income  Prices 2004-2009.xlsx]TIPS!R868C76</stp>
        <tr r="BX868" s="1"/>
      </tp>
      <tp>
        <v>1.06952</v>
        <stp/>
        <stp>##V3_BDHV12</stp>
        <stp>912828ET3 Govt</stp>
        <stp>IDX_RATIO</stp>
        <stp>5/6/2009</stp>
        <stp>5/6/2009</stp>
        <stp>[Fixed Income  Prices 2004-2009.xlsx]TIPS!R869C76</stp>
        <tr r="BX869" s="1"/>
      </tp>
      <tp>
        <v>1.0696099999999999</v>
        <stp/>
        <stp>##V3_BDHV12</stp>
        <stp>912828ET3 Govt</stp>
        <stp>IDX_RATIO</stp>
        <stp>5/7/2009</stp>
        <stp>5/7/2009</stp>
        <stp>[Fixed Income  Prices 2004-2009.xlsx]TIPS!R870C76</stp>
        <tr r="BX870" s="1"/>
      </tp>
      <tp>
        <v>1.0690999999999999</v>
        <stp/>
        <stp>##V3_BDHV12</stp>
        <stp>912828ET3 Govt</stp>
        <stp>IDX_RATIO</stp>
        <stp>5/1/2009</stp>
        <stp>5/1/2009</stp>
        <stp>[Fixed Income  Prices 2004-2009.xlsx]TIPS!R866C76</stp>
        <tr r="BX866" s="1"/>
      </tp>
      <tp>
        <v>1.0324800000000001</v>
        <stp/>
        <stp>##V3_BDHV12</stp>
        <stp>912828CP3 Govt</stp>
        <stp>IDX_RATIO</stp>
        <stp>9/5/2005</stp>
        <stp>9/5/2005</stp>
        <stp>[Fixed Income  Prices 2004-2009.xlsx]TIPS!R295C64</stp>
        <tr r="BL295" s="1"/>
      </tp>
      <tp>
        <v>1.0327999999999999</v>
        <stp/>
        <stp>##V3_BDHV12</stp>
        <stp>912828CP3 Govt</stp>
        <stp>IDX_RATIO</stp>
        <stp>9/7/2005</stp>
        <stp>9/7/2005</stp>
        <stp>[Fixed Income  Prices 2004-2009.xlsx]TIPS!R297C64</stp>
        <tr r="BL297" s="1"/>
      </tp>
      <tp>
        <v>1.03264</v>
        <stp/>
        <stp>##V3_BDHV12</stp>
        <stp>912828CP3 Govt</stp>
        <stp>IDX_RATIO</stp>
        <stp>9/6/2005</stp>
        <stp>9/6/2005</stp>
        <stp>[Fixed Income  Prices 2004-2009.xlsx]TIPS!R296C64</stp>
        <tr r="BL296" s="1"/>
      </tp>
      <tp>
        <v>1.0318499999999999</v>
        <stp/>
        <stp>##V3_BDHV12</stp>
        <stp>912828CP3 Govt</stp>
        <stp>IDX_RATIO</stp>
        <stp>9/1/2005</stp>
        <stp>9/1/2005</stp>
        <stp>[Fixed Income  Prices 2004-2009.xlsx]TIPS!R293C64</stp>
        <tr r="BL293" s="1"/>
      </tp>
      <tp>
        <v>1.0320100000000001</v>
        <stp/>
        <stp>##V3_BDHV12</stp>
        <stp>912828CP3 Govt</stp>
        <stp>IDX_RATIO</stp>
        <stp>9/2/2005</stp>
        <stp>9/2/2005</stp>
        <stp>[Fixed Income  Prices 2004-2009.xlsx]TIPS!R294C64</stp>
        <tr r="BL294" s="1"/>
      </tp>
      <tp>
        <v>1.0243</v>
        <stp/>
        <stp>##V3_BDHV12</stp>
        <stp>912828GX2 Govt</stp>
        <stp>IDX_RATIO</stp>
        <stp>5/7/2009</stp>
        <stp>5/7/2009</stp>
        <stp>[Fixed Income  Prices 2004-2009.xlsx]TIPS!R480C88</stp>
        <tr r="CJ480" s="1"/>
      </tp>
      <tp>
        <v>1.0243800000000001</v>
        <stp/>
        <stp>##V3_BDHV12</stp>
        <stp>912828GX2 Govt</stp>
        <stp>IDX_RATIO</stp>
        <stp>5/8/2009</stp>
        <stp>5/8/2009</stp>
        <stp>[Fixed Income  Prices 2004-2009.xlsx]TIPS!R481C88</stp>
        <tr r="CJ481" s="1"/>
      </tp>
      <tp>
        <v>1.0242199999999999</v>
        <stp/>
        <stp>##V3_BDHV12</stp>
        <stp>912828GX2 Govt</stp>
        <stp>IDX_RATIO</stp>
        <stp>5/6/2009</stp>
        <stp>5/6/2009</stp>
        <stp>[Fixed Income  Prices 2004-2009.xlsx]TIPS!R479C88</stp>
        <tr r="CJ479" s="1"/>
      </tp>
      <tp>
        <v>1.0241400000000001</v>
        <stp/>
        <stp>##V3_BDHV12</stp>
        <stp>912828GX2 Govt</stp>
        <stp>IDX_RATIO</stp>
        <stp>5/5/2009</stp>
        <stp>5/5/2009</stp>
        <stp>[Fixed Income  Prices 2004-2009.xlsx]TIPS!R478C88</stp>
        <tr r="CJ478" s="1"/>
      </tp>
      <tp>
        <v>1.02406</v>
        <stp/>
        <stp>##V3_BDHV12</stp>
        <stp>912828GX2 Govt</stp>
        <stp>IDX_RATIO</stp>
        <stp>5/4/2009</stp>
        <stp>5/4/2009</stp>
        <stp>[Fixed Income  Prices 2004-2009.xlsx]TIPS!R477C88</stp>
        <tr r="CJ477" s="1"/>
      </tp>
      <tp>
        <v>1.03312</v>
        <stp/>
        <stp>##V3_BDHV12</stp>
        <stp>912828CP3 Govt</stp>
        <stp>IDX_RATIO</stp>
        <stp>9/9/2005</stp>
        <stp>9/9/2005</stp>
        <stp>[Fixed Income  Prices 2004-2009.xlsx]TIPS!R299C64</stp>
        <tr r="BL299" s="1"/>
      </tp>
      <tp>
        <v>1.0329600000000001</v>
        <stp/>
        <stp>##V3_BDHV12</stp>
        <stp>912828CP3 Govt</stp>
        <stp>IDX_RATIO</stp>
        <stp>9/8/2005</stp>
        <stp>9/8/2005</stp>
        <stp>[Fixed Income  Prices 2004-2009.xlsx]TIPS!R298C64</stp>
        <tr r="BL298" s="1"/>
      </tp>
      <tp>
        <v>1.02382</v>
        <stp/>
        <stp>##V3_BDHV12</stp>
        <stp>912828GX2 Govt</stp>
        <stp>IDX_RATIO</stp>
        <stp>5/1/2009</stp>
        <stp>5/1/2009</stp>
        <stp>[Fixed Income  Prices 2004-2009.xlsx]TIPS!R476C88</stp>
        <tr r="CJ476" s="1"/>
      </tp>
      <tp>
        <v>1.0451999999999999</v>
        <stp/>
        <stp>##V3_BDHV12</stp>
        <stp>912828FL9 Govt</stp>
        <stp>IDX_RATIO</stp>
        <stp>4/1/2008</stp>
        <stp>4/1/2008</stp>
        <stp>[Fixed Income  Prices 2004-2009.xlsx]TIPS!R453C80</stp>
        <tr r="CB453" s="1"/>
      </tp>
      <tp>
        <v>1.08192</v>
        <stp/>
        <stp>##V3_BDHV12</stp>
        <stp>912828AF7 Govt</stp>
        <stp>IDX_RATIO</stp>
        <stp>9/2/2005</stp>
        <stp>9/2/2005</stp>
        <stp>[Fixed Income  Prices 2004-2009.xlsx]TIPS!R294C44</stp>
        <tr r="AR294" s="1"/>
      </tp>
      <tp>
        <v>1.0454000000000001</v>
        <stp/>
        <stp>##V3_BDHV12</stp>
        <stp>912828FL9 Govt</stp>
        <stp>IDX_RATIO</stp>
        <stp>4/3/2008</stp>
        <stp>4/3/2008</stp>
        <stp>[Fixed Income  Prices 2004-2009.xlsx]TIPS!R455C80</stp>
        <tr r="CB455" s="1"/>
      </tp>
      <tp>
        <v>1.0817600000000001</v>
        <stp/>
        <stp>##V3_BDHV12</stp>
        <stp>912828AF7 Govt</stp>
        <stp>IDX_RATIO</stp>
        <stp>9/1/2005</stp>
        <stp>9/1/2005</stp>
        <stp>[Fixed Income  Prices 2004-2009.xlsx]TIPS!R293C44</stp>
        <tr r="AR293" s="1"/>
      </tp>
      <tp>
        <v>1.0452999999999999</v>
        <stp/>
        <stp>##V3_BDHV12</stp>
        <stp>912828FL9 Govt</stp>
        <stp>IDX_RATIO</stp>
        <stp>4/2/2008</stp>
        <stp>4/2/2008</stp>
        <stp>[Fixed Income  Prices 2004-2009.xlsx]TIPS!R454C80</stp>
        <tr r="CB454" s="1"/>
      </tp>
      <tp>
        <v>1.09091</v>
        <stp/>
        <stp>##V3_BDHV12</stp>
        <stp>912828EA4 Govt</stp>
        <stp>IDX_RATIO</stp>
        <stp>5/1/2009</stp>
        <stp>5/1/2009</stp>
        <stp>[Fixed Income  Prices 2004-2009.xlsx]TIPS!R994C72</stp>
        <tr r="BT994" s="1"/>
      </tp>
      <tp>
        <v>1.1062000000000001</v>
        <stp/>
        <stp>##V3_BDHV12</stp>
        <stp>912828DH0 Govt</stp>
        <stp>IDX_RATIO</stp>
        <stp>4/8/2008</stp>
        <stp>4/8/2008</stp>
        <stp>[Fixed Income  Prices 2004-2009.xlsx]TIPS!R845C68</stp>
        <tr r="BP845" s="1"/>
      </tp>
      <tp>
        <v>1.0827599999999999</v>
        <stp/>
        <stp>##V3_BDHV12</stp>
        <stp>912828AF7 Govt</stp>
        <stp>IDX_RATIO</stp>
        <stp>9/7/2005</stp>
        <stp>9/7/2005</stp>
        <stp>[Fixed Income  Prices 2004-2009.xlsx]TIPS!R297C44</stp>
        <tr r="AR297" s="1"/>
      </tp>
      <tp>
        <v>1.09134</v>
        <stp/>
        <stp>##V3_BDHV12</stp>
        <stp>912828EA4 Govt</stp>
        <stp>IDX_RATIO</stp>
        <stp>5/6/2009</stp>
        <stp>5/6/2009</stp>
        <stp>[Fixed Income  Prices 2004-2009.xlsx]TIPS!R997C72</stp>
        <tr r="BT997" s="1"/>
      </tp>
      <tp>
        <v>1.1063000000000001</v>
        <stp/>
        <stp>##V3_BDHV12</stp>
        <stp>912828DH0 Govt</stp>
        <stp>IDX_RATIO</stp>
        <stp>4/9/2008</stp>
        <stp>4/9/2008</stp>
        <stp>[Fixed Income  Prices 2004-2009.xlsx]TIPS!R846C68</stp>
        <tr r="BP846" s="1"/>
      </tp>
      <tp>
        <v>1.0825899999999999</v>
        <stp/>
        <stp>##V3_BDHV12</stp>
        <stp>912828AF7 Govt</stp>
        <stp>IDX_RATIO</stp>
        <stp>9/6/2005</stp>
        <stp>9/6/2005</stp>
        <stp>[Fixed Income  Prices 2004-2009.xlsx]TIPS!R296C44</stp>
        <tr r="AR296" s="1"/>
      </tp>
      <tp>
        <v>1.0914299999999999</v>
        <stp/>
        <stp>##V3_BDHV12</stp>
        <stp>912828EA4 Govt</stp>
        <stp>IDX_RATIO</stp>
        <stp>5/7/2009</stp>
        <stp>5/7/2009</stp>
        <stp>[Fixed Income  Prices 2004-2009.xlsx]TIPS!R998C72</stp>
        <tr r="BT998" s="1"/>
      </tp>
      <tp>
        <v>1.0455000000000001</v>
        <stp/>
        <stp>##V3_BDHV12</stp>
        <stp>912828FL9 Govt</stp>
        <stp>IDX_RATIO</stp>
        <stp>4/4/2008</stp>
        <stp>4/4/2008</stp>
        <stp>[Fixed Income  Prices 2004-2009.xlsx]TIPS!R456C80</stp>
        <tr r="CB456" s="1"/>
      </tp>
      <tp>
        <v>1.0458099999999999</v>
        <stp/>
        <stp>##V3_BDHV12</stp>
        <stp>912828FL9 Govt</stp>
        <stp>IDX_RATIO</stp>
        <stp>4/7/2008</stp>
        <stp>4/7/2008</stp>
        <stp>[Fixed Income  Prices 2004-2009.xlsx]TIPS!R457C80</stp>
        <tr r="CB457" s="1"/>
      </tp>
      <tp>
        <v>1.0824199999999999</v>
        <stp/>
        <stp>##V3_BDHV12</stp>
        <stp>912828AF7 Govt</stp>
        <stp>IDX_RATIO</stp>
        <stp>9/5/2005</stp>
        <stp>9/5/2005</stp>
        <stp>[Fixed Income  Prices 2004-2009.xlsx]TIPS!R295C44</stp>
        <tr r="AR295" s="1"/>
      </tp>
      <tp>
        <v>1.09117</v>
        <stp/>
        <stp>##V3_BDHV12</stp>
        <stp>912828EA4 Govt</stp>
        <stp>IDX_RATIO</stp>
        <stp>5/4/2009</stp>
        <stp>5/4/2009</stp>
        <stp>[Fixed Income  Prices 2004-2009.xlsx]TIPS!R995C72</stp>
        <tr r="BT995" s="1"/>
      </tp>
      <tp>
        <v>1.0912500000000001</v>
        <stp/>
        <stp>##V3_BDHV12</stp>
        <stp>912828EA4 Govt</stp>
        <stp>IDX_RATIO</stp>
        <stp>5/5/2009</stp>
        <stp>5/5/2009</stp>
        <stp>[Fixed Income  Prices 2004-2009.xlsx]TIPS!R996C72</stp>
        <tr r="BT996" s="1"/>
      </tp>
      <tp>
        <v>1.0460100000000001</v>
        <stp/>
        <stp>##V3_BDHV12</stp>
        <stp>912828FL9 Govt</stp>
        <stp>IDX_RATIO</stp>
        <stp>4/9/2008</stp>
        <stp>4/9/2008</stp>
        <stp>[Fixed Income  Prices 2004-2009.xlsx]TIPS!R459C80</stp>
        <tr r="CB459" s="1"/>
      </tp>
      <tp>
        <v>1.1057699999999999</v>
        <stp/>
        <stp>##V3_BDHV12</stp>
        <stp>912828DH0 Govt</stp>
        <stp>IDX_RATIO</stp>
        <stp>4/4/2008</stp>
        <stp>4/4/2008</stp>
        <stp>[Fixed Income  Prices 2004-2009.xlsx]TIPS!R843C68</stp>
        <tr r="BP843" s="1"/>
      </tp>
      <tp>
        <v>1.0459099999999999</v>
        <stp/>
        <stp>##V3_BDHV12</stp>
        <stp>912828FL9 Govt</stp>
        <stp>IDX_RATIO</stp>
        <stp>4/8/2008</stp>
        <stp>4/8/2008</stp>
        <stp>[Fixed Income  Prices 2004-2009.xlsx]TIPS!R458C80</stp>
        <tr r="CB458" s="1"/>
      </tp>
      <tp>
        <v>1.0830899999999999</v>
        <stp/>
        <stp>##V3_BDHV12</stp>
        <stp>912828AF7 Govt</stp>
        <stp>IDX_RATIO</stp>
        <stp>9/9/2005</stp>
        <stp>9/9/2005</stp>
        <stp>[Fixed Income  Prices 2004-2009.xlsx]TIPS!R299C44</stp>
        <tr r="AR299" s="1"/>
      </tp>
      <tp>
        <v>1.09151</v>
        <stp/>
        <stp>##V3_BDHV12</stp>
        <stp>912828EA4 Govt</stp>
        <stp>IDX_RATIO</stp>
        <stp>5/8/2009</stp>
        <stp>5/8/2009</stp>
        <stp>[Fixed Income  Prices 2004-2009.xlsx]TIPS!R999C72</stp>
        <tr r="BT999" s="1"/>
      </tp>
      <tp>
        <v>1.0829299999999999</v>
        <stp/>
        <stp>##V3_BDHV12</stp>
        <stp>912828AF7 Govt</stp>
        <stp>IDX_RATIO</stp>
        <stp>9/8/2005</stp>
        <stp>9/8/2005</stp>
        <stp>[Fixed Income  Prices 2004-2009.xlsx]TIPS!R298C44</stp>
        <tr r="AR298" s="1"/>
      </tp>
      <tp>
        <v>1.10609</v>
        <stp/>
        <stp>##V3_BDHV12</stp>
        <stp>912828DH0 Govt</stp>
        <stp>IDX_RATIO</stp>
        <stp>4/7/2008</stp>
        <stp>4/7/2008</stp>
        <stp>[Fixed Income  Prices 2004-2009.xlsx]TIPS!R844C68</stp>
        <tr r="BP844" s="1"/>
      </tp>
      <tp>
        <v>1.10545</v>
        <stp/>
        <stp>##V3_BDHV12</stp>
        <stp>912828DH0 Govt</stp>
        <stp>IDX_RATIO</stp>
        <stp>4/1/2008</stp>
        <stp>4/1/2008</stp>
        <stp>[Fixed Income  Prices 2004-2009.xlsx]TIPS!R840C68</stp>
        <tr r="BP840" s="1"/>
      </tp>
      <tp>
        <v>1.1055600000000001</v>
        <stp/>
        <stp>##V3_BDHV12</stp>
        <stp>912828DH0 Govt</stp>
        <stp>IDX_RATIO</stp>
        <stp>4/2/2008</stp>
        <stp>4/2/2008</stp>
        <stp>[Fixed Income  Prices 2004-2009.xlsx]TIPS!R841C68</stp>
        <tr r="BP841" s="1"/>
      </tp>
      <tp>
        <v>1.1056600000000001</v>
        <stp/>
        <stp>##V3_BDHV12</stp>
        <stp>912828DH0 Govt</stp>
        <stp>IDX_RATIO</stp>
        <stp>4/3/2008</stp>
        <stp>4/3/2008</stp>
        <stp>[Fixed Income  Prices 2004-2009.xlsx]TIPS!R842C68</stp>
        <tr r="BP842" s="1"/>
      </tp>
      <tp>
        <v>1.11452</v>
        <stp/>
        <stp>##V3_BDHV12</stp>
        <stp>912828CZ1 Govt</stp>
        <stp>IDX_RATIO</stp>
        <stp>4/4/2008</stp>
        <stp>4/4/2008</stp>
        <stp>[Fixed Income  Prices 2004-2009.xlsx]TIPS!R899C24</stp>
        <tr r="X899" s="1"/>
      </tp>
      <tp>
        <v>1.11442</v>
        <stp/>
        <stp>##V3_BDHV12</stp>
        <stp>912828CZ1 Govt</stp>
        <stp>IDX_RATIO</stp>
        <stp>4/3/2008</stp>
        <stp>4/3/2008</stp>
        <stp>[Fixed Income  Prices 2004-2009.xlsx]TIPS!R898C24</stp>
        <tr r="X898" s="1"/>
      </tp>
      <tp>
        <v>1.1143099999999999</v>
        <stp/>
        <stp>##V3_BDHV12</stp>
        <stp>912828CZ1 Govt</stp>
        <stp>IDX_RATIO</stp>
        <stp>4/2/2008</stp>
        <stp>4/2/2008</stp>
        <stp>[Fixed Income  Prices 2004-2009.xlsx]TIPS!R897C24</stp>
        <tr r="X897" s="1"/>
      </tp>
      <tp>
        <v>1.1142000000000001</v>
        <stp/>
        <stp>##V3_BDHV12</stp>
        <stp>912828CZ1 Govt</stp>
        <stp>IDX_RATIO</stp>
        <stp>4/1/2008</stp>
        <stp>4/1/2008</stp>
        <stp>[Fixed Income  Prices 2004-2009.xlsx]TIPS!R896C24</stp>
        <tr r="X896" s="1"/>
      </tp>
      <tp>
        <v>1.05264</v>
        <stp/>
        <stp>##V3_BDHV12</stp>
        <stp>912828BW9 Govt</stp>
        <stp>IDX_RATIO</stp>
        <stp>9/1/2005</stp>
        <stp>9/1/2005</stp>
        <stp>[Fixed Income  Prices 2004-2009.xlsx]TIPS!R293C56</stp>
        <tr r="BD293" s="1"/>
      </tp>
      <tp>
        <v>1.1148499999999999</v>
        <stp/>
        <stp>##V3_BDHV12</stp>
        <stp>912828CZ1 Govt</stp>
        <stp>IDX_RATIO</stp>
        <stp>4/7/2008</stp>
        <stp>4/7/2008</stp>
        <stp>[Fixed Income  Prices 2004-2009.xlsx]TIPS!R900C24</stp>
        <tr r="X900" s="1"/>
      </tp>
      <tp>
        <v>1.0528</v>
        <stp/>
        <stp>##V3_BDHV12</stp>
        <stp>912828BW9 Govt</stp>
        <stp>IDX_RATIO</stp>
        <stp>9/2/2005</stp>
        <stp>9/2/2005</stp>
        <stp>[Fixed Income  Prices 2004-2009.xlsx]TIPS!R294C56</stp>
        <tr r="BD294" s="1"/>
      </tp>
      <tp>
        <v>1.0532900000000001</v>
        <stp/>
        <stp>##V3_BDHV12</stp>
        <stp>912828BW9 Govt</stp>
        <stp>IDX_RATIO</stp>
        <stp>9/5/2005</stp>
        <stp>9/5/2005</stp>
        <stp>[Fixed Income  Prices 2004-2009.xlsx]TIPS!R295C56</stp>
        <tr r="BD295" s="1"/>
      </tp>
      <tp>
        <v>1.05345</v>
        <stp/>
        <stp>##V3_BDHV12</stp>
        <stp>912828BW9 Govt</stp>
        <stp>IDX_RATIO</stp>
        <stp>9/6/2005</stp>
        <stp>9/6/2005</stp>
        <stp>[Fixed Income  Prices 2004-2009.xlsx]TIPS!R296C56</stp>
        <tr r="BD296" s="1"/>
      </tp>
      <tp>
        <v>1.0536099999999999</v>
        <stp/>
        <stp>##V3_BDHV12</stp>
        <stp>912828BW9 Govt</stp>
        <stp>IDX_RATIO</stp>
        <stp>9/7/2005</stp>
        <stp>9/7/2005</stp>
        <stp>[Fixed Income  Prices 2004-2009.xlsx]TIPS!R297C56</stp>
        <tr r="BD297" s="1"/>
      </tp>
      <tp>
        <v>1.0537700000000001</v>
        <stp/>
        <stp>##V3_BDHV12</stp>
        <stp>912828BW9 Govt</stp>
        <stp>IDX_RATIO</stp>
        <stp>9/8/2005</stp>
        <stp>9/8/2005</stp>
        <stp>[Fixed Income  Prices 2004-2009.xlsx]TIPS!R298C56</stp>
        <tr r="BD298" s="1"/>
      </tp>
      <tp>
        <v>1.0539400000000001</v>
        <stp/>
        <stp>##V3_BDHV12</stp>
        <stp>912828BW9 Govt</stp>
        <stp>IDX_RATIO</stp>
        <stp>9/9/2005</stp>
        <stp>9/9/2005</stp>
        <stp>[Fixed Income  Prices 2004-2009.xlsx]TIPS!R299C56</stp>
        <tr r="BD299" s="1"/>
      </tp>
      <tp>
        <v>1.11496</v>
        <stp/>
        <stp>##V3_BDHV12</stp>
        <stp>912828CZ1 Govt</stp>
        <stp>IDX_RATIO</stp>
        <stp>4/8/2008</stp>
        <stp>4/8/2008</stp>
        <stp>[Fixed Income  Prices 2004-2009.xlsx]TIPS!R901C24</stp>
        <tr r="X901" s="1"/>
      </tp>
      <tp>
        <v>1.1150599999999999</v>
        <stp/>
        <stp>##V3_BDHV12</stp>
        <stp>912828CZ1 Govt</stp>
        <stp>IDX_RATIO</stp>
        <stp>4/9/2008</stp>
        <stp>4/9/2008</stp>
        <stp>[Fixed Income  Prices 2004-2009.xlsx]TIPS!R902C24</stp>
        <tr r="X902" s="1"/>
      </tp>
      <tp>
        <v>1.0599799999999999</v>
        <stp/>
        <stp>##V3_BDHV12</stp>
        <stp>912828BD1 Govt</stp>
        <stp>IDX_RATIO</stp>
        <stp>9/7/2005</stp>
        <stp>9/7/2005</stp>
        <stp>[Fixed Income  Prices 2004-2009.xlsx]TIPS!R297C52</stp>
        <tr r="AZ297" s="1"/>
      </tp>
      <tp>
        <v>1.0598099999999999</v>
        <stp/>
        <stp>##V3_BDHV12</stp>
        <stp>912828BD1 Govt</stp>
        <stp>IDX_RATIO</stp>
        <stp>9/6/2005</stp>
        <stp>9/6/2005</stp>
        <stp>[Fixed Income  Prices 2004-2009.xlsx]TIPS!R296C52</stp>
        <tr r="AZ296" s="1"/>
      </tp>
      <tp>
        <v>1.0527899999999999</v>
        <stp/>
        <stp>##V3_BDHV12</stp>
        <stp>912828GD6 Govt</stp>
        <stp>IDX_RATIO</stp>
        <stp>5/8/2009</stp>
        <stp>5/8/2009</stp>
        <stp>[Fixed Income  Prices 2004-2009.xlsx]TIPS!R611C84</stp>
        <tr r="CF611" s="1"/>
      </tp>
      <tp>
        <v>1.0511200000000001</v>
        <stp/>
        <stp>##V3_BDHV12</stp>
        <stp>912828FL9 Govt</stp>
        <stp>IDX_RATIO</stp>
        <stp>5/6/2009</stp>
        <stp>5/6/2009</stp>
        <stp>[Fixed Income  Prices 2004-2009.xlsx]TIPS!R739C80</stp>
        <tr r="CB739" s="1"/>
      </tp>
      <tp>
        <v>1.05965</v>
        <stp/>
        <stp>##V3_BDHV12</stp>
        <stp>912828BD1 Govt</stp>
        <stp>IDX_RATIO</stp>
        <stp>9/5/2005</stp>
        <stp>9/5/2005</stp>
        <stp>[Fixed Income  Prices 2004-2009.xlsx]TIPS!R295C52</stp>
        <tr r="AZ295" s="1"/>
      </tp>
      <tp>
        <v>1.05104</v>
        <stp/>
        <stp>##V3_BDHV12</stp>
        <stp>912828FL9 Govt</stp>
        <stp>IDX_RATIO</stp>
        <stp>5/5/2009</stp>
        <stp>5/5/2009</stp>
        <stp>[Fixed Income  Prices 2004-2009.xlsx]TIPS!R738C80</stp>
        <tr r="CB738" s="1"/>
      </tp>
      <tp>
        <v>1.0509599999999999</v>
        <stp/>
        <stp>##V3_BDHV12</stp>
        <stp>912828FL9 Govt</stp>
        <stp>IDX_RATIO</stp>
        <stp>5/4/2009</stp>
        <stp>5/4/2009</stp>
        <stp>[Fixed Income  Prices 2004-2009.xlsx]TIPS!R737C80</stp>
        <tr r="CB737" s="1"/>
      </tp>
      <tp>
        <v>1.0591600000000001</v>
        <stp/>
        <stp>##V3_BDHV12</stp>
        <stp>912828BD1 Govt</stp>
        <stp>IDX_RATIO</stp>
        <stp>9/2/2005</stp>
        <stp>9/2/2005</stp>
        <stp>[Fixed Income  Prices 2004-2009.xlsx]TIPS!R294C52</stp>
        <tr r="AZ294" s="1"/>
      </tp>
      <tp>
        <v>1.0589999999999999</v>
        <stp/>
        <stp>##V3_BDHV12</stp>
        <stp>912828BD1 Govt</stp>
        <stp>IDX_RATIO</stp>
        <stp>9/1/2005</stp>
        <stp>9/1/2005</stp>
        <stp>[Fixed Income  Prices 2004-2009.xlsx]TIPS!R293C52</stp>
        <tr r="AZ293" s="1"/>
      </tp>
      <tp>
        <v>1.05071</v>
        <stp/>
        <stp>##V3_BDHV12</stp>
        <stp>912828FL9 Govt</stp>
        <stp>IDX_RATIO</stp>
        <stp>5/1/2009</stp>
        <stp>5/1/2009</stp>
        <stp>[Fixed Income  Prices 2004-2009.xlsx]TIPS!R736C80</stp>
        <tr r="CB736" s="1"/>
      </tp>
      <tp>
        <v>1.05121</v>
        <stp/>
        <stp>##V3_BDHV12</stp>
        <stp>912828FL9 Govt</stp>
        <stp>IDX_RATIO</stp>
        <stp>5/7/2009</stp>
        <stp>5/7/2009</stp>
        <stp>[Fixed Income  Prices 2004-2009.xlsx]TIPS!R740C80</stp>
        <tr r="CB740" s="1"/>
      </tp>
      <tp>
        <v>1.0512900000000001</v>
        <stp/>
        <stp>##V3_BDHV12</stp>
        <stp>912828FL9 Govt</stp>
        <stp>IDX_RATIO</stp>
        <stp>5/8/2009</stp>
        <stp>5/8/2009</stp>
        <stp>[Fixed Income  Prices 2004-2009.xlsx]TIPS!R741C80</stp>
        <tr r="CB741" s="1"/>
      </tp>
      <tp>
        <v>1.0522100000000001</v>
        <stp/>
        <stp>##V3_BDHV12</stp>
        <stp>912828GD6 Govt</stp>
        <stp>IDX_RATIO</stp>
        <stp>5/1/2009</stp>
        <stp>5/1/2009</stp>
        <stp>[Fixed Income  Prices 2004-2009.xlsx]TIPS!R606C84</stp>
        <tr r="CF606" s="1"/>
      </tp>
      <tp>
        <v>1.05246</v>
        <stp/>
        <stp>##V3_BDHV12</stp>
        <stp>912828GD6 Govt</stp>
        <stp>IDX_RATIO</stp>
        <stp>5/4/2009</stp>
        <stp>5/4/2009</stp>
        <stp>[Fixed Income  Prices 2004-2009.xlsx]TIPS!R607C84</stp>
        <tr r="CF607" s="1"/>
      </tp>
      <tp>
        <v>1.05254</v>
        <stp/>
        <stp>##V3_BDHV12</stp>
        <stp>912828GD6 Govt</stp>
        <stp>IDX_RATIO</stp>
        <stp>5/5/2009</stp>
        <stp>5/5/2009</stp>
        <stp>[Fixed Income  Prices 2004-2009.xlsx]TIPS!R608C84</stp>
        <tr r="CF608" s="1"/>
      </tp>
      <tp>
        <v>1.0603</v>
        <stp/>
        <stp>##V3_BDHV12</stp>
        <stp>912828BD1 Govt</stp>
        <stp>IDX_RATIO</stp>
        <stp>9/9/2005</stp>
        <stp>9/9/2005</stp>
        <stp>[Fixed Income  Prices 2004-2009.xlsx]TIPS!R299C52</stp>
        <tr r="AZ299" s="1"/>
      </tp>
      <tp>
        <v>1.0526200000000001</v>
        <stp/>
        <stp>##V3_BDHV12</stp>
        <stp>912828GD6 Govt</stp>
        <stp>IDX_RATIO</stp>
        <stp>5/6/2009</stp>
        <stp>5/6/2009</stp>
        <stp>[Fixed Income  Prices 2004-2009.xlsx]TIPS!R609C84</stp>
        <tr r="CF609" s="1"/>
      </tp>
      <tp>
        <v>1.0527</v>
        <stp/>
        <stp>##V3_BDHV12</stp>
        <stp>912828GD6 Govt</stp>
        <stp>IDX_RATIO</stp>
        <stp>5/7/2009</stp>
        <stp>5/7/2009</stp>
        <stp>[Fixed Income  Prices 2004-2009.xlsx]TIPS!R610C84</stp>
        <tr r="CF610" s="1"/>
      </tp>
      <tp>
        <v>1.0601400000000001</v>
        <stp/>
        <stp>##V3_BDHV12</stp>
        <stp>912828BD1 Govt</stp>
        <stp>IDX_RATIO</stp>
        <stp>9/8/2005</stp>
        <stp>9/8/2005</stp>
        <stp>[Fixed Income  Prices 2004-2009.xlsx]TIPS!R298C52</stp>
        <tr r="AZ298" s="1"/>
      </tp>
      <tp>
        <v>1.0636000000000001</v>
        <stp/>
        <stp>##V3_BDHV12</stp>
        <stp>912828ET3 Govt</stp>
        <stp>IDX_RATIO</stp>
        <stp>4/2/2008</stp>
        <stp>4/2/2008</stp>
        <stp>[Fixed Income  Prices 2004-2009.xlsx]TIPS!R584C76</stp>
        <tr r="BX584" s="1"/>
      </tp>
      <tp>
        <v>1.0637000000000001</v>
        <stp/>
        <stp>##V3_BDHV12</stp>
        <stp>912828ET3 Govt</stp>
        <stp>IDX_RATIO</stp>
        <stp>4/3/2008</stp>
        <stp>4/3/2008</stp>
        <stp>[Fixed Income  Prices 2004-2009.xlsx]TIPS!R585C76</stp>
        <tr r="BX585" s="1"/>
      </tp>
      <tp>
        <v>1.0634999999999999</v>
        <stp/>
        <stp>##V3_BDHV12</stp>
        <stp>912828ET3 Govt</stp>
        <stp>IDX_RATIO</stp>
        <stp>4/1/2008</stp>
        <stp>4/1/2008</stp>
        <stp>[Fixed Income  Prices 2004-2009.xlsx]TIPS!R583C76</stp>
        <tr r="BX583" s="1"/>
      </tp>
      <tp>
        <v>1.0641099999999999</v>
        <stp/>
        <stp>##V3_BDHV12</stp>
        <stp>912828ET3 Govt</stp>
        <stp>IDX_RATIO</stp>
        <stp>4/7/2008</stp>
        <stp>4/7/2008</stp>
        <stp>[Fixed Income  Prices 2004-2009.xlsx]TIPS!R587C76</stp>
        <tr r="BX587" s="1"/>
      </tp>
      <tp>
        <v>1.0638099999999999</v>
        <stp/>
        <stp>##V3_BDHV12</stp>
        <stp>912828ET3 Govt</stp>
        <stp>IDX_RATIO</stp>
        <stp>4/4/2008</stp>
        <stp>4/4/2008</stp>
        <stp>[Fixed Income  Prices 2004-2009.xlsx]TIPS!R586C76</stp>
        <tr r="BX586" s="1"/>
      </tp>
      <tp>
        <v>1.0642199999999999</v>
        <stp/>
        <stp>##V3_BDHV12</stp>
        <stp>912828ET3 Govt</stp>
        <stp>IDX_RATIO</stp>
        <stp>4/8/2008</stp>
        <stp>4/8/2008</stp>
        <stp>[Fixed Income  Prices 2004-2009.xlsx]TIPS!R588C76</stp>
        <tr r="BX588" s="1"/>
      </tp>
      <tp>
        <v>1.0643199999999999</v>
        <stp/>
        <stp>##V3_BDHV12</stp>
        <stp>912828ET3 Govt</stp>
        <stp>IDX_RATIO</stp>
        <stp>4/9/2008</stp>
        <stp>4/9/2008</stp>
        <stp>[Fixed Income  Prices 2004-2009.xlsx]TIPS!R589C76</stp>
        <tr r="BX589" s="1"/>
      </tp>
      <tp>
        <v>1.0460199999999999</v>
        <stp/>
        <stp>##V3_BDHV12</stp>
        <stp>912828GN4 Govt</stp>
        <stp>IDX_RATIO</stp>
        <stp>5/5/2009</stp>
        <stp>5/5/2009</stp>
        <stp>[Fixed Income  Prices 2004-2009.xlsx]TIPS!R535C40</stp>
        <tr r="AN535" s="1"/>
      </tp>
      <tp>
        <v>1.0459400000000001</v>
        <stp/>
        <stp>##V3_BDHV12</stp>
        <stp>912828GN4 Govt</stp>
        <stp>IDX_RATIO</stp>
        <stp>5/4/2009</stp>
        <stp>5/4/2009</stp>
        <stp>[Fixed Income  Prices 2004-2009.xlsx]TIPS!R534C40</stp>
        <tr r="AN534" s="1"/>
      </tp>
      <tp>
        <v>1.0461800000000001</v>
        <stp/>
        <stp>##V3_BDHV12</stp>
        <stp>912828GN4 Govt</stp>
        <stp>IDX_RATIO</stp>
        <stp>5/7/2009</stp>
        <stp>5/7/2009</stp>
        <stp>[Fixed Income  Prices 2004-2009.xlsx]TIPS!R537C40</stp>
        <tr r="AN537" s="1"/>
      </tp>
      <tp>
        <v>1.0461</v>
        <stp/>
        <stp>##V3_BDHV12</stp>
        <stp>912828GN4 Govt</stp>
        <stp>IDX_RATIO</stp>
        <stp>5/6/2009</stp>
        <stp>5/6/2009</stp>
        <stp>[Fixed Income  Prices 2004-2009.xlsx]TIPS!R536C40</stp>
        <tr r="AN536" s="1"/>
      </tp>
      <tp>
        <v>1.04569</v>
        <stp/>
        <stp>##V3_BDHV12</stp>
        <stp>912828GN4 Govt</stp>
        <stp>IDX_RATIO</stp>
        <stp>5/1/2009</stp>
        <stp>5/1/2009</stp>
        <stp>[Fixed Income  Prices 2004-2009.xlsx]TIPS!R533C40</stp>
        <tr r="AN533" s="1"/>
      </tp>
      <tp>
        <v>1.04626</v>
        <stp/>
        <stp>##V3_BDHV12</stp>
        <stp>912828GN4 Govt</stp>
        <stp>IDX_RATIO</stp>
        <stp>5/8/2009</stp>
        <stp>5/8/2009</stp>
        <stp>[Fixed Income  Prices 2004-2009.xlsx]TIPS!R538C40</stp>
        <tr r="AN538" s="1"/>
      </tp>
      <tp>
        <v>1.0859300000000001</v>
        <stp/>
        <stp>##V3_BDHV12</stp>
        <stp>912828EA4 Govt</stp>
        <stp>IDX_RATIO</stp>
        <stp>4/8/2008</stp>
        <stp>4/8/2008</stp>
        <stp>[Fixed Income  Prices 2004-2009.xlsx]TIPS!R716C72</stp>
        <tr r="BT716" s="1"/>
      </tp>
      <tp>
        <v>1.0860300000000001</v>
        <stp/>
        <stp>##V3_BDHV12</stp>
        <stp>912828EA4 Govt</stp>
        <stp>IDX_RATIO</stp>
        <stp>4/9/2008</stp>
        <stp>4/9/2008</stp>
        <stp>[Fixed Income  Prices 2004-2009.xlsx]TIPS!R717C72</stp>
        <tr r="BT717" s="1"/>
      </tp>
      <tp>
        <v>1.0852999999999999</v>
        <stp/>
        <stp>##V3_BDHV12</stp>
        <stp>912828EA4 Govt</stp>
        <stp>IDX_RATIO</stp>
        <stp>4/2/2008</stp>
        <stp>4/2/2008</stp>
        <stp>[Fixed Income  Prices 2004-2009.xlsx]TIPS!R712C72</stp>
        <tr r="BT712" s="1"/>
      </tp>
      <tp>
        <v>1.0853999999999999</v>
        <stp/>
        <stp>##V3_BDHV12</stp>
        <stp>912828EA4 Govt</stp>
        <stp>IDX_RATIO</stp>
        <stp>4/3/2008</stp>
        <stp>4/3/2008</stp>
        <stp>[Fixed Income  Prices 2004-2009.xlsx]TIPS!R713C72</stp>
        <tr r="BT713" s="1"/>
      </tp>
      <tp>
        <v>1.0851900000000001</v>
        <stp/>
        <stp>##V3_BDHV12</stp>
        <stp>912828EA4 Govt</stp>
        <stp>IDX_RATIO</stp>
        <stp>4/1/2008</stp>
        <stp>4/1/2008</stp>
        <stp>[Fixed Income  Prices 2004-2009.xlsx]TIPS!R711C72</stp>
        <tr r="BT711" s="1"/>
      </tp>
      <tp>
        <v>1.08582</v>
        <stp/>
        <stp>##V3_BDHV12</stp>
        <stp>912828EA4 Govt</stp>
        <stp>IDX_RATIO</stp>
        <stp>4/7/2008</stp>
        <stp>4/7/2008</stp>
        <stp>[Fixed Income  Prices 2004-2009.xlsx]TIPS!R715C72</stp>
        <tr r="BT715" s="1"/>
      </tp>
      <tp>
        <v>1.08551</v>
        <stp/>
        <stp>##V3_BDHV12</stp>
        <stp>912828EA4 Govt</stp>
        <stp>IDX_RATIO</stp>
        <stp>4/4/2008</stp>
        <stp>4/4/2008</stp>
        <stp>[Fixed Income  Prices 2004-2009.xlsx]TIPS!R714C72</stp>
        <tr r="BT714" s="1"/>
      </tp>
      <tp>
        <v>1.0690500000000001</v>
        <stp/>
        <stp>##V3_BDHV12</stp>
        <stp>912828FB1 Govt</stp>
        <stp>IDX_RATIO</stp>
        <stp>5/1/2009</stp>
        <stp>5/1/2009</stp>
        <stp>[Fixed Income  Prices 2004-2009.xlsx]TIPS!R793C32</stp>
        <tr r="AF793" s="1"/>
      </tp>
      <tp>
        <v>1.0128699999999999</v>
        <stp/>
        <stp>##V3_BDHV12</stp>
        <stp>912828HN3 Govt</stp>
        <stp>IDX_RATIO</stp>
        <stp>5/1/2009</stp>
        <stp>5/1/2009</stp>
        <stp>[Fixed Income  Prices 2004-2009.xlsx]TIPS!R346C92</stp>
        <tr r="CN346" s="1"/>
      </tp>
      <tp>
        <v>1.0693900000000001</v>
        <stp/>
        <stp>##V3_BDHV12</stp>
        <stp>912828FB1 Govt</stp>
        <stp>IDX_RATIO</stp>
        <stp>5/5/2009</stp>
        <stp>5/5/2009</stp>
        <stp>[Fixed Income  Prices 2004-2009.xlsx]TIPS!R795C32</stp>
        <tr r="AF795" s="1"/>
      </tp>
      <tp>
        <v>1.01311</v>
        <stp/>
        <stp>##V3_BDHV12</stp>
        <stp>912828HN3 Govt</stp>
        <stp>IDX_RATIO</stp>
        <stp>5/4/2009</stp>
        <stp>5/4/2009</stp>
        <stp>[Fixed Income  Prices 2004-2009.xlsx]TIPS!R347C92</stp>
        <tr r="CN347" s="1"/>
      </tp>
      <tp>
        <v>1.01319</v>
        <stp/>
        <stp>##V3_BDHV12</stp>
        <stp>912828HN3 Govt</stp>
        <stp>IDX_RATIO</stp>
        <stp>5/5/2009</stp>
        <stp>5/5/2009</stp>
        <stp>[Fixed Income  Prices 2004-2009.xlsx]TIPS!R348C92</stp>
        <tr r="CN348" s="1"/>
      </tp>
      <tp>
        <v>1.06931</v>
        <stp/>
        <stp>##V3_BDHV12</stp>
        <stp>912828FB1 Govt</stp>
        <stp>IDX_RATIO</stp>
        <stp>5/4/2009</stp>
        <stp>5/4/2009</stp>
        <stp>[Fixed Income  Prices 2004-2009.xlsx]TIPS!R794C32</stp>
        <tr r="AF794" s="1"/>
      </tp>
      <tp>
        <v>1.0132699999999999</v>
        <stp/>
        <stp>##V3_BDHV12</stp>
        <stp>912828HN3 Govt</stp>
        <stp>IDX_RATIO</stp>
        <stp>5/6/2009</stp>
        <stp>5/6/2009</stp>
        <stp>[Fixed Income  Prices 2004-2009.xlsx]TIPS!R349C92</stp>
        <tr r="CN349" s="1"/>
      </tp>
      <tp>
        <v>1.01335</v>
        <stp/>
        <stp>##V3_BDHV12</stp>
        <stp>912828HN3 Govt</stp>
        <stp>IDX_RATIO</stp>
        <stp>5/7/2009</stp>
        <stp>5/7/2009</stp>
        <stp>[Fixed Income  Prices 2004-2009.xlsx]TIPS!R350C92</stp>
        <tr r="CN350" s="1"/>
      </tp>
      <tp>
        <v>1.0695600000000001</v>
        <stp/>
        <stp>##V3_BDHV12</stp>
        <stp>912828FB1 Govt</stp>
        <stp>IDX_RATIO</stp>
        <stp>5/7/2009</stp>
        <stp>5/7/2009</stp>
        <stp>[Fixed Income  Prices 2004-2009.xlsx]TIPS!R797C32</stp>
        <tr r="AF797" s="1"/>
      </tp>
      <tp>
        <v>1.0694699999999999</v>
        <stp/>
        <stp>##V3_BDHV12</stp>
        <stp>912828FB1 Govt</stp>
        <stp>IDX_RATIO</stp>
        <stp>5/6/2009</stp>
        <stp>5/6/2009</stp>
        <stp>[Fixed Income  Prices 2004-2009.xlsx]TIPS!R796C32</stp>
        <tr r="AF796" s="1"/>
      </tp>
      <tp>
        <v>1.0134300000000001</v>
        <stp/>
        <stp>##V3_BDHV12</stp>
        <stp>912828HN3 Govt</stp>
        <stp>IDX_RATIO</stp>
        <stp>5/8/2009</stp>
        <stp>5/8/2009</stp>
        <stp>[Fixed Income  Prices 2004-2009.xlsx]TIPS!R351C92</stp>
        <tr r="CN351" s="1"/>
      </tp>
      <tp>
        <v>1.0696399999999999</v>
        <stp/>
        <stp>##V3_BDHV12</stp>
        <stp>912828FB1 Govt</stp>
        <stp>IDX_RATIO</stp>
        <stp>5/8/2009</stp>
        <stp>5/8/2009</stp>
        <stp>[Fixed Income  Prices 2004-2009.xlsx]TIPS!R798C32</stp>
        <tr r="AF798" s="1"/>
      </tp>
      <tp>
        <v>1.0404100000000001</v>
        <stp/>
        <stp>##V3_BDHV12</stp>
        <stp>912828GN4 Govt</stp>
        <stp>IDX_RATIO</stp>
        <stp>4/3/2008</stp>
        <stp>4/3/2008</stp>
        <stp>[Fixed Income  Prices 2004-2009.xlsx]TIPS!R252C40</stp>
        <tr r="AN252" s="1"/>
      </tp>
      <tp>
        <v>1.0403100000000001</v>
        <stp/>
        <stp>##V3_BDHV12</stp>
        <stp>912828GN4 Govt</stp>
        <stp>IDX_RATIO</stp>
        <stp>4/2/2008</stp>
        <stp>4/2/2008</stp>
        <stp>[Fixed Income  Prices 2004-2009.xlsx]TIPS!R251C40</stp>
        <tr r="AN251" s="1"/>
      </tp>
      <tp>
        <v>1.0402100000000001</v>
        <stp/>
        <stp>##V3_BDHV12</stp>
        <stp>912828GN4 Govt</stp>
        <stp>IDX_RATIO</stp>
        <stp>4/1/2008</stp>
        <stp>4/1/2008</stp>
        <stp>[Fixed Income  Prices 2004-2009.xlsx]TIPS!R250C40</stp>
        <tr r="AN250" s="1"/>
      </tp>
      <tp>
        <v>1.04081</v>
        <stp/>
        <stp>##V3_BDHV12</stp>
        <stp>912828GN4 Govt</stp>
        <stp>IDX_RATIO</stp>
        <stp>4/7/2008</stp>
        <stp>4/7/2008</stp>
        <stp>[Fixed Income  Prices 2004-2009.xlsx]TIPS!R254C40</stp>
        <tr r="AN254" s="1"/>
      </tp>
      <tp>
        <v>1.04051</v>
        <stp/>
        <stp>##V3_BDHV12</stp>
        <stp>912828GN4 Govt</stp>
        <stp>IDX_RATIO</stp>
        <stp>4/4/2008</stp>
        <stp>4/4/2008</stp>
        <stp>[Fixed Income  Prices 2004-2009.xlsx]TIPS!R253C40</stp>
        <tr r="AN253" s="1"/>
      </tp>
      <tp>
        <v>1.04101</v>
        <stp/>
        <stp>##V3_BDHV12</stp>
        <stp>912828GN4 Govt</stp>
        <stp>IDX_RATIO</stp>
        <stp>4/9/2008</stp>
        <stp>4/9/2008</stp>
        <stp>[Fixed Income  Prices 2004-2009.xlsx]TIPS!R256C40</stp>
        <tr r="AN256" s="1"/>
      </tp>
      <tp>
        <v>1.04091</v>
        <stp/>
        <stp>##V3_BDHV12</stp>
        <stp>912828GN4 Govt</stp>
        <stp>IDX_RATIO</stp>
        <stp>4/8/2008</stp>
        <stp>4/8/2008</stp>
        <stp>[Fixed Income  Prices 2004-2009.xlsx]TIPS!R255C40</stp>
        <tr r="AN255" s="1"/>
      </tp>
      <tp>
        <v>1.06427</v>
        <stp/>
        <stp>##V3_BDHV12</stp>
        <stp>912828FB1 Govt</stp>
        <stp>IDX_RATIO</stp>
        <stp>4/9/2008</stp>
        <stp>4/9/2008</stp>
        <stp>[Fixed Income  Prices 2004-2009.xlsx]TIPS!R516C32</stp>
        <tr r="AF516" s="1"/>
      </tp>
      <tp>
        <v>1.0641700000000001</v>
        <stp/>
        <stp>##V3_BDHV12</stp>
        <stp>912828FB1 Govt</stp>
        <stp>IDX_RATIO</stp>
        <stp>4/8/2008</stp>
        <stp>4/8/2008</stp>
        <stp>[Fixed Income  Prices 2004-2009.xlsx]TIPS!R515C32</stp>
        <tr r="AF515" s="1"/>
      </tp>
      <tp>
        <v>0.98455999999999999</v>
        <stp/>
        <stp>##V3_BDHV12</stp>
        <stp>912828JE1 Govt</stp>
        <stp>IDX_RATIO</stp>
        <stp>5/8/2009</stp>
        <stp>5/8/2009</stp>
        <stp>[Fixed Income  Prices 2004-2009.xlsx]TIPS!R220C96</stp>
        <tr r="CR220" s="1"/>
      </tp>
      <tp>
        <v>1.06345</v>
        <stp/>
        <stp>##V3_BDHV12</stp>
        <stp>912828FB1 Govt</stp>
        <stp>IDX_RATIO</stp>
        <stp>4/1/2008</stp>
        <stp>4/1/2008</stp>
        <stp>[Fixed Income  Prices 2004-2009.xlsx]TIPS!R510C32</stp>
        <tr r="AF510" s="1"/>
      </tp>
      <tp>
        <v>1.06365</v>
        <stp/>
        <stp>##V3_BDHV12</stp>
        <stp>912828FB1 Govt</stp>
        <stp>IDX_RATIO</stp>
        <stp>4/3/2008</stp>
        <stp>4/3/2008</stp>
        <stp>[Fixed Income  Prices 2004-2009.xlsx]TIPS!R512C32</stp>
        <tr r="AF512" s="1"/>
      </tp>
      <tp>
        <v>0.98402000000000001</v>
        <stp/>
        <stp>##V3_BDHV12</stp>
        <stp>912828JE1 Govt</stp>
        <stp>IDX_RATIO</stp>
        <stp>5/1/2009</stp>
        <stp>5/1/2009</stp>
        <stp>[Fixed Income  Prices 2004-2009.xlsx]TIPS!R215C96</stp>
        <tr r="CR215" s="1"/>
      </tp>
      <tp>
        <v>1.06355</v>
        <stp/>
        <stp>##V3_BDHV12</stp>
        <stp>912828FB1 Govt</stp>
        <stp>IDX_RATIO</stp>
        <stp>4/2/2008</stp>
        <stp>4/2/2008</stp>
        <stp>[Fixed Income  Prices 2004-2009.xlsx]TIPS!R511C32</stp>
        <tr r="AF511" s="1"/>
      </tp>
      <tp>
        <v>0.98440000000000005</v>
        <stp/>
        <stp>##V3_BDHV12</stp>
        <stp>912828JE1 Govt</stp>
        <stp>IDX_RATIO</stp>
        <stp>5/6/2009</stp>
        <stp>5/6/2009</stp>
        <stp>[Fixed Income  Prices 2004-2009.xlsx]TIPS!R218C96</stp>
        <tr r="CR218" s="1"/>
      </tp>
      <tp>
        <v>0.98448000000000002</v>
        <stp/>
        <stp>##V3_BDHV12</stp>
        <stp>912828JE1 Govt</stp>
        <stp>IDX_RATIO</stp>
        <stp>5/7/2009</stp>
        <stp>5/7/2009</stp>
        <stp>[Fixed Income  Prices 2004-2009.xlsx]TIPS!R219C96</stp>
        <tr r="CR219" s="1"/>
      </tp>
      <tp>
        <v>1.06376</v>
        <stp/>
        <stp>##V3_BDHV12</stp>
        <stp>912828FB1 Govt</stp>
        <stp>IDX_RATIO</stp>
        <stp>4/4/2008</stp>
        <stp>4/4/2008</stp>
        <stp>[Fixed Income  Prices 2004-2009.xlsx]TIPS!R513C32</stp>
        <tr r="AF513" s="1"/>
      </tp>
      <tp>
        <v>1.06406</v>
        <stp/>
        <stp>##V3_BDHV12</stp>
        <stp>912828FB1 Govt</stp>
        <stp>IDX_RATIO</stp>
        <stp>4/7/2008</stp>
        <stp>4/7/2008</stp>
        <stp>[Fixed Income  Prices 2004-2009.xlsx]TIPS!R514C32</stp>
        <tr r="AF514" s="1"/>
      </tp>
      <tp>
        <v>0.98424999999999996</v>
        <stp/>
        <stp>##V3_BDHV12</stp>
        <stp>912828JE1 Govt</stp>
        <stp>IDX_RATIO</stp>
        <stp>5/4/2009</stp>
        <stp>5/4/2009</stp>
        <stp>[Fixed Income  Prices 2004-2009.xlsx]TIPS!R216C96</stp>
        <tr r="CR216" s="1"/>
      </tp>
      <tp>
        <v>0.98431999999999997</v>
        <stp/>
        <stp>##V3_BDHV12</stp>
        <stp>912828JE1 Govt</stp>
        <stp>IDX_RATIO</stp>
        <stp>5/5/2009</stp>
        <stp>5/5/2009</stp>
        <stp>[Fixed Income  Prices 2004-2009.xlsx]TIPS!R217C96</stp>
        <tr r="CR217" s="1"/>
      </tp>
      <tp>
        <v>1.0655399999999999</v>
        <stp/>
        <stp>##V3_BDHV12</stp>
        <stp>912810PS1 Govt</stp>
        <stp>IDX_RATIO</stp>
        <stp>7/2/2008</stp>
        <stp>7/2/2008</stp>
        <stp>[Fixed Income  Prices 2004-2009.xlsx]TIPS!R381C116</stp>
        <tr r="DL381" s="1"/>
      </tp>
      <tp>
        <v>1.0658300000000001</v>
        <stp/>
        <stp>##V3_BDHV12</stp>
        <stp>912810PS1 Govt</stp>
        <stp>IDX_RATIO</stp>
        <stp>7/3/2008</stp>
        <stp>7/3/2008</stp>
        <stp>[Fixed Income  Prices 2004-2009.xlsx]TIPS!R382C116</stp>
        <tr r="DL382" s="1"/>
      </tp>
      <tp>
        <v>1.0686199999999999</v>
        <stp/>
        <stp>##V3_BDHV12</stp>
        <stp>912810PS1 Govt</stp>
        <stp>IDX_RATIO</stp>
        <stp>1/9/2009</stp>
        <stp>1/9/2009</stp>
        <stp>[Fixed Income  Prices 2004-2009.xlsx]TIPS!R518C116</stp>
        <tr r="DL518" s="1"/>
      </tp>
      <tp>
        <v>1.06928</v>
        <stp/>
        <stp>##V3_BDHV12</stp>
        <stp>912810PS1 Govt</stp>
        <stp>IDX_RATIO</stp>
        <stp>1/8/2009</stp>
        <stp>1/8/2009</stp>
        <stp>[Fixed Income  Prices 2004-2009.xlsx]TIPS!R517C116</stp>
        <tr r="DL517" s="1"/>
      </tp>
      <tp>
        <v>1.06525</v>
        <stp/>
        <stp>##V3_BDHV12</stp>
        <stp>912810PS1 Govt</stp>
        <stp>IDX_RATIO</stp>
        <stp>7/1/2008</stp>
        <stp>7/1/2008</stp>
        <stp>[Fixed Income  Prices 2004-2009.xlsx]TIPS!R380C116</stp>
        <tr r="DL380" s="1"/>
      </tp>
      <tp>
        <v>1.0669900000000001</v>
        <stp/>
        <stp>##V3_BDHV12</stp>
        <stp>912810PS1 Govt</stp>
        <stp>IDX_RATIO</stp>
        <stp>7/7/2008</stp>
        <stp>7/7/2008</stp>
        <stp>[Fixed Income  Prices 2004-2009.xlsx]TIPS!R384C116</stp>
        <tr r="DL384" s="1"/>
      </tp>
      <tp>
        <v>1.06612</v>
        <stp/>
        <stp>##V3_BDHV12</stp>
        <stp>912810PS1 Govt</stp>
        <stp>IDX_RATIO</stp>
        <stp>7/4/2008</stp>
        <stp>7/4/2008</stp>
        <stp>[Fixed Income  Prices 2004-2009.xlsx]TIPS!R383C116</stp>
        <tr r="DL383" s="1"/>
      </tp>
      <tp>
        <v>1.0732600000000001</v>
        <stp/>
        <stp>##V3_BDHV12</stp>
        <stp>912810PS1 Govt</stp>
        <stp>IDX_RATIO</stp>
        <stp>1/2/2009</stp>
        <stp>1/2/2009</stp>
        <stp>[Fixed Income  Prices 2004-2009.xlsx]TIPS!R513C116</stp>
        <tr r="DL513" s="1"/>
      </tp>
      <tp>
        <v>1.0672699999999999</v>
        <stp/>
        <stp>##V3_BDHV12</stp>
        <stp>912810PS1 Govt</stp>
        <stp>IDX_RATIO</stp>
        <stp>7/8/2008</stp>
        <stp>7/8/2008</stp>
        <stp>[Fixed Income  Prices 2004-2009.xlsx]TIPS!R385C116</stp>
        <tr r="DL385" s="1"/>
      </tp>
      <tp>
        <v>1.0739300000000001</v>
        <stp/>
        <stp>##V3_BDHV12</stp>
        <stp>912810PS1 Govt</stp>
        <stp>IDX_RATIO</stp>
        <stp>1/1/2009</stp>
        <stp>1/1/2009</stp>
        <stp>[Fixed Income  Prices 2004-2009.xlsx]TIPS!R512C116</stp>
        <tr r="DL512" s="1"/>
      </tp>
      <tp>
        <v>1.0675600000000001</v>
        <stp/>
        <stp>##V3_BDHV12</stp>
        <stp>912810PS1 Govt</stp>
        <stp>IDX_RATIO</stp>
        <stp>7/9/2008</stp>
        <stp>7/9/2008</stp>
        <stp>[Fixed Income  Prices 2004-2009.xlsx]TIPS!R386C116</stp>
        <tr r="DL386" s="1"/>
      </tp>
      <tp>
        <v>1.06995</v>
        <stp/>
        <stp>##V3_BDHV12</stp>
        <stp>912810PS1 Govt</stp>
        <stp>IDX_RATIO</stp>
        <stp>1/7/2009</stp>
        <stp>1/7/2009</stp>
        <stp>[Fixed Income  Prices 2004-2009.xlsx]TIPS!R516C116</stp>
        <tr r="DL516" s="1"/>
      </tp>
      <tp>
        <v>1.0706100000000001</v>
        <stp/>
        <stp>##V3_BDHV12</stp>
        <stp>912810PS1 Govt</stp>
        <stp>IDX_RATIO</stp>
        <stp>1/6/2009</stp>
        <stp>1/6/2009</stp>
        <stp>[Fixed Income  Prices 2004-2009.xlsx]TIPS!R515C116</stp>
        <tr r="DL515" s="1"/>
      </tp>
      <tp>
        <v>1.0712699999999999</v>
        <stp/>
        <stp>##V3_BDHV12</stp>
        <stp>912810PS1 Govt</stp>
        <stp>IDX_RATIO</stp>
        <stp>1/5/2009</stp>
        <stp>1/5/2009</stp>
        <stp>[Fixed Income  Prices 2004-2009.xlsx]TIPS!R514C116</stp>
        <tr r="DL514" s="1"/>
      </tp>
      <tp>
        <v>1.14296</v>
        <stp/>
        <stp>##V3_BDHV12</stp>
        <stp>912810FR4 Govt</stp>
        <stp>IDX_RATIO</stp>
        <stp>10/7/2009</stp>
        <stp>10/7/2009</stp>
        <stp>[Fixed Income  Prices 2004-2009.xlsx]TIPS!R1358C108</stp>
        <tr r="DD1358" s="1"/>
      </tp>
      <tp>
        <v>1.1451</v>
        <stp/>
        <stp>##V3_BDHV12</stp>
        <stp>912810FR4 Govt</stp>
        <stp>IDX_RATIO</stp>
        <stp>11/4/2009</stp>
        <stp>11/4/2009</stp>
        <stp>[Fixed Income  Prices 2004-2009.xlsx]TIPS!R1378C108</stp>
        <tr r="DD1378" s="1"/>
      </tp>
      <tp>
        <v>1.1451199999999999</v>
        <stp/>
        <stp>##V3_BDHV12</stp>
        <stp>912810FR4 Govt</stp>
        <stp>IDX_RATIO</stp>
        <stp>11/5/2009</stp>
        <stp>11/5/2009</stp>
        <stp>[Fixed Income  Prices 2004-2009.xlsx]TIPS!R1379C108</stp>
        <tr r="DD1379" s="1"/>
      </tp>
      <tp>
        <v>1.1428799999999999</v>
        <stp/>
        <stp>##V3_BDHV12</stp>
        <stp>912810FR4 Govt</stp>
        <stp>IDX_RATIO</stp>
        <stp>10/6/2009</stp>
        <stp>10/6/2009</stp>
        <stp>[Fixed Income  Prices 2004-2009.xlsx]TIPS!R1357C108</stp>
        <tr r="DD1357" s="1"/>
      </tp>
      <tp>
        <v>1.1428</v>
        <stp/>
        <stp>##V3_BDHV12</stp>
        <stp>912810FR4 Govt</stp>
        <stp>IDX_RATIO</stp>
        <stp>10/5/2009</stp>
        <stp>10/5/2009</stp>
        <stp>[Fixed Income  Prices 2004-2009.xlsx]TIPS!R1356C108</stp>
        <tr r="DD1356" s="1"/>
      </tp>
      <tp>
        <v>1.1452199999999999</v>
        <stp/>
        <stp>##V3_BDHV12</stp>
        <stp>912810FR4 Govt</stp>
        <stp>IDX_RATIO</stp>
        <stp>11/9/2009</stp>
        <stp>11/9/2009</stp>
        <stp>[Fixed Income  Prices 2004-2009.xlsx]TIPS!R1381C108</stp>
        <tr r="DD1381" s="1"/>
      </tp>
      <tp>
        <v>1.14255</v>
        <stp/>
        <stp>##V3_BDHV12</stp>
        <stp>912810FR4 Govt</stp>
        <stp>IDX_RATIO</stp>
        <stp>10/2/2009</stp>
        <stp>10/2/2009</stp>
        <stp>[Fixed Income  Prices 2004-2009.xlsx]TIPS!R1355C108</stp>
        <tr r="DD1355" s="1"/>
      </tp>
      <tp>
        <v>1.1424700000000001</v>
        <stp/>
        <stp>##V3_BDHV12</stp>
        <stp>912810FR4 Govt</stp>
        <stp>IDX_RATIO</stp>
        <stp>10/1/2009</stp>
        <stp>10/1/2009</stp>
        <stp>[Fixed Income  Prices 2004-2009.xlsx]TIPS!R1354C108</stp>
        <tr r="DD1354" s="1"/>
      </tp>
      <tp>
        <v>1.1450499999999999</v>
        <stp/>
        <stp>##V3_BDHV12</stp>
        <stp>912810FR4 Govt</stp>
        <stp>IDX_RATIO</stp>
        <stp>11/2/2009</stp>
        <stp>11/2/2009</stp>
        <stp>[Fixed Income  Prices 2004-2009.xlsx]TIPS!R1376C108</stp>
        <tr r="DD1376" s="1"/>
      </tp>
      <tp>
        <v>1.1450800000000001</v>
        <stp/>
        <stp>##V3_BDHV12</stp>
        <stp>912810FR4 Govt</stp>
        <stp>IDX_RATIO</stp>
        <stp>11/3/2009</stp>
        <stp>11/3/2009</stp>
        <stp>[Fixed Income  Prices 2004-2009.xlsx]TIPS!R1377C108</stp>
        <tr r="DD1377" s="1"/>
      </tp>
      <tp>
        <v>1.15638</v>
        <stp/>
        <stp>##V3_BDHV12</stp>
        <stp>9128275W8 Govt</stp>
        <stp>IDX_RATIO</stp>
        <stp>7/8/2005</stp>
        <stp>7/8/2005</stp>
        <stp>[Fixed Income  Prices 2004-2009.xlsx]TIPS!R254C20</stp>
        <tr r="T254" s="1"/>
      </tp>
      <tp>
        <v>1.2276100000000001</v>
        <stp/>
        <stp>##V3_BDHV12</stp>
        <stp>9128273T7 Govt</stp>
        <stp>IDX_RATIO</stp>
        <stp>4/3/2006</stp>
        <stp>4/3/2006</stp>
        <stp>[Fixed Income  Prices 2004-2009.xlsx]TIPS!R444C12</stp>
        <tr r="L444" s="1"/>
      </tp>
      <tp>
        <v>1.15665</v>
        <stp/>
        <stp>##V3_BDHV12</stp>
        <stp>9128275W8 Govt</stp>
        <stp>IDX_RATIO</stp>
        <stp>7/1/2005</stp>
        <stp>7/1/2005</stp>
        <stp>[Fixed Income  Prices 2004-2009.xlsx]TIPS!R249C20</stp>
        <tr r="T249" s="1"/>
      </tp>
      <tp>
        <v>1.22786</v>
        <stp/>
        <stp>##V3_BDHV12</stp>
        <stp>9128273T7 Govt</stp>
        <stp>IDX_RATIO</stp>
        <stp>4/6/2006</stp>
        <stp>4/6/2006</stp>
        <stp>[Fixed Income  Prices 2004-2009.xlsx]TIPS!R447C12</stp>
        <tr r="L447" s="1"/>
      </tp>
      <tp>
        <v>1.15645</v>
        <stp/>
        <stp>##V3_BDHV12</stp>
        <stp>9128275W8 Govt</stp>
        <stp>IDX_RATIO</stp>
        <stp>7/6/2005</stp>
        <stp>7/6/2005</stp>
        <stp>[Fixed Income  Prices 2004-2009.xlsx]TIPS!R252C20</stp>
        <tr r="T252" s="1"/>
      </tp>
      <tp>
        <v>1.22794</v>
        <stp/>
        <stp>##V3_BDHV12</stp>
        <stp>9128273T7 Govt</stp>
        <stp>IDX_RATIO</stp>
        <stp>4/7/2006</stp>
        <stp>4/7/2006</stp>
        <stp>[Fixed Income  Prices 2004-2009.xlsx]TIPS!R448C12</stp>
        <tr r="L448" s="1"/>
      </tp>
      <tp>
        <v>1.15642</v>
        <stp/>
        <stp>##V3_BDHV12</stp>
        <stp>9128275W8 Govt</stp>
        <stp>IDX_RATIO</stp>
        <stp>7/7/2005</stp>
        <stp>7/7/2005</stp>
        <stp>[Fixed Income  Prices 2004-2009.xlsx]TIPS!R253C20</stp>
        <tr r="T253" s="1"/>
      </tp>
      <tp>
        <v>1.2276899999999999</v>
        <stp/>
        <stp>##V3_BDHV12</stp>
        <stp>9128273T7 Govt</stp>
        <stp>IDX_RATIO</stp>
        <stp>4/4/2006</stp>
        <stp>4/4/2006</stp>
        <stp>[Fixed Income  Prices 2004-2009.xlsx]TIPS!R445C12</stp>
        <tr r="L445" s="1"/>
      </tp>
      <tp>
        <v>1.1565300000000001</v>
        <stp/>
        <stp>##V3_BDHV12</stp>
        <stp>9128275W8 Govt</stp>
        <stp>IDX_RATIO</stp>
        <stp>7/4/2005</stp>
        <stp>7/4/2005</stp>
        <stp>[Fixed Income  Prices 2004-2009.xlsx]TIPS!R250C20</stp>
        <tr r="T250" s="1"/>
      </tp>
      <tp>
        <v>1.2277800000000001</v>
        <stp/>
        <stp>##V3_BDHV12</stp>
        <stp>9128273T7 Govt</stp>
        <stp>IDX_RATIO</stp>
        <stp>4/5/2006</stp>
        <stp>4/5/2006</stp>
        <stp>[Fixed Income  Prices 2004-2009.xlsx]TIPS!R446C12</stp>
        <tr r="L446" s="1"/>
      </tp>
      <tp>
        <v>1.15649</v>
        <stp/>
        <stp>##V3_BDHV12</stp>
        <stp>9128275W8 Govt</stp>
        <stp>IDX_RATIO</stp>
        <stp>7/5/2005</stp>
        <stp>7/5/2005</stp>
        <stp>[Fixed Income  Prices 2004-2009.xlsx]TIPS!R251C20</stp>
        <tr r="T251" s="1"/>
      </tp>
      <tp>
        <v>1.11788</v>
        <stp/>
        <stp>##V3_BDHV12</stp>
        <stp>9128276R8 Govt</stp>
        <stp>IDX_RATIO</stp>
        <stp>7/7/2005</stp>
        <stp>7/7/2005</stp>
        <stp>[Fixed Income  Prices 2004-2009.xlsx]TIPS!R253C28</stp>
        <tr r="AB253" s="1"/>
      </tp>
      <tp>
        <v>1.11792</v>
        <stp/>
        <stp>##V3_BDHV12</stp>
        <stp>9128276R8 Govt</stp>
        <stp>IDX_RATIO</stp>
        <stp>7/6/2005</stp>
        <stp>7/6/2005</stp>
        <stp>[Fixed Income  Prices 2004-2009.xlsx]TIPS!R252C28</stp>
        <tr r="AB252" s="1"/>
      </tp>
      <tp>
        <v>1.11795</v>
        <stp/>
        <stp>##V3_BDHV12</stp>
        <stp>9128276R8 Govt</stp>
        <stp>IDX_RATIO</stp>
        <stp>7/5/2005</stp>
        <stp>7/5/2005</stp>
        <stp>[Fixed Income  Prices 2004-2009.xlsx]TIPS!R251C28</stp>
        <tr r="AB251" s="1"/>
      </tp>
      <tp>
        <v>1.11799</v>
        <stp/>
        <stp>##V3_BDHV12</stp>
        <stp>9128276R8 Govt</stp>
        <stp>IDX_RATIO</stp>
        <stp>7/4/2005</stp>
        <stp>7/4/2005</stp>
        <stp>[Fixed Income  Prices 2004-2009.xlsx]TIPS!R250C28</stp>
        <tr r="AB250" s="1"/>
      </tp>
      <tp>
        <v>1.1181000000000001</v>
        <stp/>
        <stp>##V3_BDHV12</stp>
        <stp>9128276R8 Govt</stp>
        <stp>IDX_RATIO</stp>
        <stp>7/1/2005</stp>
        <stp>7/1/2005</stp>
        <stp>[Fixed Income  Prices 2004-2009.xlsx]TIPS!R249C28</stp>
        <tr r="AB249" s="1"/>
      </tp>
      <tp>
        <v>1.1178399999999999</v>
        <stp/>
        <stp>##V3_BDHV12</stp>
        <stp>9128276R8 Govt</stp>
        <stp>IDX_RATIO</stp>
        <stp>7/8/2005</stp>
        <stp>7/8/2005</stp>
        <stp>[Fixed Income  Prices 2004-2009.xlsx]TIPS!R254C28</stp>
        <tr r="AB254" s="1"/>
      </tp>
      <tp>
        <v>1.0959399999999999</v>
        <stp/>
        <stp>##V3_BDHV12</stp>
        <stp>9128277J5 Govt</stp>
        <stp>IDX_RATIO</stp>
        <stp>7/1/2005</stp>
        <stp>7/1/2005</stp>
        <stp>[Fixed Income  Prices 2004-2009.xlsx]TIPS!R249C36</stp>
        <tr r="AJ249" s="1"/>
      </tp>
      <tp>
        <v>1.09579</v>
        <stp/>
        <stp>##V3_BDHV12</stp>
        <stp>9128277J5 Govt</stp>
        <stp>IDX_RATIO</stp>
        <stp>7/5/2005</stp>
        <stp>7/5/2005</stp>
        <stp>[Fixed Income  Prices 2004-2009.xlsx]TIPS!R251C36</stp>
        <tr r="AJ251" s="1"/>
      </tp>
      <tp>
        <v>1.0958300000000001</v>
        <stp/>
        <stp>##V3_BDHV12</stp>
        <stp>9128277J5 Govt</stp>
        <stp>IDX_RATIO</stp>
        <stp>7/4/2005</stp>
        <stp>7/4/2005</stp>
        <stp>[Fixed Income  Prices 2004-2009.xlsx]TIPS!R250C36</stp>
        <tr r="AJ250" s="1"/>
      </tp>
      <tp>
        <v>1.09572</v>
        <stp/>
        <stp>##V3_BDHV12</stp>
        <stp>9128277J5 Govt</stp>
        <stp>IDX_RATIO</stp>
        <stp>7/7/2005</stp>
        <stp>7/7/2005</stp>
        <stp>[Fixed Income  Prices 2004-2009.xlsx]TIPS!R253C36</stp>
        <tr r="AJ253" s="1"/>
      </tp>
      <tp>
        <v>1.0957600000000001</v>
        <stp/>
        <stp>##V3_BDHV12</stp>
        <stp>9128277J5 Govt</stp>
        <stp>IDX_RATIO</stp>
        <stp>7/6/2005</stp>
        <stp>7/6/2005</stp>
        <stp>[Fixed Income  Prices 2004-2009.xlsx]TIPS!R252C36</stp>
        <tr r="AJ252" s="1"/>
      </tp>
      <tp>
        <v>1.0956900000000001</v>
        <stp/>
        <stp>##V3_BDHV12</stp>
        <stp>9128277J5 Govt</stp>
        <stp>IDX_RATIO</stp>
        <stp>7/8/2005</stp>
        <stp>7/8/2005</stp>
        <stp>[Fixed Income  Prices 2004-2009.xlsx]TIPS!R254C36</stp>
        <tr r="AJ254" s="1"/>
      </tp>
      <tp>
        <v>1.18659</v>
        <stp/>
        <stp>##V3_BDHV12</stp>
        <stp>9128274Y5 Govt</stp>
        <stp>IDX_RATIO</stp>
        <stp>7/1/2005</stp>
        <stp>7/1/2005</stp>
        <stp>[Fixed Income  Prices 2004-2009.xlsx]TIPS!R249C16</stp>
        <tr r="P249" s="1"/>
      </tp>
      <tp>
        <v>1.1863900000000001</v>
        <stp/>
        <stp>##V3_BDHV12</stp>
        <stp>9128274Y5 Govt</stp>
        <stp>IDX_RATIO</stp>
        <stp>7/6/2005</stp>
        <stp>7/6/2005</stp>
        <stp>[Fixed Income  Prices 2004-2009.xlsx]TIPS!R252C16</stp>
        <tr r="P252" s="1"/>
      </tp>
      <tp>
        <v>1.2625899999999999</v>
        <stp/>
        <stp>##V3_BDHV12</stp>
        <stp>9128273T7 Govt</stp>
        <stp>IDX_RATIO</stp>
        <stp>5/9/2007</stp>
        <stp>5/9/2007</stp>
        <stp>[Fixed Income  Prices 2004-2009.xlsx]TIPS!R731C12</stp>
        <tr r="L731" s="1"/>
      </tp>
      <tp>
        <v>1.18635</v>
        <stp/>
        <stp>##V3_BDHV12</stp>
        <stp>9128274Y5 Govt</stp>
        <stp>IDX_RATIO</stp>
        <stp>7/7/2005</stp>
        <stp>7/7/2005</stp>
        <stp>[Fixed Income  Prices 2004-2009.xlsx]TIPS!R253C16</stp>
        <tr r="P253" s="1"/>
      </tp>
      <tp>
        <v>1.2622200000000001</v>
        <stp/>
        <stp>##V3_BDHV12</stp>
        <stp>9128273T7 Govt</stp>
        <stp>IDX_RATIO</stp>
        <stp>5/8/2007</stp>
        <stp>5/8/2007</stp>
        <stp>[Fixed Income  Prices 2004-2009.xlsx]TIPS!R730C12</stp>
        <tr r="L730" s="1"/>
      </tp>
      <tp>
        <v>1.1864699999999999</v>
        <stp/>
        <stp>##V3_BDHV12</stp>
        <stp>9128274Y5 Govt</stp>
        <stp>IDX_RATIO</stp>
        <stp>7/4/2005</stp>
        <stp>7/4/2005</stp>
        <stp>[Fixed Income  Prices 2004-2009.xlsx]TIPS!R250C16</stp>
        <tr r="P250" s="1"/>
      </tp>
      <tp>
        <v>1.1864300000000001</v>
        <stp/>
        <stp>##V3_BDHV12</stp>
        <stp>9128274Y5 Govt</stp>
        <stp>IDX_RATIO</stp>
        <stp>7/5/2005</stp>
        <stp>7/5/2005</stp>
        <stp>[Fixed Income  Prices 2004-2009.xlsx]TIPS!R251C16</stp>
        <tr r="P251" s="1"/>
      </tp>
      <tp>
        <v>1.26074</v>
        <stp/>
        <stp>##V3_BDHV12</stp>
        <stp>9128273T7 Govt</stp>
        <stp>IDX_RATIO</stp>
        <stp>5/4/2007</stp>
        <stp>5/4/2007</stp>
        <stp>[Fixed Income  Prices 2004-2009.xlsx]TIPS!R728C12</stp>
        <tr r="L728" s="1"/>
      </tp>
      <tp>
        <v>1.18631</v>
        <stp/>
        <stp>##V3_BDHV12</stp>
        <stp>9128274Y5 Govt</stp>
        <stp>IDX_RATIO</stp>
        <stp>7/8/2005</stp>
        <stp>7/8/2005</stp>
        <stp>[Fixed Income  Prices 2004-2009.xlsx]TIPS!R254C16</stp>
        <tr r="P254" s="1"/>
      </tp>
      <tp>
        <v>1.2618499999999999</v>
        <stp/>
        <stp>##V3_BDHV12</stp>
        <stp>9128273T7 Govt</stp>
        <stp>IDX_RATIO</stp>
        <stp>5/7/2007</stp>
        <stp>5/7/2007</stp>
        <stp>[Fixed Income  Prices 2004-2009.xlsx]TIPS!R729C12</stp>
        <tr r="L729" s="1"/>
      </tp>
      <tp>
        <v>1.25963</v>
        <stp/>
        <stp>##V3_BDHV12</stp>
        <stp>9128273T7 Govt</stp>
        <stp>IDX_RATIO</stp>
        <stp>5/1/2007</stp>
        <stp>5/1/2007</stp>
        <stp>[Fixed Income  Prices 2004-2009.xlsx]TIPS!R725C12</stp>
        <tr r="L725" s="1"/>
      </tp>
      <tp>
        <v>1.26</v>
        <stp/>
        <stp>##V3_BDHV12</stp>
        <stp>9128273T7 Govt</stp>
        <stp>IDX_RATIO</stp>
        <stp>5/2/2007</stp>
        <stp>5/2/2007</stp>
        <stp>[Fixed Income  Prices 2004-2009.xlsx]TIPS!R726C12</stp>
        <tr r="L726" s="1"/>
      </tp>
      <tp>
        <v>1.26037</v>
        <stp/>
        <stp>##V3_BDHV12</stp>
        <stp>9128273T7 Govt</stp>
        <stp>IDX_RATIO</stp>
        <stp>5/3/2007</stp>
        <stp>5/3/2007</stp>
        <stp>[Fixed Income  Prices 2004-2009.xlsx]TIPS!R727C12</stp>
        <tr r="L727" s="1"/>
      </tp>
      <tp>
        <v>1.24194</v>
        <stp/>
        <stp>##V3_BDHV12</stp>
        <stp>9128274Y5 Govt</stp>
        <stp>IDX_RATIO</stp>
        <stp>5/4/2007</stp>
        <stp>5/4/2007</stp>
        <stp>[Fixed Income  Prices 2004-2009.xlsx]TIPS!R728C16</stp>
        <tr r="P728" s="1"/>
      </tp>
      <tp>
        <v>1.2430300000000001</v>
        <stp/>
        <stp>##V3_BDHV12</stp>
        <stp>9128274Y5 Govt</stp>
        <stp>IDX_RATIO</stp>
        <stp>5/7/2007</stp>
        <stp>5/7/2007</stp>
        <stp>[Fixed Income  Prices 2004-2009.xlsx]TIPS!R729C16</stp>
        <tr r="P729" s="1"/>
      </tp>
      <tp>
        <v>1.20427</v>
        <stp/>
        <stp>##V3_BDHV12</stp>
        <stp>9128273T7 Govt</stp>
        <stp>IDX_RATIO</stp>
        <stp>7/8/2005</stp>
        <stp>7/8/2005</stp>
        <stp>[Fixed Income  Prices 2004-2009.xlsx]TIPS!R254C12</stp>
        <tr r="L254" s="1"/>
      </tp>
      <tp>
        <v>1.24085</v>
        <stp/>
        <stp>##V3_BDHV12</stp>
        <stp>9128274Y5 Govt</stp>
        <stp>IDX_RATIO</stp>
        <stp>5/1/2007</stp>
        <stp>5/1/2007</stp>
        <stp>[Fixed Income  Prices 2004-2009.xlsx]TIPS!R725C16</stp>
        <tr r="P725" s="1"/>
      </tp>
      <tp>
        <v>1.2415799999999999</v>
        <stp/>
        <stp>##V3_BDHV12</stp>
        <stp>9128274Y5 Govt</stp>
        <stp>IDX_RATIO</stp>
        <stp>5/3/2007</stp>
        <stp>5/3/2007</stp>
        <stp>[Fixed Income  Prices 2004-2009.xlsx]TIPS!R727C16</stp>
        <tr r="P727" s="1"/>
      </tp>
      <tp>
        <v>1.2412099999999999</v>
        <stp/>
        <stp>##V3_BDHV12</stp>
        <stp>9128274Y5 Govt</stp>
        <stp>IDX_RATIO</stp>
        <stp>5/2/2007</stp>
        <stp>5/2/2007</stp>
        <stp>[Fixed Income  Prices 2004-2009.xlsx]TIPS!R726C16</stp>
        <tr r="P726" s="1"/>
      </tp>
      <tp>
        <v>1.1788000000000001</v>
        <stp/>
        <stp>##V3_BDHV12</stp>
        <stp>9128275W8 Govt</stp>
        <stp>IDX_RATIO</stp>
        <stp>4/3/2006</stp>
        <stp>4/3/2006</stp>
        <stp>[Fixed Income  Prices 2004-2009.xlsx]TIPS!R444C20</stp>
        <tr r="T444" s="1"/>
      </tp>
      <tp>
        <v>1.2045399999999999</v>
        <stp/>
        <stp>##V3_BDHV12</stp>
        <stp>9128273T7 Govt</stp>
        <stp>IDX_RATIO</stp>
        <stp>7/1/2005</stp>
        <stp>7/1/2005</stp>
        <stp>[Fixed Income  Prices 2004-2009.xlsx]TIPS!R249C12</stp>
        <tr r="L249" s="1"/>
      </tp>
      <tp>
        <v>1.2042999999999999</v>
        <stp/>
        <stp>##V3_BDHV12</stp>
        <stp>9128273T7 Govt</stp>
        <stp>IDX_RATIO</stp>
        <stp>7/7/2005</stp>
        <stp>7/7/2005</stp>
        <stp>[Fixed Income  Prices 2004-2009.xlsx]TIPS!R253C12</stp>
        <tr r="L253" s="1"/>
      </tp>
      <tp>
        <v>1.1791100000000001</v>
        <stp/>
        <stp>##V3_BDHV12</stp>
        <stp>9128275W8 Govt</stp>
        <stp>IDX_RATIO</stp>
        <stp>4/7/2006</stp>
        <stp>4/7/2006</stp>
        <stp>[Fixed Income  Prices 2004-2009.xlsx]TIPS!R448C20</stp>
        <tr r="T448" s="1"/>
      </tp>
      <tp>
        <v>1.2434000000000001</v>
        <stp/>
        <stp>##V3_BDHV12</stp>
        <stp>9128274Y5 Govt</stp>
        <stp>IDX_RATIO</stp>
        <stp>5/8/2007</stp>
        <stp>5/8/2007</stp>
        <stp>[Fixed Income  Prices 2004-2009.xlsx]TIPS!R730C16</stp>
        <tr r="P730" s="1"/>
      </tp>
      <tp>
        <v>1.20434</v>
        <stp/>
        <stp>##V3_BDHV12</stp>
        <stp>9128273T7 Govt</stp>
        <stp>IDX_RATIO</stp>
        <stp>7/6/2005</stp>
        <stp>7/6/2005</stp>
        <stp>[Fixed Income  Prices 2004-2009.xlsx]TIPS!R252C12</stp>
        <tr r="L252" s="1"/>
      </tp>
      <tp>
        <v>1.17903</v>
        <stp/>
        <stp>##V3_BDHV12</stp>
        <stp>9128275W8 Govt</stp>
        <stp>IDX_RATIO</stp>
        <stp>4/6/2006</stp>
        <stp>4/6/2006</stp>
        <stp>[Fixed Income  Prices 2004-2009.xlsx]TIPS!R447C20</stp>
        <tr r="T447" s="1"/>
      </tp>
      <tp>
        <v>1.24376</v>
        <stp/>
        <stp>##V3_BDHV12</stp>
        <stp>9128274Y5 Govt</stp>
        <stp>IDX_RATIO</stp>
        <stp>5/9/2007</stp>
        <stp>5/9/2007</stp>
        <stp>[Fixed Income  Prices 2004-2009.xlsx]TIPS!R731C16</stp>
        <tr r="P731" s="1"/>
      </tp>
      <tp>
        <v>1.20438</v>
        <stp/>
        <stp>##V3_BDHV12</stp>
        <stp>9128273T7 Govt</stp>
        <stp>IDX_RATIO</stp>
        <stp>7/5/2005</stp>
        <stp>7/5/2005</stp>
        <stp>[Fixed Income  Prices 2004-2009.xlsx]TIPS!R251C12</stp>
        <tr r="L251" s="1"/>
      </tp>
      <tp>
        <v>1.1789499999999999</v>
        <stp/>
        <stp>##V3_BDHV12</stp>
        <stp>9128275W8 Govt</stp>
        <stp>IDX_RATIO</stp>
        <stp>4/5/2006</stp>
        <stp>4/5/2006</stp>
        <stp>[Fixed Income  Prices 2004-2009.xlsx]TIPS!R446C20</stp>
        <tr r="T446" s="1"/>
      </tp>
      <tp>
        <v>1.20442</v>
        <stp/>
        <stp>##V3_BDHV12</stp>
        <stp>9128273T7 Govt</stp>
        <stp>IDX_RATIO</stp>
        <stp>7/4/2005</stp>
        <stp>7/4/2005</stp>
        <stp>[Fixed Income  Prices 2004-2009.xlsx]TIPS!R250C12</stp>
        <tr r="L250" s="1"/>
      </tp>
      <tp>
        <v>1.1788700000000001</v>
        <stp/>
        <stp>##V3_BDHV12</stp>
        <stp>9128275W8 Govt</stp>
        <stp>IDX_RATIO</stp>
        <stp>4/4/2006</stp>
        <stp>4/4/2006</stp>
        <stp>[Fixed Income  Prices 2004-2009.xlsx]TIPS!R445C20</stp>
        <tr r="T445" s="1"/>
      </tp>
      <tp>
        <v>1.16923</v>
        <stp/>
        <stp>##V3_BDHV12</stp>
        <stp>9128276R8 Govt</stp>
        <stp>IDX_RATIO</stp>
        <stp>5/1/2007</stp>
        <stp>5/1/2007</stp>
        <stp>[Fixed Income  Prices 2004-2009.xlsx]TIPS!R725C28</stp>
        <tr r="AB725" s="1"/>
      </tp>
      <tp>
        <v>1.16957</v>
        <stp/>
        <stp>##V3_BDHV12</stp>
        <stp>9128276R8 Govt</stp>
        <stp>IDX_RATIO</stp>
        <stp>5/2/2007</stp>
        <stp>5/2/2007</stp>
        <stp>[Fixed Income  Prices 2004-2009.xlsx]TIPS!R726C28</stp>
        <tr r="AB726" s="1"/>
      </tp>
      <tp>
        <v>1.1699200000000001</v>
        <stp/>
        <stp>##V3_BDHV12</stp>
        <stp>9128276R8 Govt</stp>
        <stp>IDX_RATIO</stp>
        <stp>5/3/2007</stp>
        <stp>5/3/2007</stp>
        <stp>[Fixed Income  Prices 2004-2009.xlsx]TIPS!R727C28</stp>
        <tr r="AB727" s="1"/>
      </tp>
      <tp>
        <v>1.1702600000000001</v>
        <stp/>
        <stp>##V3_BDHV12</stp>
        <stp>9128276R8 Govt</stp>
        <stp>IDX_RATIO</stp>
        <stp>5/4/2007</stp>
        <stp>5/4/2007</stp>
        <stp>[Fixed Income  Prices 2004-2009.xlsx]TIPS!R728C28</stp>
        <tr r="AB728" s="1"/>
      </tp>
      <tp>
        <v>1.1712899999999999</v>
        <stp/>
        <stp>##V3_BDHV12</stp>
        <stp>9128276R8 Govt</stp>
        <stp>IDX_RATIO</stp>
        <stp>5/7/2007</stp>
        <stp>5/7/2007</stp>
        <stp>[Fixed Income  Prices 2004-2009.xlsx]TIPS!R729C28</stp>
        <tr r="AB729" s="1"/>
      </tp>
      <tp>
        <v>1.17198</v>
        <stp/>
        <stp>##V3_BDHV12</stp>
        <stp>9128276R8 Govt</stp>
        <stp>IDX_RATIO</stp>
        <stp>5/9/2007</stp>
        <stp>5/9/2007</stp>
        <stp>[Fixed Income  Prices 2004-2009.xlsx]TIPS!R731C28</stp>
        <tr r="AB731" s="1"/>
      </tp>
      <tp>
        <v>1.17164</v>
        <stp/>
        <stp>##V3_BDHV12</stp>
        <stp>9128276R8 Govt</stp>
        <stp>IDX_RATIO</stp>
        <stp>5/8/2007</stp>
        <stp>5/8/2007</stp>
        <stp>[Fixed Income  Prices 2004-2009.xlsx]TIPS!R730C28</stp>
        <tr r="AB730" s="1"/>
      </tp>
      <tp>
        <v>1.14808</v>
        <stp/>
        <stp>##V3_BDHV12</stp>
        <stp>9128277J5 Govt</stp>
        <stp>IDX_RATIO</stp>
        <stp>5/7/2007</stp>
        <stp>5/7/2007</stp>
        <stp>[Fixed Income  Prices 2004-2009.xlsx]TIPS!R729C36</stp>
        <tr r="AJ729" s="1"/>
      </tp>
      <tp>
        <v>1.14707</v>
        <stp/>
        <stp>##V3_BDHV12</stp>
        <stp>9128277J5 Govt</stp>
        <stp>IDX_RATIO</stp>
        <stp>5/4/2007</stp>
        <stp>5/4/2007</stp>
        <stp>[Fixed Income  Prices 2004-2009.xlsx]TIPS!R728C36</stp>
        <tr r="AJ728" s="1"/>
      </tp>
      <tp>
        <v>1.14639</v>
        <stp/>
        <stp>##V3_BDHV12</stp>
        <stp>9128277J5 Govt</stp>
        <stp>IDX_RATIO</stp>
        <stp>5/2/2007</stp>
        <stp>5/2/2007</stp>
        <stp>[Fixed Income  Prices 2004-2009.xlsx]TIPS!R726C36</stp>
        <tr r="AJ726" s="1"/>
      </tp>
      <tp>
        <v>1.14673</v>
        <stp/>
        <stp>##V3_BDHV12</stp>
        <stp>9128277J5 Govt</stp>
        <stp>IDX_RATIO</stp>
        <stp>5/3/2007</stp>
        <stp>5/3/2007</stp>
        <stp>[Fixed Income  Prices 2004-2009.xlsx]TIPS!R727C36</stp>
        <tr r="AJ727" s="1"/>
      </tp>
      <tp>
        <v>1.1460600000000001</v>
        <stp/>
        <stp>##V3_BDHV12</stp>
        <stp>9128277J5 Govt</stp>
        <stp>IDX_RATIO</stp>
        <stp>5/1/2007</stp>
        <stp>5/1/2007</stp>
        <stp>[Fixed Income  Prices 2004-2009.xlsx]TIPS!R725C36</stp>
        <tr r="AJ725" s="1"/>
      </tp>
      <tp>
        <v>1.1487499999999999</v>
        <stp/>
        <stp>##V3_BDHV12</stp>
        <stp>9128277J5 Govt</stp>
        <stp>IDX_RATIO</stp>
        <stp>5/9/2007</stp>
        <stp>5/9/2007</stp>
        <stp>[Fixed Income  Prices 2004-2009.xlsx]TIPS!R731C36</stp>
        <tr r="AJ731" s="1"/>
      </tp>
      <tp>
        <v>1.1484099999999999</v>
        <stp/>
        <stp>##V3_BDHV12</stp>
        <stp>9128277J5 Govt</stp>
        <stp>IDX_RATIO</stp>
        <stp>5/8/2007</stp>
        <stp>5/8/2007</stp>
        <stp>[Fixed Income  Prices 2004-2009.xlsx]TIPS!R730C36</stp>
        <tr r="AJ730" s="1"/>
      </tp>
      <tp>
        <v>1.1451500000000001</v>
        <stp/>
        <stp>##V3_BDHV12</stp>
        <stp>912810FR4 Govt</stp>
        <stp>IDX_RATIO</stp>
        <stp>11/6/2009</stp>
        <stp>11/6/2009</stp>
        <stp>[Fixed Income  Prices 2004-2009.xlsx]TIPS!R1380C108</stp>
        <tr r="DD1380" s="1"/>
      </tp>
      <tp>
        <v>1.14313</v>
        <stp/>
        <stp>##V3_BDHV12</stp>
        <stp>912810FR4 Govt</stp>
        <stp>IDX_RATIO</stp>
        <stp>10/9/2009</stp>
        <stp>10/9/2009</stp>
        <stp>[Fixed Income  Prices 2004-2009.xlsx]TIPS!R1360C108</stp>
        <tr r="DD1360" s="1"/>
      </tp>
      <tp>
        <v>1.2093099999999999</v>
        <stp/>
        <stp>##V3_BDHV12</stp>
        <stp>9128274Y5 Govt</stp>
        <stp>IDX_RATIO</stp>
        <stp>4/3/2006</stp>
        <stp>4/3/2006</stp>
        <stp>[Fixed Income  Prices 2004-2009.xlsx]TIPS!R444C16</stp>
        <tr r="P444" s="1"/>
      </tp>
      <tp>
        <v>1.2120299999999999</v>
        <stp/>
        <stp>##V3_BDHV12</stp>
        <stp>9128275W8 Govt</stp>
        <stp>IDX_RATIO</stp>
        <stp>5/8/2007</stp>
        <stp>5/8/2007</stp>
        <stp>[Fixed Income  Prices 2004-2009.xlsx]TIPS!R730C20</stp>
        <tr r="T730" s="1"/>
      </tp>
      <tp>
        <v>1.20963</v>
        <stp/>
        <stp>##V3_BDHV12</stp>
        <stp>9128274Y5 Govt</stp>
        <stp>IDX_RATIO</stp>
        <stp>4/7/2006</stp>
        <stp>4/7/2006</stp>
        <stp>[Fixed Income  Prices 2004-2009.xlsx]TIPS!R448C16</stp>
        <tr r="P448" s="1"/>
      </tp>
      <tp>
        <v>1.21238</v>
        <stp/>
        <stp>##V3_BDHV12</stp>
        <stp>9128275W8 Govt</stp>
        <stp>IDX_RATIO</stp>
        <stp>5/9/2007</stp>
        <stp>5/9/2007</stp>
        <stp>[Fixed Income  Prices 2004-2009.xlsx]TIPS!R731C20</stp>
        <tr r="T731" s="1"/>
      </tp>
      <tp>
        <v>1.2095499999999999</v>
        <stp/>
        <stp>##V3_BDHV12</stp>
        <stp>9128274Y5 Govt</stp>
        <stp>IDX_RATIO</stp>
        <stp>4/6/2006</stp>
        <stp>4/6/2006</stp>
        <stp>[Fixed Income  Prices 2004-2009.xlsx]TIPS!R447C16</stp>
        <tr r="P447" s="1"/>
      </tp>
      <tp>
        <v>1.20947</v>
        <stp/>
        <stp>##V3_BDHV12</stp>
        <stp>9128274Y5 Govt</stp>
        <stp>IDX_RATIO</stp>
        <stp>4/5/2006</stp>
        <stp>4/5/2006</stp>
        <stp>[Fixed Income  Prices 2004-2009.xlsx]TIPS!R446C16</stp>
        <tr r="P446" s="1"/>
      </tp>
      <tp>
        <v>1.20939</v>
        <stp/>
        <stp>##V3_BDHV12</stp>
        <stp>9128274Y5 Govt</stp>
        <stp>IDX_RATIO</stp>
        <stp>4/4/2006</stp>
        <stp>4/4/2006</stp>
        <stp>[Fixed Income  Prices 2004-2009.xlsx]TIPS!R445C16</stp>
        <tr r="P445" s="1"/>
      </tp>
      <tp>
        <v>1.2105999999999999</v>
        <stp/>
        <stp>##V3_BDHV12</stp>
        <stp>9128275W8 Govt</stp>
        <stp>IDX_RATIO</stp>
        <stp>5/4/2007</stp>
        <stp>5/4/2007</stp>
        <stp>[Fixed Income  Prices 2004-2009.xlsx]TIPS!R728C20</stp>
        <tr r="T728" s="1"/>
      </tp>
      <tp>
        <v>1.21167</v>
        <stp/>
        <stp>##V3_BDHV12</stp>
        <stp>9128275W8 Govt</stp>
        <stp>IDX_RATIO</stp>
        <stp>5/7/2007</stp>
        <stp>5/7/2007</stp>
        <stp>[Fixed Income  Prices 2004-2009.xlsx]TIPS!R729C20</stp>
        <tr r="T729" s="1"/>
      </tp>
      <tp>
        <v>1.2095400000000001</v>
        <stp/>
        <stp>##V3_BDHV12</stp>
        <stp>9128275W8 Govt</stp>
        <stp>IDX_RATIO</stp>
        <stp>5/1/2007</stp>
        <stp>5/1/2007</stp>
        <stp>[Fixed Income  Prices 2004-2009.xlsx]TIPS!R725C20</stp>
        <tr r="T725" s="1"/>
      </tp>
      <tp>
        <v>1.21025</v>
        <stp/>
        <stp>##V3_BDHV12</stp>
        <stp>9128275W8 Govt</stp>
        <stp>IDX_RATIO</stp>
        <stp>5/3/2007</stp>
        <stp>5/3/2007</stp>
        <stp>[Fixed Income  Prices 2004-2009.xlsx]TIPS!R727C20</stp>
        <tr r="T727" s="1"/>
      </tp>
      <tp>
        <v>1.2098899999999999</v>
        <stp/>
        <stp>##V3_BDHV12</stp>
        <stp>9128275W8 Govt</stp>
        <stp>IDX_RATIO</stp>
        <stp>5/2/2007</stp>
        <stp>5/2/2007</stp>
        <stp>[Fixed Income  Prices 2004-2009.xlsx]TIPS!R726C20</stp>
        <tr r="T726" s="1"/>
      </tp>
      <tp>
        <v>1.13974</v>
        <stp/>
        <stp>##V3_BDHV12</stp>
        <stp>9128276R8 Govt</stp>
        <stp>IDX_RATIO</stp>
        <stp>4/6/2006</stp>
        <stp>4/6/2006</stp>
        <stp>[Fixed Income  Prices 2004-2009.xlsx]TIPS!R447C28</stp>
        <tr r="AB447" s="1"/>
      </tp>
      <tp>
        <v>1.1398200000000001</v>
        <stp/>
        <stp>##V3_BDHV12</stp>
        <stp>9128276R8 Govt</stp>
        <stp>IDX_RATIO</stp>
        <stp>4/7/2006</stp>
        <stp>4/7/2006</stp>
        <stp>[Fixed Income  Prices 2004-2009.xlsx]TIPS!R448C28</stp>
        <tr r="AB448" s="1"/>
      </tp>
      <tp>
        <v>1.1395900000000001</v>
        <stp/>
        <stp>##V3_BDHV12</stp>
        <stp>9128276R8 Govt</stp>
        <stp>IDX_RATIO</stp>
        <stp>4/4/2006</stp>
        <stp>4/4/2006</stp>
        <stp>[Fixed Income  Prices 2004-2009.xlsx]TIPS!R445C28</stp>
        <tr r="AB445" s="1"/>
      </tp>
      <tp>
        <v>1.13967</v>
        <stp/>
        <stp>##V3_BDHV12</stp>
        <stp>9128276R8 Govt</stp>
        <stp>IDX_RATIO</stp>
        <stp>4/5/2006</stp>
        <stp>4/5/2006</stp>
        <stp>[Fixed Income  Prices 2004-2009.xlsx]TIPS!R446C28</stp>
        <tr r="AB446" s="1"/>
      </tp>
      <tp>
        <v>1.13951</v>
        <stp/>
        <stp>##V3_BDHV12</stp>
        <stp>9128276R8 Govt</stp>
        <stp>IDX_RATIO</stp>
        <stp>4/3/2006</stp>
        <stp>4/3/2006</stp>
        <stp>[Fixed Income  Prices 2004-2009.xlsx]TIPS!R444C28</stp>
        <tr r="AB444" s="1"/>
      </tp>
      <tp>
        <v>1.11693</v>
        <stp/>
        <stp>##V3_BDHV12</stp>
        <stp>9128277J5 Govt</stp>
        <stp>IDX_RATIO</stp>
        <stp>4/3/2006</stp>
        <stp>4/3/2006</stp>
        <stp>[Fixed Income  Prices 2004-2009.xlsx]TIPS!R444C36</stp>
        <tr r="AJ444" s="1"/>
      </tp>
      <tp>
        <v>1.117</v>
        <stp/>
        <stp>##V3_BDHV12</stp>
        <stp>9128277J5 Govt</stp>
        <stp>IDX_RATIO</stp>
        <stp>4/4/2006</stp>
        <stp>4/4/2006</stp>
        <stp>[Fixed Income  Prices 2004-2009.xlsx]TIPS!R445C36</stp>
        <tr r="AJ445" s="1"/>
      </tp>
      <tp>
        <v>1.1170800000000001</v>
        <stp/>
        <stp>##V3_BDHV12</stp>
        <stp>9128277J5 Govt</stp>
        <stp>IDX_RATIO</stp>
        <stp>4/5/2006</stp>
        <stp>4/5/2006</stp>
        <stp>[Fixed Income  Prices 2004-2009.xlsx]TIPS!R446C36</stp>
        <tr r="AJ446" s="1"/>
      </tp>
      <tp>
        <v>1.1171500000000001</v>
        <stp/>
        <stp>##V3_BDHV12</stp>
        <stp>9128277J5 Govt</stp>
        <stp>IDX_RATIO</stp>
        <stp>4/6/2006</stp>
        <stp>4/6/2006</stp>
        <stp>[Fixed Income  Prices 2004-2009.xlsx]TIPS!R447C36</stp>
        <tr r="AJ447" s="1"/>
      </tp>
      <tp>
        <v>1.1172299999999999</v>
        <stp/>
        <stp>##V3_BDHV12</stp>
        <stp>9128277J5 Govt</stp>
        <stp>IDX_RATIO</stp>
        <stp>4/7/2006</stp>
        <stp>4/7/2006</stp>
        <stp>[Fixed Income  Prices 2004-2009.xlsx]TIPS!R448C36</stp>
        <tr r="AJ448" s="1"/>
      </tp>
      <tp>
        <v>1.1430400000000001</v>
        <stp/>
        <stp>##V3_BDHV12</stp>
        <stp>912810FR4 Govt</stp>
        <stp>IDX_RATIO</stp>
        <stp>10/8/2009</stp>
        <stp>10/8/2009</stp>
        <stp>[Fixed Income  Prices 2004-2009.xlsx]TIPS!R1359C108</stp>
        <tr r="DD1359" s="1"/>
      </tp>
      <tp>
        <v>1.0185299999999999</v>
        <stp/>
        <stp>##V3_BDHV12</stp>
        <stp>912828ET3 Govt</stp>
        <stp>IDX_RATIO</stp>
        <stp>12/22/2006</stp>
        <stp>12/22/2006</stp>
        <stp>[Fixed Income  Prices 2004-2009.xlsx]TIPS!R251C76</stp>
        <tr r="BX251" s="1"/>
      </tp>
      <tp>
        <v>1.0781799999999999</v>
        <stp/>
        <stp>##V3_BDHV12</stp>
        <stp>912828CP3 Govt</stp>
        <stp>IDX_RATIO</stp>
        <stp>11/21/2006</stp>
        <stp>11/21/2006</stp>
        <stp>[Fixed Income  Prices 2004-2009.xlsx]TIPS!R610C64</stp>
        <tr r="BL610" s="1"/>
      </tp>
      <tp>
        <v>1.0203199999999999</v>
        <stp/>
        <stp>##V3_BDHV12</stp>
        <stp>912828ET3 Govt</stp>
        <stp>IDX_RATIO</stp>
        <stp>12/12/2006</stp>
        <stp>12/12/2006</stp>
        <stp>[Fixed Income  Prices 2004-2009.xlsx]TIPS!R243C76</stp>
        <tr r="BX243" s="1"/>
      </tp>
      <tp>
        <v>1.1019700000000001</v>
        <stp/>
        <stp>##V3_BDHV12</stp>
        <stp>912828BW9 Govt</stp>
        <stp>IDX_RATIO</stp>
        <stp>10/10/2006</stp>
        <stp>10/10/2006</stp>
        <stp>[Fixed Income  Prices 2004-2009.xlsx]TIPS!R580C56</stp>
        <tr r="BD580" s="1"/>
      </tp>
      <tp>
        <v>1.10337</v>
        <stp/>
        <stp>##V3_BDHV12</stp>
        <stp>912828BW9 Govt</stp>
        <stp>IDX_RATIO</stp>
        <stp>10/30/2006</stp>
        <stp>10/30/2006</stp>
        <stp>[Fixed Income  Prices 2004-2009.xlsx]TIPS!R594C56</stp>
        <tr r="BD594" s="1"/>
      </tp>
      <tp>
        <v>1.10267</v>
        <stp/>
        <stp>##V3_BDHV12</stp>
        <stp>912828BW9 Govt</stp>
        <stp>IDX_RATIO</stp>
        <stp>10/20/2006</stp>
        <stp>10/20/2006</stp>
        <stp>[Fixed Income  Prices 2004-2009.xlsx]TIPS!R588C56</stp>
        <tr r="BD588" s="1"/>
      </tp>
      <tp>
        <v>1.02338</v>
        <stp/>
        <stp>##V3_BDHV12</stp>
        <stp>912828EA4 Govt</stp>
        <stp>IDX_RATIO</stp>
        <stp>12/21/2005</stp>
        <stp>12/21/2005</stp>
        <stp>[Fixed Income  Prices 2004-2009.xlsx]TIPS!R118C72</stp>
        <tr r="BT118" s="1"/>
      </tp>
      <tp>
        <v>1.0373699999999999</v>
        <stp/>
        <stp>##V3_BDHV12</stp>
        <stp>912828DH0 Govt</stp>
        <stp>IDX_RATIO</stp>
        <stp>11/22/2005</stp>
        <stp>11/22/2005</stp>
        <stp>[Fixed Income  Prices 2004-2009.xlsx]TIPS!R226C68</stp>
        <tr r="BP226" s="1"/>
      </tp>
      <tp>
        <v>1.1303300000000001</v>
        <stp/>
        <stp>##V3_BDHV12</stp>
        <stp>912828AF7 Govt</stp>
        <stp>IDX_RATIO</stp>
        <stp>11/21/2006</stp>
        <stp>11/21/2006</stp>
        <stp>[Fixed Income  Prices 2004-2009.xlsx]TIPS!R610C44</stp>
        <tr r="AR610" s="1"/>
      </tp>
      <tp>
        <v>1.0512699999999999</v>
        <stp/>
        <stp>##V3_BDHV12</stp>
        <stp>912828FB1 Govt</stp>
        <stp>IDX_RATIO</stp>
        <stp>12/13/2007</stp>
        <stp>12/13/2007</stp>
        <stp>[Fixed Income  Prices 2004-2009.xlsx]TIPS!R432C32</stp>
        <tr r="AF432" s="1"/>
      </tp>
      <tp>
        <v>1.02641</v>
        <stp/>
        <stp>##V3_BDHV12</stp>
        <stp>912828GN4 Govt</stp>
        <stp>IDX_RATIO</stp>
        <stp>11/20/2007</stp>
        <stp>11/20/2007</stp>
        <stp>[Fixed Income  Prices 2004-2009.xlsx]TIPS!R155C40</stp>
        <tr r="AN155" s="1"/>
      </tp>
      <tp>
        <v>1.02735</v>
        <stp/>
        <stp>##V3_BDHV12</stp>
        <stp>912828GN4 Govt</stp>
        <stp>IDX_RATIO</stp>
        <stp>11/30/2007</stp>
        <stp>11/30/2007</stp>
        <stp>[Fixed Income  Prices 2004-2009.xlsx]TIPS!R163C40</stp>
        <tr r="AN163" s="1"/>
      </tp>
      <tp>
        <v>1.1093299999999999</v>
        <stp/>
        <stp>##V3_BDHV12</stp>
        <stp>912828BD1 Govt</stp>
        <stp>IDX_RATIO</stp>
        <stp>10/20/2006</stp>
        <stp>10/20/2006</stp>
        <stp>[Fixed Income  Prices 2004-2009.xlsx]TIPS!R588C52</stp>
        <tr r="AZ588" s="1"/>
      </tp>
      <tp>
        <v>1.1100399999999999</v>
        <stp/>
        <stp>##V3_BDHV12</stp>
        <stp>912828BD1 Govt</stp>
        <stp>IDX_RATIO</stp>
        <stp>10/30/2006</stp>
        <stp>10/30/2006</stp>
        <stp>[Fixed Income  Prices 2004-2009.xlsx]TIPS!R594C52</stp>
        <tr r="AZ594" s="1"/>
      </tp>
      <tp>
        <v>1.10863</v>
        <stp/>
        <stp>##V3_BDHV12</stp>
        <stp>912828BD1 Govt</stp>
        <stp>IDX_RATIO</stp>
        <stp>10/10/2006</stp>
        <stp>10/10/2006</stp>
        <stp>[Fixed Income  Prices 2004-2009.xlsx]TIPS!R580C52</stp>
        <tr r="AZ580" s="1"/>
      </tp>
      <tp>
        <v>1.09406</v>
        <stp/>
        <stp>##V3_BDHV12</stp>
        <stp>912828BW9 Govt</stp>
        <stp>IDX_RATIO</stp>
        <stp>12/22/2006</stp>
        <stp>12/22/2006</stp>
        <stp>[Fixed Income  Prices 2004-2009.xlsx]TIPS!R633C56</stp>
        <tr r="BD633" s="1"/>
      </tp>
      <tp>
        <v>1.09598</v>
        <stp/>
        <stp>##V3_BDHV12</stp>
        <stp>912828BW9 Govt</stp>
        <stp>IDX_RATIO</stp>
        <stp>12/12/2006</stp>
        <stp>12/12/2006</stp>
        <stp>[Fixed Income  Prices 2004-2009.xlsx]TIPS!R625C56</stp>
        <tr r="BD625" s="1"/>
      </tp>
      <tp>
        <v>1.02589</v>
        <stp/>
        <stp>##V3_BDHV12</stp>
        <stp>912828ET3 Govt</stp>
        <stp>IDX_RATIO</stp>
        <stp>10/10/2006</stp>
        <stp>10/10/2006</stp>
        <stp>[Fixed Income  Prices 2004-2009.xlsx]TIPS!R198C76</stp>
        <tr r="BX198" s="1"/>
      </tp>
      <tp>
        <v>1.05074</v>
        <stp/>
        <stp>##V3_BDHV12</stp>
        <stp>912828CZ1 Govt</stp>
        <stp>IDX_RATIO</stp>
        <stp>12/21/2005</stp>
        <stp>12/21/2005</stp>
        <stp>[Fixed Income  Prices 2004-2009.xlsx]TIPS!R303C24</stp>
        <tr r="X303" s="1"/>
      </tp>
      <tp>
        <v>1.0411299999999999</v>
        <stp/>
        <stp>##V3_BDHV12</stp>
        <stp>912828EA4 Govt</stp>
        <stp>IDX_RATIO</stp>
        <stp>12/12/2006</stp>
        <stp>12/12/2006</stp>
        <stp>[Fixed Income  Prices 2004-2009.xlsx]TIPS!R371C72</stp>
        <tr r="BT371" s="1"/>
      </tp>
      <tp>
        <v>1.1026100000000001</v>
        <stp/>
        <stp>##V3_BDHV12</stp>
        <stp>912828BD1 Govt</stp>
        <stp>IDX_RATIO</stp>
        <stp>12/12/2006</stp>
        <stp>12/12/2006</stp>
        <stp>[Fixed Income  Prices 2004-2009.xlsx]TIPS!R625C52</stp>
        <tr r="AZ625" s="1"/>
      </tp>
      <tp>
        <v>1.0392999999999999</v>
        <stp/>
        <stp>##V3_BDHV12</stp>
        <stp>912828EA4 Govt</stp>
        <stp>IDX_RATIO</stp>
        <stp>12/22/2006</stp>
        <stp>12/22/2006</stp>
        <stp>[Fixed Income  Prices 2004-2009.xlsx]TIPS!R379C72</stp>
        <tr r="BT379" s="1"/>
      </tp>
      <tp>
        <v>1.10067</v>
        <stp/>
        <stp>##V3_BDHV12</stp>
        <stp>912828BD1 Govt</stp>
        <stp>IDX_RATIO</stp>
        <stp>12/22/2006</stp>
        <stp>12/22/2006</stp>
        <stp>[Fixed Income  Prices 2004-2009.xlsx]TIPS!R633C52</stp>
        <tr r="AZ633" s="1"/>
      </tp>
      <tp>
        <v>1.02468</v>
        <stp/>
        <stp>##V3_BDHV12</stp>
        <stp>912828GN4 Govt</stp>
        <stp>IDX_RATIO</stp>
        <stp>10/31/2007</stp>
        <stp>10/31/2007</stp>
        <stp>[Fixed Income  Prices 2004-2009.xlsx]TIPS!R141C40</stp>
        <tr r="AN141" s="1"/>
      </tp>
      <tp>
        <v>1.02589</v>
        <stp/>
        <stp>##V3_BDHV12</stp>
        <stp>912828GN4 Govt</stp>
        <stp>IDX_RATIO</stp>
        <stp>10/11/2007</stp>
        <stp>10/11/2007</stp>
        <stp>[Fixed Income  Prices 2004-2009.xlsx]TIPS!R127C40</stp>
        <tr r="AN127" s="1"/>
      </tp>
      <tp>
        <v>1.02719</v>
        <stp/>
        <stp>##V3_BDHV12</stp>
        <stp>912828ET3 Govt</stp>
        <stp>IDX_RATIO</stp>
        <stp>10/30/2006</stp>
        <stp>10/30/2006</stp>
        <stp>[Fixed Income  Prices 2004-2009.xlsx]TIPS!R212C76</stp>
        <tr r="BX212" s="1"/>
      </tp>
      <tp>
        <v>1.02654</v>
        <stp/>
        <stp>##V3_BDHV12</stp>
        <stp>912828ET3 Govt</stp>
        <stp>IDX_RATIO</stp>
        <stp>10/20/2006</stp>
        <stp>10/20/2006</stp>
        <stp>[Fixed Income  Prices 2004-2009.xlsx]TIPS!R206C76</stp>
        <tr r="BX206" s="1"/>
      </tp>
      <tp>
        <v>1.0999000000000001</v>
        <stp/>
        <stp>##V3_BDHV12</stp>
        <stp>912828BW9 Govt</stp>
        <stp>IDX_RATIO</stp>
        <stp>11/21/2006</stp>
        <stp>11/21/2006</stp>
        <stp>[Fixed Income  Prices 2004-2009.xlsx]TIPS!R610C56</stp>
        <tr r="BD610" s="1"/>
      </tp>
      <tp>
        <v>1.03348</v>
        <stp/>
        <stp>##V3_BDHV12</stp>
        <stp>912828CZ1 Govt</stp>
        <stp>IDX_RATIO</stp>
        <stp>10/13/2005</stp>
        <stp>10/13/2005</stp>
        <stp>[Fixed Income  Prices 2004-2009.xlsx]TIPS!R254C24</stp>
        <tr r="X254" s="1"/>
      </tp>
      <tp>
        <v>1.0802100000000001</v>
        <stp/>
        <stp>##V3_BDHV12</stp>
        <stp>912828CP3 Govt</stp>
        <stp>IDX_RATIO</stp>
        <stp>10/10/2006</stp>
        <stp>10/10/2006</stp>
        <stp>[Fixed Income  Prices 2004-2009.xlsx]TIPS!R580C64</stp>
        <tr r="BL580" s="1"/>
      </tp>
      <tp>
        <v>1.0808899999999999</v>
        <stp/>
        <stp>##V3_BDHV12</stp>
        <stp>912828CP3 Govt</stp>
        <stp>IDX_RATIO</stp>
        <stp>10/20/2006</stp>
        <stp>10/20/2006</stp>
        <stp>[Fixed Income  Prices 2004-2009.xlsx]TIPS!R588C64</stp>
        <tr r="BL588" s="1"/>
      </tp>
      <tp>
        <v>1.08158</v>
        <stp/>
        <stp>##V3_BDHV12</stp>
        <stp>912828CP3 Govt</stp>
        <stp>IDX_RATIO</stp>
        <stp>10/30/2006</stp>
        <stp>10/30/2006</stp>
        <stp>[Fixed Income  Prices 2004-2009.xlsx]TIPS!R594C64</stp>
        <tr r="BL594" s="1"/>
      </tp>
      <tp>
        <v>1.0475699999999999</v>
        <stp/>
        <stp>##V3_BDHV12</stp>
        <stp>912828FB1 Govt</stp>
        <stp>IDX_RATIO</stp>
        <stp>10/31/2007</stp>
        <stp>10/31/2007</stp>
        <stp>[Fixed Income  Prices 2004-2009.xlsx]TIPS!R401C32</stp>
        <tr r="AF401" s="1"/>
      </tp>
      <tp>
        <v>1.0448500000000001</v>
        <stp/>
        <stp>##V3_BDHV12</stp>
        <stp>912828EA4 Govt</stp>
        <stp>IDX_RATIO</stp>
        <stp>11/21/2006</stp>
        <stp>11/21/2006</stp>
        <stp>[Fixed Income  Prices 2004-2009.xlsx]TIPS!R356C72</stp>
        <tr r="BT356" s="1"/>
      </tp>
      <tp>
        <v>1.1065499999999999</v>
        <stp/>
        <stp>##V3_BDHV12</stp>
        <stp>912828BD1 Govt</stp>
        <stp>IDX_RATIO</stp>
        <stp>11/21/2006</stp>
        <stp>11/21/2006</stp>
        <stp>[Fixed Income  Prices 2004-2009.xlsx]TIPS!R610C52</stp>
        <tr r="AZ610" s="1"/>
      </tp>
      <tp>
        <v>1.02536</v>
        <stp/>
        <stp>##V3_BDHV12</stp>
        <stp>912828DH0 Govt</stp>
        <stp>IDX_RATIO</stp>
        <stp>10/13/2005</stp>
        <stp>10/13/2005</stp>
        <stp>[Fixed Income  Prices 2004-2009.xlsx]TIPS!R198C68</stp>
        <tr r="BP198" s="1"/>
      </tp>
      <tp>
        <v>1.1331800000000001</v>
        <stp/>
        <stp>##V3_BDHV12</stp>
        <stp>912828AF7 Govt</stp>
        <stp>IDX_RATIO</stp>
        <stp>10/20/2006</stp>
        <stp>10/20/2006</stp>
        <stp>[Fixed Income  Prices 2004-2009.xlsx]TIPS!R588C44</stp>
        <tr r="AR588" s="1"/>
      </tp>
      <tp>
        <v>1.1338900000000001</v>
        <stp/>
        <stp>##V3_BDHV12</stp>
        <stp>912828AF7 Govt</stp>
        <stp>IDX_RATIO</stp>
        <stp>10/30/2006</stp>
        <stp>10/30/2006</stp>
        <stp>[Fixed Income  Prices 2004-2009.xlsx]TIPS!R594C44</stp>
        <tr r="AR594" s="1"/>
      </tp>
      <tp>
        <v>1.13246</v>
        <stp/>
        <stp>##V3_BDHV12</stp>
        <stp>912828AF7 Govt</stp>
        <stp>IDX_RATIO</stp>
        <stp>10/10/2006</stp>
        <stp>10/10/2006</stp>
        <stp>[Fixed Income  Prices 2004-2009.xlsx]TIPS!R580C44</stp>
        <tr r="AR580" s="1"/>
      </tp>
      <tp>
        <v>1.0012099999999999</v>
        <stp/>
        <stp>##V3_BDHV12</stp>
        <stp>912828LA6 Govt</stp>
        <stp>IDX_RATIO</stp>
        <stp>7/28/2009</stp>
        <stp>7/28/2009</stp>
        <stp>[Fixed Income  Prices 2004-2009.xlsx]TIPS!R20C104</stp>
        <tr r="CZ20" s="1"/>
      </tp>
      <tp>
        <v>1.02396</v>
        <stp/>
        <stp>##V3_BDHV12</stp>
        <stp>912828ET3 Govt</stp>
        <stp>IDX_RATIO</stp>
        <stp>11/21/2006</stp>
        <stp>11/21/2006</stp>
        <stp>[Fixed Income  Prices 2004-2009.xlsx]TIPS!R228C76</stp>
        <tr r="BX228" s="1"/>
      </tp>
      <tp>
        <v>1.04558</v>
        <stp/>
        <stp>##V3_BDHV12</stp>
        <stp>912828CZ1 Govt</stp>
        <stp>IDX_RATIO</stp>
        <stp>11/22/2005</stp>
        <stp>11/22/2005</stp>
        <stp>[Fixed Income  Prices 2004-2009.xlsx]TIPS!R282C24</stp>
        <tr r="X282" s="1"/>
      </tp>
      <tp>
        <v>1.07246</v>
        <stp/>
        <stp>##V3_BDHV12</stp>
        <stp>912828CP3 Govt</stp>
        <stp>IDX_RATIO</stp>
        <stp>12/22/2006</stp>
        <stp>12/22/2006</stp>
        <stp>[Fixed Income  Prices 2004-2009.xlsx]TIPS!R633C64</stp>
        <tr r="BL633" s="1"/>
      </tp>
      <tp>
        <v>1.0743400000000001</v>
        <stp/>
        <stp>##V3_BDHV12</stp>
        <stp>912828CP3 Govt</stp>
        <stp>IDX_RATIO</stp>
        <stp>12/12/2006</stp>
        <stp>12/12/2006</stp>
        <stp>[Fixed Income  Prices 2004-2009.xlsx]TIPS!R625C64</stp>
        <tr r="BL625" s="1"/>
      </tp>
      <tp>
        <v>1.0468200000000001</v>
        <stp/>
        <stp>##V3_BDHV12</stp>
        <stp>912828EA4 Govt</stp>
        <stp>IDX_RATIO</stp>
        <stp>10/10/2006</stp>
        <stp>10/10/2006</stp>
        <stp>[Fixed Income  Prices 2004-2009.xlsx]TIPS!R326C72</stp>
        <tr r="BT326" s="1"/>
      </tp>
      <tp>
        <v>1.1263099999999999</v>
        <stp/>
        <stp>##V3_BDHV12</stp>
        <stp>912828AF7 Govt</stp>
        <stp>IDX_RATIO</stp>
        <stp>12/12/2006</stp>
        <stp>12/12/2006</stp>
        <stp>[Fixed Income  Prices 2004-2009.xlsx]TIPS!R625C44</stp>
        <tr r="AR625" s="1"/>
      </tp>
      <tp>
        <v>1.0503</v>
        <stp/>
        <stp>##V3_BDHV12</stp>
        <stp>912828FB1 Govt</stp>
        <stp>IDX_RATIO</stp>
        <stp>11/30/2007</stp>
        <stp>11/30/2007</stp>
        <stp>[Fixed Income  Prices 2004-2009.xlsx]TIPS!R423C32</stp>
        <tr r="AF423" s="1"/>
      </tp>
      <tp>
        <v>1.04748</v>
        <stp/>
        <stp>##V3_BDHV12</stp>
        <stp>912828EA4 Govt</stp>
        <stp>IDX_RATIO</stp>
        <stp>10/20/2006</stp>
        <stp>10/20/2006</stp>
        <stp>[Fixed Income  Prices 2004-2009.xlsx]TIPS!R334C72</stp>
        <tr r="BT334" s="1"/>
      </tp>
      <tp>
        <v>1.1243300000000001</v>
        <stp/>
        <stp>##V3_BDHV12</stp>
        <stp>912828AF7 Govt</stp>
        <stp>IDX_RATIO</stp>
        <stp>12/22/2006</stp>
        <stp>12/22/2006</stp>
        <stp>[Fixed Income  Prices 2004-2009.xlsx]TIPS!R633C44</stp>
        <tr r="AR633" s="1"/>
      </tp>
      <tp>
        <v>1.0493399999999999</v>
        <stp/>
        <stp>##V3_BDHV12</stp>
        <stp>912828FB1 Govt</stp>
        <stp>IDX_RATIO</stp>
        <stp>11/20/2007</stp>
        <stp>11/20/2007</stp>
        <stp>[Fixed Income  Prices 2004-2009.xlsx]TIPS!R415C32</stp>
        <tr r="AF415" s="1"/>
      </tp>
      <tp>
        <v>1.0481400000000001</v>
        <stp/>
        <stp>##V3_BDHV12</stp>
        <stp>912828EA4 Govt</stp>
        <stp>IDX_RATIO</stp>
        <stp>10/30/2006</stp>
        <stp>10/30/2006</stp>
        <stp>[Fixed Income  Prices 2004-2009.xlsx]TIPS!R340C72</stp>
        <tr r="BT340" s="1"/>
      </tp>
      <tp>
        <v>1.0424899999999999</v>
        <stp/>
        <stp>##V3_BDHV12</stp>
        <stp>912828DH0 Govt</stp>
        <stp>IDX_RATIO</stp>
        <stp>12/21/2005</stp>
        <stp>12/21/2005</stp>
        <stp>[Fixed Income  Prices 2004-2009.xlsx]TIPS!R247C68</stp>
        <tr r="BP247" s="1"/>
      </tp>
      <tp>
        <v>1.0282899999999999</v>
        <stp/>
        <stp>##V3_BDHV12</stp>
        <stp>912828GN4 Govt</stp>
        <stp>IDX_RATIO</stp>
        <stp>12/13/2007</stp>
        <stp>12/13/2007</stp>
        <stp>[Fixed Income  Prices 2004-2009.xlsx]TIPS!R172C40</stp>
        <tr r="AN172" s="1"/>
      </tp>
      <tp>
        <v>38911</v>
        <stp/>
        <stp>##V3_BDHV12</stp>
        <stp>912828FL9 GOVT</stp>
        <stp>PX_DIRTY_MID</stp>
        <stp>7/23/2004</stp>
        <stp>11/19/2009</stp>
        <stp>[Fixed Income  Prices 2004-2009.xlsx]TIPS!R5C78</stp>
        <stp>cols=2;rows=876</stp>
        <tr r="BZ5" s="1"/>
      </tp>
      <tp>
        <v>1.0013000000000001</v>
        <stp/>
        <stp>##V3_BDHV12</stp>
        <stp>912828LA6 Govt</stp>
        <stp>IDX_RATIO</stp>
        <stp>7/29/2009</stp>
        <stp>7/29/2009</stp>
        <stp>[Fixed Income  Prices 2004-2009.xlsx]TIPS!R21C104</stp>
        <tr r="CZ21" s="1"/>
      </tp>
      <tp>
        <v>1.0293099999999999</v>
        <stp/>
        <stp>##V3_BDHV12</stp>
        <stp>912828BW9 Govt</stp>
        <stp>IDX_RATIO</stp>
        <stp>12/10/2004</stp>
        <stp>12/10/2004</stp>
        <stp>[Fixed Income  Prices 2004-2009.xlsx]TIPS!R105C56</stp>
        <tr r="BD105" s="1"/>
      </tp>
      <tp>
        <v>1.0310600000000001</v>
        <stp/>
        <stp>##V3_BDHV12</stp>
        <stp>912828BW9 Govt</stp>
        <stp>IDX_RATIO</stp>
        <stp>12/20/2004</stp>
        <stp>12/20/2004</stp>
        <stp>[Fixed Income  Prices 2004-2009.xlsx]TIPS!R111C56</stp>
        <tr r="BD111" s="1"/>
      </tp>
      <tp>
        <v>1.0327999999999999</v>
        <stp/>
        <stp>##V3_BDHV12</stp>
        <stp>912828BW9 Govt</stp>
        <stp>IDX_RATIO</stp>
        <stp>12/30/2004</stp>
        <stp>12/30/2004</stp>
        <stp>[Fixed Income  Prices 2004-2009.xlsx]TIPS!R119C56</stp>
        <tr r="BD119" s="1"/>
      </tp>
      <tp>
        <v>1.0720099999999999</v>
        <stp/>
        <stp>##V3_BDHV12</stp>
        <stp>912828BW9 Govt</stp>
        <stp>IDX_RATIO</stp>
        <stp>11/22/2005</stp>
        <stp>11/22/2005</stp>
        <stp>[Fixed Income  Prices 2004-2009.xlsx]TIPS!R351C56</stp>
        <tr r="BD351" s="1"/>
      </tp>
      <tp>
        <v>1.04939</v>
        <stp/>
        <stp>##V3_BDHV12</stp>
        <stp>912828ET3 Govt</stp>
        <stp>IDX_RATIO</stp>
        <stp>11/20/2007</stp>
        <stp>11/20/2007</stp>
        <stp>[Fixed Income  Prices 2004-2009.xlsx]TIPS!R488C76</stp>
        <tr r="BX488" s="1"/>
      </tp>
      <tp>
        <v>1.0503499999999999</v>
        <stp/>
        <stp>##V3_BDHV12</stp>
        <stp>912828ET3 Govt</stp>
        <stp>IDX_RATIO</stp>
        <stp>11/30/2007</stp>
        <stp>11/30/2007</stp>
        <stp>[Fixed Income  Prices 2004-2009.xlsx]TIPS!R496C76</stp>
        <tr r="BX496" s="1"/>
      </tp>
      <tp>
        <v>1.0689599999999999</v>
        <stp/>
        <stp>##V3_BDHV12</stp>
        <stp>912828CZ1 Govt</stp>
        <stp>IDX_RATIO</stp>
        <stp>12/12/2006</stp>
        <stp>12/12/2006</stp>
        <stp>[Fixed Income  Prices 2004-2009.xlsx]TIPS!R556C24</stp>
        <tr r="X556" s="1"/>
      </tp>
      <tp>
        <v>1.0670900000000001</v>
        <stp/>
        <stp>##V3_BDHV12</stp>
        <stp>912828CZ1 Govt</stp>
        <stp>IDX_RATIO</stp>
        <stp>12/22/2006</stp>
        <stp>12/22/2006</stp>
        <stp>[Fixed Income  Prices 2004-2009.xlsx]TIPS!R564C24</stp>
        <tr r="X564" s="1"/>
      </tp>
      <tp>
        <v>1.0784899999999999</v>
        <stp/>
        <stp>##V3_BDHV12</stp>
        <stp>912828BD1 Govt</stp>
        <stp>IDX_RATIO</stp>
        <stp>11/22/2005</stp>
        <stp>11/22/2005</stp>
        <stp>[Fixed Income  Prices 2004-2009.xlsx]TIPS!R351C52</stp>
        <tr r="AZ351" s="1"/>
      </tp>
      <tp>
        <v>1.03904</v>
        <stp/>
        <stp>##V3_BDHV12</stp>
        <stp>912828BD1 Govt</stp>
        <stp>IDX_RATIO</stp>
        <stp>12/30/2004</stp>
        <stp>12/30/2004</stp>
        <stp>[Fixed Income  Prices 2004-2009.xlsx]TIPS!R119C52</stp>
        <tr r="AZ119" s="1"/>
      </tp>
      <tp>
        <v>1.0670299999999999</v>
        <stp/>
        <stp>##V3_BDHV12</stp>
        <stp>912828DH0 Govt</stp>
        <stp>IDX_RATIO</stp>
        <stp>10/20/2006</stp>
        <stp>10/20/2006</stp>
        <stp>[Fixed Income  Prices 2004-2009.xlsx]TIPS!R463C68</stp>
        <tr r="BP463" s="1"/>
      </tp>
      <tp>
        <v>1.06636</v>
        <stp/>
        <stp>##V3_BDHV12</stp>
        <stp>912828DH0 Govt</stp>
        <stp>IDX_RATIO</stp>
        <stp>10/10/2006</stp>
        <stp>10/10/2006</stp>
        <stp>[Fixed Income  Prices 2004-2009.xlsx]TIPS!R455C68</stp>
        <tr r="BP455" s="1"/>
      </tp>
      <tp>
        <v>1.0184800000000001</v>
        <stp/>
        <stp>##V3_BDHV12</stp>
        <stp>912828FB1 Govt</stp>
        <stp>IDX_RATIO</stp>
        <stp>12/22/2006</stp>
        <stp>12/22/2006</stp>
        <stp>[Fixed Income  Prices 2004-2009.xlsx]TIPS!R178C32</stp>
        <tr r="AF178" s="1"/>
      </tp>
      <tp>
        <v>1.0677099999999999</v>
        <stp/>
        <stp>##V3_BDHV12</stp>
        <stp>912828DH0 Govt</stp>
        <stp>IDX_RATIO</stp>
        <stp>10/30/2006</stp>
        <stp>10/30/2006</stp>
        <stp>[Fixed Income  Prices 2004-2009.xlsx]TIPS!R469C68</stp>
        <tr r="BP469" s="1"/>
      </tp>
      <tp>
        <v>1.03729</v>
        <stp/>
        <stp>##V3_BDHV12</stp>
        <stp>912828BD1 Govt</stp>
        <stp>IDX_RATIO</stp>
        <stp>12/20/2004</stp>
        <stp>12/20/2004</stp>
        <stp>[Fixed Income  Prices 2004-2009.xlsx]TIPS!R111C52</stp>
        <tr r="AZ111" s="1"/>
      </tp>
      <tp>
        <v>1.02027</v>
        <stp/>
        <stp>##V3_BDHV12</stp>
        <stp>912828FB1 Govt</stp>
        <stp>IDX_RATIO</stp>
        <stp>12/12/2006</stp>
        <stp>12/12/2006</stp>
        <stp>[Fixed Income  Prices 2004-2009.xlsx]TIPS!R170C32</stp>
        <tr r="AF170" s="1"/>
      </tp>
      <tp>
        <v>1.0927899999999999</v>
        <stp/>
        <stp>##V3_BDHV12</stp>
        <stp>912828DH0 Govt</stp>
        <stp>IDX_RATIO</stp>
        <stp>12/13/2007</stp>
        <stp>12/13/2007</stp>
        <stp>[Fixed Income  Prices 2004-2009.xlsx]TIPS!R762C68</stp>
        <tr r="BP762" s="1"/>
      </tp>
      <tp>
        <v>1.0355300000000001</v>
        <stp/>
        <stp>##V3_BDHV12</stp>
        <stp>912828BD1 Govt</stp>
        <stp>IDX_RATIO</stp>
        <stp>12/10/2004</stp>
        <stp>12/10/2004</stp>
        <stp>[Fixed Income  Prices 2004-2009.xlsx]TIPS!R105C52</stp>
        <tr r="AZ105" s="1"/>
      </tp>
      <tp>
        <v>1.07026</v>
        <stp/>
        <stp>##V3_BDHV12</stp>
        <stp>912828EA4 Govt</stp>
        <stp>IDX_RATIO</stp>
        <stp>10/11/2007</stp>
        <stp>10/11/2007</stp>
        <stp>[Fixed Income  Prices 2004-2009.xlsx]TIPS!R588C72</stp>
        <tr r="BT588" s="1"/>
      </tp>
      <tp>
        <v>1.05603</v>
        <stp/>
        <stp>##V3_BDHV12</stp>
        <stp>912828CP3 Govt</stp>
        <stp>IDX_RATIO</stp>
        <stp>12/21/2005</stp>
        <stp>12/21/2005</stp>
        <stp>[Fixed Income  Prices 2004-2009.xlsx]TIPS!R372C64</stp>
        <tr r="BL372" s="1"/>
      </tp>
      <tp>
        <v>1.0596000000000001</v>
        <stp/>
        <stp>##V3_BDHV12</stp>
        <stp>912828BW9 Govt</stp>
        <stp>IDX_RATIO</stp>
        <stp>10/13/2005</stp>
        <stp>10/13/2005</stp>
        <stp>[Fixed Income  Prices 2004-2009.xlsx]TIPS!R323C56</stp>
        <tr r="BD323" s="1"/>
      </tp>
      <tp>
        <v>1.0488599999999999</v>
        <stp/>
        <stp>##V3_BDHV12</stp>
        <stp>912828ET3 Govt</stp>
        <stp>IDX_RATIO</stp>
        <stp>10/11/2007</stp>
        <stp>10/11/2007</stp>
        <stp>[Fixed Income  Prices 2004-2009.xlsx]TIPS!R460C76</stp>
        <tr r="BX460" s="1"/>
      </tp>
      <tp>
        <v>1.0975699999999999</v>
        <stp/>
        <stp>##V3_BDHV12</stp>
        <stp>912828CZ1 Govt</stp>
        <stp>IDX_RATIO</stp>
        <stp>10/31/2007</stp>
        <stp>10/31/2007</stp>
        <stp>[Fixed Income  Prices 2004-2009.xlsx]TIPS!R787C24</stp>
        <tr r="X787" s="1"/>
      </tp>
      <tp>
        <v>1.04762</v>
        <stp/>
        <stp>##V3_BDHV12</stp>
        <stp>912828ET3 Govt</stp>
        <stp>IDX_RATIO</stp>
        <stp>10/31/2007</stp>
        <stp>10/31/2007</stp>
        <stp>[Fixed Income  Prices 2004-2009.xlsx]TIPS!R474C76</stp>
        <tr r="BX474" s="1"/>
      </tp>
      <tp>
        <v>1.09887</v>
        <stp/>
        <stp>##V3_BDHV12</stp>
        <stp>912828CZ1 Govt</stp>
        <stp>IDX_RATIO</stp>
        <stp>10/11/2007</stp>
        <stp>10/11/2007</stp>
        <stp>[Fixed Income  Prices 2004-2009.xlsx]TIPS!R773C24</stp>
        <tr r="X773" s="1"/>
      </tp>
      <tp>
        <v>1.0727599999999999</v>
        <stp/>
        <stp>##V3_BDHV12</stp>
        <stp>912828EA4 Govt</stp>
        <stp>IDX_RATIO</stp>
        <stp>12/13/2007</stp>
        <stp>12/13/2007</stp>
        <stp>[Fixed Income  Prices 2004-2009.xlsx]TIPS!R633C72</stp>
        <tr r="BT633" s="1"/>
      </tp>
      <tp>
        <v>1.0660000000000001</v>
        <stp/>
        <stp>##V3_BDHV12</stp>
        <stp>912828BD1 Govt</stp>
        <stp>IDX_RATIO</stp>
        <stp>10/13/2005</stp>
        <stp>10/13/2005</stp>
        <stp>[Fixed Income  Prices 2004-2009.xlsx]TIPS!R323C52</stp>
        <tr r="AZ323" s="1"/>
      </tp>
      <tp>
        <v>1.10711</v>
        <stp/>
        <stp>##V3_BDHV12</stp>
        <stp>912828AF7 Govt</stp>
        <stp>IDX_RATIO</stp>
        <stp>12/21/2005</stp>
        <stp>12/21/2005</stp>
        <stp>[Fixed Income  Prices 2004-2009.xlsx]TIPS!R372C44</stp>
        <tr r="AR372" s="1"/>
      </tp>
      <tp>
        <v>1.04881</v>
        <stp/>
        <stp>##V3_BDHV12</stp>
        <stp>912828FB1 Govt</stp>
        <stp>IDX_RATIO</stp>
        <stp>10/11/2007</stp>
        <stp>10/11/2007</stp>
        <stp>[Fixed Income  Prices 2004-2009.xlsx]TIPS!R387C32</stp>
        <tr r="AF387" s="1"/>
      </tp>
      <tp>
        <v>1.0643499999999999</v>
        <stp/>
        <stp>##V3_BDHV12</stp>
        <stp>912828DH0 Govt</stp>
        <stp>IDX_RATIO</stp>
        <stp>11/21/2006</stp>
        <stp>11/21/2006</stp>
        <stp>[Fixed Income  Prices 2004-2009.xlsx]TIPS!R485C68</stp>
        <tr r="BP485" s="1"/>
      </tp>
      <tp>
        <v>1.05084</v>
        <stp/>
        <stp>##V3_BDHV12</stp>
        <stp>912828CP3 Govt</stp>
        <stp>IDX_RATIO</stp>
        <stp>11/22/2005</stp>
        <stp>11/22/2005</stp>
        <stp>[Fixed Income  Prices 2004-2009.xlsx]TIPS!R351C64</stp>
        <tr r="BL351" s="1"/>
      </tp>
      <tp>
        <v>1.05132</v>
        <stp/>
        <stp>##V3_BDHV12</stp>
        <stp>912828ET3 Govt</stp>
        <stp>IDX_RATIO</stp>
        <stp>12/13/2007</stp>
        <stp>12/13/2007</stp>
        <stp>[Fixed Income  Prices 2004-2009.xlsx]TIPS!R505C76</stp>
        <tr r="BX505" s="1"/>
      </tp>
      <tp>
        <v>1.00898</v>
        <stp/>
        <stp>##V3_BDHV12</stp>
        <stp>912828CP3 Govt</stp>
        <stp>IDX_RATIO</stp>
        <stp>12/10/2004</stp>
        <stp>12/10/2004</stp>
        <stp>[Fixed Income  Prices 2004-2009.xlsx]TIPS!R105C64</stp>
        <tr r="BL105" s="1"/>
      </tp>
      <tp>
        <v>1.01241</v>
        <stp/>
        <stp>##V3_BDHV12</stp>
        <stp>912828CP3 Govt</stp>
        <stp>IDX_RATIO</stp>
        <stp>12/30/2004</stp>
        <stp>12/30/2004</stp>
        <stp>[Fixed Income  Prices 2004-2009.xlsx]TIPS!R119C64</stp>
        <tr r="BL119" s="1"/>
      </tp>
      <tp>
        <v>1.0106999999999999</v>
        <stp/>
        <stp>##V3_BDHV12</stp>
        <stp>912828CP3 Govt</stp>
        <stp>IDX_RATIO</stp>
        <stp>12/20/2004</stp>
        <stp>12/20/2004</stp>
        <stp>[Fixed Income  Prices 2004-2009.xlsx]TIPS!R111C64</stp>
        <tr r="BL111" s="1"/>
      </tp>
      <tp>
        <v>1.07548</v>
        <stp/>
        <stp>##V3_BDHV12</stp>
        <stp>912828CZ1 Govt</stp>
        <stp>IDX_RATIO</stp>
        <stp>10/20/2006</stp>
        <stp>10/20/2006</stp>
        <stp>[Fixed Income  Prices 2004-2009.xlsx]TIPS!R519C24</stp>
        <tr r="X519" s="1"/>
      </tp>
      <tp>
        <v>1.0748</v>
        <stp/>
        <stp>##V3_BDHV12</stp>
        <stp>912828CZ1 Govt</stp>
        <stp>IDX_RATIO</stp>
        <stp>10/10/2006</stp>
        <stp>10/10/2006</stp>
        <stp>[Fixed Income  Prices 2004-2009.xlsx]TIPS!R511C24</stp>
        <tr r="X511" s="1"/>
      </tp>
      <tp>
        <v>1.07616</v>
        <stp/>
        <stp>##V3_BDHV12</stp>
        <stp>912828CZ1 Govt</stp>
        <stp>IDX_RATIO</stp>
        <stp>10/30/2006</stp>
        <stp>10/30/2006</stp>
        <stp>[Fixed Income  Prices 2004-2009.xlsx]TIPS!R525C24</stp>
        <tr r="X525" s="1"/>
      </tp>
      <tp>
        <v>1.0271399999999999</v>
        <stp/>
        <stp>##V3_BDHV12</stp>
        <stp>912828FB1 Govt</stp>
        <stp>IDX_RATIO</stp>
        <stp>10/30/2006</stp>
        <stp>10/30/2006</stp>
        <stp>[Fixed Income  Prices 2004-2009.xlsx]TIPS!R139C32</stp>
        <tr r="AF139" s="1"/>
      </tp>
      <tp>
        <v>1.06138</v>
        <stp/>
        <stp>##V3_BDHV12</stp>
        <stp>912828AF7 Govt</stp>
        <stp>IDX_RATIO</stp>
        <stp>12/30/2004</stp>
        <stp>12/30/2004</stp>
        <stp>[Fixed Income  Prices 2004-2009.xlsx]TIPS!R119C44</stp>
        <tr r="AR119" s="1"/>
      </tp>
      <tp>
        <v>1.0707899999999999</v>
        <stp/>
        <stp>##V3_BDHV12</stp>
        <stp>912828EA4 Govt</stp>
        <stp>IDX_RATIO</stp>
        <stp>11/20/2007</stp>
        <stp>11/20/2007</stp>
        <stp>[Fixed Income  Prices 2004-2009.xlsx]TIPS!R616C72</stp>
        <tr r="BT616" s="1"/>
      </tp>
      <tp>
        <v>1.0889500000000001</v>
        <stp/>
        <stp>##V3_BDHV12</stp>
        <stp>912828DH0 Govt</stp>
        <stp>IDX_RATIO</stp>
        <stp>10/31/2007</stp>
        <stp>10/31/2007</stp>
        <stp>[Fixed Income  Prices 2004-2009.xlsx]TIPS!R731C68</stp>
        <tr r="BP731" s="1"/>
      </tp>
      <tp>
        <v>1.0902400000000001</v>
        <stp/>
        <stp>##V3_BDHV12</stp>
        <stp>912828DH0 Govt</stp>
        <stp>IDX_RATIO</stp>
        <stp>10/11/2007</stp>
        <stp>10/11/2007</stp>
        <stp>[Fixed Income  Prices 2004-2009.xlsx]TIPS!R717C68</stp>
        <tr r="BP717" s="1"/>
      </tp>
      <tp>
        <v>1.0264899999999999</v>
        <stp/>
        <stp>##V3_BDHV12</stp>
        <stp>912828FB1 Govt</stp>
        <stp>IDX_RATIO</stp>
        <stp>10/20/2006</stp>
        <stp>10/20/2006</stp>
        <stp>[Fixed Income  Prices 2004-2009.xlsx]TIPS!R133C32</stp>
        <tr r="AF133" s="1"/>
      </tp>
      <tp>
        <v>1.05958</v>
        <stp/>
        <stp>##V3_BDHV12</stp>
        <stp>912828AF7 Govt</stp>
        <stp>IDX_RATIO</stp>
        <stp>12/20/2004</stp>
        <stp>12/20/2004</stp>
        <stp>[Fixed Income  Prices 2004-2009.xlsx]TIPS!R111C44</stp>
        <tr r="AR111" s="1"/>
      </tp>
      <tp>
        <v>1.07178</v>
        <stp/>
        <stp>##V3_BDHV12</stp>
        <stp>912828EA4 Govt</stp>
        <stp>IDX_RATIO</stp>
        <stp>11/30/2007</stp>
        <stp>11/30/2007</stp>
        <stp>[Fixed Income  Prices 2004-2009.xlsx]TIPS!R624C72</stp>
        <tr r="BT624" s="1"/>
      </tp>
      <tp>
        <v>1.05779</v>
        <stp/>
        <stp>##V3_BDHV12</stp>
        <stp>912828AF7 Govt</stp>
        <stp>IDX_RATIO</stp>
        <stp>12/10/2004</stp>
        <stp>12/10/2004</stp>
        <stp>[Fixed Income  Prices 2004-2009.xlsx]TIPS!R105C44</stp>
        <tr r="AR105" s="1"/>
      </tp>
      <tp>
        <v>1.0258400000000001</v>
        <stp/>
        <stp>##V3_BDHV12</stp>
        <stp>912828FB1 Govt</stp>
        <stp>IDX_RATIO</stp>
        <stp>10/10/2006</stp>
        <stp>10/10/2006</stp>
        <stp>[Fixed Income  Prices 2004-2009.xlsx]TIPS!R125C32</stp>
        <tr r="AF125" s="1"/>
      </tp>
      <tp>
        <v>1.1016699999999999</v>
        <stp/>
        <stp>##V3_BDHV12</stp>
        <stp>912828AF7 Govt</stp>
        <stp>IDX_RATIO</stp>
        <stp>11/22/2005</stp>
        <stp>11/22/2005</stp>
        <stp>[Fixed Income  Prices 2004-2009.xlsx]TIPS!R351C44</stp>
        <tr r="AR351" s="1"/>
      </tp>
      <tp>
        <v>1.0772999999999999</v>
        <stp/>
        <stp>##V3_BDHV12</stp>
        <stp>912828BW9 Govt</stp>
        <stp>IDX_RATIO</stp>
        <stp>12/21/2005</stp>
        <stp>12/21/2005</stp>
        <stp>[Fixed Income  Prices 2004-2009.xlsx]TIPS!R372C56</stp>
        <tr r="BD372" s="1"/>
      </tp>
      <tp>
        <v>1.03868</v>
        <stp/>
        <stp>##V3_BDHV12</stp>
        <stp>912828CP3 Govt</stp>
        <stp>IDX_RATIO</stp>
        <stp>10/13/2005</stp>
        <stp>10/13/2005</stp>
        <stp>[Fixed Income  Prices 2004-2009.xlsx]TIPS!R323C64</stp>
        <tr r="BL323" s="1"/>
      </tp>
      <tp>
        <v>1.0727800000000001</v>
        <stp/>
        <stp>##V3_BDHV12</stp>
        <stp>912828CZ1 Govt</stp>
        <stp>IDX_RATIO</stp>
        <stp>11/21/2006</stp>
        <stp>11/21/2006</stp>
        <stp>[Fixed Income  Prices 2004-2009.xlsx]TIPS!R541C24</stp>
        <tr r="X541" s="1"/>
      </tp>
      <tp>
        <v>1.0689899999999999</v>
        <stp/>
        <stp>##V3_BDHV12</stp>
        <stp>912828EA4 Govt</stp>
        <stp>IDX_RATIO</stp>
        <stp>10/31/2007</stp>
        <stp>10/31/2007</stp>
        <stp>[Fixed Income  Prices 2004-2009.xlsx]TIPS!R602C72</stp>
        <tr r="BT602" s="1"/>
      </tp>
      <tp>
        <v>1.0605599999999999</v>
        <stp/>
        <stp>##V3_BDHV12</stp>
        <stp>912828DH0 Govt</stp>
        <stp>IDX_RATIO</stp>
        <stp>12/12/2006</stp>
        <stp>12/12/2006</stp>
        <stp>[Fixed Income  Prices 2004-2009.xlsx]TIPS!R500C68</stp>
        <tr r="BP500" s="1"/>
      </tp>
      <tp>
        <v>1.0889199999999999</v>
        <stp/>
        <stp>##V3_BDHV12</stp>
        <stp>912828AF7 Govt</stp>
        <stp>IDX_RATIO</stp>
        <stp>10/13/2005</stp>
        <stp>10/13/2005</stp>
        <stp>[Fixed Income  Prices 2004-2009.xlsx]TIPS!R323C44</stp>
        <tr r="AR323" s="1"/>
      </tp>
      <tp>
        <v>1.05871</v>
        <stp/>
        <stp>##V3_BDHV12</stp>
        <stp>912828DH0 Govt</stp>
        <stp>IDX_RATIO</stp>
        <stp>12/22/2006</stp>
        <stp>12/22/2006</stp>
        <stp>[Fixed Income  Prices 2004-2009.xlsx]TIPS!R508C68</stp>
        <tr r="BP508" s="1"/>
      </tp>
      <tp>
        <v>1.0838099999999999</v>
        <stp/>
        <stp>##V3_BDHV12</stp>
        <stp>912828BD1 Govt</stp>
        <stp>IDX_RATIO</stp>
        <stp>12/21/2005</stp>
        <stp>12/21/2005</stp>
        <stp>[Fixed Income  Prices 2004-2009.xlsx]TIPS!R372C52</stp>
        <tr r="AZ372" s="1"/>
      </tp>
      <tp>
        <v>1.09178</v>
        <stp/>
        <stp>##V3_BDHV12</stp>
        <stp>912828DH0 Govt</stp>
        <stp>IDX_RATIO</stp>
        <stp>11/30/2007</stp>
        <stp>11/30/2007</stp>
        <stp>[Fixed Income  Prices 2004-2009.xlsx]TIPS!R753C68</stp>
        <tr r="BP753" s="1"/>
      </tp>
      <tp>
        <v>1.0907800000000001</v>
        <stp/>
        <stp>##V3_BDHV12</stp>
        <stp>912828DH0 Govt</stp>
        <stp>IDX_RATIO</stp>
        <stp>11/20/2007</stp>
        <stp>11/20/2007</stp>
        <stp>[Fixed Income  Prices 2004-2009.xlsx]TIPS!R745C68</stp>
        <tr r="BP745" s="1"/>
      </tp>
      <tp>
        <v>1.0239100000000001</v>
        <stp/>
        <stp>##V3_BDHV12</stp>
        <stp>912828FB1 Govt</stp>
        <stp>IDX_RATIO</stp>
        <stp>11/21/2006</stp>
        <stp>11/21/2006</stp>
        <stp>[Fixed Income  Prices 2004-2009.xlsx]TIPS!R155C32</stp>
        <tr r="AF155" s="1"/>
      </tp>
      <tp>
        <v>1.10144</v>
        <stp/>
        <stp>##V3_BDHV12</stp>
        <stp>912828CZ1 Govt</stp>
        <stp>IDX_RATIO</stp>
        <stp>12/13/2007</stp>
        <stp>12/13/2007</stp>
        <stp>[Fixed Income  Prices 2004-2009.xlsx]TIPS!R818C24</stp>
        <tr r="X818" s="1"/>
      </tp>
      <tp>
        <v>1.0005599999999999</v>
        <stp/>
        <stp>##V3_BDHV12</stp>
        <stp>912828LA6 Govt</stp>
        <stp>IDX_RATIO</stp>
        <stp>7/21/2009</stp>
        <stp>7/21/2009</stp>
        <stp>[Fixed Income  Prices 2004-2009.xlsx]TIPS!R15C104</stp>
        <tr r="CZ15" s="1"/>
      </tp>
      <tp>
        <v>1.00047</v>
        <stp/>
        <stp>##V3_BDHV12</stp>
        <stp>912828LA6 Govt</stp>
        <stp>IDX_RATIO</stp>
        <stp>7/20/2009</stp>
        <stp>7/20/2009</stp>
        <stp>[Fixed Income  Prices 2004-2009.xlsx]TIPS!R14C104</stp>
        <tr r="CZ14" s="1"/>
      </tp>
      <tp>
        <v>1.00074</v>
        <stp/>
        <stp>##V3_BDHV12</stp>
        <stp>912828LA6 Govt</stp>
        <stp>IDX_RATIO</stp>
        <stp>7/23/2009</stp>
        <stp>7/23/2009</stp>
        <stp>[Fixed Income  Prices 2004-2009.xlsx]TIPS!R17C104</stp>
        <tr r="CZ17" s="1"/>
      </tp>
      <tp>
        <v>1.0994200000000001</v>
        <stp/>
        <stp>##V3_BDHV12</stp>
        <stp>912828CZ1 Govt</stp>
        <stp>IDX_RATIO</stp>
        <stp>11/20/2007</stp>
        <stp>11/20/2007</stp>
        <stp>[Fixed Income  Prices 2004-2009.xlsx]TIPS!R801C24</stp>
        <tr r="X801" s="1"/>
      </tp>
      <tp>
        <v>1.10043</v>
        <stp/>
        <stp>##V3_BDHV12</stp>
        <stp>912828CZ1 Govt</stp>
        <stp>IDX_RATIO</stp>
        <stp>11/30/2007</stp>
        <stp>11/30/2007</stp>
        <stp>[Fixed Income  Prices 2004-2009.xlsx]TIPS!R809C24</stp>
        <tr r="X809" s="1"/>
      </tp>
      <tp>
        <v>1.00065</v>
        <stp/>
        <stp>##V3_BDHV12</stp>
        <stp>912828LA6 Govt</stp>
        <stp>IDX_RATIO</stp>
        <stp>7/22/2009</stp>
        <stp>7/22/2009</stp>
        <stp>[Fixed Income  Prices 2004-2009.xlsx]TIPS!R16C104</stp>
        <tr r="CZ16" s="1"/>
      </tp>
      <tp>
        <v>1.00586</v>
        <stp/>
        <stp>##V3_BDHV12</stp>
        <stp>912828GX2 Govt</stp>
        <stp>IDX_RATIO</stp>
        <stp>11/30/2007</stp>
        <stp>11/30/2007</stp>
        <stp>[Fixed Income  Prices 2004-2009.xlsx]TIPS!R106C88</stp>
        <tr r="CJ106" s="1"/>
      </tp>
      <tp>
        <v>1.1266499999999999</v>
        <stp/>
        <stp>##V3_BDHV12</stp>
        <stp>912828BW9 Govt</stp>
        <stp>IDX_RATIO</stp>
        <stp>10/11/2007</stp>
        <stp>10/11/2007</stp>
        <stp>[Fixed Income  Prices 2004-2009.xlsx]TIPS!R842C56</stp>
        <tr r="BD842" s="1"/>
      </tp>
      <tp>
        <v>1.1253199999999999</v>
        <stp/>
        <stp>##V3_BDHV12</stp>
        <stp>912828BW9 Govt</stp>
        <stp>IDX_RATIO</stp>
        <stp>10/31/2007</stp>
        <stp>10/31/2007</stp>
        <stp>[Fixed Income  Prices 2004-2009.xlsx]TIPS!R856C56</stp>
        <tr r="BD856" s="1"/>
      </tp>
      <tp>
        <v>1.1069800000000001</v>
        <stp/>
        <stp>##V3_BDHV12</stp>
        <stp>912828CP3 Govt</stp>
        <stp>IDX_RATIO</stp>
        <stp>12/13/2007</stp>
        <stp>12/13/2007</stp>
        <stp>[Fixed Income  Prices 2004-2009.xlsx]TIPS!R887C64</stp>
        <tr r="BL887" s="1"/>
      </tp>
      <tp>
        <v>1.1321099999999999</v>
        <stp/>
        <stp>##V3_BDHV12</stp>
        <stp>912828BD1 Govt</stp>
        <stp>IDX_RATIO</stp>
        <stp>10/31/2007</stp>
        <stp>10/31/2007</stp>
        <stp>[Fixed Income  Prices 2004-2009.xlsx]TIPS!R856C52</stp>
        <tr r="AZ856" s="1"/>
      </tp>
      <tp>
        <v>1.1334599999999999</v>
        <stp/>
        <stp>##V3_BDHV12</stp>
        <stp>912828BD1 Govt</stp>
        <stp>IDX_RATIO</stp>
        <stp>10/11/2007</stp>
        <stp>10/11/2007</stp>
        <stp>[Fixed Income  Prices 2004-2009.xlsx]TIPS!R842C52</stp>
        <tr r="AZ842" s="1"/>
      </tp>
      <tp>
        <v>1.0347</v>
        <stp/>
        <stp>##V3_BDHV12</stp>
        <stp>912828GD6 Govt</stp>
        <stp>IDX_RATIO</stp>
        <stp>12/13/2007</stp>
        <stp>12/13/2007</stp>
        <stp>[Fixed Income  Prices 2004-2009.xlsx]TIPS!R245C84</stp>
        <tr r="CF245" s="1"/>
      </tp>
      <tp>
        <v>1.0332300000000001</v>
        <stp/>
        <stp>##V3_BDHV12</stp>
        <stp>912828FL9 Govt</stp>
        <stp>IDX_RATIO</stp>
        <stp>12/13/2007</stp>
        <stp>12/13/2007</stp>
        <stp>[Fixed Income  Prices 2004-2009.xlsx]TIPS!R375C80</stp>
        <tr r="CB375" s="1"/>
      </tp>
      <tp>
        <v>1.1605300000000001</v>
        <stp/>
        <stp>##V3_BDHV12</stp>
        <stp>912828AF7 Govt</stp>
        <stp>IDX_RATIO</stp>
        <stp>12/13/2007</stp>
        <stp>12/13/2007</stp>
        <stp>[Fixed Income  Prices 2004-2009.xlsx]TIPS!R887C44</stp>
        <tr r="AR887" s="1"/>
      </tp>
      <tp>
        <v>1.12721</v>
        <stp/>
        <stp>##V3_BDHV12</stp>
        <stp>912828BW9 Govt</stp>
        <stp>IDX_RATIO</stp>
        <stp>11/20/2007</stp>
        <stp>11/20/2007</stp>
        <stp>[Fixed Income  Prices 2004-2009.xlsx]TIPS!R870C56</stp>
        <tr r="BD870" s="1"/>
      </tp>
      <tp>
        <v>1.12825</v>
        <stp/>
        <stp>##V3_BDHV12</stp>
        <stp>912828BW9 Govt</stp>
        <stp>IDX_RATIO</stp>
        <stp>11/30/2007</stp>
        <stp>11/30/2007</stp>
        <stp>[Fixed Income  Prices 2004-2009.xlsx]TIPS!R878C56</stp>
        <tr r="BD878" s="1"/>
      </tp>
      <tp>
        <v>1.13506</v>
        <stp/>
        <stp>##V3_BDHV12</stp>
        <stp>912828BD1 Govt</stp>
        <stp>IDX_RATIO</stp>
        <stp>11/30/2007</stp>
        <stp>11/30/2007</stp>
        <stp>[Fixed Income  Prices 2004-2009.xlsx]TIPS!R878C52</stp>
        <tr r="AZ878" s="1"/>
      </tp>
      <tp>
        <v>1.13402</v>
        <stp/>
        <stp>##V3_BDHV12</stp>
        <stp>912828BD1 Govt</stp>
        <stp>IDX_RATIO</stp>
        <stp>11/20/2007</stp>
        <stp>11/20/2007</stp>
        <stp>[Fixed Income  Prices 2004-2009.xlsx]TIPS!R870C52</stp>
        <tr r="AZ870" s="1"/>
      </tp>
      <tp>
        <v>1.00084</v>
        <stp/>
        <stp>##V3_BDHV12</stp>
        <stp>912828LA6 Govt</stp>
        <stp>IDX_RATIO</stp>
        <stp>7/24/2009</stp>
        <stp>7/24/2009</stp>
        <stp>[Fixed Income  Prices 2004-2009.xlsx]TIPS!R18C104</stp>
        <tr r="CZ18" s="1"/>
      </tp>
      <tp>
        <v>1.1044</v>
        <stp/>
        <stp>##V3_BDHV12</stp>
        <stp>912828CP3 Govt</stp>
        <stp>IDX_RATIO</stp>
        <stp>10/11/2007</stp>
        <stp>10/11/2007</stp>
        <stp>[Fixed Income  Prices 2004-2009.xlsx]TIPS!R842C64</stp>
        <tr r="BL842" s="1"/>
      </tp>
      <tp>
        <v>1.1030899999999999</v>
        <stp/>
        <stp>##V3_BDHV12</stp>
        <stp>912828CP3 Govt</stp>
        <stp>IDX_RATIO</stp>
        <stp>10/31/2007</stp>
        <stp>10/31/2007</stp>
        <stp>[Fixed Income  Prices 2004-2009.xlsx]TIPS!R856C64</stp>
        <tr r="BL856" s="1"/>
      </tp>
      <tp>
        <v>1.1292800000000001</v>
        <stp/>
        <stp>##V3_BDHV12</stp>
        <stp>912828BW9 Govt</stp>
        <stp>IDX_RATIO</stp>
        <stp>12/13/2007</stp>
        <stp>12/13/2007</stp>
        <stp>[Fixed Income  Prices 2004-2009.xlsx]TIPS!R887C56</stp>
        <tr r="BD887" s="1"/>
      </tp>
      <tp>
        <v>1.0322899999999999</v>
        <stp/>
        <stp>##V3_BDHV12</stp>
        <stp>912828GD6 Govt</stp>
        <stp>IDX_RATIO</stp>
        <stp>10/11/2007</stp>
        <stp>10/11/2007</stp>
        <stp>[Fixed Income  Prices 2004-2009.xlsx]TIPS!R200C84</stp>
        <tr r="CF200" s="1"/>
      </tp>
      <tp>
        <v>1.0310699999999999</v>
        <stp/>
        <stp>##V3_BDHV12</stp>
        <stp>912828GD6 Govt</stp>
        <stp>IDX_RATIO</stp>
        <stp>10/31/2007</stp>
        <stp>10/31/2007</stp>
        <stp>[Fixed Income  Prices 2004-2009.xlsx]TIPS!R214C84</stp>
        <tr r="CF214" s="1"/>
      </tp>
      <tp>
        <v>1.15645</v>
        <stp/>
        <stp>##V3_BDHV12</stp>
        <stp>912828AF7 Govt</stp>
        <stp>IDX_RATIO</stp>
        <stp>10/31/2007</stp>
        <stp>10/31/2007</stp>
        <stp>[Fixed Income  Prices 2004-2009.xlsx]TIPS!R856C44</stp>
        <tr r="AR856" s="1"/>
      </tp>
      <tp>
        <v>1.1578200000000001</v>
        <stp/>
        <stp>##V3_BDHV12</stp>
        <stp>912828AF7 Govt</stp>
        <stp>IDX_RATIO</stp>
        <stp>10/11/2007</stp>
        <stp>10/11/2007</stp>
        <stp>[Fixed Income  Prices 2004-2009.xlsx]TIPS!R842C44</stp>
        <tr r="AR842" s="1"/>
      </tp>
      <tp>
        <v>1.0296000000000001</v>
        <stp/>
        <stp>##V3_BDHV12</stp>
        <stp>912828FL9 Govt</stp>
        <stp>IDX_RATIO</stp>
        <stp>10/31/2007</stp>
        <stp>10/31/2007</stp>
        <stp>[Fixed Income  Prices 2004-2009.xlsx]TIPS!R344C80</stp>
        <tr r="CB344" s="1"/>
      </tp>
      <tp>
        <v>1.0308200000000001</v>
        <stp/>
        <stp>##V3_BDHV12</stp>
        <stp>912828FL9 Govt</stp>
        <stp>IDX_RATIO</stp>
        <stp>10/11/2007</stp>
        <stp>10/11/2007</stp>
        <stp>[Fixed Income  Prices 2004-2009.xlsx]TIPS!R330C80</stp>
        <tr r="CB330" s="1"/>
      </tp>
      <tp>
        <v>1.13611</v>
        <stp/>
        <stp>##V3_BDHV12</stp>
        <stp>912828BD1 Govt</stp>
        <stp>IDX_RATIO</stp>
        <stp>12/13/2007</stp>
        <stp>12/13/2007</stp>
        <stp>[Fixed Income  Prices 2004-2009.xlsx]TIPS!R887C52</stp>
        <tr r="AZ887" s="1"/>
      </tp>
      <tp>
        <v>1.00112</v>
        <stp/>
        <stp>##V3_BDHV12</stp>
        <stp>912828LA6 Govt</stp>
        <stp>IDX_RATIO</stp>
        <stp>7/27/2009</stp>
        <stp>7/27/2009</stp>
        <stp>[Fixed Income  Prices 2004-2009.xlsx]TIPS!R19C104</stp>
        <tr r="CZ19" s="1"/>
      </tp>
      <tp>
        <v>1.1059699999999999</v>
        <stp/>
        <stp>##V3_BDHV12</stp>
        <stp>912828CP3 Govt</stp>
        <stp>IDX_RATIO</stp>
        <stp>11/30/2007</stp>
        <stp>11/30/2007</stp>
        <stp>[Fixed Income  Prices 2004-2009.xlsx]TIPS!R878C64</stp>
        <tr r="BL878" s="1"/>
      </tp>
      <tp>
        <v>1.0067900000000001</v>
        <stp/>
        <stp>##V3_BDHV12</stp>
        <stp>912828GX2 Govt</stp>
        <stp>IDX_RATIO</stp>
        <stp>12/13/2007</stp>
        <stp>12/13/2007</stp>
        <stp>[Fixed Income  Prices 2004-2009.xlsx]TIPS!R115C88</stp>
        <tr r="CJ115" s="1"/>
      </tp>
      <tp>
        <v>1.1049500000000001</v>
        <stp/>
        <stp>##V3_BDHV12</stp>
        <stp>912828CP3 Govt</stp>
        <stp>IDX_RATIO</stp>
        <stp>11/20/2007</stp>
        <stp>11/20/2007</stp>
        <stp>[Fixed Income  Prices 2004-2009.xlsx]TIPS!R870C64</stp>
        <tr r="BL870" s="1"/>
      </tp>
      <tp>
        <v>1.0327999999999999</v>
        <stp/>
        <stp>##V3_BDHV12</stp>
        <stp>912828GD6 Govt</stp>
        <stp>IDX_RATIO</stp>
        <stp>11/20/2007</stp>
        <stp>11/20/2007</stp>
        <stp>[Fixed Income  Prices 2004-2009.xlsx]TIPS!R228C84</stp>
        <tr r="CF228" s="1"/>
      </tp>
      <tp>
        <v>1.0337499999999999</v>
        <stp/>
        <stp>##V3_BDHV12</stp>
        <stp>912828GD6 Govt</stp>
        <stp>IDX_RATIO</stp>
        <stp>11/30/2007</stp>
        <stp>11/30/2007</stp>
        <stp>[Fixed Income  Prices 2004-2009.xlsx]TIPS!R236C84</stp>
        <tr r="CF236" s="1"/>
      </tp>
      <tp>
        <v>1.1594599999999999</v>
        <stp/>
        <stp>##V3_BDHV12</stp>
        <stp>912828AF7 Govt</stp>
        <stp>IDX_RATIO</stp>
        <stp>11/30/2007</stp>
        <stp>11/30/2007</stp>
        <stp>[Fixed Income  Prices 2004-2009.xlsx]TIPS!R878C44</stp>
        <tr r="AR878" s="1"/>
      </tp>
      <tp>
        <v>1.1584000000000001</v>
        <stp/>
        <stp>##V3_BDHV12</stp>
        <stp>912828AF7 Govt</stp>
        <stp>IDX_RATIO</stp>
        <stp>11/20/2007</stp>
        <stp>11/20/2007</stp>
        <stp>[Fixed Income  Prices 2004-2009.xlsx]TIPS!R870C44</stp>
        <tr r="AR870" s="1"/>
      </tp>
      <tp>
        <v>1.0322800000000001</v>
        <stp/>
        <stp>##V3_BDHV12</stp>
        <stp>912828FL9 Govt</stp>
        <stp>IDX_RATIO</stp>
        <stp>11/30/2007</stp>
        <stp>11/30/2007</stp>
        <stp>[Fixed Income  Prices 2004-2009.xlsx]TIPS!R366C80</stp>
        <tr r="CB366" s="1"/>
      </tp>
      <tp>
        <v>1.0313399999999999</v>
        <stp/>
        <stp>##V3_BDHV12</stp>
        <stp>912828FL9 Govt</stp>
        <stp>IDX_RATIO</stp>
        <stp>11/20/2007</stp>
        <stp>11/20/2007</stp>
        <stp>[Fixed Income  Prices 2004-2009.xlsx]TIPS!R358C80</stp>
        <tr r="CB358" s="1"/>
      </tp>
      <tp>
        <v>1.00101</v>
        <stp/>
        <stp>##V3_BDHV12</stp>
        <stp>912828FL9 Govt</stp>
        <stp>IDX_RATIO</stp>
        <stp>12/22/2006</stp>
        <stp>12/22/2006</stp>
        <stp>[Fixed Income  Prices 2004-2009.xlsx]TIPS!R121C80</stp>
        <tr r="CB121" s="1"/>
      </tp>
      <tp>
        <v>1.0027600000000001</v>
        <stp/>
        <stp>##V3_BDHV12</stp>
        <stp>912828FL9 Govt</stp>
        <stp>IDX_RATIO</stp>
        <stp>12/12/2006</stp>
        <stp>12/12/2006</stp>
        <stp>[Fixed Income  Prices 2004-2009.xlsx]TIPS!R113C80</stp>
        <tr r="CB113" s="1"/>
      </tp>
      <tp>
        <v>1.14568</v>
        <stp/>
        <stp>##V3_BDHV12</stp>
        <stp>912828BW9 Govt</stp>
        <stp>IDX_RATIO</stp>
        <stp>5/1/2008</stp>
        <stp>5/1/2008</stp>
        <stp>[Fixed Income  Prices 2004-2009.xlsx]TIPS!R987C56</stp>
        <tr r="BD987" s="1"/>
      </tp>
      <tp>
        <v>1.0262100000000001</v>
        <stp/>
        <stp>##V3_BDHV12</stp>
        <stp>912828CZ1 Govt</stp>
        <stp>IDX_RATIO</stp>
        <stp>8/4/2005</stp>
        <stp>8/4/2005</stp>
        <stp>[Fixed Income  Prices 2004-2009.xlsx]TIPS!R204C24</stp>
        <tr r="X204" s="1"/>
      </tp>
      <tp>
        <v>1.0262199999999999</v>
        <stp/>
        <stp>##V3_BDHV12</stp>
        <stp>912828CZ1 Govt</stp>
        <stp>IDX_RATIO</stp>
        <stp>8/5/2005</stp>
        <stp>8/5/2005</stp>
        <stp>[Fixed Income  Prices 2004-2009.xlsx]TIPS!R205C24</stp>
        <tr r="X205" s="1"/>
      </tp>
      <tp>
        <v>1.14601</v>
        <stp/>
        <stp>##V3_BDHV12</stp>
        <stp>912828BW9 Govt</stp>
        <stp>IDX_RATIO</stp>
        <stp>5/2/2008</stp>
        <stp>5/2/2008</stp>
        <stp>[Fixed Income  Prices 2004-2009.xlsx]TIPS!R988C56</stp>
        <tr r="BD988" s="1"/>
      </tp>
      <tp>
        <v>1.02617</v>
        <stp/>
        <stp>##V3_BDHV12</stp>
        <stp>912828CZ1 Govt</stp>
        <stp>IDX_RATIO</stp>
        <stp>8/2/2005</stp>
        <stp>8/2/2005</stp>
        <stp>[Fixed Income  Prices 2004-2009.xlsx]TIPS!R202C24</stp>
        <tr r="X202" s="1"/>
      </tp>
      <tp>
        <v>1.14697</v>
        <stp/>
        <stp>##V3_BDHV12</stp>
        <stp>912828BW9 Govt</stp>
        <stp>IDX_RATIO</stp>
        <stp>5/5/2008</stp>
        <stp>5/5/2008</stp>
        <stp>[Fixed Income  Prices 2004-2009.xlsx]TIPS!R989C56</stp>
        <tr r="BD989" s="1"/>
      </tp>
      <tp>
        <v>1.0261899999999999</v>
        <stp/>
        <stp>##V3_BDHV12</stp>
        <stp>912828CZ1 Govt</stp>
        <stp>IDX_RATIO</stp>
        <stp>8/3/2005</stp>
        <stp>8/3/2005</stp>
        <stp>[Fixed Income  Prices 2004-2009.xlsx]TIPS!R203C24</stp>
        <tr r="X203" s="1"/>
      </tp>
      <tp>
        <v>1.1472899999999999</v>
        <stp/>
        <stp>##V3_BDHV12</stp>
        <stp>912828BW9 Govt</stp>
        <stp>IDX_RATIO</stp>
        <stp>5/6/2008</stp>
        <stp>5/6/2008</stp>
        <stp>[Fixed Income  Prices 2004-2009.xlsx]TIPS!R990C56</stp>
        <tr r="BD990" s="1"/>
      </tp>
      <tp>
        <v>1.0261499999999999</v>
        <stp/>
        <stp>##V3_BDHV12</stp>
        <stp>912828CZ1 Govt</stp>
        <stp>IDX_RATIO</stp>
        <stp>8/1/2005</stp>
        <stp>8/1/2005</stp>
        <stp>[Fixed Income  Prices 2004-2009.xlsx]TIPS!R201C24</stp>
        <tr r="X201" s="1"/>
      </tp>
      <tp>
        <v>1.14761</v>
        <stp/>
        <stp>##V3_BDHV12</stp>
        <stp>912828BW9 Govt</stp>
        <stp>IDX_RATIO</stp>
        <stp>5/7/2008</stp>
        <stp>5/7/2008</stp>
        <stp>[Fixed Income  Prices 2004-2009.xlsx]TIPS!R991C56</stp>
        <tr r="BD991" s="1"/>
      </tp>
      <tp>
        <v>1.1479300000000001</v>
        <stp/>
        <stp>##V3_BDHV12</stp>
        <stp>912828BW9 Govt</stp>
        <stp>IDX_RATIO</stp>
        <stp>5/8/2008</stp>
        <stp>5/8/2008</stp>
        <stp>[Fixed Income  Prices 2004-2009.xlsx]TIPS!R992C56</stp>
        <tr r="BD992" s="1"/>
      </tp>
      <tp>
        <v>1.14825</v>
        <stp/>
        <stp>##V3_BDHV12</stp>
        <stp>912828BW9 Govt</stp>
        <stp>IDX_RATIO</stp>
        <stp>5/9/2008</stp>
        <stp>5/9/2008</stp>
        <stp>[Fixed Income  Prices 2004-2009.xlsx]TIPS!R993C56</stp>
        <tr r="BD993" s="1"/>
      </tp>
      <tp>
        <v>1.02627</v>
        <stp/>
        <stp>##V3_BDHV12</stp>
        <stp>912828CZ1 Govt</stp>
        <stp>IDX_RATIO</stp>
        <stp>8/8/2005</stp>
        <stp>8/8/2005</stp>
        <stp>[Fixed Income  Prices 2004-2009.xlsx]TIPS!R206C24</stp>
        <tr r="X206" s="1"/>
      </tp>
      <tp>
        <v>1.0262899999999999</v>
        <stp/>
        <stp>##V3_BDHV12</stp>
        <stp>912828CZ1 Govt</stp>
        <stp>IDX_RATIO</stp>
        <stp>8/9/2005</stp>
        <stp>8/9/2005</stp>
        <stp>[Fixed Income  Prices 2004-2009.xlsx]TIPS!R207C24</stp>
        <tr r="X207" s="1"/>
      </tp>
      <tp>
        <v>1.15422</v>
        <stp/>
        <stp>##V3_BDHV12</stp>
        <stp>912828BD1 Govt</stp>
        <stp>IDX_RATIO</stp>
        <stp>5/6/2008</stp>
        <stp>5/6/2008</stp>
        <stp>[Fixed Income  Prices 2004-2009.xlsx]TIPS!R989C52</stp>
        <tr r="AZ989" s="1"/>
      </tp>
      <tp>
        <v>1.1545399999999999</v>
        <stp/>
        <stp>##V3_BDHV12</stp>
        <stp>912828BD1 Govt</stp>
        <stp>IDX_RATIO</stp>
        <stp>5/7/2008</stp>
        <stp>5/7/2008</stp>
        <stp>[Fixed Income  Prices 2004-2009.xlsx]TIPS!R990C52</stp>
        <tr r="AZ990" s="1"/>
      </tp>
      <tp>
        <v>1.1538999999999999</v>
        <stp/>
        <stp>##V3_BDHV12</stp>
        <stp>912828BD1 Govt</stp>
        <stp>IDX_RATIO</stp>
        <stp>5/5/2008</stp>
        <stp>5/5/2008</stp>
        <stp>[Fixed Income  Prices 2004-2009.xlsx]TIPS!R988C52</stp>
        <tr r="AZ988" s="1"/>
      </tp>
      <tp>
        <v>1.15293</v>
        <stp/>
        <stp>##V3_BDHV12</stp>
        <stp>912828BD1 Govt</stp>
        <stp>IDX_RATIO</stp>
        <stp>5/2/2008</stp>
        <stp>5/2/2008</stp>
        <stp>[Fixed Income  Prices 2004-2009.xlsx]TIPS!R987C52</stp>
        <tr r="AZ987" s="1"/>
      </tp>
      <tp>
        <v>1.01823</v>
        <stp/>
        <stp>##V3_BDHV12</stp>
        <stp>912828DH0 Govt</stp>
        <stp>IDX_RATIO</stp>
        <stp>8/9/2005</stp>
        <stp>8/9/2005</stp>
        <stp>[Fixed Income  Prices 2004-2009.xlsx]TIPS!R151C68</stp>
        <tr r="BP151" s="1"/>
      </tp>
      <tp>
        <v>1.0182100000000001</v>
        <stp/>
        <stp>##V3_BDHV12</stp>
        <stp>912828DH0 Govt</stp>
        <stp>IDX_RATIO</stp>
        <stp>8/8/2005</stp>
        <stp>8/8/2005</stp>
        <stp>[Fixed Income  Prices 2004-2009.xlsx]TIPS!R150C68</stp>
        <tr r="BP150" s="1"/>
      </tp>
      <tp>
        <v>1.1526099999999999</v>
        <stp/>
        <stp>##V3_BDHV12</stp>
        <stp>912828BD1 Govt</stp>
        <stp>IDX_RATIO</stp>
        <stp>5/1/2008</stp>
        <stp>5/1/2008</stp>
        <stp>[Fixed Income  Prices 2004-2009.xlsx]TIPS!R986C52</stp>
        <tr r="AZ986" s="1"/>
      </tp>
      <tp>
        <v>1.01814</v>
        <stp/>
        <stp>##V3_BDHV12</stp>
        <stp>912828DH0 Govt</stp>
        <stp>IDX_RATIO</stp>
        <stp>8/4/2005</stp>
        <stp>8/4/2005</stp>
        <stp>[Fixed Income  Prices 2004-2009.xlsx]TIPS!R148C68</stp>
        <tr r="BP148" s="1"/>
      </tp>
      <tp>
        <v>1.01816</v>
        <stp/>
        <stp>##V3_BDHV12</stp>
        <stp>912828DH0 Govt</stp>
        <stp>IDX_RATIO</stp>
        <stp>8/5/2005</stp>
        <stp>8/5/2005</stp>
        <stp>[Fixed Income  Prices 2004-2009.xlsx]TIPS!R149C68</stp>
        <tr r="BP149" s="1"/>
      </tp>
      <tp>
        <v>1.0180899999999999</v>
        <stp/>
        <stp>##V3_BDHV12</stp>
        <stp>912828DH0 Govt</stp>
        <stp>IDX_RATIO</stp>
        <stp>8/1/2005</stp>
        <stp>8/1/2005</stp>
        <stp>[Fixed Income  Prices 2004-2009.xlsx]TIPS!R145C68</stp>
        <tr r="BP145" s="1"/>
      </tp>
      <tp>
        <v>1.0181100000000001</v>
        <stp/>
        <stp>##V3_BDHV12</stp>
        <stp>912828DH0 Govt</stp>
        <stp>IDX_RATIO</stp>
        <stp>8/2/2005</stp>
        <stp>8/2/2005</stp>
        <stp>[Fixed Income  Prices 2004-2009.xlsx]TIPS!R146C68</stp>
        <tr r="BP146" s="1"/>
      </tp>
      <tp>
        <v>1.1551899999999999</v>
        <stp/>
        <stp>##V3_BDHV12</stp>
        <stp>912828BD1 Govt</stp>
        <stp>IDX_RATIO</stp>
        <stp>5/9/2008</stp>
        <stp>5/9/2008</stp>
        <stp>[Fixed Income  Prices 2004-2009.xlsx]TIPS!R992C52</stp>
        <tr r="AZ992" s="1"/>
      </tp>
      <tp>
        <v>1.15486</v>
        <stp/>
        <stp>##V3_BDHV12</stp>
        <stp>912828BD1 Govt</stp>
        <stp>IDX_RATIO</stp>
        <stp>5/8/2008</stp>
        <stp>5/8/2008</stp>
        <stp>[Fixed Income  Prices 2004-2009.xlsx]TIPS!R991C52</stp>
        <tr r="AZ991" s="1"/>
      </tp>
      <tp>
        <v>1.01813</v>
        <stp/>
        <stp>##V3_BDHV12</stp>
        <stp>912828DH0 Govt</stp>
        <stp>IDX_RATIO</stp>
        <stp>8/3/2005</stp>
        <stp>8/3/2005</stp>
        <stp>[Fixed Income  Prices 2004-2009.xlsx]TIPS!R147C68</stp>
        <tr r="BP147" s="1"/>
      </tp>
      <tp>
        <v>0.99911000000000005</v>
        <stp/>
        <stp>##V3_BDHV12</stp>
        <stp>912828HW3 Govt</stp>
        <stp>IDX_RATIO</stp>
        <stp>4/2/2009</stp>
        <stp>4/2/2009</stp>
        <stp>[Fixed Income  Prices 2004-2009.xlsx]TIPS!R251C48</stp>
        <tr r="AV251" s="1"/>
      </tp>
      <tp>
        <v>0.99927999999999995</v>
        <stp/>
        <stp>##V3_BDHV12</stp>
        <stp>912828HW3 Govt</stp>
        <stp>IDX_RATIO</stp>
        <stp>4/3/2009</stp>
        <stp>4/3/2009</stp>
        <stp>[Fixed Income  Prices 2004-2009.xlsx]TIPS!R252C48</stp>
        <tr r="AV252" s="1"/>
      </tp>
      <tp>
        <v>0.99894000000000005</v>
        <stp/>
        <stp>##V3_BDHV12</stp>
        <stp>912828HW3 Govt</stp>
        <stp>IDX_RATIO</stp>
        <stp>4/1/2009</stp>
        <stp>4/1/2009</stp>
        <stp>[Fixed Income  Prices 2004-2009.xlsx]TIPS!R250C48</stp>
        <tr r="AV250" s="1"/>
      </tp>
      <tp>
        <v>0.99977000000000005</v>
        <stp/>
        <stp>##V3_BDHV12</stp>
        <stp>912828HW3 Govt</stp>
        <stp>IDX_RATIO</stp>
        <stp>4/6/2009</stp>
        <stp>4/6/2009</stp>
        <stp>[Fixed Income  Prices 2004-2009.xlsx]TIPS!R253C48</stp>
        <tr r="AV253" s="1"/>
      </tp>
      <tp>
        <v>0.99994000000000005</v>
        <stp/>
        <stp>##V3_BDHV12</stp>
        <stp>912828HW3 Govt</stp>
        <stp>IDX_RATIO</stp>
        <stp>4/7/2009</stp>
        <stp>4/7/2009</stp>
        <stp>[Fixed Income  Prices 2004-2009.xlsx]TIPS!R254C48</stp>
        <tr r="AV254" s="1"/>
      </tp>
      <tp>
        <v>1.0001</v>
        <stp/>
        <stp>##V3_BDHV12</stp>
        <stp>912828HW3 Govt</stp>
        <stp>IDX_RATIO</stp>
        <stp>4/8/2009</stp>
        <stp>4/8/2009</stp>
        <stp>[Fixed Income  Prices 2004-2009.xlsx]TIPS!R255C48</stp>
        <tr r="AV255" s="1"/>
      </tp>
      <tp>
        <v>1.00027</v>
        <stp/>
        <stp>##V3_BDHV12</stp>
        <stp>912828HW3 Govt</stp>
        <stp>IDX_RATIO</stp>
        <stp>4/9/2009</stp>
        <stp>4/9/2009</stp>
        <stp>[Fixed Income  Prices 2004-2009.xlsx]TIPS!R256C48</stp>
        <tr r="AV256" s="1"/>
      </tp>
      <tp>
        <v>1.12432</v>
        <stp/>
        <stp>##V3_BDHV12</stp>
        <stp>912828CP3 Govt</stp>
        <stp>IDX_RATIO</stp>
        <stp>5/5/2008</stp>
        <stp>5/5/2008</stp>
        <stp>[Fixed Income  Prices 2004-2009.xlsx]TIPS!R989C64</stp>
        <tr r="BL989" s="1"/>
      </tp>
      <tp>
        <v>1.1249400000000001</v>
        <stp/>
        <stp>##V3_BDHV12</stp>
        <stp>912828CP3 Govt</stp>
        <stp>IDX_RATIO</stp>
        <stp>5/7/2008</stp>
        <stp>5/7/2008</stp>
        <stp>[Fixed Income  Prices 2004-2009.xlsx]TIPS!R991C64</stp>
        <tr r="BL991" s="1"/>
      </tp>
      <tp>
        <v>1.12463</v>
        <stp/>
        <stp>##V3_BDHV12</stp>
        <stp>912828CP3 Govt</stp>
        <stp>IDX_RATIO</stp>
        <stp>5/6/2008</stp>
        <stp>5/6/2008</stp>
        <stp>[Fixed Income  Prices 2004-2009.xlsx]TIPS!R990C64</stp>
        <tr r="BL990" s="1"/>
      </tp>
      <tp>
        <v>1.1230599999999999</v>
        <stp/>
        <stp>##V3_BDHV12</stp>
        <stp>912828CP3 Govt</stp>
        <stp>IDX_RATIO</stp>
        <stp>5/1/2008</stp>
        <stp>5/1/2008</stp>
        <stp>[Fixed Income  Prices 2004-2009.xlsx]TIPS!R987C64</stp>
        <tr r="BL987" s="1"/>
      </tp>
      <tp>
        <v>1.12337</v>
        <stp/>
        <stp>##V3_BDHV12</stp>
        <stp>912828CP3 Govt</stp>
        <stp>IDX_RATIO</stp>
        <stp>5/2/2008</stp>
        <stp>5/2/2008</stp>
        <stp>[Fixed Income  Prices 2004-2009.xlsx]TIPS!R988C64</stp>
        <tr r="BL988" s="1"/>
      </tp>
      <tp>
        <v>1.12557</v>
        <stp/>
        <stp>##V3_BDHV12</stp>
        <stp>912828CP3 Govt</stp>
        <stp>IDX_RATIO</stp>
        <stp>5/9/2008</stp>
        <stp>5/9/2008</stp>
        <stp>[Fixed Income  Prices 2004-2009.xlsx]TIPS!R993C64</stp>
        <tr r="BL993" s="1"/>
      </tp>
      <tp>
        <v>1.1252599999999999</v>
        <stp/>
        <stp>##V3_BDHV12</stp>
        <stp>912828CP3 Govt</stp>
        <stp>IDX_RATIO</stp>
        <stp>5/8/2008</stp>
        <stp>5/8/2008</stp>
        <stp>[Fixed Income  Prices 2004-2009.xlsx]TIPS!R992C64</stp>
        <tr r="BL992" s="1"/>
      </tp>
      <tp>
        <v>1.17771</v>
        <stp/>
        <stp>##V3_BDHV12</stp>
        <stp>912828AF7 Govt</stp>
        <stp>IDX_RATIO</stp>
        <stp>5/2/2008</stp>
        <stp>5/2/2008</stp>
        <stp>[Fixed Income  Prices 2004-2009.xlsx]TIPS!R987C44</stp>
        <tr r="AR987" s="1"/>
      </tp>
      <tp>
        <v>1.1773800000000001</v>
        <stp/>
        <stp>##V3_BDHV12</stp>
        <stp>912828AF7 Govt</stp>
        <stp>IDX_RATIO</stp>
        <stp>5/1/2008</stp>
        <stp>5/1/2008</stp>
        <stp>[Fixed Income  Prices 2004-2009.xlsx]TIPS!R986C44</stp>
        <tr r="AR986" s="1"/>
      </tp>
      <tp>
        <v>1.0520799999999999</v>
        <stp/>
        <stp>##V3_BDHV12</stp>
        <stp>912828GD6 Govt</stp>
        <stp>IDX_RATIO</stp>
        <stp>5/9/2008</stp>
        <stp>5/9/2008</stp>
        <stp>[Fixed Income  Prices 2004-2009.xlsx]TIPS!R351C84</stp>
        <tr r="CF351" s="1"/>
      </tp>
      <tp>
        <v>1.17903</v>
        <stp/>
        <stp>##V3_BDHV12</stp>
        <stp>912828AF7 Govt</stp>
        <stp>IDX_RATIO</stp>
        <stp>5/6/2008</stp>
        <stp>5/6/2008</stp>
        <stp>[Fixed Income  Prices 2004-2009.xlsx]TIPS!R989C44</stp>
        <tr r="AR989" s="1"/>
      </tp>
      <tp>
        <v>1.17936</v>
        <stp/>
        <stp>##V3_BDHV12</stp>
        <stp>912828AF7 Govt</stp>
        <stp>IDX_RATIO</stp>
        <stp>5/7/2008</stp>
        <stp>5/7/2008</stp>
        <stp>[Fixed Income  Prices 2004-2009.xlsx]TIPS!R990C44</stp>
        <tr r="AR990" s="1"/>
      </tp>
      <tp>
        <v>1.0517799999999999</v>
        <stp/>
        <stp>##V3_BDHV12</stp>
        <stp>912828GD6 Govt</stp>
        <stp>IDX_RATIO</stp>
        <stp>5/8/2008</stp>
        <stp>5/8/2008</stp>
        <stp>[Fixed Income  Prices 2004-2009.xlsx]TIPS!R350C84</stp>
        <tr r="CF350" s="1"/>
      </tp>
      <tp>
        <v>1.1787000000000001</v>
        <stp/>
        <stp>##V3_BDHV12</stp>
        <stp>912828AF7 Govt</stp>
        <stp>IDX_RATIO</stp>
        <stp>5/5/2008</stp>
        <stp>5/5/2008</stp>
        <stp>[Fixed Income  Prices 2004-2009.xlsx]TIPS!R988C44</stp>
        <tr r="AR988" s="1"/>
      </tp>
      <tp>
        <v>1.0508999999999999</v>
        <stp/>
        <stp>##V3_BDHV12</stp>
        <stp>912828GD6 Govt</stp>
        <stp>IDX_RATIO</stp>
        <stp>5/5/2008</stp>
        <stp>5/5/2008</stp>
        <stp>[Fixed Income  Prices 2004-2009.xlsx]TIPS!R347C84</stp>
        <tr r="CF347" s="1"/>
      </tp>
      <tp>
        <v>1.18001</v>
        <stp/>
        <stp>##V3_BDHV12</stp>
        <stp>912828AF7 Govt</stp>
        <stp>IDX_RATIO</stp>
        <stp>5/9/2008</stp>
        <stp>5/9/2008</stp>
        <stp>[Fixed Income  Prices 2004-2009.xlsx]TIPS!R992C44</stp>
        <tr r="AR992" s="1"/>
      </tp>
      <tp>
        <v>1.0511999999999999</v>
        <stp/>
        <stp>##V3_BDHV12</stp>
        <stp>912828GD6 Govt</stp>
        <stp>IDX_RATIO</stp>
        <stp>5/6/2008</stp>
        <stp>5/6/2008</stp>
        <stp>[Fixed Income  Prices 2004-2009.xlsx]TIPS!R348C84</stp>
        <tr r="CF348" s="1"/>
      </tp>
      <tp>
        <v>1.1796800000000001</v>
        <stp/>
        <stp>##V3_BDHV12</stp>
        <stp>912828AF7 Govt</stp>
        <stp>IDX_RATIO</stp>
        <stp>5/8/2008</stp>
        <stp>5/8/2008</stp>
        <stp>[Fixed Income  Prices 2004-2009.xlsx]TIPS!R991C44</stp>
        <tr r="AR991" s="1"/>
      </tp>
      <tp>
        <v>1.05149</v>
        <stp/>
        <stp>##V3_BDHV12</stp>
        <stp>912828GD6 Govt</stp>
        <stp>IDX_RATIO</stp>
        <stp>5/7/2008</stp>
        <stp>5/7/2008</stp>
        <stp>[Fixed Income  Prices 2004-2009.xlsx]TIPS!R349C84</stp>
        <tr r="CF349" s="1"/>
      </tp>
      <tp>
        <v>1.0497300000000001</v>
        <stp/>
        <stp>##V3_BDHV12</stp>
        <stp>912828GD6 Govt</stp>
        <stp>IDX_RATIO</stp>
        <stp>5/1/2008</stp>
        <stp>5/1/2008</stp>
        <stp>[Fixed Income  Prices 2004-2009.xlsx]TIPS!R345C84</stp>
        <tr r="CF345" s="1"/>
      </tp>
      <tp>
        <v>1.05002</v>
        <stp/>
        <stp>##V3_BDHV12</stp>
        <stp>912828GD6 Govt</stp>
        <stp>IDX_RATIO</stp>
        <stp>5/2/2008</stp>
        <stp>5/2/2008</stp>
        <stp>[Fixed Income  Prices 2004-2009.xlsx]TIPS!R346C84</stp>
        <tr r="CF346" s="1"/>
      </tp>
      <tp>
        <v>1.0234099999999999</v>
        <stp/>
        <stp>##V3_BDHV12</stp>
        <stp>912828GX2 Govt</stp>
        <stp>IDX_RATIO</stp>
        <stp>5/8/2008</stp>
        <stp>5/8/2008</stp>
        <stp>[Fixed Income  Prices 2004-2009.xlsx]TIPS!R220C88</stp>
        <tr r="CJ220" s="1"/>
      </tp>
      <tp>
        <v>1.02369</v>
        <stp/>
        <stp>##V3_BDHV12</stp>
        <stp>912828GX2 Govt</stp>
        <stp>IDX_RATIO</stp>
        <stp>5/9/2008</stp>
        <stp>5/9/2008</stp>
        <stp>[Fixed Income  Prices 2004-2009.xlsx]TIPS!R221C88</stp>
        <tr r="CJ221" s="1"/>
      </tp>
      <tp>
        <v>1.0214099999999999</v>
        <stp/>
        <stp>##V3_BDHV12</stp>
        <stp>912828GX2 Govt</stp>
        <stp>IDX_RATIO</stp>
        <stp>5/1/2008</stp>
        <stp>5/1/2008</stp>
        <stp>[Fixed Income  Prices 2004-2009.xlsx]TIPS!R215C88</stp>
        <tr r="CJ215" s="1"/>
      </tp>
      <tp>
        <v>1.02169</v>
        <stp/>
        <stp>##V3_BDHV12</stp>
        <stp>912828GX2 Govt</stp>
        <stp>IDX_RATIO</stp>
        <stp>5/2/2008</stp>
        <stp>5/2/2008</stp>
        <stp>[Fixed Income  Prices 2004-2009.xlsx]TIPS!R216C88</stp>
        <tr r="CJ216" s="1"/>
      </tp>
      <tp>
        <v>1.0225500000000001</v>
        <stp/>
        <stp>##V3_BDHV12</stp>
        <stp>912828GX2 Govt</stp>
        <stp>IDX_RATIO</stp>
        <stp>5/5/2008</stp>
        <stp>5/5/2008</stp>
        <stp>[Fixed Income  Prices 2004-2009.xlsx]TIPS!R217C88</stp>
        <tr r="CJ217" s="1"/>
      </tp>
      <tp>
        <v>1.02312</v>
        <stp/>
        <stp>##V3_BDHV12</stp>
        <stp>912828GX2 Govt</stp>
        <stp>IDX_RATIO</stp>
        <stp>5/7/2008</stp>
        <stp>5/7/2008</stp>
        <stp>[Fixed Income  Prices 2004-2009.xlsx]TIPS!R219C88</stp>
        <tr r="CJ219" s="1"/>
      </tp>
      <tp>
        <v>1.0228299999999999</v>
        <stp/>
        <stp>##V3_BDHV12</stp>
        <stp>912828GX2 Govt</stp>
        <stp>IDX_RATIO</stp>
        <stp>5/6/2008</stp>
        <stp>5/6/2008</stp>
        <stp>[Fixed Income  Prices 2004-2009.xlsx]TIPS!R218C88</stp>
        <tr r="CJ218" s="1"/>
      </tp>
      <tp>
        <v>1.03145</v>
        <stp/>
        <stp>##V3_BDHV12</stp>
        <stp>912828CP3 Govt</stp>
        <stp>IDX_RATIO</stp>
        <stp>8/9/2005</stp>
        <stp>8/9/2005</stp>
        <stp>[Fixed Income  Prices 2004-2009.xlsx]TIPS!R276C64</stp>
        <tr r="BL276" s="1"/>
      </tp>
      <tp>
        <v>1.0314399999999999</v>
        <stp/>
        <stp>##V3_BDHV12</stp>
        <stp>912828CP3 Govt</stp>
        <stp>IDX_RATIO</stp>
        <stp>8/8/2005</stp>
        <stp>8/8/2005</stp>
        <stp>[Fixed Income  Prices 2004-2009.xlsx]TIPS!R275C64</stp>
        <tr r="BL275" s="1"/>
      </tp>
      <tp>
        <v>1.01993</v>
        <stp/>
        <stp>##V3_BDHV12</stp>
        <stp>912828GX2 Govt</stp>
        <stp>IDX_RATIO</stp>
        <stp>4/8/2009</stp>
        <stp>4/8/2009</stp>
        <stp>[Fixed Income  Prices 2004-2009.xlsx]TIPS!R459C88</stp>
        <tr r="CJ459" s="1"/>
      </tp>
      <tp>
        <v>1.0201</v>
        <stp/>
        <stp>##V3_BDHV12</stp>
        <stp>912828GX2 Govt</stp>
        <stp>IDX_RATIO</stp>
        <stp>4/9/2009</stp>
        <stp>4/9/2009</stp>
        <stp>[Fixed Income  Prices 2004-2009.xlsx]TIPS!R460C88</stp>
        <tr r="CJ460" s="1"/>
      </tp>
      <tp>
        <v>1.03135</v>
        <stp/>
        <stp>##V3_BDHV12</stp>
        <stp>912828CP3 Govt</stp>
        <stp>IDX_RATIO</stp>
        <stp>8/3/2005</stp>
        <stp>8/3/2005</stp>
        <stp>[Fixed Income  Prices 2004-2009.xlsx]TIPS!R272C64</stp>
        <tr r="BL272" s="1"/>
      </tp>
      <tp>
        <v>1.0313300000000001</v>
        <stp/>
        <stp>##V3_BDHV12</stp>
        <stp>912828CP3 Govt</stp>
        <stp>IDX_RATIO</stp>
        <stp>8/2/2005</stp>
        <stp>8/2/2005</stp>
        <stp>[Fixed Income  Prices 2004-2009.xlsx]TIPS!R271C64</stp>
        <tr r="BL271" s="1"/>
      </tp>
      <tp>
        <v>1.0197700000000001</v>
        <stp/>
        <stp>##V3_BDHV12</stp>
        <stp>912828GX2 Govt</stp>
        <stp>IDX_RATIO</stp>
        <stp>4/7/2009</stp>
        <stp>4/7/2009</stp>
        <stp>[Fixed Income  Prices 2004-2009.xlsx]TIPS!R458C88</stp>
        <tr r="CJ458" s="1"/>
      </tp>
      <tp>
        <v>1.03132</v>
        <stp/>
        <stp>##V3_BDHV12</stp>
        <stp>912828CP3 Govt</stp>
        <stp>IDX_RATIO</stp>
        <stp>8/1/2005</stp>
        <stp>8/1/2005</stp>
        <stp>[Fixed Income  Prices 2004-2009.xlsx]TIPS!R270C64</stp>
        <tr r="BL270" s="1"/>
      </tp>
      <tp>
        <v>1.0196000000000001</v>
        <stp/>
        <stp>##V3_BDHV12</stp>
        <stp>912828GX2 Govt</stp>
        <stp>IDX_RATIO</stp>
        <stp>4/6/2009</stp>
        <stp>4/6/2009</stp>
        <stp>[Fixed Income  Prices 2004-2009.xlsx]TIPS!R457C88</stp>
        <tr r="CJ457" s="1"/>
      </tp>
      <tp>
        <v>1.01875</v>
        <stp/>
        <stp>##V3_BDHV12</stp>
        <stp>912828GX2 Govt</stp>
        <stp>IDX_RATIO</stp>
        <stp>4/1/2009</stp>
        <stp>4/1/2009</stp>
        <stp>[Fixed Income  Prices 2004-2009.xlsx]TIPS!R454C88</stp>
        <tr r="CJ454" s="1"/>
      </tp>
      <tp>
        <v>1.03139</v>
        <stp/>
        <stp>##V3_BDHV12</stp>
        <stp>912828CP3 Govt</stp>
        <stp>IDX_RATIO</stp>
        <stp>8/5/2005</stp>
        <stp>8/5/2005</stp>
        <stp>[Fixed Income  Prices 2004-2009.xlsx]TIPS!R274C64</stp>
        <tr r="BL274" s="1"/>
      </tp>
      <tp>
        <v>1.0190900000000001</v>
        <stp/>
        <stp>##V3_BDHV12</stp>
        <stp>912828GX2 Govt</stp>
        <stp>IDX_RATIO</stp>
        <stp>4/3/2009</stp>
        <stp>4/3/2009</stp>
        <stp>[Fixed Income  Prices 2004-2009.xlsx]TIPS!R456C88</stp>
        <tr r="CJ456" s="1"/>
      </tp>
      <tp>
        <v>1.0313699999999999</v>
        <stp/>
        <stp>##V3_BDHV12</stp>
        <stp>912828CP3 Govt</stp>
        <stp>IDX_RATIO</stp>
        <stp>8/4/2005</stp>
        <stp>8/4/2005</stp>
        <stp>[Fixed Income  Prices 2004-2009.xlsx]TIPS!R273C64</stp>
        <tr r="BL273" s="1"/>
      </tp>
      <tp>
        <v>1.01892</v>
        <stp/>
        <stp>##V3_BDHV12</stp>
        <stp>912828GX2 Govt</stp>
        <stp>IDX_RATIO</stp>
        <stp>4/2/2009</stp>
        <stp>4/2/2009</stp>
        <stp>[Fixed Income  Prices 2004-2009.xlsx]TIPS!R455C88</stp>
        <tr r="CJ455" s="1"/>
      </tp>
      <tp>
        <v>1.04853</v>
        <stp/>
        <stp>##V3_BDHV12</stp>
        <stp>912828FL9 Govt</stp>
        <stp>IDX_RATIO</stp>
        <stp>5/2/2008</stp>
        <stp>5/2/2008</stp>
        <stp>[Fixed Income  Prices 2004-2009.xlsx]TIPS!R476C80</stp>
        <tr r="CB476" s="1"/>
      </tp>
      <tp>
        <v>1.0482400000000001</v>
        <stp/>
        <stp>##V3_BDHV12</stp>
        <stp>912828FL9 Govt</stp>
        <stp>IDX_RATIO</stp>
        <stp>5/1/2008</stp>
        <stp>5/1/2008</stp>
        <stp>[Fixed Income  Prices 2004-2009.xlsx]TIPS!R475C80</stp>
        <tr r="CB475" s="1"/>
      </tp>
      <tp>
        <v>1.08677</v>
        <stp/>
        <stp>##V3_BDHV12</stp>
        <stp>912828EA4 Govt</stp>
        <stp>IDX_RATIO</stp>
        <stp>4/8/2009</stp>
        <stp>4/8/2009</stp>
        <stp>[Fixed Income  Prices 2004-2009.xlsx]TIPS!R977C72</stp>
        <tr r="BT977" s="1"/>
      </tp>
      <tp>
        <v>1.08134</v>
        <stp/>
        <stp>##V3_BDHV12</stp>
        <stp>912828AF7 Govt</stp>
        <stp>IDX_RATIO</stp>
        <stp>8/9/2005</stp>
        <stp>8/9/2005</stp>
        <stp>[Fixed Income  Prices 2004-2009.xlsx]TIPS!R276C44</stp>
        <tr r="AR276" s="1"/>
      </tp>
      <tp>
        <v>1.04999</v>
        <stp/>
        <stp>##V3_BDHV12</stp>
        <stp>912828FL9 Govt</stp>
        <stp>IDX_RATIO</stp>
        <stp>5/7/2008</stp>
        <stp>5/7/2008</stp>
        <stp>[Fixed Income  Prices 2004-2009.xlsx]TIPS!R479C80</stp>
        <tr r="CB479" s="1"/>
      </tp>
      <tp>
        <v>1.0502899999999999</v>
        <stp/>
        <stp>##V3_BDHV12</stp>
        <stp>912828FL9 Govt</stp>
        <stp>IDX_RATIO</stp>
        <stp>5/8/2008</stp>
        <stp>5/8/2008</stp>
        <stp>[Fixed Income  Prices 2004-2009.xlsx]TIPS!R480C80</stp>
        <tr r="CB480" s="1"/>
      </tp>
      <tp>
        <v>1.0869500000000001</v>
        <stp/>
        <stp>##V3_BDHV12</stp>
        <stp>912828EA4 Govt</stp>
        <stp>IDX_RATIO</stp>
        <stp>4/9/2009</stp>
        <stp>4/9/2009</stp>
        <stp>[Fixed Income  Prices 2004-2009.xlsx]TIPS!R978C72</stp>
        <tr r="BT978" s="1"/>
      </tp>
      <tp>
        <v>1.0813299999999999</v>
        <stp/>
        <stp>##V3_BDHV12</stp>
        <stp>912828AF7 Govt</stp>
        <stp>IDX_RATIO</stp>
        <stp>8/8/2005</stp>
        <stp>8/8/2005</stp>
        <stp>[Fixed Income  Prices 2004-2009.xlsx]TIPS!R275C44</stp>
        <tr r="AR275" s="1"/>
      </tp>
      <tp>
        <v>1.0497000000000001</v>
        <stp/>
        <stp>##V3_BDHV12</stp>
        <stp>912828FL9 Govt</stp>
        <stp>IDX_RATIO</stp>
        <stp>5/6/2008</stp>
        <stp>5/6/2008</stp>
        <stp>[Fixed Income  Prices 2004-2009.xlsx]TIPS!R478C80</stp>
        <tr r="CB478" s="1"/>
      </tp>
      <tp>
        <v>1.0505800000000001</v>
        <stp/>
        <stp>##V3_BDHV12</stp>
        <stp>912828FL9 Govt</stp>
        <stp>IDX_RATIO</stp>
        <stp>5/9/2008</stp>
        <stp>5/9/2008</stp>
        <stp>[Fixed Income  Prices 2004-2009.xlsx]TIPS!R481C80</stp>
        <tr r="CB481" s="1"/>
      </tp>
      <tp>
        <v>1.11083</v>
        <stp/>
        <stp>##V3_BDHV12</stp>
        <stp>912828DH0 Govt</stp>
        <stp>IDX_RATIO</stp>
        <stp>5/8/2008</stp>
        <stp>5/8/2008</stp>
        <stp>[Fixed Income  Prices 2004-2009.xlsx]TIPS!R867C68</stp>
        <tr r="BP867" s="1"/>
      </tp>
      <tp>
        <v>1.04941</v>
        <stp/>
        <stp>##V3_BDHV12</stp>
        <stp>912828FL9 Govt</stp>
        <stp>IDX_RATIO</stp>
        <stp>5/5/2008</stp>
        <stp>5/5/2008</stp>
        <stp>[Fixed Income  Prices 2004-2009.xlsx]TIPS!R477C80</stp>
        <tr r="CB477" s="1"/>
      </tp>
      <tp>
        <v>1.11114</v>
        <stp/>
        <stp>##V3_BDHV12</stp>
        <stp>912828DH0 Govt</stp>
        <stp>IDX_RATIO</stp>
        <stp>5/9/2008</stp>
        <stp>5/9/2008</stp>
        <stp>[Fixed Income  Prices 2004-2009.xlsx]TIPS!R868C68</stp>
        <tr r="BP868" s="1"/>
      </tp>
      <tp>
        <v>1.08127</v>
        <stp/>
        <stp>##V3_BDHV12</stp>
        <stp>912828AF7 Govt</stp>
        <stp>IDX_RATIO</stp>
        <stp>8/5/2005</stp>
        <stp>8/5/2005</stp>
        <stp>[Fixed Income  Prices 2004-2009.xlsx]TIPS!R274C44</stp>
        <tr r="AR274" s="1"/>
      </tp>
      <tp>
        <v>1.1102099999999999</v>
        <stp/>
        <stp>##V3_BDHV12</stp>
        <stp>912828DH0 Govt</stp>
        <stp>IDX_RATIO</stp>
        <stp>5/6/2008</stp>
        <stp>5/6/2008</stp>
        <stp>[Fixed Income  Prices 2004-2009.xlsx]TIPS!R865C68</stp>
        <tr r="BP865" s="1"/>
      </tp>
      <tp>
        <v>1.0812599999999999</v>
        <stp/>
        <stp>##V3_BDHV12</stp>
        <stp>912828AF7 Govt</stp>
        <stp>IDX_RATIO</stp>
        <stp>8/4/2005</stp>
        <stp>8/4/2005</stp>
        <stp>[Fixed Income  Prices 2004-2009.xlsx]TIPS!R273C44</stp>
        <tr r="AR273" s="1"/>
      </tp>
      <tp>
        <v>1.11052</v>
        <stp/>
        <stp>##V3_BDHV12</stp>
        <stp>912828DH0 Govt</stp>
        <stp>IDX_RATIO</stp>
        <stp>5/7/2008</stp>
        <stp>5/7/2008</stp>
        <stp>[Fixed Income  Prices 2004-2009.xlsx]TIPS!R866C68</stp>
        <tr r="BP866" s="1"/>
      </tp>
      <tp>
        <v>1.0864100000000001</v>
        <stp/>
        <stp>##V3_BDHV12</stp>
        <stp>912828EA4 Govt</stp>
        <stp>IDX_RATIO</stp>
        <stp>4/6/2009</stp>
        <stp>4/6/2009</stp>
        <stp>[Fixed Income  Prices 2004-2009.xlsx]TIPS!R975C72</stp>
        <tr r="BT975" s="1"/>
      </tp>
      <tp>
        <v>1.0865899999999999</v>
        <stp/>
        <stp>##V3_BDHV12</stp>
        <stp>912828EA4 Govt</stp>
        <stp>IDX_RATIO</stp>
        <stp>4/7/2009</stp>
        <stp>4/7/2009</stp>
        <stp>[Fixed Income  Prices 2004-2009.xlsx]TIPS!R976C72</stp>
        <tr r="BT976" s="1"/>
      </tp>
      <tp>
        <v>1.1099000000000001</v>
        <stp/>
        <stp>##V3_BDHV12</stp>
        <stp>912828DH0 Govt</stp>
        <stp>IDX_RATIO</stp>
        <stp>5/5/2008</stp>
        <stp>5/5/2008</stp>
        <stp>[Fixed Income  Prices 2004-2009.xlsx]TIPS!R864C68</stp>
        <tr r="BP864" s="1"/>
      </tp>
      <tp>
        <v>1.0811999999999999</v>
        <stp/>
        <stp>##V3_BDHV12</stp>
        <stp>912828AF7 Govt</stp>
        <stp>IDX_RATIO</stp>
        <stp>8/1/2005</stp>
        <stp>8/1/2005</stp>
        <stp>[Fixed Income  Prices 2004-2009.xlsx]TIPS!R270C44</stp>
        <tr r="AR270" s="1"/>
      </tp>
      <tp>
        <v>1.10897</v>
        <stp/>
        <stp>##V3_BDHV12</stp>
        <stp>912828DH0 Govt</stp>
        <stp>IDX_RATIO</stp>
        <stp>5/2/2008</stp>
        <stp>5/2/2008</stp>
        <stp>[Fixed Income  Prices 2004-2009.xlsx]TIPS!R863C68</stp>
        <tr r="BP863" s="1"/>
      </tp>
      <tp>
        <v>1.08551</v>
        <stp/>
        <stp>##V3_BDHV12</stp>
        <stp>912828EA4 Govt</stp>
        <stp>IDX_RATIO</stp>
        <stp>4/1/2009</stp>
        <stp>4/1/2009</stp>
        <stp>[Fixed Income  Prices 2004-2009.xlsx]TIPS!R972C72</stp>
        <tr r="BT972" s="1"/>
      </tp>
      <tp>
        <v>1.08124</v>
        <stp/>
        <stp>##V3_BDHV12</stp>
        <stp>912828AF7 Govt</stp>
        <stp>IDX_RATIO</stp>
        <stp>8/3/2005</stp>
        <stp>8/3/2005</stp>
        <stp>[Fixed Income  Prices 2004-2009.xlsx]TIPS!R272C44</stp>
        <tr r="AR272" s="1"/>
      </tp>
      <tp>
        <v>1.08569</v>
        <stp/>
        <stp>##V3_BDHV12</stp>
        <stp>912828EA4 Govt</stp>
        <stp>IDX_RATIO</stp>
        <stp>4/2/2009</stp>
        <stp>4/2/2009</stp>
        <stp>[Fixed Income  Prices 2004-2009.xlsx]TIPS!R973C72</stp>
        <tr r="BT973" s="1"/>
      </tp>
      <tp>
        <v>1.0812200000000001</v>
        <stp/>
        <stp>##V3_BDHV12</stp>
        <stp>912828AF7 Govt</stp>
        <stp>IDX_RATIO</stp>
        <stp>8/2/2005</stp>
        <stp>8/2/2005</stp>
        <stp>[Fixed Income  Prices 2004-2009.xlsx]TIPS!R271C44</stp>
        <tr r="AR271" s="1"/>
      </tp>
      <tp>
        <v>1.0858699999999999</v>
        <stp/>
        <stp>##V3_BDHV12</stp>
        <stp>912828EA4 Govt</stp>
        <stp>IDX_RATIO</stp>
        <stp>4/3/2009</stp>
        <stp>4/3/2009</stp>
        <stp>[Fixed Income  Prices 2004-2009.xlsx]TIPS!R974C72</stp>
        <tr r="BT974" s="1"/>
      </tp>
      <tp>
        <v>1.10866</v>
        <stp/>
        <stp>##V3_BDHV12</stp>
        <stp>912828DH0 Govt</stp>
        <stp>IDX_RATIO</stp>
        <stp>5/1/2008</stp>
        <stp>5/1/2008</stp>
        <stp>[Fixed Income  Prices 2004-2009.xlsx]TIPS!R862C68</stp>
        <tr r="BP862" s="1"/>
      </tp>
      <tp>
        <v>1.0652200000000001</v>
        <stp/>
        <stp>##V3_BDHV12</stp>
        <stp>912828ET3 Govt</stp>
        <stp>IDX_RATIO</stp>
        <stp>4/9/2009</stp>
        <stp>4/9/2009</stp>
        <stp>[Fixed Income  Prices 2004-2009.xlsx]TIPS!R850C76</stp>
        <tr r="BX850" s="1"/>
      </tp>
      <tp>
        <v>1.0650500000000001</v>
        <stp/>
        <stp>##V3_BDHV12</stp>
        <stp>912828ET3 Govt</stp>
        <stp>IDX_RATIO</stp>
        <stp>4/8/2009</stp>
        <stp>4/8/2009</stp>
        <stp>[Fixed Income  Prices 2004-2009.xlsx]TIPS!R849C76</stp>
        <tr r="BX849" s="1"/>
      </tp>
      <tp>
        <v>1.0647</v>
        <stp/>
        <stp>##V3_BDHV12</stp>
        <stp>912828ET3 Govt</stp>
        <stp>IDX_RATIO</stp>
        <stp>4/6/2009</stp>
        <stp>4/6/2009</stp>
        <stp>[Fixed Income  Prices 2004-2009.xlsx]TIPS!R847C76</stp>
        <tr r="BX847" s="1"/>
      </tp>
      <tp>
        <v>1.06487</v>
        <stp/>
        <stp>##V3_BDHV12</stp>
        <stp>912828ET3 Govt</stp>
        <stp>IDX_RATIO</stp>
        <stp>4/7/2009</stp>
        <stp>4/7/2009</stp>
        <stp>[Fixed Income  Prices 2004-2009.xlsx]TIPS!R848C76</stp>
        <tr r="BX848" s="1"/>
      </tp>
      <tp>
        <v>1.06399</v>
        <stp/>
        <stp>##V3_BDHV12</stp>
        <stp>912828ET3 Govt</stp>
        <stp>IDX_RATIO</stp>
        <stp>4/2/2009</stp>
        <stp>4/2/2009</stp>
        <stp>[Fixed Income  Prices 2004-2009.xlsx]TIPS!R845C76</stp>
        <tr r="BX845" s="1"/>
      </tp>
      <tp>
        <v>1.0641700000000001</v>
        <stp/>
        <stp>##V3_BDHV12</stp>
        <stp>912828ET3 Govt</stp>
        <stp>IDX_RATIO</stp>
        <stp>4/3/2009</stp>
        <stp>4/3/2009</stp>
        <stp>[Fixed Income  Prices 2004-2009.xlsx]TIPS!R846C76</stp>
        <tr r="BX846" s="1"/>
      </tp>
      <tp>
        <v>1.0638099999999999</v>
        <stp/>
        <stp>##V3_BDHV12</stp>
        <stp>912828ET3 Govt</stp>
        <stp>IDX_RATIO</stp>
        <stp>4/1/2009</stp>
        <stp>4/1/2009</stp>
        <stp>[Fixed Income  Prices 2004-2009.xlsx]TIPS!R844C76</stp>
        <tr r="BX844" s="1"/>
      </tp>
      <tp>
        <v>1.0469999999999999</v>
        <stp/>
        <stp>##V3_BDHV12</stp>
        <stp>912828GD6 Govt</stp>
        <stp>IDX_RATIO</stp>
        <stp>4/1/2009</stp>
        <stp>4/1/2009</stp>
        <stp>[Fixed Income  Prices 2004-2009.xlsx]TIPS!R584C84</stp>
        <tr r="CF584" s="1"/>
      </tp>
      <tp>
        <v>1.0471699999999999</v>
        <stp/>
        <stp>##V3_BDHV12</stp>
        <stp>912828GD6 Govt</stp>
        <stp>IDX_RATIO</stp>
        <stp>4/2/2009</stp>
        <stp>4/2/2009</stp>
        <stp>[Fixed Income  Prices 2004-2009.xlsx]TIPS!R585C84</stp>
        <tr r="CF585" s="1"/>
      </tp>
      <tp>
        <v>1.04735</v>
        <stp/>
        <stp>##V3_BDHV12</stp>
        <stp>912828GD6 Govt</stp>
        <stp>IDX_RATIO</stp>
        <stp>4/3/2009</stp>
        <stp>4/3/2009</stp>
        <stp>[Fixed Income  Prices 2004-2009.xlsx]TIPS!R586C84</stp>
        <tr r="CF586" s="1"/>
      </tp>
      <tp>
        <v>1.0478700000000001</v>
        <stp/>
        <stp>##V3_BDHV12</stp>
        <stp>912828GD6 Govt</stp>
        <stp>IDX_RATIO</stp>
        <stp>4/6/2009</stp>
        <stp>4/6/2009</stp>
        <stp>[Fixed Income  Prices 2004-2009.xlsx]TIPS!R587C84</stp>
        <tr r="CF587" s="1"/>
      </tp>
      <tp>
        <v>1.0480400000000001</v>
        <stp/>
        <stp>##V3_BDHV12</stp>
        <stp>912828GD6 Govt</stp>
        <stp>IDX_RATIO</stp>
        <stp>4/7/2009</stp>
        <stp>4/7/2009</stp>
        <stp>[Fixed Income  Prices 2004-2009.xlsx]TIPS!R588C84</stp>
        <tr r="CF588" s="1"/>
      </tp>
      <tp>
        <v>1.0483899999999999</v>
        <stp/>
        <stp>##V3_BDHV12</stp>
        <stp>912828GD6 Govt</stp>
        <stp>IDX_RATIO</stp>
        <stp>4/9/2009</stp>
        <stp>4/9/2009</stp>
        <stp>[Fixed Income  Prices 2004-2009.xlsx]TIPS!R590C84</stp>
        <tr r="CF590" s="1"/>
      </tp>
      <tp>
        <v>1.0482199999999999</v>
        <stp/>
        <stp>##V3_BDHV12</stp>
        <stp>912828GD6 Govt</stp>
        <stp>IDX_RATIO</stp>
        <stp>4/8/2009</stp>
        <stp>4/8/2009</stp>
        <stp>[Fixed Income  Prices 2004-2009.xlsx]TIPS!R589C84</stp>
        <tr r="CF589" s="1"/>
      </tp>
      <tp>
        <v>1.11869</v>
        <stp/>
        <stp>##V3_BDHV12</stp>
        <stp>912828CZ1 Govt</stp>
        <stp>IDX_RATIO</stp>
        <stp>5/5/2008</stp>
        <stp>5/5/2008</stp>
        <stp>[Fixed Income  Prices 2004-2009.xlsx]TIPS!R920C24</stp>
        <tr r="X920" s="1"/>
      </tp>
      <tp>
        <v>1.119</v>
        <stp/>
        <stp>##V3_BDHV12</stp>
        <stp>912828CZ1 Govt</stp>
        <stp>IDX_RATIO</stp>
        <stp>5/6/2008</stp>
        <stp>5/6/2008</stp>
        <stp>[Fixed Income  Prices 2004-2009.xlsx]TIPS!R921C24</stp>
        <tr r="X921" s="1"/>
      </tp>
      <tp>
        <v>1.11931</v>
        <stp/>
        <stp>##V3_BDHV12</stp>
        <stp>912828CZ1 Govt</stp>
        <stp>IDX_RATIO</stp>
        <stp>5/7/2008</stp>
        <stp>5/7/2008</stp>
        <stp>[Fixed Income  Prices 2004-2009.xlsx]TIPS!R922C24</stp>
        <tr r="X922" s="1"/>
      </tp>
      <tp>
        <v>1.11775</v>
        <stp/>
        <stp>##V3_BDHV12</stp>
        <stp>912828CZ1 Govt</stp>
        <stp>IDX_RATIO</stp>
        <stp>5/2/2008</stp>
        <stp>5/2/2008</stp>
        <stp>[Fixed Income  Prices 2004-2009.xlsx]TIPS!R919C24</stp>
        <tr r="X919" s="1"/>
      </tp>
      <tp>
        <v>1.11744</v>
        <stp/>
        <stp>##V3_BDHV12</stp>
        <stp>912828CZ1 Govt</stp>
        <stp>IDX_RATIO</stp>
        <stp>5/1/2008</stp>
        <stp>5/1/2008</stp>
        <stp>[Fixed Income  Prices 2004-2009.xlsx]TIPS!R918C24</stp>
        <tr r="X918" s="1"/>
      </tp>
      <tp>
        <v>1.0522199999999999</v>
        <stp/>
        <stp>##V3_BDHV12</stp>
        <stp>912828BW9 Govt</stp>
        <stp>IDX_RATIO</stp>
        <stp>8/8/2005</stp>
        <stp>8/8/2005</stp>
        <stp>[Fixed Income  Prices 2004-2009.xlsx]TIPS!R275C56</stp>
        <tr r="BD275" s="1"/>
      </tp>
      <tp>
        <v>1.05223</v>
        <stp/>
        <stp>##V3_BDHV12</stp>
        <stp>912828BW9 Govt</stp>
        <stp>IDX_RATIO</stp>
        <stp>8/9/2005</stp>
        <stp>8/9/2005</stp>
        <stp>[Fixed Income  Prices 2004-2009.xlsx]TIPS!R276C56</stp>
        <tr r="BD276" s="1"/>
      </tp>
      <tp>
        <v>1.0521499999999999</v>
        <stp/>
        <stp>##V3_BDHV12</stp>
        <stp>912828BW9 Govt</stp>
        <stp>IDX_RATIO</stp>
        <stp>8/4/2005</stp>
        <stp>8/4/2005</stp>
        <stp>[Fixed Income  Prices 2004-2009.xlsx]TIPS!R273C56</stp>
        <tr r="BD273" s="1"/>
      </tp>
      <tp>
        <v>1.05216</v>
        <stp/>
        <stp>##V3_BDHV12</stp>
        <stp>912828BW9 Govt</stp>
        <stp>IDX_RATIO</stp>
        <stp>8/5/2005</stp>
        <stp>8/5/2005</stp>
        <stp>[Fixed Income  Prices 2004-2009.xlsx]TIPS!R274C56</stp>
        <tr r="BD274" s="1"/>
      </tp>
      <tp>
        <v>1.1196200000000001</v>
        <stp/>
        <stp>##V3_BDHV12</stp>
        <stp>912828CZ1 Govt</stp>
        <stp>IDX_RATIO</stp>
        <stp>5/8/2008</stp>
        <stp>5/8/2008</stp>
        <stp>[Fixed Income  Prices 2004-2009.xlsx]TIPS!R923C24</stp>
        <tr r="X923" s="1"/>
      </tp>
      <tp>
        <v>1.0521100000000001</v>
        <stp/>
        <stp>##V3_BDHV12</stp>
        <stp>912828BW9 Govt</stp>
        <stp>IDX_RATIO</stp>
        <stp>8/2/2005</stp>
        <stp>8/2/2005</stp>
        <stp>[Fixed Income  Prices 2004-2009.xlsx]TIPS!R271C56</stp>
        <tr r="BD271" s="1"/>
      </tp>
      <tp>
        <v>1.1199399999999999</v>
        <stp/>
        <stp>##V3_BDHV12</stp>
        <stp>912828CZ1 Govt</stp>
        <stp>IDX_RATIO</stp>
        <stp>5/9/2008</stp>
        <stp>5/9/2008</stp>
        <stp>[Fixed Income  Prices 2004-2009.xlsx]TIPS!R924C24</stp>
        <tr r="X924" s="1"/>
      </tp>
      <tp>
        <v>1.05213</v>
        <stp/>
        <stp>##V3_BDHV12</stp>
        <stp>912828BW9 Govt</stp>
        <stp>IDX_RATIO</stp>
        <stp>8/3/2005</stp>
        <stp>8/3/2005</stp>
        <stp>[Fixed Income  Prices 2004-2009.xlsx]TIPS!R272C56</stp>
        <tr r="BD272" s="1"/>
      </tp>
      <tp>
        <v>1.05209</v>
        <stp/>
        <stp>##V3_BDHV12</stp>
        <stp>912828BW9 Govt</stp>
        <stp>IDX_RATIO</stp>
        <stp>8/1/2005</stp>
        <stp>8/1/2005</stp>
        <stp>[Fixed Income  Prices 2004-2009.xlsx]TIPS!R270C56</stp>
        <tr r="BD270" s="1"/>
      </tp>
      <tp>
        <v>1.0585899999999999</v>
        <stp/>
        <stp>##V3_BDHV12</stp>
        <stp>912828BD1 Govt</stp>
        <stp>IDX_RATIO</stp>
        <stp>8/9/2005</stp>
        <stp>8/9/2005</stp>
        <stp>[Fixed Income  Prices 2004-2009.xlsx]TIPS!R276C52</stp>
        <tr r="AZ276" s="1"/>
      </tp>
      <tp>
        <v>1.05857</v>
        <stp/>
        <stp>##V3_BDHV12</stp>
        <stp>912828BD1 Govt</stp>
        <stp>IDX_RATIO</stp>
        <stp>8/8/2005</stp>
        <stp>8/8/2005</stp>
        <stp>[Fixed Income  Prices 2004-2009.xlsx]TIPS!R275C52</stp>
        <tr r="AZ275" s="1"/>
      </tp>
      <tp>
        <v>1.0465500000000001</v>
        <stp/>
        <stp>##V3_BDHV12</stp>
        <stp>912828FL9 Govt</stp>
        <stp>IDX_RATIO</stp>
        <stp>4/7/2009</stp>
        <stp>4/7/2009</stp>
        <stp>[Fixed Income  Prices 2004-2009.xlsx]TIPS!R718C80</stp>
        <tr r="CB718" s="1"/>
      </tp>
      <tp>
        <v>1.0463800000000001</v>
        <stp/>
        <stp>##V3_BDHV12</stp>
        <stp>912828FL9 Govt</stp>
        <stp>IDX_RATIO</stp>
        <stp>4/6/2009</stp>
        <stp>4/6/2009</stp>
        <stp>[Fixed Income  Prices 2004-2009.xlsx]TIPS!R717C80</stp>
        <tr r="CB717" s="1"/>
      </tp>
      <tp>
        <v>1.0455099999999999</v>
        <stp/>
        <stp>##V3_BDHV12</stp>
        <stp>912828FL9 Govt</stp>
        <stp>IDX_RATIO</stp>
        <stp>4/1/2009</stp>
        <stp>4/1/2009</stp>
        <stp>[Fixed Income  Prices 2004-2009.xlsx]TIPS!R714C80</stp>
        <tr r="CB714" s="1"/>
      </tp>
      <tp>
        <v>1.04586</v>
        <stp/>
        <stp>##V3_BDHV12</stp>
        <stp>912828FL9 Govt</stp>
        <stp>IDX_RATIO</stp>
        <stp>4/3/2009</stp>
        <stp>4/3/2009</stp>
        <stp>[Fixed Income  Prices 2004-2009.xlsx]TIPS!R716C80</stp>
        <tr r="CB716" s="1"/>
      </tp>
      <tp>
        <v>1.04569</v>
        <stp/>
        <stp>##V3_BDHV12</stp>
        <stp>912828FL9 Govt</stp>
        <stp>IDX_RATIO</stp>
        <stp>4/2/2009</stp>
        <stp>4/2/2009</stp>
        <stp>[Fixed Income  Prices 2004-2009.xlsx]TIPS!R715C80</stp>
        <tr r="CB715" s="1"/>
      </tp>
      <tp>
        <v>1.0584500000000001</v>
        <stp/>
        <stp>##V3_BDHV12</stp>
        <stp>912828BD1 Govt</stp>
        <stp>IDX_RATIO</stp>
        <stp>8/1/2005</stp>
        <stp>8/1/2005</stp>
        <stp>[Fixed Income  Prices 2004-2009.xlsx]TIPS!R270C52</stp>
        <tr r="AZ270" s="1"/>
      </tp>
      <tp>
        <v>1.0584899999999999</v>
        <stp/>
        <stp>##V3_BDHV12</stp>
        <stp>912828BD1 Govt</stp>
        <stp>IDX_RATIO</stp>
        <stp>8/3/2005</stp>
        <stp>8/3/2005</stp>
        <stp>[Fixed Income  Prices 2004-2009.xlsx]TIPS!R272C52</stp>
        <tr r="AZ272" s="1"/>
      </tp>
      <tp>
        <v>1.05847</v>
        <stp/>
        <stp>##V3_BDHV12</stp>
        <stp>912828BD1 Govt</stp>
        <stp>IDX_RATIO</stp>
        <stp>8/2/2005</stp>
        <stp>8/2/2005</stp>
        <stp>[Fixed Income  Prices 2004-2009.xlsx]TIPS!R271C52</stp>
        <tr r="AZ271" s="1"/>
      </tp>
      <tp>
        <v>1.0585199999999999</v>
        <stp/>
        <stp>##V3_BDHV12</stp>
        <stp>912828BD1 Govt</stp>
        <stp>IDX_RATIO</stp>
        <stp>8/5/2005</stp>
        <stp>8/5/2005</stp>
        <stp>[Fixed Income  Prices 2004-2009.xlsx]TIPS!R274C52</stp>
        <tr r="AZ274" s="1"/>
      </tp>
      <tp>
        <v>1.0467299999999999</v>
        <stp/>
        <stp>##V3_BDHV12</stp>
        <stp>912828FL9 Govt</stp>
        <stp>IDX_RATIO</stp>
        <stp>4/8/2009</stp>
        <stp>4/8/2009</stp>
        <stp>[Fixed Income  Prices 2004-2009.xlsx]TIPS!R719C80</stp>
        <tr r="CB719" s="1"/>
      </tp>
      <tp>
        <v>1.0585</v>
        <stp/>
        <stp>##V3_BDHV12</stp>
        <stp>912828BD1 Govt</stp>
        <stp>IDX_RATIO</stp>
        <stp>8/4/2005</stp>
        <stp>8/4/2005</stp>
        <stp>[Fixed Income  Prices 2004-2009.xlsx]TIPS!R273C52</stp>
        <tr r="AZ273" s="1"/>
      </tp>
      <tp>
        <v>1.0468999999999999</v>
        <stp/>
        <stp>##V3_BDHV12</stp>
        <stp>912828FL9 Govt</stp>
        <stp>IDX_RATIO</stp>
        <stp>4/9/2009</stp>
        <stp>4/9/2009</stp>
        <stp>[Fixed Income  Prices 2004-2009.xlsx]TIPS!R720C80</stp>
        <tr r="CB720" s="1"/>
      </tp>
      <tp>
        <v>1.04155</v>
        <stp/>
        <stp>##V3_BDHV12</stp>
        <stp>912828GN4 Govt</stp>
        <stp>IDX_RATIO</stp>
        <stp>4/7/2009</stp>
        <stp>4/7/2009</stp>
        <stp>[Fixed Income  Prices 2004-2009.xlsx]TIPS!R515C40</stp>
        <tr r="AN515" s="1"/>
      </tp>
      <tp>
        <v>1.04138</v>
        <stp/>
        <stp>##V3_BDHV12</stp>
        <stp>912828GN4 Govt</stp>
        <stp>IDX_RATIO</stp>
        <stp>4/6/2009</stp>
        <stp>4/6/2009</stp>
        <stp>[Fixed Income  Prices 2004-2009.xlsx]TIPS!R514C40</stp>
        <tr r="AN514" s="1"/>
      </tp>
      <tp>
        <v>1.0408599999999999</v>
        <stp/>
        <stp>##V3_BDHV12</stp>
        <stp>912828GN4 Govt</stp>
        <stp>IDX_RATIO</stp>
        <stp>4/3/2009</stp>
        <stp>4/3/2009</stp>
        <stp>[Fixed Income  Prices 2004-2009.xlsx]TIPS!R513C40</stp>
        <tr r="AN513" s="1"/>
      </tp>
      <tp>
        <v>1.0406899999999999</v>
        <stp/>
        <stp>##V3_BDHV12</stp>
        <stp>912828GN4 Govt</stp>
        <stp>IDX_RATIO</stp>
        <stp>4/2/2009</stp>
        <stp>4/2/2009</stp>
        <stp>[Fixed Income  Prices 2004-2009.xlsx]TIPS!R512C40</stp>
        <tr r="AN512" s="1"/>
      </tp>
      <tp>
        <v>1.0405199999999999</v>
        <stp/>
        <stp>##V3_BDHV12</stp>
        <stp>912828GN4 Govt</stp>
        <stp>IDX_RATIO</stp>
        <stp>4/1/2009</stp>
        <stp>4/1/2009</stp>
        <stp>[Fixed Income  Prices 2004-2009.xlsx]TIPS!R511C40</stp>
        <tr r="AN511" s="1"/>
      </tp>
      <tp>
        <v>1.0419</v>
        <stp/>
        <stp>##V3_BDHV12</stp>
        <stp>912828GN4 Govt</stp>
        <stp>IDX_RATIO</stp>
        <stp>4/9/2009</stp>
        <stp>4/9/2009</stp>
        <stp>[Fixed Income  Prices 2004-2009.xlsx]TIPS!R517C40</stp>
        <tr r="AN517" s="1"/>
      </tp>
      <tp>
        <v>1.04172</v>
        <stp/>
        <stp>##V3_BDHV12</stp>
        <stp>912828GN4 Govt</stp>
        <stp>IDX_RATIO</stp>
        <stp>4/8/2009</stp>
        <stp>4/8/2009</stp>
        <stp>[Fixed Income  Prices 2004-2009.xlsx]TIPS!R516C40</stp>
        <tr r="AN516" s="1"/>
      </tp>
      <tp>
        <v>1.06897</v>
        <stp/>
        <stp>##V3_BDHV12</stp>
        <stp>912828ET3 Govt</stp>
        <stp>IDX_RATIO</stp>
        <stp>5/9/2008</stp>
        <stp>5/9/2008</stp>
        <stp>[Fixed Income  Prices 2004-2009.xlsx]TIPS!R611C76</stp>
        <tr r="BX611" s="1"/>
      </tp>
      <tp>
        <v>1.06867</v>
        <stp/>
        <stp>##V3_BDHV12</stp>
        <stp>912828ET3 Govt</stp>
        <stp>IDX_RATIO</stp>
        <stp>5/8/2008</stp>
        <stp>5/8/2008</stp>
        <stp>[Fixed Income  Prices 2004-2009.xlsx]TIPS!R610C76</stp>
        <tr r="BX610" s="1"/>
      </tp>
      <tp>
        <v>1.0668800000000001</v>
        <stp/>
        <stp>##V3_BDHV12</stp>
        <stp>912828ET3 Govt</stp>
        <stp>IDX_RATIO</stp>
        <stp>5/2/2008</stp>
        <stp>5/2/2008</stp>
        <stp>[Fixed Income  Prices 2004-2009.xlsx]TIPS!R606C76</stp>
        <tr r="BX606" s="1"/>
      </tp>
      <tp>
        <v>1.0665800000000001</v>
        <stp/>
        <stp>##V3_BDHV12</stp>
        <stp>912828ET3 Govt</stp>
        <stp>IDX_RATIO</stp>
        <stp>5/1/2008</stp>
        <stp>5/1/2008</stp>
        <stp>[Fixed Income  Prices 2004-2009.xlsx]TIPS!R605C76</stp>
        <tr r="BX605" s="1"/>
      </tp>
      <tp>
        <v>1.0680799999999999</v>
        <stp/>
        <stp>##V3_BDHV12</stp>
        <stp>912828ET3 Govt</stp>
        <stp>IDX_RATIO</stp>
        <stp>5/6/2008</stp>
        <stp>5/6/2008</stp>
        <stp>[Fixed Income  Prices 2004-2009.xlsx]TIPS!R608C76</stp>
        <tr r="BX608" s="1"/>
      </tp>
      <tp>
        <v>1.06837</v>
        <stp/>
        <stp>##V3_BDHV12</stp>
        <stp>912828ET3 Govt</stp>
        <stp>IDX_RATIO</stp>
        <stp>5/7/2008</stp>
        <stp>5/7/2008</stp>
        <stp>[Fixed Income  Prices 2004-2009.xlsx]TIPS!R609C76</stp>
        <tr r="BX609" s="1"/>
      </tp>
      <tp>
        <v>1.06778</v>
        <stp/>
        <stp>##V3_BDHV12</stp>
        <stp>912828ET3 Govt</stp>
        <stp>IDX_RATIO</stp>
        <stp>5/5/2008</stp>
        <stp>5/5/2008</stp>
        <stp>[Fixed Income  Prices 2004-2009.xlsx]TIPS!R607C76</stp>
        <tr r="BX607" s="1"/>
      </tp>
      <tp>
        <v>1.0904700000000001</v>
        <stp/>
        <stp>##V3_BDHV12</stp>
        <stp>912828EA4 Govt</stp>
        <stp>IDX_RATIO</stp>
        <stp>5/8/2008</stp>
        <stp>5/8/2008</stp>
        <stp>[Fixed Income  Prices 2004-2009.xlsx]TIPS!R738C72</stp>
        <tr r="BT738" s="1"/>
      </tp>
      <tp>
        <v>1.0907800000000001</v>
        <stp/>
        <stp>##V3_BDHV12</stp>
        <stp>912828EA4 Govt</stp>
        <stp>IDX_RATIO</stp>
        <stp>5/9/2008</stp>
        <stp>5/9/2008</stp>
        <stp>[Fixed Income  Prices 2004-2009.xlsx]TIPS!R739C72</stp>
        <tr r="BT739" s="1"/>
      </tp>
      <tp>
        <v>1.0883400000000001</v>
        <stp/>
        <stp>##V3_BDHV12</stp>
        <stp>912828EA4 Govt</stp>
        <stp>IDX_RATIO</stp>
        <stp>5/1/2008</stp>
        <stp>5/1/2008</stp>
        <stp>[Fixed Income  Prices 2004-2009.xlsx]TIPS!R733C72</stp>
        <tr r="BT733" s="1"/>
      </tp>
      <tp>
        <v>1.0886499999999999</v>
        <stp/>
        <stp>##V3_BDHV12</stp>
        <stp>912828EA4 Govt</stp>
        <stp>IDX_RATIO</stp>
        <stp>5/2/2008</stp>
        <stp>5/2/2008</stp>
        <stp>[Fixed Income  Prices 2004-2009.xlsx]TIPS!R734C72</stp>
        <tr r="BT734" s="1"/>
      </tp>
      <tp>
        <v>1.0895600000000001</v>
        <stp/>
        <stp>##V3_BDHV12</stp>
        <stp>912828EA4 Govt</stp>
        <stp>IDX_RATIO</stp>
        <stp>5/5/2008</stp>
        <stp>5/5/2008</stp>
        <stp>[Fixed Income  Prices 2004-2009.xlsx]TIPS!R735C72</stp>
        <tr r="BT735" s="1"/>
      </tp>
      <tp>
        <v>1.0898600000000001</v>
        <stp/>
        <stp>##V3_BDHV12</stp>
        <stp>912828EA4 Govt</stp>
        <stp>IDX_RATIO</stp>
        <stp>5/6/2008</stp>
        <stp>5/6/2008</stp>
        <stp>[Fixed Income  Prices 2004-2009.xlsx]TIPS!R736C72</stp>
        <tr r="BT736" s="1"/>
      </tp>
      <tp>
        <v>1.0901700000000001</v>
        <stp/>
        <stp>##V3_BDHV12</stp>
        <stp>912828EA4 Govt</stp>
        <stp>IDX_RATIO</stp>
        <stp>5/7/2008</stp>
        <stp>5/7/2008</stp>
        <stp>[Fixed Income  Prices 2004-2009.xlsx]TIPS!R737C72</stp>
        <tr r="BT737" s="1"/>
      </tp>
      <tp>
        <v>0.97931000000000001</v>
        <stp/>
        <stp>##V3_BDHV12</stp>
        <stp>912828JE1 Govt</stp>
        <stp>IDX_RATIO</stp>
        <stp>4/2/2009</stp>
        <stp>4/2/2009</stp>
        <stp>[Fixed Income  Prices 2004-2009.xlsx]TIPS!R194C96</stp>
        <tr r="CR194" s="1"/>
      </tp>
      <tp>
        <v>1.0086900000000001</v>
        <stp/>
        <stp>##V3_BDHV12</stp>
        <stp>912828HN3 Govt</stp>
        <stp>IDX_RATIO</stp>
        <stp>4/6/2009</stp>
        <stp>4/6/2009</stp>
        <stp>[Fixed Income  Prices 2004-2009.xlsx]TIPS!R327C92</stp>
        <tr r="CN327" s="1"/>
      </tp>
      <tp>
        <v>1.0088600000000001</v>
        <stp/>
        <stp>##V3_BDHV12</stp>
        <stp>912828HN3 Govt</stp>
        <stp>IDX_RATIO</stp>
        <stp>4/7/2009</stp>
        <stp>4/7/2009</stp>
        <stp>[Fixed Income  Prices 2004-2009.xlsx]TIPS!R328C92</stp>
        <tr r="CN328" s="1"/>
      </tp>
      <tp>
        <v>0.97946999999999995</v>
        <stp/>
        <stp>##V3_BDHV12</stp>
        <stp>912828JE1 Govt</stp>
        <stp>IDX_RATIO</stp>
        <stp>4/3/2009</stp>
        <stp>4/3/2009</stp>
        <stp>[Fixed Income  Prices 2004-2009.xlsx]TIPS!R195C96</stp>
        <tr r="CR195" s="1"/>
      </tp>
      <tp>
        <v>0.97914999999999996</v>
        <stp/>
        <stp>##V3_BDHV12</stp>
        <stp>912828JE1 Govt</stp>
        <stp>IDX_RATIO</stp>
        <stp>4/1/2009</stp>
        <stp>4/1/2009</stp>
        <stp>[Fixed Income  Prices 2004-2009.xlsx]TIPS!R193C96</stp>
        <tr r="CR193" s="1"/>
      </tp>
      <tp>
        <v>1.00803</v>
        <stp/>
        <stp>##V3_BDHV12</stp>
        <stp>912828HN3 Govt</stp>
        <stp>IDX_RATIO</stp>
        <stp>4/2/2009</stp>
        <stp>4/2/2009</stp>
        <stp>[Fixed Income  Prices 2004-2009.xlsx]TIPS!R325C92</stp>
        <tr r="CN325" s="1"/>
      </tp>
      <tp>
        <v>0.97996000000000005</v>
        <stp/>
        <stp>##V3_BDHV12</stp>
        <stp>912828JE1 Govt</stp>
        <stp>IDX_RATIO</stp>
        <stp>4/6/2009</stp>
        <stp>4/6/2009</stp>
        <stp>[Fixed Income  Prices 2004-2009.xlsx]TIPS!R196C96</stp>
        <tr r="CR196" s="1"/>
      </tp>
      <tp>
        <v>1.0081899999999999</v>
        <stp/>
        <stp>##V3_BDHV12</stp>
        <stp>912828HN3 Govt</stp>
        <stp>IDX_RATIO</stp>
        <stp>4/3/2009</stp>
        <stp>4/3/2009</stp>
        <stp>[Fixed Income  Prices 2004-2009.xlsx]TIPS!R326C92</stp>
        <tr r="CN326" s="1"/>
      </tp>
      <tp>
        <v>0.98011999999999999</v>
        <stp/>
        <stp>##V3_BDHV12</stp>
        <stp>912828JE1 Govt</stp>
        <stp>IDX_RATIO</stp>
        <stp>4/7/2009</stp>
        <stp>4/7/2009</stp>
        <stp>[Fixed Income  Prices 2004-2009.xlsx]TIPS!R197C96</stp>
        <tr r="CR197" s="1"/>
      </tp>
      <tp>
        <v>1.06517</v>
        <stp/>
        <stp>##V3_BDHV12</stp>
        <stp>912828FB1 Govt</stp>
        <stp>IDX_RATIO</stp>
        <stp>4/9/2009</stp>
        <stp>4/9/2009</stp>
        <stp>[Fixed Income  Prices 2004-2009.xlsx]TIPS!R777C32</stp>
        <tr r="AF777" s="1"/>
      </tp>
      <tp>
        <v>1.0649999999999999</v>
        <stp/>
        <stp>##V3_BDHV12</stp>
        <stp>912828FB1 Govt</stp>
        <stp>IDX_RATIO</stp>
        <stp>4/8/2009</stp>
        <stp>4/8/2009</stp>
        <stp>[Fixed Income  Prices 2004-2009.xlsx]TIPS!R776C32</stp>
        <tr r="AF776" s="1"/>
      </tp>
      <tp>
        <v>1.00786</v>
        <stp/>
        <stp>##V3_BDHV12</stp>
        <stp>912828HN3 Govt</stp>
        <stp>IDX_RATIO</stp>
        <stp>4/1/2009</stp>
        <stp>4/1/2009</stp>
        <stp>[Fixed Income  Prices 2004-2009.xlsx]TIPS!R324C92</stp>
        <tr r="CN324" s="1"/>
      </tp>
      <tp>
        <v>1.0648200000000001</v>
        <stp/>
        <stp>##V3_BDHV12</stp>
        <stp>912828FB1 Govt</stp>
        <stp>IDX_RATIO</stp>
        <stp>4/7/2009</stp>
        <stp>4/7/2009</stp>
        <stp>[Fixed Income  Prices 2004-2009.xlsx]TIPS!R775C32</stp>
        <tr r="AF775" s="1"/>
      </tp>
      <tp>
        <v>1.0646500000000001</v>
        <stp/>
        <stp>##V3_BDHV12</stp>
        <stp>912828FB1 Govt</stp>
        <stp>IDX_RATIO</stp>
        <stp>4/6/2009</stp>
        <stp>4/6/2009</stp>
        <stp>[Fixed Income  Prices 2004-2009.xlsx]TIPS!R774C32</stp>
        <tr r="AF774" s="1"/>
      </tp>
      <tp>
        <v>0.98028000000000004</v>
        <stp/>
        <stp>##V3_BDHV12</stp>
        <stp>912828JE1 Govt</stp>
        <stp>IDX_RATIO</stp>
        <stp>4/8/2009</stp>
        <stp>4/8/2009</stp>
        <stp>[Fixed Income  Prices 2004-2009.xlsx]TIPS!R198C96</stp>
        <tr r="CR198" s="1"/>
      </tp>
      <tp>
        <v>0.98043999999999998</v>
        <stp/>
        <stp>##V3_BDHV12</stp>
        <stp>912828JE1 Govt</stp>
        <stp>IDX_RATIO</stp>
        <stp>4/9/2009</stp>
        <stp>4/9/2009</stp>
        <stp>[Fixed Income  Prices 2004-2009.xlsx]TIPS!R199C96</stp>
        <tr r="CR199" s="1"/>
      </tp>
      <tp>
        <v>1.06412</v>
        <stp/>
        <stp>##V3_BDHV12</stp>
        <stp>912828FB1 Govt</stp>
        <stp>IDX_RATIO</stp>
        <stp>4/3/2009</stp>
        <stp>4/3/2009</stp>
        <stp>[Fixed Income  Prices 2004-2009.xlsx]TIPS!R773C32</stp>
        <tr r="AF773" s="1"/>
      </tp>
      <tp>
        <v>1.0639400000000001</v>
        <stp/>
        <stp>##V3_BDHV12</stp>
        <stp>912828FB1 Govt</stp>
        <stp>IDX_RATIO</stp>
        <stp>4/2/2009</stp>
        <stp>4/2/2009</stp>
        <stp>[Fixed Income  Prices 2004-2009.xlsx]TIPS!R772C32</stp>
        <tr r="AF772" s="1"/>
      </tp>
      <tp>
        <v>1.0092000000000001</v>
        <stp/>
        <stp>##V3_BDHV12</stp>
        <stp>912828HN3 Govt</stp>
        <stp>IDX_RATIO</stp>
        <stp>4/9/2009</stp>
        <stp>4/9/2009</stp>
        <stp>[Fixed Income  Prices 2004-2009.xlsx]TIPS!R330C92</stp>
        <tr r="CN330" s="1"/>
      </tp>
      <tp>
        <v>1.06376</v>
        <stp/>
        <stp>##V3_BDHV12</stp>
        <stp>912828FB1 Govt</stp>
        <stp>IDX_RATIO</stp>
        <stp>4/1/2009</stp>
        <stp>4/1/2009</stp>
        <stp>[Fixed Income  Prices 2004-2009.xlsx]TIPS!R771C32</stp>
        <tr r="AF771" s="1"/>
      </tp>
      <tp>
        <v>1.0090300000000001</v>
        <stp/>
        <stp>##V3_BDHV12</stp>
        <stp>912828HN3 Govt</stp>
        <stp>IDX_RATIO</stp>
        <stp>4/8/2009</stp>
        <stp>4/8/2009</stp>
        <stp>[Fixed Income  Prices 2004-2009.xlsx]TIPS!R329C92</stp>
        <tr r="CN329" s="1"/>
      </tp>
      <tp>
        <v>1.0689200000000001</v>
        <stp/>
        <stp>##V3_BDHV12</stp>
        <stp>912828FB1 Govt</stp>
        <stp>IDX_RATIO</stp>
        <stp>5/9/2008</stp>
        <stp>5/9/2008</stp>
        <stp>[Fixed Income  Prices 2004-2009.xlsx]TIPS!R538C32</stp>
        <tr r="AF538" s="1"/>
      </tp>
      <tp>
        <v>1.0686199999999999</v>
        <stp/>
        <stp>##V3_BDHV12</stp>
        <stp>912828FB1 Govt</stp>
        <stp>IDX_RATIO</stp>
        <stp>5/8/2008</stp>
        <stp>5/8/2008</stp>
        <stp>[Fixed Income  Prices 2004-2009.xlsx]TIPS!R537C32</stp>
        <tr r="AF537" s="1"/>
      </tp>
      <tp>
        <v>1.0668299999999999</v>
        <stp/>
        <stp>##V3_BDHV12</stp>
        <stp>912828FB1 Govt</stp>
        <stp>IDX_RATIO</stp>
        <stp>5/2/2008</stp>
        <stp>5/2/2008</stp>
        <stp>[Fixed Income  Prices 2004-2009.xlsx]TIPS!R533C32</stp>
        <tr r="AF533" s="1"/>
      </tp>
      <tp>
        <v>1.06654</v>
        <stp/>
        <stp>##V3_BDHV12</stp>
        <stp>912828FB1 Govt</stp>
        <stp>IDX_RATIO</stp>
        <stp>5/1/2008</stp>
        <stp>5/1/2008</stp>
        <stp>[Fixed Income  Prices 2004-2009.xlsx]TIPS!R532C32</stp>
        <tr r="AF532" s="1"/>
      </tp>
      <tp>
        <v>1.0683199999999999</v>
        <stp/>
        <stp>##V3_BDHV12</stp>
        <stp>912828FB1 Govt</stp>
        <stp>IDX_RATIO</stp>
        <stp>5/7/2008</stp>
        <stp>5/7/2008</stp>
        <stp>[Fixed Income  Prices 2004-2009.xlsx]TIPS!R536C32</stp>
        <tr r="AF536" s="1"/>
      </tp>
      <tp>
        <v>1.06803</v>
        <stp/>
        <stp>##V3_BDHV12</stp>
        <stp>912828FB1 Govt</stp>
        <stp>IDX_RATIO</stp>
        <stp>5/6/2008</stp>
        <stp>5/6/2008</stp>
        <stp>[Fixed Income  Prices 2004-2009.xlsx]TIPS!R535C32</stp>
        <tr r="AF535" s="1"/>
      </tp>
      <tp>
        <v>1.0677300000000001</v>
        <stp/>
        <stp>##V3_BDHV12</stp>
        <stp>912828FB1 Govt</stp>
        <stp>IDX_RATIO</stp>
        <stp>5/5/2008</stp>
        <stp>5/5/2008</stp>
        <stp>[Fixed Income  Prices 2004-2009.xlsx]TIPS!R534C32</stp>
        <tr r="AF534" s="1"/>
      </tp>
      <tp>
        <v>1.0432300000000001</v>
        <stp/>
        <stp>##V3_BDHV12</stp>
        <stp>912828GN4 Govt</stp>
        <stp>IDX_RATIO</stp>
        <stp>5/1/2008</stp>
        <stp>5/1/2008</stp>
        <stp>[Fixed Income  Prices 2004-2009.xlsx]TIPS!R272C40</stp>
        <tr r="AN272" s="1"/>
      </tp>
      <tp>
        <v>1.04352</v>
        <stp/>
        <stp>##V3_BDHV12</stp>
        <stp>912828GN4 Govt</stp>
        <stp>IDX_RATIO</stp>
        <stp>5/2/2008</stp>
        <stp>5/2/2008</stp>
        <stp>[Fixed Income  Prices 2004-2009.xlsx]TIPS!R273C40</stp>
        <tr r="AN273" s="1"/>
      </tp>
      <tp>
        <v>1.0443899999999999</v>
        <stp/>
        <stp>##V3_BDHV12</stp>
        <stp>912828GN4 Govt</stp>
        <stp>IDX_RATIO</stp>
        <stp>5/5/2008</stp>
        <stp>5/5/2008</stp>
        <stp>[Fixed Income  Prices 2004-2009.xlsx]TIPS!R274C40</stp>
        <tr r="AN274" s="1"/>
      </tp>
      <tp>
        <v>1.04498</v>
        <stp/>
        <stp>##V3_BDHV12</stp>
        <stp>912828GN4 Govt</stp>
        <stp>IDX_RATIO</stp>
        <stp>5/7/2008</stp>
        <stp>5/7/2008</stp>
        <stp>[Fixed Income  Prices 2004-2009.xlsx]TIPS!R276C40</stp>
        <tr r="AN276" s="1"/>
      </tp>
      <tp>
        <v>1.0446899999999999</v>
        <stp/>
        <stp>##V3_BDHV12</stp>
        <stp>912828GN4 Govt</stp>
        <stp>IDX_RATIO</stp>
        <stp>5/6/2008</stp>
        <stp>5/6/2008</stp>
        <stp>[Fixed Income  Prices 2004-2009.xlsx]TIPS!R275C40</stp>
        <tr r="AN275" s="1"/>
      </tp>
      <tp>
        <v>1.04556</v>
        <stp/>
        <stp>##V3_BDHV12</stp>
        <stp>912828GN4 Govt</stp>
        <stp>IDX_RATIO</stp>
        <stp>5/9/2008</stp>
        <stp>5/9/2008</stp>
        <stp>[Fixed Income  Prices 2004-2009.xlsx]TIPS!R278C40</stp>
        <tr r="AN278" s="1"/>
      </tp>
      <tp>
        <v>1.0452699999999999</v>
        <stp/>
        <stp>##V3_BDHV12</stp>
        <stp>912828GN4 Govt</stp>
        <stp>IDX_RATIO</stp>
        <stp>5/8/2008</stp>
        <stp>5/8/2008</stp>
        <stp>[Fixed Income  Prices 2004-2009.xlsx]TIPS!R277C40</stp>
        <tr r="AN277" s="1"/>
      </tp>
      <tp>
        <v>1.0474000000000001</v>
        <stp/>
        <stp>##V3_BDHV12</stp>
        <stp>912810PS1 Govt</stp>
        <stp>IDX_RATIO</stp>
        <stp>4/8/2008</stp>
        <stp>4/8/2008</stp>
        <stp>[Fixed Income  Prices 2004-2009.xlsx]TIPS!R320C116</stp>
        <tr r="DL320" s="1"/>
      </tp>
      <tp>
        <v>1.0502499999999999</v>
        <stp/>
        <stp>##V3_BDHV12</stp>
        <stp>912810PS1 Govt</stp>
        <stp>IDX_RATIO</stp>
        <stp>2/9/2009</stp>
        <stp>2/9/2009</stp>
        <stp>[Fixed Income  Prices 2004-2009.xlsx]TIPS!R539C116</stp>
        <tr r="DL539" s="1"/>
      </tp>
      <tp>
        <v>1.0475000000000001</v>
        <stp/>
        <stp>##V3_BDHV12</stp>
        <stp>912810PS1 Govt</stp>
        <stp>IDX_RATIO</stp>
        <stp>4/9/2008</stp>
        <stp>4/9/2008</stp>
        <stp>[Fixed Income  Prices 2004-2009.xlsx]TIPS!R321C116</stp>
        <tr r="DL321" s="1"/>
      </tp>
      <tp>
        <v>1.01983</v>
        <stp/>
        <stp>##V3_BDHV12</stp>
        <stp>912810PS1 Govt</stp>
        <stp>IDX_RATIO</stp>
        <stp>6/8/2007</stp>
        <stp>6/8/2007</stp>
        <stp>[Fixed Income  Prices 2004-2009.xlsx]TIPS!R103C116</stp>
        <tr r="DL103" s="1"/>
      </tp>
      <tp>
        <v>1.0468900000000001</v>
        <stp/>
        <stp>##V3_BDHV12</stp>
        <stp>912810PS1 Govt</stp>
        <stp>IDX_RATIO</stp>
        <stp>4/3/2008</stp>
        <stp>4/3/2008</stp>
        <stp>[Fixed Income  Prices 2004-2009.xlsx]TIPS!R317C116</stp>
        <tr r="DL317" s="1"/>
      </tp>
      <tp>
        <v>0.99138999999999999</v>
        <stp/>
        <stp>##V3_BDHV12</stp>
        <stp>912810PZ5 Govt</stp>
        <stp>IDX_RATIO</stp>
        <stp>6/9/2009</stp>
        <stp>6/9/2009</stp>
        <stp>[Fixed Income  Prices 2004-2009.xlsx]TIPS!R100C120</stp>
        <tr r="DP100" s="1"/>
      </tp>
      <tp>
        <v>1.0467900000000001</v>
        <stp/>
        <stp>##V3_BDHV12</stp>
        <stp>912810PS1 Govt</stp>
        <stp>IDX_RATIO</stp>
        <stp>4/2/2008</stp>
        <stp>4/2/2008</stp>
        <stp>[Fixed Income  Prices 2004-2009.xlsx]TIPS!R316C116</stp>
        <tr r="DL316" s="1"/>
      </tp>
      <tp>
        <v>1.0466899999999999</v>
        <stp/>
        <stp>##V3_BDHV12</stp>
        <stp>912810PS1 Govt</stp>
        <stp>IDX_RATIO</stp>
        <stp>4/1/2008</stp>
        <stp>4/1/2008</stp>
        <stp>[Fixed Income  Prices 2004-2009.xlsx]TIPS!R315C116</stp>
        <tr r="DL315" s="1"/>
      </tp>
      <tp>
        <v>1.0525800000000001</v>
        <stp/>
        <stp>##V3_BDHV12</stp>
        <stp>912810PS1 Govt</stp>
        <stp>IDX_RATIO</stp>
        <stp>2/3/2009</stp>
        <stp>2/3/2009</stp>
        <stp>[Fixed Income  Prices 2004-2009.xlsx]TIPS!R535C116</stp>
        <tr r="DL535" s="1"/>
      </tp>
      <tp>
        <v>1.05297</v>
        <stp/>
        <stp>##V3_BDHV12</stp>
        <stp>912810PS1 Govt</stp>
        <stp>IDX_RATIO</stp>
        <stp>2/2/2009</stp>
        <stp>2/2/2009</stp>
        <stp>[Fixed Income  Prices 2004-2009.xlsx]TIPS!R534C116</stp>
        <tr r="DL534" s="1"/>
      </tp>
      <tp>
        <v>1.01939</v>
        <stp/>
        <stp>##V3_BDHV12</stp>
        <stp>912810PS1 Govt</stp>
        <stp>IDX_RATIO</stp>
        <stp>6/6/2007</stp>
        <stp>6/6/2007</stp>
        <stp>[Fixed Income  Prices 2004-2009.xlsx]TIPS!R101C116</stp>
        <tr r="DL101" s="1"/>
      </tp>
      <tp>
        <v>1.0472999999999999</v>
        <stp/>
        <stp>##V3_BDHV12</stp>
        <stp>912810PS1 Govt</stp>
        <stp>IDX_RATIO</stp>
        <stp>4/7/2008</stp>
        <stp>4/7/2008</stp>
        <stp>[Fixed Income  Prices 2004-2009.xlsx]TIPS!R319C116</stp>
        <tr r="DL319" s="1"/>
      </tp>
      <tp>
        <v>1.0518000000000001</v>
        <stp/>
        <stp>##V3_BDHV12</stp>
        <stp>912810PS1 Govt</stp>
        <stp>IDX_RATIO</stp>
        <stp>2/5/2009</stp>
        <stp>2/5/2009</stp>
        <stp>[Fixed Income  Prices 2004-2009.xlsx]TIPS!R537C116</stp>
        <tr r="DL537" s="1"/>
      </tp>
      <tp>
        <v>1.0196099999999999</v>
        <stp/>
        <stp>##V3_BDHV12</stp>
        <stp>912810PS1 Govt</stp>
        <stp>IDX_RATIO</stp>
        <stp>6/7/2007</stp>
        <stp>6/7/2007</stp>
        <stp>[Fixed Income  Prices 2004-2009.xlsx]TIPS!R102C116</stp>
        <tr r="DL102" s="1"/>
      </tp>
      <tp>
        <v>1.05219</v>
        <stp/>
        <stp>##V3_BDHV12</stp>
        <stp>912810PS1 Govt</stp>
        <stp>IDX_RATIO</stp>
        <stp>2/4/2009</stp>
        <stp>2/4/2009</stp>
        <stp>[Fixed Income  Prices 2004-2009.xlsx]TIPS!R536C116</stp>
        <tr r="DL536" s="1"/>
      </tp>
      <tp>
        <v>1.0191699999999999</v>
        <stp/>
        <stp>##V3_BDHV12</stp>
        <stp>912810PS1 Govt</stp>
        <stp>IDX_RATIO</stp>
        <stp>6/5/2007</stp>
        <stp>6/5/2007</stp>
        <stp>[Fixed Income  Prices 2004-2009.xlsx]TIPS!R100C116</stp>
        <tr r="DL100" s="1"/>
      </tp>
      <tp>
        <v>1.0469900000000001</v>
        <stp/>
        <stp>##V3_BDHV12</stp>
        <stp>912810PS1 Govt</stp>
        <stp>IDX_RATIO</stp>
        <stp>4/4/2008</stp>
        <stp>4/4/2008</stp>
        <stp>[Fixed Income  Prices 2004-2009.xlsx]TIPS!R318C116</stp>
        <tr r="DL318" s="1"/>
      </tp>
      <tp>
        <v>1.05141</v>
        <stp/>
        <stp>##V3_BDHV12</stp>
        <stp>912810PS1 Govt</stp>
        <stp>IDX_RATIO</stp>
        <stp>2/6/2009</stp>
        <stp>2/6/2009</stp>
        <stp>[Fixed Income  Prices 2004-2009.xlsx]TIPS!R538C116</stp>
        <tr r="DL538" s="1"/>
      </tp>
      <tp>
        <v>1.1599200000000001</v>
        <stp/>
        <stp>##V3_BDHV12</stp>
        <stp>912810FR4 Govt</stp>
        <stp>IDX_RATIO</stp>
        <stp>12/3/2008</stp>
        <stp>12/3/2008</stp>
        <stp>[Fixed Income  Prices 2004-2009.xlsx]TIPS!R1138C108</stp>
        <tr r="DD1138" s="1"/>
      </tp>
      <tp>
        <v>1.16029</v>
        <stp/>
        <stp>##V3_BDHV12</stp>
        <stp>912810FR4 Govt</stp>
        <stp>IDX_RATIO</stp>
        <stp>12/2/2008</stp>
        <stp>12/2/2008</stp>
        <stp>[Fixed Income  Prices 2004-2009.xlsx]TIPS!R1137C108</stp>
        <tr r="DD1137" s="1"/>
      </tp>
      <tp>
        <v>1.1621699999999999</v>
        <stp/>
        <stp>##V3_BDHV12</stp>
        <stp>912810FR4 Govt</stp>
        <stp>IDX_RATIO</stp>
        <stp>11/3/2008</stp>
        <stp>11/3/2008</stp>
        <stp>[Fixed Income  Prices 2004-2009.xlsx]TIPS!R1116C108</stp>
        <tr r="DD1116" s="1"/>
      </tp>
      <tp>
        <v>1.15916</v>
        <stp/>
        <stp>##V3_BDHV12</stp>
        <stp>912810FR4 Govt</stp>
        <stp>IDX_RATIO</stp>
        <stp>12/5/2008</stp>
        <stp>12/5/2008</stp>
        <stp>[Fixed Income  Prices 2004-2009.xlsx]TIPS!R1140C108</stp>
        <tr r="DD1140" s="1"/>
      </tp>
      <tp>
        <v>1.1606700000000001</v>
        <stp/>
        <stp>##V3_BDHV12</stp>
        <stp>912810FR4 Govt</stp>
        <stp>IDX_RATIO</stp>
        <stp>12/1/2008</stp>
        <stp>12/1/2008</stp>
        <stp>[Fixed Income  Prices 2004-2009.xlsx]TIPS!R1136C108</stp>
        <tr r="DD1136" s="1"/>
      </tp>
      <tp>
        <v>1.16201</v>
        <stp/>
        <stp>##V3_BDHV12</stp>
        <stp>912810FR4 Govt</stp>
        <stp>IDX_RATIO</stp>
        <stp>11/6/2008</stp>
        <stp>11/6/2008</stp>
        <stp>[Fixed Income  Prices 2004-2009.xlsx]TIPS!R1119C108</stp>
        <tr r="DD1119" s="1"/>
      </tp>
      <tp>
        <v>1.16212</v>
        <stp/>
        <stp>##V3_BDHV12</stp>
        <stp>912810FR4 Govt</stp>
        <stp>IDX_RATIO</stp>
        <stp>11/4/2008</stp>
        <stp>11/4/2008</stp>
        <stp>[Fixed Income  Prices 2004-2009.xlsx]TIPS!R1117C108</stp>
        <tr r="DD1117" s="1"/>
      </tp>
      <tp>
        <v>1.1619600000000001</v>
        <stp/>
        <stp>##V3_BDHV12</stp>
        <stp>912810FR4 Govt</stp>
        <stp>IDX_RATIO</stp>
        <stp>11/7/2008</stp>
        <stp>11/7/2008</stp>
        <stp>[Fixed Income  Prices 2004-2009.xlsx]TIPS!R1120C108</stp>
        <tr r="DD1120" s="1"/>
      </tp>
      <tp>
        <v>1.15954</v>
        <stp/>
        <stp>##V3_BDHV12</stp>
        <stp>912810FR4 Govt</stp>
        <stp>IDX_RATIO</stp>
        <stp>12/4/2008</stp>
        <stp>12/4/2008</stp>
        <stp>[Fixed Income  Prices 2004-2009.xlsx]TIPS!R1139C108</stp>
        <tr r="DD1139" s="1"/>
      </tp>
      <tp>
        <v>1.1620699999999999</v>
        <stp/>
        <stp>##V3_BDHV12</stp>
        <stp>912810FR4 Govt</stp>
        <stp>IDX_RATIO</stp>
        <stp>11/5/2008</stp>
        <stp>11/5/2008</stp>
        <stp>[Fixed Income  Prices 2004-2009.xlsx]TIPS!R1118C108</stp>
        <tr r="DD1118" s="1"/>
      </tp>
      <tp>
        <v>1.27302</v>
        <stp/>
        <stp>##V3_BDHV12</stp>
        <stp>9128273T7 Govt</stp>
        <stp>IDX_RATIO</stp>
        <stp>6/8/2007</stp>
        <stp>6/8/2007</stp>
        <stp>[Fixed Income  Prices 2004-2009.xlsx]TIPS!R753C12</stp>
        <tr r="L753" s="1"/>
      </tp>
      <tp>
        <v>1.2711000000000001</v>
        <stp/>
        <stp>##V3_BDHV12</stp>
        <stp>9128273T7 Govt</stp>
        <stp>IDX_RATIO</stp>
        <stp>6/1/2007</stp>
        <stp>6/1/2007</stp>
        <stp>[Fixed Income  Prices 2004-2009.xlsx]TIPS!R748C12</stp>
        <tr r="L748" s="1"/>
      </tp>
      <tp>
        <v>1.27275</v>
        <stp/>
        <stp>##V3_BDHV12</stp>
        <stp>9128273T7 Govt</stp>
        <stp>IDX_RATIO</stp>
        <stp>6/7/2007</stp>
        <stp>6/7/2007</stp>
        <stp>[Fixed Income  Prices 2004-2009.xlsx]TIPS!R752C12</stp>
        <tr r="L752" s="1"/>
      </tp>
      <tp>
        <v>1.27247</v>
        <stp/>
        <stp>##V3_BDHV12</stp>
        <stp>9128273T7 Govt</stp>
        <stp>IDX_RATIO</stp>
        <stp>6/6/2007</stp>
        <stp>6/6/2007</stp>
        <stp>[Fixed Income  Prices 2004-2009.xlsx]TIPS!R751C12</stp>
        <tr r="L751" s="1"/>
      </tp>
      <tp>
        <v>1.2722</v>
        <stp/>
        <stp>##V3_BDHV12</stp>
        <stp>9128273T7 Govt</stp>
        <stp>IDX_RATIO</stp>
        <stp>6/5/2007</stp>
        <stp>6/5/2007</stp>
        <stp>[Fixed Income  Prices 2004-2009.xlsx]TIPS!R750C12</stp>
        <tr r="L750" s="1"/>
      </tp>
      <tp>
        <v>1.2719199999999999</v>
        <stp/>
        <stp>##V3_BDHV12</stp>
        <stp>9128273T7 Govt</stp>
        <stp>IDX_RATIO</stp>
        <stp>6/4/2007</stp>
        <stp>6/4/2007</stp>
        <stp>[Fixed Income  Prices 2004-2009.xlsx]TIPS!R749C12</stp>
        <tr r="L749" s="1"/>
      </tp>
      <tp>
        <v>1.1347700000000001</v>
        <stp/>
        <stp>##V3_BDHV12</stp>
        <stp>9128275W8 Govt</stp>
        <stp>IDX_RATIO</stp>
        <stp>4/7/2005</stp>
        <stp>4/7/2005</stp>
        <stp>[Fixed Income  Prices 2004-2009.xlsx]TIPS!R189C20</stp>
        <tr r="T189" s="1"/>
      </tp>
      <tp>
        <v>1.1345499999999999</v>
        <stp/>
        <stp>##V3_BDHV12</stp>
        <stp>9128275W8 Govt</stp>
        <stp>IDX_RATIO</stp>
        <stp>4/6/2005</stp>
        <stp>4/6/2005</stp>
        <stp>[Fixed Income  Prices 2004-2009.xlsx]TIPS!R188C20</stp>
        <tr r="T188" s="1"/>
      </tp>
      <tp>
        <v>1.1343399999999999</v>
        <stp/>
        <stp>##V3_BDHV12</stp>
        <stp>9128275W8 Govt</stp>
        <stp>IDX_RATIO</stp>
        <stp>4/5/2005</stp>
        <stp>4/5/2005</stp>
        <stp>[Fixed Income  Prices 2004-2009.xlsx]TIPS!R187C20</stp>
        <tr r="T187" s="1"/>
      </tp>
      <tp>
        <v>1.13412</v>
        <stp/>
        <stp>##V3_BDHV12</stp>
        <stp>9128275W8 Govt</stp>
        <stp>IDX_RATIO</stp>
        <stp>4/4/2005</stp>
        <stp>4/4/2005</stp>
        <stp>[Fixed Income  Prices 2004-2009.xlsx]TIPS!R186C20</stp>
        <tr r="T186" s="1"/>
      </tp>
      <tp>
        <v>1.1334599999999999</v>
        <stp/>
        <stp>##V3_BDHV12</stp>
        <stp>9128275W8 Govt</stp>
        <stp>IDX_RATIO</stp>
        <stp>4/1/2005</stp>
        <stp>4/1/2005</stp>
        <stp>[Fixed Income  Prices 2004-2009.xlsx]TIPS!R185C20</stp>
        <tr r="T185" s="1"/>
      </tp>
      <tp>
        <v>1.1349899999999999</v>
        <stp/>
        <stp>##V3_BDHV12</stp>
        <stp>9128275W8 Govt</stp>
        <stp>IDX_RATIO</stp>
        <stp>4/8/2005</stp>
        <stp>4/8/2005</stp>
        <stp>[Fixed Income  Prices 2004-2009.xlsx]TIPS!R190C20</stp>
        <tr r="T190" s="1"/>
      </tp>
      <tp>
        <v>1.09717</v>
        <stp/>
        <stp>##V3_BDHV12</stp>
        <stp>9128276R8 Govt</stp>
        <stp>IDX_RATIO</stp>
        <stp>4/8/2005</stp>
        <stp>4/8/2005</stp>
        <stp>[Fixed Income  Prices 2004-2009.xlsx]TIPS!R190C28</stp>
        <tr r="AB190" s="1"/>
      </tp>
      <tp>
        <v>1.0956900000000001</v>
        <stp/>
        <stp>##V3_BDHV12</stp>
        <stp>9128276R8 Govt</stp>
        <stp>IDX_RATIO</stp>
        <stp>4/1/2005</stp>
        <stp>4/1/2005</stp>
        <stp>[Fixed Income  Prices 2004-2009.xlsx]TIPS!R185C28</stp>
        <tr r="AB185" s="1"/>
      </tp>
      <tp>
        <v>1.0967500000000001</v>
        <stp/>
        <stp>##V3_BDHV12</stp>
        <stp>9128276R8 Govt</stp>
        <stp>IDX_RATIO</stp>
        <stp>4/6/2005</stp>
        <stp>4/6/2005</stp>
        <stp>[Fixed Income  Prices 2004-2009.xlsx]TIPS!R188C28</stp>
        <tr r="AB188" s="1"/>
      </tp>
      <tp>
        <v>1.0969599999999999</v>
        <stp/>
        <stp>##V3_BDHV12</stp>
        <stp>9128276R8 Govt</stp>
        <stp>IDX_RATIO</stp>
        <stp>4/7/2005</stp>
        <stp>4/7/2005</stp>
        <stp>[Fixed Income  Prices 2004-2009.xlsx]TIPS!R189C28</stp>
        <tr r="AB189" s="1"/>
      </tp>
      <tp>
        <v>1.09632</v>
        <stp/>
        <stp>##V3_BDHV12</stp>
        <stp>9128276R8 Govt</stp>
        <stp>IDX_RATIO</stp>
        <stp>4/4/2005</stp>
        <stp>4/4/2005</stp>
        <stp>[Fixed Income  Prices 2004-2009.xlsx]TIPS!R186C28</stp>
        <tr r="AB186" s="1"/>
      </tp>
      <tp>
        <v>1.0965400000000001</v>
        <stp/>
        <stp>##V3_BDHV12</stp>
        <stp>9128276R8 Govt</stp>
        <stp>IDX_RATIO</stp>
        <stp>4/5/2005</stp>
        <stp>4/5/2005</stp>
        <stp>[Fixed Income  Prices 2004-2009.xlsx]TIPS!R187C28</stp>
        <tr r="AB187" s="1"/>
      </tp>
      <tp>
        <v>1.07542</v>
        <stp/>
        <stp>##V3_BDHV12</stp>
        <stp>9128277J5 Govt</stp>
        <stp>IDX_RATIO</stp>
        <stp>4/8/2005</stp>
        <stp>4/8/2005</stp>
        <stp>[Fixed Income  Prices 2004-2009.xlsx]TIPS!R190C36</stp>
        <tr r="AJ190" s="1"/>
      </tp>
      <tp>
        <v>1.0746</v>
        <stp/>
        <stp>##V3_BDHV12</stp>
        <stp>9128277J5 Govt</stp>
        <stp>IDX_RATIO</stp>
        <stp>4/4/2005</stp>
        <stp>4/4/2005</stp>
        <stp>[Fixed Income  Prices 2004-2009.xlsx]TIPS!R186C36</stp>
        <tr r="AJ186" s="1"/>
      </tp>
      <tp>
        <v>1.0748</v>
        <stp/>
        <stp>##V3_BDHV12</stp>
        <stp>9128277J5 Govt</stp>
        <stp>IDX_RATIO</stp>
        <stp>4/5/2005</stp>
        <stp>4/5/2005</stp>
        <stp>[Fixed Income  Prices 2004-2009.xlsx]TIPS!R187C36</stp>
        <tr r="AJ187" s="1"/>
      </tp>
      <tp>
        <v>1.07501</v>
        <stp/>
        <stp>##V3_BDHV12</stp>
        <stp>9128277J5 Govt</stp>
        <stp>IDX_RATIO</stp>
        <stp>4/6/2005</stp>
        <stp>4/6/2005</stp>
        <stp>[Fixed Income  Prices 2004-2009.xlsx]TIPS!R188C36</stp>
        <tr r="AJ188" s="1"/>
      </tp>
      <tp>
        <v>1.07521</v>
        <stp/>
        <stp>##V3_BDHV12</stp>
        <stp>9128277J5 Govt</stp>
        <stp>IDX_RATIO</stp>
        <stp>4/7/2005</stp>
        <stp>4/7/2005</stp>
        <stp>[Fixed Income  Prices 2004-2009.xlsx]TIPS!R189C36</stp>
        <tr r="AJ189" s="1"/>
      </tp>
      <tp>
        <v>1.0739799999999999</v>
        <stp/>
        <stp>##V3_BDHV12</stp>
        <stp>9128277J5 Govt</stp>
        <stp>IDX_RATIO</stp>
        <stp>4/1/2005</stp>
        <stp>4/1/2005</stp>
        <stp>[Fixed Income  Prices 2004-2009.xlsx]TIPS!R185C36</stp>
        <tr r="AJ185" s="1"/>
      </tp>
      <tp>
        <v>1.1643699999999999</v>
        <stp/>
        <stp>##V3_BDHV12</stp>
        <stp>9128274Y5 Govt</stp>
        <stp>IDX_RATIO</stp>
        <stp>4/8/2005</stp>
        <stp>4/8/2005</stp>
        <stp>[Fixed Income  Prices 2004-2009.xlsx]TIPS!R190C16</stp>
        <tr r="P190" s="1"/>
      </tp>
      <tp>
        <v>1.2484500000000001</v>
        <stp/>
        <stp>##V3_BDHV12</stp>
        <stp>9128273T7 Govt</stp>
        <stp>IDX_RATIO</stp>
        <stp>7/7/2006</stp>
        <stp>7/7/2006</stp>
        <stp>[Fixed Income  Prices 2004-2009.xlsx]TIPS!R513C12</stp>
        <tr r="L513" s="1"/>
      </tp>
      <tp>
        <v>1.16415</v>
        <stp/>
        <stp>##V3_BDHV12</stp>
        <stp>9128274Y5 Govt</stp>
        <stp>IDX_RATIO</stp>
        <stp>4/7/2005</stp>
        <stp>4/7/2005</stp>
        <stp>[Fixed Income  Prices 2004-2009.xlsx]TIPS!R189C16</stp>
        <tr r="P189" s="1"/>
      </tp>
      <tp>
        <v>1.2482500000000001</v>
        <stp/>
        <stp>##V3_BDHV12</stp>
        <stp>9128273T7 Govt</stp>
        <stp>IDX_RATIO</stp>
        <stp>7/6/2006</stp>
        <stp>7/6/2006</stp>
        <stp>[Fixed Income  Prices 2004-2009.xlsx]TIPS!R512C12</stp>
        <tr r="L512" s="1"/>
      </tp>
      <tp>
        <v>1.1639200000000001</v>
        <stp/>
        <stp>##V3_BDHV12</stp>
        <stp>9128274Y5 Govt</stp>
        <stp>IDX_RATIO</stp>
        <stp>4/6/2005</stp>
        <stp>4/6/2005</stp>
        <stp>[Fixed Income  Prices 2004-2009.xlsx]TIPS!R188C16</stp>
        <tr r="P188" s="1"/>
      </tp>
      <tp>
        <v>1.2480500000000001</v>
        <stp/>
        <stp>##V3_BDHV12</stp>
        <stp>9128273T7 Govt</stp>
        <stp>IDX_RATIO</stp>
        <stp>7/5/2006</stp>
        <stp>7/5/2006</stp>
        <stp>[Fixed Income  Prices 2004-2009.xlsx]TIPS!R511C12</stp>
        <tr r="L511" s="1"/>
      </tp>
      <tp>
        <v>1.1637</v>
        <stp/>
        <stp>##V3_BDHV12</stp>
        <stp>9128274Y5 Govt</stp>
        <stp>IDX_RATIO</stp>
        <stp>4/5/2005</stp>
        <stp>4/5/2005</stp>
        <stp>[Fixed Income  Prices 2004-2009.xlsx]TIPS!R187C16</stp>
        <tr r="P187" s="1"/>
      </tp>
      <tp>
        <v>1.2478499999999999</v>
        <stp/>
        <stp>##V3_BDHV12</stp>
        <stp>9128273T7 Govt</stp>
        <stp>IDX_RATIO</stp>
        <stp>7/4/2006</stp>
        <stp>7/4/2006</stp>
        <stp>[Fixed Income  Prices 2004-2009.xlsx]TIPS!R510C12</stp>
        <tr r="L510" s="1"/>
      </tp>
      <tp>
        <v>1.1634800000000001</v>
        <stp/>
        <stp>##V3_BDHV12</stp>
        <stp>9128274Y5 Govt</stp>
        <stp>IDX_RATIO</stp>
        <stp>4/4/2005</stp>
        <stp>4/4/2005</stp>
        <stp>[Fixed Income  Prices 2004-2009.xlsx]TIPS!R186C16</stp>
        <tr r="P186" s="1"/>
      </tp>
      <tp>
        <v>1.2476499999999999</v>
        <stp/>
        <stp>##V3_BDHV12</stp>
        <stp>9128273T7 Govt</stp>
        <stp>IDX_RATIO</stp>
        <stp>7/3/2006</stp>
        <stp>7/3/2006</stp>
        <stp>[Fixed Income  Prices 2004-2009.xlsx]TIPS!R509C12</stp>
        <tr r="L509" s="1"/>
      </tp>
      <tp>
        <v>1.1628000000000001</v>
        <stp/>
        <stp>##V3_BDHV12</stp>
        <stp>9128274Y5 Govt</stp>
        <stp>IDX_RATIO</stp>
        <stp>4/1/2005</stp>
        <stp>4/1/2005</stp>
        <stp>[Fixed Income  Prices 2004-2009.xlsx]TIPS!R185C16</stp>
        <tr r="P185" s="1"/>
      </tp>
      <tp>
        <v>1.2296400000000001</v>
        <stp/>
        <stp>##V3_BDHV12</stp>
        <stp>9128274Y5 Govt</stp>
        <stp>IDX_RATIO</stp>
        <stp>7/6/2006</stp>
        <stp>7/6/2006</stp>
        <stp>[Fixed Income  Prices 2004-2009.xlsx]TIPS!R512C16</stp>
        <tr r="P512" s="1"/>
      </tp>
      <tp>
        <v>1.18154</v>
        <stp/>
        <stp>##V3_BDHV12</stp>
        <stp>9128273T7 Govt</stp>
        <stp>IDX_RATIO</stp>
        <stp>4/6/2005</stp>
        <stp>4/6/2005</stp>
        <stp>[Fixed Income  Prices 2004-2009.xlsx]TIPS!R188C12</stp>
        <tr r="L188" s="1"/>
      </tp>
      <tp>
        <v>1.22984</v>
        <stp/>
        <stp>##V3_BDHV12</stp>
        <stp>9128274Y5 Govt</stp>
        <stp>IDX_RATIO</stp>
        <stp>7/7/2006</stp>
        <stp>7/7/2006</stp>
        <stp>[Fixed Income  Prices 2004-2009.xlsx]TIPS!R513C16</stp>
        <tr r="P513" s="1"/>
      </tp>
      <tp>
        <v>1.18177</v>
        <stp/>
        <stp>##V3_BDHV12</stp>
        <stp>9128273T7 Govt</stp>
        <stp>IDX_RATIO</stp>
        <stp>4/7/2005</stp>
        <stp>4/7/2005</stp>
        <stp>[Fixed Income  Prices 2004-2009.xlsx]TIPS!R189C12</stp>
        <tr r="L189" s="1"/>
      </tp>
      <tp>
        <v>1.22925</v>
        <stp/>
        <stp>##V3_BDHV12</stp>
        <stp>9128274Y5 Govt</stp>
        <stp>IDX_RATIO</stp>
        <stp>7/4/2006</stp>
        <stp>7/4/2006</stp>
        <stp>[Fixed Income  Prices 2004-2009.xlsx]TIPS!R510C16</stp>
        <tr r="P510" s="1"/>
      </tp>
      <tp>
        <v>1.18109</v>
        <stp/>
        <stp>##V3_BDHV12</stp>
        <stp>9128273T7 Govt</stp>
        <stp>IDX_RATIO</stp>
        <stp>4/4/2005</stp>
        <stp>4/4/2005</stp>
        <stp>[Fixed Income  Prices 2004-2009.xlsx]TIPS!R186C12</stp>
        <tr r="L186" s="1"/>
      </tp>
      <tp>
        <v>1.2294499999999999</v>
        <stp/>
        <stp>##V3_BDHV12</stp>
        <stp>9128274Y5 Govt</stp>
        <stp>IDX_RATIO</stp>
        <stp>7/5/2006</stp>
        <stp>7/5/2006</stp>
        <stp>[Fixed Income  Prices 2004-2009.xlsx]TIPS!R511C16</stp>
        <tr r="P511" s="1"/>
      </tp>
      <tp>
        <v>1.1813100000000001</v>
        <stp/>
        <stp>##V3_BDHV12</stp>
        <stp>9128273T7 Govt</stp>
        <stp>IDX_RATIO</stp>
        <stp>4/5/2005</stp>
        <stp>4/5/2005</stp>
        <stp>[Fixed Income  Prices 2004-2009.xlsx]TIPS!R187C12</stp>
        <tr r="L187" s="1"/>
      </tp>
      <tp>
        <v>1.22905</v>
        <stp/>
        <stp>##V3_BDHV12</stp>
        <stp>9128274Y5 Govt</stp>
        <stp>IDX_RATIO</stp>
        <stp>7/3/2006</stp>
        <stp>7/3/2006</stp>
        <stp>[Fixed Income  Prices 2004-2009.xlsx]TIPS!R509C16</stp>
        <tr r="P509" s="1"/>
      </tp>
      <tp>
        <v>1.1804000000000001</v>
        <stp/>
        <stp>##V3_BDHV12</stp>
        <stp>9128273T7 Govt</stp>
        <stp>IDX_RATIO</stp>
        <stp>4/1/2005</stp>
        <stp>4/1/2005</stp>
        <stp>[Fixed Income  Prices 2004-2009.xlsx]TIPS!R185C12</stp>
        <tr r="L185" s="1"/>
      </tp>
      <tp>
        <v>1.1819900000000001</v>
        <stp/>
        <stp>##V3_BDHV12</stp>
        <stp>9128273T7 Govt</stp>
        <stp>IDX_RATIO</stp>
        <stp>4/8/2005</stp>
        <stp>4/8/2005</stp>
        <stp>[Fixed Income  Prices 2004-2009.xlsx]TIPS!R190C12</stp>
        <tr r="L190" s="1"/>
      </tp>
      <tp>
        <v>1.15802</v>
        <stp/>
        <stp>##V3_BDHV12</stp>
        <stp>912810FR4 Govt</stp>
        <stp>IDX_RATIO</stp>
        <stp>12/8/2008</stp>
        <stp>12/8/2008</stp>
        <stp>[Fixed Income  Prices 2004-2009.xlsx]TIPS!R1141C108</stp>
        <tr r="DD1141" s="1"/>
      </tp>
      <tp>
        <v>1.15812</v>
        <stp/>
        <stp>##V3_BDHV12</stp>
        <stp>9128276R8 Govt</stp>
        <stp>IDX_RATIO</stp>
        <stp>7/3/2006</stp>
        <stp>7/3/2006</stp>
        <stp>[Fixed Income  Prices 2004-2009.xlsx]TIPS!R509C28</stp>
        <tr r="AB509" s="1"/>
      </tp>
      <tp>
        <v>1.2223999999999999</v>
        <stp/>
        <stp>##V3_BDHV12</stp>
        <stp>9128275W8 Govt</stp>
        <stp>IDX_RATIO</stp>
        <stp>6/8/2007</stp>
        <stp>6/8/2007</stp>
        <stp>[Fixed Income  Prices 2004-2009.xlsx]TIPS!R753C20</stp>
        <tr r="T753" s="1"/>
      </tp>
      <tp>
        <v>1.15886</v>
        <stp/>
        <stp>##V3_BDHV12</stp>
        <stp>9128276R8 Govt</stp>
        <stp>IDX_RATIO</stp>
        <stp>7/7/2006</stp>
        <stp>7/7/2006</stp>
        <stp>[Fixed Income  Prices 2004-2009.xlsx]TIPS!R513C28</stp>
        <tr r="AB513" s="1"/>
      </tp>
      <tp>
        <v>1.1586700000000001</v>
        <stp/>
        <stp>##V3_BDHV12</stp>
        <stp>9128276R8 Govt</stp>
        <stp>IDX_RATIO</stp>
        <stp>7/6/2006</stp>
        <stp>7/6/2006</stp>
        <stp>[Fixed Income  Prices 2004-2009.xlsx]TIPS!R512C28</stp>
        <tr r="AB512" s="1"/>
      </tp>
      <tp>
        <v>1.15849</v>
        <stp/>
        <stp>##V3_BDHV12</stp>
        <stp>9128276R8 Govt</stp>
        <stp>IDX_RATIO</stp>
        <stp>7/5/2006</stp>
        <stp>7/5/2006</stp>
        <stp>[Fixed Income  Prices 2004-2009.xlsx]TIPS!R511C28</stp>
        <tr r="AB511" s="1"/>
      </tp>
      <tp>
        <v>1.1583000000000001</v>
        <stp/>
        <stp>##V3_BDHV12</stp>
        <stp>9128276R8 Govt</stp>
        <stp>IDX_RATIO</stp>
        <stp>7/4/2006</stp>
        <stp>7/4/2006</stp>
        <stp>[Fixed Income  Prices 2004-2009.xlsx]TIPS!R510C28</stp>
        <tr r="AB510" s="1"/>
      </tp>
      <tp>
        <v>1.22055</v>
        <stp/>
        <stp>##V3_BDHV12</stp>
        <stp>9128275W8 Govt</stp>
        <stp>IDX_RATIO</stp>
        <stp>6/1/2007</stp>
        <stp>6/1/2007</stp>
        <stp>[Fixed Income  Prices 2004-2009.xlsx]TIPS!R748C20</stp>
        <tr r="T748" s="1"/>
      </tp>
      <tp>
        <v>1.22187</v>
        <stp/>
        <stp>##V3_BDHV12</stp>
        <stp>9128275W8 Govt</stp>
        <stp>IDX_RATIO</stp>
        <stp>6/6/2007</stp>
        <stp>6/6/2007</stp>
        <stp>[Fixed Income  Prices 2004-2009.xlsx]TIPS!R751C20</stp>
        <tr r="T751" s="1"/>
      </tp>
      <tp>
        <v>1.22214</v>
        <stp/>
        <stp>##V3_BDHV12</stp>
        <stp>9128275W8 Govt</stp>
        <stp>IDX_RATIO</stp>
        <stp>6/7/2007</stp>
        <stp>6/7/2007</stp>
        <stp>[Fixed Income  Prices 2004-2009.xlsx]TIPS!R752C20</stp>
        <tr r="T752" s="1"/>
      </tp>
      <tp>
        <v>1.2213499999999999</v>
        <stp/>
        <stp>##V3_BDHV12</stp>
        <stp>9128275W8 Govt</stp>
        <stp>IDX_RATIO</stp>
        <stp>6/4/2007</stp>
        <stp>6/4/2007</stp>
        <stp>[Fixed Income  Prices 2004-2009.xlsx]TIPS!R749C20</stp>
        <tr r="T749" s="1"/>
      </tp>
      <tp>
        <v>1.2216100000000001</v>
        <stp/>
        <stp>##V3_BDHV12</stp>
        <stp>9128275W8 Govt</stp>
        <stp>IDX_RATIO</stp>
        <stp>6/5/2007</stp>
        <stp>6/5/2007</stp>
        <stp>[Fixed Income  Prices 2004-2009.xlsx]TIPS!R750C20</stp>
        <tr r="T750" s="1"/>
      </tp>
      <tp>
        <v>1.1355299999999999</v>
        <stp/>
        <stp>##V3_BDHV12</stp>
        <stp>9128277J5 Govt</stp>
        <stp>IDX_RATIO</stp>
        <stp>7/5/2006</stp>
        <stp>7/5/2006</stp>
        <stp>[Fixed Income  Prices 2004-2009.xlsx]TIPS!R511C36</stp>
        <tr r="AJ511" s="1"/>
      </tp>
      <tp>
        <v>1.13534</v>
        <stp/>
        <stp>##V3_BDHV12</stp>
        <stp>9128277J5 Govt</stp>
        <stp>IDX_RATIO</stp>
        <stp>7/4/2006</stp>
        <stp>7/4/2006</stp>
        <stp>[Fixed Income  Prices 2004-2009.xlsx]TIPS!R510C36</stp>
        <tr r="AJ510" s="1"/>
      </tp>
      <tp>
        <v>1.1358900000000001</v>
        <stp/>
        <stp>##V3_BDHV12</stp>
        <stp>9128277J5 Govt</stp>
        <stp>IDX_RATIO</stp>
        <stp>7/7/2006</stp>
        <stp>7/7/2006</stp>
        <stp>[Fixed Income  Prices 2004-2009.xlsx]TIPS!R513C36</stp>
        <tr r="AJ513" s="1"/>
      </tp>
      <tp>
        <v>1.13571</v>
        <stp/>
        <stp>##V3_BDHV12</stp>
        <stp>9128277J5 Govt</stp>
        <stp>IDX_RATIO</stp>
        <stp>7/6/2006</stp>
        <stp>7/6/2006</stp>
        <stp>[Fixed Income  Prices 2004-2009.xlsx]TIPS!R512C36</stp>
        <tr r="AJ512" s="1"/>
      </tp>
      <tp>
        <v>1.1351599999999999</v>
        <stp/>
        <stp>##V3_BDHV12</stp>
        <stp>9128277J5 Govt</stp>
        <stp>IDX_RATIO</stp>
        <stp>7/3/2006</stp>
        <stp>7/3/2006</stp>
        <stp>[Fixed Income  Prices 2004-2009.xlsx]TIPS!R509C36</stp>
        <tr r="AJ509" s="1"/>
      </tp>
      <tp>
        <v>1.1576500000000001</v>
        <stp/>
        <stp>##V3_BDHV12</stp>
        <stp>912810FR4 Govt</stp>
        <stp>IDX_RATIO</stp>
        <stp>12/9/2008</stp>
        <stp>12/9/2008</stp>
        <stp>[Fixed Income  Prices 2004-2009.xlsx]TIPS!R1142C108</stp>
        <tr r="DD1142" s="1"/>
      </tp>
      <tp>
        <v>1.1814100000000001</v>
        <stp/>
        <stp>##V3_BDHV12</stp>
        <stp>9128276R8 Govt</stp>
        <stp>IDX_RATIO</stp>
        <stp>6/7/2007</stp>
        <stp>6/7/2007</stp>
        <stp>[Fixed Income  Prices 2004-2009.xlsx]TIPS!R752C28</stp>
        <tr r="AB752" s="1"/>
      </tp>
      <tp>
        <v>1.18116</v>
        <stp/>
        <stp>##V3_BDHV12</stp>
        <stp>9128276R8 Govt</stp>
        <stp>IDX_RATIO</stp>
        <stp>6/6/2007</stp>
        <stp>6/6/2007</stp>
        <stp>[Fixed Income  Prices 2004-2009.xlsx]TIPS!R751C28</stp>
        <tr r="AB751" s="1"/>
      </tp>
      <tp>
        <v>1.1806399999999999</v>
        <stp/>
        <stp>##V3_BDHV12</stp>
        <stp>9128276R8 Govt</stp>
        <stp>IDX_RATIO</stp>
        <stp>6/4/2007</stp>
        <stp>6/4/2007</stp>
        <stp>[Fixed Income  Prices 2004-2009.xlsx]TIPS!R749C28</stp>
        <tr r="AB749" s="1"/>
      </tp>
      <tp>
        <v>1.1809000000000001</v>
        <stp/>
        <stp>##V3_BDHV12</stp>
        <stp>9128276R8 Govt</stp>
        <stp>IDX_RATIO</stp>
        <stp>6/5/2007</stp>
        <stp>6/5/2007</stp>
        <stp>[Fixed Income  Prices 2004-2009.xlsx]TIPS!R750C28</stp>
        <tr r="AB750" s="1"/>
      </tp>
      <tp>
        <v>1.17988</v>
        <stp/>
        <stp>##V3_BDHV12</stp>
        <stp>9128276R8 Govt</stp>
        <stp>IDX_RATIO</stp>
        <stp>6/1/2007</stp>
        <stp>6/1/2007</stp>
        <stp>[Fixed Income  Prices 2004-2009.xlsx]TIPS!R748C28</stp>
        <tr r="AB748" s="1"/>
      </tp>
      <tp>
        <v>1.19862</v>
        <stp/>
        <stp>##V3_BDHV12</stp>
        <stp>9128275W8 Govt</stp>
        <stp>IDX_RATIO</stp>
        <stp>7/6/2006</stp>
        <stp>7/6/2006</stp>
        <stp>[Fixed Income  Prices 2004-2009.xlsx]TIPS!R512C20</stp>
        <tr r="T512" s="1"/>
      </tp>
      <tp>
        <v>1.1988099999999999</v>
        <stp/>
        <stp>##V3_BDHV12</stp>
        <stp>9128275W8 Govt</stp>
        <stp>IDX_RATIO</stp>
        <stp>7/7/2006</stp>
        <stp>7/7/2006</stp>
        <stp>[Fixed Income  Prices 2004-2009.xlsx]TIPS!R513C20</stp>
        <tr r="T513" s="1"/>
      </tp>
      <tp>
        <v>1.1982299999999999</v>
        <stp/>
        <stp>##V3_BDHV12</stp>
        <stp>9128275W8 Govt</stp>
        <stp>IDX_RATIO</stp>
        <stp>7/4/2006</stp>
        <stp>7/4/2006</stp>
        <stp>[Fixed Income  Prices 2004-2009.xlsx]TIPS!R510C20</stp>
        <tr r="T510" s="1"/>
      </tp>
      <tp>
        <v>1.19842</v>
        <stp/>
        <stp>##V3_BDHV12</stp>
        <stp>9128275W8 Govt</stp>
        <stp>IDX_RATIO</stp>
        <stp>7/5/2006</stp>
        <stp>7/5/2006</stp>
        <stp>[Fixed Income  Prices 2004-2009.xlsx]TIPS!R511C20</stp>
        <tr r="T511" s="1"/>
      </tp>
      <tp>
        <v>1.19804</v>
        <stp/>
        <stp>##V3_BDHV12</stp>
        <stp>9128275W8 Govt</stp>
        <stp>IDX_RATIO</stp>
        <stp>7/3/2006</stp>
        <stp>7/3/2006</stp>
        <stp>[Fixed Income  Prices 2004-2009.xlsx]TIPS!R509C20</stp>
        <tr r="T509" s="1"/>
      </tp>
      <tp>
        <v>1.18167</v>
        <stp/>
        <stp>##V3_BDHV12</stp>
        <stp>9128276R8 Govt</stp>
        <stp>IDX_RATIO</stp>
        <stp>6/8/2007</stp>
        <stp>6/8/2007</stp>
        <stp>[Fixed Income  Prices 2004-2009.xlsx]TIPS!R753C28</stp>
        <tr r="AB753" s="1"/>
      </tp>
      <tp>
        <v>1.15649</v>
        <stp/>
        <stp>##V3_BDHV12</stp>
        <stp>9128277J5 Govt</stp>
        <stp>IDX_RATIO</stp>
        <stp>6/1/2007</stp>
        <stp>6/1/2007</stp>
        <stp>[Fixed Income  Prices 2004-2009.xlsx]TIPS!R748C36</stp>
        <tr r="AJ748" s="1"/>
      </tp>
      <tp>
        <v>1.1574899999999999</v>
        <stp/>
        <stp>##V3_BDHV12</stp>
        <stp>9128277J5 Govt</stp>
        <stp>IDX_RATIO</stp>
        <stp>6/5/2007</stp>
        <stp>6/5/2007</stp>
        <stp>[Fixed Income  Prices 2004-2009.xlsx]TIPS!R750C36</stp>
        <tr r="AJ750" s="1"/>
      </tp>
      <tp>
        <v>1.15724</v>
        <stp/>
        <stp>##V3_BDHV12</stp>
        <stp>9128277J5 Govt</stp>
        <stp>IDX_RATIO</stp>
        <stp>6/4/2007</stp>
        <stp>6/4/2007</stp>
        <stp>[Fixed Income  Prices 2004-2009.xlsx]TIPS!R749C36</stp>
        <tr r="AJ749" s="1"/>
      </tp>
      <tp>
        <v>1.1579900000000001</v>
        <stp/>
        <stp>##V3_BDHV12</stp>
        <stp>9128277J5 Govt</stp>
        <stp>IDX_RATIO</stp>
        <stp>6/7/2007</stp>
        <stp>6/7/2007</stp>
        <stp>[Fixed Income  Prices 2004-2009.xlsx]TIPS!R752C36</stp>
        <tr r="AJ752" s="1"/>
      </tp>
      <tp>
        <v>1.15774</v>
        <stp/>
        <stp>##V3_BDHV12</stp>
        <stp>9128277J5 Govt</stp>
        <stp>IDX_RATIO</stp>
        <stp>6/6/2007</stp>
        <stp>6/6/2007</stp>
        <stp>[Fixed Income  Prices 2004-2009.xlsx]TIPS!R751C36</stp>
        <tr r="AJ751" s="1"/>
      </tp>
      <tp>
        <v>1.15825</v>
        <stp/>
        <stp>##V3_BDHV12</stp>
        <stp>9128277J5 Govt</stp>
        <stp>IDX_RATIO</stp>
        <stp>6/8/2007</stp>
        <stp>6/8/2007</stp>
        <stp>[Fixed Income  Prices 2004-2009.xlsx]TIPS!R753C36</stp>
        <tr r="AJ753" s="1"/>
      </tp>
      <tp>
        <v>1.2521499999999999</v>
        <stp/>
        <stp>##V3_BDHV12</stp>
        <stp>9128274Y5 Govt</stp>
        <stp>IDX_RATIO</stp>
        <stp>6/1/2007</stp>
        <stp>6/1/2007</stp>
        <stp>[Fixed Income  Prices 2004-2009.xlsx]TIPS!R748C16</stp>
        <tr r="P748" s="1"/>
      </tp>
      <tp>
        <v>1.2535000000000001</v>
        <stp/>
        <stp>##V3_BDHV12</stp>
        <stp>9128274Y5 Govt</stp>
        <stp>IDX_RATIO</stp>
        <stp>6/6/2007</stp>
        <stp>6/6/2007</stp>
        <stp>[Fixed Income  Prices 2004-2009.xlsx]TIPS!R751C16</stp>
        <tr r="P751" s="1"/>
      </tp>
      <tp>
        <v>1.2537700000000001</v>
        <stp/>
        <stp>##V3_BDHV12</stp>
        <stp>9128274Y5 Govt</stp>
        <stp>IDX_RATIO</stp>
        <stp>6/7/2007</stp>
        <stp>6/7/2007</stp>
        <stp>[Fixed Income  Prices 2004-2009.xlsx]TIPS!R752C16</stp>
        <tr r="P752" s="1"/>
      </tp>
      <tp>
        <v>1.2532300000000001</v>
        <stp/>
        <stp>##V3_BDHV12</stp>
        <stp>9128274Y5 Govt</stp>
        <stp>IDX_RATIO</stp>
        <stp>6/5/2007</stp>
        <stp>6/5/2007</stp>
        <stp>[Fixed Income  Prices 2004-2009.xlsx]TIPS!R750C16</stp>
        <tr r="P750" s="1"/>
      </tp>
      <tp>
        <v>1.2529600000000001</v>
        <stp/>
        <stp>##V3_BDHV12</stp>
        <stp>9128274Y5 Govt</stp>
        <stp>IDX_RATIO</stp>
        <stp>6/4/2007</stp>
        <stp>6/4/2007</stp>
        <stp>[Fixed Income  Prices 2004-2009.xlsx]TIPS!R749C16</stp>
        <tr r="P749" s="1"/>
      </tp>
      <tp>
        <v>1.25404</v>
        <stp/>
        <stp>##V3_BDHV12</stp>
        <stp>9128274Y5 Govt</stp>
        <stp>IDX_RATIO</stp>
        <stp>6/8/2007</stp>
        <stp>6/8/2007</stp>
        <stp>[Fixed Income  Prices 2004-2009.xlsx]TIPS!R753C16</stp>
        <tr r="P753" s="1"/>
      </tp>
      <tp>
        <v>1.01871</v>
        <stp/>
        <stp>##V3_BDHV12</stp>
        <stp>912828ET3 Govt</stp>
        <stp>IDX_RATIO</stp>
        <stp>12/21/2006</stp>
        <stp>12/21/2006</stp>
        <stp>[Fixed Income  Prices 2004-2009.xlsx]TIPS!R250C76</stp>
        <tr r="BX250" s="1"/>
      </tp>
      <tp>
        <v>1.05013</v>
        <stp/>
        <stp>##V3_BDHV12</stp>
        <stp>912828CZ1 Govt</stp>
        <stp>IDX_RATIO</stp>
        <stp>12/12/2005</stp>
        <stp>12/12/2005</stp>
        <stp>[Fixed Income  Prices 2004-2009.xlsx]TIPS!R296C24</stp>
        <tr r="X296" s="1"/>
      </tp>
      <tp>
        <v>1.0204899999999999</v>
        <stp/>
        <stp>##V3_BDHV12</stp>
        <stp>912828ET3 Govt</stp>
        <stp>IDX_RATIO</stp>
        <stp>12/11/2006</stp>
        <stp>12/11/2006</stp>
        <stp>[Fixed Income  Prices 2004-2009.xlsx]TIPS!R242C76</stp>
        <tr r="BX242" s="1"/>
      </tp>
      <tp>
        <v>1.0780000000000001</v>
        <stp/>
        <stp>##V3_BDHV12</stp>
        <stp>912828CP3 Govt</stp>
        <stp>IDX_RATIO</stp>
        <stp>11/22/2006</stp>
        <stp>11/22/2006</stp>
        <stp>[Fixed Income  Prices 2004-2009.xlsx]TIPS!R611C64</stp>
        <tr r="BL611" s="1"/>
      </tp>
      <tp>
        <v>1.1021799999999999</v>
        <stp/>
        <stp>##V3_BDHV12</stp>
        <stp>912828BW9 Govt</stp>
        <stp>IDX_RATIO</stp>
        <stp>10/13/2006</stp>
        <stp>10/13/2006</stp>
        <stp>[Fixed Income  Prices 2004-2009.xlsx]TIPS!R583C56</stp>
        <tr r="BD583" s="1"/>
      </tp>
      <tp>
        <v>1.1028800000000001</v>
        <stp/>
        <stp>##V3_BDHV12</stp>
        <stp>912828BW9 Govt</stp>
        <stp>IDX_RATIO</stp>
        <stp>10/23/2006</stp>
        <stp>10/23/2006</stp>
        <stp>[Fixed Income  Prices 2004-2009.xlsx]TIPS!R589C56</stp>
        <tr r="BD589" s="1"/>
      </tp>
      <tp>
        <v>1.0327599999999999</v>
        <stp/>
        <stp>##V3_BDHV12</stp>
        <stp>912828DH0 Govt</stp>
        <stp>IDX_RATIO</stp>
        <stp>11/11/2005</stp>
        <stp>11/11/2005</stp>
        <stp>[Fixed Income  Prices 2004-2009.xlsx]TIPS!R219C68</stp>
        <tr r="BP219" s="1"/>
      </tp>
      <tp>
        <v>1.02345</v>
        <stp/>
        <stp>##V3_BDHV12</stp>
        <stp>912828EA4 Govt</stp>
        <stp>IDX_RATIO</stp>
        <stp>12/22/2005</stp>
        <stp>12/22/2005</stp>
        <stp>[Fixed Income  Prices 2004-2009.xlsx]TIPS!R119C72</stp>
        <tr r="BT119" s="1"/>
      </tp>
      <tp>
        <v>1.03695</v>
        <stp/>
        <stp>##V3_BDHV12</stp>
        <stp>912828DH0 Govt</stp>
        <stp>IDX_RATIO</stp>
        <stp>11/21/2005</stp>
        <stp>11/21/2005</stp>
        <stp>[Fixed Income  Prices 2004-2009.xlsx]TIPS!R225C68</stp>
        <tr r="BP225" s="1"/>
      </tp>
      <tp>
        <v>1.0517799999999999</v>
        <stp/>
        <stp>##V3_BDHV12</stp>
        <stp>912828FB1 Govt</stp>
        <stp>IDX_RATIO</stp>
        <stp>12/20/2007</stp>
        <stp>12/20/2007</stp>
        <stp>[Fixed Income  Prices 2004-2009.xlsx]TIPS!R437C32</stp>
        <tr r="AF437" s="1"/>
      </tp>
      <tp>
        <v>1.1301399999999999</v>
        <stp/>
        <stp>##V3_BDHV12</stp>
        <stp>912828AF7 Govt</stp>
        <stp>IDX_RATIO</stp>
        <stp>11/22/2006</stp>
        <stp>11/22/2006</stp>
        <stp>[Fixed Income  Prices 2004-2009.xlsx]TIPS!R611C44</stp>
        <tr r="AR611" s="1"/>
      </tp>
      <tp>
        <v>1.05105</v>
        <stp/>
        <stp>##V3_BDHV12</stp>
        <stp>912828FB1 Govt</stp>
        <stp>IDX_RATIO</stp>
        <stp>12/10/2007</stp>
        <stp>12/10/2007</stp>
        <stp>[Fixed Income  Prices 2004-2009.xlsx]TIPS!R429C32</stp>
        <tr r="AF429" s="1"/>
      </tp>
      <tp>
        <v>1.0227900000000001</v>
        <stp/>
        <stp>##V3_BDHV12</stp>
        <stp>912828EA4 Govt</stp>
        <stp>IDX_RATIO</stp>
        <stp>12/12/2005</stp>
        <stp>12/12/2005</stp>
        <stp>[Fixed Income  Prices 2004-2009.xlsx]TIPS!R111C72</stp>
        <tr r="BT111" s="1"/>
      </tp>
      <tp>
        <v>1.0266900000000001</v>
        <stp/>
        <stp>##V3_BDHV12</stp>
        <stp>912828GN4 Govt</stp>
        <stp>IDX_RATIO</stp>
        <stp>11/23/2007</stp>
        <stp>11/23/2007</stp>
        <stp>[Fixed Income  Prices 2004-2009.xlsx]TIPS!R158C40</stp>
        <tr r="AN158" s="1"/>
      </tp>
      <tp>
        <v>1.0257499999999999</v>
        <stp/>
        <stp>##V3_BDHV12</stp>
        <stp>912828GN4 Govt</stp>
        <stp>IDX_RATIO</stp>
        <stp>11/13/2007</stp>
        <stp>11/13/2007</stp>
        <stp>[Fixed Income  Prices 2004-2009.xlsx]TIPS!R150C40</stp>
        <tr r="AN150" s="1"/>
      </tp>
      <tp>
        <v>1.10954</v>
        <stp/>
        <stp>##V3_BDHV12</stp>
        <stp>912828BD1 Govt</stp>
        <stp>IDX_RATIO</stp>
        <stp>10/23/2006</stp>
        <stp>10/23/2006</stp>
        <stp>[Fixed Income  Prices 2004-2009.xlsx]TIPS!R589C52</stp>
        <tr r="AZ589" s="1"/>
      </tp>
      <tp>
        <v>1.10884</v>
        <stp/>
        <stp>##V3_BDHV12</stp>
        <stp>912828BD1 Govt</stp>
        <stp>IDX_RATIO</stp>
        <stp>10/13/2006</stp>
        <stp>10/13/2006</stp>
        <stp>[Fixed Income  Prices 2004-2009.xlsx]TIPS!R583C52</stp>
        <tr r="AZ583" s="1"/>
      </tp>
      <tp>
        <v>1.09426</v>
        <stp/>
        <stp>##V3_BDHV12</stp>
        <stp>912828BW9 Govt</stp>
        <stp>IDX_RATIO</stp>
        <stp>12/21/2006</stp>
        <stp>12/21/2006</stp>
        <stp>[Fixed Income  Prices 2004-2009.xlsx]TIPS!R632C56</stp>
        <tr r="BD632" s="1"/>
      </tp>
      <tp>
        <v>1.0961799999999999</v>
        <stp/>
        <stp>##V3_BDHV12</stp>
        <stp>912828BW9 Govt</stp>
        <stp>IDX_RATIO</stp>
        <stp>12/11/2006</stp>
        <stp>12/11/2006</stp>
        <stp>[Fixed Income  Prices 2004-2009.xlsx]TIPS!R624C56</stp>
        <tr r="BD624" s="1"/>
      </tp>
      <tp>
        <v>1.05081</v>
        <stp/>
        <stp>##V3_BDHV12</stp>
        <stp>912828CZ1 Govt</stp>
        <stp>IDX_RATIO</stp>
        <stp>12/22/2005</stp>
        <stp>12/22/2005</stp>
        <stp>[Fixed Income  Prices 2004-2009.xlsx]TIPS!R304C24</stp>
        <tr r="X304" s="1"/>
      </tp>
      <tp>
        <v>1.02654</v>
        <stp/>
        <stp>##V3_BDHV12</stp>
        <stp>912828DH0 Govt</stp>
        <stp>IDX_RATIO</stp>
        <stp>10/20/2005</stp>
        <stp>10/20/2005</stp>
        <stp>[Fixed Income  Prices 2004-2009.xlsx]TIPS!R203C68</stp>
        <tr r="BP203" s="1"/>
      </tp>
      <tp>
        <v>1.04131</v>
        <stp/>
        <stp>##V3_BDHV12</stp>
        <stp>912828EA4 Govt</stp>
        <stp>IDX_RATIO</stp>
        <stp>12/11/2006</stp>
        <stp>12/11/2006</stp>
        <stp>[Fixed Income  Prices 2004-2009.xlsx]TIPS!R370C72</stp>
        <tr r="BT370" s="1"/>
      </tp>
      <tp>
        <v>1.1028</v>
        <stp/>
        <stp>##V3_BDHV12</stp>
        <stp>912828BD1 Govt</stp>
        <stp>IDX_RATIO</stp>
        <stp>12/11/2006</stp>
        <stp>12/11/2006</stp>
        <stp>[Fixed Income  Prices 2004-2009.xlsx]TIPS!R624C52</stp>
        <tr r="AZ624" s="1"/>
      </tp>
      <tp>
        <v>1.03949</v>
        <stp/>
        <stp>##V3_BDHV12</stp>
        <stp>912828EA4 Govt</stp>
        <stp>IDX_RATIO</stp>
        <stp>12/21/2006</stp>
        <stp>12/21/2006</stp>
        <stp>[Fixed Income  Prices 2004-2009.xlsx]TIPS!R378C72</stp>
        <tr r="BT378" s="1"/>
      </tp>
      <tp>
        <v>1.10087</v>
        <stp/>
        <stp>##V3_BDHV12</stp>
        <stp>912828BD1 Govt</stp>
        <stp>IDX_RATIO</stp>
        <stp>12/21/2006</stp>
        <stp>12/21/2006</stp>
        <stp>[Fixed Income  Prices 2004-2009.xlsx]TIPS!R632C52</stp>
        <tr r="AZ632" s="1"/>
      </tp>
      <tp>
        <v>1.02583</v>
        <stp/>
        <stp>##V3_BDHV12</stp>
        <stp>912828GN4 Govt</stp>
        <stp>IDX_RATIO</stp>
        <stp>10/12/2007</stp>
        <stp>10/12/2007</stp>
        <stp>[Fixed Income  Prices 2004-2009.xlsx]TIPS!R128C40</stp>
        <tr r="AN128" s="1"/>
      </tp>
      <tp>
        <v>1.0252300000000001</v>
        <stp/>
        <stp>##V3_BDHV12</stp>
        <stp>912828GN4 Govt</stp>
        <stp>IDX_RATIO</stp>
        <stp>10/22/2007</stp>
        <stp>10/22/2007</stp>
        <stp>[Fixed Income  Prices 2004-2009.xlsx]TIPS!R134C40</stp>
        <tr r="AN134" s="1"/>
      </tp>
      <tp>
        <v>1.02674</v>
        <stp/>
        <stp>##V3_BDHV12</stp>
        <stp>912828ET3 Govt</stp>
        <stp>IDX_RATIO</stp>
        <stp>10/23/2006</stp>
        <stp>10/23/2006</stp>
        <stp>[Fixed Income  Prices 2004-2009.xlsx]TIPS!R207C76</stp>
        <tr r="BX207" s="1"/>
      </tp>
      <tp>
        <v>1.09972</v>
        <stp/>
        <stp>##V3_BDHV12</stp>
        <stp>912828BW9 Govt</stp>
        <stp>IDX_RATIO</stp>
        <stp>11/22/2006</stp>
        <stp>11/22/2006</stp>
        <stp>[Fixed Income  Prices 2004-2009.xlsx]TIPS!R611C56</stp>
        <tr r="BD611" s="1"/>
      </tp>
      <tp>
        <v>1.0260899999999999</v>
        <stp/>
        <stp>##V3_BDHV12</stp>
        <stp>912828ET3 Govt</stp>
        <stp>IDX_RATIO</stp>
        <stp>10/13/2006</stp>
        <stp>10/13/2006</stp>
        <stp>[Fixed Income  Prices 2004-2009.xlsx]TIPS!R201C76</stp>
        <tr r="BX201" s="1"/>
      </tp>
      <tp>
        <v>1.03467</v>
        <stp/>
        <stp>##V3_BDHV12</stp>
        <stp>912828CZ1 Govt</stp>
        <stp>IDX_RATIO</stp>
        <stp>10/20/2005</stp>
        <stp>10/20/2005</stp>
        <stp>[Fixed Income  Prices 2004-2009.xlsx]TIPS!R259C24</stp>
        <tr r="X259" s="1"/>
      </tp>
      <tp>
        <v>1.0329699999999999</v>
        <stp/>
        <stp>##V3_BDHV12</stp>
        <stp>912828CZ1 Govt</stp>
        <stp>IDX_RATIO</stp>
        <stp>10/10/2005</stp>
        <stp>10/10/2005</stp>
        <stp>[Fixed Income  Prices 2004-2009.xlsx]TIPS!R251C24</stp>
        <tr r="X251" s="1"/>
      </tp>
      <tp>
        <v>1.0804199999999999</v>
        <stp/>
        <stp>##V3_BDHV12</stp>
        <stp>912828CP3 Govt</stp>
        <stp>IDX_RATIO</stp>
        <stp>10/13/2006</stp>
        <stp>10/13/2006</stp>
        <stp>[Fixed Income  Prices 2004-2009.xlsx]TIPS!R583C64</stp>
        <tr r="BL583" s="1"/>
      </tp>
      <tp>
        <v>1.0810999999999999</v>
        <stp/>
        <stp>##V3_BDHV12</stp>
        <stp>912828CP3 Govt</stp>
        <stp>IDX_RATIO</stp>
        <stp>10/23/2006</stp>
        <stp>10/23/2006</stp>
        <stp>[Fixed Income  Prices 2004-2009.xlsx]TIPS!R589C64</stp>
        <tr r="BL589" s="1"/>
      </tp>
      <tp>
        <v>1.0446800000000001</v>
        <stp/>
        <stp>##V3_BDHV12</stp>
        <stp>912828EA4 Govt</stp>
        <stp>IDX_RATIO</stp>
        <stp>11/22/2006</stp>
        <stp>11/22/2006</stp>
        <stp>[Fixed Income  Prices 2004-2009.xlsx]TIPS!R357C72</stp>
        <tr r="BT357" s="1"/>
      </tp>
      <tp>
        <v>1.1063700000000001</v>
        <stp/>
        <stp>##V3_BDHV12</stp>
        <stp>912828BD1 Govt</stp>
        <stp>IDX_RATIO</stp>
        <stp>11/22/2006</stp>
        <stp>11/22/2006</stp>
        <stp>[Fixed Income  Prices 2004-2009.xlsx]TIPS!R611C52</stp>
        <tr r="AZ611" s="1"/>
      </tp>
      <tp>
        <v>1.1333899999999999</v>
        <stp/>
        <stp>##V3_BDHV12</stp>
        <stp>912828AF7 Govt</stp>
        <stp>IDX_RATIO</stp>
        <stp>10/23/2006</stp>
        <stp>10/23/2006</stp>
        <stp>[Fixed Income  Prices 2004-2009.xlsx]TIPS!R589C44</stp>
        <tr r="AR589" s="1"/>
      </tp>
      <tp>
        <v>1.02485</v>
        <stp/>
        <stp>##V3_BDHV12</stp>
        <stp>912828DH0 Govt</stp>
        <stp>IDX_RATIO</stp>
        <stp>10/10/2005</stp>
        <stp>10/10/2005</stp>
        <stp>[Fixed Income  Prices 2004-2009.xlsx]TIPS!R195C68</stp>
        <tr r="BP195" s="1"/>
      </tp>
      <tp>
        <v>1.1326700000000001</v>
        <stp/>
        <stp>##V3_BDHV12</stp>
        <stp>912828AF7 Govt</stp>
        <stp>IDX_RATIO</stp>
        <stp>10/13/2006</stp>
        <stp>10/13/2006</stp>
        <stp>[Fixed Income  Prices 2004-2009.xlsx]TIPS!R583C44</stp>
        <tr r="AR583" s="1"/>
      </tp>
      <tp>
        <v>1.02379</v>
        <stp/>
        <stp>##V3_BDHV12</stp>
        <stp>912828ET3 Govt</stp>
        <stp>IDX_RATIO</stp>
        <stp>11/22/2006</stp>
        <stp>11/22/2006</stp>
        <stp>[Fixed Income  Prices 2004-2009.xlsx]TIPS!R229C76</stp>
        <tr r="BX229" s="1"/>
      </tp>
      <tp>
        <v>1.0451600000000001</v>
        <stp/>
        <stp>##V3_BDHV12</stp>
        <stp>912828CZ1 Govt</stp>
        <stp>IDX_RATIO</stp>
        <stp>11/21/2005</stp>
        <stp>11/21/2005</stp>
        <stp>[Fixed Income  Prices 2004-2009.xlsx]TIPS!R281C24</stp>
        <tr r="X281" s="1"/>
      </tp>
      <tp>
        <v>1.0726500000000001</v>
        <stp/>
        <stp>##V3_BDHV12</stp>
        <stp>912828CP3 Govt</stp>
        <stp>IDX_RATIO</stp>
        <stp>12/21/2006</stp>
        <stp>12/21/2006</stp>
        <stp>[Fixed Income  Prices 2004-2009.xlsx]TIPS!R632C64</stp>
        <tr r="BL632" s="1"/>
      </tp>
      <tp>
        <v>1.07453</v>
        <stp/>
        <stp>##V3_BDHV12</stp>
        <stp>912828CP3 Govt</stp>
        <stp>IDX_RATIO</stp>
        <stp>12/11/2006</stp>
        <stp>12/11/2006</stp>
        <stp>[Fixed Income  Prices 2004-2009.xlsx]TIPS!R624C64</stp>
        <tr r="BL624" s="1"/>
      </tp>
      <tp>
        <v>1.0409299999999999</v>
        <stp/>
        <stp>##V3_BDHV12</stp>
        <stp>912828CZ1 Govt</stp>
        <stp>IDX_RATIO</stp>
        <stp>11/11/2005</stp>
        <stp>11/11/2005</stp>
        <stp>[Fixed Income  Prices 2004-2009.xlsx]TIPS!R275C24</stp>
        <tr r="X275" s="1"/>
      </tp>
      <tp>
        <v>1.0470200000000001</v>
        <stp/>
        <stp>##V3_BDHV12</stp>
        <stp>912828EA4 Govt</stp>
        <stp>IDX_RATIO</stp>
        <stp>10/13/2006</stp>
        <stp>10/13/2006</stp>
        <stp>[Fixed Income  Prices 2004-2009.xlsx]TIPS!R329C72</stp>
        <tr r="BT329" s="1"/>
      </tp>
      <tp>
        <v>1.04867</v>
        <stp/>
        <stp>##V3_BDHV12</stp>
        <stp>912828FB1 Govt</stp>
        <stp>IDX_RATIO</stp>
        <stp>11/13/2007</stp>
        <stp>11/13/2007</stp>
        <stp>[Fixed Income  Prices 2004-2009.xlsx]TIPS!R410C32</stp>
        <tr r="AF410" s="1"/>
      </tp>
      <tp>
        <v>1.1265000000000001</v>
        <stp/>
        <stp>##V3_BDHV12</stp>
        <stp>912828AF7 Govt</stp>
        <stp>IDX_RATIO</stp>
        <stp>12/11/2006</stp>
        <stp>12/11/2006</stp>
        <stp>[Fixed Income  Prices 2004-2009.xlsx]TIPS!R624C44</stp>
        <tr r="AR624" s="1"/>
      </tp>
      <tp>
        <v>1.0476799999999999</v>
        <stp/>
        <stp>##V3_BDHV12</stp>
        <stp>912828EA4 Govt</stp>
        <stp>IDX_RATIO</stp>
        <stp>10/23/2006</stp>
        <stp>10/23/2006</stp>
        <stp>[Fixed Income  Prices 2004-2009.xlsx]TIPS!R335C72</stp>
        <tr r="BT335" s="1"/>
      </tp>
      <tp>
        <v>1.0496300000000001</v>
        <stp/>
        <stp>##V3_BDHV12</stp>
        <stp>912828FB1 Govt</stp>
        <stp>IDX_RATIO</stp>
        <stp>11/23/2007</stp>
        <stp>11/23/2007</stp>
        <stp>[Fixed Income  Prices 2004-2009.xlsx]TIPS!R418C32</stp>
        <tr r="AF418" s="1"/>
      </tp>
      <tp>
        <v>1.12453</v>
        <stp/>
        <stp>##V3_BDHV12</stp>
        <stp>912828AF7 Govt</stp>
        <stp>IDX_RATIO</stp>
        <stp>12/21/2006</stp>
        <stp>12/21/2006</stp>
        <stp>[Fixed Income  Prices 2004-2009.xlsx]TIPS!R632C44</stp>
        <tr r="AR632" s="1"/>
      </tp>
      <tp>
        <v>1.0418799999999999</v>
        <stp/>
        <stp>##V3_BDHV12</stp>
        <stp>912828DH0 Govt</stp>
        <stp>IDX_RATIO</stp>
        <stp>12/12/2005</stp>
        <stp>12/12/2005</stp>
        <stp>[Fixed Income  Prices 2004-2009.xlsx]TIPS!R240C68</stp>
        <tr r="BP240" s="1"/>
      </tp>
      <tp>
        <v>1.0425599999999999</v>
        <stp/>
        <stp>##V3_BDHV12</stp>
        <stp>912828DH0 Govt</stp>
        <stp>IDX_RATIO</stp>
        <stp>12/22/2005</stp>
        <stp>12/22/2005</stp>
        <stp>[Fixed Income  Prices 2004-2009.xlsx]TIPS!R248C68</stp>
        <tr r="BP248" s="1"/>
      </tp>
      <tp>
        <v>1.0280800000000001</v>
        <stp/>
        <stp>##V3_BDHV12</stp>
        <stp>912828GN4 Govt</stp>
        <stp>IDX_RATIO</stp>
        <stp>12/10/2007</stp>
        <stp>12/10/2007</stp>
        <stp>[Fixed Income  Prices 2004-2009.xlsx]TIPS!R169C40</stp>
        <tr r="AN169" s="1"/>
      </tp>
      <tp>
        <v>1.0287900000000001</v>
        <stp/>
        <stp>##V3_BDHV12</stp>
        <stp>912828GN4 Govt</stp>
        <stp>IDX_RATIO</stp>
        <stp>12/20/2007</stp>
        <stp>12/20/2007</stp>
        <stp>[Fixed Income  Prices 2004-2009.xlsx]TIPS!R177C40</stp>
        <tr r="AN177" s="1"/>
      </tp>
      <tp>
        <v>1.0298400000000001</v>
        <stp/>
        <stp>##V3_BDHV12</stp>
        <stp>912828BW9 Govt</stp>
        <stp>IDX_RATIO</stp>
        <stp>12/13/2004</stp>
        <stp>12/13/2004</stp>
        <stp>[Fixed Income  Prices 2004-2009.xlsx]TIPS!R106C56</stp>
        <tr r="BD106" s="1"/>
      </tp>
      <tp>
        <v>1.0315799999999999</v>
        <stp/>
        <stp>##V3_BDHV12</stp>
        <stp>912828BW9 Govt</stp>
        <stp>IDX_RATIO</stp>
        <stp>12/23/2004</stp>
        <stp>12/23/2004</stp>
        <stp>[Fixed Income  Prices 2004-2009.xlsx]TIPS!R114C56</stp>
        <tr r="BD114" s="1"/>
      </tp>
      <tp>
        <v>1.06725</v>
        <stp/>
        <stp>##V3_BDHV12</stp>
        <stp>912828BW9 Govt</stp>
        <stp>IDX_RATIO</stp>
        <stp>11/11/2005</stp>
        <stp>11/11/2005</stp>
        <stp>[Fixed Income  Prices 2004-2009.xlsx]TIPS!R344C56</stp>
        <tr r="BD344" s="1"/>
      </tp>
      <tp>
        <v>1.07158</v>
        <stp/>
        <stp>##V3_BDHV12</stp>
        <stp>912828BW9 Govt</stp>
        <stp>IDX_RATIO</stp>
        <stp>11/21/2005</stp>
        <stp>11/21/2005</stp>
        <stp>[Fixed Income  Prices 2004-2009.xlsx]TIPS!R350C56</stp>
        <tr r="BD350" s="1"/>
      </tp>
      <tp>
        <v>1.0987100000000001</v>
        <stp/>
        <stp>##V3_BDHV12</stp>
        <stp>912828CZ1 Govt</stp>
        <stp>IDX_RATIO</stp>
        <stp>11/13/2007</stp>
        <stp>11/13/2007</stp>
        <stp>[Fixed Income  Prices 2004-2009.xlsx]TIPS!R796C24</stp>
        <tr r="X796" s="1"/>
      </tp>
      <tp>
        <v>1.0496799999999999</v>
        <stp/>
        <stp>##V3_BDHV12</stp>
        <stp>912828ET3 Govt</stp>
        <stp>IDX_RATIO</stp>
        <stp>11/23/2007</stp>
        <stp>11/23/2007</stp>
        <stp>[Fixed Income  Prices 2004-2009.xlsx]TIPS!R491C76</stp>
        <tr r="BX491" s="1"/>
      </tp>
      <tp>
        <v>1.06728</v>
        <stp/>
        <stp>##V3_BDHV12</stp>
        <stp>912828CZ1 Govt</stp>
        <stp>IDX_RATIO</stp>
        <stp>12/21/2006</stp>
        <stp>12/21/2006</stp>
        <stp>[Fixed Income  Prices 2004-2009.xlsx]TIPS!R563C24</stp>
        <tr r="X563" s="1"/>
      </tp>
      <tp>
        <v>1.06915</v>
        <stp/>
        <stp>##V3_BDHV12</stp>
        <stp>912828CZ1 Govt</stp>
        <stp>IDX_RATIO</stp>
        <stp>12/11/2006</stp>
        <stp>12/11/2006</stp>
        <stp>[Fixed Income  Prices 2004-2009.xlsx]TIPS!R555C24</stp>
        <tr r="X555" s="1"/>
      </tp>
      <tp>
        <v>1.04871</v>
        <stp/>
        <stp>##V3_BDHV12</stp>
        <stp>912828ET3 Govt</stp>
        <stp>IDX_RATIO</stp>
        <stp>11/13/2007</stp>
        <stp>11/13/2007</stp>
        <stp>[Fixed Income  Prices 2004-2009.xlsx]TIPS!R483C76</stp>
        <tr r="BX483" s="1"/>
      </tp>
      <tp>
        <v>1.07805</v>
        <stp/>
        <stp>##V3_BDHV12</stp>
        <stp>912828BD1 Govt</stp>
        <stp>IDX_RATIO</stp>
        <stp>11/21/2005</stp>
        <stp>11/21/2005</stp>
        <stp>[Fixed Income  Prices 2004-2009.xlsx]TIPS!R350C52</stp>
        <tr r="AZ350" s="1"/>
      </tp>
      <tp>
        <v>1.0737000000000001</v>
        <stp/>
        <stp>##V3_BDHV12</stp>
        <stp>912828BD1 Govt</stp>
        <stp>IDX_RATIO</stp>
        <stp>11/11/2005</stp>
        <stp>11/11/2005</stp>
        <stp>[Fixed Income  Prices 2004-2009.xlsx]TIPS!R344C52</stp>
        <tr r="AZ344" s="1"/>
      </tp>
      <tp>
        <v>1.09256</v>
        <stp/>
        <stp>##V3_BDHV12</stp>
        <stp>912828DH0 Govt</stp>
        <stp>IDX_RATIO</stp>
        <stp>12/10/2007</stp>
        <stp>12/10/2007</stp>
        <stp>[Fixed Income  Prices 2004-2009.xlsx]TIPS!R759C68</stp>
        <tr r="BP759" s="1"/>
      </tp>
      <tp>
        <v>1.06656</v>
        <stp/>
        <stp>##V3_BDHV12</stp>
        <stp>912828DH0 Govt</stp>
        <stp>IDX_RATIO</stp>
        <stp>10/13/2006</stp>
        <stp>10/13/2006</stp>
        <stp>[Fixed Income  Prices 2004-2009.xlsx]TIPS!R458C68</stp>
        <tr r="BP458" s="1"/>
      </tp>
      <tp>
        <v>1.06724</v>
        <stp/>
        <stp>##V3_BDHV12</stp>
        <stp>912828DH0 Govt</stp>
        <stp>IDX_RATIO</stp>
        <stp>10/23/2006</stp>
        <stp>10/23/2006</stp>
        <stp>[Fixed Income  Prices 2004-2009.xlsx]TIPS!R464C68</stp>
        <tr r="BP464" s="1"/>
      </tp>
      <tp>
        <v>1.0933200000000001</v>
        <stp/>
        <stp>##V3_BDHV12</stp>
        <stp>912828DH0 Govt</stp>
        <stp>IDX_RATIO</stp>
        <stp>12/20/2007</stp>
        <stp>12/20/2007</stp>
        <stp>[Fixed Income  Prices 2004-2009.xlsx]TIPS!R767C68</stp>
        <tr r="BP767" s="1"/>
      </tp>
      <tp>
        <v>1.0378099999999999</v>
        <stp/>
        <stp>##V3_BDHV12</stp>
        <stp>912828BD1 Govt</stp>
        <stp>IDX_RATIO</stp>
        <stp>12/23/2004</stp>
        <stp>12/23/2004</stp>
        <stp>[Fixed Income  Prices 2004-2009.xlsx]TIPS!R114C52</stp>
        <tr r="AZ114" s="1"/>
      </tp>
      <tp>
        <v>1.0186599999999999</v>
        <stp/>
        <stp>##V3_BDHV12</stp>
        <stp>912828FB1 Govt</stp>
        <stp>IDX_RATIO</stp>
        <stp>12/21/2006</stp>
        <stp>12/21/2006</stp>
        <stp>[Fixed Income  Prices 2004-2009.xlsx]TIPS!R177C32</stp>
        <tr r="AF177" s="1"/>
      </tp>
      <tp>
        <v>1.0204500000000001</v>
        <stp/>
        <stp>##V3_BDHV12</stp>
        <stp>912828FB1 Govt</stp>
        <stp>IDX_RATIO</stp>
        <stp>12/11/2006</stp>
        <stp>12/11/2006</stp>
        <stp>[Fixed Income  Prices 2004-2009.xlsx]TIPS!R169C32</stp>
        <tr r="AF169" s="1"/>
      </tp>
      <tp>
        <v>1.03606</v>
        <stp/>
        <stp>##V3_BDHV12</stp>
        <stp>912828BD1 Govt</stp>
        <stp>IDX_RATIO</stp>
        <stp>12/13/2004</stp>
        <stp>12/13/2004</stp>
        <stp>[Fixed Income  Prices 2004-2009.xlsx]TIPS!R106C52</stp>
        <tr r="AZ106" s="1"/>
      </tp>
      <tp>
        <v>1.0695600000000001</v>
        <stp/>
        <stp>##V3_BDHV12</stp>
        <stp>912828EA4 Govt</stp>
        <stp>IDX_RATIO</stp>
        <stp>10/22/2007</stp>
        <stp>10/22/2007</stp>
        <stp>[Fixed Income  Prices 2004-2009.xlsx]TIPS!R595C72</stp>
        <tr r="BT595" s="1"/>
      </tp>
      <tp>
        <v>1.0702</v>
        <stp/>
        <stp>##V3_BDHV12</stp>
        <stp>912828EA4 Govt</stp>
        <stp>IDX_RATIO</stp>
        <stp>10/12/2007</stp>
        <stp>10/12/2007</stp>
        <stp>[Fixed Income  Prices 2004-2009.xlsx]TIPS!R589C72</stp>
        <tr r="BT589" s="1"/>
      </tp>
      <tp>
        <v>1.0561</v>
        <stp/>
        <stp>##V3_BDHV12</stp>
        <stp>912828CP3 Govt</stp>
        <stp>IDX_RATIO</stp>
        <stp>12/22/2005</stp>
        <stp>12/22/2005</stp>
        <stp>[Fixed Income  Prices 2004-2009.xlsx]TIPS!R373C64</stp>
        <tr r="BL373" s="1"/>
      </tp>
      <tp>
        <v>1.0608200000000001</v>
        <stp/>
        <stp>##V3_BDHV12</stp>
        <stp>912828BW9 Govt</stp>
        <stp>IDX_RATIO</stp>
        <stp>10/20/2005</stp>
        <stp>10/20/2005</stp>
        <stp>[Fixed Income  Prices 2004-2009.xlsx]TIPS!R328C56</stp>
        <tr r="BD328" s="1"/>
      </tp>
      <tp>
        <v>1.05908</v>
        <stp/>
        <stp>##V3_BDHV12</stp>
        <stp>912828BW9 Govt</stp>
        <stp>IDX_RATIO</stp>
        <stp>10/10/2005</stp>
        <stp>10/10/2005</stp>
        <stp>[Fixed Income  Prices 2004-2009.xlsx]TIPS!R320C56</stp>
        <tr r="BD320" s="1"/>
      </tp>
      <tp>
        <v>1.05541</v>
        <stp/>
        <stp>##V3_BDHV12</stp>
        <stp>912828CP3 Govt</stp>
        <stp>IDX_RATIO</stp>
        <stp>12/12/2005</stp>
        <stp>12/12/2005</stp>
        <stp>[Fixed Income  Prices 2004-2009.xlsx]TIPS!R365C64</stp>
        <tr r="BL365" s="1"/>
      </tp>
      <tp>
        <v>1.09816</v>
        <stp/>
        <stp>##V3_BDHV12</stp>
        <stp>912828CZ1 Govt</stp>
        <stp>IDX_RATIO</stp>
        <stp>10/22/2007</stp>
        <stp>10/22/2007</stp>
        <stp>[Fixed Income  Prices 2004-2009.xlsx]TIPS!R780C24</stp>
        <tr r="X780" s="1"/>
      </tp>
      <tp>
        <v>1.0488</v>
        <stp/>
        <stp>##V3_BDHV12</stp>
        <stp>912828ET3 Govt</stp>
        <stp>IDX_RATIO</stp>
        <stp>10/12/2007</stp>
        <stp>10/12/2007</stp>
        <stp>[Fixed Income  Prices 2004-2009.xlsx]TIPS!R461C76</stp>
        <tr r="BX461" s="1"/>
      </tp>
      <tp>
        <v>1.0481799999999999</v>
        <stp/>
        <stp>##V3_BDHV12</stp>
        <stp>912828ET3 Govt</stp>
        <stp>IDX_RATIO</stp>
        <stp>10/22/2007</stp>
        <stp>10/22/2007</stp>
        <stp>[Fixed Income  Prices 2004-2009.xlsx]TIPS!R467C76</stp>
        <tr r="BX467" s="1"/>
      </tp>
      <tp>
        <v>1.0988100000000001</v>
        <stp/>
        <stp>##V3_BDHV12</stp>
        <stp>912828CZ1 Govt</stp>
        <stp>IDX_RATIO</stp>
        <stp>10/12/2007</stp>
        <stp>10/12/2007</stp>
        <stp>[Fixed Income  Prices 2004-2009.xlsx]TIPS!R774C24</stp>
        <tr r="X774" s="1"/>
      </tp>
      <tp>
        <v>1.07254</v>
        <stp/>
        <stp>##V3_BDHV12</stp>
        <stp>912828EA4 Govt</stp>
        <stp>IDX_RATIO</stp>
        <stp>12/10/2007</stp>
        <stp>12/10/2007</stp>
        <stp>[Fixed Income  Prices 2004-2009.xlsx]TIPS!R630C72</stp>
        <tr r="BT630" s="1"/>
      </tp>
      <tp>
        <v>1.07328</v>
        <stp/>
        <stp>##V3_BDHV12</stp>
        <stp>912828EA4 Govt</stp>
        <stp>IDX_RATIO</stp>
        <stp>12/20/2007</stp>
        <stp>12/20/2007</stp>
        <stp>[Fixed Income  Prices 2004-2009.xlsx]TIPS!R638C72</stp>
        <tr r="BT638" s="1"/>
      </tp>
      <tp>
        <v>1.06548</v>
        <stp/>
        <stp>##V3_BDHV12</stp>
        <stp>912828BD1 Govt</stp>
        <stp>IDX_RATIO</stp>
        <stp>10/10/2005</stp>
        <stp>10/10/2005</stp>
        <stp>[Fixed Income  Prices 2004-2009.xlsx]TIPS!R320C52</stp>
        <tr r="AZ320" s="1"/>
      </tp>
      <tp>
        <v>1.10646</v>
        <stp/>
        <stp>##V3_BDHV12</stp>
        <stp>912828AF7 Govt</stp>
        <stp>IDX_RATIO</stp>
        <stp>12/12/2005</stp>
        <stp>12/12/2005</stp>
        <stp>[Fixed Income  Prices 2004-2009.xlsx]TIPS!R365C44</stp>
        <tr r="AR365" s="1"/>
      </tp>
      <tp>
        <v>1.0672299999999999</v>
        <stp/>
        <stp>##V3_BDHV12</stp>
        <stp>912828BD1 Govt</stp>
        <stp>IDX_RATIO</stp>
        <stp>10/20/2005</stp>
        <stp>10/20/2005</stp>
        <stp>[Fixed Income  Prices 2004-2009.xlsx]TIPS!R328C52</stp>
        <tr r="AZ328" s="1"/>
      </tp>
      <tp>
        <v>1.1071800000000001</v>
        <stp/>
        <stp>##V3_BDHV12</stp>
        <stp>912828AF7 Govt</stp>
        <stp>IDX_RATIO</stp>
        <stp>12/22/2005</stp>
        <stp>12/22/2005</stp>
        <stp>[Fixed Income  Prices 2004-2009.xlsx]TIPS!R373C44</stp>
        <tr r="AR373" s="1"/>
      </tp>
      <tp>
        <v>1.0487500000000001</v>
        <stp/>
        <stp>##V3_BDHV12</stp>
        <stp>912828FB1 Govt</stp>
        <stp>IDX_RATIO</stp>
        <stp>10/12/2007</stp>
        <stp>10/12/2007</stp>
        <stp>[Fixed Income  Prices 2004-2009.xlsx]TIPS!R388C32</stp>
        <tr r="AF388" s="1"/>
      </tp>
      <tp>
        <v>1.0641799999999999</v>
        <stp/>
        <stp>##V3_BDHV12</stp>
        <stp>912828DH0 Govt</stp>
        <stp>IDX_RATIO</stp>
        <stp>11/22/2006</stp>
        <stp>11/22/2006</stp>
        <stp>[Fixed Income  Prices 2004-2009.xlsx]TIPS!R486C68</stp>
        <tr r="BP486" s="1"/>
      </tp>
      <tp>
        <v>1.04813</v>
        <stp/>
        <stp>##V3_BDHV12</stp>
        <stp>912828FB1 Govt</stp>
        <stp>IDX_RATIO</stp>
        <stp>10/22/2007</stp>
        <stp>10/22/2007</stp>
        <stp>[Fixed Income  Prices 2004-2009.xlsx]TIPS!R394C32</stp>
        <tr r="AF394" s="1"/>
      </tp>
      <tp>
        <v>1.05182</v>
        <stp/>
        <stp>##V3_BDHV12</stp>
        <stp>912828ET3 Govt</stp>
        <stp>IDX_RATIO</stp>
        <stp>12/20/2007</stp>
        <stp>12/20/2007</stp>
        <stp>[Fixed Income  Prices 2004-2009.xlsx]TIPS!R510C76</stp>
        <tr r="BX510" s="1"/>
      </tp>
      <tp>
        <v>1.04617</v>
        <stp/>
        <stp>##V3_BDHV12</stp>
        <stp>912828CP3 Govt</stp>
        <stp>IDX_RATIO</stp>
        <stp>11/11/2005</stp>
        <stp>11/11/2005</stp>
        <stp>[Fixed Income  Prices 2004-2009.xlsx]TIPS!R344C64</stp>
        <tr r="BL344" s="1"/>
      </tp>
      <tp>
        <v>1.0504199999999999</v>
        <stp/>
        <stp>##V3_BDHV12</stp>
        <stp>912828CP3 Govt</stp>
        <stp>IDX_RATIO</stp>
        <stp>11/21/2005</stp>
        <stp>11/21/2005</stp>
        <stp>[Fixed Income  Prices 2004-2009.xlsx]TIPS!R350C64</stp>
        <tr r="BL350" s="1"/>
      </tp>
      <tp>
        <v>1.0510999999999999</v>
        <stp/>
        <stp>##V3_BDHV12</stp>
        <stp>912828ET3 Govt</stp>
        <stp>IDX_RATIO</stp>
        <stp>12/10/2007</stp>
        <stp>12/10/2007</stp>
        <stp>[Fixed Income  Prices 2004-2009.xlsx]TIPS!R502C76</stp>
        <tr r="BX502" s="1"/>
      </tp>
      <tp>
        <v>1.0095000000000001</v>
        <stp/>
        <stp>##V3_BDHV12</stp>
        <stp>912828CP3 Govt</stp>
        <stp>IDX_RATIO</stp>
        <stp>12/13/2004</stp>
        <stp>12/13/2004</stp>
        <stp>[Fixed Income  Prices 2004-2009.xlsx]TIPS!R106C64</stp>
        <tr r="BL106" s="1"/>
      </tp>
      <tp>
        <v>1.0112099999999999</v>
        <stp/>
        <stp>##V3_BDHV12</stp>
        <stp>912828CP3 Govt</stp>
        <stp>IDX_RATIO</stp>
        <stp>12/23/2004</stp>
        <stp>12/23/2004</stp>
        <stp>[Fixed Income  Prices 2004-2009.xlsx]TIPS!R114C64</stp>
        <tr r="BL114" s="1"/>
      </tp>
      <tp>
        <v>1.07569</v>
        <stp/>
        <stp>##V3_BDHV12</stp>
        <stp>912828CZ1 Govt</stp>
        <stp>IDX_RATIO</stp>
        <stp>10/23/2006</stp>
        <stp>10/23/2006</stp>
        <stp>[Fixed Income  Prices 2004-2009.xlsx]TIPS!R520C24</stp>
        <tr r="X520" s="1"/>
      </tp>
      <tp>
        <v>1.07501</v>
        <stp/>
        <stp>##V3_BDHV12</stp>
        <stp>912828CZ1 Govt</stp>
        <stp>IDX_RATIO</stp>
        <stp>10/13/2006</stp>
        <stp>10/13/2006</stp>
        <stp>[Fixed Income  Prices 2004-2009.xlsx]TIPS!R514C24</stp>
        <tr r="X514" s="1"/>
      </tp>
      <tp>
        <v>1.0901700000000001</v>
        <stp/>
        <stp>##V3_BDHV12</stp>
        <stp>912828DH0 Govt</stp>
        <stp>IDX_RATIO</stp>
        <stp>10/12/2007</stp>
        <stp>10/12/2007</stp>
        <stp>[Fixed Income  Prices 2004-2009.xlsx]TIPS!R718C68</stp>
        <tr r="BP718" s="1"/>
      </tp>
      <tp>
        <v>1.0710900000000001</v>
        <stp/>
        <stp>##V3_BDHV12</stp>
        <stp>912828EA4 Govt</stp>
        <stp>IDX_RATIO</stp>
        <stp>11/23/2007</stp>
        <stp>11/23/2007</stp>
        <stp>[Fixed Income  Prices 2004-2009.xlsx]TIPS!R619C72</stp>
        <tr r="BT619" s="1"/>
      </tp>
      <tp>
        <v>1.0895299999999999</v>
        <stp/>
        <stp>##V3_BDHV12</stp>
        <stp>912828DH0 Govt</stp>
        <stp>IDX_RATIO</stp>
        <stp>10/22/2007</stp>
        <stp>10/22/2007</stp>
        <stp>[Fixed Income  Prices 2004-2009.xlsx]TIPS!R724C68</stp>
        <tr r="BP724" s="1"/>
      </tp>
      <tp>
        <v>1.06012</v>
        <stp/>
        <stp>##V3_BDHV12</stp>
        <stp>912828AF7 Govt</stp>
        <stp>IDX_RATIO</stp>
        <stp>12/23/2004</stp>
        <stp>12/23/2004</stp>
        <stp>[Fixed Income  Prices 2004-2009.xlsx]TIPS!R114C44</stp>
        <tr r="AR114" s="1"/>
      </tp>
      <tp>
        <v>1.0266900000000001</v>
        <stp/>
        <stp>##V3_BDHV12</stp>
        <stp>912828FB1 Govt</stp>
        <stp>IDX_RATIO</stp>
        <stp>10/23/2006</stp>
        <stp>10/23/2006</stp>
        <stp>[Fixed Income  Prices 2004-2009.xlsx]TIPS!R134C32</stp>
        <tr r="AF134" s="1"/>
      </tp>
      <tp>
        <v>1.0260400000000001</v>
        <stp/>
        <stp>##V3_BDHV12</stp>
        <stp>912828FB1 Govt</stp>
        <stp>IDX_RATIO</stp>
        <stp>10/13/2006</stp>
        <stp>10/13/2006</stp>
        <stp>[Fixed Income  Prices 2004-2009.xlsx]TIPS!R128C32</stp>
        <tr r="AF128" s="1"/>
      </tp>
      <tp>
        <v>1.05833</v>
        <stp/>
        <stp>##V3_BDHV12</stp>
        <stp>912828AF7 Govt</stp>
        <stp>IDX_RATIO</stp>
        <stp>12/13/2004</stp>
        <stp>12/13/2004</stp>
        <stp>[Fixed Income  Prices 2004-2009.xlsx]TIPS!R106C44</stp>
        <tr r="AR106" s="1"/>
      </tp>
      <tp>
        <v>1.0701100000000001</v>
        <stp/>
        <stp>##V3_BDHV12</stp>
        <stp>912828EA4 Govt</stp>
        <stp>IDX_RATIO</stp>
        <stp>11/13/2007</stp>
        <stp>11/13/2007</stp>
        <stp>[Fixed Income  Prices 2004-2009.xlsx]TIPS!R611C72</stp>
        <tr r="BT611" s="1"/>
      </tp>
      <tp>
        <v>1.1012200000000001</v>
        <stp/>
        <stp>##V3_BDHV12</stp>
        <stp>912828AF7 Govt</stp>
        <stp>IDX_RATIO</stp>
        <stp>11/21/2005</stp>
        <stp>11/21/2005</stp>
        <stp>[Fixed Income  Prices 2004-2009.xlsx]TIPS!R350C44</stp>
        <tr r="AR350" s="1"/>
      </tp>
      <tp>
        <v>1.09677</v>
        <stp/>
        <stp>##V3_BDHV12</stp>
        <stp>912828AF7 Govt</stp>
        <stp>IDX_RATIO</stp>
        <stp>11/11/2005</stp>
        <stp>11/11/2005</stp>
        <stp>[Fixed Income  Prices 2004-2009.xlsx]TIPS!R344C44</stp>
        <tr r="AR344" s="1"/>
      </tp>
      <tp>
        <v>1.0607500000000001</v>
        <stp/>
        <stp>##V3_BDHV12</stp>
        <stp>912828DH0 Govt</stp>
        <stp>IDX_RATIO</stp>
        <stp>12/11/2006</stp>
        <stp>12/11/2006</stp>
        <stp>[Fixed Income  Prices 2004-2009.xlsx]TIPS!R499C68</stp>
        <tr r="BP499" s="1"/>
      </tp>
      <tp>
        <v>1.0398700000000001</v>
        <stp/>
        <stp>##V3_BDHV12</stp>
        <stp>912828CP3 Govt</stp>
        <stp>IDX_RATIO</stp>
        <stp>10/20/2005</stp>
        <stp>10/20/2005</stp>
        <stp>[Fixed Income  Prices 2004-2009.xlsx]TIPS!R328C64</stp>
        <tr r="BL328" s="1"/>
      </tp>
      <tp>
        <v>1.0773699999999999</v>
        <stp/>
        <stp>##V3_BDHV12</stp>
        <stp>912828BW9 Govt</stp>
        <stp>IDX_RATIO</stp>
        <stp>12/22/2005</stp>
        <stp>12/22/2005</stp>
        <stp>[Fixed Income  Prices 2004-2009.xlsx]TIPS!R373C56</stp>
        <tr r="BD373" s="1"/>
      </tp>
      <tp>
        <v>1.0766800000000001</v>
        <stp/>
        <stp>##V3_BDHV12</stp>
        <stp>912828BW9 Govt</stp>
        <stp>IDX_RATIO</stp>
        <stp>12/12/2005</stp>
        <stp>12/12/2005</stp>
        <stp>[Fixed Income  Prices 2004-2009.xlsx]TIPS!R365C56</stp>
        <tr r="BD365" s="1"/>
      </tp>
      <tp>
        <v>1.03816</v>
        <stp/>
        <stp>##V3_BDHV12</stp>
        <stp>912828CP3 Govt</stp>
        <stp>IDX_RATIO</stp>
        <stp>10/10/2005</stp>
        <stp>10/10/2005</stp>
        <stp>[Fixed Income  Prices 2004-2009.xlsx]TIPS!R320C64</stp>
        <tr r="BL320" s="1"/>
      </tp>
      <tp>
        <v>1.0726100000000001</v>
        <stp/>
        <stp>##V3_BDHV12</stp>
        <stp>912828CZ1 Govt</stp>
        <stp>IDX_RATIO</stp>
        <stp>11/22/2006</stp>
        <stp>11/22/2006</stp>
        <stp>[Fixed Income  Prices 2004-2009.xlsx]TIPS!R542C24</stp>
        <tr r="X542" s="1"/>
      </tp>
      <tp>
        <v>1.0883799999999999</v>
        <stp/>
        <stp>##V3_BDHV12</stp>
        <stp>912828AF7 Govt</stp>
        <stp>IDX_RATIO</stp>
        <stp>10/10/2005</stp>
        <stp>10/10/2005</stp>
        <stp>[Fixed Income  Prices 2004-2009.xlsx]TIPS!R320C44</stp>
        <tr r="AR320" s="1"/>
      </tp>
      <tp>
        <v>1.08318</v>
        <stp/>
        <stp>##V3_BDHV12</stp>
        <stp>912828BD1 Govt</stp>
        <stp>IDX_RATIO</stp>
        <stp>12/12/2005</stp>
        <stp>12/12/2005</stp>
        <stp>[Fixed Income  Prices 2004-2009.xlsx]TIPS!R365C52</stp>
        <tr r="AZ365" s="1"/>
      </tp>
      <tp>
        <v>1.0901700000000001</v>
        <stp/>
        <stp>##V3_BDHV12</stp>
        <stp>912828AF7 Govt</stp>
        <stp>IDX_RATIO</stp>
        <stp>10/20/2005</stp>
        <stp>10/20/2005</stp>
        <stp>[Fixed Income  Prices 2004-2009.xlsx]TIPS!R328C44</stp>
        <tr r="AR328" s="1"/>
      </tp>
      <tp>
        <v>1.0588899999999999</v>
        <stp/>
        <stp>##V3_BDHV12</stp>
        <stp>912828DH0 Govt</stp>
        <stp>IDX_RATIO</stp>
        <stp>12/21/2006</stp>
        <stp>12/21/2006</stp>
        <stp>[Fixed Income  Prices 2004-2009.xlsx]TIPS!R507C68</stp>
        <tr r="BP507" s="1"/>
      </tp>
      <tp>
        <v>1.08388</v>
        <stp/>
        <stp>##V3_BDHV12</stp>
        <stp>912828BD1 Govt</stp>
        <stp>IDX_RATIO</stp>
        <stp>12/22/2005</stp>
        <stp>12/22/2005</stp>
        <stp>[Fixed Income  Prices 2004-2009.xlsx]TIPS!R373C52</stp>
        <tr r="AZ373" s="1"/>
      </tp>
      <tp>
        <v>1.0900799999999999</v>
        <stp/>
        <stp>##V3_BDHV12</stp>
        <stp>912828DH0 Govt</stp>
        <stp>IDX_RATIO</stp>
        <stp>11/13/2007</stp>
        <stp>11/13/2007</stp>
        <stp>[Fixed Income  Prices 2004-2009.xlsx]TIPS!R740C68</stp>
        <tr r="BP740" s="1"/>
      </tp>
      <tp>
        <v>1.09108</v>
        <stp/>
        <stp>##V3_BDHV12</stp>
        <stp>912828DH0 Govt</stp>
        <stp>IDX_RATIO</stp>
        <stp>11/23/2007</stp>
        <stp>11/23/2007</stp>
        <stp>[Fixed Income  Prices 2004-2009.xlsx]TIPS!R748C68</stp>
        <tr r="BP748" s="1"/>
      </tp>
      <tp>
        <v>1.0237499999999999</v>
        <stp/>
        <stp>##V3_BDHV12</stp>
        <stp>912828FB1 Govt</stp>
        <stp>IDX_RATIO</stp>
        <stp>11/22/2006</stp>
        <stp>11/22/2006</stp>
        <stp>[Fixed Income  Prices 2004-2009.xlsx]TIPS!R156C32</stp>
        <tr r="AF156" s="1"/>
      </tp>
      <tp>
        <v>1.1019700000000001</v>
        <stp/>
        <stp>##V3_BDHV12</stp>
        <stp>912828CZ1 Govt</stp>
        <stp>IDX_RATIO</stp>
        <stp>12/20/2007</stp>
        <stp>12/20/2007</stp>
        <stp>[Fixed Income  Prices 2004-2009.xlsx]TIPS!R823C24</stp>
        <tr r="X823" s="1"/>
      </tp>
      <tp>
        <v>1.10121</v>
        <stp/>
        <stp>##V3_BDHV12</stp>
        <stp>912828CZ1 Govt</stp>
        <stp>IDX_RATIO</stp>
        <stp>12/10/2007</stp>
        <stp>12/10/2007</stp>
        <stp>[Fixed Income  Prices 2004-2009.xlsx]TIPS!R815C24</stp>
        <tr r="X815" s="1"/>
      </tp>
      <tp>
        <v>1.09972</v>
        <stp/>
        <stp>##V3_BDHV12</stp>
        <stp>912828CZ1 Govt</stp>
        <stp>IDX_RATIO</stp>
        <stp>11/23/2007</stp>
        <stp>11/23/2007</stp>
        <stp>[Fixed Income  Prices 2004-2009.xlsx]TIPS!R804C24</stp>
        <tr r="X804" s="1"/>
      </tp>
      <tp>
        <v>1.0052099999999999</v>
        <stp/>
        <stp>##V3_BDHV12</stp>
        <stp>912828GX2 Govt</stp>
        <stp>IDX_RATIO</stp>
        <stp>11/23/2007</stp>
        <stp>11/23/2007</stp>
        <stp>[Fixed Income  Prices 2004-2009.xlsx]TIPS!R101C88</stp>
        <tr r="CJ101" s="1"/>
      </tp>
      <tp>
        <v>1.1265799999999999</v>
        <stp/>
        <stp>##V3_BDHV12</stp>
        <stp>912828BW9 Govt</stp>
        <stp>IDX_RATIO</stp>
        <stp>10/12/2007</stp>
        <stp>10/12/2007</stp>
        <stp>[Fixed Income  Prices 2004-2009.xlsx]TIPS!R843C56</stp>
        <tr r="BD843" s="1"/>
      </tp>
      <tp>
        <v>1.12592</v>
        <stp/>
        <stp>##V3_BDHV12</stp>
        <stp>912828BW9 Govt</stp>
        <stp>IDX_RATIO</stp>
        <stp>10/22/2007</stp>
        <stp>10/22/2007</stp>
        <stp>[Fixed Income  Prices 2004-2009.xlsx]TIPS!R849C56</stp>
        <tr r="BD849" s="1"/>
      </tp>
      <tp>
        <v>1.1067499999999999</v>
        <stp/>
        <stp>##V3_BDHV12</stp>
        <stp>912828CP3 Govt</stp>
        <stp>IDX_RATIO</stp>
        <stp>12/10/2007</stp>
        <stp>12/10/2007</stp>
        <stp>[Fixed Income  Prices 2004-2009.xlsx]TIPS!R884C64</stp>
        <tr r="BL884" s="1"/>
      </tp>
      <tp>
        <v>1.1075200000000001</v>
        <stp/>
        <stp>##V3_BDHV12</stp>
        <stp>912828CP3 Govt</stp>
        <stp>IDX_RATIO</stp>
        <stp>12/20/2007</stp>
        <stp>12/20/2007</stp>
        <stp>[Fixed Income  Prices 2004-2009.xlsx]TIPS!R892C64</stp>
        <tr r="BL892" s="1"/>
      </tp>
      <tp>
        <v>1.1327199999999999</v>
        <stp/>
        <stp>##V3_BDHV12</stp>
        <stp>912828BD1 Govt</stp>
        <stp>IDX_RATIO</stp>
        <stp>10/22/2007</stp>
        <stp>10/22/2007</stp>
        <stp>[Fixed Income  Prices 2004-2009.xlsx]TIPS!R849C52</stp>
        <tr r="AZ849" s="1"/>
      </tp>
      <tp>
        <v>1.1333899999999999</v>
        <stp/>
        <stp>##V3_BDHV12</stp>
        <stp>912828BD1 Govt</stp>
        <stp>IDX_RATIO</stp>
        <stp>10/12/2007</stp>
        <stp>10/12/2007</stp>
        <stp>[Fixed Income  Prices 2004-2009.xlsx]TIPS!R843C52</stp>
        <tr r="AZ843" s="1"/>
      </tp>
      <tp>
        <v>1.0344899999999999</v>
        <stp/>
        <stp>##V3_BDHV12</stp>
        <stp>912828GD6 Govt</stp>
        <stp>IDX_RATIO</stp>
        <stp>12/10/2007</stp>
        <stp>12/10/2007</stp>
        <stp>[Fixed Income  Prices 2004-2009.xlsx]TIPS!R242C84</stp>
        <tr r="CF242" s="1"/>
      </tp>
      <tp>
        <v>1.03373</v>
        <stp/>
        <stp>##V3_BDHV12</stp>
        <stp>912828FL9 Govt</stp>
        <stp>IDX_RATIO</stp>
        <stp>12/20/2007</stp>
        <stp>12/20/2007</stp>
        <stp>[Fixed Income  Prices 2004-2009.xlsx]TIPS!R380C80</stp>
        <tr r="CB380" s="1"/>
      </tp>
      <tp>
        <v>1.0351999999999999</v>
        <stp/>
        <stp>##V3_BDHV12</stp>
        <stp>912828GD6 Govt</stp>
        <stp>IDX_RATIO</stp>
        <stp>12/20/2007</stp>
        <stp>12/20/2007</stp>
        <stp>[Fixed Income  Prices 2004-2009.xlsx]TIPS!R250C84</stp>
        <tr r="CF250" s="1"/>
      </tp>
      <tp>
        <v>1.16109</v>
        <stp/>
        <stp>##V3_BDHV12</stp>
        <stp>912828AF7 Govt</stp>
        <stp>IDX_RATIO</stp>
        <stp>12/20/2007</stp>
        <stp>12/20/2007</stp>
        <stp>[Fixed Income  Prices 2004-2009.xlsx]TIPS!R892C44</stp>
        <tr r="AR892" s="1"/>
      </tp>
      <tp>
        <v>1.03302</v>
        <stp/>
        <stp>##V3_BDHV12</stp>
        <stp>912828FL9 Govt</stp>
        <stp>IDX_RATIO</stp>
        <stp>12/10/2007</stp>
        <stp>12/10/2007</stp>
        <stp>[Fixed Income  Prices 2004-2009.xlsx]TIPS!R372C80</stp>
        <tr r="CB372" s="1"/>
      </tp>
      <tp>
        <v>1.16029</v>
        <stp/>
        <stp>##V3_BDHV12</stp>
        <stp>912828AF7 Govt</stp>
        <stp>IDX_RATIO</stp>
        <stp>12/10/2007</stp>
        <stp>12/10/2007</stp>
        <stp>[Fixed Income  Prices 2004-2009.xlsx]TIPS!R884C44</stp>
        <tr r="AR884" s="1"/>
      </tp>
      <tp>
        <v>1</v>
        <stp/>
        <stp>##V3_BDHV12</stp>
        <stp>912828LA6 Govt</stp>
        <stp>IDX_RATIO</stp>
        <stp>7/15/2009</stp>
        <stp>7/15/2009</stp>
        <stp>[Fixed Income  Prices 2004-2009.xlsx]TIPS!R11C104</stp>
        <tr r="CZ11" s="1"/>
      </tp>
      <tp>
        <v>1.1275200000000001</v>
        <stp/>
        <stp>##V3_BDHV12</stp>
        <stp>912828BW9 Govt</stp>
        <stp>IDX_RATIO</stp>
        <stp>11/23/2007</stp>
        <stp>11/23/2007</stp>
        <stp>[Fixed Income  Prices 2004-2009.xlsx]TIPS!R873C56</stp>
        <tr r="BD873" s="1"/>
      </tp>
      <tp>
        <v>1.12649</v>
        <stp/>
        <stp>##V3_BDHV12</stp>
        <stp>912828BW9 Govt</stp>
        <stp>IDX_RATIO</stp>
        <stp>11/13/2007</stp>
        <stp>11/13/2007</stp>
        <stp>[Fixed Income  Prices 2004-2009.xlsx]TIPS!R865C56</stp>
        <tr r="BD865" s="1"/>
      </tp>
      <tp>
        <v>1.1333</v>
        <stp/>
        <stp>##V3_BDHV12</stp>
        <stp>912828BD1 Govt</stp>
        <stp>IDX_RATIO</stp>
        <stp>11/13/2007</stp>
        <stp>11/13/2007</stp>
        <stp>[Fixed Income  Prices 2004-2009.xlsx]TIPS!R865C52</stp>
        <tr r="AZ865" s="1"/>
      </tp>
      <tp>
        <v>1.1343399999999999</v>
        <stp/>
        <stp>##V3_BDHV12</stp>
        <stp>912828BD1 Govt</stp>
        <stp>IDX_RATIO</stp>
        <stp>11/23/2007</stp>
        <stp>11/23/2007</stp>
        <stp>[Fixed Income  Prices 2004-2009.xlsx]TIPS!R873C52</stp>
        <tr r="AZ873" s="1"/>
      </tp>
      <tp>
        <v>1</v>
        <stp/>
        <stp>##V3_BDHV12</stp>
        <stp>912828LA6 Govt</stp>
        <stp>IDX_RATIO</stp>
        <stp>7/14/2009</stp>
        <stp>7/14/2009</stp>
        <stp>[Fixed Income  Prices 2004-2009.xlsx]TIPS!R10C104</stp>
        <tr r="CZ10" s="1"/>
      </tp>
      <tp>
        <v>1.10433</v>
        <stp/>
        <stp>##V3_BDHV12</stp>
        <stp>912828CP3 Govt</stp>
        <stp>IDX_RATIO</stp>
        <stp>10/12/2007</stp>
        <stp>10/12/2007</stp>
        <stp>[Fixed Income  Prices 2004-2009.xlsx]TIPS!R843C64</stp>
        <tr r="BL843" s="1"/>
      </tp>
      <tp>
        <v>1.10368</v>
        <stp/>
        <stp>##V3_BDHV12</stp>
        <stp>912828CP3 Govt</stp>
        <stp>IDX_RATIO</stp>
        <stp>10/22/2007</stp>
        <stp>10/22/2007</stp>
        <stp>[Fixed Income  Prices 2004-2009.xlsx]TIPS!R849C64</stp>
        <tr r="BL849" s="1"/>
      </tp>
      <tp>
        <v>1.1290499999999999</v>
        <stp/>
        <stp>##V3_BDHV12</stp>
        <stp>912828BW9 Govt</stp>
        <stp>IDX_RATIO</stp>
        <stp>12/10/2007</stp>
        <stp>12/10/2007</stp>
        <stp>[Fixed Income  Prices 2004-2009.xlsx]TIPS!R884C56</stp>
        <tr r="BD884" s="1"/>
      </tp>
      <tp>
        <v>1.1298300000000001</v>
        <stp/>
        <stp>##V3_BDHV12</stp>
        <stp>912828BW9 Govt</stp>
        <stp>IDX_RATIO</stp>
        <stp>12/20/2007</stp>
        <stp>12/20/2007</stp>
        <stp>[Fixed Income  Prices 2004-2009.xlsx]TIPS!R892C56</stp>
        <tr r="BD892" s="1"/>
      </tp>
      <tp>
        <v>1.03223</v>
        <stp/>
        <stp>##V3_BDHV12</stp>
        <stp>912828GD6 Govt</stp>
        <stp>IDX_RATIO</stp>
        <stp>10/12/2007</stp>
        <stp>10/12/2007</stp>
        <stp>[Fixed Income  Prices 2004-2009.xlsx]TIPS!R201C84</stp>
        <tr r="CF201" s="1"/>
      </tp>
      <tp>
        <v>1.03162</v>
        <stp/>
        <stp>##V3_BDHV12</stp>
        <stp>912828GD6 Govt</stp>
        <stp>IDX_RATIO</stp>
        <stp>10/22/2007</stp>
        <stp>10/22/2007</stp>
        <stp>[Fixed Income  Prices 2004-2009.xlsx]TIPS!R207C84</stp>
        <tr r="CF207" s="1"/>
      </tp>
      <tp>
        <v>1.15706</v>
        <stp/>
        <stp>##V3_BDHV12</stp>
        <stp>912828AF7 Govt</stp>
        <stp>IDX_RATIO</stp>
        <stp>10/22/2007</stp>
        <stp>10/22/2007</stp>
        <stp>[Fixed Income  Prices 2004-2009.xlsx]TIPS!R849C44</stp>
        <tr r="AR849" s="1"/>
      </tp>
      <tp>
        <v>1.1577500000000001</v>
        <stp/>
        <stp>##V3_BDHV12</stp>
        <stp>912828AF7 Govt</stp>
        <stp>IDX_RATIO</stp>
        <stp>10/12/2007</stp>
        <stp>10/12/2007</stp>
        <stp>[Fixed Income  Prices 2004-2009.xlsx]TIPS!R843C44</stp>
        <tr r="AR843" s="1"/>
      </tp>
      <tp>
        <v>1.0301499999999999</v>
        <stp/>
        <stp>##V3_BDHV12</stp>
        <stp>912828FL9 Govt</stp>
        <stp>IDX_RATIO</stp>
        <stp>10/22/2007</stp>
        <stp>10/22/2007</stp>
        <stp>[Fixed Income  Prices 2004-2009.xlsx]TIPS!R337C80</stp>
        <tr r="CB337" s="1"/>
      </tp>
      <tp>
        <v>1.13666</v>
        <stp/>
        <stp>##V3_BDHV12</stp>
        <stp>912828BD1 Govt</stp>
        <stp>IDX_RATIO</stp>
        <stp>12/20/2007</stp>
        <stp>12/20/2007</stp>
        <stp>[Fixed Income  Prices 2004-2009.xlsx]TIPS!R892C52</stp>
        <tr r="AZ892" s="1"/>
      </tp>
      <tp>
        <v>1.0307599999999999</v>
        <stp/>
        <stp>##V3_BDHV12</stp>
        <stp>912828FL9 Govt</stp>
        <stp>IDX_RATIO</stp>
        <stp>10/12/2007</stp>
        <stp>10/12/2007</stp>
        <stp>[Fixed Income  Prices 2004-2009.xlsx]TIPS!R331C80</stp>
        <tr r="CB331" s="1"/>
      </tp>
      <tp>
        <v>1.1358699999999999</v>
        <stp/>
        <stp>##V3_BDHV12</stp>
        <stp>912828BD1 Govt</stp>
        <stp>IDX_RATIO</stp>
        <stp>12/10/2007</stp>
        <stp>12/10/2007</stp>
        <stp>[Fixed Income  Prices 2004-2009.xlsx]TIPS!R884C52</stp>
        <tr r="AZ884" s="1"/>
      </tp>
      <tp>
        <v>1.0001899999999999</v>
        <stp/>
        <stp>##V3_BDHV12</stp>
        <stp>912828LA6 Govt</stp>
        <stp>IDX_RATIO</stp>
        <stp>7/17/2009</stp>
        <stp>7/17/2009</stp>
        <stp>[Fixed Income  Prices 2004-2009.xlsx]TIPS!R13C104</stp>
        <tr r="CZ13" s="1"/>
      </tp>
      <tp>
        <v>1.0072700000000001</v>
        <stp/>
        <stp>##V3_BDHV12</stp>
        <stp>912828GX2 Govt</stp>
        <stp>IDX_RATIO</stp>
        <stp>12/20/2007</stp>
        <stp>12/20/2007</stp>
        <stp>[Fixed Income  Prices 2004-2009.xlsx]TIPS!R120C88</stp>
        <tr r="CJ120" s="1"/>
      </tp>
      <tp>
        <v>1.00658</v>
        <stp/>
        <stp>##V3_BDHV12</stp>
        <stp>912828GX2 Govt</stp>
        <stp>IDX_RATIO</stp>
        <stp>12/10/2007</stp>
        <stp>12/10/2007</stp>
        <stp>[Fixed Income  Prices 2004-2009.xlsx]TIPS!R112C88</stp>
        <tr r="CJ112" s="1"/>
      </tp>
      <tp>
        <v>1.1052599999999999</v>
        <stp/>
        <stp>##V3_BDHV12</stp>
        <stp>912828CP3 Govt</stp>
        <stp>IDX_RATIO</stp>
        <stp>11/23/2007</stp>
        <stp>11/23/2007</stp>
        <stp>[Fixed Income  Prices 2004-2009.xlsx]TIPS!R873C64</stp>
        <tr r="BL873" s="1"/>
      </tp>
      <tp>
        <v>1.1042399999999999</v>
        <stp/>
        <stp>##V3_BDHV12</stp>
        <stp>912828CP3 Govt</stp>
        <stp>IDX_RATIO</stp>
        <stp>11/13/2007</stp>
        <stp>11/13/2007</stp>
        <stp>[Fixed Income  Prices 2004-2009.xlsx]TIPS!R865C64</stp>
        <tr r="BL865" s="1"/>
      </tp>
      <tp>
        <v>1.0330900000000001</v>
        <stp/>
        <stp>##V3_BDHV12</stp>
        <stp>912828GD6 Govt</stp>
        <stp>IDX_RATIO</stp>
        <stp>11/23/2007</stp>
        <stp>11/23/2007</stp>
        <stp>[Fixed Income  Prices 2004-2009.xlsx]TIPS!R231C84</stp>
        <tr r="CF231" s="1"/>
      </tp>
      <tp>
        <v>1.0321400000000001</v>
        <stp/>
        <stp>##V3_BDHV12</stp>
        <stp>912828GD6 Govt</stp>
        <stp>IDX_RATIO</stp>
        <stp>11/13/2007</stp>
        <stp>11/13/2007</stp>
        <stp>[Fixed Income  Prices 2004-2009.xlsx]TIPS!R223C84</stp>
        <tr r="CF223" s="1"/>
      </tp>
      <tp>
        <v>1.1576500000000001</v>
        <stp/>
        <stp>##V3_BDHV12</stp>
        <stp>912828AF7 Govt</stp>
        <stp>IDX_RATIO</stp>
        <stp>11/13/2007</stp>
        <stp>11/13/2007</stp>
        <stp>[Fixed Income  Prices 2004-2009.xlsx]TIPS!R865C44</stp>
        <tr r="AR865" s="1"/>
      </tp>
      <tp>
        <v>1.15872</v>
        <stp/>
        <stp>##V3_BDHV12</stp>
        <stp>912828AF7 Govt</stp>
        <stp>IDX_RATIO</stp>
        <stp>11/23/2007</stp>
        <stp>11/23/2007</stp>
        <stp>[Fixed Income  Prices 2004-2009.xlsx]TIPS!R873C44</stp>
        <tr r="AR873" s="1"/>
      </tp>
      <tp>
        <v>1.03067</v>
        <stp/>
        <stp>##V3_BDHV12</stp>
        <stp>912828FL9 Govt</stp>
        <stp>IDX_RATIO</stp>
        <stp>11/13/2007</stp>
        <stp>11/13/2007</stp>
        <stp>[Fixed Income  Prices 2004-2009.xlsx]TIPS!R353C80</stp>
        <tr r="CB353" s="1"/>
      </tp>
      <tp>
        <v>1.03162</v>
        <stp/>
        <stp>##V3_BDHV12</stp>
        <stp>912828FL9 Govt</stp>
        <stp>IDX_RATIO</stp>
        <stp>11/23/2007</stp>
        <stp>11/23/2007</stp>
        <stp>[Fixed Income  Prices 2004-2009.xlsx]TIPS!R361C80</stp>
        <tr r="CB361" s="1"/>
      </tp>
      <tp>
        <v>1.00118</v>
        <stp/>
        <stp>##V3_BDHV12</stp>
        <stp>912828FL9 Govt</stp>
        <stp>IDX_RATIO</stp>
        <stp>12/21/2006</stp>
        <stp>12/21/2006</stp>
        <stp>[Fixed Income  Prices 2004-2009.xlsx]TIPS!R120C80</stp>
        <tr r="CB120" s="1"/>
      </tp>
      <tp>
        <v>1.0029399999999999</v>
        <stp/>
        <stp>##V3_BDHV12</stp>
        <stp>912828FL9 Govt</stp>
        <stp>IDX_RATIO</stp>
        <stp>12/11/2006</stp>
        <stp>12/11/2006</stp>
        <stp>[Fixed Income  Prices 2004-2009.xlsx]TIPS!R112C80</stp>
        <tr r="CB112" s="1"/>
      </tp>
      <tp>
        <v>1.0000899999999999</v>
        <stp/>
        <stp>##V3_BDHV12</stp>
        <stp>912828LA6 Govt</stp>
        <stp>IDX_RATIO</stp>
        <stp>7/16/2009</stp>
        <stp>7/16/2009</stp>
        <stp>[Fixed Income  Prices 2004-2009.xlsx]TIPS!R12C104</stp>
        <tr r="CZ12" s="1"/>
      </tp>
      <tp>
        <v>1.03193</v>
        <stp/>
        <stp>##V3_BDHV12</stp>
        <stp>912828GX2 Govt</stp>
        <stp>IDX_RATIO</stp>
        <stp>6/9/2008</stp>
        <stp>6/9/2008</stp>
        <stp>[Fixed Income  Prices 2004-2009.xlsx]TIPS!R242C88</stp>
        <tr r="CJ242" s="1"/>
      </tp>
      <tp>
        <v>1.0207900000000001</v>
        <stp/>
        <stp>##V3_BDHV12</stp>
        <stp>912828ET3 Govt</stp>
        <stp>IDX_RATIO</stp>
        <stp>8/9/2006</stp>
        <stp>8/9/2006</stp>
        <stp>[Fixed Income  Prices 2004-2009.xlsx]TIPS!R154C76</stp>
        <tr r="BX154" s="1"/>
      </tp>
      <tp>
        <v>1.0207200000000001</v>
        <stp/>
        <stp>##V3_BDHV12</stp>
        <stp>912828ET3 Govt</stp>
        <stp>IDX_RATIO</stp>
        <stp>8/8/2006</stp>
        <stp>8/8/2006</stp>
        <stp>[Fixed Income  Prices 2004-2009.xlsx]TIPS!R153C76</stp>
        <tr r="BX153" s="1"/>
      </tp>
      <tp>
        <v>1.0206599999999999</v>
        <stp/>
        <stp>##V3_BDHV12</stp>
        <stp>912828ET3 Govt</stp>
        <stp>IDX_RATIO</stp>
        <stp>8/7/2006</stp>
        <stp>8/7/2006</stp>
        <stp>[Fixed Income  Prices 2004-2009.xlsx]TIPS!R152C76</stp>
        <tr r="BX152" s="1"/>
      </tp>
      <tp>
        <v>1.03068</v>
        <stp/>
        <stp>##V3_BDHV12</stp>
        <stp>912828GX2 Govt</stp>
        <stp>IDX_RATIO</stp>
        <stp>6/3/2008</stp>
        <stp>6/3/2008</stp>
        <stp>[Fixed Income  Prices 2004-2009.xlsx]TIPS!R238C88</stp>
        <tr r="CJ238" s="1"/>
      </tp>
      <tp>
        <v>1.03047</v>
        <stp/>
        <stp>##V3_BDHV12</stp>
        <stp>912828GX2 Govt</stp>
        <stp>IDX_RATIO</stp>
        <stp>6/2/2008</stp>
        <stp>6/2/2008</stp>
        <stp>[Fixed Income  Prices 2004-2009.xlsx]TIPS!R237C88</stp>
        <tr r="CJ237" s="1"/>
      </tp>
      <tp>
        <v>1.0310900000000001</v>
        <stp/>
        <stp>##V3_BDHV12</stp>
        <stp>912828GX2 Govt</stp>
        <stp>IDX_RATIO</stp>
        <stp>6/5/2008</stp>
        <stp>6/5/2008</stp>
        <stp>[Fixed Income  Prices 2004-2009.xlsx]TIPS!R240C88</stp>
        <tr r="CJ240" s="1"/>
      </tp>
      <tp>
        <v>1.0313000000000001</v>
        <stp/>
        <stp>##V3_BDHV12</stp>
        <stp>912828GX2 Govt</stp>
        <stp>IDX_RATIO</stp>
        <stp>6/6/2008</stp>
        <stp>6/6/2008</stp>
        <stp>[Fixed Income  Prices 2004-2009.xlsx]TIPS!R241C88</stp>
        <tr r="CJ241" s="1"/>
      </tp>
      <tp>
        <v>1.0204599999999999</v>
        <stp/>
        <stp>##V3_BDHV12</stp>
        <stp>912828ET3 Govt</stp>
        <stp>IDX_RATIO</stp>
        <stp>8/4/2006</stp>
        <stp>8/4/2006</stp>
        <stp>[Fixed Income  Prices 2004-2009.xlsx]TIPS!R151C76</stp>
        <tr r="BX151" s="1"/>
      </tp>
      <tp>
        <v>1.0204</v>
        <stp/>
        <stp>##V3_BDHV12</stp>
        <stp>912828ET3 Govt</stp>
        <stp>IDX_RATIO</stp>
        <stp>8/3/2006</stp>
        <stp>8/3/2006</stp>
        <stp>[Fixed Income  Prices 2004-2009.xlsx]TIPS!R150C76</stp>
        <tr r="BX150" s="1"/>
      </tp>
      <tp>
        <v>1.02033</v>
        <stp/>
        <stp>##V3_BDHV12</stp>
        <stp>912828ET3 Govt</stp>
        <stp>IDX_RATIO</stp>
        <stp>8/2/2006</stp>
        <stp>8/2/2006</stp>
        <stp>[Fixed Income  Prices 2004-2009.xlsx]TIPS!R149C76</stp>
        <tr r="BX149" s="1"/>
      </tp>
      <tp>
        <v>1.03088</v>
        <stp/>
        <stp>##V3_BDHV12</stp>
        <stp>912828GX2 Govt</stp>
        <stp>IDX_RATIO</stp>
        <stp>6/4/2008</stp>
        <stp>6/4/2008</stp>
        <stp>[Fixed Income  Prices 2004-2009.xlsx]TIPS!R239C88</stp>
        <tr r="CJ239" s="1"/>
      </tp>
      <tp>
        <v>1.02027</v>
        <stp/>
        <stp>##V3_BDHV12</stp>
        <stp>912828ET3 Govt</stp>
        <stp>IDX_RATIO</stp>
        <stp>8/1/2006</stp>
        <stp>8/1/2006</stp>
        <stp>[Fixed Income  Prices 2004-2009.xlsx]TIPS!R148C76</stp>
        <tr r="BX148" s="1"/>
      </tp>
      <tp>
        <v>1.0267200000000001</v>
        <stp/>
        <stp>##V3_BDHV12</stp>
        <stp>912828GN4 Govt</stp>
        <stp>IDX_RATIO</stp>
        <stp>9/6/2007</stp>
        <stp>9/6/2007</stp>
        <stp>[Fixed Income  Prices 2004-2009.xlsx]TIPS!R102C40</stp>
        <tr r="AN102" s="1"/>
      </tp>
      <tp>
        <v>1.02671</v>
        <stp/>
        <stp>##V3_BDHV12</stp>
        <stp>912828GN4 Govt</stp>
        <stp>IDX_RATIO</stp>
        <stp>9/7/2007</stp>
        <stp>9/7/2007</stp>
        <stp>[Fixed Income  Prices 2004-2009.xlsx]TIPS!R103C40</stp>
        <tr r="AN103" s="1"/>
      </tp>
      <tp>
        <v>1.02674</v>
        <stp/>
        <stp>##V3_BDHV12</stp>
        <stp>912828GN4 Govt</stp>
        <stp>IDX_RATIO</stp>
        <stp>9/4/2007</stp>
        <stp>9/4/2007</stp>
        <stp>[Fixed Income  Prices 2004-2009.xlsx]TIPS!R100C40</stp>
        <tr r="AN100" s="1"/>
      </tp>
      <tp>
        <v>1.0267299999999999</v>
        <stp/>
        <stp>##V3_BDHV12</stp>
        <stp>912828GN4 Govt</stp>
        <stp>IDX_RATIO</stp>
        <stp>9/5/2007</stp>
        <stp>9/5/2007</stp>
        <stp>[Fixed Income  Prices 2004-2009.xlsx]TIPS!R101C40</stp>
        <tr r="AN101" s="1"/>
      </tp>
      <tp>
        <v>1.09642</v>
        <stp/>
        <stp>##V3_BDHV12</stp>
        <stp>912828BW9 Govt</stp>
        <stp>IDX_RATIO</stp>
        <stp>8/8/2006</stp>
        <stp>8/8/2006</stp>
        <stp>[Fixed Income  Prices 2004-2009.xlsx]TIPS!R535C56</stp>
        <tr r="BD535" s="1"/>
      </tp>
      <tp>
        <v>1.09649</v>
        <stp/>
        <stp>##V3_BDHV12</stp>
        <stp>912828BW9 Govt</stp>
        <stp>IDX_RATIO</stp>
        <stp>8/9/2006</stp>
        <stp>8/9/2006</stp>
        <stp>[Fixed Income  Prices 2004-2009.xlsx]TIPS!R536C56</stp>
        <tr r="BD536" s="1"/>
      </tp>
      <tp>
        <v>1.0960000000000001</v>
        <stp/>
        <stp>##V3_BDHV12</stp>
        <stp>912828BW9 Govt</stp>
        <stp>IDX_RATIO</stp>
        <stp>8/2/2006</stp>
        <stp>8/2/2006</stp>
        <stp>[Fixed Income  Prices 2004-2009.xlsx]TIPS!R531C56</stp>
        <tr r="BD531" s="1"/>
      </tp>
      <tp>
        <v>1.0960700000000001</v>
        <stp/>
        <stp>##V3_BDHV12</stp>
        <stp>912828BW9 Govt</stp>
        <stp>IDX_RATIO</stp>
        <stp>8/3/2006</stp>
        <stp>8/3/2006</stp>
        <stp>[Fixed Income  Prices 2004-2009.xlsx]TIPS!R532C56</stp>
        <tr r="BD532" s="1"/>
      </tp>
      <tp>
        <v>1.0959300000000001</v>
        <stp/>
        <stp>##V3_BDHV12</stp>
        <stp>912828BW9 Govt</stp>
        <stp>IDX_RATIO</stp>
        <stp>8/1/2006</stp>
        <stp>8/1/2006</stp>
        <stp>[Fixed Income  Prices 2004-2009.xlsx]TIPS!R530C56</stp>
        <tr r="BD530" s="1"/>
      </tp>
      <tp>
        <v>1.0963499999999999</v>
        <stp/>
        <stp>##V3_BDHV12</stp>
        <stp>912828BW9 Govt</stp>
        <stp>IDX_RATIO</stp>
        <stp>8/7/2006</stp>
        <stp>8/7/2006</stp>
        <stp>[Fixed Income  Prices 2004-2009.xlsx]TIPS!R534C56</stp>
        <tr r="BD534" s="1"/>
      </tp>
      <tp>
        <v>1.0961400000000001</v>
        <stp/>
        <stp>##V3_BDHV12</stp>
        <stp>912828BW9 Govt</stp>
        <stp>IDX_RATIO</stp>
        <stp>8/4/2006</stp>
        <stp>8/4/2006</stp>
        <stp>[Fixed Income  Prices 2004-2009.xlsx]TIPS!R533C56</stp>
        <tr r="BD533" s="1"/>
      </tp>
      <tp>
        <v>1.0750299999999999</v>
        <stp/>
        <stp>##V3_BDHV12</stp>
        <stp>912828FB1 Govt</stp>
        <stp>IDX_RATIO</stp>
        <stp>7/8/2009</stp>
        <stp>7/8/2009</stp>
        <stp>[Fixed Income  Prices 2004-2009.xlsx]TIPS!R841C32</stp>
        <tr r="AF841" s="1"/>
      </tp>
      <tp>
        <v>1.1031200000000001</v>
        <stp/>
        <stp>##V3_BDHV12</stp>
        <stp>912828BD1 Govt</stp>
        <stp>IDX_RATIO</stp>
        <stp>8/9/2006</stp>
        <stp>8/9/2006</stp>
        <stp>[Fixed Income  Prices 2004-2009.xlsx]TIPS!R536C52</stp>
        <tr r="AZ536" s="1"/>
      </tp>
      <tp>
        <v>1.0751299999999999</v>
        <stp/>
        <stp>##V3_BDHV12</stp>
        <stp>912828FB1 Govt</stp>
        <stp>IDX_RATIO</stp>
        <stp>7/9/2009</stp>
        <stp>7/9/2009</stp>
        <stp>[Fixed Income  Prices 2004-2009.xlsx]TIPS!R842C32</stp>
        <tr r="AF842" s="1"/>
      </tp>
      <tp>
        <v>1.1030500000000001</v>
        <stp/>
        <stp>##V3_BDHV12</stp>
        <stp>912828BD1 Govt</stp>
        <stp>IDX_RATIO</stp>
        <stp>8/8/2006</stp>
        <stp>8/8/2006</stp>
        <stp>[Fixed Income  Prices 2004-2009.xlsx]TIPS!R535C52</stp>
        <tr r="AZ535" s="1"/>
      </tp>
      <tp>
        <v>1.06054</v>
        <stp/>
        <stp>##V3_BDHV12</stp>
        <stp>912828GD6 Govt</stp>
        <stp>IDX_RATIO</stp>
        <stp>6/9/2008</stp>
        <stp>6/9/2008</stp>
        <stp>[Fixed Income  Prices 2004-2009.xlsx]TIPS!R372C84</stp>
        <tr r="CF372" s="1"/>
      </tp>
      <tp>
        <v>1.07453</v>
        <stp/>
        <stp>##V3_BDHV12</stp>
        <stp>912828FB1 Govt</stp>
        <stp>IDX_RATIO</stp>
        <stp>7/3/2009</stp>
        <stp>7/3/2009</stp>
        <stp>[Fixed Income  Prices 2004-2009.xlsx]TIPS!R838C32</stp>
        <tr r="AF838" s="1"/>
      </tp>
      <tp>
        <v>1.10276</v>
        <stp/>
        <stp>##V3_BDHV12</stp>
        <stp>912828BD1 Govt</stp>
        <stp>IDX_RATIO</stp>
        <stp>8/4/2006</stp>
        <stp>8/4/2006</stp>
        <stp>[Fixed Income  Prices 2004-2009.xlsx]TIPS!R533C52</stp>
        <tr r="AZ533" s="1"/>
      </tp>
      <tp>
        <v>1.07443</v>
        <stp/>
        <stp>##V3_BDHV12</stp>
        <stp>912828FB1 Govt</stp>
        <stp>IDX_RATIO</stp>
        <stp>7/2/2009</stp>
        <stp>7/2/2009</stp>
        <stp>[Fixed Income  Prices 2004-2009.xlsx]TIPS!R837C32</stp>
        <tr r="AF837" s="1"/>
      </tp>
      <tp>
        <v>1.0599000000000001</v>
        <stp/>
        <stp>##V3_BDHV12</stp>
        <stp>912828GD6 Govt</stp>
        <stp>IDX_RATIO</stp>
        <stp>6/6/2008</stp>
        <stp>6/6/2008</stp>
        <stp>[Fixed Income  Prices 2004-2009.xlsx]TIPS!R371C84</stp>
        <tr r="CF371" s="1"/>
      </tp>
      <tp>
        <v>1.1029800000000001</v>
        <stp/>
        <stp>##V3_BDHV12</stp>
        <stp>912828BD1 Govt</stp>
        <stp>IDX_RATIO</stp>
        <stp>8/7/2006</stp>
        <stp>8/7/2006</stp>
        <stp>[Fixed Income  Prices 2004-2009.xlsx]TIPS!R534C52</stp>
        <tr r="AZ534" s="1"/>
      </tp>
      <tp>
        <v>1.0594699999999999</v>
        <stp/>
        <stp>##V3_BDHV12</stp>
        <stp>912828GD6 Govt</stp>
        <stp>IDX_RATIO</stp>
        <stp>6/4/2008</stp>
        <stp>6/4/2008</stp>
        <stp>[Fixed Income  Prices 2004-2009.xlsx]TIPS!R369C84</stp>
        <tr r="CF369" s="1"/>
      </tp>
      <tp>
        <v>1.07433</v>
        <stp/>
        <stp>##V3_BDHV12</stp>
        <stp>912828FB1 Govt</stp>
        <stp>IDX_RATIO</stp>
        <stp>7/1/2009</stp>
        <stp>7/1/2009</stp>
        <stp>[Fixed Income  Prices 2004-2009.xlsx]TIPS!R836C32</stp>
        <tr r="AF836" s="1"/>
      </tp>
      <tp>
        <v>1.05968</v>
        <stp/>
        <stp>##V3_BDHV12</stp>
        <stp>912828GD6 Govt</stp>
        <stp>IDX_RATIO</stp>
        <stp>6/5/2008</stp>
        <stp>6/5/2008</stp>
        <stp>[Fixed Income  Prices 2004-2009.xlsx]TIPS!R370C84</stp>
        <tr r="CF370" s="1"/>
      </tp>
      <tp>
        <v>1.0749299999999999</v>
        <stp/>
        <stp>##V3_BDHV12</stp>
        <stp>912828FB1 Govt</stp>
        <stp>IDX_RATIO</stp>
        <stp>7/7/2009</stp>
        <stp>7/7/2009</stp>
        <stp>[Fixed Income  Prices 2004-2009.xlsx]TIPS!R840C32</stp>
        <tr r="AF840" s="1"/>
      </tp>
      <tp>
        <v>1.1025499999999999</v>
        <stp/>
        <stp>##V3_BDHV12</stp>
        <stp>912828BD1 Govt</stp>
        <stp>IDX_RATIO</stp>
        <stp>8/1/2006</stp>
        <stp>8/1/2006</stp>
        <stp>[Fixed Income  Prices 2004-2009.xlsx]TIPS!R530C52</stp>
        <tr r="AZ530" s="1"/>
      </tp>
      <tp>
        <v>1.05904</v>
        <stp/>
        <stp>##V3_BDHV12</stp>
        <stp>912828GD6 Govt</stp>
        <stp>IDX_RATIO</stp>
        <stp>6/2/2008</stp>
        <stp>6/2/2008</stp>
        <stp>[Fixed Income  Prices 2004-2009.xlsx]TIPS!R367C84</stp>
        <tr r="CF367" s="1"/>
      </tp>
      <tp>
        <v>1.0592600000000001</v>
        <stp/>
        <stp>##V3_BDHV12</stp>
        <stp>912828GD6 Govt</stp>
        <stp>IDX_RATIO</stp>
        <stp>6/3/2008</stp>
        <stp>6/3/2008</stp>
        <stp>[Fixed Income  Prices 2004-2009.xlsx]TIPS!R368C84</stp>
        <tr r="CF368" s="1"/>
      </tp>
      <tp>
        <v>1.07483</v>
        <stp/>
        <stp>##V3_BDHV12</stp>
        <stp>912828FB1 Govt</stp>
        <stp>IDX_RATIO</stp>
        <stp>7/6/2009</stp>
        <stp>7/6/2009</stp>
        <stp>[Fixed Income  Prices 2004-2009.xlsx]TIPS!R839C32</stp>
        <tr r="AF839" s="1"/>
      </tp>
      <tp>
        <v>1.1026899999999999</v>
        <stp/>
        <stp>##V3_BDHV12</stp>
        <stp>912828BD1 Govt</stp>
        <stp>IDX_RATIO</stp>
        <stp>8/3/2006</stp>
        <stp>8/3/2006</stp>
        <stp>[Fixed Income  Prices 2004-2009.xlsx]TIPS!R532C52</stp>
        <tr r="AZ532" s="1"/>
      </tp>
      <tp>
        <v>1.1026199999999999</v>
        <stp/>
        <stp>##V3_BDHV12</stp>
        <stp>912828BD1 Govt</stp>
        <stp>IDX_RATIO</stp>
        <stp>8/2/2006</stp>
        <stp>8/2/2006</stp>
        <stp>[Fixed Income  Prices 2004-2009.xlsx]TIPS!R531C52</stp>
        <tr r="AZ531" s="1"/>
      </tp>
      <tp>
        <v>1.0093399999999999</v>
        <stp/>
        <stp>##V3_BDHV12</stp>
        <stp>912828HW3 Govt</stp>
        <stp>IDX_RATIO</stp>
        <stp>7/6/2009</stp>
        <stp>7/6/2009</stp>
        <stp>[Fixed Income  Prices 2004-2009.xlsx]TIPS!R318C48</stp>
        <tr r="AV318" s="1"/>
      </tp>
      <tp>
        <v>1.00943</v>
        <stp/>
        <stp>##V3_BDHV12</stp>
        <stp>912828HW3 Govt</stp>
        <stp>IDX_RATIO</stp>
        <stp>7/7/2009</stp>
        <stp>7/7/2009</stp>
        <stp>[Fixed Income  Prices 2004-2009.xlsx]TIPS!R319C48</stp>
        <tr r="AV319" s="1"/>
      </tp>
      <tp>
        <v>1.0089600000000001</v>
        <stp/>
        <stp>##V3_BDHV12</stp>
        <stp>912828HW3 Govt</stp>
        <stp>IDX_RATIO</stp>
        <stp>7/2/2009</stp>
        <stp>7/2/2009</stp>
        <stp>[Fixed Income  Prices 2004-2009.xlsx]TIPS!R316C48</stp>
        <tr r="AV316" s="1"/>
      </tp>
      <tp>
        <v>1.00905</v>
        <stp/>
        <stp>##V3_BDHV12</stp>
        <stp>912828HW3 Govt</stp>
        <stp>IDX_RATIO</stp>
        <stp>7/3/2009</stp>
        <stp>7/3/2009</stp>
        <stp>[Fixed Income  Prices 2004-2009.xlsx]TIPS!R317C48</stp>
        <tr r="AV317" s="1"/>
      </tp>
      <tp>
        <v>1.07484</v>
        <stp/>
        <stp>##V3_BDHV12</stp>
        <stp>912828CP3 Govt</stp>
        <stp>IDX_RATIO</stp>
        <stp>8/9/2006</stp>
        <stp>8/9/2006</stp>
        <stp>[Fixed Income  Prices 2004-2009.xlsx]TIPS!R536C64</stp>
        <tr r="BL536" s="1"/>
      </tp>
      <tp>
        <v>1.0088699999999999</v>
        <stp/>
        <stp>##V3_BDHV12</stp>
        <stp>912828HW3 Govt</stp>
        <stp>IDX_RATIO</stp>
        <stp>7/1/2009</stp>
        <stp>7/1/2009</stp>
        <stp>[Fixed Income  Prices 2004-2009.xlsx]TIPS!R315C48</stp>
        <tr r="AV315" s="1"/>
      </tp>
      <tp>
        <v>1.07477</v>
        <stp/>
        <stp>##V3_BDHV12</stp>
        <stp>912828CP3 Govt</stp>
        <stp>IDX_RATIO</stp>
        <stp>8/8/2006</stp>
        <stp>8/8/2006</stp>
        <stp>[Fixed Income  Prices 2004-2009.xlsx]TIPS!R535C64</stp>
        <tr r="BL535" s="1"/>
      </tp>
      <tp>
        <v>1.0747</v>
        <stp/>
        <stp>##V3_BDHV12</stp>
        <stp>912828CP3 Govt</stp>
        <stp>IDX_RATIO</stp>
        <stp>8/7/2006</stp>
        <stp>8/7/2006</stp>
        <stp>[Fixed Income  Prices 2004-2009.xlsx]TIPS!R534C64</stp>
        <tr r="BL534" s="1"/>
      </tp>
      <tp>
        <v>1.0744899999999999</v>
        <stp/>
        <stp>##V3_BDHV12</stp>
        <stp>912828CP3 Govt</stp>
        <stp>IDX_RATIO</stp>
        <stp>8/4/2006</stp>
        <stp>8/4/2006</stp>
        <stp>[Fixed Income  Prices 2004-2009.xlsx]TIPS!R533C64</stp>
        <tr r="BL533" s="1"/>
      </tp>
      <tp>
        <v>1.07443</v>
        <stp/>
        <stp>##V3_BDHV12</stp>
        <stp>912828CP3 Govt</stp>
        <stp>IDX_RATIO</stp>
        <stp>8/3/2006</stp>
        <stp>8/3/2006</stp>
        <stp>[Fixed Income  Prices 2004-2009.xlsx]TIPS!R532C64</stp>
        <tr r="BL532" s="1"/>
      </tp>
      <tp>
        <v>1.00962</v>
        <stp/>
        <stp>##V3_BDHV12</stp>
        <stp>912828HW3 Govt</stp>
        <stp>IDX_RATIO</stp>
        <stp>7/9/2009</stp>
        <stp>7/9/2009</stp>
        <stp>[Fixed Income  Prices 2004-2009.xlsx]TIPS!R321C48</stp>
        <tr r="AV321" s="1"/>
      </tp>
      <tp>
        <v>1.07436</v>
        <stp/>
        <stp>##V3_BDHV12</stp>
        <stp>912828CP3 Govt</stp>
        <stp>IDX_RATIO</stp>
        <stp>8/2/2006</stp>
        <stp>8/2/2006</stp>
        <stp>[Fixed Income  Prices 2004-2009.xlsx]TIPS!R531C64</stp>
        <tr r="BL531" s="1"/>
      </tp>
      <tp>
        <v>1.00952</v>
        <stp/>
        <stp>##V3_BDHV12</stp>
        <stp>912828HW3 Govt</stp>
        <stp>IDX_RATIO</stp>
        <stp>7/8/2009</stp>
        <stp>7/8/2009</stp>
        <stp>[Fixed Income  Prices 2004-2009.xlsx]TIPS!R320C48</stp>
        <tr r="AV320" s="1"/>
      </tp>
      <tp>
        <v>1.07429</v>
        <stp/>
        <stp>##V3_BDHV12</stp>
        <stp>912828CP3 Govt</stp>
        <stp>IDX_RATIO</stp>
        <stp>8/1/2006</stp>
        <stp>8/1/2006</stp>
        <stp>[Fixed Income  Prices 2004-2009.xlsx]TIPS!R530C64</stp>
        <tr r="BL530" s="1"/>
      </tp>
      <tp>
        <v>1.12683</v>
        <stp/>
        <stp>##V3_BDHV12</stp>
        <stp>912828AF7 Govt</stp>
        <stp>IDX_RATIO</stp>
        <stp>8/9/2006</stp>
        <stp>8/9/2006</stp>
        <stp>[Fixed Income  Prices 2004-2009.xlsx]TIPS!R536C44</stp>
        <tr r="AR536" s="1"/>
      </tp>
      <tp>
        <v>1.1267499999999999</v>
        <stp/>
        <stp>##V3_BDHV12</stp>
        <stp>912828AF7 Govt</stp>
        <stp>IDX_RATIO</stp>
        <stp>8/8/2006</stp>
        <stp>8/8/2006</stp>
        <stp>[Fixed Income  Prices 2004-2009.xlsx]TIPS!R535C44</stp>
        <tr r="AR535" s="1"/>
      </tp>
      <tp>
        <v>1.04148</v>
        <stp/>
        <stp>##V3_BDHV12</stp>
        <stp>912828EA4 Govt</stp>
        <stp>IDX_RATIO</stp>
        <stp>8/7/2006</stp>
        <stp>8/7/2006</stp>
        <stp>[Fixed Income  Prices 2004-2009.xlsx]TIPS!R280C72</stp>
        <tr r="BT280" s="1"/>
      </tp>
      <tp>
        <v>1.12625</v>
        <stp/>
        <stp>##V3_BDHV12</stp>
        <stp>912828AF7 Govt</stp>
        <stp>IDX_RATIO</stp>
        <stp>8/1/2006</stp>
        <stp>8/1/2006</stp>
        <stp>[Fixed Income  Prices 2004-2009.xlsx]TIPS!R530C44</stp>
        <tr r="AR530" s="1"/>
      </tp>
      <tp>
        <v>1.04128</v>
        <stp/>
        <stp>##V3_BDHV12</stp>
        <stp>912828EA4 Govt</stp>
        <stp>IDX_RATIO</stp>
        <stp>8/4/2006</stp>
        <stp>8/4/2006</stp>
        <stp>[Fixed Income  Prices 2004-2009.xlsx]TIPS!R279C72</stp>
        <tr r="BT279" s="1"/>
      </tp>
      <tp>
        <v>1.12639</v>
        <stp/>
        <stp>##V3_BDHV12</stp>
        <stp>912828AF7 Govt</stp>
        <stp>IDX_RATIO</stp>
        <stp>8/3/2006</stp>
        <stp>8/3/2006</stp>
        <stp>[Fixed Income  Prices 2004-2009.xlsx]TIPS!R532C44</stp>
        <tr r="AR532" s="1"/>
      </tp>
      <tp>
        <v>1.0416099999999999</v>
        <stp/>
        <stp>##V3_BDHV12</stp>
        <stp>912828EA4 Govt</stp>
        <stp>IDX_RATIO</stp>
        <stp>8/9/2006</stp>
        <stp>8/9/2006</stp>
        <stp>[Fixed Income  Prices 2004-2009.xlsx]TIPS!R282C72</stp>
        <tr r="BT282" s="1"/>
      </tp>
      <tp>
        <v>1.12632</v>
        <stp/>
        <stp>##V3_BDHV12</stp>
        <stp>912828AF7 Govt</stp>
        <stp>IDX_RATIO</stp>
        <stp>8/2/2006</stp>
        <stp>8/2/2006</stp>
        <stp>[Fixed Income  Prices 2004-2009.xlsx]TIPS!R531C44</stp>
        <tr r="AR531" s="1"/>
      </tp>
      <tp>
        <v>1.0415399999999999</v>
        <stp/>
        <stp>##V3_BDHV12</stp>
        <stp>912828EA4 Govt</stp>
        <stp>IDX_RATIO</stp>
        <stp>8/8/2006</stp>
        <stp>8/8/2006</stp>
        <stp>[Fixed Income  Prices 2004-2009.xlsx]TIPS!R281C72</stp>
        <tr r="BT281" s="1"/>
      </tp>
      <tp>
        <v>1.04108</v>
        <stp/>
        <stp>##V3_BDHV12</stp>
        <stp>912828EA4 Govt</stp>
        <stp>IDX_RATIO</stp>
        <stp>8/1/2006</stp>
        <stp>8/1/2006</stp>
        <stp>[Fixed Income  Prices 2004-2009.xlsx]TIPS!R276C72</stp>
        <tr r="BT276" s="1"/>
      </tp>
      <tp>
        <v>1.1264700000000001</v>
        <stp/>
        <stp>##V3_BDHV12</stp>
        <stp>912828AF7 Govt</stp>
        <stp>IDX_RATIO</stp>
        <stp>8/4/2006</stp>
        <stp>8/4/2006</stp>
        <stp>[Fixed Income  Prices 2004-2009.xlsx]TIPS!R533C44</stp>
        <tr r="AR533" s="1"/>
      </tp>
      <tp>
        <v>1.04115</v>
        <stp/>
        <stp>##V3_BDHV12</stp>
        <stp>912828EA4 Govt</stp>
        <stp>IDX_RATIO</stp>
        <stp>8/2/2006</stp>
        <stp>8/2/2006</stp>
        <stp>[Fixed Income  Prices 2004-2009.xlsx]TIPS!R277C72</stp>
        <tr r="BT277" s="1"/>
      </tp>
      <tp>
        <v>1.1266799999999999</v>
        <stp/>
        <stp>##V3_BDHV12</stp>
        <stp>912828AF7 Govt</stp>
        <stp>IDX_RATIO</stp>
        <stp>8/7/2006</stp>
        <stp>8/7/2006</stp>
        <stp>[Fixed Income  Prices 2004-2009.xlsx]TIPS!R534C44</stp>
        <tr r="AR534" s="1"/>
      </tp>
      <tp>
        <v>1.04121</v>
        <stp/>
        <stp>##V3_BDHV12</stp>
        <stp>912828EA4 Govt</stp>
        <stp>IDX_RATIO</stp>
        <stp>8/3/2006</stp>
        <stp>8/3/2006</stp>
        <stp>[Fixed Income  Prices 2004-2009.xlsx]TIPS!R278C72</stp>
        <tr r="BT278" s="1"/>
      </tp>
      <tp>
        <v>1.09978</v>
        <stp/>
        <stp>##V3_BDHV12</stp>
        <stp>912828CZ1 Govt</stp>
        <stp>IDX_RATIO</stp>
        <stp>9/3/2007</stp>
        <stp>9/3/2007</stp>
        <stp>[Fixed Income  Prices 2004-2009.xlsx]TIPS!R745C24</stp>
        <tr r="X745" s="1"/>
      </tp>
      <tp>
        <v>1.09975</v>
        <stp/>
        <stp>##V3_BDHV12</stp>
        <stp>912828CZ1 Govt</stp>
        <stp>IDX_RATIO</stp>
        <stp>9/6/2007</stp>
        <stp>9/6/2007</stp>
        <stp>[Fixed Income  Prices 2004-2009.xlsx]TIPS!R748C24</stp>
        <tr r="X748" s="1"/>
      </tp>
      <tp>
        <v>1.09975</v>
        <stp/>
        <stp>##V3_BDHV12</stp>
        <stp>912828CZ1 Govt</stp>
        <stp>IDX_RATIO</stp>
        <stp>9/7/2007</stp>
        <stp>9/7/2007</stp>
        <stp>[Fixed Income  Prices 2004-2009.xlsx]TIPS!R749C24</stp>
        <tr r="X749" s="1"/>
      </tp>
      <tp>
        <v>1.0997699999999999</v>
        <stp/>
        <stp>##V3_BDHV12</stp>
        <stp>912828CZ1 Govt</stp>
        <stp>IDX_RATIO</stp>
        <stp>9/4/2007</stp>
        <stp>9/4/2007</stp>
        <stp>[Fixed Income  Prices 2004-2009.xlsx]TIPS!R746C24</stp>
        <tr r="X746" s="1"/>
      </tp>
      <tp>
        <v>1.0997600000000001</v>
        <stp/>
        <stp>##V3_BDHV12</stp>
        <stp>912828CZ1 Govt</stp>
        <stp>IDX_RATIO</stp>
        <stp>9/5/2007</stp>
        <stp>9/5/2007</stp>
        <stp>[Fixed Income  Prices 2004-2009.xlsx]TIPS!R747C24</stp>
        <tr r="X747" s="1"/>
      </tp>
      <tp>
        <v>1.0497300000000001</v>
        <stp/>
        <stp>##V3_BDHV12</stp>
        <stp>912828ET3 Govt</stp>
        <stp>IDX_RATIO</stp>
        <stp>9/3/2007</stp>
        <stp>9/3/2007</stp>
        <stp>[Fixed Income  Prices 2004-2009.xlsx]TIPS!R432C76</stp>
        <tr r="BX432" s="1"/>
      </tp>
      <tp>
        <v>1.04972</v>
        <stp/>
        <stp>##V3_BDHV12</stp>
        <stp>912828ET3 Govt</stp>
        <stp>IDX_RATIO</stp>
        <stp>9/5/2007</stp>
        <stp>9/5/2007</stp>
        <stp>[Fixed Income  Prices 2004-2009.xlsx]TIPS!R434C76</stp>
        <tr r="BX434" s="1"/>
      </tp>
      <tp>
        <v>1.04972</v>
        <stp/>
        <stp>##V3_BDHV12</stp>
        <stp>912828ET3 Govt</stp>
        <stp>IDX_RATIO</stp>
        <stp>9/4/2007</stp>
        <stp>9/4/2007</stp>
        <stp>[Fixed Income  Prices 2004-2009.xlsx]TIPS!R433C76</stp>
        <tr r="BX433" s="1"/>
      </tp>
      <tp>
        <v>1.0497000000000001</v>
        <stp/>
        <stp>##V3_BDHV12</stp>
        <stp>912828ET3 Govt</stp>
        <stp>IDX_RATIO</stp>
        <stp>9/7/2007</stp>
        <stp>9/7/2007</stp>
        <stp>[Fixed Income  Prices 2004-2009.xlsx]TIPS!R436C76</stp>
        <tr r="BX436" s="1"/>
      </tp>
      <tp>
        <v>1.0497099999999999</v>
        <stp/>
        <stp>##V3_BDHV12</stp>
        <stp>912828ET3 Govt</stp>
        <stp>IDX_RATIO</stp>
        <stp>9/6/2007</stp>
        <stp>9/6/2007</stp>
        <stp>[Fixed Income  Prices 2004-2009.xlsx]TIPS!R435C76</stp>
        <tr r="BX435" s="1"/>
      </tp>
      <tp>
        <v>1.04966</v>
        <stp/>
        <stp>##V3_BDHV12</stp>
        <stp>912828FB1 Govt</stp>
        <stp>IDX_RATIO</stp>
        <stp>9/6/2007</stp>
        <stp>9/6/2007</stp>
        <stp>[Fixed Income  Prices 2004-2009.xlsx]TIPS!R362C32</stp>
        <tr r="AF362" s="1"/>
      </tp>
      <tp>
        <v>1.04965</v>
        <stp/>
        <stp>##V3_BDHV12</stp>
        <stp>912828FB1 Govt</stp>
        <stp>IDX_RATIO</stp>
        <stp>9/7/2007</stp>
        <stp>9/7/2007</stp>
        <stp>[Fixed Income  Prices 2004-2009.xlsx]TIPS!R363C32</stp>
        <tr r="AF363" s="1"/>
      </tp>
      <tp>
        <v>1.0496799999999999</v>
        <stp/>
        <stp>##V3_BDHV12</stp>
        <stp>912828FB1 Govt</stp>
        <stp>IDX_RATIO</stp>
        <stp>9/4/2007</stp>
        <stp>9/4/2007</stp>
        <stp>[Fixed Income  Prices 2004-2009.xlsx]TIPS!R360C32</stp>
        <tr r="AF360" s="1"/>
      </tp>
      <tp>
        <v>1.0496700000000001</v>
        <stp/>
        <stp>##V3_BDHV12</stp>
        <stp>912828FB1 Govt</stp>
        <stp>IDX_RATIO</stp>
        <stp>9/5/2007</stp>
        <stp>9/5/2007</stp>
        <stp>[Fixed Income  Prices 2004-2009.xlsx]TIPS!R361C32</stp>
        <tr r="AF361" s="1"/>
      </tp>
      <tp>
        <v>1.0496799999999999</v>
        <stp/>
        <stp>##V3_BDHV12</stp>
        <stp>912828FB1 Govt</stp>
        <stp>IDX_RATIO</stp>
        <stp>9/3/2007</stp>
        <stp>9/3/2007</stp>
        <stp>[Fixed Income  Prices 2004-2009.xlsx]TIPS!R359C32</stp>
        <tr r="AF359" s="1"/>
      </tp>
      <tp>
        <v>1.1273500000000001</v>
        <stp/>
        <stp>##V3_BDHV12</stp>
        <stp>912828CZ1 Govt</stp>
        <stp>IDX_RATIO</stp>
        <stp>6/2/2008</stp>
        <stp>6/2/2008</stp>
        <stp>[Fixed Income  Prices 2004-2009.xlsx]TIPS!R940C24</stp>
        <tr r="X940" s="1"/>
      </tp>
      <tp>
        <v>1.12758</v>
        <stp/>
        <stp>##V3_BDHV12</stp>
        <stp>912828CZ1 Govt</stp>
        <stp>IDX_RATIO</stp>
        <stp>6/3/2008</stp>
        <stp>6/3/2008</stp>
        <stp>[Fixed Income  Prices 2004-2009.xlsx]TIPS!R941C24</stp>
        <tr r="X941" s="1"/>
      </tp>
      <tp>
        <v>1.12826</v>
        <stp/>
        <stp>##V3_BDHV12</stp>
        <stp>912828CZ1 Govt</stp>
        <stp>IDX_RATIO</stp>
        <stp>6/6/2008</stp>
        <stp>6/6/2008</stp>
        <stp>[Fixed Income  Prices 2004-2009.xlsx]TIPS!R944C24</stp>
        <tr r="X944" s="1"/>
      </tp>
      <tp>
        <v>1.12781</v>
        <stp/>
        <stp>##V3_BDHV12</stp>
        <stp>912828CZ1 Govt</stp>
        <stp>IDX_RATIO</stp>
        <stp>6/4/2008</stp>
        <stp>6/4/2008</stp>
        <stp>[Fixed Income  Prices 2004-2009.xlsx]TIPS!R942C24</stp>
        <tr r="X942" s="1"/>
      </tp>
      <tp>
        <v>1.1280300000000001</v>
        <stp/>
        <stp>##V3_BDHV12</stp>
        <stp>912828CZ1 Govt</stp>
        <stp>IDX_RATIO</stp>
        <stp>6/5/2008</stp>
        <stp>6/5/2008</stp>
        <stp>[Fixed Income  Prices 2004-2009.xlsx]TIPS!R943C24</stp>
        <tr r="X943" s="1"/>
      </tp>
      <tp>
        <v>1.1289500000000001</v>
        <stp/>
        <stp>##V3_BDHV12</stp>
        <stp>912828CZ1 Govt</stp>
        <stp>IDX_RATIO</stp>
        <stp>6/9/2008</stp>
        <stp>6/9/2008</stp>
        <stp>[Fixed Income  Prices 2004-2009.xlsx]TIPS!R945C24</stp>
        <tr r="X945" s="1"/>
      </tp>
      <tp>
        <v>1.06105</v>
        <stp/>
        <stp>##V3_BDHV12</stp>
        <stp>912828DH0 Govt</stp>
        <stp>IDX_RATIO</stp>
        <stp>8/9/2006</stp>
        <stp>8/9/2006</stp>
        <stp>[Fixed Income  Prices 2004-2009.xlsx]TIPS!R411C68</stp>
        <tr r="BP411" s="1"/>
      </tp>
      <tp>
        <v>1.0609900000000001</v>
        <stp/>
        <stp>##V3_BDHV12</stp>
        <stp>912828DH0 Govt</stp>
        <stp>IDX_RATIO</stp>
        <stp>8/8/2006</stp>
        <stp>8/8/2006</stp>
        <stp>[Fixed Income  Prices 2004-2009.xlsx]TIPS!R410C68</stp>
        <tr r="BP410" s="1"/>
      </tp>
      <tp>
        <v>1.0559000000000001</v>
        <stp/>
        <stp>##V3_BDHV12</stp>
        <stp>912828FL9 Govt</stp>
        <stp>IDX_RATIO</stp>
        <stp>7/1/2009</stp>
        <stp>7/1/2009</stp>
        <stp>[Fixed Income  Prices 2004-2009.xlsx]TIPS!R779C80</stp>
        <tr r="CB779" s="1"/>
      </tp>
      <tp>
        <v>1.05819</v>
        <stp/>
        <stp>##V3_BDHV12</stp>
        <stp>912828GD6 Govt</stp>
        <stp>IDX_RATIO</stp>
        <stp>7/9/2009</stp>
        <stp>7/9/2009</stp>
        <stp>[Fixed Income  Prices 2004-2009.xlsx]TIPS!R655C84</stp>
        <tr r="CF655" s="1"/>
      </tp>
      <tp>
        <v>1.0565899999999999</v>
        <stp/>
        <stp>##V3_BDHV12</stp>
        <stp>912828FL9 Govt</stp>
        <stp>IDX_RATIO</stp>
        <stp>7/8/2009</stp>
        <stp>7/8/2009</stp>
        <stp>[Fixed Income  Prices 2004-2009.xlsx]TIPS!R784C80</stp>
        <tr r="CB784" s="1"/>
      </tp>
      <tp>
        <v>1.05809</v>
        <stp/>
        <stp>##V3_BDHV12</stp>
        <stp>912828GD6 Govt</stp>
        <stp>IDX_RATIO</stp>
        <stp>7/8/2009</stp>
        <stp>7/8/2009</stp>
        <stp>[Fixed Income  Prices 2004-2009.xlsx]TIPS!R654C84</stp>
        <tr r="CF654" s="1"/>
      </tp>
      <tp>
        <v>1.0566800000000001</v>
        <stp/>
        <stp>##V3_BDHV12</stp>
        <stp>912828FL9 Govt</stp>
        <stp>IDX_RATIO</stp>
        <stp>7/9/2009</stp>
        <stp>7/9/2009</stp>
        <stp>[Fixed Income  Prices 2004-2009.xlsx]TIPS!R785C80</stp>
        <tr r="CB785" s="1"/>
      </tp>
      <tp>
        <v>1.0711299999999999</v>
        <stp/>
        <stp>##V3_BDHV12</stp>
        <stp>912828EA4 Govt</stp>
        <stp>IDX_RATIO</stp>
        <stp>9/5/2007</stp>
        <stp>9/5/2007</stp>
        <stp>[Fixed Income  Prices 2004-2009.xlsx]TIPS!R562C72</stp>
        <tr r="BT562" s="1"/>
      </tp>
      <tp>
        <v>1.07114</v>
        <stp/>
        <stp>##V3_BDHV12</stp>
        <stp>912828EA4 Govt</stp>
        <stp>IDX_RATIO</stp>
        <stp>9/4/2007</stp>
        <stp>9/4/2007</stp>
        <stp>[Fixed Income  Prices 2004-2009.xlsx]TIPS!R561C72</stp>
        <tr r="BT561" s="1"/>
      </tp>
      <tp>
        <v>1.0605100000000001</v>
        <stp/>
        <stp>##V3_BDHV12</stp>
        <stp>912828DH0 Govt</stp>
        <stp>IDX_RATIO</stp>
        <stp>8/1/2006</stp>
        <stp>8/1/2006</stp>
        <stp>[Fixed Income  Prices 2004-2009.xlsx]TIPS!R405C68</stp>
        <tr r="BP405" s="1"/>
      </tp>
      <tp>
        <v>1.0563899999999999</v>
        <stp/>
        <stp>##V3_BDHV12</stp>
        <stp>912828FL9 Govt</stp>
        <stp>IDX_RATIO</stp>
        <stp>7/6/2009</stp>
        <stp>7/6/2009</stp>
        <stp>[Fixed Income  Prices 2004-2009.xlsx]TIPS!R782C80</stp>
        <tr r="CB782" s="1"/>
      </tp>
      <tp>
        <v>1.07111</v>
        <stp/>
        <stp>##V3_BDHV12</stp>
        <stp>912828EA4 Govt</stp>
        <stp>IDX_RATIO</stp>
        <stp>9/7/2007</stp>
        <stp>9/7/2007</stp>
        <stp>[Fixed Income  Prices 2004-2009.xlsx]TIPS!R564C72</stp>
        <tr r="BT564" s="1"/>
      </tp>
      <tp>
        <v>1.0605800000000001</v>
        <stp/>
        <stp>##V3_BDHV12</stp>
        <stp>912828DH0 Govt</stp>
        <stp>IDX_RATIO</stp>
        <stp>8/2/2006</stp>
        <stp>8/2/2006</stp>
        <stp>[Fixed Income  Prices 2004-2009.xlsx]TIPS!R406C68</stp>
        <tr r="BP406" s="1"/>
      </tp>
      <tp>
        <v>1.05799</v>
        <stp/>
        <stp>##V3_BDHV12</stp>
        <stp>912828GD6 Govt</stp>
        <stp>IDX_RATIO</stp>
        <stp>7/7/2009</stp>
        <stp>7/7/2009</stp>
        <stp>[Fixed Income  Prices 2004-2009.xlsx]TIPS!R653C84</stp>
        <tr r="CF653" s="1"/>
      </tp>
      <tp>
        <v>1.0564899999999999</v>
        <stp/>
        <stp>##V3_BDHV12</stp>
        <stp>912828FL9 Govt</stp>
        <stp>IDX_RATIO</stp>
        <stp>7/7/2009</stp>
        <stp>7/7/2009</stp>
        <stp>[Fixed Income  Prices 2004-2009.xlsx]TIPS!R783C80</stp>
        <tr r="CB783" s="1"/>
      </tp>
      <tp>
        <v>1.0711200000000001</v>
        <stp/>
        <stp>##V3_BDHV12</stp>
        <stp>912828EA4 Govt</stp>
        <stp>IDX_RATIO</stp>
        <stp>9/6/2007</stp>
        <stp>9/6/2007</stp>
        <stp>[Fixed Income  Prices 2004-2009.xlsx]TIPS!R563C72</stp>
        <tr r="BT563" s="1"/>
      </tp>
      <tp>
        <v>1.0606500000000001</v>
        <stp/>
        <stp>##V3_BDHV12</stp>
        <stp>912828DH0 Govt</stp>
        <stp>IDX_RATIO</stp>
        <stp>8/3/2006</stp>
        <stp>8/3/2006</stp>
        <stp>[Fixed Income  Prices 2004-2009.xlsx]TIPS!R407C68</stp>
        <tr r="BP407" s="1"/>
      </tp>
      <tp>
        <v>1.05789</v>
        <stp/>
        <stp>##V3_BDHV12</stp>
        <stp>912828GD6 Govt</stp>
        <stp>IDX_RATIO</stp>
        <stp>7/6/2009</stp>
        <stp>7/6/2009</stp>
        <stp>[Fixed Income  Prices 2004-2009.xlsx]TIPS!R652C84</stp>
        <tr r="CF652" s="1"/>
      </tp>
      <tp>
        <v>1.0607200000000001</v>
        <stp/>
        <stp>##V3_BDHV12</stp>
        <stp>912828DH0 Govt</stp>
        <stp>IDX_RATIO</stp>
        <stp>8/4/2006</stp>
        <stp>8/4/2006</stp>
        <stp>[Fixed Income  Prices 2004-2009.xlsx]TIPS!R408C68</stp>
        <tr r="BP408" s="1"/>
      </tp>
      <tp>
        <v>1.0573999999999999</v>
        <stp/>
        <stp>##V3_BDHV12</stp>
        <stp>912828GD6 Govt</stp>
        <stp>IDX_RATIO</stp>
        <stp>7/1/2009</stp>
        <stp>7/1/2009</stp>
        <stp>[Fixed Income  Prices 2004-2009.xlsx]TIPS!R649C84</stp>
        <tr r="CF649" s="1"/>
      </tp>
      <tp>
        <v>1.07115</v>
        <stp/>
        <stp>##V3_BDHV12</stp>
        <stp>912828EA4 Govt</stp>
        <stp>IDX_RATIO</stp>
        <stp>9/3/2007</stp>
        <stp>9/3/2007</stp>
        <stp>[Fixed Income  Prices 2004-2009.xlsx]TIPS!R560C72</stp>
        <tr r="BT560" s="1"/>
      </tp>
      <tp>
        <v>1.05599</v>
        <stp/>
        <stp>##V3_BDHV12</stp>
        <stp>912828FL9 Govt</stp>
        <stp>IDX_RATIO</stp>
        <stp>7/2/2009</stp>
        <stp>7/2/2009</stp>
        <stp>[Fixed Income  Prices 2004-2009.xlsx]TIPS!R780C80</stp>
        <tr r="CB780" s="1"/>
      </tp>
      <tp>
        <v>1.0576000000000001</v>
        <stp/>
        <stp>##V3_BDHV12</stp>
        <stp>912828GD6 Govt</stp>
        <stp>IDX_RATIO</stp>
        <stp>7/3/2009</stp>
        <stp>7/3/2009</stp>
        <stp>[Fixed Income  Prices 2004-2009.xlsx]TIPS!R651C84</stp>
        <tr r="CF651" s="1"/>
      </tp>
      <tp>
        <v>1.05609</v>
        <stp/>
        <stp>##V3_BDHV12</stp>
        <stp>912828FL9 Govt</stp>
        <stp>IDX_RATIO</stp>
        <stp>7/3/2009</stp>
        <stp>7/3/2009</stp>
        <stp>[Fixed Income  Prices 2004-2009.xlsx]TIPS!R781C80</stp>
        <tr r="CB781" s="1"/>
      </tp>
      <tp>
        <v>1.0575000000000001</v>
        <stp/>
        <stp>##V3_BDHV12</stp>
        <stp>912828GD6 Govt</stp>
        <stp>IDX_RATIO</stp>
        <stp>7/2/2009</stp>
        <stp>7/2/2009</stp>
        <stp>[Fixed Income  Prices 2004-2009.xlsx]TIPS!R650C84</stp>
        <tr r="CF650" s="1"/>
      </tp>
      <tp>
        <v>1.0609200000000001</v>
        <stp/>
        <stp>##V3_BDHV12</stp>
        <stp>912828DH0 Govt</stp>
        <stp>IDX_RATIO</stp>
        <stp>8/7/2006</stp>
        <stp>8/7/2006</stp>
        <stp>[Fixed Income  Prices 2004-2009.xlsx]TIPS!R409C68</stp>
        <tr r="BP409" s="1"/>
      </tp>
      <tp>
        <v>1.06891</v>
        <stp/>
        <stp>##V3_BDHV12</stp>
        <stp>912828CZ1 Govt</stp>
        <stp>IDX_RATIO</stp>
        <stp>8/1/2006</stp>
        <stp>8/1/2006</stp>
        <stp>[Fixed Income  Prices 2004-2009.xlsx]TIPS!R461C24</stp>
        <tr r="X461" s="1"/>
      </tp>
      <tp>
        <v>1.06898</v>
        <stp/>
        <stp>##V3_BDHV12</stp>
        <stp>912828CZ1 Govt</stp>
        <stp>IDX_RATIO</stp>
        <stp>8/2/2006</stp>
        <stp>8/2/2006</stp>
        <stp>[Fixed Income  Prices 2004-2009.xlsx]TIPS!R462C24</stp>
        <tr r="X462" s="1"/>
      </tp>
      <tp>
        <v>1.0295399999999999</v>
        <stp/>
        <stp>##V3_BDHV12</stp>
        <stp>912828GX2 Govt</stp>
        <stp>IDX_RATIO</stp>
        <stp>7/8/2009</stp>
        <stp>7/8/2009</stp>
        <stp>[Fixed Income  Prices 2004-2009.xlsx]TIPS!R524C88</stp>
        <tr r="CJ524" s="1"/>
      </tp>
      <tp>
        <v>1.0690500000000001</v>
        <stp/>
        <stp>##V3_BDHV12</stp>
        <stp>912828CZ1 Govt</stp>
        <stp>IDX_RATIO</stp>
        <stp>8/3/2006</stp>
        <stp>8/3/2006</stp>
        <stp>[Fixed Income  Prices 2004-2009.xlsx]TIPS!R463C24</stp>
        <tr r="X463" s="1"/>
      </tp>
      <tp>
        <v>1.0296400000000001</v>
        <stp/>
        <stp>##V3_BDHV12</stp>
        <stp>912828GX2 Govt</stp>
        <stp>IDX_RATIO</stp>
        <stp>7/9/2009</stp>
        <stp>7/9/2009</stp>
        <stp>[Fixed Income  Prices 2004-2009.xlsx]TIPS!R525C88</stp>
        <tr r="CJ525" s="1"/>
      </tp>
      <tp>
        <v>1.0691200000000001</v>
        <stp/>
        <stp>##V3_BDHV12</stp>
        <stp>912828CZ1 Govt</stp>
        <stp>IDX_RATIO</stp>
        <stp>8/4/2006</stp>
        <stp>8/4/2006</stp>
        <stp>[Fixed Income  Prices 2004-2009.xlsx]TIPS!R464C24</stp>
        <tr r="X464" s="1"/>
      </tp>
      <tp>
        <v>1.06932</v>
        <stp/>
        <stp>##V3_BDHV12</stp>
        <stp>912828CZ1 Govt</stp>
        <stp>IDX_RATIO</stp>
        <stp>8/7/2006</stp>
        <stp>8/7/2006</stp>
        <stp>[Fixed Income  Prices 2004-2009.xlsx]TIPS!R465C24</stp>
        <tr r="X465" s="1"/>
      </tp>
      <tp>
        <v>1.02887</v>
        <stp/>
        <stp>##V3_BDHV12</stp>
        <stp>912828GX2 Govt</stp>
        <stp>IDX_RATIO</stp>
        <stp>7/1/2009</stp>
        <stp>7/1/2009</stp>
        <stp>[Fixed Income  Prices 2004-2009.xlsx]TIPS!R519C88</stp>
        <tr r="CJ519" s="1"/>
      </tp>
      <tp>
        <v>1.0693900000000001</v>
        <stp/>
        <stp>##V3_BDHV12</stp>
        <stp>912828CZ1 Govt</stp>
        <stp>IDX_RATIO</stp>
        <stp>8/8/2006</stp>
        <stp>8/8/2006</stp>
        <stp>[Fixed Income  Prices 2004-2009.xlsx]TIPS!R466C24</stp>
        <tr r="X466" s="1"/>
      </tp>
      <tp>
        <v>1.0289699999999999</v>
        <stp/>
        <stp>##V3_BDHV12</stp>
        <stp>912828GX2 Govt</stp>
        <stp>IDX_RATIO</stp>
        <stp>7/2/2009</stp>
        <stp>7/2/2009</stp>
        <stp>[Fixed Income  Prices 2004-2009.xlsx]TIPS!R520C88</stp>
        <tr r="CJ520" s="1"/>
      </tp>
      <tp>
        <v>1.0694600000000001</v>
        <stp/>
        <stp>##V3_BDHV12</stp>
        <stp>912828CZ1 Govt</stp>
        <stp>IDX_RATIO</stp>
        <stp>8/9/2006</stp>
        <stp>8/9/2006</stp>
        <stp>[Fixed Income  Prices 2004-2009.xlsx]TIPS!R467C24</stp>
        <tr r="X467" s="1"/>
      </tp>
      <tp>
        <v>1.0290600000000001</v>
        <stp/>
        <stp>##V3_BDHV12</stp>
        <stp>912828GX2 Govt</stp>
        <stp>IDX_RATIO</stp>
        <stp>7/3/2009</stp>
        <stp>7/3/2009</stp>
        <stp>[Fixed Income  Prices 2004-2009.xlsx]TIPS!R521C88</stp>
        <tr r="CJ521" s="1"/>
      </tp>
      <tp>
        <v>1.02935</v>
        <stp/>
        <stp>##V3_BDHV12</stp>
        <stp>912828GX2 Govt</stp>
        <stp>IDX_RATIO</stp>
        <stp>7/6/2009</stp>
        <stp>7/6/2009</stp>
        <stp>[Fixed Income  Prices 2004-2009.xlsx]TIPS!R522C88</stp>
        <tr r="CJ522" s="1"/>
      </tp>
      <tp>
        <v>1.02945</v>
        <stp/>
        <stp>##V3_BDHV12</stp>
        <stp>912828GX2 Govt</stp>
        <stp>IDX_RATIO</stp>
        <stp>7/7/2009</stp>
        <stp>7/7/2009</stp>
        <stp>[Fixed Income  Prices 2004-2009.xlsx]TIPS!R523C88</stp>
        <tr r="CJ523" s="1"/>
      </tp>
      <tp>
        <v>1.0581799999999999</v>
        <stp/>
        <stp>##V3_BDHV12</stp>
        <stp>912828FL9 Govt</stp>
        <stp>IDX_RATIO</stp>
        <stp>6/5/2008</stp>
        <stp>6/5/2008</stp>
        <stp>[Fixed Income  Prices 2004-2009.xlsx]TIPS!R500C80</stp>
        <tr r="CB500" s="1"/>
      </tp>
      <tp>
        <v>1.0583899999999999</v>
        <stp/>
        <stp>##V3_BDHV12</stp>
        <stp>912828FL9 Govt</stp>
        <stp>IDX_RATIO</stp>
        <stp>6/6/2008</stp>
        <stp>6/6/2008</stp>
        <stp>[Fixed Income  Prices 2004-2009.xlsx]TIPS!R501C80</stp>
        <tr r="CB501" s="1"/>
      </tp>
      <tp>
        <v>1.09114</v>
        <stp/>
        <stp>##V3_BDHV12</stp>
        <stp>912828DH0 Govt</stp>
        <stp>IDX_RATIO</stp>
        <stp>9/3/2007</stp>
        <stp>9/3/2007</stp>
        <stp>[Fixed Income  Prices 2004-2009.xlsx]TIPS!R689C68</stp>
        <tr r="BP689" s="1"/>
      </tp>
      <tp>
        <v>1.0911200000000001</v>
        <stp/>
        <stp>##V3_BDHV12</stp>
        <stp>912828DH0 Govt</stp>
        <stp>IDX_RATIO</stp>
        <stp>9/5/2007</stp>
        <stp>9/5/2007</stp>
        <stp>[Fixed Income  Prices 2004-2009.xlsx]TIPS!R691C68</stp>
        <tr r="BP691" s="1"/>
      </tp>
      <tp>
        <v>1.0911299999999999</v>
        <stp/>
        <stp>##V3_BDHV12</stp>
        <stp>912828DH0 Govt</stp>
        <stp>IDX_RATIO</stp>
        <stp>9/4/2007</stp>
        <stp>9/4/2007</stp>
        <stp>[Fixed Income  Prices 2004-2009.xlsx]TIPS!R690C68</stp>
        <tr r="BP690" s="1"/>
      </tp>
      <tp>
        <v>1.09111</v>
        <stp/>
        <stp>##V3_BDHV12</stp>
        <stp>912828DH0 Govt</stp>
        <stp>IDX_RATIO</stp>
        <stp>9/7/2007</stp>
        <stp>9/7/2007</stp>
        <stp>[Fixed Income  Prices 2004-2009.xlsx]TIPS!R693C68</stp>
        <tr r="BP693" s="1"/>
      </tp>
      <tp>
        <v>1.0911200000000001</v>
        <stp/>
        <stp>##V3_BDHV12</stp>
        <stp>912828DH0 Govt</stp>
        <stp>IDX_RATIO</stp>
        <stp>9/6/2007</stp>
        <stp>9/6/2007</stp>
        <stp>[Fixed Income  Prices 2004-2009.xlsx]TIPS!R692C68</stp>
        <tr r="BP692" s="1"/>
      </tp>
      <tp>
        <v>1.0590299999999999</v>
        <stp/>
        <stp>##V3_BDHV12</stp>
        <stp>912828FL9 Govt</stp>
        <stp>IDX_RATIO</stp>
        <stp>6/9/2008</stp>
        <stp>6/9/2008</stp>
        <stp>[Fixed Income  Prices 2004-2009.xlsx]TIPS!R502C80</stp>
        <tr r="CB502" s="1"/>
      </tp>
      <tp>
        <v>1.07518</v>
        <stp/>
        <stp>##V3_BDHV12</stp>
        <stp>912828ET3 Govt</stp>
        <stp>IDX_RATIO</stp>
        <stp>7/9/2009</stp>
        <stp>7/9/2009</stp>
        <stp>[Fixed Income  Prices 2004-2009.xlsx]TIPS!R915C76</stp>
        <tr r="BX915" s="1"/>
      </tp>
      <tp>
        <v>1.07508</v>
        <stp/>
        <stp>##V3_BDHV12</stp>
        <stp>912828ET3 Govt</stp>
        <stp>IDX_RATIO</stp>
        <stp>7/8/2009</stp>
        <stp>7/8/2009</stp>
        <stp>[Fixed Income  Prices 2004-2009.xlsx]TIPS!R914C76</stp>
        <tr r="BX914" s="1"/>
      </tp>
      <tp>
        <v>1.0745800000000001</v>
        <stp/>
        <stp>##V3_BDHV12</stp>
        <stp>912828ET3 Govt</stp>
        <stp>IDX_RATIO</stp>
        <stp>7/3/2009</stp>
        <stp>7/3/2009</stp>
        <stp>[Fixed Income  Prices 2004-2009.xlsx]TIPS!R911C76</stp>
        <tr r="BX911" s="1"/>
      </tp>
      <tp>
        <v>1.0744800000000001</v>
        <stp/>
        <stp>##V3_BDHV12</stp>
        <stp>912828ET3 Govt</stp>
        <stp>IDX_RATIO</stp>
        <stp>7/2/2009</stp>
        <stp>7/2/2009</stp>
        <stp>[Fixed Income  Prices 2004-2009.xlsx]TIPS!R910C76</stp>
        <tr r="BX910" s="1"/>
      </tp>
      <tp>
        <v>1.0743800000000001</v>
        <stp/>
        <stp>##V3_BDHV12</stp>
        <stp>912828ET3 Govt</stp>
        <stp>IDX_RATIO</stp>
        <stp>7/1/2009</stp>
        <stp>7/1/2009</stp>
        <stp>[Fixed Income  Prices 2004-2009.xlsx]TIPS!R909C76</stp>
        <tr r="BX909" s="1"/>
      </tp>
      <tp>
        <v>1.07498</v>
        <stp/>
        <stp>##V3_BDHV12</stp>
        <stp>912828ET3 Govt</stp>
        <stp>IDX_RATIO</stp>
        <stp>7/7/2009</stp>
        <stp>7/7/2009</stp>
        <stp>[Fixed Income  Prices 2004-2009.xlsx]TIPS!R913C76</stp>
        <tr r="BX913" s="1"/>
      </tp>
      <tp>
        <v>1.0748800000000001</v>
        <stp/>
        <stp>##V3_BDHV12</stp>
        <stp>912828ET3 Govt</stp>
        <stp>IDX_RATIO</stp>
        <stp>7/6/2009</stp>
        <stp>7/6/2009</stp>
        <stp>[Fixed Income  Prices 2004-2009.xlsx]TIPS!R912C76</stp>
        <tr r="BX912" s="1"/>
      </tp>
      <tp>
        <v>1.11849</v>
        <stp/>
        <stp>##V3_BDHV12</stp>
        <stp>912828DH0 Govt</stp>
        <stp>IDX_RATIO</stp>
        <stp>6/2/2008</stp>
        <stp>6/2/2008</stp>
        <stp>[Fixed Income  Prices 2004-2009.xlsx]TIPS!R884C68</stp>
        <tr r="BP884" s="1"/>
      </tp>
      <tp>
        <v>1.1187199999999999</v>
        <stp/>
        <stp>##V3_BDHV12</stp>
        <stp>912828DH0 Govt</stp>
        <stp>IDX_RATIO</stp>
        <stp>6/3/2008</stp>
        <stp>6/3/2008</stp>
        <stp>[Fixed Income  Prices 2004-2009.xlsx]TIPS!R885C68</stp>
        <tr r="BP885" s="1"/>
      </tp>
      <tp>
        <v>1.1189499999999999</v>
        <stp/>
        <stp>##V3_BDHV12</stp>
        <stp>912828DH0 Govt</stp>
        <stp>IDX_RATIO</stp>
        <stp>6/4/2008</stp>
        <stp>6/4/2008</stp>
        <stp>[Fixed Income  Prices 2004-2009.xlsx]TIPS!R886C68</stp>
        <tr r="BP886" s="1"/>
      </tp>
      <tp>
        <v>1.11917</v>
        <stp/>
        <stp>##V3_BDHV12</stp>
        <stp>912828DH0 Govt</stp>
        <stp>IDX_RATIO</stp>
        <stp>6/5/2008</stp>
        <stp>6/5/2008</stp>
        <stp>[Fixed Income  Prices 2004-2009.xlsx]TIPS!R887C68</stp>
        <tr r="BP887" s="1"/>
      </tp>
      <tp>
        <v>1.1194</v>
        <stp/>
        <stp>##V3_BDHV12</stp>
        <stp>912828DH0 Govt</stp>
        <stp>IDX_RATIO</stp>
        <stp>6/6/2008</stp>
        <stp>6/6/2008</stp>
        <stp>[Fixed Income  Prices 2004-2009.xlsx]TIPS!R888C68</stp>
        <tr r="BP888" s="1"/>
      </tp>
      <tp>
        <v>1.05796</v>
        <stp/>
        <stp>##V3_BDHV12</stp>
        <stp>912828FL9 Govt</stp>
        <stp>IDX_RATIO</stp>
        <stp>6/4/2008</stp>
        <stp>6/4/2008</stp>
        <stp>[Fixed Income  Prices 2004-2009.xlsx]TIPS!R499C80</stp>
        <tr r="CB499" s="1"/>
      </tp>
      <tp>
        <v>1.12008</v>
        <stp/>
        <stp>##V3_BDHV12</stp>
        <stp>912828DH0 Govt</stp>
        <stp>IDX_RATIO</stp>
        <stp>6/9/2008</stp>
        <stp>6/9/2008</stp>
        <stp>[Fixed Income  Prices 2004-2009.xlsx]TIPS!R889C68</stp>
        <tr r="BP889" s="1"/>
      </tp>
      <tp>
        <v>1.05775</v>
        <stp/>
        <stp>##V3_BDHV12</stp>
        <stp>912828FL9 Govt</stp>
        <stp>IDX_RATIO</stp>
        <stp>6/3/2008</stp>
        <stp>6/3/2008</stp>
        <stp>[Fixed Income  Prices 2004-2009.xlsx]TIPS!R498C80</stp>
        <tr r="CB498" s="1"/>
      </tp>
      <tp>
        <v>1.0575399999999999</v>
        <stp/>
        <stp>##V3_BDHV12</stp>
        <stp>912828FL9 Govt</stp>
        <stp>IDX_RATIO</stp>
        <stp>6/2/2008</stp>
        <stp>6/2/2008</stp>
        <stp>[Fixed Income  Prices 2004-2009.xlsx]TIPS!R497C80</stp>
        <tr r="CB497" s="1"/>
      </tp>
      <tp>
        <v>1.09955</v>
        <stp/>
        <stp>##V3_BDHV12</stp>
        <stp>912828EA4 Govt</stp>
        <stp>IDX_RATIO</stp>
        <stp>6/9/2008</stp>
        <stp>6/9/2008</stp>
        <stp>[Fixed Income  Prices 2004-2009.xlsx]TIPS!R760C72</stp>
        <tr r="BT760" s="1"/>
      </tp>
      <tp>
        <v>1.0988899999999999</v>
        <stp/>
        <stp>##V3_BDHV12</stp>
        <stp>912828EA4 Govt</stp>
        <stp>IDX_RATIO</stp>
        <stp>6/6/2008</stp>
        <stp>6/6/2008</stp>
        <stp>[Fixed Income  Prices 2004-2009.xlsx]TIPS!R759C72</stp>
        <tr r="BT759" s="1"/>
      </tp>
      <tp>
        <v>1.0984400000000001</v>
        <stp/>
        <stp>##V3_BDHV12</stp>
        <stp>912828EA4 Govt</stp>
        <stp>IDX_RATIO</stp>
        <stp>6/4/2008</stp>
        <stp>6/4/2008</stp>
        <stp>[Fixed Income  Prices 2004-2009.xlsx]TIPS!R757C72</stp>
        <tr r="BT757" s="1"/>
      </tp>
      <tp>
        <v>1.09866</v>
        <stp/>
        <stp>##V3_BDHV12</stp>
        <stp>912828EA4 Govt</stp>
        <stp>IDX_RATIO</stp>
        <stp>6/5/2008</stp>
        <stp>6/5/2008</stp>
        <stp>[Fixed Income  Prices 2004-2009.xlsx]TIPS!R758C72</stp>
        <tr r="BT758" s="1"/>
      </tp>
      <tp>
        <v>1.0980000000000001</v>
        <stp/>
        <stp>##V3_BDHV12</stp>
        <stp>912828EA4 Govt</stp>
        <stp>IDX_RATIO</stp>
        <stp>6/2/2008</stp>
        <stp>6/2/2008</stp>
        <stp>[Fixed Income  Prices 2004-2009.xlsx]TIPS!R755C72</stp>
        <tr r="BT755" s="1"/>
      </tp>
      <tp>
        <v>1.09822</v>
        <stp/>
        <stp>##V3_BDHV12</stp>
        <stp>912828EA4 Govt</stp>
        <stp>IDX_RATIO</stp>
        <stp>6/3/2008</stp>
        <stp>6/3/2008</stp>
        <stp>[Fixed Income  Prices 2004-2009.xlsx]TIPS!R756C72</stp>
        <tr r="BT756" s="1"/>
      </tp>
      <tp>
        <v>1.0775699999999999</v>
        <stp/>
        <stp>##V3_BDHV12</stp>
        <stp>912828ET3 Govt</stp>
        <stp>IDX_RATIO</stp>
        <stp>6/9/2008</stp>
        <stp>6/9/2008</stp>
        <stp>[Fixed Income  Prices 2004-2009.xlsx]TIPS!R632C76</stp>
        <tr r="BX632" s="1"/>
      </tp>
      <tp>
        <v>1.07605</v>
        <stp/>
        <stp>##V3_BDHV12</stp>
        <stp>912828ET3 Govt</stp>
        <stp>IDX_RATIO</stp>
        <stp>6/2/2008</stp>
        <stp>6/2/2008</stp>
        <stp>[Fixed Income  Prices 2004-2009.xlsx]TIPS!R627C76</stp>
        <tr r="BX627" s="1"/>
      </tp>
      <tp>
        <v>1.0762700000000001</v>
        <stp/>
        <stp>##V3_BDHV12</stp>
        <stp>912828ET3 Govt</stp>
        <stp>IDX_RATIO</stp>
        <stp>6/3/2008</stp>
        <stp>6/3/2008</stp>
        <stp>[Fixed Income  Prices 2004-2009.xlsx]TIPS!R628C76</stp>
        <tr r="BX628" s="1"/>
      </tp>
      <tp>
        <v>1.0764800000000001</v>
        <stp/>
        <stp>##V3_BDHV12</stp>
        <stp>912828ET3 Govt</stp>
        <stp>IDX_RATIO</stp>
        <stp>6/4/2008</stp>
        <stp>6/4/2008</stp>
        <stp>[Fixed Income  Prices 2004-2009.xlsx]TIPS!R629C76</stp>
        <tr r="BX629" s="1"/>
      </tp>
      <tp>
        <v>1.0767</v>
        <stp/>
        <stp>##V3_BDHV12</stp>
        <stp>912828ET3 Govt</stp>
        <stp>IDX_RATIO</stp>
        <stp>6/5/2008</stp>
        <stp>6/5/2008</stp>
        <stp>[Fixed Income  Prices 2004-2009.xlsx]TIPS!R630C76</stp>
        <tr r="BX630" s="1"/>
      </tp>
      <tp>
        <v>1.0769200000000001</v>
        <stp/>
        <stp>##V3_BDHV12</stp>
        <stp>912828ET3 Govt</stp>
        <stp>IDX_RATIO</stp>
        <stp>6/6/2008</stp>
        <stp>6/6/2008</stp>
        <stp>[Fixed Income  Prices 2004-2009.xlsx]TIPS!R631C76</stp>
        <tr r="BX631" s="1"/>
      </tp>
      <tp>
        <v>1.0508500000000001</v>
        <stp/>
        <stp>##V3_BDHV12</stp>
        <stp>912828GN4 Govt</stp>
        <stp>IDX_RATIO</stp>
        <stp>7/1/2009</stp>
        <stp>7/1/2009</stp>
        <stp>[Fixed Income  Prices 2004-2009.xlsx]TIPS!R576C40</stp>
        <tr r="AN576" s="1"/>
      </tp>
      <tp>
        <v>1.05105</v>
        <stp/>
        <stp>##V3_BDHV12</stp>
        <stp>912828GN4 Govt</stp>
        <stp>IDX_RATIO</stp>
        <stp>7/3/2009</stp>
        <stp>7/3/2009</stp>
        <stp>[Fixed Income  Prices 2004-2009.xlsx]TIPS!R578C40</stp>
        <tr r="AN578" s="1"/>
      </tp>
      <tp>
        <v>1.0509500000000001</v>
        <stp/>
        <stp>##V3_BDHV12</stp>
        <stp>912828GN4 Govt</stp>
        <stp>IDX_RATIO</stp>
        <stp>7/2/2009</stp>
        <stp>7/2/2009</stp>
        <stp>[Fixed Income  Prices 2004-2009.xlsx]TIPS!R577C40</stp>
        <tr r="AN577" s="1"/>
      </tp>
      <tp>
        <v>1.0515399999999999</v>
        <stp/>
        <stp>##V3_BDHV12</stp>
        <stp>912828GN4 Govt</stp>
        <stp>IDX_RATIO</stp>
        <stp>7/8/2009</stp>
        <stp>7/8/2009</stp>
        <stp>[Fixed Income  Prices 2004-2009.xlsx]TIPS!R581C40</stp>
        <tr r="AN581" s="1"/>
      </tp>
      <tp>
        <v>1.0516300000000001</v>
        <stp/>
        <stp>##V3_BDHV12</stp>
        <stp>912828GN4 Govt</stp>
        <stp>IDX_RATIO</stp>
        <stp>7/9/2009</stp>
        <stp>7/9/2009</stp>
        <stp>[Fixed Income  Prices 2004-2009.xlsx]TIPS!R582C40</stp>
        <tr r="AN582" s="1"/>
      </tp>
      <tp>
        <v>1.0513399999999999</v>
        <stp/>
        <stp>##V3_BDHV12</stp>
        <stp>912828GN4 Govt</stp>
        <stp>IDX_RATIO</stp>
        <stp>7/6/2009</stp>
        <stp>7/6/2009</stp>
        <stp>[Fixed Income  Prices 2004-2009.xlsx]TIPS!R579C40</stp>
        <tr r="AN579" s="1"/>
      </tp>
      <tp>
        <v>1.0514399999999999</v>
        <stp/>
        <stp>##V3_BDHV12</stp>
        <stp>912828GN4 Govt</stp>
        <stp>IDX_RATIO</stp>
        <stp>7/7/2009</stp>
        <stp>7/7/2009</stp>
        <stp>[Fixed Income  Prices 2004-2009.xlsx]TIPS!R580C40</stp>
        <tr r="AN580" s="1"/>
      </tp>
      <tp>
        <v>1.0539700000000001</v>
        <stp/>
        <stp>##V3_BDHV12</stp>
        <stp>912828GN4 Govt</stp>
        <stp>IDX_RATIO</stp>
        <stp>6/9/2008</stp>
        <stp>6/9/2008</stp>
        <stp>[Fixed Income  Prices 2004-2009.xlsx]TIPS!R299C40</stp>
        <tr r="AN299" s="1"/>
      </tp>
      <tp>
        <v>1.03311</v>
        <stp/>
        <stp>##V3_BDHV12</stp>
        <stp>912828GD6 Govt</stp>
        <stp>IDX_RATIO</stp>
        <stp>9/7/2007</stp>
        <stp>9/7/2007</stp>
        <stp>[Fixed Income  Prices 2004-2009.xlsx]TIPS!R176C84</stp>
        <tr r="CF176" s="1"/>
      </tp>
      <tp>
        <v>1.03312</v>
        <stp/>
        <stp>##V3_BDHV12</stp>
        <stp>912828GD6 Govt</stp>
        <stp>IDX_RATIO</stp>
        <stp>9/6/2007</stp>
        <stp>9/6/2007</stp>
        <stp>[Fixed Income  Prices 2004-2009.xlsx]TIPS!R175C84</stp>
        <tr r="CF175" s="1"/>
      </tp>
      <tp>
        <v>1.0533300000000001</v>
        <stp/>
        <stp>##V3_BDHV12</stp>
        <stp>912828GN4 Govt</stp>
        <stp>IDX_RATIO</stp>
        <stp>6/6/2008</stp>
        <stp>6/6/2008</stp>
        <stp>[Fixed Income  Prices 2004-2009.xlsx]TIPS!R298C40</stp>
        <tr r="AN298" s="1"/>
      </tp>
      <tp>
        <v>1.0331300000000001</v>
        <stp/>
        <stp>##V3_BDHV12</stp>
        <stp>912828GD6 Govt</stp>
        <stp>IDX_RATIO</stp>
        <stp>9/5/2007</stp>
        <stp>9/5/2007</stp>
        <stp>[Fixed Income  Prices 2004-2009.xlsx]TIPS!R174C84</stp>
        <tr r="CF174" s="1"/>
      </tp>
      <tp>
        <v>1.0531200000000001</v>
        <stp/>
        <stp>##V3_BDHV12</stp>
        <stp>912828GN4 Govt</stp>
        <stp>IDX_RATIO</stp>
        <stp>6/5/2008</stp>
        <stp>6/5/2008</stp>
        <stp>[Fixed Income  Prices 2004-2009.xlsx]TIPS!R297C40</stp>
        <tr r="AN297" s="1"/>
      </tp>
      <tp>
        <v>1.0331399999999999</v>
        <stp/>
        <stp>##V3_BDHV12</stp>
        <stp>912828GD6 Govt</stp>
        <stp>IDX_RATIO</stp>
        <stp>9/4/2007</stp>
        <stp>9/4/2007</stp>
        <stp>[Fixed Income  Prices 2004-2009.xlsx]TIPS!R173C84</stp>
        <tr r="CF173" s="1"/>
      </tp>
      <tp>
        <v>1.05291</v>
        <stp/>
        <stp>##V3_BDHV12</stp>
        <stp>912828GN4 Govt</stp>
        <stp>IDX_RATIO</stp>
        <stp>6/4/2008</stp>
        <stp>6/4/2008</stp>
        <stp>[Fixed Income  Prices 2004-2009.xlsx]TIPS!R296C40</stp>
        <tr r="AN296" s="1"/>
      </tp>
      <tp>
        <v>1.0331399999999999</v>
        <stp/>
        <stp>##V3_BDHV12</stp>
        <stp>912828GD6 Govt</stp>
        <stp>IDX_RATIO</stp>
        <stp>9/3/2007</stp>
        <stp>9/3/2007</stp>
        <stp>[Fixed Income  Prices 2004-2009.xlsx]TIPS!R172C84</stp>
        <tr r="CF172" s="1"/>
      </tp>
      <tp>
        <v>1.0526899999999999</v>
        <stp/>
        <stp>##V3_BDHV12</stp>
        <stp>912828GN4 Govt</stp>
        <stp>IDX_RATIO</stp>
        <stp>6/3/2008</stp>
        <stp>6/3/2008</stp>
        <stp>[Fixed Income  Prices 2004-2009.xlsx]TIPS!R295C40</stp>
        <tr r="AN295" s="1"/>
      </tp>
      <tp>
        <v>1.0524800000000001</v>
        <stp/>
        <stp>##V3_BDHV12</stp>
        <stp>912828GN4 Govt</stp>
        <stp>IDX_RATIO</stp>
        <stp>6/2/2008</stp>
        <stp>6/2/2008</stp>
        <stp>[Fixed Income  Prices 2004-2009.xlsx]TIPS!R294C40</stp>
        <tr r="AN294" s="1"/>
      </tp>
      <tp>
        <v>1.12758</v>
        <stp/>
        <stp>##V3_BDHV12</stp>
        <stp>912828BW9 Govt</stp>
        <stp>IDX_RATIO</stp>
        <stp>9/3/2007</stp>
        <stp>9/3/2007</stp>
        <stp>[Fixed Income  Prices 2004-2009.xlsx]TIPS!R814C56</stp>
        <tr r="BD814" s="1"/>
      </tp>
      <tp>
        <v>1.12757</v>
        <stp/>
        <stp>##V3_BDHV12</stp>
        <stp>912828BW9 Govt</stp>
        <stp>IDX_RATIO</stp>
        <stp>9/4/2007</stp>
        <stp>9/4/2007</stp>
        <stp>[Fixed Income  Prices 2004-2009.xlsx]TIPS!R815C56</stp>
        <tr r="BD815" s="1"/>
      </tp>
      <tp>
        <v>1.12757</v>
        <stp/>
        <stp>##V3_BDHV12</stp>
        <stp>912828BW9 Govt</stp>
        <stp>IDX_RATIO</stp>
        <stp>9/5/2007</stp>
        <stp>9/5/2007</stp>
        <stp>[Fixed Income  Prices 2004-2009.xlsx]TIPS!R816C56</stp>
        <tr r="BD816" s="1"/>
      </tp>
      <tp>
        <v>1.1275599999999999</v>
        <stp/>
        <stp>##V3_BDHV12</stp>
        <stp>912828BW9 Govt</stp>
        <stp>IDX_RATIO</stp>
        <stp>9/6/2007</stp>
        <stp>9/6/2007</stp>
        <stp>[Fixed Income  Prices 2004-2009.xlsx]TIPS!R817C56</stp>
        <tr r="BD817" s="1"/>
      </tp>
      <tp>
        <v>1.1275500000000001</v>
        <stp/>
        <stp>##V3_BDHV12</stp>
        <stp>912828BW9 Govt</stp>
        <stp>IDX_RATIO</stp>
        <stp>9/7/2007</stp>
        <stp>9/7/2007</stp>
        <stp>[Fixed Income  Prices 2004-2009.xlsx]TIPS!R818C56</stp>
        <tr r="BD818" s="1"/>
      </tp>
      <tp>
        <v>1.01986</v>
        <stp/>
        <stp>##V3_BDHV12</stp>
        <stp>912828HN3 Govt</stp>
        <stp>IDX_RATIO</stp>
        <stp>6/4/2008</stp>
        <stp>6/4/2008</stp>
        <stp>[Fixed Income  Prices 2004-2009.xlsx]TIPS!R109C92</stp>
        <tr r="CN109" s="1"/>
      </tp>
      <tp>
        <v>1.02007</v>
        <stp/>
        <stp>##V3_BDHV12</stp>
        <stp>912828HN3 Govt</stp>
        <stp>IDX_RATIO</stp>
        <stp>6/5/2008</stp>
        <stp>6/5/2008</stp>
        <stp>[Fixed Income  Prices 2004-2009.xlsx]TIPS!R110C92</stp>
        <tr r="CN110" s="1"/>
      </tp>
      <tp>
        <v>1.02027</v>
        <stp/>
        <stp>##V3_BDHV12</stp>
        <stp>912828HN3 Govt</stp>
        <stp>IDX_RATIO</stp>
        <stp>6/6/2008</stp>
        <stp>6/6/2008</stp>
        <stp>[Fixed Income  Prices 2004-2009.xlsx]TIPS!R111C92</stp>
        <tr r="CN111" s="1"/>
      </tp>
      <tp>
        <v>0.98960999999999999</v>
        <stp/>
        <stp>##V3_BDHV12</stp>
        <stp>912828JE1 Govt</stp>
        <stp>IDX_RATIO</stp>
        <stp>7/9/2009</stp>
        <stp>7/9/2009</stp>
        <stp>[Fixed Income  Prices 2004-2009.xlsx]TIPS!R264C96</stp>
        <tr r="CR264" s="1"/>
      </tp>
      <tp>
        <v>1.07752</v>
        <stp/>
        <stp>##V3_BDHV12</stp>
        <stp>912828FB1 Govt</stp>
        <stp>IDX_RATIO</stp>
        <stp>6/9/2008</stp>
        <stp>6/9/2008</stp>
        <stp>[Fixed Income  Prices 2004-2009.xlsx]TIPS!R559C32</stp>
        <tr r="AF559" s="1"/>
      </tp>
      <tp>
        <v>0.98951999999999996</v>
        <stp/>
        <stp>##V3_BDHV12</stp>
        <stp>912828JE1 Govt</stp>
        <stp>IDX_RATIO</stp>
        <stp>7/8/2009</stp>
        <stp>7/8/2009</stp>
        <stp>[Fixed Income  Prices 2004-2009.xlsx]TIPS!R263C96</stp>
        <tr r="CR263" s="1"/>
      </tp>
      <tp>
        <v>1.01945</v>
        <stp/>
        <stp>##V3_BDHV12</stp>
        <stp>912828HN3 Govt</stp>
        <stp>IDX_RATIO</stp>
        <stp>6/2/2008</stp>
        <stp>6/2/2008</stp>
        <stp>[Fixed Income  Prices 2004-2009.xlsx]TIPS!R107C92</stp>
        <tr r="CN107" s="1"/>
      </tp>
      <tp>
        <v>1.01966</v>
        <stp/>
        <stp>##V3_BDHV12</stp>
        <stp>912828HN3 Govt</stp>
        <stp>IDX_RATIO</stp>
        <stp>6/3/2008</stp>
        <stp>6/3/2008</stp>
        <stp>[Fixed Income  Prices 2004-2009.xlsx]TIPS!R108C92</stp>
        <tr r="CN108" s="1"/>
      </tp>
      <tp>
        <v>1.13436</v>
        <stp/>
        <stp>##V3_BDHV12</stp>
        <stp>912828BD1 Govt</stp>
        <stp>IDX_RATIO</stp>
        <stp>9/7/2007</stp>
        <stp>9/7/2007</stp>
        <stp>[Fixed Income  Prices 2004-2009.xlsx]TIPS!R818C52</stp>
        <tr r="AZ818" s="1"/>
      </tp>
      <tp>
        <v>1.0766499999999999</v>
        <stp/>
        <stp>##V3_BDHV12</stp>
        <stp>912828FB1 Govt</stp>
        <stp>IDX_RATIO</stp>
        <stp>6/5/2008</stp>
        <stp>6/5/2008</stp>
        <stp>[Fixed Income  Prices 2004-2009.xlsx]TIPS!R557C32</stp>
        <tr r="AF557" s="1"/>
      </tp>
      <tp>
        <v>1.1343700000000001</v>
        <stp/>
        <stp>##V3_BDHV12</stp>
        <stp>912828BD1 Govt</stp>
        <stp>IDX_RATIO</stp>
        <stp>9/6/2007</stp>
        <stp>9/6/2007</stp>
        <stp>[Fixed Income  Prices 2004-2009.xlsx]TIPS!R817C52</stp>
        <tr r="AZ817" s="1"/>
      </tp>
      <tp>
        <v>1.07643</v>
        <stp/>
        <stp>##V3_BDHV12</stp>
        <stp>912828FB1 Govt</stp>
        <stp>IDX_RATIO</stp>
        <stp>6/4/2008</stp>
        <stp>6/4/2008</stp>
        <stp>[Fixed Income  Prices 2004-2009.xlsx]TIPS!R556C32</stp>
        <tr r="AF556" s="1"/>
      </tp>
      <tp>
        <v>1.1343799999999999</v>
        <stp/>
        <stp>##V3_BDHV12</stp>
        <stp>912828BD1 Govt</stp>
        <stp>IDX_RATIO</stp>
        <stp>9/5/2007</stp>
        <stp>9/5/2007</stp>
        <stp>[Fixed Income  Prices 2004-2009.xlsx]TIPS!R816C52</stp>
        <tr r="AZ816" s="1"/>
      </tp>
      <tp>
        <v>0.98941999999999997</v>
        <stp/>
        <stp>##V3_BDHV12</stp>
        <stp>912828JE1 Govt</stp>
        <stp>IDX_RATIO</stp>
        <stp>7/7/2009</stp>
        <stp>7/7/2009</stp>
        <stp>[Fixed Income  Prices 2004-2009.xlsx]TIPS!R262C96</stp>
        <tr r="CR262" s="1"/>
      </tp>
      <tp>
        <v>1.13439</v>
        <stp/>
        <stp>##V3_BDHV12</stp>
        <stp>912828BD1 Govt</stp>
        <stp>IDX_RATIO</stp>
        <stp>9/4/2007</stp>
        <stp>9/4/2007</stp>
        <stp>[Fixed Income  Prices 2004-2009.xlsx]TIPS!R815C52</stp>
        <tr r="AZ815" s="1"/>
      </tp>
      <tp>
        <v>1.07687</v>
        <stp/>
        <stp>##V3_BDHV12</stp>
        <stp>912828FB1 Govt</stp>
        <stp>IDX_RATIO</stp>
        <stp>6/6/2008</stp>
        <stp>6/6/2008</stp>
        <stp>[Fixed Income  Prices 2004-2009.xlsx]TIPS!R558C32</stp>
        <tr r="AF558" s="1"/>
      </tp>
      <tp>
        <v>0.98933000000000004</v>
        <stp/>
        <stp>##V3_BDHV12</stp>
        <stp>912828JE1 Govt</stp>
        <stp>IDX_RATIO</stp>
        <stp>7/6/2009</stp>
        <stp>7/6/2009</stp>
        <stp>[Fixed Income  Prices 2004-2009.xlsx]TIPS!R261C96</stp>
        <tr r="CR261" s="1"/>
      </tp>
      <tp>
        <v>1.0208900000000001</v>
        <stp/>
        <stp>##V3_BDHV12</stp>
        <stp>912828HN3 Govt</stp>
        <stp>IDX_RATIO</stp>
        <stp>6/9/2008</stp>
        <stp>6/9/2008</stp>
        <stp>[Fixed Income  Prices 2004-2009.xlsx]TIPS!R112C92</stp>
        <tr r="CN112" s="1"/>
      </tp>
      <tp>
        <v>1.1344000000000001</v>
        <stp/>
        <stp>##V3_BDHV12</stp>
        <stp>912828BD1 Govt</stp>
        <stp>IDX_RATIO</stp>
        <stp>9/3/2007</stp>
        <stp>9/3/2007</stp>
        <stp>[Fixed Income  Prices 2004-2009.xlsx]TIPS!R814C52</stp>
        <tr r="AZ814" s="1"/>
      </tp>
      <tp>
        <v>0.98895999999999995</v>
        <stp/>
        <stp>##V3_BDHV12</stp>
        <stp>912828JE1 Govt</stp>
        <stp>IDX_RATIO</stp>
        <stp>7/2/2009</stp>
        <stp>7/2/2009</stp>
        <stp>[Fixed Income  Prices 2004-2009.xlsx]TIPS!R259C96</stp>
        <tr r="CR259" s="1"/>
      </tp>
      <tp>
        <v>1.0762100000000001</v>
        <stp/>
        <stp>##V3_BDHV12</stp>
        <stp>912828FB1 Govt</stp>
        <stp>IDX_RATIO</stp>
        <stp>6/3/2008</stp>
        <stp>6/3/2008</stp>
        <stp>[Fixed Income  Prices 2004-2009.xlsx]TIPS!R555C32</stp>
        <tr r="AF555" s="1"/>
      </tp>
      <tp>
        <v>0.98904999999999998</v>
        <stp/>
        <stp>##V3_BDHV12</stp>
        <stp>912828JE1 Govt</stp>
        <stp>IDX_RATIO</stp>
        <stp>7/3/2009</stp>
        <stp>7/3/2009</stp>
        <stp>[Fixed Income  Prices 2004-2009.xlsx]TIPS!R260C96</stp>
        <tr r="CR260" s="1"/>
      </tp>
      <tp>
        <v>0.98887000000000003</v>
        <stp/>
        <stp>##V3_BDHV12</stp>
        <stp>912828JE1 Govt</stp>
        <stp>IDX_RATIO</stp>
        <stp>7/1/2009</stp>
        <stp>7/1/2009</stp>
        <stp>[Fixed Income  Prices 2004-2009.xlsx]TIPS!R258C96</stp>
        <tr r="CR258" s="1"/>
      </tp>
      <tp>
        <v>1.0760000000000001</v>
        <stp/>
        <stp>##V3_BDHV12</stp>
        <stp>912828FB1 Govt</stp>
        <stp>IDX_RATIO</stp>
        <stp>6/2/2008</stp>
        <stp>6/2/2008</stp>
        <stp>[Fixed Income  Prices 2004-2009.xlsx]TIPS!R554C32</stp>
        <tr r="AF554" s="1"/>
      </tp>
      <tp>
        <v>1.0186299999999999</v>
        <stp/>
        <stp>##V3_BDHV12</stp>
        <stp>912828HN3 Govt</stp>
        <stp>IDX_RATIO</stp>
        <stp>7/9/2009</stp>
        <stp>7/9/2009</stp>
        <stp>[Fixed Income  Prices 2004-2009.xlsx]TIPS!R395C92</stp>
        <tr r="CN395" s="1"/>
      </tp>
      <tp>
        <v>1.0185299999999999</v>
        <stp/>
        <stp>##V3_BDHV12</stp>
        <stp>912828HN3 Govt</stp>
        <stp>IDX_RATIO</stp>
        <stp>7/8/2009</stp>
        <stp>7/8/2009</stp>
        <stp>[Fixed Income  Prices 2004-2009.xlsx]TIPS!R394C92</stp>
        <tr r="CN394" s="1"/>
      </tp>
      <tp>
        <v>1.01844</v>
        <stp/>
        <stp>##V3_BDHV12</stp>
        <stp>912828HN3 Govt</stp>
        <stp>IDX_RATIO</stp>
        <stp>7/7/2009</stp>
        <stp>7/7/2009</stp>
        <stp>[Fixed Income  Prices 2004-2009.xlsx]TIPS!R393C92</stp>
        <tr r="CN393" s="1"/>
      </tp>
      <tp>
        <v>1.01834</v>
        <stp/>
        <stp>##V3_BDHV12</stp>
        <stp>912828HN3 Govt</stp>
        <stp>IDX_RATIO</stp>
        <stp>7/6/2009</stp>
        <stp>7/6/2009</stp>
        <stp>[Fixed Income  Prices 2004-2009.xlsx]TIPS!R392C92</stp>
        <tr r="CN392" s="1"/>
      </tp>
      <tp>
        <v>1.0178700000000001</v>
        <stp/>
        <stp>##V3_BDHV12</stp>
        <stp>912828HN3 Govt</stp>
        <stp>IDX_RATIO</stp>
        <stp>7/1/2009</stp>
        <stp>7/1/2009</stp>
        <stp>[Fixed Income  Prices 2004-2009.xlsx]TIPS!R389C92</stp>
        <tr r="CN389" s="1"/>
      </tp>
      <tp>
        <v>1.01806</v>
        <stp/>
        <stp>##V3_BDHV12</stp>
        <stp>912828HN3 Govt</stp>
        <stp>IDX_RATIO</stp>
        <stp>7/3/2009</stp>
        <stp>7/3/2009</stp>
        <stp>[Fixed Income  Prices 2004-2009.xlsx]TIPS!R391C92</stp>
        <tr r="CN391" s="1"/>
      </tp>
      <tp>
        <v>1.01796</v>
        <stp/>
        <stp>##V3_BDHV12</stp>
        <stp>912828HN3 Govt</stp>
        <stp>IDX_RATIO</stp>
        <stp>7/2/2009</stp>
        <stp>7/2/2009</stp>
        <stp>[Fixed Income  Prices 2004-2009.xlsx]TIPS!R390C92</stp>
        <tr r="CN390" s="1"/>
      </tp>
      <tp>
        <v>1.1052999999999999</v>
        <stp/>
        <stp>##V3_BDHV12</stp>
        <stp>912828CP3 Govt</stp>
        <stp>IDX_RATIO</stp>
        <stp>9/5/2007</stp>
        <stp>9/5/2007</stp>
        <stp>[Fixed Income  Prices 2004-2009.xlsx]TIPS!R816C64</stp>
        <tr r="BL816" s="1"/>
      </tp>
      <tp>
        <v>1.10531</v>
        <stp/>
        <stp>##V3_BDHV12</stp>
        <stp>912828CP3 Govt</stp>
        <stp>IDX_RATIO</stp>
        <stp>9/4/2007</stp>
        <stp>9/4/2007</stp>
        <stp>[Fixed Income  Prices 2004-2009.xlsx]TIPS!R815C64</stp>
        <tr r="BL815" s="1"/>
      </tp>
      <tp>
        <v>1.10528</v>
        <stp/>
        <stp>##V3_BDHV12</stp>
        <stp>912828CP3 Govt</stp>
        <stp>IDX_RATIO</stp>
        <stp>9/7/2007</stp>
        <stp>9/7/2007</stp>
        <stp>[Fixed Income  Prices 2004-2009.xlsx]TIPS!R818C64</stp>
        <tr r="BL818" s="1"/>
      </tp>
      <tp>
        <v>1.1052900000000001</v>
        <stp/>
        <stp>##V3_BDHV12</stp>
        <stp>912828CP3 Govt</stp>
        <stp>IDX_RATIO</stp>
        <stp>9/6/2007</stp>
        <stp>9/6/2007</stp>
        <stp>[Fixed Income  Prices 2004-2009.xlsx]TIPS!R817C64</stp>
        <tr r="BL817" s="1"/>
      </tp>
      <tp>
        <v>1.1053200000000001</v>
        <stp/>
        <stp>##V3_BDHV12</stp>
        <stp>912828CP3 Govt</stp>
        <stp>IDX_RATIO</stp>
        <stp>9/3/2007</stp>
        <stp>9/3/2007</stp>
        <stp>[Fixed Income  Prices 2004-2009.xlsx]TIPS!R814C64</stp>
        <tr r="BL814" s="1"/>
      </tp>
      <tp>
        <v>1.0316700000000001</v>
        <stp/>
        <stp>##V3_BDHV12</stp>
        <stp>912828FL9 Govt</stp>
        <stp>IDX_RATIO</stp>
        <stp>9/4/2007</stp>
        <stp>9/4/2007</stp>
        <stp>[Fixed Income  Prices 2004-2009.xlsx]TIPS!R303C80</stp>
        <tr r="CB303" s="1"/>
      </tp>
      <tp>
        <v>1.03166</v>
        <stp/>
        <stp>##V3_BDHV12</stp>
        <stp>912828FL9 Govt</stp>
        <stp>IDX_RATIO</stp>
        <stp>9/5/2007</stp>
        <stp>9/5/2007</stp>
        <stp>[Fixed Income  Prices 2004-2009.xlsx]TIPS!R304C80</stp>
        <tr r="CB304" s="1"/>
      </tp>
      <tp>
        <v>1.03165</v>
        <stp/>
        <stp>##V3_BDHV12</stp>
        <stp>912828FL9 Govt</stp>
        <stp>IDX_RATIO</stp>
        <stp>9/6/2007</stp>
        <stp>9/6/2007</stp>
        <stp>[Fixed Income  Prices 2004-2009.xlsx]TIPS!R305C80</stp>
        <tr r="CB305" s="1"/>
      </tp>
      <tp>
        <v>1.0316399999999999</v>
        <stp/>
        <stp>##V3_BDHV12</stp>
        <stp>912828FL9 Govt</stp>
        <stp>IDX_RATIO</stp>
        <stp>9/7/2007</stp>
        <stp>9/7/2007</stp>
        <stp>[Fixed Income  Prices 2004-2009.xlsx]TIPS!R306C80</stp>
        <tr r="CB306" s="1"/>
      </tp>
      <tp>
        <v>1.0316799999999999</v>
        <stp/>
        <stp>##V3_BDHV12</stp>
        <stp>912828FL9 Govt</stp>
        <stp>IDX_RATIO</stp>
        <stp>9/3/2007</stp>
        <stp>9/3/2007</stp>
        <stp>[Fixed Income  Prices 2004-2009.xlsx]TIPS!R302C80</stp>
        <tr r="CB302" s="1"/>
      </tp>
      <tp>
        <v>1.1587799999999999</v>
        <stp/>
        <stp>##V3_BDHV12</stp>
        <stp>912828AF7 Govt</stp>
        <stp>IDX_RATIO</stp>
        <stp>9/3/2007</stp>
        <stp>9/3/2007</stp>
        <stp>[Fixed Income  Prices 2004-2009.xlsx]TIPS!R814C44</stp>
        <tr r="AR814" s="1"/>
      </tp>
      <tp>
        <v>1.1587399999999999</v>
        <stp/>
        <stp>##V3_BDHV12</stp>
        <stp>912828AF7 Govt</stp>
        <stp>IDX_RATIO</stp>
        <stp>9/7/2007</stp>
        <stp>9/7/2007</stp>
        <stp>[Fixed Income  Prices 2004-2009.xlsx]TIPS!R818C44</stp>
        <tr r="AR818" s="1"/>
      </tp>
      <tp>
        <v>1.1587499999999999</v>
        <stp/>
        <stp>##V3_BDHV12</stp>
        <stp>912828AF7 Govt</stp>
        <stp>IDX_RATIO</stp>
        <stp>9/6/2007</stp>
        <stp>9/6/2007</stp>
        <stp>[Fixed Income  Prices 2004-2009.xlsx]TIPS!R817C44</stp>
        <tr r="AR817" s="1"/>
      </tp>
      <tp>
        <v>1.15876</v>
        <stp/>
        <stp>##V3_BDHV12</stp>
        <stp>912828AF7 Govt</stp>
        <stp>IDX_RATIO</stp>
        <stp>9/5/2007</stp>
        <stp>9/5/2007</stp>
        <stp>[Fixed Income  Prices 2004-2009.xlsx]TIPS!R816C44</stp>
        <tr r="AR816" s="1"/>
      </tp>
      <tp>
        <v>1.1587700000000001</v>
        <stp/>
        <stp>##V3_BDHV12</stp>
        <stp>912828AF7 Govt</stp>
        <stp>IDX_RATIO</stp>
        <stp>9/4/2007</stp>
        <stp>9/4/2007</stp>
        <stp>[Fixed Income  Prices 2004-2009.xlsx]TIPS!R815C44</stp>
        <tr r="AR815" s="1"/>
      </tp>
      <tp t="e">
        <v>#N/A</v>
        <stp/>
        <stp>##V3_BDHV12</stp>
        <stp>912833LD Govt</stp>
        <stp>YLD_YTM_ASK</stp>
        <stp>20060421</stp>
        <stp>20060609</stp>
        <stp>[Fixed Income  Prices 2004-2009.xlsx]STRIP Yield Curve!R181C12</stp>
        <stp>Days=N</stp>
        <stp>Fill=B</stp>
        <stp>Sort=D</stp>
        <stp>Per=cW</stp>
        <stp>Dts=H</stp>
        <stp>cols=1;rows=8</stp>
        <tr r="L181" s="4"/>
      </tp>
      <tp t="e">
        <v>#N/A</v>
        <stp/>
        <stp>##V3_BDHV12</stp>
        <stp>9128337E Govt</stp>
        <stp>YLD_YTM_ASK</stp>
        <stp>20070504</stp>
        <stp>20070511</stp>
        <stp>[Fixed Income  Prices 2004-2009.xlsx]STRIP Yield Curve!R133C14</stp>
        <stp>Days=N</stp>
        <stp>Fill=B</stp>
        <stp>Sort=D</stp>
        <stp>Per=cW</stp>
        <stp>Dts=H</stp>
        <stp>cols=1;rows=2</stp>
        <tr r="N133" s="4"/>
      </tp>
      <tp t="e">
        <v>#N/A</v>
        <stp/>
        <stp>##V3_BDHV12</stp>
        <stp>912833PE Govt</stp>
        <stp>YLD_YTM_ASK</stp>
        <stp>20070504</stp>
        <stp>20070511</stp>
        <stp>[Fixed Income  Prices 2004-2009.xlsx]STRIP Yield Curve!R133C13</stp>
        <stp>Days=N</stp>
        <stp>Fill=B</stp>
        <stp>Sort=D</stp>
        <stp>Per=cW</stp>
        <stp>Dts=H</stp>
        <stp>cols=1;rows=2</stp>
        <tr r="M133" s="4"/>
      </tp>
      <tp>
        <v>0.99319999999999997</v>
        <stp/>
        <stp>##V3_BDHV12</stp>
        <stp>912810PZ5 Govt</stp>
        <stp>IDX_RATIO</stp>
        <stp>7/1/2009</stp>
        <stp>7/1/2009</stp>
        <stp>[Fixed Income  Prices 2004-2009.xlsx]TIPS!R116C120</stp>
        <tr r="DP116" s="1"/>
      </tp>
      <tp>
        <v>1.0265200000000001</v>
        <stp/>
        <stp>##V3_BDHV12</stp>
        <stp>912810PS1 Govt</stp>
        <stp>IDX_RATIO</stp>
        <stp>7/9/2007</stp>
        <stp>7/9/2007</stp>
        <stp>[Fixed Income  Prices 2004-2009.xlsx]TIPS!R124C116</stp>
        <tr r="DL124" s="1"/>
      </tp>
      <tp>
        <v>0.99339</v>
        <stp/>
        <stp>##V3_BDHV12</stp>
        <stp>912810PZ5 Govt</stp>
        <stp>IDX_RATIO</stp>
        <stp>7/3/2009</stp>
        <stp>7/3/2009</stp>
        <stp>[Fixed Income  Prices 2004-2009.xlsx]TIPS!R118C120</stp>
        <tr r="DP118" s="1"/>
      </tp>
      <tp>
        <v>0.99329000000000001</v>
        <stp/>
        <stp>##V3_BDHV12</stp>
        <stp>912810PZ5 Govt</stp>
        <stp>IDX_RATIO</stp>
        <stp>7/2/2009</stp>
        <stp>7/2/2009</stp>
        <stp>[Fixed Income  Prices 2004-2009.xlsx]TIPS!R117C120</stp>
        <tr r="DP117" s="1"/>
      </tp>
      <tp>
        <v>0.99375999999999998</v>
        <stp/>
        <stp>##V3_BDHV12</stp>
        <stp>912810PZ5 Govt</stp>
        <stp>IDX_RATIO</stp>
        <stp>7/7/2009</stp>
        <stp>7/7/2009</stp>
        <stp>[Fixed Income  Prices 2004-2009.xlsx]TIPS!R120C120</stp>
        <tr r="DP120" s="1"/>
      </tp>
      <tp>
        <v>1.0517799999999999</v>
        <stp/>
        <stp>##V3_BDHV12</stp>
        <stp>912810PS1 Govt</stp>
        <stp>IDX_RATIO</stp>
        <stp>5/8/2008</stp>
        <stp>5/8/2008</stp>
        <stp>[Fixed Income  Prices 2004-2009.xlsx]TIPS!R342C116</stp>
        <tr r="DL342" s="1"/>
      </tp>
      <tp>
        <v>1.0436300000000001</v>
        <stp/>
        <stp>##V3_BDHV12</stp>
        <stp>912810PS1 Govt</stp>
        <stp>IDX_RATIO</stp>
        <stp>3/9/2009</stp>
        <stp>3/9/2009</stp>
        <stp>[Fixed Income  Prices 2004-2009.xlsx]TIPS!R559C116</stp>
        <tr r="DL559" s="1"/>
      </tp>
      <tp>
        <v>1.0520799999999999</v>
        <stp/>
        <stp>##V3_BDHV12</stp>
        <stp>912810PS1 Govt</stp>
        <stp>IDX_RATIO</stp>
        <stp>5/9/2008</stp>
        <stp>5/9/2008</stp>
        <stp>[Fixed Income  Prices 2004-2009.xlsx]TIPS!R343C116</stp>
        <tr r="DL343" s="1"/>
      </tp>
      <tp>
        <v>0.99365999999999999</v>
        <stp/>
        <stp>##V3_BDHV12</stp>
        <stp>912810PZ5 Govt</stp>
        <stp>IDX_RATIO</stp>
        <stp>7/6/2009</stp>
        <stp>7/6/2009</stp>
        <stp>[Fixed Income  Prices 2004-2009.xlsx]TIPS!R119C120</stp>
        <tr r="DP119" s="1"/>
      </tp>
      <tp>
        <v>1.0497300000000001</v>
        <stp/>
        <stp>##V3_BDHV12</stp>
        <stp>912810PS1 Govt</stp>
        <stp>IDX_RATIO</stp>
        <stp>5/1/2008</stp>
        <stp>5/1/2008</stp>
        <stp>[Fixed Income  Prices 2004-2009.xlsx]TIPS!R337C116</stp>
        <tr r="DL337" s="1"/>
      </tp>
      <tp>
        <v>1.0511999999999999</v>
        <stp/>
        <stp>##V3_BDHV12</stp>
        <stp>912810PS1 Govt</stp>
        <stp>IDX_RATIO</stp>
        <stp>5/6/2008</stp>
        <stp>5/6/2008</stp>
        <stp>[Fixed Income  Prices 2004-2009.xlsx]TIPS!R340C116</stp>
        <tr r="DL340" s="1"/>
      </tp>
      <tp>
        <v>1.0431999999999999</v>
        <stp/>
        <stp>##V3_BDHV12</stp>
        <stp>912810PS1 Govt</stp>
        <stp>IDX_RATIO</stp>
        <stp>3/6/2009</stp>
        <stp>3/6/2009</stp>
        <stp>[Fixed Income  Prices 2004-2009.xlsx]TIPS!R558C116</stp>
        <tr r="DL558" s="1"/>
      </tp>
      <tp>
        <v>1.0250999999999999</v>
        <stp/>
        <stp>##V3_BDHV12</stp>
        <stp>912810PS1 Govt</stp>
        <stp>IDX_RATIO</stp>
        <stp>7/2/2007</stp>
        <stp>7/2/2007</stp>
        <stp>[Fixed Income  Prices 2004-2009.xlsx]TIPS!R119C116</stp>
        <tr r="DL119" s="1"/>
      </tp>
      <tp>
        <v>1.05149</v>
        <stp/>
        <stp>##V3_BDHV12</stp>
        <stp>912810PS1 Govt</stp>
        <stp>IDX_RATIO</stp>
        <stp>5/7/2008</stp>
        <stp>5/7/2008</stp>
        <stp>[Fixed Income  Prices 2004-2009.xlsx]TIPS!R341C116</stp>
        <tr r="DL341" s="1"/>
      </tp>
      <tp>
        <v>0.99385000000000001</v>
        <stp/>
        <stp>##V3_BDHV12</stp>
        <stp>912810PZ5 Govt</stp>
        <stp>IDX_RATIO</stp>
        <stp>7/8/2009</stp>
        <stp>7/8/2009</stp>
        <stp>[Fixed Income  Prices 2004-2009.xlsx]TIPS!R121C120</stp>
        <tr r="DP121" s="1"/>
      </tp>
      <tp>
        <v>1.04305</v>
        <stp/>
        <stp>##V3_BDHV12</stp>
        <stp>912810PS1 Govt</stp>
        <stp>IDX_RATIO</stp>
        <stp>3/5/2009</stp>
        <stp>3/5/2009</stp>
        <stp>[Fixed Income  Prices 2004-2009.xlsx]TIPS!R557C116</stp>
        <tr r="DL557" s="1"/>
      </tp>
      <tp>
        <v>0.99394000000000005</v>
        <stp/>
        <stp>##V3_BDHV12</stp>
        <stp>912810PZ5 Govt</stp>
        <stp>IDX_RATIO</stp>
        <stp>7/9/2009</stp>
        <stp>7/9/2009</stp>
        <stp>[Fixed Income  Prices 2004-2009.xlsx]TIPS!R122C120</stp>
        <tr r="DP122" s="1"/>
      </tp>
      <tp>
        <v>1.05002</v>
        <stp/>
        <stp>##V3_BDHV12</stp>
        <stp>912810PS1 Govt</stp>
        <stp>IDX_RATIO</stp>
        <stp>5/2/2008</stp>
        <stp>5/2/2008</stp>
        <stp>[Fixed Income  Prices 2004-2009.xlsx]TIPS!R338C116</stp>
        <tr r="DL338" s="1"/>
      </tp>
      <tp>
        <v>1.0253000000000001</v>
        <stp/>
        <stp>##V3_BDHV12</stp>
        <stp>912810PS1 Govt</stp>
        <stp>IDX_RATIO</stp>
        <stp>7/3/2007</stp>
        <stp>7/3/2007</stp>
        <stp>[Fixed Income  Prices 2004-2009.xlsx]TIPS!R120C116</stp>
        <tr r="DL120" s="1"/>
      </tp>
      <tp>
        <v>1.0428999999999999</v>
        <stp/>
        <stp>##V3_BDHV12</stp>
        <stp>912810PS1 Govt</stp>
        <stp>IDX_RATIO</stp>
        <stp>3/4/2009</stp>
        <stp>3/4/2009</stp>
        <stp>[Fixed Income  Prices 2004-2009.xlsx]TIPS!R556C116</stp>
        <tr r="DL556" s="1"/>
      </tp>
      <tp>
        <v>1.0255099999999999</v>
        <stp/>
        <stp>##V3_BDHV12</stp>
        <stp>912810PS1 Govt</stp>
        <stp>IDX_RATIO</stp>
        <stp>7/4/2007</stp>
        <stp>7/4/2007</stp>
        <stp>[Fixed Income  Prices 2004-2009.xlsx]TIPS!R121C116</stp>
        <tr r="DL121" s="1"/>
      </tp>
      <tp>
        <v>1.0508999999999999</v>
        <stp/>
        <stp>##V3_BDHV12</stp>
        <stp>912810PS1 Govt</stp>
        <stp>IDX_RATIO</stp>
        <stp>5/5/2008</stp>
        <stp>5/5/2008</stp>
        <stp>[Fixed Income  Prices 2004-2009.xlsx]TIPS!R339C116</stp>
        <tr r="DL339" s="1"/>
      </tp>
      <tp>
        <v>1.0427599999999999</v>
        <stp/>
        <stp>##V3_BDHV12</stp>
        <stp>912810PS1 Govt</stp>
        <stp>IDX_RATIO</stp>
        <stp>3/3/2009</stp>
        <stp>3/3/2009</stp>
        <stp>[Fixed Income  Prices 2004-2009.xlsx]TIPS!R555C116</stp>
        <tr r="DL555" s="1"/>
      </tp>
      <tp>
        <v>1.0257099999999999</v>
        <stp/>
        <stp>##V3_BDHV12</stp>
        <stp>912810PS1 Govt</stp>
        <stp>IDX_RATIO</stp>
        <stp>7/5/2007</stp>
        <stp>7/5/2007</stp>
        <stp>[Fixed Income  Prices 2004-2009.xlsx]TIPS!R122C116</stp>
        <tr r="DL122" s="1"/>
      </tp>
      <tp>
        <v>1.04261</v>
        <stp/>
        <stp>##V3_BDHV12</stp>
        <stp>912810PS1 Govt</stp>
        <stp>IDX_RATIO</stp>
        <stp>3/2/2009</stp>
        <stp>3/2/2009</stp>
        <stp>[Fixed Income  Prices 2004-2009.xlsx]TIPS!R554C116</stp>
        <tr r="DL554" s="1"/>
      </tp>
      <tp>
        <v>1.0259100000000001</v>
        <stp/>
        <stp>##V3_BDHV12</stp>
        <stp>912810PS1 Govt</stp>
        <stp>IDX_RATIO</stp>
        <stp>7/6/2007</stp>
        <stp>7/6/2007</stp>
        <stp>[Fixed Income  Prices 2004-2009.xlsx]TIPS!R123C116</stp>
        <tr r="DL123" s="1"/>
      </tp>
      <tp>
        <v>1.16574</v>
        <stp/>
        <stp>##V3_BDHV12</stp>
        <stp>912810FR4 Govt</stp>
        <stp>IDX_RATIO</stp>
        <stp>10/9/2008</stp>
        <stp>10/9/2008</stp>
        <stp>[Fixed Income  Prices 2004-2009.xlsx]TIPS!R1099C108</stp>
        <tr r="DD1099" s="1"/>
      </tp>
      <tp>
        <v>1.1658900000000001</v>
        <stp/>
        <stp>##V3_BDHV12</stp>
        <stp>912810FR4 Govt</stp>
        <stp>IDX_RATIO</stp>
        <stp>10/8/2008</stp>
        <stp>10/8/2008</stp>
        <stp>[Fixed Income  Prices 2004-2009.xlsx]TIPS!R1098C108</stp>
        <tr r="DD1098" s="1"/>
      </tp>
      <tp>
        <v>1.10229</v>
        <stp/>
        <stp>##V3_BDHV12</stp>
        <stp>9128276R8 Govt</stp>
        <stp>IDX_RATIO</stp>
        <stp>5/2/2005</stp>
        <stp>5/2/2005</stp>
        <stp>[Fixed Income  Prices 2004-2009.xlsx]TIPS!R206C28</stp>
        <tr r="AB206" s="1"/>
      </tp>
      <tp>
        <v>1.1025700000000001</v>
        <stp/>
        <stp>##V3_BDHV12</stp>
        <stp>9128276R8 Govt</stp>
        <stp>IDX_RATIO</stp>
        <stp>5/3/2005</stp>
        <stp>5/3/2005</stp>
        <stp>[Fixed Income  Prices 2004-2009.xlsx]TIPS!R207C28</stp>
        <tr r="AB207" s="1"/>
      </tp>
      <tp>
        <v>1.1033999999999999</v>
        <stp/>
        <stp>##V3_BDHV12</stp>
        <stp>9128276R8 Govt</stp>
        <stp>IDX_RATIO</stp>
        <stp>5/6/2005</stp>
        <stp>5/6/2005</stp>
        <stp>[Fixed Income  Prices 2004-2009.xlsx]TIPS!R210C28</stp>
        <tr r="AB210" s="1"/>
      </tp>
      <tp>
        <v>1.1028500000000001</v>
        <stp/>
        <stp>##V3_BDHV12</stp>
        <stp>9128276R8 Govt</stp>
        <stp>IDX_RATIO</stp>
        <stp>5/4/2005</stp>
        <stp>5/4/2005</stp>
        <stp>[Fixed Income  Prices 2004-2009.xlsx]TIPS!R208C28</stp>
        <tr r="AB208" s="1"/>
      </tp>
      <tp>
        <v>1.1031200000000001</v>
        <stp/>
        <stp>##V3_BDHV12</stp>
        <stp>9128276R8 Govt</stp>
        <stp>IDX_RATIO</stp>
        <stp>5/5/2005</stp>
        <stp>5/5/2005</stp>
        <stp>[Fixed Income  Prices 2004-2009.xlsx]TIPS!R209C28</stp>
        <tr r="AB209" s="1"/>
      </tp>
      <tp>
        <v>1.1042399999999999</v>
        <stp/>
        <stp>##V3_BDHV12</stp>
        <stp>9128276R8 Govt</stp>
        <stp>IDX_RATIO</stp>
        <stp>5/9/2005</stp>
        <stp>5/9/2005</stp>
        <stp>[Fixed Income  Prices 2004-2009.xlsx]TIPS!R211C28</stp>
        <tr r="AB211" s="1"/>
      </tp>
      <tp>
        <v>1.0809899999999999</v>
        <stp/>
        <stp>##V3_BDHV12</stp>
        <stp>9128277J5 Govt</stp>
        <stp>IDX_RATIO</stp>
        <stp>5/4/2005</stp>
        <stp>5/4/2005</stp>
        <stp>[Fixed Income  Prices 2004-2009.xlsx]TIPS!R208C36</stp>
        <tr r="AJ208" s="1"/>
      </tp>
      <tp>
        <v>1.0812599999999999</v>
        <stp/>
        <stp>##V3_BDHV12</stp>
        <stp>9128277J5 Govt</stp>
        <stp>IDX_RATIO</stp>
        <stp>5/5/2005</stp>
        <stp>5/5/2005</stp>
        <stp>[Fixed Income  Prices 2004-2009.xlsx]TIPS!R209C36</stp>
        <tr r="AJ209" s="1"/>
      </tp>
      <tp>
        <v>1.0815300000000001</v>
        <stp/>
        <stp>##V3_BDHV12</stp>
        <stp>9128277J5 Govt</stp>
        <stp>IDX_RATIO</stp>
        <stp>5/6/2005</stp>
        <stp>5/6/2005</stp>
        <stp>[Fixed Income  Prices 2004-2009.xlsx]TIPS!R210C36</stp>
        <tr r="AJ210" s="1"/>
      </tp>
      <tp>
        <v>1.0804400000000001</v>
        <stp/>
        <stp>##V3_BDHV12</stp>
        <stp>9128277J5 Govt</stp>
        <stp>IDX_RATIO</stp>
        <stp>5/2/2005</stp>
        <stp>5/2/2005</stp>
        <stp>[Fixed Income  Prices 2004-2009.xlsx]TIPS!R206C36</stp>
        <tr r="AJ206" s="1"/>
      </tp>
      <tp>
        <v>1.0807199999999999</v>
        <stp/>
        <stp>##V3_BDHV12</stp>
        <stp>9128277J5 Govt</stp>
        <stp>IDX_RATIO</stp>
        <stp>5/3/2005</stp>
        <stp>5/3/2005</stp>
        <stp>[Fixed Income  Prices 2004-2009.xlsx]TIPS!R207C36</stp>
        <tr r="AJ207" s="1"/>
      </tp>
      <tp>
        <v>1.0823499999999999</v>
        <stp/>
        <stp>##V3_BDHV12</stp>
        <stp>9128277J5 Govt</stp>
        <stp>IDX_RATIO</stp>
        <stp>5/9/2005</stp>
        <stp>5/9/2005</stp>
        <stp>[Fixed Income  Prices 2004-2009.xlsx]TIPS!R211C36</stp>
        <tr r="AJ211" s="1"/>
      </tp>
      <tp>
        <v>1.1666400000000001</v>
        <stp/>
        <stp>##V3_BDHV12</stp>
        <stp>912810FR4 Govt</stp>
        <stp>IDX_RATIO</stp>
        <stp>10/3/2008</stp>
        <stp>10/3/2008</stp>
        <stp>[Fixed Income  Prices 2004-2009.xlsx]TIPS!R1095C108</stp>
        <tr r="DD1095" s="1"/>
      </tp>
      <tp>
        <v>1.17099</v>
        <stp/>
        <stp>##V3_BDHV12</stp>
        <stp>9128274Y5 Govt</stp>
        <stp>IDX_RATIO</stp>
        <stp>5/6/2005</stp>
        <stp>5/6/2005</stp>
        <stp>[Fixed Income  Prices 2004-2009.xlsx]TIPS!R210C16</stp>
        <tr r="P210" s="1"/>
      </tp>
      <tp>
        <v>1.2813699999999999</v>
        <stp/>
        <stp>##V3_BDHV12</stp>
        <stp>9128273T7 Govt</stp>
        <stp>IDX_RATIO</stp>
        <stp>7/9/2007</stp>
        <stp>7/9/2007</stp>
        <stp>[Fixed Income  Prices 2004-2009.xlsx]TIPS!R774C12</stp>
        <tr r="L774" s="1"/>
      </tp>
      <tp>
        <v>1.17069</v>
        <stp/>
        <stp>##V3_BDHV12</stp>
        <stp>9128274Y5 Govt</stp>
        <stp>IDX_RATIO</stp>
        <stp>5/5/2005</stp>
        <stp>5/5/2005</stp>
        <stp>[Fixed Income  Prices 2004-2009.xlsx]TIPS!R209C16</stp>
        <tr r="P209" s="1"/>
      </tp>
      <tp>
        <v>1.1703999999999999</v>
        <stp/>
        <stp>##V3_BDHV12</stp>
        <stp>9128274Y5 Govt</stp>
        <stp>IDX_RATIO</stp>
        <stp>5/4/2005</stp>
        <stp>5/4/2005</stp>
        <stp>[Fixed Income  Prices 2004-2009.xlsx]TIPS!R208C16</stp>
        <tr r="P208" s="1"/>
      </tp>
      <tp>
        <v>1.1700999999999999</v>
        <stp/>
        <stp>##V3_BDHV12</stp>
        <stp>9128274Y5 Govt</stp>
        <stp>IDX_RATIO</stp>
        <stp>5/3/2005</stp>
        <stp>5/3/2005</stp>
        <stp>[Fixed Income  Prices 2004-2009.xlsx]TIPS!R207C16</stp>
        <tr r="P207" s="1"/>
      </tp>
      <tp>
        <v>1.16981</v>
        <stp/>
        <stp>##V3_BDHV12</stp>
        <stp>9128274Y5 Govt</stp>
        <stp>IDX_RATIO</stp>
        <stp>5/2/2005</stp>
        <stp>5/2/2005</stp>
        <stp>[Fixed Income  Prices 2004-2009.xlsx]TIPS!R206C16</stp>
        <tr r="P206" s="1"/>
      </tp>
      <tp>
        <v>1.27986</v>
        <stp/>
        <stp>##V3_BDHV12</stp>
        <stp>9128273T7 Govt</stp>
        <stp>IDX_RATIO</stp>
        <stp>7/3/2007</stp>
        <stp>7/3/2007</stp>
        <stp>[Fixed Income  Prices 2004-2009.xlsx]TIPS!R770C12</stp>
        <tr r="L770" s="1"/>
      </tp>
      <tp>
        <v>1.2796099999999999</v>
        <stp/>
        <stp>##V3_BDHV12</stp>
        <stp>9128273T7 Govt</stp>
        <stp>IDX_RATIO</stp>
        <stp>7/2/2007</stp>
        <stp>7/2/2007</stp>
        <stp>[Fixed Income  Prices 2004-2009.xlsx]TIPS!R769C12</stp>
        <tr r="L769" s="1"/>
      </tp>
      <tp>
        <v>1.2803599999999999</v>
        <stp/>
        <stp>##V3_BDHV12</stp>
        <stp>9128273T7 Govt</stp>
        <stp>IDX_RATIO</stp>
        <stp>7/5/2007</stp>
        <stp>7/5/2007</stp>
        <stp>[Fixed Income  Prices 2004-2009.xlsx]TIPS!R772C12</stp>
        <tr r="L772" s="1"/>
      </tp>
      <tp>
        <v>1.2801100000000001</v>
        <stp/>
        <stp>##V3_BDHV12</stp>
        <stp>9128273T7 Govt</stp>
        <stp>IDX_RATIO</stp>
        <stp>7/4/2007</stp>
        <stp>7/4/2007</stp>
        <stp>[Fixed Income  Prices 2004-2009.xlsx]TIPS!R771C12</stp>
        <tr r="L771" s="1"/>
      </tp>
      <tp>
        <v>1.2806199999999999</v>
        <stp/>
        <stp>##V3_BDHV12</stp>
        <stp>9128273T7 Govt</stp>
        <stp>IDX_RATIO</stp>
        <stp>7/6/2007</stp>
        <stp>7/6/2007</stp>
        <stp>[Fixed Income  Prices 2004-2009.xlsx]TIPS!R773C12</stp>
        <tr r="L773" s="1"/>
      </tp>
      <tp>
        <v>1.17187</v>
        <stp/>
        <stp>##V3_BDHV12</stp>
        <stp>9128274Y5 Govt</stp>
        <stp>IDX_RATIO</stp>
        <stp>5/9/2005</stp>
        <stp>5/9/2005</stp>
        <stp>[Fixed Income  Prices 2004-2009.xlsx]TIPS!R211C16</stp>
        <tr r="P211" s="1"/>
      </tp>
      <tp>
        <v>1.16679</v>
        <stp/>
        <stp>##V3_BDHV12</stp>
        <stp>912810FR4 Govt</stp>
        <stp>IDX_RATIO</stp>
        <stp>10/2/2008</stp>
        <stp>10/2/2008</stp>
        <stp>[Fixed Income  Prices 2004-2009.xlsx]TIPS!R1094C108</stp>
        <tr r="DD1094" s="1"/>
      </tp>
      <tp>
        <v>1.1669400000000001</v>
        <stp/>
        <stp>##V3_BDHV12</stp>
        <stp>912810FR4 Govt</stp>
        <stp>IDX_RATIO</stp>
        <stp>10/1/2008</stp>
        <stp>10/1/2008</stp>
        <stp>[Fixed Income  Prices 2004-2009.xlsx]TIPS!R1093C108</stp>
        <tr r="DD1093" s="1"/>
      </tp>
      <tp>
        <v>1.2388399999999999</v>
        <stp/>
        <stp>##V3_BDHV12</stp>
        <stp>9128273T7 Govt</stp>
        <stp>IDX_RATIO</stp>
        <stp>6/7/2006</stp>
        <stp>6/7/2006</stp>
        <stp>[Fixed Income  Prices 2004-2009.xlsx]TIPS!R491C12</stp>
        <tr r="L491" s="1"/>
      </tp>
      <tp>
        <v>1.2384900000000001</v>
        <stp/>
        <stp>##V3_BDHV12</stp>
        <stp>9128273T7 Govt</stp>
        <stp>IDX_RATIO</stp>
        <stp>6/6/2006</stp>
        <stp>6/6/2006</stp>
        <stp>[Fixed Income  Prices 2004-2009.xlsx]TIPS!R490C12</stp>
        <tr r="L490" s="1"/>
      </tp>
      <tp>
        <v>1.23813</v>
        <stp/>
        <stp>##V3_BDHV12</stp>
        <stp>9128273T7 Govt</stp>
        <stp>IDX_RATIO</stp>
        <stp>6/5/2006</stp>
        <stp>6/5/2006</stp>
        <stp>[Fixed Income  Prices 2004-2009.xlsx]TIPS!R489C12</stp>
        <tr r="L489" s="1"/>
      </tp>
      <tp>
        <v>1.23708</v>
        <stp/>
        <stp>##V3_BDHV12</stp>
        <stp>9128273T7 Govt</stp>
        <stp>IDX_RATIO</stp>
        <stp>6/2/2006</stp>
        <stp>6/2/2006</stp>
        <stp>[Fixed Income  Prices 2004-2009.xlsx]TIPS!R488C12</stp>
        <tr r="L488" s="1"/>
      </tp>
      <tp>
        <v>1.1423000000000001</v>
        <stp/>
        <stp>##V3_BDHV12</stp>
        <stp>9128275W8 Govt</stp>
        <stp>IDX_RATIO</stp>
        <stp>5/9/2005</stp>
        <stp>5/9/2005</stp>
        <stp>[Fixed Income  Prices 2004-2009.xlsx]TIPS!R211C20</stp>
        <tr r="T211" s="1"/>
      </tp>
      <tp>
        <v>1.2367300000000001</v>
        <stp/>
        <stp>##V3_BDHV12</stp>
        <stp>9128273T7 Govt</stp>
        <stp>IDX_RATIO</stp>
        <stp>6/1/2006</stp>
        <stp>6/1/2006</stp>
        <stp>[Fixed Income  Prices 2004-2009.xlsx]TIPS!R487C12</stp>
        <tr r="L487" s="1"/>
      </tp>
      <tp>
        <v>1.14144</v>
        <stp/>
        <stp>##V3_BDHV12</stp>
        <stp>9128275W8 Govt</stp>
        <stp>IDX_RATIO</stp>
        <stp>5/6/2005</stp>
        <stp>5/6/2005</stp>
        <stp>[Fixed Income  Prices 2004-2009.xlsx]TIPS!R210C20</stp>
        <tr r="T210" s="1"/>
      </tp>
      <tp>
        <v>1.1411500000000001</v>
        <stp/>
        <stp>##V3_BDHV12</stp>
        <stp>9128275W8 Govt</stp>
        <stp>IDX_RATIO</stp>
        <stp>5/5/2005</stp>
        <stp>5/5/2005</stp>
        <stp>[Fixed Income  Prices 2004-2009.xlsx]TIPS!R209C20</stp>
        <tr r="T209" s="1"/>
      </tp>
      <tp>
        <v>1.1408700000000001</v>
        <stp/>
        <stp>##V3_BDHV12</stp>
        <stp>9128275W8 Govt</stp>
        <stp>IDX_RATIO</stp>
        <stp>5/4/2005</stp>
        <stp>5/4/2005</stp>
        <stp>[Fixed Income  Prices 2004-2009.xlsx]TIPS!R208C20</stp>
        <tr r="T208" s="1"/>
      </tp>
      <tp>
        <v>1.1405799999999999</v>
        <stp/>
        <stp>##V3_BDHV12</stp>
        <stp>9128275W8 Govt</stp>
        <stp>IDX_RATIO</stp>
        <stp>5/3/2005</stp>
        <stp>5/3/2005</stp>
        <stp>[Fixed Income  Prices 2004-2009.xlsx]TIPS!R207C20</stp>
        <tr r="T207" s="1"/>
      </tp>
      <tp>
        <v>1.14029</v>
        <stp/>
        <stp>##V3_BDHV12</stp>
        <stp>9128275W8 Govt</stp>
        <stp>IDX_RATIO</stp>
        <stp>5/2/2005</stp>
        <stp>5/2/2005</stp>
        <stp>[Fixed Income  Prices 2004-2009.xlsx]TIPS!R206C20</stp>
        <tr r="T206" s="1"/>
      </tp>
      <tp>
        <v>1.2395400000000001</v>
        <stp/>
        <stp>##V3_BDHV12</stp>
        <stp>9128273T7 Govt</stp>
        <stp>IDX_RATIO</stp>
        <stp>6/9/2006</stp>
        <stp>6/9/2006</stp>
        <stp>[Fixed Income  Prices 2004-2009.xlsx]TIPS!R493C12</stp>
        <tr r="L493" s="1"/>
      </tp>
      <tp>
        <v>1.23919</v>
        <stp/>
        <stp>##V3_BDHV12</stp>
        <stp>9128273T7 Govt</stp>
        <stp>IDX_RATIO</stp>
        <stp>6/8/2006</stp>
        <stp>6/8/2006</stp>
        <stp>[Fixed Income  Prices 2004-2009.xlsx]TIPS!R492C12</stp>
        <tr r="L492" s="1"/>
      </tp>
      <tp>
        <v>1.2304200000000001</v>
        <stp/>
        <stp>##V3_BDHV12</stp>
        <stp>9128275W8 Govt</stp>
        <stp>IDX_RATIO</stp>
        <stp>7/9/2007</stp>
        <stp>7/9/2007</stp>
        <stp>[Fixed Income  Prices 2004-2009.xlsx]TIPS!R774C20</stp>
        <tr r="T774" s="1"/>
      </tp>
      <tp>
        <v>1.22071</v>
        <stp/>
        <stp>##V3_BDHV12</stp>
        <stp>9128274Y5 Govt</stp>
        <stp>IDX_RATIO</stp>
        <stp>6/8/2006</stp>
        <stp>6/8/2006</stp>
        <stp>[Fixed Income  Prices 2004-2009.xlsx]TIPS!R492C16</stp>
        <tr r="P492" s="1"/>
      </tp>
      <tp>
        <v>1.22106</v>
        <stp/>
        <stp>##V3_BDHV12</stp>
        <stp>9128274Y5 Govt</stp>
        <stp>IDX_RATIO</stp>
        <stp>6/9/2006</stp>
        <stp>6/9/2006</stp>
        <stp>[Fixed Income  Prices 2004-2009.xlsx]TIPS!R493C16</stp>
        <tr r="P493" s="1"/>
      </tp>
      <tp>
        <v>1.2200199999999999</v>
        <stp/>
        <stp>##V3_BDHV12</stp>
        <stp>9128274Y5 Govt</stp>
        <stp>IDX_RATIO</stp>
        <stp>6/6/2006</stp>
        <stp>6/6/2006</stp>
        <stp>[Fixed Income  Prices 2004-2009.xlsx]TIPS!R490C16</stp>
        <tr r="P490" s="1"/>
      </tp>
      <tp>
        <v>1.22037</v>
        <stp/>
        <stp>##V3_BDHV12</stp>
        <stp>9128274Y5 Govt</stp>
        <stp>IDX_RATIO</stp>
        <stp>6/7/2006</stp>
        <stp>6/7/2006</stp>
        <stp>[Fixed Income  Prices 2004-2009.xlsx]TIPS!R491C16</stp>
        <tr r="P491" s="1"/>
      </tp>
      <tp>
        <v>1.21967</v>
        <stp/>
        <stp>##V3_BDHV12</stp>
        <stp>9128274Y5 Govt</stp>
        <stp>IDX_RATIO</stp>
        <stp>6/5/2006</stp>
        <stp>6/5/2006</stp>
        <stp>[Fixed Income  Prices 2004-2009.xlsx]TIPS!R489C16</stp>
        <tr r="P489" s="1"/>
      </tp>
      <tp>
        <v>1.22872</v>
        <stp/>
        <stp>##V3_BDHV12</stp>
        <stp>9128275W8 Govt</stp>
        <stp>IDX_RATIO</stp>
        <stp>7/2/2007</stp>
        <stp>7/2/2007</stp>
        <stp>[Fixed Income  Prices 2004-2009.xlsx]TIPS!R769C20</stp>
        <tr r="T769" s="1"/>
      </tp>
      <tp>
        <v>1.2289699999999999</v>
        <stp/>
        <stp>##V3_BDHV12</stp>
        <stp>9128275W8 Govt</stp>
        <stp>IDX_RATIO</stp>
        <stp>7/3/2007</stp>
        <stp>7/3/2007</stp>
        <stp>[Fixed Income  Prices 2004-2009.xlsx]TIPS!R770C20</stp>
        <tr r="T770" s="1"/>
      </tp>
      <tp>
        <v>1.2292099999999999</v>
        <stp/>
        <stp>##V3_BDHV12</stp>
        <stp>9128275W8 Govt</stp>
        <stp>IDX_RATIO</stp>
        <stp>7/4/2007</stp>
        <stp>7/4/2007</stp>
        <stp>[Fixed Income  Prices 2004-2009.xlsx]TIPS!R771C20</stp>
        <tr r="T771" s="1"/>
      </tp>
      <tp>
        <v>1.2294499999999999</v>
        <stp/>
        <stp>##V3_BDHV12</stp>
        <stp>9128275W8 Govt</stp>
        <stp>IDX_RATIO</stp>
        <stp>7/5/2007</stp>
        <stp>7/5/2007</stp>
        <stp>[Fixed Income  Prices 2004-2009.xlsx]TIPS!R772C20</stp>
        <tr r="T772" s="1"/>
      </tp>
      <tp>
        <v>1.2186399999999999</v>
        <stp/>
        <stp>##V3_BDHV12</stp>
        <stp>9128274Y5 Govt</stp>
        <stp>IDX_RATIO</stp>
        <stp>6/2/2006</stp>
        <stp>6/2/2006</stp>
        <stp>[Fixed Income  Prices 2004-2009.xlsx]TIPS!R488C16</stp>
        <tr r="P488" s="1"/>
      </tp>
      <tp>
        <v>1.2182900000000001</v>
        <stp/>
        <stp>##V3_BDHV12</stp>
        <stp>9128274Y5 Govt</stp>
        <stp>IDX_RATIO</stp>
        <stp>6/1/2006</stp>
        <stp>6/1/2006</stp>
        <stp>[Fixed Income  Prices 2004-2009.xlsx]TIPS!R487C16</stp>
        <tr r="P487" s="1"/>
      </tp>
      <tp>
        <v>1.2296899999999999</v>
        <stp/>
        <stp>##V3_BDHV12</stp>
        <stp>9128275W8 Govt</stp>
        <stp>IDX_RATIO</stp>
        <stp>7/6/2007</stp>
        <stp>7/6/2007</stp>
        <stp>[Fixed Income  Prices 2004-2009.xlsx]TIPS!R773C20</stp>
        <tr r="T773" s="1"/>
      </tp>
      <tp>
        <v>1.16604</v>
        <stp/>
        <stp>##V3_BDHV12</stp>
        <stp>912810FR4 Govt</stp>
        <stp>IDX_RATIO</stp>
        <stp>10/7/2008</stp>
        <stp>10/7/2008</stp>
        <stp>[Fixed Income  Prices 2004-2009.xlsx]TIPS!R1097C108</stp>
        <tr r="DD1097" s="1"/>
      </tp>
      <tp>
        <v>1.1505799999999999</v>
        <stp/>
        <stp>##V3_BDHV12</stp>
        <stp>9128276R8 Govt</stp>
        <stp>IDX_RATIO</stp>
        <stp>6/9/2006</stp>
        <stp>6/9/2006</stp>
        <stp>[Fixed Income  Prices 2004-2009.xlsx]TIPS!R493C28</stp>
        <tr r="AB493" s="1"/>
      </tp>
      <tp>
        <v>1.1502600000000001</v>
        <stp/>
        <stp>##V3_BDHV12</stp>
        <stp>9128276R8 Govt</stp>
        <stp>IDX_RATIO</stp>
        <stp>6/8/2006</stp>
        <stp>6/8/2006</stp>
        <stp>[Fixed Income  Prices 2004-2009.xlsx]TIPS!R492C28</stp>
        <tr r="AB492" s="1"/>
      </tp>
      <tp>
        <v>1.1482999999999999</v>
        <stp/>
        <stp>##V3_BDHV12</stp>
        <stp>9128276R8 Govt</stp>
        <stp>IDX_RATIO</stp>
        <stp>6/2/2006</stp>
        <stp>6/2/2006</stp>
        <stp>[Fixed Income  Prices 2004-2009.xlsx]TIPS!R488C28</stp>
        <tr r="AB488" s="1"/>
      </tp>
      <tp>
        <v>1.14798</v>
        <stp/>
        <stp>##V3_BDHV12</stp>
        <stp>9128276R8 Govt</stp>
        <stp>IDX_RATIO</stp>
        <stp>6/1/2006</stp>
        <stp>6/1/2006</stp>
        <stp>[Fixed Income  Prices 2004-2009.xlsx]TIPS!R487C28</stp>
        <tr r="AB487" s="1"/>
      </tp>
      <tp>
        <v>1.1499299999999999</v>
        <stp/>
        <stp>##V3_BDHV12</stp>
        <stp>9128276R8 Govt</stp>
        <stp>IDX_RATIO</stp>
        <stp>6/7/2006</stp>
        <stp>6/7/2006</stp>
        <stp>[Fixed Income  Prices 2004-2009.xlsx]TIPS!R491C28</stp>
        <tr r="AB491" s="1"/>
      </tp>
      <tp>
        <v>1.14961</v>
        <stp/>
        <stp>##V3_BDHV12</stp>
        <stp>9128276R8 Govt</stp>
        <stp>IDX_RATIO</stp>
        <stp>6/6/2006</stp>
        <stp>6/6/2006</stp>
        <stp>[Fixed Income  Prices 2004-2009.xlsx]TIPS!R490C28</stp>
        <tr r="AB490" s="1"/>
      </tp>
      <tp>
        <v>1.1492800000000001</v>
        <stp/>
        <stp>##V3_BDHV12</stp>
        <stp>9128276R8 Govt</stp>
        <stp>IDX_RATIO</stp>
        <stp>6/5/2006</stp>
        <stp>6/5/2006</stp>
        <stp>[Fixed Income  Prices 2004-2009.xlsx]TIPS!R489C28</stp>
        <tr r="AB489" s="1"/>
      </tp>
      <tp>
        <v>1.12778</v>
        <stp/>
        <stp>##V3_BDHV12</stp>
        <stp>9128277J5 Govt</stp>
        <stp>IDX_RATIO</stp>
        <stp>6/9/2006</stp>
        <stp>6/9/2006</stp>
        <stp>[Fixed Income  Prices 2004-2009.xlsx]TIPS!R493C36</stp>
        <tr r="AJ493" s="1"/>
      </tp>
      <tp>
        <v>1.1274599999999999</v>
        <stp/>
        <stp>##V3_BDHV12</stp>
        <stp>9128277J5 Govt</stp>
        <stp>IDX_RATIO</stp>
        <stp>6/8/2006</stp>
        <stp>6/8/2006</stp>
        <stp>[Fixed Income  Prices 2004-2009.xlsx]TIPS!R492C36</stp>
        <tr r="AJ492" s="1"/>
      </tp>
      <tp>
        <v>1.1265000000000001</v>
        <stp/>
        <stp>##V3_BDHV12</stp>
        <stp>9128277J5 Govt</stp>
        <stp>IDX_RATIO</stp>
        <stp>6/5/2006</stp>
        <stp>6/5/2006</stp>
        <stp>[Fixed Income  Prices 2004-2009.xlsx]TIPS!R489C36</stp>
        <tr r="AJ489" s="1"/>
      </tp>
      <tp>
        <v>1.12714</v>
        <stp/>
        <stp>##V3_BDHV12</stp>
        <stp>9128277J5 Govt</stp>
        <stp>IDX_RATIO</stp>
        <stp>6/7/2006</stp>
        <stp>6/7/2006</stp>
        <stp>[Fixed Income  Prices 2004-2009.xlsx]TIPS!R491C36</stp>
        <tr r="AJ491" s="1"/>
      </tp>
      <tp>
        <v>1.1268199999999999</v>
        <stp/>
        <stp>##V3_BDHV12</stp>
        <stp>9128277J5 Govt</stp>
        <stp>IDX_RATIO</stp>
        <stp>6/6/2006</stp>
        <stp>6/6/2006</stp>
        <stp>[Fixed Income  Prices 2004-2009.xlsx]TIPS!R490C36</stp>
        <tr r="AJ490" s="1"/>
      </tp>
      <tp>
        <v>1.1252200000000001</v>
        <stp/>
        <stp>##V3_BDHV12</stp>
        <stp>9128277J5 Govt</stp>
        <stp>IDX_RATIO</stp>
        <stp>6/1/2006</stp>
        <stp>6/1/2006</stp>
        <stp>[Fixed Income  Prices 2004-2009.xlsx]TIPS!R487C36</stp>
        <tr r="AJ487" s="1"/>
      </tp>
      <tp>
        <v>1.12554</v>
        <stp/>
        <stp>##V3_BDHV12</stp>
        <stp>9128277J5 Govt</stp>
        <stp>IDX_RATIO</stp>
        <stp>6/2/2006</stp>
        <stp>6/2/2006</stp>
        <stp>[Fixed Income  Prices 2004-2009.xlsx]TIPS!R488C36</stp>
        <tr r="AJ488" s="1"/>
      </tp>
      <tp>
        <v>1.1661900000000001</v>
        <stp/>
        <stp>##V3_BDHV12</stp>
        <stp>912810FR4 Govt</stp>
        <stp>IDX_RATIO</stp>
        <stp>10/6/2008</stp>
        <stp>10/6/2008</stp>
        <stp>[Fixed Income  Prices 2004-2009.xlsx]TIPS!R1096C108</stp>
        <tr r="DD1096" s="1"/>
      </tp>
      <tp>
        <v>1.1892400000000001</v>
        <stp/>
        <stp>##V3_BDHV12</stp>
        <stp>9128275W8 Govt</stp>
        <stp>IDX_RATIO</stp>
        <stp>6/6/2006</stp>
        <stp>6/6/2006</stp>
        <stp>[Fixed Income  Prices 2004-2009.xlsx]TIPS!R490C20</stp>
        <tr r="T490" s="1"/>
      </tp>
      <tp>
        <v>1.18957</v>
        <stp/>
        <stp>##V3_BDHV12</stp>
        <stp>9128275W8 Govt</stp>
        <stp>IDX_RATIO</stp>
        <stp>6/7/2006</stp>
        <stp>6/7/2006</stp>
        <stp>[Fixed Income  Prices 2004-2009.xlsx]TIPS!R491C20</stp>
        <tr r="T491" s="1"/>
      </tp>
      <tp>
        <v>1.1889000000000001</v>
        <stp/>
        <stp>##V3_BDHV12</stp>
        <stp>9128275W8 Govt</stp>
        <stp>IDX_RATIO</stp>
        <stp>6/5/2006</stp>
        <stp>6/5/2006</stp>
        <stp>[Fixed Income  Prices 2004-2009.xlsx]TIPS!R489C20</stp>
        <tr r="T489" s="1"/>
      </tp>
      <tp>
        <v>1.26078</v>
        <stp/>
        <stp>##V3_BDHV12</stp>
        <stp>9128274Y5 Govt</stp>
        <stp>IDX_RATIO</stp>
        <stp>7/3/2007</stp>
        <stp>7/3/2007</stp>
        <stp>[Fixed Income  Prices 2004-2009.xlsx]TIPS!R770C16</stp>
        <tr r="P770" s="1"/>
      </tp>
      <tp>
        <v>1.2605299999999999</v>
        <stp/>
        <stp>##V3_BDHV12</stp>
        <stp>9128274Y5 Govt</stp>
        <stp>IDX_RATIO</stp>
        <stp>7/2/2007</stp>
        <stp>7/2/2007</stp>
        <stp>[Fixed Income  Prices 2004-2009.xlsx]TIPS!R769C16</stp>
        <tr r="P769" s="1"/>
      </tp>
      <tp>
        <v>1.2610299999999999</v>
        <stp/>
        <stp>##V3_BDHV12</stp>
        <stp>9128274Y5 Govt</stp>
        <stp>IDX_RATIO</stp>
        <stp>7/4/2007</stp>
        <stp>7/4/2007</stp>
        <stp>[Fixed Income  Prices 2004-2009.xlsx]TIPS!R771C16</stp>
        <tr r="P771" s="1"/>
      </tp>
      <tp>
        <v>1.1878899999999999</v>
        <stp/>
        <stp>##V3_BDHV12</stp>
        <stp>9128275W8 Govt</stp>
        <stp>IDX_RATIO</stp>
        <stp>6/2/2006</stp>
        <stp>6/2/2006</stp>
        <stp>[Fixed Income  Prices 2004-2009.xlsx]TIPS!R488C20</stp>
        <tr r="T488" s="1"/>
      </tp>
      <tp>
        <v>1.2612700000000001</v>
        <stp/>
        <stp>##V3_BDHV12</stp>
        <stp>9128274Y5 Govt</stp>
        <stp>IDX_RATIO</stp>
        <stp>7/5/2007</stp>
        <stp>7/5/2007</stp>
        <stp>[Fixed Income  Prices 2004-2009.xlsx]TIPS!R772C16</stp>
        <tr r="P772" s="1"/>
      </tp>
      <tp>
        <v>1.26152</v>
        <stp/>
        <stp>##V3_BDHV12</stp>
        <stp>9128274Y5 Govt</stp>
        <stp>IDX_RATIO</stp>
        <stp>7/6/2007</stp>
        <stp>7/6/2007</stp>
        <stp>[Fixed Income  Prices 2004-2009.xlsx]TIPS!R773C16</stp>
        <tr r="P773" s="1"/>
      </tp>
      <tp>
        <v>1.1875499999999999</v>
        <stp/>
        <stp>##V3_BDHV12</stp>
        <stp>9128275W8 Govt</stp>
        <stp>IDX_RATIO</stp>
        <stp>6/1/2006</stp>
        <stp>6/1/2006</stp>
        <stp>[Fixed Income  Prices 2004-2009.xlsx]TIPS!R487C20</stp>
        <tr r="T487" s="1"/>
      </tp>
      <tp>
        <v>1.1896100000000001</v>
        <stp/>
        <stp>##V3_BDHV12</stp>
        <stp>9128273T7 Govt</stp>
        <stp>IDX_RATIO</stp>
        <stp>5/9/2005</stp>
        <stp>5/9/2005</stp>
        <stp>[Fixed Income  Prices 2004-2009.xlsx]TIPS!R211C12</stp>
        <tr r="L211" s="1"/>
      </tp>
      <tp>
        <v>1.1887099999999999</v>
        <stp/>
        <stp>##V3_BDHV12</stp>
        <stp>9128273T7 Govt</stp>
        <stp>IDX_RATIO</stp>
        <stp>5/6/2005</stp>
        <stp>5/6/2005</stp>
        <stp>[Fixed Income  Prices 2004-2009.xlsx]TIPS!R210C12</stp>
        <tr r="L210" s="1"/>
      </tp>
      <tp>
        <v>1.26227</v>
        <stp/>
        <stp>##V3_BDHV12</stp>
        <stp>9128274Y5 Govt</stp>
        <stp>IDX_RATIO</stp>
        <stp>7/9/2007</stp>
        <stp>7/9/2007</stp>
        <stp>[Fixed Income  Prices 2004-2009.xlsx]TIPS!R774C16</stp>
        <tr r="P774" s="1"/>
      </tp>
      <tp>
        <v>1.18811</v>
        <stp/>
        <stp>##V3_BDHV12</stp>
        <stp>9128273T7 Govt</stp>
        <stp>IDX_RATIO</stp>
        <stp>5/4/2005</stp>
        <stp>5/4/2005</stp>
        <stp>[Fixed Income  Prices 2004-2009.xlsx]TIPS!R208C12</stp>
        <tr r="L208" s="1"/>
      </tp>
      <tp>
        <v>1.18841</v>
        <stp/>
        <stp>##V3_BDHV12</stp>
        <stp>9128273T7 Govt</stp>
        <stp>IDX_RATIO</stp>
        <stp>5/5/2005</stp>
        <stp>5/5/2005</stp>
        <stp>[Fixed Income  Prices 2004-2009.xlsx]TIPS!R209C12</stp>
        <tr r="L209" s="1"/>
      </tp>
      <tp>
        <v>1.1875100000000001</v>
        <stp/>
        <stp>##V3_BDHV12</stp>
        <stp>9128273T7 Govt</stp>
        <stp>IDX_RATIO</stp>
        <stp>5/2/2005</stp>
        <stp>5/2/2005</stp>
        <stp>[Fixed Income  Prices 2004-2009.xlsx]TIPS!R206C12</stp>
        <tr r="L206" s="1"/>
      </tp>
      <tp>
        <v>1.18781</v>
        <stp/>
        <stp>##V3_BDHV12</stp>
        <stp>9128273T7 Govt</stp>
        <stp>IDX_RATIO</stp>
        <stp>5/3/2005</stp>
        <stp>5/3/2005</stp>
        <stp>[Fixed Income  Prices 2004-2009.xlsx]TIPS!R207C12</stp>
        <tr r="L207" s="1"/>
      </tp>
      <tp>
        <v>1.18991</v>
        <stp/>
        <stp>##V3_BDHV12</stp>
        <stp>9128275W8 Govt</stp>
        <stp>IDX_RATIO</stp>
        <stp>6/8/2006</stp>
        <stp>6/8/2006</stp>
        <stp>[Fixed Income  Prices 2004-2009.xlsx]TIPS!R492C20</stp>
        <tr r="T492" s="1"/>
      </tp>
      <tp>
        <v>1.19025</v>
        <stp/>
        <stp>##V3_BDHV12</stp>
        <stp>9128275W8 Govt</stp>
        <stp>IDX_RATIO</stp>
        <stp>6/9/2006</stp>
        <stp>6/9/2006</stp>
        <stp>[Fixed Income  Prices 2004-2009.xlsx]TIPS!R493C20</stp>
        <tr r="T493" s="1"/>
      </tp>
      <tp>
        <v>1.18848</v>
        <stp/>
        <stp>##V3_BDHV12</stp>
        <stp>9128276R8 Govt</stp>
        <stp>IDX_RATIO</stp>
        <stp>7/5/2007</stp>
        <stp>7/5/2007</stp>
        <stp>[Fixed Income  Prices 2004-2009.xlsx]TIPS!R772C28</stp>
        <tr r="AB772" s="1"/>
      </tp>
      <tp>
        <v>1.18824</v>
        <stp/>
        <stp>##V3_BDHV12</stp>
        <stp>9128276R8 Govt</stp>
        <stp>IDX_RATIO</stp>
        <stp>7/4/2007</stp>
        <stp>7/4/2007</stp>
        <stp>[Fixed Income  Prices 2004-2009.xlsx]TIPS!R771C28</stp>
        <tr r="AB771" s="1"/>
      </tp>
      <tp>
        <v>1.1887099999999999</v>
        <stp/>
        <stp>##V3_BDHV12</stp>
        <stp>9128276R8 Govt</stp>
        <stp>IDX_RATIO</stp>
        <stp>7/6/2007</stp>
        <stp>7/6/2007</stp>
        <stp>[Fixed Income  Prices 2004-2009.xlsx]TIPS!R773C28</stp>
        <tr r="AB773" s="1"/>
      </tp>
      <tp>
        <v>1.1877800000000001</v>
        <stp/>
        <stp>##V3_BDHV12</stp>
        <stp>9128276R8 Govt</stp>
        <stp>IDX_RATIO</stp>
        <stp>7/2/2007</stp>
        <stp>7/2/2007</stp>
        <stp>[Fixed Income  Prices 2004-2009.xlsx]TIPS!R769C28</stp>
        <tr r="AB769" s="1"/>
      </tp>
      <tp>
        <v>1.18801</v>
        <stp/>
        <stp>##V3_BDHV12</stp>
        <stp>9128276R8 Govt</stp>
        <stp>IDX_RATIO</stp>
        <stp>7/3/2007</stp>
        <stp>7/3/2007</stp>
        <stp>[Fixed Income  Prices 2004-2009.xlsx]TIPS!R770C28</stp>
        <tr r="AB770" s="1"/>
      </tp>
      <tp>
        <v>1.1894199999999999</v>
        <stp/>
        <stp>##V3_BDHV12</stp>
        <stp>9128276R8 Govt</stp>
        <stp>IDX_RATIO</stp>
        <stp>7/9/2007</stp>
        <stp>7/9/2007</stp>
        <stp>[Fixed Income  Prices 2004-2009.xlsx]TIPS!R774C28</stp>
        <tr r="AB774" s="1"/>
      </tp>
      <tp>
        <v>1.1644600000000001</v>
        <stp/>
        <stp>##V3_BDHV12</stp>
        <stp>9128277J5 Govt</stp>
        <stp>IDX_RATIO</stp>
        <stp>7/3/2007</stp>
        <stp>7/3/2007</stp>
        <stp>[Fixed Income  Prices 2004-2009.xlsx]TIPS!R770C36</stp>
        <tr r="AJ770" s="1"/>
      </tp>
      <tp>
        <v>1.1642299999999999</v>
        <stp/>
        <stp>##V3_BDHV12</stp>
        <stp>9128277J5 Govt</stp>
        <stp>IDX_RATIO</stp>
        <stp>7/2/2007</stp>
        <stp>7/2/2007</stp>
        <stp>[Fixed Income  Prices 2004-2009.xlsx]TIPS!R769C36</stp>
        <tr r="AJ769" s="1"/>
      </tp>
      <tp>
        <v>1.1651499999999999</v>
        <stp/>
        <stp>##V3_BDHV12</stp>
        <stp>9128277J5 Govt</stp>
        <stp>IDX_RATIO</stp>
        <stp>7/6/2007</stp>
        <stp>7/6/2007</stp>
        <stp>[Fixed Income  Prices 2004-2009.xlsx]TIPS!R773C36</stp>
        <tr r="AJ773" s="1"/>
      </tp>
      <tp>
        <v>1.16492</v>
        <stp/>
        <stp>##V3_BDHV12</stp>
        <stp>9128277J5 Govt</stp>
        <stp>IDX_RATIO</stp>
        <stp>7/5/2007</stp>
        <stp>7/5/2007</stp>
        <stp>[Fixed Income  Prices 2004-2009.xlsx]TIPS!R772C36</stp>
        <tr r="AJ772" s="1"/>
      </tp>
      <tp>
        <v>1.16469</v>
        <stp/>
        <stp>##V3_BDHV12</stp>
        <stp>9128277J5 Govt</stp>
        <stp>IDX_RATIO</stp>
        <stp>7/4/2007</stp>
        <stp>7/4/2007</stp>
        <stp>[Fixed Income  Prices 2004-2009.xlsx]TIPS!R771C36</stp>
        <tr r="AJ771" s="1"/>
      </tp>
      <tp>
        <v>1.16584</v>
        <stp/>
        <stp>##V3_BDHV12</stp>
        <stp>9128277J5 Govt</stp>
        <stp>IDX_RATIO</stp>
        <stp>7/9/2007</stp>
        <stp>7/9/2007</stp>
        <stp>[Fixed Income  Prices 2004-2009.xlsx]TIPS!R774C36</stp>
        <tr r="AJ774" s="1"/>
      </tp>
      <tp>
        <v>1.0188900000000001</v>
        <stp/>
        <stp>##V3_BDHV12</stp>
        <stp>912828ET3 Govt</stp>
        <stp>IDX_RATIO</stp>
        <stp>12/20/2006</stp>
        <stp>12/20/2006</stp>
        <stp>[Fixed Income  Prices 2004-2009.xlsx]TIPS!R249C76</stp>
        <tr r="BX249" s="1"/>
      </tp>
      <tp>
        <v>1.07959</v>
        <stp/>
        <stp>##V3_BDHV12</stp>
        <stp>912828CP3 Govt</stp>
        <stp>IDX_RATIO</stp>
        <stp>11/13/2006</stp>
        <stp>11/13/2006</stp>
        <stp>[Fixed Income  Prices 2004-2009.xlsx]TIPS!R604C64</stp>
        <tr r="BL604" s="1"/>
      </tp>
      <tp>
        <v>1.0502</v>
        <stp/>
        <stp>##V3_BDHV12</stp>
        <stp>912828CZ1 Govt</stp>
        <stp>IDX_RATIO</stp>
        <stp>12/13/2005</stp>
        <stp>12/13/2005</stp>
        <stp>[Fixed Income  Prices 2004-2009.xlsx]TIPS!R297C24</stp>
        <tr r="X297" s="1"/>
      </tp>
      <tp>
        <v>1.0778300000000001</v>
        <stp/>
        <stp>##V3_BDHV12</stp>
        <stp>912828CP3 Govt</stp>
        <stp>IDX_RATIO</stp>
        <stp>11/23/2006</stp>
        <stp>11/23/2006</stp>
        <stp>[Fixed Income  Prices 2004-2009.xlsx]TIPS!R612C64</stp>
        <tr r="BL612" s="1"/>
      </tp>
      <tp>
        <v>1.1021099999999999</v>
        <stp/>
        <stp>##V3_BDHV12</stp>
        <stp>912828BW9 Govt</stp>
        <stp>IDX_RATIO</stp>
        <stp>10/12/2006</stp>
        <stp>10/12/2006</stp>
        <stp>[Fixed Income  Prices 2004-2009.xlsx]TIPS!R582C56</stp>
        <tr r="BD582" s="1"/>
      </tp>
      <tp>
        <v>1.03234</v>
        <stp/>
        <stp>##V3_BDHV12</stp>
        <stp>912828DH0 Govt</stp>
        <stp>IDX_RATIO</stp>
        <stp>11/10/2005</stp>
        <stp>11/10/2005</stp>
        <stp>[Fixed Income  Prices 2004-2009.xlsx]TIPS!R218C68</stp>
        <tr r="BP218" s="1"/>
      </tp>
      <tp>
        <v>1.0407200000000001</v>
        <stp/>
        <stp>##V3_BDHV12</stp>
        <stp>912828DH0 Govt</stp>
        <stp>IDX_RATIO</stp>
        <stp>11/30/2005</stp>
        <stp>11/30/2005</stp>
        <stp>[Fixed Income  Prices 2004-2009.xlsx]TIPS!R232C68</stp>
        <tr r="BP232" s="1"/>
      </tp>
      <tp>
        <v>1.05185</v>
        <stp/>
        <stp>##V3_BDHV12</stp>
        <stp>912828FB1 Govt</stp>
        <stp>IDX_RATIO</stp>
        <stp>12/21/2007</stp>
        <stp>12/21/2007</stp>
        <stp>[Fixed Income  Prices 2004-2009.xlsx]TIPS!R438C32</stp>
        <tr r="AF438" s="1"/>
      </tp>
      <tp>
        <v>1.1299600000000001</v>
        <stp/>
        <stp>##V3_BDHV12</stp>
        <stp>912828AF7 Govt</stp>
        <stp>IDX_RATIO</stp>
        <stp>11/23/2006</stp>
        <stp>11/23/2006</stp>
        <stp>[Fixed Income  Prices 2004-2009.xlsx]TIPS!R612C44</stp>
        <tr r="AR612" s="1"/>
      </tp>
      <tp>
        <v>1.0511200000000001</v>
        <stp/>
        <stp>##V3_BDHV12</stp>
        <stp>912828FB1 Govt</stp>
        <stp>IDX_RATIO</stp>
        <stp>12/11/2007</stp>
        <stp>12/11/2007</stp>
        <stp>[Fixed Income  Prices 2004-2009.xlsx]TIPS!R430C32</stp>
        <tr r="AF430" s="1"/>
      </tp>
      <tp>
        <v>1.13181</v>
        <stp/>
        <stp>##V3_BDHV12</stp>
        <stp>912828AF7 Govt</stp>
        <stp>IDX_RATIO</stp>
        <stp>11/13/2006</stp>
        <stp>11/13/2006</stp>
        <stp>[Fixed Income  Prices 2004-2009.xlsx]TIPS!R604C44</stp>
        <tr r="AR604" s="1"/>
      </tp>
      <tp>
        <v>1.02285</v>
        <stp/>
        <stp>##V3_BDHV12</stp>
        <stp>912828EA4 Govt</stp>
        <stp>IDX_RATIO</stp>
        <stp>12/13/2005</stp>
        <stp>12/13/2005</stp>
        <stp>[Fixed Income  Prices 2004-2009.xlsx]TIPS!R112C72</stp>
        <tr r="BT112" s="1"/>
      </tp>
      <tp>
        <v>1.02352</v>
        <stp/>
        <stp>##V3_BDHV12</stp>
        <stp>912828EA4 Govt</stp>
        <stp>IDX_RATIO</stp>
        <stp>12/23/2005</stp>
        <stp>12/23/2005</stp>
        <stp>[Fixed Income  Prices 2004-2009.xlsx]TIPS!R120C72</stp>
        <tr r="BT120" s="1"/>
      </tp>
      <tp>
        <v>1.05257</v>
        <stp/>
        <stp>##V3_BDHV12</stp>
        <stp>912828FB1 Govt</stp>
        <stp>IDX_RATIO</stp>
        <stp>12/31/2007</stp>
        <stp>12/31/2007</stp>
        <stp>[Fixed Income  Prices 2004-2009.xlsx]TIPS!R444C32</stp>
        <tr r="AF444" s="1"/>
      </tp>
      <tp>
        <v>1.0266</v>
        <stp/>
        <stp>##V3_BDHV12</stp>
        <stp>912828GN4 Govt</stp>
        <stp>IDX_RATIO</stp>
        <stp>11/22/2007</stp>
        <stp>11/22/2007</stp>
        <stp>[Fixed Income  Prices 2004-2009.xlsx]TIPS!R157C40</stp>
        <tr r="AN157" s="1"/>
      </tp>
      <tp>
        <v>1.02565</v>
        <stp/>
        <stp>##V3_BDHV12</stp>
        <stp>912828GN4 Govt</stp>
        <stp>IDX_RATIO</stp>
        <stp>11/12/2007</stp>
        <stp>11/12/2007</stp>
        <stp>[Fixed Income  Prices 2004-2009.xlsx]TIPS!R149C40</stp>
        <tr r="AN149" s="1"/>
      </tp>
      <tp>
        <v>1.10877</v>
        <stp/>
        <stp>##V3_BDHV12</stp>
        <stp>912828BD1 Govt</stp>
        <stp>IDX_RATIO</stp>
        <stp>10/12/2006</stp>
        <stp>10/12/2006</stp>
        <stp>[Fixed Income  Prices 2004-2009.xlsx]TIPS!R582C52</stp>
        <tr r="AZ582" s="1"/>
      </tp>
      <tp>
        <v>1.0944499999999999</v>
        <stp/>
        <stp>##V3_BDHV12</stp>
        <stp>912828BW9 Govt</stp>
        <stp>IDX_RATIO</stp>
        <stp>12/20/2006</stp>
        <stp>12/20/2006</stp>
        <stp>[Fixed Income  Prices 2004-2009.xlsx]TIPS!R631C56</stp>
        <tr r="BD631" s="1"/>
      </tp>
      <tp>
        <v>1.05088</v>
        <stp/>
        <stp>##V3_BDHV12</stp>
        <stp>912828CZ1 Govt</stp>
        <stp>IDX_RATIO</stp>
        <stp>12/23/2005</stp>
        <stp>12/23/2005</stp>
        <stp>[Fixed Income  Prices 2004-2009.xlsx]TIPS!R305C24</stp>
        <tr r="X305" s="1"/>
      </tp>
      <tp>
        <v>1.0284</v>
        <stp/>
        <stp>##V3_BDHV12</stp>
        <stp>912828DH0 Govt</stp>
        <stp>IDX_RATIO</stp>
        <stp>10/31/2005</stp>
        <stp>10/31/2005</stp>
        <stp>[Fixed Income  Prices 2004-2009.xlsx]TIPS!R210C68</stp>
        <tr r="BP210" s="1"/>
      </tp>
      <tp>
        <v>1.02671</v>
        <stp/>
        <stp>##V3_BDHV12</stp>
        <stp>912828DH0 Govt</stp>
        <stp>IDX_RATIO</stp>
        <stp>10/21/2005</stp>
        <stp>10/21/2005</stp>
        <stp>[Fixed Income  Prices 2004-2009.xlsx]TIPS!R204C68</stp>
        <tr r="BP204" s="1"/>
      </tp>
      <tp>
        <v>1.0396700000000001</v>
        <stp/>
        <stp>##V3_BDHV12</stp>
        <stp>912828EA4 Govt</stp>
        <stp>IDX_RATIO</stp>
        <stp>12/20/2006</stp>
        <stp>12/20/2006</stp>
        <stp>[Fixed Income  Prices 2004-2009.xlsx]TIPS!R377C72</stp>
        <tr r="BT377" s="1"/>
      </tp>
      <tp>
        <v>1.1010599999999999</v>
        <stp/>
        <stp>##V3_BDHV12</stp>
        <stp>912828BD1 Govt</stp>
        <stp>IDX_RATIO</stp>
        <stp>12/20/2006</stp>
        <stp>12/20/2006</stp>
        <stp>[Fixed Income  Prices 2004-2009.xlsx]TIPS!R631C52</stp>
        <tr r="AZ631" s="1"/>
      </tp>
      <tp>
        <v>1.0251600000000001</v>
        <stp/>
        <stp>##V3_BDHV12</stp>
        <stp>912828GN4 Govt</stp>
        <stp>IDX_RATIO</stp>
        <stp>10/23/2007</stp>
        <stp>10/23/2007</stp>
        <stp>[Fixed Income  Prices 2004-2009.xlsx]TIPS!R135C40</stp>
        <tr r="AN135" s="1"/>
      </tp>
      <tp>
        <v>1.10134</v>
        <stp/>
        <stp>##V3_BDHV12</stp>
        <stp>912828BW9 Govt</stp>
        <stp>IDX_RATIO</stp>
        <stp>11/13/2006</stp>
        <stp>11/13/2006</stp>
        <stp>[Fixed Income  Prices 2004-2009.xlsx]TIPS!R604C56</stp>
        <tr r="BD604" s="1"/>
      </tp>
      <tp>
        <v>1.09954</v>
        <stp/>
        <stp>##V3_BDHV12</stp>
        <stp>912828BW9 Govt</stp>
        <stp>IDX_RATIO</stp>
        <stp>11/23/2006</stp>
        <stp>11/23/2006</stp>
        <stp>[Fixed Income  Prices 2004-2009.xlsx]TIPS!R612C56</stp>
        <tr r="BD612" s="1"/>
      </tp>
      <tp>
        <v>1.0260199999999999</v>
        <stp/>
        <stp>##V3_BDHV12</stp>
        <stp>912828ET3 Govt</stp>
        <stp>IDX_RATIO</stp>
        <stp>10/12/2006</stp>
        <stp>10/12/2006</stp>
        <stp>[Fixed Income  Prices 2004-2009.xlsx]TIPS!R200C76</stp>
        <tr r="BX200" s="1"/>
      </tp>
      <tp>
        <v>1.03484</v>
        <stp/>
        <stp>##V3_BDHV12</stp>
        <stp>912828CZ1 Govt</stp>
        <stp>IDX_RATIO</stp>
        <stp>10/21/2005</stp>
        <stp>10/21/2005</stp>
        <stp>[Fixed Income  Prices 2004-2009.xlsx]TIPS!R260C24</stp>
        <tr r="X260" s="1"/>
      </tp>
      <tp>
        <v>1.0331399999999999</v>
        <stp/>
        <stp>##V3_BDHV12</stp>
        <stp>912828CZ1 Govt</stp>
        <stp>IDX_RATIO</stp>
        <stp>10/11/2005</stp>
        <stp>10/11/2005</stp>
        <stp>[Fixed Income  Prices 2004-2009.xlsx]TIPS!R252C24</stp>
        <tr r="X252" s="1"/>
      </tp>
      <tp>
        <v>1.03654</v>
        <stp/>
        <stp>##V3_BDHV12</stp>
        <stp>912828CZ1 Govt</stp>
        <stp>IDX_RATIO</stp>
        <stp>10/31/2005</stp>
        <stp>10/31/2005</stp>
        <stp>[Fixed Income  Prices 2004-2009.xlsx]TIPS!R266C24</stp>
        <tr r="X266" s="1"/>
      </tp>
      <tp>
        <v>1.0803499999999999</v>
        <stp/>
        <stp>##V3_BDHV12</stp>
        <stp>912828CP3 Govt</stp>
        <stp>IDX_RATIO</stp>
        <stp>10/12/2006</stp>
        <stp>10/12/2006</stp>
        <stp>[Fixed Income  Prices 2004-2009.xlsx]TIPS!R582C64</stp>
        <tr r="BL582" s="1"/>
      </tp>
      <tp>
        <v>1.04451</v>
        <stp/>
        <stp>##V3_BDHV12</stp>
        <stp>912828EA4 Govt</stp>
        <stp>IDX_RATIO</stp>
        <stp>11/23/2006</stp>
        <stp>11/23/2006</stp>
        <stp>[Fixed Income  Prices 2004-2009.xlsx]TIPS!R358C72</stp>
        <tr r="BT358" s="1"/>
      </tp>
      <tp>
        <v>1.1061799999999999</v>
        <stp/>
        <stp>##V3_BDHV12</stp>
        <stp>912828BD1 Govt</stp>
        <stp>IDX_RATIO</stp>
        <stp>11/23/2006</stp>
        <stp>11/23/2006</stp>
        <stp>[Fixed Income  Prices 2004-2009.xlsx]TIPS!R612C52</stp>
        <tr r="AZ612" s="1"/>
      </tp>
      <tp>
        <v>1.0462199999999999</v>
        <stp/>
        <stp>##V3_BDHV12</stp>
        <stp>912828EA4 Govt</stp>
        <stp>IDX_RATIO</stp>
        <stp>11/13/2006</stp>
        <stp>11/13/2006</stp>
        <stp>[Fixed Income  Prices 2004-2009.xlsx]TIPS!R350C72</stp>
        <tr r="BT350" s="1"/>
      </tp>
      <tp>
        <v>1.1080000000000001</v>
        <stp/>
        <stp>##V3_BDHV12</stp>
        <stp>912828BD1 Govt</stp>
        <stp>IDX_RATIO</stp>
        <stp>11/13/2006</stp>
        <stp>11/13/2006</stp>
        <stp>[Fixed Income  Prices 2004-2009.xlsx]TIPS!R604C52</stp>
        <tr r="AZ604" s="1"/>
      </tp>
      <tp>
        <v>1.02502</v>
        <stp/>
        <stp>##V3_BDHV12</stp>
        <stp>912828DH0 Govt</stp>
        <stp>IDX_RATIO</stp>
        <stp>10/11/2005</stp>
        <stp>10/11/2005</stp>
        <stp>[Fixed Income  Prices 2004-2009.xlsx]TIPS!R196C68</stp>
        <tr r="BP196" s="1"/>
      </tp>
      <tp>
        <v>1.1326000000000001</v>
        <stp/>
        <stp>##V3_BDHV12</stp>
        <stp>912828AF7 Govt</stp>
        <stp>IDX_RATIO</stp>
        <stp>10/12/2006</stp>
        <stp>10/12/2006</stp>
        <stp>[Fixed Income  Prices 2004-2009.xlsx]TIPS!R582C44</stp>
        <tr r="AR582" s="1"/>
      </tp>
      <tp>
        <v>1.0253099999999999</v>
        <stp/>
        <stp>##V3_BDHV12</stp>
        <stp>912828ET3 Govt</stp>
        <stp>IDX_RATIO</stp>
        <stp>11/13/2006</stp>
        <stp>11/13/2006</stp>
        <stp>[Fixed Income  Prices 2004-2009.xlsx]TIPS!R222C76</stp>
        <tr r="BX222" s="1"/>
      </tp>
      <tp>
        <v>1.02363</v>
        <stp/>
        <stp>##V3_BDHV12</stp>
        <stp>912828ET3 Govt</stp>
        <stp>IDX_RATIO</stp>
        <stp>11/23/2006</stp>
        <stp>11/23/2006</stp>
        <stp>[Fixed Income  Prices 2004-2009.xlsx]TIPS!R230C76</stp>
        <tr r="BX230" s="1"/>
      </tp>
      <tp>
        <v>1.0489599999999999</v>
        <stp/>
        <stp>##V3_BDHV12</stp>
        <stp>912828CZ1 Govt</stp>
        <stp>IDX_RATIO</stp>
        <stp>11/30/2005</stp>
        <stp>11/30/2005</stp>
        <stp>[Fixed Income  Prices 2004-2009.xlsx]TIPS!R288C24</stp>
        <tr r="X288" s="1"/>
      </tp>
      <tp>
        <v>1.07283</v>
        <stp/>
        <stp>##V3_BDHV12</stp>
        <stp>912828CP3 Govt</stp>
        <stp>IDX_RATIO</stp>
        <stp>12/20/2006</stp>
        <stp>12/20/2006</stp>
        <stp>[Fixed Income  Prices 2004-2009.xlsx]TIPS!R631C64</stp>
        <tr r="BL631" s="1"/>
      </tp>
      <tp>
        <v>1.04051</v>
        <stp/>
        <stp>##V3_BDHV12</stp>
        <stp>912828CZ1 Govt</stp>
        <stp>IDX_RATIO</stp>
        <stp>11/10/2005</stp>
        <stp>11/10/2005</stp>
        <stp>[Fixed Income  Prices 2004-2009.xlsx]TIPS!R274C24</stp>
        <tr r="X274" s="1"/>
      </tp>
      <tp>
        <v>1.04695</v>
        <stp/>
        <stp>##V3_BDHV12</stp>
        <stp>912828EA4 Govt</stp>
        <stp>IDX_RATIO</stp>
        <stp>10/12/2006</stp>
        <stp>10/12/2006</stp>
        <stp>[Fixed Income  Prices 2004-2009.xlsx]TIPS!R328C72</stp>
        <tr r="BT328" s="1"/>
      </tp>
      <tp>
        <v>1.0216499999999999</v>
        <stp/>
        <stp>##V3_BDHV12</stp>
        <stp>912828EA4 Govt</stp>
        <stp>IDX_RATIO</stp>
        <stp>11/30/2005</stp>
        <stp>11/30/2005</stp>
        <stp>[Fixed Income  Prices 2004-2009.xlsx]TIPS!R103C72</stp>
        <tr r="BT103" s="1"/>
      </tp>
      <tp>
        <v>1.04857</v>
        <stp/>
        <stp>##V3_BDHV12</stp>
        <stp>912828FB1 Govt</stp>
        <stp>IDX_RATIO</stp>
        <stp>11/12/2007</stp>
        <stp>11/12/2007</stp>
        <stp>[Fixed Income  Prices 2004-2009.xlsx]TIPS!R409C32</stp>
        <tr r="AF409" s="1"/>
      </tp>
      <tp>
        <v>1.12473</v>
        <stp/>
        <stp>##V3_BDHV12</stp>
        <stp>912828AF7 Govt</stp>
        <stp>IDX_RATIO</stp>
        <stp>12/20/2006</stp>
        <stp>12/20/2006</stp>
        <stp>[Fixed Income  Prices 2004-2009.xlsx]TIPS!R631C44</stp>
        <tr r="AR631" s="1"/>
      </tp>
      <tp>
        <v>1.0495300000000001</v>
        <stp/>
        <stp>##V3_BDHV12</stp>
        <stp>912828FB1 Govt</stp>
        <stp>IDX_RATIO</stp>
        <stp>11/22/2007</stp>
        <stp>11/22/2007</stp>
        <stp>[Fixed Income  Prices 2004-2009.xlsx]TIPS!R417C32</stp>
        <tr r="AF417" s="1"/>
      </tp>
      <tp>
        <v>1.0295700000000001</v>
        <stp/>
        <stp>##V3_BDHV12</stp>
        <stp>912828GN4 Govt</stp>
        <stp>IDX_RATIO</stp>
        <stp>12/31/2007</stp>
        <stp>12/31/2007</stp>
        <stp>[Fixed Income  Prices 2004-2009.xlsx]TIPS!R184C40</stp>
        <tr r="AN184" s="1"/>
      </tp>
      <tp>
        <v>1.0419499999999999</v>
        <stp/>
        <stp>##V3_BDHV12</stp>
        <stp>912828DH0 Govt</stp>
        <stp>IDX_RATIO</stp>
        <stp>12/13/2005</stp>
        <stp>12/13/2005</stp>
        <stp>[Fixed Income  Prices 2004-2009.xlsx]TIPS!R241C68</stp>
        <tr r="BP241" s="1"/>
      </tp>
      <tp>
        <v>1.0426200000000001</v>
        <stp/>
        <stp>##V3_BDHV12</stp>
        <stp>912828DH0 Govt</stp>
        <stp>IDX_RATIO</stp>
        <stp>12/23/2005</stp>
        <stp>12/23/2005</stp>
        <stp>[Fixed Income  Prices 2004-2009.xlsx]TIPS!R249C68</stp>
        <tr r="BP249" s="1"/>
      </tp>
      <tp>
        <v>1.0281499999999999</v>
        <stp/>
        <stp>##V3_BDHV12</stp>
        <stp>912828GN4 Govt</stp>
        <stp>IDX_RATIO</stp>
        <stp>12/11/2007</stp>
        <stp>12/11/2007</stp>
        <stp>[Fixed Income  Prices 2004-2009.xlsx]TIPS!R170C40</stp>
        <tr r="AN170" s="1"/>
      </tp>
      <tp>
        <v>1.0288600000000001</v>
        <stp/>
        <stp>##V3_BDHV12</stp>
        <stp>912828GN4 Govt</stp>
        <stp>IDX_RATIO</stp>
        <stp>12/21/2007</stp>
        <stp>12/21/2007</stp>
        <stp>[Fixed Income  Prices 2004-2009.xlsx]TIPS!R178C40</stp>
        <tr r="AN178" s="1"/>
      </tp>
      <tp>
        <v>1.0314099999999999</v>
        <stp/>
        <stp>##V3_BDHV12</stp>
        <stp>912828BW9 Govt</stp>
        <stp>IDX_RATIO</stp>
        <stp>12/22/2004</stp>
        <stp>12/22/2004</stp>
        <stp>[Fixed Income  Prices 2004-2009.xlsx]TIPS!R113C56</stp>
        <tr r="BD113" s="1"/>
      </tp>
      <tp>
        <v>1.0668200000000001</v>
        <stp/>
        <stp>##V3_BDHV12</stp>
        <stp>912828BW9 Govt</stp>
        <stp>IDX_RATIO</stp>
        <stp>11/10/2005</stp>
        <stp>11/10/2005</stp>
        <stp>[Fixed Income  Prices 2004-2009.xlsx]TIPS!R343C56</stp>
        <tr r="BD343" s="1"/>
      </tp>
      <tp>
        <v>1.0986100000000001</v>
        <stp/>
        <stp>##V3_BDHV12</stp>
        <stp>912828CZ1 Govt</stp>
        <stp>IDX_RATIO</stp>
        <stp>11/12/2007</stp>
        <stp>11/12/2007</stp>
        <stp>[Fixed Income  Prices 2004-2009.xlsx]TIPS!R795C24</stp>
        <tr r="X795" s="1"/>
      </tp>
      <tp>
        <v>1.0754699999999999</v>
        <stp/>
        <stp>##V3_BDHV12</stp>
        <stp>912828BW9 Govt</stp>
        <stp>IDX_RATIO</stp>
        <stp>11/30/2005</stp>
        <stp>11/30/2005</stp>
        <stp>[Fixed Income  Prices 2004-2009.xlsx]TIPS!R357C56</stp>
        <tr r="BD357" s="1"/>
      </tp>
      <tp>
        <v>1.04958</v>
        <stp/>
        <stp>##V3_BDHV12</stp>
        <stp>912828ET3 Govt</stp>
        <stp>IDX_RATIO</stp>
        <stp>11/22/2007</stp>
        <stp>11/22/2007</stp>
        <stp>[Fixed Income  Prices 2004-2009.xlsx]TIPS!R490C76</stp>
        <tr r="BX490" s="1"/>
      </tp>
      <tp>
        <v>1.0674600000000001</v>
        <stp/>
        <stp>##V3_BDHV12</stp>
        <stp>912828CZ1 Govt</stp>
        <stp>IDX_RATIO</stp>
        <stp>12/20/2006</stp>
        <stp>12/20/2006</stp>
        <stp>[Fixed Income  Prices 2004-2009.xlsx]TIPS!R562C24</stp>
        <tr r="X562" s="1"/>
      </tp>
      <tp>
        <v>1.0486200000000001</v>
        <stp/>
        <stp>##V3_BDHV12</stp>
        <stp>912828ET3 Govt</stp>
        <stp>IDX_RATIO</stp>
        <stp>11/12/2007</stp>
        <stp>11/12/2007</stp>
        <stp>[Fixed Income  Prices 2004-2009.xlsx]TIPS!R482C76</stp>
        <tr r="BX482" s="1"/>
      </tp>
      <tp>
        <v>1.0819700000000001</v>
        <stp/>
        <stp>##V3_BDHV12</stp>
        <stp>912828BD1 Govt</stp>
        <stp>IDX_RATIO</stp>
        <stp>11/30/2005</stp>
        <stp>11/30/2005</stp>
        <stp>[Fixed Income  Prices 2004-2009.xlsx]TIPS!R357C52</stp>
        <tr r="AZ357" s="1"/>
      </tp>
      <tp>
        <v>1.0732600000000001</v>
        <stp/>
        <stp>##V3_BDHV12</stp>
        <stp>912828BD1 Govt</stp>
        <stp>IDX_RATIO</stp>
        <stp>11/10/2005</stp>
        <stp>11/10/2005</stp>
        <stp>[Fixed Income  Prices 2004-2009.xlsx]TIPS!R343C52</stp>
        <tr r="AZ343" s="1"/>
      </tp>
      <tp>
        <v>1.0933900000000001</v>
        <stp/>
        <stp>##V3_BDHV12</stp>
        <stp>912828DH0 Govt</stp>
        <stp>IDX_RATIO</stp>
        <stp>12/21/2007</stp>
        <stp>12/21/2007</stp>
        <stp>[Fixed Income  Prices 2004-2009.xlsx]TIPS!R768C68</stp>
        <tr r="BP768" s="1"/>
      </tp>
      <tp>
        <v>1.0664899999999999</v>
        <stp/>
        <stp>##V3_BDHV12</stp>
        <stp>912828DH0 Govt</stp>
        <stp>IDX_RATIO</stp>
        <stp>10/12/2006</stp>
        <stp>10/12/2006</stp>
        <stp>[Fixed Income  Prices 2004-2009.xlsx]TIPS!R457C68</stp>
        <tr r="BP457" s="1"/>
      </tp>
      <tp>
        <v>1.0941399999999999</v>
        <stp/>
        <stp>##V3_BDHV12</stp>
        <stp>912828DH0 Govt</stp>
        <stp>IDX_RATIO</stp>
        <stp>12/31/2007</stp>
        <stp>12/31/2007</stp>
        <stp>[Fixed Income  Prices 2004-2009.xlsx]TIPS!R774C68</stp>
        <tr r="BP774" s="1"/>
      </tp>
      <tp>
        <v>1.0376399999999999</v>
        <stp/>
        <stp>##V3_BDHV12</stp>
        <stp>912828BD1 Govt</stp>
        <stp>IDX_RATIO</stp>
        <stp>12/22/2004</stp>
        <stp>12/22/2004</stp>
        <stp>[Fixed Income  Prices 2004-2009.xlsx]TIPS!R113C52</stp>
        <tr r="AZ113" s="1"/>
      </tp>
      <tp>
        <v>1.01884</v>
        <stp/>
        <stp>##V3_BDHV12</stp>
        <stp>912828FB1 Govt</stp>
        <stp>IDX_RATIO</stp>
        <stp>12/20/2006</stp>
        <stp>12/20/2006</stp>
        <stp>[Fixed Income  Prices 2004-2009.xlsx]TIPS!R176C32</stp>
        <tr r="AF176" s="1"/>
      </tp>
      <tp>
        <v>1.0926400000000001</v>
        <stp/>
        <stp>##V3_BDHV12</stp>
        <stp>912828DH0 Govt</stp>
        <stp>IDX_RATIO</stp>
        <stp>12/11/2007</stp>
        <stp>12/11/2007</stp>
        <stp>[Fixed Income  Prices 2004-2009.xlsx]TIPS!R760C68</stp>
        <tr r="BP760" s="1"/>
      </tp>
      <tp>
        <v>1.0695000000000001</v>
        <stp/>
        <stp>##V3_BDHV12</stp>
        <stp>912828EA4 Govt</stp>
        <stp>IDX_RATIO</stp>
        <stp>10/23/2007</stp>
        <stp>10/23/2007</stp>
        <stp>[Fixed Income  Prices 2004-2009.xlsx]TIPS!R596C72</stp>
        <tr r="BT596" s="1"/>
      </tp>
      <tp>
        <v>1.06274</v>
        <stp/>
        <stp>##V3_BDHV12</stp>
        <stp>912828BW9 Govt</stp>
        <stp>IDX_RATIO</stp>
        <stp>10/31/2005</stp>
        <stp>10/31/2005</stp>
        <stp>[Fixed Income  Prices 2004-2009.xlsx]TIPS!R335C56</stp>
        <tr r="BD335" s="1"/>
      </tp>
      <tp>
        <v>1.0609999999999999</v>
        <stp/>
        <stp>##V3_BDHV12</stp>
        <stp>912828BW9 Govt</stp>
        <stp>IDX_RATIO</stp>
        <stp>10/21/2005</stp>
        <stp>10/21/2005</stp>
        <stp>[Fixed Income  Prices 2004-2009.xlsx]TIPS!R329C56</stp>
        <tr r="BD329" s="1"/>
      </tp>
      <tp>
        <v>1.0561700000000001</v>
        <stp/>
        <stp>##V3_BDHV12</stp>
        <stp>912828CP3 Govt</stp>
        <stp>IDX_RATIO</stp>
        <stp>12/23/2005</stp>
        <stp>12/23/2005</stp>
        <stp>[Fixed Income  Prices 2004-2009.xlsx]TIPS!R374C64</stp>
        <tr r="BL374" s="1"/>
      </tp>
      <tp>
        <v>1.05925</v>
        <stp/>
        <stp>##V3_BDHV12</stp>
        <stp>912828BW9 Govt</stp>
        <stp>IDX_RATIO</stp>
        <stp>10/11/2005</stp>
        <stp>10/11/2005</stp>
        <stp>[Fixed Income  Prices 2004-2009.xlsx]TIPS!R321C56</stp>
        <tr r="BD321" s="1"/>
      </tp>
      <tp>
        <v>1.05548</v>
        <stp/>
        <stp>##V3_BDHV12</stp>
        <stp>912828CP3 Govt</stp>
        <stp>IDX_RATIO</stp>
        <stp>12/13/2005</stp>
        <stp>12/13/2005</stp>
        <stp>[Fixed Income  Prices 2004-2009.xlsx]TIPS!R366C64</stp>
        <tr r="BL366" s="1"/>
      </tp>
      <tp>
        <v>1.09809</v>
        <stp/>
        <stp>##V3_BDHV12</stp>
        <stp>912828CZ1 Govt</stp>
        <stp>IDX_RATIO</stp>
        <stp>10/23/2007</stp>
        <stp>10/23/2007</stp>
        <stp>[Fixed Income  Prices 2004-2009.xlsx]TIPS!R781C24</stp>
        <tr r="X781" s="1"/>
      </tp>
      <tp>
        <v>1.0481199999999999</v>
        <stp/>
        <stp>##V3_BDHV12</stp>
        <stp>912828ET3 Govt</stp>
        <stp>IDX_RATIO</stp>
        <stp>10/23/2007</stp>
        <stp>10/23/2007</stp>
        <stp>[Fixed Income  Prices 2004-2009.xlsx]TIPS!R468C76</stp>
        <tr r="BX468" s="1"/>
      </tp>
      <tp>
        <v>1.0726100000000001</v>
        <stp/>
        <stp>##V3_BDHV12</stp>
        <stp>912828EA4 Govt</stp>
        <stp>IDX_RATIO</stp>
        <stp>12/11/2007</stp>
        <stp>12/11/2007</stp>
        <stp>[Fixed Income  Prices 2004-2009.xlsx]TIPS!R631C72</stp>
        <tr r="BT631" s="1"/>
      </tp>
      <tp>
        <v>1.07335</v>
        <stp/>
        <stp>##V3_BDHV12</stp>
        <stp>912828EA4 Govt</stp>
        <stp>IDX_RATIO</stp>
        <stp>12/21/2007</stp>
        <stp>12/21/2007</stp>
        <stp>[Fixed Income  Prices 2004-2009.xlsx]TIPS!R639C72</stp>
        <tr r="BT639" s="1"/>
      </tp>
      <tp>
        <v>1.07409</v>
        <stp/>
        <stp>##V3_BDHV12</stp>
        <stp>912828EA4 Govt</stp>
        <stp>IDX_RATIO</stp>
        <stp>12/31/2007</stp>
        <stp>12/31/2007</stp>
        <stp>[Fixed Income  Prices 2004-2009.xlsx]TIPS!R645C72</stp>
        <tr r="BT645" s="1"/>
      </tp>
      <tp>
        <v>1.06565</v>
        <stp/>
        <stp>##V3_BDHV12</stp>
        <stp>912828BD1 Govt</stp>
        <stp>IDX_RATIO</stp>
        <stp>10/11/2005</stp>
        <stp>10/11/2005</stp>
        <stp>[Fixed Income  Prices 2004-2009.xlsx]TIPS!R321C52</stp>
        <tr r="AZ321" s="1"/>
      </tp>
      <tp>
        <v>1.10653</v>
        <stp/>
        <stp>##V3_BDHV12</stp>
        <stp>912828AF7 Govt</stp>
        <stp>IDX_RATIO</stp>
        <stp>12/13/2005</stp>
        <stp>12/13/2005</stp>
        <stp>[Fixed Income  Prices 2004-2009.xlsx]TIPS!R366C44</stp>
        <tr r="AR366" s="1"/>
      </tp>
      <tp>
        <v>1.06741</v>
        <stp/>
        <stp>##V3_BDHV12</stp>
        <stp>912828BD1 Govt</stp>
        <stp>IDX_RATIO</stp>
        <stp>10/21/2005</stp>
        <stp>10/21/2005</stp>
        <stp>[Fixed Income  Prices 2004-2009.xlsx]TIPS!R329C52</stp>
        <tr r="AZ329" s="1"/>
      </tp>
      <tp>
        <v>1.06575</v>
        <stp/>
        <stp>##V3_BDHV12</stp>
        <stp>912828DH0 Govt</stp>
        <stp>IDX_RATIO</stp>
        <stp>11/13/2006</stp>
        <stp>11/13/2006</stp>
        <stp>[Fixed Income  Prices 2004-2009.xlsx]TIPS!R479C68</stp>
        <tr r="BP479" s="1"/>
      </tp>
      <tp>
        <v>1.06917</v>
        <stp/>
        <stp>##V3_BDHV12</stp>
        <stp>912828BD1 Govt</stp>
        <stp>IDX_RATIO</stp>
        <stp>10/31/2005</stp>
        <stp>10/31/2005</stp>
        <stp>[Fixed Income  Prices 2004-2009.xlsx]TIPS!R335C52</stp>
        <tr r="AZ335" s="1"/>
      </tp>
      <tp>
        <v>1.1072500000000001</v>
        <stp/>
        <stp>##V3_BDHV12</stp>
        <stp>912828AF7 Govt</stp>
        <stp>IDX_RATIO</stp>
        <stp>12/23/2005</stp>
        <stp>12/23/2005</stp>
        <stp>[Fixed Income  Prices 2004-2009.xlsx]TIPS!R374C44</stp>
        <tr r="AR374" s="1"/>
      </tp>
      <tp>
        <v>1.0640099999999999</v>
        <stp/>
        <stp>##V3_BDHV12</stp>
        <stp>912828DH0 Govt</stp>
        <stp>IDX_RATIO</stp>
        <stp>11/23/2006</stp>
        <stp>11/23/2006</stp>
        <stp>[Fixed Income  Prices 2004-2009.xlsx]TIPS!R487C68</stp>
        <tr r="BP487" s="1"/>
      </tp>
      <tp>
        <v>1.0480700000000001</v>
        <stp/>
        <stp>##V3_BDHV12</stp>
        <stp>912828FB1 Govt</stp>
        <stp>IDX_RATIO</stp>
        <stp>10/23/2007</stp>
        <stp>10/23/2007</stp>
        <stp>[Fixed Income  Prices 2004-2009.xlsx]TIPS!R395C32</stp>
        <tr r="AF395" s="1"/>
      </tp>
      <tp>
        <v>1.0526200000000001</v>
        <stp/>
        <stp>##V3_BDHV12</stp>
        <stp>912828ET3 Govt</stp>
        <stp>IDX_RATIO</stp>
        <stp>12/31/2007</stp>
        <stp>12/31/2007</stp>
        <stp>[Fixed Income  Prices 2004-2009.xlsx]TIPS!R517C76</stp>
        <tr r="BX517" s="1"/>
      </tp>
      <tp>
        <v>1.04575</v>
        <stp/>
        <stp>##V3_BDHV12</stp>
        <stp>912828CP3 Govt</stp>
        <stp>IDX_RATIO</stp>
        <stp>11/10/2005</stp>
        <stp>11/10/2005</stp>
        <stp>[Fixed Income  Prices 2004-2009.xlsx]TIPS!R343C64</stp>
        <tr r="BL343" s="1"/>
      </tp>
      <tp>
        <v>1.0519000000000001</v>
        <stp/>
        <stp>##V3_BDHV12</stp>
        <stp>912828ET3 Govt</stp>
        <stp>IDX_RATIO</stp>
        <stp>12/21/2007</stp>
        <stp>12/21/2007</stp>
        <stp>[Fixed Income  Prices 2004-2009.xlsx]TIPS!R511C76</stp>
        <tr r="BX511" s="1"/>
      </tp>
      <tp>
        <v>1.0542400000000001</v>
        <stp/>
        <stp>##V3_BDHV12</stp>
        <stp>912828CP3 Govt</stp>
        <stp>IDX_RATIO</stp>
        <stp>11/30/2005</stp>
        <stp>11/30/2005</stp>
        <stp>[Fixed Income  Prices 2004-2009.xlsx]TIPS!R357C64</stp>
        <tr r="BL357" s="1"/>
      </tp>
      <tp>
        <v>1.0511699999999999</v>
        <stp/>
        <stp>##V3_BDHV12</stp>
        <stp>912828ET3 Govt</stp>
        <stp>IDX_RATIO</stp>
        <stp>12/11/2007</stp>
        <stp>12/11/2007</stp>
        <stp>[Fixed Income  Prices 2004-2009.xlsx]TIPS!R503C76</stp>
        <tr r="BX503" s="1"/>
      </tp>
      <tp>
        <v>1.0110399999999999</v>
        <stp/>
        <stp>##V3_BDHV12</stp>
        <stp>912828CP3 Govt</stp>
        <stp>IDX_RATIO</stp>
        <stp>12/22/2004</stp>
        <stp>12/22/2004</stp>
        <stp>[Fixed Income  Prices 2004-2009.xlsx]TIPS!R113C64</stp>
        <tr r="BL113" s="1"/>
      </tp>
      <tp>
        <v>1.07494</v>
        <stp/>
        <stp>##V3_BDHV12</stp>
        <stp>912828CZ1 Govt</stp>
        <stp>IDX_RATIO</stp>
        <stp>10/12/2006</stp>
        <stp>10/12/2006</stp>
        <stp>[Fixed Income  Prices 2004-2009.xlsx]TIPS!R513C24</stp>
        <tr r="X513" s="1"/>
      </tp>
      <tp>
        <v>1.0709900000000001</v>
        <stp/>
        <stp>##V3_BDHV12</stp>
        <stp>912828EA4 Govt</stp>
        <stp>IDX_RATIO</stp>
        <stp>11/22/2007</stp>
        <stp>11/22/2007</stp>
        <stp>[Fixed Income  Prices 2004-2009.xlsx]TIPS!R618C72</stp>
        <tr r="BT618" s="1"/>
      </tp>
      <tp>
        <v>1.0894600000000001</v>
        <stp/>
        <stp>##V3_BDHV12</stp>
        <stp>912828DH0 Govt</stp>
        <stp>IDX_RATIO</stp>
        <stp>10/23/2007</stp>
        <stp>10/23/2007</stp>
        <stp>[Fixed Income  Prices 2004-2009.xlsx]TIPS!R725C68</stp>
        <tr r="BP725" s="1"/>
      </tp>
      <tp>
        <v>1.0599400000000001</v>
        <stp/>
        <stp>##V3_BDHV12</stp>
        <stp>912828AF7 Govt</stp>
        <stp>IDX_RATIO</stp>
        <stp>12/22/2004</stp>
        <stp>12/22/2004</stp>
        <stp>[Fixed Income  Prices 2004-2009.xlsx]TIPS!R113C44</stp>
        <tr r="AR113" s="1"/>
      </tp>
      <tp>
        <v>1.02597</v>
        <stp/>
        <stp>##V3_BDHV12</stp>
        <stp>912828FB1 Govt</stp>
        <stp>IDX_RATIO</stp>
        <stp>10/12/2006</stp>
        <stp>10/12/2006</stp>
        <stp>[Fixed Income  Prices 2004-2009.xlsx]TIPS!R127C32</stp>
        <tr r="AF127" s="1"/>
      </tp>
      <tp>
        <v>1.0700099999999999</v>
        <stp/>
        <stp>##V3_BDHV12</stp>
        <stp>912828EA4 Govt</stp>
        <stp>IDX_RATIO</stp>
        <stp>11/12/2007</stp>
        <stp>11/12/2007</stp>
        <stp>[Fixed Income  Prices 2004-2009.xlsx]TIPS!R610C72</stp>
        <tr r="BT610" s="1"/>
      </tp>
      <tp>
        <v>1.1052299999999999</v>
        <stp/>
        <stp>##V3_BDHV12</stp>
        <stp>912828AF7 Govt</stp>
        <stp>IDX_RATIO</stp>
        <stp>11/30/2005</stp>
        <stp>11/30/2005</stp>
        <stp>[Fixed Income  Prices 2004-2009.xlsx]TIPS!R357C44</stp>
        <tr r="AR357" s="1"/>
      </tp>
      <tp>
        <v>1.09633</v>
        <stp/>
        <stp>##V3_BDHV12</stp>
        <stp>912828AF7 Govt</stp>
        <stp>IDX_RATIO</stp>
        <stp>11/10/2005</stp>
        <stp>11/10/2005</stp>
        <stp>[Fixed Income  Prices 2004-2009.xlsx]TIPS!R343C44</stp>
        <tr r="AR343" s="1"/>
      </tp>
      <tp>
        <v>1.0400499999999999</v>
        <stp/>
        <stp>##V3_BDHV12</stp>
        <stp>912828CP3 Govt</stp>
        <stp>IDX_RATIO</stp>
        <stp>10/21/2005</stp>
        <stp>10/21/2005</stp>
        <stp>[Fixed Income  Prices 2004-2009.xlsx]TIPS!R329C64</stp>
        <tr r="BL329" s="1"/>
      </tp>
      <tp>
        <v>1.07744</v>
        <stp/>
        <stp>##V3_BDHV12</stp>
        <stp>912828BW9 Govt</stp>
        <stp>IDX_RATIO</stp>
        <stp>12/23/2005</stp>
        <stp>12/23/2005</stp>
        <stp>[Fixed Income  Prices 2004-2009.xlsx]TIPS!R374C56</stp>
        <tr r="BD374" s="1"/>
      </tp>
      <tp>
        <v>1.04176</v>
        <stp/>
        <stp>##V3_BDHV12</stp>
        <stp>912828CP3 Govt</stp>
        <stp>IDX_RATIO</stp>
        <stp>10/31/2005</stp>
        <stp>10/31/2005</stp>
        <stp>[Fixed Income  Prices 2004-2009.xlsx]TIPS!R335C64</stp>
        <tr r="BL335" s="1"/>
      </tp>
      <tp>
        <v>1.0767500000000001</v>
        <stp/>
        <stp>##V3_BDHV12</stp>
        <stp>912828BW9 Govt</stp>
        <stp>IDX_RATIO</stp>
        <stp>12/13/2005</stp>
        <stp>12/13/2005</stp>
        <stp>[Fixed Income  Prices 2004-2009.xlsx]TIPS!R366C56</stp>
        <tr r="BD366" s="1"/>
      </tp>
      <tp>
        <v>1.03833</v>
        <stp/>
        <stp>##V3_BDHV12</stp>
        <stp>912828CP3 Govt</stp>
        <stp>IDX_RATIO</stp>
        <stp>10/11/2005</stp>
        <stp>10/11/2005</stp>
        <stp>[Fixed Income  Prices 2004-2009.xlsx]TIPS!R321C64</stp>
        <tr r="BL321" s="1"/>
      </tp>
      <tp>
        <v>1.07243</v>
        <stp/>
        <stp>##V3_BDHV12</stp>
        <stp>912828CZ1 Govt</stp>
        <stp>IDX_RATIO</stp>
        <stp>11/23/2006</stp>
        <stp>11/23/2006</stp>
        <stp>[Fixed Income  Prices 2004-2009.xlsx]TIPS!R543C24</stp>
        <tr r="X543" s="1"/>
      </tp>
      <tp>
        <v>1.07419</v>
        <stp/>
        <stp>##V3_BDHV12</stp>
        <stp>912828CZ1 Govt</stp>
        <stp>IDX_RATIO</stp>
        <stp>11/13/2006</stp>
        <stp>11/13/2006</stp>
        <stp>[Fixed Income  Prices 2004-2009.xlsx]TIPS!R535C24</stp>
        <tr r="X535" s="1"/>
      </tp>
      <tp>
        <v>1.08325</v>
        <stp/>
        <stp>##V3_BDHV12</stp>
        <stp>912828BD1 Govt</stp>
        <stp>IDX_RATIO</stp>
        <stp>12/13/2005</stp>
        <stp>12/13/2005</stp>
        <stp>[Fixed Income  Prices 2004-2009.xlsx]TIPS!R366C52</stp>
        <tr r="AZ366" s="1"/>
      </tp>
      <tp>
        <v>1.08856</v>
        <stp/>
        <stp>##V3_BDHV12</stp>
        <stp>912828AF7 Govt</stp>
        <stp>IDX_RATIO</stp>
        <stp>10/11/2005</stp>
        <stp>10/11/2005</stp>
        <stp>[Fixed Income  Prices 2004-2009.xlsx]TIPS!R321C44</stp>
        <tr r="AR321" s="1"/>
      </tp>
      <tp>
        <v>1.0899799999999999</v>
        <stp/>
        <stp>##V3_BDHV12</stp>
        <stp>912828DH0 Govt</stp>
        <stp>IDX_RATIO</stp>
        <stp>11/12/2007</stp>
        <stp>11/12/2007</stp>
        <stp>[Fixed Income  Prices 2004-2009.xlsx]TIPS!R739C68</stp>
        <tr r="BP739" s="1"/>
      </tp>
      <tp>
        <v>1.0903499999999999</v>
        <stp/>
        <stp>##V3_BDHV12</stp>
        <stp>912828AF7 Govt</stp>
        <stp>IDX_RATIO</stp>
        <stp>10/21/2005</stp>
        <stp>10/21/2005</stp>
        <stp>[Fixed Income  Prices 2004-2009.xlsx]TIPS!R329C44</stp>
        <tr r="AR329" s="1"/>
      </tp>
      <tp>
        <v>1.09215</v>
        <stp/>
        <stp>##V3_BDHV12</stp>
        <stp>912828AF7 Govt</stp>
        <stp>IDX_RATIO</stp>
        <stp>10/31/2005</stp>
        <stp>10/31/2005</stp>
        <stp>[Fixed Income  Prices 2004-2009.xlsx]TIPS!R335C44</stp>
        <tr r="AR335" s="1"/>
      </tp>
      <tp>
        <v>1.05908</v>
        <stp/>
        <stp>##V3_BDHV12</stp>
        <stp>912828DH0 Govt</stp>
        <stp>IDX_RATIO</stp>
        <stp>12/20/2006</stp>
        <stp>12/20/2006</stp>
        <stp>[Fixed Income  Prices 2004-2009.xlsx]TIPS!R506C68</stp>
        <tr r="BP506" s="1"/>
      </tp>
      <tp>
        <v>1.08395</v>
        <stp/>
        <stp>##V3_BDHV12</stp>
        <stp>912828BD1 Govt</stp>
        <stp>IDX_RATIO</stp>
        <stp>12/23/2005</stp>
        <stp>12/23/2005</stp>
        <stp>[Fixed Income  Prices 2004-2009.xlsx]TIPS!R374C52</stp>
        <tr r="AZ374" s="1"/>
      </tp>
      <tp>
        <v>1.0252600000000001</v>
        <stp/>
        <stp>##V3_BDHV12</stp>
        <stp>912828FB1 Govt</stp>
        <stp>IDX_RATIO</stp>
        <stp>11/13/2006</stp>
        <stp>11/13/2006</stp>
        <stp>[Fixed Income  Prices 2004-2009.xlsx]TIPS!R149C32</stp>
        <tr r="AF149" s="1"/>
      </tp>
      <tp>
        <v>1.0909800000000001</v>
        <stp/>
        <stp>##V3_BDHV12</stp>
        <stp>912828DH0 Govt</stp>
        <stp>IDX_RATIO</stp>
        <stp>11/22/2007</stp>
        <stp>11/22/2007</stp>
        <stp>[Fixed Income  Prices 2004-2009.xlsx]TIPS!R747C68</stp>
        <tr r="BP747" s="1"/>
      </tp>
      <tp>
        <v>1.0235799999999999</v>
        <stp/>
        <stp>##V3_BDHV12</stp>
        <stp>912828FB1 Govt</stp>
        <stp>IDX_RATIO</stp>
        <stp>11/23/2006</stp>
        <stp>11/23/2006</stp>
        <stp>[Fixed Income  Prices 2004-2009.xlsx]TIPS!R157C32</stp>
        <tr r="AF157" s="1"/>
      </tp>
      <tp>
        <v>1.1028100000000001</v>
        <stp/>
        <stp>##V3_BDHV12</stp>
        <stp>912828CZ1 Govt</stp>
        <stp>IDX_RATIO</stp>
        <stp>12/31/2007</stp>
        <stp>12/31/2007</stp>
        <stp>[Fixed Income  Prices 2004-2009.xlsx]TIPS!R830C24</stp>
        <tr r="X830" s="1"/>
      </tp>
      <tp>
        <v>1.10205</v>
        <stp/>
        <stp>##V3_BDHV12</stp>
        <stp>912828CZ1 Govt</stp>
        <stp>IDX_RATIO</stp>
        <stp>12/21/2007</stp>
        <stp>12/21/2007</stp>
        <stp>[Fixed Income  Prices 2004-2009.xlsx]TIPS!R824C24</stp>
        <tr r="X824" s="1"/>
      </tp>
      <tp>
        <v>1.1012900000000001</v>
        <stp/>
        <stp>##V3_BDHV12</stp>
        <stp>912828CZ1 Govt</stp>
        <stp>IDX_RATIO</stp>
        <stp>12/11/2007</stp>
        <stp>12/11/2007</stp>
        <stp>[Fixed Income  Prices 2004-2009.xlsx]TIPS!R816C24</stp>
        <tr r="X816" s="1"/>
      </tp>
      <tp>
        <v>1.09962</v>
        <stp/>
        <stp>##V3_BDHV12</stp>
        <stp>912828CZ1 Govt</stp>
        <stp>IDX_RATIO</stp>
        <stp>11/22/2007</stp>
        <stp>11/22/2007</stp>
        <stp>[Fixed Income  Prices 2004-2009.xlsx]TIPS!R803C24</stp>
        <tr r="X803" s="1"/>
      </tp>
      <tp>
        <v>1.00512</v>
        <stp/>
        <stp>##V3_BDHV12</stp>
        <stp>912828GX2 Govt</stp>
        <stp>IDX_RATIO</stp>
        <stp>11/22/2007</stp>
        <stp>11/22/2007</stp>
        <stp>[Fixed Income  Prices 2004-2009.xlsx]TIPS!R100C88</stp>
        <tr r="CJ100" s="1"/>
      </tp>
      <tp>
        <v>1.12585</v>
        <stp/>
        <stp>##V3_BDHV12</stp>
        <stp>912828BW9 Govt</stp>
        <stp>IDX_RATIO</stp>
        <stp>10/23/2007</stp>
        <stp>10/23/2007</stp>
        <stp>[Fixed Income  Prices 2004-2009.xlsx]TIPS!R850C56</stp>
        <tr r="BD850" s="1"/>
      </tp>
      <tp>
        <v>1.10683</v>
        <stp/>
        <stp>##V3_BDHV12</stp>
        <stp>912828CP3 Govt</stp>
        <stp>IDX_RATIO</stp>
        <stp>12/11/2007</stp>
        <stp>12/11/2007</stp>
        <stp>[Fixed Income  Prices 2004-2009.xlsx]TIPS!R885C64</stp>
        <tr r="BL885" s="1"/>
      </tp>
      <tp>
        <v>1.10836</v>
        <stp/>
        <stp>##V3_BDHV12</stp>
        <stp>912828CP3 Govt</stp>
        <stp>IDX_RATIO</stp>
        <stp>12/31/2007</stp>
        <stp>12/31/2007</stp>
        <stp>[Fixed Income  Prices 2004-2009.xlsx]TIPS!R899C64</stp>
        <tr r="BL899" s="1"/>
      </tp>
      <tp>
        <v>1.1075900000000001</v>
        <stp/>
        <stp>##V3_BDHV12</stp>
        <stp>912828CP3 Govt</stp>
        <stp>IDX_RATIO</stp>
        <stp>12/21/2007</stp>
        <stp>12/21/2007</stp>
        <stp>[Fixed Income  Prices 2004-2009.xlsx]TIPS!R893C64</stp>
        <tr r="BL893" s="1"/>
      </tp>
      <tp>
        <v>1.1326499999999999</v>
        <stp/>
        <stp>##V3_BDHV12</stp>
        <stp>912828BD1 Govt</stp>
        <stp>IDX_RATIO</stp>
        <stp>10/23/2007</stp>
        <stp>10/23/2007</stp>
        <stp>[Fixed Income  Prices 2004-2009.xlsx]TIPS!R850C52</stp>
        <tr r="AZ850" s="1"/>
      </tp>
      <tp>
        <v>1.0345599999999999</v>
        <stp/>
        <stp>##V3_BDHV12</stp>
        <stp>912828GD6 Govt</stp>
        <stp>IDX_RATIO</stp>
        <stp>12/11/2007</stp>
        <stp>12/11/2007</stp>
        <stp>[Fixed Income  Prices 2004-2009.xlsx]TIPS!R243C84</stp>
        <tr r="CF243" s="1"/>
      </tp>
      <tp>
        <v>1.0338000000000001</v>
        <stp/>
        <stp>##V3_BDHV12</stp>
        <stp>912828FL9 Govt</stp>
        <stp>IDX_RATIO</stp>
        <stp>12/21/2007</stp>
        <stp>12/21/2007</stp>
        <stp>[Fixed Income  Prices 2004-2009.xlsx]TIPS!R381C80</stp>
        <tr r="CB381" s="1"/>
      </tp>
      <tp>
        <v>1.03599</v>
        <stp/>
        <stp>##V3_BDHV12</stp>
        <stp>912828GD6 Govt</stp>
        <stp>IDX_RATIO</stp>
        <stp>12/31/2007</stp>
        <stp>12/31/2007</stp>
        <stp>[Fixed Income  Prices 2004-2009.xlsx]TIPS!R257C84</stp>
        <tr r="CF257" s="1"/>
      </tp>
      <tp>
        <v>1.03451</v>
        <stp/>
        <stp>##V3_BDHV12</stp>
        <stp>912828FL9 Govt</stp>
        <stp>IDX_RATIO</stp>
        <stp>12/31/2007</stp>
        <stp>12/31/2007</stp>
        <stp>[Fixed Income  Prices 2004-2009.xlsx]TIPS!R387C80</stp>
        <tr r="CB387" s="1"/>
      </tp>
      <tp>
        <v>1.0352699999999999</v>
        <stp/>
        <stp>##V3_BDHV12</stp>
        <stp>912828GD6 Govt</stp>
        <stp>IDX_RATIO</stp>
        <stp>12/21/2007</stp>
        <stp>12/21/2007</stp>
        <stp>[Fixed Income  Prices 2004-2009.xlsx]TIPS!R251C84</stp>
        <tr r="CF251" s="1"/>
      </tp>
      <tp>
        <v>1.1619699999999999</v>
        <stp/>
        <stp>##V3_BDHV12</stp>
        <stp>912828AF7 Govt</stp>
        <stp>IDX_RATIO</stp>
        <stp>12/31/2007</stp>
        <stp>12/31/2007</stp>
        <stp>[Fixed Income  Prices 2004-2009.xlsx]TIPS!R899C44</stp>
        <tr r="AR899" s="1"/>
      </tp>
      <tp>
        <v>1.16117</v>
        <stp/>
        <stp>##V3_BDHV12</stp>
        <stp>912828AF7 Govt</stp>
        <stp>IDX_RATIO</stp>
        <stp>12/21/2007</stp>
        <stp>12/21/2007</stp>
        <stp>[Fixed Income  Prices 2004-2009.xlsx]TIPS!R893C44</stp>
        <tr r="AR893" s="1"/>
      </tp>
      <tp>
        <v>1.0330900000000001</v>
        <stp/>
        <stp>##V3_BDHV12</stp>
        <stp>912828FL9 Govt</stp>
        <stp>IDX_RATIO</stp>
        <stp>12/11/2007</stp>
        <stp>12/11/2007</stp>
        <stp>[Fixed Income  Prices 2004-2009.xlsx]TIPS!R373C80</stp>
        <tr r="CB373" s="1"/>
      </tp>
      <tp>
        <v>1.1603699999999999</v>
        <stp/>
        <stp>##V3_BDHV12</stp>
        <stp>912828AF7 Govt</stp>
        <stp>IDX_RATIO</stp>
        <stp>12/11/2007</stp>
        <stp>12/11/2007</stp>
        <stp>[Fixed Income  Prices 2004-2009.xlsx]TIPS!R885C44</stp>
        <tr r="AR885" s="1"/>
      </tp>
      <tp>
        <v>1.0060199999999999</v>
        <stp/>
        <stp>##V3_BDHV12</stp>
        <stp>912828FL9 Govt</stp>
        <stp>IDX_RATIO</stp>
        <stp>11/23/2006</stp>
        <stp>11/23/2006</stp>
        <stp>[Fixed Income  Prices 2004-2009.xlsx]TIPS!R100C80</stp>
        <tr r="CB100" s="1"/>
      </tp>
      <tp>
        <v>1.1274200000000001</v>
        <stp/>
        <stp>##V3_BDHV12</stp>
        <stp>912828BW9 Govt</stp>
        <stp>IDX_RATIO</stp>
        <stp>11/22/2007</stp>
        <stp>11/22/2007</stp>
        <stp>[Fixed Income  Prices 2004-2009.xlsx]TIPS!R872C56</stp>
        <tr r="BD872" s="1"/>
      </tp>
      <tp>
        <v>1.12639</v>
        <stp/>
        <stp>##V3_BDHV12</stp>
        <stp>912828BW9 Govt</stp>
        <stp>IDX_RATIO</stp>
        <stp>11/12/2007</stp>
        <stp>11/12/2007</stp>
        <stp>[Fixed Income  Prices 2004-2009.xlsx]TIPS!R864C56</stp>
        <tr r="BD864" s="1"/>
      </tp>
      <tp>
        <v>1.1331899999999999</v>
        <stp/>
        <stp>##V3_BDHV12</stp>
        <stp>912828BD1 Govt</stp>
        <stp>IDX_RATIO</stp>
        <stp>11/12/2007</stp>
        <stp>11/12/2007</stp>
        <stp>[Fixed Income  Prices 2004-2009.xlsx]TIPS!R864C52</stp>
        <tr r="AZ864" s="1"/>
      </tp>
      <tp>
        <v>1.1342300000000001</v>
        <stp/>
        <stp>##V3_BDHV12</stp>
        <stp>912828BD1 Govt</stp>
        <stp>IDX_RATIO</stp>
        <stp>11/22/2007</stp>
        <stp>11/22/2007</stp>
        <stp>[Fixed Income  Prices 2004-2009.xlsx]TIPS!R872C52</stp>
        <tr r="AZ872" s="1"/>
      </tp>
      <tp>
        <v>1.10362</v>
        <stp/>
        <stp>##V3_BDHV12</stp>
        <stp>912828CP3 Govt</stp>
        <stp>IDX_RATIO</stp>
        <stp>10/23/2007</stp>
        <stp>10/23/2007</stp>
        <stp>[Fixed Income  Prices 2004-2009.xlsx]TIPS!R850C64</stp>
        <tr r="BL850" s="1"/>
      </tp>
      <tp>
        <v>1.12913</v>
        <stp/>
        <stp>##V3_BDHV12</stp>
        <stp>912828BW9 Govt</stp>
        <stp>IDX_RATIO</stp>
        <stp>12/11/2007</stp>
        <stp>12/11/2007</stp>
        <stp>[Fixed Income  Prices 2004-2009.xlsx]TIPS!R885C56</stp>
        <tr r="BD885" s="1"/>
      </tp>
      <tp>
        <v>1.12991</v>
        <stp/>
        <stp>##V3_BDHV12</stp>
        <stp>912828BW9 Govt</stp>
        <stp>IDX_RATIO</stp>
        <stp>12/21/2007</stp>
        <stp>12/21/2007</stp>
        <stp>[Fixed Income  Prices 2004-2009.xlsx]TIPS!R893C56</stp>
        <tr r="BD893" s="1"/>
      </tp>
      <tp>
        <v>1.13069</v>
        <stp/>
        <stp>##V3_BDHV12</stp>
        <stp>912828BW9 Govt</stp>
        <stp>IDX_RATIO</stp>
        <stp>12/31/2007</stp>
        <stp>12/31/2007</stp>
        <stp>[Fixed Income  Prices 2004-2009.xlsx]TIPS!R899C56</stp>
        <tr r="BD899" s="1"/>
      </tp>
      <tp>
        <v>1.03155</v>
        <stp/>
        <stp>##V3_BDHV12</stp>
        <stp>912828GD6 Govt</stp>
        <stp>IDX_RATIO</stp>
        <stp>10/23/2007</stp>
        <stp>10/23/2007</stp>
        <stp>[Fixed Income  Prices 2004-2009.xlsx]TIPS!R208C84</stp>
        <tr r="CF208" s="1"/>
      </tp>
      <tp>
        <v>1.157</v>
        <stp/>
        <stp>##V3_BDHV12</stp>
        <stp>912828AF7 Govt</stp>
        <stp>IDX_RATIO</stp>
        <stp>10/23/2007</stp>
        <stp>10/23/2007</stp>
        <stp>[Fixed Income  Prices 2004-2009.xlsx]TIPS!R850C44</stp>
        <tr r="AR850" s="1"/>
      </tp>
      <tp>
        <v>1.1375200000000001</v>
        <stp/>
        <stp>##V3_BDHV12</stp>
        <stp>912828BD1 Govt</stp>
        <stp>IDX_RATIO</stp>
        <stp>12/31/2007</stp>
        <stp>12/31/2007</stp>
        <stp>[Fixed Income  Prices 2004-2009.xlsx]TIPS!R899C52</stp>
        <tr r="AZ899" s="1"/>
      </tp>
      <tp>
        <v>1.03009</v>
        <stp/>
        <stp>##V3_BDHV12</stp>
        <stp>912828FL9 Govt</stp>
        <stp>IDX_RATIO</stp>
        <stp>10/23/2007</stp>
        <stp>10/23/2007</stp>
        <stp>[Fixed Income  Prices 2004-2009.xlsx]TIPS!R338C80</stp>
        <tr r="CB338" s="1"/>
      </tp>
      <tp>
        <v>1.13673</v>
        <stp/>
        <stp>##V3_BDHV12</stp>
        <stp>912828BD1 Govt</stp>
        <stp>IDX_RATIO</stp>
        <stp>12/21/2007</stp>
        <stp>12/21/2007</stp>
        <stp>[Fixed Income  Prices 2004-2009.xlsx]TIPS!R893C52</stp>
        <tr r="AZ893" s="1"/>
      </tp>
      <tp>
        <v>1.13595</v>
        <stp/>
        <stp>##V3_BDHV12</stp>
        <stp>912828BD1 Govt</stp>
        <stp>IDX_RATIO</stp>
        <stp>12/11/2007</stp>
        <stp>12/11/2007</stp>
        <stp>[Fixed Income  Prices 2004-2009.xlsx]TIPS!R885C52</stp>
        <tr r="AZ885" s="1"/>
      </tp>
      <tp>
        <v>1.0073399999999999</v>
        <stp/>
        <stp>##V3_BDHV12</stp>
        <stp>912828GX2 Govt</stp>
        <stp>IDX_RATIO</stp>
        <stp>12/21/2007</stp>
        <stp>12/21/2007</stp>
        <stp>[Fixed Income  Prices 2004-2009.xlsx]TIPS!R121C88</stp>
        <tr r="CJ121" s="1"/>
      </tp>
      <tp>
        <v>1.00665</v>
        <stp/>
        <stp>##V3_BDHV12</stp>
        <stp>912828GX2 Govt</stp>
        <stp>IDX_RATIO</stp>
        <stp>12/11/2007</stp>
        <stp>12/11/2007</stp>
        <stp>[Fixed Income  Prices 2004-2009.xlsx]TIPS!R113C88</stp>
        <tr r="CJ113" s="1"/>
      </tp>
      <tp>
        <v>1.1051500000000001</v>
        <stp/>
        <stp>##V3_BDHV12</stp>
        <stp>912828CP3 Govt</stp>
        <stp>IDX_RATIO</stp>
        <stp>11/22/2007</stp>
        <stp>11/22/2007</stp>
        <stp>[Fixed Income  Prices 2004-2009.xlsx]TIPS!R872C64</stp>
        <tr r="BL872" s="1"/>
      </tp>
      <tp>
        <v>1.00803</v>
        <stp/>
        <stp>##V3_BDHV12</stp>
        <stp>912828GX2 Govt</stp>
        <stp>IDX_RATIO</stp>
        <stp>12/31/2007</stp>
        <stp>12/31/2007</stp>
        <stp>[Fixed Income  Prices 2004-2009.xlsx]TIPS!R127C88</stp>
        <tr r="CJ127" s="1"/>
      </tp>
      <tp>
        <v>1.1041399999999999</v>
        <stp/>
        <stp>##V3_BDHV12</stp>
        <stp>912828CP3 Govt</stp>
        <stp>IDX_RATIO</stp>
        <stp>11/12/2007</stp>
        <stp>11/12/2007</stp>
        <stp>[Fixed Income  Prices 2004-2009.xlsx]TIPS!R864C64</stp>
        <tr r="BL864" s="1"/>
      </tp>
      <tp>
        <v>1.0329900000000001</v>
        <stp/>
        <stp>##V3_BDHV12</stp>
        <stp>912828GD6 Govt</stp>
        <stp>IDX_RATIO</stp>
        <stp>11/22/2007</stp>
        <stp>11/22/2007</stp>
        <stp>[Fixed Income  Prices 2004-2009.xlsx]TIPS!R230C84</stp>
        <tr r="CF230" s="1"/>
      </tp>
      <tp>
        <v>1.0320499999999999</v>
        <stp/>
        <stp>##V3_BDHV12</stp>
        <stp>912828GD6 Govt</stp>
        <stp>IDX_RATIO</stp>
        <stp>11/12/2007</stp>
        <stp>11/12/2007</stp>
        <stp>[Fixed Income  Prices 2004-2009.xlsx]TIPS!R222C84</stp>
        <tr r="CF222" s="1"/>
      </tp>
      <tp>
        <v>1.1575500000000001</v>
        <stp/>
        <stp>##V3_BDHV12</stp>
        <stp>912828AF7 Govt</stp>
        <stp>IDX_RATIO</stp>
        <stp>11/12/2007</stp>
        <stp>11/12/2007</stp>
        <stp>[Fixed Income  Prices 2004-2009.xlsx]TIPS!R864C44</stp>
        <tr r="AR864" s="1"/>
      </tp>
      <tp>
        <v>1.1586099999999999</v>
        <stp/>
        <stp>##V3_BDHV12</stp>
        <stp>912828AF7 Govt</stp>
        <stp>IDX_RATIO</stp>
        <stp>11/22/2007</stp>
        <stp>11/22/2007</stp>
        <stp>[Fixed Income  Prices 2004-2009.xlsx]TIPS!R872C44</stp>
        <tr r="AR872" s="1"/>
      </tp>
      <tp>
        <v>1.0305800000000001</v>
        <stp/>
        <stp>##V3_BDHV12</stp>
        <stp>912828FL9 Govt</stp>
        <stp>IDX_RATIO</stp>
        <stp>11/12/2007</stp>
        <stp>11/12/2007</stp>
        <stp>[Fixed Income  Prices 2004-2009.xlsx]TIPS!R352C80</stp>
        <tr r="CB352" s="1"/>
      </tp>
      <tp>
        <v>1.03152</v>
        <stp/>
        <stp>##V3_BDHV12</stp>
        <stp>912828FL9 Govt</stp>
        <stp>IDX_RATIO</stp>
        <stp>11/22/2007</stp>
        <stp>11/22/2007</stp>
        <stp>[Fixed Income  Prices 2004-2009.xlsx]TIPS!R360C80</stp>
        <tr r="CB360" s="1"/>
      </tp>
      <tp>
        <v>1.00136</v>
        <stp/>
        <stp>##V3_BDHV12</stp>
        <stp>912828FL9 Govt</stp>
        <stp>IDX_RATIO</stp>
        <stp>12/20/2006</stp>
        <stp>12/20/2006</stp>
        <stp>[Fixed Income  Prices 2004-2009.xlsx]TIPS!R119C80</stp>
        <tr r="CB119" s="1"/>
      </tp>
      <tp>
        <v>1.0988500000000001</v>
        <stp/>
        <stp>##V3_BDHV12</stp>
        <stp>912828BW9 Govt</stp>
        <stp>IDX_RATIO</stp>
        <stp>9/8/2006</stp>
        <stp>9/8/2006</stp>
        <stp>[Fixed Income  Prices 2004-2009.xlsx]TIPS!R558C56</stp>
        <tr r="BD558" s="1"/>
      </tp>
      <tp>
        <v>1.09842</v>
        <stp/>
        <stp>##V3_BDHV12</stp>
        <stp>912828BW9 Govt</stp>
        <stp>IDX_RATIO</stp>
        <stp>9/4/2006</stp>
        <stp>9/4/2006</stp>
        <stp>[Fixed Income  Prices 2004-2009.xlsx]TIPS!R554C56</stp>
        <tr r="BD554" s="1"/>
      </tp>
      <tp>
        <v>1.09853</v>
        <stp/>
        <stp>##V3_BDHV12</stp>
        <stp>912828BW9 Govt</stp>
        <stp>IDX_RATIO</stp>
        <stp>9/5/2006</stp>
        <stp>9/5/2006</stp>
        <stp>[Fixed Income  Prices 2004-2009.xlsx]TIPS!R555C56</stp>
        <tr r="BD555" s="1"/>
      </tp>
      <tp>
        <v>1.0986400000000001</v>
        <stp/>
        <stp>##V3_BDHV12</stp>
        <stp>912828BW9 Govt</stp>
        <stp>IDX_RATIO</stp>
        <stp>9/6/2006</stp>
        <stp>9/6/2006</stp>
        <stp>[Fixed Income  Prices 2004-2009.xlsx]TIPS!R556C56</stp>
        <tr r="BD556" s="1"/>
      </tp>
      <tp>
        <v>1.0987499999999999</v>
        <stp/>
        <stp>##V3_BDHV12</stp>
        <stp>912828BW9 Govt</stp>
        <stp>IDX_RATIO</stp>
        <stp>9/7/2006</stp>
        <stp>9/7/2006</stp>
        <stp>[Fixed Income  Prices 2004-2009.xlsx]TIPS!R557C56</stp>
        <tr r="BD557" s="1"/>
      </tp>
      <tp>
        <v>1.0981000000000001</v>
        <stp/>
        <stp>##V3_BDHV12</stp>
        <stp>912828BW9 Govt</stp>
        <stp>IDX_RATIO</stp>
        <stp>9/1/2006</stp>
        <stp>9/1/2006</stp>
        <stp>[Fixed Income  Prices 2004-2009.xlsx]TIPS!R553C56</stp>
        <tr r="BD553" s="1"/>
      </tp>
      <tp>
        <v>1.06525</v>
        <stp/>
        <stp>##V3_BDHV12</stp>
        <stp>912828GD6 Govt</stp>
        <stp>IDX_RATIO</stp>
        <stp>7/1/2008</stp>
        <stp>7/1/2008</stp>
        <stp>[Fixed Income  Prices 2004-2009.xlsx]TIPS!R388C84</stp>
        <tr r="CF388" s="1"/>
      </tp>
      <tp>
        <v>1.0722799999999999</v>
        <stp/>
        <stp>##V3_BDHV12</stp>
        <stp>912828FB1 Govt</stp>
        <stp>IDX_RATIO</stp>
        <stp>6/8/2009</stp>
        <stp>6/8/2009</stp>
        <stp>[Fixed Income  Prices 2004-2009.xlsx]TIPS!R819C32</stp>
        <tr r="AF819" s="1"/>
      </tp>
      <tp>
        <v>1.0655399999999999</v>
        <stp/>
        <stp>##V3_BDHV12</stp>
        <stp>912828GD6 Govt</stp>
        <stp>IDX_RATIO</stp>
        <stp>7/2/2008</stp>
        <stp>7/2/2008</stp>
        <stp>[Fixed Income  Prices 2004-2009.xlsx]TIPS!R389C84</stp>
        <tr r="CF389" s="1"/>
      </tp>
      <tp>
        <v>1.0658300000000001</v>
        <stp/>
        <stp>##V3_BDHV12</stp>
        <stp>912828GD6 Govt</stp>
        <stp>IDX_RATIO</stp>
        <stp>7/3/2008</stp>
        <stp>7/3/2008</stp>
        <stp>[Fixed Income  Prices 2004-2009.xlsx]TIPS!R390C84</stp>
        <tr r="CF390" s="1"/>
      </tp>
      <tp>
        <v>1.1054900000000001</v>
        <stp/>
        <stp>##V3_BDHV12</stp>
        <stp>912828BD1 Govt</stp>
        <stp>IDX_RATIO</stp>
        <stp>9/8/2006</stp>
        <stp>9/8/2006</stp>
        <stp>[Fixed Income  Prices 2004-2009.xlsx]TIPS!R558C52</stp>
        <tr r="AZ558" s="1"/>
      </tp>
      <tp>
        <v>1.07237</v>
        <stp/>
        <stp>##V3_BDHV12</stp>
        <stp>912828FB1 Govt</stp>
        <stp>IDX_RATIO</stp>
        <stp>6/9/2009</stp>
        <stp>6/9/2009</stp>
        <stp>[Fixed Income  Prices 2004-2009.xlsx]TIPS!R820C32</stp>
        <tr r="AF820" s="1"/>
      </tp>
      <tp>
        <v>1.06612</v>
        <stp/>
        <stp>##V3_BDHV12</stp>
        <stp>912828GD6 Govt</stp>
        <stp>IDX_RATIO</stp>
        <stp>7/4/2008</stp>
        <stp>7/4/2008</stp>
        <stp>[Fixed Income  Prices 2004-2009.xlsx]TIPS!R391C84</stp>
        <tr r="CF391" s="1"/>
      </tp>
      <tp>
        <v>1.0669900000000001</v>
        <stp/>
        <stp>##V3_BDHV12</stp>
        <stp>912828GD6 Govt</stp>
        <stp>IDX_RATIO</stp>
        <stp>7/7/2008</stp>
        <stp>7/7/2008</stp>
        <stp>[Fixed Income  Prices 2004-2009.xlsx]TIPS!R392C84</stp>
        <tr r="CF392" s="1"/>
      </tp>
      <tp>
        <v>1.0675600000000001</v>
        <stp/>
        <stp>##V3_BDHV12</stp>
        <stp>912828GD6 Govt</stp>
        <stp>IDX_RATIO</stp>
        <stp>7/9/2008</stp>
        <stp>7/9/2008</stp>
        <stp>[Fixed Income  Prices 2004-2009.xlsx]TIPS!R394C84</stp>
        <tr r="CF394" s="1"/>
      </tp>
      <tp>
        <v>1.07165</v>
        <stp/>
        <stp>##V3_BDHV12</stp>
        <stp>912828FB1 Govt</stp>
        <stp>IDX_RATIO</stp>
        <stp>6/1/2009</stp>
        <stp>6/1/2009</stp>
        <stp>[Fixed Income  Prices 2004-2009.xlsx]TIPS!R814C32</stp>
        <tr r="AF814" s="1"/>
      </tp>
      <tp>
        <v>1.0672699999999999</v>
        <stp/>
        <stp>##V3_BDHV12</stp>
        <stp>912828GD6 Govt</stp>
        <stp>IDX_RATIO</stp>
        <stp>7/8/2008</stp>
        <stp>7/8/2008</stp>
        <stp>[Fixed Income  Prices 2004-2009.xlsx]TIPS!R393C84</stp>
        <tr r="CF393" s="1"/>
      </tp>
      <tp>
        <v>1.10473</v>
        <stp/>
        <stp>##V3_BDHV12</stp>
        <stp>912828BD1 Govt</stp>
        <stp>IDX_RATIO</stp>
        <stp>9/1/2006</stp>
        <stp>9/1/2006</stp>
        <stp>[Fixed Income  Prices 2004-2009.xlsx]TIPS!R553C52</stp>
        <tr r="AZ553" s="1"/>
      </tp>
      <tp>
        <v>1.0718300000000001</v>
        <stp/>
        <stp>##V3_BDHV12</stp>
        <stp>912828FB1 Govt</stp>
        <stp>IDX_RATIO</stp>
        <stp>6/3/2009</stp>
        <stp>6/3/2009</stp>
        <stp>[Fixed Income  Prices 2004-2009.xlsx]TIPS!R816C32</stp>
        <tr r="AF816" s="1"/>
      </tp>
      <tp>
        <v>1.0717399999999999</v>
        <stp/>
        <stp>##V3_BDHV12</stp>
        <stp>912828FB1 Govt</stp>
        <stp>IDX_RATIO</stp>
        <stp>6/2/2009</stp>
        <stp>6/2/2009</stp>
        <stp>[Fixed Income  Prices 2004-2009.xlsx]TIPS!R815C32</stp>
        <tr r="AF815" s="1"/>
      </tp>
      <tp>
        <v>1.0720099999999999</v>
        <stp/>
        <stp>##V3_BDHV12</stp>
        <stp>912828FB1 Govt</stp>
        <stp>IDX_RATIO</stp>
        <stp>6/5/2009</stp>
        <stp>6/5/2009</stp>
        <stp>[Fixed Income  Prices 2004-2009.xlsx]TIPS!R818C32</stp>
        <tr r="AF818" s="1"/>
      </tp>
      <tp>
        <v>1.10538</v>
        <stp/>
        <stp>##V3_BDHV12</stp>
        <stp>912828BD1 Govt</stp>
        <stp>IDX_RATIO</stp>
        <stp>9/7/2006</stp>
        <stp>9/7/2006</stp>
        <stp>[Fixed Income  Prices 2004-2009.xlsx]TIPS!R557C52</stp>
        <tr r="AZ557" s="1"/>
      </tp>
      <tp>
        <v>1.10528</v>
        <stp/>
        <stp>##V3_BDHV12</stp>
        <stp>912828BD1 Govt</stp>
        <stp>IDX_RATIO</stp>
        <stp>9/6/2006</stp>
        <stp>9/6/2006</stp>
        <stp>[Fixed Income  Prices 2004-2009.xlsx]TIPS!R556C52</stp>
        <tr r="AZ556" s="1"/>
      </tp>
      <tp>
        <v>1.07192</v>
        <stp/>
        <stp>##V3_BDHV12</stp>
        <stp>912828FB1 Govt</stp>
        <stp>IDX_RATIO</stp>
        <stp>6/4/2009</stp>
        <stp>6/4/2009</stp>
        <stp>[Fixed Income  Prices 2004-2009.xlsx]TIPS!R817C32</stp>
        <tr r="AF817" s="1"/>
      </tp>
      <tp>
        <v>1.10517</v>
        <stp/>
        <stp>##V3_BDHV12</stp>
        <stp>912828BD1 Govt</stp>
        <stp>IDX_RATIO</stp>
        <stp>9/5/2006</stp>
        <stp>9/5/2006</stp>
        <stp>[Fixed Income  Prices 2004-2009.xlsx]TIPS!R555C52</stp>
        <tr r="AZ555" s="1"/>
      </tp>
      <tp>
        <v>1.1050599999999999</v>
        <stp/>
        <stp>##V3_BDHV12</stp>
        <stp>912828BD1 Govt</stp>
        <stp>IDX_RATIO</stp>
        <stp>9/4/2006</stp>
        <stp>9/4/2006</stp>
        <stp>[Fixed Income  Prices 2004-2009.xlsx]TIPS!R554C52</stp>
        <tr r="AZ554" s="1"/>
      </tp>
      <tp>
        <v>1.10361</v>
        <stp/>
        <stp>##V3_BDHV12</stp>
        <stp>912828CP3 Govt</stp>
        <stp>IDX_RATIO</stp>
        <stp>8/7/2007</stp>
        <stp>8/7/2007</stp>
        <stp>[Fixed Income  Prices 2004-2009.xlsx]TIPS!R795C64</stp>
        <tr r="BL795" s="1"/>
      </tp>
      <tp>
        <v>1.10354</v>
        <stp/>
        <stp>##V3_BDHV12</stp>
        <stp>912828CP3 Govt</stp>
        <stp>IDX_RATIO</stp>
        <stp>8/6/2007</stp>
        <stp>8/6/2007</stp>
        <stp>[Fixed Income  Prices 2004-2009.xlsx]TIPS!R794C64</stp>
        <tr r="BL794" s="1"/>
      </tp>
      <tp>
        <v>1.1032</v>
        <stp/>
        <stp>##V3_BDHV12</stp>
        <stp>912828CP3 Govt</stp>
        <stp>IDX_RATIO</stp>
        <stp>8/1/2007</stp>
        <stp>8/1/2007</stp>
        <stp>[Fixed Income  Prices 2004-2009.xlsx]TIPS!R791C64</stp>
        <tr r="BL791" s="1"/>
      </tp>
      <tp>
        <v>1.0229900000000001</v>
        <stp/>
        <stp>##V3_BDHV12</stp>
        <stp>912828ET3 Govt</stp>
        <stp>IDX_RATIO</stp>
        <stp>9/8/2006</stp>
        <stp>9/8/2006</stp>
        <stp>[Fixed Income  Prices 2004-2009.xlsx]TIPS!R176C76</stp>
        <tr r="BX176" s="1"/>
      </tp>
      <tp>
        <v>1.1033299999999999</v>
        <stp/>
        <stp>##V3_BDHV12</stp>
        <stp>912828CP3 Govt</stp>
        <stp>IDX_RATIO</stp>
        <stp>8/3/2007</stp>
        <stp>8/3/2007</stp>
        <stp>[Fixed Income  Prices 2004-2009.xlsx]TIPS!R793C64</stp>
        <tr r="BL793" s="1"/>
      </tp>
      <tp>
        <v>1.0384800000000001</v>
        <stp/>
        <stp>##V3_BDHV12</stp>
        <stp>912828GX2 Govt</stp>
        <stp>IDX_RATIO</stp>
        <stp>7/8/2008</stp>
        <stp>7/8/2008</stp>
        <stp>[Fixed Income  Prices 2004-2009.xlsx]TIPS!R263C88</stp>
        <tr r="CJ263" s="1"/>
      </tp>
      <tp>
        <v>1.10327</v>
        <stp/>
        <stp>##V3_BDHV12</stp>
        <stp>912828CP3 Govt</stp>
        <stp>IDX_RATIO</stp>
        <stp>8/2/2007</stp>
        <stp>8/2/2007</stp>
        <stp>[Fixed Income  Prices 2004-2009.xlsx]TIPS!R792C64</stp>
        <tr r="BL792" s="1"/>
      </tp>
      <tp>
        <v>1.0387599999999999</v>
        <stp/>
        <stp>##V3_BDHV12</stp>
        <stp>912828GX2 Govt</stp>
        <stp>IDX_RATIO</stp>
        <stp>7/9/2008</stp>
        <stp>7/9/2008</stp>
        <stp>[Fixed Income  Prices 2004-2009.xlsx]TIPS!R264C88</stp>
        <tr r="CJ264" s="1"/>
      </tp>
      <tp>
        <v>1.0226900000000001</v>
        <stp/>
        <stp>##V3_BDHV12</stp>
        <stp>912828ET3 Govt</stp>
        <stp>IDX_RATIO</stp>
        <stp>9/5/2006</stp>
        <stp>9/5/2006</stp>
        <stp>[Fixed Income  Prices 2004-2009.xlsx]TIPS!R173C76</stp>
        <tr r="BX173" s="1"/>
      </tp>
      <tp>
        <v>1.02258</v>
        <stp/>
        <stp>##V3_BDHV12</stp>
        <stp>912828ET3 Govt</stp>
        <stp>IDX_RATIO</stp>
        <stp>9/4/2006</stp>
        <stp>9/4/2006</stp>
        <stp>[Fixed Income  Prices 2004-2009.xlsx]TIPS!R172C76</stp>
        <tr r="BX172" s="1"/>
      </tp>
      <tp>
        <v>1.0382</v>
        <stp/>
        <stp>##V3_BDHV12</stp>
        <stp>912828GX2 Govt</stp>
        <stp>IDX_RATIO</stp>
        <stp>7/7/2008</stp>
        <stp>7/7/2008</stp>
        <stp>[Fixed Income  Prices 2004-2009.xlsx]TIPS!R262C88</stp>
        <tr r="CJ262" s="1"/>
      </tp>
      <tp>
        <v>1.0228900000000001</v>
        <stp/>
        <stp>##V3_BDHV12</stp>
        <stp>912828ET3 Govt</stp>
        <stp>IDX_RATIO</stp>
        <stp>9/7/2006</stp>
        <stp>9/7/2006</stp>
        <stp>[Fixed Income  Prices 2004-2009.xlsx]TIPS!R175C76</stp>
        <tr r="BX175" s="1"/>
      </tp>
      <tp>
        <v>1.03735</v>
        <stp/>
        <stp>##V3_BDHV12</stp>
        <stp>912828GX2 Govt</stp>
        <stp>IDX_RATIO</stp>
        <stp>7/4/2008</stp>
        <stp>7/4/2008</stp>
        <stp>[Fixed Income  Prices 2004-2009.xlsx]TIPS!R261C88</stp>
        <tr r="CJ261" s="1"/>
      </tp>
      <tp>
        <v>1.0227900000000001</v>
        <stp/>
        <stp>##V3_BDHV12</stp>
        <stp>912828ET3 Govt</stp>
        <stp>IDX_RATIO</stp>
        <stp>9/6/2006</stp>
        <stp>9/6/2006</stp>
        <stp>[Fixed Income  Prices 2004-2009.xlsx]TIPS!R174C76</stp>
        <tr r="BX174" s="1"/>
      </tp>
      <tp>
        <v>1.0222800000000001</v>
        <stp/>
        <stp>##V3_BDHV12</stp>
        <stp>912828ET3 Govt</stp>
        <stp>IDX_RATIO</stp>
        <stp>9/1/2006</stp>
        <stp>9/1/2006</stp>
        <stp>[Fixed Income  Prices 2004-2009.xlsx]TIPS!R171C76</stp>
        <tr r="BX171" s="1"/>
      </tp>
      <tp>
        <v>1.03651</v>
        <stp/>
        <stp>##V3_BDHV12</stp>
        <stp>912828GX2 Govt</stp>
        <stp>IDX_RATIO</stp>
        <stp>7/1/2008</stp>
        <stp>7/1/2008</stp>
        <stp>[Fixed Income  Prices 2004-2009.xlsx]TIPS!R258C88</stp>
        <tr r="CJ258" s="1"/>
      </tp>
      <tp>
        <v>1.10375</v>
        <stp/>
        <stp>##V3_BDHV12</stp>
        <stp>912828CP3 Govt</stp>
        <stp>IDX_RATIO</stp>
        <stp>8/9/2007</stp>
        <stp>8/9/2007</stp>
        <stp>[Fixed Income  Prices 2004-2009.xlsx]TIPS!R797C64</stp>
        <tr r="BL797" s="1"/>
      </tp>
      <tp>
        <v>1.0370699999999999</v>
        <stp/>
        <stp>##V3_BDHV12</stp>
        <stp>912828GX2 Govt</stp>
        <stp>IDX_RATIO</stp>
        <stp>7/3/2008</stp>
        <stp>7/3/2008</stp>
        <stp>[Fixed Income  Prices 2004-2009.xlsx]TIPS!R260C88</stp>
        <tr r="CJ260" s="1"/>
      </tp>
      <tp>
        <v>1.10368</v>
        <stp/>
        <stp>##V3_BDHV12</stp>
        <stp>912828CP3 Govt</stp>
        <stp>IDX_RATIO</stp>
        <stp>8/8/2007</stp>
        <stp>8/8/2007</stp>
        <stp>[Fixed Income  Prices 2004-2009.xlsx]TIPS!R796C64</stp>
        <tr r="BL796" s="1"/>
      </tp>
      <tp>
        <v>1.0367900000000001</v>
        <stp/>
        <stp>##V3_BDHV12</stp>
        <stp>912828GX2 Govt</stp>
        <stp>IDX_RATIO</stp>
        <stp>7/2/2008</stp>
        <stp>7/2/2008</stp>
        <stp>[Fixed Income  Prices 2004-2009.xlsx]TIPS!R259C88</stp>
        <tr r="CJ259" s="1"/>
      </tp>
      <tp>
        <v>1.1567000000000001</v>
        <stp/>
        <stp>##V3_BDHV12</stp>
        <stp>912828AF7 Govt</stp>
        <stp>IDX_RATIO</stp>
        <stp>8/3/2007</stp>
        <stp>8/3/2007</stp>
        <stp>[Fixed Income  Prices 2004-2009.xlsx]TIPS!R793C44</stp>
        <tr r="AR793" s="1"/>
      </tp>
      <tp>
        <v>1.15663</v>
        <stp/>
        <stp>##V3_BDHV12</stp>
        <stp>912828AF7 Govt</stp>
        <stp>IDX_RATIO</stp>
        <stp>8/2/2007</stp>
        <stp>8/2/2007</stp>
        <stp>[Fixed Income  Prices 2004-2009.xlsx]TIPS!R792C44</stp>
        <tr r="AR792" s="1"/>
      </tp>
      <tp>
        <v>1.15656</v>
        <stp/>
        <stp>##V3_BDHV12</stp>
        <stp>912828AF7 Govt</stp>
        <stp>IDX_RATIO</stp>
        <stp>8/1/2007</stp>
        <stp>8/1/2007</stp>
        <stp>[Fixed Income  Prices 2004-2009.xlsx]TIPS!R791C44</stp>
        <tr r="AR791" s="1"/>
      </tp>
      <tp>
        <v>1.15699</v>
        <stp/>
        <stp>##V3_BDHV12</stp>
        <stp>912828AF7 Govt</stp>
        <stp>IDX_RATIO</stp>
        <stp>8/7/2007</stp>
        <stp>8/7/2007</stp>
        <stp>[Fixed Income  Prices 2004-2009.xlsx]TIPS!R795C44</stp>
        <tr r="AR795" s="1"/>
      </tp>
      <tp>
        <v>1.1569199999999999</v>
        <stp/>
        <stp>##V3_BDHV12</stp>
        <stp>912828AF7 Govt</stp>
        <stp>IDX_RATIO</stp>
        <stp>8/6/2007</stp>
        <stp>8/6/2007</stp>
        <stp>[Fixed Income  Prices 2004-2009.xlsx]TIPS!R794C44</stp>
        <tr r="AR794" s="1"/>
      </tp>
      <tp>
        <v>1.1571400000000001</v>
        <stp/>
        <stp>##V3_BDHV12</stp>
        <stp>912828AF7 Govt</stp>
        <stp>IDX_RATIO</stp>
        <stp>8/9/2007</stp>
        <stp>8/9/2007</stp>
        <stp>[Fixed Income  Prices 2004-2009.xlsx]TIPS!R797C44</stp>
        <tr r="AR797" s="1"/>
      </tp>
      <tp>
        <v>1.15706</v>
        <stp/>
        <stp>##V3_BDHV12</stp>
        <stp>912828AF7 Govt</stp>
        <stp>IDX_RATIO</stp>
        <stp>8/8/2007</stp>
        <stp>8/8/2007</stp>
        <stp>[Fixed Income  Prices 2004-2009.xlsx]TIPS!R796C44</stp>
        <tr r="AR796" s="1"/>
      </tp>
      <tp>
        <v>1.0771500000000001</v>
        <stp/>
        <stp>##V3_BDHV12</stp>
        <stp>912828CP3 Govt</stp>
        <stp>IDX_RATIO</stp>
        <stp>9/8/2006</stp>
        <stp>9/8/2006</stp>
        <stp>[Fixed Income  Prices 2004-2009.xlsx]TIPS!R558C64</stp>
        <tr r="BL558" s="1"/>
      </tp>
      <tp>
        <v>1.0764100000000001</v>
        <stp/>
        <stp>##V3_BDHV12</stp>
        <stp>912828CP3 Govt</stp>
        <stp>IDX_RATIO</stp>
        <stp>9/1/2006</stp>
        <stp>9/1/2006</stp>
        <stp>[Fixed Income  Prices 2004-2009.xlsx]TIPS!R553C64</stp>
        <tr r="BL553" s="1"/>
      </tp>
      <tp>
        <v>1.07684</v>
        <stp/>
        <stp>##V3_BDHV12</stp>
        <stp>912828CP3 Govt</stp>
        <stp>IDX_RATIO</stp>
        <stp>9/5/2006</stp>
        <stp>9/5/2006</stp>
        <stp>[Fixed Income  Prices 2004-2009.xlsx]TIPS!R555C64</stp>
        <tr r="BL555" s="1"/>
      </tp>
      <tp>
        <v>1.07673</v>
        <stp/>
        <stp>##V3_BDHV12</stp>
        <stp>912828CP3 Govt</stp>
        <stp>IDX_RATIO</stp>
        <stp>9/4/2006</stp>
        <stp>9/4/2006</stp>
        <stp>[Fixed Income  Prices 2004-2009.xlsx]TIPS!R554C64</stp>
        <tr r="BL554" s="1"/>
      </tp>
      <tp>
        <v>1.0770500000000001</v>
        <stp/>
        <stp>##V3_BDHV12</stp>
        <stp>912828CP3 Govt</stp>
        <stp>IDX_RATIO</stp>
        <stp>9/7/2006</stp>
        <stp>9/7/2006</stp>
        <stp>[Fixed Income  Prices 2004-2009.xlsx]TIPS!R557C64</stp>
        <tr r="BL557" s="1"/>
      </tp>
      <tp>
        <v>1.07694</v>
        <stp/>
        <stp>##V3_BDHV12</stp>
        <stp>912828CP3 Govt</stp>
        <stp>IDX_RATIO</stp>
        <stp>9/6/2006</stp>
        <stp>9/6/2006</stp>
        <stp>[Fixed Income  Prices 2004-2009.xlsx]TIPS!R556C64</stp>
        <tr r="BL556" s="1"/>
      </tp>
      <tp>
        <v>1.04314</v>
        <stp/>
        <stp>##V3_BDHV12</stp>
        <stp>912828EA4 Govt</stp>
        <stp>IDX_RATIO</stp>
        <stp>9/1/2006</stp>
        <stp>9/1/2006</stp>
        <stp>[Fixed Income  Prices 2004-2009.xlsx]TIPS!R299C72</stp>
        <tr r="BT299" s="1"/>
      </tp>
      <tp>
        <v>1.1292500000000001</v>
        <stp/>
        <stp>##V3_BDHV12</stp>
        <stp>912828AF7 Govt</stp>
        <stp>IDX_RATIO</stp>
        <stp>9/8/2006</stp>
        <stp>9/8/2006</stp>
        <stp>[Fixed Income  Prices 2004-2009.xlsx]TIPS!R558C44</stp>
        <tr r="AR558" s="1"/>
      </tp>
      <tp>
        <v>1.12914</v>
        <stp/>
        <stp>##V3_BDHV12</stp>
        <stp>912828AF7 Govt</stp>
        <stp>IDX_RATIO</stp>
        <stp>9/7/2006</stp>
        <stp>9/7/2006</stp>
        <stp>[Fixed Income  Prices 2004-2009.xlsx]TIPS!R557C44</stp>
        <tr r="AR557" s="1"/>
      </tp>
      <tp>
        <v>1.12903</v>
        <stp/>
        <stp>##V3_BDHV12</stp>
        <stp>912828AF7 Govt</stp>
        <stp>IDX_RATIO</stp>
        <stp>9/6/2006</stp>
        <stp>9/6/2006</stp>
        <stp>[Fixed Income  Prices 2004-2009.xlsx]TIPS!R556C44</stp>
        <tr r="AR556" s="1"/>
      </tp>
      <tp>
        <v>1.1289199999999999</v>
        <stp/>
        <stp>##V3_BDHV12</stp>
        <stp>912828AF7 Govt</stp>
        <stp>IDX_RATIO</stp>
        <stp>9/5/2006</stp>
        <stp>9/5/2006</stp>
        <stp>[Fixed Income  Prices 2004-2009.xlsx]TIPS!R555C44</stp>
        <tr r="AR555" s="1"/>
      </tp>
      <tp>
        <v>1.1288100000000001</v>
        <stp/>
        <stp>##V3_BDHV12</stp>
        <stp>912828AF7 Govt</stp>
        <stp>IDX_RATIO</stp>
        <stp>9/4/2006</stp>
        <stp>9/4/2006</stp>
        <stp>[Fixed Income  Prices 2004-2009.xlsx]TIPS!R554C44</stp>
        <tr r="AR554" s="1"/>
      </tp>
      <tp>
        <v>1.1284799999999999</v>
        <stp/>
        <stp>##V3_BDHV12</stp>
        <stp>912828AF7 Govt</stp>
        <stp>IDX_RATIO</stp>
        <stp>9/1/2006</stp>
        <stp>9/1/2006</stp>
        <stp>[Fixed Income  Prices 2004-2009.xlsx]TIPS!R553C44</stp>
        <tr r="AR553" s="1"/>
      </tp>
      <tp>
        <v>1.1254200000000001</v>
        <stp/>
        <stp>##V3_BDHV12</stp>
        <stp>912828BW9 Govt</stp>
        <stp>IDX_RATIO</stp>
        <stp>8/1/2007</stp>
        <stp>8/1/2007</stp>
        <stp>[Fixed Income  Prices 2004-2009.xlsx]TIPS!R791C56</stp>
        <tr r="BD791" s="1"/>
      </tp>
      <tp>
        <v>1.1254900000000001</v>
        <stp/>
        <stp>##V3_BDHV12</stp>
        <stp>912828BW9 Govt</stp>
        <stp>IDX_RATIO</stp>
        <stp>8/2/2007</stp>
        <stp>8/2/2007</stp>
        <stp>[Fixed Income  Prices 2004-2009.xlsx]TIPS!R792C56</stp>
        <tr r="BD792" s="1"/>
      </tp>
      <tp>
        <v>1.1255600000000001</v>
        <stp/>
        <stp>##V3_BDHV12</stp>
        <stp>912828BW9 Govt</stp>
        <stp>IDX_RATIO</stp>
        <stp>8/3/2007</stp>
        <stp>8/3/2007</stp>
        <stp>[Fixed Income  Prices 2004-2009.xlsx]TIPS!R793C56</stp>
        <tr r="BD793" s="1"/>
      </tp>
      <tp>
        <v>1.1257699999999999</v>
        <stp/>
        <stp>##V3_BDHV12</stp>
        <stp>912828BW9 Govt</stp>
        <stp>IDX_RATIO</stp>
        <stp>8/6/2007</stp>
        <stp>8/6/2007</stp>
        <stp>[Fixed Income  Prices 2004-2009.xlsx]TIPS!R794C56</stp>
        <tr r="BD794" s="1"/>
      </tp>
      <tp>
        <v>1.0069399999999999</v>
        <stp/>
        <stp>##V3_BDHV12</stp>
        <stp>912828HW3 Govt</stp>
        <stp>IDX_RATIO</stp>
        <stp>6/8/2009</stp>
        <stp>6/8/2009</stp>
        <stp>[Fixed Income  Prices 2004-2009.xlsx]TIPS!R298C48</stp>
        <tr r="AV298" s="1"/>
      </tp>
      <tp>
        <v>1.12584</v>
        <stp/>
        <stp>##V3_BDHV12</stp>
        <stp>912828BW9 Govt</stp>
        <stp>IDX_RATIO</stp>
        <stp>8/7/2007</stp>
        <stp>8/7/2007</stp>
        <stp>[Fixed Income  Prices 2004-2009.xlsx]TIPS!R795C56</stp>
        <tr r="BD795" s="1"/>
      </tp>
      <tp>
        <v>1.00702</v>
        <stp/>
        <stp>##V3_BDHV12</stp>
        <stp>912828HW3 Govt</stp>
        <stp>IDX_RATIO</stp>
        <stp>6/9/2009</stp>
        <stp>6/9/2009</stp>
        <stp>[Fixed Income  Prices 2004-2009.xlsx]TIPS!R299C48</stp>
        <tr r="AV299" s="1"/>
      </tp>
      <tp>
        <v>1.12591</v>
        <stp/>
        <stp>##V3_BDHV12</stp>
        <stp>912828BW9 Govt</stp>
        <stp>IDX_RATIO</stp>
        <stp>8/8/2007</stp>
        <stp>8/8/2007</stp>
        <stp>[Fixed Income  Prices 2004-2009.xlsx]TIPS!R796C56</stp>
        <tr r="BD796" s="1"/>
      </tp>
      <tp>
        <v>1.12599</v>
        <stp/>
        <stp>##V3_BDHV12</stp>
        <stp>912828BW9 Govt</stp>
        <stp>IDX_RATIO</stp>
        <stp>8/9/2007</stp>
        <stp>8/9/2007</stp>
        <stp>[Fixed Income  Prices 2004-2009.xlsx]TIPS!R797C56</stp>
        <tr r="BD797" s="1"/>
      </tp>
      <tp>
        <v>1.0065999999999999</v>
        <stp/>
        <stp>##V3_BDHV12</stp>
        <stp>912828HW3 Govt</stp>
        <stp>IDX_RATIO</stp>
        <stp>6/4/2009</stp>
        <stp>6/4/2009</stp>
        <stp>[Fixed Income  Prices 2004-2009.xlsx]TIPS!R296C48</stp>
        <tr r="AV296" s="1"/>
      </tp>
      <tp>
        <v>1.0066900000000001</v>
        <stp/>
        <stp>##V3_BDHV12</stp>
        <stp>912828HW3 Govt</stp>
        <stp>IDX_RATIO</stp>
        <stp>6/5/2009</stp>
        <stp>6/5/2009</stp>
        <stp>[Fixed Income  Prices 2004-2009.xlsx]TIPS!R297C48</stp>
        <tr r="AV297" s="1"/>
      </tp>
      <tp>
        <v>1.00644</v>
        <stp/>
        <stp>##V3_BDHV12</stp>
        <stp>912828HW3 Govt</stp>
        <stp>IDX_RATIO</stp>
        <stp>6/2/2009</stp>
        <stp>6/2/2009</stp>
        <stp>[Fixed Income  Prices 2004-2009.xlsx]TIPS!R294C48</stp>
        <tr r="AV294" s="1"/>
      </tp>
      <tp>
        <v>1.0065200000000001</v>
        <stp/>
        <stp>##V3_BDHV12</stp>
        <stp>912828HW3 Govt</stp>
        <stp>IDX_RATIO</stp>
        <stp>6/3/2009</stp>
        <stp>6/3/2009</stp>
        <stp>[Fixed Income  Prices 2004-2009.xlsx]TIPS!R295C48</stp>
        <tr r="AV295" s="1"/>
      </tp>
      <tp>
        <v>1.0063500000000001</v>
        <stp/>
        <stp>##V3_BDHV12</stp>
        <stp>912828HW3 Govt</stp>
        <stp>IDX_RATIO</stp>
        <stp>6/1/2009</stp>
        <stp>6/1/2009</stp>
        <stp>[Fixed Income  Prices 2004-2009.xlsx]TIPS!R293C48</stp>
        <tr r="AV293" s="1"/>
      </tp>
      <tp>
        <v>1.1326499999999999</v>
        <stp/>
        <stp>##V3_BDHV12</stp>
        <stp>912828BD1 Govt</stp>
        <stp>IDX_RATIO</stp>
        <stp>8/7/2007</stp>
        <stp>8/7/2007</stp>
        <stp>[Fixed Income  Prices 2004-2009.xlsx]TIPS!R795C52</stp>
        <tr r="AZ795" s="1"/>
      </tp>
      <tp>
        <v>1.1325799999999999</v>
        <stp/>
        <stp>##V3_BDHV12</stp>
        <stp>912828BD1 Govt</stp>
        <stp>IDX_RATIO</stp>
        <stp>8/6/2007</stp>
        <stp>8/6/2007</stp>
        <stp>[Fixed Income  Prices 2004-2009.xlsx]TIPS!R794C52</stp>
        <tr r="AZ794" s="1"/>
      </tp>
      <tp>
        <v>1.04386</v>
        <stp/>
        <stp>##V3_BDHV12</stp>
        <stp>912828EA4 Govt</stp>
        <stp>IDX_RATIO</stp>
        <stp>9/8/2006</stp>
        <stp>9/8/2006</stp>
        <stp>[Fixed Income  Prices 2004-2009.xlsx]TIPS!R304C72</stp>
        <tr r="BT304" s="1"/>
      </tp>
      <tp>
        <v>1.13236</v>
        <stp/>
        <stp>##V3_BDHV12</stp>
        <stp>912828BD1 Govt</stp>
        <stp>IDX_RATIO</stp>
        <stp>8/3/2007</stp>
        <stp>8/3/2007</stp>
        <stp>[Fixed Income  Prices 2004-2009.xlsx]TIPS!R793C52</stp>
        <tr r="AZ793" s="1"/>
      </tp>
      <tp>
        <v>1.13229</v>
        <stp/>
        <stp>##V3_BDHV12</stp>
        <stp>912828BD1 Govt</stp>
        <stp>IDX_RATIO</stp>
        <stp>8/2/2007</stp>
        <stp>8/2/2007</stp>
        <stp>[Fixed Income  Prices 2004-2009.xlsx]TIPS!R792C52</stp>
        <tr r="AZ792" s="1"/>
      </tp>
      <tp>
        <v>1.13222</v>
        <stp/>
        <stp>##V3_BDHV12</stp>
        <stp>912828BD1 Govt</stp>
        <stp>IDX_RATIO</stp>
        <stp>8/1/2007</stp>
        <stp>8/1/2007</stp>
        <stp>[Fixed Income  Prices 2004-2009.xlsx]TIPS!R791C52</stp>
        <tr r="AZ791" s="1"/>
      </tp>
      <tp>
        <v>1.04375</v>
        <stp/>
        <stp>##V3_BDHV12</stp>
        <stp>912828EA4 Govt</stp>
        <stp>IDX_RATIO</stp>
        <stp>9/7/2006</stp>
        <stp>9/7/2006</stp>
        <stp>[Fixed Income  Prices 2004-2009.xlsx]TIPS!R303C72</stp>
        <tr r="BT303" s="1"/>
      </tp>
      <tp>
        <v>1.04365</v>
        <stp/>
        <stp>##V3_BDHV12</stp>
        <stp>912828EA4 Govt</stp>
        <stp>IDX_RATIO</stp>
        <stp>9/6/2006</stp>
        <stp>9/6/2006</stp>
        <stp>[Fixed Income  Prices 2004-2009.xlsx]TIPS!R302C72</stp>
        <tr r="BT302" s="1"/>
      </tp>
      <tp>
        <v>1.04355</v>
        <stp/>
        <stp>##V3_BDHV12</stp>
        <stp>912828EA4 Govt</stp>
        <stp>IDX_RATIO</stp>
        <stp>9/5/2006</stp>
        <stp>9/5/2006</stp>
        <stp>[Fixed Income  Prices 2004-2009.xlsx]TIPS!R301C72</stp>
        <tr r="BT301" s="1"/>
      </tp>
      <tp>
        <v>1.13279</v>
        <stp/>
        <stp>##V3_BDHV12</stp>
        <stp>912828BD1 Govt</stp>
        <stp>IDX_RATIO</stp>
        <stp>8/9/2007</stp>
        <stp>8/9/2007</stp>
        <stp>[Fixed Income  Prices 2004-2009.xlsx]TIPS!R797C52</stp>
        <tr r="AZ797" s="1"/>
      </tp>
      <tp>
        <v>1.0434399999999999</v>
        <stp/>
        <stp>##V3_BDHV12</stp>
        <stp>912828EA4 Govt</stp>
        <stp>IDX_RATIO</stp>
        <stp>9/4/2006</stp>
        <stp>9/4/2006</stp>
        <stp>[Fixed Income  Prices 2004-2009.xlsx]TIPS!R300C72</stp>
        <tr r="BT300" s="1"/>
      </tp>
      <tp>
        <v>1.1327199999999999</v>
        <stp/>
        <stp>##V3_BDHV12</stp>
        <stp>912828BD1 Govt</stp>
        <stp>IDX_RATIO</stp>
        <stp>8/8/2007</stp>
        <stp>8/8/2007</stp>
        <stp>[Fixed Income  Prices 2004-2009.xlsx]TIPS!R796C52</stp>
        <tr r="AZ796" s="1"/>
      </tp>
      <tp>
        <v>1.1339600000000001</v>
        <stp/>
        <stp>##V3_BDHV12</stp>
        <stp>912828CZ1 Govt</stp>
        <stp>IDX_RATIO</stp>
        <stp>7/1/2008</stp>
        <stp>7/1/2008</stp>
        <stp>[Fixed Income  Prices 2004-2009.xlsx]TIPS!R961C24</stp>
        <tr r="X961" s="1"/>
      </tp>
      <tp>
        <v>1.1342699999999999</v>
        <stp/>
        <stp>##V3_BDHV12</stp>
        <stp>912828CZ1 Govt</stp>
        <stp>IDX_RATIO</stp>
        <stp>7/2/2008</stp>
        <stp>7/2/2008</stp>
        <stp>[Fixed Income  Prices 2004-2009.xlsx]TIPS!R962C24</stp>
        <tr r="X962" s="1"/>
      </tp>
      <tp>
        <v>1.1345700000000001</v>
        <stp/>
        <stp>##V3_BDHV12</stp>
        <stp>912828CZ1 Govt</stp>
        <stp>IDX_RATIO</stp>
        <stp>7/3/2008</stp>
        <stp>7/3/2008</stp>
        <stp>[Fixed Income  Prices 2004-2009.xlsx]TIPS!R963C24</stp>
        <tr r="X963" s="1"/>
      </tp>
      <tp>
        <v>1.1348799999999999</v>
        <stp/>
        <stp>##V3_BDHV12</stp>
        <stp>912828CZ1 Govt</stp>
        <stp>IDX_RATIO</stp>
        <stp>7/4/2008</stp>
        <stp>7/4/2008</stp>
        <stp>[Fixed Income  Prices 2004-2009.xlsx]TIPS!R964C24</stp>
        <tr r="X964" s="1"/>
      </tp>
      <tp>
        <v>1.13581</v>
        <stp/>
        <stp>##V3_BDHV12</stp>
        <stp>912828CZ1 Govt</stp>
        <stp>IDX_RATIO</stp>
        <stp>7/7/2008</stp>
        <stp>7/7/2008</stp>
        <stp>[Fixed Income  Prices 2004-2009.xlsx]TIPS!R965C24</stp>
        <tr r="X965" s="1"/>
      </tp>
      <tp>
        <v>1.13611</v>
        <stp/>
        <stp>##V3_BDHV12</stp>
        <stp>912828CZ1 Govt</stp>
        <stp>IDX_RATIO</stp>
        <stp>7/8/2008</stp>
        <stp>7/8/2008</stp>
        <stp>[Fixed Income  Prices 2004-2009.xlsx]TIPS!R966C24</stp>
        <tr r="X966" s="1"/>
      </tp>
      <tp>
        <v>1.13642</v>
        <stp/>
        <stp>##V3_BDHV12</stp>
        <stp>912828CZ1 Govt</stp>
        <stp>IDX_RATIO</stp>
        <stp>7/9/2008</stp>
        <stp>7/9/2008</stp>
        <stp>[Fixed Income  Prices 2004-2009.xlsx]TIPS!R967C24</stp>
        <tr r="X967" s="1"/>
      </tp>
      <tp>
        <v>1.0532699999999999</v>
        <stp/>
        <stp>##V3_BDHV12</stp>
        <stp>912828FL9 Govt</stp>
        <stp>IDX_RATIO</stp>
        <stp>6/1/2009</stp>
        <stp>6/1/2009</stp>
        <stp>[Fixed Income  Prices 2004-2009.xlsx]TIPS!R757C80</stp>
        <tr r="CB757" s="1"/>
      </tp>
      <tp>
        <v>1.0554699999999999</v>
        <stp/>
        <stp>##V3_BDHV12</stp>
        <stp>912828GD6 Govt</stp>
        <stp>IDX_RATIO</stp>
        <stp>6/9/2009</stp>
        <stp>6/9/2009</stp>
        <stp>[Fixed Income  Prices 2004-2009.xlsx]TIPS!R633C84</stp>
        <tr r="CF633" s="1"/>
      </tp>
      <tp>
        <v>1.0534399999999999</v>
        <stp/>
        <stp>##V3_BDHV12</stp>
        <stp>912828FL9 Govt</stp>
        <stp>IDX_RATIO</stp>
        <stp>6/3/2009</stp>
        <stp>6/3/2009</stp>
        <stp>[Fixed Income  Prices 2004-2009.xlsx]TIPS!R759C80</stp>
        <tr r="CB759" s="1"/>
      </tp>
      <tp>
        <v>1.05538</v>
        <stp/>
        <stp>##V3_BDHV12</stp>
        <stp>912828GD6 Govt</stp>
        <stp>IDX_RATIO</stp>
        <stp>6/8/2009</stp>
        <stp>6/8/2009</stp>
        <stp>[Fixed Income  Prices 2004-2009.xlsx]TIPS!R632C84</stp>
        <tr r="CF632" s="1"/>
      </tp>
      <tp>
        <v>1.06334</v>
        <stp/>
        <stp>##V3_BDHV12</stp>
        <stp>912828DH0 Govt</stp>
        <stp>IDX_RATIO</stp>
        <stp>9/8/2006</stp>
        <stp>9/8/2006</stp>
        <stp>[Fixed Income  Prices 2004-2009.xlsx]TIPS!R433C68</stp>
        <tr r="BP433" s="1"/>
      </tp>
      <tp>
        <v>1.05335</v>
        <stp/>
        <stp>##V3_BDHV12</stp>
        <stp>912828FL9 Govt</stp>
        <stp>IDX_RATIO</stp>
        <stp>6/2/2009</stp>
        <stp>6/2/2009</stp>
        <stp>[Fixed Income  Prices 2004-2009.xlsx]TIPS!R758C80</stp>
        <tr r="CB758" s="1"/>
      </tp>
      <tp>
        <v>1.0535300000000001</v>
        <stp/>
        <stp>##V3_BDHV12</stp>
        <stp>912828FL9 Govt</stp>
        <stp>IDX_RATIO</stp>
        <stp>6/4/2009</stp>
        <stp>6/4/2009</stp>
        <stp>[Fixed Income  Prices 2004-2009.xlsx]TIPS!R760C80</stp>
        <tr r="CB760" s="1"/>
      </tp>
      <tp>
        <v>1.0696300000000001</v>
        <stp/>
        <stp>##V3_BDHV12</stp>
        <stp>912828EA4 Govt</stp>
        <stp>IDX_RATIO</stp>
        <stp>8/9/2007</stp>
        <stp>8/9/2007</stp>
        <stp>[Fixed Income  Prices 2004-2009.xlsx]TIPS!R543C72</stp>
        <tr r="BT543" s="1"/>
      </tp>
      <tp>
        <v>1.05362</v>
        <stp/>
        <stp>##V3_BDHV12</stp>
        <stp>912828FL9 Govt</stp>
        <stp>IDX_RATIO</stp>
        <stp>6/5/2009</stp>
        <stp>6/5/2009</stp>
        <stp>[Fixed Income  Prices 2004-2009.xlsx]TIPS!R761C80</stp>
        <tr r="CB761" s="1"/>
      </tp>
      <tp>
        <v>1.0695600000000001</v>
        <stp/>
        <stp>##V3_BDHV12</stp>
        <stp>912828EA4 Govt</stp>
        <stp>IDX_RATIO</stp>
        <stp>8/8/2007</stp>
        <stp>8/8/2007</stp>
        <stp>[Fixed Income  Prices 2004-2009.xlsx]TIPS!R542C72</stp>
        <tr r="BT542" s="1"/>
      </tp>
      <tp>
        <v>1.0694900000000001</v>
        <stp/>
        <stp>##V3_BDHV12</stp>
        <stp>912828EA4 Govt</stp>
        <stp>IDX_RATIO</stp>
        <stp>8/7/2007</stp>
        <stp>8/7/2007</stp>
        <stp>[Fixed Income  Prices 2004-2009.xlsx]TIPS!R541C72</stp>
        <tr r="BT541" s="1"/>
      </tp>
      <tp>
        <v>1.0548500000000001</v>
        <stp/>
        <stp>##V3_BDHV12</stp>
        <stp>912828GD6 Govt</stp>
        <stp>IDX_RATIO</stp>
        <stp>6/2/2009</stp>
        <stp>6/2/2009</stp>
        <stp>[Fixed Income  Prices 2004-2009.xlsx]TIPS!R628C84</stp>
        <tr r="CF628" s="1"/>
      </tp>
      <tp>
        <v>1.0690900000000001</v>
        <stp/>
        <stp>##V3_BDHV12</stp>
        <stp>912828EA4 Govt</stp>
        <stp>IDX_RATIO</stp>
        <stp>8/1/2007</stp>
        <stp>8/1/2007</stp>
        <stp>[Fixed Income  Prices 2004-2009.xlsx]TIPS!R537C72</stp>
        <tr r="BT537" s="1"/>
      </tp>
      <tp>
        <v>1.0694300000000001</v>
        <stp/>
        <stp>##V3_BDHV12</stp>
        <stp>912828EA4 Govt</stp>
        <stp>IDX_RATIO</stp>
        <stp>8/6/2007</stp>
        <stp>8/6/2007</stp>
        <stp>[Fixed Income  Prices 2004-2009.xlsx]TIPS!R540C72</stp>
        <tr r="BT540" s="1"/>
      </tp>
      <tp>
        <v>1.05494</v>
        <stp/>
        <stp>##V3_BDHV12</stp>
        <stp>912828GD6 Govt</stp>
        <stp>IDX_RATIO</stp>
        <stp>6/3/2009</stp>
        <stp>6/3/2009</stp>
        <stp>[Fixed Income  Prices 2004-2009.xlsx]TIPS!R629C84</stp>
        <tr r="CF629" s="1"/>
      </tp>
      <tp>
        <v>1.0691600000000001</v>
        <stp/>
        <stp>##V3_BDHV12</stp>
        <stp>912828EA4 Govt</stp>
        <stp>IDX_RATIO</stp>
        <stp>8/2/2007</stp>
        <stp>8/2/2007</stp>
        <stp>[Fixed Income  Prices 2004-2009.xlsx]TIPS!R538C72</stp>
        <tr r="BT538" s="1"/>
      </tp>
      <tp>
        <v>1.0538799999999999</v>
        <stp/>
        <stp>##V3_BDHV12</stp>
        <stp>912828FL9 Govt</stp>
        <stp>IDX_RATIO</stp>
        <stp>6/8/2009</stp>
        <stp>6/8/2009</stp>
        <stp>[Fixed Income  Prices 2004-2009.xlsx]TIPS!R762C80</stp>
        <tr r="CB762" s="1"/>
      </tp>
      <tp>
        <v>1.0626100000000001</v>
        <stp/>
        <stp>##V3_BDHV12</stp>
        <stp>912828DH0 Govt</stp>
        <stp>IDX_RATIO</stp>
        <stp>9/1/2006</stp>
        <stp>9/1/2006</stp>
        <stp>[Fixed Income  Prices 2004-2009.xlsx]TIPS!R428C68</stp>
        <tr r="BP428" s="1"/>
      </tp>
      <tp>
        <v>1.0692299999999999</v>
        <stp/>
        <stp>##V3_BDHV12</stp>
        <stp>912828EA4 Govt</stp>
        <stp>IDX_RATIO</stp>
        <stp>8/3/2007</stp>
        <stp>8/3/2007</stp>
        <stp>[Fixed Income  Prices 2004-2009.xlsx]TIPS!R539C72</stp>
        <tr r="BT539" s="1"/>
      </tp>
      <tp>
        <v>1.05477</v>
        <stp/>
        <stp>##V3_BDHV12</stp>
        <stp>912828GD6 Govt</stp>
        <stp>IDX_RATIO</stp>
        <stp>6/1/2009</stp>
        <stp>6/1/2009</stp>
        <stp>[Fixed Income  Prices 2004-2009.xlsx]TIPS!R627C84</stp>
        <tr r="CF627" s="1"/>
      </tp>
      <tp>
        <v>1.0539700000000001</v>
        <stp/>
        <stp>##V3_BDHV12</stp>
        <stp>912828FL9 Govt</stp>
        <stp>IDX_RATIO</stp>
        <stp>6/9/2009</stp>
        <stp>6/9/2009</stp>
        <stp>[Fixed Income  Prices 2004-2009.xlsx]TIPS!R763C80</stp>
        <tr r="CB763" s="1"/>
      </tp>
      <tp>
        <v>1.06324</v>
        <stp/>
        <stp>##V3_BDHV12</stp>
        <stp>912828DH0 Govt</stp>
        <stp>IDX_RATIO</stp>
        <stp>9/7/2006</stp>
        <stp>9/7/2006</stp>
        <stp>[Fixed Income  Prices 2004-2009.xlsx]TIPS!R432C68</stp>
        <tr r="BP432" s="1"/>
      </tp>
      <tp>
        <v>1.0631299999999999</v>
        <stp/>
        <stp>##V3_BDHV12</stp>
        <stp>912828DH0 Govt</stp>
        <stp>IDX_RATIO</stp>
        <stp>9/6/2006</stp>
        <stp>9/6/2006</stp>
        <stp>[Fixed Income  Prices 2004-2009.xlsx]TIPS!R431C68</stp>
        <tr r="BP431" s="1"/>
      </tp>
      <tp>
        <v>1.0630299999999999</v>
        <stp/>
        <stp>##V3_BDHV12</stp>
        <stp>912828DH0 Govt</stp>
        <stp>IDX_RATIO</stp>
        <stp>9/5/2006</stp>
        <stp>9/5/2006</stp>
        <stp>[Fixed Income  Prices 2004-2009.xlsx]TIPS!R430C68</stp>
        <tr r="BP430" s="1"/>
      </tp>
      <tp>
        <v>1.0629200000000001</v>
        <stp/>
        <stp>##V3_BDHV12</stp>
        <stp>912828DH0 Govt</stp>
        <stp>IDX_RATIO</stp>
        <stp>9/4/2006</stp>
        <stp>9/4/2006</stp>
        <stp>[Fixed Income  Prices 2004-2009.xlsx]TIPS!R429C68</stp>
        <tr r="BP429" s="1"/>
      </tp>
      <tp>
        <v>1.0551200000000001</v>
        <stp/>
        <stp>##V3_BDHV12</stp>
        <stp>912828GD6 Govt</stp>
        <stp>IDX_RATIO</stp>
        <stp>6/5/2009</stp>
        <stp>6/5/2009</stp>
        <stp>[Fixed Income  Prices 2004-2009.xlsx]TIPS!R631C84</stp>
        <tr r="CF631" s="1"/>
      </tp>
      <tp>
        <v>1.0550299999999999</v>
        <stp/>
        <stp>##V3_BDHV12</stp>
        <stp>912828GD6 Govt</stp>
        <stp>IDX_RATIO</stp>
        <stp>6/4/2009</stp>
        <stp>6/4/2009</stp>
        <stp>[Fixed Income  Prices 2004-2009.xlsx]TIPS!R630C84</stp>
        <tr r="CF630" s="1"/>
      </tp>
      <tp>
        <v>1.09802</v>
        <stp/>
        <stp>##V3_BDHV12</stp>
        <stp>912828CZ1 Govt</stp>
        <stp>IDX_RATIO</stp>
        <stp>8/6/2007</stp>
        <stp>8/6/2007</stp>
        <stp>[Fixed Income  Prices 2004-2009.xlsx]TIPS!R725C24</stp>
        <tr r="X725" s="1"/>
      </tp>
      <tp>
        <v>1.0482499999999999</v>
        <stp/>
        <stp>##V3_BDHV12</stp>
        <stp>912828ET3 Govt</stp>
        <stp>IDX_RATIO</stp>
        <stp>8/9/2007</stp>
        <stp>8/9/2007</stp>
        <stp>[Fixed Income  Prices 2004-2009.xlsx]TIPS!R415C76</stp>
        <tr r="BX415" s="1"/>
      </tp>
      <tp>
        <v>1.09809</v>
        <stp/>
        <stp>##V3_BDHV12</stp>
        <stp>912828CZ1 Govt</stp>
        <stp>IDX_RATIO</stp>
        <stp>8/7/2007</stp>
        <stp>8/7/2007</stp>
        <stp>[Fixed Income  Prices 2004-2009.xlsx]TIPS!R726C24</stp>
        <tr r="X726" s="1"/>
      </tp>
      <tp>
        <v>1.0481799999999999</v>
        <stp/>
        <stp>##V3_BDHV12</stp>
        <stp>912828ET3 Govt</stp>
        <stp>IDX_RATIO</stp>
        <stp>8/8/2007</stp>
        <stp>8/8/2007</stp>
        <stp>[Fixed Income  Prices 2004-2009.xlsx]TIPS!R414C76</stp>
        <tr r="BX414" s="1"/>
      </tp>
      <tp>
        <v>1.0976699999999999</v>
        <stp/>
        <stp>##V3_BDHV12</stp>
        <stp>912828CZ1 Govt</stp>
        <stp>IDX_RATIO</stp>
        <stp>8/1/2007</stp>
        <stp>8/1/2007</stp>
        <stp>[Fixed Income  Prices 2004-2009.xlsx]TIPS!R722C24</stp>
        <tr r="X722" s="1"/>
      </tp>
      <tp>
        <v>1.0977399999999999</v>
        <stp/>
        <stp>##V3_BDHV12</stp>
        <stp>912828CZ1 Govt</stp>
        <stp>IDX_RATIO</stp>
        <stp>8/2/2007</stp>
        <stp>8/2/2007</stp>
        <stp>[Fixed Income  Prices 2004-2009.xlsx]TIPS!R723C24</stp>
        <tr r="X723" s="1"/>
      </tp>
      <tp>
        <v>1.09781</v>
        <stp/>
        <stp>##V3_BDHV12</stp>
        <stp>912828CZ1 Govt</stp>
        <stp>IDX_RATIO</stp>
        <stp>8/3/2007</stp>
        <stp>8/3/2007</stp>
        <stp>[Fixed Income  Prices 2004-2009.xlsx]TIPS!R724C24</stp>
        <tr r="X724" s="1"/>
      </tp>
      <tp>
        <v>1.0478499999999999</v>
        <stp/>
        <stp>##V3_BDHV12</stp>
        <stp>912828ET3 Govt</stp>
        <stp>IDX_RATIO</stp>
        <stp>8/3/2007</stp>
        <stp>8/3/2007</stp>
        <stp>[Fixed Income  Prices 2004-2009.xlsx]TIPS!R411C76</stp>
        <tr r="BX411" s="1"/>
      </tp>
      <tp>
        <v>1.04779</v>
        <stp/>
        <stp>##V3_BDHV12</stp>
        <stp>912828ET3 Govt</stp>
        <stp>IDX_RATIO</stp>
        <stp>8/2/2007</stp>
        <stp>8/2/2007</stp>
        <stp>[Fixed Income  Prices 2004-2009.xlsx]TIPS!R410C76</stp>
        <tr r="BX410" s="1"/>
      </tp>
      <tp>
        <v>1.04772</v>
        <stp/>
        <stp>##V3_BDHV12</stp>
        <stp>912828ET3 Govt</stp>
        <stp>IDX_RATIO</stp>
        <stp>8/1/2007</stp>
        <stp>8/1/2007</stp>
        <stp>[Fixed Income  Prices 2004-2009.xlsx]TIPS!R409C76</stp>
        <tr r="BX409" s="1"/>
      </tp>
      <tp>
        <v>1.0481100000000001</v>
        <stp/>
        <stp>##V3_BDHV12</stp>
        <stp>912828ET3 Govt</stp>
        <stp>IDX_RATIO</stp>
        <stp>8/7/2007</stp>
        <stp>8/7/2007</stp>
        <stp>[Fixed Income  Prices 2004-2009.xlsx]TIPS!R413C76</stp>
        <tr r="BX413" s="1"/>
      </tp>
      <tp>
        <v>1.09815</v>
        <stp/>
        <stp>##V3_BDHV12</stp>
        <stp>912828CZ1 Govt</stp>
        <stp>IDX_RATIO</stp>
        <stp>8/8/2007</stp>
        <stp>8/8/2007</stp>
        <stp>[Fixed Income  Prices 2004-2009.xlsx]TIPS!R727C24</stp>
        <tr r="X727" s="1"/>
      </tp>
      <tp>
        <v>1.09822</v>
        <stp/>
        <stp>##V3_BDHV12</stp>
        <stp>912828CZ1 Govt</stp>
        <stp>IDX_RATIO</stp>
        <stp>8/9/2007</stp>
        <stp>8/9/2007</stp>
        <stp>[Fixed Income  Prices 2004-2009.xlsx]TIPS!R728C24</stp>
        <tr r="X728" s="1"/>
      </tp>
      <tp>
        <v>1.0480499999999999</v>
        <stp/>
        <stp>##V3_BDHV12</stp>
        <stp>912828ET3 Govt</stp>
        <stp>IDX_RATIO</stp>
        <stp>8/6/2007</stp>
        <stp>8/6/2007</stp>
        <stp>[Fixed Income  Prices 2004-2009.xlsx]TIPS!R412C76</stp>
        <tr r="BX412" s="1"/>
      </tp>
      <tp>
        <v>1.04813</v>
        <stp/>
        <stp>##V3_BDHV12</stp>
        <stp>912828FB1 Govt</stp>
        <stp>IDX_RATIO</stp>
        <stp>8/8/2007</stp>
        <stp>8/8/2007</stp>
        <stp>[Fixed Income  Prices 2004-2009.xlsx]TIPS!R341C32</stp>
        <tr r="AF341" s="1"/>
      </tp>
      <tp>
        <v>1.0482</v>
        <stp/>
        <stp>##V3_BDHV12</stp>
        <stp>912828FB1 Govt</stp>
        <stp>IDX_RATIO</stp>
        <stp>8/9/2007</stp>
        <stp>8/9/2007</stp>
        <stp>[Fixed Income  Prices 2004-2009.xlsx]TIPS!R342C32</stp>
        <tr r="AF342" s="1"/>
      </tp>
      <tp>
        <v>1.0478000000000001</v>
        <stp/>
        <stp>##V3_BDHV12</stp>
        <stp>912828FB1 Govt</stp>
        <stp>IDX_RATIO</stp>
        <stp>8/3/2007</stp>
        <stp>8/3/2007</stp>
        <stp>[Fixed Income  Prices 2004-2009.xlsx]TIPS!R338C32</stp>
        <tr r="AF338" s="1"/>
      </tp>
      <tp>
        <v>1.0477399999999999</v>
        <stp/>
        <stp>##V3_BDHV12</stp>
        <stp>912828FB1 Govt</stp>
        <stp>IDX_RATIO</stp>
        <stp>8/2/2007</stp>
        <stp>8/2/2007</stp>
        <stp>[Fixed Income  Prices 2004-2009.xlsx]TIPS!R337C32</stp>
        <tr r="AF337" s="1"/>
      </tp>
      <tp>
        <v>1.0476700000000001</v>
        <stp/>
        <stp>##V3_BDHV12</stp>
        <stp>912828FB1 Govt</stp>
        <stp>IDX_RATIO</stp>
        <stp>8/1/2007</stp>
        <stp>8/1/2007</stp>
        <stp>[Fixed Income  Prices 2004-2009.xlsx]TIPS!R336C32</stp>
        <tr r="AF336" s="1"/>
      </tp>
      <tp>
        <v>1.0480700000000001</v>
        <stp/>
        <stp>##V3_BDHV12</stp>
        <stp>912828FB1 Govt</stp>
        <stp>IDX_RATIO</stp>
        <stp>8/7/2007</stp>
        <stp>8/7/2007</stp>
        <stp>[Fixed Income  Prices 2004-2009.xlsx]TIPS!R340C32</stp>
        <tr r="AF340" s="1"/>
      </tp>
      <tp>
        <v>1.048</v>
        <stp/>
        <stp>##V3_BDHV12</stp>
        <stp>912828FB1 Govt</stp>
        <stp>IDX_RATIO</stp>
        <stp>8/6/2007</stp>
        <stp>8/6/2007</stp>
        <stp>[Fixed Income  Prices 2004-2009.xlsx]TIPS!R339C32</stp>
        <tr r="AF339" s="1"/>
      </tp>
      <tp>
        <v>1.0263100000000001</v>
        <stp/>
        <stp>##V3_BDHV12</stp>
        <stp>912828GX2 Govt</stp>
        <stp>IDX_RATIO</stp>
        <stp>6/1/2009</stp>
        <stp>6/1/2009</stp>
        <stp>[Fixed Income  Prices 2004-2009.xlsx]TIPS!R497C88</stp>
        <tr r="CJ497" s="1"/>
      </tp>
      <tp>
        <v>1.0264800000000001</v>
        <stp/>
        <stp>##V3_BDHV12</stp>
        <stp>912828GX2 Govt</stp>
        <stp>IDX_RATIO</stp>
        <stp>6/3/2009</stp>
        <stp>6/3/2009</stp>
        <stp>[Fixed Income  Prices 2004-2009.xlsx]TIPS!R499C88</stp>
        <tr r="CJ499" s="1"/>
      </tp>
      <tp>
        <v>1.0263899999999999</v>
        <stp/>
        <stp>##V3_BDHV12</stp>
        <stp>912828GX2 Govt</stp>
        <stp>IDX_RATIO</stp>
        <stp>6/2/2009</stp>
        <stp>6/2/2009</stp>
        <stp>[Fixed Income  Prices 2004-2009.xlsx]TIPS!R498C88</stp>
        <tr r="CJ498" s="1"/>
      </tp>
      <tp>
        <v>1.02294</v>
        <stp/>
        <stp>##V3_BDHV12</stp>
        <stp>912828FB1 Govt</stp>
        <stp>IDX_RATIO</stp>
        <stp>9/8/2006</stp>
        <stp>9/8/2006</stp>
        <stp>[Fixed Income  Prices 2004-2009.xlsx]TIPS!R103C32</stp>
        <tr r="AF103" s="1"/>
      </tp>
      <tp>
        <v>1.02264</v>
        <stp/>
        <stp>##V3_BDHV12</stp>
        <stp>912828FB1 Govt</stp>
        <stp>IDX_RATIO</stp>
        <stp>9/5/2006</stp>
        <stp>9/5/2006</stp>
        <stp>[Fixed Income  Prices 2004-2009.xlsx]TIPS!R100C32</stp>
        <tr r="AF100" s="1"/>
      </tp>
      <tp>
        <v>1.02274</v>
        <stp/>
        <stp>##V3_BDHV12</stp>
        <stp>912828FB1 Govt</stp>
        <stp>IDX_RATIO</stp>
        <stp>9/6/2006</stp>
        <stp>9/6/2006</stp>
        <stp>[Fixed Income  Prices 2004-2009.xlsx]TIPS!R101C32</stp>
        <tr r="AF101" s="1"/>
      </tp>
      <tp>
        <v>1.02284</v>
        <stp/>
        <stp>##V3_BDHV12</stp>
        <stp>912828FB1 Govt</stp>
        <stp>IDX_RATIO</stp>
        <stp>9/7/2006</stp>
        <stp>9/7/2006</stp>
        <stp>[Fixed Income  Prices 2004-2009.xlsx]TIPS!R102C32</stp>
        <tr r="AF102" s="1"/>
      </tp>
      <tp>
        <v>1.07179</v>
        <stp/>
        <stp>##V3_BDHV12</stp>
        <stp>912828ET3 Govt</stp>
        <stp>IDX_RATIO</stp>
        <stp>6/2/2009</stp>
        <stp>6/2/2009</stp>
        <stp>[Fixed Income  Prices 2004-2009.xlsx]TIPS!R888C76</stp>
        <tr r="BX888" s="1"/>
      </tp>
      <tp>
        <v>1.02691</v>
        <stp/>
        <stp>##V3_BDHV12</stp>
        <stp>912828GX2 Govt</stp>
        <stp>IDX_RATIO</stp>
        <stp>6/8/2009</stp>
        <stp>6/8/2009</stp>
        <stp>[Fixed Income  Prices 2004-2009.xlsx]TIPS!R502C88</stp>
        <tr r="CJ502" s="1"/>
      </tp>
      <tp>
        <v>1.0718799999999999</v>
        <stp/>
        <stp>##V3_BDHV12</stp>
        <stp>912828ET3 Govt</stp>
        <stp>IDX_RATIO</stp>
        <stp>6/3/2009</stp>
        <stp>6/3/2009</stp>
        <stp>[Fixed Income  Prices 2004-2009.xlsx]TIPS!R889C76</stp>
        <tr r="BX889" s="1"/>
      </tp>
      <tp>
        <v>1.0269900000000001</v>
        <stp/>
        <stp>##V3_BDHV12</stp>
        <stp>912828GX2 Govt</stp>
        <stp>IDX_RATIO</stp>
        <stp>6/9/2009</stp>
        <stp>6/9/2009</stp>
        <stp>[Fixed Income  Prices 2004-2009.xlsx]TIPS!R503C88</stp>
        <tr r="CJ503" s="1"/>
      </tp>
      <tp>
        <v>1.0717000000000001</v>
        <stp/>
        <stp>##V3_BDHV12</stp>
        <stp>912828ET3 Govt</stp>
        <stp>IDX_RATIO</stp>
        <stp>6/1/2009</stp>
        <stp>6/1/2009</stp>
        <stp>[Fixed Income  Prices 2004-2009.xlsx]TIPS!R887C76</stp>
        <tr r="BX887" s="1"/>
      </tp>
      <tp>
        <v>1.07176</v>
        <stp/>
        <stp>##V3_BDHV12</stp>
        <stp>912828CZ1 Govt</stp>
        <stp>IDX_RATIO</stp>
        <stp>9/8/2006</stp>
        <stp>9/8/2006</stp>
        <stp>[Fixed Income  Prices 2004-2009.xlsx]TIPS!R489C24</stp>
        <tr r="X489" s="1"/>
      </tp>
      <tp>
        <v>1.07206</v>
        <stp/>
        <stp>##V3_BDHV12</stp>
        <stp>912828ET3 Govt</stp>
        <stp>IDX_RATIO</stp>
        <stp>6/5/2009</stp>
        <stp>6/5/2009</stp>
        <stp>[Fixed Income  Prices 2004-2009.xlsx]TIPS!R891C76</stp>
        <tr r="BX891" s="1"/>
      </tp>
      <tp>
        <v>1.0719700000000001</v>
        <stp/>
        <stp>##V3_BDHV12</stp>
        <stp>912828ET3 Govt</stp>
        <stp>IDX_RATIO</stp>
        <stp>6/4/2009</stp>
        <stp>6/4/2009</stp>
        <stp>[Fixed Income  Prices 2004-2009.xlsx]TIPS!R890C76</stp>
        <tr r="BX890" s="1"/>
      </tp>
      <tp>
        <v>1.07155</v>
        <stp/>
        <stp>##V3_BDHV12</stp>
        <stp>912828CZ1 Govt</stp>
        <stp>IDX_RATIO</stp>
        <stp>9/6/2006</stp>
        <stp>9/6/2006</stp>
        <stp>[Fixed Income  Prices 2004-2009.xlsx]TIPS!R487C24</stp>
        <tr r="X487" s="1"/>
      </tp>
      <tp>
        <v>1.0716600000000001</v>
        <stp/>
        <stp>##V3_BDHV12</stp>
        <stp>912828CZ1 Govt</stp>
        <stp>IDX_RATIO</stp>
        <stp>9/7/2006</stp>
        <stp>9/7/2006</stp>
        <stp>[Fixed Income  Prices 2004-2009.xlsx]TIPS!R488C24</stp>
        <tr r="X488" s="1"/>
      </tp>
      <tp>
        <v>1.07134</v>
        <stp/>
        <stp>##V3_BDHV12</stp>
        <stp>912828CZ1 Govt</stp>
        <stp>IDX_RATIO</stp>
        <stp>9/4/2006</stp>
        <stp>9/4/2006</stp>
        <stp>[Fixed Income  Prices 2004-2009.xlsx]TIPS!R485C24</stp>
        <tr r="X485" s="1"/>
      </tp>
      <tp>
        <v>1.0724199999999999</v>
        <stp/>
        <stp>##V3_BDHV12</stp>
        <stp>912828ET3 Govt</stp>
        <stp>IDX_RATIO</stp>
        <stp>6/9/2009</stp>
        <stp>6/9/2009</stp>
        <stp>[Fixed Income  Prices 2004-2009.xlsx]TIPS!R893C76</stp>
        <tr r="BX893" s="1"/>
      </tp>
      <tp>
        <v>1.0714399999999999</v>
        <stp/>
        <stp>##V3_BDHV12</stp>
        <stp>912828CZ1 Govt</stp>
        <stp>IDX_RATIO</stp>
        <stp>9/5/2006</stp>
        <stp>9/5/2006</stp>
        <stp>[Fixed Income  Prices 2004-2009.xlsx]TIPS!R486C24</stp>
        <tr r="X486" s="1"/>
      </tp>
      <tp>
        <v>1.07233</v>
        <stp/>
        <stp>##V3_BDHV12</stp>
        <stp>912828ET3 Govt</stp>
        <stp>IDX_RATIO</stp>
        <stp>6/8/2009</stp>
        <stp>6/8/2009</stp>
        <stp>[Fixed Income  Prices 2004-2009.xlsx]TIPS!R892C76</stp>
        <tr r="BX892" s="1"/>
      </tp>
      <tp>
        <v>1.0265599999999999</v>
        <stp/>
        <stp>##V3_BDHV12</stp>
        <stp>912828GX2 Govt</stp>
        <stp>IDX_RATIO</stp>
        <stp>6/4/2009</stp>
        <stp>6/4/2009</stp>
        <stp>[Fixed Income  Prices 2004-2009.xlsx]TIPS!R500C88</stp>
        <tr r="CJ500" s="1"/>
      </tp>
      <tp>
        <v>1.0266500000000001</v>
        <stp/>
        <stp>##V3_BDHV12</stp>
        <stp>912828GX2 Govt</stp>
        <stp>IDX_RATIO</stp>
        <stp>6/5/2009</stp>
        <stp>6/5/2009</stp>
        <stp>[Fixed Income  Prices 2004-2009.xlsx]TIPS!R501C88</stp>
        <tr r="CJ501" s="1"/>
      </tp>
      <tp>
        <v>1.0710200000000001</v>
        <stp/>
        <stp>##V3_BDHV12</stp>
        <stp>912828CZ1 Govt</stp>
        <stp>IDX_RATIO</stp>
        <stp>9/1/2006</stp>
        <stp>9/1/2006</stp>
        <stp>[Fixed Income  Prices 2004-2009.xlsx]TIPS!R484C24</stp>
        <tr r="X484" s="1"/>
      </tp>
      <tp>
        <v>1.1274999999999999</v>
        <stp/>
        <stp>##V3_BDHV12</stp>
        <stp>912828DH0 Govt</stp>
        <stp>IDX_RATIO</stp>
        <stp>7/9/2008</stp>
        <stp>7/9/2008</stp>
        <stp>[Fixed Income  Prices 2004-2009.xlsx]TIPS!R911C68</stp>
        <tr r="BP911" s="1"/>
      </tp>
      <tp>
        <v>1.0654699999999999</v>
        <stp/>
        <stp>##V3_BDHV12</stp>
        <stp>912828FL9 Govt</stp>
        <stp>IDX_RATIO</stp>
        <stp>7/7/2008</stp>
        <stp>7/7/2008</stp>
        <stp>[Fixed Income  Prices 2004-2009.xlsx]TIPS!R522C80</stp>
        <tr r="CB522" s="1"/>
      </tp>
      <tp>
        <v>1.1271899999999999</v>
        <stp/>
        <stp>##V3_BDHV12</stp>
        <stp>912828DH0 Govt</stp>
        <stp>IDX_RATIO</stp>
        <stp>7/8/2008</stp>
        <stp>7/8/2008</stp>
        <stp>[Fixed Income  Prices 2004-2009.xlsx]TIPS!R910C68</stp>
        <tr r="BP910" s="1"/>
      </tp>
      <tp>
        <v>1.0646</v>
        <stp/>
        <stp>##V3_BDHV12</stp>
        <stp>912828FL9 Govt</stp>
        <stp>IDX_RATIO</stp>
        <stp>7/4/2008</stp>
        <stp>7/4/2008</stp>
        <stp>[Fixed Income  Prices 2004-2009.xlsx]TIPS!R521C80</stp>
        <tr r="CB521" s="1"/>
      </tp>
      <tp>
        <v>1.0637399999999999</v>
        <stp/>
        <stp>##V3_BDHV12</stp>
        <stp>912828FL9 Govt</stp>
        <stp>IDX_RATIO</stp>
        <stp>7/1/2008</stp>
        <stp>7/1/2008</stp>
        <stp>[Fixed Income  Prices 2004-2009.xlsx]TIPS!R518C80</stp>
        <tr r="CB518" s="1"/>
      </tp>
      <tp>
        <v>1.0643100000000001</v>
        <stp/>
        <stp>##V3_BDHV12</stp>
        <stp>912828FL9 Govt</stp>
        <stp>IDX_RATIO</stp>
        <stp>7/3/2008</stp>
        <stp>7/3/2008</stp>
        <stp>[Fixed Income  Prices 2004-2009.xlsx]TIPS!R520C80</stp>
        <tr r="CB520" s="1"/>
      </tp>
      <tp>
        <v>1.0895999999999999</v>
        <stp/>
        <stp>##V3_BDHV12</stp>
        <stp>912828DH0 Govt</stp>
        <stp>IDX_RATIO</stp>
        <stp>8/9/2007</stp>
        <stp>8/9/2007</stp>
        <stp>[Fixed Income  Prices 2004-2009.xlsx]TIPS!R672C68</stp>
        <tr r="BP672" s="1"/>
      </tp>
      <tp>
        <v>1.0895299999999999</v>
        <stp/>
        <stp>##V3_BDHV12</stp>
        <stp>912828DH0 Govt</stp>
        <stp>IDX_RATIO</stp>
        <stp>8/8/2007</stp>
        <stp>8/8/2007</stp>
        <stp>[Fixed Income  Prices 2004-2009.xlsx]TIPS!R671C68</stp>
        <tr r="BP671" s="1"/>
      </tp>
      <tp>
        <v>1.06402</v>
        <stp/>
        <stp>##V3_BDHV12</stp>
        <stp>912828FL9 Govt</stp>
        <stp>IDX_RATIO</stp>
        <stp>7/2/2008</stp>
        <stp>7/2/2008</stp>
        <stp>[Fixed Income  Prices 2004-2009.xlsx]TIPS!R519C80</stp>
        <tr r="CB519" s="1"/>
      </tp>
      <tp>
        <v>1.0894600000000001</v>
        <stp/>
        <stp>##V3_BDHV12</stp>
        <stp>912828DH0 Govt</stp>
        <stp>IDX_RATIO</stp>
        <stp>8/7/2007</stp>
        <stp>8/7/2007</stp>
        <stp>[Fixed Income  Prices 2004-2009.xlsx]TIPS!R670C68</stp>
        <tr r="BP670" s="1"/>
      </tp>
      <tp>
        <v>1.0893900000000001</v>
        <stp/>
        <stp>##V3_BDHV12</stp>
        <stp>912828DH0 Govt</stp>
        <stp>IDX_RATIO</stp>
        <stp>8/6/2007</stp>
        <stp>8/6/2007</stp>
        <stp>[Fixed Income  Prices 2004-2009.xlsx]TIPS!R669C68</stp>
        <tr r="BP669" s="1"/>
      </tp>
      <tp>
        <v>1.1250499999999999</v>
        <stp/>
        <stp>##V3_BDHV12</stp>
        <stp>912828DH0 Govt</stp>
        <stp>IDX_RATIO</stp>
        <stp>7/1/2008</stp>
        <stp>7/1/2008</stp>
        <stp>[Fixed Income  Prices 2004-2009.xlsx]TIPS!R905C68</stp>
        <tr r="BP905" s="1"/>
      </tp>
      <tp>
        <v>1.1253599999999999</v>
        <stp/>
        <stp>##V3_BDHV12</stp>
        <stp>912828DH0 Govt</stp>
        <stp>IDX_RATIO</stp>
        <stp>7/2/2008</stp>
        <stp>7/2/2008</stp>
        <stp>[Fixed Income  Prices 2004-2009.xlsx]TIPS!R906C68</stp>
        <tr r="BP906" s="1"/>
      </tp>
      <tp>
        <v>1.1256599999999999</v>
        <stp/>
        <stp>##V3_BDHV12</stp>
        <stp>912828DH0 Govt</stp>
        <stp>IDX_RATIO</stp>
        <stp>7/3/2008</stp>
        <stp>7/3/2008</stp>
        <stp>[Fixed Income  Prices 2004-2009.xlsx]TIPS!R907C68</stp>
        <tr r="BP907" s="1"/>
      </tp>
      <tp>
        <v>1.1259699999999999</v>
        <stp/>
        <stp>##V3_BDHV12</stp>
        <stp>912828DH0 Govt</stp>
        <stp>IDX_RATIO</stp>
        <stp>7/4/2008</stp>
        <stp>7/4/2008</stp>
        <stp>[Fixed Income  Prices 2004-2009.xlsx]TIPS!R908C68</stp>
        <tr r="BP908" s="1"/>
      </tp>
      <tp>
        <v>1.0891200000000001</v>
        <stp/>
        <stp>##V3_BDHV12</stp>
        <stp>912828DH0 Govt</stp>
        <stp>IDX_RATIO</stp>
        <stp>8/2/2007</stp>
        <stp>8/2/2007</stp>
        <stp>[Fixed Income  Prices 2004-2009.xlsx]TIPS!R667C68</stp>
        <tr r="BP667" s="1"/>
      </tp>
      <tp>
        <v>1.0891900000000001</v>
        <stp/>
        <stp>##V3_BDHV12</stp>
        <stp>912828DH0 Govt</stp>
        <stp>IDX_RATIO</stp>
        <stp>8/3/2007</stp>
        <stp>8/3/2007</stp>
        <stp>[Fixed Income  Prices 2004-2009.xlsx]TIPS!R668C68</stp>
        <tr r="BP668" s="1"/>
      </tp>
      <tp>
        <v>1.06576</v>
        <stp/>
        <stp>##V3_BDHV12</stp>
        <stp>912828FL9 Govt</stp>
        <stp>IDX_RATIO</stp>
        <stp>7/8/2008</stp>
        <stp>7/8/2008</stp>
        <stp>[Fixed Income  Prices 2004-2009.xlsx]TIPS!R523C80</stp>
        <tr r="CB523" s="1"/>
      </tp>
      <tp>
        <v>1.1268799999999999</v>
        <stp/>
        <stp>##V3_BDHV12</stp>
        <stp>912828DH0 Govt</stp>
        <stp>IDX_RATIO</stp>
        <stp>7/7/2008</stp>
        <stp>7/7/2008</stp>
        <stp>[Fixed Income  Prices 2004-2009.xlsx]TIPS!R909C68</stp>
        <tr r="BP909" s="1"/>
      </tp>
      <tp>
        <v>1.0890500000000001</v>
        <stp/>
        <stp>##V3_BDHV12</stp>
        <stp>912828DH0 Govt</stp>
        <stp>IDX_RATIO</stp>
        <stp>8/1/2007</stp>
        <stp>8/1/2007</stp>
        <stp>[Fixed Income  Prices 2004-2009.xlsx]TIPS!R666C68</stp>
        <tr r="BP666" s="1"/>
      </tp>
      <tp>
        <v>1.0660499999999999</v>
        <stp/>
        <stp>##V3_BDHV12</stp>
        <stp>912828FL9 Govt</stp>
        <stp>IDX_RATIO</stp>
        <stp>7/9/2008</stp>
        <stp>7/9/2008</stp>
        <stp>[Fixed Income  Prices 2004-2009.xlsx]TIPS!R524C80</stp>
        <tr r="CB524" s="1"/>
      </tp>
      <tp>
        <v>1.0847100000000001</v>
        <stp/>
        <stp>##V3_BDHV12</stp>
        <stp>912828ET3 Govt</stp>
        <stp>IDX_RATIO</stp>
        <stp>7/9/2008</stp>
        <stp>7/9/2008</stp>
        <stp>[Fixed Income  Prices 2004-2009.xlsx]TIPS!R654C76</stp>
        <tr r="BX654" s="1"/>
      </tp>
      <tp>
        <v>1.0844100000000001</v>
        <stp/>
        <stp>##V3_BDHV12</stp>
        <stp>912828ET3 Govt</stp>
        <stp>IDX_RATIO</stp>
        <stp>7/8/2008</stp>
        <stp>7/8/2008</stp>
        <stp>[Fixed Income  Prices 2004-2009.xlsx]TIPS!R653C76</stp>
        <tr r="BX653" s="1"/>
      </tp>
      <tp>
        <v>1.08412</v>
        <stp/>
        <stp>##V3_BDHV12</stp>
        <stp>912828ET3 Govt</stp>
        <stp>IDX_RATIO</stp>
        <stp>7/7/2008</stp>
        <stp>7/7/2008</stp>
        <stp>[Fixed Income  Prices 2004-2009.xlsx]TIPS!R652C76</stp>
        <tr r="BX652" s="1"/>
      </tp>
      <tp>
        <v>1.08324</v>
        <stp/>
        <stp>##V3_BDHV12</stp>
        <stp>912828ET3 Govt</stp>
        <stp>IDX_RATIO</stp>
        <stp>7/4/2008</stp>
        <stp>7/4/2008</stp>
        <stp>[Fixed Income  Prices 2004-2009.xlsx]TIPS!R651C76</stp>
        <tr r="BX651" s="1"/>
      </tp>
      <tp>
        <v>1.0826500000000001</v>
        <stp/>
        <stp>##V3_BDHV12</stp>
        <stp>912828ET3 Govt</stp>
        <stp>IDX_RATIO</stp>
        <stp>7/2/2008</stp>
        <stp>7/2/2008</stp>
        <stp>[Fixed Income  Prices 2004-2009.xlsx]TIPS!R649C76</stp>
        <tr r="BX649" s="1"/>
      </tp>
      <tp>
        <v>1.08294</v>
        <stp/>
        <stp>##V3_BDHV12</stp>
        <stp>912828ET3 Govt</stp>
        <stp>IDX_RATIO</stp>
        <stp>7/3/2008</stp>
        <stp>7/3/2008</stp>
        <stp>[Fixed Income  Prices 2004-2009.xlsx]TIPS!R650C76</stp>
        <tr r="BX650" s="1"/>
      </tp>
      <tp>
        <v>1.0823499999999999</v>
        <stp/>
        <stp>##V3_BDHV12</stp>
        <stp>912828ET3 Govt</stp>
        <stp>IDX_RATIO</stp>
        <stp>7/1/2008</stp>
        <stp>7/1/2008</stp>
        <stp>[Fixed Income  Prices 2004-2009.xlsx]TIPS!R648C76</stp>
        <tr r="BX648" s="1"/>
      </tp>
      <tp>
        <v>1.10623</v>
        <stp/>
        <stp>##V3_BDHV12</stp>
        <stp>912828EA4 Govt</stp>
        <stp>IDX_RATIO</stp>
        <stp>7/7/2008</stp>
        <stp>7/7/2008</stp>
        <stp>[Fixed Income  Prices 2004-2009.xlsx]TIPS!R780C72</stp>
        <tr r="BT780" s="1"/>
      </tp>
      <tp>
        <v>1.1053299999999999</v>
        <stp/>
        <stp>##V3_BDHV12</stp>
        <stp>912828EA4 Govt</stp>
        <stp>IDX_RATIO</stp>
        <stp>7/4/2008</stp>
        <stp>7/4/2008</stp>
        <stp>[Fixed Income  Prices 2004-2009.xlsx]TIPS!R779C72</stp>
        <tr r="BT779" s="1"/>
      </tp>
      <tp>
        <v>1.10683</v>
        <stp/>
        <stp>##V3_BDHV12</stp>
        <stp>912828EA4 Govt</stp>
        <stp>IDX_RATIO</stp>
        <stp>7/9/2008</stp>
        <stp>7/9/2008</stp>
        <stp>[Fixed Income  Prices 2004-2009.xlsx]TIPS!R782C72</stp>
        <tr r="BT782" s="1"/>
      </tp>
      <tp>
        <v>1.10653</v>
        <stp/>
        <stp>##V3_BDHV12</stp>
        <stp>912828EA4 Govt</stp>
        <stp>IDX_RATIO</stp>
        <stp>7/8/2008</stp>
        <stp>7/8/2008</stp>
        <stp>[Fixed Income  Prices 2004-2009.xlsx]TIPS!R781C72</stp>
        <tr r="BT781" s="1"/>
      </tp>
      <tp>
        <v>1.10443</v>
        <stp/>
        <stp>##V3_BDHV12</stp>
        <stp>912828EA4 Govt</stp>
        <stp>IDX_RATIO</stp>
        <stp>7/1/2008</stp>
        <stp>7/1/2008</stp>
        <stp>[Fixed Income  Prices 2004-2009.xlsx]TIPS!R776C72</stp>
        <tr r="BT776" s="1"/>
      </tp>
      <tp>
        <v>1.10473</v>
        <stp/>
        <stp>##V3_BDHV12</stp>
        <stp>912828EA4 Govt</stp>
        <stp>IDX_RATIO</stp>
        <stp>7/2/2008</stp>
        <stp>7/2/2008</stp>
        <stp>[Fixed Income  Prices 2004-2009.xlsx]TIPS!R777C72</stp>
        <tr r="BT777" s="1"/>
      </tp>
      <tp>
        <v>1.10503</v>
        <stp/>
        <stp>##V3_BDHV12</stp>
        <stp>912828EA4 Govt</stp>
        <stp>IDX_RATIO</stp>
        <stp>7/3/2008</stp>
        <stp>7/3/2008</stp>
        <stp>[Fixed Income  Prices 2004-2009.xlsx]TIPS!R778C72</stp>
        <tr r="BT778" s="1"/>
      </tp>
      <tp>
        <v>1.0484100000000001</v>
        <stp/>
        <stp>##V3_BDHV12</stp>
        <stp>912828GN4 Govt</stp>
        <stp>IDX_RATIO</stp>
        <stp>6/3/2009</stp>
        <stp>6/3/2009</stp>
        <stp>[Fixed Income  Prices 2004-2009.xlsx]TIPS!R556C40</stp>
        <tr r="AN556" s="1"/>
      </tp>
      <tp>
        <v>1.0483199999999999</v>
        <stp/>
        <stp>##V3_BDHV12</stp>
        <stp>912828GN4 Govt</stp>
        <stp>IDX_RATIO</stp>
        <stp>6/2/2009</stp>
        <stp>6/2/2009</stp>
        <stp>[Fixed Income  Prices 2004-2009.xlsx]TIPS!R555C40</stp>
        <tr r="AN555" s="1"/>
      </tp>
      <tp>
        <v>1.04823</v>
        <stp/>
        <stp>##V3_BDHV12</stp>
        <stp>912828GN4 Govt</stp>
        <stp>IDX_RATIO</stp>
        <stp>6/1/2009</stp>
        <stp>6/1/2009</stp>
        <stp>[Fixed Income  Prices 2004-2009.xlsx]TIPS!R554C40</stp>
        <tr r="AN554" s="1"/>
      </tp>
      <tp>
        <v>1.0485800000000001</v>
        <stp/>
        <stp>##V3_BDHV12</stp>
        <stp>912828GN4 Govt</stp>
        <stp>IDX_RATIO</stp>
        <stp>6/5/2009</stp>
        <stp>6/5/2009</stp>
        <stp>[Fixed Income  Prices 2004-2009.xlsx]TIPS!R558C40</stp>
        <tr r="AN558" s="1"/>
      </tp>
      <tp>
        <v>1.0485</v>
        <stp/>
        <stp>##V3_BDHV12</stp>
        <stp>912828GN4 Govt</stp>
        <stp>IDX_RATIO</stp>
        <stp>6/4/2009</stp>
        <stp>6/4/2009</stp>
        <stp>[Fixed Income  Prices 2004-2009.xlsx]TIPS!R557C40</stp>
        <tr r="AN557" s="1"/>
      </tp>
      <tp>
        <v>1.0489299999999999</v>
        <stp/>
        <stp>##V3_BDHV12</stp>
        <stp>912828GN4 Govt</stp>
        <stp>IDX_RATIO</stp>
        <stp>6/9/2009</stp>
        <stp>6/9/2009</stp>
        <stp>[Fixed Income  Prices 2004-2009.xlsx]TIPS!R560C40</stp>
        <tr r="AN560" s="1"/>
      </tp>
      <tp>
        <v>1.04884</v>
        <stp/>
        <stp>##V3_BDHV12</stp>
        <stp>912828GN4 Govt</stp>
        <stp>IDX_RATIO</stp>
        <stp>6/8/2009</stp>
        <stp>6/8/2009</stp>
        <stp>[Fixed Income  Prices 2004-2009.xlsx]TIPS!R559C40</stp>
        <tr r="AN559" s="1"/>
      </tp>
      <tp>
        <v>1.0603800000000001</v>
        <stp/>
        <stp>##V3_BDHV12</stp>
        <stp>912828GN4 Govt</stp>
        <stp>IDX_RATIO</stp>
        <stp>7/7/2008</stp>
        <stp>7/7/2008</stp>
        <stp>[Fixed Income  Prices 2004-2009.xlsx]TIPS!R319C40</stp>
        <tr r="AN319" s="1"/>
      </tp>
      <tp>
        <v>1.0270999999999999</v>
        <stp/>
        <stp>##V3_BDHV12</stp>
        <stp>912828HN3 Govt</stp>
        <stp>IDX_RATIO</stp>
        <stp>7/7/2008</stp>
        <stp>7/7/2008</stp>
        <stp>[Fixed Income  Prices 2004-2009.xlsx]TIPS!R132C92</stp>
        <tr r="CN132" s="1"/>
      </tp>
      <tp>
        <v>1.05951</v>
        <stp/>
        <stp>##V3_BDHV12</stp>
        <stp>912828GN4 Govt</stp>
        <stp>IDX_RATIO</stp>
        <stp>7/4/2008</stp>
        <stp>7/4/2008</stp>
        <stp>[Fixed Income  Prices 2004-2009.xlsx]TIPS!R318C40</stp>
        <tr r="AN318" s="1"/>
      </tp>
      <tp>
        <v>1.02626</v>
        <stp/>
        <stp>##V3_BDHV12</stp>
        <stp>912828HN3 Govt</stp>
        <stp>IDX_RATIO</stp>
        <stp>7/4/2008</stp>
        <stp>7/4/2008</stp>
        <stp>[Fixed Income  Prices 2004-2009.xlsx]TIPS!R131C92</stp>
        <tr r="CN131" s="1"/>
      </tp>
      <tp>
        <v>1.0257000000000001</v>
        <stp/>
        <stp>##V3_BDHV12</stp>
        <stp>912828HN3 Govt</stp>
        <stp>IDX_RATIO</stp>
        <stp>7/2/2008</stp>
        <stp>7/2/2008</stp>
        <stp>[Fixed Income  Prices 2004-2009.xlsx]TIPS!R129C92</stp>
        <tr r="CN129" s="1"/>
      </tp>
      <tp>
        <v>1.0592299999999999</v>
        <stp/>
        <stp>##V3_BDHV12</stp>
        <stp>912828GN4 Govt</stp>
        <stp>IDX_RATIO</stp>
        <stp>7/3/2008</stp>
        <stp>7/3/2008</stp>
        <stp>[Fixed Income  Prices 2004-2009.xlsx]TIPS!R317C40</stp>
        <tr r="AN317" s="1"/>
      </tp>
      <tp>
        <v>1.0259799999999999</v>
        <stp/>
        <stp>##V3_BDHV12</stp>
        <stp>912828HN3 Govt</stp>
        <stp>IDX_RATIO</stp>
        <stp>7/3/2008</stp>
        <stp>7/3/2008</stp>
        <stp>[Fixed Income  Prices 2004-2009.xlsx]TIPS!R130C92</stp>
        <tr r="CN130" s="1"/>
      </tp>
      <tp>
        <v>1.05894</v>
        <stp/>
        <stp>##V3_BDHV12</stp>
        <stp>912828GN4 Govt</stp>
        <stp>IDX_RATIO</stp>
        <stp>7/2/2008</stp>
        <stp>7/2/2008</stp>
        <stp>[Fixed Income  Prices 2004-2009.xlsx]TIPS!R316C40</stp>
        <tr r="AN316" s="1"/>
      </tp>
      <tp>
        <v>0.98706000000000005</v>
        <stp/>
        <stp>##V3_BDHV12</stp>
        <stp>912828JE1 Govt</stp>
        <stp>IDX_RATIO</stp>
        <stp>6/9/2009</stp>
        <stp>6/9/2009</stp>
        <stp>[Fixed Income  Prices 2004-2009.xlsx]TIPS!R242C96</stp>
        <tr r="CR242" s="1"/>
      </tp>
      <tp>
        <v>1.0586500000000001</v>
        <stp/>
        <stp>##V3_BDHV12</stp>
        <stp>912828GN4 Govt</stp>
        <stp>IDX_RATIO</stp>
        <stp>7/1/2008</stp>
        <stp>7/1/2008</stp>
        <stp>[Fixed Income  Prices 2004-2009.xlsx]TIPS!R315C40</stp>
        <tr r="AN315" s="1"/>
      </tp>
      <tp>
        <v>0.98697999999999997</v>
        <stp/>
        <stp>##V3_BDHV12</stp>
        <stp>912828JE1 Govt</stp>
        <stp>IDX_RATIO</stp>
        <stp>6/8/2009</stp>
        <stp>6/8/2009</stp>
        <stp>[Fixed Income  Prices 2004-2009.xlsx]TIPS!R241C96</stp>
        <tr r="CR241" s="1"/>
      </tp>
      <tp>
        <v>1.0254300000000001</v>
        <stp/>
        <stp>##V3_BDHV12</stp>
        <stp>912828HN3 Govt</stp>
        <stp>IDX_RATIO</stp>
        <stp>7/1/2008</stp>
        <stp>7/1/2008</stp>
        <stp>[Fixed Income  Prices 2004-2009.xlsx]TIPS!R128C92</stp>
        <tr r="CN128" s="1"/>
      </tp>
      <tp>
        <v>1.0840700000000001</v>
        <stp/>
        <stp>##V3_BDHV12</stp>
        <stp>912828FB1 Govt</stp>
        <stp>IDX_RATIO</stp>
        <stp>7/7/2008</stp>
        <stp>7/7/2008</stp>
        <stp>[Fixed Income  Prices 2004-2009.xlsx]TIPS!R579C32</stp>
        <tr r="AF579" s="1"/>
      </tp>
      <tp>
        <v>1.08436</v>
        <stp/>
        <stp>##V3_BDHV12</stp>
        <stp>912828FB1 Govt</stp>
        <stp>IDX_RATIO</stp>
        <stp>7/8/2008</stp>
        <stp>7/8/2008</stp>
        <stp>[Fixed Income  Prices 2004-2009.xlsx]TIPS!R580C32</stp>
        <tr r="AF580" s="1"/>
      </tp>
      <tp>
        <v>1.08466</v>
        <stp/>
        <stp>##V3_BDHV12</stp>
        <stp>912828FB1 Govt</stp>
        <stp>IDX_RATIO</stp>
        <stp>7/9/2008</stp>
        <stp>7/9/2008</stp>
        <stp>[Fixed Income  Prices 2004-2009.xlsx]TIPS!R581C32</stp>
        <tr r="AF581" s="1"/>
      </tp>
      <tp>
        <v>0.98641000000000001</v>
        <stp/>
        <stp>##V3_BDHV12</stp>
        <stp>912828JE1 Govt</stp>
        <stp>IDX_RATIO</stp>
        <stp>6/1/2009</stp>
        <stp>6/1/2009</stp>
        <stp>[Fixed Income  Prices 2004-2009.xlsx]TIPS!R236C96</stp>
        <tr r="CR236" s="1"/>
      </tp>
      <tp>
        <v>0.98648999999999998</v>
        <stp/>
        <stp>##V3_BDHV12</stp>
        <stp>912828JE1 Govt</stp>
        <stp>IDX_RATIO</stp>
        <stp>6/2/2009</stp>
        <stp>6/2/2009</stp>
        <stp>[Fixed Income  Prices 2004-2009.xlsx]TIPS!R237C96</stp>
        <tr r="CR237" s="1"/>
      </tp>
      <tp>
        <v>0.98673999999999995</v>
        <stp/>
        <stp>##V3_BDHV12</stp>
        <stp>912828JE1 Govt</stp>
        <stp>IDX_RATIO</stp>
        <stp>6/5/2009</stp>
        <stp>6/5/2009</stp>
        <stp>[Fixed Income  Prices 2004-2009.xlsx]TIPS!R240C96</stp>
        <tr r="CR240" s="1"/>
      </tp>
      <tp>
        <v>1.0831900000000001</v>
        <stp/>
        <stp>##V3_BDHV12</stp>
        <stp>912828FB1 Govt</stp>
        <stp>IDX_RATIO</stp>
        <stp>7/4/2008</stp>
        <stp>7/4/2008</stp>
        <stp>[Fixed Income  Prices 2004-2009.xlsx]TIPS!R578C32</stp>
        <tr r="AF578" s="1"/>
      </tp>
      <tp>
        <v>0.98656999999999995</v>
        <stp/>
        <stp>##V3_BDHV12</stp>
        <stp>912828JE1 Govt</stp>
        <stp>IDX_RATIO</stp>
        <stp>6/3/2009</stp>
        <stp>6/3/2009</stp>
        <stp>[Fixed Income  Prices 2004-2009.xlsx]TIPS!R238C96</stp>
        <tr r="CR238" s="1"/>
      </tp>
      <tp>
        <v>1.0606599999999999</v>
        <stp/>
        <stp>##V3_BDHV12</stp>
        <stp>912828GN4 Govt</stp>
        <stp>IDX_RATIO</stp>
        <stp>7/8/2008</stp>
        <stp>7/8/2008</stp>
        <stp>[Fixed Income  Prices 2004-2009.xlsx]TIPS!R320C40</stp>
        <tr r="AN320" s="1"/>
      </tp>
      <tp>
        <v>0.98665000000000003</v>
        <stp/>
        <stp>##V3_BDHV12</stp>
        <stp>912828JE1 Govt</stp>
        <stp>IDX_RATIO</stp>
        <stp>6/4/2009</stp>
        <stp>6/4/2009</stp>
        <stp>[Fixed Income  Prices 2004-2009.xlsx]TIPS!R239C96</stp>
        <tr r="CR239" s="1"/>
      </tp>
      <tp>
        <v>1.0828899999999999</v>
        <stp/>
        <stp>##V3_BDHV12</stp>
        <stp>912828FB1 Govt</stp>
        <stp>IDX_RATIO</stp>
        <stp>7/3/2008</stp>
        <stp>7/3/2008</stp>
        <stp>[Fixed Income  Prices 2004-2009.xlsx]TIPS!R577C32</stp>
        <tr r="AF577" s="1"/>
      </tp>
      <tp>
        <v>1.0609500000000001</v>
        <stp/>
        <stp>##V3_BDHV12</stp>
        <stp>912828GN4 Govt</stp>
        <stp>IDX_RATIO</stp>
        <stp>7/9/2008</stp>
        <stp>7/9/2008</stp>
        <stp>[Fixed Income  Prices 2004-2009.xlsx]TIPS!R321C40</stp>
        <tr r="AN321" s="1"/>
      </tp>
      <tp>
        <v>1.0826</v>
        <stp/>
        <stp>##V3_BDHV12</stp>
        <stp>912828FB1 Govt</stp>
        <stp>IDX_RATIO</stp>
        <stp>7/2/2008</stp>
        <stp>7/2/2008</stp>
        <stp>[Fixed Income  Prices 2004-2009.xlsx]TIPS!R576C32</stp>
        <tr r="AF576" s="1"/>
      </tp>
      <tp>
        <v>1.02765</v>
        <stp/>
        <stp>##V3_BDHV12</stp>
        <stp>912828HN3 Govt</stp>
        <stp>IDX_RATIO</stp>
        <stp>7/9/2008</stp>
        <stp>7/9/2008</stp>
        <stp>[Fixed Income  Prices 2004-2009.xlsx]TIPS!R134C92</stp>
        <tr r="CN134" s="1"/>
      </tp>
      <tp>
        <v>1.0823</v>
        <stp/>
        <stp>##V3_BDHV12</stp>
        <stp>912828FB1 Govt</stp>
        <stp>IDX_RATIO</stp>
        <stp>7/1/2008</stp>
        <stp>7/1/2008</stp>
        <stp>[Fixed Income  Prices 2004-2009.xlsx]TIPS!R575C32</stp>
        <tr r="AF575" s="1"/>
      </tp>
      <tp>
        <v>1.02738</v>
        <stp/>
        <stp>##V3_BDHV12</stp>
        <stp>912828HN3 Govt</stp>
        <stp>IDX_RATIO</stp>
        <stp>7/8/2008</stp>
        <stp>7/8/2008</stp>
        <stp>[Fixed Income  Prices 2004-2009.xlsx]TIPS!R133C92</stp>
        <tr r="CN133" s="1"/>
      </tp>
      <tp>
        <v>1.0316799999999999</v>
        <stp/>
        <stp>##V3_BDHV12</stp>
        <stp>912828GD6 Govt</stp>
        <stp>IDX_RATIO</stp>
        <stp>8/9/2007</stp>
        <stp>8/9/2007</stp>
        <stp>[Fixed Income  Prices 2004-2009.xlsx]TIPS!R155C84</stp>
        <tr r="CF155" s="1"/>
      </tp>
      <tp>
        <v>1.0316099999999999</v>
        <stp/>
        <stp>##V3_BDHV12</stp>
        <stp>912828GD6 Govt</stp>
        <stp>IDX_RATIO</stp>
        <stp>8/8/2007</stp>
        <stp>8/8/2007</stp>
        <stp>[Fixed Income  Prices 2004-2009.xlsx]TIPS!R154C84</stp>
        <tr r="CF154" s="1"/>
      </tp>
      <tp>
        <v>1.03155</v>
        <stp/>
        <stp>##V3_BDHV12</stp>
        <stp>912828GD6 Govt</stp>
        <stp>IDX_RATIO</stp>
        <stp>8/7/2007</stp>
        <stp>8/7/2007</stp>
        <stp>[Fixed Income  Prices 2004-2009.xlsx]TIPS!R153C84</stp>
        <tr r="CF153" s="1"/>
      </tp>
      <tp>
        <v>1.03149</v>
        <stp/>
        <stp>##V3_BDHV12</stp>
        <stp>912828GD6 Govt</stp>
        <stp>IDX_RATIO</stp>
        <stp>8/6/2007</stp>
        <stp>8/6/2007</stp>
        <stp>[Fixed Income  Prices 2004-2009.xlsx]TIPS!R152C84</stp>
        <tr r="CF152" s="1"/>
      </tp>
      <tp>
        <v>1.0311600000000001</v>
        <stp/>
        <stp>##V3_BDHV12</stp>
        <stp>912828GD6 Govt</stp>
        <stp>IDX_RATIO</stp>
        <stp>8/1/2007</stp>
        <stp>8/1/2007</stp>
        <stp>[Fixed Income  Prices 2004-2009.xlsx]TIPS!R149C84</stp>
        <tr r="CF149" s="1"/>
      </tp>
      <tp>
        <v>1.03129</v>
        <stp/>
        <stp>##V3_BDHV12</stp>
        <stp>912828GD6 Govt</stp>
        <stp>IDX_RATIO</stp>
        <stp>8/3/2007</stp>
        <stp>8/3/2007</stp>
        <stp>[Fixed Income  Prices 2004-2009.xlsx]TIPS!R151C84</stp>
        <tr r="CF151" s="1"/>
      </tp>
      <tp>
        <v>1.0312300000000001</v>
        <stp/>
        <stp>##V3_BDHV12</stp>
        <stp>912828GD6 Govt</stp>
        <stp>IDX_RATIO</stp>
        <stp>8/2/2007</stp>
        <stp>8/2/2007</stp>
        <stp>[Fixed Income  Prices 2004-2009.xlsx]TIPS!R150C84</stp>
        <tr r="CF150" s="1"/>
      </tp>
      <tp>
        <v>1.01542</v>
        <stp/>
        <stp>##V3_BDHV12</stp>
        <stp>912828HN3 Govt</stp>
        <stp>IDX_RATIO</stp>
        <stp>6/2/2009</stp>
        <stp>6/2/2009</stp>
        <stp>[Fixed Income  Prices 2004-2009.xlsx]TIPS!R368C92</stp>
        <tr r="CN368" s="1"/>
      </tp>
      <tp>
        <v>1.0155000000000001</v>
        <stp/>
        <stp>##V3_BDHV12</stp>
        <stp>912828HN3 Govt</stp>
        <stp>IDX_RATIO</stp>
        <stp>6/3/2009</stp>
        <stp>6/3/2009</stp>
        <stp>[Fixed Income  Prices 2004-2009.xlsx]TIPS!R369C92</stp>
        <tr r="CN369" s="1"/>
      </tp>
      <tp>
        <v>1.0297000000000001</v>
        <stp/>
        <stp>##V3_BDHV12</stp>
        <stp>912828FL9 Govt</stp>
        <stp>IDX_RATIO</stp>
        <stp>8/1/2007</stp>
        <stp>8/1/2007</stp>
        <stp>[Fixed Income  Prices 2004-2009.xlsx]TIPS!R279C80</stp>
        <tr r="CB279" s="1"/>
      </tp>
      <tp>
        <v>1.0153300000000001</v>
        <stp/>
        <stp>##V3_BDHV12</stp>
        <stp>912828HN3 Govt</stp>
        <stp>IDX_RATIO</stp>
        <stp>6/1/2009</stp>
        <stp>6/1/2009</stp>
        <stp>[Fixed Income  Prices 2004-2009.xlsx]TIPS!R367C92</stp>
        <tr r="CN367" s="1"/>
      </tp>
      <tp>
        <v>1.0301499999999999</v>
        <stp/>
        <stp>##V3_BDHV12</stp>
        <stp>912828FL9 Govt</stp>
        <stp>IDX_RATIO</stp>
        <stp>8/8/2007</stp>
        <stp>8/8/2007</stp>
        <stp>[Fixed Income  Prices 2004-2009.xlsx]TIPS!R284C80</stp>
        <tr r="CB284" s="1"/>
      </tp>
      <tp>
        <v>1.0302100000000001</v>
        <stp/>
        <stp>##V3_BDHV12</stp>
        <stp>912828FL9 Govt</stp>
        <stp>IDX_RATIO</stp>
        <stp>8/9/2007</stp>
        <stp>8/9/2007</stp>
        <stp>[Fixed Income  Prices 2004-2009.xlsx]TIPS!R285C80</stp>
        <tr r="CB285" s="1"/>
      </tp>
      <tp>
        <v>1.0156700000000001</v>
        <stp/>
        <stp>##V3_BDHV12</stp>
        <stp>912828HN3 Govt</stp>
        <stp>IDX_RATIO</stp>
        <stp>6/5/2009</stp>
        <stp>6/5/2009</stp>
        <stp>[Fixed Income  Prices 2004-2009.xlsx]TIPS!R371C92</stp>
        <tr r="CN371" s="1"/>
      </tp>
      <tp>
        <v>1.01559</v>
        <stp/>
        <stp>##V3_BDHV12</stp>
        <stp>912828HN3 Govt</stp>
        <stp>IDX_RATIO</stp>
        <stp>6/4/2009</stp>
        <stp>6/4/2009</stp>
        <stp>[Fixed Income  Prices 2004-2009.xlsx]TIPS!R370C92</stp>
        <tr r="CN370" s="1"/>
      </tp>
      <tp>
        <v>1.0160100000000001</v>
        <stp/>
        <stp>##V3_BDHV12</stp>
        <stp>912828HN3 Govt</stp>
        <stp>IDX_RATIO</stp>
        <stp>6/9/2009</stp>
        <stp>6/9/2009</stp>
        <stp>[Fixed Income  Prices 2004-2009.xlsx]TIPS!R373C92</stp>
        <tr r="CN373" s="1"/>
      </tp>
      <tp>
        <v>1.0300199999999999</v>
        <stp/>
        <stp>##V3_BDHV12</stp>
        <stp>912828FL9 Govt</stp>
        <stp>IDX_RATIO</stp>
        <stp>8/6/2007</stp>
        <stp>8/6/2007</stp>
        <stp>[Fixed Income  Prices 2004-2009.xlsx]TIPS!R282C80</stp>
        <tr r="CB282" s="1"/>
      </tp>
      <tp>
        <v>1.01593</v>
        <stp/>
        <stp>##V3_BDHV12</stp>
        <stp>912828HN3 Govt</stp>
        <stp>IDX_RATIO</stp>
        <stp>6/8/2009</stp>
        <stp>6/8/2009</stp>
        <stp>[Fixed Income  Prices 2004-2009.xlsx]TIPS!R372C92</stp>
        <tr r="CN372" s="1"/>
      </tp>
      <tp>
        <v>1.0300800000000001</v>
        <stp/>
        <stp>##V3_BDHV12</stp>
        <stp>912828FL9 Govt</stp>
        <stp>IDX_RATIO</stp>
        <stp>8/7/2007</stp>
        <stp>8/7/2007</stp>
        <stp>[Fixed Income  Prices 2004-2009.xlsx]TIPS!R283C80</stp>
        <tr r="CB283" s="1"/>
      </tp>
      <tp>
        <v>1.02976</v>
        <stp/>
        <stp>##V3_BDHV12</stp>
        <stp>912828FL9 Govt</stp>
        <stp>IDX_RATIO</stp>
        <stp>8/2/2007</stp>
        <stp>8/2/2007</stp>
        <stp>[Fixed Income  Prices 2004-2009.xlsx]TIPS!R280C80</stp>
        <tr r="CB280" s="1"/>
      </tp>
      <tp>
        <v>1.02983</v>
        <stp/>
        <stp>##V3_BDHV12</stp>
        <stp>912828FL9 Govt</stp>
        <stp>IDX_RATIO</stp>
        <stp>8/3/2007</stp>
        <stp>8/3/2007</stp>
        <stp>[Fixed Income  Prices 2004-2009.xlsx]TIPS!R281C80</stp>
        <tr r="CB281" s="1"/>
      </tp>
      <tp t="e">
        <v>#N/A</v>
        <stp/>
        <stp>##V3_BDHV12</stp>
        <stp>912833KE Govt</stp>
        <stp>YLD_YTM_ASK</stp>
        <stp>20060421</stp>
        <stp>20060609</stp>
        <stp>[Fixed Income  Prices 2004-2009.xlsx]STRIP Yield Curve!R181C10</stp>
        <stp>Days=N</stp>
        <stp>Fill=B</stp>
        <stp>Sort=D</stp>
        <stp>Per=cW</stp>
        <stp>Dts=H</stp>
        <stp>cols=1;rows=8</stp>
        <tr r="J181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392"/>
  <sheetViews>
    <sheetView tabSelected="1" workbookViewId="0">
      <selection activeCell="E19" sqref="E19"/>
    </sheetView>
  </sheetViews>
  <sheetFormatPr defaultRowHeight="15" x14ac:dyDescent="0.25"/>
  <cols>
    <col min="1" max="1" width="10.7109375" bestFit="1" customWidth="1"/>
    <col min="2" max="2" width="9.42578125" bestFit="1" customWidth="1"/>
    <col min="3" max="3" width="10" bestFit="1" customWidth="1"/>
    <col min="4" max="4" width="13.7109375" customWidth="1"/>
    <col min="5" max="5" width="10.42578125" bestFit="1" customWidth="1"/>
    <col min="6" max="6" width="10.7109375" bestFit="1" customWidth="1"/>
    <col min="7" max="7" width="11" bestFit="1" customWidth="1"/>
    <col min="8" max="8" width="10.7109375" bestFit="1" customWidth="1"/>
    <col min="9" max="9" width="10.7109375" customWidth="1"/>
    <col min="10" max="10" width="10.7109375" bestFit="1" customWidth="1"/>
    <col min="11" max="11" width="11" bestFit="1" customWidth="1"/>
    <col min="12" max="13" width="11" customWidth="1"/>
    <col min="14" max="14" width="10.7109375" bestFit="1" customWidth="1"/>
    <col min="15" max="15" width="11" bestFit="1" customWidth="1"/>
    <col min="16" max="17" width="11" customWidth="1"/>
    <col min="18" max="18" width="10.7109375" bestFit="1" customWidth="1"/>
    <col min="19" max="19" width="12" bestFit="1" customWidth="1"/>
    <col min="20" max="21" width="12" customWidth="1"/>
    <col min="22" max="22" width="10.7109375" bestFit="1" customWidth="1"/>
    <col min="23" max="23" width="11" bestFit="1" customWidth="1"/>
    <col min="24" max="25" width="11" customWidth="1"/>
    <col min="26" max="26" width="10.7109375" bestFit="1" customWidth="1"/>
    <col min="27" max="27" width="12" bestFit="1" customWidth="1"/>
    <col min="28" max="29" width="12" customWidth="1"/>
    <col min="30" max="30" width="10.7109375" bestFit="1" customWidth="1"/>
    <col min="31" max="31" width="12" bestFit="1" customWidth="1"/>
    <col min="32" max="33" width="12" customWidth="1"/>
    <col min="34" max="34" width="10.7109375" bestFit="1" customWidth="1"/>
    <col min="35" max="35" width="12" bestFit="1" customWidth="1"/>
    <col min="36" max="37" width="12" customWidth="1"/>
    <col min="38" max="38" width="10.7109375" bestFit="1" customWidth="1"/>
    <col min="39" max="39" width="12" bestFit="1" customWidth="1"/>
    <col min="40" max="41" width="12" customWidth="1"/>
    <col min="42" max="42" width="10.7109375" bestFit="1" customWidth="1"/>
    <col min="43" max="43" width="12" bestFit="1" customWidth="1"/>
    <col min="44" max="45" width="12" customWidth="1"/>
    <col min="46" max="46" width="10.7109375" bestFit="1" customWidth="1"/>
    <col min="47" max="47" width="11.140625" bestFit="1" customWidth="1"/>
    <col min="48" max="49" width="11.140625" customWidth="1"/>
    <col min="50" max="50" width="10.7109375" bestFit="1" customWidth="1"/>
    <col min="51" max="51" width="12" bestFit="1" customWidth="1"/>
    <col min="52" max="53" width="12" customWidth="1"/>
    <col min="54" max="54" width="10.7109375" bestFit="1" customWidth="1"/>
    <col min="55" max="55" width="11.140625" bestFit="1" customWidth="1"/>
    <col min="56" max="57" width="11.140625" customWidth="1"/>
    <col min="58" max="58" width="10.7109375" bestFit="1" customWidth="1"/>
    <col min="59" max="59" width="12" bestFit="1" customWidth="1"/>
    <col min="60" max="61" width="12" customWidth="1"/>
    <col min="62" max="62" width="10.7109375" bestFit="1" customWidth="1"/>
    <col min="63" max="63" width="11" bestFit="1" customWidth="1"/>
    <col min="64" max="65" width="11" customWidth="1"/>
    <col min="66" max="66" width="10.7109375" bestFit="1" customWidth="1"/>
    <col min="67" max="67" width="11" bestFit="1" customWidth="1"/>
    <col min="68" max="69" width="11" customWidth="1"/>
    <col min="70" max="70" width="10.7109375" bestFit="1" customWidth="1"/>
    <col min="71" max="71" width="11" bestFit="1" customWidth="1"/>
    <col min="72" max="73" width="11" customWidth="1"/>
    <col min="74" max="74" width="10.7109375" bestFit="1" customWidth="1"/>
    <col min="75" max="75" width="11" bestFit="1" customWidth="1"/>
    <col min="76" max="77" width="11" customWidth="1"/>
    <col min="78" max="78" width="10.7109375" bestFit="1" customWidth="1"/>
    <col min="79" max="79" width="11" bestFit="1" customWidth="1"/>
    <col min="80" max="81" width="11" customWidth="1"/>
    <col min="82" max="82" width="10.7109375" bestFit="1" customWidth="1"/>
    <col min="83" max="83" width="11" bestFit="1" customWidth="1"/>
    <col min="84" max="85" width="11" customWidth="1"/>
    <col min="86" max="86" width="10.7109375" bestFit="1" customWidth="1"/>
    <col min="87" max="87" width="11" bestFit="1" customWidth="1"/>
    <col min="88" max="89" width="11" customWidth="1"/>
    <col min="90" max="90" width="10.7109375" bestFit="1" customWidth="1"/>
    <col min="91" max="91" width="11" bestFit="1" customWidth="1"/>
    <col min="92" max="93" width="11" customWidth="1"/>
    <col min="94" max="94" width="10.7109375" bestFit="1" customWidth="1"/>
    <col min="95" max="95" width="11" bestFit="1" customWidth="1"/>
    <col min="96" max="97" width="11" customWidth="1"/>
    <col min="98" max="98" width="10.7109375" bestFit="1" customWidth="1"/>
    <col min="99" max="99" width="12" bestFit="1" customWidth="1"/>
    <col min="100" max="101" width="12" customWidth="1"/>
    <col min="102" max="102" width="10.7109375" bestFit="1" customWidth="1"/>
    <col min="103" max="103" width="11" bestFit="1" customWidth="1"/>
    <col min="104" max="105" width="11" customWidth="1"/>
    <col min="106" max="106" width="10.7109375" bestFit="1" customWidth="1"/>
    <col min="107" max="107" width="12" bestFit="1" customWidth="1"/>
    <col min="108" max="109" width="12" customWidth="1"/>
    <col min="110" max="110" width="10.7109375" bestFit="1" customWidth="1"/>
    <col min="111" max="111" width="12" bestFit="1" customWidth="1"/>
    <col min="112" max="113" width="12" customWidth="1"/>
    <col min="114" max="114" width="10.7109375" bestFit="1" customWidth="1"/>
    <col min="115" max="115" width="11" bestFit="1" customWidth="1"/>
    <col min="116" max="117" width="11" customWidth="1"/>
    <col min="118" max="118" width="10.7109375" bestFit="1" customWidth="1"/>
    <col min="119" max="119" width="11" bestFit="1" customWidth="1"/>
  </cols>
  <sheetData>
    <row r="1" spans="1:121" s="6" customFormat="1" x14ac:dyDescent="0.25">
      <c r="C1" s="6" t="s">
        <v>343</v>
      </c>
      <c r="G1" s="6">
        <f>_xll.BDP(G3&amp;" Govt", "CPN")</f>
        <v>3.375</v>
      </c>
      <c r="K1" s="6">
        <f>_xll.BDP(K3&amp;" Govt", "CPN")</f>
        <v>3.625</v>
      </c>
      <c r="O1" s="6">
        <f>_xll.BDP(O3&amp;" Govt", "CPN")</f>
        <v>3.875</v>
      </c>
      <c r="S1" s="6">
        <f>_xll.BDP(S3&amp;" Govt", "CPN")</f>
        <v>4.25</v>
      </c>
      <c r="W1" s="6">
        <f>_xll.BDP(W3&amp;" Govt", "CPN")</f>
        <v>0.875</v>
      </c>
      <c r="AA1" s="6">
        <f>_xll.BDP(AA3&amp;" Govt", "CPN")</f>
        <v>3.5</v>
      </c>
      <c r="AE1" s="6">
        <f>_xll.BDP(AE3&amp;" Govt", "CPN")</f>
        <v>2.375</v>
      </c>
      <c r="AI1" s="6">
        <f>_xll.BDP(AI3&amp;" Govt", "CPN")</f>
        <v>3.375</v>
      </c>
      <c r="AM1" s="6">
        <f>_xll.BDP(AM3&amp;" Govt", "CPN")</f>
        <v>2</v>
      </c>
      <c r="AQ1" s="6">
        <f>_xll.BDP(AQ3&amp;" Govt", "CPN")</f>
        <v>3</v>
      </c>
      <c r="AU1" s="6">
        <f>_xll.BDP(AU3&amp;" Govt", "CPN")</f>
        <v>0.625</v>
      </c>
      <c r="AY1" s="6">
        <f>_xll.BDP(AY3&amp;" Govt", "CPN")</f>
        <v>1.875</v>
      </c>
      <c r="BC1" s="6">
        <f>_xll.BDP(BC3&amp;" Govt", "CPN")</f>
        <v>2</v>
      </c>
      <c r="BG1" s="6">
        <f>_xll.BDP(BG3&amp;" Govt", "CPN")</f>
        <v>1.25</v>
      </c>
      <c r="BK1" s="6">
        <f>_xll.BDP(BK3&amp;" Govt", "CPN")</f>
        <v>2</v>
      </c>
      <c r="BO1" s="6">
        <f>_xll.BDP(BO3&amp;" Govt", "CPN")</f>
        <v>1.625</v>
      </c>
      <c r="BS1" s="6">
        <f>_xll.BDP(BS3&amp;" Govt", "CPN")</f>
        <v>1.875</v>
      </c>
      <c r="BW1" s="6">
        <f>_xll.BDP(BW3&amp;" Govt", "CPN")</f>
        <v>2</v>
      </c>
      <c r="CA1" s="6">
        <f>_xll.BDP(CA3&amp;" Govt", "CPN")</f>
        <v>2.5</v>
      </c>
      <c r="CE1" s="6">
        <f>_xll.BDP(CE3&amp;" Govt", "CPN")</f>
        <v>2.375</v>
      </c>
      <c r="CI1" s="6">
        <f>_xll.BDP(CI3&amp;" Govt", "CPN")</f>
        <v>2.625</v>
      </c>
      <c r="CM1" s="6">
        <f>_xll.BDP(CM3&amp;" Govt", "CPN")</f>
        <v>1.625</v>
      </c>
      <c r="CQ1" s="6">
        <f>_xll.BDP(CQ3&amp;" Govt", "CPN")</f>
        <v>1.375</v>
      </c>
      <c r="CU1" s="6">
        <f>_xll.BDP(CU3&amp;" Govt", "CPN")</f>
        <v>2.125</v>
      </c>
      <c r="CY1" s="11">
        <f>_xll.BDP(CY3&amp;" Govt", "CPN")</f>
        <v>1.875</v>
      </c>
      <c r="CZ1" s="11"/>
      <c r="DA1" s="11"/>
      <c r="DC1" s="6">
        <f>_xll.BDP(DC3&amp;" Govt", "CPN")</f>
        <v>2.375</v>
      </c>
      <c r="DG1" s="6">
        <f>_xll.BDP(DG3&amp;" Govt", "CPN")</f>
        <v>2</v>
      </c>
      <c r="DJ1" s="11"/>
      <c r="DK1" s="11">
        <f>_xll.BDP(DK3&amp;" Govt", "CPN")</f>
        <v>2.375</v>
      </c>
      <c r="DL1" s="11"/>
      <c r="DM1" s="11"/>
      <c r="DO1" s="6">
        <f>_xll.BDP(DO3&amp;" Govt", "CPN")</f>
        <v>2.5</v>
      </c>
    </row>
    <row r="2" spans="1:121" s="6" customFormat="1" ht="15.75" thickBot="1" x14ac:dyDescent="0.3">
      <c r="C2" s="6" t="s">
        <v>341</v>
      </c>
      <c r="G2" s="6" t="str">
        <f>_xll.BDP(G3&amp;" Govt", "MATURITY")</f>
        <v>1/15/2007</v>
      </c>
      <c r="K2" s="6" t="str">
        <f>_xll.BDP(K3&amp;" Govt", "MATURITY")</f>
        <v>1/15/2008</v>
      </c>
      <c r="O2" s="6" t="str">
        <f>_xll.BDP(O3&amp;" Govt", "MATURITY")</f>
        <v>1/15/2009</v>
      </c>
      <c r="S2" s="6" t="str">
        <f>_xll.BDP(S3&amp;" Govt", "MATURITY")</f>
        <v>1/15/2010</v>
      </c>
      <c r="W2" s="6" t="str">
        <f>_xll.BDP(W3&amp;" Govt", "MATURITY")</f>
        <v>4/15/2010</v>
      </c>
      <c r="AA2" s="6" t="str">
        <f>_xll.BDP(AA3&amp;" Govt", "MATURITY")</f>
        <v>1/15/2011</v>
      </c>
      <c r="AE2" s="6" t="str">
        <f>_xll.BDP($AE$3&amp;" Govt", "MATURITY")</f>
        <v>4/15/2011</v>
      </c>
      <c r="AI2" s="6" t="str">
        <f>_xll.BDP(AI3&amp;" Govt", "MATURITY")</f>
        <v>1/15/2012</v>
      </c>
      <c r="AM2" s="6" t="str">
        <f>_xll.BDP(AM3&amp;" Govt", "MATURITY")</f>
        <v>4/15/2012</v>
      </c>
      <c r="AQ2" s="6" t="str">
        <f>_xll.BDP(AQ3&amp;" Govt", "MATURITY")</f>
        <v>7/15/2012</v>
      </c>
      <c r="AU2" s="6" t="str">
        <f>_xll.BDP(AU3&amp;" Govt", "MATURITY")</f>
        <v>4/15/2013</v>
      </c>
      <c r="AY2" s="6" t="str">
        <f>_xll.BDP(AY3&amp;" Govt", "MATURITY")</f>
        <v>7/15/2013</v>
      </c>
      <c r="BC2" s="6" t="str">
        <f>_xll.BDP(BC3&amp;" Govt", "MATURITY")</f>
        <v>1/15/2014</v>
      </c>
      <c r="BG2" s="6" t="str">
        <f>_xll.BDP(BG3&amp;" Govt", "MATURITY")</f>
        <v>4/15/2014</v>
      </c>
      <c r="BK2" s="6" t="str">
        <f>_xll.BDP(BK3&amp;" Govt", "MATURITY")</f>
        <v>7/15/2014</v>
      </c>
      <c r="BO2" s="6" t="str">
        <f>_xll.BDP(BO3&amp;" Govt", "MATURITY")</f>
        <v>1/15/2015</v>
      </c>
      <c r="BS2" s="6" t="str">
        <f>_xll.BDP(BS3&amp;" Govt", "MATURITY")</f>
        <v>7/15/2015</v>
      </c>
      <c r="BW2" s="6" t="str">
        <f>_xll.BDP(BW3&amp;" Govt", "MATURITY")</f>
        <v>1/15/2016</v>
      </c>
      <c r="CA2" s="6" t="str">
        <f>_xll.BDP(CA3&amp;" Govt", "MATURITY")</f>
        <v>7/15/2016</v>
      </c>
      <c r="CE2" s="6" t="str">
        <f>_xll.BDP(CE3&amp;" Govt", "MATURITY")</f>
        <v>1/15/2017</v>
      </c>
      <c r="CI2" s="6" t="str">
        <f>_xll.BDP(CI3&amp;" Govt", "MATURITY")</f>
        <v>7/15/2017</v>
      </c>
      <c r="CM2" s="6" t="str">
        <f>_xll.BDP(CM3&amp;" Govt", "MATURITY")</f>
        <v>1/15/2018</v>
      </c>
      <c r="CQ2" s="6" t="str">
        <f>_xll.BDP(CQ3&amp;" Govt", "MATURITY")</f>
        <v>7/15/2018</v>
      </c>
      <c r="CU2" s="6" t="str">
        <f>_xll.BDP(CU3&amp;" Govt", "MATURITY")</f>
        <v>1/15/2019</v>
      </c>
      <c r="CY2" s="11" t="str">
        <f>_xll.BDP(CY3&amp;" Govt", "MATURITY")</f>
        <v>7/15/2019</v>
      </c>
      <c r="CZ2" s="11"/>
      <c r="DA2" s="11"/>
      <c r="DC2" s="6" t="str">
        <f>_xll.BDP(DC3&amp;" Govt", "MATURITY")</f>
        <v>1/15/2025</v>
      </c>
      <c r="DG2" s="6" t="str">
        <f>_xll.BDP(DG3&amp;" Govt", "MATURITY")</f>
        <v>1/15/2026</v>
      </c>
      <c r="DJ2" s="11"/>
      <c r="DK2" s="11" t="str">
        <f>_xll.BDP(DK3&amp;" Govt", "MATURITY")</f>
        <v>1/15/2027</v>
      </c>
      <c r="DL2" s="11"/>
      <c r="DM2" s="11"/>
      <c r="DO2" s="6" t="str">
        <f>_xll.BDP(DO3&amp;" Govt", "MATURITY")</f>
        <v>1/15/2029</v>
      </c>
    </row>
    <row r="3" spans="1:121" s="6" customFormat="1" ht="17.25" customHeight="1" thickBot="1" x14ac:dyDescent="0.3">
      <c r="A3" s="7">
        <v>40136</v>
      </c>
      <c r="C3" s="6" t="s">
        <v>342</v>
      </c>
      <c r="E3" s="8"/>
      <c r="F3" s="18" t="str">
        <f>_xll.BDP("9128272M Govt","ID_BB")</f>
        <v>9128272M3</v>
      </c>
      <c r="G3" s="19" t="str">
        <f>_xll.BDP("9128272M Govt","ID_BB")</f>
        <v>9128272M3</v>
      </c>
      <c r="H3" s="19" t="str">
        <f>_xll.BDP("9128272M Govt","ID_BB")</f>
        <v>9128272M3</v>
      </c>
      <c r="I3" s="20" t="str">
        <f>_xll.BDP("9128272M Govt","ID_BB")</f>
        <v>9128272M3</v>
      </c>
      <c r="J3" s="18" t="str">
        <f>_xll.BDP("9128273T Govt","ID_BB")</f>
        <v>9128273T7</v>
      </c>
      <c r="K3" s="19" t="str">
        <f>_xll.BDP("9128273T Govt","ID_BB")</f>
        <v>9128273T7</v>
      </c>
      <c r="L3" s="19" t="str">
        <f>_xll.BDP("9128273T Govt","ID_BB")</f>
        <v>9128273T7</v>
      </c>
      <c r="M3" s="20" t="str">
        <f>_xll.BDP("9128273T Govt","ID_BB")</f>
        <v>9128273T7</v>
      </c>
      <c r="N3" s="18" t="str">
        <f>_xll.BDP("9128274Y Govt","ID_BB")</f>
        <v>9128274Y5</v>
      </c>
      <c r="O3" s="19" t="str">
        <f>_xll.BDP("9128274Y Govt","ID_BB")</f>
        <v>9128274Y5</v>
      </c>
      <c r="P3" s="19" t="str">
        <f>_xll.BDP("9128274Y Govt","ID_BB")</f>
        <v>9128274Y5</v>
      </c>
      <c r="Q3" s="20" t="str">
        <f>_xll.BDP("9128274Y Govt","ID_BB")</f>
        <v>9128274Y5</v>
      </c>
      <c r="R3" s="18" t="str">
        <f>_xll.BDP("9128275W Govt","ID_BB")</f>
        <v>9128275W8</v>
      </c>
      <c r="S3" s="19" t="str">
        <f>_xll.BDP("9128275W Govt","ID_BB")</f>
        <v>9128275W8</v>
      </c>
      <c r="T3" s="19" t="str">
        <f>_xll.BDP("9128275W Govt","ID_BB")</f>
        <v>9128275W8</v>
      </c>
      <c r="U3" s="20" t="str">
        <f>_xll.BDP("9128275W Govt","ID_BB")</f>
        <v>9128275W8</v>
      </c>
      <c r="V3" s="18" t="str">
        <f>_xll.BDP("912828CZ Govt","ID_BB")</f>
        <v>912828CZ1</v>
      </c>
      <c r="W3" s="19" t="str">
        <f>_xll.BDP("912828CZ Govt","ID_BB")</f>
        <v>912828CZ1</v>
      </c>
      <c r="X3" s="19" t="str">
        <f>_xll.BDP("912828CZ Govt","ID_BB")</f>
        <v>912828CZ1</v>
      </c>
      <c r="Y3" s="20" t="str">
        <f>_xll.BDP("912828CZ Govt","ID_BB")</f>
        <v>912828CZ1</v>
      </c>
      <c r="Z3" s="18" t="str">
        <f>_xll.BDP("9128276R Govt","ID_BB")</f>
        <v>9128276R8</v>
      </c>
      <c r="AA3" s="19" t="str">
        <f>_xll.BDP("9128276R Govt","ID_BB")</f>
        <v>9128276R8</v>
      </c>
      <c r="AB3" s="19" t="str">
        <f>_xll.BDP("9128276R Govt","ID_BB")</f>
        <v>9128276R8</v>
      </c>
      <c r="AC3" s="20" t="str">
        <f>_xll.BDP("9128276R Govt","ID_BB")</f>
        <v>9128276R8</v>
      </c>
      <c r="AD3" s="18" t="str">
        <f>_xll.BDP("912828FB Govt","ID_BB")</f>
        <v>912828FB1</v>
      </c>
      <c r="AE3" s="19" t="str">
        <f>_xll.BDP("912828FB Govt","ID_BB")</f>
        <v>912828FB1</v>
      </c>
      <c r="AF3" s="19" t="str">
        <f>_xll.BDP("912828FB Govt","ID_BB")</f>
        <v>912828FB1</v>
      </c>
      <c r="AG3" s="20" t="str">
        <f>_xll.BDP("912828FB Govt","ID_BB")</f>
        <v>912828FB1</v>
      </c>
      <c r="AH3" s="18" t="str">
        <f>_xll.BDP("9128277J Govt","ID_BB")</f>
        <v>9128277J5</v>
      </c>
      <c r="AI3" s="19" t="str">
        <f>_xll.BDP("9128277J Govt","ID_BB")</f>
        <v>9128277J5</v>
      </c>
      <c r="AJ3" s="19" t="str">
        <f>_xll.BDP("9128277J Govt","ID_BB")</f>
        <v>9128277J5</v>
      </c>
      <c r="AK3" s="20" t="str">
        <f>_xll.BDP("9128277J Govt","ID_BB")</f>
        <v>9128277J5</v>
      </c>
      <c r="AL3" s="18" t="str">
        <f>_xll.BDP("912828GN Govt","ID_BB")</f>
        <v>912828GN4</v>
      </c>
      <c r="AM3" s="19" t="str">
        <f>_xll.BDP("912828GN Govt","ID_BB")</f>
        <v>912828GN4</v>
      </c>
      <c r="AN3" s="19" t="str">
        <f>_xll.BDP("912828GN Govt","ID_BB")</f>
        <v>912828GN4</v>
      </c>
      <c r="AO3" s="20" t="str">
        <f>_xll.BDP("912828GN Govt","ID_BB")</f>
        <v>912828GN4</v>
      </c>
      <c r="AP3" s="18" t="str">
        <f>_xll.BDP("912828AF Govt","ID_BB")</f>
        <v>912828AF7</v>
      </c>
      <c r="AQ3" s="19" t="str">
        <f>_xll.BDP("912828AF Govt","ID_BB")</f>
        <v>912828AF7</v>
      </c>
      <c r="AR3" s="19" t="str">
        <f>_xll.BDP("912828AF Govt","ID_BB")</f>
        <v>912828AF7</v>
      </c>
      <c r="AS3" s="20" t="str">
        <f>_xll.BDP("912828AF Govt","ID_BB")</f>
        <v>912828AF7</v>
      </c>
      <c r="AT3" s="18" t="str">
        <f>_xll.BDP("912828HW Govt","ID_BB")</f>
        <v>912828HW3</v>
      </c>
      <c r="AU3" s="19" t="str">
        <f>_xll.BDP("912828HW Govt","ID_BB")</f>
        <v>912828HW3</v>
      </c>
      <c r="AV3" s="19" t="str">
        <f>_xll.BDP("912828HW Govt","ID_BB")</f>
        <v>912828HW3</v>
      </c>
      <c r="AW3" s="20" t="str">
        <f>_xll.BDP("912828HW Govt","ID_BB")</f>
        <v>912828HW3</v>
      </c>
      <c r="AX3" s="18" t="str">
        <f>_xll.BDP("912828BD Govt","ID_BB")</f>
        <v>912828BD1</v>
      </c>
      <c r="AY3" s="19" t="str">
        <f>_xll.BDP("912828BD Govt","ID_BB")</f>
        <v>912828BD1</v>
      </c>
      <c r="AZ3" s="19" t="str">
        <f>_xll.BDP("912828BD Govt","ID_BB")</f>
        <v>912828BD1</v>
      </c>
      <c r="BA3" s="20" t="str">
        <f>_xll.BDP("912828BD Govt","ID_BB")</f>
        <v>912828BD1</v>
      </c>
      <c r="BB3" s="18" t="str">
        <f>_xll.BDP("912828BW Govt","ID_BB")</f>
        <v>912828BW9</v>
      </c>
      <c r="BC3" s="19" t="str">
        <f>_xll.BDP("912828BW Govt","ID_BB")</f>
        <v>912828BW9</v>
      </c>
      <c r="BD3" s="19" t="str">
        <f>_xll.BDP("912828BW Govt","ID_BB")</f>
        <v>912828BW9</v>
      </c>
      <c r="BE3" s="20" t="str">
        <f>_xll.BDP("912828BW Govt","ID_BB")</f>
        <v>912828BW9</v>
      </c>
      <c r="BF3" s="18" t="str">
        <f>_xll.BDP("912828KM Govt","ID_BB")</f>
        <v>912828KM1</v>
      </c>
      <c r="BG3" s="19" t="str">
        <f>_xll.BDP("912828KM Govt","ID_BB")</f>
        <v>912828KM1</v>
      </c>
      <c r="BH3" s="19" t="str">
        <f>_xll.BDP("912828KM Govt","ID_BB")</f>
        <v>912828KM1</v>
      </c>
      <c r="BI3" s="20" t="str">
        <f>_xll.BDP("912828KM Govt","ID_BB")</f>
        <v>912828KM1</v>
      </c>
      <c r="BJ3" s="18" t="str">
        <f>_xll.BDP("912828CP Govt","ID_BB")</f>
        <v>912828CP3</v>
      </c>
      <c r="BK3" s="19" t="str">
        <f>_xll.BDP("912828CP Govt","ID_BB")</f>
        <v>912828CP3</v>
      </c>
      <c r="BL3" s="19" t="str">
        <f>_xll.BDP("912828CP Govt","ID_BB")</f>
        <v>912828CP3</v>
      </c>
      <c r="BM3" s="20" t="str">
        <f>_xll.BDP("912828CP Govt","ID_BB")</f>
        <v>912828CP3</v>
      </c>
      <c r="BN3" s="18" t="str">
        <f>_xll.BDP("912828DH Govt","ID_BB")</f>
        <v>912828DH0</v>
      </c>
      <c r="BO3" s="19" t="str">
        <f>_xll.BDP("912828DH Govt","ID_BB")</f>
        <v>912828DH0</v>
      </c>
      <c r="BP3" s="19" t="str">
        <f>_xll.BDP("912828DH Govt","ID_BB")</f>
        <v>912828DH0</v>
      </c>
      <c r="BQ3" s="20" t="str">
        <f>_xll.BDP("912828DH Govt","ID_BB")</f>
        <v>912828DH0</v>
      </c>
      <c r="BR3" s="18" t="str">
        <f>_xll.BDP("912828EA Govt","ID_BB")</f>
        <v>912828EA4</v>
      </c>
      <c r="BS3" s="19" t="str">
        <f>_xll.BDP("912828EA Govt","ID_BB")</f>
        <v>912828EA4</v>
      </c>
      <c r="BT3" s="19" t="str">
        <f>_xll.BDP("912828EA Govt","ID_BB")</f>
        <v>912828EA4</v>
      </c>
      <c r="BU3" s="20" t="str">
        <f>_xll.BDP("912828EA Govt","ID_BB")</f>
        <v>912828EA4</v>
      </c>
      <c r="BV3" s="18" t="str">
        <f>_xll.BDP("912828ET Govt","ID_BB")</f>
        <v>912828ET3</v>
      </c>
      <c r="BW3" s="19" t="str">
        <f>_xll.BDP("912828ET Govt","ID_BB")</f>
        <v>912828ET3</v>
      </c>
      <c r="BX3" s="19" t="str">
        <f>_xll.BDP("912828ET Govt","ID_BB")</f>
        <v>912828ET3</v>
      </c>
      <c r="BY3" s="20" t="str">
        <f>_xll.BDP("912828ET Govt","ID_BB")</f>
        <v>912828ET3</v>
      </c>
      <c r="BZ3" s="18" t="str">
        <f>_xll.BDP("912828FL Govt","ID_BB")</f>
        <v>912828FL9</v>
      </c>
      <c r="CA3" s="19" t="str">
        <f>_xll.BDP("912828FL Govt","ID_BB")</f>
        <v>912828FL9</v>
      </c>
      <c r="CB3" s="19" t="str">
        <f>_xll.BDP("912828FL Govt","ID_BB")</f>
        <v>912828FL9</v>
      </c>
      <c r="CC3" s="20" t="str">
        <f>_xll.BDP("912828FL Govt","ID_BB")</f>
        <v>912828FL9</v>
      </c>
      <c r="CD3" s="18" t="str">
        <f>_xll.BDP("912828GD Govt","ID_BB")</f>
        <v>912828GD6</v>
      </c>
      <c r="CE3" s="19" t="str">
        <f>_xll.BDP("912828GD Govt","ID_BB")</f>
        <v>912828GD6</v>
      </c>
      <c r="CF3" s="19" t="str">
        <f>_xll.BDP("912828GD Govt","ID_BB")</f>
        <v>912828GD6</v>
      </c>
      <c r="CG3" s="20" t="str">
        <f>_xll.BDP("912828GD Govt","ID_BB")</f>
        <v>912828GD6</v>
      </c>
      <c r="CH3" s="18" t="str">
        <f>_xll.BDP("912828GX Govt","ID_BB")</f>
        <v>912828GX2</v>
      </c>
      <c r="CI3" s="19" t="str">
        <f>_xll.BDP("912828GX Govt","ID_BB")</f>
        <v>912828GX2</v>
      </c>
      <c r="CJ3" s="19" t="str">
        <f>_xll.BDP("912828GX Govt","ID_BB")</f>
        <v>912828GX2</v>
      </c>
      <c r="CK3" s="20" t="str">
        <f>_xll.BDP("912828GX Govt","ID_BB")</f>
        <v>912828GX2</v>
      </c>
      <c r="CL3" s="18" t="str">
        <f>_xll.BDP("912828HN Govt","ID_BB")</f>
        <v>912828HN3</v>
      </c>
      <c r="CM3" s="19" t="str">
        <f>_xll.BDP("912828HN Govt","ID_BB")</f>
        <v>912828HN3</v>
      </c>
      <c r="CN3" s="19" t="str">
        <f>_xll.BDP("912828HN Govt","ID_BB")</f>
        <v>912828HN3</v>
      </c>
      <c r="CO3" s="20" t="str">
        <f>_xll.BDP("912828HN Govt","ID_BB")</f>
        <v>912828HN3</v>
      </c>
      <c r="CP3" s="18" t="str">
        <f>_xll.BDP("912828JE Govt","ID_BB")</f>
        <v>912828JE1</v>
      </c>
      <c r="CQ3" s="19" t="str">
        <f>_xll.BDP("912828JE Govt","ID_BB")</f>
        <v>912828JE1</v>
      </c>
      <c r="CR3" s="19" t="str">
        <f>_xll.BDP("912828JE Govt","ID_BB")</f>
        <v>912828JE1</v>
      </c>
      <c r="CS3" s="20" t="str">
        <f>_xll.BDP("912828JE Govt","ID_BB")</f>
        <v>912828JE1</v>
      </c>
      <c r="CT3" s="18" t="str">
        <f>_xll.BDP("912828JX Govt","ID_BB")</f>
        <v>912828JX9</v>
      </c>
      <c r="CU3" s="19" t="str">
        <f>_xll.BDP("912828JX Govt","ID_BB")</f>
        <v>912828JX9</v>
      </c>
      <c r="CV3" s="19" t="str">
        <f>_xll.BDP("912828JX Govt","ID_BB")</f>
        <v>912828JX9</v>
      </c>
      <c r="CW3" s="20" t="str">
        <f>_xll.BDP("912828JX Govt","ID_BB")</f>
        <v>912828JX9</v>
      </c>
      <c r="CX3" s="18" t="s">
        <v>1</v>
      </c>
      <c r="CY3" s="19" t="s">
        <v>1</v>
      </c>
      <c r="CZ3" s="19" t="s">
        <v>1</v>
      </c>
      <c r="DA3" s="20" t="s">
        <v>1</v>
      </c>
      <c r="DB3" s="18" t="s">
        <v>344</v>
      </c>
      <c r="DC3" s="19" t="s">
        <v>344</v>
      </c>
      <c r="DD3" s="19" t="s">
        <v>344</v>
      </c>
      <c r="DE3" s="20" t="s">
        <v>344</v>
      </c>
      <c r="DF3" s="18" t="s">
        <v>345</v>
      </c>
      <c r="DG3" s="19" t="s">
        <v>345</v>
      </c>
      <c r="DH3" s="19" t="s">
        <v>345</v>
      </c>
      <c r="DI3" s="20" t="s">
        <v>345</v>
      </c>
      <c r="DJ3" s="18" t="str">
        <f>_xll.BDP("912810PS Govt","ID_BB")</f>
        <v>912810PS1</v>
      </c>
      <c r="DK3" s="19" t="str">
        <f>_xll.BDP("912810PS Govt","ID_BB")</f>
        <v>912810PS1</v>
      </c>
      <c r="DL3" s="19" t="str">
        <f>_xll.BDP("912810PS Govt","ID_BB")</f>
        <v>912810PS1</v>
      </c>
      <c r="DM3" s="20" t="str">
        <f>_xll.BDP("912810PS Govt","ID_BB")</f>
        <v>912810PS1</v>
      </c>
      <c r="DN3" s="18" t="str">
        <f>_xll.BDP("912810PZ Govt","ID_BB")</f>
        <v>912810PZ5</v>
      </c>
      <c r="DO3" s="19" t="str">
        <f>_xll.BDP("912810PZ Govt","ID_BB")</f>
        <v>912810PZ5</v>
      </c>
      <c r="DP3" s="19" t="str">
        <f>_xll.BDP("912810PZ Govt","ID_BB")</f>
        <v>912810PZ5</v>
      </c>
      <c r="DQ3" s="20" t="str">
        <f>_xll.BDP("912810PZ Govt","ID_BB")</f>
        <v>912810PZ5</v>
      </c>
    </row>
    <row r="4" spans="1:121" s="15" customFormat="1" ht="17.25" customHeight="1" x14ac:dyDescent="0.25">
      <c r="A4" s="21">
        <v>38191</v>
      </c>
      <c r="E4" s="16"/>
      <c r="F4" s="15" t="s">
        <v>374</v>
      </c>
      <c r="G4" s="17" t="s">
        <v>377</v>
      </c>
      <c r="H4" s="15" t="s">
        <v>378</v>
      </c>
      <c r="I4" s="15" t="s">
        <v>379</v>
      </c>
      <c r="J4" s="15" t="s">
        <v>374</v>
      </c>
      <c r="K4" s="17" t="s">
        <v>377</v>
      </c>
      <c r="L4" s="15" t="s">
        <v>378</v>
      </c>
      <c r="M4" s="15" t="s">
        <v>379</v>
      </c>
      <c r="N4" s="15" t="s">
        <v>374</v>
      </c>
      <c r="O4" s="17" t="s">
        <v>377</v>
      </c>
      <c r="P4" s="15" t="s">
        <v>378</v>
      </c>
      <c r="Q4" s="15" t="s">
        <v>379</v>
      </c>
      <c r="R4" s="15" t="s">
        <v>374</v>
      </c>
      <c r="S4" s="17" t="s">
        <v>377</v>
      </c>
      <c r="T4" s="15" t="s">
        <v>378</v>
      </c>
      <c r="U4" s="15" t="s">
        <v>379</v>
      </c>
      <c r="V4" s="15" t="s">
        <v>374</v>
      </c>
      <c r="W4" s="17" t="s">
        <v>377</v>
      </c>
      <c r="X4" s="15" t="s">
        <v>378</v>
      </c>
      <c r="Y4" s="15" t="s">
        <v>379</v>
      </c>
      <c r="Z4" s="15" t="s">
        <v>374</v>
      </c>
      <c r="AA4" s="17" t="s">
        <v>377</v>
      </c>
      <c r="AB4" s="15" t="s">
        <v>378</v>
      </c>
      <c r="AC4" s="15" t="s">
        <v>379</v>
      </c>
      <c r="AD4" s="15" t="s">
        <v>374</v>
      </c>
      <c r="AE4" s="17" t="s">
        <v>377</v>
      </c>
      <c r="AF4" s="15" t="s">
        <v>378</v>
      </c>
      <c r="AG4" s="15" t="s">
        <v>379</v>
      </c>
      <c r="AH4" s="15" t="s">
        <v>374</v>
      </c>
      <c r="AI4" s="17" t="s">
        <v>377</v>
      </c>
      <c r="AJ4" s="15" t="s">
        <v>378</v>
      </c>
      <c r="AK4" s="15" t="s">
        <v>379</v>
      </c>
      <c r="AL4" s="15" t="s">
        <v>374</v>
      </c>
      <c r="AM4" s="17" t="s">
        <v>377</v>
      </c>
      <c r="AN4" s="15" t="s">
        <v>378</v>
      </c>
      <c r="AO4" s="15" t="s">
        <v>379</v>
      </c>
      <c r="AP4" s="15" t="s">
        <v>374</v>
      </c>
      <c r="AQ4" s="17" t="s">
        <v>377</v>
      </c>
      <c r="AR4" s="15" t="s">
        <v>378</v>
      </c>
      <c r="AS4" s="15" t="s">
        <v>379</v>
      </c>
      <c r="AT4" s="15" t="s">
        <v>374</v>
      </c>
      <c r="AU4" s="17" t="s">
        <v>377</v>
      </c>
      <c r="AV4" s="15" t="s">
        <v>378</v>
      </c>
      <c r="AW4" s="15" t="s">
        <v>379</v>
      </c>
      <c r="AX4" s="15" t="s">
        <v>374</v>
      </c>
      <c r="AY4" s="17" t="s">
        <v>377</v>
      </c>
      <c r="AZ4" s="15" t="s">
        <v>378</v>
      </c>
      <c r="BA4" s="15" t="s">
        <v>379</v>
      </c>
      <c r="BB4" s="15" t="s">
        <v>374</v>
      </c>
      <c r="BC4" s="17" t="s">
        <v>377</v>
      </c>
      <c r="BD4" s="15" t="s">
        <v>378</v>
      </c>
      <c r="BE4" s="15" t="s">
        <v>379</v>
      </c>
      <c r="BF4" s="15" t="s">
        <v>374</v>
      </c>
      <c r="BG4" s="17" t="s">
        <v>377</v>
      </c>
      <c r="BH4" s="15" t="s">
        <v>378</v>
      </c>
      <c r="BI4" s="15" t="s">
        <v>379</v>
      </c>
      <c r="BJ4" s="15" t="s">
        <v>374</v>
      </c>
      <c r="BK4" s="17" t="s">
        <v>377</v>
      </c>
      <c r="BL4" s="15" t="s">
        <v>378</v>
      </c>
      <c r="BM4" s="15" t="s">
        <v>379</v>
      </c>
      <c r="BN4" s="15" t="s">
        <v>374</v>
      </c>
      <c r="BO4" s="17" t="s">
        <v>377</v>
      </c>
      <c r="BP4" s="15" t="s">
        <v>378</v>
      </c>
      <c r="BQ4" s="15" t="s">
        <v>379</v>
      </c>
      <c r="BR4" s="15" t="s">
        <v>374</v>
      </c>
      <c r="BS4" s="17" t="s">
        <v>377</v>
      </c>
      <c r="BT4" s="15" t="s">
        <v>378</v>
      </c>
      <c r="BU4" s="15" t="s">
        <v>379</v>
      </c>
      <c r="BV4" s="15" t="s">
        <v>374</v>
      </c>
      <c r="BW4" s="17" t="s">
        <v>377</v>
      </c>
      <c r="BX4" s="15" t="s">
        <v>378</v>
      </c>
      <c r="BY4" s="15" t="s">
        <v>379</v>
      </c>
      <c r="BZ4" s="15" t="s">
        <v>374</v>
      </c>
      <c r="CA4" s="17" t="s">
        <v>377</v>
      </c>
      <c r="CB4" s="15" t="s">
        <v>378</v>
      </c>
      <c r="CC4" s="15" t="s">
        <v>379</v>
      </c>
      <c r="CD4" s="15" t="s">
        <v>374</v>
      </c>
      <c r="CE4" s="17" t="s">
        <v>377</v>
      </c>
      <c r="CF4" s="15" t="s">
        <v>378</v>
      </c>
      <c r="CG4" s="15" t="s">
        <v>379</v>
      </c>
      <c r="CH4" s="15" t="s">
        <v>374</v>
      </c>
      <c r="CI4" s="17" t="s">
        <v>377</v>
      </c>
      <c r="CJ4" s="15" t="s">
        <v>378</v>
      </c>
      <c r="CK4" s="15" t="s">
        <v>379</v>
      </c>
      <c r="CL4" s="15" t="s">
        <v>374</v>
      </c>
      <c r="CM4" s="17" t="s">
        <v>377</v>
      </c>
      <c r="CN4" s="15" t="s">
        <v>378</v>
      </c>
      <c r="CO4" s="15" t="s">
        <v>379</v>
      </c>
      <c r="CP4" s="15" t="s">
        <v>374</v>
      </c>
      <c r="CQ4" s="17" t="s">
        <v>377</v>
      </c>
      <c r="CR4" s="15" t="s">
        <v>378</v>
      </c>
      <c r="CS4" s="15" t="s">
        <v>379</v>
      </c>
      <c r="CT4" s="15" t="s">
        <v>374</v>
      </c>
      <c r="CU4" s="17" t="s">
        <v>377</v>
      </c>
      <c r="CV4" s="15" t="s">
        <v>378</v>
      </c>
      <c r="CW4" s="15" t="s">
        <v>379</v>
      </c>
      <c r="CX4" s="15" t="s">
        <v>374</v>
      </c>
      <c r="CY4" s="17" t="s">
        <v>377</v>
      </c>
      <c r="CZ4" s="15" t="s">
        <v>378</v>
      </c>
      <c r="DA4" s="15" t="s">
        <v>379</v>
      </c>
      <c r="DB4" s="15" t="s">
        <v>374</v>
      </c>
      <c r="DC4" s="17" t="s">
        <v>377</v>
      </c>
      <c r="DD4" s="15" t="s">
        <v>378</v>
      </c>
      <c r="DE4" s="15" t="s">
        <v>379</v>
      </c>
      <c r="DF4" s="15" t="s">
        <v>374</v>
      </c>
      <c r="DG4" s="17" t="s">
        <v>377</v>
      </c>
      <c r="DH4" s="15" t="s">
        <v>378</v>
      </c>
      <c r="DI4" s="15" t="s">
        <v>379</v>
      </c>
      <c r="DJ4" s="15" t="s">
        <v>374</v>
      </c>
      <c r="DK4" s="17" t="s">
        <v>377</v>
      </c>
      <c r="DL4" s="15" t="s">
        <v>378</v>
      </c>
      <c r="DM4" s="15" t="s">
        <v>379</v>
      </c>
      <c r="DN4" s="15" t="s">
        <v>374</v>
      </c>
      <c r="DO4" s="17" t="s">
        <v>377</v>
      </c>
      <c r="DP4" s="15" t="s">
        <v>378</v>
      </c>
      <c r="DQ4" s="15" t="s">
        <v>379</v>
      </c>
    </row>
    <row r="5" spans="1:121" x14ac:dyDescent="0.25">
      <c r="B5" s="1"/>
      <c r="D5" s="2"/>
      <c r="F5" s="2">
        <f>_xll.BDH(G3&amp;" GOVT",$A$7,$A$4,$A$3,"cols=2;rows=645")</f>
        <v>38191</v>
      </c>
      <c r="G5">
        <v>127.8515625</v>
      </c>
      <c r="H5" s="22">
        <f>_xll.BDH(H$3&amp;" Govt",$A$8,F5,F5)</f>
        <v>1.19153</v>
      </c>
      <c r="I5" s="14">
        <f>G5/H5</f>
        <v>107.30033024766477</v>
      </c>
      <c r="J5" s="2">
        <f>_xll.BDH(K3&amp;" GOVT",$A$7,$A$4,$A$3,"cols=2;rows=906")</f>
        <v>38191</v>
      </c>
      <c r="K5">
        <v>128.078125</v>
      </c>
      <c r="L5" s="22">
        <f>_xll.BDH(L$3&amp;" Govt",$A$8,J5,J5)</f>
        <v>1.16852</v>
      </c>
      <c r="M5">
        <f>K5/L5</f>
        <v>109.60713124293979</v>
      </c>
      <c r="N5" s="2">
        <f>_xll.BDH(O3&amp;" GOVT",$A$7,$A$4,$A$3,"cols=2;rows=1165")</f>
        <v>38191</v>
      </c>
      <c r="O5">
        <v>128.859375</v>
      </c>
      <c r="P5" s="22">
        <f>_xll.BDH(P$3&amp;" Govt",$A$8,N5,N5)</f>
        <v>1.1511</v>
      </c>
      <c r="Q5">
        <f>O5/P5</f>
        <v>111.94455303622621</v>
      </c>
      <c r="R5" s="2">
        <f>_xll.BDH(S3&amp;" GOVT",$A$7,$A$4,$A$3,"cols=2;rows=1387")</f>
        <v>38191</v>
      </c>
      <c r="S5">
        <v>129.05859375</v>
      </c>
      <c r="T5" s="22">
        <f>_xll.BDH(T$3&amp;" Govt",$A$8,R5,R5)</f>
        <v>1.1220600000000001</v>
      </c>
      <c r="U5">
        <f>S5/T5</f>
        <v>115.01933385915191</v>
      </c>
      <c r="V5" s="2">
        <f>_xll.BDH(W3&amp;" GOVT",$A$7,$A$4,$A$3,"cols=2;rows=1319")</f>
        <v>38288</v>
      </c>
      <c r="W5">
        <v>99.77734375</v>
      </c>
      <c r="X5" s="22">
        <f>_xll.BDH(X$3&amp;" Govt",$A$8,V5,V5)</f>
        <v>1.00024</v>
      </c>
      <c r="Y5">
        <f>W5/X5</f>
        <v>99.753402933296002</v>
      </c>
      <c r="Z5" s="2">
        <f>_xll.BDH(AA3&amp;" GOVT",$A$7,$A$4,$A$3,"cols=2;rows=1387")</f>
        <v>38191</v>
      </c>
      <c r="AA5">
        <v>121.19140625</v>
      </c>
      <c r="AB5" s="22">
        <f>_xll.BDH(AB$3&amp;" Govt",$A$8,Z5,Z5)</f>
        <v>1.08466</v>
      </c>
      <c r="AC5">
        <f>AA5/AB5</f>
        <v>111.73216146073425</v>
      </c>
      <c r="AD5" s="2">
        <f>_xll.BDH(AE3&amp;" GOVT",$A$7,$A$4,$A$3,"cols=2;rows=933")</f>
        <v>38832</v>
      </c>
      <c r="AE5">
        <v>100.19921875</v>
      </c>
      <c r="AF5" s="22">
        <f>_xll.BDH(AF$3&amp;" Govt",$A$8,AD5,AD5)</f>
        <v>1.0008699999999999</v>
      </c>
      <c r="AG5">
        <f>AE5/AF5</f>
        <v>100.11212120455205</v>
      </c>
      <c r="AH5" s="2">
        <f>_xll.BDH(AI3&amp;" GOVT",$A$7,$A$4,$A$3,"cols=2;rows=1387")</f>
        <v>38191</v>
      </c>
      <c r="AI5">
        <v>118.55078125</v>
      </c>
      <c r="AJ5" s="22">
        <f>_xll.BDH(AJ$3&amp;" Govt",$A$8,AH5,AH5)</f>
        <v>1.0631699999999999</v>
      </c>
      <c r="AK5">
        <f>AI5/AJ5</f>
        <v>111.50689094876643</v>
      </c>
      <c r="AL5" s="2">
        <f>_xll.BDH(AM3&amp;" GOVT",$A$7,$A$4,$A$3,"cols=2;rows=673")</f>
        <v>39196</v>
      </c>
      <c r="AM5">
        <v>99.91015625</v>
      </c>
      <c r="AN5" s="22">
        <f>_xll.BDH(AN$3&amp;" Govt",$A$8,AL5,AL5)</f>
        <v>1.00267</v>
      </c>
      <c r="AO5">
        <f>AM5/AN5</f>
        <v>99.644106485683224</v>
      </c>
      <c r="AP5" s="2">
        <f>_xll.BDH(AQ3&amp;" GOVT",$A$7,$A$4,$A$3,"cols=2;rows=1387")</f>
        <v>38191</v>
      </c>
      <c r="AQ5">
        <v>114.32421875</v>
      </c>
      <c r="AR5" s="22">
        <f>_xll.BDH(AR$3&amp;" Govt",$A$8,AP5,AP5)</f>
        <v>1.0499499999999999</v>
      </c>
      <c r="AS5">
        <f>AQ5/AR5</f>
        <v>108.88539335206438</v>
      </c>
      <c r="AT5" s="2">
        <f>_xll.BDH(AU3&amp;" GOVT",$A$7,$A$4,$A$3,"cols=2;rows=412")</f>
        <v>39561</v>
      </c>
      <c r="AU5">
        <v>99.765625</v>
      </c>
      <c r="AV5" s="22">
        <f>_xll.BDH(AV$3&amp;" Govt",$A$8,AT5,AT5)</f>
        <v>1.00145</v>
      </c>
      <c r="AW5">
        <f>AU5/AV5</f>
        <v>99.621174297268965</v>
      </c>
      <c r="AX5" s="2">
        <f>_xll.BDH(AY3&amp;" GOVT",$A$7,$A$4,$A$3,"cols=2;rows=1387")</f>
        <v>38191</v>
      </c>
      <c r="AY5">
        <v>102.5</v>
      </c>
      <c r="AZ5" s="22">
        <f>_xll.BDH(AZ$3&amp;" Govt",$A$8,AX5,AX5)</f>
        <v>1.02786</v>
      </c>
      <c r="BA5">
        <f>AY5/AZ5</f>
        <v>99.721751989570564</v>
      </c>
      <c r="BB5" s="2">
        <f>_xll.BDH(BC3&amp;" GOVT",$A$7,$A$4,$A$3,"cols=2;rows=1388")</f>
        <v>38191</v>
      </c>
      <c r="BC5">
        <v>102.58984375</v>
      </c>
      <c r="BD5" s="22">
        <f>_xll.BDH(BD$3&amp;" Govt",$A$8,BB5,BB5)</f>
        <v>1.0216799999999999</v>
      </c>
      <c r="BE5">
        <f>BC5/BD5</f>
        <v>100.41289224610446</v>
      </c>
      <c r="BF5" s="2">
        <f>_xll.BDH(BG3&amp;" GOVT",$A$7,$A$4,$A$3,"cols=2;rows=151")</f>
        <v>39926</v>
      </c>
      <c r="BG5">
        <v>100.51171875</v>
      </c>
      <c r="BH5" s="22">
        <f>_xll.BDH(BH$3&amp;" Govt",$A$8,BF5,BF5)</f>
        <v>1.00248</v>
      </c>
      <c r="BI5">
        <f>BG5/BH5</f>
        <v>100.26306634546324</v>
      </c>
      <c r="BJ5" s="2">
        <f>_xll.BDH(BK3&amp;" GOVT",$A$7,$A$4,$A$3,"cols=2;rows=1388")</f>
        <v>38191</v>
      </c>
      <c r="BK5">
        <v>100.25</v>
      </c>
      <c r="BL5" s="22">
        <f>_xll.BDH(BL$3&amp;" Govt",$A$8,BJ5,BJ5)</f>
        <v>1.0015099999999999</v>
      </c>
      <c r="BM5">
        <f>BK5/BL5</f>
        <v>100.09885073538958</v>
      </c>
      <c r="BN5" s="2">
        <f>_xll.BDH(BO3&amp;" GOVT",$A$7,$A$4,$A$3,"cols=2;rows=1263")</f>
        <v>38366</v>
      </c>
      <c r="BO5">
        <v>99.08984375</v>
      </c>
      <c r="BP5" s="22">
        <f>_xll.BDH(BP$3&amp;" Govt",$A$8,BN5,BN5)</f>
        <v>1.0000500000000001</v>
      </c>
      <c r="BQ5">
        <f>BO5/BP5</f>
        <v>99.084889505524714</v>
      </c>
      <c r="BR5" s="2">
        <f>_xll.BDH(BS3&amp;" GOVT",$A$7,$A$4,$A$3,"cols=2;rows=1134")</f>
        <v>38548</v>
      </c>
      <c r="BS5">
        <v>99.27734375</v>
      </c>
      <c r="BT5" s="22">
        <f>_xll.BDH(BT$3&amp;" Govt",$A$8,BR5,BR5)</f>
        <v>1</v>
      </c>
      <c r="BU5">
        <f>BS5/BT5</f>
        <v>99.27734375</v>
      </c>
      <c r="BV5" s="2">
        <f>_xll.BDH(BW3&amp;" GOVT",$A$7,$A$4,$A$3,"cols=2;rows=1006")</f>
        <v>38729</v>
      </c>
      <c r="BW5">
        <v>99.9375</v>
      </c>
      <c r="BX5" s="22">
        <f>_xll.BDH(BX$3&amp;" Govt",$A$8,BV5,BV5)</f>
        <v>0.99948000000000004</v>
      </c>
      <c r="BY5">
        <f>BW5/BX5</f>
        <v>99.989494537159317</v>
      </c>
      <c r="BZ5" s="2">
        <f>_xll.BDH(CA3&amp;" GOVT",$A$7,$A$4,$A$3,"cols=2;rows=876")</f>
        <v>38911</v>
      </c>
      <c r="CA5">
        <v>99.96875</v>
      </c>
      <c r="CB5" s="22">
        <f>_xll.BDH(CB$3&amp;" Govt",$A$8,BZ5,BZ5)</f>
        <v>1.0003200000000001</v>
      </c>
      <c r="CC5">
        <f>CA5/CB5</f>
        <v>99.936770233525266</v>
      </c>
      <c r="CD5" s="2">
        <f>_xll.BDH(CE3&amp;" GOVT",$A$7,$A$4,$A$3,"cols=2;rows=746")</f>
        <v>39093</v>
      </c>
      <c r="CE5">
        <v>99.203125</v>
      </c>
      <c r="CF5" s="22">
        <f>_xll.BDH(CF$3&amp;" Govt",$A$8,CD5,CD5)</f>
        <v>0.99995000000000001</v>
      </c>
      <c r="CG5">
        <f>CE5/CF5</f>
        <v>99.208085404270207</v>
      </c>
      <c r="CH5" s="2">
        <f>_xll.BDH(CI3&amp;" GOVT",$A$7,$A$4,$A$3,"cols=2;rows=616")</f>
        <v>39275</v>
      </c>
      <c r="CI5">
        <v>99.07421875</v>
      </c>
      <c r="CJ5" s="22">
        <f>_xll.BDH(CJ$3&amp;" Govt",$A$8,CH5,CH5)</f>
        <v>1.0002</v>
      </c>
      <c r="CK5">
        <f>CI5/CJ5</f>
        <v>99.05440786842631</v>
      </c>
      <c r="CL5" s="2">
        <f>_xll.BDH(CM3&amp;" GOVT",$A$7,$A$4,$A$3,"cols=2;rows=486")</f>
        <v>39457</v>
      </c>
      <c r="CM5">
        <v>99.484375</v>
      </c>
      <c r="CN5" s="22">
        <f>_xll.BDH(CN$3&amp;" Govt",$A$8,CL5,CL5)</f>
        <v>1</v>
      </c>
      <c r="CO5">
        <f>CM5/CN5</f>
        <v>99.484375</v>
      </c>
      <c r="CP5" s="2">
        <f>_xll.BDH(CQ3&amp;" GOVT",$A$7,$A$4,$A$3,"cols=2;rows=355")</f>
        <v>39640</v>
      </c>
      <c r="CQ5">
        <v>98.890625</v>
      </c>
      <c r="CR5" s="22">
        <f>_xll.BDH(CR$3&amp;" Govt",$A$8,CP5,CP5)</f>
        <v>1</v>
      </c>
      <c r="CS5">
        <f>CQ5/CR5</f>
        <v>98.890625</v>
      </c>
      <c r="CT5" s="2">
        <f>_xll.BDH(CU3&amp;" GOVT",$A$7,$A$4,$A$3,"cols=2;rows=228")</f>
        <v>39819</v>
      </c>
      <c r="CU5">
        <v>99.2890625</v>
      </c>
      <c r="CV5" s="22">
        <f>_xll.BDH(CV$3&amp;" Govt",$A$8,CT5,CT5)</f>
        <v>1</v>
      </c>
      <c r="CW5">
        <f>CU5/CV5</f>
        <v>99.2890625</v>
      </c>
      <c r="CX5" s="2">
        <f>_xll.BDH(CY3&amp;" GOVT",$A$7,$A$4,$A$3,"cols=2;rows=98")</f>
        <v>40001</v>
      </c>
      <c r="CY5">
        <v>100.359375</v>
      </c>
      <c r="CZ5" s="22">
        <f>_xll.BDH(CZ$3&amp;" Govt",$A$8,CX5,CX5)</f>
        <v>1</v>
      </c>
      <c r="DA5">
        <f>CY5/CZ5</f>
        <v>100.359375</v>
      </c>
      <c r="DB5" s="2">
        <f>_xll.BDH(DC3&amp;" GOVT",$A$7,$A$4,$A$3,"cols=2;rows=1385")</f>
        <v>38196</v>
      </c>
      <c r="DC5">
        <v>98.9375</v>
      </c>
      <c r="DD5" s="22">
        <f>_xll.BDH(DD$3&amp;" Govt",$A$8,DB5,DB5)</f>
        <v>1.00282</v>
      </c>
      <c r="DE5">
        <f>DC5/DD5</f>
        <v>98.659280828064851</v>
      </c>
      <c r="DF5" s="2">
        <f>_xll.BDH(DG3&amp;" GOVT",$A$7,$A$4,$A$3,"cols=2;rows=998")</f>
        <v>38741</v>
      </c>
      <c r="DG5">
        <v>99.8359375</v>
      </c>
      <c r="DH5" s="22">
        <f>_xll.BDH(DH$3&amp;" Govt",$A$8,DF5,DF5)</f>
        <v>0.99583999999999995</v>
      </c>
      <c r="DI5">
        <f>DG5/DH5</f>
        <v>100.25298993814268</v>
      </c>
      <c r="DJ5" s="2">
        <f>_xll.BDH(DK3&amp;" GOVT",$A$7,$A$4,$A$3,"cols=2;rows=738")</f>
        <v>39105</v>
      </c>
      <c r="DK5">
        <v>99.49609375</v>
      </c>
      <c r="DL5" s="22">
        <f>_xll.BDH(DL$3&amp;" Govt",$A$8,DJ5,DJ5)</f>
        <v>0.99922999999999995</v>
      </c>
      <c r="DM5">
        <f>DK5/DL5</f>
        <v>99.572764778879744</v>
      </c>
      <c r="DN5" s="2">
        <f>_xll.BDH(DO3&amp;" GOVT",$A$7,$A$4,$A$3,"cols=2;rows=213")</f>
        <v>39840</v>
      </c>
      <c r="DO5">
        <v>101.9375</v>
      </c>
      <c r="DP5" s="22">
        <f>_xll.BDH(DP$3&amp;" Govt",$A$8,DN5,DN5)</f>
        <v>0.99065000000000003</v>
      </c>
      <c r="DQ5">
        <f>DO5/DP5</f>
        <v>102.89961136627467</v>
      </c>
    </row>
    <row r="6" spans="1:121" x14ac:dyDescent="0.25">
      <c r="D6" s="2"/>
      <c r="F6" s="2">
        <v>38194</v>
      </c>
      <c r="G6">
        <v>127.703125</v>
      </c>
      <c r="H6" s="22">
        <f>_xll.BDH(H$3&amp;" Govt",$A$8,F6,F6)</f>
        <v>1.1921999999999999</v>
      </c>
      <c r="I6" s="14">
        <f t="shared" ref="I6:I69" si="0">G6/H6</f>
        <v>107.11552172454287</v>
      </c>
      <c r="J6" s="2">
        <v>38194</v>
      </c>
      <c r="K6">
        <v>127.8203125</v>
      </c>
      <c r="L6" s="22">
        <f>_xll.BDH(L$3&amp;" Govt",$A$8,J6,J6)</f>
        <v>1.1691799999999999</v>
      </c>
      <c r="M6">
        <f t="shared" ref="M6:M69" si="1">K6/L6</f>
        <v>109.32475110761389</v>
      </c>
      <c r="N6" s="2">
        <v>38194</v>
      </c>
      <c r="O6">
        <v>128.5703125</v>
      </c>
      <c r="P6" s="22">
        <f>_xll.BDH(P$3&amp;" Govt",$A$8,N6,N6)</f>
        <v>1.1517500000000001</v>
      </c>
      <c r="Q6">
        <f t="shared" ref="Q6:Q69" si="2">O6/P6</f>
        <v>111.63039939222921</v>
      </c>
      <c r="R6" s="2">
        <v>38194</v>
      </c>
      <c r="S6">
        <v>128.7109375</v>
      </c>
      <c r="T6" s="22">
        <f>_xll.BDH(T$3&amp;" Govt",$A$8,R6,R6)</f>
        <v>1.12269</v>
      </c>
      <c r="U6">
        <f t="shared" ref="U6:U69" si="3">S6/T6</f>
        <v>114.64512688275481</v>
      </c>
      <c r="V6" s="2">
        <v>38289</v>
      </c>
      <c r="W6">
        <v>99.8984375</v>
      </c>
      <c r="X6" s="22">
        <f>_xll.BDH(X$3&amp;" Govt",$A$8,V6,V6)</f>
        <v>1.00024</v>
      </c>
      <c r="Y6">
        <f t="shared" ref="Y6:Y69" si="4">W6/X6</f>
        <v>99.874467627769334</v>
      </c>
      <c r="Z6" s="2">
        <v>38194</v>
      </c>
      <c r="AA6">
        <v>120.796875</v>
      </c>
      <c r="AB6" s="22">
        <f>_xll.BDH(AB$3&amp;" Govt",$A$8,Z6,Z6)</f>
        <v>1.08528</v>
      </c>
      <c r="AC6">
        <f t="shared" ref="AC6:AC69" si="5">AA6/AB6</f>
        <v>111.3048015258735</v>
      </c>
      <c r="AD6" s="2">
        <v>38833</v>
      </c>
      <c r="AE6">
        <v>100.16796875</v>
      </c>
      <c r="AF6" s="22">
        <f>_xll.BDH(AF$3&amp;" Govt",$A$8,AD6,AD6)</f>
        <v>1.0008699999999999</v>
      </c>
      <c r="AG6">
        <f t="shared" ref="AG6:AG69" si="6">AE6/AF6</f>
        <v>100.08089836841948</v>
      </c>
      <c r="AH6" s="2">
        <v>38194</v>
      </c>
      <c r="AI6">
        <v>118.19921875</v>
      </c>
      <c r="AJ6" s="22">
        <f>_xll.BDH(AJ$3&amp;" Govt",$A$8,AH6,AH6)</f>
        <v>1.0637699999999999</v>
      </c>
      <c r="AK6">
        <f t="shared" ref="AK6:AK69" si="7">AI6/AJ6</f>
        <v>111.1135102042735</v>
      </c>
      <c r="AL6" s="2">
        <v>39197</v>
      </c>
      <c r="AM6">
        <v>99.91015625</v>
      </c>
      <c r="AN6" s="22">
        <f>_xll.BDH(AN$3&amp;" Govt",$A$8,AL6,AL6)</f>
        <v>1.00267</v>
      </c>
      <c r="AO6">
        <f t="shared" ref="AO6:AO69" si="8">AM6/AN6</f>
        <v>99.644106485683224</v>
      </c>
      <c r="AP6" s="2">
        <v>38194</v>
      </c>
      <c r="AQ6">
        <v>113.9453125</v>
      </c>
      <c r="AR6" s="22">
        <f>_xll.BDH(AR$3&amp;" Govt",$A$8,AP6,AP6)</f>
        <v>1.05054</v>
      </c>
      <c r="AS6">
        <f t="shared" ref="AS6:AS69" si="9">AQ6/AR6</f>
        <v>108.46356397662154</v>
      </c>
      <c r="AT6" s="2">
        <v>39562</v>
      </c>
      <c r="AU6">
        <v>98.96484375</v>
      </c>
      <c r="AV6" s="22">
        <f>_xll.BDH(AV$3&amp;" Govt",$A$8,AT6,AT6)</f>
        <v>1.00145</v>
      </c>
      <c r="AW6">
        <f t="shared" ref="AW6:AW69" si="10">AU6/AV6</f>
        <v>98.821552498876628</v>
      </c>
      <c r="AX6" s="2">
        <v>38194</v>
      </c>
      <c r="AY6">
        <v>102.15625</v>
      </c>
      <c r="AZ6" s="22">
        <f>_xll.BDH(AZ$3&amp;" Govt",$A$8,AX6,AX6)</f>
        <v>1.02844</v>
      </c>
      <c r="BA6">
        <f t="shared" ref="BA6:BA69" si="11">AY6/AZ6</f>
        <v>99.331268717669474</v>
      </c>
      <c r="BB6" s="2">
        <v>38194</v>
      </c>
      <c r="BC6">
        <v>102.21484375</v>
      </c>
      <c r="BD6" s="22">
        <f>_xll.BDH(BD$3&amp;" Govt",$A$8,BB6,BB6)</f>
        <v>1.0222599999999999</v>
      </c>
      <c r="BE6">
        <f t="shared" ref="BE6:BE69" si="12">BC6/BD6</f>
        <v>99.98908668049225</v>
      </c>
      <c r="BF6" s="2">
        <v>39927</v>
      </c>
      <c r="BG6">
        <v>100.65234375</v>
      </c>
      <c r="BH6" s="22">
        <f>_xll.BDH(BH$3&amp;" Govt",$A$8,BF6,BF6)</f>
        <v>1.00248</v>
      </c>
      <c r="BI6">
        <f t="shared" ref="BI6:BI69" si="13">BG6/BH6</f>
        <v>100.4033434582236</v>
      </c>
      <c r="BJ6" s="2">
        <v>38194</v>
      </c>
      <c r="BK6">
        <v>99.8515625</v>
      </c>
      <c r="BL6" s="22">
        <f>_xll.BDH(BL$3&amp;" Govt",$A$8,BJ6,BJ6)</f>
        <v>1.00207</v>
      </c>
      <c r="BM6">
        <f t="shared" ref="BM6:BM69" si="14">BK6/BL6</f>
        <v>99.645296735756986</v>
      </c>
      <c r="BN6" s="2">
        <v>38369</v>
      </c>
      <c r="BO6">
        <v>99.09765625</v>
      </c>
      <c r="BP6" s="22">
        <f>_xll.BDH(BP$3&amp;" Govt",$A$8,BN6,BN6)</f>
        <v>1.0000500000000001</v>
      </c>
      <c r="BQ6">
        <f t="shared" ref="BQ6:BQ69" si="15">BO6/BP6</f>
        <v>99.09270161491925</v>
      </c>
      <c r="BR6" s="2">
        <v>38551</v>
      </c>
      <c r="BS6">
        <v>99.0546875</v>
      </c>
      <c r="BT6" s="22">
        <f>_xll.BDH(BT$3&amp;" Govt",$A$8,BR6,BR6)</f>
        <v>0.99990000000000001</v>
      </c>
      <c r="BU6">
        <f t="shared" ref="BU6:BU69" si="16">BS6/BT6</f>
        <v>99.064593959395935</v>
      </c>
      <c r="BV6" s="2">
        <v>38730</v>
      </c>
      <c r="BW6">
        <v>100.14453125</v>
      </c>
      <c r="BX6" s="22">
        <f>_xll.BDH(BX$3&amp;" Govt",$A$8,BV6,BV6)</f>
        <v>0.99948000000000004</v>
      </c>
      <c r="BY6">
        <f t="shared" ref="BY6:BY69" si="17">BW6/BX6</f>
        <v>100.19663349941969</v>
      </c>
      <c r="BZ6" s="2">
        <v>38912</v>
      </c>
      <c r="CA6">
        <v>100.140625</v>
      </c>
      <c r="CB6" s="22">
        <f>_xll.BDH(CB$3&amp;" Govt",$A$8,BZ6,BZ6)</f>
        <v>1.0003200000000001</v>
      </c>
      <c r="CC6">
        <f t="shared" ref="CC6:CC69" si="18">CA6/CB6</f>
        <v>100.10859025111964</v>
      </c>
      <c r="CD6" s="2">
        <v>39094</v>
      </c>
      <c r="CE6">
        <v>98.9140625</v>
      </c>
      <c r="CF6" s="22">
        <f>_xll.BDH(CF$3&amp;" Govt",$A$8,CD6,CD6)</f>
        <v>0.99995000000000001</v>
      </c>
      <c r="CG6">
        <f t="shared" ref="CG6:CG69" si="19">CE6/CF6</f>
        <v>98.919008450422524</v>
      </c>
      <c r="CH6" s="2">
        <v>39276</v>
      </c>
      <c r="CI6">
        <v>99.19921875</v>
      </c>
      <c r="CJ6" s="22">
        <f>_xll.BDH(CJ$3&amp;" Govt",$A$8,CH6,CH6)</f>
        <v>1.0002</v>
      </c>
      <c r="CK6">
        <f t="shared" ref="CK6:CK69" si="20">CI6/CJ6</f>
        <v>99.179382873425311</v>
      </c>
      <c r="CL6" s="2">
        <v>39458</v>
      </c>
      <c r="CM6">
        <v>100.703125</v>
      </c>
      <c r="CN6" s="22">
        <f>_xll.BDH(CN$3&amp;" Govt",$A$8,CL6,CL6)</f>
        <v>1</v>
      </c>
      <c r="CO6">
        <f t="shared" ref="CO6:CO69" si="21">CM6/CN6</f>
        <v>100.703125</v>
      </c>
      <c r="CP6" s="2">
        <v>39643</v>
      </c>
      <c r="CQ6">
        <v>99.703125</v>
      </c>
      <c r="CR6" s="22">
        <f>_xll.BDH(CR$3&amp;" Govt",$A$8,CP6,CP6)</f>
        <v>1</v>
      </c>
      <c r="CS6">
        <f t="shared" ref="CS6:CS69" si="22">CQ6/CR6</f>
        <v>99.703125</v>
      </c>
      <c r="CT6" s="2">
        <v>39820</v>
      </c>
      <c r="CU6">
        <v>101.3203125</v>
      </c>
      <c r="CV6" s="22">
        <f>_xll.BDH(CV$3&amp;" Govt",$A$8,CT6,CT6)</f>
        <v>1</v>
      </c>
      <c r="CW6">
        <f t="shared" ref="CW6:CW69" si="23">CU6/CV6</f>
        <v>101.3203125</v>
      </c>
      <c r="CX6" s="2">
        <v>40002</v>
      </c>
      <c r="CY6">
        <v>100.921875</v>
      </c>
      <c r="CZ6" s="22">
        <f>_xll.BDH(CZ$3&amp;" Govt",$A$8,CX6,CX6)</f>
        <v>1</v>
      </c>
      <c r="DA6">
        <f t="shared" ref="DA6:DA69" si="24">CY6/CZ6</f>
        <v>100.921875</v>
      </c>
      <c r="DB6" s="2">
        <v>38197</v>
      </c>
      <c r="DC6">
        <v>99.34375</v>
      </c>
      <c r="DD6" s="22">
        <f>_xll.BDH(DD$3&amp;" Govt",$A$8,DB6,DB6)</f>
        <v>1.00282</v>
      </c>
      <c r="DE6">
        <f t="shared" ref="DE6:DE69" si="25">DC6/DD6</f>
        <v>99.064388424642502</v>
      </c>
      <c r="DF6" s="2">
        <v>38742</v>
      </c>
      <c r="DG6">
        <v>98.1484375</v>
      </c>
      <c r="DH6" s="22">
        <f>_xll.BDH(DH$3&amp;" Govt",$A$8,DF6,DF6)</f>
        <v>0.99583999999999995</v>
      </c>
      <c r="DI6">
        <f t="shared" ref="DI6:DI69" si="26">DG6/DH6</f>
        <v>98.55844061294988</v>
      </c>
      <c r="DJ6" s="2">
        <v>39106</v>
      </c>
      <c r="DK6">
        <v>99.65234375</v>
      </c>
      <c r="DL6" s="22">
        <f>_xll.BDH(DL$3&amp;" Govt",$A$8,DJ6,DJ6)</f>
        <v>0.99922999999999995</v>
      </c>
      <c r="DM6">
        <f t="shared" ref="DM6:DM69" si="27">DK6/DL6</f>
        <v>99.72913518409176</v>
      </c>
      <c r="DN6" s="2">
        <v>39841</v>
      </c>
      <c r="DO6">
        <v>100.453125</v>
      </c>
      <c r="DP6" s="22">
        <f>_xll.BDH(DP$3&amp;" Govt",$A$8,DN6,DN6)</f>
        <v>0.99065000000000003</v>
      </c>
      <c r="DQ6">
        <f t="shared" ref="DQ6:DQ69" si="28">DO6/DP6</f>
        <v>101.40122646747085</v>
      </c>
    </row>
    <row r="7" spans="1:121" x14ac:dyDescent="0.25">
      <c r="A7" s="6" t="str">
        <f>A11</f>
        <v>PX_DIRTY_MID</v>
      </c>
      <c r="D7" s="2"/>
      <c r="F7" s="2">
        <v>38195</v>
      </c>
      <c r="G7">
        <v>127.36328125</v>
      </c>
      <c r="H7" s="22">
        <f>_xll.BDH(H$3&amp;" Govt",$A$8,F7,F7)</f>
        <v>1.1924299999999999</v>
      </c>
      <c r="I7" s="14">
        <f t="shared" si="0"/>
        <v>106.80985990791913</v>
      </c>
      <c r="J7" s="2">
        <v>38195</v>
      </c>
      <c r="K7">
        <v>127.40234375</v>
      </c>
      <c r="L7" s="22">
        <f>_xll.BDH(L$3&amp;" Govt",$A$8,J7,J7)</f>
        <v>1.1694</v>
      </c>
      <c r="M7">
        <f t="shared" si="1"/>
        <v>108.94676222849324</v>
      </c>
      <c r="N7" s="2">
        <v>38195</v>
      </c>
      <c r="O7">
        <v>128.015625</v>
      </c>
      <c r="P7" s="22">
        <f>_xll.BDH(P$3&amp;" Govt",$A$8,N7,N7)</f>
        <v>1.1519699999999999</v>
      </c>
      <c r="Q7">
        <f t="shared" si="2"/>
        <v>111.12756842626111</v>
      </c>
      <c r="R7" s="2">
        <v>38195</v>
      </c>
      <c r="S7">
        <v>128.08203125</v>
      </c>
      <c r="T7" s="22">
        <f>_xll.BDH(T$3&amp;" Govt",$A$8,R7,R7)</f>
        <v>1.1229</v>
      </c>
      <c r="U7">
        <f t="shared" si="3"/>
        <v>114.06361318906403</v>
      </c>
      <c r="V7" s="2">
        <v>38292</v>
      </c>
      <c r="W7">
        <v>99.890625</v>
      </c>
      <c r="X7" s="22">
        <f>_xll.BDH(X$3&amp;" Govt",$A$8,V7,V7)</f>
        <v>1.0002899999999999</v>
      </c>
      <c r="Y7">
        <f t="shared" si="4"/>
        <v>99.861665117116047</v>
      </c>
      <c r="Z7" s="2">
        <v>38195</v>
      </c>
      <c r="AA7">
        <v>120.03515625</v>
      </c>
      <c r="AB7" s="22">
        <f>_xll.BDH(AB$3&amp;" Govt",$A$8,Z7,Z7)</f>
        <v>1.08548</v>
      </c>
      <c r="AC7">
        <f t="shared" si="5"/>
        <v>110.58255909827911</v>
      </c>
      <c r="AD7" s="2">
        <v>38834</v>
      </c>
      <c r="AE7">
        <v>100.515625</v>
      </c>
      <c r="AF7" s="22">
        <f>_xll.BDH(AF$3&amp;" Govt",$A$8,AD7,AD7)</f>
        <v>1.0008699999999999</v>
      </c>
      <c r="AG7">
        <f t="shared" si="6"/>
        <v>100.42825242039426</v>
      </c>
      <c r="AH7" s="2">
        <v>38195</v>
      </c>
      <c r="AI7">
        <v>117.3359375</v>
      </c>
      <c r="AJ7" s="22">
        <f>_xll.BDH(AJ$3&amp;" Govt",$A$8,AH7,AH7)</f>
        <v>1.0639700000000001</v>
      </c>
      <c r="AK7">
        <f t="shared" si="7"/>
        <v>110.28124618175323</v>
      </c>
      <c r="AL7" s="2">
        <v>39198</v>
      </c>
      <c r="AM7">
        <v>99.70703125</v>
      </c>
      <c r="AN7" s="22">
        <f>_xll.BDH(AN$3&amp;" Govt",$A$8,AL7,AL7)</f>
        <v>1.00267</v>
      </c>
      <c r="AO7">
        <f t="shared" si="8"/>
        <v>99.441522385231437</v>
      </c>
      <c r="AP7" s="2">
        <v>38195</v>
      </c>
      <c r="AQ7">
        <v>113.0546875</v>
      </c>
      <c r="AR7" s="22">
        <f>_xll.BDH(AR$3&amp;" Govt",$A$8,AP7,AP7)</f>
        <v>1.05074</v>
      </c>
      <c r="AS7">
        <f t="shared" si="9"/>
        <v>107.59530188248281</v>
      </c>
      <c r="AT7" s="2">
        <v>39563</v>
      </c>
      <c r="AU7">
        <v>98.80859375</v>
      </c>
      <c r="AV7" s="22">
        <f>_xll.BDH(AV$3&amp;" Govt",$A$8,AT7,AT7)</f>
        <v>1.00145</v>
      </c>
      <c r="AW7">
        <f t="shared" si="10"/>
        <v>98.665528733336672</v>
      </c>
      <c r="AX7" s="2">
        <v>38195</v>
      </c>
      <c r="AY7">
        <v>101.21484375</v>
      </c>
      <c r="AZ7" s="22">
        <f>_xll.BDH(AZ$3&amp;" Govt",$A$8,AX7,AX7)</f>
        <v>1.0286299999999999</v>
      </c>
      <c r="BA7">
        <f t="shared" si="11"/>
        <v>98.397717109164617</v>
      </c>
      <c r="BB7" s="2">
        <v>38195</v>
      </c>
      <c r="BC7">
        <v>101.3125</v>
      </c>
      <c r="BD7" s="22">
        <f>_xll.BDH(BD$3&amp;" Govt",$A$8,BB7,BB7)</f>
        <v>1.0224500000000001</v>
      </c>
      <c r="BE7">
        <f t="shared" si="12"/>
        <v>99.08797496210083</v>
      </c>
      <c r="BF7" s="2">
        <v>39930</v>
      </c>
      <c r="BG7">
        <v>101.00390625</v>
      </c>
      <c r="BH7" s="22">
        <f>_xll.BDH(BH$3&amp;" Govt",$A$8,BF7,BF7)</f>
        <v>1.00248</v>
      </c>
      <c r="BI7">
        <f t="shared" si="13"/>
        <v>100.75403624012449</v>
      </c>
      <c r="BJ7" s="2">
        <v>38195</v>
      </c>
      <c r="BK7">
        <v>98.9375</v>
      </c>
      <c r="BL7" s="22">
        <f>_xll.BDH(BL$3&amp;" Govt",$A$8,BJ7,BJ7)</f>
        <v>1.0022599999999999</v>
      </c>
      <c r="BM7">
        <f t="shared" si="14"/>
        <v>98.714405443697245</v>
      </c>
      <c r="BN7" s="2">
        <v>38370</v>
      </c>
      <c r="BO7">
        <v>99.3359375</v>
      </c>
      <c r="BP7" s="22">
        <f>_xll.BDH(BP$3&amp;" Govt",$A$8,BN7,BN7)</f>
        <v>1.0000500000000001</v>
      </c>
      <c r="BQ7">
        <f t="shared" si="15"/>
        <v>99.330970951452414</v>
      </c>
      <c r="BR7" s="2">
        <v>38552</v>
      </c>
      <c r="BS7">
        <v>99.6171875</v>
      </c>
      <c r="BT7" s="22">
        <f>_xll.BDH(BT$3&amp;" Govt",$A$8,BR7,BR7)</f>
        <v>0.99987000000000004</v>
      </c>
      <c r="BU7">
        <f t="shared" si="16"/>
        <v>99.630139418124358</v>
      </c>
      <c r="BV7" s="2">
        <v>38733</v>
      </c>
      <c r="BW7">
        <v>100.14453125</v>
      </c>
      <c r="BX7" s="22">
        <f>_xll.BDH(BX$3&amp;" Govt",$A$8,BV7,BV7)</f>
        <v>0.99948000000000004</v>
      </c>
      <c r="BY7">
        <f t="shared" si="17"/>
        <v>100.19663349941969</v>
      </c>
      <c r="BZ7" s="2">
        <v>38915</v>
      </c>
      <c r="CA7">
        <v>100.1796875</v>
      </c>
      <c r="CB7" s="22">
        <f>_xll.BDH(CB$3&amp;" Govt",$A$8,BZ7,BZ7)</f>
        <v>1.0003200000000001</v>
      </c>
      <c r="CC7">
        <f t="shared" si="18"/>
        <v>100.14764025511835</v>
      </c>
      <c r="CD7" s="2">
        <v>39097</v>
      </c>
      <c r="CE7">
        <v>98.890625</v>
      </c>
      <c r="CF7" s="22">
        <f>_xll.BDH(CF$3&amp;" Govt",$A$8,CD7,CD7)</f>
        <v>0.99995000000000001</v>
      </c>
      <c r="CG7">
        <f t="shared" si="19"/>
        <v>98.89556977848892</v>
      </c>
      <c r="CH7" s="2">
        <v>39279</v>
      </c>
      <c r="CI7">
        <v>99.5078125</v>
      </c>
      <c r="CJ7" s="22">
        <f>_xll.BDH(CJ$3&amp;" Govt",$A$8,CH7,CH7)</f>
        <v>1.0002</v>
      </c>
      <c r="CK7">
        <f t="shared" si="20"/>
        <v>99.487914917016596</v>
      </c>
      <c r="CL7" s="2">
        <v>39461</v>
      </c>
      <c r="CM7">
        <v>101.078125</v>
      </c>
      <c r="CN7" s="22">
        <f>_xll.BDH(CN$3&amp;" Govt",$A$8,CL7,CL7)</f>
        <v>1</v>
      </c>
      <c r="CO7">
        <f t="shared" si="21"/>
        <v>101.078125</v>
      </c>
      <c r="CP7" s="2">
        <v>39644</v>
      </c>
      <c r="CQ7">
        <v>100.046875</v>
      </c>
      <c r="CR7" s="22">
        <f>_xll.BDH(CR$3&amp;" Govt",$A$8,CP7,CP7)</f>
        <v>1</v>
      </c>
      <c r="CS7">
        <f t="shared" si="22"/>
        <v>100.046875</v>
      </c>
      <c r="CT7" s="2">
        <v>39821</v>
      </c>
      <c r="CU7">
        <v>102.109375</v>
      </c>
      <c r="CV7" s="22">
        <f>_xll.BDH(CV$3&amp;" Govt",$A$8,CT7,CT7)</f>
        <v>1</v>
      </c>
      <c r="CW7">
        <f t="shared" si="23"/>
        <v>102.109375</v>
      </c>
      <c r="CX7" s="2">
        <v>40003</v>
      </c>
      <c r="CY7">
        <v>100.1875</v>
      </c>
      <c r="CZ7" s="22">
        <f>_xll.BDH(CZ$3&amp;" Govt",$A$8,CX7,CX7)</f>
        <v>1</v>
      </c>
      <c r="DA7">
        <f t="shared" si="24"/>
        <v>100.1875</v>
      </c>
      <c r="DB7" s="2">
        <v>38198</v>
      </c>
      <c r="DC7">
        <v>100.2421875</v>
      </c>
      <c r="DD7" s="22">
        <f>_xll.BDH(DD$3&amp;" Govt",$A$8,DB7,DB7)</f>
        <v>1.00282</v>
      </c>
      <c r="DE7">
        <f t="shared" si="25"/>
        <v>99.960299455535392</v>
      </c>
      <c r="DF7" s="2">
        <v>38743</v>
      </c>
      <c r="DG7">
        <v>98.1328125</v>
      </c>
      <c r="DH7" s="22">
        <f>_xll.BDH(DH$3&amp;" Govt",$A$8,DF7,DF7)</f>
        <v>0.99583999999999995</v>
      </c>
      <c r="DI7">
        <f t="shared" si="26"/>
        <v>98.542750341420316</v>
      </c>
      <c r="DJ7" s="2">
        <v>39107</v>
      </c>
      <c r="DK7">
        <v>98.83984375</v>
      </c>
      <c r="DL7" s="22">
        <f>_xll.BDH(DL$3&amp;" Govt",$A$8,DJ7,DJ7)</f>
        <v>0.99922999999999995</v>
      </c>
      <c r="DM7">
        <f t="shared" si="27"/>
        <v>98.916009076989283</v>
      </c>
      <c r="DN7" s="2">
        <v>39842</v>
      </c>
      <c r="DO7">
        <v>99.12109375</v>
      </c>
      <c r="DP7" s="22">
        <f>_xll.BDH(DP$3&amp;" Govt",$A$8,DN7,DN7)</f>
        <v>0.99065000000000003</v>
      </c>
      <c r="DQ7">
        <f t="shared" si="28"/>
        <v>100.05662317670216</v>
      </c>
    </row>
    <row r="8" spans="1:121" x14ac:dyDescent="0.25">
      <c r="A8" s="6" t="s">
        <v>375</v>
      </c>
      <c r="D8" s="2"/>
      <c r="F8" s="2">
        <v>38196</v>
      </c>
      <c r="G8">
        <v>127.62109375</v>
      </c>
      <c r="H8" s="22">
        <f>_xll.BDH(H$3&amp;" Govt",$A$8,F8,F8)</f>
        <v>1.19265</v>
      </c>
      <c r="I8" s="14">
        <f t="shared" si="0"/>
        <v>107.00632520018446</v>
      </c>
      <c r="J8" s="2">
        <v>38196</v>
      </c>
      <c r="K8">
        <v>127.73046875</v>
      </c>
      <c r="L8" s="22">
        <f>_xll.BDH(L$3&amp;" Govt",$A$8,J8,J8)</f>
        <v>1.1696200000000001</v>
      </c>
      <c r="M8">
        <f t="shared" si="1"/>
        <v>109.20680969032676</v>
      </c>
      <c r="N8" s="2">
        <v>38196</v>
      </c>
      <c r="O8">
        <v>128.390625</v>
      </c>
      <c r="P8" s="22">
        <f>_xll.BDH(P$3&amp;" Govt",$A$8,N8,N8)</f>
        <v>1.15218</v>
      </c>
      <c r="Q8">
        <f t="shared" si="2"/>
        <v>111.43278394000937</v>
      </c>
      <c r="R8" s="2">
        <v>38196</v>
      </c>
      <c r="S8">
        <v>128.5546875</v>
      </c>
      <c r="T8" s="22">
        <f>_xll.BDH(T$3&amp;" Govt",$A$8,R8,R8)</f>
        <v>1.1231100000000001</v>
      </c>
      <c r="U8">
        <f t="shared" si="3"/>
        <v>114.46313139407538</v>
      </c>
      <c r="V8" s="2">
        <v>38293</v>
      </c>
      <c r="W8">
        <v>100.12109375</v>
      </c>
      <c r="X8" s="22">
        <f>_xll.BDH(X$3&amp;" Govt",$A$8,V8,V8)</f>
        <v>1.0003599999999999</v>
      </c>
      <c r="Y8">
        <f t="shared" si="4"/>
        <v>100.0850631272742</v>
      </c>
      <c r="Z8" s="2">
        <v>38196</v>
      </c>
      <c r="AA8">
        <v>120.4921875</v>
      </c>
      <c r="AB8" s="22">
        <f>_xll.BDH(AB$3&amp;" Govt",$A$8,Z8,Z8)</f>
        <v>1.08568</v>
      </c>
      <c r="AC8">
        <f t="shared" si="5"/>
        <v>110.98315111266672</v>
      </c>
      <c r="AD8" s="2">
        <v>38835</v>
      </c>
      <c r="AE8">
        <v>100.8828125</v>
      </c>
      <c r="AF8" s="22">
        <f>_xll.BDH(AF$3&amp;" Govt",$A$8,AD8,AD8)</f>
        <v>1.0008699999999999</v>
      </c>
      <c r="AG8">
        <f t="shared" si="6"/>
        <v>100.7951207449519</v>
      </c>
      <c r="AH8" s="2">
        <v>38196</v>
      </c>
      <c r="AI8">
        <v>117.83203125</v>
      </c>
      <c r="AJ8" s="22">
        <f>_xll.BDH(AJ$3&amp;" Govt",$A$8,AH8,AH8)</f>
        <v>1.0641700000000001</v>
      </c>
      <c r="AK8">
        <f t="shared" si="7"/>
        <v>110.72669897666725</v>
      </c>
      <c r="AL8" s="2">
        <v>39199</v>
      </c>
      <c r="AM8">
        <v>99.80078125</v>
      </c>
      <c r="AN8" s="22">
        <f>_xll.BDH(AN$3&amp;" Govt",$A$8,AL8,AL8)</f>
        <v>1.00267</v>
      </c>
      <c r="AO8">
        <f t="shared" si="8"/>
        <v>99.535022739286106</v>
      </c>
      <c r="AP8" s="2">
        <v>38196</v>
      </c>
      <c r="AQ8">
        <v>113.54296875</v>
      </c>
      <c r="AR8" s="22">
        <f>_xll.BDH(AR$3&amp;" Govt",$A$8,AP8,AP8)</f>
        <v>1.0509299999999999</v>
      </c>
      <c r="AS8">
        <f t="shared" si="9"/>
        <v>108.04046772858327</v>
      </c>
      <c r="AT8" s="2">
        <v>39566</v>
      </c>
      <c r="AU8">
        <v>99.01171875</v>
      </c>
      <c r="AV8" s="22">
        <f>_xll.BDH(AV$3&amp;" Govt",$A$8,AT8,AT8)</f>
        <v>1.00145</v>
      </c>
      <c r="AW8">
        <f t="shared" si="10"/>
        <v>98.868359628538627</v>
      </c>
      <c r="AX8" s="2">
        <v>38196</v>
      </c>
      <c r="AY8">
        <v>101.6875</v>
      </c>
      <c r="AZ8" s="22">
        <f>_xll.BDH(AZ$3&amp;" Govt",$A$8,AX8,AX8)</f>
        <v>1.0288200000000001</v>
      </c>
      <c r="BA8">
        <f t="shared" si="11"/>
        <v>98.838961139946733</v>
      </c>
      <c r="BB8" s="2">
        <v>38196</v>
      </c>
      <c r="BC8">
        <v>101.78515625</v>
      </c>
      <c r="BD8" s="22">
        <f>_xll.BDH(BD$3&amp;" Govt",$A$8,BB8,BB8)</f>
        <v>1.02264</v>
      </c>
      <c r="BE8">
        <f t="shared" si="12"/>
        <v>99.531757265508887</v>
      </c>
      <c r="BF8" s="2">
        <v>39931</v>
      </c>
      <c r="BG8">
        <v>101.00390625</v>
      </c>
      <c r="BH8" s="22">
        <f>_xll.BDH(BH$3&amp;" Govt",$A$8,BF8,BF8)</f>
        <v>1.00248</v>
      </c>
      <c r="BI8">
        <f t="shared" si="13"/>
        <v>100.75403624012449</v>
      </c>
      <c r="BJ8" s="2">
        <v>38196</v>
      </c>
      <c r="BK8">
        <v>99.4140625</v>
      </c>
      <c r="BL8" s="22">
        <f>_xll.BDH(BL$3&amp;" Govt",$A$8,BJ8,BJ8)</f>
        <v>1.0024500000000001</v>
      </c>
      <c r="BM8">
        <f t="shared" si="14"/>
        <v>99.171093321362662</v>
      </c>
      <c r="BN8" s="2">
        <v>38371</v>
      </c>
      <c r="BO8">
        <v>99.375</v>
      </c>
      <c r="BP8" s="22">
        <f>_xll.BDH(BP$3&amp;" Govt",$A$8,BN8,BN8)</f>
        <v>1.00007</v>
      </c>
      <c r="BQ8">
        <f t="shared" si="15"/>
        <v>99.368044236903415</v>
      </c>
      <c r="BR8" s="2">
        <v>38553</v>
      </c>
      <c r="BS8">
        <v>99.83984375</v>
      </c>
      <c r="BT8" s="22">
        <f>_xll.BDH(BT$3&amp;" Govt",$A$8,BR8,BR8)</f>
        <v>0.99983</v>
      </c>
      <c r="BU8">
        <f t="shared" si="16"/>
        <v>99.856819409299575</v>
      </c>
      <c r="BV8" s="2">
        <v>38734</v>
      </c>
      <c r="BW8">
        <v>100.609375</v>
      </c>
      <c r="BX8" s="22">
        <f>_xll.BDH(BX$3&amp;" Govt",$A$8,BV8,BV8)</f>
        <v>0.99948000000000004</v>
      </c>
      <c r="BY8">
        <f t="shared" si="17"/>
        <v>100.66171909392884</v>
      </c>
      <c r="BZ8" s="2">
        <v>38916</v>
      </c>
      <c r="CA8">
        <v>99.58984375</v>
      </c>
      <c r="CB8" s="22">
        <f>_xll.BDH(CB$3&amp;" Govt",$A$8,BZ8,BZ8)</f>
        <v>1.00048</v>
      </c>
      <c r="CC8">
        <f t="shared" si="18"/>
        <v>99.542063559491439</v>
      </c>
      <c r="CD8" s="2">
        <v>39098</v>
      </c>
      <c r="CE8">
        <v>99.09765625</v>
      </c>
      <c r="CF8" s="22">
        <f>_xll.BDH(CF$3&amp;" Govt",$A$8,CD8,CD8)</f>
        <v>0.99995000000000001</v>
      </c>
      <c r="CG8">
        <f t="shared" si="19"/>
        <v>99.10261138056903</v>
      </c>
      <c r="CH8" s="2">
        <v>39280</v>
      </c>
      <c r="CI8">
        <v>99.453125</v>
      </c>
      <c r="CJ8" s="22">
        <f>_xll.BDH(CJ$3&amp;" Govt",$A$8,CH8,CH8)</f>
        <v>1.0003899999999999</v>
      </c>
      <c r="CK8">
        <f t="shared" si="20"/>
        <v>99.414353402173163</v>
      </c>
      <c r="CL8" s="2">
        <v>39462</v>
      </c>
      <c r="CM8">
        <v>101.8046875</v>
      </c>
      <c r="CN8" s="22">
        <f>_xll.BDH(CN$3&amp;" Govt",$A$8,CL8,CL8)</f>
        <v>1</v>
      </c>
      <c r="CO8">
        <f t="shared" si="21"/>
        <v>101.8046875</v>
      </c>
      <c r="CP8" s="2">
        <v>39645</v>
      </c>
      <c r="CQ8">
        <v>99.21875</v>
      </c>
      <c r="CR8" s="22">
        <f>_xll.BDH(CR$3&amp;" Govt",$A$8,CP8,CP8)</f>
        <v>1.00027</v>
      </c>
      <c r="CS8">
        <f t="shared" si="22"/>
        <v>99.191968168594485</v>
      </c>
      <c r="CT8" s="2">
        <v>39822</v>
      </c>
      <c r="CU8">
        <v>102.875</v>
      </c>
      <c r="CV8" s="22">
        <f>_xll.BDH(CV$3&amp;" Govt",$A$8,CT8,CT8)</f>
        <v>1</v>
      </c>
      <c r="CW8">
        <f t="shared" si="23"/>
        <v>102.875</v>
      </c>
      <c r="CX8" s="2">
        <v>40004</v>
      </c>
      <c r="CY8">
        <v>100.796875</v>
      </c>
      <c r="CZ8" s="22">
        <f>_xll.BDH(CZ$3&amp;" Govt",$A$8,CX8,CX8)</f>
        <v>1</v>
      </c>
      <c r="DA8">
        <f t="shared" si="24"/>
        <v>100.796875</v>
      </c>
      <c r="DB8" s="2">
        <v>38201</v>
      </c>
      <c r="DC8">
        <v>100.40234375</v>
      </c>
      <c r="DD8" s="22">
        <f>_xll.BDH(DD$3&amp;" Govt",$A$8,DB8,DB8)</f>
        <v>1.0033000000000001</v>
      </c>
      <c r="DE8">
        <f t="shared" si="25"/>
        <v>100.07210580085716</v>
      </c>
      <c r="DF8" s="2">
        <v>38744</v>
      </c>
      <c r="DG8">
        <v>98.69140625</v>
      </c>
      <c r="DH8" s="22">
        <f>_xll.BDH(DH$3&amp;" Govt",$A$8,DF8,DF8)</f>
        <v>0.99583999999999995</v>
      </c>
      <c r="DI8">
        <f t="shared" si="26"/>
        <v>99.103677548602192</v>
      </c>
      <c r="DJ8" s="2">
        <v>39108</v>
      </c>
      <c r="DK8">
        <v>98.80859375</v>
      </c>
      <c r="DL8" s="22">
        <f>_xll.BDH(DL$3&amp;" Govt",$A$8,DJ8,DJ8)</f>
        <v>0.99922999999999995</v>
      </c>
      <c r="DM8">
        <f t="shared" si="27"/>
        <v>98.884734995946886</v>
      </c>
      <c r="DN8" s="2">
        <v>39843</v>
      </c>
      <c r="DO8">
        <v>100.078125</v>
      </c>
      <c r="DP8" s="22">
        <f>_xll.BDH(DP$3&amp;" Govt",$A$8,DN8,DN8)</f>
        <v>0.99065000000000003</v>
      </c>
      <c r="DQ8">
        <f t="shared" si="28"/>
        <v>101.02268712461515</v>
      </c>
    </row>
    <row r="9" spans="1:121" x14ac:dyDescent="0.25">
      <c r="D9" s="2"/>
      <c r="F9" s="2">
        <v>38197</v>
      </c>
      <c r="G9">
        <v>127.7890625</v>
      </c>
      <c r="H9" s="22">
        <f>_xll.BDH(H$3&amp;" Govt",$A$8,F9,F9)</f>
        <v>1.1928700000000001</v>
      </c>
      <c r="I9" s="14">
        <f t="shared" si="0"/>
        <v>107.12740072262693</v>
      </c>
      <c r="J9" s="2">
        <v>38197</v>
      </c>
      <c r="K9">
        <v>127.890625</v>
      </c>
      <c r="L9" s="22">
        <f>_xll.BDH(L$3&amp;" Govt",$A$8,J9,J9)</f>
        <v>1.16984</v>
      </c>
      <c r="M9">
        <f t="shared" si="1"/>
        <v>109.32317667373316</v>
      </c>
      <c r="N9" s="2">
        <v>38197</v>
      </c>
      <c r="O9">
        <v>128.62890625</v>
      </c>
      <c r="P9" s="22">
        <f>_xll.BDH(P$3&amp;" Govt",$A$8,N9,N9)</f>
        <v>1.1524000000000001</v>
      </c>
      <c r="Q9">
        <f t="shared" si="2"/>
        <v>111.6182803280111</v>
      </c>
      <c r="R9" s="2">
        <v>38197</v>
      </c>
      <c r="S9">
        <v>128.8046875</v>
      </c>
      <c r="T9" s="22">
        <f>_xll.BDH(T$3&amp;" Govt",$A$8,R9,R9)</f>
        <v>1.1233200000000001</v>
      </c>
      <c r="U9">
        <f t="shared" si="3"/>
        <v>114.66428755830928</v>
      </c>
      <c r="V9" s="2">
        <v>38294</v>
      </c>
      <c r="W9">
        <v>100.09765625</v>
      </c>
      <c r="X9" s="22">
        <f>_xll.BDH(X$3&amp;" Govt",$A$8,V9,V9)</f>
        <v>1.0004299999999999</v>
      </c>
      <c r="Y9">
        <f t="shared" si="4"/>
        <v>100.05463275791411</v>
      </c>
      <c r="Z9" s="2">
        <v>38197</v>
      </c>
      <c r="AA9">
        <v>120.796875</v>
      </c>
      <c r="AB9" s="22">
        <f>_xll.BDH(AB$3&amp;" Govt",$A$8,Z9,Z9)</f>
        <v>1.08589</v>
      </c>
      <c r="AC9">
        <f t="shared" si="5"/>
        <v>111.24227592113381</v>
      </c>
      <c r="AD9" s="2">
        <v>38838</v>
      </c>
      <c r="AE9">
        <v>100.578125</v>
      </c>
      <c r="AF9" s="22">
        <f>_xll.BDH(AF$3&amp;" Govt",$A$8,AD9,AD9)</f>
        <v>1.0010699999999999</v>
      </c>
      <c r="AG9">
        <f t="shared" si="6"/>
        <v>100.47062143506449</v>
      </c>
      <c r="AH9" s="2">
        <v>38197</v>
      </c>
      <c r="AI9">
        <v>118.12890625</v>
      </c>
      <c r="AJ9" s="22">
        <f>_xll.BDH(AJ$3&amp;" Govt",$A$8,AH9,AH9)</f>
        <v>1.06437</v>
      </c>
      <c r="AK9">
        <f t="shared" si="7"/>
        <v>110.98481378655919</v>
      </c>
      <c r="AL9" s="2">
        <v>39202</v>
      </c>
      <c r="AM9">
        <v>100.12109375</v>
      </c>
      <c r="AN9" s="22">
        <f>_xll.BDH(AN$3&amp;" Govt",$A$8,AL9,AL9)</f>
        <v>1.00267</v>
      </c>
      <c r="AO9">
        <f t="shared" si="8"/>
        <v>99.85448228230625</v>
      </c>
      <c r="AP9" s="2">
        <v>38197</v>
      </c>
      <c r="AQ9">
        <v>113.8203125</v>
      </c>
      <c r="AR9" s="22">
        <f>_xll.BDH(AR$3&amp;" Govt",$A$8,AP9,AP9)</f>
        <v>1.0511299999999999</v>
      </c>
      <c r="AS9">
        <f t="shared" si="9"/>
        <v>108.28376366386652</v>
      </c>
      <c r="AT9" s="2">
        <v>39567</v>
      </c>
      <c r="AU9">
        <v>98.90234375</v>
      </c>
      <c r="AV9" s="22">
        <f>_xll.BDH(AV$3&amp;" Govt",$A$8,AT9,AT9)</f>
        <v>1.00145</v>
      </c>
      <c r="AW9">
        <f t="shared" si="10"/>
        <v>98.759142992660642</v>
      </c>
      <c r="AX9" s="2">
        <v>38197</v>
      </c>
      <c r="AY9">
        <v>101.98828125</v>
      </c>
      <c r="AZ9" s="22">
        <f>_xll.BDH(AZ$3&amp;" Govt",$A$8,AX9,AX9)</f>
        <v>1.02902</v>
      </c>
      <c r="BA9">
        <f t="shared" si="11"/>
        <v>99.112049571436899</v>
      </c>
      <c r="BB9" s="2">
        <v>38197</v>
      </c>
      <c r="BC9">
        <v>102.08203125</v>
      </c>
      <c r="BD9" s="22">
        <f>_xll.BDH(BD$3&amp;" Govt",$A$8,BB9,BB9)</f>
        <v>1.02284</v>
      </c>
      <c r="BE9">
        <f t="shared" si="12"/>
        <v>99.802541208791212</v>
      </c>
      <c r="BF9" s="2">
        <v>39932</v>
      </c>
      <c r="BG9">
        <v>101.03515625</v>
      </c>
      <c r="BH9" s="22">
        <f>_xll.BDH(BH$3&amp;" Govt",$A$8,BF9,BF9)</f>
        <v>1.00248</v>
      </c>
      <c r="BI9">
        <f t="shared" si="13"/>
        <v>100.78520893184901</v>
      </c>
      <c r="BJ9" s="2">
        <v>38197</v>
      </c>
      <c r="BK9">
        <v>99.73828125</v>
      </c>
      <c r="BL9" s="22">
        <f>_xll.BDH(BL$3&amp;" Govt",$A$8,BJ9,BJ9)</f>
        <v>1.00264</v>
      </c>
      <c r="BM9">
        <f t="shared" si="14"/>
        <v>99.475665493098219</v>
      </c>
      <c r="BN9" s="2">
        <v>38372</v>
      </c>
      <c r="BO9">
        <v>99.25390625</v>
      </c>
      <c r="BP9" s="22">
        <f>_xll.BDH(BP$3&amp;" Govt",$A$8,BN9,BN9)</f>
        <v>1.0000800000000001</v>
      </c>
      <c r="BQ9">
        <f t="shared" si="15"/>
        <v>99.245966572674178</v>
      </c>
      <c r="BR9" s="2">
        <v>38554</v>
      </c>
      <c r="BS9">
        <v>99.37109375</v>
      </c>
      <c r="BT9" s="22">
        <f>_xll.BDH(BT$3&amp;" Govt",$A$8,BR9,BR9)</f>
        <v>0.99980000000000002</v>
      </c>
      <c r="BU9">
        <f t="shared" si="16"/>
        <v>99.39097194438888</v>
      </c>
      <c r="BV9" s="2">
        <v>38735</v>
      </c>
      <c r="BW9">
        <v>100.46484375</v>
      </c>
      <c r="BX9" s="22">
        <f>_xll.BDH(BX$3&amp;" Govt",$A$8,BV9,BV9)</f>
        <v>0.99922</v>
      </c>
      <c r="BY9">
        <f t="shared" si="17"/>
        <v>100.54326749864894</v>
      </c>
      <c r="BZ9" s="2">
        <v>38917</v>
      </c>
      <c r="CA9">
        <v>100.30078125</v>
      </c>
      <c r="CB9" s="22">
        <f>_xll.BDH(CB$3&amp;" Govt",$A$8,BZ9,BZ9)</f>
        <v>1.00064</v>
      </c>
      <c r="CC9">
        <f t="shared" si="18"/>
        <v>100.23662980692357</v>
      </c>
      <c r="CD9" s="2">
        <v>39099</v>
      </c>
      <c r="CE9">
        <v>98.95703125</v>
      </c>
      <c r="CF9" s="22">
        <f>_xll.BDH(CF$3&amp;" Govt",$A$8,CD9,CD9)</f>
        <v>0.99990000000000001</v>
      </c>
      <c r="CG9">
        <f t="shared" si="19"/>
        <v>98.966927942794285</v>
      </c>
      <c r="CH9" s="2">
        <v>39281</v>
      </c>
      <c r="CI9">
        <v>99.80859375</v>
      </c>
      <c r="CJ9" s="22">
        <f>_xll.BDH(CJ$3&amp;" Govt",$A$8,CH9,CH9)</f>
        <v>1.0005900000000001</v>
      </c>
      <c r="CK9">
        <f t="shared" si="20"/>
        <v>99.749741402572468</v>
      </c>
      <c r="CL9" s="2">
        <v>39463</v>
      </c>
      <c r="CM9">
        <v>101.03125</v>
      </c>
      <c r="CN9" s="22">
        <f>_xll.BDH(CN$3&amp;" Govt",$A$8,CL9,CL9)</f>
        <v>1.0001899999999999</v>
      </c>
      <c r="CO9">
        <f t="shared" si="21"/>
        <v>101.01205770903529</v>
      </c>
      <c r="CP9" s="2">
        <v>39646</v>
      </c>
      <c r="CQ9">
        <v>98.54296875</v>
      </c>
      <c r="CR9" s="22">
        <f>_xll.BDH(CR$3&amp;" Govt",$A$8,CP9,CP9)</f>
        <v>1.00054</v>
      </c>
      <c r="CS9">
        <f t="shared" si="22"/>
        <v>98.489784266496088</v>
      </c>
      <c r="CT9" s="2">
        <v>39825</v>
      </c>
      <c r="CU9">
        <v>103.59375</v>
      </c>
      <c r="CV9" s="22">
        <f>_xll.BDH(CV$3&amp;" Govt",$A$8,CT9,CT9)</f>
        <v>1</v>
      </c>
      <c r="CW9">
        <f t="shared" si="23"/>
        <v>103.59375</v>
      </c>
      <c r="CX9" s="2">
        <v>40007</v>
      </c>
      <c r="CY9">
        <v>100.453125</v>
      </c>
      <c r="CZ9" s="22">
        <f>_xll.BDH(CZ$3&amp;" Govt",$A$8,CX9,CX9)</f>
        <v>1</v>
      </c>
      <c r="DA9">
        <f t="shared" si="24"/>
        <v>100.453125</v>
      </c>
      <c r="DB9" s="2">
        <v>38202</v>
      </c>
      <c r="DC9">
        <v>100.62109375</v>
      </c>
      <c r="DD9" s="22">
        <f>_xll.BDH(DD$3&amp;" Govt",$A$8,DB9,DB9)</f>
        <v>1.0034099999999999</v>
      </c>
      <c r="DE9">
        <f t="shared" si="25"/>
        <v>100.27914187620216</v>
      </c>
      <c r="DF9" s="2">
        <v>38747</v>
      </c>
      <c r="DG9">
        <v>98.64453125</v>
      </c>
      <c r="DH9" s="22">
        <f>_xll.BDH(DH$3&amp;" Govt",$A$8,DF9,DF9)</f>
        <v>0.99583999999999995</v>
      </c>
      <c r="DI9">
        <f t="shared" si="26"/>
        <v>99.056606734013499</v>
      </c>
      <c r="DJ9" s="2">
        <v>39111</v>
      </c>
      <c r="DK9">
        <v>98.38671875</v>
      </c>
      <c r="DL9" s="22">
        <f>_xll.BDH(DL$3&amp;" Govt",$A$8,DJ9,DJ9)</f>
        <v>0.99922999999999995</v>
      </c>
      <c r="DM9">
        <f t="shared" si="27"/>
        <v>98.462534901874449</v>
      </c>
      <c r="DN9" s="2">
        <v>39846</v>
      </c>
      <c r="DO9">
        <v>101.578125</v>
      </c>
      <c r="DP9" s="22">
        <f>_xll.BDH(DP$3&amp;" Govt",$A$8,DN9,DN9)</f>
        <v>0.98904000000000003</v>
      </c>
      <c r="DQ9">
        <f t="shared" si="28"/>
        <v>102.70375818975977</v>
      </c>
    </row>
    <row r="10" spans="1:121" x14ac:dyDescent="0.25">
      <c r="D10" s="2"/>
      <c r="F10" s="2">
        <v>38198</v>
      </c>
      <c r="G10">
        <v>128.19921875</v>
      </c>
      <c r="H10" s="22">
        <f>_xll.BDH(H$3&amp;" Govt",$A$8,F10,F10)</f>
        <v>1.1931</v>
      </c>
      <c r="I10" s="14">
        <f t="shared" si="0"/>
        <v>107.45052279775375</v>
      </c>
      <c r="J10" s="2">
        <v>38198</v>
      </c>
      <c r="K10">
        <v>128.35546875</v>
      </c>
      <c r="L10" s="22">
        <f>_xll.BDH(L$3&amp;" Govt",$A$8,J10,J10)</f>
        <v>1.1700599999999999</v>
      </c>
      <c r="M10">
        <f t="shared" si="1"/>
        <v>109.6999032100918</v>
      </c>
      <c r="N10" s="2">
        <v>38198</v>
      </c>
      <c r="O10">
        <v>129.15625</v>
      </c>
      <c r="P10" s="22">
        <f>_xll.BDH(P$3&amp;" Govt",$A$8,N10,N10)</f>
        <v>1.15262</v>
      </c>
      <c r="Q10">
        <f t="shared" si="2"/>
        <v>112.05449324148462</v>
      </c>
      <c r="R10" s="2">
        <v>38198</v>
      </c>
      <c r="S10">
        <v>129.34375</v>
      </c>
      <c r="T10" s="22">
        <f>_xll.BDH(T$3&amp;" Govt",$A$8,R10,R10)</f>
        <v>1.1235299999999999</v>
      </c>
      <c r="U10">
        <f t="shared" si="3"/>
        <v>115.12264915044548</v>
      </c>
      <c r="V10" s="2">
        <v>38295</v>
      </c>
      <c r="W10">
        <v>99.80859375</v>
      </c>
      <c r="X10" s="22">
        <f>_xll.BDH(X$3&amp;" Govt",$A$8,V10,V10)</f>
        <v>1.0004999999999999</v>
      </c>
      <c r="Y10">
        <f t="shared" si="4"/>
        <v>99.758714392803597</v>
      </c>
      <c r="Z10" s="2">
        <v>38198</v>
      </c>
      <c r="AA10">
        <v>121.37890625</v>
      </c>
      <c r="AB10" s="22">
        <f>_xll.BDH(AB$3&amp;" Govt",$A$8,Z10,Z10)</f>
        <v>1.08609</v>
      </c>
      <c r="AC10">
        <f t="shared" si="5"/>
        <v>111.75768697805891</v>
      </c>
      <c r="AD10" s="2">
        <v>38839</v>
      </c>
      <c r="AE10">
        <v>100.79296875</v>
      </c>
      <c r="AF10" s="22">
        <f>_xll.BDH(AF$3&amp;" Govt",$A$8,AD10,AD10)</f>
        <v>1.00125</v>
      </c>
      <c r="AG10">
        <f t="shared" si="6"/>
        <v>100.66713483146067</v>
      </c>
      <c r="AH10" s="2">
        <v>38198</v>
      </c>
      <c r="AI10">
        <v>118.71484375</v>
      </c>
      <c r="AJ10" s="22">
        <f>_xll.BDH(AJ$3&amp;" Govt",$A$8,AH10,AH10)</f>
        <v>1.06457</v>
      </c>
      <c r="AK10">
        <f t="shared" si="7"/>
        <v>111.5143614323154</v>
      </c>
      <c r="AL10" s="2">
        <v>39203</v>
      </c>
      <c r="AM10">
        <v>100.078125</v>
      </c>
      <c r="AN10" s="22">
        <f>_xll.BDH(AN$3&amp;" Govt",$A$8,AL10,AL10)</f>
        <v>1.00285</v>
      </c>
      <c r="AO10">
        <f t="shared" si="8"/>
        <v>99.793712918183175</v>
      </c>
      <c r="AP10" s="2">
        <v>38198</v>
      </c>
      <c r="AQ10">
        <v>114.44140625</v>
      </c>
      <c r="AR10" s="22">
        <f>_xll.BDH(AR$3&amp;" Govt",$A$8,AP10,AP10)</f>
        <v>1.0513300000000001</v>
      </c>
      <c r="AS10">
        <f t="shared" si="9"/>
        <v>108.85393382667668</v>
      </c>
      <c r="AT10" s="2">
        <v>39568</v>
      </c>
      <c r="AU10">
        <v>99.3046875</v>
      </c>
      <c r="AV10" s="22">
        <f>_xll.BDH(AV$3&amp;" Govt",$A$8,AT10,AT10)</f>
        <v>1.00145</v>
      </c>
      <c r="AW10">
        <f t="shared" si="10"/>
        <v>99.160904188926068</v>
      </c>
      <c r="AX10" s="2">
        <v>38198</v>
      </c>
      <c r="AY10">
        <v>102.58203125</v>
      </c>
      <c r="AZ10" s="22">
        <f>_xll.BDH(AZ$3&amp;" Govt",$A$8,AX10,AX10)</f>
        <v>1.02921</v>
      </c>
      <c r="BA10">
        <f t="shared" si="11"/>
        <v>99.670651519126324</v>
      </c>
      <c r="BB10" s="2">
        <v>38198</v>
      </c>
      <c r="BC10">
        <v>102.69140625</v>
      </c>
      <c r="BD10" s="22">
        <f>_xll.BDH(BD$3&amp;" Govt",$A$8,BB10,BB10)</f>
        <v>1.0230300000000001</v>
      </c>
      <c r="BE10">
        <f t="shared" si="12"/>
        <v>100.3796626198645</v>
      </c>
      <c r="BF10" s="2">
        <v>39933</v>
      </c>
      <c r="BG10">
        <v>100.6171875</v>
      </c>
      <c r="BH10" s="22">
        <f>_xll.BDH(BH$3&amp;" Govt",$A$8,BF10,BF10)</f>
        <v>1.00248</v>
      </c>
      <c r="BI10">
        <f t="shared" si="13"/>
        <v>100.36827418003351</v>
      </c>
      <c r="BJ10" s="2">
        <v>38198</v>
      </c>
      <c r="BK10">
        <v>100.3671875</v>
      </c>
      <c r="BL10" s="22">
        <f>_xll.BDH(BL$3&amp;" Govt",$A$8,BJ10,BJ10)</f>
        <v>1.00282</v>
      </c>
      <c r="BM10">
        <f t="shared" si="14"/>
        <v>100.08494794679005</v>
      </c>
      <c r="BN10" s="2">
        <v>38373</v>
      </c>
      <c r="BO10">
        <v>99.4765625</v>
      </c>
      <c r="BP10" s="22">
        <f>_xll.BDH(BP$3&amp;" Govt",$A$8,BN10,BN10)</f>
        <v>1.0001</v>
      </c>
      <c r="BQ10">
        <f t="shared" si="15"/>
        <v>99.46661583841616</v>
      </c>
      <c r="BR10" s="2">
        <v>38555</v>
      </c>
      <c r="BS10">
        <v>99.94140625</v>
      </c>
      <c r="BT10" s="22">
        <f>_xll.BDH(BT$3&amp;" Govt",$A$8,BR10,BR10)</f>
        <v>0.99977000000000005</v>
      </c>
      <c r="BU10">
        <f t="shared" si="16"/>
        <v>99.964398061554149</v>
      </c>
      <c r="BV10" s="2">
        <v>38736</v>
      </c>
      <c r="BW10">
        <v>100.3203125</v>
      </c>
      <c r="BX10" s="22">
        <f>_xll.BDH(BX$3&amp;" Govt",$A$8,BV10,BV10)</f>
        <v>0.99895999999999996</v>
      </c>
      <c r="BY10">
        <f t="shared" si="17"/>
        <v>100.42475424441419</v>
      </c>
      <c r="BZ10" s="2">
        <v>38918</v>
      </c>
      <c r="CA10">
        <v>100.58984375</v>
      </c>
      <c r="CB10" s="22">
        <f>_xll.BDH(CB$3&amp;" Govt",$A$8,BZ10,BZ10)</f>
        <v>1.0007999999999999</v>
      </c>
      <c r="CC10">
        <f t="shared" si="18"/>
        <v>100.50943620103918</v>
      </c>
      <c r="CD10" s="2">
        <v>39100</v>
      </c>
      <c r="CE10">
        <v>99.1953125</v>
      </c>
      <c r="CF10" s="22">
        <f>_xll.BDH(CF$3&amp;" Govt",$A$8,CD10,CD10)</f>
        <v>0.99985999999999997</v>
      </c>
      <c r="CG10">
        <f t="shared" si="19"/>
        <v>99.209201788250354</v>
      </c>
      <c r="CH10" s="2">
        <v>39282</v>
      </c>
      <c r="CI10">
        <v>100.0390625</v>
      </c>
      <c r="CJ10" s="22">
        <f>_xll.BDH(CJ$3&amp;" Govt",$A$8,CH10,CH10)</f>
        <v>1.0007900000000001</v>
      </c>
      <c r="CK10">
        <f t="shared" si="20"/>
        <v>99.96009402571967</v>
      </c>
      <c r="CL10" s="2">
        <v>39464</v>
      </c>
      <c r="CM10">
        <v>101.9765625</v>
      </c>
      <c r="CN10" s="22">
        <f>_xll.BDH(CN$3&amp;" Govt",$A$8,CL10,CL10)</f>
        <v>1.00038</v>
      </c>
      <c r="CO10">
        <f t="shared" si="21"/>
        <v>101.93782612607208</v>
      </c>
      <c r="CP10" s="2">
        <v>39647</v>
      </c>
      <c r="CQ10">
        <v>97.6953125</v>
      </c>
      <c r="CR10" s="22">
        <f>_xll.BDH(CR$3&amp;" Govt",$A$8,CP10,CP10)</f>
        <v>1.00081</v>
      </c>
      <c r="CS10">
        <f t="shared" si="22"/>
        <v>97.616243342892261</v>
      </c>
      <c r="CT10" s="2">
        <v>39826</v>
      </c>
      <c r="CU10">
        <v>104.125</v>
      </c>
      <c r="CV10" s="22">
        <f>_xll.BDH(CV$3&amp;" Govt",$A$8,CT10,CT10)</f>
        <v>1</v>
      </c>
      <c r="CW10">
        <f t="shared" si="23"/>
        <v>104.125</v>
      </c>
      <c r="CX10" s="2">
        <v>40008</v>
      </c>
      <c r="CY10">
        <v>100.40625</v>
      </c>
      <c r="CZ10" s="22">
        <f>_xll.BDH(CZ$3&amp;" Govt",$A$8,CX10,CX10)</f>
        <v>1</v>
      </c>
      <c r="DA10">
        <f t="shared" si="24"/>
        <v>100.40625</v>
      </c>
      <c r="DB10" s="2">
        <v>38203</v>
      </c>
      <c r="DC10">
        <v>100.76171875</v>
      </c>
      <c r="DD10" s="22">
        <f>_xll.BDH(DD$3&amp;" Govt",$A$8,DB10,DB10)</f>
        <v>1.0035099999999999</v>
      </c>
      <c r="DE10">
        <f t="shared" si="25"/>
        <v>100.40928216958477</v>
      </c>
      <c r="DF10" s="2">
        <v>38748</v>
      </c>
      <c r="DG10">
        <v>99.55859375</v>
      </c>
      <c r="DH10" s="22">
        <f>_xll.BDH(DH$3&amp;" Govt",$A$8,DF10,DF10)</f>
        <v>0.99583999999999995</v>
      </c>
      <c r="DI10">
        <f t="shared" si="26"/>
        <v>99.97448761849293</v>
      </c>
      <c r="DJ10" s="2">
        <v>39112</v>
      </c>
      <c r="DK10">
        <v>98.83984375</v>
      </c>
      <c r="DL10" s="22">
        <f>_xll.BDH(DL$3&amp;" Govt",$A$8,DJ10,DJ10)</f>
        <v>0.99922999999999995</v>
      </c>
      <c r="DM10">
        <f t="shared" si="27"/>
        <v>98.916009076989283</v>
      </c>
      <c r="DN10" s="2">
        <v>39847</v>
      </c>
      <c r="DO10">
        <v>99.92578125</v>
      </c>
      <c r="DP10" s="22">
        <f>_xll.BDH(DP$3&amp;" Govt",$A$8,DN10,DN10)</f>
        <v>0.98867000000000005</v>
      </c>
      <c r="DQ10">
        <f t="shared" si="28"/>
        <v>101.07091471370629</v>
      </c>
    </row>
    <row r="11" spans="1:121" x14ac:dyDescent="0.25">
      <c r="A11" t="s">
        <v>376</v>
      </c>
      <c r="D11" s="2"/>
      <c r="F11" s="2">
        <v>38201</v>
      </c>
      <c r="G11">
        <v>128.31640625</v>
      </c>
      <c r="H11" s="22">
        <f>_xll.BDH(H$3&amp;" Govt",$A$8,F11,F11)</f>
        <v>1.19367</v>
      </c>
      <c r="I11" s="14">
        <f t="shared" si="0"/>
        <v>107.49738725946033</v>
      </c>
      <c r="J11" s="2">
        <v>38201</v>
      </c>
      <c r="K11">
        <v>128.54296875</v>
      </c>
      <c r="L11" s="22">
        <f>_xll.BDH(L$3&amp;" Govt",$A$8,J11,J11)</f>
        <v>1.17062</v>
      </c>
      <c r="M11">
        <f t="shared" si="1"/>
        <v>109.80759661546873</v>
      </c>
      <c r="N11" s="2">
        <v>38201</v>
      </c>
      <c r="O11">
        <v>129.37890625</v>
      </c>
      <c r="P11" s="22">
        <f>_xll.BDH(P$3&amp;" Govt",$A$8,N11,N11)</f>
        <v>1.15317</v>
      </c>
      <c r="Q11">
        <f t="shared" si="2"/>
        <v>112.1941311775367</v>
      </c>
      <c r="R11" s="2">
        <v>38201</v>
      </c>
      <c r="S11">
        <v>129.66796875</v>
      </c>
      <c r="T11" s="22">
        <f>_xll.BDH(T$3&amp;" Govt",$A$8,R11,R11)</f>
        <v>1.1240699999999999</v>
      </c>
      <c r="U11">
        <f t="shared" si="3"/>
        <v>115.35577744268596</v>
      </c>
      <c r="V11" s="2">
        <v>38296</v>
      </c>
      <c r="W11">
        <v>99.51171875</v>
      </c>
      <c r="X11" s="22">
        <f>_xll.BDH(X$3&amp;" Govt",$A$8,V11,V11)</f>
        <v>1.00057</v>
      </c>
      <c r="Y11">
        <f t="shared" si="4"/>
        <v>99.455029383251556</v>
      </c>
      <c r="Z11" s="2">
        <v>38201</v>
      </c>
      <c r="AA11">
        <v>121.5859375</v>
      </c>
      <c r="AB11" s="22">
        <f>_xll.BDH(AB$3&amp;" Govt",$A$8,Z11,Z11)</f>
        <v>1.0866100000000001</v>
      </c>
      <c r="AC11">
        <f t="shared" si="5"/>
        <v>111.89473454137178</v>
      </c>
      <c r="AD11" s="2">
        <v>38840</v>
      </c>
      <c r="AE11">
        <v>100.62890625</v>
      </c>
      <c r="AF11" s="22">
        <f>_xll.BDH(AF$3&amp;" Govt",$A$8,AD11,AD11)</f>
        <v>1.00143</v>
      </c>
      <c r="AG11">
        <f t="shared" si="6"/>
        <v>100.48521239627333</v>
      </c>
      <c r="AH11" s="2">
        <v>38201</v>
      </c>
      <c r="AI11">
        <v>118.98828125</v>
      </c>
      <c r="AJ11" s="22">
        <f>_xll.BDH(AJ$3&amp;" Govt",$A$8,AH11,AH11)</f>
        <v>1.06507</v>
      </c>
      <c r="AK11">
        <f t="shared" si="7"/>
        <v>111.71874266480138</v>
      </c>
      <c r="AL11" s="2">
        <v>39204</v>
      </c>
      <c r="AM11">
        <v>100.03515625</v>
      </c>
      <c r="AN11" s="22">
        <f>_xll.BDH(AN$3&amp;" Govt",$A$8,AL11,AL11)</f>
        <v>1.0031399999999999</v>
      </c>
      <c r="AO11">
        <f t="shared" si="8"/>
        <v>99.722029078692913</v>
      </c>
      <c r="AP11" s="2">
        <v>38201</v>
      </c>
      <c r="AQ11">
        <v>114.67578125</v>
      </c>
      <c r="AR11" s="22">
        <f>_xll.BDH(AR$3&amp;" Govt",$A$8,AP11,AP11)</f>
        <v>1.05183</v>
      </c>
      <c r="AS11">
        <f t="shared" si="9"/>
        <v>109.02501473622164</v>
      </c>
      <c r="AT11" s="2">
        <v>39569</v>
      </c>
      <c r="AU11">
        <v>99.1796875</v>
      </c>
      <c r="AV11" s="22">
        <f>_xll.BDH(AV$3&amp;" Govt",$A$8,AT11,AT11)</f>
        <v>1.0015499999999999</v>
      </c>
      <c r="AW11">
        <f t="shared" si="10"/>
        <v>99.02619689481304</v>
      </c>
      <c r="AX11" s="2">
        <v>38201</v>
      </c>
      <c r="AY11">
        <v>102.7734375</v>
      </c>
      <c r="AZ11" s="22">
        <f>_xll.BDH(AZ$3&amp;" Govt",$A$8,AX11,AX11)</f>
        <v>1.0297000000000001</v>
      </c>
      <c r="BA11">
        <f t="shared" si="11"/>
        <v>99.809107021462552</v>
      </c>
      <c r="BB11" s="2">
        <v>38201</v>
      </c>
      <c r="BC11">
        <v>102.8671875</v>
      </c>
      <c r="BD11" s="22">
        <f>_xll.BDH(BD$3&amp;" Govt",$A$8,BB11,BB11)</f>
        <v>1.02352</v>
      </c>
      <c r="BE11">
        <f t="shared" si="12"/>
        <v>100.50334873768955</v>
      </c>
      <c r="BF11" s="2">
        <v>39934</v>
      </c>
      <c r="BG11">
        <v>100.55859375</v>
      </c>
      <c r="BH11" s="22">
        <f>_xll.BDH(BH$3&amp;" Govt",$A$8,BF11,BF11)</f>
        <v>1.00265</v>
      </c>
      <c r="BI11">
        <f t="shared" si="13"/>
        <v>100.29281778287537</v>
      </c>
      <c r="BJ11" s="2">
        <v>38201</v>
      </c>
      <c r="BK11">
        <v>100.5546875</v>
      </c>
      <c r="BL11" s="22">
        <f>_xll.BDH(BL$3&amp;" Govt",$A$8,BJ11,BJ11)</f>
        <v>1.0033000000000001</v>
      </c>
      <c r="BM11">
        <f t="shared" si="14"/>
        <v>100.22394847004882</v>
      </c>
      <c r="BN11" s="2">
        <v>38376</v>
      </c>
      <c r="BO11">
        <v>99.609375</v>
      </c>
      <c r="BP11" s="22">
        <f>_xll.BDH(BP$3&amp;" Govt",$A$8,BN11,BN11)</f>
        <v>1.0001500000000001</v>
      </c>
      <c r="BQ11">
        <f t="shared" si="15"/>
        <v>99.594435834624804</v>
      </c>
      <c r="BR11" s="2">
        <v>38558</v>
      </c>
      <c r="BS11">
        <v>99.48828125</v>
      </c>
      <c r="BT11" s="22">
        <f>_xll.BDH(BT$3&amp;" Govt",$A$8,BR11,BR11)</f>
        <v>0.99966999999999995</v>
      </c>
      <c r="BU11">
        <f t="shared" si="16"/>
        <v>99.52112322066283</v>
      </c>
      <c r="BV11" s="2">
        <v>38737</v>
      </c>
      <c r="BW11">
        <v>100.6015625</v>
      </c>
      <c r="BX11" s="22">
        <f>_xll.BDH(BX$3&amp;" Govt",$A$8,BV11,BV11)</f>
        <v>0.99870000000000003</v>
      </c>
      <c r="BY11">
        <f t="shared" si="17"/>
        <v>100.73251476919995</v>
      </c>
      <c r="BZ11" s="2">
        <v>38919</v>
      </c>
      <c r="CA11">
        <v>100.37890625</v>
      </c>
      <c r="CB11" s="22">
        <f>_xll.BDH(CB$3&amp;" Govt",$A$8,BZ11,BZ11)</f>
        <v>1.0009600000000001</v>
      </c>
      <c r="CC11">
        <f t="shared" si="18"/>
        <v>100.28263492047634</v>
      </c>
      <c r="CD11" s="2">
        <v>39101</v>
      </c>
      <c r="CE11">
        <v>99.21484375</v>
      </c>
      <c r="CF11" s="22">
        <f>_xll.BDH(CF$3&amp;" Govt",$A$8,CD11,CD11)</f>
        <v>0.99980999999999998</v>
      </c>
      <c r="CG11">
        <f t="shared" si="19"/>
        <v>99.233698152649012</v>
      </c>
      <c r="CH11" s="2">
        <v>39283</v>
      </c>
      <c r="CI11">
        <v>100.44921875</v>
      </c>
      <c r="CJ11" s="22">
        <f>_xll.BDH(CJ$3&amp;" Govt",$A$8,CH11,CH11)</f>
        <v>1.00098</v>
      </c>
      <c r="CK11">
        <f t="shared" si="20"/>
        <v>100.35087489260525</v>
      </c>
      <c r="CL11" s="2">
        <v>39465</v>
      </c>
      <c r="CM11">
        <v>102.08984375</v>
      </c>
      <c r="CN11" s="22">
        <f>_xll.BDH(CN$3&amp;" Govt",$A$8,CL11,CL11)</f>
        <v>1.00057</v>
      </c>
      <c r="CO11">
        <f t="shared" si="21"/>
        <v>102.03168568915719</v>
      </c>
      <c r="CP11" s="2">
        <v>39650</v>
      </c>
      <c r="CQ11">
        <v>97.9609375</v>
      </c>
      <c r="CR11" s="22">
        <f>_xll.BDH(CR$3&amp;" Govt",$A$8,CP11,CP11)</f>
        <v>1.00162</v>
      </c>
      <c r="CS11">
        <f t="shared" si="22"/>
        <v>97.802497454124321</v>
      </c>
      <c r="CT11" s="2">
        <v>39827</v>
      </c>
      <c r="CU11">
        <v>103.625</v>
      </c>
      <c r="CV11" s="22">
        <f>_xll.BDH(CV$3&amp;" Govt",$A$8,CT11,CT11)</f>
        <v>1</v>
      </c>
      <c r="CW11">
        <f t="shared" si="23"/>
        <v>103.625</v>
      </c>
      <c r="CX11" s="2">
        <v>40009</v>
      </c>
      <c r="CY11">
        <v>100.3125</v>
      </c>
      <c r="CZ11" s="22">
        <f>_xll.BDH(CZ$3&amp;" Govt",$A$8,CX11,CX11)</f>
        <v>1</v>
      </c>
      <c r="DA11">
        <f t="shared" si="24"/>
        <v>100.3125</v>
      </c>
      <c r="DB11" s="2">
        <v>38204</v>
      </c>
      <c r="DC11">
        <v>101.3125</v>
      </c>
      <c r="DD11" s="22">
        <f>_xll.BDH(DD$3&amp;" Govt",$A$8,DB11,DB11)</f>
        <v>1.0036099999999999</v>
      </c>
      <c r="DE11">
        <f t="shared" si="25"/>
        <v>100.94807744044002</v>
      </c>
      <c r="DF11" s="2">
        <v>38749</v>
      </c>
      <c r="DG11">
        <v>99.20703125</v>
      </c>
      <c r="DH11" s="22">
        <f>_xll.BDH(DH$3&amp;" Govt",$A$8,DF11,DF11)</f>
        <v>0.99558000000000002</v>
      </c>
      <c r="DI11">
        <f t="shared" si="26"/>
        <v>99.647473081018092</v>
      </c>
      <c r="DJ11" s="2">
        <v>39113</v>
      </c>
      <c r="DK11">
        <v>99.703125</v>
      </c>
      <c r="DL11" s="22">
        <f>_xll.BDH(DL$3&amp;" Govt",$A$8,DJ11,DJ11)</f>
        <v>0.99922999999999995</v>
      </c>
      <c r="DM11">
        <f t="shared" si="27"/>
        <v>99.779955565785656</v>
      </c>
      <c r="DN11" s="2">
        <v>39848</v>
      </c>
      <c r="DO11">
        <v>99.92578125</v>
      </c>
      <c r="DP11" s="22">
        <f>_xll.BDH(DP$3&amp;" Govt",$A$8,DN11,DN11)</f>
        <v>0.98831000000000002</v>
      </c>
      <c r="DQ11">
        <f t="shared" si="28"/>
        <v>101.107730620959</v>
      </c>
    </row>
    <row r="12" spans="1:121" x14ac:dyDescent="0.25">
      <c r="D12" s="2"/>
      <c r="F12" s="2">
        <v>38202</v>
      </c>
      <c r="G12">
        <v>128.3046875</v>
      </c>
      <c r="H12" s="22">
        <f>_xll.BDH(H$3&amp;" Govt",$A$8,F12,F12)</f>
        <v>1.1937899999999999</v>
      </c>
      <c r="I12" s="14">
        <f t="shared" si="0"/>
        <v>107.47676517645483</v>
      </c>
      <c r="J12" s="2">
        <v>38202</v>
      </c>
      <c r="K12">
        <v>128.5859375</v>
      </c>
      <c r="L12" s="22">
        <f>_xll.BDH(L$3&amp;" Govt",$A$8,J12,J12)</f>
        <v>1.1707399999999999</v>
      </c>
      <c r="M12">
        <f t="shared" si="1"/>
        <v>109.83304363052429</v>
      </c>
      <c r="N12" s="2">
        <v>38202</v>
      </c>
      <c r="O12">
        <v>129.4609375</v>
      </c>
      <c r="P12" s="22">
        <f>_xll.BDH(P$3&amp;" Govt",$A$8,N12,N12)</f>
        <v>1.1532800000000001</v>
      </c>
      <c r="Q12">
        <f t="shared" si="2"/>
        <v>112.25455873682019</v>
      </c>
      <c r="R12" s="2">
        <v>38202</v>
      </c>
      <c r="S12">
        <v>129.74609375</v>
      </c>
      <c r="T12" s="22">
        <f>_xll.BDH(T$3&amp;" Govt",$A$8,R12,R12)</f>
        <v>1.12419</v>
      </c>
      <c r="U12">
        <f t="shared" si="3"/>
        <v>115.41295844118876</v>
      </c>
      <c r="V12" s="2">
        <v>38299</v>
      </c>
      <c r="W12">
        <v>99.41015625</v>
      </c>
      <c r="X12" s="22">
        <f>_xll.BDH(X$3&amp;" Govt",$A$8,V12,V12)</f>
        <v>1.00078</v>
      </c>
      <c r="Y12">
        <f t="shared" si="4"/>
        <v>99.332676762125544</v>
      </c>
      <c r="Z12" s="2">
        <v>38202</v>
      </c>
      <c r="AA12">
        <v>121.77734375</v>
      </c>
      <c r="AB12" s="22">
        <f>_xll.BDH(AB$3&amp;" Govt",$A$8,Z12,Z12)</f>
        <v>1.0867199999999999</v>
      </c>
      <c r="AC12">
        <f t="shared" si="5"/>
        <v>112.05954040599235</v>
      </c>
      <c r="AD12" s="2">
        <v>38841</v>
      </c>
      <c r="AE12">
        <v>100.46484375</v>
      </c>
      <c r="AF12" s="22">
        <f>_xll.BDH(AF$3&amp;" Govt",$A$8,AD12,AD12)</f>
        <v>1.0016099999999999</v>
      </c>
      <c r="AG12">
        <f t="shared" si="6"/>
        <v>100.30335534788991</v>
      </c>
      <c r="AH12" s="2">
        <v>38202</v>
      </c>
      <c r="AI12">
        <v>119.125</v>
      </c>
      <c r="AJ12" s="22">
        <f>_xll.BDH(AJ$3&amp;" Govt",$A$8,AH12,AH12)</f>
        <v>1.06518</v>
      </c>
      <c r="AK12">
        <f t="shared" si="7"/>
        <v>111.83555830939372</v>
      </c>
      <c r="AL12" s="2">
        <v>39205</v>
      </c>
      <c r="AM12">
        <v>99.8203125</v>
      </c>
      <c r="AN12" s="22">
        <f>_xll.BDH(AN$3&amp;" Govt",$A$8,AL12,AL12)</f>
        <v>1.0034400000000001</v>
      </c>
      <c r="AO12">
        <f t="shared" si="8"/>
        <v>99.47810780913656</v>
      </c>
      <c r="AP12" s="2">
        <v>38202</v>
      </c>
      <c r="AQ12">
        <v>114.74609375</v>
      </c>
      <c r="AR12" s="22">
        <f>_xll.BDH(AR$3&amp;" Govt",$A$8,AP12,AP12)</f>
        <v>1.0519400000000001</v>
      </c>
      <c r="AS12">
        <f t="shared" si="9"/>
        <v>109.08045492138334</v>
      </c>
      <c r="AT12" s="2">
        <v>39570</v>
      </c>
      <c r="AU12">
        <v>99.0625</v>
      </c>
      <c r="AV12" s="22">
        <f>_xll.BDH(AV$3&amp;" Govt",$A$8,AT12,AT12)</f>
        <v>1.00183</v>
      </c>
      <c r="AW12">
        <f t="shared" si="10"/>
        <v>98.881546769411983</v>
      </c>
      <c r="AX12" s="2">
        <v>38202</v>
      </c>
      <c r="AY12">
        <v>102.88671875</v>
      </c>
      <c r="AZ12" s="22">
        <f>_xll.BDH(AZ$3&amp;" Govt",$A$8,AX12,AX12)</f>
        <v>1.0298099999999999</v>
      </c>
      <c r="BA12">
        <f t="shared" si="11"/>
        <v>99.908447917577035</v>
      </c>
      <c r="BB12" s="2">
        <v>38202</v>
      </c>
      <c r="BC12">
        <v>102.98046875</v>
      </c>
      <c r="BD12" s="22">
        <f>_xll.BDH(BD$3&amp;" Govt",$A$8,BB12,BB12)</f>
        <v>1.02362</v>
      </c>
      <c r="BE12">
        <f t="shared" si="12"/>
        <v>100.60419760262597</v>
      </c>
      <c r="BF12" s="2">
        <v>39937</v>
      </c>
      <c r="BG12">
        <v>100.7265625</v>
      </c>
      <c r="BH12" s="22">
        <f>_xll.BDH(BH$3&amp;" Govt",$A$8,BF12,BF12)</f>
        <v>1.00288</v>
      </c>
      <c r="BI12">
        <f t="shared" si="13"/>
        <v>100.43730306716657</v>
      </c>
      <c r="BJ12" s="2">
        <v>38202</v>
      </c>
      <c r="BK12">
        <v>100.6640625</v>
      </c>
      <c r="BL12" s="22">
        <f>_xll.BDH(BL$3&amp;" Govt",$A$8,BJ12,BJ12)</f>
        <v>1.0034099999999999</v>
      </c>
      <c r="BM12">
        <f t="shared" si="14"/>
        <v>100.32196460071158</v>
      </c>
      <c r="BN12" s="2">
        <v>38377</v>
      </c>
      <c r="BO12">
        <v>98.91015625</v>
      </c>
      <c r="BP12" s="22">
        <f>_xll.BDH(BP$3&amp;" Govt",$A$8,BN12,BN12)</f>
        <v>1.00017</v>
      </c>
      <c r="BQ12">
        <f t="shared" si="15"/>
        <v>98.893344381455151</v>
      </c>
      <c r="BR12" s="2">
        <v>38559</v>
      </c>
      <c r="BS12">
        <v>99.73828125</v>
      </c>
      <c r="BT12" s="22">
        <f>_xll.BDH(BT$3&amp;" Govt",$A$8,BR12,BR12)</f>
        <v>0.99963999999999997</v>
      </c>
      <c r="BU12">
        <f t="shared" si="16"/>
        <v>99.774199961986312</v>
      </c>
      <c r="BV12" s="2">
        <v>38740</v>
      </c>
      <c r="BW12">
        <v>100.328125</v>
      </c>
      <c r="BX12" s="22">
        <f>_xll.BDH(BX$3&amp;" Govt",$A$8,BV12,BV12)</f>
        <v>0.99792000000000003</v>
      </c>
      <c r="BY12">
        <f t="shared" si="17"/>
        <v>100.5372424643258</v>
      </c>
      <c r="BZ12" s="2">
        <v>38922</v>
      </c>
      <c r="CA12">
        <v>100.3046875</v>
      </c>
      <c r="CB12" s="22">
        <f>_xll.BDH(CB$3&amp;" Govt",$A$8,BZ12,BZ12)</f>
        <v>1.0014400000000001</v>
      </c>
      <c r="CC12">
        <f t="shared" si="18"/>
        <v>100.16045644272246</v>
      </c>
      <c r="CD12" s="2">
        <v>39104</v>
      </c>
      <c r="CE12">
        <v>99.5</v>
      </c>
      <c r="CF12" s="22">
        <f>_xll.BDH(CF$3&amp;" Govt",$A$8,CD12,CD12)</f>
        <v>0.99965999999999999</v>
      </c>
      <c r="CG12">
        <f t="shared" si="19"/>
        <v>99.533841506112083</v>
      </c>
      <c r="CH12" s="2">
        <v>39286</v>
      </c>
      <c r="CI12">
        <v>100.2734375</v>
      </c>
      <c r="CJ12" s="22">
        <f>_xll.BDH(CJ$3&amp;" Govt",$A$8,CH12,CH12)</f>
        <v>1.0015700000000001</v>
      </c>
      <c r="CK12">
        <f t="shared" si="20"/>
        <v>100.1162549796819</v>
      </c>
      <c r="CL12" s="2">
        <v>39468</v>
      </c>
      <c r="CM12">
        <v>102.08984375</v>
      </c>
      <c r="CN12" s="22">
        <f>_xll.BDH(CN$3&amp;" Govt",$A$8,CL12,CL12)</f>
        <v>1.00115</v>
      </c>
      <c r="CO12">
        <f t="shared" si="21"/>
        <v>101.97257528841833</v>
      </c>
      <c r="CP12" s="2">
        <v>39651</v>
      </c>
      <c r="CQ12">
        <v>97.28515625</v>
      </c>
      <c r="CR12" s="22">
        <f>_xll.BDH(CR$3&amp;" Govt",$A$8,CP12,CP12)</f>
        <v>1.0018899999999999</v>
      </c>
      <c r="CS12">
        <f t="shared" si="22"/>
        <v>97.101634161434887</v>
      </c>
      <c r="CT12" s="2">
        <v>39828</v>
      </c>
      <c r="CU12">
        <v>103.33203125</v>
      </c>
      <c r="CV12" s="22">
        <f>_xll.BDH(CV$3&amp;" Govt",$A$8,CT12,CT12)</f>
        <v>1</v>
      </c>
      <c r="CW12">
        <f t="shared" si="23"/>
        <v>103.33203125</v>
      </c>
      <c r="CX12" s="2">
        <v>40010</v>
      </c>
      <c r="CY12">
        <v>100.765625</v>
      </c>
      <c r="CZ12" s="22">
        <f>_xll.BDH(CZ$3&amp;" Govt",$A$8,CX12,CX12)</f>
        <v>1.0000899999999999</v>
      </c>
      <c r="DA12">
        <f t="shared" si="24"/>
        <v>100.75655690987811</v>
      </c>
      <c r="DB12" s="2">
        <v>38205</v>
      </c>
      <c r="DC12">
        <v>103.02734375</v>
      </c>
      <c r="DD12" s="22">
        <f>_xll.BDH(DD$3&amp;" Govt",$A$8,DB12,DB12)</f>
        <v>1.0037100000000001</v>
      </c>
      <c r="DE12">
        <f t="shared" si="25"/>
        <v>102.6465251417242</v>
      </c>
      <c r="DF12" s="2">
        <v>38750</v>
      </c>
      <c r="DG12">
        <v>99.4453125</v>
      </c>
      <c r="DH12" s="22">
        <f>_xll.BDH(DH$3&amp;" Govt",$A$8,DF12,DF12)</f>
        <v>0.99543999999999999</v>
      </c>
      <c r="DI12">
        <f t="shared" si="26"/>
        <v>99.900860423531299</v>
      </c>
      <c r="DJ12" s="2">
        <v>39114</v>
      </c>
      <c r="DK12">
        <v>99.33984375</v>
      </c>
      <c r="DL12" s="22">
        <f>_xll.BDH(DL$3&amp;" Govt",$A$8,DJ12,DJ12)</f>
        <v>0.99917999999999996</v>
      </c>
      <c r="DM12">
        <f t="shared" si="27"/>
        <v>99.421369272803702</v>
      </c>
      <c r="DN12" s="2">
        <v>39849</v>
      </c>
      <c r="DO12">
        <v>100.28125</v>
      </c>
      <c r="DP12" s="22">
        <f>_xll.BDH(DP$3&amp;" Govt",$A$8,DN12,DN12)</f>
        <v>0.98794000000000004</v>
      </c>
      <c r="DQ12">
        <f t="shared" si="28"/>
        <v>101.50540518654978</v>
      </c>
    </row>
    <row r="13" spans="1:121" x14ac:dyDescent="0.25">
      <c r="D13" s="2"/>
      <c r="F13" s="2">
        <v>38203</v>
      </c>
      <c r="G13">
        <v>128.140625</v>
      </c>
      <c r="H13" s="22">
        <f>_xll.BDH(H$3&amp;" Govt",$A$8,F13,F13)</f>
        <v>1.19391</v>
      </c>
      <c r="I13" s="14">
        <f t="shared" si="0"/>
        <v>107.32854654035899</v>
      </c>
      <c r="J13" s="2">
        <v>38203</v>
      </c>
      <c r="K13">
        <v>128.484375</v>
      </c>
      <c r="L13" s="22">
        <f>_xll.BDH(L$3&amp;" Govt",$A$8,J13,J13)</f>
        <v>1.17086</v>
      </c>
      <c r="M13">
        <f t="shared" si="1"/>
        <v>109.73504518046563</v>
      </c>
      <c r="N13" s="2">
        <v>38203</v>
      </c>
      <c r="O13">
        <v>129.37890625</v>
      </c>
      <c r="P13" s="22">
        <f>_xll.BDH(P$3&amp;" Govt",$A$8,N13,N13)</f>
        <v>1.1534</v>
      </c>
      <c r="Q13">
        <f t="shared" si="2"/>
        <v>112.17175849661869</v>
      </c>
      <c r="R13" s="2">
        <v>38203</v>
      </c>
      <c r="S13">
        <v>129.6875</v>
      </c>
      <c r="T13" s="22">
        <f>_xll.BDH(T$3&amp;" Govt",$A$8,R13,R13)</f>
        <v>1.1243000000000001</v>
      </c>
      <c r="U13">
        <f t="shared" si="3"/>
        <v>115.34955083162856</v>
      </c>
      <c r="V13" s="2">
        <v>38300</v>
      </c>
      <c r="W13">
        <v>99.23046875</v>
      </c>
      <c r="X13" s="22">
        <f>_xll.BDH(X$3&amp;" Govt",$A$8,V13,V13)</f>
        <v>1.00085</v>
      </c>
      <c r="Y13">
        <f t="shared" si="4"/>
        <v>99.14619448468801</v>
      </c>
      <c r="Z13" s="2">
        <v>38203</v>
      </c>
      <c r="AA13">
        <v>121.68359375</v>
      </c>
      <c r="AB13" s="22">
        <f>_xll.BDH(AB$3&amp;" Govt",$A$8,Z13,Z13)</f>
        <v>1.08683</v>
      </c>
      <c r="AC13">
        <f t="shared" si="5"/>
        <v>111.96193861965533</v>
      </c>
      <c r="AD13" s="2">
        <v>38842</v>
      </c>
      <c r="AE13">
        <v>100.8359375</v>
      </c>
      <c r="AF13" s="22">
        <f>_xll.BDH(AF$3&amp;" Govt",$A$8,AD13,AD13)</f>
        <v>1.00179</v>
      </c>
      <c r="AG13">
        <f t="shared" si="6"/>
        <v>100.65576368300742</v>
      </c>
      <c r="AH13" s="2">
        <v>38203</v>
      </c>
      <c r="AI13">
        <v>119.015625</v>
      </c>
      <c r="AJ13" s="22">
        <f>_xll.BDH(AJ$3&amp;" Govt",$A$8,AH13,AH13)</f>
        <v>1.0652900000000001</v>
      </c>
      <c r="AK13">
        <f t="shared" si="7"/>
        <v>111.72133879037632</v>
      </c>
      <c r="AL13" s="2">
        <v>39206</v>
      </c>
      <c r="AM13">
        <v>99.890625</v>
      </c>
      <c r="AN13" s="22">
        <f>_xll.BDH(AN$3&amp;" Govt",$A$8,AL13,AL13)</f>
        <v>1.00373</v>
      </c>
      <c r="AO13">
        <f t="shared" si="8"/>
        <v>99.519417572454742</v>
      </c>
      <c r="AP13" s="2">
        <v>38203</v>
      </c>
      <c r="AQ13">
        <v>114.66796875</v>
      </c>
      <c r="AR13" s="22">
        <f>_xll.BDH(AR$3&amp;" Govt",$A$8,AP13,AP13)</f>
        <v>1.0520499999999999</v>
      </c>
      <c r="AS13">
        <f t="shared" si="9"/>
        <v>108.99478993393851</v>
      </c>
      <c r="AT13" s="2">
        <v>39573</v>
      </c>
      <c r="AU13">
        <v>99.34375</v>
      </c>
      <c r="AV13" s="22">
        <f>_xll.BDH(AV$3&amp;" Govt",$A$8,AT13,AT13)</f>
        <v>1.00267</v>
      </c>
      <c r="AW13">
        <f t="shared" si="10"/>
        <v>99.079208513269577</v>
      </c>
      <c r="AX13" s="2">
        <v>38203</v>
      </c>
      <c r="AY13">
        <v>102.82421875</v>
      </c>
      <c r="AZ13" s="22">
        <f>_xll.BDH(AZ$3&amp;" Govt",$A$8,AX13,AX13)</f>
        <v>1.0299100000000001</v>
      </c>
      <c r="BA13">
        <f t="shared" si="11"/>
        <v>99.838062306415111</v>
      </c>
      <c r="BB13" s="2">
        <v>38203</v>
      </c>
      <c r="BC13">
        <v>102.9140625</v>
      </c>
      <c r="BD13" s="22">
        <f>_xll.BDH(BD$3&amp;" Govt",$A$8,BB13,BB13)</f>
        <v>1.02373</v>
      </c>
      <c r="BE13">
        <f t="shared" si="12"/>
        <v>100.52852070370116</v>
      </c>
      <c r="BF13" s="2">
        <v>39938</v>
      </c>
      <c r="BG13">
        <v>100.78515625</v>
      </c>
      <c r="BH13" s="22">
        <f>_xll.BDH(BH$3&amp;" Govt",$A$8,BF13,BF13)</f>
        <v>1.0029600000000001</v>
      </c>
      <c r="BI13">
        <f t="shared" si="13"/>
        <v>100.4877126206429</v>
      </c>
      <c r="BJ13" s="2">
        <v>38203</v>
      </c>
      <c r="BK13">
        <v>100.6015625</v>
      </c>
      <c r="BL13" s="22">
        <f>_xll.BDH(BL$3&amp;" Govt",$A$8,BJ13,BJ13)</f>
        <v>1.0035099999999999</v>
      </c>
      <c r="BM13">
        <f t="shared" si="14"/>
        <v>100.24968610178276</v>
      </c>
      <c r="BN13" s="2">
        <v>38378</v>
      </c>
      <c r="BO13">
        <v>99.19921875</v>
      </c>
      <c r="BP13" s="22">
        <f>_xll.BDH(BP$3&amp;" Govt",$A$8,BN13,BN13)</f>
        <v>1.0001899999999999</v>
      </c>
      <c r="BQ13">
        <f t="shared" si="15"/>
        <v>99.180374478849032</v>
      </c>
      <c r="BR13" s="2">
        <v>38560</v>
      </c>
      <c r="BS13">
        <v>99.6953125</v>
      </c>
      <c r="BT13" s="22">
        <f>_xll.BDH(BT$3&amp;" Govt",$A$8,BR13,BR13)</f>
        <v>0.99960000000000004</v>
      </c>
      <c r="BU13">
        <f t="shared" si="16"/>
        <v>99.735206582633054</v>
      </c>
      <c r="BV13" s="2">
        <v>38741</v>
      </c>
      <c r="BW13">
        <v>100.07421875</v>
      </c>
      <c r="BX13" s="22">
        <f>_xll.BDH(BX$3&amp;" Govt",$A$8,BV13,BV13)</f>
        <v>0.99765999999999999</v>
      </c>
      <c r="BY13">
        <f t="shared" si="17"/>
        <v>100.30894167351603</v>
      </c>
      <c r="BZ13" s="2">
        <v>38923</v>
      </c>
      <c r="CA13">
        <v>100.5</v>
      </c>
      <c r="CB13" s="22">
        <f>_xll.BDH(CB$3&amp;" Govt",$A$8,BZ13,BZ13)</f>
        <v>1.0016</v>
      </c>
      <c r="CC13">
        <f t="shared" si="18"/>
        <v>100.33945686900958</v>
      </c>
      <c r="CD13" s="2">
        <v>39105</v>
      </c>
      <c r="CE13">
        <v>99.4375</v>
      </c>
      <c r="CF13" s="22">
        <f>_xll.BDH(CF$3&amp;" Govt",$A$8,CD13,CD13)</f>
        <v>0.99961999999999995</v>
      </c>
      <c r="CG13">
        <f t="shared" si="19"/>
        <v>99.475300614233419</v>
      </c>
      <c r="CH13" s="2">
        <v>39287</v>
      </c>
      <c r="CI13">
        <v>100.80078125</v>
      </c>
      <c r="CJ13" s="22">
        <f>_xll.BDH(CJ$3&amp;" Govt",$A$8,CH13,CH13)</f>
        <v>1.00177</v>
      </c>
      <c r="CK13">
        <f t="shared" si="20"/>
        <v>100.62267910797887</v>
      </c>
      <c r="CL13" s="2">
        <v>39469</v>
      </c>
      <c r="CM13">
        <v>103.8671875</v>
      </c>
      <c r="CN13" s="22">
        <f>_xll.BDH(CN$3&amp;" Govt",$A$8,CL13,CL13)</f>
        <v>1.0013399999999999</v>
      </c>
      <c r="CO13">
        <f t="shared" si="21"/>
        <v>103.72819172309107</v>
      </c>
      <c r="CP13" s="2">
        <v>39652</v>
      </c>
      <c r="CQ13">
        <v>96.56640625</v>
      </c>
      <c r="CR13" s="22">
        <f>_xll.BDH(CR$3&amp;" Govt",$A$8,CP13,CP13)</f>
        <v>1.0021599999999999</v>
      </c>
      <c r="CS13">
        <f t="shared" si="22"/>
        <v>96.358272381655624</v>
      </c>
      <c r="CT13" s="2">
        <v>39829</v>
      </c>
      <c r="CU13">
        <v>102.78515625</v>
      </c>
      <c r="CV13" s="22">
        <f>_xll.BDH(CV$3&amp;" Govt",$A$8,CT13,CT13)</f>
        <v>0.99938000000000005</v>
      </c>
      <c r="CW13">
        <f t="shared" si="23"/>
        <v>102.84892258200084</v>
      </c>
      <c r="CX13" s="2">
        <v>40011</v>
      </c>
      <c r="CY13">
        <v>100.88671875</v>
      </c>
      <c r="CZ13" s="22">
        <f>_xll.BDH(CZ$3&amp;" Govt",$A$8,CX13,CX13)</f>
        <v>1.0001899999999999</v>
      </c>
      <c r="DA13">
        <f t="shared" si="24"/>
        <v>100.8675539147562</v>
      </c>
      <c r="DB13" s="2">
        <v>38208</v>
      </c>
      <c r="DC13">
        <v>102.69921875</v>
      </c>
      <c r="DD13" s="22">
        <f>_xll.BDH(DD$3&amp;" Govt",$A$8,DB13,DB13)</f>
        <v>1.0040199999999999</v>
      </c>
      <c r="DE13">
        <f t="shared" si="25"/>
        <v>102.28802090595806</v>
      </c>
      <c r="DF13" s="2">
        <v>38751</v>
      </c>
      <c r="DG13">
        <v>100.2734375</v>
      </c>
      <c r="DH13" s="22">
        <f>_xll.BDH(DH$3&amp;" Govt",$A$8,DF13,DF13)</f>
        <v>0.99529000000000001</v>
      </c>
      <c r="DI13">
        <f t="shared" si="26"/>
        <v>100.74796039345317</v>
      </c>
      <c r="DJ13" s="2">
        <v>39115</v>
      </c>
      <c r="DK13">
        <v>99.359375</v>
      </c>
      <c r="DL13" s="22">
        <f>_xll.BDH(DL$3&amp;" Govt",$A$8,DJ13,DJ13)</f>
        <v>0.99924000000000002</v>
      </c>
      <c r="DM13">
        <f t="shared" si="27"/>
        <v>99.434945558624548</v>
      </c>
      <c r="DN13" s="2">
        <v>39850</v>
      </c>
      <c r="DO13">
        <v>100.20703125</v>
      </c>
      <c r="DP13" s="22">
        <f>_xll.BDH(DP$3&amp;" Govt",$A$8,DN13,DN13)</f>
        <v>0.98758000000000001</v>
      </c>
      <c r="DQ13">
        <f t="shared" si="28"/>
        <v>101.46725455153</v>
      </c>
    </row>
    <row r="14" spans="1:121" x14ac:dyDescent="0.25">
      <c r="D14" s="2"/>
      <c r="F14" s="2">
        <v>38204</v>
      </c>
      <c r="G14">
        <v>128.296875</v>
      </c>
      <c r="H14" s="22">
        <f>_xll.BDH(H$3&amp;" Govt",$A$8,F14,F14)</f>
        <v>1.1940299999999999</v>
      </c>
      <c r="I14" s="14">
        <f t="shared" si="0"/>
        <v>107.44861938142259</v>
      </c>
      <c r="J14" s="2">
        <v>38204</v>
      </c>
      <c r="K14">
        <v>128.63671875</v>
      </c>
      <c r="L14" s="22">
        <f>_xll.BDH(L$3&amp;" Govt",$A$8,J14,J14)</f>
        <v>1.1709799999999999</v>
      </c>
      <c r="M14">
        <f t="shared" si="1"/>
        <v>109.8538990845275</v>
      </c>
      <c r="N14" s="2">
        <v>38204</v>
      </c>
      <c r="O14">
        <v>129.546875</v>
      </c>
      <c r="P14" s="22">
        <f>_xll.BDH(P$3&amp;" Govt",$A$8,N14,N14)</f>
        <v>1.1535199999999999</v>
      </c>
      <c r="Q14">
        <f t="shared" si="2"/>
        <v>112.30570341216452</v>
      </c>
      <c r="R14" s="2">
        <v>38204</v>
      </c>
      <c r="S14">
        <v>129.94140625</v>
      </c>
      <c r="T14" s="22">
        <f>_xll.BDH(T$3&amp;" Govt",$A$8,R14,R14)</f>
        <v>1.12442</v>
      </c>
      <c r="U14">
        <f t="shared" si="3"/>
        <v>115.56305139538607</v>
      </c>
      <c r="V14" s="2">
        <v>38301</v>
      </c>
      <c r="W14">
        <v>99.140625</v>
      </c>
      <c r="X14" s="22">
        <f>_xll.BDH(X$3&amp;" Govt",$A$8,V14,V14)</f>
        <v>1.00092</v>
      </c>
      <c r="Y14">
        <f t="shared" si="4"/>
        <v>99.049499460496335</v>
      </c>
      <c r="Z14" s="2">
        <v>38204</v>
      </c>
      <c r="AA14">
        <v>121.9609375</v>
      </c>
      <c r="AB14" s="22">
        <f>_xll.BDH(AB$3&amp;" Govt",$A$8,Z14,Z14)</f>
        <v>1.08694</v>
      </c>
      <c r="AC14">
        <f t="shared" si="5"/>
        <v>112.20576802767403</v>
      </c>
      <c r="AD14" s="2">
        <v>38845</v>
      </c>
      <c r="AE14">
        <v>100.75</v>
      </c>
      <c r="AF14" s="22">
        <f>_xll.BDH(AF$3&amp;" Govt",$A$8,AD14,AD14)</f>
        <v>1.0023299999999999</v>
      </c>
      <c r="AG14">
        <f t="shared" si="6"/>
        <v>100.5157981902168</v>
      </c>
      <c r="AH14" s="2">
        <v>38204</v>
      </c>
      <c r="AI14">
        <v>119.26953125</v>
      </c>
      <c r="AJ14" s="22">
        <f>_xll.BDH(AJ$3&amp;" Govt",$A$8,AH14,AH14)</f>
        <v>1.0653999999999999</v>
      </c>
      <c r="AK14">
        <f t="shared" si="7"/>
        <v>111.94812394405858</v>
      </c>
      <c r="AL14" s="2">
        <v>39209</v>
      </c>
      <c r="AM14">
        <v>99.84765625</v>
      </c>
      <c r="AN14" s="22">
        <f>_xll.BDH(AN$3&amp;" Govt",$A$8,AL14,AL14)</f>
        <v>1.00461</v>
      </c>
      <c r="AO14">
        <f t="shared" si="8"/>
        <v>99.389470789659669</v>
      </c>
      <c r="AP14" s="2">
        <v>38204</v>
      </c>
      <c r="AQ14">
        <v>114.93359375</v>
      </c>
      <c r="AR14" s="22">
        <f>_xll.BDH(AR$3&amp;" Govt",$A$8,AP14,AP14)</f>
        <v>1.0521499999999999</v>
      </c>
      <c r="AS14">
        <f t="shared" si="9"/>
        <v>109.2368899396474</v>
      </c>
      <c r="AT14" s="2">
        <v>39574</v>
      </c>
      <c r="AU14">
        <v>99.375</v>
      </c>
      <c r="AV14" s="22">
        <f>_xll.BDH(AV$3&amp;" Govt",$A$8,AT14,AT14)</f>
        <v>1.00295</v>
      </c>
      <c r="AW14">
        <f t="shared" si="10"/>
        <v>99.082706017249109</v>
      </c>
      <c r="AX14" s="2">
        <v>38204</v>
      </c>
      <c r="AY14">
        <v>103.078125</v>
      </c>
      <c r="AZ14" s="22">
        <f>_xll.BDH(AZ$3&amp;" Govt",$A$8,AX14,AX14)</f>
        <v>1.0300199999999999</v>
      </c>
      <c r="BA14">
        <f t="shared" si="11"/>
        <v>100.07390633191589</v>
      </c>
      <c r="BB14" s="2">
        <v>38204</v>
      </c>
      <c r="BC14">
        <v>103.203125</v>
      </c>
      <c r="BD14" s="22">
        <f>_xll.BDH(BD$3&amp;" Govt",$A$8,BB14,BB14)</f>
        <v>1.02383</v>
      </c>
      <c r="BE14">
        <f t="shared" si="12"/>
        <v>100.8010363048553</v>
      </c>
      <c r="BF14" s="2">
        <v>39939</v>
      </c>
      <c r="BG14">
        <v>101.21875</v>
      </c>
      <c r="BH14" s="22">
        <f>_xll.BDH(BH$3&amp;" Govt",$A$8,BF14,BF14)</f>
        <v>1.0030399999999999</v>
      </c>
      <c r="BI14">
        <f t="shared" si="13"/>
        <v>100.91197758813209</v>
      </c>
      <c r="BJ14" s="2">
        <v>38204</v>
      </c>
      <c r="BK14">
        <v>100.8828125</v>
      </c>
      <c r="BL14" s="22">
        <f>_xll.BDH(BL$3&amp;" Govt",$A$8,BJ14,BJ14)</f>
        <v>1.0036099999999999</v>
      </c>
      <c r="BM14">
        <f t="shared" si="14"/>
        <v>100.51993553272686</v>
      </c>
      <c r="BN14" s="2">
        <v>38379</v>
      </c>
      <c r="BO14">
        <v>99.28515625</v>
      </c>
      <c r="BP14" s="22">
        <f>_xll.BDH(BP$3&amp;" Govt",$A$8,BN14,BN14)</f>
        <v>1.0002</v>
      </c>
      <c r="BQ14">
        <f t="shared" si="15"/>
        <v>99.265303189362129</v>
      </c>
      <c r="BR14" s="2">
        <v>38561</v>
      </c>
      <c r="BS14">
        <v>100.1171875</v>
      </c>
      <c r="BT14" s="22">
        <f>_xll.BDH(BT$3&amp;" Govt",$A$8,BR14,BR14)</f>
        <v>0.99956999999999996</v>
      </c>
      <c r="BU14">
        <f t="shared" si="16"/>
        <v>100.16025641025641</v>
      </c>
      <c r="BV14" s="2">
        <v>38742</v>
      </c>
      <c r="BW14">
        <v>99.21484375</v>
      </c>
      <c r="BX14" s="22">
        <f>_xll.BDH(BX$3&amp;" Govt",$A$8,BV14,BV14)</f>
        <v>0.99739999999999995</v>
      </c>
      <c r="BY14">
        <f t="shared" si="17"/>
        <v>99.473474784439546</v>
      </c>
      <c r="BZ14" s="2">
        <v>38924</v>
      </c>
      <c r="CA14">
        <v>100.8046875</v>
      </c>
      <c r="CB14" s="22">
        <f>_xll.BDH(CB$3&amp;" Govt",$A$8,BZ14,BZ14)</f>
        <v>1.00176</v>
      </c>
      <c r="CC14">
        <f t="shared" si="18"/>
        <v>100.62758295400096</v>
      </c>
      <c r="CD14" s="2">
        <v>39106</v>
      </c>
      <c r="CE14">
        <v>99.59765625</v>
      </c>
      <c r="CF14" s="22">
        <f>_xll.BDH(CF$3&amp;" Govt",$A$8,CD14,CD14)</f>
        <v>0.99956999999999996</v>
      </c>
      <c r="CG14">
        <f t="shared" si="19"/>
        <v>99.640501665716258</v>
      </c>
      <c r="CH14" s="2">
        <v>39288</v>
      </c>
      <c r="CI14">
        <v>100.984375</v>
      </c>
      <c r="CJ14" s="22">
        <f>_xll.BDH(CJ$3&amp;" Govt",$A$8,CH14,CH14)</f>
        <v>1.00197</v>
      </c>
      <c r="CK14">
        <f t="shared" si="20"/>
        <v>100.78582692096569</v>
      </c>
      <c r="CL14" s="2">
        <v>39470</v>
      </c>
      <c r="CM14">
        <v>103.359375</v>
      </c>
      <c r="CN14" s="22">
        <f>_xll.BDH(CN$3&amp;" Govt",$A$8,CL14,CL14)</f>
        <v>1.00153</v>
      </c>
      <c r="CO14">
        <f t="shared" si="21"/>
        <v>103.2014767405869</v>
      </c>
      <c r="CP14" s="2">
        <v>39653</v>
      </c>
      <c r="CQ14">
        <v>97.58203125</v>
      </c>
      <c r="CR14" s="22">
        <f>_xll.BDH(CR$3&amp;" Govt",$A$8,CP14,CP14)</f>
        <v>1.00244</v>
      </c>
      <c r="CS14">
        <f t="shared" si="22"/>
        <v>97.344510644028574</v>
      </c>
      <c r="CT14" s="2">
        <v>39832</v>
      </c>
      <c r="CU14">
        <v>102.78515625</v>
      </c>
      <c r="CV14" s="22">
        <f>_xll.BDH(CV$3&amp;" Govt",$A$8,CT14,CT14)</f>
        <v>0.99751000000000001</v>
      </c>
      <c r="CW14">
        <f t="shared" si="23"/>
        <v>103.04173015809366</v>
      </c>
      <c r="CX14" s="2">
        <v>40014</v>
      </c>
      <c r="CY14">
        <v>101.4765625</v>
      </c>
      <c r="CZ14" s="22">
        <f>_xll.BDH(CZ$3&amp;" Govt",$A$8,CX14,CX14)</f>
        <v>1.00047</v>
      </c>
      <c r="DA14">
        <f t="shared" si="24"/>
        <v>101.42889092126701</v>
      </c>
      <c r="DB14" s="2">
        <v>38209</v>
      </c>
      <c r="DC14">
        <v>102.35546875</v>
      </c>
      <c r="DD14" s="22">
        <f>_xll.BDH(DD$3&amp;" Govt",$A$8,DB14,DB14)</f>
        <v>1.0041199999999999</v>
      </c>
      <c r="DE14">
        <f t="shared" si="25"/>
        <v>101.93549451260806</v>
      </c>
      <c r="DF14" s="2">
        <v>38754</v>
      </c>
      <c r="DG14">
        <v>100.53125</v>
      </c>
      <c r="DH14" s="22">
        <f>_xll.BDH(DH$3&amp;" Govt",$A$8,DF14,DF14)</f>
        <v>0.99485999999999997</v>
      </c>
      <c r="DI14">
        <f t="shared" si="26"/>
        <v>101.0506503427618</v>
      </c>
      <c r="DJ14" s="2">
        <v>39118</v>
      </c>
      <c r="DK14">
        <v>99.49609375</v>
      </c>
      <c r="DL14" s="22">
        <f>_xll.BDH(DL$3&amp;" Govt",$A$8,DJ14,DJ14)</f>
        <v>0.99939999999999996</v>
      </c>
      <c r="DM14">
        <f t="shared" si="27"/>
        <v>99.555827246347818</v>
      </c>
      <c r="DN14" s="2">
        <v>39853</v>
      </c>
      <c r="DO14">
        <v>103.37890625</v>
      </c>
      <c r="DP14" s="22">
        <f>_xll.BDH(DP$3&amp;" Govt",$A$8,DN14,DN14)</f>
        <v>0.98648000000000002</v>
      </c>
      <c r="DQ14">
        <f t="shared" si="28"/>
        <v>104.7957447185954</v>
      </c>
    </row>
    <row r="15" spans="1:121" x14ac:dyDescent="0.25">
      <c r="D15" s="2"/>
      <c r="F15" s="2">
        <v>38205</v>
      </c>
      <c r="G15">
        <v>128.7578125</v>
      </c>
      <c r="H15" s="22">
        <f>_xll.BDH(H$3&amp;" Govt",$A$8,F15,F15)</f>
        <v>1.1941600000000001</v>
      </c>
      <c r="I15" s="14">
        <f t="shared" si="0"/>
        <v>107.82291527098545</v>
      </c>
      <c r="J15" s="2">
        <v>38205</v>
      </c>
      <c r="K15">
        <v>129.3515625</v>
      </c>
      <c r="L15" s="22">
        <f>_xll.BDH(L$3&amp;" Govt",$A$8,J15,J15)</f>
        <v>1.1711</v>
      </c>
      <c r="M15">
        <f t="shared" si="1"/>
        <v>110.45304628127401</v>
      </c>
      <c r="N15" s="2">
        <v>38205</v>
      </c>
      <c r="O15">
        <v>130.48828125</v>
      </c>
      <c r="P15" s="22">
        <f>_xll.BDH(P$3&amp;" Govt",$A$8,N15,N15)</f>
        <v>1.15364</v>
      </c>
      <c r="Q15">
        <f t="shared" si="2"/>
        <v>113.11005274609063</v>
      </c>
      <c r="R15" s="2">
        <v>38205</v>
      </c>
      <c r="S15">
        <v>131.0390625</v>
      </c>
      <c r="T15" s="22">
        <f>_xll.BDH(T$3&amp;" Govt",$A$8,R15,R15)</f>
        <v>1.12453</v>
      </c>
      <c r="U15">
        <f t="shared" si="3"/>
        <v>116.5278494126435</v>
      </c>
      <c r="V15" s="2">
        <v>38302</v>
      </c>
      <c r="W15">
        <v>99.15625</v>
      </c>
      <c r="X15" s="22">
        <f>_xll.BDH(X$3&amp;" Govt",$A$8,V15,V15)</f>
        <v>1.00099</v>
      </c>
      <c r="Y15">
        <f t="shared" si="4"/>
        <v>99.058182399424567</v>
      </c>
      <c r="Z15" s="2">
        <v>38205</v>
      </c>
      <c r="AA15">
        <v>123.203125</v>
      </c>
      <c r="AB15" s="22">
        <f>_xll.BDH(AB$3&amp;" Govt",$A$8,Z15,Z15)</f>
        <v>1.0870599999999999</v>
      </c>
      <c r="AC15">
        <f t="shared" si="5"/>
        <v>113.33608540466949</v>
      </c>
      <c r="AD15" s="2">
        <v>38846</v>
      </c>
      <c r="AE15">
        <v>100.85546875</v>
      </c>
      <c r="AF15" s="22">
        <f>_xll.BDH(AF$3&amp;" Govt",$A$8,AD15,AD15)</f>
        <v>1.0024999999999999</v>
      </c>
      <c r="AG15">
        <f t="shared" si="6"/>
        <v>100.60395885286783</v>
      </c>
      <c r="AH15" s="2">
        <v>38205</v>
      </c>
      <c r="AI15">
        <v>120.5859375</v>
      </c>
      <c r="AJ15" s="22">
        <f>_xll.BDH(AJ$3&amp;" Govt",$A$8,AH15,AH15)</f>
        <v>1.06551</v>
      </c>
      <c r="AK15">
        <f t="shared" si="7"/>
        <v>113.17203733423432</v>
      </c>
      <c r="AL15" s="2">
        <v>39210</v>
      </c>
      <c r="AM15">
        <v>99.9140625</v>
      </c>
      <c r="AN15" s="22">
        <f>_xll.BDH(AN$3&amp;" Govt",$A$8,AL15,AL15)</f>
        <v>1.00491</v>
      </c>
      <c r="AO15">
        <f t="shared" si="8"/>
        <v>99.425881422216918</v>
      </c>
      <c r="AP15" s="2">
        <v>38205</v>
      </c>
      <c r="AQ15">
        <v>116.1953125</v>
      </c>
      <c r="AR15" s="22">
        <f>_xll.BDH(AR$3&amp;" Govt",$A$8,AP15,AP15)</f>
        <v>1.05226</v>
      </c>
      <c r="AS15">
        <f t="shared" si="9"/>
        <v>110.42452673293673</v>
      </c>
      <c r="AT15" s="2">
        <v>39575</v>
      </c>
      <c r="AU15">
        <v>99.65234375</v>
      </c>
      <c r="AV15" s="22">
        <f>_xll.BDH(AV$3&amp;" Govt",$A$8,AT15,AT15)</f>
        <v>1.0032300000000001</v>
      </c>
      <c r="AW15">
        <f t="shared" si="10"/>
        <v>99.331502995325096</v>
      </c>
      <c r="AX15" s="2">
        <v>38205</v>
      </c>
      <c r="AY15">
        <v>104.25390625</v>
      </c>
      <c r="AZ15" s="22">
        <f>_xll.BDH(AZ$3&amp;" Govt",$A$8,AX15,AX15)</f>
        <v>1.0301199999999999</v>
      </c>
      <c r="BA15">
        <f t="shared" si="11"/>
        <v>101.20559376577486</v>
      </c>
      <c r="BB15" s="2">
        <v>38205</v>
      </c>
      <c r="BC15">
        <v>104.421875</v>
      </c>
      <c r="BD15" s="22">
        <f>_xll.BDH(BD$3&amp;" Govt",$A$8,BB15,BB15)</f>
        <v>1.0239400000000001</v>
      </c>
      <c r="BE15">
        <f t="shared" si="12"/>
        <v>101.98046272242513</v>
      </c>
      <c r="BF15" s="2">
        <v>39940</v>
      </c>
      <c r="BG15">
        <v>101.04296875</v>
      </c>
      <c r="BH15" s="22">
        <f>_xll.BDH(BH$3&amp;" Govt",$A$8,BF15,BF15)</f>
        <v>1.00312</v>
      </c>
      <c r="BI15">
        <f t="shared" si="13"/>
        <v>100.72869522091075</v>
      </c>
      <c r="BJ15" s="2">
        <v>38205</v>
      </c>
      <c r="BK15">
        <v>102.10546875</v>
      </c>
      <c r="BL15" s="22">
        <f>_xll.BDH(BL$3&amp;" Govt",$A$8,BJ15,BJ15)</f>
        <v>1.0037100000000001</v>
      </c>
      <c r="BM15">
        <f t="shared" si="14"/>
        <v>101.72805765609587</v>
      </c>
      <c r="BN15" s="2">
        <v>38380</v>
      </c>
      <c r="BO15">
        <v>99.87890625</v>
      </c>
      <c r="BP15" s="22">
        <f>_xll.BDH(BP$3&amp;" Govt",$A$8,BN15,BN15)</f>
        <v>1.0002200000000001</v>
      </c>
      <c r="BQ15">
        <f t="shared" si="15"/>
        <v>99.856937723700781</v>
      </c>
      <c r="BR15" s="2">
        <v>38562</v>
      </c>
      <c r="BS15">
        <v>99.828125</v>
      </c>
      <c r="BT15" s="22">
        <f>_xll.BDH(BT$3&amp;" Govt",$A$8,BR15,BR15)</f>
        <v>0.99953999999999998</v>
      </c>
      <c r="BU15">
        <f t="shared" si="16"/>
        <v>99.87406707085259</v>
      </c>
      <c r="BV15" s="2">
        <v>38743</v>
      </c>
      <c r="BW15">
        <v>99.19140625</v>
      </c>
      <c r="BX15" s="22">
        <f>_xll.BDH(BX$3&amp;" Govt",$A$8,BV15,BV15)</f>
        <v>0.99714000000000003</v>
      </c>
      <c r="BY15">
        <f t="shared" si="17"/>
        <v>99.475907345006718</v>
      </c>
      <c r="BZ15" s="2">
        <v>38925</v>
      </c>
      <c r="CA15">
        <v>100.8125</v>
      </c>
      <c r="CB15" s="22">
        <f>_xll.BDH(CB$3&amp;" Govt",$A$8,BZ15,BZ15)</f>
        <v>1.0019199999999999</v>
      </c>
      <c r="CC15">
        <f t="shared" si="18"/>
        <v>100.6193109230278</v>
      </c>
      <c r="CD15" s="2">
        <v>39107</v>
      </c>
      <c r="CE15">
        <v>99.16015625</v>
      </c>
      <c r="CF15" s="22">
        <f>_xll.BDH(CF$3&amp;" Govt",$A$8,CD15,CD15)</f>
        <v>0.99951999999999996</v>
      </c>
      <c r="CG15">
        <f t="shared" si="19"/>
        <v>99.207775982471588</v>
      </c>
      <c r="CH15" s="2">
        <v>39289</v>
      </c>
      <c r="CI15">
        <v>101.63671875</v>
      </c>
      <c r="CJ15" s="22">
        <f>_xll.BDH(CJ$3&amp;" Govt",$A$8,CH15,CH15)</f>
        <v>1.0021599999999999</v>
      </c>
      <c r="CK15">
        <f t="shared" si="20"/>
        <v>101.4176566117187</v>
      </c>
      <c r="CL15" s="2">
        <v>39471</v>
      </c>
      <c r="CM15">
        <v>102.20703125</v>
      </c>
      <c r="CN15" s="22">
        <f>_xll.BDH(CN$3&amp;" Govt",$A$8,CL15,CL15)</f>
        <v>1.0017199999999999</v>
      </c>
      <c r="CO15">
        <f t="shared" si="21"/>
        <v>102.03153700634908</v>
      </c>
      <c r="CP15" s="2">
        <v>39654</v>
      </c>
      <c r="CQ15">
        <v>96.77734375</v>
      </c>
      <c r="CR15" s="22">
        <f>_xll.BDH(CR$3&amp;" Govt",$A$8,CP15,CP15)</f>
        <v>1.00271</v>
      </c>
      <c r="CS15">
        <f t="shared" si="22"/>
        <v>96.515785970021241</v>
      </c>
      <c r="CT15" s="2">
        <v>39833</v>
      </c>
      <c r="CU15">
        <v>102.48046875</v>
      </c>
      <c r="CV15" s="22">
        <f>_xll.BDH(CV$3&amp;" Govt",$A$8,CT15,CT15)</f>
        <v>0.99687999999999999</v>
      </c>
      <c r="CW15">
        <f t="shared" si="23"/>
        <v>102.80120852058423</v>
      </c>
      <c r="CX15" s="2">
        <v>40015</v>
      </c>
      <c r="CY15">
        <v>101.7265625</v>
      </c>
      <c r="CZ15" s="22">
        <f>_xll.BDH(CZ$3&amp;" Govt",$A$8,CX15,CX15)</f>
        <v>1.0005599999999999</v>
      </c>
      <c r="DA15">
        <f t="shared" si="24"/>
        <v>101.6696275085952</v>
      </c>
      <c r="DB15" s="2">
        <v>38210</v>
      </c>
      <c r="DC15">
        <v>103.046875</v>
      </c>
      <c r="DD15" s="22">
        <f>_xll.BDH(DD$3&amp;" Govt",$A$8,DB15,DB15)</f>
        <v>1.00423</v>
      </c>
      <c r="DE15">
        <f t="shared" si="25"/>
        <v>102.61282275972636</v>
      </c>
      <c r="DF15" s="2">
        <v>38755</v>
      </c>
      <c r="DG15">
        <v>99.60546875</v>
      </c>
      <c r="DH15" s="22">
        <f>_xll.BDH(DH$3&amp;" Govt",$A$8,DF15,DF15)</f>
        <v>0.99472000000000005</v>
      </c>
      <c r="DI15">
        <f t="shared" si="26"/>
        <v>100.1341772056458</v>
      </c>
      <c r="DJ15" s="2">
        <v>39119</v>
      </c>
      <c r="DK15">
        <v>99.5859375</v>
      </c>
      <c r="DL15" s="22">
        <f>_xll.BDH(DL$3&amp;" Govt",$A$8,DJ15,DJ15)</f>
        <v>0.99944999999999995</v>
      </c>
      <c r="DM15">
        <f t="shared" si="27"/>
        <v>99.640739906948824</v>
      </c>
      <c r="DN15" s="2">
        <v>39854</v>
      </c>
      <c r="DO15">
        <v>103.98046875</v>
      </c>
      <c r="DP15" s="22">
        <f>_xll.BDH(DP$3&amp;" Govt",$A$8,DN15,DN15)</f>
        <v>0.98612</v>
      </c>
      <c r="DQ15">
        <f t="shared" si="28"/>
        <v>105.44403191295177</v>
      </c>
    </row>
    <row r="16" spans="1:121" x14ac:dyDescent="0.25">
      <c r="D16" s="2"/>
      <c r="F16" s="2">
        <v>38208</v>
      </c>
      <c r="G16">
        <v>128.69140625</v>
      </c>
      <c r="H16" s="22">
        <f>_xll.BDH(H$3&amp;" Govt",$A$8,F16,F16)</f>
        <v>1.19452</v>
      </c>
      <c r="I16" s="14">
        <f t="shared" si="0"/>
        <v>107.73482758765027</v>
      </c>
      <c r="J16" s="2">
        <v>38208</v>
      </c>
      <c r="K16">
        <v>129.24609375</v>
      </c>
      <c r="L16" s="22">
        <f>_xll.BDH(L$3&amp;" Govt",$A$8,J16,J16)</f>
        <v>1.1714599999999999</v>
      </c>
      <c r="M16">
        <f t="shared" si="1"/>
        <v>110.32907120174825</v>
      </c>
      <c r="N16" s="2">
        <v>38208</v>
      </c>
      <c r="O16">
        <v>130.37109375</v>
      </c>
      <c r="P16" s="22">
        <f>_xll.BDH(P$3&amp;" Govt",$A$8,N16,N16)</f>
        <v>1.1539900000000001</v>
      </c>
      <c r="Q16">
        <f t="shared" si="2"/>
        <v>112.97419713342403</v>
      </c>
      <c r="R16" s="2">
        <v>38208</v>
      </c>
      <c r="S16">
        <v>130.90625</v>
      </c>
      <c r="T16" s="22">
        <f>_xll.BDH(T$3&amp;" Govt",$A$8,R16,R16)</f>
        <v>1.1248800000000001</v>
      </c>
      <c r="U16">
        <f t="shared" si="3"/>
        <v>116.37352428703505</v>
      </c>
      <c r="V16" s="2">
        <v>38303</v>
      </c>
      <c r="W16">
        <v>99.43359375</v>
      </c>
      <c r="X16" s="22">
        <f>_xll.BDH(X$3&amp;" Govt",$A$8,V16,V16)</f>
        <v>1.0010600000000001</v>
      </c>
      <c r="Y16">
        <f t="shared" si="4"/>
        <v>99.328305745909333</v>
      </c>
      <c r="Z16" s="2">
        <v>38208</v>
      </c>
      <c r="AA16">
        <v>123.0546875</v>
      </c>
      <c r="AB16" s="22">
        <f>_xll.BDH(AB$3&amp;" Govt",$A$8,Z16,Z16)</f>
        <v>1.0873900000000001</v>
      </c>
      <c r="AC16">
        <f t="shared" si="5"/>
        <v>113.16518222532854</v>
      </c>
      <c r="AD16" s="2">
        <v>38847</v>
      </c>
      <c r="AE16">
        <v>100.92578125</v>
      </c>
      <c r="AF16" s="22">
        <f>_xll.BDH(AF$3&amp;" Govt",$A$8,AD16,AD16)</f>
        <v>1.00268</v>
      </c>
      <c r="AG16">
        <f t="shared" si="6"/>
        <v>100.65602310807037</v>
      </c>
      <c r="AH16" s="2">
        <v>38208</v>
      </c>
      <c r="AI16">
        <v>120.40625</v>
      </c>
      <c r="AJ16" s="22">
        <f>_xll.BDH(AJ$3&amp;" Govt",$A$8,AH16,AH16)</f>
        <v>1.0658399999999999</v>
      </c>
      <c r="AK16">
        <f t="shared" si="7"/>
        <v>112.96840989266683</v>
      </c>
      <c r="AL16" s="2">
        <v>39211</v>
      </c>
      <c r="AM16">
        <v>99.76171875</v>
      </c>
      <c r="AN16" s="22">
        <f>_xll.BDH(AN$3&amp;" Govt",$A$8,AL16,AL16)</f>
        <v>1.0052000000000001</v>
      </c>
      <c r="AO16">
        <f t="shared" si="8"/>
        <v>99.245641414643842</v>
      </c>
      <c r="AP16" s="2">
        <v>38208</v>
      </c>
      <c r="AQ16">
        <v>116.01953125</v>
      </c>
      <c r="AR16" s="22">
        <f>_xll.BDH(AR$3&amp;" Govt",$A$8,AP16,AP16)</f>
        <v>1.0525899999999999</v>
      </c>
      <c r="AS16">
        <f t="shared" si="9"/>
        <v>110.22290849238546</v>
      </c>
      <c r="AT16" s="2">
        <v>39576</v>
      </c>
      <c r="AU16">
        <v>100.26171875</v>
      </c>
      <c r="AV16" s="22">
        <f>_xll.BDH(AV$3&amp;" Govt",$A$8,AT16,AT16)</f>
        <v>1.0035099999999999</v>
      </c>
      <c r="AW16">
        <f t="shared" si="10"/>
        <v>99.91103103108091</v>
      </c>
      <c r="AX16" s="2">
        <v>38208</v>
      </c>
      <c r="AY16">
        <v>104.09375</v>
      </c>
      <c r="AZ16" s="22">
        <f>_xll.BDH(AZ$3&amp;" Govt",$A$8,AX16,AX16)</f>
        <v>1.03044</v>
      </c>
      <c r="BA16">
        <f t="shared" si="11"/>
        <v>101.01873956756337</v>
      </c>
      <c r="BB16" s="2">
        <v>38208</v>
      </c>
      <c r="BC16">
        <v>104.24609375</v>
      </c>
      <c r="BD16" s="22">
        <f>_xll.BDH(BD$3&amp;" Govt",$A$8,BB16,BB16)</f>
        <v>1.0242500000000001</v>
      </c>
      <c r="BE16">
        <f t="shared" si="12"/>
        <v>101.77797778862582</v>
      </c>
      <c r="BF16" s="2">
        <v>39941</v>
      </c>
      <c r="BG16">
        <v>101.18359375</v>
      </c>
      <c r="BH16" s="22">
        <f>_xll.BDH(BH$3&amp;" Govt",$A$8,BF16,BF16)</f>
        <v>1.0032000000000001</v>
      </c>
      <c r="BI16">
        <f t="shared" si="13"/>
        <v>100.86083906499202</v>
      </c>
      <c r="BJ16" s="2">
        <v>38208</v>
      </c>
      <c r="BK16">
        <v>101.91796875</v>
      </c>
      <c r="BL16" s="22">
        <f>_xll.BDH(BL$3&amp;" Govt",$A$8,BJ16,BJ16)</f>
        <v>1.0040199999999999</v>
      </c>
      <c r="BM16">
        <f t="shared" si="14"/>
        <v>101.5098989561961</v>
      </c>
      <c r="BN16" s="2">
        <v>38383</v>
      </c>
      <c r="BO16">
        <v>99.98046875</v>
      </c>
      <c r="BP16" s="22">
        <f>_xll.BDH(BP$3&amp;" Govt",$A$8,BN16,BN16)</f>
        <v>1.00027</v>
      </c>
      <c r="BQ16">
        <f t="shared" si="15"/>
        <v>99.953481310046286</v>
      </c>
      <c r="BR16" s="2">
        <v>38565</v>
      </c>
      <c r="BS16">
        <v>99.37890625</v>
      </c>
      <c r="BT16" s="22">
        <f>_xll.BDH(BT$3&amp;" Govt",$A$8,BR16,BR16)</f>
        <v>0.99944</v>
      </c>
      <c r="BU16">
        <f t="shared" si="16"/>
        <v>99.43458962018731</v>
      </c>
      <c r="BV16" s="2">
        <v>38744</v>
      </c>
      <c r="BW16">
        <v>99.51953125</v>
      </c>
      <c r="BX16" s="22">
        <f>_xll.BDH(BX$3&amp;" Govt",$A$8,BV16,BV16)</f>
        <v>0.99687999999999999</v>
      </c>
      <c r="BY16">
        <f t="shared" si="17"/>
        <v>99.831003982425173</v>
      </c>
      <c r="BZ16" s="2">
        <v>38926</v>
      </c>
      <c r="CA16">
        <v>101.1796875</v>
      </c>
      <c r="CB16" s="22">
        <f>_xll.BDH(CB$3&amp;" Govt",$A$8,BZ16,BZ16)</f>
        <v>1.0020800000000001</v>
      </c>
      <c r="CC16">
        <f t="shared" si="18"/>
        <v>100.96967058518281</v>
      </c>
      <c r="CD16" s="2">
        <v>39108</v>
      </c>
      <c r="CE16">
        <v>99.1796875</v>
      </c>
      <c r="CF16" s="22">
        <f>_xll.BDH(CF$3&amp;" Govt",$A$8,CD16,CD16)</f>
        <v>0.99946999999999997</v>
      </c>
      <c r="CG16">
        <f t="shared" si="19"/>
        <v>99.232280608722633</v>
      </c>
      <c r="CH16" s="2">
        <v>39290</v>
      </c>
      <c r="CI16">
        <v>101.921875</v>
      </c>
      <c r="CJ16" s="22">
        <f>_xll.BDH(CJ$3&amp;" Govt",$A$8,CH16,CH16)</f>
        <v>1.0023599999999999</v>
      </c>
      <c r="CK16">
        <f t="shared" si="20"/>
        <v>101.68190570254201</v>
      </c>
      <c r="CL16" s="2">
        <v>39472</v>
      </c>
      <c r="CM16">
        <v>103.03125</v>
      </c>
      <c r="CN16" s="22">
        <f>_xll.BDH(CN$3&amp;" Govt",$A$8,CL16,CL16)</f>
        <v>1.0019100000000001</v>
      </c>
      <c r="CO16">
        <f t="shared" si="21"/>
        <v>102.83483546426325</v>
      </c>
      <c r="CP16" s="2">
        <v>39657</v>
      </c>
      <c r="CQ16">
        <v>97.734375</v>
      </c>
      <c r="CR16" s="22">
        <f>_xll.BDH(CR$3&amp;" Govt",$A$8,CP16,CP16)</f>
        <v>1.00352</v>
      </c>
      <c r="CS16">
        <f t="shared" si="22"/>
        <v>97.391556720344397</v>
      </c>
      <c r="CT16" s="2">
        <v>39834</v>
      </c>
      <c r="CU16">
        <v>101.14453125</v>
      </c>
      <c r="CV16" s="22">
        <f>_xll.BDH(CV$3&amp;" Govt",$A$8,CT16,CT16)</f>
        <v>0.99626000000000003</v>
      </c>
      <c r="CW16">
        <f t="shared" si="23"/>
        <v>101.5242318772208</v>
      </c>
      <c r="CX16" s="2">
        <v>40016</v>
      </c>
      <c r="CY16">
        <v>101.4453125</v>
      </c>
      <c r="CZ16" s="22">
        <f>_xll.BDH(CZ$3&amp;" Govt",$A$8,CX16,CX16)</f>
        <v>1.00065</v>
      </c>
      <c r="DA16">
        <f t="shared" si="24"/>
        <v>101.37941587967821</v>
      </c>
      <c r="DB16" s="2">
        <v>38211</v>
      </c>
      <c r="DC16">
        <v>103.83203125</v>
      </c>
      <c r="DD16" s="22">
        <f>_xll.BDH(DD$3&amp;" Govt",$A$8,DB16,DB16)</f>
        <v>1.0043299999999999</v>
      </c>
      <c r="DE16">
        <f t="shared" si="25"/>
        <v>103.38437689803153</v>
      </c>
      <c r="DF16" s="2">
        <v>38756</v>
      </c>
      <c r="DG16">
        <v>99.23828125</v>
      </c>
      <c r="DH16" s="22">
        <f>_xll.BDH(DH$3&amp;" Govt",$A$8,DF16,DF16)</f>
        <v>0.99456999999999995</v>
      </c>
      <c r="DI16">
        <f t="shared" si="26"/>
        <v>99.780087123078317</v>
      </c>
      <c r="DJ16" s="2">
        <v>39120</v>
      </c>
      <c r="DK16">
        <v>99.78515625</v>
      </c>
      <c r="DL16" s="22">
        <f>_xll.BDH(DL$3&amp;" Govt",$A$8,DJ16,DJ16)</f>
        <v>0.99950000000000006</v>
      </c>
      <c r="DM16">
        <f t="shared" si="27"/>
        <v>99.835073786893446</v>
      </c>
      <c r="DN16" s="2">
        <v>39855</v>
      </c>
      <c r="DO16">
        <v>103.85546875</v>
      </c>
      <c r="DP16" s="22">
        <f>_xll.BDH(DP$3&amp;" Govt",$A$8,DN16,DN16)</f>
        <v>0.98575000000000002</v>
      </c>
      <c r="DQ16">
        <f t="shared" si="28"/>
        <v>105.35680319553639</v>
      </c>
    </row>
    <row r="17" spans="4:121" x14ac:dyDescent="0.25">
      <c r="D17" s="2"/>
      <c r="F17" s="2">
        <v>38209</v>
      </c>
      <c r="G17">
        <v>128.41796875</v>
      </c>
      <c r="H17" s="22">
        <f>_xll.BDH(H$3&amp;" Govt",$A$8,F17,F17)</f>
        <v>1.19465</v>
      </c>
      <c r="I17" s="14">
        <f t="shared" si="0"/>
        <v>107.49421901812246</v>
      </c>
      <c r="J17" s="2">
        <v>38209</v>
      </c>
      <c r="K17">
        <v>128.92578125</v>
      </c>
      <c r="L17" s="22">
        <f>_xll.BDH(L$3&amp;" Govt",$A$8,J17,J17)</f>
        <v>1.1715800000000001</v>
      </c>
      <c r="M17">
        <f t="shared" si="1"/>
        <v>110.04436850236432</v>
      </c>
      <c r="N17" s="2">
        <v>38209</v>
      </c>
      <c r="O17">
        <v>129.98046875</v>
      </c>
      <c r="P17" s="22">
        <f>_xll.BDH(P$3&amp;" Govt",$A$8,N17,N17)</f>
        <v>1.15411</v>
      </c>
      <c r="Q17">
        <f t="shared" si="2"/>
        <v>112.623986231815</v>
      </c>
      <c r="R17" s="2">
        <v>38209</v>
      </c>
      <c r="S17">
        <v>130.49609375</v>
      </c>
      <c r="T17" s="22">
        <f>_xll.BDH(T$3&amp;" Govt",$A$8,R17,R17)</f>
        <v>1.1249899999999999</v>
      </c>
      <c r="U17">
        <f t="shared" si="3"/>
        <v>115.99755886718994</v>
      </c>
      <c r="V17" s="2">
        <v>38306</v>
      </c>
      <c r="W17">
        <v>99.6015625</v>
      </c>
      <c r="X17" s="22">
        <f>_xll.BDH(X$3&amp;" Govt",$A$8,V17,V17)</f>
        <v>1.0012700000000001</v>
      </c>
      <c r="Y17">
        <f t="shared" si="4"/>
        <v>99.475228959221781</v>
      </c>
      <c r="Z17" s="2">
        <v>38209</v>
      </c>
      <c r="AA17">
        <v>122.6875</v>
      </c>
      <c r="AB17" s="22">
        <f>_xll.BDH(AB$3&amp;" Govt",$A$8,Z17,Z17)</f>
        <v>1.0874999999999999</v>
      </c>
      <c r="AC17">
        <f t="shared" si="5"/>
        <v>112.81609195402299</v>
      </c>
      <c r="AD17" s="2">
        <v>38848</v>
      </c>
      <c r="AE17">
        <v>101.04296875</v>
      </c>
      <c r="AF17" s="22">
        <f>_xll.BDH(AF$3&amp;" Govt",$A$8,AD17,AD17)</f>
        <v>1.0028600000000001</v>
      </c>
      <c r="AG17">
        <f t="shared" si="6"/>
        <v>100.75480999341882</v>
      </c>
      <c r="AH17" s="2">
        <v>38209</v>
      </c>
      <c r="AI17">
        <v>120.02734375</v>
      </c>
      <c r="AJ17" s="22">
        <f>_xll.BDH(AJ$3&amp;" Govt",$A$8,AH17,AH17)</f>
        <v>1.06595</v>
      </c>
      <c r="AK17">
        <f t="shared" si="7"/>
        <v>112.60128875650828</v>
      </c>
      <c r="AL17" s="2">
        <v>39212</v>
      </c>
      <c r="AM17">
        <v>100.015625</v>
      </c>
      <c r="AN17" s="22">
        <f>_xll.BDH(AN$3&amp;" Govt",$A$8,AL17,AL17)</f>
        <v>1.0055000000000001</v>
      </c>
      <c r="AO17">
        <f t="shared" si="8"/>
        <v>99.468547986076572</v>
      </c>
      <c r="AP17" s="2">
        <v>38209</v>
      </c>
      <c r="AQ17">
        <v>115.7109375</v>
      </c>
      <c r="AR17" s="22">
        <f>_xll.BDH(AR$3&amp;" Govt",$A$8,AP17,AP17)</f>
        <v>1.0526899999999999</v>
      </c>
      <c r="AS17">
        <f t="shared" si="9"/>
        <v>109.91929010439921</v>
      </c>
      <c r="AT17" s="2">
        <v>39577</v>
      </c>
      <c r="AU17">
        <v>100.4921875</v>
      </c>
      <c r="AV17" s="22">
        <f>_xll.BDH(AV$3&amp;" Govt",$A$8,AT17,AT17)</f>
        <v>1.00379</v>
      </c>
      <c r="AW17">
        <f t="shared" si="10"/>
        <v>100.11276013907292</v>
      </c>
      <c r="AX17" s="2">
        <v>38209</v>
      </c>
      <c r="AY17">
        <v>103.76953125</v>
      </c>
      <c r="AZ17" s="22">
        <f>_xll.BDH(AZ$3&amp;" Govt",$A$8,AX17,AX17)</f>
        <v>1.03054</v>
      </c>
      <c r="BA17">
        <f t="shared" si="11"/>
        <v>100.69432651813612</v>
      </c>
      <c r="BB17" s="2">
        <v>38209</v>
      </c>
      <c r="BC17">
        <v>103.91015625</v>
      </c>
      <c r="BD17" s="22">
        <f>_xll.BDH(BD$3&amp;" Govt",$A$8,BB17,BB17)</f>
        <v>1.0243500000000001</v>
      </c>
      <c r="BE17">
        <f t="shared" si="12"/>
        <v>101.44009005710937</v>
      </c>
      <c r="BF17" s="2">
        <v>39944</v>
      </c>
      <c r="BG17">
        <v>101.55859375</v>
      </c>
      <c r="BH17" s="22">
        <f>_xll.BDH(BH$3&amp;" Govt",$A$8,BF17,BF17)</f>
        <v>1.00343</v>
      </c>
      <c r="BI17">
        <f t="shared" si="13"/>
        <v>101.21143851589049</v>
      </c>
      <c r="BJ17" s="2">
        <v>38209</v>
      </c>
      <c r="BK17">
        <v>101.58984375</v>
      </c>
      <c r="BL17" s="22">
        <f>_xll.BDH(BL$3&amp;" Govt",$A$8,BJ17,BJ17)</f>
        <v>1.0041199999999999</v>
      </c>
      <c r="BM17">
        <f t="shared" si="14"/>
        <v>101.17301094490699</v>
      </c>
      <c r="BN17" s="2">
        <v>38384</v>
      </c>
      <c r="BO17">
        <v>99.76953125</v>
      </c>
      <c r="BP17" s="22">
        <f>_xll.BDH(BP$3&amp;" Govt",$A$8,BN17,BN17)</f>
        <v>1.0002899999999999</v>
      </c>
      <c r="BQ17">
        <f t="shared" si="15"/>
        <v>99.740606474122515</v>
      </c>
      <c r="BR17" s="2">
        <v>38566</v>
      </c>
      <c r="BS17">
        <v>99.13671875</v>
      </c>
      <c r="BT17" s="22">
        <f>_xll.BDH(BT$3&amp;" Govt",$A$8,BR17,BR17)</f>
        <v>0.99944999999999995</v>
      </c>
      <c r="BU17">
        <f t="shared" si="16"/>
        <v>99.19127395067288</v>
      </c>
      <c r="BV17" s="2">
        <v>38747</v>
      </c>
      <c r="BW17">
        <v>99.484375</v>
      </c>
      <c r="BX17" s="22">
        <f>_xll.BDH(BX$3&amp;" Govt",$A$8,BV17,BV17)</f>
        <v>0.99609999999999999</v>
      </c>
      <c r="BY17">
        <f t="shared" si="17"/>
        <v>99.873883144262621</v>
      </c>
      <c r="BZ17" s="2">
        <v>38929</v>
      </c>
      <c r="CA17">
        <v>101.21875</v>
      </c>
      <c r="CB17" s="22">
        <f>_xll.BDH(CB$3&amp;" Govt",$A$8,BZ17,BZ17)</f>
        <v>1.0025599999999999</v>
      </c>
      <c r="CC17">
        <f t="shared" si="18"/>
        <v>100.96029165336739</v>
      </c>
      <c r="CD17" s="2">
        <v>39111</v>
      </c>
      <c r="CE17">
        <v>98.96484375</v>
      </c>
      <c r="CF17" s="22">
        <f>_xll.BDH(CF$3&amp;" Govt",$A$8,CD17,CD17)</f>
        <v>0.99933000000000005</v>
      </c>
      <c r="CG17">
        <f t="shared" si="19"/>
        <v>99.03119465041577</v>
      </c>
      <c r="CH17" s="2">
        <v>39293</v>
      </c>
      <c r="CI17">
        <v>101.74609375</v>
      </c>
      <c r="CJ17" s="22">
        <f>_xll.BDH(CJ$3&amp;" Govt",$A$8,CH17,CH17)</f>
        <v>1.00295</v>
      </c>
      <c r="CK17">
        <f t="shared" si="20"/>
        <v>101.44682561443742</v>
      </c>
      <c r="CL17" s="2">
        <v>39475</v>
      </c>
      <c r="CM17">
        <v>103.0234375</v>
      </c>
      <c r="CN17" s="22">
        <f>_xll.BDH(CN$3&amp;" Govt",$A$8,CL17,CL17)</f>
        <v>1.00248</v>
      </c>
      <c r="CO17">
        <f t="shared" si="21"/>
        <v>102.76857144282179</v>
      </c>
      <c r="CP17" s="2">
        <v>39658</v>
      </c>
      <c r="CQ17">
        <v>97.18359375</v>
      </c>
      <c r="CR17" s="22">
        <f>_xll.BDH(CR$3&amp;" Govt",$A$8,CP17,CP17)</f>
        <v>1.00379</v>
      </c>
      <c r="CS17">
        <f t="shared" si="22"/>
        <v>96.816658613853505</v>
      </c>
      <c r="CT17" s="2">
        <v>39835</v>
      </c>
      <c r="CU17">
        <v>100.9609375</v>
      </c>
      <c r="CV17" s="22">
        <f>_xll.BDH(CV$3&amp;" Govt",$A$8,CT17,CT17)</f>
        <v>0.99563999999999997</v>
      </c>
      <c r="CW17">
        <f t="shared" si="23"/>
        <v>101.40305481901089</v>
      </c>
      <c r="CX17" s="2">
        <v>40017</v>
      </c>
      <c r="CY17">
        <v>101.23828125</v>
      </c>
      <c r="CZ17" s="22">
        <f>_xll.BDH(CZ$3&amp;" Govt",$A$8,CX17,CX17)</f>
        <v>1.00074</v>
      </c>
      <c r="DA17">
        <f t="shared" si="24"/>
        <v>101.16342031896397</v>
      </c>
      <c r="DB17" s="2">
        <v>38212</v>
      </c>
      <c r="DC17">
        <v>104.41796875</v>
      </c>
      <c r="DD17" s="22">
        <f>_xll.BDH(DD$3&amp;" Govt",$A$8,DB17,DB17)</f>
        <v>1.0044299999999999</v>
      </c>
      <c r="DE17">
        <f t="shared" si="25"/>
        <v>103.95743730274883</v>
      </c>
      <c r="DF17" s="2">
        <v>38757</v>
      </c>
      <c r="DG17">
        <v>99.8515625</v>
      </c>
      <c r="DH17" s="22">
        <f>_xll.BDH(DH$3&amp;" Govt",$A$8,DF17,DF17)</f>
        <v>0.99443000000000004</v>
      </c>
      <c r="DI17">
        <f t="shared" si="26"/>
        <v>100.41085093973432</v>
      </c>
      <c r="DJ17" s="2">
        <v>39121</v>
      </c>
      <c r="DK17">
        <v>99.75</v>
      </c>
      <c r="DL17" s="22">
        <f>_xll.BDH(DL$3&amp;" Govt",$A$8,DJ17,DJ17)</f>
        <v>0.99956</v>
      </c>
      <c r="DM17">
        <f t="shared" si="27"/>
        <v>99.793909320100838</v>
      </c>
      <c r="DN17" s="2">
        <v>39856</v>
      </c>
      <c r="DO17">
        <v>103.0703125</v>
      </c>
      <c r="DP17" s="22">
        <f>_xll.BDH(DP$3&amp;" Govt",$A$8,DN17,DN17)</f>
        <v>0.98538999999999999</v>
      </c>
      <c r="DQ17">
        <f t="shared" si="28"/>
        <v>104.5984965343671</v>
      </c>
    </row>
    <row r="18" spans="4:121" x14ac:dyDescent="0.25">
      <c r="D18" s="2"/>
      <c r="F18" s="2">
        <v>38210</v>
      </c>
      <c r="G18">
        <v>128.58984375</v>
      </c>
      <c r="H18" s="22">
        <f>_xll.BDH(H$3&amp;" Govt",$A$8,F18,F18)</f>
        <v>1.1947700000000001</v>
      </c>
      <c r="I18" s="14">
        <f t="shared" si="0"/>
        <v>107.62727868125245</v>
      </c>
      <c r="J18" s="2">
        <v>38210</v>
      </c>
      <c r="K18">
        <v>129.11328125</v>
      </c>
      <c r="L18" s="22">
        <f>_xll.BDH(L$3&amp;" Govt",$A$8,J18,J18)</f>
        <v>1.1717</v>
      </c>
      <c r="M18">
        <f t="shared" si="1"/>
        <v>110.19312217291116</v>
      </c>
      <c r="N18" s="2">
        <v>38210</v>
      </c>
      <c r="O18">
        <v>130.203125</v>
      </c>
      <c r="P18" s="22">
        <f>_xll.BDH(P$3&amp;" Govt",$A$8,N18,N18)</f>
        <v>1.1542300000000001</v>
      </c>
      <c r="Q18">
        <f t="shared" si="2"/>
        <v>112.80518180951802</v>
      </c>
      <c r="R18" s="2">
        <v>38210</v>
      </c>
      <c r="S18">
        <v>130.765625</v>
      </c>
      <c r="T18" s="22">
        <f>_xll.BDH(T$3&amp;" Govt",$A$8,R18,R18)</f>
        <v>1.1251100000000001</v>
      </c>
      <c r="U18">
        <f t="shared" si="3"/>
        <v>116.2247469136351</v>
      </c>
      <c r="V18" s="2">
        <v>38307</v>
      </c>
      <c r="W18">
        <v>99.578125</v>
      </c>
      <c r="X18" s="22">
        <f>_xll.BDH(X$3&amp;" Govt",$A$8,V18,V18)</f>
        <v>1.00135</v>
      </c>
      <c r="Y18">
        <f t="shared" si="4"/>
        <v>99.443875767713592</v>
      </c>
      <c r="Z18" s="2">
        <v>38210</v>
      </c>
      <c r="AA18">
        <v>122.98046875</v>
      </c>
      <c r="AB18" s="22">
        <f>_xll.BDH(AB$3&amp;" Govt",$A$8,Z18,Z18)</f>
        <v>1.08761</v>
      </c>
      <c r="AC18">
        <f t="shared" si="5"/>
        <v>113.07405113046038</v>
      </c>
      <c r="AD18" s="2">
        <v>38849</v>
      </c>
      <c r="AE18">
        <v>100.9453125</v>
      </c>
      <c r="AF18" s="22">
        <f>_xll.BDH(AF$3&amp;" Govt",$A$8,AD18,AD18)</f>
        <v>1.0030399999999999</v>
      </c>
      <c r="AG18">
        <f t="shared" si="6"/>
        <v>100.63936881879089</v>
      </c>
      <c r="AH18" s="2">
        <v>38210</v>
      </c>
      <c r="AI18">
        <v>120.3671875</v>
      </c>
      <c r="AJ18" s="22">
        <f>_xll.BDH(AJ$3&amp;" Govt",$A$8,AH18,AH18)</f>
        <v>1.06606</v>
      </c>
      <c r="AK18">
        <f t="shared" si="7"/>
        <v>112.90845496501134</v>
      </c>
      <c r="AL18" s="2">
        <v>39213</v>
      </c>
      <c r="AM18">
        <v>99.9296875</v>
      </c>
      <c r="AN18" s="22">
        <f>_xll.BDH(AN$3&amp;" Govt",$A$8,AL18,AL18)</f>
        <v>1.00579</v>
      </c>
      <c r="AO18">
        <f t="shared" si="8"/>
        <v>99.354425377066789</v>
      </c>
      <c r="AP18" s="2">
        <v>38210</v>
      </c>
      <c r="AQ18">
        <v>115.99609375</v>
      </c>
      <c r="AR18" s="22">
        <f>_xll.BDH(AR$3&amp;" Govt",$A$8,AP18,AP18)</f>
        <v>1.0528</v>
      </c>
      <c r="AS18">
        <f t="shared" si="9"/>
        <v>110.17866047682371</v>
      </c>
      <c r="AT18" s="2">
        <v>39580</v>
      </c>
      <c r="AU18">
        <v>100.3203125</v>
      </c>
      <c r="AV18" s="22">
        <f>_xll.BDH(AV$3&amp;" Govt",$A$8,AT18,AT18)</f>
        <v>1.0046299999999999</v>
      </c>
      <c r="AW18">
        <f t="shared" si="10"/>
        <v>99.857970098444213</v>
      </c>
      <c r="AX18" s="2">
        <v>38210</v>
      </c>
      <c r="AY18">
        <v>104.08984375</v>
      </c>
      <c r="AZ18" s="22">
        <f>_xll.BDH(AZ$3&amp;" Govt",$A$8,AX18,AX18)</f>
        <v>1.0306500000000001</v>
      </c>
      <c r="BA18">
        <f t="shared" si="11"/>
        <v>100.99436641924999</v>
      </c>
      <c r="BB18" s="2">
        <v>38210</v>
      </c>
      <c r="BC18">
        <v>104.23046875</v>
      </c>
      <c r="BD18" s="22">
        <f>_xll.BDH(BD$3&amp;" Govt",$A$8,BB18,BB18)</f>
        <v>1.0244599999999999</v>
      </c>
      <c r="BE18">
        <f t="shared" si="12"/>
        <v>101.74186278624838</v>
      </c>
      <c r="BF18" s="2">
        <v>39945</v>
      </c>
      <c r="BG18">
        <v>101.7265625</v>
      </c>
      <c r="BH18" s="22">
        <f>_xll.BDH(BH$3&amp;" Govt",$A$8,BF18,BF18)</f>
        <v>1.0035099999999999</v>
      </c>
      <c r="BI18">
        <f t="shared" si="13"/>
        <v>101.37075116341641</v>
      </c>
      <c r="BJ18" s="2">
        <v>38210</v>
      </c>
      <c r="BK18">
        <v>101.91796875</v>
      </c>
      <c r="BL18" s="22">
        <f>_xll.BDH(BL$3&amp;" Govt",$A$8,BJ18,BJ18)</f>
        <v>1.00423</v>
      </c>
      <c r="BM18">
        <f t="shared" si="14"/>
        <v>101.48867166884081</v>
      </c>
      <c r="BN18" s="2">
        <v>38385</v>
      </c>
      <c r="BO18">
        <v>99.48046875</v>
      </c>
      <c r="BP18" s="22">
        <f>_xll.BDH(BP$3&amp;" Govt",$A$8,BN18,BN18)</f>
        <v>1.0001599999999999</v>
      </c>
      <c r="BQ18">
        <f t="shared" si="15"/>
        <v>99.464554421292604</v>
      </c>
      <c r="BR18" s="2">
        <v>38567</v>
      </c>
      <c r="BS18">
        <v>99.67578125</v>
      </c>
      <c r="BT18" s="22">
        <f>_xll.BDH(BT$3&amp;" Govt",$A$8,BR18,BR18)</f>
        <v>0.99946999999999997</v>
      </c>
      <c r="BU18">
        <f t="shared" si="16"/>
        <v>99.728637427836759</v>
      </c>
      <c r="BV18" s="2">
        <v>38748</v>
      </c>
      <c r="BW18">
        <v>99.79296875</v>
      </c>
      <c r="BX18" s="22">
        <f>_xll.BDH(BX$3&amp;" Govt",$A$8,BV18,BV18)</f>
        <v>0.99583999999999995</v>
      </c>
      <c r="BY18">
        <f t="shared" si="17"/>
        <v>100.20984169143638</v>
      </c>
      <c r="BZ18" s="2">
        <v>38930</v>
      </c>
      <c r="CA18">
        <v>101.40234375</v>
      </c>
      <c r="CB18" s="22">
        <f>_xll.BDH(CB$3&amp;" Govt",$A$8,BZ18,BZ18)</f>
        <v>1.0027200000000001</v>
      </c>
      <c r="CC18">
        <f t="shared" si="18"/>
        <v>101.12727755505026</v>
      </c>
      <c r="CD18" s="2">
        <v>39112</v>
      </c>
      <c r="CE18">
        <v>99.29296875</v>
      </c>
      <c r="CF18" s="22">
        <f>_xll.BDH(CF$3&amp;" Govt",$A$8,CD18,CD18)</f>
        <v>0.99927999999999995</v>
      </c>
      <c r="CG18">
        <f t="shared" si="19"/>
        <v>99.364511198062615</v>
      </c>
      <c r="CH18" s="2">
        <v>39294</v>
      </c>
      <c r="CI18">
        <v>102.3046875</v>
      </c>
      <c r="CJ18" s="22">
        <f>_xll.BDH(CJ$3&amp;" Govt",$A$8,CH18,CH18)</f>
        <v>1.00315</v>
      </c>
      <c r="CK18">
        <f t="shared" si="20"/>
        <v>101.98343966505507</v>
      </c>
      <c r="CL18" s="2">
        <v>39476</v>
      </c>
      <c r="CM18">
        <v>102.89453125</v>
      </c>
      <c r="CN18" s="22">
        <f>_xll.BDH(CN$3&amp;" Govt",$A$8,CL18,CL18)</f>
        <v>1.00268</v>
      </c>
      <c r="CO18">
        <f t="shared" si="21"/>
        <v>102.61951096062552</v>
      </c>
      <c r="CP18" s="2">
        <v>39659</v>
      </c>
      <c r="CQ18">
        <v>97.41796875</v>
      </c>
      <c r="CR18" s="22">
        <f>_xll.BDH(CR$3&amp;" Govt",$A$8,CP18,CP18)</f>
        <v>1.00406</v>
      </c>
      <c r="CS18">
        <f t="shared" si="22"/>
        <v>97.024051102523757</v>
      </c>
      <c r="CT18" s="2">
        <v>39836</v>
      </c>
      <c r="CU18">
        <v>101.45703125</v>
      </c>
      <c r="CV18" s="22">
        <f>_xll.BDH(CV$3&amp;" Govt",$A$8,CT18,CT18)</f>
        <v>0.99500999999999995</v>
      </c>
      <c r="CW18">
        <f t="shared" si="23"/>
        <v>101.9658407955699</v>
      </c>
      <c r="CX18" s="2">
        <v>40018</v>
      </c>
      <c r="CY18">
        <v>101.05078125</v>
      </c>
      <c r="CZ18" s="22">
        <f>_xll.BDH(CZ$3&amp;" Govt",$A$8,CX18,CX18)</f>
        <v>1.00084</v>
      </c>
      <c r="DA18">
        <f t="shared" si="24"/>
        <v>100.96596983533833</v>
      </c>
      <c r="DB18" s="2">
        <v>38215</v>
      </c>
      <c r="DC18">
        <v>103.6953125</v>
      </c>
      <c r="DD18" s="22">
        <f>_xll.BDH(DD$3&amp;" Govt",$A$8,DB18,DB18)</f>
        <v>1.00474</v>
      </c>
      <c r="DE18">
        <f t="shared" si="25"/>
        <v>103.20611551247089</v>
      </c>
      <c r="DF18" s="2">
        <v>38758</v>
      </c>
      <c r="DG18">
        <v>99.25</v>
      </c>
      <c r="DH18" s="22">
        <f>_xll.BDH(DH$3&amp;" Govt",$A$8,DF18,DF18)</f>
        <v>0.99428000000000005</v>
      </c>
      <c r="DI18">
        <f t="shared" si="26"/>
        <v>99.820975982620581</v>
      </c>
      <c r="DJ18" s="2">
        <v>39122</v>
      </c>
      <c r="DK18">
        <v>99.25390625</v>
      </c>
      <c r="DL18" s="22">
        <f>_xll.BDH(DL$3&amp;" Govt",$A$8,DJ18,DJ18)</f>
        <v>0.99961</v>
      </c>
      <c r="DM18">
        <f t="shared" si="27"/>
        <v>99.292630375846585</v>
      </c>
      <c r="DN18" s="2">
        <v>39857</v>
      </c>
      <c r="DO18">
        <v>101.421875</v>
      </c>
      <c r="DP18" s="22">
        <f>_xll.BDH(DP$3&amp;" Govt",$A$8,DN18,DN18)</f>
        <v>0.98502000000000001</v>
      </c>
      <c r="DQ18">
        <f t="shared" si="28"/>
        <v>102.96427991309821</v>
      </c>
    </row>
    <row r="19" spans="4:121" x14ac:dyDescent="0.25">
      <c r="D19" s="2"/>
      <c r="F19" s="2">
        <v>38211</v>
      </c>
      <c r="G19">
        <v>128.76171875</v>
      </c>
      <c r="H19" s="22">
        <f>_xll.BDH(H$3&amp;" Govt",$A$8,F19,F19)</f>
        <v>1.19489</v>
      </c>
      <c r="I19" s="14">
        <f t="shared" si="0"/>
        <v>107.76031161864272</v>
      </c>
      <c r="J19" s="2">
        <v>38211</v>
      </c>
      <c r="K19">
        <v>129.33984375</v>
      </c>
      <c r="L19" s="22">
        <f>_xll.BDH(L$3&amp;" Govt",$A$8,J19,J19)</f>
        <v>1.1718200000000001</v>
      </c>
      <c r="M19">
        <f t="shared" si="1"/>
        <v>110.37518027512758</v>
      </c>
      <c r="N19" s="2">
        <v>38211</v>
      </c>
      <c r="O19">
        <v>130.5546875</v>
      </c>
      <c r="P19" s="22">
        <f>_xll.BDH(P$3&amp;" Govt",$A$8,N19,N19)</f>
        <v>1.15435</v>
      </c>
      <c r="Q19">
        <f t="shared" si="2"/>
        <v>113.09800970242993</v>
      </c>
      <c r="R19" s="2">
        <v>38211</v>
      </c>
      <c r="S19">
        <v>131.109375</v>
      </c>
      <c r="T19" s="22">
        <f>_xll.BDH(T$3&amp;" Govt",$A$8,R19,R19)</f>
        <v>1.1252200000000001</v>
      </c>
      <c r="U19">
        <f t="shared" si="3"/>
        <v>116.51888075220845</v>
      </c>
      <c r="V19" s="2">
        <v>38308</v>
      </c>
      <c r="W19">
        <v>99.88671875</v>
      </c>
      <c r="X19" s="22">
        <f>_xll.BDH(X$3&amp;" Govt",$A$8,V19,V19)</f>
        <v>1.00142</v>
      </c>
      <c r="Y19">
        <f t="shared" si="4"/>
        <v>99.745080735355799</v>
      </c>
      <c r="Z19" s="2">
        <v>38211</v>
      </c>
      <c r="AA19">
        <v>123.34375</v>
      </c>
      <c r="AB19" s="22">
        <f>_xll.BDH(AB$3&amp;" Govt",$A$8,Z19,Z19)</f>
        <v>1.08772</v>
      </c>
      <c r="AC19">
        <f t="shared" si="5"/>
        <v>113.39660022799985</v>
      </c>
      <c r="AD19" s="2">
        <v>38852</v>
      </c>
      <c r="AE19">
        <v>100.78125</v>
      </c>
      <c r="AF19" s="22">
        <f>_xll.BDH(AF$3&amp;" Govt",$A$8,AD19,AD19)</f>
        <v>1.0035799999999999</v>
      </c>
      <c r="AG19">
        <f t="shared" si="6"/>
        <v>100.42174017019073</v>
      </c>
      <c r="AH19" s="2">
        <v>38211</v>
      </c>
      <c r="AI19">
        <v>120.8046875</v>
      </c>
      <c r="AJ19" s="22">
        <f>_xll.BDH(AJ$3&amp;" Govt",$A$8,AH19,AH19)</f>
        <v>1.06616</v>
      </c>
      <c r="AK19">
        <f t="shared" si="7"/>
        <v>113.30821593381856</v>
      </c>
      <c r="AL19" s="2">
        <v>39216</v>
      </c>
      <c r="AM19">
        <v>99.80859375</v>
      </c>
      <c r="AN19" s="22">
        <f>_xll.BDH(AN$3&amp;" Govt",$A$8,AL19,AL19)</f>
        <v>1.00668</v>
      </c>
      <c r="AO19">
        <f t="shared" si="8"/>
        <v>99.146296489450464</v>
      </c>
      <c r="AP19" s="2">
        <v>38211</v>
      </c>
      <c r="AQ19">
        <v>116.4609375</v>
      </c>
      <c r="AR19" s="22">
        <f>_xll.BDH(AR$3&amp;" Govt",$A$8,AP19,AP19)</f>
        <v>1.05291</v>
      </c>
      <c r="AS19">
        <f t="shared" si="9"/>
        <v>110.60863464113741</v>
      </c>
      <c r="AT19" s="2">
        <v>39581</v>
      </c>
      <c r="AU19">
        <v>99.59375</v>
      </c>
      <c r="AV19" s="22">
        <f>_xll.BDH(AV$3&amp;" Govt",$A$8,AT19,AT19)</f>
        <v>1.00491</v>
      </c>
      <c r="AW19">
        <f t="shared" si="10"/>
        <v>99.107133972196522</v>
      </c>
      <c r="AX19" s="2">
        <v>38211</v>
      </c>
      <c r="AY19">
        <v>104.55859375</v>
      </c>
      <c r="AZ19" s="22">
        <f>_xll.BDH(AZ$3&amp;" Govt",$A$8,AX19,AX19)</f>
        <v>1.0307500000000001</v>
      </c>
      <c r="BA19">
        <f t="shared" si="11"/>
        <v>101.4393342226534</v>
      </c>
      <c r="BB19" s="2">
        <v>38211</v>
      </c>
      <c r="BC19">
        <v>104.7109375</v>
      </c>
      <c r="BD19" s="22">
        <f>_xll.BDH(BD$3&amp;" Govt",$A$8,BB19,BB19)</f>
        <v>1.0245599999999999</v>
      </c>
      <c r="BE19">
        <f t="shared" si="12"/>
        <v>102.20088379401891</v>
      </c>
      <c r="BF19" s="2">
        <v>39946</v>
      </c>
      <c r="BG19">
        <v>101.75390625</v>
      </c>
      <c r="BH19" s="22">
        <f>_xll.BDH(BH$3&amp;" Govt",$A$8,BF19,BF19)</f>
        <v>1.00359</v>
      </c>
      <c r="BI19">
        <f t="shared" si="13"/>
        <v>101.38991644994471</v>
      </c>
      <c r="BJ19" s="2">
        <v>38211</v>
      </c>
      <c r="BK19">
        <v>102.40625</v>
      </c>
      <c r="BL19" s="22">
        <f>_xll.BDH(BL$3&amp;" Govt",$A$8,BJ19,BJ19)</f>
        <v>1.0043299999999999</v>
      </c>
      <c r="BM19">
        <f t="shared" si="14"/>
        <v>101.96474266426374</v>
      </c>
      <c r="BN19" s="2">
        <v>38386</v>
      </c>
      <c r="BO19">
        <v>99.1875</v>
      </c>
      <c r="BP19" s="22">
        <f>_xll.BDH(BP$3&amp;" Govt",$A$8,BN19,BN19)</f>
        <v>1.00003</v>
      </c>
      <c r="BQ19">
        <f t="shared" si="15"/>
        <v>99.184524464266076</v>
      </c>
      <c r="BR19" s="2">
        <v>38568</v>
      </c>
      <c r="BS19">
        <v>99.57421875</v>
      </c>
      <c r="BT19" s="22">
        <f>_xll.BDH(BT$3&amp;" Govt",$A$8,BR19,BR19)</f>
        <v>0.99948999999999999</v>
      </c>
      <c r="BU19">
        <f t="shared" si="16"/>
        <v>99.625027514032155</v>
      </c>
      <c r="BV19" s="2">
        <v>38749</v>
      </c>
      <c r="BW19">
        <v>99.42578125</v>
      </c>
      <c r="BX19" s="22">
        <f>_xll.BDH(BX$3&amp;" Govt",$A$8,BV19,BV19)</f>
        <v>0.99558000000000002</v>
      </c>
      <c r="BY19">
        <f t="shared" si="17"/>
        <v>99.867194248578713</v>
      </c>
      <c r="BZ19" s="2">
        <v>38931</v>
      </c>
      <c r="CA19">
        <v>101.60546875</v>
      </c>
      <c r="CB19" s="22">
        <f>_xll.BDH(CB$3&amp;" Govt",$A$8,BZ19,BZ19)</f>
        <v>1.00278</v>
      </c>
      <c r="CC19">
        <f t="shared" si="18"/>
        <v>101.32378861764295</v>
      </c>
      <c r="CD19" s="2">
        <v>39113</v>
      </c>
      <c r="CE19">
        <v>99.9375</v>
      </c>
      <c r="CF19" s="22">
        <f>_xll.BDH(CF$3&amp;" Govt",$A$8,CD19,CD19)</f>
        <v>0.99922999999999995</v>
      </c>
      <c r="CG19">
        <f t="shared" si="19"/>
        <v>100.01451117360368</v>
      </c>
      <c r="CH19" s="2">
        <v>39295</v>
      </c>
      <c r="CI19">
        <v>101.64453125</v>
      </c>
      <c r="CJ19" s="22">
        <f>_xll.BDH(CJ$3&amp;" Govt",$A$8,CH19,CH19)</f>
        <v>1.0033399999999999</v>
      </c>
      <c r="CK19">
        <f t="shared" si="20"/>
        <v>101.30616864671997</v>
      </c>
      <c r="CL19" s="2">
        <v>39477</v>
      </c>
      <c r="CM19">
        <v>103.55859375</v>
      </c>
      <c r="CN19" s="22">
        <f>_xll.BDH(CN$3&amp;" Govt",$A$8,CL19,CL19)</f>
        <v>1.0028699999999999</v>
      </c>
      <c r="CO19">
        <f t="shared" si="21"/>
        <v>103.26223114660924</v>
      </c>
      <c r="CP19" s="2">
        <v>39660</v>
      </c>
      <c r="CQ19">
        <v>98.07421875</v>
      </c>
      <c r="CR19" s="22">
        <f>_xll.BDH(CR$3&amp;" Govt",$A$8,CP19,CP19)</f>
        <v>1.0043299999999999</v>
      </c>
      <c r="CS19">
        <f t="shared" si="22"/>
        <v>97.651388238925463</v>
      </c>
      <c r="CT19" s="2">
        <v>39839</v>
      </c>
      <c r="CU19">
        <v>101.6171875</v>
      </c>
      <c r="CV19" s="22">
        <f>_xll.BDH(CV$3&amp;" Govt",$A$8,CT19,CT19)</f>
        <v>0.99314000000000002</v>
      </c>
      <c r="CW19">
        <f t="shared" si="23"/>
        <v>102.31909650200375</v>
      </c>
      <c r="CX19" s="2">
        <v>40021</v>
      </c>
      <c r="CY19">
        <v>100.625</v>
      </c>
      <c r="CZ19" s="22">
        <f>_xll.BDH(CZ$3&amp;" Govt",$A$8,CX19,CX19)</f>
        <v>1.00112</v>
      </c>
      <c r="DA19">
        <f t="shared" si="24"/>
        <v>100.51242608278727</v>
      </c>
      <c r="DB19" s="2">
        <v>38216</v>
      </c>
      <c r="DC19">
        <v>103.91796875</v>
      </c>
      <c r="DD19" s="22">
        <f>_xll.BDH(DD$3&amp;" Govt",$A$8,DB19,DB19)</f>
        <v>1.00484</v>
      </c>
      <c r="DE19">
        <f t="shared" si="25"/>
        <v>103.41742839656065</v>
      </c>
      <c r="DF19" s="2">
        <v>38761</v>
      </c>
      <c r="DG19">
        <v>99.1640625</v>
      </c>
      <c r="DH19" s="22">
        <f>_xll.BDH(DH$3&amp;" Govt",$A$8,DF19,DF19)</f>
        <v>0.99385000000000001</v>
      </c>
      <c r="DI19">
        <f t="shared" si="26"/>
        <v>99.777695326256477</v>
      </c>
      <c r="DJ19" s="2">
        <v>39125</v>
      </c>
      <c r="DK19">
        <v>98.828125</v>
      </c>
      <c r="DL19" s="22">
        <f>_xll.BDH(DL$3&amp;" Govt",$A$8,DJ19,DJ19)</f>
        <v>0.99977000000000005</v>
      </c>
      <c r="DM19">
        <f t="shared" si="27"/>
        <v>98.850860697960528</v>
      </c>
      <c r="DN19" s="2">
        <v>39860</v>
      </c>
      <c r="DO19">
        <v>101.421875</v>
      </c>
      <c r="DP19" s="22">
        <f>_xll.BDH(DP$3&amp;" Govt",$A$8,DN19,DN19)</f>
        <v>0.98392000000000002</v>
      </c>
      <c r="DQ19">
        <f t="shared" si="28"/>
        <v>103.07939161720465</v>
      </c>
    </row>
    <row r="20" spans="4:121" x14ac:dyDescent="0.25">
      <c r="D20" s="2"/>
      <c r="F20" s="2">
        <v>38212</v>
      </c>
      <c r="G20">
        <v>129.0234375</v>
      </c>
      <c r="H20" s="22">
        <f>_xll.BDH(H$3&amp;" Govt",$A$8,F20,F20)</f>
        <v>1.1950099999999999</v>
      </c>
      <c r="I20" s="14">
        <f t="shared" si="0"/>
        <v>107.96850026359613</v>
      </c>
      <c r="J20" s="2">
        <v>38212</v>
      </c>
      <c r="K20">
        <v>129.65234375</v>
      </c>
      <c r="L20" s="22">
        <f>_xll.BDH(L$3&amp;" Govt",$A$8,J20,J20)</f>
        <v>1.17194</v>
      </c>
      <c r="M20">
        <f t="shared" si="1"/>
        <v>110.63053035991604</v>
      </c>
      <c r="N20" s="2">
        <v>38212</v>
      </c>
      <c r="O20">
        <v>130.90234375</v>
      </c>
      <c r="P20" s="22">
        <f>_xll.BDH(P$3&amp;" Govt",$A$8,N20,N20)</f>
        <v>1.1544699999999999</v>
      </c>
      <c r="Q20">
        <f t="shared" si="2"/>
        <v>113.38739313277955</v>
      </c>
      <c r="R20" s="2">
        <v>38212</v>
      </c>
      <c r="S20">
        <v>131.5390625</v>
      </c>
      <c r="T20" s="22">
        <f>_xll.BDH(T$3&amp;" Govt",$A$8,R20,R20)</f>
        <v>1.12534</v>
      </c>
      <c r="U20">
        <f t="shared" si="3"/>
        <v>116.88828487390478</v>
      </c>
      <c r="V20" s="2">
        <v>38309</v>
      </c>
      <c r="W20">
        <v>99.76953125</v>
      </c>
      <c r="X20" s="22">
        <f>_xll.BDH(X$3&amp;" Govt",$A$8,V20,V20)</f>
        <v>1.00149</v>
      </c>
      <c r="Y20">
        <f t="shared" si="4"/>
        <v>99.62109581723233</v>
      </c>
      <c r="Z20" s="2">
        <v>38212</v>
      </c>
      <c r="AA20">
        <v>123.68359375</v>
      </c>
      <c r="AB20" s="22">
        <f>_xll.BDH(AB$3&amp;" Govt",$A$8,Z20,Z20)</f>
        <v>1.0878300000000001</v>
      </c>
      <c r="AC20">
        <f t="shared" si="5"/>
        <v>113.69753890773374</v>
      </c>
      <c r="AD20" s="2">
        <v>38853</v>
      </c>
      <c r="AE20">
        <v>101.01171875</v>
      </c>
      <c r="AF20" s="22">
        <f>_xll.BDH(AF$3&amp;" Govt",$A$8,AD20,AD20)</f>
        <v>1.00376</v>
      </c>
      <c r="AG20">
        <f t="shared" si="6"/>
        <v>100.63333740137085</v>
      </c>
      <c r="AH20" s="2">
        <v>38212</v>
      </c>
      <c r="AI20">
        <v>121.15625</v>
      </c>
      <c r="AJ20" s="22">
        <f>_xll.BDH(AJ$3&amp;" Govt",$A$8,AH20,AH20)</f>
        <v>1.0662700000000001</v>
      </c>
      <c r="AK20">
        <f t="shared" si="7"/>
        <v>113.62623913267745</v>
      </c>
      <c r="AL20" s="2">
        <v>39217</v>
      </c>
      <c r="AM20">
        <v>99.60546875</v>
      </c>
      <c r="AN20" s="22">
        <f>_xll.BDH(AN$3&amp;" Govt",$A$8,AL20,AL20)</f>
        <v>1.0069699999999999</v>
      </c>
      <c r="AO20">
        <f t="shared" si="8"/>
        <v>98.916024062285871</v>
      </c>
      <c r="AP20" s="2">
        <v>38212</v>
      </c>
      <c r="AQ20">
        <v>116.8828125</v>
      </c>
      <c r="AR20" s="22">
        <f>_xll.BDH(AR$3&amp;" Govt",$A$8,AP20,AP20)</f>
        <v>1.0530200000000001</v>
      </c>
      <c r="AS20">
        <f t="shared" si="9"/>
        <v>110.99771371863781</v>
      </c>
      <c r="AT20" s="2">
        <v>39582</v>
      </c>
      <c r="AU20">
        <v>99.59375</v>
      </c>
      <c r="AV20" s="22">
        <f>_xll.BDH(AV$3&amp;" Govt",$A$8,AT20,AT20)</f>
        <v>1.00519</v>
      </c>
      <c r="AW20">
        <f t="shared" si="10"/>
        <v>99.079527253554048</v>
      </c>
      <c r="AX20" s="2">
        <v>38212</v>
      </c>
      <c r="AY20">
        <v>104.9296875</v>
      </c>
      <c r="AZ20" s="22">
        <f>_xll.BDH(AZ$3&amp;" Govt",$A$8,AX20,AX20)</f>
        <v>1.0308600000000001</v>
      </c>
      <c r="BA20">
        <f t="shared" si="11"/>
        <v>101.7884945579419</v>
      </c>
      <c r="BB20" s="2">
        <v>38212</v>
      </c>
      <c r="BC20">
        <v>105.0625</v>
      </c>
      <c r="BD20" s="22">
        <f>_xll.BDH(BD$3&amp;" Govt",$A$8,BB20,BB20)</f>
        <v>1.02467</v>
      </c>
      <c r="BE20">
        <f t="shared" si="12"/>
        <v>102.53301062781189</v>
      </c>
      <c r="BF20" s="2">
        <v>39947</v>
      </c>
      <c r="BG20">
        <v>101.68359375</v>
      </c>
      <c r="BH20" s="22">
        <f>_xll.BDH(BH$3&amp;" Govt",$A$8,BF20,BF20)</f>
        <v>1.0036700000000001</v>
      </c>
      <c r="BI20">
        <f t="shared" si="13"/>
        <v>101.31177951916466</v>
      </c>
      <c r="BJ20" s="2">
        <v>38212</v>
      </c>
      <c r="BK20">
        <v>102.76953125</v>
      </c>
      <c r="BL20" s="22">
        <f>_xll.BDH(BL$3&amp;" Govt",$A$8,BJ20,BJ20)</f>
        <v>1.0044299999999999</v>
      </c>
      <c r="BM20">
        <f t="shared" si="14"/>
        <v>102.31627017313303</v>
      </c>
      <c r="BN20" s="2">
        <v>38387</v>
      </c>
      <c r="BO20">
        <v>99.8359375</v>
      </c>
      <c r="BP20" s="22">
        <f>_xll.BDH(BP$3&amp;" Govt",$A$8,BN20,BN20)</f>
        <v>0.99988999999999995</v>
      </c>
      <c r="BQ20">
        <f t="shared" si="15"/>
        <v>99.846920661272748</v>
      </c>
      <c r="BR20" s="2">
        <v>38569</v>
      </c>
      <c r="BS20">
        <v>99</v>
      </c>
      <c r="BT20" s="22">
        <f>_xll.BDH(BT$3&amp;" Govt",$A$8,BR20,BR20)</f>
        <v>0.99950000000000006</v>
      </c>
      <c r="BU20">
        <f t="shared" si="16"/>
        <v>99.049524762381182</v>
      </c>
      <c r="BV20" s="2">
        <v>38750</v>
      </c>
      <c r="BW20">
        <v>99.32421875</v>
      </c>
      <c r="BX20" s="22">
        <f>_xll.BDH(BX$3&amp;" Govt",$A$8,BV20,BV20)</f>
        <v>0.99543999999999999</v>
      </c>
      <c r="BY20">
        <f t="shared" si="17"/>
        <v>99.779211956521735</v>
      </c>
      <c r="BZ20" s="2">
        <v>38932</v>
      </c>
      <c r="CA20">
        <v>101.6484375</v>
      </c>
      <c r="CB20" s="22">
        <f>_xll.BDH(CB$3&amp;" Govt",$A$8,BZ20,BZ20)</f>
        <v>1.00284</v>
      </c>
      <c r="CC20">
        <f t="shared" si="18"/>
        <v>101.3605734713414</v>
      </c>
      <c r="CD20" s="2">
        <v>39114</v>
      </c>
      <c r="CE20">
        <v>99.60546875</v>
      </c>
      <c r="CF20" s="22">
        <f>_xll.BDH(CF$3&amp;" Govt",$A$8,CD20,CD20)</f>
        <v>0.99917999999999996</v>
      </c>
      <c r="CG20">
        <f t="shared" si="19"/>
        <v>99.687212264056527</v>
      </c>
      <c r="CH20" s="2">
        <v>39296</v>
      </c>
      <c r="CI20">
        <v>101.76953125</v>
      </c>
      <c r="CJ20" s="22">
        <f>_xll.BDH(CJ$3&amp;" Govt",$A$8,CH20,CH20)</f>
        <v>1.0034000000000001</v>
      </c>
      <c r="CK20">
        <f t="shared" si="20"/>
        <v>101.42468731313534</v>
      </c>
      <c r="CL20" s="2">
        <v>39478</v>
      </c>
      <c r="CM20">
        <v>103.66015625</v>
      </c>
      <c r="CN20" s="22">
        <f>_xll.BDH(CN$3&amp;" Govt",$A$8,CL20,CL20)</f>
        <v>1.0030600000000001</v>
      </c>
      <c r="CO20">
        <f t="shared" si="21"/>
        <v>103.34392384304029</v>
      </c>
      <c r="CP20" s="2">
        <v>39661</v>
      </c>
      <c r="CQ20">
        <v>98.40234375</v>
      </c>
      <c r="CR20" s="22">
        <f>_xll.BDH(CR$3&amp;" Govt",$A$8,CP20,CP20)</f>
        <v>1.0045999999999999</v>
      </c>
      <c r="CS20">
        <f t="shared" si="22"/>
        <v>97.951765628110692</v>
      </c>
      <c r="CT20" s="2">
        <v>39840</v>
      </c>
      <c r="CU20">
        <v>102.890625</v>
      </c>
      <c r="CV20" s="22">
        <f>_xll.BDH(CV$3&amp;" Govt",$A$8,CT20,CT20)</f>
        <v>0.99251999999999996</v>
      </c>
      <c r="CW20">
        <f t="shared" si="23"/>
        <v>103.66604703179786</v>
      </c>
      <c r="CX20" s="2">
        <v>40022</v>
      </c>
      <c r="CY20">
        <v>100.53125</v>
      </c>
      <c r="CZ20" s="22">
        <f>_xll.BDH(CZ$3&amp;" Govt",$A$8,CX20,CX20)</f>
        <v>1.0012099999999999</v>
      </c>
      <c r="DA20">
        <f t="shared" si="24"/>
        <v>100.40975419742112</v>
      </c>
      <c r="DB20" s="2">
        <v>38217</v>
      </c>
      <c r="DC20">
        <v>103.0703125</v>
      </c>
      <c r="DD20" s="22">
        <f>_xll.BDH(DD$3&amp;" Govt",$A$8,DB20,DB20)</f>
        <v>1.00495</v>
      </c>
      <c r="DE20">
        <f t="shared" si="25"/>
        <v>102.56262749390517</v>
      </c>
      <c r="DF20" s="2">
        <v>38762</v>
      </c>
      <c r="DG20">
        <v>98.36328125</v>
      </c>
      <c r="DH20" s="22">
        <f>_xll.BDH(DH$3&amp;" Govt",$A$8,DF20,DF20)</f>
        <v>0.99370999999999998</v>
      </c>
      <c r="DI20">
        <f t="shared" si="26"/>
        <v>98.985902577210652</v>
      </c>
      <c r="DJ20" s="2">
        <v>39126</v>
      </c>
      <c r="DK20">
        <v>98.77734375</v>
      </c>
      <c r="DL20" s="22">
        <f>_xll.BDH(DL$3&amp;" Govt",$A$8,DJ20,DJ20)</f>
        <v>0.99982000000000004</v>
      </c>
      <c r="DM20">
        <f t="shared" si="27"/>
        <v>98.795126872837102</v>
      </c>
      <c r="DN20" s="2">
        <v>39861</v>
      </c>
      <c r="DO20">
        <v>103.7890625</v>
      </c>
      <c r="DP20" s="22">
        <f>_xll.BDH(DP$3&amp;" Govt",$A$8,DN20,DN20)</f>
        <v>0.98355999999999999</v>
      </c>
      <c r="DQ20">
        <f t="shared" si="28"/>
        <v>105.52387500508358</v>
      </c>
    </row>
    <row r="21" spans="4:121" x14ac:dyDescent="0.25">
      <c r="D21" s="2"/>
      <c r="F21" s="2">
        <v>38215</v>
      </c>
      <c r="G21">
        <v>128.9140625</v>
      </c>
      <c r="H21" s="22">
        <f>_xll.BDH(H$3&amp;" Govt",$A$8,F21,F21)</f>
        <v>1.1953800000000001</v>
      </c>
      <c r="I21" s="14">
        <f t="shared" si="0"/>
        <v>107.84358321203298</v>
      </c>
      <c r="J21" s="2">
        <v>38215</v>
      </c>
      <c r="K21">
        <v>129.53125</v>
      </c>
      <c r="L21" s="22">
        <f>_xll.BDH(L$3&amp;" Govt",$A$8,J21,J21)</f>
        <v>1.1722999999999999</v>
      </c>
      <c r="M21">
        <f t="shared" si="1"/>
        <v>110.49326111063722</v>
      </c>
      <c r="N21" s="2">
        <v>38215</v>
      </c>
      <c r="O21">
        <v>130.78515625</v>
      </c>
      <c r="P21" s="22">
        <f>_xll.BDH(P$3&amp;" Govt",$A$8,N21,N21)</f>
        <v>1.15482</v>
      </c>
      <c r="Q21">
        <f t="shared" si="2"/>
        <v>113.25155110753191</v>
      </c>
      <c r="R21" s="2">
        <v>38215</v>
      </c>
      <c r="S21">
        <v>131.26953125</v>
      </c>
      <c r="T21" s="22">
        <f>_xll.BDH(T$3&amp;" Govt",$A$8,R21,R21)</f>
        <v>1.12568</v>
      </c>
      <c r="U21">
        <f t="shared" si="3"/>
        <v>116.61354137054936</v>
      </c>
      <c r="V21" s="2">
        <v>38310</v>
      </c>
      <c r="W21">
        <v>99.609375</v>
      </c>
      <c r="X21" s="22">
        <f>_xll.BDH(X$3&amp;" Govt",$A$8,V21,V21)</f>
        <v>1.00156</v>
      </c>
      <c r="Y21">
        <f t="shared" si="4"/>
        <v>99.45422640680539</v>
      </c>
      <c r="Z21" s="2">
        <v>38215</v>
      </c>
      <c r="AA21">
        <v>123.4375</v>
      </c>
      <c r="AB21" s="22">
        <f>_xll.BDH(AB$3&amp;" Govt",$A$8,Z21,Z21)</f>
        <v>1.0881700000000001</v>
      </c>
      <c r="AC21">
        <f t="shared" si="5"/>
        <v>113.43586020566639</v>
      </c>
      <c r="AD21" s="2">
        <v>38854</v>
      </c>
      <c r="AE21">
        <v>100.97265625</v>
      </c>
      <c r="AF21" s="22">
        <f>_xll.BDH(AF$3&amp;" Govt",$A$8,AD21,AD21)</f>
        <v>1.0039400000000001</v>
      </c>
      <c r="AG21">
        <f t="shared" si="6"/>
        <v>100.57638529194972</v>
      </c>
      <c r="AH21" s="2">
        <v>38215</v>
      </c>
      <c r="AI21">
        <v>120.89453125</v>
      </c>
      <c r="AJ21" s="22">
        <f>_xll.BDH(AJ$3&amp;" Govt",$A$8,AH21,AH21)</f>
        <v>1.0666</v>
      </c>
      <c r="AK21">
        <f t="shared" si="7"/>
        <v>113.34570715357209</v>
      </c>
      <c r="AL21" s="2">
        <v>39218</v>
      </c>
      <c r="AM21">
        <v>99.5625</v>
      </c>
      <c r="AN21" s="22">
        <f>_xll.BDH(AN$3&amp;" Govt",$A$8,AL21,AL21)</f>
        <v>1.00726</v>
      </c>
      <c r="AO21">
        <f t="shared" si="8"/>
        <v>98.844886126720013</v>
      </c>
      <c r="AP21" s="2">
        <v>38215</v>
      </c>
      <c r="AQ21">
        <v>116.5234375</v>
      </c>
      <c r="AR21" s="22">
        <f>_xll.BDH(AR$3&amp;" Govt",$A$8,AP21,AP21)</f>
        <v>1.0533399999999999</v>
      </c>
      <c r="AS21">
        <f t="shared" si="9"/>
        <v>110.62281646951602</v>
      </c>
      <c r="AT21" s="2">
        <v>39583</v>
      </c>
      <c r="AU21">
        <v>100.109375</v>
      </c>
      <c r="AV21" s="22">
        <f>_xll.BDH(AV$3&amp;" Govt",$A$8,AT21,AT21)</f>
        <v>1.0054700000000001</v>
      </c>
      <c r="AW21">
        <f t="shared" si="10"/>
        <v>99.564755785851389</v>
      </c>
      <c r="AX21" s="2">
        <v>38215</v>
      </c>
      <c r="AY21">
        <v>104.62109375</v>
      </c>
      <c r="AZ21" s="22">
        <f>_xll.BDH(AZ$3&amp;" Govt",$A$8,AX21,AX21)</f>
        <v>1.03118</v>
      </c>
      <c r="BA21">
        <f t="shared" si="11"/>
        <v>101.45764439768033</v>
      </c>
      <c r="BB21" s="2">
        <v>38215</v>
      </c>
      <c r="BC21">
        <v>104.7578125</v>
      </c>
      <c r="BD21" s="22">
        <f>_xll.BDH(BD$3&amp;" Govt",$A$8,BB21,BB21)</f>
        <v>1.02498</v>
      </c>
      <c r="BE21">
        <f t="shared" si="12"/>
        <v>102.20473814123203</v>
      </c>
      <c r="BF21" s="2">
        <v>39948</v>
      </c>
      <c r="BG21">
        <v>101.734375</v>
      </c>
      <c r="BH21" s="22">
        <f>_xll.BDH(BH$3&amp;" Govt",$A$8,BF21,BF21)</f>
        <v>1.0037499999999999</v>
      </c>
      <c r="BI21">
        <f t="shared" si="13"/>
        <v>101.35429638854298</v>
      </c>
      <c r="BJ21" s="2">
        <v>38215</v>
      </c>
      <c r="BK21">
        <v>102.453125</v>
      </c>
      <c r="BL21" s="22">
        <f>_xll.BDH(BL$3&amp;" Govt",$A$8,BJ21,BJ21)</f>
        <v>1.00474</v>
      </c>
      <c r="BM21">
        <f t="shared" si="14"/>
        <v>101.96978820391345</v>
      </c>
      <c r="BN21" s="2">
        <v>38390</v>
      </c>
      <c r="BO21">
        <v>100.15234375</v>
      </c>
      <c r="BP21" s="22">
        <f>_xll.BDH(BP$3&amp;" Govt",$A$8,BN21,BN21)</f>
        <v>0.99950000000000006</v>
      </c>
      <c r="BQ21">
        <f t="shared" si="15"/>
        <v>100.20244497248623</v>
      </c>
      <c r="BR21" s="2">
        <v>38572</v>
      </c>
      <c r="BS21">
        <v>98.7734375</v>
      </c>
      <c r="BT21" s="22">
        <f>_xll.BDH(BT$3&amp;" Govt",$A$8,BR21,BR21)</f>
        <v>0.99955000000000005</v>
      </c>
      <c r="BU21">
        <f t="shared" si="16"/>
        <v>98.817905557500865</v>
      </c>
      <c r="BV21" s="2">
        <v>38751</v>
      </c>
      <c r="BW21">
        <v>99.69921875</v>
      </c>
      <c r="BX21" s="22">
        <f>_xll.BDH(BX$3&amp;" Govt",$A$8,BV21,BV21)</f>
        <v>0.99529000000000001</v>
      </c>
      <c r="BY21">
        <f t="shared" si="17"/>
        <v>100.1710242743321</v>
      </c>
      <c r="BZ21" s="2">
        <v>38933</v>
      </c>
      <c r="CA21">
        <v>102.34765625</v>
      </c>
      <c r="CB21" s="22">
        <f>_xll.BDH(CB$3&amp;" Govt",$A$8,BZ21,BZ21)</f>
        <v>1.00291</v>
      </c>
      <c r="CC21">
        <f t="shared" si="18"/>
        <v>102.05068874574987</v>
      </c>
      <c r="CD21" s="2">
        <v>39115</v>
      </c>
      <c r="CE21">
        <v>99.703125</v>
      </c>
      <c r="CF21" s="22">
        <f>_xll.BDH(CF$3&amp;" Govt",$A$8,CD21,CD21)</f>
        <v>0.99924000000000002</v>
      </c>
      <c r="CG21">
        <f t="shared" si="19"/>
        <v>99.778957007325559</v>
      </c>
      <c r="CH21" s="2">
        <v>39297</v>
      </c>
      <c r="CI21">
        <v>102.203125</v>
      </c>
      <c r="CJ21" s="22">
        <f>_xll.BDH(CJ$3&amp;" Govt",$A$8,CH21,CH21)</f>
        <v>1.0034700000000001</v>
      </c>
      <c r="CK21">
        <f t="shared" si="20"/>
        <v>101.84970651838121</v>
      </c>
      <c r="CL21" s="2">
        <v>39479</v>
      </c>
      <c r="CM21">
        <v>103.35546875</v>
      </c>
      <c r="CN21" s="22">
        <f>_xll.BDH(CN$3&amp;" Govt",$A$8,CL21,CL21)</f>
        <v>1.00325</v>
      </c>
      <c r="CO21">
        <f t="shared" si="21"/>
        <v>103.02065163219537</v>
      </c>
      <c r="CP21" s="2">
        <v>39664</v>
      </c>
      <c r="CQ21">
        <v>98.265625</v>
      </c>
      <c r="CR21" s="22">
        <f>_xll.BDH(CR$3&amp;" Govt",$A$8,CP21,CP21)</f>
        <v>1.0055799999999999</v>
      </c>
      <c r="CS21">
        <f t="shared" si="22"/>
        <v>97.720345472264768</v>
      </c>
      <c r="CT21" s="2">
        <v>39841</v>
      </c>
      <c r="CU21">
        <v>102.3046875</v>
      </c>
      <c r="CV21" s="22">
        <f>_xll.BDH(CV$3&amp;" Govt",$A$8,CT21,CT21)</f>
        <v>0.9919</v>
      </c>
      <c r="CW21">
        <f t="shared" si="23"/>
        <v>103.14012249218671</v>
      </c>
      <c r="CX21" s="2">
        <v>40023</v>
      </c>
      <c r="CY21">
        <v>100.6875</v>
      </c>
      <c r="CZ21" s="22">
        <f>_xll.BDH(CZ$3&amp;" Govt",$A$8,CX21,CX21)</f>
        <v>1.0013000000000001</v>
      </c>
      <c r="DA21">
        <f t="shared" si="24"/>
        <v>100.55677619095175</v>
      </c>
      <c r="DB21" s="2">
        <v>38218</v>
      </c>
      <c r="DC21">
        <v>104.078125</v>
      </c>
      <c r="DD21" s="22">
        <f>_xll.BDH(DD$3&amp;" Govt",$A$8,DB21,DB21)</f>
        <v>1.00505</v>
      </c>
      <c r="DE21">
        <f t="shared" si="25"/>
        <v>103.55517138450823</v>
      </c>
      <c r="DF21" s="2">
        <v>38763</v>
      </c>
      <c r="DG21">
        <v>98.5703125</v>
      </c>
      <c r="DH21" s="22">
        <f>_xll.BDH(DH$3&amp;" Govt",$A$8,DF21,DF21)</f>
        <v>0.99356</v>
      </c>
      <c r="DI21">
        <f t="shared" si="26"/>
        <v>99.209219876001455</v>
      </c>
      <c r="DJ21" s="2">
        <v>39127</v>
      </c>
      <c r="DK21">
        <v>99.8828125</v>
      </c>
      <c r="DL21" s="22">
        <f>_xll.BDH(DL$3&amp;" Govt",$A$8,DJ21,DJ21)</f>
        <v>0.99987000000000004</v>
      </c>
      <c r="DM21">
        <f t="shared" si="27"/>
        <v>99.895798953864002</v>
      </c>
      <c r="DN21" s="2">
        <v>39862</v>
      </c>
      <c r="DO21">
        <v>102.7421875</v>
      </c>
      <c r="DP21" s="22">
        <f>_xll.BDH(DP$3&amp;" Govt",$A$8,DN21,DN21)</f>
        <v>0.98319000000000001</v>
      </c>
      <c r="DQ21">
        <f t="shared" si="28"/>
        <v>104.49881253877683</v>
      </c>
    </row>
    <row r="22" spans="4:121" x14ac:dyDescent="0.25">
      <c r="D22" s="2"/>
      <c r="F22" s="2">
        <v>38216</v>
      </c>
      <c r="G22">
        <v>128.828125</v>
      </c>
      <c r="H22" s="22">
        <f>_xll.BDH(H$3&amp;" Govt",$A$8,F22,F22)</f>
        <v>1.1955</v>
      </c>
      <c r="I22" s="14">
        <f t="shared" si="0"/>
        <v>107.76087411125052</v>
      </c>
      <c r="J22" s="2">
        <v>38216</v>
      </c>
      <c r="K22">
        <v>129.51953125</v>
      </c>
      <c r="L22" s="22">
        <f>_xll.BDH(L$3&amp;" Govt",$A$8,J22,J22)</f>
        <v>1.17242</v>
      </c>
      <c r="M22">
        <f t="shared" si="1"/>
        <v>110.47195650875966</v>
      </c>
      <c r="N22" s="2">
        <v>38216</v>
      </c>
      <c r="O22">
        <v>130.7890625</v>
      </c>
      <c r="P22" s="22">
        <f>_xll.BDH(P$3&amp;" Govt",$A$8,N22,N22)</f>
        <v>1.1549400000000001</v>
      </c>
      <c r="Q22">
        <f t="shared" si="2"/>
        <v>113.24316631166987</v>
      </c>
      <c r="R22" s="2">
        <v>38216</v>
      </c>
      <c r="S22">
        <v>131.36328125</v>
      </c>
      <c r="T22" s="22">
        <f>_xll.BDH(T$3&amp;" Govt",$A$8,R22,R22)</f>
        <v>1.1257999999999999</v>
      </c>
      <c r="U22">
        <f t="shared" si="3"/>
        <v>116.68438554805472</v>
      </c>
      <c r="V22" s="2">
        <v>38313</v>
      </c>
      <c r="W22">
        <v>99.74609375</v>
      </c>
      <c r="X22" s="22">
        <f>_xll.BDH(X$3&amp;" Govt",$A$8,V22,V22)</f>
        <v>1.00177</v>
      </c>
      <c r="Y22">
        <f t="shared" si="4"/>
        <v>99.56985510646156</v>
      </c>
      <c r="Z22" s="2">
        <v>38216</v>
      </c>
      <c r="AA22">
        <v>123.54296875</v>
      </c>
      <c r="AB22" s="22">
        <f>_xll.BDH(AB$3&amp;" Govt",$A$8,Z22,Z22)</f>
        <v>1.0882799999999999</v>
      </c>
      <c r="AC22">
        <f t="shared" si="5"/>
        <v>113.5213077057375</v>
      </c>
      <c r="AD22" s="2">
        <v>38855</v>
      </c>
      <c r="AE22">
        <v>101.27734375</v>
      </c>
      <c r="AF22" s="22">
        <f>_xll.BDH(AF$3&amp;" Govt",$A$8,AD22,AD22)</f>
        <v>1.0041100000000001</v>
      </c>
      <c r="AG22">
        <f t="shared" si="6"/>
        <v>100.8627976516517</v>
      </c>
      <c r="AH22" s="2">
        <v>38216</v>
      </c>
      <c r="AI22">
        <v>120.96484375</v>
      </c>
      <c r="AJ22" s="22">
        <f>_xll.BDH(AJ$3&amp;" Govt",$A$8,AH22,AH22)</f>
        <v>1.06671</v>
      </c>
      <c r="AK22">
        <f t="shared" si="7"/>
        <v>113.39993414330043</v>
      </c>
      <c r="AL22" s="2">
        <v>39219</v>
      </c>
      <c r="AM22">
        <v>99.47265625</v>
      </c>
      <c r="AN22" s="22">
        <f>_xll.BDH(AN$3&amp;" Govt",$A$8,AL22,AL22)</f>
        <v>1.00756</v>
      </c>
      <c r="AO22">
        <f t="shared" si="8"/>
        <v>98.726285531382743</v>
      </c>
      <c r="AP22" s="2">
        <v>38216</v>
      </c>
      <c r="AQ22">
        <v>116.609375</v>
      </c>
      <c r="AR22" s="22">
        <f>_xll.BDH(AR$3&amp;" Govt",$A$8,AP22,AP22)</f>
        <v>1.05345</v>
      </c>
      <c r="AS22">
        <f t="shared" si="9"/>
        <v>110.69284256490579</v>
      </c>
      <c r="AT22" s="2">
        <v>39584</v>
      </c>
      <c r="AU22">
        <v>100.27734375</v>
      </c>
      <c r="AV22" s="22">
        <f>_xll.BDH(AV$3&amp;" Govt",$A$8,AT22,AT22)</f>
        <v>1.0057499999999999</v>
      </c>
      <c r="AW22">
        <f t="shared" si="10"/>
        <v>99.704045488441466</v>
      </c>
      <c r="AX22" s="2">
        <v>38216</v>
      </c>
      <c r="AY22">
        <v>104.65625</v>
      </c>
      <c r="AZ22" s="22">
        <f>_xll.BDH(AZ$3&amp;" Govt",$A$8,AX22,AX22)</f>
        <v>1.03128</v>
      </c>
      <c r="BA22">
        <f t="shared" si="11"/>
        <v>101.48189628422931</v>
      </c>
      <c r="BB22" s="2">
        <v>38216</v>
      </c>
      <c r="BC22">
        <v>104.85546875</v>
      </c>
      <c r="BD22" s="22">
        <f>_xll.BDH(BD$3&amp;" Govt",$A$8,BB22,BB22)</f>
        <v>1.0250900000000001</v>
      </c>
      <c r="BE22">
        <f t="shared" si="12"/>
        <v>102.28903681627953</v>
      </c>
      <c r="BF22" s="2">
        <v>39951</v>
      </c>
      <c r="BG22">
        <v>101.63671875</v>
      </c>
      <c r="BH22" s="22">
        <f>_xll.BDH(BH$3&amp;" Govt",$A$8,BF22,BF22)</f>
        <v>1.0039800000000001</v>
      </c>
      <c r="BI22">
        <f t="shared" si="13"/>
        <v>101.2338081933903</v>
      </c>
      <c r="BJ22" s="2">
        <v>38216</v>
      </c>
      <c r="BK22">
        <v>102.58203125</v>
      </c>
      <c r="BL22" s="22">
        <f>_xll.BDH(BL$3&amp;" Govt",$A$8,BJ22,BJ22)</f>
        <v>1.00484</v>
      </c>
      <c r="BM22">
        <f t="shared" si="14"/>
        <v>102.08792568966204</v>
      </c>
      <c r="BN22" s="2">
        <v>38391</v>
      </c>
      <c r="BO22">
        <v>100.72265625</v>
      </c>
      <c r="BP22" s="22">
        <f>_xll.BDH(BP$3&amp;" Govt",$A$8,BN22,BN22)</f>
        <v>0.99936999999999998</v>
      </c>
      <c r="BQ22">
        <f t="shared" si="15"/>
        <v>100.78615152546104</v>
      </c>
      <c r="BR22" s="2">
        <v>38573</v>
      </c>
      <c r="BS22">
        <v>98.828125</v>
      </c>
      <c r="BT22" s="22">
        <f>_xll.BDH(BT$3&amp;" Govt",$A$8,BR22,BR22)</f>
        <v>0.99956999999999996</v>
      </c>
      <c r="BU22">
        <f t="shared" si="16"/>
        <v>98.87063937493123</v>
      </c>
      <c r="BV22" s="2">
        <v>38754</v>
      </c>
      <c r="BW22">
        <v>99.58203125</v>
      </c>
      <c r="BX22" s="22">
        <f>_xll.BDH(BX$3&amp;" Govt",$A$8,BV22,BV22)</f>
        <v>0.99485999999999997</v>
      </c>
      <c r="BY22">
        <f t="shared" si="17"/>
        <v>100.09652740084032</v>
      </c>
      <c r="BZ22" s="2">
        <v>38936</v>
      </c>
      <c r="CA22">
        <v>102.28125</v>
      </c>
      <c r="CB22" s="22">
        <f>_xll.BDH(CB$3&amp;" Govt",$A$8,BZ22,BZ22)</f>
        <v>1.0031000000000001</v>
      </c>
      <c r="CC22">
        <f t="shared" si="18"/>
        <v>101.96515801016847</v>
      </c>
      <c r="CD22" s="2">
        <v>39118</v>
      </c>
      <c r="CE22">
        <v>99.82421875</v>
      </c>
      <c r="CF22" s="22">
        <f>_xll.BDH(CF$3&amp;" Govt",$A$8,CD22,CD22)</f>
        <v>0.99939999999999996</v>
      </c>
      <c r="CG22">
        <f t="shared" si="19"/>
        <v>99.884149239543731</v>
      </c>
      <c r="CH22" s="2">
        <v>39300</v>
      </c>
      <c r="CI22">
        <v>101.6015625</v>
      </c>
      <c r="CJ22" s="22">
        <f>_xll.BDH(CJ$3&amp;" Govt",$A$8,CH22,CH22)</f>
        <v>1.00366</v>
      </c>
      <c r="CK22">
        <f t="shared" si="20"/>
        <v>101.23105683199491</v>
      </c>
      <c r="CL22" s="2">
        <v>39482</v>
      </c>
      <c r="CM22">
        <v>102.73046875</v>
      </c>
      <c r="CN22" s="22">
        <f>_xll.BDH(CN$3&amp;" Govt",$A$8,CL22,CL22)</f>
        <v>1.00318</v>
      </c>
      <c r="CO22">
        <f t="shared" si="21"/>
        <v>102.40482141789111</v>
      </c>
      <c r="CP22" s="2">
        <v>39665</v>
      </c>
      <c r="CQ22">
        <v>97.27734375</v>
      </c>
      <c r="CR22" s="22">
        <f>_xll.BDH(CR$3&amp;" Govt",$A$8,CP22,CP22)</f>
        <v>1.0059100000000001</v>
      </c>
      <c r="CS22">
        <f t="shared" si="22"/>
        <v>96.705812398723538</v>
      </c>
      <c r="CT22" s="2">
        <v>39842</v>
      </c>
      <c r="CU22">
        <v>101.90625</v>
      </c>
      <c r="CV22" s="22">
        <f>_xll.BDH(CV$3&amp;" Govt",$A$8,CT22,CT22)</f>
        <v>0.99126999999999998</v>
      </c>
      <c r="CW22">
        <f t="shared" si="23"/>
        <v>102.80372653262987</v>
      </c>
      <c r="CX22" s="2">
        <v>40024</v>
      </c>
      <c r="CY22">
        <v>101.53125</v>
      </c>
      <c r="CZ22" s="22">
        <f>_xll.BDH(CZ$3&amp;" Govt",$A$8,CX22,CX22)</f>
        <v>1.0014000000000001</v>
      </c>
      <c r="DA22">
        <f t="shared" si="24"/>
        <v>101.38930497303774</v>
      </c>
      <c r="DB22" s="2">
        <v>38219</v>
      </c>
      <c r="DC22">
        <v>104.08203125</v>
      </c>
      <c r="DD22" s="22">
        <f>_xll.BDH(DD$3&amp;" Govt",$A$8,DB22,DB22)</f>
        <v>1.00515</v>
      </c>
      <c r="DE22">
        <f t="shared" si="25"/>
        <v>103.54875516092126</v>
      </c>
      <c r="DF22" s="2">
        <v>38764</v>
      </c>
      <c r="DG22">
        <v>99.01171875</v>
      </c>
      <c r="DH22" s="22">
        <f>_xll.BDH(DH$3&amp;" Govt",$A$8,DF22,DF22)</f>
        <v>0.99341999999999997</v>
      </c>
      <c r="DI22">
        <f t="shared" si="26"/>
        <v>99.667531104668726</v>
      </c>
      <c r="DJ22" s="2">
        <v>39128</v>
      </c>
      <c r="DK22">
        <v>99.89453125</v>
      </c>
      <c r="DL22" s="22">
        <f>_xll.BDH(DL$3&amp;" Govt",$A$8,DJ22,DJ22)</f>
        <v>0.99992999999999999</v>
      </c>
      <c r="DM22">
        <f t="shared" si="27"/>
        <v>99.901524356704968</v>
      </c>
      <c r="DN22" s="2">
        <v>39863</v>
      </c>
      <c r="DO22">
        <v>102.21875</v>
      </c>
      <c r="DP22" s="22">
        <f>_xll.BDH(DP$3&amp;" Govt",$A$8,DN22,DN22)</f>
        <v>0.98282999999999998</v>
      </c>
      <c r="DQ22">
        <f t="shared" si="28"/>
        <v>104.00450739191926</v>
      </c>
    </row>
    <row r="23" spans="4:121" x14ac:dyDescent="0.25">
      <c r="D23" s="2"/>
      <c r="F23" s="2">
        <v>38217</v>
      </c>
      <c r="G23">
        <v>128.71875</v>
      </c>
      <c r="H23" s="22">
        <f>_xll.BDH(H$3&amp;" Govt",$A$8,F23,F23)</f>
        <v>1.1956199999999999</v>
      </c>
      <c r="I23" s="14">
        <f t="shared" si="0"/>
        <v>107.65857881266624</v>
      </c>
      <c r="J23" s="2">
        <v>38217</v>
      </c>
      <c r="K23">
        <v>129.32421875</v>
      </c>
      <c r="L23" s="22">
        <f>_xll.BDH(L$3&amp;" Govt",$A$8,J23,J23)</f>
        <v>1.1725399999999999</v>
      </c>
      <c r="M23">
        <f t="shared" si="1"/>
        <v>110.29407845361354</v>
      </c>
      <c r="N23" s="2">
        <v>38217</v>
      </c>
      <c r="O23">
        <v>130.4921875</v>
      </c>
      <c r="P23" s="22">
        <f>_xll.BDH(P$3&amp;" Govt",$A$8,N23,N23)</f>
        <v>1.15506</v>
      </c>
      <c r="Q23">
        <f t="shared" si="2"/>
        <v>112.97438011878171</v>
      </c>
      <c r="R23" s="2">
        <v>38217</v>
      </c>
      <c r="S23">
        <v>131.0390625</v>
      </c>
      <c r="T23" s="22">
        <f>_xll.BDH(T$3&amp;" Govt",$A$8,R23,R23)</f>
        <v>1.12591</v>
      </c>
      <c r="U23">
        <f t="shared" si="3"/>
        <v>116.38502411382792</v>
      </c>
      <c r="V23" s="2">
        <v>38314</v>
      </c>
      <c r="W23">
        <v>99.56640625</v>
      </c>
      <c r="X23" s="22">
        <f>_xll.BDH(X$3&amp;" Govt",$A$8,V23,V23)</f>
        <v>1.0018400000000001</v>
      </c>
      <c r="Y23">
        <f t="shared" si="4"/>
        <v>99.383540535414824</v>
      </c>
      <c r="Z23" s="2">
        <v>38217</v>
      </c>
      <c r="AA23">
        <v>123.2109375</v>
      </c>
      <c r="AB23" s="22">
        <f>_xll.BDH(AB$3&amp;" Govt",$A$8,Z23,Z23)</f>
        <v>1.08839</v>
      </c>
      <c r="AC23">
        <f t="shared" si="5"/>
        <v>113.20476805189317</v>
      </c>
      <c r="AD23" s="2">
        <v>38856</v>
      </c>
      <c r="AE23">
        <v>101.0234375</v>
      </c>
      <c r="AF23" s="22">
        <f>_xll.BDH(AF$3&amp;" Govt",$A$8,AD23,AD23)</f>
        <v>1.0042899999999999</v>
      </c>
      <c r="AG23">
        <f t="shared" si="6"/>
        <v>100.59189825647971</v>
      </c>
      <c r="AH23" s="2">
        <v>38217</v>
      </c>
      <c r="AI23">
        <v>120.62109375</v>
      </c>
      <c r="AJ23" s="22">
        <f>_xll.BDH(AJ$3&amp;" Govt",$A$8,AH23,AH23)</f>
        <v>1.0668200000000001</v>
      </c>
      <c r="AK23">
        <f t="shared" si="7"/>
        <v>113.06602214994093</v>
      </c>
      <c r="AL23" s="2">
        <v>39220</v>
      </c>
      <c r="AM23">
        <v>99.30859375</v>
      </c>
      <c r="AN23" s="22">
        <f>_xll.BDH(AN$3&amp;" Govt",$A$8,AL23,AL23)</f>
        <v>1.0078499999999999</v>
      </c>
      <c r="AO23">
        <f t="shared" si="8"/>
        <v>98.535093267847401</v>
      </c>
      <c r="AP23" s="2">
        <v>38217</v>
      </c>
      <c r="AQ23">
        <v>116.26953125</v>
      </c>
      <c r="AR23" s="22">
        <f>_xll.BDH(AR$3&amp;" Govt",$A$8,AP23,AP23)</f>
        <v>1.05355</v>
      </c>
      <c r="AS23">
        <f t="shared" si="9"/>
        <v>110.35976579184661</v>
      </c>
      <c r="AT23" s="2">
        <v>39587</v>
      </c>
      <c r="AU23">
        <v>100.52734375</v>
      </c>
      <c r="AV23" s="22">
        <f>_xll.BDH(AV$3&amp;" Govt",$A$8,AT23,AT23)</f>
        <v>1.0065900000000001</v>
      </c>
      <c r="AW23">
        <f t="shared" si="10"/>
        <v>99.869205684538883</v>
      </c>
      <c r="AX23" s="2">
        <v>38217</v>
      </c>
      <c r="AY23">
        <v>104.30078125</v>
      </c>
      <c r="AZ23" s="22">
        <f>_xll.BDH(AZ$3&amp;" Govt",$A$8,AX23,AX23)</f>
        <v>1.03139</v>
      </c>
      <c r="BA23">
        <f t="shared" si="11"/>
        <v>101.1264228371421</v>
      </c>
      <c r="BB23" s="2">
        <v>38217</v>
      </c>
      <c r="BC23">
        <v>104.47265625</v>
      </c>
      <c r="BD23" s="22">
        <f>_xll.BDH(BD$3&amp;" Govt",$A$8,BB23,BB23)</f>
        <v>1.02519</v>
      </c>
      <c r="BE23">
        <f t="shared" si="12"/>
        <v>101.9056528545928</v>
      </c>
      <c r="BF23" s="2">
        <v>39952</v>
      </c>
      <c r="BG23">
        <v>101.6796875</v>
      </c>
      <c r="BH23" s="22">
        <f>_xll.BDH(BH$3&amp;" Govt",$A$8,BF23,BF23)</f>
        <v>1.00406</v>
      </c>
      <c r="BI23">
        <f t="shared" si="13"/>
        <v>101.26853723881044</v>
      </c>
      <c r="BJ23" s="2">
        <v>38217</v>
      </c>
      <c r="BK23">
        <v>102.203125</v>
      </c>
      <c r="BL23" s="22">
        <f>_xll.BDH(BL$3&amp;" Govt",$A$8,BJ23,BJ23)</f>
        <v>1.00495</v>
      </c>
      <c r="BM23">
        <f t="shared" si="14"/>
        <v>101.69971142842927</v>
      </c>
      <c r="BN23" s="2">
        <v>38392</v>
      </c>
      <c r="BO23">
        <v>101.37109375</v>
      </c>
      <c r="BP23" s="22">
        <f>_xll.BDH(BP$3&amp;" Govt",$A$8,BN23,BN23)</f>
        <v>0.99924000000000002</v>
      </c>
      <c r="BQ23">
        <f t="shared" si="15"/>
        <v>101.44819437772708</v>
      </c>
      <c r="BR23" s="2">
        <v>38574</v>
      </c>
      <c r="BS23">
        <v>98.78515625</v>
      </c>
      <c r="BT23" s="22">
        <f>_xll.BDH(BT$3&amp;" Govt",$A$8,BR23,BR23)</f>
        <v>0.99958999999999998</v>
      </c>
      <c r="BU23">
        <f t="shared" si="16"/>
        <v>98.825674776658431</v>
      </c>
      <c r="BV23" s="2">
        <v>38755</v>
      </c>
      <c r="BW23">
        <v>99.27734375</v>
      </c>
      <c r="BX23" s="22">
        <f>_xll.BDH(BX$3&amp;" Govt",$A$8,BV23,BV23)</f>
        <v>0.99472000000000005</v>
      </c>
      <c r="BY23">
        <f t="shared" si="17"/>
        <v>99.804310509490108</v>
      </c>
      <c r="BZ23" s="2">
        <v>38937</v>
      </c>
      <c r="CA23">
        <v>102.515625</v>
      </c>
      <c r="CB23" s="22">
        <f>_xll.BDH(CB$3&amp;" Govt",$A$8,BZ23,BZ23)</f>
        <v>1.0031600000000001</v>
      </c>
      <c r="CC23">
        <f t="shared" si="18"/>
        <v>102.19269608038597</v>
      </c>
      <c r="CD23" s="2">
        <v>39119</v>
      </c>
      <c r="CE23">
        <v>99.8984375</v>
      </c>
      <c r="CF23" s="22">
        <f>_xll.BDH(CF$3&amp;" Govt",$A$8,CD23,CD23)</f>
        <v>0.99944999999999995</v>
      </c>
      <c r="CG23">
        <f t="shared" si="19"/>
        <v>99.953411876532101</v>
      </c>
      <c r="CH23" s="2">
        <v>39301</v>
      </c>
      <c r="CI23">
        <v>101.6640625</v>
      </c>
      <c r="CJ23" s="22">
        <f>_xll.BDH(CJ$3&amp;" Govt",$A$8,CH23,CH23)</f>
        <v>1.0037199999999999</v>
      </c>
      <c r="CK23">
        <f t="shared" si="20"/>
        <v>101.28727384131034</v>
      </c>
      <c r="CL23" s="2">
        <v>39483</v>
      </c>
      <c r="CM23">
        <v>103.265625</v>
      </c>
      <c r="CN23" s="22">
        <f>_xll.BDH(CN$3&amp;" Govt",$A$8,CL23,CL23)</f>
        <v>1.0031600000000001</v>
      </c>
      <c r="CO23">
        <f t="shared" si="21"/>
        <v>102.94033354599465</v>
      </c>
      <c r="CP23" s="2">
        <v>39666</v>
      </c>
      <c r="CQ23">
        <v>96.96875</v>
      </c>
      <c r="CR23" s="22">
        <f>_xll.BDH(CR$3&amp;" Govt",$A$8,CP23,CP23)</f>
        <v>1.00623</v>
      </c>
      <c r="CS23">
        <f t="shared" si="22"/>
        <v>96.368375023602951</v>
      </c>
      <c r="CT23" s="2">
        <v>39843</v>
      </c>
      <c r="CU23">
        <v>102.41015625</v>
      </c>
      <c r="CV23" s="22">
        <f>_xll.BDH(CV$3&amp;" Govt",$A$8,CT23,CT23)</f>
        <v>0.99065000000000003</v>
      </c>
      <c r="CW23">
        <f t="shared" si="23"/>
        <v>103.37672866299904</v>
      </c>
      <c r="CX23" s="2">
        <v>40025</v>
      </c>
      <c r="CY23">
        <v>101.828125</v>
      </c>
      <c r="CZ23" s="22">
        <f>_xll.BDH(CZ$3&amp;" Govt",$A$8,CX23,CX23)</f>
        <v>1.00149</v>
      </c>
      <c r="DA23">
        <f t="shared" si="24"/>
        <v>101.67662682602922</v>
      </c>
      <c r="DB23" s="2">
        <v>38222</v>
      </c>
      <c r="DC23">
        <v>103.015625</v>
      </c>
      <c r="DD23" s="22">
        <f>_xll.BDH(DD$3&amp;" Govt",$A$8,DB23,DB23)</f>
        <v>1.00546</v>
      </c>
      <c r="DE23">
        <f t="shared" si="25"/>
        <v>102.4562140711714</v>
      </c>
      <c r="DF23" s="2">
        <v>38765</v>
      </c>
      <c r="DG23">
        <v>99.796875</v>
      </c>
      <c r="DH23" s="22">
        <f>_xll.BDH(DH$3&amp;" Govt",$A$8,DF23,DF23)</f>
        <v>0.99328000000000005</v>
      </c>
      <c r="DI23">
        <f t="shared" si="26"/>
        <v>100.47204715689432</v>
      </c>
      <c r="DJ23" s="2">
        <v>39129</v>
      </c>
      <c r="DK23">
        <v>100.31640625</v>
      </c>
      <c r="DL23" s="22">
        <f>_xll.BDH(DL$3&amp;" Govt",$A$8,DJ23,DJ23)</f>
        <v>0.99997999999999998</v>
      </c>
      <c r="DM23">
        <f t="shared" si="27"/>
        <v>100.31841261825237</v>
      </c>
      <c r="DN23" s="2">
        <v>39864</v>
      </c>
      <c r="DO23">
        <v>103.171875</v>
      </c>
      <c r="DP23" s="22">
        <f>_xll.BDH(DP$3&amp;" Govt",$A$8,DN23,DN23)</f>
        <v>0.98246</v>
      </c>
      <c r="DQ23">
        <f t="shared" si="28"/>
        <v>105.01381735643182</v>
      </c>
    </row>
    <row r="24" spans="4:121" x14ac:dyDescent="0.25">
      <c r="D24" s="2"/>
      <c r="F24" s="2">
        <v>38218</v>
      </c>
      <c r="G24">
        <v>129.04296875</v>
      </c>
      <c r="H24" s="22">
        <f>_xll.BDH(H$3&amp;" Govt",$A$8,F24,F24)</f>
        <v>1.19574</v>
      </c>
      <c r="I24" s="14">
        <f t="shared" si="0"/>
        <v>107.91891945573452</v>
      </c>
      <c r="J24" s="2">
        <v>38218</v>
      </c>
      <c r="K24">
        <v>129.7890625</v>
      </c>
      <c r="L24" s="22">
        <f>_xll.BDH(L$3&amp;" Govt",$A$8,J24,J24)</f>
        <v>1.17266</v>
      </c>
      <c r="M24">
        <f t="shared" si="1"/>
        <v>110.67919303122814</v>
      </c>
      <c r="N24" s="2">
        <v>38218</v>
      </c>
      <c r="O24">
        <v>131.0234375</v>
      </c>
      <c r="P24" s="22">
        <f>_xll.BDH(P$3&amp;" Govt",$A$8,N24,N24)</f>
        <v>1.15517</v>
      </c>
      <c r="Q24">
        <f t="shared" si="2"/>
        <v>113.42351125808322</v>
      </c>
      <c r="R24" s="2">
        <v>38218</v>
      </c>
      <c r="S24">
        <v>131.6796875</v>
      </c>
      <c r="T24" s="22">
        <f>_xll.BDH(T$3&amp;" Govt",$A$8,R24,R24)</f>
        <v>1.1260300000000001</v>
      </c>
      <c r="U24">
        <f t="shared" si="3"/>
        <v>116.94154463024962</v>
      </c>
      <c r="V24" s="2">
        <v>38315</v>
      </c>
      <c r="W24">
        <v>99.5546875</v>
      </c>
      <c r="X24" s="22">
        <f>_xll.BDH(X$3&amp;" Govt",$A$8,V24,V24)</f>
        <v>1.0019100000000001</v>
      </c>
      <c r="Y24">
        <f t="shared" si="4"/>
        <v>99.364900539968659</v>
      </c>
      <c r="Z24" s="2">
        <v>38218</v>
      </c>
      <c r="AA24">
        <v>123.828125</v>
      </c>
      <c r="AB24" s="22">
        <f>_xll.BDH(AB$3&amp;" Govt",$A$8,Z24,Z24)</f>
        <v>1.0885</v>
      </c>
      <c r="AC24">
        <f t="shared" si="5"/>
        <v>113.76033532384014</v>
      </c>
      <c r="AD24" s="2">
        <v>38859</v>
      </c>
      <c r="AE24">
        <v>101.203125</v>
      </c>
      <c r="AF24" s="22">
        <f>_xll.BDH(AF$3&amp;" Govt",$A$8,AD24,AD24)</f>
        <v>1.0048299999999999</v>
      </c>
      <c r="AG24">
        <f t="shared" si="6"/>
        <v>100.7166635152215</v>
      </c>
      <c r="AH24" s="2">
        <v>38218</v>
      </c>
      <c r="AI24">
        <v>121.26171875</v>
      </c>
      <c r="AJ24" s="22">
        <f>_xll.BDH(AJ$3&amp;" Govt",$A$8,AH24,AH24)</f>
        <v>1.0669299999999999</v>
      </c>
      <c r="AK24">
        <f t="shared" si="7"/>
        <v>113.65480279868409</v>
      </c>
      <c r="AL24" s="2">
        <v>39223</v>
      </c>
      <c r="AM24">
        <v>99.40234375</v>
      </c>
      <c r="AN24" s="22">
        <f>_xll.BDH(AN$3&amp;" Govt",$A$8,AL24,AL24)</f>
        <v>1.00874</v>
      </c>
      <c r="AO24">
        <f t="shared" si="8"/>
        <v>98.541094583341604</v>
      </c>
      <c r="AP24" s="2">
        <v>38218</v>
      </c>
      <c r="AQ24">
        <v>116.93359375</v>
      </c>
      <c r="AR24" s="22">
        <f>_xll.BDH(AR$3&amp;" Govt",$A$8,AP24,AP24)</f>
        <v>1.05366</v>
      </c>
      <c r="AS24">
        <f t="shared" si="9"/>
        <v>110.97848807964618</v>
      </c>
      <c r="AT24" s="2">
        <v>39588</v>
      </c>
      <c r="AU24">
        <v>100.96484375</v>
      </c>
      <c r="AV24" s="22">
        <f>_xll.BDH(AV$3&amp;" Govt",$A$8,AT24,AT24)</f>
        <v>1.0068699999999999</v>
      </c>
      <c r="AW24">
        <f t="shared" si="10"/>
        <v>100.27594798732707</v>
      </c>
      <c r="AX24" s="2">
        <v>38218</v>
      </c>
      <c r="AY24">
        <v>104.9921875</v>
      </c>
      <c r="AZ24" s="22">
        <f>_xll.BDH(AZ$3&amp;" Govt",$A$8,AX24,AX24)</f>
        <v>1.03149</v>
      </c>
      <c r="BA24">
        <f t="shared" si="11"/>
        <v>101.78691746890421</v>
      </c>
      <c r="BB24" s="2">
        <v>38218</v>
      </c>
      <c r="BC24">
        <v>105.19140625</v>
      </c>
      <c r="BD24" s="22">
        <f>_xll.BDH(BD$3&amp;" Govt",$A$8,BB24,BB24)</f>
        <v>1.0253000000000001</v>
      </c>
      <c r="BE24">
        <f t="shared" si="12"/>
        <v>102.5957341753633</v>
      </c>
      <c r="BF24" s="2">
        <v>39953</v>
      </c>
      <c r="BG24">
        <v>102.19140625</v>
      </c>
      <c r="BH24" s="22">
        <f>_xll.BDH(BH$3&amp;" Govt",$A$8,BF24,BF24)</f>
        <v>1.00414</v>
      </c>
      <c r="BI24">
        <f t="shared" si="13"/>
        <v>101.77007812655606</v>
      </c>
      <c r="BJ24" s="2">
        <v>38218</v>
      </c>
      <c r="BK24">
        <v>102.95703125</v>
      </c>
      <c r="BL24" s="22">
        <f>_xll.BDH(BL$3&amp;" Govt",$A$8,BJ24,BJ24)</f>
        <v>1.00505</v>
      </c>
      <c r="BM24">
        <f t="shared" si="14"/>
        <v>102.43971071090991</v>
      </c>
      <c r="BN24" s="2">
        <v>38393</v>
      </c>
      <c r="BO24">
        <v>100.59765625</v>
      </c>
      <c r="BP24" s="22">
        <f>_xll.BDH(BP$3&amp;" Govt",$A$8,BN24,BN24)</f>
        <v>0.99911000000000005</v>
      </c>
      <c r="BQ24">
        <f t="shared" si="15"/>
        <v>100.68726791844742</v>
      </c>
      <c r="BR24" s="2">
        <v>38575</v>
      </c>
      <c r="BS24">
        <v>99.46484375</v>
      </c>
      <c r="BT24" s="22">
        <f>_xll.BDH(BT$3&amp;" Govt",$A$8,BR24,BR24)</f>
        <v>0.99960000000000004</v>
      </c>
      <c r="BU24">
        <f t="shared" si="16"/>
        <v>99.504645608243294</v>
      </c>
      <c r="BV24" s="2">
        <v>38756</v>
      </c>
      <c r="BW24">
        <v>99.00390625</v>
      </c>
      <c r="BX24" s="22">
        <f>_xll.BDH(BX$3&amp;" Govt",$A$8,BV24,BV24)</f>
        <v>0.99456999999999995</v>
      </c>
      <c r="BY24">
        <f t="shared" si="17"/>
        <v>99.544432518575874</v>
      </c>
      <c r="BZ24" s="2">
        <v>38938</v>
      </c>
      <c r="CA24">
        <v>102.49609375</v>
      </c>
      <c r="CB24" s="22">
        <f>_xll.BDH(CB$3&amp;" Govt",$A$8,BZ24,BZ24)</f>
        <v>1.0032300000000001</v>
      </c>
      <c r="CC24">
        <f t="shared" si="18"/>
        <v>102.16609725586355</v>
      </c>
      <c r="CD24" s="2">
        <v>39120</v>
      </c>
      <c r="CE24">
        <v>100.01953125</v>
      </c>
      <c r="CF24" s="22">
        <f>_xll.BDH(CF$3&amp;" Govt",$A$8,CD24,CD24)</f>
        <v>0.99950000000000006</v>
      </c>
      <c r="CG24">
        <f t="shared" si="19"/>
        <v>100.0695660330165</v>
      </c>
      <c r="CH24" s="2">
        <v>39302</v>
      </c>
      <c r="CI24">
        <v>100.78125</v>
      </c>
      <c r="CJ24" s="22">
        <f>_xll.BDH(CJ$3&amp;" Govt",$A$8,CH24,CH24)</f>
        <v>1.0037799999999999</v>
      </c>
      <c r="CK24">
        <f t="shared" si="20"/>
        <v>100.40173145509974</v>
      </c>
      <c r="CL24" s="2">
        <v>39484</v>
      </c>
      <c r="CM24">
        <v>103.078125</v>
      </c>
      <c r="CN24" s="22">
        <f>_xll.BDH(CN$3&amp;" Govt",$A$8,CL24,CL24)</f>
        <v>1.0031300000000001</v>
      </c>
      <c r="CO24">
        <f t="shared" si="21"/>
        <v>102.75649716387706</v>
      </c>
      <c r="CP24" s="2">
        <v>39667</v>
      </c>
      <c r="CQ24">
        <v>98.10546875</v>
      </c>
      <c r="CR24" s="22">
        <f>_xll.BDH(CR$3&amp;" Govt",$A$8,CP24,CP24)</f>
        <v>1.0065599999999999</v>
      </c>
      <c r="CS24">
        <f t="shared" si="22"/>
        <v>97.466091191781913</v>
      </c>
      <c r="CT24" s="2">
        <v>39846</v>
      </c>
      <c r="CU24">
        <v>103.1328125</v>
      </c>
      <c r="CV24" s="22">
        <f>_xll.BDH(CV$3&amp;" Govt",$A$8,CT24,CT24)</f>
        <v>0.98904000000000003</v>
      </c>
      <c r="CW24">
        <f t="shared" si="23"/>
        <v>104.27567388578824</v>
      </c>
      <c r="CX24" s="2">
        <v>40028</v>
      </c>
      <c r="CY24">
        <v>101.359375</v>
      </c>
      <c r="CZ24" s="22">
        <f>_xll.BDH(CZ$3&amp;" Govt",$A$8,CX24,CX24)</f>
        <v>1.00214</v>
      </c>
      <c r="DA24">
        <f t="shared" si="24"/>
        <v>101.14292913165825</v>
      </c>
      <c r="DB24" s="2">
        <v>38223</v>
      </c>
      <c r="DC24">
        <v>102.96875</v>
      </c>
      <c r="DD24" s="22">
        <f>_xll.BDH(DD$3&amp;" Govt",$A$8,DB24,DB24)</f>
        <v>1.00556</v>
      </c>
      <c r="DE24">
        <f t="shared" si="25"/>
        <v>102.39940928437885</v>
      </c>
      <c r="DF24" s="2">
        <v>38768</v>
      </c>
      <c r="DG24">
        <v>99.796875</v>
      </c>
      <c r="DH24" s="22">
        <f>_xll.BDH(DH$3&amp;" Govt",$A$8,DF24,DF24)</f>
        <v>0.99283999999999994</v>
      </c>
      <c r="DI24">
        <f t="shared" si="26"/>
        <v>100.51657366745901</v>
      </c>
      <c r="DJ24" s="2">
        <v>39132</v>
      </c>
      <c r="DK24">
        <v>100.31640625</v>
      </c>
      <c r="DL24" s="22">
        <f>_xll.BDH(DL$3&amp;" Govt",$A$8,DJ24,DJ24)</f>
        <v>1.00014</v>
      </c>
      <c r="DM24">
        <f t="shared" si="27"/>
        <v>100.30236391905133</v>
      </c>
      <c r="DN24" s="2">
        <v>39867</v>
      </c>
      <c r="DO24">
        <v>103.3671875</v>
      </c>
      <c r="DP24" s="22">
        <f>_xll.BDH(DP$3&amp;" Govt",$A$8,DN24,DN24)</f>
        <v>0.98136999999999996</v>
      </c>
      <c r="DQ24">
        <f t="shared" si="28"/>
        <v>105.32947563100564</v>
      </c>
    </row>
    <row r="25" spans="4:121" x14ac:dyDescent="0.25">
      <c r="D25" s="2"/>
      <c r="F25" s="2">
        <v>38219</v>
      </c>
      <c r="G25">
        <v>128.91015625</v>
      </c>
      <c r="H25" s="22">
        <f>_xll.BDH(H$3&amp;" Govt",$A$8,F25,F25)</f>
        <v>1.19587</v>
      </c>
      <c r="I25" s="14">
        <f t="shared" si="0"/>
        <v>107.79612855076221</v>
      </c>
      <c r="J25" s="2">
        <v>38219</v>
      </c>
      <c r="K25">
        <v>129.5859375</v>
      </c>
      <c r="L25" s="22">
        <f>_xll.BDH(L$3&amp;" Govt",$A$8,J25,J25)</f>
        <v>1.1727799999999999</v>
      </c>
      <c r="M25">
        <f t="shared" si="1"/>
        <v>110.4946686505568</v>
      </c>
      <c r="N25" s="2">
        <v>38219</v>
      </c>
      <c r="O25">
        <v>130.1796875</v>
      </c>
      <c r="P25" s="22">
        <f>_xll.BDH(P$3&amp;" Govt",$A$8,N25,N25)</f>
        <v>1.1552899999999999</v>
      </c>
      <c r="Q25">
        <f t="shared" si="2"/>
        <v>112.68139384916343</v>
      </c>
      <c r="R25" s="2">
        <v>38219</v>
      </c>
      <c r="S25">
        <v>131.41015625</v>
      </c>
      <c r="T25" s="22">
        <f>_xll.BDH(T$3&amp;" Govt",$A$8,R25,R25)</f>
        <v>1.1261399999999999</v>
      </c>
      <c r="U25">
        <f t="shared" si="3"/>
        <v>116.69078111957661</v>
      </c>
      <c r="V25" s="2">
        <v>38316</v>
      </c>
      <c r="W25">
        <v>99.5546875</v>
      </c>
      <c r="X25" s="22">
        <f>_xll.BDH(X$3&amp;" Govt",$A$8,V25,V25)</f>
        <v>1.0019800000000001</v>
      </c>
      <c r="Y25">
        <f t="shared" si="4"/>
        <v>99.357958741691448</v>
      </c>
      <c r="Z25" s="2">
        <v>38219</v>
      </c>
      <c r="AA25">
        <v>123.66015625</v>
      </c>
      <c r="AB25" s="22">
        <f>_xll.BDH(AB$3&amp;" Govt",$A$8,Z25,Z25)</f>
        <v>1.0886100000000001</v>
      </c>
      <c r="AC25">
        <f t="shared" si="5"/>
        <v>113.5945437300778</v>
      </c>
      <c r="AD25" s="2">
        <v>38860</v>
      </c>
      <c r="AE25">
        <v>101.24609375</v>
      </c>
      <c r="AF25" s="22">
        <f>_xll.BDH(AF$3&amp;" Govt",$A$8,AD25,AD25)</f>
        <v>1.00501</v>
      </c>
      <c r="AG25">
        <f t="shared" si="6"/>
        <v>100.74137943901056</v>
      </c>
      <c r="AH25" s="2">
        <v>38219</v>
      </c>
      <c r="AI25">
        <v>121.01171875</v>
      </c>
      <c r="AJ25" s="22">
        <f>_xll.BDH(AJ$3&amp;" Govt",$A$8,AH25,AH25)</f>
        <v>1.06704</v>
      </c>
      <c r="AK25">
        <f t="shared" si="7"/>
        <v>113.40879325048734</v>
      </c>
      <c r="AL25" s="2">
        <v>39224</v>
      </c>
      <c r="AM25">
        <v>99.140625</v>
      </c>
      <c r="AN25" s="22">
        <f>_xll.BDH(AN$3&amp;" Govt",$A$8,AL25,AL25)</f>
        <v>1.0090300000000001</v>
      </c>
      <c r="AO25">
        <f t="shared" si="8"/>
        <v>98.25339682665529</v>
      </c>
      <c r="AP25" s="2">
        <v>38219</v>
      </c>
      <c r="AQ25">
        <v>116.6796875</v>
      </c>
      <c r="AR25" s="22">
        <f>_xll.BDH(AR$3&amp;" Govt",$A$8,AP25,AP25)</f>
        <v>1.0537700000000001</v>
      </c>
      <c r="AS25">
        <f t="shared" si="9"/>
        <v>110.7259530068231</v>
      </c>
      <c r="AT25" s="2">
        <v>39589</v>
      </c>
      <c r="AU25">
        <v>100.99609375</v>
      </c>
      <c r="AV25" s="22">
        <f>_xll.BDH(AV$3&amp;" Govt",$A$8,AT25,AT25)</f>
        <v>1.00715</v>
      </c>
      <c r="AW25">
        <f t="shared" si="10"/>
        <v>100.27909819788512</v>
      </c>
      <c r="AX25" s="2">
        <v>38219</v>
      </c>
      <c r="AY25">
        <v>104.71875</v>
      </c>
      <c r="AZ25" s="22">
        <f>_xll.BDH(AZ$3&amp;" Govt",$A$8,AX25,AX25)</f>
        <v>1.0316000000000001</v>
      </c>
      <c r="BA25">
        <f t="shared" si="11"/>
        <v>101.51100232648312</v>
      </c>
      <c r="BB25" s="2">
        <v>38219</v>
      </c>
      <c r="BC25">
        <v>104.90625</v>
      </c>
      <c r="BD25" s="22">
        <f>_xll.BDH(BD$3&amp;" Govt",$A$8,BB25,BB25)</f>
        <v>1.0254000000000001</v>
      </c>
      <c r="BE25">
        <f t="shared" si="12"/>
        <v>102.30763604447044</v>
      </c>
      <c r="BF25" s="2">
        <v>39954</v>
      </c>
      <c r="BG25">
        <v>101.796875</v>
      </c>
      <c r="BH25" s="22">
        <f>_xll.BDH(BH$3&amp;" Govt",$A$8,BF25,BF25)</f>
        <v>1.0042199999999999</v>
      </c>
      <c r="BI25">
        <f t="shared" si="13"/>
        <v>101.36909740893431</v>
      </c>
      <c r="BJ25" s="2">
        <v>38219</v>
      </c>
      <c r="BK25">
        <v>102.67578125</v>
      </c>
      <c r="BL25" s="22">
        <f>_xll.BDH(BL$3&amp;" Govt",$A$8,BJ25,BJ25)</f>
        <v>1.00515</v>
      </c>
      <c r="BM25">
        <f t="shared" si="14"/>
        <v>102.1497102422524</v>
      </c>
      <c r="BN25" s="2">
        <v>38394</v>
      </c>
      <c r="BO25">
        <v>100.5546875</v>
      </c>
      <c r="BP25" s="22">
        <f>_xll.BDH(BP$3&amp;" Govt",$A$8,BN25,BN25)</f>
        <v>0.99897999999999998</v>
      </c>
      <c r="BQ25">
        <f t="shared" si="15"/>
        <v>100.65735800516526</v>
      </c>
      <c r="BR25" s="2">
        <v>38576</v>
      </c>
      <c r="BS25">
        <v>99.765625</v>
      </c>
      <c r="BT25" s="22">
        <f>_xll.BDH(BT$3&amp;" Govt",$A$8,BR25,BR25)</f>
        <v>0.99961999999999995</v>
      </c>
      <c r="BU25">
        <f t="shared" si="16"/>
        <v>99.803550349132678</v>
      </c>
      <c r="BV25" s="2">
        <v>38757</v>
      </c>
      <c r="BW25">
        <v>99.13671875</v>
      </c>
      <c r="BX25" s="22">
        <f>_xll.BDH(BX$3&amp;" Govt",$A$8,BV25,BV25)</f>
        <v>0.99443000000000004</v>
      </c>
      <c r="BY25">
        <f t="shared" si="17"/>
        <v>99.692003207867813</v>
      </c>
      <c r="BZ25" s="2">
        <v>38939</v>
      </c>
      <c r="CA25">
        <v>102.2109375</v>
      </c>
      <c r="CB25" s="22">
        <f>_xll.BDH(CB$3&amp;" Govt",$A$8,BZ25,BZ25)</f>
        <v>1.00329</v>
      </c>
      <c r="CC25">
        <f t="shared" si="18"/>
        <v>101.87576622910623</v>
      </c>
      <c r="CD25" s="2">
        <v>39121</v>
      </c>
      <c r="CE25">
        <v>100.015625</v>
      </c>
      <c r="CF25" s="22">
        <f>_xll.BDH(CF$3&amp;" Govt",$A$8,CD25,CD25)</f>
        <v>0.99956</v>
      </c>
      <c r="CG25">
        <f t="shared" si="19"/>
        <v>100.05965124654848</v>
      </c>
      <c r="CH25" s="2">
        <v>39303</v>
      </c>
      <c r="CI25">
        <v>101.44140625</v>
      </c>
      <c r="CJ25" s="22">
        <f>_xll.BDH(CJ$3&amp;" Govt",$A$8,CH25,CH25)</f>
        <v>1.0038400000000001</v>
      </c>
      <c r="CK25">
        <f t="shared" si="20"/>
        <v>101.053361342445</v>
      </c>
      <c r="CL25" s="2">
        <v>39485</v>
      </c>
      <c r="CM25">
        <v>101.796875</v>
      </c>
      <c r="CN25" s="22">
        <f>_xll.BDH(CN$3&amp;" Govt",$A$8,CL25,CL25)</f>
        <v>1.0031099999999999</v>
      </c>
      <c r="CO25">
        <f t="shared" si="21"/>
        <v>101.4812682557247</v>
      </c>
      <c r="CP25" s="2">
        <v>39668</v>
      </c>
      <c r="CQ25">
        <v>97.8984375</v>
      </c>
      <c r="CR25" s="22">
        <f>_xll.BDH(CR$3&amp;" Govt",$A$8,CP25,CP25)</f>
        <v>1.0068900000000001</v>
      </c>
      <c r="CS25">
        <f t="shared" si="22"/>
        <v>97.228532908262068</v>
      </c>
      <c r="CT25" s="2">
        <v>39847</v>
      </c>
      <c r="CU25">
        <v>102.359375</v>
      </c>
      <c r="CV25" s="22">
        <f>_xll.BDH(CV$3&amp;" Govt",$A$8,CT25,CT25)</f>
        <v>0.98867000000000005</v>
      </c>
      <c r="CW25">
        <f t="shared" si="23"/>
        <v>103.53239705867477</v>
      </c>
      <c r="CX25" s="2">
        <v>40029</v>
      </c>
      <c r="CY25">
        <v>100.95703125</v>
      </c>
      <c r="CZ25" s="22">
        <f>_xll.BDH(CZ$3&amp;" Govt",$A$8,CX25,CX25)</f>
        <v>1.00241</v>
      </c>
      <c r="DA25">
        <f t="shared" si="24"/>
        <v>100.71430976347004</v>
      </c>
      <c r="DB25" s="2">
        <v>38224</v>
      </c>
      <c r="DC25">
        <v>102.91015625</v>
      </c>
      <c r="DD25" s="22">
        <f>_xll.BDH(DD$3&amp;" Govt",$A$8,DB25,DB25)</f>
        <v>1.00566</v>
      </c>
      <c r="DE25">
        <f t="shared" si="25"/>
        <v>102.33096299942326</v>
      </c>
      <c r="DF25" s="2">
        <v>38769</v>
      </c>
      <c r="DG25">
        <v>99.37109375</v>
      </c>
      <c r="DH25" s="22">
        <f>_xll.BDH(DH$3&amp;" Govt",$A$8,DF25,DF25)</f>
        <v>0.99270000000000003</v>
      </c>
      <c r="DI25">
        <f t="shared" si="26"/>
        <v>100.10183716127732</v>
      </c>
      <c r="DJ25" s="2">
        <v>39133</v>
      </c>
      <c r="DK25">
        <v>100.36328125</v>
      </c>
      <c r="DL25" s="22">
        <f>_xll.BDH(DL$3&amp;" Govt",$A$8,DJ25,DJ25)</f>
        <v>1.0001899999999999</v>
      </c>
      <c r="DM25">
        <f t="shared" si="27"/>
        <v>100.3442158489887</v>
      </c>
      <c r="DN25" s="2">
        <v>39868</v>
      </c>
      <c r="DO25">
        <v>103.3828125</v>
      </c>
      <c r="DP25" s="22">
        <f>_xll.BDH(DP$3&amp;" Govt",$A$8,DN25,DN25)</f>
        <v>0.98099999999999998</v>
      </c>
      <c r="DQ25">
        <f t="shared" si="28"/>
        <v>105.38512996941897</v>
      </c>
    </row>
    <row r="26" spans="4:121" x14ac:dyDescent="0.25">
      <c r="D26" s="2"/>
      <c r="F26" s="2">
        <v>38222</v>
      </c>
      <c r="G26">
        <v>128.69140625</v>
      </c>
      <c r="H26" s="22">
        <f>_xll.BDH(H$3&amp;" Govt",$A$8,F26,F26)</f>
        <v>1.1962299999999999</v>
      </c>
      <c r="I26" s="14">
        <f t="shared" si="0"/>
        <v>107.58082162293205</v>
      </c>
      <c r="J26" s="2">
        <v>38222</v>
      </c>
      <c r="K26">
        <v>129.3203125</v>
      </c>
      <c r="L26" s="22">
        <f>_xll.BDH(L$3&amp;" Govt",$A$8,J26,J26)</f>
        <v>1.1731400000000001</v>
      </c>
      <c r="M26">
        <f t="shared" si="1"/>
        <v>110.23433903881889</v>
      </c>
      <c r="N26" s="2">
        <v>38222</v>
      </c>
      <c r="O26">
        <v>130.40234375</v>
      </c>
      <c r="P26" s="22">
        <f>_xll.BDH(P$3&amp;" Govt",$A$8,N26,N26)</f>
        <v>1.1556500000000001</v>
      </c>
      <c r="Q26">
        <f t="shared" si="2"/>
        <v>112.8389596763726</v>
      </c>
      <c r="R26" s="2">
        <v>38222</v>
      </c>
      <c r="S26">
        <v>130.9609375</v>
      </c>
      <c r="T26" s="22">
        <f>_xll.BDH(T$3&amp;" Govt",$A$8,R26,R26)</f>
        <v>1.12649</v>
      </c>
      <c r="U26">
        <f t="shared" si="3"/>
        <v>116.25574794272475</v>
      </c>
      <c r="V26" s="2">
        <v>38317</v>
      </c>
      <c r="W26">
        <v>99.50390625</v>
      </c>
      <c r="X26" s="22">
        <f>_xll.BDH(X$3&amp;" Govt",$A$8,V26,V26)</f>
        <v>1.0020500000000001</v>
      </c>
      <c r="Y26">
        <f t="shared" si="4"/>
        <v>99.300340551868658</v>
      </c>
      <c r="Z26" s="2">
        <v>38222</v>
      </c>
      <c r="AA26">
        <v>123.171875</v>
      </c>
      <c r="AB26" s="22">
        <f>_xll.BDH(AB$3&amp;" Govt",$A$8,Z26,Z26)</f>
        <v>1.0889500000000001</v>
      </c>
      <c r="AC26">
        <f t="shared" si="5"/>
        <v>113.11068001285641</v>
      </c>
      <c r="AD26" s="2">
        <v>38861</v>
      </c>
      <c r="AE26">
        <v>101.16015625</v>
      </c>
      <c r="AF26" s="22">
        <f>_xll.BDH(AF$3&amp;" Govt",$A$8,AD26,AD26)</f>
        <v>1.00519</v>
      </c>
      <c r="AG26">
        <f t="shared" si="6"/>
        <v>100.63784583014156</v>
      </c>
      <c r="AH26" s="2">
        <v>38222</v>
      </c>
      <c r="AI26">
        <v>120.546875</v>
      </c>
      <c r="AJ26" s="22">
        <f>_xll.BDH(AJ$3&amp;" Govt",$A$8,AH26,AH26)</f>
        <v>1.0673600000000001</v>
      </c>
      <c r="AK26">
        <f t="shared" si="7"/>
        <v>112.93928477739469</v>
      </c>
      <c r="AL26" s="2">
        <v>39225</v>
      </c>
      <c r="AM26">
        <v>99.078125</v>
      </c>
      <c r="AN26" s="22">
        <f>_xll.BDH(AN$3&amp;" Govt",$A$8,AL26,AL26)</f>
        <v>1.0093300000000001</v>
      </c>
      <c r="AO26">
        <f t="shared" si="8"/>
        <v>98.162271011463048</v>
      </c>
      <c r="AP26" s="2">
        <v>38222</v>
      </c>
      <c r="AQ26">
        <v>116.20703125</v>
      </c>
      <c r="AR26" s="22">
        <f>_xll.BDH(AR$3&amp;" Govt",$A$8,AP26,AP26)</f>
        <v>1.05409</v>
      </c>
      <c r="AS26">
        <f t="shared" si="9"/>
        <v>110.24393671318388</v>
      </c>
      <c r="AT26" s="2">
        <v>39590</v>
      </c>
      <c r="AU26">
        <v>100.19140625</v>
      </c>
      <c r="AV26" s="22">
        <f>_xll.BDH(AV$3&amp;" Govt",$A$8,AT26,AT26)</f>
        <v>1.00743</v>
      </c>
      <c r="AW26">
        <f t="shared" si="10"/>
        <v>99.452474365464596</v>
      </c>
      <c r="AX26" s="2">
        <v>38222</v>
      </c>
      <c r="AY26">
        <v>104.21875</v>
      </c>
      <c r="AZ26" s="22">
        <f>_xll.BDH(AZ$3&amp;" Govt",$A$8,AX26,AX26)</f>
        <v>1.0319100000000001</v>
      </c>
      <c r="BA26">
        <f t="shared" si="11"/>
        <v>100.99596864067601</v>
      </c>
      <c r="BB26" s="2">
        <v>38222</v>
      </c>
      <c r="BC26">
        <v>104.40625</v>
      </c>
      <c r="BD26" s="22">
        <f>_xll.BDH(BD$3&amp;" Govt",$A$8,BB26,BB26)</f>
        <v>1.02572</v>
      </c>
      <c r="BE26">
        <f t="shared" si="12"/>
        <v>101.78825605428382</v>
      </c>
      <c r="BF26" s="2">
        <v>39955</v>
      </c>
      <c r="BG26">
        <v>101.79296875</v>
      </c>
      <c r="BH26" s="22">
        <f>_xll.BDH(BH$3&amp;" Govt",$A$8,BF26,BF26)</f>
        <v>1.0043</v>
      </c>
      <c r="BI26">
        <f t="shared" si="13"/>
        <v>101.35713307776561</v>
      </c>
      <c r="BJ26" s="2">
        <v>38222</v>
      </c>
      <c r="BK26">
        <v>102.125</v>
      </c>
      <c r="BL26" s="22">
        <f>_xll.BDH(BL$3&amp;" Govt",$A$8,BJ26,BJ26)</f>
        <v>1.00546</v>
      </c>
      <c r="BM26">
        <f t="shared" si="14"/>
        <v>101.57042547689615</v>
      </c>
      <c r="BN26" s="2">
        <v>38397</v>
      </c>
      <c r="BO26">
        <v>100.828125</v>
      </c>
      <c r="BP26" s="22">
        <f>_xll.BDH(BP$3&amp;" Govt",$A$8,BN26,BN26)</f>
        <v>0.99858999999999998</v>
      </c>
      <c r="BQ26">
        <f t="shared" si="15"/>
        <v>100.97049339568792</v>
      </c>
      <c r="BR26" s="2">
        <v>38579</v>
      </c>
      <c r="BS26">
        <v>99.7578125</v>
      </c>
      <c r="BT26" s="22">
        <f>_xll.BDH(BT$3&amp;" Govt",$A$8,BR26,BR26)</f>
        <v>0.99966999999999995</v>
      </c>
      <c r="BU26">
        <f t="shared" si="16"/>
        <v>99.790743445336972</v>
      </c>
      <c r="BV26" s="2">
        <v>38758</v>
      </c>
      <c r="BW26">
        <v>98.80078125</v>
      </c>
      <c r="BX26" s="22">
        <f>_xll.BDH(BX$3&amp;" Govt",$A$8,BV26,BV26)</f>
        <v>0.99428000000000005</v>
      </c>
      <c r="BY26">
        <f t="shared" si="17"/>
        <v>99.369172919097224</v>
      </c>
      <c r="BZ26" s="2">
        <v>38940</v>
      </c>
      <c r="CA26">
        <v>102.06640625</v>
      </c>
      <c r="CB26" s="22">
        <f>_xll.BDH(CB$3&amp;" Govt",$A$8,BZ26,BZ26)</f>
        <v>1.00335</v>
      </c>
      <c r="CC26">
        <f t="shared" si="18"/>
        <v>101.72562540489361</v>
      </c>
      <c r="CD26" s="2">
        <v>39122</v>
      </c>
      <c r="CE26">
        <v>99.76953125</v>
      </c>
      <c r="CF26" s="22">
        <f>_xll.BDH(CF$3&amp;" Govt",$A$8,CD26,CD26)</f>
        <v>0.99961</v>
      </c>
      <c r="CG26">
        <f t="shared" si="19"/>
        <v>99.808456548053741</v>
      </c>
      <c r="CH26" s="2">
        <v>39304</v>
      </c>
      <c r="CI26">
        <v>101.23046875</v>
      </c>
      <c r="CJ26" s="22">
        <f>_xll.BDH(CJ$3&amp;" Govt",$A$8,CH26,CH26)</f>
        <v>1.0039100000000001</v>
      </c>
      <c r="CK26">
        <f t="shared" si="20"/>
        <v>100.83619921108465</v>
      </c>
      <c r="CL26" s="2">
        <v>39486</v>
      </c>
      <c r="CM26">
        <v>103.2421875</v>
      </c>
      <c r="CN26" s="22">
        <f>_xll.BDH(CN$3&amp;" Govt",$A$8,CL26,CL26)</f>
        <v>1.00309</v>
      </c>
      <c r="CO26">
        <f t="shared" si="21"/>
        <v>102.92415187071947</v>
      </c>
      <c r="CP26" s="2">
        <v>39671</v>
      </c>
      <c r="CQ26">
        <v>97.12890625</v>
      </c>
      <c r="CR26" s="22">
        <f>_xll.BDH(CR$3&amp;" Govt",$A$8,CP26,CP26)</f>
        <v>1.00787</v>
      </c>
      <c r="CS26">
        <f t="shared" si="22"/>
        <v>96.370470646015846</v>
      </c>
      <c r="CT26" s="2">
        <v>39848</v>
      </c>
      <c r="CU26">
        <v>102.05078125</v>
      </c>
      <c r="CV26" s="22">
        <f>_xll.BDH(CV$3&amp;" Govt",$A$8,CT26,CT26)</f>
        <v>0.98831000000000002</v>
      </c>
      <c r="CW26">
        <f t="shared" si="23"/>
        <v>103.25786570003339</v>
      </c>
      <c r="CX26" s="2">
        <v>40030</v>
      </c>
      <c r="CY26">
        <v>100.95703125</v>
      </c>
      <c r="CZ26" s="22">
        <f>_xll.BDH(CZ$3&amp;" Govt",$A$8,CX26,CX26)</f>
        <v>1.0026900000000001</v>
      </c>
      <c r="DA26">
        <f t="shared" si="24"/>
        <v>100.68618541124374</v>
      </c>
      <c r="DB26" s="2">
        <v>38225</v>
      </c>
      <c r="DC26">
        <v>103.25390625</v>
      </c>
      <c r="DD26" s="22">
        <f>_xll.BDH(DD$3&amp;" Govt",$A$8,DB26,DB26)</f>
        <v>1.0057700000000001</v>
      </c>
      <c r="DE26">
        <f t="shared" si="25"/>
        <v>102.66154911162592</v>
      </c>
      <c r="DF26" s="2">
        <v>38770</v>
      </c>
      <c r="DG26">
        <v>99.828125</v>
      </c>
      <c r="DH26" s="22">
        <f>_xll.BDH(DH$3&amp;" Govt",$A$8,DF26,DF26)</f>
        <v>0.99256</v>
      </c>
      <c r="DI26">
        <f t="shared" si="26"/>
        <v>100.57641351656324</v>
      </c>
      <c r="DJ26" s="2">
        <v>39134</v>
      </c>
      <c r="DK26">
        <v>100.46875</v>
      </c>
      <c r="DL26" s="22">
        <f>_xll.BDH(DL$3&amp;" Govt",$A$8,DJ26,DJ26)</f>
        <v>1.0002500000000001</v>
      </c>
      <c r="DM26">
        <f t="shared" si="27"/>
        <v>100.44363909022744</v>
      </c>
      <c r="DN26" s="2">
        <v>39869</v>
      </c>
      <c r="DO26">
        <v>101.57421875</v>
      </c>
      <c r="DP26" s="22">
        <f>_xll.BDH(DP$3&amp;" Govt",$A$8,DN26,DN26)</f>
        <v>0.98063</v>
      </c>
      <c r="DQ26">
        <f t="shared" si="28"/>
        <v>103.58057447763173</v>
      </c>
    </row>
    <row r="27" spans="4:121" x14ac:dyDescent="0.25">
      <c r="D27" s="2"/>
      <c r="F27" s="2">
        <v>38223</v>
      </c>
      <c r="G27">
        <v>128.66015625</v>
      </c>
      <c r="H27" s="22">
        <f>_xll.BDH(H$3&amp;" Govt",$A$8,F27,F27)</f>
        <v>1.1963600000000001</v>
      </c>
      <c r="I27" s="14">
        <f t="shared" si="0"/>
        <v>107.5430106740446</v>
      </c>
      <c r="J27" s="2">
        <v>38223</v>
      </c>
      <c r="K27">
        <v>129.25390625</v>
      </c>
      <c r="L27" s="22">
        <f>_xll.BDH(L$3&amp;" Govt",$A$8,J27,J27)</f>
        <v>1.17326</v>
      </c>
      <c r="M27">
        <f t="shared" si="1"/>
        <v>110.16646459437806</v>
      </c>
      <c r="N27" s="2">
        <v>38223</v>
      </c>
      <c r="O27">
        <v>130.3203125</v>
      </c>
      <c r="P27" s="22">
        <f>_xll.BDH(P$3&amp;" Govt",$A$8,N27,N27)</f>
        <v>1.1557599999999999</v>
      </c>
      <c r="Q27">
        <f t="shared" si="2"/>
        <v>112.75724415103483</v>
      </c>
      <c r="R27" s="2">
        <v>38223</v>
      </c>
      <c r="S27">
        <v>130.91796875</v>
      </c>
      <c r="T27" s="22">
        <f>_xll.BDH(T$3&amp;" Govt",$A$8,R27,R27)</f>
        <v>1.1266</v>
      </c>
      <c r="U27">
        <f t="shared" si="3"/>
        <v>116.20625665719865</v>
      </c>
      <c r="V27" s="2">
        <v>38320</v>
      </c>
      <c r="W27">
        <v>99.41796875</v>
      </c>
      <c r="X27" s="22">
        <f>_xll.BDH(X$3&amp;" Govt",$A$8,V27,V27)</f>
        <v>1.0022599999999999</v>
      </c>
      <c r="Y27">
        <f t="shared" si="4"/>
        <v>99.193790782830803</v>
      </c>
      <c r="Z27" s="2">
        <v>38223</v>
      </c>
      <c r="AA27">
        <v>123.109375</v>
      </c>
      <c r="AB27" s="22">
        <f>_xll.BDH(AB$3&amp;" Govt",$A$8,Z27,Z27)</f>
        <v>1.0890599999999999</v>
      </c>
      <c r="AC27">
        <f t="shared" si="5"/>
        <v>113.04186638018108</v>
      </c>
      <c r="AD27" s="2">
        <v>38862</v>
      </c>
      <c r="AE27">
        <v>101.13671875</v>
      </c>
      <c r="AF27" s="22">
        <f>_xll.BDH(AF$3&amp;" Govt",$A$8,AD27,AD27)</f>
        <v>1.0053700000000001</v>
      </c>
      <c r="AG27">
        <f t="shared" si="6"/>
        <v>100.59651546196922</v>
      </c>
      <c r="AH27" s="2">
        <v>38223</v>
      </c>
      <c r="AI27">
        <v>120.48828125</v>
      </c>
      <c r="AJ27" s="22">
        <f>_xll.BDH(AJ$3&amp;" Govt",$A$8,AH27,AH27)</f>
        <v>1.0674699999999999</v>
      </c>
      <c r="AK27">
        <f t="shared" si="7"/>
        <v>112.87275637722841</v>
      </c>
      <c r="AL27" s="2">
        <v>39226</v>
      </c>
      <c r="AM27">
        <v>99.22265625</v>
      </c>
      <c r="AN27" s="22">
        <f>_xll.BDH(AN$3&amp;" Govt",$A$8,AL27,AL27)</f>
        <v>1.00962</v>
      </c>
      <c r="AO27">
        <f t="shared" si="8"/>
        <v>98.277229304094618</v>
      </c>
      <c r="AP27" s="2">
        <v>38223</v>
      </c>
      <c r="AQ27">
        <v>116.12890625</v>
      </c>
      <c r="AR27" s="22">
        <f>_xll.BDH(AR$3&amp;" Govt",$A$8,AP27,AP27)</f>
        <v>1.0542</v>
      </c>
      <c r="AS27">
        <f t="shared" si="9"/>
        <v>110.15832503320053</v>
      </c>
      <c r="AT27" s="2">
        <v>39591</v>
      </c>
      <c r="AU27">
        <v>100.546875</v>
      </c>
      <c r="AV27" s="22">
        <f>_xll.BDH(AV$3&amp;" Govt",$A$8,AT27,AT27)</f>
        <v>1.0077100000000001</v>
      </c>
      <c r="AW27">
        <f t="shared" si="10"/>
        <v>99.777589782774797</v>
      </c>
      <c r="AX27" s="2">
        <v>38223</v>
      </c>
      <c r="AY27">
        <v>104.16796875</v>
      </c>
      <c r="AZ27" s="22">
        <f>_xll.BDH(AZ$3&amp;" Govt",$A$8,AX27,AX27)</f>
        <v>1.0320199999999999</v>
      </c>
      <c r="BA27">
        <f t="shared" si="11"/>
        <v>100.93599809112227</v>
      </c>
      <c r="BB27" s="2">
        <v>38223</v>
      </c>
      <c r="BC27">
        <v>104.34375</v>
      </c>
      <c r="BD27" s="22">
        <f>_xll.BDH(BD$3&amp;" Govt",$A$8,BB27,BB27)</f>
        <v>1.02582</v>
      </c>
      <c r="BE27">
        <f t="shared" si="12"/>
        <v>101.71740656255484</v>
      </c>
      <c r="BF27" s="2">
        <v>39958</v>
      </c>
      <c r="BG27">
        <v>101.79296875</v>
      </c>
      <c r="BH27" s="22">
        <f>_xll.BDH(BH$3&amp;" Govt",$A$8,BF27,BF27)</f>
        <v>1.0045299999999999</v>
      </c>
      <c r="BI27">
        <f t="shared" si="13"/>
        <v>101.33392606492589</v>
      </c>
      <c r="BJ27" s="2">
        <v>38223</v>
      </c>
      <c r="BK27">
        <v>102.078125</v>
      </c>
      <c r="BL27" s="22">
        <f>_xll.BDH(BL$3&amp;" Govt",$A$8,BJ27,BJ27)</f>
        <v>1.00556</v>
      </c>
      <c r="BM27">
        <f t="shared" si="14"/>
        <v>101.51370877918771</v>
      </c>
      <c r="BN27" s="2">
        <v>38398</v>
      </c>
      <c r="BO27">
        <v>100.2109375</v>
      </c>
      <c r="BP27" s="22">
        <f>_xll.BDH(BP$3&amp;" Govt",$A$8,BN27,BN27)</f>
        <v>0.99844999999999995</v>
      </c>
      <c r="BQ27">
        <f t="shared" si="15"/>
        <v>100.36650558365467</v>
      </c>
      <c r="BR27" s="2">
        <v>38580</v>
      </c>
      <c r="BS27">
        <v>100.27734375</v>
      </c>
      <c r="BT27" s="22">
        <f>_xll.BDH(BT$3&amp;" Govt",$A$8,BR27,BR27)</f>
        <v>0.99968000000000001</v>
      </c>
      <c r="BU27">
        <f t="shared" si="16"/>
        <v>100.30944277168693</v>
      </c>
      <c r="BV27" s="2">
        <v>38761</v>
      </c>
      <c r="BW27">
        <v>98.7890625</v>
      </c>
      <c r="BX27" s="22">
        <f>_xll.BDH(BX$3&amp;" Govt",$A$8,BV27,BV27)</f>
        <v>0.99385000000000001</v>
      </c>
      <c r="BY27">
        <f t="shared" si="17"/>
        <v>99.400374805051058</v>
      </c>
      <c r="BZ27" s="2">
        <v>38943</v>
      </c>
      <c r="CA27">
        <v>101.765625</v>
      </c>
      <c r="CB27" s="22">
        <f>_xll.BDH(CB$3&amp;" Govt",$A$8,BZ27,BZ27)</f>
        <v>1.0035499999999999</v>
      </c>
      <c r="CC27">
        <f t="shared" si="18"/>
        <v>101.40563499576504</v>
      </c>
      <c r="CD27" s="2">
        <v>39125</v>
      </c>
      <c r="CE27">
        <v>99.4375</v>
      </c>
      <c r="CF27" s="22">
        <f>_xll.BDH(CF$3&amp;" Govt",$A$8,CD27,CD27)</f>
        <v>0.99977000000000005</v>
      </c>
      <c r="CG27">
        <f t="shared" si="19"/>
        <v>99.460375886453875</v>
      </c>
      <c r="CH27" s="2">
        <v>39307</v>
      </c>
      <c r="CI27">
        <v>101.63671875</v>
      </c>
      <c r="CJ27" s="22">
        <f>_xll.BDH(CJ$3&amp;" Govt",$A$8,CH27,CH27)</f>
        <v>1.0040899999999999</v>
      </c>
      <c r="CK27">
        <f t="shared" si="20"/>
        <v>101.22271783405871</v>
      </c>
      <c r="CL27" s="2">
        <v>39489</v>
      </c>
      <c r="CM27">
        <v>103.57421875</v>
      </c>
      <c r="CN27" s="22">
        <f>_xll.BDH(CN$3&amp;" Govt",$A$8,CL27,CL27)</f>
        <v>1.00302</v>
      </c>
      <c r="CO27">
        <f t="shared" si="21"/>
        <v>103.26236640346154</v>
      </c>
      <c r="CP27" s="2">
        <v>39672</v>
      </c>
      <c r="CQ27">
        <v>97.87109375</v>
      </c>
      <c r="CR27" s="22">
        <f>_xll.BDH(CR$3&amp;" Govt",$A$8,CP27,CP27)</f>
        <v>1.0081899999999999</v>
      </c>
      <c r="CS27">
        <f t="shared" si="22"/>
        <v>97.076040974419513</v>
      </c>
      <c r="CT27" s="2">
        <v>39849</v>
      </c>
      <c r="CU27">
        <v>101.7421875</v>
      </c>
      <c r="CV27" s="22">
        <f>_xll.BDH(CV$3&amp;" Govt",$A$8,CT27,CT27)</f>
        <v>0.98794000000000004</v>
      </c>
      <c r="CW27">
        <f t="shared" si="23"/>
        <v>102.98417667064801</v>
      </c>
      <c r="CX27" s="2">
        <v>40031</v>
      </c>
      <c r="CY27">
        <v>100.7890625</v>
      </c>
      <c r="CZ27" s="22">
        <f>_xll.BDH(CZ$3&amp;" Govt",$A$8,CX27,CX27)</f>
        <v>1.0029699999999999</v>
      </c>
      <c r="DA27">
        <f t="shared" si="24"/>
        <v>100.4906054019562</v>
      </c>
      <c r="DB27" s="2">
        <v>38226</v>
      </c>
      <c r="DC27">
        <v>103.38671875</v>
      </c>
      <c r="DD27" s="22">
        <f>_xll.BDH(DD$3&amp;" Govt",$A$8,DB27,DB27)</f>
        <v>1.00587</v>
      </c>
      <c r="DE27">
        <f t="shared" si="25"/>
        <v>102.78338030759441</v>
      </c>
      <c r="DF27" s="2">
        <v>38771</v>
      </c>
      <c r="DG27">
        <v>99.5546875</v>
      </c>
      <c r="DH27" s="22">
        <f>_xll.BDH(DH$3&amp;" Govt",$A$8,DF27,DF27)</f>
        <v>0.99241000000000001</v>
      </c>
      <c r="DI27">
        <f t="shared" si="26"/>
        <v>100.3160865972733</v>
      </c>
      <c r="DJ27" s="2">
        <v>39135</v>
      </c>
      <c r="DK27">
        <v>100.1953125</v>
      </c>
      <c r="DL27" s="22">
        <f>_xll.BDH(DL$3&amp;" Govt",$A$8,DJ27,DJ27)</f>
        <v>1.0003</v>
      </c>
      <c r="DM27">
        <f t="shared" si="27"/>
        <v>100.16526292112367</v>
      </c>
      <c r="DN27" s="2">
        <v>39870</v>
      </c>
      <c r="DO27">
        <v>99.3515625</v>
      </c>
      <c r="DP27" s="22">
        <f>_xll.BDH(DP$3&amp;" Govt",$A$8,DN27,DN27)</f>
        <v>0.98026999999999997</v>
      </c>
      <c r="DQ27">
        <f t="shared" si="28"/>
        <v>101.3512221122752</v>
      </c>
    </row>
    <row r="28" spans="4:121" x14ac:dyDescent="0.25">
      <c r="D28" s="2"/>
      <c r="F28" s="2">
        <v>38224</v>
      </c>
      <c r="G28">
        <v>128.58984375</v>
      </c>
      <c r="H28" s="22">
        <f>_xll.BDH(H$3&amp;" Govt",$A$8,F28,F28)</f>
        <v>1.19648</v>
      </c>
      <c r="I28" s="14">
        <f t="shared" si="0"/>
        <v>107.47345860357048</v>
      </c>
      <c r="J28" s="2">
        <v>38224</v>
      </c>
      <c r="K28">
        <v>129.12890625</v>
      </c>
      <c r="L28" s="22">
        <f>_xll.BDH(L$3&amp;" Govt",$A$8,J28,J28)</f>
        <v>1.1733800000000001</v>
      </c>
      <c r="M28">
        <f t="shared" si="1"/>
        <v>110.04866816376621</v>
      </c>
      <c r="N28" s="2">
        <v>38224</v>
      </c>
      <c r="O28">
        <v>130.19921875</v>
      </c>
      <c r="P28" s="22">
        <f>_xll.BDH(P$3&amp;" Govt",$A$8,N28,N28)</f>
        <v>1.15588</v>
      </c>
      <c r="Q28">
        <f t="shared" si="2"/>
        <v>112.64077477765858</v>
      </c>
      <c r="R28" s="2">
        <v>38224</v>
      </c>
      <c r="S28">
        <v>130.87109375</v>
      </c>
      <c r="T28" s="22">
        <f>_xll.BDH(T$3&amp;" Govt",$A$8,R28,R28)</f>
        <v>1.1267199999999999</v>
      </c>
      <c r="U28">
        <f t="shared" si="3"/>
        <v>116.15227718510367</v>
      </c>
      <c r="V28" s="2">
        <v>38321</v>
      </c>
      <c r="W28">
        <v>99.5078125</v>
      </c>
      <c r="X28" s="22">
        <f>_xll.BDH(X$3&amp;" Govt",$A$8,V28,V28)</f>
        <v>1.0023299999999999</v>
      </c>
      <c r="Y28">
        <f t="shared" si="4"/>
        <v>99.27649825905641</v>
      </c>
      <c r="Z28" s="2">
        <v>38224</v>
      </c>
      <c r="AA28">
        <v>123.046875</v>
      </c>
      <c r="AB28" s="22">
        <f>_xll.BDH(AB$3&amp;" Govt",$A$8,Z28,Z28)</f>
        <v>1.08917</v>
      </c>
      <c r="AC28">
        <f t="shared" si="5"/>
        <v>112.97306664707989</v>
      </c>
      <c r="AD28" s="2">
        <v>38863</v>
      </c>
      <c r="AE28">
        <v>101.3125</v>
      </c>
      <c r="AF28" s="22">
        <f>_xll.BDH(AF$3&amp;" Govt",$A$8,AD28,AD28)</f>
        <v>1.0055400000000001</v>
      </c>
      <c r="AG28">
        <f t="shared" si="6"/>
        <v>100.75432106132027</v>
      </c>
      <c r="AH28" s="2">
        <v>38224</v>
      </c>
      <c r="AI28">
        <v>120.41015625</v>
      </c>
      <c r="AJ28" s="22">
        <f>_xll.BDH(AJ$3&amp;" Govt",$A$8,AH28,AH28)</f>
        <v>1.06758</v>
      </c>
      <c r="AK28">
        <f t="shared" si="7"/>
        <v>112.78794680492329</v>
      </c>
      <c r="AL28" s="2">
        <v>39227</v>
      </c>
      <c r="AM28">
        <v>99.234375</v>
      </c>
      <c r="AN28" s="22">
        <f>_xll.BDH(AN$3&amp;" Govt",$A$8,AL28,AL28)</f>
        <v>1.0099199999999999</v>
      </c>
      <c r="AO28">
        <f t="shared" si="8"/>
        <v>98.259639377376431</v>
      </c>
      <c r="AP28" s="2">
        <v>38224</v>
      </c>
      <c r="AQ28">
        <v>116</v>
      </c>
      <c r="AR28" s="22">
        <f>_xll.BDH(AR$3&amp;" Govt",$A$8,AP28,AP28)</f>
        <v>1.0543100000000001</v>
      </c>
      <c r="AS28">
        <f t="shared" si="9"/>
        <v>110.02456582978441</v>
      </c>
      <c r="AT28" s="2">
        <v>39594</v>
      </c>
      <c r="AU28">
        <v>100.546875</v>
      </c>
      <c r="AV28" s="22">
        <f>_xll.BDH(AV$3&amp;" Govt",$A$8,AT28,AT28)</f>
        <v>1.0085500000000001</v>
      </c>
      <c r="AW28">
        <f t="shared" si="10"/>
        <v>99.694487134995782</v>
      </c>
      <c r="AX28" s="2">
        <v>38224</v>
      </c>
      <c r="AY28">
        <v>104.10546875</v>
      </c>
      <c r="AZ28" s="22">
        <f>_xll.BDH(AZ$3&amp;" Govt",$A$8,AX28,AX28)</f>
        <v>1.0321199999999999</v>
      </c>
      <c r="BA28">
        <f t="shared" si="11"/>
        <v>100.86566363407357</v>
      </c>
      <c r="BB28" s="2">
        <v>38224</v>
      </c>
      <c r="BC28">
        <v>104.296875</v>
      </c>
      <c r="BD28" s="22">
        <f>_xll.BDH(BD$3&amp;" Govt",$A$8,BB28,BB28)</f>
        <v>1.02593</v>
      </c>
      <c r="BE28">
        <f t="shared" si="12"/>
        <v>101.66081019172847</v>
      </c>
      <c r="BF28" s="2">
        <v>39959</v>
      </c>
      <c r="BG28">
        <v>101.6328125</v>
      </c>
      <c r="BH28" s="22">
        <f>_xll.BDH(BH$3&amp;" Govt",$A$8,BF28,BF28)</f>
        <v>1.00461</v>
      </c>
      <c r="BI28">
        <f t="shared" si="13"/>
        <v>101.16643523357322</v>
      </c>
      <c r="BJ28" s="2">
        <v>38224</v>
      </c>
      <c r="BK28">
        <v>101.984375</v>
      </c>
      <c r="BL28" s="22">
        <f>_xll.BDH(BL$3&amp;" Govt",$A$8,BJ28,BJ28)</f>
        <v>1.00566</v>
      </c>
      <c r="BM28">
        <f t="shared" si="14"/>
        <v>101.41039218025973</v>
      </c>
      <c r="BN28" s="2">
        <v>38399</v>
      </c>
      <c r="BO28">
        <v>99.859375</v>
      </c>
      <c r="BP28" s="22">
        <f>_xll.BDH(BP$3&amp;" Govt",$A$8,BN28,BN28)</f>
        <v>0.99831999999999999</v>
      </c>
      <c r="BQ28">
        <f t="shared" si="15"/>
        <v>100.02742106739322</v>
      </c>
      <c r="BR28" s="2">
        <v>38581</v>
      </c>
      <c r="BS28">
        <v>99.89453125</v>
      </c>
      <c r="BT28" s="22">
        <f>_xll.BDH(BT$3&amp;" Govt",$A$8,BR28,BR28)</f>
        <v>0.99970000000000003</v>
      </c>
      <c r="BU28">
        <f t="shared" si="16"/>
        <v>99.924508602580772</v>
      </c>
      <c r="BV28" s="2">
        <v>38762</v>
      </c>
      <c r="BW28">
        <v>98.34765625</v>
      </c>
      <c r="BX28" s="22">
        <f>_xll.BDH(BX$3&amp;" Govt",$A$8,BV28,BV28)</f>
        <v>0.99370999999999998</v>
      </c>
      <c r="BY28">
        <f t="shared" si="17"/>
        <v>98.97017867385857</v>
      </c>
      <c r="BZ28" s="2">
        <v>38944</v>
      </c>
      <c r="CA28">
        <v>102.21484375</v>
      </c>
      <c r="CB28" s="22">
        <f>_xll.BDH(CB$3&amp;" Govt",$A$8,BZ28,BZ28)</f>
        <v>1.0036099999999999</v>
      </c>
      <c r="CC28">
        <f t="shared" si="18"/>
        <v>101.84717544663765</v>
      </c>
      <c r="CD28" s="2">
        <v>39126</v>
      </c>
      <c r="CE28">
        <v>99.51171875</v>
      </c>
      <c r="CF28" s="22">
        <f>_xll.BDH(CF$3&amp;" Govt",$A$8,CD28,CD28)</f>
        <v>0.99982000000000004</v>
      </c>
      <c r="CG28">
        <f t="shared" si="19"/>
        <v>99.529634084135139</v>
      </c>
      <c r="CH28" s="2">
        <v>39308</v>
      </c>
      <c r="CI28">
        <v>101.8203125</v>
      </c>
      <c r="CJ28" s="22">
        <f>_xll.BDH(CJ$3&amp;" Govt",$A$8,CH28,CH28)</f>
        <v>1.0041599999999999</v>
      </c>
      <c r="CK28">
        <f t="shared" si="20"/>
        <v>101.39849476179096</v>
      </c>
      <c r="CL28" s="2">
        <v>39490</v>
      </c>
      <c r="CM28">
        <v>103.27734375</v>
      </c>
      <c r="CN28" s="22">
        <f>_xll.BDH(CN$3&amp;" Govt",$A$8,CL28,CL28)</f>
        <v>1.00299</v>
      </c>
      <c r="CO28">
        <f t="shared" si="21"/>
        <v>102.96946504950198</v>
      </c>
      <c r="CP28" s="2">
        <v>39673</v>
      </c>
      <c r="CQ28">
        <v>97.6875</v>
      </c>
      <c r="CR28" s="22">
        <f>_xll.BDH(CR$3&amp;" Govt",$A$8,CP28,CP28)</f>
        <v>1.0085200000000001</v>
      </c>
      <c r="CS28">
        <f t="shared" si="22"/>
        <v>96.862233768294132</v>
      </c>
      <c r="CT28" s="2">
        <v>39850</v>
      </c>
      <c r="CU28">
        <v>101.84375</v>
      </c>
      <c r="CV28" s="22">
        <f>_xll.BDH(CV$3&amp;" Govt",$A$8,CT28,CT28)</f>
        <v>0.98758000000000001</v>
      </c>
      <c r="CW28">
        <f t="shared" si="23"/>
        <v>103.1245569979141</v>
      </c>
      <c r="CX28" s="2">
        <v>40032</v>
      </c>
      <c r="CY28">
        <v>100.83984375</v>
      </c>
      <c r="CZ28" s="22">
        <f>_xll.BDH(CZ$3&amp;" Govt",$A$8,CX28,CX28)</f>
        <v>1.00325</v>
      </c>
      <c r="DA28">
        <f t="shared" si="24"/>
        <v>100.51317592823324</v>
      </c>
      <c r="DB28" s="2">
        <v>38229</v>
      </c>
      <c r="DC28">
        <v>103.828125</v>
      </c>
      <c r="DD28" s="22">
        <f>_xll.BDH(DD$3&amp;" Govt",$A$8,DB28,DB28)</f>
        <v>1.0061800000000001</v>
      </c>
      <c r="DE28">
        <f t="shared" si="25"/>
        <v>103.19040827684907</v>
      </c>
      <c r="DF28" s="2">
        <v>38772</v>
      </c>
      <c r="DG28">
        <v>99.79296875</v>
      </c>
      <c r="DH28" s="22">
        <f>_xll.BDH(DH$3&amp;" Govt",$A$8,DF28,DF28)</f>
        <v>0.99226999999999999</v>
      </c>
      <c r="DI28">
        <f t="shared" si="26"/>
        <v>100.57037777016336</v>
      </c>
      <c r="DJ28" s="2">
        <v>39136</v>
      </c>
      <c r="DK28">
        <v>100.984375</v>
      </c>
      <c r="DL28" s="22">
        <f>_xll.BDH(DL$3&amp;" Govt",$A$8,DJ28,DJ28)</f>
        <v>1.0003500000000001</v>
      </c>
      <c r="DM28">
        <f t="shared" si="27"/>
        <v>100.94904283500775</v>
      </c>
      <c r="DN28" s="2">
        <v>39871</v>
      </c>
      <c r="DO28">
        <v>98.2265625</v>
      </c>
      <c r="DP28" s="22">
        <f>_xll.BDH(DP$3&amp;" Govt",$A$8,DN28,DN28)</f>
        <v>0.97989999999999999</v>
      </c>
      <c r="DQ28">
        <f t="shared" si="28"/>
        <v>100.24141494030003</v>
      </c>
    </row>
    <row r="29" spans="4:121" x14ac:dyDescent="0.25">
      <c r="D29" s="2"/>
      <c r="F29" s="2">
        <v>38225</v>
      </c>
      <c r="G29">
        <v>128.65234375</v>
      </c>
      <c r="H29" s="22">
        <f>_xll.BDH(H$3&amp;" Govt",$A$8,F29,F29)</f>
        <v>1.1966000000000001</v>
      </c>
      <c r="I29" s="14">
        <f t="shared" si="0"/>
        <v>107.5149120424536</v>
      </c>
      <c r="J29" s="2">
        <v>38225</v>
      </c>
      <c r="K29">
        <v>129.24609375</v>
      </c>
      <c r="L29" s="22">
        <f>_xll.BDH(L$3&amp;" Govt",$A$8,J29,J29)</f>
        <v>1.1735</v>
      </c>
      <c r="M29">
        <f t="shared" si="1"/>
        <v>110.13727631018321</v>
      </c>
      <c r="N29" s="2">
        <v>38225</v>
      </c>
      <c r="O29">
        <v>130.3359375</v>
      </c>
      <c r="P29" s="22">
        <f>_xll.BDH(P$3&amp;" Govt",$A$8,N29,N29)</f>
        <v>1.1559999999999999</v>
      </c>
      <c r="Q29">
        <f t="shared" si="2"/>
        <v>112.74735077854672</v>
      </c>
      <c r="R29" s="2">
        <v>38225</v>
      </c>
      <c r="S29">
        <v>131.09375</v>
      </c>
      <c r="T29" s="22">
        <f>_xll.BDH(T$3&amp;" Govt",$A$8,R29,R29)</f>
        <v>1.12683</v>
      </c>
      <c r="U29">
        <f t="shared" si="3"/>
        <v>116.33853376285687</v>
      </c>
      <c r="V29" s="2">
        <v>38322</v>
      </c>
      <c r="W29">
        <v>99.38671875</v>
      </c>
      <c r="X29" s="22">
        <f>_xll.BDH(X$3&amp;" Govt",$A$8,V29,V29)</f>
        <v>1.0024</v>
      </c>
      <c r="Y29">
        <f t="shared" si="4"/>
        <v>99.148761721867515</v>
      </c>
      <c r="Z29" s="2">
        <v>38225</v>
      </c>
      <c r="AA29">
        <v>123.23828125</v>
      </c>
      <c r="AB29" s="22">
        <f>_xll.BDH(AB$3&amp;" Govt",$A$8,Z29,Z29)</f>
        <v>1.08928</v>
      </c>
      <c r="AC29">
        <f t="shared" si="5"/>
        <v>113.13737629443301</v>
      </c>
      <c r="AD29" s="2">
        <v>38866</v>
      </c>
      <c r="AE29">
        <v>101.3125</v>
      </c>
      <c r="AF29" s="22">
        <f>_xll.BDH(AF$3&amp;" Govt",$A$8,AD29,AD29)</f>
        <v>1.0060800000000001</v>
      </c>
      <c r="AG29">
        <f t="shared" si="6"/>
        <v>100.70024252544529</v>
      </c>
      <c r="AH29" s="2">
        <v>38225</v>
      </c>
      <c r="AI29">
        <v>120.59765625</v>
      </c>
      <c r="AJ29" s="22">
        <f>_xll.BDH(AJ$3&amp;" Govt",$A$8,AH29,AH29)</f>
        <v>1.06769</v>
      </c>
      <c r="AK29">
        <f t="shared" si="7"/>
        <v>112.95193946744841</v>
      </c>
      <c r="AL29" s="2">
        <v>39230</v>
      </c>
      <c r="AM29">
        <v>99.234375</v>
      </c>
      <c r="AN29" s="22">
        <f>_xll.BDH(AN$3&amp;" Govt",$A$8,AL29,AL29)</f>
        <v>1.0107999999999999</v>
      </c>
      <c r="AO29">
        <f t="shared" si="8"/>
        <v>98.174094776414734</v>
      </c>
      <c r="AP29" s="2">
        <v>38225</v>
      </c>
      <c r="AQ29">
        <v>116.21875</v>
      </c>
      <c r="AR29" s="22">
        <f>_xll.BDH(AR$3&amp;" Govt",$A$8,AP29,AP29)</f>
        <v>1.0544199999999999</v>
      </c>
      <c r="AS29">
        <f t="shared" si="9"/>
        <v>110.22054778930598</v>
      </c>
      <c r="AT29" s="2">
        <v>39595</v>
      </c>
      <c r="AU29">
        <v>100.0078125</v>
      </c>
      <c r="AV29" s="22">
        <f>_xll.BDH(AV$3&amp;" Govt",$A$8,AT29,AT29)</f>
        <v>1.0088299999999999</v>
      </c>
      <c r="AW29">
        <f t="shared" si="10"/>
        <v>99.132472765480813</v>
      </c>
      <c r="AX29" s="2">
        <v>38225</v>
      </c>
      <c r="AY29">
        <v>104.36328125</v>
      </c>
      <c r="AZ29" s="22">
        <f>_xll.BDH(AZ$3&amp;" Govt",$A$8,AX29,AX29)</f>
        <v>1.03223</v>
      </c>
      <c r="BA29">
        <f t="shared" si="11"/>
        <v>101.10467749435688</v>
      </c>
      <c r="BB29" s="2">
        <v>38225</v>
      </c>
      <c r="BC29">
        <v>104.55078125</v>
      </c>
      <c r="BD29" s="22">
        <f>_xll.BDH(BD$3&amp;" Govt",$A$8,BB29,BB29)</f>
        <v>1.02603</v>
      </c>
      <c r="BE29">
        <f t="shared" si="12"/>
        <v>101.89836676315507</v>
      </c>
      <c r="BF29" s="2">
        <v>39960</v>
      </c>
      <c r="BG29">
        <v>101.70703125</v>
      </c>
      <c r="BH29" s="22">
        <f>_xll.BDH(BH$3&amp;" Govt",$A$8,BF29,BF29)</f>
        <v>1.0046900000000001</v>
      </c>
      <c r="BI29">
        <f t="shared" si="13"/>
        <v>101.23225198817545</v>
      </c>
      <c r="BJ29" s="2">
        <v>38225</v>
      </c>
      <c r="BK29">
        <v>102.23828125</v>
      </c>
      <c r="BL29" s="22">
        <f>_xll.BDH(BL$3&amp;" Govt",$A$8,BJ29,BJ29)</f>
        <v>1.0057700000000001</v>
      </c>
      <c r="BM29">
        <f t="shared" si="14"/>
        <v>101.65175064875667</v>
      </c>
      <c r="BN29" s="2">
        <v>38400</v>
      </c>
      <c r="BO29">
        <v>99.87890625</v>
      </c>
      <c r="BP29" s="22">
        <f>_xll.BDH(BP$3&amp;" Govt",$A$8,BN29,BN29)</f>
        <v>0.99819000000000002</v>
      </c>
      <c r="BQ29">
        <f t="shared" si="15"/>
        <v>100.06001487692724</v>
      </c>
      <c r="BR29" s="2">
        <v>38582</v>
      </c>
      <c r="BS29">
        <v>100.29296875</v>
      </c>
      <c r="BT29" s="22">
        <f>_xll.BDH(BT$3&amp;" Govt",$A$8,BR29,BR29)</f>
        <v>0.99972000000000005</v>
      </c>
      <c r="BU29">
        <f t="shared" si="16"/>
        <v>100.32105864642099</v>
      </c>
      <c r="BV29" s="2">
        <v>38763</v>
      </c>
      <c r="BW29">
        <v>98.4453125</v>
      </c>
      <c r="BX29" s="22">
        <f>_xll.BDH(BX$3&amp;" Govt",$A$8,BV29,BV29)</f>
        <v>0.99356</v>
      </c>
      <c r="BY29">
        <f t="shared" si="17"/>
        <v>99.083409658198804</v>
      </c>
      <c r="BZ29" s="2">
        <v>38945</v>
      </c>
      <c r="CA29">
        <v>102.63671875</v>
      </c>
      <c r="CB29" s="22">
        <f>_xll.BDH(CB$3&amp;" Govt",$A$8,BZ29,BZ29)</f>
        <v>1.0036700000000001</v>
      </c>
      <c r="CC29">
        <f t="shared" si="18"/>
        <v>102.26141934101845</v>
      </c>
      <c r="CD29" s="2">
        <v>39127</v>
      </c>
      <c r="CE29">
        <v>100.1015625</v>
      </c>
      <c r="CF29" s="22">
        <f>_xll.BDH(CF$3&amp;" Govt",$A$8,CD29,CD29)</f>
        <v>0.99987000000000004</v>
      </c>
      <c r="CG29">
        <f t="shared" si="19"/>
        <v>100.11457739506136</v>
      </c>
      <c r="CH29" s="2">
        <v>39309</v>
      </c>
      <c r="CI29">
        <v>101.8671875</v>
      </c>
      <c r="CJ29" s="22">
        <f>_xll.BDH(CJ$3&amp;" Govt",$A$8,CH29,CH29)</f>
        <v>1.0042199999999999</v>
      </c>
      <c r="CK29">
        <f t="shared" si="20"/>
        <v>101.43911443707555</v>
      </c>
      <c r="CL29" s="2">
        <v>39491</v>
      </c>
      <c r="CM29">
        <v>102.26171875</v>
      </c>
      <c r="CN29" s="22">
        <f>_xll.BDH(CN$3&amp;" Govt",$A$8,CL29,CL29)</f>
        <v>1.0029699999999999</v>
      </c>
      <c r="CO29">
        <f t="shared" si="21"/>
        <v>101.9589008145807</v>
      </c>
      <c r="CP29" s="2">
        <v>39674</v>
      </c>
      <c r="CQ29">
        <v>98.3671875</v>
      </c>
      <c r="CR29" s="22">
        <f>_xll.BDH(CR$3&amp;" Govt",$A$8,CP29,CP29)</f>
        <v>1.00885</v>
      </c>
      <c r="CS29">
        <f t="shared" si="22"/>
        <v>97.504274669177775</v>
      </c>
      <c r="CT29" s="2">
        <v>39853</v>
      </c>
      <c r="CU29">
        <v>103.30859375</v>
      </c>
      <c r="CV29" s="22">
        <f>_xll.BDH(CV$3&amp;" Govt",$A$8,CT29,CT29)</f>
        <v>0.98648000000000002</v>
      </c>
      <c r="CW29">
        <f t="shared" si="23"/>
        <v>104.72446856499879</v>
      </c>
      <c r="CX29" s="2">
        <v>40035</v>
      </c>
      <c r="CY29">
        <v>101.078125</v>
      </c>
      <c r="CZ29" s="22">
        <f>_xll.BDH(CZ$3&amp;" Govt",$A$8,CX29,CX29)</f>
        <v>1.0040800000000001</v>
      </c>
      <c r="DA29">
        <f t="shared" si="24"/>
        <v>100.66740199984064</v>
      </c>
      <c r="DB29" s="2">
        <v>38230</v>
      </c>
      <c r="DC29">
        <v>104.9140625</v>
      </c>
      <c r="DD29" s="22">
        <f>_xll.BDH(DD$3&amp;" Govt",$A$8,DB29,DB29)</f>
        <v>1.0062800000000001</v>
      </c>
      <c r="DE29">
        <f t="shared" si="25"/>
        <v>104.25931400802956</v>
      </c>
      <c r="DF29" s="2">
        <v>38775</v>
      </c>
      <c r="DG29">
        <v>99.31640625</v>
      </c>
      <c r="DH29" s="22">
        <f>_xll.BDH(DH$3&amp;" Govt",$A$8,DF29,DF29)</f>
        <v>0.99184000000000005</v>
      </c>
      <c r="DI29">
        <f t="shared" si="26"/>
        <v>100.13349557388288</v>
      </c>
      <c r="DJ29" s="2">
        <v>39139</v>
      </c>
      <c r="DK29">
        <v>101.76171875</v>
      </c>
      <c r="DL29" s="22">
        <f>_xll.BDH(DL$3&amp;" Govt",$A$8,DJ29,DJ29)</f>
        <v>1.00051</v>
      </c>
      <c r="DM29">
        <f t="shared" si="27"/>
        <v>101.70984672816863</v>
      </c>
      <c r="DN29" s="2">
        <v>39874</v>
      </c>
      <c r="DO29">
        <v>99.47265625</v>
      </c>
      <c r="DP29" s="22">
        <f>_xll.BDH(DP$3&amp;" Govt",$A$8,DN29,DN29)</f>
        <v>0.97931000000000001</v>
      </c>
      <c r="DQ29">
        <f t="shared" si="28"/>
        <v>101.57422700677007</v>
      </c>
    </row>
    <row r="30" spans="4:121" x14ac:dyDescent="0.25">
      <c r="D30" s="2"/>
      <c r="F30" s="2">
        <v>38226</v>
      </c>
      <c r="G30">
        <v>128.70703125</v>
      </c>
      <c r="H30" s="22">
        <f>_xll.BDH(H$3&amp;" Govt",$A$8,F30,F30)</f>
        <v>1.19672</v>
      </c>
      <c r="I30" s="14">
        <f t="shared" si="0"/>
        <v>107.54982890734675</v>
      </c>
      <c r="J30" s="2">
        <v>38226</v>
      </c>
      <c r="K30">
        <v>129.33984375</v>
      </c>
      <c r="L30" s="22">
        <f>_xll.BDH(L$3&amp;" Govt",$A$8,J30,J30)</f>
        <v>1.1736200000000001</v>
      </c>
      <c r="M30">
        <f t="shared" si="1"/>
        <v>110.20589607368653</v>
      </c>
      <c r="N30" s="2">
        <v>38226</v>
      </c>
      <c r="O30">
        <v>130.375</v>
      </c>
      <c r="P30" s="22">
        <f>_xll.BDH(P$3&amp;" Govt",$A$8,N30,N30)</f>
        <v>1.15612</v>
      </c>
      <c r="Q30">
        <f t="shared" si="2"/>
        <v>112.76943569871639</v>
      </c>
      <c r="R30" s="2">
        <v>38226</v>
      </c>
      <c r="S30">
        <v>131.1015625</v>
      </c>
      <c r="T30" s="22">
        <f>_xll.BDH(T$3&amp;" Govt",$A$8,R30,R30)</f>
        <v>1.1269499999999999</v>
      </c>
      <c r="U30">
        <f t="shared" si="3"/>
        <v>116.33307821997428</v>
      </c>
      <c r="V30" s="2">
        <v>38323</v>
      </c>
      <c r="W30">
        <v>99.140625</v>
      </c>
      <c r="X30" s="22">
        <f>_xll.BDH(X$3&amp;" Govt",$A$8,V30,V30)</f>
        <v>1.00257</v>
      </c>
      <c r="Y30">
        <f t="shared" si="4"/>
        <v>98.886486729106196</v>
      </c>
      <c r="Z30" s="2">
        <v>38226</v>
      </c>
      <c r="AA30">
        <v>123.2578125</v>
      </c>
      <c r="AB30" s="22">
        <f>_xll.BDH(AB$3&amp;" Govt",$A$8,Z30,Z30)</f>
        <v>1.0893900000000001</v>
      </c>
      <c r="AC30">
        <f t="shared" si="5"/>
        <v>113.14388097926361</v>
      </c>
      <c r="AD30" s="2">
        <v>38867</v>
      </c>
      <c r="AE30">
        <v>101.2890625</v>
      </c>
      <c r="AF30" s="22">
        <f>_xll.BDH(AF$3&amp;" Govt",$A$8,AD30,AD30)</f>
        <v>1.0062599999999999</v>
      </c>
      <c r="AG30">
        <f t="shared" si="6"/>
        <v>100.65893755093117</v>
      </c>
      <c r="AH30" s="2">
        <v>38226</v>
      </c>
      <c r="AI30">
        <v>120.6171875</v>
      </c>
      <c r="AJ30" s="22">
        <f>_xll.BDH(AJ$3&amp;" Govt",$A$8,AH30,AH30)</f>
        <v>1.0678000000000001</v>
      </c>
      <c r="AK30">
        <f t="shared" si="7"/>
        <v>112.9585947743023</v>
      </c>
      <c r="AL30" s="2">
        <v>39231</v>
      </c>
      <c r="AM30">
        <v>98.953125</v>
      </c>
      <c r="AN30" s="22">
        <f>_xll.BDH(AN$3&amp;" Govt",$A$8,AL30,AL30)</f>
        <v>1.01109</v>
      </c>
      <c r="AO30">
        <f t="shared" si="8"/>
        <v>97.867771415007567</v>
      </c>
      <c r="AP30" s="2">
        <v>38226</v>
      </c>
      <c r="AQ30">
        <v>116.23046875</v>
      </c>
      <c r="AR30" s="22">
        <f>_xll.BDH(AR$3&amp;" Govt",$A$8,AP30,AP30)</f>
        <v>1.0545199999999999</v>
      </c>
      <c r="AS30">
        <f t="shared" si="9"/>
        <v>110.22120846451467</v>
      </c>
      <c r="AT30" s="2">
        <v>39596</v>
      </c>
      <c r="AU30">
        <v>99.5</v>
      </c>
      <c r="AV30" s="22">
        <f>_xll.BDH(AV$3&amp;" Govt",$A$8,AT30,AT30)</f>
        <v>1.00911</v>
      </c>
      <c r="AW30">
        <f t="shared" si="10"/>
        <v>98.601738165313989</v>
      </c>
      <c r="AX30" s="2">
        <v>38226</v>
      </c>
      <c r="AY30">
        <v>104.34765625</v>
      </c>
      <c r="AZ30" s="22">
        <f>_xll.BDH(AZ$3&amp;" Govt",$A$8,AX30,AX30)</f>
        <v>1.03233</v>
      </c>
      <c r="BA30">
        <f t="shared" si="11"/>
        <v>101.07974799724894</v>
      </c>
      <c r="BB30" s="2">
        <v>38226</v>
      </c>
      <c r="BC30">
        <v>104.48828125</v>
      </c>
      <c r="BD30" s="22">
        <f>_xll.BDH(BD$3&amp;" Govt",$A$8,BB30,BB30)</f>
        <v>1.02613</v>
      </c>
      <c r="BE30">
        <f t="shared" si="12"/>
        <v>101.82752794480231</v>
      </c>
      <c r="BF30" s="2">
        <v>39961</v>
      </c>
      <c r="BG30">
        <v>101.4375</v>
      </c>
      <c r="BH30" s="22">
        <f>_xll.BDH(BH$3&amp;" Govt",$A$8,BF30,BF30)</f>
        <v>1.0047699999999999</v>
      </c>
      <c r="BI30">
        <f t="shared" si="13"/>
        <v>100.95594016541099</v>
      </c>
      <c r="BJ30" s="2">
        <v>38226</v>
      </c>
      <c r="BK30">
        <v>102.19140625</v>
      </c>
      <c r="BL30" s="22">
        <f>_xll.BDH(BL$3&amp;" Govt",$A$8,BJ30,BJ30)</f>
        <v>1.00587</v>
      </c>
      <c r="BM30">
        <f t="shared" si="14"/>
        <v>101.59504334556155</v>
      </c>
      <c r="BN30" s="2">
        <v>38401</v>
      </c>
      <c r="BO30">
        <v>99.50390625</v>
      </c>
      <c r="BP30" s="22">
        <f>_xll.BDH(BP$3&amp;" Govt",$A$8,BN30,BN30)</f>
        <v>0.99805999999999995</v>
      </c>
      <c r="BQ30">
        <f t="shared" si="15"/>
        <v>99.697319048954981</v>
      </c>
      <c r="BR30" s="2">
        <v>38583</v>
      </c>
      <c r="BS30">
        <v>100.375</v>
      </c>
      <c r="BT30" s="22">
        <f>_xll.BDH(BT$3&amp;" Govt",$A$8,BR30,BR30)</f>
        <v>0.99973000000000001</v>
      </c>
      <c r="BU30">
        <f t="shared" si="16"/>
        <v>100.40210856931371</v>
      </c>
      <c r="BV30" s="2">
        <v>38764</v>
      </c>
      <c r="BW30">
        <v>98.78125</v>
      </c>
      <c r="BX30" s="22">
        <f>_xll.BDH(BX$3&amp;" Govt",$A$8,BV30,BV30)</f>
        <v>0.99341999999999997</v>
      </c>
      <c r="BY30">
        <f t="shared" si="17"/>
        <v>99.435535825733325</v>
      </c>
      <c r="BZ30" s="2">
        <v>38946</v>
      </c>
      <c r="CA30">
        <v>102.54296875</v>
      </c>
      <c r="CB30" s="22">
        <f>_xll.BDH(CB$3&amp;" Govt",$A$8,BZ30,BZ30)</f>
        <v>1.0037400000000001</v>
      </c>
      <c r="CC30">
        <f t="shared" si="18"/>
        <v>102.16088703249845</v>
      </c>
      <c r="CD30" s="2">
        <v>39128</v>
      </c>
      <c r="CE30">
        <v>100.14453125</v>
      </c>
      <c r="CF30" s="22">
        <f>_xll.BDH(CF$3&amp;" Govt",$A$8,CD30,CD30)</f>
        <v>0.99992999999999999</v>
      </c>
      <c r="CG30">
        <f t="shared" si="19"/>
        <v>100.15154185793006</v>
      </c>
      <c r="CH30" s="2">
        <v>39310</v>
      </c>
      <c r="CI30">
        <v>102.1953125</v>
      </c>
      <c r="CJ30" s="22">
        <f>_xll.BDH(CJ$3&amp;" Govt",$A$8,CH30,CH30)</f>
        <v>1.0042800000000001</v>
      </c>
      <c r="CK30">
        <f t="shared" si="20"/>
        <v>101.75978063886565</v>
      </c>
      <c r="CL30" s="2">
        <v>39492</v>
      </c>
      <c r="CM30">
        <v>101.49609375</v>
      </c>
      <c r="CN30" s="22">
        <f>_xll.BDH(CN$3&amp;" Govt",$A$8,CL30,CL30)</f>
        <v>1.00295</v>
      </c>
      <c r="CO30">
        <f t="shared" si="21"/>
        <v>101.19756094521162</v>
      </c>
      <c r="CP30" s="2">
        <v>39675</v>
      </c>
      <c r="CQ30">
        <v>98.94921875</v>
      </c>
      <c r="CR30" s="22">
        <f>_xll.BDH(CR$3&amp;" Govt",$A$8,CP30,CP30)</f>
        <v>1.0091699999999999</v>
      </c>
      <c r="CS30">
        <f t="shared" si="22"/>
        <v>98.050099339060822</v>
      </c>
      <c r="CT30" s="2">
        <v>39854</v>
      </c>
      <c r="CU30">
        <v>103.73828125</v>
      </c>
      <c r="CV30" s="22">
        <f>_xll.BDH(CV$3&amp;" Govt",$A$8,CT30,CT30)</f>
        <v>0.98612</v>
      </c>
      <c r="CW30">
        <f t="shared" si="23"/>
        <v>105.19843553522898</v>
      </c>
      <c r="CX30" s="2">
        <v>40036</v>
      </c>
      <c r="CY30">
        <v>101.515625</v>
      </c>
      <c r="CZ30" s="22">
        <f>_xll.BDH(CZ$3&amp;" Govt",$A$8,CX30,CX30)</f>
        <v>1.0043599999999999</v>
      </c>
      <c r="DA30">
        <f t="shared" si="24"/>
        <v>101.07493826914653</v>
      </c>
      <c r="DB30" s="2">
        <v>38231</v>
      </c>
      <c r="DC30">
        <v>104.8359375</v>
      </c>
      <c r="DD30" s="22">
        <f>_xll.BDH(DD$3&amp;" Govt",$A$8,DB30,DB30)</f>
        <v>1.0063800000000001</v>
      </c>
      <c r="DE30">
        <f t="shared" si="25"/>
        <v>104.17132445000894</v>
      </c>
      <c r="DF30" s="2">
        <v>38776</v>
      </c>
      <c r="DG30">
        <v>100.01953125</v>
      </c>
      <c r="DH30" s="22">
        <f>_xll.BDH(DH$3&amp;" Govt",$A$8,DF30,DF30)</f>
        <v>0.99168999999999996</v>
      </c>
      <c r="DI30">
        <f t="shared" si="26"/>
        <v>100.85765839123114</v>
      </c>
      <c r="DJ30" s="2">
        <v>39140</v>
      </c>
      <c r="DK30">
        <v>103.1640625</v>
      </c>
      <c r="DL30" s="22">
        <f>_xll.BDH(DL$3&amp;" Govt",$A$8,DJ30,DJ30)</f>
        <v>1.00057</v>
      </c>
      <c r="DM30">
        <f t="shared" si="27"/>
        <v>103.10529248328453</v>
      </c>
      <c r="DN30" s="2">
        <v>39875</v>
      </c>
      <c r="DO30">
        <v>99.3984375</v>
      </c>
      <c r="DP30" s="22">
        <f>_xll.BDH(DP$3&amp;" Govt",$A$8,DN30,DN30)</f>
        <v>0.97945000000000004</v>
      </c>
      <c r="DQ30">
        <f t="shared" si="28"/>
        <v>101.48393230894889</v>
      </c>
    </row>
    <row r="31" spans="4:121" x14ac:dyDescent="0.25">
      <c r="D31" s="2"/>
      <c r="F31" s="2">
        <v>38229</v>
      </c>
      <c r="G31">
        <v>128.73046875</v>
      </c>
      <c r="H31" s="22">
        <f>_xll.BDH(H$3&amp;" Govt",$A$8,F31,F31)</f>
        <v>1.19709</v>
      </c>
      <c r="I31" s="14">
        <f t="shared" si="0"/>
        <v>107.53616582713079</v>
      </c>
      <c r="J31" s="2">
        <v>38229</v>
      </c>
      <c r="K31">
        <v>129.47265625</v>
      </c>
      <c r="L31" s="22">
        <f>_xll.BDH(L$3&amp;" Govt",$A$8,J31,J31)</f>
        <v>1.17397</v>
      </c>
      <c r="M31">
        <f t="shared" si="1"/>
        <v>110.2861710691074</v>
      </c>
      <c r="N31" s="2">
        <v>38229</v>
      </c>
      <c r="O31">
        <v>130.58203125</v>
      </c>
      <c r="P31" s="22">
        <f>_xll.BDH(P$3&amp;" Govt",$A$8,N31,N31)</f>
        <v>1.1564700000000001</v>
      </c>
      <c r="Q31">
        <f t="shared" si="2"/>
        <v>112.91432657137668</v>
      </c>
      <c r="R31" s="2">
        <v>38229</v>
      </c>
      <c r="S31">
        <v>131.28515625</v>
      </c>
      <c r="T31" s="22">
        <f>_xll.BDH(T$3&amp;" Govt",$A$8,R31,R31)</f>
        <v>1.1272899999999999</v>
      </c>
      <c r="U31">
        <f t="shared" si="3"/>
        <v>116.4608541280416</v>
      </c>
      <c r="V31" s="2">
        <v>38324</v>
      </c>
      <c r="W31">
        <v>99.79296875</v>
      </c>
      <c r="X31" s="22">
        <f>_xll.BDH(X$3&amp;" Govt",$A$8,V31,V31)</f>
        <v>1.00274</v>
      </c>
      <c r="Y31">
        <f t="shared" si="4"/>
        <v>99.520283174102957</v>
      </c>
      <c r="Z31" s="2">
        <v>38229</v>
      </c>
      <c r="AA31">
        <v>123.484375</v>
      </c>
      <c r="AB31" s="22">
        <f>_xll.BDH(AB$3&amp;" Govt",$A$8,Z31,Z31)</f>
        <v>1.08972</v>
      </c>
      <c r="AC31">
        <f t="shared" si="5"/>
        <v>113.31752652057409</v>
      </c>
      <c r="AD31" s="2">
        <v>38868</v>
      </c>
      <c r="AE31">
        <v>101.125</v>
      </c>
      <c r="AF31" s="22">
        <f>_xll.BDH(AF$3&amp;" Govt",$A$8,AD31,AD31)</f>
        <v>1.00644</v>
      </c>
      <c r="AG31">
        <f t="shared" si="6"/>
        <v>100.47792218115337</v>
      </c>
      <c r="AH31" s="2">
        <v>38229</v>
      </c>
      <c r="AI31">
        <v>120.8359375</v>
      </c>
      <c r="AJ31" s="22">
        <f>_xll.BDH(AJ$3&amp;" Govt",$A$8,AH31,AH31)</f>
        <v>1.06813</v>
      </c>
      <c r="AK31">
        <f t="shared" si="7"/>
        <v>113.12849325456639</v>
      </c>
      <c r="AL31" s="2">
        <v>39232</v>
      </c>
      <c r="AM31">
        <v>99.01953125</v>
      </c>
      <c r="AN31" s="22">
        <f>_xll.BDH(AN$3&amp;" Govt",$A$8,AL31,AL31)</f>
        <v>1.01139</v>
      </c>
      <c r="AO31">
        <f t="shared" si="8"/>
        <v>97.90440013249092</v>
      </c>
      <c r="AP31" s="2">
        <v>38229</v>
      </c>
      <c r="AQ31">
        <v>116.515625</v>
      </c>
      <c r="AR31" s="22">
        <f>_xll.BDH(AR$3&amp;" Govt",$A$8,AP31,AP31)</f>
        <v>1.0548500000000001</v>
      </c>
      <c r="AS31">
        <f t="shared" si="9"/>
        <v>110.45705550552211</v>
      </c>
      <c r="AT31" s="2">
        <v>39597</v>
      </c>
      <c r="AU31">
        <v>99.19921875</v>
      </c>
      <c r="AV31" s="22">
        <f>_xll.BDH(AV$3&amp;" Govt",$A$8,AT31,AT31)</f>
        <v>1.00939</v>
      </c>
      <c r="AW31">
        <f t="shared" si="10"/>
        <v>98.276403322798913</v>
      </c>
      <c r="AX31" s="2">
        <v>38229</v>
      </c>
      <c r="AY31">
        <v>104.58984375</v>
      </c>
      <c r="AZ31" s="22">
        <f>_xll.BDH(AZ$3&amp;" Govt",$A$8,AX31,AX31)</f>
        <v>1.0326500000000001</v>
      </c>
      <c r="BA31">
        <f t="shared" si="11"/>
        <v>101.28295526073693</v>
      </c>
      <c r="BB31" s="2">
        <v>38229</v>
      </c>
      <c r="BC31">
        <v>104.73046875</v>
      </c>
      <c r="BD31" s="22">
        <f>_xll.BDH(BD$3&amp;" Govt",$A$8,BB31,BB31)</f>
        <v>1.0264500000000001</v>
      </c>
      <c r="BE31">
        <f t="shared" si="12"/>
        <v>102.03172950460323</v>
      </c>
      <c r="BF31" s="2">
        <v>39962</v>
      </c>
      <c r="BG31">
        <v>102.20703125</v>
      </c>
      <c r="BH31" s="22">
        <f>_xll.BDH(BH$3&amp;" Govt",$A$8,BF31,BF31)</f>
        <v>1.00485</v>
      </c>
      <c r="BI31">
        <f t="shared" si="13"/>
        <v>101.71371970940936</v>
      </c>
      <c r="BJ31" s="2">
        <v>38229</v>
      </c>
      <c r="BK31">
        <v>102.47265625</v>
      </c>
      <c r="BL31" s="22">
        <f>_xll.BDH(BL$3&amp;" Govt",$A$8,BJ31,BJ31)</f>
        <v>1.0061800000000001</v>
      </c>
      <c r="BM31">
        <f t="shared" si="14"/>
        <v>101.84326487308434</v>
      </c>
      <c r="BN31" s="2">
        <v>38404</v>
      </c>
      <c r="BO31">
        <v>99.50390625</v>
      </c>
      <c r="BP31" s="22">
        <f>_xll.BDH(BP$3&amp;" Govt",$A$8,BN31,BN31)</f>
        <v>0.99766999999999995</v>
      </c>
      <c r="BQ31">
        <f t="shared" si="15"/>
        <v>99.736291809917105</v>
      </c>
      <c r="BR31" s="2">
        <v>38586</v>
      </c>
      <c r="BS31">
        <v>100.3671875</v>
      </c>
      <c r="BT31" s="22">
        <f>_xll.BDH(BT$3&amp;" Govt",$A$8,BR31,BR31)</f>
        <v>0.99978</v>
      </c>
      <c r="BU31">
        <f t="shared" si="16"/>
        <v>100.38927314009082</v>
      </c>
      <c r="BV31" s="2">
        <v>38765</v>
      </c>
      <c r="BW31">
        <v>99.1484375</v>
      </c>
      <c r="BX31" s="22">
        <f>_xll.BDH(BX$3&amp;" Govt",$A$8,BV31,BV31)</f>
        <v>0.99328000000000005</v>
      </c>
      <c r="BY31">
        <f t="shared" si="17"/>
        <v>99.819222676385309</v>
      </c>
      <c r="BZ31" s="2">
        <v>38947</v>
      </c>
      <c r="CA31">
        <v>102.73828125</v>
      </c>
      <c r="CB31" s="22">
        <f>_xll.BDH(CB$3&amp;" Govt",$A$8,BZ31,BZ31)</f>
        <v>1.0038</v>
      </c>
      <c r="CC31">
        <f t="shared" si="18"/>
        <v>102.34935370591751</v>
      </c>
      <c r="CD31" s="2">
        <v>39129</v>
      </c>
      <c r="CE31">
        <v>100.47265625</v>
      </c>
      <c r="CF31" s="22">
        <f>_xll.BDH(CF$3&amp;" Govt",$A$8,CD31,CD31)</f>
        <v>0.99997999999999998</v>
      </c>
      <c r="CG31">
        <f t="shared" si="19"/>
        <v>100.47466574331487</v>
      </c>
      <c r="CH31" s="2">
        <v>39311</v>
      </c>
      <c r="CI31">
        <v>102.34375</v>
      </c>
      <c r="CJ31" s="22">
        <f>_xll.BDH(CJ$3&amp;" Govt",$A$8,CH31,CH31)</f>
        <v>1.0043500000000001</v>
      </c>
      <c r="CK31">
        <f t="shared" si="20"/>
        <v>101.90048289938765</v>
      </c>
      <c r="CL31" s="2">
        <v>39493</v>
      </c>
      <c r="CM31">
        <v>101.8359375</v>
      </c>
      <c r="CN31" s="22">
        <f>_xll.BDH(CN$3&amp;" Govt",$A$8,CL31,CL31)</f>
        <v>1.00292</v>
      </c>
      <c r="CO31">
        <f t="shared" si="21"/>
        <v>101.53944232840107</v>
      </c>
      <c r="CP31" s="2">
        <v>39678</v>
      </c>
      <c r="CQ31">
        <v>98.57421875</v>
      </c>
      <c r="CR31" s="22">
        <f>_xll.BDH(CR$3&amp;" Govt",$A$8,CP31,CP31)</f>
        <v>1.0101500000000001</v>
      </c>
      <c r="CS31">
        <f t="shared" si="22"/>
        <v>97.583743750928065</v>
      </c>
      <c r="CT31" s="2">
        <v>39855</v>
      </c>
      <c r="CU31">
        <v>103.4140625</v>
      </c>
      <c r="CV31" s="22">
        <f>_xll.BDH(CV$3&amp;" Govt",$A$8,CT31,CT31)</f>
        <v>0.98575000000000002</v>
      </c>
      <c r="CW31">
        <f t="shared" si="23"/>
        <v>104.90901597768196</v>
      </c>
      <c r="CX31" s="2">
        <v>40037</v>
      </c>
      <c r="CY31">
        <v>101.125</v>
      </c>
      <c r="CZ31" s="22">
        <f>_xll.BDH(CZ$3&amp;" Govt",$A$8,CX31,CX31)</f>
        <v>1.0046299999999999</v>
      </c>
      <c r="DA31">
        <f t="shared" si="24"/>
        <v>100.65894906582524</v>
      </c>
      <c r="DB31" s="2">
        <v>38232</v>
      </c>
      <c r="DC31">
        <v>103.86328125</v>
      </c>
      <c r="DD31" s="22">
        <f>_xll.BDH(DD$3&amp;" Govt",$A$8,DB31,DB31)</f>
        <v>1.0063299999999999</v>
      </c>
      <c r="DE31">
        <f t="shared" si="25"/>
        <v>103.20996218934147</v>
      </c>
      <c r="DF31" s="2">
        <v>38777</v>
      </c>
      <c r="DG31">
        <v>99.5078125</v>
      </c>
      <c r="DH31" s="22">
        <f>_xll.BDH(DH$3&amp;" Govt",$A$8,DF31,DF31)</f>
        <v>0.99155000000000004</v>
      </c>
      <c r="DI31">
        <f t="shared" si="26"/>
        <v>100.35581917200342</v>
      </c>
      <c r="DJ31" s="2">
        <v>39141</v>
      </c>
      <c r="DK31">
        <v>102.67578125</v>
      </c>
      <c r="DL31" s="22">
        <f>_xll.BDH(DL$3&amp;" Govt",$A$8,DJ31,DJ31)</f>
        <v>1.0006200000000001</v>
      </c>
      <c r="DM31">
        <f t="shared" si="27"/>
        <v>102.61216170973995</v>
      </c>
      <c r="DN31" s="2">
        <v>39876</v>
      </c>
      <c r="DO31">
        <v>98.83984375</v>
      </c>
      <c r="DP31" s="22">
        <f>_xll.BDH(DP$3&amp;" Govt",$A$8,DN31,DN31)</f>
        <v>0.97958000000000001</v>
      </c>
      <c r="DQ31">
        <f t="shared" si="28"/>
        <v>100.900226372527</v>
      </c>
    </row>
    <row r="32" spans="4:121" x14ac:dyDescent="0.25">
      <c r="D32" s="2"/>
      <c r="F32" s="2">
        <v>38230</v>
      </c>
      <c r="G32">
        <v>128.90234375</v>
      </c>
      <c r="H32" s="22">
        <f>_xll.BDH(H$3&amp;" Govt",$A$8,F32,F32)</f>
        <v>1.1972100000000001</v>
      </c>
      <c r="I32" s="14">
        <f t="shared" si="0"/>
        <v>107.66895010065068</v>
      </c>
      <c r="J32" s="2">
        <v>38230</v>
      </c>
      <c r="K32">
        <v>129.6640625</v>
      </c>
      <c r="L32" s="22">
        <f>_xll.BDH(L$3&amp;" Govt",$A$8,J32,J32)</f>
        <v>1.1740900000000001</v>
      </c>
      <c r="M32">
        <f t="shared" si="1"/>
        <v>110.43792426474971</v>
      </c>
      <c r="N32" s="2">
        <v>38230</v>
      </c>
      <c r="O32">
        <v>130.89453125</v>
      </c>
      <c r="P32" s="22">
        <f>_xll.BDH(P$3&amp;" Govt",$A$8,N32,N32)</f>
        <v>1.15659</v>
      </c>
      <c r="Q32">
        <f t="shared" si="2"/>
        <v>113.17280215979733</v>
      </c>
      <c r="R32" s="2">
        <v>38230</v>
      </c>
      <c r="S32">
        <v>131.6640625</v>
      </c>
      <c r="T32" s="22">
        <f>_xll.BDH(T$3&amp;" Govt",$A$8,R32,R32)</f>
        <v>1.12741</v>
      </c>
      <c r="U32">
        <f t="shared" si="3"/>
        <v>116.78454377733034</v>
      </c>
      <c r="V32" s="2">
        <v>38327</v>
      </c>
      <c r="W32">
        <v>99.8125</v>
      </c>
      <c r="X32" s="22">
        <f>_xll.BDH(X$3&amp;" Govt",$A$8,V32,V32)</f>
        <v>1.00325</v>
      </c>
      <c r="Y32">
        <f t="shared" si="4"/>
        <v>99.489160229254921</v>
      </c>
      <c r="Z32" s="2">
        <v>38230</v>
      </c>
      <c r="AA32">
        <v>123.953125</v>
      </c>
      <c r="AB32" s="22">
        <f>_xll.BDH(AB$3&amp;" Govt",$A$8,Z32,Z32)</f>
        <v>1.0898399999999999</v>
      </c>
      <c r="AC32">
        <f t="shared" si="5"/>
        <v>113.73515837187111</v>
      </c>
      <c r="AD32" s="2">
        <v>38869</v>
      </c>
      <c r="AE32">
        <v>101.19140625</v>
      </c>
      <c r="AF32" s="22">
        <f>_xll.BDH(AF$3&amp;" Govt",$A$8,AD32,AD32)</f>
        <v>1.0066200000000001</v>
      </c>
      <c r="AG32">
        <f t="shared" si="6"/>
        <v>100.5259246289563</v>
      </c>
      <c r="AH32" s="2">
        <v>38230</v>
      </c>
      <c r="AI32">
        <v>121.359375</v>
      </c>
      <c r="AJ32" s="22">
        <f>_xll.BDH(AJ$3&amp;" Govt",$A$8,AH32,AH32)</f>
        <v>1.0682400000000001</v>
      </c>
      <c r="AK32">
        <f t="shared" si="7"/>
        <v>113.60684396764771</v>
      </c>
      <c r="AL32" s="2">
        <v>39233</v>
      </c>
      <c r="AM32">
        <v>99.0078125</v>
      </c>
      <c r="AN32" s="22">
        <f>_xll.BDH(AN$3&amp;" Govt",$A$8,AL32,AL32)</f>
        <v>1.0116799999999999</v>
      </c>
      <c r="AO32">
        <f t="shared" si="8"/>
        <v>97.864752194369771</v>
      </c>
      <c r="AP32" s="2">
        <v>38230</v>
      </c>
      <c r="AQ32">
        <v>117.046875</v>
      </c>
      <c r="AR32" s="22">
        <f>_xll.BDH(AR$3&amp;" Govt",$A$8,AP32,AP32)</f>
        <v>1.0549500000000001</v>
      </c>
      <c r="AS32">
        <f t="shared" si="9"/>
        <v>110.95016351485852</v>
      </c>
      <c r="AT32" s="2">
        <v>39598</v>
      </c>
      <c r="AU32">
        <v>99.421875</v>
      </c>
      <c r="AV32" s="22">
        <f>_xll.BDH(AV$3&amp;" Govt",$A$8,AT32,AT32)</f>
        <v>1.0096700000000001</v>
      </c>
      <c r="AW32">
        <f t="shared" si="10"/>
        <v>98.469673259579849</v>
      </c>
      <c r="AX32" s="2">
        <v>38230</v>
      </c>
      <c r="AY32">
        <v>105.15234375</v>
      </c>
      <c r="AZ32" s="22">
        <f>_xll.BDH(AZ$3&amp;" Govt",$A$8,AX32,AX32)</f>
        <v>1.0327599999999999</v>
      </c>
      <c r="BA32">
        <f t="shared" si="11"/>
        <v>101.816824576862</v>
      </c>
      <c r="BB32" s="2">
        <v>38230</v>
      </c>
      <c r="BC32">
        <v>105.32421875</v>
      </c>
      <c r="BD32" s="22">
        <f>_xll.BDH(BD$3&amp;" Govt",$A$8,BB32,BB32)</f>
        <v>1.0265500000000001</v>
      </c>
      <c r="BE32">
        <f t="shared" si="12"/>
        <v>102.60018386829671</v>
      </c>
      <c r="BF32" s="2">
        <v>39965</v>
      </c>
      <c r="BG32">
        <v>102</v>
      </c>
      <c r="BH32" s="22">
        <f>_xll.BDH(BH$3&amp;" Govt",$A$8,BF32,BF32)</f>
        <v>1.00508</v>
      </c>
      <c r="BI32">
        <f t="shared" si="13"/>
        <v>101.48445894854142</v>
      </c>
      <c r="BJ32" s="2">
        <v>38230</v>
      </c>
      <c r="BK32">
        <v>103.0546875</v>
      </c>
      <c r="BL32" s="22">
        <f>_xll.BDH(BL$3&amp;" Govt",$A$8,BJ32,BJ32)</f>
        <v>1.0062800000000001</v>
      </c>
      <c r="BM32">
        <f t="shared" si="14"/>
        <v>102.41154300989784</v>
      </c>
      <c r="BN32" s="2">
        <v>38405</v>
      </c>
      <c r="BO32">
        <v>99.54296875</v>
      </c>
      <c r="BP32" s="22">
        <f>_xll.BDH(BP$3&amp;" Govt",$A$8,BN32,BN32)</f>
        <v>0.99753999999999998</v>
      </c>
      <c r="BQ32">
        <f t="shared" si="15"/>
        <v>99.788448332898938</v>
      </c>
      <c r="BR32" s="2">
        <v>38587</v>
      </c>
      <c r="BS32">
        <v>100.671875</v>
      </c>
      <c r="BT32" s="22">
        <f>_xll.BDH(BT$3&amp;" Govt",$A$8,BR32,BR32)</f>
        <v>0.99980000000000002</v>
      </c>
      <c r="BU32">
        <f t="shared" si="16"/>
        <v>100.69201340268053</v>
      </c>
      <c r="BV32" s="2">
        <v>38768</v>
      </c>
      <c r="BW32">
        <v>99.1484375</v>
      </c>
      <c r="BX32" s="22">
        <f>_xll.BDH(BX$3&amp;" Govt",$A$8,BV32,BV32)</f>
        <v>0.99283999999999994</v>
      </c>
      <c r="BY32">
        <f t="shared" si="17"/>
        <v>99.863459872688452</v>
      </c>
      <c r="BZ32" s="2">
        <v>38950</v>
      </c>
      <c r="CA32">
        <v>103.08203125</v>
      </c>
      <c r="CB32" s="22">
        <f>_xll.BDH(CB$3&amp;" Govt",$A$8,BZ32,BZ32)</f>
        <v>1.0039899999999999</v>
      </c>
      <c r="CC32">
        <f t="shared" si="18"/>
        <v>102.67236849968626</v>
      </c>
      <c r="CD32" s="2">
        <v>39132</v>
      </c>
      <c r="CE32">
        <v>100.47265625</v>
      </c>
      <c r="CF32" s="22">
        <f>_xll.BDH(CF$3&amp;" Govt",$A$8,CD32,CD32)</f>
        <v>1.00014</v>
      </c>
      <c r="CG32">
        <f t="shared" si="19"/>
        <v>100.4585920471134</v>
      </c>
      <c r="CH32" s="2">
        <v>39314</v>
      </c>
      <c r="CI32">
        <v>102.609375</v>
      </c>
      <c r="CJ32" s="22">
        <f>_xll.BDH(CJ$3&amp;" Govt",$A$8,CH32,CH32)</f>
        <v>1.0045299999999999</v>
      </c>
      <c r="CK32">
        <f t="shared" si="20"/>
        <v>102.14665067245379</v>
      </c>
      <c r="CL32" s="2">
        <v>39496</v>
      </c>
      <c r="CM32">
        <v>101.8359375</v>
      </c>
      <c r="CN32" s="22">
        <f>_xll.BDH(CN$3&amp;" Govt",$A$8,CL32,CL32)</f>
        <v>1.00285</v>
      </c>
      <c r="CO32">
        <f t="shared" si="21"/>
        <v>101.54652988981402</v>
      </c>
      <c r="CP32" s="2">
        <v>39679</v>
      </c>
      <c r="CQ32">
        <v>98.578125</v>
      </c>
      <c r="CR32" s="22">
        <f>_xll.BDH(CR$3&amp;" Govt",$A$8,CP32,CP32)</f>
        <v>1.01048</v>
      </c>
      <c r="CS32">
        <f t="shared" si="22"/>
        <v>97.555740836038311</v>
      </c>
      <c r="CT32" s="2">
        <v>39856</v>
      </c>
      <c r="CU32">
        <v>103.42578125</v>
      </c>
      <c r="CV32" s="22">
        <f>_xll.BDH(CV$3&amp;" Govt",$A$8,CT32,CT32)</f>
        <v>0.98538999999999999</v>
      </c>
      <c r="CW32">
        <f t="shared" si="23"/>
        <v>104.9592356833335</v>
      </c>
      <c r="CX32" s="2">
        <v>40038</v>
      </c>
      <c r="CY32">
        <v>101.44140625</v>
      </c>
      <c r="CZ32" s="22">
        <f>_xll.BDH(CZ$3&amp;" Govt",$A$8,CX32,CX32)</f>
        <v>1.00491</v>
      </c>
      <c r="DA32">
        <f t="shared" si="24"/>
        <v>100.94576255585078</v>
      </c>
      <c r="DB32" s="2">
        <v>38233</v>
      </c>
      <c r="DC32">
        <v>103.1875</v>
      </c>
      <c r="DD32" s="22">
        <f>_xll.BDH(DD$3&amp;" Govt",$A$8,DB32,DB32)</f>
        <v>1.0062800000000001</v>
      </c>
      <c r="DE32">
        <f t="shared" si="25"/>
        <v>102.54352665262154</v>
      </c>
      <c r="DF32" s="2">
        <v>38778</v>
      </c>
      <c r="DG32">
        <v>99.16796875</v>
      </c>
      <c r="DH32" s="22">
        <f>_xll.BDH(DH$3&amp;" Govt",$A$8,DF32,DF32)</f>
        <v>0.99178999999999995</v>
      </c>
      <c r="DI32">
        <f t="shared" si="26"/>
        <v>99.988877433730934</v>
      </c>
      <c r="DJ32" s="2">
        <v>39142</v>
      </c>
      <c r="DK32">
        <v>102.72265625</v>
      </c>
      <c r="DL32" s="22">
        <f>_xll.BDH(DL$3&amp;" Govt",$A$8,DJ32,DJ32)</f>
        <v>1.0006699999999999</v>
      </c>
      <c r="DM32">
        <f t="shared" si="27"/>
        <v>102.65387815163841</v>
      </c>
      <c r="DN32" s="2">
        <v>39877</v>
      </c>
      <c r="DO32">
        <v>100.1015625</v>
      </c>
      <c r="DP32" s="22">
        <f>_xll.BDH(DP$3&amp;" Govt",$A$8,DN32,DN32)</f>
        <v>0.97972000000000004</v>
      </c>
      <c r="DQ32">
        <f t="shared" si="28"/>
        <v>102.17364400032662</v>
      </c>
    </row>
    <row r="33" spans="4:121" x14ac:dyDescent="0.25">
      <c r="D33" s="2"/>
      <c r="F33" s="2">
        <v>38231</v>
      </c>
      <c r="G33">
        <v>129</v>
      </c>
      <c r="H33" s="22">
        <f>_xll.BDH(H$3&amp;" Govt",$A$8,F33,F33)</f>
        <v>1.19733</v>
      </c>
      <c r="I33" s="14">
        <f t="shared" si="0"/>
        <v>107.73972087895568</v>
      </c>
      <c r="J33" s="2">
        <v>38231</v>
      </c>
      <c r="K33">
        <v>129.76171875</v>
      </c>
      <c r="L33" s="22">
        <f>_xll.BDH(L$3&amp;" Govt",$A$8,J33,J33)</f>
        <v>1.17421</v>
      </c>
      <c r="M33">
        <f t="shared" si="1"/>
        <v>110.50980552882363</v>
      </c>
      <c r="N33" s="2">
        <v>38231</v>
      </c>
      <c r="O33">
        <v>131.0078125</v>
      </c>
      <c r="P33" s="22">
        <f>_xll.BDH(P$3&amp;" Govt",$A$8,N33,N33)</f>
        <v>1.1567099999999999</v>
      </c>
      <c r="Q33">
        <f t="shared" si="2"/>
        <v>113.25899534023222</v>
      </c>
      <c r="R33" s="2">
        <v>38231</v>
      </c>
      <c r="S33">
        <v>131.77734375</v>
      </c>
      <c r="T33" s="22">
        <f>_xll.BDH(T$3&amp;" Govt",$A$8,R33,R33)</f>
        <v>1.1275200000000001</v>
      </c>
      <c r="U33">
        <f t="shared" si="3"/>
        <v>116.87361975840783</v>
      </c>
      <c r="V33" s="2">
        <v>38328</v>
      </c>
      <c r="W33">
        <v>99.75390625</v>
      </c>
      <c r="X33" s="22">
        <f>_xll.BDH(X$3&amp;" Govt",$A$8,V33,V33)</f>
        <v>1.00342</v>
      </c>
      <c r="Y33">
        <f t="shared" si="4"/>
        <v>99.413910675489831</v>
      </c>
      <c r="Z33" s="2">
        <v>38231</v>
      </c>
      <c r="AA33">
        <v>124.0078125</v>
      </c>
      <c r="AB33" s="22">
        <f>_xll.BDH(AB$3&amp;" Govt",$A$8,Z33,Z33)</f>
        <v>1.08995</v>
      </c>
      <c r="AC33">
        <f t="shared" si="5"/>
        <v>113.77385430524336</v>
      </c>
      <c r="AD33" s="2">
        <v>38870</v>
      </c>
      <c r="AE33">
        <v>101.73828125</v>
      </c>
      <c r="AF33" s="22">
        <f>_xll.BDH(AF$3&amp;" Govt",$A$8,AD33,AD33)</f>
        <v>1.0068999999999999</v>
      </c>
      <c r="AG33">
        <f t="shared" si="6"/>
        <v>101.04109767603536</v>
      </c>
      <c r="AH33" s="2">
        <v>38231</v>
      </c>
      <c r="AI33">
        <v>121.4453125</v>
      </c>
      <c r="AJ33" s="22">
        <f>_xll.BDH(AJ$3&amp;" Govt",$A$8,AH33,AH33)</f>
        <v>1.0683400000000001</v>
      </c>
      <c r="AK33">
        <f t="shared" si="7"/>
        <v>113.67665022371155</v>
      </c>
      <c r="AL33" s="2">
        <v>39234</v>
      </c>
      <c r="AM33">
        <v>98.8359375</v>
      </c>
      <c r="AN33" s="22">
        <f>_xll.BDH(AN$3&amp;" Govt",$A$8,AL33,AL33)</f>
        <v>1.0119800000000001</v>
      </c>
      <c r="AO33">
        <f t="shared" si="8"/>
        <v>97.665900017786896</v>
      </c>
      <c r="AP33" s="2">
        <v>38231</v>
      </c>
      <c r="AQ33">
        <v>117.1484375</v>
      </c>
      <c r="AR33" s="22">
        <f>_xll.BDH(AR$3&amp;" Govt",$A$8,AP33,AP33)</f>
        <v>1.0550600000000001</v>
      </c>
      <c r="AS33">
        <f t="shared" si="9"/>
        <v>111.03485820711617</v>
      </c>
      <c r="AT33" s="2">
        <v>39601</v>
      </c>
      <c r="AU33">
        <v>100.05859375</v>
      </c>
      <c r="AV33" s="22">
        <f>_xll.BDH(AV$3&amp;" Govt",$A$8,AT33,AT33)</f>
        <v>1.0104299999999999</v>
      </c>
      <c r="AW33">
        <f t="shared" si="10"/>
        <v>99.025755124056104</v>
      </c>
      <c r="AX33" s="2">
        <v>38231</v>
      </c>
      <c r="AY33">
        <v>105.21875</v>
      </c>
      <c r="AZ33" s="22">
        <f>_xll.BDH(AZ$3&amp;" Govt",$A$8,AX33,AX33)</f>
        <v>1.0328599999999999</v>
      </c>
      <c r="BA33">
        <f t="shared" si="11"/>
        <v>101.87126038378871</v>
      </c>
      <c r="BB33" s="2">
        <v>38231</v>
      </c>
      <c r="BC33">
        <v>105.35546875</v>
      </c>
      <c r="BD33" s="22">
        <f>_xll.BDH(BD$3&amp;" Govt",$A$8,BB33,BB33)</f>
        <v>1.0266599999999999</v>
      </c>
      <c r="BE33">
        <f t="shared" si="12"/>
        <v>102.61962942941189</v>
      </c>
      <c r="BF33" s="2">
        <v>39966</v>
      </c>
      <c r="BG33">
        <v>102.515625</v>
      </c>
      <c r="BH33" s="22">
        <f>_xll.BDH(BH$3&amp;" Govt",$A$8,BF33,BF33)</f>
        <v>1.0051699999999999</v>
      </c>
      <c r="BI33">
        <f t="shared" si="13"/>
        <v>101.9883452550315</v>
      </c>
      <c r="BJ33" s="2">
        <v>38231</v>
      </c>
      <c r="BK33">
        <v>103.1171875</v>
      </c>
      <c r="BL33" s="22">
        <f>_xll.BDH(BL$3&amp;" Govt",$A$8,BJ33,BJ33)</f>
        <v>1.0063800000000001</v>
      </c>
      <c r="BM33">
        <f t="shared" si="14"/>
        <v>102.46347055784096</v>
      </c>
      <c r="BN33" s="2">
        <v>38406</v>
      </c>
      <c r="BO33">
        <v>99.90625</v>
      </c>
      <c r="BP33" s="22">
        <f>_xll.BDH(BP$3&amp;" Govt",$A$8,BN33,BN33)</f>
        <v>0.99741000000000002</v>
      </c>
      <c r="BQ33">
        <f t="shared" si="15"/>
        <v>100.16567910889202</v>
      </c>
      <c r="BR33" s="2">
        <v>38588</v>
      </c>
      <c r="BS33">
        <v>100.87890625</v>
      </c>
      <c r="BT33" s="22">
        <f>_xll.BDH(BT$3&amp;" Govt",$A$8,BR33,BR33)</f>
        <v>0.99982000000000004</v>
      </c>
      <c r="BU33">
        <f t="shared" si="16"/>
        <v>100.89706772218999</v>
      </c>
      <c r="BV33" s="2">
        <v>38769</v>
      </c>
      <c r="BW33">
        <v>99.09375</v>
      </c>
      <c r="BX33" s="22">
        <f>_xll.BDH(BX$3&amp;" Govt",$A$8,BV33,BV33)</f>
        <v>0.99270000000000003</v>
      </c>
      <c r="BY33">
        <f t="shared" si="17"/>
        <v>99.822453913569049</v>
      </c>
      <c r="BZ33" s="2">
        <v>38951</v>
      </c>
      <c r="CA33">
        <v>103.15625</v>
      </c>
      <c r="CB33" s="22">
        <f>_xll.BDH(CB$3&amp;" Govt",$A$8,BZ33,BZ33)</f>
        <v>1.00406</v>
      </c>
      <c r="CC33">
        <f t="shared" si="18"/>
        <v>102.73912913570902</v>
      </c>
      <c r="CD33" s="2">
        <v>39133</v>
      </c>
      <c r="CE33">
        <v>100.48828125</v>
      </c>
      <c r="CF33" s="22">
        <f>_xll.BDH(CF$3&amp;" Govt",$A$8,CD33,CD33)</f>
        <v>1.0001899999999999</v>
      </c>
      <c r="CG33">
        <f t="shared" si="19"/>
        <v>100.46919210350035</v>
      </c>
      <c r="CH33" s="2">
        <v>39315</v>
      </c>
      <c r="CI33">
        <v>102.875</v>
      </c>
      <c r="CJ33" s="22">
        <f>_xll.BDH(CJ$3&amp;" Govt",$A$8,CH33,CH33)</f>
        <v>1.0045999999999999</v>
      </c>
      <c r="CK33">
        <f t="shared" si="20"/>
        <v>102.40394186740993</v>
      </c>
      <c r="CL33" s="2">
        <v>39497</v>
      </c>
      <c r="CM33">
        <v>101.1328125</v>
      </c>
      <c r="CN33" s="22">
        <f>_xll.BDH(CN$3&amp;" Govt",$A$8,CL33,CL33)</f>
        <v>1.0028300000000001</v>
      </c>
      <c r="CO33">
        <f t="shared" si="21"/>
        <v>100.84741431748152</v>
      </c>
      <c r="CP33" s="2">
        <v>39680</v>
      </c>
      <c r="CQ33">
        <v>99.13671875</v>
      </c>
      <c r="CR33" s="22">
        <f>_xll.BDH(CR$3&amp;" Govt",$A$8,CP33,CP33)</f>
        <v>1.01081</v>
      </c>
      <c r="CS33">
        <f t="shared" si="22"/>
        <v>98.076511658966567</v>
      </c>
      <c r="CT33" s="2">
        <v>39857</v>
      </c>
      <c r="CU33">
        <v>102.8359375</v>
      </c>
      <c r="CV33" s="22">
        <f>_xll.BDH(CV$3&amp;" Govt",$A$8,CT33,CT33)</f>
        <v>0.98502000000000001</v>
      </c>
      <c r="CW33">
        <f t="shared" si="23"/>
        <v>104.39984721122414</v>
      </c>
      <c r="CX33" s="2">
        <v>40039</v>
      </c>
      <c r="CY33">
        <v>101.0859375</v>
      </c>
      <c r="CZ33" s="22">
        <f>_xll.BDH(CZ$3&amp;" Govt",$A$8,CX33,CX33)</f>
        <v>1.00519</v>
      </c>
      <c r="DA33">
        <f t="shared" si="24"/>
        <v>100.56401028661247</v>
      </c>
      <c r="DB33" s="2">
        <v>38236</v>
      </c>
      <c r="DC33">
        <v>103.1875</v>
      </c>
      <c r="DD33" s="22">
        <f>_xll.BDH(DD$3&amp;" Govt",$A$8,DB33,DB33)</f>
        <v>1.0061199999999999</v>
      </c>
      <c r="DE33">
        <f t="shared" si="25"/>
        <v>102.55983381703973</v>
      </c>
      <c r="DF33" s="2">
        <v>38779</v>
      </c>
      <c r="DG33">
        <v>99.0234375</v>
      </c>
      <c r="DH33" s="22">
        <f>_xll.BDH(DH$3&amp;" Govt",$A$8,DF33,DF33)</f>
        <v>0.99204000000000003</v>
      </c>
      <c r="DI33">
        <f t="shared" si="26"/>
        <v>99.817988689972182</v>
      </c>
      <c r="DJ33" s="2">
        <v>39143</v>
      </c>
      <c r="DK33">
        <v>103.19921875</v>
      </c>
      <c r="DL33" s="22">
        <f>_xll.BDH(DL$3&amp;" Govt",$A$8,DJ33,DJ33)</f>
        <v>1.0007699999999999</v>
      </c>
      <c r="DM33">
        <f t="shared" si="27"/>
        <v>103.11981649130171</v>
      </c>
      <c r="DN33" s="2">
        <v>39878</v>
      </c>
      <c r="DO33">
        <v>98.9375</v>
      </c>
      <c r="DP33" s="22">
        <f>_xll.BDH(DP$3&amp;" Govt",$A$8,DN33,DN33)</f>
        <v>0.97985999999999995</v>
      </c>
      <c r="DQ33">
        <f t="shared" si="28"/>
        <v>100.97105708978835</v>
      </c>
    </row>
    <row r="34" spans="4:121" x14ac:dyDescent="0.25">
      <c r="D34" s="2"/>
      <c r="F34" s="2">
        <v>38232</v>
      </c>
      <c r="G34">
        <v>128.8203125</v>
      </c>
      <c r="H34" s="22">
        <f>_xll.BDH(H$3&amp;" Govt",$A$8,F34,F34)</f>
        <v>1.1972700000000001</v>
      </c>
      <c r="I34" s="14">
        <f t="shared" si="0"/>
        <v>107.59503913068897</v>
      </c>
      <c r="J34" s="2">
        <v>38232</v>
      </c>
      <c r="K34">
        <v>129.48828125</v>
      </c>
      <c r="L34" s="22">
        <f>_xll.BDH(L$3&amp;" Govt",$A$8,J34,J34)</f>
        <v>1.17415</v>
      </c>
      <c r="M34">
        <f t="shared" si="1"/>
        <v>110.28257143465486</v>
      </c>
      <c r="N34" s="2">
        <v>38232</v>
      </c>
      <c r="O34">
        <v>130.65234375</v>
      </c>
      <c r="P34" s="22">
        <f>_xll.BDH(P$3&amp;" Govt",$A$8,N34,N34)</f>
        <v>1.15665</v>
      </c>
      <c r="Q34">
        <f t="shared" si="2"/>
        <v>112.95754441706653</v>
      </c>
      <c r="R34" s="2">
        <v>38232</v>
      </c>
      <c r="S34">
        <v>131.39453125</v>
      </c>
      <c r="T34" s="22">
        <f>_xll.BDH(T$3&amp;" Govt",$A$8,R34,R34)</f>
        <v>1.1274599999999999</v>
      </c>
      <c r="U34">
        <f t="shared" si="3"/>
        <v>116.54030409061076</v>
      </c>
      <c r="V34" s="2">
        <v>38329</v>
      </c>
      <c r="W34">
        <v>100.1640625</v>
      </c>
      <c r="X34" s="22">
        <f>_xll.BDH(X$3&amp;" Govt",$A$8,V34,V34)</f>
        <v>1.00359</v>
      </c>
      <c r="Y34">
        <f t="shared" si="4"/>
        <v>99.805759822238173</v>
      </c>
      <c r="Z34" s="2">
        <v>38232</v>
      </c>
      <c r="AA34">
        <v>123.55078125</v>
      </c>
      <c r="AB34" s="22">
        <f>_xll.BDH(AB$3&amp;" Govt",$A$8,Z34,Z34)</f>
        <v>1.08989</v>
      </c>
      <c r="AC34">
        <f t="shared" si="5"/>
        <v>113.360780675114</v>
      </c>
      <c r="AD34" s="2">
        <v>38873</v>
      </c>
      <c r="AE34">
        <v>101.6015625</v>
      </c>
      <c r="AF34" s="22">
        <f>_xll.BDH(AF$3&amp;" Govt",$A$8,AD34,AD34)</f>
        <v>1.00776</v>
      </c>
      <c r="AG34">
        <f t="shared" si="6"/>
        <v>100.81920546558705</v>
      </c>
      <c r="AH34" s="2">
        <v>38232</v>
      </c>
      <c r="AI34">
        <v>120.8671875</v>
      </c>
      <c r="AJ34" s="22">
        <f>_xll.BDH(AJ$3&amp;" Govt",$A$8,AH34,AH34)</f>
        <v>1.06829</v>
      </c>
      <c r="AK34">
        <f t="shared" si="7"/>
        <v>113.14080212301903</v>
      </c>
      <c r="AL34" s="2">
        <v>39237</v>
      </c>
      <c r="AM34">
        <v>98.92578125</v>
      </c>
      <c r="AN34" s="22">
        <f>_xll.BDH(AN$3&amp;" Govt",$A$8,AL34,AL34)</f>
        <v>1.01264</v>
      </c>
      <c r="AO34">
        <f t="shared" si="8"/>
        <v>97.690967421788599</v>
      </c>
      <c r="AP34" s="2">
        <v>38232</v>
      </c>
      <c r="AQ34">
        <v>116.55859375</v>
      </c>
      <c r="AR34" s="22">
        <f>_xll.BDH(AR$3&amp;" Govt",$A$8,AP34,AP34)</f>
        <v>1.05501</v>
      </c>
      <c r="AS34">
        <f t="shared" si="9"/>
        <v>110.48103217031118</v>
      </c>
      <c r="AT34" s="2">
        <v>39602</v>
      </c>
      <c r="AU34">
        <v>100.28515625</v>
      </c>
      <c r="AV34" s="22">
        <f>_xll.BDH(AV$3&amp;" Govt",$A$8,AT34,AT34)</f>
        <v>1.01064</v>
      </c>
      <c r="AW34">
        <f t="shared" si="10"/>
        <v>99.229355903190054</v>
      </c>
      <c r="AX34" s="2">
        <v>38232</v>
      </c>
      <c r="AY34">
        <v>104.5859375</v>
      </c>
      <c r="AZ34" s="22">
        <f>_xll.BDH(AZ$3&amp;" Govt",$A$8,AX34,AX34)</f>
        <v>1.03281</v>
      </c>
      <c r="BA34">
        <f t="shared" si="11"/>
        <v>101.26348263475373</v>
      </c>
      <c r="BB34" s="2">
        <v>38232</v>
      </c>
      <c r="BC34">
        <v>104.73046875</v>
      </c>
      <c r="BD34" s="22">
        <f>_xll.BDH(BD$3&amp;" Govt",$A$8,BB34,BB34)</f>
        <v>1.0266</v>
      </c>
      <c r="BE34">
        <f t="shared" si="12"/>
        <v>102.01682130333138</v>
      </c>
      <c r="BF34" s="2">
        <v>39967</v>
      </c>
      <c r="BG34">
        <v>102.49609375</v>
      </c>
      <c r="BH34" s="22">
        <f>_xll.BDH(BH$3&amp;" Govt",$A$8,BF34,BF34)</f>
        <v>1.00525</v>
      </c>
      <c r="BI34">
        <f t="shared" si="13"/>
        <v>101.96079955235017</v>
      </c>
      <c r="BJ34" s="2">
        <v>38232</v>
      </c>
      <c r="BK34">
        <v>102.44140625</v>
      </c>
      <c r="BL34" s="22">
        <f>_xll.BDH(BL$3&amp;" Govt",$A$8,BJ34,BJ34)</f>
        <v>1.0063299999999999</v>
      </c>
      <c r="BM34">
        <f t="shared" si="14"/>
        <v>101.79703104349468</v>
      </c>
      <c r="BN34" s="2">
        <v>38407</v>
      </c>
      <c r="BO34">
        <v>99.7734375</v>
      </c>
      <c r="BP34" s="22">
        <f>_xll.BDH(BP$3&amp;" Govt",$A$8,BN34,BN34)</f>
        <v>0.99728000000000006</v>
      </c>
      <c r="BQ34">
        <f t="shared" si="15"/>
        <v>100.04556142708165</v>
      </c>
      <c r="BR34" s="2">
        <v>38589</v>
      </c>
      <c r="BS34">
        <v>100.96484375</v>
      </c>
      <c r="BT34" s="22">
        <f>_xll.BDH(BT$3&amp;" Govt",$A$8,BR34,BR34)</f>
        <v>0.99983</v>
      </c>
      <c r="BU34">
        <f t="shared" si="16"/>
        <v>100.98201069181761</v>
      </c>
      <c r="BV34" s="2">
        <v>38770</v>
      </c>
      <c r="BW34">
        <v>99.41015625</v>
      </c>
      <c r="BX34" s="22">
        <f>_xll.BDH(BX$3&amp;" Govt",$A$8,BV34,BV34)</f>
        <v>0.99256</v>
      </c>
      <c r="BY34">
        <f t="shared" si="17"/>
        <v>100.15531176956557</v>
      </c>
      <c r="BZ34" s="2">
        <v>38952</v>
      </c>
      <c r="CA34">
        <v>102.93359375</v>
      </c>
      <c r="CB34" s="22">
        <f>_xll.BDH(CB$3&amp;" Govt",$A$8,BZ34,BZ34)</f>
        <v>1.0041199999999999</v>
      </c>
      <c r="CC34">
        <f t="shared" si="18"/>
        <v>102.51124741066806</v>
      </c>
      <c r="CD34" s="2">
        <v>39134</v>
      </c>
      <c r="CE34">
        <v>100.703125</v>
      </c>
      <c r="CF34" s="22">
        <f>_xll.BDH(CF$3&amp;" Govt",$A$8,CD34,CD34)</f>
        <v>1.0002500000000001</v>
      </c>
      <c r="CG34">
        <f t="shared" si="19"/>
        <v>100.67795551112221</v>
      </c>
      <c r="CH34" s="2">
        <v>39316</v>
      </c>
      <c r="CI34">
        <v>102.51171875</v>
      </c>
      <c r="CJ34" s="22">
        <f>_xll.BDH(CJ$3&amp;" Govt",$A$8,CH34,CH34)</f>
        <v>1.0046600000000001</v>
      </c>
      <c r="CK34">
        <f t="shared" si="20"/>
        <v>102.03622991857941</v>
      </c>
      <c r="CL34" s="2">
        <v>39498</v>
      </c>
      <c r="CM34">
        <v>101.4296875</v>
      </c>
      <c r="CN34" s="22">
        <f>_xll.BDH(CN$3&amp;" Govt",$A$8,CL34,CL34)</f>
        <v>1.00281</v>
      </c>
      <c r="CO34">
        <f t="shared" si="21"/>
        <v>101.14546873286066</v>
      </c>
      <c r="CP34" s="2">
        <v>39681</v>
      </c>
      <c r="CQ34">
        <v>99.234375</v>
      </c>
      <c r="CR34" s="22">
        <f>_xll.BDH(CR$3&amp;" Govt",$A$8,CP34,CP34)</f>
        <v>1.0111300000000001</v>
      </c>
      <c r="CS34">
        <f t="shared" si="22"/>
        <v>98.142053939651674</v>
      </c>
      <c r="CT34" s="2">
        <v>39860</v>
      </c>
      <c r="CU34">
        <v>102.8359375</v>
      </c>
      <c r="CV34" s="22">
        <f>_xll.BDH(CV$3&amp;" Govt",$A$8,CT34,CT34)</f>
        <v>0.98392000000000002</v>
      </c>
      <c r="CW34">
        <f t="shared" si="23"/>
        <v>104.51656384665419</v>
      </c>
      <c r="CX34" s="2">
        <v>40042</v>
      </c>
      <c r="CY34">
        <v>101.68359375</v>
      </c>
      <c r="CZ34" s="22">
        <f>_xll.BDH(CZ$3&amp;" Govt",$A$8,CX34,CX34)</f>
        <v>1.0060199999999999</v>
      </c>
      <c r="DA34">
        <f t="shared" si="24"/>
        <v>101.07512151845889</v>
      </c>
      <c r="DB34" s="2">
        <v>38237</v>
      </c>
      <c r="DC34">
        <v>103.53515625</v>
      </c>
      <c r="DD34" s="22">
        <f>_xll.BDH(DD$3&amp;" Govt",$A$8,DB34,DB34)</f>
        <v>1.00606</v>
      </c>
      <c r="DE34">
        <f t="shared" si="25"/>
        <v>102.91151248434487</v>
      </c>
      <c r="DF34" s="2">
        <v>38782</v>
      </c>
      <c r="DG34">
        <v>97.890625</v>
      </c>
      <c r="DH34" s="22">
        <f>_xll.BDH(DH$3&amp;" Govt",$A$8,DF34,DF34)</f>
        <v>0.99277000000000004</v>
      </c>
      <c r="DI34">
        <f t="shared" si="26"/>
        <v>98.603528511135508</v>
      </c>
      <c r="DJ34" s="2">
        <v>39146</v>
      </c>
      <c r="DK34">
        <v>103.13671875</v>
      </c>
      <c r="DL34" s="22">
        <f>_xll.BDH(DL$3&amp;" Govt",$A$8,DJ34,DJ34)</f>
        <v>1.0010699999999999</v>
      </c>
      <c r="DM34">
        <f t="shared" si="27"/>
        <v>103.02648041595494</v>
      </c>
      <c r="DN34" s="2">
        <v>39881</v>
      </c>
      <c r="DO34">
        <v>98.65234375</v>
      </c>
      <c r="DP34" s="22">
        <f>_xll.BDH(DP$3&amp;" Govt",$A$8,DN34,DN34)</f>
        <v>0.98026999999999997</v>
      </c>
      <c r="DQ34">
        <f t="shared" si="28"/>
        <v>100.63793011109185</v>
      </c>
    </row>
    <row r="35" spans="4:121" x14ac:dyDescent="0.25">
      <c r="D35" s="2"/>
      <c r="F35" s="2">
        <v>38233</v>
      </c>
      <c r="G35">
        <v>128.57421875</v>
      </c>
      <c r="H35" s="22">
        <f>_xll.BDH(H$3&amp;" Govt",$A$8,F35,F35)</f>
        <v>1.1972100000000001</v>
      </c>
      <c r="I35" s="14">
        <f t="shared" si="0"/>
        <v>107.39487537691799</v>
      </c>
      <c r="J35" s="2">
        <v>38233</v>
      </c>
      <c r="K35">
        <v>129.1953125</v>
      </c>
      <c r="L35" s="22">
        <f>_xll.BDH(L$3&amp;" Govt",$A$8,J35,J35)</f>
        <v>1.1740900000000001</v>
      </c>
      <c r="M35">
        <f t="shared" si="1"/>
        <v>110.03867889173742</v>
      </c>
      <c r="N35" s="2">
        <v>38233</v>
      </c>
      <c r="O35">
        <v>130.2578125</v>
      </c>
      <c r="P35" s="22">
        <f>_xll.BDH(P$3&amp;" Govt",$A$8,N35,N35)</f>
        <v>1.15659</v>
      </c>
      <c r="Q35">
        <f t="shared" si="2"/>
        <v>112.62228836493485</v>
      </c>
      <c r="R35" s="2">
        <v>38233</v>
      </c>
      <c r="S35">
        <v>130.890625</v>
      </c>
      <c r="T35" s="22">
        <f>_xll.BDH(T$3&amp;" Govt",$A$8,R35,R35)</f>
        <v>1.1274</v>
      </c>
      <c r="U35">
        <f t="shared" si="3"/>
        <v>116.09954319673585</v>
      </c>
      <c r="V35" s="2">
        <v>38330</v>
      </c>
      <c r="W35">
        <v>99.98046875</v>
      </c>
      <c r="X35" s="22">
        <f>_xll.BDH(X$3&amp;" Govt",$A$8,V35,V35)</f>
        <v>1.00376</v>
      </c>
      <c r="Y35">
        <f t="shared" si="4"/>
        <v>99.605950376584047</v>
      </c>
      <c r="Z35" s="2">
        <v>38233</v>
      </c>
      <c r="AA35">
        <v>123.171875</v>
      </c>
      <c r="AB35" s="22">
        <f>_xll.BDH(AB$3&amp;" Govt",$A$8,Z35,Z35)</f>
        <v>1.0898300000000001</v>
      </c>
      <c r="AC35">
        <f t="shared" si="5"/>
        <v>113.01934705412771</v>
      </c>
      <c r="AD35" s="2">
        <v>38874</v>
      </c>
      <c r="AE35">
        <v>101.43359375</v>
      </c>
      <c r="AF35" s="22">
        <f>_xll.BDH(AF$3&amp;" Govt",$A$8,AD35,AD35)</f>
        <v>1.00804</v>
      </c>
      <c r="AG35">
        <f t="shared" si="6"/>
        <v>100.62457218959564</v>
      </c>
      <c r="AH35" s="2">
        <v>38233</v>
      </c>
      <c r="AI35">
        <v>120.48046875</v>
      </c>
      <c r="AJ35" s="22">
        <f>_xll.BDH(AJ$3&amp;" Govt",$A$8,AH35,AH35)</f>
        <v>1.06823</v>
      </c>
      <c r="AK35">
        <f t="shared" si="7"/>
        <v>112.78513873416773</v>
      </c>
      <c r="AL35" s="2">
        <v>39238</v>
      </c>
      <c r="AM35">
        <v>98.65234375</v>
      </c>
      <c r="AN35" s="22">
        <f>_xll.BDH(AN$3&amp;" Govt",$A$8,AL35,AL35)</f>
        <v>1.01285</v>
      </c>
      <c r="AO35">
        <f t="shared" si="8"/>
        <v>97.400744187194547</v>
      </c>
      <c r="AP35" s="2">
        <v>38233</v>
      </c>
      <c r="AQ35">
        <v>116.13671875</v>
      </c>
      <c r="AR35" s="22">
        <f>_xll.BDH(AR$3&amp;" Govt",$A$8,AP35,AP35)</f>
        <v>1.0549500000000001</v>
      </c>
      <c r="AS35">
        <f t="shared" si="9"/>
        <v>110.08741528034504</v>
      </c>
      <c r="AT35" s="2">
        <v>39603</v>
      </c>
      <c r="AU35">
        <v>99.8515625</v>
      </c>
      <c r="AV35" s="22">
        <f>_xll.BDH(AV$3&amp;" Govt",$A$8,AT35,AT35)</f>
        <v>1.01084</v>
      </c>
      <c r="AW35">
        <f t="shared" si="10"/>
        <v>98.780778857188082</v>
      </c>
      <c r="AX35" s="2">
        <v>38233</v>
      </c>
      <c r="AY35">
        <v>104.16796875</v>
      </c>
      <c r="AZ35" s="22">
        <f>_xll.BDH(AZ$3&amp;" Govt",$A$8,AX35,AX35)</f>
        <v>1.0327500000000001</v>
      </c>
      <c r="BA35">
        <f t="shared" si="11"/>
        <v>100.864651416122</v>
      </c>
      <c r="BB35" s="2">
        <v>38233</v>
      </c>
      <c r="BC35">
        <v>104.296875</v>
      </c>
      <c r="BD35" s="22">
        <f>_xll.BDH(BD$3&amp;" Govt",$A$8,BB35,BB35)</f>
        <v>1.0265500000000001</v>
      </c>
      <c r="BE35">
        <f t="shared" si="12"/>
        <v>101.59941064731382</v>
      </c>
      <c r="BF35" s="2">
        <v>39968</v>
      </c>
      <c r="BG35">
        <v>101.94140625</v>
      </c>
      <c r="BH35" s="22">
        <f>_xll.BDH(BH$3&amp;" Govt",$A$8,BF35,BF35)</f>
        <v>1.0053399999999999</v>
      </c>
      <c r="BI35">
        <f t="shared" si="13"/>
        <v>101.39993062048661</v>
      </c>
      <c r="BJ35" s="2">
        <v>38233</v>
      </c>
      <c r="BK35">
        <v>102.03125</v>
      </c>
      <c r="BL35" s="22">
        <f>_xll.BDH(BL$3&amp;" Govt",$A$8,BJ35,BJ35)</f>
        <v>1.0062800000000001</v>
      </c>
      <c r="BM35">
        <f t="shared" si="14"/>
        <v>101.39449258655642</v>
      </c>
      <c r="BN35" s="2">
        <v>38408</v>
      </c>
      <c r="BO35">
        <v>99.71484375</v>
      </c>
      <c r="BP35" s="22">
        <f>_xll.BDH(BP$3&amp;" Govt",$A$8,BN35,BN35)</f>
        <v>0.99714000000000003</v>
      </c>
      <c r="BQ35">
        <f t="shared" si="15"/>
        <v>100.00084617004633</v>
      </c>
      <c r="BR35" s="2">
        <v>38590</v>
      </c>
      <c r="BS35">
        <v>100.890625</v>
      </c>
      <c r="BT35" s="22">
        <f>_xll.BDH(BT$3&amp;" Govt",$A$8,BR35,BR35)</f>
        <v>0.99985000000000002</v>
      </c>
      <c r="BU35">
        <f t="shared" si="16"/>
        <v>100.90576086412962</v>
      </c>
      <c r="BV35" s="2">
        <v>38771</v>
      </c>
      <c r="BW35">
        <v>99.23046875</v>
      </c>
      <c r="BX35" s="22">
        <f>_xll.BDH(BX$3&amp;" Govt",$A$8,BV35,BV35)</f>
        <v>0.99241000000000001</v>
      </c>
      <c r="BY35">
        <f t="shared" si="17"/>
        <v>99.989388206487234</v>
      </c>
      <c r="BZ35" s="2">
        <v>38953</v>
      </c>
      <c r="CA35">
        <v>102.68359375</v>
      </c>
      <c r="CB35" s="22">
        <f>_xll.BDH(CB$3&amp;" Govt",$A$8,BZ35,BZ35)</f>
        <v>1.0041800000000001</v>
      </c>
      <c r="CC35">
        <f t="shared" si="18"/>
        <v>102.2561629887072</v>
      </c>
      <c r="CD35" s="2">
        <v>39135</v>
      </c>
      <c r="CE35">
        <v>100.57421875</v>
      </c>
      <c r="CF35" s="22">
        <f>_xll.BDH(CF$3&amp;" Govt",$A$8,CD35,CD35)</f>
        <v>1.0003</v>
      </c>
      <c r="CG35">
        <f t="shared" si="19"/>
        <v>100.54405553334</v>
      </c>
      <c r="CH35" s="2">
        <v>39317</v>
      </c>
      <c r="CI35">
        <v>102.6640625</v>
      </c>
      <c r="CJ35" s="22">
        <f>_xll.BDH(CJ$3&amp;" Govt",$A$8,CH35,CH35)</f>
        <v>1.0047200000000001</v>
      </c>
      <c r="CK35">
        <f t="shared" si="20"/>
        <v>102.18176457122382</v>
      </c>
      <c r="CL35" s="2">
        <v>39499</v>
      </c>
      <c r="CM35">
        <v>102.359375</v>
      </c>
      <c r="CN35" s="22">
        <f>_xll.BDH(CN$3&amp;" Govt",$A$8,CL35,CL35)</f>
        <v>1.00278</v>
      </c>
      <c r="CO35">
        <f t="shared" si="21"/>
        <v>102.07560481860428</v>
      </c>
      <c r="CP35" s="2">
        <v>39682</v>
      </c>
      <c r="CQ35">
        <v>98.55078125</v>
      </c>
      <c r="CR35" s="22">
        <f>_xll.BDH(CR$3&amp;" Govt",$A$8,CP35,CP35)</f>
        <v>1.01146</v>
      </c>
      <c r="CS35">
        <f t="shared" si="22"/>
        <v>97.434185484349356</v>
      </c>
      <c r="CT35" s="2">
        <v>39861</v>
      </c>
      <c r="CU35">
        <v>104.16796875</v>
      </c>
      <c r="CV35" s="22">
        <f>_xll.BDH(CV$3&amp;" Govt",$A$8,CT35,CT35)</f>
        <v>0.98355999999999999</v>
      </c>
      <c r="CW35">
        <f t="shared" si="23"/>
        <v>105.90911459392412</v>
      </c>
      <c r="CX35" s="2">
        <v>40043</v>
      </c>
      <c r="CY35">
        <v>102</v>
      </c>
      <c r="CZ35" s="22">
        <f>_xll.BDH(CZ$3&amp;" Govt",$A$8,CX35,CX35)</f>
        <v>1.0063</v>
      </c>
      <c r="DA35">
        <f t="shared" si="24"/>
        <v>101.36142303488026</v>
      </c>
      <c r="DB35" s="2">
        <v>38238</v>
      </c>
      <c r="DC35">
        <v>104.0859375</v>
      </c>
      <c r="DD35" s="22">
        <f>_xll.BDH(DD$3&amp;" Govt",$A$8,DB35,DB35)</f>
        <v>1.0060100000000001</v>
      </c>
      <c r="DE35">
        <f t="shared" si="25"/>
        <v>103.46411814991897</v>
      </c>
      <c r="DF35" s="2">
        <v>38783</v>
      </c>
      <c r="DG35">
        <v>97.91796875</v>
      </c>
      <c r="DH35" s="22">
        <f>_xll.BDH(DH$3&amp;" Govt",$A$8,DF35,DF35)</f>
        <v>0.99300999999999995</v>
      </c>
      <c r="DI35">
        <f t="shared" si="26"/>
        <v>98.607233310842801</v>
      </c>
      <c r="DJ35" s="2">
        <v>39147</v>
      </c>
      <c r="DK35">
        <v>102.82421875</v>
      </c>
      <c r="DL35" s="22">
        <f>_xll.BDH(DL$3&amp;" Govt",$A$8,DJ35,DJ35)</f>
        <v>1.00116</v>
      </c>
      <c r="DM35">
        <f t="shared" si="27"/>
        <v>102.70508085620679</v>
      </c>
      <c r="DN35" s="2">
        <v>39882</v>
      </c>
      <c r="DO35">
        <v>97.00390625</v>
      </c>
      <c r="DP35" s="22">
        <f>_xll.BDH(DP$3&amp;" Govt",$A$8,DN35,DN35)</f>
        <v>0.98041</v>
      </c>
      <c r="DQ35">
        <f t="shared" si="28"/>
        <v>98.94218362725799</v>
      </c>
    </row>
    <row r="36" spans="4:121" x14ac:dyDescent="0.25">
      <c r="D36" s="2"/>
      <c r="F36" s="2">
        <v>38236</v>
      </c>
      <c r="G36">
        <v>128.57421875</v>
      </c>
      <c r="H36" s="22">
        <f>_xll.BDH(H$3&amp;" Govt",$A$8,F36,F36)</f>
        <v>1.19702</v>
      </c>
      <c r="I36" s="14">
        <f t="shared" si="0"/>
        <v>107.41192189771266</v>
      </c>
      <c r="J36" s="2">
        <v>38236</v>
      </c>
      <c r="K36">
        <v>129.1953125</v>
      </c>
      <c r="L36" s="22">
        <f>_xll.BDH(L$3&amp;" Govt",$A$8,J36,J36)</f>
        <v>1.1738999999999999</v>
      </c>
      <c r="M36">
        <f t="shared" si="1"/>
        <v>110.05648905358208</v>
      </c>
      <c r="N36" s="2">
        <v>38236</v>
      </c>
      <c r="O36">
        <v>130.2578125</v>
      </c>
      <c r="P36" s="22">
        <f>_xll.BDH(P$3&amp;" Govt",$A$8,N36,N36)</f>
        <v>1.1564000000000001</v>
      </c>
      <c r="Q36">
        <f t="shared" si="2"/>
        <v>112.64079254583189</v>
      </c>
      <c r="R36" s="2">
        <v>38236</v>
      </c>
      <c r="S36">
        <v>130.890625</v>
      </c>
      <c r="T36" s="22">
        <f>_xll.BDH(T$3&amp;" Govt",$A$8,R36,R36)</f>
        <v>1.1272199999999999</v>
      </c>
      <c r="U36">
        <f t="shared" si="3"/>
        <v>116.1180825393446</v>
      </c>
      <c r="V36" s="2">
        <v>38331</v>
      </c>
      <c r="W36">
        <v>99.89453125</v>
      </c>
      <c r="X36" s="22">
        <f>_xll.BDH(X$3&amp;" Govt",$A$8,V36,V36)</f>
        <v>1.00393</v>
      </c>
      <c r="Y36">
        <f t="shared" si="4"/>
        <v>99.503482563525353</v>
      </c>
      <c r="Z36" s="2">
        <v>38236</v>
      </c>
      <c r="AA36">
        <v>123.171875</v>
      </c>
      <c r="AB36" s="22">
        <f>_xll.BDH(AB$3&amp;" Govt",$A$8,Z36,Z36)</f>
        <v>1.0896600000000001</v>
      </c>
      <c r="AC36">
        <f t="shared" si="5"/>
        <v>113.0369794247747</v>
      </c>
      <c r="AD36" s="2">
        <v>38875</v>
      </c>
      <c r="AE36">
        <v>101.23046875</v>
      </c>
      <c r="AF36" s="22">
        <f>_xll.BDH(AF$3&amp;" Govt",$A$8,AD36,AD36)</f>
        <v>1.0083299999999999</v>
      </c>
      <c r="AG36">
        <f t="shared" si="6"/>
        <v>100.39418518738906</v>
      </c>
      <c r="AH36" s="2">
        <v>38236</v>
      </c>
      <c r="AI36">
        <v>120.48046875</v>
      </c>
      <c r="AJ36" s="22">
        <f>_xll.BDH(AJ$3&amp;" Govt",$A$8,AH36,AH36)</f>
        <v>1.06806</v>
      </c>
      <c r="AK36">
        <f t="shared" si="7"/>
        <v>112.80309041626874</v>
      </c>
      <c r="AL36" s="2">
        <v>39239</v>
      </c>
      <c r="AM36">
        <v>98.7734375</v>
      </c>
      <c r="AN36" s="22">
        <f>_xll.BDH(AN$3&amp;" Govt",$A$8,AL36,AL36)</f>
        <v>1.0130699999999999</v>
      </c>
      <c r="AO36">
        <f t="shared" si="8"/>
        <v>97.49912394997385</v>
      </c>
      <c r="AP36" s="2">
        <v>38236</v>
      </c>
      <c r="AQ36">
        <v>116.13671875</v>
      </c>
      <c r="AR36" s="22">
        <f>_xll.BDH(AR$3&amp;" Govt",$A$8,AP36,AP36)</f>
        <v>1.0547800000000001</v>
      </c>
      <c r="AS36">
        <f t="shared" si="9"/>
        <v>110.10515818464513</v>
      </c>
      <c r="AT36" s="2">
        <v>39604</v>
      </c>
      <c r="AU36">
        <v>99.79296875</v>
      </c>
      <c r="AV36" s="22">
        <f>_xll.BDH(AV$3&amp;" Govt",$A$8,AT36,AT36)</f>
        <v>1.01105</v>
      </c>
      <c r="AW36">
        <f t="shared" si="10"/>
        <v>98.702308243904852</v>
      </c>
      <c r="AX36" s="2">
        <v>38236</v>
      </c>
      <c r="AY36">
        <v>104.16796875</v>
      </c>
      <c r="AZ36" s="22">
        <f>_xll.BDH(AZ$3&amp;" Govt",$A$8,AX36,AX36)</f>
        <v>1.0325899999999999</v>
      </c>
      <c r="BA36">
        <f t="shared" si="11"/>
        <v>100.88028041139272</v>
      </c>
      <c r="BB36" s="2">
        <v>38236</v>
      </c>
      <c r="BC36">
        <v>104.296875</v>
      </c>
      <c r="BD36" s="22">
        <f>_xll.BDH(BD$3&amp;" Govt",$A$8,BB36,BB36)</f>
        <v>1.0263899999999999</v>
      </c>
      <c r="BE36">
        <f t="shared" si="12"/>
        <v>101.61524858971737</v>
      </c>
      <c r="BF36" s="2">
        <v>39969</v>
      </c>
      <c r="BG36">
        <v>101.4140625</v>
      </c>
      <c r="BH36" s="22">
        <f>_xll.BDH(BH$3&amp;" Govt",$A$8,BF36,BF36)</f>
        <v>1.00542</v>
      </c>
      <c r="BI36">
        <f t="shared" si="13"/>
        <v>100.86736140120547</v>
      </c>
      <c r="BJ36" s="2">
        <v>38236</v>
      </c>
      <c r="BK36">
        <v>102.03125</v>
      </c>
      <c r="BL36" s="22">
        <f>_xll.BDH(BL$3&amp;" Govt",$A$8,BJ36,BJ36)</f>
        <v>1.0061199999999999</v>
      </c>
      <c r="BM36">
        <f t="shared" si="14"/>
        <v>101.41061702381427</v>
      </c>
      <c r="BN36" s="2">
        <v>38411</v>
      </c>
      <c r="BO36">
        <v>99.1484375</v>
      </c>
      <c r="BP36" s="22">
        <f>_xll.BDH(BP$3&amp;" Govt",$A$8,BN36,BN36)</f>
        <v>0.99675000000000002</v>
      </c>
      <c r="BQ36">
        <f t="shared" si="15"/>
        <v>99.471720591923756</v>
      </c>
      <c r="BR36" s="2">
        <v>38593</v>
      </c>
      <c r="BS36">
        <v>101.0390625</v>
      </c>
      <c r="BT36" s="22">
        <f>_xll.BDH(BT$3&amp;" Govt",$A$8,BR36,BR36)</f>
        <v>0.99990000000000001</v>
      </c>
      <c r="BU36">
        <f t="shared" si="16"/>
        <v>101.04916741674167</v>
      </c>
      <c r="BV36" s="2">
        <v>38772</v>
      </c>
      <c r="BW36">
        <v>99.34375</v>
      </c>
      <c r="BX36" s="22">
        <f>_xll.BDH(BX$3&amp;" Govt",$A$8,BV36,BV36)</f>
        <v>0.99226999999999999</v>
      </c>
      <c r="BY36">
        <f t="shared" si="17"/>
        <v>100.11765950799682</v>
      </c>
      <c r="BZ36" s="2">
        <v>38954</v>
      </c>
      <c r="CA36">
        <v>103.06640625</v>
      </c>
      <c r="CB36" s="22">
        <f>_xll.BDH(CB$3&amp;" Govt",$A$8,BZ36,BZ36)</f>
        <v>1.0042500000000001</v>
      </c>
      <c r="CC36">
        <f t="shared" si="18"/>
        <v>102.63022778192681</v>
      </c>
      <c r="CD36" s="2">
        <v>39136</v>
      </c>
      <c r="CE36">
        <v>101.0625</v>
      </c>
      <c r="CF36" s="22">
        <f>_xll.BDH(CF$3&amp;" Govt",$A$8,CD36,CD36)</f>
        <v>1.0003500000000001</v>
      </c>
      <c r="CG36">
        <f t="shared" si="19"/>
        <v>101.0271405008247</v>
      </c>
      <c r="CH36" s="2">
        <v>39318</v>
      </c>
      <c r="CI36">
        <v>102.87890625</v>
      </c>
      <c r="CJ36" s="22">
        <f>_xll.BDH(CJ$3&amp;" Govt",$A$8,CH36,CH36)</f>
        <v>1.00478</v>
      </c>
      <c r="CK36">
        <f t="shared" si="20"/>
        <v>102.38948451402297</v>
      </c>
      <c r="CL36" s="2">
        <v>39500</v>
      </c>
      <c r="CM36">
        <v>102.06640625</v>
      </c>
      <c r="CN36" s="22">
        <f>_xll.BDH(CN$3&amp;" Govt",$A$8,CL36,CL36)</f>
        <v>1.0027600000000001</v>
      </c>
      <c r="CO36">
        <f t="shared" si="21"/>
        <v>101.78547832980972</v>
      </c>
      <c r="CP36" s="2">
        <v>39685</v>
      </c>
      <c r="CQ36">
        <v>99.046875</v>
      </c>
      <c r="CR36" s="22">
        <f>_xll.BDH(CR$3&amp;" Govt",$A$8,CP36,CP36)</f>
        <v>1.01244</v>
      </c>
      <c r="CS36">
        <f t="shared" si="22"/>
        <v>97.829871399786654</v>
      </c>
      <c r="CT36" s="2">
        <v>39862</v>
      </c>
      <c r="CU36">
        <v>103.10546875</v>
      </c>
      <c r="CV36" s="22">
        <f>_xll.BDH(CV$3&amp;" Govt",$A$8,CT36,CT36)</f>
        <v>0.98319000000000001</v>
      </c>
      <c r="CW36">
        <f t="shared" si="23"/>
        <v>104.86830495631567</v>
      </c>
      <c r="CX36" s="2">
        <v>40044</v>
      </c>
      <c r="CY36">
        <v>102.6796875</v>
      </c>
      <c r="CZ36" s="22">
        <f>_xll.BDH(CZ$3&amp;" Govt",$A$8,CX36,CX36)</f>
        <v>1.00658</v>
      </c>
      <c r="DA36">
        <f t="shared" si="24"/>
        <v>102.00847175584653</v>
      </c>
      <c r="DB36" s="2">
        <v>38239</v>
      </c>
      <c r="DC36">
        <v>103.8203125</v>
      </c>
      <c r="DD36" s="22">
        <f>_xll.BDH(DD$3&amp;" Govt",$A$8,DB36,DB36)</f>
        <v>1.00596</v>
      </c>
      <c r="DE36">
        <f t="shared" si="25"/>
        <v>103.20520945166807</v>
      </c>
      <c r="DF36" s="2">
        <v>38784</v>
      </c>
      <c r="DG36">
        <v>97.25</v>
      </c>
      <c r="DH36" s="22">
        <f>_xll.BDH(DH$3&amp;" Govt",$A$8,DF36,DF36)</f>
        <v>0.99326000000000003</v>
      </c>
      <c r="DI36">
        <f t="shared" si="26"/>
        <v>97.909912812355273</v>
      </c>
      <c r="DJ36" s="2">
        <v>39148</v>
      </c>
      <c r="DK36">
        <v>103.04296875</v>
      </c>
      <c r="DL36" s="22">
        <f>_xll.BDH(DL$3&amp;" Govt",$A$8,DJ36,DJ36)</f>
        <v>1.00126</v>
      </c>
      <c r="DM36">
        <f t="shared" si="27"/>
        <v>102.91329799452689</v>
      </c>
      <c r="DN36" s="2">
        <v>39883</v>
      </c>
      <c r="DO36">
        <v>98.4921875</v>
      </c>
      <c r="DP36" s="22">
        <f>_xll.BDH(DP$3&amp;" Govt",$A$8,DN36,DN36)</f>
        <v>0.98055000000000003</v>
      </c>
      <c r="DQ36">
        <f t="shared" si="28"/>
        <v>100.44585946662588</v>
      </c>
    </row>
    <row r="37" spans="4:121" x14ac:dyDescent="0.25">
      <c r="D37" s="2"/>
      <c r="F37" s="2">
        <v>38237</v>
      </c>
      <c r="G37">
        <v>128.61328125</v>
      </c>
      <c r="H37" s="22">
        <f>_xll.BDH(H$3&amp;" Govt",$A$8,F37,F37)</f>
        <v>1.19695</v>
      </c>
      <c r="I37" s="14">
        <f t="shared" si="0"/>
        <v>107.45083858974895</v>
      </c>
      <c r="J37" s="2">
        <v>38237</v>
      </c>
      <c r="K37">
        <v>129.3125</v>
      </c>
      <c r="L37" s="22">
        <f>_xll.BDH(L$3&amp;" Govt",$A$8,J37,J37)</f>
        <v>1.17384</v>
      </c>
      <c r="M37">
        <f t="shared" si="1"/>
        <v>110.16194711374634</v>
      </c>
      <c r="N37" s="2">
        <v>38237</v>
      </c>
      <c r="O37">
        <v>130.4609375</v>
      </c>
      <c r="P37" s="22">
        <f>_xll.BDH(P$3&amp;" Govt",$A$8,N37,N37)</f>
        <v>1.1563399999999999</v>
      </c>
      <c r="Q37">
        <f t="shared" si="2"/>
        <v>112.82229923724857</v>
      </c>
      <c r="R37" s="2">
        <v>38237</v>
      </c>
      <c r="S37">
        <v>131.14453125</v>
      </c>
      <c r="T37" s="22">
        <f>_xll.BDH(T$3&amp;" Govt",$A$8,R37,R37)</f>
        <v>1.1271599999999999</v>
      </c>
      <c r="U37">
        <f t="shared" si="3"/>
        <v>116.34952557755776</v>
      </c>
      <c r="V37" s="2">
        <v>38334</v>
      </c>
      <c r="W37">
        <v>99.9765625</v>
      </c>
      <c r="X37" s="22">
        <f>_xll.BDH(X$3&amp;" Govt",$A$8,V37,V37)</f>
        <v>1.00444</v>
      </c>
      <c r="Y37">
        <f t="shared" si="4"/>
        <v>99.534628748357292</v>
      </c>
      <c r="Z37" s="2">
        <v>38237</v>
      </c>
      <c r="AA37">
        <v>123.3828125</v>
      </c>
      <c r="AB37" s="22">
        <f>_xll.BDH(AB$3&amp;" Govt",$A$8,Z37,Z37)</f>
        <v>1.0895999999999999</v>
      </c>
      <c r="AC37">
        <f t="shared" si="5"/>
        <v>113.23679561306902</v>
      </c>
      <c r="AD37" s="2">
        <v>38876</v>
      </c>
      <c r="AE37">
        <v>101.3125</v>
      </c>
      <c r="AF37" s="22">
        <f>_xll.BDH(AF$3&amp;" Govt",$A$8,AD37,AD37)</f>
        <v>1.0086200000000001</v>
      </c>
      <c r="AG37">
        <f t="shared" si="6"/>
        <v>100.44664987805119</v>
      </c>
      <c r="AH37" s="2">
        <v>38237</v>
      </c>
      <c r="AI37">
        <v>120.66796875</v>
      </c>
      <c r="AJ37" s="22">
        <f>_xll.BDH(AJ$3&amp;" Govt",$A$8,AH37,AH37)</f>
        <v>1.0680099999999999</v>
      </c>
      <c r="AK37">
        <f t="shared" si="7"/>
        <v>112.98393156431121</v>
      </c>
      <c r="AL37" s="2">
        <v>39240</v>
      </c>
      <c r="AM37">
        <v>98.37109375</v>
      </c>
      <c r="AN37" s="22">
        <f>_xll.BDH(AN$3&amp;" Govt",$A$8,AL37,AL37)</f>
        <v>1.01329</v>
      </c>
      <c r="AO37">
        <f t="shared" si="8"/>
        <v>97.080888738663162</v>
      </c>
      <c r="AP37" s="2">
        <v>38237</v>
      </c>
      <c r="AQ37">
        <v>116.38671875</v>
      </c>
      <c r="AR37" s="22">
        <f>_xll.BDH(AR$3&amp;" Govt",$A$8,AP37,AP37)</f>
        <v>1.0547299999999999</v>
      </c>
      <c r="AS37">
        <f t="shared" si="9"/>
        <v>110.34740526011397</v>
      </c>
      <c r="AT37" s="2">
        <v>39605</v>
      </c>
      <c r="AU37">
        <v>100.82421875</v>
      </c>
      <c r="AV37" s="22">
        <f>_xll.BDH(AV$3&amp;" Govt",$A$8,AT37,AT37)</f>
        <v>1.01125</v>
      </c>
      <c r="AW37">
        <f t="shared" si="10"/>
        <v>99.70256489493201</v>
      </c>
      <c r="AX37" s="2">
        <v>38237</v>
      </c>
      <c r="AY37">
        <v>104.42578125</v>
      </c>
      <c r="AZ37" s="22">
        <f>_xll.BDH(AZ$3&amp;" Govt",$A$8,AX37,AX37)</f>
        <v>1.0325299999999999</v>
      </c>
      <c r="BA37">
        <f t="shared" si="11"/>
        <v>101.13583261503298</v>
      </c>
      <c r="BB37" s="2">
        <v>38237</v>
      </c>
      <c r="BC37">
        <v>104.5546875</v>
      </c>
      <c r="BD37" s="22">
        <f>_xll.BDH(BD$3&amp;" Govt",$A$8,BB37,BB37)</f>
        <v>1.02633</v>
      </c>
      <c r="BE37">
        <f t="shared" si="12"/>
        <v>101.87238753617258</v>
      </c>
      <c r="BF37" s="2">
        <v>39972</v>
      </c>
      <c r="BG37">
        <v>101.046875</v>
      </c>
      <c r="BH37" s="22">
        <f>_xll.BDH(BH$3&amp;" Govt",$A$8,BF37,BF37)</f>
        <v>1.0056700000000001</v>
      </c>
      <c r="BI37">
        <f t="shared" si="13"/>
        <v>100.4771694492229</v>
      </c>
      <c r="BJ37" s="2">
        <v>38237</v>
      </c>
      <c r="BK37">
        <v>102.28515625</v>
      </c>
      <c r="BL37" s="22">
        <f>_xll.BDH(BL$3&amp;" Govt",$A$8,BJ37,BJ37)</f>
        <v>1.00606</v>
      </c>
      <c r="BM37">
        <f t="shared" si="14"/>
        <v>101.66904185635052</v>
      </c>
      <c r="BN37" s="2">
        <v>38412</v>
      </c>
      <c r="BO37">
        <v>99.421875</v>
      </c>
      <c r="BP37" s="22">
        <f>_xll.BDH(BP$3&amp;" Govt",$A$8,BN37,BN37)</f>
        <v>0.99661999999999995</v>
      </c>
      <c r="BQ37">
        <f t="shared" si="15"/>
        <v>99.759060624912209</v>
      </c>
      <c r="BR37" s="2">
        <v>38594</v>
      </c>
      <c r="BS37">
        <v>101.83984375</v>
      </c>
      <c r="BT37" s="22">
        <f>_xll.BDH(BT$3&amp;" Govt",$A$8,BR37,BR37)</f>
        <v>0.99992000000000003</v>
      </c>
      <c r="BU37">
        <f t="shared" si="16"/>
        <v>101.84799158932714</v>
      </c>
      <c r="BV37" s="2">
        <v>38775</v>
      </c>
      <c r="BW37">
        <v>99.0390625</v>
      </c>
      <c r="BX37" s="22">
        <f>_xll.BDH(BX$3&amp;" Govt",$A$8,BV37,BV37)</f>
        <v>0.99184000000000005</v>
      </c>
      <c r="BY37">
        <f t="shared" si="17"/>
        <v>99.853870079851589</v>
      </c>
      <c r="BZ37" s="2">
        <v>38957</v>
      </c>
      <c r="CA37">
        <v>102.71875</v>
      </c>
      <c r="CB37" s="22">
        <f>_xll.BDH(CB$3&amp;" Govt",$A$8,BZ37,BZ37)</f>
        <v>1.00444</v>
      </c>
      <c r="CC37">
        <f t="shared" si="18"/>
        <v>102.26469475528653</v>
      </c>
      <c r="CD37" s="2">
        <v>39139</v>
      </c>
      <c r="CE37">
        <v>101.46484375</v>
      </c>
      <c r="CF37" s="22">
        <f>_xll.BDH(CF$3&amp;" Govt",$A$8,CD37,CD37)</f>
        <v>1.00051</v>
      </c>
      <c r="CG37">
        <f t="shared" si="19"/>
        <v>101.41312305724081</v>
      </c>
      <c r="CH37" s="2">
        <v>39321</v>
      </c>
      <c r="CI37">
        <v>103.12890625</v>
      </c>
      <c r="CJ37" s="22">
        <f>_xll.BDH(CJ$3&amp;" Govt",$A$8,CH37,CH37)</f>
        <v>1.0049699999999999</v>
      </c>
      <c r="CK37">
        <f t="shared" si="20"/>
        <v>102.61889036488652</v>
      </c>
      <c r="CL37" s="2">
        <v>39503</v>
      </c>
      <c r="CM37">
        <v>101.50390625</v>
      </c>
      <c r="CN37" s="22">
        <f>_xll.BDH(CN$3&amp;" Govt",$A$8,CL37,CL37)</f>
        <v>1.0026900000000001</v>
      </c>
      <c r="CO37">
        <f t="shared" si="21"/>
        <v>101.23159326411951</v>
      </c>
      <c r="CP37" s="2">
        <v>39686</v>
      </c>
      <c r="CQ37">
        <v>99.23828125</v>
      </c>
      <c r="CR37" s="22">
        <f>_xll.BDH(CR$3&amp;" Govt",$A$8,CP37,CP37)</f>
        <v>1.0127600000000001</v>
      </c>
      <c r="CS37">
        <f t="shared" si="22"/>
        <v>97.987954944903024</v>
      </c>
      <c r="CT37" s="2">
        <v>39863</v>
      </c>
      <c r="CU37">
        <v>102.27734375</v>
      </c>
      <c r="CV37" s="22">
        <f>_xll.BDH(CV$3&amp;" Govt",$A$8,CT37,CT37)</f>
        <v>0.98282999999999998</v>
      </c>
      <c r="CW37">
        <f t="shared" si="23"/>
        <v>104.0641247723411</v>
      </c>
      <c r="CX37" s="2">
        <v>40045</v>
      </c>
      <c r="CY37">
        <v>103.640625</v>
      </c>
      <c r="CZ37" s="22">
        <f>_xll.BDH(CZ$3&amp;" Govt",$A$8,CX37,CX37)</f>
        <v>1.0068600000000001</v>
      </c>
      <c r="DA37">
        <f t="shared" si="24"/>
        <v>102.93449436863118</v>
      </c>
      <c r="DB37" s="2">
        <v>38240</v>
      </c>
      <c r="DC37">
        <v>103.79296875</v>
      </c>
      <c r="DD37" s="22">
        <f>_xll.BDH(DD$3&amp;" Govt",$A$8,DB37,DB37)</f>
        <v>1.0059100000000001</v>
      </c>
      <c r="DE37">
        <f t="shared" si="25"/>
        <v>103.18315629628893</v>
      </c>
      <c r="DF37" s="2">
        <v>38785</v>
      </c>
      <c r="DG37">
        <v>97.30859375</v>
      </c>
      <c r="DH37" s="22">
        <f>_xll.BDH(DH$3&amp;" Govt",$A$8,DF37,DF37)</f>
        <v>0.99350000000000005</v>
      </c>
      <c r="DI37">
        <f t="shared" si="26"/>
        <v>97.945237795671858</v>
      </c>
      <c r="DJ37" s="2">
        <v>39149</v>
      </c>
      <c r="DK37">
        <v>102.63671875</v>
      </c>
      <c r="DL37" s="22">
        <f>_xll.BDH(DL$3&amp;" Govt",$A$8,DJ37,DJ37)</f>
        <v>1.00136</v>
      </c>
      <c r="DM37">
        <f t="shared" si="27"/>
        <v>102.4973223915475</v>
      </c>
      <c r="DN37" s="2">
        <v>39884</v>
      </c>
      <c r="DO37">
        <v>100.55078125</v>
      </c>
      <c r="DP37" s="22">
        <f>_xll.BDH(DP$3&amp;" Govt",$A$8,DN37,DN37)</f>
        <v>0.98068</v>
      </c>
      <c r="DQ37">
        <f t="shared" si="28"/>
        <v>102.53169356976791</v>
      </c>
    </row>
    <row r="38" spans="4:121" x14ac:dyDescent="0.25">
      <c r="D38" s="2"/>
      <c r="F38" s="2">
        <v>38238</v>
      </c>
      <c r="G38">
        <v>128.73046875</v>
      </c>
      <c r="H38" s="22">
        <f>_xll.BDH(H$3&amp;" Govt",$A$8,F38,F38)</f>
        <v>1.19689</v>
      </c>
      <c r="I38" s="14">
        <f t="shared" si="0"/>
        <v>107.55413509177953</v>
      </c>
      <c r="J38" s="2">
        <v>38238</v>
      </c>
      <c r="K38">
        <v>129.48046875</v>
      </c>
      <c r="L38" s="22">
        <f>_xll.BDH(L$3&amp;" Govt",$A$8,J38,J38)</f>
        <v>1.17378</v>
      </c>
      <c r="M38">
        <f t="shared" si="1"/>
        <v>110.31067896028216</v>
      </c>
      <c r="N38" s="2">
        <v>38238</v>
      </c>
      <c r="O38">
        <v>130.703125</v>
      </c>
      <c r="P38" s="22">
        <f>_xll.BDH(P$3&amp;" Govt",$A$8,N38,N38)</f>
        <v>1.15628</v>
      </c>
      <c r="Q38">
        <f t="shared" si="2"/>
        <v>113.037607672882</v>
      </c>
      <c r="R38" s="2">
        <v>38238</v>
      </c>
      <c r="S38">
        <v>131.39453125</v>
      </c>
      <c r="T38" s="22">
        <f>_xll.BDH(T$3&amp;" Govt",$A$8,R38,R38)</f>
        <v>1.1271100000000001</v>
      </c>
      <c r="U38">
        <f t="shared" si="3"/>
        <v>116.57649319942152</v>
      </c>
      <c r="V38" s="2">
        <v>38335</v>
      </c>
      <c r="W38">
        <v>100.08984375</v>
      </c>
      <c r="X38" s="22">
        <f>_xll.BDH(X$3&amp;" Govt",$A$8,V38,V38)</f>
        <v>1.00461</v>
      </c>
      <c r="Y38">
        <f t="shared" si="4"/>
        <v>99.630546928658887</v>
      </c>
      <c r="Z38" s="2">
        <v>38238</v>
      </c>
      <c r="AA38">
        <v>123.7265625</v>
      </c>
      <c r="AB38" s="22">
        <f>_xll.BDH(AB$3&amp;" Govt",$A$8,Z38,Z38)</f>
        <v>1.08954</v>
      </c>
      <c r="AC38">
        <f t="shared" si="5"/>
        <v>113.55853158213559</v>
      </c>
      <c r="AD38" s="2">
        <v>38877</v>
      </c>
      <c r="AE38">
        <v>101.49609375</v>
      </c>
      <c r="AF38" s="22">
        <f>_xll.BDH(AF$3&amp;" Govt",$A$8,AD38,AD38)</f>
        <v>1.0088999999999999</v>
      </c>
      <c r="AG38">
        <f t="shared" si="6"/>
        <v>100.60074710080286</v>
      </c>
      <c r="AH38" s="2">
        <v>38238</v>
      </c>
      <c r="AI38">
        <v>121.0546875</v>
      </c>
      <c r="AJ38" s="22">
        <f>_xll.BDH(AJ$3&amp;" Govt",$A$8,AH38,AH38)</f>
        <v>1.06795</v>
      </c>
      <c r="AK38">
        <f t="shared" si="7"/>
        <v>113.35239243410273</v>
      </c>
      <c r="AL38" s="2">
        <v>39241</v>
      </c>
      <c r="AM38">
        <v>98.421875</v>
      </c>
      <c r="AN38" s="22">
        <f>_xll.BDH(AN$3&amp;" Govt",$A$8,AL38,AL38)</f>
        <v>1.0135099999999999</v>
      </c>
      <c r="AO38">
        <f t="shared" si="8"/>
        <v>97.109919981055938</v>
      </c>
      <c r="AP38" s="2">
        <v>38238</v>
      </c>
      <c r="AQ38">
        <v>116.76953125</v>
      </c>
      <c r="AR38" s="22">
        <f>_xll.BDH(AR$3&amp;" Govt",$A$8,AP38,AP38)</f>
        <v>1.05467</v>
      </c>
      <c r="AS38">
        <f t="shared" si="9"/>
        <v>110.71665189111286</v>
      </c>
      <c r="AT38" s="2">
        <v>39608</v>
      </c>
      <c r="AU38">
        <v>100.0078125</v>
      </c>
      <c r="AV38" s="22">
        <f>_xll.BDH(AV$3&amp;" Govt",$A$8,AT38,AT38)</f>
        <v>1.01186</v>
      </c>
      <c r="AW38">
        <f t="shared" si="10"/>
        <v>98.835622022809488</v>
      </c>
      <c r="AX38" s="2">
        <v>38238</v>
      </c>
      <c r="AY38">
        <v>104.828125</v>
      </c>
      <c r="AZ38" s="22">
        <f>_xll.BDH(AZ$3&amp;" Govt",$A$8,AX38,AX38)</f>
        <v>1.0324800000000001</v>
      </c>
      <c r="BA38">
        <f t="shared" si="11"/>
        <v>101.53041705408337</v>
      </c>
      <c r="BB38" s="2">
        <v>38238</v>
      </c>
      <c r="BC38">
        <v>104.95703125</v>
      </c>
      <c r="BD38" s="22">
        <f>_xll.BDH(BD$3&amp;" Govt",$A$8,BB38,BB38)</f>
        <v>1.0262800000000001</v>
      </c>
      <c r="BE38">
        <f t="shared" si="12"/>
        <v>102.26939163775967</v>
      </c>
      <c r="BF38" s="2">
        <v>39973</v>
      </c>
      <c r="BG38">
        <v>101.65625</v>
      </c>
      <c r="BH38" s="22">
        <f>_xll.BDH(BH$3&amp;" Govt",$A$8,BF38,BF38)</f>
        <v>1.0057499999999999</v>
      </c>
      <c r="BI38">
        <f t="shared" si="13"/>
        <v>101.07506835694755</v>
      </c>
      <c r="BJ38" s="2">
        <v>38238</v>
      </c>
      <c r="BK38">
        <v>102.6796875</v>
      </c>
      <c r="BL38" s="22">
        <f>_xll.BDH(BL$3&amp;" Govt",$A$8,BJ38,BJ38)</f>
        <v>1.0060100000000001</v>
      </c>
      <c r="BM38">
        <f t="shared" si="14"/>
        <v>102.06626922197592</v>
      </c>
      <c r="BN38" s="2">
        <v>38413</v>
      </c>
      <c r="BO38">
        <v>99.46484375</v>
      </c>
      <c r="BP38" s="22">
        <f>_xll.BDH(BP$3&amp;" Govt",$A$8,BN38,BN38)</f>
        <v>0.99668999999999996</v>
      </c>
      <c r="BQ38">
        <f t="shared" si="15"/>
        <v>99.795165748627966</v>
      </c>
      <c r="BR38" s="2">
        <v>38595</v>
      </c>
      <c r="BS38">
        <v>102.34765625</v>
      </c>
      <c r="BT38" s="22">
        <f>_xll.BDH(BT$3&amp;" Govt",$A$8,BR38,BR38)</f>
        <v>0.99992999999999999</v>
      </c>
      <c r="BU38">
        <f t="shared" si="16"/>
        <v>102.35482108747613</v>
      </c>
      <c r="BV38" s="2">
        <v>38776</v>
      </c>
      <c r="BW38">
        <v>99.40234375</v>
      </c>
      <c r="BX38" s="22">
        <f>_xll.BDH(BX$3&amp;" Govt",$A$8,BV38,BV38)</f>
        <v>0.99168999999999996</v>
      </c>
      <c r="BY38">
        <f t="shared" si="17"/>
        <v>100.23529908539967</v>
      </c>
      <c r="BZ38" s="2">
        <v>38958</v>
      </c>
      <c r="CA38">
        <v>102.765625</v>
      </c>
      <c r="CB38" s="22">
        <f>_xll.BDH(CB$3&amp;" Govt",$A$8,BZ38,BZ38)</f>
        <v>1.0044999999999999</v>
      </c>
      <c r="CC38">
        <f t="shared" si="18"/>
        <v>102.30525136884022</v>
      </c>
      <c r="CD38" s="2">
        <v>39140</v>
      </c>
      <c r="CE38">
        <v>102.1953125</v>
      </c>
      <c r="CF38" s="22">
        <f>_xll.BDH(CF$3&amp;" Govt",$A$8,CD38,CD38)</f>
        <v>1.00057</v>
      </c>
      <c r="CG38">
        <f t="shared" si="19"/>
        <v>102.13709435621696</v>
      </c>
      <c r="CH38" s="2">
        <v>39322</v>
      </c>
      <c r="CI38">
        <v>103.53515625</v>
      </c>
      <c r="CJ38" s="22">
        <f>_xll.BDH(CJ$3&amp;" Govt",$A$8,CH38,CH38)</f>
        <v>1.0050399999999999</v>
      </c>
      <c r="CK38">
        <f t="shared" si="20"/>
        <v>103.01595583260368</v>
      </c>
      <c r="CL38" s="2">
        <v>39504</v>
      </c>
      <c r="CM38">
        <v>102.4296875</v>
      </c>
      <c r="CN38" s="22">
        <f>_xll.BDH(CN$3&amp;" Govt",$A$8,CL38,CL38)</f>
        <v>1.00267</v>
      </c>
      <c r="CO38">
        <f t="shared" si="21"/>
        <v>102.15692850090259</v>
      </c>
      <c r="CP38" s="2">
        <v>39687</v>
      </c>
      <c r="CQ38">
        <v>99.65625</v>
      </c>
      <c r="CR38" s="22">
        <f>_xll.BDH(CR$3&amp;" Govt",$A$8,CP38,CP38)</f>
        <v>1.01309</v>
      </c>
      <c r="CS38">
        <f t="shared" si="22"/>
        <v>98.368604961059717</v>
      </c>
      <c r="CT38" s="2">
        <v>39864</v>
      </c>
      <c r="CU38">
        <v>102.671875</v>
      </c>
      <c r="CV38" s="22">
        <f>_xll.BDH(CV$3&amp;" Govt",$A$8,CT38,CT38)</f>
        <v>0.98246</v>
      </c>
      <c r="CW38">
        <f t="shared" si="23"/>
        <v>104.50489078435763</v>
      </c>
      <c r="CX38" s="2">
        <v>40046</v>
      </c>
      <c r="CY38">
        <v>102.859375</v>
      </c>
      <c r="CZ38" s="22">
        <f>_xll.BDH(CZ$3&amp;" Govt",$A$8,CX38,CX38)</f>
        <v>1.0071300000000001</v>
      </c>
      <c r="DA38">
        <f t="shared" si="24"/>
        <v>102.13117968881872</v>
      </c>
      <c r="DB38" s="2">
        <v>38243</v>
      </c>
      <c r="DC38">
        <v>104.484375</v>
      </c>
      <c r="DD38" s="22">
        <f>_xll.BDH(DD$3&amp;" Govt",$A$8,DB38,DB38)</f>
        <v>1.0057499999999999</v>
      </c>
      <c r="DE38">
        <f t="shared" si="25"/>
        <v>103.88702460850112</v>
      </c>
      <c r="DF38" s="2">
        <v>38786</v>
      </c>
      <c r="DG38">
        <v>96.91796875</v>
      </c>
      <c r="DH38" s="22">
        <f>_xll.BDH(DH$3&amp;" Govt",$A$8,DF38,DF38)</f>
        <v>0.99373999999999996</v>
      </c>
      <c r="DI38">
        <f t="shared" si="26"/>
        <v>97.528497142109615</v>
      </c>
      <c r="DJ38" s="2">
        <v>39150</v>
      </c>
      <c r="DK38">
        <v>101.671875</v>
      </c>
      <c r="DL38" s="22">
        <f>_xll.BDH(DL$3&amp;" Govt",$A$8,DJ38,DJ38)</f>
        <v>1.00146</v>
      </c>
      <c r="DM38">
        <f t="shared" si="27"/>
        <v>101.52365047031334</v>
      </c>
      <c r="DN38" s="2">
        <v>39885</v>
      </c>
      <c r="DO38">
        <v>100.09375</v>
      </c>
      <c r="DP38" s="22">
        <f>_xll.BDH(DP$3&amp;" Govt",$A$8,DN38,DN38)</f>
        <v>0.98082000000000003</v>
      </c>
      <c r="DQ38">
        <f t="shared" si="28"/>
        <v>102.05108990436574</v>
      </c>
    </row>
    <row r="39" spans="4:121" x14ac:dyDescent="0.25">
      <c r="D39" s="2"/>
      <c r="F39" s="2">
        <v>38239</v>
      </c>
      <c r="G39">
        <v>128.69921875</v>
      </c>
      <c r="H39" s="22">
        <f>_xll.BDH(H$3&amp;" Govt",$A$8,F39,F39)</f>
        <v>1.1968300000000001</v>
      </c>
      <c r="I39" s="14">
        <f t="shared" si="0"/>
        <v>107.53341639998997</v>
      </c>
      <c r="J39" s="2">
        <v>38239</v>
      </c>
      <c r="K39">
        <v>129.4296875</v>
      </c>
      <c r="L39" s="22">
        <f>_xll.BDH(L$3&amp;" Govt",$A$8,J39,J39)</f>
        <v>1.1737200000000001</v>
      </c>
      <c r="M39">
        <f t="shared" si="1"/>
        <v>110.27305277238182</v>
      </c>
      <c r="N39" s="2">
        <v>38239</v>
      </c>
      <c r="O39">
        <v>130.6171875</v>
      </c>
      <c r="P39" s="22">
        <f>_xll.BDH(P$3&amp;" Govt",$A$8,N39,N39)</f>
        <v>1.15622</v>
      </c>
      <c r="Q39">
        <f t="shared" si="2"/>
        <v>112.96914730760582</v>
      </c>
      <c r="R39" s="2">
        <v>38239</v>
      </c>
      <c r="S39">
        <v>131.3125</v>
      </c>
      <c r="T39" s="22">
        <f>_xll.BDH(T$3&amp;" Govt",$A$8,R39,R39)</f>
        <v>1.1270500000000001</v>
      </c>
      <c r="U39">
        <f t="shared" si="3"/>
        <v>116.50991526551616</v>
      </c>
      <c r="V39" s="2">
        <v>38336</v>
      </c>
      <c r="W39">
        <v>100.47265625</v>
      </c>
      <c r="X39" s="22">
        <f>_xll.BDH(X$3&amp;" Govt",$A$8,V39,V39)</f>
        <v>1.00478</v>
      </c>
      <c r="Y39">
        <f t="shared" si="4"/>
        <v>99.994681671609712</v>
      </c>
      <c r="Z39" s="2">
        <v>38239</v>
      </c>
      <c r="AA39">
        <v>123.59375</v>
      </c>
      <c r="AB39" s="22">
        <f>_xll.BDH(AB$3&amp;" Govt",$A$8,Z39,Z39)</f>
        <v>1.0894900000000001</v>
      </c>
      <c r="AC39">
        <f t="shared" si="5"/>
        <v>113.44183975988764</v>
      </c>
      <c r="AD39" s="2">
        <v>38880</v>
      </c>
      <c r="AE39">
        <v>101.453125</v>
      </c>
      <c r="AF39" s="22">
        <f>_xll.BDH(AF$3&amp;" Govt",$A$8,AD39,AD39)</f>
        <v>1.00976</v>
      </c>
      <c r="AG39">
        <f t="shared" si="6"/>
        <v>100.47251327048012</v>
      </c>
      <c r="AH39" s="2">
        <v>38239</v>
      </c>
      <c r="AI39">
        <v>120.875</v>
      </c>
      <c r="AJ39" s="22">
        <f>_xll.BDH(AJ$3&amp;" Govt",$A$8,AH39,AH39)</f>
        <v>1.06789</v>
      </c>
      <c r="AK39">
        <f t="shared" si="7"/>
        <v>113.19049714858272</v>
      </c>
      <c r="AL39" s="2">
        <v>39244</v>
      </c>
      <c r="AM39">
        <v>98.41796875</v>
      </c>
      <c r="AN39" s="22">
        <f>_xll.BDH(AN$3&amp;" Govt",$A$8,AL39,AL39)</f>
        <v>1.01417</v>
      </c>
      <c r="AO39">
        <f t="shared" si="8"/>
        <v>97.042871264186473</v>
      </c>
      <c r="AP39" s="2">
        <v>38239</v>
      </c>
      <c r="AQ39">
        <v>116.60546875</v>
      </c>
      <c r="AR39" s="22">
        <f>_xll.BDH(AR$3&amp;" Govt",$A$8,AP39,AP39)</f>
        <v>1.0546199999999999</v>
      </c>
      <c r="AS39">
        <f t="shared" si="9"/>
        <v>110.56633550473157</v>
      </c>
      <c r="AT39" s="2">
        <v>39609</v>
      </c>
      <c r="AU39">
        <v>99.36328125</v>
      </c>
      <c r="AV39" s="22">
        <f>_xll.BDH(AV$3&amp;" Govt",$A$8,AT39,AT39)</f>
        <v>1.01207</v>
      </c>
      <c r="AW39">
        <f t="shared" si="10"/>
        <v>98.178269536692127</v>
      </c>
      <c r="AX39" s="2">
        <v>38239</v>
      </c>
      <c r="AY39">
        <v>104.68359375</v>
      </c>
      <c r="AZ39" s="22">
        <f>_xll.BDH(AZ$3&amp;" Govt",$A$8,AX39,AX39)</f>
        <v>1.03243</v>
      </c>
      <c r="BA39">
        <f t="shared" si="11"/>
        <v>101.39534278353013</v>
      </c>
      <c r="BB39" s="2">
        <v>38239</v>
      </c>
      <c r="BC39">
        <v>104.76171875</v>
      </c>
      <c r="BD39" s="22">
        <f>_xll.BDH(BD$3&amp;" Govt",$A$8,BB39,BB39)</f>
        <v>1.02623</v>
      </c>
      <c r="BE39">
        <f t="shared" si="12"/>
        <v>102.0840540132329</v>
      </c>
      <c r="BF39" s="2">
        <v>39974</v>
      </c>
      <c r="BG39">
        <v>101.71484375</v>
      </c>
      <c r="BH39" s="22">
        <f>_xll.BDH(BH$3&amp;" Govt",$A$8,BF39,BF39)</f>
        <v>1.0058400000000001</v>
      </c>
      <c r="BI39">
        <f t="shared" si="13"/>
        <v>101.12427796667461</v>
      </c>
      <c r="BJ39" s="2">
        <v>38239</v>
      </c>
      <c r="BK39">
        <v>102.5234375</v>
      </c>
      <c r="BL39" s="22">
        <f>_xll.BDH(BL$3&amp;" Govt",$A$8,BJ39,BJ39)</f>
        <v>1.00596</v>
      </c>
      <c r="BM39">
        <f t="shared" si="14"/>
        <v>101.91601803252615</v>
      </c>
      <c r="BN39" s="2">
        <v>38414</v>
      </c>
      <c r="BO39">
        <v>99.3984375</v>
      </c>
      <c r="BP39" s="22">
        <f>_xll.BDH(BP$3&amp;" Govt",$A$8,BN39,BN39)</f>
        <v>0.99675999999999998</v>
      </c>
      <c r="BQ39">
        <f t="shared" si="15"/>
        <v>99.721535274288698</v>
      </c>
      <c r="BR39" s="2">
        <v>38596</v>
      </c>
      <c r="BS39">
        <v>102.90234375</v>
      </c>
      <c r="BT39" s="22">
        <f>_xll.BDH(BT$3&amp;" Govt",$A$8,BR39,BR39)</f>
        <v>0.99995000000000001</v>
      </c>
      <c r="BU39">
        <f t="shared" si="16"/>
        <v>102.90748912445622</v>
      </c>
      <c r="BV39" s="2">
        <v>38777</v>
      </c>
      <c r="BW39">
        <v>99.24609375</v>
      </c>
      <c r="BX39" s="22">
        <f>_xll.BDH(BX$3&amp;" Govt",$A$8,BV39,BV39)</f>
        <v>0.99155000000000004</v>
      </c>
      <c r="BY39">
        <f t="shared" si="17"/>
        <v>100.09187005193888</v>
      </c>
      <c r="BZ39" s="2">
        <v>38959</v>
      </c>
      <c r="CA39">
        <v>102.91796875</v>
      </c>
      <c r="CB39" s="22">
        <f>_xll.BDH(CB$3&amp;" Govt",$A$8,BZ39,BZ39)</f>
        <v>1.00457</v>
      </c>
      <c r="CC39">
        <f t="shared" si="18"/>
        <v>102.4497732860826</v>
      </c>
      <c r="CD39" s="2">
        <v>39141</v>
      </c>
      <c r="CE39">
        <v>102.00390625</v>
      </c>
      <c r="CF39" s="22">
        <f>_xll.BDH(CF$3&amp;" Govt",$A$8,CD39,CD39)</f>
        <v>1.0006200000000001</v>
      </c>
      <c r="CG39">
        <f t="shared" si="19"/>
        <v>101.94070301413123</v>
      </c>
      <c r="CH39" s="2">
        <v>39323</v>
      </c>
      <c r="CI39">
        <v>103.109375</v>
      </c>
      <c r="CJ39" s="22">
        <f>_xll.BDH(CJ$3&amp;" Govt",$A$8,CH39,CH39)</f>
        <v>1.0051000000000001</v>
      </c>
      <c r="CK39">
        <f t="shared" si="20"/>
        <v>102.58618545418365</v>
      </c>
      <c r="CL39" s="2">
        <v>39505</v>
      </c>
      <c r="CM39">
        <v>102.51171875</v>
      </c>
      <c r="CN39" s="22">
        <f>_xll.BDH(CN$3&amp;" Govt",$A$8,CL39,CL39)</f>
        <v>1.00265</v>
      </c>
      <c r="CO39">
        <f t="shared" si="21"/>
        <v>102.24078068119483</v>
      </c>
      <c r="CP39" s="2">
        <v>39688</v>
      </c>
      <c r="CQ39">
        <v>99.40625</v>
      </c>
      <c r="CR39" s="22">
        <f>_xll.BDH(CR$3&amp;" Govt",$A$8,CP39,CP39)</f>
        <v>1.01342</v>
      </c>
      <c r="CS39">
        <f t="shared" si="22"/>
        <v>98.089883759941586</v>
      </c>
      <c r="CT39" s="2">
        <v>39867</v>
      </c>
      <c r="CU39">
        <v>102.546875</v>
      </c>
      <c r="CV39" s="22">
        <f>_xll.BDH(CV$3&amp;" Govt",$A$8,CT39,CT39)</f>
        <v>0.98136999999999996</v>
      </c>
      <c r="CW39">
        <f t="shared" si="23"/>
        <v>104.49359059274281</v>
      </c>
      <c r="CX39" s="2">
        <v>40049</v>
      </c>
      <c r="CY39">
        <v>102.98828125</v>
      </c>
      <c r="CZ39" s="22">
        <f>_xll.BDH(CZ$3&amp;" Govt",$A$8,CX39,CX39)</f>
        <v>1.00797</v>
      </c>
      <c r="DA39">
        <f t="shared" si="24"/>
        <v>102.17395483000486</v>
      </c>
      <c r="DB39" s="2">
        <v>38244</v>
      </c>
      <c r="DC39">
        <v>104.390625</v>
      </c>
      <c r="DD39" s="22">
        <f>_xll.BDH(DD$3&amp;" Govt",$A$8,DB39,DB39)</f>
        <v>1.00569</v>
      </c>
      <c r="DE39">
        <f t="shared" si="25"/>
        <v>103.80000298302659</v>
      </c>
      <c r="DF39" s="2">
        <v>38789</v>
      </c>
      <c r="DG39">
        <v>96.73046875</v>
      </c>
      <c r="DH39" s="22">
        <f>_xll.BDH(DH$3&amp;" Govt",$A$8,DF39,DF39)</f>
        <v>0.99446999999999997</v>
      </c>
      <c r="DI39">
        <f t="shared" si="26"/>
        <v>97.268362796263347</v>
      </c>
      <c r="DJ39" s="2">
        <v>39153</v>
      </c>
      <c r="DK39">
        <v>101.609375</v>
      </c>
      <c r="DL39" s="22">
        <f>_xll.BDH(DL$3&amp;" Govt",$A$8,DJ39,DJ39)</f>
        <v>1.00176</v>
      </c>
      <c r="DM39">
        <f t="shared" si="27"/>
        <v>101.4308566922217</v>
      </c>
      <c r="DN39" s="2">
        <v>39888</v>
      </c>
      <c r="DO39">
        <v>99.85546875</v>
      </c>
      <c r="DP39" s="22">
        <f>_xll.BDH(DP$3&amp;" Govt",$A$8,DN39,DN39)</f>
        <v>0.98123000000000005</v>
      </c>
      <c r="DQ39">
        <f t="shared" si="28"/>
        <v>101.76560923534747</v>
      </c>
    </row>
    <row r="40" spans="4:121" x14ac:dyDescent="0.25">
      <c r="D40" s="2"/>
      <c r="F40" s="2">
        <v>38240</v>
      </c>
      <c r="G40">
        <v>128.58203125</v>
      </c>
      <c r="H40" s="22">
        <f>_xll.BDH(H$3&amp;" Govt",$A$8,F40,F40)</f>
        <v>1.19676</v>
      </c>
      <c r="I40" s="14">
        <f t="shared" si="0"/>
        <v>107.44178552926233</v>
      </c>
      <c r="J40" s="2">
        <v>38240</v>
      </c>
      <c r="K40">
        <v>129.3359375</v>
      </c>
      <c r="L40" s="22">
        <f>_xll.BDH(L$3&amp;" Govt",$A$8,J40,J40)</f>
        <v>1.1736599999999999</v>
      </c>
      <c r="M40">
        <f t="shared" si="1"/>
        <v>110.19881183647735</v>
      </c>
      <c r="N40" s="2">
        <v>38240</v>
      </c>
      <c r="O40">
        <v>130.48828125</v>
      </c>
      <c r="P40" s="22">
        <f>_xll.BDH(P$3&amp;" Govt",$A$8,N40,N40)</f>
        <v>1.1561600000000001</v>
      </c>
      <c r="Q40">
        <f t="shared" si="2"/>
        <v>112.86351478169111</v>
      </c>
      <c r="R40" s="2">
        <v>38240</v>
      </c>
      <c r="S40">
        <v>131.13671875</v>
      </c>
      <c r="T40" s="22">
        <f>_xll.BDH(T$3&amp;" Govt",$A$8,R40,R40)</f>
        <v>1.1269899999999999</v>
      </c>
      <c r="U40">
        <f t="shared" si="3"/>
        <v>116.36014405629155</v>
      </c>
      <c r="V40" s="2">
        <v>38337</v>
      </c>
      <c r="W40">
        <v>100.0703125</v>
      </c>
      <c r="X40" s="22">
        <f>_xll.BDH(X$3&amp;" Govt",$A$8,V40,V40)</f>
        <v>1.0049600000000001</v>
      </c>
      <c r="Y40">
        <f t="shared" si="4"/>
        <v>99.57641348909408</v>
      </c>
      <c r="Z40" s="2">
        <v>38240</v>
      </c>
      <c r="AA40">
        <v>123.50390625</v>
      </c>
      <c r="AB40" s="22">
        <f>_xll.BDH(AB$3&amp;" Govt",$A$8,Z40,Z40)</f>
        <v>1.0894299999999999</v>
      </c>
      <c r="AC40">
        <f t="shared" si="5"/>
        <v>113.36561894752303</v>
      </c>
      <c r="AD40" s="2">
        <v>38881</v>
      </c>
      <c r="AE40">
        <v>101.47265625</v>
      </c>
      <c r="AF40" s="22">
        <f>_xll.BDH(AF$3&amp;" Govt",$A$8,AD40,AD40)</f>
        <v>1.01004</v>
      </c>
      <c r="AG40">
        <f t="shared" si="6"/>
        <v>100.46399771296186</v>
      </c>
      <c r="AH40" s="2">
        <v>38240</v>
      </c>
      <c r="AI40">
        <v>120.91796875</v>
      </c>
      <c r="AJ40" s="22">
        <f>_xll.BDH(AJ$3&amp;" Govt",$A$8,AH40,AH40)</f>
        <v>1.0678399999999999</v>
      </c>
      <c r="AK40">
        <f t="shared" si="7"/>
        <v>113.23603606345522</v>
      </c>
      <c r="AL40" s="2">
        <v>39245</v>
      </c>
      <c r="AM40">
        <v>98.015625</v>
      </c>
      <c r="AN40" s="22">
        <f>_xll.BDH(AN$3&amp;" Govt",$A$8,AL40,AL40)</f>
        <v>1.0143899999999999</v>
      </c>
      <c r="AO40">
        <f t="shared" si="8"/>
        <v>96.625188536953246</v>
      </c>
      <c r="AP40" s="2">
        <v>38240</v>
      </c>
      <c r="AQ40">
        <v>116.56640625</v>
      </c>
      <c r="AR40" s="22">
        <f>_xll.BDH(AR$3&amp;" Govt",$A$8,AP40,AP40)</f>
        <v>1.0545599999999999</v>
      </c>
      <c r="AS40">
        <f t="shared" si="9"/>
        <v>110.53558474624488</v>
      </c>
      <c r="AT40" s="2">
        <v>39610</v>
      </c>
      <c r="AU40">
        <v>99.859375</v>
      </c>
      <c r="AV40" s="22">
        <f>_xll.BDH(AV$3&amp;" Govt",$A$8,AT40,AT40)</f>
        <v>1.01227</v>
      </c>
      <c r="AW40">
        <f t="shared" si="10"/>
        <v>98.648952354608952</v>
      </c>
      <c r="AX40" s="2">
        <v>38240</v>
      </c>
      <c r="AY40">
        <v>104.6484375</v>
      </c>
      <c r="AZ40" s="22">
        <f>_xll.BDH(AZ$3&amp;" Govt",$A$8,AX40,AX40)</f>
        <v>1.03237</v>
      </c>
      <c r="BA40">
        <f t="shared" si="11"/>
        <v>101.36718182434592</v>
      </c>
      <c r="BB40" s="2">
        <v>38240</v>
      </c>
      <c r="BC40">
        <v>104.71484375</v>
      </c>
      <c r="BD40" s="22">
        <f>_xll.BDH(BD$3&amp;" Govt",$A$8,BB40,BB40)</f>
        <v>1.02617</v>
      </c>
      <c r="BE40">
        <f t="shared" si="12"/>
        <v>102.04434328620015</v>
      </c>
      <c r="BF40" s="2">
        <v>39975</v>
      </c>
      <c r="BG40">
        <v>101.7890625</v>
      </c>
      <c r="BH40" s="22">
        <f>_xll.BDH(BH$3&amp;" Govt",$A$8,BF40,BF40)</f>
        <v>1.0059199999999999</v>
      </c>
      <c r="BI40">
        <f t="shared" si="13"/>
        <v>101.19001759583267</v>
      </c>
      <c r="BJ40" s="2">
        <v>38240</v>
      </c>
      <c r="BK40">
        <v>102.45703125</v>
      </c>
      <c r="BL40" s="22">
        <f>_xll.BDH(BL$3&amp;" Govt",$A$8,BJ40,BJ40)</f>
        <v>1.0059100000000001</v>
      </c>
      <c r="BM40">
        <f t="shared" si="14"/>
        <v>101.8550677993061</v>
      </c>
      <c r="BN40" s="2">
        <v>38415</v>
      </c>
      <c r="BO40">
        <v>99.8046875</v>
      </c>
      <c r="BP40" s="22">
        <f>_xll.BDH(BP$3&amp;" Govt",$A$8,BN40,BN40)</f>
        <v>0.99682000000000004</v>
      </c>
      <c r="BQ40">
        <f t="shared" si="15"/>
        <v>100.12307889087297</v>
      </c>
      <c r="BR40" s="2">
        <v>38597</v>
      </c>
      <c r="BS40">
        <v>103.0625</v>
      </c>
      <c r="BT40" s="22">
        <f>_xll.BDH(BT$3&amp;" Govt",$A$8,BR40,BR40)</f>
        <v>1.0001</v>
      </c>
      <c r="BU40">
        <f t="shared" si="16"/>
        <v>103.05219478052194</v>
      </c>
      <c r="BV40" s="2">
        <v>38778</v>
      </c>
      <c r="BW40">
        <v>99.23046875</v>
      </c>
      <c r="BX40" s="22">
        <f>_xll.BDH(BX$3&amp;" Govt",$A$8,BV40,BV40)</f>
        <v>0.99178999999999995</v>
      </c>
      <c r="BY40">
        <f t="shared" si="17"/>
        <v>100.05189480636022</v>
      </c>
      <c r="BZ40" s="2">
        <v>38960</v>
      </c>
      <c r="CA40">
        <v>103.08984375</v>
      </c>
      <c r="CB40" s="22">
        <f>_xll.BDH(CB$3&amp;" Govt",$A$8,BZ40,BZ40)</f>
        <v>1.0046299999999999</v>
      </c>
      <c r="CC40">
        <f t="shared" si="18"/>
        <v>102.61473751530416</v>
      </c>
      <c r="CD40" s="2">
        <v>39142</v>
      </c>
      <c r="CE40">
        <v>102.12890625</v>
      </c>
      <c r="CF40" s="22">
        <f>_xll.BDH(CF$3&amp;" Govt",$A$8,CD40,CD40)</f>
        <v>1.0006699999999999</v>
      </c>
      <c r="CG40">
        <f t="shared" si="19"/>
        <v>102.0605256977825</v>
      </c>
      <c r="CH40" s="2">
        <v>39324</v>
      </c>
      <c r="CI40">
        <v>103.54296875</v>
      </c>
      <c r="CJ40" s="22">
        <f>_xll.BDH(CJ$3&amp;" Govt",$A$8,CH40,CH40)</f>
        <v>1.0051600000000001</v>
      </c>
      <c r="CK40">
        <f t="shared" si="20"/>
        <v>103.01142977237454</v>
      </c>
      <c r="CL40" s="2">
        <v>39506</v>
      </c>
      <c r="CM40">
        <v>104.45703125</v>
      </c>
      <c r="CN40" s="22">
        <f>_xll.BDH(CN$3&amp;" Govt",$A$8,CL40,CL40)</f>
        <v>1.0026200000000001</v>
      </c>
      <c r="CO40">
        <f t="shared" si="21"/>
        <v>104.18406898924816</v>
      </c>
      <c r="CP40" s="2">
        <v>39689</v>
      </c>
      <c r="CQ40">
        <v>98.98046875</v>
      </c>
      <c r="CR40" s="22">
        <f>_xll.BDH(CR$3&amp;" Govt",$A$8,CP40,CP40)</f>
        <v>1.0137400000000001</v>
      </c>
      <c r="CS40">
        <f t="shared" si="22"/>
        <v>97.638910124884077</v>
      </c>
      <c r="CT40" s="2">
        <v>39868</v>
      </c>
      <c r="CU40">
        <v>101.2265625</v>
      </c>
      <c r="CV40" s="22">
        <f>_xll.BDH(CV$3&amp;" Govt",$A$8,CT40,CT40)</f>
        <v>0.98099999999999998</v>
      </c>
      <c r="CW40">
        <f t="shared" si="23"/>
        <v>103.18711773700306</v>
      </c>
      <c r="CX40" s="2">
        <v>40050</v>
      </c>
      <c r="CY40">
        <v>102.70703125</v>
      </c>
      <c r="CZ40" s="22">
        <f>_xll.BDH(CZ$3&amp;" Govt",$A$8,CX40,CX40)</f>
        <v>1.00824</v>
      </c>
      <c r="DA40">
        <f t="shared" si="24"/>
        <v>101.86764188090137</v>
      </c>
      <c r="DB40" s="2">
        <v>38245</v>
      </c>
      <c r="DC40">
        <v>103.8125</v>
      </c>
      <c r="DD40" s="22">
        <f>_xll.BDH(DD$3&amp;" Govt",$A$8,DB40,DB40)</f>
        <v>1.0056400000000001</v>
      </c>
      <c r="DE40">
        <f t="shared" si="25"/>
        <v>103.23028121395329</v>
      </c>
      <c r="DF40" s="2">
        <v>38790</v>
      </c>
      <c r="DG40">
        <v>97.66015625</v>
      </c>
      <c r="DH40" s="22">
        <f>_xll.BDH(DH$3&amp;" Govt",$A$8,DF40,DF40)</f>
        <v>0.99472000000000005</v>
      </c>
      <c r="DI40">
        <f t="shared" si="26"/>
        <v>98.178538935579851</v>
      </c>
      <c r="DJ40" s="2">
        <v>39154</v>
      </c>
      <c r="DK40">
        <v>102.5</v>
      </c>
      <c r="DL40" s="22">
        <f>_xll.BDH(DL$3&amp;" Govt",$A$8,DJ40,DJ40)</f>
        <v>1.0018499999999999</v>
      </c>
      <c r="DM40">
        <f t="shared" si="27"/>
        <v>102.31072515845686</v>
      </c>
      <c r="DN40" s="2">
        <v>39889</v>
      </c>
      <c r="DO40">
        <v>99.3515625</v>
      </c>
      <c r="DP40" s="22">
        <f>_xll.BDH(DP$3&amp;" Govt",$A$8,DN40,DN40)</f>
        <v>0.98136999999999996</v>
      </c>
      <c r="DQ40">
        <f t="shared" si="28"/>
        <v>101.23761934846185</v>
      </c>
    </row>
    <row r="41" spans="4:121" x14ac:dyDescent="0.25">
      <c r="D41" s="2"/>
      <c r="F41" s="2">
        <v>38243</v>
      </c>
      <c r="G41">
        <v>128.67578125</v>
      </c>
      <c r="H41" s="22">
        <f>_xll.BDH(H$3&amp;" Govt",$A$8,F41,F41)</f>
        <v>1.19658</v>
      </c>
      <c r="I41" s="14">
        <f t="shared" si="0"/>
        <v>107.53629615236758</v>
      </c>
      <c r="J41" s="2">
        <v>38243</v>
      </c>
      <c r="K41">
        <v>129.43359375</v>
      </c>
      <c r="L41" s="22">
        <f>_xll.BDH(L$3&amp;" Govt",$A$8,J41,J41)</f>
        <v>1.17347</v>
      </c>
      <c r="M41">
        <f t="shared" si="1"/>
        <v>110.29987451745677</v>
      </c>
      <c r="N41" s="2">
        <v>38243</v>
      </c>
      <c r="O41">
        <v>130.65625</v>
      </c>
      <c r="P41" s="22">
        <f>_xll.BDH(P$3&amp;" Govt",$A$8,N41,N41)</f>
        <v>1.15598</v>
      </c>
      <c r="Q41">
        <f t="shared" si="2"/>
        <v>113.0263931901936</v>
      </c>
      <c r="R41" s="2">
        <v>38243</v>
      </c>
      <c r="S41">
        <v>131.28515625</v>
      </c>
      <c r="T41" s="22">
        <f>_xll.BDH(T$3&amp;" Govt",$A$8,R41,R41)</f>
        <v>1.1268100000000001</v>
      </c>
      <c r="U41">
        <f t="shared" si="3"/>
        <v>116.51046427525492</v>
      </c>
      <c r="V41" s="2">
        <v>38338</v>
      </c>
      <c r="W41">
        <v>100.171875</v>
      </c>
      <c r="X41" s="22">
        <f>_xll.BDH(X$3&amp;" Govt",$A$8,V41,V41)</f>
        <v>1.0051300000000001</v>
      </c>
      <c r="Y41">
        <f t="shared" si="4"/>
        <v>99.660616039716245</v>
      </c>
      <c r="Z41" s="2">
        <v>38243</v>
      </c>
      <c r="AA41">
        <v>123.6953125</v>
      </c>
      <c r="AB41" s="22">
        <f>_xll.BDH(AB$3&amp;" Govt",$A$8,Z41,Z41)</f>
        <v>1.0892599999999999</v>
      </c>
      <c r="AC41">
        <f t="shared" si="5"/>
        <v>113.55903319684924</v>
      </c>
      <c r="AD41" s="2">
        <v>38882</v>
      </c>
      <c r="AE41">
        <v>101.23828125</v>
      </c>
      <c r="AF41" s="22">
        <f>_xll.BDH(AF$3&amp;" Govt",$A$8,AD41,AD41)</f>
        <v>1.01033</v>
      </c>
      <c r="AG41">
        <f t="shared" si="6"/>
        <v>100.20318237605535</v>
      </c>
      <c r="AH41" s="2">
        <v>38243</v>
      </c>
      <c r="AI41">
        <v>121.10546875</v>
      </c>
      <c r="AJ41" s="22">
        <f>_xll.BDH(AJ$3&amp;" Govt",$A$8,AH41,AH41)</f>
        <v>1.0676699999999999</v>
      </c>
      <c r="AK41">
        <f t="shared" si="7"/>
        <v>113.42968215834482</v>
      </c>
      <c r="AL41" s="2">
        <v>39246</v>
      </c>
      <c r="AM41">
        <v>98.28125</v>
      </c>
      <c r="AN41" s="22">
        <f>_xll.BDH(AN$3&amp;" Govt",$A$8,AL41,AL41)</f>
        <v>1.01461</v>
      </c>
      <c r="AO41">
        <f t="shared" si="8"/>
        <v>96.866037196558281</v>
      </c>
      <c r="AP41" s="2">
        <v>38243</v>
      </c>
      <c r="AQ41">
        <v>116.83203125</v>
      </c>
      <c r="AR41" s="22">
        <f>_xll.BDH(AR$3&amp;" Govt",$A$8,AP41,AP41)</f>
        <v>1.0543899999999999</v>
      </c>
      <c r="AS41">
        <f t="shared" si="9"/>
        <v>110.80532938476276</v>
      </c>
      <c r="AT41" s="2">
        <v>39611</v>
      </c>
      <c r="AU41">
        <v>99.04296875</v>
      </c>
      <c r="AV41" s="22">
        <f>_xll.BDH(AV$3&amp;" Govt",$A$8,AT41,AT41)</f>
        <v>1.01247</v>
      </c>
      <c r="AW41">
        <f t="shared" si="10"/>
        <v>97.82311451203492</v>
      </c>
      <c r="AX41" s="2">
        <v>38243</v>
      </c>
      <c r="AY41">
        <v>104.859375</v>
      </c>
      <c r="AZ41" s="22">
        <f>_xll.BDH(AZ$3&amp;" Govt",$A$8,AX41,AX41)</f>
        <v>1.0322100000000001</v>
      </c>
      <c r="BA41">
        <f t="shared" si="11"/>
        <v>101.58724968756357</v>
      </c>
      <c r="BB41" s="2">
        <v>38243</v>
      </c>
      <c r="BC41">
        <v>105.00390625</v>
      </c>
      <c r="BD41" s="22">
        <f>_xll.BDH(BD$3&amp;" Govt",$A$8,BB41,BB41)</f>
        <v>1.0260100000000001</v>
      </c>
      <c r="BE41">
        <f t="shared" si="12"/>
        <v>102.34199106246527</v>
      </c>
      <c r="BF41" s="2">
        <v>39976</v>
      </c>
      <c r="BG41">
        <v>101.57421875</v>
      </c>
      <c r="BH41" s="22">
        <f>_xll.BDH(BH$3&amp;" Govt",$A$8,BF41,BF41)</f>
        <v>1.006</v>
      </c>
      <c r="BI41">
        <f t="shared" si="13"/>
        <v>100.9684083001988</v>
      </c>
      <c r="BJ41" s="2">
        <v>38243</v>
      </c>
      <c r="BK41">
        <v>102.7421875</v>
      </c>
      <c r="BL41" s="22">
        <f>_xll.BDH(BL$3&amp;" Govt",$A$8,BJ41,BJ41)</f>
        <v>1.0057499999999999</v>
      </c>
      <c r="BM41">
        <f t="shared" si="14"/>
        <v>102.15479741486453</v>
      </c>
      <c r="BN41" s="2">
        <v>38418</v>
      </c>
      <c r="BO41">
        <v>99.95703125</v>
      </c>
      <c r="BP41" s="22">
        <f>_xll.BDH(BP$3&amp;" Govt",$A$8,BN41,BN41)</f>
        <v>0.99702999999999997</v>
      </c>
      <c r="BQ41">
        <f t="shared" si="15"/>
        <v>100.25478797027171</v>
      </c>
      <c r="BR41" s="2">
        <v>38600</v>
      </c>
      <c r="BS41">
        <v>103.0625</v>
      </c>
      <c r="BT41" s="22">
        <f>_xll.BDH(BT$3&amp;" Govt",$A$8,BR41,BR41)</f>
        <v>1.00057</v>
      </c>
      <c r="BU41">
        <f t="shared" si="16"/>
        <v>103.00378784093067</v>
      </c>
      <c r="BV41" s="2">
        <v>38779</v>
      </c>
      <c r="BW41">
        <v>99.0234375</v>
      </c>
      <c r="BX41" s="22">
        <f>_xll.BDH(BX$3&amp;" Govt",$A$8,BV41,BV41)</f>
        <v>0.99204000000000003</v>
      </c>
      <c r="BY41">
        <f t="shared" si="17"/>
        <v>99.817988689972182</v>
      </c>
      <c r="BZ41" s="2">
        <v>38961</v>
      </c>
      <c r="CA41">
        <v>103.03125</v>
      </c>
      <c r="CB41" s="22">
        <f>_xll.BDH(CB$3&amp;" Govt",$A$8,BZ41,BZ41)</f>
        <v>1.0046999999999999</v>
      </c>
      <c r="CC41">
        <f t="shared" si="18"/>
        <v>102.54926843833981</v>
      </c>
      <c r="CD41" s="2">
        <v>39143</v>
      </c>
      <c r="CE41">
        <v>102.5390625</v>
      </c>
      <c r="CF41" s="22">
        <f>_xll.BDH(CF$3&amp;" Govt",$A$8,CD41,CD41)</f>
        <v>1.0007699999999999</v>
      </c>
      <c r="CG41">
        <f t="shared" si="19"/>
        <v>102.46016817050871</v>
      </c>
      <c r="CH41" s="2">
        <v>39325</v>
      </c>
      <c r="CI41">
        <v>103.40625</v>
      </c>
      <c r="CJ41" s="22">
        <f>_xll.BDH(CJ$3&amp;" Govt",$A$8,CH41,CH41)</f>
        <v>1.00522</v>
      </c>
      <c r="CK41">
        <f t="shared" si="20"/>
        <v>102.86927239808202</v>
      </c>
      <c r="CL41" s="2">
        <v>39507</v>
      </c>
      <c r="CM41">
        <v>105.69140625</v>
      </c>
      <c r="CN41" s="22">
        <f>_xll.BDH(CN$3&amp;" Govt",$A$8,CL41,CL41)</f>
        <v>1.0025999999999999</v>
      </c>
      <c r="CO41">
        <f t="shared" si="21"/>
        <v>105.41732121484142</v>
      </c>
      <c r="CP41" s="2">
        <v>39692</v>
      </c>
      <c r="CQ41">
        <v>98.98046875</v>
      </c>
      <c r="CR41" s="22">
        <f>_xll.BDH(CR$3&amp;" Govt",$A$8,CP41,CP41)</f>
        <v>1.0147200000000001</v>
      </c>
      <c r="CS41">
        <f t="shared" si="22"/>
        <v>97.544612060469873</v>
      </c>
      <c r="CT41" s="2">
        <v>39869</v>
      </c>
      <c r="CU41">
        <v>100.08984375</v>
      </c>
      <c r="CV41" s="22">
        <f>_xll.BDH(CV$3&amp;" Govt",$A$8,CT41,CT41)</f>
        <v>0.98063</v>
      </c>
      <c r="CW41">
        <f t="shared" si="23"/>
        <v>102.06687920010606</v>
      </c>
      <c r="CX41" s="2">
        <v>40051</v>
      </c>
      <c r="CY41">
        <v>102.7421875</v>
      </c>
      <c r="CZ41" s="22">
        <f>_xll.BDH(CZ$3&amp;" Govt",$A$8,CX41,CX41)</f>
        <v>1.0085200000000001</v>
      </c>
      <c r="DA41">
        <f t="shared" si="24"/>
        <v>101.87421915281799</v>
      </c>
      <c r="DB41" s="2">
        <v>38246</v>
      </c>
      <c r="DC41">
        <v>104.36328125</v>
      </c>
      <c r="DD41" s="22">
        <f>_xll.BDH(DD$3&amp;" Govt",$A$8,DB41,DB41)</f>
        <v>1.00559</v>
      </c>
      <c r="DE41">
        <f t="shared" si="25"/>
        <v>103.78313353354747</v>
      </c>
      <c r="DF41" s="2">
        <v>38791</v>
      </c>
      <c r="DG41">
        <v>97.19140625</v>
      </c>
      <c r="DH41" s="22">
        <f>_xll.BDH(DH$3&amp;" Govt",$A$8,DF41,DF41)</f>
        <v>0.99495999999999996</v>
      </c>
      <c r="DI41">
        <f t="shared" si="26"/>
        <v>97.683732260593402</v>
      </c>
      <c r="DJ41" s="2">
        <v>39155</v>
      </c>
      <c r="DK41">
        <v>102.19140625</v>
      </c>
      <c r="DL41" s="22">
        <f>_xll.BDH(DL$3&amp;" Govt",$A$8,DJ41,DJ41)</f>
        <v>1.0019499999999999</v>
      </c>
      <c r="DM41">
        <f t="shared" si="27"/>
        <v>101.99252083437298</v>
      </c>
      <c r="DN41" s="2">
        <v>39890</v>
      </c>
      <c r="DO41">
        <v>105.953125</v>
      </c>
      <c r="DP41" s="22">
        <f>_xll.BDH(DP$3&amp;" Govt",$A$8,DN41,DN41)</f>
        <v>0.98150999999999999</v>
      </c>
      <c r="DQ41">
        <f t="shared" si="28"/>
        <v>107.94910393169708</v>
      </c>
    </row>
    <row r="42" spans="4:121" x14ac:dyDescent="0.25">
      <c r="D42" s="2"/>
      <c r="F42" s="2">
        <v>38244</v>
      </c>
      <c r="G42">
        <v>128.71875</v>
      </c>
      <c r="H42" s="22">
        <f>_xll.BDH(H$3&amp;" Govt",$A$8,F42,F42)</f>
        <v>1.19651</v>
      </c>
      <c r="I42" s="14">
        <f t="shared" si="0"/>
        <v>107.57849913498426</v>
      </c>
      <c r="J42" s="2">
        <v>38244</v>
      </c>
      <c r="K42">
        <v>129.47265625</v>
      </c>
      <c r="L42" s="22">
        <f>_xll.BDH(L$3&amp;" Govt",$A$8,J42,J42)</f>
        <v>1.1734100000000001</v>
      </c>
      <c r="M42">
        <f t="shared" si="1"/>
        <v>110.33880421165662</v>
      </c>
      <c r="N42" s="2">
        <v>38244</v>
      </c>
      <c r="O42">
        <v>130.71484375</v>
      </c>
      <c r="P42" s="22">
        <f>_xll.BDH(P$3&amp;" Govt",$A$8,N42,N42)</f>
        <v>1.15591</v>
      </c>
      <c r="Q42">
        <f t="shared" si="2"/>
        <v>113.08392846328867</v>
      </c>
      <c r="R42" s="2">
        <v>38244</v>
      </c>
      <c r="S42">
        <v>131.36328125</v>
      </c>
      <c r="T42" s="22">
        <f>_xll.BDH(T$3&amp;" Govt",$A$8,R42,R42)</f>
        <v>1.1267499999999999</v>
      </c>
      <c r="U42">
        <f t="shared" si="3"/>
        <v>116.58600510317285</v>
      </c>
      <c r="V42" s="2">
        <v>38341</v>
      </c>
      <c r="W42">
        <v>100.3046875</v>
      </c>
      <c r="X42" s="22">
        <f>_xll.BDH(X$3&amp;" Govt",$A$8,V42,V42)</f>
        <v>1.0056400000000001</v>
      </c>
      <c r="Y42">
        <f t="shared" si="4"/>
        <v>99.742141820134435</v>
      </c>
      <c r="Z42" s="2">
        <v>38244</v>
      </c>
      <c r="AA42">
        <v>123.61328125</v>
      </c>
      <c r="AB42" s="22">
        <f>_xll.BDH(AB$3&amp;" Govt",$A$8,Z42,Z42)</f>
        <v>1.0891999999999999</v>
      </c>
      <c r="AC42">
        <f t="shared" si="5"/>
        <v>113.48997544069042</v>
      </c>
      <c r="AD42" s="2">
        <v>38883</v>
      </c>
      <c r="AE42">
        <v>101.2109375</v>
      </c>
      <c r="AF42" s="22">
        <f>_xll.BDH(AF$3&amp;" Govt",$A$8,AD42,AD42)</f>
        <v>1.01061</v>
      </c>
      <c r="AG42">
        <f t="shared" si="6"/>
        <v>100.14836336470053</v>
      </c>
      <c r="AH42" s="2">
        <v>38244</v>
      </c>
      <c r="AI42">
        <v>121.109375</v>
      </c>
      <c r="AJ42" s="22">
        <f>_xll.BDH(AJ$3&amp;" Govt",$A$8,AH42,AH42)</f>
        <v>1.0676099999999999</v>
      </c>
      <c r="AK42">
        <f t="shared" si="7"/>
        <v>113.43971581382715</v>
      </c>
      <c r="AL42" s="2">
        <v>39247</v>
      </c>
      <c r="AM42">
        <v>98.2421875</v>
      </c>
      <c r="AN42" s="22">
        <f>_xll.BDH(AN$3&amp;" Govt",$A$8,AL42,AL42)</f>
        <v>1.0148299999999999</v>
      </c>
      <c r="AO42">
        <f t="shared" si="8"/>
        <v>96.806546416641226</v>
      </c>
      <c r="AP42" s="2">
        <v>38244</v>
      </c>
      <c r="AQ42">
        <v>116.83203125</v>
      </c>
      <c r="AR42" s="22">
        <f>_xll.BDH(AR$3&amp;" Govt",$A$8,AP42,AP42)</f>
        <v>1.0543400000000001</v>
      </c>
      <c r="AS42">
        <f t="shared" si="9"/>
        <v>110.81058410949029</v>
      </c>
      <c r="AT42" s="2">
        <v>39612</v>
      </c>
      <c r="AU42">
        <v>99.015625</v>
      </c>
      <c r="AV42" s="22">
        <f>_xll.BDH(AV$3&amp;" Govt",$A$8,AT42,AT42)</f>
        <v>1.01268</v>
      </c>
      <c r="AW42">
        <f t="shared" si="10"/>
        <v>97.775827507208589</v>
      </c>
      <c r="AX42" s="2">
        <v>38244</v>
      </c>
      <c r="AY42">
        <v>104.875</v>
      </c>
      <c r="AZ42" s="22">
        <f>_xll.BDH(AZ$3&amp;" Govt",$A$8,AX42,AX42)</f>
        <v>1.0321499999999999</v>
      </c>
      <c r="BA42">
        <f t="shared" si="11"/>
        <v>101.60829336821199</v>
      </c>
      <c r="BB42" s="2">
        <v>38244</v>
      </c>
      <c r="BC42">
        <v>105.00390625</v>
      </c>
      <c r="BD42" s="22">
        <f>_xll.BDH(BD$3&amp;" Govt",$A$8,BB42,BB42)</f>
        <v>1.0259499999999999</v>
      </c>
      <c r="BE42">
        <f t="shared" si="12"/>
        <v>102.3479762658999</v>
      </c>
      <c r="BF42" s="2">
        <v>39979</v>
      </c>
      <c r="BG42">
        <v>101.4765625</v>
      </c>
      <c r="BH42" s="22">
        <f>_xll.BDH(BH$3&amp;" Govt",$A$8,BF42,BF42)</f>
        <v>1.0062599999999999</v>
      </c>
      <c r="BI42">
        <f t="shared" si="13"/>
        <v>100.84527110289588</v>
      </c>
      <c r="BJ42" s="2">
        <v>38244</v>
      </c>
      <c r="BK42">
        <v>102.7265625</v>
      </c>
      <c r="BL42" s="22">
        <f>_xll.BDH(BL$3&amp;" Govt",$A$8,BJ42,BJ42)</f>
        <v>1.00569</v>
      </c>
      <c r="BM42">
        <f t="shared" si="14"/>
        <v>102.14535542761686</v>
      </c>
      <c r="BN42" s="2">
        <v>38419</v>
      </c>
      <c r="BO42">
        <v>99.59375</v>
      </c>
      <c r="BP42" s="22">
        <f>_xll.BDH(BP$3&amp;" Govt",$A$8,BN42,BN42)</f>
        <v>0.99709000000000003</v>
      </c>
      <c r="BQ42">
        <f t="shared" si="15"/>
        <v>99.884413643703169</v>
      </c>
      <c r="BR42" s="2">
        <v>38601</v>
      </c>
      <c r="BS42">
        <v>102.42578125</v>
      </c>
      <c r="BT42" s="22">
        <f>_xll.BDH(BT$3&amp;" Govt",$A$8,BR42,BR42)</f>
        <v>1.0007200000000001</v>
      </c>
      <c r="BU42">
        <f t="shared" si="16"/>
        <v>102.35208774682228</v>
      </c>
      <c r="BV42" s="2">
        <v>38782</v>
      </c>
      <c r="BW42">
        <v>98.19921875</v>
      </c>
      <c r="BX42" s="22">
        <f>_xll.BDH(BX$3&amp;" Govt",$A$8,BV42,BV42)</f>
        <v>0.99277000000000004</v>
      </c>
      <c r="BY42">
        <f t="shared" si="17"/>
        <v>98.914369642515382</v>
      </c>
      <c r="BZ42" s="2">
        <v>38964</v>
      </c>
      <c r="CA42">
        <v>103.03125</v>
      </c>
      <c r="CB42" s="22">
        <f>_xll.BDH(CB$3&amp;" Govt",$A$8,BZ42,BZ42)</f>
        <v>1.00499</v>
      </c>
      <c r="CC42">
        <f t="shared" si="18"/>
        <v>102.5196768127046</v>
      </c>
      <c r="CD42" s="2">
        <v>39146</v>
      </c>
      <c r="CE42">
        <v>102.3984375</v>
      </c>
      <c r="CF42" s="22">
        <f>_xll.BDH(CF$3&amp;" Govt",$A$8,CD42,CD42)</f>
        <v>1.0010699999999999</v>
      </c>
      <c r="CG42">
        <f t="shared" si="19"/>
        <v>102.2889882825377</v>
      </c>
      <c r="CH42" s="2">
        <v>39328</v>
      </c>
      <c r="CI42">
        <v>103.40625</v>
      </c>
      <c r="CJ42" s="22">
        <f>_xll.BDH(CJ$3&amp;" Govt",$A$8,CH42,CH42)</f>
        <v>1.0052700000000001</v>
      </c>
      <c r="CK42">
        <f t="shared" si="20"/>
        <v>102.86415589841533</v>
      </c>
      <c r="CL42" s="2">
        <v>39510</v>
      </c>
      <c r="CM42">
        <v>105.5390625</v>
      </c>
      <c r="CN42" s="22">
        <f>_xll.BDH(CN$3&amp;" Govt",$A$8,CL42,CL42)</f>
        <v>1.0028999999999999</v>
      </c>
      <c r="CO42">
        <f t="shared" si="21"/>
        <v>105.23388423571643</v>
      </c>
      <c r="CP42" s="2">
        <v>39693</v>
      </c>
      <c r="CQ42">
        <v>98.828125</v>
      </c>
      <c r="CR42" s="22">
        <f>_xll.BDH(CR$3&amp;" Govt",$A$8,CP42,CP42)</f>
        <v>1.0148999999999999</v>
      </c>
      <c r="CS42">
        <f t="shared" si="22"/>
        <v>97.377204650704513</v>
      </c>
      <c r="CT42" s="2">
        <v>39870</v>
      </c>
      <c r="CU42">
        <v>99.30859375</v>
      </c>
      <c r="CV42" s="22">
        <f>_xll.BDH(CV$3&amp;" Govt",$A$8,CT42,CT42)</f>
        <v>0.98026999999999997</v>
      </c>
      <c r="CW42">
        <f t="shared" si="23"/>
        <v>101.30738852561029</v>
      </c>
      <c r="CX42" s="2">
        <v>40052</v>
      </c>
      <c r="CY42">
        <v>102.47265625</v>
      </c>
      <c r="CZ42" s="22">
        <f>_xll.BDH(CZ$3&amp;" Govt",$A$8,CX42,CX42)</f>
        <v>1.0087999999999999</v>
      </c>
      <c r="DA42">
        <f t="shared" si="24"/>
        <v>101.57876313441714</v>
      </c>
      <c r="DB42" s="2">
        <v>38247</v>
      </c>
      <c r="DC42">
        <v>103.89453125</v>
      </c>
      <c r="DD42" s="22">
        <f>_xll.BDH(DD$3&amp;" Govt",$A$8,DB42,DB42)</f>
        <v>1.00553</v>
      </c>
      <c r="DE42">
        <f t="shared" si="25"/>
        <v>103.323154207234</v>
      </c>
      <c r="DF42" s="2">
        <v>38792</v>
      </c>
      <c r="DG42">
        <v>97.875</v>
      </c>
      <c r="DH42" s="22">
        <f>_xll.BDH(DH$3&amp;" Govt",$A$8,DF42,DF42)</f>
        <v>0.99521000000000004</v>
      </c>
      <c r="DI42">
        <f t="shared" si="26"/>
        <v>98.346077712241637</v>
      </c>
      <c r="DJ42" s="2">
        <v>39156</v>
      </c>
      <c r="DK42">
        <v>102.45703125</v>
      </c>
      <c r="DL42" s="22">
        <f>_xll.BDH(DL$3&amp;" Govt",$A$8,DJ42,DJ42)</f>
        <v>1.0020500000000001</v>
      </c>
      <c r="DM42">
        <f t="shared" si="27"/>
        <v>102.24742403073698</v>
      </c>
      <c r="DN42" s="2">
        <v>39891</v>
      </c>
      <c r="DO42">
        <v>106.7890625</v>
      </c>
      <c r="DP42" s="22">
        <f>_xll.BDH(DP$3&amp;" Govt",$A$8,DN42,DN42)</f>
        <v>0.98165000000000002</v>
      </c>
      <c r="DQ42">
        <f t="shared" si="28"/>
        <v>108.78527224570875</v>
      </c>
    </row>
    <row r="43" spans="4:121" x14ac:dyDescent="0.25">
      <c r="D43" s="2"/>
      <c r="F43" s="2">
        <v>38245</v>
      </c>
      <c r="G43">
        <v>128.59375</v>
      </c>
      <c r="H43" s="22">
        <f>_xll.BDH(H$3&amp;" Govt",$A$8,F43,F43)</f>
        <v>1.19645</v>
      </c>
      <c r="I43" s="14">
        <f t="shared" si="0"/>
        <v>107.4794182790756</v>
      </c>
      <c r="J43" s="2">
        <v>38245</v>
      </c>
      <c r="K43">
        <v>129.27734375</v>
      </c>
      <c r="L43" s="22">
        <f>_xll.BDH(L$3&amp;" Govt",$A$8,J43,J43)</f>
        <v>1.1733500000000001</v>
      </c>
      <c r="M43">
        <f t="shared" si="1"/>
        <v>110.1779893041292</v>
      </c>
      <c r="N43" s="2">
        <v>38245</v>
      </c>
      <c r="O43">
        <v>130.46875</v>
      </c>
      <c r="P43" s="22">
        <f>_xll.BDH(P$3&amp;" Govt",$A$8,N43,N43)</f>
        <v>1.15585</v>
      </c>
      <c r="Q43">
        <f t="shared" si="2"/>
        <v>112.87688713933468</v>
      </c>
      <c r="R43" s="2">
        <v>38245</v>
      </c>
      <c r="S43">
        <v>131.015625</v>
      </c>
      <c r="T43" s="22">
        <f>_xll.BDH(T$3&amp;" Govt",$A$8,R43,R43)</f>
        <v>1.12669</v>
      </c>
      <c r="U43">
        <f t="shared" si="3"/>
        <v>116.28364945104687</v>
      </c>
      <c r="V43" s="2">
        <v>38342</v>
      </c>
      <c r="W43">
        <v>100.46484375</v>
      </c>
      <c r="X43" s="22">
        <f>_xll.BDH(X$3&amp;" Govt",$A$8,V43,V43)</f>
        <v>1.0058100000000001</v>
      </c>
      <c r="Y43">
        <f t="shared" si="4"/>
        <v>99.88451471947981</v>
      </c>
      <c r="Z43" s="2">
        <v>38245</v>
      </c>
      <c r="AA43">
        <v>123.2421875</v>
      </c>
      <c r="AB43" s="22">
        <f>_xll.BDH(AB$3&amp;" Govt",$A$8,Z43,Z43)</f>
        <v>1.08914</v>
      </c>
      <c r="AC43">
        <f t="shared" si="5"/>
        <v>113.15550572010945</v>
      </c>
      <c r="AD43" s="2">
        <v>38884</v>
      </c>
      <c r="AE43">
        <v>101.22265625</v>
      </c>
      <c r="AF43" s="22">
        <f>_xll.BDH(AF$3&amp;" Govt",$A$8,AD43,AD43)</f>
        <v>1.0108999999999999</v>
      </c>
      <c r="AG43">
        <f t="shared" si="6"/>
        <v>100.13122588782274</v>
      </c>
      <c r="AH43" s="2">
        <v>38245</v>
      </c>
      <c r="AI43">
        <v>120.7265625</v>
      </c>
      <c r="AJ43" s="22">
        <f>_xll.BDH(AJ$3&amp;" Govt",$A$8,AH43,AH43)</f>
        <v>1.0675600000000001</v>
      </c>
      <c r="AK43">
        <f t="shared" si="7"/>
        <v>113.08644244819962</v>
      </c>
      <c r="AL43" s="2">
        <v>39248</v>
      </c>
      <c r="AM43">
        <v>98.51171875</v>
      </c>
      <c r="AN43" s="22">
        <f>_xll.BDH(AN$3&amp;" Govt",$A$8,AL43,AL43)</f>
        <v>1.01505</v>
      </c>
      <c r="AO43">
        <f t="shared" si="8"/>
        <v>97.051099699522197</v>
      </c>
      <c r="AP43" s="2">
        <v>38245</v>
      </c>
      <c r="AQ43">
        <v>116.44140625</v>
      </c>
      <c r="AR43" s="22">
        <f>_xll.BDH(AR$3&amp;" Govt",$A$8,AP43,AP43)</f>
        <v>1.0542800000000001</v>
      </c>
      <c r="AS43">
        <f t="shared" si="9"/>
        <v>110.44637691125696</v>
      </c>
      <c r="AT43" s="2">
        <v>39615</v>
      </c>
      <c r="AU43">
        <v>99.1328125</v>
      </c>
      <c r="AV43" s="22">
        <f>_xll.BDH(AV$3&amp;" Govt",$A$8,AT43,AT43)</f>
        <v>1.01329</v>
      </c>
      <c r="AW43">
        <f t="shared" si="10"/>
        <v>97.832617019806762</v>
      </c>
      <c r="AX43" s="2">
        <v>38245</v>
      </c>
      <c r="AY43">
        <v>104.50390625</v>
      </c>
      <c r="AZ43" s="22">
        <f>_xll.BDH(AZ$3&amp;" Govt",$A$8,AX43,AX43)</f>
        <v>1.0321</v>
      </c>
      <c r="BA43">
        <f t="shared" si="11"/>
        <v>101.25366364693343</v>
      </c>
      <c r="BB43" s="2">
        <v>38245</v>
      </c>
      <c r="BC43">
        <v>104.62109375</v>
      </c>
      <c r="BD43" s="22">
        <f>_xll.BDH(BD$3&amp;" Govt",$A$8,BB43,BB43)</f>
        <v>1.0259</v>
      </c>
      <c r="BE43">
        <f t="shared" si="12"/>
        <v>101.97981650258309</v>
      </c>
      <c r="BF43" s="2">
        <v>39980</v>
      </c>
      <c r="BG43">
        <v>101.37890625</v>
      </c>
      <c r="BH43" s="22">
        <f>_xll.BDH(BH$3&amp;" Govt",$A$8,BF43,BF43)</f>
        <v>1.00634</v>
      </c>
      <c r="BI43">
        <f t="shared" si="13"/>
        <v>100.74021329769263</v>
      </c>
      <c r="BJ43" s="2">
        <v>38245</v>
      </c>
      <c r="BK43">
        <v>102.34765625</v>
      </c>
      <c r="BL43" s="22">
        <f>_xll.BDH(BL$3&amp;" Govt",$A$8,BJ43,BJ43)</f>
        <v>1.0056400000000001</v>
      </c>
      <c r="BM43">
        <f t="shared" si="14"/>
        <v>101.77365284793763</v>
      </c>
      <c r="BN43" s="2">
        <v>38420</v>
      </c>
      <c r="BO43">
        <v>98.71875</v>
      </c>
      <c r="BP43" s="22">
        <f>_xll.BDH(BP$3&amp;" Govt",$A$8,BN43,BN43)</f>
        <v>0.99716000000000005</v>
      </c>
      <c r="BQ43">
        <f t="shared" si="15"/>
        <v>98.999909743672021</v>
      </c>
      <c r="BR43" s="2">
        <v>38602</v>
      </c>
      <c r="BS43">
        <v>102.10546875</v>
      </c>
      <c r="BT43" s="22">
        <f>_xll.BDH(BT$3&amp;" Govt",$A$8,BR43,BR43)</f>
        <v>1.00088</v>
      </c>
      <c r="BU43">
        <f t="shared" si="16"/>
        <v>102.01569493845416</v>
      </c>
      <c r="BV43" s="2">
        <v>38783</v>
      </c>
      <c r="BW43">
        <v>98.33984375</v>
      </c>
      <c r="BX43" s="22">
        <f>_xll.BDH(BX$3&amp;" Govt",$A$8,BV43,BV43)</f>
        <v>0.99300999999999995</v>
      </c>
      <c r="BY43">
        <f t="shared" si="17"/>
        <v>99.032077975045567</v>
      </c>
      <c r="BZ43" s="2">
        <v>38965</v>
      </c>
      <c r="CA43">
        <v>102.546875</v>
      </c>
      <c r="CB43" s="22">
        <f>_xll.BDH(CB$3&amp;" Govt",$A$8,BZ43,BZ43)</f>
        <v>1.00509</v>
      </c>
      <c r="CC43">
        <f t="shared" si="18"/>
        <v>102.02755474634112</v>
      </c>
      <c r="CD43" s="2">
        <v>39147</v>
      </c>
      <c r="CE43">
        <v>102.18359375</v>
      </c>
      <c r="CF43" s="22">
        <f>_xll.BDH(CF$3&amp;" Govt",$A$8,CD43,CD43)</f>
        <v>1.00116</v>
      </c>
      <c r="CG43">
        <f t="shared" si="19"/>
        <v>102.06519812018058</v>
      </c>
      <c r="CH43" s="2">
        <v>39329</v>
      </c>
      <c r="CI43">
        <v>103.34765625</v>
      </c>
      <c r="CJ43" s="22">
        <f>_xll.BDH(CJ$3&amp;" Govt",$A$8,CH43,CH43)</f>
        <v>1.00526</v>
      </c>
      <c r="CK43">
        <f t="shared" si="20"/>
        <v>102.80689199809004</v>
      </c>
      <c r="CL43" s="2">
        <v>39511</v>
      </c>
      <c r="CM43">
        <v>105.328125</v>
      </c>
      <c r="CN43" s="22">
        <f>_xll.BDH(CN$3&amp;" Govt",$A$8,CL43,CL43)</f>
        <v>1.0030600000000001</v>
      </c>
      <c r="CO43">
        <f t="shared" si="21"/>
        <v>105.0068041792116</v>
      </c>
      <c r="CP43" s="2">
        <v>39694</v>
      </c>
      <c r="CQ43">
        <v>98.76953125</v>
      </c>
      <c r="CR43" s="22">
        <f>_xll.BDH(CR$3&amp;" Govt",$A$8,CP43,CP43)</f>
        <v>1.01508</v>
      </c>
      <c r="CS43">
        <f t="shared" si="22"/>
        <v>97.30221386491705</v>
      </c>
      <c r="CT43" s="2">
        <v>39871</v>
      </c>
      <c r="CU43">
        <v>99.08203125</v>
      </c>
      <c r="CV43" s="22">
        <f>_xll.BDH(CV$3&amp;" Govt",$A$8,CT43,CT43)</f>
        <v>0.97989999999999999</v>
      </c>
      <c r="CW43">
        <f t="shared" si="23"/>
        <v>101.1144313195224</v>
      </c>
      <c r="CX43" s="2">
        <v>40053</v>
      </c>
      <c r="CY43">
        <v>102.52734375</v>
      </c>
      <c r="CZ43" s="22">
        <f>_xll.BDH(CZ$3&amp;" Govt",$A$8,CX43,CX43)</f>
        <v>1.00908</v>
      </c>
      <c r="DA43">
        <f t="shared" si="24"/>
        <v>101.60477241645856</v>
      </c>
      <c r="DB43" s="2">
        <v>38250</v>
      </c>
      <c r="DC43">
        <v>104.4296875</v>
      </c>
      <c r="DD43" s="22">
        <f>_xll.BDH(DD$3&amp;" Govt",$A$8,DB43,DB43)</f>
        <v>1.0053799999999999</v>
      </c>
      <c r="DE43">
        <f t="shared" si="25"/>
        <v>103.87086226103564</v>
      </c>
      <c r="DF43" s="2">
        <v>38793</v>
      </c>
      <c r="DG43">
        <v>97.48046875</v>
      </c>
      <c r="DH43" s="22">
        <f>_xll.BDH(DH$3&amp;" Govt",$A$8,DF43,DF43)</f>
        <v>0.99544999999999995</v>
      </c>
      <c r="DI43">
        <f t="shared" si="26"/>
        <v>97.926032196494049</v>
      </c>
      <c r="DJ43" s="2">
        <v>39157</v>
      </c>
      <c r="DK43">
        <v>102.6953125</v>
      </c>
      <c r="DL43" s="22">
        <f>_xll.BDH(DL$3&amp;" Govt",$A$8,DJ43,DJ43)</f>
        <v>1.0021500000000001</v>
      </c>
      <c r="DM43">
        <f t="shared" si="27"/>
        <v>102.47499126877213</v>
      </c>
      <c r="DN43" s="2">
        <v>39892</v>
      </c>
      <c r="DO43">
        <v>105.6875</v>
      </c>
      <c r="DP43" s="22">
        <f>_xll.BDH(DP$3&amp;" Govt",$A$8,DN43,DN43)</f>
        <v>0.98177999999999999</v>
      </c>
      <c r="DQ43">
        <f t="shared" si="28"/>
        <v>107.64886227056978</v>
      </c>
    </row>
    <row r="44" spans="4:121" x14ac:dyDescent="0.25">
      <c r="D44" s="2"/>
      <c r="F44" s="2">
        <v>38246</v>
      </c>
      <c r="G44">
        <v>128.69140625</v>
      </c>
      <c r="H44" s="22">
        <f>_xll.BDH(H$3&amp;" Govt",$A$8,F44,F44)</f>
        <v>1.1963900000000001</v>
      </c>
      <c r="I44" s="14">
        <f t="shared" si="0"/>
        <v>107.56643423131253</v>
      </c>
      <c r="J44" s="2">
        <v>38246</v>
      </c>
      <c r="K44">
        <v>129.3359375</v>
      </c>
      <c r="L44" s="22">
        <f>_xll.BDH(L$3&amp;" Govt",$A$8,J44,J44)</f>
        <v>1.1732899999999999</v>
      </c>
      <c r="M44">
        <f t="shared" si="1"/>
        <v>110.23356331341783</v>
      </c>
      <c r="N44" s="2">
        <v>38246</v>
      </c>
      <c r="O44">
        <v>130.6171875</v>
      </c>
      <c r="P44" s="22">
        <f>_xll.BDH(P$3&amp;" Govt",$A$8,N44,N44)</f>
        <v>1.1557900000000001</v>
      </c>
      <c r="Q44">
        <f t="shared" si="2"/>
        <v>113.01117633826213</v>
      </c>
      <c r="R44" s="2">
        <v>38246</v>
      </c>
      <c r="S44">
        <v>131.28515625</v>
      </c>
      <c r="T44" s="22">
        <f>_xll.BDH(T$3&amp;" Govt",$A$8,R44,R44)</f>
        <v>1.12663</v>
      </c>
      <c r="U44">
        <f t="shared" si="3"/>
        <v>116.52907897890168</v>
      </c>
      <c r="V44" s="2">
        <v>38343</v>
      </c>
      <c r="W44">
        <v>100.27734375</v>
      </c>
      <c r="X44" s="22">
        <f>_xll.BDH(X$3&amp;" Govt",$A$8,V44,V44)</f>
        <v>1.0059800000000001</v>
      </c>
      <c r="Y44">
        <f t="shared" si="4"/>
        <v>99.681249875743049</v>
      </c>
      <c r="Z44" s="2">
        <v>38246</v>
      </c>
      <c r="AA44">
        <v>123.50390625</v>
      </c>
      <c r="AB44" s="22">
        <f>_xll.BDH(AB$3&amp;" Govt",$A$8,Z44,Z44)</f>
        <v>1.0890900000000001</v>
      </c>
      <c r="AC44">
        <f t="shared" si="5"/>
        <v>113.401010247087</v>
      </c>
      <c r="AD44" s="2">
        <v>38887</v>
      </c>
      <c r="AE44">
        <v>101.1015625</v>
      </c>
      <c r="AF44" s="22">
        <f>_xll.BDH(AF$3&amp;" Govt",$A$8,AD44,AD44)</f>
        <v>1.01176</v>
      </c>
      <c r="AG44">
        <f t="shared" si="6"/>
        <v>99.926427710128891</v>
      </c>
      <c r="AH44" s="2">
        <v>38246</v>
      </c>
      <c r="AI44">
        <v>121.03125</v>
      </c>
      <c r="AJ44" s="22">
        <f>_xll.BDH(AJ$3&amp;" Govt",$A$8,AH44,AH44)</f>
        <v>1.0674999999999999</v>
      </c>
      <c r="AK44">
        <f t="shared" si="7"/>
        <v>113.37822014051524</v>
      </c>
      <c r="AL44" s="2">
        <v>39251</v>
      </c>
      <c r="AM44">
        <v>98.62109375</v>
      </c>
      <c r="AN44" s="22">
        <f>_xll.BDH(AN$3&amp;" Govt",$A$8,AL44,AL44)</f>
        <v>1.0157</v>
      </c>
      <c r="AO44">
        <f t="shared" si="8"/>
        <v>97.096675937776894</v>
      </c>
      <c r="AP44" s="2">
        <v>38246</v>
      </c>
      <c r="AQ44">
        <v>116.8046875</v>
      </c>
      <c r="AR44" s="22">
        <f>_xll.BDH(AR$3&amp;" Govt",$A$8,AP44,AP44)</f>
        <v>1.05423</v>
      </c>
      <c r="AS44">
        <f t="shared" si="9"/>
        <v>110.79620908150973</v>
      </c>
      <c r="AT44" s="2">
        <v>39616</v>
      </c>
      <c r="AU44">
        <v>99.328125</v>
      </c>
      <c r="AV44" s="22">
        <f>_xll.BDH(AV$3&amp;" Govt",$A$8,AT44,AT44)</f>
        <v>1.0135000000000001</v>
      </c>
      <c r="AW44">
        <f t="shared" si="10"/>
        <v>98.005056734089777</v>
      </c>
      <c r="AX44" s="2">
        <v>38246</v>
      </c>
      <c r="AY44">
        <v>104.859375</v>
      </c>
      <c r="AZ44" s="22">
        <f>_xll.BDH(AZ$3&amp;" Govt",$A$8,AX44,AX44)</f>
        <v>1.0320400000000001</v>
      </c>
      <c r="BA44">
        <f t="shared" si="11"/>
        <v>101.60398337273749</v>
      </c>
      <c r="BB44" s="2">
        <v>38246</v>
      </c>
      <c r="BC44">
        <v>104.97265625</v>
      </c>
      <c r="BD44" s="22">
        <f>_xll.BDH(BD$3&amp;" Govt",$A$8,BB44,BB44)</f>
        <v>1.0258499999999999</v>
      </c>
      <c r="BE44">
        <f t="shared" si="12"/>
        <v>102.32749061753668</v>
      </c>
      <c r="BF44" s="2">
        <v>39981</v>
      </c>
      <c r="BG44">
        <v>101.04296875</v>
      </c>
      <c r="BH44" s="22">
        <f>_xll.BDH(BH$3&amp;" Govt",$A$8,BF44,BF44)</f>
        <v>1.0064200000000001</v>
      </c>
      <c r="BI44">
        <f t="shared" si="13"/>
        <v>100.39841095169014</v>
      </c>
      <c r="BJ44" s="2">
        <v>38246</v>
      </c>
      <c r="BK44">
        <v>102.6953125</v>
      </c>
      <c r="BL44" s="22">
        <f>_xll.BDH(BL$3&amp;" Govt",$A$8,BJ44,BJ44)</f>
        <v>1.00559</v>
      </c>
      <c r="BM44">
        <f t="shared" si="14"/>
        <v>102.12443689774163</v>
      </c>
      <c r="BN44" s="2">
        <v>38421</v>
      </c>
      <c r="BO44">
        <v>98.83984375</v>
      </c>
      <c r="BP44" s="22">
        <f>_xll.BDH(BP$3&amp;" Govt",$A$8,BN44,BN44)</f>
        <v>0.99722999999999995</v>
      </c>
      <c r="BQ44">
        <f t="shared" si="15"/>
        <v>99.114390611995233</v>
      </c>
      <c r="BR44" s="2">
        <v>38603</v>
      </c>
      <c r="BS44">
        <v>102.25</v>
      </c>
      <c r="BT44" s="22">
        <f>_xll.BDH(BT$3&amp;" Govt",$A$8,BR44,BR44)</f>
        <v>1.0010300000000001</v>
      </c>
      <c r="BU44">
        <f t="shared" si="16"/>
        <v>102.14479086540862</v>
      </c>
      <c r="BV44" s="2">
        <v>38784</v>
      </c>
      <c r="BW44">
        <v>97.88671875</v>
      </c>
      <c r="BX44" s="22">
        <f>_xll.BDH(BX$3&amp;" Govt",$A$8,BV44,BV44)</f>
        <v>0.99326000000000003</v>
      </c>
      <c r="BY44">
        <f t="shared" si="17"/>
        <v>98.55095216760968</v>
      </c>
      <c r="BZ44" s="2">
        <v>38966</v>
      </c>
      <c r="CA44">
        <v>102.4375</v>
      </c>
      <c r="CB44" s="22">
        <f>_xll.BDH(CB$3&amp;" Govt",$A$8,BZ44,BZ44)</f>
        <v>1.00519</v>
      </c>
      <c r="CC44">
        <f t="shared" si="18"/>
        <v>101.90859439508948</v>
      </c>
      <c r="CD44" s="2">
        <v>39148</v>
      </c>
      <c r="CE44">
        <v>102.38671875</v>
      </c>
      <c r="CF44" s="22">
        <f>_xll.BDH(CF$3&amp;" Govt",$A$8,CD44,CD44)</f>
        <v>1.00126</v>
      </c>
      <c r="CG44">
        <f t="shared" si="19"/>
        <v>102.25787382897549</v>
      </c>
      <c r="CH44" s="2">
        <v>39330</v>
      </c>
      <c r="CI44">
        <v>103.91796875</v>
      </c>
      <c r="CJ44" s="22">
        <f>_xll.BDH(CJ$3&amp;" Govt",$A$8,CH44,CH44)</f>
        <v>1.00525</v>
      </c>
      <c r="CK44">
        <f t="shared" si="20"/>
        <v>103.37524869435464</v>
      </c>
      <c r="CL44" s="2">
        <v>39512</v>
      </c>
      <c r="CM44">
        <v>105.31640625</v>
      </c>
      <c r="CN44" s="22">
        <f>_xll.BDH(CN$3&amp;" Govt",$A$8,CL44,CL44)</f>
        <v>1.00322</v>
      </c>
      <c r="CO44">
        <f t="shared" si="21"/>
        <v>104.97837587966747</v>
      </c>
      <c r="CP44" s="2">
        <v>39695</v>
      </c>
      <c r="CQ44">
        <v>98.94921875</v>
      </c>
      <c r="CR44" s="22">
        <f>_xll.BDH(CR$3&amp;" Govt",$A$8,CP44,CP44)</f>
        <v>1.0152600000000001</v>
      </c>
      <c r="CS44">
        <f t="shared" si="22"/>
        <v>97.461949402123594</v>
      </c>
      <c r="CT44" s="2">
        <v>39874</v>
      </c>
      <c r="CU44">
        <v>99.8359375</v>
      </c>
      <c r="CV44" s="22">
        <f>_xll.BDH(CV$3&amp;" Govt",$A$8,CT44,CT44)</f>
        <v>0.97931000000000001</v>
      </c>
      <c r="CW44">
        <f t="shared" si="23"/>
        <v>101.94518334337441</v>
      </c>
      <c r="CX44" s="2">
        <v>40056</v>
      </c>
      <c r="CY44">
        <v>102.46484375</v>
      </c>
      <c r="CZ44" s="22">
        <f>_xll.BDH(CZ$3&amp;" Govt",$A$8,CX44,CX44)</f>
        <v>1.0099100000000001</v>
      </c>
      <c r="DA44">
        <f t="shared" si="24"/>
        <v>101.45938128150033</v>
      </c>
      <c r="DB44" s="2">
        <v>38251</v>
      </c>
      <c r="DC44">
        <v>104.4609375</v>
      </c>
      <c r="DD44" s="22">
        <f>_xll.BDH(DD$3&amp;" Govt",$A$8,DB44,DB44)</f>
        <v>1.00532</v>
      </c>
      <c r="DE44">
        <f t="shared" si="25"/>
        <v>103.90814616241595</v>
      </c>
      <c r="DF44" s="2">
        <v>38796</v>
      </c>
      <c r="DG44">
        <v>97.4765625</v>
      </c>
      <c r="DH44" s="22">
        <f>_xll.BDH(DH$3&amp;" Govt",$A$8,DF44,DF44)</f>
        <v>0.99617999999999995</v>
      </c>
      <c r="DI44">
        <f t="shared" si="26"/>
        <v>97.8503508402096</v>
      </c>
      <c r="DJ44" s="2">
        <v>39160</v>
      </c>
      <c r="DK44">
        <v>102.2734375</v>
      </c>
      <c r="DL44" s="22">
        <f>_xll.BDH(DL$3&amp;" Govt",$A$8,DJ44,DJ44)</f>
        <v>1.0024500000000001</v>
      </c>
      <c r="DM44">
        <f t="shared" si="27"/>
        <v>102.02347997406353</v>
      </c>
      <c r="DN44" s="2">
        <v>39895</v>
      </c>
      <c r="DO44">
        <v>105.84765625</v>
      </c>
      <c r="DP44" s="22">
        <f>_xll.BDH(DP$3&amp;" Govt",$A$8,DN44,DN44)</f>
        <v>0.98219999999999996</v>
      </c>
      <c r="DQ44">
        <f t="shared" si="28"/>
        <v>107.76588907554471</v>
      </c>
    </row>
    <row r="45" spans="4:121" x14ac:dyDescent="0.25">
      <c r="D45" s="2"/>
      <c r="F45" s="2">
        <v>38247</v>
      </c>
      <c r="G45">
        <v>128.4765625</v>
      </c>
      <c r="H45" s="22">
        <f>_xll.BDH(H$3&amp;" Govt",$A$8,F45,F45)</f>
        <v>1.1963200000000001</v>
      </c>
      <c r="I45" s="14">
        <f t="shared" si="0"/>
        <v>107.39314104921759</v>
      </c>
      <c r="J45" s="2">
        <v>38247</v>
      </c>
      <c r="K45">
        <v>129.18359375</v>
      </c>
      <c r="L45" s="22">
        <f>_xll.BDH(L$3&amp;" Govt",$A$8,J45,J45)</f>
        <v>1.1732199999999999</v>
      </c>
      <c r="M45">
        <f t="shared" si="1"/>
        <v>110.11028941715962</v>
      </c>
      <c r="N45" s="2">
        <v>38247</v>
      </c>
      <c r="O45">
        <v>130.3828125</v>
      </c>
      <c r="P45" s="22">
        <f>_xll.BDH(P$3&amp;" Govt",$A$8,N45,N45)</f>
        <v>1.1557299999999999</v>
      </c>
      <c r="Q45">
        <f t="shared" si="2"/>
        <v>112.81424943542177</v>
      </c>
      <c r="R45" s="2">
        <v>38247</v>
      </c>
      <c r="S45">
        <v>130.96875</v>
      </c>
      <c r="T45" s="22">
        <f>_xll.BDH(T$3&amp;" Govt",$A$8,R45,R45)</f>
        <v>1.1265700000000001</v>
      </c>
      <c r="U45">
        <f t="shared" si="3"/>
        <v>116.25442715499258</v>
      </c>
      <c r="V45" s="2">
        <v>38344</v>
      </c>
      <c r="W45">
        <v>100.35546875</v>
      </c>
      <c r="X45" s="22">
        <f>_xll.BDH(X$3&amp;" Govt",$A$8,V45,V45)</f>
        <v>1.0061500000000001</v>
      </c>
      <c r="Y45">
        <f t="shared" si="4"/>
        <v>99.742055111066932</v>
      </c>
      <c r="Z45" s="2">
        <v>38247</v>
      </c>
      <c r="AA45">
        <v>123.2578125</v>
      </c>
      <c r="AB45" s="22">
        <f>_xll.BDH(AB$3&amp;" Govt",$A$8,Z45,Z45)</f>
        <v>1.0890299999999999</v>
      </c>
      <c r="AC45">
        <f t="shared" si="5"/>
        <v>113.18128288476902</v>
      </c>
      <c r="AD45" s="2">
        <v>38888</v>
      </c>
      <c r="AE45">
        <v>101.0078125</v>
      </c>
      <c r="AF45" s="22">
        <f>_xll.BDH(AF$3&amp;" Govt",$A$8,AD45,AD45)</f>
        <v>1.0120400000000001</v>
      </c>
      <c r="AG45">
        <f t="shared" si="6"/>
        <v>99.806146496185917</v>
      </c>
      <c r="AH45" s="2">
        <v>38247</v>
      </c>
      <c r="AI45">
        <v>120.7890625</v>
      </c>
      <c r="AJ45" s="22">
        <f>_xll.BDH(AJ$3&amp;" Govt",$A$8,AH45,AH45)</f>
        <v>1.0674399999999999</v>
      </c>
      <c r="AK45">
        <f t="shared" si="7"/>
        <v>113.15770675635166</v>
      </c>
      <c r="AL45" s="2">
        <v>39252</v>
      </c>
      <c r="AM45">
        <v>98.8984375</v>
      </c>
      <c r="AN45" s="22">
        <f>_xll.BDH(AN$3&amp;" Govt",$A$8,AL45,AL45)</f>
        <v>1.0159199999999999</v>
      </c>
      <c r="AO45">
        <f t="shared" si="8"/>
        <v>97.348647039136949</v>
      </c>
      <c r="AP45" s="2">
        <v>38247</v>
      </c>
      <c r="AQ45">
        <v>116.56640625</v>
      </c>
      <c r="AR45" s="22">
        <f>_xll.BDH(AR$3&amp;" Govt",$A$8,AP45,AP45)</f>
        <v>1.0541700000000001</v>
      </c>
      <c r="AS45">
        <f t="shared" si="9"/>
        <v>110.5764784142975</v>
      </c>
      <c r="AT45" s="2">
        <v>39617</v>
      </c>
      <c r="AU45">
        <v>99.83984375</v>
      </c>
      <c r="AV45" s="22">
        <f>_xll.BDH(AV$3&amp;" Govt",$A$8,AT45,AT45)</f>
        <v>1.0137</v>
      </c>
      <c r="AW45">
        <f t="shared" si="10"/>
        <v>98.490523576995159</v>
      </c>
      <c r="AX45" s="2">
        <v>38247</v>
      </c>
      <c r="AY45">
        <v>104.58203125</v>
      </c>
      <c r="AZ45" s="22">
        <f>_xll.BDH(AZ$3&amp;" Govt",$A$8,AX45,AX45)</f>
        <v>1.03199</v>
      </c>
      <c r="BA45">
        <f t="shared" si="11"/>
        <v>101.34015954611964</v>
      </c>
      <c r="BB45" s="2">
        <v>38247</v>
      </c>
      <c r="BC45">
        <v>104.69921875</v>
      </c>
      <c r="BD45" s="22">
        <f>_xll.BDH(BD$3&amp;" Govt",$A$8,BB45,BB45)</f>
        <v>1.02579</v>
      </c>
      <c r="BE45">
        <f t="shared" si="12"/>
        <v>102.06691306212772</v>
      </c>
      <c r="BF45" s="2">
        <v>39982</v>
      </c>
      <c r="BG45">
        <v>100.8359375</v>
      </c>
      <c r="BH45" s="22">
        <f>_xll.BDH(BH$3&amp;" Govt",$A$8,BF45,BF45)</f>
        <v>1.00651</v>
      </c>
      <c r="BI45">
        <f t="shared" si="13"/>
        <v>100.18374134385152</v>
      </c>
      <c r="BJ45" s="2">
        <v>38247</v>
      </c>
      <c r="BK45">
        <v>102.4140625</v>
      </c>
      <c r="BL45" s="22">
        <f>_xll.BDH(BL$3&amp;" Govt",$A$8,BJ45,BJ45)</f>
        <v>1.00553</v>
      </c>
      <c r="BM45">
        <f t="shared" si="14"/>
        <v>101.85082742434338</v>
      </c>
      <c r="BN45" s="2">
        <v>38422</v>
      </c>
      <c r="BO45">
        <v>98.34375</v>
      </c>
      <c r="BP45" s="22">
        <f>_xll.BDH(BP$3&amp;" Govt",$A$8,BN45,BN45)</f>
        <v>0.99729999999999996</v>
      </c>
      <c r="BQ45">
        <f t="shared" si="15"/>
        <v>98.609996991878077</v>
      </c>
      <c r="BR45" s="2">
        <v>38604</v>
      </c>
      <c r="BS45">
        <v>102.578125</v>
      </c>
      <c r="BT45" s="22">
        <f>_xll.BDH(BT$3&amp;" Govt",$A$8,BR45,BR45)</f>
        <v>1.00118</v>
      </c>
      <c r="BU45">
        <f t="shared" si="16"/>
        <v>102.45722547394075</v>
      </c>
      <c r="BV45" s="2">
        <v>38785</v>
      </c>
      <c r="BW45">
        <v>97.88671875</v>
      </c>
      <c r="BX45" s="22">
        <f>_xll.BDH(BX$3&amp;" Govt",$A$8,BV45,BV45)</f>
        <v>0.99350000000000005</v>
      </c>
      <c r="BY45">
        <f t="shared" si="17"/>
        <v>98.527145193759438</v>
      </c>
      <c r="BZ45" s="2">
        <v>38967</v>
      </c>
      <c r="CA45">
        <v>102.328125</v>
      </c>
      <c r="CB45" s="22">
        <f>_xll.BDH(CB$3&amp;" Govt",$A$8,BZ45,BZ45)</f>
        <v>1.00529</v>
      </c>
      <c r="CC45">
        <f t="shared" si="18"/>
        <v>101.78965771071034</v>
      </c>
      <c r="CD45" s="2">
        <v>39149</v>
      </c>
      <c r="CE45">
        <v>102.21484375</v>
      </c>
      <c r="CF45" s="22">
        <f>_xll.BDH(CF$3&amp;" Govt",$A$8,CD45,CD45)</f>
        <v>1.00136</v>
      </c>
      <c r="CG45">
        <f t="shared" si="19"/>
        <v>102.07602036230726</v>
      </c>
      <c r="CH45" s="2">
        <v>39331</v>
      </c>
      <c r="CI45">
        <v>103.62890625</v>
      </c>
      <c r="CJ45" s="22">
        <f>_xll.BDH(CJ$3&amp;" Govt",$A$8,CH45,CH45)</f>
        <v>1.0052399999999999</v>
      </c>
      <c r="CK45">
        <f t="shared" si="20"/>
        <v>103.08872135012535</v>
      </c>
      <c r="CL45" s="2">
        <v>39513</v>
      </c>
      <c r="CM45">
        <v>106.01171875</v>
      </c>
      <c r="CN45" s="22">
        <f>_xll.BDH(CN$3&amp;" Govt",$A$8,CL45,CL45)</f>
        <v>1.0033799999999999</v>
      </c>
      <c r="CO45">
        <f t="shared" si="21"/>
        <v>105.65460618110787</v>
      </c>
      <c r="CP45" s="2">
        <v>39696</v>
      </c>
      <c r="CQ45">
        <v>98.6953125</v>
      </c>
      <c r="CR45" s="22">
        <f>_xll.BDH(CR$3&amp;" Govt",$A$8,CP45,CP45)</f>
        <v>1.0154300000000001</v>
      </c>
      <c r="CS45">
        <f t="shared" si="22"/>
        <v>97.195584629171876</v>
      </c>
      <c r="CT45" s="2">
        <v>39875</v>
      </c>
      <c r="CU45">
        <v>99.61328125</v>
      </c>
      <c r="CV45" s="22">
        <f>_xll.BDH(CV$3&amp;" Govt",$A$8,CT45,CT45)</f>
        <v>0.97945000000000004</v>
      </c>
      <c r="CW45">
        <f t="shared" si="23"/>
        <v>101.70328373066516</v>
      </c>
      <c r="CX45" s="2">
        <v>40057</v>
      </c>
      <c r="CY45">
        <v>102.828125</v>
      </c>
      <c r="CZ45" s="22">
        <f>_xll.BDH(CZ$3&amp;" Govt",$A$8,CX45,CX45)</f>
        <v>1.0101899999999999</v>
      </c>
      <c r="DA45">
        <f t="shared" si="24"/>
        <v>101.79087597382672</v>
      </c>
      <c r="DB45" s="2">
        <v>38252</v>
      </c>
      <c r="DC45">
        <v>105.40625</v>
      </c>
      <c r="DD45" s="22">
        <f>_xll.BDH(DD$3&amp;" Govt",$A$8,DB45,DB45)</f>
        <v>1.0052700000000001</v>
      </c>
      <c r="DE45">
        <f t="shared" si="25"/>
        <v>104.85367115302356</v>
      </c>
      <c r="DF45" s="2">
        <v>38797</v>
      </c>
      <c r="DG45">
        <v>96.60546875</v>
      </c>
      <c r="DH45" s="22">
        <f>_xll.BDH(DH$3&amp;" Govt",$A$8,DF45,DF45)</f>
        <v>0.99641999999999997</v>
      </c>
      <c r="DI45">
        <f t="shared" si="26"/>
        <v>96.952558910901033</v>
      </c>
      <c r="DJ45" s="2">
        <v>39161</v>
      </c>
      <c r="DK45">
        <v>102.2734375</v>
      </c>
      <c r="DL45" s="22">
        <f>_xll.BDH(DL$3&amp;" Govt",$A$8,DJ45,DJ45)</f>
        <v>1.00254</v>
      </c>
      <c r="DM45">
        <f t="shared" si="27"/>
        <v>102.01432112434416</v>
      </c>
      <c r="DN45" s="2">
        <v>39896</v>
      </c>
      <c r="DO45">
        <v>106.63671875</v>
      </c>
      <c r="DP45" s="22">
        <f>_xll.BDH(DP$3&amp;" Govt",$A$8,DN45,DN45)</f>
        <v>0.98233000000000004</v>
      </c>
      <c r="DQ45">
        <f t="shared" si="28"/>
        <v>108.5548835421905</v>
      </c>
    </row>
    <row r="46" spans="4:121" x14ac:dyDescent="0.25">
      <c r="D46" s="2"/>
      <c r="F46" s="2">
        <v>38250</v>
      </c>
      <c r="G46">
        <v>128.6875</v>
      </c>
      <c r="H46" s="22">
        <f>_xll.BDH(H$3&amp;" Govt",$A$8,F46,F46)</f>
        <v>1.1961299999999999</v>
      </c>
      <c r="I46" s="14">
        <f t="shared" si="0"/>
        <v>107.58654995694448</v>
      </c>
      <c r="J46" s="2">
        <v>38250</v>
      </c>
      <c r="K46">
        <v>129.41015625</v>
      </c>
      <c r="L46" s="22">
        <f>_xll.BDH(L$3&amp;" Govt",$A$8,J46,J46)</f>
        <v>1.1730400000000001</v>
      </c>
      <c r="M46">
        <f t="shared" si="1"/>
        <v>110.32032688569869</v>
      </c>
      <c r="N46" s="2">
        <v>38250</v>
      </c>
      <c r="O46">
        <v>130.765625</v>
      </c>
      <c r="P46" s="22">
        <f>_xll.BDH(P$3&amp;" Govt",$A$8,N46,N46)</f>
        <v>1.1555500000000001</v>
      </c>
      <c r="Q46">
        <f t="shared" si="2"/>
        <v>113.16310414953918</v>
      </c>
      <c r="R46" s="2">
        <v>38250</v>
      </c>
      <c r="S46">
        <v>131.34375</v>
      </c>
      <c r="T46" s="22">
        <f>_xll.BDH(T$3&amp;" Govt",$A$8,R46,R46)</f>
        <v>1.12639</v>
      </c>
      <c r="U46">
        <f t="shared" si="3"/>
        <v>116.60592689920898</v>
      </c>
      <c r="V46" s="2">
        <v>38345</v>
      </c>
      <c r="W46">
        <v>100.35546875</v>
      </c>
      <c r="X46" s="22">
        <f>_xll.BDH(X$3&amp;" Govt",$A$8,V46,V46)</f>
        <v>1.0063200000000001</v>
      </c>
      <c r="Y46">
        <f t="shared" si="4"/>
        <v>99.725205451546216</v>
      </c>
      <c r="Z46" s="2">
        <v>38250</v>
      </c>
      <c r="AA46">
        <v>123.65234375</v>
      </c>
      <c r="AB46" s="22">
        <f>_xll.BDH(AB$3&amp;" Govt",$A$8,Z46,Z46)</f>
        <v>1.0888599999999999</v>
      </c>
      <c r="AC46">
        <f t="shared" si="5"/>
        <v>113.5612877229396</v>
      </c>
      <c r="AD46" s="2">
        <v>38889</v>
      </c>
      <c r="AE46">
        <v>101.01171875</v>
      </c>
      <c r="AF46" s="22">
        <f>_xll.BDH(AF$3&amp;" Govt",$A$8,AD46,AD46)</f>
        <v>1.01233</v>
      </c>
      <c r="AG46">
        <f t="shared" si="6"/>
        <v>99.781413916410656</v>
      </c>
      <c r="AH46" s="2">
        <v>38250</v>
      </c>
      <c r="AI46">
        <v>121.2265625</v>
      </c>
      <c r="AJ46" s="22">
        <f>_xll.BDH(AJ$3&amp;" Govt",$A$8,AH46,AH46)</f>
        <v>1.0672699999999999</v>
      </c>
      <c r="AK46">
        <f t="shared" si="7"/>
        <v>113.58565545738192</v>
      </c>
      <c r="AL46" s="2">
        <v>39253</v>
      </c>
      <c r="AM46">
        <v>98.59375</v>
      </c>
      <c r="AN46" s="22">
        <f>_xll.BDH(AN$3&amp;" Govt",$A$8,AL46,AL46)</f>
        <v>1.01614</v>
      </c>
      <c r="AO46">
        <f t="shared" si="8"/>
        <v>97.02772255791524</v>
      </c>
      <c r="AP46" s="2">
        <v>38250</v>
      </c>
      <c r="AQ46">
        <v>116.99609375</v>
      </c>
      <c r="AR46" s="22">
        <f>_xll.BDH(AR$3&amp;" Govt",$A$8,AP46,AP46)</f>
        <v>1.054</v>
      </c>
      <c r="AS46">
        <f t="shared" si="9"/>
        <v>111.0019864800759</v>
      </c>
      <c r="AT46" s="2">
        <v>39618</v>
      </c>
      <c r="AU46">
        <v>99.2578125</v>
      </c>
      <c r="AV46" s="22">
        <f>_xll.BDH(AV$3&amp;" Govt",$A$8,AT46,AT46)</f>
        <v>1.0139</v>
      </c>
      <c r="AW46">
        <f t="shared" si="10"/>
        <v>97.897043594042799</v>
      </c>
      <c r="AX46" s="2">
        <v>38250</v>
      </c>
      <c r="AY46">
        <v>104.984375</v>
      </c>
      <c r="AZ46" s="22">
        <f>_xll.BDH(AZ$3&amp;" Govt",$A$8,AX46,AX46)</f>
        <v>1.03183</v>
      </c>
      <c r="BA46">
        <f t="shared" si="11"/>
        <v>101.74580599517363</v>
      </c>
      <c r="BB46" s="2">
        <v>38250</v>
      </c>
      <c r="BC46">
        <v>105.1015625</v>
      </c>
      <c r="BD46" s="22">
        <f>_xll.BDH(BD$3&amp;" Govt",$A$8,BB46,BB46)</f>
        <v>1.02563</v>
      </c>
      <c r="BE46">
        <f t="shared" si="12"/>
        <v>102.47512504509423</v>
      </c>
      <c r="BF46" s="2">
        <v>39983</v>
      </c>
      <c r="BG46">
        <v>100.98046875</v>
      </c>
      <c r="BH46" s="22">
        <f>_xll.BDH(BH$3&amp;" Govt",$A$8,BF46,BF46)</f>
        <v>1.0065900000000001</v>
      </c>
      <c r="BI46">
        <f t="shared" si="13"/>
        <v>100.31936414031532</v>
      </c>
      <c r="BJ46" s="2">
        <v>38250</v>
      </c>
      <c r="BK46">
        <v>102.8203125</v>
      </c>
      <c r="BL46" s="22">
        <f>_xll.BDH(BL$3&amp;" Govt",$A$8,BJ46,BJ46)</f>
        <v>1.0053799999999999</v>
      </c>
      <c r="BM46">
        <f t="shared" si="14"/>
        <v>102.27009936541408</v>
      </c>
      <c r="BN46" s="2">
        <v>38425</v>
      </c>
      <c r="BO46">
        <v>98.3828125</v>
      </c>
      <c r="BP46" s="22">
        <f>_xll.BDH(BP$3&amp;" Govt",$A$8,BN46,BN46)</f>
        <v>0.99750000000000005</v>
      </c>
      <c r="BQ46">
        <f t="shared" si="15"/>
        <v>98.629385964912274</v>
      </c>
      <c r="BR46" s="2">
        <v>38607</v>
      </c>
      <c r="BS46">
        <v>102.20703125</v>
      </c>
      <c r="BT46" s="22">
        <f>_xll.BDH(BT$3&amp;" Govt",$A$8,BR46,BR46)</f>
        <v>1.0016499999999999</v>
      </c>
      <c r="BU46">
        <f t="shared" si="16"/>
        <v>102.03866744870963</v>
      </c>
      <c r="BV46" s="2">
        <v>38786</v>
      </c>
      <c r="BW46">
        <v>97.75390625</v>
      </c>
      <c r="BX46" s="22">
        <f>_xll.BDH(BX$3&amp;" Govt",$A$8,BV46,BV46)</f>
        <v>0.99373999999999996</v>
      </c>
      <c r="BY46">
        <f t="shared" si="17"/>
        <v>98.369700575603275</v>
      </c>
      <c r="BZ46" s="2">
        <v>38968</v>
      </c>
      <c r="CA46">
        <v>102.30078125</v>
      </c>
      <c r="CB46" s="22">
        <f>_xll.BDH(CB$3&amp;" Govt",$A$8,BZ46,BZ46)</f>
        <v>1.00539</v>
      </c>
      <c r="CC46">
        <f t="shared" si="18"/>
        <v>101.75233615810779</v>
      </c>
      <c r="CD46" s="2">
        <v>39150</v>
      </c>
      <c r="CE46">
        <v>101.75</v>
      </c>
      <c r="CF46" s="22">
        <f>_xll.BDH(CF$3&amp;" Govt",$A$8,CD46,CD46)</f>
        <v>1.00146</v>
      </c>
      <c r="CG46">
        <f t="shared" si="19"/>
        <v>101.60166157410181</v>
      </c>
      <c r="CH46" s="2">
        <v>39332</v>
      </c>
      <c r="CI46">
        <v>104.80859375</v>
      </c>
      <c r="CJ46" s="22">
        <f>_xll.BDH(CJ$3&amp;" Govt",$A$8,CH46,CH46)</f>
        <v>1.0052399999999999</v>
      </c>
      <c r="CK46">
        <f t="shared" si="20"/>
        <v>104.26225951016673</v>
      </c>
      <c r="CL46" s="2">
        <v>39514</v>
      </c>
      <c r="CM46">
        <v>106.796875</v>
      </c>
      <c r="CN46" s="22">
        <f>_xll.BDH(CN$3&amp;" Govt",$A$8,CL46,CL46)</f>
        <v>1.0035400000000001</v>
      </c>
      <c r="CO46">
        <f t="shared" si="21"/>
        <v>106.42014767722262</v>
      </c>
      <c r="CP46" s="2">
        <v>39699</v>
      </c>
      <c r="CQ46">
        <v>99</v>
      </c>
      <c r="CR46" s="22">
        <f>_xll.BDH(CR$3&amp;" Govt",$A$8,CP46,CP46)</f>
        <v>1.01597</v>
      </c>
      <c r="CS46">
        <f t="shared" si="22"/>
        <v>97.443822160103153</v>
      </c>
      <c r="CT46" s="2">
        <v>39876</v>
      </c>
      <c r="CU46">
        <v>99.05078125</v>
      </c>
      <c r="CV46" s="22">
        <f>_xll.BDH(CV$3&amp;" Govt",$A$8,CT46,CT46)</f>
        <v>0.97958000000000001</v>
      </c>
      <c r="CW46">
        <f t="shared" si="23"/>
        <v>101.11556100573715</v>
      </c>
      <c r="CX46" s="2">
        <v>40058</v>
      </c>
      <c r="CY46">
        <v>102.796875</v>
      </c>
      <c r="CZ46" s="22">
        <f>_xll.BDH(CZ$3&amp;" Govt",$A$8,CX46,CX46)</f>
        <v>1.01013</v>
      </c>
      <c r="DA46">
        <f t="shared" si="24"/>
        <v>101.76598556621425</v>
      </c>
      <c r="DB46" s="2">
        <v>38253</v>
      </c>
      <c r="DC46">
        <v>105.02734375</v>
      </c>
      <c r="DD46" s="22">
        <f>_xll.BDH(DD$3&amp;" Govt",$A$8,DB46,DB46)</f>
        <v>1.00522</v>
      </c>
      <c r="DE46">
        <f t="shared" si="25"/>
        <v>104.48194798153638</v>
      </c>
      <c r="DF46" s="2">
        <v>38798</v>
      </c>
      <c r="DG46">
        <v>96.9453125</v>
      </c>
      <c r="DH46" s="22">
        <f>_xll.BDH(DH$3&amp;" Govt",$A$8,DF46,DF46)</f>
        <v>0.99666999999999994</v>
      </c>
      <c r="DI46">
        <f t="shared" si="26"/>
        <v>97.269218999267565</v>
      </c>
      <c r="DJ46" s="2">
        <v>39162</v>
      </c>
      <c r="DK46">
        <v>102.91796875</v>
      </c>
      <c r="DL46" s="22">
        <f>_xll.BDH(DL$3&amp;" Govt",$A$8,DJ46,DJ46)</f>
        <v>1.00264</v>
      </c>
      <c r="DM46">
        <f t="shared" si="27"/>
        <v>102.64698072089683</v>
      </c>
      <c r="DN46" s="2">
        <v>39897</v>
      </c>
      <c r="DO46">
        <v>105.75390625</v>
      </c>
      <c r="DP46" s="22">
        <f>_xll.BDH(DP$3&amp;" Govt",$A$8,DN46,DN46)</f>
        <v>0.98246999999999995</v>
      </c>
      <c r="DQ46">
        <f t="shared" si="28"/>
        <v>107.6408503567539</v>
      </c>
    </row>
    <row r="47" spans="4:121" x14ac:dyDescent="0.25">
      <c r="D47" s="2"/>
      <c r="F47" s="2">
        <v>38251</v>
      </c>
      <c r="G47">
        <v>128.5234375</v>
      </c>
      <c r="H47" s="22">
        <f>_xll.BDH(H$3&amp;" Govt",$A$8,F47,F47)</f>
        <v>1.19607</v>
      </c>
      <c r="I47" s="14">
        <f t="shared" si="0"/>
        <v>107.4547789845076</v>
      </c>
      <c r="J47" s="2">
        <v>38251</v>
      </c>
      <c r="K47">
        <v>129.23046875</v>
      </c>
      <c r="L47" s="22">
        <f>_xll.BDH(L$3&amp;" Govt",$A$8,J47,J47)</f>
        <v>1.1729799999999999</v>
      </c>
      <c r="M47">
        <f t="shared" si="1"/>
        <v>110.17278107896129</v>
      </c>
      <c r="N47" s="2">
        <v>38251</v>
      </c>
      <c r="O47">
        <v>130.48046875</v>
      </c>
      <c r="P47" s="22">
        <f>_xll.BDH(P$3&amp;" Govt",$A$8,N47,N47)</f>
        <v>1.1554899999999999</v>
      </c>
      <c r="Q47">
        <f t="shared" si="2"/>
        <v>112.92219642748965</v>
      </c>
      <c r="R47" s="2">
        <v>38251</v>
      </c>
      <c r="S47">
        <v>131.17578125</v>
      </c>
      <c r="T47" s="22">
        <f>_xll.BDH(T$3&amp;" Govt",$A$8,R47,R47)</f>
        <v>1.1263300000000001</v>
      </c>
      <c r="U47">
        <f t="shared" si="3"/>
        <v>116.46300928679871</v>
      </c>
      <c r="V47" s="2">
        <v>38348</v>
      </c>
      <c r="W47">
        <v>100.140625</v>
      </c>
      <c r="X47" s="22">
        <f>_xll.BDH(X$3&amp;" Govt",$A$8,V47,V47)</f>
        <v>1.0068299999999999</v>
      </c>
      <c r="Y47">
        <f t="shared" si="4"/>
        <v>99.461304291687782</v>
      </c>
      <c r="Z47" s="2">
        <v>38251</v>
      </c>
      <c r="AA47">
        <v>123.640625</v>
      </c>
      <c r="AB47" s="22">
        <f>_xll.BDH(AB$3&amp;" Govt",$A$8,Z47,Z47)</f>
        <v>1.0888</v>
      </c>
      <c r="AC47">
        <f t="shared" si="5"/>
        <v>113.55678269654666</v>
      </c>
      <c r="AD47" s="2">
        <v>38890</v>
      </c>
      <c r="AE47">
        <v>100.9375</v>
      </c>
      <c r="AF47" s="22">
        <f>_xll.BDH(AF$3&amp;" Govt",$A$8,AD47,AD47)</f>
        <v>1.01261</v>
      </c>
      <c r="AG47">
        <f t="shared" si="6"/>
        <v>99.68052853517149</v>
      </c>
      <c r="AH47" s="2">
        <v>38251</v>
      </c>
      <c r="AI47">
        <v>121.24609375</v>
      </c>
      <c r="AJ47" s="22">
        <f>_xll.BDH(AJ$3&amp;" Govt",$A$8,AH47,AH47)</f>
        <v>1.0672200000000001</v>
      </c>
      <c r="AK47">
        <f t="shared" si="7"/>
        <v>113.60927807762222</v>
      </c>
      <c r="AL47" s="2">
        <v>39254</v>
      </c>
      <c r="AM47">
        <v>98.65234375</v>
      </c>
      <c r="AN47" s="22">
        <f>_xll.BDH(AN$3&amp;" Govt",$A$8,AL47,AL47)</f>
        <v>1.0163599999999999</v>
      </c>
      <c r="AO47">
        <f t="shared" si="8"/>
        <v>97.064370646227715</v>
      </c>
      <c r="AP47" s="2">
        <v>38251</v>
      </c>
      <c r="AQ47">
        <v>116.98046875</v>
      </c>
      <c r="AR47" s="22">
        <f>_xll.BDH(AR$3&amp;" Govt",$A$8,AP47,AP47)</f>
        <v>1.0539499999999999</v>
      </c>
      <c r="AS47">
        <f t="shared" si="9"/>
        <v>110.99242729731013</v>
      </c>
      <c r="AT47" s="2">
        <v>39619</v>
      </c>
      <c r="AU47">
        <v>99.71875</v>
      </c>
      <c r="AV47" s="22">
        <f>_xll.BDH(AV$3&amp;" Govt",$A$8,AT47,AT47)</f>
        <v>1.0141100000000001</v>
      </c>
      <c r="AW47">
        <f t="shared" si="10"/>
        <v>98.331295421601197</v>
      </c>
      <c r="AX47" s="2">
        <v>38251</v>
      </c>
      <c r="AY47">
        <v>105</v>
      </c>
      <c r="AZ47" s="22">
        <f>_xll.BDH(AZ$3&amp;" Govt",$A$8,AX47,AX47)</f>
        <v>1.0317700000000001</v>
      </c>
      <c r="BA47">
        <f t="shared" si="11"/>
        <v>101.76686664663636</v>
      </c>
      <c r="BB47" s="2">
        <v>38251</v>
      </c>
      <c r="BC47">
        <v>105.1171875</v>
      </c>
      <c r="BD47" s="22">
        <f>_xll.BDH(BD$3&amp;" Govt",$A$8,BB47,BB47)</f>
        <v>1.0255799999999999</v>
      </c>
      <c r="BE47">
        <f t="shared" si="12"/>
        <v>102.49535628619904</v>
      </c>
      <c r="BF47" s="2">
        <v>39986</v>
      </c>
      <c r="BG47">
        <v>100.8359375</v>
      </c>
      <c r="BH47" s="22">
        <f>_xll.BDH(BH$3&amp;" Govt",$A$8,BF47,BF47)</f>
        <v>1.00684</v>
      </c>
      <c r="BI47">
        <f t="shared" si="13"/>
        <v>100.15090530769537</v>
      </c>
      <c r="BJ47" s="2">
        <v>38251</v>
      </c>
      <c r="BK47">
        <v>102.8515625</v>
      </c>
      <c r="BL47" s="22">
        <f>_xll.BDH(BL$3&amp;" Govt",$A$8,BJ47,BJ47)</f>
        <v>1.00532</v>
      </c>
      <c r="BM47">
        <f t="shared" si="14"/>
        <v>102.30728772928023</v>
      </c>
      <c r="BN47" s="2">
        <v>38426</v>
      </c>
      <c r="BO47">
        <v>98.30078125</v>
      </c>
      <c r="BP47" s="22">
        <f>_xll.BDH(BP$3&amp;" Govt",$A$8,BN47,BN47)</f>
        <v>0.99756999999999996</v>
      </c>
      <c r="BQ47">
        <f t="shared" si="15"/>
        <v>98.540234018665359</v>
      </c>
      <c r="BR47" s="2">
        <v>38608</v>
      </c>
      <c r="BS47">
        <v>102.44921875</v>
      </c>
      <c r="BT47" s="22">
        <f>_xll.BDH(BT$3&amp;" Govt",$A$8,BR47,BR47)</f>
        <v>1.0018</v>
      </c>
      <c r="BU47">
        <f t="shared" si="16"/>
        <v>102.26514149530844</v>
      </c>
      <c r="BV47" s="2">
        <v>38789</v>
      </c>
      <c r="BW47">
        <v>97.75390625</v>
      </c>
      <c r="BX47" s="22">
        <f>_xll.BDH(BX$3&amp;" Govt",$A$8,BV47,BV47)</f>
        <v>0.99446999999999997</v>
      </c>
      <c r="BY47">
        <f t="shared" si="17"/>
        <v>98.297491377316561</v>
      </c>
      <c r="BZ47" s="2">
        <v>38971</v>
      </c>
      <c r="CA47">
        <v>101.95703125</v>
      </c>
      <c r="CB47" s="22">
        <f>_xll.BDH(CB$3&amp;" Govt",$A$8,BZ47,BZ47)</f>
        <v>1.00569</v>
      </c>
      <c r="CC47">
        <f t="shared" si="18"/>
        <v>101.38017803696964</v>
      </c>
      <c r="CD47" s="2">
        <v>39153</v>
      </c>
      <c r="CE47">
        <v>101.90625</v>
      </c>
      <c r="CF47" s="22">
        <f>_xll.BDH(CF$3&amp;" Govt",$A$8,CD47,CD47)</f>
        <v>1.00176</v>
      </c>
      <c r="CG47">
        <f t="shared" si="19"/>
        <v>101.72721011020604</v>
      </c>
      <c r="CH47" s="2">
        <v>39335</v>
      </c>
      <c r="CI47">
        <v>105.30078125</v>
      </c>
      <c r="CJ47" s="22">
        <f>_xll.BDH(CJ$3&amp;" Govt",$A$8,CH47,CH47)</f>
        <v>1.0052099999999999</v>
      </c>
      <c r="CK47">
        <f t="shared" si="20"/>
        <v>104.75500766009094</v>
      </c>
      <c r="CL47" s="2">
        <v>39517</v>
      </c>
      <c r="CM47">
        <v>107.3828125</v>
      </c>
      <c r="CN47" s="22">
        <f>_xll.BDH(CN$3&amp;" Govt",$A$8,CL47,CL47)</f>
        <v>1.0040199999999999</v>
      </c>
      <c r="CO47">
        <f t="shared" si="21"/>
        <v>106.95286199478099</v>
      </c>
      <c r="CP47" s="2">
        <v>39700</v>
      </c>
      <c r="CQ47">
        <v>99.5</v>
      </c>
      <c r="CR47" s="22">
        <f>_xll.BDH(CR$3&amp;" Govt",$A$8,CP47,CP47)</f>
        <v>1.01614</v>
      </c>
      <c r="CS47">
        <f t="shared" si="22"/>
        <v>97.919578010904004</v>
      </c>
      <c r="CT47" s="2">
        <v>39877</v>
      </c>
      <c r="CU47">
        <v>99.8984375</v>
      </c>
      <c r="CV47" s="22">
        <f>_xll.BDH(CV$3&amp;" Govt",$A$8,CT47,CT47)</f>
        <v>0.97972000000000004</v>
      </c>
      <c r="CW47">
        <f t="shared" si="23"/>
        <v>101.96631435512187</v>
      </c>
      <c r="CX47" s="2">
        <v>40059</v>
      </c>
      <c r="CY47">
        <v>103.17578125</v>
      </c>
      <c r="CZ47" s="22">
        <f>_xll.BDH(CZ$3&amp;" Govt",$A$8,CX47,CX47)</f>
        <v>1.0100800000000001</v>
      </c>
      <c r="DA47">
        <f t="shared" si="24"/>
        <v>102.14614807738</v>
      </c>
      <c r="DB47" s="2">
        <v>38254</v>
      </c>
      <c r="DC47">
        <v>105.015625</v>
      </c>
      <c r="DD47" s="22">
        <f>_xll.BDH(DD$3&amp;" Govt",$A$8,DB47,DB47)</f>
        <v>1.0051600000000001</v>
      </c>
      <c r="DE47">
        <f t="shared" si="25"/>
        <v>104.476526125194</v>
      </c>
      <c r="DF47" s="2">
        <v>38799</v>
      </c>
      <c r="DG47">
        <v>96.8359375</v>
      </c>
      <c r="DH47" s="22">
        <f>_xll.BDH(DH$3&amp;" Govt",$A$8,DF47,DF47)</f>
        <v>0.99690999999999996</v>
      </c>
      <c r="DI47">
        <f t="shared" si="26"/>
        <v>97.136088011956957</v>
      </c>
      <c r="DJ47" s="2">
        <v>39163</v>
      </c>
      <c r="DK47">
        <v>102.33984375</v>
      </c>
      <c r="DL47" s="22">
        <f>_xll.BDH(DL$3&amp;" Govt",$A$8,DJ47,DJ47)</f>
        <v>1.00274</v>
      </c>
      <c r="DM47">
        <f t="shared" si="27"/>
        <v>102.06019880527356</v>
      </c>
      <c r="DN47" s="2">
        <v>39898</v>
      </c>
      <c r="DO47">
        <v>108.015625</v>
      </c>
      <c r="DP47" s="22">
        <f>_xll.BDH(DP$3&amp;" Govt",$A$8,DN47,DN47)</f>
        <v>0.98260999999999998</v>
      </c>
      <c r="DQ47">
        <f t="shared" si="28"/>
        <v>109.92726005230966</v>
      </c>
    </row>
    <row r="48" spans="4:121" x14ac:dyDescent="0.25">
      <c r="D48" s="2"/>
      <c r="F48" s="2">
        <v>38252</v>
      </c>
      <c r="G48">
        <v>128.66015625</v>
      </c>
      <c r="H48" s="22">
        <f>_xll.BDH(H$3&amp;" Govt",$A$8,F48,F48)</f>
        <v>1.19601</v>
      </c>
      <c r="I48" s="14">
        <f t="shared" si="0"/>
        <v>107.57448202774223</v>
      </c>
      <c r="J48" s="2">
        <v>38252</v>
      </c>
      <c r="K48">
        <v>129.40234375</v>
      </c>
      <c r="L48" s="22">
        <f>_xll.BDH(L$3&amp;" Govt",$A$8,J48,J48)</f>
        <v>1.1729099999999999</v>
      </c>
      <c r="M48">
        <f t="shared" si="1"/>
        <v>110.32589350419045</v>
      </c>
      <c r="N48" s="2">
        <v>38252</v>
      </c>
      <c r="O48">
        <v>130.7578125</v>
      </c>
      <c r="P48" s="22">
        <f>_xll.BDH(P$3&amp;" Govt",$A$8,N48,N48)</f>
        <v>1.15543</v>
      </c>
      <c r="Q48">
        <f t="shared" si="2"/>
        <v>113.16809542767628</v>
      </c>
      <c r="R48" s="2">
        <v>38252</v>
      </c>
      <c r="S48">
        <v>131.48046875</v>
      </c>
      <c r="T48" s="22">
        <f>_xll.BDH(T$3&amp;" Govt",$A$8,R48,R48)</f>
        <v>1.1262699999999999</v>
      </c>
      <c r="U48">
        <f t="shared" si="3"/>
        <v>116.73974158061567</v>
      </c>
      <c r="V48" s="2">
        <v>38349</v>
      </c>
      <c r="W48">
        <v>100.09765625</v>
      </c>
      <c r="X48" s="22">
        <f>_xll.BDH(X$3&amp;" Govt",$A$8,V48,V48)</f>
        <v>1.0069999999999999</v>
      </c>
      <c r="Y48">
        <f t="shared" si="4"/>
        <v>99.401843346573997</v>
      </c>
      <c r="Z48" s="2">
        <v>38252</v>
      </c>
      <c r="AA48">
        <v>123.8984375</v>
      </c>
      <c r="AB48" s="22">
        <f>_xll.BDH(AB$3&amp;" Govt",$A$8,Z48,Z48)</f>
        <v>1.08874</v>
      </c>
      <c r="AC48">
        <f t="shared" si="5"/>
        <v>113.79983972298253</v>
      </c>
      <c r="AD48" s="2">
        <v>38891</v>
      </c>
      <c r="AE48">
        <v>100.9296875</v>
      </c>
      <c r="AF48" s="22">
        <f>_xll.BDH(AF$3&amp;" Govt",$A$8,AD48,AD48)</f>
        <v>1.0128999999999999</v>
      </c>
      <c r="AG48">
        <f t="shared" si="6"/>
        <v>99.644276335274967</v>
      </c>
      <c r="AH48" s="2">
        <v>38252</v>
      </c>
      <c r="AI48">
        <v>121.68359375</v>
      </c>
      <c r="AJ48" s="22">
        <f>_xll.BDH(AJ$3&amp;" Govt",$A$8,AH48,AH48)</f>
        <v>1.0671599999999999</v>
      </c>
      <c r="AK48">
        <f t="shared" si="7"/>
        <v>114.02563228569288</v>
      </c>
      <c r="AL48" s="2">
        <v>39255</v>
      </c>
      <c r="AM48">
        <v>98.98828125</v>
      </c>
      <c r="AN48" s="22">
        <f>_xll.BDH(AN$3&amp;" Govt",$A$8,AL48,AL48)</f>
        <v>1.01658</v>
      </c>
      <c r="AO48">
        <f t="shared" si="8"/>
        <v>97.373823260343499</v>
      </c>
      <c r="AP48" s="2">
        <v>38252</v>
      </c>
      <c r="AQ48">
        <v>117.4609375</v>
      </c>
      <c r="AR48" s="22">
        <f>_xll.BDH(AR$3&amp;" Govt",$A$8,AP48,AP48)</f>
        <v>1.05389</v>
      </c>
      <c r="AS48">
        <f t="shared" si="9"/>
        <v>111.45464659499568</v>
      </c>
      <c r="AT48" s="2">
        <v>39622</v>
      </c>
      <c r="AU48">
        <v>99.5546875</v>
      </c>
      <c r="AV48" s="22">
        <f>_xll.BDH(AV$3&amp;" Govt",$A$8,AT48,AT48)</f>
        <v>1.0147200000000001</v>
      </c>
      <c r="AW48">
        <f t="shared" si="10"/>
        <v>98.110500926363912</v>
      </c>
      <c r="AX48" s="2">
        <v>38252</v>
      </c>
      <c r="AY48">
        <v>105.484375</v>
      </c>
      <c r="AZ48" s="22">
        <f>_xll.BDH(AZ$3&amp;" Govt",$A$8,AX48,AX48)</f>
        <v>1.03172</v>
      </c>
      <c r="BA48">
        <f t="shared" si="11"/>
        <v>102.24128154925755</v>
      </c>
      <c r="BB48" s="2">
        <v>38252</v>
      </c>
      <c r="BC48">
        <v>105.62890625</v>
      </c>
      <c r="BD48" s="22">
        <f>_xll.BDH(BD$3&amp;" Govt",$A$8,BB48,BB48)</f>
        <v>1.02552</v>
      </c>
      <c r="BE48">
        <f t="shared" si="12"/>
        <v>103.00033763359076</v>
      </c>
      <c r="BF48" s="2">
        <v>39987</v>
      </c>
      <c r="BG48">
        <v>101.03515625</v>
      </c>
      <c r="BH48" s="22">
        <f>_xll.BDH(BH$3&amp;" Govt",$A$8,BF48,BF48)</f>
        <v>1.00692</v>
      </c>
      <c r="BI48">
        <f t="shared" si="13"/>
        <v>100.34079792833592</v>
      </c>
      <c r="BJ48" s="2">
        <v>38252</v>
      </c>
      <c r="BK48">
        <v>103.38671875</v>
      </c>
      <c r="BL48" s="22">
        <f>_xll.BDH(BL$3&amp;" Govt",$A$8,BJ48,BJ48)</f>
        <v>1.0052700000000001</v>
      </c>
      <c r="BM48">
        <f t="shared" si="14"/>
        <v>102.84472703850706</v>
      </c>
      <c r="BN48" s="2">
        <v>38427</v>
      </c>
      <c r="BO48">
        <v>98.65625</v>
      </c>
      <c r="BP48" s="22">
        <f>_xll.BDH(BP$3&amp;" Govt",$A$8,BN48,BN48)</f>
        <v>0.99763000000000002</v>
      </c>
      <c r="BQ48">
        <f t="shared" si="15"/>
        <v>98.890620771227802</v>
      </c>
      <c r="BR48" s="2">
        <v>38609</v>
      </c>
      <c r="BS48">
        <v>102.359375</v>
      </c>
      <c r="BT48" s="22">
        <f>_xll.BDH(BT$3&amp;" Govt",$A$8,BR48,BR48)</f>
        <v>1.00196</v>
      </c>
      <c r="BU48">
        <f t="shared" si="16"/>
        <v>102.15914307956406</v>
      </c>
      <c r="BV48" s="2">
        <v>38790</v>
      </c>
      <c r="BW48">
        <v>98.4375</v>
      </c>
      <c r="BX48" s="22">
        <f>_xll.BDH(BX$3&amp;" Govt",$A$8,BV48,BV48)</f>
        <v>0.99472000000000005</v>
      </c>
      <c r="BY48">
        <f t="shared" si="17"/>
        <v>98.960008846710622</v>
      </c>
      <c r="BZ48" s="2">
        <v>38972</v>
      </c>
      <c r="CA48">
        <v>102.19140625</v>
      </c>
      <c r="CB48" s="22">
        <f>_xll.BDH(CB$3&amp;" Govt",$A$8,BZ48,BZ48)</f>
        <v>1.00579</v>
      </c>
      <c r="CC48">
        <f t="shared" si="18"/>
        <v>101.60312416110719</v>
      </c>
      <c r="CD48" s="2">
        <v>39154</v>
      </c>
      <c r="CE48">
        <v>102.64453125</v>
      </c>
      <c r="CF48" s="22">
        <f>_xll.BDH(CF$3&amp;" Govt",$A$8,CD48,CD48)</f>
        <v>1.0018499999999999</v>
      </c>
      <c r="CG48">
        <f t="shared" si="19"/>
        <v>102.45498951938914</v>
      </c>
      <c r="CH48" s="2">
        <v>39336</v>
      </c>
      <c r="CI48">
        <v>105.13671875</v>
      </c>
      <c r="CJ48" s="22">
        <f>_xll.BDH(CJ$3&amp;" Govt",$A$8,CH48,CH48)</f>
        <v>1.0052000000000001</v>
      </c>
      <c r="CK48">
        <f t="shared" si="20"/>
        <v>104.5928360027855</v>
      </c>
      <c r="CL48" s="2">
        <v>39518</v>
      </c>
      <c r="CM48">
        <v>106.08984375</v>
      </c>
      <c r="CN48" s="22">
        <f>_xll.BDH(CN$3&amp;" Govt",$A$8,CL48,CL48)</f>
        <v>1.0041800000000001</v>
      </c>
      <c r="CO48">
        <f t="shared" si="21"/>
        <v>105.64823413133102</v>
      </c>
      <c r="CP48" s="2">
        <v>39701</v>
      </c>
      <c r="CQ48">
        <v>99.203125</v>
      </c>
      <c r="CR48" s="22">
        <f>_xll.BDH(CR$3&amp;" Govt",$A$8,CP48,CP48)</f>
        <v>1.0163199999999999</v>
      </c>
      <c r="CS48">
        <f t="shared" si="22"/>
        <v>97.610127715680107</v>
      </c>
      <c r="CT48" s="2">
        <v>39878</v>
      </c>
      <c r="CU48">
        <v>99.19140625</v>
      </c>
      <c r="CV48" s="22">
        <f>_xll.BDH(CV$3&amp;" Govt",$A$8,CT48,CT48)</f>
        <v>0.97985999999999995</v>
      </c>
      <c r="CW48">
        <f t="shared" si="23"/>
        <v>101.23018211785357</v>
      </c>
      <c r="CX48" s="2">
        <v>40060</v>
      </c>
      <c r="CY48">
        <v>103.171875</v>
      </c>
      <c r="CZ48" s="22">
        <f>_xll.BDH(CZ$3&amp;" Govt",$A$8,CX48,CX48)</f>
        <v>1.01003</v>
      </c>
      <c r="DA48">
        <f t="shared" si="24"/>
        <v>102.14733720780571</v>
      </c>
      <c r="DB48" s="2">
        <v>38257</v>
      </c>
      <c r="DC48">
        <v>105.66015625</v>
      </c>
      <c r="DD48" s="22">
        <f>_xll.BDH(DD$3&amp;" Govt",$A$8,DB48,DB48)</f>
        <v>1.0049999999999999</v>
      </c>
      <c r="DE48">
        <f t="shared" si="25"/>
        <v>105.13448383084578</v>
      </c>
      <c r="DF48" s="2">
        <v>38800</v>
      </c>
      <c r="DG48">
        <v>97.5</v>
      </c>
      <c r="DH48" s="22">
        <f>_xll.BDH(DH$3&amp;" Govt",$A$8,DF48,DF48)</f>
        <v>0.99716000000000005</v>
      </c>
      <c r="DI48">
        <f t="shared" si="26"/>
        <v>97.777688635725454</v>
      </c>
      <c r="DJ48" s="2">
        <v>39164</v>
      </c>
      <c r="DK48">
        <v>102.25</v>
      </c>
      <c r="DL48" s="22">
        <f>_xll.BDH(DL$3&amp;" Govt",$A$8,DJ48,DJ48)</f>
        <v>1.00284</v>
      </c>
      <c r="DM48">
        <f t="shared" si="27"/>
        <v>101.96043237206335</v>
      </c>
      <c r="DN48" s="2">
        <v>39899</v>
      </c>
      <c r="DO48">
        <v>108.09765625</v>
      </c>
      <c r="DP48" s="22">
        <f>_xll.BDH(DP$3&amp;" Govt",$A$8,DN48,DN48)</f>
        <v>0.98275000000000001</v>
      </c>
      <c r="DQ48">
        <f t="shared" si="28"/>
        <v>109.99507122869498</v>
      </c>
    </row>
    <row r="49" spans="4:121" x14ac:dyDescent="0.25">
      <c r="D49" s="2"/>
      <c r="F49" s="2">
        <v>38253</v>
      </c>
      <c r="G49">
        <v>128.4375</v>
      </c>
      <c r="H49" s="22">
        <f>_xll.BDH(H$3&amp;" Govt",$A$8,F49,F49)</f>
        <v>1.19594</v>
      </c>
      <c r="I49" s="14">
        <f t="shared" si="0"/>
        <v>107.39460173587304</v>
      </c>
      <c r="J49" s="2">
        <v>38253</v>
      </c>
      <c r="K49">
        <v>129.22265625</v>
      </c>
      <c r="L49" s="22">
        <f>_xll.BDH(L$3&amp;" Govt",$A$8,J49,J49)</f>
        <v>1.1728499999999999</v>
      </c>
      <c r="M49">
        <f t="shared" si="1"/>
        <v>110.17833162808543</v>
      </c>
      <c r="N49" s="2">
        <v>38253</v>
      </c>
      <c r="O49">
        <v>130.58203125</v>
      </c>
      <c r="P49" s="22">
        <f>_xll.BDH(P$3&amp;" Govt",$A$8,N49,N49)</f>
        <v>1.15537</v>
      </c>
      <c r="Q49">
        <f t="shared" si="2"/>
        <v>113.02182958705869</v>
      </c>
      <c r="R49" s="2">
        <v>38253</v>
      </c>
      <c r="S49">
        <v>131.23828125</v>
      </c>
      <c r="T49" s="22">
        <f>_xll.BDH(T$3&amp;" Govt",$A$8,R49,R49)</f>
        <v>1.1262099999999999</v>
      </c>
      <c r="U49">
        <f t="shared" si="3"/>
        <v>116.530914527486</v>
      </c>
      <c r="V49" s="2">
        <v>38350</v>
      </c>
      <c r="W49">
        <v>99.86328125</v>
      </c>
      <c r="X49" s="22">
        <f>_xll.BDH(X$3&amp;" Govt",$A$8,V49,V49)</f>
        <v>1.0071699999999999</v>
      </c>
      <c r="Y49">
        <f t="shared" si="4"/>
        <v>99.152358837137726</v>
      </c>
      <c r="Z49" s="2">
        <v>38253</v>
      </c>
      <c r="AA49">
        <v>123.69921875</v>
      </c>
      <c r="AB49" s="22">
        <f>_xll.BDH(AB$3&amp;" Govt",$A$8,Z49,Z49)</f>
        <v>1.0886800000000001</v>
      </c>
      <c r="AC49">
        <f t="shared" si="5"/>
        <v>113.62312043024579</v>
      </c>
      <c r="AD49" s="2">
        <v>38894</v>
      </c>
      <c r="AE49">
        <v>100.90234375</v>
      </c>
      <c r="AF49" s="22">
        <f>_xll.BDH(AF$3&amp;" Govt",$A$8,AD49,AD49)</f>
        <v>1.0137499999999999</v>
      </c>
      <c r="AG49">
        <f t="shared" si="6"/>
        <v>99.533754623921098</v>
      </c>
      <c r="AH49" s="2">
        <v>38253</v>
      </c>
      <c r="AI49">
        <v>121.421875</v>
      </c>
      <c r="AJ49" s="22">
        <f>_xll.BDH(AJ$3&amp;" Govt",$A$8,AH49,AH49)</f>
        <v>1.06711</v>
      </c>
      <c r="AK49">
        <f t="shared" si="7"/>
        <v>113.7857156244436</v>
      </c>
      <c r="AL49" s="2">
        <v>39258</v>
      </c>
      <c r="AM49">
        <v>99.109375</v>
      </c>
      <c r="AN49" s="22">
        <f>_xll.BDH(AN$3&amp;" Govt",$A$8,AL49,AL49)</f>
        <v>1.0172399999999999</v>
      </c>
      <c r="AO49">
        <f t="shared" si="8"/>
        <v>97.429687192796194</v>
      </c>
      <c r="AP49" s="2">
        <v>38253</v>
      </c>
      <c r="AQ49">
        <v>117.16796875</v>
      </c>
      <c r="AR49" s="22">
        <f>_xll.BDH(AR$3&amp;" Govt",$A$8,AP49,AP49)</f>
        <v>1.0538400000000001</v>
      </c>
      <c r="AS49">
        <f t="shared" si="9"/>
        <v>111.18193345289606</v>
      </c>
      <c r="AT49" s="2">
        <v>39623</v>
      </c>
      <c r="AU49">
        <v>100.14453125</v>
      </c>
      <c r="AV49" s="22">
        <f>_xll.BDH(AV$3&amp;" Govt",$A$8,AT49,AT49)</f>
        <v>1.0149300000000001</v>
      </c>
      <c r="AW49">
        <f t="shared" si="10"/>
        <v>98.671367729794156</v>
      </c>
      <c r="AX49" s="2">
        <v>38253</v>
      </c>
      <c r="AY49">
        <v>105.2109375</v>
      </c>
      <c r="AZ49" s="22">
        <f>_xll.BDH(AZ$3&amp;" Govt",$A$8,AX49,AX49)</f>
        <v>1.03166</v>
      </c>
      <c r="BA49">
        <f t="shared" si="11"/>
        <v>101.98218162960666</v>
      </c>
      <c r="BB49" s="2">
        <v>38253</v>
      </c>
      <c r="BC49">
        <v>105.33984375</v>
      </c>
      <c r="BD49" s="22">
        <f>_xll.BDH(BD$3&amp;" Govt",$A$8,BB49,BB49)</f>
        <v>1.0254700000000001</v>
      </c>
      <c r="BE49">
        <f t="shared" si="12"/>
        <v>102.72347679600573</v>
      </c>
      <c r="BF49" s="2">
        <v>39988</v>
      </c>
      <c r="BG49">
        <v>100.57421875</v>
      </c>
      <c r="BH49" s="22">
        <f>_xll.BDH(BH$3&amp;" Govt",$A$8,BF49,BF49)</f>
        <v>1.00701</v>
      </c>
      <c r="BI49">
        <f t="shared" si="13"/>
        <v>99.874101299887784</v>
      </c>
      <c r="BJ49" s="2">
        <v>38253</v>
      </c>
      <c r="BK49">
        <v>103.1015625</v>
      </c>
      <c r="BL49" s="22">
        <f>_xll.BDH(BL$3&amp;" Govt",$A$8,BJ49,BJ49)</f>
        <v>1.00522</v>
      </c>
      <c r="BM49">
        <f t="shared" si="14"/>
        <v>102.56616710769782</v>
      </c>
      <c r="BN49" s="2">
        <v>38428</v>
      </c>
      <c r="BO49">
        <v>99.2109375</v>
      </c>
      <c r="BP49" s="22">
        <f>_xll.BDH(BP$3&amp;" Govt",$A$8,BN49,BN49)</f>
        <v>0.99770000000000003</v>
      </c>
      <c r="BQ49">
        <f t="shared" si="15"/>
        <v>99.439648691991579</v>
      </c>
      <c r="BR49" s="2">
        <v>38610</v>
      </c>
      <c r="BS49">
        <v>102.09765625</v>
      </c>
      <c r="BT49" s="22">
        <f>_xll.BDH(BT$3&amp;" Govt",$A$8,BR49,BR49)</f>
        <v>1.0021100000000001</v>
      </c>
      <c r="BU49">
        <f t="shared" si="16"/>
        <v>101.88268378720899</v>
      </c>
      <c r="BV49" s="2">
        <v>38791</v>
      </c>
      <c r="BW49">
        <v>98.265625</v>
      </c>
      <c r="BX49" s="22">
        <f>_xll.BDH(BX$3&amp;" Govt",$A$8,BV49,BV49)</f>
        <v>0.99495999999999996</v>
      </c>
      <c r="BY49">
        <f t="shared" si="17"/>
        <v>98.763392498190882</v>
      </c>
      <c r="BZ49" s="2">
        <v>38973</v>
      </c>
      <c r="CA49">
        <v>102.4140625</v>
      </c>
      <c r="CB49" s="22">
        <f>_xll.BDH(CB$3&amp;" Govt",$A$8,BZ49,BZ49)</f>
        <v>1.0058800000000001</v>
      </c>
      <c r="CC49">
        <f t="shared" si="18"/>
        <v>101.8153880184515</v>
      </c>
      <c r="CD49" s="2">
        <v>39155</v>
      </c>
      <c r="CE49">
        <v>102.41015625</v>
      </c>
      <c r="CF49" s="22">
        <f>_xll.BDH(CF$3&amp;" Govt",$A$8,CD49,CD49)</f>
        <v>1.0019499999999999</v>
      </c>
      <c r="CG49">
        <f t="shared" si="19"/>
        <v>102.21084510205101</v>
      </c>
      <c r="CH49" s="2">
        <v>39337</v>
      </c>
      <c r="CI49">
        <v>104.96875</v>
      </c>
      <c r="CJ49" s="22">
        <f>_xll.BDH(CJ$3&amp;" Govt",$A$8,CH49,CH49)</f>
        <v>1.00519</v>
      </c>
      <c r="CK49">
        <f t="shared" si="20"/>
        <v>104.42677503755509</v>
      </c>
      <c r="CL49" s="2">
        <v>39519</v>
      </c>
      <c r="CM49">
        <v>107.23828125</v>
      </c>
      <c r="CN49" s="22">
        <f>_xll.BDH(CN$3&amp;" Govt",$A$8,CL49,CL49)</f>
        <v>1.00434</v>
      </c>
      <c r="CO49">
        <f t="shared" si="21"/>
        <v>106.7748782782723</v>
      </c>
      <c r="CP49" s="2">
        <v>39702</v>
      </c>
      <c r="CQ49">
        <v>99.08203125</v>
      </c>
      <c r="CR49" s="22">
        <f>_xll.BDH(CR$3&amp;" Govt",$A$8,CP49,CP49)</f>
        <v>1.0165</v>
      </c>
      <c r="CS49">
        <f t="shared" si="22"/>
        <v>97.473714953271028</v>
      </c>
      <c r="CT49" s="2">
        <v>39881</v>
      </c>
      <c r="CU49">
        <v>99.2421875</v>
      </c>
      <c r="CV49" s="22">
        <f>_xll.BDH(CV$3&amp;" Govt",$A$8,CT49,CT49)</f>
        <v>0.98026999999999997</v>
      </c>
      <c r="CW49">
        <f t="shared" si="23"/>
        <v>101.23964570985545</v>
      </c>
      <c r="CX49" s="2">
        <v>40063</v>
      </c>
      <c r="CY49">
        <v>103.171875</v>
      </c>
      <c r="CZ49" s="22">
        <f>_xll.BDH(CZ$3&amp;" Govt",$A$8,CX49,CX49)</f>
        <v>1.00987</v>
      </c>
      <c r="DA49">
        <f t="shared" si="24"/>
        <v>102.1635210472635</v>
      </c>
      <c r="DB49" s="2">
        <v>38258</v>
      </c>
      <c r="DC49">
        <v>106.1015625</v>
      </c>
      <c r="DD49" s="22">
        <f>_xll.BDH(DD$3&amp;" Govt",$A$8,DB49,DB49)</f>
        <v>1.00495</v>
      </c>
      <c r="DE49">
        <f t="shared" si="25"/>
        <v>105.57894671376685</v>
      </c>
      <c r="DF49" s="2">
        <v>38803</v>
      </c>
      <c r="DG49">
        <v>96.85546875</v>
      </c>
      <c r="DH49" s="22">
        <f>_xll.BDH(DH$3&amp;" Govt",$A$8,DF49,DF49)</f>
        <v>0.99789000000000005</v>
      </c>
      <c r="DI49">
        <f t="shared" si="26"/>
        <v>97.060265911072364</v>
      </c>
      <c r="DJ49" s="2">
        <v>39167</v>
      </c>
      <c r="DK49">
        <v>102.59375</v>
      </c>
      <c r="DL49" s="22">
        <f>_xll.BDH(DL$3&amp;" Govt",$A$8,DJ49,DJ49)</f>
        <v>1.0031399999999999</v>
      </c>
      <c r="DM49">
        <f t="shared" si="27"/>
        <v>102.27261399206492</v>
      </c>
      <c r="DN49" s="2">
        <v>39902</v>
      </c>
      <c r="DO49">
        <v>108.51953125</v>
      </c>
      <c r="DP49" s="22">
        <f>_xll.BDH(DP$3&amp;" Govt",$A$8,DN49,DN49)</f>
        <v>0.98316000000000003</v>
      </c>
      <c r="DQ49">
        <f t="shared" si="28"/>
        <v>110.37830185320801</v>
      </c>
    </row>
    <row r="50" spans="4:121" x14ac:dyDescent="0.25">
      <c r="D50" s="2"/>
      <c r="F50" s="2">
        <v>38254</v>
      </c>
      <c r="G50">
        <v>128.359375</v>
      </c>
      <c r="H50" s="22">
        <f>_xll.BDH(H$3&amp;" Govt",$A$8,F50,F50)</f>
        <v>1.1958800000000001</v>
      </c>
      <c r="I50" s="14">
        <f t="shared" si="0"/>
        <v>107.33466150449877</v>
      </c>
      <c r="J50" s="2">
        <v>38254</v>
      </c>
      <c r="K50">
        <v>129.125</v>
      </c>
      <c r="L50" s="22">
        <f>_xll.BDH(L$3&amp;" Govt",$A$8,J50,J50)</f>
        <v>1.17279</v>
      </c>
      <c r="M50">
        <f t="shared" si="1"/>
        <v>110.10070004007538</v>
      </c>
      <c r="N50" s="2">
        <v>38254</v>
      </c>
      <c r="O50">
        <v>130.5078125</v>
      </c>
      <c r="P50" s="22">
        <f>_xll.BDH(P$3&amp;" Govt",$A$8,N50,N50)</f>
        <v>1.1553</v>
      </c>
      <c r="Q50">
        <f t="shared" si="2"/>
        <v>112.96443564442136</v>
      </c>
      <c r="R50" s="2">
        <v>38254</v>
      </c>
      <c r="S50">
        <v>131.1875</v>
      </c>
      <c r="T50" s="22">
        <f>_xll.BDH(T$3&amp;" Govt",$A$8,R50,R50)</f>
        <v>1.12615</v>
      </c>
      <c r="U50">
        <f t="shared" si="3"/>
        <v>116.49203036895618</v>
      </c>
      <c r="V50" s="2">
        <v>38351</v>
      </c>
      <c r="W50">
        <v>100.0234375</v>
      </c>
      <c r="X50" s="22">
        <f>_xll.BDH(X$3&amp;" Govt",$A$8,V50,V50)</f>
        <v>1.0073399999999999</v>
      </c>
      <c r="Y50">
        <f t="shared" si="4"/>
        <v>99.294615025711295</v>
      </c>
      <c r="Z50" s="2">
        <v>38254</v>
      </c>
      <c r="AA50">
        <v>123.57421875</v>
      </c>
      <c r="AB50" s="22">
        <f>_xll.BDH(AB$3&amp;" Govt",$A$8,Z50,Z50)</f>
        <v>1.08863</v>
      </c>
      <c r="AC50">
        <f t="shared" si="5"/>
        <v>113.51351584101118</v>
      </c>
      <c r="AD50" s="2">
        <v>38895</v>
      </c>
      <c r="AE50">
        <v>101.015625</v>
      </c>
      <c r="AF50" s="22">
        <f>_xll.BDH(AF$3&amp;" Govt",$A$8,AD50,AD50)</f>
        <v>1.0140400000000001</v>
      </c>
      <c r="AG50">
        <f t="shared" si="6"/>
        <v>99.617002287878179</v>
      </c>
      <c r="AH50" s="2">
        <v>38254</v>
      </c>
      <c r="AI50">
        <v>121.28125</v>
      </c>
      <c r="AJ50" s="22">
        <f>_xll.BDH(AJ$3&amp;" Govt",$A$8,AH50,AH50)</f>
        <v>1.0670500000000001</v>
      </c>
      <c r="AK50">
        <f t="shared" si="7"/>
        <v>113.66032519563281</v>
      </c>
      <c r="AL50" s="2">
        <v>39259</v>
      </c>
      <c r="AM50">
        <v>99.0078125</v>
      </c>
      <c r="AN50" s="22">
        <f>_xll.BDH(AN$3&amp;" Govt",$A$8,AL50,AL50)</f>
        <v>1.01746</v>
      </c>
      <c r="AO50">
        <f t="shared" si="8"/>
        <v>97.308800837379351</v>
      </c>
      <c r="AP50" s="2">
        <v>38254</v>
      </c>
      <c r="AQ50">
        <v>117.0625</v>
      </c>
      <c r="AR50" s="22">
        <f>_xll.BDH(AR$3&amp;" Govt",$A$8,AP50,AP50)</f>
        <v>1.0537799999999999</v>
      </c>
      <c r="AS50">
        <f t="shared" si="9"/>
        <v>111.08817779802236</v>
      </c>
      <c r="AT50" s="2">
        <v>39624</v>
      </c>
      <c r="AU50">
        <v>100.1171875</v>
      </c>
      <c r="AV50" s="22">
        <f>_xll.BDH(AV$3&amp;" Govt",$A$8,AT50,AT50)</f>
        <v>1.0151300000000001</v>
      </c>
      <c r="AW50">
        <f t="shared" si="10"/>
        <v>98.624991380414329</v>
      </c>
      <c r="AX50" s="2">
        <v>38254</v>
      </c>
      <c r="AY50">
        <v>105.08203125</v>
      </c>
      <c r="AZ50" s="22">
        <f>_xll.BDH(AZ$3&amp;" Govt",$A$8,AX50,AX50)</f>
        <v>1.0316099999999999</v>
      </c>
      <c r="BA50">
        <f t="shared" si="11"/>
        <v>101.86216811585774</v>
      </c>
      <c r="BB50" s="2">
        <v>38254</v>
      </c>
      <c r="BC50">
        <v>105.24609375</v>
      </c>
      <c r="BD50" s="22">
        <f>_xll.BDH(BD$3&amp;" Govt",$A$8,BB50,BB50)</f>
        <v>1.0254099999999999</v>
      </c>
      <c r="BE50">
        <f t="shared" si="12"/>
        <v>102.63806062940678</v>
      </c>
      <c r="BF50" s="2">
        <v>39989</v>
      </c>
      <c r="BG50">
        <v>101.05859375</v>
      </c>
      <c r="BH50" s="22">
        <f>_xll.BDH(BH$3&amp;" Govt",$A$8,BF50,BF50)</f>
        <v>1.00709</v>
      </c>
      <c r="BI50">
        <f t="shared" si="13"/>
        <v>100.34713258000774</v>
      </c>
      <c r="BJ50" s="2">
        <v>38254</v>
      </c>
      <c r="BK50">
        <v>102.9921875</v>
      </c>
      <c r="BL50" s="22">
        <f>_xll.BDH(BL$3&amp;" Govt",$A$8,BJ50,BJ50)</f>
        <v>1.0051600000000001</v>
      </c>
      <c r="BM50">
        <f t="shared" si="14"/>
        <v>102.46347596402562</v>
      </c>
      <c r="BN50" s="2">
        <v>38429</v>
      </c>
      <c r="BO50">
        <v>98.93359375</v>
      </c>
      <c r="BP50" s="22">
        <f>_xll.BDH(BP$3&amp;" Govt",$A$8,BN50,BN50)</f>
        <v>0.99777000000000005</v>
      </c>
      <c r="BQ50">
        <f t="shared" si="15"/>
        <v>99.154708750513635</v>
      </c>
      <c r="BR50" s="2">
        <v>38611</v>
      </c>
      <c r="BS50">
        <v>101.91015625</v>
      </c>
      <c r="BT50" s="22">
        <f>_xll.BDH(BT$3&amp;" Govt",$A$8,BR50,BR50)</f>
        <v>1.0022599999999999</v>
      </c>
      <c r="BU50">
        <f t="shared" si="16"/>
        <v>101.68035863947479</v>
      </c>
      <c r="BV50" s="2">
        <v>38792</v>
      </c>
      <c r="BW50">
        <v>98.85546875</v>
      </c>
      <c r="BX50" s="22">
        <f>_xll.BDH(BX$3&amp;" Govt",$A$8,BV50,BV50)</f>
        <v>0.99521000000000004</v>
      </c>
      <c r="BY50">
        <f t="shared" si="17"/>
        <v>99.331265511801519</v>
      </c>
      <c r="BZ50" s="2">
        <v>38974</v>
      </c>
      <c r="CA50">
        <v>102.3671875</v>
      </c>
      <c r="CB50" s="22">
        <f>_xll.BDH(CB$3&amp;" Govt",$A$8,BZ50,BZ50)</f>
        <v>1.0059800000000001</v>
      </c>
      <c r="CC50">
        <f t="shared" si="18"/>
        <v>101.75867064951589</v>
      </c>
      <c r="CD50" s="2">
        <v>39156</v>
      </c>
      <c r="CE50">
        <v>102.42578125</v>
      </c>
      <c r="CF50" s="22">
        <f>_xll.BDH(CF$3&amp;" Govt",$A$8,CD50,CD50)</f>
        <v>1.0020500000000001</v>
      </c>
      <c r="CG50">
        <f t="shared" si="19"/>
        <v>102.21623796217753</v>
      </c>
      <c r="CH50" s="2">
        <v>39338</v>
      </c>
      <c r="CI50">
        <v>104.59765625</v>
      </c>
      <c r="CJ50" s="22">
        <f>_xll.BDH(CJ$3&amp;" Govt",$A$8,CH50,CH50)</f>
        <v>1.00518</v>
      </c>
      <c r="CK50">
        <f t="shared" si="20"/>
        <v>104.0586325334766</v>
      </c>
      <c r="CL50" s="2">
        <v>39520</v>
      </c>
      <c r="CM50">
        <v>106.5703125</v>
      </c>
      <c r="CN50" s="22">
        <f>_xll.BDH(CN$3&amp;" Govt",$A$8,CL50,CL50)</f>
        <v>1.0044999999999999</v>
      </c>
      <c r="CO50">
        <f t="shared" si="21"/>
        <v>106.09289447486312</v>
      </c>
      <c r="CP50" s="2">
        <v>39703</v>
      </c>
      <c r="CQ50">
        <v>98.31640625</v>
      </c>
      <c r="CR50" s="22">
        <f>_xll.BDH(CR$3&amp;" Govt",$A$8,CP50,CP50)</f>
        <v>1.01668</v>
      </c>
      <c r="CS50">
        <f t="shared" si="22"/>
        <v>96.70339364401778</v>
      </c>
      <c r="CT50" s="2">
        <v>39882</v>
      </c>
      <c r="CU50">
        <v>98.35546875</v>
      </c>
      <c r="CV50" s="22">
        <f>_xll.BDH(CV$3&amp;" Govt",$A$8,CT50,CT50)</f>
        <v>0.98041</v>
      </c>
      <c r="CW50">
        <f t="shared" si="23"/>
        <v>100.32075228730837</v>
      </c>
      <c r="CX50" s="2">
        <v>40064</v>
      </c>
      <c r="CY50">
        <v>103.31640625</v>
      </c>
      <c r="CZ50" s="22">
        <f>_xll.BDH(CZ$3&amp;" Govt",$A$8,CX50,CX50)</f>
        <v>1.0098100000000001</v>
      </c>
      <c r="DA50">
        <f t="shared" si="24"/>
        <v>102.31271848169456</v>
      </c>
      <c r="DB50" s="2">
        <v>38259</v>
      </c>
      <c r="DC50">
        <v>105.19140625</v>
      </c>
      <c r="DD50" s="22">
        <f>_xll.BDH(DD$3&amp;" Govt",$A$8,DB50,DB50)</f>
        <v>1.0048999999999999</v>
      </c>
      <c r="DE50">
        <f t="shared" si="25"/>
        <v>104.67848168972039</v>
      </c>
      <c r="DF50" s="2">
        <v>38804</v>
      </c>
      <c r="DG50">
        <v>96.04296875</v>
      </c>
      <c r="DH50" s="22">
        <f>_xll.BDH(DH$3&amp;" Govt",$A$8,DF50,DF50)</f>
        <v>0.99812999999999996</v>
      </c>
      <c r="DI50">
        <f t="shared" si="26"/>
        <v>96.222905583441033</v>
      </c>
      <c r="DJ50" s="2">
        <v>39168</v>
      </c>
      <c r="DK50">
        <v>102.59375</v>
      </c>
      <c r="DL50" s="22">
        <f>_xll.BDH(DL$3&amp;" Govt",$A$8,DJ50,DJ50)</f>
        <v>1.0032300000000001</v>
      </c>
      <c r="DM50">
        <f t="shared" si="27"/>
        <v>102.26343909173369</v>
      </c>
      <c r="DN50" s="2">
        <v>39903</v>
      </c>
      <c r="DO50">
        <v>107.43359375</v>
      </c>
      <c r="DP50" s="22">
        <f>_xll.BDH(DP$3&amp;" Govt",$A$8,DN50,DN50)</f>
        <v>0.98329999999999995</v>
      </c>
      <c r="DQ50">
        <f t="shared" si="28"/>
        <v>109.25820578663684</v>
      </c>
    </row>
    <row r="51" spans="4:121" x14ac:dyDescent="0.25">
      <c r="D51" s="2"/>
      <c r="F51" s="2">
        <v>38257</v>
      </c>
      <c r="G51">
        <v>128.60546875</v>
      </c>
      <c r="H51" s="22">
        <f>_xll.BDH(H$3&amp;" Govt",$A$8,F51,F51)</f>
        <v>1.1956899999999999</v>
      </c>
      <c r="I51" s="14">
        <f t="shared" si="0"/>
        <v>107.55753477071816</v>
      </c>
      <c r="J51" s="2">
        <v>38257</v>
      </c>
      <c r="K51">
        <v>129.4609375</v>
      </c>
      <c r="L51" s="22">
        <f>_xll.BDH(L$3&amp;" Govt",$A$8,J51,J51)</f>
        <v>1.1726000000000001</v>
      </c>
      <c r="M51">
        <f t="shared" si="1"/>
        <v>110.40502942179771</v>
      </c>
      <c r="N51" s="2">
        <v>38257</v>
      </c>
      <c r="O51">
        <v>130.984375</v>
      </c>
      <c r="P51" s="22">
        <f>_xll.BDH(P$3&amp;" Govt",$A$8,N51,N51)</f>
        <v>1.1551199999999999</v>
      </c>
      <c r="Q51">
        <f t="shared" si="2"/>
        <v>113.39460402382437</v>
      </c>
      <c r="R51" s="2">
        <v>38257</v>
      </c>
      <c r="S51">
        <v>131.77734375</v>
      </c>
      <c r="T51" s="22">
        <f>_xll.BDH(T$3&amp;" Govt",$A$8,R51,R51)</f>
        <v>1.12598</v>
      </c>
      <c r="U51">
        <f t="shared" si="3"/>
        <v>117.03346751274445</v>
      </c>
      <c r="V51" s="2">
        <v>38352</v>
      </c>
      <c r="W51">
        <v>100.00390625</v>
      </c>
      <c r="X51" s="22">
        <f>_xll.BDH(X$3&amp;" Govt",$A$8,V51,V51)</f>
        <v>1.0075099999999999</v>
      </c>
      <c r="Y51">
        <f t="shared" si="4"/>
        <v>99.258475101984104</v>
      </c>
      <c r="Z51" s="2">
        <v>38257</v>
      </c>
      <c r="AA51">
        <v>124.00390625</v>
      </c>
      <c r="AB51" s="22">
        <f>_xll.BDH(AB$3&amp;" Govt",$A$8,Z51,Z51)</f>
        <v>1.0884499999999999</v>
      </c>
      <c r="AC51">
        <f t="shared" si="5"/>
        <v>113.92705797234601</v>
      </c>
      <c r="AD51" s="2">
        <v>38896</v>
      </c>
      <c r="AE51">
        <v>100.8125</v>
      </c>
      <c r="AF51" s="22">
        <f>_xll.BDH(AF$3&amp;" Govt",$A$8,AD51,AD51)</f>
        <v>1.01433</v>
      </c>
      <c r="AG51">
        <f t="shared" si="6"/>
        <v>99.388266146126014</v>
      </c>
      <c r="AH51" s="2">
        <v>38257</v>
      </c>
      <c r="AI51">
        <v>121.81640625</v>
      </c>
      <c r="AJ51" s="22">
        <f>_xll.BDH(AJ$3&amp;" Govt",$A$8,AH51,AH51)</f>
        <v>1.0668800000000001</v>
      </c>
      <c r="AK51">
        <f t="shared" si="7"/>
        <v>114.18004485040491</v>
      </c>
      <c r="AL51" s="2">
        <v>39260</v>
      </c>
      <c r="AM51">
        <v>99.01953125</v>
      </c>
      <c r="AN51" s="22">
        <f>_xll.BDH(AN$3&amp;" Govt",$A$8,AL51,AL51)</f>
        <v>1.0176799999999999</v>
      </c>
      <c r="AO51">
        <f t="shared" si="8"/>
        <v>97.29927997995442</v>
      </c>
      <c r="AP51" s="2">
        <v>38257</v>
      </c>
      <c r="AQ51">
        <v>117.60546875</v>
      </c>
      <c r="AR51" s="22">
        <f>_xll.BDH(AR$3&amp;" Govt",$A$8,AP51,AP51)</f>
        <v>1.05362</v>
      </c>
      <c r="AS51">
        <f t="shared" si="9"/>
        <v>111.62038377213796</v>
      </c>
      <c r="AT51" s="2">
        <v>39625</v>
      </c>
      <c r="AU51">
        <v>101.03125</v>
      </c>
      <c r="AV51" s="22">
        <f>_xll.BDH(AV$3&amp;" Govt",$A$8,AT51,AT51)</f>
        <v>1.0153300000000001</v>
      </c>
      <c r="AW51">
        <f t="shared" si="10"/>
        <v>99.505825692139496</v>
      </c>
      <c r="AX51" s="2">
        <v>38257</v>
      </c>
      <c r="AY51">
        <v>105.62890625</v>
      </c>
      <c r="AZ51" s="22">
        <f>_xll.BDH(AZ$3&amp;" Govt",$A$8,AX51,AX51)</f>
        <v>1.03145</v>
      </c>
      <c r="BA51">
        <f t="shared" si="11"/>
        <v>102.40816932473702</v>
      </c>
      <c r="BB51" s="2">
        <v>38257</v>
      </c>
      <c r="BC51">
        <v>105.7734375</v>
      </c>
      <c r="BD51" s="22">
        <f>_xll.BDH(BD$3&amp;" Govt",$A$8,BB51,BB51)</f>
        <v>1.02525</v>
      </c>
      <c r="BE51">
        <f t="shared" si="12"/>
        <v>103.16843452816386</v>
      </c>
      <c r="BF51" s="2">
        <v>39990</v>
      </c>
      <c r="BG51">
        <v>100.71875</v>
      </c>
      <c r="BH51" s="22">
        <f>_xll.BDH(BH$3&amp;" Govt",$A$8,BF51,BF51)</f>
        <v>1.00718</v>
      </c>
      <c r="BI51">
        <f t="shared" si="13"/>
        <v>100.00074465338868</v>
      </c>
      <c r="BJ51" s="2">
        <v>38257</v>
      </c>
      <c r="BK51">
        <v>103.52734375</v>
      </c>
      <c r="BL51" s="22">
        <f>_xll.BDH(BL$3&amp;" Govt",$A$8,BJ51,BJ51)</f>
        <v>1.0049999999999999</v>
      </c>
      <c r="BM51">
        <f t="shared" si="14"/>
        <v>103.01228233830847</v>
      </c>
      <c r="BN51" s="2">
        <v>38432</v>
      </c>
      <c r="BO51">
        <v>98.6796875</v>
      </c>
      <c r="BP51" s="22">
        <f>_xll.BDH(BP$3&amp;" Govt",$A$8,BN51,BN51)</f>
        <v>0.99797000000000002</v>
      </c>
      <c r="BQ51">
        <f t="shared" si="15"/>
        <v>98.880414741926103</v>
      </c>
      <c r="BR51" s="2">
        <v>38614</v>
      </c>
      <c r="BS51">
        <v>102.24609375</v>
      </c>
      <c r="BT51" s="22">
        <f>_xll.BDH(BT$3&amp;" Govt",$A$8,BR51,BR51)</f>
        <v>1.0027299999999999</v>
      </c>
      <c r="BU51">
        <f t="shared" si="16"/>
        <v>101.96772186929682</v>
      </c>
      <c r="BV51" s="2">
        <v>38793</v>
      </c>
      <c r="BW51">
        <v>98.6328125</v>
      </c>
      <c r="BX51" s="22">
        <f>_xll.BDH(BX$3&amp;" Govt",$A$8,BV51,BV51)</f>
        <v>0.99544999999999995</v>
      </c>
      <c r="BY51">
        <f t="shared" si="17"/>
        <v>99.083643075995781</v>
      </c>
      <c r="BZ51" s="2">
        <v>38975</v>
      </c>
      <c r="CA51">
        <v>102.16796875</v>
      </c>
      <c r="CB51" s="22">
        <f>_xll.BDH(CB$3&amp;" Govt",$A$8,BZ51,BZ51)</f>
        <v>1.0060800000000001</v>
      </c>
      <c r="CC51">
        <f t="shared" si="18"/>
        <v>101.55054145793574</v>
      </c>
      <c r="CD51" s="2">
        <v>39157</v>
      </c>
      <c r="CE51">
        <v>102.6015625</v>
      </c>
      <c r="CF51" s="22">
        <f>_xll.BDH(CF$3&amp;" Govt",$A$8,CD51,CD51)</f>
        <v>1.0021500000000001</v>
      </c>
      <c r="CG51">
        <f t="shared" si="19"/>
        <v>102.38144239884248</v>
      </c>
      <c r="CH51" s="2">
        <v>39339</v>
      </c>
      <c r="CI51">
        <v>104.7265625</v>
      </c>
      <c r="CJ51" s="22">
        <f>_xll.BDH(CJ$3&amp;" Govt",$A$8,CH51,CH51)</f>
        <v>1.00518</v>
      </c>
      <c r="CK51">
        <f t="shared" si="20"/>
        <v>104.18687449014108</v>
      </c>
      <c r="CL51" s="2">
        <v>39521</v>
      </c>
      <c r="CM51">
        <v>106.63671875</v>
      </c>
      <c r="CN51" s="22">
        <f>_xll.BDH(CN$3&amp;" Govt",$A$8,CL51,CL51)</f>
        <v>1.00467</v>
      </c>
      <c r="CO51">
        <f t="shared" si="21"/>
        <v>106.14104009276679</v>
      </c>
      <c r="CP51" s="2">
        <v>39706</v>
      </c>
      <c r="CQ51">
        <v>99.72265625</v>
      </c>
      <c r="CR51" s="22">
        <f>_xll.BDH(CR$3&amp;" Govt",$A$8,CP51,CP51)</f>
        <v>1.0172099999999999</v>
      </c>
      <c r="CS51">
        <f t="shared" si="22"/>
        <v>98.035465882167898</v>
      </c>
      <c r="CT51" s="2">
        <v>39883</v>
      </c>
      <c r="CU51">
        <v>99.41796875</v>
      </c>
      <c r="CV51" s="22">
        <f>_xll.BDH(CV$3&amp;" Govt",$A$8,CT51,CT51)</f>
        <v>0.98055000000000003</v>
      </c>
      <c r="CW51">
        <f t="shared" si="23"/>
        <v>101.39000433430218</v>
      </c>
      <c r="CX51" s="2">
        <v>40065</v>
      </c>
      <c r="CY51">
        <v>103.56640625</v>
      </c>
      <c r="CZ51" s="22">
        <f>_xll.BDH(CZ$3&amp;" Govt",$A$8,CX51,CX51)</f>
        <v>1.00976</v>
      </c>
      <c r="DA51">
        <f t="shared" si="24"/>
        <v>102.56536825582317</v>
      </c>
      <c r="DB51" s="2">
        <v>38260</v>
      </c>
      <c r="DC51">
        <v>105.16015625</v>
      </c>
      <c r="DD51" s="22">
        <f>_xll.BDH(DD$3&amp;" Govt",$A$8,DB51,DB51)</f>
        <v>1.00484</v>
      </c>
      <c r="DE51">
        <f t="shared" si="25"/>
        <v>104.65363266788744</v>
      </c>
      <c r="DF51" s="2">
        <v>38805</v>
      </c>
      <c r="DG51">
        <v>95.57421875</v>
      </c>
      <c r="DH51" s="22">
        <f>_xll.BDH(DH$3&amp;" Govt",$A$8,DF51,DF51)</f>
        <v>0.99836999999999998</v>
      </c>
      <c r="DI51">
        <f t="shared" si="26"/>
        <v>95.730259072287836</v>
      </c>
      <c r="DJ51" s="2">
        <v>39169</v>
      </c>
      <c r="DK51">
        <v>102.203125</v>
      </c>
      <c r="DL51" s="22">
        <f>_xll.BDH(DL$3&amp;" Govt",$A$8,DJ51,DJ51)</f>
        <v>1.0033300000000001</v>
      </c>
      <c r="DM51">
        <f t="shared" si="27"/>
        <v>101.863918152552</v>
      </c>
      <c r="DN51" s="2">
        <v>39904</v>
      </c>
      <c r="DO51">
        <v>108.05859375</v>
      </c>
      <c r="DP51" s="22">
        <f>_xll.BDH(DP$3&amp;" Govt",$A$8,DN51,DN51)</f>
        <v>0.98343000000000003</v>
      </c>
      <c r="DQ51">
        <f t="shared" si="28"/>
        <v>109.8792936457094</v>
      </c>
    </row>
    <row r="52" spans="4:121" x14ac:dyDescent="0.25">
      <c r="D52" s="2"/>
      <c r="F52" s="2">
        <v>38258</v>
      </c>
      <c r="G52">
        <v>128.703125</v>
      </c>
      <c r="H52" s="22">
        <f>_xll.BDH(H$3&amp;" Govt",$A$8,F52,F52)</f>
        <v>1.19563</v>
      </c>
      <c r="I52" s="14">
        <f t="shared" si="0"/>
        <v>107.64460995458461</v>
      </c>
      <c r="J52" s="2">
        <v>38258</v>
      </c>
      <c r="K52">
        <v>129.6875</v>
      </c>
      <c r="L52" s="22">
        <f>_xll.BDH(L$3&amp;" Govt",$A$8,J52,J52)</f>
        <v>1.1725399999999999</v>
      </c>
      <c r="M52">
        <f t="shared" si="1"/>
        <v>110.60390263871595</v>
      </c>
      <c r="N52" s="2">
        <v>38258</v>
      </c>
      <c r="O52">
        <v>131.22265625</v>
      </c>
      <c r="P52" s="22">
        <f>_xll.BDH(P$3&amp;" Govt",$A$8,N52,N52)</f>
        <v>1.15506</v>
      </c>
      <c r="Q52">
        <f t="shared" si="2"/>
        <v>113.60678774262809</v>
      </c>
      <c r="R52" s="2">
        <v>38258</v>
      </c>
      <c r="S52">
        <v>132.046875</v>
      </c>
      <c r="T52" s="22">
        <f>_xll.BDH(T$3&amp;" Govt",$A$8,R52,R52)</f>
        <v>1.12592</v>
      </c>
      <c r="U52">
        <f t="shared" si="3"/>
        <v>117.27909176495666</v>
      </c>
      <c r="V52" s="2">
        <v>38355</v>
      </c>
      <c r="W52">
        <v>99.8671875</v>
      </c>
      <c r="X52" s="22">
        <f>_xll.BDH(X$3&amp;" Govt",$A$8,V52,V52)</f>
        <v>1.0077100000000001</v>
      </c>
      <c r="Y52">
        <f t="shared" si="4"/>
        <v>99.103102579115017</v>
      </c>
      <c r="Z52" s="2">
        <v>38258</v>
      </c>
      <c r="AA52">
        <v>124.3828125</v>
      </c>
      <c r="AB52" s="22">
        <f>_xll.BDH(AB$3&amp;" Govt",$A$8,Z52,Z52)</f>
        <v>1.0884</v>
      </c>
      <c r="AC52">
        <f t="shared" si="5"/>
        <v>114.28042309812568</v>
      </c>
      <c r="AD52" s="2">
        <v>38897</v>
      </c>
      <c r="AE52">
        <v>101.38671875</v>
      </c>
      <c r="AF52" s="22">
        <f>_xll.BDH(AF$3&amp;" Govt",$A$8,AD52,AD52)</f>
        <v>1.01461</v>
      </c>
      <c r="AG52">
        <f t="shared" si="6"/>
        <v>99.92678837188673</v>
      </c>
      <c r="AH52" s="2">
        <v>38258</v>
      </c>
      <c r="AI52">
        <v>122.08984375</v>
      </c>
      <c r="AJ52" s="22">
        <f>_xll.BDH(AJ$3&amp;" Govt",$A$8,AH52,AH52)</f>
        <v>1.0668200000000001</v>
      </c>
      <c r="AK52">
        <f t="shared" si="7"/>
        <v>114.44277736637858</v>
      </c>
      <c r="AL52" s="2">
        <v>39261</v>
      </c>
      <c r="AM52">
        <v>98.96875</v>
      </c>
      <c r="AN52" s="22">
        <f>_xll.BDH(AN$3&amp;" Govt",$A$8,AL52,AL52)</f>
        <v>1.01789</v>
      </c>
      <c r="AO52">
        <f t="shared" si="8"/>
        <v>97.229317509750572</v>
      </c>
      <c r="AP52" s="2">
        <v>38258</v>
      </c>
      <c r="AQ52">
        <v>117.88671875</v>
      </c>
      <c r="AR52" s="22">
        <f>_xll.BDH(AR$3&amp;" Govt",$A$8,AP52,AP52)</f>
        <v>1.0535600000000001</v>
      </c>
      <c r="AS52">
        <f t="shared" si="9"/>
        <v>111.89369257564827</v>
      </c>
      <c r="AT52" s="2">
        <v>39626</v>
      </c>
      <c r="AU52">
        <v>101.3515625</v>
      </c>
      <c r="AV52" s="22">
        <f>_xll.BDH(AV$3&amp;" Govt",$A$8,AT52,AT52)</f>
        <v>1.0155400000000001</v>
      </c>
      <c r="AW52">
        <f t="shared" si="10"/>
        <v>99.800660239872371</v>
      </c>
      <c r="AX52" s="2">
        <v>38258</v>
      </c>
      <c r="AY52">
        <v>105.88671875</v>
      </c>
      <c r="AZ52" s="22">
        <f>_xll.BDH(AZ$3&amp;" Govt",$A$8,AX52,AX52)</f>
        <v>1.03139</v>
      </c>
      <c r="BA52">
        <f t="shared" si="11"/>
        <v>102.66409287466429</v>
      </c>
      <c r="BB52" s="2">
        <v>38258</v>
      </c>
      <c r="BC52">
        <v>106.0625</v>
      </c>
      <c r="BD52" s="22">
        <f>_xll.BDH(BD$3&amp;" Govt",$A$8,BB52,BB52)</f>
        <v>1.0251999999999999</v>
      </c>
      <c r="BE52">
        <f t="shared" si="12"/>
        <v>103.45542333203278</v>
      </c>
      <c r="BF52" s="2">
        <v>39993</v>
      </c>
      <c r="BG52">
        <v>100.93359375</v>
      </c>
      <c r="BH52" s="22">
        <f>_xll.BDH(BH$3&amp;" Govt",$A$8,BF52,BF52)</f>
        <v>1.00743</v>
      </c>
      <c r="BI52">
        <f t="shared" si="13"/>
        <v>100.18918808254668</v>
      </c>
      <c r="BJ52" s="2">
        <v>38258</v>
      </c>
      <c r="BK52">
        <v>103.80859375</v>
      </c>
      <c r="BL52" s="22">
        <f>_xll.BDH(BL$3&amp;" Govt",$A$8,BJ52,BJ52)</f>
        <v>1.00495</v>
      </c>
      <c r="BM52">
        <f t="shared" si="14"/>
        <v>103.29727225235087</v>
      </c>
      <c r="BN52" s="2">
        <v>38433</v>
      </c>
      <c r="BO52">
        <v>98.01953125</v>
      </c>
      <c r="BP52" s="22">
        <f>_xll.BDH(BP$3&amp;" Govt",$A$8,BN52,BN52)</f>
        <v>0.99804000000000004</v>
      </c>
      <c r="BQ52">
        <f t="shared" si="15"/>
        <v>98.212026822572241</v>
      </c>
      <c r="BR52" s="2">
        <v>38615</v>
      </c>
      <c r="BS52">
        <v>101.921875</v>
      </c>
      <c r="BT52" s="22">
        <f>_xll.BDH(BT$3&amp;" Govt",$A$8,BR52,BR52)</f>
        <v>1.00288</v>
      </c>
      <c r="BU52">
        <f t="shared" si="16"/>
        <v>101.62918295309508</v>
      </c>
      <c r="BV52" s="2">
        <v>38796</v>
      </c>
      <c r="BW52">
        <v>98.55078125</v>
      </c>
      <c r="BX52" s="22">
        <f>_xll.BDH(BX$3&amp;" Govt",$A$8,BV52,BV52)</f>
        <v>0.99617999999999995</v>
      </c>
      <c r="BY52">
        <f t="shared" si="17"/>
        <v>98.928688841374054</v>
      </c>
      <c r="BZ52" s="2">
        <v>38978</v>
      </c>
      <c r="CA52">
        <v>102.05859375</v>
      </c>
      <c r="CB52" s="22">
        <f>_xll.BDH(CB$3&amp;" Govt",$A$8,BZ52,BZ52)</f>
        <v>1.0063800000000001</v>
      </c>
      <c r="CC52">
        <f t="shared" si="18"/>
        <v>101.41158781971025</v>
      </c>
      <c r="CD52" s="2">
        <v>39160</v>
      </c>
      <c r="CE52">
        <v>102.4765625</v>
      </c>
      <c r="CF52" s="22">
        <f>_xll.BDH(CF$3&amp;" Govt",$A$8,CD52,CD52)</f>
        <v>1.0024500000000001</v>
      </c>
      <c r="CG52">
        <f t="shared" si="19"/>
        <v>102.22610853409147</v>
      </c>
      <c r="CH52" s="2">
        <v>39342</v>
      </c>
      <c r="CI52">
        <v>104.84375</v>
      </c>
      <c r="CJ52" s="22">
        <f>_xll.BDH(CJ$3&amp;" Govt",$A$8,CH52,CH52)</f>
        <v>1.00515</v>
      </c>
      <c r="CK52">
        <f t="shared" si="20"/>
        <v>104.30657115853356</v>
      </c>
      <c r="CL52" s="2">
        <v>39524</v>
      </c>
      <c r="CM52">
        <v>106.34375</v>
      </c>
      <c r="CN52" s="22">
        <f>_xll.BDH(CN$3&amp;" Govt",$A$8,CL52,CL52)</f>
        <v>1.00515</v>
      </c>
      <c r="CO52">
        <f t="shared" si="21"/>
        <v>105.798885738447</v>
      </c>
      <c r="CP52" s="2">
        <v>39707</v>
      </c>
      <c r="CQ52">
        <v>98.08984375</v>
      </c>
      <c r="CR52" s="22">
        <f>_xll.BDH(CR$3&amp;" Govt",$A$8,CP52,CP52)</f>
        <v>1.01739</v>
      </c>
      <c r="CS52">
        <f t="shared" si="22"/>
        <v>96.413217890877632</v>
      </c>
      <c r="CT52" s="2">
        <v>39884</v>
      </c>
      <c r="CU52">
        <v>101.046875</v>
      </c>
      <c r="CV52" s="22">
        <f>_xll.BDH(CV$3&amp;" Govt",$A$8,CT52,CT52)</f>
        <v>0.98068</v>
      </c>
      <c r="CW52">
        <f t="shared" si="23"/>
        <v>103.03756067218664</v>
      </c>
      <c r="CX52" s="2">
        <v>40066</v>
      </c>
      <c r="CY52">
        <v>104.0234375</v>
      </c>
      <c r="CZ52" s="22">
        <f>_xll.BDH(CZ$3&amp;" Govt",$A$8,CX52,CX52)</f>
        <v>1.0097100000000001</v>
      </c>
      <c r="DA52">
        <f t="shared" si="24"/>
        <v>103.02308336056886</v>
      </c>
      <c r="DB52" s="2">
        <v>38261</v>
      </c>
      <c r="DC52">
        <v>104.43359375</v>
      </c>
      <c r="DD52" s="22">
        <f>_xll.BDH(DD$3&amp;" Govt",$A$8,DB52,DB52)</f>
        <v>1.0047900000000001</v>
      </c>
      <c r="DE52">
        <f t="shared" si="25"/>
        <v>103.93574154798515</v>
      </c>
      <c r="DF52" s="2">
        <v>38806</v>
      </c>
      <c r="DG52">
        <v>95.1484375</v>
      </c>
      <c r="DH52" s="22">
        <f>_xll.BDH(DH$3&amp;" Govt",$A$8,DF52,DF52)</f>
        <v>0.99861999999999995</v>
      </c>
      <c r="DI52">
        <f t="shared" si="26"/>
        <v>95.279923794836876</v>
      </c>
      <c r="DJ52" s="2">
        <v>39170</v>
      </c>
      <c r="DK52">
        <v>101.9375</v>
      </c>
      <c r="DL52" s="22">
        <f>_xll.BDH(DL$3&amp;" Govt",$A$8,DJ52,DJ52)</f>
        <v>1.00343</v>
      </c>
      <c r="DM52">
        <f t="shared" si="27"/>
        <v>101.58904956000916</v>
      </c>
      <c r="DN52" s="2">
        <v>39905</v>
      </c>
      <c r="DO52">
        <v>105.9296875</v>
      </c>
      <c r="DP52" s="22">
        <f>_xll.BDH(DP$3&amp;" Govt",$A$8,DN52,DN52)</f>
        <v>0.98360000000000003</v>
      </c>
      <c r="DQ52">
        <f t="shared" si="28"/>
        <v>107.69590026433509</v>
      </c>
    </row>
    <row r="53" spans="4:121" x14ac:dyDescent="0.25">
      <c r="D53" s="2"/>
      <c r="F53" s="2">
        <v>38259</v>
      </c>
      <c r="G53">
        <v>128.51953125</v>
      </c>
      <c r="H53" s="22">
        <f>_xll.BDH(H$3&amp;" Govt",$A$8,F53,F53)</f>
        <v>1.19557</v>
      </c>
      <c r="I53" s="14">
        <f t="shared" si="0"/>
        <v>107.49645043786646</v>
      </c>
      <c r="J53" s="2">
        <v>38259</v>
      </c>
      <c r="K53">
        <v>129.3984375</v>
      </c>
      <c r="L53" s="22">
        <f>_xll.BDH(L$3&amp;" Govt",$A$8,J53,J53)</f>
        <v>1.17248</v>
      </c>
      <c r="M53">
        <f t="shared" si="1"/>
        <v>110.36302324986355</v>
      </c>
      <c r="N53" s="2">
        <v>38259</v>
      </c>
      <c r="O53">
        <v>130.84765625</v>
      </c>
      <c r="P53" s="22">
        <f>_xll.BDH(P$3&amp;" Govt",$A$8,N53,N53)</f>
        <v>1.155</v>
      </c>
      <c r="Q53">
        <f t="shared" si="2"/>
        <v>113.28801406926407</v>
      </c>
      <c r="R53" s="2">
        <v>38259</v>
      </c>
      <c r="S53">
        <v>131.61328125</v>
      </c>
      <c r="T53" s="22">
        <f>_xll.BDH(T$3&amp;" Govt",$A$8,R53,R53)</f>
        <v>1.1258600000000001</v>
      </c>
      <c r="U53">
        <f t="shared" si="3"/>
        <v>116.9002196098982</v>
      </c>
      <c r="V53" s="2">
        <v>38356</v>
      </c>
      <c r="W53">
        <v>99.4921875</v>
      </c>
      <c r="X53" s="22">
        <f>_xll.BDH(X$3&amp;" Govt",$A$8,V53,V53)</f>
        <v>1.00773</v>
      </c>
      <c r="Y53">
        <f t="shared" si="4"/>
        <v>98.7290122354202</v>
      </c>
      <c r="Z53" s="2">
        <v>38259</v>
      </c>
      <c r="AA53">
        <v>123.875</v>
      </c>
      <c r="AB53" s="22">
        <f>_xll.BDH(AB$3&amp;" Govt",$A$8,Z53,Z53)</f>
        <v>1.0883400000000001</v>
      </c>
      <c r="AC53">
        <f t="shared" si="5"/>
        <v>113.82012973886836</v>
      </c>
      <c r="AD53" s="2">
        <v>38898</v>
      </c>
      <c r="AE53">
        <v>101.66015625</v>
      </c>
      <c r="AF53" s="22">
        <f>_xll.BDH(AF$3&amp;" Govt",$A$8,AD53,AD53)</f>
        <v>1.0148999999999999</v>
      </c>
      <c r="AG53">
        <f t="shared" si="6"/>
        <v>100.16765814365948</v>
      </c>
      <c r="AH53" s="2">
        <v>38259</v>
      </c>
      <c r="AI53">
        <v>121.5078125</v>
      </c>
      <c r="AJ53" s="22">
        <f>_xll.BDH(AJ$3&amp;" Govt",$A$8,AH53,AH53)</f>
        <v>1.06677</v>
      </c>
      <c r="AK53">
        <f t="shared" si="7"/>
        <v>113.9025399101962</v>
      </c>
      <c r="AL53" s="2">
        <v>39262</v>
      </c>
      <c r="AM53">
        <v>99.28515625</v>
      </c>
      <c r="AN53" s="22">
        <f>_xll.BDH(AN$3&amp;" Govt",$A$8,AL53,AL53)</f>
        <v>1.0181100000000001</v>
      </c>
      <c r="AO53">
        <f t="shared" si="8"/>
        <v>97.519085609609959</v>
      </c>
      <c r="AP53" s="2">
        <v>38259</v>
      </c>
      <c r="AQ53">
        <v>117.28125</v>
      </c>
      <c r="AR53" s="22">
        <f>_xll.BDH(AR$3&amp;" Govt",$A$8,AP53,AP53)</f>
        <v>1.0535000000000001</v>
      </c>
      <c r="AS53">
        <f t="shared" si="9"/>
        <v>111.3253440911248</v>
      </c>
      <c r="AT53" s="2">
        <v>39629</v>
      </c>
      <c r="AU53">
        <v>101.53125</v>
      </c>
      <c r="AV53" s="22">
        <f>_xll.BDH(AV$3&amp;" Govt",$A$8,AT53,AT53)</f>
        <v>1.0161500000000001</v>
      </c>
      <c r="AW53">
        <f t="shared" si="10"/>
        <v>99.917581065787516</v>
      </c>
      <c r="AX53" s="2">
        <v>38259</v>
      </c>
      <c r="AY53">
        <v>105.2734375</v>
      </c>
      <c r="AZ53" s="22">
        <f>_xll.BDH(AZ$3&amp;" Govt",$A$8,AX53,AX53)</f>
        <v>1.0313399999999999</v>
      </c>
      <c r="BA53">
        <f t="shared" si="11"/>
        <v>102.07442501987705</v>
      </c>
      <c r="BB53" s="2">
        <v>38259</v>
      </c>
      <c r="BC53">
        <v>105.4375</v>
      </c>
      <c r="BD53" s="22">
        <f>_xll.BDH(BD$3&amp;" Govt",$A$8,BB53,BB53)</f>
        <v>1.0251399999999999</v>
      </c>
      <c r="BE53">
        <f t="shared" si="12"/>
        <v>102.85180560703904</v>
      </c>
      <c r="BF53" s="2">
        <v>39994</v>
      </c>
      <c r="BG53">
        <v>101.43359375</v>
      </c>
      <c r="BH53" s="22">
        <f>_xll.BDH(BH$3&amp;" Govt",$A$8,BF53,BF53)</f>
        <v>1.0075099999999999</v>
      </c>
      <c r="BI53">
        <f t="shared" si="13"/>
        <v>100.67750568232574</v>
      </c>
      <c r="BJ53" s="2">
        <v>38259</v>
      </c>
      <c r="BK53">
        <v>103.1640625</v>
      </c>
      <c r="BL53" s="22">
        <f>_xll.BDH(BL$3&amp;" Govt",$A$8,BJ53,BJ53)</f>
        <v>1.0048999999999999</v>
      </c>
      <c r="BM53">
        <f t="shared" si="14"/>
        <v>102.66102348492389</v>
      </c>
      <c r="BN53" s="2">
        <v>38434</v>
      </c>
      <c r="BO53">
        <v>97.796875</v>
      </c>
      <c r="BP53" s="22">
        <f>_xll.BDH(BP$3&amp;" Govt",$A$8,BN53,BN53)</f>
        <v>0.99811000000000005</v>
      </c>
      <c r="BQ53">
        <f t="shared" si="15"/>
        <v>97.982061095470428</v>
      </c>
      <c r="BR53" s="2">
        <v>38616</v>
      </c>
      <c r="BS53">
        <v>102.42578125</v>
      </c>
      <c r="BT53" s="22">
        <f>_xll.BDH(BT$3&amp;" Govt",$A$8,BR53,BR53)</f>
        <v>1.0030300000000001</v>
      </c>
      <c r="BU53">
        <f t="shared" si="16"/>
        <v>102.11636865298146</v>
      </c>
      <c r="BV53" s="2">
        <v>38797</v>
      </c>
      <c r="BW53">
        <v>97.9140625</v>
      </c>
      <c r="BX53" s="22">
        <f>_xll.BDH(BX$3&amp;" Govt",$A$8,BV53,BV53)</f>
        <v>0.99641999999999997</v>
      </c>
      <c r="BY53">
        <f t="shared" si="17"/>
        <v>98.265854258244516</v>
      </c>
      <c r="BZ53" s="2">
        <v>38979</v>
      </c>
      <c r="CA53">
        <v>102.359375</v>
      </c>
      <c r="CB53" s="22">
        <f>_xll.BDH(CB$3&amp;" Govt",$A$8,BZ53,BZ53)</f>
        <v>1.00648</v>
      </c>
      <c r="CC53">
        <f t="shared" si="18"/>
        <v>101.70035668865749</v>
      </c>
      <c r="CD53" s="2">
        <v>39161</v>
      </c>
      <c r="CE53">
        <v>102.6171875</v>
      </c>
      <c r="CF53" s="22">
        <f>_xll.BDH(CF$3&amp;" Govt",$A$8,CD53,CD53)</f>
        <v>1.00254</v>
      </c>
      <c r="CG53">
        <f t="shared" si="19"/>
        <v>102.35720021146288</v>
      </c>
      <c r="CH53" s="2">
        <v>39343</v>
      </c>
      <c r="CI53">
        <v>105.1171875</v>
      </c>
      <c r="CJ53" s="22">
        <f>_xll.BDH(CJ$3&amp;" Govt",$A$8,CH53,CH53)</f>
        <v>1.0051399999999999</v>
      </c>
      <c r="CK53">
        <f t="shared" si="20"/>
        <v>104.57964810872119</v>
      </c>
      <c r="CL53" s="2">
        <v>39525</v>
      </c>
      <c r="CM53">
        <v>105.83203125</v>
      </c>
      <c r="CN53" s="22">
        <f>_xll.BDH(CN$3&amp;" Govt",$A$8,CL53,CL53)</f>
        <v>1.0053099999999999</v>
      </c>
      <c r="CO53">
        <f t="shared" si="21"/>
        <v>105.27303145298465</v>
      </c>
      <c r="CP53" s="2">
        <v>39708</v>
      </c>
      <c r="CQ53">
        <v>98.03125</v>
      </c>
      <c r="CR53" s="22">
        <f>_xll.BDH(CR$3&amp;" Govt",$A$8,CP53,CP53)</f>
        <v>1.0175700000000001</v>
      </c>
      <c r="CS53">
        <f t="shared" si="22"/>
        <v>96.338581129553731</v>
      </c>
      <c r="CT53" s="2">
        <v>39885</v>
      </c>
      <c r="CU53">
        <v>100.921875</v>
      </c>
      <c r="CV53" s="22">
        <f>_xll.BDH(CV$3&amp;" Govt",$A$8,CT53,CT53)</f>
        <v>0.98082000000000003</v>
      </c>
      <c r="CW53">
        <f t="shared" si="23"/>
        <v>102.89540894353703</v>
      </c>
      <c r="CX53" s="2">
        <v>40067</v>
      </c>
      <c r="CY53">
        <v>103.9453125</v>
      </c>
      <c r="CZ53" s="22">
        <f>_xll.BDH(CZ$3&amp;" Govt",$A$8,CX53,CX53)</f>
        <v>1.0096499999999999</v>
      </c>
      <c r="DA53">
        <f t="shared" si="24"/>
        <v>102.95182736591889</v>
      </c>
      <c r="DB53" s="2">
        <v>38264</v>
      </c>
      <c r="DC53">
        <v>104.09375</v>
      </c>
      <c r="DD53" s="22">
        <f>_xll.BDH(DD$3&amp;" Govt",$A$8,DB53,DB53)</f>
        <v>1.00484</v>
      </c>
      <c r="DE53">
        <f t="shared" si="25"/>
        <v>103.59236296325784</v>
      </c>
      <c r="DF53" s="2">
        <v>38807</v>
      </c>
      <c r="DG53">
        <v>95.125</v>
      </c>
      <c r="DH53" s="22">
        <f>_xll.BDH(DH$3&amp;" Govt",$A$8,DF53,DF53)</f>
        <v>0.99885999999999997</v>
      </c>
      <c r="DI53">
        <f t="shared" si="26"/>
        <v>95.23356626554272</v>
      </c>
      <c r="DJ53" s="2">
        <v>39171</v>
      </c>
      <c r="DK53">
        <v>101.83984375</v>
      </c>
      <c r="DL53" s="22">
        <f>_xll.BDH(DL$3&amp;" Govt",$A$8,DJ53,DJ53)</f>
        <v>1.00353</v>
      </c>
      <c r="DM53">
        <f t="shared" si="27"/>
        <v>101.48161365380207</v>
      </c>
      <c r="DN53" s="2">
        <v>39906</v>
      </c>
      <c r="DO53">
        <v>104.08203125</v>
      </c>
      <c r="DP53" s="22">
        <f>_xll.BDH(DP$3&amp;" Govt",$A$8,DN53,DN53)</f>
        <v>0.98375999999999997</v>
      </c>
      <c r="DQ53">
        <f t="shared" si="28"/>
        <v>105.80022693543141</v>
      </c>
    </row>
    <row r="54" spans="4:121" x14ac:dyDescent="0.25">
      <c r="D54" s="2"/>
      <c r="F54" s="2">
        <v>38260</v>
      </c>
      <c r="G54">
        <v>128.59765625</v>
      </c>
      <c r="H54" s="22">
        <f>_xll.BDH(H$3&amp;" Govt",$A$8,F54,F54)</f>
        <v>1.1955</v>
      </c>
      <c r="I54" s="14">
        <f t="shared" si="0"/>
        <v>107.56809389376829</v>
      </c>
      <c r="J54" s="2">
        <v>38260</v>
      </c>
      <c r="K54">
        <v>129.55078125</v>
      </c>
      <c r="L54" s="22">
        <f>_xll.BDH(L$3&amp;" Govt",$A$8,J54,J54)</f>
        <v>1.17242</v>
      </c>
      <c r="M54">
        <f t="shared" si="1"/>
        <v>110.49861077941353</v>
      </c>
      <c r="N54" s="2">
        <v>38260</v>
      </c>
      <c r="O54">
        <v>131</v>
      </c>
      <c r="P54" s="22">
        <f>_xll.BDH(P$3&amp;" Govt",$A$8,N54,N54)</f>
        <v>1.1549400000000001</v>
      </c>
      <c r="Q54">
        <f t="shared" si="2"/>
        <v>113.42580566955859</v>
      </c>
      <c r="R54" s="2">
        <v>38260</v>
      </c>
      <c r="S54">
        <v>131.6015625</v>
      </c>
      <c r="T54" s="22">
        <f>_xll.BDH(T$3&amp;" Govt",$A$8,R54,R54)</f>
        <v>1.1257999999999999</v>
      </c>
      <c r="U54">
        <f t="shared" si="3"/>
        <v>116.89604059335585</v>
      </c>
      <c r="V54" s="2">
        <v>38357</v>
      </c>
      <c r="W54">
        <v>99.32421875</v>
      </c>
      <c r="X54" s="22">
        <f>_xll.BDH(X$3&amp;" Govt",$A$8,V54,V54)</f>
        <v>1.0077499999999999</v>
      </c>
      <c r="Y54">
        <f t="shared" si="4"/>
        <v>98.560375837261233</v>
      </c>
      <c r="Z54" s="2">
        <v>38260</v>
      </c>
      <c r="AA54">
        <v>123.96484375</v>
      </c>
      <c r="AB54" s="22">
        <f>_xll.BDH(AB$3&amp;" Govt",$A$8,Z54,Z54)</f>
        <v>1.0882799999999999</v>
      </c>
      <c r="AC54">
        <f t="shared" si="5"/>
        <v>113.90896069945235</v>
      </c>
      <c r="AD54" s="2">
        <v>38901</v>
      </c>
      <c r="AE54">
        <v>101.609375</v>
      </c>
      <c r="AF54" s="22">
        <f>_xll.BDH(AF$3&amp;" Govt",$A$8,AD54,AD54)</f>
        <v>1.0155099999999999</v>
      </c>
      <c r="AG54">
        <f t="shared" si="6"/>
        <v>100.05748343197016</v>
      </c>
      <c r="AH54" s="2">
        <v>38260</v>
      </c>
      <c r="AI54">
        <v>121.609375</v>
      </c>
      <c r="AJ54" s="22">
        <f>_xll.BDH(AJ$3&amp;" Govt",$A$8,AH54,AH54)</f>
        <v>1.06671</v>
      </c>
      <c r="AK54">
        <f t="shared" si="7"/>
        <v>114.00415764359572</v>
      </c>
      <c r="AL54" s="2">
        <v>39265</v>
      </c>
      <c r="AM54">
        <v>99.515625</v>
      </c>
      <c r="AN54" s="22">
        <f>_xll.BDH(AN$3&amp;" Govt",$A$8,AL54,AL54)</f>
        <v>1.01875</v>
      </c>
      <c r="AO54">
        <f t="shared" si="8"/>
        <v>97.684049079754601</v>
      </c>
      <c r="AP54" s="2">
        <v>38260</v>
      </c>
      <c r="AQ54">
        <v>117.31640625</v>
      </c>
      <c r="AR54" s="22">
        <f>_xll.BDH(AR$3&amp;" Govt",$A$8,AP54,AP54)</f>
        <v>1.05345</v>
      </c>
      <c r="AS54">
        <f t="shared" si="9"/>
        <v>111.36400042716788</v>
      </c>
      <c r="AT54" s="2">
        <v>39630</v>
      </c>
      <c r="AU54">
        <v>101.609375</v>
      </c>
      <c r="AV54" s="22">
        <f>_xll.BDH(AV$3&amp;" Govt",$A$8,AT54,AT54)</f>
        <v>1.0163599999999999</v>
      </c>
      <c r="AW54">
        <f t="shared" si="10"/>
        <v>99.973803573536941</v>
      </c>
      <c r="AX54" s="2">
        <v>38260</v>
      </c>
      <c r="AY54">
        <v>105.3046875</v>
      </c>
      <c r="AZ54" s="22">
        <f>_xll.BDH(AZ$3&amp;" Govt",$A$8,AX54,AX54)</f>
        <v>1.03128</v>
      </c>
      <c r="BA54">
        <f t="shared" si="11"/>
        <v>102.11066587153829</v>
      </c>
      <c r="BB54" s="2">
        <v>38260</v>
      </c>
      <c r="BC54">
        <v>105.38671875</v>
      </c>
      <c r="BD54" s="22">
        <f>_xll.BDH(BD$3&amp;" Govt",$A$8,BB54,BB54)</f>
        <v>1.0250900000000001</v>
      </c>
      <c r="BE54">
        <f t="shared" si="12"/>
        <v>102.80728399457608</v>
      </c>
      <c r="BF54" s="2">
        <v>39995</v>
      </c>
      <c r="BG54">
        <v>101.58984375</v>
      </c>
      <c r="BH54" s="22">
        <f>_xll.BDH(BH$3&amp;" Govt",$A$8,BF54,BF54)</f>
        <v>1.00759</v>
      </c>
      <c r="BI54">
        <f t="shared" si="13"/>
        <v>100.82458514872121</v>
      </c>
      <c r="BJ54" s="2">
        <v>38260</v>
      </c>
      <c r="BK54">
        <v>103.1640625</v>
      </c>
      <c r="BL54" s="22">
        <f>_xll.BDH(BL$3&amp;" Govt",$A$8,BJ54,BJ54)</f>
        <v>1.00484</v>
      </c>
      <c r="BM54">
        <f t="shared" si="14"/>
        <v>102.6671534771705</v>
      </c>
      <c r="BN54" s="2">
        <v>38435</v>
      </c>
      <c r="BO54">
        <v>97.78125</v>
      </c>
      <c r="BP54" s="22">
        <f>_xll.BDH(BP$3&amp;" Govt",$A$8,BN54,BN54)</f>
        <v>0.99817999999999996</v>
      </c>
      <c r="BQ54">
        <f t="shared" si="15"/>
        <v>97.959536356168229</v>
      </c>
      <c r="BR54" s="2">
        <v>38617</v>
      </c>
      <c r="BS54">
        <v>102.58984375</v>
      </c>
      <c r="BT54" s="22">
        <f>_xll.BDH(BT$3&amp;" Govt",$A$8,BR54,BR54)</f>
        <v>1.00319</v>
      </c>
      <c r="BU54">
        <f t="shared" si="16"/>
        <v>102.2636227932894</v>
      </c>
      <c r="BV54" s="2">
        <v>38798</v>
      </c>
      <c r="BW54">
        <v>98.12890625</v>
      </c>
      <c r="BX54" s="22">
        <f>_xll.BDH(BX$3&amp;" Govt",$A$8,BV54,BV54)</f>
        <v>0.99666999999999994</v>
      </c>
      <c r="BY54">
        <f t="shared" si="17"/>
        <v>98.456767285059257</v>
      </c>
      <c r="BZ54" s="2">
        <v>38980</v>
      </c>
      <c r="CA54">
        <v>102.109375</v>
      </c>
      <c r="CB54" s="22">
        <f>_xll.BDH(CB$3&amp;" Govt",$A$8,BZ54,BZ54)</f>
        <v>1.00658</v>
      </c>
      <c r="CC54">
        <f t="shared" si="18"/>
        <v>101.4418873810328</v>
      </c>
      <c r="CD54" s="2">
        <v>39162</v>
      </c>
      <c r="CE54">
        <v>102.93359375</v>
      </c>
      <c r="CF54" s="22">
        <f>_xll.BDH(CF$3&amp;" Govt",$A$8,CD54,CD54)</f>
        <v>1.00264</v>
      </c>
      <c r="CG54">
        <f t="shared" si="19"/>
        <v>102.66256457951009</v>
      </c>
      <c r="CH54" s="2">
        <v>39344</v>
      </c>
      <c r="CI54">
        <v>104.60546875</v>
      </c>
      <c r="CJ54" s="22">
        <f>_xll.BDH(CJ$3&amp;" Govt",$A$8,CH54,CH54)</f>
        <v>1.0051300000000001</v>
      </c>
      <c r="CK54">
        <f t="shared" si="20"/>
        <v>104.07158153671664</v>
      </c>
      <c r="CL54" s="2">
        <v>39526</v>
      </c>
      <c r="CM54">
        <v>106.74609375</v>
      </c>
      <c r="CN54" s="22">
        <f>_xll.BDH(CN$3&amp;" Govt",$A$8,CL54,CL54)</f>
        <v>1.0054700000000001</v>
      </c>
      <c r="CO54">
        <f t="shared" si="21"/>
        <v>106.1653691805822</v>
      </c>
      <c r="CP54" s="2">
        <v>39709</v>
      </c>
      <c r="CQ54">
        <v>98.11328125</v>
      </c>
      <c r="CR54" s="22">
        <f>_xll.BDH(CR$3&amp;" Govt",$A$8,CP54,CP54)</f>
        <v>1.0177400000000001</v>
      </c>
      <c r="CS54">
        <f t="shared" si="22"/>
        <v>96.403090425845491</v>
      </c>
      <c r="CT54" s="2">
        <v>39888</v>
      </c>
      <c r="CU54">
        <v>101.109375</v>
      </c>
      <c r="CV54" s="22">
        <f>_xll.BDH(CV$3&amp;" Govt",$A$8,CT54,CT54)</f>
        <v>0.98123000000000005</v>
      </c>
      <c r="CW54">
        <f t="shared" si="23"/>
        <v>103.04350152359793</v>
      </c>
      <c r="CX54" s="2">
        <v>40070</v>
      </c>
      <c r="CY54">
        <v>103.53515625</v>
      </c>
      <c r="CZ54" s="22">
        <f>_xll.BDH(CZ$3&amp;" Govt",$A$8,CX54,CX54)</f>
        <v>1.00949</v>
      </c>
      <c r="DA54">
        <f t="shared" si="24"/>
        <v>102.56184434714559</v>
      </c>
      <c r="DB54" s="2">
        <v>38265</v>
      </c>
      <c r="DC54">
        <v>104.23046875</v>
      </c>
      <c r="DD54" s="22">
        <f>_xll.BDH(DD$3&amp;" Govt",$A$8,DB54,DB54)</f>
        <v>1.0048600000000001</v>
      </c>
      <c r="DE54">
        <f t="shared" si="25"/>
        <v>103.72635864697568</v>
      </c>
      <c r="DF54" s="2">
        <v>38810</v>
      </c>
      <c r="DG54">
        <v>95.19921875</v>
      </c>
      <c r="DH54" s="22">
        <f>_xll.BDH(DH$3&amp;" Govt",$A$8,DF54,DF54)</f>
        <v>0.99924000000000002</v>
      </c>
      <c r="DI54">
        <f t="shared" si="26"/>
        <v>95.271625185140707</v>
      </c>
      <c r="DJ54" s="2">
        <v>39174</v>
      </c>
      <c r="DK54">
        <v>101.91015625</v>
      </c>
      <c r="DL54" s="22">
        <f>_xll.BDH(DL$3&amp;" Govt",$A$8,DJ54,DJ54)</f>
        <v>1.0039100000000001</v>
      </c>
      <c r="DM54">
        <f t="shared" si="27"/>
        <v>101.51323948361905</v>
      </c>
      <c r="DN54" s="2">
        <v>39909</v>
      </c>
      <c r="DO54">
        <v>103.64453125</v>
      </c>
      <c r="DP54" s="22">
        <f>_xll.BDH(DP$3&amp;" Govt",$A$8,DN54,DN54)</f>
        <v>0.98424999999999996</v>
      </c>
      <c r="DQ54">
        <f t="shared" si="28"/>
        <v>105.30305435610872</v>
      </c>
    </row>
    <row r="55" spans="4:121" x14ac:dyDescent="0.25">
      <c r="D55" s="2"/>
      <c r="F55" s="2">
        <v>38261</v>
      </c>
      <c r="G55">
        <v>128.546875</v>
      </c>
      <c r="H55" s="22">
        <f>_xll.BDH(H$3&amp;" Govt",$A$8,F55,F55)</f>
        <v>1.1954400000000001</v>
      </c>
      <c r="I55" s="14">
        <f t="shared" si="0"/>
        <v>107.53101368533761</v>
      </c>
      <c r="J55" s="2">
        <v>38261</v>
      </c>
      <c r="K55">
        <v>129.42578125</v>
      </c>
      <c r="L55" s="22">
        <f>_xll.BDH(L$3&amp;" Govt",$A$8,J55,J55)</f>
        <v>1.1723600000000001</v>
      </c>
      <c r="M55">
        <f t="shared" si="1"/>
        <v>110.39764342863965</v>
      </c>
      <c r="N55" s="2">
        <v>38261</v>
      </c>
      <c r="O55">
        <v>130.80859375</v>
      </c>
      <c r="P55" s="22">
        <f>_xll.BDH(P$3&amp;" Govt",$A$8,N55,N55)</f>
        <v>1.1548799999999999</v>
      </c>
      <c r="Q55">
        <f t="shared" si="2"/>
        <v>113.26596161505958</v>
      </c>
      <c r="R55" s="2">
        <v>38261</v>
      </c>
      <c r="S55">
        <v>131.453125</v>
      </c>
      <c r="T55" s="22">
        <f>_xll.BDH(T$3&amp;" Govt",$A$8,R55,R55)</f>
        <v>1.12574</v>
      </c>
      <c r="U55">
        <f t="shared" si="3"/>
        <v>116.77041323929149</v>
      </c>
      <c r="V55" s="2">
        <v>38358</v>
      </c>
      <c r="W55">
        <v>99.5</v>
      </c>
      <c r="X55" s="22">
        <f>_xll.BDH(X$3&amp;" Govt",$A$8,V55,V55)</f>
        <v>1.00776</v>
      </c>
      <c r="Y55">
        <f t="shared" si="4"/>
        <v>98.733825514011272</v>
      </c>
      <c r="Z55" s="2">
        <v>38261</v>
      </c>
      <c r="AA55">
        <v>123.64453125</v>
      </c>
      <c r="AB55" s="22">
        <f>_xll.BDH(AB$3&amp;" Govt",$A$8,Z55,Z55)</f>
        <v>1.08822</v>
      </c>
      <c r="AC55">
        <f t="shared" si="5"/>
        <v>113.62089582069802</v>
      </c>
      <c r="AD55" s="2">
        <v>38902</v>
      </c>
      <c r="AE55">
        <v>101.609375</v>
      </c>
      <c r="AF55" s="22">
        <f>_xll.BDH(AF$3&amp;" Govt",$A$8,AD55,AD55)</f>
        <v>1.0156700000000001</v>
      </c>
      <c r="AG55">
        <f t="shared" si="6"/>
        <v>100.04172122835172</v>
      </c>
      <c r="AH55" s="2">
        <v>38261</v>
      </c>
      <c r="AI55">
        <v>121.1640625</v>
      </c>
      <c r="AJ55" s="22">
        <f>_xll.BDH(AJ$3&amp;" Govt",$A$8,AH55,AH55)</f>
        <v>1.0666500000000001</v>
      </c>
      <c r="AK55">
        <f t="shared" si="7"/>
        <v>113.59308348567946</v>
      </c>
      <c r="AL55" s="2">
        <v>39266</v>
      </c>
      <c r="AM55">
        <v>99.296875</v>
      </c>
      <c r="AN55" s="22">
        <f>_xll.BDH(AN$3&amp;" Govt",$A$8,AL55,AL55)</f>
        <v>1.01895</v>
      </c>
      <c r="AO55">
        <f t="shared" si="8"/>
        <v>97.450193826978747</v>
      </c>
      <c r="AP55" s="2">
        <v>38261</v>
      </c>
      <c r="AQ55">
        <v>116.83984375</v>
      </c>
      <c r="AR55" s="22">
        <f>_xll.BDH(AR$3&amp;" Govt",$A$8,AP55,AP55)</f>
        <v>1.05339</v>
      </c>
      <c r="AS55">
        <f t="shared" si="9"/>
        <v>110.91793519019546</v>
      </c>
      <c r="AT55" s="2">
        <v>39631</v>
      </c>
      <c r="AU55">
        <v>101.98828125</v>
      </c>
      <c r="AV55" s="22">
        <f>_xll.BDH(AV$3&amp;" Govt",$A$8,AT55,AT55)</f>
        <v>1.0166299999999999</v>
      </c>
      <c r="AW55">
        <f t="shared" si="10"/>
        <v>100.31996031004398</v>
      </c>
      <c r="AX55" s="2">
        <v>38261</v>
      </c>
      <c r="AY55">
        <v>104.79296875</v>
      </c>
      <c r="AZ55" s="22">
        <f>_xll.BDH(AZ$3&amp;" Govt",$A$8,AX55,AX55)</f>
        <v>1.0312300000000001</v>
      </c>
      <c r="BA55">
        <f t="shared" si="11"/>
        <v>101.61939504281294</v>
      </c>
      <c r="BB55" s="2">
        <v>38261</v>
      </c>
      <c r="BC55">
        <v>104.8515625</v>
      </c>
      <c r="BD55" s="22">
        <f>_xll.BDH(BD$3&amp;" Govt",$A$8,BB55,BB55)</f>
        <v>1.0250300000000001</v>
      </c>
      <c r="BE55">
        <f t="shared" si="12"/>
        <v>102.29121342789966</v>
      </c>
      <c r="BF55" s="2">
        <v>39996</v>
      </c>
      <c r="BG55">
        <v>101.734375</v>
      </c>
      <c r="BH55" s="22">
        <f>_xll.BDH(BH$3&amp;" Govt",$A$8,BF55,BF55)</f>
        <v>1.00769</v>
      </c>
      <c r="BI55">
        <f t="shared" si="13"/>
        <v>100.9580079191021</v>
      </c>
      <c r="BJ55" s="2">
        <v>38261</v>
      </c>
      <c r="BK55">
        <v>102.57421875</v>
      </c>
      <c r="BL55" s="22">
        <f>_xll.BDH(BL$3&amp;" Govt",$A$8,BJ55,BJ55)</f>
        <v>1.0047900000000001</v>
      </c>
      <c r="BM55">
        <f t="shared" si="14"/>
        <v>102.08523049592452</v>
      </c>
      <c r="BN55" s="2">
        <v>38436</v>
      </c>
      <c r="BO55">
        <v>97.78125</v>
      </c>
      <c r="BP55" s="22">
        <f>_xll.BDH(BP$3&amp;" Govt",$A$8,BN55,BN55)</f>
        <v>0.99824000000000002</v>
      </c>
      <c r="BQ55">
        <f t="shared" si="15"/>
        <v>97.953648421221345</v>
      </c>
      <c r="BR55" s="2">
        <v>38618</v>
      </c>
      <c r="BS55">
        <v>101.9921875</v>
      </c>
      <c r="BT55" s="22">
        <f>_xll.BDH(BT$3&amp;" Govt",$A$8,BR55,BR55)</f>
        <v>1.0033399999999999</v>
      </c>
      <c r="BU55">
        <f t="shared" si="16"/>
        <v>101.65266759024858</v>
      </c>
      <c r="BV55" s="2">
        <v>38799</v>
      </c>
      <c r="BW55">
        <v>98.05078125</v>
      </c>
      <c r="BX55" s="22">
        <f>_xll.BDH(BX$3&amp;" Govt",$A$8,BV55,BV55)</f>
        <v>0.99690999999999996</v>
      </c>
      <c r="BY55">
        <f t="shared" si="17"/>
        <v>98.354697264547454</v>
      </c>
      <c r="BZ55" s="2">
        <v>38981</v>
      </c>
      <c r="CA55">
        <v>102.83203125</v>
      </c>
      <c r="CB55" s="22">
        <f>_xll.BDH(CB$3&amp;" Govt",$A$8,BZ55,BZ55)</f>
        <v>1.00668</v>
      </c>
      <c r="CC55">
        <f t="shared" si="18"/>
        <v>102.14967144474907</v>
      </c>
      <c r="CD55" s="2">
        <v>39163</v>
      </c>
      <c r="CE55">
        <v>102.62109375</v>
      </c>
      <c r="CF55" s="22">
        <f>_xll.BDH(CF$3&amp;" Govt",$A$8,CD55,CD55)</f>
        <v>1.00274</v>
      </c>
      <c r="CG55">
        <f t="shared" si="19"/>
        <v>102.34068028601632</v>
      </c>
      <c r="CH55" s="2">
        <v>39345</v>
      </c>
      <c r="CI55">
        <v>103.30859375</v>
      </c>
      <c r="CJ55" s="22">
        <f>_xll.BDH(CJ$3&amp;" Govt",$A$8,CH55,CH55)</f>
        <v>1.00512</v>
      </c>
      <c r="CK55">
        <f t="shared" si="20"/>
        <v>102.78234812758676</v>
      </c>
      <c r="CL55" s="2">
        <v>39527</v>
      </c>
      <c r="CM55">
        <v>106.73828125</v>
      </c>
      <c r="CN55" s="22">
        <f>_xll.BDH(CN$3&amp;" Govt",$A$8,CL55,CL55)</f>
        <v>1.00563</v>
      </c>
      <c r="CO55">
        <f t="shared" si="21"/>
        <v>106.14070905800344</v>
      </c>
      <c r="CP55" s="2">
        <v>39710</v>
      </c>
      <c r="CQ55">
        <v>97.4296875</v>
      </c>
      <c r="CR55" s="22">
        <f>_xll.BDH(CR$3&amp;" Govt",$A$8,CP55,CP55)</f>
        <v>1.0179199999999999</v>
      </c>
      <c r="CS55">
        <f t="shared" si="22"/>
        <v>95.714483947657982</v>
      </c>
      <c r="CT55" s="2">
        <v>39889</v>
      </c>
      <c r="CU55">
        <v>100.88671875</v>
      </c>
      <c r="CV55" s="22">
        <f>_xll.BDH(CV$3&amp;" Govt",$A$8,CT55,CT55)</f>
        <v>0.98136999999999996</v>
      </c>
      <c r="CW55">
        <f t="shared" si="23"/>
        <v>102.80191849149658</v>
      </c>
      <c r="CX55" s="2">
        <v>40071</v>
      </c>
      <c r="CY55">
        <v>103.59765625</v>
      </c>
      <c r="CZ55" s="22">
        <f>_xll.BDH(CZ$3&amp;" Govt",$A$8,CX55,CX55)</f>
        <v>1.0094399999999999</v>
      </c>
      <c r="DA55">
        <f t="shared" si="24"/>
        <v>102.62884000039627</v>
      </c>
      <c r="DB55" s="2">
        <v>38266</v>
      </c>
      <c r="DC55">
        <v>103.10546875</v>
      </c>
      <c r="DD55" s="22">
        <f>_xll.BDH(DD$3&amp;" Govt",$A$8,DB55,DB55)</f>
        <v>1.00488</v>
      </c>
      <c r="DE55">
        <f t="shared" si="25"/>
        <v>102.6047575332378</v>
      </c>
      <c r="DF55" s="2">
        <v>38811</v>
      </c>
      <c r="DG55">
        <v>94.8203125</v>
      </c>
      <c r="DH55" s="22">
        <f>_xll.BDH(DH$3&amp;" Govt",$A$8,DF55,DF55)</f>
        <v>0.99931000000000003</v>
      </c>
      <c r="DI55">
        <f t="shared" si="26"/>
        <v>94.885783690746607</v>
      </c>
      <c r="DJ55" s="2">
        <v>39175</v>
      </c>
      <c r="DK55">
        <v>101.49609375</v>
      </c>
      <c r="DL55" s="22">
        <f>_xll.BDH(DL$3&amp;" Govt",$A$8,DJ55,DJ55)</f>
        <v>1.0040800000000001</v>
      </c>
      <c r="DM55">
        <f t="shared" si="27"/>
        <v>101.08367236674368</v>
      </c>
      <c r="DN55" s="2">
        <v>39910</v>
      </c>
      <c r="DO55">
        <v>103.8515625</v>
      </c>
      <c r="DP55" s="22">
        <f>_xll.BDH(DP$3&amp;" Govt",$A$8,DN55,DN55)</f>
        <v>0.98441000000000001</v>
      </c>
      <c r="DQ55">
        <f t="shared" si="28"/>
        <v>105.49624902225699</v>
      </c>
    </row>
    <row r="56" spans="4:121" x14ac:dyDescent="0.25">
      <c r="D56" s="2"/>
      <c r="F56" s="2">
        <v>38264</v>
      </c>
      <c r="G56">
        <v>128.41015625</v>
      </c>
      <c r="H56" s="22">
        <f>_xll.BDH(H$3&amp;" Govt",$A$8,F56,F56)</f>
        <v>1.1955</v>
      </c>
      <c r="I56" s="14">
        <f t="shared" si="0"/>
        <v>107.41125575073191</v>
      </c>
      <c r="J56" s="2">
        <v>38264</v>
      </c>
      <c r="K56">
        <v>129.2734375</v>
      </c>
      <c r="L56" s="22">
        <f>_xll.BDH(L$3&amp;" Govt",$A$8,J56,J56)</f>
        <v>1.17242</v>
      </c>
      <c r="M56">
        <f t="shared" si="1"/>
        <v>110.2620541273605</v>
      </c>
      <c r="N56" s="2">
        <v>38264</v>
      </c>
      <c r="O56">
        <v>130.5859375</v>
      </c>
      <c r="P56" s="22">
        <f>_xll.BDH(P$3&amp;" Govt",$A$8,N56,N56)</f>
        <v>1.1549400000000001</v>
      </c>
      <c r="Q56">
        <f t="shared" si="2"/>
        <v>113.06729137444368</v>
      </c>
      <c r="R56" s="2">
        <v>38264</v>
      </c>
      <c r="S56">
        <v>131.203125</v>
      </c>
      <c r="T56" s="22">
        <f>_xll.BDH(T$3&amp;" Govt",$A$8,R56,R56)</f>
        <v>1.1257999999999999</v>
      </c>
      <c r="U56">
        <f t="shared" si="3"/>
        <v>116.54212559957365</v>
      </c>
      <c r="V56" s="2">
        <v>38359</v>
      </c>
      <c r="W56">
        <v>99.32421875</v>
      </c>
      <c r="X56" s="22">
        <f>_xll.BDH(X$3&amp;" Govt",$A$8,V56,V56)</f>
        <v>1.0077799999999999</v>
      </c>
      <c r="Y56">
        <f t="shared" si="4"/>
        <v>98.557441852388422</v>
      </c>
      <c r="Z56" s="2">
        <v>38264</v>
      </c>
      <c r="AA56">
        <v>123.50390625</v>
      </c>
      <c r="AB56" s="22">
        <f>_xll.BDH(AB$3&amp;" Govt",$A$8,Z56,Z56)</f>
        <v>1.0882799999999999</v>
      </c>
      <c r="AC56">
        <f t="shared" si="5"/>
        <v>113.48541391002317</v>
      </c>
      <c r="AD56" s="2">
        <v>38903</v>
      </c>
      <c r="AE56">
        <v>101.328125</v>
      </c>
      <c r="AF56" s="22">
        <f>_xll.BDH(AF$3&amp;" Govt",$A$8,AD56,AD56)</f>
        <v>1.01583</v>
      </c>
      <c r="AG56">
        <f t="shared" si="6"/>
        <v>99.74909679769253</v>
      </c>
      <c r="AH56" s="2">
        <v>38264</v>
      </c>
      <c r="AI56">
        <v>120.9765625</v>
      </c>
      <c r="AJ56" s="22">
        <f>_xll.BDH(AJ$3&amp;" Govt",$A$8,AH56,AH56)</f>
        <v>1.06671</v>
      </c>
      <c r="AK56">
        <f t="shared" si="7"/>
        <v>113.41092002512397</v>
      </c>
      <c r="AL56" s="2">
        <v>39267</v>
      </c>
      <c r="AM56">
        <v>99.296875</v>
      </c>
      <c r="AN56" s="22">
        <f>_xll.BDH(AN$3&amp;" Govt",$A$8,AL56,AL56)</f>
        <v>1.01915</v>
      </c>
      <c r="AO56">
        <f t="shared" si="8"/>
        <v>97.431070009321488</v>
      </c>
      <c r="AP56" s="2">
        <v>38264</v>
      </c>
      <c r="AQ56">
        <v>116.6171875</v>
      </c>
      <c r="AR56" s="22">
        <f>_xll.BDH(AR$3&amp;" Govt",$A$8,AP56,AP56)</f>
        <v>1.05345</v>
      </c>
      <c r="AS56">
        <f t="shared" si="9"/>
        <v>110.70025867388105</v>
      </c>
      <c r="AT56" s="2">
        <v>39632</v>
      </c>
      <c r="AU56">
        <v>102.34375</v>
      </c>
      <c r="AV56" s="22">
        <f>_xll.BDH(AV$3&amp;" Govt",$A$8,AT56,AT56)</f>
        <v>1.01691</v>
      </c>
      <c r="AW56">
        <f t="shared" si="10"/>
        <v>100.64189554631187</v>
      </c>
      <c r="AX56" s="2">
        <v>38264</v>
      </c>
      <c r="AY56">
        <v>104.54296875</v>
      </c>
      <c r="AZ56" s="22">
        <f>_xll.BDH(AZ$3&amp;" Govt",$A$8,AX56,AX56)</f>
        <v>1.03128</v>
      </c>
      <c r="BA56">
        <f t="shared" si="11"/>
        <v>101.37205099488015</v>
      </c>
      <c r="BB56" s="2">
        <v>38264</v>
      </c>
      <c r="BC56">
        <v>104.5859375</v>
      </c>
      <c r="BD56" s="22">
        <f>_xll.BDH(BD$3&amp;" Govt",$A$8,BB56,BB56)</f>
        <v>1.0250900000000001</v>
      </c>
      <c r="BE56">
        <f t="shared" si="12"/>
        <v>102.02610258611439</v>
      </c>
      <c r="BF56" s="2">
        <v>39997</v>
      </c>
      <c r="BG56">
        <v>101.74609375</v>
      </c>
      <c r="BH56" s="22">
        <f>_xll.BDH(BH$3&amp;" Govt",$A$8,BF56,BF56)</f>
        <v>1.0077799999999999</v>
      </c>
      <c r="BI56">
        <f t="shared" si="13"/>
        <v>100.96062012542421</v>
      </c>
      <c r="BJ56" s="2">
        <v>38264</v>
      </c>
      <c r="BK56">
        <v>102.31640625</v>
      </c>
      <c r="BL56" s="22">
        <f>_xll.BDH(BL$3&amp;" Govt",$A$8,BJ56,BJ56)</f>
        <v>1.00484</v>
      </c>
      <c r="BM56">
        <f t="shared" si="14"/>
        <v>101.82358012220851</v>
      </c>
      <c r="BN56" s="2">
        <v>38439</v>
      </c>
      <c r="BO56">
        <v>97.44921875</v>
      </c>
      <c r="BP56" s="22">
        <f>_xll.BDH(BP$3&amp;" Govt",$A$8,BN56,BN56)</f>
        <v>0.99844999999999995</v>
      </c>
      <c r="BQ56">
        <f t="shared" si="15"/>
        <v>97.600499524262617</v>
      </c>
      <c r="BR56" s="2">
        <v>38621</v>
      </c>
      <c r="BS56">
        <v>101.76171875</v>
      </c>
      <c r="BT56" s="22">
        <f>_xll.BDH(BT$3&amp;" Govt",$A$8,BR56,BR56)</f>
        <v>1.0038100000000001</v>
      </c>
      <c r="BU56">
        <f t="shared" si="16"/>
        <v>101.37547817814128</v>
      </c>
      <c r="BV56" s="2">
        <v>38800</v>
      </c>
      <c r="BW56">
        <v>98.49609375</v>
      </c>
      <c r="BX56" s="22">
        <f>_xll.BDH(BX$3&amp;" Govt",$A$8,BV56,BV56)</f>
        <v>0.99716000000000005</v>
      </c>
      <c r="BY56">
        <f t="shared" si="17"/>
        <v>98.776619348951016</v>
      </c>
      <c r="BZ56" s="2">
        <v>38982</v>
      </c>
      <c r="CA56">
        <v>103.23046875</v>
      </c>
      <c r="CB56" s="22">
        <f>_xll.BDH(CB$3&amp;" Govt",$A$8,BZ56,BZ56)</f>
        <v>1.00678</v>
      </c>
      <c r="CC56">
        <f t="shared" si="18"/>
        <v>102.53527955461968</v>
      </c>
      <c r="CD56" s="2">
        <v>39164</v>
      </c>
      <c r="CE56">
        <v>102.46875</v>
      </c>
      <c r="CF56" s="22">
        <f>_xll.BDH(CF$3&amp;" Govt",$A$8,CD56,CD56)</f>
        <v>1.00284</v>
      </c>
      <c r="CG56">
        <f t="shared" si="19"/>
        <v>102.17856288141678</v>
      </c>
      <c r="CH56" s="2">
        <v>39346</v>
      </c>
      <c r="CI56">
        <v>103.84375</v>
      </c>
      <c r="CJ56" s="22">
        <f>_xll.BDH(CJ$3&amp;" Govt",$A$8,CH56,CH56)</f>
        <v>1.00512</v>
      </c>
      <c r="CK56">
        <f t="shared" si="20"/>
        <v>103.31477833492518</v>
      </c>
      <c r="CL56" s="2">
        <v>39528</v>
      </c>
      <c r="CM56">
        <v>106.73828125</v>
      </c>
      <c r="CN56" s="22">
        <f>_xll.BDH(CN$3&amp;" Govt",$A$8,CL56,CL56)</f>
        <v>1.00579</v>
      </c>
      <c r="CO56">
        <f t="shared" si="21"/>
        <v>106.12382430726096</v>
      </c>
      <c r="CP56" s="2">
        <v>39713</v>
      </c>
      <c r="CQ56">
        <v>97.640625</v>
      </c>
      <c r="CR56" s="22">
        <f>_xll.BDH(CR$3&amp;" Govt",$A$8,CP56,CP56)</f>
        <v>1.0184500000000001</v>
      </c>
      <c r="CS56">
        <f t="shared" si="22"/>
        <v>95.871790465904056</v>
      </c>
      <c r="CT56" s="2">
        <v>39890</v>
      </c>
      <c r="CU56">
        <v>105.84375</v>
      </c>
      <c r="CV56" s="22">
        <f>_xll.BDH(CV$3&amp;" Govt",$A$8,CT56,CT56)</f>
        <v>0.98150999999999999</v>
      </c>
      <c r="CW56">
        <f t="shared" si="23"/>
        <v>107.83766849038726</v>
      </c>
      <c r="CX56" s="2">
        <v>40072</v>
      </c>
      <c r="CY56">
        <v>103.83203125</v>
      </c>
      <c r="CZ56" s="22">
        <f>_xll.BDH(CZ$3&amp;" Govt",$A$8,CX56,CX56)</f>
        <v>1.0093799999999999</v>
      </c>
      <c r="DA56">
        <f t="shared" si="24"/>
        <v>102.86713750024768</v>
      </c>
      <c r="DB56" s="2">
        <v>38267</v>
      </c>
      <c r="DC56">
        <v>103.2109375</v>
      </c>
      <c r="DD56" s="22">
        <f>_xll.BDH(DD$3&amp;" Govt",$A$8,DB56,DB56)</f>
        <v>1.0048900000000001</v>
      </c>
      <c r="DE56">
        <f t="shared" si="25"/>
        <v>102.70869199613888</v>
      </c>
      <c r="DF56" s="2">
        <v>38812</v>
      </c>
      <c r="DG56">
        <v>95.22265625</v>
      </c>
      <c r="DH56" s="22">
        <f>_xll.BDH(DH$3&amp;" Govt",$A$8,DF56,DF56)</f>
        <v>0.99936999999999998</v>
      </c>
      <c r="DI56">
        <f t="shared" si="26"/>
        <v>95.28268434113491</v>
      </c>
      <c r="DJ56" s="2">
        <v>39176</v>
      </c>
      <c r="DK56">
        <v>101.7578125</v>
      </c>
      <c r="DL56" s="22">
        <f>_xll.BDH(DL$3&amp;" Govt",$A$8,DJ56,DJ56)</f>
        <v>1.0042599999999999</v>
      </c>
      <c r="DM56">
        <f t="shared" si="27"/>
        <v>101.32616304542648</v>
      </c>
      <c r="DN56" s="2">
        <v>39911</v>
      </c>
      <c r="DO56">
        <v>104.6015625</v>
      </c>
      <c r="DP56" s="22">
        <f>_xll.BDH(DP$3&amp;" Govt",$A$8,DN56,DN56)</f>
        <v>0.98458000000000001</v>
      </c>
      <c r="DQ56">
        <f t="shared" si="28"/>
        <v>106.23977990615288</v>
      </c>
    </row>
    <row r="57" spans="4:121" x14ac:dyDescent="0.25">
      <c r="D57" s="2"/>
      <c r="F57" s="2">
        <v>38265</v>
      </c>
      <c r="G57">
        <v>128.515625</v>
      </c>
      <c r="H57" s="22">
        <f>_xll.BDH(H$3&amp;" Govt",$A$8,F57,F57)</f>
        <v>1.1955199999999999</v>
      </c>
      <c r="I57" s="14">
        <f t="shared" si="0"/>
        <v>107.49767883431478</v>
      </c>
      <c r="J57" s="2">
        <v>38265</v>
      </c>
      <c r="K57">
        <v>129.41796875</v>
      </c>
      <c r="L57" s="22">
        <f>_xll.BDH(L$3&amp;" Govt",$A$8,J57,J57)</f>
        <v>1.1724399999999999</v>
      </c>
      <c r="M57">
        <f t="shared" si="1"/>
        <v>110.38344712735834</v>
      </c>
      <c r="N57" s="2">
        <v>38265</v>
      </c>
      <c r="O57">
        <v>130.765625</v>
      </c>
      <c r="P57" s="22">
        <f>_xll.BDH(P$3&amp;" Govt",$A$8,N57,N57)</f>
        <v>1.15496</v>
      </c>
      <c r="Q57">
        <f t="shared" si="2"/>
        <v>113.22091241255109</v>
      </c>
      <c r="R57" s="2">
        <v>38265</v>
      </c>
      <c r="S57">
        <v>131.33984375</v>
      </c>
      <c r="T57" s="22">
        <f>_xll.BDH(T$3&amp;" Govt",$A$8,R57,R57)</f>
        <v>1.12581</v>
      </c>
      <c r="U57">
        <f t="shared" si="3"/>
        <v>116.66253075563372</v>
      </c>
      <c r="V57" s="2">
        <v>38362</v>
      </c>
      <c r="W57">
        <v>99.421875</v>
      </c>
      <c r="X57" s="22">
        <f>_xll.BDH(X$3&amp;" Govt",$A$8,V57,V57)</f>
        <v>1.00783</v>
      </c>
      <c r="Y57">
        <f t="shared" si="4"/>
        <v>98.64944980800334</v>
      </c>
      <c r="Z57" s="2">
        <v>38265</v>
      </c>
      <c r="AA57">
        <v>123.6171875</v>
      </c>
      <c r="AB57" s="22">
        <f>_xll.BDH(AB$3&amp;" Govt",$A$8,Z57,Z57)</f>
        <v>1.0883</v>
      </c>
      <c r="AC57">
        <f t="shared" si="5"/>
        <v>113.58741845079481</v>
      </c>
      <c r="AD57" s="2">
        <v>38904</v>
      </c>
      <c r="AE57">
        <v>101.55859375</v>
      </c>
      <c r="AF57" s="22">
        <f>_xll.BDH(AF$3&amp;" Govt",$A$8,AD57,AD57)</f>
        <v>1.0159899999999999</v>
      </c>
      <c r="AG57">
        <f t="shared" si="6"/>
        <v>99.960229677457463</v>
      </c>
      <c r="AH57" s="2">
        <v>38265</v>
      </c>
      <c r="AI57">
        <v>121.13671875</v>
      </c>
      <c r="AJ57" s="22">
        <f>_xll.BDH(AJ$3&amp;" Govt",$A$8,AH57,AH57)</f>
        <v>1.06673</v>
      </c>
      <c r="AK57">
        <f t="shared" si="7"/>
        <v>113.55893126658106</v>
      </c>
      <c r="AL57" s="2">
        <v>39268</v>
      </c>
      <c r="AM57">
        <v>99.00390625</v>
      </c>
      <c r="AN57" s="22">
        <f>_xll.BDH(AN$3&amp;" Govt",$A$8,AL57,AL57)</f>
        <v>1.01936</v>
      </c>
      <c r="AO57">
        <f t="shared" si="8"/>
        <v>97.12359348022288</v>
      </c>
      <c r="AP57" s="2">
        <v>38265</v>
      </c>
      <c r="AQ57">
        <v>116.79296875</v>
      </c>
      <c r="AR57" s="22">
        <f>_xll.BDH(AR$3&amp;" Govt",$A$8,AP57,AP57)</f>
        <v>1.0534600000000001</v>
      </c>
      <c r="AS57">
        <f t="shared" si="9"/>
        <v>110.86606871642017</v>
      </c>
      <c r="AT57" s="2">
        <v>39633</v>
      </c>
      <c r="AU57">
        <v>102.34375</v>
      </c>
      <c r="AV57" s="22">
        <f>_xll.BDH(AV$3&amp;" Govt",$A$8,AT57,AT57)</f>
        <v>1.01718</v>
      </c>
      <c r="AW57">
        <f t="shared" si="10"/>
        <v>100.61518118720385</v>
      </c>
      <c r="AX57" s="2">
        <v>38265</v>
      </c>
      <c r="AY57">
        <v>104.7109375</v>
      </c>
      <c r="AZ57" s="22">
        <f>_xll.BDH(AZ$3&amp;" Govt",$A$8,AX57,AX57)</f>
        <v>1.0313000000000001</v>
      </c>
      <c r="BA57">
        <f t="shared" si="11"/>
        <v>101.53295597789197</v>
      </c>
      <c r="BB57" s="2">
        <v>38265</v>
      </c>
      <c r="BC57">
        <v>104.71875</v>
      </c>
      <c r="BD57" s="22">
        <f>_xll.BDH(BD$3&amp;" Govt",$A$8,BB57,BB57)</f>
        <v>1.0250999999999999</v>
      </c>
      <c r="BE57">
        <f t="shared" si="12"/>
        <v>102.15466783728418</v>
      </c>
      <c r="BF57" s="2">
        <v>40000</v>
      </c>
      <c r="BG57">
        <v>101.58984375</v>
      </c>
      <c r="BH57" s="22">
        <f>_xll.BDH(BH$3&amp;" Govt",$A$8,BF57,BF57)</f>
        <v>1.00806</v>
      </c>
      <c r="BI57">
        <f t="shared" si="13"/>
        <v>100.77757648354265</v>
      </c>
      <c r="BJ57" s="2">
        <v>38265</v>
      </c>
      <c r="BK57">
        <v>102.46484375</v>
      </c>
      <c r="BL57" s="22">
        <f>_xll.BDH(BL$3&amp;" Govt",$A$8,BJ57,BJ57)</f>
        <v>1.0048600000000001</v>
      </c>
      <c r="BM57">
        <f t="shared" si="14"/>
        <v>101.96927308281749</v>
      </c>
      <c r="BN57" s="2">
        <v>38440</v>
      </c>
      <c r="BO57">
        <v>97.75390625</v>
      </c>
      <c r="BP57" s="22">
        <f>_xll.BDH(BP$3&amp;" Govt",$A$8,BN57,BN57)</f>
        <v>0.99851000000000001</v>
      </c>
      <c r="BQ57">
        <f t="shared" si="15"/>
        <v>97.899776917607241</v>
      </c>
      <c r="BR57" s="2">
        <v>38622</v>
      </c>
      <c r="BS57">
        <v>101.81640625</v>
      </c>
      <c r="BT57" s="22">
        <f>_xll.BDH(BT$3&amp;" Govt",$A$8,BR57,BR57)</f>
        <v>1.00396</v>
      </c>
      <c r="BU57">
        <f t="shared" si="16"/>
        <v>101.41480362763457</v>
      </c>
      <c r="BV57" s="2">
        <v>38803</v>
      </c>
      <c r="BW57">
        <v>98.19921875</v>
      </c>
      <c r="BX57" s="22">
        <f>_xll.BDH(BX$3&amp;" Govt",$A$8,BV57,BV57)</f>
        <v>0.99789000000000005</v>
      </c>
      <c r="BY57">
        <f t="shared" si="17"/>
        <v>98.406857218731517</v>
      </c>
      <c r="BZ57" s="2">
        <v>38985</v>
      </c>
      <c r="CA57">
        <v>103.625</v>
      </c>
      <c r="CB57" s="22">
        <f>_xll.BDH(CB$3&amp;" Govt",$A$8,BZ57,BZ57)</f>
        <v>1.0070699999999999</v>
      </c>
      <c r="CC57">
        <f t="shared" si="18"/>
        <v>102.89751457197613</v>
      </c>
      <c r="CD57" s="2">
        <v>39167</v>
      </c>
      <c r="CE57">
        <v>102.78125</v>
      </c>
      <c r="CF57" s="22">
        <f>_xll.BDH(CF$3&amp;" Govt",$A$8,CD57,CD57)</f>
        <v>1.0031399999999999</v>
      </c>
      <c r="CG57">
        <f t="shared" si="19"/>
        <v>102.45952708495325</v>
      </c>
      <c r="CH57" s="2">
        <v>39349</v>
      </c>
      <c r="CI57">
        <v>103.55078125</v>
      </c>
      <c r="CJ57" s="22">
        <f>_xll.BDH(CJ$3&amp;" Govt",$A$8,CH57,CH57)</f>
        <v>1.00509</v>
      </c>
      <c r="CK57">
        <f t="shared" si="20"/>
        <v>103.02637699111521</v>
      </c>
      <c r="CL57" s="2">
        <v>39531</v>
      </c>
      <c r="CM57">
        <v>104.44921875</v>
      </c>
      <c r="CN57" s="22">
        <f>_xll.BDH(CN$3&amp;" Govt",$A$8,CL57,CL57)</f>
        <v>1.00627</v>
      </c>
      <c r="CO57">
        <f t="shared" si="21"/>
        <v>103.79840276466555</v>
      </c>
      <c r="CP57" s="2">
        <v>39714</v>
      </c>
      <c r="CQ57">
        <v>96.9296875</v>
      </c>
      <c r="CR57" s="22">
        <f>_xll.BDH(CR$3&amp;" Govt",$A$8,CP57,CP57)</f>
        <v>1.0186299999999999</v>
      </c>
      <c r="CS57">
        <f t="shared" si="22"/>
        <v>95.156914188665169</v>
      </c>
      <c r="CT57" s="2">
        <v>39891</v>
      </c>
      <c r="CU57">
        <v>106.30859375</v>
      </c>
      <c r="CV57" s="22">
        <f>_xll.BDH(CV$3&amp;" Govt",$A$8,CT57,CT57)</f>
        <v>0.98165000000000002</v>
      </c>
      <c r="CW57">
        <f t="shared" si="23"/>
        <v>108.2958220852646</v>
      </c>
      <c r="CX57" s="2">
        <v>40073</v>
      </c>
      <c r="CY57">
        <v>104.1796875</v>
      </c>
      <c r="CZ57" s="22">
        <f>_xll.BDH(CZ$3&amp;" Govt",$A$8,CX57,CX57)</f>
        <v>1.0093300000000001</v>
      </c>
      <c r="DA57">
        <f t="shared" si="24"/>
        <v>103.21667591372494</v>
      </c>
      <c r="DB57" s="2">
        <v>38268</v>
      </c>
      <c r="DC57">
        <v>104.609375</v>
      </c>
      <c r="DD57" s="22">
        <f>_xll.BDH(DD$3&amp;" Govt",$A$8,DB57,DB57)</f>
        <v>1.00491</v>
      </c>
      <c r="DE57">
        <f t="shared" si="25"/>
        <v>104.09825257983303</v>
      </c>
      <c r="DF57" s="2">
        <v>38813</v>
      </c>
      <c r="DG57">
        <v>94.5625</v>
      </c>
      <c r="DH57" s="22">
        <f>_xll.BDH(DH$3&amp;" Govt",$A$8,DF57,DF57)</f>
        <v>0.99944</v>
      </c>
      <c r="DI57">
        <f t="shared" si="26"/>
        <v>94.615484671415999</v>
      </c>
      <c r="DJ57" s="2">
        <v>39177</v>
      </c>
      <c r="DK57">
        <v>101.77734375</v>
      </c>
      <c r="DL57" s="22">
        <f>_xll.BDH(DL$3&amp;" Govt",$A$8,DJ57,DJ57)</f>
        <v>1.00444</v>
      </c>
      <c r="DM57">
        <f t="shared" si="27"/>
        <v>101.32744987256581</v>
      </c>
      <c r="DN57" s="2">
        <v>39912</v>
      </c>
      <c r="DO57">
        <v>103.86328125</v>
      </c>
      <c r="DP57" s="22">
        <f>_xll.BDH(DP$3&amp;" Govt",$A$8,DN57,DN57)</f>
        <v>0.98473999999999995</v>
      </c>
      <c r="DQ57">
        <f t="shared" si="28"/>
        <v>105.47279611877248</v>
      </c>
    </row>
    <row r="58" spans="4:121" x14ac:dyDescent="0.25">
      <c r="D58" s="2"/>
      <c r="F58" s="2">
        <v>38266</v>
      </c>
      <c r="G58">
        <v>128.359375</v>
      </c>
      <c r="H58" s="22">
        <f>_xll.BDH(H$3&amp;" Govt",$A$8,F58,F58)</f>
        <v>1.19554</v>
      </c>
      <c r="I58" s="14">
        <f t="shared" si="0"/>
        <v>107.36518644294628</v>
      </c>
      <c r="J58" s="2">
        <v>38266</v>
      </c>
      <c r="K58">
        <v>129.1015625</v>
      </c>
      <c r="L58" s="22">
        <f>_xll.BDH(L$3&amp;" Govt",$A$8,J58,J58)</f>
        <v>1.1724600000000001</v>
      </c>
      <c r="M58">
        <f t="shared" si="1"/>
        <v>110.1116989065725</v>
      </c>
      <c r="N58" s="2">
        <v>38266</v>
      </c>
      <c r="O58">
        <v>130.36328125</v>
      </c>
      <c r="P58" s="22">
        <f>_xll.BDH(P$3&amp;" Govt",$A$8,N58,N58)</f>
        <v>1.1549800000000001</v>
      </c>
      <c r="Q58">
        <f t="shared" si="2"/>
        <v>112.87059624409079</v>
      </c>
      <c r="R58" s="2">
        <v>38266</v>
      </c>
      <c r="S58">
        <v>130.8828125</v>
      </c>
      <c r="T58" s="22">
        <f>_xll.BDH(T$3&amp;" Govt",$A$8,R58,R58)</f>
        <v>1.1258300000000001</v>
      </c>
      <c r="U58">
        <f t="shared" si="3"/>
        <v>116.25450778536722</v>
      </c>
      <c r="V58" s="2">
        <v>38363</v>
      </c>
      <c r="W58">
        <v>99.4296875</v>
      </c>
      <c r="X58" s="22">
        <f>_xll.BDH(X$3&amp;" Govt",$A$8,V58,V58)</f>
        <v>1.0078499999999999</v>
      </c>
      <c r="Y58">
        <f t="shared" si="4"/>
        <v>98.655243835888285</v>
      </c>
      <c r="Z58" s="2">
        <v>38266</v>
      </c>
      <c r="AA58">
        <v>123.13671875</v>
      </c>
      <c r="AB58" s="22">
        <f>_xll.BDH(AB$3&amp;" Govt",$A$8,Z58,Z58)</f>
        <v>1.08832</v>
      </c>
      <c r="AC58">
        <f t="shared" si="5"/>
        <v>113.14385360004411</v>
      </c>
      <c r="AD58" s="2">
        <v>38905</v>
      </c>
      <c r="AE58">
        <v>101.78515625</v>
      </c>
      <c r="AF58" s="22">
        <f>_xll.BDH(AF$3&amp;" Govt",$A$8,AD58,AD58)</f>
        <v>1.01616</v>
      </c>
      <c r="AG58">
        <f t="shared" si="6"/>
        <v>100.16646615690443</v>
      </c>
      <c r="AH58" s="2">
        <v>38266</v>
      </c>
      <c r="AI58">
        <v>120.59765625</v>
      </c>
      <c r="AJ58" s="22">
        <f>_xll.BDH(AJ$3&amp;" Govt",$A$8,AH58,AH58)</f>
        <v>1.0667500000000001</v>
      </c>
      <c r="AK58">
        <f t="shared" si="7"/>
        <v>113.05147058823529</v>
      </c>
      <c r="AL58" s="2">
        <v>39269</v>
      </c>
      <c r="AM58">
        <v>98.91796875</v>
      </c>
      <c r="AN58" s="22">
        <f>_xll.BDH(AN$3&amp;" Govt",$A$8,AL58,AL58)</f>
        <v>1.01956</v>
      </c>
      <c r="AO58">
        <f t="shared" si="8"/>
        <v>97.020252608968576</v>
      </c>
      <c r="AP58" s="2">
        <v>38266</v>
      </c>
      <c r="AQ58">
        <v>116.27734375</v>
      </c>
      <c r="AR58" s="22">
        <f>_xll.BDH(AR$3&amp;" Govt",$A$8,AP58,AP58)</f>
        <v>1.05348</v>
      </c>
      <c r="AS58">
        <f t="shared" si="9"/>
        <v>110.37451470364886</v>
      </c>
      <c r="AT58" s="2">
        <v>39636</v>
      </c>
      <c r="AU58">
        <v>102.32421875</v>
      </c>
      <c r="AV58" s="22">
        <f>_xll.BDH(AV$3&amp;" Govt",$A$8,AT58,AT58)</f>
        <v>1.0180100000000001</v>
      </c>
      <c r="AW58">
        <f t="shared" si="10"/>
        <v>100.513962289172</v>
      </c>
      <c r="AX58" s="2">
        <v>38266</v>
      </c>
      <c r="AY58">
        <v>104.203125</v>
      </c>
      <c r="AZ58" s="22">
        <f>_xll.BDH(AZ$3&amp;" Govt",$A$8,AX58,AX58)</f>
        <v>1.03132</v>
      </c>
      <c r="BA58">
        <f t="shared" si="11"/>
        <v>101.03859616801769</v>
      </c>
      <c r="BB58" s="2">
        <v>38266</v>
      </c>
      <c r="BC58">
        <v>104.16796875</v>
      </c>
      <c r="BD58" s="22">
        <f>_xll.BDH(BD$3&amp;" Govt",$A$8,BB58,BB58)</f>
        <v>1.02512</v>
      </c>
      <c r="BE58">
        <f t="shared" si="12"/>
        <v>101.61539014944591</v>
      </c>
      <c r="BF58" s="2">
        <v>40001</v>
      </c>
      <c r="BG58">
        <v>101.79296875</v>
      </c>
      <c r="BH58" s="22">
        <f>_xll.BDH(BH$3&amp;" Govt",$A$8,BF58,BF58)</f>
        <v>1.0081599999999999</v>
      </c>
      <c r="BI58">
        <f t="shared" si="13"/>
        <v>100.96906121052214</v>
      </c>
      <c r="BJ58" s="2">
        <v>38266</v>
      </c>
      <c r="BK58">
        <v>101.90625</v>
      </c>
      <c r="BL58" s="22">
        <f>_xll.BDH(BL$3&amp;" Govt",$A$8,BJ58,BJ58)</f>
        <v>1.00488</v>
      </c>
      <c r="BM58">
        <f t="shared" si="14"/>
        <v>101.41136255075233</v>
      </c>
      <c r="BN58" s="2">
        <v>38441</v>
      </c>
      <c r="BO58">
        <v>98.140625</v>
      </c>
      <c r="BP58" s="22">
        <f>_xll.BDH(BP$3&amp;" Govt",$A$8,BN58,BN58)</f>
        <v>0.99858000000000002</v>
      </c>
      <c r="BQ58">
        <f t="shared" si="15"/>
        <v>98.280182859660712</v>
      </c>
      <c r="BR58" s="2">
        <v>38623</v>
      </c>
      <c r="BS58">
        <v>102.1953125</v>
      </c>
      <c r="BT58" s="22">
        <f>_xll.BDH(BT$3&amp;" Govt",$A$8,BR58,BR58)</f>
        <v>1.0041100000000001</v>
      </c>
      <c r="BU58">
        <f t="shared" si="16"/>
        <v>101.77700899303861</v>
      </c>
      <c r="BV58" s="2">
        <v>38804</v>
      </c>
      <c r="BW58">
        <v>97.6484375</v>
      </c>
      <c r="BX58" s="22">
        <f>_xll.BDH(BX$3&amp;" Govt",$A$8,BV58,BV58)</f>
        <v>0.99812999999999996</v>
      </c>
      <c r="BY58">
        <f t="shared" si="17"/>
        <v>97.831382184685367</v>
      </c>
      <c r="BZ58" s="2">
        <v>38986</v>
      </c>
      <c r="CA58">
        <v>103.40625</v>
      </c>
      <c r="CB58" s="22">
        <f>_xll.BDH(CB$3&amp;" Govt",$A$8,BZ58,BZ58)</f>
        <v>1.0071699999999999</v>
      </c>
      <c r="CC58">
        <f t="shared" si="18"/>
        <v>102.67010534467866</v>
      </c>
      <c r="CD58" s="2">
        <v>39168</v>
      </c>
      <c r="CE58">
        <v>102.8125</v>
      </c>
      <c r="CF58" s="22">
        <f>_xll.BDH(CF$3&amp;" Govt",$A$8,CD58,CD58)</f>
        <v>1.0032300000000001</v>
      </c>
      <c r="CG58">
        <f t="shared" si="19"/>
        <v>102.48148480408281</v>
      </c>
      <c r="CH58" s="2">
        <v>39350</v>
      </c>
      <c r="CI58">
        <v>103.43359375</v>
      </c>
      <c r="CJ58" s="22">
        <f>_xll.BDH(CJ$3&amp;" Govt",$A$8,CH58,CH58)</f>
        <v>1.00508</v>
      </c>
      <c r="CK58">
        <f t="shared" si="20"/>
        <v>102.91080685119593</v>
      </c>
      <c r="CL58" s="2">
        <v>39532</v>
      </c>
      <c r="CM58">
        <v>104.390625</v>
      </c>
      <c r="CN58" s="22">
        <f>_xll.BDH(CN$3&amp;" Govt",$A$8,CL58,CL58)</f>
        <v>1.0064299999999999</v>
      </c>
      <c r="CO58">
        <f t="shared" si="21"/>
        <v>103.72368172649863</v>
      </c>
      <c r="CP58" s="2">
        <v>39715</v>
      </c>
      <c r="CQ58">
        <v>96.07421875</v>
      </c>
      <c r="CR58" s="22">
        <f>_xll.BDH(CR$3&amp;" Govt",$A$8,CP58,CP58)</f>
        <v>1.01881</v>
      </c>
      <c r="CS58">
        <f t="shared" si="22"/>
        <v>94.300427704871367</v>
      </c>
      <c r="CT58" s="2">
        <v>39892</v>
      </c>
      <c r="CU58">
        <v>105.17578125</v>
      </c>
      <c r="CV58" s="22">
        <f>_xll.BDH(CV$3&amp;" Govt",$A$8,CT58,CT58)</f>
        <v>0.98177999999999999</v>
      </c>
      <c r="CW58">
        <f t="shared" si="23"/>
        <v>107.12764697793803</v>
      </c>
      <c r="CX58" s="2">
        <v>40074</v>
      </c>
      <c r="CY58">
        <v>103.359375</v>
      </c>
      <c r="CZ58" s="22">
        <f>_xll.BDH(CZ$3&amp;" Govt",$A$8,CX58,CX58)</f>
        <v>1.00928</v>
      </c>
      <c r="DA58">
        <f t="shared" si="24"/>
        <v>102.40901930088776</v>
      </c>
      <c r="DB58" s="2">
        <v>38271</v>
      </c>
      <c r="DC58">
        <v>104.609375</v>
      </c>
      <c r="DD58" s="22">
        <f>_xll.BDH(DD$3&amp;" Govt",$A$8,DB58,DB58)</f>
        <v>1.0049600000000001</v>
      </c>
      <c r="DE58">
        <f t="shared" si="25"/>
        <v>104.09307335615347</v>
      </c>
      <c r="DF58" s="2">
        <v>38814</v>
      </c>
      <c r="DG58">
        <v>93.72265625</v>
      </c>
      <c r="DH58" s="22">
        <f>_xll.BDH(DH$3&amp;" Govt",$A$8,DF58,DF58)</f>
        <v>0.99951000000000001</v>
      </c>
      <c r="DI58">
        <f t="shared" si="26"/>
        <v>93.768602865404048</v>
      </c>
      <c r="DJ58" s="2">
        <v>39178</v>
      </c>
      <c r="DK58">
        <v>101.21875</v>
      </c>
      <c r="DL58" s="22">
        <f>_xll.BDH(DL$3&amp;" Govt",$A$8,DJ58,DJ58)</f>
        <v>1.0046200000000001</v>
      </c>
      <c r="DM58">
        <f t="shared" si="27"/>
        <v>100.7532698930939</v>
      </c>
      <c r="DN58" s="2">
        <v>39913</v>
      </c>
      <c r="DO58">
        <v>103.86328125</v>
      </c>
      <c r="DP58" s="22">
        <f>_xll.BDH(DP$3&amp;" Govt",$A$8,DN58,DN58)</f>
        <v>0.9849</v>
      </c>
      <c r="DQ58">
        <f t="shared" si="28"/>
        <v>105.45566174230886</v>
      </c>
    </row>
    <row r="59" spans="4:121" x14ac:dyDescent="0.25">
      <c r="D59" s="2"/>
      <c r="F59" s="2">
        <v>38267</v>
      </c>
      <c r="G59">
        <v>128.4296875</v>
      </c>
      <c r="H59" s="22">
        <f>_xll.BDH(H$3&amp;" Govt",$A$8,F59,F59)</f>
        <v>1.19556</v>
      </c>
      <c r="I59" s="14">
        <f t="shared" si="0"/>
        <v>107.42220172973335</v>
      </c>
      <c r="J59" s="2">
        <v>38267</v>
      </c>
      <c r="K59">
        <v>129.1875</v>
      </c>
      <c r="L59" s="22">
        <f>_xll.BDH(L$3&amp;" Govt",$A$8,J59,J59)</f>
        <v>1.17248</v>
      </c>
      <c r="M59">
        <f t="shared" si="1"/>
        <v>110.18311612991266</v>
      </c>
      <c r="N59" s="2">
        <v>38267</v>
      </c>
      <c r="O59">
        <v>130.37890625</v>
      </c>
      <c r="P59" s="22">
        <f>_xll.BDH(P$3&amp;" Govt",$A$8,N59,N59)</f>
        <v>1.155</v>
      </c>
      <c r="Q59">
        <f t="shared" si="2"/>
        <v>112.88216991341992</v>
      </c>
      <c r="R59" s="2">
        <v>38267</v>
      </c>
      <c r="S59">
        <v>130.984375</v>
      </c>
      <c r="T59" s="22">
        <f>_xll.BDH(T$3&amp;" Govt",$A$8,R59,R59)</f>
        <v>1.12585</v>
      </c>
      <c r="U59">
        <f t="shared" si="3"/>
        <v>116.34265221832393</v>
      </c>
      <c r="V59" s="2">
        <v>38364</v>
      </c>
      <c r="W59">
        <v>99.55859375</v>
      </c>
      <c r="X59" s="22">
        <f>_xll.BDH(X$3&amp;" Govt",$A$8,V59,V59)</f>
        <v>1.00787</v>
      </c>
      <c r="Y59">
        <f t="shared" si="4"/>
        <v>98.781185817615366</v>
      </c>
      <c r="Z59" s="2">
        <v>38267</v>
      </c>
      <c r="AA59">
        <v>123.25</v>
      </c>
      <c r="AB59" s="22">
        <f>_xll.BDH(AB$3&amp;" Govt",$A$8,Z59,Z59)</f>
        <v>1.08833</v>
      </c>
      <c r="AC59">
        <f t="shared" si="5"/>
        <v>113.24690121562394</v>
      </c>
      <c r="AD59" s="2">
        <v>38908</v>
      </c>
      <c r="AE59">
        <v>101.73046875</v>
      </c>
      <c r="AF59" s="22">
        <f>_xll.BDH(AF$3&amp;" Govt",$A$8,AD59,AD59)</f>
        <v>1.01664</v>
      </c>
      <c r="AG59">
        <f t="shared" si="6"/>
        <v>100.06538081326724</v>
      </c>
      <c r="AH59" s="2">
        <v>38267</v>
      </c>
      <c r="AI59">
        <v>120.74609375</v>
      </c>
      <c r="AJ59" s="22">
        <f>_xll.BDH(AJ$3&amp;" Govt",$A$8,AH59,AH59)</f>
        <v>1.0667599999999999</v>
      </c>
      <c r="AK59">
        <f t="shared" si="7"/>
        <v>113.18955880422963</v>
      </c>
      <c r="AL59" s="2">
        <v>39272</v>
      </c>
      <c r="AM59">
        <v>99.16796875</v>
      </c>
      <c r="AN59" s="22">
        <f>_xll.BDH(AN$3&amp;" Govt",$A$8,AL59,AL59)</f>
        <v>1.02016</v>
      </c>
      <c r="AO59">
        <f t="shared" si="8"/>
        <v>97.208250421502512</v>
      </c>
      <c r="AP59" s="2">
        <v>38267</v>
      </c>
      <c r="AQ59">
        <v>116.4375</v>
      </c>
      <c r="AR59" s="22">
        <f>_xll.BDH(AR$3&amp;" Govt",$A$8,AP59,AP59)</f>
        <v>1.0535000000000001</v>
      </c>
      <c r="AS59">
        <f t="shared" si="9"/>
        <v>110.52444233507356</v>
      </c>
      <c r="AT59" s="2">
        <v>39637</v>
      </c>
      <c r="AU59">
        <v>101.94140625</v>
      </c>
      <c r="AV59" s="22">
        <f>_xll.BDH(AV$3&amp;" Govt",$A$8,AT59,AT59)</f>
        <v>1.0182899999999999</v>
      </c>
      <c r="AW59">
        <f t="shared" si="10"/>
        <v>100.11038726688862</v>
      </c>
      <c r="AX59" s="2">
        <v>38267</v>
      </c>
      <c r="AY59">
        <v>104.33984375</v>
      </c>
      <c r="AZ59" s="22">
        <f>_xll.BDH(AZ$3&amp;" Govt",$A$8,AX59,AX59)</f>
        <v>1.0313300000000001</v>
      </c>
      <c r="BA59">
        <f t="shared" si="11"/>
        <v>101.17018194952148</v>
      </c>
      <c r="BB59" s="2">
        <v>38267</v>
      </c>
      <c r="BC59">
        <v>104.4296875</v>
      </c>
      <c r="BD59" s="22">
        <f>_xll.BDH(BD$3&amp;" Govt",$A$8,BB59,BB59)</f>
        <v>1.0251399999999999</v>
      </c>
      <c r="BE59">
        <f t="shared" si="12"/>
        <v>101.8687081764442</v>
      </c>
      <c r="BF59" s="2">
        <v>40002</v>
      </c>
      <c r="BG59">
        <v>101.8671875</v>
      </c>
      <c r="BH59" s="22">
        <f>_xll.BDH(BH$3&amp;" Govt",$A$8,BF59,BF59)</f>
        <v>1.0082500000000001</v>
      </c>
      <c r="BI59">
        <f t="shared" si="13"/>
        <v>101.03365980659558</v>
      </c>
      <c r="BJ59" s="2">
        <v>38267</v>
      </c>
      <c r="BK59">
        <v>102.1640625</v>
      </c>
      <c r="BL59" s="22">
        <f>_xll.BDH(BL$3&amp;" Govt",$A$8,BJ59,BJ59)</f>
        <v>1.0048900000000001</v>
      </c>
      <c r="BM59">
        <f t="shared" si="14"/>
        <v>101.66691130372477</v>
      </c>
      <c r="BN59" s="2">
        <v>38442</v>
      </c>
      <c r="BO59">
        <v>98.88671875</v>
      </c>
      <c r="BP59" s="22">
        <f>_xll.BDH(BP$3&amp;" Govt",$A$8,BN59,BN59)</f>
        <v>0.99865000000000004</v>
      </c>
      <c r="BQ59">
        <f t="shared" si="15"/>
        <v>99.020396284984727</v>
      </c>
      <c r="BR59" s="2">
        <v>38624</v>
      </c>
      <c r="BS59">
        <v>101.98046875</v>
      </c>
      <c r="BT59" s="22">
        <f>_xll.BDH(BT$3&amp;" Govt",$A$8,BR59,BR59)</f>
        <v>1.00427</v>
      </c>
      <c r="BU59">
        <f t="shared" si="16"/>
        <v>101.5468636422476</v>
      </c>
      <c r="BV59" s="2">
        <v>38805</v>
      </c>
      <c r="BW59">
        <v>97.5546875</v>
      </c>
      <c r="BX59" s="22">
        <f>_xll.BDH(BX$3&amp;" Govt",$A$8,BV59,BV59)</f>
        <v>0.99836999999999998</v>
      </c>
      <c r="BY59">
        <f t="shared" si="17"/>
        <v>97.713961256848663</v>
      </c>
      <c r="BZ59" s="2">
        <v>38987</v>
      </c>
      <c r="CA59">
        <v>103.390625</v>
      </c>
      <c r="CB59" s="22">
        <f>_xll.BDH(CB$3&amp;" Govt",$A$8,BZ59,BZ59)</f>
        <v>1.0072700000000001</v>
      </c>
      <c r="CC59">
        <f t="shared" si="18"/>
        <v>102.64440021046987</v>
      </c>
      <c r="CD59" s="2">
        <v>39169</v>
      </c>
      <c r="CE59">
        <v>102.703125</v>
      </c>
      <c r="CF59" s="22">
        <f>_xll.BDH(CF$3&amp;" Govt",$A$8,CD59,CD59)</f>
        <v>1.0033300000000001</v>
      </c>
      <c r="CG59">
        <f t="shared" si="19"/>
        <v>102.36225867860026</v>
      </c>
      <c r="CH59" s="2">
        <v>39351</v>
      </c>
      <c r="CI59">
        <v>103.66015625</v>
      </c>
      <c r="CJ59" s="22">
        <f>_xll.BDH(CJ$3&amp;" Govt",$A$8,CH59,CH59)</f>
        <v>1.0050699999999999</v>
      </c>
      <c r="CK59">
        <f t="shared" si="20"/>
        <v>103.13725039052007</v>
      </c>
      <c r="CL59" s="2">
        <v>39533</v>
      </c>
      <c r="CM59">
        <v>105.02734375</v>
      </c>
      <c r="CN59" s="22">
        <f>_xll.BDH(CN$3&amp;" Govt",$A$8,CL59,CL59)</f>
        <v>1.0065900000000001</v>
      </c>
      <c r="CO59">
        <f t="shared" si="21"/>
        <v>104.33974483156001</v>
      </c>
      <c r="CP59" s="2">
        <v>39716</v>
      </c>
      <c r="CQ59">
        <v>95.91796875</v>
      </c>
      <c r="CR59" s="22">
        <f>_xll.BDH(CR$3&amp;" Govt",$A$8,CP59,CP59)</f>
        <v>1.0189900000000001</v>
      </c>
      <c r="CS59">
        <f t="shared" si="22"/>
        <v>94.130431849183992</v>
      </c>
      <c r="CT59" s="2">
        <v>39895</v>
      </c>
      <c r="CU59">
        <v>105.671875</v>
      </c>
      <c r="CV59" s="22">
        <f>_xll.BDH(CV$3&amp;" Govt",$A$8,CT59,CT59)</f>
        <v>0.98219999999999996</v>
      </c>
      <c r="CW59">
        <f t="shared" si="23"/>
        <v>107.58692221543474</v>
      </c>
      <c r="CX59" s="2">
        <v>40077</v>
      </c>
      <c r="CY59">
        <v>103.10546875</v>
      </c>
      <c r="CZ59" s="22">
        <f>_xll.BDH(CZ$3&amp;" Govt",$A$8,CX59,CX59)</f>
        <v>1.00912</v>
      </c>
      <c r="DA59">
        <f t="shared" si="24"/>
        <v>102.17364510662756</v>
      </c>
      <c r="DB59" s="2">
        <v>38272</v>
      </c>
      <c r="DC59">
        <v>105.0078125</v>
      </c>
      <c r="DD59" s="22">
        <f>_xll.BDH(DD$3&amp;" Govt",$A$8,DB59,DB59)</f>
        <v>1.00498</v>
      </c>
      <c r="DE59">
        <f t="shared" si="25"/>
        <v>104.48746492467512</v>
      </c>
      <c r="DF59" s="2">
        <v>38817</v>
      </c>
      <c r="DG59">
        <v>94.078125</v>
      </c>
      <c r="DH59" s="22">
        <f>_xll.BDH(DH$3&amp;" Govt",$A$8,DF59,DF59)</f>
        <v>0.99970999999999999</v>
      </c>
      <c r="DI59">
        <f t="shared" si="26"/>
        <v>94.105415570515447</v>
      </c>
      <c r="DJ59" s="2">
        <v>39181</v>
      </c>
      <c r="DK59">
        <v>100.84375</v>
      </c>
      <c r="DL59" s="22">
        <f>_xll.BDH(DL$3&amp;" Govt",$A$8,DJ59,DJ59)</f>
        <v>1.0051600000000001</v>
      </c>
      <c r="DM59">
        <f t="shared" si="27"/>
        <v>100.32606749174261</v>
      </c>
      <c r="DN59" s="2">
        <v>39916</v>
      </c>
      <c r="DO59">
        <v>104.734375</v>
      </c>
      <c r="DP59" s="22">
        <f>_xll.BDH(DP$3&amp;" Govt",$A$8,DN59,DN59)</f>
        <v>0.98538999999999999</v>
      </c>
      <c r="DQ59">
        <f t="shared" si="28"/>
        <v>106.28723145150651</v>
      </c>
    </row>
    <row r="60" spans="4:121" x14ac:dyDescent="0.25">
      <c r="D60" s="2"/>
      <c r="F60" s="2">
        <v>38268</v>
      </c>
      <c r="G60">
        <v>128.76171875</v>
      </c>
      <c r="H60" s="22">
        <f>_xll.BDH(H$3&amp;" Govt",$A$8,F60,F60)</f>
        <v>1.1955800000000001</v>
      </c>
      <c r="I60" s="14">
        <f t="shared" si="0"/>
        <v>107.69812036835677</v>
      </c>
      <c r="J60" s="2">
        <v>38268</v>
      </c>
      <c r="K60">
        <v>129.68359375</v>
      </c>
      <c r="L60" s="22">
        <f>_xll.BDH(L$3&amp;" Govt",$A$8,J60,J60)</f>
        <v>1.1724999999999999</v>
      </c>
      <c r="M60">
        <f t="shared" si="1"/>
        <v>110.60434434968018</v>
      </c>
      <c r="N60" s="2">
        <v>38268</v>
      </c>
      <c r="O60">
        <v>130.9921875</v>
      </c>
      <c r="P60" s="22">
        <f>_xll.BDH(P$3&amp;" Govt",$A$8,N60,N60)</f>
        <v>1.1550199999999999</v>
      </c>
      <c r="Q60">
        <f t="shared" si="2"/>
        <v>113.41118552059706</v>
      </c>
      <c r="R60" s="2">
        <v>38268</v>
      </c>
      <c r="S60">
        <v>131.6953125</v>
      </c>
      <c r="T60" s="22">
        <f>_xll.BDH(T$3&amp;" Govt",$A$8,R60,R60)</f>
        <v>1.1258699999999999</v>
      </c>
      <c r="U60">
        <f t="shared" si="3"/>
        <v>116.97204162114632</v>
      </c>
      <c r="V60" s="2">
        <v>38365</v>
      </c>
      <c r="W60">
        <v>99.71875</v>
      </c>
      <c r="X60" s="22">
        <f>_xll.BDH(X$3&amp;" Govt",$A$8,V60,V60)</f>
        <v>1.0078800000000001</v>
      </c>
      <c r="Y60">
        <f t="shared" si="4"/>
        <v>98.939109814660469</v>
      </c>
      <c r="Z60" s="2">
        <v>38268</v>
      </c>
      <c r="AA60">
        <v>123.9140625</v>
      </c>
      <c r="AB60" s="22">
        <f>_xll.BDH(AB$3&amp;" Govt",$A$8,Z60,Z60)</f>
        <v>1.0883499999999999</v>
      </c>
      <c r="AC60">
        <f t="shared" si="5"/>
        <v>113.85497542150964</v>
      </c>
      <c r="AD60" s="2">
        <v>38909</v>
      </c>
      <c r="AE60">
        <v>101.78515625</v>
      </c>
      <c r="AF60" s="22">
        <f>_xll.BDH(AF$3&amp;" Govt",$A$8,AD60,AD60)</f>
        <v>1.01681</v>
      </c>
      <c r="AG60">
        <f t="shared" si="6"/>
        <v>100.10243432893067</v>
      </c>
      <c r="AH60" s="2">
        <v>38268</v>
      </c>
      <c r="AI60">
        <v>121.58984375</v>
      </c>
      <c r="AJ60" s="22">
        <f>_xll.BDH(AJ$3&amp;" Govt",$A$8,AH60,AH60)</f>
        <v>1.0667800000000001</v>
      </c>
      <c r="AK60">
        <f t="shared" si="7"/>
        <v>113.97836831399164</v>
      </c>
      <c r="AL60" s="2">
        <v>39273</v>
      </c>
      <c r="AM60">
        <v>99.703125</v>
      </c>
      <c r="AN60" s="22">
        <f>_xll.BDH(AN$3&amp;" Govt",$A$8,AL60,AL60)</f>
        <v>1.0203599999999999</v>
      </c>
      <c r="AO60">
        <f t="shared" si="8"/>
        <v>97.713674585440444</v>
      </c>
      <c r="AP60" s="2">
        <v>38268</v>
      </c>
      <c r="AQ60">
        <v>117.31640625</v>
      </c>
      <c r="AR60" s="22">
        <f>_xll.BDH(AR$3&amp;" Govt",$A$8,AP60,AP60)</f>
        <v>1.05352</v>
      </c>
      <c r="AS60">
        <f t="shared" si="9"/>
        <v>111.35660096628446</v>
      </c>
      <c r="AT60" s="2">
        <v>39638</v>
      </c>
      <c r="AU60">
        <v>102.4296875</v>
      </c>
      <c r="AV60" s="22">
        <f>_xll.BDH(AV$3&amp;" Govt",$A$8,AT60,AT60)</f>
        <v>1.0185599999999999</v>
      </c>
      <c r="AW60">
        <f t="shared" si="10"/>
        <v>100.56323387920202</v>
      </c>
      <c r="AX60" s="2">
        <v>38268</v>
      </c>
      <c r="AY60">
        <v>105.20703125</v>
      </c>
      <c r="AZ60" s="22">
        <f>_xll.BDH(AZ$3&amp;" Govt",$A$8,AX60,AX60)</f>
        <v>1.03135</v>
      </c>
      <c r="BA60">
        <f t="shared" si="11"/>
        <v>102.00904760750473</v>
      </c>
      <c r="BB60" s="2">
        <v>38268</v>
      </c>
      <c r="BC60">
        <v>105.33984375</v>
      </c>
      <c r="BD60" s="22">
        <f>_xll.BDH(BD$3&amp;" Govt",$A$8,BB60,BB60)</f>
        <v>1.0251600000000001</v>
      </c>
      <c r="BE60">
        <f t="shared" si="12"/>
        <v>102.75453953529204</v>
      </c>
      <c r="BF60" s="2">
        <v>40003</v>
      </c>
      <c r="BG60">
        <v>101.45703125</v>
      </c>
      <c r="BH60" s="22">
        <f>_xll.BDH(BH$3&amp;" Govt",$A$8,BF60,BF60)</f>
        <v>1.00834</v>
      </c>
      <c r="BI60">
        <f t="shared" si="13"/>
        <v>100.61787814626018</v>
      </c>
      <c r="BJ60" s="2">
        <v>38268</v>
      </c>
      <c r="BK60">
        <v>103.10546875</v>
      </c>
      <c r="BL60" s="22">
        <f>_xll.BDH(BL$3&amp;" Govt",$A$8,BJ60,BJ60)</f>
        <v>1.00491</v>
      </c>
      <c r="BM60">
        <f t="shared" si="14"/>
        <v>102.601694430347</v>
      </c>
      <c r="BN60" s="2">
        <v>38443</v>
      </c>
      <c r="BO60">
        <v>99.14453125</v>
      </c>
      <c r="BP60" s="22">
        <f>_xll.BDH(BP$3&amp;" Govt",$A$8,BN60,BN60)</f>
        <v>0.99872000000000005</v>
      </c>
      <c r="BQ60">
        <f t="shared" si="15"/>
        <v>99.271598896587633</v>
      </c>
      <c r="BR60" s="2">
        <v>38625</v>
      </c>
      <c r="BS60">
        <v>101.90625</v>
      </c>
      <c r="BT60" s="22">
        <f>_xll.BDH(BT$3&amp;" Govt",$A$8,BR60,BR60)</f>
        <v>1.0044200000000001</v>
      </c>
      <c r="BU60">
        <f t="shared" si="16"/>
        <v>101.45780649529081</v>
      </c>
      <c r="BV60" s="2">
        <v>38806</v>
      </c>
      <c r="BW60">
        <v>97.2890625</v>
      </c>
      <c r="BX60" s="22">
        <f>_xll.BDH(BX$3&amp;" Govt",$A$8,BV60,BV60)</f>
        <v>0.99861999999999995</v>
      </c>
      <c r="BY60">
        <f t="shared" si="17"/>
        <v>97.423506939576626</v>
      </c>
      <c r="BZ60" s="2">
        <v>38988</v>
      </c>
      <c r="CA60">
        <v>103.328125</v>
      </c>
      <c r="CB60" s="22">
        <f>_xll.BDH(CB$3&amp;" Govt",$A$8,BZ60,BZ60)</f>
        <v>1.0073700000000001</v>
      </c>
      <c r="CC60">
        <f t="shared" si="18"/>
        <v>102.5721681209486</v>
      </c>
      <c r="CD60" s="2">
        <v>39170</v>
      </c>
      <c r="CE60">
        <v>102.56640625</v>
      </c>
      <c r="CF60" s="22">
        <f>_xll.BDH(CF$3&amp;" Govt",$A$8,CD60,CD60)</f>
        <v>1.00343</v>
      </c>
      <c r="CG60">
        <f t="shared" si="19"/>
        <v>102.21580603529893</v>
      </c>
      <c r="CH60" s="2">
        <v>39352</v>
      </c>
      <c r="CI60">
        <v>104.21484375</v>
      </c>
      <c r="CJ60" s="22">
        <f>_xll.BDH(CJ$3&amp;" Govt",$A$8,CH60,CH60)</f>
        <v>1.0050600000000001</v>
      </c>
      <c r="CK60">
        <f t="shared" si="20"/>
        <v>103.69017148229956</v>
      </c>
      <c r="CL60" s="2">
        <v>39534</v>
      </c>
      <c r="CM60">
        <v>105.09375</v>
      </c>
      <c r="CN60" s="22">
        <f>_xll.BDH(CN$3&amp;" Govt",$A$8,CL60,CL60)</f>
        <v>1.0067600000000001</v>
      </c>
      <c r="CO60">
        <f t="shared" si="21"/>
        <v>104.38808653502323</v>
      </c>
      <c r="CP60" s="2">
        <v>39717</v>
      </c>
      <c r="CQ60">
        <v>95.91796875</v>
      </c>
      <c r="CR60" s="22">
        <f>_xll.BDH(CR$3&amp;" Govt",$A$8,CP60,CP60)</f>
        <v>1.0191600000000001</v>
      </c>
      <c r="CS60">
        <f t="shared" si="22"/>
        <v>94.114730513363938</v>
      </c>
      <c r="CT60" s="2">
        <v>39896</v>
      </c>
      <c r="CU60">
        <v>105.70703125</v>
      </c>
      <c r="CV60" s="22">
        <f>_xll.BDH(CV$3&amp;" Govt",$A$8,CT60,CT60)</f>
        <v>0.98233000000000004</v>
      </c>
      <c r="CW60">
        <f t="shared" si="23"/>
        <v>107.60847296733277</v>
      </c>
      <c r="CX60" s="2">
        <v>40078</v>
      </c>
      <c r="CY60">
        <v>103.515625</v>
      </c>
      <c r="CZ60" s="22">
        <f>_xll.BDH(CZ$3&amp;" Govt",$A$8,CX60,CX60)</f>
        <v>1.0090600000000001</v>
      </c>
      <c r="DA60">
        <f t="shared" si="24"/>
        <v>102.5861940816205</v>
      </c>
      <c r="DB60" s="2">
        <v>38273</v>
      </c>
      <c r="DC60">
        <v>105.31640625</v>
      </c>
      <c r="DD60" s="22">
        <f>_xll.BDH(DD$3&amp;" Govt",$A$8,DB60,DB60)</f>
        <v>1.0049999999999999</v>
      </c>
      <c r="DE60">
        <f t="shared" si="25"/>
        <v>104.79244402985076</v>
      </c>
      <c r="DF60" s="2">
        <v>38818</v>
      </c>
      <c r="DG60">
        <v>94.48046875</v>
      </c>
      <c r="DH60" s="22">
        <f>_xll.BDH(DH$3&amp;" Govt",$A$8,DF60,DF60)</f>
        <v>0.99978</v>
      </c>
      <c r="DI60">
        <f t="shared" si="26"/>
        <v>94.501259026985934</v>
      </c>
      <c r="DJ60" s="2">
        <v>39182</v>
      </c>
      <c r="DK60">
        <v>101.29296875</v>
      </c>
      <c r="DL60" s="22">
        <f>_xll.BDH(DL$3&amp;" Govt",$A$8,DJ60,DJ60)</f>
        <v>1.0053399999999999</v>
      </c>
      <c r="DM60">
        <f t="shared" si="27"/>
        <v>100.75493738436749</v>
      </c>
      <c r="DN60" s="2">
        <v>39917</v>
      </c>
      <c r="DO60">
        <v>104.8359375</v>
      </c>
      <c r="DP60" s="22">
        <f>_xll.BDH(DP$3&amp;" Govt",$A$8,DN60,DN60)</f>
        <v>0.98555000000000004</v>
      </c>
      <c r="DQ60">
        <f t="shared" si="28"/>
        <v>106.37302775100197</v>
      </c>
    </row>
    <row r="61" spans="4:121" x14ac:dyDescent="0.25">
      <c r="D61" s="2"/>
      <c r="F61" s="2">
        <v>38271</v>
      </c>
      <c r="G61">
        <v>128.76171875</v>
      </c>
      <c r="H61" s="22">
        <f>_xll.BDH(H$3&amp;" Govt",$A$8,F61,F61)</f>
        <v>1.19564</v>
      </c>
      <c r="I61" s="14">
        <f t="shared" si="0"/>
        <v>107.69271582583386</v>
      </c>
      <c r="J61" s="2">
        <v>38271</v>
      </c>
      <c r="K61">
        <v>129.68359375</v>
      </c>
      <c r="L61" s="22">
        <f>_xll.BDH(L$3&amp;" Govt",$A$8,J61,J61)</f>
        <v>1.17256</v>
      </c>
      <c r="M61">
        <f t="shared" si="1"/>
        <v>110.5986847154943</v>
      </c>
      <c r="N61" s="2">
        <v>38271</v>
      </c>
      <c r="O61">
        <v>131.01171875</v>
      </c>
      <c r="P61" s="22">
        <f>_xll.BDH(P$3&amp;" Govt",$A$8,N61,N61)</f>
        <v>1.15507</v>
      </c>
      <c r="Q61">
        <f t="shared" si="2"/>
        <v>113.42318539136156</v>
      </c>
      <c r="R61" s="2">
        <v>38271</v>
      </c>
      <c r="S61">
        <v>131.6953125</v>
      </c>
      <c r="T61" s="22">
        <f>_xll.BDH(T$3&amp;" Govt",$A$8,R61,R61)</f>
        <v>1.1259299999999999</v>
      </c>
      <c r="U61">
        <f t="shared" si="3"/>
        <v>116.96580826516747</v>
      </c>
      <c r="V61" s="2">
        <v>38366</v>
      </c>
      <c r="W61">
        <v>99.5</v>
      </c>
      <c r="X61" s="22">
        <f>_xll.BDH(X$3&amp;" Govt",$A$8,V61,V61)</f>
        <v>1.0079</v>
      </c>
      <c r="Y61">
        <f t="shared" si="4"/>
        <v>98.720111122135137</v>
      </c>
      <c r="Z61" s="2">
        <v>38271</v>
      </c>
      <c r="AA61">
        <v>123.8984375</v>
      </c>
      <c r="AB61" s="22">
        <f>_xll.BDH(AB$3&amp;" Govt",$A$8,Z61,Z61)</f>
        <v>1.0884100000000001</v>
      </c>
      <c r="AC61">
        <f t="shared" si="5"/>
        <v>113.83434321625121</v>
      </c>
      <c r="AD61" s="2">
        <v>38910</v>
      </c>
      <c r="AE61">
        <v>101.7265625</v>
      </c>
      <c r="AF61" s="22">
        <f>_xll.BDH(AF$3&amp;" Govt",$A$8,AD61,AD61)</f>
        <v>1.0169699999999999</v>
      </c>
      <c r="AG61">
        <f t="shared" si="6"/>
        <v>100.02906919574816</v>
      </c>
      <c r="AH61" s="2">
        <v>38271</v>
      </c>
      <c r="AI61">
        <v>121.58984375</v>
      </c>
      <c r="AJ61" s="22">
        <f>_xll.BDH(AJ$3&amp;" Govt",$A$8,AH61,AH61)</f>
        <v>1.06684</v>
      </c>
      <c r="AK61">
        <f t="shared" si="7"/>
        <v>113.97195807243823</v>
      </c>
      <c r="AL61" s="2">
        <v>39274</v>
      </c>
      <c r="AM61">
        <v>99.47265625</v>
      </c>
      <c r="AN61" s="22">
        <f>_xll.BDH(AN$3&amp;" Govt",$A$8,AL61,AL61)</f>
        <v>1.0205599999999999</v>
      </c>
      <c r="AO61">
        <f t="shared" si="8"/>
        <v>97.46869978247237</v>
      </c>
      <c r="AP61" s="2">
        <v>38271</v>
      </c>
      <c r="AQ61">
        <v>117.31640625</v>
      </c>
      <c r="AR61" s="22">
        <f>_xll.BDH(AR$3&amp;" Govt",$A$8,AP61,AP61)</f>
        <v>1.0535699999999999</v>
      </c>
      <c r="AS61">
        <f t="shared" si="9"/>
        <v>111.35131623907287</v>
      </c>
      <c r="AT61" s="2">
        <v>39639</v>
      </c>
      <c r="AU61">
        <v>102.58984375</v>
      </c>
      <c r="AV61" s="22">
        <f>_xll.BDH(AV$3&amp;" Govt",$A$8,AT61,AT61)</f>
        <v>1.01884</v>
      </c>
      <c r="AW61">
        <f t="shared" si="10"/>
        <v>100.69279155706489</v>
      </c>
      <c r="AX61" s="2">
        <v>38271</v>
      </c>
      <c r="AY61">
        <v>105.15625</v>
      </c>
      <c r="AZ61" s="22">
        <f>_xll.BDH(AZ$3&amp;" Govt",$A$8,AX61,AX61)</f>
        <v>1.0314000000000001</v>
      </c>
      <c r="BA61">
        <f t="shared" si="11"/>
        <v>101.95486717083575</v>
      </c>
      <c r="BB61" s="2">
        <v>38271</v>
      </c>
      <c r="BC61">
        <v>105.33984375</v>
      </c>
      <c r="BD61" s="22">
        <f>_xll.BDH(BD$3&amp;" Govt",$A$8,BB61,BB61)</f>
        <v>1.02521</v>
      </c>
      <c r="BE61">
        <f t="shared" si="12"/>
        <v>102.74952814545313</v>
      </c>
      <c r="BF61" s="2">
        <v>40004</v>
      </c>
      <c r="BG61">
        <v>101.77734375</v>
      </c>
      <c r="BH61" s="22">
        <f>_xll.BDH(BH$3&amp;" Govt",$A$8,BF61,BF61)</f>
        <v>1.00844</v>
      </c>
      <c r="BI61">
        <f t="shared" si="13"/>
        <v>100.92553225774463</v>
      </c>
      <c r="BJ61" s="2">
        <v>38271</v>
      </c>
      <c r="BK61">
        <v>103.10546875</v>
      </c>
      <c r="BL61" s="22">
        <f>_xll.BDH(BL$3&amp;" Govt",$A$8,BJ61,BJ61)</f>
        <v>1.0049600000000001</v>
      </c>
      <c r="BM61">
        <f t="shared" si="14"/>
        <v>102.5965896652603</v>
      </c>
      <c r="BN61" s="2">
        <v>38446</v>
      </c>
      <c r="BO61">
        <v>99.01171875</v>
      </c>
      <c r="BP61" s="22">
        <f>_xll.BDH(BP$3&amp;" Govt",$A$8,BN61,BN61)</f>
        <v>0.99929000000000001</v>
      </c>
      <c r="BQ61">
        <f t="shared" si="15"/>
        <v>99.082067017582489</v>
      </c>
      <c r="BR61" s="2">
        <v>38628</v>
      </c>
      <c r="BS61">
        <v>101.203125</v>
      </c>
      <c r="BT61" s="22">
        <f>_xll.BDH(BT$3&amp;" Govt",$A$8,BR61,BR61)</f>
        <v>1.00491</v>
      </c>
      <c r="BU61">
        <f t="shared" si="16"/>
        <v>100.7086455503478</v>
      </c>
      <c r="BV61" s="2">
        <v>38807</v>
      </c>
      <c r="BW61">
        <v>97.40234375</v>
      </c>
      <c r="BX61" s="22">
        <f>_xll.BDH(BX$3&amp;" Govt",$A$8,BV61,BV61)</f>
        <v>0.99885999999999997</v>
      </c>
      <c r="BY61">
        <f t="shared" si="17"/>
        <v>97.513509150431489</v>
      </c>
      <c r="BZ61" s="2">
        <v>38989</v>
      </c>
      <c r="CA61">
        <v>103.296875</v>
      </c>
      <c r="CB61" s="22">
        <f>_xll.BDH(CB$3&amp;" Govt",$A$8,BZ61,BZ61)</f>
        <v>1.0074700000000001</v>
      </c>
      <c r="CC61">
        <f t="shared" si="18"/>
        <v>102.53096866407932</v>
      </c>
      <c r="CD61" s="2">
        <v>39171</v>
      </c>
      <c r="CE61">
        <v>102.40234375</v>
      </c>
      <c r="CF61" s="22">
        <f>_xll.BDH(CF$3&amp;" Govt",$A$8,CD61,CD61)</f>
        <v>1.00353</v>
      </c>
      <c r="CG61">
        <f t="shared" si="19"/>
        <v>102.04213501340269</v>
      </c>
      <c r="CH61" s="2">
        <v>39353</v>
      </c>
      <c r="CI61">
        <v>104.15625</v>
      </c>
      <c r="CJ61" s="22">
        <f>_xll.BDH(CJ$3&amp;" Govt",$A$8,CH61,CH61)</f>
        <v>1.0050600000000001</v>
      </c>
      <c r="CK61">
        <f t="shared" si="20"/>
        <v>103.63187272401647</v>
      </c>
      <c r="CL61" s="2">
        <v>39535</v>
      </c>
      <c r="CM61">
        <v>105.9921875</v>
      </c>
      <c r="CN61" s="22">
        <f>_xll.BDH(CN$3&amp;" Govt",$A$8,CL61,CL61)</f>
        <v>1.00692</v>
      </c>
      <c r="CO61">
        <f t="shared" si="21"/>
        <v>105.26376226512532</v>
      </c>
      <c r="CP61" s="2">
        <v>39720</v>
      </c>
      <c r="CQ61">
        <v>96.97265625</v>
      </c>
      <c r="CR61" s="22">
        <f>_xll.BDH(CR$3&amp;" Govt",$A$8,CP61,CP61)</f>
        <v>1.0197000000000001</v>
      </c>
      <c r="CS61">
        <f t="shared" si="22"/>
        <v>95.099201971167986</v>
      </c>
      <c r="CT61" s="2">
        <v>39897</v>
      </c>
      <c r="CU61">
        <v>105.375</v>
      </c>
      <c r="CV61" s="22">
        <f>_xll.BDH(CV$3&amp;" Govt",$A$8,CT61,CT61)</f>
        <v>0.98246999999999995</v>
      </c>
      <c r="CW61">
        <f t="shared" si="23"/>
        <v>107.25518336437754</v>
      </c>
      <c r="CX61" s="2">
        <v>40079</v>
      </c>
      <c r="CY61">
        <v>103.734375</v>
      </c>
      <c r="CZ61" s="22">
        <f>_xll.BDH(CZ$3&amp;" Govt",$A$8,CX61,CX61)</f>
        <v>1.00901</v>
      </c>
      <c r="DA61">
        <f t="shared" si="24"/>
        <v>102.8080742509985</v>
      </c>
      <c r="DB61" s="2">
        <v>38274</v>
      </c>
      <c r="DC61">
        <v>105.8125</v>
      </c>
      <c r="DD61" s="22">
        <f>_xll.BDH(DD$3&amp;" Govt",$A$8,DB61,DB61)</f>
        <v>1.00501</v>
      </c>
      <c r="DE61">
        <f t="shared" si="25"/>
        <v>105.2850220395817</v>
      </c>
      <c r="DF61" s="2">
        <v>38819</v>
      </c>
      <c r="DG61">
        <v>93.7578125</v>
      </c>
      <c r="DH61" s="22">
        <f>_xll.BDH(DH$3&amp;" Govt",$A$8,DF61,DF61)</f>
        <v>0.99985000000000002</v>
      </c>
      <c r="DI61">
        <f t="shared" si="26"/>
        <v>93.771878281742261</v>
      </c>
      <c r="DJ61" s="2">
        <v>39183</v>
      </c>
      <c r="DK61">
        <v>101.20703125</v>
      </c>
      <c r="DL61" s="22">
        <f>_xll.BDH(DL$3&amp;" Govt",$A$8,DJ61,DJ61)</f>
        <v>1.00552</v>
      </c>
      <c r="DM61">
        <f t="shared" si="27"/>
        <v>100.65143532699499</v>
      </c>
      <c r="DN61" s="2">
        <v>39918</v>
      </c>
      <c r="DO61">
        <v>104.58203125</v>
      </c>
      <c r="DP61" s="22">
        <f>_xll.BDH(DP$3&amp;" Govt",$A$8,DN61,DN61)</f>
        <v>0.98572000000000004</v>
      </c>
      <c r="DQ61">
        <f t="shared" si="28"/>
        <v>106.09709780667937</v>
      </c>
    </row>
    <row r="62" spans="4:121" x14ac:dyDescent="0.25">
      <c r="D62" s="2"/>
      <c r="F62" s="2">
        <v>38272</v>
      </c>
      <c r="G62">
        <v>128.83203125</v>
      </c>
      <c r="H62" s="22">
        <f>_xll.BDH(H$3&amp;" Govt",$A$8,F62,F62)</f>
        <v>1.1956599999999999</v>
      </c>
      <c r="I62" s="14">
        <f t="shared" si="0"/>
        <v>107.74972086546343</v>
      </c>
      <c r="J62" s="2">
        <v>38272</v>
      </c>
      <c r="K62">
        <v>129.859375</v>
      </c>
      <c r="L62" s="22">
        <f>_xll.BDH(L$3&amp;" Govt",$A$8,J62,J62)</f>
        <v>1.17258</v>
      </c>
      <c r="M62">
        <f t="shared" si="1"/>
        <v>110.74670811373211</v>
      </c>
      <c r="N62" s="2">
        <v>38272</v>
      </c>
      <c r="O62">
        <v>131.2421875</v>
      </c>
      <c r="P62" s="22">
        <f>_xll.BDH(P$3&amp;" Govt",$A$8,N62,N62)</f>
        <v>1.15509</v>
      </c>
      <c r="Q62">
        <f t="shared" si="2"/>
        <v>113.620746002476</v>
      </c>
      <c r="R62" s="2">
        <v>38272</v>
      </c>
      <c r="S62">
        <v>131.90625</v>
      </c>
      <c r="T62" s="22">
        <f>_xll.BDH(T$3&amp;" Govt",$A$8,R62,R62)</f>
        <v>1.12595</v>
      </c>
      <c r="U62">
        <f t="shared" si="3"/>
        <v>117.1510724277277</v>
      </c>
      <c r="V62" s="2">
        <v>38369</v>
      </c>
      <c r="W62">
        <v>99.5</v>
      </c>
      <c r="X62" s="22">
        <f>_xll.BDH(X$3&amp;" Govt",$A$8,V62,V62)</f>
        <v>1.0079499999999999</v>
      </c>
      <c r="Y62">
        <f t="shared" si="4"/>
        <v>98.7152140483159</v>
      </c>
      <c r="Z62" s="2">
        <v>38272</v>
      </c>
      <c r="AA62">
        <v>124.25</v>
      </c>
      <c r="AB62" s="22">
        <f>_xll.BDH(AB$3&amp;" Govt",$A$8,Z62,Z62)</f>
        <v>1.08843</v>
      </c>
      <c r="AC62">
        <f t="shared" si="5"/>
        <v>114.15525114155251</v>
      </c>
      <c r="AD62" s="2">
        <v>38911</v>
      </c>
      <c r="AE62">
        <v>102.00390625</v>
      </c>
      <c r="AF62" s="22">
        <f>_xll.BDH(AF$3&amp;" Govt",$A$8,AD62,AD62)</f>
        <v>1.0171300000000001</v>
      </c>
      <c r="AG62">
        <f t="shared" si="6"/>
        <v>100.28600695093056</v>
      </c>
      <c r="AH62" s="2">
        <v>38272</v>
      </c>
      <c r="AI62">
        <v>121.85546875</v>
      </c>
      <c r="AJ62" s="22">
        <f>_xll.BDH(AJ$3&amp;" Govt",$A$8,AH62,AH62)</f>
        <v>1.0668500000000001</v>
      </c>
      <c r="AK62">
        <f t="shared" si="7"/>
        <v>114.21987041289778</v>
      </c>
      <c r="AL62" s="2">
        <v>39275</v>
      </c>
      <c r="AM62">
        <v>99.2421875</v>
      </c>
      <c r="AN62" s="22">
        <f>_xll.BDH(AN$3&amp;" Govt",$A$8,AL62,AL62)</f>
        <v>1.0207600000000001</v>
      </c>
      <c r="AO62">
        <f t="shared" si="8"/>
        <v>97.223820976527279</v>
      </c>
      <c r="AP62" s="2">
        <v>38272</v>
      </c>
      <c r="AQ62">
        <v>117.625</v>
      </c>
      <c r="AR62" s="22">
        <f>_xll.BDH(AR$3&amp;" Govt",$A$8,AP62,AP62)</f>
        <v>1.05359</v>
      </c>
      <c r="AS62">
        <f t="shared" si="9"/>
        <v>111.64209986807012</v>
      </c>
      <c r="AT62" s="2">
        <v>39640</v>
      </c>
      <c r="AU62">
        <v>101.9609375</v>
      </c>
      <c r="AV62" s="22">
        <f>_xll.BDH(AV$3&amp;" Govt",$A$8,AT62,AT62)</f>
        <v>1.01912</v>
      </c>
      <c r="AW62">
        <f t="shared" si="10"/>
        <v>100.04801936965225</v>
      </c>
      <c r="AX62" s="2">
        <v>38272</v>
      </c>
      <c r="AY62">
        <v>105.58203125</v>
      </c>
      <c r="AZ62" s="22">
        <f>_xll.BDH(AZ$3&amp;" Govt",$A$8,AX62,AX62)</f>
        <v>1.03142</v>
      </c>
      <c r="BA62">
        <f t="shared" si="11"/>
        <v>102.36570092687751</v>
      </c>
      <c r="BB62" s="2">
        <v>38272</v>
      </c>
      <c r="BC62">
        <v>105.68359375</v>
      </c>
      <c r="BD62" s="22">
        <f>_xll.BDH(BD$3&amp;" Govt",$A$8,BB62,BB62)</f>
        <v>1.0252300000000001</v>
      </c>
      <c r="BE62">
        <f t="shared" si="12"/>
        <v>103.0828143440984</v>
      </c>
      <c r="BF62" s="2">
        <v>40007</v>
      </c>
      <c r="BG62">
        <v>101.6796875</v>
      </c>
      <c r="BH62" s="22">
        <f>_xll.BDH(BH$3&amp;" Govt",$A$8,BF62,BF62)</f>
        <v>1.0087200000000001</v>
      </c>
      <c r="BI62">
        <f t="shared" si="13"/>
        <v>100.80070534935363</v>
      </c>
      <c r="BJ62" s="2">
        <v>38272</v>
      </c>
      <c r="BK62">
        <v>103.37890625</v>
      </c>
      <c r="BL62" s="22">
        <f>_xll.BDH(BL$3&amp;" Govt",$A$8,BJ62,BJ62)</f>
        <v>1.00498</v>
      </c>
      <c r="BM62">
        <f t="shared" si="14"/>
        <v>102.86663043045633</v>
      </c>
      <c r="BN62" s="2">
        <v>38447</v>
      </c>
      <c r="BO62">
        <v>98.83203125</v>
      </c>
      <c r="BP62" s="22">
        <f>_xll.BDH(BP$3&amp;" Govt",$A$8,BN62,BN62)</f>
        <v>0.99948000000000004</v>
      </c>
      <c r="BQ62">
        <f t="shared" si="15"/>
        <v>98.883450644335056</v>
      </c>
      <c r="BR62" s="2">
        <v>38629</v>
      </c>
      <c r="BS62">
        <v>101.0546875</v>
      </c>
      <c r="BT62" s="22">
        <f>_xll.BDH(BT$3&amp;" Govt",$A$8,BR62,BR62)</f>
        <v>1.0050699999999999</v>
      </c>
      <c r="BU62">
        <f t="shared" si="16"/>
        <v>100.54492473161075</v>
      </c>
      <c r="BV62" s="2">
        <v>38810</v>
      </c>
      <c r="BW62">
        <v>97.32421875</v>
      </c>
      <c r="BX62" s="22">
        <f>_xll.BDH(BX$3&amp;" Govt",$A$8,BV62,BV62)</f>
        <v>0.99924000000000002</v>
      </c>
      <c r="BY62">
        <f t="shared" si="17"/>
        <v>97.398241413474238</v>
      </c>
      <c r="BZ62" s="2">
        <v>38992</v>
      </c>
      <c r="CA62">
        <v>103.390625</v>
      </c>
      <c r="CB62" s="22">
        <f>_xll.BDH(CB$3&amp;" Govt",$A$8,BZ62,BZ62)</f>
        <v>1.00773</v>
      </c>
      <c r="CC62">
        <f t="shared" si="18"/>
        <v>102.59754596965458</v>
      </c>
      <c r="CD62" s="2">
        <v>39174</v>
      </c>
      <c r="CE62">
        <v>102.4296875</v>
      </c>
      <c r="CF62" s="22">
        <f>_xll.BDH(CF$3&amp;" Govt",$A$8,CD62,CD62)</f>
        <v>1.0039100000000001</v>
      </c>
      <c r="CG62">
        <f t="shared" si="19"/>
        <v>102.03074727814246</v>
      </c>
      <c r="CH62" s="2">
        <v>39356</v>
      </c>
      <c r="CI62">
        <v>104.390625</v>
      </c>
      <c r="CJ62" s="22">
        <f>_xll.BDH(CJ$3&amp;" Govt",$A$8,CH62,CH62)</f>
        <v>1.0050300000000001</v>
      </c>
      <c r="CK62">
        <f t="shared" si="20"/>
        <v>103.86816811438463</v>
      </c>
      <c r="CL62" s="2">
        <v>39538</v>
      </c>
      <c r="CM62">
        <v>106.125</v>
      </c>
      <c r="CN62" s="22">
        <f>_xll.BDH(CN$3&amp;" Govt",$A$8,CL62,CL62)</f>
        <v>1.0074000000000001</v>
      </c>
      <c r="CO62">
        <f t="shared" si="21"/>
        <v>105.34544371649791</v>
      </c>
      <c r="CP62" s="2">
        <v>39721</v>
      </c>
      <c r="CQ62">
        <v>94.58984375</v>
      </c>
      <c r="CR62" s="22">
        <f>_xll.BDH(CR$3&amp;" Govt",$A$8,CP62,CP62)</f>
        <v>1.0198700000000001</v>
      </c>
      <c r="CS62">
        <f t="shared" si="22"/>
        <v>92.746961622559738</v>
      </c>
      <c r="CT62" s="2">
        <v>39898</v>
      </c>
      <c r="CU62">
        <v>106.5</v>
      </c>
      <c r="CV62" s="22">
        <f>_xll.BDH(CV$3&amp;" Govt",$A$8,CT62,CT62)</f>
        <v>0.98260999999999998</v>
      </c>
      <c r="CW62">
        <f t="shared" si="23"/>
        <v>108.3848118785683</v>
      </c>
      <c r="CX62" s="2">
        <v>40080</v>
      </c>
      <c r="CY62">
        <v>103.625</v>
      </c>
      <c r="CZ62" s="22">
        <f>_xll.BDH(CZ$3&amp;" Govt",$A$8,CX62,CX62)</f>
        <v>1.0089600000000001</v>
      </c>
      <c r="DA62">
        <f t="shared" si="24"/>
        <v>102.70476530288613</v>
      </c>
      <c r="DB62" s="2">
        <v>38275</v>
      </c>
      <c r="DC62">
        <v>105.6796875</v>
      </c>
      <c r="DD62" s="22">
        <f>_xll.BDH(DD$3&amp;" Govt",$A$8,DB62,DB62)</f>
        <v>1.0050300000000001</v>
      </c>
      <c r="DE62">
        <f t="shared" si="25"/>
        <v>105.15077908122144</v>
      </c>
      <c r="DF62" s="2">
        <v>38820</v>
      </c>
      <c r="DG62">
        <v>92.9453125</v>
      </c>
      <c r="DH62" s="22">
        <f>_xll.BDH(DH$3&amp;" Govt",$A$8,DF62,DF62)</f>
        <v>0.99990999999999997</v>
      </c>
      <c r="DI62">
        <f t="shared" si="26"/>
        <v>92.953678331049801</v>
      </c>
      <c r="DJ62" s="2">
        <v>39184</v>
      </c>
      <c r="DK62">
        <v>101.16796875</v>
      </c>
      <c r="DL62" s="22">
        <f>_xll.BDH(DL$3&amp;" Govt",$A$8,DJ62,DJ62)</f>
        <v>1.0057</v>
      </c>
      <c r="DM62">
        <f t="shared" si="27"/>
        <v>100.59457964601769</v>
      </c>
      <c r="DN62" s="2">
        <v>39919</v>
      </c>
      <c r="DO62">
        <v>103.8359375</v>
      </c>
      <c r="DP62" s="22">
        <f>_xll.BDH(DP$3&amp;" Govt",$A$8,DN62,DN62)</f>
        <v>0.98587999999999998</v>
      </c>
      <c r="DQ62">
        <f t="shared" si="28"/>
        <v>105.32309966730232</v>
      </c>
    </row>
    <row r="63" spans="4:121" x14ac:dyDescent="0.25">
      <c r="D63" s="2"/>
      <c r="F63" s="2">
        <v>38273</v>
      </c>
      <c r="G63">
        <v>129.01171875</v>
      </c>
      <c r="H63" s="22">
        <f>_xll.BDH(H$3&amp;" Govt",$A$8,F63,F63)</f>
        <v>1.1956800000000001</v>
      </c>
      <c r="I63" s="14">
        <f t="shared" si="0"/>
        <v>107.89819914191087</v>
      </c>
      <c r="J63" s="2">
        <v>38273</v>
      </c>
      <c r="K63">
        <v>130.0390625</v>
      </c>
      <c r="L63" s="22">
        <f>_xll.BDH(L$3&amp;" Govt",$A$8,J63,J63)</f>
        <v>1.1726000000000001</v>
      </c>
      <c r="M63">
        <f t="shared" si="1"/>
        <v>110.89805773494797</v>
      </c>
      <c r="N63" s="2">
        <v>38273</v>
      </c>
      <c r="O63">
        <v>131.4921875</v>
      </c>
      <c r="P63" s="22">
        <f>_xll.BDH(P$3&amp;" Govt",$A$8,N63,N63)</f>
        <v>1.1551100000000001</v>
      </c>
      <c r="Q63">
        <f t="shared" si="2"/>
        <v>113.83520833513691</v>
      </c>
      <c r="R63" s="2">
        <v>38273</v>
      </c>
      <c r="S63">
        <v>132.23828125</v>
      </c>
      <c r="T63" s="22">
        <f>_xll.BDH(T$3&amp;" Govt",$A$8,R63,R63)</f>
        <v>1.1259699999999999</v>
      </c>
      <c r="U63">
        <f t="shared" si="3"/>
        <v>117.44387616899208</v>
      </c>
      <c r="V63" s="2">
        <v>38370</v>
      </c>
      <c r="W63">
        <v>99.47265625</v>
      </c>
      <c r="X63" s="22">
        <f>_xll.BDH(X$3&amp;" Govt",$A$8,V63,V63)</f>
        <v>1.00797</v>
      </c>
      <c r="Y63">
        <f t="shared" si="4"/>
        <v>98.686127811343582</v>
      </c>
      <c r="Z63" s="2">
        <v>38273</v>
      </c>
      <c r="AA63">
        <v>124.53515625</v>
      </c>
      <c r="AB63" s="22">
        <f>_xll.BDH(AB$3&amp;" Govt",$A$8,Z63,Z63)</f>
        <v>1.0884499999999999</v>
      </c>
      <c r="AC63">
        <f t="shared" si="5"/>
        <v>114.41513735127936</v>
      </c>
      <c r="AD63" s="2">
        <v>38912</v>
      </c>
      <c r="AE63">
        <v>102.203125</v>
      </c>
      <c r="AF63" s="22">
        <f>_xll.BDH(AF$3&amp;" Govt",$A$8,AD63,AD63)</f>
        <v>1.01729</v>
      </c>
      <c r="AG63">
        <f t="shared" si="6"/>
        <v>100.46606670664215</v>
      </c>
      <c r="AH63" s="2">
        <v>38273</v>
      </c>
      <c r="AI63">
        <v>122.18359375</v>
      </c>
      <c r="AJ63" s="22">
        <f>_xll.BDH(AJ$3&amp;" Govt",$A$8,AH63,AH63)</f>
        <v>1.06687</v>
      </c>
      <c r="AK63">
        <f t="shared" si="7"/>
        <v>114.5252877576462</v>
      </c>
      <c r="AL63" s="2">
        <v>39276</v>
      </c>
      <c r="AM63">
        <v>99.28515625</v>
      </c>
      <c r="AN63" s="22">
        <f>_xll.BDH(AN$3&amp;" Govt",$A$8,AL63,AL63)</f>
        <v>1.0209600000000001</v>
      </c>
      <c r="AO63">
        <f t="shared" si="8"/>
        <v>97.24686202201849</v>
      </c>
      <c r="AP63" s="2">
        <v>38273</v>
      </c>
      <c r="AQ63">
        <v>117.9140625</v>
      </c>
      <c r="AR63" s="22">
        <f>_xll.BDH(AR$3&amp;" Govt",$A$8,AP63,AP63)</f>
        <v>1.0536099999999999</v>
      </c>
      <c r="AS63">
        <f t="shared" si="9"/>
        <v>111.91433500061693</v>
      </c>
      <c r="AT63" s="2">
        <v>39643</v>
      </c>
      <c r="AU63">
        <v>102.26171875</v>
      </c>
      <c r="AV63" s="22">
        <f>_xll.BDH(AV$3&amp;" Govt",$A$8,AT63,AT63)</f>
        <v>1.0199400000000001</v>
      </c>
      <c r="AW63">
        <f t="shared" si="10"/>
        <v>100.26248480302762</v>
      </c>
      <c r="AX63" s="2">
        <v>38273</v>
      </c>
      <c r="AY63">
        <v>105.84765625</v>
      </c>
      <c r="AZ63" s="22">
        <f>_xll.BDH(AZ$3&amp;" Govt",$A$8,AX63,AX63)</f>
        <v>1.0314399999999999</v>
      </c>
      <c r="BA63">
        <f t="shared" si="11"/>
        <v>102.6212443283177</v>
      </c>
      <c r="BB63" s="2">
        <v>38273</v>
      </c>
      <c r="BC63">
        <v>105.98046875</v>
      </c>
      <c r="BD63" s="22">
        <f>_xll.BDH(BD$3&amp;" Govt",$A$8,BB63,BB63)</f>
        <v>1.0252399999999999</v>
      </c>
      <c r="BE63">
        <f t="shared" si="12"/>
        <v>103.37137523896844</v>
      </c>
      <c r="BF63" s="2">
        <v>40008</v>
      </c>
      <c r="BG63">
        <v>101.59765625</v>
      </c>
      <c r="BH63" s="22">
        <f>_xll.BDH(BH$3&amp;" Govt",$A$8,BF63,BF63)</f>
        <v>1.00881</v>
      </c>
      <c r="BI63">
        <f t="shared" si="13"/>
        <v>100.71039764673229</v>
      </c>
      <c r="BJ63" s="2">
        <v>38273</v>
      </c>
      <c r="BK63">
        <v>103.74609375</v>
      </c>
      <c r="BL63" s="22">
        <f>_xll.BDH(BL$3&amp;" Govt",$A$8,BJ63,BJ63)</f>
        <v>1.0049999999999999</v>
      </c>
      <c r="BM63">
        <f t="shared" si="14"/>
        <v>103.22994402985076</v>
      </c>
      <c r="BN63" s="2">
        <v>38448</v>
      </c>
      <c r="BO63">
        <v>99.07421875</v>
      </c>
      <c r="BP63" s="22">
        <f>_xll.BDH(BP$3&amp;" Govt",$A$8,BN63,BN63)</f>
        <v>0.99968000000000001</v>
      </c>
      <c r="BQ63">
        <f t="shared" si="15"/>
        <v>99.105932648447506</v>
      </c>
      <c r="BR63" s="2">
        <v>38630</v>
      </c>
      <c r="BS63">
        <v>101.203125</v>
      </c>
      <c r="BT63" s="22">
        <f>_xll.BDH(BT$3&amp;" Govt",$A$8,BR63,BR63)</f>
        <v>1.0052399999999999</v>
      </c>
      <c r="BU63">
        <f t="shared" si="16"/>
        <v>100.67558493494091</v>
      </c>
      <c r="BV63" s="2">
        <v>38811</v>
      </c>
      <c r="BW63">
        <v>97.12890625</v>
      </c>
      <c r="BX63" s="22">
        <f>_xll.BDH(BX$3&amp;" Govt",$A$8,BV63,BV63)</f>
        <v>0.99931000000000003</v>
      </c>
      <c r="BY63">
        <f t="shared" si="17"/>
        <v>97.195971470314518</v>
      </c>
      <c r="BZ63" s="2">
        <v>38993</v>
      </c>
      <c r="CA63">
        <v>103.04296875</v>
      </c>
      <c r="CB63" s="22">
        <f>_xll.BDH(CB$3&amp;" Govt",$A$8,BZ63,BZ63)</f>
        <v>1.00779</v>
      </c>
      <c r="CC63">
        <f t="shared" si="18"/>
        <v>102.24646875837229</v>
      </c>
      <c r="CD63" s="2">
        <v>39175</v>
      </c>
      <c r="CE63">
        <v>102.02734375</v>
      </c>
      <c r="CF63" s="22">
        <f>_xll.BDH(CF$3&amp;" Govt",$A$8,CD63,CD63)</f>
        <v>1.0040800000000001</v>
      </c>
      <c r="CG63">
        <f t="shared" si="19"/>
        <v>101.61276367420922</v>
      </c>
      <c r="CH63" s="2">
        <v>39357</v>
      </c>
      <c r="CI63">
        <v>104.55078125</v>
      </c>
      <c r="CJ63" s="22">
        <f>_xll.BDH(CJ$3&amp;" Govt",$A$8,CH63,CH63)</f>
        <v>1.0049699999999999</v>
      </c>
      <c r="CK63">
        <f t="shared" si="20"/>
        <v>104.03373359403764</v>
      </c>
      <c r="CL63" s="2">
        <v>39539</v>
      </c>
      <c r="CM63">
        <v>105.00390625</v>
      </c>
      <c r="CN63" s="22">
        <f>_xll.BDH(CN$3&amp;" Govt",$A$8,CL63,CL63)</f>
        <v>1.00756</v>
      </c>
      <c r="CO63">
        <f t="shared" si="21"/>
        <v>104.21603304021596</v>
      </c>
      <c r="CP63" s="2">
        <v>39722</v>
      </c>
      <c r="CQ63">
        <v>94.66015625</v>
      </c>
      <c r="CR63" s="22">
        <f>_xll.BDH(CR$3&amp;" Govt",$A$8,CP63,CP63)</f>
        <v>1.0200499999999999</v>
      </c>
      <c r="CS63">
        <f t="shared" si="22"/>
        <v>92.79952575854125</v>
      </c>
      <c r="CT63" s="2">
        <v>39899</v>
      </c>
      <c r="CU63">
        <v>105.91796875</v>
      </c>
      <c r="CV63" s="22">
        <f>_xll.BDH(CV$3&amp;" Govt",$A$8,CT63,CT63)</f>
        <v>0.98275000000000001</v>
      </c>
      <c r="CW63">
        <f t="shared" si="23"/>
        <v>107.77712414143984</v>
      </c>
      <c r="CX63" s="2">
        <v>40081</v>
      </c>
      <c r="CY63">
        <v>104.11328125</v>
      </c>
      <c r="CZ63" s="22">
        <f>_xll.BDH(CZ$3&amp;" Govt",$A$8,CX63,CX63)</f>
        <v>1.0088999999999999</v>
      </c>
      <c r="DA63">
        <f t="shared" si="24"/>
        <v>103.19484711071465</v>
      </c>
      <c r="DB63" s="2">
        <v>38278</v>
      </c>
      <c r="DC63">
        <v>105.703125</v>
      </c>
      <c r="DD63" s="22">
        <f>_xll.BDH(DD$3&amp;" Govt",$A$8,DB63,DB63)</f>
        <v>1.00508</v>
      </c>
      <c r="DE63">
        <f t="shared" si="25"/>
        <v>105.16886715485334</v>
      </c>
      <c r="DF63" s="2">
        <v>38821</v>
      </c>
      <c r="DG63">
        <v>92.9453125</v>
      </c>
      <c r="DH63" s="22">
        <f>_xll.BDH(DH$3&amp;" Govt",$A$8,DF63,DF63)</f>
        <v>0.99997999999999998</v>
      </c>
      <c r="DI63">
        <f t="shared" si="26"/>
        <v>92.947171443428871</v>
      </c>
      <c r="DJ63" s="2">
        <v>39185</v>
      </c>
      <c r="DK63">
        <v>100.73828125</v>
      </c>
      <c r="DL63" s="22">
        <f>_xll.BDH(DL$3&amp;" Govt",$A$8,DJ63,DJ63)</f>
        <v>1.00587</v>
      </c>
      <c r="DM63">
        <f t="shared" si="27"/>
        <v>100.15039841132551</v>
      </c>
      <c r="DN63" s="2">
        <v>39920</v>
      </c>
      <c r="DO63">
        <v>102.2734375</v>
      </c>
      <c r="DP63" s="22">
        <f>_xll.BDH(DP$3&amp;" Govt",$A$8,DN63,DN63)</f>
        <v>0.98604000000000003</v>
      </c>
      <c r="DQ63">
        <f t="shared" si="28"/>
        <v>103.72138807756278</v>
      </c>
    </row>
    <row r="64" spans="4:121" x14ac:dyDescent="0.25">
      <c r="D64" s="2"/>
      <c r="F64" s="2">
        <v>38274</v>
      </c>
      <c r="G64">
        <v>129.08203125</v>
      </c>
      <c r="H64" s="22">
        <f>_xll.BDH(H$3&amp;" Govt",$A$8,F64,F64)</f>
        <v>1.1957</v>
      </c>
      <c r="I64" s="14">
        <f t="shared" si="0"/>
        <v>107.95519883750104</v>
      </c>
      <c r="J64" s="2">
        <v>38274</v>
      </c>
      <c r="K64">
        <v>130.1796875</v>
      </c>
      <c r="L64" s="22">
        <f>_xll.BDH(L$3&amp;" Govt",$A$8,J64,J64)</f>
        <v>1.17262</v>
      </c>
      <c r="M64">
        <f t="shared" si="1"/>
        <v>111.01609003769337</v>
      </c>
      <c r="N64" s="2">
        <v>38274</v>
      </c>
      <c r="O64">
        <v>131.6875</v>
      </c>
      <c r="P64" s="22">
        <f>_xll.BDH(P$3&amp;" Govt",$A$8,N64,N64)</f>
        <v>1.15513</v>
      </c>
      <c r="Q64">
        <f t="shared" si="2"/>
        <v>114.00232008518522</v>
      </c>
      <c r="R64" s="2">
        <v>38274</v>
      </c>
      <c r="S64">
        <v>132.46484375</v>
      </c>
      <c r="T64" s="22">
        <f>_xll.BDH(T$3&amp;" Govt",$A$8,R64,R64)</f>
        <v>1.12599</v>
      </c>
      <c r="U64">
        <f t="shared" si="3"/>
        <v>117.64300193607403</v>
      </c>
      <c r="V64" s="2">
        <v>38371</v>
      </c>
      <c r="W64">
        <v>99.3984375</v>
      </c>
      <c r="X64" s="22">
        <f>_xll.BDH(X$3&amp;" Govt",$A$8,V64,V64)</f>
        <v>1.0079899999999999</v>
      </c>
      <c r="Y64">
        <f t="shared" si="4"/>
        <v>98.610539291064399</v>
      </c>
      <c r="Z64" s="2">
        <v>38274</v>
      </c>
      <c r="AA64">
        <v>124.81640625</v>
      </c>
      <c r="AB64" s="22">
        <f>_xll.BDH(AB$3&amp;" Govt",$A$8,Z64,Z64)</f>
        <v>1.08846</v>
      </c>
      <c r="AC64">
        <f t="shared" si="5"/>
        <v>114.67247877735517</v>
      </c>
      <c r="AD64" s="2">
        <v>38915</v>
      </c>
      <c r="AE64">
        <v>102.08203125</v>
      </c>
      <c r="AF64" s="22">
        <f>_xll.BDH(AF$3&amp;" Govt",$A$8,AD64,AD64)</f>
        <v>1.0177799999999999</v>
      </c>
      <c r="AG64">
        <f t="shared" si="6"/>
        <v>100.29872000825327</v>
      </c>
      <c r="AH64" s="2">
        <v>38274</v>
      </c>
      <c r="AI64">
        <v>122.4765625</v>
      </c>
      <c r="AJ64" s="22">
        <f>_xll.BDH(AJ$3&amp;" Govt",$A$8,AH64,AH64)</f>
        <v>1.0668899999999999</v>
      </c>
      <c r="AK64">
        <f t="shared" si="7"/>
        <v>114.7977415666095</v>
      </c>
      <c r="AL64" s="2">
        <v>39279</v>
      </c>
      <c r="AM64">
        <v>99.40625</v>
      </c>
      <c r="AN64" s="22">
        <f>_xll.BDH(AN$3&amp;" Govt",$A$8,AL64,AL64)</f>
        <v>1.02156</v>
      </c>
      <c r="AO64">
        <f t="shared" si="8"/>
        <v>97.308283409687149</v>
      </c>
      <c r="AP64" s="2">
        <v>38274</v>
      </c>
      <c r="AQ64">
        <v>118.23828125</v>
      </c>
      <c r="AR64" s="22">
        <f>_xll.BDH(AR$3&amp;" Govt",$A$8,AP64,AP64)</f>
        <v>1.0536300000000001</v>
      </c>
      <c r="AS64">
        <f t="shared" si="9"/>
        <v>112.21992658713209</v>
      </c>
      <c r="AT64" s="2">
        <v>39644</v>
      </c>
      <c r="AU64">
        <v>102.46484375</v>
      </c>
      <c r="AV64" s="22">
        <f>_xll.BDH(AV$3&amp;" Govt",$A$8,AT64,AT64)</f>
        <v>1.0202199999999999</v>
      </c>
      <c r="AW64">
        <f t="shared" si="10"/>
        <v>100.4340669169395</v>
      </c>
      <c r="AX64" s="2">
        <v>38274</v>
      </c>
      <c r="AY64">
        <v>106.19140625</v>
      </c>
      <c r="AZ64" s="22">
        <f>_xll.BDH(AZ$3&amp;" Govt",$A$8,AX64,AX64)</f>
        <v>1.03146</v>
      </c>
      <c r="BA64">
        <f t="shared" si="11"/>
        <v>102.95251997169061</v>
      </c>
      <c r="BB64" s="2">
        <v>38274</v>
      </c>
      <c r="BC64">
        <v>106.32421875</v>
      </c>
      <c r="BD64" s="22">
        <f>_xll.BDH(BD$3&amp;" Govt",$A$8,BB64,BB64)</f>
        <v>1.0252600000000001</v>
      </c>
      <c r="BE64">
        <f t="shared" si="12"/>
        <v>103.70463955484462</v>
      </c>
      <c r="BF64" s="2">
        <v>40009</v>
      </c>
      <c r="BG64">
        <v>101.359375</v>
      </c>
      <c r="BH64" s="22">
        <f>_xll.BDH(BH$3&amp;" Govt",$A$8,BF64,BF64)</f>
        <v>1.00891</v>
      </c>
      <c r="BI64">
        <f t="shared" si="13"/>
        <v>100.46423863377308</v>
      </c>
      <c r="BJ64" s="2">
        <v>38274</v>
      </c>
      <c r="BK64">
        <v>104.08203125</v>
      </c>
      <c r="BL64" s="22">
        <f>_xll.BDH(BL$3&amp;" Govt",$A$8,BJ64,BJ64)</f>
        <v>1.00501</v>
      </c>
      <c r="BM64">
        <f t="shared" si="14"/>
        <v>103.56317971960479</v>
      </c>
      <c r="BN64" s="2">
        <v>38449</v>
      </c>
      <c r="BO64">
        <v>98.55078125</v>
      </c>
      <c r="BP64" s="22">
        <f>_xll.BDH(BP$3&amp;" Govt",$A$8,BN64,BN64)</f>
        <v>0.99987000000000004</v>
      </c>
      <c r="BQ64">
        <f t="shared" si="15"/>
        <v>98.563594517287243</v>
      </c>
      <c r="BR64" s="2">
        <v>38631</v>
      </c>
      <c r="BS64">
        <v>100.640625</v>
      </c>
      <c r="BT64" s="22">
        <f>_xll.BDH(BT$3&amp;" Govt",$A$8,BR64,BR64)</f>
        <v>1.0054099999999999</v>
      </c>
      <c r="BU64">
        <f t="shared" si="16"/>
        <v>100.09908892889469</v>
      </c>
      <c r="BV64" s="2">
        <v>38812</v>
      </c>
      <c r="BW64">
        <v>97.39453125</v>
      </c>
      <c r="BX64" s="22">
        <f>_xll.BDH(BX$3&amp;" Govt",$A$8,BV64,BV64)</f>
        <v>0.99936999999999998</v>
      </c>
      <c r="BY64">
        <f t="shared" si="17"/>
        <v>97.455928484945517</v>
      </c>
      <c r="BZ64" s="2">
        <v>38994</v>
      </c>
      <c r="CA64">
        <v>103.38671875</v>
      </c>
      <c r="CB64" s="22">
        <f>_xll.BDH(CB$3&amp;" Govt",$A$8,BZ64,BZ64)</f>
        <v>1.00786</v>
      </c>
      <c r="CC64">
        <f t="shared" si="18"/>
        <v>102.58043651896097</v>
      </c>
      <c r="CD64" s="2">
        <v>39176</v>
      </c>
      <c r="CE64">
        <v>102.4140625</v>
      </c>
      <c r="CF64" s="22">
        <f>_xll.BDH(CF$3&amp;" Govt",$A$8,CD64,CD64)</f>
        <v>1.0042599999999999</v>
      </c>
      <c r="CG64">
        <f t="shared" si="19"/>
        <v>101.97962927927031</v>
      </c>
      <c r="CH64" s="2">
        <v>39358</v>
      </c>
      <c r="CI64">
        <v>104.22265625</v>
      </c>
      <c r="CJ64" s="22">
        <f>_xll.BDH(CJ$3&amp;" Govt",$A$8,CH64,CH64)</f>
        <v>1.00491</v>
      </c>
      <c r="CK64">
        <f t="shared" si="20"/>
        <v>103.71342334139376</v>
      </c>
      <c r="CL64" s="2">
        <v>39540</v>
      </c>
      <c r="CM64">
        <v>104.94140625</v>
      </c>
      <c r="CN64" s="22">
        <f>_xll.BDH(CN$3&amp;" Govt",$A$8,CL64,CL64)</f>
        <v>1.00766</v>
      </c>
      <c r="CO64">
        <f t="shared" si="21"/>
        <v>104.14366577020027</v>
      </c>
      <c r="CP64" s="2">
        <v>39723</v>
      </c>
      <c r="CQ64">
        <v>95.3046875</v>
      </c>
      <c r="CR64" s="22">
        <f>_xll.BDH(CR$3&amp;" Govt",$A$8,CP64,CP64)</f>
        <v>1.0199199999999999</v>
      </c>
      <c r="CS64">
        <f t="shared" si="22"/>
        <v>93.443297023295955</v>
      </c>
      <c r="CT64" s="2">
        <v>39902</v>
      </c>
      <c r="CU64">
        <v>105.69140625</v>
      </c>
      <c r="CV64" s="22">
        <f>_xll.BDH(CV$3&amp;" Govt",$A$8,CT64,CT64)</f>
        <v>0.98316000000000003</v>
      </c>
      <c r="CW64">
        <f t="shared" si="23"/>
        <v>107.50173547540584</v>
      </c>
      <c r="CX64" s="2">
        <v>40084</v>
      </c>
      <c r="CY64">
        <v>104.33203125</v>
      </c>
      <c r="CZ64" s="22">
        <f>_xll.BDH(CZ$3&amp;" Govt",$A$8,CX64,CX64)</f>
        <v>1.00874</v>
      </c>
      <c r="DA64">
        <f t="shared" si="24"/>
        <v>103.42806991890875</v>
      </c>
      <c r="DB64" s="2">
        <v>38279</v>
      </c>
      <c r="DC64">
        <v>105.7109375</v>
      </c>
      <c r="DD64" s="22">
        <f>_xll.BDH(DD$3&amp;" Govt",$A$8,DB64,DB64)</f>
        <v>1.0051000000000001</v>
      </c>
      <c r="DE64">
        <f t="shared" si="25"/>
        <v>105.17454730872549</v>
      </c>
      <c r="DF64" s="2">
        <v>38824</v>
      </c>
      <c r="DG64">
        <v>93.5859375</v>
      </c>
      <c r="DH64" s="22">
        <f>_xll.BDH(DH$3&amp;" Govt",$A$8,DF64,DF64)</f>
        <v>1.0001800000000001</v>
      </c>
      <c r="DI64">
        <f t="shared" si="26"/>
        <v>93.569095062888678</v>
      </c>
      <c r="DJ64" s="2">
        <v>39188</v>
      </c>
      <c r="DK64">
        <v>101.234375</v>
      </c>
      <c r="DL64" s="22">
        <f>_xll.BDH(DL$3&amp;" Govt",$A$8,DJ64,DJ64)</f>
        <v>1.00641</v>
      </c>
      <c r="DM64">
        <f t="shared" si="27"/>
        <v>100.58959569161674</v>
      </c>
      <c r="DN64" s="2">
        <v>39923</v>
      </c>
      <c r="DO64">
        <v>103.0703125</v>
      </c>
      <c r="DP64" s="22">
        <f>_xll.BDH(DP$3&amp;" Govt",$A$8,DN64,DN64)</f>
        <v>0.98653000000000002</v>
      </c>
      <c r="DQ64">
        <f t="shared" si="28"/>
        <v>104.47762612388878</v>
      </c>
    </row>
    <row r="65" spans="4:121" x14ac:dyDescent="0.25">
      <c r="D65" s="2"/>
      <c r="F65" s="2">
        <v>38275</v>
      </c>
      <c r="G65">
        <v>129.06640625</v>
      </c>
      <c r="H65" s="22">
        <f>_xll.BDH(H$3&amp;" Govt",$A$8,F65,F65)</f>
        <v>1.1957200000000001</v>
      </c>
      <c r="I65" s="14">
        <f t="shared" si="0"/>
        <v>107.94032570334191</v>
      </c>
      <c r="J65" s="2">
        <v>38275</v>
      </c>
      <c r="K65">
        <v>130.1484375</v>
      </c>
      <c r="L65" s="22">
        <f>_xll.BDH(L$3&amp;" Govt",$A$8,J65,J65)</f>
        <v>1.1726399999999999</v>
      </c>
      <c r="M65">
        <f t="shared" si="1"/>
        <v>110.98754732910356</v>
      </c>
      <c r="N65" s="2">
        <v>38275</v>
      </c>
      <c r="O65">
        <v>131.5859375</v>
      </c>
      <c r="P65" s="22">
        <f>_xll.BDH(P$3&amp;" Govt",$A$8,N65,N65)</f>
        <v>1.1551499999999999</v>
      </c>
      <c r="Q65">
        <f t="shared" si="2"/>
        <v>113.9124247933169</v>
      </c>
      <c r="R65" s="2">
        <v>38275</v>
      </c>
      <c r="S65">
        <v>132.33203125</v>
      </c>
      <c r="T65" s="22">
        <f>_xll.BDH(T$3&amp;" Govt",$A$8,R65,R65)</f>
        <v>1.12601</v>
      </c>
      <c r="U65">
        <f t="shared" si="3"/>
        <v>117.52296271791548</v>
      </c>
      <c r="V65" s="2">
        <v>38372</v>
      </c>
      <c r="W65">
        <v>99.35546875</v>
      </c>
      <c r="X65" s="22">
        <f>_xll.BDH(X$3&amp;" Govt",$A$8,V65,V65)</f>
        <v>1.008</v>
      </c>
      <c r="Y65">
        <f t="shared" si="4"/>
        <v>98.566933283730151</v>
      </c>
      <c r="Z65" s="2">
        <v>38275</v>
      </c>
      <c r="AA65">
        <v>124.6171875</v>
      </c>
      <c r="AB65" s="22">
        <f>_xll.BDH(AB$3&amp;" Govt",$A$8,Z65,Z65)</f>
        <v>1.0884800000000001</v>
      </c>
      <c r="AC65">
        <f t="shared" si="5"/>
        <v>114.48734703439658</v>
      </c>
      <c r="AD65" s="2">
        <v>38916</v>
      </c>
      <c r="AE65">
        <v>101.78515625</v>
      </c>
      <c r="AF65" s="22">
        <f>_xll.BDH(AF$3&amp;" Govt",$A$8,AD65,AD65)</f>
        <v>1.0179400000000001</v>
      </c>
      <c r="AG65">
        <f t="shared" si="6"/>
        <v>99.991312110733432</v>
      </c>
      <c r="AH65" s="2">
        <v>38275</v>
      </c>
      <c r="AI65">
        <v>122.3125</v>
      </c>
      <c r="AJ65" s="22">
        <f>_xll.BDH(AJ$3&amp;" Govt",$A$8,AH65,AH65)</f>
        <v>1.06691</v>
      </c>
      <c r="AK65">
        <f t="shared" si="7"/>
        <v>114.64181608570544</v>
      </c>
      <c r="AL65" s="2">
        <v>39280</v>
      </c>
      <c r="AM65">
        <v>99.3046875</v>
      </c>
      <c r="AN65" s="22">
        <f>_xll.BDH(AN$3&amp;" Govt",$A$8,AL65,AL65)</f>
        <v>1.02176</v>
      </c>
      <c r="AO65">
        <f t="shared" si="8"/>
        <v>97.189836654400253</v>
      </c>
      <c r="AP65" s="2">
        <v>38275</v>
      </c>
      <c r="AQ65">
        <v>118.0234375</v>
      </c>
      <c r="AR65" s="22">
        <f>_xll.BDH(AR$3&amp;" Govt",$A$8,AP65,AP65)</f>
        <v>1.0536399999999999</v>
      </c>
      <c r="AS65">
        <f t="shared" si="9"/>
        <v>112.0149552978247</v>
      </c>
      <c r="AT65" s="2">
        <v>39645</v>
      </c>
      <c r="AU65">
        <v>102.19140625</v>
      </c>
      <c r="AV65" s="22">
        <f>_xll.BDH(AV$3&amp;" Govt",$A$8,AT65,AT65)</f>
        <v>1.0205</v>
      </c>
      <c r="AW65">
        <f t="shared" si="10"/>
        <v>100.13856565409114</v>
      </c>
      <c r="AX65" s="2">
        <v>38275</v>
      </c>
      <c r="AY65">
        <v>105.98828125</v>
      </c>
      <c r="AZ65" s="22">
        <f>_xll.BDH(AZ$3&amp;" Govt",$A$8,AX65,AX65)</f>
        <v>1.0314700000000001</v>
      </c>
      <c r="BA65">
        <f t="shared" si="11"/>
        <v>102.75459417142524</v>
      </c>
      <c r="BB65" s="2">
        <v>38275</v>
      </c>
      <c r="BC65">
        <v>106.12109375</v>
      </c>
      <c r="BD65" s="22">
        <f>_xll.BDH(BD$3&amp;" Govt",$A$8,BB65,BB65)</f>
        <v>1.02528</v>
      </c>
      <c r="BE65">
        <f t="shared" si="12"/>
        <v>103.50449999024657</v>
      </c>
      <c r="BF65" s="2">
        <v>40010</v>
      </c>
      <c r="BG65">
        <v>101.828125</v>
      </c>
      <c r="BH65" s="22">
        <f>_xll.BDH(BH$3&amp;" Govt",$A$8,BF65,BF65)</f>
        <v>1.0089999999999999</v>
      </c>
      <c r="BI65">
        <f t="shared" si="13"/>
        <v>100.919846382557</v>
      </c>
      <c r="BJ65" s="2">
        <v>38275</v>
      </c>
      <c r="BK65">
        <v>103.87109375</v>
      </c>
      <c r="BL65" s="22">
        <f>_xll.BDH(BL$3&amp;" Govt",$A$8,BJ65,BJ65)</f>
        <v>1.0050300000000001</v>
      </c>
      <c r="BM65">
        <f t="shared" si="14"/>
        <v>103.3512370277504</v>
      </c>
      <c r="BN65" s="2">
        <v>38450</v>
      </c>
      <c r="BO65">
        <v>98.79296875</v>
      </c>
      <c r="BP65" s="22">
        <f>_xll.BDH(BP$3&amp;" Govt",$A$8,BN65,BN65)</f>
        <v>1.0000599999999999</v>
      </c>
      <c r="BQ65">
        <f t="shared" si="15"/>
        <v>98.78704152750835</v>
      </c>
      <c r="BR65" s="2">
        <v>38632</v>
      </c>
      <c r="BS65">
        <v>100.90234375</v>
      </c>
      <c r="BT65" s="22">
        <f>_xll.BDH(BT$3&amp;" Govt",$A$8,BR65,BR65)</f>
        <v>1.0055700000000001</v>
      </c>
      <c r="BU65">
        <f t="shared" si="16"/>
        <v>100.34343084021997</v>
      </c>
      <c r="BV65" s="2">
        <v>38813</v>
      </c>
      <c r="BW65">
        <v>97.109375</v>
      </c>
      <c r="BX65" s="22">
        <f>_xll.BDH(BX$3&amp;" Govt",$A$8,BV65,BV65)</f>
        <v>0.99944</v>
      </c>
      <c r="BY65">
        <f t="shared" si="17"/>
        <v>97.163786720563522</v>
      </c>
      <c r="BZ65" s="2">
        <v>38995</v>
      </c>
      <c r="CA65">
        <v>103.1484375</v>
      </c>
      <c r="CB65" s="22">
        <f>_xll.BDH(CB$3&amp;" Govt",$A$8,BZ65,BZ65)</f>
        <v>1.0079199999999999</v>
      </c>
      <c r="CC65">
        <f t="shared" si="18"/>
        <v>102.33792116437813</v>
      </c>
      <c r="CD65" s="2">
        <v>39177</v>
      </c>
      <c r="CE65">
        <v>102.515625</v>
      </c>
      <c r="CF65" s="22">
        <f>_xll.BDH(CF$3&amp;" Govt",$A$8,CD65,CD65)</f>
        <v>1.00444</v>
      </c>
      <c r="CG65">
        <f t="shared" si="19"/>
        <v>102.06246764366215</v>
      </c>
      <c r="CH65" s="2">
        <v>39359</v>
      </c>
      <c r="CI65">
        <v>104.58203125</v>
      </c>
      <c r="CJ65" s="22">
        <f>_xll.BDH(CJ$3&amp;" Govt",$A$8,CH65,CH65)</f>
        <v>1.00485</v>
      </c>
      <c r="CK65">
        <f t="shared" si="20"/>
        <v>104.07725655570484</v>
      </c>
      <c r="CL65" s="2">
        <v>39541</v>
      </c>
      <c r="CM65">
        <v>104.75</v>
      </c>
      <c r="CN65" s="22">
        <f>_xll.BDH(CN$3&amp;" Govt",$A$8,CL65,CL65)</f>
        <v>1.0077499999999999</v>
      </c>
      <c r="CO65">
        <f t="shared" si="21"/>
        <v>103.94443066236667</v>
      </c>
      <c r="CP65" s="2">
        <v>39724</v>
      </c>
      <c r="CQ65">
        <v>95.24609375</v>
      </c>
      <c r="CR65" s="22">
        <f>_xll.BDH(CR$3&amp;" Govt",$A$8,CP65,CP65)</f>
        <v>1.01979</v>
      </c>
      <c r="CS65">
        <f t="shared" si="22"/>
        <v>93.397752233302938</v>
      </c>
      <c r="CT65" s="2">
        <v>39903</v>
      </c>
      <c r="CU65">
        <v>105.6953125</v>
      </c>
      <c r="CV65" s="22">
        <f>_xll.BDH(CV$3&amp;" Govt",$A$8,CT65,CT65)</f>
        <v>0.98329999999999995</v>
      </c>
      <c r="CW65">
        <f t="shared" si="23"/>
        <v>107.49040221702431</v>
      </c>
      <c r="CX65" s="2">
        <v>40085</v>
      </c>
      <c r="CY65">
        <v>104.14453125</v>
      </c>
      <c r="CZ65" s="22">
        <f>_xll.BDH(CZ$3&amp;" Govt",$A$8,CX65,CX65)</f>
        <v>1.0086900000000001</v>
      </c>
      <c r="DA65">
        <f t="shared" si="24"/>
        <v>103.24731210778336</v>
      </c>
      <c r="DB65" s="2">
        <v>38280</v>
      </c>
      <c r="DC65">
        <v>106.41015625</v>
      </c>
      <c r="DD65" s="22">
        <f>_xll.BDH(DD$3&amp;" Govt",$A$8,DB65,DB65)</f>
        <v>1.00512</v>
      </c>
      <c r="DE65">
        <f t="shared" si="25"/>
        <v>105.86811151902261</v>
      </c>
      <c r="DF65" s="2">
        <v>38825</v>
      </c>
      <c r="DG65">
        <v>94.08203125</v>
      </c>
      <c r="DH65" s="22">
        <f>_xll.BDH(DH$3&amp;" Govt",$A$8,DF65,DF65)</f>
        <v>1.0002500000000001</v>
      </c>
      <c r="DI65">
        <f t="shared" si="26"/>
        <v>94.058516620844784</v>
      </c>
      <c r="DJ65" s="2">
        <v>39189</v>
      </c>
      <c r="DK65">
        <v>101.52734375</v>
      </c>
      <c r="DL65" s="22">
        <f>_xll.BDH(DL$3&amp;" Govt",$A$8,DJ65,DJ65)</f>
        <v>1.0065900000000001</v>
      </c>
      <c r="DM65">
        <f t="shared" si="27"/>
        <v>100.86265882832136</v>
      </c>
      <c r="DN65" s="2">
        <v>39924</v>
      </c>
      <c r="DO65">
        <v>102.046875</v>
      </c>
      <c r="DP65" s="22">
        <f>_xll.BDH(DP$3&amp;" Govt",$A$8,DN65,DN65)</f>
        <v>0.98668999999999996</v>
      </c>
      <c r="DQ65">
        <f t="shared" si="28"/>
        <v>103.42344099970609</v>
      </c>
    </row>
    <row r="66" spans="4:121" x14ac:dyDescent="0.25">
      <c r="D66" s="2"/>
      <c r="F66" s="2">
        <v>38278</v>
      </c>
      <c r="G66">
        <v>129.00390625</v>
      </c>
      <c r="H66" s="22">
        <f>_xll.BDH(H$3&amp;" Govt",$A$8,F66,F66)</f>
        <v>1.1957899999999999</v>
      </c>
      <c r="I66" s="14">
        <f t="shared" si="0"/>
        <v>107.88174031393473</v>
      </c>
      <c r="J66" s="2">
        <v>38278</v>
      </c>
      <c r="K66">
        <v>130.0546875</v>
      </c>
      <c r="L66" s="22">
        <f>_xll.BDH(L$3&amp;" Govt",$A$8,J66,J66)</f>
        <v>1.1727000000000001</v>
      </c>
      <c r="M66">
        <f t="shared" si="1"/>
        <v>110.90192504476848</v>
      </c>
      <c r="N66" s="2">
        <v>38278</v>
      </c>
      <c r="O66">
        <v>131.4921875</v>
      </c>
      <c r="P66" s="22">
        <f>_xll.BDH(P$3&amp;" Govt",$A$8,N66,N66)</f>
        <v>1.1552100000000001</v>
      </c>
      <c r="Q66">
        <f t="shared" si="2"/>
        <v>113.82535426459258</v>
      </c>
      <c r="R66" s="2">
        <v>38278</v>
      </c>
      <c r="S66">
        <v>132.26171875</v>
      </c>
      <c r="T66" s="22">
        <f>_xll.BDH(T$3&amp;" Govt",$A$8,R66,R66)</f>
        <v>1.1260600000000001</v>
      </c>
      <c r="U66">
        <f t="shared" si="3"/>
        <v>117.45530322540539</v>
      </c>
      <c r="V66" s="2">
        <v>38373</v>
      </c>
      <c r="W66">
        <v>99.5546875</v>
      </c>
      <c r="X66" s="22">
        <f>_xll.BDH(X$3&amp;" Govt",$A$8,V66,V66)</f>
        <v>1.0080199999999999</v>
      </c>
      <c r="Y66">
        <f t="shared" si="4"/>
        <v>98.762611356917532</v>
      </c>
      <c r="Z66" s="2">
        <v>38278</v>
      </c>
      <c r="AA66">
        <v>124.59765625</v>
      </c>
      <c r="AB66" s="22">
        <f>_xll.BDH(AB$3&amp;" Govt",$A$8,Z66,Z66)</f>
        <v>1.0885400000000001</v>
      </c>
      <c r="AC66">
        <f t="shared" si="5"/>
        <v>114.46309391478493</v>
      </c>
      <c r="AD66" s="2">
        <v>38917</v>
      </c>
      <c r="AE66">
        <v>102.16015625</v>
      </c>
      <c r="AF66" s="22">
        <f>_xll.BDH(AF$3&amp;" Govt",$A$8,AD66,AD66)</f>
        <v>1.0181100000000001</v>
      </c>
      <c r="AG66">
        <f t="shared" si="6"/>
        <v>100.34294550687056</v>
      </c>
      <c r="AH66" s="2">
        <v>38278</v>
      </c>
      <c r="AI66">
        <v>122.2421875</v>
      </c>
      <c r="AJ66" s="22">
        <f>_xll.BDH(AJ$3&amp;" Govt",$A$8,AH66,AH66)</f>
        <v>1.0669599999999999</v>
      </c>
      <c r="AK66">
        <f t="shared" si="7"/>
        <v>114.57054388168255</v>
      </c>
      <c r="AL66" s="2">
        <v>39281</v>
      </c>
      <c r="AM66">
        <v>99.6484375</v>
      </c>
      <c r="AN66" s="22">
        <f>_xll.BDH(AN$3&amp;" Govt",$A$8,AL66,AL66)</f>
        <v>1.02197</v>
      </c>
      <c r="AO66">
        <f t="shared" si="8"/>
        <v>97.506225720911573</v>
      </c>
      <c r="AP66" s="2">
        <v>38278</v>
      </c>
      <c r="AQ66">
        <v>117.96875</v>
      </c>
      <c r="AR66" s="22">
        <f>_xll.BDH(AR$3&amp;" Govt",$A$8,AP66,AP66)</f>
        <v>1.0537000000000001</v>
      </c>
      <c r="AS66">
        <f t="shared" si="9"/>
        <v>111.95667647337952</v>
      </c>
      <c r="AT66" s="2">
        <v>39646</v>
      </c>
      <c r="AU66">
        <v>101.62890625</v>
      </c>
      <c r="AV66" s="22">
        <f>_xll.BDH(AV$3&amp;" Govt",$A$8,AT66,AT66)</f>
        <v>1.02077</v>
      </c>
      <c r="AW66">
        <f t="shared" si="10"/>
        <v>99.561023785965503</v>
      </c>
      <c r="AX66" s="2">
        <v>38278</v>
      </c>
      <c r="AY66">
        <v>105.9296875</v>
      </c>
      <c r="AZ66" s="22">
        <f>_xll.BDH(AZ$3&amp;" Govt",$A$8,AX66,AX66)</f>
        <v>1.0315300000000001</v>
      </c>
      <c r="BA66">
        <f t="shared" si="11"/>
        <v>102.69181458610025</v>
      </c>
      <c r="BB66" s="2">
        <v>38278</v>
      </c>
      <c r="BC66">
        <v>106.06640625</v>
      </c>
      <c r="BD66" s="22">
        <f>_xll.BDH(BD$3&amp;" Govt",$A$8,BB66,BB66)</f>
        <v>1.0253300000000001</v>
      </c>
      <c r="BE66">
        <f t="shared" si="12"/>
        <v>103.44611612846595</v>
      </c>
      <c r="BF66" s="2">
        <v>40011</v>
      </c>
      <c r="BG66">
        <v>101.99609375</v>
      </c>
      <c r="BH66" s="22">
        <f>_xll.BDH(BH$3&amp;" Govt",$A$8,BF66,BF66)</f>
        <v>1.0091000000000001</v>
      </c>
      <c r="BI66">
        <f t="shared" si="13"/>
        <v>101.07629942523039</v>
      </c>
      <c r="BJ66" s="2">
        <v>38278</v>
      </c>
      <c r="BK66">
        <v>103.828125</v>
      </c>
      <c r="BL66" s="22">
        <f>_xll.BDH(BL$3&amp;" Govt",$A$8,BJ66,BJ66)</f>
        <v>1.00508</v>
      </c>
      <c r="BM66">
        <f t="shared" si="14"/>
        <v>103.30334401241693</v>
      </c>
      <c r="BN66" s="2">
        <v>38453</v>
      </c>
      <c r="BO66">
        <v>99.05078125</v>
      </c>
      <c r="BP66" s="22">
        <f>_xll.BDH(BP$3&amp;" Govt",$A$8,BN66,BN66)</f>
        <v>1.00064</v>
      </c>
      <c r="BQ66">
        <f t="shared" si="15"/>
        <v>98.987429295251047</v>
      </c>
      <c r="BR66" s="2">
        <v>38635</v>
      </c>
      <c r="BS66">
        <v>100.90234375</v>
      </c>
      <c r="BT66" s="22">
        <f>_xll.BDH(BT$3&amp;" Govt",$A$8,BR66,BR66)</f>
        <v>1.00607</v>
      </c>
      <c r="BU66">
        <f t="shared" si="16"/>
        <v>100.29356182969376</v>
      </c>
      <c r="BV66" s="2">
        <v>38814</v>
      </c>
      <c r="BW66">
        <v>96.64453125</v>
      </c>
      <c r="BX66" s="22">
        <f>_xll.BDH(BX$3&amp;" Govt",$A$8,BV66,BV66)</f>
        <v>0.99951000000000001</v>
      </c>
      <c r="BY66">
        <f t="shared" si="17"/>
        <v>96.691910286040155</v>
      </c>
      <c r="BZ66" s="2">
        <v>38996</v>
      </c>
      <c r="CA66">
        <v>102.5703125</v>
      </c>
      <c r="CB66" s="22">
        <f>_xll.BDH(CB$3&amp;" Govt",$A$8,BZ66,BZ66)</f>
        <v>1.0079899999999999</v>
      </c>
      <c r="CC66">
        <f t="shared" si="18"/>
        <v>101.75727189753867</v>
      </c>
      <c r="CD66" s="2">
        <v>39178</v>
      </c>
      <c r="CE66">
        <v>102.1171875</v>
      </c>
      <c r="CF66" s="22">
        <f>_xll.BDH(CF$3&amp;" Govt",$A$8,CD66,CD66)</f>
        <v>1.0046200000000001</v>
      </c>
      <c r="CG66">
        <f t="shared" si="19"/>
        <v>101.64757570026477</v>
      </c>
      <c r="CH66" s="2">
        <v>39360</v>
      </c>
      <c r="CI66">
        <v>103.72265625</v>
      </c>
      <c r="CJ66" s="22">
        <f>_xll.BDH(CJ$3&amp;" Govt",$A$8,CH66,CH66)</f>
        <v>1.0047900000000001</v>
      </c>
      <c r="CK66">
        <f t="shared" si="20"/>
        <v>103.22819320455019</v>
      </c>
      <c r="CL66" s="2">
        <v>39542</v>
      </c>
      <c r="CM66">
        <v>105.45703125</v>
      </c>
      <c r="CN66" s="22">
        <f>_xll.BDH(CN$3&amp;" Govt",$A$8,CL66,CL66)</f>
        <v>1.0078499999999999</v>
      </c>
      <c r="CO66">
        <f t="shared" si="21"/>
        <v>104.63564146450365</v>
      </c>
      <c r="CP66" s="2">
        <v>39727</v>
      </c>
      <c r="CQ66">
        <v>95.17578125</v>
      </c>
      <c r="CR66" s="22">
        <f>_xll.BDH(CR$3&amp;" Govt",$A$8,CP66,CP66)</f>
        <v>1.0194000000000001</v>
      </c>
      <c r="CS66">
        <f t="shared" si="22"/>
        <v>93.364509760643514</v>
      </c>
      <c r="CT66" s="2">
        <v>39904</v>
      </c>
      <c r="CU66">
        <v>106.02734375</v>
      </c>
      <c r="CV66" s="22">
        <f>_xll.BDH(CV$3&amp;" Govt",$A$8,CT66,CT66)</f>
        <v>0.98343000000000003</v>
      </c>
      <c r="CW66">
        <f t="shared" si="23"/>
        <v>107.8138187262947</v>
      </c>
      <c r="CX66" s="2">
        <v>40086</v>
      </c>
      <c r="CY66">
        <v>104.36328125</v>
      </c>
      <c r="CZ66" s="22">
        <f>_xll.BDH(CZ$3&amp;" Govt",$A$8,CX66,CX66)</f>
        <v>1.00864</v>
      </c>
      <c r="DA66">
        <f t="shared" si="24"/>
        <v>103.46930644233819</v>
      </c>
      <c r="DB66" s="2">
        <v>38281</v>
      </c>
      <c r="DC66">
        <v>106.71875</v>
      </c>
      <c r="DD66" s="22">
        <f>_xll.BDH(DD$3&amp;" Govt",$A$8,DB66,DB66)</f>
        <v>1.0051300000000001</v>
      </c>
      <c r="DE66">
        <f t="shared" si="25"/>
        <v>106.17407698506661</v>
      </c>
      <c r="DF66" s="2">
        <v>38826</v>
      </c>
      <c r="DG66">
        <v>93.88671875</v>
      </c>
      <c r="DH66" s="22">
        <f>_xll.BDH(DH$3&amp;" Govt",$A$8,DF66,DF66)</f>
        <v>1.0003200000000001</v>
      </c>
      <c r="DI66">
        <f t="shared" si="26"/>
        <v>93.856684610924489</v>
      </c>
      <c r="DJ66" s="2">
        <v>39190</v>
      </c>
      <c r="DK66">
        <v>101.8984375</v>
      </c>
      <c r="DL66" s="22">
        <f>_xll.BDH(DL$3&amp;" Govt",$A$8,DJ66,DJ66)</f>
        <v>1.0067699999999999</v>
      </c>
      <c r="DM66">
        <f t="shared" si="27"/>
        <v>101.21322397369806</v>
      </c>
      <c r="DN66" s="2">
        <v>39925</v>
      </c>
      <c r="DO66">
        <v>102.17578125</v>
      </c>
      <c r="DP66" s="22">
        <f>_xll.BDH(DP$3&amp;" Govt",$A$8,DN66,DN66)</f>
        <v>0.98685999999999996</v>
      </c>
      <c r="DQ66">
        <f t="shared" si="28"/>
        <v>103.53624754271122</v>
      </c>
    </row>
    <row r="67" spans="4:121" x14ac:dyDescent="0.25">
      <c r="D67" s="2"/>
      <c r="F67" s="2">
        <v>38279</v>
      </c>
      <c r="G67">
        <v>129</v>
      </c>
      <c r="H67" s="22">
        <f>_xll.BDH(H$3&amp;" Govt",$A$8,F67,F67)</f>
        <v>1.19581</v>
      </c>
      <c r="I67" s="14">
        <f t="shared" si="0"/>
        <v>107.87666937055218</v>
      </c>
      <c r="J67" s="2">
        <v>38279</v>
      </c>
      <c r="K67">
        <v>130.0859375</v>
      </c>
      <c r="L67" s="22">
        <f>_xll.BDH(L$3&amp;" Govt",$A$8,J67,J67)</f>
        <v>1.17272</v>
      </c>
      <c r="M67">
        <f t="shared" si="1"/>
        <v>110.92668113445664</v>
      </c>
      <c r="N67" s="2">
        <v>38279</v>
      </c>
      <c r="O67">
        <v>131.578125</v>
      </c>
      <c r="P67" s="22">
        <f>_xll.BDH(P$3&amp;" Govt",$A$8,N67,N67)</f>
        <v>1.15523</v>
      </c>
      <c r="Q67">
        <f t="shared" si="2"/>
        <v>113.89777360352484</v>
      </c>
      <c r="R67" s="2">
        <v>38279</v>
      </c>
      <c r="S67">
        <v>132.34765625</v>
      </c>
      <c r="T67" s="22">
        <f>_xll.BDH(T$3&amp;" Govt",$A$8,R67,R67)</f>
        <v>1.12608</v>
      </c>
      <c r="U67">
        <f t="shared" si="3"/>
        <v>117.52953275966183</v>
      </c>
      <c r="V67" s="2">
        <v>38376</v>
      </c>
      <c r="W67">
        <v>99.58984375</v>
      </c>
      <c r="X67" s="22">
        <f>_xll.BDH(X$3&amp;" Govt",$A$8,V67,V67)</f>
        <v>1.00807</v>
      </c>
      <c r="Y67">
        <f t="shared" si="4"/>
        <v>98.792587568323626</v>
      </c>
      <c r="Z67" s="2">
        <v>38279</v>
      </c>
      <c r="AA67">
        <v>124.66015625</v>
      </c>
      <c r="AB67" s="22">
        <f>_xll.BDH(AB$3&amp;" Govt",$A$8,Z67,Z67)</f>
        <v>1.08856</v>
      </c>
      <c r="AC67">
        <f t="shared" si="5"/>
        <v>114.51840619717792</v>
      </c>
      <c r="AD67" s="2">
        <v>38918</v>
      </c>
      <c r="AE67">
        <v>102.35546875</v>
      </c>
      <c r="AF67" s="22">
        <f>_xll.BDH(AF$3&amp;" Govt",$A$8,AD67,AD67)</f>
        <v>1.01827</v>
      </c>
      <c r="AG67">
        <f t="shared" si="6"/>
        <v>100.51898686006658</v>
      </c>
      <c r="AH67" s="2">
        <v>38279</v>
      </c>
      <c r="AI67">
        <v>122.35546875</v>
      </c>
      <c r="AJ67" s="22">
        <f>_xll.BDH(AJ$3&amp;" Govt",$A$8,AH67,AH67)</f>
        <v>1.06698</v>
      </c>
      <c r="AK67">
        <f t="shared" si="7"/>
        <v>114.67456629927459</v>
      </c>
      <c r="AL67" s="2">
        <v>39282</v>
      </c>
      <c r="AM67">
        <v>99.70703125</v>
      </c>
      <c r="AN67" s="22">
        <f>_xll.BDH(AN$3&amp;" Govt",$A$8,AL67,AL67)</f>
        <v>1.02217</v>
      </c>
      <c r="AO67">
        <f t="shared" si="8"/>
        <v>97.544470342506628</v>
      </c>
      <c r="AP67" s="2">
        <v>38279</v>
      </c>
      <c r="AQ67">
        <v>118.09375</v>
      </c>
      <c r="AR67" s="22">
        <f>_xll.BDH(AR$3&amp;" Govt",$A$8,AP67,AP67)</f>
        <v>1.05372</v>
      </c>
      <c r="AS67">
        <f t="shared" si="9"/>
        <v>112.07317883308659</v>
      </c>
      <c r="AT67" s="2">
        <v>39647</v>
      </c>
      <c r="AU67">
        <v>100.82421875</v>
      </c>
      <c r="AV67" s="22">
        <f>_xll.BDH(AV$3&amp;" Govt",$A$8,AT67,AT67)</f>
        <v>1.02105</v>
      </c>
      <c r="AW67">
        <f t="shared" si="10"/>
        <v>98.745623377895299</v>
      </c>
      <c r="AX67" s="2">
        <v>38279</v>
      </c>
      <c r="AY67">
        <v>106.06640625</v>
      </c>
      <c r="AZ67" s="22">
        <f>_xll.BDH(AZ$3&amp;" Govt",$A$8,AX67,AX67)</f>
        <v>1.0315399999999999</v>
      </c>
      <c r="BA67">
        <f t="shared" si="11"/>
        <v>102.82335755278517</v>
      </c>
      <c r="BB67" s="2">
        <v>38279</v>
      </c>
      <c r="BC67">
        <v>106.234375</v>
      </c>
      <c r="BD67" s="22">
        <f>_xll.BDH(BD$3&amp;" Govt",$A$8,BB67,BB67)</f>
        <v>1.02535</v>
      </c>
      <c r="BE67">
        <f t="shared" si="12"/>
        <v>103.60791437070269</v>
      </c>
      <c r="BF67" s="2">
        <v>40014</v>
      </c>
      <c r="BG67">
        <v>102.35546875</v>
      </c>
      <c r="BH67" s="22">
        <f>_xll.BDH(BH$3&amp;" Govt",$A$8,BF67,BF67)</f>
        <v>1.0093799999999999</v>
      </c>
      <c r="BI67">
        <f t="shared" si="13"/>
        <v>101.40429644930552</v>
      </c>
      <c r="BJ67" s="2">
        <v>38279</v>
      </c>
      <c r="BK67">
        <v>103.9140625</v>
      </c>
      <c r="BL67" s="22">
        <f>_xll.BDH(BL$3&amp;" Govt",$A$8,BJ67,BJ67)</f>
        <v>1.0051000000000001</v>
      </c>
      <c r="BM67">
        <f t="shared" si="14"/>
        <v>103.38678987165456</v>
      </c>
      <c r="BN67" s="2">
        <v>38454</v>
      </c>
      <c r="BO67">
        <v>99.66796875</v>
      </c>
      <c r="BP67" s="22">
        <f>_xll.BDH(BP$3&amp;" Govt",$A$8,BN67,BN67)</f>
        <v>1.0008300000000001</v>
      </c>
      <c r="BQ67">
        <f t="shared" si="15"/>
        <v>99.58531294025957</v>
      </c>
      <c r="BR67" s="2">
        <v>38636</v>
      </c>
      <c r="BS67">
        <v>100.734375</v>
      </c>
      <c r="BT67" s="22">
        <f>_xll.BDH(BT$3&amp;" Govt",$A$8,BR67,BR67)</f>
        <v>1.00624</v>
      </c>
      <c r="BU67">
        <f t="shared" si="16"/>
        <v>100.10969053108602</v>
      </c>
      <c r="BV67" s="2">
        <v>38817</v>
      </c>
      <c r="BW67">
        <v>97.046875</v>
      </c>
      <c r="BX67" s="22">
        <f>_xll.BDH(BX$3&amp;" Govt",$A$8,BV67,BV67)</f>
        <v>0.99970999999999999</v>
      </c>
      <c r="BY67">
        <f t="shared" si="17"/>
        <v>97.075026757759758</v>
      </c>
      <c r="BZ67" s="2">
        <v>38999</v>
      </c>
      <c r="CA67">
        <v>102.5703125</v>
      </c>
      <c r="CB67" s="22">
        <f>_xll.BDH(CB$3&amp;" Govt",$A$8,BZ67,BZ67)</f>
        <v>1.0081800000000001</v>
      </c>
      <c r="CC67">
        <f t="shared" si="18"/>
        <v>101.7380948838501</v>
      </c>
      <c r="CD67" s="2">
        <v>39181</v>
      </c>
      <c r="CE67">
        <v>101.94140625</v>
      </c>
      <c r="CF67" s="22">
        <f>_xll.BDH(CF$3&amp;" Govt",$A$8,CD67,CD67)</f>
        <v>1.0051600000000001</v>
      </c>
      <c r="CG67">
        <f t="shared" si="19"/>
        <v>101.41808891121811</v>
      </c>
      <c r="CH67" s="2">
        <v>39363</v>
      </c>
      <c r="CI67">
        <v>103.72265625</v>
      </c>
      <c r="CJ67" s="22">
        <f>_xll.BDH(CJ$3&amp;" Govt",$A$8,CH67,CH67)</f>
        <v>1.00461</v>
      </c>
      <c r="CK67">
        <f t="shared" si="20"/>
        <v>103.24668901364709</v>
      </c>
      <c r="CL67" s="2">
        <v>39545</v>
      </c>
      <c r="CM67">
        <v>105.09375</v>
      </c>
      <c r="CN67" s="22">
        <f>_xll.BDH(CN$3&amp;" Govt",$A$8,CL67,CL67)</f>
        <v>1.00814</v>
      </c>
      <c r="CO67">
        <f t="shared" si="21"/>
        <v>104.24519411986429</v>
      </c>
      <c r="CP67" s="2">
        <v>39728</v>
      </c>
      <c r="CQ67">
        <v>93.890625</v>
      </c>
      <c r="CR67" s="22">
        <f>_xll.BDH(CR$3&amp;" Govt",$A$8,CP67,CP67)</f>
        <v>1.0192600000000001</v>
      </c>
      <c r="CS67">
        <f t="shared" si="22"/>
        <v>92.116461942978233</v>
      </c>
      <c r="CT67" s="2">
        <v>39905</v>
      </c>
      <c r="CU67">
        <v>105.09765625</v>
      </c>
      <c r="CV67" s="22">
        <f>_xll.BDH(CV$3&amp;" Govt",$A$8,CT67,CT67)</f>
        <v>0.98360000000000003</v>
      </c>
      <c r="CW67">
        <f t="shared" si="23"/>
        <v>106.84999618747457</v>
      </c>
      <c r="CX67" s="2">
        <v>40087</v>
      </c>
      <c r="CY67">
        <v>104.9921875</v>
      </c>
      <c r="CZ67" s="22">
        <f>_xll.BDH(CZ$3&amp;" Govt",$A$8,CX67,CX67)</f>
        <v>1.00858</v>
      </c>
      <c r="DA67">
        <f t="shared" si="24"/>
        <v>104.09901792619326</v>
      </c>
      <c r="DB67" s="2">
        <v>38282</v>
      </c>
      <c r="DC67">
        <v>106.5390625</v>
      </c>
      <c r="DD67" s="22">
        <f>_xll.BDH(DD$3&amp;" Govt",$A$8,DB67,DB67)</f>
        <v>1.00515</v>
      </c>
      <c r="DE67">
        <f t="shared" si="25"/>
        <v>105.99319753270656</v>
      </c>
      <c r="DF67" s="2">
        <v>38827</v>
      </c>
      <c r="DG67">
        <v>93.49609375</v>
      </c>
      <c r="DH67" s="22">
        <f>_xll.BDH(DH$3&amp;" Govt",$A$8,DF67,DF67)</f>
        <v>1.00038</v>
      </c>
      <c r="DI67">
        <f t="shared" si="26"/>
        <v>93.46057873008256</v>
      </c>
      <c r="DJ67" s="2">
        <v>39191</v>
      </c>
      <c r="DK67">
        <v>101.8125</v>
      </c>
      <c r="DL67" s="22">
        <f>_xll.BDH(DL$3&amp;" Govt",$A$8,DJ67,DJ67)</f>
        <v>1.00695</v>
      </c>
      <c r="DM67">
        <f t="shared" si="27"/>
        <v>101.10978698048562</v>
      </c>
      <c r="DN67" s="2">
        <v>39926</v>
      </c>
      <c r="DO67">
        <v>104.00390625</v>
      </c>
      <c r="DP67" s="22">
        <f>_xll.BDH(DP$3&amp;" Govt",$A$8,DN67,DN67)</f>
        <v>0.98702000000000001</v>
      </c>
      <c r="DQ67">
        <f t="shared" si="28"/>
        <v>105.37163000749732</v>
      </c>
    </row>
    <row r="68" spans="4:121" x14ac:dyDescent="0.25">
      <c r="D68" s="2"/>
      <c r="F68" s="2">
        <v>38280</v>
      </c>
      <c r="G68">
        <v>129.29296875</v>
      </c>
      <c r="H68" s="22">
        <f>_xll.BDH(H$3&amp;" Govt",$A$8,F68,F68)</f>
        <v>1.1958299999999999</v>
      </c>
      <c r="I68" s="14">
        <f t="shared" si="0"/>
        <v>108.11985712852162</v>
      </c>
      <c r="J68" s="2">
        <v>38280</v>
      </c>
      <c r="K68">
        <v>130.4296875</v>
      </c>
      <c r="L68" s="22">
        <f>_xll.BDH(L$3&amp;" Govt",$A$8,J68,J68)</f>
        <v>1.1727400000000001</v>
      </c>
      <c r="M68">
        <f t="shared" si="1"/>
        <v>111.21790635605504</v>
      </c>
      <c r="N68" s="2">
        <v>38280</v>
      </c>
      <c r="O68">
        <v>131.953125</v>
      </c>
      <c r="P68" s="22">
        <f>_xll.BDH(P$3&amp;" Govt",$A$8,N68,N68)</f>
        <v>1.1552500000000001</v>
      </c>
      <c r="Q68">
        <f t="shared" si="2"/>
        <v>114.22040683834666</v>
      </c>
      <c r="R68" s="2">
        <v>38280</v>
      </c>
      <c r="S68">
        <v>132.71484375</v>
      </c>
      <c r="T68" s="22">
        <f>_xll.BDH(T$3&amp;" Govt",$A$8,R68,R68)</f>
        <v>1.1261000000000001</v>
      </c>
      <c r="U68">
        <f t="shared" si="3"/>
        <v>117.85351545155847</v>
      </c>
      <c r="V68" s="2">
        <v>38377</v>
      </c>
      <c r="W68">
        <v>99.4375</v>
      </c>
      <c r="X68" s="22">
        <f>_xll.BDH(X$3&amp;" Govt",$A$8,V68,V68)</f>
        <v>1.0080899999999999</v>
      </c>
      <c r="Y68">
        <f t="shared" si="4"/>
        <v>98.639506393278381</v>
      </c>
      <c r="Z68" s="2">
        <v>38280</v>
      </c>
      <c r="AA68">
        <v>125.09765625</v>
      </c>
      <c r="AB68" s="22">
        <f>_xll.BDH(AB$3&amp;" Govt",$A$8,Z68,Z68)</f>
        <v>1.0885800000000001</v>
      </c>
      <c r="AC68">
        <f t="shared" si="5"/>
        <v>114.91820192360689</v>
      </c>
      <c r="AD68" s="2">
        <v>38919</v>
      </c>
      <c r="AE68">
        <v>102.3125</v>
      </c>
      <c r="AF68" s="22">
        <f>_xll.BDH(AF$3&amp;" Govt",$A$8,AD68,AD68)</f>
        <v>1.0184299999999999</v>
      </c>
      <c r="AG68">
        <f t="shared" si="6"/>
        <v>100.46100370177626</v>
      </c>
      <c r="AH68" s="2">
        <v>38280</v>
      </c>
      <c r="AI68">
        <v>122.71484375</v>
      </c>
      <c r="AJ68" s="22">
        <f>_xll.BDH(AJ$3&amp;" Govt",$A$8,AH68,AH68)</f>
        <v>1.0669999999999999</v>
      </c>
      <c r="AK68">
        <f t="shared" si="7"/>
        <v>115.00922563261481</v>
      </c>
      <c r="AL68" s="2">
        <v>39283</v>
      </c>
      <c r="AM68">
        <v>99.92578125</v>
      </c>
      <c r="AN68" s="22">
        <f>_xll.BDH(AN$3&amp;" Govt",$A$8,AL68,AL68)</f>
        <v>1.02237</v>
      </c>
      <c r="AO68">
        <f t="shared" si="8"/>
        <v>97.739351946946798</v>
      </c>
      <c r="AP68" s="2">
        <v>38280</v>
      </c>
      <c r="AQ68">
        <v>118.46484375</v>
      </c>
      <c r="AR68" s="22">
        <f>_xll.BDH(AR$3&amp;" Govt",$A$8,AP68,AP68)</f>
        <v>1.0537300000000001</v>
      </c>
      <c r="AS68">
        <f t="shared" si="9"/>
        <v>112.42428681920416</v>
      </c>
      <c r="AT68" s="2">
        <v>39650</v>
      </c>
      <c r="AU68">
        <v>100.93359375</v>
      </c>
      <c r="AV68" s="22">
        <f>_xll.BDH(AV$3&amp;" Govt",$A$8,AT68,AT68)</f>
        <v>1.0218799999999999</v>
      </c>
      <c r="AW68">
        <f t="shared" si="10"/>
        <v>98.772452489529115</v>
      </c>
      <c r="AX68" s="2">
        <v>38280</v>
      </c>
      <c r="AY68">
        <v>106.4296875</v>
      </c>
      <c r="AZ68" s="22">
        <f>_xll.BDH(AZ$3&amp;" Govt",$A$8,AX68,AX68)</f>
        <v>1.03156</v>
      </c>
      <c r="BA68">
        <f t="shared" si="11"/>
        <v>103.17353086587305</v>
      </c>
      <c r="BB68" s="2">
        <v>38280</v>
      </c>
      <c r="BC68">
        <v>106.625</v>
      </c>
      <c r="BD68" s="22">
        <f>_xll.BDH(BD$3&amp;" Govt",$A$8,BB68,BB68)</f>
        <v>1.0253699999999999</v>
      </c>
      <c r="BE68">
        <f t="shared" si="12"/>
        <v>103.98685352604427</v>
      </c>
      <c r="BF68" s="2">
        <v>40015</v>
      </c>
      <c r="BG68">
        <v>102.55859375</v>
      </c>
      <c r="BH68" s="22">
        <f>_xll.BDH(BH$3&amp;" Govt",$A$8,BF68,BF68)</f>
        <v>1.0094700000000001</v>
      </c>
      <c r="BI68">
        <f t="shared" si="13"/>
        <v>101.59647513051402</v>
      </c>
      <c r="BJ68" s="2">
        <v>38280</v>
      </c>
      <c r="BK68">
        <v>104.31640625</v>
      </c>
      <c r="BL68" s="22">
        <f>_xll.BDH(BL$3&amp;" Govt",$A$8,BJ68,BJ68)</f>
        <v>1.00512</v>
      </c>
      <c r="BM68">
        <f t="shared" si="14"/>
        <v>103.78502691220949</v>
      </c>
      <c r="BN68" s="2">
        <v>38455</v>
      </c>
      <c r="BO68">
        <v>99.61328125</v>
      </c>
      <c r="BP68" s="22">
        <f>_xll.BDH(BP$3&amp;" Govt",$A$8,BN68,BN68)</f>
        <v>1.00102</v>
      </c>
      <c r="BQ68">
        <f t="shared" si="15"/>
        <v>99.511779235180114</v>
      </c>
      <c r="BR68" s="2">
        <v>38637</v>
      </c>
      <c r="BS68">
        <v>100.33203125</v>
      </c>
      <c r="BT68" s="22">
        <f>_xll.BDH(BT$3&amp;" Govt",$A$8,BR68,BR68)</f>
        <v>1.0064</v>
      </c>
      <c r="BU68">
        <f t="shared" si="16"/>
        <v>99.693989715818759</v>
      </c>
      <c r="BV68" s="2">
        <v>38818</v>
      </c>
      <c r="BW68">
        <v>97.33984375</v>
      </c>
      <c r="BX68" s="22">
        <f>_xll.BDH(BX$3&amp;" Govt",$A$8,BV68,BV68)</f>
        <v>0.99978</v>
      </c>
      <c r="BY68">
        <f t="shared" si="17"/>
        <v>97.361263227910143</v>
      </c>
      <c r="BZ68" s="2">
        <v>39000</v>
      </c>
      <c r="CA68">
        <v>102.09375</v>
      </c>
      <c r="CB68" s="22">
        <f>_xll.BDH(CB$3&amp;" Govt",$A$8,BZ68,BZ68)</f>
        <v>1.00824</v>
      </c>
      <c r="CC68">
        <f t="shared" si="18"/>
        <v>101.25937276838847</v>
      </c>
      <c r="CD68" s="2">
        <v>39182</v>
      </c>
      <c r="CE68">
        <v>102.15625</v>
      </c>
      <c r="CF68" s="22">
        <f>_xll.BDH(CF$3&amp;" Govt",$A$8,CD68,CD68)</f>
        <v>1.0053399999999999</v>
      </c>
      <c r="CG68">
        <f t="shared" si="19"/>
        <v>101.61363319871886</v>
      </c>
      <c r="CH68" s="2">
        <v>39364</v>
      </c>
      <c r="CI68">
        <v>103.6328125</v>
      </c>
      <c r="CJ68" s="22">
        <f>_xll.BDH(CJ$3&amp;" Govt",$A$8,CH68,CH68)</f>
        <v>1.0045500000000001</v>
      </c>
      <c r="CK68">
        <f t="shared" si="20"/>
        <v>103.16341894380568</v>
      </c>
      <c r="CL68" s="2">
        <v>39546</v>
      </c>
      <c r="CM68">
        <v>104.73046875</v>
      </c>
      <c r="CN68" s="22">
        <f>_xll.BDH(CN$3&amp;" Govt",$A$8,CL68,CL68)</f>
        <v>1.00824</v>
      </c>
      <c r="CO68">
        <f t="shared" si="21"/>
        <v>103.87454251963818</v>
      </c>
      <c r="CP68" s="2">
        <v>39729</v>
      </c>
      <c r="CQ68">
        <v>91.2109375</v>
      </c>
      <c r="CR68" s="22">
        <f>_xll.BDH(CR$3&amp;" Govt",$A$8,CP68,CP68)</f>
        <v>1.0191300000000001</v>
      </c>
      <c r="CS68">
        <f t="shared" si="22"/>
        <v>89.498824978167647</v>
      </c>
      <c r="CT68" s="2">
        <v>39906</v>
      </c>
      <c r="CU68">
        <v>104.58203125</v>
      </c>
      <c r="CV68" s="22">
        <f>_xll.BDH(CV$3&amp;" Govt",$A$8,CT68,CT68)</f>
        <v>0.98375999999999997</v>
      </c>
      <c r="CW68">
        <f t="shared" si="23"/>
        <v>106.30848098113361</v>
      </c>
      <c r="CX68" s="2">
        <v>40088</v>
      </c>
      <c r="CY68">
        <v>104.63671875</v>
      </c>
      <c r="CZ68" s="22">
        <f>_xll.BDH(CZ$3&amp;" Govt",$A$8,CX68,CX68)</f>
        <v>1.0086599999999999</v>
      </c>
      <c r="DA68">
        <f t="shared" si="24"/>
        <v>103.73834468502767</v>
      </c>
      <c r="DB68" s="2">
        <v>38285</v>
      </c>
      <c r="DC68">
        <v>106.53125</v>
      </c>
      <c r="DD68" s="22">
        <f>_xll.BDH(DD$3&amp;" Govt",$A$8,DB68,DB68)</f>
        <v>1.0052000000000001</v>
      </c>
      <c r="DE68">
        <f t="shared" si="25"/>
        <v>105.98015320334261</v>
      </c>
      <c r="DF68" s="2">
        <v>38828</v>
      </c>
      <c r="DG68">
        <v>94</v>
      </c>
      <c r="DH68" s="22">
        <f>_xll.BDH(DH$3&amp;" Govt",$A$8,DF68,DF68)</f>
        <v>1.0004500000000001</v>
      </c>
      <c r="DI68">
        <f t="shared" si="26"/>
        <v>93.957719026438099</v>
      </c>
      <c r="DJ68" s="2">
        <v>39192</v>
      </c>
      <c r="DK68">
        <v>101.83984375</v>
      </c>
      <c r="DL68" s="22">
        <f>_xll.BDH(DL$3&amp;" Govt",$A$8,DJ68,DJ68)</f>
        <v>1.0071300000000001</v>
      </c>
      <c r="DM68">
        <f t="shared" si="27"/>
        <v>101.11886623375334</v>
      </c>
      <c r="DN68" s="2">
        <v>39927</v>
      </c>
      <c r="DO68">
        <v>103.9375</v>
      </c>
      <c r="DP68" s="22">
        <f>_xll.BDH(DP$3&amp;" Govt",$A$8,DN68,DN68)</f>
        <v>0.98717999999999995</v>
      </c>
      <c r="DQ68">
        <f t="shared" si="28"/>
        <v>105.28728296764521</v>
      </c>
    </row>
    <row r="69" spans="4:121" x14ac:dyDescent="0.25">
      <c r="D69" s="2"/>
      <c r="F69" s="2">
        <v>38281</v>
      </c>
      <c r="G69">
        <v>129.41796875</v>
      </c>
      <c r="H69" s="22">
        <f>_xll.BDH(H$3&amp;" Govt",$A$8,F69,F69)</f>
        <v>1.1958500000000001</v>
      </c>
      <c r="I69" s="14">
        <f t="shared" si="0"/>
        <v>108.22257703725383</v>
      </c>
      <c r="J69" s="2">
        <v>38281</v>
      </c>
      <c r="K69">
        <v>130.58984375</v>
      </c>
      <c r="L69" s="22">
        <f>_xll.BDH(L$3&amp;" Govt",$A$8,J69,J69)</f>
        <v>1.17276</v>
      </c>
      <c r="M69">
        <f t="shared" si="1"/>
        <v>111.35257320338347</v>
      </c>
      <c r="N69" s="2">
        <v>38281</v>
      </c>
      <c r="O69">
        <v>132.23828125</v>
      </c>
      <c r="P69" s="22">
        <f>_xll.BDH(P$3&amp;" Govt",$A$8,N69,N69)</f>
        <v>1.15527</v>
      </c>
      <c r="Q69">
        <f t="shared" si="2"/>
        <v>114.46526028547439</v>
      </c>
      <c r="R69" s="2">
        <v>38281</v>
      </c>
      <c r="S69">
        <v>133.0625</v>
      </c>
      <c r="T69" s="22">
        <f>_xll.BDH(T$3&amp;" Govt",$A$8,R69,R69)</f>
        <v>1.12612</v>
      </c>
      <c r="U69">
        <f t="shared" si="3"/>
        <v>118.16014279117678</v>
      </c>
      <c r="V69" s="2">
        <v>38378</v>
      </c>
      <c r="W69">
        <v>99.48828125</v>
      </c>
      <c r="X69" s="22">
        <f>_xll.BDH(X$3&amp;" Govt",$A$8,V69,V69)</f>
        <v>1.0081100000000001</v>
      </c>
      <c r="Y69">
        <f t="shared" si="4"/>
        <v>98.687922200950283</v>
      </c>
      <c r="Z69" s="2">
        <v>38281</v>
      </c>
      <c r="AA69">
        <v>125.3828125</v>
      </c>
      <c r="AB69" s="22">
        <f>_xll.BDH(AB$3&amp;" Govt",$A$8,Z69,Z69)</f>
        <v>1.0885899999999999</v>
      </c>
      <c r="AC69">
        <f t="shared" si="5"/>
        <v>115.17909635399921</v>
      </c>
      <c r="AD69" s="2">
        <v>38922</v>
      </c>
      <c r="AE69">
        <v>102.2734375</v>
      </c>
      <c r="AF69" s="22">
        <f>_xll.BDH(AF$3&amp;" Govt",$A$8,AD69,AD69)</f>
        <v>1.01892</v>
      </c>
      <c r="AG69">
        <f t="shared" si="6"/>
        <v>100.37435470890746</v>
      </c>
      <c r="AH69" s="2">
        <v>38281</v>
      </c>
      <c r="AI69">
        <v>123.12890625</v>
      </c>
      <c r="AJ69" s="22">
        <f>_xll.BDH(AJ$3&amp;" Govt",$A$8,AH69,AH69)</f>
        <v>1.0670200000000001</v>
      </c>
      <c r="AK69">
        <f t="shared" si="7"/>
        <v>115.39512497422727</v>
      </c>
      <c r="AL69" s="2">
        <v>39286</v>
      </c>
      <c r="AM69">
        <v>99.7578125</v>
      </c>
      <c r="AN69" s="22">
        <f>_xll.BDH(AN$3&amp;" Govt",$A$8,AL69,AL69)</f>
        <v>1.0229699999999999</v>
      </c>
      <c r="AO69">
        <f t="shared" si="8"/>
        <v>97.517827991045692</v>
      </c>
      <c r="AP69" s="2">
        <v>38281</v>
      </c>
      <c r="AQ69">
        <v>118.82421875</v>
      </c>
      <c r="AR69" s="22">
        <f>_xll.BDH(AR$3&amp;" Govt",$A$8,AP69,AP69)</f>
        <v>1.05375</v>
      </c>
      <c r="AS69">
        <f t="shared" si="9"/>
        <v>112.76319691577699</v>
      </c>
      <c r="AT69" s="2">
        <v>39651</v>
      </c>
      <c r="AU69">
        <v>100.35546875</v>
      </c>
      <c r="AV69" s="22">
        <f>_xll.BDH(AV$3&amp;" Govt",$A$8,AT69,AT69)</f>
        <v>1.0221499999999999</v>
      </c>
      <c r="AW69">
        <f t="shared" si="10"/>
        <v>98.180764809470247</v>
      </c>
      <c r="AX69" s="2">
        <v>38281</v>
      </c>
      <c r="AY69">
        <v>106.7421875</v>
      </c>
      <c r="AZ69" s="22">
        <f>_xll.BDH(AZ$3&amp;" Govt",$A$8,AX69,AX69)</f>
        <v>1.0315799999999999</v>
      </c>
      <c r="BA69">
        <f t="shared" si="11"/>
        <v>103.47446392911844</v>
      </c>
      <c r="BB69" s="2">
        <v>38281</v>
      </c>
      <c r="BC69">
        <v>106.921875</v>
      </c>
      <c r="BD69" s="22">
        <f>_xll.BDH(BD$3&amp;" Govt",$A$8,BB69,BB69)</f>
        <v>1.02538</v>
      </c>
      <c r="BE69">
        <f t="shared" si="12"/>
        <v>104.27536620569936</v>
      </c>
      <c r="BF69" s="2">
        <v>40016</v>
      </c>
      <c r="BG69">
        <v>102.31640625</v>
      </c>
      <c r="BH69" s="22">
        <f>_xll.BDH(BH$3&amp;" Govt",$A$8,BF69,BF69)</f>
        <v>1.0095700000000001</v>
      </c>
      <c r="BI69">
        <f t="shared" si="13"/>
        <v>101.34652005309191</v>
      </c>
      <c r="BJ69" s="2">
        <v>38281</v>
      </c>
      <c r="BK69">
        <v>104.63671875</v>
      </c>
      <c r="BL69" s="22">
        <f>_xll.BDH(BL$3&amp;" Govt",$A$8,BJ69,BJ69)</f>
        <v>1.0051300000000001</v>
      </c>
      <c r="BM69">
        <f t="shared" si="14"/>
        <v>104.10267204242237</v>
      </c>
      <c r="BN69" s="2">
        <v>38456</v>
      </c>
      <c r="BO69">
        <v>100.10546875</v>
      </c>
      <c r="BP69" s="22">
        <f>_xll.BDH(BP$3&amp;" Govt",$A$8,BN69,BN69)</f>
        <v>1.0012099999999999</v>
      </c>
      <c r="BQ69">
        <f t="shared" si="15"/>
        <v>99.984487520100686</v>
      </c>
      <c r="BR69" s="2">
        <v>38638</v>
      </c>
      <c r="BS69">
        <v>100.49609375</v>
      </c>
      <c r="BT69" s="22">
        <f>_xll.BDH(BT$3&amp;" Govt",$A$8,BR69,BR69)</f>
        <v>1.00657</v>
      </c>
      <c r="BU69">
        <f t="shared" si="16"/>
        <v>99.840144003894423</v>
      </c>
      <c r="BV69" s="2">
        <v>38819</v>
      </c>
      <c r="BW69">
        <v>96.8984375</v>
      </c>
      <c r="BX69" s="22">
        <f>_xll.BDH(BX$3&amp;" Govt",$A$8,BV69,BV69)</f>
        <v>0.99985000000000002</v>
      </c>
      <c r="BY69">
        <f t="shared" si="17"/>
        <v>96.912974446166928</v>
      </c>
      <c r="BZ69" s="2">
        <v>39001</v>
      </c>
      <c r="CA69">
        <v>101.85546875</v>
      </c>
      <c r="CB69" s="22">
        <f>_xll.BDH(CB$3&amp;" Govt",$A$8,BZ69,BZ69)</f>
        <v>1.00831</v>
      </c>
      <c r="CC69">
        <f t="shared" si="18"/>
        <v>101.01602557745137</v>
      </c>
      <c r="CD69" s="2">
        <v>39183</v>
      </c>
      <c r="CE69">
        <v>102.1015625</v>
      </c>
      <c r="CF69" s="22">
        <f>_xll.BDH(CF$3&amp;" Govt",$A$8,CD69,CD69)</f>
        <v>1.00552</v>
      </c>
      <c r="CG69">
        <f t="shared" si="19"/>
        <v>101.54105587158884</v>
      </c>
      <c r="CH69" s="2">
        <v>39365</v>
      </c>
      <c r="CI69">
        <v>103.6640625</v>
      </c>
      <c r="CJ69" s="22">
        <f>_xll.BDH(CJ$3&amp;" Govt",$A$8,CH69,CH69)</f>
        <v>1.0044999999999999</v>
      </c>
      <c r="CK69">
        <f t="shared" si="20"/>
        <v>103.19966401194625</v>
      </c>
      <c r="CL69" s="2">
        <v>39547</v>
      </c>
      <c r="CM69">
        <v>105.359375</v>
      </c>
      <c r="CN69" s="22">
        <f>_xll.BDH(CN$3&amp;" Govt",$A$8,CL69,CL69)</f>
        <v>1.00834</v>
      </c>
      <c r="CO69">
        <f t="shared" si="21"/>
        <v>104.4879455342444</v>
      </c>
      <c r="CP69" s="2">
        <v>39730</v>
      </c>
      <c r="CQ69">
        <v>90.4375</v>
      </c>
      <c r="CR69" s="22">
        <f>_xll.BDH(CR$3&amp;" Govt",$A$8,CP69,CP69)</f>
        <v>1.0189999999999999</v>
      </c>
      <c r="CS69">
        <f t="shared" si="22"/>
        <v>88.751226692836127</v>
      </c>
      <c r="CT69" s="2">
        <v>39909</v>
      </c>
      <c r="CU69">
        <v>104.7734375</v>
      </c>
      <c r="CV69" s="22">
        <f>_xll.BDH(CV$3&amp;" Govt",$A$8,CT69,CT69)</f>
        <v>0.98424999999999996</v>
      </c>
      <c r="CW69">
        <f t="shared" si="23"/>
        <v>106.45002540005081</v>
      </c>
      <c r="CX69" s="2">
        <v>40091</v>
      </c>
      <c r="CY69">
        <v>104.8359375</v>
      </c>
      <c r="CZ69" s="22">
        <f>_xll.BDH(CZ$3&amp;" Govt",$A$8,CX69,CX69)</f>
        <v>1.00888</v>
      </c>
      <c r="DA69">
        <f t="shared" si="24"/>
        <v>103.91318838712235</v>
      </c>
      <c r="DB69" s="2">
        <v>38286</v>
      </c>
      <c r="DC69">
        <v>106.06640625</v>
      </c>
      <c r="DD69" s="22">
        <f>_xll.BDH(DD$3&amp;" Govt",$A$8,DB69,DB69)</f>
        <v>1.00522</v>
      </c>
      <c r="DE69">
        <f t="shared" si="25"/>
        <v>105.51561474105171</v>
      </c>
      <c r="DF69" s="2">
        <v>38831</v>
      </c>
      <c r="DG69">
        <v>93.93359375</v>
      </c>
      <c r="DH69" s="22">
        <f>_xll.BDH(DH$3&amp;" Govt",$A$8,DF69,DF69)</f>
        <v>1.00065</v>
      </c>
      <c r="DI69">
        <f t="shared" si="26"/>
        <v>93.872576575226105</v>
      </c>
      <c r="DJ69" s="2">
        <v>39195</v>
      </c>
      <c r="DK69">
        <v>102.1015625</v>
      </c>
      <c r="DL69" s="22">
        <f>_xll.BDH(DL$3&amp;" Govt",$A$8,DJ69,DJ69)</f>
        <v>1.00766</v>
      </c>
      <c r="DM69">
        <f t="shared" si="27"/>
        <v>101.32540986046881</v>
      </c>
      <c r="DN69" s="2">
        <v>39930</v>
      </c>
      <c r="DO69">
        <v>104.90625</v>
      </c>
      <c r="DP69" s="22">
        <f>_xll.BDH(DP$3&amp;" Govt",$A$8,DN69,DN69)</f>
        <v>0.98767000000000005</v>
      </c>
      <c r="DQ69">
        <f t="shared" si="28"/>
        <v>106.21589194771532</v>
      </c>
    </row>
    <row r="70" spans="4:121" x14ac:dyDescent="0.25">
      <c r="D70" s="2"/>
      <c r="F70" s="2">
        <v>38282</v>
      </c>
      <c r="G70">
        <v>129.5703125</v>
      </c>
      <c r="H70" s="22">
        <f>_xll.BDH(H$3&amp;" Govt",$A$8,F70,F70)</f>
        <v>1.19587</v>
      </c>
      <c r="I70" s="14">
        <f t="shared" ref="I70:I133" si="29">G70/H70</f>
        <v>108.3481586627309</v>
      </c>
      <c r="J70" s="2">
        <v>38282</v>
      </c>
      <c r="K70">
        <v>130.7578125</v>
      </c>
      <c r="L70" s="22">
        <f>_xll.BDH(L$3&amp;" Govt",$A$8,J70,J70)</f>
        <v>1.1727799999999999</v>
      </c>
      <c r="M70">
        <f t="shared" ref="M70:M133" si="30">K70/L70</f>
        <v>111.49389697982572</v>
      </c>
      <c r="N70" s="2">
        <v>38282</v>
      </c>
      <c r="O70">
        <v>132.41015625</v>
      </c>
      <c r="P70" s="22">
        <f>_xll.BDH(P$3&amp;" Govt",$A$8,N70,N70)</f>
        <v>1.1552899999999999</v>
      </c>
      <c r="Q70">
        <f t="shared" ref="Q70:Q133" si="31">O70/P70</f>
        <v>114.61205087034425</v>
      </c>
      <c r="R70" s="2">
        <v>38282</v>
      </c>
      <c r="S70">
        <v>133.375</v>
      </c>
      <c r="T70" s="22">
        <f>_xll.BDH(T$3&amp;" Govt",$A$8,R70,R70)</f>
        <v>1.1261399999999999</v>
      </c>
      <c r="U70">
        <f t="shared" ref="U70:U133" si="32">S70/T70</f>
        <v>118.43554087413644</v>
      </c>
      <c r="V70" s="2">
        <v>38379</v>
      </c>
      <c r="W70">
        <v>99.4921875</v>
      </c>
      <c r="X70" s="22">
        <f>_xll.BDH(X$3&amp;" Govt",$A$8,V70,V70)</f>
        <v>1.0081199999999999</v>
      </c>
      <c r="Y70">
        <f t="shared" ref="Y70:Y133" si="33">W70/X70</f>
        <v>98.69081805737413</v>
      </c>
      <c r="Z70" s="2">
        <v>38282</v>
      </c>
      <c r="AA70">
        <v>125.640625</v>
      </c>
      <c r="AB70" s="22">
        <f>_xll.BDH(AB$3&amp;" Govt",$A$8,Z70,Z70)</f>
        <v>1.0886100000000001</v>
      </c>
      <c r="AC70">
        <f t="shared" ref="AC70:AC133" si="34">AA70/AB70</f>
        <v>115.41380751600664</v>
      </c>
      <c r="AD70" s="2">
        <v>38923</v>
      </c>
      <c r="AE70">
        <v>102.25</v>
      </c>
      <c r="AF70" s="22">
        <f>_xll.BDH(AF$3&amp;" Govt",$A$8,AD70,AD70)</f>
        <v>1.01908</v>
      </c>
      <c r="AG70">
        <f t="shared" ref="AG70:AG133" si="35">AE70/AF70</f>
        <v>100.33559681281156</v>
      </c>
      <c r="AH70" s="2">
        <v>38282</v>
      </c>
      <c r="AI70">
        <v>123.296875</v>
      </c>
      <c r="AJ70" s="22">
        <f>_xll.BDH(AJ$3&amp;" Govt",$A$8,AH70,AH70)</f>
        <v>1.06704</v>
      </c>
      <c r="AK70">
        <f t="shared" ref="AK70:AK133" si="36">AI70/AJ70</f>
        <v>115.5503776803119</v>
      </c>
      <c r="AL70" s="2">
        <v>39287</v>
      </c>
      <c r="AM70">
        <v>100.0078125</v>
      </c>
      <c r="AN70" s="22">
        <f>_xll.BDH(AN$3&amp;" Govt",$A$8,AL70,AL70)</f>
        <v>1.0231699999999999</v>
      </c>
      <c r="AO70">
        <f t="shared" ref="AO70:AO133" si="37">AM70/AN70</f>
        <v>97.743104762649423</v>
      </c>
      <c r="AP70" s="2">
        <v>38282</v>
      </c>
      <c r="AQ70">
        <v>118.96875</v>
      </c>
      <c r="AR70" s="22">
        <f>_xll.BDH(AR$3&amp;" Govt",$A$8,AP70,AP70)</f>
        <v>1.0537700000000001</v>
      </c>
      <c r="AS70">
        <f t="shared" ref="AS70:AS133" si="38">AQ70/AR70</f>
        <v>112.89821308255121</v>
      </c>
      <c r="AT70" s="2">
        <v>39652</v>
      </c>
      <c r="AU70">
        <v>99.6015625</v>
      </c>
      <c r="AV70" s="22">
        <f>_xll.BDH(AV$3&amp;" Govt",$A$8,AT70,AT70)</f>
        <v>1.0224299999999999</v>
      </c>
      <c r="AW70">
        <f t="shared" ref="AW70:AW133" si="39">AU70/AV70</f>
        <v>97.416510176735827</v>
      </c>
      <c r="AX70" s="2">
        <v>38282</v>
      </c>
      <c r="AY70">
        <v>106.828125</v>
      </c>
      <c r="AZ70" s="22">
        <f>_xll.BDH(AZ$3&amp;" Govt",$A$8,AX70,AX70)</f>
        <v>1.0316000000000001</v>
      </c>
      <c r="BA70">
        <f t="shared" ref="BA70:BA133" si="40">AY70/AZ70</f>
        <v>103.55576289259402</v>
      </c>
      <c r="BB70" s="2">
        <v>38282</v>
      </c>
      <c r="BC70">
        <v>106.95703125</v>
      </c>
      <c r="BD70" s="22">
        <f>_xll.BDH(BD$3&amp;" Govt",$A$8,BB70,BB70)</f>
        <v>1.0254000000000001</v>
      </c>
      <c r="BE70">
        <f t="shared" ref="BE70:BE133" si="41">BC70/BD70</f>
        <v>104.30761775892334</v>
      </c>
      <c r="BF70" s="2">
        <v>40017</v>
      </c>
      <c r="BG70">
        <v>101.94921875</v>
      </c>
      <c r="BH70" s="22">
        <f>_xll.BDH(BH$3&amp;" Govt",$A$8,BF70,BF70)</f>
        <v>1.00966</v>
      </c>
      <c r="BI70">
        <f t="shared" ref="BI70:BI133" si="42">BG70/BH70</f>
        <v>100.97381172870075</v>
      </c>
      <c r="BJ70" s="2">
        <v>38282</v>
      </c>
      <c r="BK70">
        <v>104.66015625</v>
      </c>
      <c r="BL70" s="22">
        <f>_xll.BDH(BL$3&amp;" Govt",$A$8,BJ70,BJ70)</f>
        <v>1.00515</v>
      </c>
      <c r="BM70">
        <f t="shared" ref="BM70:BM133" si="43">BK70/BL70</f>
        <v>104.12391807192957</v>
      </c>
      <c r="BN70" s="2">
        <v>38457</v>
      </c>
      <c r="BO70">
        <v>100.4921875</v>
      </c>
      <c r="BP70" s="22">
        <f>_xll.BDH(BP$3&amp;" Govt",$A$8,BN70,BN70)</f>
        <v>1.0014000000000001</v>
      </c>
      <c r="BQ70">
        <f t="shared" ref="BQ70:BQ133" si="44">BO70/BP70</f>
        <v>100.35169512682245</v>
      </c>
      <c r="BR70" s="2">
        <v>38639</v>
      </c>
      <c r="BS70">
        <v>100.51171875</v>
      </c>
      <c r="BT70" s="22">
        <f>_xll.BDH(BT$3&amp;" Govt",$A$8,BR70,BR70)</f>
        <v>1.0067299999999999</v>
      </c>
      <c r="BU70">
        <f t="shared" ref="BU70:BU133" si="45">BS70/BT70</f>
        <v>99.839796916750274</v>
      </c>
      <c r="BV70" s="2">
        <v>38820</v>
      </c>
      <c r="BW70">
        <v>96.40234375</v>
      </c>
      <c r="BX70" s="22">
        <f>_xll.BDH(BX$3&amp;" Govt",$A$8,BV70,BV70)</f>
        <v>0.99990999999999997</v>
      </c>
      <c r="BY70">
        <f t="shared" ref="BY70:BY133" si="46">BW70/BX70</f>
        <v>96.411020741866778</v>
      </c>
      <c r="BZ70" s="2">
        <v>39002</v>
      </c>
      <c r="CA70">
        <v>101.94921875</v>
      </c>
      <c r="CB70" s="22">
        <f>_xll.BDH(CB$3&amp;" Govt",$A$8,BZ70,BZ70)</f>
        <v>1.00837</v>
      </c>
      <c r="CC70">
        <f t="shared" ref="CC70:CC133" si="47">CA70/CB70</f>
        <v>101.10298675089501</v>
      </c>
      <c r="CD70" s="2">
        <v>39184</v>
      </c>
      <c r="CE70">
        <v>102.109375</v>
      </c>
      <c r="CF70" s="22">
        <f>_xll.BDH(CF$3&amp;" Govt",$A$8,CD70,CD70)</f>
        <v>1.0057</v>
      </c>
      <c r="CG70">
        <f t="shared" ref="CG70:CG133" si="48">CE70/CF70</f>
        <v>101.53065029332802</v>
      </c>
      <c r="CH70" s="2">
        <v>39366</v>
      </c>
      <c r="CI70">
        <v>103.7734375</v>
      </c>
      <c r="CJ70" s="22">
        <f>_xll.BDH(CJ$3&amp;" Govt",$A$8,CH70,CH70)</f>
        <v>1.00444</v>
      </c>
      <c r="CK70">
        <f t="shared" ref="CK70:CK133" si="49">CI70/CJ70</f>
        <v>103.314720142567</v>
      </c>
      <c r="CL70" s="2">
        <v>39548</v>
      </c>
      <c r="CM70">
        <v>104.91796875</v>
      </c>
      <c r="CN70" s="22">
        <f>_xll.BDH(CN$3&amp;" Govt",$A$8,CL70,CL70)</f>
        <v>1.00844</v>
      </c>
      <c r="CO70">
        <f t="shared" ref="CO70:CO133" si="50">CM70/CN70</f>
        <v>104.03987222839237</v>
      </c>
      <c r="CP70" s="2">
        <v>39731</v>
      </c>
      <c r="CQ70">
        <v>88.734375</v>
      </c>
      <c r="CR70" s="22">
        <f>_xll.BDH(CR$3&amp;" Govt",$A$8,CP70,CP70)</f>
        <v>1.0188699999999999</v>
      </c>
      <c r="CS70">
        <f t="shared" ref="CS70:CS133" si="51">CQ70/CR70</f>
        <v>87.090968425805059</v>
      </c>
      <c r="CT70" s="2">
        <v>39910</v>
      </c>
      <c r="CU70">
        <v>104.10546875</v>
      </c>
      <c r="CV70" s="22">
        <f>_xll.BDH(CV$3&amp;" Govt",$A$8,CT70,CT70)</f>
        <v>0.98441000000000001</v>
      </c>
      <c r="CW70">
        <f t="shared" ref="CW70:CW133" si="52">CU70/CV70</f>
        <v>105.75417635944373</v>
      </c>
      <c r="CX70" s="2">
        <v>40092</v>
      </c>
      <c r="CY70">
        <v>104.81640625</v>
      </c>
      <c r="CZ70" s="22">
        <f>_xll.BDH(CZ$3&amp;" Govt",$A$8,CX70,CX70)</f>
        <v>1.00895</v>
      </c>
      <c r="DA70">
        <f t="shared" ref="DA70:DA133" si="53">CY70/CZ70</f>
        <v>103.88662099212053</v>
      </c>
      <c r="DB70" s="2">
        <v>38287</v>
      </c>
      <c r="DC70">
        <v>104.70703125</v>
      </c>
      <c r="DD70" s="22">
        <f>_xll.BDH(DD$3&amp;" Govt",$A$8,DB70,DB70)</f>
        <v>1.0052399999999999</v>
      </c>
      <c r="DE70">
        <f t="shared" ref="DE70:DE133" si="54">DC70/DD70</f>
        <v>104.16122642354065</v>
      </c>
      <c r="DF70" s="2">
        <v>38832</v>
      </c>
      <c r="DG70">
        <v>92.5703125</v>
      </c>
      <c r="DH70" s="22">
        <f>_xll.BDH(DH$3&amp;" Govt",$A$8,DF70,DF70)</f>
        <v>1.0007200000000001</v>
      </c>
      <c r="DI70">
        <f t="shared" ref="DI70:DI133" si="55">DG70/DH70</f>
        <v>92.503709828923164</v>
      </c>
      <c r="DJ70" s="2">
        <v>39196</v>
      </c>
      <c r="DK70">
        <v>102.265625</v>
      </c>
      <c r="DL70" s="22">
        <f>_xll.BDH(DL$3&amp;" Govt",$A$8,DJ70,DJ70)</f>
        <v>1.0078400000000001</v>
      </c>
      <c r="DM70">
        <f t="shared" ref="DM70:DM133" si="56">DK70/DL70</f>
        <v>101.47009942054294</v>
      </c>
      <c r="DN70" s="2">
        <v>39931</v>
      </c>
      <c r="DO70">
        <v>103.6328125</v>
      </c>
      <c r="DP70" s="22">
        <f>_xll.BDH(DP$3&amp;" Govt",$A$8,DN70,DN70)</f>
        <v>0.98784000000000005</v>
      </c>
      <c r="DQ70">
        <f t="shared" ref="DQ70:DQ133" si="57">DO70/DP70</f>
        <v>104.90849985827664</v>
      </c>
    </row>
    <row r="71" spans="4:121" x14ac:dyDescent="0.25">
      <c r="D71" s="2"/>
      <c r="F71" s="2">
        <v>38285</v>
      </c>
      <c r="G71">
        <v>129.52734375</v>
      </c>
      <c r="H71" s="22">
        <f>_xll.BDH(H$3&amp;" Govt",$A$8,F71,F71)</f>
        <v>1.1959299999999999</v>
      </c>
      <c r="I71" s="14">
        <f t="shared" si="29"/>
        <v>108.30679366685342</v>
      </c>
      <c r="J71" s="2">
        <v>38285</v>
      </c>
      <c r="K71">
        <v>130.75390625</v>
      </c>
      <c r="L71" s="22">
        <f>_xll.BDH(L$3&amp;" Govt",$A$8,J71,J71)</f>
        <v>1.1728399999999999</v>
      </c>
      <c r="M71">
        <f t="shared" si="30"/>
        <v>111.48486259847891</v>
      </c>
      <c r="N71" s="2">
        <v>38285</v>
      </c>
      <c r="O71">
        <v>132.421875</v>
      </c>
      <c r="P71" s="22">
        <f>_xll.BDH(P$3&amp;" Govt",$A$8,N71,N71)</f>
        <v>1.1553499999999999</v>
      </c>
      <c r="Q71">
        <f t="shared" si="31"/>
        <v>114.61624183147966</v>
      </c>
      <c r="R71" s="2">
        <v>38285</v>
      </c>
      <c r="S71">
        <v>133.21484375</v>
      </c>
      <c r="T71" s="22">
        <f>_xll.BDH(T$3&amp;" Govt",$A$8,R71,R71)</f>
        <v>1.1262000000000001</v>
      </c>
      <c r="U71">
        <f t="shared" si="32"/>
        <v>118.28702162138163</v>
      </c>
      <c r="V71" s="2">
        <v>38380</v>
      </c>
      <c r="W71">
        <v>99.7890625</v>
      </c>
      <c r="X71" s="22">
        <f>_xll.BDH(X$3&amp;" Govt",$A$8,V71,V71)</f>
        <v>1.00814</v>
      </c>
      <c r="Y71">
        <f t="shared" si="33"/>
        <v>98.983338127641005</v>
      </c>
      <c r="Z71" s="2">
        <v>38285</v>
      </c>
      <c r="AA71">
        <v>125.5703125</v>
      </c>
      <c r="AB71" s="22">
        <f>_xll.BDH(AB$3&amp;" Govt",$A$8,Z71,Z71)</f>
        <v>1.08867</v>
      </c>
      <c r="AC71">
        <f t="shared" si="34"/>
        <v>115.34286101389769</v>
      </c>
      <c r="AD71" s="2">
        <v>38924</v>
      </c>
      <c r="AE71">
        <v>102.4453125</v>
      </c>
      <c r="AF71" s="22">
        <f>_xll.BDH(AF$3&amp;" Govt",$A$8,AD71,AD71)</f>
        <v>1.0192399999999999</v>
      </c>
      <c r="AG71">
        <f t="shared" si="35"/>
        <v>100.51147178289706</v>
      </c>
      <c r="AH71" s="2">
        <v>38285</v>
      </c>
      <c r="AI71">
        <v>123.2265625</v>
      </c>
      <c r="AJ71" s="22">
        <f>_xll.BDH(AJ$3&amp;" Govt",$A$8,AH71,AH71)</f>
        <v>1.0670900000000001</v>
      </c>
      <c r="AK71">
        <f t="shared" si="36"/>
        <v>115.47907158721381</v>
      </c>
      <c r="AL71" s="2">
        <v>39288</v>
      </c>
      <c r="AM71">
        <v>100.14453125</v>
      </c>
      <c r="AN71" s="22">
        <f>_xll.BDH(AN$3&amp;" Govt",$A$8,AL71,AL71)</f>
        <v>1.0233699999999999</v>
      </c>
      <c r="AO71">
        <f t="shared" si="37"/>
        <v>97.857599157684916</v>
      </c>
      <c r="AP71" s="2">
        <v>38285</v>
      </c>
      <c r="AQ71">
        <v>118.8984375</v>
      </c>
      <c r="AR71" s="22">
        <f>_xll.BDH(AR$3&amp;" Govt",$A$8,AP71,AP71)</f>
        <v>1.05382</v>
      </c>
      <c r="AS71">
        <f t="shared" si="38"/>
        <v>112.82613491867681</v>
      </c>
      <c r="AT71" s="2">
        <v>39653</v>
      </c>
      <c r="AU71">
        <v>100.21875</v>
      </c>
      <c r="AV71" s="22">
        <f>_xll.BDH(AV$3&amp;" Govt",$A$8,AT71,AT71)</f>
        <v>1.02271</v>
      </c>
      <c r="AW71">
        <f t="shared" si="39"/>
        <v>97.993321664988116</v>
      </c>
      <c r="AX71" s="2">
        <v>38285</v>
      </c>
      <c r="AY71">
        <v>106.7890625</v>
      </c>
      <c r="AZ71" s="22">
        <f>_xll.BDH(AZ$3&amp;" Govt",$A$8,AX71,AX71)</f>
        <v>1.03165</v>
      </c>
      <c r="BA71">
        <f t="shared" si="40"/>
        <v>103.51287985266322</v>
      </c>
      <c r="BB71" s="2">
        <v>38285</v>
      </c>
      <c r="BC71">
        <v>106.90234375</v>
      </c>
      <c r="BD71" s="22">
        <f>_xll.BDH(BD$3&amp;" Govt",$A$8,BB71,BB71)</f>
        <v>1.02545</v>
      </c>
      <c r="BE71">
        <f t="shared" si="41"/>
        <v>104.24920157004242</v>
      </c>
      <c r="BF71" s="2">
        <v>40018</v>
      </c>
      <c r="BG71">
        <v>101.89453125</v>
      </c>
      <c r="BH71" s="22">
        <f>_xll.BDH(BH$3&amp;" Govt",$A$8,BF71,BF71)</f>
        <v>1.0097499999999999</v>
      </c>
      <c r="BI71">
        <f t="shared" si="42"/>
        <v>100.91065238920525</v>
      </c>
      <c r="BJ71" s="2">
        <v>38285</v>
      </c>
      <c r="BK71">
        <v>104.5859375</v>
      </c>
      <c r="BL71" s="22">
        <f>_xll.BDH(BL$3&amp;" Govt",$A$8,BJ71,BJ71)</f>
        <v>1.0052000000000001</v>
      </c>
      <c r="BM71">
        <f t="shared" si="43"/>
        <v>104.04490399920412</v>
      </c>
      <c r="BN71" s="2">
        <v>38460</v>
      </c>
      <c r="BO71">
        <v>100.328125</v>
      </c>
      <c r="BP71" s="22">
        <f>_xll.BDH(BP$3&amp;" Govt",$A$8,BN71,BN71)</f>
        <v>1.0019800000000001</v>
      </c>
      <c r="BQ71">
        <f t="shared" si="44"/>
        <v>100.12986786163395</v>
      </c>
      <c r="BR71" s="2">
        <v>38642</v>
      </c>
      <c r="BS71">
        <v>100.69140625</v>
      </c>
      <c r="BT71" s="22">
        <f>_xll.BDH(BT$3&amp;" Govt",$A$8,BR71,BR71)</f>
        <v>1.0072300000000001</v>
      </c>
      <c r="BU71">
        <f t="shared" si="45"/>
        <v>99.968633033170178</v>
      </c>
      <c r="BV71" s="2">
        <v>38821</v>
      </c>
      <c r="BW71">
        <v>96.40234375</v>
      </c>
      <c r="BX71" s="22">
        <f>_xll.BDH(BX$3&amp;" Govt",$A$8,BV71,BV71)</f>
        <v>0.99997999999999998</v>
      </c>
      <c r="BY71">
        <f t="shared" si="46"/>
        <v>96.404271835436717</v>
      </c>
      <c r="BZ71" s="2">
        <v>39003</v>
      </c>
      <c r="CA71">
        <v>101.81640625</v>
      </c>
      <c r="CB71" s="22">
        <f>_xll.BDH(CB$3&amp;" Govt",$A$8,BZ71,BZ71)</f>
        <v>1.0084299999999999</v>
      </c>
      <c r="CC71">
        <f t="shared" si="47"/>
        <v>100.96526903205974</v>
      </c>
      <c r="CD71" s="2">
        <v>39185</v>
      </c>
      <c r="CE71">
        <v>101.85546875</v>
      </c>
      <c r="CF71" s="22">
        <f>_xll.BDH(CF$3&amp;" Govt",$A$8,CD71,CD71)</f>
        <v>1.00587</v>
      </c>
      <c r="CG71">
        <f t="shared" si="48"/>
        <v>101.26106629087258</v>
      </c>
      <c r="CH71" s="2">
        <v>39367</v>
      </c>
      <c r="CI71">
        <v>103.41796875</v>
      </c>
      <c r="CJ71" s="22">
        <f>_xll.BDH(CJ$3&amp;" Govt",$A$8,CH71,CH71)</f>
        <v>1.0043800000000001</v>
      </c>
      <c r="CK71">
        <f t="shared" si="49"/>
        <v>102.96697340647961</v>
      </c>
      <c r="CL71" s="2">
        <v>39549</v>
      </c>
      <c r="CM71">
        <v>105.734375</v>
      </c>
      <c r="CN71" s="22">
        <f>_xll.BDH(CN$3&amp;" Govt",$A$8,CL71,CL71)</f>
        <v>1.0085299999999999</v>
      </c>
      <c r="CO71">
        <f t="shared" si="50"/>
        <v>104.84008904048467</v>
      </c>
      <c r="CP71" s="2">
        <v>39734</v>
      </c>
      <c r="CQ71">
        <v>88.734375</v>
      </c>
      <c r="CR71" s="22">
        <f>_xll.BDH(CR$3&amp;" Govt",$A$8,CP71,CP71)</f>
        <v>1.0184800000000001</v>
      </c>
      <c r="CS71">
        <f t="shared" si="51"/>
        <v>87.124317610556901</v>
      </c>
      <c r="CT71" s="2">
        <v>39911</v>
      </c>
      <c r="CU71">
        <v>104.25390625</v>
      </c>
      <c r="CV71" s="22">
        <f>_xll.BDH(CV$3&amp;" Govt",$A$8,CT71,CT71)</f>
        <v>0.98458000000000001</v>
      </c>
      <c r="CW71">
        <f t="shared" si="52"/>
        <v>105.88667883767698</v>
      </c>
      <c r="CX71" s="2">
        <v>40093</v>
      </c>
      <c r="CY71">
        <v>105.4765625</v>
      </c>
      <c r="CZ71" s="22">
        <f>_xll.BDH(CZ$3&amp;" Govt",$A$8,CX71,CX71)</f>
        <v>1.00902</v>
      </c>
      <c r="DA71">
        <f t="shared" si="53"/>
        <v>104.53366880735763</v>
      </c>
      <c r="DB71" s="2">
        <v>38288</v>
      </c>
      <c r="DC71">
        <v>105.92578125</v>
      </c>
      <c r="DD71" s="22">
        <f>_xll.BDH(DD$3&amp;" Govt",$A$8,DB71,DB71)</f>
        <v>1.00525</v>
      </c>
      <c r="DE71">
        <f t="shared" si="54"/>
        <v>105.37257523004229</v>
      </c>
      <c r="DF71" s="2">
        <v>38833</v>
      </c>
      <c r="DG71">
        <v>92.421875</v>
      </c>
      <c r="DH71" s="22">
        <f>_xll.BDH(DH$3&amp;" Govt",$A$8,DF71,DF71)</f>
        <v>1.0007900000000001</v>
      </c>
      <c r="DI71">
        <f t="shared" si="55"/>
        <v>92.348919353710556</v>
      </c>
      <c r="DJ71" s="2">
        <v>39197</v>
      </c>
      <c r="DK71">
        <v>102.26171875</v>
      </c>
      <c r="DL71" s="22">
        <f>_xll.BDH(DL$3&amp;" Govt",$A$8,DJ71,DJ71)</f>
        <v>1.0080199999999999</v>
      </c>
      <c r="DM71">
        <f t="shared" si="56"/>
        <v>101.44810494831452</v>
      </c>
      <c r="DN71" s="2">
        <v>39932</v>
      </c>
      <c r="DO71">
        <v>102.68359375</v>
      </c>
      <c r="DP71" s="22">
        <f>_xll.BDH(DP$3&amp;" Govt",$A$8,DN71,DN71)</f>
        <v>0.98799999999999999</v>
      </c>
      <c r="DQ71">
        <f t="shared" si="57"/>
        <v>103.9307629048583</v>
      </c>
    </row>
    <row r="72" spans="4:121" x14ac:dyDescent="0.25">
      <c r="D72" s="2"/>
      <c r="F72" s="2">
        <v>38286</v>
      </c>
      <c r="G72">
        <v>129.51953125</v>
      </c>
      <c r="H72" s="22">
        <f>_xll.BDH(H$3&amp;" Govt",$A$8,F72,F72)</f>
        <v>1.1959500000000001</v>
      </c>
      <c r="I72" s="14">
        <f t="shared" si="29"/>
        <v>108.29844997700572</v>
      </c>
      <c r="J72" s="2">
        <v>38286</v>
      </c>
      <c r="K72">
        <v>130.78515625</v>
      </c>
      <c r="L72" s="22">
        <f>_xll.BDH(L$3&amp;" Govt",$A$8,J72,J72)</f>
        <v>1.17286</v>
      </c>
      <c r="M72">
        <f t="shared" si="30"/>
        <v>111.50960579267773</v>
      </c>
      <c r="N72" s="2">
        <v>38286</v>
      </c>
      <c r="O72">
        <v>132.45703125</v>
      </c>
      <c r="P72" s="22">
        <f>_xll.BDH(P$3&amp;" Govt",$A$8,N72,N72)</f>
        <v>1.15537</v>
      </c>
      <c r="Q72">
        <f t="shared" si="31"/>
        <v>114.64468633424791</v>
      </c>
      <c r="R72" s="2">
        <v>38286</v>
      </c>
      <c r="S72">
        <v>133.33203125</v>
      </c>
      <c r="T72" s="22">
        <f>_xll.BDH(T$3&amp;" Govt",$A$8,R72,R72)</f>
        <v>1.12622</v>
      </c>
      <c r="U72">
        <f t="shared" si="32"/>
        <v>118.38897484505692</v>
      </c>
      <c r="V72" s="2">
        <v>38383</v>
      </c>
      <c r="W72">
        <v>99.69921875</v>
      </c>
      <c r="X72" s="22">
        <f>_xll.BDH(X$3&amp;" Govt",$A$8,V72,V72)</f>
        <v>1.0081899999999999</v>
      </c>
      <c r="Y72">
        <f t="shared" si="33"/>
        <v>98.889315258036689</v>
      </c>
      <c r="Z72" s="2">
        <v>38286</v>
      </c>
      <c r="AA72">
        <v>125.49609375</v>
      </c>
      <c r="AB72" s="22">
        <f>_xll.BDH(AB$3&amp;" Govt",$A$8,Z72,Z72)</f>
        <v>1.0886899999999999</v>
      </c>
      <c r="AC72">
        <f t="shared" si="34"/>
        <v>115.27256955607199</v>
      </c>
      <c r="AD72" s="2">
        <v>38925</v>
      </c>
      <c r="AE72">
        <v>102.5</v>
      </c>
      <c r="AF72" s="22">
        <f>_xll.BDH(AF$3&amp;" Govt",$A$8,AD72,AD72)</f>
        <v>1.0194099999999999</v>
      </c>
      <c r="AG72">
        <f t="shared" si="35"/>
        <v>100.54835640223267</v>
      </c>
      <c r="AH72" s="2">
        <v>38286</v>
      </c>
      <c r="AI72">
        <v>123.23828125</v>
      </c>
      <c r="AJ72" s="22">
        <f>_xll.BDH(AJ$3&amp;" Govt",$A$8,AH72,AH72)</f>
        <v>1.06711</v>
      </c>
      <c r="AK72">
        <f t="shared" si="36"/>
        <v>115.48788901800189</v>
      </c>
      <c r="AL72" s="2">
        <v>39289</v>
      </c>
      <c r="AM72">
        <v>100.6328125</v>
      </c>
      <c r="AN72" s="22">
        <f>_xll.BDH(AN$3&amp;" Govt",$A$8,AL72,AL72)</f>
        <v>1.0235700000000001</v>
      </c>
      <c r="AO72">
        <f t="shared" si="37"/>
        <v>98.315515792764529</v>
      </c>
      <c r="AP72" s="2">
        <v>38286</v>
      </c>
      <c r="AQ72">
        <v>118.875</v>
      </c>
      <c r="AR72" s="22">
        <f>_xll.BDH(AR$3&amp;" Govt",$A$8,AP72,AP72)</f>
        <v>1.0538400000000001</v>
      </c>
      <c r="AS72">
        <f t="shared" si="38"/>
        <v>112.80175358688224</v>
      </c>
      <c r="AT72" s="2">
        <v>39654</v>
      </c>
      <c r="AU72">
        <v>99.73046875</v>
      </c>
      <c r="AV72" s="22">
        <f>_xll.BDH(AV$3&amp;" Govt",$A$8,AT72,AT72)</f>
        <v>1.02298</v>
      </c>
      <c r="AW72">
        <f t="shared" si="39"/>
        <v>97.490145213005135</v>
      </c>
      <c r="AX72" s="2">
        <v>38286</v>
      </c>
      <c r="AY72">
        <v>106.77734375</v>
      </c>
      <c r="AZ72" s="22">
        <f>_xll.BDH(AZ$3&amp;" Govt",$A$8,AX72,AX72)</f>
        <v>1.0316700000000001</v>
      </c>
      <c r="BA72">
        <f t="shared" si="40"/>
        <v>103.49951413727257</v>
      </c>
      <c r="BB72" s="2">
        <v>38286</v>
      </c>
      <c r="BC72">
        <v>106.87890625</v>
      </c>
      <c r="BD72" s="22">
        <f>_xll.BDH(BD$3&amp;" Govt",$A$8,BB72,BB72)</f>
        <v>1.0254700000000001</v>
      </c>
      <c r="BE72">
        <f t="shared" si="41"/>
        <v>104.22431299794239</v>
      </c>
      <c r="BF72" s="2">
        <v>40021</v>
      </c>
      <c r="BG72">
        <v>101.75</v>
      </c>
      <c r="BH72" s="22">
        <f>_xll.BDH(BH$3&amp;" Govt",$A$8,BF72,BF72)</f>
        <v>1.01003</v>
      </c>
      <c r="BI72">
        <f t="shared" si="42"/>
        <v>100.73958199261408</v>
      </c>
      <c r="BJ72" s="2">
        <v>38286</v>
      </c>
      <c r="BK72">
        <v>104.5625</v>
      </c>
      <c r="BL72" s="22">
        <f>_xll.BDH(BL$3&amp;" Govt",$A$8,BJ72,BJ72)</f>
        <v>1.00522</v>
      </c>
      <c r="BM72">
        <f t="shared" si="43"/>
        <v>104.01951811543742</v>
      </c>
      <c r="BN72" s="2">
        <v>38461</v>
      </c>
      <c r="BO72">
        <v>100.7578125</v>
      </c>
      <c r="BP72" s="22">
        <f>_xll.BDH(BP$3&amp;" Govt",$A$8,BN72,BN72)</f>
        <v>1.00217</v>
      </c>
      <c r="BQ72">
        <f t="shared" si="44"/>
        <v>100.53964147799276</v>
      </c>
      <c r="BR72" s="2">
        <v>38643</v>
      </c>
      <c r="BS72">
        <v>100.99609375</v>
      </c>
      <c r="BT72" s="22">
        <f>_xll.BDH(BT$3&amp;" Govt",$A$8,BR72,BR72)</f>
        <v>1.0074000000000001</v>
      </c>
      <c r="BU72">
        <f t="shared" si="45"/>
        <v>100.25421257693071</v>
      </c>
      <c r="BV72" s="2">
        <v>38824</v>
      </c>
      <c r="BW72">
        <v>96.8984375</v>
      </c>
      <c r="BX72" s="22">
        <f>_xll.BDH(BX$3&amp;" Govt",$A$8,BV72,BV72)</f>
        <v>1.0001800000000001</v>
      </c>
      <c r="BY72">
        <f t="shared" si="46"/>
        <v>96.880998920194358</v>
      </c>
      <c r="BZ72" s="2">
        <v>39006</v>
      </c>
      <c r="CA72">
        <v>102.05078125</v>
      </c>
      <c r="CB72" s="22">
        <f>_xll.BDH(CB$3&amp;" Govt",$A$8,BZ72,BZ72)</f>
        <v>1.0086299999999999</v>
      </c>
      <c r="CC72">
        <f t="shared" si="47"/>
        <v>101.17761840318056</v>
      </c>
      <c r="CD72" s="2">
        <v>39188</v>
      </c>
      <c r="CE72">
        <v>101.98828125</v>
      </c>
      <c r="CF72" s="22">
        <f>_xll.BDH(CF$3&amp;" Govt",$A$8,CD72,CD72)</f>
        <v>1.00641</v>
      </c>
      <c r="CG72">
        <f t="shared" si="48"/>
        <v>101.33870018183444</v>
      </c>
      <c r="CH72" s="2">
        <v>39370</v>
      </c>
      <c r="CI72">
        <v>103.58984375</v>
      </c>
      <c r="CJ72" s="22">
        <f>_xll.BDH(CJ$3&amp;" Govt",$A$8,CH72,CH72)</f>
        <v>1.0042</v>
      </c>
      <c r="CK72">
        <f t="shared" si="49"/>
        <v>103.1565860884286</v>
      </c>
      <c r="CL72" s="2">
        <v>39552</v>
      </c>
      <c r="CM72">
        <v>105.43359375</v>
      </c>
      <c r="CN72" s="22">
        <f>_xll.BDH(CN$3&amp;" Govt",$A$8,CL72,CL72)</f>
        <v>1.0088299999999999</v>
      </c>
      <c r="CO72">
        <f t="shared" si="50"/>
        <v>104.51076370647186</v>
      </c>
      <c r="CP72" s="2">
        <v>39735</v>
      </c>
      <c r="CQ72">
        <v>88.04296875</v>
      </c>
      <c r="CR72" s="22">
        <f>_xll.BDH(CR$3&amp;" Govt",$A$8,CP72,CP72)</f>
        <v>1.01834</v>
      </c>
      <c r="CS72">
        <f t="shared" si="51"/>
        <v>86.45734111396979</v>
      </c>
      <c r="CT72" s="2">
        <v>39912</v>
      </c>
      <c r="CU72">
        <v>103.69921875</v>
      </c>
      <c r="CV72" s="22">
        <f>_xll.BDH(CV$3&amp;" Govt",$A$8,CT72,CT72)</f>
        <v>0.98473999999999995</v>
      </c>
      <c r="CW72">
        <f t="shared" si="52"/>
        <v>105.30619122814144</v>
      </c>
      <c r="CX72" s="2">
        <v>40094</v>
      </c>
      <c r="CY72">
        <v>105.12890625</v>
      </c>
      <c r="CZ72" s="22">
        <f>_xll.BDH(CZ$3&amp;" Govt",$A$8,CX72,CX72)</f>
        <v>1.00909</v>
      </c>
      <c r="DA72">
        <f t="shared" si="53"/>
        <v>104.1818928440476</v>
      </c>
      <c r="DB72" s="2">
        <v>38289</v>
      </c>
      <c r="DC72">
        <v>105.875</v>
      </c>
      <c r="DD72" s="22">
        <f>_xll.BDH(DD$3&amp;" Govt",$A$8,DB72,DB72)</f>
        <v>1.0052700000000001</v>
      </c>
      <c r="DE72">
        <f t="shared" si="54"/>
        <v>105.31996379082236</v>
      </c>
      <c r="DF72" s="2">
        <v>38834</v>
      </c>
      <c r="DG72">
        <v>93.046875</v>
      </c>
      <c r="DH72" s="22">
        <f>_xll.BDH(DH$3&amp;" Govt",$A$8,DF72,DF72)</f>
        <v>1.00085</v>
      </c>
      <c r="DI72">
        <f t="shared" si="55"/>
        <v>92.96785232552331</v>
      </c>
      <c r="DJ72" s="2">
        <v>39198</v>
      </c>
      <c r="DK72">
        <v>101.57421875</v>
      </c>
      <c r="DL72" s="22">
        <f>_xll.BDH(DL$3&amp;" Govt",$A$8,DJ72,DJ72)</f>
        <v>1.0082</v>
      </c>
      <c r="DM72">
        <f t="shared" si="56"/>
        <v>100.74808445744893</v>
      </c>
      <c r="DN72" s="2">
        <v>39933</v>
      </c>
      <c r="DO72">
        <v>101.23828125</v>
      </c>
      <c r="DP72" s="22">
        <f>_xll.BDH(DP$3&amp;" Govt",$A$8,DN72,DN72)</f>
        <v>0.98816000000000004</v>
      </c>
      <c r="DQ72">
        <f t="shared" si="57"/>
        <v>102.45130469761982</v>
      </c>
    </row>
    <row r="73" spans="4:121" x14ac:dyDescent="0.25">
      <c r="D73" s="2"/>
      <c r="F73" s="2">
        <v>38287</v>
      </c>
      <c r="G73">
        <v>129.25390625</v>
      </c>
      <c r="H73" s="22">
        <f>_xll.BDH(H$3&amp;" Govt",$A$8,F73,F73)</f>
        <v>1.19597</v>
      </c>
      <c r="I73" s="14">
        <f t="shared" si="29"/>
        <v>108.07453886803181</v>
      </c>
      <c r="J73" s="2">
        <v>38287</v>
      </c>
      <c r="K73">
        <v>130.37890625</v>
      </c>
      <c r="L73" s="22">
        <f>_xll.BDH(L$3&amp;" Govt",$A$8,J73,J73)</f>
        <v>1.1728799999999999</v>
      </c>
      <c r="M73">
        <f t="shared" si="30"/>
        <v>111.16133470602279</v>
      </c>
      <c r="N73" s="2">
        <v>38287</v>
      </c>
      <c r="O73">
        <v>132.01953125</v>
      </c>
      <c r="P73" s="22">
        <f>_xll.BDH(P$3&amp;" Govt",$A$8,N73,N73)</f>
        <v>1.1553899999999999</v>
      </c>
      <c r="Q73">
        <f t="shared" si="31"/>
        <v>114.26404179541107</v>
      </c>
      <c r="R73" s="2">
        <v>38287</v>
      </c>
      <c r="S73">
        <v>132.91015625</v>
      </c>
      <c r="T73" s="22">
        <f>_xll.BDH(T$3&amp;" Govt",$A$8,R73,R73)</f>
        <v>1.1262399999999999</v>
      </c>
      <c r="U73">
        <f t="shared" si="32"/>
        <v>118.01228534770566</v>
      </c>
      <c r="V73" s="2">
        <v>38384</v>
      </c>
      <c r="W73">
        <v>99.609375</v>
      </c>
      <c r="X73" s="22">
        <f>_xll.BDH(X$3&amp;" Govt",$A$8,V73,V73)</f>
        <v>1.0082100000000001</v>
      </c>
      <c r="Y73">
        <f t="shared" si="33"/>
        <v>98.798241437795696</v>
      </c>
      <c r="Z73" s="2">
        <v>38287</v>
      </c>
      <c r="AA73">
        <v>125.06640625</v>
      </c>
      <c r="AB73" s="22">
        <f>_xll.BDH(AB$3&amp;" Govt",$A$8,Z73,Z73)</f>
        <v>1.0887100000000001</v>
      </c>
      <c r="AC73">
        <f t="shared" si="34"/>
        <v>114.87577614791817</v>
      </c>
      <c r="AD73" s="2">
        <v>38926</v>
      </c>
      <c r="AE73">
        <v>102.69921875</v>
      </c>
      <c r="AF73" s="22">
        <f>_xll.BDH(AF$3&amp;" Govt",$A$8,AD73,AD73)</f>
        <v>1.0195700000000001</v>
      </c>
      <c r="AG73">
        <f t="shared" si="35"/>
        <v>100.72797233147307</v>
      </c>
      <c r="AH73" s="2">
        <v>38287</v>
      </c>
      <c r="AI73">
        <v>122.56640625</v>
      </c>
      <c r="AJ73" s="22">
        <f>_xll.BDH(AJ$3&amp;" Govt",$A$8,AH73,AH73)</f>
        <v>1.0671299999999999</v>
      </c>
      <c r="AK73">
        <f t="shared" si="36"/>
        <v>114.8561152343201</v>
      </c>
      <c r="AL73" s="2">
        <v>39290</v>
      </c>
      <c r="AM73">
        <v>100.8359375</v>
      </c>
      <c r="AN73" s="22">
        <f>_xll.BDH(AN$3&amp;" Govt",$A$8,AL73,AL73)</f>
        <v>1.0237700000000001</v>
      </c>
      <c r="AO73">
        <f t="shared" si="37"/>
        <v>98.49471805190619</v>
      </c>
      <c r="AP73" s="2">
        <v>38287</v>
      </c>
      <c r="AQ73">
        <v>118.1640625</v>
      </c>
      <c r="AR73" s="22">
        <f>_xll.BDH(AR$3&amp;" Govt",$A$8,AP73,AP73)</f>
        <v>1.05386</v>
      </c>
      <c r="AS73">
        <f t="shared" si="38"/>
        <v>112.12500948892642</v>
      </c>
      <c r="AT73" s="2">
        <v>39657</v>
      </c>
      <c r="AU73">
        <v>100.43359375</v>
      </c>
      <c r="AV73" s="22">
        <f>_xll.BDH(AV$3&amp;" Govt",$A$8,AT73,AT73)</f>
        <v>1.0238100000000001</v>
      </c>
      <c r="AW73">
        <f t="shared" si="39"/>
        <v>98.097883152147361</v>
      </c>
      <c r="AX73" s="2">
        <v>38287</v>
      </c>
      <c r="AY73">
        <v>106.01171875</v>
      </c>
      <c r="AZ73" s="22">
        <f>_xll.BDH(AZ$3&amp;" Govt",$A$8,AX73,AX73)</f>
        <v>1.0316799999999999</v>
      </c>
      <c r="BA73">
        <f t="shared" si="40"/>
        <v>102.7563961208902</v>
      </c>
      <c r="BB73" s="2">
        <v>38287</v>
      </c>
      <c r="BC73">
        <v>106.1015625</v>
      </c>
      <c r="BD73" s="22">
        <f>_xll.BDH(BD$3&amp;" Govt",$A$8,BB73,BB73)</f>
        <v>1.02549</v>
      </c>
      <c r="BE73">
        <f t="shared" si="41"/>
        <v>103.46425854957143</v>
      </c>
      <c r="BF73" s="2">
        <v>40022</v>
      </c>
      <c r="BG73">
        <v>101.52734375</v>
      </c>
      <c r="BH73" s="22">
        <f>_xll.BDH(BH$3&amp;" Govt",$A$8,BF73,BF73)</f>
        <v>1.01013</v>
      </c>
      <c r="BI73">
        <f t="shared" si="42"/>
        <v>100.50918569887044</v>
      </c>
      <c r="BJ73" s="2">
        <v>38287</v>
      </c>
      <c r="BK73">
        <v>103.76953125</v>
      </c>
      <c r="BL73" s="22">
        <f>_xll.BDH(BL$3&amp;" Govt",$A$8,BJ73,BJ73)</f>
        <v>1.0052399999999999</v>
      </c>
      <c r="BM73">
        <f t="shared" si="43"/>
        <v>103.228613316223</v>
      </c>
      <c r="BN73" s="2">
        <v>38462</v>
      </c>
      <c r="BO73">
        <v>101.15625</v>
      </c>
      <c r="BP73" s="22">
        <f>_xll.BDH(BP$3&amp;" Govt",$A$8,BN73,BN73)</f>
        <v>1.0023599999999999</v>
      </c>
      <c r="BQ73">
        <f t="shared" si="44"/>
        <v>100.91808332335688</v>
      </c>
      <c r="BR73" s="2">
        <v>38644</v>
      </c>
      <c r="BS73">
        <v>100.609375</v>
      </c>
      <c r="BT73" s="22">
        <f>_xll.BDH(BT$3&amp;" Govt",$A$8,BR73,BR73)</f>
        <v>1.00756</v>
      </c>
      <c r="BU73">
        <f t="shared" si="45"/>
        <v>99.854475167731948</v>
      </c>
      <c r="BV73" s="2">
        <v>38825</v>
      </c>
      <c r="BW73">
        <v>97.30078125</v>
      </c>
      <c r="BX73" s="22">
        <f>_xll.BDH(BX$3&amp;" Govt",$A$8,BV73,BV73)</f>
        <v>1.0002500000000001</v>
      </c>
      <c r="BY73">
        <f t="shared" si="46"/>
        <v>97.276462134466371</v>
      </c>
      <c r="BZ73" s="2">
        <v>39007</v>
      </c>
      <c r="CA73">
        <v>101.90625</v>
      </c>
      <c r="CB73" s="22">
        <f>_xll.BDH(CB$3&amp;" Govt",$A$8,BZ73,BZ73)</f>
        <v>1.0086900000000001</v>
      </c>
      <c r="CC73">
        <f t="shared" si="47"/>
        <v>101.0283139517592</v>
      </c>
      <c r="CD73" s="2">
        <v>39189</v>
      </c>
      <c r="CE73">
        <v>102.078125</v>
      </c>
      <c r="CF73" s="22">
        <f>_xll.BDH(CF$3&amp;" Govt",$A$8,CD73,CD73)</f>
        <v>1.0065900000000001</v>
      </c>
      <c r="CG73">
        <f t="shared" si="48"/>
        <v>101.40983419267029</v>
      </c>
      <c r="CH73" s="2">
        <v>39371</v>
      </c>
      <c r="CI73">
        <v>103.828125</v>
      </c>
      <c r="CJ73" s="22">
        <f>_xll.BDH(CJ$3&amp;" Govt",$A$8,CH73,CH73)</f>
        <v>1.00414</v>
      </c>
      <c r="CK73">
        <f t="shared" si="49"/>
        <v>103.40004879797637</v>
      </c>
      <c r="CL73" s="2">
        <v>39553</v>
      </c>
      <c r="CM73">
        <v>104.94140625</v>
      </c>
      <c r="CN73" s="22">
        <f>_xll.BDH(CN$3&amp;" Govt",$A$8,CL73,CL73)</f>
        <v>1.00892</v>
      </c>
      <c r="CO73">
        <f t="shared" si="50"/>
        <v>104.01360489434246</v>
      </c>
      <c r="CP73" s="2">
        <v>39736</v>
      </c>
      <c r="CQ73">
        <v>88.49609375</v>
      </c>
      <c r="CR73" s="22">
        <f>_xll.BDH(CR$3&amp;" Govt",$A$8,CP73,CP73)</f>
        <v>1.0182100000000001</v>
      </c>
      <c r="CS73">
        <f t="shared" si="51"/>
        <v>86.913400722837125</v>
      </c>
      <c r="CT73" s="2">
        <v>39913</v>
      </c>
      <c r="CU73">
        <v>103.9296875</v>
      </c>
      <c r="CV73" s="22">
        <f>_xll.BDH(CV$3&amp;" Govt",$A$8,CT73,CT73)</f>
        <v>0.9849</v>
      </c>
      <c r="CW73">
        <f t="shared" si="52"/>
        <v>105.52308610011168</v>
      </c>
      <c r="CX73" s="2">
        <v>40095</v>
      </c>
      <c r="CY73">
        <v>104.578125</v>
      </c>
      <c r="CZ73" s="22">
        <f>_xll.BDH(CZ$3&amp;" Govt",$A$8,CX73,CX73)</f>
        <v>1.0091699999999999</v>
      </c>
      <c r="DA73">
        <f t="shared" si="53"/>
        <v>103.62785754630043</v>
      </c>
      <c r="DB73" s="2">
        <v>38292</v>
      </c>
      <c r="DC73">
        <v>105.3203125</v>
      </c>
      <c r="DD73" s="22">
        <f>_xll.BDH(DD$3&amp;" Govt",$A$8,DB73,DB73)</f>
        <v>1.00532</v>
      </c>
      <c r="DE73">
        <f t="shared" si="54"/>
        <v>104.76297348108065</v>
      </c>
      <c r="DF73" s="2">
        <v>38835</v>
      </c>
      <c r="DG73">
        <v>93.72265625</v>
      </c>
      <c r="DH73" s="22">
        <f>_xll.BDH(DH$3&amp;" Govt",$A$8,DF73,DF73)</f>
        <v>1.00092</v>
      </c>
      <c r="DI73">
        <f t="shared" si="55"/>
        <v>93.636510660192613</v>
      </c>
      <c r="DJ73" s="2">
        <v>39199</v>
      </c>
      <c r="DK73">
        <v>101.69921875</v>
      </c>
      <c r="DL73" s="22">
        <f>_xll.BDH(DL$3&amp;" Govt",$A$8,DJ73,DJ73)</f>
        <v>1.0083800000000001</v>
      </c>
      <c r="DM73">
        <f t="shared" si="56"/>
        <v>100.85406171284635</v>
      </c>
      <c r="DN73" s="2">
        <v>39934</v>
      </c>
      <c r="DO73">
        <v>100.43359375</v>
      </c>
      <c r="DP73" s="22">
        <f>_xll.BDH(DP$3&amp;" Govt",$A$8,DN73,DN73)</f>
        <v>0.98831999999999998</v>
      </c>
      <c r="DQ73">
        <f t="shared" si="57"/>
        <v>101.62052144042416</v>
      </c>
    </row>
    <row r="74" spans="4:121" x14ac:dyDescent="0.25">
      <c r="D74" s="2"/>
      <c r="F74" s="2">
        <v>38288</v>
      </c>
      <c r="G74">
        <v>129.3984375</v>
      </c>
      <c r="H74" s="22">
        <f>_xll.BDH(H$3&amp;" Govt",$A$8,F74,F74)</f>
        <v>1.1959900000000001</v>
      </c>
      <c r="I74" s="14">
        <f t="shared" si="29"/>
        <v>108.1935781235629</v>
      </c>
      <c r="J74" s="2">
        <v>38288</v>
      </c>
      <c r="K74">
        <v>130.62890625</v>
      </c>
      <c r="L74" s="22">
        <f>_xll.BDH(L$3&amp;" Govt",$A$8,J74,J74)</f>
        <v>1.1729000000000001</v>
      </c>
      <c r="M74">
        <f t="shared" si="30"/>
        <v>111.37258611134794</v>
      </c>
      <c r="N74" s="2">
        <v>38288</v>
      </c>
      <c r="O74">
        <v>132.4296875</v>
      </c>
      <c r="P74" s="22">
        <f>_xll.BDH(P$3&amp;" Govt",$A$8,N74,N74)</f>
        <v>1.15541</v>
      </c>
      <c r="Q74">
        <f t="shared" si="31"/>
        <v>114.61705152283605</v>
      </c>
      <c r="R74" s="2">
        <v>38288</v>
      </c>
      <c r="S74">
        <v>133.3984375</v>
      </c>
      <c r="T74" s="22">
        <f>_xll.BDH(T$3&amp;" Govt",$A$8,R74,R74)</f>
        <v>1.12626</v>
      </c>
      <c r="U74">
        <f t="shared" si="32"/>
        <v>118.44373190915064</v>
      </c>
      <c r="V74" s="2">
        <v>38385</v>
      </c>
      <c r="W74">
        <v>99.42578125</v>
      </c>
      <c r="X74" s="22">
        <f>_xll.BDH(X$3&amp;" Govt",$A$8,V74,V74)</f>
        <v>1.0080800000000001</v>
      </c>
      <c r="Y74">
        <f t="shared" si="33"/>
        <v>98.628860060709457</v>
      </c>
      <c r="Z74" s="2">
        <v>38288</v>
      </c>
      <c r="AA74">
        <v>125.69140625</v>
      </c>
      <c r="AB74" s="22">
        <f>_xll.BDH(AB$3&amp;" Govt",$A$8,Z74,Z74)</f>
        <v>1.0887199999999999</v>
      </c>
      <c r="AC74">
        <f t="shared" si="34"/>
        <v>115.4487896336983</v>
      </c>
      <c r="AD74" s="2">
        <v>38929</v>
      </c>
      <c r="AE74">
        <v>102.73828125</v>
      </c>
      <c r="AF74" s="22">
        <f>_xll.BDH(AF$3&amp;" Govt",$A$8,AD74,AD74)</f>
        <v>1.02006</v>
      </c>
      <c r="AG74">
        <f t="shared" si="35"/>
        <v>100.71788056584907</v>
      </c>
      <c r="AH74" s="2">
        <v>38288</v>
      </c>
      <c r="AI74">
        <v>123.29296875</v>
      </c>
      <c r="AJ74" s="22">
        <f>_xll.BDH(AJ$3&amp;" Govt",$A$8,AH74,AH74)</f>
        <v>1.06715</v>
      </c>
      <c r="AK74">
        <f t="shared" si="36"/>
        <v>115.53480649393244</v>
      </c>
      <c r="AL74" s="2">
        <v>39293</v>
      </c>
      <c r="AM74">
        <v>100.640625</v>
      </c>
      <c r="AN74" s="22">
        <f>_xll.BDH(AN$3&amp;" Govt",$A$8,AL74,AL74)</f>
        <v>1.02437</v>
      </c>
      <c r="AO74">
        <f t="shared" si="37"/>
        <v>98.246361178089941</v>
      </c>
      <c r="AP74" s="2">
        <v>38288</v>
      </c>
      <c r="AQ74">
        <v>118.87890625</v>
      </c>
      <c r="AR74" s="22">
        <f>_xll.BDH(AR$3&amp;" Govt",$A$8,AP74,AP74)</f>
        <v>1.0538799999999999</v>
      </c>
      <c r="AS74">
        <f t="shared" si="38"/>
        <v>112.80117873951494</v>
      </c>
      <c r="AT74" s="2">
        <v>39658</v>
      </c>
      <c r="AU74">
        <v>99.93359375</v>
      </c>
      <c r="AV74" s="22">
        <f>_xll.BDH(AV$3&amp;" Govt",$A$8,AT74,AT74)</f>
        <v>1.0240899999999999</v>
      </c>
      <c r="AW74">
        <f t="shared" si="39"/>
        <v>97.582823531134963</v>
      </c>
      <c r="AX74" s="2">
        <v>38288</v>
      </c>
      <c r="AY74">
        <v>106.76171875</v>
      </c>
      <c r="AZ74" s="22">
        <f>_xll.BDH(AZ$3&amp;" Govt",$A$8,AX74,AX74)</f>
        <v>1.0317000000000001</v>
      </c>
      <c r="BA74">
        <f t="shared" si="40"/>
        <v>103.48135964912279</v>
      </c>
      <c r="BB74" s="2">
        <v>38288</v>
      </c>
      <c r="BC74">
        <v>106.91015625</v>
      </c>
      <c r="BD74" s="22">
        <f>_xll.BDH(BD$3&amp;" Govt",$A$8,BB74,BB74)</f>
        <v>1.0255099999999999</v>
      </c>
      <c r="BE74">
        <f t="shared" si="41"/>
        <v>104.25072037327769</v>
      </c>
      <c r="BF74" s="2">
        <v>40023</v>
      </c>
      <c r="BG74">
        <v>101.4296875</v>
      </c>
      <c r="BH74" s="22">
        <f>_xll.BDH(BH$3&amp;" Govt",$A$8,BF74,BF74)</f>
        <v>1.0102199999999999</v>
      </c>
      <c r="BI74">
        <f t="shared" si="42"/>
        <v>100.40356308526857</v>
      </c>
      <c r="BJ74" s="2">
        <v>38288</v>
      </c>
      <c r="BK74">
        <v>104.609375</v>
      </c>
      <c r="BL74" s="22">
        <f>_xll.BDH(BL$3&amp;" Govt",$A$8,BJ74,BJ74)</f>
        <v>1.00525</v>
      </c>
      <c r="BM74">
        <f t="shared" si="43"/>
        <v>104.06304401890077</v>
      </c>
      <c r="BN74" s="2">
        <v>38463</v>
      </c>
      <c r="BO74">
        <v>100.6171875</v>
      </c>
      <c r="BP74" s="22">
        <f>_xll.BDH(BP$3&amp;" Govt",$A$8,BN74,BN74)</f>
        <v>1.0025599999999999</v>
      </c>
      <c r="BQ74">
        <f t="shared" si="44"/>
        <v>100.36026522103417</v>
      </c>
      <c r="BR74" s="2">
        <v>38645</v>
      </c>
      <c r="BS74">
        <v>101.13671875</v>
      </c>
      <c r="BT74" s="22">
        <f>_xll.BDH(BT$3&amp;" Govt",$A$8,BR74,BR74)</f>
        <v>1.00773</v>
      </c>
      <c r="BU74">
        <f t="shared" si="45"/>
        <v>100.36092877060324</v>
      </c>
      <c r="BV74" s="2">
        <v>38826</v>
      </c>
      <c r="BW74">
        <v>97.34375</v>
      </c>
      <c r="BX74" s="22">
        <f>_xll.BDH(BX$3&amp;" Govt",$A$8,BV74,BV74)</f>
        <v>1.0003200000000001</v>
      </c>
      <c r="BY74">
        <f t="shared" si="46"/>
        <v>97.312609964811244</v>
      </c>
      <c r="BZ74" s="2">
        <v>39008</v>
      </c>
      <c r="CA74">
        <v>101.88671875</v>
      </c>
      <c r="CB74" s="22">
        <f>_xll.BDH(CB$3&amp;" Govt",$A$8,BZ74,BZ74)</f>
        <v>1.00875</v>
      </c>
      <c r="CC74">
        <f t="shared" si="47"/>
        <v>101.00294299876084</v>
      </c>
      <c r="CD74" s="2">
        <v>39190</v>
      </c>
      <c r="CE74">
        <v>102.35546875</v>
      </c>
      <c r="CF74" s="22">
        <f>_xll.BDH(CF$3&amp;" Govt",$A$8,CD74,CD74)</f>
        <v>1.0067699999999999</v>
      </c>
      <c r="CG74">
        <f t="shared" si="48"/>
        <v>101.66718192834512</v>
      </c>
      <c r="CH74" s="2">
        <v>39372</v>
      </c>
      <c r="CI74">
        <v>104.47265625</v>
      </c>
      <c r="CJ74" s="22">
        <f>_xll.BDH(CJ$3&amp;" Govt",$A$8,CH74,CH74)</f>
        <v>1.0040800000000001</v>
      </c>
      <c r="CK74">
        <f t="shared" si="49"/>
        <v>104.04813983945502</v>
      </c>
      <c r="CL74" s="2">
        <v>39554</v>
      </c>
      <c r="CM74">
        <v>104.24609375</v>
      </c>
      <c r="CN74" s="22">
        <f>_xll.BDH(CN$3&amp;" Govt",$A$8,CL74,CL74)</f>
        <v>1.00902</v>
      </c>
      <c r="CO74">
        <f t="shared" si="50"/>
        <v>103.31419966898575</v>
      </c>
      <c r="CP74" s="2">
        <v>39737</v>
      </c>
      <c r="CQ74">
        <v>88.21875</v>
      </c>
      <c r="CR74" s="22">
        <f>_xll.BDH(CR$3&amp;" Govt",$A$8,CP74,CP74)</f>
        <v>1.0180800000000001</v>
      </c>
      <c r="CS74">
        <f t="shared" si="51"/>
        <v>86.652080386610081</v>
      </c>
      <c r="CT74" s="2">
        <v>39916</v>
      </c>
      <c r="CU74">
        <v>104.4453125</v>
      </c>
      <c r="CV74" s="22">
        <f>_xll.BDH(CV$3&amp;" Govt",$A$8,CT74,CT74)</f>
        <v>0.98538999999999999</v>
      </c>
      <c r="CW74">
        <f t="shared" si="52"/>
        <v>105.99388313256681</v>
      </c>
      <c r="CX74" s="2">
        <v>40098</v>
      </c>
      <c r="CY74">
        <v>104.578125</v>
      </c>
      <c r="CZ74" s="22">
        <f>_xll.BDH(CZ$3&amp;" Govt",$A$8,CX74,CX74)</f>
        <v>1.00939</v>
      </c>
      <c r="DA74">
        <f t="shared" si="53"/>
        <v>103.60527150060928</v>
      </c>
      <c r="DB74" s="2">
        <v>38293</v>
      </c>
      <c r="DC74">
        <v>106.546875</v>
      </c>
      <c r="DD74" s="22">
        <f>_xll.BDH(DD$3&amp;" Govt",$A$8,DB74,DB74)</f>
        <v>1.00539</v>
      </c>
      <c r="DE74">
        <f t="shared" si="54"/>
        <v>105.97566615940083</v>
      </c>
      <c r="DF74" s="2">
        <v>38838</v>
      </c>
      <c r="DG74">
        <v>92.9296875</v>
      </c>
      <c r="DH74" s="22">
        <f>_xll.BDH(DH$3&amp;" Govt",$A$8,DF74,DF74)</f>
        <v>1.00112</v>
      </c>
      <c r="DI74">
        <f t="shared" si="55"/>
        <v>92.825722690586545</v>
      </c>
      <c r="DJ74" s="2">
        <v>39202</v>
      </c>
      <c r="DK74">
        <v>102.51171875</v>
      </c>
      <c r="DL74" s="22">
        <f>_xll.BDH(DL$3&amp;" Govt",$A$8,DJ74,DJ74)</f>
        <v>1.00892</v>
      </c>
      <c r="DM74">
        <f t="shared" si="56"/>
        <v>101.60539859453672</v>
      </c>
      <c r="DN74" s="2">
        <v>39937</v>
      </c>
      <c r="DO74">
        <v>100.24609375</v>
      </c>
      <c r="DP74" s="22">
        <f>_xll.BDH(DP$3&amp;" Govt",$A$8,DN74,DN74)</f>
        <v>0.98855999999999999</v>
      </c>
      <c r="DQ74">
        <f t="shared" si="57"/>
        <v>101.40618045439832</v>
      </c>
    </row>
    <row r="75" spans="4:121" x14ac:dyDescent="0.25">
      <c r="D75" s="2"/>
      <c r="F75" s="2">
        <v>38289</v>
      </c>
      <c r="G75">
        <v>129.45703125</v>
      </c>
      <c r="H75" s="22">
        <f>_xll.BDH(H$3&amp;" Govt",$A$8,F75,F75)</f>
        <v>1.19601</v>
      </c>
      <c r="I75" s="14">
        <f t="shared" si="29"/>
        <v>108.24075990167306</v>
      </c>
      <c r="J75" s="2">
        <v>38289</v>
      </c>
      <c r="K75">
        <v>130.70703125</v>
      </c>
      <c r="L75" s="22">
        <f>_xll.BDH(L$3&amp;" Govt",$A$8,J75,J75)</f>
        <v>1.17292</v>
      </c>
      <c r="M75">
        <f t="shared" si="30"/>
        <v>111.43729431674795</v>
      </c>
      <c r="N75" s="2">
        <v>38289</v>
      </c>
      <c r="O75">
        <v>132.546875</v>
      </c>
      <c r="P75" s="22">
        <f>_xll.BDH(P$3&amp;" Govt",$A$8,N75,N75)</f>
        <v>1.15543</v>
      </c>
      <c r="Q75">
        <f t="shared" si="31"/>
        <v>114.71649083025368</v>
      </c>
      <c r="R75" s="2">
        <v>38289</v>
      </c>
      <c r="S75">
        <v>133.515625</v>
      </c>
      <c r="T75" s="22">
        <f>_xll.BDH(T$3&amp;" Govt",$A$8,R75,R75)</f>
        <v>1.1262799999999999</v>
      </c>
      <c r="U75">
        <f t="shared" si="32"/>
        <v>118.54567691870584</v>
      </c>
      <c r="V75" s="2">
        <v>38386</v>
      </c>
      <c r="W75">
        <v>99.3046875</v>
      </c>
      <c r="X75" s="22">
        <f>_xll.BDH(X$3&amp;" Govt",$A$8,V75,V75)</f>
        <v>1.0079400000000001</v>
      </c>
      <c r="Y75">
        <f t="shared" si="33"/>
        <v>98.522419489255313</v>
      </c>
      <c r="Z75" s="2">
        <v>38289</v>
      </c>
      <c r="AA75">
        <v>125.83203125</v>
      </c>
      <c r="AB75" s="22">
        <f>_xll.BDH(AB$3&amp;" Govt",$A$8,Z75,Z75)</f>
        <v>1.08874</v>
      </c>
      <c r="AC75">
        <f t="shared" si="34"/>
        <v>115.57583192497749</v>
      </c>
      <c r="AD75" s="2">
        <v>38930</v>
      </c>
      <c r="AE75">
        <v>102.91015625</v>
      </c>
      <c r="AF75" s="22">
        <f>_xll.BDH(AF$3&amp;" Govt",$A$8,AD75,AD75)</f>
        <v>1.0202199999999999</v>
      </c>
      <c r="AG75">
        <f t="shared" si="35"/>
        <v>100.87055365509401</v>
      </c>
      <c r="AH75" s="2">
        <v>38289</v>
      </c>
      <c r="AI75">
        <v>123.4296875</v>
      </c>
      <c r="AJ75" s="22">
        <f>_xll.BDH(AJ$3&amp;" Govt",$A$8,AH75,AH75)</f>
        <v>1.0671599999999999</v>
      </c>
      <c r="AK75">
        <f t="shared" si="36"/>
        <v>115.66183843097569</v>
      </c>
      <c r="AL75" s="2">
        <v>39294</v>
      </c>
      <c r="AM75">
        <v>100.9375</v>
      </c>
      <c r="AN75" s="22">
        <f>_xll.BDH(AN$3&amp;" Govt",$A$8,AL75,AL75)</f>
        <v>1.02458</v>
      </c>
      <c r="AO75">
        <f t="shared" si="37"/>
        <v>98.515977278494603</v>
      </c>
      <c r="AP75" s="2">
        <v>38289</v>
      </c>
      <c r="AQ75">
        <v>119.0625</v>
      </c>
      <c r="AR75" s="22">
        <f>_xll.BDH(AR$3&amp;" Govt",$A$8,AP75,AP75)</f>
        <v>1.05389</v>
      </c>
      <c r="AS75">
        <f t="shared" si="38"/>
        <v>112.9743142073651</v>
      </c>
      <c r="AT75" s="2">
        <v>39659</v>
      </c>
      <c r="AU75">
        <v>100.13671875</v>
      </c>
      <c r="AV75" s="22">
        <f>_xll.BDH(AV$3&amp;" Govt",$A$8,AT75,AT75)</f>
        <v>1.0243599999999999</v>
      </c>
      <c r="AW75">
        <f t="shared" si="39"/>
        <v>97.75539727244329</v>
      </c>
      <c r="AX75" s="2">
        <v>38289</v>
      </c>
      <c r="AY75">
        <v>106.89453125</v>
      </c>
      <c r="AZ75" s="22">
        <f>_xll.BDH(AZ$3&amp;" Govt",$A$8,AX75,AX75)</f>
        <v>1.03172</v>
      </c>
      <c r="BA75">
        <f t="shared" si="40"/>
        <v>103.60808286162913</v>
      </c>
      <c r="BB75" s="2">
        <v>38289</v>
      </c>
      <c r="BC75">
        <v>107.04296875</v>
      </c>
      <c r="BD75" s="22">
        <f>_xll.BDH(BD$3&amp;" Govt",$A$8,BB75,BB75)</f>
        <v>1.02552</v>
      </c>
      <c r="BE75">
        <f t="shared" si="41"/>
        <v>104.37921127818083</v>
      </c>
      <c r="BF75" s="2">
        <v>40024</v>
      </c>
      <c r="BG75">
        <v>101.56640625</v>
      </c>
      <c r="BH75" s="22">
        <f>_xll.BDH(BH$3&amp;" Govt",$A$8,BF75,BF75)</f>
        <v>1.0103200000000001</v>
      </c>
      <c r="BI75">
        <f t="shared" si="42"/>
        <v>100.52894751167946</v>
      </c>
      <c r="BJ75" s="2">
        <v>38289</v>
      </c>
      <c r="BK75">
        <v>104.7421875</v>
      </c>
      <c r="BL75" s="22">
        <f>_xll.BDH(BL$3&amp;" Govt",$A$8,BJ75,BJ75)</f>
        <v>1.0052700000000001</v>
      </c>
      <c r="BM75">
        <f t="shared" si="43"/>
        <v>104.19308991614191</v>
      </c>
      <c r="BN75" s="2">
        <v>38464</v>
      </c>
      <c r="BO75">
        <v>101.11328125</v>
      </c>
      <c r="BP75" s="22">
        <f>_xll.BDH(BP$3&amp;" Govt",$A$8,BN75,BN75)</f>
        <v>1.00275</v>
      </c>
      <c r="BQ75">
        <f t="shared" si="44"/>
        <v>100.83598229867863</v>
      </c>
      <c r="BR75" s="2">
        <v>38646</v>
      </c>
      <c r="BS75">
        <v>101.27734375</v>
      </c>
      <c r="BT75" s="22">
        <f>_xll.BDH(BT$3&amp;" Govt",$A$8,BR75,BR75)</f>
        <v>1.00789</v>
      </c>
      <c r="BU75">
        <f t="shared" si="45"/>
        <v>100.48452088025479</v>
      </c>
      <c r="BV75" s="2">
        <v>38827</v>
      </c>
      <c r="BW75">
        <v>96.96484375</v>
      </c>
      <c r="BX75" s="22">
        <f>_xll.BDH(BX$3&amp;" Govt",$A$8,BV75,BV75)</f>
        <v>1.00038</v>
      </c>
      <c r="BY75">
        <f t="shared" si="46"/>
        <v>96.928011105779802</v>
      </c>
      <c r="BZ75" s="2">
        <v>39009</v>
      </c>
      <c r="CA75">
        <v>101.6640625</v>
      </c>
      <c r="CB75" s="22">
        <f>_xll.BDH(CB$3&amp;" Govt",$A$8,BZ75,BZ75)</f>
        <v>1.0088200000000001</v>
      </c>
      <c r="CC75">
        <f t="shared" si="47"/>
        <v>100.77522501536448</v>
      </c>
      <c r="CD75" s="2">
        <v>39191</v>
      </c>
      <c r="CE75">
        <v>102.30078125</v>
      </c>
      <c r="CF75" s="22">
        <f>_xll.BDH(CF$3&amp;" Govt",$A$8,CD75,CD75)</f>
        <v>1.00695</v>
      </c>
      <c r="CG75">
        <f t="shared" si="48"/>
        <v>101.59469809821739</v>
      </c>
      <c r="CH75" s="2">
        <v>39373</v>
      </c>
      <c r="CI75">
        <v>104.98828125</v>
      </c>
      <c r="CJ75" s="22">
        <f>_xll.BDH(CJ$3&amp;" Govt",$A$8,CH75,CH75)</f>
        <v>1.0040199999999999</v>
      </c>
      <c r="CK75">
        <f t="shared" si="49"/>
        <v>104.5679182187606</v>
      </c>
      <c r="CL75" s="2">
        <v>39555</v>
      </c>
      <c r="CM75">
        <v>103.48828125</v>
      </c>
      <c r="CN75" s="22">
        <f>_xll.BDH(CN$3&amp;" Govt",$A$8,CL75,CL75)</f>
        <v>1.00912</v>
      </c>
      <c r="CO75">
        <f t="shared" si="50"/>
        <v>102.55299790906929</v>
      </c>
      <c r="CP75" s="2">
        <v>39738</v>
      </c>
      <c r="CQ75">
        <v>89.29296875</v>
      </c>
      <c r="CR75" s="22">
        <f>_xll.BDH(CR$3&amp;" Govt",$A$8,CP75,CP75)</f>
        <v>1.0179499999999999</v>
      </c>
      <c r="CS75">
        <f t="shared" si="51"/>
        <v>87.718423056142257</v>
      </c>
      <c r="CT75" s="2">
        <v>39917</v>
      </c>
      <c r="CU75">
        <v>104.77734375</v>
      </c>
      <c r="CV75" s="22">
        <f>_xll.BDH(CV$3&amp;" Govt",$A$8,CT75,CT75)</f>
        <v>0.98555000000000004</v>
      </c>
      <c r="CW75">
        <f t="shared" si="52"/>
        <v>106.3135749074121</v>
      </c>
      <c r="CX75" s="2">
        <v>40099</v>
      </c>
      <c r="CY75">
        <v>105.22265625</v>
      </c>
      <c r="CZ75" s="22">
        <f>_xll.BDH(CZ$3&amp;" Govt",$A$8,CX75,CX75)</f>
        <v>1.00946</v>
      </c>
      <c r="DA75">
        <f t="shared" si="53"/>
        <v>104.23657822003844</v>
      </c>
      <c r="DB75" s="2">
        <v>38294</v>
      </c>
      <c r="DC75">
        <v>106.77734375</v>
      </c>
      <c r="DD75" s="22">
        <f>_xll.BDH(DD$3&amp;" Govt",$A$8,DB75,DB75)</f>
        <v>1.00546</v>
      </c>
      <c r="DE75">
        <f t="shared" si="54"/>
        <v>106.19750537067611</v>
      </c>
      <c r="DF75" s="2">
        <v>38839</v>
      </c>
      <c r="DG75">
        <v>93.1875</v>
      </c>
      <c r="DH75" s="22">
        <f>_xll.BDH(DH$3&amp;" Govt",$A$8,DF75,DF75)</f>
        <v>1.0013000000000001</v>
      </c>
      <c r="DI75">
        <f t="shared" si="55"/>
        <v>93.066513532407868</v>
      </c>
      <c r="DJ75" s="2">
        <v>39203</v>
      </c>
      <c r="DK75">
        <v>102.5625</v>
      </c>
      <c r="DL75" s="22">
        <f>_xll.BDH(DL$3&amp;" Govt",$A$8,DJ75,DJ75)</f>
        <v>1.0091000000000001</v>
      </c>
      <c r="DM75">
        <f t="shared" si="56"/>
        <v>101.63759785947873</v>
      </c>
      <c r="DN75" s="2">
        <v>39938</v>
      </c>
      <c r="DO75">
        <v>100.19921875</v>
      </c>
      <c r="DP75" s="22">
        <f>_xll.BDH(DP$3&amp;" Govt",$A$8,DN75,DN75)</f>
        <v>0.98863000000000001</v>
      </c>
      <c r="DQ75">
        <f t="shared" si="57"/>
        <v>101.35158628607265</v>
      </c>
    </row>
    <row r="76" spans="4:121" x14ac:dyDescent="0.25">
      <c r="D76" s="2"/>
      <c r="F76" s="2">
        <v>38292</v>
      </c>
      <c r="G76">
        <v>129.3828125</v>
      </c>
      <c r="H76" s="22">
        <f>_xll.BDH(H$3&amp;" Govt",$A$8,F76,F76)</f>
        <v>1.19607</v>
      </c>
      <c r="I76" s="14">
        <f t="shared" si="29"/>
        <v>108.17327790179505</v>
      </c>
      <c r="J76" s="2">
        <v>38292</v>
      </c>
      <c r="K76">
        <v>130.58203125</v>
      </c>
      <c r="L76" s="22">
        <f>_xll.BDH(L$3&amp;" Govt",$A$8,J76,J76)</f>
        <v>1.1729799999999999</v>
      </c>
      <c r="M76">
        <f t="shared" si="30"/>
        <v>111.32502792033965</v>
      </c>
      <c r="N76" s="2">
        <v>38292</v>
      </c>
      <c r="O76">
        <v>132.38671875</v>
      </c>
      <c r="P76" s="22">
        <f>_xll.BDH(P$3&amp;" Govt",$A$8,N76,N76)</f>
        <v>1.1554899999999999</v>
      </c>
      <c r="Q76">
        <f t="shared" si="31"/>
        <v>114.57192944118947</v>
      </c>
      <c r="R76" s="2">
        <v>38292</v>
      </c>
      <c r="S76">
        <v>133.34375</v>
      </c>
      <c r="T76" s="22">
        <f>_xll.BDH(T$3&amp;" Govt",$A$8,R76,R76)</f>
        <v>1.1263300000000001</v>
      </c>
      <c r="U76">
        <f t="shared" si="32"/>
        <v>118.38781706959772</v>
      </c>
      <c r="V76" s="2">
        <v>38387</v>
      </c>
      <c r="W76">
        <v>99.82421875</v>
      </c>
      <c r="X76" s="22">
        <f>_xll.BDH(X$3&amp;" Govt",$A$8,V76,V76)</f>
        <v>1.0078100000000001</v>
      </c>
      <c r="Y76">
        <f t="shared" si="33"/>
        <v>99.050633303896561</v>
      </c>
      <c r="Z76" s="2">
        <v>38292</v>
      </c>
      <c r="AA76">
        <v>125.62890625</v>
      </c>
      <c r="AB76" s="22">
        <f>_xll.BDH(AB$3&amp;" Govt",$A$8,Z76,Z76)</f>
        <v>1.0888</v>
      </c>
      <c r="AC76">
        <f t="shared" si="34"/>
        <v>115.38290434423219</v>
      </c>
      <c r="AD76" s="2">
        <v>38931</v>
      </c>
      <c r="AE76">
        <v>103.08203125</v>
      </c>
      <c r="AF76" s="22">
        <f>_xll.BDH(AF$3&amp;" Govt",$A$8,AD76,AD76)</f>
        <v>1.0202800000000001</v>
      </c>
      <c r="AG76">
        <f t="shared" si="35"/>
        <v>101.03308037989571</v>
      </c>
      <c r="AH76" s="2">
        <v>38292</v>
      </c>
      <c r="AI76">
        <v>123.1796875</v>
      </c>
      <c r="AJ76" s="22">
        <f>_xll.BDH(AJ$3&amp;" Govt",$A$8,AH76,AH76)</f>
        <v>1.0672200000000001</v>
      </c>
      <c r="AK76">
        <f t="shared" si="36"/>
        <v>115.42108234478364</v>
      </c>
      <c r="AL76" s="2">
        <v>39295</v>
      </c>
      <c r="AM76">
        <v>100.515625</v>
      </c>
      <c r="AN76" s="22">
        <f>_xll.BDH(AN$3&amp;" Govt",$A$8,AL76,AL76)</f>
        <v>1.02478</v>
      </c>
      <c r="AO76">
        <f t="shared" si="37"/>
        <v>98.085076796971052</v>
      </c>
      <c r="AP76" s="2">
        <v>38292</v>
      </c>
      <c r="AQ76">
        <v>118.8125</v>
      </c>
      <c r="AR76" s="22">
        <f>_xll.BDH(AR$3&amp;" Govt",$A$8,AP76,AP76)</f>
        <v>1.0539499999999999</v>
      </c>
      <c r="AS76">
        <f t="shared" si="38"/>
        <v>112.73067982352104</v>
      </c>
      <c r="AT76" s="2">
        <v>39660</v>
      </c>
      <c r="AU76">
        <v>100.51953125</v>
      </c>
      <c r="AV76" s="22">
        <f>_xll.BDH(AV$3&amp;" Govt",$A$8,AT76,AT76)</f>
        <v>1.02464</v>
      </c>
      <c r="AW76">
        <f t="shared" si="39"/>
        <v>98.102290804575262</v>
      </c>
      <c r="AX76" s="2">
        <v>38292</v>
      </c>
      <c r="AY76">
        <v>106.6328125</v>
      </c>
      <c r="AZ76" s="22">
        <f>_xll.BDH(AZ$3&amp;" Govt",$A$8,AX76,AX76)</f>
        <v>1.0317700000000001</v>
      </c>
      <c r="BA76">
        <f t="shared" si="40"/>
        <v>103.34940199850742</v>
      </c>
      <c r="BB76" s="2">
        <v>38292</v>
      </c>
      <c r="BC76">
        <v>106.71875</v>
      </c>
      <c r="BD76" s="22">
        <f>_xll.BDH(BD$3&amp;" Govt",$A$8,BB76,BB76)</f>
        <v>1.0255799999999999</v>
      </c>
      <c r="BE76">
        <f t="shared" si="41"/>
        <v>104.05697263987207</v>
      </c>
      <c r="BF76" s="2">
        <v>40025</v>
      </c>
      <c r="BG76">
        <v>101.86328125</v>
      </c>
      <c r="BH76" s="22">
        <f>_xll.BDH(BH$3&amp;" Govt",$A$8,BF76,BF76)</f>
        <v>1.01041</v>
      </c>
      <c r="BI76">
        <f t="shared" si="42"/>
        <v>100.81380949317604</v>
      </c>
      <c r="BJ76" s="2">
        <v>38292</v>
      </c>
      <c r="BK76">
        <v>104.421875</v>
      </c>
      <c r="BL76" s="22">
        <f>_xll.BDH(BL$3&amp;" Govt",$A$8,BJ76,BJ76)</f>
        <v>1.00532</v>
      </c>
      <c r="BM76">
        <f t="shared" si="43"/>
        <v>103.86929037520392</v>
      </c>
      <c r="BN76" s="2">
        <v>38467</v>
      </c>
      <c r="BO76">
        <v>100.98046875</v>
      </c>
      <c r="BP76" s="22">
        <f>_xll.BDH(BP$3&amp;" Govt",$A$8,BN76,BN76)</f>
        <v>1.00332</v>
      </c>
      <c r="BQ76">
        <f t="shared" si="44"/>
        <v>100.64632295778017</v>
      </c>
      <c r="BR76" s="2">
        <v>38649</v>
      </c>
      <c r="BS76">
        <v>100.75</v>
      </c>
      <c r="BT76" s="22">
        <f>_xll.BDH(BT$3&amp;" Govt",$A$8,BR76,BR76)</f>
        <v>1.0083899999999999</v>
      </c>
      <c r="BU76">
        <f t="shared" si="45"/>
        <v>99.911740497228266</v>
      </c>
      <c r="BV76" s="2">
        <v>38828</v>
      </c>
      <c r="BW76">
        <v>97.328125</v>
      </c>
      <c r="BX76" s="22">
        <f>_xll.BDH(BX$3&amp;" Govt",$A$8,BV76,BV76)</f>
        <v>1.0004500000000001</v>
      </c>
      <c r="BY76">
        <f t="shared" si="46"/>
        <v>97.284347043830266</v>
      </c>
      <c r="BZ76" s="2">
        <v>39010</v>
      </c>
      <c r="CA76">
        <v>101.625</v>
      </c>
      <c r="CB76" s="22">
        <f>_xll.BDH(CB$3&amp;" Govt",$A$8,BZ76,BZ76)</f>
        <v>1.00888</v>
      </c>
      <c r="CC76">
        <f t="shared" si="47"/>
        <v>100.73051304416779</v>
      </c>
      <c r="CD76" s="2">
        <v>39192</v>
      </c>
      <c r="CE76">
        <v>102.390625</v>
      </c>
      <c r="CF76" s="22">
        <f>_xll.BDH(CF$3&amp;" Govt",$A$8,CD76,CD76)</f>
        <v>1.0071300000000001</v>
      </c>
      <c r="CG76">
        <f t="shared" si="48"/>
        <v>101.66574821522543</v>
      </c>
      <c r="CH76" s="2">
        <v>39374</v>
      </c>
      <c r="CI76">
        <v>105.77734375</v>
      </c>
      <c r="CJ76" s="22">
        <f>_xll.BDH(CJ$3&amp;" Govt",$A$8,CH76,CH76)</f>
        <v>1.00396</v>
      </c>
      <c r="CK76">
        <f t="shared" si="49"/>
        <v>105.36011768397148</v>
      </c>
      <c r="CL76" s="2">
        <v>39556</v>
      </c>
      <c r="CM76">
        <v>103.78515625</v>
      </c>
      <c r="CN76" s="22">
        <f>_xll.BDH(CN$3&amp;" Govt",$A$8,CL76,CL76)</f>
        <v>1.00922</v>
      </c>
      <c r="CO76">
        <f t="shared" si="50"/>
        <v>102.83699911813083</v>
      </c>
      <c r="CP76" s="2">
        <v>39741</v>
      </c>
      <c r="CQ76">
        <v>90.75</v>
      </c>
      <c r="CR76" s="22">
        <f>_xll.BDH(CR$3&amp;" Govt",$A$8,CP76,CP76)</f>
        <v>1.01756</v>
      </c>
      <c r="CS76">
        <f t="shared" si="51"/>
        <v>89.183930185934983</v>
      </c>
      <c r="CT76" s="2">
        <v>39918</v>
      </c>
      <c r="CU76">
        <v>105.32421875</v>
      </c>
      <c r="CV76" s="22">
        <f>_xll.BDH(CV$3&amp;" Govt",$A$8,CT76,CT76)</f>
        <v>0.98572000000000004</v>
      </c>
      <c r="CW76">
        <f t="shared" si="52"/>
        <v>106.85003728239256</v>
      </c>
      <c r="CX76" s="2">
        <v>40100</v>
      </c>
      <c r="CY76">
        <v>105.15625</v>
      </c>
      <c r="CZ76" s="22">
        <f>_xll.BDH(CZ$3&amp;" Govt",$A$8,CX76,CX76)</f>
        <v>1.00953</v>
      </c>
      <c r="DA76">
        <f t="shared" si="53"/>
        <v>104.16357116678057</v>
      </c>
      <c r="DB76" s="2">
        <v>38295</v>
      </c>
      <c r="DC76">
        <v>106.2109375</v>
      </c>
      <c r="DD76" s="22">
        <f>_xll.BDH(DD$3&amp;" Govt",$A$8,DB76,DB76)</f>
        <v>1.00553</v>
      </c>
      <c r="DE76">
        <f t="shared" si="54"/>
        <v>105.62682117888079</v>
      </c>
      <c r="DF76" s="2">
        <v>38840</v>
      </c>
      <c r="DG76">
        <v>92.66015625</v>
      </c>
      <c r="DH76" s="22">
        <f>_xll.BDH(DH$3&amp;" Govt",$A$8,DF76,DF76)</f>
        <v>1.0014799999999999</v>
      </c>
      <c r="DI76">
        <f t="shared" si="55"/>
        <v>92.523221881615214</v>
      </c>
      <c r="DJ76" s="2">
        <v>39204</v>
      </c>
      <c r="DK76">
        <v>102.56640625</v>
      </c>
      <c r="DL76" s="22">
        <f>_xll.BDH(DL$3&amp;" Govt",$A$8,DJ76,DJ76)</f>
        <v>1.00939</v>
      </c>
      <c r="DM76">
        <f t="shared" si="56"/>
        <v>101.61226706228514</v>
      </c>
      <c r="DN76" s="2">
        <v>39939</v>
      </c>
      <c r="DO76">
        <v>100.98828125</v>
      </c>
      <c r="DP76" s="22">
        <f>_xll.BDH(DP$3&amp;" Govt",$A$8,DN76,DN76)</f>
        <v>0.98870999999999998</v>
      </c>
      <c r="DQ76">
        <f t="shared" si="57"/>
        <v>102.14145831436923</v>
      </c>
    </row>
    <row r="77" spans="4:121" x14ac:dyDescent="0.25">
      <c r="D77" s="2"/>
      <c r="F77" s="2">
        <v>38293</v>
      </c>
      <c r="G77">
        <v>129.55078125</v>
      </c>
      <c r="H77" s="22">
        <f>_xll.BDH(H$3&amp;" Govt",$A$8,F77,F77)</f>
        <v>1.19615</v>
      </c>
      <c r="I77" s="14">
        <f t="shared" si="29"/>
        <v>108.30646762529783</v>
      </c>
      <c r="J77" s="2">
        <v>38293</v>
      </c>
      <c r="K77">
        <v>130.82421875</v>
      </c>
      <c r="L77" s="22">
        <f>_xll.BDH(L$3&amp;" Govt",$A$8,J77,J77)</f>
        <v>1.17306</v>
      </c>
      <c r="M77">
        <f t="shared" si="30"/>
        <v>111.52389370535181</v>
      </c>
      <c r="N77" s="2">
        <v>38293</v>
      </c>
      <c r="O77">
        <v>132.71484375</v>
      </c>
      <c r="P77" s="22">
        <f>_xll.BDH(P$3&amp;" Govt",$A$8,N77,N77)</f>
        <v>1.15557</v>
      </c>
      <c r="Q77">
        <f t="shared" si="31"/>
        <v>114.84794841506789</v>
      </c>
      <c r="R77" s="2">
        <v>38293</v>
      </c>
      <c r="S77">
        <v>133.69921875</v>
      </c>
      <c r="T77" s="22">
        <f>_xll.BDH(T$3&amp;" Govt",$A$8,R77,R77)</f>
        <v>1.1264099999999999</v>
      </c>
      <c r="U77">
        <f t="shared" si="32"/>
        <v>118.69498561802541</v>
      </c>
      <c r="V77" s="2">
        <v>38390</v>
      </c>
      <c r="W77">
        <v>99.78125</v>
      </c>
      <c r="X77" s="22">
        <f>_xll.BDH(X$3&amp;" Govt",$A$8,V77,V77)</f>
        <v>1.00742</v>
      </c>
      <c r="Y77">
        <f t="shared" si="33"/>
        <v>99.046326259157055</v>
      </c>
      <c r="Z77" s="2">
        <v>38293</v>
      </c>
      <c r="AA77">
        <v>126.10546875</v>
      </c>
      <c r="AB77" s="22">
        <f>_xll.BDH(AB$3&amp;" Govt",$A$8,Z77,Z77)</f>
        <v>1.08887</v>
      </c>
      <c r="AC77">
        <f t="shared" si="34"/>
        <v>115.81315377409608</v>
      </c>
      <c r="AD77" s="2">
        <v>38932</v>
      </c>
      <c r="AE77">
        <v>103.015625</v>
      </c>
      <c r="AF77" s="22">
        <f>_xll.BDH(AF$3&amp;" Govt",$A$8,AD77,AD77)</f>
        <v>1.0203500000000001</v>
      </c>
      <c r="AG77">
        <f t="shared" si="35"/>
        <v>100.961067280835</v>
      </c>
      <c r="AH77" s="2">
        <v>38293</v>
      </c>
      <c r="AI77">
        <v>123.66796875</v>
      </c>
      <c r="AJ77" s="22">
        <f>_xll.BDH(AJ$3&amp;" Govt",$A$8,AH77,AH77)</f>
        <v>1.0672900000000001</v>
      </c>
      <c r="AK77">
        <f t="shared" si="36"/>
        <v>115.87100858248461</v>
      </c>
      <c r="AL77" s="2">
        <v>39296</v>
      </c>
      <c r="AM77">
        <v>100.609375</v>
      </c>
      <c r="AN77" s="22">
        <f>_xll.BDH(AN$3&amp;" Govt",$A$8,AL77,AL77)</f>
        <v>1.02484</v>
      </c>
      <c r="AO77">
        <f t="shared" si="37"/>
        <v>98.170812029194806</v>
      </c>
      <c r="AP77" s="2">
        <v>38293</v>
      </c>
      <c r="AQ77">
        <v>119.34375</v>
      </c>
      <c r="AR77" s="22">
        <f>_xll.BDH(AR$3&amp;" Govt",$A$8,AP77,AP77)</f>
        <v>1.05402</v>
      </c>
      <c r="AS77">
        <f t="shared" si="38"/>
        <v>113.2272158023567</v>
      </c>
      <c r="AT77" s="2">
        <v>39661</v>
      </c>
      <c r="AU77">
        <v>100.78125</v>
      </c>
      <c r="AV77" s="22">
        <f>_xll.BDH(AV$3&amp;" Govt",$A$8,AT77,AT77)</f>
        <v>1.02491</v>
      </c>
      <c r="AW77">
        <f t="shared" si="39"/>
        <v>98.331804743831171</v>
      </c>
      <c r="AX77" s="2">
        <v>38293</v>
      </c>
      <c r="AY77">
        <v>107.11328125</v>
      </c>
      <c r="AZ77" s="22">
        <f>_xll.BDH(AZ$3&amp;" Govt",$A$8,AX77,AX77)</f>
        <v>1.0318499999999999</v>
      </c>
      <c r="BA77">
        <f t="shared" si="40"/>
        <v>103.80702742646703</v>
      </c>
      <c r="BB77" s="2">
        <v>38293</v>
      </c>
      <c r="BC77">
        <v>107.30859375</v>
      </c>
      <c r="BD77" s="22">
        <f>_xll.BDH(BD$3&amp;" Govt",$A$8,BB77,BB77)</f>
        <v>1.02565</v>
      </c>
      <c r="BE77">
        <f t="shared" si="41"/>
        <v>104.62496343781993</v>
      </c>
      <c r="BF77" s="2">
        <v>40028</v>
      </c>
      <c r="BG77">
        <v>101.55078125</v>
      </c>
      <c r="BH77" s="22">
        <f>_xll.BDH(BH$3&amp;" Govt",$A$8,BF77,BF77)</f>
        <v>1.0110600000000001</v>
      </c>
      <c r="BI77">
        <f t="shared" si="42"/>
        <v>100.43991578145707</v>
      </c>
      <c r="BJ77" s="2">
        <v>38293</v>
      </c>
      <c r="BK77">
        <v>104.9375</v>
      </c>
      <c r="BL77" s="22">
        <f>_xll.BDH(BL$3&amp;" Govt",$A$8,BJ77,BJ77)</f>
        <v>1.00539</v>
      </c>
      <c r="BM77">
        <f t="shared" si="43"/>
        <v>104.37491918558968</v>
      </c>
      <c r="BN77" s="2">
        <v>38468</v>
      </c>
      <c r="BO77">
        <v>100.70703125</v>
      </c>
      <c r="BP77" s="22">
        <f>_xll.BDH(BP$3&amp;" Govt",$A$8,BN77,BN77)</f>
        <v>1.00352</v>
      </c>
      <c r="BQ77">
        <f t="shared" si="44"/>
        <v>100.35378592354911</v>
      </c>
      <c r="BR77" s="2">
        <v>38650</v>
      </c>
      <c r="BS77">
        <v>100.1875</v>
      </c>
      <c r="BT77" s="22">
        <f>_xll.BDH(BT$3&amp;" Govt",$A$8,BR77,BR77)</f>
        <v>1.0085599999999999</v>
      </c>
      <c r="BU77">
        <f t="shared" si="45"/>
        <v>99.337173792337595</v>
      </c>
      <c r="BV77" s="2">
        <v>38831</v>
      </c>
      <c r="BW77">
        <v>97.29296875</v>
      </c>
      <c r="BX77" s="22">
        <f>_xll.BDH(BX$3&amp;" Govt",$A$8,BV77,BV77)</f>
        <v>1.00065</v>
      </c>
      <c r="BY77">
        <f t="shared" si="46"/>
        <v>97.229769399890074</v>
      </c>
      <c r="BZ77" s="2">
        <v>39013</v>
      </c>
      <c r="CA77">
        <v>101.33984375</v>
      </c>
      <c r="CB77" s="22">
        <f>_xll.BDH(CB$3&amp;" Govt",$A$8,BZ77,BZ77)</f>
        <v>1.0090699999999999</v>
      </c>
      <c r="CC77">
        <f t="shared" si="47"/>
        <v>100.42895314497508</v>
      </c>
      <c r="CD77" s="2">
        <v>39195</v>
      </c>
      <c r="CE77">
        <v>102.68359375</v>
      </c>
      <c r="CF77" s="22">
        <f>_xll.BDH(CF$3&amp;" Govt",$A$8,CD77,CD77)</f>
        <v>1.00766</v>
      </c>
      <c r="CG77">
        <f t="shared" si="48"/>
        <v>101.90301664251831</v>
      </c>
      <c r="CH77" s="2">
        <v>39377</v>
      </c>
      <c r="CI77">
        <v>105.54296875</v>
      </c>
      <c r="CJ77" s="22">
        <f>_xll.BDH(CJ$3&amp;" Govt",$A$8,CH77,CH77)</f>
        <v>1.0037799999999999</v>
      </c>
      <c r="CK77">
        <f t="shared" si="49"/>
        <v>105.14551868935425</v>
      </c>
      <c r="CL77" s="2">
        <v>39559</v>
      </c>
      <c r="CM77">
        <v>103.5625</v>
      </c>
      <c r="CN77" s="22">
        <f>_xll.BDH(CN$3&amp;" Govt",$A$8,CL77,CL77)</f>
        <v>1.0095099999999999</v>
      </c>
      <c r="CO77">
        <f t="shared" si="50"/>
        <v>102.58689859436757</v>
      </c>
      <c r="CP77" s="2">
        <v>39742</v>
      </c>
      <c r="CQ77">
        <v>91.234375</v>
      </c>
      <c r="CR77" s="22">
        <f>_xll.BDH(CR$3&amp;" Govt",$A$8,CP77,CP77)</f>
        <v>1.0174300000000001</v>
      </c>
      <c r="CS77">
        <f t="shared" si="51"/>
        <v>89.671402455205765</v>
      </c>
      <c r="CT77" s="2">
        <v>39919</v>
      </c>
      <c r="CU77">
        <v>104.3125</v>
      </c>
      <c r="CV77" s="22">
        <f>_xll.BDH(CV$3&amp;" Govt",$A$8,CT77,CT77)</f>
        <v>0.98587999999999998</v>
      </c>
      <c r="CW77">
        <f t="shared" si="52"/>
        <v>105.80648760498235</v>
      </c>
      <c r="CX77" s="2">
        <v>40101</v>
      </c>
      <c r="CY77">
        <v>105.18359375</v>
      </c>
      <c r="CZ77" s="22">
        <f>_xll.BDH(CZ$3&amp;" Govt",$A$8,CX77,CX77)</f>
        <v>1.0096099999999999</v>
      </c>
      <c r="DA77">
        <f t="shared" si="53"/>
        <v>104.18240087756659</v>
      </c>
      <c r="DB77" s="2">
        <v>38296</v>
      </c>
      <c r="DC77">
        <v>105.265625</v>
      </c>
      <c r="DD77" s="22">
        <f>_xll.BDH(DD$3&amp;" Govt",$A$8,DB77,DB77)</f>
        <v>1.0056099999999999</v>
      </c>
      <c r="DE77">
        <f t="shared" si="54"/>
        <v>104.67837929217093</v>
      </c>
      <c r="DF77" s="2">
        <v>38841</v>
      </c>
      <c r="DG77">
        <v>92.46484375</v>
      </c>
      <c r="DH77" s="22">
        <f>_xll.BDH(DH$3&amp;" Govt",$A$8,DF77,DF77)</f>
        <v>1.00166</v>
      </c>
      <c r="DI77">
        <f t="shared" si="55"/>
        <v>92.311606483237824</v>
      </c>
      <c r="DJ77" s="2">
        <v>39205</v>
      </c>
      <c r="DK77">
        <v>102.1953125</v>
      </c>
      <c r="DL77" s="22">
        <f>_xll.BDH(DL$3&amp;" Govt",$A$8,DJ77,DJ77)</f>
        <v>1.00969</v>
      </c>
      <c r="DM77">
        <f t="shared" si="56"/>
        <v>101.21454357277976</v>
      </c>
      <c r="DN77" s="2">
        <v>39940</v>
      </c>
      <c r="DO77">
        <v>100.13671875</v>
      </c>
      <c r="DP77" s="22">
        <f>_xll.BDH(DP$3&amp;" Govt",$A$8,DN77,DN77)</f>
        <v>0.98878999999999995</v>
      </c>
      <c r="DQ77">
        <f t="shared" si="57"/>
        <v>101.27197761911023</v>
      </c>
    </row>
    <row r="78" spans="4:121" x14ac:dyDescent="0.25">
      <c r="D78" s="2"/>
      <c r="F78" s="2">
        <v>38294</v>
      </c>
      <c r="G78">
        <v>129.5546875</v>
      </c>
      <c r="H78" s="22">
        <f>_xll.BDH(H$3&amp;" Govt",$A$8,F78,F78)</f>
        <v>1.19624</v>
      </c>
      <c r="I78" s="14">
        <f t="shared" si="29"/>
        <v>108.30158454825118</v>
      </c>
      <c r="J78" s="2">
        <v>38294</v>
      </c>
      <c r="K78">
        <v>130.86328125</v>
      </c>
      <c r="L78" s="22">
        <f>_xll.BDH(L$3&amp;" Govt",$A$8,J78,J78)</f>
        <v>1.1731400000000001</v>
      </c>
      <c r="M78">
        <f t="shared" si="30"/>
        <v>111.54958594029698</v>
      </c>
      <c r="N78" s="2">
        <v>38294</v>
      </c>
      <c r="O78">
        <v>132.68359375</v>
      </c>
      <c r="P78" s="22">
        <f>_xll.BDH(P$3&amp;" Govt",$A$8,N78,N78)</f>
        <v>1.1556500000000001</v>
      </c>
      <c r="Q78">
        <f t="shared" si="31"/>
        <v>114.81295699389953</v>
      </c>
      <c r="R78" s="2">
        <v>38294</v>
      </c>
      <c r="S78">
        <v>133.72265625</v>
      </c>
      <c r="T78" s="22">
        <f>_xll.BDH(T$3&amp;" Govt",$A$8,R78,R78)</f>
        <v>1.12649</v>
      </c>
      <c r="U78">
        <f t="shared" si="32"/>
        <v>118.70736202718177</v>
      </c>
      <c r="V78" s="2">
        <v>38391</v>
      </c>
      <c r="W78">
        <v>99.72265625</v>
      </c>
      <c r="X78" s="22">
        <f>_xll.BDH(X$3&amp;" Govt",$A$8,V78,V78)</f>
        <v>1.00728</v>
      </c>
      <c r="Y78">
        <f t="shared" si="33"/>
        <v>99.001922255976496</v>
      </c>
      <c r="Z78" s="2">
        <v>38294</v>
      </c>
      <c r="AA78">
        <v>126.09375</v>
      </c>
      <c r="AB78" s="22">
        <f>_xll.BDH(AB$3&amp;" Govt",$A$8,Z78,Z78)</f>
        <v>1.0889500000000001</v>
      </c>
      <c r="AC78">
        <f t="shared" si="34"/>
        <v>115.79388401671333</v>
      </c>
      <c r="AD78" s="2">
        <v>38933</v>
      </c>
      <c r="AE78">
        <v>103.40625</v>
      </c>
      <c r="AF78" s="22">
        <f>_xll.BDH(AF$3&amp;" Govt",$A$8,AD78,AD78)</f>
        <v>1.02041</v>
      </c>
      <c r="AG78">
        <f t="shared" si="35"/>
        <v>101.33794259170332</v>
      </c>
      <c r="AH78" s="2">
        <v>38294</v>
      </c>
      <c r="AI78">
        <v>123.71875</v>
      </c>
      <c r="AJ78" s="22">
        <f>_xll.BDH(AJ$3&amp;" Govt",$A$8,AH78,AH78)</f>
        <v>1.0673699999999999</v>
      </c>
      <c r="AK78">
        <f t="shared" si="36"/>
        <v>115.90990003466464</v>
      </c>
      <c r="AL78" s="2">
        <v>39297</v>
      </c>
      <c r="AM78">
        <v>101.02734375</v>
      </c>
      <c r="AN78" s="22">
        <f>_xll.BDH(AN$3&amp;" Govt",$A$8,AL78,AL78)</f>
        <v>1.0248999999999999</v>
      </c>
      <c r="AO78">
        <f t="shared" si="37"/>
        <v>98.57287906137185</v>
      </c>
      <c r="AP78" s="2">
        <v>38294</v>
      </c>
      <c r="AQ78">
        <v>119.34375</v>
      </c>
      <c r="AR78" s="22">
        <f>_xll.BDH(AR$3&amp;" Govt",$A$8,AP78,AP78)</f>
        <v>1.0541</v>
      </c>
      <c r="AS78">
        <f t="shared" si="38"/>
        <v>113.21862252158239</v>
      </c>
      <c r="AT78" s="2">
        <v>39664</v>
      </c>
      <c r="AU78">
        <v>100.59375</v>
      </c>
      <c r="AV78" s="22">
        <f>_xll.BDH(AV$3&amp;" Govt",$A$8,AT78,AT78)</f>
        <v>1.0259100000000001</v>
      </c>
      <c r="AW78">
        <f t="shared" si="39"/>
        <v>98.053191800450321</v>
      </c>
      <c r="AX78" s="2">
        <v>38294</v>
      </c>
      <c r="AY78">
        <v>107.140625</v>
      </c>
      <c r="AZ78" s="22">
        <f>_xll.BDH(AZ$3&amp;" Govt",$A$8,AX78,AX78)</f>
        <v>1.0319199999999999</v>
      </c>
      <c r="BA78">
        <f t="shared" si="40"/>
        <v>103.8264836421428</v>
      </c>
      <c r="BB78" s="2">
        <v>38294</v>
      </c>
      <c r="BC78">
        <v>107.2890625</v>
      </c>
      <c r="BD78" s="22">
        <f>_xll.BDH(BD$3&amp;" Govt",$A$8,BB78,BB78)</f>
        <v>1.02572</v>
      </c>
      <c r="BE78">
        <f t="shared" si="41"/>
        <v>104.59878183129899</v>
      </c>
      <c r="BF78" s="2">
        <v>40029</v>
      </c>
      <c r="BG78">
        <v>101.61328125</v>
      </c>
      <c r="BH78" s="22">
        <f>_xll.BDH(BH$3&amp;" Govt",$A$8,BF78,BF78)</f>
        <v>1.0113399999999999</v>
      </c>
      <c r="BI78">
        <f t="shared" si="42"/>
        <v>100.47390714299841</v>
      </c>
      <c r="BJ78" s="2">
        <v>38294</v>
      </c>
      <c r="BK78">
        <v>104.96875</v>
      </c>
      <c r="BL78" s="22">
        <f>_xll.BDH(BL$3&amp;" Govt",$A$8,BJ78,BJ78)</f>
        <v>1.00546</v>
      </c>
      <c r="BM78">
        <f t="shared" si="43"/>
        <v>104.39873291826626</v>
      </c>
      <c r="BN78" s="2">
        <v>38469</v>
      </c>
      <c r="BO78">
        <v>100.76171875</v>
      </c>
      <c r="BP78" s="22">
        <f>_xll.BDH(BP$3&amp;" Govt",$A$8,BN78,BN78)</f>
        <v>1.0037100000000001</v>
      </c>
      <c r="BQ78">
        <f t="shared" si="44"/>
        <v>100.3892745414512</v>
      </c>
      <c r="BR78" s="2">
        <v>38651</v>
      </c>
      <c r="BS78">
        <v>99.92578125</v>
      </c>
      <c r="BT78" s="22">
        <f>_xll.BDH(BT$3&amp;" Govt",$A$8,BR78,BR78)</f>
        <v>1.0087200000000001</v>
      </c>
      <c r="BU78">
        <f t="shared" si="45"/>
        <v>99.061960950511533</v>
      </c>
      <c r="BV78" s="2">
        <v>38832</v>
      </c>
      <c r="BW78">
        <v>96.5546875</v>
      </c>
      <c r="BX78" s="22">
        <f>_xll.BDH(BX$3&amp;" Govt",$A$8,BV78,BV78)</f>
        <v>1.0007200000000001</v>
      </c>
      <c r="BY78">
        <f t="shared" si="46"/>
        <v>96.485218142937086</v>
      </c>
      <c r="BZ78" s="2">
        <v>39014</v>
      </c>
      <c r="CA78">
        <v>101.5390625</v>
      </c>
      <c r="CB78" s="22">
        <f>_xll.BDH(CB$3&amp;" Govt",$A$8,BZ78,BZ78)</f>
        <v>1.0091399999999999</v>
      </c>
      <c r="CC78">
        <f t="shared" si="47"/>
        <v>100.61940117327626</v>
      </c>
      <c r="CD78" s="2">
        <v>39196</v>
      </c>
      <c r="CE78">
        <v>102.9296875</v>
      </c>
      <c r="CF78" s="22">
        <f>_xll.BDH(CF$3&amp;" Govt",$A$8,CD78,CD78)</f>
        <v>1.0078400000000001</v>
      </c>
      <c r="CG78">
        <f t="shared" si="48"/>
        <v>102.12899617002698</v>
      </c>
      <c r="CH78" s="2">
        <v>39378</v>
      </c>
      <c r="CI78">
        <v>105.54296875</v>
      </c>
      <c r="CJ78" s="22">
        <f>_xll.BDH(CJ$3&amp;" Govt",$A$8,CH78,CH78)</f>
        <v>1.0037199999999999</v>
      </c>
      <c r="CK78">
        <f t="shared" si="49"/>
        <v>105.15180403897502</v>
      </c>
      <c r="CL78" s="2">
        <v>39560</v>
      </c>
      <c r="CM78">
        <v>104.06640625</v>
      </c>
      <c r="CN78" s="22">
        <f>_xll.BDH(CN$3&amp;" Govt",$A$8,CL78,CL78)</f>
        <v>1.0096099999999999</v>
      </c>
      <c r="CO78">
        <f t="shared" si="50"/>
        <v>103.0758473569002</v>
      </c>
      <c r="CP78" s="2">
        <v>39743</v>
      </c>
      <c r="CQ78">
        <v>91.703125</v>
      </c>
      <c r="CR78" s="22">
        <f>_xll.BDH(CR$3&amp;" Govt",$A$8,CP78,CP78)</f>
        <v>1.01729</v>
      </c>
      <c r="CS78">
        <f t="shared" si="51"/>
        <v>90.144526142987743</v>
      </c>
      <c r="CT78" s="2">
        <v>39920</v>
      </c>
      <c r="CU78">
        <v>103.3203125</v>
      </c>
      <c r="CV78" s="22">
        <f>_xll.BDH(CV$3&amp;" Govt",$A$8,CT78,CT78)</f>
        <v>0.98604000000000003</v>
      </c>
      <c r="CW78">
        <f t="shared" si="52"/>
        <v>104.78308435763255</v>
      </c>
      <c r="CX78" s="2">
        <v>40102</v>
      </c>
      <c r="CY78">
        <v>105.5859375</v>
      </c>
      <c r="CZ78" s="22">
        <f>_xll.BDH(CZ$3&amp;" Govt",$A$8,CX78,CX78)</f>
        <v>1.0096799999999999</v>
      </c>
      <c r="DA78">
        <f t="shared" si="53"/>
        <v>104.57366442833374</v>
      </c>
      <c r="DB78" s="2">
        <v>38299</v>
      </c>
      <c r="DC78">
        <v>104.88671875</v>
      </c>
      <c r="DD78" s="22">
        <f>_xll.BDH(DD$3&amp;" Govt",$A$8,DB78,DB78)</f>
        <v>1.0058199999999999</v>
      </c>
      <c r="DE78">
        <f t="shared" si="54"/>
        <v>104.27981025431987</v>
      </c>
      <c r="DF78" s="2">
        <v>38842</v>
      </c>
      <c r="DG78">
        <v>93.171875</v>
      </c>
      <c r="DH78" s="22">
        <f>_xll.BDH(DH$3&amp;" Govt",$A$8,DF78,DF78)</f>
        <v>1.0018400000000001</v>
      </c>
      <c r="DI78">
        <f t="shared" si="55"/>
        <v>93.000753613351421</v>
      </c>
      <c r="DJ78" s="2">
        <v>39206</v>
      </c>
      <c r="DK78">
        <v>102.3046875</v>
      </c>
      <c r="DL78" s="22">
        <f>_xll.BDH(DL$3&amp;" Govt",$A$8,DJ78,DJ78)</f>
        <v>1.0099899999999999</v>
      </c>
      <c r="DM78">
        <f t="shared" si="56"/>
        <v>101.29277270071981</v>
      </c>
      <c r="DN78" s="2">
        <v>39941</v>
      </c>
      <c r="DO78">
        <v>100.78515625</v>
      </c>
      <c r="DP78" s="22">
        <f>_xll.BDH(DP$3&amp;" Govt",$A$8,DN78,DN78)</f>
        <v>0.98887000000000003</v>
      </c>
      <c r="DQ78">
        <f t="shared" si="57"/>
        <v>101.91952051331317</v>
      </c>
    </row>
    <row r="79" spans="4:121" x14ac:dyDescent="0.25">
      <c r="D79" s="2"/>
      <c r="F79" s="2">
        <v>38295</v>
      </c>
      <c r="G79">
        <v>129.42578125</v>
      </c>
      <c r="H79" s="22">
        <f>_xll.BDH(H$3&amp;" Govt",$A$8,F79,F79)</f>
        <v>1.1963200000000001</v>
      </c>
      <c r="I79" s="14">
        <f t="shared" si="29"/>
        <v>108.1865899174134</v>
      </c>
      <c r="J79" s="2">
        <v>38295</v>
      </c>
      <c r="K79">
        <v>130.625</v>
      </c>
      <c r="L79" s="22">
        <f>_xll.BDH(L$3&amp;" Govt",$A$8,J79,J79)</f>
        <v>1.1732199999999999</v>
      </c>
      <c r="M79">
        <f t="shared" si="30"/>
        <v>111.33887932357104</v>
      </c>
      <c r="N79" s="2">
        <v>38295</v>
      </c>
      <c r="O79">
        <v>132.359375</v>
      </c>
      <c r="P79" s="22">
        <f>_xll.BDH(P$3&amp;" Govt",$A$8,N79,N79)</f>
        <v>1.1557299999999999</v>
      </c>
      <c r="Q79">
        <f t="shared" si="31"/>
        <v>114.52447803552734</v>
      </c>
      <c r="R79" s="2">
        <v>38295</v>
      </c>
      <c r="S79">
        <v>133.39453125</v>
      </c>
      <c r="T79" s="22">
        <f>_xll.BDH(T$3&amp;" Govt",$A$8,R79,R79)</f>
        <v>1.1265700000000001</v>
      </c>
      <c r="U79">
        <f t="shared" si="32"/>
        <v>118.40767218193277</v>
      </c>
      <c r="V79" s="2">
        <v>38392</v>
      </c>
      <c r="W79">
        <v>100.46875</v>
      </c>
      <c r="X79" s="22">
        <f>_xll.BDH(X$3&amp;" Govt",$A$8,V79,V79)</f>
        <v>1.00715</v>
      </c>
      <c r="Y79">
        <f t="shared" si="33"/>
        <v>99.755498187956121</v>
      </c>
      <c r="Z79" s="2">
        <v>38295</v>
      </c>
      <c r="AA79">
        <v>125.8203125</v>
      </c>
      <c r="AB79" s="22">
        <f>_xll.BDH(AB$3&amp;" Govt",$A$8,Z79,Z79)</f>
        <v>1.0890299999999999</v>
      </c>
      <c r="AC79">
        <f t="shared" si="34"/>
        <v>115.53429428023104</v>
      </c>
      <c r="AD79" s="2">
        <v>38936</v>
      </c>
      <c r="AE79">
        <v>103.40234375</v>
      </c>
      <c r="AF79" s="22">
        <f>_xll.BDH(AF$3&amp;" Govt",$A$8,AD79,AD79)</f>
        <v>1.02061</v>
      </c>
      <c r="AG79">
        <f t="shared" si="35"/>
        <v>101.31425691498221</v>
      </c>
      <c r="AH79" s="2">
        <v>38295</v>
      </c>
      <c r="AI79">
        <v>123.3203125</v>
      </c>
      <c r="AJ79" s="22">
        <f>_xll.BDH(AJ$3&amp;" Govt",$A$8,AH79,AH79)</f>
        <v>1.0674399999999999</v>
      </c>
      <c r="AK79">
        <f t="shared" si="36"/>
        <v>115.52903441879639</v>
      </c>
      <c r="AL79" s="2">
        <v>39300</v>
      </c>
      <c r="AM79">
        <v>100.52734375</v>
      </c>
      <c r="AN79" s="22">
        <f>_xll.BDH(AN$3&amp;" Govt",$A$8,AL79,AL79)</f>
        <v>1.0250999999999999</v>
      </c>
      <c r="AO79">
        <f t="shared" si="37"/>
        <v>98.065889913179205</v>
      </c>
      <c r="AP79" s="2">
        <v>38295</v>
      </c>
      <c r="AQ79">
        <v>118.99609375</v>
      </c>
      <c r="AR79" s="22">
        <f>_xll.BDH(AR$3&amp;" Govt",$A$8,AP79,AP79)</f>
        <v>1.0541700000000001</v>
      </c>
      <c r="AS79">
        <f t="shared" si="38"/>
        <v>112.88131302351613</v>
      </c>
      <c r="AT79" s="2">
        <v>39665</v>
      </c>
      <c r="AU79">
        <v>100.12890625</v>
      </c>
      <c r="AV79" s="22">
        <f>_xll.BDH(AV$3&amp;" Govt",$A$8,AT79,AT79)</f>
        <v>1.0262500000000001</v>
      </c>
      <c r="AW79">
        <f t="shared" si="39"/>
        <v>97.56775274056028</v>
      </c>
      <c r="AX79" s="2">
        <v>38295</v>
      </c>
      <c r="AY79">
        <v>106.78515625</v>
      </c>
      <c r="AZ79" s="22">
        <f>_xll.BDH(AZ$3&amp;" Govt",$A$8,AX79,AX79)</f>
        <v>1.03199</v>
      </c>
      <c r="BA79">
        <f t="shared" si="40"/>
        <v>103.47499127898527</v>
      </c>
      <c r="BB79" s="2">
        <v>38295</v>
      </c>
      <c r="BC79">
        <v>106.88671875</v>
      </c>
      <c r="BD79" s="22">
        <f>_xll.BDH(BD$3&amp;" Govt",$A$8,BB79,BB79)</f>
        <v>1.02579</v>
      </c>
      <c r="BE79">
        <f t="shared" si="41"/>
        <v>104.19941581610271</v>
      </c>
      <c r="BF79" s="2">
        <v>40030</v>
      </c>
      <c r="BG79">
        <v>101.55078125</v>
      </c>
      <c r="BH79" s="22">
        <f>_xll.BDH(BH$3&amp;" Govt",$A$8,BF79,BF79)</f>
        <v>1.01162</v>
      </c>
      <c r="BI79">
        <f t="shared" si="42"/>
        <v>100.38431550384531</v>
      </c>
      <c r="BJ79" s="2">
        <v>38295</v>
      </c>
      <c r="BK79">
        <v>104.58984375</v>
      </c>
      <c r="BL79" s="22">
        <f>_xll.BDH(BL$3&amp;" Govt",$A$8,BJ79,BJ79)</f>
        <v>1.00553</v>
      </c>
      <c r="BM79">
        <f t="shared" si="43"/>
        <v>104.01464277545175</v>
      </c>
      <c r="BN79" s="2">
        <v>38470</v>
      </c>
      <c r="BO79">
        <v>101.7890625</v>
      </c>
      <c r="BP79" s="22">
        <f>_xll.BDH(BP$3&amp;" Govt",$A$8,BN79,BN79)</f>
        <v>1.0039</v>
      </c>
      <c r="BQ79">
        <f t="shared" si="44"/>
        <v>101.39362735332205</v>
      </c>
      <c r="BR79" s="2">
        <v>38652</v>
      </c>
      <c r="BS79">
        <v>100.3125</v>
      </c>
      <c r="BT79" s="22">
        <f>_xll.BDH(BT$3&amp;" Govt",$A$8,BR79,BR79)</f>
        <v>1.0088900000000001</v>
      </c>
      <c r="BU79">
        <f t="shared" si="45"/>
        <v>99.428579924471435</v>
      </c>
      <c r="BV79" s="2">
        <v>38833</v>
      </c>
      <c r="BW79">
        <v>96.42578125</v>
      </c>
      <c r="BX79" s="22">
        <f>_xll.BDH(BX$3&amp;" Govt",$A$8,BV79,BV79)</f>
        <v>1.0007900000000001</v>
      </c>
      <c r="BY79">
        <f t="shared" si="46"/>
        <v>96.349665014638433</v>
      </c>
      <c r="BZ79" s="2">
        <v>39015</v>
      </c>
      <c r="CA79">
        <v>102.16796875</v>
      </c>
      <c r="CB79" s="22">
        <f>_xll.BDH(CB$3&amp;" Govt",$A$8,BZ79,BZ79)</f>
        <v>1.0092000000000001</v>
      </c>
      <c r="CC79">
        <f t="shared" si="47"/>
        <v>101.23659210265556</v>
      </c>
      <c r="CD79" s="2">
        <v>39197</v>
      </c>
      <c r="CE79">
        <v>102.921875</v>
      </c>
      <c r="CF79" s="22">
        <f>_xll.BDH(CF$3&amp;" Govt",$A$8,CD79,CD79)</f>
        <v>1.0080199999999999</v>
      </c>
      <c r="CG79">
        <f t="shared" si="48"/>
        <v>102.10300886887165</v>
      </c>
      <c r="CH79" s="2">
        <v>39379</v>
      </c>
      <c r="CI79">
        <v>106.171875</v>
      </c>
      <c r="CJ79" s="22">
        <f>_xll.BDH(CJ$3&amp;" Govt",$A$8,CH79,CH79)</f>
        <v>1.00366</v>
      </c>
      <c r="CK79">
        <f t="shared" si="49"/>
        <v>105.78470298706733</v>
      </c>
      <c r="CL79" s="2">
        <v>39561</v>
      </c>
      <c r="CM79">
        <v>103.578125</v>
      </c>
      <c r="CN79" s="22">
        <f>_xll.BDH(CN$3&amp;" Govt",$A$8,CL79,CL79)</f>
        <v>1.0097</v>
      </c>
      <c r="CO79">
        <f t="shared" si="50"/>
        <v>102.58306922848371</v>
      </c>
      <c r="CP79" s="2">
        <v>39744</v>
      </c>
      <c r="CQ79">
        <v>90.28125</v>
      </c>
      <c r="CR79" s="22">
        <f>_xll.BDH(CR$3&amp;" Govt",$A$8,CP79,CP79)</f>
        <v>1.0171600000000001</v>
      </c>
      <c r="CS79">
        <f t="shared" si="51"/>
        <v>88.758159974831884</v>
      </c>
      <c r="CT79" s="2">
        <v>39923</v>
      </c>
      <c r="CU79">
        <v>103.6953125</v>
      </c>
      <c r="CV79" s="22">
        <f>_xll.BDH(CV$3&amp;" Govt",$A$8,CT79,CT79)</f>
        <v>0.98653000000000002</v>
      </c>
      <c r="CW79">
        <f t="shared" si="52"/>
        <v>105.11115982281329</v>
      </c>
      <c r="CX79" s="2">
        <v>40105</v>
      </c>
      <c r="CY79">
        <v>106.33984375</v>
      </c>
      <c r="CZ79" s="22">
        <f>_xll.BDH(CZ$3&amp;" Govt",$A$8,CX79,CX79)</f>
        <v>1.0099</v>
      </c>
      <c r="DA79">
        <f t="shared" si="53"/>
        <v>105.2973994949995</v>
      </c>
      <c r="DB79" s="2">
        <v>38300</v>
      </c>
      <c r="DC79">
        <v>104.7578125</v>
      </c>
      <c r="DD79" s="22">
        <f>_xll.BDH(DD$3&amp;" Govt",$A$8,DB79,DB79)</f>
        <v>1.00589</v>
      </c>
      <c r="DE79">
        <f t="shared" si="54"/>
        <v>104.14440197238267</v>
      </c>
      <c r="DF79" s="2">
        <v>38845</v>
      </c>
      <c r="DG79">
        <v>93.2109375</v>
      </c>
      <c r="DH79" s="22">
        <f>_xll.BDH(DH$3&amp;" Govt",$A$8,DF79,DF79)</f>
        <v>1.00237</v>
      </c>
      <c r="DI79">
        <f t="shared" si="55"/>
        <v>92.99054989674471</v>
      </c>
      <c r="DJ79" s="2">
        <v>39209</v>
      </c>
      <c r="DK79">
        <v>102.26171875</v>
      </c>
      <c r="DL79" s="22">
        <f>_xll.BDH(DL$3&amp;" Govt",$A$8,DJ79,DJ79)</f>
        <v>1.01088</v>
      </c>
      <c r="DM79">
        <f t="shared" si="56"/>
        <v>101.16108613287433</v>
      </c>
      <c r="DN79" s="2">
        <v>39944</v>
      </c>
      <c r="DO79">
        <v>101.8203125</v>
      </c>
      <c r="DP79" s="22">
        <f>_xll.BDH(DP$3&amp;" Govt",$A$8,DN79,DN79)</f>
        <v>0.98909999999999998</v>
      </c>
      <c r="DQ79">
        <f t="shared" si="57"/>
        <v>102.94238449095137</v>
      </c>
    </row>
    <row r="80" spans="4:121" x14ac:dyDescent="0.25">
      <c r="D80" s="2"/>
      <c r="F80" s="2">
        <v>38296</v>
      </c>
      <c r="G80">
        <v>129.31640625</v>
      </c>
      <c r="H80" s="22">
        <f>_xll.BDH(H$3&amp;" Govt",$A$8,F80,F80)</f>
        <v>1.19641</v>
      </c>
      <c r="I80" s="14">
        <f t="shared" si="29"/>
        <v>108.0870322464707</v>
      </c>
      <c r="J80" s="2">
        <v>38296</v>
      </c>
      <c r="K80">
        <v>130.46875</v>
      </c>
      <c r="L80" s="22">
        <f>_xll.BDH(L$3&amp;" Govt",$A$8,J80,J80)</f>
        <v>1.1733100000000001</v>
      </c>
      <c r="M80">
        <f t="shared" si="30"/>
        <v>111.1971686936956</v>
      </c>
      <c r="N80" s="2">
        <v>38296</v>
      </c>
      <c r="O80">
        <v>132.1015625</v>
      </c>
      <c r="P80" s="22">
        <f>_xll.BDH(P$3&amp;" Govt",$A$8,N80,N80)</f>
        <v>1.15581</v>
      </c>
      <c r="Q80">
        <f t="shared" si="31"/>
        <v>114.29349330772359</v>
      </c>
      <c r="R80" s="2">
        <v>38296</v>
      </c>
      <c r="S80">
        <v>133.0390625</v>
      </c>
      <c r="T80" s="22">
        <f>_xll.BDH(T$3&amp;" Govt",$A$8,R80,R80)</f>
        <v>1.1266499999999999</v>
      </c>
      <c r="U80">
        <f t="shared" si="32"/>
        <v>118.08375493720322</v>
      </c>
      <c r="V80" s="2">
        <v>38393</v>
      </c>
      <c r="W80">
        <v>100.28515625</v>
      </c>
      <c r="X80" s="22">
        <f>_xll.BDH(X$3&amp;" Govt",$A$8,V80,V80)</f>
        <v>1.00702</v>
      </c>
      <c r="Y80">
        <f t="shared" si="33"/>
        <v>99.586062094099418</v>
      </c>
      <c r="Z80" s="2">
        <v>38296</v>
      </c>
      <c r="AA80">
        <v>125.38671875</v>
      </c>
      <c r="AB80" s="22">
        <f>_xll.BDH(AB$3&amp;" Govt",$A$8,Z80,Z80)</f>
        <v>1.0891</v>
      </c>
      <c r="AC80">
        <f t="shared" si="34"/>
        <v>115.12874736020568</v>
      </c>
      <c r="AD80" s="2">
        <v>38937</v>
      </c>
      <c r="AE80">
        <v>103.59375</v>
      </c>
      <c r="AF80" s="22">
        <f>_xll.BDH(AF$3&amp;" Govt",$A$8,AD80,AD80)</f>
        <v>1.02067</v>
      </c>
      <c r="AG80">
        <f t="shared" si="35"/>
        <v>101.49583116972185</v>
      </c>
      <c r="AH80" s="2">
        <v>38296</v>
      </c>
      <c r="AI80">
        <v>122.94140625</v>
      </c>
      <c r="AJ80" s="22">
        <f>_xll.BDH(AJ$3&amp;" Govt",$A$8,AH80,AH80)</f>
        <v>1.06752</v>
      </c>
      <c r="AK80">
        <f t="shared" si="36"/>
        <v>115.16543601056654</v>
      </c>
      <c r="AL80" s="2">
        <v>39301</v>
      </c>
      <c r="AM80">
        <v>100.5703125</v>
      </c>
      <c r="AN80" s="22">
        <f>_xll.BDH(AN$3&amp;" Govt",$A$8,AL80,AL80)</f>
        <v>1.0251600000000001</v>
      </c>
      <c r="AO80">
        <f t="shared" si="37"/>
        <v>98.10206455577665</v>
      </c>
      <c r="AP80" s="2">
        <v>38296</v>
      </c>
      <c r="AQ80">
        <v>118.5859375</v>
      </c>
      <c r="AR80" s="22">
        <f>_xll.BDH(AR$3&amp;" Govt",$A$8,AP80,AP80)</f>
        <v>1.0542499999999999</v>
      </c>
      <c r="AS80">
        <f t="shared" si="38"/>
        <v>112.48369694095329</v>
      </c>
      <c r="AT80" s="2">
        <v>39666</v>
      </c>
      <c r="AU80">
        <v>100.01953125</v>
      </c>
      <c r="AV80" s="22">
        <f>_xll.BDH(AV$3&amp;" Govt",$A$8,AT80,AT80)</f>
        <v>1.02658</v>
      </c>
      <c r="AW80">
        <f t="shared" si="39"/>
        <v>97.429845944787544</v>
      </c>
      <c r="AX80" s="2">
        <v>38296</v>
      </c>
      <c r="AY80">
        <v>106.37109375</v>
      </c>
      <c r="AZ80" s="22">
        <f>_xll.BDH(AZ$3&amp;" Govt",$A$8,AX80,AX80)</f>
        <v>1.03206</v>
      </c>
      <c r="BA80">
        <f t="shared" si="40"/>
        <v>103.06677300738329</v>
      </c>
      <c r="BB80" s="2">
        <v>38296</v>
      </c>
      <c r="BC80">
        <v>106.4453125</v>
      </c>
      <c r="BD80" s="22">
        <f>_xll.BDH(BD$3&amp;" Govt",$A$8,BB80,BB80)</f>
        <v>1.02586</v>
      </c>
      <c r="BE80">
        <f t="shared" si="41"/>
        <v>103.76202649484335</v>
      </c>
      <c r="BF80" s="2">
        <v>40031</v>
      </c>
      <c r="BG80">
        <v>101.46875</v>
      </c>
      <c r="BH80" s="22">
        <f>_xll.BDH(BH$3&amp;" Govt",$A$8,BF80,BF80)</f>
        <v>1.0119</v>
      </c>
      <c r="BI80">
        <f t="shared" si="42"/>
        <v>100.27547188457358</v>
      </c>
      <c r="BJ80" s="2">
        <v>38296</v>
      </c>
      <c r="BK80">
        <v>104.09375</v>
      </c>
      <c r="BL80" s="22">
        <f>_xll.BDH(BL$3&amp;" Govt",$A$8,BJ80,BJ80)</f>
        <v>1.0056099999999999</v>
      </c>
      <c r="BM80">
        <f t="shared" si="43"/>
        <v>103.51304183530395</v>
      </c>
      <c r="BN80" s="2">
        <v>38471</v>
      </c>
      <c r="BO80">
        <v>101.20703125</v>
      </c>
      <c r="BP80" s="22">
        <f>_xll.BDH(BP$3&amp;" Govt",$A$8,BN80,BN80)</f>
        <v>1.0040899999999999</v>
      </c>
      <c r="BQ80">
        <f t="shared" si="44"/>
        <v>100.79478059735682</v>
      </c>
      <c r="BR80" s="2">
        <v>38653</v>
      </c>
      <c r="BS80">
        <v>100.34375</v>
      </c>
      <c r="BT80" s="22">
        <f>_xll.BDH(BT$3&amp;" Govt",$A$8,BR80,BR80)</f>
        <v>1.0090600000000001</v>
      </c>
      <c r="BU80">
        <f t="shared" si="45"/>
        <v>99.442798247874251</v>
      </c>
      <c r="BV80" s="2">
        <v>38834</v>
      </c>
      <c r="BW80">
        <v>96.96875</v>
      </c>
      <c r="BX80" s="22">
        <f>_xll.BDH(BX$3&amp;" Govt",$A$8,BV80,BV80)</f>
        <v>1.00085</v>
      </c>
      <c r="BY80">
        <f t="shared" si="46"/>
        <v>96.886396562921519</v>
      </c>
      <c r="BZ80" s="2">
        <v>39016</v>
      </c>
      <c r="CA80">
        <v>102.43359375</v>
      </c>
      <c r="CB80" s="22">
        <f>_xll.BDH(CB$3&amp;" Govt",$A$8,BZ80,BZ80)</f>
        <v>1.00926</v>
      </c>
      <c r="CC80">
        <f t="shared" si="47"/>
        <v>101.49376151834016</v>
      </c>
      <c r="CD80" s="2">
        <v>39198</v>
      </c>
      <c r="CE80">
        <v>102.5703125</v>
      </c>
      <c r="CF80" s="22">
        <f>_xll.BDH(CF$3&amp;" Govt",$A$8,CD80,CD80)</f>
        <v>1.0082</v>
      </c>
      <c r="CG80">
        <f t="shared" si="48"/>
        <v>101.73607667129538</v>
      </c>
      <c r="CH80" s="2">
        <v>39380</v>
      </c>
      <c r="CI80">
        <v>106.15625</v>
      </c>
      <c r="CJ80" s="22">
        <f>_xll.BDH(CJ$3&amp;" Govt",$A$8,CH80,CH80)</f>
        <v>1.0036</v>
      </c>
      <c r="CK80">
        <f t="shared" si="49"/>
        <v>105.77545834994021</v>
      </c>
      <c r="CL80" s="2">
        <v>39562</v>
      </c>
      <c r="CM80">
        <v>102.56640625</v>
      </c>
      <c r="CN80" s="22">
        <f>_xll.BDH(CN$3&amp;" Govt",$A$8,CL80,CL80)</f>
        <v>1.0098</v>
      </c>
      <c r="CO80">
        <f t="shared" si="50"/>
        <v>101.57101034858387</v>
      </c>
      <c r="CP80" s="2">
        <v>39745</v>
      </c>
      <c r="CQ80">
        <v>88.30078125</v>
      </c>
      <c r="CR80" s="22">
        <f>_xll.BDH(CR$3&amp;" Govt",$A$8,CP80,CP80)</f>
        <v>1.0170300000000001</v>
      </c>
      <c r="CS80">
        <f t="shared" si="51"/>
        <v>86.822199197663778</v>
      </c>
      <c r="CT80" s="2">
        <v>39924</v>
      </c>
      <c r="CU80">
        <v>103.47265625</v>
      </c>
      <c r="CV80" s="22">
        <f>_xll.BDH(CV$3&amp;" Govt",$A$8,CT80,CT80)</f>
        <v>0.98668999999999996</v>
      </c>
      <c r="CW80">
        <f t="shared" si="52"/>
        <v>104.86845539125764</v>
      </c>
      <c r="CX80" s="2">
        <v>40106</v>
      </c>
      <c r="CY80">
        <v>106.3515625</v>
      </c>
      <c r="CZ80" s="22">
        <f>_xll.BDH(CZ$3&amp;" Govt",$A$8,CX80,CX80)</f>
        <v>1.00997</v>
      </c>
      <c r="DA80">
        <f t="shared" si="53"/>
        <v>105.30170450607443</v>
      </c>
      <c r="DB80" s="2">
        <v>38301</v>
      </c>
      <c r="DC80">
        <v>104.66015625</v>
      </c>
      <c r="DD80" s="22">
        <f>_xll.BDH(DD$3&amp;" Govt",$A$8,DB80,DB80)</f>
        <v>1.00596</v>
      </c>
      <c r="DE80">
        <f t="shared" si="54"/>
        <v>104.04007738876298</v>
      </c>
      <c r="DF80" s="2">
        <v>38846</v>
      </c>
      <c r="DG80">
        <v>93.53125</v>
      </c>
      <c r="DH80" s="22">
        <f>_xll.BDH(DH$3&amp;" Govt",$A$8,DF80,DF80)</f>
        <v>1.0025500000000001</v>
      </c>
      <c r="DI80">
        <f t="shared" si="55"/>
        <v>93.293351952521064</v>
      </c>
      <c r="DJ80" s="2">
        <v>39210</v>
      </c>
      <c r="DK80">
        <v>102.234375</v>
      </c>
      <c r="DL80" s="22">
        <f>_xll.BDH(DL$3&amp;" Govt",$A$8,DJ80,DJ80)</f>
        <v>1.0111699999999999</v>
      </c>
      <c r="DM80">
        <f t="shared" si="56"/>
        <v>101.10503179485151</v>
      </c>
      <c r="DN80" s="2">
        <v>39945</v>
      </c>
      <c r="DO80">
        <v>102.140625</v>
      </c>
      <c r="DP80" s="22">
        <f>_xll.BDH(DP$3&amp;" Govt",$A$8,DN80,DN80)</f>
        <v>0.98917999999999995</v>
      </c>
      <c r="DQ80">
        <f t="shared" si="57"/>
        <v>103.25787520976971</v>
      </c>
    </row>
    <row r="81" spans="4:121" x14ac:dyDescent="0.25">
      <c r="D81" s="2"/>
      <c r="F81" s="2">
        <v>38299</v>
      </c>
      <c r="G81">
        <v>129.22265625</v>
      </c>
      <c r="H81" s="22">
        <f>_xll.BDH(H$3&amp;" Govt",$A$8,F81,F81)</f>
        <v>1.1966600000000001</v>
      </c>
      <c r="I81" s="14">
        <f t="shared" si="29"/>
        <v>107.98610820951649</v>
      </c>
      <c r="J81" s="2">
        <v>38299</v>
      </c>
      <c r="K81">
        <v>130.32421875</v>
      </c>
      <c r="L81" s="22">
        <f>_xll.BDH(L$3&amp;" Govt",$A$8,J81,J81)</f>
        <v>1.1735500000000001</v>
      </c>
      <c r="M81">
        <f t="shared" si="30"/>
        <v>111.05127071705508</v>
      </c>
      <c r="N81" s="2">
        <v>38299</v>
      </c>
      <c r="O81">
        <v>131.90625</v>
      </c>
      <c r="P81" s="22">
        <f>_xll.BDH(P$3&amp;" Govt",$A$8,N81,N81)</f>
        <v>1.1560600000000001</v>
      </c>
      <c r="Q81">
        <f t="shared" si="31"/>
        <v>114.09983045862671</v>
      </c>
      <c r="R81" s="2">
        <v>38299</v>
      </c>
      <c r="S81">
        <v>132.90234375</v>
      </c>
      <c r="T81" s="22">
        <f>_xll.BDH(T$3&amp;" Govt",$A$8,R81,R81)</f>
        <v>1.1268899999999999</v>
      </c>
      <c r="U81">
        <f t="shared" si="32"/>
        <v>117.93728203285148</v>
      </c>
      <c r="V81" s="2">
        <v>38394</v>
      </c>
      <c r="W81">
        <v>100.140625</v>
      </c>
      <c r="X81" s="22">
        <f>_xll.BDH(X$3&amp;" Govt",$A$8,V81,V81)</f>
        <v>1.0068900000000001</v>
      </c>
      <c r="Y81">
        <f t="shared" si="33"/>
        <v>99.455377449373813</v>
      </c>
      <c r="Z81" s="2">
        <v>38299</v>
      </c>
      <c r="AA81">
        <v>125.3203125</v>
      </c>
      <c r="AB81" s="22">
        <f>_xll.BDH(AB$3&amp;" Govt",$A$8,Z81,Z81)</f>
        <v>1.0893299999999999</v>
      </c>
      <c r="AC81">
        <f t="shared" si="34"/>
        <v>115.04347856021592</v>
      </c>
      <c r="AD81" s="2">
        <v>38938</v>
      </c>
      <c r="AE81">
        <v>103.66796875</v>
      </c>
      <c r="AF81" s="22">
        <f>_xll.BDH(AF$3&amp;" Govt",$A$8,AD81,AD81)</f>
        <v>1.02074</v>
      </c>
      <c r="AG81">
        <f t="shared" si="35"/>
        <v>101.56158154868037</v>
      </c>
      <c r="AH81" s="2">
        <v>38299</v>
      </c>
      <c r="AI81">
        <v>122.6953125</v>
      </c>
      <c r="AJ81" s="22">
        <f>_xll.BDH(AJ$3&amp;" Govt",$A$8,AH81,AH81)</f>
        <v>1.0677399999999999</v>
      </c>
      <c r="AK81">
        <f t="shared" si="36"/>
        <v>114.91122604753967</v>
      </c>
      <c r="AL81" s="2">
        <v>39302</v>
      </c>
      <c r="AM81">
        <v>100.18359375</v>
      </c>
      <c r="AN81" s="22">
        <f>_xll.BDH(AN$3&amp;" Govt",$A$8,AL81,AL81)</f>
        <v>1.02522</v>
      </c>
      <c r="AO81">
        <f t="shared" si="37"/>
        <v>97.719117604026451</v>
      </c>
      <c r="AP81" s="2">
        <v>38299</v>
      </c>
      <c r="AQ81">
        <v>118.35546875</v>
      </c>
      <c r="AR81" s="22">
        <f>_xll.BDH(AR$3&amp;" Govt",$A$8,AP81,AP81)</f>
        <v>1.05447</v>
      </c>
      <c r="AS81">
        <f t="shared" si="38"/>
        <v>112.24166524415109</v>
      </c>
      <c r="AT81" s="2">
        <v>39667</v>
      </c>
      <c r="AU81">
        <v>100.80859375</v>
      </c>
      <c r="AV81" s="22">
        <f>_xll.BDH(AV$3&amp;" Govt",$A$8,AT81,AT81)</f>
        <v>1.02691</v>
      </c>
      <c r="AW81">
        <f t="shared" si="39"/>
        <v>98.166921882151314</v>
      </c>
      <c r="AX81" s="2">
        <v>38299</v>
      </c>
      <c r="AY81">
        <v>106.125</v>
      </c>
      <c r="AZ81" s="22">
        <f>_xll.BDH(AZ$3&amp;" Govt",$A$8,AX81,AX81)</f>
        <v>1.0322800000000001</v>
      </c>
      <c r="BA81">
        <f t="shared" si="40"/>
        <v>102.80640911380632</v>
      </c>
      <c r="BB81" s="2">
        <v>38299</v>
      </c>
      <c r="BC81">
        <v>106.1875</v>
      </c>
      <c r="BD81" s="22">
        <f>_xll.BDH(BD$3&amp;" Govt",$A$8,BB81,BB81)</f>
        <v>1.0260800000000001</v>
      </c>
      <c r="BE81">
        <f t="shared" si="41"/>
        <v>103.48851941369092</v>
      </c>
      <c r="BF81" s="2">
        <v>40032</v>
      </c>
      <c r="BG81">
        <v>101.359375</v>
      </c>
      <c r="BH81" s="22">
        <f>_xll.BDH(BH$3&amp;" Govt",$A$8,BF81,BF81)</f>
        <v>1.0121800000000001</v>
      </c>
      <c r="BI81">
        <f t="shared" si="42"/>
        <v>100.1396737734395</v>
      </c>
      <c r="BJ81" s="2">
        <v>38299</v>
      </c>
      <c r="BK81">
        <v>103.8203125</v>
      </c>
      <c r="BL81" s="22">
        <f>_xll.BDH(BL$3&amp;" Govt",$A$8,BJ81,BJ81)</f>
        <v>1.0058199999999999</v>
      </c>
      <c r="BM81">
        <f t="shared" si="43"/>
        <v>103.21957457596787</v>
      </c>
      <c r="BN81" s="2">
        <v>38474</v>
      </c>
      <c r="BO81">
        <v>101.34765625</v>
      </c>
      <c r="BP81" s="22">
        <f>_xll.BDH(BP$3&amp;" Govt",$A$8,BN81,BN81)</f>
        <v>1.0047299999999999</v>
      </c>
      <c r="BQ81">
        <f t="shared" si="44"/>
        <v>100.8705386024106</v>
      </c>
      <c r="BR81" s="2">
        <v>38656</v>
      </c>
      <c r="BS81">
        <v>100.5390625</v>
      </c>
      <c r="BT81" s="22">
        <f>_xll.BDH(BT$3&amp;" Govt",$A$8,BR81,BR81)</f>
        <v>1.0095499999999999</v>
      </c>
      <c r="BU81">
        <f t="shared" si="45"/>
        <v>99.587997127433013</v>
      </c>
      <c r="BV81" s="2">
        <v>38835</v>
      </c>
      <c r="BW81">
        <v>97.4140625</v>
      </c>
      <c r="BX81" s="22">
        <f>_xll.BDH(BX$3&amp;" Govt",$A$8,BV81,BV81)</f>
        <v>1.00092</v>
      </c>
      <c r="BY81">
        <f t="shared" si="46"/>
        <v>97.324523937977062</v>
      </c>
      <c r="BZ81" s="2">
        <v>39017</v>
      </c>
      <c r="CA81">
        <v>102.7421875</v>
      </c>
      <c r="CB81" s="22">
        <f>_xll.BDH(CB$3&amp;" Govt",$A$8,BZ81,BZ81)</f>
        <v>1.0093300000000001</v>
      </c>
      <c r="CC81">
        <f t="shared" si="47"/>
        <v>101.79246381262817</v>
      </c>
      <c r="CD81" s="2">
        <v>39199</v>
      </c>
      <c r="CE81">
        <v>102.70703125</v>
      </c>
      <c r="CF81" s="22">
        <f>_xll.BDH(CF$3&amp;" Govt",$A$8,CD81,CD81)</f>
        <v>1.0083800000000001</v>
      </c>
      <c r="CG81">
        <f t="shared" si="48"/>
        <v>101.85349892897518</v>
      </c>
      <c r="CH81" s="2">
        <v>39381</v>
      </c>
      <c r="CI81">
        <v>106.11328125</v>
      </c>
      <c r="CJ81" s="22">
        <f>_xll.BDH(CJ$3&amp;" Govt",$A$8,CH81,CH81)</f>
        <v>1.0035400000000001</v>
      </c>
      <c r="CK81">
        <f t="shared" si="49"/>
        <v>105.7389653127927</v>
      </c>
      <c r="CL81" s="2">
        <v>39563</v>
      </c>
      <c r="CM81">
        <v>102.26171875</v>
      </c>
      <c r="CN81" s="22">
        <f>_xll.BDH(CN$3&amp;" Govt",$A$8,CL81,CL81)</f>
        <v>1.0099</v>
      </c>
      <c r="CO81">
        <f t="shared" si="50"/>
        <v>101.25925215367857</v>
      </c>
      <c r="CP81" s="2">
        <v>39748</v>
      </c>
      <c r="CQ81">
        <v>88.64453125</v>
      </c>
      <c r="CR81" s="22">
        <f>_xll.BDH(CR$3&amp;" Govt",$A$8,CP81,CP81)</f>
        <v>1.01664</v>
      </c>
      <c r="CS81">
        <f t="shared" si="51"/>
        <v>87.193629259128116</v>
      </c>
      <c r="CT81" s="2">
        <v>39925</v>
      </c>
      <c r="CU81">
        <v>103.97265625</v>
      </c>
      <c r="CV81" s="22">
        <f>_xll.BDH(CV$3&amp;" Govt",$A$8,CT81,CT81)</f>
        <v>0.98685999999999996</v>
      </c>
      <c r="CW81">
        <f t="shared" si="52"/>
        <v>105.3570478588655</v>
      </c>
      <c r="CX81" s="2">
        <v>40107</v>
      </c>
      <c r="CY81">
        <v>105.97265625</v>
      </c>
      <c r="CZ81" s="22">
        <f>_xll.BDH(CZ$3&amp;" Govt",$A$8,CX81,CX81)</f>
        <v>1.01004</v>
      </c>
      <c r="DA81">
        <f t="shared" si="53"/>
        <v>104.91926681121539</v>
      </c>
      <c r="DB81" s="2">
        <v>38302</v>
      </c>
      <c r="DC81">
        <v>104.66015625</v>
      </c>
      <c r="DD81" s="22">
        <f>_xll.BDH(DD$3&amp;" Govt",$A$8,DB81,DB81)</f>
        <v>1.00603</v>
      </c>
      <c r="DE81">
        <f t="shared" si="54"/>
        <v>104.03283823544029</v>
      </c>
      <c r="DF81" s="2">
        <v>38847</v>
      </c>
      <c r="DG81">
        <v>93.7421875</v>
      </c>
      <c r="DH81" s="22">
        <f>_xll.BDH(DH$3&amp;" Govt",$A$8,DF81,DF81)</f>
        <v>1.0027299999999999</v>
      </c>
      <c r="DI81">
        <f t="shared" si="55"/>
        <v>93.486968077149385</v>
      </c>
      <c r="DJ81" s="2">
        <v>39211</v>
      </c>
      <c r="DK81">
        <v>101.734375</v>
      </c>
      <c r="DL81" s="22">
        <f>_xll.BDH(DL$3&amp;" Govt",$A$8,DJ81,DJ81)</f>
        <v>1.0114700000000001</v>
      </c>
      <c r="DM81">
        <f t="shared" si="56"/>
        <v>100.58071420803384</v>
      </c>
      <c r="DN81" s="2">
        <v>39946</v>
      </c>
      <c r="DO81">
        <v>103.0234375</v>
      </c>
      <c r="DP81" s="22">
        <f>_xll.BDH(DP$3&amp;" Govt",$A$8,DN81,DN81)</f>
        <v>0.98924999999999996</v>
      </c>
      <c r="DQ81">
        <f t="shared" si="57"/>
        <v>104.14297447561285</v>
      </c>
    </row>
    <row r="82" spans="4:121" x14ac:dyDescent="0.25">
      <c r="D82" s="2"/>
      <c r="F82" s="2">
        <v>38300</v>
      </c>
      <c r="G82">
        <v>129.05859375</v>
      </c>
      <c r="H82" s="22">
        <f>_xll.BDH(H$3&amp;" Govt",$A$8,F82,F82)</f>
        <v>1.1967399999999999</v>
      </c>
      <c r="I82" s="14">
        <f t="shared" si="29"/>
        <v>107.84179834383409</v>
      </c>
      <c r="J82" s="2">
        <v>38300</v>
      </c>
      <c r="K82">
        <v>130.1796875</v>
      </c>
      <c r="L82" s="22">
        <f>_xll.BDH(L$3&amp;" Govt",$A$8,J82,J82)</f>
        <v>1.17364</v>
      </c>
      <c r="M82">
        <f t="shared" si="30"/>
        <v>110.91960694932007</v>
      </c>
      <c r="N82" s="2">
        <v>38300</v>
      </c>
      <c r="O82">
        <v>131.765625</v>
      </c>
      <c r="P82" s="22">
        <f>_xll.BDH(P$3&amp;" Govt",$A$8,N82,N82)</f>
        <v>1.1561399999999999</v>
      </c>
      <c r="Q82">
        <f t="shared" si="31"/>
        <v>113.97030203954539</v>
      </c>
      <c r="R82" s="2">
        <v>38300</v>
      </c>
      <c r="S82">
        <v>132.71484375</v>
      </c>
      <c r="T82" s="22">
        <f>_xll.BDH(T$3&amp;" Govt",$A$8,R82,R82)</f>
        <v>1.12697</v>
      </c>
      <c r="U82">
        <f t="shared" si="32"/>
        <v>117.76253471698448</v>
      </c>
      <c r="V82" s="2">
        <v>38397</v>
      </c>
      <c r="W82">
        <v>100.2890625</v>
      </c>
      <c r="X82" s="22">
        <f>_xll.BDH(X$3&amp;" Govt",$A$8,V82,V82)</f>
        <v>1.0064900000000001</v>
      </c>
      <c r="Y82">
        <f t="shared" si="33"/>
        <v>99.642383431529367</v>
      </c>
      <c r="Z82" s="2">
        <v>38300</v>
      </c>
      <c r="AA82">
        <v>125.1015625</v>
      </c>
      <c r="AB82" s="22">
        <f>_xll.BDH(AB$3&amp;" Govt",$A$8,Z82,Z82)</f>
        <v>1.08941</v>
      </c>
      <c r="AC82">
        <f t="shared" si="34"/>
        <v>114.83423366776512</v>
      </c>
      <c r="AD82" s="2">
        <v>38939</v>
      </c>
      <c r="AE82">
        <v>103.4921875</v>
      </c>
      <c r="AF82" s="22">
        <f>_xll.BDH(AF$3&amp;" Govt",$A$8,AD82,AD82)</f>
        <v>1.0207999999999999</v>
      </c>
      <c r="AG82">
        <f t="shared" si="35"/>
        <v>101.38341251959248</v>
      </c>
      <c r="AH82" s="2">
        <v>38300</v>
      </c>
      <c r="AI82">
        <v>122.61328125</v>
      </c>
      <c r="AJ82" s="22">
        <f>_xll.BDH(AJ$3&amp;" Govt",$A$8,AH82,AH82)</f>
        <v>1.06782</v>
      </c>
      <c r="AK82">
        <f t="shared" si="36"/>
        <v>114.82579578018768</v>
      </c>
      <c r="AL82" s="2">
        <v>39303</v>
      </c>
      <c r="AM82">
        <v>100.69140625</v>
      </c>
      <c r="AN82" s="22">
        <f>_xll.BDH(AN$3&amp;" Govt",$A$8,AL82,AL82)</f>
        <v>1.02529</v>
      </c>
      <c r="AO82">
        <f t="shared" si="37"/>
        <v>98.207732690263242</v>
      </c>
      <c r="AP82" s="2">
        <v>38300</v>
      </c>
      <c r="AQ82">
        <v>118.2578125</v>
      </c>
      <c r="AR82" s="22">
        <f>_xll.BDH(AR$3&amp;" Govt",$A$8,AP82,AP82)</f>
        <v>1.05454</v>
      </c>
      <c r="AS82">
        <f t="shared" si="38"/>
        <v>112.14160913763347</v>
      </c>
      <c r="AT82" s="2">
        <v>39668</v>
      </c>
      <c r="AU82">
        <v>100.4765625</v>
      </c>
      <c r="AV82" s="22">
        <f>_xll.BDH(AV$3&amp;" Govt",$A$8,AT82,AT82)</f>
        <v>1.02725</v>
      </c>
      <c r="AW82">
        <f t="shared" si="39"/>
        <v>97.811207106351915</v>
      </c>
      <c r="AX82" s="2">
        <v>38300</v>
      </c>
      <c r="AY82">
        <v>106.07421875</v>
      </c>
      <c r="AZ82" s="22">
        <f>_xll.BDH(AZ$3&amp;" Govt",$A$8,AX82,AX82)</f>
        <v>1.0323500000000001</v>
      </c>
      <c r="BA82">
        <f t="shared" si="40"/>
        <v>102.75024822008039</v>
      </c>
      <c r="BB82" s="2">
        <v>38300</v>
      </c>
      <c r="BC82">
        <v>106.0859375</v>
      </c>
      <c r="BD82" s="22">
        <f>_xll.BDH(BD$3&amp;" Govt",$A$8,BB82,BB82)</f>
        <v>1.0261499999999999</v>
      </c>
      <c r="BE82">
        <f t="shared" si="41"/>
        <v>103.38248550406861</v>
      </c>
      <c r="BF82" s="2">
        <v>40035</v>
      </c>
      <c r="BG82">
        <v>101.61328125</v>
      </c>
      <c r="BH82" s="22">
        <f>_xll.BDH(BH$3&amp;" Govt",$A$8,BF82,BF82)</f>
        <v>1.01302</v>
      </c>
      <c r="BI82">
        <f t="shared" si="42"/>
        <v>100.30728045843122</v>
      </c>
      <c r="BJ82" s="2">
        <v>38300</v>
      </c>
      <c r="BK82">
        <v>103.72265625</v>
      </c>
      <c r="BL82" s="22">
        <f>_xll.BDH(BL$3&amp;" Govt",$A$8,BJ82,BJ82)</f>
        <v>1.00589</v>
      </c>
      <c r="BM82">
        <f t="shared" si="43"/>
        <v>103.11530709123265</v>
      </c>
      <c r="BN82" s="2">
        <v>38475</v>
      </c>
      <c r="BO82">
        <v>101.25</v>
      </c>
      <c r="BP82" s="22">
        <f>_xll.BDH(BP$3&amp;" Govt",$A$8,BN82,BN82)</f>
        <v>1.00498</v>
      </c>
      <c r="BQ82">
        <f t="shared" si="44"/>
        <v>100.74827359748453</v>
      </c>
      <c r="BR82" s="2">
        <v>38657</v>
      </c>
      <c r="BS82">
        <v>100.6328125</v>
      </c>
      <c r="BT82" s="22">
        <f>_xll.BDH(BT$3&amp;" Govt",$A$8,BR82,BR82)</f>
        <v>1.00972</v>
      </c>
      <c r="BU82">
        <f t="shared" si="45"/>
        <v>99.664077665095277</v>
      </c>
      <c r="BV82" s="2">
        <v>38838</v>
      </c>
      <c r="BW82">
        <v>96.921875</v>
      </c>
      <c r="BX82" s="22">
        <f>_xll.BDH(BX$3&amp;" Govt",$A$8,BV82,BV82)</f>
        <v>1.00112</v>
      </c>
      <c r="BY82">
        <f t="shared" si="46"/>
        <v>96.813443942784076</v>
      </c>
      <c r="BZ82" s="2">
        <v>39020</v>
      </c>
      <c r="CA82">
        <v>102.64453125</v>
      </c>
      <c r="CB82" s="22">
        <f>_xll.BDH(CB$3&amp;" Govt",$A$8,BZ82,BZ82)</f>
        <v>1.00952</v>
      </c>
      <c r="CC82">
        <f t="shared" si="47"/>
        <v>101.67657030073698</v>
      </c>
      <c r="CD82" s="2">
        <v>39202</v>
      </c>
      <c r="CE82">
        <v>103.25</v>
      </c>
      <c r="CF82" s="22">
        <f>_xll.BDH(CF$3&amp;" Govt",$A$8,CD82,CD82)</f>
        <v>1.00892</v>
      </c>
      <c r="CG82">
        <f t="shared" si="48"/>
        <v>102.33715259881853</v>
      </c>
      <c r="CH82" s="2">
        <v>39384</v>
      </c>
      <c r="CI82">
        <v>106.19140625</v>
      </c>
      <c r="CJ82" s="22">
        <f>_xll.BDH(CJ$3&amp;" Govt",$A$8,CH82,CH82)</f>
        <v>1.0033700000000001</v>
      </c>
      <c r="CK82">
        <f t="shared" si="49"/>
        <v>105.83474316553215</v>
      </c>
      <c r="CL82" s="2">
        <v>39566</v>
      </c>
      <c r="CM82">
        <v>102.58984375</v>
      </c>
      <c r="CN82" s="22">
        <f>_xll.BDH(CN$3&amp;" Govt",$A$8,CL82,CL82)</f>
        <v>1.0101899999999999</v>
      </c>
      <c r="CO82">
        <f t="shared" si="50"/>
        <v>101.55499831714826</v>
      </c>
      <c r="CP82" s="2">
        <v>39749</v>
      </c>
      <c r="CQ82">
        <v>88.046875</v>
      </c>
      <c r="CR82" s="22">
        <f>_xll.BDH(CR$3&amp;" Govt",$A$8,CP82,CP82)</f>
        <v>1.01651</v>
      </c>
      <c r="CS82">
        <f t="shared" si="51"/>
        <v>86.616831118237897</v>
      </c>
      <c r="CT82" s="2">
        <v>39926</v>
      </c>
      <c r="CU82">
        <v>105.10546875</v>
      </c>
      <c r="CV82" s="22">
        <f>_xll.BDH(CV$3&amp;" Govt",$A$8,CT82,CT82)</f>
        <v>0.98702000000000001</v>
      </c>
      <c r="CW82">
        <f t="shared" si="52"/>
        <v>106.48767882109784</v>
      </c>
      <c r="CX82" s="2">
        <v>40108</v>
      </c>
      <c r="CY82">
        <v>105.41796875</v>
      </c>
      <c r="CZ82" s="22">
        <f>_xll.BDH(CZ$3&amp;" Govt",$A$8,CX82,CX82)</f>
        <v>1.0101199999999999</v>
      </c>
      <c r="DA82">
        <f t="shared" si="53"/>
        <v>104.36182706015128</v>
      </c>
      <c r="DB82" s="2">
        <v>38303</v>
      </c>
      <c r="DC82">
        <v>105.56640625</v>
      </c>
      <c r="DD82" s="22">
        <f>_xll.BDH(DD$3&amp;" Govt",$A$8,DB82,DB82)</f>
        <v>1.0061</v>
      </c>
      <c r="DE82">
        <f t="shared" si="54"/>
        <v>104.92635548156247</v>
      </c>
      <c r="DF82" s="2">
        <v>38848</v>
      </c>
      <c r="DG82">
        <v>93.76171875</v>
      </c>
      <c r="DH82" s="22">
        <f>_xll.BDH(DH$3&amp;" Govt",$A$8,DF82,DF82)</f>
        <v>1.00291</v>
      </c>
      <c r="DI82">
        <f t="shared" si="55"/>
        <v>93.489663828259765</v>
      </c>
      <c r="DJ82" s="2">
        <v>39212</v>
      </c>
      <c r="DK82">
        <v>102.0390625</v>
      </c>
      <c r="DL82" s="22">
        <f>_xll.BDH(DL$3&amp;" Govt",$A$8,DJ82,DJ82)</f>
        <v>1.01176</v>
      </c>
      <c r="DM82">
        <f t="shared" si="56"/>
        <v>100.85303085712026</v>
      </c>
      <c r="DN82" s="2">
        <v>39947</v>
      </c>
      <c r="DO82">
        <v>103.93359375</v>
      </c>
      <c r="DP82" s="22">
        <f>_xll.BDH(DP$3&amp;" Govt",$A$8,DN82,DN82)</f>
        <v>0.98933000000000004</v>
      </c>
      <c r="DQ82">
        <f t="shared" si="57"/>
        <v>105.05452553748496</v>
      </c>
    </row>
    <row r="83" spans="4:121" x14ac:dyDescent="0.25">
      <c r="D83" s="2"/>
      <c r="F83" s="2">
        <v>38301</v>
      </c>
      <c r="G83">
        <v>129.0234375</v>
      </c>
      <c r="H83" s="22">
        <f>_xll.BDH(H$3&amp;" Govt",$A$8,F83,F83)</f>
        <v>1.1968300000000001</v>
      </c>
      <c r="I83" s="14">
        <f t="shared" si="29"/>
        <v>107.80431431364521</v>
      </c>
      <c r="J83" s="2">
        <v>38301</v>
      </c>
      <c r="K83">
        <v>130.09375</v>
      </c>
      <c r="L83" s="22">
        <f>_xll.BDH(L$3&amp;" Govt",$A$8,J83,J83)</f>
        <v>1.1737200000000001</v>
      </c>
      <c r="M83">
        <f t="shared" si="30"/>
        <v>110.83882868145724</v>
      </c>
      <c r="N83" s="2">
        <v>38301</v>
      </c>
      <c r="O83">
        <v>131.6796875</v>
      </c>
      <c r="P83" s="22">
        <f>_xll.BDH(P$3&amp;" Govt",$A$8,N83,N83)</f>
        <v>1.15622</v>
      </c>
      <c r="Q83">
        <f t="shared" si="31"/>
        <v>113.88809006936395</v>
      </c>
      <c r="R83" s="2">
        <v>38301</v>
      </c>
      <c r="S83">
        <v>132.6171875</v>
      </c>
      <c r="T83" s="22">
        <f>_xll.BDH(T$3&amp;" Govt",$A$8,R83,R83)</f>
        <v>1.1270500000000001</v>
      </c>
      <c r="U83">
        <f t="shared" si="32"/>
        <v>117.66752805997959</v>
      </c>
      <c r="V83" s="2">
        <v>38398</v>
      </c>
      <c r="W83">
        <v>99.90234375</v>
      </c>
      <c r="X83" s="22">
        <f>_xll.BDH(X$3&amp;" Govt",$A$8,V83,V83)</f>
        <v>1.0063599999999999</v>
      </c>
      <c r="Y83">
        <f t="shared" si="33"/>
        <v>99.270980315195359</v>
      </c>
      <c r="Z83" s="2">
        <v>38301</v>
      </c>
      <c r="AA83">
        <v>125.0546875</v>
      </c>
      <c r="AB83" s="22">
        <f>_xll.BDH(AB$3&amp;" Govt",$A$8,Z83,Z83)</f>
        <v>1.0894900000000001</v>
      </c>
      <c r="AC83">
        <f t="shared" si="34"/>
        <v>114.78277680382564</v>
      </c>
      <c r="AD83" s="2">
        <v>38940</v>
      </c>
      <c r="AE83">
        <v>103.41796875</v>
      </c>
      <c r="AF83" s="22">
        <f>_xll.BDH(AF$3&amp;" Govt",$A$8,AD83,AD83)</f>
        <v>1.0208699999999999</v>
      </c>
      <c r="AG83">
        <f t="shared" si="35"/>
        <v>101.30375929354375</v>
      </c>
      <c r="AH83" s="2">
        <v>38301</v>
      </c>
      <c r="AI83">
        <v>122.515625</v>
      </c>
      <c r="AJ83" s="22">
        <f>_xll.BDH(AJ$3&amp;" Govt",$A$8,AH83,AH83)</f>
        <v>1.06789</v>
      </c>
      <c r="AK83">
        <f t="shared" si="36"/>
        <v>114.72682111453427</v>
      </c>
      <c r="AL83" s="2">
        <v>39304</v>
      </c>
      <c r="AM83">
        <v>100.56640625</v>
      </c>
      <c r="AN83" s="22">
        <f>_xll.BDH(AN$3&amp;" Govt",$A$8,AL83,AL83)</f>
        <v>1.02535</v>
      </c>
      <c r="AO83">
        <f t="shared" si="37"/>
        <v>98.080076315404497</v>
      </c>
      <c r="AP83" s="2">
        <v>38301</v>
      </c>
      <c r="AQ83">
        <v>118.17578125</v>
      </c>
      <c r="AR83" s="22">
        <f>_xll.BDH(AR$3&amp;" Govt",$A$8,AP83,AP83)</f>
        <v>1.0546199999999999</v>
      </c>
      <c r="AS83">
        <f t="shared" si="38"/>
        <v>112.05531968860824</v>
      </c>
      <c r="AT83" s="2">
        <v>39671</v>
      </c>
      <c r="AU83">
        <v>100.03125</v>
      </c>
      <c r="AV83" s="22">
        <f>_xll.BDH(AV$3&amp;" Govt",$A$8,AT83,AT83)</f>
        <v>1.0282500000000001</v>
      </c>
      <c r="AW83">
        <f t="shared" si="39"/>
        <v>97.2830051057622</v>
      </c>
      <c r="AX83" s="2">
        <v>38301</v>
      </c>
      <c r="AY83">
        <v>105.96875</v>
      </c>
      <c r="AZ83" s="22">
        <f>_xll.BDH(AZ$3&amp;" Govt",$A$8,AX83,AX83)</f>
        <v>1.03243</v>
      </c>
      <c r="BA83">
        <f t="shared" si="40"/>
        <v>102.64013056575264</v>
      </c>
      <c r="BB83" s="2">
        <v>38301</v>
      </c>
      <c r="BC83">
        <v>106.08203125</v>
      </c>
      <c r="BD83" s="22">
        <f>_xll.BDH(BD$3&amp;" Govt",$A$8,BB83,BB83)</f>
        <v>1.02623</v>
      </c>
      <c r="BE83">
        <f t="shared" si="41"/>
        <v>103.37061989027801</v>
      </c>
      <c r="BF83" s="2">
        <v>40036</v>
      </c>
      <c r="BG83">
        <v>101.72265625</v>
      </c>
      <c r="BH83" s="22">
        <f>_xll.BDH(BH$3&amp;" Govt",$A$8,BF83,BF83)</f>
        <v>1.0133000000000001</v>
      </c>
      <c r="BI83">
        <f t="shared" si="42"/>
        <v>100.38750246718641</v>
      </c>
      <c r="BJ83" s="2">
        <v>38301</v>
      </c>
      <c r="BK83">
        <v>103.671875</v>
      </c>
      <c r="BL83" s="22">
        <f>_xll.BDH(BL$3&amp;" Govt",$A$8,BJ83,BJ83)</f>
        <v>1.00596</v>
      </c>
      <c r="BM83">
        <f t="shared" si="43"/>
        <v>103.05765139766989</v>
      </c>
      <c r="BN83" s="2">
        <v>38476</v>
      </c>
      <c r="BO83">
        <v>101.296875</v>
      </c>
      <c r="BP83" s="22">
        <f>_xll.BDH(BP$3&amp;" Govt",$A$8,BN83,BN83)</f>
        <v>1.0052399999999999</v>
      </c>
      <c r="BQ83">
        <f t="shared" si="44"/>
        <v>100.76884624567269</v>
      </c>
      <c r="BR83" s="2">
        <v>38658</v>
      </c>
      <c r="BS83">
        <v>100.47265625</v>
      </c>
      <c r="BT83" s="22">
        <f>_xll.BDH(BT$3&amp;" Govt",$A$8,BR83,BR83)</f>
        <v>1.01013</v>
      </c>
      <c r="BU83">
        <f t="shared" si="45"/>
        <v>99.465075039846354</v>
      </c>
      <c r="BV83" s="2">
        <v>38839</v>
      </c>
      <c r="BW83">
        <v>97.11328125</v>
      </c>
      <c r="BX83" s="22">
        <f>_xll.BDH(BX$3&amp;" Govt",$A$8,BV83,BV83)</f>
        <v>1.0013000000000001</v>
      </c>
      <c r="BY83">
        <f t="shared" si="46"/>
        <v>96.987197892739431</v>
      </c>
      <c r="BZ83" s="2">
        <v>39021</v>
      </c>
      <c r="CA83">
        <v>103.1796875</v>
      </c>
      <c r="CB83" s="22">
        <f>_xll.BDH(CB$3&amp;" Govt",$A$8,BZ83,BZ83)</f>
        <v>1.0095799999999999</v>
      </c>
      <c r="CC83">
        <f t="shared" si="47"/>
        <v>102.20060569741874</v>
      </c>
      <c r="CD83" s="2">
        <v>39203</v>
      </c>
      <c r="CE83">
        <v>103.2109375</v>
      </c>
      <c r="CF83" s="22">
        <f>_xll.BDH(CF$3&amp;" Govt",$A$8,CD83,CD83)</f>
        <v>1.0091000000000001</v>
      </c>
      <c r="CG83">
        <f t="shared" si="48"/>
        <v>102.28018779110097</v>
      </c>
      <c r="CH83" s="2">
        <v>39385</v>
      </c>
      <c r="CI83">
        <v>106.09765625</v>
      </c>
      <c r="CJ83" s="22">
        <f>_xll.BDH(CJ$3&amp;" Govt",$A$8,CH83,CH83)</f>
        <v>1.0033099999999999</v>
      </c>
      <c r="CK83">
        <f t="shared" si="49"/>
        <v>105.74763158943897</v>
      </c>
      <c r="CL83" s="2">
        <v>39567</v>
      </c>
      <c r="CM83">
        <v>102.58984375</v>
      </c>
      <c r="CN83" s="22">
        <f>_xll.BDH(CN$3&amp;" Govt",$A$8,CL83,CL83)</f>
        <v>1.0102899999999999</v>
      </c>
      <c r="CO83">
        <f t="shared" si="50"/>
        <v>101.54494625305607</v>
      </c>
      <c r="CP83" s="2">
        <v>39750</v>
      </c>
      <c r="CQ83">
        <v>88.23046875</v>
      </c>
      <c r="CR83" s="22">
        <f>_xll.BDH(CR$3&amp;" Govt",$A$8,CP83,CP83)</f>
        <v>1.01637</v>
      </c>
      <c r="CS83">
        <f t="shared" si="51"/>
        <v>86.809398890167955</v>
      </c>
      <c r="CT83" s="2">
        <v>39927</v>
      </c>
      <c r="CU83">
        <v>104.9921875</v>
      </c>
      <c r="CV83" s="22">
        <f>_xll.BDH(CV$3&amp;" Govt",$A$8,CT83,CT83)</f>
        <v>0.98717999999999995</v>
      </c>
      <c r="CW83">
        <f t="shared" si="52"/>
        <v>106.35566715290018</v>
      </c>
      <c r="CX83" s="2">
        <v>40109</v>
      </c>
      <c r="CY83">
        <v>105.125</v>
      </c>
      <c r="CZ83" s="22">
        <f>_xll.BDH(CZ$3&amp;" Govt",$A$8,CX83,CX83)</f>
        <v>1.0101899999999999</v>
      </c>
      <c r="DA83">
        <f t="shared" si="53"/>
        <v>104.06458191033371</v>
      </c>
      <c r="DB83" s="2">
        <v>38306</v>
      </c>
      <c r="DC83">
        <v>106.22265625</v>
      </c>
      <c r="DD83" s="22">
        <f>_xll.BDH(DD$3&amp;" Govt",$A$8,DB83,DB83)</f>
        <v>1.00631</v>
      </c>
      <c r="DE83">
        <f t="shared" si="54"/>
        <v>105.55659414097047</v>
      </c>
      <c r="DF83" s="2">
        <v>38849</v>
      </c>
      <c r="DG83">
        <v>93.203125</v>
      </c>
      <c r="DH83" s="22">
        <f>_xll.BDH(DH$3&amp;" Govt",$A$8,DF83,DF83)</f>
        <v>1.00309</v>
      </c>
      <c r="DI83">
        <f t="shared" si="55"/>
        <v>92.916014515148191</v>
      </c>
      <c r="DJ83" s="2">
        <v>39213</v>
      </c>
      <c r="DK83">
        <v>101.59375</v>
      </c>
      <c r="DL83" s="22">
        <f>_xll.BDH(DL$3&amp;" Govt",$A$8,DJ83,DJ83)</f>
        <v>1.01206</v>
      </c>
      <c r="DM83">
        <f t="shared" si="56"/>
        <v>100.38312945872775</v>
      </c>
      <c r="DN83" s="2">
        <v>39948</v>
      </c>
      <c r="DO83">
        <v>104.3671875</v>
      </c>
      <c r="DP83" s="22">
        <f>_xll.BDH(DP$3&amp;" Govt",$A$8,DN83,DN83)</f>
        <v>0.98941000000000001</v>
      </c>
      <c r="DQ83">
        <f t="shared" si="57"/>
        <v>105.48426587562284</v>
      </c>
    </row>
    <row r="84" spans="4:121" x14ac:dyDescent="0.25">
      <c r="D84" s="2"/>
      <c r="F84" s="2">
        <v>38302</v>
      </c>
      <c r="G84">
        <v>129.0234375</v>
      </c>
      <c r="H84" s="22">
        <f>_xll.BDH(H$3&amp;" Govt",$A$8,F84,F84)</f>
        <v>1.1969099999999999</v>
      </c>
      <c r="I84" s="14">
        <f t="shared" si="29"/>
        <v>107.79710880517332</v>
      </c>
      <c r="J84" s="2">
        <v>38302</v>
      </c>
      <c r="K84">
        <v>130.09375</v>
      </c>
      <c r="L84" s="22">
        <f>_xll.BDH(L$3&amp;" Govt",$A$8,J84,J84)</f>
        <v>1.1738</v>
      </c>
      <c r="M84">
        <f t="shared" si="30"/>
        <v>110.83127449309934</v>
      </c>
      <c r="N84" s="2">
        <v>38302</v>
      </c>
      <c r="O84">
        <v>131.6796875</v>
      </c>
      <c r="P84" s="22">
        <f>_xll.BDH(P$3&amp;" Govt",$A$8,N84,N84)</f>
        <v>1.1562999999999999</v>
      </c>
      <c r="Q84">
        <f t="shared" si="31"/>
        <v>113.8802105854882</v>
      </c>
      <c r="R84" s="2">
        <v>38302</v>
      </c>
      <c r="S84">
        <v>132.6171875</v>
      </c>
      <c r="T84" s="22">
        <f>_xll.BDH(T$3&amp;" Govt",$A$8,R84,R84)</f>
        <v>1.12713</v>
      </c>
      <c r="U84">
        <f t="shared" si="32"/>
        <v>117.65917640378662</v>
      </c>
      <c r="V84" s="2">
        <v>38399</v>
      </c>
      <c r="W84">
        <v>99.75</v>
      </c>
      <c r="X84" s="22">
        <f>_xll.BDH(X$3&amp;" Govt",$A$8,V84,V84)</f>
        <v>1.00623</v>
      </c>
      <c r="Y84">
        <f t="shared" si="33"/>
        <v>99.132405116126534</v>
      </c>
      <c r="Z84" s="2">
        <v>38302</v>
      </c>
      <c r="AA84">
        <v>124.984375</v>
      </c>
      <c r="AB84" s="22">
        <f>_xll.BDH(AB$3&amp;" Govt",$A$8,Z84,Z84)</f>
        <v>1.0895600000000001</v>
      </c>
      <c r="AC84">
        <f t="shared" si="34"/>
        <v>114.71086952531296</v>
      </c>
      <c r="AD84" s="2">
        <v>38943</v>
      </c>
      <c r="AE84">
        <v>103.22265625</v>
      </c>
      <c r="AF84" s="22">
        <f>_xll.BDH(AF$3&amp;" Govt",$A$8,AD84,AD84)</f>
        <v>1.0210600000000001</v>
      </c>
      <c r="AG84">
        <f t="shared" si="35"/>
        <v>101.09362451765811</v>
      </c>
      <c r="AH84" s="2">
        <v>38302</v>
      </c>
      <c r="AI84">
        <v>122.53125</v>
      </c>
      <c r="AJ84" s="22">
        <f>_xll.BDH(AJ$3&amp;" Govt",$A$8,AH84,AH84)</f>
        <v>1.0679700000000001</v>
      </c>
      <c r="AK84">
        <f t="shared" si="36"/>
        <v>114.73285766454113</v>
      </c>
      <c r="AL84" s="2">
        <v>39307</v>
      </c>
      <c r="AM84">
        <v>100.8359375</v>
      </c>
      <c r="AN84" s="22">
        <f>_xll.BDH(AN$3&amp;" Govt",$A$8,AL84,AL84)</f>
        <v>1.0255399999999999</v>
      </c>
      <c r="AO84">
        <f t="shared" si="37"/>
        <v>98.324724047818719</v>
      </c>
      <c r="AP84" s="2">
        <v>38302</v>
      </c>
      <c r="AQ84">
        <v>118.17578125</v>
      </c>
      <c r="AR84" s="22">
        <f>_xll.BDH(AR$3&amp;" Govt",$A$8,AP84,AP84)</f>
        <v>1.0546899999999999</v>
      </c>
      <c r="AS84">
        <f t="shared" si="38"/>
        <v>112.0478825531673</v>
      </c>
      <c r="AT84" s="2">
        <v>39672</v>
      </c>
      <c r="AU84">
        <v>100.49609375</v>
      </c>
      <c r="AV84" s="22">
        <f>_xll.BDH(AV$3&amp;" Govt",$A$8,AT84,AT84)</f>
        <v>1.02858</v>
      </c>
      <c r="AW84">
        <f t="shared" si="39"/>
        <v>97.703721392599505</v>
      </c>
      <c r="AX84" s="2">
        <v>38302</v>
      </c>
      <c r="AY84">
        <v>105.953125</v>
      </c>
      <c r="AZ84" s="22">
        <f>_xll.BDH(AZ$3&amp;" Govt",$A$8,AX84,AX84)</f>
        <v>1.0325</v>
      </c>
      <c r="BA84">
        <f t="shared" si="40"/>
        <v>102.6180387409201</v>
      </c>
      <c r="BB84" s="2">
        <v>38302</v>
      </c>
      <c r="BC84">
        <v>106.046875</v>
      </c>
      <c r="BD84" s="22">
        <f>_xll.BDH(BD$3&amp;" Govt",$A$8,BB84,BB84)</f>
        <v>1.0263</v>
      </c>
      <c r="BE84">
        <f t="shared" si="41"/>
        <v>103.32931404072883</v>
      </c>
      <c r="BF84" s="2">
        <v>40037</v>
      </c>
      <c r="BG84">
        <v>101.578125</v>
      </c>
      <c r="BH84" s="22">
        <f>_xll.BDH(BH$3&amp;" Govt",$A$8,BF84,BF84)</f>
        <v>1.0135799999999999</v>
      </c>
      <c r="BI84">
        <f t="shared" si="42"/>
        <v>100.2171757532706</v>
      </c>
      <c r="BJ84" s="2">
        <v>38302</v>
      </c>
      <c r="BK84">
        <v>103.65625</v>
      </c>
      <c r="BL84" s="22">
        <f>_xll.BDH(BL$3&amp;" Govt",$A$8,BJ84,BJ84)</f>
        <v>1.00603</v>
      </c>
      <c r="BM84">
        <f t="shared" si="43"/>
        <v>103.0349492559864</v>
      </c>
      <c r="BN84" s="2">
        <v>38477</v>
      </c>
      <c r="BO84">
        <v>101.375</v>
      </c>
      <c r="BP84" s="22">
        <f>_xll.BDH(BP$3&amp;" Govt",$A$8,BN84,BN84)</f>
        <v>1.00549</v>
      </c>
      <c r="BQ84">
        <f t="shared" si="44"/>
        <v>100.82149001979134</v>
      </c>
      <c r="BR84" s="2">
        <v>38659</v>
      </c>
      <c r="BS84">
        <v>100.265625</v>
      </c>
      <c r="BT84" s="22">
        <f>_xll.BDH(BT$3&amp;" Govt",$A$8,BR84,BR84)</f>
        <v>1.01054</v>
      </c>
      <c r="BU84">
        <f t="shared" si="45"/>
        <v>99.219847804144322</v>
      </c>
      <c r="BV84" s="2">
        <v>38840</v>
      </c>
      <c r="BW84">
        <v>96.79296875</v>
      </c>
      <c r="BX84" s="22">
        <f>_xll.BDH(BX$3&amp;" Govt",$A$8,BV84,BV84)</f>
        <v>1.0014799999999999</v>
      </c>
      <c r="BY84">
        <f t="shared" si="46"/>
        <v>96.649926858249799</v>
      </c>
      <c r="BZ84" s="2">
        <v>39022</v>
      </c>
      <c r="CA84">
        <v>103.546875</v>
      </c>
      <c r="CB84" s="22">
        <f>_xll.BDH(CB$3&amp;" Govt",$A$8,BZ84,BZ84)</f>
        <v>1.0096499999999999</v>
      </c>
      <c r="CC84">
        <f t="shared" si="47"/>
        <v>102.55719803892438</v>
      </c>
      <c r="CD84" s="2">
        <v>39204</v>
      </c>
      <c r="CE84">
        <v>103.15234375</v>
      </c>
      <c r="CF84" s="22">
        <f>_xll.BDH(CF$3&amp;" Govt",$A$8,CD84,CD84)</f>
        <v>1.00939</v>
      </c>
      <c r="CG84">
        <f t="shared" si="48"/>
        <v>102.19275379189412</v>
      </c>
      <c r="CH84" s="2">
        <v>39386</v>
      </c>
      <c r="CI84">
        <v>105.55078125</v>
      </c>
      <c r="CJ84" s="22">
        <f>_xll.BDH(CJ$3&amp;" Govt",$A$8,CH84,CH84)</f>
        <v>1.00325</v>
      </c>
      <c r="CK84">
        <f t="shared" si="49"/>
        <v>105.20885247944182</v>
      </c>
      <c r="CL84" s="2">
        <v>39568</v>
      </c>
      <c r="CM84">
        <v>103.125</v>
      </c>
      <c r="CN84" s="22">
        <f>_xll.BDH(CN$3&amp;" Govt",$A$8,CL84,CL84)</f>
        <v>1.0103899999999999</v>
      </c>
      <c r="CO84">
        <f t="shared" si="50"/>
        <v>102.064549332436</v>
      </c>
      <c r="CP84" s="2">
        <v>39751</v>
      </c>
      <c r="CQ84">
        <v>87.765625</v>
      </c>
      <c r="CR84" s="22">
        <f>_xll.BDH(CR$3&amp;" Govt",$A$8,CP84,CP84)</f>
        <v>1.01624</v>
      </c>
      <c r="CS84">
        <f t="shared" si="51"/>
        <v>86.363088443674727</v>
      </c>
      <c r="CT84" s="2">
        <v>39930</v>
      </c>
      <c r="CU84">
        <v>105.5859375</v>
      </c>
      <c r="CV84" s="22">
        <f>_xll.BDH(CV$3&amp;" Govt",$A$8,CT84,CT84)</f>
        <v>0.98767000000000005</v>
      </c>
      <c r="CW84">
        <f t="shared" si="52"/>
        <v>106.9040646167242</v>
      </c>
      <c r="CX84" s="2">
        <v>40112</v>
      </c>
      <c r="CY84">
        <v>104.56640625</v>
      </c>
      <c r="CZ84" s="22">
        <f>_xll.BDH(CZ$3&amp;" Govt",$A$8,CX84,CX84)</f>
        <v>1.01041</v>
      </c>
      <c r="DA84">
        <f t="shared" si="53"/>
        <v>103.48908487643629</v>
      </c>
      <c r="DB84" s="2">
        <v>38307</v>
      </c>
      <c r="DC84">
        <v>106.20703125</v>
      </c>
      <c r="DD84" s="22">
        <f>_xll.BDH(DD$3&amp;" Govt",$A$8,DB84,DB84)</f>
        <v>1.0063800000000001</v>
      </c>
      <c r="DE84">
        <f t="shared" si="54"/>
        <v>105.53372607762475</v>
      </c>
      <c r="DF84" s="2">
        <v>38852</v>
      </c>
      <c r="DG84">
        <v>93.17578125</v>
      </c>
      <c r="DH84" s="22">
        <f>_xll.BDH(DH$3&amp;" Govt",$A$8,DF84,DF84)</f>
        <v>1.00362</v>
      </c>
      <c r="DI84">
        <f t="shared" si="55"/>
        <v>92.839701530459735</v>
      </c>
      <c r="DJ84" s="2">
        <v>39216</v>
      </c>
      <c r="DK84">
        <v>101.34765625</v>
      </c>
      <c r="DL84" s="22">
        <f>_xll.BDH(DL$3&amp;" Govt",$A$8,DJ84,DJ84)</f>
        <v>1.01295</v>
      </c>
      <c r="DM84">
        <f t="shared" si="56"/>
        <v>100.05198306925317</v>
      </c>
      <c r="DN84" s="2">
        <v>39951</v>
      </c>
      <c r="DO84">
        <v>103.94921875</v>
      </c>
      <c r="DP84" s="22">
        <f>_xll.BDH(DP$3&amp;" Govt",$A$8,DN84,DN84)</f>
        <v>0.98963999999999996</v>
      </c>
      <c r="DQ84">
        <f t="shared" si="57"/>
        <v>105.03740627905097</v>
      </c>
    </row>
    <row r="85" spans="4:121" x14ac:dyDescent="0.25">
      <c r="D85" s="2"/>
      <c r="F85" s="2">
        <v>38303</v>
      </c>
      <c r="G85">
        <v>129.15625</v>
      </c>
      <c r="H85" s="22">
        <f>_xll.BDH(H$3&amp;" Govt",$A$8,F85,F85)</f>
        <v>1.1970000000000001</v>
      </c>
      <c r="I85" s="14">
        <f t="shared" si="29"/>
        <v>107.89995822890559</v>
      </c>
      <c r="J85" s="2">
        <v>38303</v>
      </c>
      <c r="K85">
        <v>130.28515625</v>
      </c>
      <c r="L85" s="22">
        <f>_xll.BDH(L$3&amp;" Govt",$A$8,J85,J85)</f>
        <v>1.17388</v>
      </c>
      <c r="M85">
        <f t="shared" si="30"/>
        <v>110.98677569257505</v>
      </c>
      <c r="N85" s="2">
        <v>38303</v>
      </c>
      <c r="O85">
        <v>131.98046875</v>
      </c>
      <c r="P85" s="22">
        <f>_xll.BDH(P$3&amp;" Govt",$A$8,N85,N85)</f>
        <v>1.15638</v>
      </c>
      <c r="Q85">
        <f t="shared" si="31"/>
        <v>114.13243808263719</v>
      </c>
      <c r="R85" s="2">
        <v>38303</v>
      </c>
      <c r="S85">
        <v>132.96484375</v>
      </c>
      <c r="T85" s="22">
        <f>_xll.BDH(T$3&amp;" Govt",$A$8,R85,R85)</f>
        <v>1.1272</v>
      </c>
      <c r="U85">
        <f t="shared" si="32"/>
        <v>117.9602943133428</v>
      </c>
      <c r="V85" s="2">
        <v>38400</v>
      </c>
      <c r="W85">
        <v>99.76953125</v>
      </c>
      <c r="X85" s="22">
        <f>_xll.BDH(X$3&amp;" Govt",$A$8,V85,V85)</f>
        <v>1.0061</v>
      </c>
      <c r="Y85">
        <f t="shared" si="33"/>
        <v>99.164627025146601</v>
      </c>
      <c r="Z85" s="2">
        <v>38303</v>
      </c>
      <c r="AA85">
        <v>125.43359375</v>
      </c>
      <c r="AB85" s="22">
        <f>_xll.BDH(AB$3&amp;" Govt",$A$8,Z85,Z85)</f>
        <v>1.0896399999999999</v>
      </c>
      <c r="AC85">
        <f t="shared" si="34"/>
        <v>115.11471105135642</v>
      </c>
      <c r="AD85" s="2">
        <v>38944</v>
      </c>
      <c r="AE85">
        <v>103.4140625</v>
      </c>
      <c r="AF85" s="22">
        <f>_xll.BDH(AF$3&amp;" Govt",$A$8,AD85,AD85)</f>
        <v>1.0211300000000001</v>
      </c>
      <c r="AG85">
        <f t="shared" si="35"/>
        <v>101.27413992341816</v>
      </c>
      <c r="AH85" s="2">
        <v>38303</v>
      </c>
      <c r="AI85">
        <v>122.97265625</v>
      </c>
      <c r="AJ85" s="22">
        <f>_xll.BDH(AJ$3&amp;" Govt",$A$8,AH85,AH85)</f>
        <v>1.0680400000000001</v>
      </c>
      <c r="AK85">
        <f t="shared" si="36"/>
        <v>115.13862425564585</v>
      </c>
      <c r="AL85" s="2">
        <v>39308</v>
      </c>
      <c r="AM85">
        <v>101.0234375</v>
      </c>
      <c r="AN85" s="22">
        <f>_xll.BDH(AN$3&amp;" Govt",$A$8,AL85,AL85)</f>
        <v>1.0256099999999999</v>
      </c>
      <c r="AO85">
        <f t="shared" si="37"/>
        <v>98.500831212644187</v>
      </c>
      <c r="AP85" s="2">
        <v>38303</v>
      </c>
      <c r="AQ85">
        <v>118.6875</v>
      </c>
      <c r="AR85" s="22">
        <f>_xll.BDH(AR$3&amp;" Govt",$A$8,AP85,AP85)</f>
        <v>1.0547599999999999</v>
      </c>
      <c r="AS85">
        <f t="shared" si="38"/>
        <v>112.52559824035801</v>
      </c>
      <c r="AT85" s="2">
        <v>39673</v>
      </c>
      <c r="AU85">
        <v>100.38671875</v>
      </c>
      <c r="AV85" s="22">
        <f>_xll.BDH(AV$3&amp;" Govt",$A$8,AT85,AT85)</f>
        <v>1.02891</v>
      </c>
      <c r="AW85">
        <f t="shared" si="39"/>
        <v>97.566083282308469</v>
      </c>
      <c r="AX85" s="2">
        <v>38303</v>
      </c>
      <c r="AY85">
        <v>106.5234375</v>
      </c>
      <c r="AZ85" s="22">
        <f>_xll.BDH(AZ$3&amp;" Govt",$A$8,AX85,AX85)</f>
        <v>1.03257</v>
      </c>
      <c r="BA85">
        <f t="shared" si="40"/>
        <v>103.16340538655975</v>
      </c>
      <c r="BB85" s="2">
        <v>38303</v>
      </c>
      <c r="BC85">
        <v>106.5546875</v>
      </c>
      <c r="BD85" s="22">
        <f>_xll.BDH(BD$3&amp;" Govt",$A$8,BB85,BB85)</f>
        <v>1.02637</v>
      </c>
      <c r="BE85">
        <f t="shared" si="41"/>
        <v>103.81703235675243</v>
      </c>
      <c r="BF85" s="2">
        <v>40038</v>
      </c>
      <c r="BG85">
        <v>101.64453125</v>
      </c>
      <c r="BH85" s="22">
        <f>_xll.BDH(BH$3&amp;" Govt",$A$8,BF85,BF85)</f>
        <v>1.01386</v>
      </c>
      <c r="BI85">
        <f t="shared" si="42"/>
        <v>100.25499699169511</v>
      </c>
      <c r="BJ85" s="2">
        <v>38303</v>
      </c>
      <c r="BK85">
        <v>104.1796875</v>
      </c>
      <c r="BL85" s="22">
        <f>_xll.BDH(BL$3&amp;" Govt",$A$8,BJ85,BJ85)</f>
        <v>1.0061</v>
      </c>
      <c r="BM85">
        <f t="shared" si="43"/>
        <v>103.5480444289832</v>
      </c>
      <c r="BN85" s="2">
        <v>38478</v>
      </c>
      <c r="BO85">
        <v>100.7890625</v>
      </c>
      <c r="BP85" s="22">
        <f>_xll.BDH(BP$3&amp;" Govt",$A$8,BN85,BN85)</f>
        <v>1.0057400000000001</v>
      </c>
      <c r="BQ85">
        <f t="shared" si="44"/>
        <v>100.2138350866029</v>
      </c>
      <c r="BR85" s="2">
        <v>38660</v>
      </c>
      <c r="BS85">
        <v>100.23046875</v>
      </c>
      <c r="BT85" s="22">
        <f>_xll.BDH(BT$3&amp;" Govt",$A$8,BR85,BR85)</f>
        <v>1.01095</v>
      </c>
      <c r="BU85">
        <f t="shared" si="45"/>
        <v>99.144832830505962</v>
      </c>
      <c r="BV85" s="2">
        <v>38841</v>
      </c>
      <c r="BW85">
        <v>96.66015625</v>
      </c>
      <c r="BX85" s="22">
        <f>_xll.BDH(BX$3&amp;" Govt",$A$8,BV85,BV85)</f>
        <v>1.00166</v>
      </c>
      <c r="BY85">
        <f t="shared" si="46"/>
        <v>96.499966305932148</v>
      </c>
      <c r="BZ85" s="2">
        <v>39023</v>
      </c>
      <c r="CA85">
        <v>103.23828125</v>
      </c>
      <c r="CB85" s="22">
        <f>_xll.BDH(CB$3&amp;" Govt",$A$8,BZ85,BZ85)</f>
        <v>1.0094799999999999</v>
      </c>
      <c r="CC85">
        <f t="shared" si="47"/>
        <v>102.26877327931213</v>
      </c>
      <c r="CD85" s="2">
        <v>39205</v>
      </c>
      <c r="CE85">
        <v>102.90625</v>
      </c>
      <c r="CF85" s="22">
        <f>_xll.BDH(CF$3&amp;" Govt",$A$8,CD85,CD85)</f>
        <v>1.00969</v>
      </c>
      <c r="CG85">
        <f t="shared" si="48"/>
        <v>101.9186582020224</v>
      </c>
      <c r="CH85" s="2">
        <v>39387</v>
      </c>
      <c r="CI85">
        <v>106.7109375</v>
      </c>
      <c r="CJ85" s="22">
        <f>_xll.BDH(CJ$3&amp;" Govt",$A$8,CH85,CH85)</f>
        <v>1.00319</v>
      </c>
      <c r="CK85">
        <f t="shared" si="49"/>
        <v>106.37161205753645</v>
      </c>
      <c r="CL85" s="2">
        <v>39569</v>
      </c>
      <c r="CM85">
        <v>103.23828125</v>
      </c>
      <c r="CN85" s="22">
        <f>_xll.BDH(CN$3&amp;" Govt",$A$8,CL85,CL85)</f>
        <v>1.01048</v>
      </c>
      <c r="CO85">
        <f t="shared" si="50"/>
        <v>102.16756516704932</v>
      </c>
      <c r="CP85" s="2">
        <v>39752</v>
      </c>
      <c r="CQ85">
        <v>87.18359375</v>
      </c>
      <c r="CR85" s="22">
        <f>_xll.BDH(CR$3&amp;" Govt",$A$8,CP85,CP85)</f>
        <v>1.0161100000000001</v>
      </c>
      <c r="CS85">
        <f t="shared" si="51"/>
        <v>85.801334255149541</v>
      </c>
      <c r="CT85" s="2">
        <v>39931</v>
      </c>
      <c r="CU85">
        <v>104.9296875</v>
      </c>
      <c r="CV85" s="22">
        <f>_xll.BDH(CV$3&amp;" Govt",$A$8,CT85,CT85)</f>
        <v>0.98784000000000005</v>
      </c>
      <c r="CW85">
        <f t="shared" si="52"/>
        <v>106.22133898202138</v>
      </c>
      <c r="CX85" s="2">
        <v>40113</v>
      </c>
      <c r="CY85">
        <v>105.51171875</v>
      </c>
      <c r="CZ85" s="22">
        <f>_xll.BDH(CZ$3&amp;" Govt",$A$8,CX85,CX85)</f>
        <v>1.01048</v>
      </c>
      <c r="DA85">
        <f t="shared" si="53"/>
        <v>104.4174241449608</v>
      </c>
      <c r="DB85" s="2">
        <v>38308</v>
      </c>
      <c r="DC85">
        <v>106.9453125</v>
      </c>
      <c r="DD85" s="22">
        <f>_xll.BDH(DD$3&amp;" Govt",$A$8,DB85,DB85)</f>
        <v>1.0064500000000001</v>
      </c>
      <c r="DE85">
        <f t="shared" si="54"/>
        <v>106.25993591335883</v>
      </c>
      <c r="DF85" s="2">
        <v>38853</v>
      </c>
      <c r="DG85">
        <v>93.84375</v>
      </c>
      <c r="DH85" s="22">
        <f>_xll.BDH(DH$3&amp;" Govt",$A$8,DF85,DF85)</f>
        <v>1.0038</v>
      </c>
      <c r="DI85">
        <f t="shared" si="55"/>
        <v>93.488493723849373</v>
      </c>
      <c r="DJ85" s="2">
        <v>39217</v>
      </c>
      <c r="DK85">
        <v>100.828125</v>
      </c>
      <c r="DL85" s="22">
        <f>_xll.BDH(DL$3&amp;" Govt",$A$8,DJ85,DJ85)</f>
        <v>1.01325</v>
      </c>
      <c r="DM85">
        <f t="shared" si="56"/>
        <v>99.509622501850487</v>
      </c>
      <c r="DN85" s="2">
        <v>39952</v>
      </c>
      <c r="DO85">
        <v>104.2734375</v>
      </c>
      <c r="DP85" s="22">
        <f>_xll.BDH(DP$3&amp;" Govt",$A$8,DN85,DN85)</f>
        <v>0.98972000000000004</v>
      </c>
      <c r="DQ85">
        <f t="shared" si="57"/>
        <v>105.35650234409732</v>
      </c>
    </row>
    <row r="86" spans="4:121" x14ac:dyDescent="0.25">
      <c r="D86" s="2"/>
      <c r="F86" s="2">
        <v>38306</v>
      </c>
      <c r="G86">
        <v>129.21484375</v>
      </c>
      <c r="H86" s="22">
        <f>_xll.BDH(H$3&amp;" Govt",$A$8,F86,F86)</f>
        <v>1.1972499999999999</v>
      </c>
      <c r="I86" s="14">
        <f t="shared" si="29"/>
        <v>107.92636771768638</v>
      </c>
      <c r="J86" s="2">
        <v>38306</v>
      </c>
      <c r="K86">
        <v>130.37890625</v>
      </c>
      <c r="L86" s="22">
        <f>_xll.BDH(L$3&amp;" Govt",$A$8,J86,J86)</f>
        <v>1.1741299999999999</v>
      </c>
      <c r="M86">
        <f t="shared" si="30"/>
        <v>111.04299034178499</v>
      </c>
      <c r="N86" s="2">
        <v>38306</v>
      </c>
      <c r="O86">
        <v>132.07421875</v>
      </c>
      <c r="P86" s="22">
        <f>_xll.BDH(P$3&amp;" Govt",$A$8,N86,N86)</f>
        <v>1.15663</v>
      </c>
      <c r="Q86">
        <f t="shared" si="31"/>
        <v>114.18882334886696</v>
      </c>
      <c r="R86" s="2">
        <v>38306</v>
      </c>
      <c r="S86">
        <v>133.1640625</v>
      </c>
      <c r="T86" s="22">
        <f>_xll.BDH(T$3&amp;" Govt",$A$8,R86,R86)</f>
        <v>1.12744</v>
      </c>
      <c r="U86">
        <f t="shared" si="32"/>
        <v>118.11188400269637</v>
      </c>
      <c r="V86" s="2">
        <v>38401</v>
      </c>
      <c r="W86">
        <v>99.6640625</v>
      </c>
      <c r="X86" s="22">
        <f>_xll.BDH(X$3&amp;" Govt",$A$8,V86,V86)</f>
        <v>1.00596</v>
      </c>
      <c r="Y86">
        <f t="shared" si="33"/>
        <v>99.073583939719271</v>
      </c>
      <c r="Z86" s="2">
        <v>38306</v>
      </c>
      <c r="AA86">
        <v>125.67578125</v>
      </c>
      <c r="AB86" s="22">
        <f>_xll.BDH(AB$3&amp;" Govt",$A$8,Z86,Z86)</f>
        <v>1.0898699999999999</v>
      </c>
      <c r="AC86">
        <f t="shared" si="34"/>
        <v>115.31263476377917</v>
      </c>
      <c r="AD86" s="2">
        <v>38945</v>
      </c>
      <c r="AE86">
        <v>103.4921875</v>
      </c>
      <c r="AF86" s="22">
        <f>_xll.BDH(AF$3&amp;" Govt",$A$8,AD86,AD86)</f>
        <v>1.02119</v>
      </c>
      <c r="AG86">
        <f t="shared" si="35"/>
        <v>101.34469344588176</v>
      </c>
      <c r="AH86" s="2">
        <v>38306</v>
      </c>
      <c r="AI86">
        <v>123.20703125</v>
      </c>
      <c r="AJ86" s="22">
        <f>_xll.BDH(AJ$3&amp;" Govt",$A$8,AH86,AH86)</f>
        <v>1.0682700000000001</v>
      </c>
      <c r="AK86">
        <f t="shared" si="36"/>
        <v>115.33323153322661</v>
      </c>
      <c r="AL86" s="2">
        <v>39309</v>
      </c>
      <c r="AM86">
        <v>101.1796875</v>
      </c>
      <c r="AN86" s="22">
        <f>_xll.BDH(AN$3&amp;" Govt",$A$8,AL86,AL86)</f>
        <v>1.0256700000000001</v>
      </c>
      <c r="AO86">
        <f t="shared" si="37"/>
        <v>98.647408523209208</v>
      </c>
      <c r="AP86" s="2">
        <v>38306</v>
      </c>
      <c r="AQ86">
        <v>118.9375</v>
      </c>
      <c r="AR86" s="22">
        <f>_xll.BDH(AR$3&amp;" Govt",$A$8,AP86,AP86)</f>
        <v>1.0549900000000001</v>
      </c>
      <c r="AS86">
        <f t="shared" si="38"/>
        <v>112.73803543161546</v>
      </c>
      <c r="AT86" s="2">
        <v>39674</v>
      </c>
      <c r="AU86">
        <v>100.77734375</v>
      </c>
      <c r="AV86" s="22">
        <f>_xll.BDH(AV$3&amp;" Govt",$A$8,AT86,AT86)</f>
        <v>1.0292399999999999</v>
      </c>
      <c r="AW86">
        <f t="shared" si="39"/>
        <v>97.914328776573015</v>
      </c>
      <c r="AX86" s="2">
        <v>38306</v>
      </c>
      <c r="AY86">
        <v>106.828125</v>
      </c>
      <c r="AZ86" s="22">
        <f>_xll.BDH(AZ$3&amp;" Govt",$A$8,AX86,AX86)</f>
        <v>1.0327900000000001</v>
      </c>
      <c r="BA86">
        <f t="shared" si="40"/>
        <v>103.43644400120063</v>
      </c>
      <c r="BB86" s="2">
        <v>38306</v>
      </c>
      <c r="BC86">
        <v>106.85546875</v>
      </c>
      <c r="BD86" s="22">
        <f>_xll.BDH(BD$3&amp;" Govt",$A$8,BB86,BB86)</f>
        <v>1.0265899999999999</v>
      </c>
      <c r="BE86">
        <f t="shared" si="41"/>
        <v>104.08777481760002</v>
      </c>
      <c r="BF86" s="2">
        <v>40039</v>
      </c>
      <c r="BG86">
        <v>101.5</v>
      </c>
      <c r="BH86" s="22">
        <f>_xll.BDH(BH$3&amp;" Govt",$A$8,BF86,BF86)</f>
        <v>1.01414</v>
      </c>
      <c r="BI86">
        <f t="shared" si="42"/>
        <v>100.08480091506104</v>
      </c>
      <c r="BJ86" s="2">
        <v>38306</v>
      </c>
      <c r="BK86">
        <v>104.5234375</v>
      </c>
      <c r="BL86" s="22">
        <f>_xll.BDH(BL$3&amp;" Govt",$A$8,BJ86,BJ86)</f>
        <v>1.00631</v>
      </c>
      <c r="BM86">
        <f t="shared" si="43"/>
        <v>103.86803022925341</v>
      </c>
      <c r="BN86" s="2">
        <v>38481</v>
      </c>
      <c r="BO86">
        <v>100.81640625</v>
      </c>
      <c r="BP86" s="22">
        <f>_xll.BDH(BP$3&amp;" Govt",$A$8,BN86,BN86)</f>
        <v>1.0065</v>
      </c>
      <c r="BQ86">
        <f t="shared" si="44"/>
        <v>100.16533159463488</v>
      </c>
      <c r="BR86" s="2">
        <v>38663</v>
      </c>
      <c r="BS86">
        <v>100.609375</v>
      </c>
      <c r="BT86" s="22">
        <f>_xll.BDH(BT$3&amp;" Govt",$A$8,BR86,BR86)</f>
        <v>1.0121899999999999</v>
      </c>
      <c r="BU86">
        <f t="shared" si="45"/>
        <v>99.397716831820119</v>
      </c>
      <c r="BV86" s="2">
        <v>38842</v>
      </c>
      <c r="BW86">
        <v>97.16796875</v>
      </c>
      <c r="BX86" s="22">
        <f>_xll.BDH(BX$3&amp;" Govt",$A$8,BV86,BV86)</f>
        <v>1.0018400000000001</v>
      </c>
      <c r="BY86">
        <f t="shared" si="46"/>
        <v>96.989508055178462</v>
      </c>
      <c r="BZ86" s="2">
        <v>39024</v>
      </c>
      <c r="CA86">
        <v>102.609375</v>
      </c>
      <c r="CB86" s="22">
        <f>_xll.BDH(CB$3&amp;" Govt",$A$8,BZ86,BZ86)</f>
        <v>1.00932</v>
      </c>
      <c r="CC86">
        <f t="shared" si="47"/>
        <v>101.66188622042563</v>
      </c>
      <c r="CD86" s="2">
        <v>39206</v>
      </c>
      <c r="CE86">
        <v>103.015625</v>
      </c>
      <c r="CF86" s="22">
        <f>_xll.BDH(CF$3&amp;" Govt",$A$8,CD86,CD86)</f>
        <v>1.0099899999999999</v>
      </c>
      <c r="CG86">
        <f t="shared" si="48"/>
        <v>101.99667818493253</v>
      </c>
      <c r="CH86" s="2">
        <v>39388</v>
      </c>
      <c r="CI86">
        <v>107.34375</v>
      </c>
      <c r="CJ86" s="22">
        <f>_xll.BDH(CJ$3&amp;" Govt",$A$8,CH86,CH86)</f>
        <v>1.0032799999999999</v>
      </c>
      <c r="CK86">
        <f t="shared" si="49"/>
        <v>106.99281357148553</v>
      </c>
      <c r="CL86" s="2">
        <v>39570</v>
      </c>
      <c r="CM86">
        <v>102.83203125</v>
      </c>
      <c r="CN86" s="22">
        <f>_xll.BDH(CN$3&amp;" Govt",$A$8,CL86,CL86)</f>
        <v>1.0107699999999999</v>
      </c>
      <c r="CO86">
        <f t="shared" si="50"/>
        <v>101.73633096550155</v>
      </c>
      <c r="CP86" s="2">
        <v>39755</v>
      </c>
      <c r="CQ86">
        <v>87.8671875</v>
      </c>
      <c r="CR86" s="22">
        <f>_xll.BDH(CR$3&amp;" Govt",$A$8,CP86,CP86)</f>
        <v>1.01589</v>
      </c>
      <c r="CS86">
        <f t="shared" si="51"/>
        <v>86.49281664353424</v>
      </c>
      <c r="CT86" s="2">
        <v>39932</v>
      </c>
      <c r="CU86">
        <v>104.3515625</v>
      </c>
      <c r="CV86" s="22">
        <f>_xll.BDH(CV$3&amp;" Govt",$A$8,CT86,CT86)</f>
        <v>0.98799999999999999</v>
      </c>
      <c r="CW86">
        <f t="shared" si="52"/>
        <v>105.61899038461539</v>
      </c>
      <c r="CX86" s="2">
        <v>40114</v>
      </c>
      <c r="CY86">
        <v>105.5078125</v>
      </c>
      <c r="CZ86" s="22">
        <f>_xll.BDH(CZ$3&amp;" Govt",$A$8,CX86,CX86)</f>
        <v>1.0105500000000001</v>
      </c>
      <c r="DA86">
        <f t="shared" si="53"/>
        <v>104.40632576319825</v>
      </c>
      <c r="DB86" s="2">
        <v>38309</v>
      </c>
      <c r="DC86">
        <v>107.2421875</v>
      </c>
      <c r="DD86" s="22">
        <f>_xll.BDH(DD$3&amp;" Govt",$A$8,DB86,DB86)</f>
        <v>1.0065200000000001</v>
      </c>
      <c r="DE86">
        <f t="shared" si="54"/>
        <v>106.54749781425107</v>
      </c>
      <c r="DF86" s="2">
        <v>38854</v>
      </c>
      <c r="DG86">
        <v>93.22265625</v>
      </c>
      <c r="DH86" s="22">
        <f>_xll.BDH(DH$3&amp;" Govt",$A$8,DF86,DF86)</f>
        <v>1.0039800000000001</v>
      </c>
      <c r="DI86">
        <f t="shared" si="55"/>
        <v>92.853100908384619</v>
      </c>
      <c r="DJ86" s="2">
        <v>39218</v>
      </c>
      <c r="DK86">
        <v>100.86328125</v>
      </c>
      <c r="DL86" s="22">
        <f>_xll.BDH(DL$3&amp;" Govt",$A$8,DJ86,DJ86)</f>
        <v>1.0135400000000001</v>
      </c>
      <c r="DM86">
        <f t="shared" si="56"/>
        <v>99.51583681946444</v>
      </c>
      <c r="DN86" s="2">
        <v>39953</v>
      </c>
      <c r="DO86">
        <v>105.24609375</v>
      </c>
      <c r="DP86" s="22">
        <f>_xll.BDH(DP$3&amp;" Govt",$A$8,DN86,DN86)</f>
        <v>0.98980000000000001</v>
      </c>
      <c r="DQ86">
        <f t="shared" si="57"/>
        <v>106.33066654879774</v>
      </c>
    </row>
    <row r="87" spans="4:121" x14ac:dyDescent="0.25">
      <c r="D87" s="2"/>
      <c r="F87" s="2">
        <v>38307</v>
      </c>
      <c r="G87">
        <v>129.16015625</v>
      </c>
      <c r="H87" s="22">
        <f>_xll.BDH(H$3&amp;" Govt",$A$8,F87,F87)</f>
        <v>1.19733</v>
      </c>
      <c r="I87" s="14">
        <f t="shared" si="29"/>
        <v>107.87348203920389</v>
      </c>
      <c r="J87" s="2">
        <v>38307</v>
      </c>
      <c r="K87">
        <v>130.34375</v>
      </c>
      <c r="L87" s="22">
        <f>_xll.BDH(L$3&amp;" Govt",$A$8,J87,J87)</f>
        <v>1.17421</v>
      </c>
      <c r="M87">
        <f t="shared" si="30"/>
        <v>111.00548453854081</v>
      </c>
      <c r="N87" s="2">
        <v>38307</v>
      </c>
      <c r="O87">
        <v>132.04296875</v>
      </c>
      <c r="P87" s="22">
        <f>_xll.BDH(P$3&amp;" Govt",$A$8,N87,N87)</f>
        <v>1.1567099999999999</v>
      </c>
      <c r="Q87">
        <f t="shared" si="31"/>
        <v>114.15390957975639</v>
      </c>
      <c r="R87" s="2">
        <v>38307</v>
      </c>
      <c r="S87">
        <v>133.1328125</v>
      </c>
      <c r="T87" s="22">
        <f>_xll.BDH(T$3&amp;" Govt",$A$8,R87,R87)</f>
        <v>1.1275200000000001</v>
      </c>
      <c r="U87">
        <f t="shared" si="32"/>
        <v>118.07578801262947</v>
      </c>
      <c r="V87" s="2">
        <v>38404</v>
      </c>
      <c r="W87">
        <v>99.6796875</v>
      </c>
      <c r="X87" s="22">
        <f>_xll.BDH(X$3&amp;" Govt",$A$8,V87,V87)</f>
        <v>1.0055700000000001</v>
      </c>
      <c r="Y87">
        <f t="shared" si="33"/>
        <v>99.127547062859861</v>
      </c>
      <c r="Z87" s="2">
        <v>38307</v>
      </c>
      <c r="AA87">
        <v>125.609375</v>
      </c>
      <c r="AB87" s="22">
        <f>_xll.BDH(AB$3&amp;" Govt",$A$8,Z87,Z87)</f>
        <v>1.08995</v>
      </c>
      <c r="AC87">
        <f t="shared" si="34"/>
        <v>115.24324510298638</v>
      </c>
      <c r="AD87" s="2">
        <v>38946</v>
      </c>
      <c r="AE87">
        <v>103.4375</v>
      </c>
      <c r="AF87" s="22">
        <f>_xll.BDH(AF$3&amp;" Govt",$A$8,AD87,AD87)</f>
        <v>1.0212600000000001</v>
      </c>
      <c r="AG87">
        <f t="shared" si="35"/>
        <v>101.28419795155004</v>
      </c>
      <c r="AH87" s="2">
        <v>38307</v>
      </c>
      <c r="AI87">
        <v>123.17578125</v>
      </c>
      <c r="AJ87" s="22">
        <f>_xll.BDH(AJ$3&amp;" Govt",$A$8,AH87,AH87)</f>
        <v>1.0683400000000001</v>
      </c>
      <c r="AK87">
        <f t="shared" si="36"/>
        <v>115.29642365726266</v>
      </c>
      <c r="AL87" s="2">
        <v>39310</v>
      </c>
      <c r="AM87">
        <v>101.3984375</v>
      </c>
      <c r="AN87" s="22">
        <f>_xll.BDH(AN$3&amp;" Govt",$A$8,AL87,AL87)</f>
        <v>1.0257400000000001</v>
      </c>
      <c r="AO87">
        <f t="shared" si="37"/>
        <v>98.853937157564289</v>
      </c>
      <c r="AP87" s="2">
        <v>38307</v>
      </c>
      <c r="AQ87">
        <v>118.921875</v>
      </c>
      <c r="AR87" s="22">
        <f>_xll.BDH(AR$3&amp;" Govt",$A$8,AP87,AP87)</f>
        <v>1.0550600000000001</v>
      </c>
      <c r="AS87">
        <f t="shared" si="38"/>
        <v>112.7157460239228</v>
      </c>
      <c r="AT87" s="2">
        <v>39675</v>
      </c>
      <c r="AU87">
        <v>100.796875</v>
      </c>
      <c r="AV87" s="22">
        <f>_xll.BDH(AV$3&amp;" Govt",$A$8,AT87,AT87)</f>
        <v>1.0295799999999999</v>
      </c>
      <c r="AW87">
        <f t="shared" si="39"/>
        <v>97.900964470949319</v>
      </c>
      <c r="AX87" s="2">
        <v>38307</v>
      </c>
      <c r="AY87">
        <v>106.7578125</v>
      </c>
      <c r="AZ87" s="22">
        <f>_xll.BDH(AZ$3&amp;" Govt",$A$8,AX87,AX87)</f>
        <v>1.0328599999999999</v>
      </c>
      <c r="BA87">
        <f t="shared" si="40"/>
        <v>103.36135826733538</v>
      </c>
      <c r="BB87" s="2">
        <v>38307</v>
      </c>
      <c r="BC87">
        <v>106.7890625</v>
      </c>
      <c r="BD87" s="22">
        <f>_xll.BDH(BD$3&amp;" Govt",$A$8,BB87,BB87)</f>
        <v>1.0266599999999999</v>
      </c>
      <c r="BE87">
        <f t="shared" si="41"/>
        <v>104.01599604542888</v>
      </c>
      <c r="BF87" s="2">
        <v>40042</v>
      </c>
      <c r="BG87">
        <v>101.72265625</v>
      </c>
      <c r="BH87" s="22">
        <f>_xll.BDH(BH$3&amp;" Govt",$A$8,BF87,BF87)</f>
        <v>1.01498</v>
      </c>
      <c r="BI87">
        <f t="shared" si="42"/>
        <v>100.22134056828706</v>
      </c>
      <c r="BJ87" s="2">
        <v>38307</v>
      </c>
      <c r="BK87">
        <v>104.44140625</v>
      </c>
      <c r="BL87" s="22">
        <f>_xll.BDH(BL$3&amp;" Govt",$A$8,BJ87,BJ87)</f>
        <v>1.0063800000000001</v>
      </c>
      <c r="BM87">
        <f t="shared" si="43"/>
        <v>103.77929435203401</v>
      </c>
      <c r="BN87" s="2">
        <v>38482</v>
      </c>
      <c r="BO87">
        <v>101.3203125</v>
      </c>
      <c r="BP87" s="22">
        <f>_xll.BDH(BP$3&amp;" Govt",$A$8,BN87,BN87)</f>
        <v>1.0067600000000001</v>
      </c>
      <c r="BQ87">
        <f t="shared" si="44"/>
        <v>100.63998619333306</v>
      </c>
      <c r="BR87" s="2">
        <v>38664</v>
      </c>
      <c r="BS87">
        <v>100.734375</v>
      </c>
      <c r="BT87" s="22">
        <f>_xll.BDH(BT$3&amp;" Govt",$A$8,BR87,BR87)</f>
        <v>1.0125999999999999</v>
      </c>
      <c r="BU87">
        <f t="shared" si="45"/>
        <v>99.480915465139248</v>
      </c>
      <c r="BV87" s="2">
        <v>38845</v>
      </c>
      <c r="BW87">
        <v>97.09375</v>
      </c>
      <c r="BX87" s="22">
        <f>_xll.BDH(BX$3&amp;" Govt",$A$8,BV87,BV87)</f>
        <v>1.00237</v>
      </c>
      <c r="BY87">
        <f t="shared" si="46"/>
        <v>96.864181888923255</v>
      </c>
      <c r="BZ87" s="2">
        <v>39027</v>
      </c>
      <c r="CA87">
        <v>102.9453125</v>
      </c>
      <c r="CB87" s="22">
        <f>_xll.BDH(CB$3&amp;" Govt",$A$8,BZ87,BZ87)</f>
        <v>1.0088200000000001</v>
      </c>
      <c r="CC87">
        <f t="shared" si="47"/>
        <v>102.04527319046014</v>
      </c>
      <c r="CD87" s="2">
        <v>39209</v>
      </c>
      <c r="CE87">
        <v>102.94140625</v>
      </c>
      <c r="CF87" s="22">
        <f>_xll.BDH(CF$3&amp;" Govt",$A$8,CD87,CD87)</f>
        <v>1.01088</v>
      </c>
      <c r="CG87">
        <f t="shared" si="48"/>
        <v>101.83345822451726</v>
      </c>
      <c r="CH87" s="2">
        <v>39391</v>
      </c>
      <c r="CI87">
        <v>107.3125</v>
      </c>
      <c r="CJ87" s="22">
        <f>_xll.BDH(CJ$3&amp;" Govt",$A$8,CH87,CH87)</f>
        <v>1.00356</v>
      </c>
      <c r="CK87">
        <f t="shared" si="49"/>
        <v>106.93182271114831</v>
      </c>
      <c r="CL87" s="2">
        <v>39573</v>
      </c>
      <c r="CM87">
        <v>103.0859375</v>
      </c>
      <c r="CN87" s="22">
        <f>_xll.BDH(CN$3&amp;" Govt",$A$8,CL87,CL87)</f>
        <v>1.01162</v>
      </c>
      <c r="CO87">
        <f t="shared" si="50"/>
        <v>101.90183814080386</v>
      </c>
      <c r="CP87" s="2">
        <v>39756</v>
      </c>
      <c r="CQ87">
        <v>89.64453125</v>
      </c>
      <c r="CR87" s="22">
        <f>_xll.BDH(CR$3&amp;" Govt",$A$8,CP87,CP87)</f>
        <v>1.0158400000000001</v>
      </c>
      <c r="CS87">
        <f t="shared" si="51"/>
        <v>88.246703467081417</v>
      </c>
      <c r="CT87" s="2">
        <v>39933</v>
      </c>
      <c r="CU87">
        <v>103.6640625</v>
      </c>
      <c r="CV87" s="22">
        <f>_xll.BDH(CV$3&amp;" Govt",$A$8,CT87,CT87)</f>
        <v>0.98816000000000004</v>
      </c>
      <c r="CW87">
        <f t="shared" si="52"/>
        <v>104.90615133176813</v>
      </c>
      <c r="CX87" s="2">
        <v>40115</v>
      </c>
      <c r="CY87">
        <v>105.37890625</v>
      </c>
      <c r="CZ87" s="22">
        <f>_xll.BDH(CZ$3&amp;" Govt",$A$8,CX87,CX87)</f>
        <v>1.0106299999999999</v>
      </c>
      <c r="DA87">
        <f t="shared" si="53"/>
        <v>104.27051072103541</v>
      </c>
      <c r="DB87" s="2">
        <v>38310</v>
      </c>
      <c r="DC87">
        <v>106.734375</v>
      </c>
      <c r="DD87" s="22">
        <f>_xll.BDH(DD$3&amp;" Govt",$A$8,DB87,DB87)</f>
        <v>1.0065999999999999</v>
      </c>
      <c r="DE87">
        <f t="shared" si="54"/>
        <v>106.03454698986688</v>
      </c>
      <c r="DF87" s="2">
        <v>38855</v>
      </c>
      <c r="DG87">
        <v>94.359375</v>
      </c>
      <c r="DH87" s="22">
        <f>_xll.BDH(DH$3&amp;" Govt",$A$8,DF87,DF87)</f>
        <v>1.0041599999999999</v>
      </c>
      <c r="DI87">
        <f t="shared" si="55"/>
        <v>93.968466180688338</v>
      </c>
      <c r="DJ87" s="2">
        <v>39219</v>
      </c>
      <c r="DK87">
        <v>100.51953125</v>
      </c>
      <c r="DL87" s="22">
        <f>_xll.BDH(DL$3&amp;" Govt",$A$8,DJ87,DJ87)</f>
        <v>1.0138400000000001</v>
      </c>
      <c r="DM87">
        <f t="shared" si="56"/>
        <v>99.147332172729421</v>
      </c>
      <c r="DN87" s="2">
        <v>39954</v>
      </c>
      <c r="DO87">
        <v>102.6484375</v>
      </c>
      <c r="DP87" s="22">
        <f>_xll.BDH(DP$3&amp;" Govt",$A$8,DN87,DN87)</f>
        <v>0.98987999999999998</v>
      </c>
      <c r="DQ87">
        <f t="shared" si="57"/>
        <v>103.69785984159697</v>
      </c>
    </row>
    <row r="88" spans="4:121" x14ac:dyDescent="0.25">
      <c r="D88" s="2"/>
      <c r="F88" s="2">
        <v>38308</v>
      </c>
      <c r="G88">
        <v>129.34765625</v>
      </c>
      <c r="H88" s="22">
        <f>_xll.BDH(H$3&amp;" Govt",$A$8,F88,F88)</f>
        <v>1.1974199999999999</v>
      </c>
      <c r="I88" s="14">
        <f t="shared" si="29"/>
        <v>108.02196075729486</v>
      </c>
      <c r="J88" s="2">
        <v>38308</v>
      </c>
      <c r="K88">
        <v>130.53125</v>
      </c>
      <c r="L88" s="22">
        <f>_xll.BDH(L$3&amp;" Govt",$A$8,J88,J88)</f>
        <v>1.1743000000000001</v>
      </c>
      <c r="M88">
        <f t="shared" si="30"/>
        <v>111.15664651281614</v>
      </c>
      <c r="N88" s="2">
        <v>38308</v>
      </c>
      <c r="O88">
        <v>132.31640625</v>
      </c>
      <c r="P88" s="22">
        <f>_xll.BDH(P$3&amp;" Govt",$A$8,N88,N88)</f>
        <v>1.15679</v>
      </c>
      <c r="Q88">
        <f t="shared" si="31"/>
        <v>114.38239114273118</v>
      </c>
      <c r="R88" s="2">
        <v>38308</v>
      </c>
      <c r="S88">
        <v>133.47265625</v>
      </c>
      <c r="T88" s="22">
        <f>_xll.BDH(T$3&amp;" Govt",$A$8,R88,R88)</f>
        <v>1.1275999999999999</v>
      </c>
      <c r="U88">
        <f t="shared" si="32"/>
        <v>118.36879766761264</v>
      </c>
      <c r="V88" s="2">
        <v>38405</v>
      </c>
      <c r="W88">
        <v>99.73046875</v>
      </c>
      <c r="X88" s="22">
        <f>_xll.BDH(X$3&amp;" Govt",$A$8,V88,V88)</f>
        <v>1.0054400000000001</v>
      </c>
      <c r="Y88">
        <f t="shared" si="33"/>
        <v>99.190870414942694</v>
      </c>
      <c r="Z88" s="2">
        <v>38308</v>
      </c>
      <c r="AA88">
        <v>125.96875</v>
      </c>
      <c r="AB88" s="22">
        <f>_xll.BDH(AB$3&amp;" Govt",$A$8,Z88,Z88)</f>
        <v>1.09002</v>
      </c>
      <c r="AC88">
        <f t="shared" si="34"/>
        <v>115.56554008183336</v>
      </c>
      <c r="AD88" s="2">
        <v>38947</v>
      </c>
      <c r="AE88">
        <v>103.60546875</v>
      </c>
      <c r="AF88" s="22">
        <f>_xll.BDH(AF$3&amp;" Govt",$A$8,AD88,AD88)</f>
        <v>1.02132</v>
      </c>
      <c r="AG88">
        <f t="shared" si="35"/>
        <v>101.44271016919281</v>
      </c>
      <c r="AH88" s="2">
        <v>38308</v>
      </c>
      <c r="AI88">
        <v>123.4921875</v>
      </c>
      <c r="AJ88" s="22">
        <f>_xll.BDH(AJ$3&amp;" Govt",$A$8,AH88,AH88)</f>
        <v>1.0684199999999999</v>
      </c>
      <c r="AK88">
        <f t="shared" si="36"/>
        <v>115.58393468860561</v>
      </c>
      <c r="AL88" s="2">
        <v>39311</v>
      </c>
      <c r="AM88">
        <v>101.61328125</v>
      </c>
      <c r="AN88" s="22">
        <f>_xll.BDH(AN$3&amp;" Govt",$A$8,AL88,AL88)</f>
        <v>1.0258</v>
      </c>
      <c r="AO88">
        <f t="shared" si="37"/>
        <v>99.057595291479814</v>
      </c>
      <c r="AP88" s="2">
        <v>38308</v>
      </c>
      <c r="AQ88">
        <v>119.25</v>
      </c>
      <c r="AR88" s="22">
        <f>_xll.BDH(AR$3&amp;" Govt",$A$8,AP88,AP88)</f>
        <v>1.05514</v>
      </c>
      <c r="AS88">
        <f t="shared" si="38"/>
        <v>113.0181776825824</v>
      </c>
      <c r="AT88" s="2">
        <v>39678</v>
      </c>
      <c r="AU88">
        <v>100.84765625</v>
      </c>
      <c r="AV88" s="22">
        <f>_xll.BDH(AV$3&amp;" Govt",$A$8,AT88,AT88)</f>
        <v>1.0305800000000001</v>
      </c>
      <c r="AW88">
        <f t="shared" si="39"/>
        <v>97.855242921461695</v>
      </c>
      <c r="AX88" s="2">
        <v>38308</v>
      </c>
      <c r="AY88">
        <v>107.11328125</v>
      </c>
      <c r="AZ88" s="22">
        <f>_xll.BDH(AZ$3&amp;" Govt",$A$8,AX88,AX88)</f>
        <v>1.0329299999999999</v>
      </c>
      <c r="BA88">
        <f t="shared" si="40"/>
        <v>103.69848997511933</v>
      </c>
      <c r="BB88" s="2">
        <v>38308</v>
      </c>
      <c r="BC88">
        <v>107.16796875</v>
      </c>
      <c r="BD88" s="22">
        <f>_xll.BDH(BD$3&amp;" Govt",$A$8,BB88,BB88)</f>
        <v>1.0267299999999999</v>
      </c>
      <c r="BE88">
        <f t="shared" si="41"/>
        <v>104.37794624682245</v>
      </c>
      <c r="BF88" s="2">
        <v>40043</v>
      </c>
      <c r="BG88">
        <v>101.83203125</v>
      </c>
      <c r="BH88" s="22">
        <f>_xll.BDH(BH$3&amp;" Govt",$A$8,BF88,BF88)</f>
        <v>1.0152600000000001</v>
      </c>
      <c r="BI88">
        <f t="shared" si="42"/>
        <v>100.30143140673324</v>
      </c>
      <c r="BJ88" s="2">
        <v>38308</v>
      </c>
      <c r="BK88">
        <v>104.80078125</v>
      </c>
      <c r="BL88" s="22">
        <f>_xll.BDH(BL$3&amp;" Govt",$A$8,BJ88,BJ88)</f>
        <v>1.0064500000000001</v>
      </c>
      <c r="BM88">
        <f t="shared" si="43"/>
        <v>104.1291482438273</v>
      </c>
      <c r="BN88" s="2">
        <v>38483</v>
      </c>
      <c r="BO88">
        <v>101.26953125</v>
      </c>
      <c r="BP88" s="22">
        <f>_xll.BDH(BP$3&amp;" Govt",$A$8,BN88,BN88)</f>
        <v>1.00701</v>
      </c>
      <c r="BQ88">
        <f t="shared" si="44"/>
        <v>100.56457358914014</v>
      </c>
      <c r="BR88" s="2">
        <v>38665</v>
      </c>
      <c r="BS88">
        <v>100.12890625</v>
      </c>
      <c r="BT88" s="22">
        <f>_xll.BDH(BT$3&amp;" Govt",$A$8,BR88,BR88)</f>
        <v>1.01301</v>
      </c>
      <c r="BU88">
        <f t="shared" si="45"/>
        <v>98.84295934887119</v>
      </c>
      <c r="BV88" s="2">
        <v>38846</v>
      </c>
      <c r="BW88">
        <v>97.2109375</v>
      </c>
      <c r="BX88" s="22">
        <f>_xll.BDH(BX$3&amp;" Govt",$A$8,BV88,BV88)</f>
        <v>1.0025500000000001</v>
      </c>
      <c r="BY88">
        <f t="shared" si="46"/>
        <v>96.963680115704946</v>
      </c>
      <c r="BZ88" s="2">
        <v>39028</v>
      </c>
      <c r="CA88">
        <v>103.203125</v>
      </c>
      <c r="CB88" s="22">
        <f>_xll.BDH(CB$3&amp;" Govt",$A$8,BZ88,BZ88)</f>
        <v>1.0086599999999999</v>
      </c>
      <c r="CC88">
        <f t="shared" si="47"/>
        <v>102.31705926674995</v>
      </c>
      <c r="CD88" s="2">
        <v>39210</v>
      </c>
      <c r="CE88">
        <v>103.04296875</v>
      </c>
      <c r="CF88" s="22">
        <f>_xll.BDH(CF$3&amp;" Govt",$A$8,CD88,CD88)</f>
        <v>1.0111699999999999</v>
      </c>
      <c r="CG88">
        <f t="shared" si="48"/>
        <v>101.90469332555358</v>
      </c>
      <c r="CH88" s="2">
        <v>39392</v>
      </c>
      <c r="CI88">
        <v>107.328125</v>
      </c>
      <c r="CJ88" s="22">
        <f>_xll.BDH(CJ$3&amp;" Govt",$A$8,CH88,CH88)</f>
        <v>1.0036499999999999</v>
      </c>
      <c r="CK88">
        <f t="shared" si="49"/>
        <v>106.93780202261745</v>
      </c>
      <c r="CL88" s="2">
        <v>39574</v>
      </c>
      <c r="CM88">
        <v>102.8046875</v>
      </c>
      <c r="CN88" s="22">
        <f>_xll.BDH(CN$3&amp;" Govt",$A$8,CL88,CL88)</f>
        <v>1.0119</v>
      </c>
      <c r="CO88">
        <f t="shared" si="50"/>
        <v>101.59569868564087</v>
      </c>
      <c r="CP88" s="2">
        <v>39757</v>
      </c>
      <c r="CQ88">
        <v>90.08984375</v>
      </c>
      <c r="CR88" s="22">
        <f>_xll.BDH(CR$3&amp;" Govt",$A$8,CP88,CP88)</f>
        <v>1.01579</v>
      </c>
      <c r="CS88">
        <f t="shared" si="51"/>
        <v>88.689437531379525</v>
      </c>
      <c r="CT88" s="2">
        <v>39934</v>
      </c>
      <c r="CU88">
        <v>102.83984375</v>
      </c>
      <c r="CV88" s="22">
        <f>_xll.BDH(CV$3&amp;" Govt",$A$8,CT88,CT88)</f>
        <v>0.98831999999999998</v>
      </c>
      <c r="CW88">
        <f t="shared" si="52"/>
        <v>104.05520858628785</v>
      </c>
      <c r="CX88" s="2">
        <v>40116</v>
      </c>
      <c r="CY88">
        <v>106.28125</v>
      </c>
      <c r="CZ88" s="22">
        <f>_xll.BDH(CZ$3&amp;" Govt",$A$8,CX88,CX88)</f>
        <v>1.0106999999999999</v>
      </c>
      <c r="DA88">
        <f t="shared" si="53"/>
        <v>105.15607994459286</v>
      </c>
      <c r="DB88" s="2">
        <v>38313</v>
      </c>
      <c r="DC88">
        <v>107.61328125</v>
      </c>
      <c r="DD88" s="22">
        <f>_xll.BDH(DD$3&amp;" Govt",$A$8,DB88,DB88)</f>
        <v>1.00681</v>
      </c>
      <c r="DE88">
        <f t="shared" si="54"/>
        <v>106.88539173230302</v>
      </c>
      <c r="DF88" s="2">
        <v>38856</v>
      </c>
      <c r="DG88">
        <v>94.31640625</v>
      </c>
      <c r="DH88" s="22">
        <f>_xll.BDH(DH$3&amp;" Govt",$A$8,DF88,DF88)</f>
        <v>1.00434</v>
      </c>
      <c r="DI88">
        <f t="shared" si="55"/>
        <v>93.908841876257043</v>
      </c>
      <c r="DJ88" s="2">
        <v>39220</v>
      </c>
      <c r="DK88">
        <v>100.10546875</v>
      </c>
      <c r="DL88" s="22">
        <f>_xll.BDH(DL$3&amp;" Govt",$A$8,DJ88,DJ88)</f>
        <v>1.01414</v>
      </c>
      <c r="DM88">
        <f t="shared" si="56"/>
        <v>98.709713402488802</v>
      </c>
      <c r="DN88" s="2">
        <v>39955</v>
      </c>
      <c r="DO88">
        <v>102.64453125</v>
      </c>
      <c r="DP88" s="22">
        <f>_xll.BDH(DP$3&amp;" Govt",$A$8,DN88,DN88)</f>
        <v>0.98995</v>
      </c>
      <c r="DQ88">
        <f t="shared" si="57"/>
        <v>103.68658139299964</v>
      </c>
    </row>
    <row r="89" spans="4:121" x14ac:dyDescent="0.25">
      <c r="D89" s="2"/>
      <c r="F89" s="2">
        <v>38309</v>
      </c>
      <c r="G89">
        <v>129.2578125</v>
      </c>
      <c r="H89" s="22">
        <f>_xll.BDH(H$3&amp;" Govt",$A$8,F89,F89)</f>
        <v>1.1975</v>
      </c>
      <c r="I89" s="14">
        <f t="shared" si="29"/>
        <v>107.93971816283924</v>
      </c>
      <c r="J89" s="2">
        <v>38309</v>
      </c>
      <c r="K89">
        <v>130.421875</v>
      </c>
      <c r="L89" s="22">
        <f>_xll.BDH(L$3&amp;" Govt",$A$8,J89,J89)</f>
        <v>1.17438</v>
      </c>
      <c r="M89">
        <f t="shared" si="30"/>
        <v>111.0559401556566</v>
      </c>
      <c r="N89" s="2">
        <v>38309</v>
      </c>
      <c r="O89">
        <v>132.19140625</v>
      </c>
      <c r="P89" s="22">
        <f>_xll.BDH(P$3&amp;" Govt",$A$8,N89,N89)</f>
        <v>1.1568700000000001</v>
      </c>
      <c r="Q89">
        <f t="shared" si="31"/>
        <v>114.26643118932982</v>
      </c>
      <c r="R89" s="2">
        <v>38309</v>
      </c>
      <c r="S89">
        <v>133.30078125</v>
      </c>
      <c r="T89" s="22">
        <f>_xll.BDH(T$3&amp;" Govt",$A$8,R89,R89)</f>
        <v>1.12768</v>
      </c>
      <c r="U89">
        <f t="shared" si="32"/>
        <v>118.20798564309024</v>
      </c>
      <c r="V89" s="2">
        <v>38406</v>
      </c>
      <c r="W89">
        <v>99.78515625</v>
      </c>
      <c r="X89" s="22">
        <f>_xll.BDH(X$3&amp;" Govt",$A$8,V89,V89)</f>
        <v>1.0053000000000001</v>
      </c>
      <c r="Y89">
        <f t="shared" si="33"/>
        <v>99.259083109519537</v>
      </c>
      <c r="Z89" s="2">
        <v>38309</v>
      </c>
      <c r="AA89">
        <v>126.0078125</v>
      </c>
      <c r="AB89" s="22">
        <f>_xll.BDH(AB$3&amp;" Govt",$A$8,Z89,Z89)</f>
        <v>1.0901000000000001</v>
      </c>
      <c r="AC89">
        <f t="shared" si="34"/>
        <v>115.59289285386662</v>
      </c>
      <c r="AD89" s="2">
        <v>38950</v>
      </c>
      <c r="AE89">
        <v>103.76171875</v>
      </c>
      <c r="AF89" s="22">
        <f>_xll.BDH(AF$3&amp;" Govt",$A$8,AD89,AD89)</f>
        <v>1.02152</v>
      </c>
      <c r="AG89">
        <f t="shared" si="35"/>
        <v>101.57580737528389</v>
      </c>
      <c r="AH89" s="2">
        <v>38309</v>
      </c>
      <c r="AI89">
        <v>123.578125</v>
      </c>
      <c r="AJ89" s="22">
        <f>_xll.BDH(AJ$3&amp;" Govt",$A$8,AH89,AH89)</f>
        <v>1.0684899999999999</v>
      </c>
      <c r="AK89">
        <f t="shared" si="36"/>
        <v>115.6567913597694</v>
      </c>
      <c r="AL89" s="2">
        <v>39314</v>
      </c>
      <c r="AM89">
        <v>101.6875</v>
      </c>
      <c r="AN89" s="22">
        <f>_xll.BDH(AN$3&amp;" Govt",$A$8,AL89,AL89)</f>
        <v>1.02599</v>
      </c>
      <c r="AO89">
        <f t="shared" si="37"/>
        <v>99.111589781576825</v>
      </c>
      <c r="AP89" s="2">
        <v>38309</v>
      </c>
      <c r="AQ89">
        <v>119.3515625</v>
      </c>
      <c r="AR89" s="22">
        <f>_xll.BDH(AR$3&amp;" Govt",$A$8,AP89,AP89)</f>
        <v>1.05521</v>
      </c>
      <c r="AS89">
        <f t="shared" si="38"/>
        <v>113.10692895253078</v>
      </c>
      <c r="AT89" s="2">
        <v>39679</v>
      </c>
      <c r="AU89">
        <v>100.9140625</v>
      </c>
      <c r="AV89" s="22">
        <f>_xll.BDH(AV$3&amp;" Govt",$A$8,AT89,AT89)</f>
        <v>1.03091</v>
      </c>
      <c r="AW89">
        <f t="shared" si="39"/>
        <v>97.888334093179807</v>
      </c>
      <c r="AX89" s="2">
        <v>38309</v>
      </c>
      <c r="AY89">
        <v>107.15625</v>
      </c>
      <c r="AZ89" s="22">
        <f>_xll.BDH(AZ$3&amp;" Govt",$A$8,AX89,AX89)</f>
        <v>1.03301</v>
      </c>
      <c r="BA89">
        <f t="shared" si="40"/>
        <v>103.73205486878152</v>
      </c>
      <c r="BB89" s="2">
        <v>38309</v>
      </c>
      <c r="BC89">
        <v>107.23046875</v>
      </c>
      <c r="BD89" s="22">
        <f>_xll.BDH(BD$3&amp;" Govt",$A$8,BB89,BB89)</f>
        <v>1.0267999999999999</v>
      </c>
      <c r="BE89">
        <f t="shared" si="41"/>
        <v>104.43169921114142</v>
      </c>
      <c r="BF89" s="2">
        <v>40044</v>
      </c>
      <c r="BG89">
        <v>102.33984375</v>
      </c>
      <c r="BH89" s="22">
        <f>_xll.BDH(BH$3&amp;" Govt",$A$8,BF89,BF89)</f>
        <v>1.0155400000000001</v>
      </c>
      <c r="BI89">
        <f t="shared" si="42"/>
        <v>100.77381860881894</v>
      </c>
      <c r="BJ89" s="2">
        <v>38309</v>
      </c>
      <c r="BK89">
        <v>104.87890625</v>
      </c>
      <c r="BL89" s="22">
        <f>_xll.BDH(BL$3&amp;" Govt",$A$8,BJ89,BJ89)</f>
        <v>1.0065200000000001</v>
      </c>
      <c r="BM89">
        <f t="shared" si="43"/>
        <v>104.1995253447522</v>
      </c>
      <c r="BN89" s="2">
        <v>38484</v>
      </c>
      <c r="BO89">
        <v>101.26953125</v>
      </c>
      <c r="BP89" s="22">
        <f>_xll.BDH(BP$3&amp;" Govt",$A$8,BN89,BN89)</f>
        <v>1.00726</v>
      </c>
      <c r="BQ89">
        <f t="shared" si="44"/>
        <v>100.53961365486568</v>
      </c>
      <c r="BR89" s="2">
        <v>38666</v>
      </c>
      <c r="BS89">
        <v>100.48828125</v>
      </c>
      <c r="BT89" s="22">
        <f>_xll.BDH(BT$3&amp;" Govt",$A$8,BR89,BR89)</f>
        <v>1.01342</v>
      </c>
      <c r="BU89">
        <f t="shared" si="45"/>
        <v>99.157586439975532</v>
      </c>
      <c r="BV89" s="2">
        <v>38847</v>
      </c>
      <c r="BW89">
        <v>97.28125</v>
      </c>
      <c r="BX89" s="22">
        <f>_xll.BDH(BX$3&amp;" Govt",$A$8,BV89,BV89)</f>
        <v>1.0027299999999999</v>
      </c>
      <c r="BY89">
        <f t="shared" si="46"/>
        <v>97.016395240992097</v>
      </c>
      <c r="BZ89" s="2">
        <v>39029</v>
      </c>
      <c r="CA89">
        <v>103.4765625</v>
      </c>
      <c r="CB89" s="22">
        <f>_xll.BDH(CB$3&amp;" Govt",$A$8,BZ89,BZ89)</f>
        <v>1.0084900000000001</v>
      </c>
      <c r="CC89">
        <f t="shared" si="47"/>
        <v>102.60544229491614</v>
      </c>
      <c r="CD89" s="2">
        <v>39211</v>
      </c>
      <c r="CE89">
        <v>102.74609375</v>
      </c>
      <c r="CF89" s="22">
        <f>_xll.BDH(CF$3&amp;" Govt",$A$8,CD89,CD89)</f>
        <v>1.0114700000000001</v>
      </c>
      <c r="CG89">
        <f t="shared" si="48"/>
        <v>101.58096013722601</v>
      </c>
      <c r="CH89" s="2">
        <v>39393</v>
      </c>
      <c r="CI89">
        <v>107.51953125</v>
      </c>
      <c r="CJ89" s="22">
        <f>_xll.BDH(CJ$3&amp;" Govt",$A$8,CH89,CH89)</f>
        <v>1.0037400000000001</v>
      </c>
      <c r="CK89">
        <f t="shared" si="49"/>
        <v>107.11890653954211</v>
      </c>
      <c r="CL89" s="2">
        <v>39575</v>
      </c>
      <c r="CM89">
        <v>103.265625</v>
      </c>
      <c r="CN89" s="22">
        <f>_xll.BDH(CN$3&amp;" Govt",$A$8,CL89,CL89)</f>
        <v>1.0121800000000001</v>
      </c>
      <c r="CO89">
        <f t="shared" si="50"/>
        <v>102.02298504218616</v>
      </c>
      <c r="CP89" s="2">
        <v>39758</v>
      </c>
      <c r="CQ89">
        <v>89.9140625</v>
      </c>
      <c r="CR89" s="22">
        <f>_xll.BDH(CR$3&amp;" Govt",$A$8,CP89,CP89)</f>
        <v>1.0157499999999999</v>
      </c>
      <c r="CS89">
        <f t="shared" si="51"/>
        <v>88.519874476987454</v>
      </c>
      <c r="CT89" s="2">
        <v>39937</v>
      </c>
      <c r="CU89">
        <v>103.1015625</v>
      </c>
      <c r="CV89" s="22">
        <f>_xll.BDH(CV$3&amp;" Govt",$A$8,CT89,CT89)</f>
        <v>0.98855999999999999</v>
      </c>
      <c r="CW89">
        <f t="shared" si="52"/>
        <v>104.29469379703812</v>
      </c>
      <c r="CX89" s="2">
        <v>40119</v>
      </c>
      <c r="CY89">
        <v>106.2578125</v>
      </c>
      <c r="CZ89" s="22">
        <f>_xll.BDH(CZ$3&amp;" Govt",$A$8,CX89,CX89)</f>
        <v>1.0108699999999999</v>
      </c>
      <c r="DA89">
        <f t="shared" si="53"/>
        <v>105.11521016550101</v>
      </c>
      <c r="DB89" s="2">
        <v>38314</v>
      </c>
      <c r="DC89">
        <v>107.21875</v>
      </c>
      <c r="DD89" s="22">
        <f>_xll.BDH(DD$3&amp;" Govt",$A$8,DB89,DB89)</f>
        <v>1.00688</v>
      </c>
      <c r="DE89">
        <f t="shared" si="54"/>
        <v>106.48612545685683</v>
      </c>
      <c r="DF89" s="2">
        <v>38859</v>
      </c>
      <c r="DG89">
        <v>94.48046875</v>
      </c>
      <c r="DH89" s="22">
        <f>_xll.BDH(DH$3&amp;" Govt",$A$8,DF89,DF89)</f>
        <v>1.00488</v>
      </c>
      <c r="DI89">
        <f t="shared" si="55"/>
        <v>94.021643131518189</v>
      </c>
      <c r="DJ89" s="2">
        <v>39223</v>
      </c>
      <c r="DK89">
        <v>100.5546875</v>
      </c>
      <c r="DL89" s="22">
        <f>_xll.BDH(DL$3&amp;" Govt",$A$8,DJ89,DJ89)</f>
        <v>1.01502</v>
      </c>
      <c r="DM89">
        <f t="shared" si="56"/>
        <v>99.066705582156018</v>
      </c>
      <c r="DN89" s="2">
        <v>39958</v>
      </c>
      <c r="DO89">
        <v>102.64453125</v>
      </c>
      <c r="DP89" s="22">
        <f>_xll.BDH(DP$3&amp;" Govt",$A$8,DN89,DN89)</f>
        <v>0.99019000000000001</v>
      </c>
      <c r="DQ89">
        <f t="shared" si="57"/>
        <v>103.66145007523808</v>
      </c>
    </row>
    <row r="90" spans="4:121" x14ac:dyDescent="0.25">
      <c r="D90" s="2"/>
      <c r="F90" s="2">
        <v>38310</v>
      </c>
      <c r="G90">
        <v>129.22265625</v>
      </c>
      <c r="H90" s="22">
        <f>_xll.BDH(H$3&amp;" Govt",$A$8,F90,F90)</f>
        <v>1.1975899999999999</v>
      </c>
      <c r="I90" s="14">
        <f t="shared" si="29"/>
        <v>107.90225056154443</v>
      </c>
      <c r="J90" s="2">
        <v>38310</v>
      </c>
      <c r="K90">
        <v>130.35546875</v>
      </c>
      <c r="L90" s="22">
        <f>_xll.BDH(L$3&amp;" Govt",$A$8,J90,J90)</f>
        <v>1.1744600000000001</v>
      </c>
      <c r="M90">
        <f t="shared" si="30"/>
        <v>110.99183348091888</v>
      </c>
      <c r="N90" s="2">
        <v>38310</v>
      </c>
      <c r="O90">
        <v>132.05859375</v>
      </c>
      <c r="P90" s="22">
        <f>_xll.BDH(P$3&amp;" Govt",$A$8,N90,N90)</f>
        <v>1.1569499999999999</v>
      </c>
      <c r="Q90">
        <f t="shared" si="31"/>
        <v>114.14373460391548</v>
      </c>
      <c r="R90" s="2">
        <v>38310</v>
      </c>
      <c r="S90">
        <v>133.140625</v>
      </c>
      <c r="T90" s="22">
        <f>_xll.BDH(T$3&amp;" Govt",$A$8,R90,R90)</f>
        <v>1.1277600000000001</v>
      </c>
      <c r="U90">
        <f t="shared" si="32"/>
        <v>118.05758760729232</v>
      </c>
      <c r="V90" s="2">
        <v>38407</v>
      </c>
      <c r="W90">
        <v>99.6484375</v>
      </c>
      <c r="X90" s="22">
        <f>_xll.BDH(X$3&amp;" Govt",$A$8,V90,V90)</f>
        <v>1.0051699999999999</v>
      </c>
      <c r="Y90">
        <f t="shared" si="33"/>
        <v>99.135904871812741</v>
      </c>
      <c r="Z90" s="2">
        <v>38310</v>
      </c>
      <c r="AA90">
        <v>125.6875</v>
      </c>
      <c r="AB90" s="22">
        <f>_xll.BDH(AB$3&amp;" Govt",$A$8,Z90,Z90)</f>
        <v>1.0901799999999999</v>
      </c>
      <c r="AC90">
        <f t="shared" si="34"/>
        <v>115.29059421379957</v>
      </c>
      <c r="AD90" s="2">
        <v>38951</v>
      </c>
      <c r="AE90">
        <v>103.79296875</v>
      </c>
      <c r="AF90" s="22">
        <f>_xll.BDH(AF$3&amp;" Govt",$A$8,AD90,AD90)</f>
        <v>1.0215799999999999</v>
      </c>
      <c r="AG90">
        <f t="shared" si="35"/>
        <v>101.60043143953484</v>
      </c>
      <c r="AH90" s="2">
        <v>38310</v>
      </c>
      <c r="AI90">
        <v>123.25</v>
      </c>
      <c r="AJ90" s="22">
        <f>_xll.BDH(AJ$3&amp;" Govt",$A$8,AH90,AH90)</f>
        <v>1.06857</v>
      </c>
      <c r="AK90">
        <f t="shared" si="36"/>
        <v>115.34106329019156</v>
      </c>
      <c r="AL90" s="2">
        <v>39315</v>
      </c>
      <c r="AM90">
        <v>101.84375</v>
      </c>
      <c r="AN90" s="22">
        <f>_xll.BDH(AN$3&amp;" Govt",$A$8,AL90,AL90)</f>
        <v>1.02606</v>
      </c>
      <c r="AO90">
        <f t="shared" si="37"/>
        <v>99.257109720679111</v>
      </c>
      <c r="AP90" s="2">
        <v>38310</v>
      </c>
      <c r="AQ90">
        <v>119.0078125</v>
      </c>
      <c r="AR90" s="22">
        <f>_xll.BDH(AR$3&amp;" Govt",$A$8,AP90,AP90)</f>
        <v>1.05528</v>
      </c>
      <c r="AS90">
        <f t="shared" si="38"/>
        <v>112.77368328784777</v>
      </c>
      <c r="AT90" s="2">
        <v>39680</v>
      </c>
      <c r="AU90">
        <v>101.2734375</v>
      </c>
      <c r="AV90" s="22">
        <f>_xll.BDH(AV$3&amp;" Govt",$A$8,AT90,AT90)</f>
        <v>1.0312399999999999</v>
      </c>
      <c r="AW90">
        <f t="shared" si="39"/>
        <v>98.205497750281225</v>
      </c>
      <c r="AX90" s="2">
        <v>38310</v>
      </c>
      <c r="AY90">
        <v>106.83984375</v>
      </c>
      <c r="AZ90" s="22">
        <f>_xll.BDH(AZ$3&amp;" Govt",$A$8,AX90,AX90)</f>
        <v>1.03308</v>
      </c>
      <c r="BA90">
        <f t="shared" si="40"/>
        <v>103.41875145196887</v>
      </c>
      <c r="BB90" s="2">
        <v>38310</v>
      </c>
      <c r="BC90">
        <v>106.94921875</v>
      </c>
      <c r="BD90" s="22">
        <f>_xll.BDH(BD$3&amp;" Govt",$A$8,BB90,BB90)</f>
        <v>1.02688</v>
      </c>
      <c r="BE90">
        <f t="shared" si="41"/>
        <v>104.14967547327828</v>
      </c>
      <c r="BF90" s="2">
        <v>40045</v>
      </c>
      <c r="BG90">
        <v>102.80078125</v>
      </c>
      <c r="BH90" s="22">
        <f>_xll.BDH(BH$3&amp;" Govt",$A$8,BF90,BF90)</f>
        <v>1.0158199999999999</v>
      </c>
      <c r="BI90">
        <f t="shared" si="42"/>
        <v>101.19980040755253</v>
      </c>
      <c r="BJ90" s="2">
        <v>38310</v>
      </c>
      <c r="BK90">
        <v>104.5859375</v>
      </c>
      <c r="BL90" s="22">
        <f>_xll.BDH(BL$3&amp;" Govt",$A$8,BJ90,BJ90)</f>
        <v>1.0065999999999999</v>
      </c>
      <c r="BM90">
        <f t="shared" si="43"/>
        <v>103.9001962050467</v>
      </c>
      <c r="BN90" s="2">
        <v>38485</v>
      </c>
      <c r="BO90">
        <v>101.203125</v>
      </c>
      <c r="BP90" s="22">
        <f>_xll.BDH(BP$3&amp;" Govt",$A$8,BN90,BN90)</f>
        <v>1.00752</v>
      </c>
      <c r="BQ90">
        <f t="shared" si="44"/>
        <v>100.44775786088614</v>
      </c>
      <c r="BR90" s="2">
        <v>38667</v>
      </c>
      <c r="BS90">
        <v>100.50390625</v>
      </c>
      <c r="BT90" s="22">
        <f>_xll.BDH(BT$3&amp;" Govt",$A$8,BR90,BR90)</f>
        <v>1.01383</v>
      </c>
      <c r="BU90">
        <f t="shared" si="45"/>
        <v>99.132898266967828</v>
      </c>
      <c r="BV90" s="2">
        <v>38848</v>
      </c>
      <c r="BW90">
        <v>97.3671875</v>
      </c>
      <c r="BX90" s="22">
        <f>_xll.BDH(BX$3&amp;" Govt",$A$8,BV90,BV90)</f>
        <v>1.00291</v>
      </c>
      <c r="BY90">
        <f t="shared" si="46"/>
        <v>97.084671107078407</v>
      </c>
      <c r="BZ90" s="2">
        <v>39030</v>
      </c>
      <c r="CA90">
        <v>103.578125</v>
      </c>
      <c r="CB90" s="22">
        <f>_xll.BDH(CB$3&amp;" Govt",$A$8,BZ90,BZ90)</f>
        <v>1.0083299999999999</v>
      </c>
      <c r="CC90">
        <f t="shared" si="47"/>
        <v>102.72244701635378</v>
      </c>
      <c r="CD90" s="2">
        <v>39212</v>
      </c>
      <c r="CE90">
        <v>103.05078125</v>
      </c>
      <c r="CF90" s="22">
        <f>_xll.BDH(CF$3&amp;" Govt",$A$8,CD90,CD90)</f>
        <v>1.01176</v>
      </c>
      <c r="CG90">
        <f t="shared" si="48"/>
        <v>101.8529900865818</v>
      </c>
      <c r="CH90" s="2">
        <v>39394</v>
      </c>
      <c r="CI90">
        <v>107.83203125</v>
      </c>
      <c r="CJ90" s="22">
        <f>_xll.BDH(CJ$3&amp;" Govt",$A$8,CH90,CH90)</f>
        <v>1.00383</v>
      </c>
      <c r="CK90">
        <f t="shared" si="49"/>
        <v>107.42061031250311</v>
      </c>
      <c r="CL90" s="2">
        <v>39576</v>
      </c>
      <c r="CM90">
        <v>104.04296875</v>
      </c>
      <c r="CN90" s="22">
        <f>_xll.BDH(CN$3&amp;" Govt",$A$8,CL90,CL90)</f>
        <v>1.0124599999999999</v>
      </c>
      <c r="CO90">
        <f t="shared" si="50"/>
        <v>102.76254740928037</v>
      </c>
      <c r="CP90" s="2">
        <v>39759</v>
      </c>
      <c r="CQ90">
        <v>89.53125</v>
      </c>
      <c r="CR90" s="22">
        <f>_xll.BDH(CR$3&amp;" Govt",$A$8,CP90,CP90)</f>
        <v>1.0157</v>
      </c>
      <c r="CS90">
        <f t="shared" si="51"/>
        <v>88.147336812050796</v>
      </c>
      <c r="CT90" s="2">
        <v>39938</v>
      </c>
      <c r="CU90">
        <v>102.9453125</v>
      </c>
      <c r="CV90" s="22">
        <f>_xll.BDH(CV$3&amp;" Govt",$A$8,CT90,CT90)</f>
        <v>0.98863000000000001</v>
      </c>
      <c r="CW90">
        <f t="shared" si="52"/>
        <v>104.12926221134296</v>
      </c>
      <c r="CX90" s="2">
        <v>40120</v>
      </c>
      <c r="CY90">
        <v>105.90234375</v>
      </c>
      <c r="CZ90" s="22">
        <f>_xll.BDH(CZ$3&amp;" Govt",$A$8,CX90,CX90)</f>
        <v>1.0108900000000001</v>
      </c>
      <c r="DA90">
        <f t="shared" si="53"/>
        <v>104.76149111179257</v>
      </c>
      <c r="DB90" s="2">
        <v>38315</v>
      </c>
      <c r="DC90">
        <v>107.44921875</v>
      </c>
      <c r="DD90" s="22">
        <f>_xll.BDH(DD$3&amp;" Govt",$A$8,DB90,DB90)</f>
        <v>1.00695</v>
      </c>
      <c r="DE90">
        <f t="shared" si="54"/>
        <v>106.70760092358111</v>
      </c>
      <c r="DF90" s="2">
        <v>38860</v>
      </c>
      <c r="DG90">
        <v>94.69140625</v>
      </c>
      <c r="DH90" s="22">
        <f>_xll.BDH(DH$3&amp;" Govt",$A$8,DF90,DF90)</f>
        <v>1.00505</v>
      </c>
      <c r="DI90">
        <f t="shared" si="55"/>
        <v>94.21561738221979</v>
      </c>
      <c r="DJ90" s="2">
        <v>39224</v>
      </c>
      <c r="DK90">
        <v>99.90625</v>
      </c>
      <c r="DL90" s="22">
        <f>_xll.BDH(DL$3&amp;" Govt",$A$8,DJ90,DJ90)</f>
        <v>1.01532</v>
      </c>
      <c r="DM90">
        <f t="shared" si="56"/>
        <v>98.398780679982664</v>
      </c>
      <c r="DN90" s="2">
        <v>39959</v>
      </c>
      <c r="DO90">
        <v>102.1484375</v>
      </c>
      <c r="DP90" s="22">
        <f>_xll.BDH(DP$3&amp;" Govt",$A$8,DN90,DN90)</f>
        <v>0.99026000000000003</v>
      </c>
      <c r="DQ90">
        <f t="shared" si="57"/>
        <v>103.15314917294448</v>
      </c>
    </row>
    <row r="91" spans="4:121" x14ac:dyDescent="0.25">
      <c r="D91" s="2"/>
      <c r="F91" s="2">
        <v>38313</v>
      </c>
      <c r="G91">
        <v>129.2421875</v>
      </c>
      <c r="H91" s="22">
        <f>_xll.BDH(H$3&amp;" Govt",$A$8,F91,F91)</f>
        <v>1.19784</v>
      </c>
      <c r="I91" s="14">
        <f t="shared" si="29"/>
        <v>107.8960357810726</v>
      </c>
      <c r="J91" s="2">
        <v>38313</v>
      </c>
      <c r="K91">
        <v>130.4140625</v>
      </c>
      <c r="L91" s="22">
        <f>_xll.BDH(L$3&amp;" Govt",$A$8,J91,J91)</f>
        <v>1.1747099999999999</v>
      </c>
      <c r="M91">
        <f t="shared" si="30"/>
        <v>111.0180916992279</v>
      </c>
      <c r="N91" s="2">
        <v>38313</v>
      </c>
      <c r="O91">
        <v>132.1875</v>
      </c>
      <c r="P91" s="22">
        <f>_xll.BDH(P$3&amp;" Govt",$A$8,N91,N91)</f>
        <v>1.1572</v>
      </c>
      <c r="Q91">
        <f t="shared" si="31"/>
        <v>114.23047010024196</v>
      </c>
      <c r="R91" s="2">
        <v>38313</v>
      </c>
      <c r="S91">
        <v>133.375</v>
      </c>
      <c r="T91" s="22">
        <f>_xll.BDH(T$3&amp;" Govt",$A$8,R91,R91)</f>
        <v>1.1280000000000001</v>
      </c>
      <c r="U91">
        <f t="shared" si="32"/>
        <v>118.24024822695034</v>
      </c>
      <c r="V91" s="2">
        <v>38408</v>
      </c>
      <c r="W91">
        <v>99.45703125</v>
      </c>
      <c r="X91" s="22">
        <f>_xll.BDH(X$3&amp;" Govt",$A$8,V91,V91)</f>
        <v>1.0050399999999999</v>
      </c>
      <c r="Y91">
        <f t="shared" si="33"/>
        <v>98.958281511183642</v>
      </c>
      <c r="Z91" s="2">
        <v>38313</v>
      </c>
      <c r="AA91">
        <v>125.99609375</v>
      </c>
      <c r="AB91" s="22">
        <f>_xll.BDH(AB$3&amp;" Govt",$A$8,Z91,Z91)</f>
        <v>1.0904100000000001</v>
      </c>
      <c r="AC91">
        <f t="shared" si="34"/>
        <v>115.54928306783685</v>
      </c>
      <c r="AD91" s="2">
        <v>38952</v>
      </c>
      <c r="AE91">
        <v>103.53515625</v>
      </c>
      <c r="AF91" s="22">
        <f>_xll.BDH(AF$3&amp;" Govt",$A$8,AD91,AD91)</f>
        <v>1.0216499999999999</v>
      </c>
      <c r="AG91">
        <f t="shared" si="35"/>
        <v>101.34112098076642</v>
      </c>
      <c r="AH91" s="2">
        <v>38313</v>
      </c>
      <c r="AI91">
        <v>123.65234375</v>
      </c>
      <c r="AJ91" s="22">
        <f>_xll.BDH(AJ$3&amp;" Govt",$A$8,AH91,AH91)</f>
        <v>1.0687899999999999</v>
      </c>
      <c r="AK91">
        <f t="shared" si="36"/>
        <v>115.69376935600071</v>
      </c>
      <c r="AL91" s="2">
        <v>39316</v>
      </c>
      <c r="AM91">
        <v>101.42578125</v>
      </c>
      <c r="AN91" s="22">
        <f>_xll.BDH(AN$3&amp;" Govt",$A$8,AL91,AL91)</f>
        <v>1.0261199999999999</v>
      </c>
      <c r="AO91">
        <f t="shared" si="37"/>
        <v>98.843976581686363</v>
      </c>
      <c r="AP91" s="2">
        <v>38313</v>
      </c>
      <c r="AQ91">
        <v>119.43359375</v>
      </c>
      <c r="AR91" s="22">
        <f>_xll.BDH(AR$3&amp;" Govt",$A$8,AP91,AP91)</f>
        <v>1.0555099999999999</v>
      </c>
      <c r="AS91">
        <f t="shared" si="38"/>
        <v>113.15249855520081</v>
      </c>
      <c r="AT91" s="2">
        <v>39681</v>
      </c>
      <c r="AU91">
        <v>101.38671875</v>
      </c>
      <c r="AV91" s="22">
        <f>_xll.BDH(AV$3&amp;" Govt",$A$8,AT91,AT91)</f>
        <v>1.0315799999999999</v>
      </c>
      <c r="AW91">
        <f t="shared" si="39"/>
        <v>98.282943397506742</v>
      </c>
      <c r="AX91" s="2">
        <v>38313</v>
      </c>
      <c r="AY91">
        <v>107.3046875</v>
      </c>
      <c r="AZ91" s="22">
        <f>_xll.BDH(AZ$3&amp;" Govt",$A$8,AX91,AX91)</f>
        <v>1.0333000000000001</v>
      </c>
      <c r="BA91">
        <f t="shared" si="40"/>
        <v>103.84659585793089</v>
      </c>
      <c r="BB91" s="2">
        <v>38313</v>
      </c>
      <c r="BC91">
        <v>107.37890625</v>
      </c>
      <c r="BD91" s="22">
        <f>_xll.BDH(BD$3&amp;" Govt",$A$8,BB91,BB91)</f>
        <v>1.0270900000000001</v>
      </c>
      <c r="BE91">
        <f t="shared" si="41"/>
        <v>104.54673519360523</v>
      </c>
      <c r="BF91" s="2">
        <v>40046</v>
      </c>
      <c r="BG91">
        <v>102.5</v>
      </c>
      <c r="BH91" s="22">
        <f>_xll.BDH(BH$3&amp;" Govt",$A$8,BF91,BF91)</f>
        <v>1.0161</v>
      </c>
      <c r="BI91">
        <f t="shared" si="42"/>
        <v>100.87589804153134</v>
      </c>
      <c r="BJ91" s="2">
        <v>38313</v>
      </c>
      <c r="BK91">
        <v>105.0546875</v>
      </c>
      <c r="BL91" s="22">
        <f>_xll.BDH(BL$3&amp;" Govt",$A$8,BJ91,BJ91)</f>
        <v>1.00681</v>
      </c>
      <c r="BM91">
        <f t="shared" si="43"/>
        <v>104.3441041507335</v>
      </c>
      <c r="BN91" s="2">
        <v>38488</v>
      </c>
      <c r="BO91">
        <v>101.21484375</v>
      </c>
      <c r="BP91" s="22">
        <f>_xll.BDH(BP$3&amp;" Govt",$A$8,BN91,BN91)</f>
        <v>1.0082800000000001</v>
      </c>
      <c r="BQ91">
        <f t="shared" si="44"/>
        <v>100.38366698734478</v>
      </c>
      <c r="BR91" s="2">
        <v>38670</v>
      </c>
      <c r="BS91">
        <v>99.7265625</v>
      </c>
      <c r="BT91" s="22">
        <f>_xll.BDH(BT$3&amp;" Govt",$A$8,BR91,BR91)</f>
        <v>1.0150699999999999</v>
      </c>
      <c r="BU91">
        <f t="shared" si="45"/>
        <v>98.245995350074381</v>
      </c>
      <c r="BV91" s="2">
        <v>38849</v>
      </c>
      <c r="BW91">
        <v>97.05859375</v>
      </c>
      <c r="BX91" s="22">
        <f>_xll.BDH(BX$3&amp;" Govt",$A$8,BV91,BV91)</f>
        <v>1.00309</v>
      </c>
      <c r="BY91">
        <f t="shared" si="46"/>
        <v>96.759606565711948</v>
      </c>
      <c r="BZ91" s="2">
        <v>39031</v>
      </c>
      <c r="CA91">
        <v>103.671875</v>
      </c>
      <c r="CB91" s="22">
        <f>_xll.BDH(CB$3&amp;" Govt",$A$8,BZ91,BZ91)</f>
        <v>1.0081599999999999</v>
      </c>
      <c r="CC91">
        <f t="shared" si="47"/>
        <v>102.83275968100303</v>
      </c>
      <c r="CD91" s="2">
        <v>39213</v>
      </c>
      <c r="CE91">
        <v>102.8125</v>
      </c>
      <c r="CF91" s="22">
        <f>_xll.BDH(CF$3&amp;" Govt",$A$8,CD91,CD91)</f>
        <v>1.01206</v>
      </c>
      <c r="CG91">
        <f t="shared" si="48"/>
        <v>101.58735648084107</v>
      </c>
      <c r="CH91" s="2">
        <v>39395</v>
      </c>
      <c r="CI91">
        <v>108.640625</v>
      </c>
      <c r="CJ91" s="22">
        <f>_xll.BDH(CJ$3&amp;" Govt",$A$8,CH91,CH91)</f>
        <v>1.0039199999999999</v>
      </c>
      <c r="CK91">
        <f t="shared" si="49"/>
        <v>108.21641664674478</v>
      </c>
      <c r="CL91" s="2">
        <v>39577</v>
      </c>
      <c r="CM91">
        <v>104.39453125</v>
      </c>
      <c r="CN91" s="22">
        <f>_xll.BDH(CN$3&amp;" Govt",$A$8,CL91,CL91)</f>
        <v>1.01275</v>
      </c>
      <c r="CO91">
        <f t="shared" si="50"/>
        <v>103.08025796099729</v>
      </c>
      <c r="CP91" s="2">
        <v>39762</v>
      </c>
      <c r="CQ91">
        <v>89.86328125</v>
      </c>
      <c r="CR91" s="22">
        <f>_xll.BDH(CR$3&amp;" Govt",$A$8,CP91,CP91)</f>
        <v>1.01556</v>
      </c>
      <c r="CS91">
        <f t="shared" si="51"/>
        <v>88.486432362440425</v>
      </c>
      <c r="CT91" s="2">
        <v>39939</v>
      </c>
      <c r="CU91">
        <v>103.34375</v>
      </c>
      <c r="CV91" s="22">
        <f>_xll.BDH(CV$3&amp;" Govt",$A$8,CT91,CT91)</f>
        <v>0.98870999999999998</v>
      </c>
      <c r="CW91">
        <f t="shared" si="52"/>
        <v>104.52382397265123</v>
      </c>
      <c r="CX91" s="2">
        <v>40121</v>
      </c>
      <c r="CY91">
        <v>106.03515625</v>
      </c>
      <c r="CZ91" s="22">
        <f>_xll.BDH(CZ$3&amp;" Govt",$A$8,CX91,CX91)</f>
        <v>1.01091</v>
      </c>
      <c r="DA91">
        <f t="shared" si="53"/>
        <v>104.89079764766399</v>
      </c>
      <c r="DB91" s="2">
        <v>38316</v>
      </c>
      <c r="DC91">
        <v>107.44921875</v>
      </c>
      <c r="DD91" s="22">
        <f>_xll.BDH(DD$3&amp;" Govt",$A$8,DB91,DB91)</f>
        <v>1.00702</v>
      </c>
      <c r="DE91">
        <f t="shared" si="54"/>
        <v>106.70018346209608</v>
      </c>
      <c r="DF91" s="2">
        <v>38861</v>
      </c>
      <c r="DG91">
        <v>94.3046875</v>
      </c>
      <c r="DH91" s="22">
        <f>_xll.BDH(DH$3&amp;" Govt",$A$8,DF91,DF91)</f>
        <v>1.0052300000000001</v>
      </c>
      <c r="DI91">
        <f t="shared" si="55"/>
        <v>93.814040070431631</v>
      </c>
      <c r="DJ91" s="2">
        <v>39225</v>
      </c>
      <c r="DK91">
        <v>99.94140625</v>
      </c>
      <c r="DL91" s="22">
        <f>_xll.BDH(DL$3&amp;" Govt",$A$8,DJ91,DJ91)</f>
        <v>1.01562</v>
      </c>
      <c r="DM91">
        <f t="shared" si="56"/>
        <v>98.4043306059353</v>
      </c>
      <c r="DN91" s="2">
        <v>39960</v>
      </c>
      <c r="DO91">
        <v>101.375</v>
      </c>
      <c r="DP91" s="22">
        <f>_xll.BDH(DP$3&amp;" Govt",$A$8,DN91,DN91)</f>
        <v>0.99034</v>
      </c>
      <c r="DQ91">
        <f t="shared" si="57"/>
        <v>102.36383464264797</v>
      </c>
    </row>
    <row r="92" spans="4:121" x14ac:dyDescent="0.25">
      <c r="D92" s="2"/>
      <c r="F92" s="2">
        <v>38314</v>
      </c>
      <c r="G92">
        <v>129.16796875</v>
      </c>
      <c r="H92" s="22">
        <f>_xll.BDH(H$3&amp;" Govt",$A$8,F92,F92)</f>
        <v>1.1979200000000001</v>
      </c>
      <c r="I92" s="14">
        <f t="shared" si="29"/>
        <v>107.82687387304661</v>
      </c>
      <c r="J92" s="2">
        <v>38314</v>
      </c>
      <c r="K92">
        <v>130.32421875</v>
      </c>
      <c r="L92" s="22">
        <f>_xll.BDH(L$3&amp;" Govt",$A$8,J92,J92)</f>
        <v>1.17479</v>
      </c>
      <c r="M92">
        <f t="shared" si="30"/>
        <v>110.93405523540378</v>
      </c>
      <c r="N92" s="2">
        <v>38314</v>
      </c>
      <c r="O92">
        <v>132.02734375</v>
      </c>
      <c r="P92" s="22">
        <f>_xll.BDH(P$3&amp;" Govt",$A$8,N92,N92)</f>
        <v>1.1572800000000001</v>
      </c>
      <c r="Q92">
        <f t="shared" si="31"/>
        <v>114.08418338690723</v>
      </c>
      <c r="R92" s="2">
        <v>38314</v>
      </c>
      <c r="S92">
        <v>133.16796875</v>
      </c>
      <c r="T92" s="22">
        <f>_xll.BDH(T$3&amp;" Govt",$A$8,R92,R92)</f>
        <v>1.12808</v>
      </c>
      <c r="U92">
        <f t="shared" si="32"/>
        <v>118.04833766222254</v>
      </c>
      <c r="V92" s="2">
        <v>38411</v>
      </c>
      <c r="W92">
        <v>99.1015625</v>
      </c>
      <c r="X92" s="22">
        <f>_xll.BDH(X$3&amp;" Govt",$A$8,V92,V92)</f>
        <v>1.00464</v>
      </c>
      <c r="Y92">
        <f t="shared" si="33"/>
        <v>98.643855012740886</v>
      </c>
      <c r="Z92" s="2">
        <v>38314</v>
      </c>
      <c r="AA92">
        <v>125.77734375</v>
      </c>
      <c r="AB92" s="22">
        <f>_xll.BDH(AB$3&amp;" Govt",$A$8,Z92,Z92)</f>
        <v>1.0904799999999999</v>
      </c>
      <c r="AC92">
        <f t="shared" si="34"/>
        <v>115.34126600212751</v>
      </c>
      <c r="AD92" s="2">
        <v>38953</v>
      </c>
      <c r="AE92">
        <v>103.37109375</v>
      </c>
      <c r="AF92" s="22">
        <f>_xll.BDH(AF$3&amp;" Govt",$A$8,AD92,AD92)</f>
        <v>1.0217099999999999</v>
      </c>
      <c r="AG92">
        <f t="shared" si="35"/>
        <v>101.17459332883109</v>
      </c>
      <c r="AH92" s="2">
        <v>38314</v>
      </c>
      <c r="AI92">
        <v>123.4375</v>
      </c>
      <c r="AJ92" s="22">
        <f>_xll.BDH(AJ$3&amp;" Govt",$A$8,AH92,AH92)</f>
        <v>1.06887</v>
      </c>
      <c r="AK92">
        <f t="shared" si="36"/>
        <v>115.48410938654841</v>
      </c>
      <c r="AL92" s="2">
        <v>39317</v>
      </c>
      <c r="AM92">
        <v>101.35546875</v>
      </c>
      <c r="AN92" s="22">
        <f>_xll.BDH(AN$3&amp;" Govt",$A$8,AL92,AL92)</f>
        <v>1.0261899999999999</v>
      </c>
      <c r="AO92">
        <f t="shared" si="37"/>
        <v>98.768716075970346</v>
      </c>
      <c r="AP92" s="2">
        <v>38314</v>
      </c>
      <c r="AQ92">
        <v>119.25390625</v>
      </c>
      <c r="AR92" s="22">
        <f>_xll.BDH(AR$3&amp;" Govt",$A$8,AP92,AP92)</f>
        <v>1.05558</v>
      </c>
      <c r="AS92">
        <f t="shared" si="38"/>
        <v>112.97476861062165</v>
      </c>
      <c r="AT92" s="2">
        <v>39682</v>
      </c>
      <c r="AU92">
        <v>100.78125</v>
      </c>
      <c r="AV92" s="22">
        <f>_xll.BDH(AV$3&amp;" Govt",$A$8,AT92,AT92)</f>
        <v>1.0319100000000001</v>
      </c>
      <c r="AW92">
        <f t="shared" si="39"/>
        <v>97.66476727621594</v>
      </c>
      <c r="AX92" s="2">
        <v>38314</v>
      </c>
      <c r="AY92">
        <v>107.171875</v>
      </c>
      <c r="AZ92" s="22">
        <f>_xll.BDH(AZ$3&amp;" Govt",$A$8,AX92,AX92)</f>
        <v>1.0333699999999999</v>
      </c>
      <c r="BA92">
        <f t="shared" si="40"/>
        <v>103.71103767285678</v>
      </c>
      <c r="BB92" s="2">
        <v>38314</v>
      </c>
      <c r="BC92">
        <v>107.18359375</v>
      </c>
      <c r="BD92" s="22">
        <f>_xll.BDH(BD$3&amp;" Govt",$A$8,BB92,BB92)</f>
        <v>1.0271600000000001</v>
      </c>
      <c r="BE92">
        <f t="shared" si="41"/>
        <v>104.34946235250594</v>
      </c>
      <c r="BF92" s="2">
        <v>40049</v>
      </c>
      <c r="BG92">
        <v>102.5</v>
      </c>
      <c r="BH92" s="22">
        <f>_xll.BDH(BH$3&amp;" Govt",$A$8,BF92,BF92)</f>
        <v>1.01694</v>
      </c>
      <c r="BI92">
        <f t="shared" si="42"/>
        <v>100.79257379983088</v>
      </c>
      <c r="BJ92" s="2">
        <v>38314</v>
      </c>
      <c r="BK92">
        <v>104.83203125</v>
      </c>
      <c r="BL92" s="22">
        <f>_xll.BDH(BL$3&amp;" Govt",$A$8,BJ92,BJ92)</f>
        <v>1.00688</v>
      </c>
      <c r="BM92">
        <f t="shared" si="43"/>
        <v>104.11571512990625</v>
      </c>
      <c r="BN92" s="2">
        <v>38489</v>
      </c>
      <c r="BO92">
        <v>101.37109375</v>
      </c>
      <c r="BP92" s="22">
        <f>_xll.BDH(BP$3&amp;" Govt",$A$8,BN92,BN92)</f>
        <v>1.0085299999999999</v>
      </c>
      <c r="BQ92">
        <f t="shared" si="44"/>
        <v>100.51371178844458</v>
      </c>
      <c r="BR92" s="2">
        <v>38671</v>
      </c>
      <c r="BS92">
        <v>99.9921875</v>
      </c>
      <c r="BT92" s="22">
        <f>_xll.BDH(BT$3&amp;" Govt",$A$8,BR92,BR92)</f>
        <v>1.0154799999999999</v>
      </c>
      <c r="BU92">
        <f t="shared" si="45"/>
        <v>98.467904340804353</v>
      </c>
      <c r="BV92" s="2">
        <v>38852</v>
      </c>
      <c r="BW92">
        <v>97.00390625</v>
      </c>
      <c r="BX92" s="22">
        <f>_xll.BDH(BX$3&amp;" Govt",$A$8,BV92,BV92)</f>
        <v>1.00362</v>
      </c>
      <c r="BY92">
        <f t="shared" si="46"/>
        <v>96.654018702297691</v>
      </c>
      <c r="BZ92" s="2">
        <v>39034</v>
      </c>
      <c r="CA92">
        <v>103.41015625</v>
      </c>
      <c r="CB92" s="22">
        <f>_xll.BDH(CB$3&amp;" Govt",$A$8,BZ92,BZ92)</f>
        <v>1.0076700000000001</v>
      </c>
      <c r="CC92">
        <f t="shared" si="47"/>
        <v>102.62303755197634</v>
      </c>
      <c r="CD92" s="2">
        <v>39216</v>
      </c>
      <c r="CE92">
        <v>102.64453125</v>
      </c>
      <c r="CF92" s="22">
        <f>_xll.BDH(CF$3&amp;" Govt",$A$8,CD92,CD92)</f>
        <v>1.01295</v>
      </c>
      <c r="CG92">
        <f t="shared" si="48"/>
        <v>101.33227824670517</v>
      </c>
      <c r="CH92" s="2">
        <v>39398</v>
      </c>
      <c r="CI92">
        <v>108.640625</v>
      </c>
      <c r="CJ92" s="22">
        <f>_xll.BDH(CJ$3&amp;" Govt",$A$8,CH92,CH92)</f>
        <v>1.0042</v>
      </c>
      <c r="CK92">
        <f t="shared" si="49"/>
        <v>108.18624278032264</v>
      </c>
      <c r="CL92" s="2">
        <v>39580</v>
      </c>
      <c r="CM92">
        <v>104.11328125</v>
      </c>
      <c r="CN92" s="22">
        <f>_xll.BDH(CN$3&amp;" Govt",$A$8,CL92,CL92)</f>
        <v>1.01359</v>
      </c>
      <c r="CO92">
        <f t="shared" si="50"/>
        <v>102.71735243046992</v>
      </c>
      <c r="CP92" s="2">
        <v>39763</v>
      </c>
      <c r="CQ92">
        <v>89.86328125</v>
      </c>
      <c r="CR92" s="22">
        <f>_xll.BDH(CR$3&amp;" Govt",$A$8,CP92,CP92)</f>
        <v>1.0155099999999999</v>
      </c>
      <c r="CS92">
        <f t="shared" si="51"/>
        <v>88.490789110890105</v>
      </c>
      <c r="CT92" s="2">
        <v>39940</v>
      </c>
      <c r="CU92">
        <v>102.7578125</v>
      </c>
      <c r="CV92" s="22">
        <f>_xll.BDH(CV$3&amp;" Govt",$A$8,CT92,CT92)</f>
        <v>0.98878999999999995</v>
      </c>
      <c r="CW92">
        <f t="shared" si="52"/>
        <v>103.92278694161551</v>
      </c>
      <c r="CX92" s="2">
        <v>40122</v>
      </c>
      <c r="CY92">
        <v>106.390625</v>
      </c>
      <c r="CZ92" s="22">
        <f>_xll.BDH(CZ$3&amp;" Govt",$A$8,CX92,CX92)</f>
        <v>1.0109300000000001</v>
      </c>
      <c r="DA92">
        <f t="shared" si="53"/>
        <v>105.24034799639935</v>
      </c>
      <c r="DB92" s="2">
        <v>38317</v>
      </c>
      <c r="DC92">
        <v>106.78125</v>
      </c>
      <c r="DD92" s="22">
        <f>_xll.BDH(DD$3&amp;" Govt",$A$8,DB92,DB92)</f>
        <v>1.00709</v>
      </c>
      <c r="DE92">
        <f t="shared" si="54"/>
        <v>106.02950083905112</v>
      </c>
      <c r="DF92" s="2">
        <v>38862</v>
      </c>
      <c r="DG92">
        <v>93.93359375</v>
      </c>
      <c r="DH92" s="22">
        <f>_xll.BDH(DH$3&amp;" Govt",$A$8,DF92,DF92)</f>
        <v>1.0054099999999999</v>
      </c>
      <c r="DI92">
        <f t="shared" si="55"/>
        <v>93.428147472175539</v>
      </c>
      <c r="DJ92" s="2">
        <v>39226</v>
      </c>
      <c r="DK92">
        <v>100.34375</v>
      </c>
      <c r="DL92" s="22">
        <f>_xll.BDH(DL$3&amp;" Govt",$A$8,DJ92,DJ92)</f>
        <v>1.0159100000000001</v>
      </c>
      <c r="DM92">
        <f t="shared" si="56"/>
        <v>98.772282977822826</v>
      </c>
      <c r="DN92" s="2">
        <v>39961</v>
      </c>
      <c r="DO92">
        <v>101.82421875</v>
      </c>
      <c r="DP92" s="22">
        <f>_xll.BDH(DP$3&amp;" Govt",$A$8,DN92,DN92)</f>
        <v>0.99041999999999997</v>
      </c>
      <c r="DQ92">
        <f t="shared" si="57"/>
        <v>102.8091302174835</v>
      </c>
    </row>
    <row r="93" spans="4:121" x14ac:dyDescent="0.25">
      <c r="D93" s="2"/>
      <c r="F93" s="2">
        <v>38315</v>
      </c>
      <c r="G93">
        <v>129.171875</v>
      </c>
      <c r="H93" s="22">
        <f>_xll.BDH(H$3&amp;" Govt",$A$8,F93,F93)</f>
        <v>1.19801</v>
      </c>
      <c r="I93" s="14">
        <f t="shared" si="29"/>
        <v>107.82203403978264</v>
      </c>
      <c r="J93" s="2">
        <v>38315</v>
      </c>
      <c r="K93">
        <v>130.328125</v>
      </c>
      <c r="L93" s="22">
        <f>_xll.BDH(L$3&amp;" Govt",$A$8,J93,J93)</f>
        <v>1.1748700000000001</v>
      </c>
      <c r="M93">
        <f t="shared" si="30"/>
        <v>110.9298262786521</v>
      </c>
      <c r="N93" s="2">
        <v>38315</v>
      </c>
      <c r="O93">
        <v>132.03515625</v>
      </c>
      <c r="P93" s="22">
        <f>_xll.BDH(P$3&amp;" Govt",$A$8,N93,N93)</f>
        <v>1.1573599999999999</v>
      </c>
      <c r="Q93">
        <f t="shared" si="31"/>
        <v>114.0830478416396</v>
      </c>
      <c r="R93" s="2">
        <v>38315</v>
      </c>
      <c r="S93">
        <v>133.140625</v>
      </c>
      <c r="T93" s="22">
        <f>_xll.BDH(T$3&amp;" Govt",$A$8,R93,R93)</f>
        <v>1.1281600000000001</v>
      </c>
      <c r="U93">
        <f t="shared" si="32"/>
        <v>118.01572915189334</v>
      </c>
      <c r="V93" s="2">
        <v>38412</v>
      </c>
      <c r="W93">
        <v>99.25390625</v>
      </c>
      <c r="X93" s="22">
        <f>_xll.BDH(X$3&amp;" Govt",$A$8,V93,V93)</f>
        <v>1.00451</v>
      </c>
      <c r="Y93">
        <f t="shared" si="33"/>
        <v>98.808280903126899</v>
      </c>
      <c r="Z93" s="2">
        <v>38315</v>
      </c>
      <c r="AA93">
        <v>125.6796875</v>
      </c>
      <c r="AB93" s="22">
        <f>_xll.BDH(AB$3&amp;" Govt",$A$8,Z93,Z93)</f>
        <v>1.09056</v>
      </c>
      <c r="AC93">
        <f t="shared" si="34"/>
        <v>115.24325805090963</v>
      </c>
      <c r="AD93" s="2">
        <v>38954</v>
      </c>
      <c r="AE93">
        <v>103.62109375</v>
      </c>
      <c r="AF93" s="22">
        <f>_xll.BDH(AF$3&amp;" Govt",$A$8,AD93,AD93)</f>
        <v>1.0217799999999999</v>
      </c>
      <c r="AG93">
        <f t="shared" si="35"/>
        <v>101.4123331343342</v>
      </c>
      <c r="AH93" s="2">
        <v>38315</v>
      </c>
      <c r="AI93">
        <v>123.47265625</v>
      </c>
      <c r="AJ93" s="22">
        <f>_xll.BDH(AJ$3&amp;" Govt",$A$8,AH93,AH93)</f>
        <v>1.06894</v>
      </c>
      <c r="AK93">
        <f t="shared" si="36"/>
        <v>115.50943574943402</v>
      </c>
      <c r="AL93" s="2">
        <v>39318</v>
      </c>
      <c r="AM93">
        <v>101.34375</v>
      </c>
      <c r="AN93" s="22">
        <f>_xll.BDH(AN$3&amp;" Govt",$A$8,AL93,AL93)</f>
        <v>1.0262500000000001</v>
      </c>
      <c r="AO93">
        <f t="shared" si="37"/>
        <v>98.751522533495731</v>
      </c>
      <c r="AP93" s="2">
        <v>38315</v>
      </c>
      <c r="AQ93">
        <v>119.3515625</v>
      </c>
      <c r="AR93" s="22">
        <f>_xll.BDH(AR$3&amp;" Govt",$A$8,AP93,AP93)</f>
        <v>1.05565</v>
      </c>
      <c r="AS93">
        <f t="shared" si="38"/>
        <v>113.05978544025008</v>
      </c>
      <c r="AT93" s="2">
        <v>39685</v>
      </c>
      <c r="AU93">
        <v>101.07421875</v>
      </c>
      <c r="AV93" s="22">
        <f>_xll.BDH(AV$3&amp;" Govt",$A$8,AT93,AT93)</f>
        <v>1.03291</v>
      </c>
      <c r="AW93">
        <f t="shared" si="39"/>
        <v>97.853848592810607</v>
      </c>
      <c r="AX93" s="2">
        <v>38315</v>
      </c>
      <c r="AY93">
        <v>107.24609375</v>
      </c>
      <c r="AZ93" s="22">
        <f>_xll.BDH(AZ$3&amp;" Govt",$A$8,AX93,AX93)</f>
        <v>1.0334399999999999</v>
      </c>
      <c r="BA93">
        <f t="shared" si="40"/>
        <v>103.77582999496828</v>
      </c>
      <c r="BB93" s="2">
        <v>38315</v>
      </c>
      <c r="BC93">
        <v>107.2421875</v>
      </c>
      <c r="BD93" s="22">
        <f>_xll.BDH(BD$3&amp;" Govt",$A$8,BB93,BB93)</f>
        <v>1.0272399999999999</v>
      </c>
      <c r="BE93">
        <f t="shared" si="41"/>
        <v>104.398375744714</v>
      </c>
      <c r="BF93" s="2">
        <v>40050</v>
      </c>
      <c r="BG93">
        <v>102.32421875</v>
      </c>
      <c r="BH93" s="22">
        <f>_xll.BDH(BH$3&amp;" Govt",$A$8,BF93,BF93)</f>
        <v>1.01722</v>
      </c>
      <c r="BI93">
        <f t="shared" si="42"/>
        <v>100.59202409508268</v>
      </c>
      <c r="BJ93" s="2">
        <v>38315</v>
      </c>
      <c r="BK93">
        <v>104.90234375</v>
      </c>
      <c r="BL93" s="22">
        <f>_xll.BDH(BL$3&amp;" Govt",$A$8,BJ93,BJ93)</f>
        <v>1.00695</v>
      </c>
      <c r="BM93">
        <f t="shared" si="43"/>
        <v>104.17830453349222</v>
      </c>
      <c r="BN93" s="2">
        <v>38490</v>
      </c>
      <c r="BO93">
        <v>101.16796875</v>
      </c>
      <c r="BP93" s="22">
        <f>_xll.BDH(BP$3&amp;" Govt",$A$8,BN93,BN93)</f>
        <v>1.00878</v>
      </c>
      <c r="BQ93">
        <f t="shared" si="44"/>
        <v>100.28744498304883</v>
      </c>
      <c r="BR93" s="2">
        <v>38672</v>
      </c>
      <c r="BS93">
        <v>100.76953125</v>
      </c>
      <c r="BT93" s="22">
        <f>_xll.BDH(BT$3&amp;" Govt",$A$8,BR93,BR93)</f>
        <v>1.01589</v>
      </c>
      <c r="BU93">
        <f t="shared" si="45"/>
        <v>99.193348935416239</v>
      </c>
      <c r="BV93" s="2">
        <v>38853</v>
      </c>
      <c r="BW93">
        <v>97.37109375</v>
      </c>
      <c r="BX93" s="22">
        <f>_xll.BDH(BX$3&amp;" Govt",$A$8,BV93,BV93)</f>
        <v>1.0038</v>
      </c>
      <c r="BY93">
        <f t="shared" si="46"/>
        <v>97.002484309623426</v>
      </c>
      <c r="BZ93" s="2">
        <v>39035</v>
      </c>
      <c r="CA93">
        <v>103.52734375</v>
      </c>
      <c r="CB93" s="22">
        <f>_xll.BDH(CB$3&amp;" Govt",$A$8,BZ93,BZ93)</f>
        <v>1.0075000000000001</v>
      </c>
      <c r="CC93">
        <f t="shared" si="47"/>
        <v>102.75666873449131</v>
      </c>
      <c r="CD93" s="2">
        <v>39217</v>
      </c>
      <c r="CE93">
        <v>102.28515625</v>
      </c>
      <c r="CF93" s="22">
        <f>_xll.BDH(CF$3&amp;" Govt",$A$8,CD93,CD93)</f>
        <v>1.01325</v>
      </c>
      <c r="CG93">
        <f t="shared" si="48"/>
        <v>100.94760054280781</v>
      </c>
      <c r="CH93" s="2">
        <v>39399</v>
      </c>
      <c r="CI93">
        <v>108.015625</v>
      </c>
      <c r="CJ93" s="22">
        <f>_xll.BDH(CJ$3&amp;" Govt",$A$8,CH93,CH93)</f>
        <v>1.0042899999999999</v>
      </c>
      <c r="CK93">
        <f t="shared" si="49"/>
        <v>107.5542174073226</v>
      </c>
      <c r="CL93" s="2">
        <v>39581</v>
      </c>
      <c r="CM93">
        <v>103.38671875</v>
      </c>
      <c r="CN93" s="22">
        <f>_xll.BDH(CN$3&amp;" Govt",$A$8,CL93,CL93)</f>
        <v>1.0138799999999999</v>
      </c>
      <c r="CO93">
        <f t="shared" si="50"/>
        <v>101.97135632421984</v>
      </c>
      <c r="CP93" s="2">
        <v>39764</v>
      </c>
      <c r="CQ93">
        <v>90.1171875</v>
      </c>
      <c r="CR93" s="22">
        <f>_xll.BDH(CR$3&amp;" Govt",$A$8,CP93,CP93)</f>
        <v>1.0154700000000001</v>
      </c>
      <c r="CS93">
        <f t="shared" si="51"/>
        <v>88.744312978226816</v>
      </c>
      <c r="CT93" s="2">
        <v>39941</v>
      </c>
      <c r="CU93">
        <v>103.21484375</v>
      </c>
      <c r="CV93" s="22">
        <f>_xll.BDH(CV$3&amp;" Govt",$A$8,CT93,CT93)</f>
        <v>0.98887000000000003</v>
      </c>
      <c r="CW93">
        <f t="shared" si="52"/>
        <v>104.37655480497942</v>
      </c>
      <c r="CX93" s="2">
        <v>40123</v>
      </c>
      <c r="CY93">
        <v>106.6796875</v>
      </c>
      <c r="CZ93" s="22">
        <f>_xll.BDH(CZ$3&amp;" Govt",$A$8,CX93,CX93)</f>
        <v>1.01095</v>
      </c>
      <c r="DA93">
        <f t="shared" si="53"/>
        <v>105.52419753697018</v>
      </c>
      <c r="DB93" s="2">
        <v>38320</v>
      </c>
      <c r="DC93">
        <v>105.9453125</v>
      </c>
      <c r="DD93" s="22">
        <f>_xll.BDH(DD$3&amp;" Govt",$A$8,DB93,DB93)</f>
        <v>1.0073000000000001</v>
      </c>
      <c r="DE93">
        <f t="shared" si="54"/>
        <v>105.17751662861113</v>
      </c>
      <c r="DF93" s="2">
        <v>38863</v>
      </c>
      <c r="DG93">
        <v>94.1796875</v>
      </c>
      <c r="DH93" s="22">
        <f>_xll.BDH(DH$3&amp;" Govt",$A$8,DF93,DF93)</f>
        <v>1.00559</v>
      </c>
      <c r="DI93">
        <f t="shared" si="55"/>
        <v>93.656149623604051</v>
      </c>
      <c r="DJ93" s="2">
        <v>39227</v>
      </c>
      <c r="DK93">
        <v>100.234375</v>
      </c>
      <c r="DL93" s="22">
        <f>_xll.BDH(DL$3&amp;" Govt",$A$8,DJ93,DJ93)</f>
        <v>1.0162100000000001</v>
      </c>
      <c r="DM93">
        <f t="shared" si="56"/>
        <v>98.635493647966456</v>
      </c>
      <c r="DN93" s="2">
        <v>39962</v>
      </c>
      <c r="DO93">
        <v>103.95703125</v>
      </c>
      <c r="DP93" s="22">
        <f>_xll.BDH(DP$3&amp;" Govt",$A$8,DN93,DN93)</f>
        <v>0.99050000000000005</v>
      </c>
      <c r="DQ93">
        <f t="shared" si="57"/>
        <v>104.95409515396264</v>
      </c>
    </row>
    <row r="94" spans="4:121" x14ac:dyDescent="0.25">
      <c r="D94" s="2"/>
      <c r="F94" s="2">
        <v>38316</v>
      </c>
      <c r="G94">
        <v>129.171875</v>
      </c>
      <c r="H94" s="22">
        <f>_xll.BDH(H$3&amp;" Govt",$A$8,F94,F94)</f>
        <v>1.1980900000000001</v>
      </c>
      <c r="I94" s="14">
        <f t="shared" si="29"/>
        <v>107.81483444482467</v>
      </c>
      <c r="J94" s="2">
        <v>38316</v>
      </c>
      <c r="K94">
        <v>130.328125</v>
      </c>
      <c r="L94" s="22">
        <f>_xll.BDH(L$3&amp;" Govt",$A$8,J94,J94)</f>
        <v>1.17496</v>
      </c>
      <c r="M94">
        <f t="shared" si="30"/>
        <v>110.92132923673998</v>
      </c>
      <c r="N94" s="2">
        <v>38316</v>
      </c>
      <c r="O94">
        <v>132.03515625</v>
      </c>
      <c r="P94" s="22">
        <f>_xll.BDH(P$3&amp;" Govt",$A$8,N94,N94)</f>
        <v>1.15744</v>
      </c>
      <c r="Q94">
        <f t="shared" si="31"/>
        <v>114.07516264341996</v>
      </c>
      <c r="R94" s="2">
        <v>38316</v>
      </c>
      <c r="S94">
        <v>133.140625</v>
      </c>
      <c r="T94" s="22">
        <f>_xll.BDH(T$3&amp;" Govt",$A$8,R94,R94)</f>
        <v>1.1282300000000001</v>
      </c>
      <c r="U94">
        <f t="shared" si="32"/>
        <v>118.00840697375534</v>
      </c>
      <c r="V94" s="2">
        <v>38413</v>
      </c>
      <c r="W94">
        <v>99.38671875</v>
      </c>
      <c r="X94" s="22">
        <f>_xll.BDH(X$3&amp;" Govt",$A$8,V94,V94)</f>
        <v>1.00458</v>
      </c>
      <c r="Y94">
        <f t="shared" si="33"/>
        <v>98.933602848951793</v>
      </c>
      <c r="Z94" s="2">
        <v>38316</v>
      </c>
      <c r="AA94">
        <v>125.6796875</v>
      </c>
      <c r="AB94" s="22">
        <f>_xll.BDH(AB$3&amp;" Govt",$A$8,Z94,Z94)</f>
        <v>1.0906400000000001</v>
      </c>
      <c r="AC94">
        <f t="shared" si="34"/>
        <v>115.23480479351572</v>
      </c>
      <c r="AD94" s="2">
        <v>38957</v>
      </c>
      <c r="AE94">
        <v>103.39453125</v>
      </c>
      <c r="AF94" s="22">
        <f>_xll.BDH(AF$3&amp;" Govt",$A$8,AD94,AD94)</f>
        <v>1.02197</v>
      </c>
      <c r="AG94">
        <f t="shared" si="35"/>
        <v>101.17178708768358</v>
      </c>
      <c r="AH94" s="2">
        <v>38316</v>
      </c>
      <c r="AI94">
        <v>123.47265625</v>
      </c>
      <c r="AJ94" s="22">
        <f>_xll.BDH(AJ$3&amp;" Govt",$A$8,AH94,AH94)</f>
        <v>1.0690200000000001</v>
      </c>
      <c r="AK94">
        <f t="shared" si="36"/>
        <v>115.50079161287907</v>
      </c>
      <c r="AL94" s="2">
        <v>39321</v>
      </c>
      <c r="AM94">
        <v>101.5625</v>
      </c>
      <c r="AN94" s="22">
        <f>_xll.BDH(AN$3&amp;" Govt",$A$8,AL94,AL94)</f>
        <v>1.02644</v>
      </c>
      <c r="AO94">
        <f t="shared" si="37"/>
        <v>98.946358286894508</v>
      </c>
      <c r="AP94" s="2">
        <v>38316</v>
      </c>
      <c r="AQ94">
        <v>119.3515625</v>
      </c>
      <c r="AR94" s="22">
        <f>_xll.BDH(AR$3&amp;" Govt",$A$8,AP94,AP94)</f>
        <v>1.0557300000000001</v>
      </c>
      <c r="AS94">
        <f t="shared" si="38"/>
        <v>113.05121811448002</v>
      </c>
      <c r="AT94" s="2">
        <v>39686</v>
      </c>
      <c r="AU94">
        <v>101.125</v>
      </c>
      <c r="AV94" s="22">
        <f>_xll.BDH(AV$3&amp;" Govt",$A$8,AT94,AT94)</f>
        <v>1.0332399999999999</v>
      </c>
      <c r="AW94">
        <f t="shared" si="39"/>
        <v>97.871743254229415</v>
      </c>
      <c r="AX94" s="2">
        <v>38316</v>
      </c>
      <c r="AY94">
        <v>107.24609375</v>
      </c>
      <c r="AZ94" s="22">
        <f>_xll.BDH(AZ$3&amp;" Govt",$A$8,AX94,AX94)</f>
        <v>1.0335099999999999</v>
      </c>
      <c r="BA94">
        <f t="shared" si="40"/>
        <v>103.76880122108156</v>
      </c>
      <c r="BB94" s="2">
        <v>38316</v>
      </c>
      <c r="BC94">
        <v>107.2421875</v>
      </c>
      <c r="BD94" s="22">
        <f>_xll.BDH(BD$3&amp;" Govt",$A$8,BB94,BB94)</f>
        <v>1.0273099999999999</v>
      </c>
      <c r="BE94">
        <f t="shared" si="41"/>
        <v>104.39126213119701</v>
      </c>
      <c r="BF94" s="2">
        <v>40051</v>
      </c>
      <c r="BG94">
        <v>102.40234375</v>
      </c>
      <c r="BH94" s="22">
        <f>_xll.BDH(BH$3&amp;" Govt",$A$8,BF94,BF94)</f>
        <v>1.0175000000000001</v>
      </c>
      <c r="BI94">
        <f t="shared" si="42"/>
        <v>100.64112407862407</v>
      </c>
      <c r="BJ94" s="2">
        <v>38316</v>
      </c>
      <c r="BK94">
        <v>104.90234375</v>
      </c>
      <c r="BL94" s="22">
        <f>_xll.BDH(BL$3&amp;" Govt",$A$8,BJ94,BJ94)</f>
        <v>1.00702</v>
      </c>
      <c r="BM94">
        <f t="shared" si="43"/>
        <v>104.17106288852257</v>
      </c>
      <c r="BN94" s="2">
        <v>38491</v>
      </c>
      <c r="BO94">
        <v>101.1640625</v>
      </c>
      <c r="BP94" s="22">
        <f>_xll.BDH(BP$3&amp;" Govt",$A$8,BN94,BN94)</f>
        <v>1.0090399999999999</v>
      </c>
      <c r="BQ94">
        <f t="shared" si="44"/>
        <v>100.25773259732023</v>
      </c>
      <c r="BR94" s="2">
        <v>38673</v>
      </c>
      <c r="BS94">
        <v>100.796875</v>
      </c>
      <c r="BT94" s="22">
        <f>_xll.BDH(BT$3&amp;" Govt",$A$8,BR94,BR94)</f>
        <v>1.0163</v>
      </c>
      <c r="BU94">
        <f t="shared" si="45"/>
        <v>99.180237134704328</v>
      </c>
      <c r="BV94" s="2">
        <v>38854</v>
      </c>
      <c r="BW94">
        <v>97.16015625</v>
      </c>
      <c r="BX94" s="22">
        <f>_xll.BDH(BX$3&amp;" Govt",$A$8,BV94,BV94)</f>
        <v>1.0039800000000001</v>
      </c>
      <c r="BY94">
        <f t="shared" si="46"/>
        <v>96.774991782704831</v>
      </c>
      <c r="BZ94" s="2">
        <v>39036</v>
      </c>
      <c r="CA94">
        <v>103.1875</v>
      </c>
      <c r="CB94" s="22">
        <f>_xll.BDH(CB$3&amp;" Govt",$A$8,BZ94,BZ94)</f>
        <v>1.0073399999999999</v>
      </c>
      <c r="CC94">
        <f t="shared" si="47"/>
        <v>102.43562253062522</v>
      </c>
      <c r="CD94" s="2">
        <v>39218</v>
      </c>
      <c r="CE94">
        <v>102.2265625</v>
      </c>
      <c r="CF94" s="22">
        <f>_xll.BDH(CF$3&amp;" Govt",$A$8,CD94,CD94)</f>
        <v>1.0135400000000001</v>
      </c>
      <c r="CG94">
        <f t="shared" si="48"/>
        <v>100.86090583499417</v>
      </c>
      <c r="CH94" s="2">
        <v>39400</v>
      </c>
      <c r="CI94">
        <v>108.09375</v>
      </c>
      <c r="CJ94" s="22">
        <f>_xll.BDH(CJ$3&amp;" Govt",$A$8,CH94,CH94)</f>
        <v>1.0043899999999999</v>
      </c>
      <c r="CK94">
        <f t="shared" si="49"/>
        <v>107.6212925258117</v>
      </c>
      <c r="CL94" s="2">
        <v>39582</v>
      </c>
      <c r="CM94">
        <v>103.6875</v>
      </c>
      <c r="CN94" s="22">
        <f>_xll.BDH(CN$3&amp;" Govt",$A$8,CL94,CL94)</f>
        <v>1.01416</v>
      </c>
      <c r="CO94">
        <f t="shared" si="50"/>
        <v>102.23978464936499</v>
      </c>
      <c r="CP94" s="2">
        <v>39765</v>
      </c>
      <c r="CQ94">
        <v>88.95703125</v>
      </c>
      <c r="CR94" s="22">
        <f>_xll.BDH(CR$3&amp;" Govt",$A$8,CP94,CP94)</f>
        <v>1.01542</v>
      </c>
      <c r="CS94">
        <f t="shared" si="51"/>
        <v>87.606144501782509</v>
      </c>
      <c r="CT94" s="2">
        <v>39944</v>
      </c>
      <c r="CU94">
        <v>103.72265625</v>
      </c>
      <c r="CV94" s="22">
        <f>_xll.BDH(CV$3&amp;" Govt",$A$8,CT94,CT94)</f>
        <v>0.98909999999999998</v>
      </c>
      <c r="CW94">
        <f t="shared" si="52"/>
        <v>104.86569229602669</v>
      </c>
      <c r="CX94" s="2">
        <v>40126</v>
      </c>
      <c r="CY94">
        <v>107.4453125</v>
      </c>
      <c r="CZ94" s="22">
        <f>_xll.BDH(CZ$3&amp;" Govt",$A$8,CX94,CX94)</f>
        <v>1.01101</v>
      </c>
      <c r="DA94">
        <f t="shared" si="53"/>
        <v>106.27522230245003</v>
      </c>
      <c r="DB94" s="2">
        <v>38321</v>
      </c>
      <c r="DC94">
        <v>105.42578125</v>
      </c>
      <c r="DD94" s="22">
        <f>_xll.BDH(DD$3&amp;" Govt",$A$8,DB94,DB94)</f>
        <v>1.0073700000000001</v>
      </c>
      <c r="DE94">
        <f t="shared" si="54"/>
        <v>104.65447774898993</v>
      </c>
      <c r="DF94" s="2">
        <v>38866</v>
      </c>
      <c r="DG94">
        <v>94.1796875</v>
      </c>
      <c r="DH94" s="22">
        <f>_xll.BDH(DH$3&amp;" Govt",$A$8,DF94,DF94)</f>
        <v>1.00613</v>
      </c>
      <c r="DI94">
        <f t="shared" si="55"/>
        <v>93.605883434546229</v>
      </c>
      <c r="DJ94" s="2">
        <v>39230</v>
      </c>
      <c r="DK94">
        <v>100.234375</v>
      </c>
      <c r="DL94" s="22">
        <f>_xll.BDH(DL$3&amp;" Govt",$A$8,DJ94,DJ94)</f>
        <v>1.0170999999999999</v>
      </c>
      <c r="DM94">
        <f t="shared" si="56"/>
        <v>98.549183954380112</v>
      </c>
      <c r="DN94" s="2">
        <v>39965</v>
      </c>
      <c r="DO94">
        <v>102.25390625</v>
      </c>
      <c r="DP94" s="22">
        <f>_xll.BDH(DP$3&amp;" Govt",$A$8,DN94,DN94)</f>
        <v>0.99073</v>
      </c>
      <c r="DQ94">
        <f t="shared" si="57"/>
        <v>103.21066915304876</v>
      </c>
    </row>
    <row r="95" spans="4:121" x14ac:dyDescent="0.25">
      <c r="D95" s="2"/>
      <c r="F95" s="2">
        <v>38317</v>
      </c>
      <c r="G95">
        <v>129.17578125</v>
      </c>
      <c r="H95" s="22">
        <f>_xll.BDH(H$3&amp;" Govt",$A$8,F95,F95)</f>
        <v>1.19817</v>
      </c>
      <c r="I95" s="14">
        <f t="shared" si="29"/>
        <v>107.81089599138687</v>
      </c>
      <c r="J95" s="2">
        <v>38317</v>
      </c>
      <c r="K95">
        <v>130.3359375</v>
      </c>
      <c r="L95" s="22">
        <f>_xll.BDH(L$3&amp;" Govt",$A$8,J95,J95)</f>
        <v>1.1750400000000001</v>
      </c>
      <c r="M95">
        <f t="shared" si="30"/>
        <v>110.92042611315358</v>
      </c>
      <c r="N95" s="2">
        <v>38317</v>
      </c>
      <c r="O95">
        <v>132.0078125</v>
      </c>
      <c r="P95" s="22">
        <f>_xll.BDH(P$3&amp;" Govt",$A$8,N95,N95)</f>
        <v>1.1575199999999999</v>
      </c>
      <c r="Q95">
        <f t="shared" si="31"/>
        <v>114.04365583316056</v>
      </c>
      <c r="R95" s="2">
        <v>38317</v>
      </c>
      <c r="S95">
        <v>133.1015625</v>
      </c>
      <c r="T95" s="22">
        <f>_xll.BDH(T$3&amp;" Govt",$A$8,R95,R95)</f>
        <v>1.1283099999999999</v>
      </c>
      <c r="U95">
        <f t="shared" si="32"/>
        <v>117.96541952123087</v>
      </c>
      <c r="V95" s="2">
        <v>38414</v>
      </c>
      <c r="W95">
        <v>99.4140625</v>
      </c>
      <c r="X95" s="22">
        <f>_xll.BDH(X$3&amp;" Govt",$A$8,V95,V95)</f>
        <v>1.00465</v>
      </c>
      <c r="Y95">
        <f t="shared" si="33"/>
        <v>98.953926740655945</v>
      </c>
      <c r="Z95" s="2">
        <v>38317</v>
      </c>
      <c r="AA95">
        <v>125.65234375</v>
      </c>
      <c r="AB95" s="22">
        <f>_xll.BDH(AB$3&amp;" Govt",$A$8,Z95,Z95)</f>
        <v>1.0907100000000001</v>
      </c>
      <c r="AC95">
        <f t="shared" si="34"/>
        <v>115.20233953113109</v>
      </c>
      <c r="AD95" s="2">
        <v>38958</v>
      </c>
      <c r="AE95">
        <v>103.40625</v>
      </c>
      <c r="AF95" s="22">
        <f>_xll.BDH(AF$3&amp;" Govt",$A$8,AD95,AD95)</f>
        <v>1.0220400000000001</v>
      </c>
      <c r="AG95">
        <f t="shared" si="35"/>
        <v>101.17632382294235</v>
      </c>
      <c r="AH95" s="2">
        <v>38317</v>
      </c>
      <c r="AI95">
        <v>123.39453125</v>
      </c>
      <c r="AJ95" s="22">
        <f>_xll.BDH(AJ$3&amp;" Govt",$A$8,AH95,AH95)</f>
        <v>1.0690900000000001</v>
      </c>
      <c r="AK95">
        <f t="shared" si="36"/>
        <v>115.42015288703476</v>
      </c>
      <c r="AL95" s="2">
        <v>39322</v>
      </c>
      <c r="AM95">
        <v>101.9453125</v>
      </c>
      <c r="AN95" s="22">
        <f>_xll.BDH(AN$3&amp;" Govt",$A$8,AL95,AL95)</f>
        <v>1.02651</v>
      </c>
      <c r="AO95">
        <f t="shared" si="37"/>
        <v>99.312537140407784</v>
      </c>
      <c r="AP95" s="2">
        <v>38317</v>
      </c>
      <c r="AQ95">
        <v>119.109375</v>
      </c>
      <c r="AR95" s="22">
        <f>_xll.BDH(AR$3&amp;" Govt",$A$8,AP95,AP95)</f>
        <v>1.0558000000000001</v>
      </c>
      <c r="AS95">
        <f t="shared" si="38"/>
        <v>112.81433510134494</v>
      </c>
      <c r="AT95" s="2">
        <v>39687</v>
      </c>
      <c r="AU95">
        <v>101.3828125</v>
      </c>
      <c r="AV95" s="22">
        <f>_xll.BDH(AV$3&amp;" Govt",$A$8,AT95,AT95)</f>
        <v>1.0335799999999999</v>
      </c>
      <c r="AW95">
        <f t="shared" si="39"/>
        <v>98.088984403722989</v>
      </c>
      <c r="AX95" s="2">
        <v>38317</v>
      </c>
      <c r="AY95">
        <v>106.9453125</v>
      </c>
      <c r="AZ95" s="22">
        <f>_xll.BDH(AZ$3&amp;" Govt",$A$8,AX95,AX95)</f>
        <v>1.03359</v>
      </c>
      <c r="BA95">
        <f t="shared" si="40"/>
        <v>103.46976315560329</v>
      </c>
      <c r="BB95" s="2">
        <v>38317</v>
      </c>
      <c r="BC95">
        <v>107.04296875</v>
      </c>
      <c r="BD95" s="22">
        <f>_xll.BDH(BD$3&amp;" Govt",$A$8,BB95,BB95)</f>
        <v>1.02738</v>
      </c>
      <c r="BE95">
        <f t="shared" si="41"/>
        <v>104.19023997936499</v>
      </c>
      <c r="BF95" s="2">
        <v>40052</v>
      </c>
      <c r="BG95">
        <v>102.41796875</v>
      </c>
      <c r="BH95" s="22">
        <f>_xll.BDH(BH$3&amp;" Govt",$A$8,BF95,BF95)</f>
        <v>1.0177799999999999</v>
      </c>
      <c r="BI95">
        <f t="shared" si="42"/>
        <v>100.62878888364874</v>
      </c>
      <c r="BJ95" s="2">
        <v>38317</v>
      </c>
      <c r="BK95">
        <v>104.64453125</v>
      </c>
      <c r="BL95" s="22">
        <f>_xll.BDH(BL$3&amp;" Govt",$A$8,BJ95,BJ95)</f>
        <v>1.00709</v>
      </c>
      <c r="BM95">
        <f t="shared" si="43"/>
        <v>103.90782477236394</v>
      </c>
      <c r="BN95" s="2">
        <v>38492</v>
      </c>
      <c r="BO95">
        <v>101.31640625</v>
      </c>
      <c r="BP95" s="22">
        <f>_xll.BDH(BP$3&amp;" Govt",$A$8,BN95,BN95)</f>
        <v>1.00929</v>
      </c>
      <c r="BQ95">
        <f t="shared" si="44"/>
        <v>100.38384037293542</v>
      </c>
      <c r="BR95" s="2">
        <v>38674</v>
      </c>
      <c r="BS95">
        <v>100.6171875</v>
      </c>
      <c r="BT95" s="22">
        <f>_xll.BDH(BT$3&amp;" Govt",$A$8,BR95,BR95)</f>
        <v>1.01671</v>
      </c>
      <c r="BU95">
        <f t="shared" si="45"/>
        <v>98.963507293131769</v>
      </c>
      <c r="BV95" s="2">
        <v>38855</v>
      </c>
      <c r="BW95">
        <v>97.69921875</v>
      </c>
      <c r="BX95" s="22">
        <f>_xll.BDH(BX$3&amp;" Govt",$A$8,BV95,BV95)</f>
        <v>1.0041599999999999</v>
      </c>
      <c r="BY95">
        <f t="shared" si="46"/>
        <v>97.294473739244751</v>
      </c>
      <c r="BZ95" s="2">
        <v>39037</v>
      </c>
      <c r="CA95">
        <v>102.640625</v>
      </c>
      <c r="CB95" s="22">
        <f>_xll.BDH(CB$3&amp;" Govt",$A$8,BZ95,BZ95)</f>
        <v>1.0071699999999999</v>
      </c>
      <c r="CC95">
        <f t="shared" si="47"/>
        <v>101.90993079619132</v>
      </c>
      <c r="CD95" s="2">
        <v>39219</v>
      </c>
      <c r="CE95">
        <v>101.98046875</v>
      </c>
      <c r="CF95" s="22">
        <f>_xll.BDH(CF$3&amp;" Govt",$A$8,CD95,CD95)</f>
        <v>1.0138400000000001</v>
      </c>
      <c r="CG95">
        <f t="shared" si="48"/>
        <v>100.58832631381676</v>
      </c>
      <c r="CH95" s="2">
        <v>39401</v>
      </c>
      <c r="CI95">
        <v>108.83203125</v>
      </c>
      <c r="CJ95" s="22">
        <f>_xll.BDH(CJ$3&amp;" Govt",$A$8,CH95,CH95)</f>
        <v>1.00448</v>
      </c>
      <c r="CK95">
        <f t="shared" si="49"/>
        <v>108.34663831036954</v>
      </c>
      <c r="CL95" s="2">
        <v>39583</v>
      </c>
      <c r="CM95">
        <v>104.49609375</v>
      </c>
      <c r="CN95" s="22">
        <f>_xll.BDH(CN$3&amp;" Govt",$A$8,CL95,CL95)</f>
        <v>1.01444</v>
      </c>
      <c r="CO95">
        <f t="shared" si="50"/>
        <v>103.00864886045503</v>
      </c>
      <c r="CP95" s="2">
        <v>39766</v>
      </c>
      <c r="CQ95">
        <v>89.49609375</v>
      </c>
      <c r="CR95" s="22">
        <f>_xll.BDH(CR$3&amp;" Govt",$A$8,CP95,CP95)</f>
        <v>1.0153700000000001</v>
      </c>
      <c r="CS95">
        <f t="shared" si="51"/>
        <v>88.141361030954229</v>
      </c>
      <c r="CT95" s="2">
        <v>39945</v>
      </c>
      <c r="CU95">
        <v>103.890625</v>
      </c>
      <c r="CV95" s="22">
        <f>_xll.BDH(CV$3&amp;" Govt",$A$8,CT95,CT95)</f>
        <v>0.98917999999999995</v>
      </c>
      <c r="CW95">
        <f t="shared" si="52"/>
        <v>105.02701732748338</v>
      </c>
      <c r="CX95" s="2">
        <v>40127</v>
      </c>
      <c r="CY95">
        <v>107.3359375</v>
      </c>
      <c r="CZ95" s="22">
        <f>_xll.BDH(CZ$3&amp;" Govt",$A$8,CX95,CX95)</f>
        <v>1.0110399999999999</v>
      </c>
      <c r="DA95">
        <f t="shared" si="53"/>
        <v>106.16388817455294</v>
      </c>
      <c r="DB95" s="2">
        <v>38322</v>
      </c>
      <c r="DC95">
        <v>105.12109375</v>
      </c>
      <c r="DD95" s="22">
        <f>_xll.BDH(DD$3&amp;" Govt",$A$8,DB95,DB95)</f>
        <v>1.0074399999999999</v>
      </c>
      <c r="DE95">
        <f t="shared" si="54"/>
        <v>104.34476867108712</v>
      </c>
      <c r="DF95" s="2">
        <v>38867</v>
      </c>
      <c r="DG95">
        <v>93.96484375</v>
      </c>
      <c r="DH95" s="22">
        <f>_xll.BDH(DH$3&amp;" Govt",$A$8,DF95,DF95)</f>
        <v>1.00631</v>
      </c>
      <c r="DI95">
        <f t="shared" si="55"/>
        <v>93.375643439894262</v>
      </c>
      <c r="DJ95" s="2">
        <v>39231</v>
      </c>
      <c r="DK95">
        <v>99.88671875</v>
      </c>
      <c r="DL95" s="22">
        <f>_xll.BDH(DL$3&amp;" Govt",$A$8,DJ95,DJ95)</f>
        <v>1.0174000000000001</v>
      </c>
      <c r="DM95">
        <f t="shared" si="56"/>
        <v>98.178414340475712</v>
      </c>
      <c r="DN95" s="2">
        <v>39966</v>
      </c>
      <c r="DO95">
        <v>103.94140625</v>
      </c>
      <c r="DP95" s="22">
        <f>_xll.BDH(DP$3&amp;" Govt",$A$8,DN95,DN95)</f>
        <v>0.99080999999999997</v>
      </c>
      <c r="DQ95">
        <f t="shared" si="57"/>
        <v>104.90548768179571</v>
      </c>
    </row>
    <row r="96" spans="4:121" x14ac:dyDescent="0.25">
      <c r="D96" s="2"/>
      <c r="F96" s="2">
        <v>38320</v>
      </c>
      <c r="G96">
        <v>129.17578125</v>
      </c>
      <c r="H96" s="22">
        <f>_xll.BDH(H$3&amp;" Govt",$A$8,F96,F96)</f>
        <v>1.1984300000000001</v>
      </c>
      <c r="I96" s="14">
        <f t="shared" si="29"/>
        <v>107.78750636249092</v>
      </c>
      <c r="J96" s="2">
        <v>38320</v>
      </c>
      <c r="K96">
        <v>130.28125</v>
      </c>
      <c r="L96" s="22">
        <f>_xll.BDH(L$3&amp;" Govt",$A$8,J96,J96)</f>
        <v>1.1752899999999999</v>
      </c>
      <c r="M96">
        <f t="shared" si="30"/>
        <v>110.85030077682956</v>
      </c>
      <c r="N96" s="2">
        <v>38320</v>
      </c>
      <c r="O96">
        <v>131.90625</v>
      </c>
      <c r="P96" s="22">
        <f>_xll.BDH(P$3&amp;" Govt",$A$8,N96,N96)</f>
        <v>1.1577600000000001</v>
      </c>
      <c r="Q96">
        <f t="shared" si="31"/>
        <v>113.93229166666666</v>
      </c>
      <c r="R96" s="2">
        <v>38320</v>
      </c>
      <c r="S96">
        <v>132.96484375</v>
      </c>
      <c r="T96" s="22">
        <f>_xll.BDH(T$3&amp;" Govt",$A$8,R96,R96)</f>
        <v>1.1285499999999999</v>
      </c>
      <c r="U96">
        <f t="shared" si="32"/>
        <v>117.81918723140313</v>
      </c>
      <c r="V96" s="2">
        <v>38415</v>
      </c>
      <c r="W96">
        <v>99.59765625</v>
      </c>
      <c r="X96" s="22">
        <f>_xll.BDH(X$3&amp;" Govt",$A$8,V96,V96)</f>
        <v>1.0047200000000001</v>
      </c>
      <c r="Y96">
        <f t="shared" si="33"/>
        <v>99.129763765029054</v>
      </c>
      <c r="Z96" s="2">
        <v>38320</v>
      </c>
      <c r="AA96">
        <v>125.3828125</v>
      </c>
      <c r="AB96" s="22">
        <f>_xll.BDH(AB$3&amp;" Govt",$A$8,Z96,Z96)</f>
        <v>1.09094</v>
      </c>
      <c r="AC96">
        <f t="shared" si="34"/>
        <v>114.93098841366161</v>
      </c>
      <c r="AD96" s="2">
        <v>38959</v>
      </c>
      <c r="AE96">
        <v>103.5</v>
      </c>
      <c r="AF96" s="22">
        <f>_xll.BDH(AF$3&amp;" Govt",$A$8,AD96,AD96)</f>
        <v>1.0221</v>
      </c>
      <c r="AG96">
        <f t="shared" si="35"/>
        <v>101.26210742588788</v>
      </c>
      <c r="AH96" s="2">
        <v>38320</v>
      </c>
      <c r="AI96">
        <v>122.9296875</v>
      </c>
      <c r="AJ96" s="22">
        <f>_xll.BDH(AJ$3&amp;" Govt",$A$8,AH96,AH96)</f>
        <v>1.06932</v>
      </c>
      <c r="AK96">
        <f t="shared" si="36"/>
        <v>114.96061749523061</v>
      </c>
      <c r="AL96" s="2">
        <v>39323</v>
      </c>
      <c r="AM96">
        <v>101.69921875</v>
      </c>
      <c r="AN96" s="22">
        <f>_xll.BDH(AN$3&amp;" Govt",$A$8,AL96,AL96)</f>
        <v>1.02657</v>
      </c>
      <c r="AO96">
        <f t="shared" si="37"/>
        <v>99.067008338447451</v>
      </c>
      <c r="AP96" s="2">
        <v>38320</v>
      </c>
      <c r="AQ96">
        <v>118.77734375</v>
      </c>
      <c r="AR96" s="22">
        <f>_xll.BDH(AR$3&amp;" Govt",$A$8,AP96,AP96)</f>
        <v>1.05603</v>
      </c>
      <c r="AS96">
        <f t="shared" si="38"/>
        <v>112.47534989536283</v>
      </c>
      <c r="AT96" s="2">
        <v>39688</v>
      </c>
      <c r="AU96">
        <v>101.22265625</v>
      </c>
      <c r="AV96" s="22">
        <f>_xll.BDH(AV$3&amp;" Govt",$A$8,AT96,AT96)</f>
        <v>1.0339100000000001</v>
      </c>
      <c r="AW96">
        <f t="shared" si="39"/>
        <v>97.902773210434162</v>
      </c>
      <c r="AX96" s="2">
        <v>38320</v>
      </c>
      <c r="AY96">
        <v>106.5859375</v>
      </c>
      <c r="AZ96" s="22">
        <f>_xll.BDH(AZ$3&amp;" Govt",$A$8,AX96,AX96)</f>
        <v>1.0338099999999999</v>
      </c>
      <c r="BA96">
        <f t="shared" si="40"/>
        <v>103.10012236291003</v>
      </c>
      <c r="BB96" s="2">
        <v>38320</v>
      </c>
      <c r="BC96">
        <v>106.57421875</v>
      </c>
      <c r="BD96" s="22">
        <f>_xll.BDH(BD$3&amp;" Govt",$A$8,BB96,BB96)</f>
        <v>1.0276000000000001</v>
      </c>
      <c r="BE96">
        <f t="shared" si="41"/>
        <v>103.71177379330479</v>
      </c>
      <c r="BF96" s="2">
        <v>40053</v>
      </c>
      <c r="BG96">
        <v>102.44921875</v>
      </c>
      <c r="BH96" s="22">
        <f>_xll.BDH(BH$3&amp;" Govt",$A$8,BF96,BF96)</f>
        <v>1.01806</v>
      </c>
      <c r="BI96">
        <f t="shared" si="42"/>
        <v>100.63180829224211</v>
      </c>
      <c r="BJ96" s="2">
        <v>38320</v>
      </c>
      <c r="BK96">
        <v>104.16796875</v>
      </c>
      <c r="BL96" s="22">
        <f>_xll.BDH(BL$3&amp;" Govt",$A$8,BJ96,BJ96)</f>
        <v>1.0073000000000001</v>
      </c>
      <c r="BM96">
        <f t="shared" si="43"/>
        <v>103.41305345974386</v>
      </c>
      <c r="BN96" s="2">
        <v>38495</v>
      </c>
      <c r="BO96">
        <v>101.6953125</v>
      </c>
      <c r="BP96" s="22">
        <f>_xll.BDH(BP$3&amp;" Govt",$A$8,BN96,BN96)</f>
        <v>1.0100499999999999</v>
      </c>
      <c r="BQ96">
        <f t="shared" si="44"/>
        <v>100.6834438889164</v>
      </c>
      <c r="BR96" s="2">
        <v>38677</v>
      </c>
      <c r="BS96">
        <v>100.74609375</v>
      </c>
      <c r="BT96" s="22">
        <f>_xll.BDH(BT$3&amp;" Govt",$A$8,BR96,BR96)</f>
        <v>1.0179400000000001</v>
      </c>
      <c r="BU96">
        <f t="shared" si="45"/>
        <v>98.97056187005127</v>
      </c>
      <c r="BV96" s="2">
        <v>38856</v>
      </c>
      <c r="BW96">
        <v>97.47265625</v>
      </c>
      <c r="BX96" s="22">
        <f>_xll.BDH(BX$3&amp;" Govt",$A$8,BV96,BV96)</f>
        <v>1.00434</v>
      </c>
      <c r="BY96">
        <f t="shared" si="46"/>
        <v>97.051452944222078</v>
      </c>
      <c r="BZ96" s="2">
        <v>39038</v>
      </c>
      <c r="CA96">
        <v>102.97265625</v>
      </c>
      <c r="CB96" s="22">
        <f>_xll.BDH(CB$3&amp;" Govt",$A$8,BZ96,BZ96)</f>
        <v>1.00701</v>
      </c>
      <c r="CC96">
        <f t="shared" si="47"/>
        <v>102.25584279202789</v>
      </c>
      <c r="CD96" s="2">
        <v>39220</v>
      </c>
      <c r="CE96">
        <v>101.67578125</v>
      </c>
      <c r="CF96" s="22">
        <f>_xll.BDH(CF$3&amp;" Govt",$A$8,CD96,CD96)</f>
        <v>1.01414</v>
      </c>
      <c r="CG96">
        <f t="shared" si="48"/>
        <v>100.25813127378862</v>
      </c>
      <c r="CH96" s="2">
        <v>39402</v>
      </c>
      <c r="CI96">
        <v>108.6953125</v>
      </c>
      <c r="CJ96" s="22">
        <f>_xll.BDH(CJ$3&amp;" Govt",$A$8,CH96,CH96)</f>
        <v>1.00457</v>
      </c>
      <c r="CK96">
        <f t="shared" si="49"/>
        <v>108.20083468548732</v>
      </c>
      <c r="CL96" s="2">
        <v>39584</v>
      </c>
      <c r="CM96">
        <v>104.53515625</v>
      </c>
      <c r="CN96" s="22">
        <f>_xll.BDH(CN$3&amp;" Govt",$A$8,CL96,CL96)</f>
        <v>1.0147200000000001</v>
      </c>
      <c r="CO96">
        <f t="shared" si="50"/>
        <v>103.01872068156732</v>
      </c>
      <c r="CP96" s="2">
        <v>39769</v>
      </c>
      <c r="CQ96">
        <v>89.57421875</v>
      </c>
      <c r="CR96" s="22">
        <f>_xll.BDH(CR$3&amp;" Govt",$A$8,CP96,CP96)</f>
        <v>1.0152300000000001</v>
      </c>
      <c r="CS96">
        <f t="shared" si="51"/>
        <v>88.230468711523486</v>
      </c>
      <c r="CT96" s="2">
        <v>39946</v>
      </c>
      <c r="CU96">
        <v>103.9375</v>
      </c>
      <c r="CV96" s="22">
        <f>_xll.BDH(CV$3&amp;" Govt",$A$8,CT96,CT96)</f>
        <v>0.98924999999999996</v>
      </c>
      <c r="CW96">
        <f t="shared" si="52"/>
        <v>105.06696992671216</v>
      </c>
      <c r="CX96" s="2">
        <v>40128</v>
      </c>
      <c r="CY96">
        <v>107.3984375</v>
      </c>
      <c r="CZ96" s="22">
        <f>_xll.BDH(CZ$3&amp;" Govt",$A$8,CX96,CX96)</f>
        <v>1.0110600000000001</v>
      </c>
      <c r="DA96">
        <f t="shared" si="53"/>
        <v>106.22360443494945</v>
      </c>
      <c r="DB96" s="2">
        <v>38323</v>
      </c>
      <c r="DC96">
        <v>104.546875</v>
      </c>
      <c r="DD96" s="22">
        <f>_xll.BDH(DD$3&amp;" Govt",$A$8,DB96,DB96)</f>
        <v>1.00762</v>
      </c>
      <c r="DE96">
        <f t="shared" si="54"/>
        <v>103.75625235703936</v>
      </c>
      <c r="DF96" s="2">
        <v>38868</v>
      </c>
      <c r="DG96">
        <v>93.65625</v>
      </c>
      <c r="DH96" s="22">
        <f>_xll.BDH(DH$3&amp;" Govt",$A$8,DF96,DF96)</f>
        <v>1.00648</v>
      </c>
      <c r="DI96">
        <f t="shared" si="55"/>
        <v>93.053264843812087</v>
      </c>
      <c r="DJ96" s="2">
        <v>39232</v>
      </c>
      <c r="DK96">
        <v>100.1953125</v>
      </c>
      <c r="DL96" s="22">
        <f>_xll.BDH(DL$3&amp;" Govt",$A$8,DJ96,DJ96)</f>
        <v>1.01769</v>
      </c>
      <c r="DM96">
        <f t="shared" si="56"/>
        <v>98.453667128496889</v>
      </c>
      <c r="DN96" s="2">
        <v>39967</v>
      </c>
      <c r="DO96">
        <v>103.19921875</v>
      </c>
      <c r="DP96" s="22">
        <f>_xll.BDH(DP$3&amp;" Govt",$A$8,DN96,DN96)</f>
        <v>0.99089000000000005</v>
      </c>
      <c r="DQ96">
        <f t="shared" si="57"/>
        <v>104.14800709463209</v>
      </c>
    </row>
    <row r="97" spans="4:121" x14ac:dyDescent="0.25">
      <c r="D97" s="2"/>
      <c r="F97" s="2">
        <v>38321</v>
      </c>
      <c r="G97">
        <v>129.2734375</v>
      </c>
      <c r="H97" s="22">
        <f>_xll.BDH(H$3&amp;" Govt",$A$8,F97,F97)</f>
        <v>1.19851</v>
      </c>
      <c r="I97" s="14">
        <f t="shared" si="29"/>
        <v>107.86179297627888</v>
      </c>
      <c r="J97" s="2">
        <v>38321</v>
      </c>
      <c r="K97">
        <v>130.39453125</v>
      </c>
      <c r="L97" s="22">
        <f>_xll.BDH(L$3&amp;" Govt",$A$8,J97,J97)</f>
        <v>1.17537</v>
      </c>
      <c r="M97">
        <f t="shared" si="30"/>
        <v>110.93913512340795</v>
      </c>
      <c r="N97" s="2">
        <v>38321</v>
      </c>
      <c r="O97">
        <v>132</v>
      </c>
      <c r="P97" s="22">
        <f>_xll.BDH(P$3&amp;" Govt",$A$8,N97,N97)</f>
        <v>1.15785</v>
      </c>
      <c r="Q97">
        <f t="shared" si="31"/>
        <v>114.00440471563674</v>
      </c>
      <c r="R97" s="2">
        <v>38321</v>
      </c>
      <c r="S97">
        <v>133.09375</v>
      </c>
      <c r="T97" s="22">
        <f>_xll.BDH(T$3&amp;" Govt",$A$8,R97,R97)</f>
        <v>1.12863</v>
      </c>
      <c r="U97">
        <f t="shared" si="32"/>
        <v>117.92505072521553</v>
      </c>
      <c r="V97" s="2">
        <v>38418</v>
      </c>
      <c r="W97">
        <v>99.54296875</v>
      </c>
      <c r="X97" s="22">
        <f>_xll.BDH(X$3&amp;" Govt",$A$8,V97,V97)</f>
        <v>1.00492</v>
      </c>
      <c r="Y97">
        <f t="shared" si="33"/>
        <v>99.05561512359192</v>
      </c>
      <c r="Z97" s="2">
        <v>38321</v>
      </c>
      <c r="AA97">
        <v>125.46875</v>
      </c>
      <c r="AB97" s="22">
        <f>_xll.BDH(AB$3&amp;" Govt",$A$8,Z97,Z97)</f>
        <v>1.0910200000000001</v>
      </c>
      <c r="AC97">
        <f t="shared" si="34"/>
        <v>115.00132903154845</v>
      </c>
      <c r="AD97" s="2">
        <v>38960</v>
      </c>
      <c r="AE97">
        <v>103.54296875</v>
      </c>
      <c r="AF97" s="22">
        <f>_xll.BDH(AF$3&amp;" Govt",$A$8,AD97,AD97)</f>
        <v>1.02217</v>
      </c>
      <c r="AG97">
        <f t="shared" si="35"/>
        <v>101.2972096128824</v>
      </c>
      <c r="AH97" s="2">
        <v>38321</v>
      </c>
      <c r="AI97">
        <v>122.8984375</v>
      </c>
      <c r="AJ97" s="22">
        <f>_xll.BDH(AJ$3&amp;" Govt",$A$8,AH97,AH97)</f>
        <v>1.0693999999999999</v>
      </c>
      <c r="AK97">
        <f t="shared" si="36"/>
        <v>114.92279549279971</v>
      </c>
      <c r="AL97" s="2">
        <v>39324</v>
      </c>
      <c r="AM97">
        <v>102.015625</v>
      </c>
      <c r="AN97" s="22">
        <f>_xll.BDH(AN$3&amp;" Govt",$A$8,AL97,AL97)</f>
        <v>1.0266299999999999</v>
      </c>
      <c r="AO97">
        <f t="shared" si="37"/>
        <v>99.369417414258308</v>
      </c>
      <c r="AP97" s="2">
        <v>38321</v>
      </c>
      <c r="AQ97">
        <v>118.64453125</v>
      </c>
      <c r="AR97" s="22">
        <f>_xll.BDH(AR$3&amp;" Govt",$A$8,AP97,AP97)</f>
        <v>1.0561</v>
      </c>
      <c r="AS97">
        <f t="shared" si="38"/>
        <v>112.3421373449484</v>
      </c>
      <c r="AT97" s="2">
        <v>39689</v>
      </c>
      <c r="AU97">
        <v>101.0546875</v>
      </c>
      <c r="AV97" s="22">
        <f>_xll.BDH(AV$3&amp;" Govt",$A$8,AT97,AT97)</f>
        <v>1.03424</v>
      </c>
      <c r="AW97">
        <f t="shared" si="39"/>
        <v>97.709126991800744</v>
      </c>
      <c r="AX97" s="2">
        <v>38321</v>
      </c>
      <c r="AY97">
        <v>106.390625</v>
      </c>
      <c r="AZ97" s="22">
        <f>_xll.BDH(AZ$3&amp;" Govt",$A$8,AX97,AX97)</f>
        <v>1.0338799999999999</v>
      </c>
      <c r="BA97">
        <f t="shared" si="40"/>
        <v>102.90422969783728</v>
      </c>
      <c r="BB97" s="2">
        <v>38321</v>
      </c>
      <c r="BC97">
        <v>106.359375</v>
      </c>
      <c r="BD97" s="22">
        <f>_xll.BDH(BD$3&amp;" Govt",$A$8,BB97,BB97)</f>
        <v>1.0276700000000001</v>
      </c>
      <c r="BE97">
        <f t="shared" si="41"/>
        <v>103.49565035468584</v>
      </c>
      <c r="BF97" s="2">
        <v>40056</v>
      </c>
      <c r="BG97">
        <v>102.48046875</v>
      </c>
      <c r="BH97" s="22">
        <f>_xll.BDH(BH$3&amp;" Govt",$A$8,BF97,BF97)</f>
        <v>1.0188999999999999</v>
      </c>
      <c r="BI97">
        <f t="shared" si="42"/>
        <v>100.57951589949947</v>
      </c>
      <c r="BJ97" s="2">
        <v>38321</v>
      </c>
      <c r="BK97">
        <v>103.9140625</v>
      </c>
      <c r="BL97" s="22">
        <f>_xll.BDH(BL$3&amp;" Govt",$A$8,BJ97,BJ97)</f>
        <v>1.0073700000000001</v>
      </c>
      <c r="BM97">
        <f t="shared" si="43"/>
        <v>103.15381885503835</v>
      </c>
      <c r="BN97" s="2">
        <v>38496</v>
      </c>
      <c r="BO97">
        <v>101.7578125</v>
      </c>
      <c r="BP97" s="22">
        <f>_xll.BDH(BP$3&amp;" Govt",$A$8,BN97,BN97)</f>
        <v>1.01031</v>
      </c>
      <c r="BQ97">
        <f t="shared" si="44"/>
        <v>100.71939553206441</v>
      </c>
      <c r="BR97" s="2">
        <v>38678</v>
      </c>
      <c r="BS97">
        <v>101.1875</v>
      </c>
      <c r="BT97" s="22">
        <f>_xll.BDH(BT$3&amp;" Govt",$A$8,BR97,BR97)</f>
        <v>1.0183599999999999</v>
      </c>
      <c r="BU97">
        <f t="shared" si="45"/>
        <v>99.363191798578114</v>
      </c>
      <c r="BV97" s="2">
        <v>38859</v>
      </c>
      <c r="BW97">
        <v>97.71484375</v>
      </c>
      <c r="BX97" s="22">
        <f>_xll.BDH(BX$3&amp;" Govt",$A$8,BV97,BV97)</f>
        <v>1.00488</v>
      </c>
      <c r="BY97">
        <f t="shared" si="46"/>
        <v>97.240311032163049</v>
      </c>
      <c r="BZ97" s="2">
        <v>39041</v>
      </c>
      <c r="CA97">
        <v>102.94921875</v>
      </c>
      <c r="CB97" s="22">
        <f>_xll.BDH(CB$3&amp;" Govt",$A$8,BZ97,BZ97)</f>
        <v>1.00651</v>
      </c>
      <c r="CC97">
        <f t="shared" si="47"/>
        <v>102.28335411471322</v>
      </c>
      <c r="CD97" s="2">
        <v>39223</v>
      </c>
      <c r="CE97">
        <v>101.93359375</v>
      </c>
      <c r="CF97" s="22">
        <f>_xll.BDH(CF$3&amp;" Govt",$A$8,CD97,CD97)</f>
        <v>1.01502</v>
      </c>
      <c r="CG97">
        <f t="shared" si="48"/>
        <v>100.42520713877559</v>
      </c>
      <c r="CH97" s="2">
        <v>39405</v>
      </c>
      <c r="CI97">
        <v>109.859375</v>
      </c>
      <c r="CJ97" s="22">
        <f>_xll.BDH(CJ$3&amp;" Govt",$A$8,CH97,CH97)</f>
        <v>1.00485</v>
      </c>
      <c r="CK97">
        <f t="shared" si="49"/>
        <v>109.32912872568045</v>
      </c>
      <c r="CL97" s="2">
        <v>39587</v>
      </c>
      <c r="CM97">
        <v>104.93359375</v>
      </c>
      <c r="CN97" s="22">
        <f>_xll.BDH(CN$3&amp;" Govt",$A$8,CL97,CL97)</f>
        <v>1.0155700000000001</v>
      </c>
      <c r="CO97">
        <f t="shared" si="50"/>
        <v>103.324826205973</v>
      </c>
      <c r="CP97" s="2">
        <v>39770</v>
      </c>
      <c r="CQ97">
        <v>89.0703125</v>
      </c>
      <c r="CR97" s="22">
        <f>_xll.BDH(CR$3&amp;" Govt",$A$8,CP97,CP97)</f>
        <v>1.01518</v>
      </c>
      <c r="CS97">
        <f t="shared" si="51"/>
        <v>87.738442936228054</v>
      </c>
      <c r="CT97" s="2">
        <v>39947</v>
      </c>
      <c r="CU97">
        <v>104.13671875</v>
      </c>
      <c r="CV97" s="22">
        <f>_xll.BDH(CV$3&amp;" Govt",$A$8,CT97,CT97)</f>
        <v>0.98933000000000004</v>
      </c>
      <c r="CW97">
        <f t="shared" si="52"/>
        <v>105.25984125620369</v>
      </c>
      <c r="CX97" s="2">
        <v>40129</v>
      </c>
      <c r="CY97">
        <v>107.19921875</v>
      </c>
      <c r="CZ97" s="22">
        <f>_xll.BDH(CZ$3&amp;" Govt",$A$8,CX97,CX97)</f>
        <v>1.01108</v>
      </c>
      <c r="DA97">
        <f t="shared" si="53"/>
        <v>106.02446764845511</v>
      </c>
      <c r="DB97" s="2">
        <v>38324</v>
      </c>
      <c r="DC97">
        <v>106.4296875</v>
      </c>
      <c r="DD97" s="22">
        <f>_xll.BDH(DD$3&amp;" Govt",$A$8,DB97,DB97)</f>
        <v>1.00779</v>
      </c>
      <c r="DE97">
        <f t="shared" si="54"/>
        <v>105.60700890066383</v>
      </c>
      <c r="DF97" s="2">
        <v>38869</v>
      </c>
      <c r="DG97">
        <v>93.86328125</v>
      </c>
      <c r="DH97" s="22">
        <f>_xll.BDH(DH$3&amp;" Govt",$A$8,DF97,DF97)</f>
        <v>1.0066600000000001</v>
      </c>
      <c r="DI97">
        <f t="shared" si="55"/>
        <v>93.242287614487509</v>
      </c>
      <c r="DJ97" s="2">
        <v>39233</v>
      </c>
      <c r="DK97">
        <v>100.53125</v>
      </c>
      <c r="DL97" s="22">
        <f>_xll.BDH(DL$3&amp;" Govt",$A$8,DJ97,DJ97)</f>
        <v>1.01799</v>
      </c>
      <c r="DM97">
        <f t="shared" si="56"/>
        <v>98.754653778524357</v>
      </c>
      <c r="DN97" s="2">
        <v>39968</v>
      </c>
      <c r="DO97">
        <v>101.33984375</v>
      </c>
      <c r="DP97" s="22">
        <f>_xll.BDH(DP$3&amp;" Govt",$A$8,DN97,DN97)</f>
        <v>0.99097999999999997</v>
      </c>
      <c r="DQ97">
        <f t="shared" si="57"/>
        <v>102.26224923812792</v>
      </c>
    </row>
    <row r="98" spans="4:121" x14ac:dyDescent="0.25">
      <c r="D98" s="2"/>
      <c r="F98" s="2">
        <v>38322</v>
      </c>
      <c r="G98">
        <v>129.17578125</v>
      </c>
      <c r="H98" s="22">
        <f>_xll.BDH(H$3&amp;" Govt",$A$8,F98,F98)</f>
        <v>1.1985999999999999</v>
      </c>
      <c r="I98" s="14">
        <f t="shared" si="29"/>
        <v>107.77221863006842</v>
      </c>
      <c r="J98" s="2">
        <v>38322</v>
      </c>
      <c r="K98">
        <v>130.28125</v>
      </c>
      <c r="L98" s="22">
        <f>_xll.BDH(L$3&amp;" Govt",$A$8,J98,J98)</f>
        <v>1.1754500000000001</v>
      </c>
      <c r="M98">
        <f t="shared" si="30"/>
        <v>110.83521204645028</v>
      </c>
      <c r="N98" s="2">
        <v>38322</v>
      </c>
      <c r="O98">
        <v>131.94140625</v>
      </c>
      <c r="P98" s="22">
        <f>_xll.BDH(P$3&amp;" Govt",$A$8,N98,N98)</f>
        <v>1.1579299999999999</v>
      </c>
      <c r="Q98">
        <f t="shared" si="31"/>
        <v>113.94592613543134</v>
      </c>
      <c r="R98" s="2">
        <v>38322</v>
      </c>
      <c r="S98">
        <v>132.9375</v>
      </c>
      <c r="T98" s="22">
        <f>_xll.BDH(T$3&amp;" Govt",$A$8,R98,R98)</f>
        <v>1.1287099999999999</v>
      </c>
      <c r="U98">
        <f t="shared" si="32"/>
        <v>117.77826013767931</v>
      </c>
      <c r="V98" s="2">
        <v>38419</v>
      </c>
      <c r="W98">
        <v>99.37890625</v>
      </c>
      <c r="X98" s="22">
        <f>_xll.BDH(X$3&amp;" Govt",$A$8,V98,V98)</f>
        <v>1.00499</v>
      </c>
      <c r="Y98">
        <f t="shared" si="33"/>
        <v>98.885467765848418</v>
      </c>
      <c r="Z98" s="2">
        <v>38322</v>
      </c>
      <c r="AA98">
        <v>125.27734375</v>
      </c>
      <c r="AB98" s="22">
        <f>_xll.BDH(AB$3&amp;" Govt",$A$8,Z98,Z98)</f>
        <v>1.0911</v>
      </c>
      <c r="AC98">
        <f t="shared" si="34"/>
        <v>114.81747204655852</v>
      </c>
      <c r="AD98" s="2">
        <v>38961</v>
      </c>
      <c r="AE98">
        <v>103.62890625</v>
      </c>
      <c r="AF98" s="22">
        <f>_xll.BDH(AF$3&amp;" Govt",$A$8,AD98,AD98)</f>
        <v>1.02223</v>
      </c>
      <c r="AG98">
        <f t="shared" si="35"/>
        <v>101.37533260616496</v>
      </c>
      <c r="AH98" s="2">
        <v>38322</v>
      </c>
      <c r="AI98">
        <v>122.76171875</v>
      </c>
      <c r="AJ98" s="22">
        <f>_xll.BDH(AJ$3&amp;" Govt",$A$8,AH98,AH98)</f>
        <v>1.0694699999999999</v>
      </c>
      <c r="AK98">
        <f t="shared" si="36"/>
        <v>114.78743559894154</v>
      </c>
      <c r="AL98" s="2">
        <v>39325</v>
      </c>
      <c r="AM98">
        <v>101.98046875</v>
      </c>
      <c r="AN98" s="22">
        <f>_xll.BDH(AN$3&amp;" Govt",$A$8,AL98,AL98)</f>
        <v>1.0266999999999999</v>
      </c>
      <c r="AO98">
        <f t="shared" si="37"/>
        <v>99.328400457777349</v>
      </c>
      <c r="AP98" s="2">
        <v>38322</v>
      </c>
      <c r="AQ98">
        <v>118.57421875</v>
      </c>
      <c r="AR98" s="22">
        <f>_xll.BDH(AR$3&amp;" Govt",$A$8,AP98,AP98)</f>
        <v>1.0561700000000001</v>
      </c>
      <c r="AS98">
        <f t="shared" si="38"/>
        <v>112.26811853205449</v>
      </c>
      <c r="AT98" s="2">
        <v>39692</v>
      </c>
      <c r="AU98">
        <v>101.0546875</v>
      </c>
      <c r="AV98" s="22">
        <f>_xll.BDH(AV$3&amp;" Govt",$A$8,AT98,AT98)</f>
        <v>1.0352399999999999</v>
      </c>
      <c r="AW98">
        <f t="shared" si="39"/>
        <v>97.614743924114222</v>
      </c>
      <c r="AX98" s="2">
        <v>38322</v>
      </c>
      <c r="AY98">
        <v>106.265625</v>
      </c>
      <c r="AZ98" s="22">
        <f>_xll.BDH(AZ$3&amp;" Govt",$A$8,AX98,AX98)</f>
        <v>1.0339499999999999</v>
      </c>
      <c r="BA98">
        <f t="shared" si="40"/>
        <v>102.77636732917453</v>
      </c>
      <c r="BB98" s="2">
        <v>38322</v>
      </c>
      <c r="BC98">
        <v>106.2578125</v>
      </c>
      <c r="BD98" s="22">
        <f>_xll.BDH(BD$3&amp;" Govt",$A$8,BB98,BB98)</f>
        <v>1.0277400000000001</v>
      </c>
      <c r="BE98">
        <f t="shared" si="41"/>
        <v>103.38978000272442</v>
      </c>
      <c r="BF98" s="2">
        <v>40057</v>
      </c>
      <c r="BG98">
        <v>102.78125</v>
      </c>
      <c r="BH98" s="22">
        <f>_xll.BDH(BH$3&amp;" Govt",$A$8,BF98,BF98)</f>
        <v>1.01918</v>
      </c>
      <c r="BI98">
        <f t="shared" si="42"/>
        <v>100.84700445456151</v>
      </c>
      <c r="BJ98" s="2">
        <v>38322</v>
      </c>
      <c r="BK98">
        <v>103.71875</v>
      </c>
      <c r="BL98" s="22">
        <f>_xll.BDH(BL$3&amp;" Govt",$A$8,BJ98,BJ98)</f>
        <v>1.0074399999999999</v>
      </c>
      <c r="BM98">
        <f t="shared" si="43"/>
        <v>102.95278130707537</v>
      </c>
      <c r="BN98" s="2">
        <v>38497</v>
      </c>
      <c r="BO98">
        <v>101.4375</v>
      </c>
      <c r="BP98" s="22">
        <f>_xll.BDH(BP$3&amp;" Govt",$A$8,BN98,BN98)</f>
        <v>1.0105599999999999</v>
      </c>
      <c r="BQ98">
        <f t="shared" si="44"/>
        <v>100.37751345788475</v>
      </c>
      <c r="BR98" s="2">
        <v>38679</v>
      </c>
      <c r="BS98">
        <v>100.8515625</v>
      </c>
      <c r="BT98" s="22">
        <f>_xll.BDH(BT$3&amp;" Govt",$A$8,BR98,BR98)</f>
        <v>1.01877</v>
      </c>
      <c r="BU98">
        <f t="shared" si="45"/>
        <v>98.993455343207984</v>
      </c>
      <c r="BV98" s="2">
        <v>38860</v>
      </c>
      <c r="BW98">
        <v>97.70703125</v>
      </c>
      <c r="BX98" s="22">
        <f>_xll.BDH(BX$3&amp;" Govt",$A$8,BV98,BV98)</f>
        <v>1.00505</v>
      </c>
      <c r="BY98">
        <f t="shared" si="46"/>
        <v>97.216089995522609</v>
      </c>
      <c r="BZ98" s="2">
        <v>39042</v>
      </c>
      <c r="CA98">
        <v>103.125</v>
      </c>
      <c r="CB98" s="22">
        <f>_xll.BDH(CB$3&amp;" Govt",$A$8,BZ98,BZ98)</f>
        <v>1.0063500000000001</v>
      </c>
      <c r="CC98">
        <f t="shared" si="47"/>
        <v>102.47428826948874</v>
      </c>
      <c r="CD98" s="2">
        <v>39224</v>
      </c>
      <c r="CE98">
        <v>101.52734375</v>
      </c>
      <c r="CF98" s="22">
        <f>_xll.BDH(CF$3&amp;" Govt",$A$8,CD98,CD98)</f>
        <v>1.01532</v>
      </c>
      <c r="CG98">
        <f t="shared" si="48"/>
        <v>99.995414007406538</v>
      </c>
      <c r="CH98" s="2">
        <v>39406</v>
      </c>
      <c r="CI98">
        <v>109.671875</v>
      </c>
      <c r="CJ98" s="22">
        <f>_xll.BDH(CJ$3&amp;" Govt",$A$8,CH98,CH98)</f>
        <v>1.0049399999999999</v>
      </c>
      <c r="CK98">
        <f t="shared" si="49"/>
        <v>109.13275916970169</v>
      </c>
      <c r="CL98" s="2">
        <v>39588</v>
      </c>
      <c r="CM98">
        <v>105.4609375</v>
      </c>
      <c r="CN98" s="22">
        <f>_xll.BDH(CN$3&amp;" Govt",$A$8,CL98,CL98)</f>
        <v>1.0158499999999999</v>
      </c>
      <c r="CO98">
        <f t="shared" si="50"/>
        <v>103.81546242063297</v>
      </c>
      <c r="CP98" s="2">
        <v>39771</v>
      </c>
      <c r="CQ98">
        <v>88.98828125</v>
      </c>
      <c r="CR98" s="22">
        <f>_xll.BDH(CR$3&amp;" Govt",$A$8,CP98,CP98)</f>
        <v>1.0151399999999999</v>
      </c>
      <c r="CS98">
        <f t="shared" si="51"/>
        <v>87.661092312390409</v>
      </c>
      <c r="CT98" s="2">
        <v>39948</v>
      </c>
      <c r="CU98">
        <v>104.1484375</v>
      </c>
      <c r="CV98" s="22">
        <f>_xll.BDH(CV$3&amp;" Govt",$A$8,CT98,CT98)</f>
        <v>0.98941000000000001</v>
      </c>
      <c r="CW98">
        <f t="shared" si="52"/>
        <v>105.26317451814718</v>
      </c>
      <c r="CX98" s="2">
        <v>40130</v>
      </c>
      <c r="CY98">
        <v>107.37890625</v>
      </c>
      <c r="CZ98" s="22">
        <f>_xll.BDH(CZ$3&amp;" Govt",$A$8,CX98,CX98)</f>
        <v>1.0111000000000001</v>
      </c>
      <c r="DA98">
        <f t="shared" si="53"/>
        <v>106.20008530313518</v>
      </c>
      <c r="DB98" s="2">
        <v>38327</v>
      </c>
      <c r="DC98">
        <v>106.75390625</v>
      </c>
      <c r="DD98" s="22">
        <f>_xll.BDH(DD$3&amp;" Govt",$A$8,DB98,DB98)</f>
        <v>1.0083</v>
      </c>
      <c r="DE98">
        <f t="shared" si="54"/>
        <v>105.87514256669643</v>
      </c>
      <c r="DF98" s="2">
        <v>38870</v>
      </c>
      <c r="DG98">
        <v>95.15625</v>
      </c>
      <c r="DH98" s="22">
        <f>_xll.BDH(DH$3&amp;" Govt",$A$8,DF98,DF98)</f>
        <v>1.00695</v>
      </c>
      <c r="DI98">
        <f t="shared" si="55"/>
        <v>94.499478623566219</v>
      </c>
      <c r="DJ98" s="2">
        <v>39234</v>
      </c>
      <c r="DK98">
        <v>99.96484375</v>
      </c>
      <c r="DL98" s="22">
        <f>_xll.BDH(DL$3&amp;" Govt",$A$8,DJ98,DJ98)</f>
        <v>1.0182899999999999</v>
      </c>
      <c r="DM98">
        <f t="shared" si="56"/>
        <v>98.169326763495675</v>
      </c>
      <c r="DN98" s="2">
        <v>39969</v>
      </c>
      <c r="DO98">
        <v>101.046875</v>
      </c>
      <c r="DP98" s="22">
        <f>_xll.BDH(DP$3&amp;" Govt",$A$8,DN98,DN98)</f>
        <v>0.99106000000000005</v>
      </c>
      <c r="DQ98">
        <f t="shared" si="57"/>
        <v>101.95838294351502</v>
      </c>
    </row>
    <row r="99" spans="4:121" x14ac:dyDescent="0.25">
      <c r="D99" s="2"/>
      <c r="F99" s="2">
        <v>38323</v>
      </c>
      <c r="G99">
        <v>129.01953125</v>
      </c>
      <c r="H99" s="22">
        <f>_xll.BDH(H$3&amp;" Govt",$A$8,F99,F99)</f>
        <v>1.1988000000000001</v>
      </c>
      <c r="I99" s="14">
        <f t="shared" si="29"/>
        <v>107.62389994160827</v>
      </c>
      <c r="J99" s="2">
        <v>38323</v>
      </c>
      <c r="K99">
        <v>130.09375</v>
      </c>
      <c r="L99" s="22">
        <f>_xll.BDH(L$3&amp;" Govt",$A$8,J99,J99)</f>
        <v>1.1756500000000001</v>
      </c>
      <c r="M99">
        <f t="shared" si="30"/>
        <v>110.65687066729043</v>
      </c>
      <c r="N99" s="2">
        <v>38323</v>
      </c>
      <c r="O99">
        <v>131.703125</v>
      </c>
      <c r="P99" s="22">
        <f>_xll.BDH(P$3&amp;" Govt",$A$8,N99,N99)</f>
        <v>1.15812</v>
      </c>
      <c r="Q99">
        <f t="shared" si="31"/>
        <v>113.7214839567575</v>
      </c>
      <c r="R99" s="2">
        <v>38323</v>
      </c>
      <c r="S99">
        <v>132.671875</v>
      </c>
      <c r="T99" s="22">
        <f>_xll.BDH(T$3&amp;" Govt",$A$8,R99,R99)</f>
        <v>1.1289</v>
      </c>
      <c r="U99">
        <f t="shared" si="32"/>
        <v>117.5231419966339</v>
      </c>
      <c r="V99" s="2">
        <v>38420</v>
      </c>
      <c r="W99">
        <v>99.02734375</v>
      </c>
      <c r="X99" s="22">
        <f>_xll.BDH(X$3&amp;" Govt",$A$8,V99,V99)</f>
        <v>1.0050600000000001</v>
      </c>
      <c r="Y99">
        <f t="shared" si="33"/>
        <v>98.528788082303535</v>
      </c>
      <c r="Z99" s="2">
        <v>38323</v>
      </c>
      <c r="AA99">
        <v>124.953125</v>
      </c>
      <c r="AB99" s="22">
        <f>_xll.BDH(AB$3&amp;" Govt",$A$8,Z99,Z99)</f>
        <v>1.09128</v>
      </c>
      <c r="AC99">
        <f t="shared" si="34"/>
        <v>114.50143409574078</v>
      </c>
      <c r="AD99" s="2">
        <v>38964</v>
      </c>
      <c r="AE99">
        <v>103.62890625</v>
      </c>
      <c r="AF99" s="22">
        <f>_xll.BDH(AF$3&amp;" Govt",$A$8,AD99,AD99)</f>
        <v>1.02254</v>
      </c>
      <c r="AG99">
        <f t="shared" si="35"/>
        <v>101.34459898879261</v>
      </c>
      <c r="AH99" s="2">
        <v>38323</v>
      </c>
      <c r="AI99">
        <v>122.375</v>
      </c>
      <c r="AJ99" s="22">
        <f>_xll.BDH(AJ$3&amp;" Govt",$A$8,AH99,AH99)</f>
        <v>1.06965</v>
      </c>
      <c r="AK99">
        <f t="shared" si="36"/>
        <v>114.40658159210957</v>
      </c>
      <c r="AL99" s="2">
        <v>39328</v>
      </c>
      <c r="AM99">
        <v>101.98046875</v>
      </c>
      <c r="AN99" s="22">
        <f>_xll.BDH(AN$3&amp;" Govt",$A$8,AL99,AL99)</f>
        <v>1.02674</v>
      </c>
      <c r="AO99">
        <f t="shared" si="37"/>
        <v>99.324530796501548</v>
      </c>
      <c r="AP99" s="2">
        <v>38323</v>
      </c>
      <c r="AQ99">
        <v>118.16015625</v>
      </c>
      <c r="AR99" s="22">
        <f>_xll.BDH(AR$3&amp;" Govt",$A$8,AP99,AP99)</f>
        <v>1.0563499999999999</v>
      </c>
      <c r="AS99">
        <f t="shared" si="38"/>
        <v>111.85701353717992</v>
      </c>
      <c r="AT99" s="2">
        <v>39693</v>
      </c>
      <c r="AU99">
        <v>100.80078125</v>
      </c>
      <c r="AV99" s="22">
        <f>_xll.BDH(AV$3&amp;" Govt",$A$8,AT99,AT99)</f>
        <v>1.03542</v>
      </c>
      <c r="AW99">
        <f t="shared" si="39"/>
        <v>97.352553794595423</v>
      </c>
      <c r="AX99" s="2">
        <v>38323</v>
      </c>
      <c r="AY99">
        <v>105.87109375</v>
      </c>
      <c r="AZ99" s="22">
        <f>_xll.BDH(AZ$3&amp;" Govt",$A$8,AX99,AX99)</f>
        <v>1.03413</v>
      </c>
      <c r="BA99">
        <f t="shared" si="40"/>
        <v>102.37696783769933</v>
      </c>
      <c r="BB99" s="2">
        <v>38323</v>
      </c>
      <c r="BC99">
        <v>105.86328125</v>
      </c>
      <c r="BD99" s="22">
        <f>_xll.BDH(BD$3&amp;" Govt",$A$8,BB99,BB99)</f>
        <v>1.0279199999999999</v>
      </c>
      <c r="BE99">
        <f t="shared" si="41"/>
        <v>102.98786019340027</v>
      </c>
      <c r="BF99" s="2">
        <v>40058</v>
      </c>
      <c r="BG99">
        <v>102.890625</v>
      </c>
      <c r="BH99" s="22">
        <f>_xll.BDH(BH$3&amp;" Govt",$A$8,BF99,BF99)</f>
        <v>1.0191300000000001</v>
      </c>
      <c r="BI99">
        <f t="shared" si="42"/>
        <v>100.95927408672102</v>
      </c>
      <c r="BJ99" s="2">
        <v>38323</v>
      </c>
      <c r="BK99">
        <v>103.36328125</v>
      </c>
      <c r="BL99" s="22">
        <f>_xll.BDH(BL$3&amp;" Govt",$A$8,BJ99,BJ99)</f>
        <v>1.00762</v>
      </c>
      <c r="BM99">
        <f t="shared" si="43"/>
        <v>102.58160938647507</v>
      </c>
      <c r="BN99" s="2">
        <v>38498</v>
      </c>
      <c r="BO99">
        <v>101.28125</v>
      </c>
      <c r="BP99" s="22">
        <f>_xll.BDH(BP$3&amp;" Govt",$A$8,BN99,BN99)</f>
        <v>1.01081</v>
      </c>
      <c r="BQ99">
        <f t="shared" si="44"/>
        <v>100.19810844768057</v>
      </c>
      <c r="BR99" s="2">
        <v>38680</v>
      </c>
      <c r="BS99">
        <v>100.8515625</v>
      </c>
      <c r="BT99" s="22">
        <f>_xll.BDH(BT$3&amp;" Govt",$A$8,BR99,BR99)</f>
        <v>1.01918</v>
      </c>
      <c r="BU99">
        <f t="shared" si="45"/>
        <v>98.953631841284178</v>
      </c>
      <c r="BV99" s="2">
        <v>38861</v>
      </c>
      <c r="BW99">
        <v>97.5859375</v>
      </c>
      <c r="BX99" s="22">
        <f>_xll.BDH(BX$3&amp;" Govt",$A$8,BV99,BV99)</f>
        <v>1.0052300000000001</v>
      </c>
      <c r="BY99">
        <f t="shared" si="46"/>
        <v>97.078218417675544</v>
      </c>
      <c r="BZ99" s="2">
        <v>39043</v>
      </c>
      <c r="CA99">
        <v>103.23046875</v>
      </c>
      <c r="CB99" s="22">
        <f>_xll.BDH(CB$3&amp;" Govt",$A$8,BZ99,BZ99)</f>
        <v>1.0061800000000001</v>
      </c>
      <c r="CC99">
        <f t="shared" si="47"/>
        <v>102.59642285674531</v>
      </c>
      <c r="CD99" s="2">
        <v>39225</v>
      </c>
      <c r="CE99">
        <v>101.46484375</v>
      </c>
      <c r="CF99" s="22">
        <f>_xll.BDH(CF$3&amp;" Govt",$A$8,CD99,CD99)</f>
        <v>1.01562</v>
      </c>
      <c r="CG99">
        <f t="shared" si="48"/>
        <v>99.904337990587038</v>
      </c>
      <c r="CH99" s="2">
        <v>39407</v>
      </c>
      <c r="CI99">
        <v>110.4296875</v>
      </c>
      <c r="CJ99" s="22">
        <f>_xll.BDH(CJ$3&amp;" Govt",$A$8,CH99,CH99)</f>
        <v>1.0050300000000001</v>
      </c>
      <c r="CK99">
        <f t="shared" si="49"/>
        <v>109.87700615902011</v>
      </c>
      <c r="CL99" s="2">
        <v>39589</v>
      </c>
      <c r="CM99">
        <v>105.65234375</v>
      </c>
      <c r="CN99" s="22">
        <f>_xll.BDH(CN$3&amp;" Govt",$A$8,CL99,CL99)</f>
        <v>1.01614</v>
      </c>
      <c r="CO99">
        <f t="shared" si="50"/>
        <v>103.97420015942684</v>
      </c>
      <c r="CP99" s="2">
        <v>39772</v>
      </c>
      <c r="CQ99">
        <v>88.48046875</v>
      </c>
      <c r="CR99" s="22">
        <f>_xll.BDH(CR$3&amp;" Govt",$A$8,CP99,CP99)</f>
        <v>1.01509</v>
      </c>
      <c r="CS99">
        <f t="shared" si="51"/>
        <v>87.165146686500705</v>
      </c>
      <c r="CT99" s="2">
        <v>39951</v>
      </c>
      <c r="CU99">
        <v>104.12890625</v>
      </c>
      <c r="CV99" s="22">
        <f>_xll.BDH(CV$3&amp;" Govt",$A$8,CT99,CT99)</f>
        <v>0.98963999999999996</v>
      </c>
      <c r="CW99">
        <f t="shared" si="52"/>
        <v>105.21897482923083</v>
      </c>
      <c r="CX99" s="2">
        <v>40133</v>
      </c>
      <c r="CY99">
        <v>108.25390625</v>
      </c>
      <c r="CZ99" s="22">
        <f>_xll.BDH(CZ$3&amp;" Govt",$A$8,CX99,CX99)</f>
        <v>1.0111600000000001</v>
      </c>
      <c r="DA99">
        <f t="shared" si="53"/>
        <v>107.05912639938288</v>
      </c>
      <c r="DB99" s="2">
        <v>38328</v>
      </c>
      <c r="DC99">
        <v>106.82421875</v>
      </c>
      <c r="DD99" s="22">
        <f>_xll.BDH(DD$3&amp;" Govt",$A$8,DB99,DB99)</f>
        <v>1.00847</v>
      </c>
      <c r="DE99">
        <f t="shared" si="54"/>
        <v>105.92701691671542</v>
      </c>
      <c r="DF99" s="2">
        <v>38873</v>
      </c>
      <c r="DG99">
        <v>94.921875</v>
      </c>
      <c r="DH99" s="22">
        <f>_xll.BDH(DH$3&amp;" Govt",$A$8,DF99,DF99)</f>
        <v>1.0078100000000001</v>
      </c>
      <c r="DI99">
        <f t="shared" si="55"/>
        <v>94.18628015201277</v>
      </c>
      <c r="DJ99" s="2">
        <v>39237</v>
      </c>
      <c r="DK99">
        <v>100.50390625</v>
      </c>
      <c r="DL99" s="22">
        <f>_xll.BDH(DL$3&amp;" Govt",$A$8,DJ99,DJ99)</f>
        <v>1.01895</v>
      </c>
      <c r="DM99">
        <f t="shared" si="56"/>
        <v>98.634777221649742</v>
      </c>
      <c r="DN99" s="2">
        <v>39972</v>
      </c>
      <c r="DO99">
        <v>101.16796875</v>
      </c>
      <c r="DP99" s="22">
        <f>_xll.BDH(DP$3&amp;" Govt",$A$8,DN99,DN99)</f>
        <v>0.99131000000000002</v>
      </c>
      <c r="DQ99">
        <f t="shared" si="57"/>
        <v>102.05482518082134</v>
      </c>
    </row>
    <row r="100" spans="4:121" x14ac:dyDescent="0.25">
      <c r="D100" s="2"/>
      <c r="F100" s="2">
        <v>38324</v>
      </c>
      <c r="G100">
        <v>129.3984375</v>
      </c>
      <c r="H100" s="22">
        <f>_xll.BDH(H$3&amp;" Govt",$A$8,F100,F100)</f>
        <v>1.1990000000000001</v>
      </c>
      <c r="I100" s="14">
        <f t="shared" si="29"/>
        <v>107.92196622185153</v>
      </c>
      <c r="J100" s="2">
        <v>38324</v>
      </c>
      <c r="K100">
        <v>130.5625</v>
      </c>
      <c r="L100" s="22">
        <f>_xll.BDH(L$3&amp;" Govt",$A$8,J100,J100)</f>
        <v>1.1758500000000001</v>
      </c>
      <c r="M100">
        <f t="shared" si="30"/>
        <v>111.03669685759237</v>
      </c>
      <c r="N100" s="2">
        <v>38324</v>
      </c>
      <c r="O100">
        <v>132.31640625</v>
      </c>
      <c r="P100" s="22">
        <f>_xll.BDH(P$3&amp;" Govt",$A$8,N100,N100)</f>
        <v>1.15832</v>
      </c>
      <c r="Q100">
        <f t="shared" si="31"/>
        <v>114.23130589992402</v>
      </c>
      <c r="R100" s="2">
        <v>38324</v>
      </c>
      <c r="S100">
        <v>133.4140625</v>
      </c>
      <c r="T100" s="22">
        <f>_xll.BDH(T$3&amp;" Govt",$A$8,R100,R100)</f>
        <v>1.1290899999999999</v>
      </c>
      <c r="U100">
        <f t="shared" si="32"/>
        <v>118.16069799573108</v>
      </c>
      <c r="V100" s="2">
        <v>38421</v>
      </c>
      <c r="W100">
        <v>99.00390625</v>
      </c>
      <c r="X100" s="22">
        <f>_xll.BDH(X$3&amp;" Govt",$A$8,V100,V100)</f>
        <v>1.0051300000000001</v>
      </c>
      <c r="Y100">
        <f t="shared" si="33"/>
        <v>98.498608388964598</v>
      </c>
      <c r="Z100" s="2">
        <v>38324</v>
      </c>
      <c r="AA100">
        <v>125.8828125</v>
      </c>
      <c r="AB100" s="22">
        <f>_xll.BDH(AB$3&amp;" Govt",$A$8,Z100,Z100)</f>
        <v>1.0914699999999999</v>
      </c>
      <c r="AC100">
        <f t="shared" si="34"/>
        <v>115.33327759810165</v>
      </c>
      <c r="AD100" s="2">
        <v>38965</v>
      </c>
      <c r="AE100">
        <v>103.375</v>
      </c>
      <c r="AF100" s="22">
        <f>_xll.BDH(AF$3&amp;" Govt",$A$8,AD100,AD100)</f>
        <v>1.02264</v>
      </c>
      <c r="AG100">
        <f t="shared" si="35"/>
        <v>101.08640381757021</v>
      </c>
      <c r="AH100" s="2">
        <v>38324</v>
      </c>
      <c r="AI100">
        <v>123.40234375</v>
      </c>
      <c r="AJ100" s="22">
        <f>_xll.BDH(AJ$3&amp;" Govt",$A$8,AH100,AH100)</f>
        <v>1.0698300000000001</v>
      </c>
      <c r="AK100">
        <f t="shared" si="36"/>
        <v>115.34761948159988</v>
      </c>
      <c r="AL100" s="2">
        <v>39329</v>
      </c>
      <c r="AM100">
        <v>101.96875</v>
      </c>
      <c r="AN100" s="22">
        <f>_xll.BDH(AN$3&amp;" Govt",$A$8,AL100,AL100)</f>
        <v>1.02674</v>
      </c>
      <c r="AO100">
        <f t="shared" si="37"/>
        <v>99.313117244872117</v>
      </c>
      <c r="AP100" s="2">
        <v>38324</v>
      </c>
      <c r="AQ100">
        <v>119.171875</v>
      </c>
      <c r="AR100" s="22">
        <f>_xll.BDH(AR$3&amp;" Govt",$A$8,AP100,AP100)</f>
        <v>1.05653</v>
      </c>
      <c r="AS100">
        <f t="shared" si="38"/>
        <v>112.79554295666001</v>
      </c>
      <c r="AT100" s="2">
        <v>39694</v>
      </c>
      <c r="AU100">
        <v>100.75390625</v>
      </c>
      <c r="AV100" s="22">
        <f>_xll.BDH(AV$3&amp;" Govt",$A$8,AT100,AT100)</f>
        <v>1.0356000000000001</v>
      </c>
      <c r="AW100">
        <f t="shared" si="39"/>
        <v>97.290369109694851</v>
      </c>
      <c r="AX100" s="2">
        <v>38324</v>
      </c>
      <c r="AY100">
        <v>106.92578125</v>
      </c>
      <c r="AZ100" s="22">
        <f>_xll.BDH(AZ$3&amp;" Govt",$A$8,AX100,AX100)</f>
        <v>1.0343</v>
      </c>
      <c r="BA100">
        <f t="shared" si="40"/>
        <v>103.37985231557575</v>
      </c>
      <c r="BB100" s="2">
        <v>38324</v>
      </c>
      <c r="BC100">
        <v>106.9140625</v>
      </c>
      <c r="BD100" s="22">
        <f>_xll.BDH(BD$3&amp;" Govt",$A$8,BB100,BB100)</f>
        <v>1.0280899999999999</v>
      </c>
      <c r="BE100">
        <f t="shared" si="41"/>
        <v>103.99290188602166</v>
      </c>
      <c r="BF100" s="2">
        <v>40059</v>
      </c>
      <c r="BG100">
        <v>103.12890625</v>
      </c>
      <c r="BH100" s="22">
        <f>_xll.BDH(BH$3&amp;" Govt",$A$8,BF100,BF100)</f>
        <v>1.01908</v>
      </c>
      <c r="BI100">
        <f t="shared" si="42"/>
        <v>101.19804750363073</v>
      </c>
      <c r="BJ100" s="2">
        <v>38324</v>
      </c>
      <c r="BK100">
        <v>104.46875</v>
      </c>
      <c r="BL100" s="22">
        <f>_xll.BDH(BL$3&amp;" Govt",$A$8,BJ100,BJ100)</f>
        <v>1.00779</v>
      </c>
      <c r="BM100">
        <f t="shared" si="43"/>
        <v>103.66122902588833</v>
      </c>
      <c r="BN100" s="2">
        <v>38499</v>
      </c>
      <c r="BO100">
        <v>101.62109375</v>
      </c>
      <c r="BP100" s="22">
        <f>_xll.BDH(BP$3&amp;" Govt",$A$8,BN100,BN100)</f>
        <v>1.0110699999999999</v>
      </c>
      <c r="BQ100">
        <f t="shared" si="44"/>
        <v>100.50846504198523</v>
      </c>
      <c r="BR100" s="2">
        <v>38681</v>
      </c>
      <c r="BS100">
        <v>101.2421875</v>
      </c>
      <c r="BT100" s="22">
        <f>_xll.BDH(BT$3&amp;" Govt",$A$8,BR100,BR100)</f>
        <v>1.01959</v>
      </c>
      <c r="BU100">
        <f t="shared" si="45"/>
        <v>99.296960052570157</v>
      </c>
      <c r="BV100" s="2">
        <v>38862</v>
      </c>
      <c r="BW100">
        <v>97.46875</v>
      </c>
      <c r="BX100" s="22">
        <f>_xll.BDH(BX$3&amp;" Govt",$A$8,BV100,BV100)</f>
        <v>1.0054099999999999</v>
      </c>
      <c r="BY100">
        <f t="shared" si="46"/>
        <v>96.944281437423541</v>
      </c>
      <c r="BZ100" s="2">
        <v>39044</v>
      </c>
      <c r="CA100">
        <v>103.23046875</v>
      </c>
      <c r="CB100" s="22">
        <f>_xll.BDH(CB$3&amp;" Govt",$A$8,BZ100,BZ100)</f>
        <v>1.0060199999999999</v>
      </c>
      <c r="CC100">
        <f t="shared" si="47"/>
        <v>102.61274005486969</v>
      </c>
      <c r="CD100" s="2">
        <v>39226</v>
      </c>
      <c r="CE100">
        <v>101.6796875</v>
      </c>
      <c r="CF100" s="22">
        <f>_xll.BDH(CF$3&amp;" Govt",$A$8,CD100,CD100)</f>
        <v>1.0159100000000001</v>
      </c>
      <c r="CG100">
        <f t="shared" si="48"/>
        <v>100.08729857959858</v>
      </c>
      <c r="CH100" s="2">
        <v>39408</v>
      </c>
      <c r="CI100">
        <v>110.4296875</v>
      </c>
      <c r="CJ100" s="22">
        <f>_xll.BDH(CJ$3&amp;" Govt",$A$8,CH100,CH100)</f>
        <v>1.00512</v>
      </c>
      <c r="CK100">
        <f t="shared" si="49"/>
        <v>109.86716760187838</v>
      </c>
      <c r="CL100" s="2">
        <v>39590</v>
      </c>
      <c r="CM100">
        <v>104.60546875</v>
      </c>
      <c r="CN100" s="22">
        <f>_xll.BDH(CN$3&amp;" Govt",$A$8,CL100,CL100)</f>
        <v>1.0164200000000001</v>
      </c>
      <c r="CO100">
        <f t="shared" si="50"/>
        <v>102.91559468526789</v>
      </c>
      <c r="CP100" s="2">
        <v>39773</v>
      </c>
      <c r="CQ100">
        <v>88.2421875</v>
      </c>
      <c r="CR100" s="22">
        <f>_xll.BDH(CR$3&amp;" Govt",$A$8,CP100,CP100)</f>
        <v>1.0150399999999999</v>
      </c>
      <c r="CS100">
        <f t="shared" si="51"/>
        <v>86.934689765920567</v>
      </c>
      <c r="CT100" s="2">
        <v>39952</v>
      </c>
      <c r="CU100">
        <v>104.36328125</v>
      </c>
      <c r="CV100" s="22">
        <f>_xll.BDH(CV$3&amp;" Govt",$A$8,CT100,CT100)</f>
        <v>0.98972000000000004</v>
      </c>
      <c r="CW100">
        <f t="shared" si="52"/>
        <v>105.44727928100876</v>
      </c>
      <c r="CX100" s="2">
        <v>40134</v>
      </c>
      <c r="CY100">
        <v>108.34375</v>
      </c>
      <c r="CZ100" s="22">
        <f>_xll.BDH(CZ$3&amp;" Govt",$A$8,CX100,CX100)</f>
        <v>1.01118</v>
      </c>
      <c r="DA100">
        <f t="shared" si="53"/>
        <v>107.14585929310311</v>
      </c>
      <c r="DB100" s="2">
        <v>38329</v>
      </c>
      <c r="DC100">
        <v>108.14453125</v>
      </c>
      <c r="DD100" s="22">
        <f>_xll.BDH(DD$3&amp;" Govt",$A$8,DB100,DB100)</f>
        <v>1.00864</v>
      </c>
      <c r="DE100">
        <f t="shared" si="54"/>
        <v>107.21816629322653</v>
      </c>
      <c r="DF100" s="2">
        <v>38874</v>
      </c>
      <c r="DG100">
        <v>94.41796875</v>
      </c>
      <c r="DH100" s="22">
        <f>_xll.BDH(DH$3&amp;" Govt",$A$8,DF100,DF100)</f>
        <v>1.0080899999999999</v>
      </c>
      <c r="DI100">
        <f t="shared" si="55"/>
        <v>93.660257268696256</v>
      </c>
      <c r="DJ100" s="2">
        <v>39238</v>
      </c>
      <c r="DK100">
        <v>99.81640625</v>
      </c>
      <c r="DL100" s="22">
        <f>_xll.BDH(DL$3&amp;" Govt",$A$8,DJ100,DJ100)</f>
        <v>1.0191699999999999</v>
      </c>
      <c r="DM100">
        <f t="shared" si="56"/>
        <v>97.938917207139156</v>
      </c>
      <c r="DN100" s="2">
        <v>39973</v>
      </c>
      <c r="DO100">
        <v>101.27734375</v>
      </c>
      <c r="DP100" s="22">
        <f>_xll.BDH(DP$3&amp;" Govt",$A$8,DN100,DN100)</f>
        <v>0.99138999999999999</v>
      </c>
      <c r="DQ100">
        <f t="shared" si="57"/>
        <v>102.15691478631013</v>
      </c>
    </row>
    <row r="101" spans="4:121" x14ac:dyDescent="0.25">
      <c r="D101" s="2"/>
      <c r="F101" s="2">
        <v>38327</v>
      </c>
      <c r="G101">
        <v>129.453125</v>
      </c>
      <c r="H101" s="22">
        <f>_xll.BDH(H$3&amp;" Govt",$A$8,F101,F101)</f>
        <v>1.1996100000000001</v>
      </c>
      <c r="I101" s="14">
        <f t="shared" si="29"/>
        <v>107.91267578629721</v>
      </c>
      <c r="J101" s="2">
        <v>38327</v>
      </c>
      <c r="K101">
        <v>130.6875</v>
      </c>
      <c r="L101" s="22">
        <f>_xll.BDH(L$3&amp;" Govt",$A$8,J101,J101)</f>
        <v>1.17645</v>
      </c>
      <c r="M101">
        <f t="shared" si="30"/>
        <v>111.08631901058268</v>
      </c>
      <c r="N101" s="2">
        <v>38327</v>
      </c>
      <c r="O101">
        <v>132.38671875</v>
      </c>
      <c r="P101" s="22">
        <f>_xll.BDH(P$3&amp;" Govt",$A$8,N101,N101)</f>
        <v>1.1589100000000001</v>
      </c>
      <c r="Q101">
        <f t="shared" si="31"/>
        <v>114.23382208281919</v>
      </c>
      <c r="R101" s="2">
        <v>38327</v>
      </c>
      <c r="S101">
        <v>133.46875</v>
      </c>
      <c r="T101" s="22">
        <f>_xll.BDH(T$3&amp;" Govt",$A$8,R101,R101)</f>
        <v>1.12967</v>
      </c>
      <c r="U101">
        <f t="shared" si="32"/>
        <v>118.14844158028451</v>
      </c>
      <c r="V101" s="2">
        <v>38422</v>
      </c>
      <c r="W101">
        <v>98.609375</v>
      </c>
      <c r="X101" s="22">
        <f>_xll.BDH(X$3&amp;" Govt",$A$8,V101,V101)</f>
        <v>1.00519</v>
      </c>
      <c r="Y101">
        <f t="shared" si="33"/>
        <v>98.10023478148409</v>
      </c>
      <c r="Z101" s="2">
        <v>38327</v>
      </c>
      <c r="AA101">
        <v>126.03515625</v>
      </c>
      <c r="AB101" s="22">
        <f>_xll.BDH(AB$3&amp;" Govt",$A$8,Z101,Z101)</f>
        <v>1.09202</v>
      </c>
      <c r="AC101">
        <f t="shared" si="34"/>
        <v>115.41469593047746</v>
      </c>
      <c r="AD101" s="2">
        <v>38966</v>
      </c>
      <c r="AE101">
        <v>103.34375</v>
      </c>
      <c r="AF101" s="22">
        <f>_xll.BDH(AF$3&amp;" Govt",$A$8,AD101,AD101)</f>
        <v>1.02274</v>
      </c>
      <c r="AG101">
        <f t="shared" si="35"/>
        <v>101.04596476132741</v>
      </c>
      <c r="AH101" s="2">
        <v>38327</v>
      </c>
      <c r="AI101">
        <v>123.51953125</v>
      </c>
      <c r="AJ101" s="22">
        <f>_xll.BDH(AJ$3&amp;" Govt",$A$8,AH101,AH101)</f>
        <v>1.0703800000000001</v>
      </c>
      <c r="AK101">
        <f t="shared" si="36"/>
        <v>115.39783184476539</v>
      </c>
      <c r="AL101" s="2">
        <v>39330</v>
      </c>
      <c r="AM101">
        <v>102.32421875</v>
      </c>
      <c r="AN101" s="22">
        <f>_xll.BDH(AN$3&amp;" Govt",$A$8,AL101,AL101)</f>
        <v>1.0267299999999999</v>
      </c>
      <c r="AO101">
        <f t="shared" si="37"/>
        <v>99.660298958830467</v>
      </c>
      <c r="AP101" s="2">
        <v>38327</v>
      </c>
      <c r="AQ101">
        <v>119.31640625</v>
      </c>
      <c r="AR101" s="22">
        <f>_xll.BDH(AR$3&amp;" Govt",$A$8,AP101,AP101)</f>
        <v>1.05707</v>
      </c>
      <c r="AS101">
        <f t="shared" si="38"/>
        <v>112.87464997587672</v>
      </c>
      <c r="AT101" s="2">
        <v>39695</v>
      </c>
      <c r="AU101">
        <v>100.90234375</v>
      </c>
      <c r="AV101" s="22">
        <f>_xll.BDH(AV$3&amp;" Govt",$A$8,AT101,AT101)</f>
        <v>1.03579</v>
      </c>
      <c r="AW101">
        <f t="shared" si="39"/>
        <v>97.415831153032954</v>
      </c>
      <c r="AX101" s="2">
        <v>38327</v>
      </c>
      <c r="AY101">
        <v>107.109375</v>
      </c>
      <c r="AZ101" s="22">
        <f>_xll.BDH(AZ$3&amp;" Govt",$A$8,AX101,AX101)</f>
        <v>1.0348299999999999</v>
      </c>
      <c r="BA101">
        <f t="shared" si="40"/>
        <v>103.50431955007103</v>
      </c>
      <c r="BB101" s="2">
        <v>38327</v>
      </c>
      <c r="BC101">
        <v>107.12890625</v>
      </c>
      <c r="BD101" s="22">
        <f>_xll.BDH(BD$3&amp;" Govt",$A$8,BB101,BB101)</f>
        <v>1.02861</v>
      </c>
      <c r="BE101">
        <f t="shared" si="41"/>
        <v>104.14919770369723</v>
      </c>
      <c r="BF101" s="2">
        <v>40060</v>
      </c>
      <c r="BG101">
        <v>103.328125</v>
      </c>
      <c r="BH101" s="22">
        <f>_xll.BDH(BH$3&amp;" Govt",$A$8,BF101,BF101)</f>
        <v>1.01902</v>
      </c>
      <c r="BI101">
        <f t="shared" si="42"/>
        <v>101.39950638849091</v>
      </c>
      <c r="BJ101" s="2">
        <v>38327</v>
      </c>
      <c r="BK101">
        <v>104.68359375</v>
      </c>
      <c r="BL101" s="22">
        <f>_xll.BDH(BL$3&amp;" Govt",$A$8,BJ101,BJ101)</f>
        <v>1.0083</v>
      </c>
      <c r="BM101">
        <f t="shared" si="43"/>
        <v>103.82187221065159</v>
      </c>
      <c r="BN101" s="2">
        <v>38503</v>
      </c>
      <c r="BO101">
        <v>102.03125</v>
      </c>
      <c r="BP101" s="22">
        <f>_xll.BDH(BP$3&amp;" Govt",$A$8,BN101,BN101)</f>
        <v>1.0120800000000001</v>
      </c>
      <c r="BQ101">
        <f t="shared" si="44"/>
        <v>100.81342384001263</v>
      </c>
      <c r="BR101" s="2">
        <v>38684</v>
      </c>
      <c r="BS101">
        <v>101.43359375</v>
      </c>
      <c r="BT101" s="22">
        <f>_xll.BDH(BT$3&amp;" Govt",$A$8,BR101,BR101)</f>
        <v>1.0208200000000001</v>
      </c>
      <c r="BU101">
        <f t="shared" si="45"/>
        <v>99.364818234360612</v>
      </c>
      <c r="BV101" s="2">
        <v>38863</v>
      </c>
      <c r="BW101">
        <v>97.671875</v>
      </c>
      <c r="BX101" s="22">
        <f>_xll.BDH(BX$3&amp;" Govt",$A$8,BV101,BV101)</f>
        <v>1.00559</v>
      </c>
      <c r="BY101">
        <f t="shared" si="46"/>
        <v>97.128924313089826</v>
      </c>
      <c r="BZ101" s="2">
        <v>39045</v>
      </c>
      <c r="CA101">
        <v>103.53125</v>
      </c>
      <c r="CB101" s="22">
        <f>_xll.BDH(CB$3&amp;" Govt",$A$8,BZ101,BZ101)</f>
        <v>1.0058499999999999</v>
      </c>
      <c r="CC101">
        <f t="shared" si="47"/>
        <v>102.92911467912711</v>
      </c>
      <c r="CD101" s="2">
        <v>39227</v>
      </c>
      <c r="CE101">
        <v>101.6640625</v>
      </c>
      <c r="CF101" s="22">
        <f>_xll.BDH(CF$3&amp;" Govt",$A$8,CD101,CD101)</f>
        <v>1.0162100000000001</v>
      </c>
      <c r="CG101">
        <f t="shared" si="48"/>
        <v>100.04237559165919</v>
      </c>
      <c r="CH101" s="2">
        <v>39409</v>
      </c>
      <c r="CI101">
        <v>110.60546875</v>
      </c>
      <c r="CJ101" s="22">
        <f>_xll.BDH(CJ$3&amp;" Govt",$A$8,CH101,CH101)</f>
        <v>1.0052099999999999</v>
      </c>
      <c r="CK101">
        <f t="shared" si="49"/>
        <v>110.0322009828792</v>
      </c>
      <c r="CL101" s="2">
        <v>39591</v>
      </c>
      <c r="CM101">
        <v>105.1875</v>
      </c>
      <c r="CN101" s="22">
        <f>_xll.BDH(CN$3&amp;" Govt",$A$8,CL101,CL101)</f>
        <v>1.0166999999999999</v>
      </c>
      <c r="CO101">
        <f t="shared" si="50"/>
        <v>103.45972263204486</v>
      </c>
      <c r="CP101" s="2">
        <v>39776</v>
      </c>
      <c r="CQ101">
        <v>87.765625</v>
      </c>
      <c r="CR101" s="22">
        <f>_xll.BDH(CR$3&amp;" Govt",$A$8,CP101,CP101)</f>
        <v>1.0148999999999999</v>
      </c>
      <c r="CS101">
        <f t="shared" si="51"/>
        <v>86.477115972016961</v>
      </c>
      <c r="CT101" s="2">
        <v>39953</v>
      </c>
      <c r="CU101">
        <v>105.1328125</v>
      </c>
      <c r="CV101" s="22">
        <f>_xll.BDH(CV$3&amp;" Govt",$A$8,CT101,CT101)</f>
        <v>0.98980000000000001</v>
      </c>
      <c r="CW101">
        <f t="shared" si="52"/>
        <v>106.21621792281269</v>
      </c>
      <c r="CX101" s="2">
        <v>40135</v>
      </c>
      <c r="CY101">
        <v>108.2890625</v>
      </c>
      <c r="CZ101" s="22">
        <f>_xll.BDH(CZ$3&amp;" Govt",$A$8,CX101,CX101)</f>
        <v>1.0112000000000001</v>
      </c>
      <c r="DA101">
        <f t="shared" si="53"/>
        <v>107.08965832674049</v>
      </c>
      <c r="DB101" s="2">
        <v>38330</v>
      </c>
      <c r="DC101">
        <v>107.5234375</v>
      </c>
      <c r="DD101" s="22">
        <f>_xll.BDH(DD$3&amp;" Govt",$A$8,DB101,DB101)</f>
        <v>1.00881</v>
      </c>
      <c r="DE101">
        <f t="shared" si="54"/>
        <v>106.58442868330013</v>
      </c>
      <c r="DF101" s="2">
        <v>38875</v>
      </c>
      <c r="DG101">
        <v>93.8828125</v>
      </c>
      <c r="DH101" s="22">
        <f>_xll.BDH(DH$3&amp;" Govt",$A$8,DF101,DF101)</f>
        <v>1.0083800000000001</v>
      </c>
      <c r="DI101">
        <f t="shared" si="55"/>
        <v>93.102612606358704</v>
      </c>
      <c r="DJ101" s="2">
        <v>39239</v>
      </c>
      <c r="DK101">
        <v>99.890625</v>
      </c>
      <c r="DL101" s="22">
        <f>_xll.BDH(DL$3&amp;" Govt",$A$8,DJ101,DJ101)</f>
        <v>1.01939</v>
      </c>
      <c r="DM101">
        <f t="shared" si="56"/>
        <v>97.990587508215697</v>
      </c>
      <c r="DN101" s="2">
        <v>39974</v>
      </c>
      <c r="DO101">
        <v>101.35546875</v>
      </c>
      <c r="DP101" s="22">
        <f>_xll.BDH(DP$3&amp;" Govt",$A$8,DN101,DN101)</f>
        <v>0.99146999999999996</v>
      </c>
      <c r="DQ101">
        <f t="shared" si="57"/>
        <v>102.22746906109111</v>
      </c>
    </row>
    <row r="102" spans="4:121" x14ac:dyDescent="0.25">
      <c r="D102" s="2"/>
      <c r="F102" s="2">
        <v>38328</v>
      </c>
      <c r="G102">
        <v>129.4453125</v>
      </c>
      <c r="H102" s="22">
        <f>_xll.BDH(H$3&amp;" Govt",$A$8,F102,F102)</f>
        <v>1.1998199999999999</v>
      </c>
      <c r="I102" s="14">
        <f t="shared" si="29"/>
        <v>107.88727684152624</v>
      </c>
      <c r="J102" s="2">
        <v>38328</v>
      </c>
      <c r="K102">
        <v>130.6328125</v>
      </c>
      <c r="L102" s="22">
        <f>_xll.BDH(L$3&amp;" Govt",$A$8,J102,J102)</f>
        <v>1.17665</v>
      </c>
      <c r="M102">
        <f t="shared" si="30"/>
        <v>111.02095992861089</v>
      </c>
      <c r="N102" s="2">
        <v>38328</v>
      </c>
      <c r="O102">
        <v>132.29296875</v>
      </c>
      <c r="P102" s="22">
        <f>_xll.BDH(P$3&amp;" Govt",$A$8,N102,N102)</f>
        <v>1.1591100000000001</v>
      </c>
      <c r="Q102">
        <f t="shared" si="31"/>
        <v>114.13323045267489</v>
      </c>
      <c r="R102" s="2">
        <v>38328</v>
      </c>
      <c r="S102">
        <v>133.43359375</v>
      </c>
      <c r="T102" s="22">
        <f>_xll.BDH(T$3&amp;" Govt",$A$8,R102,R102)</f>
        <v>1.1298600000000001</v>
      </c>
      <c r="U102">
        <f t="shared" si="32"/>
        <v>118.09745787088664</v>
      </c>
      <c r="V102" s="2">
        <v>38425</v>
      </c>
      <c r="W102">
        <v>98.6484375</v>
      </c>
      <c r="X102" s="22">
        <f>_xll.BDH(X$3&amp;" Govt",$A$8,V102,V102)</f>
        <v>1.0054000000000001</v>
      </c>
      <c r="Y102">
        <f t="shared" si="33"/>
        <v>98.118597075790717</v>
      </c>
      <c r="Z102" s="2">
        <v>38328</v>
      </c>
      <c r="AA102">
        <v>126</v>
      </c>
      <c r="AB102" s="22">
        <f>_xll.BDH(AB$3&amp;" Govt",$A$8,Z102,Z102)</f>
        <v>1.0922099999999999</v>
      </c>
      <c r="AC102">
        <f t="shared" si="34"/>
        <v>115.36243030186503</v>
      </c>
      <c r="AD102" s="2">
        <v>38967</v>
      </c>
      <c r="AE102">
        <v>103.21484375</v>
      </c>
      <c r="AF102" s="22">
        <f>_xll.BDH(AF$3&amp;" Govt",$A$8,AD102,AD102)</f>
        <v>1.02284</v>
      </c>
      <c r="AG102">
        <f t="shared" si="35"/>
        <v>100.9100580247155</v>
      </c>
      <c r="AH102" s="2">
        <v>38328</v>
      </c>
      <c r="AI102">
        <v>123.5</v>
      </c>
      <c r="AJ102" s="22">
        <f>_xll.BDH(AJ$3&amp;" Govt",$A$8,AH102,AH102)</f>
        <v>1.07056</v>
      </c>
      <c r="AK102">
        <f t="shared" si="36"/>
        <v>115.36018532356898</v>
      </c>
      <c r="AL102" s="2">
        <v>39331</v>
      </c>
      <c r="AM102">
        <v>102.13671875</v>
      </c>
      <c r="AN102" s="22">
        <f>_xll.BDH(AN$3&amp;" Govt",$A$8,AL102,AL102)</f>
        <v>1.0267200000000001</v>
      </c>
      <c r="AO102">
        <f t="shared" si="37"/>
        <v>99.478649242247144</v>
      </c>
      <c r="AP102" s="2">
        <v>38328</v>
      </c>
      <c r="AQ102">
        <v>119.34375</v>
      </c>
      <c r="AR102" s="22">
        <f>_xll.BDH(AR$3&amp;" Govt",$A$8,AP102,AP102)</f>
        <v>1.05725</v>
      </c>
      <c r="AS102">
        <f t="shared" si="38"/>
        <v>112.88129581461338</v>
      </c>
      <c r="AT102" s="2">
        <v>39696</v>
      </c>
      <c r="AU102">
        <v>100.5078125</v>
      </c>
      <c r="AV102" s="22">
        <f>_xll.BDH(AV$3&amp;" Govt",$A$8,AT102,AT102)</f>
        <v>1.0359700000000001</v>
      </c>
      <c r="AW102">
        <f t="shared" si="39"/>
        <v>97.018072434529955</v>
      </c>
      <c r="AX102" s="2">
        <v>38328</v>
      </c>
      <c r="AY102">
        <v>107.16796875</v>
      </c>
      <c r="AZ102" s="22">
        <f>_xll.BDH(AZ$3&amp;" Govt",$A$8,AX102,AX102)</f>
        <v>1.0349999999999999</v>
      </c>
      <c r="BA102">
        <f t="shared" si="40"/>
        <v>103.5439311594203</v>
      </c>
      <c r="BB102" s="2">
        <v>38328</v>
      </c>
      <c r="BC102">
        <v>107.21875</v>
      </c>
      <c r="BD102" s="22">
        <f>_xll.BDH(BD$3&amp;" Govt",$A$8,BB102,BB102)</f>
        <v>1.0287900000000001</v>
      </c>
      <c r="BE102">
        <f t="shared" si="41"/>
        <v>104.21830499907658</v>
      </c>
      <c r="BF102" s="2">
        <v>40063</v>
      </c>
      <c r="BG102">
        <v>103.328125</v>
      </c>
      <c r="BH102" s="22">
        <f>_xll.BDH(BH$3&amp;" Govt",$A$8,BF102,BF102)</f>
        <v>1.0188600000000001</v>
      </c>
      <c r="BI102">
        <f t="shared" si="42"/>
        <v>101.4154299903814</v>
      </c>
      <c r="BJ102" s="2">
        <v>38328</v>
      </c>
      <c r="BK102">
        <v>104.76953125</v>
      </c>
      <c r="BL102" s="22">
        <f>_xll.BDH(BL$3&amp;" Govt",$A$8,BJ102,BJ102)</f>
        <v>1.00847</v>
      </c>
      <c r="BM102">
        <f t="shared" si="43"/>
        <v>103.88958645274525</v>
      </c>
      <c r="BN102" s="2">
        <v>38504</v>
      </c>
      <c r="BO102">
        <v>102.9765625</v>
      </c>
      <c r="BP102" s="22">
        <f>_xll.BDH(BP$3&amp;" Govt",$A$8,BN102,BN102)</f>
        <v>1.01233</v>
      </c>
      <c r="BQ102">
        <f t="shared" si="44"/>
        <v>101.72232621773533</v>
      </c>
      <c r="BR102" s="2">
        <v>38685</v>
      </c>
      <c r="BS102">
        <v>100.83984375</v>
      </c>
      <c r="BT102" s="22">
        <f>_xll.BDH(BT$3&amp;" Govt",$A$8,BR102,BR102)</f>
        <v>1.0212300000000001</v>
      </c>
      <c r="BU102">
        <f t="shared" si="45"/>
        <v>98.743518844922292</v>
      </c>
      <c r="BV102" s="2">
        <v>38866</v>
      </c>
      <c r="BW102">
        <v>97.671875</v>
      </c>
      <c r="BX102" s="22">
        <f>_xll.BDH(BX$3&amp;" Govt",$A$8,BV102,BV102)</f>
        <v>1.00613</v>
      </c>
      <c r="BY102">
        <f t="shared" si="46"/>
        <v>97.076794251239903</v>
      </c>
      <c r="BZ102" s="2">
        <v>39048</v>
      </c>
      <c r="CA102">
        <v>103.7734375</v>
      </c>
      <c r="CB102" s="22">
        <f>_xll.BDH(CB$3&amp;" Govt",$A$8,BZ102,BZ102)</f>
        <v>1.00536</v>
      </c>
      <c r="CC102">
        <f t="shared" si="47"/>
        <v>103.22017734940718</v>
      </c>
      <c r="CD102" s="2">
        <v>39230</v>
      </c>
      <c r="CE102">
        <v>101.6640625</v>
      </c>
      <c r="CF102" s="22">
        <f>_xll.BDH(CF$3&amp;" Govt",$A$8,CD102,CD102)</f>
        <v>1.0170999999999999</v>
      </c>
      <c r="CG102">
        <f t="shared" si="48"/>
        <v>99.954834824501049</v>
      </c>
      <c r="CH102" s="2">
        <v>39412</v>
      </c>
      <c r="CI102">
        <v>111.9609375</v>
      </c>
      <c r="CJ102" s="22">
        <f>_xll.BDH(CJ$3&amp;" Govt",$A$8,CH102,CH102)</f>
        <v>1.00549</v>
      </c>
      <c r="CK102">
        <f t="shared" si="49"/>
        <v>111.34962804204915</v>
      </c>
      <c r="CL102" s="2">
        <v>39594</v>
      </c>
      <c r="CM102">
        <v>105.1875</v>
      </c>
      <c r="CN102" s="22">
        <f>_xll.BDH(CN$3&amp;" Govt",$A$8,CL102,CL102)</f>
        <v>1.01755</v>
      </c>
      <c r="CO102">
        <f t="shared" si="50"/>
        <v>103.37329860940494</v>
      </c>
      <c r="CP102" s="2">
        <v>39777</v>
      </c>
      <c r="CQ102">
        <v>90.4453125</v>
      </c>
      <c r="CR102" s="22">
        <f>_xll.BDH(CR$3&amp;" Govt",$A$8,CP102,CP102)</f>
        <v>1.0148600000000001</v>
      </c>
      <c r="CS102">
        <f t="shared" si="51"/>
        <v>89.12097481426008</v>
      </c>
      <c r="CT102" s="2">
        <v>39954</v>
      </c>
      <c r="CU102">
        <v>104.03125</v>
      </c>
      <c r="CV102" s="22">
        <f>_xll.BDH(CV$3&amp;" Govt",$A$8,CT102,CT102)</f>
        <v>0.98987999999999998</v>
      </c>
      <c r="CW102">
        <f t="shared" si="52"/>
        <v>105.09480947185517</v>
      </c>
      <c r="CX102" s="2">
        <v>40136</v>
      </c>
      <c r="CY102">
        <v>108.390625</v>
      </c>
      <c r="CZ102" s="22">
        <f>_xll.BDH(CZ$3&amp;" Govt",$A$8,CX102,CX102)</f>
        <v>1.0112300000000001</v>
      </c>
      <c r="DA102">
        <f t="shared" si="53"/>
        <v>107.18691593406049</v>
      </c>
      <c r="DB102" s="2">
        <v>38331</v>
      </c>
      <c r="DC102">
        <v>107.296875</v>
      </c>
      <c r="DD102" s="22">
        <f>_xll.BDH(DD$3&amp;" Govt",$A$8,DB102,DB102)</f>
        <v>1.00898</v>
      </c>
      <c r="DE102">
        <f t="shared" si="54"/>
        <v>106.3419245178299</v>
      </c>
      <c r="DF102" s="2">
        <v>38876</v>
      </c>
      <c r="DG102">
        <v>94.19921875</v>
      </c>
      <c r="DH102" s="22">
        <f>_xll.BDH(DH$3&amp;" Govt",$A$8,DF102,DF102)</f>
        <v>1.0086599999999999</v>
      </c>
      <c r="DI102">
        <f t="shared" si="55"/>
        <v>93.390457389011175</v>
      </c>
      <c r="DJ102" s="2">
        <v>39240</v>
      </c>
      <c r="DK102">
        <v>98.27734375</v>
      </c>
      <c r="DL102" s="22">
        <f>_xll.BDH(DL$3&amp;" Govt",$A$8,DJ102,DJ102)</f>
        <v>1.0196099999999999</v>
      </c>
      <c r="DM102">
        <f t="shared" si="56"/>
        <v>96.387190935749956</v>
      </c>
      <c r="DN102" s="2">
        <v>39975</v>
      </c>
      <c r="DO102">
        <v>101.6640625</v>
      </c>
      <c r="DP102" s="22">
        <f>_xll.BDH(DP$3&amp;" Govt",$A$8,DN102,DN102)</f>
        <v>0.99155000000000004</v>
      </c>
      <c r="DQ102">
        <f t="shared" si="57"/>
        <v>102.53044475820684</v>
      </c>
    </row>
    <row r="103" spans="4:121" x14ac:dyDescent="0.25">
      <c r="D103" s="2"/>
      <c r="F103" s="2">
        <v>38329</v>
      </c>
      <c r="G103">
        <v>129.57421875</v>
      </c>
      <c r="H103" s="22">
        <f>_xll.BDH(H$3&amp;" Govt",$A$8,F103,F103)</f>
        <v>1.2000200000000001</v>
      </c>
      <c r="I103" s="14">
        <f t="shared" si="29"/>
        <v>107.97671601306644</v>
      </c>
      <c r="J103" s="2">
        <v>38329</v>
      </c>
      <c r="K103">
        <v>130.84765625</v>
      </c>
      <c r="L103" s="22">
        <f>_xll.BDH(L$3&amp;" Govt",$A$8,J103,J103)</f>
        <v>1.17685</v>
      </c>
      <c r="M103">
        <f t="shared" si="30"/>
        <v>111.18465076262906</v>
      </c>
      <c r="N103" s="2">
        <v>38329</v>
      </c>
      <c r="O103">
        <v>132.671875</v>
      </c>
      <c r="P103" s="22">
        <f>_xll.BDH(P$3&amp;" Govt",$A$8,N103,N103)</f>
        <v>1.1593</v>
      </c>
      <c r="Q103">
        <f t="shared" si="31"/>
        <v>114.44136547916847</v>
      </c>
      <c r="R103" s="2">
        <v>38329</v>
      </c>
      <c r="S103">
        <v>133.85546875</v>
      </c>
      <c r="T103" s="22">
        <f>_xll.BDH(T$3&amp;" Govt",$A$8,R103,R103)</f>
        <v>1.13005</v>
      </c>
      <c r="U103">
        <f t="shared" si="32"/>
        <v>118.45092584398921</v>
      </c>
      <c r="V103" s="2">
        <v>38426</v>
      </c>
      <c r="W103">
        <v>98.609375</v>
      </c>
      <c r="X103" s="22">
        <f>_xll.BDH(X$3&amp;" Govt",$A$8,V103,V103)</f>
        <v>1.0054700000000001</v>
      </c>
      <c r="Y103">
        <f t="shared" si="33"/>
        <v>98.072916148666778</v>
      </c>
      <c r="Z103" s="2">
        <v>38329</v>
      </c>
      <c r="AA103">
        <v>126.66015625</v>
      </c>
      <c r="AB103" s="22">
        <f>_xll.BDH(AB$3&amp;" Govt",$A$8,Z103,Z103)</f>
        <v>1.09239</v>
      </c>
      <c r="AC103">
        <f t="shared" si="34"/>
        <v>115.94774416646069</v>
      </c>
      <c r="AD103" s="2">
        <v>38968</v>
      </c>
      <c r="AE103">
        <v>103.25</v>
      </c>
      <c r="AF103" s="22">
        <f>_xll.BDH(AF$3&amp;" Govt",$A$8,AD103,AD103)</f>
        <v>1.02294</v>
      </c>
      <c r="AG103">
        <f t="shared" si="35"/>
        <v>100.93456116683286</v>
      </c>
      <c r="AH103" s="2">
        <v>38329</v>
      </c>
      <c r="AI103">
        <v>124.1640625</v>
      </c>
      <c r="AJ103" s="22">
        <f>_xll.BDH(AJ$3&amp;" Govt",$A$8,AH103,AH103)</f>
        <v>1.07074</v>
      </c>
      <c r="AK103">
        <f t="shared" si="36"/>
        <v>115.96098259147878</v>
      </c>
      <c r="AL103" s="2">
        <v>39332</v>
      </c>
      <c r="AM103">
        <v>102.921875</v>
      </c>
      <c r="AN103" s="22">
        <f>_xll.BDH(AN$3&amp;" Govt",$A$8,AL103,AL103)</f>
        <v>1.02671</v>
      </c>
      <c r="AO103">
        <f t="shared" si="37"/>
        <v>100.24434845282504</v>
      </c>
      <c r="AP103" s="2">
        <v>38329</v>
      </c>
      <c r="AQ103">
        <v>120.06640625</v>
      </c>
      <c r="AR103" s="22">
        <f>_xll.BDH(AR$3&amp;" Govt",$A$8,AP103,AP103)</f>
        <v>1.0574300000000001</v>
      </c>
      <c r="AS103">
        <f t="shared" si="38"/>
        <v>113.54548882668355</v>
      </c>
      <c r="AT103" s="2">
        <v>39699</v>
      </c>
      <c r="AU103">
        <v>100.4609375</v>
      </c>
      <c r="AV103" s="22">
        <f>_xll.BDH(AV$3&amp;" Govt",$A$8,AT103,AT103)</f>
        <v>1.03651</v>
      </c>
      <c r="AW103">
        <f t="shared" si="39"/>
        <v>96.922304174585861</v>
      </c>
      <c r="AX103" s="2">
        <v>38329</v>
      </c>
      <c r="AY103">
        <v>107.93359375</v>
      </c>
      <c r="AZ103" s="22">
        <f>_xll.BDH(AZ$3&amp;" Govt",$A$8,AX103,AX103)</f>
        <v>1.03518</v>
      </c>
      <c r="BA103">
        <f t="shared" si="40"/>
        <v>104.26553232288104</v>
      </c>
      <c r="BB103" s="2">
        <v>38329</v>
      </c>
      <c r="BC103">
        <v>107.99609375</v>
      </c>
      <c r="BD103" s="22">
        <f>_xll.BDH(BD$3&amp;" Govt",$A$8,BB103,BB103)</f>
        <v>1.0289600000000001</v>
      </c>
      <c r="BE103">
        <f t="shared" si="41"/>
        <v>104.95655200396516</v>
      </c>
      <c r="BF103" s="2">
        <v>40064</v>
      </c>
      <c r="BG103">
        <v>103.515625</v>
      </c>
      <c r="BH103" s="22">
        <f>_xll.BDH(BH$3&amp;" Govt",$A$8,BF103,BF103)</f>
        <v>1.01881</v>
      </c>
      <c r="BI103">
        <f t="shared" si="42"/>
        <v>101.60444538235785</v>
      </c>
      <c r="BJ103" s="2">
        <v>38329</v>
      </c>
      <c r="BK103">
        <v>105.53125</v>
      </c>
      <c r="BL103" s="22">
        <f>_xll.BDH(BL$3&amp;" Govt",$A$8,BJ103,BJ103)</f>
        <v>1.00864</v>
      </c>
      <c r="BM103">
        <f t="shared" si="43"/>
        <v>104.62727038388326</v>
      </c>
      <c r="BN103" s="2">
        <v>38505</v>
      </c>
      <c r="BO103">
        <v>102.65625</v>
      </c>
      <c r="BP103" s="22">
        <f>_xll.BDH(BP$3&amp;" Govt",$A$8,BN103,BN103)</f>
        <v>1.0125599999999999</v>
      </c>
      <c r="BQ103">
        <f t="shared" si="44"/>
        <v>101.38288101445841</v>
      </c>
      <c r="BR103" s="2">
        <v>38686</v>
      </c>
      <c r="BS103">
        <v>100.7890625</v>
      </c>
      <c r="BT103" s="22">
        <f>_xll.BDH(BT$3&amp;" Govt",$A$8,BR103,BR103)</f>
        <v>1.0216499999999999</v>
      </c>
      <c r="BU103">
        <f t="shared" si="45"/>
        <v>98.653220280918134</v>
      </c>
      <c r="BV103" s="2">
        <v>38867</v>
      </c>
      <c r="BW103">
        <v>97.66015625</v>
      </c>
      <c r="BX103" s="22">
        <f>_xll.BDH(BX$3&amp;" Govt",$A$8,BV103,BV103)</f>
        <v>1.00631</v>
      </c>
      <c r="BY103">
        <f t="shared" si="46"/>
        <v>97.047784728364022</v>
      </c>
      <c r="BZ103" s="2">
        <v>39049</v>
      </c>
      <c r="CA103">
        <v>103.98046875</v>
      </c>
      <c r="CB103" s="22">
        <f>_xll.BDH(CB$3&amp;" Govt",$A$8,BZ103,BZ103)</f>
        <v>1.00519</v>
      </c>
      <c r="CC103">
        <f t="shared" si="47"/>
        <v>103.44359648424675</v>
      </c>
      <c r="CD103" s="2">
        <v>39231</v>
      </c>
      <c r="CE103">
        <v>101.3671875</v>
      </c>
      <c r="CF103" s="22">
        <f>_xll.BDH(CF$3&amp;" Govt",$A$8,CD103,CD103)</f>
        <v>1.0174000000000001</v>
      </c>
      <c r="CG103">
        <f t="shared" si="48"/>
        <v>99.633563495183793</v>
      </c>
      <c r="CH103" s="2">
        <v>39413</v>
      </c>
      <c r="CI103">
        <v>110.87890625</v>
      </c>
      <c r="CJ103" s="22">
        <f>_xll.BDH(CJ$3&amp;" Govt",$A$8,CH103,CH103)</f>
        <v>1.0055799999999999</v>
      </c>
      <c r="CK103">
        <f t="shared" si="49"/>
        <v>110.26363516577499</v>
      </c>
      <c r="CL103" s="2">
        <v>39595</v>
      </c>
      <c r="CM103">
        <v>104.3125</v>
      </c>
      <c r="CN103" s="22">
        <f>_xll.BDH(CN$3&amp;" Govt",$A$8,CL103,CL103)</f>
        <v>1.01783</v>
      </c>
      <c r="CO103">
        <f t="shared" si="50"/>
        <v>102.48518907872631</v>
      </c>
      <c r="CP103" s="2">
        <v>39778</v>
      </c>
      <c r="CQ103">
        <v>91.34765625</v>
      </c>
      <c r="CR103" s="22">
        <f>_xll.BDH(CR$3&amp;" Govt",$A$8,CP103,CP103)</f>
        <v>1.01481</v>
      </c>
      <c r="CS103">
        <f t="shared" si="51"/>
        <v>90.014540899281641</v>
      </c>
      <c r="CT103" s="2">
        <v>39955</v>
      </c>
      <c r="CU103">
        <v>103.734375</v>
      </c>
      <c r="CV103" s="22">
        <f>_xll.BDH(CV$3&amp;" Govt",$A$8,CT103,CT103)</f>
        <v>0.98995</v>
      </c>
      <c r="CW103">
        <f t="shared" si="52"/>
        <v>104.7874892671347</v>
      </c>
      <c r="CZ103" s="22"/>
      <c r="DB103" s="2">
        <v>38334</v>
      </c>
      <c r="DC103">
        <v>107.66796875</v>
      </c>
      <c r="DD103" s="22">
        <f>_xll.BDH(DD$3&amp;" Govt",$A$8,DB103,DB103)</f>
        <v>1.0095000000000001</v>
      </c>
      <c r="DE103">
        <f t="shared" si="54"/>
        <v>106.65474863793956</v>
      </c>
      <c r="DF103" s="2">
        <v>38877</v>
      </c>
      <c r="DG103">
        <v>94.67578125</v>
      </c>
      <c r="DH103" s="22">
        <f>_xll.BDH(DH$3&amp;" Govt",$A$8,DF103,DF103)</f>
        <v>1.00895</v>
      </c>
      <c r="DI103">
        <f t="shared" si="55"/>
        <v>93.835949501957472</v>
      </c>
      <c r="DJ103" s="2">
        <v>39241</v>
      </c>
      <c r="DK103">
        <v>98.5703125</v>
      </c>
      <c r="DL103" s="22">
        <f>_xll.BDH(DL$3&amp;" Govt",$A$8,DJ103,DJ103)</f>
        <v>1.01983</v>
      </c>
      <c r="DM103">
        <f t="shared" si="56"/>
        <v>96.653670219546399</v>
      </c>
      <c r="DN103" s="2">
        <v>39976</v>
      </c>
      <c r="DO103">
        <v>101.5390625</v>
      </c>
      <c r="DP103" s="22">
        <f>_xll.BDH(DP$3&amp;" Govt",$A$8,DN103,DN103)</f>
        <v>0.99163000000000001</v>
      </c>
      <c r="DQ103">
        <f t="shared" si="57"/>
        <v>102.39611800772465</v>
      </c>
    </row>
    <row r="104" spans="4:121" x14ac:dyDescent="0.25">
      <c r="D104" s="2"/>
      <c r="F104" s="2">
        <v>38330</v>
      </c>
      <c r="G104">
        <v>129.51171875</v>
      </c>
      <c r="H104" s="22">
        <f>_xll.BDH(H$3&amp;" Govt",$A$8,F104,F104)</f>
        <v>1.2002200000000001</v>
      </c>
      <c r="I104" s="14">
        <f t="shared" si="29"/>
        <v>107.90664940594223</v>
      </c>
      <c r="J104" s="2">
        <v>38330</v>
      </c>
      <c r="K104">
        <v>130.69921875</v>
      </c>
      <c r="L104" s="22">
        <f>_xll.BDH(L$3&amp;" Govt",$A$8,J104,J104)</f>
        <v>1.1770499999999999</v>
      </c>
      <c r="M104">
        <f t="shared" si="30"/>
        <v>111.03964891041163</v>
      </c>
      <c r="N104" s="2">
        <v>38330</v>
      </c>
      <c r="O104">
        <v>132.52734375</v>
      </c>
      <c r="P104" s="22">
        <f>_xll.BDH(P$3&amp;" Govt",$A$8,N104,N104)</f>
        <v>1.1595</v>
      </c>
      <c r="Q104">
        <f t="shared" si="31"/>
        <v>114.29697606727038</v>
      </c>
      <c r="R104" s="2">
        <v>38330</v>
      </c>
      <c r="S104">
        <v>133.71484375</v>
      </c>
      <c r="T104" s="22">
        <f>_xll.BDH(T$3&amp;" Govt",$A$8,R104,R104)</f>
        <v>1.1302399999999999</v>
      </c>
      <c r="U104">
        <f t="shared" si="32"/>
        <v>118.30659306872877</v>
      </c>
      <c r="V104" s="2">
        <v>38427</v>
      </c>
      <c r="W104">
        <v>98.91796875</v>
      </c>
      <c r="X104" s="22">
        <f>_xll.BDH(X$3&amp;" Govt",$A$8,V104,V104)</f>
        <v>1.00553</v>
      </c>
      <c r="Y104">
        <f t="shared" si="33"/>
        <v>98.373960747068708</v>
      </c>
      <c r="Z104" s="2">
        <v>38330</v>
      </c>
      <c r="AA104">
        <v>126.3515625</v>
      </c>
      <c r="AB104" s="22">
        <f>_xll.BDH(AB$3&amp;" Govt",$A$8,Z104,Z104)</f>
        <v>1.0925799999999999</v>
      </c>
      <c r="AC104">
        <f t="shared" si="34"/>
        <v>115.64513582529428</v>
      </c>
      <c r="AD104" s="2">
        <v>38971</v>
      </c>
      <c r="AE104">
        <v>103.05859375</v>
      </c>
      <c r="AF104" s="22">
        <f>_xll.BDH(AF$3&amp;" Govt",$A$8,AD104,AD104)</f>
        <v>1.0232399999999999</v>
      </c>
      <c r="AG104">
        <f t="shared" si="35"/>
        <v>100.71790953246551</v>
      </c>
      <c r="AH104" s="2">
        <v>38330</v>
      </c>
      <c r="AI104">
        <v>123.87890625</v>
      </c>
      <c r="AJ104" s="22">
        <f>_xll.BDH(AJ$3&amp;" Govt",$A$8,AH104,AH104)</f>
        <v>1.0709200000000001</v>
      </c>
      <c r="AK104">
        <f t="shared" si="36"/>
        <v>115.67521967093712</v>
      </c>
      <c r="AL104" s="2">
        <v>39335</v>
      </c>
      <c r="AM104">
        <v>103.13671875</v>
      </c>
      <c r="AN104" s="22">
        <f>_xll.BDH(AN$3&amp;" Govt",$A$8,AL104,AL104)</f>
        <v>1.02668</v>
      </c>
      <c r="AO104">
        <f t="shared" si="37"/>
        <v>100.45653830794404</v>
      </c>
      <c r="AP104" s="2">
        <v>38330</v>
      </c>
      <c r="AQ104">
        <v>119.75</v>
      </c>
      <c r="AR104" s="22">
        <f>_xll.BDH(AR$3&amp;" Govt",$A$8,AP104,AP104)</f>
        <v>1.0576099999999999</v>
      </c>
      <c r="AS104">
        <f t="shared" si="38"/>
        <v>113.22699293690492</v>
      </c>
      <c r="AT104" s="2">
        <v>39700</v>
      </c>
      <c r="AU104">
        <v>100.59375</v>
      </c>
      <c r="AV104" s="22">
        <f>_xll.BDH(AV$3&amp;" Govt",$A$8,AT104,AT104)</f>
        <v>1.0366900000000001</v>
      </c>
      <c r="AW104">
        <f t="shared" si="39"/>
        <v>97.033587668444753</v>
      </c>
      <c r="AX104" s="2">
        <v>38330</v>
      </c>
      <c r="AY104">
        <v>107.6015625</v>
      </c>
      <c r="AZ104" s="22">
        <f>_xll.BDH(AZ$3&amp;" Govt",$A$8,AX104,AX104)</f>
        <v>1.0353600000000001</v>
      </c>
      <c r="BA104">
        <f t="shared" si="40"/>
        <v>103.92671389661567</v>
      </c>
      <c r="BB104" s="2">
        <v>38330</v>
      </c>
      <c r="BC104">
        <v>107.6171875</v>
      </c>
      <c r="BD104" s="22">
        <f>_xll.BDH(BD$3&amp;" Govt",$A$8,BB104,BB104)</f>
        <v>1.0291399999999999</v>
      </c>
      <c r="BE104">
        <f t="shared" si="41"/>
        <v>104.57001719882621</v>
      </c>
      <c r="BF104" s="2">
        <v>40065</v>
      </c>
      <c r="BG104">
        <v>103.72265625</v>
      </c>
      <c r="BH104" s="22">
        <f>_xll.BDH(BH$3&amp;" Govt",$A$8,BF104,BF104)</f>
        <v>1.01875</v>
      </c>
      <c r="BI104">
        <f t="shared" si="42"/>
        <v>101.81365030674846</v>
      </c>
      <c r="BJ104" s="2">
        <v>38330</v>
      </c>
      <c r="BK104">
        <v>105.14453125</v>
      </c>
      <c r="BL104" s="22">
        <f>_xll.BDH(BL$3&amp;" Govt",$A$8,BJ104,BJ104)</f>
        <v>1.00881</v>
      </c>
      <c r="BM104">
        <f t="shared" si="43"/>
        <v>104.2262975684222</v>
      </c>
      <c r="BN104" s="2">
        <v>38506</v>
      </c>
      <c r="BO104">
        <v>102.29296875</v>
      </c>
      <c r="BP104" s="22">
        <f>_xll.BDH(BP$3&amp;" Govt",$A$8,BN104,BN104)</f>
        <v>1.0127900000000001</v>
      </c>
      <c r="BQ104">
        <f t="shared" si="44"/>
        <v>101.00116386417717</v>
      </c>
      <c r="BR104" s="2">
        <v>38687</v>
      </c>
      <c r="BS104">
        <v>100.5625</v>
      </c>
      <c r="BT104" s="22">
        <f>_xll.BDH(BT$3&amp;" Govt",$A$8,BR104,BR104)</f>
        <v>1.02206</v>
      </c>
      <c r="BU104">
        <f t="shared" si="45"/>
        <v>98.391973073987828</v>
      </c>
      <c r="BV104" s="2">
        <v>38868</v>
      </c>
      <c r="BW104">
        <v>97.48046875</v>
      </c>
      <c r="BX104" s="22">
        <f>_xll.BDH(BX$3&amp;" Govt",$A$8,BV104,BV104)</f>
        <v>1.00648</v>
      </c>
      <c r="BY104">
        <f t="shared" si="46"/>
        <v>96.852862202925039</v>
      </c>
      <c r="BZ104" s="2">
        <v>39050</v>
      </c>
      <c r="CA104">
        <v>103.89453125</v>
      </c>
      <c r="CB104" s="22">
        <f>_xll.BDH(CB$3&amp;" Govt",$A$8,BZ104,BZ104)</f>
        <v>1.0050300000000001</v>
      </c>
      <c r="CC104">
        <f t="shared" si="47"/>
        <v>103.37455722714743</v>
      </c>
      <c r="CD104" s="2">
        <v>39232</v>
      </c>
      <c r="CE104">
        <v>101.46484375</v>
      </c>
      <c r="CF104" s="22">
        <f>_xll.BDH(CF$3&amp;" Govt",$A$8,CD104,CD104)</f>
        <v>1.01769</v>
      </c>
      <c r="CG104">
        <f t="shared" si="48"/>
        <v>99.701130747084079</v>
      </c>
      <c r="CH104" s="2">
        <v>39414</v>
      </c>
      <c r="CI104">
        <v>109.80859375</v>
      </c>
      <c r="CJ104" s="22">
        <f>_xll.BDH(CJ$3&amp;" Govt",$A$8,CH104,CH104)</f>
        <v>1.0056799999999999</v>
      </c>
      <c r="CK104">
        <f t="shared" si="49"/>
        <v>109.18840361745288</v>
      </c>
      <c r="CL104" s="2">
        <v>39596</v>
      </c>
      <c r="CM104">
        <v>103.34375</v>
      </c>
      <c r="CN104" s="22">
        <f>_xll.BDH(CN$3&amp;" Govt",$A$8,CL104,CL104)</f>
        <v>1.0181100000000001</v>
      </c>
      <c r="CO104">
        <f t="shared" si="50"/>
        <v>101.50548565479171</v>
      </c>
      <c r="CP104" s="2">
        <v>39779</v>
      </c>
      <c r="CQ104">
        <v>91.34765625</v>
      </c>
      <c r="CR104" s="22">
        <f>_xll.BDH(CR$3&amp;" Govt",$A$8,CP104,CP104)</f>
        <v>1.0147600000000001</v>
      </c>
      <c r="CS104">
        <f t="shared" si="51"/>
        <v>90.018976161851072</v>
      </c>
      <c r="CT104" s="2">
        <v>39958</v>
      </c>
      <c r="CU104">
        <v>103.734375</v>
      </c>
      <c r="CV104" s="22">
        <f>_xll.BDH(CV$3&amp;" Govt",$A$8,CT104,CT104)</f>
        <v>0.99019000000000001</v>
      </c>
      <c r="CW104">
        <f t="shared" si="52"/>
        <v>104.76209111382664</v>
      </c>
      <c r="CZ104" s="22"/>
      <c r="DB104" s="2">
        <v>38335</v>
      </c>
      <c r="DC104">
        <v>108.23046875</v>
      </c>
      <c r="DD104" s="22">
        <f>_xll.BDH(DD$3&amp;" Govt",$A$8,DB104,DB104)</f>
        <v>1.0096700000000001</v>
      </c>
      <c r="DE104">
        <f t="shared" si="54"/>
        <v>107.19390370120929</v>
      </c>
      <c r="DF104" s="2">
        <v>38880</v>
      </c>
      <c r="DG104">
        <v>94.69140625</v>
      </c>
      <c r="DH104" s="22">
        <f>_xll.BDH(DH$3&amp;" Govt",$A$8,DF104,DF104)</f>
        <v>1.0098</v>
      </c>
      <c r="DI104">
        <f t="shared" si="55"/>
        <v>93.772436373539307</v>
      </c>
      <c r="DJ104" s="2">
        <v>39244</v>
      </c>
      <c r="DK104">
        <v>98.27734375</v>
      </c>
      <c r="DL104" s="22">
        <f>_xll.BDH(DL$3&amp;" Govt",$A$8,DJ104,DJ104)</f>
        <v>1.0204899999999999</v>
      </c>
      <c r="DM104">
        <f t="shared" si="56"/>
        <v>96.304073288322286</v>
      </c>
      <c r="DN104" s="2">
        <v>39979</v>
      </c>
      <c r="DO104">
        <v>101.7734375</v>
      </c>
      <c r="DP104" s="22">
        <f>_xll.BDH(DP$3&amp;" Govt",$A$8,DN104,DN104)</f>
        <v>0.99187999999999998</v>
      </c>
      <c r="DQ104">
        <f t="shared" si="57"/>
        <v>102.60660311731257</v>
      </c>
    </row>
    <row r="105" spans="4:121" x14ac:dyDescent="0.25">
      <c r="D105" s="2"/>
      <c r="F105" s="2">
        <v>38331</v>
      </c>
      <c r="G105">
        <v>129.4609375</v>
      </c>
      <c r="H105" s="22">
        <f>_xll.BDH(H$3&amp;" Govt",$A$8,F105,F105)</f>
        <v>1.2004299999999999</v>
      </c>
      <c r="I105" s="14">
        <f t="shared" si="29"/>
        <v>107.84546995659889</v>
      </c>
      <c r="J105" s="2">
        <v>38331</v>
      </c>
      <c r="K105">
        <v>130.69140625</v>
      </c>
      <c r="L105" s="22">
        <f>_xll.BDH(L$3&amp;" Govt",$A$8,J105,J105)</f>
        <v>1.1772499999999999</v>
      </c>
      <c r="M105">
        <f t="shared" si="30"/>
        <v>111.01414843915907</v>
      </c>
      <c r="N105" s="2">
        <v>38331</v>
      </c>
      <c r="O105">
        <v>132.46875</v>
      </c>
      <c r="P105" s="22">
        <f>_xll.BDH(P$3&amp;" Govt",$A$8,N105,N105)</f>
        <v>1.1597</v>
      </c>
      <c r="Q105">
        <f t="shared" si="31"/>
        <v>114.22673967405363</v>
      </c>
      <c r="R105" s="2">
        <v>38331</v>
      </c>
      <c r="S105">
        <v>133.62890625</v>
      </c>
      <c r="T105" s="22">
        <f>_xll.BDH(T$3&amp;" Govt",$A$8,R105,R105)</f>
        <v>1.1304400000000001</v>
      </c>
      <c r="U105">
        <f t="shared" si="32"/>
        <v>118.20964071511976</v>
      </c>
      <c r="V105" s="2">
        <v>38428</v>
      </c>
      <c r="W105">
        <v>99.1328125</v>
      </c>
      <c r="X105" s="22">
        <f>_xll.BDH(X$3&amp;" Govt",$A$8,V105,V105)</f>
        <v>1.0056</v>
      </c>
      <c r="Y105">
        <f t="shared" si="33"/>
        <v>98.580760242641205</v>
      </c>
      <c r="Z105" s="2">
        <v>38331</v>
      </c>
      <c r="AA105">
        <v>126.19140625</v>
      </c>
      <c r="AB105" s="22">
        <f>_xll.BDH(AB$3&amp;" Govt",$A$8,Z105,Z105)</f>
        <v>1.09276</v>
      </c>
      <c r="AC105">
        <f t="shared" si="34"/>
        <v>115.47952546762328</v>
      </c>
      <c r="AD105" s="2">
        <v>38972</v>
      </c>
      <c r="AE105">
        <v>103.15625</v>
      </c>
      <c r="AF105" s="22">
        <f>_xll.BDH(AF$3&amp;" Govt",$A$8,AD105,AD105)</f>
        <v>1.0233399999999999</v>
      </c>
      <c r="AG105">
        <f t="shared" si="35"/>
        <v>100.80349639416031</v>
      </c>
      <c r="AH105" s="2">
        <v>38331</v>
      </c>
      <c r="AI105">
        <v>123.78515625</v>
      </c>
      <c r="AJ105" s="22">
        <f>_xll.BDH(AJ$3&amp;" Govt",$A$8,AH105,AH105)</f>
        <v>1.07111</v>
      </c>
      <c r="AK105">
        <f t="shared" si="36"/>
        <v>115.56717447321003</v>
      </c>
      <c r="AL105" s="2">
        <v>39336</v>
      </c>
      <c r="AM105">
        <v>102.98046875</v>
      </c>
      <c r="AN105" s="22">
        <f>_xll.BDH(AN$3&amp;" Govt",$A$8,AL105,AL105)</f>
        <v>1.02668</v>
      </c>
      <c r="AO105">
        <f t="shared" si="37"/>
        <v>100.30434872599056</v>
      </c>
      <c r="AP105" s="2">
        <v>38331</v>
      </c>
      <c r="AQ105">
        <v>119.65234375</v>
      </c>
      <c r="AR105" s="22">
        <f>_xll.BDH(AR$3&amp;" Govt",$A$8,AP105,AP105)</f>
        <v>1.05779</v>
      </c>
      <c r="AS105">
        <f t="shared" si="38"/>
        <v>113.11540452263682</v>
      </c>
      <c r="AT105" s="2">
        <v>39701</v>
      </c>
      <c r="AU105">
        <v>100.515625</v>
      </c>
      <c r="AV105" s="22">
        <f>_xll.BDH(AV$3&amp;" Govt",$A$8,AT105,AT105)</f>
        <v>1.03687</v>
      </c>
      <c r="AW105">
        <f t="shared" si="39"/>
        <v>96.941395739099406</v>
      </c>
      <c r="AX105" s="2">
        <v>38331</v>
      </c>
      <c r="AY105">
        <v>107.52734375</v>
      </c>
      <c r="AZ105" s="22">
        <f>_xll.BDH(AZ$3&amp;" Govt",$A$8,AX105,AX105)</f>
        <v>1.0355300000000001</v>
      </c>
      <c r="BA105">
        <f t="shared" si="40"/>
        <v>103.83798030959991</v>
      </c>
      <c r="BB105" s="2">
        <v>38331</v>
      </c>
      <c r="BC105">
        <v>107.546875</v>
      </c>
      <c r="BD105" s="22">
        <f>_xll.BDH(BD$3&amp;" Govt",$A$8,BB105,BB105)</f>
        <v>1.0293099999999999</v>
      </c>
      <c r="BE105">
        <f t="shared" si="41"/>
        <v>104.48443617569052</v>
      </c>
      <c r="BF105" s="2">
        <v>40066</v>
      </c>
      <c r="BG105">
        <v>103.9609375</v>
      </c>
      <c r="BH105" s="22">
        <f>_xll.BDH(BH$3&amp;" Govt",$A$8,BF105,BF105)</f>
        <v>1.0186999999999999</v>
      </c>
      <c r="BI105">
        <f t="shared" si="42"/>
        <v>102.05255472661236</v>
      </c>
      <c r="BJ105" s="2">
        <v>38331</v>
      </c>
      <c r="BK105">
        <v>105.08984375</v>
      </c>
      <c r="BL105" s="22">
        <f>_xll.BDH(BL$3&amp;" Govt",$A$8,BJ105,BJ105)</f>
        <v>1.00898</v>
      </c>
      <c r="BM105">
        <f t="shared" si="43"/>
        <v>104.15453601657119</v>
      </c>
      <c r="BN105" s="2">
        <v>38509</v>
      </c>
      <c r="BO105">
        <v>102.3359375</v>
      </c>
      <c r="BP105" s="22">
        <f>_xll.BDH(BP$3&amp;" Govt",$A$8,BN105,BN105)</f>
        <v>1.0134700000000001</v>
      </c>
      <c r="BQ105">
        <f t="shared" si="44"/>
        <v>100.97579356073686</v>
      </c>
      <c r="BR105" s="2">
        <v>38688</v>
      </c>
      <c r="BS105">
        <v>100.58203125</v>
      </c>
      <c r="BT105" s="22">
        <f>_xll.BDH(BT$3&amp;" Govt",$A$8,BR105,BR105)</f>
        <v>1.0221199999999999</v>
      </c>
      <c r="BU105">
        <f t="shared" si="45"/>
        <v>98.405305883849266</v>
      </c>
      <c r="BV105" s="2">
        <v>38869</v>
      </c>
      <c r="BW105">
        <v>97.59375</v>
      </c>
      <c r="BX105" s="22">
        <f>_xll.BDH(BX$3&amp;" Govt",$A$8,BV105,BV105)</f>
        <v>1.0066600000000001</v>
      </c>
      <c r="BY105">
        <f t="shared" si="46"/>
        <v>96.948075815071618</v>
      </c>
      <c r="BZ105" s="2">
        <v>39051</v>
      </c>
      <c r="CA105">
        <v>104.44921875</v>
      </c>
      <c r="CB105" s="22">
        <f>_xll.BDH(CB$3&amp;" Govt",$A$8,BZ105,BZ105)</f>
        <v>1.0048600000000001</v>
      </c>
      <c r="CC105">
        <f t="shared" si="47"/>
        <v>103.94405066377405</v>
      </c>
      <c r="CD105" s="2">
        <v>39233</v>
      </c>
      <c r="CE105">
        <v>101.53515625</v>
      </c>
      <c r="CF105" s="22">
        <f>_xll.BDH(CF$3&amp;" Govt",$A$8,CD105,CD105)</f>
        <v>1.01799</v>
      </c>
      <c r="CG105">
        <f t="shared" si="48"/>
        <v>99.740818917671106</v>
      </c>
      <c r="CH105" s="2">
        <v>39415</v>
      </c>
      <c r="CI105">
        <v>110.78515625</v>
      </c>
      <c r="CJ105" s="22">
        <f>_xll.BDH(CJ$3&amp;" Govt",$A$8,CH105,CH105)</f>
        <v>1.0057700000000001</v>
      </c>
      <c r="CK105">
        <f t="shared" si="49"/>
        <v>110.14959309782554</v>
      </c>
      <c r="CL105" s="2">
        <v>39597</v>
      </c>
      <c r="CM105">
        <v>102.8828125</v>
      </c>
      <c r="CN105" s="22">
        <f>_xll.BDH(CN$3&amp;" Govt",$A$8,CL105,CL105)</f>
        <v>1.0184</v>
      </c>
      <c r="CO105">
        <f t="shared" si="50"/>
        <v>101.02397142576591</v>
      </c>
      <c r="CP105" s="2">
        <v>39780</v>
      </c>
      <c r="CQ105">
        <v>91.98046875</v>
      </c>
      <c r="CR105" s="22">
        <f>_xll.BDH(CR$3&amp;" Govt",$A$8,CP105,CP105)</f>
        <v>1.0147200000000001</v>
      </c>
      <c r="CS105">
        <f t="shared" si="51"/>
        <v>90.64615731433301</v>
      </c>
      <c r="CT105" s="2">
        <v>39959</v>
      </c>
      <c r="CU105">
        <v>103.453125</v>
      </c>
      <c r="CV105" s="22">
        <f>_xll.BDH(CV$3&amp;" Govt",$A$8,CT105,CT105)</f>
        <v>0.99026000000000003</v>
      </c>
      <c r="CW105">
        <f t="shared" si="52"/>
        <v>104.47066931916871</v>
      </c>
      <c r="CZ105" s="22"/>
      <c r="DB105" s="2">
        <v>38336</v>
      </c>
      <c r="DC105">
        <v>109.5</v>
      </c>
      <c r="DD105" s="22">
        <f>_xll.BDH(DD$3&amp;" Govt",$A$8,DB105,DB105)</f>
        <v>1.0098400000000001</v>
      </c>
      <c r="DE105">
        <f t="shared" si="54"/>
        <v>108.43301909213341</v>
      </c>
      <c r="DF105" s="2">
        <v>38881</v>
      </c>
      <c r="DG105">
        <v>94.8828125</v>
      </c>
      <c r="DH105" s="22">
        <f>_xll.BDH(DH$3&amp;" Govt",$A$8,DF105,DF105)</f>
        <v>1.0100899999999999</v>
      </c>
      <c r="DI105">
        <f t="shared" si="55"/>
        <v>93.935008266590117</v>
      </c>
      <c r="DJ105" s="2">
        <v>39245</v>
      </c>
      <c r="DK105">
        <v>96.7109375</v>
      </c>
      <c r="DL105" s="22">
        <f>_xll.BDH(DL$3&amp;" Govt",$A$8,DJ105,DJ105)</f>
        <v>1.02071</v>
      </c>
      <c r="DM105">
        <f t="shared" si="56"/>
        <v>94.748692086880695</v>
      </c>
      <c r="DN105" s="2">
        <v>39980</v>
      </c>
      <c r="DO105">
        <v>102.12890625</v>
      </c>
      <c r="DP105" s="22">
        <f>_xll.BDH(DP$3&amp;" Govt",$A$8,DN105,DN105)</f>
        <v>0.99195999999999995</v>
      </c>
      <c r="DQ105">
        <f t="shared" si="57"/>
        <v>102.95667794064278</v>
      </c>
    </row>
    <row r="106" spans="4:121" x14ac:dyDescent="0.25">
      <c r="D106" s="2"/>
      <c r="F106" s="2">
        <v>38334</v>
      </c>
      <c r="G106">
        <v>129.4765625</v>
      </c>
      <c r="H106" s="22">
        <f>_xll.BDH(H$3&amp;" Govt",$A$8,F106,F106)</f>
        <v>1.2010399999999999</v>
      </c>
      <c r="I106" s="14">
        <f t="shared" si="29"/>
        <v>107.80370553853328</v>
      </c>
      <c r="J106" s="2">
        <v>38334</v>
      </c>
      <c r="K106">
        <v>130.72265625</v>
      </c>
      <c r="L106" s="22">
        <f>_xll.BDH(L$3&amp;" Govt",$A$8,J106,J106)</f>
        <v>1.1778500000000001</v>
      </c>
      <c r="M106">
        <f t="shared" si="30"/>
        <v>110.98412892133972</v>
      </c>
      <c r="N106" s="2">
        <v>38334</v>
      </c>
      <c r="O106">
        <v>132.51953125</v>
      </c>
      <c r="P106" s="22">
        <f>_xll.BDH(P$3&amp;" Govt",$A$8,N106,N106)</f>
        <v>1.16029</v>
      </c>
      <c r="Q106">
        <f t="shared" si="31"/>
        <v>114.21242210998975</v>
      </c>
      <c r="R106" s="2">
        <v>38334</v>
      </c>
      <c r="S106">
        <v>133.69921875</v>
      </c>
      <c r="T106" s="22">
        <f>_xll.BDH(T$3&amp;" Govt",$A$8,R106,R106)</f>
        <v>1.1310100000000001</v>
      </c>
      <c r="U106">
        <f t="shared" si="32"/>
        <v>118.21223397671108</v>
      </c>
      <c r="V106" s="2">
        <v>38429</v>
      </c>
      <c r="W106">
        <v>99.06640625</v>
      </c>
      <c r="X106" s="22">
        <f>_xll.BDH(X$3&amp;" Govt",$A$8,V106,V106)</f>
        <v>1.0056700000000001</v>
      </c>
      <c r="Y106">
        <f t="shared" si="33"/>
        <v>98.507866646116511</v>
      </c>
      <c r="Z106" s="2">
        <v>38334</v>
      </c>
      <c r="AA106">
        <v>126.30859375</v>
      </c>
      <c r="AB106" s="22">
        <f>_xll.BDH(AB$3&amp;" Govt",$A$8,Z106,Z106)</f>
        <v>1.0933200000000001</v>
      </c>
      <c r="AC106">
        <f t="shared" si="34"/>
        <v>115.52756169282551</v>
      </c>
      <c r="AD106" s="2">
        <v>38973</v>
      </c>
      <c r="AE106">
        <v>103.30078125</v>
      </c>
      <c r="AF106" s="22">
        <f>_xll.BDH(AF$3&amp;" Govt",$A$8,AD106,AD106)</f>
        <v>1.0234399999999999</v>
      </c>
      <c r="AG106">
        <f t="shared" si="35"/>
        <v>100.93486794536075</v>
      </c>
      <c r="AH106" s="2">
        <v>38334</v>
      </c>
      <c r="AI106">
        <v>123.93359375</v>
      </c>
      <c r="AJ106" s="22">
        <f>_xll.BDH(AJ$3&amp;" Govt",$A$8,AH106,AH106)</f>
        <v>1.07165</v>
      </c>
      <c r="AK106">
        <f t="shared" si="36"/>
        <v>115.64745369290347</v>
      </c>
      <c r="AL106" s="2">
        <v>39337</v>
      </c>
      <c r="AM106">
        <v>102.9375</v>
      </c>
      <c r="AN106" s="22">
        <f>_xll.BDH(AN$3&amp;" Govt",$A$8,AL106,AL106)</f>
        <v>1.02667</v>
      </c>
      <c r="AO106">
        <f t="shared" si="37"/>
        <v>100.26347317054166</v>
      </c>
      <c r="AP106" s="2">
        <v>38334</v>
      </c>
      <c r="AQ106">
        <v>119.796875</v>
      </c>
      <c r="AR106" s="22">
        <f>_xll.BDH(AR$3&amp;" Govt",$A$8,AP106,AP106)</f>
        <v>1.05833</v>
      </c>
      <c r="AS106">
        <f t="shared" si="38"/>
        <v>113.1942541551312</v>
      </c>
      <c r="AT106" s="2">
        <v>39702</v>
      </c>
      <c r="AU106">
        <v>100.42578125</v>
      </c>
      <c r="AV106" s="22">
        <f>_xll.BDH(AV$3&amp;" Govt",$A$8,AT106,AT106)</f>
        <v>1.03705</v>
      </c>
      <c r="AW106">
        <f t="shared" si="39"/>
        <v>96.837935731160499</v>
      </c>
      <c r="AX106" s="2">
        <v>38334</v>
      </c>
      <c r="AY106">
        <v>107.6953125</v>
      </c>
      <c r="AZ106" s="22">
        <f>_xll.BDH(AZ$3&amp;" Govt",$A$8,AX106,AX106)</f>
        <v>1.03606</v>
      </c>
      <c r="BA106">
        <f t="shared" si="40"/>
        <v>103.94698424801652</v>
      </c>
      <c r="BB106" s="2">
        <v>38334</v>
      </c>
      <c r="BC106">
        <v>107.71484375</v>
      </c>
      <c r="BD106" s="22">
        <f>_xll.BDH(BD$3&amp;" Govt",$A$8,BB106,BB106)</f>
        <v>1.0298400000000001</v>
      </c>
      <c r="BE106">
        <f t="shared" si="41"/>
        <v>104.59376577915015</v>
      </c>
      <c r="BF106" s="2">
        <v>40067</v>
      </c>
      <c r="BG106">
        <v>104.14453125</v>
      </c>
      <c r="BH106" s="22">
        <f>_xll.BDH(BH$3&amp;" Govt",$A$8,BF106,BF106)</f>
        <v>1.0186500000000001</v>
      </c>
      <c r="BI106">
        <f t="shared" si="42"/>
        <v>102.23779634810778</v>
      </c>
      <c r="BJ106" s="2">
        <v>38334</v>
      </c>
      <c r="BK106">
        <v>105.2734375</v>
      </c>
      <c r="BL106" s="22">
        <f>_xll.BDH(BL$3&amp;" Govt",$A$8,BJ106,BJ106)</f>
        <v>1.0095000000000001</v>
      </c>
      <c r="BM106">
        <f t="shared" si="43"/>
        <v>104.28275136206042</v>
      </c>
      <c r="BN106" s="2">
        <v>38510</v>
      </c>
      <c r="BO106">
        <v>102.5078125</v>
      </c>
      <c r="BP106" s="22">
        <f>_xll.BDH(BP$3&amp;" Govt",$A$8,BN106,BN106)</f>
        <v>1.01369</v>
      </c>
      <c r="BQ106">
        <f t="shared" si="44"/>
        <v>101.12343270625142</v>
      </c>
      <c r="BR106" s="2">
        <v>38691</v>
      </c>
      <c r="BS106">
        <v>100.43359375</v>
      </c>
      <c r="BT106" s="22">
        <f>_xll.BDH(BT$3&amp;" Govt",$A$8,BR106,BR106)</f>
        <v>1.0223199999999999</v>
      </c>
      <c r="BU106">
        <f t="shared" si="45"/>
        <v>98.24085780381877</v>
      </c>
      <c r="BV106" s="2">
        <v>38870</v>
      </c>
      <c r="BW106">
        <v>98.38671875</v>
      </c>
      <c r="BX106" s="22">
        <f>_xll.BDH(BX$3&amp;" Govt",$A$8,BV106,BV106)</f>
        <v>1.00695</v>
      </c>
      <c r="BY106">
        <f t="shared" si="46"/>
        <v>97.707650578479573</v>
      </c>
      <c r="BZ106" s="2">
        <v>39052</v>
      </c>
      <c r="CA106">
        <v>104.8515625</v>
      </c>
      <c r="CB106" s="22">
        <f>_xll.BDH(CB$3&amp;" Govt",$A$8,BZ106,BZ106)</f>
        <v>1.0046999999999999</v>
      </c>
      <c r="CC106">
        <f t="shared" si="47"/>
        <v>104.36106549218673</v>
      </c>
      <c r="CD106" s="2">
        <v>39234</v>
      </c>
      <c r="CE106">
        <v>101.17578125</v>
      </c>
      <c r="CF106" s="22">
        <f>_xll.BDH(CF$3&amp;" Govt",$A$8,CD106,CD106)</f>
        <v>1.0182899999999999</v>
      </c>
      <c r="CG106">
        <f t="shared" si="48"/>
        <v>99.358514028420203</v>
      </c>
      <c r="CH106" s="2">
        <v>39416</v>
      </c>
      <c r="CI106">
        <v>110.87890625</v>
      </c>
      <c r="CJ106" s="22">
        <f>_xll.BDH(CJ$3&amp;" Govt",$A$8,CH106,CH106)</f>
        <v>1.00586</v>
      </c>
      <c r="CK106">
        <f t="shared" si="49"/>
        <v>110.23294121448313</v>
      </c>
      <c r="CL106" s="2">
        <v>39598</v>
      </c>
      <c r="CM106">
        <v>103.390625</v>
      </c>
      <c r="CN106" s="22">
        <f>_xll.BDH(CN$3&amp;" Govt",$A$8,CL106,CL106)</f>
        <v>1.01868</v>
      </c>
      <c r="CO106">
        <f t="shared" si="50"/>
        <v>101.49470393057682</v>
      </c>
      <c r="CP106" s="2">
        <v>39783</v>
      </c>
      <c r="CQ106">
        <v>93.66796875</v>
      </c>
      <c r="CR106" s="22">
        <f>_xll.BDH(CR$3&amp;" Govt",$A$8,CP106,CP106)</f>
        <v>1.01458</v>
      </c>
      <c r="CS106">
        <f t="shared" si="51"/>
        <v>92.321915226004847</v>
      </c>
      <c r="CT106" s="2">
        <v>39960</v>
      </c>
      <c r="CU106">
        <v>102.5546875</v>
      </c>
      <c r="CV106" s="22">
        <f>_xll.BDH(CV$3&amp;" Govt",$A$8,CT106,CT106)</f>
        <v>0.99034</v>
      </c>
      <c r="CW106">
        <f t="shared" si="52"/>
        <v>103.5550290809217</v>
      </c>
      <c r="CZ106" s="22"/>
      <c r="DB106" s="2">
        <v>38337</v>
      </c>
      <c r="DC106">
        <v>108.27734375</v>
      </c>
      <c r="DD106" s="22">
        <f>_xll.BDH(DD$3&amp;" Govt",$A$8,DB106,DB106)</f>
        <v>1.0100100000000001</v>
      </c>
      <c r="DE106">
        <f t="shared" si="54"/>
        <v>107.20422941357016</v>
      </c>
      <c r="DF106" s="2">
        <v>38882</v>
      </c>
      <c r="DG106">
        <v>94.28125</v>
      </c>
      <c r="DH106" s="22">
        <f>_xll.BDH(DH$3&amp;" Govt",$A$8,DF106,DF106)</f>
        <v>1.0103800000000001</v>
      </c>
      <c r="DI106">
        <f t="shared" si="55"/>
        <v>93.312664542053483</v>
      </c>
      <c r="DJ106" s="2">
        <v>39246</v>
      </c>
      <c r="DK106">
        <v>98.015625</v>
      </c>
      <c r="DL106" s="22">
        <f>_xll.BDH(DL$3&amp;" Govt",$A$8,DJ106,DJ106)</f>
        <v>1.0209299999999999</v>
      </c>
      <c r="DM106">
        <f t="shared" si="56"/>
        <v>96.006214921689065</v>
      </c>
      <c r="DN106" s="2">
        <v>39981</v>
      </c>
      <c r="DO106">
        <v>100.96484375</v>
      </c>
      <c r="DP106" s="22">
        <f>_xll.BDH(DP$3&amp;" Govt",$A$8,DN106,DN106)</f>
        <v>0.99204999999999999</v>
      </c>
      <c r="DQ106">
        <f t="shared" si="57"/>
        <v>101.77394662567411</v>
      </c>
    </row>
    <row r="107" spans="4:121" x14ac:dyDescent="0.25">
      <c r="D107" s="2"/>
      <c r="F107" s="2">
        <v>38335</v>
      </c>
      <c r="G107">
        <v>129.5078125</v>
      </c>
      <c r="H107" s="22">
        <f>_xll.BDH(H$3&amp;" Govt",$A$8,F107,F107)</f>
        <v>1.2012400000000001</v>
      </c>
      <c r="I107" s="14">
        <f t="shared" si="29"/>
        <v>107.81177158602776</v>
      </c>
      <c r="J107" s="2">
        <v>38335</v>
      </c>
      <c r="K107">
        <v>130.79296875</v>
      </c>
      <c r="L107" s="22">
        <f>_xll.BDH(L$3&amp;" Govt",$A$8,J107,J107)</f>
        <v>1.17805</v>
      </c>
      <c r="M107">
        <f t="shared" si="30"/>
        <v>111.02497241203683</v>
      </c>
      <c r="N107" s="2">
        <v>38335</v>
      </c>
      <c r="O107">
        <v>132.6640625</v>
      </c>
      <c r="P107" s="22">
        <f>_xll.BDH(P$3&amp;" Govt",$A$8,N107,N107)</f>
        <v>1.16048</v>
      </c>
      <c r="Q107">
        <f t="shared" si="31"/>
        <v>114.31826701020267</v>
      </c>
      <c r="R107" s="2">
        <v>38335</v>
      </c>
      <c r="S107">
        <v>133.875</v>
      </c>
      <c r="T107" s="22">
        <f>_xll.BDH(T$3&amp;" Govt",$A$8,R107,R107)</f>
        <v>1.1312</v>
      </c>
      <c r="U107">
        <f t="shared" si="32"/>
        <v>118.34777227722772</v>
      </c>
      <c r="V107" s="2">
        <v>38432</v>
      </c>
      <c r="W107">
        <v>98.94921875</v>
      </c>
      <c r="X107" s="22">
        <f>_xll.BDH(X$3&amp;" Govt",$A$8,V107,V107)</f>
        <v>1.00587</v>
      </c>
      <c r="Y107">
        <f t="shared" si="33"/>
        <v>98.371776422400501</v>
      </c>
      <c r="Z107" s="2">
        <v>38335</v>
      </c>
      <c r="AA107">
        <v>126.4765625</v>
      </c>
      <c r="AB107" s="22">
        <f>_xll.BDH(AB$3&amp;" Govt",$A$8,Z107,Z107)</f>
        <v>1.09351</v>
      </c>
      <c r="AC107">
        <f t="shared" si="34"/>
        <v>115.66109363426033</v>
      </c>
      <c r="AD107" s="2">
        <v>38974</v>
      </c>
      <c r="AE107">
        <v>103.25390625</v>
      </c>
      <c r="AF107" s="22">
        <f>_xll.BDH(AF$3&amp;" Govt",$A$8,AD107,AD107)</f>
        <v>1.0235399999999999</v>
      </c>
      <c r="AG107">
        <f t="shared" si="35"/>
        <v>100.87920965472772</v>
      </c>
      <c r="AH107" s="2">
        <v>38335</v>
      </c>
      <c r="AI107">
        <v>124.1484375</v>
      </c>
      <c r="AJ107" s="22">
        <f>_xll.BDH(AJ$3&amp;" Govt",$A$8,AH107,AH107)</f>
        <v>1.0718300000000001</v>
      </c>
      <c r="AK107">
        <f t="shared" si="36"/>
        <v>115.82847793026879</v>
      </c>
      <c r="AL107" s="2">
        <v>39338</v>
      </c>
      <c r="AM107">
        <v>102.71484375</v>
      </c>
      <c r="AN107" s="22">
        <f>_xll.BDH(AN$3&amp;" Govt",$A$8,AL107,AL107)</f>
        <v>1.0266599999999999</v>
      </c>
      <c r="AO107">
        <f t="shared" si="37"/>
        <v>100.04757539009995</v>
      </c>
      <c r="AP107" s="2">
        <v>38335</v>
      </c>
      <c r="AQ107">
        <v>120.04296875</v>
      </c>
      <c r="AR107" s="22">
        <f>_xll.BDH(AR$3&amp;" Govt",$A$8,AP107,AP107)</f>
        <v>1.0585100000000001</v>
      </c>
      <c r="AS107">
        <f t="shared" si="38"/>
        <v>113.40749615024893</v>
      </c>
      <c r="AT107" s="2">
        <v>39703</v>
      </c>
      <c r="AU107">
        <v>100.25390625</v>
      </c>
      <c r="AV107" s="22">
        <f>_xll.BDH(AV$3&amp;" Govt",$A$8,AT107,AT107)</f>
        <v>1.0372399999999999</v>
      </c>
      <c r="AW107">
        <f t="shared" si="39"/>
        <v>96.654492933168797</v>
      </c>
      <c r="AX107" s="2">
        <v>38335</v>
      </c>
      <c r="AY107">
        <v>107.9296875</v>
      </c>
      <c r="AZ107" s="22">
        <f>_xll.BDH(AZ$3&amp;" Govt",$A$8,AX107,AX107)</f>
        <v>1.03623</v>
      </c>
      <c r="BA107">
        <f t="shared" si="40"/>
        <v>104.15611157754553</v>
      </c>
      <c r="BB107" s="2">
        <v>38335</v>
      </c>
      <c r="BC107">
        <v>107.94921875</v>
      </c>
      <c r="BD107" s="22">
        <f>_xll.BDH(BD$3&amp;" Govt",$A$8,BB107,BB107)</f>
        <v>1.0300100000000001</v>
      </c>
      <c r="BE107">
        <f t="shared" si="41"/>
        <v>104.80404923253171</v>
      </c>
      <c r="BF107" s="2">
        <v>40070</v>
      </c>
      <c r="BG107">
        <v>104.015625</v>
      </c>
      <c r="BH107" s="22">
        <f>_xll.BDH(BH$3&amp;" Govt",$A$8,BF107,BF107)</f>
        <v>1.0184800000000001</v>
      </c>
      <c r="BI107">
        <f t="shared" si="42"/>
        <v>102.12829412457779</v>
      </c>
      <c r="BJ107" s="2">
        <v>38335</v>
      </c>
      <c r="BK107">
        <v>105.5</v>
      </c>
      <c r="BL107" s="22">
        <f>_xll.BDH(BL$3&amp;" Govt",$A$8,BJ107,BJ107)</f>
        <v>1.0096700000000001</v>
      </c>
      <c r="BM107">
        <f t="shared" si="43"/>
        <v>104.48958570622084</v>
      </c>
      <c r="BN107" s="2">
        <v>38511</v>
      </c>
      <c r="BO107">
        <v>102.28125</v>
      </c>
      <c r="BP107" s="22">
        <f>_xll.BDH(BP$3&amp;" Govt",$A$8,BN107,BN107)</f>
        <v>1.0139199999999999</v>
      </c>
      <c r="BQ107">
        <f t="shared" si="44"/>
        <v>100.87704158118984</v>
      </c>
      <c r="BR107" s="2">
        <v>38692</v>
      </c>
      <c r="BS107">
        <v>100.84375</v>
      </c>
      <c r="BT107" s="22">
        <f>_xll.BDH(BT$3&amp;" Govt",$A$8,BR107,BR107)</f>
        <v>1.0223899999999999</v>
      </c>
      <c r="BU107">
        <f t="shared" si="45"/>
        <v>98.635305509639181</v>
      </c>
      <c r="BV107" s="2">
        <v>38873</v>
      </c>
      <c r="BW107">
        <v>98.18359375</v>
      </c>
      <c r="BX107" s="22">
        <f>_xll.BDH(BX$3&amp;" Govt",$A$8,BV107,BV107)</f>
        <v>1.0078100000000001</v>
      </c>
      <c r="BY107">
        <f t="shared" si="46"/>
        <v>97.422722288923495</v>
      </c>
      <c r="BZ107" s="2">
        <v>39055</v>
      </c>
      <c r="CA107">
        <v>104.83984375</v>
      </c>
      <c r="CB107" s="22">
        <f>_xll.BDH(CB$3&amp;" Govt",$A$8,BZ107,BZ107)</f>
        <v>1.00417</v>
      </c>
      <c r="CC107">
        <f t="shared" si="47"/>
        <v>104.40447708057401</v>
      </c>
      <c r="CD107" s="2">
        <v>39237</v>
      </c>
      <c r="CE107">
        <v>101.39453125</v>
      </c>
      <c r="CF107" s="22">
        <f>_xll.BDH(CF$3&amp;" Govt",$A$8,CD107,CD107)</f>
        <v>1.01895</v>
      </c>
      <c r="CG107">
        <f t="shared" si="48"/>
        <v>99.508838755581721</v>
      </c>
      <c r="CH107" s="2">
        <v>39419</v>
      </c>
      <c r="CI107">
        <v>111.3671875</v>
      </c>
      <c r="CJ107" s="22">
        <f>_xll.BDH(CJ$3&amp;" Govt",$A$8,CH107,CH107)</f>
        <v>1.0060899999999999</v>
      </c>
      <c r="CK107">
        <f t="shared" si="49"/>
        <v>110.69306672365296</v>
      </c>
      <c r="CL107" s="2">
        <v>39601</v>
      </c>
      <c r="CM107">
        <v>104.0546875</v>
      </c>
      <c r="CN107" s="22">
        <f>_xll.BDH(CN$3&amp;" Govt",$A$8,CL107,CL107)</f>
        <v>1.01945</v>
      </c>
      <c r="CO107">
        <f t="shared" si="50"/>
        <v>102.06943695129728</v>
      </c>
      <c r="CP107" s="2">
        <v>39784</v>
      </c>
      <c r="CQ107">
        <v>94.57421875</v>
      </c>
      <c r="CR107" s="22">
        <f>_xll.BDH(CR$3&amp;" Govt",$A$8,CP107,CP107)</f>
        <v>1.01424</v>
      </c>
      <c r="CS107">
        <f t="shared" si="51"/>
        <v>93.246390154204136</v>
      </c>
      <c r="CT107" s="2">
        <v>39961</v>
      </c>
      <c r="CU107">
        <v>102.72265625</v>
      </c>
      <c r="CV107" s="22">
        <f>_xll.BDH(CV$3&amp;" Govt",$A$8,CT107,CT107)</f>
        <v>0.99041999999999997</v>
      </c>
      <c r="CW107">
        <f t="shared" si="52"/>
        <v>103.71625800165587</v>
      </c>
      <c r="CZ107" s="22"/>
      <c r="DB107" s="2">
        <v>38338</v>
      </c>
      <c r="DC107">
        <v>108.44921875</v>
      </c>
      <c r="DD107" s="22">
        <f>_xll.BDH(DD$3&amp;" Govt",$A$8,DB107,DB107)</f>
        <v>1.0101800000000001</v>
      </c>
      <c r="DE107">
        <f t="shared" si="54"/>
        <v>107.35633129739253</v>
      </c>
      <c r="DF107" s="2">
        <v>38883</v>
      </c>
      <c r="DG107">
        <v>94.109375</v>
      </c>
      <c r="DH107" s="22">
        <f>_xll.BDH(DH$3&amp;" Govt",$A$8,DF107,DF107)</f>
        <v>1.0106599999999999</v>
      </c>
      <c r="DI107">
        <f t="shared" si="55"/>
        <v>93.116750440306348</v>
      </c>
      <c r="DJ107" s="2">
        <v>39247</v>
      </c>
      <c r="DK107">
        <v>97.546875</v>
      </c>
      <c r="DL107" s="22">
        <f>_xll.BDH(DL$3&amp;" Govt",$A$8,DJ107,DJ107)</f>
        <v>1.02115</v>
      </c>
      <c r="DM107">
        <f t="shared" si="56"/>
        <v>95.52648974195759</v>
      </c>
      <c r="DN107" s="2">
        <v>39982</v>
      </c>
      <c r="DO107">
        <v>101.05859375</v>
      </c>
      <c r="DP107" s="22">
        <f>_xll.BDH(DP$3&amp;" Govt",$A$8,DN107,DN107)</f>
        <v>0.99212999999999996</v>
      </c>
      <c r="DQ107">
        <f t="shared" si="57"/>
        <v>101.86023378992672</v>
      </c>
    </row>
    <row r="108" spans="4:121" x14ac:dyDescent="0.25">
      <c r="D108" s="2"/>
      <c r="F108" s="2">
        <v>38336</v>
      </c>
      <c r="G108">
        <v>129.65234375</v>
      </c>
      <c r="H108" s="22">
        <f>_xll.BDH(H$3&amp;" Govt",$A$8,F108,F108)</f>
        <v>1.2014499999999999</v>
      </c>
      <c r="I108" s="14">
        <f t="shared" si="29"/>
        <v>107.91322464522037</v>
      </c>
      <c r="J108" s="2">
        <v>38336</v>
      </c>
      <c r="K108">
        <v>131.06640625</v>
      </c>
      <c r="L108" s="22">
        <f>_xll.BDH(L$3&amp;" Govt",$A$8,J108,J108)</f>
        <v>1.17825</v>
      </c>
      <c r="M108">
        <f t="shared" si="30"/>
        <v>111.23819753872267</v>
      </c>
      <c r="N108" s="2">
        <v>38336</v>
      </c>
      <c r="O108">
        <v>133.0078125</v>
      </c>
      <c r="P108" s="22">
        <f>_xll.BDH(P$3&amp;" Govt",$A$8,N108,N108)</f>
        <v>1.1606799999999999</v>
      </c>
      <c r="Q108">
        <f t="shared" si="31"/>
        <v>114.59473110590345</v>
      </c>
      <c r="R108" s="2">
        <v>38336</v>
      </c>
      <c r="S108">
        <v>134.35546875</v>
      </c>
      <c r="T108" s="22">
        <f>_xll.BDH(T$3&amp;" Govt",$A$8,R108,R108)</f>
        <v>1.1313900000000001</v>
      </c>
      <c r="U108">
        <f t="shared" si="32"/>
        <v>118.75256874287379</v>
      </c>
      <c r="V108" s="2">
        <v>38433</v>
      </c>
      <c r="W108">
        <v>98.421875</v>
      </c>
      <c r="X108" s="22">
        <f>_xll.BDH(X$3&amp;" Govt",$A$8,V108,V108)</f>
        <v>1.0059400000000001</v>
      </c>
      <c r="Y108">
        <f t="shared" si="33"/>
        <v>97.840701234666085</v>
      </c>
      <c r="Z108" s="2">
        <v>38336</v>
      </c>
      <c r="AA108">
        <v>126.8671875</v>
      </c>
      <c r="AB108" s="22">
        <f>_xll.BDH(AB$3&amp;" Govt",$A$8,Z108,Z108)</f>
        <v>1.0936900000000001</v>
      </c>
      <c r="AC108">
        <f t="shared" si="34"/>
        <v>115.999220528669</v>
      </c>
      <c r="AD108" s="2">
        <v>38975</v>
      </c>
      <c r="AE108">
        <v>103.078125</v>
      </c>
      <c r="AF108" s="22">
        <f>_xll.BDH(AF$3&amp;" Govt",$A$8,AD108,AD108)</f>
        <v>1.0236499999999999</v>
      </c>
      <c r="AG108">
        <f t="shared" si="35"/>
        <v>100.69664924534753</v>
      </c>
      <c r="AH108" s="2">
        <v>38336</v>
      </c>
      <c r="AI108">
        <v>124.58203125</v>
      </c>
      <c r="AJ108" s="22">
        <f>_xll.BDH(AJ$3&amp;" Govt",$A$8,AH108,AH108)</f>
        <v>1.0720099999999999</v>
      </c>
      <c r="AK108">
        <f t="shared" si="36"/>
        <v>116.21349730879378</v>
      </c>
      <c r="AL108" s="2">
        <v>39339</v>
      </c>
      <c r="AM108">
        <v>102.73046875</v>
      </c>
      <c r="AN108" s="22">
        <f>_xll.BDH(AN$3&amp;" Govt",$A$8,AL108,AL108)</f>
        <v>1.0266500000000001</v>
      </c>
      <c r="AO108">
        <f t="shared" si="37"/>
        <v>100.06376929820289</v>
      </c>
      <c r="AP108" s="2">
        <v>38336</v>
      </c>
      <c r="AQ108">
        <v>120.515625</v>
      </c>
      <c r="AR108" s="22">
        <f>_xll.BDH(AR$3&amp;" Govt",$A$8,AP108,AP108)</f>
        <v>1.0586899999999999</v>
      </c>
      <c r="AS108">
        <f t="shared" si="38"/>
        <v>113.83466831650436</v>
      </c>
      <c r="AT108" s="2">
        <v>39706</v>
      </c>
      <c r="AU108">
        <v>100.90625</v>
      </c>
      <c r="AV108" s="22">
        <f>_xll.BDH(AV$3&amp;" Govt",$A$8,AT108,AT108)</f>
        <v>1.0377799999999999</v>
      </c>
      <c r="AW108">
        <f t="shared" si="39"/>
        <v>97.232795004721623</v>
      </c>
      <c r="AX108" s="2">
        <v>38336</v>
      </c>
      <c r="AY108">
        <v>108.44140625</v>
      </c>
      <c r="AZ108" s="22">
        <f>_xll.BDH(AZ$3&amp;" Govt",$A$8,AX108,AX108)</f>
        <v>1.0364100000000001</v>
      </c>
      <c r="BA108">
        <f t="shared" si="40"/>
        <v>104.63176373249968</v>
      </c>
      <c r="BB108" s="2">
        <v>38336</v>
      </c>
      <c r="BC108">
        <v>108.51953125</v>
      </c>
      <c r="BD108" s="22">
        <f>_xll.BDH(BD$3&amp;" Govt",$A$8,BB108,BB108)</f>
        <v>1.0301899999999999</v>
      </c>
      <c r="BE108">
        <f t="shared" si="41"/>
        <v>105.33933667575884</v>
      </c>
      <c r="BF108" s="2">
        <v>40071</v>
      </c>
      <c r="BG108">
        <v>103.96484375</v>
      </c>
      <c r="BH108" s="22">
        <f>_xll.BDH(BH$3&amp;" Govt",$A$8,BF108,BF108)</f>
        <v>1.0184299999999999</v>
      </c>
      <c r="BI108">
        <f t="shared" si="42"/>
        <v>102.08344584311146</v>
      </c>
      <c r="BJ108" s="2">
        <v>38336</v>
      </c>
      <c r="BK108">
        <v>106.05859375</v>
      </c>
      <c r="BL108" s="22">
        <f>_xll.BDH(BL$3&amp;" Govt",$A$8,BJ108,BJ108)</f>
        <v>1.0098400000000001</v>
      </c>
      <c r="BM108">
        <f t="shared" si="43"/>
        <v>105.02514631030658</v>
      </c>
      <c r="BN108" s="2">
        <v>38512</v>
      </c>
      <c r="BO108">
        <v>102.16796875</v>
      </c>
      <c r="BP108" s="22">
        <f>_xll.BDH(BP$3&amp;" Govt",$A$8,BN108,BN108)</f>
        <v>1.0141500000000001</v>
      </c>
      <c r="BQ108">
        <f t="shared" si="44"/>
        <v>100.74246289996547</v>
      </c>
      <c r="BR108" s="2">
        <v>38693</v>
      </c>
      <c r="BS108">
        <v>100.359375</v>
      </c>
      <c r="BT108" s="22">
        <f>_xll.BDH(BT$3&amp;" Govt",$A$8,BR108,BR108)</f>
        <v>1.0224599999999999</v>
      </c>
      <c r="BU108">
        <f t="shared" si="45"/>
        <v>98.154817792383085</v>
      </c>
      <c r="BV108" s="2">
        <v>38874</v>
      </c>
      <c r="BW108">
        <v>97.93359375</v>
      </c>
      <c r="BX108" s="22">
        <f>_xll.BDH(BX$3&amp;" Govt",$A$8,BV108,BV108)</f>
        <v>1.0080899999999999</v>
      </c>
      <c r="BY108">
        <f t="shared" si="46"/>
        <v>97.14766910692498</v>
      </c>
      <c r="BZ108" s="2">
        <v>39056</v>
      </c>
      <c r="CA108">
        <v>104.78515625</v>
      </c>
      <c r="CB108" s="22">
        <f>_xll.BDH(CB$3&amp;" Govt",$A$8,BZ108,BZ108)</f>
        <v>1.0039899999999999</v>
      </c>
      <c r="CC108">
        <f t="shared" si="47"/>
        <v>104.36872503710197</v>
      </c>
      <c r="CD108" s="2">
        <v>39238</v>
      </c>
      <c r="CE108">
        <v>100.9765625</v>
      </c>
      <c r="CF108" s="22">
        <f>_xll.BDH(CF$3&amp;" Govt",$A$8,CD108,CD108)</f>
        <v>1.0191699999999999</v>
      </c>
      <c r="CG108">
        <f t="shared" si="48"/>
        <v>99.077251587075764</v>
      </c>
      <c r="CH108" s="2">
        <v>39420</v>
      </c>
      <c r="CI108">
        <v>110.73828125</v>
      </c>
      <c r="CJ108" s="22">
        <f>_xll.BDH(CJ$3&amp;" Govt",$A$8,CH108,CH108)</f>
        <v>1.0061599999999999</v>
      </c>
      <c r="CK108">
        <f t="shared" si="49"/>
        <v>110.06030974198936</v>
      </c>
      <c r="CL108" s="2">
        <v>39602</v>
      </c>
      <c r="CM108">
        <v>104.22265625</v>
      </c>
      <c r="CN108" s="22">
        <f>_xll.BDH(CN$3&amp;" Govt",$A$8,CL108,CL108)</f>
        <v>1.01966</v>
      </c>
      <c r="CO108">
        <f t="shared" si="50"/>
        <v>102.21314580350312</v>
      </c>
      <c r="CP108" s="2">
        <v>39785</v>
      </c>
      <c r="CQ108">
        <v>95.71875</v>
      </c>
      <c r="CR108" s="22">
        <f>_xll.BDH(CR$3&amp;" Govt",$A$8,CP108,CP108)</f>
        <v>1.0139100000000001</v>
      </c>
      <c r="CS108">
        <f t="shared" si="51"/>
        <v>94.405568541586518</v>
      </c>
      <c r="CT108" s="2">
        <v>39962</v>
      </c>
      <c r="CU108">
        <v>104.296875</v>
      </c>
      <c r="CV108" s="22">
        <f>_xll.BDH(CV$3&amp;" Govt",$A$8,CT108,CT108)</f>
        <v>0.99050000000000005</v>
      </c>
      <c r="CW108">
        <f t="shared" si="52"/>
        <v>105.29719838465421</v>
      </c>
      <c r="CZ108" s="22"/>
      <c r="DB108" s="2">
        <v>38341</v>
      </c>
      <c r="DC108">
        <v>109.10546875</v>
      </c>
      <c r="DD108" s="22">
        <f>_xll.BDH(DD$3&amp;" Govt",$A$8,DB108,DB108)</f>
        <v>1.0106999999999999</v>
      </c>
      <c r="DE108">
        <f t="shared" si="54"/>
        <v>107.95039947561096</v>
      </c>
      <c r="DF108" s="2">
        <v>38884</v>
      </c>
      <c r="DG108">
        <v>93.82421875</v>
      </c>
      <c r="DH108" s="22">
        <f>_xll.BDH(DH$3&amp;" Govt",$A$8,DF108,DF108)</f>
        <v>1.01095</v>
      </c>
      <c r="DI108">
        <f t="shared" si="55"/>
        <v>92.807971462485781</v>
      </c>
      <c r="DJ108" s="2">
        <v>39248</v>
      </c>
      <c r="DK108">
        <v>97.93359375</v>
      </c>
      <c r="DL108" s="22">
        <f>_xll.BDH(DL$3&amp;" Govt",$A$8,DJ108,DJ108)</f>
        <v>1.0213700000000001</v>
      </c>
      <c r="DM108">
        <f t="shared" si="56"/>
        <v>95.884541106552959</v>
      </c>
      <c r="DN108" s="2">
        <v>39983</v>
      </c>
      <c r="DO108">
        <v>102.05078125</v>
      </c>
      <c r="DP108" s="22">
        <f>_xll.BDH(DP$3&amp;" Govt",$A$8,DN108,DN108)</f>
        <v>0.99221000000000004</v>
      </c>
      <c r="DQ108">
        <f t="shared" si="57"/>
        <v>102.85199831688855</v>
      </c>
    </row>
    <row r="109" spans="4:121" x14ac:dyDescent="0.25">
      <c r="D109" s="2"/>
      <c r="F109" s="2">
        <v>38337</v>
      </c>
      <c r="G109">
        <v>129.53515625</v>
      </c>
      <c r="H109" s="22">
        <f>_xll.BDH(H$3&amp;" Govt",$A$8,F109,F109)</f>
        <v>1.2016499999999999</v>
      </c>
      <c r="I109" s="14">
        <f t="shared" si="29"/>
        <v>107.79774164690218</v>
      </c>
      <c r="J109" s="2">
        <v>38337</v>
      </c>
      <c r="K109">
        <v>130.8046875</v>
      </c>
      <c r="L109" s="22">
        <f>_xll.BDH(L$3&amp;" Govt",$A$8,J109,J109)</f>
        <v>1.17845</v>
      </c>
      <c r="M109">
        <f t="shared" si="30"/>
        <v>110.99723153294582</v>
      </c>
      <c r="N109" s="2">
        <v>38337</v>
      </c>
      <c r="O109">
        <v>132.71484375</v>
      </c>
      <c r="P109" s="22">
        <f>_xll.BDH(P$3&amp;" Govt",$A$8,N109,N109)</f>
        <v>1.1608799999999999</v>
      </c>
      <c r="Q109">
        <f t="shared" si="31"/>
        <v>114.32262055509614</v>
      </c>
      <c r="R109" s="2">
        <v>38337</v>
      </c>
      <c r="S109">
        <v>133.9140625</v>
      </c>
      <c r="T109" s="22">
        <f>_xll.BDH(T$3&amp;" Govt",$A$8,R109,R109)</f>
        <v>1.1315900000000001</v>
      </c>
      <c r="U109">
        <f t="shared" si="32"/>
        <v>118.34150398996101</v>
      </c>
      <c r="V109" s="2">
        <v>38434</v>
      </c>
      <c r="W109">
        <v>98.2578125</v>
      </c>
      <c r="X109" s="22">
        <f>_xll.BDH(X$3&amp;" Govt",$A$8,V109,V109)</f>
        <v>1.0060100000000001</v>
      </c>
      <c r="Y109">
        <f t="shared" si="33"/>
        <v>97.670810926332734</v>
      </c>
      <c r="Z109" s="2">
        <v>38337</v>
      </c>
      <c r="AA109">
        <v>126.40234375</v>
      </c>
      <c r="AB109" s="22">
        <f>_xll.BDH(AB$3&amp;" Govt",$A$8,Z109,Z109)</f>
        <v>1.09388</v>
      </c>
      <c r="AC109">
        <f t="shared" si="34"/>
        <v>115.55412270998647</v>
      </c>
      <c r="AD109" s="2">
        <v>38978</v>
      </c>
      <c r="AE109">
        <v>103.015625</v>
      </c>
      <c r="AF109" s="22">
        <f>_xll.BDH(AF$3&amp;" Govt",$A$8,AD109,AD109)</f>
        <v>1.0239499999999999</v>
      </c>
      <c r="AG109">
        <f t="shared" si="35"/>
        <v>100.60610869671372</v>
      </c>
      <c r="AH109" s="2">
        <v>38337</v>
      </c>
      <c r="AI109">
        <v>123.9921875</v>
      </c>
      <c r="AJ109" s="22">
        <f>_xll.BDH(AJ$3&amp;" Govt",$A$8,AH109,AH109)</f>
        <v>1.0722</v>
      </c>
      <c r="AK109">
        <f t="shared" si="36"/>
        <v>115.64277886588323</v>
      </c>
      <c r="AL109" s="2">
        <v>39342</v>
      </c>
      <c r="AM109">
        <v>102.734375</v>
      </c>
      <c r="AN109" s="22">
        <f>_xll.BDH(AN$3&amp;" Govt",$A$8,AL109,AL109)</f>
        <v>1.0266200000000001</v>
      </c>
      <c r="AO109">
        <f t="shared" si="37"/>
        <v>100.07049833433986</v>
      </c>
      <c r="AP109" s="2">
        <v>38337</v>
      </c>
      <c r="AQ109">
        <v>119.8828125</v>
      </c>
      <c r="AR109" s="22">
        <f>_xll.BDH(AR$3&amp;" Govt",$A$8,AP109,AP109)</f>
        <v>1.0588599999999999</v>
      </c>
      <c r="AS109">
        <f t="shared" si="38"/>
        <v>113.21875649283193</v>
      </c>
      <c r="AT109" s="2">
        <v>39707</v>
      </c>
      <c r="AU109">
        <v>99.8046875</v>
      </c>
      <c r="AV109" s="22">
        <f>_xll.BDH(AV$3&amp;" Govt",$A$8,AT109,AT109)</f>
        <v>1.03796</v>
      </c>
      <c r="AW109">
        <f t="shared" si="39"/>
        <v>96.154656730509842</v>
      </c>
      <c r="AX109" s="2">
        <v>38337</v>
      </c>
      <c r="AY109">
        <v>107.78515625</v>
      </c>
      <c r="AZ109" s="22">
        <f>_xll.BDH(AZ$3&amp;" Govt",$A$8,AX109,AX109)</f>
        <v>1.0365800000000001</v>
      </c>
      <c r="BA109">
        <f t="shared" si="40"/>
        <v>103.98151252194717</v>
      </c>
      <c r="BB109" s="2">
        <v>38337</v>
      </c>
      <c r="BC109">
        <v>107.81640625</v>
      </c>
      <c r="BD109" s="22">
        <f>_xll.BDH(BD$3&amp;" Govt",$A$8,BB109,BB109)</f>
        <v>1.0303599999999999</v>
      </c>
      <c r="BE109">
        <f t="shared" si="41"/>
        <v>104.63954952637914</v>
      </c>
      <c r="BF109" s="2">
        <v>40072</v>
      </c>
      <c r="BG109">
        <v>104.07421875</v>
      </c>
      <c r="BH109" s="22">
        <f>_xll.BDH(BH$3&amp;" Govt",$A$8,BF109,BF109)</f>
        <v>1.0183800000000001</v>
      </c>
      <c r="BI109">
        <f t="shared" si="42"/>
        <v>102.19585886407823</v>
      </c>
      <c r="BJ109" s="2">
        <v>38337</v>
      </c>
      <c r="BK109">
        <v>105.37109375</v>
      </c>
      <c r="BL109" s="22">
        <f>_xll.BDH(BL$3&amp;" Govt",$A$8,BJ109,BJ109)</f>
        <v>1.0100100000000001</v>
      </c>
      <c r="BM109">
        <f t="shared" si="43"/>
        <v>104.32678265561727</v>
      </c>
      <c r="BN109" s="2">
        <v>38513</v>
      </c>
      <c r="BO109">
        <v>101.296875</v>
      </c>
      <c r="BP109" s="22">
        <f>_xll.BDH(BP$3&amp;" Govt",$A$8,BN109,BN109)</f>
        <v>1.0143800000000001</v>
      </c>
      <c r="BQ109">
        <f t="shared" si="44"/>
        <v>99.860875608746227</v>
      </c>
      <c r="BR109" s="2">
        <v>38694</v>
      </c>
      <c r="BS109">
        <v>100.7734375</v>
      </c>
      <c r="BT109" s="22">
        <f>_xll.BDH(BT$3&amp;" Govt",$A$8,BR109,BR109)</f>
        <v>1.0225200000000001</v>
      </c>
      <c r="BU109">
        <f t="shared" si="45"/>
        <v>98.554001388725879</v>
      </c>
      <c r="BV109" s="2">
        <v>38875</v>
      </c>
      <c r="BW109">
        <v>97.5859375</v>
      </c>
      <c r="BX109" s="22">
        <f>_xll.BDH(BX$3&amp;" Govt",$A$8,BV109,BV109)</f>
        <v>1.0083800000000001</v>
      </c>
      <c r="BY109">
        <f t="shared" si="46"/>
        <v>96.77496330748329</v>
      </c>
      <c r="BZ109" s="2">
        <v>39057</v>
      </c>
      <c r="CA109">
        <v>104.41015625</v>
      </c>
      <c r="CB109" s="22">
        <f>_xll.BDH(CB$3&amp;" Govt",$A$8,BZ109,BZ109)</f>
        <v>1.0038199999999999</v>
      </c>
      <c r="CC109">
        <f t="shared" si="47"/>
        <v>104.01282724990537</v>
      </c>
      <c r="CD109" s="2">
        <v>39239</v>
      </c>
      <c r="CE109">
        <v>101.1484375</v>
      </c>
      <c r="CF109" s="22">
        <f>_xll.BDH(CF$3&amp;" Govt",$A$8,CD109,CD109)</f>
        <v>1.01939</v>
      </c>
      <c r="CG109">
        <f t="shared" si="48"/>
        <v>99.224474931086235</v>
      </c>
      <c r="CH109" s="2">
        <v>39421</v>
      </c>
      <c r="CI109">
        <v>109.91796875</v>
      </c>
      <c r="CJ109" s="22">
        <f>_xll.BDH(CJ$3&amp;" Govt",$A$8,CH109,CH109)</f>
        <v>1.00623</v>
      </c>
      <c r="CK109">
        <f t="shared" si="49"/>
        <v>109.23741962573169</v>
      </c>
      <c r="CL109" s="2">
        <v>39603</v>
      </c>
      <c r="CM109">
        <v>103.5</v>
      </c>
      <c r="CN109" s="22">
        <f>_xll.BDH(CN$3&amp;" Govt",$A$8,CL109,CL109)</f>
        <v>1.01986</v>
      </c>
      <c r="CO109">
        <f t="shared" si="50"/>
        <v>101.48451748279176</v>
      </c>
      <c r="CP109" s="2">
        <v>39786</v>
      </c>
      <c r="CQ109">
        <v>96.609375</v>
      </c>
      <c r="CR109" s="22">
        <f>_xll.BDH(CR$3&amp;" Govt",$A$8,CP109,CP109)</f>
        <v>1.0135799999999999</v>
      </c>
      <c r="CS109">
        <f t="shared" si="51"/>
        <v>95.314997336174756</v>
      </c>
      <c r="CT109" s="2">
        <v>39965</v>
      </c>
      <c r="CU109">
        <v>103.3828125</v>
      </c>
      <c r="CV109" s="22">
        <f>_xll.BDH(CV$3&amp;" Govt",$A$8,CT109,CT109)</f>
        <v>0.99073</v>
      </c>
      <c r="CW109">
        <f t="shared" si="52"/>
        <v>104.35013828187296</v>
      </c>
      <c r="CZ109" s="22"/>
      <c r="DB109" s="2">
        <v>38342</v>
      </c>
      <c r="DC109">
        <v>110.26953125</v>
      </c>
      <c r="DD109" s="22">
        <f>_xll.BDH(DD$3&amp;" Govt",$A$8,DB109,DB109)</f>
        <v>1.0108699999999999</v>
      </c>
      <c r="DE109">
        <f t="shared" si="54"/>
        <v>109.08379044783207</v>
      </c>
      <c r="DF109" s="2">
        <v>38887</v>
      </c>
      <c r="DG109">
        <v>93.58984375</v>
      </c>
      <c r="DH109" s="22">
        <f>_xll.BDH(DH$3&amp;" Govt",$A$8,DF109,DF109)</f>
        <v>1.0118</v>
      </c>
      <c r="DI109">
        <f t="shared" si="55"/>
        <v>92.498363065823284</v>
      </c>
      <c r="DJ109" s="2">
        <v>39251</v>
      </c>
      <c r="DK109">
        <v>98.02734375</v>
      </c>
      <c r="DL109" s="22">
        <f>_xll.BDH(DL$3&amp;" Govt",$A$8,DJ109,DJ109)</f>
        <v>1.02203</v>
      </c>
      <c r="DM109">
        <f t="shared" si="56"/>
        <v>95.914350606146584</v>
      </c>
      <c r="DN109" s="2">
        <v>39986</v>
      </c>
      <c r="DO109">
        <v>103.2265625</v>
      </c>
      <c r="DP109" s="22">
        <f>_xll.BDH(DP$3&amp;" Govt",$A$8,DN109,DN109)</f>
        <v>0.99246000000000001</v>
      </c>
      <c r="DQ109">
        <f t="shared" si="57"/>
        <v>104.01080396187251</v>
      </c>
    </row>
    <row r="110" spans="4:121" x14ac:dyDescent="0.25">
      <c r="D110" s="2"/>
      <c r="F110" s="2">
        <v>38338</v>
      </c>
      <c r="G110">
        <v>129.59765625</v>
      </c>
      <c r="H110" s="22">
        <f>_xll.BDH(H$3&amp;" Govt",$A$8,F110,F110)</f>
        <v>1.2018500000000001</v>
      </c>
      <c r="I110" s="14">
        <f t="shared" si="29"/>
        <v>107.83180617381537</v>
      </c>
      <c r="J110" s="2">
        <v>38338</v>
      </c>
      <c r="K110">
        <v>130.890625</v>
      </c>
      <c r="L110" s="22">
        <f>_xll.BDH(L$3&amp;" Govt",$A$8,J110,J110)</f>
        <v>1.17865</v>
      </c>
      <c r="M110">
        <f t="shared" si="30"/>
        <v>111.05130870063208</v>
      </c>
      <c r="N110" s="2">
        <v>38338</v>
      </c>
      <c r="O110">
        <v>132.80078125</v>
      </c>
      <c r="P110" s="22">
        <f>_xll.BDH(P$3&amp;" Govt",$A$8,N110,N110)</f>
        <v>1.16107</v>
      </c>
      <c r="Q110">
        <f t="shared" si="31"/>
        <v>114.37792833334768</v>
      </c>
      <c r="R110" s="2">
        <v>38338</v>
      </c>
      <c r="S110">
        <v>133.984375</v>
      </c>
      <c r="T110" s="22">
        <f>_xll.BDH(T$3&amp;" Govt",$A$8,R110,R110)</f>
        <v>1.13178</v>
      </c>
      <c r="U110">
        <f t="shared" si="32"/>
        <v>118.38376274540988</v>
      </c>
      <c r="V110" s="2">
        <v>38435</v>
      </c>
      <c r="W110">
        <v>98.203125</v>
      </c>
      <c r="X110" s="22">
        <f>_xll.BDH(X$3&amp;" Govt",$A$8,V110,V110)</f>
        <v>1.0060800000000001</v>
      </c>
      <c r="Y110">
        <f t="shared" si="33"/>
        <v>97.609658277671741</v>
      </c>
      <c r="Z110" s="2">
        <v>38338</v>
      </c>
      <c r="AA110">
        <v>126.5</v>
      </c>
      <c r="AB110" s="22">
        <f>_xll.BDH(AB$3&amp;" Govt",$A$8,Z110,Z110)</f>
        <v>1.09406</v>
      </c>
      <c r="AC110">
        <f t="shared" si="34"/>
        <v>115.62437160667605</v>
      </c>
      <c r="AD110" s="2">
        <v>38979</v>
      </c>
      <c r="AE110">
        <v>103.14453125</v>
      </c>
      <c r="AF110" s="22">
        <f>_xll.BDH(AF$3&amp;" Govt",$A$8,AD110,AD110)</f>
        <v>1.0240499999999999</v>
      </c>
      <c r="AG110">
        <f t="shared" si="35"/>
        <v>100.72216322445195</v>
      </c>
      <c r="AH110" s="2">
        <v>38338</v>
      </c>
      <c r="AI110">
        <v>124.1171875</v>
      </c>
      <c r="AJ110" s="22">
        <f>_xll.BDH(AJ$3&amp;" Govt",$A$8,AH110,AH110)</f>
        <v>1.0723799999999999</v>
      </c>
      <c r="AK110">
        <f t="shared" si="36"/>
        <v>115.73993127436171</v>
      </c>
      <c r="AL110" s="2">
        <v>39343</v>
      </c>
      <c r="AM110">
        <v>103.05859375</v>
      </c>
      <c r="AN110" s="22">
        <f>_xll.BDH(AN$3&amp;" Govt",$A$8,AL110,AL110)</f>
        <v>1.02661</v>
      </c>
      <c r="AO110">
        <f t="shared" si="37"/>
        <v>100.38728801589698</v>
      </c>
      <c r="AP110" s="2">
        <v>38338</v>
      </c>
      <c r="AQ110">
        <v>119.98828125</v>
      </c>
      <c r="AR110" s="22">
        <f>_xll.BDH(AR$3&amp;" Govt",$A$8,AP110,AP110)</f>
        <v>1.05904</v>
      </c>
      <c r="AS110">
        <f t="shared" si="38"/>
        <v>113.29910225298384</v>
      </c>
      <c r="AT110" s="2">
        <v>39708</v>
      </c>
      <c r="AU110">
        <v>100.37890625</v>
      </c>
      <c r="AV110" s="22">
        <f>_xll.BDH(AV$3&amp;" Govt",$A$8,AT110,AT110)</f>
        <v>1.0381400000000001</v>
      </c>
      <c r="AW110">
        <f t="shared" si="39"/>
        <v>96.691107413258322</v>
      </c>
      <c r="AX110" s="2">
        <v>38338</v>
      </c>
      <c r="AY110">
        <v>107.88671875</v>
      </c>
      <c r="AZ110" s="22">
        <f>_xll.BDH(AZ$3&amp;" Govt",$A$8,AX110,AX110)</f>
        <v>1.0367599999999999</v>
      </c>
      <c r="BA110">
        <f t="shared" si="40"/>
        <v>104.06142091708786</v>
      </c>
      <c r="BB110" s="2">
        <v>38338</v>
      </c>
      <c r="BC110">
        <v>107.890625</v>
      </c>
      <c r="BD110" s="22">
        <f>_xll.BDH(BD$3&amp;" Govt",$A$8,BB110,BB110)</f>
        <v>1.0305299999999999</v>
      </c>
      <c r="BE110">
        <f t="shared" si="41"/>
        <v>104.6943077833736</v>
      </c>
      <c r="BF110" s="2">
        <v>40073</v>
      </c>
      <c r="BG110">
        <v>103.9921875</v>
      </c>
      <c r="BH110" s="22">
        <f>_xll.BDH(BH$3&amp;" Govt",$A$8,BF110,BF110)</f>
        <v>1.0183199999999999</v>
      </c>
      <c r="BI110">
        <f t="shared" si="42"/>
        <v>102.12132482913034</v>
      </c>
      <c r="BJ110" s="2">
        <v>38338</v>
      </c>
      <c r="BK110">
        <v>105.4453125</v>
      </c>
      <c r="BL110" s="22">
        <f>_xll.BDH(BL$3&amp;" Govt",$A$8,BJ110,BJ110)</f>
        <v>1.0101800000000001</v>
      </c>
      <c r="BM110">
        <f t="shared" si="43"/>
        <v>104.38269664812211</v>
      </c>
      <c r="BN110" s="2">
        <v>38516</v>
      </c>
      <c r="BO110">
        <v>101.1015625</v>
      </c>
      <c r="BP110" s="22">
        <f>_xll.BDH(BP$3&amp;" Govt",$A$8,BN110,BN110)</f>
        <v>1.0150600000000001</v>
      </c>
      <c r="BQ110">
        <f t="shared" si="44"/>
        <v>99.601562961795352</v>
      </c>
      <c r="BR110" s="2">
        <v>38695</v>
      </c>
      <c r="BS110">
        <v>100.44140625</v>
      </c>
      <c r="BT110" s="22">
        <f>_xll.BDH(BT$3&amp;" Govt",$A$8,BR110,BR110)</f>
        <v>1.0225900000000001</v>
      </c>
      <c r="BU110">
        <f t="shared" si="45"/>
        <v>98.222558650094356</v>
      </c>
      <c r="BV110" s="2">
        <v>38876</v>
      </c>
      <c r="BW110">
        <v>97.82421875</v>
      </c>
      <c r="BX110" s="22">
        <f>_xll.BDH(BX$3&amp;" Govt",$A$8,BV110,BV110)</f>
        <v>1.0086599999999999</v>
      </c>
      <c r="BY110">
        <f t="shared" si="46"/>
        <v>96.984334413974992</v>
      </c>
      <c r="BZ110" s="2">
        <v>39058</v>
      </c>
      <c r="CA110">
        <v>104.3671875</v>
      </c>
      <c r="CB110" s="22">
        <f>_xll.BDH(CB$3&amp;" Govt",$A$8,BZ110,BZ110)</f>
        <v>1.0036400000000001</v>
      </c>
      <c r="CC110">
        <f t="shared" si="47"/>
        <v>103.98866874576541</v>
      </c>
      <c r="CD110" s="2">
        <v>39240</v>
      </c>
      <c r="CE110">
        <v>100.26953125</v>
      </c>
      <c r="CF110" s="22">
        <f>_xll.BDH(CF$3&amp;" Govt",$A$8,CD110,CD110)</f>
        <v>1.0196099999999999</v>
      </c>
      <c r="CG110">
        <f t="shared" si="48"/>
        <v>98.341063004482109</v>
      </c>
      <c r="CH110" s="2">
        <v>39422</v>
      </c>
      <c r="CI110">
        <v>109.4140625</v>
      </c>
      <c r="CJ110" s="22">
        <f>_xll.BDH(CJ$3&amp;" Govt",$A$8,CH110,CH110)</f>
        <v>1.0063</v>
      </c>
      <c r="CK110">
        <f t="shared" si="49"/>
        <v>108.72906936301302</v>
      </c>
      <c r="CL110" s="2">
        <v>39604</v>
      </c>
      <c r="CM110">
        <v>103.109375</v>
      </c>
      <c r="CN110" s="22">
        <f>_xll.BDH(CN$3&amp;" Govt",$A$8,CL110,CL110)</f>
        <v>1.02007</v>
      </c>
      <c r="CO110">
        <f t="shared" si="50"/>
        <v>101.08068563922083</v>
      </c>
      <c r="CP110" s="2">
        <v>39787</v>
      </c>
      <c r="CQ110">
        <v>94.390625</v>
      </c>
      <c r="CR110" s="22">
        <f>_xll.BDH(CR$3&amp;" Govt",$A$8,CP110,CP110)</f>
        <v>1.01325</v>
      </c>
      <c r="CS110">
        <f t="shared" si="51"/>
        <v>93.156303972366146</v>
      </c>
      <c r="CT110" s="2">
        <v>39966</v>
      </c>
      <c r="CU110">
        <v>104.30859375</v>
      </c>
      <c r="CV110" s="22">
        <f>_xll.BDH(CV$3&amp;" Govt",$A$8,CT110,CT110)</f>
        <v>0.99080999999999997</v>
      </c>
      <c r="CW110">
        <f t="shared" si="52"/>
        <v>105.27608093378146</v>
      </c>
      <c r="CZ110" s="22"/>
      <c r="DB110" s="2">
        <v>38343</v>
      </c>
      <c r="DC110">
        <v>109.50390625</v>
      </c>
      <c r="DD110" s="22">
        <f>_xll.BDH(DD$3&amp;" Govt",$A$8,DB110,DB110)</f>
        <v>1.0110399999999999</v>
      </c>
      <c r="DE110">
        <f t="shared" si="54"/>
        <v>108.30818389974681</v>
      </c>
      <c r="DF110" s="2">
        <v>38888</v>
      </c>
      <c r="DG110">
        <v>93.2734375</v>
      </c>
      <c r="DH110" s="22">
        <f>_xll.BDH(DH$3&amp;" Govt",$A$8,DF110,DF110)</f>
        <v>1.0120899999999999</v>
      </c>
      <c r="DI110">
        <f t="shared" si="55"/>
        <v>92.159232380519526</v>
      </c>
      <c r="DJ110" s="2">
        <v>39252</v>
      </c>
      <c r="DK110">
        <v>98.70703125</v>
      </c>
      <c r="DL110" s="22">
        <f>_xll.BDH(DL$3&amp;" Govt",$A$8,DJ110,DJ110)</f>
        <v>1.0222500000000001</v>
      </c>
      <c r="DM110">
        <f t="shared" si="56"/>
        <v>96.558602347762275</v>
      </c>
      <c r="DN110" s="2">
        <v>39987</v>
      </c>
      <c r="DO110">
        <v>104.640625</v>
      </c>
      <c r="DP110" s="22">
        <f>_xll.BDH(DP$3&amp;" Govt",$A$8,DN110,DN110)</f>
        <v>0.99253999999999998</v>
      </c>
      <c r="DQ110">
        <f t="shared" si="57"/>
        <v>105.42711124992444</v>
      </c>
    </row>
    <row r="111" spans="4:121" x14ac:dyDescent="0.25">
      <c r="D111" s="2"/>
      <c r="F111" s="2">
        <v>38341</v>
      </c>
      <c r="G111">
        <v>129.5390625</v>
      </c>
      <c r="H111" s="22">
        <f>_xll.BDH(H$3&amp;" Govt",$A$8,F111,F111)</f>
        <v>1.2024600000000001</v>
      </c>
      <c r="I111" s="14">
        <f t="shared" si="29"/>
        <v>107.72837558006087</v>
      </c>
      <c r="J111" s="2">
        <v>38341</v>
      </c>
      <c r="K111">
        <v>130.88671875</v>
      </c>
      <c r="L111" s="22">
        <f>_xll.BDH(L$3&amp;" Govt",$A$8,J111,J111)</f>
        <v>1.1792499999999999</v>
      </c>
      <c r="M111">
        <f t="shared" si="30"/>
        <v>110.99149353402588</v>
      </c>
      <c r="N111" s="2">
        <v>38341</v>
      </c>
      <c r="O111">
        <v>132.87109375</v>
      </c>
      <c r="P111" s="22">
        <f>_xll.BDH(P$3&amp;" Govt",$A$8,N111,N111)</f>
        <v>1.1616599999999999</v>
      </c>
      <c r="Q111">
        <f t="shared" si="31"/>
        <v>114.38036409104214</v>
      </c>
      <c r="R111" s="2">
        <v>38341</v>
      </c>
      <c r="S111">
        <v>134.1796875</v>
      </c>
      <c r="T111" s="22">
        <f>_xll.BDH(T$3&amp;" Govt",$A$8,R111,R111)</f>
        <v>1.13235</v>
      </c>
      <c r="U111">
        <f t="shared" si="32"/>
        <v>118.49665518611737</v>
      </c>
      <c r="V111" s="2">
        <v>38436</v>
      </c>
      <c r="W111">
        <v>98.171875</v>
      </c>
      <c r="X111" s="22">
        <f>_xll.BDH(X$3&amp;" Govt",$A$8,V111,V111)</f>
        <v>1.0061500000000001</v>
      </c>
      <c r="Y111">
        <f t="shared" si="33"/>
        <v>97.571808378472383</v>
      </c>
      <c r="Z111" s="2">
        <v>38341</v>
      </c>
      <c r="AA111">
        <v>126.71875</v>
      </c>
      <c r="AB111" s="22">
        <f>_xll.BDH(AB$3&amp;" Govt",$A$8,Z111,Z111)</f>
        <v>1.0946199999999999</v>
      </c>
      <c r="AC111">
        <f t="shared" si="34"/>
        <v>115.76506002082915</v>
      </c>
      <c r="AD111" s="2">
        <v>38980</v>
      </c>
      <c r="AE111">
        <v>102.984375</v>
      </c>
      <c r="AF111" s="22">
        <f>_xll.BDH(AF$3&amp;" Govt",$A$8,AD111,AD111)</f>
        <v>1.0241499999999999</v>
      </c>
      <c r="AG111">
        <f t="shared" si="35"/>
        <v>100.55594883561979</v>
      </c>
      <c r="AH111" s="2">
        <v>38341</v>
      </c>
      <c r="AI111">
        <v>124.28515625</v>
      </c>
      <c r="AJ111" s="22">
        <f>_xll.BDH(AJ$3&amp;" Govt",$A$8,AH111,AH111)</f>
        <v>1.0729200000000001</v>
      </c>
      <c r="AK111">
        <f t="shared" si="36"/>
        <v>115.8382323472393</v>
      </c>
      <c r="AL111" s="2">
        <v>39344</v>
      </c>
      <c r="AM111">
        <v>102.83984375</v>
      </c>
      <c r="AN111" s="22">
        <f>_xll.BDH(AN$3&amp;" Govt",$A$8,AL111,AL111)</f>
        <v>1.02661</v>
      </c>
      <c r="AO111">
        <f t="shared" si="37"/>
        <v>100.17420807317286</v>
      </c>
      <c r="AP111" s="2">
        <v>38341</v>
      </c>
      <c r="AQ111">
        <v>120.16796875</v>
      </c>
      <c r="AR111" s="22">
        <f>_xll.BDH(AR$3&amp;" Govt",$A$8,AP111,AP111)</f>
        <v>1.05958</v>
      </c>
      <c r="AS111">
        <f t="shared" si="38"/>
        <v>113.41094466675476</v>
      </c>
      <c r="AT111" s="2">
        <v>39709</v>
      </c>
      <c r="AU111">
        <v>99.828125</v>
      </c>
      <c r="AV111" s="22">
        <f>_xll.BDH(AV$3&amp;" Govt",$A$8,AT111,AT111)</f>
        <v>1.0383199999999999</v>
      </c>
      <c r="AW111">
        <f t="shared" si="39"/>
        <v>96.143891093304575</v>
      </c>
      <c r="AX111" s="2">
        <v>38341</v>
      </c>
      <c r="AY111">
        <v>108.08984375</v>
      </c>
      <c r="AZ111" s="22">
        <f>_xll.BDH(AZ$3&amp;" Govt",$A$8,AX111,AX111)</f>
        <v>1.03729</v>
      </c>
      <c r="BA111">
        <f t="shared" si="40"/>
        <v>104.20407383663199</v>
      </c>
      <c r="BB111" s="2">
        <v>38341</v>
      </c>
      <c r="BC111">
        <v>108.10546875</v>
      </c>
      <c r="BD111" s="22">
        <f>_xll.BDH(BD$3&amp;" Govt",$A$8,BB111,BB111)</f>
        <v>1.0310600000000001</v>
      </c>
      <c r="BE111">
        <f t="shared" si="41"/>
        <v>104.84886306325528</v>
      </c>
      <c r="BF111" s="2">
        <v>40074</v>
      </c>
      <c r="BG111">
        <v>103.54296875</v>
      </c>
      <c r="BH111" s="22">
        <f>_xll.BDH(BH$3&amp;" Govt",$A$8,BF111,BF111)</f>
        <v>1.01827</v>
      </c>
      <c r="BI111">
        <f t="shared" si="42"/>
        <v>101.68518050222436</v>
      </c>
      <c r="BJ111" s="2">
        <v>38341</v>
      </c>
      <c r="BK111">
        <v>105.703125</v>
      </c>
      <c r="BL111" s="22">
        <f>_xll.BDH(BL$3&amp;" Govt",$A$8,BJ111,BJ111)</f>
        <v>1.0106999999999999</v>
      </c>
      <c r="BM111">
        <f t="shared" si="43"/>
        <v>104.58407539329178</v>
      </c>
      <c r="BN111" s="2">
        <v>38517</v>
      </c>
      <c r="BO111">
        <v>101.05078125</v>
      </c>
      <c r="BP111" s="22">
        <f>_xll.BDH(BP$3&amp;" Govt",$A$8,BN111,BN111)</f>
        <v>1.01528</v>
      </c>
      <c r="BQ111">
        <f t="shared" si="44"/>
        <v>99.529963409108817</v>
      </c>
      <c r="BR111" s="2">
        <v>38698</v>
      </c>
      <c r="BS111">
        <v>100.44921875</v>
      </c>
      <c r="BT111" s="22">
        <f>_xll.BDH(BT$3&amp;" Govt",$A$8,BR111,BR111)</f>
        <v>1.0227900000000001</v>
      </c>
      <c r="BU111">
        <f t="shared" si="45"/>
        <v>98.210990281484953</v>
      </c>
      <c r="BV111" s="2">
        <v>38877</v>
      </c>
      <c r="BW111">
        <v>98.08203125</v>
      </c>
      <c r="BX111" s="22">
        <f>_xll.BDH(BX$3&amp;" Govt",$A$8,BV111,BV111)</f>
        <v>1.00895</v>
      </c>
      <c r="BY111">
        <f t="shared" si="46"/>
        <v>97.211983993260318</v>
      </c>
      <c r="BZ111" s="2">
        <v>39059</v>
      </c>
      <c r="CA111">
        <v>103.86328125</v>
      </c>
      <c r="CB111" s="22">
        <f>_xll.BDH(CB$3&amp;" Govt",$A$8,BZ111,BZ111)</f>
        <v>1.0034700000000001</v>
      </c>
      <c r="CC111">
        <f t="shared" si="47"/>
        <v>103.50412194684444</v>
      </c>
      <c r="CD111" s="2">
        <v>39241</v>
      </c>
      <c r="CE111">
        <v>100.2734375</v>
      </c>
      <c r="CF111" s="22">
        <f>_xll.BDH(CF$3&amp;" Govt",$A$8,CD111,CD111)</f>
        <v>1.01983</v>
      </c>
      <c r="CG111">
        <f t="shared" si="48"/>
        <v>98.323678946491086</v>
      </c>
      <c r="CH111" s="2">
        <v>39423</v>
      </c>
      <c r="CI111">
        <v>108.625</v>
      </c>
      <c r="CJ111" s="22">
        <f>_xll.BDH(CJ$3&amp;" Govt",$A$8,CH111,CH111)</f>
        <v>1.00637</v>
      </c>
      <c r="CK111">
        <f t="shared" si="49"/>
        <v>107.93743851664895</v>
      </c>
      <c r="CL111" s="2">
        <v>39605</v>
      </c>
      <c r="CM111">
        <v>104.62109375</v>
      </c>
      <c r="CN111" s="22">
        <f>_xll.BDH(CN$3&amp;" Govt",$A$8,CL111,CL111)</f>
        <v>1.02027</v>
      </c>
      <c r="CO111">
        <f t="shared" si="50"/>
        <v>102.54255613710096</v>
      </c>
      <c r="CP111" s="2">
        <v>39790</v>
      </c>
      <c r="CQ111">
        <v>92.76953125</v>
      </c>
      <c r="CR111" s="22">
        <f>_xll.BDH(CR$3&amp;" Govt",$A$8,CP111,CP111)</f>
        <v>1.0122599999999999</v>
      </c>
      <c r="CS111">
        <f t="shared" si="51"/>
        <v>91.645951879951795</v>
      </c>
      <c r="CT111" s="2">
        <v>39967</v>
      </c>
      <c r="CU111">
        <v>104.24609375</v>
      </c>
      <c r="CV111" s="22">
        <f>_xll.BDH(CV$3&amp;" Govt",$A$8,CT111,CT111)</f>
        <v>0.99089000000000005</v>
      </c>
      <c r="CW111">
        <f t="shared" si="52"/>
        <v>105.20450680701187</v>
      </c>
      <c r="CZ111" s="22"/>
      <c r="DB111" s="2">
        <v>38344</v>
      </c>
      <c r="DC111">
        <v>109.4921875</v>
      </c>
      <c r="DD111" s="22">
        <f>_xll.BDH(DD$3&amp;" Govt",$A$8,DB111,DB111)</f>
        <v>1.0112099999999999</v>
      </c>
      <c r="DE111">
        <f t="shared" si="54"/>
        <v>108.27838678414969</v>
      </c>
      <c r="DF111" s="2">
        <v>38889</v>
      </c>
      <c r="DG111">
        <v>93.2578125</v>
      </c>
      <c r="DH111" s="22">
        <f>_xll.BDH(DH$3&amp;" Govt",$A$8,DF111,DF111)</f>
        <v>1.01237</v>
      </c>
      <c r="DI111">
        <f t="shared" si="55"/>
        <v>92.118309017454095</v>
      </c>
      <c r="DJ111" s="2">
        <v>39253</v>
      </c>
      <c r="DK111">
        <v>98.03515625</v>
      </c>
      <c r="DL111" s="22">
        <f>_xll.BDH(DL$3&amp;" Govt",$A$8,DJ111,DJ111)</f>
        <v>1.02247</v>
      </c>
      <c r="DM111">
        <f t="shared" si="56"/>
        <v>95.8807165491408</v>
      </c>
      <c r="DN111" s="2">
        <v>39988</v>
      </c>
      <c r="DO111">
        <v>104.19140625</v>
      </c>
      <c r="DP111" s="22">
        <f>_xll.BDH(DP$3&amp;" Govt",$A$8,DN111,DN111)</f>
        <v>0.99261999999999995</v>
      </c>
      <c r="DQ111">
        <f t="shared" si="57"/>
        <v>104.96605574137132</v>
      </c>
    </row>
    <row r="112" spans="4:121" x14ac:dyDescent="0.25">
      <c r="D112" s="2"/>
      <c r="F112" s="2">
        <v>38342</v>
      </c>
      <c r="G112">
        <v>129.58984375</v>
      </c>
      <c r="H112" s="22">
        <f>_xll.BDH(H$3&amp;" Govt",$A$8,F112,F112)</f>
        <v>1.2026699999999999</v>
      </c>
      <c r="I112" s="14">
        <f t="shared" si="29"/>
        <v>107.75178872841262</v>
      </c>
      <c r="J112" s="2">
        <v>38342</v>
      </c>
      <c r="K112">
        <v>130.9921875</v>
      </c>
      <c r="L112" s="22">
        <f>_xll.BDH(L$3&amp;" Govt",$A$8,J112,J112)</f>
        <v>1.1794500000000001</v>
      </c>
      <c r="M112">
        <f t="shared" si="30"/>
        <v>111.0620946203739</v>
      </c>
      <c r="N112" s="2">
        <v>38342</v>
      </c>
      <c r="O112">
        <v>133.03515625</v>
      </c>
      <c r="P112" s="22">
        <f>_xll.BDH(P$3&amp;" Govt",$A$8,N112,N112)</f>
        <v>1.1618599999999999</v>
      </c>
      <c r="Q112">
        <f t="shared" si="31"/>
        <v>114.50188168109756</v>
      </c>
      <c r="R112" s="2">
        <v>38342</v>
      </c>
      <c r="S112">
        <v>134.39453125</v>
      </c>
      <c r="T112" s="22">
        <f>_xll.BDH(T$3&amp;" Govt",$A$8,R112,R112)</f>
        <v>1.1325400000000001</v>
      </c>
      <c r="U112">
        <f t="shared" si="32"/>
        <v>118.66647645999257</v>
      </c>
      <c r="V112" s="2">
        <v>38439</v>
      </c>
      <c r="W112">
        <v>98.1015625</v>
      </c>
      <c r="X112" s="22">
        <f>_xll.BDH(X$3&amp;" Govt",$A$8,V112,V112)</f>
        <v>1.0063500000000001</v>
      </c>
      <c r="Y112">
        <f t="shared" si="33"/>
        <v>97.482548318179553</v>
      </c>
      <c r="Z112" s="2">
        <v>38342</v>
      </c>
      <c r="AA112">
        <v>126.90625</v>
      </c>
      <c r="AB112" s="22">
        <f>_xll.BDH(AB$3&amp;" Govt",$A$8,Z112,Z112)</f>
        <v>1.0948</v>
      </c>
      <c r="AC112">
        <f t="shared" si="34"/>
        <v>115.91729082937523</v>
      </c>
      <c r="AD112" s="2">
        <v>38981</v>
      </c>
      <c r="AE112">
        <v>103.37109375</v>
      </c>
      <c r="AF112" s="22">
        <f>_xll.BDH(AF$3&amp;" Govt",$A$8,AD112,AD112)</f>
        <v>1.0242500000000001</v>
      </c>
      <c r="AG112">
        <f t="shared" si="35"/>
        <v>100.92369416646325</v>
      </c>
      <c r="AH112" s="2">
        <v>38342</v>
      </c>
      <c r="AI112">
        <v>124.56640625</v>
      </c>
      <c r="AJ112" s="22">
        <f>_xll.BDH(AJ$3&amp;" Govt",$A$8,AH112,AH112)</f>
        <v>1.0730999999999999</v>
      </c>
      <c r="AK112">
        <f t="shared" si="36"/>
        <v>116.08089297362781</v>
      </c>
      <c r="AL112" s="2">
        <v>39345</v>
      </c>
      <c r="AM112">
        <v>102.21875</v>
      </c>
      <c r="AN112" s="22">
        <f>_xll.BDH(AN$3&amp;" Govt",$A$8,AL112,AL112)</f>
        <v>1.0266</v>
      </c>
      <c r="AO112">
        <f t="shared" si="37"/>
        <v>99.570183128774602</v>
      </c>
      <c r="AP112" s="2">
        <v>38342</v>
      </c>
      <c r="AQ112">
        <v>120.4765625</v>
      </c>
      <c r="AR112" s="22">
        <f>_xll.BDH(AR$3&amp;" Govt",$A$8,AP112,AP112)</f>
        <v>1.05976</v>
      </c>
      <c r="AS112">
        <f t="shared" si="38"/>
        <v>113.68287395259304</v>
      </c>
      <c r="AT112" s="2">
        <v>39710</v>
      </c>
      <c r="AU112">
        <v>99.44921875</v>
      </c>
      <c r="AV112" s="22">
        <f>_xll.BDH(AV$3&amp;" Govt",$A$8,AT112,AT112)</f>
        <v>1.0385</v>
      </c>
      <c r="AW112">
        <f t="shared" si="39"/>
        <v>95.762367597496393</v>
      </c>
      <c r="AX112" s="2">
        <v>38342</v>
      </c>
      <c r="AY112">
        <v>108.46875</v>
      </c>
      <c r="AZ112" s="22">
        <f>_xll.BDH(AZ$3&amp;" Govt",$A$8,AX112,AX112)</f>
        <v>1.03746</v>
      </c>
      <c r="BA112">
        <f t="shared" si="40"/>
        <v>104.55222370019085</v>
      </c>
      <c r="BB112" s="2">
        <v>38342</v>
      </c>
      <c r="BC112">
        <v>108.56640625</v>
      </c>
      <c r="BD112" s="22">
        <f>_xll.BDH(BD$3&amp;" Govt",$A$8,BB112,BB112)</f>
        <v>1.0312300000000001</v>
      </c>
      <c r="BE112">
        <f t="shared" si="41"/>
        <v>105.27855691746748</v>
      </c>
      <c r="BF112" s="2">
        <v>40077</v>
      </c>
      <c r="BG112">
        <v>103.33203125</v>
      </c>
      <c r="BH112" s="22">
        <f>_xll.BDH(BH$3&amp;" Govt",$A$8,BF112,BF112)</f>
        <v>1.0181100000000001</v>
      </c>
      <c r="BI112">
        <f t="shared" si="42"/>
        <v>101.49397535629744</v>
      </c>
      <c r="BJ112" s="2">
        <v>38342</v>
      </c>
      <c r="BK112">
        <v>106.10546875</v>
      </c>
      <c r="BL112" s="22">
        <f>_xll.BDH(BL$3&amp;" Govt",$A$8,BJ112,BJ112)</f>
        <v>1.0108699999999999</v>
      </c>
      <c r="BM112">
        <f t="shared" si="43"/>
        <v>104.96450458515932</v>
      </c>
      <c r="BN112" s="2">
        <v>38518</v>
      </c>
      <c r="BO112">
        <v>101.046875</v>
      </c>
      <c r="BP112" s="22">
        <f>_xll.BDH(BP$3&amp;" Govt",$A$8,BN112,BN112)</f>
        <v>1.0155099999999999</v>
      </c>
      <c r="BQ112">
        <f t="shared" si="44"/>
        <v>99.503574558596185</v>
      </c>
      <c r="BR112" s="2">
        <v>38699</v>
      </c>
      <c r="BS112">
        <v>100.71875</v>
      </c>
      <c r="BT112" s="22">
        <f>_xll.BDH(BT$3&amp;" Govt",$A$8,BR112,BR112)</f>
        <v>1.02285</v>
      </c>
      <c r="BU112">
        <f t="shared" si="45"/>
        <v>98.468739306838728</v>
      </c>
      <c r="BV112" s="2">
        <v>38880</v>
      </c>
      <c r="BW112">
        <v>98.03515625</v>
      </c>
      <c r="BX112" s="22">
        <f>_xll.BDH(BX$3&amp;" Govt",$A$8,BV112,BV112)</f>
        <v>1.0098</v>
      </c>
      <c r="BY112">
        <f t="shared" si="46"/>
        <v>97.083735640720931</v>
      </c>
      <c r="BZ112" s="2">
        <v>39062</v>
      </c>
      <c r="CA112">
        <v>104.1484375</v>
      </c>
      <c r="CB112" s="22">
        <f>_xll.BDH(CB$3&amp;" Govt",$A$8,BZ112,BZ112)</f>
        <v>1.0029399999999999</v>
      </c>
      <c r="CC112">
        <f t="shared" si="47"/>
        <v>103.84313867230344</v>
      </c>
      <c r="CD112" s="2">
        <v>39244</v>
      </c>
      <c r="CE112">
        <v>100.14453125</v>
      </c>
      <c r="CF112" s="22">
        <f>_xll.BDH(CF$3&amp;" Govt",$A$8,CD112,CD112)</f>
        <v>1.0204899999999999</v>
      </c>
      <c r="CG112">
        <f t="shared" si="48"/>
        <v>98.133770296622217</v>
      </c>
      <c r="CH112" s="2">
        <v>39426</v>
      </c>
      <c r="CI112">
        <v>108.27734375</v>
      </c>
      <c r="CJ112" s="22">
        <f>_xll.BDH(CJ$3&amp;" Govt",$A$8,CH112,CH112)</f>
        <v>1.00658</v>
      </c>
      <c r="CK112">
        <f t="shared" si="49"/>
        <v>107.5695362017922</v>
      </c>
      <c r="CL112" s="2">
        <v>39608</v>
      </c>
      <c r="CM112">
        <v>104.0390625</v>
      </c>
      <c r="CN112" s="22">
        <f>_xll.BDH(CN$3&amp;" Govt",$A$8,CL112,CL112)</f>
        <v>1.0208900000000001</v>
      </c>
      <c r="CO112">
        <f t="shared" si="50"/>
        <v>101.91015927279138</v>
      </c>
      <c r="CP112" s="2">
        <v>39791</v>
      </c>
      <c r="CQ112">
        <v>93.07421875</v>
      </c>
      <c r="CR112" s="22">
        <f>_xll.BDH(CR$3&amp;" Govt",$A$8,CP112,CP112)</f>
        <v>1.01193</v>
      </c>
      <c r="CS112">
        <f t="shared" si="51"/>
        <v>91.97693392823615</v>
      </c>
      <c r="CT112" s="2">
        <v>39968</v>
      </c>
      <c r="CU112">
        <v>102.9609375</v>
      </c>
      <c r="CV112" s="22">
        <f>_xll.BDH(CV$3&amp;" Govt",$A$8,CT112,CT112)</f>
        <v>0.99097999999999997</v>
      </c>
      <c r="CW112">
        <f t="shared" si="52"/>
        <v>103.89809834709077</v>
      </c>
      <c r="CZ112" s="22"/>
      <c r="DB112" s="2">
        <v>38345</v>
      </c>
      <c r="DC112">
        <v>109.4921875</v>
      </c>
      <c r="DD112" s="22">
        <f>_xll.BDH(DD$3&amp;" Govt",$A$8,DB112,DB112)</f>
        <v>1.0113799999999999</v>
      </c>
      <c r="DE112">
        <f t="shared" si="54"/>
        <v>108.26018657675651</v>
      </c>
      <c r="DF112" s="2">
        <v>38890</v>
      </c>
      <c r="DG112">
        <v>92.87890625</v>
      </c>
      <c r="DH112" s="22">
        <f>_xll.BDH(DH$3&amp;" Govt",$A$8,DF112,DF112)</f>
        <v>1.0126599999999999</v>
      </c>
      <c r="DI112">
        <f t="shared" si="55"/>
        <v>91.717759415796039</v>
      </c>
      <c r="DJ112" s="2">
        <v>39254</v>
      </c>
      <c r="DK112">
        <v>97.88671875</v>
      </c>
      <c r="DL112" s="22">
        <f>_xll.BDH(DL$3&amp;" Govt",$A$8,DJ112,DJ112)</f>
        <v>1.0226999999999999</v>
      </c>
      <c r="DM112">
        <f t="shared" si="56"/>
        <v>95.714010706952195</v>
      </c>
      <c r="DN112" s="2">
        <v>39989</v>
      </c>
      <c r="DO112">
        <v>104.765625</v>
      </c>
      <c r="DP112" s="22">
        <f>_xll.BDH(DP$3&amp;" Govt",$A$8,DN112,DN112)</f>
        <v>0.99270999999999998</v>
      </c>
      <c r="DQ112">
        <f t="shared" si="57"/>
        <v>105.53497496751318</v>
      </c>
    </row>
    <row r="113" spans="4:121" x14ac:dyDescent="0.25">
      <c r="D113" s="2"/>
      <c r="F113" s="2">
        <v>38343</v>
      </c>
      <c r="G113">
        <v>129.56640625</v>
      </c>
      <c r="H113" s="22">
        <f>_xll.BDH(H$3&amp;" Govt",$A$8,F113,F113)</f>
        <v>1.2028699999999999</v>
      </c>
      <c r="I113" s="14">
        <f t="shared" si="29"/>
        <v>107.71438829632463</v>
      </c>
      <c r="J113" s="2">
        <v>38343</v>
      </c>
      <c r="K113">
        <v>130.9375</v>
      </c>
      <c r="L113" s="22">
        <f>_xll.BDH(L$3&amp;" Govt",$A$8,J113,J113)</f>
        <v>1.1796500000000001</v>
      </c>
      <c r="M113">
        <f t="shared" si="30"/>
        <v>110.99690586190819</v>
      </c>
      <c r="N113" s="2">
        <v>38343</v>
      </c>
      <c r="O113">
        <v>132.94140625</v>
      </c>
      <c r="P113" s="22">
        <f>_xll.BDH(P$3&amp;" Govt",$A$8,N113,N113)</f>
        <v>1.1620600000000001</v>
      </c>
      <c r="Q113">
        <f t="shared" si="31"/>
        <v>114.40149927714575</v>
      </c>
      <c r="R113" s="2">
        <v>38343</v>
      </c>
      <c r="S113">
        <v>134.1796875</v>
      </c>
      <c r="T113" s="22">
        <f>_xll.BDH(T$3&amp;" Govt",$A$8,R113,R113)</f>
        <v>1.1327400000000001</v>
      </c>
      <c r="U113">
        <f t="shared" si="32"/>
        <v>118.45585703691933</v>
      </c>
      <c r="V113" s="2">
        <v>38440</v>
      </c>
      <c r="W113">
        <v>98.25</v>
      </c>
      <c r="X113" s="22">
        <f>_xll.BDH(X$3&amp;" Govt",$A$8,V113,V113)</f>
        <v>1.0064200000000001</v>
      </c>
      <c r="Y113">
        <f t="shared" si="33"/>
        <v>97.623258679279019</v>
      </c>
      <c r="Z113" s="2">
        <v>38343</v>
      </c>
      <c r="AA113">
        <v>126.6640625</v>
      </c>
      <c r="AB113" s="22">
        <f>_xll.BDH(AB$3&amp;" Govt",$A$8,Z113,Z113)</f>
        <v>1.0949899999999999</v>
      </c>
      <c r="AC113">
        <f t="shared" si="34"/>
        <v>115.67599932419475</v>
      </c>
      <c r="AD113" s="2">
        <v>38982</v>
      </c>
      <c r="AE113">
        <v>103.546875</v>
      </c>
      <c r="AF113" s="22">
        <f>_xll.BDH(AF$3&amp;" Govt",$A$8,AD113,AD113)</f>
        <v>1.0243500000000001</v>
      </c>
      <c r="AG113">
        <f t="shared" si="35"/>
        <v>101.08544442817396</v>
      </c>
      <c r="AH113" s="2">
        <v>38343</v>
      </c>
      <c r="AI113">
        <v>124.24609375</v>
      </c>
      <c r="AJ113" s="22">
        <f>_xll.BDH(AJ$3&amp;" Govt",$A$8,AH113,AH113)</f>
        <v>1.0732900000000001</v>
      </c>
      <c r="AK113">
        <f t="shared" si="36"/>
        <v>115.76190381909828</v>
      </c>
      <c r="AL113" s="2">
        <v>39346</v>
      </c>
      <c r="AM113">
        <v>102.48828125</v>
      </c>
      <c r="AN113" s="22">
        <f>_xll.BDH(AN$3&amp;" Govt",$A$8,AL113,AL113)</f>
        <v>1.0265899999999999</v>
      </c>
      <c r="AO113">
        <f t="shared" si="37"/>
        <v>99.833703084970637</v>
      </c>
      <c r="AP113" s="2">
        <v>38343</v>
      </c>
      <c r="AQ113">
        <v>120.15625</v>
      </c>
      <c r="AR113" s="22">
        <f>_xll.BDH(AR$3&amp;" Govt",$A$8,AP113,AP113)</f>
        <v>1.0599400000000001</v>
      </c>
      <c r="AS113">
        <f t="shared" si="38"/>
        <v>113.36136951148177</v>
      </c>
      <c r="AT113" s="2">
        <v>39713</v>
      </c>
      <c r="AU113">
        <v>99.7421875</v>
      </c>
      <c r="AV113" s="22">
        <f>_xll.BDH(AV$3&amp;" Govt",$A$8,AT113,AT113)</f>
        <v>1.03905</v>
      </c>
      <c r="AW113">
        <f t="shared" si="39"/>
        <v>95.993636013666332</v>
      </c>
      <c r="AX113" s="2">
        <v>38343</v>
      </c>
      <c r="AY113">
        <v>108.1171875</v>
      </c>
      <c r="AZ113" s="22">
        <f>_xll.BDH(AZ$3&amp;" Govt",$A$8,AX113,AX113)</f>
        <v>1.0376399999999999</v>
      </c>
      <c r="BA113">
        <f t="shared" si="40"/>
        <v>104.19527726379093</v>
      </c>
      <c r="BB113" s="2">
        <v>38343</v>
      </c>
      <c r="BC113">
        <v>108.203125</v>
      </c>
      <c r="BD113" s="22">
        <f>_xll.BDH(BD$3&amp;" Govt",$A$8,BB113,BB113)</f>
        <v>1.0314099999999999</v>
      </c>
      <c r="BE113">
        <f t="shared" si="41"/>
        <v>104.90796579439797</v>
      </c>
      <c r="BF113" s="2">
        <v>40078</v>
      </c>
      <c r="BG113">
        <v>103.5859375</v>
      </c>
      <c r="BH113" s="22">
        <f>_xll.BDH(BH$3&amp;" Govt",$A$8,BF113,BF113)</f>
        <v>1.0180499999999999</v>
      </c>
      <c r="BI113">
        <f t="shared" si="42"/>
        <v>101.74936152448309</v>
      </c>
      <c r="BJ113" s="2">
        <v>38343</v>
      </c>
      <c r="BK113">
        <v>105.765625</v>
      </c>
      <c r="BL113" s="22">
        <f>_xll.BDH(BL$3&amp;" Govt",$A$8,BJ113,BJ113)</f>
        <v>1.0110399999999999</v>
      </c>
      <c r="BM113">
        <f t="shared" si="43"/>
        <v>104.61072262225036</v>
      </c>
      <c r="BN113" s="2">
        <v>38519</v>
      </c>
      <c r="BO113">
        <v>101.484375</v>
      </c>
      <c r="BP113" s="22">
        <f>_xll.BDH(BP$3&amp;" Govt",$A$8,BN113,BN113)</f>
        <v>1.0157400000000001</v>
      </c>
      <c r="BQ113">
        <f t="shared" si="44"/>
        <v>99.911763837202429</v>
      </c>
      <c r="BR113" s="2">
        <v>38700</v>
      </c>
      <c r="BS113">
        <v>101.08203125</v>
      </c>
      <c r="BT113" s="22">
        <f>_xll.BDH(BT$3&amp;" Govt",$A$8,BR113,BR113)</f>
        <v>1.0229200000000001</v>
      </c>
      <c r="BU113">
        <f t="shared" si="45"/>
        <v>98.817142347397635</v>
      </c>
      <c r="BV113" s="2">
        <v>38881</v>
      </c>
      <c r="BW113">
        <v>98.1171875</v>
      </c>
      <c r="BX113" s="22">
        <f>_xll.BDH(BX$3&amp;" Govt",$A$8,BV113,BV113)</f>
        <v>1.0100899999999999</v>
      </c>
      <c r="BY113">
        <f t="shared" si="46"/>
        <v>97.137074419111173</v>
      </c>
      <c r="BZ113" s="2">
        <v>39063</v>
      </c>
      <c r="CA113">
        <v>104.28125</v>
      </c>
      <c r="CB113" s="22">
        <f>_xll.BDH(CB$3&amp;" Govt",$A$8,BZ113,BZ113)</f>
        <v>1.0027600000000001</v>
      </c>
      <c r="CC113">
        <f t="shared" si="47"/>
        <v>103.99422593641549</v>
      </c>
      <c r="CD113" s="2">
        <v>39245</v>
      </c>
      <c r="CE113">
        <v>99.29296875</v>
      </c>
      <c r="CF113" s="22">
        <f>_xll.BDH(CF$3&amp;" Govt",$A$8,CD113,CD113)</f>
        <v>1.02071</v>
      </c>
      <c r="CG113">
        <f t="shared" si="48"/>
        <v>97.278334443671568</v>
      </c>
      <c r="CH113" s="2">
        <v>39427</v>
      </c>
      <c r="CI113">
        <v>109.51953125</v>
      </c>
      <c r="CJ113" s="22">
        <f>_xll.BDH(CJ$3&amp;" Govt",$A$8,CH113,CH113)</f>
        <v>1.00665</v>
      </c>
      <c r="CK113">
        <f t="shared" si="49"/>
        <v>108.79603759996026</v>
      </c>
      <c r="CL113" s="2">
        <v>39609</v>
      </c>
      <c r="CM113">
        <v>103.203125</v>
      </c>
      <c r="CN113" s="22">
        <f>_xll.BDH(CN$3&amp;" Govt",$A$8,CL113,CL113)</f>
        <v>1.0210999999999999</v>
      </c>
      <c r="CO113">
        <f t="shared" si="50"/>
        <v>101.07053667613359</v>
      </c>
      <c r="CP113" s="2">
        <v>39792</v>
      </c>
      <c r="CQ113">
        <v>92.58984375</v>
      </c>
      <c r="CR113" s="22">
        <f>_xll.BDH(CR$3&amp;" Govt",$A$8,CP113,CP113)</f>
        <v>1.0116000000000001</v>
      </c>
      <c r="CS113">
        <f t="shared" si="51"/>
        <v>91.528117586002367</v>
      </c>
      <c r="CT113" s="2">
        <v>39969</v>
      </c>
      <c r="CU113">
        <v>102.5859375</v>
      </c>
      <c r="CV113" s="22">
        <f>_xll.BDH(CV$3&amp;" Govt",$A$8,CT113,CT113)</f>
        <v>0.99106000000000005</v>
      </c>
      <c r="CW113">
        <f t="shared" si="52"/>
        <v>103.51132877928681</v>
      </c>
      <c r="CZ113" s="22"/>
      <c r="DB113" s="2">
        <v>38348</v>
      </c>
      <c r="DC113">
        <v>109.01171875</v>
      </c>
      <c r="DD113" s="22">
        <f>_xll.BDH(DD$3&amp;" Govt",$A$8,DB113,DB113)</f>
        <v>1.01189</v>
      </c>
      <c r="DE113">
        <f t="shared" si="54"/>
        <v>107.73079954342863</v>
      </c>
      <c r="DF113" s="2">
        <v>38891</v>
      </c>
      <c r="DG113">
        <v>92.640625</v>
      </c>
      <c r="DH113" s="22">
        <f>_xll.BDH(DH$3&amp;" Govt",$A$8,DF113,DF113)</f>
        <v>1.01294</v>
      </c>
      <c r="DI113">
        <f t="shared" si="55"/>
        <v>91.457169230161711</v>
      </c>
      <c r="DJ113" s="2">
        <v>39255</v>
      </c>
      <c r="DK113">
        <v>98.84765625</v>
      </c>
      <c r="DL113" s="22">
        <f>_xll.BDH(DL$3&amp;" Govt",$A$8,DJ113,DJ113)</f>
        <v>1.0229200000000001</v>
      </c>
      <c r="DM113">
        <f t="shared" si="56"/>
        <v>96.632831746373128</v>
      </c>
      <c r="DN113" s="2">
        <v>39990</v>
      </c>
      <c r="DO113">
        <v>104.93359375</v>
      </c>
      <c r="DP113" s="22">
        <f>_xll.BDH(DP$3&amp;" Govt",$A$8,DN113,DN113)</f>
        <v>0.99278999999999995</v>
      </c>
      <c r="DQ113">
        <f t="shared" si="57"/>
        <v>105.69565945466816</v>
      </c>
    </row>
    <row r="114" spans="4:121" x14ac:dyDescent="0.25">
      <c r="D114" s="2"/>
      <c r="F114" s="2">
        <v>38344</v>
      </c>
      <c r="G114">
        <v>129.6796875</v>
      </c>
      <c r="H114" s="22">
        <f>_xll.BDH(H$3&amp;" Govt",$A$8,F114,F114)</f>
        <v>1.2030700000000001</v>
      </c>
      <c r="I114" s="14">
        <f t="shared" si="29"/>
        <v>107.7906418579135</v>
      </c>
      <c r="J114" s="2">
        <v>38344</v>
      </c>
      <c r="K114">
        <v>131.015625</v>
      </c>
      <c r="L114" s="22">
        <f>_xll.BDH(L$3&amp;" Govt",$A$8,J114,J114)</f>
        <v>1.1798500000000001</v>
      </c>
      <c r="M114">
        <f t="shared" si="30"/>
        <v>111.04430647963724</v>
      </c>
      <c r="N114" s="2">
        <v>38344</v>
      </c>
      <c r="O114">
        <v>133.04296875</v>
      </c>
      <c r="P114" s="22">
        <f>_xll.BDH(P$3&amp;" Govt",$A$8,N114,N114)</f>
        <v>1.16225</v>
      </c>
      <c r="Q114">
        <f t="shared" si="31"/>
        <v>114.47018175951817</v>
      </c>
      <c r="R114" s="2">
        <v>38344</v>
      </c>
      <c r="S114">
        <v>134.25390625</v>
      </c>
      <c r="T114" s="22">
        <f>_xll.BDH(T$3&amp;" Govt",$A$8,R114,R114)</f>
        <v>1.13293</v>
      </c>
      <c r="U114">
        <f t="shared" si="32"/>
        <v>118.5015016373474</v>
      </c>
      <c r="V114" s="2">
        <v>38441</v>
      </c>
      <c r="W114">
        <v>98.44921875</v>
      </c>
      <c r="X114" s="22">
        <f>_xll.BDH(X$3&amp;" Govt",$A$8,V114,V114)</f>
        <v>1.0064900000000001</v>
      </c>
      <c r="Y114">
        <f t="shared" si="33"/>
        <v>97.814403272759776</v>
      </c>
      <c r="Z114" s="2">
        <v>38344</v>
      </c>
      <c r="AA114">
        <v>126.671875</v>
      </c>
      <c r="AB114" s="22">
        <f>_xll.BDH(AB$3&amp;" Govt",$A$8,Z114,Z114)</f>
        <v>1.09517</v>
      </c>
      <c r="AC114">
        <f t="shared" si="34"/>
        <v>115.66412063880493</v>
      </c>
      <c r="AD114" s="2">
        <v>38985</v>
      </c>
      <c r="AE114">
        <v>103.7578125</v>
      </c>
      <c r="AF114" s="22">
        <f>_xll.BDH(AF$3&amp;" Govt",$A$8,AD114,AD114)</f>
        <v>1.0246500000000001</v>
      </c>
      <c r="AG114">
        <f t="shared" si="35"/>
        <v>101.26171131605913</v>
      </c>
      <c r="AH114" s="2">
        <v>38344</v>
      </c>
      <c r="AI114">
        <v>124.41796875</v>
      </c>
      <c r="AJ114" s="22">
        <f>_xll.BDH(AJ$3&amp;" Govt",$A$8,AH114,AH114)</f>
        <v>1.0734699999999999</v>
      </c>
      <c r="AK114">
        <f t="shared" si="36"/>
        <v>115.90260440440814</v>
      </c>
      <c r="AL114" s="2">
        <v>39349</v>
      </c>
      <c r="AM114">
        <v>102.3515625</v>
      </c>
      <c r="AN114" s="22">
        <f>_xll.BDH(AN$3&amp;" Govt",$A$8,AL114,AL114)</f>
        <v>1.0265599999999999</v>
      </c>
      <c r="AO114">
        <f t="shared" si="37"/>
        <v>99.703439156016216</v>
      </c>
      <c r="AP114" s="2">
        <v>38344</v>
      </c>
      <c r="AQ114">
        <v>120.30859375</v>
      </c>
      <c r="AR114" s="22">
        <f>_xll.BDH(AR$3&amp;" Govt",$A$8,AP114,AP114)</f>
        <v>1.06012</v>
      </c>
      <c r="AS114">
        <f t="shared" si="38"/>
        <v>113.48582589706827</v>
      </c>
      <c r="AT114" s="2">
        <v>39714</v>
      </c>
      <c r="AU114">
        <v>99.2109375</v>
      </c>
      <c r="AV114" s="22">
        <f>_xll.BDH(AV$3&amp;" Govt",$A$8,AT114,AT114)</f>
        <v>1.0392300000000001</v>
      </c>
      <c r="AW114">
        <f t="shared" si="39"/>
        <v>95.465813631246206</v>
      </c>
      <c r="AX114" s="2">
        <v>38344</v>
      </c>
      <c r="AY114">
        <v>108.23046875</v>
      </c>
      <c r="AZ114" s="22">
        <f>_xll.BDH(AZ$3&amp;" Govt",$A$8,AX114,AX114)</f>
        <v>1.0378099999999999</v>
      </c>
      <c r="BA114">
        <f t="shared" si="40"/>
        <v>104.28736353475107</v>
      </c>
      <c r="BB114" s="2">
        <v>38344</v>
      </c>
      <c r="BC114">
        <v>108.234375</v>
      </c>
      <c r="BD114" s="22">
        <f>_xll.BDH(BD$3&amp;" Govt",$A$8,BB114,BB114)</f>
        <v>1.0315799999999999</v>
      </c>
      <c r="BE114">
        <f t="shared" si="41"/>
        <v>104.9209707439074</v>
      </c>
      <c r="BF114" s="2">
        <v>40079</v>
      </c>
      <c r="BG114">
        <v>103.7890625</v>
      </c>
      <c r="BH114" s="22">
        <f>_xll.BDH(BH$3&amp;" Govt",$A$8,BF114,BF114)</f>
        <v>1.018</v>
      </c>
      <c r="BI114">
        <f t="shared" si="42"/>
        <v>101.95389243614932</v>
      </c>
      <c r="BJ114" s="2">
        <v>38344</v>
      </c>
      <c r="BK114">
        <v>105.796875</v>
      </c>
      <c r="BL114" s="22">
        <f>_xll.BDH(BL$3&amp;" Govt",$A$8,BJ114,BJ114)</f>
        <v>1.0112099999999999</v>
      </c>
      <c r="BM114">
        <f t="shared" si="43"/>
        <v>104.62403951701428</v>
      </c>
      <c r="BN114" s="2">
        <v>38520</v>
      </c>
      <c r="BO114">
        <v>101.69140625</v>
      </c>
      <c r="BP114" s="22">
        <f>_xll.BDH(BP$3&amp;" Govt",$A$8,BN114,BN114)</f>
        <v>1.01596</v>
      </c>
      <c r="BQ114">
        <f t="shared" si="44"/>
        <v>100.09390748651522</v>
      </c>
      <c r="BR114" s="2">
        <v>38701</v>
      </c>
      <c r="BS114">
        <v>101.015625</v>
      </c>
      <c r="BT114" s="22">
        <f>_xll.BDH(BT$3&amp;" Govt",$A$8,BR114,BR114)</f>
        <v>1.0229900000000001</v>
      </c>
      <c r="BU114">
        <f t="shared" si="45"/>
        <v>98.745466720104787</v>
      </c>
      <c r="BV114" s="2">
        <v>38882</v>
      </c>
      <c r="BW114">
        <v>97.67578125</v>
      </c>
      <c r="BX114" s="22">
        <f>_xll.BDH(BX$3&amp;" Govt",$A$8,BV114,BV114)</f>
        <v>1.0103800000000001</v>
      </c>
      <c r="BY114">
        <f t="shared" si="46"/>
        <v>96.672322542013887</v>
      </c>
      <c r="BZ114" s="2">
        <v>39064</v>
      </c>
      <c r="CA114">
        <v>103.6875</v>
      </c>
      <c r="CB114" s="22">
        <f>_xll.BDH(CB$3&amp;" Govt",$A$8,BZ114,BZ114)</f>
        <v>1.0025900000000001</v>
      </c>
      <c r="CC114">
        <f t="shared" si="47"/>
        <v>103.41964312430804</v>
      </c>
      <c r="CD114" s="2">
        <v>39246</v>
      </c>
      <c r="CE114">
        <v>99.9609375</v>
      </c>
      <c r="CF114" s="22">
        <f>_xll.BDH(CF$3&amp;" Govt",$A$8,CD114,CD114)</f>
        <v>1.0209299999999999</v>
      </c>
      <c r="CG114">
        <f t="shared" si="48"/>
        <v>97.911646733860309</v>
      </c>
      <c r="CH114" s="2">
        <v>39428</v>
      </c>
      <c r="CI114">
        <v>109</v>
      </c>
      <c r="CJ114" s="22">
        <f>_xll.BDH(CJ$3&amp;" Govt",$A$8,CH114,CH114)</f>
        <v>1.0067200000000001</v>
      </c>
      <c r="CK114">
        <f t="shared" si="49"/>
        <v>108.27240940877304</v>
      </c>
      <c r="CL114" s="2">
        <v>39610</v>
      </c>
      <c r="CM114">
        <v>103.40625</v>
      </c>
      <c r="CN114" s="22">
        <f>_xll.BDH(CN$3&amp;" Govt",$A$8,CL114,CL114)</f>
        <v>1.0213000000000001</v>
      </c>
      <c r="CO114">
        <f t="shared" si="50"/>
        <v>101.24963282091451</v>
      </c>
      <c r="CP114" s="2">
        <v>39793</v>
      </c>
      <c r="CQ114">
        <v>93.3984375</v>
      </c>
      <c r="CR114" s="22">
        <f>_xll.BDH(CR$3&amp;" Govt",$A$8,CP114,CP114)</f>
        <v>1.0112699999999999</v>
      </c>
      <c r="CS114">
        <f t="shared" si="51"/>
        <v>92.357567711887043</v>
      </c>
      <c r="CT114" s="2">
        <v>39972</v>
      </c>
      <c r="CU114">
        <v>102.18359375</v>
      </c>
      <c r="CV114" s="22">
        <f>_xll.BDH(CV$3&amp;" Govt",$A$8,CT114,CT114)</f>
        <v>0.99131000000000002</v>
      </c>
      <c r="CW114">
        <f t="shared" si="52"/>
        <v>103.07935333044153</v>
      </c>
      <c r="CZ114" s="22"/>
      <c r="DB114" s="2">
        <v>38349</v>
      </c>
      <c r="DC114">
        <v>108.53125</v>
      </c>
      <c r="DD114" s="22">
        <f>_xll.BDH(DD$3&amp;" Govt",$A$8,DB114,DB114)</f>
        <v>1.01206</v>
      </c>
      <c r="DE114">
        <f t="shared" si="54"/>
        <v>107.23796019998815</v>
      </c>
      <c r="DF114" s="2">
        <v>38894</v>
      </c>
      <c r="DG114">
        <v>92.32421875</v>
      </c>
      <c r="DH114" s="22">
        <f>_xll.BDH(DH$3&amp;" Govt",$A$8,DF114,DF114)</f>
        <v>1.0138</v>
      </c>
      <c r="DI114">
        <f t="shared" si="55"/>
        <v>91.067487423554937</v>
      </c>
      <c r="DJ114" s="2">
        <v>39258</v>
      </c>
      <c r="DK114">
        <v>99.23046875</v>
      </c>
      <c r="DL114" s="22">
        <f>_xll.BDH(DL$3&amp;" Govt",$A$8,DJ114,DJ114)</f>
        <v>1.0235799999999999</v>
      </c>
      <c r="DM114">
        <f t="shared" si="56"/>
        <v>96.944517038238345</v>
      </c>
      <c r="DN114" s="2">
        <v>39993</v>
      </c>
      <c r="DO114">
        <v>105.8828125</v>
      </c>
      <c r="DP114" s="22">
        <f>_xll.BDH(DP$3&amp;" Govt",$A$8,DN114,DN114)</f>
        <v>0.99304000000000003</v>
      </c>
      <c r="DQ114">
        <f t="shared" si="57"/>
        <v>106.62492195681946</v>
      </c>
    </row>
    <row r="115" spans="4:121" x14ac:dyDescent="0.25">
      <c r="D115" s="2"/>
      <c r="F115" s="2">
        <v>38345</v>
      </c>
      <c r="G115">
        <v>129.6796875</v>
      </c>
      <c r="H115" s="22">
        <f>_xll.BDH(H$3&amp;" Govt",$A$8,F115,F115)</f>
        <v>1.2032799999999999</v>
      </c>
      <c r="I115" s="14">
        <f t="shared" si="29"/>
        <v>107.77182991489929</v>
      </c>
      <c r="J115" s="2">
        <v>38345</v>
      </c>
      <c r="K115">
        <v>131.015625</v>
      </c>
      <c r="L115" s="22">
        <f>_xll.BDH(L$3&amp;" Govt",$A$8,J115,J115)</f>
        <v>1.18004</v>
      </c>
      <c r="M115">
        <f t="shared" si="30"/>
        <v>111.02642707026881</v>
      </c>
      <c r="N115" s="2">
        <v>38345</v>
      </c>
      <c r="O115">
        <v>132.98828125</v>
      </c>
      <c r="P115" s="22">
        <f>_xll.BDH(P$3&amp;" Govt",$A$8,N115,N115)</f>
        <v>1.16245</v>
      </c>
      <c r="Q115">
        <f t="shared" si="31"/>
        <v>114.40344208353048</v>
      </c>
      <c r="R115" s="2">
        <v>38345</v>
      </c>
      <c r="S115">
        <v>134.25390625</v>
      </c>
      <c r="T115" s="22">
        <f>_xll.BDH(T$3&amp;" Govt",$A$8,R115,R115)</f>
        <v>1.1331199999999999</v>
      </c>
      <c r="U115">
        <f t="shared" si="32"/>
        <v>118.48163146886473</v>
      </c>
      <c r="V115" s="2">
        <v>38442</v>
      </c>
      <c r="W115">
        <v>99.0390625</v>
      </c>
      <c r="X115" s="22">
        <f>_xll.BDH(X$3&amp;" Govt",$A$8,V115,V115)</f>
        <v>1.0065599999999999</v>
      </c>
      <c r="Y115">
        <f t="shared" si="33"/>
        <v>98.393600480845663</v>
      </c>
      <c r="Z115" s="2">
        <v>38345</v>
      </c>
      <c r="AA115">
        <v>126.671875</v>
      </c>
      <c r="AB115" s="22">
        <f>_xll.BDH(AB$3&amp;" Govt",$A$8,Z115,Z115)</f>
        <v>1.0953599999999999</v>
      </c>
      <c r="AC115">
        <f t="shared" si="34"/>
        <v>115.64405766140813</v>
      </c>
      <c r="AD115" s="2">
        <v>38986</v>
      </c>
      <c r="AE115">
        <v>103.7265625</v>
      </c>
      <c r="AF115" s="22">
        <f>_xll.BDH(AF$3&amp;" Govt",$A$8,AD115,AD115)</f>
        <v>1.02475</v>
      </c>
      <c r="AG115">
        <f t="shared" si="35"/>
        <v>101.22133447182239</v>
      </c>
      <c r="AH115" s="2">
        <v>38345</v>
      </c>
      <c r="AI115">
        <v>124.3515625</v>
      </c>
      <c r="AJ115" s="22">
        <f>_xll.BDH(AJ$3&amp;" Govt",$A$8,AH115,AH115)</f>
        <v>1.07365</v>
      </c>
      <c r="AK115">
        <f t="shared" si="36"/>
        <v>115.82132212545989</v>
      </c>
      <c r="AL115" s="2">
        <v>39350</v>
      </c>
      <c r="AM115">
        <v>102.43359375</v>
      </c>
      <c r="AN115" s="22">
        <f>_xll.BDH(AN$3&amp;" Govt",$A$8,AL115,AL115)</f>
        <v>1.0265500000000001</v>
      </c>
      <c r="AO115">
        <f t="shared" si="37"/>
        <v>99.784320052603377</v>
      </c>
      <c r="AP115" s="2">
        <v>38345</v>
      </c>
      <c r="AQ115">
        <v>120.2578125</v>
      </c>
      <c r="AR115" s="22">
        <f>_xll.BDH(AR$3&amp;" Govt",$A$8,AP115,AP115)</f>
        <v>1.0603</v>
      </c>
      <c r="AS115">
        <f t="shared" si="38"/>
        <v>113.41866688673016</v>
      </c>
      <c r="AT115" s="2">
        <v>39715</v>
      </c>
      <c r="AU115">
        <v>98.96875</v>
      </c>
      <c r="AV115" s="22">
        <f>_xll.BDH(AV$3&amp;" Govt",$A$8,AT115,AT115)</f>
        <v>1.0394099999999999</v>
      </c>
      <c r="AW115">
        <f t="shared" si="39"/>
        <v>95.216276541499511</v>
      </c>
      <c r="AX115" s="2">
        <v>38345</v>
      </c>
      <c r="AY115">
        <v>108.1328125</v>
      </c>
      <c r="AZ115" s="22">
        <f>_xll.BDH(AZ$3&amp;" Govt",$A$8,AX115,AX115)</f>
        <v>1.03799</v>
      </c>
      <c r="BA115">
        <f t="shared" si="40"/>
        <v>104.17519677453541</v>
      </c>
      <c r="BB115" s="2">
        <v>38345</v>
      </c>
      <c r="BC115">
        <v>108.234375</v>
      </c>
      <c r="BD115" s="22">
        <f>_xll.BDH(BD$3&amp;" Govt",$A$8,BB115,BB115)</f>
        <v>1.03176</v>
      </c>
      <c r="BE115">
        <f t="shared" si="41"/>
        <v>104.90266631774831</v>
      </c>
      <c r="BF115" s="2">
        <v>40080</v>
      </c>
      <c r="BG115">
        <v>103.72265625</v>
      </c>
      <c r="BH115" s="22">
        <f>_xll.BDH(BH$3&amp;" Govt",$A$8,BF115,BF115)</f>
        <v>1.0179499999999999</v>
      </c>
      <c r="BI115">
        <f t="shared" si="42"/>
        <v>101.89366496389803</v>
      </c>
      <c r="BJ115" s="2">
        <v>38345</v>
      </c>
      <c r="BK115">
        <v>105.8125</v>
      </c>
      <c r="BL115" s="22">
        <f>_xll.BDH(BL$3&amp;" Govt",$A$8,BJ115,BJ115)</f>
        <v>1.0113799999999999</v>
      </c>
      <c r="BM115">
        <f t="shared" si="43"/>
        <v>104.62190274674208</v>
      </c>
      <c r="BN115" s="2">
        <v>38523</v>
      </c>
      <c r="BO115">
        <v>101.48046875</v>
      </c>
      <c r="BP115" s="22">
        <f>_xll.BDH(BP$3&amp;" Govt",$A$8,BN115,BN115)</f>
        <v>1.01664</v>
      </c>
      <c r="BQ115">
        <f t="shared" si="44"/>
        <v>99.819472723874725</v>
      </c>
      <c r="BR115" s="2">
        <v>38702</v>
      </c>
      <c r="BS115">
        <v>101.12890625</v>
      </c>
      <c r="BT115" s="22">
        <f>_xll.BDH(BT$3&amp;" Govt",$A$8,BR115,BR115)</f>
        <v>1.02305</v>
      </c>
      <c r="BU115">
        <f t="shared" si="45"/>
        <v>98.85040442793607</v>
      </c>
      <c r="BV115" s="2">
        <v>38883</v>
      </c>
      <c r="BW115">
        <v>97.5703125</v>
      </c>
      <c r="BX115" s="22">
        <f>_xll.BDH(BX$3&amp;" Govt",$A$8,BV115,BV115)</f>
        <v>1.0106599999999999</v>
      </c>
      <c r="BY115">
        <f t="shared" si="46"/>
        <v>96.541183484059928</v>
      </c>
      <c r="BZ115" s="2">
        <v>39065</v>
      </c>
      <c r="CA115">
        <v>103.56640625</v>
      </c>
      <c r="CB115" s="22">
        <f>_xll.BDH(CB$3&amp;" Govt",$A$8,BZ115,BZ115)</f>
        <v>1.00241</v>
      </c>
      <c r="CC115">
        <f t="shared" si="47"/>
        <v>103.31741128879401</v>
      </c>
      <c r="CD115" s="2">
        <v>39247</v>
      </c>
      <c r="CE115">
        <v>99.796875</v>
      </c>
      <c r="CF115" s="22">
        <f>_xll.BDH(CF$3&amp;" Govt",$A$8,CD115,CD115)</f>
        <v>1.02115</v>
      </c>
      <c r="CG115">
        <f t="shared" si="48"/>
        <v>97.729887871517406</v>
      </c>
      <c r="CH115" s="2">
        <v>39429</v>
      </c>
      <c r="CI115">
        <v>108.3203125</v>
      </c>
      <c r="CJ115" s="22">
        <f>_xll.BDH(CJ$3&amp;" Govt",$A$8,CH115,CH115)</f>
        <v>1.0067900000000001</v>
      </c>
      <c r="CK115">
        <f t="shared" si="49"/>
        <v>107.58977790800463</v>
      </c>
      <c r="CL115" s="2">
        <v>39611</v>
      </c>
      <c r="CM115">
        <v>102.42578125</v>
      </c>
      <c r="CN115" s="22">
        <f>_xll.BDH(CN$3&amp;" Govt",$A$8,CL115,CL115)</f>
        <v>1.0215099999999999</v>
      </c>
      <c r="CO115">
        <f t="shared" si="50"/>
        <v>100.2689951640219</v>
      </c>
      <c r="CP115" s="2">
        <v>39794</v>
      </c>
      <c r="CQ115">
        <v>92.796875</v>
      </c>
      <c r="CR115" s="22">
        <f>_xll.BDH(CR$3&amp;" Govt",$A$8,CP115,CP115)</f>
        <v>1.0109399999999999</v>
      </c>
      <c r="CS115">
        <f t="shared" si="51"/>
        <v>91.792663263893019</v>
      </c>
      <c r="CT115" s="2">
        <v>39973</v>
      </c>
      <c r="CU115">
        <v>102.4921875</v>
      </c>
      <c r="CV115" s="22">
        <f>_xll.BDH(CV$3&amp;" Govt",$A$8,CT115,CT115)</f>
        <v>0.99138999999999999</v>
      </c>
      <c r="CW115">
        <f t="shared" si="52"/>
        <v>103.38230918205751</v>
      </c>
      <c r="CZ115" s="22"/>
      <c r="DB115" s="2">
        <v>38350</v>
      </c>
      <c r="DC115">
        <v>108.08203125</v>
      </c>
      <c r="DD115" s="22">
        <f>_xll.BDH(DD$3&amp;" Govt",$A$8,DB115,DB115)</f>
        <v>1.01224</v>
      </c>
      <c r="DE115">
        <f t="shared" si="54"/>
        <v>106.77510397731763</v>
      </c>
      <c r="DF115" s="2">
        <v>38895</v>
      </c>
      <c r="DG115">
        <v>92.765625</v>
      </c>
      <c r="DH115" s="22">
        <f>_xll.BDH(DH$3&amp;" Govt",$A$8,DF115,DF115)</f>
        <v>1.0140899999999999</v>
      </c>
      <c r="DI115">
        <f t="shared" si="55"/>
        <v>91.476718042777279</v>
      </c>
      <c r="DJ115" s="2">
        <v>39259</v>
      </c>
      <c r="DK115">
        <v>98.90625</v>
      </c>
      <c r="DL115" s="22">
        <f>_xll.BDH(DL$3&amp;" Govt",$A$8,DJ115,DJ115)</f>
        <v>1.0238</v>
      </c>
      <c r="DM115">
        <f t="shared" si="56"/>
        <v>96.607003320961127</v>
      </c>
      <c r="DN115" s="2">
        <v>39994</v>
      </c>
      <c r="DO115">
        <v>106.5625</v>
      </c>
      <c r="DP115" s="22">
        <f>_xll.BDH(DP$3&amp;" Govt",$A$8,DN115,DN115)</f>
        <v>0.99312</v>
      </c>
      <c r="DQ115">
        <f t="shared" si="57"/>
        <v>107.30072901562751</v>
      </c>
    </row>
    <row r="116" spans="4:121" x14ac:dyDescent="0.25">
      <c r="D116" s="2"/>
      <c r="F116" s="2">
        <v>38348</v>
      </c>
      <c r="G116">
        <v>129.5625</v>
      </c>
      <c r="H116" s="22">
        <f>_xll.BDH(H$3&amp;" Govt",$A$8,F116,F116)</f>
        <v>1.2038899999999999</v>
      </c>
      <c r="I116" s="14">
        <f t="shared" si="29"/>
        <v>107.61988221515256</v>
      </c>
      <c r="J116" s="2">
        <v>38348</v>
      </c>
      <c r="K116">
        <v>130.86328125</v>
      </c>
      <c r="L116" s="22">
        <f>_xll.BDH(L$3&amp;" Govt",$A$8,J116,J116)</f>
        <v>1.1806399999999999</v>
      </c>
      <c r="M116">
        <f t="shared" si="30"/>
        <v>110.84096866953517</v>
      </c>
      <c r="N116" s="2">
        <v>38348</v>
      </c>
      <c r="O116">
        <v>132.80859375</v>
      </c>
      <c r="P116" s="22">
        <f>_xll.BDH(P$3&amp;" Govt",$A$8,N116,N116)</f>
        <v>1.1630400000000001</v>
      </c>
      <c r="Q116">
        <f t="shared" si="31"/>
        <v>114.19090809430458</v>
      </c>
      <c r="R116" s="2">
        <v>38348</v>
      </c>
      <c r="S116">
        <v>134.0234375</v>
      </c>
      <c r="T116" s="22">
        <f>_xll.BDH(T$3&amp;" Govt",$A$8,R116,R116)</f>
        <v>1.1336999999999999</v>
      </c>
      <c r="U116">
        <f t="shared" si="32"/>
        <v>118.21772735291525</v>
      </c>
      <c r="V116" s="2">
        <v>38443</v>
      </c>
      <c r="W116">
        <v>99.12109375</v>
      </c>
      <c r="X116" s="22">
        <f>_xll.BDH(X$3&amp;" Govt",$A$8,V116,V116)</f>
        <v>1.0066200000000001</v>
      </c>
      <c r="Y116">
        <f t="shared" si="33"/>
        <v>98.469227464187071</v>
      </c>
      <c r="Z116" s="2">
        <v>38348</v>
      </c>
      <c r="AA116">
        <v>126.53125</v>
      </c>
      <c r="AB116" s="22">
        <f>_xll.BDH(AB$3&amp;" Govt",$A$8,Z116,Z116)</f>
        <v>1.09592</v>
      </c>
      <c r="AC116">
        <f t="shared" si="34"/>
        <v>115.45664829549602</v>
      </c>
      <c r="AD116" s="2">
        <v>38987</v>
      </c>
      <c r="AE116">
        <v>103.76171875</v>
      </c>
      <c r="AF116" s="22">
        <f>_xll.BDH(AF$3&amp;" Govt",$A$8,AD116,AD116)</f>
        <v>1.02485</v>
      </c>
      <c r="AG116">
        <f t="shared" si="35"/>
        <v>101.24576157486462</v>
      </c>
      <c r="AH116" s="2">
        <v>38348</v>
      </c>
      <c r="AI116">
        <v>124.11328125</v>
      </c>
      <c r="AJ116" s="22">
        <f>_xll.BDH(AJ$3&amp;" Govt",$A$8,AH116,AH116)</f>
        <v>1.07419</v>
      </c>
      <c r="AK116">
        <f t="shared" si="36"/>
        <v>115.54127412282743</v>
      </c>
      <c r="AL116" s="2">
        <v>39351</v>
      </c>
      <c r="AM116">
        <v>102.6015625</v>
      </c>
      <c r="AN116" s="22">
        <f>_xll.BDH(AN$3&amp;" Govt",$A$8,AL116,AL116)</f>
        <v>1.02654</v>
      </c>
      <c r="AO116">
        <f t="shared" si="37"/>
        <v>99.948918210688333</v>
      </c>
      <c r="AP116" s="2">
        <v>38348</v>
      </c>
      <c r="AQ116">
        <v>119.98828125</v>
      </c>
      <c r="AR116" s="22">
        <f>_xll.BDH(AR$3&amp;" Govt",$A$8,AP116,AP116)</f>
        <v>1.06084</v>
      </c>
      <c r="AS116">
        <f t="shared" si="38"/>
        <v>113.10685989404622</v>
      </c>
      <c r="AT116" s="2">
        <v>39716</v>
      </c>
      <c r="AU116">
        <v>98.6484375</v>
      </c>
      <c r="AV116" s="22">
        <f>_xll.BDH(AV$3&amp;" Govt",$A$8,AT116,AT116)</f>
        <v>1.03959</v>
      </c>
      <c r="AW116">
        <f t="shared" si="39"/>
        <v>94.891676045364036</v>
      </c>
      <c r="AX116" s="2">
        <v>38348</v>
      </c>
      <c r="AY116">
        <v>107.87890625</v>
      </c>
      <c r="AZ116" s="22">
        <f>_xll.BDH(AZ$3&amp;" Govt",$A$8,AX116,AX116)</f>
        <v>1.0385200000000001</v>
      </c>
      <c r="BA116">
        <f t="shared" si="40"/>
        <v>103.87754328274852</v>
      </c>
      <c r="BB116" s="2">
        <v>38348</v>
      </c>
      <c r="BC116">
        <v>107.93359375</v>
      </c>
      <c r="BD116" s="22">
        <f>_xll.BDH(BD$3&amp;" Govt",$A$8,BB116,BB116)</f>
        <v>1.0322800000000001</v>
      </c>
      <c r="BE116">
        <f t="shared" si="41"/>
        <v>104.55844707831207</v>
      </c>
      <c r="BF116" s="2">
        <v>40081</v>
      </c>
      <c r="BG116">
        <v>103.71875</v>
      </c>
      <c r="BH116" s="22">
        <f>_xll.BDH(BH$3&amp;" Govt",$A$8,BF116,BF116)</f>
        <v>1.01789</v>
      </c>
      <c r="BI116">
        <f t="shared" si="42"/>
        <v>101.89583353800509</v>
      </c>
      <c r="BJ116" s="2">
        <v>38348</v>
      </c>
      <c r="BK116">
        <v>105.41015625</v>
      </c>
      <c r="BL116" s="22">
        <f>_xll.BDH(BL$3&amp;" Govt",$A$8,BJ116,BJ116)</f>
        <v>1.01189</v>
      </c>
      <c r="BM116">
        <f t="shared" si="43"/>
        <v>104.17155644388224</v>
      </c>
      <c r="BN116" s="2">
        <v>38524</v>
      </c>
      <c r="BO116">
        <v>101.78125</v>
      </c>
      <c r="BP116" s="22">
        <f>_xll.BDH(BP$3&amp;" Govt",$A$8,BN116,BN116)</f>
        <v>1.0168699999999999</v>
      </c>
      <c r="BQ116">
        <f t="shared" si="44"/>
        <v>100.09268638075665</v>
      </c>
      <c r="BR116" s="2">
        <v>38705</v>
      </c>
      <c r="BS116">
        <v>101.15625</v>
      </c>
      <c r="BT116" s="22">
        <f>_xll.BDH(BT$3&amp;" Govt",$A$8,BR116,BR116)</f>
        <v>1.02325</v>
      </c>
      <c r="BU116">
        <f t="shared" si="45"/>
        <v>98.857806010261427</v>
      </c>
      <c r="BV116" s="2">
        <v>38884</v>
      </c>
      <c r="BW116">
        <v>97.4765625</v>
      </c>
      <c r="BX116" s="22">
        <f>_xll.BDH(BX$3&amp;" Govt",$A$8,BV116,BV116)</f>
        <v>1.01095</v>
      </c>
      <c r="BY116">
        <f t="shared" si="46"/>
        <v>96.420755230228991</v>
      </c>
      <c r="BZ116" s="2">
        <v>39066</v>
      </c>
      <c r="CA116">
        <v>103.109375</v>
      </c>
      <c r="CB116" s="22">
        <f>_xll.BDH(CB$3&amp;" Govt",$A$8,BZ116,BZ116)</f>
        <v>1.00224</v>
      </c>
      <c r="CC116">
        <f t="shared" si="47"/>
        <v>102.87892620530013</v>
      </c>
      <c r="CD116" s="2">
        <v>39248</v>
      </c>
      <c r="CE116">
        <v>100.12109375</v>
      </c>
      <c r="CF116" s="22">
        <f>_xll.BDH(CF$3&amp;" Govt",$A$8,CD116,CD116)</f>
        <v>1.0213700000000001</v>
      </c>
      <c r="CG116">
        <f t="shared" si="48"/>
        <v>98.026272310719904</v>
      </c>
      <c r="CH116" s="2">
        <v>39430</v>
      </c>
      <c r="CI116">
        <v>108.26953125</v>
      </c>
      <c r="CJ116" s="22">
        <f>_xll.BDH(CJ$3&amp;" Govt",$A$8,CH116,CH116)</f>
        <v>1.00685</v>
      </c>
      <c r="CK116">
        <f t="shared" si="49"/>
        <v>107.53293067487709</v>
      </c>
      <c r="CL116" s="2">
        <v>39612</v>
      </c>
      <c r="CM116">
        <v>101.94140625</v>
      </c>
      <c r="CN116" s="22">
        <f>_xll.BDH(CN$3&amp;" Govt",$A$8,CL116,CL116)</f>
        <v>1.02172</v>
      </c>
      <c r="CO116">
        <f t="shared" si="50"/>
        <v>99.774308274282589</v>
      </c>
      <c r="CP116" s="2">
        <v>39797</v>
      </c>
      <c r="CQ116">
        <v>92.8203125</v>
      </c>
      <c r="CR116" s="22">
        <f>_xll.BDH(CR$3&amp;" Govt",$A$8,CP116,CP116)</f>
        <v>1.0099499999999999</v>
      </c>
      <c r="CS116">
        <f t="shared" si="51"/>
        <v>91.905849299470276</v>
      </c>
      <c r="CT116" s="2">
        <v>39974</v>
      </c>
      <c r="CU116">
        <v>102.2734375</v>
      </c>
      <c r="CV116" s="22">
        <f>_xll.BDH(CV$3&amp;" Govt",$A$8,CT116,CT116)</f>
        <v>0.99146999999999996</v>
      </c>
      <c r="CW116">
        <f t="shared" si="52"/>
        <v>103.15333545140045</v>
      </c>
      <c r="CZ116" s="22"/>
      <c r="DB116" s="2">
        <v>38351</v>
      </c>
      <c r="DC116">
        <v>108.84765625</v>
      </c>
      <c r="DD116" s="22">
        <f>_xll.BDH(DD$3&amp;" Govt",$A$8,DB116,DB116)</f>
        <v>1.01241</v>
      </c>
      <c r="DE116">
        <f t="shared" si="54"/>
        <v>107.51341477267115</v>
      </c>
      <c r="DF116" s="2">
        <v>38896</v>
      </c>
      <c r="DG116">
        <v>92.1015625</v>
      </c>
      <c r="DH116" s="22">
        <f>_xll.BDH(DH$3&amp;" Govt",$A$8,DF116,DF116)</f>
        <v>1.01437</v>
      </c>
      <c r="DI116">
        <f t="shared" si="55"/>
        <v>90.796812307146311</v>
      </c>
      <c r="DJ116" s="2">
        <v>39260</v>
      </c>
      <c r="DK116">
        <v>98.91796875</v>
      </c>
      <c r="DL116" s="22">
        <f>_xll.BDH(DL$3&amp;" Govt",$A$8,DJ116,DJ116)</f>
        <v>1.0240199999999999</v>
      </c>
      <c r="DM116">
        <f t="shared" si="56"/>
        <v>96.597692183746418</v>
      </c>
      <c r="DN116" s="2">
        <v>39995</v>
      </c>
      <c r="DO116">
        <v>106.16015625</v>
      </c>
      <c r="DP116" s="22">
        <f>_xll.BDH(DP$3&amp;" Govt",$A$8,DN116,DN116)</f>
        <v>0.99319999999999997</v>
      </c>
      <c r="DQ116">
        <f t="shared" si="57"/>
        <v>106.88698776681434</v>
      </c>
    </row>
    <row r="117" spans="4:121" x14ac:dyDescent="0.25">
      <c r="D117" s="2"/>
      <c r="F117" s="2">
        <v>38349</v>
      </c>
      <c r="G117">
        <v>129.5</v>
      </c>
      <c r="H117" s="22">
        <f>_xll.BDH(H$3&amp;" Govt",$A$8,F117,F117)</f>
        <v>1.2040899999999999</v>
      </c>
      <c r="I117" s="14">
        <f t="shared" si="29"/>
        <v>107.55010007557576</v>
      </c>
      <c r="J117" s="2">
        <v>38349</v>
      </c>
      <c r="K117">
        <v>130.84375</v>
      </c>
      <c r="L117" s="22">
        <f>_xll.BDH(L$3&amp;" Govt",$A$8,J117,J117)</f>
        <v>1.1808399999999999</v>
      </c>
      <c r="M117">
        <f t="shared" si="30"/>
        <v>110.80565529622982</v>
      </c>
      <c r="N117" s="2">
        <v>38349</v>
      </c>
      <c r="O117">
        <v>132.73046875</v>
      </c>
      <c r="P117" s="22">
        <f>_xll.BDH(P$3&amp;" Govt",$A$8,N117,N117)</f>
        <v>1.1632400000000001</v>
      </c>
      <c r="Q117">
        <f t="shared" si="31"/>
        <v>114.10411329562257</v>
      </c>
      <c r="R117" s="2">
        <v>38349</v>
      </c>
      <c r="S117">
        <v>133.953125</v>
      </c>
      <c r="T117" s="22">
        <f>_xll.BDH(T$3&amp;" Govt",$A$8,R117,R117)</f>
        <v>1.1338900000000001</v>
      </c>
      <c r="U117">
        <f t="shared" si="32"/>
        <v>118.13590824506785</v>
      </c>
      <c r="V117" s="2">
        <v>38446</v>
      </c>
      <c r="W117">
        <v>99.140625</v>
      </c>
      <c r="X117" s="22">
        <f>_xll.BDH(X$3&amp;" Govt",$A$8,V117,V117)</f>
        <v>1.0072000000000001</v>
      </c>
      <c r="Y117">
        <f t="shared" si="33"/>
        <v>98.431915210484505</v>
      </c>
      <c r="Z117" s="2">
        <v>38349</v>
      </c>
      <c r="AA117">
        <v>126.39453125</v>
      </c>
      <c r="AB117" s="22">
        <f>_xll.BDH(AB$3&amp;" Govt",$A$8,Z117,Z117)</f>
        <v>1.0961000000000001</v>
      </c>
      <c r="AC117">
        <f t="shared" si="34"/>
        <v>115.31295616275887</v>
      </c>
      <c r="AD117" s="2">
        <v>38988</v>
      </c>
      <c r="AE117">
        <v>103.79296875</v>
      </c>
      <c r="AF117" s="22">
        <f>_xll.BDH(AF$3&amp;" Govt",$A$8,AD117,AD117)</f>
        <v>1.0249600000000001</v>
      </c>
      <c r="AG117">
        <f t="shared" si="35"/>
        <v>101.26538474672181</v>
      </c>
      <c r="AH117" s="2">
        <v>38349</v>
      </c>
      <c r="AI117">
        <v>123.9609375</v>
      </c>
      <c r="AJ117" s="22">
        <f>_xll.BDH(AJ$3&amp;" Govt",$A$8,AH117,AH117)</f>
        <v>1.0743800000000001</v>
      </c>
      <c r="AK117">
        <f t="shared" si="36"/>
        <v>115.37904419292987</v>
      </c>
      <c r="AL117" s="2">
        <v>39352</v>
      </c>
      <c r="AM117">
        <v>102.89453125</v>
      </c>
      <c r="AN117" s="22">
        <f>_xll.BDH(AN$3&amp;" Govt",$A$8,AL117,AL117)</f>
        <v>1.02654</v>
      </c>
      <c r="AO117">
        <f t="shared" si="37"/>
        <v>100.23431259376157</v>
      </c>
      <c r="AP117" s="2">
        <v>38349</v>
      </c>
      <c r="AQ117">
        <v>119.8359375</v>
      </c>
      <c r="AR117" s="22">
        <f>_xll.BDH(AR$3&amp;" Govt",$A$8,AP117,AP117)</f>
        <v>1.0610200000000001</v>
      </c>
      <c r="AS117">
        <f t="shared" si="38"/>
        <v>112.94408917833782</v>
      </c>
      <c r="AT117" s="2">
        <v>39717</v>
      </c>
      <c r="AU117">
        <v>98.75390625</v>
      </c>
      <c r="AV117" s="22">
        <f>_xll.BDH(AV$3&amp;" Govt",$A$8,AT117,AT117)</f>
        <v>1.0397700000000001</v>
      </c>
      <c r="AW117">
        <f t="shared" si="39"/>
        <v>94.976683545399453</v>
      </c>
      <c r="AX117" s="2">
        <v>38349</v>
      </c>
      <c r="AY117">
        <v>107.69140625</v>
      </c>
      <c r="AZ117" s="22">
        <f>_xll.BDH(AZ$3&amp;" Govt",$A$8,AX117,AX117)</f>
        <v>1.0386899999999999</v>
      </c>
      <c r="BA117">
        <f t="shared" si="40"/>
        <v>103.68002604241883</v>
      </c>
      <c r="BB117" s="2">
        <v>38349</v>
      </c>
      <c r="BC117">
        <v>107.796875</v>
      </c>
      <c r="BD117" s="22">
        <f>_xll.BDH(BD$3&amp;" Govt",$A$8,BB117,BB117)</f>
        <v>1.0324500000000001</v>
      </c>
      <c r="BE117">
        <f t="shared" si="41"/>
        <v>104.40880914329991</v>
      </c>
      <c r="BF117" s="2">
        <v>40084</v>
      </c>
      <c r="BG117">
        <v>103.859375</v>
      </c>
      <c r="BH117" s="22">
        <f>_xll.BDH(BH$3&amp;" Govt",$A$8,BF117,BF117)</f>
        <v>1.01773</v>
      </c>
      <c r="BI117">
        <f t="shared" si="42"/>
        <v>102.05002800349799</v>
      </c>
      <c r="BJ117" s="2">
        <v>38349</v>
      </c>
      <c r="BK117">
        <v>105.3046875</v>
      </c>
      <c r="BL117" s="22">
        <f>_xll.BDH(BL$3&amp;" Govt",$A$8,BJ117,BJ117)</f>
        <v>1.01206</v>
      </c>
      <c r="BM117">
        <f t="shared" si="43"/>
        <v>104.04984635298302</v>
      </c>
      <c r="BN117" s="2">
        <v>38525</v>
      </c>
      <c r="BO117">
        <v>102.171875</v>
      </c>
      <c r="BP117" s="22">
        <f>_xll.BDH(BP$3&amp;" Govt",$A$8,BN117,BN117)</f>
        <v>1.0170999999999999</v>
      </c>
      <c r="BQ117">
        <f t="shared" si="44"/>
        <v>100.45410972372433</v>
      </c>
      <c r="BR117" s="2">
        <v>38706</v>
      </c>
      <c r="BS117">
        <v>101.0078125</v>
      </c>
      <c r="BT117" s="22">
        <f>_xll.BDH(BT$3&amp;" Govt",$A$8,BR117,BR117)</f>
        <v>1.02332</v>
      </c>
      <c r="BU117">
        <f t="shared" si="45"/>
        <v>98.705988840245482</v>
      </c>
      <c r="BV117" s="2">
        <v>38887</v>
      </c>
      <c r="BW117">
        <v>97.2734375</v>
      </c>
      <c r="BX117" s="22">
        <f>_xll.BDH(BX$3&amp;" Govt",$A$8,BV117,BV117)</f>
        <v>1.0118</v>
      </c>
      <c r="BY117">
        <f t="shared" si="46"/>
        <v>96.13899733148844</v>
      </c>
      <c r="BZ117" s="2">
        <v>39069</v>
      </c>
      <c r="CA117">
        <v>102.87890625</v>
      </c>
      <c r="CB117" s="22">
        <f>_xll.BDH(CB$3&amp;" Govt",$A$8,BZ117,BZ117)</f>
        <v>1.0017100000000001</v>
      </c>
      <c r="CC117">
        <f t="shared" si="47"/>
        <v>102.70328363498416</v>
      </c>
      <c r="CD117" s="2">
        <v>39251</v>
      </c>
      <c r="CE117">
        <v>100.33984375</v>
      </c>
      <c r="CF117" s="22">
        <f>_xll.BDH(CF$3&amp;" Govt",$A$8,CD117,CD117)</f>
        <v>1.02203</v>
      </c>
      <c r="CG117">
        <f t="shared" si="48"/>
        <v>98.177004344295185</v>
      </c>
      <c r="CH117" s="2">
        <v>39433</v>
      </c>
      <c r="CI117">
        <v>109.0078125</v>
      </c>
      <c r="CJ117" s="22">
        <f>_xll.BDH(CJ$3&amp;" Govt",$A$8,CH117,CH117)</f>
        <v>1.0070600000000001</v>
      </c>
      <c r="CK117">
        <f t="shared" si="49"/>
        <v>108.24361259507873</v>
      </c>
      <c r="CL117" s="2">
        <v>39615</v>
      </c>
      <c r="CM117">
        <v>102.140625</v>
      </c>
      <c r="CN117" s="22">
        <f>_xll.BDH(CN$3&amp;" Govt",$A$8,CL117,CL117)</f>
        <v>1.02233</v>
      </c>
      <c r="CO117">
        <f t="shared" si="50"/>
        <v>99.909642678978415</v>
      </c>
      <c r="CP117" s="2">
        <v>39798</v>
      </c>
      <c r="CQ117">
        <v>95.109375</v>
      </c>
      <c r="CR117" s="22">
        <f>_xll.BDH(CR$3&amp;" Govt",$A$8,CP117,CP117)</f>
        <v>1.00962</v>
      </c>
      <c r="CS117">
        <f t="shared" si="51"/>
        <v>94.20314078564212</v>
      </c>
      <c r="CT117" s="2">
        <v>39975</v>
      </c>
      <c r="CU117">
        <v>102.50390625</v>
      </c>
      <c r="CV117" s="22">
        <f>_xll.BDH(CV$3&amp;" Govt",$A$8,CT117,CT117)</f>
        <v>0.99155000000000004</v>
      </c>
      <c r="CW117">
        <f t="shared" si="52"/>
        <v>103.37744566587665</v>
      </c>
      <c r="CZ117" s="22"/>
      <c r="DB117" s="2">
        <v>38352</v>
      </c>
      <c r="DC117">
        <v>109.4921875</v>
      </c>
      <c r="DD117" s="22">
        <f>_xll.BDH(DD$3&amp;" Govt",$A$8,DB117,DB117)</f>
        <v>1.01258</v>
      </c>
      <c r="DE117">
        <f t="shared" si="54"/>
        <v>108.13188834462461</v>
      </c>
      <c r="DF117" s="2">
        <v>38897</v>
      </c>
      <c r="DG117">
        <v>92.97265625</v>
      </c>
      <c r="DH117" s="22">
        <f>_xll.BDH(DH$3&amp;" Govt",$A$8,DF117,DF117)</f>
        <v>1.0146599999999999</v>
      </c>
      <c r="DI117">
        <f t="shared" si="55"/>
        <v>91.62936969033963</v>
      </c>
      <c r="DJ117" s="2">
        <v>39261</v>
      </c>
      <c r="DK117">
        <v>98.65625</v>
      </c>
      <c r="DL117" s="22">
        <f>_xll.BDH(DL$3&amp;" Govt",$A$8,DJ117,DJ117)</f>
        <v>1.02424</v>
      </c>
      <c r="DM117">
        <f t="shared" si="56"/>
        <v>96.321418808091849</v>
      </c>
      <c r="DN117" s="2">
        <v>39996</v>
      </c>
      <c r="DO117">
        <v>105.234375</v>
      </c>
      <c r="DP117" s="22">
        <f>_xll.BDH(DP$3&amp;" Govt",$A$8,DN117,DN117)</f>
        <v>0.99329000000000001</v>
      </c>
      <c r="DQ117">
        <f t="shared" si="57"/>
        <v>105.94526774657955</v>
      </c>
    </row>
    <row r="118" spans="4:121" x14ac:dyDescent="0.25">
      <c r="D118" s="2"/>
      <c r="F118" s="2">
        <v>38350</v>
      </c>
      <c r="G118">
        <v>129.4765625</v>
      </c>
      <c r="H118" s="22">
        <f>_xll.BDH(H$3&amp;" Govt",$A$8,F118,F118)</f>
        <v>1.2042999999999999</v>
      </c>
      <c r="I118" s="14">
        <f t="shared" si="29"/>
        <v>107.5118844972183</v>
      </c>
      <c r="J118" s="2">
        <v>38350</v>
      </c>
      <c r="K118">
        <v>130.69140625</v>
      </c>
      <c r="L118" s="22">
        <f>_xll.BDH(L$3&amp;" Govt",$A$8,J118,J118)</f>
        <v>1.1810400000000001</v>
      </c>
      <c r="M118">
        <f t="shared" si="30"/>
        <v>110.65790002878818</v>
      </c>
      <c r="N118" s="2">
        <v>38350</v>
      </c>
      <c r="O118">
        <v>132.5859375</v>
      </c>
      <c r="P118" s="22">
        <f>_xll.BDH(P$3&amp;" Govt",$A$8,N118,N118)</f>
        <v>1.16343</v>
      </c>
      <c r="Q118">
        <f t="shared" si="31"/>
        <v>113.96125035455506</v>
      </c>
      <c r="R118" s="2">
        <v>38350</v>
      </c>
      <c r="S118">
        <v>133.70703125</v>
      </c>
      <c r="T118" s="22">
        <f>_xll.BDH(T$3&amp;" Govt",$A$8,R118,R118)</f>
        <v>1.13408</v>
      </c>
      <c r="U118">
        <f t="shared" si="32"/>
        <v>117.89911756666197</v>
      </c>
      <c r="V118" s="2">
        <v>38447</v>
      </c>
      <c r="W118">
        <v>99.01953125</v>
      </c>
      <c r="X118" s="22">
        <f>_xll.BDH(X$3&amp;" Govt",$A$8,V118,V118)</f>
        <v>1.0074000000000001</v>
      </c>
      <c r="Y118">
        <f t="shared" si="33"/>
        <v>98.292169197935266</v>
      </c>
      <c r="Z118" s="2">
        <v>38350</v>
      </c>
      <c r="AA118">
        <v>126.08203125</v>
      </c>
      <c r="AB118" s="22">
        <f>_xll.BDH(AB$3&amp;" Govt",$A$8,Z118,Z118)</f>
        <v>1.09629</v>
      </c>
      <c r="AC118">
        <f t="shared" si="34"/>
        <v>115.0079187532496</v>
      </c>
      <c r="AD118" s="2">
        <v>38989</v>
      </c>
      <c r="AE118">
        <v>103.7578125</v>
      </c>
      <c r="AF118" s="22">
        <f>_xll.BDH(AF$3&amp;" Govt",$A$8,AD118,AD118)</f>
        <v>1.0250600000000001</v>
      </c>
      <c r="AG118">
        <f t="shared" si="35"/>
        <v>101.22120900239985</v>
      </c>
      <c r="AH118" s="2">
        <v>38350</v>
      </c>
      <c r="AI118">
        <v>123.70703125</v>
      </c>
      <c r="AJ118" s="22">
        <f>_xll.BDH(AJ$3&amp;" Govt",$A$8,AH118,AH118)</f>
        <v>1.07456</v>
      </c>
      <c r="AK118">
        <f t="shared" si="36"/>
        <v>115.12342842651877</v>
      </c>
      <c r="AL118" s="2">
        <v>39353</v>
      </c>
      <c r="AM118">
        <v>102.84375</v>
      </c>
      <c r="AN118" s="22">
        <f>_xll.BDH(AN$3&amp;" Govt",$A$8,AL118,AL118)</f>
        <v>1.0265299999999999</v>
      </c>
      <c r="AO118">
        <f t="shared" si="37"/>
        <v>100.18582019035001</v>
      </c>
      <c r="AP118" s="2">
        <v>38350</v>
      </c>
      <c r="AQ118">
        <v>119.56640625</v>
      </c>
      <c r="AR118" s="22">
        <f>_xll.BDH(AR$3&amp;" Govt",$A$8,AP118,AP118)</f>
        <v>1.0611999999999999</v>
      </c>
      <c r="AS118">
        <f t="shared" si="38"/>
        <v>112.67094444967961</v>
      </c>
      <c r="AT118" s="2">
        <v>39720</v>
      </c>
      <c r="AU118">
        <v>99.68359375</v>
      </c>
      <c r="AV118" s="22">
        <f>_xll.BDH(AV$3&amp;" Govt",$A$8,AT118,AT118)</f>
        <v>1.0403199999999999</v>
      </c>
      <c r="AW118">
        <f t="shared" si="39"/>
        <v>95.820126259227933</v>
      </c>
      <c r="AX118" s="2">
        <v>38350</v>
      </c>
      <c r="AY118">
        <v>107.40625</v>
      </c>
      <c r="AZ118" s="22">
        <f>_xll.BDH(AZ$3&amp;" Govt",$A$8,AX118,AX118)</f>
        <v>1.03887</v>
      </c>
      <c r="BA118">
        <f t="shared" si="40"/>
        <v>103.38757496125598</v>
      </c>
      <c r="BB118" s="2">
        <v>38350</v>
      </c>
      <c r="BC118">
        <v>107.46484375</v>
      </c>
      <c r="BD118" s="22">
        <f>_xll.BDH(BD$3&amp;" Govt",$A$8,BB118,BB118)</f>
        <v>1.0326299999999999</v>
      </c>
      <c r="BE118">
        <f t="shared" si="41"/>
        <v>104.06906999602957</v>
      </c>
      <c r="BF118" s="2">
        <v>40085</v>
      </c>
      <c r="BG118">
        <v>103.76171875</v>
      </c>
      <c r="BH118" s="22">
        <f>_xll.BDH(BH$3&amp;" Govt",$A$8,BF118,BF118)</f>
        <v>1.0176799999999999</v>
      </c>
      <c r="BI118">
        <f t="shared" si="42"/>
        <v>101.95908217710873</v>
      </c>
      <c r="BJ118" s="2">
        <v>38350</v>
      </c>
      <c r="BK118">
        <v>104.99609375</v>
      </c>
      <c r="BL118" s="22">
        <f>_xll.BDH(BL$3&amp;" Govt",$A$8,BJ118,BJ118)</f>
        <v>1.01224</v>
      </c>
      <c r="BM118">
        <f t="shared" si="43"/>
        <v>103.726481615032</v>
      </c>
      <c r="BN118" s="2">
        <v>38526</v>
      </c>
      <c r="BO118">
        <v>102.13671875</v>
      </c>
      <c r="BP118" s="22">
        <f>_xll.BDH(BP$3&amp;" Govt",$A$8,BN118,BN118)</f>
        <v>1.0173300000000001</v>
      </c>
      <c r="BQ118">
        <f t="shared" si="44"/>
        <v>100.39684148702976</v>
      </c>
      <c r="BR118" s="2">
        <v>38707</v>
      </c>
      <c r="BS118">
        <v>100.8125</v>
      </c>
      <c r="BT118" s="22">
        <f>_xll.BDH(BT$3&amp;" Govt",$A$8,BR118,BR118)</f>
        <v>1.02338</v>
      </c>
      <c r="BU118">
        <f t="shared" si="45"/>
        <v>98.509351365084328</v>
      </c>
      <c r="BV118" s="2">
        <v>38888</v>
      </c>
      <c r="BW118">
        <v>97.1328125</v>
      </c>
      <c r="BX118" s="22">
        <f>_xll.BDH(BX$3&amp;" Govt",$A$8,BV118,BV118)</f>
        <v>1.0120899999999999</v>
      </c>
      <c r="BY118">
        <f t="shared" si="46"/>
        <v>95.972504915570752</v>
      </c>
      <c r="BZ118" s="2">
        <v>39070</v>
      </c>
      <c r="CA118">
        <v>102.91796875</v>
      </c>
      <c r="CB118" s="22">
        <f>_xll.BDH(CB$3&amp;" Govt",$A$8,BZ118,BZ118)</f>
        <v>1.00153</v>
      </c>
      <c r="CC118">
        <f t="shared" si="47"/>
        <v>102.76074481044003</v>
      </c>
      <c r="CD118" s="2">
        <v>39252</v>
      </c>
      <c r="CE118">
        <v>100.70703125</v>
      </c>
      <c r="CF118" s="22">
        <f>_xll.BDH(CF$3&amp;" Govt",$A$8,CD118,CD118)</f>
        <v>1.0222500000000001</v>
      </c>
      <c r="CG118">
        <f t="shared" si="48"/>
        <v>98.51507092198581</v>
      </c>
      <c r="CH118" s="2">
        <v>39434</v>
      </c>
      <c r="CI118">
        <v>109.29296875</v>
      </c>
      <c r="CJ118" s="22">
        <f>_xll.BDH(CJ$3&amp;" Govt",$A$8,CH118,CH118)</f>
        <v>1.0071300000000001</v>
      </c>
      <c r="CK118">
        <f t="shared" si="49"/>
        <v>108.51922666388649</v>
      </c>
      <c r="CL118" s="2">
        <v>39616</v>
      </c>
      <c r="CM118">
        <v>102.375</v>
      </c>
      <c r="CN118" s="22">
        <f>_xll.BDH(CN$3&amp;" Govt",$A$8,CL118,CL118)</f>
        <v>1.02254</v>
      </c>
      <c r="CO118">
        <f t="shared" si="50"/>
        <v>100.11833277915778</v>
      </c>
      <c r="CP118" s="2">
        <v>39799</v>
      </c>
      <c r="CQ118">
        <v>96.86328125</v>
      </c>
      <c r="CR118" s="22">
        <f>_xll.BDH(CR$3&amp;" Govt",$A$8,CP118,CP118)</f>
        <v>1.00929</v>
      </c>
      <c r="CS118">
        <f t="shared" si="51"/>
        <v>95.971704118736938</v>
      </c>
      <c r="CT118" s="2">
        <v>39976</v>
      </c>
      <c r="CU118">
        <v>102.3125</v>
      </c>
      <c r="CV118" s="22">
        <f>_xll.BDH(CV$3&amp;" Govt",$A$8,CT118,CT118)</f>
        <v>0.99163000000000001</v>
      </c>
      <c r="CW118">
        <f t="shared" si="52"/>
        <v>103.17608382158667</v>
      </c>
      <c r="CZ118" s="22"/>
      <c r="DB118" s="2">
        <v>38355</v>
      </c>
      <c r="DC118">
        <v>109.5</v>
      </c>
      <c r="DD118" s="22">
        <f>_xll.BDH(DD$3&amp;" Govt",$A$8,DB118,DB118)</f>
        <v>1.01278</v>
      </c>
      <c r="DE118">
        <f t="shared" si="54"/>
        <v>108.11824878058414</v>
      </c>
      <c r="DF118" s="2">
        <v>38898</v>
      </c>
      <c r="DG118">
        <v>93.93359375</v>
      </c>
      <c r="DH118" s="22">
        <f>_xll.BDH(DH$3&amp;" Govt",$A$8,DF118,DF118)</f>
        <v>1.01494</v>
      </c>
      <c r="DI118">
        <f t="shared" si="55"/>
        <v>92.550883549766496</v>
      </c>
      <c r="DJ118" s="2">
        <v>39262</v>
      </c>
      <c r="DK118">
        <v>99.60546875</v>
      </c>
      <c r="DL118" s="22">
        <f>_xll.BDH(DL$3&amp;" Govt",$A$8,DJ118,DJ118)</f>
        <v>1.0244599999999999</v>
      </c>
      <c r="DM118">
        <f t="shared" si="56"/>
        <v>97.227289254826943</v>
      </c>
      <c r="DN118" s="2">
        <v>39997</v>
      </c>
      <c r="DO118">
        <v>105.25390625</v>
      </c>
      <c r="DP118" s="22">
        <f>_xll.BDH(DP$3&amp;" Govt",$A$8,DN118,DN118)</f>
        <v>0.99339</v>
      </c>
      <c r="DQ118">
        <f t="shared" si="57"/>
        <v>105.95426393460775</v>
      </c>
    </row>
    <row r="119" spans="4:121" x14ac:dyDescent="0.25">
      <c r="D119" s="2"/>
      <c r="F119" s="2">
        <v>38351</v>
      </c>
      <c r="G119">
        <v>129.52734375</v>
      </c>
      <c r="H119" s="22">
        <f>_xll.BDH(H$3&amp;" Govt",$A$8,F119,F119)</f>
        <v>1.2044999999999999</v>
      </c>
      <c r="I119" s="14">
        <f t="shared" si="29"/>
        <v>107.53619240348694</v>
      </c>
      <c r="J119" s="2">
        <v>38351</v>
      </c>
      <c r="K119">
        <v>130.76171875</v>
      </c>
      <c r="L119" s="22">
        <f>_xll.BDH(L$3&amp;" Govt",$A$8,J119,J119)</f>
        <v>1.1812400000000001</v>
      </c>
      <c r="M119">
        <f t="shared" si="30"/>
        <v>110.69868845450543</v>
      </c>
      <c r="N119" s="2">
        <v>38351</v>
      </c>
      <c r="O119">
        <v>132.65625</v>
      </c>
      <c r="P119" s="22">
        <f>_xll.BDH(P$3&amp;" Govt",$A$8,N119,N119)</f>
        <v>1.1636299999999999</v>
      </c>
      <c r="Q119">
        <f t="shared" si="31"/>
        <v>114.00208829267035</v>
      </c>
      <c r="R119" s="2">
        <v>38351</v>
      </c>
      <c r="S119">
        <v>133.8828125</v>
      </c>
      <c r="T119" s="22">
        <f>_xll.BDH(T$3&amp;" Govt",$A$8,R119,R119)</f>
        <v>1.1342699999999999</v>
      </c>
      <c r="U119">
        <f t="shared" si="32"/>
        <v>118.03434147072568</v>
      </c>
      <c r="V119" s="2">
        <v>38448</v>
      </c>
      <c r="W119">
        <v>99.18359375</v>
      </c>
      <c r="X119" s="22">
        <f>_xll.BDH(X$3&amp;" Govt",$A$8,V119,V119)</f>
        <v>1.00759</v>
      </c>
      <c r="Y119">
        <f t="shared" si="33"/>
        <v>98.436461010927061</v>
      </c>
      <c r="Z119" s="2">
        <v>38351</v>
      </c>
      <c r="AA119">
        <v>126.421875</v>
      </c>
      <c r="AB119" s="22">
        <f>_xll.BDH(AB$3&amp;" Govt",$A$8,Z119,Z119)</f>
        <v>1.0964700000000001</v>
      </c>
      <c r="AC119">
        <f t="shared" si="34"/>
        <v>115.29898218829516</v>
      </c>
      <c r="AD119" s="2">
        <v>38992</v>
      </c>
      <c r="AE119">
        <v>103.8515625</v>
      </c>
      <c r="AF119" s="22">
        <f>_xll.BDH(AF$3&amp;" Govt",$A$8,AD119,AD119)</f>
        <v>1.02532</v>
      </c>
      <c r="AG119">
        <f t="shared" si="35"/>
        <v>101.28697626106971</v>
      </c>
      <c r="AH119" s="2">
        <v>38351</v>
      </c>
      <c r="AI119">
        <v>124.00390625</v>
      </c>
      <c r="AJ119" s="22">
        <f>_xll.BDH(AJ$3&amp;" Govt",$A$8,AH119,AH119)</f>
        <v>1.07474</v>
      </c>
      <c r="AK119">
        <f t="shared" si="36"/>
        <v>115.38037688185049</v>
      </c>
      <c r="AL119" s="2">
        <v>39356</v>
      </c>
      <c r="AM119">
        <v>102.859375</v>
      </c>
      <c r="AN119" s="22">
        <f>_xll.BDH(AN$3&amp;" Govt",$A$8,AL119,AL119)</f>
        <v>1.0265</v>
      </c>
      <c r="AO119">
        <f t="shared" si="37"/>
        <v>100.20396980029226</v>
      </c>
      <c r="AP119" s="2">
        <v>38351</v>
      </c>
      <c r="AQ119">
        <v>119.89453125</v>
      </c>
      <c r="AR119" s="22">
        <f>_xll.BDH(AR$3&amp;" Govt",$A$8,AP119,AP119)</f>
        <v>1.06138</v>
      </c>
      <c r="AS119">
        <f t="shared" si="38"/>
        <v>112.96098593340746</v>
      </c>
      <c r="AT119" s="2">
        <v>39721</v>
      </c>
      <c r="AU119">
        <v>98.48046875</v>
      </c>
      <c r="AV119" s="22">
        <f>_xll.BDH(AV$3&amp;" Govt",$A$8,AT119,AT119)</f>
        <v>1.0405</v>
      </c>
      <c r="AW119">
        <f t="shared" si="39"/>
        <v>94.647254925516577</v>
      </c>
      <c r="AX119" s="2">
        <v>38351</v>
      </c>
      <c r="AY119">
        <v>107.7890625</v>
      </c>
      <c r="AZ119" s="22">
        <f>_xll.BDH(AZ$3&amp;" Govt",$A$8,AX119,AX119)</f>
        <v>1.03904</v>
      </c>
      <c r="BA119">
        <f t="shared" si="40"/>
        <v>103.7390884855251</v>
      </c>
      <c r="BB119" s="2">
        <v>38351</v>
      </c>
      <c r="BC119">
        <v>107.86328125</v>
      </c>
      <c r="BD119" s="22">
        <f>_xll.BDH(BD$3&amp;" Govt",$A$8,BB119,BB119)</f>
        <v>1.0327999999999999</v>
      </c>
      <c r="BE119">
        <f t="shared" si="41"/>
        <v>104.43772390588691</v>
      </c>
      <c r="BF119" s="2">
        <v>40086</v>
      </c>
      <c r="BG119">
        <v>103.98046875</v>
      </c>
      <c r="BH119" s="22">
        <f>_xll.BDH(BH$3&amp;" Govt",$A$8,BF119,BF119)</f>
        <v>1.01762</v>
      </c>
      <c r="BI119">
        <f t="shared" si="42"/>
        <v>102.18005616045282</v>
      </c>
      <c r="BJ119" s="2">
        <v>38351</v>
      </c>
      <c r="BK119">
        <v>105.3515625</v>
      </c>
      <c r="BL119" s="22">
        <f>_xll.BDH(BL$3&amp;" Govt",$A$8,BJ119,BJ119)</f>
        <v>1.01241</v>
      </c>
      <c r="BM119">
        <f t="shared" si="43"/>
        <v>104.0601757193232</v>
      </c>
      <c r="BN119" s="2">
        <v>38527</v>
      </c>
      <c r="BO119">
        <v>102.47265625</v>
      </c>
      <c r="BP119" s="22">
        <f>_xll.BDH(BP$3&amp;" Govt",$A$8,BN119,BN119)</f>
        <v>1.01755</v>
      </c>
      <c r="BQ119">
        <f t="shared" si="44"/>
        <v>100.70527861038769</v>
      </c>
      <c r="BR119" s="2">
        <v>38708</v>
      </c>
      <c r="BS119">
        <v>101.12890625</v>
      </c>
      <c r="BT119" s="22">
        <f>_xll.BDH(BT$3&amp;" Govt",$A$8,BR119,BR119)</f>
        <v>1.02345</v>
      </c>
      <c r="BU119">
        <f t="shared" si="45"/>
        <v>98.811770237920754</v>
      </c>
      <c r="BV119" s="2">
        <v>38889</v>
      </c>
      <c r="BW119">
        <v>97.1328125</v>
      </c>
      <c r="BX119" s="22">
        <f>_xll.BDH(BX$3&amp;" Govt",$A$8,BV119,BV119)</f>
        <v>1.01237</v>
      </c>
      <c r="BY119">
        <f t="shared" si="46"/>
        <v>95.94596096288906</v>
      </c>
      <c r="BZ119" s="2">
        <v>39071</v>
      </c>
      <c r="CA119">
        <v>102.796875</v>
      </c>
      <c r="CB119" s="22">
        <f>_xll.BDH(CB$3&amp;" Govt",$A$8,BZ119,BZ119)</f>
        <v>1.00136</v>
      </c>
      <c r="CC119">
        <f t="shared" si="47"/>
        <v>102.65726112487017</v>
      </c>
      <c r="CD119" s="2">
        <v>39253</v>
      </c>
      <c r="CE119">
        <v>100.3046875</v>
      </c>
      <c r="CF119" s="22">
        <f>_xll.BDH(CF$3&amp;" Govt",$A$8,CD119,CD119)</f>
        <v>1.02247</v>
      </c>
      <c r="CG119">
        <f t="shared" si="48"/>
        <v>98.100372138057836</v>
      </c>
      <c r="CH119" s="2">
        <v>39435</v>
      </c>
      <c r="CI119">
        <v>109.921875</v>
      </c>
      <c r="CJ119" s="22">
        <f>_xll.BDH(CJ$3&amp;" Govt",$A$8,CH119,CH119)</f>
        <v>1.0072000000000001</v>
      </c>
      <c r="CK119">
        <f t="shared" si="49"/>
        <v>109.13609511517076</v>
      </c>
      <c r="CL119" s="2">
        <v>39617</v>
      </c>
      <c r="CM119">
        <v>102.9765625</v>
      </c>
      <c r="CN119" s="22">
        <f>_xll.BDH(CN$3&amp;" Govt",$A$8,CL119,CL119)</f>
        <v>1.02275</v>
      </c>
      <c r="CO119">
        <f t="shared" si="50"/>
        <v>100.6859569787338</v>
      </c>
      <c r="CP119" s="2">
        <v>39800</v>
      </c>
      <c r="CQ119">
        <v>97.23046875</v>
      </c>
      <c r="CR119" s="22">
        <f>_xll.BDH(CR$3&amp;" Govt",$A$8,CP119,CP119)</f>
        <v>1.0089600000000001</v>
      </c>
      <c r="CS119">
        <f t="shared" si="51"/>
        <v>96.367020248572786</v>
      </c>
      <c r="CT119" s="2">
        <v>39979</v>
      </c>
      <c r="CU119">
        <v>102.5625</v>
      </c>
      <c r="CV119" s="22">
        <f>_xll.BDH(CV$3&amp;" Govt",$A$8,CT119,CT119)</f>
        <v>0.99187999999999998</v>
      </c>
      <c r="CW119">
        <f t="shared" si="52"/>
        <v>103.40212525708755</v>
      </c>
      <c r="CZ119" s="22"/>
      <c r="DB119" s="2">
        <v>38356</v>
      </c>
      <c r="DC119">
        <v>108.40234375</v>
      </c>
      <c r="DD119" s="22">
        <f>_xll.BDH(DD$3&amp;" Govt",$A$8,DB119,DB119)</f>
        <v>1.0127999999999999</v>
      </c>
      <c r="DE119">
        <f t="shared" si="54"/>
        <v>107.03232992693523</v>
      </c>
      <c r="DF119" s="2">
        <v>38901</v>
      </c>
      <c r="DG119">
        <v>93.69140625</v>
      </c>
      <c r="DH119" s="22">
        <f>_xll.BDH(DH$3&amp;" Govt",$A$8,DF119,DF119)</f>
        <v>1.01555</v>
      </c>
      <c r="DI119">
        <f t="shared" si="55"/>
        <v>92.256812810792184</v>
      </c>
      <c r="DJ119" s="2">
        <v>39265</v>
      </c>
      <c r="DK119">
        <v>100.19140625</v>
      </c>
      <c r="DL119" s="22">
        <f>_xll.BDH(DL$3&amp;" Govt",$A$8,DJ119,DJ119)</f>
        <v>1.0250999999999999</v>
      </c>
      <c r="DM119">
        <f t="shared" si="56"/>
        <v>97.738177982635847</v>
      </c>
      <c r="DN119" s="2">
        <v>40000</v>
      </c>
      <c r="DO119">
        <v>104.83203125</v>
      </c>
      <c r="DP119" s="22">
        <f>_xll.BDH(DP$3&amp;" Govt",$A$8,DN119,DN119)</f>
        <v>0.99365999999999999</v>
      </c>
      <c r="DQ119">
        <f t="shared" si="57"/>
        <v>105.50090700038243</v>
      </c>
    </row>
    <row r="120" spans="4:121" x14ac:dyDescent="0.25">
      <c r="D120" s="2"/>
      <c r="F120" s="2">
        <v>38352</v>
      </c>
      <c r="G120">
        <v>129.55078125</v>
      </c>
      <c r="H120" s="22">
        <f>_xll.BDH(H$3&amp;" Govt",$A$8,F120,F120)</f>
        <v>1.2046999999999999</v>
      </c>
      <c r="I120" s="14">
        <f t="shared" si="29"/>
        <v>107.53779467917325</v>
      </c>
      <c r="J120" s="2">
        <v>38352</v>
      </c>
      <c r="K120">
        <v>130.76953125</v>
      </c>
      <c r="L120" s="22">
        <f>_xll.BDH(L$3&amp;" Govt",$A$8,J120,J120)</f>
        <v>1.18144</v>
      </c>
      <c r="M120">
        <f t="shared" si="30"/>
        <v>110.68656152661158</v>
      </c>
      <c r="N120" s="2">
        <v>38352</v>
      </c>
      <c r="O120">
        <v>132.6484375</v>
      </c>
      <c r="P120" s="22">
        <f>_xll.BDH(P$3&amp;" Govt",$A$8,N120,N120)</f>
        <v>1.1638299999999999</v>
      </c>
      <c r="Q120">
        <f t="shared" si="31"/>
        <v>113.97578469364083</v>
      </c>
      <c r="R120" s="2">
        <v>38352</v>
      </c>
      <c r="S120">
        <v>133.859375</v>
      </c>
      <c r="T120" s="22">
        <f>_xll.BDH(T$3&amp;" Govt",$A$8,R120,R120)</f>
        <v>1.13446</v>
      </c>
      <c r="U120">
        <f t="shared" si="32"/>
        <v>117.99391340373393</v>
      </c>
      <c r="V120" s="2">
        <v>38449</v>
      </c>
      <c r="W120">
        <v>98.90625</v>
      </c>
      <c r="X120" s="22">
        <f>_xll.BDH(X$3&amp;" Govt",$A$8,V120,V120)</f>
        <v>1.00779</v>
      </c>
      <c r="Y120">
        <f t="shared" si="33"/>
        <v>98.141725954812017</v>
      </c>
      <c r="Z120" s="2">
        <v>38352</v>
      </c>
      <c r="AA120">
        <v>126.41015625</v>
      </c>
      <c r="AB120" s="22">
        <f>_xll.BDH(AB$3&amp;" Govt",$A$8,Z120,Z120)</f>
        <v>1.09666</v>
      </c>
      <c r="AC120">
        <f t="shared" si="34"/>
        <v>115.26832040012401</v>
      </c>
      <c r="AD120" s="2">
        <v>38993</v>
      </c>
      <c r="AE120">
        <v>103.59375</v>
      </c>
      <c r="AF120" s="22">
        <f>_xll.BDH(AF$3&amp;" Govt",$A$8,AD120,AD120)</f>
        <v>1.02539</v>
      </c>
      <c r="AG120">
        <f t="shared" si="35"/>
        <v>101.02863300792869</v>
      </c>
      <c r="AH120" s="2">
        <v>38352</v>
      </c>
      <c r="AI120">
        <v>124.109375</v>
      </c>
      <c r="AJ120" s="22">
        <f>_xll.BDH(AJ$3&amp;" Govt",$A$8,AH120,AH120)</f>
        <v>1.0749200000000001</v>
      </c>
      <c r="AK120">
        <f t="shared" si="36"/>
        <v>115.45917370595021</v>
      </c>
      <c r="AL120" s="2">
        <v>39357</v>
      </c>
      <c r="AM120">
        <v>102.95703125</v>
      </c>
      <c r="AN120" s="22">
        <f>_xll.BDH(AN$3&amp;" Govt",$A$8,AL120,AL120)</f>
        <v>1.02644</v>
      </c>
      <c r="AO120">
        <f t="shared" si="37"/>
        <v>100.30496789875687</v>
      </c>
      <c r="AP120" s="2">
        <v>38352</v>
      </c>
      <c r="AQ120">
        <v>120.02734375</v>
      </c>
      <c r="AR120" s="22">
        <f>_xll.BDH(AR$3&amp;" Govt",$A$8,AP120,AP120)</f>
        <v>1.0615600000000001</v>
      </c>
      <c r="AS120">
        <f t="shared" si="38"/>
        <v>113.06694275406005</v>
      </c>
      <c r="AT120" s="2">
        <v>39722</v>
      </c>
      <c r="AU120">
        <v>98.89453125</v>
      </c>
      <c r="AV120" s="22">
        <f>_xll.BDH(AV$3&amp;" Govt",$A$8,AT120,AT120)</f>
        <v>1.04068</v>
      </c>
      <c r="AW120">
        <f t="shared" si="39"/>
        <v>95.028761242649026</v>
      </c>
      <c r="AX120" s="2">
        <v>38352</v>
      </c>
      <c r="AY120">
        <v>107.875</v>
      </c>
      <c r="AZ120" s="22">
        <f>_xll.BDH(AZ$3&amp;" Govt",$A$8,AX120,AX120)</f>
        <v>1.03922</v>
      </c>
      <c r="BA120">
        <f t="shared" si="40"/>
        <v>103.80381439926099</v>
      </c>
      <c r="BB120" s="2">
        <v>38352</v>
      </c>
      <c r="BC120">
        <v>107.93359375</v>
      </c>
      <c r="BD120" s="22">
        <f>_xll.BDH(BD$3&amp;" Govt",$A$8,BB120,BB120)</f>
        <v>1.03298</v>
      </c>
      <c r="BE120">
        <f t="shared" si="41"/>
        <v>104.48759293500358</v>
      </c>
      <c r="BF120" s="2">
        <v>40087</v>
      </c>
      <c r="BG120">
        <v>104.359375</v>
      </c>
      <c r="BH120" s="22">
        <f>_xll.BDH(BH$3&amp;" Govt",$A$8,BF120,BF120)</f>
        <v>1.0175700000000001</v>
      </c>
      <c r="BI120">
        <f t="shared" si="42"/>
        <v>102.55744076574584</v>
      </c>
      <c r="BJ120" s="2">
        <v>38352</v>
      </c>
      <c r="BK120">
        <v>105.515625</v>
      </c>
      <c r="BL120" s="22">
        <f>_xll.BDH(BL$3&amp;" Govt",$A$8,BJ120,BJ120)</f>
        <v>1.01258</v>
      </c>
      <c r="BM120">
        <f t="shared" si="43"/>
        <v>104.20472950285409</v>
      </c>
      <c r="BN120" s="2">
        <v>38530</v>
      </c>
      <c r="BO120">
        <v>102.76953125</v>
      </c>
      <c r="BP120" s="22">
        <f>_xll.BDH(BP$3&amp;" Govt",$A$8,BN120,BN120)</f>
        <v>1.01823</v>
      </c>
      <c r="BQ120">
        <f t="shared" si="44"/>
        <v>100.92958491696375</v>
      </c>
      <c r="BR120" s="2">
        <v>38709</v>
      </c>
      <c r="BS120">
        <v>101.4453125</v>
      </c>
      <c r="BT120" s="22">
        <f>_xll.BDH(BT$3&amp;" Govt",$A$8,BR120,BR120)</f>
        <v>1.02352</v>
      </c>
      <c r="BU120">
        <f t="shared" si="45"/>
        <v>99.114147745036732</v>
      </c>
      <c r="BV120" s="2">
        <v>38890</v>
      </c>
      <c r="BW120">
        <v>96.9140625</v>
      </c>
      <c r="BX120" s="22">
        <f>_xll.BDH(BX$3&amp;" Govt",$A$8,BV120,BV120)</f>
        <v>1.0126599999999999</v>
      </c>
      <c r="BY120">
        <f t="shared" si="46"/>
        <v>95.702469239428837</v>
      </c>
      <c r="BZ120" s="2">
        <v>39072</v>
      </c>
      <c r="CA120">
        <v>102.98828125</v>
      </c>
      <c r="CB120" s="22">
        <f>_xll.BDH(CB$3&amp;" Govt",$A$8,BZ120,BZ120)</f>
        <v>1.00118</v>
      </c>
      <c r="CC120">
        <f t="shared" si="47"/>
        <v>102.86689830999421</v>
      </c>
      <c r="CD120" s="2">
        <v>39254</v>
      </c>
      <c r="CE120">
        <v>100.09375</v>
      </c>
      <c r="CF120" s="22">
        <f>_xll.BDH(CF$3&amp;" Govt",$A$8,CD120,CD120)</f>
        <v>1.0226999999999999</v>
      </c>
      <c r="CG120">
        <f t="shared" si="48"/>
        <v>97.872054365894201</v>
      </c>
      <c r="CH120" s="2">
        <v>39436</v>
      </c>
      <c r="CI120">
        <v>109.58984375</v>
      </c>
      <c r="CJ120" s="22">
        <f>_xll.BDH(CJ$3&amp;" Govt",$A$8,CH120,CH120)</f>
        <v>1.0072700000000001</v>
      </c>
      <c r="CK120">
        <f t="shared" si="49"/>
        <v>108.7988759220467</v>
      </c>
      <c r="CL120" s="2">
        <v>39618</v>
      </c>
      <c r="CM120">
        <v>102.28125</v>
      </c>
      <c r="CN120" s="22">
        <f>_xll.BDH(CN$3&amp;" Govt",$A$8,CL120,CL120)</f>
        <v>1.02295</v>
      </c>
      <c r="CO120">
        <f t="shared" si="50"/>
        <v>99.986558482819291</v>
      </c>
      <c r="CP120" s="2">
        <v>39801</v>
      </c>
      <c r="CQ120">
        <v>96.16796875</v>
      </c>
      <c r="CR120" s="22">
        <f>_xll.BDH(CR$3&amp;" Govt",$A$8,CP120,CP120)</f>
        <v>1.0086200000000001</v>
      </c>
      <c r="CS120">
        <f t="shared" si="51"/>
        <v>95.346085493049898</v>
      </c>
      <c r="CT120" s="2">
        <v>39980</v>
      </c>
      <c r="CU120">
        <v>102.5</v>
      </c>
      <c r="CV120" s="22">
        <f>_xll.BDH(CV$3&amp;" Govt",$A$8,CT120,CT120)</f>
        <v>0.99195999999999995</v>
      </c>
      <c r="CW120">
        <f t="shared" si="52"/>
        <v>103.330779466914</v>
      </c>
      <c r="CZ120" s="22"/>
      <c r="DB120" s="2">
        <v>38357</v>
      </c>
      <c r="DC120">
        <v>108.109375</v>
      </c>
      <c r="DD120" s="22">
        <f>_xll.BDH(DD$3&amp;" Govt",$A$8,DB120,DB120)</f>
        <v>1.0128200000000001</v>
      </c>
      <c r="DE120">
        <f t="shared" si="54"/>
        <v>106.74095594478781</v>
      </c>
      <c r="DF120" s="2">
        <v>38902</v>
      </c>
      <c r="DG120">
        <v>93.69140625</v>
      </c>
      <c r="DH120" s="22">
        <f>_xll.BDH(DH$3&amp;" Govt",$A$8,DF120,DF120)</f>
        <v>1.01572</v>
      </c>
      <c r="DI120">
        <f t="shared" si="55"/>
        <v>92.241371883983774</v>
      </c>
      <c r="DJ120" s="2">
        <v>39266</v>
      </c>
      <c r="DK120">
        <v>99.4765625</v>
      </c>
      <c r="DL120" s="22">
        <f>_xll.BDH(DL$3&amp;" Govt",$A$8,DJ120,DJ120)</f>
        <v>1.0253000000000001</v>
      </c>
      <c r="DM120">
        <f t="shared" si="56"/>
        <v>97.021908221983807</v>
      </c>
      <c r="DN120" s="2">
        <v>40001</v>
      </c>
      <c r="DO120">
        <v>105.19140625</v>
      </c>
      <c r="DP120" s="22">
        <f>_xll.BDH(DP$3&amp;" Govt",$A$8,DN120,DN120)</f>
        <v>0.99375999999999998</v>
      </c>
      <c r="DQ120">
        <f t="shared" si="57"/>
        <v>105.8519222448076</v>
      </c>
    </row>
    <row r="121" spans="4:121" x14ac:dyDescent="0.25">
      <c r="D121" s="2"/>
      <c r="F121" s="2">
        <v>38355</v>
      </c>
      <c r="G121">
        <v>129.44921875</v>
      </c>
      <c r="H121" s="22">
        <f>_xll.BDH(H$3&amp;" Govt",$A$8,F121,F121)</f>
        <v>1.20495</v>
      </c>
      <c r="I121" s="14">
        <f t="shared" si="29"/>
        <v>107.43119527781236</v>
      </c>
      <c r="J121" s="2">
        <v>38355</v>
      </c>
      <c r="K121">
        <v>130.6328125</v>
      </c>
      <c r="L121" s="22">
        <f>_xll.BDH(L$3&amp;" Govt",$A$8,J121,J121)</f>
        <v>1.1816800000000001</v>
      </c>
      <c r="M121">
        <f t="shared" si="30"/>
        <v>110.54838238778687</v>
      </c>
      <c r="N121" s="2">
        <v>38355</v>
      </c>
      <c r="O121">
        <v>132.44140625</v>
      </c>
      <c r="P121" s="22">
        <f>_xll.BDH(P$3&amp;" Govt",$A$8,N121,N121)</f>
        <v>1.1640600000000001</v>
      </c>
      <c r="Q121">
        <f t="shared" si="31"/>
        <v>113.7754121351133</v>
      </c>
      <c r="R121" s="2">
        <v>38355</v>
      </c>
      <c r="S121">
        <v>133.734375</v>
      </c>
      <c r="T121" s="22">
        <f>_xll.BDH(T$3&amp;" Govt",$A$8,R121,R121)</f>
        <v>1.13469</v>
      </c>
      <c r="U121">
        <f t="shared" si="32"/>
        <v>117.85983396346138</v>
      </c>
      <c r="V121" s="2">
        <v>38450</v>
      </c>
      <c r="W121">
        <v>98.95703125</v>
      </c>
      <c r="X121" s="22">
        <f>_xll.BDH(X$3&amp;" Govt",$A$8,V121,V121)</f>
        <v>1.0079800000000001</v>
      </c>
      <c r="Y121">
        <f t="shared" si="33"/>
        <v>98.173605875116564</v>
      </c>
      <c r="Z121" s="2">
        <v>38355</v>
      </c>
      <c r="AA121">
        <v>126.19921875</v>
      </c>
      <c r="AB121" s="22">
        <f>_xll.BDH(AB$3&amp;" Govt",$A$8,Z121,Z121)</f>
        <v>1.0968800000000001</v>
      </c>
      <c r="AC121">
        <f t="shared" si="34"/>
        <v>115.05289434578076</v>
      </c>
      <c r="AD121" s="2">
        <v>38994</v>
      </c>
      <c r="AE121">
        <v>103.83203125</v>
      </c>
      <c r="AF121" s="22">
        <f>_xll.BDH(AF$3&amp;" Govt",$A$8,AD121,AD121)</f>
        <v>1.02545</v>
      </c>
      <c r="AG121">
        <f t="shared" si="35"/>
        <v>101.25508922911892</v>
      </c>
      <c r="AH121" s="2">
        <v>38355</v>
      </c>
      <c r="AI121">
        <v>123.9375</v>
      </c>
      <c r="AJ121" s="22">
        <f>_xll.BDH(AJ$3&amp;" Govt",$A$8,AH121,AH121)</f>
        <v>1.07514</v>
      </c>
      <c r="AK121">
        <f t="shared" si="36"/>
        <v>115.27568502706625</v>
      </c>
      <c r="AL121" s="2">
        <v>39358</v>
      </c>
      <c r="AM121">
        <v>102.79296875</v>
      </c>
      <c r="AN121" s="22">
        <f>_xll.BDH(AN$3&amp;" Govt",$A$8,AL121,AL121)</f>
        <v>1.0263800000000001</v>
      </c>
      <c r="AO121">
        <f t="shared" si="37"/>
        <v>100.15098574601998</v>
      </c>
      <c r="AP121" s="2">
        <v>38355</v>
      </c>
      <c r="AQ121">
        <v>119.8203125</v>
      </c>
      <c r="AR121" s="22">
        <f>_xll.BDH(AR$3&amp;" Govt",$A$8,AP121,AP121)</f>
        <v>1.0617700000000001</v>
      </c>
      <c r="AS121">
        <f t="shared" si="38"/>
        <v>112.84959313222259</v>
      </c>
      <c r="AT121" s="2">
        <v>39723</v>
      </c>
      <c r="AU121">
        <v>99.7109375</v>
      </c>
      <c r="AV121" s="22">
        <f>_xll.BDH(AV$3&amp;" Govt",$A$8,AT121,AT121)</f>
        <v>1.04054</v>
      </c>
      <c r="AW121">
        <f t="shared" si="39"/>
        <v>95.826145559036647</v>
      </c>
      <c r="AX121" s="2">
        <v>38355</v>
      </c>
      <c r="AY121">
        <v>107.703125</v>
      </c>
      <c r="AZ121" s="22">
        <f>_xll.BDH(AZ$3&amp;" Govt",$A$8,AX121,AX121)</f>
        <v>1.0394300000000001</v>
      </c>
      <c r="BA121">
        <f t="shared" si="40"/>
        <v>103.61748746909363</v>
      </c>
      <c r="BB121" s="2">
        <v>38355</v>
      </c>
      <c r="BC121">
        <v>107.796875</v>
      </c>
      <c r="BD121" s="22">
        <f>_xll.BDH(BD$3&amp;" Govt",$A$8,BB121,BB121)</f>
        <v>1.0331900000000001</v>
      </c>
      <c r="BE121">
        <f t="shared" si="41"/>
        <v>104.33402859106262</v>
      </c>
      <c r="BF121" s="2">
        <v>40088</v>
      </c>
      <c r="BG121">
        <v>104.359375</v>
      </c>
      <c r="BH121" s="22">
        <f>_xll.BDH(BH$3&amp;" Govt",$A$8,BF121,BF121)</f>
        <v>1.0176400000000001</v>
      </c>
      <c r="BI121">
        <f t="shared" si="42"/>
        <v>102.55038618764985</v>
      </c>
      <c r="BJ121" s="2">
        <v>38355</v>
      </c>
      <c r="BK121">
        <v>105.31640625</v>
      </c>
      <c r="BL121" s="22">
        <f>_xll.BDH(BL$3&amp;" Govt",$A$8,BJ121,BJ121)</f>
        <v>1.01278</v>
      </c>
      <c r="BM121">
        <f t="shared" si="43"/>
        <v>103.98744668141156</v>
      </c>
      <c r="BN121" s="2">
        <v>38531</v>
      </c>
      <c r="BO121">
        <v>102.3828125</v>
      </c>
      <c r="BP121" s="22">
        <f>_xll.BDH(BP$3&amp;" Govt",$A$8,BN121,BN121)</f>
        <v>1.0184599999999999</v>
      </c>
      <c r="BQ121">
        <f t="shared" si="44"/>
        <v>100.52708255601596</v>
      </c>
      <c r="BR121" s="2">
        <v>38713</v>
      </c>
      <c r="BS121">
        <v>101.68359375</v>
      </c>
      <c r="BT121" s="22">
        <f>_xll.BDH(BT$3&amp;" Govt",$A$8,BR121,BR121)</f>
        <v>1.0237799999999999</v>
      </c>
      <c r="BU121">
        <f t="shared" si="45"/>
        <v>99.321723172947316</v>
      </c>
      <c r="BV121" s="2">
        <v>38891</v>
      </c>
      <c r="BW121">
        <v>96.83984375</v>
      </c>
      <c r="BX121" s="22">
        <f>_xll.BDH(BX$3&amp;" Govt",$A$8,BV121,BV121)</f>
        <v>1.01294</v>
      </c>
      <c r="BY121">
        <f t="shared" si="46"/>
        <v>95.602744239540357</v>
      </c>
      <c r="BZ121" s="2">
        <v>39073</v>
      </c>
      <c r="CA121">
        <v>102.45703125</v>
      </c>
      <c r="CB121" s="22">
        <f>_xll.BDH(CB$3&amp;" Govt",$A$8,BZ121,BZ121)</f>
        <v>1.00101</v>
      </c>
      <c r="CC121">
        <f t="shared" si="47"/>
        <v>102.35365405940001</v>
      </c>
      <c r="CD121" s="2">
        <v>39255</v>
      </c>
      <c r="CE121">
        <v>100.734375</v>
      </c>
      <c r="CF121" s="22">
        <f>_xll.BDH(CF$3&amp;" Govt",$A$8,CD121,CD121)</f>
        <v>1.0229200000000001</v>
      </c>
      <c r="CG121">
        <f t="shared" si="48"/>
        <v>98.477275837797677</v>
      </c>
      <c r="CH121" s="2">
        <v>39437</v>
      </c>
      <c r="CI121">
        <v>108.91015625</v>
      </c>
      <c r="CJ121" s="22">
        <f>_xll.BDH(CJ$3&amp;" Govt",$A$8,CH121,CH121)</f>
        <v>1.0073399999999999</v>
      </c>
      <c r="CK121">
        <f t="shared" si="49"/>
        <v>108.11658054877202</v>
      </c>
      <c r="CL121" s="2">
        <v>39619</v>
      </c>
      <c r="CM121">
        <v>102.7421875</v>
      </c>
      <c r="CN121" s="22">
        <f>_xll.BDH(CN$3&amp;" Govt",$A$8,CL121,CL121)</f>
        <v>1.0231600000000001</v>
      </c>
      <c r="CO121">
        <f t="shared" si="50"/>
        <v>100.41654042378514</v>
      </c>
      <c r="CP121" s="2">
        <v>39804</v>
      </c>
      <c r="CQ121">
        <v>95.765625</v>
      </c>
      <c r="CR121" s="22">
        <f>_xll.BDH(CR$3&amp;" Govt",$A$8,CP121,CP121)</f>
        <v>1.00763</v>
      </c>
      <c r="CS121">
        <f t="shared" si="51"/>
        <v>95.040466242569195</v>
      </c>
      <c r="CT121" s="2">
        <v>39981</v>
      </c>
      <c r="CU121">
        <v>101.86328125</v>
      </c>
      <c r="CV121" s="22">
        <f>_xll.BDH(CV$3&amp;" Govt",$A$8,CT121,CT121)</f>
        <v>0.99204999999999999</v>
      </c>
      <c r="CW121">
        <f t="shared" si="52"/>
        <v>102.67958394234162</v>
      </c>
      <c r="CZ121" s="22"/>
      <c r="DB121" s="2">
        <v>38358</v>
      </c>
      <c r="DC121">
        <v>108.33984375</v>
      </c>
      <c r="DD121" s="22">
        <f>_xll.BDH(DD$3&amp;" Govt",$A$8,DB121,DB121)</f>
        <v>1.01284</v>
      </c>
      <c r="DE121">
        <f t="shared" si="54"/>
        <v>106.96639523518029</v>
      </c>
      <c r="DF121" s="2">
        <v>38903</v>
      </c>
      <c r="DG121">
        <v>92.7421875</v>
      </c>
      <c r="DH121" s="22">
        <f>_xll.BDH(DH$3&amp;" Govt",$A$8,DF121,DF121)</f>
        <v>1.0158799999999999</v>
      </c>
      <c r="DI121">
        <f t="shared" si="55"/>
        <v>91.292463184628119</v>
      </c>
      <c r="DJ121" s="2">
        <v>39267</v>
      </c>
      <c r="DK121">
        <v>99.4765625</v>
      </c>
      <c r="DL121" s="22">
        <f>_xll.BDH(DL$3&amp;" Govt",$A$8,DJ121,DJ121)</f>
        <v>1.0255099999999999</v>
      </c>
      <c r="DM121">
        <f t="shared" si="56"/>
        <v>97.002040448167264</v>
      </c>
      <c r="DN121" s="2">
        <v>40002</v>
      </c>
      <c r="DO121">
        <v>105.41015625</v>
      </c>
      <c r="DP121" s="22">
        <f>_xll.BDH(DP$3&amp;" Govt",$A$8,DN121,DN121)</f>
        <v>0.99385000000000001</v>
      </c>
      <c r="DQ121">
        <f t="shared" si="57"/>
        <v>106.06244025758414</v>
      </c>
    </row>
    <row r="122" spans="4:121" x14ac:dyDescent="0.25">
      <c r="D122" s="2"/>
      <c r="F122" s="2">
        <v>38356</v>
      </c>
      <c r="G122">
        <v>129.19921875</v>
      </c>
      <c r="H122" s="22">
        <f>_xll.BDH(H$3&amp;" Govt",$A$8,F122,F122)</f>
        <v>1.2049700000000001</v>
      </c>
      <c r="I122" s="14">
        <f t="shared" si="29"/>
        <v>107.22193809804392</v>
      </c>
      <c r="J122" s="2">
        <v>38356</v>
      </c>
      <c r="K122">
        <v>130.2421875</v>
      </c>
      <c r="L122" s="22">
        <f>_xll.BDH(L$3&amp;" Govt",$A$8,J122,J122)</f>
        <v>1.1817</v>
      </c>
      <c r="M122">
        <f t="shared" si="30"/>
        <v>110.21594947956335</v>
      </c>
      <c r="N122" s="2">
        <v>38356</v>
      </c>
      <c r="O122">
        <v>131.9296875</v>
      </c>
      <c r="P122" s="22">
        <f>_xll.BDH(P$3&amp;" Govt",$A$8,N122,N122)</f>
        <v>1.16408</v>
      </c>
      <c r="Q122">
        <f t="shared" si="31"/>
        <v>113.33386665864889</v>
      </c>
      <c r="R122" s="2">
        <v>38356</v>
      </c>
      <c r="S122">
        <v>133.09375</v>
      </c>
      <c r="T122" s="22">
        <f>_xll.BDH(T$3&amp;" Govt",$A$8,R122,R122)</f>
        <v>1.1347100000000001</v>
      </c>
      <c r="U122">
        <f t="shared" si="32"/>
        <v>117.29318504287438</v>
      </c>
      <c r="V122" s="2">
        <v>38453</v>
      </c>
      <c r="W122">
        <v>99.0703125</v>
      </c>
      <c r="X122" s="22">
        <f>_xll.BDH(X$3&amp;" Govt",$A$8,V122,V122)</f>
        <v>1.0085599999999999</v>
      </c>
      <c r="Y122">
        <f t="shared" si="33"/>
        <v>98.229468251764899</v>
      </c>
      <c r="Z122" s="2">
        <v>38356</v>
      </c>
      <c r="AA122">
        <v>125.69921875</v>
      </c>
      <c r="AB122" s="22">
        <f>_xll.BDH(AB$3&amp;" Govt",$A$8,Z122,Z122)</f>
        <v>1.0969</v>
      </c>
      <c r="AC122">
        <f t="shared" si="34"/>
        <v>114.59496649649012</v>
      </c>
      <c r="AD122" s="2">
        <v>38995</v>
      </c>
      <c r="AE122">
        <v>103.63671875</v>
      </c>
      <c r="AF122" s="22">
        <f>_xll.BDH(AF$3&amp;" Govt",$A$8,AD122,AD122)</f>
        <v>1.02552</v>
      </c>
      <c r="AG122">
        <f t="shared" si="35"/>
        <v>101.05772559286996</v>
      </c>
      <c r="AH122" s="2">
        <v>38356</v>
      </c>
      <c r="AI122">
        <v>123.37890625</v>
      </c>
      <c r="AJ122" s="22">
        <f>_xll.BDH(AJ$3&amp;" Govt",$A$8,AH122,AH122)</f>
        <v>1.0751599999999999</v>
      </c>
      <c r="AK122">
        <f t="shared" si="36"/>
        <v>114.75399591688679</v>
      </c>
      <c r="AL122" s="2">
        <v>39359</v>
      </c>
      <c r="AM122">
        <v>103.01953125</v>
      </c>
      <c r="AN122" s="22">
        <f>_xll.BDH(AN$3&amp;" Govt",$A$8,AL122,AL122)</f>
        <v>1.0263199999999999</v>
      </c>
      <c r="AO122">
        <f t="shared" si="37"/>
        <v>100.37759300218256</v>
      </c>
      <c r="AP122" s="2">
        <v>38356</v>
      </c>
      <c r="AQ122">
        <v>119.234375</v>
      </c>
      <c r="AR122" s="22">
        <f>_xll.BDH(AR$3&amp;" Govt",$A$8,AP122,AP122)</f>
        <v>1.06179</v>
      </c>
      <c r="AS122">
        <f t="shared" si="38"/>
        <v>112.29562813739064</v>
      </c>
      <c r="AT122" s="2">
        <v>39724</v>
      </c>
      <c r="AU122">
        <v>99.890625</v>
      </c>
      <c r="AV122" s="22">
        <f>_xll.BDH(AV$3&amp;" Govt",$A$8,AT122,AT122)</f>
        <v>1.0404100000000001</v>
      </c>
      <c r="AW122">
        <f t="shared" si="39"/>
        <v>96.010827462250447</v>
      </c>
      <c r="AX122" s="2">
        <v>38356</v>
      </c>
      <c r="AY122">
        <v>107.125</v>
      </c>
      <c r="AZ122" s="22">
        <f>_xll.BDH(AZ$3&amp;" Govt",$A$8,AX122,AX122)</f>
        <v>1.03945</v>
      </c>
      <c r="BA122">
        <f t="shared" si="40"/>
        <v>103.05931021213142</v>
      </c>
      <c r="BB122" s="2">
        <v>38356</v>
      </c>
      <c r="BC122">
        <v>107.22265625</v>
      </c>
      <c r="BD122" s="22">
        <f>_xll.BDH(BD$3&amp;" Govt",$A$8,BB122,BB122)</f>
        <v>1.03321</v>
      </c>
      <c r="BE122">
        <f t="shared" si="41"/>
        <v>103.77624708432943</v>
      </c>
      <c r="BF122" s="2">
        <v>40091</v>
      </c>
      <c r="BG122">
        <v>104.29296875</v>
      </c>
      <c r="BH122" s="22">
        <f>_xll.BDH(BH$3&amp;" Govt",$A$8,BF122,BF122)</f>
        <v>1.01786</v>
      </c>
      <c r="BI122">
        <f t="shared" si="42"/>
        <v>102.4629799284774</v>
      </c>
      <c r="BJ122" s="2">
        <v>38356</v>
      </c>
      <c r="BK122">
        <v>104.72265625</v>
      </c>
      <c r="BL122" s="22">
        <f>_xll.BDH(BL$3&amp;" Govt",$A$8,BJ122,BJ122)</f>
        <v>1.0127999999999999</v>
      </c>
      <c r="BM122">
        <f t="shared" si="43"/>
        <v>103.39914716627173</v>
      </c>
      <c r="BN122" s="2">
        <v>38532</v>
      </c>
      <c r="BO122">
        <v>102.28515625</v>
      </c>
      <c r="BP122" s="22">
        <f>_xll.BDH(BP$3&amp;" Govt",$A$8,BN122,BN122)</f>
        <v>1.0186900000000001</v>
      </c>
      <c r="BQ122">
        <f t="shared" si="44"/>
        <v>100.40852099264741</v>
      </c>
      <c r="BR122" s="2">
        <v>38714</v>
      </c>
      <c r="BS122">
        <v>101.421875</v>
      </c>
      <c r="BT122" s="22">
        <f>_xll.BDH(BT$3&amp;" Govt",$A$8,BR122,BR122)</f>
        <v>1.0238499999999999</v>
      </c>
      <c r="BU122">
        <f t="shared" si="45"/>
        <v>99.059310445866103</v>
      </c>
      <c r="BV122" s="2">
        <v>38894</v>
      </c>
      <c r="BW122">
        <v>96.74609375</v>
      </c>
      <c r="BX122" s="22">
        <f>_xll.BDH(BX$3&amp;" Govt",$A$8,BV122,BV122)</f>
        <v>1.0138</v>
      </c>
      <c r="BY122">
        <f t="shared" si="46"/>
        <v>95.429171187610962</v>
      </c>
      <c r="BZ122" s="2">
        <v>39076</v>
      </c>
      <c r="CA122">
        <v>102.45703125</v>
      </c>
      <c r="CB122" s="22">
        <f>_xll.BDH(CB$3&amp;" Govt",$A$8,BZ122,BZ122)</f>
        <v>1.00048</v>
      </c>
      <c r="CC122">
        <f t="shared" si="47"/>
        <v>102.40787546977451</v>
      </c>
      <c r="CD122" s="2">
        <v>39258</v>
      </c>
      <c r="CE122">
        <v>100.95703125</v>
      </c>
      <c r="CF122" s="22">
        <f>_xll.BDH(CF$3&amp;" Govt",$A$8,CD122,CD122)</f>
        <v>1.0235799999999999</v>
      </c>
      <c r="CG122">
        <f t="shared" si="48"/>
        <v>98.631305076300833</v>
      </c>
      <c r="CH122" s="2">
        <v>39440</v>
      </c>
      <c r="CI122">
        <v>108.703125</v>
      </c>
      <c r="CJ122" s="22">
        <f>_xll.BDH(CJ$3&amp;" Govt",$A$8,CH122,CH122)</f>
        <v>1.0075499999999999</v>
      </c>
      <c r="CK122">
        <f t="shared" si="49"/>
        <v>107.8885663242519</v>
      </c>
      <c r="CL122" s="2">
        <v>39622</v>
      </c>
      <c r="CM122">
        <v>102.4765625</v>
      </c>
      <c r="CN122" s="22">
        <f>_xll.BDH(CN$3&amp;" Govt",$A$8,CL122,CL122)</f>
        <v>1.0237799999999999</v>
      </c>
      <c r="CO122">
        <f t="shared" si="50"/>
        <v>100.09627312508547</v>
      </c>
      <c r="CP122" s="2">
        <v>39805</v>
      </c>
      <c r="CQ122">
        <v>95.671875</v>
      </c>
      <c r="CR122" s="22">
        <f>_xll.BDH(CR$3&amp;" Govt",$A$8,CP122,CP122)</f>
        <v>1.0073000000000001</v>
      </c>
      <c r="CS122">
        <f t="shared" si="51"/>
        <v>94.978531718455272</v>
      </c>
      <c r="CT122" s="2">
        <v>39982</v>
      </c>
      <c r="CU122">
        <v>101.875</v>
      </c>
      <c r="CV122" s="22">
        <f>_xll.BDH(CV$3&amp;" Govt",$A$8,CT122,CT122)</f>
        <v>0.99212999999999996</v>
      </c>
      <c r="CW122">
        <f t="shared" si="52"/>
        <v>102.68311612389506</v>
      </c>
      <c r="CZ122" s="22"/>
      <c r="DB122" s="2">
        <v>38359</v>
      </c>
      <c r="DC122">
        <v>107.80859375</v>
      </c>
      <c r="DD122" s="22">
        <f>_xll.BDH(DD$3&amp;" Govt",$A$8,DB122,DB122)</f>
        <v>1.01285</v>
      </c>
      <c r="DE122">
        <f t="shared" si="54"/>
        <v>106.44082909611492</v>
      </c>
      <c r="DF122" s="2">
        <v>38904</v>
      </c>
      <c r="DG122">
        <v>93.3203125</v>
      </c>
      <c r="DH122" s="22">
        <f>_xll.BDH(DH$3&amp;" Govt",$A$8,DF122,DF122)</f>
        <v>1.0160400000000001</v>
      </c>
      <c r="DI122">
        <f t="shared" si="55"/>
        <v>91.847085252549107</v>
      </c>
      <c r="DJ122" s="2">
        <v>39268</v>
      </c>
      <c r="DK122">
        <v>98.34765625</v>
      </c>
      <c r="DL122" s="22">
        <f>_xll.BDH(DL$3&amp;" Govt",$A$8,DJ122,DJ122)</f>
        <v>1.0257099999999999</v>
      </c>
      <c r="DM122">
        <f t="shared" si="56"/>
        <v>95.882516744498943</v>
      </c>
      <c r="DN122" s="2">
        <v>40003</v>
      </c>
      <c r="DO122">
        <v>103.453125</v>
      </c>
      <c r="DP122" s="22">
        <f>_xll.BDH(DP$3&amp;" Govt",$A$8,DN122,DN122)</f>
        <v>0.99394000000000005</v>
      </c>
      <c r="DQ122">
        <f t="shared" si="57"/>
        <v>104.08387327202848</v>
      </c>
    </row>
    <row r="123" spans="4:121" x14ac:dyDescent="0.25">
      <c r="D123" s="2"/>
      <c r="F123" s="2">
        <v>38357</v>
      </c>
      <c r="G123">
        <v>129.08203125</v>
      </c>
      <c r="H123" s="22">
        <f>_xll.BDH(H$3&amp;" Govt",$A$8,F123,F123)</f>
        <v>1.20499</v>
      </c>
      <c r="I123" s="14">
        <f t="shared" si="29"/>
        <v>107.12290662163171</v>
      </c>
      <c r="J123" s="2">
        <v>38357</v>
      </c>
      <c r="K123">
        <v>130.109375</v>
      </c>
      <c r="L123" s="22">
        <f>_xll.BDH(L$3&amp;" Govt",$A$8,J123,J123)</f>
        <v>1.1817199999999999</v>
      </c>
      <c r="M123">
        <f t="shared" si="30"/>
        <v>110.10169498696816</v>
      </c>
      <c r="N123" s="2">
        <v>38357</v>
      </c>
      <c r="O123">
        <v>131.78125</v>
      </c>
      <c r="P123" s="22">
        <f>_xll.BDH(P$3&amp;" Govt",$A$8,N123,N123)</f>
        <v>1.1640999999999999</v>
      </c>
      <c r="Q123">
        <f t="shared" si="31"/>
        <v>113.20440683790054</v>
      </c>
      <c r="R123" s="2">
        <v>38357</v>
      </c>
      <c r="S123">
        <v>133.00390625</v>
      </c>
      <c r="T123" s="22">
        <f>_xll.BDH(T$3&amp;" Govt",$A$8,R123,R123)</f>
        <v>1.13473</v>
      </c>
      <c r="U123">
        <f t="shared" si="32"/>
        <v>117.21194138693787</v>
      </c>
      <c r="V123" s="2">
        <v>38454</v>
      </c>
      <c r="W123">
        <v>99.234375</v>
      </c>
      <c r="X123" s="22">
        <f>_xll.BDH(X$3&amp;" Govt",$A$8,V123,V123)</f>
        <v>1.00875</v>
      </c>
      <c r="Y123">
        <f t="shared" si="33"/>
        <v>98.373605947955383</v>
      </c>
      <c r="Z123" s="2">
        <v>38357</v>
      </c>
      <c r="AA123">
        <v>125.50390625</v>
      </c>
      <c r="AB123" s="22">
        <f>_xll.BDH(AB$3&amp;" Govt",$A$8,Z123,Z123)</f>
        <v>1.0969199999999999</v>
      </c>
      <c r="AC123">
        <f t="shared" si="34"/>
        <v>114.41482172811145</v>
      </c>
      <c r="AD123" s="2">
        <v>38996</v>
      </c>
      <c r="AE123">
        <v>103.3359375</v>
      </c>
      <c r="AF123" s="22">
        <f>_xll.BDH(AF$3&amp;" Govt",$A$8,AD123,AD123)</f>
        <v>1.0255799999999999</v>
      </c>
      <c r="AG123">
        <f t="shared" si="35"/>
        <v>100.75853419528462</v>
      </c>
      <c r="AH123" s="2">
        <v>38357</v>
      </c>
      <c r="AI123">
        <v>123.23828125</v>
      </c>
      <c r="AJ123" s="22">
        <f>_xll.BDH(AJ$3&amp;" Govt",$A$8,AH123,AH123)</f>
        <v>1.07517</v>
      </c>
      <c r="AK123">
        <f t="shared" si="36"/>
        <v>114.62213533673746</v>
      </c>
      <c r="AL123" s="2">
        <v>39360</v>
      </c>
      <c r="AM123">
        <v>102.6328125</v>
      </c>
      <c r="AN123" s="22">
        <f>_xll.BDH(AN$3&amp;" Govt",$A$8,AL123,AL123)</f>
        <v>1.02626</v>
      </c>
      <c r="AO123">
        <f t="shared" si="37"/>
        <v>100.00663818135756</v>
      </c>
      <c r="AP123" s="2">
        <v>38357</v>
      </c>
      <c r="AQ123">
        <v>119.09375</v>
      </c>
      <c r="AR123" s="22">
        <f>_xll.BDH(AR$3&amp;" Govt",$A$8,AP123,AP123)</f>
        <v>1.0618099999999999</v>
      </c>
      <c r="AS123">
        <f t="shared" si="38"/>
        <v>112.16107401512512</v>
      </c>
      <c r="AT123" s="2">
        <v>39727</v>
      </c>
      <c r="AU123">
        <v>100.0390625</v>
      </c>
      <c r="AV123" s="22">
        <f>_xll.BDH(AV$3&amp;" Govt",$A$8,AT123,AT123)</f>
        <v>1.0400100000000001</v>
      </c>
      <c r="AW123">
        <f t="shared" si="39"/>
        <v>96.190481341525555</v>
      </c>
      <c r="AX123" s="2">
        <v>38357</v>
      </c>
      <c r="AY123">
        <v>107.00390625</v>
      </c>
      <c r="AZ123" s="22">
        <f>_xll.BDH(AZ$3&amp;" Govt",$A$8,AX123,AX123)</f>
        <v>1.0394699999999999</v>
      </c>
      <c r="BA123">
        <f t="shared" si="40"/>
        <v>102.94083162573236</v>
      </c>
      <c r="BB123" s="2">
        <v>38357</v>
      </c>
      <c r="BC123">
        <v>107.1015625</v>
      </c>
      <c r="BD123" s="22">
        <f>_xll.BDH(BD$3&amp;" Govt",$A$8,BB123,BB123)</f>
        <v>1.03322</v>
      </c>
      <c r="BE123">
        <f t="shared" si="41"/>
        <v>103.6580423336753</v>
      </c>
      <c r="BF123" s="2">
        <v>40092</v>
      </c>
      <c r="BG123">
        <v>104.3828125</v>
      </c>
      <c r="BH123" s="22">
        <f>_xll.BDH(BH$3&amp;" Govt",$A$8,BF123,BF123)</f>
        <v>1.0179400000000001</v>
      </c>
      <c r="BI123">
        <f t="shared" si="42"/>
        <v>102.54318771243884</v>
      </c>
      <c r="BJ123" s="2">
        <v>38357</v>
      </c>
      <c r="BK123">
        <v>104.57421875</v>
      </c>
      <c r="BL123" s="22">
        <f>_xll.BDH(BL$3&amp;" Govt",$A$8,BJ123,BJ123)</f>
        <v>1.0128200000000001</v>
      </c>
      <c r="BM123">
        <f t="shared" si="43"/>
        <v>103.25054674078315</v>
      </c>
      <c r="BN123" s="2">
        <v>38533</v>
      </c>
      <c r="BO123">
        <v>102.53515625</v>
      </c>
      <c r="BP123" s="22">
        <f>_xll.BDH(BP$3&amp;" Govt",$A$8,BN123,BN123)</f>
        <v>1.01891</v>
      </c>
      <c r="BQ123">
        <f t="shared" si="44"/>
        <v>100.63220132298241</v>
      </c>
      <c r="BR123" s="2">
        <v>38715</v>
      </c>
      <c r="BS123">
        <v>101.59375</v>
      </c>
      <c r="BT123" s="22">
        <f>_xll.BDH(BT$3&amp;" Govt",$A$8,BR123,BR123)</f>
        <v>1.0239100000000001</v>
      </c>
      <c r="BU123">
        <f t="shared" si="45"/>
        <v>99.221367112343856</v>
      </c>
      <c r="BV123" s="2">
        <v>38895</v>
      </c>
      <c r="BW123">
        <v>96.96875</v>
      </c>
      <c r="BX123" s="22">
        <f>_xll.BDH(BX$3&amp;" Govt",$A$8,BV123,BV123)</f>
        <v>1.0140899999999999</v>
      </c>
      <c r="BY123">
        <f t="shared" si="46"/>
        <v>95.621443856068012</v>
      </c>
      <c r="BZ123" s="2">
        <v>39077</v>
      </c>
      <c r="CA123">
        <v>102.5078125</v>
      </c>
      <c r="CB123" s="22">
        <f>_xll.BDH(CB$3&amp;" Govt",$A$8,BZ123,BZ123)</f>
        <v>1.0003</v>
      </c>
      <c r="CC123">
        <f t="shared" si="47"/>
        <v>102.47706937918625</v>
      </c>
      <c r="CD123" s="2">
        <v>39259</v>
      </c>
      <c r="CE123">
        <v>100.79296875</v>
      </c>
      <c r="CF123" s="22">
        <f>_xll.BDH(CF$3&amp;" Govt",$A$8,CD123,CD123)</f>
        <v>1.0238</v>
      </c>
      <c r="CG123">
        <f t="shared" si="48"/>
        <v>98.449862033600311</v>
      </c>
      <c r="CH123" s="2">
        <v>39441</v>
      </c>
      <c r="CI123">
        <v>108.703125</v>
      </c>
      <c r="CJ123" s="22">
        <f>_xll.BDH(CJ$3&amp;" Govt",$A$8,CH123,CH123)</f>
        <v>1.00762</v>
      </c>
      <c r="CK123">
        <f t="shared" si="49"/>
        <v>107.88107123717275</v>
      </c>
      <c r="CL123" s="2">
        <v>39623</v>
      </c>
      <c r="CM123">
        <v>103.52734375</v>
      </c>
      <c r="CN123" s="22">
        <f>_xll.BDH(CN$3&amp;" Govt",$A$8,CL123,CL123)</f>
        <v>1.0239799999999999</v>
      </c>
      <c r="CO123">
        <f t="shared" si="50"/>
        <v>101.10289629680268</v>
      </c>
      <c r="CP123" s="2">
        <v>39806</v>
      </c>
      <c r="CQ123">
        <v>95.6484375</v>
      </c>
      <c r="CR123" s="22">
        <f>_xll.BDH(CR$3&amp;" Govt",$A$8,CP123,CP123)</f>
        <v>1.0069699999999999</v>
      </c>
      <c r="CS123">
        <f t="shared" si="51"/>
        <v>94.986382414570457</v>
      </c>
      <c r="CT123" s="2">
        <v>39983</v>
      </c>
      <c r="CU123">
        <v>102.5234375</v>
      </c>
      <c r="CV123" s="22">
        <f>_xll.BDH(CV$3&amp;" Govt",$A$8,CT123,CT123)</f>
        <v>0.99221000000000004</v>
      </c>
      <c r="CW123">
        <f t="shared" si="52"/>
        <v>103.32836546698783</v>
      </c>
      <c r="CZ123" s="22"/>
      <c r="DB123" s="2">
        <v>38362</v>
      </c>
      <c r="DC123">
        <v>108.1015625</v>
      </c>
      <c r="DD123" s="22">
        <f>_xll.BDH(DD$3&amp;" Govt",$A$8,DB123,DB123)</f>
        <v>1.0128999999999999</v>
      </c>
      <c r="DE123">
        <f t="shared" si="54"/>
        <v>106.72481241978478</v>
      </c>
      <c r="DF123" s="2">
        <v>38905</v>
      </c>
      <c r="DG123">
        <v>94.046875</v>
      </c>
      <c r="DH123" s="22">
        <f>_xll.BDH(DH$3&amp;" Govt",$A$8,DF123,DF123)</f>
        <v>1.0162</v>
      </c>
      <c r="DI123">
        <f t="shared" si="55"/>
        <v>92.54760381814603</v>
      </c>
      <c r="DJ123" s="2">
        <v>39269</v>
      </c>
      <c r="DK123">
        <v>98.07421875</v>
      </c>
      <c r="DL123" s="22">
        <f>_xll.BDH(DL$3&amp;" Govt",$A$8,DJ123,DJ123)</f>
        <v>1.0259100000000001</v>
      </c>
      <c r="DM123">
        <f t="shared" si="56"/>
        <v>95.597292891189269</v>
      </c>
      <c r="DN123" s="2">
        <v>40004</v>
      </c>
      <c r="DO123">
        <v>103.828125</v>
      </c>
      <c r="DP123" s="22">
        <f>_xll.BDH(DP$3&amp;" Govt",$A$8,DN123,DN123)</f>
        <v>0.99402999999999997</v>
      </c>
      <c r="DQ123">
        <f t="shared" si="57"/>
        <v>104.45170165890366</v>
      </c>
    </row>
    <row r="124" spans="4:121" x14ac:dyDescent="0.25">
      <c r="D124" s="2"/>
      <c r="F124" s="2">
        <v>38358</v>
      </c>
      <c r="G124">
        <v>129.16796875</v>
      </c>
      <c r="H124" s="22">
        <f>_xll.BDH(H$3&amp;" Govt",$A$8,F124,F124)</f>
        <v>1.2050099999999999</v>
      </c>
      <c r="I124" s="14">
        <f t="shared" si="29"/>
        <v>107.19244549837761</v>
      </c>
      <c r="J124" s="2">
        <v>38358</v>
      </c>
      <c r="K124">
        <v>130.21484375</v>
      </c>
      <c r="L124" s="22">
        <f>_xll.BDH(L$3&amp;" Govt",$A$8,J124,J124)</f>
        <v>1.18174</v>
      </c>
      <c r="M124">
        <f t="shared" si="30"/>
        <v>110.18908029685041</v>
      </c>
      <c r="N124" s="2">
        <v>38358</v>
      </c>
      <c r="O124">
        <v>131.9765625</v>
      </c>
      <c r="P124" s="22">
        <f>_xll.BDH(P$3&amp;" Govt",$A$8,N124,N124)</f>
        <v>1.16412</v>
      </c>
      <c r="Q124">
        <f t="shared" si="31"/>
        <v>113.37023889289763</v>
      </c>
      <c r="R124" s="2">
        <v>38358</v>
      </c>
      <c r="S124">
        <v>133.1953125</v>
      </c>
      <c r="T124" s="22">
        <f>_xll.BDH(T$3&amp;" Govt",$A$8,R124,R124)</f>
        <v>1.1347499999999999</v>
      </c>
      <c r="U124">
        <f t="shared" si="32"/>
        <v>117.37855254461336</v>
      </c>
      <c r="V124" s="2">
        <v>38455</v>
      </c>
      <c r="W124">
        <v>99.3203125</v>
      </c>
      <c r="X124" s="22">
        <f>_xll.BDH(X$3&amp;" Govt",$A$8,V124,V124)</f>
        <v>1.00895</v>
      </c>
      <c r="Y124">
        <f t="shared" si="33"/>
        <v>98.439280935626144</v>
      </c>
      <c r="Z124" s="2">
        <v>38358</v>
      </c>
      <c r="AA124">
        <v>125.79296875</v>
      </c>
      <c r="AB124" s="22">
        <f>_xll.BDH(AB$3&amp;" Govt",$A$8,Z124,Z124)</f>
        <v>1.09693</v>
      </c>
      <c r="AC124">
        <f t="shared" si="34"/>
        <v>114.67729823233935</v>
      </c>
      <c r="AD124" s="2">
        <v>38999</v>
      </c>
      <c r="AE124">
        <v>103.3359375</v>
      </c>
      <c r="AF124" s="22">
        <f>_xll.BDH(AF$3&amp;" Govt",$A$8,AD124,AD124)</f>
        <v>1.0257799999999999</v>
      </c>
      <c r="AG124">
        <f t="shared" si="35"/>
        <v>100.73888894304822</v>
      </c>
      <c r="AH124" s="2">
        <v>38358</v>
      </c>
      <c r="AI124">
        <v>123.40234375</v>
      </c>
      <c r="AJ124" s="22">
        <f>_xll.BDH(AJ$3&amp;" Govt",$A$8,AH124,AH124)</f>
        <v>1.0751900000000001</v>
      </c>
      <c r="AK124">
        <f t="shared" si="36"/>
        <v>114.7725925185316</v>
      </c>
      <c r="AL124" s="2">
        <v>39363</v>
      </c>
      <c r="AM124">
        <v>102.6328125</v>
      </c>
      <c r="AN124" s="22">
        <f>_xll.BDH(AN$3&amp;" Govt",$A$8,AL124,AL124)</f>
        <v>1.0260800000000001</v>
      </c>
      <c r="AO124">
        <f t="shared" si="37"/>
        <v>100.02418183767347</v>
      </c>
      <c r="AP124" s="2">
        <v>38358</v>
      </c>
      <c r="AQ124">
        <v>119.3046875</v>
      </c>
      <c r="AR124" s="22">
        <f>_xll.BDH(AR$3&amp;" Govt",$A$8,AP124,AP124)</f>
        <v>1.06182</v>
      </c>
      <c r="AS124">
        <f t="shared" si="38"/>
        <v>112.35867425740709</v>
      </c>
      <c r="AT124" s="2">
        <v>39728</v>
      </c>
      <c r="AU124">
        <v>99.4140625</v>
      </c>
      <c r="AV124" s="22">
        <f>_xll.BDH(AV$3&amp;" Govt",$A$8,AT124,AT124)</f>
        <v>1.0398700000000001</v>
      </c>
      <c r="AW124">
        <f t="shared" si="39"/>
        <v>95.602395010914819</v>
      </c>
      <c r="AX124" s="2">
        <v>38358</v>
      </c>
      <c r="AY124">
        <v>107.1875</v>
      </c>
      <c r="AZ124" s="22">
        <f>_xll.BDH(AZ$3&amp;" Govt",$A$8,AX124,AX124)</f>
        <v>1.03948</v>
      </c>
      <c r="BA124">
        <f t="shared" si="40"/>
        <v>103.11646207719245</v>
      </c>
      <c r="BB124" s="2">
        <v>38358</v>
      </c>
      <c r="BC124">
        <v>107.28515625</v>
      </c>
      <c r="BD124" s="22">
        <f>_xll.BDH(BD$3&amp;" Govt",$A$8,BB124,BB124)</f>
        <v>1.0332399999999999</v>
      </c>
      <c r="BE124">
        <f t="shared" si="41"/>
        <v>103.83372328790988</v>
      </c>
      <c r="BF124" s="2">
        <v>40093</v>
      </c>
      <c r="BG124">
        <v>104.6484375</v>
      </c>
      <c r="BH124" s="22">
        <f>_xll.BDH(BH$3&amp;" Govt",$A$8,BF124,BF124)</f>
        <v>1.0180100000000001</v>
      </c>
      <c r="BI124">
        <f t="shared" si="42"/>
        <v>102.79706240606673</v>
      </c>
      <c r="BJ124" s="2">
        <v>38358</v>
      </c>
      <c r="BK124">
        <v>104.80078125</v>
      </c>
      <c r="BL124" s="22">
        <f>_xll.BDH(BL$3&amp;" Govt",$A$8,BJ124,BJ124)</f>
        <v>1.01284</v>
      </c>
      <c r="BM124">
        <f t="shared" si="43"/>
        <v>103.47219822479366</v>
      </c>
      <c r="BN124" s="2">
        <v>38534</v>
      </c>
      <c r="BO124">
        <v>101.7578125</v>
      </c>
      <c r="BP124" s="22">
        <f>_xll.BDH(BP$3&amp;" Govt",$A$8,BN124,BN124)</f>
        <v>1.0191399999999999</v>
      </c>
      <c r="BQ124">
        <f t="shared" si="44"/>
        <v>99.846745785662421</v>
      </c>
      <c r="BR124" s="2">
        <v>38716</v>
      </c>
      <c r="BS124">
        <v>101.65625</v>
      </c>
      <c r="BT124" s="22">
        <f>_xll.BDH(BT$3&amp;" Govt",$A$8,BR124,BR124)</f>
        <v>1.0239799999999999</v>
      </c>
      <c r="BU124">
        <f t="shared" si="45"/>
        <v>99.275620617590192</v>
      </c>
      <c r="BV124" s="2">
        <v>38896</v>
      </c>
      <c r="BW124">
        <v>96.68359375</v>
      </c>
      <c r="BX124" s="22">
        <f>_xll.BDH(BX$3&amp;" Govt",$A$8,BV124,BV124)</f>
        <v>1.01437</v>
      </c>
      <c r="BY124">
        <f t="shared" si="46"/>
        <v>95.313932539408697</v>
      </c>
      <c r="BZ124" s="2">
        <v>39078</v>
      </c>
      <c r="CA124">
        <v>101.99609375</v>
      </c>
      <c r="CB124" s="22">
        <f>_xll.BDH(CB$3&amp;" Govt",$A$8,BZ124,BZ124)</f>
        <v>1.00013</v>
      </c>
      <c r="CC124">
        <f t="shared" si="47"/>
        <v>101.98283598132244</v>
      </c>
      <c r="CD124" s="2">
        <v>39260</v>
      </c>
      <c r="CE124">
        <v>100.7578125</v>
      </c>
      <c r="CF124" s="22">
        <f>_xll.BDH(CF$3&amp;" Govt",$A$8,CD124,CD124)</f>
        <v>1.0240199999999999</v>
      </c>
      <c r="CG124">
        <f t="shared" si="48"/>
        <v>98.394379504306556</v>
      </c>
      <c r="CH124" s="2">
        <v>39442</v>
      </c>
      <c r="CI124">
        <v>108.16796875</v>
      </c>
      <c r="CJ124" s="22">
        <f>_xll.BDH(CJ$3&amp;" Govt",$A$8,CH124,CH124)</f>
        <v>1.00769</v>
      </c>
      <c r="CK124">
        <f t="shared" si="49"/>
        <v>107.34250488741577</v>
      </c>
      <c r="CL124" s="2">
        <v>39624</v>
      </c>
      <c r="CM124">
        <v>103.48828125</v>
      </c>
      <c r="CN124" s="22">
        <f>_xll.BDH(CN$3&amp;" Govt",$A$8,CL124,CL124)</f>
        <v>1.0241899999999999</v>
      </c>
      <c r="CO124">
        <f t="shared" si="50"/>
        <v>101.04402625489412</v>
      </c>
      <c r="CP124" s="2">
        <v>39807</v>
      </c>
      <c r="CQ124">
        <v>95.6484375</v>
      </c>
      <c r="CR124" s="22">
        <f>_xll.BDH(CR$3&amp;" Govt",$A$8,CP124,CP124)</f>
        <v>1.00664</v>
      </c>
      <c r="CS124">
        <f t="shared" si="51"/>
        <v>95.017521159500916</v>
      </c>
      <c r="CT124" s="2">
        <v>39986</v>
      </c>
      <c r="CU124">
        <v>102.66015625</v>
      </c>
      <c r="CV124" s="22">
        <f>_xll.BDH(CV$3&amp;" Govt",$A$8,CT124,CT124)</f>
        <v>0.99246000000000001</v>
      </c>
      <c r="CW124">
        <f t="shared" si="52"/>
        <v>103.44009456300506</v>
      </c>
      <c r="CZ124" s="22"/>
      <c r="DB124" s="2">
        <v>38363</v>
      </c>
      <c r="DC124">
        <v>108.28515625</v>
      </c>
      <c r="DD124" s="22">
        <f>_xll.BDH(DD$3&amp;" Govt",$A$8,DB124,DB124)</f>
        <v>1.01292</v>
      </c>
      <c r="DE124">
        <f t="shared" si="54"/>
        <v>106.90395712395845</v>
      </c>
      <c r="DF124" s="2">
        <v>38908</v>
      </c>
      <c r="DG124">
        <v>93.97265625</v>
      </c>
      <c r="DH124" s="22">
        <f>_xll.BDH(DH$3&amp;" Govt",$A$8,DF124,DF124)</f>
        <v>1.0166900000000001</v>
      </c>
      <c r="DI124">
        <f t="shared" si="55"/>
        <v>92.429999557387205</v>
      </c>
      <c r="DJ124" s="2">
        <v>39272</v>
      </c>
      <c r="DK124">
        <v>98.70703125</v>
      </c>
      <c r="DL124" s="22">
        <f>_xll.BDH(DL$3&amp;" Govt",$A$8,DJ124,DJ124)</f>
        <v>1.0265200000000001</v>
      </c>
      <c r="DM124">
        <f t="shared" si="56"/>
        <v>96.156948963488276</v>
      </c>
      <c r="DN124" s="2">
        <v>40007</v>
      </c>
      <c r="DO124">
        <v>103.1484375</v>
      </c>
      <c r="DP124" s="22">
        <f>_xll.BDH(DP$3&amp;" Govt",$A$8,DN124,DN124)</f>
        <v>0.99431000000000003</v>
      </c>
      <c r="DQ124">
        <f t="shared" si="57"/>
        <v>103.73871076424857</v>
      </c>
    </row>
    <row r="125" spans="4:121" x14ac:dyDescent="0.25">
      <c r="D125" s="2"/>
      <c r="F125" s="2">
        <v>38359</v>
      </c>
      <c r="G125">
        <v>129.0390625</v>
      </c>
      <c r="H125" s="22">
        <f>_xll.BDH(H$3&amp;" Govt",$A$8,F125,F125)</f>
        <v>1.20503</v>
      </c>
      <c r="I125" s="14">
        <f t="shared" si="29"/>
        <v>107.0836929371053</v>
      </c>
      <c r="J125" s="2">
        <v>38359</v>
      </c>
      <c r="K125">
        <v>130.0546875</v>
      </c>
      <c r="L125" s="22">
        <f>_xll.BDH(L$3&amp;" Govt",$A$8,J125,J125)</f>
        <v>1.1817599999999999</v>
      </c>
      <c r="M125">
        <f t="shared" si="30"/>
        <v>110.05169196791228</v>
      </c>
      <c r="N125" s="2">
        <v>38359</v>
      </c>
      <c r="O125">
        <v>131.6953125</v>
      </c>
      <c r="P125" s="22">
        <f>_xll.BDH(P$3&amp;" Govt",$A$8,N125,N125)</f>
        <v>1.16414</v>
      </c>
      <c r="Q125">
        <f t="shared" si="31"/>
        <v>113.12669653134503</v>
      </c>
      <c r="R125" s="2">
        <v>38359</v>
      </c>
      <c r="S125">
        <v>132.9921875</v>
      </c>
      <c r="T125" s="22">
        <f>_xll.BDH(T$3&amp;" Govt",$A$8,R125,R125)</f>
        <v>1.1347700000000001</v>
      </c>
      <c r="U125">
        <f t="shared" si="32"/>
        <v>117.19748274980833</v>
      </c>
      <c r="V125" s="2">
        <v>38456</v>
      </c>
      <c r="W125">
        <v>99.33984375</v>
      </c>
      <c r="X125" s="22">
        <f>_xll.BDH(X$3&amp;" Govt",$A$8,V125,V125)</f>
        <v>1.0091399999999999</v>
      </c>
      <c r="Y125">
        <f t="shared" si="33"/>
        <v>98.440101224805289</v>
      </c>
      <c r="Z125" s="2">
        <v>38359</v>
      </c>
      <c r="AA125">
        <v>125.48828125</v>
      </c>
      <c r="AB125" s="22">
        <f>_xll.BDH(AB$3&amp;" Govt",$A$8,Z125,Z125)</f>
        <v>1.0969500000000001</v>
      </c>
      <c r="AC125">
        <f t="shared" si="34"/>
        <v>114.39744860750261</v>
      </c>
      <c r="AD125" s="2">
        <v>39000</v>
      </c>
      <c r="AE125">
        <v>103.078125</v>
      </c>
      <c r="AF125" s="22">
        <f>_xll.BDH(AF$3&amp;" Govt",$A$8,AD125,AD125)</f>
        <v>1.0258400000000001</v>
      </c>
      <c r="AG125">
        <f t="shared" si="35"/>
        <v>100.48167842938469</v>
      </c>
      <c r="AH125" s="2">
        <v>38359</v>
      </c>
      <c r="AI125">
        <v>123.0703125</v>
      </c>
      <c r="AJ125" s="22">
        <f>_xll.BDH(AJ$3&amp;" Govt",$A$8,AH125,AH125)</f>
        <v>1.07521</v>
      </c>
      <c r="AK125">
        <f t="shared" si="36"/>
        <v>114.46165167734675</v>
      </c>
      <c r="AL125" s="2">
        <v>39364</v>
      </c>
      <c r="AM125">
        <v>102.47265625</v>
      </c>
      <c r="AN125" s="22">
        <f>_xll.BDH(AN$3&amp;" Govt",$A$8,AL125,AL125)</f>
        <v>1.0260199999999999</v>
      </c>
      <c r="AO125">
        <f t="shared" si="37"/>
        <v>99.873936424241251</v>
      </c>
      <c r="AP125" s="2">
        <v>38359</v>
      </c>
      <c r="AQ125">
        <v>118.95703125</v>
      </c>
      <c r="AR125" s="22">
        <f>_xll.BDH(AR$3&amp;" Govt",$A$8,AP125,AP125)</f>
        <v>1.0618399999999999</v>
      </c>
      <c r="AS125">
        <f t="shared" si="38"/>
        <v>112.02914869471861</v>
      </c>
      <c r="AT125" s="2">
        <v>39729</v>
      </c>
      <c r="AU125">
        <v>97.76171875</v>
      </c>
      <c r="AV125" s="22">
        <f>_xll.BDH(AV$3&amp;" Govt",$A$8,AT125,AT125)</f>
        <v>1.0397400000000001</v>
      </c>
      <c r="AW125">
        <f t="shared" si="39"/>
        <v>94.025158933964249</v>
      </c>
      <c r="AX125" s="2">
        <v>38359</v>
      </c>
      <c r="AY125">
        <v>106.8828125</v>
      </c>
      <c r="AZ125" s="22">
        <f>_xll.BDH(AZ$3&amp;" Govt",$A$8,AX125,AX125)</f>
        <v>1.0395000000000001</v>
      </c>
      <c r="BA125">
        <f t="shared" si="40"/>
        <v>102.82136844636844</v>
      </c>
      <c r="BB125" s="2">
        <v>38359</v>
      </c>
      <c r="BC125">
        <v>107</v>
      </c>
      <c r="BD125" s="22">
        <f>_xll.BDH(BD$3&amp;" Govt",$A$8,BB125,BB125)</f>
        <v>1.0332600000000001</v>
      </c>
      <c r="BE125">
        <f t="shared" si="41"/>
        <v>103.55573621353773</v>
      </c>
      <c r="BF125" s="2">
        <v>40094</v>
      </c>
      <c r="BG125">
        <v>104.59375</v>
      </c>
      <c r="BH125" s="22">
        <f>_xll.BDH(BH$3&amp;" Govt",$A$8,BF125,BF125)</f>
        <v>1.0180800000000001</v>
      </c>
      <c r="BI125">
        <f t="shared" si="42"/>
        <v>102.73627809209492</v>
      </c>
      <c r="BJ125" s="2">
        <v>38359</v>
      </c>
      <c r="BK125">
        <v>104.5234375</v>
      </c>
      <c r="BL125" s="22">
        <f>_xll.BDH(BL$3&amp;" Govt",$A$8,BJ125,BJ125)</f>
        <v>1.01285</v>
      </c>
      <c r="BM125">
        <f t="shared" si="43"/>
        <v>103.19735153280347</v>
      </c>
      <c r="BN125" s="2">
        <v>38537</v>
      </c>
      <c r="BO125">
        <v>101.7578125</v>
      </c>
      <c r="BP125" s="22">
        <f>_xll.BDH(BP$3&amp;" Govt",$A$8,BN125,BN125)</f>
        <v>1.0190399999999999</v>
      </c>
      <c r="BQ125">
        <f t="shared" si="44"/>
        <v>99.856543904066584</v>
      </c>
      <c r="BR125" s="2">
        <v>38719</v>
      </c>
      <c r="BS125">
        <v>101.65625</v>
      </c>
      <c r="BT125" s="22">
        <f>_xll.BDH(BT$3&amp;" Govt",$A$8,BR125,BR125)</f>
        <v>1.0238499999999999</v>
      </c>
      <c r="BU125">
        <f t="shared" si="45"/>
        <v>99.288225814328271</v>
      </c>
      <c r="BV125" s="2">
        <v>38897</v>
      </c>
      <c r="BW125">
        <v>97.4453125</v>
      </c>
      <c r="BX125" s="22">
        <f>_xll.BDH(BX$3&amp;" Govt",$A$8,BV125,BV125)</f>
        <v>1.0146599999999999</v>
      </c>
      <c r="BY125">
        <f t="shared" si="46"/>
        <v>96.037404155086449</v>
      </c>
      <c r="BZ125" s="2">
        <v>39079</v>
      </c>
      <c r="CA125">
        <v>101.89453125</v>
      </c>
      <c r="CB125" s="22">
        <f>_xll.BDH(CB$3&amp;" Govt",$A$8,BZ125,BZ125)</f>
        <v>0.99995000000000001</v>
      </c>
      <c r="CC125">
        <f t="shared" si="47"/>
        <v>101.89962623131156</v>
      </c>
      <c r="CD125" s="2">
        <v>39261</v>
      </c>
      <c r="CE125">
        <v>100.625</v>
      </c>
      <c r="CF125" s="22">
        <f>_xll.BDH(CF$3&amp;" Govt",$A$8,CD125,CD125)</f>
        <v>1.02424</v>
      </c>
      <c r="CG125">
        <f t="shared" si="48"/>
        <v>98.24357572443958</v>
      </c>
      <c r="CH125" s="2">
        <v>39443</v>
      </c>
      <c r="CI125">
        <v>108.8125</v>
      </c>
      <c r="CJ125" s="22">
        <f>_xll.BDH(CJ$3&amp;" Govt",$A$8,CH125,CH125)</f>
        <v>1.00776</v>
      </c>
      <c r="CK125">
        <f t="shared" si="49"/>
        <v>107.974616972295</v>
      </c>
      <c r="CL125" s="2">
        <v>39625</v>
      </c>
      <c r="CM125">
        <v>104.44140625</v>
      </c>
      <c r="CN125" s="22">
        <f>_xll.BDH(CN$3&amp;" Govt",$A$8,CL125,CL125)</f>
        <v>1.0244</v>
      </c>
      <c r="CO125">
        <f t="shared" si="50"/>
        <v>101.95373511323702</v>
      </c>
      <c r="CP125" s="2">
        <v>39808</v>
      </c>
      <c r="CQ125">
        <v>95.8671875</v>
      </c>
      <c r="CR125" s="22">
        <f>_xll.BDH(CR$3&amp;" Govt",$A$8,CP125,CP125)</f>
        <v>1.00631</v>
      </c>
      <c r="CS125">
        <f t="shared" si="51"/>
        <v>95.266058669793594</v>
      </c>
      <c r="CT125" s="2">
        <v>39987</v>
      </c>
      <c r="CU125">
        <v>103.15625</v>
      </c>
      <c r="CV125" s="22">
        <f>_xll.BDH(CV$3&amp;" Govt",$A$8,CT125,CT125)</f>
        <v>0.99253999999999998</v>
      </c>
      <c r="CW125">
        <f t="shared" si="52"/>
        <v>103.93157958369436</v>
      </c>
      <c r="CZ125" s="22"/>
      <c r="DB125" s="2">
        <v>38364</v>
      </c>
      <c r="DC125">
        <v>108.84765625</v>
      </c>
      <c r="DD125" s="22">
        <f>_xll.BDH(DD$3&amp;" Govt",$A$8,DB125,DB125)</f>
        <v>1.01294</v>
      </c>
      <c r="DE125">
        <f t="shared" si="54"/>
        <v>107.45716059194029</v>
      </c>
      <c r="DF125" s="2">
        <v>38909</v>
      </c>
      <c r="DG125">
        <v>94.23046875</v>
      </c>
      <c r="DH125" s="22">
        <f>_xll.BDH(DH$3&amp;" Govt",$A$8,DF125,DF125)</f>
        <v>1.01685</v>
      </c>
      <c r="DI125">
        <f t="shared" si="55"/>
        <v>92.668996164626051</v>
      </c>
      <c r="DJ125" s="2">
        <v>39273</v>
      </c>
      <c r="DK125">
        <v>100.2578125</v>
      </c>
      <c r="DL125" s="22">
        <f>_xll.BDH(DL$3&amp;" Govt",$A$8,DJ125,DJ125)</f>
        <v>1.0267200000000001</v>
      </c>
      <c r="DM125">
        <f t="shared" si="56"/>
        <v>97.648640817360132</v>
      </c>
      <c r="DN125" s="2">
        <v>40008</v>
      </c>
      <c r="DO125">
        <v>101.65625</v>
      </c>
      <c r="DP125" s="22">
        <f>_xll.BDH(DP$3&amp;" Govt",$A$8,DN125,DN125)</f>
        <v>0.99439999999999995</v>
      </c>
      <c r="DQ125">
        <f t="shared" si="57"/>
        <v>102.22873089300082</v>
      </c>
    </row>
    <row r="126" spans="4:121" x14ac:dyDescent="0.25">
      <c r="D126" s="2"/>
      <c r="F126" s="2">
        <v>38362</v>
      </c>
      <c r="G126">
        <v>129.0546875</v>
      </c>
      <c r="H126" s="22">
        <f>_xll.BDH(H$3&amp;" Govt",$A$8,F126,F126)</f>
        <v>1.20509</v>
      </c>
      <c r="I126" s="14">
        <f t="shared" si="29"/>
        <v>107.09132720377731</v>
      </c>
      <c r="J126" s="2">
        <v>38362</v>
      </c>
      <c r="K126">
        <v>130.0859375</v>
      </c>
      <c r="L126" s="22">
        <f>_xll.BDH(L$3&amp;" Govt",$A$8,J126,J126)</f>
        <v>1.1818200000000001</v>
      </c>
      <c r="M126">
        <f t="shared" si="30"/>
        <v>110.07254700377383</v>
      </c>
      <c r="N126" s="2">
        <v>38362</v>
      </c>
      <c r="O126">
        <v>131.78125</v>
      </c>
      <c r="P126" s="22">
        <f>_xll.BDH(P$3&amp;" Govt",$A$8,N126,N126)</f>
        <v>1.1642000000000001</v>
      </c>
      <c r="Q126">
        <f t="shared" si="31"/>
        <v>113.19468304415048</v>
      </c>
      <c r="R126" s="2">
        <v>38362</v>
      </c>
      <c r="S126">
        <v>133.04296875</v>
      </c>
      <c r="T126" s="22">
        <f>_xll.BDH(T$3&amp;" Govt",$A$8,R126,R126)</f>
        <v>1.13483</v>
      </c>
      <c r="U126">
        <f t="shared" si="32"/>
        <v>117.23603425182627</v>
      </c>
      <c r="V126" s="2">
        <v>38457</v>
      </c>
      <c r="W126">
        <v>99.46875</v>
      </c>
      <c r="X126" s="22">
        <f>_xll.BDH(X$3&amp;" Govt",$A$8,V126,V126)</f>
        <v>1.0093300000000001</v>
      </c>
      <c r="Y126">
        <f t="shared" si="33"/>
        <v>98.549285169369767</v>
      </c>
      <c r="Z126" s="2">
        <v>38362</v>
      </c>
      <c r="AA126">
        <v>125.5859375</v>
      </c>
      <c r="AB126" s="22">
        <f>_xll.BDH(AB$3&amp;" Govt",$A$8,Z126,Z126)</f>
        <v>1.09701</v>
      </c>
      <c r="AC126">
        <f t="shared" si="34"/>
        <v>114.48021212204081</v>
      </c>
      <c r="AD126" s="2">
        <v>39001</v>
      </c>
      <c r="AE126">
        <v>102.9765625</v>
      </c>
      <c r="AF126" s="22">
        <f>_xll.BDH(AF$3&amp;" Govt",$A$8,AD126,AD126)</f>
        <v>1.0259100000000001</v>
      </c>
      <c r="AG126">
        <f t="shared" si="35"/>
        <v>100.37582487742588</v>
      </c>
      <c r="AH126" s="2">
        <v>38362</v>
      </c>
      <c r="AI126">
        <v>123.296875</v>
      </c>
      <c r="AJ126" s="22">
        <f>_xll.BDH(AJ$3&amp;" Govt",$A$8,AH126,AH126)</f>
        <v>1.0752699999999999</v>
      </c>
      <c r="AK126">
        <f t="shared" si="36"/>
        <v>114.66596761743563</v>
      </c>
      <c r="AL126" s="2">
        <v>39365</v>
      </c>
      <c r="AM126">
        <v>102.51953125</v>
      </c>
      <c r="AN126" s="22">
        <f>_xll.BDH(AN$3&amp;" Govt",$A$8,AL126,AL126)</f>
        <v>1.0259499999999999</v>
      </c>
      <c r="AO126">
        <f t="shared" si="37"/>
        <v>99.926440128661255</v>
      </c>
      <c r="AP126" s="2">
        <v>38362</v>
      </c>
      <c r="AQ126">
        <v>119.1640625</v>
      </c>
      <c r="AR126" s="22">
        <f>_xll.BDH(AR$3&amp;" Govt",$A$8,AP126,AP126)</f>
        <v>1.0619000000000001</v>
      </c>
      <c r="AS126">
        <f t="shared" si="38"/>
        <v>112.21778180619643</v>
      </c>
      <c r="AT126" s="2">
        <v>39730</v>
      </c>
      <c r="AU126">
        <v>97.47265625</v>
      </c>
      <c r="AV126" s="22">
        <f>_xll.BDH(AV$3&amp;" Govt",$A$8,AT126,AT126)</f>
        <v>1.0396099999999999</v>
      </c>
      <c r="AW126">
        <f t="shared" si="39"/>
        <v>93.758867508007825</v>
      </c>
      <c r="AX126" s="2">
        <v>38362</v>
      </c>
      <c r="AY126">
        <v>107.0703125</v>
      </c>
      <c r="AZ126" s="22">
        <f>_xll.BDH(AZ$3&amp;" Govt",$A$8,AX126,AX126)</f>
        <v>1.03955</v>
      </c>
      <c r="BA126">
        <f t="shared" si="40"/>
        <v>102.99678947621567</v>
      </c>
      <c r="BB126" s="2">
        <v>38362</v>
      </c>
      <c r="BC126">
        <v>107.12109375</v>
      </c>
      <c r="BD126" s="22">
        <f>_xll.BDH(BD$3&amp;" Govt",$A$8,BB126,BB126)</f>
        <v>1.03331</v>
      </c>
      <c r="BE126">
        <f t="shared" si="41"/>
        <v>103.66791548518837</v>
      </c>
      <c r="BF126" s="2">
        <v>40095</v>
      </c>
      <c r="BG126">
        <v>104.3984375</v>
      </c>
      <c r="BH126" s="22">
        <f>_xll.BDH(BH$3&amp;" Govt",$A$8,BF126,BF126)</f>
        <v>1.01816</v>
      </c>
      <c r="BI126">
        <f t="shared" si="42"/>
        <v>102.53637689557634</v>
      </c>
      <c r="BJ126" s="2">
        <v>38362</v>
      </c>
      <c r="BK126">
        <v>104.671875</v>
      </c>
      <c r="BL126" s="22">
        <f>_xll.BDH(BL$3&amp;" Govt",$A$8,BJ126,BJ126)</f>
        <v>1.0128999999999999</v>
      </c>
      <c r="BM126">
        <f t="shared" si="43"/>
        <v>103.33880442294404</v>
      </c>
      <c r="BN126" s="2">
        <v>38538</v>
      </c>
      <c r="BO126">
        <v>101.234375</v>
      </c>
      <c r="BP126" s="22">
        <f>_xll.BDH(BP$3&amp;" Govt",$A$8,BN126,BN126)</f>
        <v>1.01901</v>
      </c>
      <c r="BQ126">
        <f t="shared" si="44"/>
        <v>99.345811130410894</v>
      </c>
      <c r="BR126" s="2">
        <v>38720</v>
      </c>
      <c r="BS126">
        <v>101.9375</v>
      </c>
      <c r="BT126" s="22">
        <f>_xll.BDH(BT$3&amp;" Govt",$A$8,BR126,BR126)</f>
        <v>1.0235799999999999</v>
      </c>
      <c r="BU126">
        <f t="shared" si="45"/>
        <v>99.589186971218666</v>
      </c>
      <c r="BV126" s="2">
        <v>38898</v>
      </c>
      <c r="BW126">
        <v>97.93359375</v>
      </c>
      <c r="BX126" s="22">
        <f>_xll.BDH(BX$3&amp;" Govt",$A$8,BV126,BV126)</f>
        <v>1.01494</v>
      </c>
      <c r="BY126">
        <f t="shared" si="46"/>
        <v>96.492003221865332</v>
      </c>
      <c r="BZ126" s="2">
        <v>39080</v>
      </c>
      <c r="CA126">
        <v>101.87890625</v>
      </c>
      <c r="CB126" s="22">
        <f>_xll.BDH(CB$3&amp;" Govt",$A$8,BZ126,BZ126)</f>
        <v>0.99978</v>
      </c>
      <c r="CC126">
        <f t="shared" si="47"/>
        <v>101.90132454139911</v>
      </c>
      <c r="CD126" s="2">
        <v>39262</v>
      </c>
      <c r="CE126">
        <v>101.26953125</v>
      </c>
      <c r="CF126" s="22">
        <f>_xll.BDH(CF$3&amp;" Govt",$A$8,CD126,CD126)</f>
        <v>1.0244599999999999</v>
      </c>
      <c r="CG126">
        <f t="shared" si="48"/>
        <v>98.851620609882289</v>
      </c>
      <c r="CH126" s="2">
        <v>39444</v>
      </c>
      <c r="CI126">
        <v>109.609375</v>
      </c>
      <c r="CJ126" s="22">
        <f>_xll.BDH(CJ$3&amp;" Govt",$A$8,CH126,CH126)</f>
        <v>1.00783</v>
      </c>
      <c r="CK126">
        <f t="shared" si="49"/>
        <v>108.75780141492116</v>
      </c>
      <c r="CL126" s="2">
        <v>39626</v>
      </c>
      <c r="CM126">
        <v>105.08203125</v>
      </c>
      <c r="CN126" s="22">
        <f>_xll.BDH(CN$3&amp;" Govt",$A$8,CL126,CL126)</f>
        <v>1.0246</v>
      </c>
      <c r="CO126">
        <f t="shared" si="50"/>
        <v>102.55907793285185</v>
      </c>
      <c r="CP126" s="2">
        <v>39811</v>
      </c>
      <c r="CQ126">
        <v>96.15234375</v>
      </c>
      <c r="CR126" s="22">
        <f>_xll.BDH(CR$3&amp;" Govt",$A$8,CP126,CP126)</f>
        <v>1.00532</v>
      </c>
      <c r="CS126">
        <f t="shared" si="51"/>
        <v>95.64352022241674</v>
      </c>
      <c r="CT126" s="2">
        <v>39988</v>
      </c>
      <c r="CU126">
        <v>102.3203125</v>
      </c>
      <c r="CV126" s="22">
        <f>_xll.BDH(CV$3&amp;" Govt",$A$8,CT126,CT126)</f>
        <v>0.99261999999999995</v>
      </c>
      <c r="CW126">
        <f t="shared" si="52"/>
        <v>103.08105065382523</v>
      </c>
      <c r="CZ126" s="22"/>
      <c r="DB126" s="2">
        <v>38365</v>
      </c>
      <c r="DC126">
        <v>109.6171875</v>
      </c>
      <c r="DD126" s="22">
        <f>_xll.BDH(DD$3&amp;" Govt",$A$8,DB126,DB126)</f>
        <v>1.01295</v>
      </c>
      <c r="DE126">
        <f t="shared" si="54"/>
        <v>108.21579298089738</v>
      </c>
      <c r="DF126" s="2">
        <v>38910</v>
      </c>
      <c r="DG126">
        <v>94.15625</v>
      </c>
      <c r="DH126" s="22">
        <f>_xll.BDH(DH$3&amp;" Govt",$A$8,DF126,DF126)</f>
        <v>1.01702</v>
      </c>
      <c r="DI126">
        <f t="shared" si="55"/>
        <v>92.580529389785838</v>
      </c>
      <c r="DJ126" s="2">
        <v>39274</v>
      </c>
      <c r="DK126">
        <v>99.09765625</v>
      </c>
      <c r="DL126" s="22">
        <f>_xll.BDH(DL$3&amp;" Govt",$A$8,DJ126,DJ126)</f>
        <v>1.0269200000000001</v>
      </c>
      <c r="DM126">
        <f t="shared" si="56"/>
        <v>96.499879494020945</v>
      </c>
      <c r="DN126" s="2">
        <v>40009</v>
      </c>
      <c r="DO126">
        <v>101.453125</v>
      </c>
      <c r="DP126" s="22">
        <f>_xll.BDH(DP$3&amp;" Govt",$A$8,DN126,DN126)</f>
        <v>0.99450000000000005</v>
      </c>
      <c r="DQ126">
        <f t="shared" si="57"/>
        <v>102.01420311714429</v>
      </c>
    </row>
    <row r="127" spans="4:121" x14ac:dyDescent="0.25">
      <c r="D127" s="2"/>
      <c r="F127" s="2">
        <v>38363</v>
      </c>
      <c r="G127">
        <v>129.02734375</v>
      </c>
      <c r="H127" s="22">
        <f>_xll.BDH(H$3&amp;" Govt",$A$8,F127,F127)</f>
        <v>1.2051099999999999</v>
      </c>
      <c r="I127" s="14">
        <f t="shared" si="29"/>
        <v>107.06686007916291</v>
      </c>
      <c r="J127" s="2">
        <v>38363</v>
      </c>
      <c r="K127">
        <v>130.04296875</v>
      </c>
      <c r="L127" s="22">
        <f>_xll.BDH(L$3&amp;" Govt",$A$8,J127,J127)</f>
        <v>1.18184</v>
      </c>
      <c r="M127">
        <f t="shared" si="30"/>
        <v>110.03432677012117</v>
      </c>
      <c r="N127" s="2">
        <v>38363</v>
      </c>
      <c r="O127">
        <v>131.796875</v>
      </c>
      <c r="P127" s="22">
        <f>_xll.BDH(P$3&amp;" Govt",$A$8,N127,N127)</f>
        <v>1.16422</v>
      </c>
      <c r="Q127">
        <f t="shared" si="31"/>
        <v>113.20615948875641</v>
      </c>
      <c r="R127" s="2">
        <v>38363</v>
      </c>
      <c r="S127">
        <v>133.0234375</v>
      </c>
      <c r="T127" s="22">
        <f>_xll.BDH(T$3&amp;" Govt",$A$8,R127,R127)</f>
        <v>1.1348499999999999</v>
      </c>
      <c r="U127">
        <f t="shared" si="32"/>
        <v>117.21675772128476</v>
      </c>
      <c r="V127" s="2">
        <v>38460</v>
      </c>
      <c r="W127">
        <v>99.47265625</v>
      </c>
      <c r="X127" s="22">
        <f>_xll.BDH(X$3&amp;" Govt",$A$8,V127,V127)</f>
        <v>1.0099100000000001</v>
      </c>
      <c r="Y127">
        <f t="shared" si="33"/>
        <v>98.496555386123504</v>
      </c>
      <c r="Z127" s="2">
        <v>38363</v>
      </c>
      <c r="AA127">
        <v>125.58203125</v>
      </c>
      <c r="AB127" s="22">
        <f>_xll.BDH(AB$3&amp;" Govt",$A$8,Z127,Z127)</f>
        <v>1.0970299999999999</v>
      </c>
      <c r="AC127">
        <f t="shared" si="34"/>
        <v>114.47456427809632</v>
      </c>
      <c r="AD127" s="2">
        <v>39002</v>
      </c>
      <c r="AE127">
        <v>102.9921875</v>
      </c>
      <c r="AF127" s="22">
        <f>_xll.BDH(AF$3&amp;" Govt",$A$8,AD127,AD127)</f>
        <v>1.02597</v>
      </c>
      <c r="AG127">
        <f t="shared" si="35"/>
        <v>100.38518426464711</v>
      </c>
      <c r="AH127" s="2">
        <v>38363</v>
      </c>
      <c r="AI127">
        <v>123.3125</v>
      </c>
      <c r="AJ127" s="22">
        <f>_xll.BDH(AJ$3&amp;" Govt",$A$8,AH127,AH127)</f>
        <v>1.07528</v>
      </c>
      <c r="AK127">
        <f t="shared" si="36"/>
        <v>114.67943233390372</v>
      </c>
      <c r="AL127" s="2">
        <v>39366</v>
      </c>
      <c r="AM127">
        <v>102.64453125</v>
      </c>
      <c r="AN127" s="22">
        <f>_xll.BDH(AN$3&amp;" Govt",$A$8,AL127,AL127)</f>
        <v>1.02589</v>
      </c>
      <c r="AO127">
        <f t="shared" si="37"/>
        <v>100.05412982873408</v>
      </c>
      <c r="AP127" s="2">
        <v>38363</v>
      </c>
      <c r="AQ127">
        <v>119.17578125</v>
      </c>
      <c r="AR127" s="22">
        <f>_xll.BDH(AR$3&amp;" Govt",$A$8,AP127,AP127)</f>
        <v>1.0619099999999999</v>
      </c>
      <c r="AS127">
        <f t="shared" si="38"/>
        <v>112.22776059176391</v>
      </c>
      <c r="AT127" s="2">
        <v>39731</v>
      </c>
      <c r="AU127">
        <v>96.21484375</v>
      </c>
      <c r="AV127" s="22">
        <f>_xll.BDH(AV$3&amp;" Govt",$A$8,AT127,AT127)</f>
        <v>1.0394699999999999</v>
      </c>
      <c r="AW127">
        <f t="shared" si="39"/>
        <v>92.561443572205079</v>
      </c>
      <c r="AX127" s="2">
        <v>38363</v>
      </c>
      <c r="AY127">
        <v>107.09375</v>
      </c>
      <c r="AZ127" s="22">
        <f>_xll.BDH(AZ$3&amp;" Govt",$A$8,AX127,AX127)</f>
        <v>1.0395700000000001</v>
      </c>
      <c r="BA127">
        <f t="shared" si="40"/>
        <v>103.01735332878016</v>
      </c>
      <c r="BB127" s="2">
        <v>38363</v>
      </c>
      <c r="BC127">
        <v>107.14453125</v>
      </c>
      <c r="BD127" s="22">
        <f>_xll.BDH(BD$3&amp;" Govt",$A$8,BB127,BB127)</f>
        <v>1.0333300000000001</v>
      </c>
      <c r="BE127">
        <f t="shared" si="41"/>
        <v>103.68859052771137</v>
      </c>
      <c r="BF127" s="2">
        <v>40098</v>
      </c>
      <c r="BG127">
        <v>104.3984375</v>
      </c>
      <c r="BH127" s="22">
        <f>_xll.BDH(BH$3&amp;" Govt",$A$8,BF127,BF127)</f>
        <v>1.0183800000000001</v>
      </c>
      <c r="BI127">
        <f t="shared" si="42"/>
        <v>102.51422602564857</v>
      </c>
      <c r="BJ127" s="2">
        <v>38363</v>
      </c>
      <c r="BK127">
        <v>104.7421875</v>
      </c>
      <c r="BL127" s="22">
        <f>_xll.BDH(BL$3&amp;" Govt",$A$8,BJ127,BJ127)</f>
        <v>1.01292</v>
      </c>
      <c r="BM127">
        <f t="shared" si="43"/>
        <v>103.4061796588082</v>
      </c>
      <c r="BN127" s="2">
        <v>38539</v>
      </c>
      <c r="BO127">
        <v>101.4765625</v>
      </c>
      <c r="BP127" s="22">
        <f>_xll.BDH(BP$3&amp;" Govt",$A$8,BN127,BN127)</f>
        <v>1.0189699999999999</v>
      </c>
      <c r="BQ127">
        <f t="shared" si="44"/>
        <v>99.587389717067239</v>
      </c>
      <c r="BR127" s="2">
        <v>38721</v>
      </c>
      <c r="BS127">
        <v>102.0625</v>
      </c>
      <c r="BT127" s="22">
        <f>_xll.BDH(BT$3&amp;" Govt",$A$8,BR127,BR127)</f>
        <v>1.02332</v>
      </c>
      <c r="BU127">
        <f t="shared" si="45"/>
        <v>99.736641519759218</v>
      </c>
      <c r="BV127" s="2">
        <v>38901</v>
      </c>
      <c r="BW127">
        <v>97.81640625</v>
      </c>
      <c r="BX127" s="22">
        <f>_xll.BDH(BX$3&amp;" Govt",$A$8,BV127,BV127)</f>
        <v>1.01555</v>
      </c>
      <c r="BY127">
        <f t="shared" si="46"/>
        <v>96.318651223474973</v>
      </c>
      <c r="BZ127" s="2">
        <v>39083</v>
      </c>
      <c r="CA127">
        <v>101.87890625</v>
      </c>
      <c r="CB127" s="22">
        <f>_xll.BDH(CB$3&amp;" Govt",$A$8,BZ127,BZ127)</f>
        <v>0.99924999999999997</v>
      </c>
      <c r="CC127">
        <f t="shared" si="47"/>
        <v>101.95537277958469</v>
      </c>
      <c r="CD127" s="2">
        <v>39265</v>
      </c>
      <c r="CE127">
        <v>101.6015625</v>
      </c>
      <c r="CF127" s="22">
        <f>_xll.BDH(CF$3&amp;" Govt",$A$8,CD127,CD127)</f>
        <v>1.0250999999999999</v>
      </c>
      <c r="CG127">
        <f t="shared" si="48"/>
        <v>99.113805970149258</v>
      </c>
      <c r="CH127" s="2">
        <v>39447</v>
      </c>
      <c r="CI127">
        <v>110.22265625</v>
      </c>
      <c r="CJ127" s="22">
        <f>_xll.BDH(CJ$3&amp;" Govt",$A$8,CH127,CH127)</f>
        <v>1.00803</v>
      </c>
      <c r="CK127">
        <f t="shared" si="49"/>
        <v>109.34461895975318</v>
      </c>
      <c r="CL127" s="2">
        <v>39629</v>
      </c>
      <c r="CM127">
        <v>105.10546875</v>
      </c>
      <c r="CN127" s="22">
        <f>_xll.BDH(CN$3&amp;" Govt",$A$8,CL127,CL127)</f>
        <v>1.02522</v>
      </c>
      <c r="CO127">
        <f t="shared" si="50"/>
        <v>102.51991645695558</v>
      </c>
      <c r="CP127" s="2">
        <v>39812</v>
      </c>
      <c r="CQ127">
        <v>96.28125</v>
      </c>
      <c r="CR127" s="22">
        <f>_xll.BDH(CR$3&amp;" Govt",$A$8,CP127,CP127)</f>
        <v>1.00499</v>
      </c>
      <c r="CS127">
        <f t="shared" si="51"/>
        <v>95.80319207156289</v>
      </c>
      <c r="CT127" s="2">
        <v>39989</v>
      </c>
      <c r="CU127">
        <v>103.15625</v>
      </c>
      <c r="CV127" s="22">
        <f>_xll.BDH(CV$3&amp;" Govt",$A$8,CT127,CT127)</f>
        <v>0.99270999999999998</v>
      </c>
      <c r="CW127">
        <f t="shared" si="52"/>
        <v>103.91378146689365</v>
      </c>
      <c r="CZ127" s="22"/>
      <c r="DB127" s="2">
        <v>38366</v>
      </c>
      <c r="DC127">
        <v>108.2578125</v>
      </c>
      <c r="DD127" s="22">
        <f>_xll.BDH(DD$3&amp;" Govt",$A$8,DB127,DB127)</f>
        <v>1.0129699999999999</v>
      </c>
      <c r="DE127">
        <f t="shared" si="54"/>
        <v>106.8716867232001</v>
      </c>
      <c r="DF127" s="2">
        <v>38911</v>
      </c>
      <c r="DG127">
        <v>94.78125</v>
      </c>
      <c r="DH127" s="22">
        <f>_xll.BDH(DH$3&amp;" Govt",$A$8,DF127,DF127)</f>
        <v>1.01718</v>
      </c>
      <c r="DI127">
        <f t="shared" si="55"/>
        <v>93.180410546805874</v>
      </c>
      <c r="DJ127" s="2">
        <v>39275</v>
      </c>
      <c r="DK127">
        <v>98.69140625</v>
      </c>
      <c r="DL127" s="22">
        <f>_xll.BDH(DL$3&amp;" Govt",$A$8,DJ127,DJ127)</f>
        <v>1.02712</v>
      </c>
      <c r="DM127">
        <f t="shared" si="56"/>
        <v>96.085565707999066</v>
      </c>
      <c r="DN127" s="2">
        <v>40010</v>
      </c>
      <c r="DO127">
        <v>102.48046875</v>
      </c>
      <c r="DP127" s="22">
        <f>_xll.BDH(DP$3&amp;" Govt",$A$8,DN127,DN127)</f>
        <v>0.99458999999999997</v>
      </c>
      <c r="DQ127">
        <f t="shared" si="57"/>
        <v>103.03790380960999</v>
      </c>
    </row>
    <row r="128" spans="4:121" x14ac:dyDescent="0.25">
      <c r="D128" s="2"/>
      <c r="F128" s="2">
        <v>38364</v>
      </c>
      <c r="G128">
        <v>129.13671875</v>
      </c>
      <c r="H128" s="22">
        <f>_xll.BDH(H$3&amp;" Govt",$A$8,F128,F128)</f>
        <v>1.20513</v>
      </c>
      <c r="I128" s="14">
        <f t="shared" si="29"/>
        <v>107.15584107108776</v>
      </c>
      <c r="J128" s="2">
        <v>38364</v>
      </c>
      <c r="K128">
        <v>130.1484375</v>
      </c>
      <c r="L128" s="22">
        <f>_xll.BDH(L$3&amp;" Govt",$A$8,J128,J128)</f>
        <v>1.1818599999999999</v>
      </c>
      <c r="M128">
        <f t="shared" si="30"/>
        <v>110.12170434738464</v>
      </c>
      <c r="N128" s="2">
        <v>38364</v>
      </c>
      <c r="O128">
        <v>131.8828125</v>
      </c>
      <c r="P128" s="22">
        <f>_xll.BDH(P$3&amp;" Govt",$A$8,N128,N128)</f>
        <v>1.1642399999999999</v>
      </c>
      <c r="Q128">
        <f t="shared" si="31"/>
        <v>113.27802901463616</v>
      </c>
      <c r="R128" s="2">
        <v>38364</v>
      </c>
      <c r="S128">
        <v>133.1796875</v>
      </c>
      <c r="T128" s="22">
        <f>_xll.BDH(T$3&amp;" Govt",$A$8,R128,R128)</f>
        <v>1.13486</v>
      </c>
      <c r="U128">
        <f t="shared" si="32"/>
        <v>117.35340702817969</v>
      </c>
      <c r="V128" s="2">
        <v>38461</v>
      </c>
      <c r="W128">
        <v>99.74609375</v>
      </c>
      <c r="X128" s="22">
        <f>_xll.BDH(X$3&amp;" Govt",$A$8,V128,V128)</f>
        <v>1.0101100000000001</v>
      </c>
      <c r="Y128">
        <f t="shared" si="33"/>
        <v>98.747753957489778</v>
      </c>
      <c r="Z128" s="2">
        <v>38364</v>
      </c>
      <c r="AA128">
        <v>125.83203125</v>
      </c>
      <c r="AB128" s="22">
        <f>_xll.BDH(AB$3&amp;" Govt",$A$8,Z128,Z128)</f>
        <v>1.0970500000000001</v>
      </c>
      <c r="AC128">
        <f t="shared" si="34"/>
        <v>114.70036119593455</v>
      </c>
      <c r="AD128" s="2">
        <v>39003</v>
      </c>
      <c r="AE128">
        <v>101.65234375</v>
      </c>
      <c r="AF128" s="22">
        <f>_xll.BDH(AF$3&amp;" Govt",$A$8,AD128,AD128)</f>
        <v>1.0260400000000001</v>
      </c>
      <c r="AG128">
        <f t="shared" si="35"/>
        <v>99.072495955323376</v>
      </c>
      <c r="AH128" s="2">
        <v>38364</v>
      </c>
      <c r="AI128">
        <v>123.4921875</v>
      </c>
      <c r="AJ128" s="22">
        <f>_xll.BDH(AJ$3&amp;" Govt",$A$8,AH128,AH128)</f>
        <v>1.0752999999999999</v>
      </c>
      <c r="AK128">
        <f t="shared" si="36"/>
        <v>114.84440388728727</v>
      </c>
      <c r="AL128" s="2">
        <v>39367</v>
      </c>
      <c r="AM128">
        <v>101.37890625</v>
      </c>
      <c r="AN128" s="22">
        <f>_xll.BDH(AN$3&amp;" Govt",$A$8,AL128,AL128)</f>
        <v>1.02583</v>
      </c>
      <c r="AO128">
        <f t="shared" si="37"/>
        <v>98.826224861819213</v>
      </c>
      <c r="AP128" s="2">
        <v>38364</v>
      </c>
      <c r="AQ128">
        <v>119.38671875</v>
      </c>
      <c r="AR128" s="22">
        <f>_xll.BDH(AR$3&amp;" Govt",$A$8,AP128,AP128)</f>
        <v>1.06193</v>
      </c>
      <c r="AS128">
        <f t="shared" si="38"/>
        <v>112.42428290941963</v>
      </c>
      <c r="AT128" s="2">
        <v>39734</v>
      </c>
      <c r="AU128">
        <v>96.21484375</v>
      </c>
      <c r="AV128" s="22">
        <f>_xll.BDH(AV$3&amp;" Govt",$A$8,AT128,AT128)</f>
        <v>1.0390699999999999</v>
      </c>
      <c r="AW128">
        <f t="shared" si="39"/>
        <v>92.597075991030451</v>
      </c>
      <c r="AX128" s="2">
        <v>38364</v>
      </c>
      <c r="AY128">
        <v>107.265625</v>
      </c>
      <c r="AZ128" s="22">
        <f>_xll.BDH(AZ$3&amp;" Govt",$A$8,AX128,AX128)</f>
        <v>1.03959</v>
      </c>
      <c r="BA128">
        <f t="shared" si="40"/>
        <v>103.18070104560452</v>
      </c>
      <c r="BB128" s="2">
        <v>38364</v>
      </c>
      <c r="BC128">
        <v>107.34375</v>
      </c>
      <c r="BD128" s="22">
        <f>_xll.BDH(BD$3&amp;" Govt",$A$8,BB128,BB128)</f>
        <v>1.0333399999999999</v>
      </c>
      <c r="BE128">
        <f t="shared" si="41"/>
        <v>103.88037819110845</v>
      </c>
      <c r="BF128" s="2">
        <v>40099</v>
      </c>
      <c r="BG128">
        <v>104.74609375</v>
      </c>
      <c r="BH128" s="22">
        <f>_xll.BDH(BH$3&amp;" Govt",$A$8,BF128,BF128)</f>
        <v>1.0184500000000001</v>
      </c>
      <c r="BI128">
        <f t="shared" si="42"/>
        <v>102.84853821984387</v>
      </c>
      <c r="BJ128" s="2">
        <v>38364</v>
      </c>
      <c r="BK128">
        <v>104.95703125</v>
      </c>
      <c r="BL128" s="22">
        <f>_xll.BDH(BL$3&amp;" Govt",$A$8,BJ128,BJ128)</f>
        <v>1.01294</v>
      </c>
      <c r="BM128">
        <f t="shared" si="43"/>
        <v>103.61623714139041</v>
      </c>
      <c r="BN128" s="2">
        <v>38540</v>
      </c>
      <c r="BO128">
        <v>101.4296875</v>
      </c>
      <c r="BP128" s="22">
        <f>_xll.BDH(BP$3&amp;" Govt",$A$8,BN128,BN128)</f>
        <v>1.01894</v>
      </c>
      <c r="BQ128">
        <f t="shared" si="44"/>
        <v>99.544318114903731</v>
      </c>
      <c r="BR128" s="2">
        <v>38722</v>
      </c>
      <c r="BS128">
        <v>101.703125</v>
      </c>
      <c r="BT128" s="22">
        <f>_xll.BDH(BT$3&amp;" Govt",$A$8,BR128,BR128)</f>
        <v>1.02305</v>
      </c>
      <c r="BU128">
        <f t="shared" si="45"/>
        <v>99.41168564586286</v>
      </c>
      <c r="BV128" s="2">
        <v>38902</v>
      </c>
      <c r="BW128">
        <v>97.81640625</v>
      </c>
      <c r="BX128" s="22">
        <f>_xll.BDH(BX$3&amp;" Govt",$A$8,BV128,BV128)</f>
        <v>1.01572</v>
      </c>
      <c r="BY128">
        <f t="shared" si="46"/>
        <v>96.302530470995947</v>
      </c>
      <c r="BZ128" s="2">
        <v>39084</v>
      </c>
      <c r="CA128">
        <v>102.11328125</v>
      </c>
      <c r="CB128" s="22">
        <f>_xll.BDH(CB$3&amp;" Govt",$A$8,BZ128,BZ128)</f>
        <v>0.99919999999999998</v>
      </c>
      <c r="CC128">
        <f t="shared" si="47"/>
        <v>102.19503727982386</v>
      </c>
      <c r="CD128" s="2">
        <v>39266</v>
      </c>
      <c r="CE128">
        <v>101.19140625</v>
      </c>
      <c r="CF128" s="22">
        <f>_xll.BDH(CF$3&amp;" Govt",$A$8,CD128,CD128)</f>
        <v>1.0253000000000001</v>
      </c>
      <c r="CG128">
        <f t="shared" si="48"/>
        <v>98.694436994050506</v>
      </c>
      <c r="CH128" s="2">
        <v>39448</v>
      </c>
      <c r="CI128">
        <v>110.22265625</v>
      </c>
      <c r="CJ128" s="22">
        <f>_xll.BDH(CJ$3&amp;" Govt",$A$8,CH128,CH128)</f>
        <v>1.0081</v>
      </c>
      <c r="CK128">
        <f t="shared" si="49"/>
        <v>109.33702633667295</v>
      </c>
      <c r="CL128" s="2">
        <v>39630</v>
      </c>
      <c r="CM128">
        <v>104.9296875</v>
      </c>
      <c r="CN128" s="22">
        <f>_xll.BDH(CN$3&amp;" Govt",$A$8,CL128,CL128)</f>
        <v>1.0254300000000001</v>
      </c>
      <c r="CO128">
        <f t="shared" si="50"/>
        <v>102.32749919545945</v>
      </c>
      <c r="CP128" s="2">
        <v>39813</v>
      </c>
      <c r="CQ128">
        <v>94.81640625</v>
      </c>
      <c r="CR128" s="22">
        <f>_xll.BDH(CR$3&amp;" Govt",$A$8,CP128,CP128)</f>
        <v>1.0046600000000001</v>
      </c>
      <c r="CS128">
        <f t="shared" si="51"/>
        <v>94.376611241614071</v>
      </c>
      <c r="CT128" s="2">
        <v>39990</v>
      </c>
      <c r="CU128">
        <v>102.703125</v>
      </c>
      <c r="CV128" s="22">
        <f>_xll.BDH(CV$3&amp;" Govt",$A$8,CT128,CT128)</f>
        <v>0.99278999999999995</v>
      </c>
      <c r="CW128">
        <f t="shared" si="52"/>
        <v>103.44899223400719</v>
      </c>
      <c r="CZ128" s="22"/>
      <c r="DB128" s="2">
        <v>38369</v>
      </c>
      <c r="DC128">
        <v>108.2578125</v>
      </c>
      <c r="DD128" s="22">
        <f>_xll.BDH(DD$3&amp;" Govt",$A$8,DB128,DB128)</f>
        <v>1.01302</v>
      </c>
      <c r="DE128">
        <f t="shared" si="54"/>
        <v>106.86641181812797</v>
      </c>
      <c r="DF128" s="2">
        <v>38912</v>
      </c>
      <c r="DG128">
        <v>94.015625</v>
      </c>
      <c r="DH128" s="22">
        <f>_xll.BDH(DH$3&amp;" Govt",$A$8,DF128,DF128)</f>
        <v>1.0173399999999999</v>
      </c>
      <c r="DI128">
        <f t="shared" si="55"/>
        <v>92.413180450980008</v>
      </c>
      <c r="DJ128" s="2">
        <v>39276</v>
      </c>
      <c r="DK128">
        <v>97.8671875</v>
      </c>
      <c r="DL128" s="22">
        <f>_xll.BDH(DL$3&amp;" Govt",$A$8,DJ128,DJ128)</f>
        <v>1.02732</v>
      </c>
      <c r="DM128">
        <f t="shared" si="56"/>
        <v>95.264559728224896</v>
      </c>
      <c r="DN128" s="2">
        <v>40011</v>
      </c>
      <c r="DO128">
        <v>102.328125</v>
      </c>
      <c r="DP128" s="22">
        <f>_xll.BDH(DP$3&amp;" Govt",$A$8,DN128,DN128)</f>
        <v>0.99468000000000001</v>
      </c>
      <c r="DQ128">
        <f t="shared" si="57"/>
        <v>102.87542224635058</v>
      </c>
    </row>
    <row r="129" spans="4:121" x14ac:dyDescent="0.25">
      <c r="D129" s="2"/>
      <c r="F129" s="2">
        <v>38365</v>
      </c>
      <c r="G129">
        <v>129.1875</v>
      </c>
      <c r="H129" s="22">
        <f>_xll.BDH(H$3&amp;" Govt",$A$8,F129,F129)</f>
        <v>1.2051499999999999</v>
      </c>
      <c r="I129" s="14">
        <f t="shared" si="29"/>
        <v>107.19619964319794</v>
      </c>
      <c r="J129" s="2">
        <v>38365</v>
      </c>
      <c r="K129">
        <v>130.29296875</v>
      </c>
      <c r="L129" s="22">
        <f>_xll.BDH(L$3&amp;" Govt",$A$8,J129,J129)</f>
        <v>1.18188</v>
      </c>
      <c r="M129">
        <f t="shared" si="30"/>
        <v>110.24213012319355</v>
      </c>
      <c r="N129" s="2">
        <v>38365</v>
      </c>
      <c r="O129">
        <v>132.04296875</v>
      </c>
      <c r="P129" s="22">
        <f>_xll.BDH(P$3&amp;" Govt",$A$8,N129,N129)</f>
        <v>1.1642600000000001</v>
      </c>
      <c r="Q129">
        <f t="shared" si="31"/>
        <v>113.41364364489031</v>
      </c>
      <c r="R129" s="2">
        <v>38365</v>
      </c>
      <c r="S129">
        <v>133.41015625</v>
      </c>
      <c r="T129" s="22">
        <f>_xll.BDH(T$3&amp;" Govt",$A$8,R129,R129)</f>
        <v>1.1348799999999999</v>
      </c>
      <c r="U129">
        <f t="shared" si="32"/>
        <v>117.55441654624279</v>
      </c>
      <c r="V129" s="2">
        <v>38462</v>
      </c>
      <c r="W129">
        <v>99.95703125</v>
      </c>
      <c r="X129" s="22">
        <f>_xll.BDH(X$3&amp;" Govt",$A$8,V129,V129)</f>
        <v>1.0103</v>
      </c>
      <c r="Y129">
        <f t="shared" si="33"/>
        <v>98.937970157378999</v>
      </c>
      <c r="Z129" s="2">
        <v>38365</v>
      </c>
      <c r="AA129">
        <v>126.12109375</v>
      </c>
      <c r="AB129" s="22">
        <f>_xll.BDH(AB$3&amp;" Govt",$A$8,Z129,Z129)</f>
        <v>1.0970599999999999</v>
      </c>
      <c r="AC129">
        <f t="shared" si="34"/>
        <v>114.96280399431208</v>
      </c>
      <c r="AD129" s="2">
        <v>39006</v>
      </c>
      <c r="AE129">
        <v>101.76171875</v>
      </c>
      <c r="AF129" s="22">
        <f>_xll.BDH(AF$3&amp;" Govt",$A$8,AD129,AD129)</f>
        <v>1.02623</v>
      </c>
      <c r="AG129">
        <f t="shared" si="35"/>
        <v>99.160732730479523</v>
      </c>
      <c r="AH129" s="2">
        <v>38365</v>
      </c>
      <c r="AI129">
        <v>123.8203125</v>
      </c>
      <c r="AJ129" s="22">
        <f>_xll.BDH(AJ$3&amp;" Govt",$A$8,AH129,AH129)</f>
        <v>1.0753200000000001</v>
      </c>
      <c r="AK129">
        <f t="shared" si="36"/>
        <v>115.14740960830264</v>
      </c>
      <c r="AL129" s="2">
        <v>39370</v>
      </c>
      <c r="AM129">
        <v>101.5859375</v>
      </c>
      <c r="AN129" s="22">
        <f>_xll.BDH(AN$3&amp;" Govt",$A$8,AL129,AL129)</f>
        <v>1.02565</v>
      </c>
      <c r="AO129">
        <f t="shared" si="37"/>
        <v>99.045422415053878</v>
      </c>
      <c r="AP129" s="2">
        <v>38365</v>
      </c>
      <c r="AQ129">
        <v>119.76171875</v>
      </c>
      <c r="AR129" s="22">
        <f>_xll.BDH(AR$3&amp;" Govt",$A$8,AP129,AP129)</f>
        <v>1.0619499999999999</v>
      </c>
      <c r="AS129">
        <f t="shared" si="38"/>
        <v>112.77528956165546</v>
      </c>
      <c r="AT129" s="2">
        <v>39735</v>
      </c>
      <c r="AU129">
        <v>95.2109375</v>
      </c>
      <c r="AV129" s="22">
        <f>_xll.BDH(AV$3&amp;" Govt",$A$8,AT129,AT129)</f>
        <v>1.03894</v>
      </c>
      <c r="AW129">
        <f t="shared" si="39"/>
        <v>91.642383102007813</v>
      </c>
      <c r="AX129" s="2">
        <v>38365</v>
      </c>
      <c r="AY129">
        <v>107.7265625</v>
      </c>
      <c r="AZ129" s="22">
        <f>_xll.BDH(AZ$3&amp;" Govt",$A$8,AX129,AX129)</f>
        <v>1.0396099999999999</v>
      </c>
      <c r="BA129">
        <f t="shared" si="40"/>
        <v>103.62209145737344</v>
      </c>
      <c r="BB129" s="2">
        <v>38365</v>
      </c>
      <c r="BC129">
        <v>107.8203125</v>
      </c>
      <c r="BD129" s="22">
        <f>_xll.BDH(BD$3&amp;" Govt",$A$8,BB129,BB129)</f>
        <v>1.0333600000000001</v>
      </c>
      <c r="BE129">
        <f t="shared" si="41"/>
        <v>104.33954526979949</v>
      </c>
      <c r="BF129" s="2">
        <v>40100</v>
      </c>
      <c r="BG129">
        <v>104.0078125</v>
      </c>
      <c r="BH129" s="22">
        <f>_xll.BDH(BH$3&amp;" Govt",$A$8,BF129,BF129)</f>
        <v>1.0185299999999999</v>
      </c>
      <c r="BI129">
        <f t="shared" si="42"/>
        <v>102.11561024221182</v>
      </c>
      <c r="BJ129" s="2">
        <v>38365</v>
      </c>
      <c r="BK129">
        <v>105.4375</v>
      </c>
      <c r="BL129" s="22">
        <f>_xll.BDH(BL$3&amp;" Govt",$A$8,BJ129,BJ129)</f>
        <v>1.01295</v>
      </c>
      <c r="BM129">
        <f t="shared" si="43"/>
        <v>104.0895404511575</v>
      </c>
      <c r="BN129" s="2">
        <v>38541</v>
      </c>
      <c r="BO129">
        <v>101.14453125</v>
      </c>
      <c r="BP129" s="22">
        <f>_xll.BDH(BP$3&amp;" Govt",$A$8,BN129,BN129)</f>
        <v>1.0188999999999999</v>
      </c>
      <c r="BQ129">
        <f t="shared" si="44"/>
        <v>99.268359259986269</v>
      </c>
      <c r="BR129" s="2">
        <v>38723</v>
      </c>
      <c r="BS129">
        <v>101.640625</v>
      </c>
      <c r="BT129" s="22">
        <f>_xll.BDH(BT$3&amp;" Govt",$A$8,BR129,BR129)</f>
        <v>1.0227900000000001</v>
      </c>
      <c r="BU129">
        <f t="shared" si="45"/>
        <v>99.375849392348371</v>
      </c>
      <c r="BV129" s="2">
        <v>38903</v>
      </c>
      <c r="BW129">
        <v>97.28125</v>
      </c>
      <c r="BX129" s="22">
        <f>_xll.BDH(BX$3&amp;" Govt",$A$8,BV129,BV129)</f>
        <v>1.0158799999999999</v>
      </c>
      <c r="BY129">
        <f t="shared" si="46"/>
        <v>95.760572114816725</v>
      </c>
      <c r="BZ129" s="2">
        <v>39085</v>
      </c>
      <c r="CA129">
        <v>102.2890625</v>
      </c>
      <c r="CB129" s="22">
        <f>_xll.BDH(CB$3&amp;" Govt",$A$8,BZ129,BZ129)</f>
        <v>0.99914999999999998</v>
      </c>
      <c r="CC129">
        <f t="shared" si="47"/>
        <v>102.37608216984437</v>
      </c>
      <c r="CD129" s="2">
        <v>39267</v>
      </c>
      <c r="CE129">
        <v>101.19140625</v>
      </c>
      <c r="CF129" s="22">
        <f>_xll.BDH(CF$3&amp;" Govt",$A$8,CD129,CD129)</f>
        <v>1.0255099999999999</v>
      </c>
      <c r="CG129">
        <f t="shared" si="48"/>
        <v>98.674226726214286</v>
      </c>
      <c r="CH129" s="2">
        <v>39449</v>
      </c>
      <c r="CI129">
        <v>111.3828125</v>
      </c>
      <c r="CJ129" s="22">
        <f>_xll.BDH(CJ$3&amp;" Govt",$A$8,CH129,CH129)</f>
        <v>1.0083</v>
      </c>
      <c r="CK129">
        <f t="shared" si="49"/>
        <v>110.46594515521174</v>
      </c>
      <c r="CL129" s="2">
        <v>39631</v>
      </c>
      <c r="CM129">
        <v>105.66796875</v>
      </c>
      <c r="CN129" s="22">
        <f>_xll.BDH(CN$3&amp;" Govt",$A$8,CL129,CL129)</f>
        <v>1.0257000000000001</v>
      </c>
      <c r="CO129">
        <f t="shared" si="50"/>
        <v>103.02034586136297</v>
      </c>
      <c r="CP129" s="2">
        <v>39814</v>
      </c>
      <c r="CQ129">
        <v>95.03515625</v>
      </c>
      <c r="CR129" s="22">
        <f>_xll.BDH(CR$3&amp;" Govt",$A$8,CP129,CP129)</f>
        <v>1.0043299999999999</v>
      </c>
      <c r="CS129">
        <f t="shared" si="51"/>
        <v>94.625428146127277</v>
      </c>
      <c r="CT129" s="2">
        <v>39993</v>
      </c>
      <c r="CU129">
        <v>103.3046875</v>
      </c>
      <c r="CV129" s="22">
        <f>_xll.BDH(CV$3&amp;" Govt",$A$8,CT129,CT129)</f>
        <v>0.99304000000000003</v>
      </c>
      <c r="CW129">
        <f t="shared" si="52"/>
        <v>104.02872744300331</v>
      </c>
      <c r="CZ129" s="22"/>
      <c r="DB129" s="2">
        <v>38370</v>
      </c>
      <c r="DC129">
        <v>108.8046875</v>
      </c>
      <c r="DD129" s="22">
        <f>_xll.BDH(DD$3&amp;" Govt",$A$8,DB129,DB129)</f>
        <v>1.0130399999999999</v>
      </c>
      <c r="DE129">
        <f t="shared" si="54"/>
        <v>107.40413754639502</v>
      </c>
      <c r="DF129" s="2">
        <v>38915</v>
      </c>
      <c r="DG129">
        <v>93.98828125</v>
      </c>
      <c r="DH129" s="22">
        <f>_xll.BDH(DH$3&amp;" Govt",$A$8,DF129,DF129)</f>
        <v>1.01783</v>
      </c>
      <c r="DI129">
        <f t="shared" si="55"/>
        <v>92.341826483793952</v>
      </c>
      <c r="DJ129" s="2">
        <v>39279</v>
      </c>
      <c r="DK129">
        <v>98.51953125</v>
      </c>
      <c r="DL129" s="22">
        <f>_xll.BDH(DL$3&amp;" Govt",$A$8,DJ129,DJ129)</f>
        <v>1.02793</v>
      </c>
      <c r="DM129">
        <f t="shared" si="56"/>
        <v>95.842646143219866</v>
      </c>
      <c r="DN129" s="2">
        <v>40014</v>
      </c>
      <c r="DO129">
        <v>103.13671875</v>
      </c>
      <c r="DP129" s="22">
        <f>_xll.BDH(DP$3&amp;" Govt",$A$8,DN129,DN129)</f>
        <v>0.99495999999999996</v>
      </c>
      <c r="DQ129">
        <f t="shared" si="57"/>
        <v>103.65916092104206</v>
      </c>
    </row>
    <row r="130" spans="4:121" x14ac:dyDescent="0.25">
      <c r="D130" s="2"/>
      <c r="F130" s="2">
        <v>38366</v>
      </c>
      <c r="G130">
        <v>127.03515625</v>
      </c>
      <c r="H130" s="22">
        <f>_xll.BDH(H$3&amp;" Govt",$A$8,F130,F130)</f>
        <v>1.2051700000000001</v>
      </c>
      <c r="I130" s="14">
        <f t="shared" si="29"/>
        <v>105.40849527452558</v>
      </c>
      <c r="J130" s="2">
        <v>38366</v>
      </c>
      <c r="K130">
        <v>127.96484375</v>
      </c>
      <c r="L130" s="22">
        <f>_xll.BDH(L$3&amp;" Govt",$A$8,J130,J130)</f>
        <v>1.1819</v>
      </c>
      <c r="M130">
        <f t="shared" si="30"/>
        <v>108.27044906506472</v>
      </c>
      <c r="N130" s="2">
        <v>38366</v>
      </c>
      <c r="O130">
        <v>129.53515625</v>
      </c>
      <c r="P130" s="22">
        <f>_xll.BDH(P$3&amp;" Govt",$A$8,N130,N130)</f>
        <v>1.16428</v>
      </c>
      <c r="Q130">
        <f t="shared" si="31"/>
        <v>111.25773546741334</v>
      </c>
      <c r="R130" s="2">
        <v>38366</v>
      </c>
      <c r="S130">
        <v>130.703125</v>
      </c>
      <c r="T130" s="22">
        <f>_xll.BDH(T$3&amp;" Govt",$A$8,R130,R130)</f>
        <v>1.1349</v>
      </c>
      <c r="U130">
        <f t="shared" si="32"/>
        <v>115.167085205745</v>
      </c>
      <c r="V130" s="2">
        <v>38463</v>
      </c>
      <c r="W130">
        <v>99.7109375</v>
      </c>
      <c r="X130" s="22">
        <f>_xll.BDH(X$3&amp;" Govt",$A$8,V130,V130)</f>
        <v>1.0104899999999999</v>
      </c>
      <c r="Y130">
        <f t="shared" si="33"/>
        <v>98.675828063612713</v>
      </c>
      <c r="Z130" s="2">
        <v>38366</v>
      </c>
      <c r="AA130">
        <v>123.92578125</v>
      </c>
      <c r="AB130" s="22">
        <f>_xll.BDH(AB$3&amp;" Govt",$A$8,Z130,Z130)</f>
        <v>1.0970800000000001</v>
      </c>
      <c r="AC130">
        <f t="shared" si="34"/>
        <v>112.95965768221096</v>
      </c>
      <c r="AD130" s="2">
        <v>39007</v>
      </c>
      <c r="AE130">
        <v>101.7109375</v>
      </c>
      <c r="AF130" s="22">
        <f>_xll.BDH(AF$3&amp;" Govt",$A$8,AD130,AD130)</f>
        <v>1.0263</v>
      </c>
      <c r="AG130">
        <f t="shared" si="35"/>
        <v>99.104489428042484</v>
      </c>
      <c r="AH130" s="2">
        <v>38366</v>
      </c>
      <c r="AI130">
        <v>121.6875</v>
      </c>
      <c r="AJ130" s="22">
        <f>_xll.BDH(AJ$3&amp;" Govt",$A$8,AH130,AH130)</f>
        <v>1.07534</v>
      </c>
      <c r="AK130">
        <f t="shared" si="36"/>
        <v>113.16188368330018</v>
      </c>
      <c r="AL130" s="2">
        <v>39371</v>
      </c>
      <c r="AM130">
        <v>101.875</v>
      </c>
      <c r="AN130" s="22">
        <f>_xll.BDH(AN$3&amp;" Govt",$A$8,AL130,AL130)</f>
        <v>1.02559</v>
      </c>
      <c r="AO130">
        <f t="shared" si="37"/>
        <v>99.333066820074293</v>
      </c>
      <c r="AP130" s="2">
        <v>38366</v>
      </c>
      <c r="AQ130">
        <v>117.86328125</v>
      </c>
      <c r="AR130" s="22">
        <f>_xll.BDH(AR$3&amp;" Govt",$A$8,AP130,AP130)</f>
        <v>1.0619700000000001</v>
      </c>
      <c r="AS130">
        <f t="shared" si="38"/>
        <v>110.98550924225731</v>
      </c>
      <c r="AT130" s="2">
        <v>39736</v>
      </c>
      <c r="AU130">
        <v>95.265625</v>
      </c>
      <c r="AV130" s="22">
        <f>_xll.BDH(AV$3&amp;" Govt",$A$8,AT130,AT130)</f>
        <v>1.0387999999999999</v>
      </c>
      <c r="AW130">
        <f t="shared" si="39"/>
        <v>91.707378706199464</v>
      </c>
      <c r="AX130" s="2">
        <v>38366</v>
      </c>
      <c r="AY130">
        <v>106.453125</v>
      </c>
      <c r="AZ130" s="22">
        <f>_xll.BDH(AZ$3&amp;" Govt",$A$8,AX130,AX130)</f>
        <v>1.03962</v>
      </c>
      <c r="BA130">
        <f t="shared" si="40"/>
        <v>102.39618803024182</v>
      </c>
      <c r="BB130" s="2">
        <v>38366</v>
      </c>
      <c r="BC130">
        <v>106.52734375</v>
      </c>
      <c r="BD130" s="22">
        <f>_xll.BDH(BD$3&amp;" Govt",$A$8,BB130,BB130)</f>
        <v>1.03338</v>
      </c>
      <c r="BE130">
        <f t="shared" si="41"/>
        <v>103.08632231125047</v>
      </c>
      <c r="BF130" s="2">
        <v>40101</v>
      </c>
      <c r="BG130">
        <v>103.921875</v>
      </c>
      <c r="BH130" s="22">
        <f>_xll.BDH(BH$3&amp;" Govt",$A$8,BF130,BF130)</f>
        <v>1.0185999999999999</v>
      </c>
      <c r="BI130">
        <f t="shared" si="42"/>
        <v>102.02422442568232</v>
      </c>
      <c r="BJ130" s="2">
        <v>38366</v>
      </c>
      <c r="BK130">
        <v>104.1875</v>
      </c>
      <c r="BL130" s="22">
        <f>_xll.BDH(BL$3&amp;" Govt",$A$8,BJ130,BJ130)</f>
        <v>1.0129699999999999</v>
      </c>
      <c r="BM130">
        <f t="shared" si="43"/>
        <v>102.85349023169492</v>
      </c>
      <c r="BN130" s="2">
        <v>38544</v>
      </c>
      <c r="BO130">
        <v>101.2265625</v>
      </c>
      <c r="BP130" s="22">
        <f>_xll.BDH(BP$3&amp;" Govt",$A$8,BN130,BN130)</f>
        <v>1.0187999999999999</v>
      </c>
      <c r="BQ130">
        <f t="shared" si="44"/>
        <v>99.358620435806841</v>
      </c>
      <c r="BR130" s="2">
        <v>38726</v>
      </c>
      <c r="BS130">
        <v>101.71484375</v>
      </c>
      <c r="BT130" s="22">
        <f>_xll.BDH(BT$3&amp;" Govt",$A$8,BR130,BR130)</f>
        <v>1.02199</v>
      </c>
      <c r="BU130">
        <f t="shared" si="45"/>
        <v>99.526261264787337</v>
      </c>
      <c r="BV130" s="2">
        <v>38904</v>
      </c>
      <c r="BW130">
        <v>97.62109375</v>
      </c>
      <c r="BX130" s="22">
        <f>_xll.BDH(BX$3&amp;" Govt",$A$8,BV130,BV130)</f>
        <v>1.0160400000000001</v>
      </c>
      <c r="BY130">
        <f t="shared" si="46"/>
        <v>96.079971014920673</v>
      </c>
      <c r="BZ130" s="2">
        <v>39086</v>
      </c>
      <c r="CA130">
        <v>102.3671875</v>
      </c>
      <c r="CB130" s="22">
        <f>_xll.BDH(CB$3&amp;" Govt",$A$8,BZ130,BZ130)</f>
        <v>0.99911000000000005</v>
      </c>
      <c r="CC130">
        <f t="shared" si="47"/>
        <v>102.45837545415419</v>
      </c>
      <c r="CD130" s="2">
        <v>39268</v>
      </c>
      <c r="CE130">
        <v>100.58984375</v>
      </c>
      <c r="CF130" s="22">
        <f>_xll.BDH(CF$3&amp;" Govt",$A$8,CD130,CD130)</f>
        <v>1.0257099999999999</v>
      </c>
      <c r="CG130">
        <f t="shared" si="48"/>
        <v>98.068502549453555</v>
      </c>
      <c r="CH130" s="2">
        <v>39450</v>
      </c>
      <c r="CI130">
        <v>111.6796875</v>
      </c>
      <c r="CJ130" s="22">
        <f>_xll.BDH(CJ$3&amp;" Govt",$A$8,CH130,CH130)</f>
        <v>1.0084900000000001</v>
      </c>
      <c r="CK130">
        <f t="shared" si="49"/>
        <v>110.73950906801257</v>
      </c>
      <c r="CL130" s="2">
        <v>39632</v>
      </c>
      <c r="CM130">
        <v>105.8203125</v>
      </c>
      <c r="CN130" s="22">
        <f>_xll.BDH(CN$3&amp;" Govt",$A$8,CL130,CL130)</f>
        <v>1.0259799999999999</v>
      </c>
      <c r="CO130">
        <f t="shared" si="50"/>
        <v>103.14071668063706</v>
      </c>
      <c r="CP130" s="2">
        <v>39815</v>
      </c>
      <c r="CQ130">
        <v>93.76171875</v>
      </c>
      <c r="CR130" s="22">
        <f>_xll.BDH(CR$3&amp;" Govt",$A$8,CP130,CP130)</f>
        <v>1.0037100000000001</v>
      </c>
      <c r="CS130">
        <f t="shared" si="51"/>
        <v>93.415148548883636</v>
      </c>
      <c r="CT130" s="2">
        <v>39994</v>
      </c>
      <c r="CU130">
        <v>103.3984375</v>
      </c>
      <c r="CV130" s="22">
        <f>_xll.BDH(CV$3&amp;" Govt",$A$8,CT130,CT130)</f>
        <v>0.99312</v>
      </c>
      <c r="CW130">
        <f t="shared" si="52"/>
        <v>104.11474695907846</v>
      </c>
      <c r="CZ130" s="22"/>
      <c r="DB130" s="2">
        <v>38371</v>
      </c>
      <c r="DC130">
        <v>108.65234375</v>
      </c>
      <c r="DD130" s="22">
        <f>_xll.BDH(DD$3&amp;" Govt",$A$8,DB130,DB130)</f>
        <v>1.0130600000000001</v>
      </c>
      <c r="DE130">
        <f t="shared" si="54"/>
        <v>107.25163736600003</v>
      </c>
      <c r="DF130" s="2">
        <v>38916</v>
      </c>
      <c r="DG130">
        <v>93.15234375</v>
      </c>
      <c r="DH130" s="22">
        <f>_xll.BDH(DH$3&amp;" Govt",$A$8,DF130,DF130)</f>
        <v>1.01799</v>
      </c>
      <c r="DI130">
        <f t="shared" si="55"/>
        <v>91.50614814487372</v>
      </c>
      <c r="DJ130" s="2">
        <v>39280</v>
      </c>
      <c r="DK130">
        <v>98.2109375</v>
      </c>
      <c r="DL130" s="22">
        <f>_xll.BDH(DL$3&amp;" Govt",$A$8,DJ130,DJ130)</f>
        <v>1.02813</v>
      </c>
      <c r="DM130">
        <f t="shared" si="56"/>
        <v>95.52385155573711</v>
      </c>
      <c r="DN130" s="2">
        <v>40015</v>
      </c>
      <c r="DO130">
        <v>103.35546875</v>
      </c>
      <c r="DP130" s="22">
        <f>_xll.BDH(DP$3&amp;" Govt",$A$8,DN130,DN130)</f>
        <v>0.99504999999999999</v>
      </c>
      <c r="DQ130">
        <f t="shared" si="57"/>
        <v>103.86962338575951</v>
      </c>
    </row>
    <row r="131" spans="4:121" x14ac:dyDescent="0.25">
      <c r="D131" s="2"/>
      <c r="F131" s="2">
        <v>38369</v>
      </c>
      <c r="G131">
        <v>127.03515625</v>
      </c>
      <c r="H131" s="22">
        <f>_xll.BDH(H$3&amp;" Govt",$A$8,F131,F131)</f>
        <v>1.20523</v>
      </c>
      <c r="I131" s="14">
        <f t="shared" si="29"/>
        <v>105.40324772035213</v>
      </c>
      <c r="J131" s="2">
        <v>38369</v>
      </c>
      <c r="K131">
        <v>127.96484375</v>
      </c>
      <c r="L131" s="22">
        <f>_xll.BDH(L$3&amp;" Govt",$A$8,J131,J131)</f>
        <v>1.1819600000000001</v>
      </c>
      <c r="M131">
        <f t="shared" si="30"/>
        <v>108.26495291718838</v>
      </c>
      <c r="N131" s="2">
        <v>38369</v>
      </c>
      <c r="O131">
        <v>129.57421875</v>
      </c>
      <c r="P131" s="22">
        <f>_xll.BDH(P$3&amp;" Govt",$A$8,N131,N131)</f>
        <v>1.1643399999999999</v>
      </c>
      <c r="Q131">
        <f t="shared" si="31"/>
        <v>111.28555125650584</v>
      </c>
      <c r="R131" s="2">
        <v>38369</v>
      </c>
      <c r="S131">
        <v>130.72265625</v>
      </c>
      <c r="T131" s="22">
        <f>_xll.BDH(T$3&amp;" Govt",$A$8,R131,R131)</f>
        <v>1.13496</v>
      </c>
      <c r="U131">
        <f t="shared" si="32"/>
        <v>115.17820561958131</v>
      </c>
      <c r="V131" s="2">
        <v>38464</v>
      </c>
      <c r="W131">
        <v>99.99609375</v>
      </c>
      <c r="X131" s="22">
        <f>_xll.BDH(X$3&amp;" Govt",$A$8,V131,V131)</f>
        <v>1.0106900000000001</v>
      </c>
      <c r="Y131">
        <f t="shared" si="33"/>
        <v>98.938441807082285</v>
      </c>
      <c r="Z131" s="2">
        <v>38369</v>
      </c>
      <c r="AA131">
        <v>123.92578125</v>
      </c>
      <c r="AB131" s="22">
        <f>_xll.BDH(AB$3&amp;" Govt",$A$8,Z131,Z131)</f>
        <v>1.09714</v>
      </c>
      <c r="AC131">
        <f t="shared" si="34"/>
        <v>112.95348018484422</v>
      </c>
      <c r="AD131" s="2">
        <v>39008</v>
      </c>
      <c r="AE131">
        <v>101.59375</v>
      </c>
      <c r="AF131" s="22">
        <f>_xll.BDH(AF$3&amp;" Govt",$A$8,AD131,AD131)</f>
        <v>1.0263599999999999</v>
      </c>
      <c r="AG131">
        <f t="shared" si="35"/>
        <v>98.984518102809929</v>
      </c>
      <c r="AH131" s="2">
        <v>38369</v>
      </c>
      <c r="AI131">
        <v>121.75390625</v>
      </c>
      <c r="AJ131" s="22">
        <f>_xll.BDH(AJ$3&amp;" Govt",$A$8,AH131,AH131)</f>
        <v>1.0753900000000001</v>
      </c>
      <c r="AK131">
        <f t="shared" si="36"/>
        <v>113.21837310185141</v>
      </c>
      <c r="AL131" s="2">
        <v>39372</v>
      </c>
      <c r="AM131">
        <v>102.30859375</v>
      </c>
      <c r="AN131" s="22">
        <f>_xll.BDH(AN$3&amp;" Govt",$A$8,AL131,AL131)</f>
        <v>1.0255300000000001</v>
      </c>
      <c r="AO131">
        <f t="shared" si="37"/>
        <v>99.761678107905169</v>
      </c>
      <c r="AP131" s="2">
        <v>38369</v>
      </c>
      <c r="AQ131">
        <v>117.9296875</v>
      </c>
      <c r="AR131" s="22">
        <f>_xll.BDH(AR$3&amp;" Govt",$A$8,AP131,AP131)</f>
        <v>1.06202</v>
      </c>
      <c r="AS131">
        <f t="shared" si="38"/>
        <v>111.04281228225457</v>
      </c>
      <c r="AT131" s="2">
        <v>39737</v>
      </c>
      <c r="AU131">
        <v>94.6875</v>
      </c>
      <c r="AV131" s="22">
        <f>_xll.BDH(AV$3&amp;" Govt",$A$8,AT131,AT131)</f>
        <v>1.03867</v>
      </c>
      <c r="AW131">
        <f t="shared" si="39"/>
        <v>91.162255576843464</v>
      </c>
      <c r="AX131" s="2">
        <v>38369</v>
      </c>
      <c r="AY131">
        <v>106.46875</v>
      </c>
      <c r="AZ131" s="22">
        <f>_xll.BDH(AZ$3&amp;" Govt",$A$8,AX131,AX131)</f>
        <v>1.0396799999999999</v>
      </c>
      <c r="BA131">
        <f t="shared" si="40"/>
        <v>102.40530740227763</v>
      </c>
      <c r="BB131" s="2">
        <v>38369</v>
      </c>
      <c r="BC131">
        <v>106.51171875</v>
      </c>
      <c r="BD131" s="22">
        <f>_xll.BDH(BD$3&amp;" Govt",$A$8,BB131,BB131)</f>
        <v>1.0334300000000001</v>
      </c>
      <c r="BE131">
        <f t="shared" si="41"/>
        <v>103.06621517664476</v>
      </c>
      <c r="BF131" s="2">
        <v>40102</v>
      </c>
      <c r="BG131">
        <v>104.2734375</v>
      </c>
      <c r="BH131" s="22">
        <f>_xll.BDH(BH$3&amp;" Govt",$A$8,BF131,BF131)</f>
        <v>1.01867</v>
      </c>
      <c r="BI131">
        <f t="shared" si="42"/>
        <v>102.36233274760227</v>
      </c>
      <c r="BJ131" s="2">
        <v>38369</v>
      </c>
      <c r="BK131">
        <v>104.1875</v>
      </c>
      <c r="BL131" s="22">
        <f>_xll.BDH(BL$3&amp;" Govt",$A$8,BJ131,BJ131)</f>
        <v>1.01302</v>
      </c>
      <c r="BM131">
        <f t="shared" si="43"/>
        <v>102.84841365422203</v>
      </c>
      <c r="BN131" s="2">
        <v>38545</v>
      </c>
      <c r="BO131">
        <v>100.98828125</v>
      </c>
      <c r="BP131" s="22">
        <f>_xll.BDH(BP$3&amp;" Govt",$A$8,BN131,BN131)</f>
        <v>1.01877</v>
      </c>
      <c r="BQ131">
        <f t="shared" si="44"/>
        <v>99.127655162598046</v>
      </c>
      <c r="BR131" s="2">
        <v>38727</v>
      </c>
      <c r="BS131">
        <v>101.47265625</v>
      </c>
      <c r="BT131" s="22">
        <f>_xll.BDH(BT$3&amp;" Govt",$A$8,BR131,BR131)</f>
        <v>1.02173</v>
      </c>
      <c r="BU131">
        <f t="shared" si="45"/>
        <v>99.314551055562617</v>
      </c>
      <c r="BV131" s="2">
        <v>38905</v>
      </c>
      <c r="BW131">
        <v>97.98828125</v>
      </c>
      <c r="BX131" s="22">
        <f>_xll.BDH(BX$3&amp;" Govt",$A$8,BV131,BV131)</f>
        <v>1.0162</v>
      </c>
      <c r="BY131">
        <f t="shared" si="46"/>
        <v>96.426177179689034</v>
      </c>
      <c r="BZ131" s="2">
        <v>39087</v>
      </c>
      <c r="CA131">
        <v>102.10546875</v>
      </c>
      <c r="CB131" s="22">
        <f>_xll.BDH(CB$3&amp;" Govt",$A$8,BZ131,BZ131)</f>
        <v>0.99905999999999995</v>
      </c>
      <c r="CC131">
        <f t="shared" si="47"/>
        <v>102.20153819590415</v>
      </c>
      <c r="CD131" s="2">
        <v>39269</v>
      </c>
      <c r="CE131">
        <v>100.3984375</v>
      </c>
      <c r="CF131" s="22">
        <f>_xll.BDH(CF$3&amp;" Govt",$A$8,CD131,CD131)</f>
        <v>1.0259100000000001</v>
      </c>
      <c r="CG131">
        <f t="shared" si="48"/>
        <v>97.862812040042485</v>
      </c>
      <c r="CH131" s="2">
        <v>39451</v>
      </c>
      <c r="CI131">
        <v>111.640625</v>
      </c>
      <c r="CJ131" s="22">
        <f>_xll.BDH(CJ$3&amp;" Govt",$A$8,CH131,CH131)</f>
        <v>1.00868</v>
      </c>
      <c r="CK131">
        <f t="shared" si="49"/>
        <v>110.67992326605068</v>
      </c>
      <c r="CL131" s="2">
        <v>39633</v>
      </c>
      <c r="CM131">
        <v>105.8203125</v>
      </c>
      <c r="CN131" s="22">
        <f>_xll.BDH(CN$3&amp;" Govt",$A$8,CL131,CL131)</f>
        <v>1.02626</v>
      </c>
      <c r="CO131">
        <f t="shared" si="50"/>
        <v>103.11257624773449</v>
      </c>
      <c r="CP131" s="2">
        <v>39818</v>
      </c>
      <c r="CQ131">
        <v>92.796875</v>
      </c>
      <c r="CR131" s="22">
        <f>_xll.BDH(CR$3&amp;" Govt",$A$8,CP131,CP131)</f>
        <v>1.0018400000000001</v>
      </c>
      <c r="CS131">
        <f t="shared" si="51"/>
        <v>92.626442346083195</v>
      </c>
      <c r="CT131" s="2">
        <v>39995</v>
      </c>
      <c r="CU131">
        <v>103.1015625</v>
      </c>
      <c r="CV131" s="22">
        <f>_xll.BDH(CV$3&amp;" Govt",$A$8,CT131,CT131)</f>
        <v>0.99319999999999997</v>
      </c>
      <c r="CW131">
        <f t="shared" si="52"/>
        <v>103.80745318163513</v>
      </c>
      <c r="CZ131" s="22"/>
      <c r="DB131" s="2">
        <v>38372</v>
      </c>
      <c r="DC131">
        <v>108.58203125</v>
      </c>
      <c r="DD131" s="22">
        <f>_xll.BDH(DD$3&amp;" Govt",$A$8,DB131,DB131)</f>
        <v>1.0130699999999999</v>
      </c>
      <c r="DE131">
        <f t="shared" si="54"/>
        <v>107.18117331477589</v>
      </c>
      <c r="DF131" s="2">
        <v>38917</v>
      </c>
      <c r="DG131">
        <v>94.17578125</v>
      </c>
      <c r="DH131" s="22">
        <f>_xll.BDH(DH$3&amp;" Govt",$A$8,DF131,DF131)</f>
        <v>1.0181499999999999</v>
      </c>
      <c r="DI131">
        <f t="shared" si="55"/>
        <v>92.496961400579494</v>
      </c>
      <c r="DJ131" s="2">
        <v>39281</v>
      </c>
      <c r="DK131">
        <v>98.765625</v>
      </c>
      <c r="DL131" s="22">
        <f>_xll.BDH(DL$3&amp;" Govt",$A$8,DJ131,DJ131)</f>
        <v>1.02833</v>
      </c>
      <c r="DM131">
        <f t="shared" si="56"/>
        <v>96.044679237209849</v>
      </c>
      <c r="DN131" s="2">
        <v>40016</v>
      </c>
      <c r="DO131">
        <v>102.640625</v>
      </c>
      <c r="DP131" s="22">
        <f>_xll.BDH(DP$3&amp;" Govt",$A$8,DN131,DN131)</f>
        <v>0.99514000000000002</v>
      </c>
      <c r="DQ131">
        <f t="shared" si="57"/>
        <v>103.14189460779387</v>
      </c>
    </row>
    <row r="132" spans="4:121" x14ac:dyDescent="0.25">
      <c r="D132" s="2"/>
      <c r="F132" s="2">
        <v>38370</v>
      </c>
      <c r="G132">
        <v>126.9921875</v>
      </c>
      <c r="H132" s="22">
        <f>_xll.BDH(H$3&amp;" Govt",$A$8,F132,F132)</f>
        <v>1.2052499999999999</v>
      </c>
      <c r="I132" s="14">
        <f t="shared" si="29"/>
        <v>105.36584733457789</v>
      </c>
      <c r="J132" s="2">
        <v>38370</v>
      </c>
      <c r="K132">
        <v>127.87109375</v>
      </c>
      <c r="L132" s="22">
        <f>_xll.BDH(L$3&amp;" Govt",$A$8,J132,J132)</f>
        <v>1.18198</v>
      </c>
      <c r="M132">
        <f t="shared" si="30"/>
        <v>108.18380492901741</v>
      </c>
      <c r="N132" s="2">
        <v>38370</v>
      </c>
      <c r="O132">
        <v>129.421875</v>
      </c>
      <c r="P132" s="22">
        <f>_xll.BDH(P$3&amp;" Govt",$A$8,N132,N132)</f>
        <v>1.1643600000000001</v>
      </c>
      <c r="Q132">
        <f t="shared" si="31"/>
        <v>111.15280068020199</v>
      </c>
      <c r="R132" s="2">
        <v>38370</v>
      </c>
      <c r="S132">
        <v>130.6328125</v>
      </c>
      <c r="T132" s="22">
        <f>_xll.BDH(T$3&amp;" Govt",$A$8,R132,R132)</f>
        <v>1.1349800000000001</v>
      </c>
      <c r="U132">
        <f t="shared" si="32"/>
        <v>115.09701712805511</v>
      </c>
      <c r="V132" s="2">
        <v>38467</v>
      </c>
      <c r="W132">
        <v>99.890625</v>
      </c>
      <c r="X132" s="22">
        <f>_xll.BDH(X$3&amp;" Govt",$A$8,V132,V132)</f>
        <v>1.0112699999999999</v>
      </c>
      <c r="Y132">
        <f t="shared" si="33"/>
        <v>98.777403660743431</v>
      </c>
      <c r="Z132" s="2">
        <v>38370</v>
      </c>
      <c r="AA132">
        <v>123.8359375</v>
      </c>
      <c r="AB132" s="22">
        <f>_xll.BDH(AB$3&amp;" Govt",$A$8,Z132,Z132)</f>
        <v>1.0971599999999999</v>
      </c>
      <c r="AC132">
        <f t="shared" si="34"/>
        <v>112.86953361405813</v>
      </c>
      <c r="AD132" s="2">
        <v>39009</v>
      </c>
      <c r="AE132">
        <v>101.52734375</v>
      </c>
      <c r="AF132" s="22">
        <f>_xll.BDH(AF$3&amp;" Govt",$A$8,AD132,AD132)</f>
        <v>1.02643</v>
      </c>
      <c r="AG132">
        <f t="shared" si="35"/>
        <v>98.913071276170811</v>
      </c>
      <c r="AH132" s="2">
        <v>38370</v>
      </c>
      <c r="AI132">
        <v>121.71484375</v>
      </c>
      <c r="AJ132" s="22">
        <f>_xll.BDH(AJ$3&amp;" Govt",$A$8,AH132,AH132)</f>
        <v>1.07541</v>
      </c>
      <c r="AK132">
        <f t="shared" si="36"/>
        <v>113.17994416083168</v>
      </c>
      <c r="AL132" s="2">
        <v>39373</v>
      </c>
      <c r="AM132">
        <v>102.61328125</v>
      </c>
      <c r="AN132" s="22">
        <f>_xll.BDH(AN$3&amp;" Govt",$A$8,AL132,AL132)</f>
        <v>1.0254700000000001</v>
      </c>
      <c r="AO132">
        <f t="shared" si="37"/>
        <v>100.06463499663568</v>
      </c>
      <c r="AP132" s="2">
        <v>38370</v>
      </c>
      <c r="AQ132">
        <v>117.890625</v>
      </c>
      <c r="AR132" s="22">
        <f>_xll.BDH(AR$3&amp;" Govt",$A$8,AP132,AP132)</f>
        <v>1.0620400000000001</v>
      </c>
      <c r="AS132">
        <f t="shared" si="38"/>
        <v>111.0039405295469</v>
      </c>
      <c r="AT132" s="2">
        <v>39738</v>
      </c>
      <c r="AU132">
        <v>95.5</v>
      </c>
      <c r="AV132" s="22">
        <f>_xll.BDH(AV$3&amp;" Govt",$A$8,AT132,AT132)</f>
        <v>1.03853</v>
      </c>
      <c r="AW132">
        <f t="shared" si="39"/>
        <v>91.956900619144378</v>
      </c>
      <c r="AX132" s="2">
        <v>38370</v>
      </c>
      <c r="AY132">
        <v>106.57421875</v>
      </c>
      <c r="AZ132" s="22">
        <f>_xll.BDH(AZ$3&amp;" Govt",$A$8,AX132,AX132)</f>
        <v>1.03969</v>
      </c>
      <c r="BA132">
        <f t="shared" si="40"/>
        <v>102.50576493954929</v>
      </c>
      <c r="BB132" s="2">
        <v>38370</v>
      </c>
      <c r="BC132">
        <v>106.6640625</v>
      </c>
      <c r="BD132" s="22">
        <f>_xll.BDH(BD$3&amp;" Govt",$A$8,BB132,BB132)</f>
        <v>1.03345</v>
      </c>
      <c r="BE132">
        <f t="shared" si="41"/>
        <v>103.21163336397504</v>
      </c>
      <c r="BF132" s="2">
        <v>40105</v>
      </c>
      <c r="BG132">
        <v>104.57421875</v>
      </c>
      <c r="BH132" s="22">
        <f>_xll.BDH(BH$3&amp;" Govt",$A$8,BF132,BF132)</f>
        <v>1.0188900000000001</v>
      </c>
      <c r="BI132">
        <f t="shared" si="42"/>
        <v>102.63543537575204</v>
      </c>
      <c r="BJ132" s="2">
        <v>38370</v>
      </c>
      <c r="BK132">
        <v>104.3203125</v>
      </c>
      <c r="BL132" s="22">
        <f>_xll.BDH(BL$3&amp;" Govt",$A$8,BJ132,BJ132)</f>
        <v>1.0130399999999999</v>
      </c>
      <c r="BM132">
        <f t="shared" si="43"/>
        <v>102.97748608149728</v>
      </c>
      <c r="BN132" s="2">
        <v>38546</v>
      </c>
      <c r="BO132">
        <v>100.65625</v>
      </c>
      <c r="BP132" s="22">
        <f>_xll.BDH(BP$3&amp;" Govt",$A$8,BN132,BN132)</f>
        <v>1.01874</v>
      </c>
      <c r="BQ132">
        <f t="shared" si="44"/>
        <v>98.804650843198459</v>
      </c>
      <c r="BR132" s="2">
        <v>38728</v>
      </c>
      <c r="BS132">
        <v>101.37109375</v>
      </c>
      <c r="BT132" s="22">
        <f>_xll.BDH(BT$3&amp;" Govt",$A$8,BR132,BR132)</f>
        <v>1.02146</v>
      </c>
      <c r="BU132">
        <f t="shared" si="45"/>
        <v>99.24137386681808</v>
      </c>
      <c r="BV132" s="2">
        <v>38908</v>
      </c>
      <c r="BW132">
        <v>97.9609375</v>
      </c>
      <c r="BX132" s="22">
        <f>_xll.BDH(BX$3&amp;" Govt",$A$8,BV132,BV132)</f>
        <v>1.0166900000000001</v>
      </c>
      <c r="BY132">
        <f t="shared" si="46"/>
        <v>96.352809115856346</v>
      </c>
      <c r="BZ132" s="2">
        <v>39090</v>
      </c>
      <c r="CA132">
        <v>102.140625</v>
      </c>
      <c r="CB132" s="22">
        <f>_xll.BDH(CB$3&amp;" Govt",$A$8,BZ132,BZ132)</f>
        <v>0.99890999999999996</v>
      </c>
      <c r="CC132">
        <f t="shared" si="47"/>
        <v>102.25207976694597</v>
      </c>
      <c r="CD132" s="2">
        <v>39272</v>
      </c>
      <c r="CE132">
        <v>100.74609375</v>
      </c>
      <c r="CF132" s="22">
        <f>_xll.BDH(CF$3&amp;" Govt",$A$8,CD132,CD132)</f>
        <v>1.0265200000000001</v>
      </c>
      <c r="CG132">
        <f t="shared" si="48"/>
        <v>98.143332570237291</v>
      </c>
      <c r="CH132" s="2">
        <v>39454</v>
      </c>
      <c r="CI132">
        <v>111.73046875</v>
      </c>
      <c r="CJ132" s="22">
        <f>_xll.BDH(CJ$3&amp;" Govt",$A$8,CH132,CH132)</f>
        <v>1.00926</v>
      </c>
      <c r="CK132">
        <f t="shared" si="49"/>
        <v>110.70533732635792</v>
      </c>
      <c r="CL132" s="2">
        <v>39636</v>
      </c>
      <c r="CM132">
        <v>105.98046875</v>
      </c>
      <c r="CN132" s="22">
        <f>_xll.BDH(CN$3&amp;" Govt",$A$8,CL132,CL132)</f>
        <v>1.0270999999999999</v>
      </c>
      <c r="CO132">
        <f t="shared" si="50"/>
        <v>103.18417753870121</v>
      </c>
      <c r="CP132" s="2">
        <v>39819</v>
      </c>
      <c r="CQ132">
        <v>94.41796875</v>
      </c>
      <c r="CR132" s="22">
        <f>_xll.BDH(CR$3&amp;" Govt",$A$8,CP132,CP132)</f>
        <v>1.00122</v>
      </c>
      <c r="CS132">
        <f t="shared" si="51"/>
        <v>94.302919188589925</v>
      </c>
      <c r="CT132" s="2">
        <v>39996</v>
      </c>
      <c r="CU132">
        <v>102.79296875</v>
      </c>
      <c r="CV132" s="22">
        <f>_xll.BDH(CV$3&amp;" Govt",$A$8,CT132,CT132)</f>
        <v>0.99329000000000001</v>
      </c>
      <c r="CW132">
        <f t="shared" si="52"/>
        <v>103.48736899596291</v>
      </c>
      <c r="CZ132" s="22"/>
      <c r="DB132" s="2">
        <v>38373</v>
      </c>
      <c r="DC132">
        <v>109.00390625</v>
      </c>
      <c r="DD132" s="22">
        <f>_xll.BDH(DD$3&amp;" Govt",$A$8,DB132,DB132)</f>
        <v>1.01309</v>
      </c>
      <c r="DE132">
        <f t="shared" si="54"/>
        <v>107.59548139849372</v>
      </c>
      <c r="DF132" s="2">
        <v>38918</v>
      </c>
      <c r="DG132">
        <v>94.546875</v>
      </c>
      <c r="DH132" s="22">
        <f>_xll.BDH(DH$3&amp;" Govt",$A$8,DF132,DF132)</f>
        <v>1.0183199999999999</v>
      </c>
      <c r="DI132">
        <f t="shared" si="55"/>
        <v>92.845937426349295</v>
      </c>
      <c r="DJ132" s="2">
        <v>39282</v>
      </c>
      <c r="DK132">
        <v>99.12890625</v>
      </c>
      <c r="DL132" s="22">
        <f>_xll.BDH(DL$3&amp;" Govt",$A$8,DJ132,DJ132)</f>
        <v>1.02854</v>
      </c>
      <c r="DM132">
        <f t="shared" si="56"/>
        <v>96.378270412429274</v>
      </c>
      <c r="DN132" s="2">
        <v>40017</v>
      </c>
      <c r="DO132">
        <v>102.23828125</v>
      </c>
      <c r="DP132" s="22">
        <f>_xll.BDH(DP$3&amp;" Govt",$A$8,DN132,DN132)</f>
        <v>0.99524000000000001</v>
      </c>
      <c r="DQ132">
        <f t="shared" si="57"/>
        <v>102.72726302198464</v>
      </c>
    </row>
    <row r="133" spans="4:121" x14ac:dyDescent="0.25">
      <c r="D133" s="2"/>
      <c r="F133" s="2">
        <v>38371</v>
      </c>
      <c r="G133">
        <v>126.80078125</v>
      </c>
      <c r="H133" s="22">
        <f>_xll.BDH(H$3&amp;" Govt",$A$8,F133,F133)</f>
        <v>1.2052700000000001</v>
      </c>
      <c r="I133" s="14">
        <f t="shared" si="29"/>
        <v>105.20529113808524</v>
      </c>
      <c r="J133" s="2">
        <v>38371</v>
      </c>
      <c r="K133">
        <v>127.7734375</v>
      </c>
      <c r="L133" s="22">
        <f>_xll.BDH(L$3&amp;" Govt",$A$8,J133,J133)</f>
        <v>1.1819999999999999</v>
      </c>
      <c r="M133">
        <f t="shared" si="30"/>
        <v>108.09935490693739</v>
      </c>
      <c r="N133" s="2">
        <v>38371</v>
      </c>
      <c r="O133">
        <v>129.2578125</v>
      </c>
      <c r="P133" s="22">
        <f>_xll.BDH(P$3&amp;" Govt",$A$8,N133,N133)</f>
        <v>1.16438</v>
      </c>
      <c r="Q133">
        <f t="shared" si="31"/>
        <v>111.00999029526443</v>
      </c>
      <c r="R133" s="2">
        <v>38371</v>
      </c>
      <c r="S133">
        <v>130.5390625</v>
      </c>
      <c r="T133" s="22">
        <f>_xll.BDH(T$3&amp;" Govt",$A$8,R133,R133)</f>
        <v>1.135</v>
      </c>
      <c r="U133">
        <f t="shared" si="32"/>
        <v>115.01238986784141</v>
      </c>
      <c r="V133" s="2">
        <v>38468</v>
      </c>
      <c r="W133">
        <v>99.8203125</v>
      </c>
      <c r="X133" s="22">
        <f>_xll.BDH(X$3&amp;" Govt",$A$8,V133,V133)</f>
        <v>1.01146</v>
      </c>
      <c r="Y133">
        <f t="shared" si="33"/>
        <v>98.689332746722556</v>
      </c>
      <c r="Z133" s="2">
        <v>38371</v>
      </c>
      <c r="AA133">
        <v>123.77734375</v>
      </c>
      <c r="AB133" s="22">
        <f>_xll.BDH(AB$3&amp;" Govt",$A$8,Z133,Z133)</f>
        <v>1.09718</v>
      </c>
      <c r="AC133">
        <f t="shared" si="34"/>
        <v>112.81407221239905</v>
      </c>
      <c r="AD133" s="2">
        <v>39010</v>
      </c>
      <c r="AE133">
        <v>101.53515625</v>
      </c>
      <c r="AF133" s="22">
        <f>_xll.BDH(AF$3&amp;" Govt",$A$8,AD133,AD133)</f>
        <v>1.0264899999999999</v>
      </c>
      <c r="AG133">
        <f t="shared" si="35"/>
        <v>98.914900534832299</v>
      </c>
      <c r="AH133" s="2">
        <v>38371</v>
      </c>
      <c r="AI133">
        <v>121.89453125</v>
      </c>
      <c r="AJ133" s="22">
        <f>_xll.BDH(AJ$3&amp;" Govt",$A$8,AH133,AH133)</f>
        <v>1.0754299999999999</v>
      </c>
      <c r="AK133">
        <f t="shared" si="36"/>
        <v>113.34492365844361</v>
      </c>
      <c r="AL133" s="2">
        <v>39374</v>
      </c>
      <c r="AM133">
        <v>103.04296875</v>
      </c>
      <c r="AN133" s="22">
        <f>_xll.BDH(AN$3&amp;" Govt",$A$8,AL133,AL133)</f>
        <v>1.0254099999999999</v>
      </c>
      <c r="AO133">
        <f t="shared" si="37"/>
        <v>100.48952979783697</v>
      </c>
      <c r="AP133" s="2">
        <v>38371</v>
      </c>
      <c r="AQ133">
        <v>118.15234375</v>
      </c>
      <c r="AR133" s="22">
        <f>_xll.BDH(AR$3&amp;" Govt",$A$8,AP133,AP133)</f>
        <v>1.06206</v>
      </c>
      <c r="AS133">
        <f t="shared" si="38"/>
        <v>111.24827575654859</v>
      </c>
      <c r="AT133" s="2">
        <v>39741</v>
      </c>
      <c r="AU133">
        <v>96.26953125</v>
      </c>
      <c r="AV133" s="22">
        <f>_xll.BDH(AV$3&amp;" Govt",$A$8,AT133,AT133)</f>
        <v>1.03813</v>
      </c>
      <c r="AW133">
        <f t="shared" si="39"/>
        <v>92.733599115717681</v>
      </c>
      <c r="AX133" s="2">
        <v>38371</v>
      </c>
      <c r="AY133">
        <v>106.76171875</v>
      </c>
      <c r="AZ133" s="22">
        <f>_xll.BDH(AZ$3&amp;" Govt",$A$8,AX133,AX133)</f>
        <v>1.0397099999999999</v>
      </c>
      <c r="BA133">
        <f t="shared" si="40"/>
        <v>102.68413187331083</v>
      </c>
      <c r="BB133" s="2">
        <v>38371</v>
      </c>
      <c r="BC133">
        <v>106.78515625</v>
      </c>
      <c r="BD133" s="22">
        <f>_xll.BDH(BD$3&amp;" Govt",$A$8,BB133,BB133)</f>
        <v>1.0334699999999999</v>
      </c>
      <c r="BE133">
        <f t="shared" si="41"/>
        <v>103.32680798668564</v>
      </c>
      <c r="BF133" s="2">
        <v>40106</v>
      </c>
      <c r="BG133">
        <v>104.6015625</v>
      </c>
      <c r="BH133" s="22">
        <f>_xll.BDH(BH$3&amp;" Govt",$A$8,BF133,BF133)</f>
        <v>1.0189699999999999</v>
      </c>
      <c r="BI133">
        <f t="shared" si="42"/>
        <v>102.65421209652885</v>
      </c>
      <c r="BJ133" s="2">
        <v>38371</v>
      </c>
      <c r="BK133">
        <v>104.484375</v>
      </c>
      <c r="BL133" s="22">
        <f>_xll.BDH(BL$3&amp;" Govt",$A$8,BJ133,BJ133)</f>
        <v>1.0130600000000001</v>
      </c>
      <c r="BM133">
        <f t="shared" si="43"/>
        <v>103.13740054883225</v>
      </c>
      <c r="BN133" s="2">
        <v>38547</v>
      </c>
      <c r="BO133">
        <v>99.11328125</v>
      </c>
      <c r="BP133" s="22">
        <f>_xll.BDH(BP$3&amp;" Govt",$A$8,BN133,BN133)</f>
        <v>1.0186999999999999</v>
      </c>
      <c r="BQ133">
        <f t="shared" si="44"/>
        <v>97.293885589476787</v>
      </c>
      <c r="BR133" s="2">
        <v>38729</v>
      </c>
      <c r="BS133">
        <v>101.796875</v>
      </c>
      <c r="BT133" s="22">
        <f>_xll.BDH(BT$3&amp;" Govt",$A$8,BR133,BR133)</f>
        <v>1.02119</v>
      </c>
      <c r="BU133">
        <f t="shared" si="45"/>
        <v>99.684559190748047</v>
      </c>
      <c r="BV133" s="2">
        <v>38909</v>
      </c>
      <c r="BW133">
        <v>98.09375</v>
      </c>
      <c r="BX133" s="22">
        <f>_xll.BDH(BX$3&amp;" Govt",$A$8,BV133,BV133)</f>
        <v>1.01685</v>
      </c>
      <c r="BY133">
        <f t="shared" si="46"/>
        <v>96.468259821999311</v>
      </c>
      <c r="BZ133" s="2">
        <v>39091</v>
      </c>
      <c r="CA133">
        <v>102.109375</v>
      </c>
      <c r="CB133" s="22">
        <f>_xll.BDH(CB$3&amp;" Govt",$A$8,BZ133,BZ133)</f>
        <v>0.99887000000000004</v>
      </c>
      <c r="CC133">
        <f t="shared" si="47"/>
        <v>102.22488912471091</v>
      </c>
      <c r="CD133" s="2">
        <v>39273</v>
      </c>
      <c r="CE133">
        <v>101.60546875</v>
      </c>
      <c r="CF133" s="22">
        <f>_xll.BDH(CF$3&amp;" Govt",$A$8,CD133,CD133)</f>
        <v>1.0267200000000001</v>
      </c>
      <c r="CG133">
        <f t="shared" si="48"/>
        <v>98.961224822736469</v>
      </c>
      <c r="CH133" s="2">
        <v>39455</v>
      </c>
      <c r="CI133">
        <v>112.21875</v>
      </c>
      <c r="CJ133" s="22">
        <f>_xll.BDH(CJ$3&amp;" Govt",$A$8,CH133,CH133)</f>
        <v>1.00946</v>
      </c>
      <c r="CK133">
        <f t="shared" si="49"/>
        <v>111.16710914746498</v>
      </c>
      <c r="CL133" s="2">
        <v>39637</v>
      </c>
      <c r="CM133">
        <v>105.70703125</v>
      </c>
      <c r="CN133" s="22">
        <f>_xll.BDH(CN$3&amp;" Govt",$A$8,CL133,CL133)</f>
        <v>1.02738</v>
      </c>
      <c r="CO133">
        <f t="shared" si="50"/>
        <v>102.88990563374799</v>
      </c>
      <c r="CP133" s="2">
        <v>39820</v>
      </c>
      <c r="CQ133">
        <v>94.39453125</v>
      </c>
      <c r="CR133" s="22">
        <f>_xll.BDH(CR$3&amp;" Govt",$A$8,CP133,CP133)</f>
        <v>1.0005999999999999</v>
      </c>
      <c r="CS133">
        <f t="shared" si="51"/>
        <v>94.337928492904268</v>
      </c>
      <c r="CT133" s="2">
        <v>39997</v>
      </c>
      <c r="CU133">
        <v>102.80859375</v>
      </c>
      <c r="CV133" s="22">
        <f>_xll.BDH(CV$3&amp;" Govt",$A$8,CT133,CT133)</f>
        <v>0.99339</v>
      </c>
      <c r="CW133">
        <f t="shared" si="52"/>
        <v>103.49268036722738</v>
      </c>
      <c r="CZ133" s="22"/>
      <c r="DB133" s="2">
        <v>38376</v>
      </c>
      <c r="DC133">
        <v>109.296875</v>
      </c>
      <c r="DD133" s="22">
        <f>_xll.BDH(DD$3&amp;" Govt",$A$8,DB133,DB133)</f>
        <v>1.0131399999999999</v>
      </c>
      <c r="DE133">
        <f t="shared" si="54"/>
        <v>107.87934046627318</v>
      </c>
      <c r="DF133" s="2">
        <v>38919</v>
      </c>
      <c r="DG133">
        <v>94.12890625</v>
      </c>
      <c r="DH133" s="22">
        <f>_xll.BDH(DH$3&amp;" Govt",$A$8,DF133,DF133)</f>
        <v>1.0184800000000001</v>
      </c>
      <c r="DI133">
        <f t="shared" si="55"/>
        <v>92.420966783834729</v>
      </c>
      <c r="DJ133" s="2">
        <v>39283</v>
      </c>
      <c r="DK133">
        <v>99.59375</v>
      </c>
      <c r="DL133" s="22">
        <f>_xll.BDH(DL$3&amp;" Govt",$A$8,DJ133,DJ133)</f>
        <v>1.02874</v>
      </c>
      <c r="DM133">
        <f t="shared" si="56"/>
        <v>96.811390633201782</v>
      </c>
      <c r="DN133" s="2">
        <v>40018</v>
      </c>
      <c r="DO133">
        <v>102.1015625</v>
      </c>
      <c r="DP133" s="22">
        <f>_xll.BDH(DP$3&amp;" Govt",$A$8,DN133,DN133)</f>
        <v>0.99533000000000005</v>
      </c>
      <c r="DQ133">
        <f t="shared" si="57"/>
        <v>102.58061396722694</v>
      </c>
    </row>
    <row r="134" spans="4:121" x14ac:dyDescent="0.25">
      <c r="D134" s="2"/>
      <c r="F134" s="2">
        <v>38372</v>
      </c>
      <c r="G134">
        <v>126.73828125</v>
      </c>
      <c r="H134" s="22">
        <f>_xll.BDH(H$3&amp;" Govt",$A$8,F134,F134)</f>
        <v>1.20529</v>
      </c>
      <c r="I134" s="14">
        <f t="shared" ref="I134:I197" si="58">G134/H134</f>
        <v>105.15169067195447</v>
      </c>
      <c r="J134" s="2">
        <v>38372</v>
      </c>
      <c r="K134">
        <v>127.62109375</v>
      </c>
      <c r="L134" s="22">
        <f>_xll.BDH(L$3&amp;" Govt",$A$8,J134,J134)</f>
        <v>1.1820200000000001</v>
      </c>
      <c r="M134">
        <f t="shared" ref="M134:M197" si="59">K134/L134</f>
        <v>107.96864160504897</v>
      </c>
      <c r="N134" s="2">
        <v>38372</v>
      </c>
      <c r="O134">
        <v>129.234375</v>
      </c>
      <c r="P134" s="22">
        <f>_xll.BDH(P$3&amp;" Govt",$A$8,N134,N134)</f>
        <v>1.1644000000000001</v>
      </c>
      <c r="Q134">
        <f t="shared" ref="Q134:Q197" si="60">O134/P134</f>
        <v>110.98795517004464</v>
      </c>
      <c r="R134" s="2">
        <v>38372</v>
      </c>
      <c r="S134">
        <v>130.50390625</v>
      </c>
      <c r="T134" s="22">
        <f>_xll.BDH(T$3&amp;" Govt",$A$8,R134,R134)</f>
        <v>1.1350199999999999</v>
      </c>
      <c r="U134">
        <f t="shared" ref="U134:U197" si="61">S134/T134</f>
        <v>114.97938912970697</v>
      </c>
      <c r="V134" s="2">
        <v>38469</v>
      </c>
      <c r="W134">
        <v>99.83984375</v>
      </c>
      <c r="X134" s="22">
        <f>_xll.BDH(X$3&amp;" Govt",$A$8,V134,V134)</f>
        <v>1.01166</v>
      </c>
      <c r="Y134">
        <f t="shared" ref="Y134:Y197" si="62">W134/X134</f>
        <v>98.689128511555268</v>
      </c>
      <c r="Z134" s="2">
        <v>38372</v>
      </c>
      <c r="AA134">
        <v>123.7734375</v>
      </c>
      <c r="AB134" s="22">
        <f>_xll.BDH(AB$3&amp;" Govt",$A$8,Z134,Z134)</f>
        <v>1.0971899999999999</v>
      </c>
      <c r="AC134">
        <f t="shared" ref="AC134:AC197" si="63">AA134/AB134</f>
        <v>112.80948377218168</v>
      </c>
      <c r="AD134" s="2">
        <v>39013</v>
      </c>
      <c r="AE134">
        <v>101.41796875</v>
      </c>
      <c r="AF134" s="22">
        <f>_xll.BDH(AF$3&amp;" Govt",$A$8,AD134,AD134)</f>
        <v>1.0266900000000001</v>
      </c>
      <c r="AG134">
        <f t="shared" ref="AG134:AG197" si="64">AE134/AF134</f>
        <v>98.781490761573593</v>
      </c>
      <c r="AH134" s="2">
        <v>38372</v>
      </c>
      <c r="AI134">
        <v>121.62109375</v>
      </c>
      <c r="AJ134" s="22">
        <f>_xll.BDH(AJ$3&amp;" Govt",$A$8,AH134,AH134)</f>
        <v>1.07545</v>
      </c>
      <c r="AK134">
        <f t="shared" ref="AK134:AK197" si="65">AI134/AJ134</f>
        <v>113.08856176484262</v>
      </c>
      <c r="AL134" s="2">
        <v>39377</v>
      </c>
      <c r="AM134">
        <v>102.703125</v>
      </c>
      <c r="AN134" s="22">
        <f>_xll.BDH(AN$3&amp;" Govt",$A$8,AL134,AL134)</f>
        <v>1.0252300000000001</v>
      </c>
      <c r="AO134">
        <f t="shared" ref="AO134:AO197" si="66">AM134/AN134</f>
        <v>100.17569228368268</v>
      </c>
      <c r="AP134" s="2">
        <v>38372</v>
      </c>
      <c r="AQ134">
        <v>117.84375</v>
      </c>
      <c r="AR134" s="22">
        <f>_xll.BDH(AR$3&amp;" Govt",$A$8,AP134,AP134)</f>
        <v>1.0620799999999999</v>
      </c>
      <c r="AS134">
        <f t="shared" ref="AS134:AS197" si="67">AQ134/AR134</f>
        <v>110.95562481169027</v>
      </c>
      <c r="AT134" s="2">
        <v>39742</v>
      </c>
      <c r="AU134">
        <v>96.11328125</v>
      </c>
      <c r="AV134" s="22">
        <f>_xll.BDH(AV$3&amp;" Govt",$A$8,AT134,AT134)</f>
        <v>1.038</v>
      </c>
      <c r="AW134">
        <f t="shared" ref="AW134:AW197" si="68">AU134/AV134</f>
        <v>92.594683285163768</v>
      </c>
      <c r="AX134" s="2">
        <v>38372</v>
      </c>
      <c r="AY134">
        <v>106.4921875</v>
      </c>
      <c r="AZ134" s="22">
        <f>_xll.BDH(AZ$3&amp;" Govt",$A$8,AX134,AX134)</f>
        <v>1.03973</v>
      </c>
      <c r="BA134">
        <f t="shared" ref="BA134:BA197" si="69">AY134/AZ134</f>
        <v>102.42292470160523</v>
      </c>
      <c r="BB134" s="2">
        <v>38372</v>
      </c>
      <c r="BC134">
        <v>106.61328125</v>
      </c>
      <c r="BD134" s="22">
        <f>_xll.BDH(BD$3&amp;" Govt",$A$8,BB134,BB134)</f>
        <v>1.03348</v>
      </c>
      <c r="BE134">
        <f t="shared" ref="BE134:BE197" si="70">BC134/BD134</f>
        <v>103.15950115144948</v>
      </c>
      <c r="BF134" s="2">
        <v>40107</v>
      </c>
      <c r="BG134">
        <v>104.1015625</v>
      </c>
      <c r="BH134" s="22">
        <f>_xll.BDH(BH$3&amp;" Govt",$A$8,BF134,BF134)</f>
        <v>1.0190399999999999</v>
      </c>
      <c r="BI134">
        <f t="shared" ref="BI134:BI197" si="71">BG134/BH134</f>
        <v>102.15650268880516</v>
      </c>
      <c r="BJ134" s="2">
        <v>38372</v>
      </c>
      <c r="BK134">
        <v>104.30078125</v>
      </c>
      <c r="BL134" s="22">
        <f>_xll.BDH(BL$3&amp;" Govt",$A$8,BJ134,BJ134)</f>
        <v>1.0130699999999999</v>
      </c>
      <c r="BM134">
        <f t="shared" ref="BM134:BM197" si="72">BK134/BL134</f>
        <v>102.9551573435202</v>
      </c>
      <c r="BN134" s="2">
        <v>38548</v>
      </c>
      <c r="BO134">
        <v>99.24609375</v>
      </c>
      <c r="BP134" s="22">
        <f>_xll.BDH(BP$3&amp;" Govt",$A$8,BN134,BN134)</f>
        <v>1.01867</v>
      </c>
      <c r="BQ134">
        <f t="shared" ref="BQ134:BQ197" si="73">BO134/BP134</f>
        <v>97.427129246959268</v>
      </c>
      <c r="BR134" s="2">
        <v>38730</v>
      </c>
      <c r="BS134">
        <v>101.25</v>
      </c>
      <c r="BT134" s="22">
        <f>_xll.BDH(BT$3&amp;" Govt",$A$8,BR134,BR134)</f>
        <v>1.0209299999999999</v>
      </c>
      <c r="BU134">
        <f t="shared" ref="BU134:BU197" si="74">BS134/BT134</f>
        <v>99.174282272046085</v>
      </c>
      <c r="BV134" s="2">
        <v>38910</v>
      </c>
      <c r="BW134">
        <v>98.01953125</v>
      </c>
      <c r="BX134" s="22">
        <f>_xll.BDH(BX$3&amp;" Govt",$A$8,BV134,BV134)</f>
        <v>1.01702</v>
      </c>
      <c r="BY134">
        <f t="shared" ref="BY134:BY197" si="75">BW134/BX134</f>
        <v>96.379157981160645</v>
      </c>
      <c r="BZ134" s="2">
        <v>39092</v>
      </c>
      <c r="CA134">
        <v>101.80078125</v>
      </c>
      <c r="CB134" s="22">
        <f>_xll.BDH(CB$3&amp;" Govt",$A$8,BZ134,BZ134)</f>
        <v>0.99882000000000004</v>
      </c>
      <c r="CC134">
        <f t="shared" ref="CC134:CC197" si="76">CA134/CB134</f>
        <v>101.92104808674235</v>
      </c>
      <c r="CD134" s="2">
        <v>39274</v>
      </c>
      <c r="CE134">
        <v>100.9921875</v>
      </c>
      <c r="CF134" s="22">
        <f>_xll.BDH(CF$3&amp;" Govt",$A$8,CD134,CD134)</f>
        <v>1.0269200000000001</v>
      </c>
      <c r="CG134">
        <f t="shared" ref="CG134:CG197" si="77">CE134/CF134</f>
        <v>98.344746913099357</v>
      </c>
      <c r="CH134" s="2">
        <v>39456</v>
      </c>
      <c r="CI134">
        <v>111.7890625</v>
      </c>
      <c r="CJ134" s="22">
        <f>_xll.BDH(CJ$3&amp;" Govt",$A$8,CH134,CH134)</f>
        <v>1.0096499999999999</v>
      </c>
      <c r="CK134">
        <f t="shared" ref="CK134:CK197" si="78">CI134/CJ134</f>
        <v>110.72060862675185</v>
      </c>
      <c r="CL134" s="2">
        <v>39638</v>
      </c>
      <c r="CM134">
        <v>106.25390625</v>
      </c>
      <c r="CN134" s="22">
        <f>_xll.BDH(CN$3&amp;" Govt",$A$8,CL134,CL134)</f>
        <v>1.02765</v>
      </c>
      <c r="CO134">
        <f t="shared" ref="CO134:CO197" si="79">CM134/CN134</f>
        <v>103.39503357174135</v>
      </c>
      <c r="CP134" s="2">
        <v>39821</v>
      </c>
      <c r="CQ134">
        <v>95.18359375</v>
      </c>
      <c r="CR134" s="22">
        <f>_xll.BDH(CR$3&amp;" Govt",$A$8,CP134,CP134)</f>
        <v>0.99997999999999998</v>
      </c>
      <c r="CS134">
        <f t="shared" ref="CS134:CS197" si="80">CQ134/CR134</f>
        <v>95.185497459949204</v>
      </c>
      <c r="CT134" s="2">
        <v>40000</v>
      </c>
      <c r="CU134">
        <v>102.43359375</v>
      </c>
      <c r="CV134" s="22">
        <f>_xll.BDH(CV$3&amp;" Govt",$A$8,CT134,CT134)</f>
        <v>0.99365999999999999</v>
      </c>
      <c r="CW134">
        <f t="shared" ref="CW134:CW197" si="81">CU134/CV134</f>
        <v>103.08716638488013</v>
      </c>
      <c r="CZ134" s="22"/>
      <c r="DB134" s="2">
        <v>38377</v>
      </c>
      <c r="DC134">
        <v>107.61328125</v>
      </c>
      <c r="DD134" s="22">
        <f>_xll.BDH(DD$3&amp;" Govt",$A$8,DB134,DB134)</f>
        <v>1.0131600000000001</v>
      </c>
      <c r="DE134">
        <f t="shared" ref="DE134:DE197" si="82">DC134/DD134</f>
        <v>106.21548546132891</v>
      </c>
      <c r="DF134" s="2">
        <v>38922</v>
      </c>
      <c r="DG134">
        <v>94.0390625</v>
      </c>
      <c r="DH134" s="22">
        <f>_xll.BDH(DH$3&amp;" Govt",$A$8,DF134,DF134)</f>
        <v>1.0189699999999999</v>
      </c>
      <c r="DI134">
        <f t="shared" ref="DI134:DI197" si="83">DG134/DH134</f>
        <v>92.288352453948605</v>
      </c>
      <c r="DJ134" s="2">
        <v>39286</v>
      </c>
      <c r="DK134">
        <v>99.296875</v>
      </c>
      <c r="DL134" s="22">
        <f>_xll.BDH(DL$3&amp;" Govt",$A$8,DJ134,DJ134)</f>
        <v>1.0293399999999999</v>
      </c>
      <c r="DM134">
        <f t="shared" ref="DM134:DM197" si="84">DK134/DL134</f>
        <v>96.466546524957749</v>
      </c>
      <c r="DN134" s="2">
        <v>40021</v>
      </c>
      <c r="DO134">
        <v>101.7578125</v>
      </c>
      <c r="DP134" s="22">
        <f>_xll.BDH(DP$3&amp;" Govt",$A$8,DN134,DN134)</f>
        <v>0.99560999999999999</v>
      </c>
      <c r="DQ134">
        <f t="shared" ref="DQ134:DQ197" si="85">DO134/DP134</f>
        <v>102.20649903074496</v>
      </c>
    </row>
    <row r="135" spans="4:121" x14ac:dyDescent="0.25">
      <c r="D135" s="2"/>
      <c r="F135" s="2">
        <v>38373</v>
      </c>
      <c r="G135">
        <v>126.890625</v>
      </c>
      <c r="H135" s="22">
        <f>_xll.BDH(H$3&amp;" Govt",$A$8,F135,F135)</f>
        <v>1.2053099999999999</v>
      </c>
      <c r="I135" s="14">
        <f t="shared" si="58"/>
        <v>105.27633969684149</v>
      </c>
      <c r="J135" s="2">
        <v>38373</v>
      </c>
      <c r="K135">
        <v>127.828125</v>
      </c>
      <c r="L135" s="22">
        <f>_xll.BDH(L$3&amp;" Govt",$A$8,J135,J135)</f>
        <v>1.18204</v>
      </c>
      <c r="M135">
        <f t="shared" si="59"/>
        <v>108.14196220094075</v>
      </c>
      <c r="N135" s="2">
        <v>38373</v>
      </c>
      <c r="O135">
        <v>129.44140625</v>
      </c>
      <c r="P135" s="22">
        <f>_xll.BDH(P$3&amp;" Govt",$A$8,N135,N135)</f>
        <v>1.16442</v>
      </c>
      <c r="Q135">
        <f t="shared" si="60"/>
        <v>111.16384659315368</v>
      </c>
      <c r="R135" s="2">
        <v>38373</v>
      </c>
      <c r="S135">
        <v>130.7421875</v>
      </c>
      <c r="T135" s="22">
        <f>_xll.BDH(T$3&amp;" Govt",$A$8,R135,R135)</f>
        <v>1.13504</v>
      </c>
      <c r="U135">
        <f t="shared" si="61"/>
        <v>115.18729516140399</v>
      </c>
      <c r="V135" s="2">
        <v>38470</v>
      </c>
      <c r="W135">
        <v>100.2734375</v>
      </c>
      <c r="X135" s="22">
        <f>_xll.BDH(X$3&amp;" Govt",$A$8,V135,V135)</f>
        <v>1.0118499999999999</v>
      </c>
      <c r="Y135">
        <f t="shared" si="62"/>
        <v>99.099113010821767</v>
      </c>
      <c r="Z135" s="2">
        <v>38373</v>
      </c>
      <c r="AA135">
        <v>123.93359375</v>
      </c>
      <c r="AB135" s="22">
        <f>_xll.BDH(AB$3&amp;" Govt",$A$8,Z135,Z135)</f>
        <v>1.09721</v>
      </c>
      <c r="AC135">
        <f t="shared" si="63"/>
        <v>112.95339429097437</v>
      </c>
      <c r="AD135" s="2">
        <v>39014</v>
      </c>
      <c r="AE135">
        <v>101.546875</v>
      </c>
      <c r="AF135" s="22">
        <f>_xll.BDH(AF$3&amp;" Govt",$A$8,AD135,AD135)</f>
        <v>1.0267500000000001</v>
      </c>
      <c r="AG135">
        <f t="shared" si="64"/>
        <v>98.90126613099585</v>
      </c>
      <c r="AH135" s="2">
        <v>38373</v>
      </c>
      <c r="AI135">
        <v>121.82421875</v>
      </c>
      <c r="AJ135" s="22">
        <f>_xll.BDH(AJ$3&amp;" Govt",$A$8,AH135,AH135)</f>
        <v>1.0754699999999999</v>
      </c>
      <c r="AK135">
        <f t="shared" si="65"/>
        <v>113.27532962332748</v>
      </c>
      <c r="AL135" s="2">
        <v>39378</v>
      </c>
      <c r="AM135">
        <v>102.73828125</v>
      </c>
      <c r="AN135" s="22">
        <f>_xll.BDH(AN$3&amp;" Govt",$A$8,AL135,AL135)</f>
        <v>1.0251600000000001</v>
      </c>
      <c r="AO135">
        <f t="shared" si="66"/>
        <v>100.21682591010183</v>
      </c>
      <c r="AP135" s="2">
        <v>38373</v>
      </c>
      <c r="AQ135">
        <v>118.0625</v>
      </c>
      <c r="AR135" s="22">
        <f>_xll.BDH(AR$3&amp;" Govt",$A$8,AP135,AP135)</f>
        <v>1.06209</v>
      </c>
      <c r="AS135">
        <f t="shared" si="67"/>
        <v>111.16054195030553</v>
      </c>
      <c r="AT135" s="2">
        <v>39743</v>
      </c>
      <c r="AU135">
        <v>96.28125</v>
      </c>
      <c r="AV135" s="22">
        <f>_xll.BDH(AV$3&amp;" Govt",$A$8,AT135,AT135)</f>
        <v>1.03786</v>
      </c>
      <c r="AW135">
        <f t="shared" si="68"/>
        <v>92.769015088740289</v>
      </c>
      <c r="AX135" s="2">
        <v>38373</v>
      </c>
      <c r="AY135">
        <v>106.69140625</v>
      </c>
      <c r="AZ135" s="22">
        <f>_xll.BDH(AZ$3&amp;" Govt",$A$8,AX135,AX135)</f>
        <v>1.03975</v>
      </c>
      <c r="BA135">
        <f t="shared" si="69"/>
        <v>102.61255710507334</v>
      </c>
      <c r="BB135" s="2">
        <v>38373</v>
      </c>
      <c r="BC135">
        <v>106.8125</v>
      </c>
      <c r="BD135" s="22">
        <f>_xll.BDH(BD$3&amp;" Govt",$A$8,BB135,BB135)</f>
        <v>1.0335000000000001</v>
      </c>
      <c r="BE135">
        <f t="shared" si="70"/>
        <v>103.35026608611514</v>
      </c>
      <c r="BF135" s="2">
        <v>40108</v>
      </c>
      <c r="BG135">
        <v>103.9375</v>
      </c>
      <c r="BH135" s="22">
        <f>_xll.BDH(BH$3&amp;" Govt",$A$8,BF135,BF135)</f>
        <v>1.01911</v>
      </c>
      <c r="BI135">
        <f t="shared" si="71"/>
        <v>101.98849976940664</v>
      </c>
      <c r="BJ135" s="2">
        <v>38373</v>
      </c>
      <c r="BK135">
        <v>104.5</v>
      </c>
      <c r="BL135" s="22">
        <f>_xll.BDH(BL$3&amp;" Govt",$A$8,BJ135,BJ135)</f>
        <v>1.01309</v>
      </c>
      <c r="BM135">
        <f t="shared" si="72"/>
        <v>103.14976951702218</v>
      </c>
      <c r="BN135" s="2">
        <v>38551</v>
      </c>
      <c r="BO135">
        <v>98.86328125</v>
      </c>
      <c r="BP135" s="22">
        <f>_xll.BDH(BP$3&amp;" Govt",$A$8,BN135,BN135)</f>
        <v>1.01857</v>
      </c>
      <c r="BQ135">
        <f t="shared" si="73"/>
        <v>97.060861060113695</v>
      </c>
      <c r="BR135" s="2">
        <v>38733</v>
      </c>
      <c r="BS135">
        <v>101.25</v>
      </c>
      <c r="BT135" s="22">
        <f>_xll.BDH(BT$3&amp;" Govt",$A$8,BR135,BR135)</f>
        <v>1.02013</v>
      </c>
      <c r="BU135">
        <f t="shared" si="74"/>
        <v>99.25205611049573</v>
      </c>
      <c r="BV135" s="2">
        <v>38911</v>
      </c>
      <c r="BW135">
        <v>98.53515625</v>
      </c>
      <c r="BX135" s="22">
        <f>_xll.BDH(BX$3&amp;" Govt",$A$8,BV135,BV135)</f>
        <v>1.01718</v>
      </c>
      <c r="BY135">
        <f t="shared" si="75"/>
        <v>96.870913948367061</v>
      </c>
      <c r="BZ135" s="2">
        <v>39093</v>
      </c>
      <c r="CA135">
        <v>101.3515625</v>
      </c>
      <c r="CB135" s="22">
        <f>_xll.BDH(CB$3&amp;" Govt",$A$8,BZ135,BZ135)</f>
        <v>0.99877000000000005</v>
      </c>
      <c r="CC135">
        <f t="shared" si="76"/>
        <v>101.47637844548794</v>
      </c>
      <c r="CD135" s="2">
        <v>39275</v>
      </c>
      <c r="CE135">
        <v>100.6796875</v>
      </c>
      <c r="CF135" s="22">
        <f>_xll.BDH(CF$3&amp;" Govt",$A$8,CD135,CD135)</f>
        <v>1.02712</v>
      </c>
      <c r="CG135">
        <f t="shared" si="77"/>
        <v>98.021348527922726</v>
      </c>
      <c r="CH135" s="2">
        <v>39457</v>
      </c>
      <c r="CI135">
        <v>111.234375</v>
      </c>
      <c r="CJ135" s="22">
        <f>_xll.BDH(CJ$3&amp;" Govt",$A$8,CH135,CH135)</f>
        <v>1.0098400000000001</v>
      </c>
      <c r="CK135">
        <f t="shared" si="78"/>
        <v>110.15049413768517</v>
      </c>
      <c r="CL135" s="2">
        <v>39639</v>
      </c>
      <c r="CM135">
        <v>106.40234375</v>
      </c>
      <c r="CN135" s="22">
        <f>_xll.BDH(CN$3&amp;" Govt",$A$8,CL135,CL135)</f>
        <v>1.02793</v>
      </c>
      <c r="CO135">
        <f t="shared" si="79"/>
        <v>103.51127387078887</v>
      </c>
      <c r="CP135" s="2">
        <v>39822</v>
      </c>
      <c r="CQ135">
        <v>95.890625</v>
      </c>
      <c r="CR135" s="22">
        <f>_xll.BDH(CR$3&amp;" Govt",$A$8,CP135,CP135)</f>
        <v>0.99936000000000003</v>
      </c>
      <c r="CS135">
        <f t="shared" si="80"/>
        <v>95.952034301953248</v>
      </c>
      <c r="CT135" s="2">
        <v>40001</v>
      </c>
      <c r="CU135">
        <v>102.9921875</v>
      </c>
      <c r="CV135" s="22">
        <f>_xll.BDH(CV$3&amp;" Govt",$A$8,CT135,CT135)</f>
        <v>0.99375999999999998</v>
      </c>
      <c r="CW135">
        <f t="shared" si="81"/>
        <v>103.6388941998068</v>
      </c>
      <c r="CZ135" s="22"/>
      <c r="DB135" s="2">
        <v>38378</v>
      </c>
      <c r="DC135">
        <v>107.890625</v>
      </c>
      <c r="DD135" s="22">
        <f>_xll.BDH(DD$3&amp;" Govt",$A$8,DB135,DB135)</f>
        <v>1.01318</v>
      </c>
      <c r="DE135">
        <f t="shared" si="82"/>
        <v>106.48712469650013</v>
      </c>
      <c r="DF135" s="2">
        <v>38923</v>
      </c>
      <c r="DG135">
        <v>94.45703125</v>
      </c>
      <c r="DH135" s="22">
        <f>_xll.BDH(DH$3&amp;" Govt",$A$8,DF135,DF135)</f>
        <v>1.0191300000000001</v>
      </c>
      <c r="DI135">
        <f t="shared" si="83"/>
        <v>92.683986586598365</v>
      </c>
      <c r="DJ135" s="2">
        <v>39287</v>
      </c>
      <c r="DK135">
        <v>100.38671875</v>
      </c>
      <c r="DL135" s="22">
        <f>_xll.BDH(DL$3&amp;" Govt",$A$8,DJ135,DJ135)</f>
        <v>1.02955</v>
      </c>
      <c r="DM135">
        <f t="shared" si="84"/>
        <v>97.505433198970422</v>
      </c>
      <c r="DN135" s="2">
        <v>40022</v>
      </c>
      <c r="DO135">
        <v>101.9453125</v>
      </c>
      <c r="DP135" s="22">
        <f>_xll.BDH(DP$3&amp;" Govt",$A$8,DN135,DN135)</f>
        <v>0.99570000000000003</v>
      </c>
      <c r="DQ135">
        <f t="shared" si="85"/>
        <v>102.38557045294768</v>
      </c>
    </row>
    <row r="136" spans="4:121" x14ac:dyDescent="0.25">
      <c r="D136" s="2"/>
      <c r="F136" s="2">
        <v>38376</v>
      </c>
      <c r="G136">
        <v>126.88671875</v>
      </c>
      <c r="H136" s="22">
        <f>_xll.BDH(H$3&amp;" Govt",$A$8,F136,F136)</f>
        <v>1.2053799999999999</v>
      </c>
      <c r="I136" s="14">
        <f t="shared" si="58"/>
        <v>105.26698530753788</v>
      </c>
      <c r="J136" s="2">
        <v>38376</v>
      </c>
      <c r="K136">
        <v>127.82421875</v>
      </c>
      <c r="L136" s="22">
        <f>_xll.BDH(L$3&amp;" Govt",$A$8,J136,J136)</f>
        <v>1.1820999999999999</v>
      </c>
      <c r="M136">
        <f t="shared" si="59"/>
        <v>108.13316872515016</v>
      </c>
      <c r="N136" s="2">
        <v>38376</v>
      </c>
      <c r="O136">
        <v>129.4921875</v>
      </c>
      <c r="P136" s="22">
        <f>_xll.BDH(P$3&amp;" Govt",$A$8,N136,N136)</f>
        <v>1.16448</v>
      </c>
      <c r="Q136">
        <f t="shared" si="60"/>
        <v>111.20172738046166</v>
      </c>
      <c r="R136" s="2">
        <v>38376</v>
      </c>
      <c r="S136">
        <v>130.77734375</v>
      </c>
      <c r="T136" s="22">
        <f>_xll.BDH(T$3&amp;" Govt",$A$8,R136,R136)</f>
        <v>1.1350899999999999</v>
      </c>
      <c r="U136">
        <f t="shared" si="61"/>
        <v>115.21319344721564</v>
      </c>
      <c r="V136" s="2">
        <v>38471</v>
      </c>
      <c r="W136">
        <v>99.96484375</v>
      </c>
      <c r="X136" s="22">
        <f>_xll.BDH(X$3&amp;" Govt",$A$8,V136,V136)</f>
        <v>1.0120400000000001</v>
      </c>
      <c r="Y136">
        <f t="shared" si="62"/>
        <v>98.775585698193737</v>
      </c>
      <c r="Z136" s="2">
        <v>38376</v>
      </c>
      <c r="AA136">
        <v>124.015625</v>
      </c>
      <c r="AB136" s="22">
        <f>_xll.BDH(AB$3&amp;" Govt",$A$8,Z136,Z136)</f>
        <v>1.09727</v>
      </c>
      <c r="AC136">
        <f t="shared" si="63"/>
        <v>113.02197727086315</v>
      </c>
      <c r="AD136" s="2">
        <v>39015</v>
      </c>
      <c r="AE136">
        <v>101.89453125</v>
      </c>
      <c r="AF136" s="22">
        <f>_xll.BDH(AF$3&amp;" Govt",$A$8,AD136,AD136)</f>
        <v>1.0268200000000001</v>
      </c>
      <c r="AG136">
        <f t="shared" si="64"/>
        <v>99.233099520850772</v>
      </c>
      <c r="AH136" s="2">
        <v>38376</v>
      </c>
      <c r="AI136">
        <v>122.41015625</v>
      </c>
      <c r="AJ136" s="22">
        <f>_xll.BDH(AJ$3&amp;" Govt",$A$8,AH136,AH136)</f>
        <v>1.07552</v>
      </c>
      <c r="AK136">
        <f t="shared" si="65"/>
        <v>113.81485816163344</v>
      </c>
      <c r="AL136" s="2">
        <v>39379</v>
      </c>
      <c r="AM136">
        <v>103.15234375</v>
      </c>
      <c r="AN136" s="22">
        <f>_xll.BDH(AN$3&amp;" Govt",$A$8,AL136,AL136)</f>
        <v>1.0250999999999999</v>
      </c>
      <c r="AO136">
        <f t="shared" si="66"/>
        <v>100.62661569602966</v>
      </c>
      <c r="AP136" s="2">
        <v>38376</v>
      </c>
      <c r="AQ136">
        <v>118.15625</v>
      </c>
      <c r="AR136" s="22">
        <f>_xll.BDH(AR$3&amp;" Govt",$A$8,AP136,AP136)</f>
        <v>1.0621499999999999</v>
      </c>
      <c r="AS136">
        <f t="shared" si="67"/>
        <v>111.24252695005414</v>
      </c>
      <c r="AT136" s="2">
        <v>39744</v>
      </c>
      <c r="AU136">
        <v>95.41015625</v>
      </c>
      <c r="AV136" s="22">
        <f>_xll.BDH(AV$3&amp;" Govt",$A$8,AT136,AT136)</f>
        <v>1.03773</v>
      </c>
      <c r="AW136">
        <f t="shared" si="68"/>
        <v>91.941214236843877</v>
      </c>
      <c r="AX136" s="2">
        <v>38376</v>
      </c>
      <c r="AY136">
        <v>106.83203125</v>
      </c>
      <c r="AZ136" s="22">
        <f>_xll.BDH(AZ$3&amp;" Govt",$A$8,AX136,AX136)</f>
        <v>1.0398000000000001</v>
      </c>
      <c r="BA136">
        <f t="shared" si="69"/>
        <v>102.74286521446432</v>
      </c>
      <c r="BB136" s="2">
        <v>38376</v>
      </c>
      <c r="BC136">
        <v>107.453125</v>
      </c>
      <c r="BD136" s="22">
        <f>_xll.BDH(BD$3&amp;" Govt",$A$8,BB136,BB136)</f>
        <v>1.03355</v>
      </c>
      <c r="BE136">
        <f t="shared" si="70"/>
        <v>103.96509602825215</v>
      </c>
      <c r="BF136" s="2">
        <v>40109</v>
      </c>
      <c r="BG136">
        <v>103.71484375</v>
      </c>
      <c r="BH136" s="22">
        <f>_xll.BDH(BH$3&amp;" Govt",$A$8,BF136,BF136)</f>
        <v>1.01919</v>
      </c>
      <c r="BI136">
        <f t="shared" si="71"/>
        <v>101.76203038687585</v>
      </c>
      <c r="BJ136" s="2">
        <v>38376</v>
      </c>
      <c r="BK136">
        <v>104.6328125</v>
      </c>
      <c r="BL136" s="22">
        <f>_xll.BDH(BL$3&amp;" Govt",$A$8,BJ136,BJ136)</f>
        <v>1.0131399999999999</v>
      </c>
      <c r="BM136">
        <f t="shared" si="72"/>
        <v>103.2757688966974</v>
      </c>
      <c r="BN136" s="2">
        <v>38552</v>
      </c>
      <c r="BO136">
        <v>99.421875</v>
      </c>
      <c r="BP136" s="22">
        <f>_xll.BDH(BP$3&amp;" Govt",$A$8,BN136,BN136)</f>
        <v>1.0185299999999999</v>
      </c>
      <c r="BQ136">
        <f t="shared" si="73"/>
        <v>97.613104179552892</v>
      </c>
      <c r="BR136" s="2">
        <v>38734</v>
      </c>
      <c r="BS136">
        <v>101.53125</v>
      </c>
      <c r="BT136" s="22">
        <f>_xll.BDH(BT$3&amp;" Govt",$A$8,BR136,BR136)</f>
        <v>1.0198700000000001</v>
      </c>
      <c r="BU136">
        <f t="shared" si="74"/>
        <v>99.553129320403571</v>
      </c>
      <c r="BV136" s="2">
        <v>38912</v>
      </c>
      <c r="BW136">
        <v>97.67578125</v>
      </c>
      <c r="BX136" s="22">
        <f>_xll.BDH(BX$3&amp;" Govt",$A$8,BV136,BV136)</f>
        <v>1.0173399999999999</v>
      </c>
      <c r="BY136">
        <f t="shared" si="75"/>
        <v>96.010951353529805</v>
      </c>
      <c r="BZ136" s="2">
        <v>39094</v>
      </c>
      <c r="CA136">
        <v>99.921875</v>
      </c>
      <c r="CB136" s="22">
        <f>_xll.BDH(CB$3&amp;" Govt",$A$8,BZ136,BZ136)</f>
        <v>0.99872000000000005</v>
      </c>
      <c r="CC136">
        <f t="shared" si="76"/>
        <v>100.04993892181993</v>
      </c>
      <c r="CD136" s="2">
        <v>39276</v>
      </c>
      <c r="CE136">
        <v>99.69921875</v>
      </c>
      <c r="CF136" s="22">
        <f>_xll.BDH(CF$3&amp;" Govt",$A$8,CD136,CD136)</f>
        <v>1.02732</v>
      </c>
      <c r="CG136">
        <f t="shared" si="77"/>
        <v>97.047870916559589</v>
      </c>
      <c r="CH136" s="2">
        <v>39458</v>
      </c>
      <c r="CI136">
        <v>112.41015625</v>
      </c>
      <c r="CJ136" s="22">
        <f>_xll.BDH(CJ$3&amp;" Govt",$A$8,CH136,CH136)</f>
        <v>1.01004</v>
      </c>
      <c r="CK136">
        <f t="shared" si="78"/>
        <v>111.29277677121698</v>
      </c>
      <c r="CL136" s="2">
        <v>39640</v>
      </c>
      <c r="CM136">
        <v>105.359375</v>
      </c>
      <c r="CN136" s="22">
        <f>_xll.BDH(CN$3&amp;" Govt",$A$8,CL136,CL136)</f>
        <v>1.0282100000000001</v>
      </c>
      <c r="CO136">
        <f t="shared" si="79"/>
        <v>102.46873206835178</v>
      </c>
      <c r="CP136" s="2">
        <v>39825</v>
      </c>
      <c r="CQ136">
        <v>96.42578125</v>
      </c>
      <c r="CR136" s="22">
        <f>_xll.BDH(CR$3&amp;" Govt",$A$8,CP136,CP136)</f>
        <v>0.99750000000000005</v>
      </c>
      <c r="CS136">
        <f t="shared" si="80"/>
        <v>96.66744987468671</v>
      </c>
      <c r="CT136" s="2">
        <v>40002</v>
      </c>
      <c r="CU136">
        <v>103.58203125</v>
      </c>
      <c r="CV136" s="22">
        <f>_xll.BDH(CV$3&amp;" Govt",$A$8,CT136,CT136)</f>
        <v>0.99385000000000001</v>
      </c>
      <c r="CW136">
        <f t="shared" si="81"/>
        <v>104.22300271670775</v>
      </c>
      <c r="CZ136" s="22"/>
      <c r="DB136" s="2">
        <v>38379</v>
      </c>
      <c r="DC136">
        <v>107.9296875</v>
      </c>
      <c r="DD136" s="22">
        <f>_xll.BDH(DD$3&amp;" Govt",$A$8,DB136,DB136)</f>
        <v>1.01319</v>
      </c>
      <c r="DE136">
        <f t="shared" si="82"/>
        <v>106.52462766114944</v>
      </c>
      <c r="DF136" s="2">
        <v>38924</v>
      </c>
      <c r="DG136">
        <v>95.06640625</v>
      </c>
      <c r="DH136" s="22">
        <f>_xll.BDH(DH$3&amp;" Govt",$A$8,DF136,DF136)</f>
        <v>1.01929</v>
      </c>
      <c r="DI136">
        <f t="shared" si="83"/>
        <v>93.267280410874235</v>
      </c>
      <c r="DJ136" s="2">
        <v>39288</v>
      </c>
      <c r="DK136">
        <v>100.671875</v>
      </c>
      <c r="DL136" s="22">
        <f>_xll.BDH(DL$3&amp;" Govt",$A$8,DJ136,DJ136)</f>
        <v>1.0297499999999999</v>
      </c>
      <c r="DM136">
        <f t="shared" si="84"/>
        <v>97.763413449866476</v>
      </c>
      <c r="DN136" s="2">
        <v>40023</v>
      </c>
      <c r="DO136">
        <v>102.3046875</v>
      </c>
      <c r="DP136" s="22">
        <f>_xll.BDH(DP$3&amp;" Govt",$A$8,DN136,DN136)</f>
        <v>0.99578999999999995</v>
      </c>
      <c r="DQ136">
        <f t="shared" si="85"/>
        <v>102.73721115897931</v>
      </c>
    </row>
    <row r="137" spans="4:121" x14ac:dyDescent="0.25">
      <c r="D137" s="2"/>
      <c r="F137" s="2">
        <v>38377</v>
      </c>
      <c r="G137">
        <v>126.86328125</v>
      </c>
      <c r="H137" s="22">
        <f>_xll.BDH(H$3&amp;" Govt",$A$8,F137,F137)</f>
        <v>1.2054</v>
      </c>
      <c r="I137" s="14">
        <f t="shared" si="58"/>
        <v>105.24579496432719</v>
      </c>
      <c r="J137" s="2">
        <v>38377</v>
      </c>
      <c r="K137">
        <v>127.80078125</v>
      </c>
      <c r="L137" s="22">
        <f>_xll.BDH(L$3&amp;" Govt",$A$8,J137,J137)</f>
        <v>1.1821200000000001</v>
      </c>
      <c r="M137">
        <f t="shared" si="59"/>
        <v>108.11151257909518</v>
      </c>
      <c r="N137" s="2">
        <v>38377</v>
      </c>
      <c r="O137">
        <v>129.37890625</v>
      </c>
      <c r="P137" s="22">
        <f>_xll.BDH(P$3&amp;" Govt",$A$8,N137,N137)</f>
        <v>1.1645000000000001</v>
      </c>
      <c r="Q137">
        <f t="shared" si="60"/>
        <v>111.10253864319449</v>
      </c>
      <c r="R137" s="2">
        <v>38377</v>
      </c>
      <c r="S137">
        <v>130.6171875</v>
      </c>
      <c r="T137" s="22">
        <f>_xll.BDH(T$3&amp;" Govt",$A$8,R137,R137)</f>
        <v>1.1351100000000001</v>
      </c>
      <c r="U137">
        <f t="shared" si="61"/>
        <v>115.07007030155667</v>
      </c>
      <c r="V137" s="2">
        <v>38474</v>
      </c>
      <c r="W137">
        <v>99.9921875</v>
      </c>
      <c r="X137" s="22">
        <f>_xll.BDH(X$3&amp;" Govt",$A$8,V137,V137)</f>
        <v>1.0126900000000001</v>
      </c>
      <c r="Y137">
        <f t="shared" si="62"/>
        <v>98.739187214251146</v>
      </c>
      <c r="Z137" s="2">
        <v>38377</v>
      </c>
      <c r="AA137">
        <v>123.75390625</v>
      </c>
      <c r="AB137" s="22">
        <f>_xll.BDH(AB$3&amp;" Govt",$A$8,Z137,Z137)</f>
        <v>1.0972900000000001</v>
      </c>
      <c r="AC137">
        <f t="shared" si="63"/>
        <v>112.78140350317599</v>
      </c>
      <c r="AD137" s="2">
        <v>39016</v>
      </c>
      <c r="AE137">
        <v>102.00390625</v>
      </c>
      <c r="AF137" s="22">
        <f>_xll.BDH(AF$3&amp;" Govt",$A$8,AD137,AD137)</f>
        <v>1.02688</v>
      </c>
      <c r="AG137">
        <f t="shared" si="64"/>
        <v>99.333813347226553</v>
      </c>
      <c r="AH137" s="2">
        <v>38377</v>
      </c>
      <c r="AI137">
        <v>121.515625</v>
      </c>
      <c r="AJ137" s="22">
        <f>_xll.BDH(AJ$3&amp;" Govt",$A$8,AH137,AH137)</f>
        <v>1.0755399999999999</v>
      </c>
      <c r="AK137">
        <f t="shared" si="65"/>
        <v>112.98103743235957</v>
      </c>
      <c r="AL137" s="2">
        <v>39380</v>
      </c>
      <c r="AM137">
        <v>103.15234375</v>
      </c>
      <c r="AN137" s="22">
        <f>_xll.BDH(AN$3&amp;" Govt",$A$8,AL137,AL137)</f>
        <v>1.02504</v>
      </c>
      <c r="AO137">
        <f t="shared" si="66"/>
        <v>100.63250580465153</v>
      </c>
      <c r="AP137" s="2">
        <v>38377</v>
      </c>
      <c r="AQ137">
        <v>117.75</v>
      </c>
      <c r="AR137" s="22">
        <f>_xll.BDH(AR$3&amp;" Govt",$A$8,AP137,AP137)</f>
        <v>1.0621700000000001</v>
      </c>
      <c r="AS137">
        <f t="shared" si="67"/>
        <v>110.85796059011268</v>
      </c>
      <c r="AT137" s="2">
        <v>39745</v>
      </c>
      <c r="AU137">
        <v>93.8203125</v>
      </c>
      <c r="AV137" s="22">
        <f>_xll.BDH(AV$3&amp;" Govt",$A$8,AT137,AT137)</f>
        <v>1.0376000000000001</v>
      </c>
      <c r="AW137">
        <f t="shared" si="68"/>
        <v>90.420501638396289</v>
      </c>
      <c r="AX137" s="2">
        <v>38377</v>
      </c>
      <c r="AY137">
        <v>106.31640625</v>
      </c>
      <c r="AZ137" s="22">
        <f>_xll.BDH(AZ$3&amp;" Govt",$A$8,AX137,AX137)</f>
        <v>1.03982</v>
      </c>
      <c r="BA137">
        <f t="shared" si="69"/>
        <v>102.24500995364582</v>
      </c>
      <c r="BB137" s="2">
        <v>38377</v>
      </c>
      <c r="BC137">
        <v>106.41015625</v>
      </c>
      <c r="BD137" s="22">
        <f>_xll.BDH(BD$3&amp;" Govt",$A$8,BB137,BB137)</f>
        <v>1.0335700000000001</v>
      </c>
      <c r="BE137">
        <f t="shared" si="70"/>
        <v>102.95399077953113</v>
      </c>
      <c r="BF137" s="2">
        <v>40112</v>
      </c>
      <c r="BG137">
        <v>103.8359375</v>
      </c>
      <c r="BH137" s="22">
        <f>_xll.BDH(BH$3&amp;" Govt",$A$8,BF137,BF137)</f>
        <v>1.0194099999999999</v>
      </c>
      <c r="BI137">
        <f t="shared" si="71"/>
        <v>101.85885708399958</v>
      </c>
      <c r="BJ137" s="2">
        <v>38377</v>
      </c>
      <c r="BK137">
        <v>104.0703125</v>
      </c>
      <c r="BL137" s="22">
        <f>_xll.BDH(BL$3&amp;" Govt",$A$8,BJ137,BJ137)</f>
        <v>1.0131600000000001</v>
      </c>
      <c r="BM137">
        <f t="shared" si="72"/>
        <v>102.71853655888506</v>
      </c>
      <c r="BN137" s="2">
        <v>38553</v>
      </c>
      <c r="BO137">
        <v>99.61328125</v>
      </c>
      <c r="BP137" s="22">
        <f>_xll.BDH(BP$3&amp;" Govt",$A$8,BN137,BN137)</f>
        <v>1.0185</v>
      </c>
      <c r="BQ137">
        <f t="shared" si="73"/>
        <v>97.803908934707906</v>
      </c>
      <c r="BR137" s="2">
        <v>38735</v>
      </c>
      <c r="BS137">
        <v>101.4140625</v>
      </c>
      <c r="BT137" s="22">
        <f>_xll.BDH(BT$3&amp;" Govt",$A$8,BR137,BR137)</f>
        <v>1.0196000000000001</v>
      </c>
      <c r="BU137">
        <f t="shared" si="74"/>
        <v>99.46455717928599</v>
      </c>
      <c r="BV137" s="2">
        <v>38915</v>
      </c>
      <c r="BW137">
        <v>97.6171875</v>
      </c>
      <c r="BX137" s="22">
        <f>_xll.BDH(BX$3&amp;" Govt",$A$8,BV137,BV137)</f>
        <v>1.01783</v>
      </c>
      <c r="BY137">
        <f t="shared" si="75"/>
        <v>95.907162787498891</v>
      </c>
      <c r="BZ137" s="2">
        <v>39097</v>
      </c>
      <c r="CA137">
        <v>99.921875</v>
      </c>
      <c r="CB137" s="22">
        <f>_xll.BDH(CB$3&amp;" Govt",$A$8,BZ137,BZ137)</f>
        <v>0.99858000000000002</v>
      </c>
      <c r="CC137">
        <f t="shared" si="76"/>
        <v>100.0639658314807</v>
      </c>
      <c r="CD137" s="2">
        <v>39279</v>
      </c>
      <c r="CE137">
        <v>99.96484375</v>
      </c>
      <c r="CF137" s="22">
        <f>_xll.BDH(CF$3&amp;" Govt",$A$8,CD137,CD137)</f>
        <v>1.02793</v>
      </c>
      <c r="CG137">
        <f t="shared" si="77"/>
        <v>97.248687897035794</v>
      </c>
      <c r="CH137" s="2">
        <v>39461</v>
      </c>
      <c r="CI137">
        <v>111.47265625</v>
      </c>
      <c r="CJ137" s="22">
        <f>_xll.BDH(CJ$3&amp;" Govt",$A$8,CH137,CH137)</f>
        <v>1.0106200000000001</v>
      </c>
      <c r="CK137">
        <f t="shared" si="78"/>
        <v>110.30125690170389</v>
      </c>
      <c r="CL137" s="2">
        <v>39643</v>
      </c>
      <c r="CM137">
        <v>105.4921875</v>
      </c>
      <c r="CN137" s="22">
        <f>_xll.BDH(CN$3&amp;" Govt",$A$8,CL137,CL137)</f>
        <v>1.02905</v>
      </c>
      <c r="CO137">
        <f t="shared" si="79"/>
        <v>102.51415140177834</v>
      </c>
      <c r="CP137" s="2">
        <v>39826</v>
      </c>
      <c r="CQ137">
        <v>96.7734375</v>
      </c>
      <c r="CR137" s="22">
        <f>_xll.BDH(CR$3&amp;" Govt",$A$8,CP137,CP137)</f>
        <v>0.99687999999999999</v>
      </c>
      <c r="CS137">
        <f t="shared" si="80"/>
        <v>97.076315604686627</v>
      </c>
      <c r="CT137" s="2">
        <v>40003</v>
      </c>
      <c r="CU137">
        <v>102.9140625</v>
      </c>
      <c r="CV137" s="22">
        <f>_xll.BDH(CV$3&amp;" Govt",$A$8,CT137,CT137)</f>
        <v>0.99394000000000005</v>
      </c>
      <c r="CW137">
        <f t="shared" si="81"/>
        <v>103.54152413626576</v>
      </c>
      <c r="CZ137" s="22"/>
      <c r="DB137" s="2">
        <v>38380</v>
      </c>
      <c r="DC137">
        <v>108.90625</v>
      </c>
      <c r="DD137" s="22">
        <f>_xll.BDH(DD$3&amp;" Govt",$A$8,DB137,DB137)</f>
        <v>1.0132099999999999</v>
      </c>
      <c r="DE137">
        <f t="shared" si="82"/>
        <v>107.48635524718469</v>
      </c>
      <c r="DF137" s="2">
        <v>38925</v>
      </c>
      <c r="DG137">
        <v>94.9296875</v>
      </c>
      <c r="DH137" s="22">
        <f>_xll.BDH(DH$3&amp;" Govt",$A$8,DF137,DF137)</f>
        <v>1.01945</v>
      </c>
      <c r="DI137">
        <f t="shared" si="83"/>
        <v>93.118532051596446</v>
      </c>
      <c r="DJ137" s="2">
        <v>39289</v>
      </c>
      <c r="DK137">
        <v>101.33984375</v>
      </c>
      <c r="DL137" s="22">
        <f>_xll.BDH(DL$3&amp;" Govt",$A$8,DJ137,DJ137)</f>
        <v>1.0299499999999999</v>
      </c>
      <c r="DM137">
        <f t="shared" si="84"/>
        <v>98.392974173503575</v>
      </c>
      <c r="DN137" s="2">
        <v>40024</v>
      </c>
      <c r="DO137">
        <v>103.73828125</v>
      </c>
      <c r="DP137" s="22">
        <f>_xll.BDH(DP$3&amp;" Govt",$A$8,DN137,DN137)</f>
        <v>0.99589000000000005</v>
      </c>
      <c r="DQ137">
        <f t="shared" si="85"/>
        <v>104.16640517527036</v>
      </c>
    </row>
    <row r="138" spans="4:121" x14ac:dyDescent="0.25">
      <c r="D138" s="2"/>
      <c r="F138" s="2">
        <v>38378</v>
      </c>
      <c r="G138">
        <v>126.875</v>
      </c>
      <c r="H138" s="22">
        <f>_xll.BDH(H$3&amp;" Govt",$A$8,F138,F138)</f>
        <v>1.2054199999999999</v>
      </c>
      <c r="I138" s="14">
        <f t="shared" si="58"/>
        <v>105.25377047004365</v>
      </c>
      <c r="J138" s="2">
        <v>38378</v>
      </c>
      <c r="K138">
        <v>127.796875</v>
      </c>
      <c r="L138" s="22">
        <f>_xll.BDH(L$3&amp;" Govt",$A$8,J138,J138)</f>
        <v>1.18214</v>
      </c>
      <c r="M138">
        <f t="shared" si="59"/>
        <v>108.10637910907337</v>
      </c>
      <c r="N138" s="2">
        <v>38378</v>
      </c>
      <c r="O138">
        <v>129.43359375</v>
      </c>
      <c r="P138" s="22">
        <f>_xll.BDH(P$3&amp;" Govt",$A$8,N138,N138)</f>
        <v>1.16452</v>
      </c>
      <c r="Q138">
        <f t="shared" si="60"/>
        <v>111.14759192628722</v>
      </c>
      <c r="R138" s="2">
        <v>38378</v>
      </c>
      <c r="S138">
        <v>130.6484375</v>
      </c>
      <c r="T138" s="22">
        <f>_xll.BDH(T$3&amp;" Govt",$A$8,R138,R138)</f>
        <v>1.13513</v>
      </c>
      <c r="U138">
        <f t="shared" si="61"/>
        <v>115.09557275378151</v>
      </c>
      <c r="V138" s="2">
        <v>38475</v>
      </c>
      <c r="W138">
        <v>99.796875</v>
      </c>
      <c r="X138" s="22">
        <f>_xll.BDH(X$3&amp;" Govt",$A$8,V138,V138)</f>
        <v>1.01294</v>
      </c>
      <c r="Y138">
        <f t="shared" si="62"/>
        <v>98.522000315912109</v>
      </c>
      <c r="Z138" s="2">
        <v>38378</v>
      </c>
      <c r="AA138">
        <v>123.78125</v>
      </c>
      <c r="AB138" s="22">
        <f>_xll.BDH(AB$3&amp;" Govt",$A$8,Z138,Z138)</f>
        <v>1.09731</v>
      </c>
      <c r="AC138">
        <f t="shared" si="63"/>
        <v>112.80426679789667</v>
      </c>
      <c r="AD138" s="2">
        <v>39017</v>
      </c>
      <c r="AE138">
        <v>102.15625</v>
      </c>
      <c r="AF138" s="22">
        <f>_xll.BDH(AF$3&amp;" Govt",$A$8,AD138,AD138)</f>
        <v>1.02695</v>
      </c>
      <c r="AG138">
        <f t="shared" si="64"/>
        <v>99.475388285700376</v>
      </c>
      <c r="AH138" s="2">
        <v>38378</v>
      </c>
      <c r="AI138">
        <v>121.625</v>
      </c>
      <c r="AJ138" s="22">
        <f>_xll.BDH(AJ$3&amp;" Govt",$A$8,AH138,AH138)</f>
        <v>1.0755600000000001</v>
      </c>
      <c r="AK138">
        <f t="shared" si="65"/>
        <v>113.08062776600096</v>
      </c>
      <c r="AL138" s="2">
        <v>39381</v>
      </c>
      <c r="AM138">
        <v>103.21484375</v>
      </c>
      <c r="AN138" s="22">
        <f>_xll.BDH(AN$3&amp;" Govt",$A$8,AL138,AL138)</f>
        <v>1.02498</v>
      </c>
      <c r="AO138">
        <f t="shared" si="66"/>
        <v>100.69937340240786</v>
      </c>
      <c r="AP138" s="2">
        <v>38378</v>
      </c>
      <c r="AQ138">
        <v>117.84375</v>
      </c>
      <c r="AR138" s="22">
        <f>_xll.BDH(AR$3&amp;" Govt",$A$8,AP138,AP138)</f>
        <v>1.0621799999999999</v>
      </c>
      <c r="AS138">
        <f t="shared" si="67"/>
        <v>110.94517878325709</v>
      </c>
      <c r="AT138" s="2">
        <v>39748</v>
      </c>
      <c r="AU138">
        <v>92.79296875</v>
      </c>
      <c r="AV138" s="22">
        <f>_xll.BDH(AV$3&amp;" Govt",$A$8,AT138,AT138)</f>
        <v>1.0371900000000001</v>
      </c>
      <c r="AW138">
        <f t="shared" si="68"/>
        <v>89.465737955437277</v>
      </c>
      <c r="AX138" s="2">
        <v>38378</v>
      </c>
      <c r="AY138">
        <v>106.48828125</v>
      </c>
      <c r="AZ138" s="22">
        <f>_xll.BDH(AZ$3&amp;" Govt",$A$8,AX138,AX138)</f>
        <v>1.03983</v>
      </c>
      <c r="BA138">
        <f t="shared" si="69"/>
        <v>102.409318109691</v>
      </c>
      <c r="BB138" s="2">
        <v>38378</v>
      </c>
      <c r="BC138">
        <v>106.578125</v>
      </c>
      <c r="BD138" s="22">
        <f>_xll.BDH(BD$3&amp;" Govt",$A$8,BB138,BB138)</f>
        <v>1.03359</v>
      </c>
      <c r="BE138">
        <f t="shared" si="70"/>
        <v>103.114508654302</v>
      </c>
      <c r="BF138" s="2">
        <v>40113</v>
      </c>
      <c r="BG138">
        <v>104.328125</v>
      </c>
      <c r="BH138" s="22">
        <f>_xll.BDH(BH$3&amp;" Govt",$A$8,BF138,BF138)</f>
        <v>1.0194799999999999</v>
      </c>
      <c r="BI138">
        <f t="shared" si="71"/>
        <v>102.33464609408719</v>
      </c>
      <c r="BJ138" s="2">
        <v>38378</v>
      </c>
      <c r="BK138">
        <v>104.25</v>
      </c>
      <c r="BL138" s="22">
        <f>_xll.BDH(BL$3&amp;" Govt",$A$8,BJ138,BJ138)</f>
        <v>1.01318</v>
      </c>
      <c r="BM138">
        <f t="shared" si="72"/>
        <v>102.89385893918158</v>
      </c>
      <c r="BN138" s="2">
        <v>38554</v>
      </c>
      <c r="BO138">
        <v>99.16796875</v>
      </c>
      <c r="BP138" s="22">
        <f>_xll.BDH(BP$3&amp;" Govt",$A$8,BN138,BN138)</f>
        <v>1.01847</v>
      </c>
      <c r="BQ138">
        <f t="shared" si="73"/>
        <v>97.369553104166059</v>
      </c>
      <c r="BR138" s="2">
        <v>38736</v>
      </c>
      <c r="BS138">
        <v>101.28125</v>
      </c>
      <c r="BT138" s="22">
        <f>_xll.BDH(BT$3&amp;" Govt",$A$8,BR138,BR138)</f>
        <v>1.0193399999999999</v>
      </c>
      <c r="BU138">
        <f t="shared" si="74"/>
        <v>99.359634665567924</v>
      </c>
      <c r="BV138" s="2">
        <v>38916</v>
      </c>
      <c r="BW138">
        <v>97.08203125</v>
      </c>
      <c r="BX138" s="22">
        <f>_xll.BDH(BX$3&amp;" Govt",$A$8,BV138,BV138)</f>
        <v>1.01799</v>
      </c>
      <c r="BY138">
        <f t="shared" si="75"/>
        <v>95.366389895775015</v>
      </c>
      <c r="BZ138" s="2">
        <v>39098</v>
      </c>
      <c r="CA138">
        <v>100.12890625</v>
      </c>
      <c r="CB138" s="22">
        <f>_xll.BDH(CB$3&amp;" Govt",$A$8,BZ138,BZ138)</f>
        <v>0.99853000000000003</v>
      </c>
      <c r="CC138">
        <f t="shared" si="76"/>
        <v>100.27631242927103</v>
      </c>
      <c r="CD138" s="2">
        <v>39280</v>
      </c>
      <c r="CE138">
        <v>99.9140625</v>
      </c>
      <c r="CF138" s="22">
        <f>_xll.BDH(CF$3&amp;" Govt",$A$8,CD138,CD138)</f>
        <v>1.02813</v>
      </c>
      <c r="CG138">
        <f t="shared" si="77"/>
        <v>97.180378454086551</v>
      </c>
      <c r="CH138" s="2">
        <v>39462</v>
      </c>
      <c r="CI138">
        <v>112.26171875</v>
      </c>
      <c r="CJ138" s="22">
        <f>_xll.BDH(CJ$3&amp;" Govt",$A$8,CH138,CH138)</f>
        <v>1.01081</v>
      </c>
      <c r="CK138">
        <f t="shared" si="78"/>
        <v>111.06114774289927</v>
      </c>
      <c r="CL138" s="2">
        <v>39644</v>
      </c>
      <c r="CM138">
        <v>105.74609375</v>
      </c>
      <c r="CN138" s="22">
        <f>_xll.BDH(CN$3&amp;" Govt",$A$8,CL138,CL138)</f>
        <v>1.0293300000000001</v>
      </c>
      <c r="CO138">
        <f t="shared" si="79"/>
        <v>102.7329367161163</v>
      </c>
      <c r="CP138" s="2">
        <v>39827</v>
      </c>
      <c r="CQ138">
        <v>95.61328125</v>
      </c>
      <c r="CR138" s="22">
        <f>_xll.BDH(CR$3&amp;" Govt",$A$8,CP138,CP138)</f>
        <v>0.99626000000000003</v>
      </c>
      <c r="CS138">
        <f t="shared" si="80"/>
        <v>95.972217342862308</v>
      </c>
      <c r="CT138" s="2">
        <v>40004</v>
      </c>
      <c r="CU138">
        <v>103.51953125</v>
      </c>
      <c r="CV138" s="22">
        <f>_xll.BDH(CV$3&amp;" Govt",$A$8,CT138,CT138)</f>
        <v>0.99402999999999997</v>
      </c>
      <c r="CW138">
        <f t="shared" si="81"/>
        <v>104.14125453960142</v>
      </c>
      <c r="CZ138" s="22"/>
      <c r="DB138" s="2">
        <v>38383</v>
      </c>
      <c r="DC138">
        <v>109.19921875</v>
      </c>
      <c r="DD138" s="22">
        <f>_xll.BDH(DD$3&amp;" Govt",$A$8,DB138,DB138)</f>
        <v>1.01326</v>
      </c>
      <c r="DE138">
        <f t="shared" si="82"/>
        <v>107.77018608254544</v>
      </c>
      <c r="DF138" s="2">
        <v>38926</v>
      </c>
      <c r="DG138">
        <v>95.546875</v>
      </c>
      <c r="DH138" s="22">
        <f>_xll.BDH(DH$3&amp;" Govt",$A$8,DF138,DF138)</f>
        <v>1.01962</v>
      </c>
      <c r="DI138">
        <f t="shared" si="83"/>
        <v>93.708317804672333</v>
      </c>
      <c r="DJ138" s="2">
        <v>39290</v>
      </c>
      <c r="DK138">
        <v>101.66015625</v>
      </c>
      <c r="DL138" s="22">
        <f>_xll.BDH(DL$3&amp;" Govt",$A$8,DJ138,DJ138)</f>
        <v>1.0301499999999999</v>
      </c>
      <c r="DM138">
        <f t="shared" si="84"/>
        <v>98.684809251079955</v>
      </c>
      <c r="DN138" s="2">
        <v>40025</v>
      </c>
      <c r="DO138">
        <v>103.91796875</v>
      </c>
      <c r="DP138" s="22">
        <f>_xll.BDH(DP$3&amp;" Govt",$A$8,DN138,DN138)</f>
        <v>0.99597999999999998</v>
      </c>
      <c r="DQ138">
        <f t="shared" si="85"/>
        <v>104.33740511857668</v>
      </c>
    </row>
    <row r="139" spans="4:121" x14ac:dyDescent="0.25">
      <c r="D139" s="2"/>
      <c r="F139" s="2">
        <v>38379</v>
      </c>
      <c r="G139">
        <v>126.8125</v>
      </c>
      <c r="H139" s="22">
        <f>_xll.BDH(H$3&amp;" Govt",$A$8,F139,F139)</f>
        <v>1.2054400000000001</v>
      </c>
      <c r="I139" s="14">
        <f t="shared" si="58"/>
        <v>105.20017586939208</v>
      </c>
      <c r="J139" s="2">
        <v>38379</v>
      </c>
      <c r="K139">
        <v>127.69921875</v>
      </c>
      <c r="L139" s="22">
        <f>_xll.BDH(L$3&amp;" Govt",$A$8,J139,J139)</f>
        <v>1.1821600000000001</v>
      </c>
      <c r="M139">
        <f t="shared" si="59"/>
        <v>108.02194182682547</v>
      </c>
      <c r="N139" s="2">
        <v>38379</v>
      </c>
      <c r="O139">
        <v>129.35546875</v>
      </c>
      <c r="P139" s="22">
        <f>_xll.BDH(P$3&amp;" Govt",$A$8,N139,N139)</f>
        <v>1.1645399999999999</v>
      </c>
      <c r="Q139">
        <f t="shared" si="60"/>
        <v>111.07859648444881</v>
      </c>
      <c r="R139" s="2">
        <v>38379</v>
      </c>
      <c r="S139">
        <v>130.69921875</v>
      </c>
      <c r="T139" s="22">
        <f>_xll.BDH(T$3&amp;" Govt",$A$8,R139,R139)</f>
        <v>1.1351499999999999</v>
      </c>
      <c r="U139">
        <f t="shared" si="61"/>
        <v>115.13828018323571</v>
      </c>
      <c r="V139" s="2">
        <v>38476</v>
      </c>
      <c r="W139">
        <v>99.921875</v>
      </c>
      <c r="X139" s="22">
        <f>_xll.BDH(X$3&amp;" Govt",$A$8,V139,V139)</f>
        <v>1.0132000000000001</v>
      </c>
      <c r="Y139">
        <f t="shared" si="62"/>
        <v>98.620089814449258</v>
      </c>
      <c r="Z139" s="2">
        <v>38379</v>
      </c>
      <c r="AA139">
        <v>123.828125</v>
      </c>
      <c r="AB139" s="22">
        <f>_xll.BDH(AB$3&amp;" Govt",$A$8,Z139,Z139)</f>
        <v>1.0973200000000001</v>
      </c>
      <c r="AC139">
        <f t="shared" si="63"/>
        <v>112.84595651222979</v>
      </c>
      <c r="AD139" s="2">
        <v>39020</v>
      </c>
      <c r="AE139">
        <v>102.04296875</v>
      </c>
      <c r="AF139" s="22">
        <f>_xll.BDH(AF$3&amp;" Govt",$A$8,AD139,AD139)</f>
        <v>1.0271399999999999</v>
      </c>
      <c r="AG139">
        <f t="shared" si="64"/>
        <v>99.34669933017895</v>
      </c>
      <c r="AH139" s="2">
        <v>38379</v>
      </c>
      <c r="AI139">
        <v>121.63671875</v>
      </c>
      <c r="AJ139" s="22">
        <f>_xll.BDH(AJ$3&amp;" Govt",$A$8,AH139,AH139)</f>
        <v>1.0755699999999999</v>
      </c>
      <c r="AK139">
        <f t="shared" si="65"/>
        <v>113.09047179634985</v>
      </c>
      <c r="AL139" s="2">
        <v>39384</v>
      </c>
      <c r="AM139">
        <v>103.18359375</v>
      </c>
      <c r="AN139" s="22">
        <f>_xll.BDH(AN$3&amp;" Govt",$A$8,AL139,AL139)</f>
        <v>1.0247999999999999</v>
      </c>
      <c r="AO139">
        <f t="shared" si="66"/>
        <v>100.68656689110071</v>
      </c>
      <c r="AP139" s="2">
        <v>38379</v>
      </c>
      <c r="AQ139">
        <v>117.8203125</v>
      </c>
      <c r="AR139" s="22">
        <f>_xll.BDH(AR$3&amp;" Govt",$A$8,AP139,AP139)</f>
        <v>1.0622</v>
      </c>
      <c r="AS139">
        <f t="shared" si="67"/>
        <v>110.92102475993221</v>
      </c>
      <c r="AT139" s="2">
        <v>39749</v>
      </c>
      <c r="AU139">
        <v>92.71484375</v>
      </c>
      <c r="AV139" s="22">
        <f>_xll.BDH(AV$3&amp;" Govt",$A$8,AT139,AT139)</f>
        <v>1.0370600000000001</v>
      </c>
      <c r="AW139">
        <f t="shared" si="68"/>
        <v>89.401619723063263</v>
      </c>
      <c r="AX139" s="2">
        <v>38379</v>
      </c>
      <c r="AY139">
        <v>106.4296875</v>
      </c>
      <c r="AZ139" s="22">
        <f>_xll.BDH(AZ$3&amp;" Govt",$A$8,AX139,AX139)</f>
        <v>1.0398499999999999</v>
      </c>
      <c r="BA139">
        <f t="shared" si="69"/>
        <v>102.35100014425159</v>
      </c>
      <c r="BB139" s="2">
        <v>38379</v>
      </c>
      <c r="BC139">
        <v>106.5703125</v>
      </c>
      <c r="BD139" s="22">
        <f>_xll.BDH(BD$3&amp;" Govt",$A$8,BB139,BB139)</f>
        <v>1.0336099999999999</v>
      </c>
      <c r="BE139">
        <f t="shared" si="70"/>
        <v>103.10495496367102</v>
      </c>
      <c r="BF139" s="2">
        <v>40114</v>
      </c>
      <c r="BG139">
        <v>104.48046875</v>
      </c>
      <c r="BH139" s="22">
        <f>_xll.BDH(BH$3&amp;" Govt",$A$8,BF139,BF139)</f>
        <v>1.01956</v>
      </c>
      <c r="BI139">
        <f t="shared" si="71"/>
        <v>102.47603745733453</v>
      </c>
      <c r="BJ139" s="2">
        <v>38379</v>
      </c>
      <c r="BK139">
        <v>104.30859375</v>
      </c>
      <c r="BL139" s="22">
        <f>_xll.BDH(BL$3&amp;" Govt",$A$8,BJ139,BJ139)</f>
        <v>1.01319</v>
      </c>
      <c r="BM139">
        <f t="shared" si="72"/>
        <v>102.95067435525419</v>
      </c>
      <c r="BN139" s="2">
        <v>38555</v>
      </c>
      <c r="BO139">
        <v>99.74609375</v>
      </c>
      <c r="BP139" s="22">
        <f>_xll.BDH(BP$3&amp;" Govt",$A$8,BN139,BN139)</f>
        <v>1.0184299999999999</v>
      </c>
      <c r="BQ139">
        <f t="shared" si="73"/>
        <v>97.941040375872674</v>
      </c>
      <c r="BR139" s="2">
        <v>38737</v>
      </c>
      <c r="BS139">
        <v>101.56640625</v>
      </c>
      <c r="BT139" s="22">
        <f>_xll.BDH(BT$3&amp;" Govt",$A$8,BR139,BR139)</f>
        <v>1.0190699999999999</v>
      </c>
      <c r="BU139">
        <f t="shared" si="74"/>
        <v>99.665779828667326</v>
      </c>
      <c r="BV139" s="2">
        <v>38917</v>
      </c>
      <c r="BW139">
        <v>97.76953125</v>
      </c>
      <c r="BX139" s="22">
        <f>_xll.BDH(BX$3&amp;" Govt",$A$8,BV139,BV139)</f>
        <v>1.0181499999999999</v>
      </c>
      <c r="BY139">
        <f t="shared" si="75"/>
        <v>96.026647596130246</v>
      </c>
      <c r="BZ139" s="2">
        <v>39099</v>
      </c>
      <c r="CA139">
        <v>100.00390625</v>
      </c>
      <c r="CB139" s="22">
        <f>_xll.BDH(CB$3&amp;" Govt",$A$8,BZ139,BZ139)</f>
        <v>0.99848000000000003</v>
      </c>
      <c r="CC139">
        <f t="shared" si="76"/>
        <v>100.15614358825414</v>
      </c>
      <c r="CD139" s="2">
        <v>39281</v>
      </c>
      <c r="CE139">
        <v>100.26171875</v>
      </c>
      <c r="CF139" s="22">
        <f>_xll.BDH(CF$3&amp;" Govt",$A$8,CD139,CD139)</f>
        <v>1.02833</v>
      </c>
      <c r="CG139">
        <f t="shared" si="77"/>
        <v>97.499556319469434</v>
      </c>
      <c r="CH139" s="2">
        <v>39463</v>
      </c>
      <c r="CI139">
        <v>111.33984375</v>
      </c>
      <c r="CJ139" s="22">
        <f>_xll.BDH(CJ$3&amp;" Govt",$A$8,CH139,CH139)</f>
        <v>1.0109999999999999</v>
      </c>
      <c r="CK139">
        <f t="shared" si="78"/>
        <v>110.12843100890208</v>
      </c>
      <c r="CL139" s="2">
        <v>39645</v>
      </c>
      <c r="CM139">
        <v>104.91015625</v>
      </c>
      <c r="CN139" s="22">
        <f>_xll.BDH(CN$3&amp;" Govt",$A$8,CL139,CL139)</f>
        <v>1.0296000000000001</v>
      </c>
      <c r="CO139">
        <f t="shared" si="79"/>
        <v>101.89409115190365</v>
      </c>
      <c r="CP139" s="2">
        <v>39828</v>
      </c>
      <c r="CQ139">
        <v>95.32421875</v>
      </c>
      <c r="CR139" s="22">
        <f>_xll.BDH(CR$3&amp;" Govt",$A$8,CP139,CP139)</f>
        <v>0.99563999999999997</v>
      </c>
      <c r="CS139">
        <f t="shared" si="80"/>
        <v>95.741652354264602</v>
      </c>
      <c r="CT139" s="2">
        <v>40007</v>
      </c>
      <c r="CU139">
        <v>103.1328125</v>
      </c>
      <c r="CV139" s="22">
        <f>_xll.BDH(CV$3&amp;" Govt",$A$8,CT139,CT139)</f>
        <v>0.99431000000000003</v>
      </c>
      <c r="CW139">
        <f t="shared" si="81"/>
        <v>103.7229963492271</v>
      </c>
      <c r="CZ139" s="22"/>
      <c r="DB139" s="2">
        <v>38384</v>
      </c>
      <c r="DC139">
        <v>108.859375</v>
      </c>
      <c r="DD139" s="22">
        <f>_xll.BDH(DD$3&amp;" Govt",$A$8,DB139,DB139)</f>
        <v>1.01328</v>
      </c>
      <c r="DE139">
        <f t="shared" si="82"/>
        <v>107.43266915363967</v>
      </c>
      <c r="DF139" s="2">
        <v>38929</v>
      </c>
      <c r="DG139">
        <v>95.42578125</v>
      </c>
      <c r="DH139" s="22">
        <f>_xll.BDH(DH$3&amp;" Govt",$A$8,DF139,DF139)</f>
        <v>1.0201</v>
      </c>
      <c r="DI139">
        <f t="shared" si="83"/>
        <v>93.545516370944028</v>
      </c>
      <c r="DJ139" s="2">
        <v>39293</v>
      </c>
      <c r="DK139">
        <v>101.57421875</v>
      </c>
      <c r="DL139" s="22">
        <f>_xll.BDH(DL$3&amp;" Govt",$A$8,DJ139,DJ139)</f>
        <v>1.0307599999999999</v>
      </c>
      <c r="DM139">
        <f t="shared" si="84"/>
        <v>98.543034993596962</v>
      </c>
      <c r="DN139" s="2">
        <v>40028</v>
      </c>
      <c r="DO139">
        <v>103.23828125</v>
      </c>
      <c r="DP139" s="22">
        <f>_xll.BDH(DP$3&amp;" Govt",$A$8,DN139,DN139)</f>
        <v>0.99661999999999995</v>
      </c>
      <c r="DQ139">
        <f t="shared" si="85"/>
        <v>103.58841007605707</v>
      </c>
    </row>
    <row r="140" spans="4:121" x14ac:dyDescent="0.25">
      <c r="D140" s="2"/>
      <c r="F140" s="2">
        <v>38380</v>
      </c>
      <c r="G140">
        <v>126.81640625</v>
      </c>
      <c r="H140" s="22">
        <f>_xll.BDH(H$3&amp;" Govt",$A$8,F140,F140)</f>
        <v>1.20546</v>
      </c>
      <c r="I140" s="14">
        <f t="shared" si="58"/>
        <v>105.20167093889469</v>
      </c>
      <c r="J140" s="2">
        <v>38380</v>
      </c>
      <c r="K140">
        <v>127.76171875</v>
      </c>
      <c r="L140" s="22">
        <f>_xll.BDH(L$3&amp;" Govt",$A$8,J140,J140)</f>
        <v>1.18218</v>
      </c>
      <c r="M140">
        <f t="shared" si="59"/>
        <v>108.07298275220356</v>
      </c>
      <c r="N140" s="2">
        <v>38380</v>
      </c>
      <c r="O140">
        <v>129.52734375</v>
      </c>
      <c r="P140" s="22">
        <f>_xll.BDH(P$3&amp;" Govt",$A$8,N140,N140)</f>
        <v>1.16456</v>
      </c>
      <c r="Q140">
        <f t="shared" si="60"/>
        <v>111.22427676547365</v>
      </c>
      <c r="R140" s="2">
        <v>38380</v>
      </c>
      <c r="S140">
        <v>131.03125</v>
      </c>
      <c r="T140" s="22">
        <f>_xll.BDH(T$3&amp;" Govt",$A$8,R140,R140)</f>
        <v>1.13517</v>
      </c>
      <c r="U140">
        <f t="shared" si="61"/>
        <v>115.42874635517147</v>
      </c>
      <c r="V140" s="2">
        <v>38477</v>
      </c>
      <c r="W140">
        <v>100.04296875</v>
      </c>
      <c r="X140" s="22">
        <f>_xll.BDH(X$3&amp;" Govt",$A$8,V140,V140)</f>
        <v>1.01345</v>
      </c>
      <c r="Y140">
        <f t="shared" si="62"/>
        <v>98.715248655582414</v>
      </c>
      <c r="Z140" s="2">
        <v>38380</v>
      </c>
      <c r="AA140">
        <v>124.19140625</v>
      </c>
      <c r="AB140" s="22">
        <f>_xll.BDH(AB$3&amp;" Govt",$A$8,Z140,Z140)</f>
        <v>1.09734</v>
      </c>
      <c r="AC140">
        <f t="shared" si="63"/>
        <v>113.17495603003627</v>
      </c>
      <c r="AD140" s="2">
        <v>39021</v>
      </c>
      <c r="AE140">
        <v>102.296875</v>
      </c>
      <c r="AF140" s="22">
        <f>_xll.BDH(AF$3&amp;" Govt",$A$8,AD140,AD140)</f>
        <v>1.02721</v>
      </c>
      <c r="AG140">
        <f t="shared" si="64"/>
        <v>99.58710974386932</v>
      </c>
      <c r="AH140" s="2">
        <v>38380</v>
      </c>
      <c r="AI140">
        <v>122.0625</v>
      </c>
      <c r="AJ140" s="22">
        <f>_xll.BDH(AJ$3&amp;" Govt",$A$8,AH140,AH140)</f>
        <v>1.07559</v>
      </c>
      <c r="AK140">
        <f t="shared" si="65"/>
        <v>113.48422726131705</v>
      </c>
      <c r="AL140" s="2">
        <v>39385</v>
      </c>
      <c r="AM140">
        <v>103.1015625</v>
      </c>
      <c r="AN140" s="22">
        <f>_xll.BDH(AN$3&amp;" Govt",$A$8,AL140,AL140)</f>
        <v>1.02474</v>
      </c>
      <c r="AO140">
        <f t="shared" si="66"/>
        <v>100.61241144095088</v>
      </c>
      <c r="AP140" s="2">
        <v>38380</v>
      </c>
      <c r="AQ140">
        <v>118.30078125</v>
      </c>
      <c r="AR140" s="22">
        <f>_xll.BDH(AR$3&amp;" Govt",$A$8,AP140,AP140)</f>
        <v>1.0622199999999999</v>
      </c>
      <c r="AS140">
        <f t="shared" si="67"/>
        <v>111.37126136770161</v>
      </c>
      <c r="AT140" s="2">
        <v>39750</v>
      </c>
      <c r="AU140">
        <v>93.14453125</v>
      </c>
      <c r="AV140" s="22">
        <f>_xll.BDH(AV$3&amp;" Govt",$A$8,AT140,AT140)</f>
        <v>1.0369299999999999</v>
      </c>
      <c r="AW140">
        <f t="shared" si="68"/>
        <v>89.827212299769513</v>
      </c>
      <c r="AX140" s="2">
        <v>38380</v>
      </c>
      <c r="AY140">
        <v>106.890625</v>
      </c>
      <c r="AZ140" s="22">
        <f>_xll.BDH(AZ$3&amp;" Govt",$A$8,AX140,AX140)</f>
        <v>1.0398700000000001</v>
      </c>
      <c r="BA140">
        <f t="shared" si="69"/>
        <v>102.79229615240367</v>
      </c>
      <c r="BB140" s="2">
        <v>38380</v>
      </c>
      <c r="BC140">
        <v>107.078125</v>
      </c>
      <c r="BD140" s="22">
        <f>_xll.BDH(BD$3&amp;" Govt",$A$8,BB140,BB140)</f>
        <v>1.03362</v>
      </c>
      <c r="BE140">
        <f t="shared" si="70"/>
        <v>103.59525260734119</v>
      </c>
      <c r="BF140" s="2">
        <v>40115</v>
      </c>
      <c r="BG140">
        <v>104.4140625</v>
      </c>
      <c r="BH140" s="22">
        <f>_xll.BDH(BH$3&amp;" Govt",$A$8,BF140,BF140)</f>
        <v>1.01963</v>
      </c>
      <c r="BI140">
        <f t="shared" si="71"/>
        <v>102.40387444465149</v>
      </c>
      <c r="BJ140" s="2">
        <v>38380</v>
      </c>
      <c r="BK140">
        <v>104.8671875</v>
      </c>
      <c r="BL140" s="22">
        <f>_xll.BDH(BL$3&amp;" Govt",$A$8,BJ140,BJ140)</f>
        <v>1.0132099999999999</v>
      </c>
      <c r="BM140">
        <f t="shared" si="72"/>
        <v>103.49995311929413</v>
      </c>
      <c r="BN140" s="2">
        <v>38558</v>
      </c>
      <c r="BO140">
        <v>99.28515625</v>
      </c>
      <c r="BP140" s="22">
        <f>_xll.BDH(BP$3&amp;" Govt",$A$8,BN140,BN140)</f>
        <v>1.01833</v>
      </c>
      <c r="BQ140">
        <f t="shared" si="73"/>
        <v>97.498017587618946</v>
      </c>
      <c r="BR140" s="2">
        <v>38740</v>
      </c>
      <c r="BS140">
        <v>101.30859375</v>
      </c>
      <c r="BT140" s="22">
        <f>_xll.BDH(BT$3&amp;" Govt",$A$8,BR140,BR140)</f>
        <v>1.0182800000000001</v>
      </c>
      <c r="BU140">
        <f t="shared" si="74"/>
        <v>99.489918048081066</v>
      </c>
      <c r="BV140" s="2">
        <v>38918</v>
      </c>
      <c r="BW140">
        <v>98.046875</v>
      </c>
      <c r="BX140" s="22">
        <f>_xll.BDH(BX$3&amp;" Govt",$A$8,BV140,BV140)</f>
        <v>1.0183199999999999</v>
      </c>
      <c r="BY140">
        <f t="shared" si="75"/>
        <v>96.282970971796701</v>
      </c>
      <c r="BZ140" s="2">
        <v>39100</v>
      </c>
      <c r="CA140">
        <v>100.2109375</v>
      </c>
      <c r="CB140" s="22">
        <f>_xll.BDH(CB$3&amp;" Govt",$A$8,BZ140,BZ140)</f>
        <v>0.99843000000000004</v>
      </c>
      <c r="CC140">
        <f t="shared" si="76"/>
        <v>100.36851607023026</v>
      </c>
      <c r="CD140" s="2">
        <v>39282</v>
      </c>
      <c r="CE140">
        <v>100.48046875</v>
      </c>
      <c r="CF140" s="22">
        <f>_xll.BDH(CF$3&amp;" Govt",$A$8,CD140,CD140)</f>
        <v>1.02854</v>
      </c>
      <c r="CG140">
        <f t="shared" si="77"/>
        <v>97.692329661461883</v>
      </c>
      <c r="CH140" s="2">
        <v>39464</v>
      </c>
      <c r="CI140">
        <v>112.28515625</v>
      </c>
      <c r="CJ140" s="22">
        <f>_xll.BDH(CJ$3&amp;" Govt",$A$8,CH140,CH140)</f>
        <v>1.01119</v>
      </c>
      <c r="CK140">
        <f t="shared" si="78"/>
        <v>111.04258967157507</v>
      </c>
      <c r="CL140" s="2">
        <v>39646</v>
      </c>
      <c r="CM140">
        <v>104.171875</v>
      </c>
      <c r="CN140" s="22">
        <f>_xll.BDH(CN$3&amp;" Govt",$A$8,CL140,CL140)</f>
        <v>1.0298799999999999</v>
      </c>
      <c r="CO140">
        <f t="shared" si="79"/>
        <v>101.14952712937431</v>
      </c>
      <c r="CP140" s="2">
        <v>39829</v>
      </c>
      <c r="CQ140">
        <v>94.74609375</v>
      </c>
      <c r="CR140" s="22">
        <f>_xll.BDH(CR$3&amp;" Govt",$A$8,CP140,CP140)</f>
        <v>0.99502000000000002</v>
      </c>
      <c r="CS140">
        <f t="shared" si="80"/>
        <v>95.220290798174915</v>
      </c>
      <c r="CT140" s="2">
        <v>40008</v>
      </c>
      <c r="CU140">
        <v>101.984375</v>
      </c>
      <c r="CV140" s="22">
        <f>_xll.BDH(CV$3&amp;" Govt",$A$8,CT140,CT140)</f>
        <v>0.99439999999999995</v>
      </c>
      <c r="CW140">
        <f t="shared" si="81"/>
        <v>102.55870374094933</v>
      </c>
      <c r="CZ140" s="22"/>
      <c r="DB140" s="2">
        <v>38385</v>
      </c>
      <c r="DC140">
        <v>108.55078125</v>
      </c>
      <c r="DD140" s="22">
        <f>_xll.BDH(DD$3&amp;" Govt",$A$8,DB140,DB140)</f>
        <v>1.01315</v>
      </c>
      <c r="DE140">
        <f t="shared" si="82"/>
        <v>107.14186571583674</v>
      </c>
      <c r="DF140" s="2">
        <v>38930</v>
      </c>
      <c r="DG140">
        <v>95.546875</v>
      </c>
      <c r="DH140" s="22">
        <f>_xll.BDH(DH$3&amp;" Govt",$A$8,DF140,DF140)</f>
        <v>1.02027</v>
      </c>
      <c r="DI140">
        <f t="shared" si="83"/>
        <v>93.648617522812586</v>
      </c>
      <c r="DJ140" s="2">
        <v>39294</v>
      </c>
      <c r="DK140">
        <v>102.55078125</v>
      </c>
      <c r="DL140" s="22">
        <f>_xll.BDH(DL$3&amp;" Govt",$A$8,DJ140,DJ140)</f>
        <v>1.0309600000000001</v>
      </c>
      <c r="DM140">
        <f t="shared" si="84"/>
        <v>99.471154312485439</v>
      </c>
      <c r="DN140" s="2">
        <v>40029</v>
      </c>
      <c r="DO140">
        <v>102.3984375</v>
      </c>
      <c r="DP140" s="22">
        <f>_xll.BDH(DP$3&amp;" Govt",$A$8,DN140,DN140)</f>
        <v>0.99690000000000001</v>
      </c>
      <c r="DQ140">
        <f t="shared" si="85"/>
        <v>102.71685976527235</v>
      </c>
    </row>
    <row r="141" spans="4:121" x14ac:dyDescent="0.25">
      <c r="D141" s="2"/>
      <c r="F141" s="2">
        <v>38383</v>
      </c>
      <c r="G141">
        <v>126.71484375</v>
      </c>
      <c r="H141" s="22">
        <f>_xll.BDH(H$3&amp;" Govt",$A$8,F141,F141)</f>
        <v>1.2055199999999999</v>
      </c>
      <c r="I141" s="14">
        <f t="shared" si="58"/>
        <v>105.11218706450329</v>
      </c>
      <c r="J141" s="2">
        <v>38383</v>
      </c>
      <c r="K141">
        <v>127.64453125</v>
      </c>
      <c r="L141" s="22">
        <f>_xll.BDH(L$3&amp;" Govt",$A$8,J141,J141)</f>
        <v>1.18224</v>
      </c>
      <c r="M141">
        <f t="shared" si="59"/>
        <v>107.96837465320071</v>
      </c>
      <c r="N141" s="2">
        <v>38383</v>
      </c>
      <c r="O141">
        <v>129.4140625</v>
      </c>
      <c r="P141" s="22">
        <f>_xll.BDH(P$3&amp;" Govt",$A$8,N141,N141)</f>
        <v>1.1646099999999999</v>
      </c>
      <c r="Q141">
        <f t="shared" si="60"/>
        <v>111.12223190595994</v>
      </c>
      <c r="R141" s="2">
        <v>38383</v>
      </c>
      <c r="S141">
        <v>130.796875</v>
      </c>
      <c r="T141" s="22">
        <f>_xll.BDH(T$3&amp;" Govt",$A$8,R141,R141)</f>
        <v>1.13523</v>
      </c>
      <c r="U141">
        <f t="shared" si="61"/>
        <v>115.21618967081561</v>
      </c>
      <c r="V141" s="2">
        <v>38478</v>
      </c>
      <c r="W141">
        <v>99.5546875</v>
      </c>
      <c r="X141" s="22">
        <f>_xll.BDH(X$3&amp;" Govt",$A$8,V141,V141)</f>
        <v>1.0137100000000001</v>
      </c>
      <c r="Y141">
        <f t="shared" si="62"/>
        <v>98.208252360142438</v>
      </c>
      <c r="Z141" s="2">
        <v>38383</v>
      </c>
      <c r="AA141">
        <v>124.171875</v>
      </c>
      <c r="AB141" s="22">
        <f>_xll.BDH(AB$3&amp;" Govt",$A$8,Z141,Z141)</f>
        <v>1.0973999999999999</v>
      </c>
      <c r="AC141">
        <f t="shared" si="63"/>
        <v>113.15097047566977</v>
      </c>
      <c r="AD141" s="2">
        <v>39022</v>
      </c>
      <c r="AE141">
        <v>102.48046875</v>
      </c>
      <c r="AF141" s="22">
        <f>_xll.BDH(AF$3&amp;" Govt",$A$8,AD141,AD141)</f>
        <v>1.0272699999999999</v>
      </c>
      <c r="AG141">
        <f t="shared" si="64"/>
        <v>99.760013190300512</v>
      </c>
      <c r="AH141" s="2">
        <v>38383</v>
      </c>
      <c r="AI141">
        <v>122.08984375</v>
      </c>
      <c r="AJ141" s="22">
        <f>_xll.BDH(AJ$3&amp;" Govt",$A$8,AH141,AH141)</f>
        <v>1.07565</v>
      </c>
      <c r="AK141">
        <f t="shared" si="65"/>
        <v>113.5033177613536</v>
      </c>
      <c r="AL141" s="2">
        <v>39386</v>
      </c>
      <c r="AM141">
        <v>102.828125</v>
      </c>
      <c r="AN141" s="22">
        <f>_xll.BDH(AN$3&amp;" Govt",$A$8,AL141,AL141)</f>
        <v>1.02468</v>
      </c>
      <c r="AO141">
        <f t="shared" si="66"/>
        <v>100.35145118476012</v>
      </c>
      <c r="AP141" s="2">
        <v>38383</v>
      </c>
      <c r="AQ141">
        <v>118.28125</v>
      </c>
      <c r="AR141" s="22">
        <f>_xll.BDH(AR$3&amp;" Govt",$A$8,AP141,AP141)</f>
        <v>1.06227</v>
      </c>
      <c r="AS141">
        <f t="shared" si="67"/>
        <v>111.34763289935704</v>
      </c>
      <c r="AT141" s="2">
        <v>39751</v>
      </c>
      <c r="AU141">
        <v>93.765625</v>
      </c>
      <c r="AV141" s="22">
        <f>_xll.BDH(AV$3&amp;" Govt",$A$8,AT141,AT141)</f>
        <v>1.0367900000000001</v>
      </c>
      <c r="AW141">
        <f t="shared" si="68"/>
        <v>90.43839639657017</v>
      </c>
      <c r="AX141" s="2">
        <v>38383</v>
      </c>
      <c r="AY141">
        <v>106.9609375</v>
      </c>
      <c r="AZ141" s="22">
        <f>_xll.BDH(AZ$3&amp;" Govt",$A$8,AX141,AX141)</f>
        <v>1.03992</v>
      </c>
      <c r="BA141">
        <f t="shared" si="69"/>
        <v>102.85496720901608</v>
      </c>
      <c r="BB141" s="2">
        <v>38383</v>
      </c>
      <c r="BC141">
        <v>107.1328125</v>
      </c>
      <c r="BD141" s="22">
        <f>_xll.BDH(BD$3&amp;" Govt",$A$8,BB141,BB141)</f>
        <v>1.0336799999999999</v>
      </c>
      <c r="BE141">
        <f t="shared" si="70"/>
        <v>103.64214505456235</v>
      </c>
      <c r="BF141" s="2">
        <v>40116</v>
      </c>
      <c r="BG141">
        <v>104.83984375</v>
      </c>
      <c r="BH141" s="22">
        <f>_xll.BDH(BH$3&amp;" Govt",$A$8,BF141,BF141)</f>
        <v>1.0197000000000001</v>
      </c>
      <c r="BI141">
        <f t="shared" si="71"/>
        <v>102.81440006864764</v>
      </c>
      <c r="BJ141" s="2">
        <v>38383</v>
      </c>
      <c r="BK141">
        <v>104.9375</v>
      </c>
      <c r="BL141" s="22">
        <f>_xll.BDH(BL$3&amp;" Govt",$A$8,BJ141,BJ141)</f>
        <v>1.01326</v>
      </c>
      <c r="BM141">
        <f t="shared" si="72"/>
        <v>103.56423820144879</v>
      </c>
      <c r="BN141" s="2">
        <v>38559</v>
      </c>
      <c r="BO141">
        <v>99.4765625</v>
      </c>
      <c r="BP141" s="22">
        <f>_xll.BDH(BP$3&amp;" Govt",$A$8,BN141,BN141)</f>
        <v>1.0183</v>
      </c>
      <c r="BQ141">
        <f t="shared" si="73"/>
        <v>97.688856427378965</v>
      </c>
      <c r="BR141" s="2">
        <v>38741</v>
      </c>
      <c r="BS141">
        <v>101.09765625</v>
      </c>
      <c r="BT141" s="22">
        <f>_xll.BDH(BT$3&amp;" Govt",$A$8,BR141,BR141)</f>
        <v>1.0180100000000001</v>
      </c>
      <c r="BU141">
        <f t="shared" si="74"/>
        <v>99.309099370340164</v>
      </c>
      <c r="BV141" s="2">
        <v>38919</v>
      </c>
      <c r="BW141">
        <v>97.85546875</v>
      </c>
      <c r="BX141" s="22">
        <f>_xll.BDH(BX$3&amp;" Govt",$A$8,BV141,BV141)</f>
        <v>1.0184800000000001</v>
      </c>
      <c r="BY141">
        <f t="shared" si="75"/>
        <v>96.079911976671113</v>
      </c>
      <c r="BZ141" s="2">
        <v>39101</v>
      </c>
      <c r="CA141">
        <v>100.24609375</v>
      </c>
      <c r="CB141" s="22">
        <f>_xll.BDH(CB$3&amp;" Govt",$A$8,BZ141,BZ141)</f>
        <v>0.99839</v>
      </c>
      <c r="CC141">
        <f t="shared" si="76"/>
        <v>100.40775022786687</v>
      </c>
      <c r="CD141" s="2">
        <v>39283</v>
      </c>
      <c r="CE141">
        <v>100.87890625</v>
      </c>
      <c r="CF141" s="22">
        <f>_xll.BDH(CF$3&amp;" Govt",$A$8,CD141,CD141)</f>
        <v>1.02874</v>
      </c>
      <c r="CG141">
        <f t="shared" si="77"/>
        <v>98.060643359838252</v>
      </c>
      <c r="CH141" s="2">
        <v>39465</v>
      </c>
      <c r="CI141">
        <v>112.43359375</v>
      </c>
      <c r="CJ141" s="22">
        <f>_xll.BDH(CJ$3&amp;" Govt",$A$8,CH141,CH141)</f>
        <v>1.01139</v>
      </c>
      <c r="CK141">
        <f t="shared" si="78"/>
        <v>111.16739709706444</v>
      </c>
      <c r="CL141" s="2">
        <v>39647</v>
      </c>
      <c r="CM141">
        <v>103.2890625</v>
      </c>
      <c r="CN141" s="22">
        <f>_xll.BDH(CN$3&amp;" Govt",$A$8,CL141,CL141)</f>
        <v>1.03016</v>
      </c>
      <c r="CO141">
        <f t="shared" si="79"/>
        <v>100.26506804768192</v>
      </c>
      <c r="CP141" s="2">
        <v>39832</v>
      </c>
      <c r="CQ141">
        <v>94.74609375</v>
      </c>
      <c r="CR141" s="22">
        <f>_xll.BDH(CR$3&amp;" Govt",$A$8,CP141,CP141)</f>
        <v>0.99316000000000004</v>
      </c>
      <c r="CS141">
        <f t="shared" si="80"/>
        <v>95.398620312940508</v>
      </c>
      <c r="CT141" s="2">
        <v>40009</v>
      </c>
      <c r="CU141">
        <v>101.859375</v>
      </c>
      <c r="CV141" s="22">
        <f>_xll.BDH(CV$3&amp;" Govt",$A$8,CT141,CT141)</f>
        <v>0.99450000000000005</v>
      </c>
      <c r="CW141">
        <f t="shared" si="81"/>
        <v>102.42269984917043</v>
      </c>
      <c r="CZ141" s="22"/>
      <c r="DB141" s="2">
        <v>38386</v>
      </c>
      <c r="DC141">
        <v>108.3828125</v>
      </c>
      <c r="DD141" s="22">
        <f>_xll.BDH(DD$3&amp;" Govt",$A$8,DB141,DB141)</f>
        <v>1.01301</v>
      </c>
      <c r="DE141">
        <f t="shared" si="82"/>
        <v>106.99086139327352</v>
      </c>
      <c r="DF141" s="2">
        <v>38931</v>
      </c>
      <c r="DG141">
        <v>95.92578125</v>
      </c>
      <c r="DH141" s="22">
        <f>_xll.BDH(DH$3&amp;" Govt",$A$8,DF141,DF141)</f>
        <v>1.02033</v>
      </c>
      <c r="DI141">
        <f t="shared" si="83"/>
        <v>94.014467133182407</v>
      </c>
      <c r="DJ141" s="2">
        <v>39295</v>
      </c>
      <c r="DK141">
        <v>101.82421875</v>
      </c>
      <c r="DL141" s="22">
        <f>_xll.BDH(DL$3&amp;" Govt",$A$8,DJ141,DJ141)</f>
        <v>1.0311600000000001</v>
      </c>
      <c r="DM141">
        <f t="shared" si="84"/>
        <v>98.747254305830324</v>
      </c>
      <c r="DN141" s="2">
        <v>40030</v>
      </c>
      <c r="DO141">
        <v>102.73046875</v>
      </c>
      <c r="DP141" s="22">
        <f>_xll.BDH(DP$3&amp;" Govt",$A$8,DN141,DN141)</f>
        <v>0.99717</v>
      </c>
      <c r="DQ141">
        <f t="shared" si="85"/>
        <v>103.02202106962704</v>
      </c>
    </row>
    <row r="142" spans="4:121" x14ac:dyDescent="0.25">
      <c r="D142" s="2"/>
      <c r="F142" s="2">
        <v>38384</v>
      </c>
      <c r="G142">
        <v>126.63671875</v>
      </c>
      <c r="H142" s="22">
        <f>_xll.BDH(H$3&amp;" Govt",$A$8,F142,F142)</f>
        <v>1.2055400000000001</v>
      </c>
      <c r="I142" s="14">
        <f t="shared" si="58"/>
        <v>105.04563826169185</v>
      </c>
      <c r="J142" s="2">
        <v>38384</v>
      </c>
      <c r="K142">
        <v>127.56640625</v>
      </c>
      <c r="L142" s="22">
        <f>_xll.BDH(L$3&amp;" Govt",$A$8,J142,J142)</f>
        <v>1.1822600000000001</v>
      </c>
      <c r="M142">
        <f t="shared" si="59"/>
        <v>107.90046711383282</v>
      </c>
      <c r="N142" s="2">
        <v>38384</v>
      </c>
      <c r="O142">
        <v>129.35546875</v>
      </c>
      <c r="P142" s="22">
        <f>_xll.BDH(P$3&amp;" Govt",$A$8,N142,N142)</f>
        <v>1.1646300000000001</v>
      </c>
      <c r="Q142">
        <f t="shared" si="60"/>
        <v>111.07001257910237</v>
      </c>
      <c r="R142" s="2">
        <v>38384</v>
      </c>
      <c r="S142">
        <v>130.7578125</v>
      </c>
      <c r="T142" s="22">
        <f>_xll.BDH(T$3&amp;" Govt",$A$8,R142,R142)</f>
        <v>1.1352500000000001</v>
      </c>
      <c r="U142">
        <f t="shared" si="61"/>
        <v>115.17975115613299</v>
      </c>
      <c r="V142" s="2">
        <v>38481</v>
      </c>
      <c r="W142">
        <v>99.6484375</v>
      </c>
      <c r="X142" s="22">
        <f>_xll.BDH(X$3&amp;" Govt",$A$8,V142,V142)</f>
        <v>1.01447</v>
      </c>
      <c r="Y142">
        <f t="shared" si="62"/>
        <v>98.227091486194766</v>
      </c>
      <c r="Z142" s="2">
        <v>38384</v>
      </c>
      <c r="AA142">
        <v>124.01171875</v>
      </c>
      <c r="AB142" s="22">
        <f>_xll.BDH(AB$3&amp;" Govt",$A$8,Z142,Z142)</f>
        <v>1.0974200000000001</v>
      </c>
      <c r="AC142">
        <f t="shared" si="63"/>
        <v>113.00296946474458</v>
      </c>
      <c r="AD142" s="2">
        <v>39023</v>
      </c>
      <c r="AE142">
        <v>102.33984375</v>
      </c>
      <c r="AF142" s="22">
        <f>_xll.BDH(AF$3&amp;" Govt",$A$8,AD142,AD142)</f>
        <v>1.02711</v>
      </c>
      <c r="AG142">
        <f t="shared" si="64"/>
        <v>99.638640213803782</v>
      </c>
      <c r="AH142" s="2">
        <v>38384</v>
      </c>
      <c r="AI142">
        <v>121.8984375</v>
      </c>
      <c r="AJ142" s="22">
        <f>_xll.BDH(AJ$3&amp;" Govt",$A$8,AH142,AH142)</f>
        <v>1.0756699999999999</v>
      </c>
      <c r="AK142">
        <f t="shared" si="65"/>
        <v>113.32326596446866</v>
      </c>
      <c r="AL142" s="2">
        <v>39387</v>
      </c>
      <c r="AM142">
        <v>103.56640625</v>
      </c>
      <c r="AN142" s="22">
        <f>_xll.BDH(AN$3&amp;" Govt",$A$8,AL142,AL142)</f>
        <v>1.0246200000000001</v>
      </c>
      <c r="AO142">
        <f t="shared" si="66"/>
        <v>101.07786911245144</v>
      </c>
      <c r="AP142" s="2">
        <v>38384</v>
      </c>
      <c r="AQ142">
        <v>118.125</v>
      </c>
      <c r="AR142" s="22">
        <f>_xll.BDH(AR$3&amp;" Govt",$A$8,AP142,AP142)</f>
        <v>1.06229</v>
      </c>
      <c r="AS142">
        <f t="shared" si="67"/>
        <v>111.19844863455366</v>
      </c>
      <c r="AT142" s="2">
        <v>39752</v>
      </c>
      <c r="AU142">
        <v>94.15625</v>
      </c>
      <c r="AV142" s="22">
        <f>_xll.BDH(AV$3&amp;" Govt",$A$8,AT142,AT142)</f>
        <v>1.0366599999999999</v>
      </c>
      <c r="AW142">
        <f t="shared" si="68"/>
        <v>90.826548723786019</v>
      </c>
      <c r="AX142" s="2">
        <v>38384</v>
      </c>
      <c r="AY142">
        <v>106.7578125</v>
      </c>
      <c r="AZ142" s="22">
        <f>_xll.BDH(AZ$3&amp;" Govt",$A$8,AX142,AX142)</f>
        <v>1.0399400000000001</v>
      </c>
      <c r="BA142">
        <f t="shared" si="69"/>
        <v>102.65766534607765</v>
      </c>
      <c r="BB142" s="2">
        <v>38384</v>
      </c>
      <c r="BC142">
        <v>106.98046875</v>
      </c>
      <c r="BD142" s="22">
        <f>_xll.BDH(BD$3&amp;" Govt",$A$8,BB142,BB142)</f>
        <v>1.03369</v>
      </c>
      <c r="BE142">
        <f t="shared" si="70"/>
        <v>103.49376384602733</v>
      </c>
      <c r="BF142" s="2">
        <v>40119</v>
      </c>
      <c r="BG142">
        <v>104.92578125</v>
      </c>
      <c r="BH142" s="22">
        <f>_xll.BDH(BH$3&amp;" Govt",$A$8,BF142,BF142)</f>
        <v>1.0198700000000001</v>
      </c>
      <c r="BI142">
        <f t="shared" si="71"/>
        <v>102.88152534146508</v>
      </c>
      <c r="BJ142" s="2">
        <v>38384</v>
      </c>
      <c r="BK142">
        <v>104.70703125</v>
      </c>
      <c r="BL142" s="22">
        <f>_xll.BDH(BL$3&amp;" Govt",$A$8,BJ142,BJ142)</f>
        <v>1.01328</v>
      </c>
      <c r="BM142">
        <f t="shared" si="72"/>
        <v>103.33474582543819</v>
      </c>
      <c r="BN142" s="2">
        <v>38560</v>
      </c>
      <c r="BO142">
        <v>99.46484375</v>
      </c>
      <c r="BP142" s="22">
        <f>_xll.BDH(BP$3&amp;" Govt",$A$8,BN142,BN142)</f>
        <v>1.0182599999999999</v>
      </c>
      <c r="BQ142">
        <f t="shared" si="73"/>
        <v>97.681185306306844</v>
      </c>
      <c r="BR142" s="2">
        <v>38742</v>
      </c>
      <c r="BS142">
        <v>100.23046875</v>
      </c>
      <c r="BT142" s="22">
        <f>_xll.BDH(BT$3&amp;" Govt",$A$8,BR142,BR142)</f>
        <v>1.0177499999999999</v>
      </c>
      <c r="BU142">
        <f t="shared" si="74"/>
        <v>98.482406042741346</v>
      </c>
      <c r="BV142" s="2">
        <v>38922</v>
      </c>
      <c r="BW142">
        <v>97.796875</v>
      </c>
      <c r="BX142" s="22">
        <f>_xll.BDH(BX$3&amp;" Govt",$A$8,BV142,BV142)</f>
        <v>1.0189699999999999</v>
      </c>
      <c r="BY142">
        <f t="shared" si="75"/>
        <v>95.976206365251187</v>
      </c>
      <c r="BZ142" s="2">
        <v>39104</v>
      </c>
      <c r="CA142">
        <v>100.546875</v>
      </c>
      <c r="CB142" s="22">
        <f>_xll.BDH(CB$3&amp;" Govt",$A$8,BZ142,BZ142)</f>
        <v>0.99824000000000002</v>
      </c>
      <c r="CC142">
        <f t="shared" si="76"/>
        <v>100.7241495031255</v>
      </c>
      <c r="CD142" s="2">
        <v>39286</v>
      </c>
      <c r="CE142">
        <v>100.69921875</v>
      </c>
      <c r="CF142" s="22">
        <f>_xll.BDH(CF$3&amp;" Govt",$A$8,CD142,CD142)</f>
        <v>1.0293399999999999</v>
      </c>
      <c r="CG142">
        <f t="shared" si="77"/>
        <v>97.828918287446328</v>
      </c>
      <c r="CH142" s="2">
        <v>39468</v>
      </c>
      <c r="CI142">
        <v>112.43359375</v>
      </c>
      <c r="CJ142" s="22">
        <f>_xll.BDH(CJ$3&amp;" Govt",$A$8,CH142,CH142)</f>
        <v>1.01197</v>
      </c>
      <c r="CK142">
        <f t="shared" si="78"/>
        <v>111.10368266845855</v>
      </c>
      <c r="CL142" s="2">
        <v>39650</v>
      </c>
      <c r="CM142">
        <v>103.578125</v>
      </c>
      <c r="CN142" s="22">
        <f>_xll.BDH(CN$3&amp;" Govt",$A$8,CL142,CL142)</f>
        <v>1.0309999999999999</v>
      </c>
      <c r="CO142">
        <f t="shared" si="79"/>
        <v>100.46374878758488</v>
      </c>
      <c r="CP142" s="2">
        <v>39833</v>
      </c>
      <c r="CQ142">
        <v>94.78125</v>
      </c>
      <c r="CR142" s="22">
        <f>_xll.BDH(CR$3&amp;" Govt",$A$8,CP142,CP142)</f>
        <v>0.99253999999999998</v>
      </c>
      <c r="CS142">
        <f t="shared" si="80"/>
        <v>95.493632498438359</v>
      </c>
      <c r="CT142" s="2">
        <v>40010</v>
      </c>
      <c r="CU142">
        <v>102.32421875</v>
      </c>
      <c r="CV142" s="22">
        <f>_xll.BDH(CV$3&amp;" Govt",$A$8,CT142,CT142)</f>
        <v>0.99458999999999997</v>
      </c>
      <c r="CW142">
        <f t="shared" si="81"/>
        <v>102.8808038990941</v>
      </c>
      <c r="CZ142" s="22"/>
      <c r="DB142" s="2">
        <v>38387</v>
      </c>
      <c r="DC142">
        <v>109.66015625</v>
      </c>
      <c r="DD142" s="22">
        <f>_xll.BDH(DD$3&amp;" Govt",$A$8,DB142,DB142)</f>
        <v>1.01288</v>
      </c>
      <c r="DE142">
        <f t="shared" si="82"/>
        <v>108.26569410986494</v>
      </c>
      <c r="DF142" s="2">
        <v>38932</v>
      </c>
      <c r="DG142">
        <v>96.17578125</v>
      </c>
      <c r="DH142" s="22">
        <f>_xll.BDH(DH$3&amp;" Govt",$A$8,DF142,DF142)</f>
        <v>1.0204</v>
      </c>
      <c r="DI142">
        <f t="shared" si="83"/>
        <v>94.253019649157196</v>
      </c>
      <c r="DJ142" s="2">
        <v>39296</v>
      </c>
      <c r="DK142">
        <v>101.7734375</v>
      </c>
      <c r="DL142" s="22">
        <f>_xll.BDH(DL$3&amp;" Govt",$A$8,DJ142,DJ142)</f>
        <v>1.0312300000000001</v>
      </c>
      <c r="DM142">
        <f t="shared" si="84"/>
        <v>98.691307952639079</v>
      </c>
      <c r="DN142" s="2">
        <v>40031</v>
      </c>
      <c r="DO142">
        <v>102.4375</v>
      </c>
      <c r="DP142" s="22">
        <f>_xll.BDH(DP$3&amp;" Govt",$A$8,DN142,DN142)</f>
        <v>0.99744999999999995</v>
      </c>
      <c r="DQ142">
        <f t="shared" si="85"/>
        <v>102.69938342774074</v>
      </c>
    </row>
    <row r="143" spans="4:121" x14ac:dyDescent="0.25">
      <c r="D143" s="2"/>
      <c r="F143" s="2">
        <v>38385</v>
      </c>
      <c r="G143">
        <v>126.609375</v>
      </c>
      <c r="H143" s="22">
        <f>_xll.BDH(H$3&amp;" Govt",$A$8,F143,F143)</f>
        <v>1.2053799999999999</v>
      </c>
      <c r="I143" s="14">
        <f t="shared" si="58"/>
        <v>105.03689707809986</v>
      </c>
      <c r="J143" s="2">
        <v>38385</v>
      </c>
      <c r="K143">
        <v>127.5625</v>
      </c>
      <c r="L143" s="22">
        <f>_xll.BDH(L$3&amp;" Govt",$A$8,J143,J143)</f>
        <v>1.18211</v>
      </c>
      <c r="M143">
        <f t="shared" si="59"/>
        <v>107.91085431981796</v>
      </c>
      <c r="N143" s="2">
        <v>38385</v>
      </c>
      <c r="O143">
        <v>129.2421875</v>
      </c>
      <c r="P143" s="22">
        <f>_xll.BDH(P$3&amp;" Govt",$A$8,N143,N143)</f>
        <v>1.16448</v>
      </c>
      <c r="Q143">
        <f t="shared" si="60"/>
        <v>110.98703927933498</v>
      </c>
      <c r="R143" s="2">
        <v>38385</v>
      </c>
      <c r="S143">
        <v>130.54296875</v>
      </c>
      <c r="T143" s="22">
        <f>_xll.BDH(T$3&amp;" Govt",$A$8,R143,R143)</f>
        <v>1.1351</v>
      </c>
      <c r="U143">
        <f t="shared" si="61"/>
        <v>115.00569883710686</v>
      </c>
      <c r="V143" s="2">
        <v>38482</v>
      </c>
      <c r="W143">
        <v>99.91015625</v>
      </c>
      <c r="X143" s="22">
        <f>_xll.BDH(X$3&amp;" Govt",$A$8,V143,V143)</f>
        <v>1.0147299999999999</v>
      </c>
      <c r="Y143">
        <f t="shared" si="62"/>
        <v>98.459842766055999</v>
      </c>
      <c r="Z143" s="2">
        <v>38385</v>
      </c>
      <c r="AA143">
        <v>123.78125</v>
      </c>
      <c r="AB143" s="22">
        <f>_xll.BDH(AB$3&amp;" Govt",$A$8,Z143,Z143)</f>
        <v>1.09727</v>
      </c>
      <c r="AC143">
        <f t="shared" si="63"/>
        <v>112.80837897691544</v>
      </c>
      <c r="AD143" s="2">
        <v>39024</v>
      </c>
      <c r="AE143">
        <v>101.98828125</v>
      </c>
      <c r="AF143" s="22">
        <f>_xll.BDH(AF$3&amp;" Govt",$A$8,AD143,AD143)</f>
        <v>1.02694</v>
      </c>
      <c r="AG143">
        <f t="shared" si="64"/>
        <v>99.312794564434142</v>
      </c>
      <c r="AH143" s="2">
        <v>38385</v>
      </c>
      <c r="AI143">
        <v>121.69140625</v>
      </c>
      <c r="AJ143" s="22">
        <f>_xll.BDH(AJ$3&amp;" Govt",$A$8,AH143,AH143)</f>
        <v>1.07552</v>
      </c>
      <c r="AK143">
        <f t="shared" si="65"/>
        <v>113.14657677216601</v>
      </c>
      <c r="AL143" s="2">
        <v>39388</v>
      </c>
      <c r="AM143">
        <v>104.15234375</v>
      </c>
      <c r="AN143" s="22">
        <f>_xll.BDH(AN$3&amp;" Govt",$A$8,AL143,AL143)</f>
        <v>1.02471</v>
      </c>
      <c r="AO143">
        <f t="shared" si="66"/>
        <v>101.64079959207972</v>
      </c>
      <c r="AP143" s="2">
        <v>38385</v>
      </c>
      <c r="AQ143">
        <v>117.8828125</v>
      </c>
      <c r="AR143" s="22">
        <f>_xll.BDH(AR$3&amp;" Govt",$A$8,AP143,AP143)</f>
        <v>1.0621499999999999</v>
      </c>
      <c r="AS143">
        <f t="shared" si="67"/>
        <v>110.98508920585606</v>
      </c>
      <c r="AT143" s="2">
        <v>39755</v>
      </c>
      <c r="AU143">
        <v>94.84765625</v>
      </c>
      <c r="AV143" s="22">
        <f>_xll.BDH(AV$3&amp;" Govt",$A$8,AT143,AT143)</f>
        <v>1.03643</v>
      </c>
      <c r="AW143">
        <f t="shared" si="68"/>
        <v>91.513808216666831</v>
      </c>
      <c r="AX143" s="2">
        <v>38385</v>
      </c>
      <c r="AY143">
        <v>106.5390625</v>
      </c>
      <c r="AZ143" s="22">
        <f>_xll.BDH(AZ$3&amp;" Govt",$A$8,AX143,AX143)</f>
        <v>1.0398000000000001</v>
      </c>
      <c r="BA143">
        <f t="shared" si="69"/>
        <v>102.46111030967494</v>
      </c>
      <c r="BB143" s="2">
        <v>38385</v>
      </c>
      <c r="BC143">
        <v>106.7109375</v>
      </c>
      <c r="BD143" s="22">
        <f>_xll.BDH(BD$3&amp;" Govt",$A$8,BB143,BB143)</f>
        <v>1.03356</v>
      </c>
      <c r="BE143">
        <f t="shared" si="70"/>
        <v>103.24600168350167</v>
      </c>
      <c r="BF143" s="2">
        <v>40120</v>
      </c>
      <c r="BG143">
        <v>104.8671875</v>
      </c>
      <c r="BH143" s="22">
        <f>_xll.BDH(BH$3&amp;" Govt",$A$8,BF143,BF143)</f>
        <v>1.01989</v>
      </c>
      <c r="BI143">
        <f t="shared" si="71"/>
        <v>102.82205679043818</v>
      </c>
      <c r="BJ143" s="2">
        <v>38385</v>
      </c>
      <c r="BK143">
        <v>104.4609375</v>
      </c>
      <c r="BL143" s="22">
        <f>_xll.BDH(BL$3&amp;" Govt",$A$8,BJ143,BJ143)</f>
        <v>1.01315</v>
      </c>
      <c r="BM143">
        <f t="shared" si="72"/>
        <v>103.10510536445739</v>
      </c>
      <c r="BN143" s="2">
        <v>38561</v>
      </c>
      <c r="BO143">
        <v>99.89453125</v>
      </c>
      <c r="BP143" s="22">
        <f>_xll.BDH(BP$3&amp;" Govt",$A$8,BN143,BN143)</f>
        <v>1.01823</v>
      </c>
      <c r="BQ143">
        <f t="shared" si="73"/>
        <v>98.106057816014072</v>
      </c>
      <c r="BR143" s="2">
        <v>38743</v>
      </c>
      <c r="BS143">
        <v>100.1953125</v>
      </c>
      <c r="BT143" s="22">
        <f>_xll.BDH(BT$3&amp;" Govt",$A$8,BR143,BR143)</f>
        <v>1.0174799999999999</v>
      </c>
      <c r="BU143">
        <f t="shared" si="74"/>
        <v>98.473987203679684</v>
      </c>
      <c r="BV143" s="2">
        <v>38923</v>
      </c>
      <c r="BW143">
        <v>97.9140625</v>
      </c>
      <c r="BX143" s="22">
        <f>_xll.BDH(BX$3&amp;" Govt",$A$8,BV143,BV143)</f>
        <v>1.0191300000000001</v>
      </c>
      <c r="BY143">
        <f t="shared" si="75"/>
        <v>96.076126205685227</v>
      </c>
      <c r="BZ143" s="2">
        <v>39105</v>
      </c>
      <c r="CA143">
        <v>100.5</v>
      </c>
      <c r="CB143" s="22">
        <f>_xll.BDH(CB$3&amp;" Govt",$A$8,BZ143,BZ143)</f>
        <v>0.99819999999999998</v>
      </c>
      <c r="CC143">
        <f t="shared" si="76"/>
        <v>100.68122620717291</v>
      </c>
      <c r="CD143" s="2">
        <v>39287</v>
      </c>
      <c r="CE143">
        <v>101.16015625</v>
      </c>
      <c r="CF143" s="22">
        <f>_xll.BDH(CF$3&amp;" Govt",$A$8,CD143,CD143)</f>
        <v>1.02955</v>
      </c>
      <c r="CG143">
        <f t="shared" si="77"/>
        <v>98.256671604098884</v>
      </c>
      <c r="CH143" s="2">
        <v>39469</v>
      </c>
      <c r="CI143">
        <v>114.12109375</v>
      </c>
      <c r="CJ143" s="22">
        <f>_xll.BDH(CJ$3&amp;" Govt",$A$8,CH143,CH143)</f>
        <v>1.0121599999999999</v>
      </c>
      <c r="CK143">
        <f t="shared" si="78"/>
        <v>112.7500531042523</v>
      </c>
      <c r="CL143" s="2">
        <v>39651</v>
      </c>
      <c r="CM143">
        <v>102.8515625</v>
      </c>
      <c r="CN143" s="22">
        <f>_xll.BDH(CN$3&amp;" Govt",$A$8,CL143,CL143)</f>
        <v>1.0312699999999999</v>
      </c>
      <c r="CO143">
        <f t="shared" si="79"/>
        <v>99.73291427075354</v>
      </c>
      <c r="CP143" s="2">
        <v>39834</v>
      </c>
      <c r="CQ143">
        <v>93.6875</v>
      </c>
      <c r="CR143" s="22">
        <f>_xll.BDH(CR$3&amp;" Govt",$A$8,CP143,CP143)</f>
        <v>0.99192000000000002</v>
      </c>
      <c r="CS143">
        <f t="shared" si="80"/>
        <v>94.450661343656748</v>
      </c>
      <c r="CT143" s="2">
        <v>40011</v>
      </c>
      <c r="CU143">
        <v>102.38671875</v>
      </c>
      <c r="CV143" s="22">
        <f>_xll.BDH(CV$3&amp;" Govt",$A$8,CT143,CT143)</f>
        <v>0.99468000000000001</v>
      </c>
      <c r="CW143">
        <f t="shared" si="81"/>
        <v>102.9343293823139</v>
      </c>
      <c r="CZ143" s="22"/>
      <c r="DB143" s="2">
        <v>38390</v>
      </c>
      <c r="DC143">
        <v>110.5546875</v>
      </c>
      <c r="DD143" s="22">
        <f>_xll.BDH(DD$3&amp;" Govt",$A$8,DB143,DB143)</f>
        <v>1.01248</v>
      </c>
      <c r="DE143">
        <f t="shared" si="82"/>
        <v>109.19197169326802</v>
      </c>
      <c r="DF143" s="2">
        <v>38933</v>
      </c>
      <c r="DG143">
        <v>97.13671875</v>
      </c>
      <c r="DH143" s="22">
        <f>_xll.BDH(DH$3&amp;" Govt",$A$8,DF143,DF143)</f>
        <v>1.0204599999999999</v>
      </c>
      <c r="DI143">
        <f t="shared" si="83"/>
        <v>95.189148766242681</v>
      </c>
      <c r="DJ143" s="2">
        <v>39297</v>
      </c>
      <c r="DK143">
        <v>102.28125</v>
      </c>
      <c r="DL143" s="22">
        <f>_xll.BDH(DL$3&amp;" Govt",$A$8,DJ143,DJ143)</f>
        <v>1.03129</v>
      </c>
      <c r="DM143">
        <f t="shared" si="84"/>
        <v>99.177971278689796</v>
      </c>
      <c r="DN143" s="2">
        <v>40032</v>
      </c>
      <c r="DO143">
        <v>102.96484375</v>
      </c>
      <c r="DP143" s="22">
        <f>_xll.BDH(DP$3&amp;" Govt",$A$8,DN143,DN143)</f>
        <v>0.99773000000000001</v>
      </c>
      <c r="DQ143">
        <f t="shared" si="85"/>
        <v>103.19910571998436</v>
      </c>
    </row>
    <row r="144" spans="4:121" x14ac:dyDescent="0.25">
      <c r="D144" s="2"/>
      <c r="F144" s="2">
        <v>38386</v>
      </c>
      <c r="G144">
        <v>126.64453125</v>
      </c>
      <c r="H144" s="22">
        <f>_xll.BDH(H$3&amp;" Govt",$A$8,F144,F144)</f>
        <v>1.20522</v>
      </c>
      <c r="I144" s="14">
        <f t="shared" si="58"/>
        <v>105.08001132573307</v>
      </c>
      <c r="J144" s="2">
        <v>38386</v>
      </c>
      <c r="K144">
        <v>127.484375</v>
      </c>
      <c r="L144" s="22">
        <f>_xll.BDH(L$3&amp;" Govt",$A$8,J144,J144)</f>
        <v>1.1819500000000001</v>
      </c>
      <c r="M144">
        <f t="shared" si="59"/>
        <v>107.85936376327255</v>
      </c>
      <c r="N144" s="2">
        <v>38386</v>
      </c>
      <c r="O144">
        <v>129.21875</v>
      </c>
      <c r="P144" s="22">
        <f>_xll.BDH(P$3&amp;" Govt",$A$8,N144,N144)</f>
        <v>1.1643300000000001</v>
      </c>
      <c r="Q144">
        <f t="shared" si="60"/>
        <v>110.98120807674799</v>
      </c>
      <c r="R144" s="2">
        <v>38386</v>
      </c>
      <c r="S144">
        <v>130.39453125</v>
      </c>
      <c r="T144" s="22">
        <f>_xll.BDH(T$3&amp;" Govt",$A$8,R144,R144)</f>
        <v>1.1349499999999999</v>
      </c>
      <c r="U144">
        <f t="shared" si="61"/>
        <v>114.89011079783252</v>
      </c>
      <c r="V144" s="2">
        <v>38483</v>
      </c>
      <c r="W144">
        <v>99.890625</v>
      </c>
      <c r="X144" s="22">
        <f>_xll.BDH(X$3&amp;" Govt",$A$8,V144,V144)</f>
        <v>1.01498</v>
      </c>
      <c r="Y144">
        <f t="shared" si="62"/>
        <v>98.416348105381388</v>
      </c>
      <c r="Z144" s="2">
        <v>38386</v>
      </c>
      <c r="AA144">
        <v>123.625</v>
      </c>
      <c r="AB144" s="22">
        <f>_xll.BDH(AB$3&amp;" Govt",$A$8,Z144,Z144)</f>
        <v>1.0971299999999999</v>
      </c>
      <c r="AC144">
        <f t="shared" si="63"/>
        <v>112.68035693126613</v>
      </c>
      <c r="AD144" s="2">
        <v>39027</v>
      </c>
      <c r="AE144">
        <v>102.15625</v>
      </c>
      <c r="AF144" s="22">
        <f>_xll.BDH(AF$3&amp;" Govt",$A$8,AD144,AD144)</f>
        <v>1.02643</v>
      </c>
      <c r="AG144">
        <f t="shared" si="64"/>
        <v>99.52578354101108</v>
      </c>
      <c r="AH144" s="2">
        <v>38386</v>
      </c>
      <c r="AI144">
        <v>121.41796875</v>
      </c>
      <c r="AJ144" s="22">
        <f>_xll.BDH(AJ$3&amp;" Govt",$A$8,AH144,AH144)</f>
        <v>1.07538</v>
      </c>
      <c r="AK144">
        <f t="shared" si="65"/>
        <v>112.90703634994142</v>
      </c>
      <c r="AL144" s="2">
        <v>39391</v>
      </c>
      <c r="AM144">
        <v>104.15234375</v>
      </c>
      <c r="AN144" s="22">
        <f>_xll.BDH(AN$3&amp;" Govt",$A$8,AL144,AL144)</f>
        <v>1.0249900000000001</v>
      </c>
      <c r="AO144">
        <f t="shared" si="66"/>
        <v>101.61303402960029</v>
      </c>
      <c r="AP144" s="2">
        <v>38386</v>
      </c>
      <c r="AQ144">
        <v>117.61328125</v>
      </c>
      <c r="AR144" s="22">
        <f>_xll.BDH(AR$3&amp;" Govt",$A$8,AP144,AP144)</f>
        <v>1.0620099999999999</v>
      </c>
      <c r="AS144">
        <f t="shared" si="67"/>
        <v>110.74592635662566</v>
      </c>
      <c r="AT144" s="2">
        <v>39756</v>
      </c>
      <c r="AU144">
        <v>95.640625</v>
      </c>
      <c r="AV144" s="22">
        <f>_xll.BDH(AV$3&amp;" Govt",$A$8,AT144,AT144)</f>
        <v>1.0363800000000001</v>
      </c>
      <c r="AW144">
        <f t="shared" si="68"/>
        <v>92.283356490862417</v>
      </c>
      <c r="AX144" s="2">
        <v>38386</v>
      </c>
      <c r="AY144">
        <v>106.26953125</v>
      </c>
      <c r="AZ144" s="22">
        <f>_xll.BDH(AZ$3&amp;" Govt",$A$8,AX144,AX144)</f>
        <v>1.0396700000000001</v>
      </c>
      <c r="BA144">
        <f t="shared" si="69"/>
        <v>102.21467508921098</v>
      </c>
      <c r="BB144" s="2">
        <v>38386</v>
      </c>
      <c r="BC144">
        <v>106.3984375</v>
      </c>
      <c r="BD144" s="22">
        <f>_xll.BDH(BD$3&amp;" Govt",$A$8,BB144,BB144)</f>
        <v>1.03342</v>
      </c>
      <c r="BE144">
        <f t="shared" si="70"/>
        <v>102.95759468560701</v>
      </c>
      <c r="BF144" s="2">
        <v>40121</v>
      </c>
      <c r="BG144">
        <v>104.921875</v>
      </c>
      <c r="BH144" s="22">
        <f>_xll.BDH(BH$3&amp;" Govt",$A$8,BF144,BF144)</f>
        <v>1.0199100000000001</v>
      </c>
      <c r="BI144">
        <f t="shared" si="71"/>
        <v>102.87366042101753</v>
      </c>
      <c r="BJ144" s="2">
        <v>38386</v>
      </c>
      <c r="BK144">
        <v>104.15234375</v>
      </c>
      <c r="BL144" s="22">
        <f>_xll.BDH(BL$3&amp;" Govt",$A$8,BJ144,BJ144)</f>
        <v>1.01301</v>
      </c>
      <c r="BM144">
        <f t="shared" si="72"/>
        <v>102.81472418831009</v>
      </c>
      <c r="BN144" s="2">
        <v>38562</v>
      </c>
      <c r="BO144">
        <v>99.609375</v>
      </c>
      <c r="BP144" s="22">
        <f>_xll.BDH(BP$3&amp;" Govt",$A$8,BN144,BN144)</f>
        <v>1.0181899999999999</v>
      </c>
      <c r="BQ144">
        <f t="shared" si="73"/>
        <v>97.829850027990858</v>
      </c>
      <c r="BR144" s="2">
        <v>38744</v>
      </c>
      <c r="BS144">
        <v>100.515625</v>
      </c>
      <c r="BT144" s="22">
        <f>_xll.BDH(BT$3&amp;" Govt",$A$8,BR144,BR144)</f>
        <v>1.0172099999999999</v>
      </c>
      <c r="BU144">
        <f t="shared" si="74"/>
        <v>98.815018531080113</v>
      </c>
      <c r="BV144" s="2">
        <v>38924</v>
      </c>
      <c r="BW144">
        <v>98.23828125</v>
      </c>
      <c r="BX144" s="22">
        <f>_xll.BDH(BX$3&amp;" Govt",$A$8,BV144,BV144)</f>
        <v>1.01929</v>
      </c>
      <c r="BY144">
        <f t="shared" si="75"/>
        <v>96.379127873323583</v>
      </c>
      <c r="BZ144" s="2">
        <v>39106</v>
      </c>
      <c r="CA144">
        <v>100.66015625</v>
      </c>
      <c r="CB144" s="22">
        <f>_xll.BDH(CB$3&amp;" Govt",$A$8,BZ144,BZ144)</f>
        <v>0.99814999999999998</v>
      </c>
      <c r="CC144">
        <f t="shared" si="76"/>
        <v>100.84672268697089</v>
      </c>
      <c r="CD144" s="2">
        <v>39288</v>
      </c>
      <c r="CE144">
        <v>101.39453125</v>
      </c>
      <c r="CF144" s="22">
        <f>_xll.BDH(CF$3&amp;" Govt",$A$8,CD144,CD144)</f>
        <v>1.0297499999999999</v>
      </c>
      <c r="CG144">
        <f t="shared" si="77"/>
        <v>98.465191794124792</v>
      </c>
      <c r="CH144" s="2">
        <v>39470</v>
      </c>
      <c r="CI144">
        <v>112.6484375</v>
      </c>
      <c r="CJ144" s="22">
        <f>_xll.BDH(CJ$3&amp;" Govt",$A$8,CH144,CH144)</f>
        <v>1.0123500000000001</v>
      </c>
      <c r="CK144">
        <f t="shared" si="78"/>
        <v>111.27420111621474</v>
      </c>
      <c r="CL144" s="2">
        <v>39652</v>
      </c>
      <c r="CM144">
        <v>102.046875</v>
      </c>
      <c r="CN144" s="22">
        <f>_xll.BDH(CN$3&amp;" Govt",$A$8,CL144,CL144)</f>
        <v>1.03155</v>
      </c>
      <c r="CO144">
        <f t="shared" si="79"/>
        <v>98.925767049585573</v>
      </c>
      <c r="CP144" s="2">
        <v>39835</v>
      </c>
      <c r="CQ144">
        <v>93.49609375</v>
      </c>
      <c r="CR144" s="22">
        <f>_xll.BDH(CR$3&amp;" Govt",$A$8,CP144,CP144)</f>
        <v>0.99129999999999996</v>
      </c>
      <c r="CS144">
        <f t="shared" si="80"/>
        <v>94.316648592756991</v>
      </c>
      <c r="CT144" s="2">
        <v>40014</v>
      </c>
      <c r="CU144">
        <v>102.9765625</v>
      </c>
      <c r="CV144" s="22">
        <f>_xll.BDH(CV$3&amp;" Govt",$A$8,CT144,CT144)</f>
        <v>0.99495999999999996</v>
      </c>
      <c r="CW144">
        <f t="shared" si="81"/>
        <v>103.49819339470935</v>
      </c>
      <c r="CZ144" s="22"/>
      <c r="DB144" s="2">
        <v>38391</v>
      </c>
      <c r="DC144">
        <v>111.73046875</v>
      </c>
      <c r="DD144" s="22">
        <f>_xll.BDH(DD$3&amp;" Govt",$A$8,DB144,DB144)</f>
        <v>1.0123500000000001</v>
      </c>
      <c r="DE144">
        <f t="shared" si="82"/>
        <v>110.36743097742874</v>
      </c>
      <c r="DF144" s="2">
        <v>38936</v>
      </c>
      <c r="DG144">
        <v>97.1484375</v>
      </c>
      <c r="DH144" s="22">
        <f>_xll.BDH(DH$3&amp;" Govt",$A$8,DF144,DF144)</f>
        <v>1.0206599999999999</v>
      </c>
      <c r="DI144">
        <f t="shared" si="83"/>
        <v>95.181977837869624</v>
      </c>
      <c r="DJ144" s="2">
        <v>39300</v>
      </c>
      <c r="DK144">
        <v>101.32421875</v>
      </c>
      <c r="DL144" s="22">
        <f>_xll.BDH(DL$3&amp;" Govt",$A$8,DJ144,DJ144)</f>
        <v>1.03149</v>
      </c>
      <c r="DM144">
        <f t="shared" si="84"/>
        <v>98.230926863081564</v>
      </c>
      <c r="DN144" s="2">
        <v>40035</v>
      </c>
      <c r="DO144">
        <v>103.546875</v>
      </c>
      <c r="DP144" s="22">
        <f>_xll.BDH(DP$3&amp;" Govt",$A$8,DN144,DN144)</f>
        <v>0.99855000000000005</v>
      </c>
      <c r="DQ144">
        <f t="shared" si="85"/>
        <v>103.69723599218867</v>
      </c>
    </row>
    <row r="145" spans="4:121" x14ac:dyDescent="0.25">
      <c r="D145" s="2"/>
      <c r="F145" s="2">
        <v>38387</v>
      </c>
      <c r="G145">
        <v>126.81640625</v>
      </c>
      <c r="H145" s="22">
        <f>_xll.BDH(H$3&amp;" Govt",$A$8,F145,F145)</f>
        <v>1.20506</v>
      </c>
      <c r="I145" s="14">
        <f t="shared" si="58"/>
        <v>105.23659091663485</v>
      </c>
      <c r="J145" s="2">
        <v>38387</v>
      </c>
      <c r="K145">
        <v>127.7265625</v>
      </c>
      <c r="L145" s="22">
        <f>_xll.BDH(L$3&amp;" Govt",$A$8,J145,J145)</f>
        <v>1.1818</v>
      </c>
      <c r="M145">
        <f t="shared" si="59"/>
        <v>108.07798485361313</v>
      </c>
      <c r="N145" s="2">
        <v>38387</v>
      </c>
      <c r="O145">
        <v>129.49609375</v>
      </c>
      <c r="P145" s="22">
        <f>_xll.BDH(P$3&amp;" Govt",$A$8,N145,N145)</f>
        <v>1.16418</v>
      </c>
      <c r="Q145">
        <f t="shared" si="60"/>
        <v>111.23373855417547</v>
      </c>
      <c r="R145" s="2">
        <v>38387</v>
      </c>
      <c r="S145">
        <v>130.98828125</v>
      </c>
      <c r="T145" s="22">
        <f>_xll.BDH(T$3&amp;" Govt",$A$8,R145,R145)</f>
        <v>1.1348</v>
      </c>
      <c r="U145">
        <f t="shared" si="61"/>
        <v>115.42851713958406</v>
      </c>
      <c r="V145" s="2">
        <v>38484</v>
      </c>
      <c r="W145">
        <v>99.85546875</v>
      </c>
      <c r="X145" s="22">
        <f>_xll.BDH(X$3&amp;" Govt",$A$8,V145,V145)</f>
        <v>1.0152399999999999</v>
      </c>
      <c r="Y145">
        <f t="shared" si="62"/>
        <v>98.356515454473822</v>
      </c>
      <c r="Z145" s="2">
        <v>38387</v>
      </c>
      <c r="AA145">
        <v>124.22265625</v>
      </c>
      <c r="AB145" s="22">
        <f>_xll.BDH(AB$3&amp;" Govt",$A$8,Z145,Z145)</f>
        <v>1.0969899999999999</v>
      </c>
      <c r="AC145">
        <f t="shared" si="63"/>
        <v>113.23955209254416</v>
      </c>
      <c r="AD145" s="2">
        <v>39028</v>
      </c>
      <c r="AE145">
        <v>102.2734375</v>
      </c>
      <c r="AF145" s="22">
        <f>_xll.BDH(AF$3&amp;" Govt",$A$8,AD145,AD145)</f>
        <v>1.02627</v>
      </c>
      <c r="AG145">
        <f t="shared" si="64"/>
        <v>99.655487834585443</v>
      </c>
      <c r="AH145" s="2">
        <v>38387</v>
      </c>
      <c r="AI145">
        <v>122.0390625</v>
      </c>
      <c r="AJ145" s="22">
        <f>_xll.BDH(AJ$3&amp;" Govt",$A$8,AH145,AH145)</f>
        <v>1.07524</v>
      </c>
      <c r="AK145">
        <f t="shared" si="65"/>
        <v>113.49936990811354</v>
      </c>
      <c r="AL145" s="2">
        <v>39392</v>
      </c>
      <c r="AM145">
        <v>104.25</v>
      </c>
      <c r="AN145" s="22">
        <f>_xll.BDH(AN$3&amp;" Govt",$A$8,AL145,AL145)</f>
        <v>1.0250900000000001</v>
      </c>
      <c r="AO145">
        <f t="shared" si="66"/>
        <v>101.69838745866215</v>
      </c>
      <c r="AP145" s="2">
        <v>38387</v>
      </c>
      <c r="AQ145">
        <v>118.22265625</v>
      </c>
      <c r="AR145" s="22">
        <f>_xll.BDH(AR$3&amp;" Govt",$A$8,AP145,AP145)</f>
        <v>1.0618700000000001</v>
      </c>
      <c r="AS145">
        <f t="shared" si="67"/>
        <v>111.33439710134007</v>
      </c>
      <c r="AT145" s="2">
        <v>39757</v>
      </c>
      <c r="AU145">
        <v>95.5234375</v>
      </c>
      <c r="AV145" s="22">
        <f>_xll.BDH(AV$3&amp;" Govt",$A$8,AT145,AT145)</f>
        <v>1.03633</v>
      </c>
      <c r="AW145">
        <f t="shared" si="68"/>
        <v>92.174729574556366</v>
      </c>
      <c r="AX145" s="2">
        <v>38387</v>
      </c>
      <c r="AY145">
        <v>106.859375</v>
      </c>
      <c r="AZ145" s="22">
        <f>_xll.BDH(AZ$3&amp;" Govt",$A$8,AX145,AX145)</f>
        <v>1.0395300000000001</v>
      </c>
      <c r="BA145">
        <f t="shared" si="69"/>
        <v>102.79585485748366</v>
      </c>
      <c r="BB145" s="2">
        <v>38387</v>
      </c>
      <c r="BC145">
        <v>107.05078125</v>
      </c>
      <c r="BD145" s="22">
        <f>_xll.BDH(BD$3&amp;" Govt",$A$8,BB145,BB145)</f>
        <v>1.03329</v>
      </c>
      <c r="BE145">
        <f t="shared" si="70"/>
        <v>103.60187483668669</v>
      </c>
      <c r="BF145" s="2">
        <v>40122</v>
      </c>
      <c r="BG145">
        <v>105.26171875</v>
      </c>
      <c r="BH145" s="22">
        <f>_xll.BDH(BH$3&amp;" Govt",$A$8,BF145,BF145)</f>
        <v>1.0199400000000001</v>
      </c>
      <c r="BI145">
        <f t="shared" si="71"/>
        <v>103.20383429417416</v>
      </c>
      <c r="BJ145" s="2">
        <v>38387</v>
      </c>
      <c r="BK145">
        <v>104.79296875</v>
      </c>
      <c r="BL145" s="22">
        <f>_xll.BDH(BL$3&amp;" Govt",$A$8,BJ145,BJ145)</f>
        <v>1.01288</v>
      </c>
      <c r="BM145">
        <f t="shared" si="72"/>
        <v>103.4603988132849</v>
      </c>
      <c r="BN145" s="2">
        <v>38565</v>
      </c>
      <c r="BO145">
        <v>99.1875</v>
      </c>
      <c r="BP145" s="22">
        <f>_xll.BDH(BP$3&amp;" Govt",$A$8,BN145,BN145)</f>
        <v>1.0180899999999999</v>
      </c>
      <c r="BQ145">
        <f t="shared" si="73"/>
        <v>97.425080297419683</v>
      </c>
      <c r="BR145" s="2">
        <v>38747</v>
      </c>
      <c r="BS145">
        <v>100.4609375</v>
      </c>
      <c r="BT145" s="22">
        <f>_xll.BDH(BT$3&amp;" Govt",$A$8,BR145,BR145)</f>
        <v>1.0164200000000001</v>
      </c>
      <c r="BU145">
        <f t="shared" si="74"/>
        <v>98.83801725664587</v>
      </c>
      <c r="BV145" s="2">
        <v>38925</v>
      </c>
      <c r="BW145">
        <v>98.2265625</v>
      </c>
      <c r="BX145" s="22">
        <f>_xll.BDH(BX$3&amp;" Govt",$A$8,BV145,BV145)</f>
        <v>1.01945</v>
      </c>
      <c r="BY145">
        <f t="shared" si="75"/>
        <v>96.352506253371914</v>
      </c>
      <c r="BZ145" s="2">
        <v>39107</v>
      </c>
      <c r="CA145">
        <v>100.19140625</v>
      </c>
      <c r="CB145" s="22">
        <f>_xll.BDH(CB$3&amp;" Govt",$A$8,BZ145,BZ145)</f>
        <v>0.99809999999999999</v>
      </c>
      <c r="CC145">
        <f t="shared" si="76"/>
        <v>100.38213230137261</v>
      </c>
      <c r="CD145" s="2">
        <v>39289</v>
      </c>
      <c r="CE145">
        <v>101.984375</v>
      </c>
      <c r="CF145" s="22">
        <f>_xll.BDH(CF$3&amp;" Govt",$A$8,CD145,CD145)</f>
        <v>1.0299499999999999</v>
      </c>
      <c r="CG145">
        <f t="shared" si="77"/>
        <v>99.018763046749854</v>
      </c>
      <c r="CH145" s="2">
        <v>39471</v>
      </c>
      <c r="CI145">
        <v>111.99609375</v>
      </c>
      <c r="CJ145" s="22">
        <f>_xll.BDH(CJ$3&amp;" Govt",$A$8,CH145,CH145)</f>
        <v>1.0125500000000001</v>
      </c>
      <c r="CK145">
        <f t="shared" si="78"/>
        <v>110.60796380425657</v>
      </c>
      <c r="CL145" s="2">
        <v>39653</v>
      </c>
      <c r="CM145">
        <v>103.0625</v>
      </c>
      <c r="CN145" s="22">
        <f>_xll.BDH(CN$3&amp;" Govt",$A$8,CL145,CL145)</f>
        <v>1.03183</v>
      </c>
      <c r="CO145">
        <f t="shared" si="79"/>
        <v>99.883217196631222</v>
      </c>
      <c r="CP145" s="2">
        <v>39836</v>
      </c>
      <c r="CQ145">
        <v>93.88671875</v>
      </c>
      <c r="CR145" s="22">
        <f>_xll.BDH(CR$3&amp;" Govt",$A$8,CP145,CP145)</f>
        <v>0.99068000000000001</v>
      </c>
      <c r="CS145">
        <f t="shared" si="80"/>
        <v>94.769974916219155</v>
      </c>
      <c r="CT145" s="2">
        <v>40015</v>
      </c>
      <c r="CU145">
        <v>103.17578125</v>
      </c>
      <c r="CV145" s="22">
        <f>_xll.BDH(CV$3&amp;" Govt",$A$8,CT145,CT145)</f>
        <v>0.99504999999999999</v>
      </c>
      <c r="CW145">
        <f t="shared" si="81"/>
        <v>103.68904200793931</v>
      </c>
      <c r="CZ145" s="22"/>
      <c r="DB145" s="2">
        <v>38392</v>
      </c>
      <c r="DC145">
        <v>112.53125</v>
      </c>
      <c r="DD145" s="22">
        <f>_xll.BDH(DD$3&amp;" Govt",$A$8,DB145,DB145)</f>
        <v>1.0122199999999999</v>
      </c>
      <c r="DE145">
        <f t="shared" si="82"/>
        <v>111.17271936930707</v>
      </c>
      <c r="DF145" s="2">
        <v>38937</v>
      </c>
      <c r="DG145">
        <v>97.44921875</v>
      </c>
      <c r="DH145" s="22">
        <f>_xll.BDH(DH$3&amp;" Govt",$A$8,DF145,DF145)</f>
        <v>1.0207200000000001</v>
      </c>
      <c r="DI145">
        <f t="shared" si="83"/>
        <v>95.471058419546978</v>
      </c>
      <c r="DJ145" s="2">
        <v>39301</v>
      </c>
      <c r="DK145">
        <v>101.61328125</v>
      </c>
      <c r="DL145" s="22">
        <f>_xll.BDH(DL$3&amp;" Govt",$A$8,DJ145,DJ145)</f>
        <v>1.03155</v>
      </c>
      <c r="DM145">
        <f t="shared" si="84"/>
        <v>98.505434782608702</v>
      </c>
      <c r="DN145" s="2">
        <v>40036</v>
      </c>
      <c r="DO145">
        <v>104.20703125</v>
      </c>
      <c r="DP145" s="22">
        <f>_xll.BDH(DP$3&amp;" Govt",$A$8,DN145,DN145)</f>
        <v>0.99883</v>
      </c>
      <c r="DQ145">
        <f t="shared" si="85"/>
        <v>104.32909629266241</v>
      </c>
    </row>
    <row r="146" spans="4:121" x14ac:dyDescent="0.25">
      <c r="D146" s="2"/>
      <c r="F146" s="2">
        <v>38390</v>
      </c>
      <c r="G146">
        <v>126.734375</v>
      </c>
      <c r="H146" s="22">
        <f>_xll.BDH(H$3&amp;" Govt",$A$8,F146,F146)</f>
        <v>1.20459</v>
      </c>
      <c r="I146" s="14">
        <f t="shared" si="58"/>
        <v>105.20955262786508</v>
      </c>
      <c r="J146" s="2">
        <v>38390</v>
      </c>
      <c r="K146">
        <v>127.796875</v>
      </c>
      <c r="L146" s="22">
        <f>_xll.BDH(L$3&amp;" Govt",$A$8,J146,J146)</f>
        <v>1.18133</v>
      </c>
      <c r="M146">
        <f t="shared" si="59"/>
        <v>108.18050417749485</v>
      </c>
      <c r="N146" s="2">
        <v>38390</v>
      </c>
      <c r="O146">
        <v>129.6015625</v>
      </c>
      <c r="P146" s="22">
        <f>_xll.BDH(P$3&amp;" Govt",$A$8,N146,N146)</f>
        <v>1.1637200000000001</v>
      </c>
      <c r="Q146">
        <f t="shared" si="60"/>
        <v>111.36833817413122</v>
      </c>
      <c r="R146" s="2">
        <v>38390</v>
      </c>
      <c r="S146">
        <v>130.9140625</v>
      </c>
      <c r="T146" s="22">
        <f>_xll.BDH(T$3&amp;" Govt",$A$8,R146,R146)</f>
        <v>1.13436</v>
      </c>
      <c r="U146">
        <f t="shared" si="61"/>
        <v>115.40786214252971</v>
      </c>
      <c r="V146" s="2">
        <v>38485</v>
      </c>
      <c r="W146">
        <v>99.765625</v>
      </c>
      <c r="X146" s="22">
        <f>_xll.BDH(X$3&amp;" Govt",$A$8,V146,V146)</f>
        <v>1.0155000000000001</v>
      </c>
      <c r="Y146">
        <f t="shared" si="62"/>
        <v>98.242860659773498</v>
      </c>
      <c r="Z146" s="2">
        <v>38390</v>
      </c>
      <c r="AA146">
        <v>124.28515625</v>
      </c>
      <c r="AB146" s="22">
        <f>_xll.BDH(AB$3&amp;" Govt",$A$8,Z146,Z146)</f>
        <v>1.0965499999999999</v>
      </c>
      <c r="AC146">
        <f t="shared" si="63"/>
        <v>113.34198736947701</v>
      </c>
      <c r="AD146" s="2">
        <v>39029</v>
      </c>
      <c r="AE146">
        <v>102.421875</v>
      </c>
      <c r="AF146" s="22">
        <f>_xll.BDH(AF$3&amp;" Govt",$A$8,AD146,AD146)</f>
        <v>1.0261</v>
      </c>
      <c r="AG146">
        <f t="shared" si="64"/>
        <v>99.816660169574121</v>
      </c>
      <c r="AH146" s="2">
        <v>38390</v>
      </c>
      <c r="AI146">
        <v>122.25</v>
      </c>
      <c r="AJ146" s="22">
        <f>_xll.BDH(AJ$3&amp;" Govt",$A$8,AH146,AH146)</f>
        <v>1.0748199999999999</v>
      </c>
      <c r="AK146">
        <f t="shared" si="65"/>
        <v>113.73997506559239</v>
      </c>
      <c r="AL146" s="2">
        <v>39393</v>
      </c>
      <c r="AM146">
        <v>104.6015625</v>
      </c>
      <c r="AN146" s="22">
        <f>_xll.BDH(AN$3&amp;" Govt",$A$8,AL146,AL146)</f>
        <v>1.02518</v>
      </c>
      <c r="AO146">
        <f t="shared" si="66"/>
        <v>102.03238699545446</v>
      </c>
      <c r="AP146" s="2">
        <v>38390</v>
      </c>
      <c r="AQ146">
        <v>118.46484375</v>
      </c>
      <c r="AR146" s="22">
        <f>_xll.BDH(AR$3&amp;" Govt",$A$8,AP146,AP146)</f>
        <v>1.0614600000000001</v>
      </c>
      <c r="AS146">
        <f t="shared" si="67"/>
        <v>111.6055656831157</v>
      </c>
      <c r="AT146" s="2">
        <v>39758</v>
      </c>
      <c r="AU146">
        <v>95.26171875</v>
      </c>
      <c r="AV146" s="22">
        <f>_xll.BDH(AV$3&amp;" Govt",$A$8,AT146,AT146)</f>
        <v>1.0362899999999999</v>
      </c>
      <c r="AW146">
        <f t="shared" si="68"/>
        <v>91.92573386793272</v>
      </c>
      <c r="AX146" s="2">
        <v>38390</v>
      </c>
      <c r="AY146">
        <v>107.14453125</v>
      </c>
      <c r="AZ146" s="22">
        <f>_xll.BDH(AZ$3&amp;" Govt",$A$8,AX146,AX146)</f>
        <v>1.03912</v>
      </c>
      <c r="BA146">
        <f t="shared" si="69"/>
        <v>103.11083537031334</v>
      </c>
      <c r="BB146" s="2">
        <v>38390</v>
      </c>
      <c r="BC146">
        <v>107.31640625</v>
      </c>
      <c r="BD146" s="22">
        <f>_xll.BDH(BD$3&amp;" Govt",$A$8,BB146,BB146)</f>
        <v>1.03288</v>
      </c>
      <c r="BE146">
        <f t="shared" si="70"/>
        <v>103.90016870304392</v>
      </c>
      <c r="BF146" s="2">
        <v>40123</v>
      </c>
      <c r="BG146">
        <v>105.390625</v>
      </c>
      <c r="BH146" s="22">
        <f>_xll.BDH(BH$3&amp;" Govt",$A$8,BF146,BF146)</f>
        <v>1.01996</v>
      </c>
      <c r="BI146">
        <f t="shared" si="71"/>
        <v>103.32819424291149</v>
      </c>
      <c r="BJ146" s="2">
        <v>38390</v>
      </c>
      <c r="BK146">
        <v>105.0859375</v>
      </c>
      <c r="BL146" s="22">
        <f>_xll.BDH(BL$3&amp;" Govt",$A$8,BJ146,BJ146)</f>
        <v>1.01248</v>
      </c>
      <c r="BM146">
        <f t="shared" si="72"/>
        <v>103.79063043220606</v>
      </c>
      <c r="BN146" s="2">
        <v>38566</v>
      </c>
      <c r="BO146">
        <v>99.00390625</v>
      </c>
      <c r="BP146" s="22">
        <f>_xll.BDH(BP$3&amp;" Govt",$A$8,BN146,BN146)</f>
        <v>1.0181100000000001</v>
      </c>
      <c r="BQ146">
        <f t="shared" si="73"/>
        <v>97.242838445747509</v>
      </c>
      <c r="BR146" s="2">
        <v>38748</v>
      </c>
      <c r="BS146">
        <v>100.7734375</v>
      </c>
      <c r="BT146" s="22">
        <f>_xll.BDH(BT$3&amp;" Govt",$A$8,BR146,BR146)</f>
        <v>1.0161500000000001</v>
      </c>
      <c r="BU146">
        <f t="shared" si="74"/>
        <v>99.171812724499318</v>
      </c>
      <c r="BV146" s="2">
        <v>38926</v>
      </c>
      <c r="BW146">
        <v>98.55859375</v>
      </c>
      <c r="BX146" s="22">
        <f>_xll.BDH(BX$3&amp;" Govt",$A$8,BV146,BV146)</f>
        <v>1.01962</v>
      </c>
      <c r="BY146">
        <f t="shared" si="75"/>
        <v>96.662083668425495</v>
      </c>
      <c r="BZ146" s="2">
        <v>39108</v>
      </c>
      <c r="CA146">
        <v>100.23046875</v>
      </c>
      <c r="CB146" s="22">
        <f>_xll.BDH(CB$3&amp;" Govt",$A$8,BZ146,BZ146)</f>
        <v>0.99804999999999999</v>
      </c>
      <c r="CC146">
        <f t="shared" si="76"/>
        <v>100.42630003506838</v>
      </c>
      <c r="CD146" s="2">
        <v>39290</v>
      </c>
      <c r="CE146">
        <v>102.2890625</v>
      </c>
      <c r="CF146" s="22">
        <f>_xll.BDH(CF$3&amp;" Govt",$A$8,CD146,CD146)</f>
        <v>1.0301499999999999</v>
      </c>
      <c r="CG146">
        <f t="shared" si="77"/>
        <v>99.295308935591919</v>
      </c>
      <c r="CH146" s="2">
        <v>39472</v>
      </c>
      <c r="CI146">
        <v>113.34765625</v>
      </c>
      <c r="CJ146" s="22">
        <f>_xll.BDH(CJ$3&amp;" Govt",$A$8,CH146,CH146)</f>
        <v>1.01274</v>
      </c>
      <c r="CK146">
        <f t="shared" si="78"/>
        <v>111.92177286371626</v>
      </c>
      <c r="CL146" s="2">
        <v>39654</v>
      </c>
      <c r="CM146">
        <v>102.17578125</v>
      </c>
      <c r="CN146" s="22">
        <f>_xll.BDH(CN$3&amp;" Govt",$A$8,CL146,CL146)</f>
        <v>1.0321100000000001</v>
      </c>
      <c r="CO146">
        <f t="shared" si="79"/>
        <v>98.996987966398919</v>
      </c>
      <c r="CP146" s="2">
        <v>39839</v>
      </c>
      <c r="CQ146">
        <v>94.046875</v>
      </c>
      <c r="CR146" s="22">
        <f>_xll.BDH(CR$3&amp;" Govt",$A$8,CP146,CP146)</f>
        <v>0.98880999999999997</v>
      </c>
      <c r="CS146">
        <f t="shared" si="80"/>
        <v>95.111168980896238</v>
      </c>
      <c r="CT146" s="2">
        <v>40016</v>
      </c>
      <c r="CU146">
        <v>102.9296875</v>
      </c>
      <c r="CV146" s="22">
        <f>_xll.BDH(CV$3&amp;" Govt",$A$8,CT146,CT146)</f>
        <v>0.99514000000000002</v>
      </c>
      <c r="CW146">
        <f t="shared" si="81"/>
        <v>103.43236881242839</v>
      </c>
      <c r="CZ146" s="22"/>
      <c r="DB146" s="2">
        <v>38393</v>
      </c>
      <c r="DC146">
        <v>111.16015625</v>
      </c>
      <c r="DD146" s="22">
        <f>_xll.BDH(DD$3&amp;" Govt",$A$8,DB146,DB146)</f>
        <v>1.0120899999999999</v>
      </c>
      <c r="DE146">
        <f t="shared" si="82"/>
        <v>109.83228393719926</v>
      </c>
      <c r="DF146" s="2">
        <v>38938</v>
      </c>
      <c r="DG146">
        <v>97.37890625</v>
      </c>
      <c r="DH146" s="22">
        <f>_xll.BDH(DH$3&amp;" Govt",$A$8,DF146,DF146)</f>
        <v>1.0207900000000001</v>
      </c>
      <c r="DI146">
        <f t="shared" si="83"/>
        <v>95.395631079849906</v>
      </c>
      <c r="DJ146" s="2">
        <v>39302</v>
      </c>
      <c r="DK146">
        <v>100.23828125</v>
      </c>
      <c r="DL146" s="22">
        <f>_xll.BDH(DL$3&amp;" Govt",$A$8,DJ146,DJ146)</f>
        <v>1.0316099999999999</v>
      </c>
      <c r="DM146">
        <f t="shared" si="84"/>
        <v>97.166837516115592</v>
      </c>
      <c r="DN146" s="2">
        <v>40037</v>
      </c>
      <c r="DO146">
        <v>103.3359375</v>
      </c>
      <c r="DP146" s="22">
        <f>_xll.BDH(DP$3&amp;" Govt",$A$8,DN146,DN146)</f>
        <v>0.99911000000000005</v>
      </c>
      <c r="DQ146">
        <f t="shared" si="85"/>
        <v>103.42798840968462</v>
      </c>
    </row>
    <row r="147" spans="4:121" x14ac:dyDescent="0.25">
      <c r="D147" s="2"/>
      <c r="F147" s="2">
        <v>38391</v>
      </c>
      <c r="G147">
        <v>126.8046875</v>
      </c>
      <c r="H147" s="22">
        <f>_xll.BDH(H$3&amp;" Govt",$A$8,F147,F147)</f>
        <v>1.2044299999999999</v>
      </c>
      <c r="I147" s="14">
        <f t="shared" si="58"/>
        <v>105.28190720921931</v>
      </c>
      <c r="J147" s="2">
        <v>38391</v>
      </c>
      <c r="K147">
        <v>127.84765625</v>
      </c>
      <c r="L147" s="22">
        <f>_xll.BDH(L$3&amp;" Govt",$A$8,J147,J147)</f>
        <v>1.1811799999999999</v>
      </c>
      <c r="M147">
        <f t="shared" si="59"/>
        <v>108.23723416414096</v>
      </c>
      <c r="N147" s="2">
        <v>38391</v>
      </c>
      <c r="O147">
        <v>129.703125</v>
      </c>
      <c r="P147" s="22">
        <f>_xll.BDH(P$3&amp;" Govt",$A$8,N147,N147)</f>
        <v>1.16357</v>
      </c>
      <c r="Q147">
        <f t="shared" si="60"/>
        <v>111.46998031919009</v>
      </c>
      <c r="R147" s="2">
        <v>38391</v>
      </c>
      <c r="S147">
        <v>130.875</v>
      </c>
      <c r="T147" s="22">
        <f>_xll.BDH(T$3&amp;" Govt",$A$8,R147,R147)</f>
        <v>1.1342099999999999</v>
      </c>
      <c r="U147">
        <f t="shared" si="61"/>
        <v>115.38868463512048</v>
      </c>
      <c r="V147" s="2">
        <v>38488</v>
      </c>
      <c r="W147">
        <v>99.79296875</v>
      </c>
      <c r="X147" s="22">
        <f>_xll.BDH(X$3&amp;" Govt",$A$8,V147,V147)</f>
        <v>1.0162599999999999</v>
      </c>
      <c r="Y147">
        <f t="shared" si="62"/>
        <v>98.196296961407526</v>
      </c>
      <c r="Z147" s="2">
        <v>38391</v>
      </c>
      <c r="AA147">
        <v>124.1796875</v>
      </c>
      <c r="AB147" s="22">
        <f>_xll.BDH(AB$3&amp;" Govt",$A$8,Z147,Z147)</f>
        <v>1.0964100000000001</v>
      </c>
      <c r="AC147">
        <f t="shared" si="63"/>
        <v>113.26026532045493</v>
      </c>
      <c r="AD147" s="2">
        <v>39030</v>
      </c>
      <c r="AE147">
        <v>102.4921875</v>
      </c>
      <c r="AF147" s="22">
        <f>_xll.BDH(AF$3&amp;" Govt",$A$8,AD147,AD147)</f>
        <v>1.02593</v>
      </c>
      <c r="AG147">
        <f t="shared" si="64"/>
        <v>99.901735498523294</v>
      </c>
      <c r="AH147" s="2">
        <v>38391</v>
      </c>
      <c r="AI147">
        <v>122.546875</v>
      </c>
      <c r="AJ147" s="22">
        <f>_xll.BDH(AJ$3&amp;" Govt",$A$8,AH147,AH147)</f>
        <v>1.0746800000000001</v>
      </c>
      <c r="AK147">
        <f t="shared" si="65"/>
        <v>114.03103714594111</v>
      </c>
      <c r="AL147" s="2">
        <v>39394</v>
      </c>
      <c r="AM147">
        <v>104.953125</v>
      </c>
      <c r="AN147" s="22">
        <f>_xll.BDH(AN$3&amp;" Govt",$A$8,AL147,AL147)</f>
        <v>1.02528</v>
      </c>
      <c r="AO147">
        <f t="shared" si="66"/>
        <v>102.36532947097379</v>
      </c>
      <c r="AP147" s="2">
        <v>38391</v>
      </c>
      <c r="AQ147">
        <v>118.7890625</v>
      </c>
      <c r="AR147" s="22">
        <f>_xll.BDH(AR$3&amp;" Govt",$A$8,AP147,AP147)</f>
        <v>1.06132</v>
      </c>
      <c r="AS147">
        <f t="shared" si="67"/>
        <v>111.92577403610598</v>
      </c>
      <c r="AT147" s="2">
        <v>39759</v>
      </c>
      <c r="AU147">
        <v>94.9453125</v>
      </c>
      <c r="AV147" s="22">
        <f>_xll.BDH(AV$3&amp;" Govt",$A$8,AT147,AT147)</f>
        <v>1.03624</v>
      </c>
      <c r="AW147">
        <f t="shared" si="68"/>
        <v>91.624828707635288</v>
      </c>
      <c r="AX147" s="2">
        <v>38391</v>
      </c>
      <c r="AY147">
        <v>107.55859375</v>
      </c>
      <c r="AZ147" s="22">
        <f>_xll.BDH(AZ$3&amp;" Govt",$A$8,AX147,AX147)</f>
        <v>1.0389900000000001</v>
      </c>
      <c r="BA147">
        <f t="shared" si="69"/>
        <v>103.52226080135516</v>
      </c>
      <c r="BB147" s="2">
        <v>38391</v>
      </c>
      <c r="BC147">
        <v>107.79296875</v>
      </c>
      <c r="BD147" s="22">
        <f>_xll.BDH(BD$3&amp;" Govt",$A$8,BB147,BB147)</f>
        <v>1.0327500000000001</v>
      </c>
      <c r="BE147">
        <f t="shared" si="70"/>
        <v>104.37469740982813</v>
      </c>
      <c r="BF147" s="2">
        <v>40126</v>
      </c>
      <c r="BG147">
        <v>105.79296875</v>
      </c>
      <c r="BH147" s="22">
        <f>_xll.BDH(BH$3&amp;" Govt",$A$8,BF147,BF147)</f>
        <v>1.0200199999999999</v>
      </c>
      <c r="BI147">
        <f t="shared" si="71"/>
        <v>103.71656315562441</v>
      </c>
      <c r="BJ147" s="2">
        <v>38391</v>
      </c>
      <c r="BK147">
        <v>105.5859375</v>
      </c>
      <c r="BL147" s="22">
        <f>_xll.BDH(BL$3&amp;" Govt",$A$8,BJ147,BJ147)</f>
        <v>1.0123500000000001</v>
      </c>
      <c r="BM147">
        <f t="shared" si="72"/>
        <v>104.29785894206549</v>
      </c>
      <c r="BN147" s="2">
        <v>38567</v>
      </c>
      <c r="BO147">
        <v>99.484375</v>
      </c>
      <c r="BP147" s="22">
        <f>_xll.BDH(BP$3&amp;" Govt",$A$8,BN147,BN147)</f>
        <v>1.01813</v>
      </c>
      <c r="BQ147">
        <f t="shared" si="73"/>
        <v>97.7128411892391</v>
      </c>
      <c r="BR147" s="2">
        <v>38749</v>
      </c>
      <c r="BS147">
        <v>100.4140625</v>
      </c>
      <c r="BT147" s="22">
        <f>_xll.BDH(BT$3&amp;" Govt",$A$8,BR147,BR147)</f>
        <v>1.01589</v>
      </c>
      <c r="BU147">
        <f t="shared" si="74"/>
        <v>98.843440234671078</v>
      </c>
      <c r="BV147" s="2">
        <v>38929</v>
      </c>
      <c r="BW147">
        <v>98.56640625</v>
      </c>
      <c r="BX147" s="22">
        <f>_xll.BDH(BX$3&amp;" Govt",$A$8,BV147,BV147)</f>
        <v>1.0201</v>
      </c>
      <c r="BY147">
        <f t="shared" si="75"/>
        <v>96.62425865111264</v>
      </c>
      <c r="BZ147" s="2">
        <v>39111</v>
      </c>
      <c r="CA147">
        <v>100.03125</v>
      </c>
      <c r="CB147" s="22">
        <f>_xll.BDH(CB$3&amp;" Govt",$A$8,BZ147,BZ147)</f>
        <v>0.99790999999999996</v>
      </c>
      <c r="CC147">
        <f t="shared" si="76"/>
        <v>100.24075317413394</v>
      </c>
      <c r="CD147" s="2">
        <v>39293</v>
      </c>
      <c r="CE147">
        <v>102.125</v>
      </c>
      <c r="CF147" s="22">
        <f>_xll.BDH(CF$3&amp;" Govt",$A$8,CD147,CD147)</f>
        <v>1.0307599999999999</v>
      </c>
      <c r="CG147">
        <f t="shared" si="77"/>
        <v>99.077379797431036</v>
      </c>
      <c r="CH147" s="2">
        <v>39475</v>
      </c>
      <c r="CI147">
        <v>113.50390625</v>
      </c>
      <c r="CJ147" s="22">
        <f>_xll.BDH(CJ$3&amp;" Govt",$A$8,CH147,CH147)</f>
        <v>1.01332</v>
      </c>
      <c r="CK147">
        <f t="shared" si="78"/>
        <v>112.01190764023211</v>
      </c>
      <c r="CL147" s="2">
        <v>39657</v>
      </c>
      <c r="CM147">
        <v>103.14453125</v>
      </c>
      <c r="CN147" s="22">
        <f>_xll.BDH(CN$3&amp;" Govt",$A$8,CL147,CL147)</f>
        <v>1.03295</v>
      </c>
      <c r="CO147">
        <f t="shared" si="79"/>
        <v>99.854331042160794</v>
      </c>
      <c r="CP147" s="2">
        <v>39840</v>
      </c>
      <c r="CQ147">
        <v>95.1953125</v>
      </c>
      <c r="CR147" s="22">
        <f>_xll.BDH(CR$3&amp;" Govt",$A$8,CP147,CP147)</f>
        <v>0.98819000000000001</v>
      </c>
      <c r="CS147">
        <f t="shared" si="80"/>
        <v>96.333005292504481</v>
      </c>
      <c r="CT147" s="2">
        <v>40017</v>
      </c>
      <c r="CU147">
        <v>102.6796875</v>
      </c>
      <c r="CV147" s="22">
        <f>_xll.BDH(CV$3&amp;" Govt",$A$8,CT147,CT147)</f>
        <v>0.99524000000000001</v>
      </c>
      <c r="CW147">
        <f t="shared" si="81"/>
        <v>103.17078041477433</v>
      </c>
      <c r="CZ147" s="22"/>
      <c r="DB147" s="2">
        <v>38394</v>
      </c>
      <c r="DC147">
        <v>111.75390625</v>
      </c>
      <c r="DD147" s="22">
        <f>_xll.BDH(DD$3&amp;" Govt",$A$8,DB147,DB147)</f>
        <v>1.0119499999999999</v>
      </c>
      <c r="DE147">
        <f t="shared" si="82"/>
        <v>110.43421735263601</v>
      </c>
      <c r="DF147" s="2">
        <v>38939</v>
      </c>
      <c r="DG147">
        <v>96.9140625</v>
      </c>
      <c r="DH147" s="22">
        <f>_xll.BDH(DH$3&amp;" Govt",$A$8,DF147,DF147)</f>
        <v>1.02085</v>
      </c>
      <c r="DI147">
        <f t="shared" si="83"/>
        <v>94.934674535925936</v>
      </c>
      <c r="DJ147" s="2">
        <v>39303</v>
      </c>
      <c r="DK147">
        <v>100.80078125</v>
      </c>
      <c r="DL147" s="22">
        <f>_xll.BDH(DL$3&amp;" Govt",$A$8,DJ147,DJ147)</f>
        <v>1.0316799999999999</v>
      </c>
      <c r="DM147">
        <f t="shared" si="84"/>
        <v>97.705471900201616</v>
      </c>
      <c r="DN147" s="2">
        <v>40038</v>
      </c>
      <c r="DO147">
        <v>104.27734375</v>
      </c>
      <c r="DP147" s="22">
        <f>_xll.BDH(DP$3&amp;" Govt",$A$8,DN147,DN147)</f>
        <v>0.99938000000000005</v>
      </c>
      <c r="DQ147">
        <f t="shared" si="85"/>
        <v>104.34203581220356</v>
      </c>
    </row>
    <row r="148" spans="4:121" x14ac:dyDescent="0.25">
      <c r="D148" s="2"/>
      <c r="F148" s="2">
        <v>38392</v>
      </c>
      <c r="G148">
        <v>127.0625</v>
      </c>
      <c r="H148" s="22">
        <f>_xll.BDH(H$3&amp;" Govt",$A$8,F148,F148)</f>
        <v>1.20428</v>
      </c>
      <c r="I148" s="14">
        <f t="shared" si="58"/>
        <v>105.50910087355101</v>
      </c>
      <c r="J148" s="2">
        <v>38392</v>
      </c>
      <c r="K148">
        <v>128.30078125</v>
      </c>
      <c r="L148" s="22">
        <f>_xll.BDH(L$3&amp;" Govt",$A$8,J148,J148)</f>
        <v>1.18102</v>
      </c>
      <c r="M148">
        <f t="shared" si="59"/>
        <v>108.6355703121031</v>
      </c>
      <c r="N148" s="2">
        <v>38392</v>
      </c>
      <c r="O148">
        <v>130.30078125</v>
      </c>
      <c r="P148" s="22">
        <f>_xll.BDH(P$3&amp;" Govt",$A$8,N148,N148)</f>
        <v>1.1634100000000001</v>
      </c>
      <c r="Q148">
        <f t="shared" si="60"/>
        <v>111.99902119631084</v>
      </c>
      <c r="R148" s="2">
        <v>38392</v>
      </c>
      <c r="S148">
        <v>131.73828125</v>
      </c>
      <c r="T148" s="22">
        <f>_xll.BDH(T$3&amp;" Govt",$A$8,R148,R148)</f>
        <v>1.1340600000000001</v>
      </c>
      <c r="U148">
        <f t="shared" si="61"/>
        <v>116.16517754792514</v>
      </c>
      <c r="V148" s="2">
        <v>38489</v>
      </c>
      <c r="W148">
        <v>99.8828125</v>
      </c>
      <c r="X148" s="22">
        <f>_xll.BDH(X$3&amp;" Govt",$A$8,V148,V148)</f>
        <v>1.0165200000000001</v>
      </c>
      <c r="Y148">
        <f t="shared" si="62"/>
        <v>98.25956449455002</v>
      </c>
      <c r="Z148" s="2">
        <v>38392</v>
      </c>
      <c r="AA148">
        <v>125.28515625</v>
      </c>
      <c r="AB148" s="22">
        <f>_xll.BDH(AB$3&amp;" Govt",$A$8,Z148,Z148)</f>
        <v>1.0962700000000001</v>
      </c>
      <c r="AC148">
        <f t="shared" si="63"/>
        <v>114.28312026234413</v>
      </c>
      <c r="AD148" s="2">
        <v>39031</v>
      </c>
      <c r="AE148">
        <v>102.52734375</v>
      </c>
      <c r="AF148" s="22">
        <f>_xll.BDH(AF$3&amp;" Govt",$A$8,AD148,AD148)</f>
        <v>1.02576</v>
      </c>
      <c r="AG148">
        <f t="shared" si="64"/>
        <v>99.952565658633603</v>
      </c>
      <c r="AH148" s="2">
        <v>38392</v>
      </c>
      <c r="AI148">
        <v>123.27734375</v>
      </c>
      <c r="AJ148" s="22">
        <f>_xll.BDH(AJ$3&amp;" Govt",$A$8,AH148,AH148)</f>
        <v>1.0745400000000001</v>
      </c>
      <c r="AK148">
        <f t="shared" si="65"/>
        <v>114.72569076069759</v>
      </c>
      <c r="AL148" s="2">
        <v>39395</v>
      </c>
      <c r="AM148">
        <v>105.3984375</v>
      </c>
      <c r="AN148" s="22">
        <f>_xll.BDH(AN$3&amp;" Govt",$A$8,AL148,AL148)</f>
        <v>1.0253699999999999</v>
      </c>
      <c r="AO148">
        <f t="shared" si="66"/>
        <v>102.79063898885282</v>
      </c>
      <c r="AP148" s="2">
        <v>38392</v>
      </c>
      <c r="AQ148">
        <v>119.49609375</v>
      </c>
      <c r="AR148" s="22">
        <f>_xll.BDH(AR$3&amp;" Govt",$A$8,AP148,AP148)</f>
        <v>1.06118</v>
      </c>
      <c r="AS148">
        <f t="shared" si="67"/>
        <v>112.60680916526886</v>
      </c>
      <c r="AT148" s="2">
        <v>39762</v>
      </c>
      <c r="AU148">
        <v>95.265625</v>
      </c>
      <c r="AV148" s="22">
        <f>_xll.BDH(AV$3&amp;" Govt",$A$8,AT148,AT148)</f>
        <v>1.03609</v>
      </c>
      <c r="AW148">
        <f t="shared" si="68"/>
        <v>91.947248791128189</v>
      </c>
      <c r="AX148" s="2">
        <v>38392</v>
      </c>
      <c r="AY148">
        <v>108.21484375</v>
      </c>
      <c r="AZ148" s="22">
        <f>_xll.BDH(AZ$3&amp;" Govt",$A$8,AX148,AX148)</f>
        <v>1.0388500000000001</v>
      </c>
      <c r="BA148">
        <f t="shared" si="69"/>
        <v>104.16792005583096</v>
      </c>
      <c r="BB148" s="2">
        <v>38392</v>
      </c>
      <c r="BC148">
        <v>108.4765625</v>
      </c>
      <c r="BD148" s="22">
        <f>_xll.BDH(BD$3&amp;" Govt",$A$8,BB148,BB148)</f>
        <v>1.03261</v>
      </c>
      <c r="BE148">
        <f t="shared" si="70"/>
        <v>105.0508541462895</v>
      </c>
      <c r="BF148" s="2">
        <v>40127</v>
      </c>
      <c r="BG148">
        <v>105.73828125</v>
      </c>
      <c r="BH148" s="22">
        <f>_xll.BDH(BH$3&amp;" Govt",$A$8,BF148,BF148)</f>
        <v>1.0200400000000001</v>
      </c>
      <c r="BI148">
        <f t="shared" si="71"/>
        <v>103.66091648366731</v>
      </c>
      <c r="BJ148" s="2">
        <v>38392</v>
      </c>
      <c r="BK148">
        <v>106.2578125</v>
      </c>
      <c r="BL148" s="22">
        <f>_xll.BDH(BL$3&amp;" Govt",$A$8,BJ148,BJ148)</f>
        <v>1.0122199999999999</v>
      </c>
      <c r="BM148">
        <f t="shared" si="72"/>
        <v>104.97501778269547</v>
      </c>
      <c r="BN148" s="2">
        <v>38568</v>
      </c>
      <c r="BO148">
        <v>99.3984375</v>
      </c>
      <c r="BP148" s="22">
        <f>_xll.BDH(BP$3&amp;" Govt",$A$8,BN148,BN148)</f>
        <v>1.01814</v>
      </c>
      <c r="BQ148">
        <f t="shared" si="73"/>
        <v>97.627475101655961</v>
      </c>
      <c r="BR148" s="2">
        <v>38750</v>
      </c>
      <c r="BS148">
        <v>100.30859375</v>
      </c>
      <c r="BT148" s="22">
        <f>_xll.BDH(BT$3&amp;" Govt",$A$8,BR148,BR148)</f>
        <v>1.0157400000000001</v>
      </c>
      <c r="BU148">
        <f t="shared" si="74"/>
        <v>98.754202601059319</v>
      </c>
      <c r="BV148" s="2">
        <v>38930</v>
      </c>
      <c r="BW148">
        <v>98.78515625</v>
      </c>
      <c r="BX148" s="22">
        <f>_xll.BDH(BX$3&amp;" Govt",$A$8,BV148,BV148)</f>
        <v>1.02027</v>
      </c>
      <c r="BY148">
        <f t="shared" si="75"/>
        <v>96.822562900016663</v>
      </c>
      <c r="BZ148" s="2">
        <v>39112</v>
      </c>
      <c r="CA148">
        <v>100.34375</v>
      </c>
      <c r="CB148" s="22">
        <f>_xll.BDH(CB$3&amp;" Govt",$A$8,BZ148,BZ148)</f>
        <v>0.99785999999999997</v>
      </c>
      <c r="CC148">
        <f t="shared" si="76"/>
        <v>100.55894614474977</v>
      </c>
      <c r="CD148" s="2">
        <v>39294</v>
      </c>
      <c r="CE148">
        <v>102.6328125</v>
      </c>
      <c r="CF148" s="22">
        <f>_xll.BDH(CF$3&amp;" Govt",$A$8,CD148,CD148)</f>
        <v>1.0309600000000001</v>
      </c>
      <c r="CG148">
        <f t="shared" si="77"/>
        <v>99.550722142469141</v>
      </c>
      <c r="CH148" s="2">
        <v>39476</v>
      </c>
      <c r="CI148">
        <v>113.28125</v>
      </c>
      <c r="CJ148" s="22">
        <f>_xll.BDH(CJ$3&amp;" Govt",$A$8,CH148,CH148)</f>
        <v>1.0135099999999999</v>
      </c>
      <c r="CK148">
        <f t="shared" si="78"/>
        <v>111.77122080689881</v>
      </c>
      <c r="CL148" s="2">
        <v>39658</v>
      </c>
      <c r="CM148">
        <v>102.53125</v>
      </c>
      <c r="CN148" s="22">
        <f>_xll.BDH(CN$3&amp;" Govt",$A$8,CL148,CL148)</f>
        <v>1.03322</v>
      </c>
      <c r="CO148">
        <f t="shared" si="79"/>
        <v>99.234674125549247</v>
      </c>
      <c r="CP148" s="2">
        <v>39841</v>
      </c>
      <c r="CQ148">
        <v>94.61328125</v>
      </c>
      <c r="CR148" s="22">
        <f>_xll.BDH(CR$3&amp;" Govt",$A$8,CP148,CP148)</f>
        <v>0.98756999999999995</v>
      </c>
      <c r="CS148">
        <f t="shared" si="80"/>
        <v>95.804126542928614</v>
      </c>
      <c r="CT148" s="2">
        <v>40018</v>
      </c>
      <c r="CU148">
        <v>102.4765625</v>
      </c>
      <c r="CV148" s="22">
        <f>_xll.BDH(CV$3&amp;" Govt",$A$8,CT148,CT148)</f>
        <v>0.99533000000000005</v>
      </c>
      <c r="CW148">
        <f t="shared" si="81"/>
        <v>102.95737343393648</v>
      </c>
      <c r="CZ148" s="22"/>
      <c r="DB148" s="2">
        <v>38397</v>
      </c>
      <c r="DC148">
        <v>112.53515625</v>
      </c>
      <c r="DD148" s="22">
        <f>_xll.BDH(DD$3&amp;" Govt",$A$8,DB148,DB148)</f>
        <v>1.01156</v>
      </c>
      <c r="DE148">
        <f t="shared" si="82"/>
        <v>111.24911646367985</v>
      </c>
      <c r="DF148" s="2">
        <v>38940</v>
      </c>
      <c r="DG148">
        <v>96.55078125</v>
      </c>
      <c r="DH148" s="22">
        <f>_xll.BDH(DH$3&amp;" Govt",$A$8,DF148,DF148)</f>
        <v>1.02092</v>
      </c>
      <c r="DI148">
        <f t="shared" si="83"/>
        <v>94.572328145202363</v>
      </c>
      <c r="DJ148" s="2">
        <v>39304</v>
      </c>
      <c r="DK148">
        <v>100.515625</v>
      </c>
      <c r="DL148" s="22">
        <f>_xll.BDH(DL$3&amp;" Govt",$A$8,DJ148,DJ148)</f>
        <v>1.0317400000000001</v>
      </c>
      <c r="DM148">
        <f t="shared" si="84"/>
        <v>97.423406090681752</v>
      </c>
      <c r="DN148" s="2">
        <v>40039</v>
      </c>
      <c r="DO148">
        <v>104.3359375</v>
      </c>
      <c r="DP148" s="22">
        <f>_xll.BDH(DP$3&amp;" Govt",$A$8,DN148,DN148)</f>
        <v>0.99965999999999999</v>
      </c>
      <c r="DQ148">
        <f t="shared" si="85"/>
        <v>104.37142378408659</v>
      </c>
    </row>
    <row r="149" spans="4:121" x14ac:dyDescent="0.25">
      <c r="D149" s="2"/>
      <c r="F149" s="2">
        <v>38393</v>
      </c>
      <c r="G149">
        <v>127.01953125</v>
      </c>
      <c r="H149" s="22">
        <f>_xll.BDH(H$3&amp;" Govt",$A$8,F149,F149)</f>
        <v>1.2041200000000001</v>
      </c>
      <c r="I149" s="14">
        <f t="shared" si="58"/>
        <v>105.48743584526459</v>
      </c>
      <c r="J149" s="2">
        <v>38393</v>
      </c>
      <c r="K149">
        <v>128.1484375</v>
      </c>
      <c r="L149" s="22">
        <f>_xll.BDH(L$3&amp;" Govt",$A$8,J149,J149)</f>
        <v>1.1808700000000001</v>
      </c>
      <c r="M149">
        <f t="shared" si="59"/>
        <v>108.5203599888218</v>
      </c>
      <c r="N149" s="2">
        <v>38393</v>
      </c>
      <c r="O149">
        <v>130.1328125</v>
      </c>
      <c r="P149" s="22">
        <f>_xll.BDH(P$3&amp;" Govt",$A$8,N149,N149)</f>
        <v>1.16326</v>
      </c>
      <c r="Q149">
        <f t="shared" si="60"/>
        <v>111.86906839399619</v>
      </c>
      <c r="R149" s="2">
        <v>38393</v>
      </c>
      <c r="S149">
        <v>131.51953125</v>
      </c>
      <c r="T149" s="22">
        <f>_xll.BDH(T$3&amp;" Govt",$A$8,R149,R149)</f>
        <v>1.13391</v>
      </c>
      <c r="U149">
        <f t="shared" si="61"/>
        <v>115.98762798634813</v>
      </c>
      <c r="V149" s="2">
        <v>38490</v>
      </c>
      <c r="W149">
        <v>99.83203125</v>
      </c>
      <c r="X149" s="22">
        <f>_xll.BDH(X$3&amp;" Govt",$A$8,V149,V149)</f>
        <v>1.01677</v>
      </c>
      <c r="Y149">
        <f t="shared" si="62"/>
        <v>98.185461067891467</v>
      </c>
      <c r="Z149" s="2">
        <v>38393</v>
      </c>
      <c r="AA149">
        <v>124.90234375</v>
      </c>
      <c r="AB149" s="22">
        <f>_xll.BDH(AB$3&amp;" Govt",$A$8,Z149,Z149)</f>
        <v>1.09612</v>
      </c>
      <c r="AC149">
        <f t="shared" si="63"/>
        <v>113.949516248221</v>
      </c>
      <c r="AD149" s="2">
        <v>39034</v>
      </c>
      <c r="AE149">
        <v>102.33984375</v>
      </c>
      <c r="AF149" s="22">
        <f>_xll.BDH(AF$3&amp;" Govt",$A$8,AD149,AD149)</f>
        <v>1.0252600000000001</v>
      </c>
      <c r="AG149">
        <f t="shared" si="64"/>
        <v>99.818430203070434</v>
      </c>
      <c r="AH149" s="2">
        <v>38393</v>
      </c>
      <c r="AI149">
        <v>122.8359375</v>
      </c>
      <c r="AJ149" s="22">
        <f>_xll.BDH(AJ$3&amp;" Govt",$A$8,AH149,AH149)</f>
        <v>1.0744</v>
      </c>
      <c r="AK149">
        <f t="shared" si="65"/>
        <v>114.32980035368577</v>
      </c>
      <c r="AL149" s="2">
        <v>39398</v>
      </c>
      <c r="AM149">
        <v>105.3984375</v>
      </c>
      <c r="AN149" s="22">
        <f>_xll.BDH(AN$3&amp;" Govt",$A$8,AL149,AL149)</f>
        <v>1.02565</v>
      </c>
      <c r="AO149">
        <f t="shared" si="66"/>
        <v>102.76257738994784</v>
      </c>
      <c r="AP149" s="2">
        <v>38393</v>
      </c>
      <c r="AQ149">
        <v>119.04296875</v>
      </c>
      <c r="AR149" s="22">
        <f>_xll.BDH(AR$3&amp;" Govt",$A$8,AP149,AP149)</f>
        <v>1.06104</v>
      </c>
      <c r="AS149">
        <f t="shared" si="67"/>
        <v>112.19460976965996</v>
      </c>
      <c r="AT149" s="2">
        <v>39763</v>
      </c>
      <c r="AU149">
        <v>95.265625</v>
      </c>
      <c r="AV149" s="22">
        <f>_xll.BDH(AV$3&amp;" Govt",$A$8,AT149,AT149)</f>
        <v>1.0360499999999999</v>
      </c>
      <c r="AW149">
        <f t="shared" si="68"/>
        <v>91.950798706626131</v>
      </c>
      <c r="AX149" s="2">
        <v>38393</v>
      </c>
      <c r="AY149">
        <v>107.6875</v>
      </c>
      <c r="AZ149" s="22">
        <f>_xll.BDH(AZ$3&amp;" Govt",$A$8,AX149,AX149)</f>
        <v>1.03871</v>
      </c>
      <c r="BA149">
        <f t="shared" si="69"/>
        <v>103.67426904525806</v>
      </c>
      <c r="BB149" s="2">
        <v>38393</v>
      </c>
      <c r="BC149">
        <v>107.82421875</v>
      </c>
      <c r="BD149" s="22">
        <f>_xll.BDH(BD$3&amp;" Govt",$A$8,BB149,BB149)</f>
        <v>1.0324800000000001</v>
      </c>
      <c r="BE149">
        <f t="shared" si="70"/>
        <v>104.43225897838214</v>
      </c>
      <c r="BF149" s="2">
        <v>40128</v>
      </c>
      <c r="BG149">
        <v>105.73828125</v>
      </c>
      <c r="BH149" s="22">
        <f>_xll.BDH(BH$3&amp;" Govt",$A$8,BF149,BF149)</f>
        <v>1.02006</v>
      </c>
      <c r="BI149">
        <f t="shared" si="71"/>
        <v>103.65888403623316</v>
      </c>
      <c r="BJ149" s="2">
        <v>38393</v>
      </c>
      <c r="BK149">
        <v>105.56640625</v>
      </c>
      <c r="BL149" s="22">
        <f>_xll.BDH(BL$3&amp;" Govt",$A$8,BJ149,BJ149)</f>
        <v>1.0120899999999999</v>
      </c>
      <c r="BM149">
        <f t="shared" si="72"/>
        <v>104.30535451392663</v>
      </c>
      <c r="BN149" s="2">
        <v>38569</v>
      </c>
      <c r="BO149">
        <v>98.828125</v>
      </c>
      <c r="BP149" s="22">
        <f>_xll.BDH(BP$3&amp;" Govt",$A$8,BN149,BN149)</f>
        <v>1.01816</v>
      </c>
      <c r="BQ149">
        <f t="shared" si="73"/>
        <v>97.06541702679344</v>
      </c>
      <c r="BR149" s="2">
        <v>38751</v>
      </c>
      <c r="BS149">
        <v>100.6796875</v>
      </c>
      <c r="BT149" s="22">
        <f>_xll.BDH(BT$3&amp;" Govt",$A$8,BR149,BR149)</f>
        <v>1.01559</v>
      </c>
      <c r="BU149">
        <f t="shared" si="74"/>
        <v>99.13418554731733</v>
      </c>
      <c r="BV149" s="2">
        <v>38931</v>
      </c>
      <c r="BW149">
        <v>99.03515625</v>
      </c>
      <c r="BX149" s="22">
        <f>_xll.BDH(BX$3&amp;" Govt",$A$8,BV149,BV149)</f>
        <v>1.02033</v>
      </c>
      <c r="BY149">
        <f t="shared" si="75"/>
        <v>97.061888065625837</v>
      </c>
      <c r="BZ149" s="2">
        <v>39113</v>
      </c>
      <c r="CA149">
        <v>100.9375</v>
      </c>
      <c r="CB149" s="22">
        <f>_xll.BDH(CB$3&amp;" Govt",$A$8,BZ149,BZ149)</f>
        <v>0.99780999999999997</v>
      </c>
      <c r="CC149">
        <f t="shared" si="76"/>
        <v>101.15903829386356</v>
      </c>
      <c r="CD149" s="2">
        <v>39295</v>
      </c>
      <c r="CE149">
        <v>102.03515625</v>
      </c>
      <c r="CF149" s="22">
        <f>_xll.BDH(CF$3&amp;" Govt",$A$8,CD149,CD149)</f>
        <v>1.0311600000000001</v>
      </c>
      <c r="CG149">
        <f t="shared" si="77"/>
        <v>98.951817613173503</v>
      </c>
      <c r="CH149" s="2">
        <v>39477</v>
      </c>
      <c r="CI149">
        <v>113.94140625</v>
      </c>
      <c r="CJ149" s="22">
        <f>_xll.BDH(CJ$3&amp;" Govt",$A$8,CH149,CH149)</f>
        <v>1.0137100000000001</v>
      </c>
      <c r="CK149">
        <f t="shared" si="78"/>
        <v>112.40039680973847</v>
      </c>
      <c r="CL149" s="2">
        <v>39659</v>
      </c>
      <c r="CM149">
        <v>102.7578125</v>
      </c>
      <c r="CN149" s="22">
        <f>_xll.BDH(CN$3&amp;" Govt",$A$8,CL149,CL149)</f>
        <v>1.0335000000000001</v>
      </c>
      <c r="CO149">
        <f t="shared" si="79"/>
        <v>99.427007740686975</v>
      </c>
      <c r="CP149" s="2">
        <v>39842</v>
      </c>
      <c r="CQ149">
        <v>94.1875</v>
      </c>
      <c r="CR149" s="22">
        <f>_xll.BDH(CR$3&amp;" Govt",$A$8,CP149,CP149)</f>
        <v>0.98694999999999999</v>
      </c>
      <c r="CS149">
        <f t="shared" si="80"/>
        <v>95.432899336339233</v>
      </c>
      <c r="CT149" s="2">
        <v>40021</v>
      </c>
      <c r="CU149">
        <v>102.0390625</v>
      </c>
      <c r="CV149" s="22">
        <f>_xll.BDH(CV$3&amp;" Govt",$A$8,CT149,CT149)</f>
        <v>0.99560999999999999</v>
      </c>
      <c r="CW149">
        <f t="shared" si="81"/>
        <v>102.48898916242304</v>
      </c>
      <c r="CZ149" s="22"/>
      <c r="DB149" s="2">
        <v>38398</v>
      </c>
      <c r="DC149">
        <v>111.46875</v>
      </c>
      <c r="DD149" s="22">
        <f>_xll.BDH(DD$3&amp;" Govt",$A$8,DB149,DB149)</f>
        <v>1.01142</v>
      </c>
      <c r="DE149">
        <f t="shared" si="82"/>
        <v>110.21015008601768</v>
      </c>
      <c r="DF149" s="2">
        <v>38943</v>
      </c>
      <c r="DG149">
        <v>96.1484375</v>
      </c>
      <c r="DH149" s="22">
        <f>_xll.BDH(DH$3&amp;" Govt",$A$8,DF149,DF149)</f>
        <v>1.02111</v>
      </c>
      <c r="DI149">
        <f t="shared" si="83"/>
        <v>94.160705017089256</v>
      </c>
      <c r="DJ149" s="2">
        <v>39307</v>
      </c>
      <c r="DK149">
        <v>101.01171875</v>
      </c>
      <c r="DL149" s="22">
        <f>_xll.BDH(DL$3&amp;" Govt",$A$8,DJ149,DJ149)</f>
        <v>1.0319400000000001</v>
      </c>
      <c r="DM149">
        <f t="shared" si="84"/>
        <v>97.885263435858661</v>
      </c>
      <c r="DN149" s="2">
        <v>40042</v>
      </c>
      <c r="DO149">
        <v>105.40625</v>
      </c>
      <c r="DP149" s="22">
        <f>_xll.BDH(DP$3&amp;" Govt",$A$8,DN149,DN149)</f>
        <v>1.0004900000000001</v>
      </c>
      <c r="DQ149">
        <f t="shared" si="85"/>
        <v>105.35462623314575</v>
      </c>
    </row>
    <row r="150" spans="4:121" x14ac:dyDescent="0.25">
      <c r="D150" s="2"/>
      <c r="F150" s="2">
        <v>38394</v>
      </c>
      <c r="G150">
        <v>127.0234375</v>
      </c>
      <c r="H150" s="22">
        <f>_xll.BDH(H$3&amp;" Govt",$A$8,F150,F150)</f>
        <v>1.2039599999999999</v>
      </c>
      <c r="I150" s="14">
        <f t="shared" si="58"/>
        <v>105.50469907638129</v>
      </c>
      <c r="J150" s="2">
        <v>38394</v>
      </c>
      <c r="K150">
        <v>128.19140625</v>
      </c>
      <c r="L150" s="22">
        <f>_xll.BDH(L$3&amp;" Govt",$A$8,J150,J150)</f>
        <v>1.1807099999999999</v>
      </c>
      <c r="M150">
        <f t="shared" si="59"/>
        <v>108.57145806336865</v>
      </c>
      <c r="N150" s="2">
        <v>38394</v>
      </c>
      <c r="O150">
        <v>130.13671875</v>
      </c>
      <c r="P150" s="22">
        <f>_xll.BDH(P$3&amp;" Govt",$A$8,N150,N150)</f>
        <v>1.1631100000000001</v>
      </c>
      <c r="Q150">
        <f t="shared" si="60"/>
        <v>111.88685399489299</v>
      </c>
      <c r="R150" s="2">
        <v>38394</v>
      </c>
      <c r="S150">
        <v>131.4921875</v>
      </c>
      <c r="T150" s="22">
        <f>_xll.BDH(T$3&amp;" Govt",$A$8,R150,R150)</f>
        <v>1.1337600000000001</v>
      </c>
      <c r="U150">
        <f t="shared" si="61"/>
        <v>115.97885575430425</v>
      </c>
      <c r="V150" s="2">
        <v>38491</v>
      </c>
      <c r="W150">
        <v>99.63671875</v>
      </c>
      <c r="X150" s="22">
        <f>_xll.BDH(X$3&amp;" Govt",$A$8,V150,V150)</f>
        <v>1.0170300000000001</v>
      </c>
      <c r="Y150">
        <f t="shared" si="62"/>
        <v>97.968318289529307</v>
      </c>
      <c r="Z150" s="2">
        <v>38394</v>
      </c>
      <c r="AA150">
        <v>124.90234375</v>
      </c>
      <c r="AB150" s="22">
        <f>_xll.BDH(AB$3&amp;" Govt",$A$8,Z150,Z150)</f>
        <v>1.09598</v>
      </c>
      <c r="AC150">
        <f t="shared" si="63"/>
        <v>113.96407210898009</v>
      </c>
      <c r="AD150" s="2">
        <v>39035</v>
      </c>
      <c r="AE150">
        <v>102.36328125</v>
      </c>
      <c r="AF150" s="22">
        <f>_xll.BDH(AF$3&amp;" Govt",$A$8,AD150,AD150)</f>
        <v>1.0250900000000001</v>
      </c>
      <c r="AG150">
        <f t="shared" si="64"/>
        <v>99.857847847506065</v>
      </c>
      <c r="AH150" s="2">
        <v>38394</v>
      </c>
      <c r="AI150">
        <v>122.78515625</v>
      </c>
      <c r="AJ150" s="22">
        <f>_xll.BDH(AJ$3&amp;" Govt",$A$8,AH150,AH150)</f>
        <v>1.07426</v>
      </c>
      <c r="AK150">
        <f t="shared" si="65"/>
        <v>114.29742916053841</v>
      </c>
      <c r="AL150" s="2">
        <v>39399</v>
      </c>
      <c r="AM150">
        <v>104.8515625</v>
      </c>
      <c r="AN150" s="22">
        <f>_xll.BDH(AN$3&amp;" Govt",$A$8,AL150,AL150)</f>
        <v>1.0257499999999999</v>
      </c>
      <c r="AO150">
        <f t="shared" si="66"/>
        <v>102.21941262490861</v>
      </c>
      <c r="AP150" s="2">
        <v>38394</v>
      </c>
      <c r="AQ150">
        <v>118.98828125</v>
      </c>
      <c r="AR150" s="22">
        <f>_xll.BDH(AR$3&amp;" Govt",$A$8,AP150,AP150)</f>
        <v>1.0609</v>
      </c>
      <c r="AS150">
        <f t="shared" si="67"/>
        <v>112.15786714110661</v>
      </c>
      <c r="AT150" s="2">
        <v>39764</v>
      </c>
      <c r="AU150">
        <v>95.48828125</v>
      </c>
      <c r="AV150" s="22">
        <f>_xll.BDH(AV$3&amp;" Govt",$A$8,AT150,AT150)</f>
        <v>1.036</v>
      </c>
      <c r="AW150">
        <f t="shared" si="68"/>
        <v>92.170155646718143</v>
      </c>
      <c r="AX150" s="2">
        <v>38394</v>
      </c>
      <c r="AY150">
        <v>107.64453125</v>
      </c>
      <c r="AZ150" s="22">
        <f>_xll.BDH(AZ$3&amp;" Govt",$A$8,AX150,AX150)</f>
        <v>1.0385800000000001</v>
      </c>
      <c r="BA150">
        <f t="shared" si="69"/>
        <v>103.64587345221359</v>
      </c>
      <c r="BB150" s="2">
        <v>38394</v>
      </c>
      <c r="BC150">
        <v>107.83203125</v>
      </c>
      <c r="BD150" s="22">
        <f>_xll.BDH(BD$3&amp;" Govt",$A$8,BB150,BB150)</f>
        <v>1.03234</v>
      </c>
      <c r="BE150">
        <f t="shared" si="70"/>
        <v>104.45398923804173</v>
      </c>
      <c r="BF150" s="2">
        <v>40129</v>
      </c>
      <c r="BG150">
        <v>105.66796875</v>
      </c>
      <c r="BH150" s="22">
        <f>_xll.BDH(BH$3&amp;" Govt",$A$8,BF150,BF150)</f>
        <v>1.0200800000000001</v>
      </c>
      <c r="BI150">
        <f t="shared" si="71"/>
        <v>103.58792325111754</v>
      </c>
      <c r="BJ150" s="2">
        <v>38394</v>
      </c>
      <c r="BK150">
        <v>105.57421875</v>
      </c>
      <c r="BL150" s="22">
        <f>_xll.BDH(BL$3&amp;" Govt",$A$8,BJ150,BJ150)</f>
        <v>1.0119499999999999</v>
      </c>
      <c r="BM150">
        <f t="shared" si="72"/>
        <v>104.32750506447948</v>
      </c>
      <c r="BN150" s="2">
        <v>38572</v>
      </c>
      <c r="BO150">
        <v>98.609375</v>
      </c>
      <c r="BP150" s="22">
        <f>_xll.BDH(BP$3&amp;" Govt",$A$8,BN150,BN150)</f>
        <v>1.0182100000000001</v>
      </c>
      <c r="BQ150">
        <f t="shared" si="73"/>
        <v>96.845812749825669</v>
      </c>
      <c r="BR150" s="2">
        <v>38754</v>
      </c>
      <c r="BS150">
        <v>100.57421875</v>
      </c>
      <c r="BT150" s="22">
        <f>_xll.BDH(BT$3&amp;" Govt",$A$8,BR150,BR150)</f>
        <v>1.01515</v>
      </c>
      <c r="BU150">
        <f t="shared" si="74"/>
        <v>99.073258877998327</v>
      </c>
      <c r="BV150" s="2">
        <v>38932</v>
      </c>
      <c r="BW150">
        <v>99.078125</v>
      </c>
      <c r="BX150" s="22">
        <f>_xll.BDH(BX$3&amp;" Govt",$A$8,BV150,BV150)</f>
        <v>1.0204</v>
      </c>
      <c r="BY150">
        <f t="shared" si="75"/>
        <v>97.09733927871423</v>
      </c>
      <c r="BZ150" s="2">
        <v>39114</v>
      </c>
      <c r="CA150">
        <v>100.625</v>
      </c>
      <c r="CB150" s="22">
        <f>_xll.BDH(CB$3&amp;" Govt",$A$8,BZ150,BZ150)</f>
        <v>0.99775999999999998</v>
      </c>
      <c r="CC150">
        <f t="shared" si="76"/>
        <v>100.85090602950609</v>
      </c>
      <c r="CD150" s="2">
        <v>39296</v>
      </c>
      <c r="CE150">
        <v>102.12890625</v>
      </c>
      <c r="CF150" s="22">
        <f>_xll.BDH(CF$3&amp;" Govt",$A$8,CD150,CD150)</f>
        <v>1.0312300000000001</v>
      </c>
      <c r="CG150">
        <f t="shared" si="77"/>
        <v>99.036011607497841</v>
      </c>
      <c r="CH150" s="2">
        <v>39478</v>
      </c>
      <c r="CI150">
        <v>114.06640625</v>
      </c>
      <c r="CJ150" s="22">
        <f>_xll.BDH(CJ$3&amp;" Govt",$A$8,CH150,CH150)</f>
        <v>1.0139</v>
      </c>
      <c r="CK150">
        <f t="shared" si="78"/>
        <v>112.50261983430319</v>
      </c>
      <c r="CL150" s="2">
        <v>39660</v>
      </c>
      <c r="CM150">
        <v>103.38671875</v>
      </c>
      <c r="CN150" s="22">
        <f>_xll.BDH(CN$3&amp;" Govt",$A$8,CL150,CL150)</f>
        <v>1.0337799999999999</v>
      </c>
      <c r="CO150">
        <f t="shared" si="79"/>
        <v>100.00843385439843</v>
      </c>
      <c r="CP150" s="2">
        <v>39843</v>
      </c>
      <c r="CQ150">
        <v>94.6328125</v>
      </c>
      <c r="CR150" s="22">
        <f>_xll.BDH(CR$3&amp;" Govt",$A$8,CP150,CP150)</f>
        <v>0.98633000000000004</v>
      </c>
      <c r="CS150">
        <f t="shared" si="80"/>
        <v>95.944372066144183</v>
      </c>
      <c r="CT150" s="2">
        <v>40022</v>
      </c>
      <c r="CU150">
        <v>102.0078125</v>
      </c>
      <c r="CV150" s="22">
        <f>_xll.BDH(CV$3&amp;" Govt",$A$8,CT150,CT150)</f>
        <v>0.99570000000000003</v>
      </c>
      <c r="CW150">
        <f t="shared" si="81"/>
        <v>102.44834036356332</v>
      </c>
      <c r="CZ150" s="22"/>
      <c r="DB150" s="2">
        <v>38399</v>
      </c>
      <c r="DC150">
        <v>111.03515625</v>
      </c>
      <c r="DD150" s="22">
        <f>_xll.BDH(DD$3&amp;" Govt",$A$8,DB150,DB150)</f>
        <v>1.01129</v>
      </c>
      <c r="DE150">
        <f t="shared" si="82"/>
        <v>109.79556432872864</v>
      </c>
      <c r="DF150" s="2">
        <v>38944</v>
      </c>
      <c r="DG150">
        <v>96.875</v>
      </c>
      <c r="DH150" s="22">
        <f>_xll.BDH(DH$3&amp;" Govt",$A$8,DF150,DF150)</f>
        <v>1.02118</v>
      </c>
      <c r="DI150">
        <f t="shared" si="83"/>
        <v>94.865743551577594</v>
      </c>
      <c r="DJ150" s="2">
        <v>39308</v>
      </c>
      <c r="DK150">
        <v>100.9453125</v>
      </c>
      <c r="DL150" s="22">
        <f>_xll.BDH(DL$3&amp;" Govt",$A$8,DJ150,DJ150)</f>
        <v>1.032</v>
      </c>
      <c r="DM150">
        <f t="shared" si="84"/>
        <v>97.815225290697668</v>
      </c>
      <c r="DN150" s="2">
        <v>40043</v>
      </c>
      <c r="DO150">
        <v>105.91015625</v>
      </c>
      <c r="DP150" s="22">
        <f>_xll.BDH(DP$3&amp;" Govt",$A$8,DN150,DN150)</f>
        <v>1.0007600000000001</v>
      </c>
      <c r="DQ150">
        <f t="shared" si="85"/>
        <v>105.82972565849953</v>
      </c>
    </row>
    <row r="151" spans="4:121" x14ac:dyDescent="0.25">
      <c r="D151" s="2"/>
      <c r="F151" s="2">
        <v>38397</v>
      </c>
      <c r="G151">
        <v>127</v>
      </c>
      <c r="H151" s="22">
        <f>_xll.BDH(H$3&amp;" Govt",$A$8,F151,F151)</f>
        <v>1.2034899999999999</v>
      </c>
      <c r="I151" s="14">
        <f t="shared" si="58"/>
        <v>105.52642730724808</v>
      </c>
      <c r="J151" s="2">
        <v>38397</v>
      </c>
      <c r="K151">
        <v>128.09375</v>
      </c>
      <c r="L151" s="22">
        <f>_xll.BDH(L$3&amp;" Govt",$A$8,J151,J151)</f>
        <v>1.18025</v>
      </c>
      <c r="M151">
        <f t="shared" si="59"/>
        <v>108.53103156110993</v>
      </c>
      <c r="N151" s="2">
        <v>38397</v>
      </c>
      <c r="O151">
        <v>130.11328125</v>
      </c>
      <c r="P151" s="22">
        <f>_xll.BDH(P$3&amp;" Govt",$A$8,N151,N151)</f>
        <v>1.16265</v>
      </c>
      <c r="Q151">
        <f t="shared" si="60"/>
        <v>111.91096310153529</v>
      </c>
      <c r="R151" s="2">
        <v>38397</v>
      </c>
      <c r="S151">
        <v>131.5234375</v>
      </c>
      <c r="T151" s="22">
        <f>_xll.BDH(T$3&amp;" Govt",$A$8,R151,R151)</f>
        <v>1.1333199999999999</v>
      </c>
      <c r="U151">
        <f t="shared" si="61"/>
        <v>116.05145722302616</v>
      </c>
      <c r="V151" s="2">
        <v>38492</v>
      </c>
      <c r="W151">
        <v>99.75</v>
      </c>
      <c r="X151" s="22">
        <f>_xll.BDH(X$3&amp;" Govt",$A$8,V151,V151)</f>
        <v>1.01728</v>
      </c>
      <c r="Y151">
        <f t="shared" si="62"/>
        <v>98.055599245045613</v>
      </c>
      <c r="Z151" s="2">
        <v>38397</v>
      </c>
      <c r="AA151">
        <v>124.84375</v>
      </c>
      <c r="AB151" s="22">
        <f>_xll.BDH(AB$3&amp;" Govt",$A$8,Z151,Z151)</f>
        <v>1.09555</v>
      </c>
      <c r="AC151">
        <f t="shared" si="63"/>
        <v>113.9553192460408</v>
      </c>
      <c r="AD151" s="2">
        <v>39036</v>
      </c>
      <c r="AE151">
        <v>102.12890625</v>
      </c>
      <c r="AF151" s="22">
        <f>_xll.BDH(AF$3&amp;" Govt",$A$8,AD151,AD151)</f>
        <v>1.0249200000000001</v>
      </c>
      <c r="AG151">
        <f t="shared" si="64"/>
        <v>99.645734545135227</v>
      </c>
      <c r="AH151" s="2">
        <v>38397</v>
      </c>
      <c r="AI151">
        <v>122.9140625</v>
      </c>
      <c r="AJ151" s="22">
        <f>_xll.BDH(AJ$3&amp;" Govt",$A$8,AH151,AH151)</f>
        <v>1.0738399999999999</v>
      </c>
      <c r="AK151">
        <f t="shared" si="65"/>
        <v>114.46217546375625</v>
      </c>
      <c r="AL151" s="2">
        <v>39400</v>
      </c>
      <c r="AM151">
        <v>104.96484375</v>
      </c>
      <c r="AN151" s="22">
        <f>_xll.BDH(AN$3&amp;" Govt",$A$8,AL151,AL151)</f>
        <v>1.0258400000000001</v>
      </c>
      <c r="AO151">
        <f t="shared" si="66"/>
        <v>102.32087240700304</v>
      </c>
      <c r="AP151" s="2">
        <v>38397</v>
      </c>
      <c r="AQ151">
        <v>119.08203125</v>
      </c>
      <c r="AR151" s="22">
        <f>_xll.BDH(AR$3&amp;" Govt",$A$8,AP151,AP151)</f>
        <v>1.0604800000000001</v>
      </c>
      <c r="AS151">
        <f t="shared" si="67"/>
        <v>112.29069030061858</v>
      </c>
      <c r="AT151" s="2">
        <v>39765</v>
      </c>
      <c r="AU151">
        <v>95.51953125</v>
      </c>
      <c r="AV151" s="22">
        <f>_xll.BDH(AV$3&amp;" Govt",$A$8,AT151,AT151)</f>
        <v>1.0359499999999999</v>
      </c>
      <c r="AW151">
        <f t="shared" si="68"/>
        <v>92.204769776533624</v>
      </c>
      <c r="AX151" s="2">
        <v>38397</v>
      </c>
      <c r="AY151">
        <v>107.765625</v>
      </c>
      <c r="AZ151" s="22">
        <f>_xll.BDH(AZ$3&amp;" Govt",$A$8,AX151,AX151)</f>
        <v>1.03817</v>
      </c>
      <c r="BA151">
        <f t="shared" si="69"/>
        <v>103.80344741227351</v>
      </c>
      <c r="BB151" s="2">
        <v>38397</v>
      </c>
      <c r="BC151">
        <v>107.96875</v>
      </c>
      <c r="BD151" s="22">
        <f>_xll.BDH(BD$3&amp;" Govt",$A$8,BB151,BB151)</f>
        <v>1.0319400000000001</v>
      </c>
      <c r="BE151">
        <f t="shared" si="70"/>
        <v>104.62696474601236</v>
      </c>
      <c r="BF151" s="2">
        <v>40130</v>
      </c>
      <c r="BG151">
        <v>105.60546875</v>
      </c>
      <c r="BH151" s="22">
        <f>_xll.BDH(BH$3&amp;" Govt",$A$8,BF151,BF151)</f>
        <v>1.0201100000000001</v>
      </c>
      <c r="BI151">
        <f t="shared" si="71"/>
        <v>103.52360897354207</v>
      </c>
      <c r="BJ151" s="2">
        <v>38397</v>
      </c>
      <c r="BK151">
        <v>105.73828125</v>
      </c>
      <c r="BL151" s="22">
        <f>_xll.BDH(BL$3&amp;" Govt",$A$8,BJ151,BJ151)</f>
        <v>1.01156</v>
      </c>
      <c r="BM151">
        <f t="shared" si="72"/>
        <v>104.52991542765629</v>
      </c>
      <c r="BN151" s="2">
        <v>38573</v>
      </c>
      <c r="BO151">
        <v>98.6015625</v>
      </c>
      <c r="BP151" s="22">
        <f>_xll.BDH(BP$3&amp;" Govt",$A$8,BN151,BN151)</f>
        <v>1.01823</v>
      </c>
      <c r="BQ151">
        <f t="shared" si="73"/>
        <v>96.836237883385877</v>
      </c>
      <c r="BR151" s="2">
        <v>38755</v>
      </c>
      <c r="BS151">
        <v>100.25</v>
      </c>
      <c r="BT151" s="22">
        <f>_xll.BDH(BT$3&amp;" Govt",$A$8,BR151,BR151)</f>
        <v>1.01501</v>
      </c>
      <c r="BU151">
        <f t="shared" si="74"/>
        <v>98.767499827587912</v>
      </c>
      <c r="BV151" s="2">
        <v>38933</v>
      </c>
      <c r="BW151">
        <v>99.65625</v>
      </c>
      <c r="BX151" s="22">
        <f>_xll.BDH(BX$3&amp;" Govt",$A$8,BV151,BV151)</f>
        <v>1.0204599999999999</v>
      </c>
      <c r="BY151">
        <f t="shared" si="75"/>
        <v>97.658163965270575</v>
      </c>
      <c r="BZ151" s="2">
        <v>39115</v>
      </c>
      <c r="CA151">
        <v>100.72265625</v>
      </c>
      <c r="CB151" s="22">
        <f>_xll.BDH(CB$3&amp;" Govt",$A$8,BZ151,BZ151)</f>
        <v>0.99782000000000004</v>
      </c>
      <c r="CC151">
        <f t="shared" si="76"/>
        <v>100.94271136076647</v>
      </c>
      <c r="CD151" s="2">
        <v>39297</v>
      </c>
      <c r="CE151">
        <v>102.5390625</v>
      </c>
      <c r="CF151" s="22">
        <f>_xll.BDH(CF$3&amp;" Govt",$A$8,CD151,CD151)</f>
        <v>1.03129</v>
      </c>
      <c r="CG151">
        <f t="shared" si="77"/>
        <v>99.427961582096202</v>
      </c>
      <c r="CH151" s="2">
        <v>39479</v>
      </c>
      <c r="CI151">
        <v>113.78125</v>
      </c>
      <c r="CJ151" s="22">
        <f>_xll.BDH(CJ$3&amp;" Govt",$A$8,CH151,CH151)</f>
        <v>1.0140899999999999</v>
      </c>
      <c r="CK151">
        <f t="shared" si="78"/>
        <v>112.20034710923095</v>
      </c>
      <c r="CL151" s="2">
        <v>39661</v>
      </c>
      <c r="CM151">
        <v>103.76171875</v>
      </c>
      <c r="CN151" s="22">
        <f>_xll.BDH(CN$3&amp;" Govt",$A$8,CL151,CL151)</f>
        <v>1.03406</v>
      </c>
      <c r="CO151">
        <f t="shared" si="79"/>
        <v>100.34400204050056</v>
      </c>
      <c r="CP151" s="2">
        <v>39846</v>
      </c>
      <c r="CQ151">
        <v>95.109375</v>
      </c>
      <c r="CR151" s="22">
        <f>_xll.BDH(CR$3&amp;" Govt",$A$8,CP151,CP151)</f>
        <v>0.98472999999999999</v>
      </c>
      <c r="CS151">
        <f t="shared" si="80"/>
        <v>96.584215977983817</v>
      </c>
      <c r="CT151" s="2">
        <v>40023</v>
      </c>
      <c r="CU151">
        <v>102.1484375</v>
      </c>
      <c r="CV151" s="22">
        <f>_xll.BDH(CV$3&amp;" Govt",$A$8,CT151,CT151)</f>
        <v>0.99578999999999995</v>
      </c>
      <c r="CW151">
        <f t="shared" si="81"/>
        <v>102.58030056538026</v>
      </c>
      <c r="CZ151" s="22"/>
      <c r="DB151" s="2">
        <v>38400</v>
      </c>
      <c r="DC151">
        <v>110.5390625</v>
      </c>
      <c r="DD151" s="22">
        <f>_xll.BDH(DD$3&amp;" Govt",$A$8,DB151,DB151)</f>
        <v>1.0111600000000001</v>
      </c>
      <c r="DE151">
        <f t="shared" si="82"/>
        <v>109.31906177063965</v>
      </c>
      <c r="DF151" s="2">
        <v>38945</v>
      </c>
      <c r="DG151">
        <v>97.3515625</v>
      </c>
      <c r="DH151" s="22">
        <f>_xll.BDH(DH$3&amp;" Govt",$A$8,DF151,DF151)</f>
        <v>1.0212399999999999</v>
      </c>
      <c r="DI151">
        <f t="shared" si="83"/>
        <v>95.326820825662921</v>
      </c>
      <c r="DJ151" s="2">
        <v>39309</v>
      </c>
      <c r="DK151">
        <v>100.34765625</v>
      </c>
      <c r="DL151" s="22">
        <f>_xll.BDH(DL$3&amp;" Govt",$A$8,DJ151,DJ151)</f>
        <v>1.03207</v>
      </c>
      <c r="DM151">
        <f t="shared" si="84"/>
        <v>97.229505992810559</v>
      </c>
      <c r="DN151" s="2">
        <v>40044</v>
      </c>
      <c r="DO151">
        <v>106.5703125</v>
      </c>
      <c r="DP151" s="22">
        <f>_xll.BDH(DP$3&amp;" Govt",$A$8,DN151,DN151)</f>
        <v>1.0010399999999999</v>
      </c>
      <c r="DQ151">
        <f t="shared" si="85"/>
        <v>106.45959452169744</v>
      </c>
    </row>
    <row r="152" spans="4:121" x14ac:dyDescent="0.25">
      <c r="D152" s="2"/>
      <c r="F152" s="2">
        <v>38398</v>
      </c>
      <c r="G152">
        <v>126.87890625</v>
      </c>
      <c r="H152" s="22">
        <f>_xll.BDH(H$3&amp;" Govt",$A$8,F152,F152)</f>
        <v>1.20333</v>
      </c>
      <c r="I152" s="14">
        <f t="shared" si="58"/>
        <v>105.43982635685971</v>
      </c>
      <c r="J152" s="2">
        <v>38398</v>
      </c>
      <c r="K152">
        <v>127.94140625</v>
      </c>
      <c r="L152" s="22">
        <f>_xll.BDH(L$3&amp;" Govt",$A$8,J152,J152)</f>
        <v>1.1800900000000001</v>
      </c>
      <c r="M152">
        <f t="shared" si="59"/>
        <v>108.41665148420883</v>
      </c>
      <c r="N152" s="2">
        <v>38398</v>
      </c>
      <c r="O152">
        <v>129.8359375</v>
      </c>
      <c r="P152" s="22">
        <f>_xll.BDH(P$3&amp;" Govt",$A$8,N152,N152)</f>
        <v>1.1625000000000001</v>
      </c>
      <c r="Q152">
        <f t="shared" si="60"/>
        <v>111.68682795698923</v>
      </c>
      <c r="R152" s="2">
        <v>38398</v>
      </c>
      <c r="S152">
        <v>131.12890625</v>
      </c>
      <c r="T152" s="22">
        <f>_xll.BDH(T$3&amp;" Govt",$A$8,R152,R152)</f>
        <v>1.13317</v>
      </c>
      <c r="U152">
        <f t="shared" si="61"/>
        <v>115.7186532029616</v>
      </c>
      <c r="V152" s="2">
        <v>38495</v>
      </c>
      <c r="W152">
        <v>99.85546875</v>
      </c>
      <c r="X152" s="22">
        <f>_xll.BDH(X$3&amp;" Govt",$A$8,V152,V152)</f>
        <v>1.0180499999999999</v>
      </c>
      <c r="Y152">
        <f t="shared" si="62"/>
        <v>98.085033888315905</v>
      </c>
      <c r="Z152" s="2">
        <v>38398</v>
      </c>
      <c r="AA152">
        <v>124.39453125</v>
      </c>
      <c r="AB152" s="22">
        <f>_xll.BDH(AB$3&amp;" Govt",$A$8,Z152,Z152)</f>
        <v>1.09541</v>
      </c>
      <c r="AC152">
        <f t="shared" si="63"/>
        <v>113.55979153924102</v>
      </c>
      <c r="AD152" s="2">
        <v>39037</v>
      </c>
      <c r="AE152">
        <v>101.765625</v>
      </c>
      <c r="AF152" s="22">
        <f>_xll.BDH(AF$3&amp;" Govt",$A$8,AD152,AD152)</f>
        <v>1.02475</v>
      </c>
      <c r="AG152">
        <f t="shared" si="64"/>
        <v>99.307757989753597</v>
      </c>
      <c r="AH152" s="2">
        <v>38398</v>
      </c>
      <c r="AI152">
        <v>122.40234375</v>
      </c>
      <c r="AJ152" s="22">
        <f>_xll.BDH(AJ$3&amp;" Govt",$A$8,AH152,AH152)</f>
        <v>1.07369</v>
      </c>
      <c r="AK152">
        <f t="shared" si="65"/>
        <v>114.00156819007348</v>
      </c>
      <c r="AL152" s="2">
        <v>39401</v>
      </c>
      <c r="AM152">
        <v>105.4609375</v>
      </c>
      <c r="AN152" s="22">
        <f>_xll.BDH(AN$3&amp;" Govt",$A$8,AL152,AL152)</f>
        <v>1.0259400000000001</v>
      </c>
      <c r="AO152">
        <f t="shared" si="66"/>
        <v>102.79444948047643</v>
      </c>
      <c r="AP152" s="2">
        <v>38398</v>
      </c>
      <c r="AQ152">
        <v>118.578125</v>
      </c>
      <c r="AR152" s="22">
        <f>_xll.BDH(AR$3&amp;" Govt",$A$8,AP152,AP152)</f>
        <v>1.0603400000000001</v>
      </c>
      <c r="AS152">
        <f t="shared" si="67"/>
        <v>111.83028556877981</v>
      </c>
      <c r="AT152" s="2">
        <v>39766</v>
      </c>
      <c r="AU152">
        <v>95.9296875</v>
      </c>
      <c r="AV152" s="22">
        <f>_xll.BDH(AV$3&amp;" Govt",$A$8,AT152,AT152)</f>
        <v>1.0359</v>
      </c>
      <c r="AW152">
        <f t="shared" si="68"/>
        <v>92.605162177816382</v>
      </c>
      <c r="AX152" s="2">
        <v>38398</v>
      </c>
      <c r="AY152">
        <v>107.1875</v>
      </c>
      <c r="AZ152" s="22">
        <f>_xll.BDH(AZ$3&amp;" Govt",$A$8,AX152,AX152)</f>
        <v>1.03803</v>
      </c>
      <c r="BA152">
        <f t="shared" si="69"/>
        <v>103.26050306831209</v>
      </c>
      <c r="BB152" s="2">
        <v>38398</v>
      </c>
      <c r="BC152">
        <v>107.37890625</v>
      </c>
      <c r="BD152" s="22">
        <f>_xll.BDH(BD$3&amp;" Govt",$A$8,BB152,BB152)</f>
        <v>1.0318000000000001</v>
      </c>
      <c r="BE152">
        <f t="shared" si="70"/>
        <v>104.06949626865671</v>
      </c>
      <c r="BF152" s="2">
        <v>40133</v>
      </c>
      <c r="BG152">
        <v>106.0546875</v>
      </c>
      <c r="BH152" s="22">
        <f>_xll.BDH(BH$3&amp;" Govt",$A$8,BF152,BF152)</f>
        <v>1.02017</v>
      </c>
      <c r="BI152">
        <f t="shared" si="71"/>
        <v>103.95785751394375</v>
      </c>
      <c r="BJ152" s="2">
        <v>38398</v>
      </c>
      <c r="BK152">
        <v>105.1171875</v>
      </c>
      <c r="BL152" s="22">
        <f>_xll.BDH(BL$3&amp;" Govt",$A$8,BJ152,BJ152)</f>
        <v>1.01142</v>
      </c>
      <c r="BM152">
        <f t="shared" si="72"/>
        <v>103.93030343477487</v>
      </c>
      <c r="BN152" s="2">
        <v>38574</v>
      </c>
      <c r="BO152">
        <v>98.58984375</v>
      </c>
      <c r="BP152" s="22">
        <f>_xll.BDH(BP$3&amp;" Govt",$A$8,BN152,BN152)</f>
        <v>1.0182500000000001</v>
      </c>
      <c r="BQ152">
        <f t="shared" si="73"/>
        <v>96.822827154431607</v>
      </c>
      <c r="BR152" s="2">
        <v>38756</v>
      </c>
      <c r="BS152">
        <v>100.015625</v>
      </c>
      <c r="BT152" s="22">
        <f>_xll.BDH(BT$3&amp;" Govt",$A$8,BR152,BR152)</f>
        <v>1.0148600000000001</v>
      </c>
      <c r="BU152">
        <f t="shared" si="74"/>
        <v>98.551154839091097</v>
      </c>
      <c r="BV152" s="2">
        <v>38936</v>
      </c>
      <c r="BW152">
        <v>99.63671875</v>
      </c>
      <c r="BX152" s="22">
        <f>_xll.BDH(BX$3&amp;" Govt",$A$8,BV152,BV152)</f>
        <v>1.0206599999999999</v>
      </c>
      <c r="BY152">
        <f t="shared" si="75"/>
        <v>97.619891785707296</v>
      </c>
      <c r="BZ152" s="2">
        <v>39118</v>
      </c>
      <c r="CA152">
        <v>100.828125</v>
      </c>
      <c r="CB152" s="22">
        <f>_xll.BDH(CB$3&amp;" Govt",$A$8,BZ152,BZ152)</f>
        <v>0.99797999999999998</v>
      </c>
      <c r="CC152">
        <f t="shared" si="76"/>
        <v>101.03221006432994</v>
      </c>
      <c r="CD152" s="2">
        <v>39300</v>
      </c>
      <c r="CE152">
        <v>101.9375</v>
      </c>
      <c r="CF152" s="22">
        <f>_xll.BDH(CF$3&amp;" Govt",$A$8,CD152,CD152)</f>
        <v>1.03149</v>
      </c>
      <c r="CG152">
        <f t="shared" si="77"/>
        <v>98.825485462777152</v>
      </c>
      <c r="CH152" s="2">
        <v>39482</v>
      </c>
      <c r="CI152">
        <v>113.13671875</v>
      </c>
      <c r="CJ152" s="22">
        <f>_xll.BDH(CJ$3&amp;" Govt",$A$8,CH152,CH152)</f>
        <v>1.0140199999999999</v>
      </c>
      <c r="CK152">
        <f t="shared" si="78"/>
        <v>111.57247268298457</v>
      </c>
      <c r="CL152" s="2">
        <v>39664</v>
      </c>
      <c r="CM152">
        <v>103.58984375</v>
      </c>
      <c r="CN152" s="22">
        <f>_xll.BDH(CN$3&amp;" Govt",$A$8,CL152,CL152)</f>
        <v>1.0350699999999999</v>
      </c>
      <c r="CO152">
        <f t="shared" si="79"/>
        <v>100.08003685741062</v>
      </c>
      <c r="CP152" s="2">
        <v>39847</v>
      </c>
      <c r="CQ152">
        <v>94.5703125</v>
      </c>
      <c r="CR152" s="22">
        <f>_xll.BDH(CR$3&amp;" Govt",$A$8,CP152,CP152)</f>
        <v>0.98436000000000001</v>
      </c>
      <c r="CS152">
        <f t="shared" si="80"/>
        <v>96.072892539314878</v>
      </c>
      <c r="CT152" s="2">
        <v>40024</v>
      </c>
      <c r="CU152">
        <v>102.92578125</v>
      </c>
      <c r="CV152" s="22">
        <f>_xll.BDH(CV$3&amp;" Govt",$A$8,CT152,CT152)</f>
        <v>0.99589000000000005</v>
      </c>
      <c r="CW152">
        <f t="shared" si="81"/>
        <v>103.35055201879725</v>
      </c>
      <c r="CZ152" s="22"/>
      <c r="DB152" s="2">
        <v>38401</v>
      </c>
      <c r="DC152">
        <v>110.14453125</v>
      </c>
      <c r="DD152" s="22">
        <f>_xll.BDH(DD$3&amp;" Govt",$A$8,DB152,DB152)</f>
        <v>1.0110300000000001</v>
      </c>
      <c r="DE152">
        <f t="shared" si="82"/>
        <v>108.94289116049968</v>
      </c>
      <c r="DF152" s="2">
        <v>38946</v>
      </c>
      <c r="DG152">
        <v>97.21875</v>
      </c>
      <c r="DH152" s="22">
        <f>_xll.BDH(DH$3&amp;" Govt",$A$8,DF152,DF152)</f>
        <v>1.0213099999999999</v>
      </c>
      <c r="DI152">
        <f t="shared" si="83"/>
        <v>95.190245860708316</v>
      </c>
      <c r="DJ152" s="2">
        <v>39310</v>
      </c>
      <c r="DK152">
        <v>101.1171875</v>
      </c>
      <c r="DL152" s="22">
        <f>_xll.BDH(DL$3&amp;" Govt",$A$8,DJ152,DJ152)</f>
        <v>1.03213</v>
      </c>
      <c r="DM152">
        <f t="shared" si="84"/>
        <v>97.969429723000005</v>
      </c>
      <c r="DN152" s="2">
        <v>40045</v>
      </c>
      <c r="DO152">
        <v>107.296875</v>
      </c>
      <c r="DP152" s="22">
        <f>_xll.BDH(DP$3&amp;" Govt",$A$8,DN152,DN152)</f>
        <v>1.0013099999999999</v>
      </c>
      <c r="DQ152">
        <f t="shared" si="85"/>
        <v>107.15649998501964</v>
      </c>
    </row>
    <row r="153" spans="4:121" x14ac:dyDescent="0.25">
      <c r="D153" s="2"/>
      <c r="F153" s="2">
        <v>38399</v>
      </c>
      <c r="G153">
        <v>126.8359375</v>
      </c>
      <c r="H153" s="22">
        <f>_xll.BDH(H$3&amp;" Govt",$A$8,F153,F153)</f>
        <v>1.2031700000000001</v>
      </c>
      <c r="I153" s="14">
        <f t="shared" si="58"/>
        <v>105.41813501001521</v>
      </c>
      <c r="J153" s="2">
        <v>38399</v>
      </c>
      <c r="K153">
        <v>127.80859375</v>
      </c>
      <c r="L153" s="22">
        <f>_xll.BDH(L$3&amp;" Govt",$A$8,J153,J153)</f>
        <v>1.17994</v>
      </c>
      <c r="M153">
        <f t="shared" si="59"/>
        <v>108.31787527331899</v>
      </c>
      <c r="N153" s="2">
        <v>38399</v>
      </c>
      <c r="O153">
        <v>129.6328125</v>
      </c>
      <c r="P153" s="22">
        <f>_xll.BDH(P$3&amp;" Govt",$A$8,N153,N153)</f>
        <v>1.16235</v>
      </c>
      <c r="Q153">
        <f t="shared" si="60"/>
        <v>111.52648728868242</v>
      </c>
      <c r="R153" s="2">
        <v>38399</v>
      </c>
      <c r="S153">
        <v>130.9140625</v>
      </c>
      <c r="T153" s="22">
        <f>_xll.BDH(T$3&amp;" Govt",$A$8,R153,R153)</f>
        <v>1.1330199999999999</v>
      </c>
      <c r="U153">
        <f t="shared" si="61"/>
        <v>115.54435270339448</v>
      </c>
      <c r="V153" s="2">
        <v>38496</v>
      </c>
      <c r="W153">
        <v>100.01171875</v>
      </c>
      <c r="X153" s="22">
        <f>_xll.BDH(X$3&amp;" Govt",$A$8,V153,V153)</f>
        <v>1.0183</v>
      </c>
      <c r="Y153">
        <f t="shared" si="62"/>
        <v>98.214395315722285</v>
      </c>
      <c r="Z153" s="2">
        <v>38399</v>
      </c>
      <c r="AA153">
        <v>124.1484375</v>
      </c>
      <c r="AB153" s="22">
        <f>_xll.BDH(AB$3&amp;" Govt",$A$8,Z153,Z153)</f>
        <v>1.0952599999999999</v>
      </c>
      <c r="AC153">
        <f t="shared" si="63"/>
        <v>113.35065418256853</v>
      </c>
      <c r="AD153" s="2">
        <v>39038</v>
      </c>
      <c r="AE153">
        <v>102.0234375</v>
      </c>
      <c r="AF153" s="22">
        <f>_xll.BDH(AF$3&amp;" Govt",$A$8,AD153,AD153)</f>
        <v>1.0245899999999999</v>
      </c>
      <c r="AG153">
        <f t="shared" si="64"/>
        <v>99.574890931982566</v>
      </c>
      <c r="AH153" s="2">
        <v>38399</v>
      </c>
      <c r="AI153">
        <v>122.12890625</v>
      </c>
      <c r="AJ153" s="22">
        <f>_xll.BDH(AJ$3&amp;" Govt",$A$8,AH153,AH153)</f>
        <v>1.07355</v>
      </c>
      <c r="AK153">
        <f t="shared" si="65"/>
        <v>113.76173093940665</v>
      </c>
      <c r="AL153" s="2">
        <v>39402</v>
      </c>
      <c r="AM153">
        <v>105.48828125</v>
      </c>
      <c r="AN153" s="22">
        <f>_xll.BDH(AN$3&amp;" Govt",$A$8,AL153,AL153)</f>
        <v>1.02603</v>
      </c>
      <c r="AO153">
        <f t="shared" si="66"/>
        <v>102.81208273637223</v>
      </c>
      <c r="AP153" s="2">
        <v>38399</v>
      </c>
      <c r="AQ153">
        <v>118.2734375</v>
      </c>
      <c r="AR153" s="22">
        <f>_xll.BDH(AR$3&amp;" Govt",$A$8,AP153,AP153)</f>
        <v>1.0602100000000001</v>
      </c>
      <c r="AS153">
        <f t="shared" si="67"/>
        <v>111.55661378406164</v>
      </c>
      <c r="AT153" s="2">
        <v>39769</v>
      </c>
      <c r="AU153">
        <v>95.87890625</v>
      </c>
      <c r="AV153" s="22">
        <f>_xll.BDH(AV$3&amp;" Govt",$A$8,AT153,AT153)</f>
        <v>1.03576</v>
      </c>
      <c r="AW153">
        <f t="shared" si="68"/>
        <v>92.568651280219356</v>
      </c>
      <c r="AX153" s="2">
        <v>38399</v>
      </c>
      <c r="AY153">
        <v>106.9375</v>
      </c>
      <c r="AZ153" s="22">
        <f>_xll.BDH(AZ$3&amp;" Govt",$A$8,AX153,AX153)</f>
        <v>1.0379</v>
      </c>
      <c r="BA153">
        <f t="shared" si="69"/>
        <v>103.03256575778013</v>
      </c>
      <c r="BB153" s="2">
        <v>38399</v>
      </c>
      <c r="BC153">
        <v>107.09765625</v>
      </c>
      <c r="BD153" s="22">
        <f>_xll.BDH(BD$3&amp;" Govt",$A$8,BB153,BB153)</f>
        <v>1.03166</v>
      </c>
      <c r="BE153">
        <f t="shared" si="70"/>
        <v>103.81099999030688</v>
      </c>
      <c r="BF153" s="2">
        <v>40134</v>
      </c>
      <c r="BG153">
        <v>106.09375</v>
      </c>
      <c r="BH153" s="22">
        <f>_xll.BDH(BH$3&amp;" Govt",$A$8,BF153,BF153)</f>
        <v>1.0201899999999999</v>
      </c>
      <c r="BI153">
        <f t="shared" si="71"/>
        <v>103.99410894049149</v>
      </c>
      <c r="BJ153" s="2">
        <v>38399</v>
      </c>
      <c r="BK153">
        <v>104.83984375</v>
      </c>
      <c r="BL153" s="22">
        <f>_xll.BDH(BL$3&amp;" Govt",$A$8,BJ153,BJ153)</f>
        <v>1.01129</v>
      </c>
      <c r="BM153">
        <f t="shared" si="72"/>
        <v>103.66941604287592</v>
      </c>
      <c r="BN153" s="2">
        <v>38575</v>
      </c>
      <c r="BO153">
        <v>99.25</v>
      </c>
      <c r="BP153" s="22">
        <f>_xll.BDH(BP$3&amp;" Govt",$A$8,BN153,BN153)</f>
        <v>1.0182599999999999</v>
      </c>
      <c r="BQ153">
        <f t="shared" si="73"/>
        <v>97.470194252941297</v>
      </c>
      <c r="BR153" s="2">
        <v>38757</v>
      </c>
      <c r="BS153">
        <v>100.13671875</v>
      </c>
      <c r="BT153" s="22">
        <f>_xll.BDH(BT$3&amp;" Govt",$A$8,BR153,BR153)</f>
        <v>1.01471</v>
      </c>
      <c r="BU153">
        <f t="shared" si="74"/>
        <v>98.685061495402621</v>
      </c>
      <c r="BV153" s="2">
        <v>38937</v>
      </c>
      <c r="BW153">
        <v>99.90625</v>
      </c>
      <c r="BX153" s="22">
        <f>_xll.BDH(BX$3&amp;" Govt",$A$8,BV153,BV153)</f>
        <v>1.0207200000000001</v>
      </c>
      <c r="BY153">
        <f t="shared" si="75"/>
        <v>97.878213417979453</v>
      </c>
      <c r="BZ153" s="2">
        <v>39119</v>
      </c>
      <c r="CA153">
        <v>100.90234375</v>
      </c>
      <c r="CB153" s="22">
        <f>_xll.BDH(CB$3&amp;" Govt",$A$8,BZ153,BZ153)</f>
        <v>0.99802999999999997</v>
      </c>
      <c r="CC153">
        <f t="shared" si="76"/>
        <v>101.10151373205214</v>
      </c>
      <c r="CD153" s="2">
        <v>39301</v>
      </c>
      <c r="CE153">
        <v>102</v>
      </c>
      <c r="CF153" s="22">
        <f>_xll.BDH(CF$3&amp;" Govt",$A$8,CD153,CD153)</f>
        <v>1.03155</v>
      </c>
      <c r="CG153">
        <f t="shared" si="77"/>
        <v>98.880325723425912</v>
      </c>
      <c r="CH153" s="2">
        <v>39483</v>
      </c>
      <c r="CI153">
        <v>113.7109375</v>
      </c>
      <c r="CJ153" s="22">
        <f>_xll.BDH(CJ$3&amp;" Govt",$A$8,CH153,CH153)</f>
        <v>1.014</v>
      </c>
      <c r="CK153">
        <f t="shared" si="78"/>
        <v>112.14096400394477</v>
      </c>
      <c r="CL153" s="2">
        <v>39665</v>
      </c>
      <c r="CM153">
        <v>102.58984375</v>
      </c>
      <c r="CN153" s="22">
        <f>_xll.BDH(CN$3&amp;" Govt",$A$8,CL153,CL153)</f>
        <v>1.0354099999999999</v>
      </c>
      <c r="CO153">
        <f t="shared" si="79"/>
        <v>99.081372354912546</v>
      </c>
      <c r="CP153" s="2">
        <v>39848</v>
      </c>
      <c r="CQ153">
        <v>94.29296875</v>
      </c>
      <c r="CR153" s="22">
        <f>_xll.BDH(CR$3&amp;" Govt",$A$8,CP153,CP153)</f>
        <v>0.98399999999999999</v>
      </c>
      <c r="CS153">
        <f t="shared" si="80"/>
        <v>95.826187754065046</v>
      </c>
      <c r="CT153" s="2">
        <v>40025</v>
      </c>
      <c r="CU153">
        <v>103.3828125</v>
      </c>
      <c r="CV153" s="22">
        <f>_xll.BDH(CV$3&amp;" Govt",$A$8,CT153,CT153)</f>
        <v>0.99597999999999998</v>
      </c>
      <c r="CW153">
        <f t="shared" si="81"/>
        <v>103.80008885720596</v>
      </c>
      <c r="CZ153" s="22"/>
      <c r="DB153" s="2">
        <v>38404</v>
      </c>
      <c r="DC153">
        <v>110.14453125</v>
      </c>
      <c r="DD153" s="22">
        <f>_xll.BDH(DD$3&amp;" Govt",$A$8,DB153,DB153)</f>
        <v>1.0106299999999999</v>
      </c>
      <c r="DE153">
        <f t="shared" si="82"/>
        <v>108.98600996408182</v>
      </c>
      <c r="DF153" s="2">
        <v>38947</v>
      </c>
      <c r="DG153">
        <v>97.63671875</v>
      </c>
      <c r="DH153" s="22">
        <f>_xll.BDH(DH$3&amp;" Govt",$A$8,DF153,DF153)</f>
        <v>1.0213700000000001</v>
      </c>
      <c r="DI153">
        <f t="shared" si="83"/>
        <v>95.593877585987443</v>
      </c>
      <c r="DJ153" s="2">
        <v>39311</v>
      </c>
      <c r="DK153">
        <v>101.671875</v>
      </c>
      <c r="DL153" s="22">
        <f>_xll.BDH(DL$3&amp;" Govt",$A$8,DJ153,DJ153)</f>
        <v>1.0321899999999999</v>
      </c>
      <c r="DM153">
        <f t="shared" si="84"/>
        <v>98.501123824102152</v>
      </c>
      <c r="DN153" s="2">
        <v>40046</v>
      </c>
      <c r="DO153">
        <v>106.10546875</v>
      </c>
      <c r="DP153" s="22">
        <f>_xll.BDH(DP$3&amp;" Govt",$A$8,DN153,DN153)</f>
        <v>1.00159</v>
      </c>
      <c r="DQ153">
        <f t="shared" si="85"/>
        <v>105.9370288740902</v>
      </c>
    </row>
    <row r="154" spans="4:121" x14ac:dyDescent="0.25">
      <c r="D154" s="2"/>
      <c r="F154" s="2">
        <v>38400</v>
      </c>
      <c r="G154">
        <v>126.83203125</v>
      </c>
      <c r="H154" s="22">
        <f>_xll.BDH(H$3&amp;" Govt",$A$8,F154,F154)</f>
        <v>1.2030099999999999</v>
      </c>
      <c r="I154" s="14">
        <f t="shared" si="58"/>
        <v>105.42890852943867</v>
      </c>
      <c r="J154" s="2">
        <v>38400</v>
      </c>
      <c r="K154">
        <v>127.85546875</v>
      </c>
      <c r="L154" s="22">
        <f>_xll.BDH(L$3&amp;" Govt",$A$8,J154,J154)</f>
        <v>1.1797900000000001</v>
      </c>
      <c r="M154">
        <f t="shared" si="59"/>
        <v>108.3713785928004</v>
      </c>
      <c r="N154" s="2">
        <v>38400</v>
      </c>
      <c r="O154">
        <v>129.62890625</v>
      </c>
      <c r="P154" s="22">
        <f>_xll.BDH(P$3&amp;" Govt",$A$8,N154,N154)</f>
        <v>1.1621999999999999</v>
      </c>
      <c r="Q154">
        <f t="shared" si="60"/>
        <v>111.53752043538118</v>
      </c>
      <c r="R154" s="2">
        <v>38400</v>
      </c>
      <c r="S154">
        <v>130.9609375</v>
      </c>
      <c r="T154" s="22">
        <f>_xll.BDH(T$3&amp;" Govt",$A$8,R154,R154)</f>
        <v>1.13287</v>
      </c>
      <c r="U154">
        <f t="shared" si="61"/>
        <v>115.60102880295179</v>
      </c>
      <c r="V154" s="2">
        <v>38497</v>
      </c>
      <c r="W154">
        <v>99.87890625</v>
      </c>
      <c r="X154" s="22">
        <f>_xll.BDH(X$3&amp;" Govt",$A$8,V154,V154)</f>
        <v>1.0185599999999999</v>
      </c>
      <c r="Y154">
        <f t="shared" si="62"/>
        <v>98.058932463477859</v>
      </c>
      <c r="Z154" s="2">
        <v>38400</v>
      </c>
      <c r="AA154">
        <v>124.2265625</v>
      </c>
      <c r="AB154" s="22">
        <f>_xll.BDH(AB$3&amp;" Govt",$A$8,Z154,Z154)</f>
        <v>1.0951200000000001</v>
      </c>
      <c r="AC154">
        <f t="shared" si="63"/>
        <v>113.4364841295931</v>
      </c>
      <c r="AD154" s="2">
        <v>39041</v>
      </c>
      <c r="AE154">
        <v>102.015625</v>
      </c>
      <c r="AF154" s="22">
        <f>_xll.BDH(AF$3&amp;" Govt",$A$8,AD154,AD154)</f>
        <v>1.0240800000000001</v>
      </c>
      <c r="AG154">
        <f t="shared" si="64"/>
        <v>99.616851222560726</v>
      </c>
      <c r="AH154" s="2">
        <v>38400</v>
      </c>
      <c r="AI154">
        <v>122.12109375</v>
      </c>
      <c r="AJ154" s="22">
        <f>_xll.BDH(AJ$3&amp;" Govt",$A$8,AH154,AH154)</f>
        <v>1.07341</v>
      </c>
      <c r="AK154">
        <f t="shared" si="65"/>
        <v>113.76929015939855</v>
      </c>
      <c r="AL154" s="2">
        <v>39405</v>
      </c>
      <c r="AM154">
        <v>106.1796875</v>
      </c>
      <c r="AN154" s="22">
        <f>_xll.BDH(AN$3&amp;" Govt",$A$8,AL154,AL154)</f>
        <v>1.0263100000000001</v>
      </c>
      <c r="AO154">
        <f t="shared" si="66"/>
        <v>103.45771501787958</v>
      </c>
      <c r="AP154" s="2">
        <v>38400</v>
      </c>
      <c r="AQ154">
        <v>118.265625</v>
      </c>
      <c r="AR154" s="22">
        <f>_xll.BDH(AR$3&amp;" Govt",$A$8,AP154,AP154)</f>
        <v>1.0600700000000001</v>
      </c>
      <c r="AS154">
        <f t="shared" si="67"/>
        <v>111.56397690718536</v>
      </c>
      <c r="AT154" s="2">
        <v>39770</v>
      </c>
      <c r="AU154">
        <v>95.5703125</v>
      </c>
      <c r="AV154" s="22">
        <f>_xll.BDH(AV$3&amp;" Govt",$A$8,AT154,AT154)</f>
        <v>1.0357099999999999</v>
      </c>
      <c r="AW154">
        <f t="shared" si="68"/>
        <v>92.275166311033018</v>
      </c>
      <c r="AX154" s="2">
        <v>38400</v>
      </c>
      <c r="AY154">
        <v>106.8984375</v>
      </c>
      <c r="AZ154" s="22">
        <f>_xll.BDH(AZ$3&amp;" Govt",$A$8,AX154,AX154)</f>
        <v>1.03776</v>
      </c>
      <c r="BA154">
        <f t="shared" si="69"/>
        <v>103.00882429463459</v>
      </c>
      <c r="BB154" s="2">
        <v>38400</v>
      </c>
      <c r="BC154">
        <v>107.0390625</v>
      </c>
      <c r="BD154" s="22">
        <f>_xll.BDH(BD$3&amp;" Govt",$A$8,BB154,BB154)</f>
        <v>1.0315300000000001</v>
      </c>
      <c r="BE154">
        <f t="shared" si="70"/>
        <v>103.76728015666049</v>
      </c>
      <c r="BF154" s="2">
        <v>40135</v>
      </c>
      <c r="BG154">
        <v>106.3203125</v>
      </c>
      <c r="BH154" s="22">
        <f>_xll.BDH(BH$3&amp;" Govt",$A$8,BF154,BF154)</f>
        <v>1.0202100000000001</v>
      </c>
      <c r="BI154">
        <f t="shared" si="71"/>
        <v>104.21414463688848</v>
      </c>
      <c r="BJ154" s="2">
        <v>38400</v>
      </c>
      <c r="BK154">
        <v>104.78515625</v>
      </c>
      <c r="BL154" s="22">
        <f>_xll.BDH(BL$3&amp;" Govt",$A$8,BJ154,BJ154)</f>
        <v>1.0111600000000001</v>
      </c>
      <c r="BM154">
        <f t="shared" si="72"/>
        <v>103.62866039993671</v>
      </c>
      <c r="BN154" s="2">
        <v>38576</v>
      </c>
      <c r="BO154">
        <v>99.5390625</v>
      </c>
      <c r="BP154" s="22">
        <f>_xll.BDH(BP$3&amp;" Govt",$A$8,BN154,BN154)</f>
        <v>1.0182800000000001</v>
      </c>
      <c r="BQ154">
        <f t="shared" si="73"/>
        <v>97.752153140590011</v>
      </c>
      <c r="BR154" s="2">
        <v>38758</v>
      </c>
      <c r="BS154">
        <v>99.82421875</v>
      </c>
      <c r="BT154" s="22">
        <f>_xll.BDH(BT$3&amp;" Govt",$A$8,BR154,BR154)</f>
        <v>1.01457</v>
      </c>
      <c r="BU154">
        <f t="shared" si="74"/>
        <v>98.390666735661412</v>
      </c>
      <c r="BV154" s="2">
        <v>38938</v>
      </c>
      <c r="BW154">
        <v>99.8359375</v>
      </c>
      <c r="BX154" s="22">
        <f>_xll.BDH(BX$3&amp;" Govt",$A$8,BV154,BV154)</f>
        <v>1.0207900000000001</v>
      </c>
      <c r="BY154">
        <f t="shared" si="75"/>
        <v>97.802621009218342</v>
      </c>
      <c r="BZ154" s="2">
        <v>39120</v>
      </c>
      <c r="CA154">
        <v>101.0234375</v>
      </c>
      <c r="CB154" s="22">
        <f>_xll.BDH(CB$3&amp;" Govt",$A$8,BZ154,BZ154)</f>
        <v>0.99807999999999997</v>
      </c>
      <c r="CC154">
        <f t="shared" si="76"/>
        <v>101.21777562920808</v>
      </c>
      <c r="CD154" s="2">
        <v>39302</v>
      </c>
      <c r="CE154">
        <v>101.16015625</v>
      </c>
      <c r="CF154" s="22">
        <f>_xll.BDH(CF$3&amp;" Govt",$A$8,CD154,CD154)</f>
        <v>1.0316099999999999</v>
      </c>
      <c r="CG154">
        <f t="shared" si="77"/>
        <v>98.060464952840718</v>
      </c>
      <c r="CH154" s="2">
        <v>39484</v>
      </c>
      <c r="CI154">
        <v>113.5546875</v>
      </c>
      <c r="CJ154" s="22">
        <f>_xll.BDH(CJ$3&amp;" Govt",$A$8,CH154,CH154)</f>
        <v>1.01397</v>
      </c>
      <c r="CK154">
        <f t="shared" si="78"/>
        <v>111.99018462084676</v>
      </c>
      <c r="CL154" s="2">
        <v>39666</v>
      </c>
      <c r="CM154">
        <v>102.3046875</v>
      </c>
      <c r="CN154" s="22">
        <f>_xll.BDH(CN$3&amp;" Govt",$A$8,CL154,CL154)</f>
        <v>1.0357400000000001</v>
      </c>
      <c r="CO154">
        <f t="shared" si="79"/>
        <v>98.774487323073345</v>
      </c>
      <c r="CP154" s="2">
        <v>39849</v>
      </c>
      <c r="CQ154">
        <v>94.03125</v>
      </c>
      <c r="CR154" s="22">
        <f>_xll.BDH(CR$3&amp;" Govt",$A$8,CP154,CP154)</f>
        <v>0.98363999999999996</v>
      </c>
      <c r="CS154">
        <f t="shared" si="80"/>
        <v>95.595187263633036</v>
      </c>
      <c r="CT154" s="2">
        <v>40028</v>
      </c>
      <c r="CU154">
        <v>102.828125</v>
      </c>
      <c r="CV154" s="22">
        <f>_xll.BDH(CV$3&amp;" Govt",$A$8,CT154,CT154)</f>
        <v>0.99661999999999995</v>
      </c>
      <c r="CW154">
        <f t="shared" si="81"/>
        <v>103.17686279625133</v>
      </c>
      <c r="CZ154" s="22"/>
      <c r="DB154" s="2">
        <v>38405</v>
      </c>
      <c r="DC154">
        <v>109.265625</v>
      </c>
      <c r="DD154" s="22">
        <f>_xll.BDH(DD$3&amp;" Govt",$A$8,DB154,DB154)</f>
        <v>1.0104899999999999</v>
      </c>
      <c r="DE154">
        <f t="shared" si="82"/>
        <v>108.13132737582758</v>
      </c>
      <c r="DF154" s="2">
        <v>38950</v>
      </c>
      <c r="DG154">
        <v>98.0625</v>
      </c>
      <c r="DH154" s="22">
        <f>_xll.BDH(DH$3&amp;" Govt",$A$8,DF154,DF154)</f>
        <v>1.0215700000000001</v>
      </c>
      <c r="DI154">
        <f t="shared" si="83"/>
        <v>95.991953561674663</v>
      </c>
      <c r="DJ154" s="2">
        <v>39314</v>
      </c>
      <c r="DK154">
        <v>101.734375</v>
      </c>
      <c r="DL154" s="22">
        <f>_xll.BDH(DL$3&amp;" Govt",$A$8,DJ154,DJ154)</f>
        <v>1.0323899999999999</v>
      </c>
      <c r="DM154">
        <f t="shared" si="84"/>
        <v>98.542580807640533</v>
      </c>
      <c r="DN154" s="2">
        <v>40049</v>
      </c>
      <c r="DO154">
        <v>107.05078125</v>
      </c>
      <c r="DP154" s="22">
        <f>_xll.BDH(DP$3&amp;" Govt",$A$8,DN154,DN154)</f>
        <v>1.0024200000000001</v>
      </c>
      <c r="DQ154">
        <f t="shared" si="85"/>
        <v>106.79234377805709</v>
      </c>
    </row>
    <row r="155" spans="4:121" x14ac:dyDescent="0.25">
      <c r="D155" s="2"/>
      <c r="F155" s="2">
        <v>38401</v>
      </c>
      <c r="G155">
        <v>126.828125</v>
      </c>
      <c r="H155" s="22">
        <f>_xll.BDH(H$3&amp;" Govt",$A$8,F155,F155)</f>
        <v>1.20286</v>
      </c>
      <c r="I155" s="14">
        <f t="shared" si="58"/>
        <v>105.4388083401227</v>
      </c>
      <c r="J155" s="2">
        <v>38401</v>
      </c>
      <c r="K155">
        <v>127.80078125</v>
      </c>
      <c r="L155" s="22">
        <f>_xll.BDH(L$3&amp;" Govt",$A$8,J155,J155)</f>
        <v>1.17963</v>
      </c>
      <c r="M155">
        <f t="shared" si="59"/>
        <v>108.33971775048109</v>
      </c>
      <c r="N155" s="2">
        <v>38401</v>
      </c>
      <c r="O155">
        <v>129.57421875</v>
      </c>
      <c r="P155" s="22">
        <f>_xll.BDH(P$3&amp;" Govt",$A$8,N155,N155)</f>
        <v>1.16204</v>
      </c>
      <c r="Q155">
        <f t="shared" si="60"/>
        <v>111.50581627999037</v>
      </c>
      <c r="R155" s="2">
        <v>38401</v>
      </c>
      <c r="S155">
        <v>130.859375</v>
      </c>
      <c r="T155" s="22">
        <f>_xll.BDH(T$3&amp;" Govt",$A$8,R155,R155)</f>
        <v>1.1327199999999999</v>
      </c>
      <c r="U155">
        <f t="shared" si="61"/>
        <v>115.52667472985381</v>
      </c>
      <c r="V155" s="2">
        <v>38498</v>
      </c>
      <c r="W155">
        <v>99.84375</v>
      </c>
      <c r="X155" s="22">
        <f>_xll.BDH(X$3&amp;" Govt",$A$8,V155,V155)</f>
        <v>1.0188200000000001</v>
      </c>
      <c r="Y155">
        <f t="shared" si="62"/>
        <v>97.999401268133724</v>
      </c>
      <c r="Z155" s="2">
        <v>38401</v>
      </c>
      <c r="AA155">
        <v>124.0703125</v>
      </c>
      <c r="AB155" s="22">
        <f>_xll.BDH(AB$3&amp;" Govt",$A$8,Z155,Z155)</f>
        <v>1.09497</v>
      </c>
      <c r="AC155">
        <f t="shared" si="63"/>
        <v>113.30932582627834</v>
      </c>
      <c r="AD155" s="2">
        <v>39042</v>
      </c>
      <c r="AE155">
        <v>102.1953125</v>
      </c>
      <c r="AF155" s="22">
        <f>_xll.BDH(AF$3&amp;" Govt",$A$8,AD155,AD155)</f>
        <v>1.0239100000000001</v>
      </c>
      <c r="AG155">
        <f t="shared" si="64"/>
        <v>99.80888212831205</v>
      </c>
      <c r="AH155" s="2">
        <v>38401</v>
      </c>
      <c r="AI155">
        <v>121.98046875</v>
      </c>
      <c r="AJ155" s="22">
        <f>_xll.BDH(AJ$3&amp;" Govt",$A$8,AH155,AH155)</f>
        <v>1.0732699999999999</v>
      </c>
      <c r="AK155">
        <f t="shared" si="65"/>
        <v>113.6531056956777</v>
      </c>
      <c r="AL155" s="2">
        <v>39406</v>
      </c>
      <c r="AM155">
        <v>106.16015625</v>
      </c>
      <c r="AN155" s="22">
        <f>_xll.BDH(AN$3&amp;" Govt",$A$8,AL155,AL155)</f>
        <v>1.02641</v>
      </c>
      <c r="AO155">
        <f t="shared" si="66"/>
        <v>103.4286067458423</v>
      </c>
      <c r="AP155" s="2">
        <v>38401</v>
      </c>
      <c r="AQ155">
        <v>118.0390625</v>
      </c>
      <c r="AR155" s="22">
        <f>_xll.BDH(AR$3&amp;" Govt",$A$8,AP155,AP155)</f>
        <v>1.05993</v>
      </c>
      <c r="AS155">
        <f t="shared" si="67"/>
        <v>111.36496042191465</v>
      </c>
      <c r="AT155" s="2">
        <v>39771</v>
      </c>
      <c r="AU155">
        <v>96.0546875</v>
      </c>
      <c r="AV155" s="22">
        <f>_xll.BDH(AV$3&amp;" Govt",$A$8,AT155,AT155)</f>
        <v>1.03566</v>
      </c>
      <c r="AW155">
        <f t="shared" si="68"/>
        <v>92.747318135295359</v>
      </c>
      <c r="AX155" s="2">
        <v>38401</v>
      </c>
      <c r="AY155">
        <v>106.71484375</v>
      </c>
      <c r="AZ155" s="22">
        <f>_xll.BDH(AZ$3&amp;" Govt",$A$8,AX155,AX155)</f>
        <v>1.0376300000000001</v>
      </c>
      <c r="BA155">
        <f t="shared" si="69"/>
        <v>102.84479414627565</v>
      </c>
      <c r="BB155" s="2">
        <v>38401</v>
      </c>
      <c r="BC155">
        <v>106.87890625</v>
      </c>
      <c r="BD155" s="22">
        <f>_xll.BDH(BD$3&amp;" Govt",$A$8,BB155,BB155)</f>
        <v>1.03139</v>
      </c>
      <c r="BE155">
        <f t="shared" si="70"/>
        <v>103.62608348927175</v>
      </c>
      <c r="BF155" s="2">
        <v>40136</v>
      </c>
      <c r="BG155">
        <v>106.421875</v>
      </c>
      <c r="BH155" s="22">
        <f>_xll.BDH(BH$3&amp;" Govt",$A$8,BF155,BF155)</f>
        <v>1.02023</v>
      </c>
      <c r="BI155">
        <f t="shared" si="71"/>
        <v>104.31165031414486</v>
      </c>
      <c r="BJ155" s="2">
        <v>38401</v>
      </c>
      <c r="BK155">
        <v>104.49609375</v>
      </c>
      <c r="BL155" s="22">
        <f>_xll.BDH(BL$3&amp;" Govt",$A$8,BJ155,BJ155)</f>
        <v>1.0110300000000001</v>
      </c>
      <c r="BM155">
        <f t="shared" si="72"/>
        <v>103.356076229192</v>
      </c>
      <c r="BN155" s="2">
        <v>38579</v>
      </c>
      <c r="BO155">
        <v>99.48046875</v>
      </c>
      <c r="BP155" s="22">
        <f>_xll.BDH(BP$3&amp;" Govt",$A$8,BN155,BN155)</f>
        <v>1.01833</v>
      </c>
      <c r="BQ155">
        <f t="shared" si="73"/>
        <v>97.689814451111133</v>
      </c>
      <c r="BR155" s="2">
        <v>38761</v>
      </c>
      <c r="BS155">
        <v>99.8125</v>
      </c>
      <c r="BT155" s="22">
        <f>_xll.BDH(BT$3&amp;" Govt",$A$8,BR155,BR155)</f>
        <v>1.01413</v>
      </c>
      <c r="BU155">
        <f t="shared" si="74"/>
        <v>98.421799966473728</v>
      </c>
      <c r="BV155" s="2">
        <v>38939</v>
      </c>
      <c r="BW155">
        <v>99.625</v>
      </c>
      <c r="BX155" s="22">
        <f>_xll.BDH(BX$3&amp;" Govt",$A$8,BV155,BV155)</f>
        <v>1.02085</v>
      </c>
      <c r="BY155">
        <f t="shared" si="75"/>
        <v>97.590243424597148</v>
      </c>
      <c r="BZ155" s="2">
        <v>39121</v>
      </c>
      <c r="CA155">
        <v>101.01953125</v>
      </c>
      <c r="CB155" s="22">
        <f>_xll.BDH(CB$3&amp;" Govt",$A$8,BZ155,BZ155)</f>
        <v>0.99814000000000003</v>
      </c>
      <c r="CC155">
        <f t="shared" si="76"/>
        <v>101.20777771655278</v>
      </c>
      <c r="CD155" s="2">
        <v>39303</v>
      </c>
      <c r="CE155">
        <v>101.80078125</v>
      </c>
      <c r="CF155" s="22">
        <f>_xll.BDH(CF$3&amp;" Govt",$A$8,CD155,CD155)</f>
        <v>1.0316799999999999</v>
      </c>
      <c r="CG155">
        <f t="shared" si="77"/>
        <v>98.674764704171849</v>
      </c>
      <c r="CH155" s="2">
        <v>39485</v>
      </c>
      <c r="CI155">
        <v>112.375</v>
      </c>
      <c r="CJ155" s="22">
        <f>_xll.BDH(CJ$3&amp;" Govt",$A$8,CH155,CH155)</f>
        <v>1.0139499999999999</v>
      </c>
      <c r="CK155">
        <f t="shared" si="78"/>
        <v>110.82893633808374</v>
      </c>
      <c r="CL155" s="2">
        <v>39667</v>
      </c>
      <c r="CM155">
        <v>103.36328125</v>
      </c>
      <c r="CN155" s="22">
        <f>_xll.BDH(CN$3&amp;" Govt",$A$8,CL155,CL155)</f>
        <v>1.0360800000000001</v>
      </c>
      <c r="CO155">
        <f t="shared" si="79"/>
        <v>99.763803229480345</v>
      </c>
      <c r="CP155" s="2">
        <v>39850</v>
      </c>
      <c r="CQ155">
        <v>94.07421875</v>
      </c>
      <c r="CR155" s="22">
        <f>_xll.BDH(CR$3&amp;" Govt",$A$8,CP155,CP155)</f>
        <v>0.98326999999999998</v>
      </c>
      <c r="CS155">
        <f t="shared" si="80"/>
        <v>95.674859143470258</v>
      </c>
      <c r="CT155" s="2">
        <v>40029</v>
      </c>
      <c r="CU155">
        <v>102.51953125</v>
      </c>
      <c r="CV155" s="22">
        <f>_xll.BDH(CV$3&amp;" Govt",$A$8,CT155,CT155)</f>
        <v>0.99690000000000001</v>
      </c>
      <c r="CW155">
        <f t="shared" si="81"/>
        <v>102.838330073227</v>
      </c>
      <c r="CZ155" s="22"/>
      <c r="DB155" s="2">
        <v>38406</v>
      </c>
      <c r="DC155">
        <v>109.6875</v>
      </c>
      <c r="DD155" s="22">
        <f>_xll.BDH(DD$3&amp;" Govt",$A$8,DB155,DB155)</f>
        <v>1.0103599999999999</v>
      </c>
      <c r="DE155">
        <f t="shared" si="82"/>
        <v>108.56278950077201</v>
      </c>
      <c r="DF155" s="2">
        <v>38951</v>
      </c>
      <c r="DG155">
        <v>98.4921875</v>
      </c>
      <c r="DH155" s="22">
        <f>_xll.BDH(DH$3&amp;" Govt",$A$8,DF155,DF155)</f>
        <v>1.02163</v>
      </c>
      <c r="DI155">
        <f t="shared" si="83"/>
        <v>96.406906120611183</v>
      </c>
      <c r="DJ155" s="2">
        <v>39315</v>
      </c>
      <c r="DK155">
        <v>102.375</v>
      </c>
      <c r="DL155" s="22">
        <f>_xll.BDH(DL$3&amp;" Govt",$A$8,DJ155,DJ155)</f>
        <v>1.0324500000000001</v>
      </c>
      <c r="DM155">
        <f t="shared" si="84"/>
        <v>99.157344181316276</v>
      </c>
      <c r="DN155" s="2">
        <v>40050</v>
      </c>
      <c r="DO155">
        <v>106.9453125</v>
      </c>
      <c r="DP155" s="22">
        <f>_xll.BDH(DP$3&amp;" Govt",$A$8,DN155,DN155)</f>
        <v>1.0026900000000001</v>
      </c>
      <c r="DQ155">
        <f t="shared" si="85"/>
        <v>106.65840140023336</v>
      </c>
    </row>
    <row r="156" spans="4:121" x14ac:dyDescent="0.25">
      <c r="D156" s="2"/>
      <c r="F156" s="2">
        <v>38404</v>
      </c>
      <c r="G156">
        <v>126.828125</v>
      </c>
      <c r="H156" s="22">
        <f>_xll.BDH(H$3&amp;" Govt",$A$8,F156,F156)</f>
        <v>1.20238</v>
      </c>
      <c r="I156" s="14">
        <f t="shared" si="58"/>
        <v>105.48090038091119</v>
      </c>
      <c r="J156" s="2">
        <v>38404</v>
      </c>
      <c r="K156">
        <v>127.80078125</v>
      </c>
      <c r="L156" s="22">
        <f>_xll.BDH(L$3&amp;" Govt",$A$8,J156,J156)</f>
        <v>1.1791700000000001</v>
      </c>
      <c r="M156">
        <f t="shared" si="59"/>
        <v>108.3819816057057</v>
      </c>
      <c r="N156" s="2">
        <v>38404</v>
      </c>
      <c r="O156">
        <v>129.57421875</v>
      </c>
      <c r="P156" s="22">
        <f>_xll.BDH(P$3&amp;" Govt",$A$8,N156,N156)</f>
        <v>1.1615899999999999</v>
      </c>
      <c r="Q156">
        <f t="shared" si="60"/>
        <v>111.54901363648104</v>
      </c>
      <c r="R156" s="2">
        <v>38404</v>
      </c>
      <c r="S156">
        <v>130.859375</v>
      </c>
      <c r="T156" s="22">
        <f>_xll.BDH(T$3&amp;" Govt",$A$8,R156,R156)</f>
        <v>1.13228</v>
      </c>
      <c r="U156">
        <f t="shared" si="61"/>
        <v>115.57156798671707</v>
      </c>
      <c r="V156" s="2">
        <v>38499</v>
      </c>
      <c r="W156">
        <v>99.984375</v>
      </c>
      <c r="X156" s="22">
        <f>_xll.BDH(X$3&amp;" Govt",$A$8,V156,V156)</f>
        <v>1.0190699999999999</v>
      </c>
      <c r="Y156">
        <f t="shared" si="62"/>
        <v>98.113353351585275</v>
      </c>
      <c r="Z156" s="2">
        <v>38404</v>
      </c>
      <c r="AA156">
        <v>124.0703125</v>
      </c>
      <c r="AB156" s="22">
        <f>_xll.BDH(AB$3&amp;" Govt",$A$8,Z156,Z156)</f>
        <v>1.0945400000000001</v>
      </c>
      <c r="AC156">
        <f t="shared" si="63"/>
        <v>113.35384042611507</v>
      </c>
      <c r="AD156" s="2">
        <v>39043</v>
      </c>
      <c r="AE156">
        <v>102.22265625</v>
      </c>
      <c r="AF156" s="22">
        <f>_xll.BDH(AF$3&amp;" Govt",$A$8,AD156,AD156)</f>
        <v>1.0237499999999999</v>
      </c>
      <c r="AG156">
        <f t="shared" si="64"/>
        <v>99.851190476190482</v>
      </c>
      <c r="AH156" s="2">
        <v>38404</v>
      </c>
      <c r="AI156">
        <v>121.98046875</v>
      </c>
      <c r="AJ156" s="22">
        <f>_xll.BDH(AJ$3&amp;" Govt",$A$8,AH156,AH156)</f>
        <v>1.0728500000000001</v>
      </c>
      <c r="AK156">
        <f t="shared" si="65"/>
        <v>113.69759868574357</v>
      </c>
      <c r="AL156" s="2">
        <v>39407</v>
      </c>
      <c r="AM156">
        <v>106.78515625</v>
      </c>
      <c r="AN156" s="22">
        <f>_xll.BDH(AN$3&amp;" Govt",$A$8,AL156,AL156)</f>
        <v>1.0265</v>
      </c>
      <c r="AO156">
        <f t="shared" si="66"/>
        <v>104.02840355577204</v>
      </c>
      <c r="AP156" s="2">
        <v>38404</v>
      </c>
      <c r="AQ156">
        <v>118.0390625</v>
      </c>
      <c r="AR156" s="22">
        <f>_xll.BDH(AR$3&amp;" Govt",$A$8,AP156,AP156)</f>
        <v>1.05951</v>
      </c>
      <c r="AS156">
        <f t="shared" si="67"/>
        <v>111.40910656813055</v>
      </c>
      <c r="AT156" s="2">
        <v>39772</v>
      </c>
      <c r="AU156">
        <v>96.05078125</v>
      </c>
      <c r="AV156" s="22">
        <f>_xll.BDH(AV$3&amp;" Govt",$A$8,AT156,AT156)</f>
        <v>1.03562</v>
      </c>
      <c r="AW156">
        <f t="shared" si="68"/>
        <v>92.747128531700824</v>
      </c>
      <c r="AX156" s="2">
        <v>38404</v>
      </c>
      <c r="AY156">
        <v>106.71484375</v>
      </c>
      <c r="AZ156" s="22">
        <f>_xll.BDH(AZ$3&amp;" Govt",$A$8,AX156,AX156)</f>
        <v>1.03722</v>
      </c>
      <c r="BA156">
        <f t="shared" si="69"/>
        <v>102.88544739785195</v>
      </c>
      <c r="BB156" s="2">
        <v>38404</v>
      </c>
      <c r="BC156">
        <v>106.89453125</v>
      </c>
      <c r="BD156" s="22">
        <f>_xll.BDH(BD$3&amp;" Govt",$A$8,BB156,BB156)</f>
        <v>1.0309900000000001</v>
      </c>
      <c r="BE156">
        <f t="shared" si="70"/>
        <v>103.68144332146771</v>
      </c>
      <c r="BH156" s="22"/>
      <c r="BJ156" s="2">
        <v>38404</v>
      </c>
      <c r="BK156">
        <v>104.49609375</v>
      </c>
      <c r="BL156" s="22">
        <f>_xll.BDH(BL$3&amp;" Govt",$A$8,BJ156,BJ156)</f>
        <v>1.0106299999999999</v>
      </c>
      <c r="BM156">
        <f t="shared" si="72"/>
        <v>103.39698381207762</v>
      </c>
      <c r="BN156" s="2">
        <v>38580</v>
      </c>
      <c r="BO156">
        <v>100.04296875</v>
      </c>
      <c r="BP156" s="22">
        <f>_xll.BDH(BP$3&amp;" Govt",$A$8,BN156,BN156)</f>
        <v>1.0183500000000001</v>
      </c>
      <c r="BQ156">
        <f t="shared" si="73"/>
        <v>98.240259979378393</v>
      </c>
      <c r="BR156" s="2">
        <v>38762</v>
      </c>
      <c r="BS156">
        <v>99.359375</v>
      </c>
      <c r="BT156" s="22">
        <f>_xll.BDH(BT$3&amp;" Govt",$A$8,BR156,BR156)</f>
        <v>1.0139800000000001</v>
      </c>
      <c r="BU156">
        <f t="shared" si="74"/>
        <v>97.989482041065884</v>
      </c>
      <c r="BV156" s="2">
        <v>38940</v>
      </c>
      <c r="BW156">
        <v>99.4375</v>
      </c>
      <c r="BX156" s="22">
        <f>_xll.BDH(BX$3&amp;" Govt",$A$8,BV156,BV156)</f>
        <v>1.02092</v>
      </c>
      <c r="BY156">
        <f t="shared" si="75"/>
        <v>97.399894213062723</v>
      </c>
      <c r="BZ156" s="2">
        <v>39122</v>
      </c>
      <c r="CA156">
        <v>100.79296875</v>
      </c>
      <c r="CB156" s="22">
        <f>_xll.BDH(CB$3&amp;" Govt",$A$8,BZ156,BZ156)</f>
        <v>0.99819000000000002</v>
      </c>
      <c r="CC156">
        <f t="shared" si="76"/>
        <v>100.97573483004237</v>
      </c>
      <c r="CD156" s="2">
        <v>39304</v>
      </c>
      <c r="CE156">
        <v>101.61328125</v>
      </c>
      <c r="CF156" s="22">
        <f>_xll.BDH(CF$3&amp;" Govt",$A$8,CD156,CD156)</f>
        <v>1.0317400000000001</v>
      </c>
      <c r="CG156">
        <f t="shared" si="77"/>
        <v>98.487294521875654</v>
      </c>
      <c r="CH156" s="2">
        <v>39486</v>
      </c>
      <c r="CI156">
        <v>113.55859375</v>
      </c>
      <c r="CJ156" s="22">
        <f>_xll.BDH(CJ$3&amp;" Govt",$A$8,CH156,CH156)</f>
        <v>1.01393</v>
      </c>
      <c r="CK156">
        <f t="shared" si="78"/>
        <v>111.99845526811515</v>
      </c>
      <c r="CL156" s="2">
        <v>39668</v>
      </c>
      <c r="CM156">
        <v>103.18359375</v>
      </c>
      <c r="CN156" s="22">
        <f>_xll.BDH(CN$3&amp;" Govt",$A$8,CL156,CL156)</f>
        <v>1.0364100000000001</v>
      </c>
      <c r="CO156">
        <f t="shared" si="79"/>
        <v>99.558662836136278</v>
      </c>
      <c r="CP156" s="2">
        <v>39853</v>
      </c>
      <c r="CQ156">
        <v>95.44140625</v>
      </c>
      <c r="CR156" s="22">
        <f>_xll.BDH(CR$3&amp;" Govt",$A$8,CP156,CP156)</f>
        <v>0.98218000000000005</v>
      </c>
      <c r="CS156">
        <f t="shared" si="80"/>
        <v>97.17302963815186</v>
      </c>
      <c r="CT156" s="2">
        <v>40030</v>
      </c>
      <c r="CU156">
        <v>102.50390625</v>
      </c>
      <c r="CV156" s="22">
        <f>_xll.BDH(CV$3&amp;" Govt",$A$8,CT156,CT156)</f>
        <v>0.99717</v>
      </c>
      <c r="CW156">
        <f t="shared" si="81"/>
        <v>102.79481557808599</v>
      </c>
      <c r="CZ156" s="22"/>
      <c r="DB156" s="2">
        <v>38407</v>
      </c>
      <c r="DC156">
        <v>109.234375</v>
      </c>
      <c r="DD156" s="22">
        <f>_xll.BDH(DD$3&amp;" Govt",$A$8,DB156,DB156)</f>
        <v>1.01023</v>
      </c>
      <c r="DE156">
        <f t="shared" si="82"/>
        <v>108.12822327588768</v>
      </c>
      <c r="DF156" s="2">
        <v>38952</v>
      </c>
      <c r="DG156">
        <v>98.328125</v>
      </c>
      <c r="DH156" s="22">
        <f>_xll.BDH(DH$3&amp;" Govt",$A$8,DF156,DF156)</f>
        <v>1.0217000000000001</v>
      </c>
      <c r="DI156">
        <f t="shared" si="83"/>
        <v>96.239723010668484</v>
      </c>
      <c r="DJ156" s="2">
        <v>39316</v>
      </c>
      <c r="DK156">
        <v>102.09765625</v>
      </c>
      <c r="DL156" s="22">
        <f>_xll.BDH(DL$3&amp;" Govt",$A$8,DJ156,DJ156)</f>
        <v>1.0325200000000001</v>
      </c>
      <c r="DM156">
        <f t="shared" si="84"/>
        <v>98.882013181342728</v>
      </c>
      <c r="DN156" s="2">
        <v>40051</v>
      </c>
      <c r="DO156">
        <v>107.296875</v>
      </c>
      <c r="DP156" s="22">
        <f>_xll.BDH(DP$3&amp;" Govt",$A$8,DN156,DN156)</f>
        <v>1.0029699999999999</v>
      </c>
      <c r="DQ156">
        <f t="shared" si="85"/>
        <v>106.9791469336072</v>
      </c>
    </row>
    <row r="157" spans="4:121" x14ac:dyDescent="0.25">
      <c r="D157" s="2"/>
      <c r="F157" s="2">
        <v>38405</v>
      </c>
      <c r="G157">
        <v>126.953125</v>
      </c>
      <c r="H157" s="22">
        <f>_xll.BDH(H$3&amp;" Govt",$A$8,F157,F157)</f>
        <v>1.2022200000000001</v>
      </c>
      <c r="I157" s="14">
        <f t="shared" si="58"/>
        <v>105.59891284457088</v>
      </c>
      <c r="J157" s="2">
        <v>38405</v>
      </c>
      <c r="K157">
        <v>128</v>
      </c>
      <c r="L157" s="22">
        <f>_xll.BDH(L$3&amp;" Govt",$A$8,J157,J157)</f>
        <v>1.1790099999999999</v>
      </c>
      <c r="M157">
        <f t="shared" si="59"/>
        <v>108.56566102068686</v>
      </c>
      <c r="N157" s="2">
        <v>38405</v>
      </c>
      <c r="O157">
        <v>129.73046875</v>
      </c>
      <c r="P157" s="22">
        <f>_xll.BDH(P$3&amp;" Govt",$A$8,N157,N157)</f>
        <v>1.16143</v>
      </c>
      <c r="Q157">
        <f t="shared" si="60"/>
        <v>111.69891319321871</v>
      </c>
      <c r="R157" s="2">
        <v>38405</v>
      </c>
      <c r="S157">
        <v>130.9609375</v>
      </c>
      <c r="T157" s="22">
        <f>_xll.BDH(T$3&amp;" Govt",$A$8,R157,R157)</f>
        <v>1.1321300000000001</v>
      </c>
      <c r="U157">
        <f t="shared" si="61"/>
        <v>115.67658970259599</v>
      </c>
      <c r="V157" s="2">
        <v>38503</v>
      </c>
      <c r="W157">
        <v>100.28515625</v>
      </c>
      <c r="X157" s="22">
        <f>_xll.BDH(X$3&amp;" Govt",$A$8,V157,V157)</f>
        <v>1.0200899999999999</v>
      </c>
      <c r="Y157">
        <f t="shared" si="62"/>
        <v>98.310106216118186</v>
      </c>
      <c r="Z157" s="2">
        <v>38405</v>
      </c>
      <c r="AA157">
        <v>124.08203125</v>
      </c>
      <c r="AB157" s="22">
        <f>_xll.BDH(AB$3&amp;" Govt",$A$8,Z157,Z157)</f>
        <v>1.0944</v>
      </c>
      <c r="AC157">
        <f t="shared" si="63"/>
        <v>113.37904902229532</v>
      </c>
      <c r="AD157" s="2">
        <v>39044</v>
      </c>
      <c r="AE157">
        <v>102.22265625</v>
      </c>
      <c r="AF157" s="22">
        <f>_xll.BDH(AF$3&amp;" Govt",$A$8,AD157,AD157)</f>
        <v>1.0235799999999999</v>
      </c>
      <c r="AG157">
        <f t="shared" si="64"/>
        <v>99.867774135876047</v>
      </c>
      <c r="AH157" s="2">
        <v>38405</v>
      </c>
      <c r="AI157">
        <v>121.9921875</v>
      </c>
      <c r="AJ157" s="22">
        <f>_xll.BDH(AJ$3&amp;" Govt",$A$8,AH157,AH157)</f>
        <v>1.0727100000000001</v>
      </c>
      <c r="AK157">
        <f t="shared" si="65"/>
        <v>113.72336185921637</v>
      </c>
      <c r="AL157" s="2">
        <v>39408</v>
      </c>
      <c r="AM157">
        <v>106.78515625</v>
      </c>
      <c r="AN157" s="22">
        <f>_xll.BDH(AN$3&amp;" Govt",$A$8,AL157,AL157)</f>
        <v>1.0266</v>
      </c>
      <c r="AO157">
        <f t="shared" si="66"/>
        <v>104.01827026105592</v>
      </c>
      <c r="AP157" s="2">
        <v>38405</v>
      </c>
      <c r="AQ157">
        <v>118.06640625</v>
      </c>
      <c r="AR157" s="22">
        <f>_xll.BDH(AR$3&amp;" Govt",$A$8,AP157,AP157)</f>
        <v>1.0593699999999999</v>
      </c>
      <c r="AS157">
        <f t="shared" si="67"/>
        <v>111.4496410602528</v>
      </c>
      <c r="AT157" s="2">
        <v>39773</v>
      </c>
      <c r="AU157">
        <v>95.66796875</v>
      </c>
      <c r="AV157" s="22">
        <f>_xll.BDH(AV$3&amp;" Govt",$A$8,AT157,AT157)</f>
        <v>1.0355700000000001</v>
      </c>
      <c r="AW157">
        <f t="shared" si="68"/>
        <v>92.381943036202273</v>
      </c>
      <c r="AX157" s="2">
        <v>38405</v>
      </c>
      <c r="AY157">
        <v>106.70703125</v>
      </c>
      <c r="AZ157" s="22">
        <f>_xll.BDH(AZ$3&amp;" Govt",$A$8,AX157,AX157)</f>
        <v>1.03708</v>
      </c>
      <c r="BA157">
        <f t="shared" si="69"/>
        <v>102.89180318779651</v>
      </c>
      <c r="BB157" s="2">
        <v>38405</v>
      </c>
      <c r="BC157">
        <v>106.8515625</v>
      </c>
      <c r="BD157" s="22">
        <f>_xll.BDH(BD$3&amp;" Govt",$A$8,BB157,BB157)</f>
        <v>1.03085</v>
      </c>
      <c r="BE157">
        <f t="shared" si="70"/>
        <v>103.65384149003249</v>
      </c>
      <c r="BH157" s="22"/>
      <c r="BJ157" s="2">
        <v>38405</v>
      </c>
      <c r="BK157">
        <v>104.5234375</v>
      </c>
      <c r="BL157" s="22">
        <f>_xll.BDH(BL$3&amp;" Govt",$A$8,BJ157,BJ157)</f>
        <v>1.0104899999999999</v>
      </c>
      <c r="BM157">
        <f t="shared" si="72"/>
        <v>103.43836900909461</v>
      </c>
      <c r="BN157" s="2">
        <v>38581</v>
      </c>
      <c r="BO157">
        <v>99.65234375</v>
      </c>
      <c r="BP157" s="22">
        <f>_xll.BDH(BP$3&amp;" Govt",$A$8,BN157,BN157)</f>
        <v>1.0183599999999999</v>
      </c>
      <c r="BQ157">
        <f t="shared" si="73"/>
        <v>97.855712861856318</v>
      </c>
      <c r="BR157" s="2">
        <v>38763</v>
      </c>
      <c r="BS157">
        <v>99.4453125</v>
      </c>
      <c r="BT157" s="22">
        <f>_xll.BDH(BT$3&amp;" Govt",$A$8,BR157,BR157)</f>
        <v>1.01383</v>
      </c>
      <c r="BU157">
        <f t="shared" si="74"/>
        <v>98.088745154513077</v>
      </c>
      <c r="BV157" s="2">
        <v>38943</v>
      </c>
      <c r="BW157">
        <v>99.1484375</v>
      </c>
      <c r="BX157" s="22">
        <f>_xll.BDH(BX$3&amp;" Govt",$A$8,BV157,BV157)</f>
        <v>1.02111</v>
      </c>
      <c r="BY157">
        <f t="shared" si="75"/>
        <v>97.098684274955687</v>
      </c>
      <c r="BZ157" s="2">
        <v>39125</v>
      </c>
      <c r="CA157">
        <v>100.4609375</v>
      </c>
      <c r="CB157" s="22">
        <f>_xll.BDH(CB$3&amp;" Govt",$A$8,BZ157,BZ157)</f>
        <v>0.99834999999999996</v>
      </c>
      <c r="CC157">
        <f t="shared" si="76"/>
        <v>100.62697200380629</v>
      </c>
      <c r="CD157" s="2">
        <v>39307</v>
      </c>
      <c r="CE157">
        <v>101.96484375</v>
      </c>
      <c r="CF157" s="22">
        <f>_xll.BDH(CF$3&amp;" Govt",$A$8,CD157,CD157)</f>
        <v>1.0319400000000001</v>
      </c>
      <c r="CG157">
        <f t="shared" si="77"/>
        <v>98.808887871387867</v>
      </c>
      <c r="CH157" s="2">
        <v>39489</v>
      </c>
      <c r="CI157">
        <v>113.9453125</v>
      </c>
      <c r="CJ157" s="22">
        <f>_xll.BDH(CJ$3&amp;" Govt",$A$8,CH157,CH157)</f>
        <v>1.01386</v>
      </c>
      <c r="CK157">
        <f t="shared" si="78"/>
        <v>112.38762008561341</v>
      </c>
      <c r="CL157" s="2">
        <v>39671</v>
      </c>
      <c r="CM157">
        <v>102.4140625</v>
      </c>
      <c r="CN157" s="22">
        <f>_xll.BDH(CN$3&amp;" Govt",$A$8,CL157,CL157)</f>
        <v>1.03742</v>
      </c>
      <c r="CO157">
        <f t="shared" si="79"/>
        <v>98.719961539203027</v>
      </c>
      <c r="CP157" s="2">
        <v>39854</v>
      </c>
      <c r="CQ157">
        <v>95.77734375</v>
      </c>
      <c r="CR157" s="22">
        <f>_xll.BDH(CR$3&amp;" Govt",$A$8,CP157,CP157)</f>
        <v>0.98182000000000003</v>
      </c>
      <c r="CS157">
        <f t="shared" si="80"/>
        <v>97.550817614226631</v>
      </c>
      <c r="CT157" s="2">
        <v>40031</v>
      </c>
      <c r="CU157">
        <v>102.2421875</v>
      </c>
      <c r="CV157" s="22">
        <f>_xll.BDH(CV$3&amp;" Govt",$A$8,CT157,CT157)</f>
        <v>0.99744999999999995</v>
      </c>
      <c r="CW157">
        <f t="shared" si="81"/>
        <v>102.50357160759938</v>
      </c>
      <c r="CZ157" s="22"/>
      <c r="DB157" s="2">
        <v>38408</v>
      </c>
      <c r="DC157">
        <v>109.1484375</v>
      </c>
      <c r="DD157" s="22">
        <f>_xll.BDH(DD$3&amp;" Govt",$A$8,DB157,DB157)</f>
        <v>1.0101</v>
      </c>
      <c r="DE157">
        <f t="shared" si="82"/>
        <v>108.05706118206118</v>
      </c>
      <c r="DF157" s="2">
        <v>38953</v>
      </c>
      <c r="DG157">
        <v>98.03515625</v>
      </c>
      <c r="DH157" s="22">
        <f>_xll.BDH(DH$3&amp;" Govt",$A$8,DF157,DF157)</f>
        <v>1.02176</v>
      </c>
      <c r="DI157">
        <f t="shared" si="83"/>
        <v>95.947342086204202</v>
      </c>
      <c r="DJ157" s="2">
        <v>39317</v>
      </c>
      <c r="DK157">
        <v>102.515625</v>
      </c>
      <c r="DL157" s="22">
        <f>_xll.BDH(DL$3&amp;" Govt",$A$8,DJ157,DJ157)</f>
        <v>1.0325800000000001</v>
      </c>
      <c r="DM157">
        <f t="shared" si="84"/>
        <v>99.281048441767226</v>
      </c>
      <c r="DN157" s="2">
        <v>40052</v>
      </c>
      <c r="DO157">
        <v>106.78125</v>
      </c>
      <c r="DP157" s="22">
        <f>_xll.BDH(DP$3&amp;" Govt",$A$8,DN157,DN157)</f>
        <v>1.00325</v>
      </c>
      <c r="DQ157">
        <f t="shared" si="85"/>
        <v>106.43533516072763</v>
      </c>
    </row>
    <row r="158" spans="4:121" x14ac:dyDescent="0.25">
      <c r="D158" s="2"/>
      <c r="F158" s="2">
        <v>38406</v>
      </c>
      <c r="G158">
        <v>126.96875</v>
      </c>
      <c r="H158" s="22">
        <f>_xll.BDH(H$3&amp;" Govt",$A$8,F158,F158)</f>
        <v>1.20207</v>
      </c>
      <c r="I158" s="14">
        <f t="shared" si="58"/>
        <v>105.62508838919531</v>
      </c>
      <c r="J158" s="2">
        <v>38406</v>
      </c>
      <c r="K158">
        <v>128.06640625</v>
      </c>
      <c r="L158" s="22">
        <f>_xll.BDH(L$3&amp;" Govt",$A$8,J158,J158)</f>
        <v>1.17886</v>
      </c>
      <c r="M158">
        <f t="shared" si="59"/>
        <v>108.63580599053323</v>
      </c>
      <c r="N158" s="2">
        <v>38406</v>
      </c>
      <c r="O158">
        <v>129.80078125</v>
      </c>
      <c r="P158" s="22">
        <f>_xll.BDH(P$3&amp;" Govt",$A$8,N158,N158)</f>
        <v>1.1612800000000001</v>
      </c>
      <c r="Q158">
        <f t="shared" si="60"/>
        <v>111.77388851095343</v>
      </c>
      <c r="R158" s="2">
        <v>38406</v>
      </c>
      <c r="S158">
        <v>130.9921875</v>
      </c>
      <c r="T158" s="22">
        <f>_xll.BDH(T$3&amp;" Govt",$A$8,R158,R158)</f>
        <v>1.13198</v>
      </c>
      <c r="U158">
        <f t="shared" si="61"/>
        <v>115.71952463824449</v>
      </c>
      <c r="V158" s="2">
        <v>38504</v>
      </c>
      <c r="W158">
        <v>100.73828125</v>
      </c>
      <c r="X158" s="22">
        <f>_xll.BDH(X$3&amp;" Govt",$A$8,V158,V158)</f>
        <v>1.0203500000000001</v>
      </c>
      <c r="Y158">
        <f t="shared" si="62"/>
        <v>98.729143186161608</v>
      </c>
      <c r="Z158" s="2">
        <v>38406</v>
      </c>
      <c r="AA158">
        <v>124.2109375</v>
      </c>
      <c r="AB158" s="22">
        <f>_xll.BDH(AB$3&amp;" Govt",$A$8,Z158,Z158)</f>
        <v>1.09426</v>
      </c>
      <c r="AC158">
        <f t="shared" si="63"/>
        <v>113.51135699011203</v>
      </c>
      <c r="AD158" s="2">
        <v>39045</v>
      </c>
      <c r="AE158">
        <v>102.43359375</v>
      </c>
      <c r="AF158" s="22">
        <f>_xll.BDH(AF$3&amp;" Govt",$A$8,AD158,AD158)</f>
        <v>1.0234099999999999</v>
      </c>
      <c r="AG158">
        <f t="shared" si="64"/>
        <v>100.0904757135459</v>
      </c>
      <c r="AH158" s="2">
        <v>38406</v>
      </c>
      <c r="AI158">
        <v>122.23828125</v>
      </c>
      <c r="AJ158" s="22">
        <f>_xll.BDH(AJ$3&amp;" Govt",$A$8,AH158,AH158)</f>
        <v>1.07257</v>
      </c>
      <c r="AK158">
        <f t="shared" si="65"/>
        <v>113.96764896463634</v>
      </c>
      <c r="AL158" s="2">
        <v>39409</v>
      </c>
      <c r="AM158">
        <v>106.6875</v>
      </c>
      <c r="AN158" s="22">
        <f>_xll.BDH(AN$3&amp;" Govt",$A$8,AL158,AL158)</f>
        <v>1.0266900000000001</v>
      </c>
      <c r="AO158">
        <f t="shared" si="66"/>
        <v>103.91403442129561</v>
      </c>
      <c r="AP158" s="2">
        <v>38406</v>
      </c>
      <c r="AQ158">
        <v>118.33984375</v>
      </c>
      <c r="AR158" s="22">
        <f>_xll.BDH(AR$3&amp;" Govt",$A$8,AP158,AP158)</f>
        <v>1.0592299999999999</v>
      </c>
      <c r="AS158">
        <f t="shared" si="67"/>
        <v>111.72251895244661</v>
      </c>
      <c r="AT158" s="2">
        <v>39776</v>
      </c>
      <c r="AU158">
        <v>95.0703125</v>
      </c>
      <c r="AV158" s="22">
        <f>_xll.BDH(AV$3&amp;" Govt",$A$8,AT158,AT158)</f>
        <v>1.03542</v>
      </c>
      <c r="AW158">
        <f t="shared" si="68"/>
        <v>91.818114871259965</v>
      </c>
      <c r="AX158" s="2">
        <v>38406</v>
      </c>
      <c r="AY158">
        <v>107.0390625</v>
      </c>
      <c r="AZ158" s="22">
        <f>_xll.BDH(AZ$3&amp;" Govt",$A$8,AX158,AX158)</f>
        <v>1.03694</v>
      </c>
      <c r="BA158">
        <f t="shared" si="69"/>
        <v>103.22589783401162</v>
      </c>
      <c r="BB158" s="2">
        <v>38406</v>
      </c>
      <c r="BC158">
        <v>107.18359375</v>
      </c>
      <c r="BD158" s="22">
        <f>_xll.BDH(BD$3&amp;" Govt",$A$8,BB158,BB158)</f>
        <v>1.0307200000000001</v>
      </c>
      <c r="BE158">
        <f t="shared" si="70"/>
        <v>103.98905013000621</v>
      </c>
      <c r="BH158" s="22"/>
      <c r="BJ158" s="2">
        <v>38406</v>
      </c>
      <c r="BK158">
        <v>104.875</v>
      </c>
      <c r="BL158" s="22">
        <f>_xll.BDH(BL$3&amp;" Govt",$A$8,BJ158,BJ158)</f>
        <v>1.0103599999999999</v>
      </c>
      <c r="BM158">
        <f t="shared" si="72"/>
        <v>103.79963577338771</v>
      </c>
      <c r="BN158" s="2">
        <v>38582</v>
      </c>
      <c r="BO158">
        <v>100.0234375</v>
      </c>
      <c r="BP158" s="22">
        <f>_xll.BDH(BP$3&amp;" Govt",$A$8,BN158,BN158)</f>
        <v>1.0183800000000001</v>
      </c>
      <c r="BQ158">
        <f t="shared" si="73"/>
        <v>98.218187218916313</v>
      </c>
      <c r="BR158" s="2">
        <v>38764</v>
      </c>
      <c r="BS158">
        <v>99.80078125</v>
      </c>
      <c r="BT158" s="22">
        <f>_xll.BDH(BT$3&amp;" Govt",$A$8,BR158,BR158)</f>
        <v>1.0136799999999999</v>
      </c>
      <c r="BU158">
        <f t="shared" si="74"/>
        <v>98.453931467524271</v>
      </c>
      <c r="BV158" s="2">
        <v>38944</v>
      </c>
      <c r="BW158">
        <v>99.58984375</v>
      </c>
      <c r="BX158" s="22">
        <f>_xll.BDH(BX$3&amp;" Govt",$A$8,BV158,BV158)</f>
        <v>1.02118</v>
      </c>
      <c r="BY158">
        <f t="shared" si="75"/>
        <v>97.524279509978655</v>
      </c>
      <c r="BZ158" s="2">
        <v>39126</v>
      </c>
      <c r="CA158">
        <v>100.55078125</v>
      </c>
      <c r="CB158" s="22">
        <f>_xll.BDH(CB$3&amp;" Govt",$A$8,BZ158,BZ158)</f>
        <v>0.99839999999999995</v>
      </c>
      <c r="CC158">
        <f t="shared" si="76"/>
        <v>100.71192032251604</v>
      </c>
      <c r="CD158" s="2">
        <v>39308</v>
      </c>
      <c r="CE158">
        <v>102.15625</v>
      </c>
      <c r="CF158" s="22">
        <f>_xll.BDH(CF$3&amp;" Govt",$A$8,CD158,CD158)</f>
        <v>1.032</v>
      </c>
      <c r="CG158">
        <f t="shared" si="77"/>
        <v>98.988614341085267</v>
      </c>
      <c r="CH158" s="2">
        <v>39490</v>
      </c>
      <c r="CI158">
        <v>113.6796875</v>
      </c>
      <c r="CJ158" s="22">
        <f>_xll.BDH(CJ$3&amp;" Govt",$A$8,CH158,CH158)</f>
        <v>1.01383</v>
      </c>
      <c r="CK158">
        <f t="shared" si="78"/>
        <v>112.12894420169062</v>
      </c>
      <c r="CL158" s="2">
        <v>39672</v>
      </c>
      <c r="CM158">
        <v>103.1796875</v>
      </c>
      <c r="CN158" s="22">
        <f>_xll.BDH(CN$3&amp;" Govt",$A$8,CL158,CL158)</f>
        <v>1.03776</v>
      </c>
      <c r="CO158">
        <f t="shared" si="79"/>
        <v>99.42538496376811</v>
      </c>
      <c r="CP158" s="2">
        <v>39855</v>
      </c>
      <c r="CQ158">
        <v>95.421875</v>
      </c>
      <c r="CR158" s="22">
        <f>_xll.BDH(CR$3&amp;" Govt",$A$8,CP158,CP158)</f>
        <v>0.98145000000000004</v>
      </c>
      <c r="CS158">
        <f t="shared" si="80"/>
        <v>97.225406286616732</v>
      </c>
      <c r="CT158" s="2">
        <v>40032</v>
      </c>
      <c r="CU158">
        <v>102.359375</v>
      </c>
      <c r="CV158" s="22">
        <f>_xll.BDH(CV$3&amp;" Govt",$A$8,CT158,CT158)</f>
        <v>0.99773000000000001</v>
      </c>
      <c r="CW158">
        <f t="shared" si="81"/>
        <v>102.59225942890362</v>
      </c>
      <c r="CZ158" s="22"/>
      <c r="DB158" s="2">
        <v>38411</v>
      </c>
      <c r="DC158">
        <v>108.2109375</v>
      </c>
      <c r="DD158" s="22">
        <f>_xll.BDH(DD$3&amp;" Govt",$A$8,DB158,DB158)</f>
        <v>1.0097</v>
      </c>
      <c r="DE158">
        <f t="shared" si="82"/>
        <v>107.17137516093889</v>
      </c>
      <c r="DF158" s="2">
        <v>38954</v>
      </c>
      <c r="DG158">
        <v>98.59765625</v>
      </c>
      <c r="DH158" s="22">
        <f>_xll.BDH(DH$3&amp;" Govt",$A$8,DF158,DF158)</f>
        <v>1.02183</v>
      </c>
      <c r="DI158">
        <f t="shared" si="83"/>
        <v>96.491252214164788</v>
      </c>
      <c r="DJ158" s="2">
        <v>39318</v>
      </c>
      <c r="DK158">
        <v>102.84375</v>
      </c>
      <c r="DL158" s="22">
        <f>_xll.BDH(DL$3&amp;" Govt",$A$8,DJ158,DJ158)</f>
        <v>1.0326500000000001</v>
      </c>
      <c r="DM158">
        <f t="shared" si="84"/>
        <v>99.592068948820994</v>
      </c>
      <c r="DN158" s="2">
        <v>40053</v>
      </c>
      <c r="DO158">
        <v>106.390625</v>
      </c>
      <c r="DP158" s="22">
        <f>_xll.BDH(DP$3&amp;" Govt",$A$8,DN158,DN158)</f>
        <v>1.00352</v>
      </c>
      <c r="DQ158">
        <f t="shared" si="85"/>
        <v>106.01744359853316</v>
      </c>
    </row>
    <row r="159" spans="4:121" x14ac:dyDescent="0.25">
      <c r="D159" s="2"/>
      <c r="F159" s="2">
        <v>38407</v>
      </c>
      <c r="G159">
        <v>126.8515625</v>
      </c>
      <c r="H159" s="22">
        <f>_xll.BDH(H$3&amp;" Govt",$A$8,F159,F159)</f>
        <v>1.20191</v>
      </c>
      <c r="I159" s="14">
        <f t="shared" si="58"/>
        <v>105.54164829313342</v>
      </c>
      <c r="J159" s="2">
        <v>38407</v>
      </c>
      <c r="K159">
        <v>127.859375</v>
      </c>
      <c r="L159" s="22">
        <f>_xll.BDH(L$3&amp;" Govt",$A$8,J159,J159)</f>
        <v>1.1787000000000001</v>
      </c>
      <c r="M159">
        <f t="shared" si="59"/>
        <v>108.47490879782811</v>
      </c>
      <c r="N159" s="2">
        <v>38407</v>
      </c>
      <c r="O159">
        <v>129.6328125</v>
      </c>
      <c r="P159" s="22">
        <f>_xll.BDH(P$3&amp;" Govt",$A$8,N159,N159)</f>
        <v>1.16113</v>
      </c>
      <c r="Q159">
        <f t="shared" si="60"/>
        <v>111.64366823697605</v>
      </c>
      <c r="R159" s="2">
        <v>38407</v>
      </c>
      <c r="S159">
        <v>130.8125</v>
      </c>
      <c r="T159" s="22">
        <f>_xll.BDH(T$3&amp;" Govt",$A$8,R159,R159)</f>
        <v>1.1318299999999999</v>
      </c>
      <c r="U159">
        <f t="shared" si="61"/>
        <v>115.5761024182077</v>
      </c>
      <c r="V159" s="2">
        <v>38505</v>
      </c>
      <c r="W159">
        <v>100.4765625</v>
      </c>
      <c r="X159" s="22">
        <f>_xll.BDH(X$3&amp;" Govt",$A$8,V159,V159)</f>
        <v>1.02058</v>
      </c>
      <c r="Y159">
        <f t="shared" si="62"/>
        <v>98.450452193850552</v>
      </c>
      <c r="Z159" s="2">
        <v>38407</v>
      </c>
      <c r="AA159">
        <v>124.03515625</v>
      </c>
      <c r="AB159" s="22">
        <f>_xll.BDH(AB$3&amp;" Govt",$A$8,Z159,Z159)</f>
        <v>1.0941099999999999</v>
      </c>
      <c r="AC159">
        <f t="shared" si="63"/>
        <v>113.36625773459708</v>
      </c>
      <c r="AD159" s="2">
        <v>39048</v>
      </c>
      <c r="AE159">
        <v>102.56640625</v>
      </c>
      <c r="AF159" s="22">
        <f>_xll.BDH(AF$3&amp;" Govt",$A$8,AD159,AD159)</f>
        <v>1.02291</v>
      </c>
      <c r="AG159">
        <f t="shared" si="64"/>
        <v>100.26923800725382</v>
      </c>
      <c r="AH159" s="2">
        <v>38407</v>
      </c>
      <c r="AI159">
        <v>122.09765625</v>
      </c>
      <c r="AJ159" s="22">
        <f>_xll.BDH(AJ$3&amp;" Govt",$A$8,AH159,AH159)</f>
        <v>1.07243</v>
      </c>
      <c r="AK159">
        <f t="shared" si="65"/>
        <v>113.85139939203491</v>
      </c>
      <c r="AL159" s="2">
        <v>39412</v>
      </c>
      <c r="AM159">
        <v>107.5234375</v>
      </c>
      <c r="AN159" s="22">
        <f>_xll.BDH(AN$3&amp;" Govt",$A$8,AL159,AL159)</f>
        <v>1.0269699999999999</v>
      </c>
      <c r="AO159">
        <f t="shared" si="66"/>
        <v>104.69968694314343</v>
      </c>
      <c r="AP159" s="2">
        <v>38407</v>
      </c>
      <c r="AQ159">
        <v>118.234375</v>
      </c>
      <c r="AR159" s="22">
        <f>_xll.BDH(AR$3&amp;" Govt",$A$8,AP159,AP159)</f>
        <v>1.0590900000000001</v>
      </c>
      <c r="AS159">
        <f t="shared" si="67"/>
        <v>111.63770312249194</v>
      </c>
      <c r="AT159" s="2">
        <v>39777</v>
      </c>
      <c r="AU159">
        <v>96.23046875</v>
      </c>
      <c r="AV159" s="22">
        <f>_xll.BDH(AV$3&amp;" Govt",$A$8,AT159,AT159)</f>
        <v>1.03538</v>
      </c>
      <c r="AW159">
        <f t="shared" si="68"/>
        <v>92.942174612219674</v>
      </c>
      <c r="AX159" s="2">
        <v>38407</v>
      </c>
      <c r="AY159">
        <v>106.8984375</v>
      </c>
      <c r="AZ159" s="22">
        <f>_xll.BDH(AZ$3&amp;" Govt",$A$8,AX159,AX159)</f>
        <v>1.03681</v>
      </c>
      <c r="BA159">
        <f t="shared" si="69"/>
        <v>103.10320839883875</v>
      </c>
      <c r="BB159" s="2">
        <v>38407</v>
      </c>
      <c r="BC159">
        <v>107.078125</v>
      </c>
      <c r="BD159" s="22">
        <f>_xll.BDH(BD$3&amp;" Govt",$A$8,BB159,BB159)</f>
        <v>1.0305800000000001</v>
      </c>
      <c r="BE159">
        <f t="shared" si="70"/>
        <v>103.90083739253623</v>
      </c>
      <c r="BH159" s="22"/>
      <c r="BJ159" s="2">
        <v>38407</v>
      </c>
      <c r="BK159">
        <v>104.7734375</v>
      </c>
      <c r="BL159" s="22">
        <f>_xll.BDH(BL$3&amp;" Govt",$A$8,BJ159,BJ159)</f>
        <v>1.01023</v>
      </c>
      <c r="BM159">
        <f t="shared" si="72"/>
        <v>103.71245904398009</v>
      </c>
      <c r="BN159" s="2">
        <v>38583</v>
      </c>
      <c r="BO159">
        <v>100.13671875</v>
      </c>
      <c r="BP159" s="22">
        <f>_xll.BDH(BP$3&amp;" Govt",$A$8,BN159,BN159)</f>
        <v>1.0184</v>
      </c>
      <c r="BQ159">
        <f t="shared" si="73"/>
        <v>98.327492880989794</v>
      </c>
      <c r="BR159" s="2">
        <v>38765</v>
      </c>
      <c r="BS159">
        <v>100.16015625</v>
      </c>
      <c r="BT159" s="22">
        <f>_xll.BDH(BT$3&amp;" Govt",$A$8,BR159,BR159)</f>
        <v>1.0135400000000001</v>
      </c>
      <c r="BU159">
        <f t="shared" si="74"/>
        <v>98.822104948990656</v>
      </c>
      <c r="BV159" s="2">
        <v>38945</v>
      </c>
      <c r="BW159">
        <v>99.9375</v>
      </c>
      <c r="BX159" s="22">
        <f>_xll.BDH(BX$3&amp;" Govt",$A$8,BV159,BV159)</f>
        <v>1.0212399999999999</v>
      </c>
      <c r="BY159">
        <f t="shared" si="75"/>
        <v>97.858975363283861</v>
      </c>
      <c r="BZ159" s="2">
        <v>39127</v>
      </c>
      <c r="CA159">
        <v>101.09375</v>
      </c>
      <c r="CB159" s="22">
        <f>_xll.BDH(CB$3&amp;" Govt",$A$8,BZ159,BZ159)</f>
        <v>0.99844999999999995</v>
      </c>
      <c r="CC159">
        <f t="shared" si="76"/>
        <v>101.25068856727928</v>
      </c>
      <c r="CD159" s="2">
        <v>39309</v>
      </c>
      <c r="CE159">
        <v>102.18359375</v>
      </c>
      <c r="CF159" s="22">
        <f>_xll.BDH(CF$3&amp;" Govt",$A$8,CD159,CD159)</f>
        <v>1.03207</v>
      </c>
      <c r="CG159">
        <f t="shared" si="77"/>
        <v>99.008394537192245</v>
      </c>
      <c r="CH159" s="2">
        <v>39491</v>
      </c>
      <c r="CI159">
        <v>112.8125</v>
      </c>
      <c r="CJ159" s="22">
        <f>_xll.BDH(CJ$3&amp;" Govt",$A$8,CH159,CH159)</f>
        <v>1.0138100000000001</v>
      </c>
      <c r="CK159">
        <f t="shared" si="78"/>
        <v>111.27578145806412</v>
      </c>
      <c r="CL159" s="2">
        <v>39673</v>
      </c>
      <c r="CM159">
        <v>103.0078125</v>
      </c>
      <c r="CN159" s="22">
        <f>_xll.BDH(CN$3&amp;" Govt",$A$8,CL159,CL159)</f>
        <v>1.03809</v>
      </c>
      <c r="CO159">
        <f t="shared" si="79"/>
        <v>99.228209981793484</v>
      </c>
      <c r="CP159" s="2">
        <v>39856</v>
      </c>
      <c r="CQ159">
        <v>95.23828125</v>
      </c>
      <c r="CR159" s="22">
        <f>_xll.BDH(CR$3&amp;" Govt",$A$8,CP159,CP159)</f>
        <v>0.98109000000000002</v>
      </c>
      <c r="CS159">
        <f t="shared" si="80"/>
        <v>97.073949637647914</v>
      </c>
      <c r="CT159" s="2">
        <v>40035</v>
      </c>
      <c r="CU159">
        <v>102.56640625</v>
      </c>
      <c r="CV159" s="22">
        <f>_xll.BDH(CV$3&amp;" Govt",$A$8,CT159,CT159)</f>
        <v>0.99855000000000005</v>
      </c>
      <c r="CW159">
        <f t="shared" si="81"/>
        <v>102.7153434980722</v>
      </c>
      <c r="CZ159" s="22"/>
      <c r="DB159" s="2">
        <v>38412</v>
      </c>
      <c r="DC159">
        <v>108.4921875</v>
      </c>
      <c r="DD159" s="22">
        <f>_xll.BDH(DD$3&amp;" Govt",$A$8,DB159,DB159)</f>
        <v>1.0095700000000001</v>
      </c>
      <c r="DE159">
        <f t="shared" si="82"/>
        <v>107.46375932327624</v>
      </c>
      <c r="DF159" s="2">
        <v>38957</v>
      </c>
      <c r="DG159">
        <v>98.09765625</v>
      </c>
      <c r="DH159" s="22">
        <f>_xll.BDH(DH$3&amp;" Govt",$A$8,DF159,DF159)</f>
        <v>1.0220199999999999</v>
      </c>
      <c r="DI159">
        <f t="shared" si="83"/>
        <v>95.984086661709171</v>
      </c>
      <c r="DJ159" s="2">
        <v>39321</v>
      </c>
      <c r="DK159">
        <v>102.921875</v>
      </c>
      <c r="DL159" s="22">
        <f>_xll.BDH(DL$3&amp;" Govt",$A$8,DJ159,DJ159)</f>
        <v>1.03284</v>
      </c>
      <c r="DM159">
        <f t="shared" si="84"/>
        <v>99.649389063165643</v>
      </c>
      <c r="DN159" s="2">
        <v>40056</v>
      </c>
      <c r="DO159">
        <v>105.796875</v>
      </c>
      <c r="DP159" s="22">
        <f>_xll.BDH(DP$3&amp;" Govt",$A$8,DN159,DN159)</f>
        <v>1.0043500000000001</v>
      </c>
      <c r="DQ159">
        <f t="shared" si="85"/>
        <v>105.3386518643899</v>
      </c>
    </row>
    <row r="160" spans="4:121" x14ac:dyDescent="0.25">
      <c r="D160" s="2"/>
      <c r="F160" s="2">
        <v>38408</v>
      </c>
      <c r="G160">
        <v>126.81640625</v>
      </c>
      <c r="H160" s="22">
        <f>_xll.BDH(H$3&amp;" Govt",$A$8,F160,F160)</f>
        <v>1.2017500000000001</v>
      </c>
      <c r="I160" s="14">
        <f t="shared" si="58"/>
        <v>105.52644580819637</v>
      </c>
      <c r="J160" s="2">
        <v>38408</v>
      </c>
      <c r="K160">
        <v>127.7890625</v>
      </c>
      <c r="L160" s="22">
        <f>_xll.BDH(L$3&amp;" Govt",$A$8,J160,J160)</f>
        <v>1.17855</v>
      </c>
      <c r="M160">
        <f t="shared" si="59"/>
        <v>108.4290547706928</v>
      </c>
      <c r="N160" s="2">
        <v>38408</v>
      </c>
      <c r="O160">
        <v>129.5078125</v>
      </c>
      <c r="P160" s="22">
        <f>_xll.BDH(P$3&amp;" Govt",$A$8,N160,N160)</f>
        <v>1.1609799999999999</v>
      </c>
      <c r="Q160">
        <f t="shared" si="60"/>
        <v>111.55042507192201</v>
      </c>
      <c r="R160" s="2">
        <v>38408</v>
      </c>
      <c r="S160">
        <v>130.60546875</v>
      </c>
      <c r="T160" s="22">
        <f>_xll.BDH(T$3&amp;" Govt",$A$8,R160,R160)</f>
        <v>1.13168</v>
      </c>
      <c r="U160">
        <f t="shared" si="61"/>
        <v>115.40848009154531</v>
      </c>
      <c r="V160" s="2">
        <v>38506</v>
      </c>
      <c r="W160">
        <v>100.28125</v>
      </c>
      <c r="X160" s="22">
        <f>_xll.BDH(X$3&amp;" Govt",$A$8,V160,V160)</f>
        <v>1.02081</v>
      </c>
      <c r="Y160">
        <f t="shared" si="62"/>
        <v>98.236939293306293</v>
      </c>
      <c r="Z160" s="2">
        <v>38408</v>
      </c>
      <c r="AA160">
        <v>123.9140625</v>
      </c>
      <c r="AB160" s="22">
        <f>_xll.BDH(AB$3&amp;" Govt",$A$8,Z160,Z160)</f>
        <v>1.0939700000000001</v>
      </c>
      <c r="AC160">
        <f t="shared" si="63"/>
        <v>113.27007367660903</v>
      </c>
      <c r="AD160" s="2">
        <v>39049</v>
      </c>
      <c r="AE160">
        <v>102.8125</v>
      </c>
      <c r="AF160" s="22">
        <f>_xll.BDH(AF$3&amp;" Govt",$A$8,AD160,AD160)</f>
        <v>1.02274</v>
      </c>
      <c r="AG160">
        <f t="shared" si="64"/>
        <v>100.52652678100006</v>
      </c>
      <c r="AH160" s="2">
        <v>38408</v>
      </c>
      <c r="AI160">
        <v>122.01171875</v>
      </c>
      <c r="AJ160" s="22">
        <f>_xll.BDH(AJ$3&amp;" Govt",$A$8,AH160,AH160)</f>
        <v>1.07229</v>
      </c>
      <c r="AK160">
        <f t="shared" si="65"/>
        <v>113.78612012608529</v>
      </c>
      <c r="AL160" s="2">
        <v>39413</v>
      </c>
      <c r="AM160">
        <v>106.796875</v>
      </c>
      <c r="AN160" s="22">
        <f>_xll.BDH(AN$3&amp;" Govt",$A$8,AL160,AL160)</f>
        <v>1.0270699999999999</v>
      </c>
      <c r="AO160">
        <f t="shared" si="66"/>
        <v>103.98208009191195</v>
      </c>
      <c r="AP160" s="2">
        <v>38408</v>
      </c>
      <c r="AQ160">
        <v>118.18359375</v>
      </c>
      <c r="AR160" s="22">
        <f>_xll.BDH(AR$3&amp;" Govt",$A$8,AP160,AP160)</f>
        <v>1.0589500000000001</v>
      </c>
      <c r="AS160">
        <f t="shared" si="67"/>
        <v>111.60450800321073</v>
      </c>
      <c r="AT160" s="2">
        <v>39778</v>
      </c>
      <c r="AU160">
        <v>96.38671875</v>
      </c>
      <c r="AV160" s="22">
        <f>_xll.BDH(AV$3&amp;" Govt",$A$8,AT160,AT160)</f>
        <v>1.0353300000000001</v>
      </c>
      <c r="AW160">
        <f t="shared" si="68"/>
        <v>93.097581205992284</v>
      </c>
      <c r="AX160" s="2">
        <v>38408</v>
      </c>
      <c r="AY160">
        <v>106.83984375</v>
      </c>
      <c r="AZ160" s="22">
        <f>_xll.BDH(AZ$3&amp;" Govt",$A$8,AX160,AX160)</f>
        <v>1.03667</v>
      </c>
      <c r="BA160">
        <f t="shared" si="69"/>
        <v>103.06061113951402</v>
      </c>
      <c r="BB160" s="2">
        <v>38408</v>
      </c>
      <c r="BC160">
        <v>107.01953125</v>
      </c>
      <c r="BD160" s="22">
        <f>_xll.BDH(BD$3&amp;" Govt",$A$8,BB160,BB160)</f>
        <v>1.0304500000000001</v>
      </c>
      <c r="BE160">
        <f t="shared" si="70"/>
        <v>103.85708307050317</v>
      </c>
      <c r="BH160" s="22"/>
      <c r="BJ160" s="2">
        <v>38408</v>
      </c>
      <c r="BK160">
        <v>104.6875</v>
      </c>
      <c r="BL160" s="22">
        <f>_xll.BDH(BL$3&amp;" Govt",$A$8,BJ160,BJ160)</f>
        <v>1.0101</v>
      </c>
      <c r="BM160">
        <f t="shared" si="72"/>
        <v>103.64072864072864</v>
      </c>
      <c r="BN160" s="2">
        <v>38586</v>
      </c>
      <c r="BO160">
        <v>100.12890625</v>
      </c>
      <c r="BP160" s="22">
        <f>_xll.BDH(BP$3&amp;" Govt",$A$8,BN160,BN160)</f>
        <v>1.0184500000000001</v>
      </c>
      <c r="BQ160">
        <f t="shared" si="73"/>
        <v>98.314994599636691</v>
      </c>
      <c r="BR160" s="2">
        <v>38768</v>
      </c>
      <c r="BS160">
        <v>100.16015625</v>
      </c>
      <c r="BT160" s="22">
        <f>_xll.BDH(BT$3&amp;" Govt",$A$8,BR160,BR160)</f>
        <v>1.0131000000000001</v>
      </c>
      <c r="BU160">
        <f t="shared" si="74"/>
        <v>98.86502442996742</v>
      </c>
      <c r="BV160" s="2">
        <v>38946</v>
      </c>
      <c r="BW160">
        <v>99.8359375</v>
      </c>
      <c r="BX160" s="22">
        <f>_xll.BDH(BX$3&amp;" Govt",$A$8,BV160,BV160)</f>
        <v>1.0213099999999999</v>
      </c>
      <c r="BY160">
        <f t="shared" si="75"/>
        <v>97.752824803438727</v>
      </c>
      <c r="BZ160" s="2">
        <v>39128</v>
      </c>
      <c r="CA160">
        <v>101.15234375</v>
      </c>
      <c r="CB160" s="22">
        <f>_xll.BDH(CB$3&amp;" Govt",$A$8,BZ160,BZ160)</f>
        <v>0.99851000000000001</v>
      </c>
      <c r="CC160">
        <f t="shared" si="76"/>
        <v>101.30328564561196</v>
      </c>
      <c r="CD160" s="2">
        <v>39310</v>
      </c>
      <c r="CE160">
        <v>102.47265625</v>
      </c>
      <c r="CF160" s="22">
        <f>_xll.BDH(CF$3&amp;" Govt",$A$8,CD160,CD160)</f>
        <v>1.03213</v>
      </c>
      <c r="CG160">
        <f t="shared" si="77"/>
        <v>99.282703002528748</v>
      </c>
      <c r="CH160" s="2">
        <v>39492</v>
      </c>
      <c r="CI160">
        <v>112.04296875</v>
      </c>
      <c r="CJ160" s="22">
        <f>_xll.BDH(CJ$3&amp;" Govt",$A$8,CH160,CH160)</f>
        <v>1.01379</v>
      </c>
      <c r="CK160">
        <f t="shared" si="78"/>
        <v>110.51891294054982</v>
      </c>
      <c r="CL160" s="2">
        <v>39674</v>
      </c>
      <c r="CM160">
        <v>103.6796875</v>
      </c>
      <c r="CN160" s="22">
        <f>_xll.BDH(CN$3&amp;" Govt",$A$8,CL160,CL160)</f>
        <v>1.03843</v>
      </c>
      <c r="CO160">
        <f t="shared" si="79"/>
        <v>99.842731334803503</v>
      </c>
      <c r="CP160" s="2">
        <v>39857</v>
      </c>
      <c r="CQ160">
        <v>94.60546875</v>
      </c>
      <c r="CR160" s="22">
        <f>_xll.BDH(CR$3&amp;" Govt",$A$8,CP160,CP160)</f>
        <v>0.98072000000000004</v>
      </c>
      <c r="CS160">
        <f t="shared" si="80"/>
        <v>96.465320121951223</v>
      </c>
      <c r="CT160" s="2">
        <v>40036</v>
      </c>
      <c r="CU160">
        <v>103.0703125</v>
      </c>
      <c r="CV160" s="22">
        <f>_xll.BDH(CV$3&amp;" Govt",$A$8,CT160,CT160)</f>
        <v>0.99883</v>
      </c>
      <c r="CW160">
        <f t="shared" si="81"/>
        <v>103.1910460238479</v>
      </c>
      <c r="CZ160" s="22"/>
      <c r="DB160" s="2">
        <v>38413</v>
      </c>
      <c r="DC160">
        <v>108.6015625</v>
      </c>
      <c r="DD160" s="22">
        <f>_xll.BDH(DD$3&amp;" Govt",$A$8,DB160,DB160)</f>
        <v>1.00963</v>
      </c>
      <c r="DE160">
        <f t="shared" si="82"/>
        <v>107.56570476313105</v>
      </c>
      <c r="DF160" s="2">
        <v>38958</v>
      </c>
      <c r="DG160">
        <v>98.20703125</v>
      </c>
      <c r="DH160" s="22">
        <f>_xll.BDH(DH$3&amp;" Govt",$A$8,DF160,DF160)</f>
        <v>1.0220899999999999</v>
      </c>
      <c r="DI160">
        <f t="shared" si="83"/>
        <v>96.084524112358011</v>
      </c>
      <c r="DJ160" s="2">
        <v>39322</v>
      </c>
      <c r="DK160">
        <v>103.015625</v>
      </c>
      <c r="DL160" s="22">
        <f>_xll.BDH(DL$3&amp;" Govt",$A$8,DJ160,DJ160)</f>
        <v>1.0328999999999999</v>
      </c>
      <c r="DM160">
        <f t="shared" si="84"/>
        <v>99.734364410881994</v>
      </c>
      <c r="DN160" s="2">
        <v>40057</v>
      </c>
      <c r="DO160">
        <v>105.78125</v>
      </c>
      <c r="DP160" s="22">
        <f>_xll.BDH(DP$3&amp;" Govt",$A$8,DN160,DN160)</f>
        <v>1.0046299999999999</v>
      </c>
      <c r="DQ160">
        <f t="shared" si="85"/>
        <v>105.29373998387467</v>
      </c>
    </row>
    <row r="161" spans="4:121" x14ac:dyDescent="0.25">
      <c r="D161" s="2"/>
      <c r="F161" s="2">
        <v>38411</v>
      </c>
      <c r="G161">
        <v>126.71484375</v>
      </c>
      <c r="H161" s="22">
        <f>_xll.BDH(H$3&amp;" Govt",$A$8,F161,F161)</f>
        <v>1.2012799999999999</v>
      </c>
      <c r="I161" s="14">
        <f t="shared" si="58"/>
        <v>105.48318772476027</v>
      </c>
      <c r="J161" s="2">
        <v>38411</v>
      </c>
      <c r="K161">
        <v>127.63671875</v>
      </c>
      <c r="L161" s="22">
        <f>_xll.BDH(L$3&amp;" Govt",$A$8,J161,J161)</f>
        <v>1.17808</v>
      </c>
      <c r="M161">
        <f t="shared" si="59"/>
        <v>108.34299771662366</v>
      </c>
      <c r="N161" s="2">
        <v>38411</v>
      </c>
      <c r="O161">
        <v>129.32421875</v>
      </c>
      <c r="P161" s="22">
        <f>_xll.BDH(P$3&amp;" Govt",$A$8,N161,N161)</f>
        <v>1.16052</v>
      </c>
      <c r="Q161">
        <f t="shared" si="60"/>
        <v>111.43644120738979</v>
      </c>
      <c r="R161" s="2">
        <v>38411</v>
      </c>
      <c r="S161">
        <v>130.23046875</v>
      </c>
      <c r="T161" s="22">
        <f>_xll.BDH(T$3&amp;" Govt",$A$8,R161,R161)</f>
        <v>1.13124</v>
      </c>
      <c r="U161">
        <f t="shared" si="61"/>
        <v>115.12187400551606</v>
      </c>
      <c r="V161" s="2">
        <v>38509</v>
      </c>
      <c r="W161">
        <v>100.2890625</v>
      </c>
      <c r="X161" s="22">
        <f>_xll.BDH(X$3&amp;" Govt",$A$8,V161,V161)</f>
        <v>1.02149</v>
      </c>
      <c r="Y161">
        <f t="shared" si="62"/>
        <v>98.17919167099042</v>
      </c>
      <c r="Z161" s="2">
        <v>38411</v>
      </c>
      <c r="AA161">
        <v>123.4296875</v>
      </c>
      <c r="AB161" s="22">
        <f>_xll.BDH(AB$3&amp;" Govt",$A$8,Z161,Z161)</f>
        <v>1.09354</v>
      </c>
      <c r="AC161">
        <f t="shared" si="63"/>
        <v>112.8716713609013</v>
      </c>
      <c r="AD161" s="2">
        <v>39050</v>
      </c>
      <c r="AE161">
        <v>102.8359375</v>
      </c>
      <c r="AF161" s="22">
        <f>_xll.BDH(AF$3&amp;" Govt",$A$8,AD161,AD161)</f>
        <v>1.02257</v>
      </c>
      <c r="AG161">
        <f t="shared" si="64"/>
        <v>100.56615928493893</v>
      </c>
      <c r="AH161" s="2">
        <v>38411</v>
      </c>
      <c r="AI161">
        <v>121.40234375</v>
      </c>
      <c r="AJ161" s="22">
        <f>_xll.BDH(AJ$3&amp;" Govt",$A$8,AH161,AH161)</f>
        <v>1.07186</v>
      </c>
      <c r="AK161">
        <f t="shared" si="65"/>
        <v>113.26324683260873</v>
      </c>
      <c r="AL161" s="2">
        <v>39414</v>
      </c>
      <c r="AM161">
        <v>106.203125</v>
      </c>
      <c r="AN161" s="22">
        <f>_xll.BDH(AN$3&amp;" Govt",$A$8,AL161,AL161)</f>
        <v>1.0271600000000001</v>
      </c>
      <c r="AO161">
        <f t="shared" si="66"/>
        <v>103.39491899996105</v>
      </c>
      <c r="AP161" s="2">
        <v>38411</v>
      </c>
      <c r="AQ161">
        <v>117.546875</v>
      </c>
      <c r="AR161" s="22">
        <f>_xll.BDH(AR$3&amp;" Govt",$A$8,AP161,AP161)</f>
        <v>1.05854</v>
      </c>
      <c r="AS161">
        <f t="shared" si="67"/>
        <v>111.04622876792563</v>
      </c>
      <c r="AT161" s="2">
        <v>39779</v>
      </c>
      <c r="AU161">
        <v>96.38671875</v>
      </c>
      <c r="AV161" s="22">
        <f>_xll.BDH(AV$3&amp;" Govt",$A$8,AT161,AT161)</f>
        <v>1.03528</v>
      </c>
      <c r="AW161">
        <f t="shared" si="68"/>
        <v>93.102077457306237</v>
      </c>
      <c r="AX161" s="2">
        <v>38411</v>
      </c>
      <c r="AY161">
        <v>106.265625</v>
      </c>
      <c r="AZ161" s="22">
        <f>_xll.BDH(AZ$3&amp;" Govt",$A$8,AX161,AX161)</f>
        <v>1.03626</v>
      </c>
      <c r="BA161">
        <f t="shared" si="69"/>
        <v>102.54726130507788</v>
      </c>
      <c r="BB161" s="2">
        <v>38411</v>
      </c>
      <c r="BC161">
        <v>106.43359375</v>
      </c>
      <c r="BD161" s="22">
        <f>_xll.BDH(BD$3&amp;" Govt",$A$8,BB161,BB161)</f>
        <v>1.0300400000000001</v>
      </c>
      <c r="BE161">
        <f t="shared" si="70"/>
        <v>103.32957336608287</v>
      </c>
      <c r="BH161" s="22"/>
      <c r="BJ161" s="2">
        <v>38411</v>
      </c>
      <c r="BK161">
        <v>104.125</v>
      </c>
      <c r="BL161" s="22">
        <f>_xll.BDH(BL$3&amp;" Govt",$A$8,BJ161,BJ161)</f>
        <v>1.0097</v>
      </c>
      <c r="BM161">
        <f t="shared" si="72"/>
        <v>103.12469050212934</v>
      </c>
      <c r="BN161" s="2">
        <v>38587</v>
      </c>
      <c r="BO161">
        <v>100.390625</v>
      </c>
      <c r="BP161" s="22">
        <f>_xll.BDH(BP$3&amp;" Govt",$A$8,BN161,BN161)</f>
        <v>1.01847</v>
      </c>
      <c r="BQ161">
        <f t="shared" si="73"/>
        <v>98.570036427189805</v>
      </c>
      <c r="BR161" s="2">
        <v>38769</v>
      </c>
      <c r="BS161">
        <v>100.1171875</v>
      </c>
      <c r="BT161" s="22">
        <f>_xll.BDH(BT$3&amp;" Govt",$A$8,BR161,BR161)</f>
        <v>1.01295</v>
      </c>
      <c r="BU161">
        <f t="shared" si="74"/>
        <v>98.837245174983963</v>
      </c>
      <c r="BV161" s="2">
        <v>38947</v>
      </c>
      <c r="BW161">
        <v>100.046875</v>
      </c>
      <c r="BX161" s="22">
        <f>_xll.BDH(BX$3&amp;" Govt",$A$8,BV161,BV161)</f>
        <v>1.0213700000000001</v>
      </c>
      <c r="BY161">
        <f t="shared" si="75"/>
        <v>97.953606430578532</v>
      </c>
      <c r="BZ161" s="2">
        <v>39129</v>
      </c>
      <c r="CA161">
        <v>101.46875</v>
      </c>
      <c r="CB161" s="22">
        <f>_xll.BDH(CB$3&amp;" Govt",$A$8,BZ161,BZ161)</f>
        <v>0.99856</v>
      </c>
      <c r="CC161">
        <f t="shared" si="76"/>
        <v>101.61507570902099</v>
      </c>
      <c r="CD161" s="2">
        <v>39311</v>
      </c>
      <c r="CE161">
        <v>102.640625</v>
      </c>
      <c r="CF161" s="22">
        <f>_xll.BDH(CF$3&amp;" Govt",$A$8,CD161,CD161)</f>
        <v>1.0321899999999999</v>
      </c>
      <c r="CG161">
        <f t="shared" si="77"/>
        <v>99.439662271481026</v>
      </c>
      <c r="CH161" s="2">
        <v>39493</v>
      </c>
      <c r="CI161">
        <v>112.39453125</v>
      </c>
      <c r="CJ161" s="22">
        <f>_xll.BDH(CJ$3&amp;" Govt",$A$8,CH161,CH161)</f>
        <v>1.01376</v>
      </c>
      <c r="CK161">
        <f t="shared" si="78"/>
        <v>110.86897416548295</v>
      </c>
      <c r="CL161" s="2">
        <v>39675</v>
      </c>
      <c r="CM161">
        <v>103.9375</v>
      </c>
      <c r="CN161" s="22">
        <f>_xll.BDH(CN$3&amp;" Govt",$A$8,CL161,CL161)</f>
        <v>1.03877</v>
      </c>
      <c r="CO161">
        <f t="shared" si="79"/>
        <v>100.05824195924026</v>
      </c>
      <c r="CP161" s="2">
        <v>39860</v>
      </c>
      <c r="CQ161">
        <v>94.8828125</v>
      </c>
      <c r="CR161" s="22">
        <f>_xll.BDH(CR$3&amp;" Govt",$A$8,CP161,CP161)</f>
        <v>0.97963</v>
      </c>
      <c r="CS161">
        <f t="shared" si="80"/>
        <v>96.855764421261085</v>
      </c>
      <c r="CT161" s="2">
        <v>40037</v>
      </c>
      <c r="CU161">
        <v>102.66796875</v>
      </c>
      <c r="CV161" s="22">
        <f>_xll.BDH(CV$3&amp;" Govt",$A$8,CT161,CT161)</f>
        <v>0.99911000000000005</v>
      </c>
      <c r="CW161">
        <f t="shared" si="81"/>
        <v>102.75942463792775</v>
      </c>
      <c r="CZ161" s="22"/>
      <c r="DB161" s="2">
        <v>38414</v>
      </c>
      <c r="DC161">
        <v>108.8046875</v>
      </c>
      <c r="DD161" s="22">
        <f>_xll.BDH(DD$3&amp;" Govt",$A$8,DB161,DB161)</f>
        <v>1.0097</v>
      </c>
      <c r="DE161">
        <f t="shared" si="82"/>
        <v>107.75942111518272</v>
      </c>
      <c r="DF161" s="2">
        <v>38959</v>
      </c>
      <c r="DG161">
        <v>98.37890625</v>
      </c>
      <c r="DH161" s="22">
        <f>_xll.BDH(DH$3&amp;" Govt",$A$8,DF161,DF161)</f>
        <v>1.0221499999999999</v>
      </c>
      <c r="DI161">
        <f t="shared" si="83"/>
        <v>96.247034437215689</v>
      </c>
      <c r="DJ161" s="2">
        <v>39323</v>
      </c>
      <c r="DK161">
        <v>102.4140625</v>
      </c>
      <c r="DL161" s="22">
        <f>_xll.BDH(DL$3&amp;" Govt",$A$8,DJ161,DJ161)</f>
        <v>1.0329699999999999</v>
      </c>
      <c r="DM161">
        <f t="shared" si="84"/>
        <v>99.145243811533732</v>
      </c>
      <c r="DN161" s="2">
        <v>40058</v>
      </c>
      <c r="DO161">
        <v>106.03515625</v>
      </c>
      <c r="DP161" s="22">
        <f>_xll.BDH(DP$3&amp;" Govt",$A$8,DN161,DN161)</f>
        <v>1.00457</v>
      </c>
      <c r="DQ161">
        <f t="shared" si="85"/>
        <v>105.55278004519347</v>
      </c>
    </row>
    <row r="162" spans="4:121" x14ac:dyDescent="0.25">
      <c r="D162" s="2"/>
      <c r="F162" s="2">
        <v>38412</v>
      </c>
      <c r="G162">
        <v>126.90234375</v>
      </c>
      <c r="H162" s="22">
        <f>_xll.BDH(H$3&amp;" Govt",$A$8,F162,F162)</f>
        <v>1.20112</v>
      </c>
      <c r="I162" s="14">
        <f t="shared" si="58"/>
        <v>105.65334333788465</v>
      </c>
      <c r="J162" s="2">
        <v>38412</v>
      </c>
      <c r="K162">
        <v>127.8046875</v>
      </c>
      <c r="L162" s="22">
        <f>_xll.BDH(L$3&amp;" Govt",$A$8,J162,J162)</f>
        <v>1.1779299999999999</v>
      </c>
      <c r="M162">
        <f t="shared" si="59"/>
        <v>108.49939088061261</v>
      </c>
      <c r="N162" s="2">
        <v>38412</v>
      </c>
      <c r="O162">
        <v>129.36328125</v>
      </c>
      <c r="P162" s="22">
        <f>_xll.BDH(P$3&amp;" Govt",$A$8,N162,N162)</f>
        <v>1.1603699999999999</v>
      </c>
      <c r="Q162">
        <f t="shared" si="60"/>
        <v>111.4845103286021</v>
      </c>
      <c r="R162" s="2">
        <v>38412</v>
      </c>
      <c r="S162">
        <v>130.41015625</v>
      </c>
      <c r="T162" s="22">
        <f>_xll.BDH(T$3&amp;" Govt",$A$8,R162,R162)</f>
        <v>1.1310899999999999</v>
      </c>
      <c r="U162">
        <f t="shared" si="61"/>
        <v>115.29600319161163</v>
      </c>
      <c r="V162" s="2">
        <v>38510</v>
      </c>
      <c r="W162">
        <v>100.36328125</v>
      </c>
      <c r="X162" s="22">
        <f>_xll.BDH(X$3&amp;" Govt",$A$8,V162,V162)</f>
        <v>1.02172</v>
      </c>
      <c r="Y162">
        <f t="shared" si="62"/>
        <v>98.229731482206475</v>
      </c>
      <c r="Z162" s="2">
        <v>38412</v>
      </c>
      <c r="AA162">
        <v>123.63671875</v>
      </c>
      <c r="AB162" s="22">
        <f>_xll.BDH(AB$3&amp;" Govt",$A$8,Z162,Z162)</f>
        <v>1.0933900000000001</v>
      </c>
      <c r="AC162">
        <f t="shared" si="63"/>
        <v>113.07650403790046</v>
      </c>
      <c r="AD162" s="2">
        <v>39051</v>
      </c>
      <c r="AE162">
        <v>103.11328125</v>
      </c>
      <c r="AF162" s="22">
        <f>_xll.BDH(AF$3&amp;" Govt",$A$8,AD162,AD162)</f>
        <v>1.0224</v>
      </c>
      <c r="AG162">
        <f t="shared" si="64"/>
        <v>100.85414832746478</v>
      </c>
      <c r="AH162" s="2">
        <v>38412</v>
      </c>
      <c r="AI162">
        <v>121.671875</v>
      </c>
      <c r="AJ162" s="22">
        <f>_xll.BDH(AJ$3&amp;" Govt",$A$8,AH162,AH162)</f>
        <v>1.07172</v>
      </c>
      <c r="AK162">
        <f t="shared" si="65"/>
        <v>113.52953663270257</v>
      </c>
      <c r="AL162" s="2">
        <v>39415</v>
      </c>
      <c r="AM162">
        <v>106.703125</v>
      </c>
      <c r="AN162" s="22">
        <f>_xll.BDH(AN$3&amp;" Govt",$A$8,AL162,AL162)</f>
        <v>1.02725</v>
      </c>
      <c r="AO162">
        <f t="shared" si="66"/>
        <v>103.87259673886591</v>
      </c>
      <c r="AP162" s="2">
        <v>38412</v>
      </c>
      <c r="AQ162">
        <v>117.859375</v>
      </c>
      <c r="AR162" s="22">
        <f>_xll.BDH(AR$3&amp;" Govt",$A$8,AP162,AP162)</f>
        <v>1.0584</v>
      </c>
      <c r="AS162">
        <f t="shared" si="67"/>
        <v>111.35617441421013</v>
      </c>
      <c r="AT162" s="2">
        <v>39780</v>
      </c>
      <c r="AU162">
        <v>96.60546875</v>
      </c>
      <c r="AV162" s="22">
        <f>_xll.BDH(AV$3&amp;" Govt",$A$8,AT162,AT162)</f>
        <v>1.0352300000000001</v>
      </c>
      <c r="AW162">
        <f t="shared" si="68"/>
        <v>93.317879843126633</v>
      </c>
      <c r="AX162" s="2">
        <v>38412</v>
      </c>
      <c r="AY162">
        <v>106.5546875</v>
      </c>
      <c r="AZ162" s="22">
        <f>_xll.BDH(AZ$3&amp;" Govt",$A$8,AX162,AX162)</f>
        <v>1.03613</v>
      </c>
      <c r="BA162">
        <f t="shared" si="69"/>
        <v>102.83911043980967</v>
      </c>
      <c r="BB162" s="2">
        <v>38412</v>
      </c>
      <c r="BC162">
        <v>106.671875</v>
      </c>
      <c r="BD162" s="22">
        <f>_xll.BDH(BD$3&amp;" Govt",$A$8,BB162,BB162)</f>
        <v>1.0299100000000001</v>
      </c>
      <c r="BE162">
        <f t="shared" si="70"/>
        <v>103.57397733782562</v>
      </c>
      <c r="BH162" s="22"/>
      <c r="BJ162" s="2">
        <v>38412</v>
      </c>
      <c r="BK162">
        <v>104.34375</v>
      </c>
      <c r="BL162" s="22">
        <f>_xll.BDH(BL$3&amp;" Govt",$A$8,BJ162,BJ162)</f>
        <v>1.0095700000000001</v>
      </c>
      <c r="BM162">
        <f t="shared" si="72"/>
        <v>103.35464603742186</v>
      </c>
      <c r="BN162" s="2">
        <v>38588</v>
      </c>
      <c r="BO162">
        <v>100.6171875</v>
      </c>
      <c r="BP162" s="22">
        <f>_xll.BDH(BP$3&amp;" Govt",$A$8,BN162,BN162)</f>
        <v>1.0184800000000001</v>
      </c>
      <c r="BQ162">
        <f t="shared" si="73"/>
        <v>98.791520206582348</v>
      </c>
      <c r="BR162" s="2">
        <v>38770</v>
      </c>
      <c r="BS162">
        <v>100.42578125</v>
      </c>
      <c r="BT162" s="22">
        <f>_xll.BDH(BT$3&amp;" Govt",$A$8,BR162,BR162)</f>
        <v>1.0127999999999999</v>
      </c>
      <c r="BU162">
        <f t="shared" si="74"/>
        <v>99.156577063586099</v>
      </c>
      <c r="BV162" s="2">
        <v>38950</v>
      </c>
      <c r="BW162">
        <v>100.34765625</v>
      </c>
      <c r="BX162" s="22">
        <f>_xll.BDH(BX$3&amp;" Govt",$A$8,BV162,BV162)</f>
        <v>1.0215700000000001</v>
      </c>
      <c r="BY162">
        <f t="shared" si="75"/>
        <v>98.228859745294002</v>
      </c>
      <c r="BZ162" s="2">
        <v>39132</v>
      </c>
      <c r="CA162">
        <v>101.46875</v>
      </c>
      <c r="CB162" s="22">
        <f>_xll.BDH(CB$3&amp;" Govt",$A$8,BZ162,BZ162)</f>
        <v>0.99872000000000005</v>
      </c>
      <c r="CC162">
        <f t="shared" si="76"/>
        <v>101.59879645946812</v>
      </c>
      <c r="CD162" s="2">
        <v>39314</v>
      </c>
      <c r="CE162">
        <v>102.86328125</v>
      </c>
      <c r="CF162" s="22">
        <f>_xll.BDH(CF$3&amp;" Govt",$A$8,CD162,CD162)</f>
        <v>1.0323899999999999</v>
      </c>
      <c r="CG162">
        <f t="shared" si="77"/>
        <v>99.636068975871524</v>
      </c>
      <c r="CH162" s="2">
        <v>39496</v>
      </c>
      <c r="CI162">
        <v>112.39453125</v>
      </c>
      <c r="CJ162" s="22">
        <f>_xll.BDH(CJ$3&amp;" Govt",$A$8,CH162,CH162)</f>
        <v>1.01369</v>
      </c>
      <c r="CK162">
        <f t="shared" si="78"/>
        <v>110.8766301827975</v>
      </c>
      <c r="CL162" s="2">
        <v>39678</v>
      </c>
      <c r="CM162">
        <v>103.9453125</v>
      </c>
      <c r="CN162" s="22">
        <f>_xll.BDH(CN$3&amp;" Govt",$A$8,CL162,CL162)</f>
        <v>1.0397700000000001</v>
      </c>
      <c r="CO162">
        <f t="shared" si="79"/>
        <v>99.969524510228212</v>
      </c>
      <c r="CP162" s="2">
        <v>39861</v>
      </c>
      <c r="CQ162">
        <v>95.9375</v>
      </c>
      <c r="CR162" s="22">
        <f>_xll.BDH(CR$3&amp;" Govt",$A$8,CP162,CP162)</f>
        <v>0.97926999999999997</v>
      </c>
      <c r="CS162">
        <f t="shared" si="80"/>
        <v>97.968384613028078</v>
      </c>
      <c r="CT162" s="2">
        <v>40038</v>
      </c>
      <c r="CU162">
        <v>102.99609375</v>
      </c>
      <c r="CV162" s="22">
        <f>_xll.BDH(CV$3&amp;" Govt",$A$8,CT162,CT162)</f>
        <v>0.99938000000000005</v>
      </c>
      <c r="CW162">
        <f t="shared" si="81"/>
        <v>103.05999094438552</v>
      </c>
      <c r="CZ162" s="22"/>
      <c r="DB162" s="2">
        <v>38415</v>
      </c>
      <c r="DC162">
        <v>110.0625</v>
      </c>
      <c r="DD162" s="22">
        <f>_xll.BDH(DD$3&amp;" Govt",$A$8,DB162,DB162)</f>
        <v>1.0097700000000001</v>
      </c>
      <c r="DE162">
        <f t="shared" si="82"/>
        <v>108.99759351139367</v>
      </c>
      <c r="DF162" s="2">
        <v>38960</v>
      </c>
      <c r="DG162">
        <v>98.7578125</v>
      </c>
      <c r="DH162" s="22">
        <f>_xll.BDH(DH$3&amp;" Govt",$A$8,DF162,DF162)</f>
        <v>1.0222199999999999</v>
      </c>
      <c r="DI162">
        <f t="shared" si="83"/>
        <v>96.611113556768615</v>
      </c>
      <c r="DJ162" s="2">
        <v>39324</v>
      </c>
      <c r="DK162">
        <v>103.234375</v>
      </c>
      <c r="DL162" s="22">
        <f>_xll.BDH(DL$3&amp;" Govt",$A$8,DJ162,DJ162)</f>
        <v>1.0330299999999999</v>
      </c>
      <c r="DM162">
        <f t="shared" si="84"/>
        <v>99.93356920902589</v>
      </c>
      <c r="DN162" s="2">
        <v>40059</v>
      </c>
      <c r="DO162">
        <v>106.3046875</v>
      </c>
      <c r="DP162" s="22">
        <f>_xll.BDH(DP$3&amp;" Govt",$A$8,DN162,DN162)</f>
        <v>1.0045200000000001</v>
      </c>
      <c r="DQ162">
        <f t="shared" si="85"/>
        <v>105.82635238720981</v>
      </c>
    </row>
    <row r="163" spans="4:121" x14ac:dyDescent="0.25">
      <c r="D163" s="2"/>
      <c r="F163" s="2">
        <v>38413</v>
      </c>
      <c r="G163">
        <v>126.94140625</v>
      </c>
      <c r="H163" s="22">
        <f>_xll.BDH(H$3&amp;" Govt",$A$8,F163,F163)</f>
        <v>1.2012</v>
      </c>
      <c r="I163" s="14">
        <f t="shared" si="58"/>
        <v>105.67882638195138</v>
      </c>
      <c r="J163" s="2">
        <v>38413</v>
      </c>
      <c r="K163">
        <v>127.87890625</v>
      </c>
      <c r="L163" s="22">
        <f>_xll.BDH(L$3&amp;" Govt",$A$8,J163,J163)</f>
        <v>1.17801</v>
      </c>
      <c r="M163">
        <f t="shared" si="59"/>
        <v>108.55502606089931</v>
      </c>
      <c r="N163" s="2">
        <v>38413</v>
      </c>
      <c r="O163">
        <v>129.40234375</v>
      </c>
      <c r="P163" s="22">
        <f>_xll.BDH(P$3&amp;" Govt",$A$8,N163,N163)</f>
        <v>1.1604399999999999</v>
      </c>
      <c r="Q163">
        <f t="shared" si="60"/>
        <v>111.51144716659199</v>
      </c>
      <c r="R163" s="2">
        <v>38413</v>
      </c>
      <c r="S163">
        <v>130.5390625</v>
      </c>
      <c r="T163" s="22">
        <f>_xll.BDH(T$3&amp;" Govt",$A$8,R163,R163)</f>
        <v>1.1311599999999999</v>
      </c>
      <c r="U163">
        <f t="shared" si="61"/>
        <v>115.4028276282754</v>
      </c>
      <c r="V163" s="2">
        <v>38511</v>
      </c>
      <c r="W163">
        <v>100.1953125</v>
      </c>
      <c r="X163" s="22">
        <f>_xll.BDH(X$3&amp;" Govt",$A$8,V163,V163)</f>
        <v>1.0219499999999999</v>
      </c>
      <c r="Y163">
        <f t="shared" si="62"/>
        <v>98.043262879788642</v>
      </c>
      <c r="Z163" s="2">
        <v>38413</v>
      </c>
      <c r="AA163">
        <v>123.7578125</v>
      </c>
      <c r="AB163" s="22">
        <f>_xll.BDH(AB$3&amp;" Govt",$A$8,Z163,Z163)</f>
        <v>1.0934699999999999</v>
      </c>
      <c r="AC163">
        <f t="shared" si="63"/>
        <v>113.17897381729723</v>
      </c>
      <c r="AD163" s="2">
        <v>39052</v>
      </c>
      <c r="AE163">
        <v>103.4765625</v>
      </c>
      <c r="AF163" s="22">
        <f>_xll.BDH(AF$3&amp;" Govt",$A$8,AD163,AD163)</f>
        <v>1.02223</v>
      </c>
      <c r="AG163">
        <f t="shared" si="64"/>
        <v>101.22630181074709</v>
      </c>
      <c r="AH163" s="2">
        <v>38413</v>
      </c>
      <c r="AI163">
        <v>121.80859375</v>
      </c>
      <c r="AJ163" s="22">
        <f>_xll.BDH(AJ$3&amp;" Govt",$A$8,AH163,AH163)</f>
        <v>1.0718000000000001</v>
      </c>
      <c r="AK163">
        <f t="shared" si="65"/>
        <v>113.64862264415002</v>
      </c>
      <c r="AL163" s="2">
        <v>39416</v>
      </c>
      <c r="AM163">
        <v>106.88671875</v>
      </c>
      <c r="AN163" s="22">
        <f>_xll.BDH(AN$3&amp;" Govt",$A$8,AL163,AL163)</f>
        <v>1.02735</v>
      </c>
      <c r="AO163">
        <f t="shared" si="66"/>
        <v>104.04119214483866</v>
      </c>
      <c r="AP163" s="2">
        <v>38413</v>
      </c>
      <c r="AQ163">
        <v>117.9921875</v>
      </c>
      <c r="AR163" s="22">
        <f>_xll.BDH(AR$3&amp;" Govt",$A$8,AP163,AP163)</f>
        <v>1.05847</v>
      </c>
      <c r="AS163">
        <f t="shared" si="67"/>
        <v>111.47428599771368</v>
      </c>
      <c r="AT163" s="2">
        <v>39783</v>
      </c>
      <c r="AU163">
        <v>98.078125</v>
      </c>
      <c r="AV163" s="22">
        <f>_xll.BDH(AV$3&amp;" Govt",$A$8,AT163,AT163)</f>
        <v>1.0350900000000001</v>
      </c>
      <c r="AW163">
        <f t="shared" si="68"/>
        <v>94.753234018297917</v>
      </c>
      <c r="AX163" s="2">
        <v>38413</v>
      </c>
      <c r="AY163">
        <v>106.6484375</v>
      </c>
      <c r="AZ163" s="22">
        <f>_xll.BDH(AZ$3&amp;" Govt",$A$8,AX163,AX163)</f>
        <v>1.0362</v>
      </c>
      <c r="BA163">
        <f t="shared" si="69"/>
        <v>102.92263800424628</v>
      </c>
      <c r="BB163" s="2">
        <v>38413</v>
      </c>
      <c r="BC163">
        <v>106.8125</v>
      </c>
      <c r="BD163" s="22">
        <f>_xll.BDH(BD$3&amp;" Govt",$A$8,BB163,BB163)</f>
        <v>1.0299799999999999</v>
      </c>
      <c r="BE163">
        <f t="shared" si="70"/>
        <v>103.7034699702907</v>
      </c>
      <c r="BH163" s="22"/>
      <c r="BJ163" s="2">
        <v>38413</v>
      </c>
      <c r="BK163">
        <v>104.33984375</v>
      </c>
      <c r="BL163" s="22">
        <f>_xll.BDH(BL$3&amp;" Govt",$A$8,BJ163,BJ163)</f>
        <v>1.00963</v>
      </c>
      <c r="BM163">
        <f t="shared" si="72"/>
        <v>103.34463491576122</v>
      </c>
      <c r="BN163" s="2">
        <v>38589</v>
      </c>
      <c r="BO163">
        <v>100.6875</v>
      </c>
      <c r="BP163" s="22">
        <f>_xll.BDH(BP$3&amp;" Govt",$A$8,BN163,BN163)</f>
        <v>1.0185</v>
      </c>
      <c r="BQ163">
        <f t="shared" si="73"/>
        <v>98.858615611192931</v>
      </c>
      <c r="BR163" s="2">
        <v>38771</v>
      </c>
      <c r="BS163">
        <v>100.2265625</v>
      </c>
      <c r="BT163" s="22">
        <f>_xll.BDH(BT$3&amp;" Govt",$A$8,BR163,BR163)</f>
        <v>1.0126599999999999</v>
      </c>
      <c r="BU163">
        <f t="shared" si="74"/>
        <v>98.973557265024795</v>
      </c>
      <c r="BV163" s="2">
        <v>38951</v>
      </c>
      <c r="BW163">
        <v>100.421875</v>
      </c>
      <c r="BX163" s="22">
        <f>_xll.BDH(BX$3&amp;" Govt",$A$8,BV163,BV163)</f>
        <v>1.02163</v>
      </c>
      <c r="BY163">
        <f t="shared" si="75"/>
        <v>98.295738183099559</v>
      </c>
      <c r="BZ163" s="2">
        <v>39133</v>
      </c>
      <c r="CA163">
        <v>101.49609375</v>
      </c>
      <c r="CB163" s="22">
        <f>_xll.BDH(CB$3&amp;" Govt",$A$8,BZ163,BZ163)</f>
        <v>0.99877000000000005</v>
      </c>
      <c r="CC163">
        <f t="shared" si="76"/>
        <v>101.62108768785606</v>
      </c>
      <c r="CD163" s="2">
        <v>39315</v>
      </c>
      <c r="CE163">
        <v>103.1328125</v>
      </c>
      <c r="CF163" s="22">
        <f>_xll.BDH(CF$3&amp;" Govt",$A$8,CD163,CD163)</f>
        <v>1.0324500000000001</v>
      </c>
      <c r="CG163">
        <f t="shared" si="77"/>
        <v>99.891338563610816</v>
      </c>
      <c r="CH163" s="2">
        <v>39497</v>
      </c>
      <c r="CI163">
        <v>111.63671875</v>
      </c>
      <c r="CJ163" s="22">
        <f>_xll.BDH(CJ$3&amp;" Govt",$A$8,CH163,CH163)</f>
        <v>1.0136700000000001</v>
      </c>
      <c r="CK163">
        <f t="shared" si="78"/>
        <v>110.13122490554125</v>
      </c>
      <c r="CL163" s="2">
        <v>39679</v>
      </c>
      <c r="CM163">
        <v>103.93359375</v>
      </c>
      <c r="CN163" s="22">
        <f>_xll.BDH(CN$3&amp;" Govt",$A$8,CL163,CL163)</f>
        <v>1.0401100000000001</v>
      </c>
      <c r="CO163">
        <f t="shared" si="79"/>
        <v>99.925578784936206</v>
      </c>
      <c r="CP163" s="2">
        <v>39862</v>
      </c>
      <c r="CQ163">
        <v>94.7890625</v>
      </c>
      <c r="CR163" s="22">
        <f>_xll.BDH(CR$3&amp;" Govt",$A$8,CP163,CP163)</f>
        <v>0.97890999999999995</v>
      </c>
      <c r="CS163">
        <f t="shared" si="80"/>
        <v>96.831233208364409</v>
      </c>
      <c r="CT163" s="2">
        <v>40039</v>
      </c>
      <c r="CU163">
        <v>102.6328125</v>
      </c>
      <c r="CV163" s="22">
        <f>_xll.BDH(CV$3&amp;" Govt",$A$8,CT163,CT163)</f>
        <v>0.99965999999999999</v>
      </c>
      <c r="CW163">
        <f t="shared" si="81"/>
        <v>102.66771952463837</v>
      </c>
      <c r="CZ163" s="22"/>
      <c r="DB163" s="2">
        <v>38418</v>
      </c>
      <c r="DC163">
        <v>110.8671875</v>
      </c>
      <c r="DD163" s="22">
        <f>_xll.BDH(DD$3&amp;" Govt",$A$8,DB163,DB163)</f>
        <v>1.0099800000000001</v>
      </c>
      <c r="DE163">
        <f t="shared" si="82"/>
        <v>109.77166627061921</v>
      </c>
      <c r="DF163" s="2">
        <v>38961</v>
      </c>
      <c r="DG163">
        <v>98.72265625</v>
      </c>
      <c r="DH163" s="22">
        <f>_xll.BDH(DH$3&amp;" Govt",$A$8,DF163,DF163)</f>
        <v>1.0222800000000001</v>
      </c>
      <c r="DI163">
        <f t="shared" si="83"/>
        <v>96.571053185037357</v>
      </c>
      <c r="DJ163" s="2">
        <v>39325</v>
      </c>
      <c r="DK163">
        <v>103.265625</v>
      </c>
      <c r="DL163" s="22">
        <f>_xll.BDH(DL$3&amp;" Govt",$A$8,DJ163,DJ163)</f>
        <v>1.0330999999999999</v>
      </c>
      <c r="DM163">
        <f t="shared" si="84"/>
        <v>99.957046752492502</v>
      </c>
      <c r="DN163" s="2">
        <v>40060</v>
      </c>
      <c r="DO163">
        <v>105.8671875</v>
      </c>
      <c r="DP163" s="22">
        <f>_xll.BDH(DP$3&amp;" Govt",$A$8,DN163,DN163)</f>
        <v>1.00447</v>
      </c>
      <c r="DQ163">
        <f t="shared" si="85"/>
        <v>105.39606708015172</v>
      </c>
    </row>
    <row r="164" spans="4:121" x14ac:dyDescent="0.25">
      <c r="D164" s="2"/>
      <c r="F164" s="2">
        <v>38414</v>
      </c>
      <c r="G164">
        <v>126.9609375</v>
      </c>
      <c r="H164" s="22">
        <f>_xll.BDH(H$3&amp;" Govt",$A$8,F164,F164)</f>
        <v>1.2012799999999999</v>
      </c>
      <c r="I164" s="14">
        <f t="shared" si="58"/>
        <v>105.68804733284497</v>
      </c>
      <c r="J164" s="2">
        <v>38414</v>
      </c>
      <c r="K164">
        <v>127.7890625</v>
      </c>
      <c r="L164" s="22">
        <f>_xll.BDH(L$3&amp;" Govt",$A$8,J164,J164)</f>
        <v>1.1780900000000001</v>
      </c>
      <c r="M164">
        <f t="shared" si="59"/>
        <v>108.47139225356297</v>
      </c>
      <c r="N164" s="2">
        <v>38414</v>
      </c>
      <c r="O164">
        <v>129.38671875</v>
      </c>
      <c r="P164" s="22">
        <f>_xll.BDH(P$3&amp;" Govt",$A$8,N164,N164)</f>
        <v>1.16052</v>
      </c>
      <c r="Q164">
        <f t="shared" si="60"/>
        <v>111.49029637576258</v>
      </c>
      <c r="R164" s="2">
        <v>38414</v>
      </c>
      <c r="S164">
        <v>130.47265625</v>
      </c>
      <c r="T164" s="22">
        <f>_xll.BDH(T$3&amp;" Govt",$A$8,R164,R164)</f>
        <v>1.13124</v>
      </c>
      <c r="U164">
        <f t="shared" si="61"/>
        <v>115.33596429581698</v>
      </c>
      <c r="V164" s="2">
        <v>38512</v>
      </c>
      <c r="W164">
        <v>100.109375</v>
      </c>
      <c r="X164" s="22">
        <f>_xll.BDH(X$3&amp;" Govt",$A$8,V164,V164)</f>
        <v>1.0221800000000001</v>
      </c>
      <c r="Y164">
        <f t="shared" si="62"/>
        <v>97.937129468391078</v>
      </c>
      <c r="Z164" s="2">
        <v>38414</v>
      </c>
      <c r="AA164">
        <v>123.76171875</v>
      </c>
      <c r="AB164" s="22">
        <f>_xll.BDH(AB$3&amp;" Govt",$A$8,Z164,Z164)</f>
        <v>1.09354</v>
      </c>
      <c r="AC164">
        <f t="shared" si="63"/>
        <v>113.17530108638002</v>
      </c>
      <c r="AD164" s="2">
        <v>39055</v>
      </c>
      <c r="AE164">
        <v>103.44921875</v>
      </c>
      <c r="AF164" s="22">
        <f>_xll.BDH(AF$3&amp;" Govt",$A$8,AD164,AD164)</f>
        <v>1.0217000000000001</v>
      </c>
      <c r="AG164">
        <f t="shared" si="64"/>
        <v>101.25204928061075</v>
      </c>
      <c r="AH164" s="2">
        <v>38414</v>
      </c>
      <c r="AI164">
        <v>121.69140625</v>
      </c>
      <c r="AJ164" s="22">
        <f>_xll.BDH(AJ$3&amp;" Govt",$A$8,AH164,AH164)</f>
        <v>1.0718700000000001</v>
      </c>
      <c r="AK164">
        <f t="shared" si="65"/>
        <v>113.53187070260385</v>
      </c>
      <c r="AL164" s="2">
        <v>39419</v>
      </c>
      <c r="AM164">
        <v>107.1875</v>
      </c>
      <c r="AN164" s="22">
        <f>_xll.BDH(AN$3&amp;" Govt",$A$8,AL164,AL164)</f>
        <v>1.0275799999999999</v>
      </c>
      <c r="AO164">
        <f t="shared" si="66"/>
        <v>104.31061328558361</v>
      </c>
      <c r="AP164" s="2">
        <v>38414</v>
      </c>
      <c r="AQ164">
        <v>117.84375</v>
      </c>
      <c r="AR164" s="22">
        <f>_xll.BDH(AR$3&amp;" Govt",$A$8,AP164,AP164)</f>
        <v>1.05854</v>
      </c>
      <c r="AS164">
        <f t="shared" si="67"/>
        <v>111.32668581253424</v>
      </c>
      <c r="AT164" s="2">
        <v>39784</v>
      </c>
      <c r="AU164">
        <v>99.1015625</v>
      </c>
      <c r="AV164" s="22">
        <f>_xll.BDH(AV$3&amp;" Govt",$A$8,AT164,AT164)</f>
        <v>1.0347500000000001</v>
      </c>
      <c r="AW164">
        <f t="shared" si="68"/>
        <v>95.77343561246677</v>
      </c>
      <c r="AX164" s="2">
        <v>38414</v>
      </c>
      <c r="AY164">
        <v>106.53125</v>
      </c>
      <c r="AZ164" s="22">
        <f>_xll.BDH(AZ$3&amp;" Govt",$A$8,AX164,AX164)</f>
        <v>1.03627</v>
      </c>
      <c r="BA164">
        <f t="shared" si="69"/>
        <v>102.80259970857016</v>
      </c>
      <c r="BB164" s="2">
        <v>38414</v>
      </c>
      <c r="BC164">
        <v>106.6171875</v>
      </c>
      <c r="BD164" s="22">
        <f>_xll.BDH(BD$3&amp;" Govt",$A$8,BB164,BB164)</f>
        <v>1.0300499999999999</v>
      </c>
      <c r="BE164">
        <f t="shared" si="70"/>
        <v>103.50680792194555</v>
      </c>
      <c r="BH164" s="22"/>
      <c r="BJ164" s="2">
        <v>38414</v>
      </c>
      <c r="BK164">
        <v>104.3515625</v>
      </c>
      <c r="BL164" s="22">
        <f>_xll.BDH(BL$3&amp;" Govt",$A$8,BJ164,BJ164)</f>
        <v>1.0097</v>
      </c>
      <c r="BM164">
        <f t="shared" si="72"/>
        <v>103.34907645835396</v>
      </c>
      <c r="BN164" s="2">
        <v>38590</v>
      </c>
      <c r="BO164">
        <v>100.609375</v>
      </c>
      <c r="BP164" s="22">
        <f>_xll.BDH(BP$3&amp;" Govt",$A$8,BN164,BN164)</f>
        <v>1.0185200000000001</v>
      </c>
      <c r="BQ164">
        <f t="shared" si="73"/>
        <v>98.779969956407328</v>
      </c>
      <c r="BR164" s="2">
        <v>38772</v>
      </c>
      <c r="BS164">
        <v>100.33984375</v>
      </c>
      <c r="BT164" s="22">
        <f>_xll.BDH(BT$3&amp;" Govt",$A$8,BR164,BR164)</f>
        <v>1.01251</v>
      </c>
      <c r="BU164">
        <f t="shared" si="74"/>
        <v>99.100101480479196</v>
      </c>
      <c r="BV164" s="2">
        <v>38952</v>
      </c>
      <c r="BW164">
        <v>100.1640625</v>
      </c>
      <c r="BX164" s="22">
        <f>_xll.BDH(BX$3&amp;" Govt",$A$8,BV164,BV164)</f>
        <v>1.0217000000000001</v>
      </c>
      <c r="BY164">
        <f t="shared" si="75"/>
        <v>98.036666829793475</v>
      </c>
      <c r="BZ164" s="2">
        <v>39134</v>
      </c>
      <c r="CA164">
        <v>101.6953125</v>
      </c>
      <c r="CB164" s="22">
        <f>_xll.BDH(CB$3&amp;" Govt",$A$8,BZ164,BZ164)</f>
        <v>0.99882000000000004</v>
      </c>
      <c r="CC164">
        <f t="shared" si="76"/>
        <v>101.81545473658917</v>
      </c>
      <c r="CD164" s="2">
        <v>39316</v>
      </c>
      <c r="CE164">
        <v>102.80859375</v>
      </c>
      <c r="CF164" s="22">
        <f>_xll.BDH(CF$3&amp;" Govt",$A$8,CD164,CD164)</f>
        <v>1.0325200000000001</v>
      </c>
      <c r="CG164">
        <f t="shared" si="77"/>
        <v>99.570559165924138</v>
      </c>
      <c r="CH164" s="2">
        <v>39498</v>
      </c>
      <c r="CI164">
        <v>112.0234375</v>
      </c>
      <c r="CJ164" s="22">
        <f>_xll.BDH(CJ$3&amp;" Govt",$A$8,CH164,CH164)</f>
        <v>1.0136499999999999</v>
      </c>
      <c r="CK164">
        <f t="shared" si="78"/>
        <v>110.51490899225571</v>
      </c>
      <c r="CL164" s="2">
        <v>39680</v>
      </c>
      <c r="CM164">
        <v>104.4765625</v>
      </c>
      <c r="CN164" s="22">
        <f>_xll.BDH(CN$3&amp;" Govt",$A$8,CL164,CL164)</f>
        <v>1.0404500000000001</v>
      </c>
      <c r="CO164">
        <f t="shared" si="79"/>
        <v>100.41478446825892</v>
      </c>
      <c r="CP164" s="2">
        <v>39863</v>
      </c>
      <c r="CQ164">
        <v>94.0546875</v>
      </c>
      <c r="CR164" s="22">
        <f>_xll.BDH(CR$3&amp;" Govt",$A$8,CP164,CP164)</f>
        <v>0.97853999999999997</v>
      </c>
      <c r="CS164">
        <f t="shared" si="80"/>
        <v>96.117366178183829</v>
      </c>
      <c r="CT164" s="2">
        <v>40042</v>
      </c>
      <c r="CU164">
        <v>103.2265625</v>
      </c>
      <c r="CV164" s="22">
        <f>_xll.BDH(CV$3&amp;" Govt",$A$8,CT164,CT164)</f>
        <v>1.0004900000000001</v>
      </c>
      <c r="CW164">
        <f t="shared" si="81"/>
        <v>103.17600625693409</v>
      </c>
      <c r="CZ164" s="22"/>
      <c r="DB164" s="2">
        <v>38419</v>
      </c>
      <c r="DC164">
        <v>110.19921875</v>
      </c>
      <c r="DD164" s="22">
        <f>_xll.BDH(DD$3&amp;" Govt",$A$8,DB164,DB164)</f>
        <v>1.0100499999999999</v>
      </c>
      <c r="DE164">
        <f t="shared" si="82"/>
        <v>109.10273625068066</v>
      </c>
      <c r="DF164" s="2">
        <v>38964</v>
      </c>
      <c r="DG164">
        <v>98.72265625</v>
      </c>
      <c r="DH164" s="22">
        <f>_xll.BDH(DH$3&amp;" Govt",$A$8,DF164,DF164)</f>
        <v>1.02258</v>
      </c>
      <c r="DI164">
        <f t="shared" si="83"/>
        <v>96.542721596354312</v>
      </c>
      <c r="DJ164" s="2">
        <v>39328</v>
      </c>
      <c r="DK164">
        <v>103.265625</v>
      </c>
      <c r="DL164" s="22">
        <f>_xll.BDH(DL$3&amp;" Govt",$A$8,DJ164,DJ164)</f>
        <v>1.0331399999999999</v>
      </c>
      <c r="DM164">
        <f t="shared" si="84"/>
        <v>99.95317672338696</v>
      </c>
      <c r="DN164" s="2">
        <v>40063</v>
      </c>
      <c r="DO164">
        <v>105.9453125</v>
      </c>
      <c r="DP164" s="22">
        <f>_xll.BDH(DP$3&amp;" Govt",$A$8,DN164,DN164)</f>
        <v>1.00431</v>
      </c>
      <c r="DQ164">
        <f t="shared" si="85"/>
        <v>105.49064780794774</v>
      </c>
    </row>
    <row r="165" spans="4:121" x14ac:dyDescent="0.25">
      <c r="D165" s="2"/>
      <c r="F165" s="2">
        <v>38415</v>
      </c>
      <c r="G165">
        <v>127.0234375</v>
      </c>
      <c r="H165" s="22">
        <f>_xll.BDH(H$3&amp;" Govt",$A$8,F165,F165)</f>
        <v>1.20136</v>
      </c>
      <c r="I165" s="14">
        <f t="shared" si="58"/>
        <v>105.7330338116801</v>
      </c>
      <c r="J165" s="2">
        <v>38415</v>
      </c>
      <c r="K165">
        <v>127.92578125</v>
      </c>
      <c r="L165" s="22">
        <f>_xll.BDH(L$3&amp;" Govt",$A$8,J165,J165)</f>
        <v>1.1781699999999999</v>
      </c>
      <c r="M165">
        <f t="shared" si="59"/>
        <v>108.58007015116665</v>
      </c>
      <c r="N165" s="2">
        <v>38415</v>
      </c>
      <c r="O165">
        <v>129.54296875</v>
      </c>
      <c r="P165" s="22">
        <f>_xll.BDH(P$3&amp;" Govt",$A$8,N165,N165)</f>
        <v>1.1606000000000001</v>
      </c>
      <c r="Q165">
        <f t="shared" si="60"/>
        <v>111.61724000516973</v>
      </c>
      <c r="R165" s="2">
        <v>38415</v>
      </c>
      <c r="S165">
        <v>130.71875</v>
      </c>
      <c r="T165" s="22">
        <f>_xll.BDH(T$3&amp;" Govt",$A$8,R165,R165)</f>
        <v>1.1313200000000001</v>
      </c>
      <c r="U165">
        <f t="shared" si="61"/>
        <v>115.54533642117171</v>
      </c>
      <c r="V165" s="2">
        <v>38513</v>
      </c>
      <c r="W165">
        <v>99.6875</v>
      </c>
      <c r="X165" s="22">
        <f>_xll.BDH(X$3&amp;" Govt",$A$8,V165,V165)</f>
        <v>1.02241</v>
      </c>
      <c r="Y165">
        <f t="shared" si="62"/>
        <v>97.502469655030751</v>
      </c>
      <c r="Z165" s="2">
        <v>38415</v>
      </c>
      <c r="AA165">
        <v>124.09375</v>
      </c>
      <c r="AB165" s="22">
        <f>_xll.BDH(AB$3&amp;" Govt",$A$8,Z165,Z165)</f>
        <v>1.09362</v>
      </c>
      <c r="AC165">
        <f t="shared" si="63"/>
        <v>113.47062965198148</v>
      </c>
      <c r="AD165" s="2">
        <v>39056</v>
      </c>
      <c r="AE165">
        <v>103.46875</v>
      </c>
      <c r="AF165" s="22">
        <f>_xll.BDH(AF$3&amp;" Govt",$A$8,AD165,AD165)</f>
        <v>1.02152</v>
      </c>
      <c r="AG165">
        <f t="shared" si="64"/>
        <v>101.28901049416555</v>
      </c>
      <c r="AH165" s="2">
        <v>38415</v>
      </c>
      <c r="AI165">
        <v>122.06640625</v>
      </c>
      <c r="AJ165" s="22">
        <f>_xll.BDH(AJ$3&amp;" Govt",$A$8,AH165,AH165)</f>
        <v>1.0719400000000001</v>
      </c>
      <c r="AK165">
        <f t="shared" si="65"/>
        <v>113.87428983898351</v>
      </c>
      <c r="AL165" s="2">
        <v>39420</v>
      </c>
      <c r="AM165">
        <v>106.9921875</v>
      </c>
      <c r="AN165" s="22">
        <f>_xll.BDH(AN$3&amp;" Govt",$A$8,AL165,AL165)</f>
        <v>1.02765</v>
      </c>
      <c r="AO165">
        <f t="shared" si="66"/>
        <v>104.11345059115457</v>
      </c>
      <c r="AP165" s="2">
        <v>38415</v>
      </c>
      <c r="AQ165">
        <v>118.17578125</v>
      </c>
      <c r="AR165" s="22">
        <f>_xll.BDH(AR$3&amp;" Govt",$A$8,AP165,AP165)</f>
        <v>1.0586100000000001</v>
      </c>
      <c r="AS165">
        <f t="shared" si="67"/>
        <v>111.63297271894275</v>
      </c>
      <c r="AT165" s="2">
        <v>39785</v>
      </c>
      <c r="AU165">
        <v>99.5703125</v>
      </c>
      <c r="AV165" s="22">
        <f>_xll.BDH(AV$3&amp;" Govt",$A$8,AT165,AT165)</f>
        <v>1.0344199999999999</v>
      </c>
      <c r="AW165">
        <f t="shared" si="68"/>
        <v>96.257141683262134</v>
      </c>
      <c r="AX165" s="2">
        <v>38415</v>
      </c>
      <c r="AY165">
        <v>106.875</v>
      </c>
      <c r="AZ165" s="22">
        <f>_xll.BDH(AZ$3&amp;" Govt",$A$8,AX165,AX165)</f>
        <v>1.03634</v>
      </c>
      <c r="BA165">
        <f t="shared" si="69"/>
        <v>103.12735202732694</v>
      </c>
      <c r="BB165" s="2">
        <v>38415</v>
      </c>
      <c r="BC165">
        <v>107.0234375</v>
      </c>
      <c r="BD165" s="22">
        <f>_xll.BDH(BD$3&amp;" Govt",$A$8,BB165,BB165)</f>
        <v>1.0301199999999999</v>
      </c>
      <c r="BE165">
        <f t="shared" si="70"/>
        <v>103.89414582767057</v>
      </c>
      <c r="BH165" s="22"/>
      <c r="BJ165" s="2">
        <v>38415</v>
      </c>
      <c r="BK165">
        <v>104.73828125</v>
      </c>
      <c r="BL165" s="22">
        <f>_xll.BDH(BL$3&amp;" Govt",$A$8,BJ165,BJ165)</f>
        <v>1.0097700000000001</v>
      </c>
      <c r="BM165">
        <f t="shared" si="72"/>
        <v>103.72488908365271</v>
      </c>
      <c r="BN165" s="2">
        <v>38593</v>
      </c>
      <c r="BO165">
        <v>100.80859375</v>
      </c>
      <c r="BP165" s="22">
        <f>_xll.BDH(BP$3&amp;" Govt",$A$8,BN165,BN165)</f>
        <v>1.01857</v>
      </c>
      <c r="BQ165">
        <f t="shared" si="73"/>
        <v>98.970707707864946</v>
      </c>
      <c r="BR165" s="2">
        <v>38775</v>
      </c>
      <c r="BS165">
        <v>100.046875</v>
      </c>
      <c r="BT165" s="22">
        <f>_xll.BDH(BT$3&amp;" Govt",$A$8,BR165,BR165)</f>
        <v>1.01207</v>
      </c>
      <c r="BU165">
        <f t="shared" si="74"/>
        <v>98.853710711709667</v>
      </c>
      <c r="BV165" s="2">
        <v>38953</v>
      </c>
      <c r="BW165">
        <v>99.96875</v>
      </c>
      <c r="BX165" s="22">
        <f>_xll.BDH(BX$3&amp;" Govt",$A$8,BV165,BV165)</f>
        <v>1.02176</v>
      </c>
      <c r="BY165">
        <f t="shared" si="75"/>
        <v>97.839756890072039</v>
      </c>
      <c r="BZ165" s="2">
        <v>39135</v>
      </c>
      <c r="CA165">
        <v>101.56640625</v>
      </c>
      <c r="CB165" s="22">
        <f>_xll.BDH(CB$3&amp;" Govt",$A$8,BZ165,BZ165)</f>
        <v>0.99887999999999999</v>
      </c>
      <c r="CC165">
        <f t="shared" si="76"/>
        <v>101.68028817275348</v>
      </c>
      <c r="CD165" s="2">
        <v>39317</v>
      </c>
      <c r="CE165">
        <v>102.96875</v>
      </c>
      <c r="CF165" s="22">
        <f>_xll.BDH(CF$3&amp;" Govt",$A$8,CD165,CD165)</f>
        <v>1.0325800000000001</v>
      </c>
      <c r="CG165">
        <f t="shared" si="77"/>
        <v>99.719876426039619</v>
      </c>
      <c r="CH165" s="2">
        <v>39499</v>
      </c>
      <c r="CI165">
        <v>112.9140625</v>
      </c>
      <c r="CJ165" s="22">
        <f>_xll.BDH(CJ$3&amp;" Govt",$A$8,CH165,CH165)</f>
        <v>1.01362</v>
      </c>
      <c r="CK165">
        <f t="shared" si="78"/>
        <v>111.39683757226574</v>
      </c>
      <c r="CL165" s="2">
        <v>39681</v>
      </c>
      <c r="CM165">
        <v>104.5625</v>
      </c>
      <c r="CN165" s="22">
        <f>_xll.BDH(CN$3&amp;" Govt",$A$8,CL165,CL165)</f>
        <v>1.04078</v>
      </c>
      <c r="CO165">
        <f t="shared" si="79"/>
        <v>100.4655162474298</v>
      </c>
      <c r="CP165" s="2">
        <v>39864</v>
      </c>
      <c r="CQ165">
        <v>94.38671875</v>
      </c>
      <c r="CR165" s="22">
        <f>_xll.BDH(CR$3&amp;" Govt",$A$8,CP165,CP165)</f>
        <v>0.97818000000000005</v>
      </c>
      <c r="CS165">
        <f t="shared" si="80"/>
        <v>96.4921780756098</v>
      </c>
      <c r="CT165" s="2">
        <v>40043</v>
      </c>
      <c r="CU165">
        <v>103.52734375</v>
      </c>
      <c r="CV165" s="22">
        <f>_xll.BDH(CV$3&amp;" Govt",$A$8,CT165,CT165)</f>
        <v>1.0007600000000001</v>
      </c>
      <c r="CW165">
        <f t="shared" si="81"/>
        <v>103.44872272073223</v>
      </c>
      <c r="CZ165" s="22"/>
      <c r="DB165" s="2">
        <v>38420</v>
      </c>
      <c r="DC165">
        <v>108.60546875</v>
      </c>
      <c r="DD165" s="22">
        <f>_xll.BDH(DD$3&amp;" Govt",$A$8,DB165,DB165)</f>
        <v>1.0101100000000001</v>
      </c>
      <c r="DE165">
        <f t="shared" si="82"/>
        <v>107.51845714823138</v>
      </c>
      <c r="DF165" s="2">
        <v>38965</v>
      </c>
      <c r="DG165">
        <v>97.8125</v>
      </c>
      <c r="DH165" s="22">
        <f>_xll.BDH(DH$3&amp;" Govt",$A$8,DF165,DF165)</f>
        <v>1.0226900000000001</v>
      </c>
      <c r="DI165">
        <f t="shared" si="83"/>
        <v>95.642374522093689</v>
      </c>
      <c r="DJ165" s="2">
        <v>39329</v>
      </c>
      <c r="DK165">
        <v>103.109375</v>
      </c>
      <c r="DL165" s="22">
        <f>_xll.BDH(DL$3&amp;" Govt",$A$8,DJ165,DJ165)</f>
        <v>1.0331399999999999</v>
      </c>
      <c r="DM165">
        <f t="shared" si="84"/>
        <v>99.801938749830612</v>
      </c>
      <c r="DN165" s="2">
        <v>40064</v>
      </c>
      <c r="DO165">
        <v>105.88671875</v>
      </c>
      <c r="DP165" s="22">
        <f>_xll.BDH(DP$3&amp;" Govt",$A$8,DN165,DN165)</f>
        <v>1.0042500000000001</v>
      </c>
      <c r="DQ165">
        <f t="shared" si="85"/>
        <v>105.43860468010952</v>
      </c>
    </row>
    <row r="166" spans="4:121" x14ac:dyDescent="0.25">
      <c r="D166" s="2"/>
      <c r="F166" s="2">
        <v>38418</v>
      </c>
      <c r="G166">
        <v>126.96484375</v>
      </c>
      <c r="H166" s="22">
        <f>_xll.BDH(H$3&amp;" Govt",$A$8,F166,F166)</f>
        <v>1.2016100000000001</v>
      </c>
      <c r="I166" s="14">
        <f t="shared" si="58"/>
        <v>105.66227290884729</v>
      </c>
      <c r="J166" s="2">
        <v>38418</v>
      </c>
      <c r="K166">
        <v>127.92578125</v>
      </c>
      <c r="L166" s="22">
        <f>_xll.BDH(L$3&amp;" Govt",$A$8,J166,J166)</f>
        <v>1.17841</v>
      </c>
      <c r="M166">
        <f t="shared" si="59"/>
        <v>108.55795627158629</v>
      </c>
      <c r="N166" s="2">
        <v>38418</v>
      </c>
      <c r="O166">
        <v>129.5078125</v>
      </c>
      <c r="P166" s="22">
        <f>_xll.BDH(P$3&amp;" Govt",$A$8,N166,N166)</f>
        <v>1.1608400000000001</v>
      </c>
      <c r="Q166">
        <f t="shared" si="60"/>
        <v>111.56387831225663</v>
      </c>
      <c r="R166" s="2">
        <v>38418</v>
      </c>
      <c r="S166">
        <v>130.6484375</v>
      </c>
      <c r="T166" s="22">
        <f>_xll.BDH(T$3&amp;" Govt",$A$8,R166,R166)</f>
        <v>1.1315500000000001</v>
      </c>
      <c r="U166">
        <f t="shared" si="61"/>
        <v>115.45971234147849</v>
      </c>
      <c r="V166" s="2">
        <v>38516</v>
      </c>
      <c r="W166">
        <v>99.6328125</v>
      </c>
      <c r="X166" s="22">
        <f>_xll.BDH(X$3&amp;" Govt",$A$8,V166,V166)</f>
        <v>1.0230900000000001</v>
      </c>
      <c r="Y166">
        <f t="shared" si="62"/>
        <v>97.384211066475089</v>
      </c>
      <c r="Z166" s="2">
        <v>38418</v>
      </c>
      <c r="AA166">
        <v>124.0078125</v>
      </c>
      <c r="AB166" s="22">
        <f>_xll.BDH(AB$3&amp;" Govt",$A$8,Z166,Z166)</f>
        <v>1.0938399999999999</v>
      </c>
      <c r="AC166">
        <f t="shared" si="63"/>
        <v>113.36924275945294</v>
      </c>
      <c r="AD166" s="2">
        <v>39057</v>
      </c>
      <c r="AE166">
        <v>103.21875</v>
      </c>
      <c r="AF166" s="22">
        <f>_xll.BDH(AF$3&amp;" Govt",$A$8,AD166,AD166)</f>
        <v>1.0213399999999999</v>
      </c>
      <c r="AG166">
        <f t="shared" si="64"/>
        <v>101.06208510388315</v>
      </c>
      <c r="AH166" s="2">
        <v>38418</v>
      </c>
      <c r="AI166">
        <v>122.1328125</v>
      </c>
      <c r="AJ166" s="22">
        <f>_xll.BDH(AJ$3&amp;" Govt",$A$8,AH166,AH166)</f>
        <v>1.07216</v>
      </c>
      <c r="AK166">
        <f t="shared" si="65"/>
        <v>113.91286048724071</v>
      </c>
      <c r="AL166" s="2">
        <v>39421</v>
      </c>
      <c r="AM166">
        <v>106.65234375</v>
      </c>
      <c r="AN166" s="22">
        <f>_xll.BDH(AN$3&amp;" Govt",$A$8,AL166,AL166)</f>
        <v>1.02773</v>
      </c>
      <c r="AO166">
        <f t="shared" si="66"/>
        <v>103.77467209286485</v>
      </c>
      <c r="AP166" s="2">
        <v>38418</v>
      </c>
      <c r="AQ166">
        <v>118.32421875</v>
      </c>
      <c r="AR166" s="22">
        <f>_xll.BDH(AR$3&amp;" Govt",$A$8,AP166,AP166)</f>
        <v>1.0588299999999999</v>
      </c>
      <c r="AS166">
        <f t="shared" si="67"/>
        <v>111.7499681251948</v>
      </c>
      <c r="AT166" s="2">
        <v>39786</v>
      </c>
      <c r="AU166">
        <v>99.87890625</v>
      </c>
      <c r="AV166" s="22">
        <f>_xll.BDH(AV$3&amp;" Govt",$A$8,AT166,AT166)</f>
        <v>1.0340799999999999</v>
      </c>
      <c r="AW166">
        <f t="shared" si="68"/>
        <v>96.58721399698284</v>
      </c>
      <c r="AX166" s="2">
        <v>38418</v>
      </c>
      <c r="AY166">
        <v>107.06640625</v>
      </c>
      <c r="AZ166" s="22">
        <f>_xll.BDH(AZ$3&amp;" Govt",$A$8,AX166,AX166)</f>
        <v>1.0365500000000001</v>
      </c>
      <c r="BA166">
        <f t="shared" si="69"/>
        <v>103.29111596160338</v>
      </c>
      <c r="BB166" s="2">
        <v>38418</v>
      </c>
      <c r="BC166">
        <v>107.18359375</v>
      </c>
      <c r="BD166" s="22">
        <f>_xll.BDH(BD$3&amp;" Govt",$A$8,BB166,BB166)</f>
        <v>1.0303199999999999</v>
      </c>
      <c r="BE166">
        <f t="shared" si="70"/>
        <v>104.0294216845252</v>
      </c>
      <c r="BH166" s="22"/>
      <c r="BJ166" s="2">
        <v>38418</v>
      </c>
      <c r="BK166">
        <v>104.87890625</v>
      </c>
      <c r="BL166" s="22">
        <f>_xll.BDH(BL$3&amp;" Govt",$A$8,BJ166,BJ166)</f>
        <v>1.0099800000000001</v>
      </c>
      <c r="BM166">
        <f t="shared" si="72"/>
        <v>103.84255752589159</v>
      </c>
      <c r="BN166" s="2">
        <v>38594</v>
      </c>
      <c r="BO166">
        <v>101.53125</v>
      </c>
      <c r="BP166" s="22">
        <f>_xll.BDH(BP$3&amp;" Govt",$A$8,BN166,BN166)</f>
        <v>1.01858</v>
      </c>
      <c r="BQ166">
        <f t="shared" si="73"/>
        <v>99.679210273125321</v>
      </c>
      <c r="BR166" s="2">
        <v>38776</v>
      </c>
      <c r="BS166">
        <v>100.46484375</v>
      </c>
      <c r="BT166" s="22">
        <f>_xll.BDH(BT$3&amp;" Govt",$A$8,BR166,BR166)</f>
        <v>1.0119199999999999</v>
      </c>
      <c r="BU166">
        <f t="shared" si="74"/>
        <v>99.281409350541551</v>
      </c>
      <c r="BV166" s="2">
        <v>38954</v>
      </c>
      <c r="BW166">
        <v>100.35546875</v>
      </c>
      <c r="BX166" s="22">
        <f>_xll.BDH(BX$3&amp;" Govt",$A$8,BV166,BV166)</f>
        <v>1.02183</v>
      </c>
      <c r="BY166">
        <f t="shared" si="75"/>
        <v>98.211511454938687</v>
      </c>
      <c r="BZ166" s="2">
        <v>39136</v>
      </c>
      <c r="CA166">
        <v>102.0234375</v>
      </c>
      <c r="CB166" s="22">
        <f>_xll.BDH(CB$3&amp;" Govt",$A$8,BZ166,BZ166)</f>
        <v>0.99892999999999998</v>
      </c>
      <c r="CC166">
        <f t="shared" si="76"/>
        <v>102.13271950987557</v>
      </c>
      <c r="CD166" s="2">
        <v>39318</v>
      </c>
      <c r="CE166">
        <v>103.16796875</v>
      </c>
      <c r="CF166" s="22">
        <f>_xll.BDH(CF$3&amp;" Govt",$A$8,CD166,CD166)</f>
        <v>1.0326500000000001</v>
      </c>
      <c r="CG166">
        <f t="shared" si="77"/>
        <v>99.906036653270704</v>
      </c>
      <c r="CH166" s="2">
        <v>39500</v>
      </c>
      <c r="CI166">
        <v>112.66015625</v>
      </c>
      <c r="CJ166" s="22">
        <f>_xll.BDH(CJ$3&amp;" Govt",$A$8,CH166,CH166)</f>
        <v>1.0136000000000001</v>
      </c>
      <c r="CK166">
        <f t="shared" si="78"/>
        <v>111.14853615824782</v>
      </c>
      <c r="CL166" s="2">
        <v>39682</v>
      </c>
      <c r="CM166">
        <v>103.87890625</v>
      </c>
      <c r="CN166" s="22">
        <f>_xll.BDH(CN$3&amp;" Govt",$A$8,CL166,CL166)</f>
        <v>1.04112</v>
      </c>
      <c r="CO166">
        <f t="shared" si="79"/>
        <v>99.776112503842015</v>
      </c>
      <c r="CP166" s="2">
        <v>39867</v>
      </c>
      <c r="CQ166">
        <v>94.33984375</v>
      </c>
      <c r="CR166" s="22">
        <f>_xll.BDH(CR$3&amp;" Govt",$A$8,CP166,CP166)</f>
        <v>0.97709000000000001</v>
      </c>
      <c r="CS166">
        <f t="shared" si="80"/>
        <v>96.551846554565088</v>
      </c>
      <c r="CT166" s="2">
        <v>40044</v>
      </c>
      <c r="CU166">
        <v>104.15625</v>
      </c>
      <c r="CV166" s="22">
        <f>_xll.BDH(CV$3&amp;" Govt",$A$8,CT166,CT166)</f>
        <v>1.0010399999999999</v>
      </c>
      <c r="CW166">
        <f t="shared" si="81"/>
        <v>104.04804003836011</v>
      </c>
      <c r="CZ166" s="22"/>
      <c r="DB166" s="2">
        <v>38421</v>
      </c>
      <c r="DC166">
        <v>108.5859375</v>
      </c>
      <c r="DD166" s="22">
        <f>_xll.BDH(DD$3&amp;" Govt",$A$8,DB166,DB166)</f>
        <v>1.0101800000000001</v>
      </c>
      <c r="DE166">
        <f t="shared" si="82"/>
        <v>107.49167227622799</v>
      </c>
      <c r="DF166" s="2">
        <v>38966</v>
      </c>
      <c r="DG166">
        <v>97.5390625</v>
      </c>
      <c r="DH166" s="22">
        <f>_xll.BDH(DH$3&amp;" Govt",$A$8,DF166,DF166)</f>
        <v>1.0227900000000001</v>
      </c>
      <c r="DI166">
        <f t="shared" si="83"/>
        <v>95.365678682818555</v>
      </c>
      <c r="DJ166" s="2">
        <v>39330</v>
      </c>
      <c r="DK166">
        <v>103.94140625</v>
      </c>
      <c r="DL166" s="22">
        <f>_xll.BDH(DL$3&amp;" Govt",$A$8,DJ166,DJ166)</f>
        <v>1.0331300000000001</v>
      </c>
      <c r="DM166">
        <f t="shared" si="84"/>
        <v>100.60825476948689</v>
      </c>
      <c r="DN166" s="2">
        <v>40065</v>
      </c>
      <c r="DO166">
        <v>106.15234375</v>
      </c>
      <c r="DP166" s="22">
        <f>_xll.BDH(DP$3&amp;" Govt",$A$8,DN166,DN166)</f>
        <v>1.0042</v>
      </c>
      <c r="DQ166">
        <f t="shared" si="85"/>
        <v>105.70836860187214</v>
      </c>
    </row>
    <row r="167" spans="4:121" x14ac:dyDescent="0.25">
      <c r="D167" s="2"/>
      <c r="F167" s="2">
        <v>38419</v>
      </c>
      <c r="G167">
        <v>127.0625</v>
      </c>
      <c r="H167" s="22">
        <f>_xll.BDH(H$3&amp;" Govt",$A$8,F167,F167)</f>
        <v>1.2016899999999999</v>
      </c>
      <c r="I167" s="14">
        <f t="shared" si="58"/>
        <v>105.7365044229377</v>
      </c>
      <c r="J167" s="2">
        <v>38419</v>
      </c>
      <c r="K167">
        <v>127.875</v>
      </c>
      <c r="L167" s="22">
        <f>_xll.BDH(L$3&amp;" Govt",$A$8,J167,J167)</f>
        <v>1.17849</v>
      </c>
      <c r="M167">
        <f t="shared" si="59"/>
        <v>108.50749688160272</v>
      </c>
      <c r="N167" s="2">
        <v>38419</v>
      </c>
      <c r="O167">
        <v>129.40234375</v>
      </c>
      <c r="P167" s="22">
        <f>_xll.BDH(P$3&amp;" Govt",$A$8,N167,N167)</f>
        <v>1.16092</v>
      </c>
      <c r="Q167">
        <f t="shared" si="60"/>
        <v>111.46534106570651</v>
      </c>
      <c r="R167" s="2">
        <v>38419</v>
      </c>
      <c r="S167">
        <v>130.44140625</v>
      </c>
      <c r="T167" s="22">
        <f>_xll.BDH(T$3&amp;" Govt",$A$8,R167,R167)</f>
        <v>1.1316200000000001</v>
      </c>
      <c r="U167">
        <f t="shared" si="61"/>
        <v>115.26961899754333</v>
      </c>
      <c r="V167" s="2">
        <v>38517</v>
      </c>
      <c r="W167">
        <v>99.671875</v>
      </c>
      <c r="X167" s="22">
        <f>_xll.BDH(X$3&amp;" Govt",$A$8,V167,V167)</f>
        <v>1.02332</v>
      </c>
      <c r="Y167">
        <f t="shared" si="62"/>
        <v>97.400495446194739</v>
      </c>
      <c r="Z167" s="2">
        <v>38419</v>
      </c>
      <c r="AA167">
        <v>123.71875</v>
      </c>
      <c r="AB167" s="22">
        <f>_xll.BDH(AB$3&amp;" Govt",$A$8,Z167,Z167)</f>
        <v>1.0939099999999999</v>
      </c>
      <c r="AC167">
        <f t="shared" si="63"/>
        <v>113.09774113044035</v>
      </c>
      <c r="AD167" s="2">
        <v>39058</v>
      </c>
      <c r="AE167">
        <v>103.16015625</v>
      </c>
      <c r="AF167" s="22">
        <f>_xll.BDH(AF$3&amp;" Govt",$A$8,AD167,AD167)</f>
        <v>1.0211600000000001</v>
      </c>
      <c r="AG167">
        <f t="shared" si="64"/>
        <v>101.02251973246112</v>
      </c>
      <c r="AH167" s="2">
        <v>38419</v>
      </c>
      <c r="AI167">
        <v>121.93359375</v>
      </c>
      <c r="AJ167" s="22">
        <f>_xll.BDH(AJ$3&amp;" Govt",$A$8,AH167,AH167)</f>
        <v>1.07223</v>
      </c>
      <c r="AK167">
        <f t="shared" si="65"/>
        <v>113.71962522033519</v>
      </c>
      <c r="AL167" s="2">
        <v>39422</v>
      </c>
      <c r="AM167">
        <v>106.45703125</v>
      </c>
      <c r="AN167" s="22">
        <f>_xll.BDH(AN$3&amp;" Govt",$A$8,AL167,AL167)</f>
        <v>1.0278</v>
      </c>
      <c r="AO167">
        <f t="shared" si="66"/>
        <v>103.5775746740611</v>
      </c>
      <c r="AP167" s="2">
        <v>38419</v>
      </c>
      <c r="AQ167">
        <v>118.078125</v>
      </c>
      <c r="AR167" s="22">
        <f>_xll.BDH(AR$3&amp;" Govt",$A$8,AP167,AP167)</f>
        <v>1.0589</v>
      </c>
      <c r="AS167">
        <f t="shared" si="67"/>
        <v>111.51017565398055</v>
      </c>
      <c r="AT167" s="2">
        <v>39787</v>
      </c>
      <c r="AU167">
        <v>98.51171875</v>
      </c>
      <c r="AV167" s="22">
        <f>_xll.BDH(AV$3&amp;" Govt",$A$8,AT167,AT167)</f>
        <v>1.0337400000000001</v>
      </c>
      <c r="AW167">
        <f t="shared" si="68"/>
        <v>95.29641761951747</v>
      </c>
      <c r="AX167" s="2">
        <v>38419</v>
      </c>
      <c r="AY167">
        <v>106.7890625</v>
      </c>
      <c r="AZ167" s="22">
        <f>_xll.BDH(AZ$3&amp;" Govt",$A$8,AX167,AX167)</f>
        <v>1.0366200000000001</v>
      </c>
      <c r="BA167">
        <f t="shared" si="69"/>
        <v>103.01659479847966</v>
      </c>
      <c r="BB167" s="2">
        <v>38419</v>
      </c>
      <c r="BC167">
        <v>106.875</v>
      </c>
      <c r="BD167" s="22">
        <f>_xll.BDH(BD$3&amp;" Govt",$A$8,BB167,BB167)</f>
        <v>1.0303899999999999</v>
      </c>
      <c r="BE167">
        <f t="shared" si="70"/>
        <v>103.72286221721873</v>
      </c>
      <c r="BH167" s="22"/>
      <c r="BJ167" s="2">
        <v>38419</v>
      </c>
      <c r="BK167">
        <v>104.60546875</v>
      </c>
      <c r="BL167" s="22">
        <f>_xll.BDH(BL$3&amp;" Govt",$A$8,BJ167,BJ167)</f>
        <v>1.0100499999999999</v>
      </c>
      <c r="BM167">
        <f t="shared" si="72"/>
        <v>103.5646440770259</v>
      </c>
      <c r="BN167" s="2">
        <v>38595</v>
      </c>
      <c r="BO167">
        <v>102.09375</v>
      </c>
      <c r="BP167" s="22">
        <f>_xll.BDH(BP$3&amp;" Govt",$A$8,BN167,BN167)</f>
        <v>1.0185999999999999</v>
      </c>
      <c r="BQ167">
        <f t="shared" si="73"/>
        <v>100.22948164146868</v>
      </c>
      <c r="BR167" s="2">
        <v>38777</v>
      </c>
      <c r="BS167">
        <v>100.2421875</v>
      </c>
      <c r="BT167" s="22">
        <f>_xll.BDH(BT$3&amp;" Govt",$A$8,BR167,BR167)</f>
        <v>1.0117700000000001</v>
      </c>
      <c r="BU167">
        <f t="shared" si="74"/>
        <v>99.076062247348702</v>
      </c>
      <c r="BV167" s="2">
        <v>38957</v>
      </c>
      <c r="BW167">
        <v>100.015625</v>
      </c>
      <c r="BX167" s="22">
        <f>_xll.BDH(BX$3&amp;" Govt",$A$8,BV167,BV167)</f>
        <v>1.0220199999999999</v>
      </c>
      <c r="BY167">
        <f t="shared" si="75"/>
        <v>97.860731688225286</v>
      </c>
      <c r="BZ167" s="2">
        <v>39139</v>
      </c>
      <c r="CA167">
        <v>102.45703125</v>
      </c>
      <c r="CB167" s="22">
        <f>_xll.BDH(CB$3&amp;" Govt",$A$8,BZ167,BZ167)</f>
        <v>0.99909000000000003</v>
      </c>
      <c r="CC167">
        <f t="shared" si="76"/>
        <v>102.55035207038405</v>
      </c>
      <c r="CD167" s="2">
        <v>39321</v>
      </c>
      <c r="CE167">
        <v>103.40625</v>
      </c>
      <c r="CF167" s="22">
        <f>_xll.BDH(CF$3&amp;" Govt",$A$8,CD167,CD167)</f>
        <v>1.03284</v>
      </c>
      <c r="CG167">
        <f t="shared" si="77"/>
        <v>100.11836296038109</v>
      </c>
      <c r="CH167" s="2">
        <v>39503</v>
      </c>
      <c r="CI167">
        <v>112.15625</v>
      </c>
      <c r="CJ167" s="22">
        <f>_xll.BDH(CJ$3&amp;" Govt",$A$8,CH167,CH167)</f>
        <v>1.01353</v>
      </c>
      <c r="CK167">
        <f t="shared" si="78"/>
        <v>110.65903327972531</v>
      </c>
      <c r="CL167" s="2">
        <v>39685</v>
      </c>
      <c r="CM167">
        <v>104.40625</v>
      </c>
      <c r="CN167" s="22">
        <f>_xll.BDH(CN$3&amp;" Govt",$A$8,CL167,CL167)</f>
        <v>1.04213</v>
      </c>
      <c r="CO167">
        <f t="shared" si="79"/>
        <v>100.18543751739226</v>
      </c>
      <c r="CP167" s="2">
        <v>39868</v>
      </c>
      <c r="CQ167">
        <v>93.33203125</v>
      </c>
      <c r="CR167" s="22">
        <f>_xll.BDH(CR$3&amp;" Govt",$A$8,CP167,CP167)</f>
        <v>0.97672000000000003</v>
      </c>
      <c r="CS167">
        <f t="shared" si="80"/>
        <v>95.556588633385203</v>
      </c>
      <c r="CT167" s="2">
        <v>40045</v>
      </c>
      <c r="CU167">
        <v>105.09765625</v>
      </c>
      <c r="CV167" s="22">
        <f>_xll.BDH(CV$3&amp;" Govt",$A$8,CT167,CT167)</f>
        <v>1.0013099999999999</v>
      </c>
      <c r="CW167">
        <f t="shared" si="81"/>
        <v>104.96015844244042</v>
      </c>
      <c r="CZ167" s="22"/>
      <c r="DB167" s="2">
        <v>38422</v>
      </c>
      <c r="DC167">
        <v>107.93359375</v>
      </c>
      <c r="DD167" s="22">
        <f>_xll.BDH(DD$3&amp;" Govt",$A$8,DB167,DB167)</f>
        <v>1.0102500000000001</v>
      </c>
      <c r="DE167">
        <f t="shared" si="82"/>
        <v>106.83849913387775</v>
      </c>
      <c r="DF167" s="2">
        <v>38967</v>
      </c>
      <c r="DG167">
        <v>97.48828125</v>
      </c>
      <c r="DH167" s="22">
        <f>_xll.BDH(DH$3&amp;" Govt",$A$8,DF167,DF167)</f>
        <v>1.0228900000000001</v>
      </c>
      <c r="DI167">
        <f t="shared" si="83"/>
        <v>95.306710643373179</v>
      </c>
      <c r="DJ167" s="2">
        <v>39331</v>
      </c>
      <c r="DK167">
        <v>103.55859375</v>
      </c>
      <c r="DL167" s="22">
        <f>_xll.BDH(DL$3&amp;" Govt",$A$8,DJ167,DJ167)</f>
        <v>1.03312</v>
      </c>
      <c r="DM167">
        <f t="shared" si="84"/>
        <v>100.23868839050643</v>
      </c>
      <c r="DN167" s="2">
        <v>40066</v>
      </c>
      <c r="DO167">
        <v>107.11328125</v>
      </c>
      <c r="DP167" s="22">
        <f>_xll.BDH(DP$3&amp;" Govt",$A$8,DN167,DN167)</f>
        <v>1.0041500000000001</v>
      </c>
      <c r="DQ167">
        <f t="shared" si="85"/>
        <v>106.67059826719115</v>
      </c>
    </row>
    <row r="168" spans="4:121" x14ac:dyDescent="0.25">
      <c r="D168" s="2"/>
      <c r="F168" s="2">
        <v>38420</v>
      </c>
      <c r="G168">
        <v>127.0625</v>
      </c>
      <c r="H168" s="22">
        <f>_xll.BDH(H$3&amp;" Govt",$A$8,F168,F168)</f>
        <v>1.20177</v>
      </c>
      <c r="I168" s="14">
        <f t="shared" si="58"/>
        <v>105.72946570475216</v>
      </c>
      <c r="J168" s="2">
        <v>38420</v>
      </c>
      <c r="K168">
        <v>127.73046875</v>
      </c>
      <c r="L168" s="22">
        <f>_xll.BDH(L$3&amp;" Govt",$A$8,J168,J168)</f>
        <v>1.1785700000000001</v>
      </c>
      <c r="M168">
        <f t="shared" si="59"/>
        <v>108.37749879090761</v>
      </c>
      <c r="N168" s="2">
        <v>38420</v>
      </c>
      <c r="O168">
        <v>129.11328125</v>
      </c>
      <c r="P168" s="22">
        <f>_xll.BDH(P$3&amp;" Govt",$A$8,N168,N168)</f>
        <v>1.161</v>
      </c>
      <c r="Q168">
        <f t="shared" si="60"/>
        <v>111.20868324720068</v>
      </c>
      <c r="R168" s="2">
        <v>38420</v>
      </c>
      <c r="S168">
        <v>130.0234375</v>
      </c>
      <c r="T168" s="22">
        <f>_xll.BDH(T$3&amp;" Govt",$A$8,R168,R168)</f>
        <v>1.1316999999999999</v>
      </c>
      <c r="U168">
        <f t="shared" si="61"/>
        <v>114.8921423522135</v>
      </c>
      <c r="V168" s="2">
        <v>38518</v>
      </c>
      <c r="W168">
        <v>99.6328125</v>
      </c>
      <c r="X168" s="22">
        <f>_xll.BDH(X$3&amp;" Govt",$A$8,V168,V168)</f>
        <v>1.02355</v>
      </c>
      <c r="Y168">
        <f t="shared" si="62"/>
        <v>97.340445019784084</v>
      </c>
      <c r="Z168" s="2">
        <v>38420</v>
      </c>
      <c r="AA168">
        <v>123.2265625</v>
      </c>
      <c r="AB168" s="22">
        <f>_xll.BDH(AB$3&amp;" Govt",$A$8,Z168,Z168)</f>
        <v>1.09399</v>
      </c>
      <c r="AC168">
        <f t="shared" si="63"/>
        <v>112.63956937449154</v>
      </c>
      <c r="AD168" s="2">
        <v>39059</v>
      </c>
      <c r="AE168">
        <v>102.87109375</v>
      </c>
      <c r="AF168" s="22">
        <f>_xll.BDH(AF$3&amp;" Govt",$A$8,AD168,AD168)</f>
        <v>1.02098</v>
      </c>
      <c r="AG168">
        <f t="shared" si="64"/>
        <v>100.75720753589688</v>
      </c>
      <c r="AH168" s="2">
        <v>38420</v>
      </c>
      <c r="AI168">
        <v>121.19921875</v>
      </c>
      <c r="AJ168" s="22">
        <f>_xll.BDH(AJ$3&amp;" Govt",$A$8,AH168,AH168)</f>
        <v>1.0723</v>
      </c>
      <c r="AK168">
        <f t="shared" si="65"/>
        <v>113.02734192856477</v>
      </c>
      <c r="AL168" s="2">
        <v>39423</v>
      </c>
      <c r="AM168">
        <v>105.96484375</v>
      </c>
      <c r="AN168" s="22">
        <f>_xll.BDH(AN$3&amp;" Govt",$A$8,AL168,AL168)</f>
        <v>1.0278700000000001</v>
      </c>
      <c r="AO168">
        <f t="shared" si="66"/>
        <v>103.09167866559</v>
      </c>
      <c r="AP168" s="2">
        <v>38420</v>
      </c>
      <c r="AQ168">
        <v>117.30078125</v>
      </c>
      <c r="AR168" s="22">
        <f>_xll.BDH(AR$3&amp;" Govt",$A$8,AP168,AP168)</f>
        <v>1.05897</v>
      </c>
      <c r="AS168">
        <f t="shared" si="67"/>
        <v>110.76874817039199</v>
      </c>
      <c r="AT168" s="2">
        <v>39790</v>
      </c>
      <c r="AU168">
        <v>98.109375</v>
      </c>
      <c r="AV168" s="22">
        <f>_xll.BDH(AV$3&amp;" Govt",$A$8,AT168,AT168)</f>
        <v>1.0327299999999999</v>
      </c>
      <c r="AW168">
        <f t="shared" si="68"/>
        <v>95.000024207682557</v>
      </c>
      <c r="AX168" s="2">
        <v>38420</v>
      </c>
      <c r="AY168">
        <v>105.94140625</v>
      </c>
      <c r="AZ168" s="22">
        <f>_xll.BDH(AZ$3&amp;" Govt",$A$8,AX168,AX168)</f>
        <v>1.0366900000000001</v>
      </c>
      <c r="BA168">
        <f t="shared" si="69"/>
        <v>102.19198241518679</v>
      </c>
      <c r="BB168" s="2">
        <v>38420</v>
      </c>
      <c r="BC168">
        <v>105.984375</v>
      </c>
      <c r="BD168" s="22">
        <f>_xll.BDH(BD$3&amp;" Govt",$A$8,BB168,BB168)</f>
        <v>1.0304599999999999</v>
      </c>
      <c r="BE168">
        <f t="shared" si="70"/>
        <v>102.85151776876347</v>
      </c>
      <c r="BH168" s="22"/>
      <c r="BJ168" s="2">
        <v>38420</v>
      </c>
      <c r="BK168">
        <v>103.65625</v>
      </c>
      <c r="BL168" s="22">
        <f>_xll.BDH(BL$3&amp;" Govt",$A$8,BJ168,BJ168)</f>
        <v>1.0101100000000001</v>
      </c>
      <c r="BM168">
        <f t="shared" si="72"/>
        <v>102.61877419290968</v>
      </c>
      <c r="BN168" s="2">
        <v>38596</v>
      </c>
      <c r="BO168">
        <v>102.54296875</v>
      </c>
      <c r="BP168" s="22">
        <f>_xll.BDH(BP$3&amp;" Govt",$A$8,BN168,BN168)</f>
        <v>1.0186200000000001</v>
      </c>
      <c r="BQ168">
        <f t="shared" si="73"/>
        <v>100.66852089100939</v>
      </c>
      <c r="BR168" s="2">
        <v>38778</v>
      </c>
      <c r="BS168">
        <v>100.22265625</v>
      </c>
      <c r="BT168" s="22">
        <f>_xll.BDH(BT$3&amp;" Govt",$A$8,BR168,BR168)</f>
        <v>1.0120199999999999</v>
      </c>
      <c r="BU168">
        <f t="shared" si="74"/>
        <v>99.032288146479331</v>
      </c>
      <c r="BV168" s="2">
        <v>38958</v>
      </c>
      <c r="BW168">
        <v>100.04296875</v>
      </c>
      <c r="BX168" s="22">
        <f>_xll.BDH(BX$3&amp;" Govt",$A$8,BV168,BV168)</f>
        <v>1.0220899999999999</v>
      </c>
      <c r="BY168">
        <f t="shared" si="75"/>
        <v>97.880782269663143</v>
      </c>
      <c r="BZ168" s="2">
        <v>39140</v>
      </c>
      <c r="CA168">
        <v>103.28515625</v>
      </c>
      <c r="CB168" s="22">
        <f>_xll.BDH(CB$3&amp;" Govt",$A$8,BZ168,BZ168)</f>
        <v>0.99914000000000003</v>
      </c>
      <c r="CC168">
        <f t="shared" si="76"/>
        <v>103.37405793982825</v>
      </c>
      <c r="CD168" s="2">
        <v>39322</v>
      </c>
      <c r="CE168">
        <v>103.80859375</v>
      </c>
      <c r="CF168" s="22">
        <f>_xll.BDH(CF$3&amp;" Govt",$A$8,CD168,CD168)</f>
        <v>1.0328999999999999</v>
      </c>
      <c r="CG168">
        <f t="shared" si="77"/>
        <v>100.50207546713139</v>
      </c>
      <c r="CH168" s="2">
        <v>39504</v>
      </c>
      <c r="CI168">
        <v>112.921875</v>
      </c>
      <c r="CJ168" s="22">
        <f>_xll.BDH(CJ$3&amp;" Govt",$A$8,CH168,CH168)</f>
        <v>1.0135099999999999</v>
      </c>
      <c r="CK168">
        <f t="shared" si="78"/>
        <v>111.41663624433899</v>
      </c>
      <c r="CL168" s="2">
        <v>39686</v>
      </c>
      <c r="CM168">
        <v>104.671875</v>
      </c>
      <c r="CN168" s="22">
        <f>_xll.BDH(CN$3&amp;" Govt",$A$8,CL168,CL168)</f>
        <v>1.0424599999999999</v>
      </c>
      <c r="CO168">
        <f t="shared" si="79"/>
        <v>100.40852886441687</v>
      </c>
      <c r="CP168" s="2">
        <v>39869</v>
      </c>
      <c r="CQ168">
        <v>92.30859375</v>
      </c>
      <c r="CR168" s="22">
        <f>_xll.BDH(CR$3&amp;" Govt",$A$8,CP168,CP168)</f>
        <v>0.97636000000000001</v>
      </c>
      <c r="CS168">
        <f t="shared" si="80"/>
        <v>94.543604561841946</v>
      </c>
      <c r="CT168" s="2">
        <v>40046</v>
      </c>
      <c r="CU168">
        <v>104.421875</v>
      </c>
      <c r="CV168" s="22">
        <f>_xll.BDH(CV$3&amp;" Govt",$A$8,CT168,CT168)</f>
        <v>1.00159</v>
      </c>
      <c r="CW168">
        <f t="shared" si="81"/>
        <v>104.25610778861611</v>
      </c>
      <c r="CZ168" s="22"/>
      <c r="DB168" s="2">
        <v>38425</v>
      </c>
      <c r="DC168">
        <v>107.8046875</v>
      </c>
      <c r="DD168" s="22">
        <f>_xll.BDH(DD$3&amp;" Govt",$A$8,DB168,DB168)</f>
        <v>1.0104599999999999</v>
      </c>
      <c r="DE168">
        <f t="shared" si="82"/>
        <v>106.68872345268493</v>
      </c>
      <c r="DF168" s="2">
        <v>38968</v>
      </c>
      <c r="DG168">
        <v>97.40625</v>
      </c>
      <c r="DH168" s="22">
        <f>_xll.BDH(DH$3&amp;" Govt",$A$8,DF168,DF168)</f>
        <v>1.0229900000000001</v>
      </c>
      <c r="DI168">
        <f t="shared" si="83"/>
        <v>95.217206424305218</v>
      </c>
      <c r="DJ168" s="2">
        <v>39332</v>
      </c>
      <c r="DK168">
        <v>105.52734375</v>
      </c>
      <c r="DL168" s="22">
        <f>_xll.BDH(DL$3&amp;" Govt",$A$8,DJ168,DJ168)</f>
        <v>1.03311</v>
      </c>
      <c r="DM168">
        <f t="shared" si="84"/>
        <v>102.14531245462729</v>
      </c>
      <c r="DN168" s="2">
        <v>40067</v>
      </c>
      <c r="DO168">
        <v>107.2734375</v>
      </c>
      <c r="DP168" s="22">
        <f>_xll.BDH(DP$3&amp;" Govt",$A$8,DN168,DN168)</f>
        <v>1.0041</v>
      </c>
      <c r="DQ168">
        <f t="shared" si="85"/>
        <v>106.83541230953092</v>
      </c>
    </row>
    <row r="169" spans="4:121" x14ac:dyDescent="0.25">
      <c r="D169" s="2"/>
      <c r="F169" s="2">
        <v>38421</v>
      </c>
      <c r="G169">
        <v>126.98828125</v>
      </c>
      <c r="H169" s="22">
        <f>_xll.BDH(H$3&amp;" Govt",$A$8,F169,F169)</f>
        <v>1.2018500000000001</v>
      </c>
      <c r="I169" s="14">
        <f t="shared" si="58"/>
        <v>105.66067416898947</v>
      </c>
      <c r="J169" s="2">
        <v>38421</v>
      </c>
      <c r="K169">
        <v>127.640625</v>
      </c>
      <c r="L169" s="22">
        <f>_xll.BDH(L$3&amp;" Govt",$A$8,J169,J169)</f>
        <v>1.17865</v>
      </c>
      <c r="M169">
        <f t="shared" si="59"/>
        <v>108.29391676918509</v>
      </c>
      <c r="N169" s="2">
        <v>38421</v>
      </c>
      <c r="O169">
        <v>129.0078125</v>
      </c>
      <c r="P169" s="22">
        <f>_xll.BDH(P$3&amp;" Govt",$A$8,N169,N169)</f>
        <v>1.16107</v>
      </c>
      <c r="Q169">
        <f t="shared" si="60"/>
        <v>111.11114101647618</v>
      </c>
      <c r="R169" s="2">
        <v>38421</v>
      </c>
      <c r="S169">
        <v>129.9375</v>
      </c>
      <c r="T169" s="22">
        <f>_xll.BDH(T$3&amp;" Govt",$A$8,R169,R169)</f>
        <v>1.13178</v>
      </c>
      <c r="U169">
        <f t="shared" si="61"/>
        <v>114.80808991146689</v>
      </c>
      <c r="V169" s="2">
        <v>38519</v>
      </c>
      <c r="W169">
        <v>99.8515625</v>
      </c>
      <c r="X169" s="22">
        <f>_xll.BDH(X$3&amp;" Govt",$A$8,V169,V169)</f>
        <v>1.0237799999999999</v>
      </c>
      <c r="Y169">
        <f t="shared" si="62"/>
        <v>97.532245697317791</v>
      </c>
      <c r="Z169" s="2">
        <v>38421</v>
      </c>
      <c r="AA169">
        <v>123.296875</v>
      </c>
      <c r="AB169" s="22">
        <f>_xll.BDH(AB$3&amp;" Govt",$A$8,Z169,Z169)</f>
        <v>1.09406</v>
      </c>
      <c r="AC169">
        <f t="shared" si="63"/>
        <v>112.69662998373032</v>
      </c>
      <c r="AD169" s="2">
        <v>39062</v>
      </c>
      <c r="AE169">
        <v>103.00390625</v>
      </c>
      <c r="AF169" s="22">
        <f>_xll.BDH(AF$3&amp;" Govt",$A$8,AD169,AD169)</f>
        <v>1.0204500000000001</v>
      </c>
      <c r="AG169">
        <f t="shared" si="64"/>
        <v>100.93968959772648</v>
      </c>
      <c r="AH169" s="2">
        <v>38421</v>
      </c>
      <c r="AI169">
        <v>121.234375</v>
      </c>
      <c r="AJ169" s="22">
        <f>_xll.BDH(AJ$3&amp;" Govt",$A$8,AH169,AH169)</f>
        <v>1.0723799999999999</v>
      </c>
      <c r="AK169">
        <f t="shared" si="65"/>
        <v>113.05169342956789</v>
      </c>
      <c r="AL169" s="2">
        <v>39426</v>
      </c>
      <c r="AM169">
        <v>105.81640625</v>
      </c>
      <c r="AN169" s="22">
        <f>_xll.BDH(AN$3&amp;" Govt",$A$8,AL169,AL169)</f>
        <v>1.0280800000000001</v>
      </c>
      <c r="AO169">
        <f t="shared" si="66"/>
        <v>102.92623750097268</v>
      </c>
      <c r="AP169" s="2">
        <v>38421</v>
      </c>
      <c r="AQ169">
        <v>117.33203125</v>
      </c>
      <c r="AR169" s="22">
        <f>_xll.BDH(AR$3&amp;" Govt",$A$8,AP169,AP169)</f>
        <v>1.05904</v>
      </c>
      <c r="AS169">
        <f t="shared" si="67"/>
        <v>110.79093447839553</v>
      </c>
      <c r="AT169" s="2">
        <v>39791</v>
      </c>
      <c r="AU169">
        <v>98.38671875</v>
      </c>
      <c r="AV169" s="22">
        <f>_xll.BDH(AV$3&amp;" Govt",$A$8,AT169,AT169)</f>
        <v>1.0323899999999999</v>
      </c>
      <c r="AW169">
        <f t="shared" si="68"/>
        <v>95.29995326378598</v>
      </c>
      <c r="AX169" s="2">
        <v>38421</v>
      </c>
      <c r="AY169">
        <v>105.98828125</v>
      </c>
      <c r="AZ169" s="22">
        <f>_xll.BDH(AZ$3&amp;" Govt",$A$8,AX169,AX169)</f>
        <v>1.0367599999999999</v>
      </c>
      <c r="BA169">
        <f t="shared" si="69"/>
        <v>102.23029558432039</v>
      </c>
      <c r="BB169" s="2">
        <v>38421</v>
      </c>
      <c r="BC169">
        <v>106.0625</v>
      </c>
      <c r="BD169" s="22">
        <f>_xll.BDH(BD$3&amp;" Govt",$A$8,BB169,BB169)</f>
        <v>1.0305299999999999</v>
      </c>
      <c r="BE169">
        <f t="shared" si="70"/>
        <v>102.92034195996236</v>
      </c>
      <c r="BH169" s="22"/>
      <c r="BJ169" s="2">
        <v>38421</v>
      </c>
      <c r="BK169">
        <v>103.73046875</v>
      </c>
      <c r="BL169" s="22">
        <f>_xll.BDH(BL$3&amp;" Govt",$A$8,BJ169,BJ169)</f>
        <v>1.0101800000000001</v>
      </c>
      <c r="BM169">
        <f t="shared" si="72"/>
        <v>102.68513408501454</v>
      </c>
      <c r="BN169" s="2">
        <v>38597</v>
      </c>
      <c r="BO169">
        <v>102.65625</v>
      </c>
      <c r="BP169" s="22">
        <f>_xll.BDH(BP$3&amp;" Govt",$A$8,BN169,BN169)</f>
        <v>1.01877</v>
      </c>
      <c r="BQ169">
        <f t="shared" si="73"/>
        <v>100.76489295915664</v>
      </c>
      <c r="BR169" s="2">
        <v>38779</v>
      </c>
      <c r="BS169">
        <v>99.99609375</v>
      </c>
      <c r="BT169" s="22">
        <f>_xll.BDH(BT$3&amp;" Govt",$A$8,BR169,BR169)</f>
        <v>1.01227</v>
      </c>
      <c r="BU169">
        <f t="shared" si="74"/>
        <v>98.784013899453697</v>
      </c>
      <c r="BV169" s="2">
        <v>38959</v>
      </c>
      <c r="BW169">
        <v>100.19921875</v>
      </c>
      <c r="BX169" s="22">
        <f>_xll.BDH(BX$3&amp;" Govt",$A$8,BV169,BV169)</f>
        <v>1.0221499999999999</v>
      </c>
      <c r="BY169">
        <f t="shared" si="75"/>
        <v>98.027900748422454</v>
      </c>
      <c r="BZ169" s="2">
        <v>39141</v>
      </c>
      <c r="CA169">
        <v>103</v>
      </c>
      <c r="CB169" s="22">
        <f>_xll.BDH(CB$3&amp;" Govt",$A$8,BZ169,BZ169)</f>
        <v>0.99919999999999998</v>
      </c>
      <c r="CC169">
        <f t="shared" si="76"/>
        <v>103.08246597277822</v>
      </c>
      <c r="CD169" s="2">
        <v>39323</v>
      </c>
      <c r="CE169">
        <v>103.3984375</v>
      </c>
      <c r="CF169" s="22">
        <f>_xll.BDH(CF$3&amp;" Govt",$A$8,CD169,CD169)</f>
        <v>1.0329699999999999</v>
      </c>
      <c r="CG169">
        <f t="shared" si="77"/>
        <v>100.09819985091532</v>
      </c>
      <c r="CH169" s="2">
        <v>39505</v>
      </c>
      <c r="CI169">
        <v>113.0859375</v>
      </c>
      <c r="CJ169" s="22">
        <f>_xll.BDH(CJ$3&amp;" Govt",$A$8,CH169,CH169)</f>
        <v>1.0134799999999999</v>
      </c>
      <c r="CK169">
        <f t="shared" si="78"/>
        <v>111.58181463867072</v>
      </c>
      <c r="CL169" s="2">
        <v>39687</v>
      </c>
      <c r="CM169">
        <v>104.79296875</v>
      </c>
      <c r="CN169" s="22">
        <f>_xll.BDH(CN$3&amp;" Govt",$A$8,CL169,CL169)</f>
        <v>1.0427999999999999</v>
      </c>
      <c r="CO169">
        <f t="shared" si="79"/>
        <v>100.4919147967012</v>
      </c>
      <c r="CP169" s="2">
        <v>39870</v>
      </c>
      <c r="CQ169">
        <v>91.5625</v>
      </c>
      <c r="CR169" s="22">
        <f>_xll.BDH(CR$3&amp;" Govt",$A$8,CP169,CP169)</f>
        <v>0.97599000000000002</v>
      </c>
      <c r="CS169">
        <f t="shared" si="80"/>
        <v>93.81499810448878</v>
      </c>
      <c r="CT169" s="2">
        <v>40049</v>
      </c>
      <c r="CU169">
        <v>104.515625</v>
      </c>
      <c r="CV169" s="22">
        <f>_xll.BDH(CV$3&amp;" Govt",$A$8,CT169,CT169)</f>
        <v>1.0024200000000001</v>
      </c>
      <c r="CW169">
        <f t="shared" si="81"/>
        <v>104.26330779513576</v>
      </c>
      <c r="CZ169" s="22"/>
      <c r="DB169" s="2">
        <v>38426</v>
      </c>
      <c r="DC169">
        <v>107.7578125</v>
      </c>
      <c r="DD169" s="22">
        <f>_xll.BDH(DD$3&amp;" Govt",$A$8,DB169,DB169)</f>
        <v>1.0105200000000001</v>
      </c>
      <c r="DE169">
        <f t="shared" si="82"/>
        <v>106.63600176146933</v>
      </c>
      <c r="DF169" s="2">
        <v>38971</v>
      </c>
      <c r="DG169">
        <v>96.83203125</v>
      </c>
      <c r="DH169" s="22">
        <f>_xll.BDH(DH$3&amp;" Govt",$A$8,DF169,DF169)</f>
        <v>1.02329</v>
      </c>
      <c r="DI169">
        <f t="shared" si="83"/>
        <v>94.628141826852598</v>
      </c>
      <c r="DJ169" s="2">
        <v>39335</v>
      </c>
      <c r="DK169">
        <v>106.2109375</v>
      </c>
      <c r="DL169" s="22">
        <f>_xll.BDH(DL$3&amp;" Govt",$A$8,DJ169,DJ169)</f>
        <v>1.03308</v>
      </c>
      <c r="DM169">
        <f t="shared" si="84"/>
        <v>102.80998325395903</v>
      </c>
      <c r="DN169" s="2">
        <v>40070</v>
      </c>
      <c r="DO169">
        <v>106.59765625</v>
      </c>
      <c r="DP169" s="22">
        <f>_xll.BDH(DP$3&amp;" Govt",$A$8,DN169,DN169)</f>
        <v>1.0039400000000001</v>
      </c>
      <c r="DQ169">
        <f t="shared" si="85"/>
        <v>106.17930976950814</v>
      </c>
    </row>
    <row r="170" spans="4:121" x14ac:dyDescent="0.25">
      <c r="D170" s="2"/>
      <c r="F170" s="2">
        <v>38422</v>
      </c>
      <c r="G170">
        <v>126.91796875</v>
      </c>
      <c r="H170" s="22">
        <f>_xll.BDH(H$3&amp;" Govt",$A$8,F170,F170)</f>
        <v>1.2019299999999999</v>
      </c>
      <c r="I170" s="14">
        <f t="shared" si="58"/>
        <v>105.59514177198339</v>
      </c>
      <c r="J170" s="2">
        <v>38422</v>
      </c>
      <c r="K170">
        <v>127.44140625</v>
      </c>
      <c r="L170" s="22">
        <f>_xll.BDH(L$3&amp;" Govt",$A$8,J170,J170)</f>
        <v>1.1787300000000001</v>
      </c>
      <c r="M170">
        <f t="shared" si="59"/>
        <v>108.11755554707185</v>
      </c>
      <c r="N170" s="2">
        <v>38422</v>
      </c>
      <c r="O170">
        <v>128.74609375</v>
      </c>
      <c r="P170" s="22">
        <f>_xll.BDH(P$3&amp;" Govt",$A$8,N170,N170)</f>
        <v>1.1611499999999999</v>
      </c>
      <c r="Q170">
        <f t="shared" si="60"/>
        <v>110.87808960943893</v>
      </c>
      <c r="R170" s="2">
        <v>38422</v>
      </c>
      <c r="S170">
        <v>129.58203125</v>
      </c>
      <c r="T170" s="22">
        <f>_xll.BDH(T$3&amp;" Govt",$A$8,R170,R170)</f>
        <v>1.13185</v>
      </c>
      <c r="U170">
        <f t="shared" si="61"/>
        <v>114.48692958430887</v>
      </c>
      <c r="V170" s="2">
        <v>38520</v>
      </c>
      <c r="W170">
        <v>100.01953125</v>
      </c>
      <c r="X170" s="22">
        <f>_xll.BDH(X$3&amp;" Govt",$A$8,V170,V170)</f>
        <v>1.0240100000000001</v>
      </c>
      <c r="Y170">
        <f t="shared" si="62"/>
        <v>97.674369635062149</v>
      </c>
      <c r="Z170" s="2">
        <v>38422</v>
      </c>
      <c r="AA170">
        <v>122.85546875</v>
      </c>
      <c r="AB170" s="22">
        <f>_xll.BDH(AB$3&amp;" Govt",$A$8,Z170,Z170)</f>
        <v>1.0941399999999999</v>
      </c>
      <c r="AC170">
        <f t="shared" si="63"/>
        <v>112.28496239055332</v>
      </c>
      <c r="AD170" s="2">
        <v>39063</v>
      </c>
      <c r="AE170">
        <v>103.0859375</v>
      </c>
      <c r="AF170" s="22">
        <f>_xll.BDH(AF$3&amp;" Govt",$A$8,AD170,AD170)</f>
        <v>1.02027</v>
      </c>
      <c r="AG170">
        <f t="shared" si="64"/>
        <v>101.03789928156272</v>
      </c>
      <c r="AH170" s="2">
        <v>38422</v>
      </c>
      <c r="AI170">
        <v>120.8515625</v>
      </c>
      <c r="AJ170" s="22">
        <f>_xll.BDH(AJ$3&amp;" Govt",$A$8,AH170,AH170)</f>
        <v>1.0724499999999999</v>
      </c>
      <c r="AK170">
        <f t="shared" si="65"/>
        <v>112.68736304722832</v>
      </c>
      <c r="AL170" s="2">
        <v>39427</v>
      </c>
      <c r="AM170">
        <v>106.68359375</v>
      </c>
      <c r="AN170" s="22">
        <f>_xll.BDH(AN$3&amp;" Govt",$A$8,AL170,AL170)</f>
        <v>1.0281499999999999</v>
      </c>
      <c r="AO170">
        <f t="shared" si="66"/>
        <v>103.76267446384283</v>
      </c>
      <c r="AP170" s="2">
        <v>38422</v>
      </c>
      <c r="AQ170">
        <v>116.9375</v>
      </c>
      <c r="AR170" s="22">
        <f>_xll.BDH(AR$3&amp;" Govt",$A$8,AP170,AP170)</f>
        <v>1.0591200000000001</v>
      </c>
      <c r="AS170">
        <f t="shared" si="67"/>
        <v>110.4100574061485</v>
      </c>
      <c r="AT170" s="2">
        <v>39792</v>
      </c>
      <c r="AU170">
        <v>98.06640625</v>
      </c>
      <c r="AV170" s="22">
        <f>_xll.BDH(AV$3&amp;" Govt",$A$8,AT170,AT170)</f>
        <v>1.0320499999999999</v>
      </c>
      <c r="AW170">
        <f t="shared" si="68"/>
        <v>95.02098372171892</v>
      </c>
      <c r="AX170" s="2">
        <v>38422</v>
      </c>
      <c r="AY170">
        <v>105.5859375</v>
      </c>
      <c r="AZ170" s="22">
        <f>_xll.BDH(AZ$3&amp;" Govt",$A$8,AX170,AX170)</f>
        <v>1.0368299999999999</v>
      </c>
      <c r="BA170">
        <f t="shared" si="69"/>
        <v>101.8353418593212</v>
      </c>
      <c r="BB170" s="2">
        <v>38422</v>
      </c>
      <c r="BC170">
        <v>105.5703125</v>
      </c>
      <c r="BD170" s="22">
        <f>_xll.BDH(BD$3&amp;" Govt",$A$8,BB170,BB170)</f>
        <v>1.0306</v>
      </c>
      <c r="BE170">
        <f t="shared" si="70"/>
        <v>102.43577770230934</v>
      </c>
      <c r="BH170" s="22"/>
      <c r="BJ170" s="2">
        <v>38422</v>
      </c>
      <c r="BK170">
        <v>103.28125</v>
      </c>
      <c r="BL170" s="22">
        <f>_xll.BDH(BL$3&amp;" Govt",$A$8,BJ170,BJ170)</f>
        <v>1.0102500000000001</v>
      </c>
      <c r="BM170">
        <f t="shared" si="72"/>
        <v>102.23335807968324</v>
      </c>
      <c r="BN170" s="2">
        <v>38600</v>
      </c>
      <c r="BO170">
        <v>102.65625</v>
      </c>
      <c r="BP170" s="22">
        <f>_xll.BDH(BP$3&amp;" Govt",$A$8,BN170,BN170)</f>
        <v>1.01925</v>
      </c>
      <c r="BQ170">
        <f t="shared" si="73"/>
        <v>100.71743929359823</v>
      </c>
      <c r="BR170" s="2">
        <v>38782</v>
      </c>
      <c r="BS170">
        <v>99.25</v>
      </c>
      <c r="BT170" s="22">
        <f>_xll.BDH(BT$3&amp;" Govt",$A$8,BR170,BR170)</f>
        <v>1.01302</v>
      </c>
      <c r="BU170">
        <f t="shared" si="74"/>
        <v>97.974373655011746</v>
      </c>
      <c r="BV170" s="2">
        <v>38960</v>
      </c>
      <c r="BW170">
        <v>100.35546875</v>
      </c>
      <c r="BX170" s="22">
        <f>_xll.BDH(BX$3&amp;" Govt",$A$8,BV170,BV170)</f>
        <v>1.0222199999999999</v>
      </c>
      <c r="BY170">
        <f t="shared" si="75"/>
        <v>98.174041546829457</v>
      </c>
      <c r="BZ170" s="2">
        <v>39142</v>
      </c>
      <c r="CA170">
        <v>103.140625</v>
      </c>
      <c r="CB170" s="22">
        <f>_xll.BDH(CB$3&amp;" Govt",$A$8,BZ170,BZ170)</f>
        <v>0.99924999999999997</v>
      </c>
      <c r="CC170">
        <f t="shared" si="76"/>
        <v>103.21803852889667</v>
      </c>
      <c r="CD170" s="2">
        <v>39324</v>
      </c>
      <c r="CE170">
        <v>103.83203125</v>
      </c>
      <c r="CF170" s="22">
        <f>_xll.BDH(CF$3&amp;" Govt",$A$8,CD170,CD170)</f>
        <v>1.0330299999999999</v>
      </c>
      <c r="CG170">
        <f t="shared" si="77"/>
        <v>100.51211605664889</v>
      </c>
      <c r="CH170" s="2">
        <v>39506</v>
      </c>
      <c r="CI170">
        <v>114.92578125</v>
      </c>
      <c r="CJ170" s="22">
        <f>_xll.BDH(CJ$3&amp;" Govt",$A$8,CH170,CH170)</f>
        <v>1.01346</v>
      </c>
      <c r="CK170">
        <f t="shared" si="78"/>
        <v>113.39942498963946</v>
      </c>
      <c r="CL170" s="2">
        <v>39688</v>
      </c>
      <c r="CM170">
        <v>104.80078125</v>
      </c>
      <c r="CN170" s="22">
        <f>_xll.BDH(CN$3&amp;" Govt",$A$8,CL170,CL170)</f>
        <v>1.04314</v>
      </c>
      <c r="CO170">
        <f t="shared" si="79"/>
        <v>100.46664997028203</v>
      </c>
      <c r="CP170" s="2">
        <v>39871</v>
      </c>
      <c r="CQ170">
        <v>91.45703125</v>
      </c>
      <c r="CR170" s="22">
        <f>_xll.BDH(CR$3&amp;" Govt",$A$8,CP170,CP170)</f>
        <v>0.97563</v>
      </c>
      <c r="CS170">
        <f t="shared" si="80"/>
        <v>93.741511894878187</v>
      </c>
      <c r="CT170" s="2">
        <v>40050</v>
      </c>
      <c r="CU170">
        <v>104.20703125</v>
      </c>
      <c r="CV170" s="22">
        <f>_xll.BDH(CV$3&amp;" Govt",$A$8,CT170,CT170)</f>
        <v>1.0026900000000001</v>
      </c>
      <c r="CW170">
        <f t="shared" si="81"/>
        <v>103.92746636547686</v>
      </c>
      <c r="CZ170" s="22"/>
      <c r="DB170" s="2">
        <v>38427</v>
      </c>
      <c r="DC170">
        <v>108.33984375</v>
      </c>
      <c r="DD170" s="22">
        <f>_xll.BDH(DD$3&amp;" Govt",$A$8,DB170,DB170)</f>
        <v>1.0105900000000001</v>
      </c>
      <c r="DE170">
        <f t="shared" si="82"/>
        <v>107.20454759101118</v>
      </c>
      <c r="DF170" s="2">
        <v>38972</v>
      </c>
      <c r="DG170">
        <v>97.40625</v>
      </c>
      <c r="DH170" s="22">
        <f>_xll.BDH(DH$3&amp;" Govt",$A$8,DF170,DF170)</f>
        <v>1.02339</v>
      </c>
      <c r="DI170">
        <f t="shared" si="83"/>
        <v>95.179990033125193</v>
      </c>
      <c r="DJ170" s="2">
        <v>39336</v>
      </c>
      <c r="DK170">
        <v>106.4921875</v>
      </c>
      <c r="DL170" s="22">
        <f>_xll.BDH(DL$3&amp;" Govt",$A$8,DJ170,DJ170)</f>
        <v>1.0330699999999999</v>
      </c>
      <c r="DM170">
        <f t="shared" si="84"/>
        <v>103.08322524127117</v>
      </c>
      <c r="DN170" s="2">
        <v>40071</v>
      </c>
      <c r="DO170">
        <v>106.6171875</v>
      </c>
      <c r="DP170" s="22">
        <f>_xll.BDH(DP$3&amp;" Govt",$A$8,DN170,DN170)</f>
        <v>1.0038800000000001</v>
      </c>
      <c r="DQ170">
        <f t="shared" si="85"/>
        <v>106.20511166673306</v>
      </c>
    </row>
    <row r="171" spans="4:121" x14ac:dyDescent="0.25">
      <c r="D171" s="2"/>
      <c r="F171" s="2">
        <v>38425</v>
      </c>
      <c r="G171">
        <v>126.97265625</v>
      </c>
      <c r="H171" s="22">
        <f>_xll.BDH(H$3&amp;" Govt",$A$8,F171,F171)</f>
        <v>1.20218</v>
      </c>
      <c r="I171" s="14">
        <f t="shared" si="58"/>
        <v>105.61867295246968</v>
      </c>
      <c r="J171" s="2">
        <v>38425</v>
      </c>
      <c r="K171">
        <v>127.5546875</v>
      </c>
      <c r="L171" s="22">
        <f>_xll.BDH(L$3&amp;" Govt",$A$8,J171,J171)</f>
        <v>1.1789700000000001</v>
      </c>
      <c r="M171">
        <f t="shared" si="59"/>
        <v>108.19163125440002</v>
      </c>
      <c r="N171" s="2">
        <v>38425</v>
      </c>
      <c r="O171">
        <v>128.78515625</v>
      </c>
      <c r="P171" s="22">
        <f>_xll.BDH(P$3&amp;" Govt",$A$8,N171,N171)</f>
        <v>1.1613899999999999</v>
      </c>
      <c r="Q171">
        <f t="shared" si="60"/>
        <v>110.88881103677491</v>
      </c>
      <c r="R171" s="2">
        <v>38425</v>
      </c>
      <c r="S171">
        <v>129.671875</v>
      </c>
      <c r="T171" s="22">
        <f>_xll.BDH(T$3&amp;" Govt",$A$8,R171,R171)</f>
        <v>1.13208</v>
      </c>
      <c r="U171">
        <f t="shared" si="61"/>
        <v>114.54303141120769</v>
      </c>
      <c r="V171" s="2">
        <v>38523</v>
      </c>
      <c r="W171">
        <v>99.96484375</v>
      </c>
      <c r="X171" s="22">
        <f>_xll.BDH(X$3&amp;" Govt",$A$8,V171,V171)</f>
        <v>1.0246900000000001</v>
      </c>
      <c r="Y171">
        <f t="shared" si="62"/>
        <v>97.55618162566239</v>
      </c>
      <c r="Z171" s="2">
        <v>38425</v>
      </c>
      <c r="AA171">
        <v>122.9453125</v>
      </c>
      <c r="AB171" s="22">
        <f>_xll.BDH(AB$3&amp;" Govt",$A$8,Z171,Z171)</f>
        <v>1.09436</v>
      </c>
      <c r="AC171">
        <f t="shared" si="63"/>
        <v>112.3444867319712</v>
      </c>
      <c r="AD171" s="2">
        <v>39064</v>
      </c>
      <c r="AE171">
        <v>102.8203125</v>
      </c>
      <c r="AF171" s="22">
        <f>_xll.BDH(AF$3&amp;" Govt",$A$8,AD171,AD171)</f>
        <v>1.0200899999999999</v>
      </c>
      <c r="AG171">
        <f t="shared" si="64"/>
        <v>100.79533423521454</v>
      </c>
      <c r="AH171" s="2">
        <v>38425</v>
      </c>
      <c r="AI171">
        <v>120.98828125</v>
      </c>
      <c r="AJ171" s="22">
        <f>_xll.BDH(AJ$3&amp;" Govt",$A$8,AH171,AH171)</f>
        <v>1.07267</v>
      </c>
      <c r="AK171">
        <f t="shared" si="65"/>
        <v>112.79170784118135</v>
      </c>
      <c r="AL171" s="2">
        <v>39428</v>
      </c>
      <c r="AM171">
        <v>106.421875</v>
      </c>
      <c r="AN171" s="22">
        <f>_xll.BDH(AN$3&amp;" Govt",$A$8,AL171,AL171)</f>
        <v>1.0282199999999999</v>
      </c>
      <c r="AO171">
        <f t="shared" si="66"/>
        <v>103.50107467273541</v>
      </c>
      <c r="AP171" s="2">
        <v>38425</v>
      </c>
      <c r="AQ171">
        <v>117.0859375</v>
      </c>
      <c r="AR171" s="22">
        <f>_xll.BDH(AR$3&amp;" Govt",$A$8,AP171,AP171)</f>
        <v>1.0593300000000001</v>
      </c>
      <c r="AS171">
        <f t="shared" si="67"/>
        <v>110.52829382723041</v>
      </c>
      <c r="AT171" s="2">
        <v>39793</v>
      </c>
      <c r="AU171">
        <v>98.55078125</v>
      </c>
      <c r="AV171" s="22">
        <f>_xll.BDH(AV$3&amp;" Govt",$A$8,AT171,AT171)</f>
        <v>1.03172</v>
      </c>
      <c r="AW171">
        <f t="shared" si="68"/>
        <v>95.520859583995659</v>
      </c>
      <c r="AX171" s="2">
        <v>38425</v>
      </c>
      <c r="AY171">
        <v>105.71484375</v>
      </c>
      <c r="AZ171" s="22">
        <f>_xll.BDH(AZ$3&amp;" Govt",$A$8,AX171,AX171)</f>
        <v>1.03704</v>
      </c>
      <c r="BA171">
        <f t="shared" si="69"/>
        <v>101.93902236172183</v>
      </c>
      <c r="BB171" s="2">
        <v>38425</v>
      </c>
      <c r="BC171">
        <v>105.6953125</v>
      </c>
      <c r="BD171" s="22">
        <f>_xll.BDH(BD$3&amp;" Govt",$A$8,BB171,BB171)</f>
        <v>1.03081</v>
      </c>
      <c r="BE171">
        <f t="shared" si="70"/>
        <v>102.53617300957499</v>
      </c>
      <c r="BH171" s="22"/>
      <c r="BJ171" s="2">
        <v>38425</v>
      </c>
      <c r="BK171">
        <v>103.40234375</v>
      </c>
      <c r="BL171" s="22">
        <f>_xll.BDH(BL$3&amp;" Govt",$A$8,BJ171,BJ171)</f>
        <v>1.0104599999999999</v>
      </c>
      <c r="BM171">
        <f t="shared" si="72"/>
        <v>102.33195153692378</v>
      </c>
      <c r="BN171" s="2">
        <v>38601</v>
      </c>
      <c r="BO171">
        <v>102.0859375</v>
      </c>
      <c r="BP171" s="22">
        <f>_xll.BDH(BP$3&amp;" Govt",$A$8,BN171,BN171)</f>
        <v>1.0194000000000001</v>
      </c>
      <c r="BQ171">
        <f t="shared" si="73"/>
        <v>100.14316019226996</v>
      </c>
      <c r="BR171" s="2">
        <v>38783</v>
      </c>
      <c r="BS171">
        <v>99.375</v>
      </c>
      <c r="BT171" s="22">
        <f>_xll.BDH(BT$3&amp;" Govt",$A$8,BR171,BR171)</f>
        <v>1.0132699999999999</v>
      </c>
      <c r="BU171">
        <f t="shared" si="74"/>
        <v>98.073563808264339</v>
      </c>
      <c r="BV171" s="2">
        <v>38961</v>
      </c>
      <c r="BW171">
        <v>100.38671875</v>
      </c>
      <c r="BX171" s="22">
        <f>_xll.BDH(BX$3&amp;" Govt",$A$8,BV171,BV171)</f>
        <v>1.0222800000000001</v>
      </c>
      <c r="BY171">
        <f t="shared" si="75"/>
        <v>98.198848407481307</v>
      </c>
      <c r="BZ171" s="2">
        <v>39143</v>
      </c>
      <c r="CA171">
        <v>103.48828125</v>
      </c>
      <c r="CB171" s="22">
        <f>_xll.BDH(CB$3&amp;" Govt",$A$8,BZ171,BZ171)</f>
        <v>0.99934999999999996</v>
      </c>
      <c r="CC171">
        <f t="shared" si="76"/>
        <v>103.55559238505029</v>
      </c>
      <c r="CD171" s="2">
        <v>39325</v>
      </c>
      <c r="CE171">
        <v>103.671875</v>
      </c>
      <c r="CF171" s="22">
        <f>_xll.BDH(CF$3&amp;" Govt",$A$8,CD171,CD171)</f>
        <v>1.0330999999999999</v>
      </c>
      <c r="CG171">
        <f t="shared" si="77"/>
        <v>100.3502807085471</v>
      </c>
      <c r="CH171" s="2">
        <v>39507</v>
      </c>
      <c r="CI171">
        <v>116.265625</v>
      </c>
      <c r="CJ171" s="22">
        <f>_xll.BDH(CJ$3&amp;" Govt",$A$8,CH171,CH171)</f>
        <v>1.0134300000000001</v>
      </c>
      <c r="CK171">
        <f t="shared" si="78"/>
        <v>114.72486999595432</v>
      </c>
      <c r="CL171" s="2">
        <v>39689</v>
      </c>
      <c r="CM171">
        <v>104.4453125</v>
      </c>
      <c r="CN171" s="22">
        <f>_xll.BDH(CN$3&amp;" Govt",$A$8,CL171,CL171)</f>
        <v>1.0434699999999999</v>
      </c>
      <c r="CO171">
        <f t="shared" si="79"/>
        <v>100.09421689171707</v>
      </c>
      <c r="CP171" s="2">
        <v>39874</v>
      </c>
      <c r="CQ171">
        <v>92.1171875</v>
      </c>
      <c r="CR171" s="22">
        <f>_xll.BDH(CR$3&amp;" Govt",$A$8,CP171,CP171)</f>
        <v>0.97504000000000002</v>
      </c>
      <c r="CS171">
        <f t="shared" si="80"/>
        <v>94.475290757302261</v>
      </c>
      <c r="CT171" s="2">
        <v>40051</v>
      </c>
      <c r="CU171">
        <v>104.2265625</v>
      </c>
      <c r="CV171" s="22">
        <f>_xll.BDH(CV$3&amp;" Govt",$A$8,CT171,CT171)</f>
        <v>1.0029699999999999</v>
      </c>
      <c r="CW171">
        <f t="shared" si="81"/>
        <v>103.91792625901074</v>
      </c>
      <c r="CZ171" s="22"/>
      <c r="DB171" s="2">
        <v>38428</v>
      </c>
      <c r="DC171">
        <v>109.41015625</v>
      </c>
      <c r="DD171" s="22">
        <f>_xll.BDH(DD$3&amp;" Govt",$A$8,DB171,DB171)</f>
        <v>1.0106599999999999</v>
      </c>
      <c r="DE171">
        <f t="shared" si="82"/>
        <v>108.25614573644945</v>
      </c>
      <c r="DF171" s="2">
        <v>38973</v>
      </c>
      <c r="DG171">
        <v>97.62890625</v>
      </c>
      <c r="DH171" s="22">
        <f>_xll.BDH(DH$3&amp;" Govt",$A$8,DF171,DF171)</f>
        <v>1.02349</v>
      </c>
      <c r="DI171">
        <f t="shared" si="83"/>
        <v>95.388236572902514</v>
      </c>
      <c r="DJ171" s="2">
        <v>39337</v>
      </c>
      <c r="DK171">
        <v>106.37109375</v>
      </c>
      <c r="DL171" s="22">
        <f>_xll.BDH(DL$3&amp;" Govt",$A$8,DJ171,DJ171)</f>
        <v>1.0330699999999999</v>
      </c>
      <c r="DM171">
        <f t="shared" si="84"/>
        <v>102.96600786974746</v>
      </c>
      <c r="DN171" s="2">
        <v>40072</v>
      </c>
      <c r="DO171">
        <v>106.8828125</v>
      </c>
      <c r="DP171" s="22">
        <f>_xll.BDH(DP$3&amp;" Govt",$A$8,DN171,DN171)</f>
        <v>1.00383</v>
      </c>
      <c r="DQ171">
        <f t="shared" si="85"/>
        <v>106.47501319944612</v>
      </c>
    </row>
    <row r="172" spans="4:121" x14ac:dyDescent="0.25">
      <c r="D172" s="2"/>
      <c r="F172" s="2">
        <v>38426</v>
      </c>
      <c r="G172">
        <v>126.9765625</v>
      </c>
      <c r="H172" s="22">
        <f>_xll.BDH(H$3&amp;" Govt",$A$8,F172,F172)</f>
        <v>1.2022599999999999</v>
      </c>
      <c r="I172" s="14">
        <f t="shared" si="58"/>
        <v>105.6148940329047</v>
      </c>
      <c r="J172" s="2">
        <v>38426</v>
      </c>
      <c r="K172">
        <v>127.55859375</v>
      </c>
      <c r="L172" s="22">
        <f>_xll.BDH(L$3&amp;" Govt",$A$8,J172,J172)</f>
        <v>1.1790499999999999</v>
      </c>
      <c r="M172">
        <f t="shared" si="59"/>
        <v>108.1876033671176</v>
      </c>
      <c r="N172" s="2">
        <v>38426</v>
      </c>
      <c r="O172">
        <v>128.76953125</v>
      </c>
      <c r="P172" s="22">
        <f>_xll.BDH(P$3&amp;" Govt",$A$8,N172,N172)</f>
        <v>1.16147</v>
      </c>
      <c r="Q172">
        <f t="shared" si="60"/>
        <v>110.86772043186652</v>
      </c>
      <c r="R172" s="2">
        <v>38426</v>
      </c>
      <c r="S172">
        <v>129.609375</v>
      </c>
      <c r="T172" s="22">
        <f>_xll.BDH(T$3&amp;" Govt",$A$8,R172,R172)</f>
        <v>1.1321600000000001</v>
      </c>
      <c r="U172">
        <f t="shared" si="61"/>
        <v>114.47973342990389</v>
      </c>
      <c r="V172" s="2">
        <v>38524</v>
      </c>
      <c r="W172">
        <v>100.0859375</v>
      </c>
      <c r="X172" s="22">
        <f>_xll.BDH(X$3&amp;" Govt",$A$8,V172,V172)</f>
        <v>1.0249200000000001</v>
      </c>
      <c r="Y172">
        <f t="shared" si="62"/>
        <v>97.652438726925027</v>
      </c>
      <c r="Z172" s="2">
        <v>38426</v>
      </c>
      <c r="AA172">
        <v>122.828125</v>
      </c>
      <c r="AB172" s="22">
        <f>_xll.BDH(AB$3&amp;" Govt",$A$8,Z172,Z172)</f>
        <v>1.09443</v>
      </c>
      <c r="AC172">
        <f t="shared" si="63"/>
        <v>112.23022486591194</v>
      </c>
      <c r="AD172" s="2">
        <v>39065</v>
      </c>
      <c r="AE172">
        <v>102.80859375</v>
      </c>
      <c r="AF172" s="22">
        <f>_xll.BDH(AF$3&amp;" Govt",$A$8,AD172,AD172)</f>
        <v>1.0199100000000001</v>
      </c>
      <c r="AG172">
        <f t="shared" si="64"/>
        <v>100.80163323234402</v>
      </c>
      <c r="AH172" s="2">
        <v>38426</v>
      </c>
      <c r="AI172">
        <v>120.921875</v>
      </c>
      <c r="AJ172" s="22">
        <f>_xll.BDH(AJ$3&amp;" Govt",$A$8,AH172,AH172)</f>
        <v>1.07274</v>
      </c>
      <c r="AK172">
        <f t="shared" si="65"/>
        <v>112.72244439472752</v>
      </c>
      <c r="AL172" s="2">
        <v>39429</v>
      </c>
      <c r="AM172">
        <v>106.05078125</v>
      </c>
      <c r="AN172" s="22">
        <f>_xll.BDH(AN$3&amp;" Govt",$A$8,AL172,AL172)</f>
        <v>1.0282899999999999</v>
      </c>
      <c r="AO172">
        <f t="shared" si="66"/>
        <v>103.13314458956131</v>
      </c>
      <c r="AP172" s="2">
        <v>38426</v>
      </c>
      <c r="AQ172">
        <v>116.953125</v>
      </c>
      <c r="AR172" s="22">
        <f>_xll.BDH(AR$3&amp;" Govt",$A$8,AP172,AP172)</f>
        <v>1.0593999999999999</v>
      </c>
      <c r="AS172">
        <f t="shared" si="67"/>
        <v>110.39562488200869</v>
      </c>
      <c r="AT172" s="2">
        <v>39794</v>
      </c>
      <c r="AU172">
        <v>98.04296875</v>
      </c>
      <c r="AV172" s="22">
        <f>_xll.BDH(AV$3&amp;" Govt",$A$8,AT172,AT172)</f>
        <v>1.03138</v>
      </c>
      <c r="AW172">
        <f t="shared" si="68"/>
        <v>95.059986377474843</v>
      </c>
      <c r="AX172" s="2">
        <v>38426</v>
      </c>
      <c r="AY172">
        <v>105.67578125</v>
      </c>
      <c r="AZ172" s="22">
        <f>_xll.BDH(AZ$3&amp;" Govt",$A$8,AX172,AX172)</f>
        <v>1.03711</v>
      </c>
      <c r="BA172">
        <f t="shared" si="69"/>
        <v>101.89447720106836</v>
      </c>
      <c r="BB172" s="2">
        <v>38426</v>
      </c>
      <c r="BC172">
        <v>105.67578125</v>
      </c>
      <c r="BD172" s="22">
        <f>_xll.BDH(BD$3&amp;" Govt",$A$8,BB172,BB172)</f>
        <v>1.03088</v>
      </c>
      <c r="BE172">
        <f t="shared" si="70"/>
        <v>102.510264288763</v>
      </c>
      <c r="BH172" s="22"/>
      <c r="BJ172" s="2">
        <v>38426</v>
      </c>
      <c r="BK172">
        <v>103.3359375</v>
      </c>
      <c r="BL172" s="22">
        <f>_xll.BDH(BL$3&amp;" Govt",$A$8,BJ172,BJ172)</f>
        <v>1.0105200000000001</v>
      </c>
      <c r="BM172">
        <f t="shared" si="72"/>
        <v>102.2601606103788</v>
      </c>
      <c r="BN172" s="2">
        <v>38602</v>
      </c>
      <c r="BO172">
        <v>101.7734375</v>
      </c>
      <c r="BP172" s="22">
        <f>_xll.BDH(BP$3&amp;" Govt",$A$8,BN172,BN172)</f>
        <v>1.01956</v>
      </c>
      <c r="BQ172">
        <f t="shared" si="73"/>
        <v>99.820939915257554</v>
      </c>
      <c r="BR172" s="2">
        <v>38784</v>
      </c>
      <c r="BS172">
        <v>98.9609375</v>
      </c>
      <c r="BT172" s="22">
        <f>_xll.BDH(BT$3&amp;" Govt",$A$8,BR172,BR172)</f>
        <v>1.01352</v>
      </c>
      <c r="BU172">
        <f t="shared" si="74"/>
        <v>97.640833431999368</v>
      </c>
      <c r="BV172" s="2">
        <v>38964</v>
      </c>
      <c r="BW172">
        <v>100.38671875</v>
      </c>
      <c r="BX172" s="22">
        <f>_xll.BDH(BX$3&amp;" Govt",$A$8,BV172,BV172)</f>
        <v>1.02258</v>
      </c>
      <c r="BY172">
        <f t="shared" si="75"/>
        <v>98.170039263431704</v>
      </c>
      <c r="BZ172" s="2">
        <v>39146</v>
      </c>
      <c r="CA172">
        <v>103.3984375</v>
      </c>
      <c r="CB172" s="22">
        <f>_xll.BDH(CB$3&amp;" Govt",$A$8,BZ172,BZ172)</f>
        <v>0.99963999999999997</v>
      </c>
      <c r="CC172">
        <f t="shared" si="76"/>
        <v>103.43567434276339</v>
      </c>
      <c r="CD172" s="2">
        <v>39328</v>
      </c>
      <c r="CE172">
        <v>103.671875</v>
      </c>
      <c r="CF172" s="22">
        <f>_xll.BDH(CF$3&amp;" Govt",$A$8,CD172,CD172)</f>
        <v>1.0331399999999999</v>
      </c>
      <c r="CG172">
        <f t="shared" si="77"/>
        <v>100.34639545463345</v>
      </c>
      <c r="CH172" s="2">
        <v>39510</v>
      </c>
      <c r="CI172">
        <v>116.1640625</v>
      </c>
      <c r="CJ172" s="22">
        <f>_xll.BDH(CJ$3&amp;" Govt",$A$8,CH172,CH172)</f>
        <v>1.0137400000000001</v>
      </c>
      <c r="CK172">
        <f t="shared" si="78"/>
        <v>114.58960137707892</v>
      </c>
      <c r="CL172" s="2">
        <v>39692</v>
      </c>
      <c r="CM172">
        <v>104.4453125</v>
      </c>
      <c r="CN172" s="22">
        <f>_xll.BDH(CN$3&amp;" Govt",$A$8,CL172,CL172)</f>
        <v>1.0444800000000001</v>
      </c>
      <c r="CO172">
        <f t="shared" si="79"/>
        <v>99.997426949295331</v>
      </c>
      <c r="CP172" s="2">
        <v>39875</v>
      </c>
      <c r="CQ172">
        <v>91.96484375</v>
      </c>
      <c r="CR172" s="22">
        <f>_xll.BDH(CR$3&amp;" Govt",$A$8,CP172,CP172)</f>
        <v>0.97518000000000005</v>
      </c>
      <c r="CS172">
        <f t="shared" si="80"/>
        <v>94.305506419327713</v>
      </c>
      <c r="CT172" s="2">
        <v>40052</v>
      </c>
      <c r="CU172">
        <v>104.0703125</v>
      </c>
      <c r="CV172" s="22">
        <f>_xll.BDH(CV$3&amp;" Govt",$A$8,CT172,CT172)</f>
        <v>1.00325</v>
      </c>
      <c r="CW172">
        <f t="shared" si="81"/>
        <v>103.73317966608522</v>
      </c>
      <c r="CZ172" s="22"/>
      <c r="DB172" s="2">
        <v>38429</v>
      </c>
      <c r="DC172">
        <v>108.91796875</v>
      </c>
      <c r="DD172" s="22">
        <f>_xll.BDH(DD$3&amp;" Govt",$A$8,DB172,DB172)</f>
        <v>1.0107299999999999</v>
      </c>
      <c r="DE172">
        <f t="shared" si="82"/>
        <v>107.76168586071454</v>
      </c>
      <c r="DF172" s="2">
        <v>38974</v>
      </c>
      <c r="DG172">
        <v>97.62890625</v>
      </c>
      <c r="DH172" s="22">
        <f>_xll.BDH(DH$3&amp;" Govt",$A$8,DF172,DF172)</f>
        <v>1.02359</v>
      </c>
      <c r="DI172">
        <f t="shared" si="83"/>
        <v>95.378917584188983</v>
      </c>
      <c r="DJ172" s="2">
        <v>39338</v>
      </c>
      <c r="DK172">
        <v>105.80859375</v>
      </c>
      <c r="DL172" s="22">
        <f>_xll.BDH(DL$3&amp;" Govt",$A$8,DJ172,DJ172)</f>
        <v>1.0330600000000001</v>
      </c>
      <c r="DM172">
        <f t="shared" si="84"/>
        <v>102.42250571118811</v>
      </c>
      <c r="DN172" s="2">
        <v>40073</v>
      </c>
      <c r="DO172">
        <v>107.40234375</v>
      </c>
      <c r="DP172" s="22">
        <f>_xll.BDH(DP$3&amp;" Govt",$A$8,DN172,DN172)</f>
        <v>1.0037799999999999</v>
      </c>
      <c r="DQ172">
        <f t="shared" si="85"/>
        <v>106.99789171930105</v>
      </c>
    </row>
    <row r="173" spans="4:121" x14ac:dyDescent="0.25">
      <c r="D173" s="2"/>
      <c r="F173" s="2">
        <v>38427</v>
      </c>
      <c r="G173">
        <v>127.14453125</v>
      </c>
      <c r="H173" s="22">
        <f>_xll.BDH(H$3&amp;" Govt",$A$8,F173,F173)</f>
        <v>1.20234</v>
      </c>
      <c r="I173" s="14">
        <f t="shared" si="58"/>
        <v>105.74756828351381</v>
      </c>
      <c r="J173" s="2">
        <v>38427</v>
      </c>
      <c r="K173">
        <v>127.78125</v>
      </c>
      <c r="L173" s="22">
        <f>_xll.BDH(L$3&amp;" Govt",$A$8,J173,J173)</f>
        <v>1.17913</v>
      </c>
      <c r="M173">
        <f t="shared" si="59"/>
        <v>108.36909416264534</v>
      </c>
      <c r="N173" s="2">
        <v>38427</v>
      </c>
      <c r="O173">
        <v>129.0625</v>
      </c>
      <c r="P173" s="22">
        <f>_xll.BDH(P$3&amp;" Govt",$A$8,N173,N173)</f>
        <v>1.1615500000000001</v>
      </c>
      <c r="Q173">
        <f t="shared" si="60"/>
        <v>111.11230683138909</v>
      </c>
      <c r="R173" s="2">
        <v>38427</v>
      </c>
      <c r="S173">
        <v>129.89453125</v>
      </c>
      <c r="T173" s="22">
        <f>_xll.BDH(T$3&amp;" Govt",$A$8,R173,R173)</f>
        <v>1.1322399999999999</v>
      </c>
      <c r="U173">
        <f t="shared" si="61"/>
        <v>114.72349612273017</v>
      </c>
      <c r="V173" s="2">
        <v>38525</v>
      </c>
      <c r="W173">
        <v>100.3203125</v>
      </c>
      <c r="X173" s="22">
        <f>_xll.BDH(X$3&amp;" Govt",$A$8,V173,V173)</f>
        <v>1.02515</v>
      </c>
      <c r="Y173">
        <f t="shared" si="62"/>
        <v>97.859154757840315</v>
      </c>
      <c r="Z173" s="2">
        <v>38427</v>
      </c>
      <c r="AA173">
        <v>123.15234375</v>
      </c>
      <c r="AB173" s="22">
        <f>_xll.BDH(AB$3&amp;" Govt",$A$8,Z173,Z173)</f>
        <v>1.0945100000000001</v>
      </c>
      <c r="AC173">
        <f t="shared" si="63"/>
        <v>112.51824446555992</v>
      </c>
      <c r="AD173" s="2">
        <v>39066</v>
      </c>
      <c r="AE173">
        <v>102.47265625</v>
      </c>
      <c r="AF173" s="22">
        <f>_xll.BDH(AF$3&amp;" Govt",$A$8,AD173,AD173)</f>
        <v>1.01973</v>
      </c>
      <c r="AG173">
        <f t="shared" si="64"/>
        <v>100.48998877153757</v>
      </c>
      <c r="AH173" s="2">
        <v>38427</v>
      </c>
      <c r="AI173">
        <v>121.2109375</v>
      </c>
      <c r="AJ173" s="22">
        <f>_xll.BDH(AJ$3&amp;" Govt",$A$8,AH173,AH173)</f>
        <v>1.07281</v>
      </c>
      <c r="AK173">
        <f t="shared" si="65"/>
        <v>112.98453360800141</v>
      </c>
      <c r="AL173" s="2">
        <v>39430</v>
      </c>
      <c r="AM173">
        <v>106.0234375</v>
      </c>
      <c r="AN173" s="22">
        <f>_xll.BDH(AN$3&amp;" Govt",$A$8,AL173,AL173)</f>
        <v>1.0283599999999999</v>
      </c>
      <c r="AO173">
        <f t="shared" si="66"/>
        <v>103.09953469602085</v>
      </c>
      <c r="AP173" s="2">
        <v>38427</v>
      </c>
      <c r="AQ173">
        <v>117.3359375</v>
      </c>
      <c r="AR173" s="22">
        <f>_xll.BDH(AR$3&amp;" Govt",$A$8,AP173,AP173)</f>
        <v>1.0594699999999999</v>
      </c>
      <c r="AS173">
        <f t="shared" si="67"/>
        <v>110.74965548812143</v>
      </c>
      <c r="AT173" s="2">
        <v>39797</v>
      </c>
      <c r="AU173">
        <v>97.46484375</v>
      </c>
      <c r="AV173" s="22">
        <f>_xll.BDH(AV$3&amp;" Govt",$A$8,AT173,AT173)</f>
        <v>1.03037</v>
      </c>
      <c r="AW173">
        <f t="shared" si="68"/>
        <v>94.592082213185549</v>
      </c>
      <c r="AX173" s="2">
        <v>38427</v>
      </c>
      <c r="AY173">
        <v>106.015625</v>
      </c>
      <c r="AZ173" s="22">
        <f>_xll.BDH(AZ$3&amp;" Govt",$A$8,AX173,AX173)</f>
        <v>1.03718</v>
      </c>
      <c r="BA173">
        <f t="shared" si="69"/>
        <v>102.21526157465435</v>
      </c>
      <c r="BB173" s="2">
        <v>38427</v>
      </c>
      <c r="BC173">
        <v>106.04296875</v>
      </c>
      <c r="BD173" s="22">
        <f>_xll.BDH(BD$3&amp;" Govt",$A$8,BB173,BB173)</f>
        <v>1.03095</v>
      </c>
      <c r="BE173">
        <f t="shared" si="70"/>
        <v>102.85946820893351</v>
      </c>
      <c r="BH173" s="22"/>
      <c r="BJ173" s="2">
        <v>38427</v>
      </c>
      <c r="BK173">
        <v>103.7265625</v>
      </c>
      <c r="BL173" s="22">
        <f>_xll.BDH(BL$3&amp;" Govt",$A$8,BJ173,BJ173)</f>
        <v>1.0105900000000001</v>
      </c>
      <c r="BM173">
        <f t="shared" si="72"/>
        <v>102.63960904026359</v>
      </c>
      <c r="BN173" s="2">
        <v>38603</v>
      </c>
      <c r="BO173">
        <v>101.82421875</v>
      </c>
      <c r="BP173" s="22">
        <f>_xll.BDH(BP$3&amp;" Govt",$A$8,BN173,BN173)</f>
        <v>1.01972</v>
      </c>
      <c r="BQ173">
        <f t="shared" si="73"/>
        <v>99.855076638685134</v>
      </c>
      <c r="BR173" s="2">
        <v>38785</v>
      </c>
      <c r="BS173">
        <v>98.9296875</v>
      </c>
      <c r="BT173" s="22">
        <f>_xll.BDH(BT$3&amp;" Govt",$A$8,BR173,BR173)</f>
        <v>1.01376</v>
      </c>
      <c r="BU173">
        <f t="shared" si="74"/>
        <v>97.586891867897734</v>
      </c>
      <c r="BV173" s="2">
        <v>38965</v>
      </c>
      <c r="BW173">
        <v>99.83984375</v>
      </c>
      <c r="BX173" s="22">
        <f>_xll.BDH(BX$3&amp;" Govt",$A$8,BV173,BV173)</f>
        <v>1.0226900000000001</v>
      </c>
      <c r="BY173">
        <f t="shared" si="75"/>
        <v>97.624738434911848</v>
      </c>
      <c r="BZ173" s="2">
        <v>39147</v>
      </c>
      <c r="CA173">
        <v>103.1796875</v>
      </c>
      <c r="CB173" s="22">
        <f>_xll.BDH(CB$3&amp;" Govt",$A$8,BZ173,BZ173)</f>
        <v>0.99973999999999996</v>
      </c>
      <c r="CC173">
        <f t="shared" si="76"/>
        <v>103.20652119551083</v>
      </c>
      <c r="CD173" s="2">
        <v>39329</v>
      </c>
      <c r="CE173">
        <v>103.62890625</v>
      </c>
      <c r="CF173" s="22">
        <f>_xll.BDH(CF$3&amp;" Govt",$A$8,CD173,CD173)</f>
        <v>1.0331399999999999</v>
      </c>
      <c r="CG173">
        <f t="shared" si="77"/>
        <v>100.30480501190546</v>
      </c>
      <c r="CH173" s="2">
        <v>39511</v>
      </c>
      <c r="CI173">
        <v>115.69921875</v>
      </c>
      <c r="CJ173" s="22">
        <f>_xll.BDH(CJ$3&amp;" Govt",$A$8,CH173,CH173)</f>
        <v>1.0139</v>
      </c>
      <c r="CK173">
        <f t="shared" si="78"/>
        <v>114.11304739126146</v>
      </c>
      <c r="CL173" s="2">
        <v>39693</v>
      </c>
      <c r="CM173">
        <v>104.2109375</v>
      </c>
      <c r="CN173" s="22">
        <f>_xll.BDH(CN$3&amp;" Govt",$A$8,CL173,CL173)</f>
        <v>1.0446599999999999</v>
      </c>
      <c r="CO173">
        <f t="shared" si="79"/>
        <v>99.755841613539346</v>
      </c>
      <c r="CP173" s="2">
        <v>39876</v>
      </c>
      <c r="CQ173">
        <v>91.33984375</v>
      </c>
      <c r="CR173" s="22">
        <f>_xll.BDH(CR$3&amp;" Govt",$A$8,CP173,CP173)</f>
        <v>0.97531000000000001</v>
      </c>
      <c r="CS173">
        <f t="shared" si="80"/>
        <v>93.652114455916575</v>
      </c>
      <c r="CT173" s="2">
        <v>40053</v>
      </c>
      <c r="CU173">
        <v>104.01953125</v>
      </c>
      <c r="CV173" s="22">
        <f>_xll.BDH(CV$3&amp;" Govt",$A$8,CT173,CT173)</f>
        <v>1.00352</v>
      </c>
      <c r="CW173">
        <f t="shared" si="81"/>
        <v>103.65466682278381</v>
      </c>
      <c r="CZ173" s="22"/>
      <c r="DB173" s="2">
        <v>38432</v>
      </c>
      <c r="DC173">
        <v>108.58203125</v>
      </c>
      <c r="DD173" s="22">
        <f>_xll.BDH(DD$3&amp;" Govt",$A$8,DB173,DB173)</f>
        <v>1.0109399999999999</v>
      </c>
      <c r="DE173">
        <f t="shared" si="82"/>
        <v>107.40699868439275</v>
      </c>
      <c r="DF173" s="2">
        <v>38975</v>
      </c>
      <c r="DG173">
        <v>97.2421875</v>
      </c>
      <c r="DH173" s="22">
        <f>_xll.BDH(DH$3&amp;" Govt",$A$8,DF173,DF173)</f>
        <v>1.02369</v>
      </c>
      <c r="DI173">
        <f t="shared" si="83"/>
        <v>94.991831023063625</v>
      </c>
      <c r="DJ173" s="2">
        <v>39339</v>
      </c>
      <c r="DK173">
        <v>106.0703125</v>
      </c>
      <c r="DL173" s="22">
        <f>_xll.BDH(DL$3&amp;" Govt",$A$8,DJ173,DJ173)</f>
        <v>1.03305</v>
      </c>
      <c r="DM173">
        <f t="shared" si="84"/>
        <v>102.67684284400561</v>
      </c>
      <c r="DN173" s="2">
        <v>40074</v>
      </c>
      <c r="DO173">
        <v>106.69921875</v>
      </c>
      <c r="DP173" s="22">
        <f>_xll.BDH(DP$3&amp;" Govt",$A$8,DN173,DN173)</f>
        <v>1.0037199999999999</v>
      </c>
      <c r="DQ173">
        <f t="shared" si="85"/>
        <v>106.3037687303232</v>
      </c>
    </row>
    <row r="174" spans="4:121" x14ac:dyDescent="0.25">
      <c r="D174" s="2"/>
      <c r="F174" s="2">
        <v>38428</v>
      </c>
      <c r="G174">
        <v>127.203125</v>
      </c>
      <c r="H174" s="22">
        <f>_xll.BDH(H$3&amp;" Govt",$A$8,F174,F174)</f>
        <v>1.20242</v>
      </c>
      <c r="I174" s="14">
        <f t="shared" si="58"/>
        <v>105.78926248731725</v>
      </c>
      <c r="J174" s="2">
        <v>38428</v>
      </c>
      <c r="K174">
        <v>127.89453125</v>
      </c>
      <c r="L174" s="22">
        <f>_xll.BDH(L$3&amp;" Govt",$A$8,J174,J174)</f>
        <v>1.1792100000000001</v>
      </c>
      <c r="M174">
        <f t="shared" si="59"/>
        <v>108.45780755760211</v>
      </c>
      <c r="N174" s="2">
        <v>38428</v>
      </c>
      <c r="O174">
        <v>129.28515625</v>
      </c>
      <c r="P174" s="22">
        <f>_xll.BDH(P$3&amp;" Govt",$A$8,N174,N174)</f>
        <v>1.1616200000000001</v>
      </c>
      <c r="Q174">
        <f t="shared" si="60"/>
        <v>111.29728848504674</v>
      </c>
      <c r="R174" s="2">
        <v>38428</v>
      </c>
      <c r="S174">
        <v>130.234375</v>
      </c>
      <c r="T174" s="22">
        <f>_xll.BDH(T$3&amp;" Govt",$A$8,R174,R174)</f>
        <v>1.1323099999999999</v>
      </c>
      <c r="U174">
        <f t="shared" si="61"/>
        <v>115.01653699075342</v>
      </c>
      <c r="V174" s="2">
        <v>38526</v>
      </c>
      <c r="W174">
        <v>100.328125</v>
      </c>
      <c r="X174" s="22">
        <f>_xll.BDH(X$3&amp;" Govt",$A$8,V174,V174)</f>
        <v>1.02538</v>
      </c>
      <c r="Y174">
        <f t="shared" si="62"/>
        <v>97.844823382550857</v>
      </c>
      <c r="Z174" s="2">
        <v>38428</v>
      </c>
      <c r="AA174">
        <v>123.53125</v>
      </c>
      <c r="AB174" s="22">
        <f>_xll.BDH(AB$3&amp;" Govt",$A$8,Z174,Z174)</f>
        <v>1.0945800000000001</v>
      </c>
      <c r="AC174">
        <f t="shared" si="63"/>
        <v>112.85721463940506</v>
      </c>
      <c r="AD174" s="2">
        <v>39069</v>
      </c>
      <c r="AE174">
        <v>102.31640625</v>
      </c>
      <c r="AF174" s="22">
        <f>_xll.BDH(AF$3&amp;" Govt",$A$8,AD174,AD174)</f>
        <v>1.0192000000000001</v>
      </c>
      <c r="AG174">
        <f t="shared" si="64"/>
        <v>100.38893862833594</v>
      </c>
      <c r="AH174" s="2">
        <v>38428</v>
      </c>
      <c r="AI174">
        <v>121.59765625</v>
      </c>
      <c r="AJ174" s="22">
        <f>_xll.BDH(AJ$3&amp;" Govt",$A$8,AH174,AH174)</f>
        <v>1.0728899999999999</v>
      </c>
      <c r="AK174">
        <f t="shared" si="65"/>
        <v>113.33655477262349</v>
      </c>
      <c r="AL174" s="2">
        <v>39433</v>
      </c>
      <c r="AM174">
        <v>106.48828125</v>
      </c>
      <c r="AN174" s="22">
        <f>_xll.BDH(AN$3&amp;" Govt",$A$8,AL174,AL174)</f>
        <v>1.02858</v>
      </c>
      <c r="AO174">
        <f t="shared" si="66"/>
        <v>103.52941069241089</v>
      </c>
      <c r="AP174" s="2">
        <v>38428</v>
      </c>
      <c r="AQ174">
        <v>117.75</v>
      </c>
      <c r="AR174" s="22">
        <f>_xll.BDH(AR$3&amp;" Govt",$A$8,AP174,AP174)</f>
        <v>1.05955</v>
      </c>
      <c r="AS174">
        <f t="shared" si="67"/>
        <v>111.1320843754424</v>
      </c>
      <c r="AT174" s="2">
        <v>39798</v>
      </c>
      <c r="AU174">
        <v>99.1875</v>
      </c>
      <c r="AV174" s="22">
        <f>_xll.BDH(AV$3&amp;" Govt",$A$8,AT174,AT174)</f>
        <v>1.03003</v>
      </c>
      <c r="AW174">
        <f t="shared" si="68"/>
        <v>96.295738959059449</v>
      </c>
      <c r="AX174" s="2">
        <v>38428</v>
      </c>
      <c r="AY174">
        <v>106.44921875</v>
      </c>
      <c r="AZ174" s="22">
        <f>_xll.BDH(AZ$3&amp;" Govt",$A$8,AX174,AX174)</f>
        <v>1.03725</v>
      </c>
      <c r="BA174">
        <f t="shared" si="69"/>
        <v>102.62638587611472</v>
      </c>
      <c r="BB174" s="2">
        <v>38428</v>
      </c>
      <c r="BC174">
        <v>106.5234375</v>
      </c>
      <c r="BD174" s="22">
        <f>_xll.BDH(BD$3&amp;" Govt",$A$8,BB174,BB174)</f>
        <v>1.03102</v>
      </c>
      <c r="BE174">
        <f t="shared" si="70"/>
        <v>103.3184977013055</v>
      </c>
      <c r="BH174" s="22"/>
      <c r="BJ174" s="2">
        <v>38428</v>
      </c>
      <c r="BK174">
        <v>104.21484375</v>
      </c>
      <c r="BL174" s="22">
        <f>_xll.BDH(BL$3&amp;" Govt",$A$8,BJ174,BJ174)</f>
        <v>1.0106599999999999</v>
      </c>
      <c r="BM174">
        <f t="shared" si="72"/>
        <v>103.11563112223696</v>
      </c>
      <c r="BN174" s="2">
        <v>38604</v>
      </c>
      <c r="BO174">
        <v>102.22265625</v>
      </c>
      <c r="BP174" s="22">
        <f>_xll.BDH(BP$3&amp;" Govt",$A$8,BN174,BN174)</f>
        <v>1.0198700000000001</v>
      </c>
      <c r="BQ174">
        <f t="shared" si="73"/>
        <v>100.23106498867502</v>
      </c>
      <c r="BR174" s="2">
        <v>38786</v>
      </c>
      <c r="BS174">
        <v>98.79296875</v>
      </c>
      <c r="BT174" s="22">
        <f>_xll.BDH(BT$3&amp;" Govt",$A$8,BR174,BR174)</f>
        <v>1.0140100000000001</v>
      </c>
      <c r="BU174">
        <f t="shared" si="74"/>
        <v>97.42800243587341</v>
      </c>
      <c r="BV174" s="2">
        <v>38966</v>
      </c>
      <c r="BW174">
        <v>99.76171875</v>
      </c>
      <c r="BX174" s="22">
        <f>_xll.BDH(BX$3&amp;" Govt",$A$8,BV174,BV174)</f>
        <v>1.0227900000000001</v>
      </c>
      <c r="BY174">
        <f t="shared" si="75"/>
        <v>97.538809286363758</v>
      </c>
      <c r="BZ174" s="2">
        <v>39148</v>
      </c>
      <c r="CA174">
        <v>103.3671875</v>
      </c>
      <c r="CB174" s="22">
        <f>_xll.BDH(CB$3&amp;" Govt",$A$8,BZ174,BZ174)</f>
        <v>0.99983999999999995</v>
      </c>
      <c r="CC174">
        <f t="shared" si="76"/>
        <v>103.38372889662347</v>
      </c>
      <c r="CD174" s="2">
        <v>39330</v>
      </c>
      <c r="CE174">
        <v>104.19921875</v>
      </c>
      <c r="CF174" s="22">
        <f>_xll.BDH(CF$3&amp;" Govt",$A$8,CD174,CD174)</f>
        <v>1.0331300000000001</v>
      </c>
      <c r="CG174">
        <f t="shared" si="77"/>
        <v>100.85779984125908</v>
      </c>
      <c r="CH174" s="2">
        <v>39512</v>
      </c>
      <c r="CI174">
        <v>115.8671875</v>
      </c>
      <c r="CJ174" s="22">
        <f>_xll.BDH(CJ$3&amp;" Govt",$A$8,CH174,CH174)</f>
        <v>1.01406</v>
      </c>
      <c r="CK174">
        <f t="shared" si="78"/>
        <v>114.26068230676687</v>
      </c>
      <c r="CL174" s="2">
        <v>39694</v>
      </c>
      <c r="CM174">
        <v>104.16796875</v>
      </c>
      <c r="CN174" s="22">
        <f>_xll.BDH(CN$3&amp;" Govt",$A$8,CL174,CL174)</f>
        <v>1.0448500000000001</v>
      </c>
      <c r="CO174">
        <f t="shared" si="79"/>
        <v>99.696577259893758</v>
      </c>
      <c r="CP174" s="2">
        <v>39877</v>
      </c>
      <c r="CQ174">
        <v>92.08984375</v>
      </c>
      <c r="CR174" s="22">
        <f>_xll.BDH(CR$3&amp;" Govt",$A$8,CP174,CP174)</f>
        <v>0.97545000000000004</v>
      </c>
      <c r="CS174">
        <f t="shared" si="80"/>
        <v>94.407549079911831</v>
      </c>
      <c r="CT174" s="2">
        <v>40056</v>
      </c>
      <c r="CU174">
        <v>103.9453125</v>
      </c>
      <c r="CV174" s="22">
        <f>_xll.BDH(CV$3&amp;" Govt",$A$8,CT174,CT174)</f>
        <v>1.0043500000000001</v>
      </c>
      <c r="CW174">
        <f t="shared" si="81"/>
        <v>103.49510877682083</v>
      </c>
      <c r="CZ174" s="22"/>
      <c r="DB174" s="2">
        <v>38433</v>
      </c>
      <c r="DC174">
        <v>106.84375</v>
      </c>
      <c r="DD174" s="22">
        <f>_xll.BDH(DD$3&amp;" Govt",$A$8,DB174,DB174)</f>
        <v>1.0109999999999999</v>
      </c>
      <c r="DE174">
        <f t="shared" si="82"/>
        <v>105.68125618199804</v>
      </c>
      <c r="DF174" s="2">
        <v>38978</v>
      </c>
      <c r="DG174">
        <v>96.984375</v>
      </c>
      <c r="DH174" s="22">
        <f>_xll.BDH(DH$3&amp;" Govt",$A$8,DF174,DF174)</f>
        <v>1.024</v>
      </c>
      <c r="DI174">
        <f t="shared" si="83"/>
        <v>94.7113037109375</v>
      </c>
      <c r="DJ174" s="2">
        <v>39342</v>
      </c>
      <c r="DK174">
        <v>106.73828125</v>
      </c>
      <c r="DL174" s="22">
        <f>_xll.BDH(DL$3&amp;" Govt",$A$8,DJ174,DJ174)</f>
        <v>1.03302</v>
      </c>
      <c r="DM174">
        <f t="shared" si="84"/>
        <v>103.32644213083967</v>
      </c>
      <c r="DN174" s="2">
        <v>40077</v>
      </c>
      <c r="DO174">
        <v>106.765625</v>
      </c>
      <c r="DP174" s="22">
        <f>_xll.BDH(DP$3&amp;" Govt",$A$8,DN174,DN174)</f>
        <v>1.00356</v>
      </c>
      <c r="DQ174">
        <f t="shared" si="85"/>
        <v>106.3868876798597</v>
      </c>
    </row>
    <row r="175" spans="4:121" x14ac:dyDescent="0.25">
      <c r="D175" s="2"/>
      <c r="F175" s="2">
        <v>38429</v>
      </c>
      <c r="G175">
        <v>127.22265625</v>
      </c>
      <c r="H175" s="22">
        <f>_xll.BDH(H$3&amp;" Govt",$A$8,F175,F175)</f>
        <v>1.2025000000000001</v>
      </c>
      <c r="I175" s="14">
        <f t="shared" si="58"/>
        <v>105.79846673596673</v>
      </c>
      <c r="J175" s="2">
        <v>38429</v>
      </c>
      <c r="K175">
        <v>127.84375</v>
      </c>
      <c r="L175" s="22">
        <f>_xll.BDH(L$3&amp;" Govt",$A$8,J175,J175)</f>
        <v>1.1792899999999999</v>
      </c>
      <c r="M175">
        <f t="shared" si="59"/>
        <v>108.40738919180185</v>
      </c>
      <c r="N175" s="2">
        <v>38429</v>
      </c>
      <c r="O175">
        <v>129.18359375</v>
      </c>
      <c r="P175" s="22">
        <f>_xll.BDH(P$3&amp;" Govt",$A$8,N175,N175)</f>
        <v>1.1617</v>
      </c>
      <c r="Q175">
        <f t="shared" si="60"/>
        <v>111.20219828699321</v>
      </c>
      <c r="R175" s="2">
        <v>38429</v>
      </c>
      <c r="S175">
        <v>130.17578125</v>
      </c>
      <c r="T175" s="22">
        <f>_xll.BDH(T$3&amp;" Govt",$A$8,R175,R175)</f>
        <v>1.13239</v>
      </c>
      <c r="U175">
        <f t="shared" si="61"/>
        <v>114.9566679765805</v>
      </c>
      <c r="V175" s="2">
        <v>38527</v>
      </c>
      <c r="W175">
        <v>100.53125</v>
      </c>
      <c r="X175" s="22">
        <f>_xll.BDH(X$3&amp;" Govt",$A$8,V175,V175)</f>
        <v>1.0256099999999999</v>
      </c>
      <c r="Y175">
        <f t="shared" si="62"/>
        <v>98.020933883249981</v>
      </c>
      <c r="Z175" s="2">
        <v>38429</v>
      </c>
      <c r="AA175">
        <v>123.3984375</v>
      </c>
      <c r="AB175" s="22">
        <f>_xll.BDH(AB$3&amp;" Govt",$A$8,Z175,Z175)</f>
        <v>1.0946499999999999</v>
      </c>
      <c r="AC175">
        <f t="shared" si="63"/>
        <v>112.72866898095283</v>
      </c>
      <c r="AD175" s="2">
        <v>39070</v>
      </c>
      <c r="AE175">
        <v>102.35546875</v>
      </c>
      <c r="AF175" s="22">
        <f>_xll.BDH(AF$3&amp;" Govt",$A$8,AD175,AD175)</f>
        <v>1.01902</v>
      </c>
      <c r="AG175">
        <f t="shared" si="64"/>
        <v>100.44500475947478</v>
      </c>
      <c r="AH175" s="2">
        <v>38429</v>
      </c>
      <c r="AI175">
        <v>121.3828125</v>
      </c>
      <c r="AJ175" s="22">
        <f>_xll.BDH(AJ$3&amp;" Govt",$A$8,AH175,AH175)</f>
        <v>1.0729599999999999</v>
      </c>
      <c r="AK175">
        <f t="shared" si="65"/>
        <v>113.12892605502536</v>
      </c>
      <c r="AL175" s="2">
        <v>39434</v>
      </c>
      <c r="AM175">
        <v>106.56640625</v>
      </c>
      <c r="AN175" s="22">
        <f>_xll.BDH(AN$3&amp;" Govt",$A$8,AL175,AL175)</f>
        <v>1.0286500000000001</v>
      </c>
      <c r="AO175">
        <f t="shared" si="66"/>
        <v>103.59831453847275</v>
      </c>
      <c r="AP175" s="2">
        <v>38429</v>
      </c>
      <c r="AQ175">
        <v>117.5</v>
      </c>
      <c r="AR175" s="22">
        <f>_xll.BDH(AR$3&amp;" Govt",$A$8,AP175,AP175)</f>
        <v>1.05962</v>
      </c>
      <c r="AS175">
        <f t="shared" si="67"/>
        <v>110.88880919574942</v>
      </c>
      <c r="AT175" s="2">
        <v>39799</v>
      </c>
      <c r="AU175">
        <v>100.5078125</v>
      </c>
      <c r="AV175" s="22">
        <f>_xll.BDH(AV$3&amp;" Govt",$A$8,AT175,AT175)</f>
        <v>1.02969</v>
      </c>
      <c r="AW175">
        <f t="shared" si="68"/>
        <v>97.609778185667537</v>
      </c>
      <c r="AX175" s="2">
        <v>38429</v>
      </c>
      <c r="AY175">
        <v>106.1953125</v>
      </c>
      <c r="AZ175" s="22">
        <f>_xll.BDH(AZ$3&amp;" Govt",$A$8,AX175,AX175)</f>
        <v>1.03732</v>
      </c>
      <c r="BA175">
        <f t="shared" si="69"/>
        <v>102.3746891026877</v>
      </c>
      <c r="BB175" s="2">
        <v>38429</v>
      </c>
      <c r="BC175">
        <v>106.20703125</v>
      </c>
      <c r="BD175" s="22">
        <f>_xll.BDH(BD$3&amp;" Govt",$A$8,BB175,BB175)</f>
        <v>1.0310900000000001</v>
      </c>
      <c r="BE175">
        <f t="shared" si="70"/>
        <v>103.00461768613796</v>
      </c>
      <c r="BH175" s="22"/>
      <c r="BJ175" s="2">
        <v>38429</v>
      </c>
      <c r="BK175">
        <v>103.921875</v>
      </c>
      <c r="BL175" s="22">
        <f>_xll.BDH(BL$3&amp;" Govt",$A$8,BJ175,BJ175)</f>
        <v>1.0107299999999999</v>
      </c>
      <c r="BM175">
        <f t="shared" si="72"/>
        <v>102.81863108842126</v>
      </c>
      <c r="BN175" s="2">
        <v>38607</v>
      </c>
      <c r="BO175">
        <v>101.859375</v>
      </c>
      <c r="BP175" s="22">
        <f>_xll.BDH(BP$3&amp;" Govt",$A$8,BN175,BN175)</f>
        <v>1.0203500000000001</v>
      </c>
      <c r="BQ175">
        <f t="shared" si="73"/>
        <v>99.82787768902827</v>
      </c>
      <c r="BR175" s="2">
        <v>38789</v>
      </c>
      <c r="BS175">
        <v>98.80859375</v>
      </c>
      <c r="BT175" s="22">
        <f>_xll.BDH(BT$3&amp;" Govt",$A$8,BR175,BR175)</f>
        <v>1.0147600000000001</v>
      </c>
      <c r="BU175">
        <f t="shared" si="74"/>
        <v>97.371392004020649</v>
      </c>
      <c r="BV175" s="2">
        <v>38967</v>
      </c>
      <c r="BW175">
        <v>99.6015625</v>
      </c>
      <c r="BX175" s="22">
        <f>_xll.BDH(BX$3&amp;" Govt",$A$8,BV175,BV175)</f>
        <v>1.0228900000000001</v>
      </c>
      <c r="BY175">
        <f t="shared" si="75"/>
        <v>97.372701365738237</v>
      </c>
      <c r="BZ175" s="2">
        <v>39149</v>
      </c>
      <c r="CA175">
        <v>103.24609375</v>
      </c>
      <c r="CB175" s="22">
        <f>_xll.BDH(CB$3&amp;" Govt",$A$8,BZ175,BZ175)</f>
        <v>0.99994000000000005</v>
      </c>
      <c r="CC175">
        <f t="shared" si="76"/>
        <v>103.25228888733324</v>
      </c>
      <c r="CD175" s="2">
        <v>39331</v>
      </c>
      <c r="CE175">
        <v>103.9140625</v>
      </c>
      <c r="CF175" s="22">
        <f>_xll.BDH(CF$3&amp;" Govt",$A$8,CD175,CD175)</f>
        <v>1.03312</v>
      </c>
      <c r="CG175">
        <f t="shared" si="77"/>
        <v>100.5827614410717</v>
      </c>
      <c r="CH175" s="2">
        <v>39513</v>
      </c>
      <c r="CI175">
        <v>116.49609375</v>
      </c>
      <c r="CJ175" s="22">
        <f>_xll.BDH(CJ$3&amp;" Govt",$A$8,CH175,CH175)</f>
        <v>1.0142199999999999</v>
      </c>
      <c r="CK175">
        <f t="shared" si="78"/>
        <v>114.86274550886397</v>
      </c>
      <c r="CL175" s="2">
        <v>39695</v>
      </c>
      <c r="CM175">
        <v>104.3046875</v>
      </c>
      <c r="CN175" s="22">
        <f>_xll.BDH(CN$3&amp;" Govt",$A$8,CL175,CL175)</f>
        <v>1.0450299999999999</v>
      </c>
      <c r="CO175">
        <f t="shared" si="79"/>
        <v>99.810232720591756</v>
      </c>
      <c r="CP175" s="2">
        <v>39878</v>
      </c>
      <c r="CQ175">
        <v>91.453125</v>
      </c>
      <c r="CR175" s="22">
        <f>_xll.BDH(CR$3&amp;" Govt",$A$8,CP175,CP175)</f>
        <v>0.97558999999999996</v>
      </c>
      <c r="CS175">
        <f t="shared" si="80"/>
        <v>93.741351387365597</v>
      </c>
      <c r="CT175" s="2">
        <v>40057</v>
      </c>
      <c r="CU175">
        <v>104.2734375</v>
      </c>
      <c r="CV175" s="22">
        <f>_xll.BDH(CV$3&amp;" Govt",$A$8,CT175,CT175)</f>
        <v>1.0046299999999999</v>
      </c>
      <c r="CW175">
        <f t="shared" si="81"/>
        <v>103.79287648188887</v>
      </c>
      <c r="CZ175" s="22"/>
      <c r="DB175" s="2">
        <v>38434</v>
      </c>
      <c r="DC175">
        <v>107.31640625</v>
      </c>
      <c r="DD175" s="22">
        <f>_xll.BDH(DD$3&amp;" Govt",$A$8,DB175,DB175)</f>
        <v>1.0110699999999999</v>
      </c>
      <c r="DE175">
        <f t="shared" si="82"/>
        <v>106.14142072260081</v>
      </c>
      <c r="DF175" s="2">
        <v>38979</v>
      </c>
      <c r="DG175">
        <v>97.57421875</v>
      </c>
      <c r="DH175" s="22">
        <f>_xll.BDH(DH$3&amp;" Govt",$A$8,DF175,DF175)</f>
        <v>1.0241</v>
      </c>
      <c r="DI175">
        <f t="shared" si="83"/>
        <v>95.278018504052341</v>
      </c>
      <c r="DJ175" s="2">
        <v>39343</v>
      </c>
      <c r="DK175">
        <v>106.66015625</v>
      </c>
      <c r="DL175" s="22">
        <f>_xll.BDH(DL$3&amp;" Govt",$A$8,DJ175,DJ175)</f>
        <v>1.03301</v>
      </c>
      <c r="DM175">
        <f t="shared" si="84"/>
        <v>103.25181387401865</v>
      </c>
      <c r="DN175" s="2">
        <v>40078</v>
      </c>
      <c r="DO175">
        <v>107.44140625</v>
      </c>
      <c r="DP175" s="22">
        <f>_xll.BDH(DP$3&amp;" Govt",$A$8,DN175,DN175)</f>
        <v>1.0035099999999999</v>
      </c>
      <c r="DQ175">
        <f t="shared" si="85"/>
        <v>107.06560597303466</v>
      </c>
    </row>
    <row r="176" spans="4:121" x14ac:dyDescent="0.25">
      <c r="D176" s="2"/>
      <c r="F176" s="2">
        <v>38432</v>
      </c>
      <c r="G176">
        <v>127.20703125</v>
      </c>
      <c r="H176" s="22">
        <f>_xll.BDH(H$3&amp;" Govt",$A$8,F176,F176)</f>
        <v>1.20275</v>
      </c>
      <c r="I176" s="14">
        <f t="shared" si="58"/>
        <v>105.76348472251091</v>
      </c>
      <c r="J176" s="2">
        <v>38432</v>
      </c>
      <c r="K176">
        <v>127.7734375</v>
      </c>
      <c r="L176" s="22">
        <f>_xll.BDH(L$3&amp;" Govt",$A$8,J176,J176)</f>
        <v>1.17953</v>
      </c>
      <c r="M176">
        <f t="shared" si="59"/>
        <v>108.32572083796089</v>
      </c>
      <c r="N176" s="2">
        <v>38432</v>
      </c>
      <c r="O176">
        <v>129.078125</v>
      </c>
      <c r="P176" s="22">
        <f>_xll.BDH(P$3&amp;" Govt",$A$8,N176,N176)</f>
        <v>1.16194</v>
      </c>
      <c r="Q176">
        <f t="shared" si="60"/>
        <v>111.08845981720226</v>
      </c>
      <c r="R176" s="2">
        <v>38432</v>
      </c>
      <c r="S176">
        <v>130.11328125</v>
      </c>
      <c r="T176" s="22">
        <f>_xll.BDH(T$3&amp;" Govt",$A$8,R176,R176)</f>
        <v>1.13262</v>
      </c>
      <c r="U176">
        <f t="shared" si="61"/>
        <v>114.87814205117338</v>
      </c>
      <c r="V176" s="2">
        <v>38530</v>
      </c>
      <c r="W176">
        <v>100.71484375</v>
      </c>
      <c r="X176" s="22">
        <f>_xll.BDH(X$3&amp;" Govt",$A$8,V176,V176)</f>
        <v>1.0263</v>
      </c>
      <c r="Y176">
        <f t="shared" si="62"/>
        <v>98.133921611614539</v>
      </c>
      <c r="Z176" s="2">
        <v>38432</v>
      </c>
      <c r="AA176">
        <v>123.28125</v>
      </c>
      <c r="AB176" s="22">
        <f>_xll.BDH(AB$3&amp;" Govt",$A$8,Z176,Z176)</f>
        <v>1.0948800000000001</v>
      </c>
      <c r="AC176">
        <f t="shared" si="63"/>
        <v>112.59795594037702</v>
      </c>
      <c r="AD176" s="2">
        <v>39071</v>
      </c>
      <c r="AE176">
        <v>102.296875</v>
      </c>
      <c r="AF176" s="22">
        <f>_xll.BDH(AF$3&amp;" Govt",$A$8,AD176,AD176)</f>
        <v>1.01884</v>
      </c>
      <c r="AG176">
        <f t="shared" si="64"/>
        <v>100.40524027325193</v>
      </c>
      <c r="AH176" s="2">
        <v>38432</v>
      </c>
      <c r="AI176">
        <v>121.21484375</v>
      </c>
      <c r="AJ176" s="22">
        <f>_xll.BDH(AJ$3&amp;" Govt",$A$8,AH176,AH176)</f>
        <v>1.07318</v>
      </c>
      <c r="AK176">
        <f t="shared" si="65"/>
        <v>112.949219841965</v>
      </c>
      <c r="AL176" s="2">
        <v>39435</v>
      </c>
      <c r="AM176">
        <v>106.8359375</v>
      </c>
      <c r="AN176" s="22">
        <f>_xll.BDH(AN$3&amp;" Govt",$A$8,AL176,AL176)</f>
        <v>1.0287200000000001</v>
      </c>
      <c r="AO176">
        <f t="shared" si="66"/>
        <v>103.85327154133292</v>
      </c>
      <c r="AP176" s="2">
        <v>38432</v>
      </c>
      <c r="AQ176">
        <v>117.30078125</v>
      </c>
      <c r="AR176" s="22">
        <f>_xll.BDH(AR$3&amp;" Govt",$A$8,AP176,AP176)</f>
        <v>1.05983</v>
      </c>
      <c r="AS176">
        <f t="shared" si="67"/>
        <v>110.67886477076512</v>
      </c>
      <c r="AT176" s="2">
        <v>39800</v>
      </c>
      <c r="AU176">
        <v>100.04296875</v>
      </c>
      <c r="AV176" s="22">
        <f>_xll.BDH(AV$3&amp;" Govt",$A$8,AT176,AT176)</f>
        <v>1.0293600000000001</v>
      </c>
      <c r="AW176">
        <f t="shared" si="68"/>
        <v>97.189485456982979</v>
      </c>
      <c r="AX176" s="2">
        <v>38432</v>
      </c>
      <c r="AY176">
        <v>106.01171875</v>
      </c>
      <c r="AZ176" s="22">
        <f>_xll.BDH(AZ$3&amp;" Govt",$A$8,AX176,AX176)</f>
        <v>1.0375300000000001</v>
      </c>
      <c r="BA176">
        <f t="shared" si="69"/>
        <v>102.17701536341117</v>
      </c>
      <c r="BB176" s="2">
        <v>38432</v>
      </c>
      <c r="BC176">
        <v>106.01171875</v>
      </c>
      <c r="BD176" s="22">
        <f>_xll.BDH(BD$3&amp;" Govt",$A$8,BB176,BB176)</f>
        <v>1.0313000000000001</v>
      </c>
      <c r="BE176">
        <f t="shared" si="70"/>
        <v>102.79425846019586</v>
      </c>
      <c r="BH176" s="22"/>
      <c r="BJ176" s="2">
        <v>38432</v>
      </c>
      <c r="BK176">
        <v>103.7109375</v>
      </c>
      <c r="BL176" s="22">
        <f>_xll.BDH(BL$3&amp;" Govt",$A$8,BJ176,BJ176)</f>
        <v>1.0109399999999999</v>
      </c>
      <c r="BM176">
        <f t="shared" si="72"/>
        <v>102.58861801887353</v>
      </c>
      <c r="BN176" s="2">
        <v>38608</v>
      </c>
      <c r="BO176">
        <v>102.0859375</v>
      </c>
      <c r="BP176" s="22">
        <f>_xll.BDH(BP$3&amp;" Govt",$A$8,BN176,BN176)</f>
        <v>1.0205</v>
      </c>
      <c r="BQ176">
        <f t="shared" si="73"/>
        <v>100.03521558059775</v>
      </c>
      <c r="BR176" s="2">
        <v>38790</v>
      </c>
      <c r="BS176">
        <v>99.48828125</v>
      </c>
      <c r="BT176" s="22">
        <f>_xll.BDH(BT$3&amp;" Govt",$A$8,BR176,BR176)</f>
        <v>1.01501</v>
      </c>
      <c r="BU176">
        <f t="shared" si="74"/>
        <v>98.017045398567504</v>
      </c>
      <c r="BV176" s="2">
        <v>38968</v>
      </c>
      <c r="BW176">
        <v>99.61328125</v>
      </c>
      <c r="BX176" s="22">
        <f>_xll.BDH(BX$3&amp;" Govt",$A$8,BV176,BV176)</f>
        <v>1.0229900000000001</v>
      </c>
      <c r="BY176">
        <f t="shared" si="75"/>
        <v>97.374638315135044</v>
      </c>
      <c r="BZ176" s="2">
        <v>39150</v>
      </c>
      <c r="CA176">
        <v>102.765625</v>
      </c>
      <c r="CB176" s="22">
        <f>_xll.BDH(CB$3&amp;" Govt",$A$8,BZ176,BZ176)</f>
        <v>1.00004</v>
      </c>
      <c r="CC176">
        <f t="shared" si="76"/>
        <v>102.76151453941841</v>
      </c>
      <c r="CD176" s="2">
        <v>39332</v>
      </c>
      <c r="CE176">
        <v>105.09375</v>
      </c>
      <c r="CF176" s="22">
        <f>_xll.BDH(CF$3&amp;" Govt",$A$8,CD176,CD176)</f>
        <v>1.03311</v>
      </c>
      <c r="CG176">
        <f t="shared" si="77"/>
        <v>101.7256148909603</v>
      </c>
      <c r="CH176" s="2">
        <v>39514</v>
      </c>
      <c r="CI176">
        <v>117.3515625</v>
      </c>
      <c r="CJ176" s="22">
        <f>_xll.BDH(CJ$3&amp;" Govt",$A$8,CH176,CH176)</f>
        <v>1.0143899999999999</v>
      </c>
      <c r="CK176">
        <f t="shared" si="78"/>
        <v>115.68682903025464</v>
      </c>
      <c r="CL176" s="2">
        <v>39696</v>
      </c>
      <c r="CM176">
        <v>103.99609375</v>
      </c>
      <c r="CN176" s="22">
        <f>_xll.BDH(CN$3&amp;" Govt",$A$8,CL176,CL176)</f>
        <v>1.04521</v>
      </c>
      <c r="CO176">
        <f t="shared" si="79"/>
        <v>99.497798289338988</v>
      </c>
      <c r="CP176" s="2">
        <v>39881</v>
      </c>
      <c r="CQ176">
        <v>91.5</v>
      </c>
      <c r="CR176" s="22">
        <f>_xll.BDH(CR$3&amp;" Govt",$A$8,CP176,CP176)</f>
        <v>0.97599999999999998</v>
      </c>
      <c r="CS176">
        <f t="shared" si="80"/>
        <v>93.75</v>
      </c>
      <c r="CT176" s="2">
        <v>40058</v>
      </c>
      <c r="CU176">
        <v>104.4453125</v>
      </c>
      <c r="CV176" s="22">
        <f>_xll.BDH(CV$3&amp;" Govt",$A$8,CT176,CT176)</f>
        <v>1.00457</v>
      </c>
      <c r="CW176">
        <f t="shared" si="81"/>
        <v>103.97016882845396</v>
      </c>
      <c r="CZ176" s="22"/>
      <c r="DB176" s="2">
        <v>38435</v>
      </c>
      <c r="DC176">
        <v>107.49609375</v>
      </c>
      <c r="DD176" s="22">
        <f>_xll.BDH(DD$3&amp;" Govt",$A$8,DB176,DB176)</f>
        <v>1.0111399999999999</v>
      </c>
      <c r="DE176">
        <f t="shared" si="82"/>
        <v>106.31178051506221</v>
      </c>
      <c r="DF176" s="2">
        <v>38980</v>
      </c>
      <c r="DG176">
        <v>97.23828125</v>
      </c>
      <c r="DH176" s="22">
        <f>_xll.BDH(DH$3&amp;" Govt",$A$8,DF176,DF176)</f>
        <v>1.0242</v>
      </c>
      <c r="DI176">
        <f t="shared" si="83"/>
        <v>94.940715924624101</v>
      </c>
      <c r="DJ176" s="2">
        <v>39344</v>
      </c>
      <c r="DK176">
        <v>105.6328125</v>
      </c>
      <c r="DL176" s="22">
        <f>_xll.BDH(DL$3&amp;" Govt",$A$8,DJ176,DJ176)</f>
        <v>1.0329999999999999</v>
      </c>
      <c r="DM176">
        <f t="shared" si="84"/>
        <v>102.258288964182</v>
      </c>
      <c r="DN176" s="2">
        <v>40079</v>
      </c>
      <c r="DO176">
        <v>107.44140625</v>
      </c>
      <c r="DP176" s="22">
        <f>_xll.BDH(DP$3&amp;" Govt",$A$8,DN176,DN176)</f>
        <v>1.00346</v>
      </c>
      <c r="DQ176">
        <f t="shared" si="85"/>
        <v>107.07094079484982</v>
      </c>
    </row>
    <row r="177" spans="4:121" x14ac:dyDescent="0.25">
      <c r="D177" s="2"/>
      <c r="F177" s="2">
        <v>38433</v>
      </c>
      <c r="G177">
        <v>126.9453125</v>
      </c>
      <c r="H177" s="22">
        <f>_xll.BDH(H$3&amp;" Govt",$A$8,F177,F177)</f>
        <v>1.2028300000000001</v>
      </c>
      <c r="I177" s="14">
        <f t="shared" si="58"/>
        <v>105.5388645943317</v>
      </c>
      <c r="J177" s="2">
        <v>38433</v>
      </c>
      <c r="K177">
        <v>127.44140625</v>
      </c>
      <c r="L177" s="22">
        <f>_xll.BDH(L$3&amp;" Govt",$A$8,J177,J177)</f>
        <v>1.17961</v>
      </c>
      <c r="M177">
        <f t="shared" si="59"/>
        <v>108.03689884792431</v>
      </c>
      <c r="N177" s="2">
        <v>38433</v>
      </c>
      <c r="O177">
        <v>128.62890625</v>
      </c>
      <c r="P177" s="22">
        <f>_xll.BDH(P$3&amp;" Govt",$A$8,N177,N177)</f>
        <v>1.1620200000000001</v>
      </c>
      <c r="Q177">
        <f t="shared" si="60"/>
        <v>110.69422750899295</v>
      </c>
      <c r="R177" s="2">
        <v>38433</v>
      </c>
      <c r="S177">
        <v>129.55078125</v>
      </c>
      <c r="T177" s="22">
        <f>_xll.BDH(T$3&amp;" Govt",$A$8,R177,R177)</f>
        <v>1.1327</v>
      </c>
      <c r="U177">
        <f t="shared" si="61"/>
        <v>114.37342743003443</v>
      </c>
      <c r="V177" s="2">
        <v>38531</v>
      </c>
      <c r="W177">
        <v>100.484375</v>
      </c>
      <c r="X177" s="22">
        <f>_xll.BDH(X$3&amp;" Govt",$A$8,V177,V177)</f>
        <v>1.0265200000000001</v>
      </c>
      <c r="Y177">
        <f t="shared" si="62"/>
        <v>97.888375287378707</v>
      </c>
      <c r="Z177" s="2">
        <v>38433</v>
      </c>
      <c r="AA177">
        <v>122.75390625</v>
      </c>
      <c r="AB177" s="22">
        <f>_xll.BDH(AB$3&amp;" Govt",$A$8,Z177,Z177)</f>
        <v>1.0949500000000001</v>
      </c>
      <c r="AC177">
        <f t="shared" si="63"/>
        <v>112.1091431115576</v>
      </c>
      <c r="AD177" s="2">
        <v>39072</v>
      </c>
      <c r="AE177">
        <v>102.39453125</v>
      </c>
      <c r="AF177" s="22">
        <f>_xll.BDH(AF$3&amp;" Govt",$A$8,AD177,AD177)</f>
        <v>1.0186599999999999</v>
      </c>
      <c r="AG177">
        <f t="shared" si="64"/>
        <v>100.51884951799424</v>
      </c>
      <c r="AH177" s="2">
        <v>38433</v>
      </c>
      <c r="AI177">
        <v>120.39453125</v>
      </c>
      <c r="AJ177" s="22">
        <f>_xll.BDH(AJ$3&amp;" Govt",$A$8,AH177,AH177)</f>
        <v>1.07325</v>
      </c>
      <c r="AK177">
        <f t="shared" si="65"/>
        <v>112.17752737013743</v>
      </c>
      <c r="AL177" s="2">
        <v>39436</v>
      </c>
      <c r="AM177">
        <v>106.81640625</v>
      </c>
      <c r="AN177" s="22">
        <f>_xll.BDH(AN$3&amp;" Govt",$A$8,AL177,AL177)</f>
        <v>1.0287900000000001</v>
      </c>
      <c r="AO177">
        <f t="shared" si="66"/>
        <v>103.82722056979557</v>
      </c>
      <c r="AP177" s="2">
        <v>38433</v>
      </c>
      <c r="AQ177">
        <v>116.45703125</v>
      </c>
      <c r="AR177" s="22">
        <f>_xll.BDH(AR$3&amp;" Govt",$A$8,AP177,AP177)</f>
        <v>1.0599099999999999</v>
      </c>
      <c r="AS177">
        <f t="shared" si="67"/>
        <v>109.87445278372692</v>
      </c>
      <c r="AT177" s="2">
        <v>39801</v>
      </c>
      <c r="AU177">
        <v>99.09765625</v>
      </c>
      <c r="AV177" s="22">
        <f>_xll.BDH(AV$3&amp;" Govt",$A$8,AT177,AT177)</f>
        <v>1.02902</v>
      </c>
      <c r="AW177">
        <f t="shared" si="68"/>
        <v>96.302944792132323</v>
      </c>
      <c r="AX177" s="2">
        <v>38433</v>
      </c>
      <c r="AY177">
        <v>105.1015625</v>
      </c>
      <c r="AZ177" s="22">
        <f>_xll.BDH(AZ$3&amp;" Govt",$A$8,AX177,AX177)</f>
        <v>1.0376000000000001</v>
      </c>
      <c r="BA177">
        <f t="shared" si="69"/>
        <v>101.29294766769468</v>
      </c>
      <c r="BB177" s="2">
        <v>38433</v>
      </c>
      <c r="BC177">
        <v>105.07421875</v>
      </c>
      <c r="BD177" s="22">
        <f>_xll.BDH(BD$3&amp;" Govt",$A$8,BB177,BB177)</f>
        <v>1.0313699999999999</v>
      </c>
      <c r="BE177">
        <f t="shared" si="70"/>
        <v>101.87829658609424</v>
      </c>
      <c r="BH177" s="22"/>
      <c r="BJ177" s="2">
        <v>38433</v>
      </c>
      <c r="BK177">
        <v>102.73046875</v>
      </c>
      <c r="BL177" s="22">
        <f>_xll.BDH(BL$3&amp;" Govt",$A$8,BJ177,BJ177)</f>
        <v>1.0109999999999999</v>
      </c>
      <c r="BM177">
        <f t="shared" si="72"/>
        <v>101.61272873392682</v>
      </c>
      <c r="BN177" s="2">
        <v>38609</v>
      </c>
      <c r="BO177">
        <v>102.01171875</v>
      </c>
      <c r="BP177" s="22">
        <f>_xll.BDH(BP$3&amp;" Govt",$A$8,BN177,BN177)</f>
        <v>1.0206599999999999</v>
      </c>
      <c r="BQ177">
        <f t="shared" si="73"/>
        <v>99.946817500440901</v>
      </c>
      <c r="BR177" s="2">
        <v>38791</v>
      </c>
      <c r="BS177">
        <v>99.3125</v>
      </c>
      <c r="BT177" s="22">
        <f>_xll.BDH(BT$3&amp;" Govt",$A$8,BR177,BR177)</f>
        <v>1.0152600000000001</v>
      </c>
      <c r="BU177">
        <f t="shared" si="74"/>
        <v>97.819770305143507</v>
      </c>
      <c r="BV177" s="2">
        <v>38971</v>
      </c>
      <c r="BW177">
        <v>99.29296875</v>
      </c>
      <c r="BX177" s="22">
        <f>_xll.BDH(BX$3&amp;" Govt",$A$8,BV177,BV177)</f>
        <v>1.02329</v>
      </c>
      <c r="BY177">
        <f t="shared" si="75"/>
        <v>97.033068582708708</v>
      </c>
      <c r="BZ177" s="2">
        <v>39153</v>
      </c>
      <c r="CA177">
        <v>102.9375</v>
      </c>
      <c r="CB177" s="22">
        <f>_xll.BDH(CB$3&amp;" Govt",$A$8,BZ177,BZ177)</f>
        <v>1.0003299999999999</v>
      </c>
      <c r="CC177">
        <f t="shared" si="76"/>
        <v>102.90354183119571</v>
      </c>
      <c r="CD177" s="2">
        <v>39335</v>
      </c>
      <c r="CE177">
        <v>105.58203125</v>
      </c>
      <c r="CF177" s="22">
        <f>_xll.BDH(CF$3&amp;" Govt",$A$8,CD177,CD177)</f>
        <v>1.03308</v>
      </c>
      <c r="CG177">
        <f t="shared" si="77"/>
        <v>102.20121505594921</v>
      </c>
      <c r="CH177" s="2">
        <v>39517</v>
      </c>
      <c r="CI177">
        <v>117.93359375</v>
      </c>
      <c r="CJ177" s="22">
        <f>_xll.BDH(CJ$3&amp;" Govt",$A$8,CH177,CH177)</f>
        <v>1.0148699999999999</v>
      </c>
      <c r="CK177">
        <f t="shared" si="78"/>
        <v>116.20561623656232</v>
      </c>
      <c r="CL177" s="2">
        <v>39699</v>
      </c>
      <c r="CM177">
        <v>104.36328125</v>
      </c>
      <c r="CN177" s="22">
        <f>_xll.BDH(CN$3&amp;" Govt",$A$8,CL177,CL177)</f>
        <v>1.04576</v>
      </c>
      <c r="CO177">
        <f t="shared" si="79"/>
        <v>99.79658932259791</v>
      </c>
      <c r="CP177" s="2">
        <v>39882</v>
      </c>
      <c r="CQ177">
        <v>90.67578125</v>
      </c>
      <c r="CR177" s="22">
        <f>_xll.BDH(CR$3&amp;" Govt",$A$8,CP177,CP177)</f>
        <v>0.97613000000000005</v>
      </c>
      <c r="CS177">
        <f t="shared" si="80"/>
        <v>92.893140514070865</v>
      </c>
      <c r="CT177" s="2">
        <v>40059</v>
      </c>
      <c r="CU177">
        <v>104.68359375</v>
      </c>
      <c r="CV177" s="22">
        <f>_xll.BDH(CV$3&amp;" Govt",$A$8,CT177,CT177)</f>
        <v>1.0045200000000001</v>
      </c>
      <c r="CW177">
        <f t="shared" si="81"/>
        <v>104.21255301039301</v>
      </c>
      <c r="CZ177" s="22"/>
      <c r="DB177" s="2">
        <v>38436</v>
      </c>
      <c r="DC177">
        <v>107.49609375</v>
      </c>
      <c r="DD177" s="22">
        <f>_xll.BDH(DD$3&amp;" Govt",$A$8,DB177,DB177)</f>
        <v>1.0112099999999999</v>
      </c>
      <c r="DE177">
        <f t="shared" si="82"/>
        <v>106.30442118847718</v>
      </c>
      <c r="DF177" s="2">
        <v>38981</v>
      </c>
      <c r="DG177">
        <v>98.23046875</v>
      </c>
      <c r="DH177" s="22">
        <f>_xll.BDH(DH$3&amp;" Govt",$A$8,DF177,DF177)</f>
        <v>1.0243</v>
      </c>
      <c r="DI177">
        <f t="shared" si="83"/>
        <v>95.900096407302556</v>
      </c>
      <c r="DJ177" s="2">
        <v>39345</v>
      </c>
      <c r="DK177">
        <v>103.54296875</v>
      </c>
      <c r="DL177" s="22">
        <f>_xll.BDH(DL$3&amp;" Govt",$A$8,DJ177,DJ177)</f>
        <v>1.0329900000000001</v>
      </c>
      <c r="DM177">
        <f t="shared" si="84"/>
        <v>100.23617726212257</v>
      </c>
      <c r="DN177" s="2">
        <v>40080</v>
      </c>
      <c r="DO177">
        <v>107.37890625</v>
      </c>
      <c r="DP177" s="22">
        <f>_xll.BDH(DP$3&amp;" Govt",$A$8,DN177,DN177)</f>
        <v>1.0034099999999999</v>
      </c>
      <c r="DQ177">
        <f t="shared" si="85"/>
        <v>107.01398854904775</v>
      </c>
    </row>
    <row r="178" spans="4:121" x14ac:dyDescent="0.25">
      <c r="D178" s="2"/>
      <c r="F178" s="2">
        <v>38434</v>
      </c>
      <c r="G178">
        <v>126.87109375</v>
      </c>
      <c r="H178" s="22">
        <f>_xll.BDH(H$3&amp;" Govt",$A$8,F178,F178)</f>
        <v>1.2029099999999999</v>
      </c>
      <c r="I178" s="14">
        <f t="shared" si="58"/>
        <v>105.47014635342629</v>
      </c>
      <c r="J178" s="2">
        <v>38434</v>
      </c>
      <c r="K178">
        <v>127.33203125</v>
      </c>
      <c r="L178" s="22">
        <f>_xll.BDH(L$3&amp;" Govt",$A$8,J178,J178)</f>
        <v>1.1796899999999999</v>
      </c>
      <c r="M178">
        <f t="shared" si="59"/>
        <v>107.93685735235529</v>
      </c>
      <c r="N178" s="2">
        <v>38434</v>
      </c>
      <c r="O178">
        <v>128.5390625</v>
      </c>
      <c r="P178" s="22">
        <f>_xll.BDH(P$3&amp;" Govt",$A$8,N178,N178)</f>
        <v>1.1620999999999999</v>
      </c>
      <c r="Q178">
        <f t="shared" si="60"/>
        <v>110.60929567162896</v>
      </c>
      <c r="R178" s="2">
        <v>38434</v>
      </c>
      <c r="S178">
        <v>129.359375</v>
      </c>
      <c r="T178" s="22">
        <f>_xll.BDH(T$3&amp;" Govt",$A$8,R178,R178)</f>
        <v>1.1327700000000001</v>
      </c>
      <c r="U178">
        <f t="shared" si="61"/>
        <v>114.19738781923955</v>
      </c>
      <c r="V178" s="2">
        <v>38532</v>
      </c>
      <c r="W178">
        <v>100.4296875</v>
      </c>
      <c r="X178" s="22">
        <f>_xll.BDH(X$3&amp;" Govt",$A$8,V178,V178)</f>
        <v>1.0267500000000001</v>
      </c>
      <c r="Y178">
        <f t="shared" si="62"/>
        <v>97.81318480642804</v>
      </c>
      <c r="Z178" s="2">
        <v>38434</v>
      </c>
      <c r="AA178">
        <v>122.4453125</v>
      </c>
      <c r="AB178" s="22">
        <f>_xll.BDH(AB$3&amp;" Govt",$A$8,Z178,Z178)</f>
        <v>1.0950299999999999</v>
      </c>
      <c r="AC178">
        <f t="shared" si="63"/>
        <v>111.81913965827421</v>
      </c>
      <c r="AD178" s="2">
        <v>39073</v>
      </c>
      <c r="AE178">
        <v>102.16015625</v>
      </c>
      <c r="AF178" s="22">
        <f>_xll.BDH(AF$3&amp;" Govt",$A$8,AD178,AD178)</f>
        <v>1.0184800000000001</v>
      </c>
      <c r="AG178">
        <f t="shared" si="64"/>
        <v>100.30649227279868</v>
      </c>
      <c r="AH178" s="2">
        <v>38434</v>
      </c>
      <c r="AI178">
        <v>120.48046875</v>
      </c>
      <c r="AJ178" s="22">
        <f>_xll.BDH(AJ$3&amp;" Govt",$A$8,AH178,AH178)</f>
        <v>1.0733200000000001</v>
      </c>
      <c r="AK178">
        <f t="shared" si="65"/>
        <v>112.25027834196698</v>
      </c>
      <c r="AL178" s="2">
        <v>39437</v>
      </c>
      <c r="AM178">
        <v>106.40234375</v>
      </c>
      <c r="AN178" s="22">
        <f>_xll.BDH(AN$3&amp;" Govt",$A$8,AL178,AL178)</f>
        <v>1.0288600000000001</v>
      </c>
      <c r="AO178">
        <f t="shared" si="66"/>
        <v>103.41770867756544</v>
      </c>
      <c r="AP178" s="2">
        <v>38434</v>
      </c>
      <c r="AQ178">
        <v>116.47265625</v>
      </c>
      <c r="AR178" s="22">
        <f>_xll.BDH(AR$3&amp;" Govt",$A$8,AP178,AP178)</f>
        <v>1.0599799999999999</v>
      </c>
      <c r="AS178">
        <f t="shared" si="67"/>
        <v>109.8819376308987</v>
      </c>
      <c r="AT178" s="2">
        <v>39804</v>
      </c>
      <c r="AU178">
        <v>98.6484375</v>
      </c>
      <c r="AV178" s="22">
        <f>_xll.BDH(AV$3&amp;" Govt",$A$8,AT178,AT178)</f>
        <v>1.0280100000000001</v>
      </c>
      <c r="AW178">
        <f t="shared" si="68"/>
        <v>95.960581609128312</v>
      </c>
      <c r="AX178" s="2">
        <v>38434</v>
      </c>
      <c r="AY178">
        <v>105.11328125</v>
      </c>
      <c r="AZ178" s="22">
        <f>_xll.BDH(AZ$3&amp;" Govt",$A$8,AX178,AX178)</f>
        <v>1.0376700000000001</v>
      </c>
      <c r="BA178">
        <f t="shared" si="69"/>
        <v>101.29740789461003</v>
      </c>
      <c r="BB178" s="2">
        <v>38434</v>
      </c>
      <c r="BC178">
        <v>105.18359375</v>
      </c>
      <c r="BD178" s="22">
        <f>_xll.BDH(BD$3&amp;" Govt",$A$8,BB178,BB178)</f>
        <v>1.0314399999999999</v>
      </c>
      <c r="BE178">
        <f t="shared" si="70"/>
        <v>101.97742355347864</v>
      </c>
      <c r="BH178" s="22"/>
      <c r="BJ178" s="2">
        <v>38434</v>
      </c>
      <c r="BK178">
        <v>102.8046875</v>
      </c>
      <c r="BL178" s="22">
        <f>_xll.BDH(BL$3&amp;" Govt",$A$8,BJ178,BJ178)</f>
        <v>1.0110699999999999</v>
      </c>
      <c r="BM178">
        <f t="shared" si="72"/>
        <v>101.67909986449999</v>
      </c>
      <c r="BN178" s="2">
        <v>38610</v>
      </c>
      <c r="BO178">
        <v>101.7734375</v>
      </c>
      <c r="BP178" s="22">
        <f>_xll.BDH(BP$3&amp;" Govt",$A$8,BN178,BN178)</f>
        <v>1.0208200000000001</v>
      </c>
      <c r="BQ178">
        <f t="shared" si="73"/>
        <v>99.697730745870956</v>
      </c>
      <c r="BR178" s="2">
        <v>38792</v>
      </c>
      <c r="BS178">
        <v>99.8828125</v>
      </c>
      <c r="BT178" s="22">
        <f>_xll.BDH(BT$3&amp;" Govt",$A$8,BR178,BR178)</f>
        <v>1.0155099999999999</v>
      </c>
      <c r="BU178">
        <f t="shared" si="74"/>
        <v>98.357290917863935</v>
      </c>
      <c r="BV178" s="2">
        <v>38972</v>
      </c>
      <c r="BW178">
        <v>99.53125</v>
      </c>
      <c r="BX178" s="22">
        <f>_xll.BDH(BX$3&amp;" Govt",$A$8,BV178,BV178)</f>
        <v>1.02339</v>
      </c>
      <c r="BY178">
        <f t="shared" si="75"/>
        <v>97.25642228280519</v>
      </c>
      <c r="BZ178" s="2">
        <v>39154</v>
      </c>
      <c r="CA178">
        <v>103.61328125</v>
      </c>
      <c r="CB178" s="22">
        <f>_xll.BDH(CB$3&amp;" Govt",$A$8,BZ178,BZ178)</f>
        <v>1.0004299999999999</v>
      </c>
      <c r="CC178">
        <f t="shared" si="76"/>
        <v>103.56874668892377</v>
      </c>
      <c r="CD178" s="2">
        <v>39336</v>
      </c>
      <c r="CE178">
        <v>105.37890625</v>
      </c>
      <c r="CF178" s="22">
        <f>_xll.BDH(CF$3&amp;" Govt",$A$8,CD178,CD178)</f>
        <v>1.0330699999999999</v>
      </c>
      <c r="CG178">
        <f t="shared" si="77"/>
        <v>102.00558166435964</v>
      </c>
      <c r="CH178" s="2">
        <v>39518</v>
      </c>
      <c r="CI178">
        <v>116.671875</v>
      </c>
      <c r="CJ178" s="22">
        <f>_xll.BDH(CJ$3&amp;" Govt",$A$8,CH178,CH178)</f>
        <v>1.0150399999999999</v>
      </c>
      <c r="CK178">
        <f t="shared" si="78"/>
        <v>114.94313031998739</v>
      </c>
      <c r="CL178" s="2">
        <v>39700</v>
      </c>
      <c r="CM178">
        <v>104.8125</v>
      </c>
      <c r="CN178" s="22">
        <f>_xll.BDH(CN$3&amp;" Govt",$A$8,CL178,CL178)</f>
        <v>1.0459400000000001</v>
      </c>
      <c r="CO178">
        <f t="shared" si="79"/>
        <v>100.20890299634777</v>
      </c>
      <c r="CP178" s="2">
        <v>39883</v>
      </c>
      <c r="CQ178">
        <v>91.68359375</v>
      </c>
      <c r="CR178" s="22">
        <f>_xll.BDH(CR$3&amp;" Govt",$A$8,CP178,CP178)</f>
        <v>0.97626999999999997</v>
      </c>
      <c r="CS178">
        <f t="shared" si="80"/>
        <v>93.912128560746524</v>
      </c>
      <c r="CT178" s="2">
        <v>40060</v>
      </c>
      <c r="CU178">
        <v>104.68359375</v>
      </c>
      <c r="CV178" s="22">
        <f>_xll.BDH(CV$3&amp;" Govt",$A$8,CT178,CT178)</f>
        <v>1.00447</v>
      </c>
      <c r="CW178">
        <f t="shared" si="81"/>
        <v>104.21774045018766</v>
      </c>
      <c r="CZ178" s="22"/>
      <c r="DB178" s="2">
        <v>38439</v>
      </c>
      <c r="DC178">
        <v>106.98828125</v>
      </c>
      <c r="DD178" s="22">
        <f>_xll.BDH(DD$3&amp;" Govt",$A$8,DB178,DB178)</f>
        <v>1.0114099999999999</v>
      </c>
      <c r="DE178">
        <f t="shared" si="82"/>
        <v>105.78131642953898</v>
      </c>
      <c r="DF178" s="2">
        <v>38982</v>
      </c>
      <c r="DG178">
        <v>98.8046875</v>
      </c>
      <c r="DH178" s="22">
        <f>_xll.BDH(DH$3&amp;" Govt",$A$8,DF178,DF178)</f>
        <v>1.0244</v>
      </c>
      <c r="DI178">
        <f t="shared" si="83"/>
        <v>96.451276356891839</v>
      </c>
      <c r="DJ178" s="2">
        <v>39346</v>
      </c>
      <c r="DK178">
        <v>104.3359375</v>
      </c>
      <c r="DL178" s="22">
        <f>_xll.BDH(DL$3&amp;" Govt",$A$8,DJ178,DJ178)</f>
        <v>1.0329900000000001</v>
      </c>
      <c r="DM178">
        <f t="shared" si="84"/>
        <v>101.00382143099158</v>
      </c>
      <c r="DN178" s="2">
        <v>40081</v>
      </c>
      <c r="DO178">
        <v>107.9921875</v>
      </c>
      <c r="DP178" s="22">
        <f>_xll.BDH(DP$3&amp;" Govt",$A$8,DN178,DN178)</f>
        <v>1.00335</v>
      </c>
      <c r="DQ178">
        <f t="shared" si="85"/>
        <v>107.63162156774804</v>
      </c>
    </row>
    <row r="179" spans="4:121" x14ac:dyDescent="0.25">
      <c r="D179" s="2"/>
      <c r="F179" s="2">
        <v>38435</v>
      </c>
      <c r="G179">
        <v>126.85546875</v>
      </c>
      <c r="H179" s="22">
        <f>_xll.BDH(H$3&amp;" Govt",$A$8,F179,F179)</f>
        <v>1.20299</v>
      </c>
      <c r="I179" s="14">
        <f t="shared" si="58"/>
        <v>105.45014401615974</v>
      </c>
      <c r="J179" s="2">
        <v>38435</v>
      </c>
      <c r="K179">
        <v>127.359375</v>
      </c>
      <c r="L179" s="22">
        <f>_xll.BDH(L$3&amp;" Govt",$A$8,J179,J179)</f>
        <v>1.17977</v>
      </c>
      <c r="M179">
        <f t="shared" si="59"/>
        <v>107.95271535977352</v>
      </c>
      <c r="N179" s="2">
        <v>38435</v>
      </c>
      <c r="O179">
        <v>128.58984375</v>
      </c>
      <c r="P179" s="22">
        <f>_xll.BDH(P$3&amp;" Govt",$A$8,N179,N179)</f>
        <v>1.16218</v>
      </c>
      <c r="Q179">
        <f t="shared" si="60"/>
        <v>110.64537657677812</v>
      </c>
      <c r="R179" s="2">
        <v>38435</v>
      </c>
      <c r="S179">
        <v>129.26953125</v>
      </c>
      <c r="T179" s="22">
        <f>_xll.BDH(T$3&amp;" Govt",$A$8,R179,R179)</f>
        <v>1.1328499999999999</v>
      </c>
      <c r="U179">
        <f t="shared" si="61"/>
        <v>114.11001566844685</v>
      </c>
      <c r="V179" s="2">
        <v>38533</v>
      </c>
      <c r="W179">
        <v>100.51953125</v>
      </c>
      <c r="X179" s="22">
        <f>_xll.BDH(X$3&amp;" Govt",$A$8,V179,V179)</f>
        <v>1.02698</v>
      </c>
      <c r="Y179">
        <f t="shared" si="62"/>
        <v>97.878762244639617</v>
      </c>
      <c r="Z179" s="2">
        <v>38435</v>
      </c>
      <c r="AA179">
        <v>122.3515625</v>
      </c>
      <c r="AB179" s="22">
        <f>_xll.BDH(AB$3&amp;" Govt",$A$8,Z179,Z179)</f>
        <v>1.0951</v>
      </c>
      <c r="AC179">
        <f t="shared" si="63"/>
        <v>111.72638343530272</v>
      </c>
      <c r="AD179" s="2">
        <v>39076</v>
      </c>
      <c r="AE179">
        <v>102.16015625</v>
      </c>
      <c r="AF179" s="22">
        <f>_xll.BDH(AF$3&amp;" Govt",$A$8,AD179,AD179)</f>
        <v>1.0179400000000001</v>
      </c>
      <c r="AG179">
        <f t="shared" si="64"/>
        <v>100.35970317503978</v>
      </c>
      <c r="AH179" s="2">
        <v>38435</v>
      </c>
      <c r="AI179">
        <v>120.38671875</v>
      </c>
      <c r="AJ179" s="22">
        <f>_xll.BDH(AJ$3&amp;" Govt",$A$8,AH179,AH179)</f>
        <v>1.0733900000000001</v>
      </c>
      <c r="AK179">
        <f t="shared" si="65"/>
        <v>112.15561794874183</v>
      </c>
      <c r="AL179" s="2">
        <v>39440</v>
      </c>
      <c r="AM179">
        <v>106.21875</v>
      </c>
      <c r="AN179" s="22">
        <f>_xll.BDH(AN$3&amp;" Govt",$A$8,AL179,AL179)</f>
        <v>1.0290699999999999</v>
      </c>
      <c r="AO179">
        <f t="shared" si="66"/>
        <v>103.21819701283684</v>
      </c>
      <c r="AP179" s="2">
        <v>38435</v>
      </c>
      <c r="AQ179">
        <v>116.45703125</v>
      </c>
      <c r="AR179" s="22">
        <f>_xll.BDH(AR$3&amp;" Govt",$A$8,AP179,AP179)</f>
        <v>1.0600499999999999</v>
      </c>
      <c r="AS179">
        <f t="shared" si="67"/>
        <v>109.85994174803076</v>
      </c>
      <c r="AT179" s="2">
        <v>39805</v>
      </c>
      <c r="AU179">
        <v>98.44140625</v>
      </c>
      <c r="AV179" s="22">
        <f>_xll.BDH(AV$3&amp;" Govt",$A$8,AT179,AT179)</f>
        <v>1.0276700000000001</v>
      </c>
      <c r="AW179">
        <f t="shared" si="68"/>
        <v>95.790872799634116</v>
      </c>
      <c r="AX179" s="2">
        <v>38435</v>
      </c>
      <c r="AY179">
        <v>105.11328125</v>
      </c>
      <c r="AZ179" s="22">
        <f>_xll.BDH(AZ$3&amp;" Govt",$A$8,AX179,AX179)</f>
        <v>1.0377400000000001</v>
      </c>
      <c r="BA179">
        <f t="shared" si="69"/>
        <v>101.29057495133655</v>
      </c>
      <c r="BB179" s="2">
        <v>38435</v>
      </c>
      <c r="BC179">
        <v>105.12109375</v>
      </c>
      <c r="BD179" s="22">
        <f>_xll.BDH(BD$3&amp;" Govt",$A$8,BB179,BB179)</f>
        <v>1.0315099999999999</v>
      </c>
      <c r="BE179">
        <f t="shared" si="70"/>
        <v>101.9099124099621</v>
      </c>
      <c r="BH179" s="22"/>
      <c r="BJ179" s="2">
        <v>38435</v>
      </c>
      <c r="BK179">
        <v>102.79296875</v>
      </c>
      <c r="BL179" s="22">
        <f>_xll.BDH(BL$3&amp;" Govt",$A$8,BJ179,BJ179)</f>
        <v>1.0111399999999999</v>
      </c>
      <c r="BM179">
        <f t="shared" si="72"/>
        <v>101.66047110192457</v>
      </c>
      <c r="BN179" s="2">
        <v>38611</v>
      </c>
      <c r="BO179">
        <v>101.421875</v>
      </c>
      <c r="BP179" s="22">
        <f>_xll.BDH(BP$3&amp;" Govt",$A$8,BN179,BN179)</f>
        <v>1.0209699999999999</v>
      </c>
      <c r="BQ179">
        <f t="shared" si="73"/>
        <v>99.338741588881163</v>
      </c>
      <c r="BR179" s="2">
        <v>38793</v>
      </c>
      <c r="BS179">
        <v>99.66796875</v>
      </c>
      <c r="BT179" s="22">
        <f>_xll.BDH(BT$3&amp;" Govt",$A$8,BR179,BR179)</f>
        <v>1.01576</v>
      </c>
      <c r="BU179">
        <f t="shared" si="74"/>
        <v>98.121572763251166</v>
      </c>
      <c r="BV179" s="2">
        <v>38973</v>
      </c>
      <c r="BW179">
        <v>99.7734375</v>
      </c>
      <c r="BX179" s="22">
        <f>_xll.BDH(BX$3&amp;" Govt",$A$8,BV179,BV179)</f>
        <v>1.02349</v>
      </c>
      <c r="BY179">
        <f t="shared" si="75"/>
        <v>97.483548935504984</v>
      </c>
      <c r="BZ179" s="2">
        <v>39155</v>
      </c>
      <c r="CA179">
        <v>103.42578125</v>
      </c>
      <c r="CB179" s="22">
        <f>_xll.BDH(CB$3&amp;" Govt",$A$8,BZ179,BZ179)</f>
        <v>1.0005299999999999</v>
      </c>
      <c r="CC179">
        <f t="shared" si="76"/>
        <v>103.37099462284989</v>
      </c>
      <c r="CD179" s="2">
        <v>39337</v>
      </c>
      <c r="CE179">
        <v>105.23828125</v>
      </c>
      <c r="CF179" s="22">
        <f>_xll.BDH(CF$3&amp;" Govt",$A$8,CD179,CD179)</f>
        <v>1.0330699999999999</v>
      </c>
      <c r="CG179">
        <f t="shared" si="77"/>
        <v>101.86945826517081</v>
      </c>
      <c r="CH179" s="2">
        <v>39519</v>
      </c>
      <c r="CI179">
        <v>117.65234375</v>
      </c>
      <c r="CJ179" s="22">
        <f>_xll.BDH(CJ$3&amp;" Govt",$A$8,CH179,CH179)</f>
        <v>1.0152000000000001</v>
      </c>
      <c r="CK179">
        <f t="shared" si="78"/>
        <v>115.89080353624901</v>
      </c>
      <c r="CL179" s="2">
        <v>39701</v>
      </c>
      <c r="CM179">
        <v>104.62109375</v>
      </c>
      <c r="CN179" s="22">
        <f>_xll.BDH(CN$3&amp;" Govt",$A$8,CL179,CL179)</f>
        <v>1.04613</v>
      </c>
      <c r="CO179">
        <f t="shared" si="79"/>
        <v>100.00773684914877</v>
      </c>
      <c r="CP179" s="2">
        <v>39884</v>
      </c>
      <c r="CQ179">
        <v>93.2109375</v>
      </c>
      <c r="CR179" s="22">
        <f>_xll.BDH(CR$3&amp;" Govt",$A$8,CP179,CP179)</f>
        <v>0.97641</v>
      </c>
      <c r="CS179">
        <f t="shared" si="80"/>
        <v>95.462907487633274</v>
      </c>
      <c r="CT179" s="2">
        <v>40063</v>
      </c>
      <c r="CU179">
        <v>104.68359375</v>
      </c>
      <c r="CV179" s="22">
        <f>_xll.BDH(CV$3&amp;" Govt",$A$8,CT179,CT179)</f>
        <v>1.00431</v>
      </c>
      <c r="CW179">
        <f t="shared" si="81"/>
        <v>104.23434372853004</v>
      </c>
      <c r="CZ179" s="22"/>
      <c r="DB179" s="2">
        <v>38440</v>
      </c>
      <c r="DC179">
        <v>107.4609375</v>
      </c>
      <c r="DD179" s="22">
        <f>_xll.BDH(DD$3&amp;" Govt",$A$8,DB179,DB179)</f>
        <v>1.0114799999999999</v>
      </c>
      <c r="DE179">
        <f t="shared" si="82"/>
        <v>106.24128751927869</v>
      </c>
      <c r="DF179" s="2">
        <v>38985</v>
      </c>
      <c r="DG179">
        <v>99.4453125</v>
      </c>
      <c r="DH179" s="22">
        <f>_xll.BDH(DH$3&amp;" Govt",$A$8,DF179,DF179)</f>
        <v>1.0246999999999999</v>
      </c>
      <c r="DI179">
        <f t="shared" si="83"/>
        <v>97.048221430662636</v>
      </c>
      <c r="DJ179" s="2">
        <v>39349</v>
      </c>
      <c r="DK179">
        <v>104.14453125</v>
      </c>
      <c r="DL179" s="22">
        <f>_xll.BDH(DL$3&amp;" Govt",$A$8,DJ179,DJ179)</f>
        <v>1.0329600000000001</v>
      </c>
      <c r="DM179">
        <f t="shared" si="84"/>
        <v>100.82145605831784</v>
      </c>
      <c r="DN179" s="2">
        <v>40084</v>
      </c>
      <c r="DO179">
        <v>108.38671875</v>
      </c>
      <c r="DP179" s="22">
        <f>_xll.BDH(DP$3&amp;" Govt",$A$8,DN179,DN179)</f>
        <v>1.00319</v>
      </c>
      <c r="DQ179">
        <f t="shared" si="85"/>
        <v>108.0420645640407</v>
      </c>
    </row>
    <row r="180" spans="4:121" x14ac:dyDescent="0.25">
      <c r="D180" s="2"/>
      <c r="F180" s="2">
        <v>38436</v>
      </c>
      <c r="G180">
        <v>126.85546875</v>
      </c>
      <c r="H180" s="22">
        <f>_xll.BDH(H$3&amp;" Govt",$A$8,F180,F180)</f>
        <v>1.2030700000000001</v>
      </c>
      <c r="I180" s="14">
        <f t="shared" si="58"/>
        <v>105.44313194577207</v>
      </c>
      <c r="J180" s="2">
        <v>38436</v>
      </c>
      <c r="K180">
        <v>127.3203125</v>
      </c>
      <c r="L180" s="22">
        <f>_xll.BDH(L$3&amp;" Govt",$A$8,J180,J180)</f>
        <v>1.1798500000000001</v>
      </c>
      <c r="M180">
        <f t="shared" si="59"/>
        <v>107.91228757892952</v>
      </c>
      <c r="N180" s="2">
        <v>38436</v>
      </c>
      <c r="O180">
        <v>128.55078125</v>
      </c>
      <c r="P180" s="22">
        <f>_xll.BDH(P$3&amp;" Govt",$A$8,N180,N180)</f>
        <v>1.16225</v>
      </c>
      <c r="Q180">
        <f t="shared" si="60"/>
        <v>110.60510324801032</v>
      </c>
      <c r="R180" s="2">
        <v>38436</v>
      </c>
      <c r="S180">
        <v>129.21875</v>
      </c>
      <c r="T180" s="22">
        <f>_xll.BDH(T$3&amp;" Govt",$A$8,R180,R180)</f>
        <v>1.13293</v>
      </c>
      <c r="U180">
        <f t="shared" si="61"/>
        <v>114.05713503923455</v>
      </c>
      <c r="V180" s="2">
        <v>38534</v>
      </c>
      <c r="W180">
        <v>100.03515625</v>
      </c>
      <c r="X180" s="22">
        <f>_xll.BDH(X$3&amp;" Govt",$A$8,V180,V180)</f>
        <v>1.02721</v>
      </c>
      <c r="Y180">
        <f t="shared" si="62"/>
        <v>97.385302177743597</v>
      </c>
      <c r="Z180" s="2">
        <v>38436</v>
      </c>
      <c r="AA180">
        <v>122.30078125</v>
      </c>
      <c r="AB180" s="22">
        <f>_xll.BDH(AB$3&amp;" Govt",$A$8,Z180,Z180)</f>
        <v>1.09517</v>
      </c>
      <c r="AC180">
        <f t="shared" si="63"/>
        <v>111.67287384606956</v>
      </c>
      <c r="AD180" s="2">
        <v>39077</v>
      </c>
      <c r="AE180">
        <v>102.1328125</v>
      </c>
      <c r="AF180" s="22">
        <f>_xll.BDH(AF$3&amp;" Govt",$A$8,AD180,AD180)</f>
        <v>1.0177700000000001</v>
      </c>
      <c r="AG180">
        <f t="shared" si="64"/>
        <v>100.34960010611434</v>
      </c>
      <c r="AH180" s="2">
        <v>38436</v>
      </c>
      <c r="AI180">
        <v>120.38671875</v>
      </c>
      <c r="AJ180" s="22">
        <f>_xll.BDH(AJ$3&amp;" Govt",$A$8,AH180,AH180)</f>
        <v>1.0734699999999999</v>
      </c>
      <c r="AK180">
        <f t="shared" si="65"/>
        <v>112.14725958806488</v>
      </c>
      <c r="AL180" s="2">
        <v>39441</v>
      </c>
      <c r="AM180">
        <v>106.21875</v>
      </c>
      <c r="AN180" s="22">
        <f>_xll.BDH(AN$3&amp;" Govt",$A$8,AL180,AL180)</f>
        <v>1.0291399999999999</v>
      </c>
      <c r="AO180">
        <f t="shared" si="66"/>
        <v>103.21117632197758</v>
      </c>
      <c r="AP180" s="2">
        <v>38436</v>
      </c>
      <c r="AQ180">
        <v>116.4765625</v>
      </c>
      <c r="AR180" s="22">
        <f>_xll.BDH(AR$3&amp;" Govt",$A$8,AP180,AP180)</f>
        <v>1.06012</v>
      </c>
      <c r="AS180">
        <f t="shared" si="67"/>
        <v>109.87111128928801</v>
      </c>
      <c r="AT180" s="2">
        <v>39806</v>
      </c>
      <c r="AU180">
        <v>98.4140625</v>
      </c>
      <c r="AV180" s="22">
        <f>_xll.BDH(AV$3&amp;" Govt",$A$8,AT180,AT180)</f>
        <v>1.0273300000000001</v>
      </c>
      <c r="AW180">
        <f t="shared" si="68"/>
        <v>95.795958942112065</v>
      </c>
      <c r="AX180" s="2">
        <v>38436</v>
      </c>
      <c r="AY180">
        <v>105.11328125</v>
      </c>
      <c r="AZ180" s="22">
        <f>_xll.BDH(AZ$3&amp;" Govt",$A$8,AX180,AX180)</f>
        <v>1.0378099999999999</v>
      </c>
      <c r="BA180">
        <f t="shared" si="69"/>
        <v>101.28374292982339</v>
      </c>
      <c r="BB180" s="2">
        <v>38436</v>
      </c>
      <c r="BC180">
        <v>105.08984375</v>
      </c>
      <c r="BD180" s="22">
        <f>_xll.BDH(BD$3&amp;" Govt",$A$8,BB180,BB180)</f>
        <v>1.0315799999999999</v>
      </c>
      <c r="BE180">
        <f t="shared" si="70"/>
        <v>101.87270376509821</v>
      </c>
      <c r="BH180" s="22"/>
      <c r="BJ180" s="2">
        <v>38436</v>
      </c>
      <c r="BK180">
        <v>102.77734375</v>
      </c>
      <c r="BL180" s="22">
        <f>_xll.BDH(BL$3&amp;" Govt",$A$8,BJ180,BJ180)</f>
        <v>1.0112099999999999</v>
      </c>
      <c r="BM180">
        <f t="shared" si="72"/>
        <v>101.63798197209285</v>
      </c>
      <c r="BN180" s="2">
        <v>38614</v>
      </c>
      <c r="BO180">
        <v>101.953125</v>
      </c>
      <c r="BP180" s="22">
        <f>_xll.BDH(BP$3&amp;" Govt",$A$8,BN180,BN180)</f>
        <v>1.02145</v>
      </c>
      <c r="BQ180">
        <f t="shared" si="73"/>
        <v>99.812154290469437</v>
      </c>
      <c r="BR180" s="2">
        <v>38796</v>
      </c>
      <c r="BS180">
        <v>99.6015625</v>
      </c>
      <c r="BT180" s="22">
        <f>_xll.BDH(BT$3&amp;" Govt",$A$8,BR180,BR180)</f>
        <v>1.0165</v>
      </c>
      <c r="BU180">
        <f t="shared" si="74"/>
        <v>97.984813084112147</v>
      </c>
      <c r="BV180" s="2">
        <v>38974</v>
      </c>
      <c r="BW180">
        <v>99.72265625</v>
      </c>
      <c r="BX180" s="22">
        <f>_xll.BDH(BX$3&amp;" Govt",$A$8,BV180,BV180)</f>
        <v>1.02359</v>
      </c>
      <c r="BY180">
        <f t="shared" si="75"/>
        <v>97.424414316278984</v>
      </c>
      <c r="BZ180" s="2">
        <v>39156</v>
      </c>
      <c r="CA180">
        <v>103.44140625</v>
      </c>
      <c r="CB180" s="22">
        <f>_xll.BDH(CB$3&amp;" Govt",$A$8,BZ180,BZ180)</f>
        <v>1.0006299999999999</v>
      </c>
      <c r="CC180">
        <f t="shared" si="76"/>
        <v>103.37627919410772</v>
      </c>
      <c r="CD180" s="2">
        <v>39338</v>
      </c>
      <c r="CE180">
        <v>104.890625</v>
      </c>
      <c r="CF180" s="22">
        <f>_xll.BDH(CF$3&amp;" Govt",$A$8,CD180,CD180)</f>
        <v>1.0330600000000001</v>
      </c>
      <c r="CG180">
        <f t="shared" si="77"/>
        <v>101.53391380945926</v>
      </c>
      <c r="CH180" s="2">
        <v>39520</v>
      </c>
      <c r="CI180">
        <v>117.04296875</v>
      </c>
      <c r="CJ180" s="22">
        <f>_xll.BDH(CJ$3&amp;" Govt",$A$8,CH180,CH180)</f>
        <v>1.01536</v>
      </c>
      <c r="CK180">
        <f t="shared" si="78"/>
        <v>115.27238491766467</v>
      </c>
      <c r="CL180" s="2">
        <v>39702</v>
      </c>
      <c r="CM180">
        <v>104.46484375</v>
      </c>
      <c r="CN180" s="22">
        <f>_xll.BDH(CN$3&amp;" Govt",$A$8,CL180,CL180)</f>
        <v>1.0463100000000001</v>
      </c>
      <c r="CO180">
        <f t="shared" si="79"/>
        <v>99.841197876346385</v>
      </c>
      <c r="CP180" s="2">
        <v>39885</v>
      </c>
      <c r="CQ180">
        <v>93.09375</v>
      </c>
      <c r="CR180" s="22">
        <f>_xll.BDH(CR$3&amp;" Govt",$A$8,CP180,CP180)</f>
        <v>0.97655000000000003</v>
      </c>
      <c r="CS180">
        <f t="shared" si="80"/>
        <v>95.329220214018733</v>
      </c>
      <c r="CT180" s="2">
        <v>40064</v>
      </c>
      <c r="CU180">
        <v>104.83984375</v>
      </c>
      <c r="CV180" s="22">
        <f>_xll.BDH(CV$3&amp;" Govt",$A$8,CT180,CT180)</f>
        <v>1.0042500000000001</v>
      </c>
      <c r="CW180">
        <f t="shared" si="81"/>
        <v>104.39616006970375</v>
      </c>
      <c r="CZ180" s="22"/>
      <c r="DB180" s="2">
        <v>38441</v>
      </c>
      <c r="DC180">
        <v>108.3125</v>
      </c>
      <c r="DD180" s="22">
        <f>_xll.BDH(DD$3&amp;" Govt",$A$8,DB180,DB180)</f>
        <v>1.0115499999999999</v>
      </c>
      <c r="DE180">
        <f t="shared" si="82"/>
        <v>107.0757748010479</v>
      </c>
      <c r="DF180" s="2">
        <v>38986</v>
      </c>
      <c r="DG180">
        <v>99.140625</v>
      </c>
      <c r="DH180" s="22">
        <f>_xll.BDH(DH$3&amp;" Govt",$A$8,DF180,DF180)</f>
        <v>1.0247999999999999</v>
      </c>
      <c r="DI180">
        <f t="shared" si="83"/>
        <v>96.741437353629976</v>
      </c>
      <c r="DJ180" s="2">
        <v>39350</v>
      </c>
      <c r="DK180">
        <v>103.48828125</v>
      </c>
      <c r="DL180" s="22">
        <f>_xll.BDH(DL$3&amp;" Govt",$A$8,DJ180,DJ180)</f>
        <v>1.03295</v>
      </c>
      <c r="DM180">
        <f t="shared" si="84"/>
        <v>100.18711578488794</v>
      </c>
      <c r="DN180" s="2">
        <v>40085</v>
      </c>
      <c r="DO180">
        <v>108.18359375</v>
      </c>
      <c r="DP180" s="22">
        <f>_xll.BDH(DP$3&amp;" Govt",$A$8,DN180,DN180)</f>
        <v>1.0031399999999999</v>
      </c>
      <c r="DQ180">
        <f t="shared" si="85"/>
        <v>107.84496057379828</v>
      </c>
    </row>
    <row r="181" spans="4:121" x14ac:dyDescent="0.25">
      <c r="D181" s="2"/>
      <c r="F181" s="2">
        <v>38439</v>
      </c>
      <c r="G181">
        <v>126.8203125</v>
      </c>
      <c r="H181" s="22">
        <f>_xll.BDH(H$3&amp;" Govt",$A$8,F181,F181)</f>
        <v>1.2033199999999999</v>
      </c>
      <c r="I181" s="14">
        <f t="shared" si="58"/>
        <v>105.39200919123758</v>
      </c>
      <c r="J181" s="2">
        <v>38439</v>
      </c>
      <c r="K181">
        <v>127.3046875</v>
      </c>
      <c r="L181" s="22">
        <f>_xll.BDH(L$3&amp;" Govt",$A$8,J181,J181)</f>
        <v>1.18008</v>
      </c>
      <c r="M181">
        <f t="shared" si="59"/>
        <v>107.87801462612704</v>
      </c>
      <c r="N181" s="2">
        <v>38439</v>
      </c>
      <c r="O181">
        <v>128.4296875</v>
      </c>
      <c r="P181" s="22">
        <f>_xll.BDH(P$3&amp;" Govt",$A$8,N181,N181)</f>
        <v>1.16249</v>
      </c>
      <c r="Q181">
        <f t="shared" si="60"/>
        <v>110.47810088688935</v>
      </c>
      <c r="R181" s="2">
        <v>38439</v>
      </c>
      <c r="S181">
        <v>129.1328125</v>
      </c>
      <c r="T181" s="22">
        <f>_xll.BDH(T$3&amp;" Govt",$A$8,R181,R181)</f>
        <v>1.1331599999999999</v>
      </c>
      <c r="U181">
        <f t="shared" si="61"/>
        <v>113.95814580465249</v>
      </c>
      <c r="V181" s="2">
        <v>38537</v>
      </c>
      <c r="W181">
        <v>100.03515625</v>
      </c>
      <c r="X181" s="22">
        <f>_xll.BDH(X$3&amp;" Govt",$A$8,V181,V181)</f>
        <v>1.02711</v>
      </c>
      <c r="Y181">
        <f t="shared" si="62"/>
        <v>97.394783664846031</v>
      </c>
      <c r="Z181" s="2">
        <v>38439</v>
      </c>
      <c r="AA181">
        <v>122.1484375</v>
      </c>
      <c r="AB181" s="22">
        <f>_xll.BDH(AB$3&amp;" Govt",$A$8,Z181,Z181)</f>
        <v>1.0953999999999999</v>
      </c>
      <c r="AC181">
        <f t="shared" si="63"/>
        <v>111.51035010041994</v>
      </c>
      <c r="AD181" s="2">
        <v>39078</v>
      </c>
      <c r="AE181">
        <v>101.8359375</v>
      </c>
      <c r="AF181" s="22">
        <f>_xll.BDH(AF$3&amp;" Govt",$A$8,AD181,AD181)</f>
        <v>1.01759</v>
      </c>
      <c r="AG181">
        <f t="shared" si="64"/>
        <v>100.07560756296741</v>
      </c>
      <c r="AH181" s="2">
        <v>38439</v>
      </c>
      <c r="AI181">
        <v>120.12109375</v>
      </c>
      <c r="AJ181" s="22">
        <f>_xll.BDH(AJ$3&amp;" Govt",$A$8,AH181,AH181)</f>
        <v>1.07369</v>
      </c>
      <c r="AK181">
        <f t="shared" si="65"/>
        <v>111.87688601924205</v>
      </c>
      <c r="AL181" s="2">
        <v>39442</v>
      </c>
      <c r="AM181">
        <v>106.04296875</v>
      </c>
      <c r="AN181" s="22">
        <f>_xll.BDH(AN$3&amp;" Govt",$A$8,AL181,AL181)</f>
        <v>1.02921</v>
      </c>
      <c r="AO181">
        <f t="shared" si="66"/>
        <v>103.03336418223687</v>
      </c>
      <c r="AP181" s="2">
        <v>38439</v>
      </c>
      <c r="AQ181">
        <v>116.2109375</v>
      </c>
      <c r="AR181" s="22">
        <f>_xll.BDH(AR$3&amp;" Govt",$A$8,AP181,AP181)</f>
        <v>1.0603400000000001</v>
      </c>
      <c r="AS181">
        <f t="shared" si="67"/>
        <v>109.59780589244959</v>
      </c>
      <c r="AT181" s="2">
        <v>39807</v>
      </c>
      <c r="AU181">
        <v>98.4140625</v>
      </c>
      <c r="AV181" s="22">
        <f>_xll.BDH(AV$3&amp;" Govt",$A$8,AT181,AT181)</f>
        <v>1.0269999999999999</v>
      </c>
      <c r="AW181">
        <f t="shared" si="68"/>
        <v>95.826740506329116</v>
      </c>
      <c r="AX181" s="2">
        <v>38439</v>
      </c>
      <c r="AY181">
        <v>104.671875</v>
      </c>
      <c r="AZ181" s="22">
        <f>_xll.BDH(AZ$3&amp;" Govt",$A$8,AX181,AX181)</f>
        <v>1.03803</v>
      </c>
      <c r="BA181">
        <f t="shared" si="69"/>
        <v>100.83704228201496</v>
      </c>
      <c r="BB181" s="2">
        <v>38439</v>
      </c>
      <c r="BC181">
        <v>104.859375</v>
      </c>
      <c r="BD181" s="22">
        <f>_xll.BDH(BD$3&amp;" Govt",$A$8,BB181,BB181)</f>
        <v>1.03179</v>
      </c>
      <c r="BE181">
        <f t="shared" si="70"/>
        <v>101.62860175035618</v>
      </c>
      <c r="BH181" s="22"/>
      <c r="BJ181" s="2">
        <v>38439</v>
      </c>
      <c r="BK181">
        <v>102.51953125</v>
      </c>
      <c r="BL181" s="22">
        <f>_xll.BDH(BL$3&amp;" Govt",$A$8,BJ181,BJ181)</f>
        <v>1.0114099999999999</v>
      </c>
      <c r="BM181">
        <f t="shared" si="72"/>
        <v>101.36297965216876</v>
      </c>
      <c r="BN181" s="2">
        <v>38615</v>
      </c>
      <c r="BO181">
        <v>101.62109375</v>
      </c>
      <c r="BP181" s="22">
        <f>_xll.BDH(BP$3&amp;" Govt",$A$8,BN181,BN181)</f>
        <v>1.0216000000000001</v>
      </c>
      <c r="BQ181">
        <f t="shared" si="73"/>
        <v>99.472488009005474</v>
      </c>
      <c r="BR181" s="2">
        <v>38797</v>
      </c>
      <c r="BS181">
        <v>98.99609375</v>
      </c>
      <c r="BT181" s="22">
        <f>_xll.BDH(BT$3&amp;" Govt",$A$8,BR181,BR181)</f>
        <v>1.01675</v>
      </c>
      <c r="BU181">
        <f t="shared" si="74"/>
        <v>97.365226210966313</v>
      </c>
      <c r="BV181" s="2">
        <v>38975</v>
      </c>
      <c r="BW181">
        <v>99.46484375</v>
      </c>
      <c r="BX181" s="22">
        <f>_xll.BDH(BX$3&amp;" Govt",$A$8,BV181,BV181)</f>
        <v>1.02369</v>
      </c>
      <c r="BY181">
        <f t="shared" si="75"/>
        <v>97.163051070148185</v>
      </c>
      <c r="BZ181" s="2">
        <v>39157</v>
      </c>
      <c r="CA181">
        <v>103.5859375</v>
      </c>
      <c r="CB181" s="22">
        <f>_xll.BDH(CB$3&amp;" Govt",$A$8,BZ181,BZ181)</f>
        <v>1.0007299999999999</v>
      </c>
      <c r="CC181">
        <f t="shared" si="76"/>
        <v>103.51037492630381</v>
      </c>
      <c r="CD181" s="2">
        <v>39339</v>
      </c>
      <c r="CE181">
        <v>105.00390625</v>
      </c>
      <c r="CF181" s="22">
        <f>_xll.BDH(CF$3&amp;" Govt",$A$8,CD181,CD181)</f>
        <v>1.03305</v>
      </c>
      <c r="CG181">
        <f t="shared" si="77"/>
        <v>101.64455374860849</v>
      </c>
      <c r="CH181" s="2">
        <v>39521</v>
      </c>
      <c r="CI181">
        <v>116.7890625</v>
      </c>
      <c r="CJ181" s="22">
        <f>_xll.BDH(CJ$3&amp;" Govt",$A$8,CH181,CH181)</f>
        <v>1.01552</v>
      </c>
      <c r="CK181">
        <f t="shared" si="78"/>
        <v>115.00419735701907</v>
      </c>
      <c r="CL181" s="2">
        <v>39703</v>
      </c>
      <c r="CM181">
        <v>103.74609375</v>
      </c>
      <c r="CN181" s="22">
        <f>_xll.BDH(CN$3&amp;" Govt",$A$8,CL181,CL181)</f>
        <v>1.0464899999999999</v>
      </c>
      <c r="CO181">
        <f t="shared" si="79"/>
        <v>99.137205085571779</v>
      </c>
      <c r="CP181" s="2">
        <v>39888</v>
      </c>
      <c r="CQ181">
        <v>93.29296875</v>
      </c>
      <c r="CR181" s="22">
        <f>_xll.BDH(CR$3&amp;" Govt",$A$8,CP181,CP181)</f>
        <v>0.97696000000000005</v>
      </c>
      <c r="CS181">
        <f t="shared" si="80"/>
        <v>95.493130476170975</v>
      </c>
      <c r="CT181" s="2">
        <v>40065</v>
      </c>
      <c r="CU181">
        <v>105.04296875</v>
      </c>
      <c r="CV181" s="22">
        <f>_xll.BDH(CV$3&amp;" Govt",$A$8,CT181,CT181)</f>
        <v>1.0042</v>
      </c>
      <c r="CW181">
        <f t="shared" si="81"/>
        <v>104.60363348934476</v>
      </c>
      <c r="CZ181" s="22"/>
      <c r="DB181" s="2">
        <v>38442</v>
      </c>
      <c r="DC181">
        <v>109.65625</v>
      </c>
      <c r="DD181" s="22">
        <f>_xll.BDH(DD$3&amp;" Govt",$A$8,DB181,DB181)</f>
        <v>1.01162</v>
      </c>
      <c r="DE181">
        <f t="shared" si="82"/>
        <v>108.39668057175619</v>
      </c>
      <c r="DF181" s="2">
        <v>38987</v>
      </c>
      <c r="DG181">
        <v>98.83203125</v>
      </c>
      <c r="DH181" s="22">
        <f>_xll.BDH(DH$3&amp;" Govt",$A$8,DF181,DF181)</f>
        <v>1.0248999999999999</v>
      </c>
      <c r="DI181">
        <f t="shared" si="83"/>
        <v>96.430901795297103</v>
      </c>
      <c r="DJ181" s="2">
        <v>39351</v>
      </c>
      <c r="DK181">
        <v>103.96484375</v>
      </c>
      <c r="DL181" s="22">
        <f>_xll.BDH(DL$3&amp;" Govt",$A$8,DJ181,DJ181)</f>
        <v>1.03294</v>
      </c>
      <c r="DM181">
        <f t="shared" si="84"/>
        <v>100.64945083935176</v>
      </c>
      <c r="DN181" s="2">
        <v>40086</v>
      </c>
      <c r="DO181">
        <v>108.5625</v>
      </c>
      <c r="DP181" s="22">
        <f>_xll.BDH(DP$3&amp;" Govt",$A$8,DN181,DN181)</f>
        <v>1.00309</v>
      </c>
      <c r="DQ181">
        <f t="shared" si="85"/>
        <v>108.22807524748526</v>
      </c>
    </row>
    <row r="182" spans="4:121" x14ac:dyDescent="0.25">
      <c r="D182" s="2"/>
      <c r="F182" s="2">
        <v>38440</v>
      </c>
      <c r="G182">
        <v>127.0078125</v>
      </c>
      <c r="H182" s="22">
        <f>_xll.BDH(H$3&amp;" Govt",$A$8,F182,F182)</f>
        <v>1.2034</v>
      </c>
      <c r="I182" s="14">
        <f t="shared" si="58"/>
        <v>105.54081145088915</v>
      </c>
      <c r="J182" s="2">
        <v>38440</v>
      </c>
      <c r="K182">
        <v>127.47265625</v>
      </c>
      <c r="L182" s="22">
        <f>_xll.BDH(L$3&amp;" Govt",$A$8,J182,J182)</f>
        <v>1.1801599999999999</v>
      </c>
      <c r="M182">
        <f t="shared" si="59"/>
        <v>108.01302895370121</v>
      </c>
      <c r="N182" s="2">
        <v>38440</v>
      </c>
      <c r="O182">
        <v>128.6484375</v>
      </c>
      <c r="P182" s="22">
        <f>_xll.BDH(P$3&amp;" Govt",$A$8,N182,N182)</f>
        <v>1.1625700000000001</v>
      </c>
      <c r="Q182">
        <f t="shared" si="60"/>
        <v>110.65865926352821</v>
      </c>
      <c r="R182" s="2">
        <v>38440</v>
      </c>
      <c r="S182">
        <v>129.3125</v>
      </c>
      <c r="T182" s="22">
        <f>_xll.BDH(T$3&amp;" Govt",$A$8,R182,R182)</f>
        <v>1.13323</v>
      </c>
      <c r="U182">
        <f t="shared" si="61"/>
        <v>114.1096688227456</v>
      </c>
      <c r="V182" s="2">
        <v>38538</v>
      </c>
      <c r="W182">
        <v>99.80859375</v>
      </c>
      <c r="X182" s="22">
        <f>_xll.BDH(X$3&amp;" Govt",$A$8,V182,V182)</f>
        <v>1.0270699999999999</v>
      </c>
      <c r="Y182">
        <f t="shared" si="62"/>
        <v>97.177985677704541</v>
      </c>
      <c r="Z182" s="2">
        <v>38440</v>
      </c>
      <c r="AA182">
        <v>122.390625</v>
      </c>
      <c r="AB182" s="22">
        <f>_xll.BDH(AB$3&amp;" Govt",$A$8,Z182,Z182)</f>
        <v>1.0954699999999999</v>
      </c>
      <c r="AC182">
        <f t="shared" si="63"/>
        <v>111.72430554921633</v>
      </c>
      <c r="AD182" s="2">
        <v>39079</v>
      </c>
      <c r="AE182">
        <v>101.76171875</v>
      </c>
      <c r="AF182" s="22">
        <f>_xll.BDH(AF$3&amp;" Govt",$A$8,AD182,AD182)</f>
        <v>1.0174099999999999</v>
      </c>
      <c r="AG182">
        <f t="shared" si="64"/>
        <v>100.02036420911924</v>
      </c>
      <c r="AH182" s="2">
        <v>38440</v>
      </c>
      <c r="AI182">
        <v>120.421875</v>
      </c>
      <c r="AJ182" s="22">
        <f>_xll.BDH(AJ$3&amp;" Govt",$A$8,AH182,AH182)</f>
        <v>1.07376</v>
      </c>
      <c r="AK182">
        <f t="shared" si="65"/>
        <v>112.14971222619579</v>
      </c>
      <c r="AL182" s="2">
        <v>39443</v>
      </c>
      <c r="AM182">
        <v>106.48828125</v>
      </c>
      <c r="AN182" s="22">
        <f>_xll.BDH(AN$3&amp;" Govt",$A$8,AL182,AL182)</f>
        <v>1.02929</v>
      </c>
      <c r="AO182">
        <f t="shared" si="66"/>
        <v>103.45799653158973</v>
      </c>
      <c r="AP182" s="2">
        <v>38440</v>
      </c>
      <c r="AQ182">
        <v>116.4765625</v>
      </c>
      <c r="AR182" s="22">
        <f>_xll.BDH(AR$3&amp;" Govt",$A$8,AP182,AP182)</f>
        <v>1.0604100000000001</v>
      </c>
      <c r="AS182">
        <f t="shared" si="67"/>
        <v>109.84106383380012</v>
      </c>
      <c r="AT182" s="2">
        <v>39808</v>
      </c>
      <c r="AU182">
        <v>98.2421875</v>
      </c>
      <c r="AV182" s="22">
        <f>_xll.BDH(AV$3&amp;" Govt",$A$8,AT182,AT182)</f>
        <v>1.0266599999999999</v>
      </c>
      <c r="AW182">
        <f t="shared" si="68"/>
        <v>95.691063740673656</v>
      </c>
      <c r="AX182" s="2">
        <v>38440</v>
      </c>
      <c r="AY182">
        <v>105.10546875</v>
      </c>
      <c r="AZ182" s="22">
        <f>_xll.BDH(AZ$3&amp;" Govt",$A$8,AX182,AX182)</f>
        <v>1.0381</v>
      </c>
      <c r="BA182">
        <f t="shared" si="69"/>
        <v>101.2479228879684</v>
      </c>
      <c r="BB182" s="2">
        <v>38440</v>
      </c>
      <c r="BC182">
        <v>105.09765625</v>
      </c>
      <c r="BD182" s="22">
        <f>_xll.BDH(BD$3&amp;" Govt",$A$8,BB182,BB182)</f>
        <v>1.03186</v>
      </c>
      <c r="BE182">
        <f t="shared" si="70"/>
        <v>101.85263141317621</v>
      </c>
      <c r="BH182" s="22"/>
      <c r="BJ182" s="2">
        <v>38440</v>
      </c>
      <c r="BK182">
        <v>102.78515625</v>
      </c>
      <c r="BL182" s="22">
        <f>_xll.BDH(BL$3&amp;" Govt",$A$8,BJ182,BJ182)</f>
        <v>1.0114799999999999</v>
      </c>
      <c r="BM182">
        <f t="shared" si="72"/>
        <v>101.61857500889786</v>
      </c>
      <c r="BN182" s="2">
        <v>38616</v>
      </c>
      <c r="BO182">
        <v>102.21484375</v>
      </c>
      <c r="BP182" s="22">
        <f>_xll.BDH(BP$3&amp;" Govt",$A$8,BN182,BN182)</f>
        <v>1.02176</v>
      </c>
      <c r="BQ182">
        <f t="shared" si="73"/>
        <v>100.03801651072659</v>
      </c>
      <c r="BR182" s="2">
        <v>38798</v>
      </c>
      <c r="BS182">
        <v>99.18359375</v>
      </c>
      <c r="BT182" s="22">
        <f>_xll.BDH(BT$3&amp;" Govt",$A$8,BR182,BR182)</f>
        <v>1.0169999999999999</v>
      </c>
      <c r="BU182">
        <f t="shared" si="74"/>
        <v>97.525657571288107</v>
      </c>
      <c r="BV182" s="2">
        <v>38978</v>
      </c>
      <c r="BW182">
        <v>99.41796875</v>
      </c>
      <c r="BX182" s="22">
        <f>_xll.BDH(BX$3&amp;" Govt",$A$8,BV182,BV182)</f>
        <v>1.024</v>
      </c>
      <c r="BY182">
        <f t="shared" si="75"/>
        <v>97.087860107421875</v>
      </c>
      <c r="BZ182" s="2">
        <v>39160</v>
      </c>
      <c r="CA182">
        <v>103.48046875</v>
      </c>
      <c r="CB182" s="22">
        <f>_xll.BDH(CB$3&amp;" Govt",$A$8,BZ182,BZ182)</f>
        <v>1.00102</v>
      </c>
      <c r="CC182">
        <f t="shared" si="76"/>
        <v>103.37502622325228</v>
      </c>
      <c r="CD182" s="2">
        <v>39342</v>
      </c>
      <c r="CE182">
        <v>105.10546875</v>
      </c>
      <c r="CF182" s="22">
        <f>_xll.BDH(CF$3&amp;" Govt",$A$8,CD182,CD182)</f>
        <v>1.03302</v>
      </c>
      <c r="CG182">
        <f t="shared" si="77"/>
        <v>101.7458217169077</v>
      </c>
      <c r="CH182" s="2">
        <v>39524</v>
      </c>
      <c r="CI182">
        <v>116.875</v>
      </c>
      <c r="CJ182" s="22">
        <f>_xll.BDH(CJ$3&amp;" Govt",$A$8,CH182,CH182)</f>
        <v>1.0160100000000001</v>
      </c>
      <c r="CK182">
        <f t="shared" si="78"/>
        <v>115.03331660121455</v>
      </c>
      <c r="CL182" s="2">
        <v>39706</v>
      </c>
      <c r="CM182">
        <v>105.11328125</v>
      </c>
      <c r="CN182" s="22">
        <f>_xll.BDH(CN$3&amp;" Govt",$A$8,CL182,CL182)</f>
        <v>1.04704</v>
      </c>
      <c r="CO182">
        <f t="shared" si="79"/>
        <v>100.39089361437959</v>
      </c>
      <c r="CP182" s="2">
        <v>39889</v>
      </c>
      <c r="CQ182">
        <v>93.11328125</v>
      </c>
      <c r="CR182" s="22">
        <f>_xll.BDH(CR$3&amp;" Govt",$A$8,CP182,CP182)</f>
        <v>0.97709000000000001</v>
      </c>
      <c r="CS182">
        <f t="shared" si="80"/>
        <v>95.296524629256254</v>
      </c>
      <c r="CT182" s="2">
        <v>40066</v>
      </c>
      <c r="CU182">
        <v>105.484375</v>
      </c>
      <c r="CV182" s="22">
        <f>_xll.BDH(CV$3&amp;" Govt",$A$8,CT182,CT182)</f>
        <v>1.0041500000000001</v>
      </c>
      <c r="CW182">
        <f t="shared" si="81"/>
        <v>105.04842404023302</v>
      </c>
      <c r="CZ182" s="22"/>
      <c r="DB182" s="2">
        <v>38443</v>
      </c>
      <c r="DC182">
        <v>109.9609375</v>
      </c>
      <c r="DD182" s="22">
        <f>_xll.BDH(DD$3&amp;" Govt",$A$8,DB182,DB182)</f>
        <v>1.01169</v>
      </c>
      <c r="DE182">
        <f t="shared" si="82"/>
        <v>108.69034733960008</v>
      </c>
      <c r="DF182" s="2">
        <v>38988</v>
      </c>
      <c r="DG182">
        <v>98.76953125</v>
      </c>
      <c r="DH182" s="22">
        <f>_xll.BDH(DH$3&amp;" Govt",$A$8,DF182,DF182)</f>
        <v>1.0249999999999999</v>
      </c>
      <c r="DI182">
        <f t="shared" si="83"/>
        <v>96.36051829268294</v>
      </c>
      <c r="DJ182" s="2">
        <v>39352</v>
      </c>
      <c r="DK182">
        <v>105.05078125</v>
      </c>
      <c r="DL182" s="22">
        <f>_xll.BDH(DL$3&amp;" Govt",$A$8,DJ182,DJ182)</f>
        <v>1.0329299999999999</v>
      </c>
      <c r="DM182">
        <f t="shared" si="84"/>
        <v>101.70174285769608</v>
      </c>
      <c r="DN182" s="2">
        <v>40087</v>
      </c>
      <c r="DO182">
        <v>109.421875</v>
      </c>
      <c r="DP182" s="22">
        <f>_xll.BDH(DP$3&amp;" Govt",$A$8,DN182,DN182)</f>
        <v>1.0030300000000001</v>
      </c>
      <c r="DQ182">
        <f t="shared" si="85"/>
        <v>109.09132827532575</v>
      </c>
    </row>
    <row r="183" spans="4:121" x14ac:dyDescent="0.25">
      <c r="D183" s="2"/>
      <c r="F183" s="2">
        <v>38441</v>
      </c>
      <c r="G183">
        <v>127.02734375</v>
      </c>
      <c r="H183" s="22">
        <f>_xll.BDH(H$3&amp;" Govt",$A$8,F183,F183)</f>
        <v>1.2034799999999999</v>
      </c>
      <c r="I183" s="14">
        <f t="shared" si="58"/>
        <v>105.55002471997874</v>
      </c>
      <c r="J183" s="2">
        <v>38441</v>
      </c>
      <c r="K183">
        <v>127.60546875</v>
      </c>
      <c r="L183" s="22">
        <f>_xll.BDH(L$3&amp;" Govt",$A$8,J183,J183)</f>
        <v>1.18024</v>
      </c>
      <c r="M183">
        <f t="shared" si="59"/>
        <v>108.11823760421609</v>
      </c>
      <c r="N183" s="2">
        <v>38441</v>
      </c>
      <c r="O183">
        <v>128.8515625</v>
      </c>
      <c r="P183" s="22">
        <f>_xll.BDH(P$3&amp;" Govt",$A$8,N183,N183)</f>
        <v>1.16265</v>
      </c>
      <c r="Q183">
        <f t="shared" si="60"/>
        <v>110.82575366619362</v>
      </c>
      <c r="R183" s="2">
        <v>38441</v>
      </c>
      <c r="S183">
        <v>129.6015625</v>
      </c>
      <c r="T183" s="22">
        <f>_xll.BDH(T$3&amp;" Govt",$A$8,R183,R183)</f>
        <v>1.13331</v>
      </c>
      <c r="U183">
        <f t="shared" si="61"/>
        <v>114.35667425505819</v>
      </c>
      <c r="V183" s="2">
        <v>38539</v>
      </c>
      <c r="W183">
        <v>99.984375</v>
      </c>
      <c r="X183" s="22">
        <f>_xll.BDH(X$3&amp;" Govt",$A$8,V183,V183)</f>
        <v>1.02704</v>
      </c>
      <c r="Y183">
        <f t="shared" si="62"/>
        <v>97.351977527652281</v>
      </c>
      <c r="Z183" s="2">
        <v>38441</v>
      </c>
      <c r="AA183">
        <v>122.69921875</v>
      </c>
      <c r="AB183" s="22">
        <f>_xll.BDH(AB$3&amp;" Govt",$A$8,Z183,Z183)</f>
        <v>1.09554</v>
      </c>
      <c r="AC183">
        <f t="shared" si="63"/>
        <v>111.99884874126002</v>
      </c>
      <c r="AD183" s="2">
        <v>39080</v>
      </c>
      <c r="AE183">
        <v>101.82421875</v>
      </c>
      <c r="AF183" s="22">
        <f>_xll.BDH(AF$3&amp;" Govt",$A$8,AD183,AD183)</f>
        <v>1.0172300000000001</v>
      </c>
      <c r="AG183">
        <f t="shared" si="64"/>
        <v>100.09950429106495</v>
      </c>
      <c r="AH183" s="2">
        <v>38441</v>
      </c>
      <c r="AI183">
        <v>120.69140625</v>
      </c>
      <c r="AJ183" s="22">
        <f>_xll.BDH(AJ$3&amp;" Govt",$A$8,AH183,AH183)</f>
        <v>1.0738300000000001</v>
      </c>
      <c r="AK183">
        <f t="shared" si="65"/>
        <v>112.39340142294404</v>
      </c>
      <c r="AL183" s="2">
        <v>39444</v>
      </c>
      <c r="AM183">
        <v>106.9765625</v>
      </c>
      <c r="AN183" s="22">
        <f>_xll.BDH(AN$3&amp;" Govt",$A$8,AL183,AL183)</f>
        <v>1.0293600000000001</v>
      </c>
      <c r="AO183">
        <f t="shared" si="66"/>
        <v>103.92531524442371</v>
      </c>
      <c r="AP183" s="2">
        <v>38441</v>
      </c>
      <c r="AQ183">
        <v>116.73828125</v>
      </c>
      <c r="AR183" s="22">
        <f>_xll.BDH(AR$3&amp;" Govt",$A$8,AP183,AP183)</f>
        <v>1.0604800000000001</v>
      </c>
      <c r="AS183">
        <f t="shared" si="67"/>
        <v>110.08060618776402</v>
      </c>
      <c r="AT183" s="2">
        <v>39811</v>
      </c>
      <c r="AU183">
        <v>98.53125</v>
      </c>
      <c r="AV183" s="22">
        <f>_xll.BDH(AV$3&amp;" Govt",$A$8,AT183,AT183)</f>
        <v>1.02565</v>
      </c>
      <c r="AW183">
        <f t="shared" si="68"/>
        <v>96.067128162628578</v>
      </c>
      <c r="AX183" s="2">
        <v>38441</v>
      </c>
      <c r="AY183">
        <v>105.39453125</v>
      </c>
      <c r="AZ183" s="22">
        <f>_xll.BDH(AZ$3&amp;" Govt",$A$8,AX183,AX183)</f>
        <v>1.03817</v>
      </c>
      <c r="BA183">
        <f t="shared" si="69"/>
        <v>101.51953076085805</v>
      </c>
      <c r="BB183" s="2">
        <v>38441</v>
      </c>
      <c r="BC183">
        <v>105.41796875</v>
      </c>
      <c r="BD183" s="22">
        <f>_xll.BDH(BD$3&amp;" Govt",$A$8,BB183,BB183)</f>
        <v>1.03193</v>
      </c>
      <c r="BE183">
        <f t="shared" si="70"/>
        <v>102.15612371963215</v>
      </c>
      <c r="BH183" s="22"/>
      <c r="BJ183" s="2">
        <v>38441</v>
      </c>
      <c r="BK183">
        <v>103.09765625</v>
      </c>
      <c r="BL183" s="22">
        <f>_xll.BDH(BL$3&amp;" Govt",$A$8,BJ183,BJ183)</f>
        <v>1.0115499999999999</v>
      </c>
      <c r="BM183">
        <f t="shared" si="72"/>
        <v>101.92047476644754</v>
      </c>
      <c r="BN183" s="2">
        <v>38617</v>
      </c>
      <c r="BO183">
        <v>102.265625</v>
      </c>
      <c r="BP183" s="22">
        <f>_xll.BDH(BP$3&amp;" Govt",$A$8,BN183,BN183)</f>
        <v>1.0219199999999999</v>
      </c>
      <c r="BQ183">
        <f t="shared" si="73"/>
        <v>100.07204575700642</v>
      </c>
      <c r="BR183" s="2">
        <v>38799</v>
      </c>
      <c r="BS183">
        <v>99.12109375</v>
      </c>
      <c r="BT183" s="22">
        <f>_xll.BDH(BT$3&amp;" Govt",$A$8,BR183,BR183)</f>
        <v>1.01725</v>
      </c>
      <c r="BU183">
        <f t="shared" si="74"/>
        <v>97.440249447038582</v>
      </c>
      <c r="BV183" s="2">
        <v>38979</v>
      </c>
      <c r="BW183">
        <v>99.703125</v>
      </c>
      <c r="BX183" s="22">
        <f>_xll.BDH(BX$3&amp;" Govt",$A$8,BV183,BV183)</f>
        <v>1.0241</v>
      </c>
      <c r="BY183">
        <f t="shared" si="75"/>
        <v>97.356825505321751</v>
      </c>
      <c r="BZ183" s="2">
        <v>39161</v>
      </c>
      <c r="CA183">
        <v>103.60546875</v>
      </c>
      <c r="CB183" s="22">
        <f>_xll.BDH(CB$3&amp;" Govt",$A$8,BZ183,BZ183)</f>
        <v>1.00112</v>
      </c>
      <c r="CC183">
        <f t="shared" si="76"/>
        <v>103.48956044230462</v>
      </c>
      <c r="CD183" s="2">
        <v>39343</v>
      </c>
      <c r="CE183">
        <v>105.40234375</v>
      </c>
      <c r="CF183" s="22">
        <f>_xll.BDH(CF$3&amp;" Govt",$A$8,CD183,CD183)</f>
        <v>1.03301</v>
      </c>
      <c r="CG183">
        <f t="shared" si="77"/>
        <v>102.0341949739112</v>
      </c>
      <c r="CH183" s="2">
        <v>39525</v>
      </c>
      <c r="CI183">
        <v>116.15625</v>
      </c>
      <c r="CJ183" s="22">
        <f>_xll.BDH(CJ$3&amp;" Govt",$A$8,CH183,CH183)</f>
        <v>1.01617</v>
      </c>
      <c r="CK183">
        <f t="shared" si="78"/>
        <v>114.30789139612466</v>
      </c>
      <c r="CL183" s="2">
        <v>39707</v>
      </c>
      <c r="CM183">
        <v>103.53125</v>
      </c>
      <c r="CN183" s="22">
        <f>_xll.BDH(CN$3&amp;" Govt",$A$8,CL183,CL183)</f>
        <v>1.04722</v>
      </c>
      <c r="CO183">
        <f t="shared" si="79"/>
        <v>98.8629418842268</v>
      </c>
      <c r="CP183" s="2">
        <v>39890</v>
      </c>
      <c r="CQ183">
        <v>97.6640625</v>
      </c>
      <c r="CR183" s="22">
        <f>_xll.BDH(CR$3&amp;" Govt",$A$8,CP183,CP183)</f>
        <v>0.97723000000000004</v>
      </c>
      <c r="CS183">
        <f t="shared" si="80"/>
        <v>99.939689223621869</v>
      </c>
      <c r="CT183" s="2">
        <v>40067</v>
      </c>
      <c r="CU183">
        <v>105.59375</v>
      </c>
      <c r="CV183" s="22">
        <f>_xll.BDH(CV$3&amp;" Govt",$A$8,CT183,CT183)</f>
        <v>1.0041</v>
      </c>
      <c r="CW183">
        <f t="shared" si="81"/>
        <v>105.16258340802709</v>
      </c>
      <c r="CZ183" s="22"/>
      <c r="DB183" s="2">
        <v>38446</v>
      </c>
      <c r="DC183">
        <v>109.80078125</v>
      </c>
      <c r="DD183" s="22">
        <f>_xll.BDH(DD$3&amp;" Govt",$A$8,DB183,DB183)</f>
        <v>1.01227</v>
      </c>
      <c r="DE183">
        <f t="shared" si="82"/>
        <v>108.46985611546326</v>
      </c>
      <c r="DF183" s="2">
        <v>38989</v>
      </c>
      <c r="DG183">
        <v>98.796875</v>
      </c>
      <c r="DH183" s="22">
        <f>_xll.BDH(DH$3&amp;" Govt",$A$8,DF183,DF183)</f>
        <v>1.0250999999999999</v>
      </c>
      <c r="DI183">
        <f t="shared" si="83"/>
        <v>96.377792410496539</v>
      </c>
      <c r="DJ183" s="2">
        <v>39353</v>
      </c>
      <c r="DK183">
        <v>105.18359375</v>
      </c>
      <c r="DL183" s="22">
        <f>_xll.BDH(DL$3&amp;" Govt",$A$8,DJ183,DJ183)</f>
        <v>1.0329200000000001</v>
      </c>
      <c r="DM183">
        <f t="shared" si="84"/>
        <v>101.83130711962204</v>
      </c>
      <c r="DN183" s="2">
        <v>40088</v>
      </c>
      <c r="DO183">
        <v>108.88671875</v>
      </c>
      <c r="DP183" s="22">
        <f>_xll.BDH(DP$3&amp;" Govt",$A$8,DN183,DN183)</f>
        <v>1.0031099999999999</v>
      </c>
      <c r="DQ183">
        <f t="shared" si="85"/>
        <v>108.54913095273699</v>
      </c>
    </row>
    <row r="184" spans="4:121" x14ac:dyDescent="0.25">
      <c r="D184" s="2"/>
      <c r="F184" s="2">
        <v>38442</v>
      </c>
      <c r="G184">
        <v>127.234375</v>
      </c>
      <c r="H184" s="22">
        <f>_xll.BDH(H$3&amp;" Govt",$A$8,F184,F184)</f>
        <v>1.20356</v>
      </c>
      <c r="I184" s="14">
        <f t="shared" si="58"/>
        <v>105.71502459370534</v>
      </c>
      <c r="J184" s="2">
        <v>38442</v>
      </c>
      <c r="K184">
        <v>127.90234375</v>
      </c>
      <c r="L184" s="22">
        <f>_xll.BDH(L$3&amp;" Govt",$A$8,J184,J184)</f>
        <v>1.18032</v>
      </c>
      <c r="M184">
        <f t="shared" si="59"/>
        <v>108.36243031550765</v>
      </c>
      <c r="N184" s="2">
        <v>38442</v>
      </c>
      <c r="O184">
        <v>129.2734375</v>
      </c>
      <c r="P184" s="22">
        <f>_xll.BDH(P$3&amp;" Govt",$A$8,N184,N184)</f>
        <v>1.16273</v>
      </c>
      <c r="Q184">
        <f t="shared" si="60"/>
        <v>111.18095989610657</v>
      </c>
      <c r="R184" s="2">
        <v>38442</v>
      </c>
      <c r="S184">
        <v>130.2421875</v>
      </c>
      <c r="T184" s="22">
        <f>_xll.BDH(T$3&amp;" Govt",$A$8,R184,R184)</f>
        <v>1.1333899999999999</v>
      </c>
      <c r="U184">
        <f t="shared" si="61"/>
        <v>114.91383151430665</v>
      </c>
      <c r="V184" s="2">
        <v>38540</v>
      </c>
      <c r="W184">
        <v>100</v>
      </c>
      <c r="X184" s="22">
        <f>_xll.BDH(X$3&amp;" Govt",$A$8,V184,V184)</f>
        <v>1.02701</v>
      </c>
      <c r="Y184">
        <f t="shared" si="62"/>
        <v>97.370035345322833</v>
      </c>
      <c r="Z184" s="2">
        <v>38442</v>
      </c>
      <c r="AA184">
        <v>123.30078125</v>
      </c>
      <c r="AB184" s="22">
        <f>_xll.BDH(AB$3&amp;" Govt",$A$8,Z184,Z184)</f>
        <v>1.09562</v>
      </c>
      <c r="AC184">
        <f t="shared" si="63"/>
        <v>112.53973206951315</v>
      </c>
      <c r="AD184" s="2">
        <v>39083</v>
      </c>
      <c r="AE184">
        <v>101.82421875</v>
      </c>
      <c r="AF184" s="22">
        <f>_xll.BDH(AF$3&amp;" Govt",$A$8,AD184,AD184)</f>
        <v>1.0166900000000001</v>
      </c>
      <c r="AG184">
        <f t="shared" si="64"/>
        <v>100.15267067641069</v>
      </c>
      <c r="AH184" s="2">
        <v>38442</v>
      </c>
      <c r="AI184">
        <v>121.3984375</v>
      </c>
      <c r="AJ184" s="22">
        <f>_xll.BDH(AJ$3&amp;" Govt",$A$8,AH184,AH184)</f>
        <v>1.0739000000000001</v>
      </c>
      <c r="AK184">
        <f t="shared" si="65"/>
        <v>113.04445246298538</v>
      </c>
      <c r="AL184" s="2">
        <v>39447</v>
      </c>
      <c r="AM184">
        <v>107.2734375</v>
      </c>
      <c r="AN184" s="22">
        <f>_xll.BDH(AN$3&amp;" Govt",$A$8,AL184,AL184)</f>
        <v>1.0295700000000001</v>
      </c>
      <c r="AO184">
        <f t="shared" si="66"/>
        <v>104.19246627232727</v>
      </c>
      <c r="AP184" s="2">
        <v>38442</v>
      </c>
      <c r="AQ184">
        <v>117.484375</v>
      </c>
      <c r="AR184" s="22">
        <f>_xll.BDH(AR$3&amp;" Govt",$A$8,AP184,AP184)</f>
        <v>1.0605500000000001</v>
      </c>
      <c r="AS184">
        <f t="shared" si="67"/>
        <v>110.7768374899816</v>
      </c>
      <c r="AT184" s="2">
        <v>39812</v>
      </c>
      <c r="AU184">
        <v>98.33984375</v>
      </c>
      <c r="AV184" s="22">
        <f>_xll.BDH(AV$3&amp;" Govt",$A$8,AT184,AT184)</f>
        <v>1.0253099999999999</v>
      </c>
      <c r="AW184">
        <f t="shared" si="68"/>
        <v>95.912303352156911</v>
      </c>
      <c r="AX184" s="2">
        <v>38442</v>
      </c>
      <c r="AY184">
        <v>106.171875</v>
      </c>
      <c r="AZ184" s="22">
        <f>_xll.BDH(AZ$3&amp;" Govt",$A$8,AX184,AX184)</f>
        <v>1.0382400000000001</v>
      </c>
      <c r="BA184">
        <f t="shared" si="69"/>
        <v>102.26139909847434</v>
      </c>
      <c r="BB184" s="2">
        <v>38442</v>
      </c>
      <c r="BC184">
        <v>106.171875</v>
      </c>
      <c r="BD184" s="22">
        <f>_xll.BDH(BD$3&amp;" Govt",$A$8,BB184,BB184)</f>
        <v>1.032</v>
      </c>
      <c r="BE184">
        <f t="shared" si="70"/>
        <v>102.8797238372093</v>
      </c>
      <c r="BH184" s="22"/>
      <c r="BJ184" s="2">
        <v>38442</v>
      </c>
      <c r="BK184">
        <v>103.88671875</v>
      </c>
      <c r="BL184" s="22">
        <f>_xll.BDH(BL$3&amp;" Govt",$A$8,BJ184,BJ184)</f>
        <v>1.01162</v>
      </c>
      <c r="BM184">
        <f t="shared" si="72"/>
        <v>102.69342119570589</v>
      </c>
      <c r="BN184" s="2">
        <v>38618</v>
      </c>
      <c r="BO184">
        <v>101.6875</v>
      </c>
      <c r="BP184" s="22">
        <f>_xll.BDH(BP$3&amp;" Govt",$A$8,BN184,BN184)</f>
        <v>1.02207</v>
      </c>
      <c r="BQ184">
        <f t="shared" si="73"/>
        <v>99.491717788409787</v>
      </c>
      <c r="BR184" s="2">
        <v>38800</v>
      </c>
      <c r="BS184">
        <v>99.57421875</v>
      </c>
      <c r="BT184" s="22">
        <f>_xll.BDH(BT$3&amp;" Govt",$A$8,BR184,BR184)</f>
        <v>1.0175000000000001</v>
      </c>
      <c r="BU184">
        <f t="shared" si="74"/>
        <v>97.861640049140036</v>
      </c>
      <c r="BV184" s="2">
        <v>38980</v>
      </c>
      <c r="BW184">
        <v>99.44921875</v>
      </c>
      <c r="BX184" s="22">
        <f>_xll.BDH(BX$3&amp;" Govt",$A$8,BV184,BV184)</f>
        <v>1.0242</v>
      </c>
      <c r="BY184">
        <f t="shared" si="75"/>
        <v>97.099412956453818</v>
      </c>
      <c r="BZ184" s="2">
        <v>39162</v>
      </c>
      <c r="CA184">
        <v>103.921875</v>
      </c>
      <c r="CB184" s="22">
        <f>_xll.BDH(CB$3&amp;" Govt",$A$8,BZ184,BZ184)</f>
        <v>1.00122</v>
      </c>
      <c r="CC184">
        <f t="shared" si="76"/>
        <v>103.79524480134236</v>
      </c>
      <c r="CD184" s="2">
        <v>39344</v>
      </c>
      <c r="CE184">
        <v>104.90625</v>
      </c>
      <c r="CF184" s="22">
        <f>_xll.BDH(CF$3&amp;" Govt",$A$8,CD184,CD184)</f>
        <v>1.0329999999999999</v>
      </c>
      <c r="CG184">
        <f t="shared" si="77"/>
        <v>101.55493707647629</v>
      </c>
      <c r="CH184" s="2">
        <v>39526</v>
      </c>
      <c r="CI184">
        <v>117.23046875</v>
      </c>
      <c r="CJ184" s="22">
        <f>_xll.BDH(CJ$3&amp;" Govt",$A$8,CH184,CH184)</f>
        <v>1.01634</v>
      </c>
      <c r="CK184">
        <f t="shared" si="78"/>
        <v>115.34571969026113</v>
      </c>
      <c r="CL184" s="2">
        <v>39708</v>
      </c>
      <c r="CM184">
        <v>103.80078125</v>
      </c>
      <c r="CN184" s="22">
        <f>_xll.BDH(CN$3&amp;" Govt",$A$8,CL184,CL184)</f>
        <v>1.04741</v>
      </c>
      <c r="CO184">
        <f t="shared" si="79"/>
        <v>99.102339341805035</v>
      </c>
      <c r="CP184" s="2">
        <v>39891</v>
      </c>
      <c r="CQ184">
        <v>98.046875</v>
      </c>
      <c r="CR184" s="22">
        <f>_xll.BDH(CR$3&amp;" Govt",$A$8,CP184,CP184)</f>
        <v>0.97736999999999996</v>
      </c>
      <c r="CS184">
        <f t="shared" si="80"/>
        <v>100.3170498378301</v>
      </c>
      <c r="CT184" s="2">
        <v>40070</v>
      </c>
      <c r="CU184">
        <v>105.09375</v>
      </c>
      <c r="CV184" s="22">
        <f>_xll.BDH(CV$3&amp;" Govt",$A$8,CT184,CT184)</f>
        <v>1.0039400000000001</v>
      </c>
      <c r="CW184">
        <f t="shared" si="81"/>
        <v>104.68130565571647</v>
      </c>
      <c r="CZ184" s="22"/>
      <c r="DB184" s="2">
        <v>38447</v>
      </c>
      <c r="DC184">
        <v>109.2890625</v>
      </c>
      <c r="DD184" s="22">
        <f>_xll.BDH(DD$3&amp;" Govt",$A$8,DB184,DB184)</f>
        <v>1.01247</v>
      </c>
      <c r="DE184">
        <f t="shared" si="82"/>
        <v>107.94301312631485</v>
      </c>
      <c r="DF184" s="2">
        <v>38992</v>
      </c>
      <c r="DG184">
        <v>98.85546875</v>
      </c>
      <c r="DH184" s="22">
        <f>_xll.BDH(DH$3&amp;" Govt",$A$8,DF184,DF184)</f>
        <v>1.0253699999999999</v>
      </c>
      <c r="DI184">
        <f t="shared" si="83"/>
        <v>96.409558257019427</v>
      </c>
      <c r="DJ184" s="2">
        <v>39356</v>
      </c>
      <c r="DK184">
        <v>105.6015625</v>
      </c>
      <c r="DL184" s="22">
        <f>_xll.BDH(DL$3&amp;" Govt",$A$8,DJ184,DJ184)</f>
        <v>1.0328999999999999</v>
      </c>
      <c r="DM184">
        <f t="shared" si="84"/>
        <v>102.23793445638495</v>
      </c>
      <c r="DN184" s="2">
        <v>40091</v>
      </c>
      <c r="DO184">
        <v>108.73046875</v>
      </c>
      <c r="DP184" s="22">
        <f>_xll.BDH(DP$3&amp;" Govt",$A$8,DN184,DN184)</f>
        <v>1.00332</v>
      </c>
      <c r="DQ184">
        <f t="shared" si="85"/>
        <v>108.37067809871228</v>
      </c>
    </row>
    <row r="185" spans="4:121" x14ac:dyDescent="0.25">
      <c r="D185" s="2"/>
      <c r="F185" s="2">
        <v>38443</v>
      </c>
      <c r="G185">
        <v>127.53125</v>
      </c>
      <c r="H185" s="22">
        <f>_xll.BDH(H$3&amp;" Govt",$A$8,F185,F185)</f>
        <v>1.20364</v>
      </c>
      <c r="I185" s="14">
        <f t="shared" si="58"/>
        <v>105.95464590741418</v>
      </c>
      <c r="J185" s="2">
        <v>38443</v>
      </c>
      <c r="K185">
        <v>128.234375</v>
      </c>
      <c r="L185" s="22">
        <f>_xll.BDH(L$3&amp;" Govt",$A$8,J185,J185)</f>
        <v>1.1804000000000001</v>
      </c>
      <c r="M185">
        <f t="shared" si="59"/>
        <v>108.63637326330057</v>
      </c>
      <c r="N185" s="2">
        <v>38443</v>
      </c>
      <c r="O185">
        <v>129.546875</v>
      </c>
      <c r="P185" s="22">
        <f>_xll.BDH(P$3&amp;" Govt",$A$8,N185,N185)</f>
        <v>1.1628000000000001</v>
      </c>
      <c r="Q185">
        <f t="shared" si="60"/>
        <v>111.40942122463019</v>
      </c>
      <c r="R185" s="2">
        <v>38443</v>
      </c>
      <c r="S185">
        <v>130.37890625</v>
      </c>
      <c r="T185" s="22">
        <f>_xll.BDH(T$3&amp;" Govt",$A$8,R185,R185)</f>
        <v>1.1334599999999999</v>
      </c>
      <c r="U185">
        <f t="shared" si="61"/>
        <v>115.02735539851429</v>
      </c>
      <c r="V185" s="2">
        <v>38541</v>
      </c>
      <c r="W185">
        <v>99.8359375</v>
      </c>
      <c r="X185" s="22">
        <f>_xll.BDH(X$3&amp;" Govt",$A$8,V185,V185)</f>
        <v>1.0269699999999999</v>
      </c>
      <c r="Y185">
        <f t="shared" si="62"/>
        <v>97.214073926210119</v>
      </c>
      <c r="Z185" s="2">
        <v>38443</v>
      </c>
      <c r="AA185">
        <v>123.55859375</v>
      </c>
      <c r="AB185" s="22">
        <f>_xll.BDH(AB$3&amp;" Govt",$A$8,Z185,Z185)</f>
        <v>1.0956900000000001</v>
      </c>
      <c r="AC185">
        <f t="shared" si="63"/>
        <v>112.76783921547153</v>
      </c>
      <c r="AD185" s="2">
        <v>39084</v>
      </c>
      <c r="AE185">
        <v>101.96875</v>
      </c>
      <c r="AF185" s="22">
        <f>_xll.BDH(AF$3&amp;" Govt",$A$8,AD185,AD185)</f>
        <v>1.01664</v>
      </c>
      <c r="AG185">
        <f t="shared" si="64"/>
        <v>100.29976196096946</v>
      </c>
      <c r="AH185" s="2">
        <v>38443</v>
      </c>
      <c r="AI185">
        <v>121.68359375</v>
      </c>
      <c r="AJ185" s="22">
        <f>_xll.BDH(AJ$3&amp;" Govt",$A$8,AH185,AH185)</f>
        <v>1.0739799999999999</v>
      </c>
      <c r="AK185">
        <f t="shared" si="65"/>
        <v>113.30154541984022</v>
      </c>
      <c r="AL185" s="2">
        <v>39448</v>
      </c>
      <c r="AM185">
        <v>107.2734375</v>
      </c>
      <c r="AN185" s="22">
        <f>_xll.BDH(AN$3&amp;" Govt",$A$8,AL185,AL185)</f>
        <v>1.0296400000000001</v>
      </c>
      <c r="AO185">
        <f t="shared" si="66"/>
        <v>104.18538275513771</v>
      </c>
      <c r="AP185" s="2">
        <v>38443</v>
      </c>
      <c r="AQ185">
        <v>117.77734375</v>
      </c>
      <c r="AR185" s="22">
        <f>_xll.BDH(AR$3&amp;" Govt",$A$8,AP185,AP185)</f>
        <v>1.0606199999999999</v>
      </c>
      <c r="AS185">
        <f t="shared" si="67"/>
        <v>111.04575036299524</v>
      </c>
      <c r="AT185" s="2">
        <v>39813</v>
      </c>
      <c r="AU185">
        <v>98.140625</v>
      </c>
      <c r="AV185" s="22">
        <f>_xll.BDH(AV$3&amp;" Govt",$A$8,AT185,AT185)</f>
        <v>1.0249699999999999</v>
      </c>
      <c r="AW185">
        <f t="shared" si="68"/>
        <v>95.749753651326387</v>
      </c>
      <c r="AX185" s="2">
        <v>38443</v>
      </c>
      <c r="AY185">
        <v>106.42578125</v>
      </c>
      <c r="AZ185" s="22">
        <f>_xll.BDH(AZ$3&amp;" Govt",$A$8,AX185,AX185)</f>
        <v>1.0383100000000001</v>
      </c>
      <c r="BA185">
        <f t="shared" si="69"/>
        <v>102.49904291589216</v>
      </c>
      <c r="BB185" s="2">
        <v>38443</v>
      </c>
      <c r="BC185">
        <v>106.4609375</v>
      </c>
      <c r="BD185" s="22">
        <f>_xll.BDH(BD$3&amp;" Govt",$A$8,BB185,BB185)</f>
        <v>1.03207</v>
      </c>
      <c r="BE185">
        <f t="shared" si="70"/>
        <v>103.15282635867722</v>
      </c>
      <c r="BH185" s="22"/>
      <c r="BJ185" s="2">
        <v>38443</v>
      </c>
      <c r="BK185">
        <v>104.15234375</v>
      </c>
      <c r="BL185" s="22">
        <f>_xll.BDH(BL$3&amp;" Govt",$A$8,BJ185,BJ185)</f>
        <v>1.01169</v>
      </c>
      <c r="BM185">
        <f t="shared" si="72"/>
        <v>102.94887144283328</v>
      </c>
      <c r="BN185" s="2">
        <v>38621</v>
      </c>
      <c r="BO185">
        <v>101.46875</v>
      </c>
      <c r="BP185" s="22">
        <f>_xll.BDH(BP$3&amp;" Govt",$A$8,BN185,BN185)</f>
        <v>1.02254</v>
      </c>
      <c r="BQ185">
        <f t="shared" si="73"/>
        <v>99.232059381540083</v>
      </c>
      <c r="BR185" s="2">
        <v>38803</v>
      </c>
      <c r="BS185">
        <v>99.25390625</v>
      </c>
      <c r="BT185" s="22">
        <f>_xll.BDH(BT$3&amp;" Govt",$A$8,BR185,BR185)</f>
        <v>1.01824</v>
      </c>
      <c r="BU185">
        <f t="shared" si="74"/>
        <v>97.475945012963535</v>
      </c>
      <c r="BV185" s="2">
        <v>38981</v>
      </c>
      <c r="BW185">
        <v>100.15234375</v>
      </c>
      <c r="BX185" s="22">
        <f>_xll.BDH(BX$3&amp;" Govt",$A$8,BV185,BV185)</f>
        <v>1.0243</v>
      </c>
      <c r="BY185">
        <f t="shared" si="75"/>
        <v>97.776377770184524</v>
      </c>
      <c r="BZ185" s="2">
        <v>39163</v>
      </c>
      <c r="CA185">
        <v>103.640625</v>
      </c>
      <c r="CB185" s="22">
        <f>_xll.BDH(CB$3&amp;" Govt",$A$8,BZ185,BZ185)</f>
        <v>1.00132</v>
      </c>
      <c r="CC185">
        <f t="shared" si="76"/>
        <v>103.50399972036911</v>
      </c>
      <c r="CD185" s="2">
        <v>39345</v>
      </c>
      <c r="CE185">
        <v>103.640625</v>
      </c>
      <c r="CF185" s="22">
        <f>_xll.BDH(CF$3&amp;" Govt",$A$8,CD185,CD185)</f>
        <v>1.0329900000000001</v>
      </c>
      <c r="CG185">
        <f t="shared" si="77"/>
        <v>100.33071472134289</v>
      </c>
      <c r="CH185" s="2">
        <v>39527</v>
      </c>
      <c r="CI185">
        <v>117.23828125</v>
      </c>
      <c r="CJ185" s="22">
        <f>_xll.BDH(CJ$3&amp;" Govt",$A$8,CH185,CH185)</f>
        <v>1.0165</v>
      </c>
      <c r="CK185">
        <f t="shared" si="78"/>
        <v>115.33524963108707</v>
      </c>
      <c r="CL185" s="2">
        <v>39709</v>
      </c>
      <c r="CM185">
        <v>103.34765625</v>
      </c>
      <c r="CN185" s="22">
        <f>_xll.BDH(CN$3&amp;" Govt",$A$8,CL185,CL185)</f>
        <v>1.04759</v>
      </c>
      <c r="CO185">
        <f t="shared" si="79"/>
        <v>98.652770883647221</v>
      </c>
      <c r="CP185" s="2">
        <v>39892</v>
      </c>
      <c r="CQ185">
        <v>97.03125</v>
      </c>
      <c r="CR185" s="22">
        <f>_xll.BDH(CR$3&amp;" Govt",$A$8,CP185,CP185)</f>
        <v>0.97750000000000004</v>
      </c>
      <c r="CS185">
        <f t="shared" si="80"/>
        <v>99.264705882352942</v>
      </c>
      <c r="CT185" s="2">
        <v>40071</v>
      </c>
      <c r="CU185">
        <v>105.171875</v>
      </c>
      <c r="CV185" s="22">
        <f>_xll.BDH(CV$3&amp;" Govt",$A$8,CT185,CT185)</f>
        <v>1.0038800000000001</v>
      </c>
      <c r="CW185">
        <f t="shared" si="81"/>
        <v>104.76538530501652</v>
      </c>
      <c r="CZ185" s="22"/>
      <c r="DB185" s="2">
        <v>38448</v>
      </c>
      <c r="DC185">
        <v>109.28515625</v>
      </c>
      <c r="DD185" s="22">
        <f>_xll.BDH(DD$3&amp;" Govt",$A$8,DB185,DB185)</f>
        <v>1.0126599999999999</v>
      </c>
      <c r="DE185">
        <f t="shared" si="82"/>
        <v>107.91890293879487</v>
      </c>
      <c r="DF185" s="2">
        <v>38993</v>
      </c>
      <c r="DG185">
        <v>98.67578125</v>
      </c>
      <c r="DH185" s="22">
        <f>_xll.BDH(DH$3&amp;" Govt",$A$8,DF185,DF185)</f>
        <v>1.0254399999999999</v>
      </c>
      <c r="DI185">
        <f t="shared" si="83"/>
        <v>96.227747357232033</v>
      </c>
      <c r="DJ185" s="2">
        <v>39357</v>
      </c>
      <c r="DK185">
        <v>105.69921875</v>
      </c>
      <c r="DL185" s="22">
        <f>_xll.BDH(DL$3&amp;" Govt",$A$8,DJ185,DJ185)</f>
        <v>1.03284</v>
      </c>
      <c r="DM185">
        <f t="shared" si="84"/>
        <v>102.33842487703807</v>
      </c>
      <c r="DN185" s="2">
        <v>40092</v>
      </c>
      <c r="DO185">
        <v>108.1796875</v>
      </c>
      <c r="DP185" s="22">
        <f>_xll.BDH(DP$3&amp;" Govt",$A$8,DN185,DN185)</f>
        <v>1.0034000000000001</v>
      </c>
      <c r="DQ185">
        <f t="shared" si="85"/>
        <v>107.81312288220052</v>
      </c>
    </row>
    <row r="186" spans="4:121" x14ac:dyDescent="0.25">
      <c r="D186" s="2"/>
      <c r="F186" s="2">
        <v>38446</v>
      </c>
      <c r="G186">
        <v>127.4921875</v>
      </c>
      <c r="H186" s="22">
        <f>_xll.BDH(H$3&amp;" Govt",$A$8,F186,F186)</f>
        <v>1.20434</v>
      </c>
      <c r="I186" s="14">
        <f t="shared" si="58"/>
        <v>105.86062698241361</v>
      </c>
      <c r="J186" s="2">
        <v>38446</v>
      </c>
      <c r="K186">
        <v>128.1953125</v>
      </c>
      <c r="L186" s="22">
        <f>_xll.BDH(L$3&amp;" Govt",$A$8,J186,J186)</f>
        <v>1.18109</v>
      </c>
      <c r="M186">
        <f t="shared" si="59"/>
        <v>108.53983396692885</v>
      </c>
      <c r="N186" s="2">
        <v>38446</v>
      </c>
      <c r="O186">
        <v>129.53125</v>
      </c>
      <c r="P186" s="22">
        <f>_xll.BDH(P$3&amp;" Govt",$A$8,N186,N186)</f>
        <v>1.1634800000000001</v>
      </c>
      <c r="Q186">
        <f t="shared" si="60"/>
        <v>111.3308780554887</v>
      </c>
      <c r="R186" s="2">
        <v>38446</v>
      </c>
      <c r="S186">
        <v>130.34375</v>
      </c>
      <c r="T186" s="22">
        <f>_xll.BDH(T$3&amp;" Govt",$A$8,R186,R186)</f>
        <v>1.13412</v>
      </c>
      <c r="U186">
        <f t="shared" si="61"/>
        <v>114.92941664021444</v>
      </c>
      <c r="V186" s="2">
        <v>38544</v>
      </c>
      <c r="W186">
        <v>99.8515625</v>
      </c>
      <c r="X186" s="22">
        <f>_xll.BDH(X$3&amp;" Govt",$A$8,V186,V186)</f>
        <v>1.0268699999999999</v>
      </c>
      <c r="Y186">
        <f t="shared" si="62"/>
        <v>97.238757096808754</v>
      </c>
      <c r="Z186" s="2">
        <v>38446</v>
      </c>
      <c r="AA186">
        <v>123.47265625</v>
      </c>
      <c r="AB186" s="22">
        <f>_xll.BDH(AB$3&amp;" Govt",$A$8,Z186,Z186)</f>
        <v>1.09632</v>
      </c>
      <c r="AC186">
        <f t="shared" si="63"/>
        <v>112.62464996533859</v>
      </c>
      <c r="AD186" s="2">
        <v>39085</v>
      </c>
      <c r="AE186">
        <v>102.08203125</v>
      </c>
      <c r="AF186" s="22">
        <f>_xll.BDH(AF$3&amp;" Govt",$A$8,AD186,AD186)</f>
        <v>1.0165999999999999</v>
      </c>
      <c r="AG186">
        <f t="shared" si="64"/>
        <v>100.41513992720834</v>
      </c>
      <c r="AH186" s="2">
        <v>38446</v>
      </c>
      <c r="AI186">
        <v>121.59765625</v>
      </c>
      <c r="AJ186" s="22">
        <f>_xll.BDH(AJ$3&amp;" Govt",$A$8,AH186,AH186)</f>
        <v>1.0746</v>
      </c>
      <c r="AK186">
        <f t="shared" si="65"/>
        <v>113.156203471059</v>
      </c>
      <c r="AL186" s="2">
        <v>39449</v>
      </c>
      <c r="AM186">
        <v>108.08984375</v>
      </c>
      <c r="AN186" s="22">
        <f>_xll.BDH(AN$3&amp;" Govt",$A$8,AL186,AL186)</f>
        <v>1.0298400000000001</v>
      </c>
      <c r="AO186">
        <f t="shared" si="66"/>
        <v>104.95790001359434</v>
      </c>
      <c r="AP186" s="2">
        <v>38446</v>
      </c>
      <c r="AQ186">
        <v>117.77734375</v>
      </c>
      <c r="AR186" s="22">
        <f>_xll.BDH(AR$3&amp;" Govt",$A$8,AP186,AP186)</f>
        <v>1.0612299999999999</v>
      </c>
      <c r="AS186">
        <f t="shared" si="67"/>
        <v>110.98192074291154</v>
      </c>
      <c r="AT186" s="2">
        <v>39814</v>
      </c>
      <c r="AU186">
        <v>98.140625</v>
      </c>
      <c r="AV186" s="22">
        <f>_xll.BDH(AV$3&amp;" Govt",$A$8,AT186,AT186)</f>
        <v>1.0246299999999999</v>
      </c>
      <c r="AW186">
        <f t="shared" si="68"/>
        <v>95.781526014268579</v>
      </c>
      <c r="AX186" s="2">
        <v>38446</v>
      </c>
      <c r="AY186">
        <v>106.2890625</v>
      </c>
      <c r="AZ186" s="22">
        <f>_xll.BDH(AZ$3&amp;" Govt",$A$8,AX186,AX186)</f>
        <v>1.03891</v>
      </c>
      <c r="BA186">
        <f t="shared" si="69"/>
        <v>102.30824854895997</v>
      </c>
      <c r="BB186" s="2">
        <v>38446</v>
      </c>
      <c r="BC186">
        <v>106.33984375</v>
      </c>
      <c r="BD186" s="22">
        <f>_xll.BDH(BD$3&amp;" Govt",$A$8,BB186,BB186)</f>
        <v>1.03267</v>
      </c>
      <c r="BE186">
        <f t="shared" si="70"/>
        <v>102.97562992049735</v>
      </c>
      <c r="BH186" s="22"/>
      <c r="BJ186" s="2">
        <v>38446</v>
      </c>
      <c r="BK186">
        <v>104.01953125</v>
      </c>
      <c r="BL186" s="22">
        <f>_xll.BDH(BL$3&amp;" Govt",$A$8,BJ186,BJ186)</f>
        <v>1.01227</v>
      </c>
      <c r="BM186">
        <f t="shared" si="72"/>
        <v>102.75868221917078</v>
      </c>
      <c r="BN186" s="2">
        <v>38622</v>
      </c>
      <c r="BO186">
        <v>101.5390625</v>
      </c>
      <c r="BP186" s="22">
        <f>_xll.BDH(BP$3&amp;" Govt",$A$8,BN186,BN186)</f>
        <v>1.0226999999999999</v>
      </c>
      <c r="BQ186">
        <f t="shared" si="73"/>
        <v>99.285286496528798</v>
      </c>
      <c r="BR186" s="2">
        <v>38804</v>
      </c>
      <c r="BS186">
        <v>98.7421875</v>
      </c>
      <c r="BT186" s="22">
        <f>_xll.BDH(BT$3&amp;" Govt",$A$8,BR186,BR186)</f>
        <v>1.0184899999999999</v>
      </c>
      <c r="BU186">
        <f t="shared" si="74"/>
        <v>96.949589588508488</v>
      </c>
      <c r="BV186" s="2">
        <v>38982</v>
      </c>
      <c r="BW186">
        <v>100.484375</v>
      </c>
      <c r="BX186" s="22">
        <f>_xll.BDH(BX$3&amp;" Govt",$A$8,BV186,BV186)</f>
        <v>1.0244</v>
      </c>
      <c r="BY186">
        <f t="shared" si="75"/>
        <v>98.090955681374467</v>
      </c>
      <c r="BZ186" s="2">
        <v>39164</v>
      </c>
      <c r="CA186">
        <v>103.50390625</v>
      </c>
      <c r="CB186" s="22">
        <f>_xll.BDH(CB$3&amp;" Govt",$A$8,BZ186,BZ186)</f>
        <v>1.0014099999999999</v>
      </c>
      <c r="CC186">
        <f t="shared" si="76"/>
        <v>103.35817122856773</v>
      </c>
      <c r="CD186" s="2">
        <v>39346</v>
      </c>
      <c r="CE186">
        <v>104.171875</v>
      </c>
      <c r="CF186" s="22">
        <f>_xll.BDH(CF$3&amp;" Govt",$A$8,CD186,CD186)</f>
        <v>1.0329900000000001</v>
      </c>
      <c r="CG186">
        <f t="shared" si="77"/>
        <v>100.84499849950144</v>
      </c>
      <c r="CH186" s="2">
        <v>39528</v>
      </c>
      <c r="CI186">
        <v>117.23828125</v>
      </c>
      <c r="CJ186" s="22">
        <f>_xll.BDH(CJ$3&amp;" Govt",$A$8,CH186,CH186)</f>
        <v>1.0166599999999999</v>
      </c>
      <c r="CK186">
        <f t="shared" si="78"/>
        <v>115.31709839080914</v>
      </c>
      <c r="CL186" s="2">
        <v>39710</v>
      </c>
      <c r="CM186">
        <v>102.79296875</v>
      </c>
      <c r="CN186" s="22">
        <f>_xll.BDH(CN$3&amp;" Govt",$A$8,CL186,CL186)</f>
        <v>1.0477700000000001</v>
      </c>
      <c r="CO186">
        <f t="shared" si="79"/>
        <v>98.106424835603221</v>
      </c>
      <c r="CP186" s="2">
        <v>39895</v>
      </c>
      <c r="CQ186">
        <v>97.4765625</v>
      </c>
      <c r="CR186" s="22">
        <f>_xll.BDH(CR$3&amp;" Govt",$A$8,CP186,CP186)</f>
        <v>0.97790999999999995</v>
      </c>
      <c r="CS186">
        <f t="shared" si="80"/>
        <v>99.678459674203154</v>
      </c>
      <c r="CT186" s="2">
        <v>40072</v>
      </c>
      <c r="CU186">
        <v>105.34375</v>
      </c>
      <c r="CV186" s="22">
        <f>_xll.BDH(CV$3&amp;" Govt",$A$8,CT186,CT186)</f>
        <v>1.00383</v>
      </c>
      <c r="CW186">
        <f t="shared" si="81"/>
        <v>104.94182281860475</v>
      </c>
      <c r="CZ186" s="22"/>
      <c r="DB186" s="2">
        <v>38449</v>
      </c>
      <c r="DC186">
        <v>108.41015625</v>
      </c>
      <c r="DD186" s="22">
        <f>_xll.BDH(DD$3&amp;" Govt",$A$8,DB186,DB186)</f>
        <v>1.0128600000000001</v>
      </c>
      <c r="DE186">
        <f t="shared" si="82"/>
        <v>107.0337028315858</v>
      </c>
      <c r="DF186" s="2">
        <v>38994</v>
      </c>
      <c r="DG186">
        <v>99.23046875</v>
      </c>
      <c r="DH186" s="22">
        <f>_xll.BDH(DH$3&amp;" Govt",$A$8,DF186,DF186)</f>
        <v>1.0255000000000001</v>
      </c>
      <c r="DI186">
        <f t="shared" si="83"/>
        <v>96.763011945392478</v>
      </c>
      <c r="DJ186" s="2">
        <v>39358</v>
      </c>
      <c r="DK186">
        <v>105.18359375</v>
      </c>
      <c r="DL186" s="22">
        <f>_xll.BDH(DL$3&amp;" Govt",$A$8,DJ186,DJ186)</f>
        <v>1.03278</v>
      </c>
      <c r="DM186">
        <f t="shared" si="84"/>
        <v>101.84511101105753</v>
      </c>
      <c r="DN186" s="2">
        <v>40093</v>
      </c>
      <c r="DO186">
        <v>109.32421875</v>
      </c>
      <c r="DP186" s="22">
        <f>_xll.BDH(DP$3&amp;" Govt",$A$8,DN186,DN186)</f>
        <v>1.0034700000000001</v>
      </c>
      <c r="DQ186">
        <f t="shared" si="85"/>
        <v>108.94617552094232</v>
      </c>
    </row>
    <row r="187" spans="4:121" x14ac:dyDescent="0.25">
      <c r="D187" s="2"/>
      <c r="F187" s="2">
        <v>38447</v>
      </c>
      <c r="G187">
        <v>127.453125</v>
      </c>
      <c r="H187" s="22">
        <f>_xll.BDH(H$3&amp;" Govt",$A$8,F187,F187)</f>
        <v>1.2045699999999999</v>
      </c>
      <c r="I187" s="14">
        <f t="shared" si="58"/>
        <v>105.80798542218386</v>
      </c>
      <c r="J187" s="2">
        <v>38447</v>
      </c>
      <c r="K187">
        <v>128.0859375</v>
      </c>
      <c r="L187" s="22">
        <f>_xll.BDH(L$3&amp;" Govt",$A$8,J187,J187)</f>
        <v>1.1813100000000001</v>
      </c>
      <c r="M187">
        <f t="shared" si="59"/>
        <v>108.42703227772557</v>
      </c>
      <c r="N187" s="2">
        <v>38447</v>
      </c>
      <c r="O187">
        <v>129.44140625</v>
      </c>
      <c r="P187" s="22">
        <f>_xll.BDH(P$3&amp;" Govt",$A$8,N187,N187)</f>
        <v>1.1637</v>
      </c>
      <c r="Q187">
        <f t="shared" si="60"/>
        <v>111.2326254618888</v>
      </c>
      <c r="R187" s="2">
        <v>38447</v>
      </c>
      <c r="S187">
        <v>130.22265625</v>
      </c>
      <c r="T187" s="22">
        <f>_xll.BDH(T$3&amp;" Govt",$A$8,R187,R187)</f>
        <v>1.1343399999999999</v>
      </c>
      <c r="U187">
        <f t="shared" si="61"/>
        <v>114.80037400602995</v>
      </c>
      <c r="V187" s="2">
        <v>38545</v>
      </c>
      <c r="W187">
        <v>99.75390625</v>
      </c>
      <c r="X187" s="22">
        <f>_xll.BDH(X$3&amp;" Govt",$A$8,V187,V187)</f>
        <v>1.02684</v>
      </c>
      <c r="Y187">
        <f t="shared" si="62"/>
        <v>97.146494341864368</v>
      </c>
      <c r="Z187" s="2">
        <v>38447</v>
      </c>
      <c r="AA187">
        <v>123.421875</v>
      </c>
      <c r="AB187" s="22">
        <f>_xll.BDH(AB$3&amp;" Govt",$A$8,Z187,Z187)</f>
        <v>1.0965400000000001</v>
      </c>
      <c r="AC187">
        <f t="shared" si="63"/>
        <v>112.5557435205282</v>
      </c>
      <c r="AD187" s="2">
        <v>39086</v>
      </c>
      <c r="AE187">
        <v>102.06640625</v>
      </c>
      <c r="AF187" s="22">
        <f>_xll.BDH(AF$3&amp;" Govt",$A$8,AD187,AD187)</f>
        <v>1.0165500000000001</v>
      </c>
      <c r="AG187">
        <f t="shared" si="64"/>
        <v>100.40470832718508</v>
      </c>
      <c r="AH187" s="2">
        <v>38447</v>
      </c>
      <c r="AI187">
        <v>121.4296875</v>
      </c>
      <c r="AJ187" s="22">
        <f>_xll.BDH(AJ$3&amp;" Govt",$A$8,AH187,AH187)</f>
        <v>1.0748</v>
      </c>
      <c r="AK187">
        <f t="shared" si="65"/>
        <v>112.97886816151842</v>
      </c>
      <c r="AL187" s="2">
        <v>39450</v>
      </c>
      <c r="AM187">
        <v>108.26171875</v>
      </c>
      <c r="AN187" s="22">
        <f>_xll.BDH(AN$3&amp;" Govt",$A$8,AL187,AL187)</f>
        <v>1.03003</v>
      </c>
      <c r="AO187">
        <f t="shared" si="66"/>
        <v>105.10540348339369</v>
      </c>
      <c r="AP187" s="2">
        <v>38447</v>
      </c>
      <c r="AQ187">
        <v>117.52734375</v>
      </c>
      <c r="AR187" s="22">
        <f>_xll.BDH(AR$3&amp;" Govt",$A$8,AP187,AP187)</f>
        <v>1.0614399999999999</v>
      </c>
      <c r="AS187">
        <f t="shared" si="67"/>
        <v>110.72443449464879</v>
      </c>
      <c r="AT187" s="2">
        <v>39815</v>
      </c>
      <c r="AU187">
        <v>97.5625</v>
      </c>
      <c r="AV187" s="22">
        <f>_xll.BDH(AV$3&amp;" Govt",$A$8,AT187,AT187)</f>
        <v>1.024</v>
      </c>
      <c r="AW187">
        <f t="shared" si="68"/>
        <v>95.27587890625</v>
      </c>
      <c r="AX187" s="2">
        <v>38447</v>
      </c>
      <c r="AY187">
        <v>106.13671875</v>
      </c>
      <c r="AZ187" s="22">
        <f>_xll.BDH(AZ$3&amp;" Govt",$A$8,AX187,AX187)</f>
        <v>1.0390999999999999</v>
      </c>
      <c r="BA187">
        <f t="shared" si="69"/>
        <v>102.14293017996344</v>
      </c>
      <c r="BB187" s="2">
        <v>38447</v>
      </c>
      <c r="BC187">
        <v>106.109375</v>
      </c>
      <c r="BD187" s="22">
        <f>_xll.BDH(BD$3&amp;" Govt",$A$8,BB187,BB187)</f>
        <v>1.0328599999999999</v>
      </c>
      <c r="BE187">
        <f t="shared" si="70"/>
        <v>102.73355052959744</v>
      </c>
      <c r="BH187" s="22"/>
      <c r="BJ187" s="2">
        <v>38447</v>
      </c>
      <c r="BK187">
        <v>103.83984375</v>
      </c>
      <c r="BL187" s="22">
        <f>_xll.BDH(BL$3&amp;" Govt",$A$8,BJ187,BJ187)</f>
        <v>1.01247</v>
      </c>
      <c r="BM187">
        <f t="shared" si="72"/>
        <v>102.56090921212481</v>
      </c>
      <c r="BN187" s="2">
        <v>38623</v>
      </c>
      <c r="BO187">
        <v>101.86328125</v>
      </c>
      <c r="BP187" s="22">
        <f>_xll.BDH(BP$3&amp;" Govt",$A$8,BN187,BN187)</f>
        <v>1.0228600000000001</v>
      </c>
      <c r="BQ187">
        <f t="shared" si="73"/>
        <v>99.586728633439563</v>
      </c>
      <c r="BR187" s="2">
        <v>38805</v>
      </c>
      <c r="BS187">
        <v>98.64453125</v>
      </c>
      <c r="BT187" s="22">
        <f>_xll.BDH(BT$3&amp;" Govt",$A$8,BR187,BR187)</f>
        <v>1.01874</v>
      </c>
      <c r="BU187">
        <f t="shared" si="74"/>
        <v>96.829938207982408</v>
      </c>
      <c r="BV187" s="2">
        <v>38985</v>
      </c>
      <c r="BW187">
        <v>100.90234375</v>
      </c>
      <c r="BX187" s="22">
        <f>_xll.BDH(BX$3&amp;" Govt",$A$8,BV187,BV187)</f>
        <v>1.0246999999999999</v>
      </c>
      <c r="BY187">
        <f t="shared" si="75"/>
        <v>98.470131501902998</v>
      </c>
      <c r="BZ187" s="2">
        <v>39167</v>
      </c>
      <c r="CA187">
        <v>103.7890625</v>
      </c>
      <c r="CB187" s="22">
        <f>_xll.BDH(CB$3&amp;" Govt",$A$8,BZ187,BZ187)</f>
        <v>1.0017100000000001</v>
      </c>
      <c r="CC187">
        <f t="shared" si="76"/>
        <v>103.61188617464136</v>
      </c>
      <c r="CD187" s="2">
        <v>39349</v>
      </c>
      <c r="CE187">
        <v>103.90234375</v>
      </c>
      <c r="CF187" s="22">
        <f>_xll.BDH(CF$3&amp;" Govt",$A$8,CD187,CD187)</f>
        <v>1.0329600000000001</v>
      </c>
      <c r="CG187">
        <f t="shared" si="77"/>
        <v>100.58699635029429</v>
      </c>
      <c r="CH187" s="2">
        <v>39531</v>
      </c>
      <c r="CI187">
        <v>114.9296875</v>
      </c>
      <c r="CJ187" s="22">
        <f>_xll.BDH(CJ$3&amp;" Govt",$A$8,CH187,CH187)</f>
        <v>1.01715</v>
      </c>
      <c r="CK187">
        <f t="shared" si="78"/>
        <v>112.99187681266284</v>
      </c>
      <c r="CL187" s="2">
        <v>39713</v>
      </c>
      <c r="CM187">
        <v>102.99609375</v>
      </c>
      <c r="CN187" s="22">
        <f>_xll.BDH(CN$3&amp;" Govt",$A$8,CL187,CL187)</f>
        <v>1.0483199999999999</v>
      </c>
      <c r="CO187">
        <f t="shared" si="79"/>
        <v>98.248715802426744</v>
      </c>
      <c r="CP187" s="2">
        <v>39896</v>
      </c>
      <c r="CQ187">
        <v>97.49609375</v>
      </c>
      <c r="CR187" s="22">
        <f>_xll.BDH(CR$3&amp;" Govt",$A$8,CP187,CP187)</f>
        <v>0.97804999999999997</v>
      </c>
      <c r="CS187">
        <f t="shared" si="80"/>
        <v>99.684161085834063</v>
      </c>
      <c r="CT187" s="2">
        <v>40073</v>
      </c>
      <c r="CU187">
        <v>105.734375</v>
      </c>
      <c r="CV187" s="22">
        <f>_xll.BDH(CV$3&amp;" Govt",$A$8,CT187,CT187)</f>
        <v>1.0037799999999999</v>
      </c>
      <c r="CW187">
        <f t="shared" si="81"/>
        <v>105.33620414831937</v>
      </c>
      <c r="CZ187" s="22"/>
      <c r="DB187" s="2">
        <v>38450</v>
      </c>
      <c r="DC187">
        <v>108.79296875</v>
      </c>
      <c r="DD187" s="22">
        <f>_xll.BDH(DD$3&amp;" Govt",$A$8,DB187,DB187)</f>
        <v>1.01305</v>
      </c>
      <c r="DE187">
        <f t="shared" si="82"/>
        <v>107.3915095503677</v>
      </c>
      <c r="DF187" s="2">
        <v>38995</v>
      </c>
      <c r="DG187">
        <v>98.859375</v>
      </c>
      <c r="DH187" s="22">
        <f>_xll.BDH(DH$3&amp;" Govt",$A$8,DF187,DF187)</f>
        <v>1.0255700000000001</v>
      </c>
      <c r="DI187">
        <f t="shared" si="83"/>
        <v>96.394565948691934</v>
      </c>
      <c r="DJ187" s="2">
        <v>39359</v>
      </c>
      <c r="DK187">
        <v>105.5859375</v>
      </c>
      <c r="DL187" s="22">
        <f>_xll.BDH(DL$3&amp;" Govt",$A$8,DJ187,DJ187)</f>
        <v>1.0327200000000001</v>
      </c>
      <c r="DM187">
        <f t="shared" si="84"/>
        <v>102.24062427376248</v>
      </c>
      <c r="DN187" s="2">
        <v>40094</v>
      </c>
      <c r="DO187">
        <v>108.7421875</v>
      </c>
      <c r="DP187" s="22">
        <f>_xll.BDH(DP$3&amp;" Govt",$A$8,DN187,DN187)</f>
        <v>1.0035400000000001</v>
      </c>
      <c r="DQ187">
        <f t="shared" si="85"/>
        <v>108.35859806285747</v>
      </c>
    </row>
    <row r="188" spans="4:121" x14ac:dyDescent="0.25">
      <c r="D188" s="2"/>
      <c r="F188" s="2">
        <v>38448</v>
      </c>
      <c r="G188">
        <v>127.5234375</v>
      </c>
      <c r="H188" s="22">
        <f>_xll.BDH(H$3&amp;" Govt",$A$8,F188,F188)</f>
        <v>1.2048000000000001</v>
      </c>
      <c r="I188" s="14">
        <f t="shared" si="58"/>
        <v>105.8461466633466</v>
      </c>
      <c r="J188" s="2">
        <v>38448</v>
      </c>
      <c r="K188">
        <v>128.23046875</v>
      </c>
      <c r="L188" s="22">
        <f>_xll.BDH(L$3&amp;" Govt",$A$8,J188,J188)</f>
        <v>1.18154</v>
      </c>
      <c r="M188">
        <f t="shared" si="59"/>
        <v>108.52825020735649</v>
      </c>
      <c r="N188" s="2">
        <v>38448</v>
      </c>
      <c r="O188">
        <v>129.625</v>
      </c>
      <c r="P188" s="22">
        <f>_xll.BDH(P$3&amp;" Govt",$A$8,N188,N188)</f>
        <v>1.1639200000000001</v>
      </c>
      <c r="Q188">
        <f t="shared" si="60"/>
        <v>111.3693380988384</v>
      </c>
      <c r="R188" s="2">
        <v>38448</v>
      </c>
      <c r="S188">
        <v>130.40234375</v>
      </c>
      <c r="T188" s="22">
        <f>_xll.BDH(T$3&amp;" Govt",$A$8,R188,R188)</f>
        <v>1.1345499999999999</v>
      </c>
      <c r="U188">
        <f t="shared" si="61"/>
        <v>114.93750275439602</v>
      </c>
      <c r="V188" s="2">
        <v>38546</v>
      </c>
      <c r="W188">
        <v>99.5625</v>
      </c>
      <c r="X188" s="22">
        <f>_xll.BDH(X$3&amp;" Govt",$A$8,V188,V188)</f>
        <v>1.0267999999999999</v>
      </c>
      <c r="Y188">
        <f t="shared" si="62"/>
        <v>96.963868328788479</v>
      </c>
      <c r="Z188" s="2">
        <v>38448</v>
      </c>
      <c r="AA188">
        <v>123.609375</v>
      </c>
      <c r="AB188" s="22">
        <f>_xll.BDH(AB$3&amp;" Govt",$A$8,Z188,Z188)</f>
        <v>1.0967500000000001</v>
      </c>
      <c r="AC188">
        <f t="shared" si="63"/>
        <v>112.70515158422612</v>
      </c>
      <c r="AD188" s="2">
        <v>39087</v>
      </c>
      <c r="AE188">
        <v>101.9296875</v>
      </c>
      <c r="AF188" s="22">
        <f>_xll.BDH(AF$3&amp;" Govt",$A$8,AD188,AD188)</f>
        <v>1.0165</v>
      </c>
      <c r="AG188">
        <f t="shared" si="64"/>
        <v>100.27514756517462</v>
      </c>
      <c r="AH188" s="2">
        <v>38448</v>
      </c>
      <c r="AI188">
        <v>121.71484375</v>
      </c>
      <c r="AJ188" s="22">
        <f>_xll.BDH(AJ$3&amp;" Govt",$A$8,AH188,AH188)</f>
        <v>1.07501</v>
      </c>
      <c r="AK188">
        <f t="shared" si="65"/>
        <v>113.22205723667686</v>
      </c>
      <c r="AL188" s="2">
        <v>39451</v>
      </c>
      <c r="AM188">
        <v>108.453125</v>
      </c>
      <c r="AN188" s="22">
        <f>_xll.BDH(AN$3&amp;" Govt",$A$8,AL188,AL188)</f>
        <v>1.03023</v>
      </c>
      <c r="AO188">
        <f t="shared" si="66"/>
        <v>105.27078904710599</v>
      </c>
      <c r="AP188" s="2">
        <v>38448</v>
      </c>
      <c r="AQ188">
        <v>117.83984375</v>
      </c>
      <c r="AR188" s="22">
        <f>_xll.BDH(AR$3&amp;" Govt",$A$8,AP188,AP188)</f>
        <v>1.0616399999999999</v>
      </c>
      <c r="AS188">
        <f t="shared" si="67"/>
        <v>110.99793126671942</v>
      </c>
      <c r="AT188" s="2">
        <v>39818</v>
      </c>
      <c r="AU188">
        <v>97.6015625</v>
      </c>
      <c r="AV188" s="22">
        <f>_xll.BDH(AV$3&amp;" Govt",$A$8,AT188,AT188)</f>
        <v>1.0221</v>
      </c>
      <c r="AW188">
        <f t="shared" si="68"/>
        <v>95.491206829077385</v>
      </c>
      <c r="AX188" s="2">
        <v>38448</v>
      </c>
      <c r="AY188">
        <v>106.4375</v>
      </c>
      <c r="AZ188" s="22">
        <f>_xll.BDH(AZ$3&amp;" Govt",$A$8,AX188,AX188)</f>
        <v>1.0392999999999999</v>
      </c>
      <c r="BA188">
        <f t="shared" si="69"/>
        <v>102.4126816126239</v>
      </c>
      <c r="BB188" s="2">
        <v>38448</v>
      </c>
      <c r="BC188">
        <v>106.41015625</v>
      </c>
      <c r="BD188" s="22">
        <f>_xll.BDH(BD$3&amp;" Govt",$A$8,BB188,BB188)</f>
        <v>1.0330600000000001</v>
      </c>
      <c r="BE188">
        <f t="shared" si="70"/>
        <v>103.00481699998063</v>
      </c>
      <c r="BH188" s="22"/>
      <c r="BJ188" s="2">
        <v>38448</v>
      </c>
      <c r="BK188">
        <v>104.1328125</v>
      </c>
      <c r="BL188" s="22">
        <f>_xll.BDH(BL$3&amp;" Govt",$A$8,BJ188,BJ188)</f>
        <v>1.0126599999999999</v>
      </c>
      <c r="BM188">
        <f t="shared" si="72"/>
        <v>102.83097238954834</v>
      </c>
      <c r="BN188" s="2">
        <v>38624</v>
      </c>
      <c r="BO188">
        <v>101.72265625</v>
      </c>
      <c r="BP188" s="22">
        <f>_xll.BDH(BP$3&amp;" Govt",$A$8,BN188,BN188)</f>
        <v>1.02302</v>
      </c>
      <c r="BQ188">
        <f t="shared" si="73"/>
        <v>99.433692645305072</v>
      </c>
      <c r="BR188" s="2">
        <v>38806</v>
      </c>
      <c r="BS188">
        <v>98.38671875</v>
      </c>
      <c r="BT188" s="22">
        <f>_xll.BDH(BT$3&amp;" Govt",$A$8,BR188,BR188)</f>
        <v>1.0189900000000001</v>
      </c>
      <c r="BU188">
        <f t="shared" si="74"/>
        <v>96.553173976192099</v>
      </c>
      <c r="BV188" s="2">
        <v>38986</v>
      </c>
      <c r="BW188">
        <v>100.69140625</v>
      </c>
      <c r="BX188" s="22">
        <f>_xll.BDH(BX$3&amp;" Govt",$A$8,BV188,BV188)</f>
        <v>1.0247999999999999</v>
      </c>
      <c r="BY188">
        <f t="shared" si="75"/>
        <v>98.254689939500395</v>
      </c>
      <c r="BZ188" s="2">
        <v>39168</v>
      </c>
      <c r="CA188">
        <v>103.8203125</v>
      </c>
      <c r="CB188" s="22">
        <f>_xll.BDH(CB$3&amp;" Govt",$A$8,BZ188,BZ188)</f>
        <v>1.0018100000000001</v>
      </c>
      <c r="CC188">
        <f t="shared" si="76"/>
        <v>103.63273724558547</v>
      </c>
      <c r="CD188" s="2">
        <v>39350</v>
      </c>
      <c r="CE188">
        <v>103.78125</v>
      </c>
      <c r="CF188" s="22">
        <f>_xll.BDH(CF$3&amp;" Govt",$A$8,CD188,CD188)</f>
        <v>1.03295</v>
      </c>
      <c r="CG188">
        <f t="shared" si="77"/>
        <v>100.47073914516675</v>
      </c>
      <c r="CH188" s="2">
        <v>39532</v>
      </c>
      <c r="CI188">
        <v>114.98828125</v>
      </c>
      <c r="CJ188" s="22">
        <f>_xll.BDH(CJ$3&amp;" Govt",$A$8,CH188,CH188)</f>
        <v>1.0173099999999999</v>
      </c>
      <c r="CK188">
        <f t="shared" si="78"/>
        <v>113.03170248007</v>
      </c>
      <c r="CL188" s="2">
        <v>39714</v>
      </c>
      <c r="CM188">
        <v>102.265625</v>
      </c>
      <c r="CN188" s="22">
        <f>_xll.BDH(CN$3&amp;" Govt",$A$8,CL188,CL188)</f>
        <v>1.0485</v>
      </c>
      <c r="CO188">
        <f t="shared" si="79"/>
        <v>97.535169289461138</v>
      </c>
      <c r="CP188" s="2">
        <v>39897</v>
      </c>
      <c r="CQ188">
        <v>97.55859375</v>
      </c>
      <c r="CR188" s="22">
        <f>_xll.BDH(CR$3&amp;" Govt",$A$8,CP188,CP188)</f>
        <v>0.97819</v>
      </c>
      <c r="CS188">
        <f t="shared" si="80"/>
        <v>99.73378765883929</v>
      </c>
      <c r="CT188" s="2">
        <v>40074</v>
      </c>
      <c r="CU188">
        <v>104.84375</v>
      </c>
      <c r="CV188" s="22">
        <f>_xll.BDH(CV$3&amp;" Govt",$A$8,CT188,CT188)</f>
        <v>1.0037199999999999</v>
      </c>
      <c r="CW188">
        <f t="shared" si="81"/>
        <v>104.45517674251784</v>
      </c>
      <c r="CZ188" s="22"/>
      <c r="DB188" s="2">
        <v>38453</v>
      </c>
      <c r="DC188">
        <v>109.328125</v>
      </c>
      <c r="DD188" s="22">
        <f>_xll.BDH(DD$3&amp;" Govt",$A$8,DB188,DB188)</f>
        <v>1.01363</v>
      </c>
      <c r="DE188">
        <f t="shared" si="82"/>
        <v>107.85802018488008</v>
      </c>
      <c r="DF188" s="2">
        <v>38996</v>
      </c>
      <c r="DG188">
        <v>97.9921875</v>
      </c>
      <c r="DH188" s="22">
        <f>_xll.BDH(DH$3&amp;" Govt",$A$8,DF188,DF188)</f>
        <v>1.02563</v>
      </c>
      <c r="DI188">
        <f t="shared" si="83"/>
        <v>95.543409904156462</v>
      </c>
      <c r="DJ188" s="2">
        <v>39360</v>
      </c>
      <c r="DK188">
        <v>104.0390625</v>
      </c>
      <c r="DL188" s="22">
        <f>_xll.BDH(DL$3&amp;" Govt",$A$8,DJ188,DJ188)</f>
        <v>1.0326500000000001</v>
      </c>
      <c r="DM188">
        <f t="shared" si="84"/>
        <v>100.74958843751513</v>
      </c>
      <c r="DN188" s="2">
        <v>40095</v>
      </c>
      <c r="DO188">
        <v>107.84375</v>
      </c>
      <c r="DP188" s="22">
        <f>_xll.BDH(DP$3&amp;" Govt",$A$8,DN188,DN188)</f>
        <v>1.0036099999999999</v>
      </c>
      <c r="DQ188">
        <f t="shared" si="85"/>
        <v>107.45583443767998</v>
      </c>
    </row>
    <row r="189" spans="4:121" x14ac:dyDescent="0.25">
      <c r="D189" s="2"/>
      <c r="F189" s="2">
        <v>38449</v>
      </c>
      <c r="G189">
        <v>127.50390625</v>
      </c>
      <c r="H189" s="22">
        <f>_xll.BDH(H$3&amp;" Govt",$A$8,F189,F189)</f>
        <v>1.20503</v>
      </c>
      <c r="I189" s="14">
        <f t="shared" si="58"/>
        <v>105.80973606466229</v>
      </c>
      <c r="J189" s="2">
        <v>38449</v>
      </c>
      <c r="K189">
        <v>128.046875</v>
      </c>
      <c r="L189" s="22">
        <f>_xll.BDH(L$3&amp;" Govt",$A$8,J189,J189)</f>
        <v>1.18177</v>
      </c>
      <c r="M189">
        <f t="shared" si="59"/>
        <v>108.35177318767612</v>
      </c>
      <c r="N189" s="2">
        <v>38449</v>
      </c>
      <c r="O189">
        <v>129.33203125</v>
      </c>
      <c r="P189" s="22">
        <f>_xll.BDH(P$3&amp;" Govt",$A$8,N189,N189)</f>
        <v>1.16415</v>
      </c>
      <c r="Q189">
        <f t="shared" si="60"/>
        <v>111.09567602972126</v>
      </c>
      <c r="R189" s="2">
        <v>38449</v>
      </c>
      <c r="S189">
        <v>130.0703125</v>
      </c>
      <c r="T189" s="22">
        <f>_xll.BDH(T$3&amp;" Govt",$A$8,R189,R189)</f>
        <v>1.1347700000000001</v>
      </c>
      <c r="U189">
        <f t="shared" si="61"/>
        <v>114.6226217647629</v>
      </c>
      <c r="V189" s="2">
        <v>38547</v>
      </c>
      <c r="W189">
        <v>99.03125</v>
      </c>
      <c r="X189" s="22">
        <f>_xll.BDH(X$3&amp;" Govt",$A$8,V189,V189)</f>
        <v>1.02677</v>
      </c>
      <c r="Y189">
        <f t="shared" si="62"/>
        <v>96.449302180624684</v>
      </c>
      <c r="Z189" s="2">
        <v>38449</v>
      </c>
      <c r="AA189">
        <v>123.1796875</v>
      </c>
      <c r="AB189" s="22">
        <f>_xll.BDH(AB$3&amp;" Govt",$A$8,Z189,Z189)</f>
        <v>1.0969599999999999</v>
      </c>
      <c r="AC189">
        <f t="shared" si="63"/>
        <v>112.29186798060094</v>
      </c>
      <c r="AD189" s="2">
        <v>39090</v>
      </c>
      <c r="AE189">
        <v>101.9609375</v>
      </c>
      <c r="AF189" s="22">
        <f>_xll.BDH(AF$3&amp;" Govt",$A$8,AD189,AD189)</f>
        <v>1.0163500000000001</v>
      </c>
      <c r="AG189">
        <f t="shared" si="64"/>
        <v>100.32069415063708</v>
      </c>
      <c r="AH189" s="2">
        <v>38449</v>
      </c>
      <c r="AI189">
        <v>121.1953125</v>
      </c>
      <c r="AJ189" s="22">
        <f>_xll.BDH(AJ$3&amp;" Govt",$A$8,AH189,AH189)</f>
        <v>1.07521</v>
      </c>
      <c r="AK189">
        <f t="shared" si="65"/>
        <v>112.717806289004</v>
      </c>
      <c r="AL189" s="2">
        <v>39454</v>
      </c>
      <c r="AM189">
        <v>108.3984375</v>
      </c>
      <c r="AN189" s="22">
        <f>_xll.BDH(AN$3&amp;" Govt",$A$8,AL189,AL189)</f>
        <v>1.0308200000000001</v>
      </c>
      <c r="AO189">
        <f t="shared" si="66"/>
        <v>105.15748384781047</v>
      </c>
      <c r="AP189" s="2">
        <v>38449</v>
      </c>
      <c r="AQ189">
        <v>117.32421875</v>
      </c>
      <c r="AR189" s="22">
        <f>_xll.BDH(AR$3&amp;" Govt",$A$8,AP189,AP189)</f>
        <v>1.06185</v>
      </c>
      <c r="AS189">
        <f t="shared" si="67"/>
        <v>110.49038823751</v>
      </c>
      <c r="AT189" s="2">
        <v>39819</v>
      </c>
      <c r="AU189">
        <v>98.0859375</v>
      </c>
      <c r="AV189" s="22">
        <f>_xll.BDH(AV$3&amp;" Govt",$A$8,AT189,AT189)</f>
        <v>1.0214700000000001</v>
      </c>
      <c r="AW189">
        <f t="shared" si="68"/>
        <v>96.024295867720042</v>
      </c>
      <c r="AX189" s="2">
        <v>38449</v>
      </c>
      <c r="AY189">
        <v>105.91015625</v>
      </c>
      <c r="AZ189" s="22">
        <f>_xll.BDH(AZ$3&amp;" Govt",$A$8,AX189,AX189)</f>
        <v>1.0395000000000001</v>
      </c>
      <c r="BA189">
        <f t="shared" si="69"/>
        <v>101.88567219817219</v>
      </c>
      <c r="BB189" s="2">
        <v>38449</v>
      </c>
      <c r="BC189">
        <v>105.87109375</v>
      </c>
      <c r="BD189" s="22">
        <f>_xll.BDH(BD$3&amp;" Govt",$A$8,BB189,BB189)</f>
        <v>1.0332600000000001</v>
      </c>
      <c r="BE189">
        <f t="shared" si="70"/>
        <v>102.46316875713759</v>
      </c>
      <c r="BH189" s="22"/>
      <c r="BJ189" s="2">
        <v>38449</v>
      </c>
      <c r="BK189">
        <v>103.60546875</v>
      </c>
      <c r="BL189" s="22">
        <f>_xll.BDH(BL$3&amp;" Govt",$A$8,BJ189,BJ189)</f>
        <v>1.0128600000000001</v>
      </c>
      <c r="BM189">
        <f t="shared" si="72"/>
        <v>102.29001910431846</v>
      </c>
      <c r="BN189" s="2">
        <v>38625</v>
      </c>
      <c r="BO189">
        <v>101.609375</v>
      </c>
      <c r="BP189" s="22">
        <f>_xll.BDH(BP$3&amp;" Govt",$A$8,BN189,BN189)</f>
        <v>1.0231699999999999</v>
      </c>
      <c r="BQ189">
        <f t="shared" si="73"/>
        <v>99.308399386221268</v>
      </c>
      <c r="BR189" s="2">
        <v>38807</v>
      </c>
      <c r="BS189">
        <v>98.50390625</v>
      </c>
      <c r="BT189" s="22">
        <f>_xll.BDH(BT$3&amp;" Govt",$A$8,BR189,BR189)</f>
        <v>1.0192399999999999</v>
      </c>
      <c r="BU189">
        <f t="shared" si="74"/>
        <v>96.644466710490178</v>
      </c>
      <c r="BV189" s="2">
        <v>38987</v>
      </c>
      <c r="BW189">
        <v>100.72265625</v>
      </c>
      <c r="BX189" s="22">
        <f>_xll.BDH(BX$3&amp;" Govt",$A$8,BV189,BV189)</f>
        <v>1.0248999999999999</v>
      </c>
      <c r="BY189">
        <f t="shared" si="75"/>
        <v>98.275593960386388</v>
      </c>
      <c r="BZ189" s="2">
        <v>39169</v>
      </c>
      <c r="CA189">
        <v>103.7109375</v>
      </c>
      <c r="CB189" s="22">
        <f>_xll.BDH(CB$3&amp;" Govt",$A$8,BZ189,BZ189)</f>
        <v>1.0019100000000001</v>
      </c>
      <c r="CC189">
        <f t="shared" si="76"/>
        <v>103.51322723597927</v>
      </c>
      <c r="CD189" s="2">
        <v>39351</v>
      </c>
      <c r="CE189">
        <v>104.01171875</v>
      </c>
      <c r="CF189" s="22">
        <f>_xll.BDH(CF$3&amp;" Govt",$A$8,CD189,CD189)</f>
        <v>1.03294</v>
      </c>
      <c r="CG189">
        <f t="shared" si="77"/>
        <v>100.69483101632234</v>
      </c>
      <c r="CH189" s="2">
        <v>39533</v>
      </c>
      <c r="CI189">
        <v>115.5234375</v>
      </c>
      <c r="CJ189" s="22">
        <f>_xll.BDH(CJ$3&amp;" Govt",$A$8,CH189,CH189)</f>
        <v>1.0174700000000001</v>
      </c>
      <c r="CK189">
        <f t="shared" si="78"/>
        <v>113.53989552517518</v>
      </c>
      <c r="CL189" s="2">
        <v>39715</v>
      </c>
      <c r="CM189">
        <v>101.43359375</v>
      </c>
      <c r="CN189" s="22">
        <f>_xll.BDH(CN$3&amp;" Govt",$A$8,CL189,CL189)</f>
        <v>1.0486899999999999</v>
      </c>
      <c r="CO189">
        <f t="shared" si="79"/>
        <v>96.724097445384245</v>
      </c>
      <c r="CP189" s="2">
        <v>39898</v>
      </c>
      <c r="CQ189">
        <v>98.59765625</v>
      </c>
      <c r="CR189" s="22">
        <f>_xll.BDH(CR$3&amp;" Govt",$A$8,CP189,CP189)</f>
        <v>0.97831999999999997</v>
      </c>
      <c r="CS189">
        <f t="shared" si="80"/>
        <v>100.78262352808898</v>
      </c>
      <c r="CT189" s="2">
        <v>40077</v>
      </c>
      <c r="CU189">
        <v>104.578125</v>
      </c>
      <c r="CV189" s="22">
        <f>_xll.BDH(CV$3&amp;" Govt",$A$8,CT189,CT189)</f>
        <v>1.00356</v>
      </c>
      <c r="CW189">
        <f t="shared" si="81"/>
        <v>104.20714755470524</v>
      </c>
      <c r="CZ189" s="22"/>
      <c r="DB189" s="2">
        <v>38454</v>
      </c>
      <c r="DC189">
        <v>110.1484375</v>
      </c>
      <c r="DD189" s="22">
        <f>_xll.BDH(DD$3&amp;" Govt",$A$8,DB189,DB189)</f>
        <v>1.01383</v>
      </c>
      <c r="DE189">
        <f t="shared" si="82"/>
        <v>108.64586518449839</v>
      </c>
      <c r="DF189" s="2">
        <v>38999</v>
      </c>
      <c r="DG189">
        <v>97.9921875</v>
      </c>
      <c r="DH189" s="22">
        <f>_xll.BDH(DH$3&amp;" Govt",$A$8,DF189,DF189)</f>
        <v>1.02583</v>
      </c>
      <c r="DI189">
        <f t="shared" si="83"/>
        <v>95.524782371348081</v>
      </c>
      <c r="DJ189" s="2">
        <v>39363</v>
      </c>
      <c r="DK189">
        <v>104.0390625</v>
      </c>
      <c r="DL189" s="22">
        <f>_xll.BDH(DL$3&amp;" Govt",$A$8,DJ189,DJ189)</f>
        <v>1.03247</v>
      </c>
      <c r="DM189">
        <f t="shared" si="84"/>
        <v>100.76715304076632</v>
      </c>
      <c r="DN189" s="2">
        <v>40098</v>
      </c>
      <c r="DO189">
        <v>107.84375</v>
      </c>
      <c r="DP189" s="22">
        <f>_xll.BDH(DP$3&amp;" Govt",$A$8,DN189,DN189)</f>
        <v>1.00383</v>
      </c>
      <c r="DQ189">
        <f t="shared" si="85"/>
        <v>107.43228435093592</v>
      </c>
    </row>
    <row r="190" spans="4:121" x14ac:dyDescent="0.25">
      <c r="D190" s="2"/>
      <c r="F190" s="2">
        <v>38450</v>
      </c>
      <c r="G190">
        <v>127.5546875</v>
      </c>
      <c r="H190" s="22">
        <f>_xll.BDH(H$3&amp;" Govt",$A$8,F190,F190)</f>
        <v>1.20526</v>
      </c>
      <c r="I190" s="14">
        <f t="shared" si="58"/>
        <v>105.83167739740803</v>
      </c>
      <c r="J190" s="2">
        <v>38450</v>
      </c>
      <c r="K190">
        <v>128.1015625</v>
      </c>
      <c r="L190" s="22">
        <f>_xll.BDH(L$3&amp;" Govt",$A$8,J190,J190)</f>
        <v>1.1819900000000001</v>
      </c>
      <c r="M190">
        <f t="shared" si="59"/>
        <v>108.37787333226169</v>
      </c>
      <c r="N190" s="2">
        <v>38450</v>
      </c>
      <c r="O190">
        <v>129.390625</v>
      </c>
      <c r="P190" s="22">
        <f>_xll.BDH(P$3&amp;" Govt",$A$8,N190,N190)</f>
        <v>1.1643699999999999</v>
      </c>
      <c r="Q190">
        <f t="shared" si="60"/>
        <v>111.12500751479341</v>
      </c>
      <c r="R190" s="2">
        <v>38450</v>
      </c>
      <c r="S190">
        <v>130.21875</v>
      </c>
      <c r="T190" s="22">
        <f>_xll.BDH(T$3&amp;" Govt",$A$8,R190,R190)</f>
        <v>1.1349899999999999</v>
      </c>
      <c r="U190">
        <f t="shared" si="61"/>
        <v>114.73118705891683</v>
      </c>
      <c r="V190" s="2">
        <v>38548</v>
      </c>
      <c r="W190">
        <v>98.98046875</v>
      </c>
      <c r="X190" s="22">
        <f>_xll.BDH(X$3&amp;" Govt",$A$8,V190,V190)</f>
        <v>1.0267299999999999</v>
      </c>
      <c r="Y190">
        <f t="shared" si="62"/>
        <v>96.403600508410207</v>
      </c>
      <c r="Z190" s="2">
        <v>38450</v>
      </c>
      <c r="AA190">
        <v>123.3359375</v>
      </c>
      <c r="AB190" s="22">
        <f>_xll.BDH(AB$3&amp;" Govt",$A$8,Z190,Z190)</f>
        <v>1.09717</v>
      </c>
      <c r="AC190">
        <f t="shared" si="63"/>
        <v>112.41278698834275</v>
      </c>
      <c r="AD190" s="2">
        <v>39091</v>
      </c>
      <c r="AE190">
        <v>101.93359375</v>
      </c>
      <c r="AF190" s="22">
        <f>_xll.BDH(AF$3&amp;" Govt",$A$8,AD190,AD190)</f>
        <v>1.0163</v>
      </c>
      <c r="AG190">
        <f t="shared" si="64"/>
        <v>100.29872453999803</v>
      </c>
      <c r="AH190" s="2">
        <v>38450</v>
      </c>
      <c r="AI190">
        <v>121.34375</v>
      </c>
      <c r="AJ190" s="22">
        <f>_xll.BDH(AJ$3&amp;" Govt",$A$8,AH190,AH190)</f>
        <v>1.07542</v>
      </c>
      <c r="AK190">
        <f t="shared" si="65"/>
        <v>112.83382306447713</v>
      </c>
      <c r="AL190" s="2">
        <v>39455</v>
      </c>
      <c r="AM190">
        <v>108.69921875</v>
      </c>
      <c r="AN190" s="22">
        <f>_xll.BDH(AN$3&amp;" Govt",$A$8,AL190,AL190)</f>
        <v>1.03102</v>
      </c>
      <c r="AO190">
        <f t="shared" si="66"/>
        <v>105.4288168512735</v>
      </c>
      <c r="AP190" s="2">
        <v>38450</v>
      </c>
      <c r="AQ190">
        <v>117.43359375</v>
      </c>
      <c r="AR190" s="22">
        <f>_xll.BDH(AR$3&amp;" Govt",$A$8,AP190,AP190)</f>
        <v>1.0620499999999999</v>
      </c>
      <c r="AS190">
        <f t="shared" si="67"/>
        <v>110.5725660279648</v>
      </c>
      <c r="AT190" s="2">
        <v>39820</v>
      </c>
      <c r="AU190">
        <v>97.80078125</v>
      </c>
      <c r="AV190" s="22">
        <f>_xll.BDH(AV$3&amp;" Govt",$A$8,AT190,AT190)</f>
        <v>1.02084</v>
      </c>
      <c r="AW190">
        <f t="shared" si="68"/>
        <v>95.80422127855492</v>
      </c>
      <c r="AX190" s="2">
        <v>38450</v>
      </c>
      <c r="AY190">
        <v>106.01953125</v>
      </c>
      <c r="AZ190" s="22">
        <f>_xll.BDH(AZ$3&amp;" Govt",$A$8,AX190,AX190)</f>
        <v>1.0397000000000001</v>
      </c>
      <c r="BA190">
        <f t="shared" si="69"/>
        <v>101.97127176108492</v>
      </c>
      <c r="BB190" s="2">
        <v>38450</v>
      </c>
      <c r="BC190">
        <v>105.99609375</v>
      </c>
      <c r="BD190" s="22">
        <f>_xll.BDH(BD$3&amp;" Govt",$A$8,BB190,BB190)</f>
        <v>1.03346</v>
      </c>
      <c r="BE190">
        <f t="shared" si="70"/>
        <v>102.56429252220696</v>
      </c>
      <c r="BH190" s="22"/>
      <c r="BJ190" s="2">
        <v>38450</v>
      </c>
      <c r="BK190">
        <v>103.71484375</v>
      </c>
      <c r="BL190" s="22">
        <f>_xll.BDH(BL$3&amp;" Govt",$A$8,BJ190,BJ190)</f>
        <v>1.01305</v>
      </c>
      <c r="BM190">
        <f t="shared" si="72"/>
        <v>102.37880040471842</v>
      </c>
      <c r="BN190" s="2">
        <v>38628</v>
      </c>
      <c r="BO190">
        <v>100.89453125</v>
      </c>
      <c r="BP190" s="22">
        <f>_xll.BDH(BP$3&amp;" Govt",$A$8,BN190,BN190)</f>
        <v>1.0236700000000001</v>
      </c>
      <c r="BQ190">
        <f t="shared" si="73"/>
        <v>98.561578682583246</v>
      </c>
      <c r="BR190" s="2">
        <v>38810</v>
      </c>
      <c r="BS190">
        <v>98.41796875</v>
      </c>
      <c r="BT190" s="22">
        <f>_xll.BDH(BT$3&amp;" Govt",$A$8,BR190,BR190)</f>
        <v>1.01962</v>
      </c>
      <c r="BU190">
        <f t="shared" si="74"/>
        <v>96.524164639767761</v>
      </c>
      <c r="BV190" s="2">
        <v>38988</v>
      </c>
      <c r="BW190">
        <v>100.67578125</v>
      </c>
      <c r="BX190" s="22">
        <f>_xll.BDH(BX$3&amp;" Govt",$A$8,BV190,BV190)</f>
        <v>1.0249999999999999</v>
      </c>
      <c r="BY190">
        <f t="shared" si="75"/>
        <v>98.220274390243915</v>
      </c>
      <c r="BZ190" s="2">
        <v>39170</v>
      </c>
      <c r="CA190">
        <v>103.5703125</v>
      </c>
      <c r="CB190" s="22">
        <f>_xll.BDH(CB$3&amp;" Govt",$A$8,BZ190,BZ190)</f>
        <v>1.002</v>
      </c>
      <c r="CC190">
        <f t="shared" si="76"/>
        <v>103.36358532934132</v>
      </c>
      <c r="CD190" s="2">
        <v>39352</v>
      </c>
      <c r="CE190">
        <v>104.55078125</v>
      </c>
      <c r="CF190" s="22">
        <f>_xll.BDH(CF$3&amp;" Govt",$A$8,CD190,CD190)</f>
        <v>1.0329299999999999</v>
      </c>
      <c r="CG190">
        <f t="shared" si="77"/>
        <v>101.21768295044195</v>
      </c>
      <c r="CH190" s="2">
        <v>39534</v>
      </c>
      <c r="CI190">
        <v>115.5625</v>
      </c>
      <c r="CJ190" s="22">
        <f>_xll.BDH(CJ$3&amp;" Govt",$A$8,CH190,CH190)</f>
        <v>1.0176400000000001</v>
      </c>
      <c r="CK190">
        <f t="shared" si="78"/>
        <v>113.55931370622223</v>
      </c>
      <c r="CL190" s="2">
        <v>39716</v>
      </c>
      <c r="CM190">
        <v>101.2421875</v>
      </c>
      <c r="CN190" s="22">
        <f>_xll.BDH(CN$3&amp;" Govt",$A$8,CL190,CL190)</f>
        <v>1.04887</v>
      </c>
      <c r="CO190">
        <f t="shared" si="79"/>
        <v>96.525010249125245</v>
      </c>
      <c r="CP190" s="2">
        <v>39899</v>
      </c>
      <c r="CQ190">
        <v>98.0546875</v>
      </c>
      <c r="CR190" s="22">
        <f>_xll.BDH(CR$3&amp;" Govt",$A$8,CP190,CP190)</f>
        <v>0.97846</v>
      </c>
      <c r="CS190">
        <f t="shared" si="80"/>
        <v>100.21328158534841</v>
      </c>
      <c r="CT190" s="2">
        <v>40078</v>
      </c>
      <c r="CU190">
        <v>104.984375</v>
      </c>
      <c r="CV190" s="22">
        <f>_xll.BDH(CV$3&amp;" Govt",$A$8,CT190,CT190)</f>
        <v>1.0035099999999999</v>
      </c>
      <c r="CW190">
        <f t="shared" si="81"/>
        <v>104.61716873773058</v>
      </c>
      <c r="CZ190" s="22"/>
      <c r="DB190" s="2">
        <v>38455</v>
      </c>
      <c r="DC190">
        <v>109.953125</v>
      </c>
      <c r="DD190" s="22">
        <f>_xll.BDH(DD$3&amp;" Govt",$A$8,DB190,DB190)</f>
        <v>1.0140199999999999</v>
      </c>
      <c r="DE190">
        <f t="shared" si="82"/>
        <v>108.43289580087179</v>
      </c>
      <c r="DF190" s="2">
        <v>39000</v>
      </c>
      <c r="DG190">
        <v>97.28515625</v>
      </c>
      <c r="DH190" s="22">
        <f>_xll.BDH(DH$3&amp;" Govt",$A$8,DF190,DF190)</f>
        <v>1.02589</v>
      </c>
      <c r="DI190">
        <f t="shared" si="83"/>
        <v>94.830007359463494</v>
      </c>
      <c r="DJ190" s="2">
        <v>39364</v>
      </c>
      <c r="DK190">
        <v>104.13671875</v>
      </c>
      <c r="DL190" s="22">
        <f>_xll.BDH(DL$3&amp;" Govt",$A$8,DJ190,DJ190)</f>
        <v>1.03241</v>
      </c>
      <c r="DM190">
        <f t="shared" si="84"/>
        <v>100.86759983921117</v>
      </c>
      <c r="DN190" s="2">
        <v>40099</v>
      </c>
      <c r="DO190">
        <v>108.92578125</v>
      </c>
      <c r="DP190" s="22">
        <f>_xll.BDH(DP$3&amp;" Govt",$A$8,DN190,DN190)</f>
        <v>1.0039</v>
      </c>
      <c r="DQ190">
        <f t="shared" si="85"/>
        <v>108.50262102799084</v>
      </c>
    </row>
    <row r="191" spans="4:121" x14ac:dyDescent="0.25">
      <c r="D191" s="2"/>
      <c r="F191" s="2">
        <v>38453</v>
      </c>
      <c r="G191">
        <v>127.62890625</v>
      </c>
      <c r="H191" s="22">
        <f>_xll.BDH(H$3&amp;" Govt",$A$8,F191,F191)</f>
        <v>1.2059599999999999</v>
      </c>
      <c r="I191" s="14">
        <f t="shared" si="58"/>
        <v>105.83179064811438</v>
      </c>
      <c r="J191" s="2">
        <v>38453</v>
      </c>
      <c r="K191">
        <v>128.2109375</v>
      </c>
      <c r="L191" s="22">
        <f>_xll.BDH(L$3&amp;" Govt",$A$8,J191,J191)</f>
        <v>1.1826699999999999</v>
      </c>
      <c r="M191">
        <f t="shared" si="59"/>
        <v>108.40804070450761</v>
      </c>
      <c r="N191" s="2">
        <v>38453</v>
      </c>
      <c r="O191">
        <v>129.5</v>
      </c>
      <c r="P191" s="22">
        <f>_xll.BDH(P$3&amp;" Govt",$A$8,N191,N191)</f>
        <v>1.1650400000000001</v>
      </c>
      <c r="Q191">
        <f t="shared" si="60"/>
        <v>111.15498180319989</v>
      </c>
      <c r="R191" s="2">
        <v>38453</v>
      </c>
      <c r="S191">
        <v>130.36328125</v>
      </c>
      <c r="T191" s="22">
        <f>_xll.BDH(T$3&amp;" Govt",$A$8,R191,R191)</f>
        <v>1.13564</v>
      </c>
      <c r="U191">
        <f t="shared" si="61"/>
        <v>114.79278754711</v>
      </c>
      <c r="V191" s="2">
        <v>38551</v>
      </c>
      <c r="W191">
        <v>98.72265625</v>
      </c>
      <c r="X191" s="22">
        <f>_xll.BDH(X$3&amp;" Govt",$A$8,V191,V191)</f>
        <v>1.0266299999999999</v>
      </c>
      <c r="Y191">
        <f t="shared" si="62"/>
        <v>96.161865764686411</v>
      </c>
      <c r="Z191" s="2">
        <v>38453</v>
      </c>
      <c r="AA191">
        <v>123.48828125</v>
      </c>
      <c r="AB191" s="22">
        <f>_xll.BDH(AB$3&amp;" Govt",$A$8,Z191,Z191)</f>
        <v>1.0977999999999999</v>
      </c>
      <c r="AC191">
        <f t="shared" si="63"/>
        <v>112.48704795955548</v>
      </c>
      <c r="AD191" s="2">
        <v>39092</v>
      </c>
      <c r="AE191">
        <v>101.79296875</v>
      </c>
      <c r="AF191" s="22">
        <f>_xll.BDH(AF$3&amp;" Govt",$A$8,AD191,AD191)</f>
        <v>1.0162500000000001</v>
      </c>
      <c r="AG191">
        <f t="shared" si="64"/>
        <v>100.16528290282902</v>
      </c>
      <c r="AH191" s="2">
        <v>38453</v>
      </c>
      <c r="AI191">
        <v>121.546875</v>
      </c>
      <c r="AJ191" s="22">
        <f>_xll.BDH(AJ$3&amp;" Govt",$A$8,AH191,AH191)</f>
        <v>1.0760399999999999</v>
      </c>
      <c r="AK191">
        <f t="shared" si="65"/>
        <v>112.95758057321291</v>
      </c>
      <c r="AL191" s="2">
        <v>39456</v>
      </c>
      <c r="AM191">
        <v>108.37109375</v>
      </c>
      <c r="AN191" s="22">
        <f>_xll.BDH(AN$3&amp;" Govt",$A$8,AL191,AL191)</f>
        <v>1.03122</v>
      </c>
      <c r="AO191">
        <f t="shared" si="66"/>
        <v>105.09017838094684</v>
      </c>
      <c r="AP191" s="2">
        <v>38453</v>
      </c>
      <c r="AQ191">
        <v>117.68359375</v>
      </c>
      <c r="AR191" s="22">
        <f>_xll.BDH(AR$3&amp;" Govt",$A$8,AP191,AP191)</f>
        <v>1.0626599999999999</v>
      </c>
      <c r="AS191">
        <f t="shared" si="67"/>
        <v>110.74435261513561</v>
      </c>
      <c r="AT191" s="2">
        <v>39821</v>
      </c>
      <c r="AU191">
        <v>98.02734375</v>
      </c>
      <c r="AV191" s="22">
        <f>_xll.BDH(AV$3&amp;" Govt",$A$8,AT191,AT191)</f>
        <v>1.0202</v>
      </c>
      <c r="AW191">
        <f t="shared" si="68"/>
        <v>96.086398500294067</v>
      </c>
      <c r="AX191" s="2">
        <v>38453</v>
      </c>
      <c r="AY191">
        <v>106.2421875</v>
      </c>
      <c r="AZ191" s="22">
        <f>_xll.BDH(AZ$3&amp;" Govt",$A$8,AX191,AX191)</f>
        <v>1.0403</v>
      </c>
      <c r="BA191">
        <f t="shared" si="69"/>
        <v>102.12648995482073</v>
      </c>
      <c r="BB191" s="2">
        <v>38453</v>
      </c>
      <c r="BC191">
        <v>106.28125</v>
      </c>
      <c r="BD191" s="22">
        <f>_xll.BDH(BD$3&amp;" Govt",$A$8,BB191,BB191)</f>
        <v>1.0340499999999999</v>
      </c>
      <c r="BE191">
        <f t="shared" si="70"/>
        <v>102.78153861031866</v>
      </c>
      <c r="BH191" s="22"/>
      <c r="BJ191" s="2">
        <v>38453</v>
      </c>
      <c r="BK191">
        <v>104.0078125</v>
      </c>
      <c r="BL191" s="22">
        <f>_xll.BDH(BL$3&amp;" Govt",$A$8,BJ191,BJ191)</f>
        <v>1.01363</v>
      </c>
      <c r="BM191">
        <f t="shared" si="72"/>
        <v>102.6092484437122</v>
      </c>
      <c r="BN191" s="2">
        <v>38629</v>
      </c>
      <c r="BO191">
        <v>100.8046875</v>
      </c>
      <c r="BP191" s="22">
        <f>_xll.BDH(BP$3&amp;" Govt",$A$8,BN191,BN191)</f>
        <v>1.0238400000000001</v>
      </c>
      <c r="BQ191">
        <f t="shared" si="73"/>
        <v>98.457461615096108</v>
      </c>
      <c r="BR191" s="2">
        <v>38811</v>
      </c>
      <c r="BS191">
        <v>98.25390625</v>
      </c>
      <c r="BT191" s="22">
        <f>_xll.BDH(BT$3&amp;" Govt",$A$8,BR191,BR191)</f>
        <v>1.01969</v>
      </c>
      <c r="BU191">
        <f t="shared" si="74"/>
        <v>96.356643930998644</v>
      </c>
      <c r="BV191" s="2">
        <v>38989</v>
      </c>
      <c r="BW191">
        <v>100.60546875</v>
      </c>
      <c r="BX191" s="22">
        <f>_xll.BDH(BX$3&amp;" Govt",$A$8,BV191,BV191)</f>
        <v>1.0250999999999999</v>
      </c>
      <c r="BY191">
        <f t="shared" si="75"/>
        <v>98.142101990049767</v>
      </c>
      <c r="BZ191" s="2">
        <v>39171</v>
      </c>
      <c r="CA191">
        <v>103.4453125</v>
      </c>
      <c r="CB191" s="22">
        <f>_xll.BDH(CB$3&amp;" Govt",$A$8,BZ191,BZ191)</f>
        <v>1.0021</v>
      </c>
      <c r="CC191">
        <f t="shared" si="76"/>
        <v>103.22853258157869</v>
      </c>
      <c r="CD191" s="2">
        <v>39353</v>
      </c>
      <c r="CE191">
        <v>104.51953125</v>
      </c>
      <c r="CF191" s="22">
        <f>_xll.BDH(CF$3&amp;" Govt",$A$8,CD191,CD191)</f>
        <v>1.0329200000000001</v>
      </c>
      <c r="CG191">
        <f t="shared" si="77"/>
        <v>101.18840883127444</v>
      </c>
      <c r="CH191" s="2">
        <v>39535</v>
      </c>
      <c r="CI191">
        <v>116.33984375</v>
      </c>
      <c r="CJ191" s="22">
        <f>_xll.BDH(CJ$3&amp;" Govt",$A$8,CH191,CH191)</f>
        <v>1.0178</v>
      </c>
      <c r="CK191">
        <f t="shared" si="78"/>
        <v>114.30521099430143</v>
      </c>
      <c r="CL191" s="2">
        <v>39717</v>
      </c>
      <c r="CM191">
        <v>101.06640625</v>
      </c>
      <c r="CN191" s="22">
        <f>_xll.BDH(CN$3&amp;" Govt",$A$8,CL191,CL191)</f>
        <v>1.04905</v>
      </c>
      <c r="CO191">
        <f t="shared" si="79"/>
        <v>96.340885801439399</v>
      </c>
      <c r="CP191" s="2">
        <v>39902</v>
      </c>
      <c r="CQ191">
        <v>97.84375</v>
      </c>
      <c r="CR191" s="22">
        <f>_xll.BDH(CR$3&amp;" Govt",$A$8,CP191,CP191)</f>
        <v>0.97887000000000002</v>
      </c>
      <c r="CS191">
        <f t="shared" si="80"/>
        <v>99.955816400543483</v>
      </c>
      <c r="CT191" s="2">
        <v>40079</v>
      </c>
      <c r="CU191">
        <v>105.26953125</v>
      </c>
      <c r="CV191" s="22">
        <f>_xll.BDH(CV$3&amp;" Govt",$A$8,CT191,CT191)</f>
        <v>1.00346</v>
      </c>
      <c r="CW191">
        <f t="shared" si="81"/>
        <v>104.9065545711837</v>
      </c>
      <c r="CZ191" s="22"/>
      <c r="DB191" s="2">
        <v>38456</v>
      </c>
      <c r="DC191">
        <v>110.37890625</v>
      </c>
      <c r="DD191" s="22">
        <f>_xll.BDH(DD$3&amp;" Govt",$A$8,DB191,DB191)</f>
        <v>1.0142199999999999</v>
      </c>
      <c r="DE191">
        <f t="shared" si="82"/>
        <v>108.83132481118496</v>
      </c>
      <c r="DF191" s="2">
        <v>39001</v>
      </c>
      <c r="DG191">
        <v>96.734375</v>
      </c>
      <c r="DH191" s="22">
        <f>_xll.BDH(DH$3&amp;" Govt",$A$8,DF191,DF191)</f>
        <v>1.02596</v>
      </c>
      <c r="DI191">
        <f t="shared" si="83"/>
        <v>94.286692463643803</v>
      </c>
      <c r="DJ191" s="2">
        <v>39365</v>
      </c>
      <c r="DK191">
        <v>104.0234375</v>
      </c>
      <c r="DL191" s="22">
        <f>_xll.BDH(DL$3&amp;" Govt",$A$8,DJ191,DJ191)</f>
        <v>1.0323500000000001</v>
      </c>
      <c r="DM191">
        <f t="shared" si="84"/>
        <v>100.76373080834988</v>
      </c>
      <c r="DN191" s="2">
        <v>40100</v>
      </c>
      <c r="DO191">
        <v>108.171875</v>
      </c>
      <c r="DP191" s="22">
        <f>_xll.BDH(DP$3&amp;" Govt",$A$8,DN191,DN191)</f>
        <v>1.0039800000000001</v>
      </c>
      <c r="DQ191">
        <f t="shared" si="85"/>
        <v>107.74305763063008</v>
      </c>
    </row>
    <row r="192" spans="4:121" x14ac:dyDescent="0.25">
      <c r="D192" s="2"/>
      <c r="F192" s="2">
        <v>38454</v>
      </c>
      <c r="G192">
        <v>127.73828125</v>
      </c>
      <c r="H192" s="22">
        <f>_xll.BDH(H$3&amp;" Govt",$A$8,F192,F192)</f>
        <v>1.2061900000000001</v>
      </c>
      <c r="I192" s="14">
        <f t="shared" si="58"/>
        <v>105.90228840398278</v>
      </c>
      <c r="J192" s="2">
        <v>38454</v>
      </c>
      <c r="K192">
        <v>128.33984375</v>
      </c>
      <c r="L192" s="22">
        <f>_xll.BDH(L$3&amp;" Govt",$A$8,J192,J192)</f>
        <v>1.1829000000000001</v>
      </c>
      <c r="M192">
        <f t="shared" si="59"/>
        <v>108.49593689238311</v>
      </c>
      <c r="N192" s="2">
        <v>38454</v>
      </c>
      <c r="O192">
        <v>129.6640625</v>
      </c>
      <c r="P192" s="22">
        <f>_xll.BDH(P$3&amp;" Govt",$A$8,N192,N192)</f>
        <v>1.16526</v>
      </c>
      <c r="Q192">
        <f t="shared" si="60"/>
        <v>111.27479060467192</v>
      </c>
      <c r="R192" s="2">
        <v>38454</v>
      </c>
      <c r="S192">
        <v>130.52734375</v>
      </c>
      <c r="T192" s="22">
        <f>_xll.BDH(T$3&amp;" Govt",$A$8,R192,R192)</f>
        <v>1.1358600000000001</v>
      </c>
      <c r="U192">
        <f t="shared" si="61"/>
        <v>114.91499282481995</v>
      </c>
      <c r="V192" s="2">
        <v>38552</v>
      </c>
      <c r="W192">
        <v>98.9765625</v>
      </c>
      <c r="X192" s="22">
        <f>_xll.BDH(X$3&amp;" Govt",$A$8,V192,V192)</f>
        <v>1.0266</v>
      </c>
      <c r="Y192">
        <f t="shared" si="62"/>
        <v>96.412003214494447</v>
      </c>
      <c r="Z192" s="2">
        <v>38454</v>
      </c>
      <c r="AA192">
        <v>123.91796875</v>
      </c>
      <c r="AB192" s="22">
        <f>_xll.BDH(AB$3&amp;" Govt",$A$8,Z192,Z192)</f>
        <v>1.0980099999999999</v>
      </c>
      <c r="AC192">
        <f t="shared" si="63"/>
        <v>112.85686719610933</v>
      </c>
      <c r="AD192" s="2">
        <v>39093</v>
      </c>
      <c r="AE192">
        <v>101.5859375</v>
      </c>
      <c r="AF192" s="22">
        <f>_xll.BDH(AF$3&amp;" Govt",$A$8,AD192,AD192)</f>
        <v>1.0162100000000001</v>
      </c>
      <c r="AG192">
        <f t="shared" si="64"/>
        <v>99.965496796921897</v>
      </c>
      <c r="AH192" s="2">
        <v>38454</v>
      </c>
      <c r="AI192">
        <v>122.015625</v>
      </c>
      <c r="AJ192" s="22">
        <f>_xll.BDH(AJ$3&amp;" Govt",$A$8,AH192,AH192)</f>
        <v>1.0762499999999999</v>
      </c>
      <c r="AK192">
        <f t="shared" si="65"/>
        <v>113.37108013937284</v>
      </c>
      <c r="AL192" s="2">
        <v>39457</v>
      </c>
      <c r="AM192">
        <v>108.21875</v>
      </c>
      <c r="AN192" s="22">
        <f>_xll.BDH(AN$3&amp;" Govt",$A$8,AL192,AL192)</f>
        <v>1.03142</v>
      </c>
      <c r="AO192">
        <f t="shared" si="66"/>
        <v>104.92209769056252</v>
      </c>
      <c r="AP192" s="2">
        <v>38454</v>
      </c>
      <c r="AQ192">
        <v>118.2265625</v>
      </c>
      <c r="AR192" s="22">
        <f>_xll.BDH(AR$3&amp;" Govt",$A$8,AP192,AP192)</f>
        <v>1.06287</v>
      </c>
      <c r="AS192">
        <f t="shared" si="67"/>
        <v>111.23332345442059</v>
      </c>
      <c r="AT192" s="2">
        <v>39822</v>
      </c>
      <c r="AU192">
        <v>98.203125</v>
      </c>
      <c r="AV192" s="22">
        <f>_xll.BDH(AV$3&amp;" Govt",$A$8,AT192,AT192)</f>
        <v>1.0195700000000001</v>
      </c>
      <c r="AW192">
        <f t="shared" si="68"/>
        <v>96.318178251615862</v>
      </c>
      <c r="AX192" s="2">
        <v>38454</v>
      </c>
      <c r="AY192">
        <v>106.8203125</v>
      </c>
      <c r="AZ192" s="22">
        <f>_xll.BDH(AZ$3&amp;" Govt",$A$8,AX192,AX192)</f>
        <v>1.0405</v>
      </c>
      <c r="BA192">
        <f t="shared" si="69"/>
        <v>102.6624819798174</v>
      </c>
      <c r="BB192" s="2">
        <v>38454</v>
      </c>
      <c r="BC192">
        <v>106.90625</v>
      </c>
      <c r="BD192" s="22">
        <f>_xll.BDH(BD$3&amp;" Govt",$A$8,BB192,BB192)</f>
        <v>1.0342500000000001</v>
      </c>
      <c r="BE192">
        <f t="shared" si="70"/>
        <v>103.36596567561034</v>
      </c>
      <c r="BH192" s="22"/>
      <c r="BJ192" s="2">
        <v>38454</v>
      </c>
      <c r="BK192">
        <v>104.65234375</v>
      </c>
      <c r="BL192" s="22">
        <f>_xll.BDH(BL$3&amp;" Govt",$A$8,BJ192,BJ192)</f>
        <v>1.01383</v>
      </c>
      <c r="BM192">
        <f t="shared" si="72"/>
        <v>103.22474551946578</v>
      </c>
      <c r="BN192" s="2">
        <v>38630</v>
      </c>
      <c r="BO192">
        <v>100.953125</v>
      </c>
      <c r="BP192" s="22">
        <f>_xll.BDH(BP$3&amp;" Govt",$A$8,BN192,BN192)</f>
        <v>1.0240100000000001</v>
      </c>
      <c r="BQ192">
        <f t="shared" si="73"/>
        <v>98.586073378189653</v>
      </c>
      <c r="BR192" s="2">
        <v>38812</v>
      </c>
      <c r="BS192">
        <v>98.5390625</v>
      </c>
      <c r="BT192" s="22">
        <f>_xll.BDH(BT$3&amp;" Govt",$A$8,BR192,BR192)</f>
        <v>1.01976</v>
      </c>
      <c r="BU192">
        <f t="shared" si="74"/>
        <v>96.629660410292615</v>
      </c>
      <c r="BV192" s="2">
        <v>38992</v>
      </c>
      <c r="BW192">
        <v>100.66796875</v>
      </c>
      <c r="BX192" s="22">
        <f>_xll.BDH(BX$3&amp;" Govt",$A$8,BV192,BV192)</f>
        <v>1.0253699999999999</v>
      </c>
      <c r="BY192">
        <f t="shared" si="75"/>
        <v>98.177212859748195</v>
      </c>
      <c r="BZ192" s="2">
        <v>39174</v>
      </c>
      <c r="CA192">
        <v>103.453125</v>
      </c>
      <c r="CB192" s="22">
        <f>_xll.BDH(CB$3&amp;" Govt",$A$8,BZ192,BZ192)</f>
        <v>1.00248</v>
      </c>
      <c r="CC192">
        <f t="shared" si="76"/>
        <v>103.19719595403399</v>
      </c>
      <c r="CD192" s="2">
        <v>39356</v>
      </c>
      <c r="CE192">
        <v>104.74609375</v>
      </c>
      <c r="CF192" s="22">
        <f>_xll.BDH(CF$3&amp;" Govt",$A$8,CD192,CD192)</f>
        <v>1.0328999999999999</v>
      </c>
      <c r="CG192">
        <f t="shared" si="77"/>
        <v>101.40971415432278</v>
      </c>
      <c r="CH192" s="2">
        <v>39538</v>
      </c>
      <c r="CI192">
        <v>116.60546875</v>
      </c>
      <c r="CJ192" s="22">
        <f>_xll.BDH(CJ$3&amp;" Govt",$A$8,CH192,CH192)</f>
        <v>1.0182899999999999</v>
      </c>
      <c r="CK192">
        <f t="shared" si="78"/>
        <v>114.51106143632954</v>
      </c>
      <c r="CL192" s="2">
        <v>39720</v>
      </c>
      <c r="CM192">
        <v>102.4140625</v>
      </c>
      <c r="CN192" s="22">
        <f>_xll.BDH(CN$3&amp;" Govt",$A$8,CL192,CL192)</f>
        <v>1.0496000000000001</v>
      </c>
      <c r="CO192">
        <f t="shared" si="79"/>
        <v>97.574373570884134</v>
      </c>
      <c r="CP192" s="2">
        <v>39903</v>
      </c>
      <c r="CQ192">
        <v>97.859375</v>
      </c>
      <c r="CR192" s="22">
        <f>_xll.BDH(CR$3&amp;" Govt",$A$8,CP192,CP192)</f>
        <v>0.97901000000000005</v>
      </c>
      <c r="CS192">
        <f t="shared" si="80"/>
        <v>99.957482558911551</v>
      </c>
      <c r="CT192" s="2">
        <v>40080</v>
      </c>
      <c r="CU192">
        <v>105.15625</v>
      </c>
      <c r="CV192" s="22">
        <f>_xll.BDH(CV$3&amp;" Govt",$A$8,CT192,CT192)</f>
        <v>1.0034099999999999</v>
      </c>
      <c r="CW192">
        <f t="shared" si="81"/>
        <v>104.79888579942397</v>
      </c>
      <c r="CZ192" s="22"/>
      <c r="DB192" s="2">
        <v>38457</v>
      </c>
      <c r="DC192">
        <v>111.015625</v>
      </c>
      <c r="DD192" s="22">
        <f>_xll.BDH(DD$3&amp;" Govt",$A$8,DB192,DB192)</f>
        <v>1.01441</v>
      </c>
      <c r="DE192">
        <f t="shared" si="82"/>
        <v>109.43861456413087</v>
      </c>
      <c r="DF192" s="2">
        <v>39002</v>
      </c>
      <c r="DG192">
        <v>96.6640625</v>
      </c>
      <c r="DH192" s="22">
        <f>_xll.BDH(DH$3&amp;" Govt",$A$8,DF192,DF192)</f>
        <v>1.0260199999999999</v>
      </c>
      <c r="DI192">
        <f t="shared" si="83"/>
        <v>94.212649363560175</v>
      </c>
      <c r="DJ192" s="2">
        <v>39366</v>
      </c>
      <c r="DK192">
        <v>104.0078125</v>
      </c>
      <c r="DL192" s="22">
        <f>_xll.BDH(DL$3&amp;" Govt",$A$8,DJ192,DJ192)</f>
        <v>1.0322899999999999</v>
      </c>
      <c r="DM192">
        <f t="shared" si="84"/>
        <v>100.75445126853889</v>
      </c>
      <c r="DN192" s="2">
        <v>40101</v>
      </c>
      <c r="DO192">
        <v>108.01171875</v>
      </c>
      <c r="DP192" s="22">
        <f>_xll.BDH(DP$3&amp;" Govt",$A$8,DN192,DN192)</f>
        <v>1.0040500000000001</v>
      </c>
      <c r="DQ192">
        <f t="shared" si="85"/>
        <v>107.57603580498979</v>
      </c>
    </row>
    <row r="193" spans="4:121" x14ac:dyDescent="0.25">
      <c r="D193" s="2"/>
      <c r="F193" s="2">
        <v>38455</v>
      </c>
      <c r="G193">
        <v>127.625</v>
      </c>
      <c r="H193" s="22">
        <f>_xll.BDH(H$3&amp;" Govt",$A$8,F193,F193)</f>
        <v>1.20642</v>
      </c>
      <c r="I193" s="14">
        <f t="shared" si="58"/>
        <v>105.7881997977487</v>
      </c>
      <c r="J193" s="2">
        <v>38455</v>
      </c>
      <c r="K193">
        <v>128.30078125</v>
      </c>
      <c r="L193" s="22">
        <f>_xll.BDH(L$3&amp;" Govt",$A$8,J193,J193)</f>
        <v>1.18313</v>
      </c>
      <c r="M193">
        <f t="shared" si="59"/>
        <v>108.44182908894204</v>
      </c>
      <c r="N193" s="2">
        <v>38455</v>
      </c>
      <c r="O193">
        <v>129.55859375</v>
      </c>
      <c r="P193" s="22">
        <f>_xll.BDH(P$3&amp;" Govt",$A$8,N193,N193)</f>
        <v>1.1654899999999999</v>
      </c>
      <c r="Q193">
        <f t="shared" si="60"/>
        <v>111.16233837270161</v>
      </c>
      <c r="R193" s="2">
        <v>38455</v>
      </c>
      <c r="S193">
        <v>130.53125</v>
      </c>
      <c r="T193" s="22">
        <f>_xll.BDH(T$3&amp;" Govt",$A$8,R193,R193)</f>
        <v>1.13608</v>
      </c>
      <c r="U193">
        <f t="shared" si="61"/>
        <v>114.89617808605028</v>
      </c>
      <c r="V193" s="2">
        <v>38553</v>
      </c>
      <c r="W193">
        <v>99.05859375</v>
      </c>
      <c r="X193" s="22">
        <f>_xll.BDH(X$3&amp;" Govt",$A$8,V193,V193)</f>
        <v>1.0265599999999999</v>
      </c>
      <c r="Y193">
        <f t="shared" si="62"/>
        <v>96.495668787016839</v>
      </c>
      <c r="Z193" s="2">
        <v>38455</v>
      </c>
      <c r="AA193">
        <v>123.90234375</v>
      </c>
      <c r="AB193" s="22">
        <f>_xll.BDH(AB$3&amp;" Govt",$A$8,Z193,Z193)</f>
        <v>1.09822</v>
      </c>
      <c r="AC193">
        <f t="shared" si="63"/>
        <v>112.82105930505728</v>
      </c>
      <c r="AD193" s="2">
        <v>39094</v>
      </c>
      <c r="AE193">
        <v>101.48046875</v>
      </c>
      <c r="AF193" s="22">
        <f>_xll.BDH(AF$3&amp;" Govt",$A$8,AD193,AD193)</f>
        <v>1.01616</v>
      </c>
      <c r="AG193">
        <f t="shared" si="64"/>
        <v>99.86662410447174</v>
      </c>
      <c r="AH193" s="2">
        <v>38455</v>
      </c>
      <c r="AI193">
        <v>122.01953125</v>
      </c>
      <c r="AJ193" s="22">
        <f>_xll.BDH(AJ$3&amp;" Govt",$A$8,AH193,AH193)</f>
        <v>1.0764499999999999</v>
      </c>
      <c r="AK193">
        <f t="shared" si="65"/>
        <v>113.35364508337592</v>
      </c>
      <c r="AL193" s="2">
        <v>39458</v>
      </c>
      <c r="AM193">
        <v>108.796875</v>
      </c>
      <c r="AN193" s="22">
        <f>_xll.BDH(AN$3&amp;" Govt",$A$8,AL193,AL193)</f>
        <v>1.0316099999999999</v>
      </c>
      <c r="AO193">
        <f t="shared" si="66"/>
        <v>105.46318376130515</v>
      </c>
      <c r="AP193" s="2">
        <v>38455</v>
      </c>
      <c r="AQ193">
        <v>118.16015625</v>
      </c>
      <c r="AR193" s="22">
        <f>_xll.BDH(AR$3&amp;" Govt",$A$8,AP193,AP193)</f>
        <v>1.06307</v>
      </c>
      <c r="AS193">
        <f t="shared" si="67"/>
        <v>111.14993015511679</v>
      </c>
      <c r="AT193" s="2">
        <v>39825</v>
      </c>
      <c r="AU193">
        <v>98.5234375</v>
      </c>
      <c r="AV193" s="22">
        <f>_xll.BDH(AV$3&amp;" Govt",$A$8,AT193,AT193)</f>
        <v>1.0176700000000001</v>
      </c>
      <c r="AW193">
        <f t="shared" si="68"/>
        <v>96.812756099717973</v>
      </c>
      <c r="AX193" s="2">
        <v>38455</v>
      </c>
      <c r="AY193">
        <v>106.796875</v>
      </c>
      <c r="AZ193" s="22">
        <f>_xll.BDH(AZ$3&amp;" Govt",$A$8,AX193,AX193)</f>
        <v>1.0407</v>
      </c>
      <c r="BA193">
        <f t="shared" si="69"/>
        <v>102.62023157490151</v>
      </c>
      <c r="BB193" s="2">
        <v>38455</v>
      </c>
      <c r="BC193">
        <v>106.8515625</v>
      </c>
      <c r="BD193" s="22">
        <f>_xll.BDH(BD$3&amp;" Govt",$A$8,BB193,BB193)</f>
        <v>1.0344500000000001</v>
      </c>
      <c r="BE193">
        <f t="shared" si="70"/>
        <v>103.29311469863211</v>
      </c>
      <c r="BH193" s="22"/>
      <c r="BJ193" s="2">
        <v>38455</v>
      </c>
      <c r="BK193">
        <v>104.62890625</v>
      </c>
      <c r="BL193" s="22">
        <f>_xll.BDH(BL$3&amp;" Govt",$A$8,BJ193,BJ193)</f>
        <v>1.0140199999999999</v>
      </c>
      <c r="BM193">
        <f t="shared" si="72"/>
        <v>103.18229053667581</v>
      </c>
      <c r="BN193" s="2">
        <v>38631</v>
      </c>
      <c r="BO193">
        <v>100.3984375</v>
      </c>
      <c r="BP193" s="22">
        <f>_xll.BDH(BP$3&amp;" Govt",$A$8,BN193,BN193)</f>
        <v>1.0241800000000001</v>
      </c>
      <c r="BQ193">
        <f t="shared" si="73"/>
        <v>98.028117616044042</v>
      </c>
      <c r="BR193" s="2">
        <v>38813</v>
      </c>
      <c r="BS193">
        <v>98.23046875</v>
      </c>
      <c r="BT193" s="22">
        <f>_xll.BDH(BT$3&amp;" Govt",$A$8,BR193,BR193)</f>
        <v>1.01983</v>
      </c>
      <c r="BU193">
        <f t="shared" si="74"/>
        <v>96.320434533206509</v>
      </c>
      <c r="BV193" s="2">
        <v>38993</v>
      </c>
      <c r="BW193">
        <v>100.390625</v>
      </c>
      <c r="BX193" s="22">
        <f>_xll.BDH(BX$3&amp;" Govt",$A$8,BV193,BV193)</f>
        <v>1.0254399999999999</v>
      </c>
      <c r="BY193">
        <f t="shared" si="75"/>
        <v>97.900047784365739</v>
      </c>
      <c r="BZ193" s="2">
        <v>39175</v>
      </c>
      <c r="CA193">
        <v>103.0546875</v>
      </c>
      <c r="CB193" s="22">
        <f>_xll.BDH(CB$3&amp;" Govt",$A$8,BZ193,BZ193)</f>
        <v>1.0026600000000001</v>
      </c>
      <c r="CC193">
        <f t="shared" si="76"/>
        <v>102.78128927054036</v>
      </c>
      <c r="CD193" s="2">
        <v>39357</v>
      </c>
      <c r="CE193">
        <v>104.859375</v>
      </c>
      <c r="CF193" s="22">
        <f>_xll.BDH(CF$3&amp;" Govt",$A$8,CD193,CD193)</f>
        <v>1.03284</v>
      </c>
      <c r="CG193">
        <f t="shared" si="77"/>
        <v>101.52528465202742</v>
      </c>
      <c r="CH193" s="2">
        <v>39539</v>
      </c>
      <c r="CI193">
        <v>115.51171875</v>
      </c>
      <c r="CJ193" s="22">
        <f>_xll.BDH(CJ$3&amp;" Govt",$A$8,CH193,CH193)</f>
        <v>1.0184500000000001</v>
      </c>
      <c r="CK193">
        <f t="shared" si="78"/>
        <v>113.41913569640138</v>
      </c>
      <c r="CL193" s="2">
        <v>39721</v>
      </c>
      <c r="CM193">
        <v>99.796875</v>
      </c>
      <c r="CN193" s="22">
        <f>_xll.BDH(CN$3&amp;" Govt",$A$8,CL193,CL193)</f>
        <v>1.0497799999999999</v>
      </c>
      <c r="CO193">
        <f t="shared" si="79"/>
        <v>95.064561146144911</v>
      </c>
      <c r="CP193" s="2">
        <v>39904</v>
      </c>
      <c r="CQ193">
        <v>98.109375</v>
      </c>
      <c r="CR193" s="22">
        <f>_xll.BDH(CR$3&amp;" Govt",$A$8,CP193,CP193)</f>
        <v>0.97914999999999996</v>
      </c>
      <c r="CS193">
        <f t="shared" si="80"/>
        <v>100.19851401725987</v>
      </c>
      <c r="CT193" s="2">
        <v>40081</v>
      </c>
      <c r="CU193">
        <v>105.59765625</v>
      </c>
      <c r="CV193" s="22">
        <f>_xll.BDH(CV$3&amp;" Govt",$A$8,CT193,CT193)</f>
        <v>1.00335</v>
      </c>
      <c r="CW193">
        <f t="shared" si="81"/>
        <v>105.24508521453133</v>
      </c>
      <c r="CZ193" s="22"/>
      <c r="DB193" s="2">
        <v>38460</v>
      </c>
      <c r="DC193">
        <v>111.234375</v>
      </c>
      <c r="DD193" s="22">
        <f>_xll.BDH(DD$3&amp;" Govt",$A$8,DB193,DB193)</f>
        <v>1.0149999999999999</v>
      </c>
      <c r="DE193">
        <f t="shared" si="82"/>
        <v>109.59051724137932</v>
      </c>
      <c r="DF193" s="2">
        <v>39003</v>
      </c>
      <c r="DG193">
        <v>96.31640625</v>
      </c>
      <c r="DH193" s="22">
        <f>_xll.BDH(DH$3&amp;" Govt",$A$8,DF193,DF193)</f>
        <v>1.0260899999999999</v>
      </c>
      <c r="DI193">
        <f t="shared" si="83"/>
        <v>93.867405636932432</v>
      </c>
      <c r="DJ193" s="2">
        <v>39367</v>
      </c>
      <c r="DK193">
        <v>103.4296875</v>
      </c>
      <c r="DL193" s="22">
        <f>_xll.BDH(DL$3&amp;" Govt",$A$8,DJ193,DJ193)</f>
        <v>1.03223</v>
      </c>
      <c r="DM193">
        <f t="shared" si="84"/>
        <v>100.20023395948577</v>
      </c>
      <c r="DN193" s="2">
        <v>40102</v>
      </c>
      <c r="DO193">
        <v>108.93359375</v>
      </c>
      <c r="DP193" s="22">
        <f>_xll.BDH(DP$3&amp;" Govt",$A$8,DN193,DN193)</f>
        <v>1.0041199999999999</v>
      </c>
      <c r="DQ193">
        <f t="shared" si="85"/>
        <v>108.48662883918257</v>
      </c>
    </row>
    <row r="194" spans="4:121" x14ac:dyDescent="0.25">
      <c r="D194" s="2"/>
      <c r="F194" s="2">
        <v>38456</v>
      </c>
      <c r="G194">
        <v>127.84765625</v>
      </c>
      <c r="H194" s="22">
        <f>_xll.BDH(H$3&amp;" Govt",$A$8,F194,F194)</f>
        <v>1.20665</v>
      </c>
      <c r="I194" s="14">
        <f t="shared" si="58"/>
        <v>105.95255977292504</v>
      </c>
      <c r="J194" s="2">
        <v>38456</v>
      </c>
      <c r="K194">
        <v>128.5234375</v>
      </c>
      <c r="L194" s="22">
        <f>_xll.BDH(L$3&amp;" Govt",$A$8,J194,J194)</f>
        <v>1.1833499999999999</v>
      </c>
      <c r="M194">
        <f t="shared" si="59"/>
        <v>108.60982591794483</v>
      </c>
      <c r="N194" s="2">
        <v>38456</v>
      </c>
      <c r="O194">
        <v>129.9765625</v>
      </c>
      <c r="P194" s="22">
        <f>_xll.BDH(P$3&amp;" Govt",$A$8,N194,N194)</f>
        <v>1.16571</v>
      </c>
      <c r="Q194">
        <f t="shared" si="60"/>
        <v>111.49991207075516</v>
      </c>
      <c r="R194" s="2">
        <v>38456</v>
      </c>
      <c r="S194">
        <v>131.06640625</v>
      </c>
      <c r="T194" s="22">
        <f>_xll.BDH(T$3&amp;" Govt",$A$8,R194,R194)</f>
        <v>1.1363000000000001</v>
      </c>
      <c r="U194">
        <f t="shared" si="61"/>
        <v>115.34489681422158</v>
      </c>
      <c r="V194" s="2">
        <v>38554</v>
      </c>
      <c r="W194">
        <v>98.83203125</v>
      </c>
      <c r="X194" s="22">
        <f>_xll.BDH(X$3&amp;" Govt",$A$8,V194,V194)</f>
        <v>1.0265299999999999</v>
      </c>
      <c r="Y194">
        <f t="shared" si="62"/>
        <v>96.27778170146027</v>
      </c>
      <c r="Z194" s="2">
        <v>38456</v>
      </c>
      <c r="AA194">
        <v>124.296875</v>
      </c>
      <c r="AB194" s="22">
        <f>_xll.BDH(AB$3&amp;" Govt",$A$8,Z194,Z194)</f>
        <v>1.09843</v>
      </c>
      <c r="AC194">
        <f t="shared" si="63"/>
        <v>113.15866737070182</v>
      </c>
      <c r="AD194" s="2">
        <v>39097</v>
      </c>
      <c r="AE194">
        <v>101.48046875</v>
      </c>
      <c r="AF194" s="22">
        <f>_xll.BDH(AF$3&amp;" Govt",$A$8,AD194,AD194)</f>
        <v>1.0160100000000001</v>
      </c>
      <c r="AG194">
        <f t="shared" si="64"/>
        <v>99.881368047558581</v>
      </c>
      <c r="AH194" s="2">
        <v>38456</v>
      </c>
      <c r="AI194">
        <v>122.25390625</v>
      </c>
      <c r="AJ194" s="22">
        <f>_xll.BDH(AJ$3&amp;" Govt",$A$8,AH194,AH194)</f>
        <v>1.07666</v>
      </c>
      <c r="AK194">
        <f t="shared" si="65"/>
        <v>113.54922282800513</v>
      </c>
      <c r="AL194" s="2">
        <v>39461</v>
      </c>
      <c r="AM194">
        <v>108.890625</v>
      </c>
      <c r="AN194" s="22">
        <f>_xll.BDH(AN$3&amp;" Govt",$A$8,AL194,AL194)</f>
        <v>1.0322</v>
      </c>
      <c r="AO194">
        <f t="shared" si="66"/>
        <v>105.49372699089324</v>
      </c>
      <c r="AP194" s="2">
        <v>38456</v>
      </c>
      <c r="AQ194">
        <v>118.45703125</v>
      </c>
      <c r="AR194" s="22">
        <f>_xll.BDH(AR$3&amp;" Govt",$A$8,AP194,AP194)</f>
        <v>1.0632699999999999</v>
      </c>
      <c r="AS194">
        <f t="shared" si="67"/>
        <v>111.40823238688198</v>
      </c>
      <c r="AT194" s="2">
        <v>39826</v>
      </c>
      <c r="AU194">
        <v>98.58984375</v>
      </c>
      <c r="AV194" s="22">
        <f>_xll.BDH(AV$3&amp;" Govt",$A$8,AT194,AT194)</f>
        <v>1.0170399999999999</v>
      </c>
      <c r="AW194">
        <f t="shared" si="68"/>
        <v>96.938019891056399</v>
      </c>
      <c r="AX194" s="2">
        <v>38456</v>
      </c>
      <c r="AY194">
        <v>107.1328125</v>
      </c>
      <c r="AZ194" s="22">
        <f>_xll.BDH(AZ$3&amp;" Govt",$A$8,AX194,AX194)</f>
        <v>1.0408999999999999</v>
      </c>
      <c r="BA194">
        <f t="shared" si="69"/>
        <v>102.92325151311366</v>
      </c>
      <c r="BB194" s="2">
        <v>38456</v>
      </c>
      <c r="BC194">
        <v>107.19921875</v>
      </c>
      <c r="BD194" s="22">
        <f>_xll.BDH(BD$3&amp;" Govt",$A$8,BB194,BB194)</f>
        <v>1.0346500000000001</v>
      </c>
      <c r="BE194">
        <f t="shared" si="70"/>
        <v>103.60916131058812</v>
      </c>
      <c r="BH194" s="22"/>
      <c r="BJ194" s="2">
        <v>38456</v>
      </c>
      <c r="BK194">
        <v>104.98828125</v>
      </c>
      <c r="BL194" s="22">
        <f>_xll.BDH(BL$3&amp;" Govt",$A$8,BJ194,BJ194)</f>
        <v>1.0142199999999999</v>
      </c>
      <c r="BM194">
        <f t="shared" si="72"/>
        <v>103.5162797519276</v>
      </c>
      <c r="BN194" s="2">
        <v>38632</v>
      </c>
      <c r="BO194">
        <v>100.65625</v>
      </c>
      <c r="BP194" s="22">
        <f>_xll.BDH(BP$3&amp;" Govt",$A$8,BN194,BN194)</f>
        <v>1.02434</v>
      </c>
      <c r="BQ194">
        <f t="shared" si="73"/>
        <v>98.264492258429811</v>
      </c>
      <c r="BR194" s="2">
        <v>38814</v>
      </c>
      <c r="BS194">
        <v>97.7890625</v>
      </c>
      <c r="BT194" s="22">
        <f>_xll.BDH(BT$3&amp;" Govt",$A$8,BR194,BR194)</f>
        <v>1.0199</v>
      </c>
      <c r="BU194">
        <f t="shared" si="74"/>
        <v>95.881030002941458</v>
      </c>
      <c r="BV194" s="2">
        <v>38994</v>
      </c>
      <c r="BW194">
        <v>100.73828125</v>
      </c>
      <c r="BX194" s="22">
        <f>_xll.BDH(BX$3&amp;" Govt",$A$8,BV194,BV194)</f>
        <v>1.0255000000000001</v>
      </c>
      <c r="BY194">
        <f t="shared" si="75"/>
        <v>98.233331301803986</v>
      </c>
      <c r="BZ194" s="2">
        <v>39176</v>
      </c>
      <c r="CA194">
        <v>103.47265625</v>
      </c>
      <c r="CB194" s="22">
        <f>_xll.BDH(CB$3&amp;" Govt",$A$8,BZ194,BZ194)</f>
        <v>1.00284</v>
      </c>
      <c r="CC194">
        <f t="shared" si="76"/>
        <v>103.17962611184237</v>
      </c>
      <c r="CD194" s="2">
        <v>39358</v>
      </c>
      <c r="CE194">
        <v>104.5703125</v>
      </c>
      <c r="CF194" s="22">
        <f>_xll.BDH(CF$3&amp;" Govt",$A$8,CD194,CD194)</f>
        <v>1.03278</v>
      </c>
      <c r="CG194">
        <f t="shared" si="77"/>
        <v>101.25129504831619</v>
      </c>
      <c r="CH194" s="2">
        <v>39540</v>
      </c>
      <c r="CI194">
        <v>115.40234375</v>
      </c>
      <c r="CJ194" s="22">
        <f>_xll.BDH(CJ$3&amp;" Govt",$A$8,CH194,CH194)</f>
        <v>1.0185500000000001</v>
      </c>
      <c r="CK194">
        <f t="shared" si="78"/>
        <v>113.30061729910166</v>
      </c>
      <c r="CL194" s="2">
        <v>39722</v>
      </c>
      <c r="CM194">
        <v>99.96875</v>
      </c>
      <c r="CN194" s="22">
        <f>_xll.BDH(CN$3&amp;" Govt",$A$8,CL194,CL194)</f>
        <v>1.0499700000000001</v>
      </c>
      <c r="CO194">
        <f t="shared" si="79"/>
        <v>95.211053649151879</v>
      </c>
      <c r="CP194" s="2">
        <v>39905</v>
      </c>
      <c r="CQ194">
        <v>97.2578125</v>
      </c>
      <c r="CR194" s="22">
        <f>_xll.BDH(CR$3&amp;" Govt",$A$8,CP194,CP194)</f>
        <v>0.97931000000000001</v>
      </c>
      <c r="CS194">
        <f t="shared" si="80"/>
        <v>99.312589986827462</v>
      </c>
      <c r="CT194" s="2">
        <v>40084</v>
      </c>
      <c r="CU194">
        <v>105.80078125</v>
      </c>
      <c r="CV194" s="22">
        <f>_xll.BDH(CV$3&amp;" Govt",$A$8,CT194,CT194)</f>
        <v>1.00319</v>
      </c>
      <c r="CW194">
        <f t="shared" si="81"/>
        <v>105.46434997358426</v>
      </c>
      <c r="CZ194" s="22"/>
      <c r="DB194" s="2">
        <v>38461</v>
      </c>
      <c r="DC194">
        <v>112.0078125</v>
      </c>
      <c r="DD194" s="22">
        <f>_xll.BDH(DD$3&amp;" Govt",$A$8,DB194,DB194)</f>
        <v>1.01519</v>
      </c>
      <c r="DE194">
        <f t="shared" si="82"/>
        <v>110.33187137383149</v>
      </c>
      <c r="DF194" s="2">
        <v>39006</v>
      </c>
      <c r="DG194">
        <v>96.55078125</v>
      </c>
      <c r="DH194" s="22">
        <f>_xll.BDH(DH$3&amp;" Govt",$A$8,DF194,DF194)</f>
        <v>1.0262800000000001</v>
      </c>
      <c r="DI194">
        <f t="shared" si="83"/>
        <v>94.07840087500486</v>
      </c>
      <c r="DJ194" s="2">
        <v>39370</v>
      </c>
      <c r="DK194">
        <v>103.3828125</v>
      </c>
      <c r="DL194" s="22">
        <f>_xll.BDH(DL$3&amp;" Govt",$A$8,DJ194,DJ194)</f>
        <v>1.0320400000000001</v>
      </c>
      <c r="DM194">
        <f t="shared" si="84"/>
        <v>100.17326121080578</v>
      </c>
      <c r="DN194" s="2">
        <v>40105</v>
      </c>
      <c r="DO194">
        <v>110.33203125</v>
      </c>
      <c r="DP194" s="22">
        <f>_xll.BDH(DP$3&amp;" Govt",$A$8,DN194,DN194)</f>
        <v>1.00434</v>
      </c>
      <c r="DQ194">
        <f t="shared" si="85"/>
        <v>109.8552594240994</v>
      </c>
    </row>
    <row r="195" spans="4:121" x14ac:dyDescent="0.25">
      <c r="D195" s="2"/>
      <c r="F195" s="2">
        <v>38457</v>
      </c>
      <c r="G195">
        <v>128.01171875</v>
      </c>
      <c r="H195" s="22">
        <f>_xll.BDH(H$3&amp;" Govt",$A$8,F195,F195)</f>
        <v>1.20688</v>
      </c>
      <c r="I195" s="14">
        <f t="shared" si="58"/>
        <v>106.06830732964339</v>
      </c>
      <c r="J195" s="2">
        <v>38457</v>
      </c>
      <c r="K195">
        <v>128.76171875</v>
      </c>
      <c r="L195" s="22">
        <f>_xll.BDH(L$3&amp;" Govt",$A$8,J195,J195)</f>
        <v>1.1835800000000001</v>
      </c>
      <c r="M195">
        <f t="shared" si="59"/>
        <v>108.79004270940705</v>
      </c>
      <c r="N195" s="2">
        <v>38457</v>
      </c>
      <c r="O195">
        <v>130.14453125</v>
      </c>
      <c r="P195" s="22">
        <f>_xll.BDH(P$3&amp;" Govt",$A$8,N195,N195)</f>
        <v>1.1659299999999999</v>
      </c>
      <c r="Q195">
        <f t="shared" si="60"/>
        <v>111.62293726896127</v>
      </c>
      <c r="R195" s="2">
        <v>38457</v>
      </c>
      <c r="S195">
        <v>131.14453125</v>
      </c>
      <c r="T195" s="22">
        <f>_xll.BDH(T$3&amp;" Govt",$A$8,R195,R195)</f>
        <v>1.13652</v>
      </c>
      <c r="U195">
        <f t="shared" si="61"/>
        <v>115.39130965579136</v>
      </c>
      <c r="V195" s="2">
        <v>38555</v>
      </c>
      <c r="W195">
        <v>99.1171875</v>
      </c>
      <c r="X195" s="22">
        <f>_xll.BDH(X$3&amp;" Govt",$A$8,V195,V195)</f>
        <v>1.0265</v>
      </c>
      <c r="Y195">
        <f t="shared" si="62"/>
        <v>96.558390160740387</v>
      </c>
      <c r="Z195" s="2">
        <v>38457</v>
      </c>
      <c r="AA195">
        <v>124.5859375</v>
      </c>
      <c r="AB195" s="22">
        <f>_xll.BDH(AB$3&amp;" Govt",$A$8,Z195,Z195)</f>
        <v>1.0986400000000001</v>
      </c>
      <c r="AC195">
        <f t="shared" si="63"/>
        <v>113.40014699992717</v>
      </c>
      <c r="AD195" s="2">
        <v>39098</v>
      </c>
      <c r="AE195">
        <v>101.5625</v>
      </c>
      <c r="AF195" s="22">
        <f>_xll.BDH(AF$3&amp;" Govt",$A$8,AD195,AD195)</f>
        <v>1.01596</v>
      </c>
      <c r="AG195">
        <f t="shared" si="64"/>
        <v>99.967026260876409</v>
      </c>
      <c r="AH195" s="2">
        <v>38457</v>
      </c>
      <c r="AI195">
        <v>122.69140625</v>
      </c>
      <c r="AJ195" s="22">
        <f>_xll.BDH(AJ$3&amp;" Govt",$A$8,AH195,AH195)</f>
        <v>1.07687</v>
      </c>
      <c r="AK195">
        <f t="shared" si="65"/>
        <v>113.93334966151903</v>
      </c>
      <c r="AL195" s="2">
        <v>39462</v>
      </c>
      <c r="AM195">
        <v>109.20703125</v>
      </c>
      <c r="AN195" s="22">
        <f>_xll.BDH(AN$3&amp;" Govt",$A$8,AL195,AL195)</f>
        <v>1.0324</v>
      </c>
      <c r="AO195">
        <f t="shared" si="66"/>
        <v>105.77976680550175</v>
      </c>
      <c r="AP195" s="2">
        <v>38457</v>
      </c>
      <c r="AQ195">
        <v>118.91796875</v>
      </c>
      <c r="AR195" s="22">
        <f>_xll.BDH(AR$3&amp;" Govt",$A$8,AP195,AP195)</f>
        <v>1.06348</v>
      </c>
      <c r="AS195">
        <f t="shared" si="67"/>
        <v>111.819656928198</v>
      </c>
      <c r="AT195" s="2">
        <v>39827</v>
      </c>
      <c r="AU195">
        <v>98.609375</v>
      </c>
      <c r="AV195" s="22">
        <f>_xll.BDH(AV$3&amp;" Govt",$A$8,AT195,AT195)</f>
        <v>1.0164</v>
      </c>
      <c r="AW195">
        <f t="shared" si="68"/>
        <v>97.01827528532074</v>
      </c>
      <c r="AX195" s="2">
        <v>38457</v>
      </c>
      <c r="AY195">
        <v>107.53515625</v>
      </c>
      <c r="AZ195" s="22">
        <f>_xll.BDH(AZ$3&amp;" Govt",$A$8,AX195,AX195)</f>
        <v>1.0410999999999999</v>
      </c>
      <c r="BA195">
        <f t="shared" si="69"/>
        <v>103.28993972721162</v>
      </c>
      <c r="BB195" s="2">
        <v>38457</v>
      </c>
      <c r="BC195">
        <v>107.6015625</v>
      </c>
      <c r="BD195" s="22">
        <f>_xll.BDH(BD$3&amp;" Govt",$A$8,BB195,BB195)</f>
        <v>1.03485</v>
      </c>
      <c r="BE195">
        <f t="shared" si="70"/>
        <v>103.97793158428757</v>
      </c>
      <c r="BH195" s="22"/>
      <c r="BJ195" s="2">
        <v>38457</v>
      </c>
      <c r="BK195">
        <v>105.3984375</v>
      </c>
      <c r="BL195" s="22">
        <f>_xll.BDH(BL$3&amp;" Govt",$A$8,BJ195,BJ195)</f>
        <v>1.01441</v>
      </c>
      <c r="BM195">
        <f t="shared" si="72"/>
        <v>103.90122090673395</v>
      </c>
      <c r="BN195" s="2">
        <v>38635</v>
      </c>
      <c r="BO195">
        <v>100.65625</v>
      </c>
      <c r="BP195" s="22">
        <f>_xll.BDH(BP$3&amp;" Govt",$A$8,BN195,BN195)</f>
        <v>1.02485</v>
      </c>
      <c r="BQ195">
        <f t="shared" si="73"/>
        <v>98.215592525735474</v>
      </c>
      <c r="BR195" s="2">
        <v>38817</v>
      </c>
      <c r="BS195">
        <v>98.19921875</v>
      </c>
      <c r="BT195" s="22">
        <f>_xll.BDH(BT$3&amp;" Govt",$A$8,BR195,BR195)</f>
        <v>1.0201</v>
      </c>
      <c r="BU195">
        <f t="shared" si="74"/>
        <v>96.264306195471036</v>
      </c>
      <c r="BV195" s="2">
        <v>38995</v>
      </c>
      <c r="BW195">
        <v>100.4609375</v>
      </c>
      <c r="BX195" s="22">
        <f>_xll.BDH(BX$3&amp;" Govt",$A$8,BV195,BV195)</f>
        <v>1.0255700000000001</v>
      </c>
      <c r="BY195">
        <f t="shared" si="75"/>
        <v>97.95619752917888</v>
      </c>
      <c r="BZ195" s="2">
        <v>39177</v>
      </c>
      <c r="CA195">
        <v>103.52734375</v>
      </c>
      <c r="CB195" s="22">
        <f>_xll.BDH(CB$3&amp;" Govt",$A$8,BZ195,BZ195)</f>
        <v>1.00301</v>
      </c>
      <c r="CC195">
        <f t="shared" si="76"/>
        <v>103.21666159858826</v>
      </c>
      <c r="CD195" s="2">
        <v>39359</v>
      </c>
      <c r="CE195">
        <v>104.92578125</v>
      </c>
      <c r="CF195" s="22">
        <f>_xll.BDH(CF$3&amp;" Govt",$A$8,CD195,CD195)</f>
        <v>1.0327200000000001</v>
      </c>
      <c r="CG195">
        <f t="shared" si="77"/>
        <v>101.60138396661243</v>
      </c>
      <c r="CH195" s="2">
        <v>39541</v>
      </c>
      <c r="CI195">
        <v>115.2421875</v>
      </c>
      <c r="CJ195" s="22">
        <f>_xll.BDH(CJ$3&amp;" Govt",$A$8,CH195,CH195)</f>
        <v>1.0186500000000001</v>
      </c>
      <c r="CK195">
        <f t="shared" si="78"/>
        <v>113.13227065233397</v>
      </c>
      <c r="CL195" s="2">
        <v>39723</v>
      </c>
      <c r="CM195">
        <v>100.69921875</v>
      </c>
      <c r="CN195" s="22">
        <f>_xll.BDH(CN$3&amp;" Govt",$A$8,CL195,CL195)</f>
        <v>1.04983</v>
      </c>
      <c r="CO195">
        <f t="shared" si="79"/>
        <v>95.919547688673404</v>
      </c>
      <c r="CP195" s="2">
        <v>39906</v>
      </c>
      <c r="CQ195">
        <v>96.890625</v>
      </c>
      <c r="CR195" s="22">
        <f>_xll.BDH(CR$3&amp;" Govt",$A$8,CP195,CP195)</f>
        <v>0.97946999999999995</v>
      </c>
      <c r="CS195">
        <f t="shared" si="80"/>
        <v>98.921483046953966</v>
      </c>
      <c r="CT195" s="2">
        <v>40085</v>
      </c>
      <c r="CU195">
        <v>105.62890625</v>
      </c>
      <c r="CV195" s="22">
        <f>_xll.BDH(CV$3&amp;" Govt",$A$8,CT195,CT195)</f>
        <v>1.0031399999999999</v>
      </c>
      <c r="CW195">
        <f t="shared" si="81"/>
        <v>105.29826968319477</v>
      </c>
      <c r="CZ195" s="22"/>
      <c r="DB195" s="2">
        <v>38462</v>
      </c>
      <c r="DC195">
        <v>112.3359375</v>
      </c>
      <c r="DD195" s="22">
        <f>_xll.BDH(DD$3&amp;" Govt",$A$8,DB195,DB195)</f>
        <v>1.0153799999999999</v>
      </c>
      <c r="DE195">
        <f t="shared" si="82"/>
        <v>110.63438072445784</v>
      </c>
      <c r="DF195" s="2">
        <v>39007</v>
      </c>
      <c r="DG195">
        <v>96.43359375</v>
      </c>
      <c r="DH195" s="22">
        <f>_xll.BDH(DH$3&amp;" Govt",$A$8,DF195,DF195)</f>
        <v>1.0263500000000001</v>
      </c>
      <c r="DI195">
        <f t="shared" si="83"/>
        <v>93.957805573147553</v>
      </c>
      <c r="DJ195" s="2">
        <v>39371</v>
      </c>
      <c r="DK195">
        <v>103.52734375</v>
      </c>
      <c r="DL195" s="22">
        <f>_xll.BDH(DL$3&amp;" Govt",$A$8,DJ195,DJ195)</f>
        <v>1.0319799999999999</v>
      </c>
      <c r="DM195">
        <f t="shared" si="84"/>
        <v>100.31913772553733</v>
      </c>
      <c r="DN195" s="2">
        <v>40106</v>
      </c>
      <c r="DO195">
        <v>110.40625</v>
      </c>
      <c r="DP195" s="22">
        <f>_xll.BDH(DP$3&amp;" Govt",$A$8,DN195,DN195)</f>
        <v>1.00441</v>
      </c>
      <c r="DQ195">
        <f t="shared" si="85"/>
        <v>109.92149620175027</v>
      </c>
    </row>
    <row r="196" spans="4:121" x14ac:dyDescent="0.25">
      <c r="D196" s="2"/>
      <c r="F196" s="2">
        <v>38460</v>
      </c>
      <c r="G196">
        <v>127.9921875</v>
      </c>
      <c r="H196" s="22">
        <f>_xll.BDH(H$3&amp;" Govt",$A$8,F196,F196)</f>
        <v>1.2075800000000001</v>
      </c>
      <c r="I196" s="14">
        <f t="shared" si="58"/>
        <v>105.99064865267725</v>
      </c>
      <c r="J196" s="2">
        <v>38460</v>
      </c>
      <c r="K196">
        <v>128.7265625</v>
      </c>
      <c r="L196" s="22">
        <f>_xll.BDH(L$3&amp;" Govt",$A$8,J196,J196)</f>
        <v>1.1842600000000001</v>
      </c>
      <c r="M196">
        <f t="shared" si="59"/>
        <v>108.69788939928731</v>
      </c>
      <c r="N196" s="2">
        <v>38460</v>
      </c>
      <c r="O196">
        <v>130.1640625</v>
      </c>
      <c r="P196" s="22">
        <f>_xll.BDH(P$3&amp;" Govt",$A$8,N196,N196)</f>
        <v>1.1666099999999999</v>
      </c>
      <c r="Q196">
        <f t="shared" si="60"/>
        <v>111.57461576705155</v>
      </c>
      <c r="R196" s="2">
        <v>38460</v>
      </c>
      <c r="S196">
        <v>131.2890625</v>
      </c>
      <c r="T196" s="22">
        <f>_xll.BDH(T$3&amp;" Govt",$A$8,R196,R196)</f>
        <v>1.13717</v>
      </c>
      <c r="U196">
        <f t="shared" si="61"/>
        <v>115.45244994152149</v>
      </c>
      <c r="V196" s="2">
        <v>38558</v>
      </c>
      <c r="W196">
        <v>98.859375</v>
      </c>
      <c r="X196" s="22">
        <f>_xll.BDH(X$3&amp;" Govt",$A$8,V196,V196)</f>
        <v>1.0263899999999999</v>
      </c>
      <c r="Y196">
        <f t="shared" si="62"/>
        <v>96.317554730657946</v>
      </c>
      <c r="Z196" s="2">
        <v>38460</v>
      </c>
      <c r="AA196">
        <v>124.51953125</v>
      </c>
      <c r="AB196" s="22">
        <f>_xll.BDH(AB$3&amp;" Govt",$A$8,Z196,Z196)</f>
        <v>1.09927</v>
      </c>
      <c r="AC196">
        <f t="shared" si="63"/>
        <v>113.27474710489689</v>
      </c>
      <c r="AD196" s="2">
        <v>39099</v>
      </c>
      <c r="AE196">
        <v>101.46875</v>
      </c>
      <c r="AF196" s="22">
        <f>_xll.BDH(AF$3&amp;" Govt",$A$8,AD196,AD196)</f>
        <v>1.0159100000000001</v>
      </c>
      <c r="AG196">
        <f t="shared" si="64"/>
        <v>99.879664537212932</v>
      </c>
      <c r="AH196" s="2">
        <v>38460</v>
      </c>
      <c r="AI196">
        <v>122.58984375</v>
      </c>
      <c r="AJ196" s="22">
        <f>_xll.BDH(AJ$3&amp;" Govt",$A$8,AH196,AH196)</f>
        <v>1.0774900000000001</v>
      </c>
      <c r="AK196">
        <f t="shared" si="65"/>
        <v>113.77353270099954</v>
      </c>
      <c r="AL196" s="2">
        <v>39463</v>
      </c>
      <c r="AM196">
        <v>108.796875</v>
      </c>
      <c r="AN196" s="22">
        <f>_xll.BDH(AN$3&amp;" Govt",$A$8,AL196,AL196)</f>
        <v>1.0326</v>
      </c>
      <c r="AO196">
        <f t="shared" si="66"/>
        <v>105.36207147007553</v>
      </c>
      <c r="AP196" s="2">
        <v>38460</v>
      </c>
      <c r="AQ196">
        <v>118.94921875</v>
      </c>
      <c r="AR196" s="22">
        <f>_xll.BDH(AR$3&amp;" Govt",$A$8,AP196,AP196)</f>
        <v>1.06409</v>
      </c>
      <c r="AS196">
        <f t="shared" si="67"/>
        <v>111.78492303282617</v>
      </c>
      <c r="AT196" s="2">
        <v>39828</v>
      </c>
      <c r="AU196">
        <v>98.53515625</v>
      </c>
      <c r="AV196" s="22">
        <f>_xll.BDH(AV$3&amp;" Govt",$A$8,AT196,AT196)</f>
        <v>1.0157700000000001</v>
      </c>
      <c r="AW196">
        <f t="shared" si="68"/>
        <v>97.005381385549867</v>
      </c>
      <c r="AX196" s="2">
        <v>38460</v>
      </c>
      <c r="AY196">
        <v>107.3984375</v>
      </c>
      <c r="AZ196" s="22">
        <f>_xll.BDH(AZ$3&amp;" Govt",$A$8,AX196,AX196)</f>
        <v>1.0417000000000001</v>
      </c>
      <c r="BA196">
        <f t="shared" si="69"/>
        <v>103.09920082557358</v>
      </c>
      <c r="BB196" s="2">
        <v>38460</v>
      </c>
      <c r="BC196">
        <v>107.66015625</v>
      </c>
      <c r="BD196" s="22">
        <f>_xll.BDH(BD$3&amp;" Govt",$A$8,BB196,BB196)</f>
        <v>1.0354399999999999</v>
      </c>
      <c r="BE196">
        <f t="shared" si="70"/>
        <v>103.97527258943059</v>
      </c>
      <c r="BH196" s="22"/>
      <c r="BJ196" s="2">
        <v>38460</v>
      </c>
      <c r="BK196">
        <v>105.41015625</v>
      </c>
      <c r="BL196" s="22">
        <f>_xll.BDH(BL$3&amp;" Govt",$A$8,BJ196,BJ196)</f>
        <v>1.0149999999999999</v>
      </c>
      <c r="BM196">
        <f t="shared" si="72"/>
        <v>103.85237068965519</v>
      </c>
      <c r="BN196" s="2">
        <v>38636</v>
      </c>
      <c r="BO196">
        <v>100.48828125</v>
      </c>
      <c r="BP196" s="22">
        <f>_xll.BDH(BP$3&amp;" Govt",$A$8,BN196,BN196)</f>
        <v>1.02502</v>
      </c>
      <c r="BQ196">
        <f t="shared" si="73"/>
        <v>98.035434674445369</v>
      </c>
      <c r="BR196" s="2">
        <v>38818</v>
      </c>
      <c r="BS196">
        <v>98.484375</v>
      </c>
      <c r="BT196" s="22">
        <f>_xll.BDH(BT$3&amp;" Govt",$A$8,BR196,BR196)</f>
        <v>1.02017</v>
      </c>
      <c r="BU196">
        <f t="shared" si="74"/>
        <v>96.537219286981582</v>
      </c>
      <c r="BV196" s="2">
        <v>38996</v>
      </c>
      <c r="BW196">
        <v>99.91796875</v>
      </c>
      <c r="BX196" s="22">
        <f>_xll.BDH(BX$3&amp;" Govt",$A$8,BV196,BV196)</f>
        <v>1.02563</v>
      </c>
      <c r="BY196">
        <f t="shared" si="75"/>
        <v>97.421066807718177</v>
      </c>
      <c r="BZ196" s="2">
        <v>39178</v>
      </c>
      <c r="CA196">
        <v>103.17578125</v>
      </c>
      <c r="CB196" s="22">
        <f>_xll.BDH(CB$3&amp;" Govt",$A$8,BZ196,BZ196)</f>
        <v>1.00319</v>
      </c>
      <c r="CC196">
        <f t="shared" si="76"/>
        <v>102.84769709626292</v>
      </c>
      <c r="CD196" s="2">
        <v>39360</v>
      </c>
      <c r="CE196">
        <v>104.08984375</v>
      </c>
      <c r="CF196" s="22">
        <f>_xll.BDH(CF$3&amp;" Govt",$A$8,CD196,CD196)</f>
        <v>1.0326500000000001</v>
      </c>
      <c r="CG196">
        <f t="shared" si="77"/>
        <v>100.79876410206749</v>
      </c>
      <c r="CH196" s="2">
        <v>39542</v>
      </c>
      <c r="CI196">
        <v>115.9375</v>
      </c>
      <c r="CJ196" s="22">
        <f>_xll.BDH(CJ$3&amp;" Govt",$A$8,CH196,CH196)</f>
        <v>1.01874</v>
      </c>
      <c r="CK196">
        <f t="shared" si="78"/>
        <v>113.80479808390757</v>
      </c>
      <c r="CL196" s="2">
        <v>39724</v>
      </c>
      <c r="CM196">
        <v>100.640625</v>
      </c>
      <c r="CN196" s="22">
        <f>_xll.BDH(CN$3&amp;" Govt",$A$8,CL196,CL196)</f>
        <v>1.04969</v>
      </c>
      <c r="CO196">
        <f t="shared" si="79"/>
        <v>95.876520687059994</v>
      </c>
      <c r="CP196" s="2">
        <v>39909</v>
      </c>
      <c r="CQ196">
        <v>97.015625</v>
      </c>
      <c r="CR196" s="22">
        <f>_xll.BDH(CR$3&amp;" Govt",$A$8,CP196,CP196)</f>
        <v>0.97996000000000005</v>
      </c>
      <c r="CS196">
        <f t="shared" si="80"/>
        <v>98.999576513327071</v>
      </c>
      <c r="CT196" s="2">
        <v>40086</v>
      </c>
      <c r="CU196">
        <v>105.89453125</v>
      </c>
      <c r="CV196" s="22">
        <f>_xll.BDH(CV$3&amp;" Govt",$A$8,CT196,CT196)</f>
        <v>1.00309</v>
      </c>
      <c r="CW196">
        <f t="shared" si="81"/>
        <v>105.56832512536262</v>
      </c>
      <c r="CZ196" s="22"/>
      <c r="DB196" s="2">
        <v>38463</v>
      </c>
      <c r="DC196">
        <v>111.34765625</v>
      </c>
      <c r="DD196" s="22">
        <f>_xll.BDH(DD$3&amp;" Govt",$A$8,DB196,DB196)</f>
        <v>1.0155799999999999</v>
      </c>
      <c r="DE196">
        <f t="shared" si="82"/>
        <v>109.63947325666122</v>
      </c>
      <c r="DF196" s="2">
        <v>39008</v>
      </c>
      <c r="DG196">
        <v>96.46484375</v>
      </c>
      <c r="DH196" s="22">
        <f>_xll.BDH(DH$3&amp;" Govt",$A$8,DF196,DF196)</f>
        <v>1.02641</v>
      </c>
      <c r="DI196">
        <f t="shared" si="83"/>
        <v>93.982759082627794</v>
      </c>
      <c r="DJ196" s="2">
        <v>39372</v>
      </c>
      <c r="DK196">
        <v>104.625</v>
      </c>
      <c r="DL196" s="22">
        <f>_xll.BDH(DL$3&amp;" Govt",$A$8,DJ196,DJ196)</f>
        <v>1.0319199999999999</v>
      </c>
      <c r="DM196">
        <f t="shared" si="84"/>
        <v>101.38867354058455</v>
      </c>
      <c r="DN196" s="2">
        <v>40107</v>
      </c>
      <c r="DO196">
        <v>109.26171875</v>
      </c>
      <c r="DP196" s="22">
        <f>_xll.BDH(DP$3&amp;" Govt",$A$8,DN196,DN196)</f>
        <v>1.00448</v>
      </c>
      <c r="DQ196">
        <f t="shared" si="85"/>
        <v>108.77440939590633</v>
      </c>
    </row>
    <row r="197" spans="4:121" x14ac:dyDescent="0.25">
      <c r="D197" s="2"/>
      <c r="F197" s="2">
        <v>38461</v>
      </c>
      <c r="G197">
        <v>128.1796875</v>
      </c>
      <c r="H197" s="22">
        <f>_xll.BDH(H$3&amp;" Govt",$A$8,F197,F197)</f>
        <v>1.2078100000000001</v>
      </c>
      <c r="I197" s="14">
        <f t="shared" si="58"/>
        <v>106.12570478800473</v>
      </c>
      <c r="J197" s="2">
        <v>38461</v>
      </c>
      <c r="K197">
        <v>128.9453125</v>
      </c>
      <c r="L197" s="22">
        <f>_xll.BDH(L$3&amp;" Govt",$A$8,J197,J197)</f>
        <v>1.18449</v>
      </c>
      <c r="M197">
        <f t="shared" si="59"/>
        <v>108.86146147287018</v>
      </c>
      <c r="N197" s="2">
        <v>38461</v>
      </c>
      <c r="O197">
        <v>130.47265625</v>
      </c>
      <c r="P197" s="22">
        <f>_xll.BDH(P$3&amp;" Govt",$A$8,N197,N197)</f>
        <v>1.16683</v>
      </c>
      <c r="Q197">
        <f t="shared" si="60"/>
        <v>111.81805083002665</v>
      </c>
      <c r="R197" s="2">
        <v>38461</v>
      </c>
      <c r="S197">
        <v>131.61328125</v>
      </c>
      <c r="T197" s="22">
        <f>_xll.BDH(T$3&amp;" Govt",$A$8,R197,R197)</f>
        <v>1.1373899999999999</v>
      </c>
      <c r="U197">
        <f t="shared" si="61"/>
        <v>115.71517355524492</v>
      </c>
      <c r="V197" s="2">
        <v>38559</v>
      </c>
      <c r="W197">
        <v>98.921875</v>
      </c>
      <c r="X197" s="22">
        <f>_xll.BDH(X$3&amp;" Govt",$A$8,V197,V197)</f>
        <v>1.0263599999999999</v>
      </c>
      <c r="Y197">
        <f t="shared" si="62"/>
        <v>96.381264858334319</v>
      </c>
      <c r="Z197" s="2">
        <v>38461</v>
      </c>
      <c r="AA197">
        <v>124.8828125</v>
      </c>
      <c r="AB197" s="22">
        <f>_xll.BDH(AB$3&amp;" Govt",$A$8,Z197,Z197)</f>
        <v>1.09948</v>
      </c>
      <c r="AC197">
        <f t="shared" si="63"/>
        <v>113.5835235747808</v>
      </c>
      <c r="AD197" s="2">
        <v>39100</v>
      </c>
      <c r="AE197">
        <v>101.47265625</v>
      </c>
      <c r="AF197" s="22">
        <f>_xll.BDH(AF$3&amp;" Govt",$A$8,AD197,AD197)</f>
        <v>1.01586</v>
      </c>
      <c r="AG197">
        <f t="shared" si="64"/>
        <v>99.888425816549528</v>
      </c>
      <c r="AH197" s="2">
        <v>38461</v>
      </c>
      <c r="AI197">
        <v>122.9765625</v>
      </c>
      <c r="AJ197" s="22">
        <f>_xll.BDH(AJ$3&amp;" Govt",$A$8,AH197,AH197)</f>
        <v>1.07769</v>
      </c>
      <c r="AK197">
        <f t="shared" si="65"/>
        <v>114.11125880355203</v>
      </c>
      <c r="AL197" s="2">
        <v>39464</v>
      </c>
      <c r="AM197">
        <v>109.1796875</v>
      </c>
      <c r="AN197" s="22">
        <f>_xll.BDH(AN$3&amp;" Govt",$A$8,AL197,AL197)</f>
        <v>1.0327999999999999</v>
      </c>
      <c r="AO197">
        <f t="shared" si="66"/>
        <v>105.71232329589466</v>
      </c>
      <c r="AP197" s="2">
        <v>38461</v>
      </c>
      <c r="AQ197">
        <v>119.296875</v>
      </c>
      <c r="AR197" s="22">
        <f>_xll.BDH(AR$3&amp;" Govt",$A$8,AP197,AP197)</f>
        <v>1.06429</v>
      </c>
      <c r="AS197">
        <f t="shared" si="67"/>
        <v>112.09057211850154</v>
      </c>
      <c r="AT197" s="2">
        <v>39829</v>
      </c>
      <c r="AU197">
        <v>98.234375</v>
      </c>
      <c r="AV197" s="22">
        <f>_xll.BDH(AV$3&amp;" Govt",$A$8,AT197,AT197)</f>
        <v>1.0151399999999999</v>
      </c>
      <c r="AW197">
        <f t="shared" si="68"/>
        <v>96.769287979983062</v>
      </c>
      <c r="AX197" s="2">
        <v>38461</v>
      </c>
      <c r="AY197">
        <v>107.8984375</v>
      </c>
      <c r="AZ197" s="22">
        <f>_xll.BDH(AZ$3&amp;" Govt",$A$8,AX197,AX197)</f>
        <v>1.0419</v>
      </c>
      <c r="BA197">
        <f t="shared" si="69"/>
        <v>103.55930271619157</v>
      </c>
      <c r="BB197" s="2">
        <v>38461</v>
      </c>
      <c r="BC197">
        <v>107.96484375</v>
      </c>
      <c r="BD197" s="22">
        <f>_xll.BDH(BD$3&amp;" Govt",$A$8,BB197,BB197)</f>
        <v>1.0356399999999999</v>
      </c>
      <c r="BE197">
        <f t="shared" si="70"/>
        <v>104.24939530145612</v>
      </c>
      <c r="BH197" s="22"/>
      <c r="BJ197" s="2">
        <v>38461</v>
      </c>
      <c r="BK197">
        <v>105.734375</v>
      </c>
      <c r="BL197" s="22">
        <f>_xll.BDH(BL$3&amp;" Govt",$A$8,BJ197,BJ197)</f>
        <v>1.01519</v>
      </c>
      <c r="BM197">
        <f t="shared" si="72"/>
        <v>104.15230153961328</v>
      </c>
      <c r="BN197" s="2">
        <v>38637</v>
      </c>
      <c r="BO197">
        <v>100.109375</v>
      </c>
      <c r="BP197" s="22">
        <f>_xll.BDH(BP$3&amp;" Govt",$A$8,BN197,BN197)</f>
        <v>1.02519</v>
      </c>
      <c r="BQ197">
        <f t="shared" si="73"/>
        <v>97.649582028697111</v>
      </c>
      <c r="BR197" s="2">
        <v>38819</v>
      </c>
      <c r="BS197">
        <v>98.078125</v>
      </c>
      <c r="BT197" s="22">
        <f>_xll.BDH(BT$3&amp;" Govt",$A$8,BR197,BR197)</f>
        <v>1.02024</v>
      </c>
      <c r="BU197">
        <f t="shared" si="74"/>
        <v>96.132405120363828</v>
      </c>
      <c r="BV197" s="2">
        <v>38999</v>
      </c>
      <c r="BW197">
        <v>99.91796875</v>
      </c>
      <c r="BX197" s="22">
        <f>_xll.BDH(BX$3&amp;" Govt",$A$8,BV197,BV197)</f>
        <v>1.02583</v>
      </c>
      <c r="BY197">
        <f t="shared" si="75"/>
        <v>97.402073199263029</v>
      </c>
      <c r="BZ197" s="2">
        <v>39181</v>
      </c>
      <c r="CA197">
        <v>102.95703125</v>
      </c>
      <c r="CB197" s="22">
        <f>_xll.BDH(CB$3&amp;" Govt",$A$8,BZ197,BZ197)</f>
        <v>1.00373</v>
      </c>
      <c r="CC197">
        <f t="shared" si="76"/>
        <v>102.57442863120561</v>
      </c>
      <c r="CD197" s="2">
        <v>39363</v>
      </c>
      <c r="CE197">
        <v>104.08984375</v>
      </c>
      <c r="CF197" s="22">
        <f>_xll.BDH(CF$3&amp;" Govt",$A$8,CD197,CD197)</f>
        <v>1.03247</v>
      </c>
      <c r="CG197">
        <f t="shared" si="77"/>
        <v>100.816337278565</v>
      </c>
      <c r="CH197" s="2">
        <v>39545</v>
      </c>
      <c r="CI197">
        <v>115.58984375</v>
      </c>
      <c r="CJ197" s="22">
        <f>_xll.BDH(CJ$3&amp;" Govt",$A$8,CH197,CH197)</f>
        <v>1.0190399999999999</v>
      </c>
      <c r="CK197">
        <f t="shared" si="78"/>
        <v>113.43013399866541</v>
      </c>
      <c r="CL197" s="2">
        <v>39727</v>
      </c>
      <c r="CM197">
        <v>100.53515625</v>
      </c>
      <c r="CN197" s="22">
        <f>_xll.BDH(CN$3&amp;" Govt",$A$8,CL197,CL197)</f>
        <v>1.0492900000000001</v>
      </c>
      <c r="CO197">
        <f t="shared" si="79"/>
        <v>95.812555394600153</v>
      </c>
      <c r="CP197" s="2">
        <v>39910</v>
      </c>
      <c r="CQ197">
        <v>96.484375</v>
      </c>
      <c r="CR197" s="22">
        <f>_xll.BDH(CR$3&amp;" Govt",$A$8,CP197,CP197)</f>
        <v>0.98011999999999999</v>
      </c>
      <c r="CS197">
        <f t="shared" si="80"/>
        <v>98.441389829816757</v>
      </c>
      <c r="CT197" s="2">
        <v>40087</v>
      </c>
      <c r="CU197">
        <v>106.56640625</v>
      </c>
      <c r="CV197" s="22">
        <f>_xll.BDH(CV$3&amp;" Govt",$A$8,CT197,CT197)</f>
        <v>1.0030300000000001</v>
      </c>
      <c r="CW197">
        <f t="shared" si="81"/>
        <v>106.24448545905904</v>
      </c>
      <c r="CZ197" s="22"/>
      <c r="DB197" s="2">
        <v>38464</v>
      </c>
      <c r="DC197">
        <v>111.95703125</v>
      </c>
      <c r="DD197" s="22">
        <f>_xll.BDH(DD$3&amp;" Govt",$A$8,DB197,DB197)</f>
        <v>1.0157700000000001</v>
      </c>
      <c r="DE197">
        <f t="shared" si="82"/>
        <v>110.21887951997006</v>
      </c>
      <c r="DF197" s="2">
        <v>39009</v>
      </c>
      <c r="DG197">
        <v>95.9609375</v>
      </c>
      <c r="DH197" s="22">
        <f>_xll.BDH(DH$3&amp;" Govt",$A$8,DF197,DF197)</f>
        <v>1.0264800000000001</v>
      </c>
      <c r="DI197">
        <f t="shared" si="83"/>
        <v>93.485442970150416</v>
      </c>
      <c r="DJ197" s="2">
        <v>39373</v>
      </c>
      <c r="DK197">
        <v>105.3984375</v>
      </c>
      <c r="DL197" s="22">
        <f>_xll.BDH(DL$3&amp;" Govt",$A$8,DJ197,DJ197)</f>
        <v>1.03186</v>
      </c>
      <c r="DM197">
        <f t="shared" si="84"/>
        <v>102.14412565658132</v>
      </c>
      <c r="DN197" s="2">
        <v>40108</v>
      </c>
      <c r="DO197">
        <v>108.2109375</v>
      </c>
      <c r="DP197" s="22">
        <f>_xll.BDH(DP$3&amp;" Govt",$A$8,DN197,DN197)</f>
        <v>1.0045599999999999</v>
      </c>
      <c r="DQ197">
        <f t="shared" si="85"/>
        <v>107.71973550609223</v>
      </c>
    </row>
    <row r="198" spans="4:121" x14ac:dyDescent="0.25">
      <c r="D198" s="2"/>
      <c r="F198" s="2">
        <v>38462</v>
      </c>
      <c r="G198">
        <v>128.34765625</v>
      </c>
      <c r="H198" s="22">
        <f>_xll.BDH(H$3&amp;" Govt",$A$8,F198,F198)</f>
        <v>1.20804</v>
      </c>
      <c r="I198" s="14">
        <f t="shared" ref="I198:I261" si="86">G198/H198</f>
        <v>106.24454177841794</v>
      </c>
      <c r="J198" s="2">
        <v>38462</v>
      </c>
      <c r="K198">
        <v>129.16796875</v>
      </c>
      <c r="L198" s="22">
        <f>_xll.BDH(L$3&amp;" Govt",$A$8,J198,J198)</f>
        <v>1.18472</v>
      </c>
      <c r="M198">
        <f t="shared" ref="M198:M261" si="87">K198/L198</f>
        <v>109.02826722769937</v>
      </c>
      <c r="N198" s="2">
        <v>38462</v>
      </c>
      <c r="O198">
        <v>130.8046875</v>
      </c>
      <c r="P198" s="22">
        <f>_xll.BDH(P$3&amp;" Govt",$A$8,N198,N198)</f>
        <v>1.1670499999999999</v>
      </c>
      <c r="Q198">
        <f t="shared" ref="Q198:Q261" si="88">O198/P198</f>
        <v>112.08147680047985</v>
      </c>
      <c r="R198" s="2">
        <v>38462</v>
      </c>
      <c r="S198">
        <v>132.04296875</v>
      </c>
      <c r="T198" s="22">
        <f>_xll.BDH(T$3&amp;" Govt",$A$8,R198,R198)</f>
        <v>1.13761</v>
      </c>
      <c r="U198">
        <f t="shared" ref="U198:U261" si="89">S198/T198</f>
        <v>116.0705063686149</v>
      </c>
      <c r="V198" s="2">
        <v>38560</v>
      </c>
      <c r="W198">
        <v>98.8125</v>
      </c>
      <c r="X198" s="22">
        <f>_xll.BDH(X$3&amp;" Govt",$A$8,V198,V198)</f>
        <v>1.0263199999999999</v>
      </c>
      <c r="Y198">
        <f t="shared" ref="Y198:Y261" si="90">W198/X198</f>
        <v>96.278451165328562</v>
      </c>
      <c r="Z198" s="2">
        <v>38462</v>
      </c>
      <c r="AA198">
        <v>125.15625</v>
      </c>
      <c r="AB198" s="22">
        <f>_xll.BDH(AB$3&amp;" Govt",$A$8,Z198,Z198)</f>
        <v>1.0996999999999999</v>
      </c>
      <c r="AC198">
        <f t="shared" ref="AC198:AC261" si="91">AA198/AB198</f>
        <v>113.80944803128126</v>
      </c>
      <c r="AD198" s="2">
        <v>39101</v>
      </c>
      <c r="AE198">
        <v>101.5234375</v>
      </c>
      <c r="AF198" s="22">
        <f>_xll.BDH(AF$3&amp;" Govt",$A$8,AD198,AD198)</f>
        <v>1.0158199999999999</v>
      </c>
      <c r="AG198">
        <f t="shared" ref="AG198:AG261" si="92">AE198/AF198</f>
        <v>99.942349530428629</v>
      </c>
      <c r="AH198" s="2">
        <v>38462</v>
      </c>
      <c r="AI198">
        <v>123.296875</v>
      </c>
      <c r="AJ198" s="22">
        <f>_xll.BDH(AJ$3&amp;" Govt",$A$8,AH198,AH198)</f>
        <v>1.0779000000000001</v>
      </c>
      <c r="AK198">
        <f t="shared" ref="AK198:AK261" si="93">AI198/AJ198</f>
        <v>114.38619074125614</v>
      </c>
      <c r="AL198" s="2">
        <v>39465</v>
      </c>
      <c r="AM198">
        <v>109.30078125</v>
      </c>
      <c r="AN198" s="22">
        <f>_xll.BDH(AN$3&amp;" Govt",$A$8,AL198,AL198)</f>
        <v>1.0329900000000001</v>
      </c>
      <c r="AO198">
        <f t="shared" ref="AO198:AO261" si="94">AM198/AN198</f>
        <v>105.81010585775273</v>
      </c>
      <c r="AP198" s="2">
        <v>38462</v>
      </c>
      <c r="AQ198">
        <v>119.609375</v>
      </c>
      <c r="AR198" s="22">
        <f>_xll.BDH(AR$3&amp;" Govt",$A$8,AP198,AP198)</f>
        <v>1.0645</v>
      </c>
      <c r="AS198">
        <f t="shared" ref="AS198:AS261" si="95">AQ198/AR198</f>
        <v>112.3620244246125</v>
      </c>
      <c r="AT198" s="2">
        <v>39832</v>
      </c>
      <c r="AU198">
        <v>98.234375</v>
      </c>
      <c r="AV198" s="22">
        <f>_xll.BDH(AV$3&amp;" Govt",$A$8,AT198,AT198)</f>
        <v>1.0132399999999999</v>
      </c>
      <c r="AW198">
        <f t="shared" ref="AW198:AW261" si="96">AU198/AV198</f>
        <v>96.950747108286293</v>
      </c>
      <c r="AX198" s="2">
        <v>38462</v>
      </c>
      <c r="AY198">
        <v>108.234375</v>
      </c>
      <c r="AZ198" s="22">
        <f>_xll.BDH(AZ$3&amp;" Govt",$A$8,AX198,AX198)</f>
        <v>1.0421</v>
      </c>
      <c r="BA198">
        <f t="shared" ref="BA198:BA261" si="97">AY198/AZ198</f>
        <v>103.86179349390653</v>
      </c>
      <c r="BB198" s="2">
        <v>38462</v>
      </c>
      <c r="BC198">
        <v>108.328125</v>
      </c>
      <c r="BD198" s="22">
        <f>_xll.BDH(BD$3&amp;" Govt",$A$8,BB198,BB198)</f>
        <v>1.0358400000000001</v>
      </c>
      <c r="BE198">
        <f t="shared" ref="BE198:BE261" si="98">BC198/BD198</f>
        <v>104.57997856811862</v>
      </c>
      <c r="BH198" s="22"/>
      <c r="BJ198" s="2">
        <v>38462</v>
      </c>
      <c r="BK198">
        <v>106.14453125</v>
      </c>
      <c r="BL198" s="22">
        <f>_xll.BDH(BL$3&amp;" Govt",$A$8,BJ198,BJ198)</f>
        <v>1.0153799999999999</v>
      </c>
      <c r="BM198">
        <f t="shared" ref="BM198:BM261" si="99">BK198/BL198</f>
        <v>104.53675594358762</v>
      </c>
      <c r="BN198" s="2">
        <v>38638</v>
      </c>
      <c r="BO198">
        <v>100.2578125</v>
      </c>
      <c r="BP198" s="22">
        <f>_xll.BDH(BP$3&amp;" Govt",$A$8,BN198,BN198)</f>
        <v>1.02536</v>
      </c>
      <c r="BQ198">
        <f t="shared" ref="BQ198:BQ261" si="100">BO198/BP198</f>
        <v>97.778158402902392</v>
      </c>
      <c r="BR198" s="2">
        <v>38820</v>
      </c>
      <c r="BS198">
        <v>97.6796875</v>
      </c>
      <c r="BT198" s="22">
        <f>_xll.BDH(BT$3&amp;" Govt",$A$8,BR198,BR198)</f>
        <v>1.0203100000000001</v>
      </c>
      <c r="BU198">
        <f t="shared" ref="BU198:BU261" si="101">BS198/BT198</f>
        <v>95.735303486195363</v>
      </c>
      <c r="BV198" s="2">
        <v>39000</v>
      </c>
      <c r="BW198">
        <v>99.44921875</v>
      </c>
      <c r="BX198" s="22">
        <f>_xll.BDH(BX$3&amp;" Govt",$A$8,BV198,BV198)</f>
        <v>1.02589</v>
      </c>
      <c r="BY198">
        <f t="shared" ref="BY198:BY261" si="102">BW198/BX198</f>
        <v>96.939456228250592</v>
      </c>
      <c r="BZ198" s="2">
        <v>39182</v>
      </c>
      <c r="CA198">
        <v>103.15625</v>
      </c>
      <c r="CB198" s="22">
        <f>_xll.BDH(CB$3&amp;" Govt",$A$8,BZ198,BZ198)</f>
        <v>1.0039100000000001</v>
      </c>
      <c r="CC198">
        <f t="shared" ref="CC198:CC261" si="103">CA198/CB198</f>
        <v>102.75447998326543</v>
      </c>
      <c r="CD198" s="2">
        <v>39364</v>
      </c>
      <c r="CE198">
        <v>104.0078125</v>
      </c>
      <c r="CF198" s="22">
        <f>_xll.BDH(CF$3&amp;" Govt",$A$8,CD198,CD198)</f>
        <v>1.03241</v>
      </c>
      <c r="CG198">
        <f t="shared" ref="CG198:CG261" si="104">CE198/CF198</f>
        <v>100.74274028728895</v>
      </c>
      <c r="CH198" s="2">
        <v>39546</v>
      </c>
      <c r="CI198">
        <v>115.2265625</v>
      </c>
      <c r="CJ198" s="22">
        <f>_xll.BDH(CJ$3&amp;" Govt",$A$8,CH198,CH198)</f>
        <v>1.0191399999999999</v>
      </c>
      <c r="CK198">
        <f t="shared" ref="CK198:CK261" si="105">CI198/CJ198</f>
        <v>113.06254538140001</v>
      </c>
      <c r="CL198" s="2">
        <v>39728</v>
      </c>
      <c r="CM198">
        <v>98.96875</v>
      </c>
      <c r="CN198" s="22">
        <f>_xll.BDH(CN$3&amp;" Govt",$A$8,CL198,CL198)</f>
        <v>1.04915</v>
      </c>
      <c r="CO198">
        <f t="shared" ref="CO198:CO261" si="106">CM198/CN198</f>
        <v>94.332316637277799</v>
      </c>
      <c r="CP198" s="2">
        <v>39911</v>
      </c>
      <c r="CQ198">
        <v>96.75</v>
      </c>
      <c r="CR198" s="22">
        <f>_xll.BDH(CR$3&amp;" Govt",$A$8,CP198,CP198)</f>
        <v>0.98028000000000004</v>
      </c>
      <c r="CS198">
        <f t="shared" ref="CS198:CS261" si="107">CQ198/CR198</f>
        <v>98.69629085567388</v>
      </c>
      <c r="CT198" s="2">
        <v>40088</v>
      </c>
      <c r="CU198">
        <v>106.19921875</v>
      </c>
      <c r="CV198" s="22">
        <f>_xll.BDH(CV$3&amp;" Govt",$A$8,CT198,CT198)</f>
        <v>1.0031099999999999</v>
      </c>
      <c r="CW198">
        <f t="shared" ref="CW198:CW261" si="108">CU198/CV198</f>
        <v>105.86996316455823</v>
      </c>
      <c r="CZ198" s="22"/>
      <c r="DB198" s="2">
        <v>38467</v>
      </c>
      <c r="DC198">
        <v>111.69921875</v>
      </c>
      <c r="DD198" s="22">
        <f>_xll.BDH(DD$3&amp;" Govt",$A$8,DB198,DB198)</f>
        <v>1.0163599999999999</v>
      </c>
      <c r="DE198">
        <f t="shared" ref="DE198:DE261" si="109">DC198/DD198</f>
        <v>109.90123455271755</v>
      </c>
      <c r="DF198" s="2">
        <v>39010</v>
      </c>
      <c r="DG198">
        <v>96.01171875</v>
      </c>
      <c r="DH198" s="22">
        <f>_xll.BDH(DH$3&amp;" Govt",$A$8,DF198,DF198)</f>
        <v>1.02654</v>
      </c>
      <c r="DI198">
        <f t="shared" ref="DI198:DI261" si="110">DG198/DH198</f>
        <v>93.529447220761</v>
      </c>
      <c r="DJ198" s="2">
        <v>39374</v>
      </c>
      <c r="DK198">
        <v>106.96484375</v>
      </c>
      <c r="DL198" s="22">
        <f>_xll.BDH(DL$3&amp;" Govt",$A$8,DJ198,DJ198)</f>
        <v>1.0318000000000001</v>
      </c>
      <c r="DM198">
        <f t="shared" ref="DM198:DM261" si="111">DK198/DL198</f>
        <v>103.66819514440783</v>
      </c>
      <c r="DN198" s="2">
        <v>40109</v>
      </c>
      <c r="DO198">
        <v>107.859375</v>
      </c>
      <c r="DP198" s="22">
        <f>_xll.BDH(DP$3&amp;" Govt",$A$8,DN198,DN198)</f>
        <v>1.0046299999999999</v>
      </c>
      <c r="DQ198">
        <f t="shared" ref="DQ198:DQ261" si="112">DO198/DP198</f>
        <v>107.36228760837324</v>
      </c>
    </row>
    <row r="199" spans="4:121" x14ac:dyDescent="0.25">
      <c r="D199" s="2"/>
      <c r="F199" s="2">
        <v>38463</v>
      </c>
      <c r="G199">
        <v>128.25</v>
      </c>
      <c r="H199" s="22">
        <f>_xll.BDH(H$3&amp;" Govt",$A$8,F199,F199)</f>
        <v>1.20827</v>
      </c>
      <c r="I199" s="14">
        <f t="shared" si="86"/>
        <v>106.14349441763845</v>
      </c>
      <c r="J199" s="2">
        <v>38463</v>
      </c>
      <c r="K199">
        <v>128.96484375</v>
      </c>
      <c r="L199" s="22">
        <f>_xll.BDH(L$3&amp;" Govt",$A$8,J199,J199)</f>
        <v>1.1849400000000001</v>
      </c>
      <c r="M199">
        <f t="shared" si="87"/>
        <v>108.83660248620183</v>
      </c>
      <c r="N199" s="2">
        <v>38463</v>
      </c>
      <c r="O199">
        <v>130.421875</v>
      </c>
      <c r="P199" s="22">
        <f>_xll.BDH(P$3&amp;" Govt",$A$8,N199,N199)</f>
        <v>1.1672800000000001</v>
      </c>
      <c r="Q199">
        <f t="shared" si="88"/>
        <v>111.73143975738468</v>
      </c>
      <c r="R199" s="2">
        <v>38463</v>
      </c>
      <c r="S199">
        <v>131.546875</v>
      </c>
      <c r="T199" s="22">
        <f>_xll.BDH(T$3&amp;" Govt",$A$8,R199,R199)</f>
        <v>1.1378200000000001</v>
      </c>
      <c r="U199">
        <f t="shared" si="89"/>
        <v>115.61308027631786</v>
      </c>
      <c r="V199" s="2">
        <v>38561</v>
      </c>
      <c r="W199">
        <v>98.9375</v>
      </c>
      <c r="X199" s="22">
        <f>_xll.BDH(X$3&amp;" Govt",$A$8,V199,V199)</f>
        <v>1.0262899999999999</v>
      </c>
      <c r="Y199">
        <f t="shared" si="90"/>
        <v>96.403063461594684</v>
      </c>
      <c r="Z199" s="2">
        <v>38463</v>
      </c>
      <c r="AA199">
        <v>124.828125</v>
      </c>
      <c r="AB199" s="22">
        <f>_xll.BDH(AB$3&amp;" Govt",$A$8,Z199,Z199)</f>
        <v>1.0999099999999999</v>
      </c>
      <c r="AC199">
        <f t="shared" si="91"/>
        <v>113.48939913265632</v>
      </c>
      <c r="AD199" s="2">
        <v>39104</v>
      </c>
      <c r="AE199">
        <v>101.66796875</v>
      </c>
      <c r="AF199" s="22">
        <f>_xll.BDH(AF$3&amp;" Govt",$A$8,AD199,AD199)</f>
        <v>1.0156700000000001</v>
      </c>
      <c r="AG199">
        <f t="shared" si="92"/>
        <v>100.09941097994427</v>
      </c>
      <c r="AH199" s="2">
        <v>38463</v>
      </c>
      <c r="AI199">
        <v>122.859375</v>
      </c>
      <c r="AJ199" s="22">
        <f>_xll.BDH(AJ$3&amp;" Govt",$A$8,AH199,AH199)</f>
        <v>1.0781099999999999</v>
      </c>
      <c r="AK199">
        <f t="shared" si="93"/>
        <v>113.95810724323123</v>
      </c>
      <c r="AL199" s="2">
        <v>39468</v>
      </c>
      <c r="AM199">
        <v>109.30078125</v>
      </c>
      <c r="AN199" s="22">
        <f>_xll.BDH(AN$3&amp;" Govt",$A$8,AL199,AL199)</f>
        <v>1.03359</v>
      </c>
      <c r="AO199">
        <f t="shared" si="94"/>
        <v>105.74868298841901</v>
      </c>
      <c r="AP199" s="2">
        <v>38463</v>
      </c>
      <c r="AQ199">
        <v>119.16015625</v>
      </c>
      <c r="AR199" s="22">
        <f>_xll.BDH(AR$3&amp;" Govt",$A$8,AP199,AP199)</f>
        <v>1.0647</v>
      </c>
      <c r="AS199">
        <f t="shared" si="95"/>
        <v>111.91899713534329</v>
      </c>
      <c r="AT199" s="2">
        <v>39833</v>
      </c>
      <c r="AU199">
        <v>98.30078125</v>
      </c>
      <c r="AV199" s="22">
        <f>_xll.BDH(AV$3&amp;" Govt",$A$8,AT199,AT199)</f>
        <v>1.01261</v>
      </c>
      <c r="AW199">
        <f t="shared" si="96"/>
        <v>97.076644759581669</v>
      </c>
      <c r="AX199" s="2">
        <v>38463</v>
      </c>
      <c r="AY199">
        <v>107.8046875</v>
      </c>
      <c r="AZ199" s="22">
        <f>_xll.BDH(AZ$3&amp;" Govt",$A$8,AX199,AX199)</f>
        <v>1.0423</v>
      </c>
      <c r="BA199">
        <f t="shared" si="97"/>
        <v>103.42961479420512</v>
      </c>
      <c r="BB199" s="2">
        <v>38463</v>
      </c>
      <c r="BC199">
        <v>107.88671875</v>
      </c>
      <c r="BD199" s="22">
        <f>_xll.BDH(BD$3&amp;" Govt",$A$8,BB199,BB199)</f>
        <v>1.0360400000000001</v>
      </c>
      <c r="BE199">
        <f t="shared" si="98"/>
        <v>104.1337388035211</v>
      </c>
      <c r="BH199" s="22"/>
      <c r="BJ199" s="2">
        <v>38463</v>
      </c>
      <c r="BK199">
        <v>105.66015625</v>
      </c>
      <c r="BL199" s="22">
        <f>_xll.BDH(BL$3&amp;" Govt",$A$8,BJ199,BJ199)</f>
        <v>1.0155799999999999</v>
      </c>
      <c r="BM199">
        <f t="shared" si="99"/>
        <v>104.03922512259005</v>
      </c>
      <c r="BN199" s="2">
        <v>38639</v>
      </c>
      <c r="BO199">
        <v>100.3203125</v>
      </c>
      <c r="BP199" s="22">
        <f>_xll.BDH(BP$3&amp;" Govt",$A$8,BN199,BN199)</f>
        <v>1.0255300000000001</v>
      </c>
      <c r="BQ199">
        <f t="shared" si="100"/>
        <v>97.822894015777209</v>
      </c>
      <c r="BR199" s="2">
        <v>38821</v>
      </c>
      <c r="BS199">
        <v>97.6796875</v>
      </c>
      <c r="BT199" s="22">
        <f>_xll.BDH(BT$3&amp;" Govt",$A$8,BR199,BR199)</f>
        <v>1.0203800000000001</v>
      </c>
      <c r="BU199">
        <f t="shared" si="101"/>
        <v>95.728735863109819</v>
      </c>
      <c r="BV199" s="2">
        <v>39001</v>
      </c>
      <c r="BW199">
        <v>99.203125</v>
      </c>
      <c r="BX199" s="22">
        <f>_xll.BDH(BX$3&amp;" Govt",$A$8,BV199,BV199)</f>
        <v>1.02596</v>
      </c>
      <c r="BY199">
        <f t="shared" si="102"/>
        <v>96.692975359663151</v>
      </c>
      <c r="BZ199" s="2">
        <v>39183</v>
      </c>
      <c r="CA199">
        <v>103.1015625</v>
      </c>
      <c r="CB199" s="22">
        <f>_xll.BDH(CB$3&amp;" Govt",$A$8,BZ199,BZ199)</f>
        <v>1.0040899999999999</v>
      </c>
      <c r="CC199">
        <f t="shared" si="103"/>
        <v>102.6815947773606</v>
      </c>
      <c r="CD199" s="2">
        <v>39365</v>
      </c>
      <c r="CE199">
        <v>104.04296875</v>
      </c>
      <c r="CF199" s="22">
        <f>_xll.BDH(CF$3&amp;" Govt",$A$8,CD199,CD199)</f>
        <v>1.0323500000000001</v>
      </c>
      <c r="CG199">
        <f t="shared" si="104"/>
        <v>100.78265002179492</v>
      </c>
      <c r="CH199" s="2">
        <v>39547</v>
      </c>
      <c r="CI199">
        <v>116.0234375</v>
      </c>
      <c r="CJ199" s="22">
        <f>_xll.BDH(CJ$3&amp;" Govt",$A$8,CH199,CH199)</f>
        <v>1.0192399999999999</v>
      </c>
      <c r="CK199">
        <f t="shared" si="105"/>
        <v>113.83328509477651</v>
      </c>
      <c r="CL199" s="2">
        <v>39729</v>
      </c>
      <c r="CM199">
        <v>96.53515625</v>
      </c>
      <c r="CN199" s="22">
        <f>_xll.BDH(CN$3&amp;" Govt",$A$8,CL199,CL199)</f>
        <v>1.0490200000000001</v>
      </c>
      <c r="CO199">
        <f t="shared" si="106"/>
        <v>92.024133238641781</v>
      </c>
      <c r="CP199" s="2">
        <v>39912</v>
      </c>
      <c r="CQ199">
        <v>96.4765625</v>
      </c>
      <c r="CR199" s="22">
        <f>_xll.BDH(CR$3&amp;" Govt",$A$8,CP199,CP199)</f>
        <v>0.98043999999999998</v>
      </c>
      <c r="CS199">
        <f t="shared" si="107"/>
        <v>98.401291766961776</v>
      </c>
      <c r="CT199" s="2">
        <v>40091</v>
      </c>
      <c r="CU199">
        <v>106.40234375</v>
      </c>
      <c r="CV199" s="22">
        <f>_xll.BDH(CV$3&amp;" Govt",$A$8,CT199,CT199)</f>
        <v>1.00332</v>
      </c>
      <c r="CW199">
        <f t="shared" si="108"/>
        <v>106.05025689710162</v>
      </c>
      <c r="CZ199" s="22"/>
      <c r="DB199" s="2">
        <v>38468</v>
      </c>
      <c r="DC199">
        <v>111.09375</v>
      </c>
      <c r="DD199" s="22">
        <f>_xll.BDH(DD$3&amp;" Govt",$A$8,DB199,DB199)</f>
        <v>1.0165500000000001</v>
      </c>
      <c r="DE199">
        <f t="shared" si="109"/>
        <v>109.28508189464364</v>
      </c>
      <c r="DF199" s="2">
        <v>39013</v>
      </c>
      <c r="DG199">
        <v>95.4609375</v>
      </c>
      <c r="DH199" s="22">
        <f>_xll.BDH(DH$3&amp;" Govt",$A$8,DF199,DF199)</f>
        <v>1.02674</v>
      </c>
      <c r="DI199">
        <f t="shared" si="110"/>
        <v>92.974791573329185</v>
      </c>
      <c r="DJ199" s="2">
        <v>39377</v>
      </c>
      <c r="DK199">
        <v>106.640625</v>
      </c>
      <c r="DL199" s="22">
        <f>_xll.BDH(DL$3&amp;" Govt",$A$8,DJ199,DJ199)</f>
        <v>1.03162</v>
      </c>
      <c r="DM199">
        <f t="shared" si="111"/>
        <v>103.37200228766406</v>
      </c>
      <c r="DN199" s="2">
        <v>40112</v>
      </c>
      <c r="DO199">
        <v>106.79296875</v>
      </c>
      <c r="DP199" s="22">
        <f>_xll.BDH(DP$3&amp;" Govt",$A$8,DN199,DN199)</f>
        <v>1.00485</v>
      </c>
      <c r="DQ199">
        <f t="shared" si="112"/>
        <v>106.27752276459172</v>
      </c>
    </row>
    <row r="200" spans="4:121" x14ac:dyDescent="0.25">
      <c r="D200" s="2"/>
      <c r="F200" s="2">
        <v>38464</v>
      </c>
      <c r="G200">
        <v>128.4140625</v>
      </c>
      <c r="H200" s="22">
        <f>_xll.BDH(H$3&amp;" Govt",$A$8,F200,F200)</f>
        <v>1.2084999999999999</v>
      </c>
      <c r="I200" s="14">
        <f t="shared" si="86"/>
        <v>106.25905047579646</v>
      </c>
      <c r="J200" s="2">
        <v>38464</v>
      </c>
      <c r="K200">
        <v>129.27734375</v>
      </c>
      <c r="L200" s="22">
        <f>_xll.BDH(L$3&amp;" Govt",$A$8,J200,J200)</f>
        <v>1.1851700000000001</v>
      </c>
      <c r="M200">
        <f t="shared" si="87"/>
        <v>109.07915636575343</v>
      </c>
      <c r="N200" s="2">
        <v>38464</v>
      </c>
      <c r="O200">
        <v>130.80859375</v>
      </c>
      <c r="P200" s="22">
        <f>_xll.BDH(P$3&amp;" Govt",$A$8,N200,N200)</f>
        <v>1.1675</v>
      </c>
      <c r="Q200">
        <f t="shared" si="88"/>
        <v>112.04162205567452</v>
      </c>
      <c r="R200" s="2">
        <v>38464</v>
      </c>
      <c r="S200">
        <v>131.984375</v>
      </c>
      <c r="T200" s="22">
        <f>_xll.BDH(T$3&amp;" Govt",$A$8,R200,R200)</f>
        <v>1.1380399999999999</v>
      </c>
      <c r="U200">
        <f t="shared" si="89"/>
        <v>115.97516343889495</v>
      </c>
      <c r="V200" s="2">
        <v>38562</v>
      </c>
      <c r="W200">
        <v>98.83984375</v>
      </c>
      <c r="X200" s="22">
        <f>_xll.BDH(X$3&amp;" Govt",$A$8,V200,V200)</f>
        <v>1.02626</v>
      </c>
      <c r="Y200">
        <f t="shared" si="90"/>
        <v>96.310724134234988</v>
      </c>
      <c r="Z200" s="2">
        <v>38464</v>
      </c>
      <c r="AA200">
        <v>125.12109375</v>
      </c>
      <c r="AB200" s="22">
        <f>_xll.BDH(AB$3&amp;" Govt",$A$8,Z200,Z200)</f>
        <v>1.10012</v>
      </c>
      <c r="AC200">
        <f t="shared" si="91"/>
        <v>113.73404151365305</v>
      </c>
      <c r="AD200" s="2">
        <v>39105</v>
      </c>
      <c r="AE200">
        <v>101.71875</v>
      </c>
      <c r="AF200" s="22">
        <f>_xll.BDH(AF$3&amp;" Govt",$A$8,AD200,AD200)</f>
        <v>1.01562</v>
      </c>
      <c r="AG200">
        <f t="shared" si="92"/>
        <v>100.15433922136232</v>
      </c>
      <c r="AH200" s="2">
        <v>38464</v>
      </c>
      <c r="AI200">
        <v>123.27734375</v>
      </c>
      <c r="AJ200" s="22">
        <f>_xll.BDH(AJ$3&amp;" Govt",$A$8,AH200,AH200)</f>
        <v>1.0783100000000001</v>
      </c>
      <c r="AK200">
        <f t="shared" si="93"/>
        <v>114.32458546243657</v>
      </c>
      <c r="AL200" s="2">
        <v>39469</v>
      </c>
      <c r="AM200">
        <v>110.23046875</v>
      </c>
      <c r="AN200" s="22">
        <f>_xll.BDH(AN$3&amp;" Govt",$A$8,AL200,AL200)</f>
        <v>1.0337799999999999</v>
      </c>
      <c r="AO200">
        <f t="shared" si="94"/>
        <v>106.628556124127</v>
      </c>
      <c r="AP200" s="2">
        <v>38464</v>
      </c>
      <c r="AQ200">
        <v>119.65625</v>
      </c>
      <c r="AR200" s="22">
        <f>_xll.BDH(AR$3&amp;" Govt",$A$8,AP200,AP200)</f>
        <v>1.06491</v>
      </c>
      <c r="AS200">
        <f t="shared" si="95"/>
        <v>112.36278183132846</v>
      </c>
      <c r="AT200" s="2">
        <v>39834</v>
      </c>
      <c r="AU200">
        <v>97.875</v>
      </c>
      <c r="AV200" s="22">
        <f>_xll.BDH(AV$3&amp;" Govt",$A$8,AT200,AT200)</f>
        <v>1.01197</v>
      </c>
      <c r="AW200">
        <f t="shared" si="96"/>
        <v>96.717293990928582</v>
      </c>
      <c r="AX200" s="2">
        <v>38464</v>
      </c>
      <c r="AY200">
        <v>108.19140625</v>
      </c>
      <c r="AZ200" s="22">
        <f>_xll.BDH(AZ$3&amp;" Govt",$A$8,AX200,AX200)</f>
        <v>1.0425</v>
      </c>
      <c r="BA200">
        <f t="shared" si="97"/>
        <v>103.78072541966426</v>
      </c>
      <c r="BB200" s="2">
        <v>38464</v>
      </c>
      <c r="BC200">
        <v>108.35546875</v>
      </c>
      <c r="BD200" s="22">
        <f>_xll.BDH(BD$3&amp;" Govt",$A$8,BB200,BB200)</f>
        <v>1.03624</v>
      </c>
      <c r="BE200">
        <f t="shared" si="98"/>
        <v>104.5659970180653</v>
      </c>
      <c r="BH200" s="22"/>
      <c r="BJ200" s="2">
        <v>38464</v>
      </c>
      <c r="BK200">
        <v>106.10546875</v>
      </c>
      <c r="BL200" s="22">
        <f>_xll.BDH(BL$3&amp;" Govt",$A$8,BJ200,BJ200)</f>
        <v>1.0157700000000001</v>
      </c>
      <c r="BM200">
        <f t="shared" si="99"/>
        <v>104.45816351142483</v>
      </c>
      <c r="BN200" s="2">
        <v>38642</v>
      </c>
      <c r="BO200">
        <v>100.515625</v>
      </c>
      <c r="BP200" s="22">
        <f>_xll.BDH(BP$3&amp;" Govt",$A$8,BN200,BN200)</f>
        <v>1.02603</v>
      </c>
      <c r="BQ200">
        <f t="shared" si="100"/>
        <v>97.965580928432885</v>
      </c>
      <c r="BR200" s="2">
        <v>38824</v>
      </c>
      <c r="BS200">
        <v>98.08984375</v>
      </c>
      <c r="BT200" s="22">
        <f>_xll.BDH(BT$3&amp;" Govt",$A$8,BR200,BR200)</f>
        <v>1.02058</v>
      </c>
      <c r="BU200">
        <f t="shared" si="101"/>
        <v>96.11186163750024</v>
      </c>
      <c r="BV200" s="2">
        <v>39002</v>
      </c>
      <c r="BW200">
        <v>99.34375</v>
      </c>
      <c r="BX200" s="22">
        <f>_xll.BDH(BX$3&amp;" Govt",$A$8,BV200,BV200)</f>
        <v>1.0260199999999999</v>
      </c>
      <c r="BY200">
        <f t="shared" si="102"/>
        <v>96.824379641722388</v>
      </c>
      <c r="BZ200" s="2">
        <v>39184</v>
      </c>
      <c r="CA200">
        <v>103.15625</v>
      </c>
      <c r="CB200" s="22">
        <f>_xll.BDH(CB$3&amp;" Govt",$A$8,BZ200,BZ200)</f>
        <v>1.00427</v>
      </c>
      <c r="CC200">
        <f t="shared" si="103"/>
        <v>102.71764565306142</v>
      </c>
      <c r="CD200" s="2">
        <v>39366</v>
      </c>
      <c r="CE200">
        <v>104.171875</v>
      </c>
      <c r="CF200" s="22">
        <f>_xll.BDH(CF$3&amp;" Govt",$A$8,CD200,CD200)</f>
        <v>1.0322899999999999</v>
      </c>
      <c r="CG200">
        <f t="shared" si="104"/>
        <v>100.91338189849752</v>
      </c>
      <c r="CH200" s="2">
        <v>39548</v>
      </c>
      <c r="CI200">
        <v>115.59765625</v>
      </c>
      <c r="CJ200" s="22">
        <f>_xll.BDH(CJ$3&amp;" Govt",$A$8,CH200,CH200)</f>
        <v>1.0193399999999999</v>
      </c>
      <c r="CK200">
        <f t="shared" si="105"/>
        <v>113.40441486648224</v>
      </c>
      <c r="CL200" s="2">
        <v>39730</v>
      </c>
      <c r="CM200">
        <v>95.82421875</v>
      </c>
      <c r="CN200" s="22">
        <f>_xll.BDH(CN$3&amp;" Govt",$A$8,CL200,CL200)</f>
        <v>1.04888</v>
      </c>
      <c r="CO200">
        <f t="shared" si="106"/>
        <v>91.358609898177093</v>
      </c>
      <c r="CP200" s="2">
        <v>39913</v>
      </c>
      <c r="CQ200">
        <v>96.4765625</v>
      </c>
      <c r="CR200" s="22">
        <f>_xll.BDH(CR$3&amp;" Govt",$A$8,CP200,CP200)</f>
        <v>0.98060999999999998</v>
      </c>
      <c r="CS200">
        <f t="shared" si="107"/>
        <v>98.384232773477734</v>
      </c>
      <c r="CT200" s="2">
        <v>40092</v>
      </c>
      <c r="CU200">
        <v>106.3828125</v>
      </c>
      <c r="CV200" s="22">
        <f>_xll.BDH(CV$3&amp;" Govt",$A$8,CT200,CT200)</f>
        <v>1.0034000000000001</v>
      </c>
      <c r="CW200">
        <f t="shared" si="108"/>
        <v>106.02233655571058</v>
      </c>
      <c r="CZ200" s="22"/>
      <c r="DB200" s="2">
        <v>38469</v>
      </c>
      <c r="DC200">
        <v>110.9921875</v>
      </c>
      <c r="DD200" s="22">
        <f>_xll.BDH(DD$3&amp;" Govt",$A$8,DB200,DB200)</f>
        <v>1.01675</v>
      </c>
      <c r="DE200">
        <f t="shared" si="109"/>
        <v>109.16369559872142</v>
      </c>
      <c r="DF200" s="2">
        <v>39014</v>
      </c>
      <c r="DG200">
        <v>95.78125</v>
      </c>
      <c r="DH200" s="22">
        <f>_xll.BDH(DH$3&amp;" Govt",$A$8,DF200,DF200)</f>
        <v>1.0267999999999999</v>
      </c>
      <c r="DI200">
        <f t="shared" si="110"/>
        <v>93.28131086871835</v>
      </c>
      <c r="DJ200" s="2">
        <v>39378</v>
      </c>
      <c r="DK200">
        <v>106.51171875</v>
      </c>
      <c r="DL200" s="22">
        <f>_xll.BDH(DL$3&amp;" Govt",$A$8,DJ200,DJ200)</f>
        <v>1.03155</v>
      </c>
      <c r="DM200">
        <f t="shared" si="111"/>
        <v>103.25405336629345</v>
      </c>
      <c r="DN200" s="2">
        <v>40113</v>
      </c>
      <c r="DO200">
        <v>108.109375</v>
      </c>
      <c r="DP200" s="22">
        <f>_xll.BDH(DP$3&amp;" Govt",$A$8,DN200,DN200)</f>
        <v>1.00492</v>
      </c>
      <c r="DQ200">
        <f t="shared" si="112"/>
        <v>107.58008100147275</v>
      </c>
    </row>
    <row r="201" spans="4:121" x14ac:dyDescent="0.25">
      <c r="D201" s="2"/>
      <c r="F201" s="2">
        <v>38467</v>
      </c>
      <c r="G201">
        <v>128.44921875</v>
      </c>
      <c r="H201" s="22">
        <f>_xll.BDH(H$3&amp;" Govt",$A$8,F201,F201)</f>
        <v>1.2092000000000001</v>
      </c>
      <c r="I201" s="14">
        <f t="shared" si="86"/>
        <v>106.22661160271254</v>
      </c>
      <c r="J201" s="2">
        <v>38467</v>
      </c>
      <c r="K201">
        <v>129.16796875</v>
      </c>
      <c r="L201" s="22">
        <f>_xll.BDH(L$3&amp;" Govt",$A$8,J201,J201)</f>
        <v>1.1858500000000001</v>
      </c>
      <c r="M201">
        <f t="shared" si="87"/>
        <v>108.92437386684657</v>
      </c>
      <c r="N201" s="2">
        <v>38467</v>
      </c>
      <c r="O201">
        <v>130.71875</v>
      </c>
      <c r="P201" s="22">
        <f>_xll.BDH(P$3&amp;" Govt",$A$8,N201,N201)</f>
        <v>1.1681699999999999</v>
      </c>
      <c r="Q201">
        <f t="shared" si="88"/>
        <v>111.90045113296867</v>
      </c>
      <c r="R201" s="2">
        <v>38467</v>
      </c>
      <c r="S201">
        <v>131.73828125</v>
      </c>
      <c r="T201" s="22">
        <f>_xll.BDH(T$3&amp;" Govt",$A$8,R201,R201)</f>
        <v>1.1387</v>
      </c>
      <c r="U201">
        <f t="shared" si="89"/>
        <v>115.69182510757881</v>
      </c>
      <c r="V201" s="2">
        <v>38565</v>
      </c>
      <c r="W201">
        <v>98.74609375</v>
      </c>
      <c r="X201" s="22">
        <f>_xll.BDH(X$3&amp;" Govt",$A$8,V201,V201)</f>
        <v>1.0261499999999999</v>
      </c>
      <c r="Y201">
        <f t="shared" si="90"/>
        <v>96.229687423865911</v>
      </c>
      <c r="Z201" s="2">
        <v>38467</v>
      </c>
      <c r="AA201">
        <v>125.0546875</v>
      </c>
      <c r="AB201" s="22">
        <f>_xll.BDH(AB$3&amp;" Govt",$A$8,Z201,Z201)</f>
        <v>1.1007500000000001</v>
      </c>
      <c r="AC201">
        <f t="shared" si="91"/>
        <v>113.608619123325</v>
      </c>
      <c r="AD201" s="2">
        <v>39106</v>
      </c>
      <c r="AE201">
        <v>101.78515625</v>
      </c>
      <c r="AF201" s="22">
        <f>_xll.BDH(AF$3&amp;" Govt",$A$8,AD201,AD201)</f>
        <v>1.0155700000000001</v>
      </c>
      <c r="AG201">
        <f t="shared" si="92"/>
        <v>100.22465831995824</v>
      </c>
      <c r="AH201" s="2">
        <v>38467</v>
      </c>
      <c r="AI201">
        <v>123.1796875</v>
      </c>
      <c r="AJ201" s="22">
        <f>_xll.BDH(AJ$3&amp;" Govt",$A$8,AH201,AH201)</f>
        <v>1.0789299999999999</v>
      </c>
      <c r="AK201">
        <f t="shared" si="93"/>
        <v>114.1683774665641</v>
      </c>
      <c r="AL201" s="2">
        <v>39470</v>
      </c>
      <c r="AM201">
        <v>109.43359375</v>
      </c>
      <c r="AN201" s="22">
        <f>_xll.BDH(AN$3&amp;" Govt",$A$8,AL201,AL201)</f>
        <v>1.0339799999999999</v>
      </c>
      <c r="AO201">
        <f t="shared" si="94"/>
        <v>105.83724419234416</v>
      </c>
      <c r="AP201" s="2">
        <v>38467</v>
      </c>
      <c r="AQ201">
        <v>119.46875</v>
      </c>
      <c r="AR201" s="22">
        <f>_xll.BDH(AR$3&amp;" Govt",$A$8,AP201,AP201)</f>
        <v>1.06552</v>
      </c>
      <c r="AS201">
        <f t="shared" si="95"/>
        <v>112.12248479615586</v>
      </c>
      <c r="AT201" s="2">
        <v>39835</v>
      </c>
      <c r="AU201">
        <v>97.9453125</v>
      </c>
      <c r="AV201" s="22">
        <f>_xll.BDH(AV$3&amp;" Govt",$A$8,AT201,AT201)</f>
        <v>1.0113399999999999</v>
      </c>
      <c r="AW201">
        <f t="shared" si="96"/>
        <v>96.847066762908625</v>
      </c>
      <c r="AX201" s="2">
        <v>38467</v>
      </c>
      <c r="AY201">
        <v>108.13671875</v>
      </c>
      <c r="AZ201" s="22">
        <f>_xll.BDH(AZ$3&amp;" Govt",$A$8,AX201,AX201)</f>
        <v>1.0430999999999999</v>
      </c>
      <c r="BA201">
        <f t="shared" si="97"/>
        <v>103.668602003643</v>
      </c>
      <c r="BB201" s="2">
        <v>38467</v>
      </c>
      <c r="BC201">
        <v>108.203125</v>
      </c>
      <c r="BD201" s="22">
        <f>_xll.BDH(BD$3&amp;" Govt",$A$8,BB201,BB201)</f>
        <v>1.0368299999999999</v>
      </c>
      <c r="BE201">
        <f t="shared" si="98"/>
        <v>104.35956231976313</v>
      </c>
      <c r="BH201" s="22"/>
      <c r="BJ201" s="2">
        <v>38467</v>
      </c>
      <c r="BK201">
        <v>105.98828125</v>
      </c>
      <c r="BL201" s="22">
        <f>_xll.BDH(BL$3&amp;" Govt",$A$8,BJ201,BJ201)</f>
        <v>1.0163599999999999</v>
      </c>
      <c r="BM201">
        <f t="shared" si="99"/>
        <v>104.28222406430793</v>
      </c>
      <c r="BN201" s="2">
        <v>38643</v>
      </c>
      <c r="BO201">
        <v>100.73046875</v>
      </c>
      <c r="BP201" s="22">
        <f>_xll.BDH(BP$3&amp;" Govt",$A$8,BN201,BN201)</f>
        <v>1.0262</v>
      </c>
      <c r="BQ201">
        <f t="shared" si="100"/>
        <v>98.158710534008961</v>
      </c>
      <c r="BR201" s="2">
        <v>38825</v>
      </c>
      <c r="BS201">
        <v>98.51953125</v>
      </c>
      <c r="BT201" s="22">
        <f>_xll.BDH(BT$3&amp;" Govt",$A$8,BR201,BR201)</f>
        <v>1.0206500000000001</v>
      </c>
      <c r="BU201">
        <f t="shared" si="101"/>
        <v>96.526263900455589</v>
      </c>
      <c r="BV201" s="2">
        <v>39003</v>
      </c>
      <c r="BW201">
        <v>99.1875</v>
      </c>
      <c r="BX201" s="22">
        <f>_xll.BDH(BX$3&amp;" Govt",$A$8,BV201,BV201)</f>
        <v>1.0260899999999999</v>
      </c>
      <c r="BY201">
        <f t="shared" si="102"/>
        <v>96.665497178610067</v>
      </c>
      <c r="BZ201" s="2">
        <v>39185</v>
      </c>
      <c r="CA201">
        <v>102.87109375</v>
      </c>
      <c r="CB201" s="22">
        <f>_xll.BDH(CB$3&amp;" Govt",$A$8,BZ201,BZ201)</f>
        <v>1.00444</v>
      </c>
      <c r="CC201">
        <f t="shared" si="103"/>
        <v>102.41636508900481</v>
      </c>
      <c r="CD201" s="2">
        <v>39367</v>
      </c>
      <c r="CE201">
        <v>103.83203125</v>
      </c>
      <c r="CF201" s="22">
        <f>_xll.BDH(CF$3&amp;" Govt",$A$8,CD201,CD201)</f>
        <v>1.03223</v>
      </c>
      <c r="CG201">
        <f t="shared" si="104"/>
        <v>100.59001506447207</v>
      </c>
      <c r="CH201" s="2">
        <v>39549</v>
      </c>
      <c r="CI201">
        <v>116.2265625</v>
      </c>
      <c r="CJ201" s="22">
        <f>_xll.BDH(CJ$3&amp;" Govt",$A$8,CH201,CH201)</f>
        <v>1.0194300000000001</v>
      </c>
      <c r="CK201">
        <f t="shared" si="105"/>
        <v>114.01132250375208</v>
      </c>
      <c r="CL201" s="2">
        <v>39731</v>
      </c>
      <c r="CM201">
        <v>93.890625</v>
      </c>
      <c r="CN201" s="22">
        <f>_xll.BDH(CN$3&amp;" Govt",$A$8,CL201,CL201)</f>
        <v>1.0487500000000001</v>
      </c>
      <c r="CO201">
        <f t="shared" si="106"/>
        <v>89.526221692491049</v>
      </c>
      <c r="CP201" s="2">
        <v>39916</v>
      </c>
      <c r="CQ201">
        <v>96.94140625</v>
      </c>
      <c r="CR201" s="22">
        <f>_xll.BDH(CR$3&amp;" Govt",$A$8,CP201,CP201)</f>
        <v>0.98109000000000002</v>
      </c>
      <c r="CS201">
        <f t="shared" si="107"/>
        <v>98.809901487121465</v>
      </c>
      <c r="CT201" s="2">
        <v>40093</v>
      </c>
      <c r="CU201">
        <v>106.9921875</v>
      </c>
      <c r="CV201" s="22">
        <f>_xll.BDH(CV$3&amp;" Govt",$A$8,CT201,CT201)</f>
        <v>1.0034700000000001</v>
      </c>
      <c r="CW201">
        <f t="shared" si="108"/>
        <v>106.62220843672456</v>
      </c>
      <c r="CZ201" s="22"/>
      <c r="DB201" s="2">
        <v>38470</v>
      </c>
      <c r="DC201">
        <v>112.546875</v>
      </c>
      <c r="DD201" s="22">
        <f>_xll.BDH(DD$3&amp;" Govt",$A$8,DB201,DB201)</f>
        <v>1.01694</v>
      </c>
      <c r="DE201">
        <f t="shared" si="109"/>
        <v>110.67208979880819</v>
      </c>
      <c r="DF201" s="2">
        <v>39015</v>
      </c>
      <c r="DG201">
        <v>96.8828125</v>
      </c>
      <c r="DH201" s="22">
        <f>_xll.BDH(DH$3&amp;" Govt",$A$8,DF201,DF201)</f>
        <v>1.0268699999999999</v>
      </c>
      <c r="DI201">
        <f t="shared" si="110"/>
        <v>94.347690067876172</v>
      </c>
      <c r="DJ201" s="2">
        <v>39379</v>
      </c>
      <c r="DK201">
        <v>107.3671875</v>
      </c>
      <c r="DL201" s="22">
        <f>_xll.BDH(DL$3&amp;" Govt",$A$8,DJ201,DJ201)</f>
        <v>1.03149</v>
      </c>
      <c r="DM201">
        <f t="shared" si="111"/>
        <v>104.08941191868074</v>
      </c>
      <c r="DN201" s="2">
        <v>40114</v>
      </c>
      <c r="DO201">
        <v>108.328125</v>
      </c>
      <c r="DP201" s="22">
        <f>_xll.BDH(DP$3&amp;" Govt",$A$8,DN201,DN201)</f>
        <v>1.00499</v>
      </c>
      <c r="DQ201">
        <f t="shared" si="112"/>
        <v>107.79025164429497</v>
      </c>
    </row>
    <row r="202" spans="4:121" x14ac:dyDescent="0.25">
      <c r="D202" s="2"/>
      <c r="F202" s="2">
        <v>38468</v>
      </c>
      <c r="G202">
        <v>128.31640625</v>
      </c>
      <c r="H202" s="22">
        <f>_xll.BDH(H$3&amp;" Govt",$A$8,F202,F202)</f>
        <v>1.20943</v>
      </c>
      <c r="I202" s="14">
        <f t="shared" si="86"/>
        <v>106.09659612379386</v>
      </c>
      <c r="J202" s="2">
        <v>38468</v>
      </c>
      <c r="K202">
        <v>129.07421875</v>
      </c>
      <c r="L202" s="22">
        <f>_xll.BDH(L$3&amp;" Govt",$A$8,J202,J202)</f>
        <v>1.18608</v>
      </c>
      <c r="M202">
        <f t="shared" si="87"/>
        <v>108.8242097919196</v>
      </c>
      <c r="N202" s="2">
        <v>38468</v>
      </c>
      <c r="O202">
        <v>130.53515625</v>
      </c>
      <c r="P202" s="22">
        <f>_xll.BDH(P$3&amp;" Govt",$A$8,N202,N202)</f>
        <v>1.16839</v>
      </c>
      <c r="Q202">
        <f t="shared" si="88"/>
        <v>111.72224706647609</v>
      </c>
      <c r="R202" s="2">
        <v>38468</v>
      </c>
      <c r="S202">
        <v>131.72265625</v>
      </c>
      <c r="T202" s="22">
        <f>_xll.BDH(T$3&amp;" Govt",$A$8,R202,R202)</f>
        <v>1.1389100000000001</v>
      </c>
      <c r="U202">
        <f t="shared" si="89"/>
        <v>115.65677380126611</v>
      </c>
      <c r="V202" s="2">
        <v>38566</v>
      </c>
      <c r="W202">
        <v>98.71875</v>
      </c>
      <c r="X202" s="22">
        <f>_xll.BDH(X$3&amp;" Govt",$A$8,V202,V202)</f>
        <v>1.02617</v>
      </c>
      <c r="Y202">
        <f t="shared" si="90"/>
        <v>96.201165498893943</v>
      </c>
      <c r="Z202" s="2">
        <v>38468</v>
      </c>
      <c r="AA202">
        <v>124.9140625</v>
      </c>
      <c r="AB202" s="22">
        <f>_xll.BDH(AB$3&amp;" Govt",$A$8,Z202,Z202)</f>
        <v>1.1009599999999999</v>
      </c>
      <c r="AC202">
        <f t="shared" si="91"/>
        <v>113.45921968100568</v>
      </c>
      <c r="AD202" s="2">
        <v>39107</v>
      </c>
      <c r="AE202">
        <v>101.546875</v>
      </c>
      <c r="AF202" s="22">
        <f>_xll.BDH(AF$3&amp;" Govt",$A$8,AD202,AD202)</f>
        <v>1.01552</v>
      </c>
      <c r="AG202">
        <f t="shared" si="92"/>
        <v>99.99495332440523</v>
      </c>
      <c r="AH202" s="2">
        <v>38468</v>
      </c>
      <c r="AI202">
        <v>122.9765625</v>
      </c>
      <c r="AJ202" s="22">
        <f>_xll.BDH(AJ$3&amp;" Govt",$A$8,AH202,AH202)</f>
        <v>1.07914</v>
      </c>
      <c r="AK202">
        <f t="shared" si="93"/>
        <v>113.95793177900921</v>
      </c>
      <c r="AL202" s="2">
        <v>39471</v>
      </c>
      <c r="AM202">
        <v>109.12109375</v>
      </c>
      <c r="AN202" s="22">
        <f>_xll.BDH(AN$3&amp;" Govt",$A$8,AL202,AL202)</f>
        <v>1.0341800000000001</v>
      </c>
      <c r="AO202">
        <f t="shared" si="94"/>
        <v>105.51460456593628</v>
      </c>
      <c r="AP202" s="2">
        <v>38468</v>
      </c>
      <c r="AQ202">
        <v>119.26953125</v>
      </c>
      <c r="AR202" s="22">
        <f>_xll.BDH(AR$3&amp;" Govt",$A$8,AP202,AP202)</f>
        <v>1.06572</v>
      </c>
      <c r="AS202">
        <f t="shared" si="95"/>
        <v>111.91450967421086</v>
      </c>
      <c r="AT202" s="2">
        <v>39836</v>
      </c>
      <c r="AU202">
        <v>97.71875</v>
      </c>
      <c r="AV202" s="22">
        <f>_xll.BDH(AV$3&amp;" Govt",$A$8,AT202,AT202)</f>
        <v>1.01071</v>
      </c>
      <c r="AW202">
        <f t="shared" si="96"/>
        <v>96.683272155217622</v>
      </c>
      <c r="AX202" s="2">
        <v>38468</v>
      </c>
      <c r="AY202">
        <v>107.8671875</v>
      </c>
      <c r="AZ202" s="22">
        <f>_xll.BDH(AZ$3&amp;" Govt",$A$8,AX202,AX202)</f>
        <v>1.0432999999999999</v>
      </c>
      <c r="BA202">
        <f t="shared" si="97"/>
        <v>103.39038387807918</v>
      </c>
      <c r="BB202" s="2">
        <v>38468</v>
      </c>
      <c r="BC202">
        <v>107.96875</v>
      </c>
      <c r="BD202" s="22">
        <f>_xll.BDH(BD$3&amp;" Govt",$A$8,BB202,BB202)</f>
        <v>1.0370299999999999</v>
      </c>
      <c r="BE202">
        <f t="shared" si="98"/>
        <v>104.11342969827297</v>
      </c>
      <c r="BH202" s="22"/>
      <c r="BJ202" s="2">
        <v>38468</v>
      </c>
      <c r="BK202">
        <v>105.7265625</v>
      </c>
      <c r="BL202" s="22">
        <f>_xll.BDH(BL$3&amp;" Govt",$A$8,BJ202,BJ202)</f>
        <v>1.0165500000000001</v>
      </c>
      <c r="BM202">
        <f t="shared" si="99"/>
        <v>104.00527519551423</v>
      </c>
      <c r="BN202" s="2">
        <v>38644</v>
      </c>
      <c r="BO202">
        <v>100.6875</v>
      </c>
      <c r="BP202" s="22">
        <f>_xll.BDH(BP$3&amp;" Govt",$A$8,BN202,BN202)</f>
        <v>1.02637</v>
      </c>
      <c r="BQ202">
        <f t="shared" si="100"/>
        <v>98.100587507429097</v>
      </c>
      <c r="BR202" s="2">
        <v>38826</v>
      </c>
      <c r="BS202">
        <v>98.578125</v>
      </c>
      <c r="BT202" s="22">
        <f>_xll.BDH(BT$3&amp;" Govt",$A$8,BR202,BR202)</f>
        <v>1.0207200000000001</v>
      </c>
      <c r="BU202">
        <f t="shared" si="101"/>
        <v>96.577048553961902</v>
      </c>
      <c r="BV202" s="2">
        <v>39006</v>
      </c>
      <c r="BW202">
        <v>99.40625</v>
      </c>
      <c r="BX202" s="22">
        <f>_xll.BDH(BX$3&amp;" Govt",$A$8,BV202,BV202)</f>
        <v>1.0262800000000001</v>
      </c>
      <c r="BY202">
        <f t="shared" si="102"/>
        <v>96.86074950305958</v>
      </c>
      <c r="BZ202" s="2">
        <v>39188</v>
      </c>
      <c r="CA202">
        <v>103.0390625</v>
      </c>
      <c r="CB202" s="22">
        <f>_xll.BDH(CB$3&amp;" Govt",$A$8,BZ202,BZ202)</f>
        <v>1.00498</v>
      </c>
      <c r="CC202">
        <f t="shared" si="103"/>
        <v>102.52847071583514</v>
      </c>
      <c r="CD202" s="2">
        <v>39370</v>
      </c>
      <c r="CE202">
        <v>103.99609375</v>
      </c>
      <c r="CF202" s="22">
        <f>_xll.BDH(CF$3&amp;" Govt",$A$8,CD202,CD202)</f>
        <v>1.0320400000000001</v>
      </c>
      <c r="CG202">
        <f t="shared" si="104"/>
        <v>100.7675029553118</v>
      </c>
      <c r="CH202" s="2">
        <v>39552</v>
      </c>
      <c r="CI202">
        <v>116.0703125</v>
      </c>
      <c r="CJ202" s="22">
        <f>_xll.BDH(CJ$3&amp;" Govt",$A$8,CH202,CH202)</f>
        <v>1.01973</v>
      </c>
      <c r="CK202">
        <f t="shared" si="105"/>
        <v>113.82455404862071</v>
      </c>
      <c r="CL202" s="2">
        <v>39734</v>
      </c>
      <c r="CM202">
        <v>93.890625</v>
      </c>
      <c r="CN202" s="22">
        <f>_xll.BDH(CN$3&amp;" Govt",$A$8,CL202,CL202)</f>
        <v>1.04834</v>
      </c>
      <c r="CO202">
        <f t="shared" si="106"/>
        <v>89.561234904706481</v>
      </c>
      <c r="CP202" s="2">
        <v>39917</v>
      </c>
      <c r="CQ202">
        <v>97.25</v>
      </c>
      <c r="CR202" s="22">
        <f>_xll.BDH(CR$3&amp;" Govt",$A$8,CP202,CP202)</f>
        <v>0.98126000000000002</v>
      </c>
      <c r="CS202">
        <f t="shared" si="107"/>
        <v>99.107270244379677</v>
      </c>
      <c r="CT202" s="2">
        <v>40094</v>
      </c>
      <c r="CU202">
        <v>106.70703125</v>
      </c>
      <c r="CV202" s="22">
        <f>_xll.BDH(CV$3&amp;" Govt",$A$8,CT202,CT202)</f>
        <v>1.0035400000000001</v>
      </c>
      <c r="CW202">
        <f t="shared" si="108"/>
        <v>106.33062085218326</v>
      </c>
      <c r="CZ202" s="22"/>
      <c r="DB202" s="2">
        <v>38471</v>
      </c>
      <c r="DC202">
        <v>112.08203125</v>
      </c>
      <c r="DD202" s="22">
        <f>_xll.BDH(DD$3&amp;" Govt",$A$8,DB202,DB202)</f>
        <v>1.0171399999999999</v>
      </c>
      <c r="DE202">
        <f t="shared" si="109"/>
        <v>110.19331778319602</v>
      </c>
      <c r="DF202" s="2">
        <v>39016</v>
      </c>
      <c r="DG202">
        <v>97.50390625</v>
      </c>
      <c r="DH202" s="22">
        <f>_xll.BDH(DH$3&amp;" Govt",$A$8,DF202,DF202)</f>
        <v>1.0269299999999999</v>
      </c>
      <c r="DI202">
        <f t="shared" si="110"/>
        <v>94.946983971643647</v>
      </c>
      <c r="DJ202" s="2">
        <v>39380</v>
      </c>
      <c r="DK202">
        <v>107.26953125</v>
      </c>
      <c r="DL202" s="22">
        <f>_xll.BDH(DL$3&amp;" Govt",$A$8,DJ202,DJ202)</f>
        <v>1.0314300000000001</v>
      </c>
      <c r="DM202">
        <f t="shared" si="111"/>
        <v>104.00078652938153</v>
      </c>
      <c r="DN202" s="2">
        <v>40115</v>
      </c>
      <c r="DO202">
        <v>107.90234375</v>
      </c>
      <c r="DP202" s="22">
        <f>_xll.BDH(DP$3&amp;" Govt",$A$8,DN202,DN202)</f>
        <v>1.0050699999999999</v>
      </c>
      <c r="DQ202">
        <f t="shared" si="112"/>
        <v>107.35803849483122</v>
      </c>
    </row>
    <row r="203" spans="4:121" x14ac:dyDescent="0.25">
      <c r="D203" s="2"/>
      <c r="F203" s="2">
        <v>38469</v>
      </c>
      <c r="G203">
        <v>128.37109375</v>
      </c>
      <c r="H203" s="22">
        <f>_xll.BDH(H$3&amp;" Govt",$A$8,F203,F203)</f>
        <v>1.20966</v>
      </c>
      <c r="I203" s="14">
        <f t="shared" si="86"/>
        <v>106.12163231817205</v>
      </c>
      <c r="J203" s="2">
        <v>38469</v>
      </c>
      <c r="K203">
        <v>129.03515625</v>
      </c>
      <c r="L203" s="22">
        <f>_xll.BDH(L$3&amp;" Govt",$A$8,J203,J203)</f>
        <v>1.18631</v>
      </c>
      <c r="M203">
        <f t="shared" si="87"/>
        <v>108.77018338376985</v>
      </c>
      <c r="N203" s="2">
        <v>38469</v>
      </c>
      <c r="O203">
        <v>130.51953125</v>
      </c>
      <c r="P203" s="22">
        <f>_xll.BDH(P$3&amp;" Govt",$A$8,N203,N203)</f>
        <v>1.16862</v>
      </c>
      <c r="Q203">
        <f t="shared" si="88"/>
        <v>111.68688816724</v>
      </c>
      <c r="R203" s="2">
        <v>38469</v>
      </c>
      <c r="S203">
        <v>131.78125</v>
      </c>
      <c r="T203" s="22">
        <f>_xll.BDH(T$3&amp;" Govt",$A$8,R203,R203)</f>
        <v>1.13913</v>
      </c>
      <c r="U203">
        <f t="shared" si="89"/>
        <v>115.68587430758562</v>
      </c>
      <c r="V203" s="2">
        <v>38567</v>
      </c>
      <c r="W203">
        <v>98.94921875</v>
      </c>
      <c r="X203" s="22">
        <f>_xll.BDH(X$3&amp;" Govt",$A$8,V203,V203)</f>
        <v>1.0261899999999999</v>
      </c>
      <c r="Y203">
        <f t="shared" si="90"/>
        <v>96.423877400871191</v>
      </c>
      <c r="Z203" s="2">
        <v>38469</v>
      </c>
      <c r="AA203">
        <v>124.96875</v>
      </c>
      <c r="AB203" s="22">
        <f>_xll.BDH(AB$3&amp;" Govt",$A$8,Z203,Z203)</f>
        <v>1.10117</v>
      </c>
      <c r="AC203">
        <f t="shared" si="91"/>
        <v>113.48724538445472</v>
      </c>
      <c r="AD203" s="2">
        <v>39108</v>
      </c>
      <c r="AE203">
        <v>101.6328125</v>
      </c>
      <c r="AF203" s="22">
        <f>_xll.BDH(AF$3&amp;" Govt",$A$8,AD203,AD203)</f>
        <v>1.0154700000000001</v>
      </c>
      <c r="AG203">
        <f t="shared" si="92"/>
        <v>100.08450520448659</v>
      </c>
      <c r="AH203" s="2">
        <v>38469</v>
      </c>
      <c r="AI203">
        <v>123.09375</v>
      </c>
      <c r="AJ203" s="22">
        <f>_xll.BDH(AJ$3&amp;" Govt",$A$8,AH203,AH203)</f>
        <v>1.07934</v>
      </c>
      <c r="AK203">
        <f t="shared" si="93"/>
        <v>114.0453888487409</v>
      </c>
      <c r="AL203" s="2">
        <v>39472</v>
      </c>
      <c r="AM203">
        <v>109.87890625</v>
      </c>
      <c r="AN203" s="22">
        <f>_xll.BDH(AN$3&amp;" Govt",$A$8,AL203,AL203)</f>
        <v>1.03437</v>
      </c>
      <c r="AO203">
        <f t="shared" si="94"/>
        <v>106.22785487784834</v>
      </c>
      <c r="AP203" s="2">
        <v>38469</v>
      </c>
      <c r="AQ203">
        <v>119.3515625</v>
      </c>
      <c r="AR203" s="22">
        <f>_xll.BDH(AR$3&amp;" Govt",$A$8,AP203,AP203)</f>
        <v>1.06593</v>
      </c>
      <c r="AS203">
        <f t="shared" si="95"/>
        <v>111.96941872355595</v>
      </c>
      <c r="AT203" s="2">
        <v>39839</v>
      </c>
      <c r="AU203">
        <v>97.70703125</v>
      </c>
      <c r="AV203" s="22">
        <f>_xll.BDH(AV$3&amp;" Govt",$A$8,AT203,AT203)</f>
        <v>1.00881</v>
      </c>
      <c r="AW203">
        <f t="shared" si="96"/>
        <v>96.85374971501075</v>
      </c>
      <c r="AX203" s="2">
        <v>38469</v>
      </c>
      <c r="AY203">
        <v>107.87890625</v>
      </c>
      <c r="AZ203" s="22">
        <f>_xll.BDH(AZ$3&amp;" Govt",$A$8,AX203,AX203)</f>
        <v>1.0435000000000001</v>
      </c>
      <c r="BA203">
        <f t="shared" si="97"/>
        <v>103.38179803545759</v>
      </c>
      <c r="BB203" s="2">
        <v>38469</v>
      </c>
      <c r="BC203">
        <v>108.046875</v>
      </c>
      <c r="BD203" s="22">
        <f>_xll.BDH(BD$3&amp;" Govt",$A$8,BB203,BB203)</f>
        <v>1.0372300000000001</v>
      </c>
      <c r="BE203">
        <f t="shared" si="98"/>
        <v>104.16867522150342</v>
      </c>
      <c r="BH203" s="22"/>
      <c r="BJ203" s="2">
        <v>38469</v>
      </c>
      <c r="BK203">
        <v>105.83203125</v>
      </c>
      <c r="BL203" s="22">
        <f>_xll.BDH(BL$3&amp;" Govt",$A$8,BJ203,BJ203)</f>
        <v>1.01675</v>
      </c>
      <c r="BM203">
        <f t="shared" si="99"/>
        <v>104.08854806983034</v>
      </c>
      <c r="BN203" s="2">
        <v>38645</v>
      </c>
      <c r="BO203">
        <v>100.87109375</v>
      </c>
      <c r="BP203" s="22">
        <f>_xll.BDH(BP$3&amp;" Govt",$A$8,BN203,BN203)</f>
        <v>1.02654</v>
      </c>
      <c r="BQ203">
        <f t="shared" si="100"/>
        <v>98.263188721335752</v>
      </c>
      <c r="BR203" s="2">
        <v>38827</v>
      </c>
      <c r="BS203">
        <v>98.23828125</v>
      </c>
      <c r="BT203" s="22">
        <f>_xll.BDH(BT$3&amp;" Govt",$A$8,BR203,BR203)</f>
        <v>1.0207900000000001</v>
      </c>
      <c r="BU203">
        <f t="shared" si="101"/>
        <v>96.237503551171145</v>
      </c>
      <c r="BV203" s="2">
        <v>39007</v>
      </c>
      <c r="BW203">
        <v>99.3046875</v>
      </c>
      <c r="BX203" s="22">
        <f>_xll.BDH(BX$3&amp;" Govt",$A$8,BV203,BV203)</f>
        <v>1.0263500000000001</v>
      </c>
      <c r="BY203">
        <f t="shared" si="102"/>
        <v>96.755188288595505</v>
      </c>
      <c r="BZ203" s="2">
        <v>39189</v>
      </c>
      <c r="CA203">
        <v>103.08203125</v>
      </c>
      <c r="CB203" s="22">
        <f>_xll.BDH(CB$3&amp;" Govt",$A$8,BZ203,BZ203)</f>
        <v>1.0051600000000001</v>
      </c>
      <c r="CC203">
        <f t="shared" si="103"/>
        <v>102.55285850013928</v>
      </c>
      <c r="CD203" s="2">
        <v>39371</v>
      </c>
      <c r="CE203">
        <v>104.23828125</v>
      </c>
      <c r="CF203" s="22">
        <f>_xll.BDH(CF$3&amp;" Govt",$A$8,CD203,CD203)</f>
        <v>1.0319799999999999</v>
      </c>
      <c r="CG203">
        <f t="shared" si="104"/>
        <v>101.00804400279077</v>
      </c>
      <c r="CH203" s="2">
        <v>39553</v>
      </c>
      <c r="CI203">
        <v>115.53125</v>
      </c>
      <c r="CJ203" s="22">
        <f>_xll.BDH(CJ$3&amp;" Govt",$A$8,CH203,CH203)</f>
        <v>1.01983</v>
      </c>
      <c r="CK203">
        <f t="shared" si="105"/>
        <v>113.28481217457812</v>
      </c>
      <c r="CL203" s="2">
        <v>39735</v>
      </c>
      <c r="CM203">
        <v>93.09765625</v>
      </c>
      <c r="CN203" s="22">
        <f>_xll.BDH(CN$3&amp;" Govt",$A$8,CL203,CL203)</f>
        <v>1.0482100000000001</v>
      </c>
      <c r="CO203">
        <f t="shared" si="106"/>
        <v>88.81584439186804</v>
      </c>
      <c r="CP203" s="2">
        <v>39918</v>
      </c>
      <c r="CQ203">
        <v>97.82421875</v>
      </c>
      <c r="CR203" s="22">
        <f>_xll.BDH(CR$3&amp;" Govt",$A$8,CP203,CP203)</f>
        <v>0.98141999999999996</v>
      </c>
      <c r="CS203">
        <f t="shared" si="107"/>
        <v>99.676202594200248</v>
      </c>
      <c r="CT203" s="2">
        <v>40095</v>
      </c>
      <c r="CU203">
        <v>106.16796875</v>
      </c>
      <c r="CV203" s="22">
        <f>_xll.BDH(CV$3&amp;" Govt",$A$8,CT203,CT203)</f>
        <v>1.0036099999999999</v>
      </c>
      <c r="CW203">
        <f t="shared" si="108"/>
        <v>105.78608099759867</v>
      </c>
      <c r="CZ203" s="22"/>
      <c r="DB203" s="2">
        <v>38474</v>
      </c>
      <c r="DC203">
        <v>112.1171875</v>
      </c>
      <c r="DD203" s="22">
        <f>_xll.BDH(DD$3&amp;" Govt",$A$8,DB203,DB203)</f>
        <v>1.0177799999999999</v>
      </c>
      <c r="DE203">
        <f t="shared" si="109"/>
        <v>110.15856815814814</v>
      </c>
      <c r="DF203" s="2">
        <v>39017</v>
      </c>
      <c r="DG203">
        <v>98.01953125</v>
      </c>
      <c r="DH203" s="22">
        <f>_xll.BDH(DH$3&amp;" Govt",$A$8,DF203,DF203)</f>
        <v>1.0269999999999999</v>
      </c>
      <c r="DI203">
        <f t="shared" si="110"/>
        <v>95.442581548198646</v>
      </c>
      <c r="DJ203" s="2">
        <v>39381</v>
      </c>
      <c r="DK203">
        <v>107.2734375</v>
      </c>
      <c r="DL203" s="22">
        <f>_xll.BDH(DL$3&amp;" Govt",$A$8,DJ203,DJ203)</f>
        <v>1.0313699999999999</v>
      </c>
      <c r="DM203">
        <f t="shared" si="111"/>
        <v>104.0106242182728</v>
      </c>
      <c r="DN203" s="2">
        <v>40116</v>
      </c>
      <c r="DO203">
        <v>109.16796875</v>
      </c>
      <c r="DP203" s="22">
        <f>_xll.BDH(DP$3&amp;" Govt",$A$8,DN203,DN203)</f>
        <v>1.0051399999999999</v>
      </c>
      <c r="DQ203">
        <f t="shared" si="112"/>
        <v>108.60971481584656</v>
      </c>
    </row>
    <row r="204" spans="4:121" x14ac:dyDescent="0.25">
      <c r="D204" s="2"/>
      <c r="F204" s="2">
        <v>38470</v>
      </c>
      <c r="G204">
        <v>128.48046875</v>
      </c>
      <c r="H204" s="22">
        <f>_xll.BDH(H$3&amp;" Govt",$A$8,F204,F204)</f>
        <v>1.2098899999999999</v>
      </c>
      <c r="I204" s="14">
        <f t="shared" si="86"/>
        <v>106.19185938391094</v>
      </c>
      <c r="J204" s="2">
        <v>38470</v>
      </c>
      <c r="K204">
        <v>129.29296875</v>
      </c>
      <c r="L204" s="22">
        <f>_xll.BDH(L$3&amp;" Govt",$A$8,J204,J204)</f>
        <v>1.1865300000000001</v>
      </c>
      <c r="M204">
        <f t="shared" si="87"/>
        <v>108.96729855123763</v>
      </c>
      <c r="N204" s="2">
        <v>38470</v>
      </c>
      <c r="O204">
        <v>130.921875</v>
      </c>
      <c r="P204" s="22">
        <f>_xll.BDH(P$3&amp;" Govt",$A$8,N204,N204)</f>
        <v>1.1688399999999999</v>
      </c>
      <c r="Q204">
        <f t="shared" si="88"/>
        <v>112.01009120153316</v>
      </c>
      <c r="R204" s="2">
        <v>38470</v>
      </c>
      <c r="S204">
        <v>132.31640625</v>
      </c>
      <c r="T204" s="22">
        <f>_xll.BDH(T$3&amp;" Govt",$A$8,R204,R204)</f>
        <v>1.1393500000000001</v>
      </c>
      <c r="U204">
        <f t="shared" si="89"/>
        <v>116.13323934699609</v>
      </c>
      <c r="V204" s="2">
        <v>38568</v>
      </c>
      <c r="W204">
        <v>98.9375</v>
      </c>
      <c r="X204" s="22">
        <f>_xll.BDH(X$3&amp;" Govt",$A$8,V204,V204)</f>
        <v>1.0262100000000001</v>
      </c>
      <c r="Y204">
        <f t="shared" si="90"/>
        <v>96.410578731448723</v>
      </c>
      <c r="Z204" s="2">
        <v>38470</v>
      </c>
      <c r="AA204">
        <v>125.5859375</v>
      </c>
      <c r="AB204" s="22">
        <f>_xll.BDH(AB$3&amp;" Govt",$A$8,Z204,Z204)</f>
        <v>1.10138</v>
      </c>
      <c r="AC204">
        <f t="shared" si="91"/>
        <v>114.02598331184514</v>
      </c>
      <c r="AD204" s="2">
        <v>39111</v>
      </c>
      <c r="AE204">
        <v>101.5234375</v>
      </c>
      <c r="AF204" s="22">
        <f>_xll.BDH(AF$3&amp;" Govt",$A$8,AD204,AD204)</f>
        <v>1.0153300000000001</v>
      </c>
      <c r="AG204">
        <f t="shared" si="92"/>
        <v>99.990581879782923</v>
      </c>
      <c r="AH204" s="2">
        <v>38470</v>
      </c>
      <c r="AI204">
        <v>123.80078125</v>
      </c>
      <c r="AJ204" s="22">
        <f>_xll.BDH(AJ$3&amp;" Govt",$A$8,AH204,AH204)</f>
        <v>1.07955</v>
      </c>
      <c r="AK204">
        <f t="shared" si="93"/>
        <v>114.67813556574498</v>
      </c>
      <c r="AL204" s="2">
        <v>39475</v>
      </c>
      <c r="AM204">
        <v>109.859375</v>
      </c>
      <c r="AN204" s="22">
        <f>_xll.BDH(AN$3&amp;" Govt",$A$8,AL204,AL204)</f>
        <v>1.0349699999999999</v>
      </c>
      <c r="AO204">
        <f t="shared" si="94"/>
        <v>106.14740040774129</v>
      </c>
      <c r="AP204" s="2">
        <v>38470</v>
      </c>
      <c r="AQ204">
        <v>120.046875</v>
      </c>
      <c r="AR204" s="22">
        <f>_xll.BDH(AR$3&amp;" Govt",$A$8,AP204,AP204)</f>
        <v>1.06613</v>
      </c>
      <c r="AS204">
        <f t="shared" si="95"/>
        <v>112.60059748811121</v>
      </c>
      <c r="AT204" s="2">
        <v>39840</v>
      </c>
      <c r="AU204">
        <v>98.0078125</v>
      </c>
      <c r="AV204" s="22">
        <f>_xll.BDH(AV$3&amp;" Govt",$A$8,AT204,AT204)</f>
        <v>1.0081800000000001</v>
      </c>
      <c r="AW204">
        <f t="shared" si="96"/>
        <v>97.212613323017706</v>
      </c>
      <c r="AX204" s="2">
        <v>38470</v>
      </c>
      <c r="AY204">
        <v>108.73828125</v>
      </c>
      <c r="AZ204" s="22">
        <f>_xll.BDH(AZ$3&amp;" Govt",$A$8,AX204,AX204)</f>
        <v>1.0437000000000001</v>
      </c>
      <c r="BA204">
        <f t="shared" si="97"/>
        <v>104.18538013797067</v>
      </c>
      <c r="BB204" s="2">
        <v>38470</v>
      </c>
      <c r="BC204">
        <v>108.9140625</v>
      </c>
      <c r="BD204" s="22">
        <f>_xll.BDH(BD$3&amp;" Govt",$A$8,BB204,BB204)</f>
        <v>1.0374300000000001</v>
      </c>
      <c r="BE204">
        <f t="shared" si="98"/>
        <v>104.98449292964344</v>
      </c>
      <c r="BH204" s="22"/>
      <c r="BJ204" s="2">
        <v>38470</v>
      </c>
      <c r="BK204">
        <v>106.69921875</v>
      </c>
      <c r="BL204" s="22">
        <f>_xll.BDH(BL$3&amp;" Govt",$A$8,BJ204,BJ204)</f>
        <v>1.01694</v>
      </c>
      <c r="BM204">
        <f t="shared" si="99"/>
        <v>104.92184273408461</v>
      </c>
      <c r="BN204" s="2">
        <v>38646</v>
      </c>
      <c r="BO204">
        <v>101.01171875</v>
      </c>
      <c r="BP204" s="22">
        <f>_xll.BDH(BP$3&amp;" Govt",$A$8,BN204,BN204)</f>
        <v>1.02671</v>
      </c>
      <c r="BQ204">
        <f t="shared" si="100"/>
        <v>98.383885176924352</v>
      </c>
      <c r="BR204" s="2">
        <v>38828</v>
      </c>
      <c r="BS204">
        <v>98.578125</v>
      </c>
      <c r="BT204" s="22">
        <f>_xll.BDH(BT$3&amp;" Govt",$A$8,BR204,BR204)</f>
        <v>1.0208600000000001</v>
      </c>
      <c r="BU204">
        <f t="shared" si="101"/>
        <v>96.563804047567729</v>
      </c>
      <c r="BV204" s="2">
        <v>39008</v>
      </c>
      <c r="BW204">
        <v>99.25390625</v>
      </c>
      <c r="BX204" s="22">
        <f>_xll.BDH(BX$3&amp;" Govt",$A$8,BV204,BV204)</f>
        <v>1.02641</v>
      </c>
      <c r="BY204">
        <f t="shared" si="102"/>
        <v>96.70005772547033</v>
      </c>
      <c r="BZ204" s="2">
        <v>39190</v>
      </c>
      <c r="CA204">
        <v>103.35546875</v>
      </c>
      <c r="CB204" s="22">
        <f>_xll.BDH(CB$3&amp;" Govt",$A$8,BZ204,BZ204)</f>
        <v>1.0053399999999999</v>
      </c>
      <c r="CC204">
        <f t="shared" si="103"/>
        <v>102.80648213539699</v>
      </c>
      <c r="CD204" s="2">
        <v>39372</v>
      </c>
      <c r="CE204">
        <v>104.8828125</v>
      </c>
      <c r="CF204" s="22">
        <f>_xll.BDH(CF$3&amp;" Govt",$A$8,CD204,CD204)</f>
        <v>1.0319199999999999</v>
      </c>
      <c r="CG204">
        <f t="shared" si="104"/>
        <v>101.63851122180014</v>
      </c>
      <c r="CH204" s="2">
        <v>39554</v>
      </c>
      <c r="CI204">
        <v>114.80078125</v>
      </c>
      <c r="CJ204" s="22">
        <f>_xll.BDH(CJ$3&amp;" Govt",$A$8,CH204,CH204)</f>
        <v>1.01993</v>
      </c>
      <c r="CK204">
        <f t="shared" si="105"/>
        <v>112.55751007422079</v>
      </c>
      <c r="CL204" s="2">
        <v>39736</v>
      </c>
      <c r="CM204">
        <v>93.46875</v>
      </c>
      <c r="CN204" s="22">
        <f>_xll.BDH(CN$3&amp;" Govt",$A$8,CL204,CL204)</f>
        <v>1.0480700000000001</v>
      </c>
      <c r="CO204">
        <f t="shared" si="106"/>
        <v>89.181781751218907</v>
      </c>
      <c r="CP204" s="2">
        <v>39919</v>
      </c>
      <c r="CQ204">
        <v>96.84375</v>
      </c>
      <c r="CR204" s="22">
        <f>_xll.BDH(CR$3&amp;" Govt",$A$8,CP204,CP204)</f>
        <v>0.98158000000000001</v>
      </c>
      <c r="CS204">
        <f t="shared" si="107"/>
        <v>98.661087226716106</v>
      </c>
      <c r="CT204" s="2">
        <v>40098</v>
      </c>
      <c r="CU204">
        <v>106.16796875</v>
      </c>
      <c r="CV204" s="22">
        <f>_xll.BDH(CV$3&amp;" Govt",$A$8,CT204,CT204)</f>
        <v>1.00383</v>
      </c>
      <c r="CW204">
        <f t="shared" si="108"/>
        <v>105.76289685504517</v>
      </c>
      <c r="CZ204" s="22"/>
      <c r="DB204" s="2">
        <v>38475</v>
      </c>
      <c r="DC204">
        <v>112.13671875</v>
      </c>
      <c r="DD204" s="22">
        <f>_xll.BDH(DD$3&amp;" Govt",$A$8,DB204,DB204)</f>
        <v>1.0180400000000001</v>
      </c>
      <c r="DE204">
        <f t="shared" si="109"/>
        <v>110.14961961219598</v>
      </c>
      <c r="DF204" s="2">
        <v>39020</v>
      </c>
      <c r="DG204">
        <v>97.953125</v>
      </c>
      <c r="DH204" s="22">
        <f>_xll.BDH(DH$3&amp;" Govt",$A$8,DF204,DF204)</f>
        <v>1.02719</v>
      </c>
      <c r="DI204">
        <f t="shared" si="110"/>
        <v>95.360279013619675</v>
      </c>
      <c r="DJ204" s="2">
        <v>39384</v>
      </c>
      <c r="DK204">
        <v>107.5</v>
      </c>
      <c r="DL204" s="22">
        <f>_xll.BDH(DL$3&amp;" Govt",$A$8,DJ204,DJ204)</f>
        <v>1.0311900000000001</v>
      </c>
      <c r="DM204">
        <f t="shared" si="111"/>
        <v>104.2484896090924</v>
      </c>
      <c r="DN204" s="2">
        <v>40119</v>
      </c>
      <c r="DO204">
        <v>109.30078125</v>
      </c>
      <c r="DP204" s="22">
        <f>_xll.BDH(DP$3&amp;" Govt",$A$8,DN204,DN204)</f>
        <v>1.0053000000000001</v>
      </c>
      <c r="DQ204">
        <f t="shared" si="112"/>
        <v>108.72454118173678</v>
      </c>
    </row>
    <row r="205" spans="4:121" x14ac:dyDescent="0.25">
      <c r="D205" s="2"/>
      <c r="F205" s="2">
        <v>38471</v>
      </c>
      <c r="G205">
        <v>128.33203125</v>
      </c>
      <c r="H205" s="22">
        <f>_xll.BDH(H$3&amp;" Govt",$A$8,F205,F205)</f>
        <v>1.2101200000000001</v>
      </c>
      <c r="I205" s="14">
        <f t="shared" si="86"/>
        <v>106.04901270121971</v>
      </c>
      <c r="J205" s="2">
        <v>38471</v>
      </c>
      <c r="K205">
        <v>129.0234375</v>
      </c>
      <c r="L205" s="22">
        <f>_xll.BDH(L$3&amp;" Govt",$A$8,J205,J205)</f>
        <v>1.18676</v>
      </c>
      <c r="M205">
        <f t="shared" si="87"/>
        <v>108.71906493309514</v>
      </c>
      <c r="N205" s="2">
        <v>38471</v>
      </c>
      <c r="O205">
        <v>130.67578125</v>
      </c>
      <c r="P205" s="22">
        <f>_xll.BDH(P$3&amp;" Govt",$A$8,N205,N205)</f>
        <v>1.1690700000000001</v>
      </c>
      <c r="Q205">
        <f t="shared" si="88"/>
        <v>111.77755074546434</v>
      </c>
      <c r="R205" s="2">
        <v>38471</v>
      </c>
      <c r="S205">
        <v>131.92578125</v>
      </c>
      <c r="T205" s="22">
        <f>_xll.BDH(T$3&amp;" Govt",$A$8,R205,R205)</f>
        <v>1.13957</v>
      </c>
      <c r="U205">
        <f t="shared" si="89"/>
        <v>115.76803640846987</v>
      </c>
      <c r="V205" s="2">
        <v>38569</v>
      </c>
      <c r="W205">
        <v>98.66015625</v>
      </c>
      <c r="X205" s="22">
        <f>_xll.BDH(X$3&amp;" Govt",$A$8,V205,V205)</f>
        <v>1.0262199999999999</v>
      </c>
      <c r="Y205">
        <f t="shared" si="90"/>
        <v>96.139381662801355</v>
      </c>
      <c r="Z205" s="2">
        <v>38471</v>
      </c>
      <c r="AA205">
        <v>125.18359375</v>
      </c>
      <c r="AB205" s="22">
        <f>_xll.BDH(AB$3&amp;" Govt",$A$8,Z205,Z205)</f>
        <v>1.1015900000000001</v>
      </c>
      <c r="AC205">
        <f t="shared" si="91"/>
        <v>113.63900702620757</v>
      </c>
      <c r="AD205" s="2">
        <v>39112</v>
      </c>
      <c r="AE205">
        <v>101.74609375</v>
      </c>
      <c r="AF205" s="22">
        <f>_xll.BDH(AF$3&amp;" Govt",$A$8,AD205,AD205)</f>
        <v>1.01528</v>
      </c>
      <c r="AG205">
        <f t="shared" si="92"/>
        <v>100.2148114313293</v>
      </c>
      <c r="AH205" s="2">
        <v>38471</v>
      </c>
      <c r="AI205">
        <v>123.3515625</v>
      </c>
      <c r="AJ205" s="22">
        <f>_xll.BDH(AJ$3&amp;" Govt",$A$8,AH205,AH205)</f>
        <v>1.0797600000000001</v>
      </c>
      <c r="AK205">
        <f t="shared" si="93"/>
        <v>114.23979634363191</v>
      </c>
      <c r="AL205" s="2">
        <v>39476</v>
      </c>
      <c r="AM205">
        <v>109.8203125</v>
      </c>
      <c r="AN205" s="22">
        <f>_xll.BDH(AN$3&amp;" Govt",$A$8,AL205,AL205)</f>
        <v>1.0351600000000001</v>
      </c>
      <c r="AO205">
        <f t="shared" si="94"/>
        <v>106.09018171103983</v>
      </c>
      <c r="AP205" s="2">
        <v>38471</v>
      </c>
      <c r="AQ205">
        <v>119.66796875</v>
      </c>
      <c r="AR205" s="22">
        <f>_xll.BDH(AR$3&amp;" Govt",$A$8,AP205,AP205)</f>
        <v>1.06633</v>
      </c>
      <c r="AS205">
        <f t="shared" si="95"/>
        <v>112.22414144776945</v>
      </c>
      <c r="AT205" s="2">
        <v>39841</v>
      </c>
      <c r="AU205">
        <v>97.8203125</v>
      </c>
      <c r="AV205" s="22">
        <f>_xll.BDH(AV$3&amp;" Govt",$A$8,AT205,AT205)</f>
        <v>1.0075400000000001</v>
      </c>
      <c r="AW205">
        <f t="shared" si="96"/>
        <v>97.088266967068293</v>
      </c>
      <c r="AX205" s="2">
        <v>38471</v>
      </c>
      <c r="AY205">
        <v>108.265625</v>
      </c>
      <c r="AZ205" s="22">
        <f>_xll.BDH(AZ$3&amp;" Govt",$A$8,AX205,AX205)</f>
        <v>1.0439000000000001</v>
      </c>
      <c r="BA205">
        <f t="shared" si="97"/>
        <v>103.7126400996264</v>
      </c>
      <c r="BB205" s="2">
        <v>38471</v>
      </c>
      <c r="BC205">
        <v>108.44921875</v>
      </c>
      <c r="BD205" s="22">
        <f>_xll.BDH(BD$3&amp;" Govt",$A$8,BB205,BB205)</f>
        <v>1.0376300000000001</v>
      </c>
      <c r="BE205">
        <f t="shared" si="98"/>
        <v>104.51627145514297</v>
      </c>
      <c r="BH205" s="22"/>
      <c r="BJ205" s="2">
        <v>38471</v>
      </c>
      <c r="BK205">
        <v>106.2265625</v>
      </c>
      <c r="BL205" s="22">
        <f>_xll.BDH(BL$3&amp;" Govt",$A$8,BJ205,BJ205)</f>
        <v>1.0171399999999999</v>
      </c>
      <c r="BM205">
        <f t="shared" si="99"/>
        <v>104.43652053797905</v>
      </c>
      <c r="BN205" s="2">
        <v>38649</v>
      </c>
      <c r="BO205">
        <v>100.50390625</v>
      </c>
      <c r="BP205" s="22">
        <f>_xll.BDH(BP$3&amp;" Govt",$A$8,BN205,BN205)</f>
        <v>1.02722</v>
      </c>
      <c r="BQ205">
        <f t="shared" si="100"/>
        <v>97.840682862483206</v>
      </c>
      <c r="BR205" s="2">
        <v>38831</v>
      </c>
      <c r="BS205">
        <v>98.54296875</v>
      </c>
      <c r="BT205" s="22">
        <f>_xll.BDH(BT$3&amp;" Govt",$A$8,BR205,BR205)</f>
        <v>1.0210600000000001</v>
      </c>
      <c r="BU205">
        <f t="shared" si="101"/>
        <v>96.510458494113948</v>
      </c>
      <c r="BV205" s="2">
        <v>39009</v>
      </c>
      <c r="BW205">
        <v>99.0390625</v>
      </c>
      <c r="BX205" s="22">
        <f>_xll.BDH(BX$3&amp;" Govt",$A$8,BV205,BV205)</f>
        <v>1.0264800000000001</v>
      </c>
      <c r="BY205">
        <f t="shared" si="102"/>
        <v>96.484161893071459</v>
      </c>
      <c r="BZ205" s="2">
        <v>39191</v>
      </c>
      <c r="CA205">
        <v>103.3359375</v>
      </c>
      <c r="CB205" s="22">
        <f>_xll.BDH(CB$3&amp;" Govt",$A$8,BZ205,BZ205)</f>
        <v>1.00552</v>
      </c>
      <c r="CC205">
        <f t="shared" si="103"/>
        <v>102.76865452701091</v>
      </c>
      <c r="CD205" s="2">
        <v>39373</v>
      </c>
      <c r="CE205">
        <v>105.3984375</v>
      </c>
      <c r="CF205" s="22">
        <f>_xll.BDH(CF$3&amp;" Govt",$A$8,CD205,CD205)</f>
        <v>1.03186</v>
      </c>
      <c r="CG205">
        <f t="shared" si="104"/>
        <v>102.14412565658132</v>
      </c>
      <c r="CH205" s="2">
        <v>39555</v>
      </c>
      <c r="CI205">
        <v>114.1640625</v>
      </c>
      <c r="CJ205" s="22">
        <f>_xll.BDH(CJ$3&amp;" Govt",$A$8,CH205,CH205)</f>
        <v>1.02003</v>
      </c>
      <c r="CK205">
        <f t="shared" si="105"/>
        <v>111.92225963942236</v>
      </c>
      <c r="CL205" s="2">
        <v>39737</v>
      </c>
      <c r="CM205">
        <v>93.06640625</v>
      </c>
      <c r="CN205" s="22">
        <f>_xll.BDH(CN$3&amp;" Govt",$A$8,CL205,CL205)</f>
        <v>1.0479400000000001</v>
      </c>
      <c r="CO205">
        <f t="shared" si="106"/>
        <v>88.80890723705555</v>
      </c>
      <c r="CP205" s="2">
        <v>39920</v>
      </c>
      <c r="CQ205">
        <v>95.81640625</v>
      </c>
      <c r="CR205" s="22">
        <f>_xll.BDH(CR$3&amp;" Govt",$A$8,CP205,CP205)</f>
        <v>0.98173999999999995</v>
      </c>
      <c r="CS205">
        <f t="shared" si="107"/>
        <v>97.59855588037567</v>
      </c>
      <c r="CT205" s="2">
        <v>40099</v>
      </c>
      <c r="CU205">
        <v>106.77734375</v>
      </c>
      <c r="CV205" s="22">
        <f>_xll.BDH(CV$3&amp;" Govt",$A$8,CT205,CT205)</f>
        <v>1.0039</v>
      </c>
      <c r="CW205">
        <f t="shared" si="108"/>
        <v>106.36252988345453</v>
      </c>
      <c r="CZ205" s="22"/>
      <c r="DB205" s="2">
        <v>38476</v>
      </c>
      <c r="DC205">
        <v>111.34375</v>
      </c>
      <c r="DD205" s="22">
        <f>_xll.BDH(DD$3&amp;" Govt",$A$8,DB205,DB205)</f>
        <v>1.0182899999999999</v>
      </c>
      <c r="DE205">
        <f t="shared" si="109"/>
        <v>109.34385096583489</v>
      </c>
      <c r="DF205" s="2">
        <v>39021</v>
      </c>
      <c r="DG205">
        <v>98.87890625</v>
      </c>
      <c r="DH205" s="22">
        <f>_xll.BDH(DH$3&amp;" Govt",$A$8,DF205,DF205)</f>
        <v>1.0272600000000001</v>
      </c>
      <c r="DI205">
        <f t="shared" si="110"/>
        <v>96.254995084009892</v>
      </c>
      <c r="DJ205" s="2">
        <v>39385</v>
      </c>
      <c r="DK205">
        <v>107.35546875</v>
      </c>
      <c r="DL205" s="22">
        <f>_xll.BDH(DL$3&amp;" Govt",$A$8,DJ205,DJ205)</f>
        <v>1.0311300000000001</v>
      </c>
      <c r="DM205">
        <f t="shared" si="111"/>
        <v>104.11438785604142</v>
      </c>
      <c r="DN205" s="2">
        <v>40120</v>
      </c>
      <c r="DO205">
        <v>108.94921875</v>
      </c>
      <c r="DP205" s="22">
        <f>_xll.BDH(DP$3&amp;" Govt",$A$8,DN205,DN205)</f>
        <v>1.0053300000000001</v>
      </c>
      <c r="DQ205">
        <f t="shared" si="112"/>
        <v>108.37159813195666</v>
      </c>
    </row>
    <row r="206" spans="4:121" x14ac:dyDescent="0.25">
      <c r="D206" s="2"/>
      <c r="F206" s="2">
        <v>38474</v>
      </c>
      <c r="G206">
        <v>128.359375</v>
      </c>
      <c r="H206" s="22">
        <f>_xll.BDH(H$3&amp;" Govt",$A$8,F206,F206)</f>
        <v>1.21089</v>
      </c>
      <c r="I206" s="14">
        <f t="shared" si="86"/>
        <v>106.00415809858863</v>
      </c>
      <c r="J206" s="2">
        <v>38474</v>
      </c>
      <c r="K206">
        <v>129.06640625</v>
      </c>
      <c r="L206" s="22">
        <f>_xll.BDH(L$3&amp;" Govt",$A$8,J206,J206)</f>
        <v>1.1875100000000001</v>
      </c>
      <c r="M206">
        <f t="shared" si="87"/>
        <v>108.68658474454952</v>
      </c>
      <c r="N206" s="2">
        <v>38474</v>
      </c>
      <c r="O206">
        <v>130.6484375</v>
      </c>
      <c r="P206" s="22">
        <f>_xll.BDH(P$3&amp;" Govt",$A$8,N206,N206)</f>
        <v>1.16981</v>
      </c>
      <c r="Q206">
        <f t="shared" si="88"/>
        <v>111.68346782810883</v>
      </c>
      <c r="R206" s="2">
        <v>38474</v>
      </c>
      <c r="S206">
        <v>131.9375</v>
      </c>
      <c r="T206" s="22">
        <f>_xll.BDH(T$3&amp;" Govt",$A$8,R206,R206)</f>
        <v>1.14029</v>
      </c>
      <c r="U206">
        <f t="shared" si="89"/>
        <v>115.70521533995738</v>
      </c>
      <c r="V206" s="2">
        <v>38572</v>
      </c>
      <c r="W206">
        <v>98.6015625</v>
      </c>
      <c r="X206" s="22">
        <f>_xll.BDH(X$3&amp;" Govt",$A$8,V206,V206)</f>
        <v>1.02627</v>
      </c>
      <c r="Y206">
        <f t="shared" si="90"/>
        <v>96.07760384694086</v>
      </c>
      <c r="Z206" s="2">
        <v>38474</v>
      </c>
      <c r="AA206">
        <v>125.2578125</v>
      </c>
      <c r="AB206" s="22">
        <f>_xll.BDH(AB$3&amp;" Govt",$A$8,Z206,Z206)</f>
        <v>1.10229</v>
      </c>
      <c r="AC206">
        <f t="shared" si="91"/>
        <v>113.63417294904245</v>
      </c>
      <c r="AD206" s="2">
        <v>39113</v>
      </c>
      <c r="AE206">
        <v>102.05078125</v>
      </c>
      <c r="AF206" s="22">
        <f>_xll.BDH(AF$3&amp;" Govt",$A$8,AD206,AD206)</f>
        <v>1.0152300000000001</v>
      </c>
      <c r="AG206">
        <f t="shared" si="92"/>
        <v>100.51986372546122</v>
      </c>
      <c r="AH206" s="2">
        <v>38474</v>
      </c>
      <c r="AI206">
        <v>123.39453125</v>
      </c>
      <c r="AJ206" s="22">
        <f>_xll.BDH(AJ$3&amp;" Govt",$A$8,AH206,AH206)</f>
        <v>1.0804400000000001</v>
      </c>
      <c r="AK206">
        <f t="shared" si="93"/>
        <v>114.20766655251563</v>
      </c>
      <c r="AL206" s="2">
        <v>39477</v>
      </c>
      <c r="AM206">
        <v>110.171875</v>
      </c>
      <c r="AN206" s="22">
        <f>_xll.BDH(AN$3&amp;" Govt",$A$8,AL206,AL206)</f>
        <v>1.0353600000000001</v>
      </c>
      <c r="AO206">
        <f t="shared" si="94"/>
        <v>106.40924412764642</v>
      </c>
      <c r="AP206" s="2">
        <v>38474</v>
      </c>
      <c r="AQ206">
        <v>119.70703125</v>
      </c>
      <c r="AR206" s="22">
        <f>_xll.BDH(AR$3&amp;" Govt",$A$8,AP206,AP206)</f>
        <v>1.06701</v>
      </c>
      <c r="AS206">
        <f t="shared" si="95"/>
        <v>112.18923088818286</v>
      </c>
      <c r="AT206" s="2">
        <v>39842</v>
      </c>
      <c r="AU206">
        <v>97.33984375</v>
      </c>
      <c r="AV206" s="22">
        <f>_xll.BDH(AV$3&amp;" Govt",$A$8,AT206,AT206)</f>
        <v>1.00691</v>
      </c>
      <c r="AW206">
        <f t="shared" si="96"/>
        <v>96.671841326434347</v>
      </c>
      <c r="AX206" s="2">
        <v>38474</v>
      </c>
      <c r="AY206">
        <v>108.265625</v>
      </c>
      <c r="AZ206" s="22">
        <f>_xll.BDH(AZ$3&amp;" Govt",$A$8,AX206,AX206)</f>
        <v>1.0445599999999999</v>
      </c>
      <c r="BA206">
        <f t="shared" si="97"/>
        <v>103.64710978785327</v>
      </c>
      <c r="BB206" s="2">
        <v>38474</v>
      </c>
      <c r="BC206">
        <v>108.515625</v>
      </c>
      <c r="BD206" s="22">
        <f>_xll.BDH(BD$3&amp;" Govt",$A$8,BB206,BB206)</f>
        <v>1.0382899999999999</v>
      </c>
      <c r="BE206">
        <f t="shared" si="98"/>
        <v>104.51379190784849</v>
      </c>
      <c r="BH206" s="22"/>
      <c r="BJ206" s="2">
        <v>38474</v>
      </c>
      <c r="BK206">
        <v>106.32421875</v>
      </c>
      <c r="BL206" s="22">
        <f>_xll.BDH(BL$3&amp;" Govt",$A$8,BJ206,BJ206)</f>
        <v>1.0177799999999999</v>
      </c>
      <c r="BM206">
        <f t="shared" si="99"/>
        <v>104.46679906266581</v>
      </c>
      <c r="BN206" s="2">
        <v>38650</v>
      </c>
      <c r="BO206">
        <v>99.96484375</v>
      </c>
      <c r="BP206" s="22">
        <f>_xll.BDH(BP$3&amp;" Govt",$A$8,BN206,BN206)</f>
        <v>1.02738</v>
      </c>
      <c r="BQ206">
        <f t="shared" si="100"/>
        <v>97.300749235920506</v>
      </c>
      <c r="BR206" s="2">
        <v>38832</v>
      </c>
      <c r="BS206">
        <v>97.8203125</v>
      </c>
      <c r="BT206" s="22">
        <f>_xll.BDH(BT$3&amp;" Govt",$A$8,BR206,BR206)</f>
        <v>1.0211300000000001</v>
      </c>
      <c r="BU206">
        <f t="shared" si="101"/>
        <v>95.796140060521182</v>
      </c>
      <c r="BV206" s="2">
        <v>39010</v>
      </c>
      <c r="BW206">
        <v>98.99609375</v>
      </c>
      <c r="BX206" s="22">
        <f>_xll.BDH(BX$3&amp;" Govt",$A$8,BV206,BV206)</f>
        <v>1.02654</v>
      </c>
      <c r="BY206">
        <f t="shared" si="102"/>
        <v>96.436664669667039</v>
      </c>
      <c r="BZ206" s="2">
        <v>39192</v>
      </c>
      <c r="CA206">
        <v>103.42578125</v>
      </c>
      <c r="CB206" s="22">
        <f>_xll.BDH(CB$3&amp;" Govt",$A$8,BZ206,BZ206)</f>
        <v>1.0057</v>
      </c>
      <c r="CC206">
        <f t="shared" si="103"/>
        <v>102.83959555533458</v>
      </c>
      <c r="CD206" s="2">
        <v>39374</v>
      </c>
      <c r="CE206">
        <v>106.20703125</v>
      </c>
      <c r="CF206" s="22">
        <f>_xll.BDH(CF$3&amp;" Govt",$A$8,CD206,CD206)</f>
        <v>1.0318000000000001</v>
      </c>
      <c r="CG206">
        <f t="shared" si="104"/>
        <v>102.93373836983911</v>
      </c>
      <c r="CH206" s="2">
        <v>39556</v>
      </c>
      <c r="CI206">
        <v>114.36328125</v>
      </c>
      <c r="CJ206" s="22">
        <f>_xll.BDH(CJ$3&amp;" Govt",$A$8,CH206,CH206)</f>
        <v>1.0201199999999999</v>
      </c>
      <c r="CK206">
        <f t="shared" si="105"/>
        <v>112.10767483237267</v>
      </c>
      <c r="CL206" s="2">
        <v>39738</v>
      </c>
      <c r="CM206">
        <v>93.9765625</v>
      </c>
      <c r="CN206" s="22">
        <f>_xll.BDH(CN$3&amp;" Govt",$A$8,CL206,CL206)</f>
        <v>1.0478000000000001</v>
      </c>
      <c r="CO206">
        <f t="shared" si="106"/>
        <v>89.689408761213969</v>
      </c>
      <c r="CP206" s="2">
        <v>39923</v>
      </c>
      <c r="CQ206">
        <v>96.15625</v>
      </c>
      <c r="CR206" s="22">
        <f>_xll.BDH(CR$3&amp;" Govt",$A$8,CP206,CP206)</f>
        <v>0.98223000000000005</v>
      </c>
      <c r="CS206">
        <f t="shared" si="107"/>
        <v>97.895859421927653</v>
      </c>
      <c r="CT206" s="2">
        <v>40100</v>
      </c>
      <c r="CU206">
        <v>106.7109375</v>
      </c>
      <c r="CV206" s="22">
        <f>_xll.BDH(CV$3&amp;" Govt",$A$8,CT206,CT206)</f>
        <v>1.0039800000000001</v>
      </c>
      <c r="CW206">
        <f t="shared" si="108"/>
        <v>106.28791161178509</v>
      </c>
      <c r="CZ206" s="22"/>
      <c r="DB206" s="2">
        <v>38477</v>
      </c>
      <c r="DC206">
        <v>111.48828125</v>
      </c>
      <c r="DD206" s="22">
        <f>_xll.BDH(DD$3&amp;" Govt",$A$8,DB206,DB206)</f>
        <v>1.0185500000000001</v>
      </c>
      <c r="DE206">
        <f t="shared" si="109"/>
        <v>109.45783834863285</v>
      </c>
      <c r="DF206" s="2">
        <v>39022</v>
      </c>
      <c r="DG206">
        <v>99.4453125</v>
      </c>
      <c r="DH206" s="22">
        <f>_xll.BDH(DH$3&amp;" Govt",$A$8,DF206,DF206)</f>
        <v>1.02732</v>
      </c>
      <c r="DI206">
        <f t="shared" si="110"/>
        <v>96.800716913911927</v>
      </c>
      <c r="DJ206" s="2">
        <v>39386</v>
      </c>
      <c r="DK206">
        <v>106.2734375</v>
      </c>
      <c r="DL206" s="22">
        <f>_xll.BDH(DL$3&amp;" Govt",$A$8,DJ206,DJ206)</f>
        <v>1.0310699999999999</v>
      </c>
      <c r="DM206">
        <f t="shared" si="111"/>
        <v>103.07102088122049</v>
      </c>
      <c r="DN206" s="2">
        <v>40121</v>
      </c>
      <c r="DO206">
        <v>109.3828125</v>
      </c>
      <c r="DP206" s="22">
        <f>_xll.BDH(DP$3&amp;" Govt",$A$8,DN206,DN206)</f>
        <v>1.00535</v>
      </c>
      <c r="DQ206">
        <f t="shared" si="112"/>
        <v>108.80072860197942</v>
      </c>
    </row>
    <row r="207" spans="4:121" x14ac:dyDescent="0.25">
      <c r="D207" s="2"/>
      <c r="F207" s="2">
        <v>38475</v>
      </c>
      <c r="G207">
        <v>128.2890625</v>
      </c>
      <c r="H207" s="22">
        <f>_xll.BDH(H$3&amp;" Govt",$A$8,F207,F207)</f>
        <v>1.2112000000000001</v>
      </c>
      <c r="I207" s="14">
        <f t="shared" si="86"/>
        <v>105.91897498348744</v>
      </c>
      <c r="J207" s="2">
        <v>38475</v>
      </c>
      <c r="K207">
        <v>128.90625</v>
      </c>
      <c r="L207" s="22">
        <f>_xll.BDH(L$3&amp;" Govt",$A$8,J207,J207)</f>
        <v>1.18781</v>
      </c>
      <c r="M207">
        <f t="shared" si="87"/>
        <v>108.52430102457464</v>
      </c>
      <c r="N207" s="2">
        <v>38475</v>
      </c>
      <c r="O207">
        <v>130.51171875</v>
      </c>
      <c r="P207" s="22">
        <f>_xll.BDH(P$3&amp;" Govt",$A$8,N207,N207)</f>
        <v>1.1700999999999999</v>
      </c>
      <c r="Q207">
        <f t="shared" si="88"/>
        <v>111.53894432099821</v>
      </c>
      <c r="R207" s="2">
        <v>38475</v>
      </c>
      <c r="S207">
        <v>131.69921875</v>
      </c>
      <c r="T207" s="22">
        <f>_xll.BDH(T$3&amp;" Govt",$A$8,R207,R207)</f>
        <v>1.1405799999999999</v>
      </c>
      <c r="U207">
        <f t="shared" si="89"/>
        <v>115.46688417296464</v>
      </c>
      <c r="V207" s="2">
        <v>38573</v>
      </c>
      <c r="W207">
        <v>98.5390625</v>
      </c>
      <c r="X207" s="22">
        <f>_xll.BDH(X$3&amp;" Govt",$A$8,V207,V207)</f>
        <v>1.0262899999999999</v>
      </c>
      <c r="Y207">
        <f t="shared" si="90"/>
        <v>96.014832552202606</v>
      </c>
      <c r="Z207" s="2">
        <v>38475</v>
      </c>
      <c r="AA207">
        <v>125.1484375</v>
      </c>
      <c r="AB207" s="22">
        <f>_xll.BDH(AB$3&amp;" Govt",$A$8,Z207,Z207)</f>
        <v>1.1025700000000001</v>
      </c>
      <c r="AC207">
        <f t="shared" si="91"/>
        <v>113.50611525798816</v>
      </c>
      <c r="AD207" s="2">
        <v>39114</v>
      </c>
      <c r="AE207">
        <v>101.91796875</v>
      </c>
      <c r="AF207" s="22">
        <f>_xll.BDH(AF$3&amp;" Govt",$A$8,AD207,AD207)</f>
        <v>1.01518</v>
      </c>
      <c r="AG207">
        <f t="shared" si="92"/>
        <v>100.39398801197818</v>
      </c>
      <c r="AH207" s="2">
        <v>38475</v>
      </c>
      <c r="AI207">
        <v>123.3359375</v>
      </c>
      <c r="AJ207" s="22">
        <f>_xll.BDH(AJ$3&amp;" Govt",$A$8,AH207,AH207)</f>
        <v>1.0807199999999999</v>
      </c>
      <c r="AK207">
        <f t="shared" si="93"/>
        <v>114.12385955659191</v>
      </c>
      <c r="AL207" s="2">
        <v>39478</v>
      </c>
      <c r="AM207">
        <v>110.45703125</v>
      </c>
      <c r="AN207" s="22">
        <f>_xll.BDH(AN$3&amp;" Govt",$A$8,AL207,AL207)</f>
        <v>1.03556</v>
      </c>
      <c r="AO207">
        <f t="shared" si="94"/>
        <v>106.66405736992544</v>
      </c>
      <c r="AP207" s="2">
        <v>38475</v>
      </c>
      <c r="AQ207">
        <v>119.61328125</v>
      </c>
      <c r="AR207" s="22">
        <f>_xll.BDH(AR$3&amp;" Govt",$A$8,AP207,AP207)</f>
        <v>1.06728</v>
      </c>
      <c r="AS207">
        <f t="shared" si="95"/>
        <v>112.07300919158983</v>
      </c>
      <c r="AT207" s="2">
        <v>39843</v>
      </c>
      <c r="AU207">
        <v>97.5</v>
      </c>
      <c r="AV207" s="22">
        <f>_xll.BDH(AV$3&amp;" Govt",$A$8,AT207,AT207)</f>
        <v>1.0062800000000001</v>
      </c>
      <c r="AW207">
        <f t="shared" si="96"/>
        <v>96.891521246571529</v>
      </c>
      <c r="AX207" s="2">
        <v>38475</v>
      </c>
      <c r="AY207">
        <v>108.25</v>
      </c>
      <c r="AZ207" s="22">
        <f>_xll.BDH(AZ$3&amp;" Govt",$A$8,AX207,AX207)</f>
        <v>1.0448200000000001</v>
      </c>
      <c r="BA207">
        <f t="shared" si="97"/>
        <v>103.6063628184759</v>
      </c>
      <c r="BB207" s="2">
        <v>38475</v>
      </c>
      <c r="BC207">
        <v>108.43359375</v>
      </c>
      <c r="BD207" s="22">
        <f>_xll.BDH(BD$3&amp;" Govt",$A$8,BB207,BB207)</f>
        <v>1.0385500000000001</v>
      </c>
      <c r="BE207">
        <f t="shared" si="98"/>
        <v>104.40864065283327</v>
      </c>
      <c r="BH207" s="22"/>
      <c r="BJ207" s="2">
        <v>38475</v>
      </c>
      <c r="BK207">
        <v>106.24609375</v>
      </c>
      <c r="BL207" s="22">
        <f>_xll.BDH(BL$3&amp;" Govt",$A$8,BJ207,BJ207)</f>
        <v>1.0180400000000001</v>
      </c>
      <c r="BM207">
        <f t="shared" si="99"/>
        <v>104.36337840359907</v>
      </c>
      <c r="BN207" s="2">
        <v>38651</v>
      </c>
      <c r="BO207">
        <v>99.6796875</v>
      </c>
      <c r="BP207" s="22">
        <f>_xll.BDH(BP$3&amp;" Govt",$A$8,BN207,BN207)</f>
        <v>1.02755</v>
      </c>
      <c r="BQ207">
        <f t="shared" si="100"/>
        <v>97.007140771738605</v>
      </c>
      <c r="BR207" s="2">
        <v>38833</v>
      </c>
      <c r="BS207">
        <v>97.71875</v>
      </c>
      <c r="BT207" s="22">
        <f>_xll.BDH(BT$3&amp;" Govt",$A$8,BR207,BR207)</f>
        <v>1.0212000000000001</v>
      </c>
      <c r="BU207">
        <f t="shared" si="101"/>
        <v>95.690119467293371</v>
      </c>
      <c r="BV207" s="2">
        <v>39013</v>
      </c>
      <c r="BW207">
        <v>98.71875</v>
      </c>
      <c r="BX207" s="22">
        <f>_xll.BDH(BX$3&amp;" Govt",$A$8,BV207,BV207)</f>
        <v>1.02674</v>
      </c>
      <c r="BY207">
        <f t="shared" si="102"/>
        <v>96.147758926310459</v>
      </c>
      <c r="BZ207" s="2">
        <v>39195</v>
      </c>
      <c r="CA207">
        <v>103.703125</v>
      </c>
      <c r="CB207" s="22">
        <f>_xll.BDH(CB$3&amp;" Govt",$A$8,BZ207,BZ207)</f>
        <v>1.00623</v>
      </c>
      <c r="CC207">
        <f t="shared" si="103"/>
        <v>103.06105462965724</v>
      </c>
      <c r="CD207" s="2">
        <v>39377</v>
      </c>
      <c r="CE207">
        <v>105.96484375</v>
      </c>
      <c r="CF207" s="22">
        <f>_xll.BDH(CF$3&amp;" Govt",$A$8,CD207,CD207)</f>
        <v>1.03162</v>
      </c>
      <c r="CG207">
        <f t="shared" si="104"/>
        <v>102.71693428781916</v>
      </c>
      <c r="CH207" s="2">
        <v>39559</v>
      </c>
      <c r="CI207">
        <v>114.16015625</v>
      </c>
      <c r="CJ207" s="22">
        <f>_xll.BDH(CJ$3&amp;" Govt",$A$8,CH207,CH207)</f>
        <v>1.0204200000000001</v>
      </c>
      <c r="CK207">
        <f t="shared" si="105"/>
        <v>111.87565536739773</v>
      </c>
      <c r="CL207" s="2">
        <v>39741</v>
      </c>
      <c r="CM207">
        <v>95.37890625</v>
      </c>
      <c r="CN207" s="22">
        <f>_xll.BDH(CN$3&amp;" Govt",$A$8,CL207,CL207)</f>
        <v>1.0474000000000001</v>
      </c>
      <c r="CO207">
        <f t="shared" si="106"/>
        <v>91.062541770097368</v>
      </c>
      <c r="CP207" s="2">
        <v>39924</v>
      </c>
      <c r="CQ207">
        <v>95.9140625</v>
      </c>
      <c r="CR207" s="22">
        <f>_xll.BDH(CR$3&amp;" Govt",$A$8,CP207,CP207)</f>
        <v>0.98238999999999999</v>
      </c>
      <c r="CS207">
        <f t="shared" si="107"/>
        <v>97.633386435122503</v>
      </c>
      <c r="CT207" s="2">
        <v>40101</v>
      </c>
      <c r="CU207">
        <v>106.7421875</v>
      </c>
      <c r="CV207" s="22">
        <f>_xll.BDH(CV$3&amp;" Govt",$A$8,CT207,CT207)</f>
        <v>1.0040500000000001</v>
      </c>
      <c r="CW207">
        <f t="shared" si="108"/>
        <v>106.3116254170609</v>
      </c>
      <c r="CZ207" s="22"/>
      <c r="DB207" s="2">
        <v>38478</v>
      </c>
      <c r="DC207">
        <v>110.95703125</v>
      </c>
      <c r="DD207" s="22">
        <f>_xll.BDH(DD$3&amp;" Govt",$A$8,DB207,DB207)</f>
        <v>1.01881</v>
      </c>
      <c r="DE207">
        <f t="shared" si="109"/>
        <v>108.90846305984432</v>
      </c>
      <c r="DF207" s="2">
        <v>39023</v>
      </c>
      <c r="DG207">
        <v>98.87109375</v>
      </c>
      <c r="DH207" s="22">
        <f>_xll.BDH(DH$3&amp;" Govt",$A$8,DF207,DF207)</f>
        <v>1.02715</v>
      </c>
      <c r="DI207">
        <f t="shared" si="110"/>
        <v>96.257697269142767</v>
      </c>
      <c r="DJ207" s="2">
        <v>39387</v>
      </c>
      <c r="DK207">
        <v>107.984375</v>
      </c>
      <c r="DL207" s="22">
        <f>_xll.BDH(DL$3&amp;" Govt",$A$8,DJ207,DJ207)</f>
        <v>1.0309999999999999</v>
      </c>
      <c r="DM207">
        <f t="shared" si="111"/>
        <v>104.73751212415132</v>
      </c>
      <c r="DN207" s="2">
        <v>40122</v>
      </c>
      <c r="DO207">
        <v>109.66015625</v>
      </c>
      <c r="DP207" s="22">
        <f>_xll.BDH(DP$3&amp;" Govt",$A$8,DN207,DN207)</f>
        <v>1.0053700000000001</v>
      </c>
      <c r="DQ207">
        <f t="shared" si="112"/>
        <v>109.07442657926931</v>
      </c>
    </row>
    <row r="208" spans="4:121" x14ac:dyDescent="0.25">
      <c r="D208" s="2"/>
      <c r="F208" s="2">
        <v>38476</v>
      </c>
      <c r="G208">
        <v>128.3125</v>
      </c>
      <c r="H208" s="22">
        <f>_xll.BDH(H$3&amp;" Govt",$A$8,F208,F208)</f>
        <v>1.2115</v>
      </c>
      <c r="I208" s="14">
        <f t="shared" si="86"/>
        <v>105.91209244737928</v>
      </c>
      <c r="J208" s="2">
        <v>38476</v>
      </c>
      <c r="K208">
        <v>129.0625</v>
      </c>
      <c r="L208" s="22">
        <f>_xll.BDH(L$3&amp;" Govt",$A$8,J208,J208)</f>
        <v>1.18811</v>
      </c>
      <c r="M208">
        <f t="shared" si="87"/>
        <v>108.62840982737289</v>
      </c>
      <c r="N208" s="2">
        <v>38476</v>
      </c>
      <c r="O208">
        <v>130.73828125</v>
      </c>
      <c r="P208" s="22">
        <f>_xll.BDH(P$3&amp;" Govt",$A$8,N208,N208)</f>
        <v>1.1703999999999999</v>
      </c>
      <c r="Q208">
        <f t="shared" si="88"/>
        <v>111.70393134825702</v>
      </c>
      <c r="R208" s="2">
        <v>38476</v>
      </c>
      <c r="S208">
        <v>131.88671875</v>
      </c>
      <c r="T208" s="22">
        <f>_xll.BDH(T$3&amp;" Govt",$A$8,R208,R208)</f>
        <v>1.1408700000000001</v>
      </c>
      <c r="U208">
        <f t="shared" si="89"/>
        <v>115.60188167801765</v>
      </c>
      <c r="V208" s="2">
        <v>38574</v>
      </c>
      <c r="W208">
        <v>98.46484375</v>
      </c>
      <c r="X208" s="22">
        <f>_xll.BDH(X$3&amp;" Govt",$A$8,V208,V208)</f>
        <v>1.0263100000000001</v>
      </c>
      <c r="Y208">
        <f t="shared" si="90"/>
        <v>95.940645370307209</v>
      </c>
      <c r="Z208" s="2">
        <v>38476</v>
      </c>
      <c r="AA208">
        <v>125.22265625</v>
      </c>
      <c r="AB208" s="22">
        <f>_xll.BDH(AB$3&amp;" Govt",$A$8,Z208,Z208)</f>
        <v>1.1028500000000001</v>
      </c>
      <c r="AC208">
        <f t="shared" si="91"/>
        <v>113.54459468649408</v>
      </c>
      <c r="AD208" s="2">
        <v>39115</v>
      </c>
      <c r="AE208">
        <v>102.05078125</v>
      </c>
      <c r="AF208" s="22">
        <f>_xll.BDH(AF$3&amp;" Govt",$A$8,AD208,AD208)</f>
        <v>1.0152399999999999</v>
      </c>
      <c r="AG208">
        <f t="shared" si="92"/>
        <v>100.51887361609079</v>
      </c>
      <c r="AH208" s="2">
        <v>38476</v>
      </c>
      <c r="AI208">
        <v>123.2578125</v>
      </c>
      <c r="AJ208" s="22">
        <f>_xll.BDH(AJ$3&amp;" Govt",$A$8,AH208,AH208)</f>
        <v>1.0809899999999999</v>
      </c>
      <c r="AK208">
        <f t="shared" si="93"/>
        <v>114.02308300724337</v>
      </c>
      <c r="AL208" s="2">
        <v>39479</v>
      </c>
      <c r="AM208">
        <v>110.3359375</v>
      </c>
      <c r="AN208" s="22">
        <f>_xll.BDH(AN$3&amp;" Govt",$A$8,AL208,AL208)</f>
        <v>1.03576</v>
      </c>
      <c r="AO208">
        <f t="shared" si="94"/>
        <v>106.52654813856492</v>
      </c>
      <c r="AP208" s="2">
        <v>38476</v>
      </c>
      <c r="AQ208">
        <v>119.6015625</v>
      </c>
      <c r="AR208" s="22">
        <f>_xll.BDH(AR$3&amp;" Govt",$A$8,AP208,AP208)</f>
        <v>1.06755</v>
      </c>
      <c r="AS208">
        <f t="shared" si="95"/>
        <v>112.03368694674722</v>
      </c>
      <c r="AT208" s="2">
        <v>39846</v>
      </c>
      <c r="AU208">
        <v>97.62109375</v>
      </c>
      <c r="AV208" s="22">
        <f>_xll.BDH(AV$3&amp;" Govt",$A$8,AT208,AT208)</f>
        <v>1.00464</v>
      </c>
      <c r="AW208">
        <f t="shared" si="96"/>
        <v>97.170223911052716</v>
      </c>
      <c r="AX208" s="2">
        <v>38476</v>
      </c>
      <c r="AY208">
        <v>108.16796875</v>
      </c>
      <c r="AZ208" s="22">
        <f>_xll.BDH(AZ$3&amp;" Govt",$A$8,AX208,AX208)</f>
        <v>1.0450900000000001</v>
      </c>
      <c r="BA208">
        <f t="shared" si="97"/>
        <v>103.50110397190672</v>
      </c>
      <c r="BB208" s="2">
        <v>38476</v>
      </c>
      <c r="BC208">
        <v>108.41796875</v>
      </c>
      <c r="BD208" s="22">
        <f>_xll.BDH(BD$3&amp;" Govt",$A$8,BB208,BB208)</f>
        <v>1.03881</v>
      </c>
      <c r="BE208">
        <f t="shared" si="98"/>
        <v>104.36746734243991</v>
      </c>
      <c r="BH208" s="22"/>
      <c r="BJ208" s="2">
        <v>38476</v>
      </c>
      <c r="BK208">
        <v>106.21484375</v>
      </c>
      <c r="BL208" s="22">
        <f>_xll.BDH(BL$3&amp;" Govt",$A$8,BJ208,BJ208)</f>
        <v>1.0182899999999999</v>
      </c>
      <c r="BM208">
        <f t="shared" si="99"/>
        <v>104.3070674856868</v>
      </c>
      <c r="BN208" s="2">
        <v>38652</v>
      </c>
      <c r="BO208">
        <v>100.0703125</v>
      </c>
      <c r="BP208" s="22">
        <f>_xll.BDH(BP$3&amp;" Govt",$A$8,BN208,BN208)</f>
        <v>1.02772</v>
      </c>
      <c r="BQ208">
        <f t="shared" si="100"/>
        <v>97.371183298953028</v>
      </c>
      <c r="BR208" s="2">
        <v>38834</v>
      </c>
      <c r="BS208">
        <v>98.2109375</v>
      </c>
      <c r="BT208" s="22">
        <f>_xll.BDH(BT$3&amp;" Govt",$A$8,BR208,BR208)</f>
        <v>1.0212699999999999</v>
      </c>
      <c r="BU208">
        <f t="shared" si="101"/>
        <v>96.165497370920534</v>
      </c>
      <c r="BV208" s="2">
        <v>39014</v>
      </c>
      <c r="BW208">
        <v>98.92578125</v>
      </c>
      <c r="BX208" s="22">
        <f>_xll.BDH(BX$3&amp;" Govt",$A$8,BV208,BV208)</f>
        <v>1.0267999999999999</v>
      </c>
      <c r="BY208">
        <f t="shared" si="102"/>
        <v>96.343768260615505</v>
      </c>
      <c r="BZ208" s="2">
        <v>39196</v>
      </c>
      <c r="CA208">
        <v>103.91796875</v>
      </c>
      <c r="CB208" s="22">
        <f>_xll.BDH(CB$3&amp;" Govt",$A$8,BZ208,BZ208)</f>
        <v>1.00641</v>
      </c>
      <c r="CC208">
        <f t="shared" si="103"/>
        <v>103.25609716715852</v>
      </c>
      <c r="CD208" s="2">
        <v>39378</v>
      </c>
      <c r="CE208">
        <v>105.98046875</v>
      </c>
      <c r="CF208" s="22">
        <f>_xll.BDH(CF$3&amp;" Govt",$A$8,CD208,CD208)</f>
        <v>1.03155</v>
      </c>
      <c r="CG208">
        <f t="shared" si="104"/>
        <v>102.73905166981727</v>
      </c>
      <c r="CH208" s="2">
        <v>39560</v>
      </c>
      <c r="CI208">
        <v>114.65625</v>
      </c>
      <c r="CJ208" s="22">
        <f>_xll.BDH(CJ$3&amp;" Govt",$A$8,CH208,CH208)</f>
        <v>1.0205200000000001</v>
      </c>
      <c r="CK208">
        <f t="shared" si="105"/>
        <v>112.35081135107592</v>
      </c>
      <c r="CL208" s="2">
        <v>39742</v>
      </c>
      <c r="CM208">
        <v>95.71484375</v>
      </c>
      <c r="CN208" s="22">
        <f>_xll.BDH(CN$3&amp;" Govt",$A$8,CL208,CL208)</f>
        <v>1.0472600000000001</v>
      </c>
      <c r="CO208">
        <f t="shared" si="106"/>
        <v>91.395492762064805</v>
      </c>
      <c r="CP208" s="2">
        <v>39925</v>
      </c>
      <c r="CQ208">
        <v>96.50390625</v>
      </c>
      <c r="CR208" s="22">
        <f>_xll.BDH(CR$3&amp;" Govt",$A$8,CP208,CP208)</f>
        <v>0.98255000000000003</v>
      </c>
      <c r="CS208">
        <f t="shared" si="107"/>
        <v>98.217806981832979</v>
      </c>
      <c r="CT208" s="2">
        <v>40102</v>
      </c>
      <c r="CU208">
        <v>107.09375</v>
      </c>
      <c r="CV208" s="22">
        <f>_xll.BDH(CV$3&amp;" Govt",$A$8,CT208,CT208)</f>
        <v>1.0041199999999999</v>
      </c>
      <c r="CW208">
        <f t="shared" si="108"/>
        <v>106.65433414332949</v>
      </c>
      <c r="CZ208" s="22"/>
      <c r="DB208" s="2">
        <v>38481</v>
      </c>
      <c r="DC208">
        <v>111.0703125</v>
      </c>
      <c r="DD208" s="22">
        <f>_xll.BDH(DD$3&amp;" Govt",$A$8,DB208,DB208)</f>
        <v>1.0195799999999999</v>
      </c>
      <c r="DE208">
        <f t="shared" si="109"/>
        <v>108.93731977873243</v>
      </c>
      <c r="DF208" s="2">
        <v>39024</v>
      </c>
      <c r="DG208">
        <v>98.0078125</v>
      </c>
      <c r="DH208" s="22">
        <f>_xll.BDH(DH$3&amp;" Govt",$A$8,DF208,DF208)</f>
        <v>1.02698</v>
      </c>
      <c r="DI208">
        <f t="shared" si="110"/>
        <v>95.433029367660524</v>
      </c>
      <c r="DJ208" s="2">
        <v>39388</v>
      </c>
      <c r="DK208">
        <v>108.88671875</v>
      </c>
      <c r="DL208" s="22">
        <f>_xll.BDH(DL$3&amp;" Govt",$A$8,DJ208,DJ208)</f>
        <v>1.0310999999999999</v>
      </c>
      <c r="DM208">
        <f t="shared" si="111"/>
        <v>105.60248157307731</v>
      </c>
      <c r="DN208" s="2">
        <v>40123</v>
      </c>
      <c r="DO208">
        <v>109.828125</v>
      </c>
      <c r="DP208" s="22">
        <f>_xll.BDH(DP$3&amp;" Govt",$A$8,DN208,DN208)</f>
        <v>1.00539</v>
      </c>
      <c r="DQ208">
        <f t="shared" si="112"/>
        <v>109.23932503804494</v>
      </c>
    </row>
    <row r="209" spans="4:121" x14ac:dyDescent="0.25">
      <c r="D209" s="2"/>
      <c r="F209" s="2">
        <v>38477</v>
      </c>
      <c r="G209">
        <v>128.3359375</v>
      </c>
      <c r="H209" s="22">
        <f>_xll.BDH(H$3&amp;" Govt",$A$8,F209,F209)</f>
        <v>1.2118100000000001</v>
      </c>
      <c r="I209" s="14">
        <f t="shared" si="86"/>
        <v>105.90433937663495</v>
      </c>
      <c r="J209" s="2">
        <v>38477</v>
      </c>
      <c r="K209">
        <v>129.109375</v>
      </c>
      <c r="L209" s="22">
        <f>_xll.BDH(L$3&amp;" Govt",$A$8,J209,J209)</f>
        <v>1.18841</v>
      </c>
      <c r="M209">
        <f t="shared" si="87"/>
        <v>108.64043133262091</v>
      </c>
      <c r="N209" s="2">
        <v>38477</v>
      </c>
      <c r="O209">
        <v>130.82421875</v>
      </c>
      <c r="P209" s="22">
        <f>_xll.BDH(P$3&amp;" Govt",$A$8,N209,N209)</f>
        <v>1.17069</v>
      </c>
      <c r="Q209">
        <f t="shared" si="88"/>
        <v>111.74966793087837</v>
      </c>
      <c r="R209" s="2">
        <v>38477</v>
      </c>
      <c r="S209">
        <v>132.07421875</v>
      </c>
      <c r="T209" s="22">
        <f>_xll.BDH(T$3&amp;" Govt",$A$8,R209,R209)</f>
        <v>1.1411500000000001</v>
      </c>
      <c r="U209">
        <f t="shared" si="89"/>
        <v>115.73782478201812</v>
      </c>
      <c r="V209" s="2">
        <v>38575</v>
      </c>
      <c r="W209">
        <v>98.90234375</v>
      </c>
      <c r="X209" s="22">
        <f>_xll.BDH(X$3&amp;" Govt",$A$8,V209,V209)</f>
        <v>1.0263199999999999</v>
      </c>
      <c r="Y209">
        <f t="shared" si="90"/>
        <v>96.365990870293871</v>
      </c>
      <c r="Z209" s="2">
        <v>38477</v>
      </c>
      <c r="AA209">
        <v>125.38671875</v>
      </c>
      <c r="AB209" s="22">
        <f>_xll.BDH(AB$3&amp;" Govt",$A$8,Z209,Z209)</f>
        <v>1.1031200000000001</v>
      </c>
      <c r="AC209">
        <f t="shared" si="91"/>
        <v>113.66552936217273</v>
      </c>
      <c r="AD209" s="2">
        <v>39118</v>
      </c>
      <c r="AE209">
        <v>102.125</v>
      </c>
      <c r="AF209" s="22">
        <f>_xll.BDH(AF$3&amp;" Govt",$A$8,AD209,AD209)</f>
        <v>1.0154000000000001</v>
      </c>
      <c r="AG209">
        <f t="shared" si="92"/>
        <v>100.57612763442977</v>
      </c>
      <c r="AH209" s="2">
        <v>38477</v>
      </c>
      <c r="AI209">
        <v>123.51953125</v>
      </c>
      <c r="AJ209" s="22">
        <f>_xll.BDH(AJ$3&amp;" Govt",$A$8,AH209,AH209)</f>
        <v>1.0812599999999999</v>
      </c>
      <c r="AK209">
        <f t="shared" si="93"/>
        <v>114.23666023898046</v>
      </c>
      <c r="AL209" s="2">
        <v>39482</v>
      </c>
      <c r="AM209">
        <v>110.14453125</v>
      </c>
      <c r="AN209" s="22">
        <f>_xll.BDH(AN$3&amp;" Govt",$A$8,AL209,AL209)</f>
        <v>1.0356799999999999</v>
      </c>
      <c r="AO209">
        <f t="shared" si="94"/>
        <v>106.34996451606675</v>
      </c>
      <c r="AP209" s="2">
        <v>38477</v>
      </c>
      <c r="AQ209">
        <v>119.80859375</v>
      </c>
      <c r="AR209" s="22">
        <f>_xll.BDH(AR$3&amp;" Govt",$A$8,AP209,AP209)</f>
        <v>1.06782</v>
      </c>
      <c r="AS209">
        <f t="shared" si="95"/>
        <v>112.19924121106554</v>
      </c>
      <c r="AT209" s="2">
        <v>39847</v>
      </c>
      <c r="AU209">
        <v>97.5859375</v>
      </c>
      <c r="AV209" s="22">
        <f>_xll.BDH(AV$3&amp;" Govt",$A$8,AT209,AT209)</f>
        <v>1.00427</v>
      </c>
      <c r="AW209">
        <f t="shared" si="96"/>
        <v>97.171017256315537</v>
      </c>
      <c r="AX209" s="2">
        <v>38477</v>
      </c>
      <c r="AY209">
        <v>108.31640625</v>
      </c>
      <c r="AZ209" s="22">
        <f>_xll.BDH(AZ$3&amp;" Govt",$A$8,AX209,AX209)</f>
        <v>1.04535</v>
      </c>
      <c r="BA209">
        <f t="shared" si="97"/>
        <v>103.61735901851054</v>
      </c>
      <c r="BB209" s="2">
        <v>38477</v>
      </c>
      <c r="BC209">
        <v>108.56640625</v>
      </c>
      <c r="BD209" s="22">
        <f>_xll.BDH(BD$3&amp;" Govt",$A$8,BB209,BB209)</f>
        <v>1.0390699999999999</v>
      </c>
      <c r="BE209">
        <f t="shared" si="98"/>
        <v>104.48420823428644</v>
      </c>
      <c r="BH209" s="22"/>
      <c r="BJ209" s="2">
        <v>38477</v>
      </c>
      <c r="BK209">
        <v>106.359375</v>
      </c>
      <c r="BL209" s="22">
        <f>_xll.BDH(BL$3&amp;" Govt",$A$8,BJ209,BJ209)</f>
        <v>1.0185500000000001</v>
      </c>
      <c r="BM209">
        <f t="shared" si="99"/>
        <v>104.42234058220018</v>
      </c>
      <c r="BN209" s="2">
        <v>38653</v>
      </c>
      <c r="BO209">
        <v>100.1171875</v>
      </c>
      <c r="BP209" s="22">
        <f>_xll.BDH(BP$3&amp;" Govt",$A$8,BN209,BN209)</f>
        <v>1.02789</v>
      </c>
      <c r="BQ209">
        <f t="shared" si="100"/>
        <v>97.40068246602263</v>
      </c>
      <c r="BR209" s="2">
        <v>38835</v>
      </c>
      <c r="BS209">
        <v>98.66015625</v>
      </c>
      <c r="BT209" s="22">
        <f>_xll.BDH(BT$3&amp;" Govt",$A$8,BR209,BR209)</f>
        <v>1.0213399999999999</v>
      </c>
      <c r="BU209">
        <f t="shared" si="101"/>
        <v>96.598739156402388</v>
      </c>
      <c r="BV209" s="2">
        <v>39015</v>
      </c>
      <c r="BW209">
        <v>99.51171875</v>
      </c>
      <c r="BX209" s="22">
        <f>_xll.BDH(BX$3&amp;" Govt",$A$8,BV209,BV209)</f>
        <v>1.0268699999999999</v>
      </c>
      <c r="BY209">
        <f t="shared" si="102"/>
        <v>96.907806002707261</v>
      </c>
      <c r="BZ209" s="2">
        <v>39197</v>
      </c>
      <c r="CA209">
        <v>103.92578125</v>
      </c>
      <c r="CB209" s="22">
        <f>_xll.BDH(CB$3&amp;" Govt",$A$8,BZ209,BZ209)</f>
        <v>1.0065900000000001</v>
      </c>
      <c r="CC209">
        <f t="shared" si="103"/>
        <v>103.24539410286212</v>
      </c>
      <c r="CD209" s="2">
        <v>39379</v>
      </c>
      <c r="CE209">
        <v>106.59375</v>
      </c>
      <c r="CF209" s="22">
        <f>_xll.BDH(CF$3&amp;" Govt",$A$8,CD209,CD209)</f>
        <v>1.03149</v>
      </c>
      <c r="CG209">
        <f t="shared" si="104"/>
        <v>103.33958642352326</v>
      </c>
      <c r="CH209" s="2">
        <v>39561</v>
      </c>
      <c r="CI209">
        <v>114.1953125</v>
      </c>
      <c r="CJ209" s="22">
        <f>_xll.BDH(CJ$3&amp;" Govt",$A$8,CH209,CH209)</f>
        <v>1.0206200000000001</v>
      </c>
      <c r="CK209">
        <f t="shared" si="105"/>
        <v>111.88817826419235</v>
      </c>
      <c r="CL209" s="2">
        <v>39743</v>
      </c>
      <c r="CM209">
        <v>96.1328125</v>
      </c>
      <c r="CN209" s="22">
        <f>_xll.BDH(CN$3&amp;" Govt",$A$8,CL209,CL209)</f>
        <v>1.0471299999999999</v>
      </c>
      <c r="CO209">
        <f t="shared" si="106"/>
        <v>91.805995912637414</v>
      </c>
      <c r="CP209" s="2">
        <v>39926</v>
      </c>
      <c r="CQ209">
        <v>97.53515625</v>
      </c>
      <c r="CR209" s="22">
        <f>_xll.BDH(CR$3&amp;" Govt",$A$8,CP209,CP209)</f>
        <v>0.98272000000000004</v>
      </c>
      <c r="CS209">
        <f t="shared" si="107"/>
        <v>99.25019970083035</v>
      </c>
      <c r="CT209" s="2">
        <v>40105</v>
      </c>
      <c r="CU209">
        <v>107.87890625</v>
      </c>
      <c r="CV209" s="22">
        <f>_xll.BDH(CV$3&amp;" Govt",$A$8,CT209,CT209)</f>
        <v>1.00434</v>
      </c>
      <c r="CW209">
        <f t="shared" si="108"/>
        <v>107.41273498018599</v>
      </c>
      <c r="CZ209" s="22"/>
      <c r="DB209" s="2">
        <v>38482</v>
      </c>
      <c r="DC209">
        <v>111.87109375</v>
      </c>
      <c r="DD209" s="22">
        <f>_xll.BDH(DD$3&amp;" Govt",$A$8,DB209,DB209)</f>
        <v>1.01983</v>
      </c>
      <c r="DE209">
        <f t="shared" si="109"/>
        <v>109.69582552974515</v>
      </c>
      <c r="DF209" s="2">
        <v>39027</v>
      </c>
      <c r="DG209">
        <v>98.734375</v>
      </c>
      <c r="DH209" s="22">
        <f>_xll.BDH(DH$3&amp;" Govt",$A$8,DF209,DF209)</f>
        <v>1.0264800000000001</v>
      </c>
      <c r="DI209">
        <f t="shared" si="110"/>
        <v>96.187334385472681</v>
      </c>
      <c r="DJ209" s="2">
        <v>39391</v>
      </c>
      <c r="DK209">
        <v>108.7734375</v>
      </c>
      <c r="DL209" s="22">
        <f>_xll.BDH(DL$3&amp;" Govt",$A$8,DJ209,DJ209)</f>
        <v>1.03138</v>
      </c>
      <c r="DM209">
        <f t="shared" si="111"/>
        <v>105.46397787430433</v>
      </c>
      <c r="DN209" s="2">
        <v>40126</v>
      </c>
      <c r="DO209">
        <v>110.52734375</v>
      </c>
      <c r="DP209" s="22">
        <f>_xll.BDH(DP$3&amp;" Govt",$A$8,DN209,DN209)</f>
        <v>1.00545</v>
      </c>
      <c r="DQ209">
        <f t="shared" si="112"/>
        <v>109.92823486995873</v>
      </c>
    </row>
    <row r="210" spans="4:121" x14ac:dyDescent="0.25">
      <c r="D210" s="2"/>
      <c r="F210" s="2">
        <v>38478</v>
      </c>
      <c r="G210">
        <v>128.1640625</v>
      </c>
      <c r="H210" s="22">
        <f>_xll.BDH(H$3&amp;" Govt",$A$8,F210,F210)</f>
        <v>1.21211</v>
      </c>
      <c r="I210" s="14">
        <f t="shared" si="86"/>
        <v>105.73632962354901</v>
      </c>
      <c r="J210" s="2">
        <v>38478</v>
      </c>
      <c r="K210">
        <v>128.77734375</v>
      </c>
      <c r="L210" s="22">
        <f>_xll.BDH(L$3&amp;" Govt",$A$8,J210,J210)</f>
        <v>1.1887099999999999</v>
      </c>
      <c r="M210">
        <f t="shared" si="87"/>
        <v>108.33369261636565</v>
      </c>
      <c r="N210" s="2">
        <v>38478</v>
      </c>
      <c r="O210">
        <v>130.35546875</v>
      </c>
      <c r="P210" s="22">
        <f>_xll.BDH(P$3&amp;" Govt",$A$8,N210,N210)</f>
        <v>1.17099</v>
      </c>
      <c r="Q210">
        <f t="shared" si="88"/>
        <v>111.32073608655924</v>
      </c>
      <c r="R210" s="2">
        <v>38478</v>
      </c>
      <c r="S210">
        <v>131.44921875</v>
      </c>
      <c r="T210" s="22">
        <f>_xll.BDH(T$3&amp;" Govt",$A$8,R210,R210)</f>
        <v>1.14144</v>
      </c>
      <c r="U210">
        <f t="shared" si="89"/>
        <v>115.16086587994113</v>
      </c>
      <c r="V210" s="2">
        <v>38576</v>
      </c>
      <c r="W210">
        <v>99.05859375</v>
      </c>
      <c r="X210" s="22">
        <f>_xll.BDH(X$3&amp;" Govt",$A$8,V210,V210)</f>
        <v>1.02634</v>
      </c>
      <c r="Y210">
        <f t="shared" si="90"/>
        <v>96.516353011672535</v>
      </c>
      <c r="Z210" s="2">
        <v>38478</v>
      </c>
      <c r="AA210">
        <v>124.76953125</v>
      </c>
      <c r="AB210" s="22">
        <f>_xll.BDH(AB$3&amp;" Govt",$A$8,Z210,Z210)</f>
        <v>1.1033999999999999</v>
      </c>
      <c r="AC210">
        <f t="shared" si="91"/>
        <v>113.07733482871126</v>
      </c>
      <c r="AD210" s="2">
        <v>39119</v>
      </c>
      <c r="AE210">
        <v>102.203125</v>
      </c>
      <c r="AF210" s="22">
        <f>_xll.BDH(AF$3&amp;" Govt",$A$8,AD210,AD210)</f>
        <v>1.01545</v>
      </c>
      <c r="AG210">
        <f t="shared" si="92"/>
        <v>100.64811167462702</v>
      </c>
      <c r="AH210" s="2">
        <v>38478</v>
      </c>
      <c r="AI210">
        <v>122.8828125</v>
      </c>
      <c r="AJ210" s="22">
        <f>_xll.BDH(AJ$3&amp;" Govt",$A$8,AH210,AH210)</f>
        <v>1.0815300000000001</v>
      </c>
      <c r="AK210">
        <f t="shared" si="93"/>
        <v>113.61942109788909</v>
      </c>
      <c r="AL210" s="2">
        <v>39483</v>
      </c>
      <c r="AM210">
        <v>110.45703125</v>
      </c>
      <c r="AN210" s="22">
        <f>_xll.BDH(AN$3&amp;" Govt",$A$8,AL210,AL210)</f>
        <v>1.03566</v>
      </c>
      <c r="AO210">
        <f t="shared" si="94"/>
        <v>106.65375823146593</v>
      </c>
      <c r="AP210" s="2">
        <v>38478</v>
      </c>
      <c r="AQ210">
        <v>119.171875</v>
      </c>
      <c r="AR210" s="22">
        <f>_xll.BDH(AR$3&amp;" Govt",$A$8,AP210,AP210)</f>
        <v>1.06809</v>
      </c>
      <c r="AS210">
        <f t="shared" si="95"/>
        <v>111.57475025512832</v>
      </c>
      <c r="AT210" s="2">
        <v>39848</v>
      </c>
      <c r="AU210">
        <v>97.8359375</v>
      </c>
      <c r="AV210" s="22">
        <f>_xll.BDH(AV$3&amp;" Govt",$A$8,AT210,AT210)</f>
        <v>1.0039</v>
      </c>
      <c r="AW210">
        <f t="shared" si="96"/>
        <v>97.455859647375235</v>
      </c>
      <c r="AX210" s="2">
        <v>38478</v>
      </c>
      <c r="AY210">
        <v>107.7265625</v>
      </c>
      <c r="AZ210" s="22">
        <f>_xll.BDH(AZ$3&amp;" Govt",$A$8,AX210,AX210)</f>
        <v>1.0456099999999999</v>
      </c>
      <c r="BA210">
        <f t="shared" si="97"/>
        <v>103.02747917483575</v>
      </c>
      <c r="BB210" s="2">
        <v>38478</v>
      </c>
      <c r="BC210">
        <v>107.984375</v>
      </c>
      <c r="BD210" s="22">
        <f>_xll.BDH(BD$3&amp;" Govt",$A$8,BB210,BB210)</f>
        <v>1.0393300000000001</v>
      </c>
      <c r="BE210">
        <f t="shared" si="98"/>
        <v>103.89806413747317</v>
      </c>
      <c r="BH210" s="22"/>
      <c r="BJ210" s="2">
        <v>38478</v>
      </c>
      <c r="BK210">
        <v>105.75390625</v>
      </c>
      <c r="BL210" s="22">
        <f>_xll.BDH(BL$3&amp;" Govt",$A$8,BJ210,BJ210)</f>
        <v>1.01881</v>
      </c>
      <c r="BM210">
        <f t="shared" si="99"/>
        <v>103.80140188062543</v>
      </c>
      <c r="BN210" s="2">
        <v>38656</v>
      </c>
      <c r="BO210">
        <v>100.31640625</v>
      </c>
      <c r="BP210" s="22">
        <f>_xll.BDH(BP$3&amp;" Govt",$A$8,BN210,BN210)</f>
        <v>1.0284</v>
      </c>
      <c r="BQ210">
        <f t="shared" si="100"/>
        <v>97.546097092570989</v>
      </c>
      <c r="BR210" s="2">
        <v>38838</v>
      </c>
      <c r="BS210">
        <v>98.125</v>
      </c>
      <c r="BT210" s="22">
        <f>_xll.BDH(BT$3&amp;" Govt",$A$8,BR210,BR210)</f>
        <v>1.0215399999999999</v>
      </c>
      <c r="BU210">
        <f t="shared" si="101"/>
        <v>96.055954735007944</v>
      </c>
      <c r="BV210" s="2">
        <v>39016</v>
      </c>
      <c r="BW210">
        <v>99.75</v>
      </c>
      <c r="BX210" s="22">
        <f>_xll.BDH(BX$3&amp;" Govt",$A$8,BV210,BV210)</f>
        <v>1.0269299999999999</v>
      </c>
      <c r="BY210">
        <f t="shared" si="102"/>
        <v>97.13417662352839</v>
      </c>
      <c r="BZ210" s="2">
        <v>39198</v>
      </c>
      <c r="CA210">
        <v>103.62109375</v>
      </c>
      <c r="CB210" s="22">
        <f>_xll.BDH(CB$3&amp;" Govt",$A$8,BZ210,BZ210)</f>
        <v>1.0067699999999999</v>
      </c>
      <c r="CC210">
        <f t="shared" si="103"/>
        <v>102.92429626429076</v>
      </c>
      <c r="CD210" s="2">
        <v>39380</v>
      </c>
      <c r="CE210">
        <v>106.59375</v>
      </c>
      <c r="CF210" s="22">
        <f>_xll.BDH(CF$3&amp;" Govt",$A$8,CD210,CD210)</f>
        <v>1.0314300000000001</v>
      </c>
      <c r="CG210">
        <f t="shared" si="104"/>
        <v>103.34559785928273</v>
      </c>
      <c r="CH210" s="2">
        <v>39562</v>
      </c>
      <c r="CI210">
        <v>113.16015625</v>
      </c>
      <c r="CJ210" s="22">
        <f>_xll.BDH(CJ$3&amp;" Govt",$A$8,CH210,CH210)</f>
        <v>1.0207200000000001</v>
      </c>
      <c r="CK210">
        <f t="shared" si="105"/>
        <v>110.86307336977819</v>
      </c>
      <c r="CL210" s="2">
        <v>39744</v>
      </c>
      <c r="CM210">
        <v>94.5703125</v>
      </c>
      <c r="CN210" s="22">
        <f>_xll.BDH(CN$3&amp;" Govt",$A$8,CL210,CL210)</f>
        <v>1.0469900000000001</v>
      </c>
      <c r="CO210">
        <f t="shared" si="106"/>
        <v>90.325898528161673</v>
      </c>
      <c r="CP210" s="2">
        <v>39927</v>
      </c>
      <c r="CQ210">
        <v>97.50390625</v>
      </c>
      <c r="CR210" s="22">
        <f>_xll.BDH(CR$3&amp;" Govt",$A$8,CP210,CP210)</f>
        <v>0.98287999999999998</v>
      </c>
      <c r="CS210">
        <f t="shared" si="107"/>
        <v>99.202248748575613</v>
      </c>
      <c r="CT210" s="2">
        <v>40106</v>
      </c>
      <c r="CU210">
        <v>107.890625</v>
      </c>
      <c r="CV210" s="22">
        <f>_xll.BDH(CV$3&amp;" Govt",$A$8,CT210,CT210)</f>
        <v>1.00441</v>
      </c>
      <c r="CW210">
        <f t="shared" si="108"/>
        <v>107.41691639868181</v>
      </c>
      <c r="CZ210" s="22"/>
      <c r="DB210" s="2">
        <v>38483</v>
      </c>
      <c r="DC210">
        <v>112.16015625</v>
      </c>
      <c r="DD210" s="22">
        <f>_xll.BDH(DD$3&amp;" Govt",$A$8,DB210,DB210)</f>
        <v>1.0200899999999999</v>
      </c>
      <c r="DE210">
        <f t="shared" si="109"/>
        <v>109.95123592035998</v>
      </c>
      <c r="DF210" s="2">
        <v>39028</v>
      </c>
      <c r="DG210">
        <v>99.23828125</v>
      </c>
      <c r="DH210" s="22">
        <f>_xll.BDH(DH$3&amp;" Govt",$A$8,DF210,DF210)</f>
        <v>1.0263100000000001</v>
      </c>
      <c r="DI210">
        <f t="shared" si="110"/>
        <v>96.694255390671429</v>
      </c>
      <c r="DJ210" s="2">
        <v>39392</v>
      </c>
      <c r="DK210">
        <v>108.546875</v>
      </c>
      <c r="DL210" s="22">
        <f>_xll.BDH(DL$3&amp;" Govt",$A$8,DJ210,DJ210)</f>
        <v>1.03148</v>
      </c>
      <c r="DM210">
        <f t="shared" si="111"/>
        <v>105.23410536316749</v>
      </c>
      <c r="DN210" s="2">
        <v>40127</v>
      </c>
      <c r="DO210">
        <v>109.98046875</v>
      </c>
      <c r="DP210" s="22">
        <f>_xll.BDH(DP$3&amp;" Govt",$A$8,DN210,DN210)</f>
        <v>1.0054700000000001</v>
      </c>
      <c r="DQ210">
        <f t="shared" si="112"/>
        <v>109.38214839826151</v>
      </c>
    </row>
    <row r="211" spans="4:121" x14ac:dyDescent="0.25">
      <c r="D211" s="2"/>
      <c r="F211" s="2">
        <v>38481</v>
      </c>
      <c r="G211">
        <v>128.19140625</v>
      </c>
      <c r="H211" s="22">
        <f>_xll.BDH(H$3&amp;" Govt",$A$8,F211,F211)</f>
        <v>1.2130300000000001</v>
      </c>
      <c r="I211" s="14">
        <f t="shared" si="86"/>
        <v>105.67867756774358</v>
      </c>
      <c r="J211" s="2">
        <v>38481</v>
      </c>
      <c r="K211">
        <v>128.78515625</v>
      </c>
      <c r="L211" s="22">
        <f>_xll.BDH(L$3&amp;" Govt",$A$8,J211,J211)</f>
        <v>1.1896100000000001</v>
      </c>
      <c r="M211">
        <f t="shared" si="87"/>
        <v>108.25829998907204</v>
      </c>
      <c r="N211" s="2">
        <v>38481</v>
      </c>
      <c r="O211">
        <v>130.41796875</v>
      </c>
      <c r="P211" s="22">
        <f>_xll.BDH(P$3&amp;" Govt",$A$8,N211,N211)</f>
        <v>1.17187</v>
      </c>
      <c r="Q211">
        <f t="shared" si="88"/>
        <v>111.29047483935932</v>
      </c>
      <c r="R211" s="2">
        <v>38481</v>
      </c>
      <c r="S211">
        <v>131.58203125</v>
      </c>
      <c r="T211" s="22">
        <f>_xll.BDH(T$3&amp;" Govt",$A$8,R211,R211)</f>
        <v>1.1423000000000001</v>
      </c>
      <c r="U211">
        <f t="shared" si="89"/>
        <v>115.19043267968134</v>
      </c>
      <c r="V211" s="2">
        <v>38579</v>
      </c>
      <c r="W211">
        <v>99.03125</v>
      </c>
      <c r="X211" s="22">
        <f>_xll.BDH(X$3&amp;" Govt",$A$8,V211,V211)</f>
        <v>1.0263899999999999</v>
      </c>
      <c r="Y211">
        <f t="shared" si="90"/>
        <v>96.485010571030514</v>
      </c>
      <c r="Z211" s="2">
        <v>38481</v>
      </c>
      <c r="AA211">
        <v>124.796875</v>
      </c>
      <c r="AB211" s="22">
        <f>_xll.BDH(AB$3&amp;" Govt",$A$8,Z211,Z211)</f>
        <v>1.1042399999999999</v>
      </c>
      <c r="AC211">
        <f t="shared" si="91"/>
        <v>113.01607893211622</v>
      </c>
      <c r="AD211" s="2">
        <v>39120</v>
      </c>
      <c r="AE211">
        <v>102.21484375</v>
      </c>
      <c r="AF211" s="22">
        <f>_xll.BDH(AF$3&amp;" Govt",$A$8,AD211,AD211)</f>
        <v>1.0155099999999999</v>
      </c>
      <c r="AG211">
        <f t="shared" si="92"/>
        <v>100.65370478872686</v>
      </c>
      <c r="AH211" s="2">
        <v>38481</v>
      </c>
      <c r="AI211">
        <v>122.88671875</v>
      </c>
      <c r="AJ211" s="22">
        <f>_xll.BDH(AJ$3&amp;" Govt",$A$8,AH211,AH211)</f>
        <v>1.0823499999999999</v>
      </c>
      <c r="AK211">
        <f t="shared" si="93"/>
        <v>113.53695084769252</v>
      </c>
      <c r="AL211" s="2">
        <v>39484</v>
      </c>
      <c r="AM211">
        <v>110.39453125</v>
      </c>
      <c r="AN211" s="22">
        <f>_xll.BDH(AN$3&amp;" Govt",$A$8,AL211,AL211)</f>
        <v>1.0356399999999999</v>
      </c>
      <c r="AO211">
        <f t="shared" si="94"/>
        <v>106.5954687439651</v>
      </c>
      <c r="AP211" s="2">
        <v>38481</v>
      </c>
      <c r="AQ211">
        <v>119.24609375</v>
      </c>
      <c r="AR211" s="22">
        <f>_xll.BDH(AR$3&amp;" Govt",$A$8,AP211,AP211)</f>
        <v>1.0688900000000001</v>
      </c>
      <c r="AS211">
        <f t="shared" si="95"/>
        <v>111.56067860116568</v>
      </c>
      <c r="AT211" s="2">
        <v>39849</v>
      </c>
      <c r="AU211">
        <v>98.11328125</v>
      </c>
      <c r="AV211" s="22">
        <f>_xll.BDH(AV$3&amp;" Govt",$A$8,AT211,AT211)</f>
        <v>1.00353</v>
      </c>
      <c r="AW211">
        <f t="shared" si="96"/>
        <v>97.768159646448041</v>
      </c>
      <c r="AX211" s="2">
        <v>38481</v>
      </c>
      <c r="AY211">
        <v>107.7109375</v>
      </c>
      <c r="AZ211" s="22">
        <f>_xll.BDH(AZ$3&amp;" Govt",$A$8,AX211,AX211)</f>
        <v>1.0464</v>
      </c>
      <c r="BA211">
        <f t="shared" si="97"/>
        <v>102.93476443042813</v>
      </c>
      <c r="BB211" s="2">
        <v>38481</v>
      </c>
      <c r="BC211">
        <v>108</v>
      </c>
      <c r="BD211" s="22">
        <f>_xll.BDH(BD$3&amp;" Govt",$A$8,BB211,BB211)</f>
        <v>1.0401199999999999</v>
      </c>
      <c r="BE211">
        <f t="shared" si="98"/>
        <v>103.83417298004078</v>
      </c>
      <c r="BH211" s="22"/>
      <c r="BJ211" s="2">
        <v>38481</v>
      </c>
      <c r="BK211">
        <v>105.72265625</v>
      </c>
      <c r="BL211" s="22">
        <f>_xll.BDH(BL$3&amp;" Govt",$A$8,BJ211,BJ211)</f>
        <v>1.0195799999999999</v>
      </c>
      <c r="BM211">
        <f t="shared" si="99"/>
        <v>103.69235984424959</v>
      </c>
      <c r="BN211" s="2">
        <v>38657</v>
      </c>
      <c r="BO211">
        <v>100.34375</v>
      </c>
      <c r="BP211" s="22">
        <f>_xll.BDH(BP$3&amp;" Govt",$A$8,BN211,BN211)</f>
        <v>1.02857</v>
      </c>
      <c r="BQ211">
        <f t="shared" si="100"/>
        <v>97.556559106332088</v>
      </c>
      <c r="BR211" s="2">
        <v>38839</v>
      </c>
      <c r="BS211">
        <v>98.40234375</v>
      </c>
      <c r="BT211" s="22">
        <f>_xll.BDH(BT$3&amp;" Govt",$A$8,BR211,BR211)</f>
        <v>1.02173</v>
      </c>
      <c r="BU211">
        <f t="shared" si="101"/>
        <v>96.309537500122346</v>
      </c>
      <c r="BV211" s="2">
        <v>39017</v>
      </c>
      <c r="BW211">
        <v>100.01171875</v>
      </c>
      <c r="BX211" s="22">
        <f>_xll.BDH(BX$3&amp;" Govt",$A$8,BV211,BV211)</f>
        <v>1.0269999999999999</v>
      </c>
      <c r="BY211">
        <f t="shared" si="102"/>
        <v>97.382394109055511</v>
      </c>
      <c r="BZ211" s="2">
        <v>39199</v>
      </c>
      <c r="CA211">
        <v>103.73046875</v>
      </c>
      <c r="CB211" s="22">
        <f>_xll.BDH(CB$3&amp;" Govt",$A$8,BZ211,BZ211)</f>
        <v>1.00695</v>
      </c>
      <c r="CC211">
        <f t="shared" si="103"/>
        <v>103.01451785093599</v>
      </c>
      <c r="CD211" s="2">
        <v>39381</v>
      </c>
      <c r="CE211">
        <v>106.546875</v>
      </c>
      <c r="CF211" s="22">
        <f>_xll.BDH(CF$3&amp;" Govt",$A$8,CD211,CD211)</f>
        <v>1.0313699999999999</v>
      </c>
      <c r="CG211">
        <f t="shared" si="104"/>
        <v>103.30616073765962</v>
      </c>
      <c r="CH211" s="2">
        <v>39563</v>
      </c>
      <c r="CI211">
        <v>112.81640625</v>
      </c>
      <c r="CJ211" s="22">
        <f>_xll.BDH(CJ$3&amp;" Govt",$A$8,CH211,CH211)</f>
        <v>1.02081</v>
      </c>
      <c r="CK211">
        <f t="shared" si="105"/>
        <v>110.51655670496959</v>
      </c>
      <c r="CL211" s="2">
        <v>39745</v>
      </c>
      <c r="CM211">
        <v>92.5859375</v>
      </c>
      <c r="CN211" s="22">
        <f>_xll.BDH(CN$3&amp;" Govt",$A$8,CL211,CL211)</f>
        <v>1.0468599999999999</v>
      </c>
      <c r="CO211">
        <f t="shared" si="106"/>
        <v>88.441565729897036</v>
      </c>
      <c r="CP211" s="2">
        <v>39930</v>
      </c>
      <c r="CQ211">
        <v>98.015625</v>
      </c>
      <c r="CR211" s="22">
        <f>_xll.BDH(CR$3&amp;" Govt",$A$8,CP211,CP211)</f>
        <v>0.98336999999999997</v>
      </c>
      <c r="CS211">
        <f t="shared" si="107"/>
        <v>99.673190152231612</v>
      </c>
      <c r="CT211" s="2">
        <v>40107</v>
      </c>
      <c r="CU211">
        <v>107.48046875</v>
      </c>
      <c r="CV211" s="22">
        <f>_xll.BDH(CV$3&amp;" Govt",$A$8,CT211,CT211)</f>
        <v>1.00448</v>
      </c>
      <c r="CW211">
        <f t="shared" si="108"/>
        <v>107.0011038049538</v>
      </c>
      <c r="CZ211" s="22"/>
      <c r="DB211" s="2">
        <v>38484</v>
      </c>
      <c r="DC211">
        <v>112.2890625</v>
      </c>
      <c r="DD211" s="22">
        <f>_xll.BDH(DD$3&amp;" Govt",$A$8,DB211,DB211)</f>
        <v>1.0203500000000001</v>
      </c>
      <c r="DE211">
        <f t="shared" si="109"/>
        <v>110.04955407458225</v>
      </c>
      <c r="DF211" s="2">
        <v>39029</v>
      </c>
      <c r="DG211">
        <v>99.75390625</v>
      </c>
      <c r="DH211" s="22">
        <f>_xll.BDH(DH$3&amp;" Govt",$A$8,DF211,DF211)</f>
        <v>1.0261499999999999</v>
      </c>
      <c r="DI211">
        <f t="shared" si="110"/>
        <v>97.211817229449892</v>
      </c>
      <c r="DJ211" s="2">
        <v>39393</v>
      </c>
      <c r="DK211">
        <v>108.55078125</v>
      </c>
      <c r="DL211" s="22">
        <f>_xll.BDH(DL$3&amp;" Govt",$A$8,DJ211,DJ211)</f>
        <v>1.0315700000000001</v>
      </c>
      <c r="DM211">
        <f t="shared" si="111"/>
        <v>105.22871084851245</v>
      </c>
      <c r="DN211" s="2">
        <v>40128</v>
      </c>
      <c r="DO211">
        <v>109.98046875</v>
      </c>
      <c r="DP211" s="22">
        <f>_xll.BDH(DP$3&amp;" Govt",$A$8,DN211,DN211)</f>
        <v>1.00549</v>
      </c>
      <c r="DQ211">
        <f t="shared" si="112"/>
        <v>109.37997269987767</v>
      </c>
    </row>
    <row r="212" spans="4:121" x14ac:dyDescent="0.25">
      <c r="D212" s="2"/>
      <c r="F212" s="2">
        <v>38482</v>
      </c>
      <c r="G212">
        <v>128.3671875</v>
      </c>
      <c r="H212" s="22">
        <f>_xll.BDH(H$3&amp;" Govt",$A$8,F212,F212)</f>
        <v>1.2133400000000001</v>
      </c>
      <c r="I212" s="14">
        <f t="shared" si="86"/>
        <v>105.79655125521288</v>
      </c>
      <c r="J212" s="2">
        <v>38482</v>
      </c>
      <c r="K212">
        <v>128.99609375</v>
      </c>
      <c r="L212" s="22">
        <f>_xll.BDH(L$3&amp;" Govt",$A$8,J212,J212)</f>
        <v>1.18991</v>
      </c>
      <c r="M212">
        <f t="shared" si="87"/>
        <v>108.40827772688691</v>
      </c>
      <c r="N212" s="2">
        <v>38482</v>
      </c>
      <c r="O212">
        <v>130.6640625</v>
      </c>
      <c r="P212" s="22">
        <f>_xll.BDH(P$3&amp;" Govt",$A$8,N212,N212)</f>
        <v>1.1721699999999999</v>
      </c>
      <c r="Q212">
        <f t="shared" si="88"/>
        <v>111.47193879727344</v>
      </c>
      <c r="R212" s="2">
        <v>38482</v>
      </c>
      <c r="S212">
        <v>131.84375</v>
      </c>
      <c r="T212" s="22">
        <f>_xll.BDH(T$3&amp;" Govt",$A$8,R212,R212)</f>
        <v>1.14259</v>
      </c>
      <c r="U212">
        <f t="shared" si="89"/>
        <v>115.39025372180747</v>
      </c>
      <c r="V212" s="2">
        <v>38580</v>
      </c>
      <c r="W212">
        <v>99.38671875</v>
      </c>
      <c r="X212" s="22">
        <f>_xll.BDH(X$3&amp;" Govt",$A$8,V212,V212)</f>
        <v>1.02641</v>
      </c>
      <c r="Y212">
        <f t="shared" si="90"/>
        <v>96.82945289893901</v>
      </c>
      <c r="Z212" s="2">
        <v>38482</v>
      </c>
      <c r="AA212">
        <v>125.21875</v>
      </c>
      <c r="AB212" s="22">
        <f>_xll.BDH(AB$3&amp;" Govt",$A$8,Z212,Z212)</f>
        <v>1.1045100000000001</v>
      </c>
      <c r="AC212">
        <f t="shared" si="91"/>
        <v>113.37040859747761</v>
      </c>
      <c r="AD212" s="2">
        <v>39121</v>
      </c>
      <c r="AE212">
        <v>102.2109375</v>
      </c>
      <c r="AF212" s="22">
        <f>_xll.BDH(AF$3&amp;" Govt",$A$8,AD212,AD212)</f>
        <v>1.01556</v>
      </c>
      <c r="AG212">
        <f t="shared" si="92"/>
        <v>100.64490281224153</v>
      </c>
      <c r="AH212" s="2">
        <v>38482</v>
      </c>
      <c r="AI212">
        <v>123.37109375</v>
      </c>
      <c r="AJ212" s="22">
        <f>_xll.BDH(AJ$3&amp;" Govt",$A$8,AH212,AH212)</f>
        <v>1.0826199999999999</v>
      </c>
      <c r="AK212">
        <f t="shared" si="93"/>
        <v>113.95604528828214</v>
      </c>
      <c r="AL212" s="2">
        <v>39485</v>
      </c>
      <c r="AM212">
        <v>109.92578125</v>
      </c>
      <c r="AN212" s="22">
        <f>_xll.BDH(AN$3&amp;" Govt",$A$8,AL212,AL212)</f>
        <v>1.0356099999999999</v>
      </c>
      <c r="AO212">
        <f t="shared" si="94"/>
        <v>106.14592486553819</v>
      </c>
      <c r="AP212" s="2">
        <v>38482</v>
      </c>
      <c r="AQ212">
        <v>119.6171875</v>
      </c>
      <c r="AR212" s="22">
        <f>_xll.BDH(AR$3&amp;" Govt",$A$8,AP212,AP212)</f>
        <v>1.0691600000000001</v>
      </c>
      <c r="AS212">
        <f t="shared" si="95"/>
        <v>111.87959472857194</v>
      </c>
      <c r="AT212" s="2">
        <v>39850</v>
      </c>
      <c r="AU212">
        <v>98.13671875</v>
      </c>
      <c r="AV212" s="22">
        <f>_xll.BDH(AV$3&amp;" Govt",$A$8,AT212,AT212)</f>
        <v>1.00315</v>
      </c>
      <c r="AW212">
        <f t="shared" si="96"/>
        <v>97.828558789812092</v>
      </c>
      <c r="AX212" s="2">
        <v>38482</v>
      </c>
      <c r="AY212">
        <v>108.15234375</v>
      </c>
      <c r="AZ212" s="22">
        <f>_xll.BDH(AZ$3&amp;" Govt",$A$8,AX212,AX212)</f>
        <v>1.04667</v>
      </c>
      <c r="BA212">
        <f t="shared" si="97"/>
        <v>103.32993565307117</v>
      </c>
      <c r="BB212" s="2">
        <v>38482</v>
      </c>
      <c r="BC212">
        <v>108.421875</v>
      </c>
      <c r="BD212" s="22">
        <f>_xll.BDH(BD$3&amp;" Govt",$A$8,BB212,BB212)</f>
        <v>1.0403800000000001</v>
      </c>
      <c r="BE212">
        <f t="shared" si="98"/>
        <v>104.21372479286414</v>
      </c>
      <c r="BH212" s="22"/>
      <c r="BJ212" s="2">
        <v>38482</v>
      </c>
      <c r="BK212">
        <v>106.21875</v>
      </c>
      <c r="BL212" s="22">
        <f>_xll.BDH(BL$3&amp;" Govt",$A$8,BJ212,BJ212)</f>
        <v>1.01983</v>
      </c>
      <c r="BM212">
        <f t="shared" si="99"/>
        <v>104.15338830981634</v>
      </c>
      <c r="BN212" s="2">
        <v>38658</v>
      </c>
      <c r="BO212">
        <v>100.23046875</v>
      </c>
      <c r="BP212" s="22">
        <f>_xll.BDH(BP$3&amp;" Govt",$A$8,BN212,BN212)</f>
        <v>1.0289900000000001</v>
      </c>
      <c r="BQ212">
        <f t="shared" si="100"/>
        <v>97.406649967443798</v>
      </c>
      <c r="BR212" s="2">
        <v>38840</v>
      </c>
      <c r="BS212">
        <v>98.07421875</v>
      </c>
      <c r="BT212" s="22">
        <f>_xll.BDH(BT$3&amp;" Govt",$A$8,BR212,BR212)</f>
        <v>1.0219100000000001</v>
      </c>
      <c r="BU212">
        <f t="shared" si="101"/>
        <v>95.9714835455177</v>
      </c>
      <c r="BV212" s="2">
        <v>39020</v>
      </c>
      <c r="BW212">
        <v>99.89453125</v>
      </c>
      <c r="BX212" s="22">
        <f>_xll.BDH(BX$3&amp;" Govt",$A$8,BV212,BV212)</f>
        <v>1.02719</v>
      </c>
      <c r="BY212">
        <f t="shared" si="102"/>
        <v>97.250295709654495</v>
      </c>
      <c r="BZ212" s="2">
        <v>39202</v>
      </c>
      <c r="CA212">
        <v>104.2578125</v>
      </c>
      <c r="CB212" s="22">
        <f>_xll.BDH(CB$3&amp;" Govt",$A$8,BZ212,BZ212)</f>
        <v>1.0074799999999999</v>
      </c>
      <c r="CC212">
        <f t="shared" si="103"/>
        <v>103.48375401993093</v>
      </c>
      <c r="CD212" s="2">
        <v>39384</v>
      </c>
      <c r="CE212">
        <v>106.59765625</v>
      </c>
      <c r="CF212" s="22">
        <f>_xll.BDH(CF$3&amp;" Govt",$A$8,CD212,CD212)</f>
        <v>1.0311900000000001</v>
      </c>
      <c r="CG212">
        <f t="shared" si="104"/>
        <v>103.37343869703933</v>
      </c>
      <c r="CH212" s="2">
        <v>39566</v>
      </c>
      <c r="CI212">
        <v>113.1875</v>
      </c>
      <c r="CJ212" s="22">
        <f>_xll.BDH(CJ$3&amp;" Govt",$A$8,CH212,CH212)</f>
        <v>1.02111</v>
      </c>
      <c r="CK212">
        <f t="shared" si="105"/>
        <v>110.84750908325255</v>
      </c>
      <c r="CL212" s="2">
        <v>39748</v>
      </c>
      <c r="CM212">
        <v>92.88671875</v>
      </c>
      <c r="CN212" s="22">
        <f>_xll.BDH(CN$3&amp;" Govt",$A$8,CL212,CL212)</f>
        <v>1.0464500000000001</v>
      </c>
      <c r="CO212">
        <f t="shared" si="106"/>
        <v>88.763647331453953</v>
      </c>
      <c r="CP212" s="2">
        <v>39931</v>
      </c>
      <c r="CQ212">
        <v>97.51171875</v>
      </c>
      <c r="CR212" s="22">
        <f>_xll.BDH(CR$3&amp;" Govt",$A$8,CP212,CP212)</f>
        <v>0.98353000000000002</v>
      </c>
      <c r="CS212">
        <f t="shared" si="107"/>
        <v>99.144630819598788</v>
      </c>
      <c r="CT212" s="2">
        <v>40108</v>
      </c>
      <c r="CU212">
        <v>106.9609375</v>
      </c>
      <c r="CV212" s="22">
        <f>_xll.BDH(CV$3&amp;" Govt",$A$8,CT212,CT212)</f>
        <v>1.0045599999999999</v>
      </c>
      <c r="CW212">
        <f t="shared" si="108"/>
        <v>106.47540963207774</v>
      </c>
      <c r="CZ212" s="22"/>
      <c r="DB212" s="2">
        <v>38485</v>
      </c>
      <c r="DC212">
        <v>112.34765625</v>
      </c>
      <c r="DD212" s="22">
        <f>_xll.BDH(DD$3&amp;" Govt",$A$8,DB212,DB212)</f>
        <v>1.0206</v>
      </c>
      <c r="DE212">
        <f t="shared" si="109"/>
        <v>110.08000808348031</v>
      </c>
      <c r="DF212" s="2">
        <v>39030</v>
      </c>
      <c r="DG212">
        <v>99.85546875</v>
      </c>
      <c r="DH212" s="22">
        <f>_xll.BDH(DH$3&amp;" Govt",$A$8,DF212,DF212)</f>
        <v>1.0259799999999999</v>
      </c>
      <c r="DI212">
        <f t="shared" si="110"/>
        <v>97.326915485681994</v>
      </c>
      <c r="DJ212" s="2">
        <v>39394</v>
      </c>
      <c r="DK212">
        <v>108.6796875</v>
      </c>
      <c r="DL212" s="22">
        <f>_xll.BDH(DL$3&amp;" Govt",$A$8,DJ212,DJ212)</f>
        <v>1.0316700000000001</v>
      </c>
      <c r="DM212">
        <f t="shared" si="111"/>
        <v>105.343460118061</v>
      </c>
      <c r="DN212" s="2">
        <v>40129</v>
      </c>
      <c r="DO212">
        <v>109.87890625</v>
      </c>
      <c r="DP212" s="22">
        <f>_xll.BDH(DP$3&amp;" Govt",$A$8,DN212,DN212)</f>
        <v>1.0055099999999999</v>
      </c>
      <c r="DQ212">
        <f t="shared" si="112"/>
        <v>109.27679113086893</v>
      </c>
    </row>
    <row r="213" spans="4:121" x14ac:dyDescent="0.25">
      <c r="D213" s="2"/>
      <c r="F213" s="2">
        <v>38483</v>
      </c>
      <c r="G213">
        <v>128.37109375</v>
      </c>
      <c r="H213" s="22">
        <f>_xll.BDH(H$3&amp;" Govt",$A$8,F213,F213)</f>
        <v>1.2136400000000001</v>
      </c>
      <c r="I213" s="14">
        <f t="shared" si="86"/>
        <v>105.7736180003955</v>
      </c>
      <c r="J213" s="2">
        <v>38483</v>
      </c>
      <c r="K213">
        <v>129.01953125</v>
      </c>
      <c r="L213" s="22">
        <f>_xll.BDH(L$3&amp;" Govt",$A$8,J213,J213)</f>
        <v>1.19021</v>
      </c>
      <c r="M213">
        <f t="shared" si="87"/>
        <v>108.40064463414019</v>
      </c>
      <c r="N213" s="2">
        <v>38483</v>
      </c>
      <c r="O213">
        <v>130.7109375</v>
      </c>
      <c r="P213" s="22">
        <f>_xll.BDH(P$3&amp;" Govt",$A$8,N213,N213)</f>
        <v>1.1724600000000001</v>
      </c>
      <c r="Q213">
        <f t="shared" si="88"/>
        <v>111.48434701397062</v>
      </c>
      <c r="R213" s="2">
        <v>38483</v>
      </c>
      <c r="S213">
        <v>131.85546875</v>
      </c>
      <c r="T213" s="22">
        <f>_xll.BDH(T$3&amp;" Govt",$A$8,R213,R213)</f>
        <v>1.1428799999999999</v>
      </c>
      <c r="U213">
        <f t="shared" si="89"/>
        <v>115.37122773169537</v>
      </c>
      <c r="V213" s="2">
        <v>38581</v>
      </c>
      <c r="W213">
        <v>99.1015625</v>
      </c>
      <c r="X213" s="22">
        <f>_xll.BDH(X$3&amp;" Govt",$A$8,V213,V213)</f>
        <v>1.02643</v>
      </c>
      <c r="Y213">
        <f t="shared" si="90"/>
        <v>96.549752540358327</v>
      </c>
      <c r="Z213" s="2">
        <v>38483</v>
      </c>
      <c r="AA213">
        <v>125.140625</v>
      </c>
      <c r="AB213" s="22">
        <f>_xll.BDH(AB$3&amp;" Govt",$A$8,Z213,Z213)</f>
        <v>1.1047899999999999</v>
      </c>
      <c r="AC213">
        <f t="shared" si="91"/>
        <v>113.27096099711258</v>
      </c>
      <c r="AD213" s="2">
        <v>39122</v>
      </c>
      <c r="AE213">
        <v>102.13671875</v>
      </c>
      <c r="AF213" s="22">
        <f>_xll.BDH(AF$3&amp;" Govt",$A$8,AD213,AD213)</f>
        <v>1.0156099999999999</v>
      </c>
      <c r="AG213">
        <f t="shared" si="92"/>
        <v>100.56686991069408</v>
      </c>
      <c r="AH213" s="2">
        <v>38483</v>
      </c>
      <c r="AI213">
        <v>123.39453125</v>
      </c>
      <c r="AJ213" s="22">
        <f>_xll.BDH(AJ$3&amp;" Govt",$A$8,AH213,AH213)</f>
        <v>1.0829</v>
      </c>
      <c r="AK213">
        <f t="shared" si="93"/>
        <v>113.94822352017731</v>
      </c>
      <c r="AL213" s="2">
        <v>39486</v>
      </c>
      <c r="AM213">
        <v>110.55078125</v>
      </c>
      <c r="AN213" s="22">
        <f>_xll.BDH(AN$3&amp;" Govt",$A$8,AL213,AL213)</f>
        <v>1.03559</v>
      </c>
      <c r="AO213">
        <f t="shared" si="94"/>
        <v>106.7514955242905</v>
      </c>
      <c r="AP213" s="2">
        <v>38483</v>
      </c>
      <c r="AQ213">
        <v>119.60546875</v>
      </c>
      <c r="AR213" s="22">
        <f>_xll.BDH(AR$3&amp;" Govt",$A$8,AP213,AP213)</f>
        <v>1.0694300000000001</v>
      </c>
      <c r="AS213">
        <f t="shared" si="95"/>
        <v>111.84039044163713</v>
      </c>
      <c r="AT213" s="2">
        <v>39853</v>
      </c>
      <c r="AU213">
        <v>99.0078125</v>
      </c>
      <c r="AV213" s="22">
        <f>_xll.BDH(AV$3&amp;" Govt",$A$8,AT213,AT213)</f>
        <v>1.00204</v>
      </c>
      <c r="AW213">
        <f t="shared" si="96"/>
        <v>98.806247754580653</v>
      </c>
      <c r="AX213" s="2">
        <v>38483</v>
      </c>
      <c r="AY213">
        <v>108.15234375</v>
      </c>
      <c r="AZ213" s="22">
        <f>_xll.BDH(AZ$3&amp;" Govt",$A$8,AX213,AX213)</f>
        <v>1.0469299999999999</v>
      </c>
      <c r="BA213">
        <f t="shared" si="97"/>
        <v>103.30427416350665</v>
      </c>
      <c r="BB213" s="2">
        <v>38483</v>
      </c>
      <c r="BC213">
        <v>108.421875</v>
      </c>
      <c r="BD213" s="22">
        <f>_xll.BDH(BD$3&amp;" Govt",$A$8,BB213,BB213)</f>
        <v>1.04064</v>
      </c>
      <c r="BE213">
        <f t="shared" si="98"/>
        <v>104.18768738468634</v>
      </c>
      <c r="BH213" s="22"/>
      <c r="BJ213" s="2">
        <v>38483</v>
      </c>
      <c r="BK213">
        <v>106.21875</v>
      </c>
      <c r="BL213" s="22">
        <f>_xll.BDH(BL$3&amp;" Govt",$A$8,BJ213,BJ213)</f>
        <v>1.0200899999999999</v>
      </c>
      <c r="BM213">
        <f t="shared" si="99"/>
        <v>104.12684174925742</v>
      </c>
      <c r="BN213" s="2">
        <v>38659</v>
      </c>
      <c r="BO213">
        <v>100.046875</v>
      </c>
      <c r="BP213" s="22">
        <f>_xll.BDH(BP$3&amp;" Govt",$A$8,BN213,BN213)</f>
        <v>1.0294099999999999</v>
      </c>
      <c r="BQ213">
        <f t="shared" si="100"/>
        <v>97.18855946610195</v>
      </c>
      <c r="BR213" s="2">
        <v>38841</v>
      </c>
      <c r="BS213">
        <v>97.921875</v>
      </c>
      <c r="BT213" s="22">
        <f>_xll.BDH(BT$3&amp;" Govt",$A$8,BR213,BR213)</f>
        <v>1.0220899999999999</v>
      </c>
      <c r="BU213">
        <f t="shared" si="101"/>
        <v>95.805530824095726</v>
      </c>
      <c r="BV213" s="2">
        <v>39021</v>
      </c>
      <c r="BW213">
        <v>100.453125</v>
      </c>
      <c r="BX213" s="22">
        <f>_xll.BDH(BX$3&amp;" Govt",$A$8,BV213,BV213)</f>
        <v>1.0272600000000001</v>
      </c>
      <c r="BY213">
        <f t="shared" si="102"/>
        <v>97.787439401904095</v>
      </c>
      <c r="BZ213" s="2">
        <v>39203</v>
      </c>
      <c r="CA213">
        <v>104.203125</v>
      </c>
      <c r="CB213" s="22">
        <f>_xll.BDH(CB$3&amp;" Govt",$A$8,BZ213,BZ213)</f>
        <v>1.00766</v>
      </c>
      <c r="CC213">
        <f t="shared" si="103"/>
        <v>103.41099676478177</v>
      </c>
      <c r="CD213" s="2">
        <v>39385</v>
      </c>
      <c r="CE213">
        <v>106.484375</v>
      </c>
      <c r="CF213" s="22">
        <f>_xll.BDH(CF$3&amp;" Govt",$A$8,CD213,CD213)</f>
        <v>1.0311300000000001</v>
      </c>
      <c r="CG213">
        <f t="shared" si="104"/>
        <v>103.26959258289449</v>
      </c>
      <c r="CH213" s="2">
        <v>39567</v>
      </c>
      <c r="CI213">
        <v>113.15625</v>
      </c>
      <c r="CJ213" s="22">
        <f>_xll.BDH(CJ$3&amp;" Govt",$A$8,CH213,CH213)</f>
        <v>1.02121</v>
      </c>
      <c r="CK213">
        <f t="shared" si="105"/>
        <v>110.80605360307871</v>
      </c>
      <c r="CL213" s="2">
        <v>39749</v>
      </c>
      <c r="CM213">
        <v>91.78515625</v>
      </c>
      <c r="CN213" s="22">
        <f>_xll.BDH(CN$3&amp;" Govt",$A$8,CL213,CL213)</f>
        <v>1.0463199999999999</v>
      </c>
      <c r="CO213">
        <f t="shared" si="106"/>
        <v>87.72187882292225</v>
      </c>
      <c r="CP213" s="2">
        <v>39932</v>
      </c>
      <c r="CQ213">
        <v>96.93359375</v>
      </c>
      <c r="CR213" s="22">
        <f>_xll.BDH(CR$3&amp;" Govt",$A$8,CP213,CP213)</f>
        <v>0.98368999999999995</v>
      </c>
      <c r="CS213">
        <f t="shared" si="107"/>
        <v>98.540794101800373</v>
      </c>
      <c r="CT213" s="2">
        <v>40109</v>
      </c>
      <c r="CU213">
        <v>106.671875</v>
      </c>
      <c r="CV213" s="22">
        <f>_xll.BDH(CV$3&amp;" Govt",$A$8,CT213,CT213)</f>
        <v>1.0046299999999999</v>
      </c>
      <c r="CW213">
        <f t="shared" si="108"/>
        <v>106.18026039437406</v>
      </c>
      <c r="CZ213" s="22"/>
      <c r="DB213" s="2">
        <v>38488</v>
      </c>
      <c r="DC213">
        <v>112.3828125</v>
      </c>
      <c r="DD213" s="22">
        <f>_xll.BDH(DD$3&amp;" Govt",$A$8,DB213,DB213)</f>
        <v>1.0213700000000001</v>
      </c>
      <c r="DE213">
        <f t="shared" si="109"/>
        <v>110.03144061407716</v>
      </c>
      <c r="DF213" s="2">
        <v>39031</v>
      </c>
      <c r="DG213">
        <v>100.08203125</v>
      </c>
      <c r="DH213" s="22">
        <f>_xll.BDH(DH$3&amp;" Govt",$A$8,DF213,DF213)</f>
        <v>1.0258099999999999</v>
      </c>
      <c r="DI213">
        <f t="shared" si="110"/>
        <v>97.563906815102229</v>
      </c>
      <c r="DJ213" s="2">
        <v>39395</v>
      </c>
      <c r="DK213">
        <v>110.08203125</v>
      </c>
      <c r="DL213" s="22">
        <f>_xll.BDH(DL$3&amp;" Govt",$A$8,DJ213,DJ213)</f>
        <v>1.03176</v>
      </c>
      <c r="DM213">
        <f t="shared" si="111"/>
        <v>106.69344736178957</v>
      </c>
      <c r="DN213" s="2">
        <v>40130</v>
      </c>
      <c r="DO213">
        <v>110.36328125</v>
      </c>
      <c r="DP213" s="22">
        <f>_xll.BDH(DP$3&amp;" Govt",$A$8,DN213,DN213)</f>
        <v>1.00553</v>
      </c>
      <c r="DQ213">
        <f t="shared" si="112"/>
        <v>109.75632875200142</v>
      </c>
    </row>
    <row r="214" spans="4:121" x14ac:dyDescent="0.25">
      <c r="D214" s="2"/>
      <c r="F214" s="2">
        <v>38484</v>
      </c>
      <c r="G214">
        <v>128.28125</v>
      </c>
      <c r="H214" s="22">
        <f>_xll.BDH(H$3&amp;" Govt",$A$8,F214,F214)</f>
        <v>1.2139500000000001</v>
      </c>
      <c r="I214" s="14">
        <f t="shared" si="86"/>
        <v>105.67259771819266</v>
      </c>
      <c r="J214" s="2">
        <v>38484</v>
      </c>
      <c r="K214">
        <v>128.8984375</v>
      </c>
      <c r="L214" s="22">
        <f>_xll.BDH(L$3&amp;" Govt",$A$8,J214,J214)</f>
        <v>1.19051</v>
      </c>
      <c r="M214">
        <f t="shared" si="87"/>
        <v>108.27161258620255</v>
      </c>
      <c r="N214" s="2">
        <v>38484</v>
      </c>
      <c r="O214">
        <v>130.58984375</v>
      </c>
      <c r="P214" s="22">
        <f>_xll.BDH(P$3&amp;" Govt",$A$8,N214,N214)</f>
        <v>1.17276</v>
      </c>
      <c r="Q214">
        <f t="shared" si="88"/>
        <v>111.35257320338347</v>
      </c>
      <c r="R214" s="2">
        <v>38484</v>
      </c>
      <c r="S214">
        <v>131.8125</v>
      </c>
      <c r="T214" s="22">
        <f>_xll.BDH(T$3&amp;" Govt",$A$8,R214,R214)</f>
        <v>1.14317</v>
      </c>
      <c r="U214">
        <f t="shared" si="89"/>
        <v>115.30437292791098</v>
      </c>
      <c r="V214" s="2">
        <v>38582</v>
      </c>
      <c r="W214">
        <v>99.28125</v>
      </c>
      <c r="X214" s="22">
        <f>_xll.BDH(X$3&amp;" Govt",$A$8,V214,V214)</f>
        <v>1.02644</v>
      </c>
      <c r="Y214">
        <f t="shared" si="90"/>
        <v>96.723870854604257</v>
      </c>
      <c r="Z214" s="2">
        <v>38484</v>
      </c>
      <c r="AA214">
        <v>125.09375</v>
      </c>
      <c r="AB214" s="22">
        <f>_xll.BDH(AB$3&amp;" Govt",$A$8,Z214,Z214)</f>
        <v>1.10507</v>
      </c>
      <c r="AC214">
        <f t="shared" si="91"/>
        <v>113.19984254391125</v>
      </c>
      <c r="AD214" s="2">
        <v>39125</v>
      </c>
      <c r="AE214">
        <v>101.95703125</v>
      </c>
      <c r="AF214" s="22">
        <f>_xll.BDH(AF$3&amp;" Govt",$A$8,AD214,AD214)</f>
        <v>1.0157799999999999</v>
      </c>
      <c r="AG214">
        <f t="shared" si="92"/>
        <v>100.37314305262952</v>
      </c>
      <c r="AH214" s="2">
        <v>38484</v>
      </c>
      <c r="AI214">
        <v>123.265625</v>
      </c>
      <c r="AJ214" s="22">
        <f>_xll.BDH(AJ$3&amp;" Govt",$A$8,AH214,AH214)</f>
        <v>1.08317</v>
      </c>
      <c r="AK214">
        <f t="shared" si="93"/>
        <v>113.80081150696567</v>
      </c>
      <c r="AL214" s="2">
        <v>39489</v>
      </c>
      <c r="AM214">
        <v>110.78125</v>
      </c>
      <c r="AN214" s="22">
        <f>_xll.BDH(AN$3&amp;" Govt",$A$8,AL214,AL214)</f>
        <v>1.03552</v>
      </c>
      <c r="AO214">
        <f t="shared" si="94"/>
        <v>106.98127510815821</v>
      </c>
      <c r="AP214" s="2">
        <v>38484</v>
      </c>
      <c r="AQ214">
        <v>119.52734375</v>
      </c>
      <c r="AR214" s="22">
        <f>_xll.BDH(AR$3&amp;" Govt",$A$8,AP214,AP214)</f>
        <v>1.0697000000000001</v>
      </c>
      <c r="AS214">
        <f t="shared" si="95"/>
        <v>111.73912662428717</v>
      </c>
      <c r="AT214" s="2">
        <v>39854</v>
      </c>
      <c r="AU214">
        <v>99.11328125</v>
      </c>
      <c r="AV214" s="22">
        <f>_xll.BDH(AV$3&amp;" Govt",$A$8,AT214,AT214)</f>
        <v>1.0016700000000001</v>
      </c>
      <c r="AW214">
        <f t="shared" si="96"/>
        <v>98.948038026495752</v>
      </c>
      <c r="AX214" s="2">
        <v>38484</v>
      </c>
      <c r="AY214">
        <v>108.1015625</v>
      </c>
      <c r="AZ214" s="22">
        <f>_xll.BDH(AZ$3&amp;" Govt",$A$8,AX214,AX214)</f>
        <v>1.0471900000000001</v>
      </c>
      <c r="BA214">
        <f t="shared" si="97"/>
        <v>103.23013254519236</v>
      </c>
      <c r="BB214" s="2">
        <v>38484</v>
      </c>
      <c r="BC214">
        <v>108.375</v>
      </c>
      <c r="BD214" s="22">
        <f>_xll.BDH(BD$3&amp;" Govt",$A$8,BB214,BB214)</f>
        <v>1.0408999999999999</v>
      </c>
      <c r="BE214">
        <f t="shared" si="98"/>
        <v>104.11662983956192</v>
      </c>
      <c r="BH214" s="22"/>
      <c r="BJ214" s="2">
        <v>38484</v>
      </c>
      <c r="BK214">
        <v>106.16796875</v>
      </c>
      <c r="BL214" s="22">
        <f>_xll.BDH(BL$3&amp;" Govt",$A$8,BJ214,BJ214)</f>
        <v>1.0203500000000001</v>
      </c>
      <c r="BM214">
        <f t="shared" si="99"/>
        <v>104.05054025579457</v>
      </c>
      <c r="BN214" s="2">
        <v>38660</v>
      </c>
      <c r="BO214">
        <v>100.0390625</v>
      </c>
      <c r="BP214" s="22">
        <f>_xll.BDH(BP$3&amp;" Govt",$A$8,BN214,BN214)</f>
        <v>1.02982</v>
      </c>
      <c r="BQ214">
        <f t="shared" si="100"/>
        <v>97.142279718785815</v>
      </c>
      <c r="BR214" s="2">
        <v>38842</v>
      </c>
      <c r="BS214">
        <v>98.421875</v>
      </c>
      <c r="BT214" s="22">
        <f>_xll.BDH(BT$3&amp;" Govt",$A$8,BR214,BR214)</f>
        <v>1.02227</v>
      </c>
      <c r="BU214">
        <f t="shared" si="101"/>
        <v>96.277769082532018</v>
      </c>
      <c r="BV214" s="2">
        <v>39022</v>
      </c>
      <c r="BW214">
        <v>100.77734375</v>
      </c>
      <c r="BX214" s="22">
        <f>_xll.BDH(BX$3&amp;" Govt",$A$8,BV214,BV214)</f>
        <v>1.02732</v>
      </c>
      <c r="BY214">
        <f t="shared" si="102"/>
        <v>98.097324835494291</v>
      </c>
      <c r="BZ214" s="2">
        <v>39204</v>
      </c>
      <c r="CA214">
        <v>104.19140625</v>
      </c>
      <c r="CB214" s="22">
        <f>_xll.BDH(CB$3&amp;" Govt",$A$8,BZ214,BZ214)</f>
        <v>1.00796</v>
      </c>
      <c r="CC214">
        <f t="shared" si="103"/>
        <v>103.36859225564507</v>
      </c>
      <c r="CD214" s="2">
        <v>39386</v>
      </c>
      <c r="CE214">
        <v>105.953125</v>
      </c>
      <c r="CF214" s="22">
        <f>_xll.BDH(CF$3&amp;" Govt",$A$8,CD214,CD214)</f>
        <v>1.0310699999999999</v>
      </c>
      <c r="CG214">
        <f t="shared" si="104"/>
        <v>102.76036059627378</v>
      </c>
      <c r="CH214" s="2">
        <v>39568</v>
      </c>
      <c r="CI214">
        <v>113.71875</v>
      </c>
      <c r="CJ214" s="22">
        <f>_xll.BDH(CJ$3&amp;" Govt",$A$8,CH214,CH214)</f>
        <v>1.0213099999999999</v>
      </c>
      <c r="CK214">
        <f t="shared" si="105"/>
        <v>111.34596743398185</v>
      </c>
      <c r="CL214" s="2">
        <v>39750</v>
      </c>
      <c r="CM214">
        <v>92.0703125</v>
      </c>
      <c r="CN214" s="22">
        <f>_xll.BDH(CN$3&amp;" Govt",$A$8,CL214,CL214)</f>
        <v>1.0461800000000001</v>
      </c>
      <c r="CO214">
        <f t="shared" si="106"/>
        <v>88.006186793859555</v>
      </c>
      <c r="CP214" s="2">
        <v>39933</v>
      </c>
      <c r="CQ214">
        <v>96.4609375</v>
      </c>
      <c r="CR214" s="22">
        <f>_xll.BDH(CR$3&amp;" Govt",$A$8,CP214,CP214)</f>
        <v>0.98385</v>
      </c>
      <c r="CS214">
        <f t="shared" si="107"/>
        <v>98.044353814097676</v>
      </c>
      <c r="CT214" s="2">
        <v>40112</v>
      </c>
      <c r="CU214">
        <v>106.18359375</v>
      </c>
      <c r="CV214" s="22">
        <f>_xll.BDH(CV$3&amp;" Govt",$A$8,CT214,CT214)</f>
        <v>1.00485</v>
      </c>
      <c r="CW214">
        <f t="shared" si="108"/>
        <v>105.67108896850276</v>
      </c>
      <c r="CZ214" s="22"/>
      <c r="DB214" s="2">
        <v>38489</v>
      </c>
      <c r="DC214">
        <v>112.84765625</v>
      </c>
      <c r="DD214" s="22">
        <f>_xll.BDH(DD$3&amp;" Govt",$A$8,DB214,DB214)</f>
        <v>1.02163</v>
      </c>
      <c r="DE214">
        <f t="shared" si="109"/>
        <v>110.45844018871803</v>
      </c>
      <c r="DF214" s="2">
        <v>39034</v>
      </c>
      <c r="DG214">
        <v>99.796875</v>
      </c>
      <c r="DH214" s="22">
        <f>_xll.BDH(DH$3&amp;" Govt",$A$8,DF214,DF214)</f>
        <v>1.0253099999999999</v>
      </c>
      <c r="DI214">
        <f t="shared" si="110"/>
        <v>97.333367469350733</v>
      </c>
      <c r="DJ214" s="2">
        <v>39398</v>
      </c>
      <c r="DK214">
        <v>110.08203125</v>
      </c>
      <c r="DL214" s="22">
        <f>_xll.BDH(DL$3&amp;" Govt",$A$8,DJ214,DJ214)</f>
        <v>1.0320499999999999</v>
      </c>
      <c r="DM214">
        <f t="shared" si="111"/>
        <v>106.6634671285306</v>
      </c>
      <c r="DN214" s="2">
        <v>40133</v>
      </c>
      <c r="DO214">
        <v>112.2421875</v>
      </c>
      <c r="DP214" s="22">
        <f>_xll.BDH(DP$3&amp;" Govt",$A$8,DN214,DN214)</f>
        <v>1.0056</v>
      </c>
      <c r="DQ214">
        <f t="shared" si="112"/>
        <v>111.61713156324582</v>
      </c>
    </row>
    <row r="215" spans="4:121" x14ac:dyDescent="0.25">
      <c r="D215" s="2"/>
      <c r="F215" s="2">
        <v>38485</v>
      </c>
      <c r="G215">
        <v>128.35546875</v>
      </c>
      <c r="H215" s="22">
        <f>_xll.BDH(H$3&amp;" Govt",$A$8,F215,F215)</f>
        <v>1.2142500000000001</v>
      </c>
      <c r="I215" s="14">
        <f t="shared" si="86"/>
        <v>105.70761272390364</v>
      </c>
      <c r="J215" s="2">
        <v>38485</v>
      </c>
      <c r="K215">
        <v>128.90234375</v>
      </c>
      <c r="L215" s="22">
        <f>_xll.BDH(L$3&amp;" Govt",$A$8,J215,J215)</f>
        <v>1.1908099999999999</v>
      </c>
      <c r="M215">
        <f t="shared" si="87"/>
        <v>108.24761611844039</v>
      </c>
      <c r="N215" s="2">
        <v>38485</v>
      </c>
      <c r="O215">
        <v>130.5625</v>
      </c>
      <c r="P215" s="22">
        <f>_xll.BDH(P$3&amp;" Govt",$A$8,N215,N215)</f>
        <v>1.1730499999999999</v>
      </c>
      <c r="Q215">
        <f t="shared" si="88"/>
        <v>111.30173479391331</v>
      </c>
      <c r="R215" s="2">
        <v>38485</v>
      </c>
      <c r="S215">
        <v>131.7734375</v>
      </c>
      <c r="T215" s="22">
        <f>_xll.BDH(T$3&amp;" Govt",$A$8,R215,R215)</f>
        <v>1.1434500000000001</v>
      </c>
      <c r="U215">
        <f t="shared" si="89"/>
        <v>115.24197603743058</v>
      </c>
      <c r="V215" s="2">
        <v>38583</v>
      </c>
      <c r="W215">
        <v>99.390625</v>
      </c>
      <c r="X215" s="22">
        <f>_xll.BDH(X$3&amp;" Govt",$A$8,V215,V215)</f>
        <v>1.0264599999999999</v>
      </c>
      <c r="Y215">
        <f t="shared" si="90"/>
        <v>96.82854178438518</v>
      </c>
      <c r="Z215" s="2">
        <v>38485</v>
      </c>
      <c r="AA215">
        <v>125.06640625</v>
      </c>
      <c r="AB215" s="22">
        <f>_xll.BDH(AB$3&amp;" Govt",$A$8,Z215,Z215)</f>
        <v>1.1053500000000001</v>
      </c>
      <c r="AC215">
        <f t="shared" si="91"/>
        <v>113.14642986384402</v>
      </c>
      <c r="AD215" s="2">
        <v>39126</v>
      </c>
      <c r="AE215">
        <v>101.984375</v>
      </c>
      <c r="AF215" s="22">
        <f>_xll.BDH(AF$3&amp;" Govt",$A$8,AD215,AD215)</f>
        <v>1.01583</v>
      </c>
      <c r="AG215">
        <f t="shared" si="92"/>
        <v>100.39512024649794</v>
      </c>
      <c r="AH215" s="2">
        <v>38485</v>
      </c>
      <c r="AI215">
        <v>123.3203125</v>
      </c>
      <c r="AJ215" s="22">
        <f>_xll.BDH(AJ$3&amp;" Govt",$A$8,AH215,AH215)</f>
        <v>1.08344</v>
      </c>
      <c r="AK215">
        <f t="shared" si="93"/>
        <v>113.82292743483718</v>
      </c>
      <c r="AL215" s="2">
        <v>39490</v>
      </c>
      <c r="AM215">
        <v>110.75</v>
      </c>
      <c r="AN215" s="22">
        <f>_xll.BDH(AN$3&amp;" Govt",$A$8,AL215,AL215)</f>
        <v>1.03549</v>
      </c>
      <c r="AO215">
        <f t="shared" si="94"/>
        <v>106.9541955982192</v>
      </c>
      <c r="AP215" s="2">
        <v>38485</v>
      </c>
      <c r="AQ215">
        <v>119.578125</v>
      </c>
      <c r="AR215" s="22">
        <f>_xll.BDH(AR$3&amp;" Govt",$A$8,AP215,AP215)</f>
        <v>1.0699700000000001</v>
      </c>
      <c r="AS215">
        <f t="shared" si="95"/>
        <v>111.75839042216136</v>
      </c>
      <c r="AT215" s="2">
        <v>39855</v>
      </c>
      <c r="AU215">
        <v>98.90625</v>
      </c>
      <c r="AV215" s="22">
        <f>_xll.BDH(AV$3&amp;" Govt",$A$8,AT215,AT215)</f>
        <v>1.0013000000000001</v>
      </c>
      <c r="AW215">
        <f t="shared" si="96"/>
        <v>98.777838809547575</v>
      </c>
      <c r="AX215" s="2">
        <v>38485</v>
      </c>
      <c r="AY215">
        <v>108.13671875</v>
      </c>
      <c r="AZ215" s="22">
        <f>_xll.BDH(AZ$3&amp;" Govt",$A$8,AX215,AX215)</f>
        <v>1.0474600000000001</v>
      </c>
      <c r="BA215">
        <f t="shared" si="97"/>
        <v>103.23708661905944</v>
      </c>
      <c r="BB215" s="2">
        <v>38485</v>
      </c>
      <c r="BC215">
        <v>108.30859375</v>
      </c>
      <c r="BD215" s="22">
        <f>_xll.BDH(BD$3&amp;" Govt",$A$8,BB215,BB215)</f>
        <v>1.0411699999999999</v>
      </c>
      <c r="BE215">
        <f t="shared" si="98"/>
        <v>104.02584952505356</v>
      </c>
      <c r="BH215" s="22"/>
      <c r="BJ215" s="2">
        <v>38485</v>
      </c>
      <c r="BK215">
        <v>106.15625</v>
      </c>
      <c r="BL215" s="22">
        <f>_xll.BDH(BL$3&amp;" Govt",$A$8,BJ215,BJ215)</f>
        <v>1.0206</v>
      </c>
      <c r="BM215">
        <f t="shared" si="99"/>
        <v>104.01357044875564</v>
      </c>
      <c r="BN215" s="2">
        <v>38663</v>
      </c>
      <c r="BO215">
        <v>100.34375</v>
      </c>
      <c r="BP215" s="22">
        <f>_xll.BDH(BP$3&amp;" Govt",$A$8,BN215,BN215)</f>
        <v>1.03108</v>
      </c>
      <c r="BQ215">
        <f t="shared" si="100"/>
        <v>97.319073204794975</v>
      </c>
      <c r="BR215" s="2">
        <v>38845</v>
      </c>
      <c r="BS215">
        <v>98.36328125</v>
      </c>
      <c r="BT215" s="22">
        <f>_xll.BDH(BT$3&amp;" Govt",$A$8,BR215,BR215)</f>
        <v>1.0228200000000001</v>
      </c>
      <c r="BU215">
        <f t="shared" si="101"/>
        <v>96.168711259068061</v>
      </c>
      <c r="BV215" s="2">
        <v>39023</v>
      </c>
      <c r="BW215">
        <v>100.4921875</v>
      </c>
      <c r="BX215" s="22">
        <f>_xll.BDH(BX$3&amp;" Govt",$A$8,BV215,BV215)</f>
        <v>1.02715</v>
      </c>
      <c r="BY215">
        <f t="shared" si="102"/>
        <v>97.835941683298444</v>
      </c>
      <c r="BZ215" s="2">
        <v>39205</v>
      </c>
      <c r="CA215">
        <v>103.9453125</v>
      </c>
      <c r="CB215" s="22">
        <f>_xll.BDH(CB$3&amp;" Govt",$A$8,BZ215,BZ215)</f>
        <v>1.0082500000000001</v>
      </c>
      <c r="CC215">
        <f t="shared" si="103"/>
        <v>103.09478056037688</v>
      </c>
      <c r="CD215" s="2">
        <v>39387</v>
      </c>
      <c r="CE215">
        <v>107.09765625</v>
      </c>
      <c r="CF215" s="22">
        <f>_xll.BDH(CF$3&amp;" Govt",$A$8,CD215,CD215)</f>
        <v>1.0309999999999999</v>
      </c>
      <c r="CG215">
        <f t="shared" si="104"/>
        <v>103.87745514064017</v>
      </c>
      <c r="CH215" s="2">
        <v>39569</v>
      </c>
      <c r="CI215">
        <v>113.8046875</v>
      </c>
      <c r="CJ215" s="22">
        <f>_xll.BDH(CJ$3&amp;" Govt",$A$8,CH215,CH215)</f>
        <v>1.0214099999999999</v>
      </c>
      <c r="CK215">
        <f t="shared" si="105"/>
        <v>111.41920237710616</v>
      </c>
      <c r="CL215" s="2">
        <v>39751</v>
      </c>
      <c r="CM215">
        <v>91.72265625</v>
      </c>
      <c r="CN215" s="22">
        <f>_xll.BDH(CN$3&amp;" Govt",$A$8,CL215,CL215)</f>
        <v>1.0460400000000001</v>
      </c>
      <c r="CO215">
        <f t="shared" si="106"/>
        <v>87.685610731903168</v>
      </c>
      <c r="CP215" s="2">
        <v>39934</v>
      </c>
      <c r="CQ215">
        <v>95.6015625</v>
      </c>
      <c r="CR215" s="22">
        <f>_xll.BDH(CR$3&amp;" Govt",$A$8,CP215,CP215)</f>
        <v>0.98402000000000001</v>
      </c>
      <c r="CS215">
        <f t="shared" si="107"/>
        <v>97.154084774699697</v>
      </c>
      <c r="CT215" s="2">
        <v>40113</v>
      </c>
      <c r="CU215">
        <v>107.07421875</v>
      </c>
      <c r="CV215" s="22">
        <f>_xll.BDH(CV$3&amp;" Govt",$A$8,CT215,CT215)</f>
        <v>1.00492</v>
      </c>
      <c r="CW215">
        <f t="shared" si="108"/>
        <v>106.54999278549536</v>
      </c>
      <c r="CZ215" s="22"/>
      <c r="DB215" s="2">
        <v>38490</v>
      </c>
      <c r="DC215">
        <v>112.546875</v>
      </c>
      <c r="DD215" s="22">
        <f>_xll.BDH(DD$3&amp;" Govt",$A$8,DB215,DB215)</f>
        <v>1.02189</v>
      </c>
      <c r="DE215">
        <f t="shared" si="109"/>
        <v>110.13599800369903</v>
      </c>
      <c r="DF215" s="2">
        <v>39035</v>
      </c>
      <c r="DG215">
        <v>100.08984375</v>
      </c>
      <c r="DH215" s="22">
        <f>_xll.BDH(DH$3&amp;" Govt",$A$8,DF215,DF215)</f>
        <v>1.0251399999999999</v>
      </c>
      <c r="DI215">
        <f t="shared" si="110"/>
        <v>97.635292496634605</v>
      </c>
      <c r="DJ215" s="2">
        <v>39399</v>
      </c>
      <c r="DK215">
        <v>109.29296875</v>
      </c>
      <c r="DL215" s="22">
        <f>_xll.BDH(DL$3&amp;" Govt",$A$8,DJ215,DJ215)</f>
        <v>1.0321400000000001</v>
      </c>
      <c r="DM215">
        <f t="shared" si="111"/>
        <v>105.88967460809579</v>
      </c>
      <c r="DN215" s="2">
        <v>40134</v>
      </c>
      <c r="DO215">
        <v>112.69140625</v>
      </c>
      <c r="DP215" s="22">
        <f>_xll.BDH(DP$3&amp;" Govt",$A$8,DN215,DN215)</f>
        <v>1.00562</v>
      </c>
      <c r="DQ215">
        <f t="shared" si="112"/>
        <v>112.06161994590403</v>
      </c>
    </row>
    <row r="216" spans="4:121" x14ac:dyDescent="0.25">
      <c r="D216" s="2"/>
      <c r="F216" s="2">
        <v>38488</v>
      </c>
      <c r="G216">
        <v>128.37890625</v>
      </c>
      <c r="H216" s="22">
        <f>_xll.BDH(H$3&amp;" Govt",$A$8,F216,F216)</f>
        <v>1.2151700000000001</v>
      </c>
      <c r="I216" s="14">
        <f t="shared" si="86"/>
        <v>105.64686936807195</v>
      </c>
      <c r="J216" s="2">
        <v>38488</v>
      </c>
      <c r="K216">
        <v>128.96484375</v>
      </c>
      <c r="L216" s="22">
        <f>_xll.BDH(L$3&amp;" Govt",$A$8,J216,J216)</f>
        <v>1.19171</v>
      </c>
      <c r="M216">
        <f t="shared" si="87"/>
        <v>108.21831129217678</v>
      </c>
      <c r="N216" s="2">
        <v>38488</v>
      </c>
      <c r="O216">
        <v>130.625</v>
      </c>
      <c r="P216" s="22">
        <f>_xll.BDH(P$3&amp;" Govt",$A$8,N216,N216)</f>
        <v>1.17394</v>
      </c>
      <c r="Q216">
        <f t="shared" si="88"/>
        <v>111.27059304564118</v>
      </c>
      <c r="R216" s="2">
        <v>38488</v>
      </c>
      <c r="S216">
        <v>131.8203125</v>
      </c>
      <c r="T216" s="22">
        <f>_xll.BDH(T$3&amp;" Govt",$A$8,R216,R216)</f>
        <v>1.14432</v>
      </c>
      <c r="U216">
        <f t="shared" si="89"/>
        <v>115.19532342351789</v>
      </c>
      <c r="V216" s="2">
        <v>38586</v>
      </c>
      <c r="W216">
        <v>99.4609375</v>
      </c>
      <c r="X216" s="22">
        <f>_xll.BDH(X$3&amp;" Govt",$A$8,V216,V216)</f>
        <v>1.02651</v>
      </c>
      <c r="Y216">
        <f t="shared" si="90"/>
        <v>96.892322042649369</v>
      </c>
      <c r="Z216" s="2">
        <v>38488</v>
      </c>
      <c r="AA216">
        <v>125.07421875</v>
      </c>
      <c r="AB216" s="22">
        <f>_xll.BDH(AB$3&amp;" Govt",$A$8,Z216,Z216)</f>
        <v>1.1061799999999999</v>
      </c>
      <c r="AC216">
        <f t="shared" si="91"/>
        <v>113.0685953009456</v>
      </c>
      <c r="AD216" s="2">
        <v>39127</v>
      </c>
      <c r="AE216">
        <v>102.265625</v>
      </c>
      <c r="AF216" s="22">
        <f>_xll.BDH(AF$3&amp;" Govt",$A$8,AD216,AD216)</f>
        <v>1.0158799999999999</v>
      </c>
      <c r="AG216">
        <f t="shared" si="92"/>
        <v>100.66703252352642</v>
      </c>
      <c r="AH216" s="2">
        <v>38488</v>
      </c>
      <c r="AI216">
        <v>123.26171875</v>
      </c>
      <c r="AJ216" s="22">
        <f>_xll.BDH(AJ$3&amp;" Govt",$A$8,AH216,AH216)</f>
        <v>1.08426</v>
      </c>
      <c r="AK216">
        <f t="shared" si="93"/>
        <v>113.68280555401842</v>
      </c>
      <c r="AL216" s="2">
        <v>39491</v>
      </c>
      <c r="AM216">
        <v>110.52734375</v>
      </c>
      <c r="AN216" s="22">
        <f>_xll.BDH(AN$3&amp;" Govt",$A$8,AL216,AL216)</f>
        <v>1.0354700000000001</v>
      </c>
      <c r="AO216">
        <f t="shared" si="94"/>
        <v>106.74123224236335</v>
      </c>
      <c r="AP216" s="2">
        <v>38488</v>
      </c>
      <c r="AQ216">
        <v>119.55078125</v>
      </c>
      <c r="AR216" s="22">
        <f>_xll.BDH(AR$3&amp;" Govt",$A$8,AP216,AP216)</f>
        <v>1.0707800000000001</v>
      </c>
      <c r="AS216">
        <f t="shared" si="95"/>
        <v>111.64831361250677</v>
      </c>
      <c r="AT216" s="2">
        <v>39856</v>
      </c>
      <c r="AU216">
        <v>98.37109375</v>
      </c>
      <c r="AV216" s="22">
        <f>_xll.BDH(AV$3&amp;" Govt",$A$8,AT216,AT216)</f>
        <v>1.0009300000000001</v>
      </c>
      <c r="AW216">
        <f t="shared" si="96"/>
        <v>98.279693634919511</v>
      </c>
      <c r="AX216" s="2">
        <v>38488</v>
      </c>
      <c r="AY216">
        <v>108.1171875</v>
      </c>
      <c r="AZ216" s="22">
        <f>_xll.BDH(AZ$3&amp;" Govt",$A$8,AX216,AX216)</f>
        <v>1.0482499999999999</v>
      </c>
      <c r="BA216">
        <f t="shared" si="97"/>
        <v>103.14065108514191</v>
      </c>
      <c r="BB216" s="2">
        <v>38488</v>
      </c>
      <c r="BC216">
        <v>108.34375</v>
      </c>
      <c r="BD216" s="22">
        <f>_xll.BDH(BD$3&amp;" Govt",$A$8,BB216,BB216)</f>
        <v>1.0419499999999999</v>
      </c>
      <c r="BE216">
        <f t="shared" si="98"/>
        <v>103.98171697298335</v>
      </c>
      <c r="BH216" s="22"/>
      <c r="BJ216" s="2">
        <v>38488</v>
      </c>
      <c r="BK216">
        <v>106.15625</v>
      </c>
      <c r="BL216" s="22">
        <f>_xll.BDH(BL$3&amp;" Govt",$A$8,BJ216,BJ216)</f>
        <v>1.0213700000000001</v>
      </c>
      <c r="BM216">
        <f t="shared" si="99"/>
        <v>103.93515572221622</v>
      </c>
      <c r="BN216" s="2">
        <v>38664</v>
      </c>
      <c r="BO216">
        <v>100.4375</v>
      </c>
      <c r="BP216" s="22">
        <f>_xll.BDH(BP$3&amp;" Govt",$A$8,BN216,BN216)</f>
        <v>1.0315000000000001</v>
      </c>
      <c r="BQ216">
        <f t="shared" si="100"/>
        <v>97.370334464372263</v>
      </c>
      <c r="BR216" s="2">
        <v>38846</v>
      </c>
      <c r="BS216">
        <v>98.484375</v>
      </c>
      <c r="BT216" s="22">
        <f>_xll.BDH(BT$3&amp;" Govt",$A$8,BR216,BR216)</f>
        <v>1.0229999999999999</v>
      </c>
      <c r="BU216">
        <f t="shared" si="101"/>
        <v>96.270161290322591</v>
      </c>
      <c r="BV216" s="2">
        <v>39024</v>
      </c>
      <c r="BW216">
        <v>99.8828125</v>
      </c>
      <c r="BX216" s="22">
        <f>_xll.BDH(BX$3&amp;" Govt",$A$8,BV216,BV216)</f>
        <v>1.02698</v>
      </c>
      <c r="BY216">
        <f t="shared" si="102"/>
        <v>97.258770862139471</v>
      </c>
      <c r="BZ216" s="2">
        <v>39206</v>
      </c>
      <c r="CA216">
        <v>104.07421875</v>
      </c>
      <c r="CB216" s="22">
        <f>_xll.BDH(CB$3&amp;" Govt",$A$8,BZ216,BZ216)</f>
        <v>1.0085500000000001</v>
      </c>
      <c r="CC216">
        <f t="shared" si="103"/>
        <v>103.19192776758712</v>
      </c>
      <c r="CD216" s="2">
        <v>39388</v>
      </c>
      <c r="CE216">
        <v>107.7578125</v>
      </c>
      <c r="CF216" s="22">
        <f>_xll.BDH(CF$3&amp;" Govt",$A$8,CD216,CD216)</f>
        <v>1.0310999999999999</v>
      </c>
      <c r="CG216">
        <f t="shared" si="104"/>
        <v>104.5076253515663</v>
      </c>
      <c r="CH216" s="2">
        <v>39570</v>
      </c>
      <c r="CI216">
        <v>113.37890625</v>
      </c>
      <c r="CJ216" s="22">
        <f>_xll.BDH(CJ$3&amp;" Govt",$A$8,CH216,CH216)</f>
        <v>1.02169</v>
      </c>
      <c r="CK216">
        <f t="shared" si="105"/>
        <v>110.9719251925731</v>
      </c>
      <c r="CL216" s="2">
        <v>39752</v>
      </c>
      <c r="CM216">
        <v>91.16015625</v>
      </c>
      <c r="CN216" s="22">
        <f>_xll.BDH(CN$3&amp;" Govt",$A$8,CL216,CL216)</f>
        <v>1.0459099999999999</v>
      </c>
      <c r="CO216">
        <f t="shared" si="106"/>
        <v>87.15870031838304</v>
      </c>
      <c r="CP216" s="2">
        <v>39937</v>
      </c>
      <c r="CQ216">
        <v>95.8125</v>
      </c>
      <c r="CR216" s="22">
        <f>_xll.BDH(CR$3&amp;" Govt",$A$8,CP216,CP216)</f>
        <v>0.98424999999999996</v>
      </c>
      <c r="CS216">
        <f t="shared" si="107"/>
        <v>97.345694691389383</v>
      </c>
      <c r="CT216" s="2">
        <v>40114</v>
      </c>
      <c r="CU216">
        <v>107.05859375</v>
      </c>
      <c r="CV216" s="22">
        <f>_xll.BDH(CV$3&amp;" Govt",$A$8,CT216,CT216)</f>
        <v>1.00499</v>
      </c>
      <c r="CW216">
        <f t="shared" si="108"/>
        <v>106.52702390073533</v>
      </c>
      <c r="CZ216" s="22"/>
      <c r="DB216" s="2">
        <v>38491</v>
      </c>
      <c r="DC216">
        <v>112.44140625</v>
      </c>
      <c r="DD216" s="22">
        <f>_xll.BDH(DD$3&amp;" Govt",$A$8,DB216,DB216)</f>
        <v>1.02214</v>
      </c>
      <c r="DE216">
        <f t="shared" si="109"/>
        <v>110.00587615199483</v>
      </c>
      <c r="DF216" s="2">
        <v>39036</v>
      </c>
      <c r="DG216">
        <v>99.56640625</v>
      </c>
      <c r="DH216" s="22">
        <f>_xll.BDH(DH$3&amp;" Govt",$A$8,DF216,DF216)</f>
        <v>1.0249699999999999</v>
      </c>
      <c r="DI216">
        <f t="shared" si="110"/>
        <v>97.14080046245256</v>
      </c>
      <c r="DJ216" s="2">
        <v>39400</v>
      </c>
      <c r="DK216">
        <v>109.24609375</v>
      </c>
      <c r="DL216" s="22">
        <f>_xll.BDH(DL$3&amp;" Govt",$A$8,DJ216,DJ216)</f>
        <v>1.03224</v>
      </c>
      <c r="DM216">
        <f t="shared" si="111"/>
        <v>105.83400541540726</v>
      </c>
      <c r="DN216" s="2">
        <v>40135</v>
      </c>
      <c r="DO216">
        <v>112.29296875</v>
      </c>
      <c r="DP216" s="22">
        <f>_xll.BDH(DP$3&amp;" Govt",$A$8,DN216,DN216)</f>
        <v>1.0056400000000001</v>
      </c>
      <c r="DQ216">
        <f t="shared" si="112"/>
        <v>111.66318836760669</v>
      </c>
    </row>
    <row r="217" spans="4:121" x14ac:dyDescent="0.25">
      <c r="D217" s="2"/>
      <c r="F217" s="2">
        <v>38489</v>
      </c>
      <c r="G217">
        <v>128.44140625</v>
      </c>
      <c r="H217" s="22">
        <f>_xll.BDH(H$3&amp;" Govt",$A$8,F217,F217)</f>
        <v>1.2154700000000001</v>
      </c>
      <c r="I217" s="14">
        <f t="shared" si="86"/>
        <v>105.67221424634091</v>
      </c>
      <c r="J217" s="2">
        <v>38489</v>
      </c>
      <c r="K217">
        <v>129.0625</v>
      </c>
      <c r="L217" s="22">
        <f>_xll.BDH(L$3&amp;" Govt",$A$8,J217,J217)</f>
        <v>1.19201</v>
      </c>
      <c r="M217">
        <f t="shared" si="87"/>
        <v>108.27300106542731</v>
      </c>
      <c r="N217" s="2">
        <v>38489</v>
      </c>
      <c r="O217">
        <v>130.78125</v>
      </c>
      <c r="P217" s="22">
        <f>_xll.BDH(P$3&amp;" Govt",$A$8,N217,N217)</f>
        <v>1.1742300000000001</v>
      </c>
      <c r="Q217">
        <f t="shared" si="88"/>
        <v>111.37617843182339</v>
      </c>
      <c r="R217" s="2">
        <v>38489</v>
      </c>
      <c r="S217">
        <v>131.97265625</v>
      </c>
      <c r="T217" s="22">
        <f>_xll.BDH(T$3&amp;" Govt",$A$8,R217,R217)</f>
        <v>1.1446000000000001</v>
      </c>
      <c r="U217">
        <f t="shared" si="89"/>
        <v>115.30024135069019</v>
      </c>
      <c r="V217" s="2">
        <v>38587</v>
      </c>
      <c r="W217">
        <v>99.59375</v>
      </c>
      <c r="X217" s="22">
        <f>_xll.BDH(X$3&amp;" Govt",$A$8,V217,V217)</f>
        <v>1.0265299999999999</v>
      </c>
      <c r="Y217">
        <f t="shared" si="90"/>
        <v>97.019814325932998</v>
      </c>
      <c r="Z217" s="2">
        <v>38489</v>
      </c>
      <c r="AA217">
        <v>125.26953125</v>
      </c>
      <c r="AB217" s="22">
        <f>_xll.BDH(AB$3&amp;" Govt",$A$8,Z217,Z217)</f>
        <v>1.10646</v>
      </c>
      <c r="AC217">
        <f t="shared" si="91"/>
        <v>113.21650240406341</v>
      </c>
      <c r="AD217" s="2">
        <v>39128</v>
      </c>
      <c r="AE217">
        <v>102.23046875</v>
      </c>
      <c r="AF217" s="22">
        <f>_xll.BDH(AF$3&amp;" Govt",$A$8,AD217,AD217)</f>
        <v>1.0159400000000001</v>
      </c>
      <c r="AG217">
        <f t="shared" si="92"/>
        <v>100.62648261708368</v>
      </c>
      <c r="AH217" s="2">
        <v>38489</v>
      </c>
      <c r="AI217">
        <v>123.4375</v>
      </c>
      <c r="AJ217" s="22">
        <f>_xll.BDH(AJ$3&amp;" Govt",$A$8,AH217,AH217)</f>
        <v>1.08453</v>
      </c>
      <c r="AK217">
        <f t="shared" si="93"/>
        <v>113.81658414243958</v>
      </c>
      <c r="AL217" s="2">
        <v>39492</v>
      </c>
      <c r="AM217">
        <v>110.484375</v>
      </c>
      <c r="AN217" s="22">
        <f>_xll.BDH(AN$3&amp;" Govt",$A$8,AL217,AL217)</f>
        <v>1.0354399999999999</v>
      </c>
      <c r="AO217">
        <f t="shared" si="94"/>
        <v>106.70282681758481</v>
      </c>
      <c r="AP217" s="2">
        <v>38489</v>
      </c>
      <c r="AQ217">
        <v>119.7578125</v>
      </c>
      <c r="AR217" s="22">
        <f>_xll.BDH(AR$3&amp;" Govt",$A$8,AP217,AP217)</f>
        <v>1.0710500000000001</v>
      </c>
      <c r="AS217">
        <f t="shared" si="95"/>
        <v>111.81346575790111</v>
      </c>
      <c r="AT217" s="2">
        <v>39857</v>
      </c>
      <c r="AU217">
        <v>98.34375</v>
      </c>
      <c r="AV217" s="22">
        <f>_xll.BDH(AV$3&amp;" Govt",$A$8,AT217,AT217)</f>
        <v>1.0005599999999999</v>
      </c>
      <c r="AW217">
        <f t="shared" si="96"/>
        <v>98.288708323338938</v>
      </c>
      <c r="AX217" s="2">
        <v>38489</v>
      </c>
      <c r="AY217">
        <v>108.296875</v>
      </c>
      <c r="AZ217" s="22">
        <f>_xll.BDH(AZ$3&amp;" Govt",$A$8,AX217,AX217)</f>
        <v>1.0485100000000001</v>
      </c>
      <c r="BA217">
        <f t="shared" si="97"/>
        <v>103.28644934240016</v>
      </c>
      <c r="BB217" s="2">
        <v>38489</v>
      </c>
      <c r="BC217">
        <v>108.5390625</v>
      </c>
      <c r="BD217" s="22">
        <f>_xll.BDH(BD$3&amp;" Govt",$A$8,BB217,BB217)</f>
        <v>1.0422100000000001</v>
      </c>
      <c r="BE217">
        <f t="shared" si="98"/>
        <v>104.14317891787643</v>
      </c>
      <c r="BH217" s="22"/>
      <c r="BJ217" s="2">
        <v>38489</v>
      </c>
      <c r="BK217">
        <v>106.34765625</v>
      </c>
      <c r="BL217" s="22">
        <f>_xll.BDH(BL$3&amp;" Govt",$A$8,BJ217,BJ217)</f>
        <v>1.02163</v>
      </c>
      <c r="BM217">
        <f t="shared" si="99"/>
        <v>104.09605850454665</v>
      </c>
      <c r="BN217" s="2">
        <v>38665</v>
      </c>
      <c r="BO217">
        <v>99.8203125</v>
      </c>
      <c r="BP217" s="22">
        <f>_xll.BDH(BP$3&amp;" Govt",$A$8,BN217,BN217)</f>
        <v>1.0319199999999999</v>
      </c>
      <c r="BQ217">
        <f t="shared" si="100"/>
        <v>96.732607663384769</v>
      </c>
      <c r="BR217" s="2">
        <v>38847</v>
      </c>
      <c r="BS217">
        <v>98.5859375</v>
      </c>
      <c r="BT217" s="22">
        <f>_xll.BDH(BT$3&amp;" Govt",$A$8,BR217,BR217)</f>
        <v>1.02318</v>
      </c>
      <c r="BU217">
        <f t="shared" si="101"/>
        <v>96.352486854707877</v>
      </c>
      <c r="BV217" s="2">
        <v>39027</v>
      </c>
      <c r="BW217">
        <v>100.1953125</v>
      </c>
      <c r="BX217" s="22">
        <f>_xll.BDH(BX$3&amp;" Govt",$A$8,BV217,BV217)</f>
        <v>1.0264800000000001</v>
      </c>
      <c r="BY217">
        <f t="shared" si="102"/>
        <v>97.610584229600178</v>
      </c>
      <c r="BZ217" s="2">
        <v>39209</v>
      </c>
      <c r="CA217">
        <v>104.03125</v>
      </c>
      <c r="CB217" s="22">
        <f>_xll.BDH(CB$3&amp;" Govt",$A$8,BZ217,BZ217)</f>
        <v>1.0094399999999999</v>
      </c>
      <c r="CC217">
        <f t="shared" si="103"/>
        <v>103.05837890315424</v>
      </c>
      <c r="CD217" s="2">
        <v>39391</v>
      </c>
      <c r="CE217">
        <v>107.7265625</v>
      </c>
      <c r="CF217" s="22">
        <f>_xll.BDH(CF$3&amp;" Govt",$A$8,CD217,CD217)</f>
        <v>1.03138</v>
      </c>
      <c r="CG217">
        <f t="shared" si="104"/>
        <v>104.44895431363804</v>
      </c>
      <c r="CH217" s="2">
        <v>39573</v>
      </c>
      <c r="CI217">
        <v>113.6875</v>
      </c>
      <c r="CJ217" s="22">
        <f>_xll.BDH(CJ$3&amp;" Govt",$A$8,CH217,CH217)</f>
        <v>1.0225500000000001</v>
      </c>
      <c r="CK217">
        <f t="shared" si="105"/>
        <v>111.18038237738985</v>
      </c>
      <c r="CL217" s="2">
        <v>39755</v>
      </c>
      <c r="CM217">
        <v>92.0078125</v>
      </c>
      <c r="CN217" s="22">
        <f>_xll.BDH(CN$3&amp;" Govt",$A$8,CL217,CL217)</f>
        <v>1.0456799999999999</v>
      </c>
      <c r="CO217">
        <f t="shared" si="106"/>
        <v>87.988497915232202</v>
      </c>
      <c r="CP217" s="2">
        <v>39938</v>
      </c>
      <c r="CQ217">
        <v>95.71875</v>
      </c>
      <c r="CR217" s="22">
        <f>_xll.BDH(CR$3&amp;" Govt",$A$8,CP217,CP217)</f>
        <v>0.98431999999999997</v>
      </c>
      <c r="CS217">
        <f t="shared" si="107"/>
        <v>97.2435285273082</v>
      </c>
      <c r="CT217" s="2">
        <v>40115</v>
      </c>
      <c r="CU217">
        <v>106.9296875</v>
      </c>
      <c r="CV217" s="22">
        <f>_xll.BDH(CV$3&amp;" Govt",$A$8,CT217,CT217)</f>
        <v>1.0050699999999999</v>
      </c>
      <c r="CW217">
        <f t="shared" si="108"/>
        <v>106.39028873610795</v>
      </c>
      <c r="CZ217" s="22"/>
      <c r="DB217" s="2">
        <v>38492</v>
      </c>
      <c r="DC217">
        <v>113.0390625</v>
      </c>
      <c r="DD217" s="22">
        <f>_xll.BDH(DD$3&amp;" Govt",$A$8,DB217,DB217)</f>
        <v>1.0224</v>
      </c>
      <c r="DE217">
        <f t="shared" si="109"/>
        <v>110.56246332159624</v>
      </c>
      <c r="DF217" s="2">
        <v>39037</v>
      </c>
      <c r="DG217">
        <v>98.7890625</v>
      </c>
      <c r="DH217" s="22">
        <f>_xll.BDH(DH$3&amp;" Govt",$A$8,DF217,DF217)</f>
        <v>1.0247999999999999</v>
      </c>
      <c r="DI217">
        <f t="shared" si="110"/>
        <v>96.398382611241217</v>
      </c>
      <c r="DJ217" s="2">
        <v>39401</v>
      </c>
      <c r="DK217">
        <v>109.91015625</v>
      </c>
      <c r="DL217" s="22">
        <f>_xll.BDH(DL$3&amp;" Govt",$A$8,DJ217,DJ217)</f>
        <v>1.03233</v>
      </c>
      <c r="DM217">
        <f t="shared" si="111"/>
        <v>106.4680443753451</v>
      </c>
      <c r="DN217" s="2">
        <v>40136</v>
      </c>
      <c r="DO217">
        <v>112.25390625</v>
      </c>
      <c r="DP217" s="22">
        <f>_xll.BDH(DP$3&amp;" Govt",$A$8,DN217,DN217)</f>
        <v>1.00566</v>
      </c>
      <c r="DQ217">
        <f t="shared" si="112"/>
        <v>111.62212502237337</v>
      </c>
    </row>
    <row r="218" spans="4:121" x14ac:dyDescent="0.25">
      <c r="D218" s="2"/>
      <c r="F218" s="2">
        <v>38490</v>
      </c>
      <c r="G218">
        <v>128.5234375</v>
      </c>
      <c r="H218" s="22">
        <f>_xll.BDH(H$3&amp;" Govt",$A$8,F218,F218)</f>
        <v>1.2157800000000001</v>
      </c>
      <c r="I218" s="14">
        <f t="shared" si="86"/>
        <v>105.71274202569543</v>
      </c>
      <c r="J218" s="2">
        <v>38490</v>
      </c>
      <c r="K218">
        <v>129.125</v>
      </c>
      <c r="L218" s="22">
        <f>_xll.BDH(L$3&amp;" Govt",$A$8,J218,J218)</f>
        <v>1.1922999999999999</v>
      </c>
      <c r="M218">
        <f t="shared" si="87"/>
        <v>108.29908580055356</v>
      </c>
      <c r="N218" s="2">
        <v>38490</v>
      </c>
      <c r="O218">
        <v>130.80859375</v>
      </c>
      <c r="P218" s="22">
        <f>_xll.BDH(P$3&amp;" Govt",$A$8,N218,N218)</f>
        <v>1.1745300000000001</v>
      </c>
      <c r="Q218">
        <f t="shared" si="88"/>
        <v>111.3710111704256</v>
      </c>
      <c r="R218" s="2">
        <v>38490</v>
      </c>
      <c r="S218">
        <v>131.84375</v>
      </c>
      <c r="T218" s="22">
        <f>_xll.BDH(T$3&amp;" Govt",$A$8,R218,R218)</f>
        <v>1.14489</v>
      </c>
      <c r="U218">
        <f t="shared" si="89"/>
        <v>115.15844316921276</v>
      </c>
      <c r="V218" s="2">
        <v>38588</v>
      </c>
      <c r="W218">
        <v>99.70703125</v>
      </c>
      <c r="X218" s="22">
        <f>_xll.BDH(X$3&amp;" Govt",$A$8,V218,V218)</f>
        <v>1.0265500000000001</v>
      </c>
      <c r="Y218">
        <f t="shared" si="90"/>
        <v>97.128275534557488</v>
      </c>
      <c r="Z218" s="2">
        <v>38490</v>
      </c>
      <c r="AA218">
        <v>125.08984375</v>
      </c>
      <c r="AB218" s="22">
        <f>_xll.BDH(AB$3&amp;" Govt",$A$8,Z218,Z218)</f>
        <v>1.1067400000000001</v>
      </c>
      <c r="AC218">
        <f t="shared" si="91"/>
        <v>113.02550169868262</v>
      </c>
      <c r="AD218" s="2">
        <v>39129</v>
      </c>
      <c r="AE218">
        <v>102.4375</v>
      </c>
      <c r="AF218" s="22">
        <f>_xll.BDH(AF$3&amp;" Govt",$A$8,AD218,AD218)</f>
        <v>1.0159899999999999</v>
      </c>
      <c r="AG218">
        <f t="shared" si="92"/>
        <v>100.82530339865551</v>
      </c>
      <c r="AH218" s="2">
        <v>38490</v>
      </c>
      <c r="AI218">
        <v>123.2734375</v>
      </c>
      <c r="AJ218" s="22">
        <f>_xll.BDH(AJ$3&amp;" Govt",$A$8,AH218,AH218)</f>
        <v>1.0848</v>
      </c>
      <c r="AK218">
        <f t="shared" si="93"/>
        <v>113.63701834439529</v>
      </c>
      <c r="AL218" s="2">
        <v>39493</v>
      </c>
      <c r="AM218">
        <v>110.49609375</v>
      </c>
      <c r="AN218" s="22">
        <f>_xll.BDH(AN$3&amp;" Govt",$A$8,AL218,AL218)</f>
        <v>1.03542</v>
      </c>
      <c r="AO218">
        <f t="shared" si="94"/>
        <v>106.71620574259721</v>
      </c>
      <c r="AP218" s="2">
        <v>38490</v>
      </c>
      <c r="AQ218">
        <v>119.59375</v>
      </c>
      <c r="AR218" s="22">
        <f>_xll.BDH(AR$3&amp;" Govt",$A$8,AP218,AP218)</f>
        <v>1.0713200000000001</v>
      </c>
      <c r="AS218">
        <f t="shared" si="95"/>
        <v>111.63214539073292</v>
      </c>
      <c r="AT218" s="2">
        <v>39860</v>
      </c>
      <c r="AU218">
        <v>98.34375</v>
      </c>
      <c r="AV218" s="22">
        <f>_xll.BDH(AV$3&amp;" Govt",$A$8,AT218,AT218)</f>
        <v>0.99944</v>
      </c>
      <c r="AW218">
        <f t="shared" si="96"/>
        <v>98.398853357880412</v>
      </c>
      <c r="AX218" s="2">
        <v>38490</v>
      </c>
      <c r="AY218">
        <v>108.0703125</v>
      </c>
      <c r="AZ218" s="22">
        <f>_xll.BDH(AZ$3&amp;" Govt",$A$8,AX218,AX218)</f>
        <v>1.04877</v>
      </c>
      <c r="BA218">
        <f t="shared" si="97"/>
        <v>103.04481678537717</v>
      </c>
      <c r="BB218" s="2">
        <v>38490</v>
      </c>
      <c r="BC218">
        <v>108.328125</v>
      </c>
      <c r="BD218" s="22">
        <f>_xll.BDH(BD$3&amp;" Govt",$A$8,BB218,BB218)</f>
        <v>1.0424800000000001</v>
      </c>
      <c r="BE218">
        <f t="shared" si="98"/>
        <v>103.91386405494589</v>
      </c>
      <c r="BH218" s="22"/>
      <c r="BJ218" s="2">
        <v>38490</v>
      </c>
      <c r="BK218">
        <v>106.140625</v>
      </c>
      <c r="BL218" s="22">
        <f>_xll.BDH(BL$3&amp;" Govt",$A$8,BJ218,BJ218)</f>
        <v>1.02189</v>
      </c>
      <c r="BM218">
        <f t="shared" si="99"/>
        <v>103.86697687618042</v>
      </c>
      <c r="BN218" s="2">
        <v>38666</v>
      </c>
      <c r="BO218">
        <v>100.2265625</v>
      </c>
      <c r="BP218" s="22">
        <f>_xll.BDH(BP$3&amp;" Govt",$A$8,BN218,BN218)</f>
        <v>1.03234</v>
      </c>
      <c r="BQ218">
        <f t="shared" si="100"/>
        <v>97.086776159017376</v>
      </c>
      <c r="BR218" s="2">
        <v>38848</v>
      </c>
      <c r="BS218">
        <v>98.65625</v>
      </c>
      <c r="BT218" s="22">
        <f>_xll.BDH(BT$3&amp;" Govt",$A$8,BR218,BR218)</f>
        <v>1.0233699999999999</v>
      </c>
      <c r="BU218">
        <f t="shared" si="101"/>
        <v>96.403304767581631</v>
      </c>
      <c r="BV218" s="2">
        <v>39028</v>
      </c>
      <c r="BW218">
        <v>100.47265625</v>
      </c>
      <c r="BX218" s="22">
        <f>_xll.BDH(BX$3&amp;" Govt",$A$8,BV218,BV218)</f>
        <v>1.0263100000000001</v>
      </c>
      <c r="BY218">
        <f t="shared" si="102"/>
        <v>97.896986534283002</v>
      </c>
      <c r="BZ218" s="2">
        <v>39210</v>
      </c>
      <c r="CA218">
        <v>104.1015625</v>
      </c>
      <c r="CB218" s="22">
        <f>_xll.BDH(CB$3&amp;" Govt",$A$8,BZ218,BZ218)</f>
        <v>1.00973</v>
      </c>
      <c r="CC218">
        <f t="shared" si="103"/>
        <v>103.09841492280114</v>
      </c>
      <c r="CD218" s="2">
        <v>39392</v>
      </c>
      <c r="CE218">
        <v>107.7421875</v>
      </c>
      <c r="CF218" s="22">
        <f>_xll.BDH(CF$3&amp;" Govt",$A$8,CD218,CD218)</f>
        <v>1.03148</v>
      </c>
      <c r="CG218">
        <f t="shared" si="104"/>
        <v>104.45397632528018</v>
      </c>
      <c r="CH218" s="2">
        <v>39574</v>
      </c>
      <c r="CI218">
        <v>113.41015625</v>
      </c>
      <c r="CJ218" s="22">
        <f>_xll.BDH(CJ$3&amp;" Govt",$A$8,CH218,CH218)</f>
        <v>1.0228299999999999</v>
      </c>
      <c r="CK218">
        <f t="shared" si="105"/>
        <v>110.87879339675216</v>
      </c>
      <c r="CL218" s="2">
        <v>39756</v>
      </c>
      <c r="CM218">
        <v>93.82421875</v>
      </c>
      <c r="CN218" s="22">
        <f>_xll.BDH(CN$3&amp;" Govt",$A$8,CL218,CL218)</f>
        <v>1.0456300000000001</v>
      </c>
      <c r="CO218">
        <f t="shared" si="106"/>
        <v>89.729845882386684</v>
      </c>
      <c r="CP218" s="2">
        <v>39939</v>
      </c>
      <c r="CQ218">
        <v>96.17578125</v>
      </c>
      <c r="CR218" s="22">
        <f>_xll.BDH(CR$3&amp;" Govt",$A$8,CP218,CP218)</f>
        <v>0.98440000000000005</v>
      </c>
      <c r="CS218">
        <f t="shared" si="107"/>
        <v>97.69989968508736</v>
      </c>
      <c r="CT218" s="2">
        <v>40116</v>
      </c>
      <c r="CU218">
        <v>107.828125</v>
      </c>
      <c r="CV218" s="22">
        <f>_xll.BDH(CV$3&amp;" Govt",$A$8,CT218,CT218)</f>
        <v>1.0051399999999999</v>
      </c>
      <c r="CW218">
        <f t="shared" si="108"/>
        <v>107.27672264560161</v>
      </c>
      <c r="CZ218" s="22"/>
      <c r="DB218" s="2">
        <v>38495</v>
      </c>
      <c r="DC218">
        <v>113.859375</v>
      </c>
      <c r="DD218" s="22">
        <f>_xll.BDH(DD$3&amp;" Govt",$A$8,DB218,DB218)</f>
        <v>1.0231699999999999</v>
      </c>
      <c r="DE218">
        <f t="shared" si="109"/>
        <v>111.28099436066344</v>
      </c>
      <c r="DF218" s="2">
        <v>39038</v>
      </c>
      <c r="DG218">
        <v>99.125</v>
      </c>
      <c r="DH218" s="22">
        <f>_xll.BDH(DH$3&amp;" Govt",$A$8,DF218,DF218)</f>
        <v>1.0246299999999999</v>
      </c>
      <c r="DI218">
        <f t="shared" si="110"/>
        <v>96.742238661760837</v>
      </c>
      <c r="DJ218" s="2">
        <v>39402</v>
      </c>
      <c r="DK218">
        <v>109.39453125</v>
      </c>
      <c r="DL218" s="22">
        <f>_xll.BDH(DL$3&amp;" Govt",$A$8,DJ218,DJ218)</f>
        <v>1.03243</v>
      </c>
      <c r="DM218">
        <f t="shared" si="111"/>
        <v>105.95830346851604</v>
      </c>
      <c r="DP218" s="22"/>
    </row>
    <row r="219" spans="4:121" x14ac:dyDescent="0.25">
      <c r="D219" s="2"/>
      <c r="F219" s="2">
        <v>38491</v>
      </c>
      <c r="G219">
        <v>128.43359375</v>
      </c>
      <c r="H219" s="22">
        <f>_xll.BDH(H$3&amp;" Govt",$A$8,F219,F219)</f>
        <v>1.21608</v>
      </c>
      <c r="I219" s="14">
        <f t="shared" si="86"/>
        <v>105.61278349286231</v>
      </c>
      <c r="J219" s="2">
        <v>38491</v>
      </c>
      <c r="K219">
        <v>129.0234375</v>
      </c>
      <c r="L219" s="22">
        <f>_xll.BDH(L$3&amp;" Govt",$A$8,J219,J219)</f>
        <v>1.1926000000000001</v>
      </c>
      <c r="M219">
        <f t="shared" si="87"/>
        <v>108.18668245849403</v>
      </c>
      <c r="N219" s="2">
        <v>38491</v>
      </c>
      <c r="O219">
        <v>130.671875</v>
      </c>
      <c r="P219" s="22">
        <f>_xll.BDH(P$3&amp;" Govt",$A$8,N219,N219)</f>
        <v>1.17482</v>
      </c>
      <c r="Q219">
        <f t="shared" si="88"/>
        <v>111.22714543504537</v>
      </c>
      <c r="R219" s="2">
        <v>38491</v>
      </c>
      <c r="S219">
        <v>131.67578125</v>
      </c>
      <c r="T219" s="22">
        <f>_xll.BDH(T$3&amp;" Govt",$A$8,R219,R219)</f>
        <v>1.1451800000000001</v>
      </c>
      <c r="U219">
        <f t="shared" si="89"/>
        <v>114.9826064461482</v>
      </c>
      <c r="V219" s="2">
        <v>38589</v>
      </c>
      <c r="W219">
        <v>99.6484375</v>
      </c>
      <c r="X219" s="22">
        <f>_xll.BDH(X$3&amp;" Govt",$A$8,V219,V219)</f>
        <v>1.0265599999999999</v>
      </c>
      <c r="Y219">
        <f t="shared" si="90"/>
        <v>97.070251617051127</v>
      </c>
      <c r="Z219" s="2">
        <v>38491</v>
      </c>
      <c r="AA219">
        <v>124.95703125</v>
      </c>
      <c r="AB219" s="22">
        <f>_xll.BDH(AB$3&amp;" Govt",$A$8,Z219,Z219)</f>
        <v>1.1070199999999999</v>
      </c>
      <c r="AC219">
        <f t="shared" si="91"/>
        <v>112.87694102184244</v>
      </c>
      <c r="AD219" s="2">
        <v>39132</v>
      </c>
      <c r="AE219">
        <v>102.4375</v>
      </c>
      <c r="AF219" s="22">
        <f>_xll.BDH(AF$3&amp;" Govt",$A$8,AD219,AD219)</f>
        <v>1.0161500000000001</v>
      </c>
      <c r="AG219">
        <f t="shared" si="92"/>
        <v>100.80942774196721</v>
      </c>
      <c r="AH219" s="2">
        <v>38491</v>
      </c>
      <c r="AI219">
        <v>123.1796875</v>
      </c>
      <c r="AJ219" s="22">
        <f>_xll.BDH(AJ$3&amp;" Govt",$A$8,AH219,AH219)</f>
        <v>1.08508</v>
      </c>
      <c r="AK219">
        <f t="shared" si="93"/>
        <v>113.52129566483576</v>
      </c>
      <c r="AL219" s="2">
        <v>39496</v>
      </c>
      <c r="AM219">
        <v>110.49609375</v>
      </c>
      <c r="AN219" s="22">
        <f>_xll.BDH(AN$3&amp;" Govt",$A$8,AL219,AL219)</f>
        <v>1.03535</v>
      </c>
      <c r="AO219">
        <f t="shared" si="94"/>
        <v>106.72342082387598</v>
      </c>
      <c r="AP219" s="2">
        <v>38491</v>
      </c>
      <c r="AQ219">
        <v>119.5</v>
      </c>
      <c r="AR219" s="22">
        <f>_xll.BDH(AR$3&amp;" Govt",$A$8,AP219,AP219)</f>
        <v>1.07158</v>
      </c>
      <c r="AS219">
        <f t="shared" si="95"/>
        <v>111.51757218313145</v>
      </c>
      <c r="AT219" s="2">
        <v>39861</v>
      </c>
      <c r="AU219">
        <v>98.30859375</v>
      </c>
      <c r="AV219" s="22">
        <f>_xll.BDH(AV$3&amp;" Govt",$A$8,AT219,AT219)</f>
        <v>0.99907000000000001</v>
      </c>
      <c r="AW219">
        <f t="shared" si="96"/>
        <v>98.400105848439054</v>
      </c>
      <c r="AX219" s="2">
        <v>38491</v>
      </c>
      <c r="AY219">
        <v>108.01953125</v>
      </c>
      <c r="AZ219" s="22">
        <f>_xll.BDH(AZ$3&amp;" Govt",$A$8,AX219,AX219)</f>
        <v>1.04904</v>
      </c>
      <c r="BA219">
        <f t="shared" si="97"/>
        <v>102.96988794516892</v>
      </c>
      <c r="BB219" s="2">
        <v>38491</v>
      </c>
      <c r="BC219">
        <v>108.23046875</v>
      </c>
      <c r="BD219" s="22">
        <f>_xll.BDH(BD$3&amp;" Govt",$A$8,BB219,BB219)</f>
        <v>1.04274</v>
      </c>
      <c r="BE219">
        <f t="shared" si="98"/>
        <v>103.79430035291635</v>
      </c>
      <c r="BH219" s="22"/>
      <c r="BJ219" s="2">
        <v>38491</v>
      </c>
      <c r="BK219">
        <v>106.078125</v>
      </c>
      <c r="BL219" s="22">
        <f>_xll.BDH(BL$3&amp;" Govt",$A$8,BJ219,BJ219)</f>
        <v>1.02214</v>
      </c>
      <c r="BM219">
        <f t="shared" si="99"/>
        <v>103.78042636038116</v>
      </c>
      <c r="BN219" s="2">
        <v>38667</v>
      </c>
      <c r="BO219">
        <v>100.2265625</v>
      </c>
      <c r="BP219" s="22">
        <f>_xll.BDH(BP$3&amp;" Govt",$A$8,BN219,BN219)</f>
        <v>1.0327599999999999</v>
      </c>
      <c r="BQ219">
        <f t="shared" si="100"/>
        <v>97.047293175568385</v>
      </c>
      <c r="BR219" s="2">
        <v>38849</v>
      </c>
      <c r="BS219">
        <v>98.359375</v>
      </c>
      <c r="BT219" s="22">
        <f>_xll.BDH(BT$3&amp;" Govt",$A$8,BR219,BR219)</f>
        <v>1.02355</v>
      </c>
      <c r="BU219">
        <f t="shared" si="101"/>
        <v>96.096306970836793</v>
      </c>
      <c r="BV219" s="2">
        <v>39029</v>
      </c>
      <c r="BW219">
        <v>100.703125</v>
      </c>
      <c r="BX219" s="22">
        <f>_xll.BDH(BX$3&amp;" Govt",$A$8,BV219,BV219)</f>
        <v>1.0261499999999999</v>
      </c>
      <c r="BY219">
        <f t="shared" si="102"/>
        <v>98.136846464941783</v>
      </c>
      <c r="BZ219" s="2">
        <v>39211</v>
      </c>
      <c r="CA219">
        <v>103.82421875</v>
      </c>
      <c r="CB219" s="22">
        <f>_xll.BDH(CB$3&amp;" Govt",$A$8,BZ219,BZ219)</f>
        <v>1.01003</v>
      </c>
      <c r="CC219">
        <f t="shared" si="103"/>
        <v>102.79320292466561</v>
      </c>
      <c r="CD219" s="2">
        <v>39393</v>
      </c>
      <c r="CE219">
        <v>107.9375</v>
      </c>
      <c r="CF219" s="22">
        <f>_xll.BDH(CF$3&amp;" Govt",$A$8,CD219,CD219)</f>
        <v>1.0315700000000001</v>
      </c>
      <c r="CG219">
        <f t="shared" si="104"/>
        <v>104.63419835784289</v>
      </c>
      <c r="CH219" s="2">
        <v>39575</v>
      </c>
      <c r="CI219">
        <v>113.84765625</v>
      </c>
      <c r="CJ219" s="22">
        <f>_xll.BDH(CJ$3&amp;" Govt",$A$8,CH219,CH219)</f>
        <v>1.02312</v>
      </c>
      <c r="CK219">
        <f t="shared" si="105"/>
        <v>111.2749787414966</v>
      </c>
      <c r="CL219" s="2">
        <v>39757</v>
      </c>
      <c r="CM219">
        <v>94.18359375</v>
      </c>
      <c r="CN219" s="22">
        <f>_xll.BDH(CN$3&amp;" Govt",$A$8,CL219,CL219)</f>
        <v>1.04558</v>
      </c>
      <c r="CO219">
        <f t="shared" si="106"/>
        <v>90.077845549838372</v>
      </c>
      <c r="CP219" s="2">
        <v>39940</v>
      </c>
      <c r="CQ219">
        <v>95.7421875</v>
      </c>
      <c r="CR219" s="22">
        <f>_xll.BDH(CR$3&amp;" Govt",$A$8,CP219,CP219)</f>
        <v>0.98448000000000002</v>
      </c>
      <c r="CS219">
        <f t="shared" si="107"/>
        <v>97.251531265236466</v>
      </c>
      <c r="CT219" s="2">
        <v>40119</v>
      </c>
      <c r="CU219">
        <v>107.7734375</v>
      </c>
      <c r="CV219" s="22">
        <f>_xll.BDH(CV$3&amp;" Govt",$A$8,CT219,CT219)</f>
        <v>1.0053000000000001</v>
      </c>
      <c r="CW219">
        <f t="shared" si="108"/>
        <v>107.20524967671341</v>
      </c>
      <c r="CZ219" s="22"/>
      <c r="DB219" s="2">
        <v>38496</v>
      </c>
      <c r="DC219">
        <v>114.0859375</v>
      </c>
      <c r="DD219" s="22">
        <f>_xll.BDH(DD$3&amp;" Govt",$A$8,DB219,DB219)</f>
        <v>1.0234300000000001</v>
      </c>
      <c r="DE219">
        <f t="shared" si="109"/>
        <v>111.47409935217846</v>
      </c>
      <c r="DF219" s="2">
        <v>39041</v>
      </c>
      <c r="DG219">
        <v>99.14453125</v>
      </c>
      <c r="DH219" s="22">
        <f>_xll.BDH(DH$3&amp;" Govt",$A$8,DF219,DF219)</f>
        <v>1.02413</v>
      </c>
      <c r="DI219">
        <f t="shared" si="110"/>
        <v>96.808541152002192</v>
      </c>
      <c r="DJ219" s="2">
        <v>39405</v>
      </c>
      <c r="DK219">
        <v>110.66796875</v>
      </c>
      <c r="DL219" s="22">
        <f>_xll.BDH(DL$3&amp;" Govt",$A$8,DJ219,DJ219)</f>
        <v>1.03271</v>
      </c>
      <c r="DM219">
        <f t="shared" si="111"/>
        <v>107.16267756679029</v>
      </c>
      <c r="DP219" s="22"/>
    </row>
    <row r="220" spans="4:121" x14ac:dyDescent="0.25">
      <c r="D220" s="2"/>
      <c r="F220" s="2">
        <v>38492</v>
      </c>
      <c r="G220">
        <v>128.52734375</v>
      </c>
      <c r="H220" s="22">
        <f>_xll.BDH(H$3&amp;" Govt",$A$8,F220,F220)</f>
        <v>1.2163900000000001</v>
      </c>
      <c r="I220" s="14">
        <f t="shared" si="86"/>
        <v>105.6629401343319</v>
      </c>
      <c r="J220" s="2">
        <v>38492</v>
      </c>
      <c r="K220">
        <v>129.13671875</v>
      </c>
      <c r="L220" s="22">
        <f>_xll.BDH(L$3&amp;" Govt",$A$8,J220,J220)</f>
        <v>1.1929000000000001</v>
      </c>
      <c r="M220">
        <f t="shared" si="87"/>
        <v>108.25443771481264</v>
      </c>
      <c r="N220" s="2">
        <v>38492</v>
      </c>
      <c r="O220">
        <v>130.734375</v>
      </c>
      <c r="P220" s="22">
        <f>_xll.BDH(P$3&amp;" Govt",$A$8,N220,N220)</f>
        <v>1.1751199999999999</v>
      </c>
      <c r="Q220">
        <f t="shared" si="88"/>
        <v>111.25193597249643</v>
      </c>
      <c r="R220" s="2">
        <v>38492</v>
      </c>
      <c r="S220">
        <v>131.7578125</v>
      </c>
      <c r="T220" s="22">
        <f>_xll.BDH(T$3&amp;" Govt",$A$8,R220,R220)</f>
        <v>1.14547</v>
      </c>
      <c r="U220">
        <f t="shared" si="89"/>
        <v>115.02510978026487</v>
      </c>
      <c r="V220" s="2">
        <v>38590</v>
      </c>
      <c r="W220">
        <v>99.546875</v>
      </c>
      <c r="X220" s="22">
        <f>_xll.BDH(X$3&amp;" Govt",$A$8,V220,V220)</f>
        <v>1.02658</v>
      </c>
      <c r="Y220">
        <f t="shared" si="90"/>
        <v>96.969427614019367</v>
      </c>
      <c r="Z220" s="2">
        <v>38492</v>
      </c>
      <c r="AA220">
        <v>125.05078125</v>
      </c>
      <c r="AB220" s="22">
        <f>_xll.BDH(AB$3&amp;" Govt",$A$8,Z220,Z220)</f>
        <v>1.1073</v>
      </c>
      <c r="AC220">
        <f t="shared" si="91"/>
        <v>112.93306353291791</v>
      </c>
      <c r="AD220" s="2">
        <v>39133</v>
      </c>
      <c r="AE220">
        <v>102.44921875</v>
      </c>
      <c r="AF220" s="22">
        <f>_xll.BDH(AF$3&amp;" Govt",$A$8,AD220,AD220)</f>
        <v>1.0162100000000001</v>
      </c>
      <c r="AG220">
        <f t="shared" si="92"/>
        <v>100.81500747876915</v>
      </c>
      <c r="AH220" s="2">
        <v>38492</v>
      </c>
      <c r="AI220">
        <v>123.37109375</v>
      </c>
      <c r="AJ220" s="22">
        <f>_xll.BDH(AJ$3&amp;" Govt",$A$8,AH220,AH220)</f>
        <v>1.08535</v>
      </c>
      <c r="AK220">
        <f t="shared" si="93"/>
        <v>113.66940963744413</v>
      </c>
      <c r="AL220" s="2">
        <v>39497</v>
      </c>
      <c r="AM220">
        <v>110.23828125</v>
      </c>
      <c r="AN220" s="22">
        <f>_xll.BDH(AN$3&amp;" Govt",$A$8,AL220,AL220)</f>
        <v>1.03532</v>
      </c>
      <c r="AO220">
        <f t="shared" si="94"/>
        <v>106.47749608816598</v>
      </c>
      <c r="AP220" s="2">
        <v>38492</v>
      </c>
      <c r="AQ220">
        <v>119.6328125</v>
      </c>
      <c r="AR220" s="22">
        <f>_xll.BDH(AR$3&amp;" Govt",$A$8,AP220,AP220)</f>
        <v>1.07185</v>
      </c>
      <c r="AS220">
        <f t="shared" si="95"/>
        <v>111.61339039977609</v>
      </c>
      <c r="AT220" s="2">
        <v>39862</v>
      </c>
      <c r="AU220">
        <v>97.8359375</v>
      </c>
      <c r="AV220" s="22">
        <f>_xll.BDH(AV$3&amp;" Govt",$A$8,AT220,AT220)</f>
        <v>0.99870000000000003</v>
      </c>
      <c r="AW220">
        <f t="shared" si="96"/>
        <v>97.963289776709715</v>
      </c>
      <c r="AX220" s="2">
        <v>38492</v>
      </c>
      <c r="AY220">
        <v>108.21484375</v>
      </c>
      <c r="AZ220" s="22">
        <f>_xll.BDH(AZ$3&amp;" Govt",$A$8,AX220,AX220)</f>
        <v>1.0492999999999999</v>
      </c>
      <c r="BA220">
        <f t="shared" si="97"/>
        <v>103.13050962546461</v>
      </c>
      <c r="BB220" s="2">
        <v>38492</v>
      </c>
      <c r="BC220">
        <v>108.41015625</v>
      </c>
      <c r="BD220" s="22">
        <f>_xll.BDH(BD$3&amp;" Govt",$A$8,BB220,BB220)</f>
        <v>1.0429999999999999</v>
      </c>
      <c r="BE220">
        <f t="shared" si="98"/>
        <v>103.94070589645254</v>
      </c>
      <c r="BH220" s="22"/>
      <c r="BJ220" s="2">
        <v>38492</v>
      </c>
      <c r="BK220">
        <v>106.23828125</v>
      </c>
      <c r="BL220" s="22">
        <f>_xll.BDH(BL$3&amp;" Govt",$A$8,BJ220,BJ220)</f>
        <v>1.0224</v>
      </c>
      <c r="BM220">
        <f t="shared" si="99"/>
        <v>103.91068197378716</v>
      </c>
      <c r="BN220" s="2">
        <v>38670</v>
      </c>
      <c r="BO220">
        <v>99.49609375</v>
      </c>
      <c r="BP220" s="22">
        <f>_xll.BDH(BP$3&amp;" Govt",$A$8,BN220,BN220)</f>
        <v>1.0340100000000001</v>
      </c>
      <c r="BQ220">
        <f t="shared" si="100"/>
        <v>96.223531445537262</v>
      </c>
      <c r="BR220" s="2">
        <v>38852</v>
      </c>
      <c r="BS220">
        <v>98.25390625</v>
      </c>
      <c r="BT220" s="22">
        <f>_xll.BDH(BT$3&amp;" Govt",$A$8,BR220,BR220)</f>
        <v>1.0241</v>
      </c>
      <c r="BU220">
        <f t="shared" si="101"/>
        <v>95.941711014549355</v>
      </c>
      <c r="BV220" s="2">
        <v>39030</v>
      </c>
      <c r="BW220">
        <v>100.8203125</v>
      </c>
      <c r="BX220" s="22">
        <f>_xll.BDH(BX$3&amp;" Govt",$A$8,BV220,BV220)</f>
        <v>1.0259799999999999</v>
      </c>
      <c r="BY220">
        <f t="shared" si="102"/>
        <v>98.267327335815523</v>
      </c>
      <c r="BZ220" s="2">
        <v>39212</v>
      </c>
      <c r="CA220">
        <v>104.12890625</v>
      </c>
      <c r="CB220" s="22">
        <f>_xll.BDH(CB$3&amp;" Govt",$A$8,BZ220,BZ220)</f>
        <v>1.01033</v>
      </c>
      <c r="CC220">
        <f t="shared" si="103"/>
        <v>103.0642525214534</v>
      </c>
      <c r="CD220" s="2">
        <v>39394</v>
      </c>
      <c r="CE220">
        <v>108.2421875</v>
      </c>
      <c r="CF220" s="22">
        <f>_xll.BDH(CF$3&amp;" Govt",$A$8,CD220,CD220)</f>
        <v>1.0316700000000001</v>
      </c>
      <c r="CG220">
        <f t="shared" si="104"/>
        <v>104.91939040584683</v>
      </c>
      <c r="CH220" s="2">
        <v>39576</v>
      </c>
      <c r="CI220">
        <v>114.62109375</v>
      </c>
      <c r="CJ220" s="22">
        <f>_xll.BDH(CJ$3&amp;" Govt",$A$8,CH220,CH220)</f>
        <v>1.0234099999999999</v>
      </c>
      <c r="CK220">
        <f t="shared" si="105"/>
        <v>111.99919265006206</v>
      </c>
      <c r="CL220" s="2">
        <v>39758</v>
      </c>
      <c r="CM220">
        <v>93.875</v>
      </c>
      <c r="CN220" s="22">
        <f>_xll.BDH(CN$3&amp;" Govt",$A$8,CL220,CL220)</f>
        <v>1.0455300000000001</v>
      </c>
      <c r="CO220">
        <f t="shared" si="106"/>
        <v>89.786997981884781</v>
      </c>
      <c r="CP220" s="2">
        <v>39941</v>
      </c>
      <c r="CQ220">
        <v>96.01953125</v>
      </c>
      <c r="CR220" s="22">
        <f>_xll.BDH(CR$3&amp;" Govt",$A$8,CP220,CP220)</f>
        <v>0.98455999999999999</v>
      </c>
      <c r="CS220">
        <f t="shared" si="107"/>
        <v>97.525322225156415</v>
      </c>
      <c r="CT220" s="2">
        <v>40120</v>
      </c>
      <c r="CU220">
        <v>107.453125</v>
      </c>
      <c r="CV220" s="22">
        <f>_xll.BDH(CV$3&amp;" Govt",$A$8,CT220,CT220)</f>
        <v>1.0053300000000001</v>
      </c>
      <c r="CW220">
        <f t="shared" si="108"/>
        <v>106.88343628460306</v>
      </c>
      <c r="CZ220" s="22"/>
      <c r="DB220" s="2">
        <v>38497</v>
      </c>
      <c r="DC220">
        <v>112.83984375</v>
      </c>
      <c r="DD220" s="22">
        <f>_xll.BDH(DD$3&amp;" Govt",$A$8,DB220,DB220)</f>
        <v>1.0236799999999999</v>
      </c>
      <c r="DE220">
        <f t="shared" si="109"/>
        <v>110.22960666419195</v>
      </c>
      <c r="DF220" s="2">
        <v>39042</v>
      </c>
      <c r="DG220">
        <v>99.21484375</v>
      </c>
      <c r="DH220" s="22">
        <f>_xll.BDH(DH$3&amp;" Govt",$A$8,DF220,DF220)</f>
        <v>1.02396</v>
      </c>
      <c r="DI220">
        <f t="shared" si="110"/>
        <v>96.893280743388416</v>
      </c>
      <c r="DJ220" s="2">
        <v>39406</v>
      </c>
      <c r="DK220">
        <v>110.33203125</v>
      </c>
      <c r="DL220" s="22">
        <f>_xll.BDH(DL$3&amp;" Govt",$A$8,DJ220,DJ220)</f>
        <v>1.0327999999999999</v>
      </c>
      <c r="DM220">
        <f t="shared" si="111"/>
        <v>106.82807053640589</v>
      </c>
      <c r="DP220" s="22"/>
    </row>
    <row r="221" spans="4:121" x14ac:dyDescent="0.25">
      <c r="D221" s="2"/>
      <c r="F221" s="2">
        <v>38495</v>
      </c>
      <c r="G221">
        <v>128.58984375</v>
      </c>
      <c r="H221" s="22">
        <f>_xll.BDH(H$3&amp;" Govt",$A$8,F221,F221)</f>
        <v>1.2173099999999999</v>
      </c>
      <c r="I221" s="14">
        <f t="shared" si="86"/>
        <v>105.63442652241419</v>
      </c>
      <c r="J221" s="2">
        <v>38495</v>
      </c>
      <c r="K221">
        <v>129.19921875</v>
      </c>
      <c r="L221" s="22">
        <f>_xll.BDH(L$3&amp;" Govt",$A$8,J221,J221)</f>
        <v>1.1938</v>
      </c>
      <c r="M221">
        <f t="shared" si="87"/>
        <v>108.22517905009215</v>
      </c>
      <c r="N221" s="2">
        <v>38495</v>
      </c>
      <c r="O221">
        <v>130.88671875</v>
      </c>
      <c r="P221" s="22">
        <f>_xll.BDH(P$3&amp;" Govt",$A$8,N221,N221)</f>
        <v>1.1759999999999999</v>
      </c>
      <c r="Q221">
        <f t="shared" si="88"/>
        <v>111.29823022959184</v>
      </c>
      <c r="R221" s="2">
        <v>38495</v>
      </c>
      <c r="S221">
        <v>131.96875</v>
      </c>
      <c r="T221" s="22">
        <f>_xll.BDH(T$3&amp;" Govt",$A$8,R221,R221)</f>
        <v>1.1463300000000001</v>
      </c>
      <c r="U221">
        <f t="shared" si="89"/>
        <v>115.12282676018249</v>
      </c>
      <c r="V221" s="2">
        <v>38593</v>
      </c>
      <c r="W221">
        <v>99.6640625</v>
      </c>
      <c r="X221" s="22">
        <f>_xll.BDH(X$3&amp;" Govt",$A$8,V221,V221)</f>
        <v>1.0266299999999999</v>
      </c>
      <c r="Y221">
        <f t="shared" si="90"/>
        <v>97.078852653828548</v>
      </c>
      <c r="Z221" s="2">
        <v>38495</v>
      </c>
      <c r="AA221">
        <v>125.24609375</v>
      </c>
      <c r="AB221" s="22">
        <f>_xll.BDH(AB$3&amp;" Govt",$A$8,Z221,Z221)</f>
        <v>1.1081300000000001</v>
      </c>
      <c r="AC221">
        <f t="shared" si="91"/>
        <v>113.02472972485177</v>
      </c>
      <c r="AD221" s="2">
        <v>39134</v>
      </c>
      <c r="AE221">
        <v>102.66796875</v>
      </c>
      <c r="AF221" s="22">
        <f>_xll.BDH(AF$3&amp;" Govt",$A$8,AD221,AD221)</f>
        <v>1.0162599999999999</v>
      </c>
      <c r="AG221">
        <f t="shared" si="92"/>
        <v>101.02529741404759</v>
      </c>
      <c r="AH221" s="2">
        <v>38495</v>
      </c>
      <c r="AI221">
        <v>123.58203125</v>
      </c>
      <c r="AJ221" s="22">
        <f>_xll.BDH(AJ$3&amp;" Govt",$A$8,AH221,AH221)</f>
        <v>1.0861700000000001</v>
      </c>
      <c r="AK221">
        <f t="shared" si="93"/>
        <v>113.77779836489682</v>
      </c>
      <c r="AL221" s="2">
        <v>39498</v>
      </c>
      <c r="AM221">
        <v>110.29296875</v>
      </c>
      <c r="AN221" s="22">
        <f>_xll.BDH(AN$3&amp;" Govt",$A$8,AL221,AL221)</f>
        <v>1.0352999999999999</v>
      </c>
      <c r="AO221">
        <f t="shared" si="94"/>
        <v>106.53237588138705</v>
      </c>
      <c r="AP221" s="2">
        <v>38495</v>
      </c>
      <c r="AQ221">
        <v>119.90625</v>
      </c>
      <c r="AR221" s="22">
        <f>_xll.BDH(AR$3&amp;" Govt",$A$8,AP221,AP221)</f>
        <v>1.0726599999999999</v>
      </c>
      <c r="AS221">
        <f t="shared" si="95"/>
        <v>111.78402289635113</v>
      </c>
      <c r="AT221" s="2">
        <v>39863</v>
      </c>
      <c r="AU221">
        <v>97.91015625</v>
      </c>
      <c r="AV221" s="22">
        <f>_xll.BDH(AV$3&amp;" Govt",$A$8,AT221,AT221)</f>
        <v>0.99833000000000005</v>
      </c>
      <c r="AW221">
        <f t="shared" si="96"/>
        <v>98.073939729348012</v>
      </c>
      <c r="AX221" s="2">
        <v>38495</v>
      </c>
      <c r="AY221">
        <v>108.4296875</v>
      </c>
      <c r="AZ221" s="22">
        <f>_xll.BDH(AZ$3&amp;" Govt",$A$8,AX221,AX221)</f>
        <v>1.05009</v>
      </c>
      <c r="BA221">
        <f t="shared" si="97"/>
        <v>103.25751840318449</v>
      </c>
      <c r="BB221" s="2">
        <v>38495</v>
      </c>
      <c r="BC221">
        <v>108.6875</v>
      </c>
      <c r="BD221" s="22">
        <f>_xll.BDH(BD$3&amp;" Govt",$A$8,BB221,BB221)</f>
        <v>1.0437799999999999</v>
      </c>
      <c r="BE221">
        <f t="shared" si="98"/>
        <v>104.12874360497423</v>
      </c>
      <c r="BH221" s="22"/>
      <c r="BJ221" s="2">
        <v>38495</v>
      </c>
      <c r="BK221">
        <v>106.49609375</v>
      </c>
      <c r="BL221" s="22">
        <f>_xll.BDH(BL$3&amp;" Govt",$A$8,BJ221,BJ221)</f>
        <v>1.0231699999999999</v>
      </c>
      <c r="BM221">
        <f t="shared" si="99"/>
        <v>104.08445688399777</v>
      </c>
      <c r="BN221" s="2">
        <v>38671</v>
      </c>
      <c r="BO221">
        <v>99.734375</v>
      </c>
      <c r="BP221" s="22">
        <f>_xll.BDH(BP$3&amp;" Govt",$A$8,BN221,BN221)</f>
        <v>1.03443</v>
      </c>
      <c r="BQ221">
        <f t="shared" si="100"/>
        <v>96.414812988795759</v>
      </c>
      <c r="BR221" s="2">
        <v>38853</v>
      </c>
      <c r="BS221">
        <v>98.64453125</v>
      </c>
      <c r="BT221" s="22">
        <f>_xll.BDH(BT$3&amp;" Govt",$A$8,BR221,BR221)</f>
        <v>1.0242800000000001</v>
      </c>
      <c r="BU221">
        <f t="shared" si="101"/>
        <v>96.306216317803717</v>
      </c>
      <c r="BV221" s="2">
        <v>39031</v>
      </c>
      <c r="BW221">
        <v>100.8984375</v>
      </c>
      <c r="BX221" s="22">
        <f>_xll.BDH(BX$3&amp;" Govt",$A$8,BV221,BV221)</f>
        <v>1.0258099999999999</v>
      </c>
      <c r="BY221">
        <f t="shared" si="102"/>
        <v>98.359771790097597</v>
      </c>
      <c r="BZ221" s="2">
        <v>39213</v>
      </c>
      <c r="CA221">
        <v>103.94140625</v>
      </c>
      <c r="CB221" s="22">
        <f>_xll.BDH(CB$3&amp;" Govt",$A$8,BZ221,BZ221)</f>
        <v>1.0106200000000001</v>
      </c>
      <c r="CC221">
        <f t="shared" si="103"/>
        <v>102.84914829510596</v>
      </c>
      <c r="CD221" s="2">
        <v>39395</v>
      </c>
      <c r="CE221">
        <v>109.03515625</v>
      </c>
      <c r="CF221" s="22">
        <f>_xll.BDH(CF$3&amp;" Govt",$A$8,CD221,CD221)</f>
        <v>1.03176</v>
      </c>
      <c r="CG221">
        <f t="shared" si="104"/>
        <v>105.67879763704738</v>
      </c>
      <c r="CH221" s="2">
        <v>39577</v>
      </c>
      <c r="CI221">
        <v>115.01171875</v>
      </c>
      <c r="CJ221" s="22">
        <f>_xll.BDH(CJ$3&amp;" Govt",$A$8,CH221,CH221)</f>
        <v>1.02369</v>
      </c>
      <c r="CK221">
        <f t="shared" si="105"/>
        <v>112.35014384237415</v>
      </c>
      <c r="CL221" s="2">
        <v>39759</v>
      </c>
      <c r="CM221">
        <v>93.546875</v>
      </c>
      <c r="CN221" s="22">
        <f>_xll.BDH(CN$3&amp;" Govt",$A$8,CL221,CL221)</f>
        <v>1.04549</v>
      </c>
      <c r="CO221">
        <f t="shared" si="106"/>
        <v>89.476585141895185</v>
      </c>
      <c r="CP221" s="2">
        <v>39944</v>
      </c>
      <c r="CQ221">
        <v>96.5703125</v>
      </c>
      <c r="CR221" s="22">
        <f>_xll.BDH(CR$3&amp;" Govt",$A$8,CP221,CP221)</f>
        <v>0.98479000000000005</v>
      </c>
      <c r="CS221">
        <f t="shared" si="107"/>
        <v>98.061832979620021</v>
      </c>
      <c r="CT221" s="2">
        <v>40121</v>
      </c>
      <c r="CU221">
        <v>107.5859375</v>
      </c>
      <c r="CV221" s="22">
        <f>_xll.BDH(CV$3&amp;" Govt",$A$8,CT221,CT221)</f>
        <v>1.00535</v>
      </c>
      <c r="CW221">
        <f t="shared" si="108"/>
        <v>107.01341572586662</v>
      </c>
      <c r="CZ221" s="22"/>
      <c r="DB221" s="2">
        <v>38498</v>
      </c>
      <c r="DC221">
        <v>112.36328125</v>
      </c>
      <c r="DD221" s="22">
        <f>_xll.BDH(DD$3&amp;" Govt",$A$8,DB221,DB221)</f>
        <v>1.0239400000000001</v>
      </c>
      <c r="DE221">
        <f t="shared" si="109"/>
        <v>109.73619670097857</v>
      </c>
      <c r="DF221" s="2">
        <v>39043</v>
      </c>
      <c r="DG221">
        <v>99.35546875</v>
      </c>
      <c r="DH221" s="22">
        <f>_xll.BDH(DH$3&amp;" Govt",$A$8,DF221,DF221)</f>
        <v>1.02379</v>
      </c>
      <c r="DI221">
        <f t="shared" si="110"/>
        <v>97.046727112005399</v>
      </c>
      <c r="DJ221" s="2">
        <v>39407</v>
      </c>
      <c r="DK221">
        <v>111.625</v>
      </c>
      <c r="DL221" s="22">
        <f>_xll.BDH(DL$3&amp;" Govt",$A$8,DJ221,DJ221)</f>
        <v>1.0328999999999999</v>
      </c>
      <c r="DM221">
        <f t="shared" si="111"/>
        <v>108.0695130215897</v>
      </c>
      <c r="DP221" s="22"/>
    </row>
    <row r="222" spans="4:121" x14ac:dyDescent="0.25">
      <c r="D222" s="2"/>
      <c r="F222" s="2">
        <v>38496</v>
      </c>
      <c r="G222">
        <v>128.59765625</v>
      </c>
      <c r="H222" s="22">
        <f>_xll.BDH(H$3&amp;" Govt",$A$8,F222,F222)</f>
        <v>1.2176100000000001</v>
      </c>
      <c r="I222" s="14">
        <f t="shared" si="86"/>
        <v>105.61481611517644</v>
      </c>
      <c r="J222" s="2">
        <v>38496</v>
      </c>
      <c r="K222">
        <v>129.28125</v>
      </c>
      <c r="L222" s="22">
        <f>_xll.BDH(L$3&amp;" Govt",$A$8,J222,J222)</f>
        <v>1.1940999999999999</v>
      </c>
      <c r="M222">
        <f t="shared" si="87"/>
        <v>108.26668620718533</v>
      </c>
      <c r="N222" s="2">
        <v>38496</v>
      </c>
      <c r="O222">
        <v>130.98828125</v>
      </c>
      <c r="P222" s="22">
        <f>_xll.BDH(P$3&amp;" Govt",$A$8,N222,N222)</f>
        <v>1.1762999999999999</v>
      </c>
      <c r="Q222">
        <f t="shared" si="88"/>
        <v>111.35618570942788</v>
      </c>
      <c r="R222" s="2">
        <v>38496</v>
      </c>
      <c r="S222">
        <v>132.10546875</v>
      </c>
      <c r="T222" s="22">
        <f>_xll.BDH(T$3&amp;" Govt",$A$8,R222,R222)</f>
        <v>1.14662</v>
      </c>
      <c r="U222">
        <f t="shared" si="89"/>
        <v>115.21294652980063</v>
      </c>
      <c r="V222" s="2">
        <v>38594</v>
      </c>
      <c r="W222">
        <v>100.16796875</v>
      </c>
      <c r="X222" s="22">
        <f>_xll.BDH(X$3&amp;" Govt",$A$8,V222,V222)</f>
        <v>1.0266500000000001</v>
      </c>
      <c r="Y222">
        <f t="shared" si="90"/>
        <v>97.567787220571759</v>
      </c>
      <c r="Z222" s="2">
        <v>38496</v>
      </c>
      <c r="AA222">
        <v>125.4296875</v>
      </c>
      <c r="AB222" s="22">
        <f>_xll.BDH(AB$3&amp;" Govt",$A$8,Z222,Z222)</f>
        <v>1.1084100000000001</v>
      </c>
      <c r="AC222">
        <f t="shared" si="91"/>
        <v>113.16181512256294</v>
      </c>
      <c r="AD222" s="2">
        <v>39135</v>
      </c>
      <c r="AE222">
        <v>102.6171875</v>
      </c>
      <c r="AF222" s="22">
        <f>_xll.BDH(AF$3&amp;" Govt",$A$8,AD222,AD222)</f>
        <v>1.0163199999999999</v>
      </c>
      <c r="AG222">
        <f t="shared" si="92"/>
        <v>100.9693674236461</v>
      </c>
      <c r="AH222" s="2">
        <v>38496</v>
      </c>
      <c r="AI222">
        <v>123.80859375</v>
      </c>
      <c r="AJ222" s="22">
        <f>_xll.BDH(AJ$3&amp;" Govt",$A$8,AH222,AH222)</f>
        <v>1.0864400000000001</v>
      </c>
      <c r="AK222">
        <f t="shared" si="93"/>
        <v>113.95805911969367</v>
      </c>
      <c r="AL222" s="2">
        <v>39499</v>
      </c>
      <c r="AM222">
        <v>110.97265625</v>
      </c>
      <c r="AN222" s="22">
        <f>_xll.BDH(AN$3&amp;" Govt",$A$8,AL222,AL222)</f>
        <v>1.03528</v>
      </c>
      <c r="AO222">
        <f t="shared" si="94"/>
        <v>107.19095920910286</v>
      </c>
      <c r="AP222" s="2">
        <v>38496</v>
      </c>
      <c r="AQ222">
        <v>120.11328125</v>
      </c>
      <c r="AR222" s="22">
        <f>_xll.BDH(AR$3&amp;" Govt",$A$8,AP222,AP222)</f>
        <v>1.0729299999999999</v>
      </c>
      <c r="AS222">
        <f t="shared" si="95"/>
        <v>111.94885150941815</v>
      </c>
      <c r="AT222" s="2">
        <v>39864</v>
      </c>
      <c r="AU222">
        <v>97.7890625</v>
      </c>
      <c r="AV222" s="22">
        <f>_xll.BDH(AV$3&amp;" Govt",$A$8,AT222,AT222)</f>
        <v>0.99795999999999996</v>
      </c>
      <c r="AW222">
        <f t="shared" si="96"/>
        <v>97.988959978355851</v>
      </c>
      <c r="AX222" s="2">
        <v>38496</v>
      </c>
      <c r="AY222">
        <v>108.67578125</v>
      </c>
      <c r="AZ222" s="22">
        <f>_xll.BDH(AZ$3&amp;" Govt",$A$8,AX222,AX222)</f>
        <v>1.0503499999999999</v>
      </c>
      <c r="BA222">
        <f t="shared" si="97"/>
        <v>103.46625529585377</v>
      </c>
      <c r="BB222" s="2">
        <v>38496</v>
      </c>
      <c r="BC222">
        <v>108.93359375</v>
      </c>
      <c r="BD222" s="22">
        <f>_xll.BDH(BD$3&amp;" Govt",$A$8,BB222,BB222)</f>
        <v>1.0440499999999999</v>
      </c>
      <c r="BE222">
        <f t="shared" si="98"/>
        <v>104.33752574110436</v>
      </c>
      <c r="BH222" s="22"/>
      <c r="BJ222" s="2">
        <v>38496</v>
      </c>
      <c r="BK222">
        <v>106.71875</v>
      </c>
      <c r="BL222" s="22">
        <f>_xll.BDH(BL$3&amp;" Govt",$A$8,BJ222,BJ222)</f>
        <v>1.0234300000000001</v>
      </c>
      <c r="BM222">
        <f t="shared" si="99"/>
        <v>104.2755733171785</v>
      </c>
      <c r="BN222" s="2">
        <v>38672</v>
      </c>
      <c r="BO222">
        <v>100.4765625</v>
      </c>
      <c r="BP222" s="22">
        <f>_xll.BDH(BP$3&amp;" Govt",$A$8,BN222,BN222)</f>
        <v>1.03485</v>
      </c>
      <c r="BQ222">
        <f t="shared" si="100"/>
        <v>97.092875779098421</v>
      </c>
      <c r="BR222" s="2">
        <v>38854</v>
      </c>
      <c r="BS222">
        <v>98.42578125</v>
      </c>
      <c r="BT222" s="22">
        <f>_xll.BDH(BT$3&amp;" Govt",$A$8,BR222,BR222)</f>
        <v>1.0244599999999999</v>
      </c>
      <c r="BU222">
        <f t="shared" si="101"/>
        <v>96.075767965562349</v>
      </c>
      <c r="BV222" s="2">
        <v>39034</v>
      </c>
      <c r="BW222">
        <v>100.6640625</v>
      </c>
      <c r="BX222" s="22">
        <f>_xll.BDH(BX$3&amp;" Govt",$A$8,BV222,BV222)</f>
        <v>1.0253099999999999</v>
      </c>
      <c r="BY222">
        <f t="shared" si="102"/>
        <v>98.179148257600147</v>
      </c>
      <c r="BZ222" s="2">
        <v>39216</v>
      </c>
      <c r="CA222">
        <v>103.7421875</v>
      </c>
      <c r="CB222" s="22">
        <f>_xll.BDH(CB$3&amp;" Govt",$A$8,BZ222,BZ222)</f>
        <v>1.0115099999999999</v>
      </c>
      <c r="CC222">
        <f t="shared" si="103"/>
        <v>102.56170230645274</v>
      </c>
      <c r="CD222" s="2">
        <v>39398</v>
      </c>
      <c r="CE222">
        <v>109.03515625</v>
      </c>
      <c r="CF222" s="22">
        <f>_xll.BDH(CF$3&amp;" Govt",$A$8,CD222,CD222)</f>
        <v>1.0320499999999999</v>
      </c>
      <c r="CG222">
        <f t="shared" si="104"/>
        <v>105.64910251441307</v>
      </c>
      <c r="CH222" s="2">
        <v>39580</v>
      </c>
      <c r="CI222">
        <v>114.73046875</v>
      </c>
      <c r="CJ222" s="22">
        <f>_xll.BDH(CJ$3&amp;" Govt",$A$8,CH222,CH222)</f>
        <v>1.0245500000000001</v>
      </c>
      <c r="CK222">
        <f t="shared" si="105"/>
        <v>111.98132716802498</v>
      </c>
      <c r="CL222" s="2">
        <v>39762</v>
      </c>
      <c r="CM222">
        <v>93.83984375</v>
      </c>
      <c r="CN222" s="22">
        <f>_xll.BDH(CN$3&amp;" Govt",$A$8,CL222,CL222)</f>
        <v>1.0453399999999999</v>
      </c>
      <c r="CO222">
        <f t="shared" si="106"/>
        <v>89.769686178659583</v>
      </c>
      <c r="CP222" s="2">
        <v>39945</v>
      </c>
      <c r="CQ222">
        <v>96.65625</v>
      </c>
      <c r="CR222" s="22">
        <f>_xll.BDH(CR$3&amp;" Govt",$A$8,CP222,CP222)</f>
        <v>0.98485999999999996</v>
      </c>
      <c r="CS222">
        <f t="shared" si="107"/>
        <v>98.142121722884468</v>
      </c>
      <c r="CT222" s="2">
        <v>40122</v>
      </c>
      <c r="CU222">
        <v>107.91015625</v>
      </c>
      <c r="CV222" s="22">
        <f>_xll.BDH(CV$3&amp;" Govt",$A$8,CT222,CT222)</f>
        <v>1.0053700000000001</v>
      </c>
      <c r="CW222">
        <f t="shared" si="108"/>
        <v>107.33377388424161</v>
      </c>
      <c r="CZ222" s="22"/>
      <c r="DB222" s="2">
        <v>38499</v>
      </c>
      <c r="DC222">
        <v>112.6640625</v>
      </c>
      <c r="DD222" s="22">
        <f>_xll.BDH(DD$3&amp;" Govt",$A$8,DB222,DB222)</f>
        <v>1.0242</v>
      </c>
      <c r="DE222">
        <f t="shared" si="109"/>
        <v>110.00201376684241</v>
      </c>
      <c r="DF222" s="2">
        <v>39044</v>
      </c>
      <c r="DG222">
        <v>99.35546875</v>
      </c>
      <c r="DH222" s="22">
        <f>_xll.BDH(DH$3&amp;" Govt",$A$8,DF222,DF222)</f>
        <v>1.02363</v>
      </c>
      <c r="DI222">
        <f t="shared" si="110"/>
        <v>97.06189614411457</v>
      </c>
      <c r="DJ222" s="2">
        <v>39408</v>
      </c>
      <c r="DK222">
        <v>111.625</v>
      </c>
      <c r="DL222" s="22">
        <f>_xll.BDH(DL$3&amp;" Govt",$A$8,DJ222,DJ222)</f>
        <v>1.0329900000000001</v>
      </c>
      <c r="DM222">
        <f t="shared" si="111"/>
        <v>108.06009738719638</v>
      </c>
      <c r="DP222" s="22"/>
    </row>
    <row r="223" spans="4:121" x14ac:dyDescent="0.25">
      <c r="D223" s="2"/>
      <c r="F223" s="2">
        <v>38497</v>
      </c>
      <c r="G223">
        <v>128.5078125</v>
      </c>
      <c r="H223" s="22">
        <f>_xll.BDH(H$3&amp;" Govt",$A$8,F223,F223)</f>
        <v>1.2179199999999999</v>
      </c>
      <c r="I223" s="14">
        <f t="shared" si="86"/>
        <v>105.51416554453495</v>
      </c>
      <c r="J223" s="2">
        <v>38497</v>
      </c>
      <c r="K223">
        <v>129.140625</v>
      </c>
      <c r="L223" s="22">
        <f>_xll.BDH(L$3&amp;" Govt",$A$8,J223,J223)</f>
        <v>1.1943999999999999</v>
      </c>
      <c r="M223">
        <f t="shared" si="87"/>
        <v>108.1217556932351</v>
      </c>
      <c r="N223" s="2">
        <v>38497</v>
      </c>
      <c r="O223">
        <v>130.77734375</v>
      </c>
      <c r="P223" s="22">
        <f>_xll.BDH(P$3&amp;" Govt",$A$8,N223,N223)</f>
        <v>1.17659</v>
      </c>
      <c r="Q223">
        <f t="shared" si="88"/>
        <v>111.14946051725749</v>
      </c>
      <c r="R223" s="2">
        <v>38497</v>
      </c>
      <c r="S223">
        <v>131.8984375</v>
      </c>
      <c r="T223" s="22">
        <f>_xll.BDH(T$3&amp;" Govt",$A$8,R223,R223)</f>
        <v>1.1469100000000001</v>
      </c>
      <c r="U223">
        <f t="shared" si="89"/>
        <v>115.00330235153585</v>
      </c>
      <c r="V223" s="2">
        <v>38595</v>
      </c>
      <c r="W223">
        <v>100.65234375</v>
      </c>
      <c r="X223" s="22">
        <f>_xll.BDH(X$3&amp;" Govt",$A$8,V223,V223)</f>
        <v>1.02667</v>
      </c>
      <c r="Y223">
        <f t="shared" si="90"/>
        <v>98.03767885493879</v>
      </c>
      <c r="Z223" s="2">
        <v>38497</v>
      </c>
      <c r="AA223">
        <v>125.27734375</v>
      </c>
      <c r="AB223" s="22">
        <f>_xll.BDH(AB$3&amp;" Govt",$A$8,Z223,Z223)</f>
        <v>1.10869</v>
      </c>
      <c r="AC223">
        <f t="shared" si="91"/>
        <v>112.9958272826489</v>
      </c>
      <c r="AD223" s="2">
        <v>39136</v>
      </c>
      <c r="AE223">
        <v>102.90625</v>
      </c>
      <c r="AF223" s="22">
        <f>_xll.BDH(AF$3&amp;" Govt",$A$8,AD223,AD223)</f>
        <v>1.01637</v>
      </c>
      <c r="AG223">
        <f t="shared" si="92"/>
        <v>101.24880702893631</v>
      </c>
      <c r="AH223" s="2">
        <v>38497</v>
      </c>
      <c r="AI223">
        <v>123.4921875</v>
      </c>
      <c r="AJ223" s="22">
        <f>_xll.BDH(AJ$3&amp;" Govt",$A$8,AH223,AH223)</f>
        <v>1.0867100000000001</v>
      </c>
      <c r="AK223">
        <f t="shared" si="93"/>
        <v>113.63858573124384</v>
      </c>
      <c r="AL223" s="2">
        <v>39500</v>
      </c>
      <c r="AM223">
        <v>110.8359375</v>
      </c>
      <c r="AN223" s="22">
        <f>_xll.BDH(AN$3&amp;" Govt",$A$8,AL223,AL223)</f>
        <v>1.03525</v>
      </c>
      <c r="AO223">
        <f t="shared" si="94"/>
        <v>107.06200193190051</v>
      </c>
      <c r="AP223" s="2">
        <v>38497</v>
      </c>
      <c r="AQ223">
        <v>119.78515625</v>
      </c>
      <c r="AR223" s="22">
        <f>_xll.BDH(AR$3&amp;" Govt",$A$8,AP223,AP223)</f>
        <v>1.0731999999999999</v>
      </c>
      <c r="AS223">
        <f t="shared" si="95"/>
        <v>111.6149424617965</v>
      </c>
      <c r="AT223" s="2">
        <v>39867</v>
      </c>
      <c r="AU223">
        <v>97.80078125</v>
      </c>
      <c r="AV223" s="22">
        <f>_xll.BDH(AV$3&amp;" Govt",$A$8,AT223,AT223)</f>
        <v>0.99683999999999995</v>
      </c>
      <c r="AW223">
        <f t="shared" si="96"/>
        <v>98.110811414068465</v>
      </c>
      <c r="AX223" s="2">
        <v>38497</v>
      </c>
      <c r="AY223">
        <v>108.328125</v>
      </c>
      <c r="AZ223" s="22">
        <f>_xll.BDH(AZ$3&amp;" Govt",$A$8,AX223,AX223)</f>
        <v>1.0506199999999999</v>
      </c>
      <c r="BA223">
        <f t="shared" si="97"/>
        <v>103.10875958957568</v>
      </c>
      <c r="BB223" s="2">
        <v>38497</v>
      </c>
      <c r="BC223">
        <v>108.51171875</v>
      </c>
      <c r="BD223" s="22">
        <f>_xll.BDH(BD$3&amp;" Govt",$A$8,BB223,BB223)</f>
        <v>1.0443100000000001</v>
      </c>
      <c r="BE223">
        <f t="shared" si="98"/>
        <v>103.90757413986267</v>
      </c>
      <c r="BH223" s="22"/>
      <c r="BJ223" s="2">
        <v>38497</v>
      </c>
      <c r="BK223">
        <v>106.3671875</v>
      </c>
      <c r="BL223" s="22">
        <f>_xll.BDH(BL$3&amp;" Govt",$A$8,BJ223,BJ223)</f>
        <v>1.0236799999999999</v>
      </c>
      <c r="BM223">
        <f t="shared" si="99"/>
        <v>103.90667737964989</v>
      </c>
      <c r="BN223" s="2">
        <v>38673</v>
      </c>
      <c r="BO223">
        <v>100.53515625</v>
      </c>
      <c r="BP223" s="22">
        <f>_xll.BDH(BP$3&amp;" Govt",$A$8,BN223,BN223)</f>
        <v>1.0352699999999999</v>
      </c>
      <c r="BQ223">
        <f t="shared" si="100"/>
        <v>97.110083601379358</v>
      </c>
      <c r="BR223" s="2">
        <v>38855</v>
      </c>
      <c r="BS223">
        <v>99.01171875</v>
      </c>
      <c r="BT223" s="22">
        <f>_xll.BDH(BT$3&amp;" Govt",$A$8,BR223,BR223)</f>
        <v>1.02464</v>
      </c>
      <c r="BU223">
        <f t="shared" si="101"/>
        <v>96.630737380933795</v>
      </c>
      <c r="BV223" s="2">
        <v>39035</v>
      </c>
      <c r="BW223">
        <v>100.765625</v>
      </c>
      <c r="BX223" s="22">
        <f>_xll.BDH(BX$3&amp;" Govt",$A$8,BV223,BV223)</f>
        <v>1.0251399999999999</v>
      </c>
      <c r="BY223">
        <f t="shared" si="102"/>
        <v>98.29450123885519</v>
      </c>
      <c r="BZ223" s="2">
        <v>39217</v>
      </c>
      <c r="CA223">
        <v>103.4140625</v>
      </c>
      <c r="CB223" s="22">
        <f>_xll.BDH(CB$3&amp;" Govt",$A$8,BZ223,BZ223)</f>
        <v>1.0118100000000001</v>
      </c>
      <c r="CC223">
        <f t="shared" si="103"/>
        <v>102.20699785532857</v>
      </c>
      <c r="CD223" s="2">
        <v>39399</v>
      </c>
      <c r="CE223">
        <v>108.40625</v>
      </c>
      <c r="CF223" s="22">
        <f>_xll.BDH(CF$3&amp;" Govt",$A$8,CD223,CD223)</f>
        <v>1.0321400000000001</v>
      </c>
      <c r="CG223">
        <f t="shared" si="104"/>
        <v>105.03056755866452</v>
      </c>
      <c r="CH223" s="2">
        <v>39581</v>
      </c>
      <c r="CI223">
        <v>113.98828125</v>
      </c>
      <c r="CJ223" s="22">
        <f>_xll.BDH(CJ$3&amp;" Govt",$A$8,CH223,CH223)</f>
        <v>1.0248299999999999</v>
      </c>
      <c r="CK223">
        <f t="shared" si="105"/>
        <v>111.22652659465473</v>
      </c>
      <c r="CL223" s="2">
        <v>39763</v>
      </c>
      <c r="CM223">
        <v>93.83984375</v>
      </c>
      <c r="CN223" s="22">
        <f>_xll.BDH(CN$3&amp;" Govt",$A$8,CL223,CL223)</f>
        <v>1.0452900000000001</v>
      </c>
      <c r="CO223">
        <f t="shared" si="106"/>
        <v>89.77398018731644</v>
      </c>
      <c r="CP223" s="2">
        <v>39946</v>
      </c>
      <c r="CQ223">
        <v>96.76171875</v>
      </c>
      <c r="CR223" s="22">
        <f>_xll.BDH(CR$3&amp;" Govt",$A$8,CP223,CP223)</f>
        <v>0.98494000000000004</v>
      </c>
      <c r="CS223">
        <f t="shared" si="107"/>
        <v>98.241231699392856</v>
      </c>
      <c r="CT223" s="2">
        <v>40123</v>
      </c>
      <c r="CU223">
        <v>108.19921875</v>
      </c>
      <c r="CV223" s="22">
        <f>_xll.BDH(CV$3&amp;" Govt",$A$8,CT223,CT223)</f>
        <v>1.00539</v>
      </c>
      <c r="CW223">
        <f t="shared" si="108"/>
        <v>107.61915152328947</v>
      </c>
      <c r="CZ223" s="22"/>
      <c r="DB223" s="2">
        <v>38503</v>
      </c>
      <c r="DC223">
        <v>113.8671875</v>
      </c>
      <c r="DD223" s="22">
        <f>_xll.BDH(DD$3&amp;" Govt",$A$8,DB223,DB223)</f>
        <v>1.0252300000000001</v>
      </c>
      <c r="DE223">
        <f t="shared" si="109"/>
        <v>111.06501711811008</v>
      </c>
      <c r="DF223" s="2">
        <v>39045</v>
      </c>
      <c r="DG223">
        <v>99.87890625</v>
      </c>
      <c r="DH223" s="22">
        <f>_xll.BDH(DH$3&amp;" Govt",$A$8,DF223,DF223)</f>
        <v>1.02346</v>
      </c>
      <c r="DI223">
        <f t="shared" si="110"/>
        <v>97.589457575283831</v>
      </c>
      <c r="DJ223" s="2">
        <v>39409</v>
      </c>
      <c r="DK223">
        <v>112.17578125</v>
      </c>
      <c r="DL223" s="22">
        <f>_xll.BDH(DL$3&amp;" Govt",$A$8,DJ223,DJ223)</f>
        <v>1.0330900000000001</v>
      </c>
      <c r="DM223">
        <f t="shared" si="111"/>
        <v>108.58277715397496</v>
      </c>
      <c r="DP223" s="22"/>
    </row>
    <row r="224" spans="4:121" x14ac:dyDescent="0.25">
      <c r="D224" s="2"/>
      <c r="F224" s="2">
        <v>38498</v>
      </c>
      <c r="G224">
        <v>128.47265625</v>
      </c>
      <c r="H224" s="22">
        <f>_xll.BDH(H$3&amp;" Govt",$A$8,F224,F224)</f>
        <v>1.2182200000000001</v>
      </c>
      <c r="I224" s="14">
        <f t="shared" si="86"/>
        <v>105.45932282346374</v>
      </c>
      <c r="J224" s="2">
        <v>38498</v>
      </c>
      <c r="K224">
        <v>128.9765625</v>
      </c>
      <c r="L224" s="22">
        <f>_xll.BDH(L$3&amp;" Govt",$A$8,J224,J224)</f>
        <v>1.1947000000000001</v>
      </c>
      <c r="M224">
        <f t="shared" si="87"/>
        <v>107.95728007031053</v>
      </c>
      <c r="N224" s="2">
        <v>38498</v>
      </c>
      <c r="O224">
        <v>130.6015625</v>
      </c>
      <c r="P224" s="22">
        <f>_xll.BDH(P$3&amp;" Govt",$A$8,N224,N224)</f>
        <v>1.17689</v>
      </c>
      <c r="Q224">
        <f t="shared" si="88"/>
        <v>110.97176669017496</v>
      </c>
      <c r="R224" s="2">
        <v>38498</v>
      </c>
      <c r="S224">
        <v>131.85546875</v>
      </c>
      <c r="T224" s="22">
        <f>_xll.BDH(T$3&amp;" Govt",$A$8,R224,R224)</f>
        <v>1.1471899999999999</v>
      </c>
      <c r="U224">
        <f t="shared" si="89"/>
        <v>114.93777730803093</v>
      </c>
      <c r="V224" s="2">
        <v>38596</v>
      </c>
      <c r="W224">
        <v>101.0859375</v>
      </c>
      <c r="X224" s="22">
        <f>_xll.BDH(X$3&amp;" Govt",$A$8,V224,V224)</f>
        <v>1.02668</v>
      </c>
      <c r="Y224">
        <f t="shared" si="90"/>
        <v>98.459050044804613</v>
      </c>
      <c r="Z224" s="2">
        <v>38498</v>
      </c>
      <c r="AA224">
        <v>125.11328125</v>
      </c>
      <c r="AB224" s="22">
        <f>_xll.BDH(AB$3&amp;" Govt",$A$8,Z224,Z224)</f>
        <v>1.1089599999999999</v>
      </c>
      <c r="AC224">
        <f t="shared" si="91"/>
        <v>112.82037336784015</v>
      </c>
      <c r="AD224" s="2">
        <v>39139</v>
      </c>
      <c r="AE224">
        <v>103.125</v>
      </c>
      <c r="AF224" s="22">
        <f>_xll.BDH(AF$3&amp;" Govt",$A$8,AD224,AD224)</f>
        <v>1.0165299999999999</v>
      </c>
      <c r="AG224">
        <f t="shared" si="92"/>
        <v>101.44806351017678</v>
      </c>
      <c r="AH224" s="2">
        <v>38498</v>
      </c>
      <c r="AI224">
        <v>123.3671875</v>
      </c>
      <c r="AJ224" s="22">
        <f>_xll.BDH(AJ$3&amp;" Govt",$A$8,AH224,AH224)</f>
        <v>1.0869800000000001</v>
      </c>
      <c r="AK224">
        <f t="shared" si="93"/>
        <v>113.49536100020239</v>
      </c>
      <c r="AL224" s="2">
        <v>39503</v>
      </c>
      <c r="AM224">
        <v>110.62890625</v>
      </c>
      <c r="AN224" s="22">
        <f>_xll.BDH(AN$3&amp;" Govt",$A$8,AL224,AL224)</f>
        <v>1.03518</v>
      </c>
      <c r="AO224">
        <f t="shared" si="94"/>
        <v>106.86924616974825</v>
      </c>
      <c r="AP224" s="2">
        <v>38498</v>
      </c>
      <c r="AQ224">
        <v>119.65625</v>
      </c>
      <c r="AR224" s="22">
        <f>_xll.BDH(AR$3&amp;" Govt",$A$8,AP224,AP224)</f>
        <v>1.0734699999999999</v>
      </c>
      <c r="AS224">
        <f t="shared" si="95"/>
        <v>111.46678528510346</v>
      </c>
      <c r="AT224" s="2">
        <v>39868</v>
      </c>
      <c r="AU224">
        <v>97.45703125</v>
      </c>
      <c r="AV224" s="22">
        <f>_xll.BDH(AV$3&amp;" Govt",$A$8,AT224,AT224)</f>
        <v>0.99646999999999997</v>
      </c>
      <c r="AW224">
        <f t="shared" si="96"/>
        <v>97.802273274659555</v>
      </c>
      <c r="AX224" s="2">
        <v>38498</v>
      </c>
      <c r="AY224">
        <v>108.19921875</v>
      </c>
      <c r="AZ224" s="22">
        <f>_xll.BDH(AZ$3&amp;" Govt",$A$8,AX224,AX224)</f>
        <v>1.05088</v>
      </c>
      <c r="BA224">
        <f t="shared" si="97"/>
        <v>102.96058422464981</v>
      </c>
      <c r="BB224" s="2">
        <v>38498</v>
      </c>
      <c r="BC224">
        <v>108.4140625</v>
      </c>
      <c r="BD224" s="22">
        <f>_xll.BDH(BD$3&amp;" Govt",$A$8,BB224,BB224)</f>
        <v>1.04457</v>
      </c>
      <c r="BE224">
        <f t="shared" si="98"/>
        <v>103.78822146912127</v>
      </c>
      <c r="BH224" s="22"/>
      <c r="BJ224" s="2">
        <v>38498</v>
      </c>
      <c r="BK224">
        <v>106.22265625</v>
      </c>
      <c r="BL224" s="22">
        <f>_xll.BDH(BL$3&amp;" Govt",$A$8,BJ224,BJ224)</f>
        <v>1.0239400000000001</v>
      </c>
      <c r="BM224">
        <f t="shared" si="99"/>
        <v>103.73914120944586</v>
      </c>
      <c r="BN224" s="2">
        <v>38674</v>
      </c>
      <c r="BO224">
        <v>100.34765625</v>
      </c>
      <c r="BP224" s="22">
        <f>_xll.BDH(BP$3&amp;" Govt",$A$8,BN224,BN224)</f>
        <v>1.03569</v>
      </c>
      <c r="BQ224">
        <f t="shared" si="100"/>
        <v>96.889664136952177</v>
      </c>
      <c r="BR224" s="2">
        <v>38856</v>
      </c>
      <c r="BS224">
        <v>98.7421875</v>
      </c>
      <c r="BT224" s="22">
        <f>_xll.BDH(BT$3&amp;" Govt",$A$8,BR224,BR224)</f>
        <v>1.0248299999999999</v>
      </c>
      <c r="BU224">
        <f t="shared" si="101"/>
        <v>96.34982143379878</v>
      </c>
      <c r="BV224" s="2">
        <v>39036</v>
      </c>
      <c r="BW224">
        <v>100.44921875</v>
      </c>
      <c r="BX224" s="22">
        <f>_xll.BDH(BX$3&amp;" Govt",$A$8,BV224,BV224)</f>
        <v>1.0249699999999999</v>
      </c>
      <c r="BY224">
        <f t="shared" si="102"/>
        <v>98.002106159204672</v>
      </c>
      <c r="BZ224" s="2">
        <v>39218</v>
      </c>
      <c r="CA224">
        <v>103.375</v>
      </c>
      <c r="CB224" s="22">
        <f>_xll.BDH(CB$3&amp;" Govt",$A$8,BZ224,BZ224)</f>
        <v>1.0121</v>
      </c>
      <c r="CC224">
        <f t="shared" si="103"/>
        <v>102.1391166880743</v>
      </c>
      <c r="CD224" s="2">
        <v>39400</v>
      </c>
      <c r="CE224">
        <v>108.50390625</v>
      </c>
      <c r="CF224" s="22">
        <f>_xll.BDH(CF$3&amp;" Govt",$A$8,CD224,CD224)</f>
        <v>1.03224</v>
      </c>
      <c r="CG224">
        <f t="shared" si="104"/>
        <v>105.1149986921646</v>
      </c>
      <c r="CH224" s="2">
        <v>39582</v>
      </c>
      <c r="CI224">
        <v>114.296875</v>
      </c>
      <c r="CJ224" s="22">
        <f>_xll.BDH(CJ$3&amp;" Govt",$A$8,CH224,CH224)</f>
        <v>1.02512</v>
      </c>
      <c r="CK224">
        <f t="shared" si="105"/>
        <v>111.49609314031528</v>
      </c>
      <c r="CL224" s="2">
        <v>39764</v>
      </c>
      <c r="CM224">
        <v>93.7109375</v>
      </c>
      <c r="CN224" s="22">
        <f>_xll.BDH(CN$3&amp;" Govt",$A$8,CL224,CL224)</f>
        <v>1.0452399999999999</v>
      </c>
      <c r="CO224">
        <f t="shared" si="106"/>
        <v>89.654947667521341</v>
      </c>
      <c r="CP224" s="2">
        <v>39947</v>
      </c>
      <c r="CQ224">
        <v>96.91015625</v>
      </c>
      <c r="CR224" s="22">
        <f>_xll.BDH(CR$3&amp;" Govt",$A$8,CP224,CP224)</f>
        <v>0.98502000000000001</v>
      </c>
      <c r="CS224">
        <f t="shared" si="107"/>
        <v>98.383947787862169</v>
      </c>
      <c r="CT224" s="2">
        <v>40126</v>
      </c>
      <c r="CU224">
        <v>108.8984375</v>
      </c>
      <c r="CV224" s="22">
        <f>_xll.BDH(CV$3&amp;" Govt",$A$8,CT224,CT224)</f>
        <v>1.00545</v>
      </c>
      <c r="CW224">
        <f t="shared" si="108"/>
        <v>108.30815803868914</v>
      </c>
      <c r="CZ224" s="22"/>
      <c r="DB224" s="2">
        <v>38504</v>
      </c>
      <c r="DC224">
        <v>115.6640625</v>
      </c>
      <c r="DD224" s="22">
        <f>_xll.BDH(DD$3&amp;" Govt",$A$8,DB224,DB224)</f>
        <v>1.0254799999999999</v>
      </c>
      <c r="DE224">
        <f t="shared" si="109"/>
        <v>112.79016899403207</v>
      </c>
      <c r="DF224" s="2">
        <v>39048</v>
      </c>
      <c r="DG224">
        <v>100.125</v>
      </c>
      <c r="DH224" s="22">
        <f>_xll.BDH(DH$3&amp;" Govt",$A$8,DF224,DF224)</f>
        <v>1.02295</v>
      </c>
      <c r="DI224">
        <f t="shared" si="110"/>
        <v>97.878684197663617</v>
      </c>
      <c r="DJ224" s="2">
        <v>39412</v>
      </c>
      <c r="DK224">
        <v>114.1953125</v>
      </c>
      <c r="DL224" s="22">
        <f>_xll.BDH(DL$3&amp;" Govt",$A$8,DJ224,DJ224)</f>
        <v>1.0333699999999999</v>
      </c>
      <c r="DM224">
        <f t="shared" si="111"/>
        <v>110.50767150197898</v>
      </c>
      <c r="DP224" s="22"/>
    </row>
    <row r="225" spans="4:120" x14ac:dyDescent="0.25">
      <c r="D225" s="2"/>
      <c r="F225" s="2">
        <v>38499</v>
      </c>
      <c r="G225">
        <v>128.49609375</v>
      </c>
      <c r="H225" s="22">
        <f>_xll.BDH(H$3&amp;" Govt",$A$8,F225,F225)</f>
        <v>1.2185299999999999</v>
      </c>
      <c r="I225" s="14">
        <f t="shared" si="86"/>
        <v>105.45172769648676</v>
      </c>
      <c r="J225" s="2">
        <v>38499</v>
      </c>
      <c r="K225">
        <v>129.17578125</v>
      </c>
      <c r="L225" s="22">
        <f>_xll.BDH(L$3&amp;" Govt",$A$8,J225,J225)</f>
        <v>1.1950000000000001</v>
      </c>
      <c r="M225">
        <f t="shared" si="87"/>
        <v>108.0968880753138</v>
      </c>
      <c r="N225" s="2">
        <v>38499</v>
      </c>
      <c r="O225">
        <v>130.8203125</v>
      </c>
      <c r="P225" s="22">
        <f>_xll.BDH(P$3&amp;" Govt",$A$8,N225,N225)</f>
        <v>1.1771799999999999</v>
      </c>
      <c r="Q225">
        <f t="shared" si="88"/>
        <v>111.13025408178869</v>
      </c>
      <c r="R225" s="2">
        <v>38499</v>
      </c>
      <c r="S225">
        <v>132.04296875</v>
      </c>
      <c r="T225" s="22">
        <f>_xll.BDH(T$3&amp;" Govt",$A$8,R225,R225)</f>
        <v>1.1474800000000001</v>
      </c>
      <c r="U225">
        <f t="shared" si="89"/>
        <v>115.07213088681284</v>
      </c>
      <c r="V225" s="2">
        <v>38597</v>
      </c>
      <c r="W225">
        <v>101.17578125</v>
      </c>
      <c r="X225" s="22">
        <f>_xll.BDH(X$3&amp;" Govt",$A$8,V225,V225)</f>
        <v>1.02684</v>
      </c>
      <c r="Y225">
        <f t="shared" si="90"/>
        <v>98.531203741576107</v>
      </c>
      <c r="Z225" s="2">
        <v>38499</v>
      </c>
      <c r="AA225">
        <v>125.3671875</v>
      </c>
      <c r="AB225" s="22">
        <f>_xll.BDH(AB$3&amp;" Govt",$A$8,Z225,Z225)</f>
        <v>1.10924</v>
      </c>
      <c r="AC225">
        <f t="shared" si="91"/>
        <v>113.0207957700768</v>
      </c>
      <c r="AD225" s="2">
        <v>39140</v>
      </c>
      <c r="AE225">
        <v>103.64453125</v>
      </c>
      <c r="AF225" s="22">
        <f>_xll.BDH(AF$3&amp;" Govt",$A$8,AD225,AD225)</f>
        <v>1.01658</v>
      </c>
      <c r="AG225">
        <f t="shared" si="92"/>
        <v>101.95413174565701</v>
      </c>
      <c r="AH225" s="2">
        <v>38499</v>
      </c>
      <c r="AI225">
        <v>123.6328125</v>
      </c>
      <c r="AJ225" s="22">
        <f>_xll.BDH(AJ$3&amp;" Govt",$A$8,AH225,AH225)</f>
        <v>1.0872600000000001</v>
      </c>
      <c r="AK225">
        <f t="shared" si="93"/>
        <v>113.71043954527894</v>
      </c>
      <c r="AL225" s="2">
        <v>39504</v>
      </c>
      <c r="AM225">
        <v>111.23046875</v>
      </c>
      <c r="AN225" s="22">
        <f>_xll.BDH(AN$3&amp;" Govt",$A$8,AL225,AL225)</f>
        <v>1.0351600000000001</v>
      </c>
      <c r="AO225">
        <f t="shared" si="94"/>
        <v>107.45244092700645</v>
      </c>
      <c r="AP225" s="2">
        <v>38499</v>
      </c>
      <c r="AQ225">
        <v>119.9609375</v>
      </c>
      <c r="AR225" s="22">
        <f>_xll.BDH(AR$3&amp;" Govt",$A$8,AP225,AP225)</f>
        <v>1.0737399999999999</v>
      </c>
      <c r="AS225">
        <f t="shared" si="95"/>
        <v>111.72251895244659</v>
      </c>
      <c r="AT225" s="2">
        <v>39869</v>
      </c>
      <c r="AU225">
        <v>97</v>
      </c>
      <c r="AV225" s="22">
        <f>_xll.BDH(AV$3&amp;" Govt",$A$8,AT225,AT225)</f>
        <v>0.99609999999999999</v>
      </c>
      <c r="AW225">
        <f t="shared" si="96"/>
        <v>97.379781146471245</v>
      </c>
      <c r="AX225" s="2">
        <v>38499</v>
      </c>
      <c r="AY225">
        <v>108.4921875</v>
      </c>
      <c r="AZ225" s="22">
        <f>_xll.BDH(AZ$3&amp;" Govt",$A$8,AX225,AX225)</f>
        <v>1.05115</v>
      </c>
      <c r="BA225">
        <f t="shared" si="97"/>
        <v>103.21285021167293</v>
      </c>
      <c r="BB225" s="2">
        <v>38499</v>
      </c>
      <c r="BC225">
        <v>108.67578125</v>
      </c>
      <c r="BD225" s="22">
        <f>_xll.BDH(BD$3&amp;" Govt",$A$8,BB225,BB225)</f>
        <v>1.0448299999999999</v>
      </c>
      <c r="BE225">
        <f t="shared" si="98"/>
        <v>104.0128836748562</v>
      </c>
      <c r="BH225" s="22"/>
      <c r="BJ225" s="2">
        <v>38499</v>
      </c>
      <c r="BK225">
        <v>106.48046875</v>
      </c>
      <c r="BL225" s="22">
        <f>_xll.BDH(BL$3&amp;" Govt",$A$8,BJ225,BJ225)</f>
        <v>1.0242</v>
      </c>
      <c r="BM225">
        <f t="shared" si="99"/>
        <v>103.9645271919547</v>
      </c>
      <c r="BN225" s="2">
        <v>38677</v>
      </c>
      <c r="BO225">
        <v>100.45703125</v>
      </c>
      <c r="BP225" s="22">
        <f>_xll.BDH(BP$3&amp;" Govt",$A$8,BN225,BN225)</f>
        <v>1.03695</v>
      </c>
      <c r="BQ225">
        <f t="shared" si="100"/>
        <v>96.877410916630495</v>
      </c>
      <c r="BR225" s="2">
        <v>38859</v>
      </c>
      <c r="BS225">
        <v>98.95703125</v>
      </c>
      <c r="BT225" s="22">
        <f>_xll.BDH(BT$3&amp;" Govt",$A$8,BR225,BR225)</f>
        <v>1.0253699999999999</v>
      </c>
      <c r="BU225">
        <f t="shared" si="101"/>
        <v>96.508607868379229</v>
      </c>
      <c r="BV225" s="2">
        <v>39037</v>
      </c>
      <c r="BW225">
        <v>99.89453125</v>
      </c>
      <c r="BX225" s="22">
        <f>_xll.BDH(BX$3&amp;" Govt",$A$8,BV225,BV225)</f>
        <v>1.0247999999999999</v>
      </c>
      <c r="BY225">
        <f t="shared" si="102"/>
        <v>97.47709919008588</v>
      </c>
      <c r="BZ225" s="2">
        <v>39219</v>
      </c>
      <c r="CA225">
        <v>103.125</v>
      </c>
      <c r="CB225" s="22">
        <f>_xll.BDH(CB$3&amp;" Govt",$A$8,BZ225,BZ225)</f>
        <v>1.0124</v>
      </c>
      <c r="CC225">
        <f t="shared" si="103"/>
        <v>101.86191228763334</v>
      </c>
      <c r="CD225" s="2">
        <v>39401</v>
      </c>
      <c r="CE225">
        <v>109.23046875</v>
      </c>
      <c r="CF225" s="22">
        <f>_xll.BDH(CF$3&amp;" Govt",$A$8,CD225,CD225)</f>
        <v>1.03233</v>
      </c>
      <c r="CG225">
        <f t="shared" si="104"/>
        <v>105.8096429920665</v>
      </c>
      <c r="CH225" s="2">
        <v>39583</v>
      </c>
      <c r="CI225">
        <v>115.07421875</v>
      </c>
      <c r="CJ225" s="22">
        <f>_xll.BDH(CJ$3&amp;" Govt",$A$8,CH225,CH225)</f>
        <v>1.0254000000000001</v>
      </c>
      <c r="CK225">
        <f t="shared" si="105"/>
        <v>112.2237358591769</v>
      </c>
      <c r="CL225" s="2">
        <v>39765</v>
      </c>
      <c r="CM225">
        <v>92.78125</v>
      </c>
      <c r="CN225" s="22">
        <f>_xll.BDH(CN$3&amp;" Govt",$A$8,CL225,CL225)</f>
        <v>1.0451999999999999</v>
      </c>
      <c r="CO225">
        <f t="shared" si="106"/>
        <v>88.768895905089948</v>
      </c>
      <c r="CP225" s="2">
        <v>39948</v>
      </c>
      <c r="CQ225">
        <v>96.9140625</v>
      </c>
      <c r="CR225" s="22">
        <f>_xll.BDH(CR$3&amp;" Govt",$A$8,CP225,CP225)</f>
        <v>0.98509999999999998</v>
      </c>
      <c r="CS225">
        <f t="shared" si="107"/>
        <v>98.379923358034716</v>
      </c>
      <c r="CT225" s="2">
        <v>40127</v>
      </c>
      <c r="CU225">
        <v>108.8359375</v>
      </c>
      <c r="CV225" s="22">
        <f>_xll.BDH(CV$3&amp;" Govt",$A$8,CT225,CT225)</f>
        <v>1.0054700000000001</v>
      </c>
      <c r="CW225">
        <f t="shared" si="108"/>
        <v>108.24384367509721</v>
      </c>
      <c r="CZ225" s="22"/>
      <c r="DB225" s="2">
        <v>38505</v>
      </c>
      <c r="DC225">
        <v>115.21484375</v>
      </c>
      <c r="DD225" s="22">
        <f>_xll.BDH(DD$3&amp;" Govt",$A$8,DB225,DB225)</f>
        <v>1.0257099999999999</v>
      </c>
      <c r="DE225">
        <f t="shared" si="109"/>
        <v>112.32691867096939</v>
      </c>
      <c r="DF225" s="2">
        <v>39049</v>
      </c>
      <c r="DG225">
        <v>100.2734375</v>
      </c>
      <c r="DH225" s="22">
        <f>_xll.BDH(DH$3&amp;" Govt",$A$8,DF225,DF225)</f>
        <v>1.0227900000000001</v>
      </c>
      <c r="DI225">
        <f t="shared" si="110"/>
        <v>98.039125822505099</v>
      </c>
      <c r="DJ225" s="2">
        <v>39413</v>
      </c>
      <c r="DK225">
        <v>112.5625</v>
      </c>
      <c r="DL225" s="22">
        <f>_xll.BDH(DL$3&amp;" Govt",$A$8,DJ225,DJ225)</f>
        <v>1.0334699999999999</v>
      </c>
      <c r="DM225">
        <f t="shared" si="111"/>
        <v>108.91704645514626</v>
      </c>
      <c r="DP225" s="22"/>
    </row>
    <row r="226" spans="4:120" x14ac:dyDescent="0.25">
      <c r="D226" s="2"/>
      <c r="F226" s="2">
        <v>38503</v>
      </c>
      <c r="G226">
        <v>128.6171875</v>
      </c>
      <c r="H226" s="22">
        <f>_xll.BDH(H$3&amp;" Govt",$A$8,F226,F226)</f>
        <v>1.2197499999999999</v>
      </c>
      <c r="I226" s="14">
        <f t="shared" si="86"/>
        <v>105.44553187128511</v>
      </c>
      <c r="J226" s="2">
        <v>38503</v>
      </c>
      <c r="K226">
        <v>129.29296875</v>
      </c>
      <c r="L226" s="22">
        <f>_xll.BDH(L$3&amp;" Govt",$A$8,J226,J226)</f>
        <v>1.1961999999999999</v>
      </c>
      <c r="M226">
        <f t="shared" si="87"/>
        <v>108.08641427018894</v>
      </c>
      <c r="N226" s="2">
        <v>38503</v>
      </c>
      <c r="O226">
        <v>130.99609375</v>
      </c>
      <c r="P226" s="22">
        <f>_xll.BDH(P$3&amp;" Govt",$A$8,N226,N226)</f>
        <v>1.1783600000000001</v>
      </c>
      <c r="Q226">
        <f t="shared" si="88"/>
        <v>111.16814364880003</v>
      </c>
      <c r="R226" s="2">
        <v>38503</v>
      </c>
      <c r="S226">
        <v>132.359375</v>
      </c>
      <c r="T226" s="22">
        <f>_xll.BDH(T$3&amp;" Govt",$A$8,R226,R226)</f>
        <v>1.14863</v>
      </c>
      <c r="U226">
        <f t="shared" si="89"/>
        <v>115.23238553755343</v>
      </c>
      <c r="V226" s="2">
        <v>38600</v>
      </c>
      <c r="W226">
        <v>101.19140625</v>
      </c>
      <c r="X226" s="22">
        <f>_xll.BDH(X$3&amp;" Govt",$A$8,V226,V226)</f>
        <v>1.02732</v>
      </c>
      <c r="Y226">
        <f t="shared" si="90"/>
        <v>98.500375978273567</v>
      </c>
      <c r="Z226" s="2">
        <v>38503</v>
      </c>
      <c r="AA226">
        <v>125.5859375</v>
      </c>
      <c r="AB226" s="22">
        <f>_xll.BDH(AB$3&amp;" Govt",$A$8,Z226,Z226)</f>
        <v>1.1103499999999999</v>
      </c>
      <c r="AC226">
        <f t="shared" si="91"/>
        <v>113.10482055207818</v>
      </c>
      <c r="AD226" s="2">
        <v>39141</v>
      </c>
      <c r="AE226">
        <v>103.546875</v>
      </c>
      <c r="AF226" s="22">
        <f>_xll.BDH(AF$3&amp;" Govt",$A$8,AD226,AD226)</f>
        <v>1.01664</v>
      </c>
      <c r="AG226">
        <f t="shared" si="92"/>
        <v>101.85205677525968</v>
      </c>
      <c r="AH226" s="2">
        <v>38503</v>
      </c>
      <c r="AI226">
        <v>123.9609375</v>
      </c>
      <c r="AJ226" s="22">
        <f>_xll.BDH(AJ$3&amp;" Govt",$A$8,AH226,AH226)</f>
        <v>1.0883499999999999</v>
      </c>
      <c r="AK226">
        <f t="shared" si="93"/>
        <v>113.89804520604585</v>
      </c>
      <c r="AL226" s="2">
        <v>39505</v>
      </c>
      <c r="AM226">
        <v>111.234375</v>
      </c>
      <c r="AN226" s="22">
        <f>_xll.BDH(AN$3&amp;" Govt",$A$8,AL226,AL226)</f>
        <v>1.0351300000000001</v>
      </c>
      <c r="AO226">
        <f t="shared" si="94"/>
        <v>107.45932877995999</v>
      </c>
      <c r="AP226" s="2">
        <v>38503</v>
      </c>
      <c r="AQ226">
        <v>120.26953125</v>
      </c>
      <c r="AR226" s="22">
        <f>_xll.BDH(AR$3&amp;" Govt",$A$8,AP226,AP226)</f>
        <v>1.07481</v>
      </c>
      <c r="AS226">
        <f t="shared" si="95"/>
        <v>111.89841111452256</v>
      </c>
      <c r="AT226" s="2">
        <v>39870</v>
      </c>
      <c r="AU226">
        <v>96.953125</v>
      </c>
      <c r="AV226" s="22">
        <f>_xll.BDH(AV$3&amp;" Govt",$A$8,AT226,AT226)</f>
        <v>0.99573</v>
      </c>
      <c r="AW226">
        <f t="shared" si="96"/>
        <v>97.368890160987419</v>
      </c>
      <c r="AX226" s="2">
        <v>38503</v>
      </c>
      <c r="AY226">
        <v>108.87109375</v>
      </c>
      <c r="AZ226" s="22">
        <f>_xll.BDH(AZ$3&amp;" Govt",$A$8,AX226,AX226)</f>
        <v>1.0522</v>
      </c>
      <c r="BA226">
        <f t="shared" si="97"/>
        <v>103.4699617468162</v>
      </c>
      <c r="BB226" s="2">
        <v>38503</v>
      </c>
      <c r="BC226">
        <v>109.1484375</v>
      </c>
      <c r="BD226" s="22">
        <f>_xll.BDH(BD$3&amp;" Govt",$A$8,BB226,BB226)</f>
        <v>1.0458799999999999</v>
      </c>
      <c r="BE226">
        <f t="shared" si="98"/>
        <v>104.36038312234675</v>
      </c>
      <c r="BH226" s="22"/>
      <c r="BJ226" s="2">
        <v>38503</v>
      </c>
      <c r="BK226">
        <v>106.9453125</v>
      </c>
      <c r="BL226" s="22">
        <f>_xll.BDH(BL$3&amp;" Govt",$A$8,BJ226,BJ226)</f>
        <v>1.0252300000000001</v>
      </c>
      <c r="BM226">
        <f t="shared" si="99"/>
        <v>104.31348331593885</v>
      </c>
      <c r="BN226" s="2">
        <v>38678</v>
      </c>
      <c r="BO226">
        <v>100.92578125</v>
      </c>
      <c r="BP226" s="22">
        <f>_xll.BDH(BP$3&amp;" Govt",$A$8,BN226,BN226)</f>
        <v>1.0373699999999999</v>
      </c>
      <c r="BQ226">
        <f t="shared" si="100"/>
        <v>97.29005200651649</v>
      </c>
      <c r="BR226" s="2">
        <v>38860</v>
      </c>
      <c r="BS226">
        <v>98.94921875</v>
      </c>
      <c r="BT226" s="22">
        <f>_xll.BDH(BT$3&amp;" Govt",$A$8,BR226,BR226)</f>
        <v>1.02556</v>
      </c>
      <c r="BU226">
        <f t="shared" si="101"/>
        <v>96.483110446975303</v>
      </c>
      <c r="BV226" s="2">
        <v>39038</v>
      </c>
      <c r="BW226">
        <v>100.21484375</v>
      </c>
      <c r="BX226" s="22">
        <f>_xll.BDH(BX$3&amp;" Govt",$A$8,BV226,BV226)</f>
        <v>1.0246299999999999</v>
      </c>
      <c r="BY226">
        <f t="shared" si="102"/>
        <v>97.805884807198709</v>
      </c>
      <c r="BZ226" s="2">
        <v>39220</v>
      </c>
      <c r="CA226">
        <v>102.83984375</v>
      </c>
      <c r="CB226" s="22">
        <f>_xll.BDH(CB$3&amp;" Govt",$A$8,BZ226,BZ226)</f>
        <v>1.0126900000000001</v>
      </c>
      <c r="CC226">
        <f t="shared" si="103"/>
        <v>101.55115953549456</v>
      </c>
      <c r="CD226" s="2">
        <v>39402</v>
      </c>
      <c r="CE226">
        <v>109.1015625</v>
      </c>
      <c r="CF226" s="22">
        <f>_xll.BDH(CF$3&amp;" Govt",$A$8,CD226,CD226)</f>
        <v>1.03243</v>
      </c>
      <c r="CG226">
        <f t="shared" si="104"/>
        <v>105.67453725676317</v>
      </c>
      <c r="CH226" s="2">
        <v>39584</v>
      </c>
      <c r="CI226">
        <v>115.17578125</v>
      </c>
      <c r="CJ226" s="22">
        <f>_xll.BDH(CJ$3&amp;" Govt",$A$8,CH226,CH226)</f>
        <v>1.02569</v>
      </c>
      <c r="CK226">
        <f t="shared" si="105"/>
        <v>112.29102482231474</v>
      </c>
      <c r="CL226" s="2">
        <v>39766</v>
      </c>
      <c r="CM226">
        <v>93.453125</v>
      </c>
      <c r="CN226" s="22">
        <f>_xll.BDH(CN$3&amp;" Govt",$A$8,CL226,CL226)</f>
        <v>1.04515</v>
      </c>
      <c r="CO226">
        <f t="shared" si="106"/>
        <v>89.415992919676597</v>
      </c>
      <c r="CP226" s="2">
        <v>39951</v>
      </c>
      <c r="CQ226">
        <v>96.94140625</v>
      </c>
      <c r="CR226" s="22">
        <f>_xll.BDH(CR$3&amp;" Govt",$A$8,CP226,CP226)</f>
        <v>0.98533000000000004</v>
      </c>
      <c r="CS226">
        <f t="shared" si="107"/>
        <v>98.384709944891554</v>
      </c>
      <c r="CT226" s="2">
        <v>40128</v>
      </c>
      <c r="CU226">
        <v>108.8828125</v>
      </c>
      <c r="CV226" s="22">
        <f>_xll.BDH(CV$3&amp;" Govt",$A$8,CT226,CT226)</f>
        <v>1.00549</v>
      </c>
      <c r="CW226">
        <f t="shared" si="108"/>
        <v>108.28830967985758</v>
      </c>
      <c r="CZ226" s="22"/>
      <c r="DB226" s="2">
        <v>38506</v>
      </c>
      <c r="DC226">
        <v>114.6875</v>
      </c>
      <c r="DD226" s="22">
        <f>_xll.BDH(DD$3&amp;" Govt",$A$8,DB226,DB226)</f>
        <v>1.0259400000000001</v>
      </c>
      <c r="DE226">
        <f t="shared" si="109"/>
        <v>111.78772637776088</v>
      </c>
      <c r="DF226" s="2">
        <v>39050</v>
      </c>
      <c r="DG226">
        <v>99.9140625</v>
      </c>
      <c r="DH226" s="22">
        <f>_xll.BDH(DH$3&amp;" Govt",$A$8,DF226,DF226)</f>
        <v>1.0226200000000001</v>
      </c>
      <c r="DI226">
        <f t="shared" si="110"/>
        <v>97.703998063796902</v>
      </c>
      <c r="DJ226" s="2">
        <v>39414</v>
      </c>
      <c r="DK226">
        <v>111.14453125</v>
      </c>
      <c r="DL226" s="22">
        <f>_xll.BDH(DL$3&amp;" Govt",$A$8,DJ226,DJ226)</f>
        <v>1.03356</v>
      </c>
      <c r="DM226">
        <f t="shared" si="111"/>
        <v>107.53563532837958</v>
      </c>
      <c r="DP226" s="22"/>
    </row>
    <row r="227" spans="4:120" x14ac:dyDescent="0.25">
      <c r="D227" s="2"/>
      <c r="F227" s="2">
        <v>38504</v>
      </c>
      <c r="G227">
        <v>128.75</v>
      </c>
      <c r="H227" s="22">
        <f>_xll.BDH(H$3&amp;" Govt",$A$8,F227,F227)</f>
        <v>1.2200599999999999</v>
      </c>
      <c r="I227" s="14">
        <f t="shared" si="86"/>
        <v>105.52759700342607</v>
      </c>
      <c r="J227" s="2">
        <v>38504</v>
      </c>
      <c r="K227">
        <v>129.6328125</v>
      </c>
      <c r="L227" s="22">
        <f>_xll.BDH(L$3&amp;" Govt",$A$8,J227,J227)</f>
        <v>1.1964999999999999</v>
      </c>
      <c r="M227">
        <f t="shared" si="87"/>
        <v>108.34334517342249</v>
      </c>
      <c r="N227" s="2">
        <v>38504</v>
      </c>
      <c r="O227">
        <v>131.4765625</v>
      </c>
      <c r="P227" s="22">
        <f>_xll.BDH(P$3&amp;" Govt",$A$8,N227,N227)</f>
        <v>1.17866</v>
      </c>
      <c r="Q227">
        <f t="shared" si="88"/>
        <v>111.54748824936792</v>
      </c>
      <c r="R227" s="2">
        <v>38504</v>
      </c>
      <c r="S227">
        <v>132.90234375</v>
      </c>
      <c r="T227" s="22">
        <f>_xll.BDH(T$3&amp;" Govt",$A$8,R227,R227)</f>
        <v>1.1489199999999999</v>
      </c>
      <c r="U227">
        <f t="shared" si="89"/>
        <v>115.67589018382482</v>
      </c>
      <c r="V227" s="2">
        <v>38601</v>
      </c>
      <c r="W227">
        <v>100.83984375</v>
      </c>
      <c r="X227" s="22">
        <f>_xll.BDH(X$3&amp;" Govt",$A$8,V227,V227)</f>
        <v>1.0274700000000001</v>
      </c>
      <c r="Y227">
        <f t="shared" si="90"/>
        <v>98.143832666647185</v>
      </c>
      <c r="Z227" s="2">
        <v>38504</v>
      </c>
      <c r="AA227">
        <v>126.3359375</v>
      </c>
      <c r="AB227" s="22">
        <f>_xll.BDH(AB$3&amp;" Govt",$A$8,Z227,Z227)</f>
        <v>1.11063</v>
      </c>
      <c r="AC227">
        <f t="shared" si="91"/>
        <v>113.75159819201714</v>
      </c>
      <c r="AD227" s="2">
        <v>39142</v>
      </c>
      <c r="AE227">
        <v>103.70703125</v>
      </c>
      <c r="AF227" s="22">
        <f>_xll.BDH(AF$3&amp;" Govt",$A$8,AD227,AD227)</f>
        <v>1.0166900000000001</v>
      </c>
      <c r="AG227">
        <f t="shared" si="92"/>
        <v>102.00457489500241</v>
      </c>
      <c r="AH227" s="2">
        <v>38504</v>
      </c>
      <c r="AI227">
        <v>124.73046875</v>
      </c>
      <c r="AJ227" s="22">
        <f>_xll.BDH(AJ$3&amp;" Govt",$A$8,AH227,AH227)</f>
        <v>1.0886199999999999</v>
      </c>
      <c r="AK227">
        <f t="shared" si="93"/>
        <v>114.57668309419266</v>
      </c>
      <c r="AL227" s="2">
        <v>39506</v>
      </c>
      <c r="AM227">
        <v>112.23828125</v>
      </c>
      <c r="AN227" s="22">
        <f>_xll.BDH(AN$3&amp;" Govt",$A$8,AL227,AL227)</f>
        <v>1.03511</v>
      </c>
      <c r="AO227">
        <f t="shared" si="94"/>
        <v>108.43125972118905</v>
      </c>
      <c r="AP227" s="2">
        <v>38504</v>
      </c>
      <c r="AQ227">
        <v>121.109375</v>
      </c>
      <c r="AR227" s="22">
        <f>_xll.BDH(AR$3&amp;" Govt",$A$8,AP227,AP227)</f>
        <v>1.07508</v>
      </c>
      <c r="AS227">
        <f t="shared" si="95"/>
        <v>112.65150035346207</v>
      </c>
      <c r="AT227" s="2">
        <v>39871</v>
      </c>
      <c r="AU227">
        <v>97.0703125</v>
      </c>
      <c r="AV227" s="22">
        <f>_xll.BDH(AV$3&amp;" Govt",$A$8,AT227,AT227)</f>
        <v>0.99536000000000002</v>
      </c>
      <c r="AW227">
        <f t="shared" si="96"/>
        <v>97.522818377270539</v>
      </c>
      <c r="AX227" s="2">
        <v>38504</v>
      </c>
      <c r="AY227">
        <v>109.73828125</v>
      </c>
      <c r="AZ227" s="22">
        <f>_xll.BDH(AZ$3&amp;" Govt",$A$8,AX227,AX227)</f>
        <v>1.05246</v>
      </c>
      <c r="BA227">
        <f t="shared" si="97"/>
        <v>104.2683629306577</v>
      </c>
      <c r="BB227" s="2">
        <v>38504</v>
      </c>
      <c r="BC227">
        <v>110.046875</v>
      </c>
      <c r="BD227" s="22">
        <f>_xll.BDH(BD$3&amp;" Govt",$A$8,BB227,BB227)</f>
        <v>1.0461400000000001</v>
      </c>
      <c r="BE227">
        <f t="shared" si="98"/>
        <v>105.19325807253331</v>
      </c>
      <c r="BH227" s="22"/>
      <c r="BJ227" s="2">
        <v>38504</v>
      </c>
      <c r="BK227">
        <v>107.921875</v>
      </c>
      <c r="BL227" s="22">
        <f>_xll.BDH(BL$3&amp;" Govt",$A$8,BJ227,BJ227)</f>
        <v>1.0254799999999999</v>
      </c>
      <c r="BM227">
        <f t="shared" si="99"/>
        <v>105.24035086008504</v>
      </c>
      <c r="BN227" s="2">
        <v>38679</v>
      </c>
      <c r="BO227">
        <v>100.609375</v>
      </c>
      <c r="BP227" s="22">
        <f>_xll.BDH(BP$3&amp;" Govt",$A$8,BN227,BN227)</f>
        <v>1.0377799999999999</v>
      </c>
      <c r="BQ227">
        <f t="shared" si="100"/>
        <v>96.946727630133566</v>
      </c>
      <c r="BR227" s="2">
        <v>38861</v>
      </c>
      <c r="BS227">
        <v>98.859375</v>
      </c>
      <c r="BT227" s="22">
        <f>_xll.BDH(BT$3&amp;" Govt",$A$8,BR227,BR227)</f>
        <v>1.0257400000000001</v>
      </c>
      <c r="BU227">
        <f t="shared" si="101"/>
        <v>96.378590091056211</v>
      </c>
      <c r="BV227" s="2">
        <v>39041</v>
      </c>
      <c r="BW227">
        <v>100.203125</v>
      </c>
      <c r="BX227" s="22">
        <f>_xll.BDH(BX$3&amp;" Govt",$A$8,BV227,BV227)</f>
        <v>1.02413</v>
      </c>
      <c r="BY227">
        <f t="shared" si="102"/>
        <v>97.842192885668808</v>
      </c>
      <c r="BZ227" s="2">
        <v>39223</v>
      </c>
      <c r="CA227">
        <v>103.1171875</v>
      </c>
      <c r="CB227" s="22">
        <f>_xll.BDH(CB$3&amp;" Govt",$A$8,BZ227,BZ227)</f>
        <v>1.0135799999999999</v>
      </c>
      <c r="CC227">
        <f t="shared" si="103"/>
        <v>101.73561781013832</v>
      </c>
      <c r="CD227" s="2">
        <v>39405</v>
      </c>
      <c r="CE227">
        <v>110.234375</v>
      </c>
      <c r="CF227" s="22">
        <f>_xll.BDH(CF$3&amp;" Govt",$A$8,CD227,CD227)</f>
        <v>1.03271</v>
      </c>
      <c r="CG227">
        <f t="shared" si="104"/>
        <v>106.7428174414889</v>
      </c>
      <c r="CH227" s="2">
        <v>39587</v>
      </c>
      <c r="CI227">
        <v>115.6015625</v>
      </c>
      <c r="CJ227" s="22">
        <f>_xll.BDH(CJ$3&amp;" Govt",$A$8,CH227,CH227)</f>
        <v>1.0265500000000001</v>
      </c>
      <c r="CK227">
        <f t="shared" si="105"/>
        <v>112.61172129949831</v>
      </c>
      <c r="CL227" s="2">
        <v>39769</v>
      </c>
      <c r="CM227">
        <v>93.25390625</v>
      </c>
      <c r="CN227" s="22">
        <f>_xll.BDH(CN$3&amp;" Govt",$A$8,CL227,CL227)</f>
        <v>1.0449999999999999</v>
      </c>
      <c r="CO227">
        <f t="shared" si="106"/>
        <v>89.238187799043075</v>
      </c>
      <c r="CP227" s="2">
        <v>39952</v>
      </c>
      <c r="CQ227">
        <v>97.19921875</v>
      </c>
      <c r="CR227" s="22">
        <f>_xll.BDH(CR$3&amp;" Govt",$A$8,CP227,CP227)</f>
        <v>0.98540000000000005</v>
      </c>
      <c r="CS227">
        <f t="shared" si="107"/>
        <v>98.639353308301196</v>
      </c>
      <c r="CT227" s="2">
        <v>40129</v>
      </c>
      <c r="CU227">
        <v>108.71875</v>
      </c>
      <c r="CV227" s="22">
        <f>_xll.BDH(CV$3&amp;" Govt",$A$8,CT227,CT227)</f>
        <v>1.0055099999999999</v>
      </c>
      <c r="CW227">
        <f t="shared" si="108"/>
        <v>108.12299231235892</v>
      </c>
      <c r="CZ227" s="22"/>
      <c r="DB227" s="2">
        <v>38509</v>
      </c>
      <c r="DC227">
        <v>115.13671875</v>
      </c>
      <c r="DD227" s="22">
        <f>_xll.BDH(DD$3&amp;" Govt",$A$8,DB227,DB227)</f>
        <v>1.0266299999999999</v>
      </c>
      <c r="DE227">
        <f t="shared" si="109"/>
        <v>112.15015998948014</v>
      </c>
      <c r="DF227" s="2">
        <v>39051</v>
      </c>
      <c r="DG227">
        <v>100.890625</v>
      </c>
      <c r="DH227" s="22">
        <f>_xll.BDH(DH$3&amp;" Govt",$A$8,DF227,DF227)</f>
        <v>1.0224500000000001</v>
      </c>
      <c r="DI227">
        <f t="shared" si="110"/>
        <v>98.675363098440016</v>
      </c>
      <c r="DJ227" s="2">
        <v>39415</v>
      </c>
      <c r="DK227">
        <v>112.7421875</v>
      </c>
      <c r="DL227" s="22">
        <f>_xll.BDH(DL$3&amp;" Govt",$A$8,DJ227,DJ227)</f>
        <v>1.03366</v>
      </c>
      <c r="DM227">
        <f t="shared" si="111"/>
        <v>109.07086227579669</v>
      </c>
      <c r="DP227" s="22"/>
    </row>
    <row r="228" spans="4:120" x14ac:dyDescent="0.25">
      <c r="D228" s="2"/>
      <c r="F228" s="2">
        <v>38505</v>
      </c>
      <c r="G228">
        <v>128.71484375</v>
      </c>
      <c r="H228" s="22">
        <f>_xll.BDH(H$3&amp;" Govt",$A$8,F228,F228)</f>
        <v>1.2203299999999999</v>
      </c>
      <c r="I228" s="14">
        <f t="shared" si="86"/>
        <v>105.47544004490589</v>
      </c>
      <c r="J228" s="2">
        <v>38505</v>
      </c>
      <c r="K228">
        <v>129.5625</v>
      </c>
      <c r="L228" s="22">
        <f>_xll.BDH(L$3&amp;" Govt",$A$8,J228,J228)</f>
        <v>1.1967699999999999</v>
      </c>
      <c r="M228">
        <f t="shared" si="87"/>
        <v>108.26015023772321</v>
      </c>
      <c r="N228" s="2">
        <v>38505</v>
      </c>
      <c r="O228">
        <v>131.28125</v>
      </c>
      <c r="P228" s="22">
        <f>_xll.BDH(P$3&amp;" Govt",$A$8,N228,N228)</f>
        <v>1.17892</v>
      </c>
      <c r="Q228">
        <f t="shared" si="88"/>
        <v>111.35721677467512</v>
      </c>
      <c r="R228" s="2">
        <v>38505</v>
      </c>
      <c r="S228">
        <v>132.640625</v>
      </c>
      <c r="T228" s="22">
        <f>_xll.BDH(T$3&amp;" Govt",$A$8,R228,R228)</f>
        <v>1.1491800000000001</v>
      </c>
      <c r="U228">
        <f t="shared" si="89"/>
        <v>115.42197479942219</v>
      </c>
      <c r="V228" s="2">
        <v>38602</v>
      </c>
      <c r="W228">
        <v>100.77734375</v>
      </c>
      <c r="X228" s="22">
        <f>_xll.BDH(X$3&amp;" Govt",$A$8,V228,V228)</f>
        <v>1.02763</v>
      </c>
      <c r="Y228">
        <f t="shared" si="90"/>
        <v>98.067732306374864</v>
      </c>
      <c r="Z228" s="2">
        <v>38505</v>
      </c>
      <c r="AA228">
        <v>126.0078125</v>
      </c>
      <c r="AB228" s="22">
        <f>_xll.BDH(AB$3&amp;" Govt",$A$8,Z228,Z228)</f>
        <v>1.1108800000000001</v>
      </c>
      <c r="AC228">
        <f t="shared" si="91"/>
        <v>113.43062481996255</v>
      </c>
      <c r="AD228" s="2">
        <v>39143</v>
      </c>
      <c r="AE228">
        <v>103.96484375</v>
      </c>
      <c r="AF228" s="22">
        <f>_xll.BDH(AF$3&amp;" Govt",$A$8,AD228,AD228)</f>
        <v>1.0167900000000001</v>
      </c>
      <c r="AG228">
        <f t="shared" si="92"/>
        <v>102.24809818153207</v>
      </c>
      <c r="AH228" s="2">
        <v>38505</v>
      </c>
      <c r="AI228">
        <v>124.36328125</v>
      </c>
      <c r="AJ228" s="22">
        <f>_xll.BDH(AJ$3&amp;" Govt",$A$8,AH228,AH228)</f>
        <v>1.0888599999999999</v>
      </c>
      <c r="AK228">
        <f t="shared" si="93"/>
        <v>114.21420683099757</v>
      </c>
      <c r="AL228" s="2">
        <v>39507</v>
      </c>
      <c r="AM228">
        <v>113.05078125</v>
      </c>
      <c r="AN228" s="22">
        <f>_xll.BDH(AN$3&amp;" Govt",$A$8,AL228,AL228)</f>
        <v>1.03508</v>
      </c>
      <c r="AO228">
        <f t="shared" si="94"/>
        <v>109.21936589442362</v>
      </c>
      <c r="AP228" s="2">
        <v>38505</v>
      </c>
      <c r="AQ228">
        <v>120.7265625</v>
      </c>
      <c r="AR228" s="22">
        <f>_xll.BDH(AR$3&amp;" Govt",$A$8,AP228,AP228)</f>
        <v>1.0753200000000001</v>
      </c>
      <c r="AS228">
        <f t="shared" si="95"/>
        <v>112.27035905590893</v>
      </c>
      <c r="AT228" s="2">
        <v>39874</v>
      </c>
      <c r="AU228">
        <v>97.28515625</v>
      </c>
      <c r="AV228" s="22">
        <f>_xll.BDH(AV$3&amp;" Govt",$A$8,AT228,AT228)</f>
        <v>0.99475999999999998</v>
      </c>
      <c r="AW228">
        <f t="shared" si="96"/>
        <v>97.797615756564397</v>
      </c>
      <c r="AX228" s="2">
        <v>38505</v>
      </c>
      <c r="AY228">
        <v>109.44140625</v>
      </c>
      <c r="AZ228" s="22">
        <f>_xll.BDH(AZ$3&amp;" Govt",$A$8,AX228,AX228)</f>
        <v>1.0527</v>
      </c>
      <c r="BA228">
        <f t="shared" si="97"/>
        <v>103.96257836990596</v>
      </c>
      <c r="BB228" s="2">
        <v>38505</v>
      </c>
      <c r="BC228">
        <v>109.71484375</v>
      </c>
      <c r="BD228" s="22">
        <f>_xll.BDH(BD$3&amp;" Govt",$A$8,BB228,BB228)</f>
        <v>1.0463800000000001</v>
      </c>
      <c r="BE228">
        <f t="shared" si="98"/>
        <v>104.85181650069764</v>
      </c>
      <c r="BH228" s="22"/>
      <c r="BJ228" s="2">
        <v>38505</v>
      </c>
      <c r="BK228">
        <v>107.56640625</v>
      </c>
      <c r="BL228" s="22">
        <f>_xll.BDH(BL$3&amp;" Govt",$A$8,BJ228,BJ228)</f>
        <v>1.0257099999999999</v>
      </c>
      <c r="BM228">
        <f t="shared" si="99"/>
        <v>104.87019357323221</v>
      </c>
      <c r="BN228" s="2">
        <v>38680</v>
      </c>
      <c r="BO228">
        <v>100.609375</v>
      </c>
      <c r="BP228" s="22">
        <f>_xll.BDH(BP$3&amp;" Govt",$A$8,BN228,BN228)</f>
        <v>1.0382</v>
      </c>
      <c r="BQ228">
        <f t="shared" si="100"/>
        <v>96.90750818724716</v>
      </c>
      <c r="BR228" s="2">
        <v>38862</v>
      </c>
      <c r="BS228">
        <v>98.73828125</v>
      </c>
      <c r="BT228" s="22">
        <f>_xll.BDH(BT$3&amp;" Govt",$A$8,BR228,BR228)</f>
        <v>1.0259199999999999</v>
      </c>
      <c r="BU228">
        <f t="shared" si="101"/>
        <v>96.243645947052414</v>
      </c>
      <c r="BV228" s="2">
        <v>39042</v>
      </c>
      <c r="BW228">
        <v>100.3984375</v>
      </c>
      <c r="BX228" s="22">
        <f>_xll.BDH(BX$3&amp;" Govt",$A$8,BV228,BV228)</f>
        <v>1.02396</v>
      </c>
      <c r="BY228">
        <f t="shared" si="102"/>
        <v>98.049179167154975</v>
      </c>
      <c r="BZ228" s="2">
        <v>39224</v>
      </c>
      <c r="CA228">
        <v>102.7265625</v>
      </c>
      <c r="CB228" s="22">
        <f>_xll.BDH(CB$3&amp;" Govt",$A$8,BZ228,BZ228)</f>
        <v>1.0138799999999999</v>
      </c>
      <c r="CC228">
        <f t="shared" si="103"/>
        <v>101.3202376020831</v>
      </c>
      <c r="CD228" s="2">
        <v>39406</v>
      </c>
      <c r="CE228">
        <v>110.07421875</v>
      </c>
      <c r="CF228" s="22">
        <f>_xll.BDH(CF$3&amp;" Govt",$A$8,CD228,CD228)</f>
        <v>1.0327999999999999</v>
      </c>
      <c r="CG228">
        <f t="shared" si="104"/>
        <v>106.57844573005423</v>
      </c>
      <c r="CH228" s="2">
        <v>39588</v>
      </c>
      <c r="CI228">
        <v>116.13671875</v>
      </c>
      <c r="CJ228" s="22">
        <f>_xll.BDH(CJ$3&amp;" Govt",$A$8,CH228,CH228)</f>
        <v>1.0268299999999999</v>
      </c>
      <c r="CK228">
        <f t="shared" si="105"/>
        <v>113.10218707088808</v>
      </c>
      <c r="CL228" s="2">
        <v>39770</v>
      </c>
      <c r="CM228">
        <v>92.8984375</v>
      </c>
      <c r="CN228" s="22">
        <f>_xll.BDH(CN$3&amp;" Govt",$A$8,CL228,CL228)</f>
        <v>1.04495</v>
      </c>
      <c r="CO228">
        <f t="shared" si="106"/>
        <v>88.902280013397771</v>
      </c>
      <c r="CP228" s="2">
        <v>39953</v>
      </c>
      <c r="CQ228">
        <v>97.88671875</v>
      </c>
      <c r="CR228" s="22">
        <f>_xll.BDH(CR$3&amp;" Govt",$A$8,CP228,CP228)</f>
        <v>0.98548000000000002</v>
      </c>
      <c r="CS228">
        <f t="shared" si="107"/>
        <v>99.328975473880746</v>
      </c>
      <c r="CT228" s="2">
        <v>40130</v>
      </c>
      <c r="CU228">
        <v>108.90234375</v>
      </c>
      <c r="CV228" s="22">
        <f>_xll.BDH(CV$3&amp;" Govt",$A$8,CT228,CT228)</f>
        <v>1.00553</v>
      </c>
      <c r="CW228">
        <f t="shared" si="108"/>
        <v>108.30342580529671</v>
      </c>
      <c r="CZ228" s="22"/>
      <c r="DB228" s="2">
        <v>38510</v>
      </c>
      <c r="DC228">
        <v>115.28125</v>
      </c>
      <c r="DD228" s="22">
        <f>_xll.BDH(DD$3&amp;" Govt",$A$8,DB228,DB228)</f>
        <v>1.0268600000000001</v>
      </c>
      <c r="DE228">
        <f t="shared" si="109"/>
        <v>112.26579085756578</v>
      </c>
      <c r="DF228" s="2">
        <v>39052</v>
      </c>
      <c r="DG228">
        <v>101.54296875</v>
      </c>
      <c r="DH228" s="22">
        <f>_xll.BDH(DH$3&amp;" Govt",$A$8,DF228,DF228)</f>
        <v>1.0222800000000001</v>
      </c>
      <c r="DI228">
        <f t="shared" si="110"/>
        <v>99.329898608991655</v>
      </c>
      <c r="DJ228" s="2">
        <v>39416</v>
      </c>
      <c r="DK228">
        <v>112.19140625</v>
      </c>
      <c r="DL228" s="22">
        <f>_xll.BDH(DL$3&amp;" Govt",$A$8,DJ228,DJ228)</f>
        <v>1.0337499999999999</v>
      </c>
      <c r="DM228">
        <f t="shared" si="111"/>
        <v>108.52856711003628</v>
      </c>
      <c r="DP228" s="22"/>
    </row>
    <row r="229" spans="4:120" x14ac:dyDescent="0.25">
      <c r="D229" s="2"/>
      <c r="F229" s="2">
        <v>38506</v>
      </c>
      <c r="G229">
        <v>128.5859375</v>
      </c>
      <c r="H229" s="22">
        <f>_xll.BDH(H$3&amp;" Govt",$A$8,F229,F229)</f>
        <v>1.2205999999999999</v>
      </c>
      <c r="I229" s="14">
        <f t="shared" si="86"/>
        <v>105.34649967229232</v>
      </c>
      <c r="J229" s="2">
        <v>38506</v>
      </c>
      <c r="K229">
        <v>129.21875</v>
      </c>
      <c r="L229" s="22">
        <f>_xll.BDH(L$3&amp;" Govt",$A$8,J229,J229)</f>
        <v>1.19703</v>
      </c>
      <c r="M229">
        <f t="shared" si="87"/>
        <v>107.94946659649298</v>
      </c>
      <c r="N229" s="2">
        <v>38506</v>
      </c>
      <c r="O229">
        <v>130.9453125</v>
      </c>
      <c r="P229" s="22">
        <f>_xll.BDH(P$3&amp;" Govt",$A$8,N229,N229)</f>
        <v>1.17919</v>
      </c>
      <c r="Q229">
        <f t="shared" si="88"/>
        <v>111.04683087543144</v>
      </c>
      <c r="R229" s="2">
        <v>38506</v>
      </c>
      <c r="S229">
        <v>132.375</v>
      </c>
      <c r="T229" s="22">
        <f>_xll.BDH(T$3&amp;" Govt",$A$8,R229,R229)</f>
        <v>1.14943</v>
      </c>
      <c r="U229">
        <f t="shared" si="89"/>
        <v>115.16577782031094</v>
      </c>
      <c r="V229" s="2">
        <v>38603</v>
      </c>
      <c r="W229">
        <v>100.95703125</v>
      </c>
      <c r="X229" s="22">
        <f>_xll.BDH(X$3&amp;" Govt",$A$8,V229,V229)</f>
        <v>1.02779</v>
      </c>
      <c r="Y229">
        <f t="shared" si="90"/>
        <v>98.227294729468085</v>
      </c>
      <c r="Z229" s="2">
        <v>38506</v>
      </c>
      <c r="AA229">
        <v>125.84765625</v>
      </c>
      <c r="AB229" s="22">
        <f>_xll.BDH(AB$3&amp;" Govt",$A$8,Z229,Z229)</f>
        <v>1.11113</v>
      </c>
      <c r="AC229">
        <f t="shared" si="91"/>
        <v>113.2609651885918</v>
      </c>
      <c r="AD229" s="2">
        <v>39146</v>
      </c>
      <c r="AE229">
        <v>103.91796875</v>
      </c>
      <c r="AF229" s="22">
        <f>_xll.BDH(AF$3&amp;" Govt",$A$8,AD229,AD229)</f>
        <v>1.01709</v>
      </c>
      <c r="AG229">
        <f t="shared" si="92"/>
        <v>102.17185180269199</v>
      </c>
      <c r="AH229" s="2">
        <v>38506</v>
      </c>
      <c r="AI229">
        <v>124.08203125</v>
      </c>
      <c r="AJ229" s="22">
        <f>_xll.BDH(AJ$3&amp;" Govt",$A$8,AH229,AH229)</f>
        <v>1.08911</v>
      </c>
      <c r="AK229">
        <f t="shared" si="93"/>
        <v>113.92975112706705</v>
      </c>
      <c r="AL229" s="2">
        <v>39510</v>
      </c>
      <c r="AM229">
        <v>113.05859375</v>
      </c>
      <c r="AN229" s="22">
        <f>_xll.BDH(AN$3&amp;" Govt",$A$8,AL229,AL229)</f>
        <v>1.03539</v>
      </c>
      <c r="AO229">
        <f t="shared" si="94"/>
        <v>109.1942106356059</v>
      </c>
      <c r="AP229" s="2">
        <v>38506</v>
      </c>
      <c r="AQ229">
        <v>120.44921875</v>
      </c>
      <c r="AR229" s="22">
        <f>_xll.BDH(AR$3&amp;" Govt",$A$8,AP229,AP229)</f>
        <v>1.0755699999999999</v>
      </c>
      <c r="AS229">
        <f t="shared" si="95"/>
        <v>111.98640604516676</v>
      </c>
      <c r="AT229" s="2">
        <v>39875</v>
      </c>
      <c r="AU229">
        <v>97.03515625</v>
      </c>
      <c r="AV229" s="22">
        <f>_xll.BDH(AV$3&amp;" Govt",$A$8,AT229,AT229)</f>
        <v>0.99489000000000005</v>
      </c>
      <c r="AW229">
        <f t="shared" si="96"/>
        <v>97.533552704319064</v>
      </c>
      <c r="AX229" s="2">
        <v>38506</v>
      </c>
      <c r="AY229">
        <v>109.13671875</v>
      </c>
      <c r="AZ229" s="22">
        <f>_xll.BDH(AZ$3&amp;" Govt",$A$8,AX229,AX229)</f>
        <v>1.0529299999999999</v>
      </c>
      <c r="BA229">
        <f t="shared" si="97"/>
        <v>103.65049789634639</v>
      </c>
      <c r="BB229" s="2">
        <v>38506</v>
      </c>
      <c r="BC229">
        <v>109.3984375</v>
      </c>
      <c r="BD229" s="22">
        <f>_xll.BDH(BD$3&amp;" Govt",$A$8,BB229,BB229)</f>
        <v>1.04661</v>
      </c>
      <c r="BE229">
        <f t="shared" si="98"/>
        <v>104.52645923505412</v>
      </c>
      <c r="BH229" s="22"/>
      <c r="BJ229" s="2">
        <v>38506</v>
      </c>
      <c r="BK229">
        <v>107.23828125</v>
      </c>
      <c r="BL229" s="22">
        <f>_xll.BDH(BL$3&amp;" Govt",$A$8,BJ229,BJ229)</f>
        <v>1.0259400000000001</v>
      </c>
      <c r="BM229">
        <f t="shared" si="99"/>
        <v>104.52685464062225</v>
      </c>
      <c r="BN229" s="2">
        <v>38681</v>
      </c>
      <c r="BO229">
        <v>101.0234375</v>
      </c>
      <c r="BP229" s="22">
        <f>_xll.BDH(BP$3&amp;" Govt",$A$8,BN229,BN229)</f>
        <v>1.0386200000000001</v>
      </c>
      <c r="BQ229">
        <f t="shared" si="100"/>
        <v>97.266986482062734</v>
      </c>
      <c r="BR229" s="2">
        <v>38863</v>
      </c>
      <c r="BS229">
        <v>98.97265625</v>
      </c>
      <c r="BT229" s="22">
        <f>_xll.BDH(BT$3&amp;" Govt",$A$8,BR229,BR229)</f>
        <v>1.0261</v>
      </c>
      <c r="BU229">
        <f t="shared" si="101"/>
        <v>96.455176152421785</v>
      </c>
      <c r="BV229" s="2">
        <v>39043</v>
      </c>
      <c r="BW229">
        <v>100.45703125</v>
      </c>
      <c r="BX229" s="22">
        <f>_xll.BDH(BX$3&amp;" Govt",$A$8,BV229,BV229)</f>
        <v>1.02379</v>
      </c>
      <c r="BY229">
        <f t="shared" si="102"/>
        <v>98.122692397855033</v>
      </c>
      <c r="BZ229" s="2">
        <v>39225</v>
      </c>
      <c r="CA229">
        <v>102.65234375</v>
      </c>
      <c r="CB229" s="22">
        <f>_xll.BDH(CB$3&amp;" Govt",$A$8,BZ229,BZ229)</f>
        <v>1.01417</v>
      </c>
      <c r="CC229">
        <f t="shared" si="103"/>
        <v>101.21808350670992</v>
      </c>
      <c r="CD229" s="2">
        <v>39407</v>
      </c>
      <c r="CE229">
        <v>110.78515625</v>
      </c>
      <c r="CF229" s="22">
        <f>_xll.BDH(CF$3&amp;" Govt",$A$8,CD229,CD229)</f>
        <v>1.0328999999999999</v>
      </c>
      <c r="CG229">
        <f t="shared" si="104"/>
        <v>107.25642003098073</v>
      </c>
      <c r="CH229" s="2">
        <v>39589</v>
      </c>
      <c r="CI229">
        <v>116.33984375</v>
      </c>
      <c r="CJ229" s="22">
        <f>_xll.BDH(CJ$3&amp;" Govt",$A$8,CH229,CH229)</f>
        <v>1.02712</v>
      </c>
      <c r="CK229">
        <f t="shared" si="105"/>
        <v>113.2680151783628</v>
      </c>
      <c r="CL229" s="2">
        <v>39771</v>
      </c>
      <c r="CM229">
        <v>92.9453125</v>
      </c>
      <c r="CN229" s="22">
        <f>_xll.BDH(CN$3&amp;" Govt",$A$8,CL229,CL229)</f>
        <v>1.04491</v>
      </c>
      <c r="CO229">
        <f t="shared" si="106"/>
        <v>88.95054358748601</v>
      </c>
      <c r="CP229" s="2">
        <v>39954</v>
      </c>
      <c r="CQ229">
        <v>96.9140625</v>
      </c>
      <c r="CR229" s="22">
        <f>_xll.BDH(CR$3&amp;" Govt",$A$8,CP229,CP229)</f>
        <v>0.98555999999999999</v>
      </c>
      <c r="CS229">
        <f t="shared" si="107"/>
        <v>98.334005539997563</v>
      </c>
      <c r="CT229" s="2">
        <v>40133</v>
      </c>
      <c r="CU229">
        <v>109.6953125</v>
      </c>
      <c r="CV229" s="22">
        <f>_xll.BDH(CV$3&amp;" Govt",$A$8,CT229,CT229)</f>
        <v>1.0056</v>
      </c>
      <c r="CW229">
        <f t="shared" si="108"/>
        <v>109.08443963802705</v>
      </c>
      <c r="CZ229" s="22"/>
      <c r="DB229" s="2">
        <v>38511</v>
      </c>
      <c r="DC229">
        <v>114.76953125</v>
      </c>
      <c r="DD229" s="22">
        <f>_xll.BDH(DD$3&amp;" Govt",$A$8,DB229,DB229)</f>
        <v>1.0270900000000001</v>
      </c>
      <c r="DE229">
        <f t="shared" si="109"/>
        <v>111.74242885238878</v>
      </c>
      <c r="DF229" s="2">
        <v>39055</v>
      </c>
      <c r="DG229">
        <v>101.43359375</v>
      </c>
      <c r="DH229" s="22">
        <f>_xll.BDH(DH$3&amp;" Govt",$A$8,DF229,DF229)</f>
        <v>1.0217499999999999</v>
      </c>
      <c r="DI229">
        <f t="shared" si="110"/>
        <v>99.274376070467341</v>
      </c>
      <c r="DJ229" s="2">
        <v>39419</v>
      </c>
      <c r="DK229">
        <v>112.5625</v>
      </c>
      <c r="DL229" s="22">
        <f>_xll.BDH(DL$3&amp;" Govt",$A$8,DJ229,DJ229)</f>
        <v>1.03399</v>
      </c>
      <c r="DM229">
        <f t="shared" si="111"/>
        <v>108.86227139527462</v>
      </c>
      <c r="DP229" s="22"/>
    </row>
    <row r="230" spans="4:120" x14ac:dyDescent="0.25">
      <c r="D230" s="2"/>
      <c r="F230" s="2">
        <v>38509</v>
      </c>
      <c r="G230">
        <v>128.58984375</v>
      </c>
      <c r="H230" s="22">
        <f>_xll.BDH(H$3&amp;" Govt",$A$8,F230,F230)</f>
        <v>1.22142</v>
      </c>
      <c r="I230" s="14">
        <f t="shared" si="86"/>
        <v>105.27897344893648</v>
      </c>
      <c r="J230" s="2">
        <v>38509</v>
      </c>
      <c r="K230">
        <v>129.3515625</v>
      </c>
      <c r="L230" s="22">
        <f>_xll.BDH(L$3&amp;" Govt",$A$8,J230,J230)</f>
        <v>1.19784</v>
      </c>
      <c r="M230">
        <f t="shared" si="87"/>
        <v>107.98734597275094</v>
      </c>
      <c r="N230" s="2">
        <v>38509</v>
      </c>
      <c r="O230">
        <v>131.0625</v>
      </c>
      <c r="P230" s="22">
        <f>_xll.BDH(P$3&amp;" Govt",$A$8,N230,N230)</f>
        <v>1.17998</v>
      </c>
      <c r="Q230">
        <f t="shared" si="88"/>
        <v>111.07179782708181</v>
      </c>
      <c r="R230" s="2">
        <v>38509</v>
      </c>
      <c r="S230">
        <v>132.34765625</v>
      </c>
      <c r="T230" s="22">
        <f>_xll.BDH(T$3&amp;" Govt",$A$8,R230,R230)</f>
        <v>1.15021</v>
      </c>
      <c r="U230">
        <f t="shared" si="89"/>
        <v>115.06390680832196</v>
      </c>
      <c r="V230" s="2">
        <v>38604</v>
      </c>
      <c r="W230">
        <v>101.33203125</v>
      </c>
      <c r="X230" s="22">
        <f>_xll.BDH(X$3&amp;" Govt",$A$8,V230,V230)</f>
        <v>1.0279499999999999</v>
      </c>
      <c r="Y230">
        <f t="shared" si="90"/>
        <v>98.576809426528541</v>
      </c>
      <c r="Z230" s="2">
        <v>38509</v>
      </c>
      <c r="AA230">
        <v>125.78515625</v>
      </c>
      <c r="AB230" s="22">
        <f>_xll.BDH(AB$3&amp;" Govt",$A$8,Z230,Z230)</f>
        <v>1.11188</v>
      </c>
      <c r="AC230">
        <f t="shared" si="91"/>
        <v>113.12835580278447</v>
      </c>
      <c r="AD230" s="2">
        <v>39147</v>
      </c>
      <c r="AE230">
        <v>103.7734375</v>
      </c>
      <c r="AF230" s="22">
        <f>_xll.BDH(AF$3&amp;" Govt",$A$8,AD230,AD230)</f>
        <v>1.01719</v>
      </c>
      <c r="AG230">
        <f t="shared" si="92"/>
        <v>102.01971853832617</v>
      </c>
      <c r="AH230" s="2">
        <v>38509</v>
      </c>
      <c r="AI230">
        <v>124.19140625</v>
      </c>
      <c r="AJ230" s="22">
        <f>_xll.BDH(AJ$3&amp;" Govt",$A$8,AH230,AH230)</f>
        <v>1.0898399999999999</v>
      </c>
      <c r="AK230">
        <f t="shared" si="93"/>
        <v>113.95379711700801</v>
      </c>
      <c r="AL230" s="2">
        <v>39511</v>
      </c>
      <c r="AM230">
        <v>112.984375</v>
      </c>
      <c r="AN230" s="22">
        <f>_xll.BDH(AN$3&amp;" Govt",$A$8,AL230,AL230)</f>
        <v>1.03556</v>
      </c>
      <c r="AO230">
        <f t="shared" si="94"/>
        <v>109.10461489435667</v>
      </c>
      <c r="AP230" s="2">
        <v>38509</v>
      </c>
      <c r="AQ230">
        <v>120.55078125</v>
      </c>
      <c r="AR230" s="22">
        <f>_xll.BDH(AR$3&amp;" Govt",$A$8,AP230,AP230)</f>
        <v>1.07629</v>
      </c>
      <c r="AS230">
        <f t="shared" si="95"/>
        <v>112.00585460238412</v>
      </c>
      <c r="AT230" s="2">
        <v>39876</v>
      </c>
      <c r="AU230">
        <v>96.7890625</v>
      </c>
      <c r="AV230" s="22">
        <f>_xll.BDH(AV$3&amp;" Govt",$A$8,AT230,AT230)</f>
        <v>0.99502999999999997</v>
      </c>
      <c r="AW230">
        <f t="shared" si="96"/>
        <v>97.272506859089674</v>
      </c>
      <c r="AX230" s="2">
        <v>38509</v>
      </c>
      <c r="AY230">
        <v>109.23046875</v>
      </c>
      <c r="AZ230" s="22">
        <f>_xll.BDH(AZ$3&amp;" Govt",$A$8,AX230,AX230)</f>
        <v>1.0536399999999999</v>
      </c>
      <c r="BA230">
        <f t="shared" si="97"/>
        <v>103.66962980714476</v>
      </c>
      <c r="BB230" s="2">
        <v>38509</v>
      </c>
      <c r="BC230">
        <v>109.51171875</v>
      </c>
      <c r="BD230" s="22">
        <f>_xll.BDH(BD$3&amp;" Govt",$A$8,BB230,BB230)</f>
        <v>1.04731</v>
      </c>
      <c r="BE230">
        <f t="shared" si="98"/>
        <v>104.56475995645988</v>
      </c>
      <c r="BH230" s="22"/>
      <c r="BJ230" s="2">
        <v>38509</v>
      </c>
      <c r="BK230">
        <v>107.33203125</v>
      </c>
      <c r="BL230" s="22">
        <f>_xll.BDH(BL$3&amp;" Govt",$A$8,BJ230,BJ230)</f>
        <v>1.0266299999999999</v>
      </c>
      <c r="BM230">
        <f t="shared" si="99"/>
        <v>104.54792013675814</v>
      </c>
      <c r="BN230" s="2">
        <v>38684</v>
      </c>
      <c r="BO230">
        <v>101.1328125</v>
      </c>
      <c r="BP230" s="22">
        <f>_xll.BDH(BP$3&amp;" Govt",$A$8,BN230,BN230)</f>
        <v>1.0398799999999999</v>
      </c>
      <c r="BQ230">
        <f t="shared" si="100"/>
        <v>97.254310593530036</v>
      </c>
      <c r="BR230" s="2">
        <v>38866</v>
      </c>
      <c r="BS230">
        <v>98.97265625</v>
      </c>
      <c r="BT230" s="22">
        <f>_xll.BDH(BT$3&amp;" Govt",$A$8,BR230,BR230)</f>
        <v>1.0266500000000001</v>
      </c>
      <c r="BU230">
        <f t="shared" si="101"/>
        <v>96.403502897774302</v>
      </c>
      <c r="BV230" s="2">
        <v>39044</v>
      </c>
      <c r="BW230">
        <v>100.45703125</v>
      </c>
      <c r="BX230" s="22">
        <f>_xll.BDH(BX$3&amp;" Govt",$A$8,BV230,BV230)</f>
        <v>1.02363</v>
      </c>
      <c r="BY230">
        <f t="shared" si="102"/>
        <v>98.138029610308408</v>
      </c>
      <c r="BZ230" s="2">
        <v>39226</v>
      </c>
      <c r="CA230">
        <v>102.84765625</v>
      </c>
      <c r="CB230" s="22">
        <f>_xll.BDH(CB$3&amp;" Govt",$A$8,BZ230,BZ230)</f>
        <v>1.01447</v>
      </c>
      <c r="CC230">
        <f t="shared" si="103"/>
        <v>101.3806778416316</v>
      </c>
      <c r="CD230" s="2">
        <v>39408</v>
      </c>
      <c r="CE230">
        <v>110.78515625</v>
      </c>
      <c r="CF230" s="22">
        <f>_xll.BDH(CF$3&amp;" Govt",$A$8,CD230,CD230)</f>
        <v>1.0329900000000001</v>
      </c>
      <c r="CG230">
        <f t="shared" si="104"/>
        <v>107.24707523790161</v>
      </c>
      <c r="CH230" s="2">
        <v>39590</v>
      </c>
      <c r="CI230">
        <v>115.26953125</v>
      </c>
      <c r="CJ230" s="22">
        <f>_xll.BDH(CJ$3&amp;" Govt",$A$8,CH230,CH230)</f>
        <v>1.0274000000000001</v>
      </c>
      <c r="CK230">
        <f t="shared" si="105"/>
        <v>112.19537789565894</v>
      </c>
      <c r="CL230" s="2">
        <v>39772</v>
      </c>
      <c r="CM230">
        <v>92.98046875</v>
      </c>
      <c r="CN230" s="22">
        <f>_xll.BDH(CN$3&amp;" Govt",$A$8,CL230,CL230)</f>
        <v>1.0448599999999999</v>
      </c>
      <c r="CO230">
        <f t="shared" si="106"/>
        <v>88.988447016825234</v>
      </c>
      <c r="CP230" s="2">
        <v>39955</v>
      </c>
      <c r="CQ230">
        <v>96.60546875</v>
      </c>
      <c r="CR230" s="22">
        <f>_xll.BDH(CR$3&amp;" Govt",$A$8,CP230,CP230)</f>
        <v>0.98563999999999996</v>
      </c>
      <c r="CS230">
        <f t="shared" si="107"/>
        <v>98.012934489265859</v>
      </c>
      <c r="CT230" s="2">
        <v>40134</v>
      </c>
      <c r="CU230">
        <v>109.796875</v>
      </c>
      <c r="CV230" s="22">
        <f>_xll.BDH(CV$3&amp;" Govt",$A$8,CT230,CT230)</f>
        <v>1.00562</v>
      </c>
      <c r="CW230">
        <f t="shared" si="108"/>
        <v>109.18326505041667</v>
      </c>
      <c r="CZ230" s="22"/>
      <c r="DB230" s="2">
        <v>38512</v>
      </c>
      <c r="DC230">
        <v>114.578125</v>
      </c>
      <c r="DD230" s="22">
        <f>_xll.BDH(DD$3&amp;" Govt",$A$8,DB230,DB230)</f>
        <v>1.02732</v>
      </c>
      <c r="DE230">
        <f t="shared" si="109"/>
        <v>111.5310954717128</v>
      </c>
      <c r="DF230" s="2">
        <v>39056</v>
      </c>
      <c r="DG230">
        <v>101.0859375</v>
      </c>
      <c r="DH230" s="22">
        <f>_xll.BDH(DH$3&amp;" Govt",$A$8,DF230,DF230)</f>
        <v>1.0215700000000001</v>
      </c>
      <c r="DI230">
        <f t="shared" si="110"/>
        <v>98.951552512309476</v>
      </c>
      <c r="DJ230" s="2">
        <v>39420</v>
      </c>
      <c r="DK230">
        <v>111.52734375</v>
      </c>
      <c r="DL230" s="22">
        <f>_xll.BDH(DL$3&amp;" Govt",$A$8,DJ230,DJ230)</f>
        <v>1.03406</v>
      </c>
      <c r="DM230">
        <f t="shared" si="111"/>
        <v>107.85384189505444</v>
      </c>
      <c r="DP230" s="22"/>
    </row>
    <row r="231" spans="4:120" x14ac:dyDescent="0.25">
      <c r="D231" s="2"/>
      <c r="F231" s="2">
        <v>38510</v>
      </c>
      <c r="G231">
        <v>128.5546875</v>
      </c>
      <c r="H231" s="22">
        <f>_xll.BDH(H$3&amp;" Govt",$A$8,F231,F231)</f>
        <v>1.2217</v>
      </c>
      <c r="I231" s="14">
        <f t="shared" si="86"/>
        <v>105.22606818367848</v>
      </c>
      <c r="J231" s="2">
        <v>38510</v>
      </c>
      <c r="K231">
        <v>129.35546875</v>
      </c>
      <c r="L231" s="22">
        <f>_xll.BDH(L$3&amp;" Govt",$A$8,J231,J231)</f>
        <v>1.19811</v>
      </c>
      <c r="M231">
        <f t="shared" si="87"/>
        <v>107.9662708348983</v>
      </c>
      <c r="N231" s="2">
        <v>38510</v>
      </c>
      <c r="O231">
        <v>131.0859375</v>
      </c>
      <c r="P231" s="22">
        <f>_xll.BDH(P$3&amp;" Govt",$A$8,N231,N231)</f>
        <v>1.18024</v>
      </c>
      <c r="Q231">
        <f t="shared" si="88"/>
        <v>111.06718760591066</v>
      </c>
      <c r="R231" s="2">
        <v>38510</v>
      </c>
      <c r="S231">
        <v>132.35546875</v>
      </c>
      <c r="T231" s="22">
        <f>_xll.BDH(T$3&amp;" Govt",$A$8,R231,R231)</f>
        <v>1.15046</v>
      </c>
      <c r="U231">
        <f t="shared" si="89"/>
        <v>115.04569367905012</v>
      </c>
      <c r="V231" s="2">
        <v>38607</v>
      </c>
      <c r="W231">
        <v>101.140625</v>
      </c>
      <c r="X231" s="22">
        <f>_xll.BDH(X$3&amp;" Govt",$A$8,V231,V231)</f>
        <v>1.0284200000000001</v>
      </c>
      <c r="Y231">
        <f t="shared" si="90"/>
        <v>98.345641858384695</v>
      </c>
      <c r="Z231" s="2">
        <v>38510</v>
      </c>
      <c r="AA231">
        <v>125.83984375</v>
      </c>
      <c r="AB231" s="22">
        <f>_xll.BDH(AB$3&amp;" Govt",$A$8,Z231,Z231)</f>
        <v>1.1121300000000001</v>
      </c>
      <c r="AC231">
        <f t="shared" si="91"/>
        <v>113.15209890030842</v>
      </c>
      <c r="AD231" s="2">
        <v>39148</v>
      </c>
      <c r="AE231">
        <v>103.94921875</v>
      </c>
      <c r="AF231" s="22">
        <f>_xll.BDH(AF$3&amp;" Govt",$A$8,AD231,AD231)</f>
        <v>1.01729</v>
      </c>
      <c r="AG231">
        <f t="shared" si="92"/>
        <v>102.18248360841058</v>
      </c>
      <c r="AH231" s="2">
        <v>38510</v>
      </c>
      <c r="AI231">
        <v>124.296875</v>
      </c>
      <c r="AJ231" s="22">
        <f>_xll.BDH(AJ$3&amp;" Govt",$A$8,AH231,AH231)</f>
        <v>1.0900799999999999</v>
      </c>
      <c r="AK231">
        <f t="shared" si="93"/>
        <v>114.0254614340232</v>
      </c>
      <c r="AL231" s="2">
        <v>39512</v>
      </c>
      <c r="AM231">
        <v>113.02734375</v>
      </c>
      <c r="AN231" s="22">
        <f>_xll.BDH(AN$3&amp;" Govt",$A$8,AL231,AL231)</f>
        <v>1.03572</v>
      </c>
      <c r="AO231">
        <f t="shared" si="94"/>
        <v>109.12924704553355</v>
      </c>
      <c r="AP231" s="2">
        <v>38510</v>
      </c>
      <c r="AQ231">
        <v>120.671875</v>
      </c>
      <c r="AR231" s="22">
        <f>_xll.BDH(AR$3&amp;" Govt",$A$8,AP231,AP231)</f>
        <v>1.07653</v>
      </c>
      <c r="AS231">
        <f t="shared" si="95"/>
        <v>112.09336943698736</v>
      </c>
      <c r="AT231" s="2">
        <v>39877</v>
      </c>
      <c r="AU231">
        <v>97.12890625</v>
      </c>
      <c r="AV231" s="22">
        <f>_xll.BDH(AV$3&amp;" Govt",$A$8,AT231,AT231)</f>
        <v>0.99517</v>
      </c>
      <c r="AW231">
        <f t="shared" si="96"/>
        <v>97.60031577519419</v>
      </c>
      <c r="AX231" s="2">
        <v>38510</v>
      </c>
      <c r="AY231">
        <v>109.34375</v>
      </c>
      <c r="AZ231" s="22">
        <f>_xll.BDH(AZ$3&amp;" Govt",$A$8,AX231,AX231)</f>
        <v>1.0538799999999999</v>
      </c>
      <c r="BA231">
        <f t="shared" si="97"/>
        <v>103.75351083614834</v>
      </c>
      <c r="BB231" s="2">
        <v>38510</v>
      </c>
      <c r="BC231">
        <v>109.60546875</v>
      </c>
      <c r="BD231" s="22">
        <f>_xll.BDH(BD$3&amp;" Govt",$A$8,BB231,BB231)</f>
        <v>1.04755</v>
      </c>
      <c r="BE231">
        <f t="shared" si="98"/>
        <v>104.63029807646413</v>
      </c>
      <c r="BH231" s="22"/>
      <c r="BJ231" s="2">
        <v>38510</v>
      </c>
      <c r="BK231">
        <v>107.42578125</v>
      </c>
      <c r="BL231" s="22">
        <f>_xll.BDH(BL$3&amp;" Govt",$A$8,BJ231,BJ231)</f>
        <v>1.0268600000000001</v>
      </c>
      <c r="BM231">
        <f t="shared" si="99"/>
        <v>104.61580083945231</v>
      </c>
      <c r="BN231" s="2">
        <v>38685</v>
      </c>
      <c r="BO231">
        <v>100.55859375</v>
      </c>
      <c r="BP231" s="22">
        <f>_xll.BDH(BP$3&amp;" Govt",$A$8,BN231,BN231)</f>
        <v>1.0403</v>
      </c>
      <c r="BQ231">
        <f t="shared" si="100"/>
        <v>96.66307195039893</v>
      </c>
      <c r="BR231" s="2">
        <v>38867</v>
      </c>
      <c r="BS231">
        <v>98.93359375</v>
      </c>
      <c r="BT231" s="22">
        <f>_xll.BDH(BT$3&amp;" Govt",$A$8,BR231,BR231)</f>
        <v>1.0268299999999999</v>
      </c>
      <c r="BU231">
        <f t="shared" si="101"/>
        <v>96.348561835941695</v>
      </c>
      <c r="BV231" s="2">
        <v>39045</v>
      </c>
      <c r="BW231">
        <v>100.76171875</v>
      </c>
      <c r="BX231" s="22">
        <f>_xll.BDH(BX$3&amp;" Govt",$A$8,BV231,BV231)</f>
        <v>1.02346</v>
      </c>
      <c r="BY231">
        <f t="shared" si="102"/>
        <v>98.452034031618226</v>
      </c>
      <c r="BZ231" s="2">
        <v>39227</v>
      </c>
      <c r="CA231">
        <v>102.8515625</v>
      </c>
      <c r="CB231" s="22">
        <f>_xll.BDH(CB$3&amp;" Govt",$A$8,BZ231,BZ231)</f>
        <v>1.0147699999999999</v>
      </c>
      <c r="CC231">
        <f t="shared" si="103"/>
        <v>101.35455571213181</v>
      </c>
      <c r="CD231" s="2">
        <v>39409</v>
      </c>
      <c r="CE231">
        <v>110.94921875</v>
      </c>
      <c r="CF231" s="22">
        <f>_xll.BDH(CF$3&amp;" Govt",$A$8,CD231,CD231)</f>
        <v>1.0330900000000001</v>
      </c>
      <c r="CG231">
        <f t="shared" si="104"/>
        <v>107.39550160199013</v>
      </c>
      <c r="CH231" s="2">
        <v>39591</v>
      </c>
      <c r="CI231">
        <v>115.86328125</v>
      </c>
      <c r="CJ231" s="22">
        <f>_xll.BDH(CJ$3&amp;" Govt",$A$8,CH231,CH231)</f>
        <v>1.02769</v>
      </c>
      <c r="CK231">
        <f t="shared" si="105"/>
        <v>112.74146994716305</v>
      </c>
      <c r="CL231" s="2">
        <v>39773</v>
      </c>
      <c r="CM231">
        <v>91.4609375</v>
      </c>
      <c r="CN231" s="22">
        <f>_xll.BDH(CN$3&amp;" Govt",$A$8,CL231,CL231)</f>
        <v>1.04481</v>
      </c>
      <c r="CO231">
        <f t="shared" si="106"/>
        <v>87.538344292263659</v>
      </c>
      <c r="CP231" s="2">
        <v>39958</v>
      </c>
      <c r="CQ231">
        <v>96.60546875</v>
      </c>
      <c r="CR231" s="22">
        <f>_xll.BDH(CR$3&amp;" Govt",$A$8,CP231,CP231)</f>
        <v>0.98587000000000002</v>
      </c>
      <c r="CS231">
        <f t="shared" si="107"/>
        <v>97.990068416728363</v>
      </c>
      <c r="CT231" s="2">
        <v>40135</v>
      </c>
      <c r="CU231">
        <v>109.7734375</v>
      </c>
      <c r="CV231" s="22">
        <f>_xll.BDH(CV$3&amp;" Govt",$A$8,CT231,CT231)</f>
        <v>1.0056400000000001</v>
      </c>
      <c r="CW231">
        <f t="shared" si="108"/>
        <v>109.15778757805974</v>
      </c>
      <c r="CZ231" s="22"/>
      <c r="DB231" s="2">
        <v>38513</v>
      </c>
      <c r="DC231">
        <v>113.1484375</v>
      </c>
      <c r="DD231" s="22">
        <f>_xll.BDH(DD$3&amp;" Govt",$A$8,DB231,DB231)</f>
        <v>1.02755</v>
      </c>
      <c r="DE231">
        <f t="shared" si="109"/>
        <v>110.11477543671842</v>
      </c>
      <c r="DF231" s="2">
        <v>39057</v>
      </c>
      <c r="DG231">
        <v>100.33984375</v>
      </c>
      <c r="DH231" s="22">
        <f>_xll.BDH(DH$3&amp;" Govt",$A$8,DF231,DF231)</f>
        <v>1.02139</v>
      </c>
      <c r="DI231">
        <f t="shared" si="110"/>
        <v>98.238521769353525</v>
      </c>
      <c r="DJ231" s="2">
        <v>39421</v>
      </c>
      <c r="DK231">
        <v>109.97265625</v>
      </c>
      <c r="DL231" s="22">
        <f>_xll.BDH(DL$3&amp;" Govt",$A$8,DJ231,DJ231)</f>
        <v>1.03413</v>
      </c>
      <c r="DM231">
        <f t="shared" si="111"/>
        <v>106.34316406061133</v>
      </c>
      <c r="DP231" s="22"/>
    </row>
    <row r="232" spans="4:120" x14ac:dyDescent="0.25">
      <c r="D232" s="2"/>
      <c r="F232" s="2">
        <v>38511</v>
      </c>
      <c r="G232">
        <v>128.49609375</v>
      </c>
      <c r="H232" s="22">
        <f>_xll.BDH(H$3&amp;" Govt",$A$8,F232,F232)</f>
        <v>1.22197</v>
      </c>
      <c r="I232" s="14">
        <f t="shared" si="86"/>
        <v>105.15486775452753</v>
      </c>
      <c r="J232" s="2">
        <v>38511</v>
      </c>
      <c r="K232">
        <v>129.171875</v>
      </c>
      <c r="L232" s="22">
        <f>_xll.BDH(L$3&amp;" Govt",$A$8,J232,J232)</f>
        <v>1.19838</v>
      </c>
      <c r="M232">
        <f t="shared" si="87"/>
        <v>107.78874397102756</v>
      </c>
      <c r="N232" s="2">
        <v>38511</v>
      </c>
      <c r="O232">
        <v>130.88671875</v>
      </c>
      <c r="P232" s="22">
        <f>_xll.BDH(P$3&amp;" Govt",$A$8,N232,N232)</f>
        <v>1.1805099999999999</v>
      </c>
      <c r="Q232">
        <f t="shared" si="88"/>
        <v>110.87302839450746</v>
      </c>
      <c r="R232" s="2">
        <v>38511</v>
      </c>
      <c r="S232">
        <v>132.21875</v>
      </c>
      <c r="T232" s="22">
        <f>_xll.BDH(T$3&amp;" Govt",$A$8,R232,R232)</f>
        <v>1.15072</v>
      </c>
      <c r="U232">
        <f t="shared" si="89"/>
        <v>114.90088813959956</v>
      </c>
      <c r="V232" s="2">
        <v>38608</v>
      </c>
      <c r="W232">
        <v>101.26953125</v>
      </c>
      <c r="X232" s="22">
        <f>_xll.BDH(X$3&amp;" Govt",$A$8,V232,V232)</f>
        <v>1.02858</v>
      </c>
      <c r="Y232">
        <f t="shared" si="90"/>
        <v>98.455668251375684</v>
      </c>
      <c r="Z232" s="2">
        <v>38511</v>
      </c>
      <c r="AA232">
        <v>125.6171875</v>
      </c>
      <c r="AB232" s="22">
        <f>_xll.BDH(AB$3&amp;" Govt",$A$8,Z232,Z232)</f>
        <v>1.1123700000000001</v>
      </c>
      <c r="AC232">
        <f t="shared" si="91"/>
        <v>112.92752186772385</v>
      </c>
      <c r="AD232" s="2">
        <v>39149</v>
      </c>
      <c r="AE232">
        <v>103.91796875</v>
      </c>
      <c r="AF232" s="22">
        <f>_xll.BDH(AF$3&amp;" Govt",$A$8,AD232,AD232)</f>
        <v>1.01739</v>
      </c>
      <c r="AG232">
        <f t="shared" si="92"/>
        <v>102.14172416674039</v>
      </c>
      <c r="AH232" s="2">
        <v>38511</v>
      </c>
      <c r="AI232">
        <v>124.02734375</v>
      </c>
      <c r="AJ232" s="22">
        <f>_xll.BDH(AJ$3&amp;" Govt",$A$8,AH232,AH232)</f>
        <v>1.09033</v>
      </c>
      <c r="AK232">
        <f t="shared" si="93"/>
        <v>113.75211518531087</v>
      </c>
      <c r="AL232" s="2">
        <v>39513</v>
      </c>
      <c r="AM232">
        <v>113.27734375</v>
      </c>
      <c r="AN232" s="22">
        <f>_xll.BDH(AN$3&amp;" Govt",$A$8,AL232,AL232)</f>
        <v>1.03589</v>
      </c>
      <c r="AO232">
        <f t="shared" si="94"/>
        <v>109.35267620114105</v>
      </c>
      <c r="AP232" s="2">
        <v>38511</v>
      </c>
      <c r="AQ232">
        <v>120.40625</v>
      </c>
      <c r="AR232" s="22">
        <f>_xll.BDH(AR$3&amp;" Govt",$A$8,AP232,AP232)</f>
        <v>1.07677</v>
      </c>
      <c r="AS232">
        <f t="shared" si="95"/>
        <v>111.82169822710514</v>
      </c>
      <c r="AT232" s="2">
        <v>39878</v>
      </c>
      <c r="AU232">
        <v>96.86328125</v>
      </c>
      <c r="AV232" s="22">
        <f>_xll.BDH(AV$3&amp;" Govt",$A$8,AT232,AT232)</f>
        <v>0.99531000000000003</v>
      </c>
      <c r="AW232">
        <f t="shared" si="96"/>
        <v>97.319710693150881</v>
      </c>
      <c r="AX232" s="2">
        <v>38511</v>
      </c>
      <c r="AY232">
        <v>109.09375</v>
      </c>
      <c r="AZ232" s="22">
        <f>_xll.BDH(AZ$3&amp;" Govt",$A$8,AX232,AX232)</f>
        <v>1.0541100000000001</v>
      </c>
      <c r="BA232">
        <f t="shared" si="97"/>
        <v>103.49370559049814</v>
      </c>
      <c r="BB232" s="2">
        <v>38511</v>
      </c>
      <c r="BC232">
        <v>109.40625</v>
      </c>
      <c r="BD232" s="22">
        <f>_xll.BDH(BD$3&amp;" Govt",$A$8,BB232,BB232)</f>
        <v>1.0477799999999999</v>
      </c>
      <c r="BE232">
        <f t="shared" si="98"/>
        <v>104.4171963580141</v>
      </c>
      <c r="BH232" s="22"/>
      <c r="BJ232" s="2">
        <v>38511</v>
      </c>
      <c r="BK232">
        <v>107.23046875</v>
      </c>
      <c r="BL232" s="22">
        <f>_xll.BDH(BL$3&amp;" Govt",$A$8,BJ232,BJ232)</f>
        <v>1.0270900000000001</v>
      </c>
      <c r="BM232">
        <f t="shared" si="99"/>
        <v>104.40221280510957</v>
      </c>
      <c r="BN232" s="2">
        <v>38686</v>
      </c>
      <c r="BO232">
        <v>100.5078125</v>
      </c>
      <c r="BP232" s="22">
        <f>_xll.BDH(BP$3&amp;" Govt",$A$8,BN232,BN232)</f>
        <v>1.0407200000000001</v>
      </c>
      <c r="BQ232">
        <f t="shared" si="100"/>
        <v>96.575267603197773</v>
      </c>
      <c r="BR232" s="2">
        <v>38868</v>
      </c>
      <c r="BS232">
        <v>98.74609375</v>
      </c>
      <c r="BT232" s="22">
        <f>_xll.BDH(BT$3&amp;" Govt",$A$8,BR232,BR232)</f>
        <v>1.02702</v>
      </c>
      <c r="BU232">
        <f t="shared" si="101"/>
        <v>96.148170191427624</v>
      </c>
      <c r="BV232" s="2">
        <v>39048</v>
      </c>
      <c r="BW232">
        <v>100.97265625</v>
      </c>
      <c r="BX232" s="22">
        <f>_xll.BDH(BX$3&amp;" Govt",$A$8,BV232,BV232)</f>
        <v>1.02295</v>
      </c>
      <c r="BY232">
        <f t="shared" si="102"/>
        <v>98.707323182951271</v>
      </c>
      <c r="BZ232" s="2">
        <v>39230</v>
      </c>
      <c r="CA232">
        <v>102.8515625</v>
      </c>
      <c r="CB232" s="22">
        <f>_xll.BDH(CB$3&amp;" Govt",$A$8,BZ232,BZ232)</f>
        <v>1.0156499999999999</v>
      </c>
      <c r="CC232">
        <f t="shared" si="103"/>
        <v>101.26673804952495</v>
      </c>
      <c r="CD232" s="2">
        <v>39412</v>
      </c>
      <c r="CE232">
        <v>112.2578125</v>
      </c>
      <c r="CF232" s="22">
        <f>_xll.BDH(CF$3&amp;" Govt",$A$8,CD232,CD232)</f>
        <v>1.0333699999999999</v>
      </c>
      <c r="CG232">
        <f t="shared" si="104"/>
        <v>108.6327380318763</v>
      </c>
      <c r="CH232" s="2">
        <v>39594</v>
      </c>
      <c r="CI232">
        <v>115.86328125</v>
      </c>
      <c r="CJ232" s="22">
        <f>_xll.BDH(CJ$3&amp;" Govt",$A$8,CH232,CH232)</f>
        <v>1.0285500000000001</v>
      </c>
      <c r="CK232">
        <f t="shared" si="105"/>
        <v>112.64720358757474</v>
      </c>
      <c r="CL232" s="2">
        <v>39776</v>
      </c>
      <c r="CM232">
        <v>90.19140625</v>
      </c>
      <c r="CN232" s="22">
        <f>_xll.BDH(CN$3&amp;" Govt",$A$8,CL232,CL232)</f>
        <v>1.04467</v>
      </c>
      <c r="CO232">
        <f t="shared" si="106"/>
        <v>86.334829419816785</v>
      </c>
      <c r="CP232" s="2">
        <v>39959</v>
      </c>
      <c r="CQ232">
        <v>96.4296875</v>
      </c>
      <c r="CR232" s="22">
        <f>_xll.BDH(CR$3&amp;" Govt",$A$8,CP232,CP232)</f>
        <v>0.98594000000000004</v>
      </c>
      <c r="CS232">
        <f t="shared" si="107"/>
        <v>97.804823315820428</v>
      </c>
      <c r="CT232" s="2">
        <v>40136</v>
      </c>
      <c r="CU232">
        <v>109.921875</v>
      </c>
      <c r="CV232" s="22">
        <f>_xll.BDH(CV$3&amp;" Govt",$A$8,CT232,CT232)</f>
        <v>1.00566</v>
      </c>
      <c r="CW232">
        <f t="shared" si="108"/>
        <v>109.30321878169561</v>
      </c>
      <c r="CZ232" s="22"/>
      <c r="DB232" s="2">
        <v>38516</v>
      </c>
      <c r="DC232">
        <v>112.390625</v>
      </c>
      <c r="DD232" s="22">
        <f>_xll.BDH(DD$3&amp;" Govt",$A$8,DB232,DB232)</f>
        <v>1.02824</v>
      </c>
      <c r="DE232">
        <f t="shared" si="109"/>
        <v>109.30388333463004</v>
      </c>
      <c r="DF232" s="2">
        <v>39058</v>
      </c>
      <c r="DG232">
        <v>100.328125</v>
      </c>
      <c r="DH232" s="22">
        <f>_xll.BDH(DH$3&amp;" Govt",$A$8,DF232,DF232)</f>
        <v>1.02121</v>
      </c>
      <c r="DI232">
        <f t="shared" si="110"/>
        <v>98.244362080277327</v>
      </c>
      <c r="DJ232" s="2">
        <v>39422</v>
      </c>
      <c r="DK232">
        <v>109.7109375</v>
      </c>
      <c r="DL232" s="22">
        <f>_xll.BDH(DL$3&amp;" Govt",$A$8,DJ232,DJ232)</f>
        <v>1.0342</v>
      </c>
      <c r="DM232">
        <f t="shared" si="111"/>
        <v>106.08290224327983</v>
      </c>
      <c r="DP232" s="22"/>
    </row>
    <row r="233" spans="4:120" x14ac:dyDescent="0.25">
      <c r="D233" s="2"/>
      <c r="F233" s="2">
        <v>38512</v>
      </c>
      <c r="G233">
        <v>128.5390625</v>
      </c>
      <c r="H233" s="22">
        <f>_xll.BDH(H$3&amp;" Govt",$A$8,F233,F233)</f>
        <v>1.22224</v>
      </c>
      <c r="I233" s="14">
        <f t="shared" si="86"/>
        <v>105.16679416481215</v>
      </c>
      <c r="J233" s="2">
        <v>38512</v>
      </c>
      <c r="K233">
        <v>129.2109375</v>
      </c>
      <c r="L233" s="22">
        <f>_xll.BDH(L$3&amp;" Govt",$A$8,J233,J233)</f>
        <v>1.1986399999999999</v>
      </c>
      <c r="M233">
        <f t="shared" si="87"/>
        <v>107.79795226256425</v>
      </c>
      <c r="N233" s="2">
        <v>38512</v>
      </c>
      <c r="O233">
        <v>130.875</v>
      </c>
      <c r="P233" s="22">
        <f>_xll.BDH(P$3&amp;" Govt",$A$8,N233,N233)</f>
        <v>1.1807699999999999</v>
      </c>
      <c r="Q233">
        <f t="shared" si="88"/>
        <v>110.83869000736809</v>
      </c>
      <c r="R233" s="2">
        <v>38512</v>
      </c>
      <c r="S233">
        <v>132.13671875</v>
      </c>
      <c r="T233" s="22">
        <f>_xll.BDH(T$3&amp;" Govt",$A$8,R233,R233)</f>
        <v>1.1509800000000001</v>
      </c>
      <c r="U233">
        <f t="shared" si="89"/>
        <v>114.80366187944186</v>
      </c>
      <c r="V233" s="2">
        <v>38609</v>
      </c>
      <c r="W233">
        <v>101.20703125</v>
      </c>
      <c r="X233" s="22">
        <f>_xll.BDH(X$3&amp;" Govt",$A$8,V233,V233)</f>
        <v>1.02874</v>
      </c>
      <c r="Y233">
        <f t="shared" si="90"/>
        <v>98.379601502809265</v>
      </c>
      <c r="Z233" s="2">
        <v>38512</v>
      </c>
      <c r="AA233">
        <v>125.5</v>
      </c>
      <c r="AB233" s="22">
        <f>_xll.BDH(AB$3&amp;" Govt",$A$8,Z233,Z233)</f>
        <v>1.1126199999999999</v>
      </c>
      <c r="AC233">
        <f t="shared" si="91"/>
        <v>112.79682191583829</v>
      </c>
      <c r="AD233" s="2">
        <v>39150</v>
      </c>
      <c r="AE233">
        <v>103.66796875</v>
      </c>
      <c r="AF233" s="22">
        <f>_xll.BDH(AF$3&amp;" Govt",$A$8,AD233,AD233)</f>
        <v>1.01749</v>
      </c>
      <c r="AG233">
        <f t="shared" si="92"/>
        <v>101.88598290892294</v>
      </c>
      <c r="AH233" s="2">
        <v>38512</v>
      </c>
      <c r="AI233">
        <v>123.89453125</v>
      </c>
      <c r="AJ233" s="22">
        <f>_xll.BDH(AJ$3&amp;" Govt",$A$8,AH233,AH233)</f>
        <v>1.09057</v>
      </c>
      <c r="AK233">
        <f t="shared" si="93"/>
        <v>113.60529929303024</v>
      </c>
      <c r="AL233" s="2">
        <v>39514</v>
      </c>
      <c r="AM233">
        <v>113.76953125</v>
      </c>
      <c r="AN233" s="22">
        <f>_xll.BDH(AN$3&amp;" Govt",$A$8,AL233,AL233)</f>
        <v>1.03606</v>
      </c>
      <c r="AO233">
        <f t="shared" si="94"/>
        <v>109.80979021485243</v>
      </c>
      <c r="AP233" s="2">
        <v>38512</v>
      </c>
      <c r="AQ233">
        <v>120.22265625</v>
      </c>
      <c r="AR233" s="22">
        <f>_xll.BDH(AR$3&amp;" Govt",$A$8,AP233,AP233)</f>
        <v>1.07701</v>
      </c>
      <c r="AS233">
        <f t="shared" si="95"/>
        <v>111.62631382252718</v>
      </c>
      <c r="AT233" s="2">
        <v>39881</v>
      </c>
      <c r="AU233">
        <v>96.6796875</v>
      </c>
      <c r="AV233" s="22">
        <f>_xll.BDH(AV$3&amp;" Govt",$A$8,AT233,AT233)</f>
        <v>0.99573</v>
      </c>
      <c r="AW233">
        <f t="shared" si="96"/>
        <v>97.094280075924189</v>
      </c>
      <c r="AX233" s="2">
        <v>38512</v>
      </c>
      <c r="AY233">
        <v>109.05859375</v>
      </c>
      <c r="AZ233" s="22">
        <f>_xll.BDH(AZ$3&amp;" Govt",$A$8,AX233,AX233)</f>
        <v>1.0543499999999999</v>
      </c>
      <c r="BA233">
        <f t="shared" si="97"/>
        <v>103.43680348081757</v>
      </c>
      <c r="BB233" s="2">
        <v>38512</v>
      </c>
      <c r="BC233">
        <v>109.35546875</v>
      </c>
      <c r="BD233" s="22">
        <f>_xll.BDH(BD$3&amp;" Govt",$A$8,BB233,BB233)</f>
        <v>1.04802</v>
      </c>
      <c r="BE233">
        <f t="shared" si="98"/>
        <v>104.34483001278602</v>
      </c>
      <c r="BH233" s="22"/>
      <c r="BJ233" s="2">
        <v>38512</v>
      </c>
      <c r="BK233">
        <v>107.1640625</v>
      </c>
      <c r="BL233" s="22">
        <f>_xll.BDH(BL$3&amp;" Govt",$A$8,BJ233,BJ233)</f>
        <v>1.02732</v>
      </c>
      <c r="BM233">
        <f t="shared" si="99"/>
        <v>104.31419859440096</v>
      </c>
      <c r="BN233" s="2">
        <v>38687</v>
      </c>
      <c r="BO233">
        <v>100.2890625</v>
      </c>
      <c r="BP233" s="22">
        <f>_xll.BDH(BP$3&amp;" Govt",$A$8,BN233,BN233)</f>
        <v>1.04114</v>
      </c>
      <c r="BQ233">
        <f t="shared" si="100"/>
        <v>96.326202527998163</v>
      </c>
      <c r="BR233" s="2">
        <v>38869</v>
      </c>
      <c r="BS233">
        <v>98.875</v>
      </c>
      <c r="BT233" s="22">
        <f>_xll.BDH(BT$3&amp;" Govt",$A$8,BR233,BR233)</f>
        <v>1.0271999999999999</v>
      </c>
      <c r="BU233">
        <f t="shared" si="101"/>
        <v>96.256814641744555</v>
      </c>
      <c r="BV233" s="2">
        <v>39049</v>
      </c>
      <c r="BW233">
        <v>101.1875</v>
      </c>
      <c r="BX233" s="22">
        <f>_xll.BDH(BX$3&amp;" Govt",$A$8,BV233,BV233)</f>
        <v>1.0227900000000001</v>
      </c>
      <c r="BY233">
        <f t="shared" si="102"/>
        <v>98.93282100920031</v>
      </c>
      <c r="BZ233" s="2">
        <v>39231</v>
      </c>
      <c r="CA233">
        <v>102.5546875</v>
      </c>
      <c r="CB233" s="22">
        <f>_xll.BDH(CB$3&amp;" Govt",$A$8,BZ233,BZ233)</f>
        <v>1.0159499999999999</v>
      </c>
      <c r="CC233">
        <f t="shared" si="103"/>
        <v>100.94462079826764</v>
      </c>
      <c r="CD233" s="2">
        <v>39413</v>
      </c>
      <c r="CE233">
        <v>111.19140625</v>
      </c>
      <c r="CF233" s="22">
        <f>_xll.BDH(CF$3&amp;" Govt",$A$8,CD233,CD233)</f>
        <v>1.0334699999999999</v>
      </c>
      <c r="CG233">
        <f t="shared" si="104"/>
        <v>107.59035700117083</v>
      </c>
      <c r="CH233" s="2">
        <v>39595</v>
      </c>
      <c r="CI233">
        <v>114.96875</v>
      </c>
      <c r="CJ233" s="22">
        <f>_xll.BDH(CJ$3&amp;" Govt",$A$8,CH233,CH233)</f>
        <v>1.0288299999999999</v>
      </c>
      <c r="CK233">
        <f t="shared" si="105"/>
        <v>111.74708163642197</v>
      </c>
      <c r="CL233" s="2">
        <v>39777</v>
      </c>
      <c r="CM233">
        <v>92.42578125</v>
      </c>
      <c r="CN233" s="22">
        <f>_xll.BDH(CN$3&amp;" Govt",$A$8,CL233,CL233)</f>
        <v>1.0446200000000001</v>
      </c>
      <c r="CO233">
        <f t="shared" si="106"/>
        <v>88.477897465106921</v>
      </c>
      <c r="CP233" s="2">
        <v>39960</v>
      </c>
      <c r="CQ233">
        <v>95.65625</v>
      </c>
      <c r="CR233" s="22">
        <f>_xll.BDH(CR$3&amp;" Govt",$A$8,CP233,CP233)</f>
        <v>0.98602000000000001</v>
      </c>
      <c r="CS233">
        <f t="shared" si="107"/>
        <v>97.012484533782271</v>
      </c>
      <c r="CV233" s="22"/>
      <c r="CZ233" s="22"/>
      <c r="DB233" s="2">
        <v>38517</v>
      </c>
      <c r="DC233">
        <v>112.0234375</v>
      </c>
      <c r="DD233" s="22">
        <f>_xll.BDH(DD$3&amp;" Govt",$A$8,DB233,DB233)</f>
        <v>1.02847</v>
      </c>
      <c r="DE233">
        <f t="shared" si="109"/>
        <v>108.92241630771923</v>
      </c>
      <c r="DF233" s="2">
        <v>39059</v>
      </c>
      <c r="DG233">
        <v>99.57421875</v>
      </c>
      <c r="DH233" s="22">
        <f>_xll.BDH(DH$3&amp;" Govt",$A$8,DF233,DF233)</f>
        <v>1.0210300000000001</v>
      </c>
      <c r="DI233">
        <f t="shared" si="110"/>
        <v>97.523303673741211</v>
      </c>
      <c r="DJ233" s="2">
        <v>39423</v>
      </c>
      <c r="DK233">
        <v>108.3984375</v>
      </c>
      <c r="DL233" s="22">
        <f>_xll.BDH(DL$3&amp;" Govt",$A$8,DJ233,DJ233)</f>
        <v>1.03427</v>
      </c>
      <c r="DM233">
        <f t="shared" si="111"/>
        <v>104.80671149699788</v>
      </c>
      <c r="DP233" s="22"/>
    </row>
    <row r="234" spans="4:120" x14ac:dyDescent="0.25">
      <c r="D234" s="2"/>
      <c r="F234" s="2">
        <v>38513</v>
      </c>
      <c r="G234">
        <v>128.44921875</v>
      </c>
      <c r="H234" s="22">
        <f>_xll.BDH(H$3&amp;" Govt",$A$8,F234,F234)</f>
        <v>1.2225200000000001</v>
      </c>
      <c r="I234" s="14">
        <f t="shared" si="86"/>
        <v>105.06921665903216</v>
      </c>
      <c r="J234" s="2">
        <v>38513</v>
      </c>
      <c r="K234">
        <v>128.99609375</v>
      </c>
      <c r="L234" s="22">
        <f>_xll.BDH(L$3&amp;" Govt",$A$8,J234,J234)</f>
        <v>1.1989099999999999</v>
      </c>
      <c r="M234">
        <f t="shared" si="87"/>
        <v>107.59447644110067</v>
      </c>
      <c r="N234" s="2">
        <v>38513</v>
      </c>
      <c r="O234">
        <v>130.5390625</v>
      </c>
      <c r="P234" s="22">
        <f>_xll.BDH(P$3&amp;" Govt",$A$8,N234,N234)</f>
        <v>1.1810400000000001</v>
      </c>
      <c r="Q234">
        <f t="shared" si="88"/>
        <v>110.52890884305357</v>
      </c>
      <c r="R234" s="2">
        <v>38513</v>
      </c>
      <c r="S234">
        <v>131.65234375</v>
      </c>
      <c r="T234" s="22">
        <f>_xll.BDH(T$3&amp;" Govt",$A$8,R234,R234)</f>
        <v>1.15124</v>
      </c>
      <c r="U234">
        <f t="shared" si="89"/>
        <v>114.35699224314652</v>
      </c>
      <c r="V234" s="2">
        <v>38610</v>
      </c>
      <c r="W234">
        <v>101.14453125</v>
      </c>
      <c r="X234" s="22">
        <f>_xll.BDH(X$3&amp;" Govt",$A$8,V234,V234)</f>
        <v>1.0288999999999999</v>
      </c>
      <c r="Y234">
        <f t="shared" si="90"/>
        <v>98.303558411896205</v>
      </c>
      <c r="Z234" s="2">
        <v>38513</v>
      </c>
      <c r="AA234">
        <v>124.90234375</v>
      </c>
      <c r="AB234" s="22">
        <f>_xll.BDH(AB$3&amp;" Govt",$A$8,Z234,Z234)</f>
        <v>1.11287</v>
      </c>
      <c r="AC234">
        <f t="shared" si="91"/>
        <v>112.23444225291364</v>
      </c>
      <c r="AD234" s="2">
        <v>39153</v>
      </c>
      <c r="AE234">
        <v>103.765625</v>
      </c>
      <c r="AF234" s="22">
        <f>_xll.BDH(AF$3&amp;" Govt",$A$8,AD234,AD234)</f>
        <v>1.01779</v>
      </c>
      <c r="AG234">
        <f t="shared" si="92"/>
        <v>101.95190068678215</v>
      </c>
      <c r="AH234" s="2">
        <v>38513</v>
      </c>
      <c r="AI234">
        <v>123.20703125</v>
      </c>
      <c r="AJ234" s="22">
        <f>_xll.BDH(AJ$3&amp;" Govt",$A$8,AH234,AH234)</f>
        <v>1.0908100000000001</v>
      </c>
      <c r="AK234">
        <f t="shared" si="93"/>
        <v>112.9500382743099</v>
      </c>
      <c r="AL234" s="2">
        <v>39517</v>
      </c>
      <c r="AM234">
        <v>113.90625</v>
      </c>
      <c r="AN234" s="22">
        <f>_xll.BDH(AN$3&amp;" Govt",$A$8,AL234,AL234)</f>
        <v>1.0365500000000001</v>
      </c>
      <c r="AO234">
        <f t="shared" si="94"/>
        <v>109.88977859244609</v>
      </c>
      <c r="AP234" s="2">
        <v>38513</v>
      </c>
      <c r="AQ234">
        <v>119.50390625</v>
      </c>
      <c r="AR234" s="22">
        <f>_xll.BDH(AR$3&amp;" Govt",$A$8,AP234,AP234)</f>
        <v>1.07725</v>
      </c>
      <c r="AS234">
        <f t="shared" si="95"/>
        <v>110.93423648178231</v>
      </c>
      <c r="AT234" s="2">
        <v>39882</v>
      </c>
      <c r="AU234">
        <v>96.4140625</v>
      </c>
      <c r="AV234" s="22">
        <f>_xll.BDH(AV$3&amp;" Govt",$A$8,AT234,AT234)</f>
        <v>0.99587000000000003</v>
      </c>
      <c r="AW234">
        <f t="shared" si="96"/>
        <v>96.81390392320283</v>
      </c>
      <c r="AX234" s="2">
        <v>38513</v>
      </c>
      <c r="AY234">
        <v>108.2578125</v>
      </c>
      <c r="AZ234" s="22">
        <f>_xll.BDH(AZ$3&amp;" Govt",$A$8,AX234,AX234)</f>
        <v>1.0545899999999999</v>
      </c>
      <c r="BA234">
        <f t="shared" si="97"/>
        <v>102.65393423036441</v>
      </c>
      <c r="BB234" s="2">
        <v>38513</v>
      </c>
      <c r="BC234">
        <v>108.48046875</v>
      </c>
      <c r="BD234" s="22">
        <f>_xll.BDH(BD$3&amp;" Govt",$A$8,BB234,BB234)</f>
        <v>1.0482499999999999</v>
      </c>
      <c r="BE234">
        <f t="shared" si="98"/>
        <v>103.48721082756977</v>
      </c>
      <c r="BH234" s="22"/>
      <c r="BJ234" s="2">
        <v>38513</v>
      </c>
      <c r="BK234">
        <v>106.2734375</v>
      </c>
      <c r="BL234" s="22">
        <f>_xll.BDH(BL$3&amp;" Govt",$A$8,BJ234,BJ234)</f>
        <v>1.02755</v>
      </c>
      <c r="BM234">
        <f t="shared" si="99"/>
        <v>103.42410344995378</v>
      </c>
      <c r="BN234" s="2">
        <v>38688</v>
      </c>
      <c r="BO234">
        <v>100.32421875</v>
      </c>
      <c r="BP234" s="22">
        <f>_xll.BDH(BP$3&amp;" Govt",$A$8,BN234,BN234)</f>
        <v>1.0411999999999999</v>
      </c>
      <c r="BQ234">
        <f t="shared" si="100"/>
        <v>96.354416778716867</v>
      </c>
      <c r="BR234" s="2">
        <v>38870</v>
      </c>
      <c r="BS234">
        <v>99.6484375</v>
      </c>
      <c r="BT234" s="22">
        <f>_xll.BDH(BT$3&amp;" Govt",$A$8,BR234,BR234)</f>
        <v>1.02749</v>
      </c>
      <c r="BU234">
        <f t="shared" si="101"/>
        <v>96.982391556122195</v>
      </c>
      <c r="BV234" s="2">
        <v>39050</v>
      </c>
      <c r="BW234">
        <v>101.09375</v>
      </c>
      <c r="BX234" s="22">
        <f>_xll.BDH(BX$3&amp;" Govt",$A$8,BV234,BV234)</f>
        <v>1.0226200000000001</v>
      </c>
      <c r="BY234">
        <f t="shared" si="102"/>
        <v>98.85759128513034</v>
      </c>
      <c r="BZ234" s="2">
        <v>39232</v>
      </c>
      <c r="CA234">
        <v>102.703125</v>
      </c>
      <c r="CB234" s="22">
        <f>_xll.BDH(CB$3&amp;" Govt",$A$8,BZ234,BZ234)</f>
        <v>1.0162500000000001</v>
      </c>
      <c r="CC234">
        <f t="shared" si="103"/>
        <v>101.06088560885608</v>
      </c>
      <c r="CD234" s="2">
        <v>39414</v>
      </c>
      <c r="CE234">
        <v>110.17578125</v>
      </c>
      <c r="CF234" s="22">
        <f>_xll.BDH(CF$3&amp;" Govt",$A$8,CD234,CD234)</f>
        <v>1.03356</v>
      </c>
      <c r="CG234">
        <f t="shared" si="104"/>
        <v>106.5983409284415</v>
      </c>
      <c r="CH234" s="2">
        <v>39596</v>
      </c>
      <c r="CI234">
        <v>113.99609375</v>
      </c>
      <c r="CJ234" s="22">
        <f>_xll.BDH(CJ$3&amp;" Govt",$A$8,CH234,CH234)</f>
        <v>1.02912</v>
      </c>
      <c r="CK234">
        <f t="shared" si="105"/>
        <v>110.77045801267101</v>
      </c>
      <c r="CL234" s="2">
        <v>39778</v>
      </c>
      <c r="CM234">
        <v>93.1953125</v>
      </c>
      <c r="CN234" s="22">
        <f>_xll.BDH(CN$3&amp;" Govt",$A$8,CL234,CL234)</f>
        <v>1.04457</v>
      </c>
      <c r="CO234">
        <f t="shared" si="106"/>
        <v>89.218829279033471</v>
      </c>
      <c r="CP234" s="2">
        <v>39961</v>
      </c>
      <c r="CQ234">
        <v>95.69921875</v>
      </c>
      <c r="CR234" s="22">
        <f>_xll.BDH(CR$3&amp;" Govt",$A$8,CP234,CP234)</f>
        <v>0.98609999999999998</v>
      </c>
      <c r="CS234">
        <f t="shared" si="107"/>
        <v>97.048188571138837</v>
      </c>
      <c r="CV234" s="22"/>
      <c r="CZ234" s="22"/>
      <c r="DB234" s="2">
        <v>38518</v>
      </c>
      <c r="DC234">
        <v>112.21484375</v>
      </c>
      <c r="DD234" s="22">
        <f>_xll.BDH(DD$3&amp;" Govt",$A$8,DB234,DB234)</f>
        <v>1.0286999999999999</v>
      </c>
      <c r="DE234">
        <f t="shared" si="109"/>
        <v>109.08412924078935</v>
      </c>
      <c r="DF234" s="2">
        <v>39062</v>
      </c>
      <c r="DG234">
        <v>100.08984375</v>
      </c>
      <c r="DH234" s="22">
        <f>_xll.BDH(DH$3&amp;" Govt",$A$8,DF234,DF234)</f>
        <v>1.0204899999999999</v>
      </c>
      <c r="DI234">
        <f t="shared" si="110"/>
        <v>98.080180844496283</v>
      </c>
      <c r="DJ234" s="2">
        <v>39426</v>
      </c>
      <c r="DK234">
        <v>107.765625</v>
      </c>
      <c r="DL234" s="22">
        <f>_xll.BDH(DL$3&amp;" Govt",$A$8,DJ234,DJ234)</f>
        <v>1.0344899999999999</v>
      </c>
      <c r="DM234">
        <f t="shared" si="111"/>
        <v>104.17270829104197</v>
      </c>
      <c r="DP234" s="22"/>
    </row>
    <row r="235" spans="4:120" x14ac:dyDescent="0.25">
      <c r="D235" s="2"/>
      <c r="F235" s="2">
        <v>38516</v>
      </c>
      <c r="G235">
        <v>128.48828125</v>
      </c>
      <c r="H235" s="22">
        <f>_xll.BDH(H$3&amp;" Govt",$A$8,F235,F235)</f>
        <v>1.2233400000000001</v>
      </c>
      <c r="I235" s="14">
        <f t="shared" si="86"/>
        <v>105.03072020043487</v>
      </c>
      <c r="J235" s="2">
        <v>38516</v>
      </c>
      <c r="K235">
        <v>129.01953125</v>
      </c>
      <c r="L235" s="22">
        <f>_xll.BDH(L$3&amp;" Govt",$A$8,J235,J235)</f>
        <v>1.1997200000000001</v>
      </c>
      <c r="M235">
        <f t="shared" si="87"/>
        <v>107.54136902777314</v>
      </c>
      <c r="N235" s="2">
        <v>38516</v>
      </c>
      <c r="O235">
        <v>130.54296875</v>
      </c>
      <c r="P235" s="22">
        <f>_xll.BDH(P$3&amp;" Govt",$A$8,N235,N235)</f>
        <v>1.1818299999999999</v>
      </c>
      <c r="Q235">
        <f t="shared" si="88"/>
        <v>110.45833051284872</v>
      </c>
      <c r="R235" s="2">
        <v>38516</v>
      </c>
      <c r="S235">
        <v>131.60546875</v>
      </c>
      <c r="T235" s="22">
        <f>_xll.BDH(T$3&amp;" Govt",$A$8,R235,R235)</f>
        <v>1.15201</v>
      </c>
      <c r="U235">
        <f t="shared" si="89"/>
        <v>114.23986662442167</v>
      </c>
      <c r="V235" s="2">
        <v>38611</v>
      </c>
      <c r="W235">
        <v>100.9921875</v>
      </c>
      <c r="X235" s="22">
        <f>_xll.BDH(X$3&amp;" Govt",$A$8,V235,V235)</f>
        <v>1.0290600000000001</v>
      </c>
      <c r="Y235">
        <f t="shared" si="90"/>
        <v>98.140232347968038</v>
      </c>
      <c r="Z235" s="2">
        <v>38516</v>
      </c>
      <c r="AA235">
        <v>124.8359375</v>
      </c>
      <c r="AB235" s="22">
        <f>_xll.BDH(AB$3&amp;" Govt",$A$8,Z235,Z235)</f>
        <v>1.1136200000000001</v>
      </c>
      <c r="AC235">
        <f t="shared" si="91"/>
        <v>112.09922370287889</v>
      </c>
      <c r="AD235" s="2">
        <v>39154</v>
      </c>
      <c r="AE235">
        <v>104.2265625</v>
      </c>
      <c r="AF235" s="22">
        <f>_xll.BDH(AF$3&amp;" Govt",$A$8,AD235,AD235)</f>
        <v>1.01789</v>
      </c>
      <c r="AG235">
        <f t="shared" si="92"/>
        <v>102.39472094234151</v>
      </c>
      <c r="AH235" s="2">
        <v>38516</v>
      </c>
      <c r="AI235">
        <v>123.0234375</v>
      </c>
      <c r="AJ235" s="22">
        <f>_xll.BDH(AJ$3&amp;" Govt",$A$8,AH235,AH235)</f>
        <v>1.09155</v>
      </c>
      <c r="AK235">
        <f t="shared" si="93"/>
        <v>112.70527002885804</v>
      </c>
      <c r="AL235" s="2">
        <v>39518</v>
      </c>
      <c r="AM235">
        <v>112.91015625</v>
      </c>
      <c r="AN235" s="22">
        <f>_xll.BDH(AN$3&amp;" Govt",$A$8,AL235,AL235)</f>
        <v>1.0367200000000001</v>
      </c>
      <c r="AO235">
        <f t="shared" si="94"/>
        <v>108.91094630179796</v>
      </c>
      <c r="AP235" s="2">
        <v>38516</v>
      </c>
      <c r="AQ235">
        <v>119.33984375</v>
      </c>
      <c r="AR235" s="22">
        <f>_xll.BDH(AR$3&amp;" Govt",$A$8,AP235,AP235)</f>
        <v>1.0779799999999999</v>
      </c>
      <c r="AS235">
        <f t="shared" si="95"/>
        <v>110.70691826378969</v>
      </c>
      <c r="AT235" s="2">
        <v>39883</v>
      </c>
      <c r="AU235">
        <v>96.61328125</v>
      </c>
      <c r="AV235" s="22">
        <f>_xll.BDH(AV$3&amp;" Govt",$A$8,AT235,AT235)</f>
        <v>0.99600999999999995</v>
      </c>
      <c r="AW235">
        <f t="shared" si="96"/>
        <v>97.000312496862492</v>
      </c>
      <c r="AX235" s="2">
        <v>38516</v>
      </c>
      <c r="AY235">
        <v>108.0546875</v>
      </c>
      <c r="AZ235" s="22">
        <f>_xll.BDH(AZ$3&amp;" Govt",$A$8,AX235,AX235)</f>
        <v>1.0552900000000001</v>
      </c>
      <c r="BA235">
        <f t="shared" si="97"/>
        <v>102.39335869760919</v>
      </c>
      <c r="BB235" s="2">
        <v>38516</v>
      </c>
      <c r="BC235">
        <v>108.328125</v>
      </c>
      <c r="BD235" s="22">
        <f>_xll.BDH(BD$3&amp;" Govt",$A$8,BB235,BB235)</f>
        <v>1.0489599999999999</v>
      </c>
      <c r="BE235">
        <f t="shared" si="98"/>
        <v>103.27193124618671</v>
      </c>
      <c r="BH235" s="22"/>
      <c r="BJ235" s="2">
        <v>38516</v>
      </c>
      <c r="BK235">
        <v>106.109375</v>
      </c>
      <c r="BL235" s="22">
        <f>_xll.BDH(BL$3&amp;" Govt",$A$8,BJ235,BJ235)</f>
        <v>1.02824</v>
      </c>
      <c r="BM235">
        <f t="shared" si="99"/>
        <v>103.19514412977514</v>
      </c>
      <c r="BN235" s="2">
        <v>38691</v>
      </c>
      <c r="BO235">
        <v>100.1875</v>
      </c>
      <c r="BP235" s="22">
        <f>_xll.BDH(BP$3&amp;" Govt",$A$8,BN235,BN235)</f>
        <v>1.0414099999999999</v>
      </c>
      <c r="BQ235">
        <f t="shared" si="100"/>
        <v>96.203704592811675</v>
      </c>
      <c r="BR235" s="2">
        <v>38873</v>
      </c>
      <c r="BS235">
        <v>99.45703125</v>
      </c>
      <c r="BT235" s="22">
        <f>_xll.BDH(BT$3&amp;" Govt",$A$8,BR235,BR235)</f>
        <v>1.0283599999999999</v>
      </c>
      <c r="BU235">
        <f t="shared" si="101"/>
        <v>96.714216081916845</v>
      </c>
      <c r="BV235" s="2">
        <v>39051</v>
      </c>
      <c r="BW235">
        <v>101.609375</v>
      </c>
      <c r="BX235" s="22">
        <f>_xll.BDH(BX$3&amp;" Govt",$A$8,BV235,BV235)</f>
        <v>1.0224500000000001</v>
      </c>
      <c r="BY235">
        <f t="shared" si="102"/>
        <v>99.378331458751035</v>
      </c>
      <c r="BZ235" s="2">
        <v>39233</v>
      </c>
      <c r="CA235">
        <v>102.7265625</v>
      </c>
      <c r="CB235" s="22">
        <f>_xll.BDH(CB$3&amp;" Govt",$A$8,BZ235,BZ235)</f>
        <v>1.01654</v>
      </c>
      <c r="CC235">
        <f t="shared" si="103"/>
        <v>101.05511096464477</v>
      </c>
      <c r="CD235" s="2">
        <v>39415</v>
      </c>
      <c r="CE235">
        <v>111.12890625</v>
      </c>
      <c r="CF235" s="22">
        <f>_xll.BDH(CF$3&amp;" Govt",$A$8,CD235,CD235)</f>
        <v>1.03366</v>
      </c>
      <c r="CG235">
        <f t="shared" si="104"/>
        <v>107.51011575372947</v>
      </c>
      <c r="CH235" s="2">
        <v>39597</v>
      </c>
      <c r="CI235">
        <v>113.51953125</v>
      </c>
      <c r="CJ235" s="22">
        <f>_xll.BDH(CJ$3&amp;" Govt",$A$8,CH235,CH235)</f>
        <v>1.0294000000000001</v>
      </c>
      <c r="CK235">
        <f t="shared" si="105"/>
        <v>110.27737638430152</v>
      </c>
      <c r="CL235" s="2">
        <v>39779</v>
      </c>
      <c r="CM235">
        <v>93.1953125</v>
      </c>
      <c r="CN235" s="22">
        <f>_xll.BDH(CN$3&amp;" Govt",$A$8,CL235,CL235)</f>
        <v>1.0445199999999999</v>
      </c>
      <c r="CO235">
        <f t="shared" si="106"/>
        <v>89.223100084249239</v>
      </c>
      <c r="CP235" s="2">
        <v>39962</v>
      </c>
      <c r="CQ235">
        <v>97.16796875</v>
      </c>
      <c r="CR235" s="22">
        <f>_xll.BDH(CR$3&amp;" Govt",$A$8,CP235,CP235)</f>
        <v>0.98617999999999995</v>
      </c>
      <c r="CS235">
        <f t="shared" si="107"/>
        <v>98.529648492161684</v>
      </c>
      <c r="CV235" s="22"/>
      <c r="CZ235" s="22"/>
      <c r="DB235" s="2">
        <v>38519</v>
      </c>
      <c r="DC235">
        <v>112.98828125</v>
      </c>
      <c r="DD235" s="22">
        <f>_xll.BDH(DD$3&amp;" Govt",$A$8,DB235,DB235)</f>
        <v>1.0289299999999999</v>
      </c>
      <c r="DE235">
        <f t="shared" si="109"/>
        <v>109.81143639509006</v>
      </c>
      <c r="DF235" s="2">
        <v>39063</v>
      </c>
      <c r="DG235">
        <v>100.20703125</v>
      </c>
      <c r="DH235" s="22">
        <f>_xll.BDH(DH$3&amp;" Govt",$A$8,DF235,DF235)</f>
        <v>1.0203199999999999</v>
      </c>
      <c r="DI235">
        <f t="shared" si="110"/>
        <v>98.21137608789401</v>
      </c>
      <c r="DJ235" s="2">
        <v>39427</v>
      </c>
      <c r="DK235">
        <v>109.84765625</v>
      </c>
      <c r="DL235" s="22">
        <f>_xll.BDH(DL$3&amp;" Govt",$A$8,DJ235,DJ235)</f>
        <v>1.0345599999999999</v>
      </c>
      <c r="DM235">
        <f t="shared" si="111"/>
        <v>106.17813974056604</v>
      </c>
      <c r="DP235" s="22"/>
    </row>
    <row r="236" spans="4:120" x14ac:dyDescent="0.25">
      <c r="D236" s="2"/>
      <c r="F236" s="2">
        <v>38517</v>
      </c>
      <c r="G236">
        <v>128.5078125</v>
      </c>
      <c r="H236" s="22">
        <f>_xll.BDH(H$3&amp;" Govt",$A$8,F236,F236)</f>
        <v>1.2236100000000001</v>
      </c>
      <c r="I236" s="14">
        <f t="shared" si="86"/>
        <v>105.02350626425086</v>
      </c>
      <c r="J236" s="2">
        <v>38517</v>
      </c>
      <c r="K236">
        <v>129.00390625</v>
      </c>
      <c r="L236" s="22">
        <f>_xll.BDH(L$3&amp;" Govt",$A$8,J236,J236)</f>
        <v>1.19998</v>
      </c>
      <c r="M236">
        <f t="shared" si="87"/>
        <v>107.50504695911599</v>
      </c>
      <c r="N236" s="2">
        <v>38517</v>
      </c>
      <c r="O236">
        <v>130.56640625</v>
      </c>
      <c r="P236" s="22">
        <f>_xll.BDH(P$3&amp;" Govt",$A$8,N236,N236)</f>
        <v>1.1820900000000001</v>
      </c>
      <c r="Q236">
        <f t="shared" si="88"/>
        <v>110.4538624385622</v>
      </c>
      <c r="R236" s="2">
        <v>38517</v>
      </c>
      <c r="S236">
        <v>131.61328125</v>
      </c>
      <c r="T236" s="22">
        <f>_xll.BDH(T$3&amp;" Govt",$A$8,R236,R236)</f>
        <v>1.1522699999999999</v>
      </c>
      <c r="U236">
        <f t="shared" si="89"/>
        <v>114.2208694576792</v>
      </c>
      <c r="V236" s="2">
        <v>38614</v>
      </c>
      <c r="W236">
        <v>101.39453125</v>
      </c>
      <c r="X236" s="22">
        <f>_xll.BDH(X$3&amp;" Govt",$A$8,V236,V236)</f>
        <v>1.0295300000000001</v>
      </c>
      <c r="Y236">
        <f t="shared" si="90"/>
        <v>98.48623279554748</v>
      </c>
      <c r="Z236" s="2">
        <v>38517</v>
      </c>
      <c r="AA236">
        <v>124.8046875</v>
      </c>
      <c r="AB236" s="22">
        <f>_xll.BDH(AB$3&amp;" Govt",$A$8,Z236,Z236)</f>
        <v>1.1138699999999999</v>
      </c>
      <c r="AC236">
        <f t="shared" si="91"/>
        <v>112.04600851086752</v>
      </c>
      <c r="AD236" s="2">
        <v>39155</v>
      </c>
      <c r="AE236">
        <v>104.1953125</v>
      </c>
      <c r="AF236" s="22">
        <f>_xll.BDH(AF$3&amp;" Govt",$A$8,AD236,AD236)</f>
        <v>1.01799</v>
      </c>
      <c r="AG236">
        <f t="shared" si="92"/>
        <v>102.35396467548797</v>
      </c>
      <c r="AH236" s="2">
        <v>38517</v>
      </c>
      <c r="AI236">
        <v>122.9921875</v>
      </c>
      <c r="AJ236" s="22">
        <f>_xll.BDH(AJ$3&amp;" Govt",$A$8,AH236,AH236)</f>
        <v>1.09179</v>
      </c>
      <c r="AK236">
        <f t="shared" si="93"/>
        <v>112.65187215490158</v>
      </c>
      <c r="AL236" s="2">
        <v>39519</v>
      </c>
      <c r="AM236">
        <v>113.546875</v>
      </c>
      <c r="AN236" s="22">
        <f>_xll.BDH(AN$3&amp;" Govt",$A$8,AL236,AL236)</f>
        <v>1.0368900000000001</v>
      </c>
      <c r="AO236">
        <f t="shared" si="94"/>
        <v>109.50715601462063</v>
      </c>
      <c r="AP236" s="2">
        <v>38517</v>
      </c>
      <c r="AQ236">
        <v>119.23828125</v>
      </c>
      <c r="AR236" s="22">
        <f>_xll.BDH(AR$3&amp;" Govt",$A$8,AP236,AP236)</f>
        <v>1.07822</v>
      </c>
      <c r="AS236">
        <f t="shared" si="95"/>
        <v>110.58808151397675</v>
      </c>
      <c r="AT236" s="2">
        <v>39884</v>
      </c>
      <c r="AU236">
        <v>97.20703125</v>
      </c>
      <c r="AV236" s="22">
        <f>_xll.BDH(AV$3&amp;" Govt",$A$8,AT236,AT236)</f>
        <v>0.99614999999999998</v>
      </c>
      <c r="AW236">
        <f t="shared" si="96"/>
        <v>97.582724740249958</v>
      </c>
      <c r="AX236" s="2">
        <v>38517</v>
      </c>
      <c r="AY236">
        <v>107.98828125</v>
      </c>
      <c r="AZ236" s="22">
        <f>_xll.BDH(AZ$3&amp;" Govt",$A$8,AX236,AX236)</f>
        <v>1.0555300000000001</v>
      </c>
      <c r="BA236">
        <f t="shared" si="97"/>
        <v>102.30716441029624</v>
      </c>
      <c r="BB236" s="2">
        <v>38517</v>
      </c>
      <c r="BC236">
        <v>108.23046875</v>
      </c>
      <c r="BD236" s="22">
        <f>_xll.BDH(BD$3&amp;" Govt",$A$8,BB236,BB236)</f>
        <v>1.0491900000000001</v>
      </c>
      <c r="BE236">
        <f t="shared" si="98"/>
        <v>103.1562145559908</v>
      </c>
      <c r="BH236" s="22"/>
      <c r="BJ236" s="2">
        <v>38517</v>
      </c>
      <c r="BK236">
        <v>105.99609375</v>
      </c>
      <c r="BL236" s="22">
        <f>_xll.BDH(BL$3&amp;" Govt",$A$8,BJ236,BJ236)</f>
        <v>1.02847</v>
      </c>
      <c r="BM236">
        <f t="shared" si="99"/>
        <v>103.06192086302956</v>
      </c>
      <c r="BN236" s="2">
        <v>38692</v>
      </c>
      <c r="BO236">
        <v>100.5390625</v>
      </c>
      <c r="BP236" s="22">
        <f>_xll.BDH(BP$3&amp;" Govt",$A$8,BN236,BN236)</f>
        <v>1.0414699999999999</v>
      </c>
      <c r="BQ236">
        <f t="shared" si="100"/>
        <v>96.535725945058431</v>
      </c>
      <c r="BR236" s="2">
        <v>38874</v>
      </c>
      <c r="BS236">
        <v>99.203125</v>
      </c>
      <c r="BT236" s="22">
        <f>_xll.BDH(BT$3&amp;" Govt",$A$8,BR236,BR236)</f>
        <v>1.0286500000000001</v>
      </c>
      <c r="BU236">
        <f t="shared" si="101"/>
        <v>96.440115685607338</v>
      </c>
      <c r="BV236" s="2">
        <v>39052</v>
      </c>
      <c r="BW236">
        <v>102.00390625</v>
      </c>
      <c r="BX236" s="22">
        <f>_xll.BDH(BX$3&amp;" Govt",$A$8,BV236,BV236)</f>
        <v>1.0222800000000001</v>
      </c>
      <c r="BY236">
        <f t="shared" si="102"/>
        <v>99.780790243377538</v>
      </c>
      <c r="BZ236" s="2">
        <v>39234</v>
      </c>
      <c r="CA236">
        <v>102.3828125</v>
      </c>
      <c r="CB236" s="22">
        <f>_xll.BDH(CB$3&amp;" Govt",$A$8,BZ236,BZ236)</f>
        <v>1.01684</v>
      </c>
      <c r="CC236">
        <f t="shared" si="103"/>
        <v>100.68723938869439</v>
      </c>
      <c r="CD236" s="2">
        <v>39416</v>
      </c>
      <c r="CE236">
        <v>111.19140625</v>
      </c>
      <c r="CF236" s="22">
        <f>_xll.BDH(CF$3&amp;" Govt",$A$8,CD236,CD236)</f>
        <v>1.0337499999999999</v>
      </c>
      <c r="CG236">
        <f t="shared" si="104"/>
        <v>107.56121523579202</v>
      </c>
      <c r="CH236" s="2">
        <v>39598</v>
      </c>
      <c r="CI236">
        <v>114.015625</v>
      </c>
      <c r="CJ236" s="22">
        <f>_xll.BDH(CJ$3&amp;" Govt",$A$8,CH236,CH236)</f>
        <v>1.02969</v>
      </c>
      <c r="CK236">
        <f t="shared" si="105"/>
        <v>110.72810748866164</v>
      </c>
      <c r="CL236" s="2">
        <v>39780</v>
      </c>
      <c r="CM236">
        <v>94.01171875</v>
      </c>
      <c r="CN236" s="22">
        <f>_xll.BDH(CN$3&amp;" Govt",$A$8,CL236,CL236)</f>
        <v>1.04447</v>
      </c>
      <c r="CO236">
        <f t="shared" si="106"/>
        <v>90.009017731481038</v>
      </c>
      <c r="CP236" s="2">
        <v>39965</v>
      </c>
      <c r="CQ236">
        <v>96.28515625</v>
      </c>
      <c r="CR236" s="22">
        <f>_xll.BDH(CR$3&amp;" Govt",$A$8,CP236,CP236)</f>
        <v>0.98641000000000001</v>
      </c>
      <c r="CS236">
        <f t="shared" si="107"/>
        <v>97.611699242708411</v>
      </c>
      <c r="CV236" s="22"/>
      <c r="CZ236" s="22"/>
      <c r="DB236" s="2">
        <v>38520</v>
      </c>
      <c r="DC236">
        <v>112.96875</v>
      </c>
      <c r="DD236" s="22">
        <f>_xll.BDH(DD$3&amp;" Govt",$A$8,DB236,DB236)</f>
        <v>1.0291600000000001</v>
      </c>
      <c r="DE236">
        <f t="shared" si="109"/>
        <v>109.76791752497181</v>
      </c>
      <c r="DF236" s="2">
        <v>39064</v>
      </c>
      <c r="DG236">
        <v>99.37890625</v>
      </c>
      <c r="DH236" s="22">
        <f>_xll.BDH(DH$3&amp;" Govt",$A$8,DF236,DF236)</f>
        <v>1.02014</v>
      </c>
      <c r="DI236">
        <f t="shared" si="110"/>
        <v>97.416929294018459</v>
      </c>
      <c r="DJ236" s="2">
        <v>39428</v>
      </c>
      <c r="DK236">
        <v>109.0546875</v>
      </c>
      <c r="DL236" s="22">
        <f>_xll.BDH(DL$3&amp;" Govt",$A$8,DJ236,DJ236)</f>
        <v>1.0346299999999999</v>
      </c>
      <c r="DM236">
        <f t="shared" si="111"/>
        <v>105.40452867208568</v>
      </c>
      <c r="DP236" s="22"/>
    </row>
    <row r="237" spans="4:120" x14ac:dyDescent="0.25">
      <c r="D237" s="2"/>
      <c r="F237" s="2">
        <v>38518</v>
      </c>
      <c r="G237">
        <v>128.41796875</v>
      </c>
      <c r="H237" s="22">
        <f>_xll.BDH(H$3&amp;" Govt",$A$8,F237,F237)</f>
        <v>1.2238800000000001</v>
      </c>
      <c r="I237" s="14">
        <f t="shared" si="86"/>
        <v>104.92692808935516</v>
      </c>
      <c r="J237" s="2">
        <v>38518</v>
      </c>
      <c r="K237">
        <v>129.02734375</v>
      </c>
      <c r="L237" s="22">
        <f>_xll.BDH(L$3&amp;" Govt",$A$8,J237,J237)</f>
        <v>1.20025</v>
      </c>
      <c r="M237">
        <f t="shared" si="87"/>
        <v>107.50039054363674</v>
      </c>
      <c r="N237" s="2">
        <v>38518</v>
      </c>
      <c r="O237">
        <v>130.55078125</v>
      </c>
      <c r="P237" s="22">
        <f>_xll.BDH(P$3&amp;" Govt",$A$8,N237,N237)</f>
        <v>1.1823600000000001</v>
      </c>
      <c r="Q237">
        <f t="shared" si="88"/>
        <v>110.41542444771473</v>
      </c>
      <c r="R237" s="2">
        <v>38518</v>
      </c>
      <c r="S237">
        <v>131.58203125</v>
      </c>
      <c r="T237" s="22">
        <f>_xll.BDH(T$3&amp;" Govt",$A$8,R237,R237)</f>
        <v>1.15252</v>
      </c>
      <c r="U237">
        <f t="shared" si="89"/>
        <v>114.1689786294381</v>
      </c>
      <c r="V237" s="2">
        <v>38615</v>
      </c>
      <c r="W237">
        <v>101.01171875</v>
      </c>
      <c r="X237" s="22">
        <f>_xll.BDH(X$3&amp;" Govt",$A$8,V237,V237)</f>
        <v>1.02969</v>
      </c>
      <c r="Y237">
        <f t="shared" si="90"/>
        <v>98.099154842719656</v>
      </c>
      <c r="Z237" s="2">
        <v>38518</v>
      </c>
      <c r="AA237">
        <v>124.72265625</v>
      </c>
      <c r="AB237" s="22">
        <f>_xll.BDH(AB$3&amp;" Govt",$A$8,Z237,Z237)</f>
        <v>1.11412</v>
      </c>
      <c r="AC237">
        <f t="shared" si="91"/>
        <v>111.9472375058342</v>
      </c>
      <c r="AD237" s="2">
        <v>39156</v>
      </c>
      <c r="AE237">
        <v>104.1171875</v>
      </c>
      <c r="AF237" s="22">
        <f>_xll.BDH(AF$3&amp;" Govt",$A$8,AD237,AD237)</f>
        <v>1.0180899999999999</v>
      </c>
      <c r="AG237">
        <f t="shared" si="92"/>
        <v>102.26717431661248</v>
      </c>
      <c r="AH237" s="2">
        <v>38518</v>
      </c>
      <c r="AI237">
        <v>123.03125</v>
      </c>
      <c r="AJ237" s="22">
        <f>_xll.BDH(AJ$3&amp;" Govt",$A$8,AH237,AH237)</f>
        <v>1.0920300000000001</v>
      </c>
      <c r="AK237">
        <f t="shared" si="93"/>
        <v>112.66288471928426</v>
      </c>
      <c r="AL237" s="2">
        <v>39520</v>
      </c>
      <c r="AM237">
        <v>113.328125</v>
      </c>
      <c r="AN237" s="22">
        <f>_xll.BDH(AN$3&amp;" Govt",$A$8,AL237,AL237)</f>
        <v>1.03705</v>
      </c>
      <c r="AO237">
        <f t="shared" si="94"/>
        <v>109.27932597271105</v>
      </c>
      <c r="AP237" s="2">
        <v>38518</v>
      </c>
      <c r="AQ237">
        <v>119.2734375</v>
      </c>
      <c r="AR237" s="22">
        <f>_xll.BDH(AR$3&amp;" Govt",$A$8,AP237,AP237)</f>
        <v>1.07846</v>
      </c>
      <c r="AS237">
        <f t="shared" si="95"/>
        <v>110.59606985887284</v>
      </c>
      <c r="AT237" s="2">
        <v>39885</v>
      </c>
      <c r="AU237">
        <v>97.36328125</v>
      </c>
      <c r="AV237" s="22">
        <f>_xll.BDH(AV$3&amp;" Govt",$A$8,AT237,AT237)</f>
        <v>0.99629000000000001</v>
      </c>
      <c r="AW237">
        <f t="shared" si="96"/>
        <v>97.725844131728707</v>
      </c>
      <c r="AX237" s="2">
        <v>38518</v>
      </c>
      <c r="AY237">
        <v>108.03125</v>
      </c>
      <c r="AZ237" s="22">
        <f>_xll.BDH(AZ$3&amp;" Govt",$A$8,AX237,AX237)</f>
        <v>1.0557700000000001</v>
      </c>
      <c r="BA237">
        <f t="shared" si="97"/>
        <v>102.32460668516816</v>
      </c>
      <c r="BB237" s="2">
        <v>38518</v>
      </c>
      <c r="BC237">
        <v>108.2578125</v>
      </c>
      <c r="BD237" s="22">
        <f>_xll.BDH(BD$3&amp;" Govt",$A$8,BB237,BB237)</f>
        <v>1.0494300000000001</v>
      </c>
      <c r="BE237">
        <f t="shared" si="98"/>
        <v>103.15867899716989</v>
      </c>
      <c r="BH237" s="22"/>
      <c r="BJ237" s="2">
        <v>38518</v>
      </c>
      <c r="BK237">
        <v>106.0234375</v>
      </c>
      <c r="BL237" s="22">
        <f>_xll.BDH(BL$3&amp;" Govt",$A$8,BJ237,BJ237)</f>
        <v>1.0286999999999999</v>
      </c>
      <c r="BM237">
        <f t="shared" si="99"/>
        <v>103.06545883153495</v>
      </c>
      <c r="BN237" s="2">
        <v>38693</v>
      </c>
      <c r="BO237">
        <v>100.11328125</v>
      </c>
      <c r="BP237" s="22">
        <f>_xll.BDH(BP$3&amp;" Govt",$A$8,BN237,BN237)</f>
        <v>1.0415399999999999</v>
      </c>
      <c r="BQ237">
        <f t="shared" si="100"/>
        <v>96.120438245290629</v>
      </c>
      <c r="BR237" s="2">
        <v>38875</v>
      </c>
      <c r="BS237">
        <v>98.8515625</v>
      </c>
      <c r="BT237" s="22">
        <f>_xll.BDH(BT$3&amp;" Govt",$A$8,BR237,BR237)</f>
        <v>1.02895</v>
      </c>
      <c r="BU237">
        <f t="shared" si="101"/>
        <v>96.070326546479421</v>
      </c>
      <c r="BV237" s="2">
        <v>39055</v>
      </c>
      <c r="BW237">
        <v>101.9765625</v>
      </c>
      <c r="BX237" s="22">
        <f>_xll.BDH(BX$3&amp;" Govt",$A$8,BV237,BV237)</f>
        <v>1.0217499999999999</v>
      </c>
      <c r="BY237">
        <f t="shared" si="102"/>
        <v>99.805786640567661</v>
      </c>
      <c r="BZ237" s="2">
        <v>39237</v>
      </c>
      <c r="CA237">
        <v>102.58984375</v>
      </c>
      <c r="CB237" s="22">
        <f>_xll.BDH(CB$3&amp;" Govt",$A$8,BZ237,BZ237)</f>
        <v>1.0175000000000001</v>
      </c>
      <c r="CC237">
        <f t="shared" si="103"/>
        <v>100.82539926289925</v>
      </c>
      <c r="CD237" s="2">
        <v>39419</v>
      </c>
      <c r="CE237">
        <v>111.65625</v>
      </c>
      <c r="CF237" s="22">
        <f>_xll.BDH(CF$3&amp;" Govt",$A$8,CD237,CD237)</f>
        <v>1.03399</v>
      </c>
      <c r="CG237">
        <f t="shared" si="104"/>
        <v>107.98581224189789</v>
      </c>
      <c r="CH237" s="2">
        <v>39601</v>
      </c>
      <c r="CI237">
        <v>114.70703125</v>
      </c>
      <c r="CJ237" s="22">
        <f>_xll.BDH(CJ$3&amp;" Govt",$A$8,CH237,CH237)</f>
        <v>1.03047</v>
      </c>
      <c r="CK237">
        <f t="shared" si="105"/>
        <v>111.31525541743088</v>
      </c>
      <c r="CL237" s="2">
        <v>39783</v>
      </c>
      <c r="CM237">
        <v>95.796875</v>
      </c>
      <c r="CN237" s="22">
        <f>_xll.BDH(CN$3&amp;" Govt",$A$8,CL237,CL237)</f>
        <v>1.04433</v>
      </c>
      <c r="CO237">
        <f t="shared" si="106"/>
        <v>91.730463550793331</v>
      </c>
      <c r="CP237" s="2">
        <v>39966</v>
      </c>
      <c r="CQ237">
        <v>97.234375</v>
      </c>
      <c r="CR237" s="22">
        <f>_xll.BDH(CR$3&amp;" Govt",$A$8,CP237,CP237)</f>
        <v>0.98648999999999998</v>
      </c>
      <c r="CS237">
        <f t="shared" si="107"/>
        <v>98.566001682733742</v>
      </c>
      <c r="CV237" s="22"/>
      <c r="CZ237" s="22"/>
      <c r="DB237" s="2">
        <v>38523</v>
      </c>
      <c r="DC237">
        <v>112.50390625</v>
      </c>
      <c r="DD237" s="22">
        <f>_xll.BDH(DD$3&amp;" Govt",$A$8,DB237,DB237)</f>
        <v>1.0298499999999999</v>
      </c>
      <c r="DE237">
        <f t="shared" si="109"/>
        <v>109.24300262174104</v>
      </c>
      <c r="DF237" s="2">
        <v>39065</v>
      </c>
      <c r="DG237">
        <v>98.984375</v>
      </c>
      <c r="DH237" s="22">
        <f>_xll.BDH(DH$3&amp;" Govt",$A$8,DF237,DF237)</f>
        <v>1.01996</v>
      </c>
      <c r="DI237">
        <f t="shared" si="110"/>
        <v>97.047310678850152</v>
      </c>
      <c r="DJ237" s="2">
        <v>39429</v>
      </c>
      <c r="DK237">
        <v>107.7890625</v>
      </c>
      <c r="DL237" s="22">
        <f>_xll.BDH(DL$3&amp;" Govt",$A$8,DJ237,DJ237)</f>
        <v>1.0347</v>
      </c>
      <c r="DM237">
        <f t="shared" si="111"/>
        <v>104.17421716439549</v>
      </c>
      <c r="DP237" s="22"/>
    </row>
    <row r="238" spans="4:120" x14ac:dyDescent="0.25">
      <c r="D238" s="2"/>
      <c r="F238" s="2">
        <v>38519</v>
      </c>
      <c r="G238">
        <v>128.49609375</v>
      </c>
      <c r="H238" s="22">
        <f>_xll.BDH(H$3&amp;" Govt",$A$8,F238,F238)</f>
        <v>1.2241599999999999</v>
      </c>
      <c r="I238" s="14">
        <f t="shared" si="86"/>
        <v>104.96674760652203</v>
      </c>
      <c r="J238" s="2">
        <v>38519</v>
      </c>
      <c r="K238">
        <v>129.140625</v>
      </c>
      <c r="L238" s="22">
        <f>_xll.BDH(L$3&amp;" Govt",$A$8,J238,J238)</f>
        <v>1.20052</v>
      </c>
      <c r="M238">
        <f t="shared" si="87"/>
        <v>107.57057358477992</v>
      </c>
      <c r="N238" s="2">
        <v>38519</v>
      </c>
      <c r="O238">
        <v>130.72265625</v>
      </c>
      <c r="P238" s="22">
        <f>_xll.BDH(P$3&amp;" Govt",$A$8,N238,N238)</f>
        <v>1.18262</v>
      </c>
      <c r="Q238">
        <f t="shared" si="88"/>
        <v>110.53648361265664</v>
      </c>
      <c r="R238" s="2">
        <v>38519</v>
      </c>
      <c r="S238">
        <v>131.7890625</v>
      </c>
      <c r="T238" s="22">
        <f>_xll.BDH(T$3&amp;" Govt",$A$8,R238,R238)</f>
        <v>1.1527799999999999</v>
      </c>
      <c r="U238">
        <f t="shared" si="89"/>
        <v>114.32282178733151</v>
      </c>
      <c r="V238" s="2">
        <v>38616</v>
      </c>
      <c r="W238">
        <v>101.4140625</v>
      </c>
      <c r="X238" s="22">
        <f>_xll.BDH(X$3&amp;" Govt",$A$8,V238,V238)</f>
        <v>1.0298499999999999</v>
      </c>
      <c r="Y238">
        <f t="shared" si="90"/>
        <v>98.474595814924513</v>
      </c>
      <c r="Z238" s="2">
        <v>38519</v>
      </c>
      <c r="AA238">
        <v>125.05859375</v>
      </c>
      <c r="AB238" s="22">
        <f>_xll.BDH(AB$3&amp;" Govt",$A$8,Z238,Z238)</f>
        <v>1.1143700000000001</v>
      </c>
      <c r="AC238">
        <f t="shared" si="91"/>
        <v>112.22358260721303</v>
      </c>
      <c r="AD238" s="2">
        <v>39157</v>
      </c>
      <c r="AE238">
        <v>104.24609375</v>
      </c>
      <c r="AF238" s="22">
        <f>_xll.BDH(AF$3&amp;" Govt",$A$8,AD238,AD238)</f>
        <v>1.0181899999999999</v>
      </c>
      <c r="AG238">
        <f t="shared" si="92"/>
        <v>102.38373363517616</v>
      </c>
      <c r="AH238" s="2">
        <v>38519</v>
      </c>
      <c r="AI238">
        <v>123.390625</v>
      </c>
      <c r="AJ238" s="22">
        <f>_xll.BDH(AJ$3&amp;" Govt",$A$8,AH238,AH238)</f>
        <v>1.0922799999999999</v>
      </c>
      <c r="AK238">
        <f t="shared" si="93"/>
        <v>112.96611216904091</v>
      </c>
      <c r="AL238" s="2">
        <v>39521</v>
      </c>
      <c r="AM238">
        <v>113.83984375</v>
      </c>
      <c r="AN238" s="22">
        <f>_xll.BDH(AN$3&amp;" Govt",$A$8,AL238,AL238)</f>
        <v>1.03722</v>
      </c>
      <c r="AO238">
        <f t="shared" si="94"/>
        <v>109.75477116715837</v>
      </c>
      <c r="AP238" s="2">
        <v>38519</v>
      </c>
      <c r="AQ238">
        <v>119.74609375</v>
      </c>
      <c r="AR238" s="22">
        <f>_xll.BDH(AR$3&amp;" Govt",$A$8,AP238,AP238)</f>
        <v>1.0787</v>
      </c>
      <c r="AS238">
        <f t="shared" si="95"/>
        <v>111.00963544080838</v>
      </c>
      <c r="AT238" s="2">
        <v>39888</v>
      </c>
      <c r="AU238">
        <v>97.53125</v>
      </c>
      <c r="AV238" s="22">
        <f>_xll.BDH(AV$3&amp;" Govt",$A$8,AT238,AT238)</f>
        <v>0.99670999999999998</v>
      </c>
      <c r="AW238">
        <f t="shared" si="96"/>
        <v>97.853186985181253</v>
      </c>
      <c r="AX238" s="2">
        <v>38519</v>
      </c>
      <c r="AY238">
        <v>108.5078125</v>
      </c>
      <c r="AZ238" s="22">
        <f>_xll.BDH(AZ$3&amp;" Govt",$A$8,AX238,AX238)</f>
        <v>1.056</v>
      </c>
      <c r="BA238">
        <f t="shared" si="97"/>
        <v>102.75361032196969</v>
      </c>
      <c r="BB238" s="2">
        <v>38519</v>
      </c>
      <c r="BC238">
        <v>108.765625</v>
      </c>
      <c r="BD238" s="22">
        <f>_xll.BDH(BD$3&amp;" Govt",$A$8,BB238,BB238)</f>
        <v>1.04966</v>
      </c>
      <c r="BE238">
        <f t="shared" si="98"/>
        <v>103.61986262218242</v>
      </c>
      <c r="BH238" s="22"/>
      <c r="BJ238" s="2">
        <v>38519</v>
      </c>
      <c r="BK238">
        <v>106.51953125</v>
      </c>
      <c r="BL238" s="22">
        <f>_xll.BDH(BL$3&amp;" Govt",$A$8,BJ238,BJ238)</f>
        <v>1.0289299999999999</v>
      </c>
      <c r="BM238">
        <f t="shared" si="99"/>
        <v>103.52456556811445</v>
      </c>
      <c r="BN238" s="2">
        <v>38694</v>
      </c>
      <c r="BO238">
        <v>100.5625</v>
      </c>
      <c r="BP238" s="22">
        <f>_xll.BDH(BP$3&amp;" Govt",$A$8,BN238,BN238)</f>
        <v>1.0416099999999999</v>
      </c>
      <c r="BQ238">
        <f t="shared" si="100"/>
        <v>96.545252061712162</v>
      </c>
      <c r="BR238" s="2">
        <v>38876</v>
      </c>
      <c r="BS238">
        <v>99.0625</v>
      </c>
      <c r="BT238" s="22">
        <f>_xll.BDH(BT$3&amp;" Govt",$A$8,BR238,BR238)</f>
        <v>1.0292399999999999</v>
      </c>
      <c r="BU238">
        <f t="shared" si="101"/>
        <v>96.248202557226705</v>
      </c>
      <c r="BV238" s="2">
        <v>39056</v>
      </c>
      <c r="BW238">
        <v>101.93359375</v>
      </c>
      <c r="BX238" s="22">
        <f>_xll.BDH(BX$3&amp;" Govt",$A$8,BV238,BV238)</f>
        <v>1.0215700000000001</v>
      </c>
      <c r="BY238">
        <f t="shared" si="102"/>
        <v>99.781310874438361</v>
      </c>
      <c r="BZ238" s="2">
        <v>39238</v>
      </c>
      <c r="CA238">
        <v>102.203125</v>
      </c>
      <c r="CB238" s="22">
        <f>_xll.BDH(CB$3&amp;" Govt",$A$8,BZ238,BZ238)</f>
        <v>1.01772</v>
      </c>
      <c r="CC238">
        <f t="shared" si="103"/>
        <v>100.42361848052509</v>
      </c>
      <c r="CD238" s="2">
        <v>39420</v>
      </c>
      <c r="CE238">
        <v>111.05859375</v>
      </c>
      <c r="CF238" s="22">
        <f>_xll.BDH(CF$3&amp;" Govt",$A$8,CD238,CD238)</f>
        <v>1.03406</v>
      </c>
      <c r="CG238">
        <f t="shared" si="104"/>
        <v>107.40053164226447</v>
      </c>
      <c r="CH238" s="2">
        <v>39602</v>
      </c>
      <c r="CI238">
        <v>114.86328125</v>
      </c>
      <c r="CJ238" s="22">
        <f>_xll.BDH(CJ$3&amp;" Govt",$A$8,CH238,CH238)</f>
        <v>1.03068</v>
      </c>
      <c r="CK238">
        <f t="shared" si="105"/>
        <v>111.44417399192766</v>
      </c>
      <c r="CL238" s="2">
        <v>39784</v>
      </c>
      <c r="CM238">
        <v>96.74609375</v>
      </c>
      <c r="CN238" s="22">
        <f>_xll.BDH(CN$3&amp;" Govt",$A$8,CL238,CL238)</f>
        <v>1.04399</v>
      </c>
      <c r="CO238">
        <f t="shared" si="106"/>
        <v>92.669559813791324</v>
      </c>
      <c r="CP238" s="2">
        <v>39967</v>
      </c>
      <c r="CQ238">
        <v>97.046875</v>
      </c>
      <c r="CR238" s="22">
        <f>_xll.BDH(CR$3&amp;" Govt",$A$8,CP238,CP238)</f>
        <v>0.98656999999999995</v>
      </c>
      <c r="CS238">
        <f t="shared" si="107"/>
        <v>98.367956657915812</v>
      </c>
      <c r="CV238" s="22"/>
      <c r="CZ238" s="22"/>
      <c r="DB238" s="2">
        <v>38524</v>
      </c>
      <c r="DC238">
        <v>112.87109375</v>
      </c>
      <c r="DD238" s="22">
        <f>_xll.BDH(DD$3&amp;" Govt",$A$8,DB238,DB238)</f>
        <v>1.0300800000000001</v>
      </c>
      <c r="DE238">
        <f t="shared" si="109"/>
        <v>109.57507547957439</v>
      </c>
      <c r="DF238" s="2">
        <v>39066</v>
      </c>
      <c r="DG238">
        <v>98.41015625</v>
      </c>
      <c r="DH238" s="22">
        <f>_xll.BDH(DH$3&amp;" Govt",$A$8,DF238,DF238)</f>
        <v>1.0197799999999999</v>
      </c>
      <c r="DI238">
        <f t="shared" si="110"/>
        <v>96.501359361823148</v>
      </c>
      <c r="DJ238" s="2">
        <v>39430</v>
      </c>
      <c r="DK238">
        <v>107.71875</v>
      </c>
      <c r="DL238" s="22">
        <f>_xll.BDH(DL$3&amp;" Govt",$A$8,DJ238,DJ238)</f>
        <v>1.03477</v>
      </c>
      <c r="DM238">
        <f t="shared" si="111"/>
        <v>104.09922011654764</v>
      </c>
      <c r="DP238" s="22"/>
    </row>
    <row r="239" spans="4:120" x14ac:dyDescent="0.25">
      <c r="D239" s="2"/>
      <c r="F239" s="2">
        <v>38520</v>
      </c>
      <c r="G239">
        <v>128.65234375</v>
      </c>
      <c r="H239" s="22">
        <f>_xll.BDH(H$3&amp;" Govt",$A$8,F239,F239)</f>
        <v>1.2244299999999999</v>
      </c>
      <c r="I239" s="14">
        <f t="shared" si="86"/>
        <v>105.07121170667169</v>
      </c>
      <c r="J239" s="2">
        <v>38520</v>
      </c>
      <c r="K239">
        <v>129.28125</v>
      </c>
      <c r="L239" s="22">
        <f>_xll.BDH(L$3&amp;" Govt",$A$8,J239,J239)</f>
        <v>1.20079</v>
      </c>
      <c r="M239">
        <f t="shared" si="87"/>
        <v>107.66349653145012</v>
      </c>
      <c r="N239" s="2">
        <v>38520</v>
      </c>
      <c r="O239">
        <v>130.88671875</v>
      </c>
      <c r="P239" s="22">
        <f>_xll.BDH(P$3&amp;" Govt",$A$8,N239,N239)</f>
        <v>1.18289</v>
      </c>
      <c r="Q239">
        <f t="shared" si="88"/>
        <v>110.64994948811808</v>
      </c>
      <c r="R239" s="2">
        <v>38520</v>
      </c>
      <c r="S239">
        <v>132.0078125</v>
      </c>
      <c r="T239" s="22">
        <f>_xll.BDH(T$3&amp;" Govt",$A$8,R239,R239)</f>
        <v>1.1530400000000001</v>
      </c>
      <c r="U239">
        <f t="shared" si="89"/>
        <v>114.48675891556233</v>
      </c>
      <c r="V239" s="2">
        <v>38617</v>
      </c>
      <c r="W239">
        <v>101.46484375</v>
      </c>
      <c r="X239" s="22">
        <f>_xll.BDH(X$3&amp;" Govt",$A$8,V239,V239)</f>
        <v>1.0300100000000001</v>
      </c>
      <c r="Y239">
        <f t="shared" si="90"/>
        <v>98.508600644653924</v>
      </c>
      <c r="Z239" s="2">
        <v>38520</v>
      </c>
      <c r="AA239">
        <v>125.26171875</v>
      </c>
      <c r="AB239" s="22">
        <f>_xll.BDH(AB$3&amp;" Govt",$A$8,Z239,Z239)</f>
        <v>1.1146100000000001</v>
      </c>
      <c r="AC239">
        <f t="shared" si="91"/>
        <v>112.3816570369905</v>
      </c>
      <c r="AD239" s="2">
        <v>39160</v>
      </c>
      <c r="AE239">
        <v>104.21875</v>
      </c>
      <c r="AF239" s="22">
        <f>_xll.BDH(AF$3&amp;" Govt",$A$8,AD239,AD239)</f>
        <v>1.0184899999999999</v>
      </c>
      <c r="AG239">
        <f t="shared" si="92"/>
        <v>102.32672878476961</v>
      </c>
      <c r="AH239" s="2">
        <v>38520</v>
      </c>
      <c r="AI239">
        <v>123.58984375</v>
      </c>
      <c r="AJ239" s="22">
        <f>_xll.BDH(AJ$3&amp;" Govt",$A$8,AH239,AH239)</f>
        <v>1.0925199999999999</v>
      </c>
      <c r="AK239">
        <f t="shared" si="93"/>
        <v>113.12364418958006</v>
      </c>
      <c r="AL239" s="2">
        <v>39524</v>
      </c>
      <c r="AM239">
        <v>113.1953125</v>
      </c>
      <c r="AN239" s="22">
        <f>_xll.BDH(AN$3&amp;" Govt",$A$8,AL239,AL239)</f>
        <v>1.03772</v>
      </c>
      <c r="AO239">
        <f t="shared" si="94"/>
        <v>109.08078527926608</v>
      </c>
      <c r="AP239" s="2">
        <v>38520</v>
      </c>
      <c r="AQ239">
        <v>119.8203125</v>
      </c>
      <c r="AR239" s="22">
        <f>_xll.BDH(AR$3&amp;" Govt",$A$8,AP239,AP239)</f>
        <v>1.07894</v>
      </c>
      <c r="AS239">
        <f t="shared" si="95"/>
        <v>111.05373097669936</v>
      </c>
      <c r="AT239" s="2">
        <v>39889</v>
      </c>
      <c r="AU239">
        <v>97.375</v>
      </c>
      <c r="AV239" s="22">
        <f>_xll.BDH(AV$3&amp;" Govt",$A$8,AT239,AT239)</f>
        <v>0.99685000000000001</v>
      </c>
      <c r="AW239">
        <f t="shared" si="96"/>
        <v>97.682700506595779</v>
      </c>
      <c r="AX239" s="2">
        <v>38520</v>
      </c>
      <c r="AY239">
        <v>108.62890625</v>
      </c>
      <c r="AZ239" s="22">
        <f>_xll.BDH(AZ$3&amp;" Govt",$A$8,AX239,AX239)</f>
        <v>1.0562400000000001</v>
      </c>
      <c r="BA239">
        <f t="shared" si="97"/>
        <v>102.84490859085055</v>
      </c>
      <c r="BB239" s="2">
        <v>38520</v>
      </c>
      <c r="BC239">
        <v>108.88671875</v>
      </c>
      <c r="BD239" s="22">
        <f>_xll.BDH(BD$3&amp;" Govt",$A$8,BB239,BB239)</f>
        <v>1.04989</v>
      </c>
      <c r="BE239">
        <f t="shared" si="98"/>
        <v>103.71250202402156</v>
      </c>
      <c r="BH239" s="22"/>
      <c r="BJ239" s="2">
        <v>38520</v>
      </c>
      <c r="BK239">
        <v>106.65625</v>
      </c>
      <c r="BL239" s="22">
        <f>_xll.BDH(BL$3&amp;" Govt",$A$8,BJ239,BJ239)</f>
        <v>1.0291600000000001</v>
      </c>
      <c r="BM239">
        <f t="shared" si="99"/>
        <v>103.6342745540052</v>
      </c>
      <c r="BN239" s="2">
        <v>38695</v>
      </c>
      <c r="BO239">
        <v>100.19140625</v>
      </c>
      <c r="BP239" s="22">
        <f>_xll.BDH(BP$3&amp;" Govt",$A$8,BN239,BN239)</f>
        <v>1.0416799999999999</v>
      </c>
      <c r="BQ239">
        <f t="shared" si="100"/>
        <v>96.182518863758546</v>
      </c>
      <c r="BR239" s="2">
        <v>38877</v>
      </c>
      <c r="BS239">
        <v>99.35546875</v>
      </c>
      <c r="BT239" s="22">
        <f>_xll.BDH(BT$3&amp;" Govt",$A$8,BR239,BR239)</f>
        <v>1.0295300000000001</v>
      </c>
      <c r="BU239">
        <f t="shared" si="101"/>
        <v>96.505656707429594</v>
      </c>
      <c r="BV239" s="2">
        <v>39057</v>
      </c>
      <c r="BW239">
        <v>101.5859375</v>
      </c>
      <c r="BX239" s="22">
        <f>_xll.BDH(BX$3&amp;" Govt",$A$8,BV239,BV239)</f>
        <v>1.02139</v>
      </c>
      <c r="BY239">
        <f t="shared" si="102"/>
        <v>99.458519762284723</v>
      </c>
      <c r="BZ239" s="2">
        <v>39239</v>
      </c>
      <c r="CA239">
        <v>102.375</v>
      </c>
      <c r="CB239" s="22">
        <f>_xll.BDH(CB$3&amp;" Govt",$A$8,BZ239,BZ239)</f>
        <v>1.0179400000000001</v>
      </c>
      <c r="CC239">
        <f t="shared" si="103"/>
        <v>100.57076055563195</v>
      </c>
      <c r="CD239" s="2">
        <v>39421</v>
      </c>
      <c r="CE239">
        <v>110.296875</v>
      </c>
      <c r="CF239" s="22">
        <f>_xll.BDH(CF$3&amp;" Govt",$A$8,CD239,CD239)</f>
        <v>1.03413</v>
      </c>
      <c r="CG239">
        <f t="shared" si="104"/>
        <v>106.65668242870819</v>
      </c>
      <c r="CH239" s="2">
        <v>39603</v>
      </c>
      <c r="CI239">
        <v>114.16796875</v>
      </c>
      <c r="CJ239" s="22">
        <f>_xll.BDH(CJ$3&amp;" Govt",$A$8,CH239,CH239)</f>
        <v>1.03088</v>
      </c>
      <c r="CK239">
        <f t="shared" si="105"/>
        <v>110.74806839787367</v>
      </c>
      <c r="CL239" s="2">
        <v>39785</v>
      </c>
      <c r="CM239">
        <v>98.0078125</v>
      </c>
      <c r="CN239" s="22">
        <f>_xll.BDH(CN$3&amp;" Govt",$A$8,CL239,CL239)</f>
        <v>1.04365</v>
      </c>
      <c r="CO239">
        <f t="shared" si="106"/>
        <v>93.908697839313945</v>
      </c>
      <c r="CP239" s="2">
        <v>39968</v>
      </c>
      <c r="CQ239">
        <v>95.90234375</v>
      </c>
      <c r="CR239" s="22">
        <f>_xll.BDH(CR$3&amp;" Govt",$A$8,CP239,CP239)</f>
        <v>0.98665000000000003</v>
      </c>
      <c r="CS239">
        <f t="shared" si="107"/>
        <v>97.199963259514519</v>
      </c>
      <c r="CV239" s="22"/>
      <c r="CZ239" s="22"/>
      <c r="DB239" s="2">
        <v>38525</v>
      </c>
      <c r="DC239">
        <v>113.64453125</v>
      </c>
      <c r="DD239" s="22">
        <f>_xll.BDH(DD$3&amp;" Govt",$A$8,DB239,DB239)</f>
        <v>1.0303100000000001</v>
      </c>
      <c r="DE239">
        <f t="shared" si="109"/>
        <v>110.30129888091933</v>
      </c>
      <c r="DF239" s="2">
        <v>39069</v>
      </c>
      <c r="DG239">
        <v>97.94921875</v>
      </c>
      <c r="DH239" s="22">
        <f>_xll.BDH(DH$3&amp;" Govt",$A$8,DF239,DF239)</f>
        <v>1.0192399999999999</v>
      </c>
      <c r="DI239">
        <f t="shared" si="110"/>
        <v>96.100249941132617</v>
      </c>
      <c r="DJ239" s="2">
        <v>39433</v>
      </c>
      <c r="DK239">
        <v>108.9453125</v>
      </c>
      <c r="DL239" s="22">
        <f>_xll.BDH(DL$3&amp;" Govt",$A$8,DJ239,DJ239)</f>
        <v>1.0349900000000001</v>
      </c>
      <c r="DM239">
        <f t="shared" si="111"/>
        <v>105.26218852356061</v>
      </c>
      <c r="DP239" s="22"/>
    </row>
    <row r="240" spans="4:120" x14ac:dyDescent="0.25">
      <c r="D240" s="2"/>
      <c r="F240" s="2">
        <v>38523</v>
      </c>
      <c r="G240">
        <v>128.63671875</v>
      </c>
      <c r="H240" s="22">
        <f>_xll.BDH(H$3&amp;" Govt",$A$8,F240,F240)</f>
        <v>1.22525</v>
      </c>
      <c r="I240" s="14">
        <f t="shared" si="86"/>
        <v>104.9881401754744</v>
      </c>
      <c r="J240" s="2">
        <v>38523</v>
      </c>
      <c r="K240">
        <v>129.34375</v>
      </c>
      <c r="L240" s="22">
        <f>_xll.BDH(L$3&amp;" Govt",$A$8,J240,J240)</f>
        <v>1.2015899999999999</v>
      </c>
      <c r="M240">
        <f t="shared" si="87"/>
        <v>107.64383025824117</v>
      </c>
      <c r="N240" s="2">
        <v>38523</v>
      </c>
      <c r="O240">
        <v>130.9296875</v>
      </c>
      <c r="P240" s="22">
        <f>_xll.BDH(P$3&amp;" Govt",$A$8,N240,N240)</f>
        <v>1.1836800000000001</v>
      </c>
      <c r="Q240">
        <f t="shared" si="88"/>
        <v>110.61240157812922</v>
      </c>
      <c r="R240" s="2">
        <v>38523</v>
      </c>
      <c r="S240">
        <v>131.9765625</v>
      </c>
      <c r="T240" s="22">
        <f>_xll.BDH(T$3&amp;" Govt",$A$8,R240,R240)</f>
        <v>1.15381</v>
      </c>
      <c r="U240">
        <f t="shared" si="89"/>
        <v>114.38327150917395</v>
      </c>
      <c r="V240" s="2">
        <v>38618</v>
      </c>
      <c r="W240">
        <v>101.1015625</v>
      </c>
      <c r="X240" s="22">
        <f>_xll.BDH(X$3&amp;" Govt",$A$8,V240,V240)</f>
        <v>1.03017</v>
      </c>
      <c r="Y240">
        <f t="shared" si="90"/>
        <v>98.14065882330101</v>
      </c>
      <c r="Z240" s="2">
        <v>38523</v>
      </c>
      <c r="AA240">
        <v>125.17578125</v>
      </c>
      <c r="AB240" s="22">
        <f>_xll.BDH(AB$3&amp;" Govt",$A$8,Z240,Z240)</f>
        <v>1.1153599999999999</v>
      </c>
      <c r="AC240">
        <f t="shared" si="91"/>
        <v>112.22903927879788</v>
      </c>
      <c r="AD240" s="2">
        <v>39161</v>
      </c>
      <c r="AE240">
        <v>104.265625</v>
      </c>
      <c r="AF240" s="22">
        <f>_xll.BDH(AF$3&amp;" Govt",$A$8,AD240,AD240)</f>
        <v>1.0185999999999999</v>
      </c>
      <c r="AG240">
        <f t="shared" si="92"/>
        <v>102.36169742784215</v>
      </c>
      <c r="AH240" s="2">
        <v>38523</v>
      </c>
      <c r="AI240">
        <v>123.45703125</v>
      </c>
      <c r="AJ240" s="22">
        <f>_xll.BDH(AJ$3&amp;" Govt",$A$8,AH240,AH240)</f>
        <v>1.0932599999999999</v>
      </c>
      <c r="AK240">
        <f t="shared" si="93"/>
        <v>112.92559066461776</v>
      </c>
      <c r="AL240" s="2">
        <v>39525</v>
      </c>
      <c r="AM240">
        <v>112.55859375</v>
      </c>
      <c r="AN240" s="22">
        <f>_xll.BDH(AN$3&amp;" Govt",$A$8,AL240,AL240)</f>
        <v>1.0378799999999999</v>
      </c>
      <c r="AO240">
        <f t="shared" si="94"/>
        <v>108.45048921840676</v>
      </c>
      <c r="AP240" s="2">
        <v>38523</v>
      </c>
      <c r="AQ240">
        <v>119.703125</v>
      </c>
      <c r="AR240" s="22">
        <f>_xll.BDH(AR$3&amp;" Govt",$A$8,AP240,AP240)</f>
        <v>1.0796600000000001</v>
      </c>
      <c r="AS240">
        <f t="shared" si="95"/>
        <v>110.87113072633977</v>
      </c>
      <c r="AT240" s="2">
        <v>39890</v>
      </c>
      <c r="AU240">
        <v>98.93359375</v>
      </c>
      <c r="AV240" s="22">
        <f>_xll.BDH(AV$3&amp;" Govt",$A$8,AT240,AT240)</f>
        <v>0.99699000000000004</v>
      </c>
      <c r="AW240">
        <f t="shared" si="96"/>
        <v>99.232282921593992</v>
      </c>
      <c r="AX240" s="2">
        <v>38523</v>
      </c>
      <c r="AY240">
        <v>108.4609375</v>
      </c>
      <c r="AZ240" s="22">
        <f>_xll.BDH(AZ$3&amp;" Govt",$A$8,AX240,AX240)</f>
        <v>1.0569500000000001</v>
      </c>
      <c r="BA240">
        <f t="shared" si="97"/>
        <v>102.61690477316807</v>
      </c>
      <c r="BB240" s="2">
        <v>38523</v>
      </c>
      <c r="BC240">
        <v>108.73828125</v>
      </c>
      <c r="BD240" s="22">
        <f>_xll.BDH(BD$3&amp;" Govt",$A$8,BB240,BB240)</f>
        <v>1.0506</v>
      </c>
      <c r="BE240">
        <f t="shared" si="98"/>
        <v>103.50112435750999</v>
      </c>
      <c r="BH240" s="22"/>
      <c r="BJ240" s="2">
        <v>38523</v>
      </c>
      <c r="BK240">
        <v>106.5234375</v>
      </c>
      <c r="BL240" s="22">
        <f>_xll.BDH(BL$3&amp;" Govt",$A$8,BJ240,BJ240)</f>
        <v>1.0298499999999999</v>
      </c>
      <c r="BM240">
        <f t="shared" si="99"/>
        <v>103.43587658396855</v>
      </c>
      <c r="BN240" s="2">
        <v>38698</v>
      </c>
      <c r="BO240">
        <v>100.21875</v>
      </c>
      <c r="BP240" s="22">
        <f>_xll.BDH(BP$3&amp;" Govt",$A$8,BN240,BN240)</f>
        <v>1.0418799999999999</v>
      </c>
      <c r="BQ240">
        <f t="shared" si="100"/>
        <v>96.190300226513614</v>
      </c>
      <c r="BR240" s="2">
        <v>38880</v>
      </c>
      <c r="BS240">
        <v>99.30859375</v>
      </c>
      <c r="BT240" s="22">
        <f>_xll.BDH(BT$3&amp;" Govt",$A$8,BR240,BR240)</f>
        <v>1.0304</v>
      </c>
      <c r="BU240">
        <f t="shared" si="101"/>
        <v>96.378681822593165</v>
      </c>
      <c r="BV240" s="2">
        <v>39058</v>
      </c>
      <c r="BW240">
        <v>101.55859375</v>
      </c>
      <c r="BX240" s="22">
        <f>_xll.BDH(BX$3&amp;" Govt",$A$8,BV240,BV240)</f>
        <v>1.02121</v>
      </c>
      <c r="BY240">
        <f t="shared" si="102"/>
        <v>99.449274634991824</v>
      </c>
      <c r="BZ240" s="2">
        <v>39240</v>
      </c>
      <c r="CA240">
        <v>101.515625</v>
      </c>
      <c r="CB240" s="22">
        <f>_xll.BDH(CB$3&amp;" Govt",$A$8,BZ240,BZ240)</f>
        <v>1.01816</v>
      </c>
      <c r="CC240">
        <f t="shared" si="103"/>
        <v>99.70498251748252</v>
      </c>
      <c r="CD240" s="2">
        <v>39422</v>
      </c>
      <c r="CE240">
        <v>109.85546875</v>
      </c>
      <c r="CF240" s="22">
        <f>_xll.BDH(CF$3&amp;" Govt",$A$8,CD240,CD240)</f>
        <v>1.0342</v>
      </c>
      <c r="CG240">
        <f t="shared" si="104"/>
        <v>106.22265398375556</v>
      </c>
      <c r="CH240" s="2">
        <v>39604</v>
      </c>
      <c r="CI240">
        <v>113.71875</v>
      </c>
      <c r="CJ240" s="22">
        <f>_xll.BDH(CJ$3&amp;" Govt",$A$8,CH240,CH240)</f>
        <v>1.0310900000000001</v>
      </c>
      <c r="CK240">
        <f t="shared" si="105"/>
        <v>110.28983890833972</v>
      </c>
      <c r="CL240" s="2">
        <v>39786</v>
      </c>
      <c r="CM240">
        <v>99.46484375</v>
      </c>
      <c r="CN240" s="22">
        <f>_xll.BDH(CN$3&amp;" Govt",$A$8,CL240,CL240)</f>
        <v>1.04331</v>
      </c>
      <c r="CO240">
        <f t="shared" si="106"/>
        <v>95.335848165933427</v>
      </c>
      <c r="CP240" s="2">
        <v>39969</v>
      </c>
      <c r="CQ240">
        <v>95.56640625</v>
      </c>
      <c r="CR240" s="22">
        <f>_xll.BDH(CR$3&amp;" Govt",$A$8,CP240,CP240)</f>
        <v>0.98673999999999995</v>
      </c>
      <c r="CS240">
        <f t="shared" si="107"/>
        <v>96.850645813486835</v>
      </c>
      <c r="CV240" s="22"/>
      <c r="CZ240" s="22"/>
      <c r="DB240" s="2">
        <v>38526</v>
      </c>
      <c r="DC240">
        <v>113.59765625</v>
      </c>
      <c r="DD240" s="22">
        <f>_xll.BDH(DD$3&amp;" Govt",$A$8,DB240,DB240)</f>
        <v>1.03054</v>
      </c>
      <c r="DE240">
        <f t="shared" si="109"/>
        <v>110.23119553826149</v>
      </c>
      <c r="DF240" s="2">
        <v>39070</v>
      </c>
      <c r="DG240">
        <v>97.84375</v>
      </c>
      <c r="DH240" s="22">
        <f>_xll.BDH(DH$3&amp;" Govt",$A$8,DF240,DF240)</f>
        <v>1.0190600000000001</v>
      </c>
      <c r="DI240">
        <f t="shared" si="110"/>
        <v>96.013728337879996</v>
      </c>
      <c r="DJ240" s="2">
        <v>39434</v>
      </c>
      <c r="DK240">
        <v>109.4296875</v>
      </c>
      <c r="DL240" s="22">
        <f>_xll.BDH(DL$3&amp;" Govt",$A$8,DJ240,DJ240)</f>
        <v>1.0350600000000001</v>
      </c>
      <c r="DM240">
        <f t="shared" si="111"/>
        <v>105.72303779491043</v>
      </c>
      <c r="DP240" s="22"/>
    </row>
    <row r="241" spans="4:120" x14ac:dyDescent="0.25">
      <c r="D241" s="2"/>
      <c r="F241" s="2">
        <v>38524</v>
      </c>
      <c r="G241">
        <v>128.63671875</v>
      </c>
      <c r="H241" s="22">
        <f>_xll.BDH(H$3&amp;" Govt",$A$8,F241,F241)</f>
        <v>1.22553</v>
      </c>
      <c r="I241" s="14">
        <f t="shared" si="86"/>
        <v>104.96415326430197</v>
      </c>
      <c r="J241" s="2">
        <v>38524</v>
      </c>
      <c r="K241">
        <v>129.40234375</v>
      </c>
      <c r="L241" s="22">
        <f>_xll.BDH(L$3&amp;" Govt",$A$8,J241,J241)</f>
        <v>1.2018599999999999</v>
      </c>
      <c r="M241">
        <f t="shared" si="87"/>
        <v>107.66840043765498</v>
      </c>
      <c r="N241" s="2">
        <v>38524</v>
      </c>
      <c r="O241">
        <v>131.02734375</v>
      </c>
      <c r="P241" s="22">
        <f>_xll.BDH(P$3&amp;" Govt",$A$8,N241,N241)</f>
        <v>1.18394</v>
      </c>
      <c r="Q241">
        <f t="shared" si="88"/>
        <v>110.67059458249574</v>
      </c>
      <c r="R241" s="2">
        <v>38524</v>
      </c>
      <c r="S241">
        <v>132.12890625</v>
      </c>
      <c r="T241" s="22">
        <f>_xll.BDH(T$3&amp;" Govt",$A$8,R241,R241)</f>
        <v>1.1540699999999999</v>
      </c>
      <c r="U241">
        <f t="shared" si="89"/>
        <v>114.48950778548962</v>
      </c>
      <c r="V241" s="2">
        <v>38621</v>
      </c>
      <c r="W241">
        <v>100.98828125</v>
      </c>
      <c r="X241" s="22">
        <f>_xll.BDH(X$3&amp;" Govt",$A$8,V241,V241)</f>
        <v>1.03064</v>
      </c>
      <c r="Y241">
        <f t="shared" si="90"/>
        <v>97.985990501047894</v>
      </c>
      <c r="Z241" s="2">
        <v>38524</v>
      </c>
      <c r="AA241">
        <v>125.33984375</v>
      </c>
      <c r="AB241" s="22">
        <f>_xll.BDH(AB$3&amp;" Govt",$A$8,Z241,Z241)</f>
        <v>1.11561</v>
      </c>
      <c r="AC241">
        <f t="shared" si="91"/>
        <v>112.35095037692383</v>
      </c>
      <c r="AD241" s="2">
        <v>39162</v>
      </c>
      <c r="AE241">
        <v>104.5234375</v>
      </c>
      <c r="AF241" s="22">
        <f>_xll.BDH(AF$3&amp;" Govt",$A$8,AD241,AD241)</f>
        <v>1.0186999999999999</v>
      </c>
      <c r="AG241">
        <f t="shared" si="92"/>
        <v>102.60472906645725</v>
      </c>
      <c r="AH241" s="2">
        <v>38524</v>
      </c>
      <c r="AI241">
        <v>123.68359375</v>
      </c>
      <c r="AJ241" s="22">
        <f>_xll.BDH(AJ$3&amp;" Govt",$A$8,AH241,AH241)</f>
        <v>1.0934999999999999</v>
      </c>
      <c r="AK241">
        <f t="shared" si="93"/>
        <v>113.10799611339736</v>
      </c>
      <c r="AL241" s="2">
        <v>39526</v>
      </c>
      <c r="AM241">
        <v>112.87890625</v>
      </c>
      <c r="AN241" s="22">
        <f>_xll.BDH(AN$3&amp;" Govt",$A$8,AL241,AL241)</f>
        <v>1.0380499999999999</v>
      </c>
      <c r="AO241">
        <f t="shared" si="94"/>
        <v>108.74129979288089</v>
      </c>
      <c r="AP241" s="2">
        <v>38524</v>
      </c>
      <c r="AQ241">
        <v>119.94140625</v>
      </c>
      <c r="AR241" s="22">
        <f>_xll.BDH(AR$3&amp;" Govt",$A$8,AP241,AP241)</f>
        <v>1.0799000000000001</v>
      </c>
      <c r="AS241">
        <f t="shared" si="95"/>
        <v>111.06714163348457</v>
      </c>
      <c r="AT241" s="2">
        <v>39891</v>
      </c>
      <c r="AU241">
        <v>98.87109375</v>
      </c>
      <c r="AV241" s="22">
        <f>_xll.BDH(AV$3&amp;" Govt",$A$8,AT241,AT241)</f>
        <v>0.99712999999999996</v>
      </c>
      <c r="AW241">
        <f t="shared" si="96"/>
        <v>99.155670524405053</v>
      </c>
      <c r="AX241" s="2">
        <v>38524</v>
      </c>
      <c r="AY241">
        <v>108.73828125</v>
      </c>
      <c r="AZ241" s="22">
        <f>_xll.BDH(AZ$3&amp;" Govt",$A$8,AX241,AX241)</f>
        <v>1.05718</v>
      </c>
      <c r="BA241">
        <f t="shared" si="97"/>
        <v>102.85692242569856</v>
      </c>
      <c r="BB241" s="2">
        <v>38524</v>
      </c>
      <c r="BC241">
        <v>108.9296875</v>
      </c>
      <c r="BD241" s="22">
        <f>_xll.BDH(BD$3&amp;" Govt",$A$8,BB241,BB241)</f>
        <v>1.0508299999999999</v>
      </c>
      <c r="BE241">
        <f t="shared" si="98"/>
        <v>103.66061827317455</v>
      </c>
      <c r="BH241" s="22"/>
      <c r="BJ241" s="2">
        <v>38524</v>
      </c>
      <c r="BK241">
        <v>106.73046875</v>
      </c>
      <c r="BL241" s="22">
        <f>_xll.BDH(BL$3&amp;" Govt",$A$8,BJ241,BJ241)</f>
        <v>1.0300800000000001</v>
      </c>
      <c r="BM241">
        <f t="shared" si="99"/>
        <v>103.61376664919229</v>
      </c>
      <c r="BN241" s="2">
        <v>38699</v>
      </c>
      <c r="BO241">
        <v>100.45703125</v>
      </c>
      <c r="BP241" s="22">
        <f>_xll.BDH(BP$3&amp;" Govt",$A$8,BN241,BN241)</f>
        <v>1.0419499999999999</v>
      </c>
      <c r="BQ241">
        <f t="shared" si="100"/>
        <v>96.412525792984312</v>
      </c>
      <c r="BR241" s="2">
        <v>38881</v>
      </c>
      <c r="BS241">
        <v>99.390625</v>
      </c>
      <c r="BT241" s="22">
        <f>_xll.BDH(BT$3&amp;" Govt",$A$8,BR241,BR241)</f>
        <v>1.0306900000000001</v>
      </c>
      <c r="BU241">
        <f t="shared" si="101"/>
        <v>96.431152916977936</v>
      </c>
      <c r="BV241" s="2">
        <v>39059</v>
      </c>
      <c r="BW241">
        <v>101.07421875</v>
      </c>
      <c r="BX241" s="22">
        <f>_xll.BDH(BX$3&amp;" Govt",$A$8,BV241,BV241)</f>
        <v>1.0210300000000001</v>
      </c>
      <c r="BY241">
        <f t="shared" si="102"/>
        <v>98.992408401320219</v>
      </c>
      <c r="BZ241" s="2">
        <v>39241</v>
      </c>
      <c r="CA241">
        <v>101.50390625</v>
      </c>
      <c r="CB241" s="22">
        <f>_xll.BDH(CB$3&amp;" Govt",$A$8,BZ241,BZ241)</f>
        <v>1.0183800000000001</v>
      </c>
      <c r="CC241">
        <f t="shared" si="103"/>
        <v>99.671936065123035</v>
      </c>
      <c r="CD241" s="2">
        <v>39423</v>
      </c>
      <c r="CE241">
        <v>109.07421875</v>
      </c>
      <c r="CF241" s="22">
        <f>_xll.BDH(CF$3&amp;" Govt",$A$8,CD241,CD241)</f>
        <v>1.03427</v>
      </c>
      <c r="CG241">
        <f t="shared" si="104"/>
        <v>105.46010108578997</v>
      </c>
      <c r="CH241" s="2">
        <v>39605</v>
      </c>
      <c r="CI241">
        <v>115.26171875</v>
      </c>
      <c r="CJ241" s="22">
        <f>_xll.BDH(CJ$3&amp;" Govt",$A$8,CH241,CH241)</f>
        <v>1.0313000000000001</v>
      </c>
      <c r="CK241">
        <f t="shared" si="105"/>
        <v>111.76352055657907</v>
      </c>
      <c r="CL241" s="2">
        <v>39787</v>
      </c>
      <c r="CM241">
        <v>97.1484375</v>
      </c>
      <c r="CN241" s="22">
        <f>_xll.BDH(CN$3&amp;" Govt",$A$8,CL241,CL241)</f>
        <v>1.04297</v>
      </c>
      <c r="CO241">
        <f t="shared" si="106"/>
        <v>93.145955780127906</v>
      </c>
      <c r="CP241" s="2">
        <v>39972</v>
      </c>
      <c r="CQ241">
        <v>95.1484375</v>
      </c>
      <c r="CR241" s="22">
        <f>_xll.BDH(CR$3&amp;" Govt",$A$8,CP241,CP241)</f>
        <v>0.98697999999999997</v>
      </c>
      <c r="CS241">
        <f t="shared" si="107"/>
        <v>96.40361253520841</v>
      </c>
      <c r="CV241" s="22"/>
      <c r="CZ241" s="22"/>
      <c r="DB241" s="2">
        <v>38527</v>
      </c>
      <c r="DC241">
        <v>114.08203125</v>
      </c>
      <c r="DD241" s="22">
        <f>_xll.BDH(DD$3&amp;" Govt",$A$8,DB241,DB241)</f>
        <v>1.03077</v>
      </c>
      <c r="DE241">
        <f t="shared" si="109"/>
        <v>110.6765148869292</v>
      </c>
      <c r="DF241" s="2">
        <v>39071</v>
      </c>
      <c r="DG241">
        <v>97.625</v>
      </c>
      <c r="DH241" s="22">
        <f>_xll.BDH(DH$3&amp;" Govt",$A$8,DF241,DF241)</f>
        <v>1.0188900000000001</v>
      </c>
      <c r="DI241">
        <f t="shared" si="110"/>
        <v>95.815053636800826</v>
      </c>
      <c r="DJ241" s="2">
        <v>39435</v>
      </c>
      <c r="DK241">
        <v>110.70703125</v>
      </c>
      <c r="DL241" s="22">
        <f>_xll.BDH(DL$3&amp;" Govt",$A$8,DJ241,DJ241)</f>
        <v>1.0351300000000001</v>
      </c>
      <c r="DM241">
        <f t="shared" si="111"/>
        <v>106.94988189889192</v>
      </c>
      <c r="DP241" s="22"/>
    </row>
    <row r="242" spans="4:120" x14ac:dyDescent="0.25">
      <c r="D242" s="2"/>
      <c r="F242" s="2">
        <v>38525</v>
      </c>
      <c r="G242">
        <v>128.66015625</v>
      </c>
      <c r="H242" s="22">
        <f>_xll.BDH(H$3&amp;" Govt",$A$8,F242,F242)</f>
        <v>1.2258</v>
      </c>
      <c r="I242" s="14">
        <f t="shared" si="86"/>
        <v>104.9601535731767</v>
      </c>
      <c r="J242" s="2">
        <v>38525</v>
      </c>
      <c r="K242">
        <v>129.42578125</v>
      </c>
      <c r="L242" s="22">
        <f>_xll.BDH(L$3&amp;" Govt",$A$8,J242,J242)</f>
        <v>1.2021299999999999</v>
      </c>
      <c r="M242">
        <f t="shared" si="87"/>
        <v>107.6637146148919</v>
      </c>
      <c r="N242" s="2">
        <v>38525</v>
      </c>
      <c r="O242">
        <v>131.1796875</v>
      </c>
      <c r="P242" s="22">
        <f>_xll.BDH(P$3&amp;" Govt",$A$8,N242,N242)</f>
        <v>1.18421</v>
      </c>
      <c r="Q242">
        <f t="shared" si="88"/>
        <v>110.77400756622559</v>
      </c>
      <c r="R242" s="2">
        <v>38525</v>
      </c>
      <c r="S242">
        <v>132.40625</v>
      </c>
      <c r="T242" s="22">
        <f>_xll.BDH(T$3&amp;" Govt",$A$8,R242,R242)</f>
        <v>1.1543300000000001</v>
      </c>
      <c r="U242">
        <f t="shared" si="89"/>
        <v>114.70398412932177</v>
      </c>
      <c r="V242" s="2">
        <v>38622</v>
      </c>
      <c r="W242">
        <v>101.0078125</v>
      </c>
      <c r="X242" s="22">
        <f>_xll.BDH(X$3&amp;" Govt",$A$8,V242,V242)</f>
        <v>1.0307999999999999</v>
      </c>
      <c r="Y242">
        <f t="shared" si="90"/>
        <v>97.989728851377578</v>
      </c>
      <c r="Z242" s="2">
        <v>38525</v>
      </c>
      <c r="AA242">
        <v>125.640625</v>
      </c>
      <c r="AB242" s="22">
        <f>_xll.BDH(AB$3&amp;" Govt",$A$8,Z242,Z242)</f>
        <v>1.1158600000000001</v>
      </c>
      <c r="AC242">
        <f t="shared" si="91"/>
        <v>112.59533005932643</v>
      </c>
      <c r="AD242" s="2">
        <v>39163</v>
      </c>
      <c r="AE242">
        <v>104.37890625</v>
      </c>
      <c r="AF242" s="22">
        <f>_xll.BDH(AF$3&amp;" Govt",$A$8,AD242,AD242)</f>
        <v>1.0187999999999999</v>
      </c>
      <c r="AG242">
        <f t="shared" si="92"/>
        <v>102.45279372791521</v>
      </c>
      <c r="AH242" s="2">
        <v>38525</v>
      </c>
      <c r="AI242">
        <v>123.99609375</v>
      </c>
      <c r="AJ242" s="22">
        <f>_xll.BDH(AJ$3&amp;" Govt",$A$8,AH242,AH242)</f>
        <v>1.0937399999999999</v>
      </c>
      <c r="AK242">
        <f t="shared" si="93"/>
        <v>113.36889365845632</v>
      </c>
      <c r="AL242" s="2">
        <v>39527</v>
      </c>
      <c r="AM242">
        <v>112.7734375</v>
      </c>
      <c r="AN242" s="22">
        <f>_xll.BDH(AN$3&amp;" Govt",$A$8,AL242,AL242)</f>
        <v>1.0382100000000001</v>
      </c>
      <c r="AO242">
        <f t="shared" si="94"/>
        <v>108.6229544119205</v>
      </c>
      <c r="AP242" s="2">
        <v>38525</v>
      </c>
      <c r="AQ242">
        <v>120.265625</v>
      </c>
      <c r="AR242" s="22">
        <f>_xll.BDH(AR$3&amp;" Govt",$A$8,AP242,AP242)</f>
        <v>1.0801400000000001</v>
      </c>
      <c r="AS242">
        <f t="shared" si="95"/>
        <v>111.34262688170051</v>
      </c>
      <c r="AT242" s="2">
        <v>39892</v>
      </c>
      <c r="AU242">
        <v>98.68359375</v>
      </c>
      <c r="AV242" s="22">
        <f>_xll.BDH(AV$3&amp;" Govt",$A$8,AT242,AT242)</f>
        <v>0.99726999999999999</v>
      </c>
      <c r="AW242">
        <f t="shared" si="96"/>
        <v>98.953737453247371</v>
      </c>
      <c r="AX242" s="2">
        <v>38525</v>
      </c>
      <c r="AY242">
        <v>109.08203125</v>
      </c>
      <c r="AZ242" s="22">
        <f>_xll.BDH(AZ$3&amp;" Govt",$A$8,AX242,AX242)</f>
        <v>1.05742</v>
      </c>
      <c r="BA242">
        <f t="shared" si="97"/>
        <v>103.15866093888899</v>
      </c>
      <c r="BB242" s="2">
        <v>38525</v>
      </c>
      <c r="BC242">
        <v>109.38671875</v>
      </c>
      <c r="BD242" s="22">
        <f>_xll.BDH(BD$3&amp;" Govt",$A$8,BB242,BB242)</f>
        <v>1.0510699999999999</v>
      </c>
      <c r="BE242">
        <f t="shared" si="98"/>
        <v>104.07177328817301</v>
      </c>
      <c r="BH242" s="22"/>
      <c r="BJ242" s="2">
        <v>38525</v>
      </c>
      <c r="BK242">
        <v>107.1953125</v>
      </c>
      <c r="BL242" s="22">
        <f>_xll.BDH(BL$3&amp;" Govt",$A$8,BJ242,BJ242)</f>
        <v>1.0303100000000001</v>
      </c>
      <c r="BM242">
        <f t="shared" si="99"/>
        <v>104.0418053789636</v>
      </c>
      <c r="BN242" s="2">
        <v>38700</v>
      </c>
      <c r="BO242">
        <v>100.80859375</v>
      </c>
      <c r="BP242" s="22">
        <f>_xll.BDH(BP$3&amp;" Govt",$A$8,BN242,BN242)</f>
        <v>1.0420199999999999</v>
      </c>
      <c r="BQ242">
        <f t="shared" si="100"/>
        <v>96.743434626974533</v>
      </c>
      <c r="BR242" s="2">
        <v>38882</v>
      </c>
      <c r="BS242">
        <v>98.97265625</v>
      </c>
      <c r="BT242" s="22">
        <f>_xll.BDH(BT$3&amp;" Govt",$A$8,BR242,BR242)</f>
        <v>1.0309900000000001</v>
      </c>
      <c r="BU242">
        <f t="shared" si="101"/>
        <v>95.997687901919505</v>
      </c>
      <c r="BV242" s="2">
        <v>39062</v>
      </c>
      <c r="BW242">
        <v>101.36328125</v>
      </c>
      <c r="BX242" s="22">
        <f>_xll.BDH(BX$3&amp;" Govt",$A$8,BV242,BV242)</f>
        <v>1.0204899999999999</v>
      </c>
      <c r="BY242">
        <f t="shared" si="102"/>
        <v>99.328049515428873</v>
      </c>
      <c r="BZ242" s="2">
        <v>39244</v>
      </c>
      <c r="CA242">
        <v>101.40625</v>
      </c>
      <c r="CB242" s="22">
        <f>_xll.BDH(CB$3&amp;" Govt",$A$8,BZ242,BZ242)</f>
        <v>1.0190399999999999</v>
      </c>
      <c r="CC242">
        <f t="shared" si="103"/>
        <v>99.511550086355797</v>
      </c>
      <c r="CD242" s="2">
        <v>39426</v>
      </c>
      <c r="CE242">
        <v>108.765625</v>
      </c>
      <c r="CF242" s="22">
        <f>_xll.BDH(CF$3&amp;" Govt",$A$8,CD242,CD242)</f>
        <v>1.0344899999999999</v>
      </c>
      <c r="CG242">
        <f t="shared" si="104"/>
        <v>105.13936819108933</v>
      </c>
      <c r="CH242" s="2">
        <v>39608</v>
      </c>
      <c r="CI242">
        <v>114.67578125</v>
      </c>
      <c r="CJ242" s="22">
        <f>_xll.BDH(CJ$3&amp;" Govt",$A$8,CH242,CH242)</f>
        <v>1.03193</v>
      </c>
      <c r="CK242">
        <f t="shared" si="105"/>
        <v>111.12748078842557</v>
      </c>
      <c r="CL242" s="2">
        <v>39790</v>
      </c>
      <c r="CM242">
        <v>96.09765625</v>
      </c>
      <c r="CN242" s="22">
        <f>_xll.BDH(CN$3&amp;" Govt",$A$8,CL242,CL242)</f>
        <v>1.0419499999999999</v>
      </c>
      <c r="CO242">
        <f t="shared" si="106"/>
        <v>92.228663803445471</v>
      </c>
      <c r="CP242" s="2">
        <v>39973</v>
      </c>
      <c r="CQ242">
        <v>95.484375</v>
      </c>
      <c r="CR242" s="22">
        <f>_xll.BDH(CR$3&amp;" Govt",$A$8,CP242,CP242)</f>
        <v>0.98706000000000005</v>
      </c>
      <c r="CS242">
        <f t="shared" si="107"/>
        <v>96.73614066014224</v>
      </c>
      <c r="CV242" s="22"/>
      <c r="CZ242" s="22"/>
      <c r="DB242" s="2">
        <v>38530</v>
      </c>
      <c r="DC242">
        <v>114.546875</v>
      </c>
      <c r="DD242" s="22">
        <f>_xll.BDH(DD$3&amp;" Govt",$A$8,DB242,DB242)</f>
        <v>1.03146</v>
      </c>
      <c r="DE242">
        <f t="shared" si="109"/>
        <v>111.05314311752274</v>
      </c>
      <c r="DF242" s="2">
        <v>39072</v>
      </c>
      <c r="DG242">
        <v>97.94921875</v>
      </c>
      <c r="DH242" s="22">
        <f>_xll.BDH(DH$3&amp;" Govt",$A$8,DF242,DF242)</f>
        <v>1.01871</v>
      </c>
      <c r="DI242">
        <f t="shared" si="110"/>
        <v>96.150247617084347</v>
      </c>
      <c r="DJ242" s="2">
        <v>39436</v>
      </c>
      <c r="DK242">
        <v>110.3984375</v>
      </c>
      <c r="DL242" s="22">
        <f>_xll.BDH(DL$3&amp;" Govt",$A$8,DJ242,DJ242)</f>
        <v>1.0351999999999999</v>
      </c>
      <c r="DM242">
        <f t="shared" si="111"/>
        <v>106.64454936244205</v>
      </c>
      <c r="DP242" s="22"/>
    </row>
    <row r="243" spans="4:120" x14ac:dyDescent="0.25">
      <c r="D243" s="2"/>
      <c r="F243" s="2">
        <v>38526</v>
      </c>
      <c r="G243">
        <v>128.66015625</v>
      </c>
      <c r="H243" s="22">
        <f>_xll.BDH(H$3&amp;" Govt",$A$8,F243,F243)</f>
        <v>1.22607</v>
      </c>
      <c r="I243" s="14">
        <f t="shared" si="86"/>
        <v>104.93703968778291</v>
      </c>
      <c r="J243" s="2">
        <v>38526</v>
      </c>
      <c r="K243">
        <v>129.41015625</v>
      </c>
      <c r="L243" s="22">
        <f>_xll.BDH(L$3&amp;" Govt",$A$8,J243,J243)</f>
        <v>1.2023999999999999</v>
      </c>
      <c r="M243">
        <f t="shared" si="87"/>
        <v>107.62654378742516</v>
      </c>
      <c r="N243" s="2">
        <v>38526</v>
      </c>
      <c r="O243">
        <v>131.1484375</v>
      </c>
      <c r="P243" s="22">
        <f>_xll.BDH(P$3&amp;" Govt",$A$8,N243,N243)</f>
        <v>1.1844699999999999</v>
      </c>
      <c r="Q243">
        <f t="shared" si="88"/>
        <v>110.72330873724114</v>
      </c>
      <c r="R243" s="2">
        <v>38526</v>
      </c>
      <c r="S243">
        <v>132.39453125</v>
      </c>
      <c r="T243" s="22">
        <f>_xll.BDH(T$3&amp;" Govt",$A$8,R243,R243)</f>
        <v>1.1545799999999999</v>
      </c>
      <c r="U243">
        <f t="shared" si="89"/>
        <v>114.6689976008592</v>
      </c>
      <c r="V243" s="2">
        <v>38623</v>
      </c>
      <c r="W243">
        <v>101.125</v>
      </c>
      <c r="X243" s="22">
        <f>_xll.BDH(X$3&amp;" Govt",$A$8,V243,V243)</f>
        <v>1.0309600000000001</v>
      </c>
      <c r="Y243">
        <f t="shared" si="90"/>
        <v>98.088189648482953</v>
      </c>
      <c r="Z243" s="2">
        <v>38526</v>
      </c>
      <c r="AA243">
        <v>125.64453125</v>
      </c>
      <c r="AB243" s="22">
        <f>_xll.BDH(AB$3&amp;" Govt",$A$8,Z243,Z243)</f>
        <v>1.1161099999999999</v>
      </c>
      <c r="AC243">
        <f t="shared" si="91"/>
        <v>112.5736094560572</v>
      </c>
      <c r="AD243" s="2">
        <v>39164</v>
      </c>
      <c r="AE243">
        <v>104.3515625</v>
      </c>
      <c r="AF243" s="22">
        <f>_xll.BDH(AF$3&amp;" Govt",$A$8,AD243,AD243)</f>
        <v>1.0188999999999999</v>
      </c>
      <c r="AG243">
        <f t="shared" si="92"/>
        <v>102.41590195308667</v>
      </c>
      <c r="AH243" s="2">
        <v>38526</v>
      </c>
      <c r="AI243">
        <v>123.99609375</v>
      </c>
      <c r="AJ243" s="22">
        <f>_xll.BDH(AJ$3&amp;" Govt",$A$8,AH243,AH243)</f>
        <v>1.09399</v>
      </c>
      <c r="AK243">
        <f t="shared" si="93"/>
        <v>113.34298645325825</v>
      </c>
      <c r="AL243" s="2">
        <v>39528</v>
      </c>
      <c r="AM243">
        <v>112.7734375</v>
      </c>
      <c r="AN243" s="22">
        <f>_xll.BDH(AN$3&amp;" Govt",$A$8,AL243,AL243)</f>
        <v>1.0383800000000001</v>
      </c>
      <c r="AO243">
        <f t="shared" si="94"/>
        <v>108.60517103565168</v>
      </c>
      <c r="AP243" s="2">
        <v>38526</v>
      </c>
      <c r="AQ243">
        <v>120.26953125</v>
      </c>
      <c r="AR243" s="22">
        <f>_xll.BDH(AR$3&amp;" Govt",$A$8,AP243,AP243)</f>
        <v>1.08039</v>
      </c>
      <c r="AS243">
        <f t="shared" si="95"/>
        <v>111.32047802182545</v>
      </c>
      <c r="AT243" s="2">
        <v>39895</v>
      </c>
      <c r="AU243">
        <v>98.88671875</v>
      </c>
      <c r="AV243" s="22">
        <f>_xll.BDH(AV$3&amp;" Govt",$A$8,AT243,AT243)</f>
        <v>0.99768999999999997</v>
      </c>
      <c r="AW243">
        <f t="shared" si="96"/>
        <v>99.115675961470998</v>
      </c>
      <c r="AX243" s="2">
        <v>38526</v>
      </c>
      <c r="AY243">
        <v>109.078125</v>
      </c>
      <c r="AZ243" s="22">
        <f>_xll.BDH(AZ$3&amp;" Govt",$A$8,AX243,AX243)</f>
        <v>1.05765</v>
      </c>
      <c r="BA243">
        <f t="shared" si="97"/>
        <v>103.13253439228478</v>
      </c>
      <c r="BB243" s="2">
        <v>38526</v>
      </c>
      <c r="BC243">
        <v>109.3359375</v>
      </c>
      <c r="BD243" s="22">
        <f>_xll.BDH(BD$3&amp;" Govt",$A$8,BB243,BB243)</f>
        <v>1.0512999999999999</v>
      </c>
      <c r="BE243">
        <f t="shared" si="98"/>
        <v>104.00070151241322</v>
      </c>
      <c r="BH243" s="22"/>
      <c r="BJ243" s="2">
        <v>38526</v>
      </c>
      <c r="BK243">
        <v>107.2109375</v>
      </c>
      <c r="BL243" s="22">
        <f>_xll.BDH(BL$3&amp;" Govt",$A$8,BJ243,BJ243)</f>
        <v>1.03054</v>
      </c>
      <c r="BM243">
        <f t="shared" si="99"/>
        <v>104.03374687057271</v>
      </c>
      <c r="BN243" s="2">
        <v>38701</v>
      </c>
      <c r="BO243">
        <v>100.76953125</v>
      </c>
      <c r="BP243" s="22">
        <f>_xll.BDH(BP$3&amp;" Govt",$A$8,BN243,BN243)</f>
        <v>1.0420799999999999</v>
      </c>
      <c r="BQ243">
        <f t="shared" si="100"/>
        <v>96.700379289497931</v>
      </c>
      <c r="BR243" s="2">
        <v>38883</v>
      </c>
      <c r="BS243">
        <v>98.859375</v>
      </c>
      <c r="BT243" s="22">
        <f>_xll.BDH(BT$3&amp;" Govt",$A$8,BR243,BR243)</f>
        <v>1.03128</v>
      </c>
      <c r="BU243">
        <f t="shared" si="101"/>
        <v>95.860847684431008</v>
      </c>
      <c r="BV243" s="2">
        <v>39063</v>
      </c>
      <c r="BW243">
        <v>101.46484375</v>
      </c>
      <c r="BX243" s="22">
        <f>_xll.BDH(BX$3&amp;" Govt",$A$8,BV243,BV243)</f>
        <v>1.0203199999999999</v>
      </c>
      <c r="BY243">
        <f t="shared" si="102"/>
        <v>99.444138848596523</v>
      </c>
      <c r="BZ243" s="2">
        <v>39245</v>
      </c>
      <c r="CA243">
        <v>100.58984375</v>
      </c>
      <c r="CB243" s="22">
        <f>_xll.BDH(CB$3&amp;" Govt",$A$8,BZ243,BZ243)</f>
        <v>1.0192600000000001</v>
      </c>
      <c r="CC243">
        <f t="shared" si="103"/>
        <v>98.689091841139643</v>
      </c>
      <c r="CD243" s="2">
        <v>39427</v>
      </c>
      <c r="CE243">
        <v>109.9765625</v>
      </c>
      <c r="CF243" s="22">
        <f>_xll.BDH(CF$3&amp;" Govt",$A$8,CD243,CD243)</f>
        <v>1.0345599999999999</v>
      </c>
      <c r="CG243">
        <f t="shared" si="104"/>
        <v>106.30273981209403</v>
      </c>
      <c r="CH243" s="2">
        <v>39609</v>
      </c>
      <c r="CI243">
        <v>113.8359375</v>
      </c>
      <c r="CJ243" s="22">
        <f>_xll.BDH(CJ$3&amp;" Govt",$A$8,CH243,CH243)</f>
        <v>1.03213</v>
      </c>
      <c r="CK243">
        <f t="shared" si="105"/>
        <v>110.29224758509103</v>
      </c>
      <c r="CL243" s="2">
        <v>39791</v>
      </c>
      <c r="CM243">
        <v>96.31640625</v>
      </c>
      <c r="CN243" s="22">
        <f>_xll.BDH(CN$3&amp;" Govt",$A$8,CL243,CL243)</f>
        <v>1.0416099999999999</v>
      </c>
      <c r="CO243">
        <f t="shared" si="106"/>
        <v>92.468780301648422</v>
      </c>
      <c r="CP243" s="2">
        <v>39974</v>
      </c>
      <c r="CQ243">
        <v>95.38671875</v>
      </c>
      <c r="CR243" s="22">
        <f>_xll.BDH(CR$3&amp;" Govt",$A$8,CP243,CP243)</f>
        <v>0.98714999999999997</v>
      </c>
      <c r="CS243">
        <f t="shared" si="107"/>
        <v>96.628393607861014</v>
      </c>
      <c r="CV243" s="22"/>
      <c r="CZ243" s="22"/>
      <c r="DB243" s="2">
        <v>38531</v>
      </c>
      <c r="DC243">
        <v>114.046875</v>
      </c>
      <c r="DD243" s="22">
        <f>_xll.BDH(DD$3&amp;" Govt",$A$8,DB243,DB243)</f>
        <v>1.03169</v>
      </c>
      <c r="DE243">
        <f t="shared" si="109"/>
        <v>110.54374376023806</v>
      </c>
      <c r="DF243" s="2">
        <v>39073</v>
      </c>
      <c r="DG243">
        <v>97.07421875</v>
      </c>
      <c r="DH243" s="22">
        <f>_xll.BDH(DH$3&amp;" Govt",$A$8,DF243,DF243)</f>
        <v>1.0185299999999999</v>
      </c>
      <c r="DI243">
        <f t="shared" si="110"/>
        <v>95.308158571667022</v>
      </c>
      <c r="DJ243" s="2">
        <v>39437</v>
      </c>
      <c r="DK243">
        <v>109.09765625</v>
      </c>
      <c r="DL243" s="22">
        <f>_xll.BDH(DL$3&amp;" Govt",$A$8,DJ243,DJ243)</f>
        <v>1.0352699999999999</v>
      </c>
      <c r="DM243">
        <f t="shared" si="111"/>
        <v>105.38087286408377</v>
      </c>
      <c r="DP243" s="22"/>
    </row>
    <row r="244" spans="4:120" x14ac:dyDescent="0.25">
      <c r="D244" s="2"/>
      <c r="F244" s="2">
        <v>38527</v>
      </c>
      <c r="G244">
        <v>128.76171875</v>
      </c>
      <c r="H244" s="22">
        <f>_xll.BDH(H$3&amp;" Govt",$A$8,F244,F244)</f>
        <v>1.2263500000000001</v>
      </c>
      <c r="I244" s="14">
        <f t="shared" si="86"/>
        <v>104.99589737839931</v>
      </c>
      <c r="J244" s="2">
        <v>38527</v>
      </c>
      <c r="K244">
        <v>129.60546875</v>
      </c>
      <c r="L244" s="22">
        <f>_xll.BDH(L$3&amp;" Govt",$A$8,J244,J244)</f>
        <v>1.2026699999999999</v>
      </c>
      <c r="M244">
        <f t="shared" si="87"/>
        <v>107.76478065470995</v>
      </c>
      <c r="N244" s="2">
        <v>38527</v>
      </c>
      <c r="O244">
        <v>131.3671875</v>
      </c>
      <c r="P244" s="22">
        <f>_xll.BDH(P$3&amp;" Govt",$A$8,N244,N244)</f>
        <v>1.1847399999999999</v>
      </c>
      <c r="Q244">
        <f t="shared" si="88"/>
        <v>110.88271477286156</v>
      </c>
      <c r="R244" s="2">
        <v>38527</v>
      </c>
      <c r="S244">
        <v>132.6328125</v>
      </c>
      <c r="T244" s="22">
        <f>_xll.BDH(T$3&amp;" Govt",$A$8,R244,R244)</f>
        <v>1.1548400000000001</v>
      </c>
      <c r="U244">
        <f t="shared" si="89"/>
        <v>114.84951378545945</v>
      </c>
      <c r="V244" s="2">
        <v>38624</v>
      </c>
      <c r="W244">
        <v>101.109375</v>
      </c>
      <c r="X244" s="22">
        <f>_xll.BDH(X$3&amp;" Govt",$A$8,V244,V244)</f>
        <v>1.03112</v>
      </c>
      <c r="Y244">
        <f t="shared" si="90"/>
        <v>98.057815773139879</v>
      </c>
      <c r="Z244" s="2">
        <v>38527</v>
      </c>
      <c r="AA244">
        <v>125.8984375</v>
      </c>
      <c r="AB244" s="22">
        <f>_xll.BDH(AB$3&amp;" Govt",$A$8,Z244,Z244)</f>
        <v>1.11636</v>
      </c>
      <c r="AC244">
        <f t="shared" si="91"/>
        <v>112.77584067863413</v>
      </c>
      <c r="AD244" s="2">
        <v>39167</v>
      </c>
      <c r="AE244">
        <v>104.52734375</v>
      </c>
      <c r="AF244" s="22">
        <f>_xll.BDH(AF$3&amp;" Govt",$A$8,AD244,AD244)</f>
        <v>1.0192000000000001</v>
      </c>
      <c r="AG244">
        <f t="shared" si="92"/>
        <v>102.55822581436419</v>
      </c>
      <c r="AH244" s="2">
        <v>38527</v>
      </c>
      <c r="AI244">
        <v>124.30078125</v>
      </c>
      <c r="AJ244" s="22">
        <f>_xll.BDH(AJ$3&amp;" Govt",$A$8,AH244,AH244)</f>
        <v>1.09423</v>
      </c>
      <c r="AK244">
        <f t="shared" si="93"/>
        <v>113.59657590268957</v>
      </c>
      <c r="AL244" s="2">
        <v>39531</v>
      </c>
      <c r="AM244">
        <v>111.48046875</v>
      </c>
      <c r="AN244" s="22">
        <f>_xll.BDH(AN$3&amp;" Govt",$A$8,AL244,AL244)</f>
        <v>1.03888</v>
      </c>
      <c r="AO244">
        <f t="shared" si="94"/>
        <v>107.30832122093022</v>
      </c>
      <c r="AP244" s="2">
        <v>38527</v>
      </c>
      <c r="AQ244">
        <v>120.59375</v>
      </c>
      <c r="AR244" s="22">
        <f>_xll.BDH(AR$3&amp;" Govt",$A$8,AP244,AP244)</f>
        <v>1.08063</v>
      </c>
      <c r="AS244">
        <f t="shared" si="95"/>
        <v>111.59578209007708</v>
      </c>
      <c r="AT244" s="2">
        <v>39896</v>
      </c>
      <c r="AU244">
        <v>99.12109375</v>
      </c>
      <c r="AV244" s="22">
        <f>_xll.BDH(AV$3&amp;" Govt",$A$8,AT244,AT244)</f>
        <v>0.99782999999999999</v>
      </c>
      <c r="AW244">
        <f t="shared" si="96"/>
        <v>99.336654289808891</v>
      </c>
      <c r="AX244" s="2">
        <v>38527</v>
      </c>
      <c r="AY244">
        <v>109.3828125</v>
      </c>
      <c r="AZ244" s="22">
        <f>_xll.BDH(AZ$3&amp;" Govt",$A$8,AX244,AX244)</f>
        <v>1.05789</v>
      </c>
      <c r="BA244">
        <f t="shared" si="97"/>
        <v>103.39715140515554</v>
      </c>
      <c r="BB244" s="2">
        <v>38527</v>
      </c>
      <c r="BC244">
        <v>109.69140625</v>
      </c>
      <c r="BD244" s="22">
        <f>_xll.BDH(BD$3&amp;" Govt",$A$8,BB244,BB244)</f>
        <v>1.0515399999999999</v>
      </c>
      <c r="BE244">
        <f t="shared" si="98"/>
        <v>104.31501060349584</v>
      </c>
      <c r="BH244" s="22"/>
      <c r="BJ244" s="2">
        <v>38527</v>
      </c>
      <c r="BK244">
        <v>107.5234375</v>
      </c>
      <c r="BL244" s="22">
        <f>_xll.BDH(BL$3&amp;" Govt",$A$8,BJ244,BJ244)</f>
        <v>1.03077</v>
      </c>
      <c r="BM244">
        <f t="shared" si="99"/>
        <v>104.31370480320537</v>
      </c>
      <c r="BN244" s="2">
        <v>38702</v>
      </c>
      <c r="BO244">
        <v>100.87109375</v>
      </c>
      <c r="BP244" s="22">
        <f>_xll.BDH(BP$3&amp;" Govt",$A$8,BN244,BN244)</f>
        <v>1.0421499999999999</v>
      </c>
      <c r="BQ244">
        <f t="shared" si="100"/>
        <v>96.791338818788091</v>
      </c>
      <c r="BR244" s="2">
        <v>38884</v>
      </c>
      <c r="BS244">
        <v>98.78125</v>
      </c>
      <c r="BT244" s="22">
        <f>_xll.BDH(BT$3&amp;" Govt",$A$8,BR244,BR244)</f>
        <v>1.0315700000000001</v>
      </c>
      <c r="BU244">
        <f t="shared" si="101"/>
        <v>95.758164739183954</v>
      </c>
      <c r="BV244" s="2">
        <v>39064</v>
      </c>
      <c r="BW244">
        <v>100.89453125</v>
      </c>
      <c r="BX244" s="22">
        <f>_xll.BDH(BX$3&amp;" Govt",$A$8,BV244,BV244)</f>
        <v>1.02014</v>
      </c>
      <c r="BY244">
        <f t="shared" si="102"/>
        <v>98.902632236751813</v>
      </c>
      <c r="BZ244" s="2">
        <v>39246</v>
      </c>
      <c r="CA244">
        <v>101.2421875</v>
      </c>
      <c r="CB244" s="22">
        <f>_xll.BDH(CB$3&amp;" Govt",$A$8,BZ244,BZ244)</f>
        <v>1.0194799999999999</v>
      </c>
      <c r="CC244">
        <f t="shared" si="103"/>
        <v>99.307674010279754</v>
      </c>
      <c r="CD244" s="2">
        <v>39428</v>
      </c>
      <c r="CE244">
        <v>109.47265625</v>
      </c>
      <c r="CF244" s="22">
        <f>_xll.BDH(CF$3&amp;" Govt",$A$8,CD244,CD244)</f>
        <v>1.0346299999999999</v>
      </c>
      <c r="CG244">
        <f t="shared" si="104"/>
        <v>105.80850763074723</v>
      </c>
      <c r="CH244" s="2">
        <v>39610</v>
      </c>
      <c r="CI244">
        <v>114.04296875</v>
      </c>
      <c r="CJ244" s="22">
        <f>_xll.BDH(CJ$3&amp;" Govt",$A$8,CH244,CH244)</f>
        <v>1.03234</v>
      </c>
      <c r="CK244">
        <f t="shared" si="105"/>
        <v>110.47035739194452</v>
      </c>
      <c r="CL244" s="2">
        <v>39792</v>
      </c>
      <c r="CM244">
        <v>95.734375</v>
      </c>
      <c r="CN244" s="22">
        <f>_xll.BDH(CN$3&amp;" Govt",$A$8,CL244,CL244)</f>
        <v>1.0412699999999999</v>
      </c>
      <c r="CO244">
        <f t="shared" si="106"/>
        <v>91.94001075609593</v>
      </c>
      <c r="CP244" s="2">
        <v>39975</v>
      </c>
      <c r="CQ244">
        <v>95.5546875</v>
      </c>
      <c r="CR244" s="22">
        <f>_xll.BDH(CR$3&amp;" Govt",$A$8,CP244,CP244)</f>
        <v>0.98723000000000005</v>
      </c>
      <c r="CS244">
        <f t="shared" si="107"/>
        <v>96.790704800299821</v>
      </c>
      <c r="CV244" s="22"/>
      <c r="CZ244" s="22"/>
      <c r="DB244" s="2">
        <v>38532</v>
      </c>
      <c r="DC244">
        <v>113.7734375</v>
      </c>
      <c r="DD244" s="22">
        <f>_xll.BDH(DD$3&amp;" Govt",$A$8,DB244,DB244)</f>
        <v>1.0319199999999999</v>
      </c>
      <c r="DE244">
        <f t="shared" si="109"/>
        <v>110.25412580432592</v>
      </c>
      <c r="DF244" s="2">
        <v>39076</v>
      </c>
      <c r="DG244">
        <v>97.07421875</v>
      </c>
      <c r="DH244" s="22">
        <f>_xll.BDH(DH$3&amp;" Govt",$A$8,DF244,DF244)</f>
        <v>1.01799</v>
      </c>
      <c r="DI244">
        <f t="shared" si="110"/>
        <v>95.358715458894494</v>
      </c>
      <c r="DJ244" s="2">
        <v>39440</v>
      </c>
      <c r="DK244">
        <v>108.54296875</v>
      </c>
      <c r="DL244" s="22">
        <f>_xll.BDH(DL$3&amp;" Govt",$A$8,DJ244,DJ244)</f>
        <v>1.03549</v>
      </c>
      <c r="DM244">
        <f t="shared" si="111"/>
        <v>104.82280731827444</v>
      </c>
      <c r="DP244" s="22"/>
    </row>
    <row r="245" spans="4:120" x14ac:dyDescent="0.25">
      <c r="D245" s="2"/>
      <c r="F245" s="2">
        <v>38530</v>
      </c>
      <c r="G245">
        <v>128.83984375</v>
      </c>
      <c r="H245" s="22">
        <f>_xll.BDH(H$3&amp;" Govt",$A$8,F245,F245)</f>
        <v>1.2271700000000001</v>
      </c>
      <c r="I245" s="14">
        <f t="shared" si="86"/>
        <v>104.98940142767505</v>
      </c>
      <c r="J245" s="2">
        <v>38530</v>
      </c>
      <c r="K245">
        <v>129.72265625</v>
      </c>
      <c r="L245" s="22">
        <f>_xll.BDH(L$3&amp;" Govt",$A$8,J245,J245)</f>
        <v>1.20347</v>
      </c>
      <c r="M245">
        <f t="shared" si="87"/>
        <v>107.79051929005293</v>
      </c>
      <c r="N245" s="2">
        <v>38530</v>
      </c>
      <c r="O245">
        <v>131.53515625</v>
      </c>
      <c r="P245" s="22">
        <f>_xll.BDH(P$3&amp;" Govt",$A$8,N245,N245)</f>
        <v>1.18553</v>
      </c>
      <c r="Q245">
        <f t="shared" si="88"/>
        <v>110.95050842239337</v>
      </c>
      <c r="R245" s="2">
        <v>38530</v>
      </c>
      <c r="S245">
        <v>132.83984375</v>
      </c>
      <c r="T245" s="22">
        <f>_xll.BDH(T$3&amp;" Govt",$A$8,R245,R245)</f>
        <v>1.1556200000000001</v>
      </c>
      <c r="U245">
        <f t="shared" si="89"/>
        <v>114.95114635433792</v>
      </c>
      <c r="V245" s="2">
        <v>38625</v>
      </c>
      <c r="W245">
        <v>101.06640625</v>
      </c>
      <c r="X245" s="22">
        <f>_xll.BDH(X$3&amp;" Govt",$A$8,V245,V245)</f>
        <v>1.0312699999999999</v>
      </c>
      <c r="Y245">
        <f t="shared" si="90"/>
        <v>98.001887236126336</v>
      </c>
      <c r="Z245" s="2">
        <v>38530</v>
      </c>
      <c r="AA245">
        <v>126.11328125</v>
      </c>
      <c r="AB245" s="22">
        <f>_xll.BDH(AB$3&amp;" Govt",$A$8,Z245,Z245)</f>
        <v>1.1171</v>
      </c>
      <c r="AC245">
        <f t="shared" si="91"/>
        <v>112.89345738966968</v>
      </c>
      <c r="AD245" s="2">
        <v>39168</v>
      </c>
      <c r="AE245">
        <v>104.609375</v>
      </c>
      <c r="AF245" s="22">
        <f>_xll.BDH(AF$3&amp;" Govt",$A$8,AD245,AD245)</f>
        <v>1.0193000000000001</v>
      </c>
      <c r="AG245">
        <f t="shared" si="92"/>
        <v>102.6286422054351</v>
      </c>
      <c r="AH245" s="2">
        <v>38530</v>
      </c>
      <c r="AI245">
        <v>124.52734375</v>
      </c>
      <c r="AJ245" s="22">
        <f>_xll.BDH(AJ$3&amp;" Govt",$A$8,AH245,AH245)</f>
        <v>1.0949599999999999</v>
      </c>
      <c r="AK245">
        <f t="shared" si="93"/>
        <v>113.72775603675021</v>
      </c>
      <c r="AL245" s="2">
        <v>39532</v>
      </c>
      <c r="AM245">
        <v>111.4375</v>
      </c>
      <c r="AN245" s="22">
        <f>_xll.BDH(AN$3&amp;" Govt",$A$8,AL245,AL245)</f>
        <v>1.03904</v>
      </c>
      <c r="AO245">
        <f t="shared" si="94"/>
        <v>107.25044271635356</v>
      </c>
      <c r="AP245" s="2">
        <v>38530</v>
      </c>
      <c r="AQ245">
        <v>120.8515625</v>
      </c>
      <c r="AR245" s="22">
        <f>_xll.BDH(AR$3&amp;" Govt",$A$8,AP245,AP245)</f>
        <v>1.08135</v>
      </c>
      <c r="AS245">
        <f t="shared" si="95"/>
        <v>111.75989503860914</v>
      </c>
      <c r="AT245" s="2">
        <v>39897</v>
      </c>
      <c r="AU245">
        <v>99.01171875</v>
      </c>
      <c r="AV245" s="22">
        <f>_xll.BDH(AV$3&amp;" Govt",$A$8,AT245,AT245)</f>
        <v>0.99797000000000002</v>
      </c>
      <c r="AW245">
        <f t="shared" si="96"/>
        <v>99.213121386414414</v>
      </c>
      <c r="AX245" s="2">
        <v>38530</v>
      </c>
      <c r="AY245">
        <v>109.64453125</v>
      </c>
      <c r="AZ245" s="22">
        <f>_xll.BDH(AZ$3&amp;" Govt",$A$8,AX245,AX245)</f>
        <v>1.0586</v>
      </c>
      <c r="BA245">
        <f t="shared" si="97"/>
        <v>103.57503424334026</v>
      </c>
      <c r="BB245" s="2">
        <v>38530</v>
      </c>
      <c r="BC245">
        <v>109.90234375</v>
      </c>
      <c r="BD245" s="22">
        <f>_xll.BDH(BD$3&amp;" Govt",$A$8,BB245,BB245)</f>
        <v>1.0522400000000001</v>
      </c>
      <c r="BE245">
        <f t="shared" si="98"/>
        <v>104.44608050444765</v>
      </c>
      <c r="BH245" s="22"/>
      <c r="BJ245" s="2">
        <v>38530</v>
      </c>
      <c r="BK245">
        <v>107.76171875</v>
      </c>
      <c r="BL245" s="22">
        <f>_xll.BDH(BL$3&amp;" Govt",$A$8,BJ245,BJ245)</f>
        <v>1.03146</v>
      </c>
      <c r="BM245">
        <f t="shared" si="99"/>
        <v>104.47493722490449</v>
      </c>
      <c r="BN245" s="2">
        <v>38705</v>
      </c>
      <c r="BO245">
        <v>100.8828125</v>
      </c>
      <c r="BP245" s="22">
        <f>_xll.BDH(BP$3&amp;" Govt",$A$8,BN245,BN245)</f>
        <v>1.0423499999999999</v>
      </c>
      <c r="BQ245">
        <f t="shared" si="100"/>
        <v>96.784009689643611</v>
      </c>
      <c r="BR245" s="2">
        <v>38887</v>
      </c>
      <c r="BS245">
        <v>98.58984375</v>
      </c>
      <c r="BT245" s="22">
        <f>_xll.BDH(BT$3&amp;" Govt",$A$8,BR245,BR245)</f>
        <v>1.03244</v>
      </c>
      <c r="BU245">
        <f t="shared" si="101"/>
        <v>95.492080653597299</v>
      </c>
      <c r="BV245" s="2">
        <v>39065</v>
      </c>
      <c r="BW245">
        <v>100.78515625</v>
      </c>
      <c r="BX245" s="22">
        <f>_xll.BDH(BX$3&amp;" Govt",$A$8,BV245,BV245)</f>
        <v>1.01996</v>
      </c>
      <c r="BY245">
        <f t="shared" si="102"/>
        <v>98.81285172947959</v>
      </c>
      <c r="BZ245" s="2">
        <v>39247</v>
      </c>
      <c r="CA245">
        <v>101.0625</v>
      </c>
      <c r="CB245" s="22">
        <f>_xll.BDH(CB$3&amp;" Govt",$A$8,BZ245,BZ245)</f>
        <v>1.0197000000000001</v>
      </c>
      <c r="CC245">
        <f t="shared" si="103"/>
        <v>99.110032362459549</v>
      </c>
      <c r="CD245" s="2">
        <v>39429</v>
      </c>
      <c r="CE245">
        <v>108.80859375</v>
      </c>
      <c r="CF245" s="22">
        <f>_xll.BDH(CF$3&amp;" Govt",$A$8,CD245,CD245)</f>
        <v>1.0347</v>
      </c>
      <c r="CG245">
        <f t="shared" si="104"/>
        <v>105.15955711800522</v>
      </c>
      <c r="CH245" s="2">
        <v>39611</v>
      </c>
      <c r="CI245">
        <v>113.04296875</v>
      </c>
      <c r="CJ245" s="22">
        <f>_xll.BDH(CJ$3&amp;" Govt",$A$8,CH245,CH245)</f>
        <v>1.0325500000000001</v>
      </c>
      <c r="CK245">
        <f t="shared" si="105"/>
        <v>109.47941382983873</v>
      </c>
      <c r="CL245" s="2">
        <v>39793</v>
      </c>
      <c r="CM245">
        <v>96.796875</v>
      </c>
      <c r="CN245" s="22">
        <f>_xll.BDH(CN$3&amp;" Govt",$A$8,CL245,CL245)</f>
        <v>1.0409299999999999</v>
      </c>
      <c r="CO245">
        <f t="shared" si="106"/>
        <v>92.990763067641439</v>
      </c>
      <c r="CP245" s="2">
        <v>39976</v>
      </c>
      <c r="CQ245">
        <v>95.43359375</v>
      </c>
      <c r="CR245" s="22">
        <f>_xll.BDH(CR$3&amp;" Govt",$A$8,CP245,CP245)</f>
        <v>0.98731000000000002</v>
      </c>
      <c r="CS245">
        <f t="shared" si="107"/>
        <v>96.660211838227099</v>
      </c>
      <c r="CV245" s="22"/>
      <c r="CZ245" s="22"/>
      <c r="DB245" s="2">
        <v>38533</v>
      </c>
      <c r="DC245">
        <v>114.66015625</v>
      </c>
      <c r="DD245" s="22">
        <f>_xll.BDH(DD$3&amp;" Govt",$A$8,DB245,DB245)</f>
        <v>1.0321499999999999</v>
      </c>
      <c r="DE245">
        <f t="shared" si="109"/>
        <v>111.08865596085842</v>
      </c>
      <c r="DF245" s="2">
        <v>39077</v>
      </c>
      <c r="DG245">
        <v>97.33203125</v>
      </c>
      <c r="DH245" s="22">
        <f>_xll.BDH(DH$3&amp;" Govt",$A$8,DF245,DF245)</f>
        <v>1.0178100000000001</v>
      </c>
      <c r="DI245">
        <f t="shared" si="110"/>
        <v>95.628880881500464</v>
      </c>
      <c r="DJ245" s="2">
        <v>39441</v>
      </c>
      <c r="DK245">
        <v>108.54296875</v>
      </c>
      <c r="DL245" s="22">
        <f>_xll.BDH(DL$3&amp;" Govt",$A$8,DJ245,DJ245)</f>
        <v>1.03556</v>
      </c>
      <c r="DM245">
        <f t="shared" si="111"/>
        <v>104.81572168681679</v>
      </c>
      <c r="DP245" s="22"/>
    </row>
    <row r="246" spans="4:120" x14ac:dyDescent="0.25">
      <c r="D246" s="2"/>
      <c r="F246" s="2">
        <v>38531</v>
      </c>
      <c r="G246">
        <v>128.78515625</v>
      </c>
      <c r="H246" s="22">
        <f>_xll.BDH(H$3&amp;" Govt",$A$8,F246,F246)</f>
        <v>1.2274400000000001</v>
      </c>
      <c r="I246" s="14">
        <f t="shared" si="86"/>
        <v>104.92175279443394</v>
      </c>
      <c r="J246" s="2">
        <v>38531</v>
      </c>
      <c r="K246">
        <v>129.59375</v>
      </c>
      <c r="L246" s="22">
        <f>_xll.BDH(L$3&amp;" Govt",$A$8,J246,J246)</f>
        <v>1.20374</v>
      </c>
      <c r="M246">
        <f t="shared" si="87"/>
        <v>107.65925365942812</v>
      </c>
      <c r="N246" s="2">
        <v>38531</v>
      </c>
      <c r="O246">
        <v>131.33984375</v>
      </c>
      <c r="P246" s="22">
        <f>_xll.BDH(P$3&amp;" Govt",$A$8,N246,N246)</f>
        <v>1.1857899999999999</v>
      </c>
      <c r="Q246">
        <f t="shared" si="88"/>
        <v>110.76147020130041</v>
      </c>
      <c r="R246" s="2">
        <v>38531</v>
      </c>
      <c r="S246">
        <v>132.55859375</v>
      </c>
      <c r="T246" s="22">
        <f>_xll.BDH(T$3&amp;" Govt",$A$8,R246,R246)</f>
        <v>1.15587</v>
      </c>
      <c r="U246">
        <f t="shared" si="89"/>
        <v>114.6829606703176</v>
      </c>
      <c r="V246" s="2">
        <v>38628</v>
      </c>
      <c r="W246">
        <v>100.71484375</v>
      </c>
      <c r="X246" s="22">
        <f>_xll.BDH(X$3&amp;" Govt",$A$8,V246,V246)</f>
        <v>1.0317700000000001</v>
      </c>
      <c r="Y246">
        <f t="shared" si="90"/>
        <v>97.613657840410156</v>
      </c>
      <c r="Z246" s="2">
        <v>38531</v>
      </c>
      <c r="AA246">
        <v>125.8359375</v>
      </c>
      <c r="AB246" s="22">
        <f>_xll.BDH(AB$3&amp;" Govt",$A$8,Z246,Z246)</f>
        <v>1.1173500000000001</v>
      </c>
      <c r="AC246">
        <f t="shared" si="91"/>
        <v>112.61998254799302</v>
      </c>
      <c r="AD246" s="2">
        <v>39169</v>
      </c>
      <c r="AE246">
        <v>104.625</v>
      </c>
      <c r="AF246" s="22">
        <f>_xll.BDH(AF$3&amp;" Govt",$A$8,AD246,AD246)</f>
        <v>1.0194000000000001</v>
      </c>
      <c r="AG246">
        <f t="shared" si="92"/>
        <v>102.63390229546792</v>
      </c>
      <c r="AH246" s="2">
        <v>38531</v>
      </c>
      <c r="AI246">
        <v>124.203125</v>
      </c>
      <c r="AJ246" s="22">
        <f>_xll.BDH(AJ$3&amp;" Govt",$A$8,AH246,AH246)</f>
        <v>1.09521</v>
      </c>
      <c r="AK246">
        <f t="shared" si="93"/>
        <v>113.4057623652085</v>
      </c>
      <c r="AL246" s="2">
        <v>39533</v>
      </c>
      <c r="AM246">
        <v>112.11328125</v>
      </c>
      <c r="AN246" s="22">
        <f>_xll.BDH(AN$3&amp;" Govt",$A$8,AL246,AL246)</f>
        <v>1.03921</v>
      </c>
      <c r="AO246">
        <f t="shared" si="94"/>
        <v>107.88318169571117</v>
      </c>
      <c r="AP246" s="2">
        <v>38531</v>
      </c>
      <c r="AQ246">
        <v>120.49609375</v>
      </c>
      <c r="AR246" s="22">
        <f>_xll.BDH(AR$3&amp;" Govt",$A$8,AP246,AP246)</f>
        <v>1.0815900000000001</v>
      </c>
      <c r="AS246">
        <f t="shared" si="95"/>
        <v>111.40644213611442</v>
      </c>
      <c r="AT246" s="2">
        <v>39898</v>
      </c>
      <c r="AU246">
        <v>99.63671875</v>
      </c>
      <c r="AV246" s="22">
        <f>_xll.BDH(AV$3&amp;" Govt",$A$8,AT246,AT246)</f>
        <v>0.99811000000000005</v>
      </c>
      <c r="AW246">
        <f t="shared" si="96"/>
        <v>99.825388734708596</v>
      </c>
      <c r="AX246" s="2">
        <v>38531</v>
      </c>
      <c r="AY246">
        <v>109.27734375</v>
      </c>
      <c r="AZ246" s="22">
        <f>_xll.BDH(AZ$3&amp;" Govt",$A$8,AX246,AX246)</f>
        <v>1.0588299999999999</v>
      </c>
      <c r="BA246">
        <f t="shared" si="97"/>
        <v>103.20574950653079</v>
      </c>
      <c r="BB246" s="2">
        <v>38531</v>
      </c>
      <c r="BC246">
        <v>109.5703125</v>
      </c>
      <c r="BD246" s="22">
        <f>_xll.BDH(BD$3&amp;" Govt",$A$8,BB246,BB246)</f>
        <v>1.05247</v>
      </c>
      <c r="BE246">
        <f t="shared" si="98"/>
        <v>104.10777741883379</v>
      </c>
      <c r="BH246" s="22"/>
      <c r="BJ246" s="2">
        <v>38531</v>
      </c>
      <c r="BK246">
        <v>107.421875</v>
      </c>
      <c r="BL246" s="22">
        <f>_xll.BDH(BL$3&amp;" Govt",$A$8,BJ246,BJ246)</f>
        <v>1.03169</v>
      </c>
      <c r="BM246">
        <f t="shared" si="99"/>
        <v>104.12224117709778</v>
      </c>
      <c r="BN246" s="2">
        <v>38706</v>
      </c>
      <c r="BO246">
        <v>100.76171875</v>
      </c>
      <c r="BP246" s="22">
        <f>_xll.BDH(BP$3&amp;" Govt",$A$8,BN246,BN246)</f>
        <v>1.0424199999999999</v>
      </c>
      <c r="BQ246">
        <f t="shared" si="100"/>
        <v>96.661344515646292</v>
      </c>
      <c r="BR246" s="2">
        <v>38888</v>
      </c>
      <c r="BS246">
        <v>98.4453125</v>
      </c>
      <c r="BT246" s="22">
        <f>_xll.BDH(BT$3&amp;" Govt",$A$8,BR246,BR246)</f>
        <v>1.0327299999999999</v>
      </c>
      <c r="BU246">
        <f t="shared" si="101"/>
        <v>95.325314941949983</v>
      </c>
      <c r="BV246" s="2">
        <v>39066</v>
      </c>
      <c r="BW246">
        <v>100.3359375</v>
      </c>
      <c r="BX246" s="22">
        <f>_xll.BDH(BX$3&amp;" Govt",$A$8,BV246,BV246)</f>
        <v>1.0197799999999999</v>
      </c>
      <c r="BY246">
        <f t="shared" si="102"/>
        <v>98.389787503186966</v>
      </c>
      <c r="BZ246" s="2">
        <v>39248</v>
      </c>
      <c r="CA246">
        <v>101.390625</v>
      </c>
      <c r="CB246" s="22">
        <f>_xll.BDH(CB$3&amp;" Govt",$A$8,BZ246,BZ246)</f>
        <v>1.0199199999999999</v>
      </c>
      <c r="CC246">
        <f t="shared" si="103"/>
        <v>99.410370421209507</v>
      </c>
      <c r="CD246" s="2">
        <v>39430</v>
      </c>
      <c r="CE246">
        <v>108.76953125</v>
      </c>
      <c r="CF246" s="22">
        <f>_xll.BDH(CF$3&amp;" Govt",$A$8,CD246,CD246)</f>
        <v>1.03477</v>
      </c>
      <c r="CG246">
        <f t="shared" si="104"/>
        <v>105.11469336180987</v>
      </c>
      <c r="CH246" s="2">
        <v>39612</v>
      </c>
      <c r="CI246">
        <v>112.56640625</v>
      </c>
      <c r="CJ246" s="22">
        <f>_xll.BDH(CJ$3&amp;" Govt",$A$8,CH246,CH246)</f>
        <v>1.0327599999999999</v>
      </c>
      <c r="CK246">
        <f t="shared" si="105"/>
        <v>108.99570689221117</v>
      </c>
      <c r="CL246" s="2">
        <v>39794</v>
      </c>
      <c r="CM246">
        <v>96.26171875</v>
      </c>
      <c r="CN246" s="22">
        <f>_xll.BDH(CN$3&amp;" Govt",$A$8,CL246,CL246)</f>
        <v>1.0405800000000001</v>
      </c>
      <c r="CO246">
        <f t="shared" si="106"/>
        <v>92.507754089065713</v>
      </c>
      <c r="CP246" s="2">
        <v>39979</v>
      </c>
      <c r="CQ246">
        <v>95.5859375</v>
      </c>
      <c r="CR246" s="22">
        <f>_xll.BDH(CR$3&amp;" Govt",$A$8,CP246,CP246)</f>
        <v>0.98755999999999999</v>
      </c>
      <c r="CS246">
        <f t="shared" si="107"/>
        <v>96.790005164243183</v>
      </c>
      <c r="CV246" s="22"/>
      <c r="CZ246" s="22"/>
      <c r="DB246" s="2">
        <v>38534</v>
      </c>
      <c r="DC246">
        <v>113.4453125</v>
      </c>
      <c r="DD246" s="22">
        <f>_xll.BDH(DD$3&amp;" Govt",$A$8,DB246,DB246)</f>
        <v>1.0323800000000001</v>
      </c>
      <c r="DE246">
        <f t="shared" si="109"/>
        <v>109.88716606288381</v>
      </c>
      <c r="DF246" s="2">
        <v>39078</v>
      </c>
      <c r="DG246">
        <v>96.60546875</v>
      </c>
      <c r="DH246" s="22">
        <f>_xll.BDH(DH$3&amp;" Govt",$A$8,DF246,DF246)</f>
        <v>1.01763</v>
      </c>
      <c r="DI246">
        <f t="shared" si="110"/>
        <v>94.931820750174424</v>
      </c>
      <c r="DJ246" s="2">
        <v>39442</v>
      </c>
      <c r="DK246">
        <v>107.6171875</v>
      </c>
      <c r="DL246" s="22">
        <f>_xll.BDH(DL$3&amp;" Govt",$A$8,DJ246,DJ246)</f>
        <v>1.0356300000000001</v>
      </c>
      <c r="DM246">
        <f t="shared" si="111"/>
        <v>103.91470650715023</v>
      </c>
      <c r="DP246" s="22"/>
    </row>
    <row r="247" spans="4:120" x14ac:dyDescent="0.25">
      <c r="D247" s="2"/>
      <c r="F247" s="2">
        <v>38532</v>
      </c>
      <c r="G247">
        <v>128.73046875</v>
      </c>
      <c r="H247" s="22">
        <f>_xll.BDH(H$3&amp;" Govt",$A$8,F247,F247)</f>
        <v>1.2277100000000001</v>
      </c>
      <c r="I247" s="14">
        <f t="shared" si="86"/>
        <v>104.85413391598992</v>
      </c>
      <c r="J247" s="2">
        <v>38532</v>
      </c>
      <c r="K247">
        <v>129.54296875</v>
      </c>
      <c r="L247" s="22">
        <f>_xll.BDH(L$3&amp;" Govt",$A$8,J247,J247)</f>
        <v>1.20401</v>
      </c>
      <c r="M247">
        <f t="shared" si="87"/>
        <v>107.5929342364266</v>
      </c>
      <c r="N247" s="2">
        <v>38532</v>
      </c>
      <c r="O247">
        <v>131.26953125</v>
      </c>
      <c r="P247" s="22">
        <f>_xll.BDH(P$3&amp;" Govt",$A$8,N247,N247)</f>
        <v>1.1860599999999999</v>
      </c>
      <c r="Q247">
        <f t="shared" si="88"/>
        <v>110.67697355108511</v>
      </c>
      <c r="R247" s="2">
        <v>38532</v>
      </c>
      <c r="S247">
        <v>132.51171875</v>
      </c>
      <c r="T247" s="22">
        <f>_xll.BDH(T$3&amp;" Govt",$A$8,R247,R247)</f>
        <v>1.1561300000000001</v>
      </c>
      <c r="U247">
        <f t="shared" si="89"/>
        <v>114.61662507676472</v>
      </c>
      <c r="V247" s="2">
        <v>38629</v>
      </c>
      <c r="W247">
        <v>100.62109375</v>
      </c>
      <c r="X247" s="22">
        <f>_xll.BDH(X$3&amp;" Govt",$A$8,V247,V247)</f>
        <v>1.0319400000000001</v>
      </c>
      <c r="Y247">
        <f t="shared" si="90"/>
        <v>97.506728831133586</v>
      </c>
      <c r="Z247" s="2">
        <v>38532</v>
      </c>
      <c r="AA247">
        <v>125.76953125</v>
      </c>
      <c r="AB247" s="22">
        <f>_xll.BDH(AB$3&amp;" Govt",$A$8,Z247,Z247)</f>
        <v>1.1175999999999999</v>
      </c>
      <c r="AC247">
        <f t="shared" si="91"/>
        <v>112.53537155511812</v>
      </c>
      <c r="AD247" s="2">
        <v>39170</v>
      </c>
      <c r="AE247">
        <v>104.515625</v>
      </c>
      <c r="AF247" s="22">
        <f>_xll.BDH(AF$3&amp;" Govt",$A$8,AD247,AD247)</f>
        <v>1.0195000000000001</v>
      </c>
      <c r="AG247">
        <f t="shared" si="92"/>
        <v>102.51655223148602</v>
      </c>
      <c r="AH247" s="2">
        <v>38532</v>
      </c>
      <c r="AI247">
        <v>124.125</v>
      </c>
      <c r="AJ247" s="22">
        <f>_xll.BDH(AJ$3&amp;" Govt",$A$8,AH247,AH247)</f>
        <v>1.09545</v>
      </c>
      <c r="AK247">
        <f t="shared" si="93"/>
        <v>113.30959879501575</v>
      </c>
      <c r="AL247" s="2">
        <v>39534</v>
      </c>
      <c r="AM247">
        <v>112.37890625</v>
      </c>
      <c r="AN247" s="22">
        <f>_xll.BDH(AN$3&amp;" Govt",$A$8,AL247,AL247)</f>
        <v>1.03938</v>
      </c>
      <c r="AO247">
        <f t="shared" si="94"/>
        <v>108.12109743308511</v>
      </c>
      <c r="AP247" s="2">
        <v>38532</v>
      </c>
      <c r="AQ247">
        <v>120.44921875</v>
      </c>
      <c r="AR247" s="22">
        <f>_xll.BDH(AR$3&amp;" Govt",$A$8,AP247,AP247)</f>
        <v>1.0818300000000001</v>
      </c>
      <c r="AS247">
        <f t="shared" si="95"/>
        <v>111.33839766876496</v>
      </c>
      <c r="AT247" s="2">
        <v>39899</v>
      </c>
      <c r="AU247">
        <v>99.35546875</v>
      </c>
      <c r="AV247" s="22">
        <f>_xll.BDH(AV$3&amp;" Govt",$A$8,AT247,AT247)</f>
        <v>0.99824999999999997</v>
      </c>
      <c r="AW247">
        <f t="shared" si="96"/>
        <v>99.52964562985224</v>
      </c>
      <c r="AX247" s="2">
        <v>38532</v>
      </c>
      <c r="AY247">
        <v>109.2421875</v>
      </c>
      <c r="AZ247" s="22">
        <f>_xll.BDH(AZ$3&amp;" Govt",$A$8,AX247,AX247)</f>
        <v>1.05907</v>
      </c>
      <c r="BA247">
        <f t="shared" si="97"/>
        <v>103.14916624963412</v>
      </c>
      <c r="BB247" s="2">
        <v>38532</v>
      </c>
      <c r="BC247">
        <v>109.515625</v>
      </c>
      <c r="BD247" s="22">
        <f>_xll.BDH(BD$3&amp;" Govt",$A$8,BB247,BB247)</f>
        <v>1.05271</v>
      </c>
      <c r="BE247">
        <f t="shared" si="98"/>
        <v>104.03209335904475</v>
      </c>
      <c r="BH247" s="22"/>
      <c r="BJ247" s="2">
        <v>38532</v>
      </c>
      <c r="BK247">
        <v>107.35546875</v>
      </c>
      <c r="BL247" s="22">
        <f>_xll.BDH(BL$3&amp;" Govt",$A$8,BJ247,BJ247)</f>
        <v>1.0319199999999999</v>
      </c>
      <c r="BM247">
        <f t="shared" si="99"/>
        <v>104.03468170982248</v>
      </c>
      <c r="BN247" s="2">
        <v>38707</v>
      </c>
      <c r="BO247">
        <v>100.578125</v>
      </c>
      <c r="BP247" s="22">
        <f>_xll.BDH(BP$3&amp;" Govt",$A$8,BN247,BN247)</f>
        <v>1.0424899999999999</v>
      </c>
      <c r="BQ247">
        <f t="shared" si="100"/>
        <v>96.478743201373646</v>
      </c>
      <c r="BR247" s="2">
        <v>38889</v>
      </c>
      <c r="BS247">
        <v>98.4296875</v>
      </c>
      <c r="BT247" s="22">
        <f>_xll.BDH(BT$3&amp;" Govt",$A$8,BR247,BR247)</f>
        <v>1.03302</v>
      </c>
      <c r="BU247">
        <f t="shared" si="101"/>
        <v>95.283428684827001</v>
      </c>
      <c r="BV247" s="2">
        <v>39069</v>
      </c>
      <c r="BW247">
        <v>100.1328125</v>
      </c>
      <c r="BX247" s="22">
        <f>_xll.BDH(BX$3&amp;" Govt",$A$8,BV247,BV247)</f>
        <v>1.0192399999999999</v>
      </c>
      <c r="BY247">
        <f t="shared" si="102"/>
        <v>98.242624406420475</v>
      </c>
      <c r="BZ247" s="2">
        <v>39251</v>
      </c>
      <c r="CA247">
        <v>101.578125</v>
      </c>
      <c r="CB247" s="22">
        <f>_xll.BDH(CB$3&amp;" Govt",$A$8,BZ247,BZ247)</f>
        <v>1.02058</v>
      </c>
      <c r="CC247">
        <f t="shared" si="103"/>
        <v>99.529801681396847</v>
      </c>
      <c r="CD247" s="2">
        <v>39433</v>
      </c>
      <c r="CE247">
        <v>109.51171875</v>
      </c>
      <c r="CF247" s="22">
        <f>_xll.BDH(CF$3&amp;" Govt",$A$8,CD247,CD247)</f>
        <v>1.0349900000000001</v>
      </c>
      <c r="CG247">
        <f t="shared" si="104"/>
        <v>105.80944622653358</v>
      </c>
      <c r="CH247" s="2">
        <v>39615</v>
      </c>
      <c r="CI247">
        <v>112.79296875</v>
      </c>
      <c r="CJ247" s="22">
        <f>_xll.BDH(CJ$3&amp;" Govt",$A$8,CH247,CH247)</f>
        <v>1.03338</v>
      </c>
      <c r="CK247">
        <f t="shared" si="105"/>
        <v>109.14955655228474</v>
      </c>
      <c r="CL247" s="2">
        <v>39797</v>
      </c>
      <c r="CM247">
        <v>96.28125</v>
      </c>
      <c r="CN247" s="22">
        <f>_xll.BDH(CN$3&amp;" Govt",$A$8,CL247,CL247)</f>
        <v>1.03956</v>
      </c>
      <c r="CO247">
        <f t="shared" si="106"/>
        <v>92.617309246219548</v>
      </c>
      <c r="CP247" s="2">
        <v>39980</v>
      </c>
      <c r="CQ247">
        <v>95.50390625</v>
      </c>
      <c r="CR247" s="22">
        <f>_xll.BDH(CR$3&amp;" Govt",$A$8,CP247,CP247)</f>
        <v>0.98763999999999996</v>
      </c>
      <c r="CS247">
        <f t="shared" si="107"/>
        <v>96.699107215179623</v>
      </c>
      <c r="CV247" s="22"/>
      <c r="CZ247" s="22"/>
      <c r="DB247" s="2">
        <v>38537</v>
      </c>
      <c r="DC247">
        <v>113.4453125</v>
      </c>
      <c r="DD247" s="22">
        <f>_xll.BDH(DD$3&amp;" Govt",$A$8,DB247,DB247)</f>
        <v>1.0322800000000001</v>
      </c>
      <c r="DE247">
        <f t="shared" si="109"/>
        <v>109.89781115588792</v>
      </c>
      <c r="DF247" s="2">
        <v>39079</v>
      </c>
      <c r="DG247">
        <v>96.59375</v>
      </c>
      <c r="DH247" s="22">
        <f>_xll.BDH(DH$3&amp;" Govt",$A$8,DF247,DF247)</f>
        <v>1.01746</v>
      </c>
      <c r="DI247">
        <f t="shared" si="110"/>
        <v>94.936164566666008</v>
      </c>
      <c r="DJ247" s="2">
        <v>39443</v>
      </c>
      <c r="DK247">
        <v>108.63671875</v>
      </c>
      <c r="DL247" s="22">
        <f>_xll.BDH(DL$3&amp;" Govt",$A$8,DJ247,DJ247)</f>
        <v>1.0357000000000001</v>
      </c>
      <c r="DM247">
        <f t="shared" si="111"/>
        <v>104.89207178719705</v>
      </c>
      <c r="DP247" s="22"/>
    </row>
    <row r="248" spans="4:120" x14ac:dyDescent="0.25">
      <c r="D248" s="2"/>
      <c r="F248" s="2">
        <v>38533</v>
      </c>
      <c r="G248">
        <v>128.7109375</v>
      </c>
      <c r="H248" s="22">
        <f>_xll.BDH(H$3&amp;" Govt",$A$8,F248,F248)</f>
        <v>1.2279899999999999</v>
      </c>
      <c r="I248" s="14">
        <f t="shared" si="86"/>
        <v>104.81432055635634</v>
      </c>
      <c r="J248" s="2">
        <v>38533</v>
      </c>
      <c r="K248">
        <v>129.5625</v>
      </c>
      <c r="L248" s="22">
        <f>_xll.BDH(L$3&amp;" Govt",$A$8,J248,J248)</f>
        <v>1.20428</v>
      </c>
      <c r="M248">
        <f t="shared" si="87"/>
        <v>107.58503005945461</v>
      </c>
      <c r="N248" s="2">
        <v>38533</v>
      </c>
      <c r="O248">
        <v>131.29296875</v>
      </c>
      <c r="P248" s="22">
        <f>_xll.BDH(P$3&amp;" Govt",$A$8,N248,N248)</f>
        <v>1.18632</v>
      </c>
      <c r="Q248">
        <f t="shared" si="88"/>
        <v>110.67247348944635</v>
      </c>
      <c r="R248" s="2">
        <v>38533</v>
      </c>
      <c r="S248">
        <v>132.609375</v>
      </c>
      <c r="T248" s="22">
        <f>_xll.BDH(T$3&amp;" Govt",$A$8,R248,R248)</f>
        <v>1.15639</v>
      </c>
      <c r="U248">
        <f t="shared" si="89"/>
        <v>114.67530417938585</v>
      </c>
      <c r="V248" s="2">
        <v>38630</v>
      </c>
      <c r="W248">
        <v>100.65625</v>
      </c>
      <c r="X248" s="22">
        <f>_xll.BDH(X$3&amp;" Govt",$A$8,V248,V248)</f>
        <v>1.0321100000000001</v>
      </c>
      <c r="Y248">
        <f t="shared" si="90"/>
        <v>97.524730891087188</v>
      </c>
      <c r="Z248" s="2">
        <v>38533</v>
      </c>
      <c r="AA248">
        <v>125.9140625</v>
      </c>
      <c r="AB248" s="22">
        <f>_xll.BDH(AB$3&amp;" Govt",$A$8,Z248,Z248)</f>
        <v>1.11785</v>
      </c>
      <c r="AC248">
        <f t="shared" si="91"/>
        <v>112.6394976964709</v>
      </c>
      <c r="AD248" s="2">
        <v>39171</v>
      </c>
      <c r="AE248">
        <v>104.4765625</v>
      </c>
      <c r="AF248" s="22">
        <f>_xll.BDH(AF$3&amp;" Govt",$A$8,AD248,AD248)</f>
        <v>1.0196000000000001</v>
      </c>
      <c r="AG248">
        <f t="shared" si="92"/>
        <v>102.46818605335424</v>
      </c>
      <c r="AH248" s="2">
        <v>38533</v>
      </c>
      <c r="AI248">
        <v>124.26171875</v>
      </c>
      <c r="AJ248" s="22">
        <f>_xll.BDH(AJ$3&amp;" Govt",$A$8,AH248,AH248)</f>
        <v>1.0956999999999999</v>
      </c>
      <c r="AK248">
        <f t="shared" si="93"/>
        <v>113.40852309026194</v>
      </c>
      <c r="AL248" s="2">
        <v>39535</v>
      </c>
      <c r="AM248">
        <v>112.7421875</v>
      </c>
      <c r="AN248" s="22">
        <f>_xll.BDH(AN$3&amp;" Govt",$A$8,AL248,AL248)</f>
        <v>1.0395399999999999</v>
      </c>
      <c r="AO248">
        <f t="shared" si="94"/>
        <v>108.45391952209633</v>
      </c>
      <c r="AP248" s="2">
        <v>38533</v>
      </c>
      <c r="AQ248">
        <v>120.6015625</v>
      </c>
      <c r="AR248" s="22">
        <f>_xll.BDH(AR$3&amp;" Govt",$A$8,AP248,AP248)</f>
        <v>1.0820700000000001</v>
      </c>
      <c r="AS248">
        <f t="shared" si="95"/>
        <v>111.45449231565425</v>
      </c>
      <c r="AT248" s="2">
        <v>39902</v>
      </c>
      <c r="AU248">
        <v>99.32421875</v>
      </c>
      <c r="AV248" s="22">
        <f>_xll.BDH(AV$3&amp;" Govt",$A$8,AT248,AT248)</f>
        <v>0.99866999999999995</v>
      </c>
      <c r="AW248">
        <f t="shared" si="96"/>
        <v>99.456495889533088</v>
      </c>
      <c r="AX248" s="2">
        <v>38533</v>
      </c>
      <c r="AY248">
        <v>109.40234375</v>
      </c>
      <c r="AZ248" s="22">
        <f>_xll.BDH(AZ$3&amp;" Govt",$A$8,AX248,AX248)</f>
        <v>1.0592999999999999</v>
      </c>
      <c r="BA248">
        <f t="shared" si="97"/>
        <v>103.27796068158219</v>
      </c>
      <c r="BB248" s="2">
        <v>38533</v>
      </c>
      <c r="BC248">
        <v>109.7109375</v>
      </c>
      <c r="BD248" s="22">
        <f>_xll.BDH(BD$3&amp;" Govt",$A$8,BB248,BB248)</f>
        <v>1.05294</v>
      </c>
      <c r="BE248">
        <f t="shared" si="98"/>
        <v>104.19486153057154</v>
      </c>
      <c r="BH248" s="22"/>
      <c r="BJ248" s="2">
        <v>38533</v>
      </c>
      <c r="BK248">
        <v>107.625</v>
      </c>
      <c r="BL248" s="22">
        <f>_xll.BDH(BL$3&amp;" Govt",$A$8,BJ248,BJ248)</f>
        <v>1.0321499999999999</v>
      </c>
      <c r="BM248">
        <f t="shared" si="99"/>
        <v>104.27263479145473</v>
      </c>
      <c r="BN248" s="2">
        <v>38708</v>
      </c>
      <c r="BO248">
        <v>100.80078125</v>
      </c>
      <c r="BP248" s="22">
        <f>_xll.BDH(BP$3&amp;" Govt",$A$8,BN248,BN248)</f>
        <v>1.0425599999999999</v>
      </c>
      <c r="BQ248">
        <f t="shared" si="100"/>
        <v>96.685832230279317</v>
      </c>
      <c r="BR248" s="2">
        <v>38890</v>
      </c>
      <c r="BS248">
        <v>98.21875</v>
      </c>
      <c r="BT248" s="22">
        <f>_xll.BDH(BT$3&amp;" Govt",$A$8,BR248,BR248)</f>
        <v>1.03332</v>
      </c>
      <c r="BU248">
        <f t="shared" si="101"/>
        <v>95.051629698447726</v>
      </c>
      <c r="BV248" s="2">
        <v>39070</v>
      </c>
      <c r="BW248">
        <v>100.15234375</v>
      </c>
      <c r="BX248" s="22">
        <f>_xll.BDH(BX$3&amp;" Govt",$A$8,BV248,BV248)</f>
        <v>1.0190600000000001</v>
      </c>
      <c r="BY248">
        <f t="shared" si="102"/>
        <v>98.279143279100339</v>
      </c>
      <c r="BZ248" s="2">
        <v>39252</v>
      </c>
      <c r="CA248">
        <v>101.94140625</v>
      </c>
      <c r="CB248" s="22">
        <f>_xll.BDH(CB$3&amp;" Govt",$A$8,BZ248,BZ248)</f>
        <v>1.0207999999999999</v>
      </c>
      <c r="CC248">
        <f t="shared" si="103"/>
        <v>99.864230260579944</v>
      </c>
      <c r="CD248" s="2">
        <v>39434</v>
      </c>
      <c r="CE248">
        <v>109.76953125</v>
      </c>
      <c r="CF248" s="22">
        <f>_xll.BDH(CF$3&amp;" Govt",$A$8,CD248,CD248)</f>
        <v>1.0350600000000001</v>
      </c>
      <c r="CG248">
        <f t="shared" si="104"/>
        <v>106.05137021042258</v>
      </c>
      <c r="CH248" s="2">
        <v>39616</v>
      </c>
      <c r="CI248">
        <v>113.015625</v>
      </c>
      <c r="CJ248" s="22">
        <f>_xll.BDH(CJ$3&amp;" Govt",$A$8,CH248,CH248)</f>
        <v>1.03359</v>
      </c>
      <c r="CK248">
        <f t="shared" si="105"/>
        <v>109.34280033669056</v>
      </c>
      <c r="CL248" s="2">
        <v>39798</v>
      </c>
      <c r="CM248">
        <v>99.046875</v>
      </c>
      <c r="CN248" s="22">
        <f>_xll.BDH(CN$3&amp;" Govt",$A$8,CL248,CL248)</f>
        <v>1.03922</v>
      </c>
      <c r="CO248">
        <f t="shared" si="106"/>
        <v>95.30886145378264</v>
      </c>
      <c r="CP248" s="2">
        <v>39981</v>
      </c>
      <c r="CQ248">
        <v>94.9140625</v>
      </c>
      <c r="CR248" s="22">
        <f>_xll.BDH(CR$3&amp;" Govt",$A$8,CP248,CP248)</f>
        <v>0.98772000000000004</v>
      </c>
      <c r="CS248">
        <f t="shared" si="107"/>
        <v>96.094098023731419</v>
      </c>
      <c r="CV248" s="22"/>
      <c r="CZ248" s="22"/>
      <c r="DB248" s="2">
        <v>38538</v>
      </c>
      <c r="DC248">
        <v>112.41796875</v>
      </c>
      <c r="DD248" s="22">
        <f>_xll.BDH(DD$3&amp;" Govt",$A$8,DB248,DB248)</f>
        <v>1.03224</v>
      </c>
      <c r="DE248">
        <f t="shared" si="109"/>
        <v>108.90681309579168</v>
      </c>
      <c r="DF248" s="2">
        <v>39080</v>
      </c>
      <c r="DG248">
        <v>96.578125</v>
      </c>
      <c r="DH248" s="22">
        <f>_xll.BDH(DH$3&amp;" Govt",$A$8,DF248,DF248)</f>
        <v>1.01728</v>
      </c>
      <c r="DI248">
        <f t="shared" si="110"/>
        <v>94.937603216420257</v>
      </c>
      <c r="DJ248" s="2">
        <v>39444</v>
      </c>
      <c r="DK248">
        <v>109.89453125</v>
      </c>
      <c r="DL248" s="22">
        <f>_xll.BDH(DL$3&amp;" Govt",$A$8,DJ248,DJ248)</f>
        <v>1.0357700000000001</v>
      </c>
      <c r="DM248">
        <f t="shared" si="111"/>
        <v>106.09935724147252</v>
      </c>
      <c r="DP248" s="22"/>
    </row>
    <row r="249" spans="4:120" x14ac:dyDescent="0.25">
      <c r="D249" s="2"/>
      <c r="F249" s="2">
        <v>38534</v>
      </c>
      <c r="G249">
        <v>128.5859375</v>
      </c>
      <c r="H249" s="22">
        <f>_xll.BDH(H$3&amp;" Govt",$A$8,F249,F249)</f>
        <v>1.2282599999999999</v>
      </c>
      <c r="I249" s="14">
        <f t="shared" si="86"/>
        <v>104.6895099571752</v>
      </c>
      <c r="J249" s="2">
        <v>38534</v>
      </c>
      <c r="K249">
        <v>129.29296875</v>
      </c>
      <c r="L249" s="22">
        <f>_xll.BDH(L$3&amp;" Govt",$A$8,J249,J249)</f>
        <v>1.2045399999999999</v>
      </c>
      <c r="M249">
        <f t="shared" si="87"/>
        <v>107.33804502133594</v>
      </c>
      <c r="N249" s="2">
        <v>38534</v>
      </c>
      <c r="O249">
        <v>130.91796875</v>
      </c>
      <c r="P249" s="22">
        <f>_xll.BDH(P$3&amp;" Govt",$A$8,N249,N249)</f>
        <v>1.18659</v>
      </c>
      <c r="Q249">
        <f t="shared" si="88"/>
        <v>110.33125911224602</v>
      </c>
      <c r="R249" s="2">
        <v>38534</v>
      </c>
      <c r="S249">
        <v>132.046875</v>
      </c>
      <c r="T249" s="22">
        <f>_xll.BDH(T$3&amp;" Govt",$A$8,R249,R249)</f>
        <v>1.15665</v>
      </c>
      <c r="U249">
        <f t="shared" si="89"/>
        <v>114.1632084035793</v>
      </c>
      <c r="V249" s="2">
        <v>38631</v>
      </c>
      <c r="W249">
        <v>100.35546875</v>
      </c>
      <c r="X249" s="22">
        <f>_xll.BDH(X$3&amp;" Govt",$A$8,V249,V249)</f>
        <v>1.0322800000000001</v>
      </c>
      <c r="Y249">
        <f t="shared" si="90"/>
        <v>97.217294484054705</v>
      </c>
      <c r="Z249" s="2">
        <v>38534</v>
      </c>
      <c r="AA249">
        <v>125.34765625</v>
      </c>
      <c r="AB249" s="22">
        <f>_xll.BDH(AB$3&amp;" Govt",$A$8,Z249,Z249)</f>
        <v>1.1181000000000001</v>
      </c>
      <c r="AC249">
        <f t="shared" si="91"/>
        <v>112.10773298452732</v>
      </c>
      <c r="AD249" s="2">
        <v>39174</v>
      </c>
      <c r="AE249">
        <v>104.48828125</v>
      </c>
      <c r="AF249" s="22">
        <f>_xll.BDH(AF$3&amp;" Govt",$A$8,AD249,AD249)</f>
        <v>1.0199800000000001</v>
      </c>
      <c r="AG249">
        <f t="shared" si="92"/>
        <v>102.4415000784329</v>
      </c>
      <c r="AH249" s="2">
        <v>38534</v>
      </c>
      <c r="AI249">
        <v>123.63671875</v>
      </c>
      <c r="AJ249" s="22">
        <f>_xll.BDH(AJ$3&amp;" Govt",$A$8,AH249,AH249)</f>
        <v>1.0959399999999999</v>
      </c>
      <c r="AK249">
        <f t="shared" si="93"/>
        <v>112.81340105297735</v>
      </c>
      <c r="AL249" s="2">
        <v>39538</v>
      </c>
      <c r="AM249">
        <v>112.9609375</v>
      </c>
      <c r="AN249" s="22">
        <f>_xll.BDH(AN$3&amp;" Govt",$A$8,AL249,AL249)</f>
        <v>1.0400400000000001</v>
      </c>
      <c r="AO249">
        <f t="shared" si="94"/>
        <v>108.61210866889735</v>
      </c>
      <c r="AP249" s="2">
        <v>38534</v>
      </c>
      <c r="AQ249">
        <v>119.86328125</v>
      </c>
      <c r="AR249" s="22">
        <f>_xll.BDH(AR$3&amp;" Govt",$A$8,AP249,AP249)</f>
        <v>1.0823100000000001</v>
      </c>
      <c r="AS249">
        <f t="shared" si="95"/>
        <v>110.74764277332741</v>
      </c>
      <c r="AT249" s="2">
        <v>39903</v>
      </c>
      <c r="AU249">
        <v>99.32421875</v>
      </c>
      <c r="AV249" s="22">
        <f>_xll.BDH(AV$3&amp;" Govt",$A$8,AT249,AT249)</f>
        <v>0.99880000000000002</v>
      </c>
      <c r="AW249">
        <f t="shared" si="96"/>
        <v>99.443551011213458</v>
      </c>
      <c r="AX249" s="2">
        <v>38534</v>
      </c>
      <c r="AY249">
        <v>108.58203125</v>
      </c>
      <c r="AZ249" s="22">
        <f>_xll.BDH(AZ$3&amp;" Govt",$A$8,AX249,AX249)</f>
        <v>1.0595399999999999</v>
      </c>
      <c r="BA249">
        <f t="shared" si="97"/>
        <v>102.48035114294883</v>
      </c>
      <c r="BB249" s="2">
        <v>38534</v>
      </c>
      <c r="BC249">
        <v>108.8671875</v>
      </c>
      <c r="BD249" s="22">
        <f>_xll.BDH(BD$3&amp;" Govt",$A$8,BB249,BB249)</f>
        <v>1.05318</v>
      </c>
      <c r="BE249">
        <f t="shared" si="98"/>
        <v>103.36997236939554</v>
      </c>
      <c r="BH249" s="22"/>
      <c r="BJ249" s="2">
        <v>38534</v>
      </c>
      <c r="BK249">
        <v>106.73046875</v>
      </c>
      <c r="BL249" s="22">
        <f>_xll.BDH(BL$3&amp;" Govt",$A$8,BJ249,BJ249)</f>
        <v>1.0323800000000001</v>
      </c>
      <c r="BM249">
        <f t="shared" si="99"/>
        <v>103.38292949301614</v>
      </c>
      <c r="BN249" s="2">
        <v>38709</v>
      </c>
      <c r="BO249">
        <v>101.1875</v>
      </c>
      <c r="BP249" s="22">
        <f>_xll.BDH(BP$3&amp;" Govt",$A$8,BN249,BN249)</f>
        <v>1.0426200000000001</v>
      </c>
      <c r="BQ249">
        <f t="shared" si="100"/>
        <v>97.051178761197747</v>
      </c>
      <c r="BR249" s="2">
        <v>38891</v>
      </c>
      <c r="BS249">
        <v>98.140625</v>
      </c>
      <c r="BT249" s="22">
        <f>_xll.BDH(BT$3&amp;" Govt",$A$8,BR249,BR249)</f>
        <v>1.0336099999999999</v>
      </c>
      <c r="BU249">
        <f t="shared" si="101"/>
        <v>94.949376457271129</v>
      </c>
      <c r="BV249" s="2">
        <v>39071</v>
      </c>
      <c r="BW249">
        <v>100.046875</v>
      </c>
      <c r="BX249" s="22">
        <f>_xll.BDH(BX$3&amp;" Govt",$A$8,BV249,BV249)</f>
        <v>1.0188900000000001</v>
      </c>
      <c r="BY249">
        <f t="shared" si="102"/>
        <v>98.192027598661284</v>
      </c>
      <c r="BZ249" s="2">
        <v>39253</v>
      </c>
      <c r="CA249">
        <v>101.5546875</v>
      </c>
      <c r="CB249" s="22">
        <f>_xll.BDH(CB$3&amp;" Govt",$A$8,BZ249,BZ249)</f>
        <v>1.02102</v>
      </c>
      <c r="CC249">
        <f t="shared" si="103"/>
        <v>99.463955162484567</v>
      </c>
      <c r="CD249" s="2">
        <v>39435</v>
      </c>
      <c r="CE249">
        <v>110.3828125</v>
      </c>
      <c r="CF249" s="22">
        <f>_xll.BDH(CF$3&amp;" Govt",$A$8,CD249,CD249)</f>
        <v>1.0351300000000001</v>
      </c>
      <c r="CG249">
        <f t="shared" si="104"/>
        <v>106.63666640905006</v>
      </c>
      <c r="CH249" s="2">
        <v>39617</v>
      </c>
      <c r="CI249">
        <v>113.66015625</v>
      </c>
      <c r="CJ249" s="22">
        <f>_xll.BDH(CJ$3&amp;" Govt",$A$8,CH249,CH249)</f>
        <v>1.0338000000000001</v>
      </c>
      <c r="CK249">
        <f t="shared" si="105"/>
        <v>109.94404744631456</v>
      </c>
      <c r="CL249" s="2">
        <v>39799</v>
      </c>
      <c r="CM249">
        <v>101.2421875</v>
      </c>
      <c r="CN249" s="22">
        <f>_xll.BDH(CN$3&amp;" Govt",$A$8,CL249,CL249)</f>
        <v>1.03888</v>
      </c>
      <c r="CO249">
        <f t="shared" si="106"/>
        <v>97.453206818881867</v>
      </c>
      <c r="CP249" s="2">
        <v>39982</v>
      </c>
      <c r="CQ249">
        <v>94.91015625</v>
      </c>
      <c r="CR249" s="22">
        <f>_xll.BDH(CR$3&amp;" Govt",$A$8,CP249,CP249)</f>
        <v>0.98780000000000001</v>
      </c>
      <c r="CS249">
        <f t="shared" si="107"/>
        <v>96.082361054869409</v>
      </c>
      <c r="CV249" s="22"/>
      <c r="CZ249" s="22"/>
      <c r="DB249" s="2">
        <v>38539</v>
      </c>
      <c r="DC249">
        <v>112.64453125</v>
      </c>
      <c r="DD249" s="22">
        <f>_xll.BDH(DD$3&amp;" Govt",$A$8,DB249,DB249)</f>
        <v>1.0322100000000001</v>
      </c>
      <c r="DE249">
        <f t="shared" si="109"/>
        <v>109.12947098943044</v>
      </c>
      <c r="DF249" s="2">
        <v>39083</v>
      </c>
      <c r="DG249">
        <v>96.578125</v>
      </c>
      <c r="DH249" s="22">
        <f>_xll.BDH(DH$3&amp;" Govt",$A$8,DF249,DF249)</f>
        <v>1.01674</v>
      </c>
      <c r="DI249">
        <f t="shared" si="110"/>
        <v>94.988025453901685</v>
      </c>
      <c r="DJ249" s="2">
        <v>39447</v>
      </c>
      <c r="DK249">
        <v>111.1015625</v>
      </c>
      <c r="DL249" s="22">
        <f>_xll.BDH(DL$3&amp;" Govt",$A$8,DJ249,DJ249)</f>
        <v>1.03599</v>
      </c>
      <c r="DM249">
        <f t="shared" si="111"/>
        <v>107.24192559773743</v>
      </c>
      <c r="DP249" s="22"/>
    </row>
    <row r="250" spans="4:120" x14ac:dyDescent="0.25">
      <c r="D250" s="2"/>
      <c r="F250" s="2">
        <v>38537</v>
      </c>
      <c r="G250">
        <v>128.5859375</v>
      </c>
      <c r="H250" s="22">
        <f>_xll.BDH(H$3&amp;" Govt",$A$8,F250,F250)</f>
        <v>1.22814</v>
      </c>
      <c r="I250" s="14">
        <f t="shared" si="86"/>
        <v>104.69973903626622</v>
      </c>
      <c r="J250" s="2">
        <v>38537</v>
      </c>
      <c r="K250">
        <v>129.29296875</v>
      </c>
      <c r="L250" s="22">
        <f>_xll.BDH(L$3&amp;" Govt",$A$8,J250,J250)</f>
        <v>1.20442</v>
      </c>
      <c r="M250">
        <f t="shared" si="87"/>
        <v>107.34873943474867</v>
      </c>
      <c r="N250" s="2">
        <v>38537</v>
      </c>
      <c r="O250">
        <v>130.91796875</v>
      </c>
      <c r="P250" s="22">
        <f>_xll.BDH(P$3&amp;" Govt",$A$8,N250,N250)</f>
        <v>1.1864699999999999</v>
      </c>
      <c r="Q250">
        <f t="shared" si="88"/>
        <v>110.34241805523951</v>
      </c>
      <c r="R250" s="2">
        <v>38537</v>
      </c>
      <c r="S250">
        <v>132.046875</v>
      </c>
      <c r="T250" s="22">
        <f>_xll.BDH(T$3&amp;" Govt",$A$8,R250,R250)</f>
        <v>1.1565300000000001</v>
      </c>
      <c r="U250">
        <f t="shared" si="89"/>
        <v>114.1750538248035</v>
      </c>
      <c r="V250" s="2">
        <v>38632</v>
      </c>
      <c r="W250">
        <v>100.48046875</v>
      </c>
      <c r="X250" s="22">
        <f>_xll.BDH(X$3&amp;" Govt",$A$8,V250,V250)</f>
        <v>1.0324500000000001</v>
      </c>
      <c r="Y250">
        <f t="shared" si="90"/>
        <v>97.322358225579919</v>
      </c>
      <c r="Z250" s="2">
        <v>38537</v>
      </c>
      <c r="AA250">
        <v>125.34765625</v>
      </c>
      <c r="AB250" s="22">
        <f>_xll.BDH(AB$3&amp;" Govt",$A$8,Z250,Z250)</f>
        <v>1.11799</v>
      </c>
      <c r="AC250">
        <f t="shared" si="91"/>
        <v>112.11876336103185</v>
      </c>
      <c r="AD250" s="2">
        <v>39175</v>
      </c>
      <c r="AE250">
        <v>104.2421875</v>
      </c>
      <c r="AF250" s="22">
        <f>_xll.BDH(AF$3&amp;" Govt",$A$8,AD250,AD250)</f>
        <v>1.02016</v>
      </c>
      <c r="AG250">
        <f t="shared" si="92"/>
        <v>102.1821944596926</v>
      </c>
      <c r="AH250" s="2">
        <v>38537</v>
      </c>
      <c r="AI250">
        <v>123.63671875</v>
      </c>
      <c r="AJ250" s="22">
        <f>_xll.BDH(AJ$3&amp;" Govt",$A$8,AH250,AH250)</f>
        <v>1.0958300000000001</v>
      </c>
      <c r="AK250">
        <f t="shared" si="93"/>
        <v>112.82472532235839</v>
      </c>
      <c r="AL250" s="2">
        <v>39539</v>
      </c>
      <c r="AM250">
        <v>112.21484375</v>
      </c>
      <c r="AN250" s="22">
        <f>_xll.BDH(AN$3&amp;" Govt",$A$8,AL250,AL250)</f>
        <v>1.0402100000000001</v>
      </c>
      <c r="AO250">
        <f t="shared" si="94"/>
        <v>107.8771053441132</v>
      </c>
      <c r="AP250" s="2">
        <v>38537</v>
      </c>
      <c r="AQ250">
        <v>119.86328125</v>
      </c>
      <c r="AR250" s="22">
        <f>_xll.BDH(AR$3&amp;" Govt",$A$8,AP250,AP250)</f>
        <v>1.0822099999999999</v>
      </c>
      <c r="AS250">
        <f t="shared" si="95"/>
        <v>110.75787624398224</v>
      </c>
      <c r="AT250" s="2">
        <v>39904</v>
      </c>
      <c r="AU250">
        <v>99.375</v>
      </c>
      <c r="AV250" s="22">
        <f>_xll.BDH(AV$3&amp;" Govt",$A$8,AT250,AT250)</f>
        <v>0.99894000000000005</v>
      </c>
      <c r="AW250">
        <f t="shared" si="96"/>
        <v>99.480449276232804</v>
      </c>
      <c r="AX250" s="2">
        <v>38537</v>
      </c>
      <c r="AY250">
        <v>108.58203125</v>
      </c>
      <c r="AZ250" s="22">
        <f>_xll.BDH(AZ$3&amp;" Govt",$A$8,AX250,AX250)</f>
        <v>1.0594399999999999</v>
      </c>
      <c r="BA250">
        <f t="shared" si="97"/>
        <v>102.49002421090388</v>
      </c>
      <c r="BB250" s="2">
        <v>38537</v>
      </c>
      <c r="BC250">
        <v>108.8671875</v>
      </c>
      <c r="BD250" s="22">
        <f>_xll.BDH(BD$3&amp;" Govt",$A$8,BB250,BB250)</f>
        <v>1.05307</v>
      </c>
      <c r="BE250">
        <f t="shared" si="98"/>
        <v>103.38077003428073</v>
      </c>
      <c r="BH250" s="22"/>
      <c r="BJ250" s="2">
        <v>38537</v>
      </c>
      <c r="BK250">
        <v>106.73046875</v>
      </c>
      <c r="BL250" s="22">
        <f>_xll.BDH(BL$3&amp;" Govt",$A$8,BJ250,BJ250)</f>
        <v>1.0322800000000001</v>
      </c>
      <c r="BM250">
        <f t="shared" si="99"/>
        <v>103.39294450149184</v>
      </c>
      <c r="BN250" s="2">
        <v>38713</v>
      </c>
      <c r="BO250">
        <v>101.41015625</v>
      </c>
      <c r="BP250" s="22">
        <f>_xll.BDH(BP$3&amp;" Govt",$A$8,BN250,BN250)</f>
        <v>1.0428900000000001</v>
      </c>
      <c r="BQ250">
        <f t="shared" si="100"/>
        <v>97.239551870283535</v>
      </c>
      <c r="BR250" s="2">
        <v>38894</v>
      </c>
      <c r="BS250">
        <v>98.0625</v>
      </c>
      <c r="BT250" s="22">
        <f>_xll.BDH(BT$3&amp;" Govt",$A$8,BR250,BR250)</f>
        <v>1.0344800000000001</v>
      </c>
      <c r="BU250">
        <f t="shared" si="101"/>
        <v>94.794002784007418</v>
      </c>
      <c r="BV250" s="2">
        <v>39072</v>
      </c>
      <c r="BW250">
        <v>100.19140625</v>
      </c>
      <c r="BX250" s="22">
        <f>_xll.BDH(BX$3&amp;" Govt",$A$8,BV250,BV250)</f>
        <v>1.01871</v>
      </c>
      <c r="BY250">
        <f t="shared" si="102"/>
        <v>98.351254282376729</v>
      </c>
      <c r="BZ250" s="2">
        <v>39254</v>
      </c>
      <c r="CA250">
        <v>101.44140625</v>
      </c>
      <c r="CB250" s="22">
        <f>_xll.BDH(CB$3&amp;" Govt",$A$8,BZ250,BZ250)</f>
        <v>1.0212399999999999</v>
      </c>
      <c r="CC250">
        <f t="shared" si="103"/>
        <v>99.331603002232583</v>
      </c>
      <c r="CD250" s="2">
        <v>39436</v>
      </c>
      <c r="CE250">
        <v>110.10546875</v>
      </c>
      <c r="CF250" s="22">
        <f>_xll.BDH(CF$3&amp;" Govt",$A$8,CD250,CD250)</f>
        <v>1.0351999999999999</v>
      </c>
      <c r="CG250">
        <f t="shared" si="104"/>
        <v>106.36154245556415</v>
      </c>
      <c r="CH250" s="2">
        <v>39618</v>
      </c>
      <c r="CI250">
        <v>112.96484375</v>
      </c>
      <c r="CJ250" s="22">
        <f>_xll.BDH(CJ$3&amp;" Govt",$A$8,CH250,CH250)</f>
        <v>1.0340100000000001</v>
      </c>
      <c r="CK250">
        <f t="shared" si="105"/>
        <v>109.2492758774093</v>
      </c>
      <c r="CL250" s="2">
        <v>39800</v>
      </c>
      <c r="CM250">
        <v>101.68359375</v>
      </c>
      <c r="CN250" s="22">
        <f>_xll.BDH(CN$3&amp;" Govt",$A$8,CL250,CL250)</f>
        <v>1.03854</v>
      </c>
      <c r="CO250">
        <f t="shared" si="106"/>
        <v>97.910137067421573</v>
      </c>
      <c r="CP250" s="2">
        <v>39983</v>
      </c>
      <c r="CQ250">
        <v>95.375</v>
      </c>
      <c r="CR250" s="22">
        <f>_xll.BDH(CR$3&amp;" Govt",$A$8,CP250,CP250)</f>
        <v>0.98789000000000005</v>
      </c>
      <c r="CS250">
        <f t="shared" si="107"/>
        <v>96.544149652289221</v>
      </c>
      <c r="CV250" s="22"/>
      <c r="CZ250" s="22"/>
      <c r="DB250" s="2">
        <v>38540</v>
      </c>
      <c r="DC250">
        <v>112.51953125</v>
      </c>
      <c r="DD250" s="22">
        <f>_xll.BDH(DD$3&amp;" Govt",$A$8,DB250,DB250)</f>
        <v>1.03217</v>
      </c>
      <c r="DE250">
        <f t="shared" si="109"/>
        <v>109.01259603553677</v>
      </c>
      <c r="DF250" s="2">
        <v>39084</v>
      </c>
      <c r="DG250">
        <v>96.89453125</v>
      </c>
      <c r="DH250" s="22">
        <f>_xll.BDH(DH$3&amp;" Govt",$A$8,DF250,DF250)</f>
        <v>1.0166900000000001</v>
      </c>
      <c r="DI250">
        <f t="shared" si="110"/>
        <v>95.303909008645689</v>
      </c>
      <c r="DJ250" s="2">
        <v>39448</v>
      </c>
      <c r="DK250">
        <v>111.1015625</v>
      </c>
      <c r="DL250" s="22">
        <f>_xll.BDH(DL$3&amp;" Govt",$A$8,DJ250,DJ250)</f>
        <v>1.03606</v>
      </c>
      <c r="DM250">
        <f t="shared" si="111"/>
        <v>107.23467994131614</v>
      </c>
      <c r="DP250" s="22"/>
    </row>
    <row r="251" spans="4:120" x14ac:dyDescent="0.25">
      <c r="D251" s="2"/>
      <c r="F251" s="2">
        <v>38538</v>
      </c>
      <c r="G251">
        <v>128.49609375</v>
      </c>
      <c r="H251" s="22">
        <f>_xll.BDH(H$3&amp;" Govt",$A$8,F251,F251)</f>
        <v>1.2281</v>
      </c>
      <c r="I251" s="14">
        <f t="shared" si="86"/>
        <v>104.62999246804006</v>
      </c>
      <c r="J251" s="2">
        <v>38538</v>
      </c>
      <c r="K251">
        <v>129.15234375</v>
      </c>
      <c r="L251" s="22">
        <f>_xll.BDH(L$3&amp;" Govt",$A$8,J251,J251)</f>
        <v>1.20438</v>
      </c>
      <c r="M251">
        <f t="shared" si="87"/>
        <v>107.23554339162058</v>
      </c>
      <c r="N251" s="2">
        <v>38538</v>
      </c>
      <c r="O251">
        <v>130.68359375</v>
      </c>
      <c r="P251" s="22">
        <f>_xll.BDH(P$3&amp;" Govt",$A$8,N251,N251)</f>
        <v>1.1864300000000001</v>
      </c>
      <c r="Q251">
        <f t="shared" si="88"/>
        <v>110.14859178375461</v>
      </c>
      <c r="R251" s="2">
        <v>38538</v>
      </c>
      <c r="S251">
        <v>131.78515625</v>
      </c>
      <c r="T251" s="22">
        <f>_xll.BDH(T$3&amp;" Govt",$A$8,R251,R251)</f>
        <v>1.15649</v>
      </c>
      <c r="U251">
        <f t="shared" si="89"/>
        <v>113.95269846691281</v>
      </c>
      <c r="V251" s="2">
        <v>38635</v>
      </c>
      <c r="W251">
        <v>100.48046875</v>
      </c>
      <c r="X251" s="22">
        <f>_xll.BDH(X$3&amp;" Govt",$A$8,V251,V251)</f>
        <v>1.0329699999999999</v>
      </c>
      <c r="Y251">
        <f t="shared" si="90"/>
        <v>97.273365877034195</v>
      </c>
      <c r="Z251" s="2">
        <v>38538</v>
      </c>
      <c r="AA251">
        <v>124.98828125</v>
      </c>
      <c r="AB251" s="22">
        <f>_xll.BDH(AB$3&amp;" Govt",$A$8,Z251,Z251)</f>
        <v>1.11795</v>
      </c>
      <c r="AC251">
        <f t="shared" si="91"/>
        <v>111.80131602486695</v>
      </c>
      <c r="AD251" s="2">
        <v>39176</v>
      </c>
      <c r="AE251">
        <v>104.47265625</v>
      </c>
      <c r="AF251" s="22">
        <f>_xll.BDH(AF$3&amp;" Govt",$A$8,AD251,AD251)</f>
        <v>1.02034</v>
      </c>
      <c r="AG251">
        <f t="shared" si="92"/>
        <v>102.39004277985769</v>
      </c>
      <c r="AH251" s="2">
        <v>38538</v>
      </c>
      <c r="AI251">
        <v>123.28515625</v>
      </c>
      <c r="AJ251" s="22">
        <f>_xll.BDH(AJ$3&amp;" Govt",$A$8,AH251,AH251)</f>
        <v>1.09579</v>
      </c>
      <c r="AK251">
        <f t="shared" si="93"/>
        <v>112.50801362487337</v>
      </c>
      <c r="AL251" s="2">
        <v>39540</v>
      </c>
      <c r="AM251">
        <v>111.890625</v>
      </c>
      <c r="AN251" s="22">
        <f>_xll.BDH(AN$3&amp;" Govt",$A$8,AL251,AL251)</f>
        <v>1.0403100000000001</v>
      </c>
      <c r="AO251">
        <f t="shared" si="94"/>
        <v>107.55507973584797</v>
      </c>
      <c r="AP251" s="2">
        <v>38538</v>
      </c>
      <c r="AQ251">
        <v>119.4765625</v>
      </c>
      <c r="AR251" s="22">
        <f>_xll.BDH(AR$3&amp;" Govt",$A$8,AP251,AP251)</f>
        <v>1.0821700000000001</v>
      </c>
      <c r="AS251">
        <f t="shared" si="95"/>
        <v>110.40461526377555</v>
      </c>
      <c r="AT251" s="2">
        <v>39905</v>
      </c>
      <c r="AU251">
        <v>99.109375</v>
      </c>
      <c r="AV251" s="22">
        <f>_xll.BDH(AV$3&amp;" Govt",$A$8,AT251,AT251)</f>
        <v>0.99911000000000005</v>
      </c>
      <c r="AW251">
        <f t="shared" si="96"/>
        <v>99.19766091821721</v>
      </c>
      <c r="AX251" s="2">
        <v>38538</v>
      </c>
      <c r="AY251">
        <v>108.1875</v>
      </c>
      <c r="AZ251" s="22">
        <f>_xll.BDH(AZ$3&amp;" Govt",$A$8,AX251,AX251)</f>
        <v>1.0593999999999999</v>
      </c>
      <c r="BA251">
        <f t="shared" si="97"/>
        <v>102.121483858788</v>
      </c>
      <c r="BB251" s="2">
        <v>38538</v>
      </c>
      <c r="BC251">
        <v>108.390625</v>
      </c>
      <c r="BD251" s="22">
        <f>_xll.BDH(BD$3&amp;" Govt",$A$8,BB251,BB251)</f>
        <v>1.05304</v>
      </c>
      <c r="BE251">
        <f t="shared" si="98"/>
        <v>102.93115646129301</v>
      </c>
      <c r="BH251" s="22"/>
      <c r="BJ251" s="2">
        <v>38538</v>
      </c>
      <c r="BK251">
        <v>106.25</v>
      </c>
      <c r="BL251" s="22">
        <f>_xll.BDH(BL$3&amp;" Govt",$A$8,BJ251,BJ251)</f>
        <v>1.03224</v>
      </c>
      <c r="BM251">
        <f t="shared" si="99"/>
        <v>102.93148880105402</v>
      </c>
      <c r="BN251" s="2">
        <v>38714</v>
      </c>
      <c r="BO251">
        <v>101.1953125</v>
      </c>
      <c r="BP251" s="22">
        <f>_xll.BDH(BP$3&amp;" Govt",$A$8,BN251,BN251)</f>
        <v>1.0429599999999999</v>
      </c>
      <c r="BQ251">
        <f t="shared" si="100"/>
        <v>97.027031238014885</v>
      </c>
      <c r="BR251" s="2">
        <v>38895</v>
      </c>
      <c r="BS251">
        <v>98.2734375</v>
      </c>
      <c r="BT251" s="22">
        <f>_xll.BDH(BT$3&amp;" Govt",$A$8,BR251,BR251)</f>
        <v>1.03477</v>
      </c>
      <c r="BU251">
        <f t="shared" si="101"/>
        <v>94.971285889617988</v>
      </c>
      <c r="BV251" s="2">
        <v>39073</v>
      </c>
      <c r="BW251">
        <v>99.73046875</v>
      </c>
      <c r="BX251" s="22">
        <f>_xll.BDH(BX$3&amp;" Govt",$A$8,BV251,BV251)</f>
        <v>1.0185299999999999</v>
      </c>
      <c r="BY251">
        <f t="shared" si="102"/>
        <v>97.916083718692633</v>
      </c>
      <c r="BZ251" s="2">
        <v>39255</v>
      </c>
      <c r="CA251">
        <v>101.9765625</v>
      </c>
      <c r="CB251" s="22">
        <f>_xll.BDH(CB$3&amp;" Govt",$A$8,BZ251,BZ251)</f>
        <v>1.02146</v>
      </c>
      <c r="CC251">
        <f t="shared" si="103"/>
        <v>99.834122236798308</v>
      </c>
      <c r="CD251" s="2">
        <v>39437</v>
      </c>
      <c r="CE251">
        <v>109.46875</v>
      </c>
      <c r="CF251" s="22">
        <f>_xll.BDH(CF$3&amp;" Govt",$A$8,CD251,CD251)</f>
        <v>1.0352699999999999</v>
      </c>
      <c r="CG251">
        <f t="shared" si="104"/>
        <v>105.73932404107143</v>
      </c>
      <c r="CH251" s="2">
        <v>39619</v>
      </c>
      <c r="CI251">
        <v>113.42578125</v>
      </c>
      <c r="CJ251" s="22">
        <f>_xll.BDH(CJ$3&amp;" Govt",$A$8,CH251,CH251)</f>
        <v>1.0342199999999999</v>
      </c>
      <c r="CK251">
        <f t="shared" si="105"/>
        <v>109.67277876080526</v>
      </c>
      <c r="CL251" s="2">
        <v>39801</v>
      </c>
      <c r="CM251">
        <v>100.73828125</v>
      </c>
      <c r="CN251" s="22">
        <f>_xll.BDH(CN$3&amp;" Govt",$A$8,CL251,CL251)</f>
        <v>1.0382</v>
      </c>
      <c r="CO251">
        <f t="shared" si="106"/>
        <v>97.031671402427278</v>
      </c>
      <c r="CP251" s="2">
        <v>39986</v>
      </c>
      <c r="CQ251">
        <v>95.60546875</v>
      </c>
      <c r="CR251" s="22">
        <f>_xll.BDH(CR$3&amp;" Govt",$A$8,CP251,CP251)</f>
        <v>0.98812999999999995</v>
      </c>
      <c r="CS251">
        <f t="shared" si="107"/>
        <v>96.753937993988643</v>
      </c>
      <c r="CV251" s="22"/>
      <c r="CZ251" s="22"/>
      <c r="DB251" s="2">
        <v>38541</v>
      </c>
      <c r="DC251">
        <v>111.8671875</v>
      </c>
      <c r="DD251" s="22">
        <f>_xll.BDH(DD$3&amp;" Govt",$A$8,DB251,DB251)</f>
        <v>1.0321400000000001</v>
      </c>
      <c r="DE251">
        <f t="shared" si="109"/>
        <v>108.3837342802333</v>
      </c>
      <c r="DF251" s="2">
        <v>39085</v>
      </c>
      <c r="DG251">
        <v>97.23046875</v>
      </c>
      <c r="DH251" s="22">
        <f>_xll.BDH(DH$3&amp;" Govt",$A$8,DF251,DF251)</f>
        <v>1.01664</v>
      </c>
      <c r="DI251">
        <f t="shared" si="110"/>
        <v>95.639035204202074</v>
      </c>
      <c r="DJ251" s="2">
        <v>39449</v>
      </c>
      <c r="DK251">
        <v>112.796875</v>
      </c>
      <c r="DL251" s="22">
        <f>_xll.BDH(DL$3&amp;" Govt",$A$8,DJ251,DJ251)</f>
        <v>1.03626</v>
      </c>
      <c r="DM251">
        <f t="shared" si="111"/>
        <v>108.84997490977169</v>
      </c>
      <c r="DP251" s="22"/>
    </row>
    <row r="252" spans="4:120" x14ac:dyDescent="0.25">
      <c r="D252" s="2"/>
      <c r="F252" s="2">
        <v>38539</v>
      </c>
      <c r="G252">
        <v>128.58203125</v>
      </c>
      <c r="H252" s="22">
        <f>_xll.BDH(H$3&amp;" Govt",$A$8,F252,F252)</f>
        <v>1.2280599999999999</v>
      </c>
      <c r="I252" s="14">
        <f t="shared" si="86"/>
        <v>104.70337870299497</v>
      </c>
      <c r="J252" s="2">
        <v>38539</v>
      </c>
      <c r="K252">
        <v>129.21484375</v>
      </c>
      <c r="L252" s="22">
        <f>_xll.BDH(L$3&amp;" Govt",$A$8,J252,J252)</f>
        <v>1.20434</v>
      </c>
      <c r="M252">
        <f t="shared" si="87"/>
        <v>107.29100067256755</v>
      </c>
      <c r="N252" s="2">
        <v>38539</v>
      </c>
      <c r="O252">
        <v>130.8046875</v>
      </c>
      <c r="P252" s="22">
        <f>_xll.BDH(P$3&amp;" Govt",$A$8,N252,N252)</f>
        <v>1.1863900000000001</v>
      </c>
      <c r="Q252">
        <f t="shared" si="88"/>
        <v>110.25437461543</v>
      </c>
      <c r="R252" s="2">
        <v>38539</v>
      </c>
      <c r="S252">
        <v>131.9765625</v>
      </c>
      <c r="T252" s="22">
        <f>_xll.BDH(T$3&amp;" Govt",$A$8,R252,R252)</f>
        <v>1.15645</v>
      </c>
      <c r="U252">
        <f t="shared" si="89"/>
        <v>114.12215184400536</v>
      </c>
      <c r="V252" s="2">
        <v>38636</v>
      </c>
      <c r="W252">
        <v>100.38671875</v>
      </c>
      <c r="X252" s="22">
        <f>_xll.BDH(X$3&amp;" Govt",$A$8,V252,V252)</f>
        <v>1.0331399999999999</v>
      </c>
      <c r="Y252">
        <f t="shared" si="90"/>
        <v>97.166617060611344</v>
      </c>
      <c r="Z252" s="2">
        <v>38539</v>
      </c>
      <c r="AA252">
        <v>125.203125</v>
      </c>
      <c r="AB252" s="22">
        <f>_xll.BDH(AB$3&amp;" Govt",$A$8,Z252,Z252)</f>
        <v>1.11792</v>
      </c>
      <c r="AC252">
        <f t="shared" si="91"/>
        <v>111.99649796049806</v>
      </c>
      <c r="AD252" s="2">
        <v>39177</v>
      </c>
      <c r="AE252">
        <v>104.55859375</v>
      </c>
      <c r="AF252" s="22">
        <f>_xll.BDH(AF$3&amp;" Govt",$A$8,AD252,AD252)</f>
        <v>1.0205200000000001</v>
      </c>
      <c r="AG252">
        <f t="shared" si="92"/>
        <v>102.45619267628267</v>
      </c>
      <c r="AH252" s="2">
        <v>38539</v>
      </c>
      <c r="AI252">
        <v>123.390625</v>
      </c>
      <c r="AJ252" s="22">
        <f>_xll.BDH(AJ$3&amp;" Govt",$A$8,AH252,AH252)</f>
        <v>1.0957600000000001</v>
      </c>
      <c r="AK252">
        <f t="shared" si="93"/>
        <v>112.6073455866248</v>
      </c>
      <c r="AL252" s="2">
        <v>39541</v>
      </c>
      <c r="AM252">
        <v>111.6796875</v>
      </c>
      <c r="AN252" s="22">
        <f>_xll.BDH(AN$3&amp;" Govt",$A$8,AL252,AL252)</f>
        <v>1.0404100000000001</v>
      </c>
      <c r="AO252">
        <f t="shared" si="94"/>
        <v>107.34199738564604</v>
      </c>
      <c r="AP252" s="2">
        <v>38539</v>
      </c>
      <c r="AQ252">
        <v>119.6171875</v>
      </c>
      <c r="AR252" s="22">
        <f>_xll.BDH(AR$3&amp;" Govt",$A$8,AP252,AP252)</f>
        <v>1.08213</v>
      </c>
      <c r="AS252">
        <f t="shared" si="95"/>
        <v>110.53864831397337</v>
      </c>
      <c r="AT252" s="2">
        <v>39906</v>
      </c>
      <c r="AU252">
        <v>98.8984375</v>
      </c>
      <c r="AV252" s="22">
        <f>_xll.BDH(AV$3&amp;" Govt",$A$8,AT252,AT252)</f>
        <v>0.99927999999999995</v>
      </c>
      <c r="AW252">
        <f t="shared" si="96"/>
        <v>98.96969568089024</v>
      </c>
      <c r="AX252" s="2">
        <v>38539</v>
      </c>
      <c r="AY252">
        <v>108.37109375</v>
      </c>
      <c r="AZ252" s="22">
        <f>_xll.BDH(AZ$3&amp;" Govt",$A$8,AX252,AX252)</f>
        <v>1.0593600000000001</v>
      </c>
      <c r="BA252">
        <f t="shared" si="97"/>
        <v>102.29864611652317</v>
      </c>
      <c r="BB252" s="2">
        <v>38539</v>
      </c>
      <c r="BC252">
        <v>108.640625</v>
      </c>
      <c r="BD252" s="22">
        <f>_xll.BDH(BD$3&amp;" Govt",$A$8,BB252,BB252)</f>
        <v>1.0529999999999999</v>
      </c>
      <c r="BE252">
        <f t="shared" si="98"/>
        <v>103.17248338081671</v>
      </c>
      <c r="BH252" s="22"/>
      <c r="BJ252" s="2">
        <v>38539</v>
      </c>
      <c r="BK252">
        <v>106.51171875</v>
      </c>
      <c r="BL252" s="22">
        <f>_xll.BDH(BL$3&amp;" Govt",$A$8,BJ252,BJ252)</f>
        <v>1.0322100000000001</v>
      </c>
      <c r="BM252">
        <f t="shared" si="99"/>
        <v>103.18803223181328</v>
      </c>
      <c r="BN252" s="2">
        <v>38715</v>
      </c>
      <c r="BO252">
        <v>101.3515625</v>
      </c>
      <c r="BP252" s="22">
        <f>_xll.BDH(BP$3&amp;" Govt",$A$8,BN252,BN252)</f>
        <v>1.0430299999999999</v>
      </c>
      <c r="BQ252">
        <f t="shared" si="100"/>
        <v>97.170323480628568</v>
      </c>
      <c r="BR252" s="2">
        <v>38896</v>
      </c>
      <c r="BS252">
        <v>97.98046875</v>
      </c>
      <c r="BT252" s="22">
        <f>_xll.BDH(BT$3&amp;" Govt",$A$8,BR252,BR252)</f>
        <v>1.0350600000000001</v>
      </c>
      <c r="BU252">
        <f t="shared" si="101"/>
        <v>94.661631934380608</v>
      </c>
      <c r="BV252" s="2">
        <v>39076</v>
      </c>
      <c r="BW252">
        <v>99.73046875</v>
      </c>
      <c r="BX252" s="22">
        <f>_xll.BDH(BX$3&amp;" Govt",$A$8,BV252,BV252)</f>
        <v>1.01799</v>
      </c>
      <c r="BY252">
        <f t="shared" si="102"/>
        <v>97.968023998271107</v>
      </c>
      <c r="BZ252" s="2">
        <v>39258</v>
      </c>
      <c r="CA252">
        <v>102.1796875</v>
      </c>
      <c r="CB252" s="22">
        <f>_xll.BDH(CB$3&amp;" Govt",$A$8,BZ252,BZ252)</f>
        <v>1.0221199999999999</v>
      </c>
      <c r="CC252">
        <f t="shared" si="103"/>
        <v>99.968386784330619</v>
      </c>
      <c r="CD252" s="2">
        <v>39440</v>
      </c>
      <c r="CE252">
        <v>109.19140625</v>
      </c>
      <c r="CF252" s="22">
        <f>_xll.BDH(CF$3&amp;" Govt",$A$8,CD252,CD252)</f>
        <v>1.03549</v>
      </c>
      <c r="CG252">
        <f t="shared" si="104"/>
        <v>105.44902051202811</v>
      </c>
      <c r="CH252" s="2">
        <v>39622</v>
      </c>
      <c r="CI252">
        <v>113.1640625</v>
      </c>
      <c r="CJ252" s="22">
        <f>_xll.BDH(CJ$3&amp;" Govt",$A$8,CH252,CH252)</f>
        <v>1.03484</v>
      </c>
      <c r="CK252">
        <f t="shared" si="105"/>
        <v>109.35416344555681</v>
      </c>
      <c r="CL252" s="2">
        <v>39804</v>
      </c>
      <c r="CM252">
        <v>100.5</v>
      </c>
      <c r="CN252" s="22">
        <f>_xll.BDH(CN$3&amp;" Govt",$A$8,CL252,CL252)</f>
        <v>1.03718</v>
      </c>
      <c r="CO252">
        <f t="shared" si="106"/>
        <v>96.897356293025325</v>
      </c>
      <c r="CP252" s="2">
        <v>39987</v>
      </c>
      <c r="CQ252">
        <v>96.046875</v>
      </c>
      <c r="CR252" s="22">
        <f>_xll.BDH(CR$3&amp;" Govt",$A$8,CP252,CP252)</f>
        <v>0.98821000000000003</v>
      </c>
      <c r="CS252">
        <f t="shared" si="107"/>
        <v>97.19277785086166</v>
      </c>
      <c r="CV252" s="22"/>
      <c r="CZ252" s="22"/>
      <c r="DB252" s="2">
        <v>38544</v>
      </c>
      <c r="DC252">
        <v>112.03125</v>
      </c>
      <c r="DD252" s="22">
        <f>_xll.BDH(DD$3&amp;" Govt",$A$8,DB252,DB252)</f>
        <v>1.0320400000000001</v>
      </c>
      <c r="DE252">
        <f t="shared" si="109"/>
        <v>108.55320530212006</v>
      </c>
      <c r="DF252" s="2">
        <v>39086</v>
      </c>
      <c r="DG252">
        <v>97.40625</v>
      </c>
      <c r="DH252" s="22">
        <f>_xll.BDH(DH$3&amp;" Govt",$A$8,DF252,DF252)</f>
        <v>1.0165900000000001</v>
      </c>
      <c r="DI252">
        <f t="shared" si="110"/>
        <v>95.816651747508814</v>
      </c>
      <c r="DJ252" s="2">
        <v>39450</v>
      </c>
      <c r="DK252">
        <v>112.96875</v>
      </c>
      <c r="DL252" s="22">
        <f>_xll.BDH(DL$3&amp;" Govt",$A$8,DJ252,DJ252)</f>
        <v>1.0364500000000001</v>
      </c>
      <c r="DM252">
        <f t="shared" si="111"/>
        <v>108.9958512229244</v>
      </c>
      <c r="DP252" s="22"/>
    </row>
    <row r="253" spans="4:120" x14ac:dyDescent="0.25">
      <c r="D253" s="2"/>
      <c r="F253" s="2">
        <v>38540</v>
      </c>
      <c r="G253">
        <v>128.6640625</v>
      </c>
      <c r="H253" s="22">
        <f>_xll.BDH(H$3&amp;" Govt",$A$8,F253,F253)</f>
        <v>1.2280199999999999</v>
      </c>
      <c r="I253" s="14">
        <f t="shared" si="86"/>
        <v>104.77358878519895</v>
      </c>
      <c r="J253" s="2">
        <v>38540</v>
      </c>
      <c r="K253">
        <v>129.3359375</v>
      </c>
      <c r="L253" s="22">
        <f>_xll.BDH(L$3&amp;" Govt",$A$8,J253,J253)</f>
        <v>1.2042999999999999</v>
      </c>
      <c r="M253">
        <f t="shared" si="87"/>
        <v>107.39511541974592</v>
      </c>
      <c r="N253" s="2">
        <v>38540</v>
      </c>
      <c r="O253">
        <v>130.9609375</v>
      </c>
      <c r="P253" s="22">
        <f>_xll.BDH(P$3&amp;" Govt",$A$8,N253,N253)</f>
        <v>1.18635</v>
      </c>
      <c r="Q253">
        <f t="shared" si="88"/>
        <v>110.38979854174569</v>
      </c>
      <c r="R253" s="2">
        <v>38540</v>
      </c>
      <c r="S253">
        <v>132.0390625</v>
      </c>
      <c r="T253" s="22">
        <f>_xll.BDH(T$3&amp;" Govt",$A$8,R253,R253)</f>
        <v>1.15642</v>
      </c>
      <c r="U253">
        <f t="shared" si="89"/>
        <v>114.17915852371975</v>
      </c>
      <c r="V253" s="2">
        <v>38637</v>
      </c>
      <c r="W253">
        <v>100.1953125</v>
      </c>
      <c r="X253" s="22">
        <f>_xll.BDH(X$3&amp;" Govt",$A$8,V253,V253)</f>
        <v>1.03331</v>
      </c>
      <c r="Y253">
        <f t="shared" si="90"/>
        <v>96.965395186342917</v>
      </c>
      <c r="Z253" s="2">
        <v>38540</v>
      </c>
      <c r="AA253">
        <v>125.2265625</v>
      </c>
      <c r="AB253" s="22">
        <f>_xll.BDH(AB$3&amp;" Govt",$A$8,Z253,Z253)</f>
        <v>1.11788</v>
      </c>
      <c r="AC253">
        <f t="shared" si="91"/>
        <v>112.02147144595126</v>
      </c>
      <c r="AD253" s="2">
        <v>39178</v>
      </c>
      <c r="AE253">
        <v>104.328125</v>
      </c>
      <c r="AF253" s="22">
        <f>_xll.BDH(AF$3&amp;" Govt",$A$8,AD253,AD253)</f>
        <v>1.02071</v>
      </c>
      <c r="AG253">
        <f t="shared" si="92"/>
        <v>102.21132838906252</v>
      </c>
      <c r="AH253" s="2">
        <v>38540</v>
      </c>
      <c r="AI253">
        <v>123.5</v>
      </c>
      <c r="AJ253" s="22">
        <f>_xll.BDH(AJ$3&amp;" Govt",$A$8,AH253,AH253)</f>
        <v>1.09572</v>
      </c>
      <c r="AK253">
        <f t="shared" si="93"/>
        <v>112.71127660351185</v>
      </c>
      <c r="AL253" s="2">
        <v>39542</v>
      </c>
      <c r="AM253">
        <v>112.0703125</v>
      </c>
      <c r="AN253" s="22">
        <f>_xll.BDH(AN$3&amp;" Govt",$A$8,AL253,AL253)</f>
        <v>1.04051</v>
      </c>
      <c r="AO253">
        <f t="shared" si="94"/>
        <v>107.70709796157654</v>
      </c>
      <c r="AP253" s="2">
        <v>38540</v>
      </c>
      <c r="AQ253">
        <v>119.7421875</v>
      </c>
      <c r="AR253" s="22">
        <f>_xll.BDH(AR$3&amp;" Govt",$A$8,AP253,AP253)</f>
        <v>1.0821000000000001</v>
      </c>
      <c r="AS253">
        <f t="shared" si="95"/>
        <v>110.65722899916828</v>
      </c>
      <c r="AT253" s="2">
        <v>39909</v>
      </c>
      <c r="AU253">
        <v>99.10546875</v>
      </c>
      <c r="AV253" s="22">
        <f>_xll.BDH(AV$3&amp;" Govt",$A$8,AT253,AT253)</f>
        <v>0.99977000000000005</v>
      </c>
      <c r="AW253">
        <f t="shared" si="96"/>
        <v>99.128268251697889</v>
      </c>
      <c r="AX253" s="2">
        <v>38540</v>
      </c>
      <c r="AY253">
        <v>108.44140625</v>
      </c>
      <c r="AZ253" s="22">
        <f>_xll.BDH(AZ$3&amp;" Govt",$A$8,AX253,AX253)</f>
        <v>1.0593300000000001</v>
      </c>
      <c r="BA253">
        <f t="shared" si="97"/>
        <v>102.36791769325893</v>
      </c>
      <c r="BB253" s="2">
        <v>38540</v>
      </c>
      <c r="BC253">
        <v>108.73828125</v>
      </c>
      <c r="BD253" s="22">
        <f>_xll.BDH(BD$3&amp;" Govt",$A$8,BB253,BB253)</f>
        <v>1.05297</v>
      </c>
      <c r="BE253">
        <f t="shared" si="98"/>
        <v>103.26816647197926</v>
      </c>
      <c r="BH253" s="22"/>
      <c r="BJ253" s="2">
        <v>38540</v>
      </c>
      <c r="BK253">
        <v>106.59375</v>
      </c>
      <c r="BL253" s="22">
        <f>_xll.BDH(BL$3&amp;" Govt",$A$8,BJ253,BJ253)</f>
        <v>1.03217</v>
      </c>
      <c r="BM253">
        <f t="shared" si="99"/>
        <v>103.27150566282685</v>
      </c>
      <c r="BN253" s="2">
        <v>38716</v>
      </c>
      <c r="BO253">
        <v>101.3125</v>
      </c>
      <c r="BP253" s="22">
        <f>_xll.BDH(BP$3&amp;" Govt",$A$8,BN253,BN253)</f>
        <v>1.0430999999999999</v>
      </c>
      <c r="BQ253">
        <f t="shared" si="100"/>
        <v>97.126354136707903</v>
      </c>
      <c r="BR253" s="2">
        <v>38897</v>
      </c>
      <c r="BS253">
        <v>98.7109375</v>
      </c>
      <c r="BT253" s="22">
        <f>_xll.BDH(BT$3&amp;" Govt",$A$8,BR253,BR253)</f>
        <v>1.0353600000000001</v>
      </c>
      <c r="BU253">
        <f t="shared" si="101"/>
        <v>95.339724830010809</v>
      </c>
      <c r="BV253" s="2">
        <v>39077</v>
      </c>
      <c r="BW253">
        <v>99.765625</v>
      </c>
      <c r="BX253" s="22">
        <f>_xll.BDH(BX$3&amp;" Govt",$A$8,BV253,BV253)</f>
        <v>1.0178100000000001</v>
      </c>
      <c r="BY253">
        <f t="shared" si="102"/>
        <v>98.019890745816994</v>
      </c>
      <c r="BZ253" s="2">
        <v>39259</v>
      </c>
      <c r="CA253">
        <v>102.03125</v>
      </c>
      <c r="CB253" s="22">
        <f>_xll.BDH(CB$3&amp;" Govt",$A$8,BZ253,BZ253)</f>
        <v>1.02234</v>
      </c>
      <c r="CC253">
        <f t="shared" si="103"/>
        <v>99.801680458555865</v>
      </c>
      <c r="CD253" s="2">
        <v>39441</v>
      </c>
      <c r="CE253">
        <v>109.19140625</v>
      </c>
      <c r="CF253" s="22">
        <f>_xll.BDH(CF$3&amp;" Govt",$A$8,CD253,CD253)</f>
        <v>1.03556</v>
      </c>
      <c r="CG253">
        <f t="shared" si="104"/>
        <v>105.44189255089033</v>
      </c>
      <c r="CH253" s="2">
        <v>39623</v>
      </c>
      <c r="CI253">
        <v>114.21484375</v>
      </c>
      <c r="CJ253" s="22">
        <f>_xll.BDH(CJ$3&amp;" Govt",$A$8,CH253,CH253)</f>
        <v>1.03505</v>
      </c>
      <c r="CK253">
        <f t="shared" si="105"/>
        <v>110.34717525723394</v>
      </c>
      <c r="CL253" s="2">
        <v>39805</v>
      </c>
      <c r="CM253">
        <v>100.26171875</v>
      </c>
      <c r="CN253" s="22">
        <f>_xll.BDH(CN$3&amp;" Govt",$A$8,CL253,CL253)</f>
        <v>1.03684</v>
      </c>
      <c r="CO253">
        <f t="shared" si="106"/>
        <v>96.699315950387714</v>
      </c>
      <c r="CP253" s="2">
        <v>39988</v>
      </c>
      <c r="CQ253">
        <v>95.2890625</v>
      </c>
      <c r="CR253" s="22">
        <f>_xll.BDH(CR$3&amp;" Govt",$A$8,CP253,CP253)</f>
        <v>0.98829999999999996</v>
      </c>
      <c r="CS253">
        <f t="shared" si="107"/>
        <v>96.417143073965406</v>
      </c>
      <c r="CV253" s="22"/>
      <c r="CZ253" s="22"/>
      <c r="DB253" s="2">
        <v>38545</v>
      </c>
      <c r="DC253">
        <v>111.79296875</v>
      </c>
      <c r="DD253" s="22">
        <f>_xll.BDH(DD$3&amp;" Govt",$A$8,DB253,DB253)</f>
        <v>1.032</v>
      </c>
      <c r="DE253">
        <f t="shared" si="109"/>
        <v>108.32652010658914</v>
      </c>
      <c r="DF253" s="2">
        <v>39087</v>
      </c>
      <c r="DG253">
        <v>97.02734375</v>
      </c>
      <c r="DH253" s="22">
        <f>_xll.BDH(DH$3&amp;" Govt",$A$8,DF253,DF253)</f>
        <v>1.0165500000000001</v>
      </c>
      <c r="DI253">
        <f t="shared" si="110"/>
        <v>95.447684570360522</v>
      </c>
      <c r="DJ253" s="2">
        <v>39451</v>
      </c>
      <c r="DK253">
        <v>112.8125</v>
      </c>
      <c r="DL253" s="22">
        <f>_xll.BDH(DL$3&amp;" Govt",$A$8,DJ253,DJ253)</f>
        <v>1.0366500000000001</v>
      </c>
      <c r="DM253">
        <f t="shared" si="111"/>
        <v>108.82409685043167</v>
      </c>
      <c r="DP253" s="22"/>
    </row>
    <row r="254" spans="4:120" x14ac:dyDescent="0.25">
      <c r="D254" s="2"/>
      <c r="F254" s="2">
        <v>38541</v>
      </c>
      <c r="G254">
        <v>128.5703125</v>
      </c>
      <c r="H254" s="22">
        <f>_xll.BDH(H$3&amp;" Govt",$A$8,F254,F254)</f>
        <v>1.2279800000000001</v>
      </c>
      <c r="I254" s="14">
        <f t="shared" si="86"/>
        <v>104.70065676965422</v>
      </c>
      <c r="J254" s="2">
        <v>38541</v>
      </c>
      <c r="K254">
        <v>129.171875</v>
      </c>
      <c r="L254" s="22">
        <f>_xll.BDH(L$3&amp;" Govt",$A$8,J254,J254)</f>
        <v>1.20427</v>
      </c>
      <c r="M254">
        <f t="shared" si="87"/>
        <v>107.26155679374227</v>
      </c>
      <c r="N254" s="2">
        <v>38541</v>
      </c>
      <c r="O254">
        <v>130.78125</v>
      </c>
      <c r="P254" s="22">
        <f>_xll.BDH(P$3&amp;" Govt",$A$8,N254,N254)</f>
        <v>1.18631</v>
      </c>
      <c r="Q254">
        <f t="shared" si="88"/>
        <v>110.24205308899023</v>
      </c>
      <c r="R254" s="2">
        <v>38541</v>
      </c>
      <c r="S254">
        <v>131.8125</v>
      </c>
      <c r="T254" s="22">
        <f>_xll.BDH(T$3&amp;" Govt",$A$8,R254,R254)</f>
        <v>1.15638</v>
      </c>
      <c r="U254">
        <f t="shared" si="89"/>
        <v>113.98718414362061</v>
      </c>
      <c r="V254" s="2">
        <v>38638</v>
      </c>
      <c r="W254">
        <v>100.23046875</v>
      </c>
      <c r="X254" s="22">
        <f>_xll.BDH(X$3&amp;" Govt",$A$8,V254,V254)</f>
        <v>1.03348</v>
      </c>
      <c r="Y254">
        <f t="shared" si="90"/>
        <v>96.983462427913466</v>
      </c>
      <c r="Z254" s="2">
        <v>38541</v>
      </c>
      <c r="AA254">
        <v>125.00390625</v>
      </c>
      <c r="AB254" s="22">
        <f>_xll.BDH(AB$3&amp;" Govt",$A$8,Z254,Z254)</f>
        <v>1.1178399999999999</v>
      </c>
      <c r="AC254">
        <f t="shared" si="91"/>
        <v>111.82629557897374</v>
      </c>
      <c r="AD254" s="2">
        <v>39181</v>
      </c>
      <c r="AE254">
        <v>104.19921875</v>
      </c>
      <c r="AF254" s="22">
        <f>_xll.BDH(AF$3&amp;" Govt",$A$8,AD254,AD254)</f>
        <v>1.02125</v>
      </c>
      <c r="AG254">
        <f t="shared" si="92"/>
        <v>102.03105875152998</v>
      </c>
      <c r="AH254" s="2">
        <v>38541</v>
      </c>
      <c r="AI254">
        <v>123.09375</v>
      </c>
      <c r="AJ254" s="22">
        <f>_xll.BDH(AJ$3&amp;" Govt",$A$8,AH254,AH254)</f>
        <v>1.0956900000000001</v>
      </c>
      <c r="AK254">
        <f t="shared" si="93"/>
        <v>112.34359170933384</v>
      </c>
      <c r="AL254" s="2">
        <v>39545</v>
      </c>
      <c r="AM254">
        <v>111.79296875</v>
      </c>
      <c r="AN254" s="22">
        <f>_xll.BDH(AN$3&amp;" Govt",$A$8,AL254,AL254)</f>
        <v>1.04081</v>
      </c>
      <c r="AO254">
        <f t="shared" si="94"/>
        <v>107.40958364158683</v>
      </c>
      <c r="AP254" s="2">
        <v>38541</v>
      </c>
      <c r="AQ254">
        <v>119.3671875</v>
      </c>
      <c r="AR254" s="22">
        <f>_xll.BDH(AR$3&amp;" Govt",$A$8,AP254,AP254)</f>
        <v>1.08206</v>
      </c>
      <c r="AS254">
        <f t="shared" si="95"/>
        <v>110.31475842374729</v>
      </c>
      <c r="AT254" s="2">
        <v>39910</v>
      </c>
      <c r="AU254">
        <v>99.01171875</v>
      </c>
      <c r="AV254" s="22">
        <f>_xll.BDH(AV$3&amp;" Govt",$A$8,AT254,AT254)</f>
        <v>0.99994000000000005</v>
      </c>
      <c r="AW254">
        <f t="shared" si="96"/>
        <v>99.017659809588565</v>
      </c>
      <c r="AX254" s="2">
        <v>38541</v>
      </c>
      <c r="AY254">
        <v>108.046875</v>
      </c>
      <c r="AZ254" s="22">
        <f>_xll.BDH(AZ$3&amp;" Govt",$A$8,AX254,AX254)</f>
        <v>1.0592900000000001</v>
      </c>
      <c r="BA254">
        <f t="shared" si="97"/>
        <v>101.99933445987406</v>
      </c>
      <c r="BB254" s="2">
        <v>38541</v>
      </c>
      <c r="BC254">
        <v>108.3203125</v>
      </c>
      <c r="BD254" s="22">
        <f>_xll.BDH(BD$3&amp;" Govt",$A$8,BB254,BB254)</f>
        <v>1.0529299999999999</v>
      </c>
      <c r="BE254">
        <f t="shared" si="98"/>
        <v>102.87513177514175</v>
      </c>
      <c r="BH254" s="22"/>
      <c r="BJ254" s="2">
        <v>38541</v>
      </c>
      <c r="BK254">
        <v>106.1640625</v>
      </c>
      <c r="BL254" s="22">
        <f>_xll.BDH(BL$3&amp;" Govt",$A$8,BJ254,BJ254)</f>
        <v>1.0321400000000001</v>
      </c>
      <c r="BM254">
        <f t="shared" si="99"/>
        <v>102.85819995349468</v>
      </c>
      <c r="BN254" s="2">
        <v>38719</v>
      </c>
      <c r="BO254">
        <v>101.3125</v>
      </c>
      <c r="BP254" s="22">
        <f>_xll.BDH(BP$3&amp;" Govt",$A$8,BN254,BN254)</f>
        <v>1.0429599999999999</v>
      </c>
      <c r="BQ254">
        <f t="shared" si="100"/>
        <v>97.139391731226524</v>
      </c>
      <c r="BR254" s="2">
        <v>38898</v>
      </c>
      <c r="BS254">
        <v>99.22265625</v>
      </c>
      <c r="BT254" s="22">
        <f>_xll.BDH(BT$3&amp;" Govt",$A$8,BR254,BR254)</f>
        <v>1.03565</v>
      </c>
      <c r="BU254">
        <f t="shared" si="101"/>
        <v>95.807131994399654</v>
      </c>
      <c r="BV254" s="2">
        <v>39078</v>
      </c>
      <c r="BW254">
        <v>99.26171875</v>
      </c>
      <c r="BX254" s="22">
        <f>_xll.BDH(BX$3&amp;" Govt",$A$8,BV254,BV254)</f>
        <v>1.01763</v>
      </c>
      <c r="BY254">
        <f t="shared" si="102"/>
        <v>97.542052366773774</v>
      </c>
      <c r="BZ254" s="2">
        <v>39260</v>
      </c>
      <c r="CA254">
        <v>102.015625</v>
      </c>
      <c r="CB254" s="22">
        <f>_xll.BDH(CB$3&amp;" Govt",$A$8,BZ254,BZ254)</f>
        <v>1.0225599999999999</v>
      </c>
      <c r="CC254">
        <f t="shared" si="103"/>
        <v>99.764928219371001</v>
      </c>
      <c r="CD254" s="2">
        <v>39442</v>
      </c>
      <c r="CE254">
        <v>108.71875</v>
      </c>
      <c r="CF254" s="22">
        <f>_xll.BDH(CF$3&amp;" Govt",$A$8,CD254,CD254)</f>
        <v>1.0356300000000001</v>
      </c>
      <c r="CG254">
        <f t="shared" si="104"/>
        <v>104.9783706536118</v>
      </c>
      <c r="CH254" s="2">
        <v>39624</v>
      </c>
      <c r="CI254">
        <v>114.1484375</v>
      </c>
      <c r="CJ254" s="22">
        <f>_xll.BDH(CJ$3&amp;" Govt",$A$8,CH254,CH254)</f>
        <v>1.0352600000000001</v>
      </c>
      <c r="CK254">
        <f t="shared" si="105"/>
        <v>110.26064708382435</v>
      </c>
      <c r="CL254" s="2">
        <v>39806</v>
      </c>
      <c r="CM254">
        <v>100.05859375</v>
      </c>
      <c r="CN254" s="22">
        <f>_xll.BDH(CN$3&amp;" Govt",$A$8,CL254,CL254)</f>
        <v>1.0365</v>
      </c>
      <c r="CO254">
        <f t="shared" si="106"/>
        <v>96.535063917028467</v>
      </c>
      <c r="CP254" s="2">
        <v>39989</v>
      </c>
      <c r="CQ254">
        <v>96.1015625</v>
      </c>
      <c r="CR254" s="22">
        <f>_xll.BDH(CR$3&amp;" Govt",$A$8,CP254,CP254)</f>
        <v>0.98838000000000004</v>
      </c>
      <c r="CS254">
        <f t="shared" si="107"/>
        <v>97.231391266516923</v>
      </c>
      <c r="CV254" s="22"/>
      <c r="CZ254" s="22"/>
      <c r="DB254" s="2">
        <v>38546</v>
      </c>
      <c r="DC254">
        <v>111.16796875</v>
      </c>
      <c r="DD254" s="22">
        <f>_xll.BDH(DD$3&amp;" Govt",$A$8,DB254,DB254)</f>
        <v>1.0319700000000001</v>
      </c>
      <c r="DE254">
        <f t="shared" si="109"/>
        <v>107.72403146409295</v>
      </c>
      <c r="DF254" s="2">
        <v>39090</v>
      </c>
      <c r="DG254">
        <v>96.94921875</v>
      </c>
      <c r="DH254" s="22">
        <f>_xll.BDH(DH$3&amp;" Govt",$A$8,DF254,DF254)</f>
        <v>1.0164</v>
      </c>
      <c r="DI254">
        <f t="shared" si="110"/>
        <v>95.384906286894932</v>
      </c>
      <c r="DJ254" s="2">
        <v>39454</v>
      </c>
      <c r="DK254">
        <v>113.1171875</v>
      </c>
      <c r="DL254" s="22">
        <f>_xll.BDH(DL$3&amp;" Govt",$A$8,DJ254,DJ254)</f>
        <v>1.03725</v>
      </c>
      <c r="DM254">
        <f t="shared" si="111"/>
        <v>109.05489274523981</v>
      </c>
      <c r="DP254" s="22"/>
    </row>
    <row r="255" spans="4:120" x14ac:dyDescent="0.25">
      <c r="D255" s="2"/>
      <c r="F255" s="2">
        <v>38544</v>
      </c>
      <c r="G255">
        <v>128.59765625</v>
      </c>
      <c r="H255" s="22">
        <f>_xll.BDH(H$3&amp;" Govt",$A$8,F255,F255)</f>
        <v>1.2278500000000001</v>
      </c>
      <c r="I255" s="14">
        <f t="shared" si="86"/>
        <v>104.73401168709532</v>
      </c>
      <c r="J255" s="2">
        <v>38544</v>
      </c>
      <c r="K255">
        <v>129.234375</v>
      </c>
      <c r="L255" s="22">
        <f>_xll.BDH(L$3&amp;" Govt",$A$8,J255,J255)</f>
        <v>1.2041500000000001</v>
      </c>
      <c r="M255">
        <f t="shared" si="87"/>
        <v>107.32414981522236</v>
      </c>
      <c r="N255" s="2">
        <v>38544</v>
      </c>
      <c r="O255">
        <v>130.80859375</v>
      </c>
      <c r="P255" s="22">
        <f>_xll.BDH(P$3&amp;" Govt",$A$8,N255,N255)</f>
        <v>1.1861900000000001</v>
      </c>
      <c r="Q255">
        <f t="shared" si="88"/>
        <v>110.27625738709649</v>
      </c>
      <c r="R255" s="2">
        <v>38544</v>
      </c>
      <c r="S255">
        <v>131.78515625</v>
      </c>
      <c r="T255" s="22">
        <f>_xll.BDH(T$3&amp;" Govt",$A$8,R255,R255)</f>
        <v>1.1562600000000001</v>
      </c>
      <c r="U255">
        <f t="shared" si="89"/>
        <v>113.97536561845951</v>
      </c>
      <c r="V255" s="2">
        <v>38639</v>
      </c>
      <c r="W255">
        <v>99.8984375</v>
      </c>
      <c r="X255" s="22">
        <f>_xll.BDH(X$3&amp;" Govt",$A$8,V255,V255)</f>
        <v>1.03365</v>
      </c>
      <c r="Y255">
        <f t="shared" si="90"/>
        <v>96.646289846659897</v>
      </c>
      <c r="Z255" s="2">
        <v>38544</v>
      </c>
      <c r="AA255">
        <v>125.0625</v>
      </c>
      <c r="AB255" s="22">
        <f>_xll.BDH(AB$3&amp;" Govt",$A$8,Z255,Z255)</f>
        <v>1.1177299999999999</v>
      </c>
      <c r="AC255">
        <f t="shared" si="91"/>
        <v>111.88972292056222</v>
      </c>
      <c r="AD255" s="2">
        <v>39182</v>
      </c>
      <c r="AE255">
        <v>104.37109375</v>
      </c>
      <c r="AF255" s="22">
        <f>_xll.BDH(AF$3&amp;" Govt",$A$8,AD255,AD255)</f>
        <v>1.0214300000000001</v>
      </c>
      <c r="AG255">
        <f t="shared" si="92"/>
        <v>102.18134747363989</v>
      </c>
      <c r="AH255" s="2">
        <v>38544</v>
      </c>
      <c r="AI255">
        <v>123.21875</v>
      </c>
      <c r="AJ255" s="22">
        <f>_xll.BDH(AJ$3&amp;" Govt",$A$8,AH255,AH255)</f>
        <v>1.09558</v>
      </c>
      <c r="AK255">
        <f t="shared" si="93"/>
        <v>112.4689662096789</v>
      </c>
      <c r="AL255" s="2">
        <v>39546</v>
      </c>
      <c r="AM255">
        <v>111.74609375</v>
      </c>
      <c r="AN255" s="22">
        <f>_xll.BDH(AN$3&amp;" Govt",$A$8,AL255,AL255)</f>
        <v>1.04091</v>
      </c>
      <c r="AO255">
        <f t="shared" si="94"/>
        <v>107.35423211420776</v>
      </c>
      <c r="AP255" s="2">
        <v>38544</v>
      </c>
      <c r="AQ255">
        <v>119.42578125</v>
      </c>
      <c r="AR255" s="22">
        <f>_xll.BDH(AR$3&amp;" Govt",$A$8,AP255,AP255)</f>
        <v>1.08195</v>
      </c>
      <c r="AS255">
        <f t="shared" si="95"/>
        <v>110.38012962706225</v>
      </c>
      <c r="AT255" s="2">
        <v>39911</v>
      </c>
      <c r="AU255">
        <v>99</v>
      </c>
      <c r="AV255" s="22">
        <f>_xll.BDH(AV$3&amp;" Govt",$A$8,AT255,AT255)</f>
        <v>1.0001</v>
      </c>
      <c r="AW255">
        <f t="shared" si="96"/>
        <v>98.990100989901009</v>
      </c>
      <c r="AX255" s="2">
        <v>38544</v>
      </c>
      <c r="AY255">
        <v>108.21484375</v>
      </c>
      <c r="AZ255" s="22">
        <f>_xll.BDH(AZ$3&amp;" Govt",$A$8,AX255,AX255)</f>
        <v>1.0591900000000001</v>
      </c>
      <c r="BA255">
        <f t="shared" si="97"/>
        <v>102.16754666301607</v>
      </c>
      <c r="BB255" s="2">
        <v>38544</v>
      </c>
      <c r="BC255">
        <v>108.40234375</v>
      </c>
      <c r="BD255" s="22">
        <f>_xll.BDH(BD$3&amp;" Govt",$A$8,BB255,BB255)</f>
        <v>1.0528299999999999</v>
      </c>
      <c r="BE255">
        <f t="shared" si="98"/>
        <v>102.96281807129357</v>
      </c>
      <c r="BH255" s="22"/>
      <c r="BJ255" s="2">
        <v>38544</v>
      </c>
      <c r="BK255">
        <v>106.27734375</v>
      </c>
      <c r="BL255" s="22">
        <f>_xll.BDH(BL$3&amp;" Govt",$A$8,BJ255,BJ255)</f>
        <v>1.0320400000000001</v>
      </c>
      <c r="BM255">
        <f t="shared" si="99"/>
        <v>102.97793084570365</v>
      </c>
      <c r="BN255" s="2">
        <v>38720</v>
      </c>
      <c r="BO255">
        <v>101.6328125</v>
      </c>
      <c r="BP255" s="22">
        <f>_xll.BDH(BP$3&amp;" Govt",$A$8,BN255,BN255)</f>
        <v>1.0426899999999999</v>
      </c>
      <c r="BQ255">
        <f t="shared" si="100"/>
        <v>97.47174375893124</v>
      </c>
      <c r="BR255" s="2">
        <v>38901</v>
      </c>
      <c r="BS255">
        <v>99.0859375</v>
      </c>
      <c r="BT255" s="22">
        <f>_xll.BDH(BT$3&amp;" Govt",$A$8,BR255,BR255)</f>
        <v>1.03627</v>
      </c>
      <c r="BU255">
        <f t="shared" si="101"/>
        <v>95.617877097667588</v>
      </c>
      <c r="BV255" s="2">
        <v>39079</v>
      </c>
      <c r="BW255">
        <v>99.171875</v>
      </c>
      <c r="BX255" s="22">
        <f>_xll.BDH(BX$3&amp;" Govt",$A$8,BV255,BV255)</f>
        <v>1.01746</v>
      </c>
      <c r="BY255">
        <f t="shared" si="102"/>
        <v>97.47004796257346</v>
      </c>
      <c r="BZ255" s="2">
        <v>39261</v>
      </c>
      <c r="CA255">
        <v>101.8828125</v>
      </c>
      <c r="CB255" s="22">
        <f>_xll.BDH(CB$3&amp;" Govt",$A$8,BZ255,BZ255)</f>
        <v>1.02278</v>
      </c>
      <c r="CC255">
        <f t="shared" si="103"/>
        <v>99.613614364770527</v>
      </c>
      <c r="CD255" s="2">
        <v>39443</v>
      </c>
      <c r="CE255">
        <v>109.36328125</v>
      </c>
      <c r="CF255" s="22">
        <f>_xll.BDH(CF$3&amp;" Govt",$A$8,CD255,CD255)</f>
        <v>1.0357000000000001</v>
      </c>
      <c r="CG255">
        <f t="shared" si="104"/>
        <v>105.59359008400115</v>
      </c>
      <c r="CH255" s="2">
        <v>39625</v>
      </c>
      <c r="CI255">
        <v>115.21484375</v>
      </c>
      <c r="CJ255" s="22">
        <f>_xll.BDH(CJ$3&amp;" Govt",$A$8,CH255,CH255)</f>
        <v>1.0354700000000001</v>
      </c>
      <c r="CK255">
        <f t="shared" si="105"/>
        <v>111.26816204235756</v>
      </c>
      <c r="CL255" s="2">
        <v>39807</v>
      </c>
      <c r="CM255">
        <v>100.05859375</v>
      </c>
      <c r="CN255" s="22">
        <f>_xll.BDH(CN$3&amp;" Govt",$A$8,CL255,CL255)</f>
        <v>1.03616</v>
      </c>
      <c r="CO255">
        <f t="shared" si="106"/>
        <v>96.566740416537982</v>
      </c>
      <c r="CP255" s="2">
        <v>39990</v>
      </c>
      <c r="CQ255">
        <v>95.8125</v>
      </c>
      <c r="CR255" s="22">
        <f>_xll.BDH(CR$3&amp;" Govt",$A$8,CP255,CP255)</f>
        <v>0.98846000000000001</v>
      </c>
      <c r="CS255">
        <f t="shared" si="107"/>
        <v>96.931084717641582</v>
      </c>
      <c r="CV255" s="22"/>
      <c r="CZ255" s="22"/>
      <c r="DB255" s="2">
        <v>38547</v>
      </c>
      <c r="DC255">
        <v>108.76953125</v>
      </c>
      <c r="DD255" s="22">
        <f>_xll.BDH(DD$3&amp;" Govt",$A$8,DB255,DB255)</f>
        <v>1.03193</v>
      </c>
      <c r="DE255">
        <f t="shared" si="109"/>
        <v>105.40398210149912</v>
      </c>
      <c r="DF255" s="2">
        <v>39091</v>
      </c>
      <c r="DG255">
        <v>96.7265625</v>
      </c>
      <c r="DH255" s="22">
        <f>_xll.BDH(DH$3&amp;" Govt",$A$8,DF255,DF255)</f>
        <v>1.0163500000000001</v>
      </c>
      <c r="DI255">
        <f t="shared" si="110"/>
        <v>95.170524425640764</v>
      </c>
      <c r="DJ255" s="2">
        <v>39455</v>
      </c>
      <c r="DK255">
        <v>113.6328125</v>
      </c>
      <c r="DL255" s="22">
        <f>_xll.BDH(DL$3&amp;" Govt",$A$8,DJ255,DJ255)</f>
        <v>1.03745</v>
      </c>
      <c r="DM255">
        <f t="shared" si="111"/>
        <v>109.53088100631356</v>
      </c>
      <c r="DP255" s="22"/>
    </row>
    <row r="256" spans="4:120" x14ac:dyDescent="0.25">
      <c r="D256" s="2"/>
      <c r="F256" s="2">
        <v>38545</v>
      </c>
      <c r="G256">
        <v>128.5859375</v>
      </c>
      <c r="H256" s="22">
        <f>_xll.BDH(H$3&amp;" Govt",$A$8,F256,F256)</f>
        <v>1.2278100000000001</v>
      </c>
      <c r="I256" s="14">
        <f t="shared" si="86"/>
        <v>104.72787931357458</v>
      </c>
      <c r="J256" s="2">
        <v>38545</v>
      </c>
      <c r="K256">
        <v>129.2421875</v>
      </c>
      <c r="L256" s="22">
        <f>_xll.BDH(L$3&amp;" Govt",$A$8,J256,J256)</f>
        <v>1.20411</v>
      </c>
      <c r="M256">
        <f t="shared" si="87"/>
        <v>107.33420327046532</v>
      </c>
      <c r="N256" s="2">
        <v>38545</v>
      </c>
      <c r="O256">
        <v>130.70703125</v>
      </c>
      <c r="P256" s="22">
        <f>_xll.BDH(P$3&amp;" Govt",$A$8,N256,N256)</f>
        <v>1.18615</v>
      </c>
      <c r="Q256">
        <f t="shared" si="88"/>
        <v>110.19435252708342</v>
      </c>
      <c r="R256" s="2">
        <v>38545</v>
      </c>
      <c r="S256">
        <v>131.72265625</v>
      </c>
      <c r="T256" s="22">
        <f>_xll.BDH(T$3&amp;" Govt",$A$8,R256,R256)</f>
        <v>1.15622</v>
      </c>
      <c r="U256">
        <f t="shared" si="89"/>
        <v>113.92525319575859</v>
      </c>
      <c r="V256" s="2">
        <v>38642</v>
      </c>
      <c r="W256">
        <v>99.96484375</v>
      </c>
      <c r="X256" s="22">
        <f>_xll.BDH(X$3&amp;" Govt",$A$8,V256,V256)</f>
        <v>1.03416</v>
      </c>
      <c r="Y256">
        <f t="shared" si="90"/>
        <v>96.662841098089274</v>
      </c>
      <c r="Z256" s="2">
        <v>38545</v>
      </c>
      <c r="AA256">
        <v>124.9296875</v>
      </c>
      <c r="AB256" s="22">
        <f>_xll.BDH(AB$3&amp;" Govt",$A$8,Z256,Z256)</f>
        <v>1.1176900000000001</v>
      </c>
      <c r="AC256">
        <f t="shared" si="91"/>
        <v>111.77489956964811</v>
      </c>
      <c r="AD256" s="2">
        <v>39183</v>
      </c>
      <c r="AE256">
        <v>104.31640625</v>
      </c>
      <c r="AF256" s="22">
        <f>_xll.BDH(AF$3&amp;" Govt",$A$8,AD256,AD256)</f>
        <v>1.02162</v>
      </c>
      <c r="AG256">
        <f t="shared" si="92"/>
        <v>102.10881369785243</v>
      </c>
      <c r="AH256" s="2">
        <v>38545</v>
      </c>
      <c r="AI256">
        <v>123</v>
      </c>
      <c r="AJ256" s="22">
        <f>_xll.BDH(AJ$3&amp;" Govt",$A$8,AH256,AH256)</f>
        <v>1.09554</v>
      </c>
      <c r="AK256">
        <f t="shared" si="93"/>
        <v>112.27339941946438</v>
      </c>
      <c r="AL256" s="2">
        <v>39547</v>
      </c>
      <c r="AM256">
        <v>112.36328125</v>
      </c>
      <c r="AN256" s="22">
        <f>_xll.BDH(AN$3&amp;" Govt",$A$8,AL256,AL256)</f>
        <v>1.04101</v>
      </c>
      <c r="AO256">
        <f t="shared" si="94"/>
        <v>107.93679335453069</v>
      </c>
      <c r="AP256" s="2">
        <v>38545</v>
      </c>
      <c r="AQ256">
        <v>119.2265625</v>
      </c>
      <c r="AR256" s="22">
        <f>_xll.BDH(AR$3&amp;" Govt",$A$8,AP256,AP256)</f>
        <v>1.08192</v>
      </c>
      <c r="AS256">
        <f t="shared" si="95"/>
        <v>110.19905584516415</v>
      </c>
      <c r="AT256" s="2">
        <v>39912</v>
      </c>
      <c r="AU256">
        <v>99.01171875</v>
      </c>
      <c r="AV256" s="22">
        <f>_xll.BDH(AV$3&amp;" Govt",$A$8,AT256,AT256)</f>
        <v>1.00027</v>
      </c>
      <c r="AW256">
        <f t="shared" si="96"/>
        <v>98.984992801943477</v>
      </c>
      <c r="AX256" s="2">
        <v>38545</v>
      </c>
      <c r="AY256">
        <v>107.953125</v>
      </c>
      <c r="AZ256" s="22">
        <f>_xll.BDH(AZ$3&amp;" Govt",$A$8,AX256,AX256)</f>
        <v>1.05915</v>
      </c>
      <c r="BA256">
        <f t="shared" si="97"/>
        <v>101.92430250672709</v>
      </c>
      <c r="BB256" s="2">
        <v>38545</v>
      </c>
      <c r="BC256">
        <v>108.17578125</v>
      </c>
      <c r="BD256" s="22">
        <f>_xll.BDH(BD$3&amp;" Govt",$A$8,BB256,BB256)</f>
        <v>1.0527899999999999</v>
      </c>
      <c r="BE256">
        <f t="shared" si="98"/>
        <v>102.75152808252359</v>
      </c>
      <c r="BH256" s="22"/>
      <c r="BJ256" s="2">
        <v>38545</v>
      </c>
      <c r="BK256">
        <v>106.0234375</v>
      </c>
      <c r="BL256" s="22">
        <f>_xll.BDH(BL$3&amp;" Govt",$A$8,BJ256,BJ256)</f>
        <v>1.032</v>
      </c>
      <c r="BM256">
        <f t="shared" si="99"/>
        <v>102.7358890503876</v>
      </c>
      <c r="BN256" s="2">
        <v>38721</v>
      </c>
      <c r="BO256">
        <v>101.64453125</v>
      </c>
      <c r="BP256" s="22">
        <f>_xll.BDH(BP$3&amp;" Govt",$A$8,BN256,BN256)</f>
        <v>1.0424199999999999</v>
      </c>
      <c r="BQ256">
        <f t="shared" si="100"/>
        <v>97.508232046583913</v>
      </c>
      <c r="BR256" s="2">
        <v>38902</v>
      </c>
      <c r="BS256">
        <v>99.0859375</v>
      </c>
      <c r="BT256" s="22">
        <f>_xll.BDH(BT$3&amp;" Govt",$A$8,BR256,BR256)</f>
        <v>1.03644</v>
      </c>
      <c r="BU256">
        <f t="shared" si="101"/>
        <v>95.602193566438956</v>
      </c>
      <c r="BV256" s="2">
        <v>39080</v>
      </c>
      <c r="BW256">
        <v>99.16796875</v>
      </c>
      <c r="BX256" s="22">
        <f>_xll.BDH(BX$3&amp;" Govt",$A$8,BV256,BV256)</f>
        <v>1.01728</v>
      </c>
      <c r="BY256">
        <f t="shared" si="102"/>
        <v>97.483454653586037</v>
      </c>
      <c r="BZ256" s="2">
        <v>39262</v>
      </c>
      <c r="CA256">
        <v>102.51171875</v>
      </c>
      <c r="CB256" s="22">
        <f>_xll.BDH(CB$3&amp;" Govt",$A$8,BZ256,BZ256)</f>
        <v>1.0229999999999999</v>
      </c>
      <c r="CC256">
        <f t="shared" si="103"/>
        <v>100.20695869990226</v>
      </c>
      <c r="CD256" s="2">
        <v>39444</v>
      </c>
      <c r="CE256">
        <v>110.12109375</v>
      </c>
      <c r="CF256" s="22">
        <f>_xll.BDH(CF$3&amp;" Govt",$A$8,CD256,CD256)</f>
        <v>1.0357700000000001</v>
      </c>
      <c r="CG256">
        <f t="shared" si="104"/>
        <v>106.31809547486411</v>
      </c>
      <c r="CH256" s="2">
        <v>39626</v>
      </c>
      <c r="CI256">
        <v>115.79296875</v>
      </c>
      <c r="CJ256" s="22">
        <f>_xll.BDH(CJ$3&amp;" Govt",$A$8,CH256,CH256)</f>
        <v>1.0356799999999999</v>
      </c>
      <c r="CK256">
        <f t="shared" si="105"/>
        <v>111.80380885022402</v>
      </c>
      <c r="CL256" s="2">
        <v>39808</v>
      </c>
      <c r="CM256">
        <v>100.66796875</v>
      </c>
      <c r="CN256" s="22">
        <f>_xll.BDH(CN$3&amp;" Govt",$A$8,CL256,CL256)</f>
        <v>1.03582</v>
      </c>
      <c r="CO256">
        <f t="shared" si="106"/>
        <v>97.186739732772111</v>
      </c>
      <c r="CP256" s="2">
        <v>39993</v>
      </c>
      <c r="CQ256">
        <v>96.2265625</v>
      </c>
      <c r="CR256" s="22">
        <f>_xll.BDH(CR$3&amp;" Govt",$A$8,CP256,CP256)</f>
        <v>0.98870999999999998</v>
      </c>
      <c r="CS256">
        <f t="shared" si="107"/>
        <v>97.325365880794166</v>
      </c>
      <c r="CV256" s="22"/>
      <c r="CZ256" s="22"/>
      <c r="DB256" s="2">
        <v>38548</v>
      </c>
      <c r="DC256">
        <v>108.6171875</v>
      </c>
      <c r="DD256" s="22">
        <f>_xll.BDH(DD$3&amp;" Govt",$A$8,DB256,DB256)</f>
        <v>1.0319</v>
      </c>
      <c r="DE256">
        <f t="shared" si="109"/>
        <v>105.25941224924895</v>
      </c>
      <c r="DF256" s="2">
        <v>39092</v>
      </c>
      <c r="DG256">
        <v>96.234375</v>
      </c>
      <c r="DH256" s="22">
        <f>_xll.BDH(DH$3&amp;" Govt",$A$8,DF256,DF256)</f>
        <v>1.0163</v>
      </c>
      <c r="DI256">
        <f t="shared" si="110"/>
        <v>94.690913116205849</v>
      </c>
      <c r="DJ256" s="2">
        <v>39456</v>
      </c>
      <c r="DK256">
        <v>113.15625</v>
      </c>
      <c r="DL256" s="22">
        <f>_xll.BDH(DL$3&amp;" Govt",$A$8,DJ256,DJ256)</f>
        <v>1.03765</v>
      </c>
      <c r="DM256">
        <f t="shared" si="111"/>
        <v>109.05049872307619</v>
      </c>
      <c r="DP256" s="22"/>
    </row>
    <row r="257" spans="4:120" x14ac:dyDescent="0.25">
      <c r="D257" s="2"/>
      <c r="F257" s="2">
        <v>38546</v>
      </c>
      <c r="G257">
        <v>128.59375</v>
      </c>
      <c r="H257" s="22">
        <f>_xll.BDH(H$3&amp;" Govt",$A$8,F257,F257)</f>
        <v>1.22777</v>
      </c>
      <c r="I257" s="14">
        <f t="shared" si="86"/>
        <v>104.73765444667976</v>
      </c>
      <c r="J257" s="2">
        <v>38546</v>
      </c>
      <c r="K257">
        <v>129.1015625</v>
      </c>
      <c r="L257" s="22">
        <f>_xll.BDH(L$3&amp;" Govt",$A$8,J257,J257)</f>
        <v>1.20407</v>
      </c>
      <c r="M257">
        <f t="shared" si="87"/>
        <v>107.22097760097004</v>
      </c>
      <c r="N257" s="2">
        <v>38546</v>
      </c>
      <c r="O257">
        <v>130.56640625</v>
      </c>
      <c r="P257" s="22">
        <f>_xll.BDH(P$3&amp;" Govt",$A$8,N257,N257)</f>
        <v>1.18611</v>
      </c>
      <c r="Q257">
        <f t="shared" si="88"/>
        <v>110.07950885668276</v>
      </c>
      <c r="R257" s="2">
        <v>38546</v>
      </c>
      <c r="S257">
        <v>131.55078125</v>
      </c>
      <c r="T257" s="22">
        <f>_xll.BDH(T$3&amp;" Govt",$A$8,R257,R257)</f>
        <v>1.1561900000000001</v>
      </c>
      <c r="U257">
        <f t="shared" si="89"/>
        <v>113.77955288490645</v>
      </c>
      <c r="V257" s="2">
        <v>38643</v>
      </c>
      <c r="W257">
        <v>100.1640625</v>
      </c>
      <c r="X257" s="22">
        <f>_xll.BDH(X$3&amp;" Govt",$A$8,V257,V257)</f>
        <v>1.03433</v>
      </c>
      <c r="Y257">
        <f t="shared" si="90"/>
        <v>96.839560391751178</v>
      </c>
      <c r="Z257" s="2">
        <v>38546</v>
      </c>
      <c r="AA257">
        <v>124.65625</v>
      </c>
      <c r="AB257" s="22">
        <f>_xll.BDH(AB$3&amp;" Govt",$A$8,Z257,Z257)</f>
        <v>1.1176600000000001</v>
      </c>
      <c r="AC257">
        <f t="shared" si="91"/>
        <v>111.53324803607536</v>
      </c>
      <c r="AD257" s="2">
        <v>39184</v>
      </c>
      <c r="AE257">
        <v>104.35546875</v>
      </c>
      <c r="AF257" s="22">
        <f>_xll.BDH(AF$3&amp;" Govt",$A$8,AD257,AD257)</f>
        <v>1.0218</v>
      </c>
      <c r="AG257">
        <f t="shared" si="92"/>
        <v>102.12905534351145</v>
      </c>
      <c r="AH257" s="2">
        <v>38546</v>
      </c>
      <c r="AI257">
        <v>122.68359375</v>
      </c>
      <c r="AJ257" s="22">
        <f>_xll.BDH(AJ$3&amp;" Govt",$A$8,AH257,AH257)</f>
        <v>1.0954999999999999</v>
      </c>
      <c r="AK257">
        <f t="shared" si="93"/>
        <v>111.98867526243725</v>
      </c>
      <c r="AL257" s="2">
        <v>39548</v>
      </c>
      <c r="AM257">
        <v>112.1015625</v>
      </c>
      <c r="AN257" s="22">
        <f>_xll.BDH(AN$3&amp;" Govt",$A$8,AL257,AL257)</f>
        <v>1.04111</v>
      </c>
      <c r="AO257">
        <f t="shared" si="94"/>
        <v>107.67504154220015</v>
      </c>
      <c r="AP257" s="2">
        <v>38546</v>
      </c>
      <c r="AQ257">
        <v>118.92578125</v>
      </c>
      <c r="AR257" s="22">
        <f>_xll.BDH(AR$3&amp;" Govt",$A$8,AP257,AP257)</f>
        <v>1.08188</v>
      </c>
      <c r="AS257">
        <f t="shared" si="95"/>
        <v>109.92511299774468</v>
      </c>
      <c r="AT257" s="2">
        <v>39913</v>
      </c>
      <c r="AU257">
        <v>98.83984375</v>
      </c>
      <c r="AV257" s="22">
        <f>_xll.BDH(AV$3&amp;" Govt",$A$8,AT257,AT257)</f>
        <v>1.0004299999999999</v>
      </c>
      <c r="AW257">
        <f t="shared" si="96"/>
        <v>98.79736088481954</v>
      </c>
      <c r="AX257" s="2">
        <v>38546</v>
      </c>
      <c r="AY257">
        <v>107.60546875</v>
      </c>
      <c r="AZ257" s="22">
        <f>_xll.BDH(AZ$3&amp;" Govt",$A$8,AX257,AX257)</f>
        <v>1.0591200000000001</v>
      </c>
      <c r="BA257">
        <f t="shared" si="97"/>
        <v>101.59893944973184</v>
      </c>
      <c r="BB257" s="2">
        <v>38546</v>
      </c>
      <c r="BC257">
        <v>107.84765625</v>
      </c>
      <c r="BD257" s="22">
        <f>_xll.BDH(BD$3&amp;" Govt",$A$8,BB257,BB257)</f>
        <v>1.0527599999999999</v>
      </c>
      <c r="BE257">
        <f t="shared" si="98"/>
        <v>102.4427754188989</v>
      </c>
      <c r="BH257" s="22"/>
      <c r="BJ257" s="2">
        <v>38546</v>
      </c>
      <c r="BK257">
        <v>105.671875</v>
      </c>
      <c r="BL257" s="22">
        <f>_xll.BDH(BL$3&amp;" Govt",$A$8,BJ257,BJ257)</f>
        <v>1.0319700000000001</v>
      </c>
      <c r="BM257">
        <f t="shared" si="99"/>
        <v>102.39820440516681</v>
      </c>
      <c r="BN257" s="2">
        <v>38722</v>
      </c>
      <c r="BO257">
        <v>101.39453125</v>
      </c>
      <c r="BP257" s="22">
        <f>_xll.BDH(BP$3&amp;" Govt",$A$8,BN257,BN257)</f>
        <v>1.0421499999999999</v>
      </c>
      <c r="BQ257">
        <f t="shared" si="100"/>
        <v>97.293605766924159</v>
      </c>
      <c r="BR257" s="2">
        <v>38903</v>
      </c>
      <c r="BS257">
        <v>98.57421875</v>
      </c>
      <c r="BT257" s="22">
        <f>_xll.BDH(BT$3&amp;" Govt",$A$8,BR257,BR257)</f>
        <v>1.0366</v>
      </c>
      <c r="BU257">
        <f t="shared" si="101"/>
        <v>95.093786175959877</v>
      </c>
      <c r="BV257" s="2">
        <v>39083</v>
      </c>
      <c r="BW257">
        <v>99.16796875</v>
      </c>
      <c r="BX257" s="22">
        <f>_xll.BDH(BX$3&amp;" Govt",$A$8,BV257,BV257)</f>
        <v>1.01674</v>
      </c>
      <c r="BY257">
        <f t="shared" si="102"/>
        <v>97.535229016267678</v>
      </c>
      <c r="BZ257" s="2">
        <v>39265</v>
      </c>
      <c r="CA257">
        <v>102.828125</v>
      </c>
      <c r="CB257" s="22">
        <f>_xll.BDH(CB$3&amp;" Govt",$A$8,BZ257,BZ257)</f>
        <v>1.0236400000000001</v>
      </c>
      <c r="CC257">
        <f t="shared" si="103"/>
        <v>100.45340647102496</v>
      </c>
      <c r="CD257" s="2">
        <v>39447</v>
      </c>
      <c r="CE257">
        <v>110.6953125</v>
      </c>
      <c r="CF257" s="22">
        <f>_xll.BDH(CF$3&amp;" Govt",$A$8,CD257,CD257)</f>
        <v>1.03599</v>
      </c>
      <c r="CG257">
        <f t="shared" si="104"/>
        <v>106.84978860799815</v>
      </c>
      <c r="CH257" s="2">
        <v>39629</v>
      </c>
      <c r="CI257">
        <v>115.85546875</v>
      </c>
      <c r="CJ257" s="22">
        <f>_xll.BDH(CJ$3&amp;" Govt",$A$8,CH257,CH257)</f>
        <v>1.0363</v>
      </c>
      <c r="CK257">
        <f t="shared" si="105"/>
        <v>111.79722932548489</v>
      </c>
      <c r="CL257" s="2">
        <v>39811</v>
      </c>
      <c r="CM257">
        <v>100.203125</v>
      </c>
      <c r="CN257" s="22">
        <f>_xll.BDH(CN$3&amp;" Govt",$A$8,CL257,CL257)</f>
        <v>1.0347999999999999</v>
      </c>
      <c r="CO257">
        <f t="shared" si="106"/>
        <v>96.833325280247394</v>
      </c>
      <c r="CP257" s="2">
        <v>39994</v>
      </c>
      <c r="CQ257">
        <v>96.37890625</v>
      </c>
      <c r="CR257" s="22">
        <f>_xll.BDH(CR$3&amp;" Govt",$A$8,CP257,CP257)</f>
        <v>0.98878999999999995</v>
      </c>
      <c r="CS257">
        <f t="shared" si="107"/>
        <v>97.471562465235294</v>
      </c>
      <c r="CV257" s="22"/>
      <c r="CZ257" s="22"/>
      <c r="DB257" s="2">
        <v>38551</v>
      </c>
      <c r="DC257">
        <v>107.796875</v>
      </c>
      <c r="DD257" s="22">
        <f>_xll.BDH(DD$3&amp;" Govt",$A$8,DB257,DB257)</f>
        <v>1.0318000000000001</v>
      </c>
      <c r="DE257">
        <f t="shared" si="109"/>
        <v>104.47458325256832</v>
      </c>
      <c r="DF257" s="2">
        <v>39093</v>
      </c>
      <c r="DG257">
        <v>95.5546875</v>
      </c>
      <c r="DH257" s="22">
        <f>_xll.BDH(DH$3&amp;" Govt",$A$8,DF257,DF257)</f>
        <v>1.0162500000000001</v>
      </c>
      <c r="DI257">
        <f t="shared" si="110"/>
        <v>94.026752767527668</v>
      </c>
      <c r="DJ257" s="2">
        <v>39457</v>
      </c>
      <c r="DK257">
        <v>111.8203125</v>
      </c>
      <c r="DL257" s="22">
        <f>_xll.BDH(DL$3&amp;" Govt",$A$8,DJ257,DJ257)</f>
        <v>1.0378400000000001</v>
      </c>
      <c r="DM257">
        <f t="shared" si="111"/>
        <v>107.74330580821706</v>
      </c>
      <c r="DP257" s="22"/>
    </row>
    <row r="258" spans="4:120" x14ac:dyDescent="0.25">
      <c r="D258" s="2"/>
      <c r="F258" s="2">
        <v>38547</v>
      </c>
      <c r="G258">
        <v>126.26171875</v>
      </c>
      <c r="H258" s="22">
        <f>_xll.BDH(H$3&amp;" Govt",$A$8,F258,F258)</f>
        <v>1.22773</v>
      </c>
      <c r="I258" s="14">
        <f t="shared" si="86"/>
        <v>102.84160096275239</v>
      </c>
      <c r="J258" s="2">
        <v>38547</v>
      </c>
      <c r="K258">
        <v>126.5703125</v>
      </c>
      <c r="L258" s="22">
        <f>_xll.BDH(L$3&amp;" Govt",$A$8,J258,J258)</f>
        <v>1.2040299999999999</v>
      </c>
      <c r="M258">
        <f t="shared" si="87"/>
        <v>105.12222494456118</v>
      </c>
      <c r="N258" s="2">
        <v>38547</v>
      </c>
      <c r="O258">
        <v>127.7578125</v>
      </c>
      <c r="P258" s="22">
        <f>_xll.BDH(P$3&amp;" Govt",$A$8,N258,N258)</f>
        <v>1.18607</v>
      </c>
      <c r="Q258">
        <f t="shared" si="88"/>
        <v>107.71523813940156</v>
      </c>
      <c r="R258" s="2">
        <v>38547</v>
      </c>
      <c r="S258">
        <v>128.41796875</v>
      </c>
      <c r="T258" s="22">
        <f>_xll.BDH(T$3&amp;" Govt",$A$8,R258,R258)</f>
        <v>1.15615</v>
      </c>
      <c r="U258">
        <f t="shared" si="89"/>
        <v>111.07379557150888</v>
      </c>
      <c r="V258" s="2">
        <v>38644</v>
      </c>
      <c r="W258">
        <v>100.05078125</v>
      </c>
      <c r="X258" s="22">
        <f>_xll.BDH(X$3&amp;" Govt",$A$8,V258,V258)</f>
        <v>1.0345</v>
      </c>
      <c r="Y258">
        <f t="shared" si="90"/>
        <v>96.714143305944901</v>
      </c>
      <c r="Z258" s="2">
        <v>38547</v>
      </c>
      <c r="AA258">
        <v>122.1484375</v>
      </c>
      <c r="AB258" s="22">
        <f>_xll.BDH(AB$3&amp;" Govt",$A$8,Z258,Z258)</f>
        <v>1.1176200000000001</v>
      </c>
      <c r="AC258">
        <f t="shared" si="91"/>
        <v>109.29335328644798</v>
      </c>
      <c r="AD258" s="2">
        <v>39185</v>
      </c>
      <c r="AE258">
        <v>103.02734375</v>
      </c>
      <c r="AF258" s="22">
        <f>_xll.BDH(AF$3&amp;" Govt",$A$8,AD258,AD258)</f>
        <v>1.0219800000000001</v>
      </c>
      <c r="AG258">
        <f t="shared" si="92"/>
        <v>100.81150682987925</v>
      </c>
      <c r="AH258" s="2">
        <v>38547</v>
      </c>
      <c r="AI258">
        <v>120.22265625</v>
      </c>
      <c r="AJ258" s="22">
        <f>_xll.BDH(AJ$3&amp;" Govt",$A$8,AH258,AH258)</f>
        <v>1.0954699999999999</v>
      </c>
      <c r="AK258">
        <f t="shared" si="93"/>
        <v>109.74527485919286</v>
      </c>
      <c r="AL258" s="2">
        <v>39549</v>
      </c>
      <c r="AM258">
        <v>112.4765625</v>
      </c>
      <c r="AN258" s="22">
        <f>_xll.BDH(AN$3&amp;" Govt",$A$8,AL258,AL258)</f>
        <v>1.04121</v>
      </c>
      <c r="AO258">
        <f t="shared" si="94"/>
        <v>108.02485809779007</v>
      </c>
      <c r="AP258" s="2">
        <v>38547</v>
      </c>
      <c r="AQ258">
        <v>116.66796875</v>
      </c>
      <c r="AR258" s="22">
        <f>_xll.BDH(AR$3&amp;" Govt",$A$8,AP258,AP258)</f>
        <v>1.08185</v>
      </c>
      <c r="AS258">
        <f t="shared" si="95"/>
        <v>107.84116906225448</v>
      </c>
      <c r="AT258" s="2">
        <v>39916</v>
      </c>
      <c r="AU258">
        <v>99.13671875</v>
      </c>
      <c r="AV258" s="22">
        <f>_xll.BDH(AV$3&amp;" Govt",$A$8,AT258,AT258)</f>
        <v>1.0009300000000001</v>
      </c>
      <c r="AW258">
        <f t="shared" si="96"/>
        <v>99.044607265243314</v>
      </c>
      <c r="AX258" s="2">
        <v>38547</v>
      </c>
      <c r="AY258">
        <v>106.0546875</v>
      </c>
      <c r="AZ258" s="22">
        <f>_xll.BDH(AZ$3&amp;" Govt",$A$8,AX258,AX258)</f>
        <v>1.05908</v>
      </c>
      <c r="BA258">
        <f t="shared" si="97"/>
        <v>100.13850464554142</v>
      </c>
      <c r="BB258" s="2">
        <v>38547</v>
      </c>
      <c r="BC258">
        <v>106.140625</v>
      </c>
      <c r="BD258" s="22">
        <f>_xll.BDH(BD$3&amp;" Govt",$A$8,BB258,BB258)</f>
        <v>1.0527200000000001</v>
      </c>
      <c r="BE258">
        <f t="shared" si="98"/>
        <v>100.82512443954707</v>
      </c>
      <c r="BH258" s="22"/>
      <c r="BJ258" s="2">
        <v>38547</v>
      </c>
      <c r="BK258">
        <v>103.99609375</v>
      </c>
      <c r="BL258" s="22">
        <f>_xll.BDH(BL$3&amp;" Govt",$A$8,BJ258,BJ258)</f>
        <v>1.03193</v>
      </c>
      <c r="BM258">
        <f t="shared" si="99"/>
        <v>100.77824440611282</v>
      </c>
      <c r="BN258" s="2">
        <v>38723</v>
      </c>
      <c r="BO258">
        <v>101.3125</v>
      </c>
      <c r="BP258" s="22">
        <f>_xll.BDH(BP$3&amp;" Govt",$A$8,BN258,BN258)</f>
        <v>1.0418799999999999</v>
      </c>
      <c r="BQ258">
        <f t="shared" si="100"/>
        <v>97.240085230544793</v>
      </c>
      <c r="BR258" s="2">
        <v>38904</v>
      </c>
      <c r="BS258">
        <v>98.88671875</v>
      </c>
      <c r="BT258" s="22">
        <f>_xll.BDH(BT$3&amp;" Govt",$A$8,BR258,BR258)</f>
        <v>1.03677</v>
      </c>
      <c r="BU258">
        <f t="shared" si="101"/>
        <v>95.379610472911068</v>
      </c>
      <c r="BV258" s="2">
        <v>39084</v>
      </c>
      <c r="BW258">
        <v>99.375</v>
      </c>
      <c r="BX258" s="22">
        <f>_xll.BDH(BX$3&amp;" Govt",$A$8,BV258,BV258)</f>
        <v>1.0166900000000001</v>
      </c>
      <c r="BY258">
        <f t="shared" si="102"/>
        <v>97.743658342267551</v>
      </c>
      <c r="BZ258" s="2">
        <v>39266</v>
      </c>
      <c r="CA258">
        <v>102.43359375</v>
      </c>
      <c r="CB258" s="22">
        <f>_xll.BDH(CB$3&amp;" Govt",$A$8,BZ258,BZ258)</f>
        <v>1.0238499999999999</v>
      </c>
      <c r="CC258">
        <f t="shared" si="103"/>
        <v>100.04746178639449</v>
      </c>
      <c r="CD258" s="2">
        <v>39448</v>
      </c>
      <c r="CE258">
        <v>110.6953125</v>
      </c>
      <c r="CF258" s="22">
        <f>_xll.BDH(CF$3&amp;" Govt",$A$8,CD258,CD258)</f>
        <v>1.03606</v>
      </c>
      <c r="CG258">
        <f t="shared" si="104"/>
        <v>106.84256944578499</v>
      </c>
      <c r="CH258" s="2">
        <v>39630</v>
      </c>
      <c r="CI258">
        <v>115.6328125</v>
      </c>
      <c r="CJ258" s="22">
        <f>_xll.BDH(CJ$3&amp;" Govt",$A$8,CH258,CH258)</f>
        <v>1.03651</v>
      </c>
      <c r="CK258">
        <f t="shared" si="105"/>
        <v>111.55976546294777</v>
      </c>
      <c r="CL258" s="2">
        <v>39812</v>
      </c>
      <c r="CM258">
        <v>100.484375</v>
      </c>
      <c r="CN258" s="22">
        <f>_xll.BDH(CN$3&amp;" Govt",$A$8,CL258,CL258)</f>
        <v>1.0344599999999999</v>
      </c>
      <c r="CO258">
        <f t="shared" si="106"/>
        <v>97.137032848055995</v>
      </c>
      <c r="CP258" s="2">
        <v>39995</v>
      </c>
      <c r="CQ258">
        <v>96.14453125</v>
      </c>
      <c r="CR258" s="22">
        <f>_xll.BDH(CR$3&amp;" Govt",$A$8,CP258,CP258)</f>
        <v>0.98887000000000003</v>
      </c>
      <c r="CS258">
        <f t="shared" si="107"/>
        <v>97.226664020548711</v>
      </c>
      <c r="CV258" s="22"/>
      <c r="CZ258" s="22"/>
      <c r="DB258" s="2">
        <v>38552</v>
      </c>
      <c r="DC258">
        <v>108.640625</v>
      </c>
      <c r="DD258" s="22">
        <f>_xll.BDH(DD$3&amp;" Govt",$A$8,DB258,DB258)</f>
        <v>1.03176</v>
      </c>
      <c r="DE258">
        <f t="shared" si="109"/>
        <v>105.29641098705125</v>
      </c>
      <c r="DF258" s="2">
        <v>39094</v>
      </c>
      <c r="DG258">
        <v>94.08203125</v>
      </c>
      <c r="DH258" s="22">
        <f>_xll.BDH(DH$3&amp;" Govt",$A$8,DF258,DF258)</f>
        <v>1.0162</v>
      </c>
      <c r="DI258">
        <f t="shared" si="110"/>
        <v>92.582199616217281</v>
      </c>
      <c r="DJ258" s="2">
        <v>39458</v>
      </c>
      <c r="DK258">
        <v>113.43359375</v>
      </c>
      <c r="DL258" s="22">
        <f>_xll.BDH(DL$3&amp;" Govt",$A$8,DJ258,DJ258)</f>
        <v>1.0380400000000001</v>
      </c>
      <c r="DM258">
        <f t="shared" si="111"/>
        <v>109.27670778582713</v>
      </c>
      <c r="DP258" s="22"/>
    </row>
    <row r="259" spans="4:120" x14ac:dyDescent="0.25">
      <c r="D259" s="2"/>
      <c r="F259" s="2">
        <v>38548</v>
      </c>
      <c r="G259">
        <v>126.16796875</v>
      </c>
      <c r="H259" s="22">
        <f>_xll.BDH(H$3&amp;" Govt",$A$8,F259,F259)</f>
        <v>1.2276899999999999</v>
      </c>
      <c r="I259" s="14">
        <f t="shared" si="86"/>
        <v>102.76858877240998</v>
      </c>
      <c r="J259" s="2">
        <v>38548</v>
      </c>
      <c r="K259">
        <v>126.48046875</v>
      </c>
      <c r="L259" s="22">
        <f>_xll.BDH(L$3&amp;" Govt",$A$8,J259,J259)</f>
        <v>1.2039900000000001</v>
      </c>
      <c r="M259">
        <f t="shared" si="87"/>
        <v>105.05109573169212</v>
      </c>
      <c r="N259" s="2">
        <v>38548</v>
      </c>
      <c r="O259">
        <v>127.7109375</v>
      </c>
      <c r="P259" s="22">
        <f>_xll.BDH(P$3&amp;" Govt",$A$8,N259,N259)</f>
        <v>1.1860299999999999</v>
      </c>
      <c r="Q259">
        <f t="shared" si="88"/>
        <v>107.67934833014343</v>
      </c>
      <c r="R259" s="2">
        <v>38548</v>
      </c>
      <c r="S259">
        <v>128.35546875</v>
      </c>
      <c r="T259" s="22">
        <f>_xll.BDH(T$3&amp;" Govt",$A$8,R259,R259)</f>
        <v>1.15611</v>
      </c>
      <c r="U259">
        <f t="shared" si="89"/>
        <v>111.02357798998365</v>
      </c>
      <c r="V259" s="2">
        <v>38645</v>
      </c>
      <c r="W259">
        <v>100.12109375</v>
      </c>
      <c r="X259" s="22">
        <f>_xll.BDH(X$3&amp;" Govt",$A$8,V259,V259)</f>
        <v>1.03467</v>
      </c>
      <c r="Y259">
        <f t="shared" si="90"/>
        <v>96.766209274454653</v>
      </c>
      <c r="Z259" s="2">
        <v>38548</v>
      </c>
      <c r="AA259">
        <v>121.9765625</v>
      </c>
      <c r="AB259" s="22">
        <f>_xll.BDH(AB$3&amp;" Govt",$A$8,Z259,Z259)</f>
        <v>1.11758</v>
      </c>
      <c r="AC259">
        <f t="shared" si="91"/>
        <v>109.14347295048229</v>
      </c>
      <c r="AD259" s="2">
        <v>39188</v>
      </c>
      <c r="AE259">
        <v>103.06640625</v>
      </c>
      <c r="AF259" s="22">
        <f>_xll.BDH(AF$3&amp;" Govt",$A$8,AD259,AD259)</f>
        <v>1.0225200000000001</v>
      </c>
      <c r="AG259">
        <f t="shared" si="92"/>
        <v>100.79646975120291</v>
      </c>
      <c r="AH259" s="2">
        <v>38548</v>
      </c>
      <c r="AI259">
        <v>120.19140625</v>
      </c>
      <c r="AJ259" s="22">
        <f>_xll.BDH(AJ$3&amp;" Govt",$A$8,AH259,AH259)</f>
        <v>1.0954299999999999</v>
      </c>
      <c r="AK259">
        <f t="shared" si="93"/>
        <v>109.7207546351661</v>
      </c>
      <c r="AL259" s="2">
        <v>39552</v>
      </c>
      <c r="AM259">
        <v>111.4375</v>
      </c>
      <c r="AN259" s="22">
        <f>_xll.BDH(AN$3&amp;" Govt",$A$8,AL259,AL259)</f>
        <v>1.0415099999999999</v>
      </c>
      <c r="AO259">
        <f t="shared" si="94"/>
        <v>106.99609221226874</v>
      </c>
      <c r="AP259" s="2">
        <v>38548</v>
      </c>
      <c r="AQ259">
        <v>116.62890625</v>
      </c>
      <c r="AR259" s="22">
        <f>_xll.BDH(AR$3&amp;" Govt",$A$8,AP259,AP259)</f>
        <v>1.0818099999999999</v>
      </c>
      <c r="AS259">
        <f t="shared" si="95"/>
        <v>107.80904803061536</v>
      </c>
      <c r="AT259" s="2">
        <v>39917</v>
      </c>
      <c r="AU259">
        <v>99.015625</v>
      </c>
      <c r="AV259" s="22">
        <f>_xll.BDH(AV$3&amp;" Govt",$A$8,AT259,AT259)</f>
        <v>1.0011000000000001</v>
      </c>
      <c r="AW259">
        <f t="shared" si="96"/>
        <v>98.906827489761255</v>
      </c>
      <c r="AX259" s="2">
        <v>38548</v>
      </c>
      <c r="AY259">
        <v>106.04296875</v>
      </c>
      <c r="AZ259" s="22">
        <f>_xll.BDH(AZ$3&amp;" Govt",$A$8,AX259,AX259)</f>
        <v>1.05905</v>
      </c>
      <c r="BA259">
        <f t="shared" si="97"/>
        <v>100.13027595486521</v>
      </c>
      <c r="BB259" s="2">
        <v>38548</v>
      </c>
      <c r="BC259">
        <v>106.2109375</v>
      </c>
      <c r="BD259" s="22">
        <f>_xll.BDH(BD$3&amp;" Govt",$A$8,BB259,BB259)</f>
        <v>1.0526899999999999</v>
      </c>
      <c r="BE259">
        <f t="shared" si="98"/>
        <v>100.8947909641015</v>
      </c>
      <c r="BH259" s="22"/>
      <c r="BJ259" s="2">
        <v>38548</v>
      </c>
      <c r="BK259">
        <v>104.05078125</v>
      </c>
      <c r="BL259" s="22">
        <f>_xll.BDH(BL$3&amp;" Govt",$A$8,BJ259,BJ259)</f>
        <v>1.0319</v>
      </c>
      <c r="BM259">
        <f t="shared" si="99"/>
        <v>100.8341711890687</v>
      </c>
      <c r="BN259" s="2">
        <v>38726</v>
      </c>
      <c r="BO259">
        <v>101.421875</v>
      </c>
      <c r="BP259" s="22">
        <f>_xll.BDH(BP$3&amp;" Govt",$A$8,BN259,BN259)</f>
        <v>1.0410699999999999</v>
      </c>
      <c r="BQ259">
        <f t="shared" si="100"/>
        <v>97.420802635749766</v>
      </c>
      <c r="BR259" s="2">
        <v>38905</v>
      </c>
      <c r="BS259">
        <v>99.2578125</v>
      </c>
      <c r="BT259" s="22">
        <f>_xll.BDH(BT$3&amp;" Govt",$A$8,BR259,BR259)</f>
        <v>1.0369299999999999</v>
      </c>
      <c r="BU259">
        <f t="shared" si="101"/>
        <v>95.722770582392258</v>
      </c>
      <c r="BV259" s="2">
        <v>39085</v>
      </c>
      <c r="BW259">
        <v>99.56640625</v>
      </c>
      <c r="BX259" s="22">
        <f>_xll.BDH(BX$3&amp;" Govt",$A$8,BV259,BV259)</f>
        <v>1.01664</v>
      </c>
      <c r="BY259">
        <f t="shared" si="102"/>
        <v>97.936738914463334</v>
      </c>
      <c r="BZ259" s="2">
        <v>39267</v>
      </c>
      <c r="CA259">
        <v>102.43359375</v>
      </c>
      <c r="CB259" s="22">
        <f>_xll.BDH(CB$3&amp;" Govt",$A$8,BZ259,BZ259)</f>
        <v>1.0240499999999999</v>
      </c>
      <c r="CC259">
        <f t="shared" si="103"/>
        <v>100.0279222205947</v>
      </c>
      <c r="CD259" s="2">
        <v>39449</v>
      </c>
      <c r="CE259">
        <v>111.85546875</v>
      </c>
      <c r="CF259" s="22">
        <f>_xll.BDH(CF$3&amp;" Govt",$A$8,CD259,CD259)</f>
        <v>1.03626</v>
      </c>
      <c r="CG259">
        <f t="shared" si="104"/>
        <v>107.94150961148748</v>
      </c>
      <c r="CH259" s="2">
        <v>39631</v>
      </c>
      <c r="CI259">
        <v>116.43359375</v>
      </c>
      <c r="CJ259" s="22">
        <f>_xll.BDH(CJ$3&amp;" Govt",$A$8,CH259,CH259)</f>
        <v>1.0367900000000001</v>
      </c>
      <c r="CK259">
        <f t="shared" si="105"/>
        <v>112.30200305751404</v>
      </c>
      <c r="CL259" s="2">
        <v>39813</v>
      </c>
      <c r="CM259">
        <v>99.171875</v>
      </c>
      <c r="CN259" s="22">
        <f>_xll.BDH(CN$3&amp;" Govt",$A$8,CL259,CL259)</f>
        <v>1.0341199999999999</v>
      </c>
      <c r="CO259">
        <f t="shared" si="106"/>
        <v>95.899774687657143</v>
      </c>
      <c r="CP259" s="2">
        <v>39996</v>
      </c>
      <c r="CQ259">
        <v>95.87109375</v>
      </c>
      <c r="CR259" s="22">
        <f>_xll.BDH(CR$3&amp;" Govt",$A$8,CP259,CP259)</f>
        <v>0.98895999999999995</v>
      </c>
      <c r="CS259">
        <f t="shared" si="107"/>
        <v>96.941325988917654</v>
      </c>
      <c r="CV259" s="22"/>
      <c r="CZ259" s="22"/>
      <c r="DB259" s="2">
        <v>38553</v>
      </c>
      <c r="DC259">
        <v>109.3515625</v>
      </c>
      <c r="DD259" s="22">
        <f>_xll.BDH(DD$3&amp;" Govt",$A$8,DB259,DB259)</f>
        <v>1.03173</v>
      </c>
      <c r="DE259">
        <f t="shared" si="109"/>
        <v>105.9885459374061</v>
      </c>
      <c r="DF259" s="2">
        <v>39097</v>
      </c>
      <c r="DG259">
        <v>94.08203125</v>
      </c>
      <c r="DH259" s="22">
        <f>_xll.BDH(DH$3&amp;" Govt",$A$8,DF259,DF259)</f>
        <v>1.01606</v>
      </c>
      <c r="DI259">
        <f t="shared" si="110"/>
        <v>92.594956252583515</v>
      </c>
      <c r="DJ259" s="2">
        <v>39461</v>
      </c>
      <c r="DK259">
        <v>113.0546875</v>
      </c>
      <c r="DL259" s="22">
        <f>_xll.BDH(DL$3&amp;" Govt",$A$8,DJ259,DJ259)</f>
        <v>1.03864</v>
      </c>
      <c r="DM259">
        <f t="shared" si="111"/>
        <v>108.84877098898559</v>
      </c>
      <c r="DP259" s="22"/>
    </row>
    <row r="260" spans="4:120" x14ac:dyDescent="0.25">
      <c r="D260" s="2"/>
      <c r="F260" s="2">
        <v>38551</v>
      </c>
      <c r="G260">
        <v>126.078125</v>
      </c>
      <c r="H260" s="22">
        <f>_xll.BDH(H$3&amp;" Govt",$A$8,F260,F260)</f>
        <v>1.2275700000000001</v>
      </c>
      <c r="I260" s="14">
        <f t="shared" si="86"/>
        <v>102.70544653258062</v>
      </c>
      <c r="J260" s="2">
        <v>38551</v>
      </c>
      <c r="K260">
        <v>126.28125</v>
      </c>
      <c r="L260" s="22">
        <f>_xll.BDH(L$3&amp;" Govt",$A$8,J260,J260)</f>
        <v>1.20387</v>
      </c>
      <c r="M260">
        <f t="shared" si="87"/>
        <v>104.89608512547036</v>
      </c>
      <c r="N260" s="2">
        <v>38551</v>
      </c>
      <c r="O260">
        <v>127.421875</v>
      </c>
      <c r="P260" s="22">
        <f>_xll.BDH(P$3&amp;" Govt",$A$8,N260,N260)</f>
        <v>1.1859200000000001</v>
      </c>
      <c r="Q260">
        <f t="shared" si="88"/>
        <v>107.44559076497571</v>
      </c>
      <c r="R260" s="2">
        <v>38551</v>
      </c>
      <c r="S260">
        <v>128.07421875</v>
      </c>
      <c r="T260" s="22">
        <f>_xll.BDH(T$3&amp;" Govt",$A$8,R260,R260)</f>
        <v>1.1559900000000001</v>
      </c>
      <c r="U260">
        <f t="shared" si="89"/>
        <v>110.79180507616847</v>
      </c>
      <c r="V260" s="2">
        <v>38646</v>
      </c>
      <c r="W260">
        <v>100.2421875</v>
      </c>
      <c r="X260" s="22">
        <f>_xll.BDH(X$3&amp;" Govt",$A$8,V260,V260)</f>
        <v>1.03484</v>
      </c>
      <c r="Y260">
        <f t="shared" si="90"/>
        <v>96.867329732132504</v>
      </c>
      <c r="Z260" s="2">
        <v>38551</v>
      </c>
      <c r="AA260">
        <v>121.6484375</v>
      </c>
      <c r="AB260" s="22">
        <f>_xll.BDH(AB$3&amp;" Govt",$A$8,Z260,Z260)</f>
        <v>1.11747</v>
      </c>
      <c r="AC260">
        <f t="shared" si="91"/>
        <v>108.86058462419574</v>
      </c>
      <c r="AD260" s="2">
        <v>39189</v>
      </c>
      <c r="AE260">
        <v>103.09375</v>
      </c>
      <c r="AF260" s="22">
        <f>_xll.BDH(AF$3&amp;" Govt",$A$8,AD260,AD260)</f>
        <v>1.02271</v>
      </c>
      <c r="AG260">
        <f t="shared" si="92"/>
        <v>100.80448025344428</v>
      </c>
      <c r="AH260" s="2">
        <v>38551</v>
      </c>
      <c r="AI260">
        <v>119.8203125</v>
      </c>
      <c r="AJ260" s="22">
        <f>_xll.BDH(AJ$3&amp;" Govt",$A$8,AH260,AH260)</f>
        <v>1.0953200000000001</v>
      </c>
      <c r="AK260">
        <f t="shared" si="93"/>
        <v>109.39297419932073</v>
      </c>
      <c r="AL260" s="2">
        <v>39553</v>
      </c>
      <c r="AM260">
        <v>111.30859375</v>
      </c>
      <c r="AN260" s="22">
        <f>_xll.BDH(AN$3&amp;" Govt",$A$8,AL260,AL260)</f>
        <v>1.04162</v>
      </c>
      <c r="AO260">
        <f t="shared" si="94"/>
        <v>106.86103737447438</v>
      </c>
      <c r="AP260" s="2">
        <v>38551</v>
      </c>
      <c r="AQ260">
        <v>116.23046875</v>
      </c>
      <c r="AR260" s="22">
        <f>_xll.BDH(AR$3&amp;" Govt",$A$8,AP260,AP260)</f>
        <v>1.0817000000000001</v>
      </c>
      <c r="AS260">
        <f t="shared" si="95"/>
        <v>107.45166751409816</v>
      </c>
      <c r="AT260" s="2">
        <v>39918</v>
      </c>
      <c r="AU260">
        <v>99.12890625</v>
      </c>
      <c r="AV260" s="22">
        <f>_xll.BDH(AV$3&amp;" Govt",$A$8,AT260,AT260)</f>
        <v>1.00126</v>
      </c>
      <c r="AW260">
        <f t="shared" si="96"/>
        <v>99.004161007131017</v>
      </c>
      <c r="AX260" s="2">
        <v>38551</v>
      </c>
      <c r="AY260">
        <v>105.59765625</v>
      </c>
      <c r="AZ260" s="22">
        <f>_xll.BDH(AZ$3&amp;" Govt",$A$8,AX260,AX260)</f>
        <v>1.05894</v>
      </c>
      <c r="BA260">
        <f t="shared" si="97"/>
        <v>99.720150575103403</v>
      </c>
      <c r="BB260" s="2">
        <v>38551</v>
      </c>
      <c r="BC260">
        <v>105.7890625</v>
      </c>
      <c r="BD260" s="22">
        <f>_xll.BDH(BD$3&amp;" Govt",$A$8,BB260,BB260)</f>
        <v>1.0525800000000001</v>
      </c>
      <c r="BE260">
        <f t="shared" si="98"/>
        <v>100.50453409717075</v>
      </c>
      <c r="BH260" s="22"/>
      <c r="BJ260" s="2">
        <v>38551</v>
      </c>
      <c r="BK260">
        <v>103.6484375</v>
      </c>
      <c r="BL260" s="22">
        <f>_xll.BDH(BL$3&amp;" Govt",$A$8,BJ260,BJ260)</f>
        <v>1.0318000000000001</v>
      </c>
      <c r="BM260">
        <f t="shared" si="99"/>
        <v>100.45400029075402</v>
      </c>
      <c r="BN260" s="2">
        <v>38727</v>
      </c>
      <c r="BO260">
        <v>101.1875</v>
      </c>
      <c r="BP260" s="22">
        <f>_xll.BDH(BP$3&amp;" Govt",$A$8,BN260,BN260)</f>
        <v>1.0407999999999999</v>
      </c>
      <c r="BQ260">
        <f t="shared" si="100"/>
        <v>97.22088777863182</v>
      </c>
      <c r="BR260" s="2">
        <v>38908</v>
      </c>
      <c r="BS260">
        <v>99.21484375</v>
      </c>
      <c r="BT260" s="22">
        <f>_xll.BDH(BT$3&amp;" Govt",$A$8,BR260,BR260)</f>
        <v>1.0374300000000001</v>
      </c>
      <c r="BU260">
        <f t="shared" si="101"/>
        <v>95.635217556847209</v>
      </c>
      <c r="BV260" s="2">
        <v>39086</v>
      </c>
      <c r="BW260">
        <v>99.61328125</v>
      </c>
      <c r="BX260" s="22">
        <f>_xll.BDH(BX$3&amp;" Govt",$A$8,BV260,BV260)</f>
        <v>1.0165900000000001</v>
      </c>
      <c r="BY260">
        <f t="shared" si="102"/>
        <v>97.98766587316419</v>
      </c>
      <c r="BZ260" s="2">
        <v>39268</v>
      </c>
      <c r="CA260">
        <v>101.8515625</v>
      </c>
      <c r="CB260" s="22">
        <f>_xll.BDH(CB$3&amp;" Govt",$A$8,BZ260,BZ260)</f>
        <v>1.0242500000000001</v>
      </c>
      <c r="CC260">
        <f t="shared" si="103"/>
        <v>99.440139126189891</v>
      </c>
      <c r="CD260" s="2">
        <v>39450</v>
      </c>
      <c r="CE260">
        <v>112.12890625</v>
      </c>
      <c r="CF260" s="22">
        <f>_xll.BDH(CF$3&amp;" Govt",$A$8,CD260,CD260)</f>
        <v>1.0364500000000001</v>
      </c>
      <c r="CG260">
        <f t="shared" si="104"/>
        <v>108.18554320034733</v>
      </c>
      <c r="CH260" s="2">
        <v>39632</v>
      </c>
      <c r="CI260">
        <v>116.57421875</v>
      </c>
      <c r="CJ260" s="22">
        <f>_xll.BDH(CJ$3&amp;" Govt",$A$8,CH260,CH260)</f>
        <v>1.0370699999999999</v>
      </c>
      <c r="CK260">
        <f t="shared" si="105"/>
        <v>112.40728084893017</v>
      </c>
      <c r="CL260" s="2">
        <v>39814</v>
      </c>
      <c r="CM260">
        <v>99.10546875</v>
      </c>
      <c r="CN260" s="22">
        <f>_xll.BDH(CN$3&amp;" Govt",$A$8,CL260,CL260)</f>
        <v>1.0337799999999999</v>
      </c>
      <c r="CO260">
        <f t="shared" si="106"/>
        <v>95.867078827216631</v>
      </c>
      <c r="CP260" s="2">
        <v>39997</v>
      </c>
      <c r="CQ260">
        <v>95.8828125</v>
      </c>
      <c r="CR260" s="22">
        <f>_xll.BDH(CR$3&amp;" Govt",$A$8,CP260,CP260)</f>
        <v>0.98904999999999998</v>
      </c>
      <c r="CS260">
        <f t="shared" si="107"/>
        <v>96.944353167180623</v>
      </c>
      <c r="CV260" s="22"/>
      <c r="CZ260" s="22"/>
      <c r="DB260" s="2">
        <v>38554</v>
      </c>
      <c r="DC260">
        <v>108.35546875</v>
      </c>
      <c r="DD260" s="22">
        <f>_xll.BDH(DD$3&amp;" Govt",$A$8,DB260,DB260)</f>
        <v>1.03169</v>
      </c>
      <c r="DE260">
        <f t="shared" si="109"/>
        <v>105.02715810950964</v>
      </c>
      <c r="DF260" s="2">
        <v>39098</v>
      </c>
      <c r="DG260">
        <v>94.44921875</v>
      </c>
      <c r="DH260" s="22">
        <f>_xll.BDH(DH$3&amp;" Govt",$A$8,DF260,DF260)</f>
        <v>1.0160100000000001</v>
      </c>
      <c r="DI260">
        <f t="shared" si="110"/>
        <v>92.960914508715462</v>
      </c>
      <c r="DJ260" s="2">
        <v>39462</v>
      </c>
      <c r="DK260">
        <v>114.26953125</v>
      </c>
      <c r="DL260" s="22">
        <f>_xll.BDH(DL$3&amp;" Govt",$A$8,DJ260,DJ260)</f>
        <v>1.03884</v>
      </c>
      <c r="DM260">
        <f t="shared" si="111"/>
        <v>109.99723850641099</v>
      </c>
      <c r="DP260" s="22"/>
    </row>
    <row r="261" spans="4:120" x14ac:dyDescent="0.25">
      <c r="D261" s="2"/>
      <c r="F261" s="2">
        <v>38552</v>
      </c>
      <c r="G261">
        <v>126.1796875</v>
      </c>
      <c r="H261" s="22">
        <f>_xll.BDH(H$3&amp;" Govt",$A$8,F261,F261)</f>
        <v>1.22753</v>
      </c>
      <c r="I261" s="14">
        <f t="shared" si="86"/>
        <v>102.79153055322477</v>
      </c>
      <c r="J261" s="2">
        <v>38552</v>
      </c>
      <c r="K261">
        <v>126.4375</v>
      </c>
      <c r="L261" s="22">
        <f>_xll.BDH(L$3&amp;" Govt",$A$8,J261,J261)</f>
        <v>1.20383</v>
      </c>
      <c r="M261">
        <f t="shared" si="87"/>
        <v>105.02936461128233</v>
      </c>
      <c r="N261" s="2">
        <v>38552</v>
      </c>
      <c r="O261">
        <v>127.671875</v>
      </c>
      <c r="P261" s="22">
        <f>_xll.BDH(P$3&amp;" Govt",$A$8,N261,N261)</f>
        <v>1.18588</v>
      </c>
      <c r="Q261">
        <f t="shared" si="88"/>
        <v>107.66002883934293</v>
      </c>
      <c r="R261" s="2">
        <v>38552</v>
      </c>
      <c r="S261">
        <v>128.390625</v>
      </c>
      <c r="T261" s="22">
        <f>_xll.BDH(T$3&amp;" Govt",$A$8,R261,R261)</f>
        <v>1.1559599999999999</v>
      </c>
      <c r="U261">
        <f t="shared" si="89"/>
        <v>111.06839769542199</v>
      </c>
      <c r="V261" s="2">
        <v>38649</v>
      </c>
      <c r="W261">
        <v>99.984375</v>
      </c>
      <c r="X261" s="22">
        <f>_xll.BDH(X$3&amp;" Govt",$A$8,V261,V261)</f>
        <v>1.03535</v>
      </c>
      <c r="Y261">
        <f t="shared" si="90"/>
        <v>96.570604143526339</v>
      </c>
      <c r="Z261" s="2">
        <v>38552</v>
      </c>
      <c r="AA261">
        <v>122.0234375</v>
      </c>
      <c r="AB261" s="22">
        <f>_xll.BDH(AB$3&amp;" Govt",$A$8,Z261,Z261)</f>
        <v>1.1174299999999999</v>
      </c>
      <c r="AC261">
        <f t="shared" si="91"/>
        <v>109.20007293521742</v>
      </c>
      <c r="AD261" s="2">
        <v>39190</v>
      </c>
      <c r="AE261">
        <v>103.26171875</v>
      </c>
      <c r="AF261" s="22">
        <f>_xll.BDH(AF$3&amp;" Govt",$A$8,AD261,AD261)</f>
        <v>1.0228900000000001</v>
      </c>
      <c r="AG261">
        <f t="shared" si="92"/>
        <v>100.95095147083263</v>
      </c>
      <c r="AH261" s="2">
        <v>38552</v>
      </c>
      <c r="AI261">
        <v>120.25390625</v>
      </c>
      <c r="AJ261" s="22">
        <f>_xll.BDH(AJ$3&amp;" Govt",$A$8,AH261,AH261)</f>
        <v>1.0952900000000001</v>
      </c>
      <c r="AK261">
        <f t="shared" si="93"/>
        <v>109.79184165837357</v>
      </c>
      <c r="AL261" s="2">
        <v>39554</v>
      </c>
      <c r="AM261">
        <v>110.78515625</v>
      </c>
      <c r="AN261" s="22">
        <f>_xll.BDH(AN$3&amp;" Govt",$A$8,AL261,AL261)</f>
        <v>1.04172</v>
      </c>
      <c r="AO261">
        <f t="shared" si="94"/>
        <v>106.3483049667857</v>
      </c>
      <c r="AP261" s="2">
        <v>38552</v>
      </c>
      <c r="AQ261">
        <v>116.69140625</v>
      </c>
      <c r="AR261" s="22">
        <f>_xll.BDH(AR$3&amp;" Govt",$A$8,AP261,AP261)</f>
        <v>1.0816699999999999</v>
      </c>
      <c r="AS261">
        <f t="shared" si="95"/>
        <v>107.88078272486064</v>
      </c>
      <c r="AT261" s="2">
        <v>39919</v>
      </c>
      <c r="AU261">
        <v>98.80078125</v>
      </c>
      <c r="AV261" s="22">
        <f>_xll.BDH(AV$3&amp;" Govt",$A$8,AT261,AT261)</f>
        <v>1.00143</v>
      </c>
      <c r="AW261">
        <f t="shared" si="96"/>
        <v>98.659697882028695</v>
      </c>
      <c r="AX261" s="2">
        <v>38552</v>
      </c>
      <c r="AY261">
        <v>106.11328125</v>
      </c>
      <c r="AZ261" s="22">
        <f>_xll.BDH(AZ$3&amp;" Govt",$A$8,AX261,AX261)</f>
        <v>1.05891</v>
      </c>
      <c r="BA261">
        <f t="shared" si="97"/>
        <v>100.2099151485962</v>
      </c>
      <c r="BB261" s="2">
        <v>38552</v>
      </c>
      <c r="BC261">
        <v>106.30078125</v>
      </c>
      <c r="BD261" s="22">
        <f>_xll.BDH(BD$3&amp;" Govt",$A$8,BB261,BB261)</f>
        <v>1.0525500000000001</v>
      </c>
      <c r="BE261">
        <f t="shared" si="98"/>
        <v>100.99356918911215</v>
      </c>
      <c r="BH261" s="22"/>
      <c r="BJ261" s="2">
        <v>38552</v>
      </c>
      <c r="BK261">
        <v>104.18359375</v>
      </c>
      <c r="BL261" s="22">
        <f>_xll.BDH(BL$3&amp;" Govt",$A$8,BJ261,BJ261)</f>
        <v>1.03176</v>
      </c>
      <c r="BM261">
        <f t="shared" si="99"/>
        <v>100.97657764402574</v>
      </c>
      <c r="BN261" s="2">
        <v>38728</v>
      </c>
      <c r="BO261">
        <v>101.0703125</v>
      </c>
      <c r="BP261" s="22">
        <f>_xll.BDH(BP$3&amp;" Govt",$A$8,BN261,BN261)</f>
        <v>1.04053</v>
      </c>
      <c r="BQ261">
        <f t="shared" si="100"/>
        <v>97.133492066543013</v>
      </c>
      <c r="BR261" s="2">
        <v>38909</v>
      </c>
      <c r="BS261">
        <v>99.33203125</v>
      </c>
      <c r="BT261" s="22">
        <f>_xll.BDH(BT$3&amp;" Govt",$A$8,BR261,BR261)</f>
        <v>1.0376000000000001</v>
      </c>
      <c r="BU261">
        <f t="shared" si="101"/>
        <v>95.73248963955281</v>
      </c>
      <c r="BV261" s="2">
        <v>39087</v>
      </c>
      <c r="BW261">
        <v>99.39453125</v>
      </c>
      <c r="BX261" s="22">
        <f>_xll.BDH(BX$3&amp;" Govt",$A$8,BV261,BV261)</f>
        <v>1.0165500000000001</v>
      </c>
      <c r="BY261">
        <f t="shared" si="102"/>
        <v>97.776332939845545</v>
      </c>
      <c r="BZ261" s="2">
        <v>39269</v>
      </c>
      <c r="CA261">
        <v>101.6640625</v>
      </c>
      <c r="CB261" s="22">
        <f>_xll.BDH(CB$3&amp;" Govt",$A$8,BZ261,BZ261)</f>
        <v>1.0244500000000001</v>
      </c>
      <c r="CC261">
        <f t="shared" si="103"/>
        <v>99.237700717458139</v>
      </c>
      <c r="CD261" s="2">
        <v>39451</v>
      </c>
      <c r="CE261">
        <v>112.1328125</v>
      </c>
      <c r="CF261" s="22">
        <f>_xll.BDH(CF$3&amp;" Govt",$A$8,CD261,CD261)</f>
        <v>1.0366500000000001</v>
      </c>
      <c r="CG261">
        <f t="shared" si="104"/>
        <v>108.16843920320261</v>
      </c>
      <c r="CH261" s="2">
        <v>39633</v>
      </c>
      <c r="CI261">
        <v>116.57421875</v>
      </c>
      <c r="CJ261" s="22">
        <f>_xll.BDH(CJ$3&amp;" Govt",$A$8,CH261,CH261)</f>
        <v>1.03735</v>
      </c>
      <c r="CK261">
        <f t="shared" si="105"/>
        <v>112.37694003952379</v>
      </c>
      <c r="CL261" s="2">
        <v>39815</v>
      </c>
      <c r="CM261">
        <v>97.90234375</v>
      </c>
      <c r="CN261" s="22">
        <f>_xll.BDH(CN$3&amp;" Govt",$A$8,CL261,CL261)</f>
        <v>1.0331399999999999</v>
      </c>
      <c r="CO261">
        <f t="shared" si="106"/>
        <v>94.761933281065495</v>
      </c>
      <c r="CP261" s="2">
        <v>40000</v>
      </c>
      <c r="CQ261">
        <v>95.57421875</v>
      </c>
      <c r="CR261" s="22">
        <f>_xll.BDH(CR$3&amp;" Govt",$A$8,CP261,CP261)</f>
        <v>0.98933000000000004</v>
      </c>
      <c r="CS261">
        <f t="shared" si="107"/>
        <v>96.604994036368041</v>
      </c>
      <c r="CV261" s="22"/>
      <c r="CZ261" s="22"/>
      <c r="DB261" s="2">
        <v>38555</v>
      </c>
      <c r="DC261">
        <v>109.33203125</v>
      </c>
      <c r="DD261" s="22">
        <f>_xll.BDH(DD$3&amp;" Govt",$A$8,DB261,DB261)</f>
        <v>1.03166</v>
      </c>
      <c r="DE261">
        <f t="shared" si="109"/>
        <v>105.97680558517341</v>
      </c>
      <c r="DF261" s="2">
        <v>39099</v>
      </c>
      <c r="DG261">
        <v>94.2109375</v>
      </c>
      <c r="DH261" s="22">
        <f>_xll.BDH(DH$3&amp;" Govt",$A$8,DF261,DF261)</f>
        <v>1.01596</v>
      </c>
      <c r="DI261">
        <f t="shared" si="110"/>
        <v>92.73095151383913</v>
      </c>
      <c r="DJ261" s="2">
        <v>39463</v>
      </c>
      <c r="DK261">
        <v>112.6875</v>
      </c>
      <c r="DL261" s="22">
        <f>_xll.BDH(DL$3&amp;" Govt",$A$8,DJ261,DJ261)</f>
        <v>1.0390299999999999</v>
      </c>
      <c r="DM261">
        <f t="shared" si="111"/>
        <v>108.45452008122962</v>
      </c>
      <c r="DP261" s="22"/>
    </row>
    <row r="262" spans="4:120" x14ac:dyDescent="0.25">
      <c r="D262" s="2"/>
      <c r="F262" s="2">
        <v>38553</v>
      </c>
      <c r="G262">
        <v>126.16796875</v>
      </c>
      <c r="H262" s="22">
        <f>_xll.BDH(H$3&amp;" Govt",$A$8,F262,F262)</f>
        <v>1.22749</v>
      </c>
      <c r="I262" s="14">
        <f t="shared" ref="I262:I325" si="113">G262/H262</f>
        <v>102.78533328173754</v>
      </c>
      <c r="J262" s="2">
        <v>38553</v>
      </c>
      <c r="K262">
        <v>126.46484375</v>
      </c>
      <c r="L262" s="22">
        <f>_xll.BDH(L$3&amp;" Govt",$A$8,J262,J262)</f>
        <v>1.2037899999999999</v>
      </c>
      <c r="M262">
        <f t="shared" ref="M262:M325" si="114">K262/L262</f>
        <v>105.05556928534047</v>
      </c>
      <c r="N262" s="2">
        <v>38553</v>
      </c>
      <c r="O262">
        <v>127.6796875</v>
      </c>
      <c r="P262" s="22">
        <f>_xll.BDH(P$3&amp;" Govt",$A$8,N262,N262)</f>
        <v>1.18584</v>
      </c>
      <c r="Q262">
        <f t="shared" ref="Q262:Q325" si="115">O262/P262</f>
        <v>107.67024851582001</v>
      </c>
      <c r="R262" s="2">
        <v>38553</v>
      </c>
      <c r="S262">
        <v>128.47265625</v>
      </c>
      <c r="T262" s="22">
        <f>_xll.BDH(T$3&amp;" Govt",$A$8,R262,R262)</f>
        <v>1.1559200000000001</v>
      </c>
      <c r="U262">
        <f t="shared" ref="U262:U325" si="116">S262/T262</f>
        <v>111.14320735864074</v>
      </c>
      <c r="V262" s="2">
        <v>38650</v>
      </c>
      <c r="W262">
        <v>99.6640625</v>
      </c>
      <c r="X262" s="22">
        <f>_xll.BDH(X$3&amp;" Govt",$A$8,V262,V262)</f>
        <v>1.03552</v>
      </c>
      <c r="Y262">
        <f t="shared" ref="Y262:Y325" si="117">W262/X262</f>
        <v>96.245425003862792</v>
      </c>
      <c r="Z262" s="2">
        <v>38553</v>
      </c>
      <c r="AA262">
        <v>122.1171875</v>
      </c>
      <c r="AB262" s="22">
        <f>_xll.BDH(AB$3&amp;" Govt",$A$8,Z262,Z262)</f>
        <v>1.1173999999999999</v>
      </c>
      <c r="AC262">
        <f t="shared" ref="AC262:AC325" si="118">AA262/AB262</f>
        <v>109.28690486844461</v>
      </c>
      <c r="AD262" s="2">
        <v>39191</v>
      </c>
      <c r="AE262">
        <v>103.33203125</v>
      </c>
      <c r="AF262" s="22">
        <f>_xll.BDH(AF$3&amp;" Govt",$A$8,AD262,AD262)</f>
        <v>1.0230699999999999</v>
      </c>
      <c r="AG262">
        <f t="shared" ref="AG262:AG325" si="119">AE262/AF262</f>
        <v>101.00191702425055</v>
      </c>
      <c r="AH262" s="2">
        <v>38553</v>
      </c>
      <c r="AI262">
        <v>120.4296875</v>
      </c>
      <c r="AJ262" s="22">
        <f>_xll.BDH(AJ$3&amp;" Govt",$A$8,AH262,AH262)</f>
        <v>1.0952500000000001</v>
      </c>
      <c r="AK262">
        <f t="shared" ref="AK262:AK325" si="120">AI262/AJ262</f>
        <v>109.95634558320018</v>
      </c>
      <c r="AL262" s="2">
        <v>39555</v>
      </c>
      <c r="AM262">
        <v>110.265625</v>
      </c>
      <c r="AN262" s="22">
        <f>_xll.BDH(AN$3&amp;" Govt",$A$8,AL262,AL262)</f>
        <v>1.04182</v>
      </c>
      <c r="AO262">
        <f t="shared" ref="AO262:AO325" si="121">AM262/AN262</f>
        <v>105.83942043731163</v>
      </c>
      <c r="AP262" s="2">
        <v>38553</v>
      </c>
      <c r="AQ262">
        <v>116.8828125</v>
      </c>
      <c r="AR262" s="22">
        <f>_xll.BDH(AR$3&amp;" Govt",$A$8,AP262,AP262)</f>
        <v>1.0816300000000001</v>
      </c>
      <c r="AS262">
        <f t="shared" ref="AS262:AS325" si="122">AQ262/AR262</f>
        <v>108.06173321745882</v>
      </c>
      <c r="AT262" s="2">
        <v>39920</v>
      </c>
      <c r="AU262">
        <v>98.40234375</v>
      </c>
      <c r="AV262" s="22">
        <f>_xll.BDH(AV$3&amp;" Govt",$A$8,AT262,AT262)</f>
        <v>1.00159</v>
      </c>
      <c r="AW262">
        <f t="shared" ref="AW262:AW325" si="123">AU262/AV262</f>
        <v>98.246132399484821</v>
      </c>
      <c r="AX262" s="2">
        <v>38553</v>
      </c>
      <c r="AY262">
        <v>106.3125</v>
      </c>
      <c r="AZ262" s="22">
        <f>_xll.BDH(AZ$3&amp;" Govt",$A$8,AX262,AX262)</f>
        <v>1.05887</v>
      </c>
      <c r="BA262">
        <f t="shared" ref="BA262:BA325" si="124">AY262/AZ262</f>
        <v>100.40184347464751</v>
      </c>
      <c r="BB262" s="2">
        <v>38553</v>
      </c>
      <c r="BC262">
        <v>106.515625</v>
      </c>
      <c r="BD262" s="22">
        <f>_xll.BDH(BD$3&amp;" Govt",$A$8,BB262,BB262)</f>
        <v>1.0525100000000001</v>
      </c>
      <c r="BE262">
        <f t="shared" ref="BE262:BE325" si="125">BC262/BD262</f>
        <v>101.20153252700686</v>
      </c>
      <c r="BH262" s="22"/>
      <c r="BJ262" s="2">
        <v>38553</v>
      </c>
      <c r="BK262">
        <v>104.41015625</v>
      </c>
      <c r="BL262" s="22">
        <f>_xll.BDH(BL$3&amp;" Govt",$A$8,BJ262,BJ262)</f>
        <v>1.03173</v>
      </c>
      <c r="BM262">
        <f t="shared" ref="BM262:BM325" si="126">BK262/BL262</f>
        <v>101.19910853614802</v>
      </c>
      <c r="BN262" s="2">
        <v>38729</v>
      </c>
      <c r="BO262">
        <v>101.50390625</v>
      </c>
      <c r="BP262" s="22">
        <f>_xll.BDH(BP$3&amp;" Govt",$A$8,BN262,BN262)</f>
        <v>1.04026</v>
      </c>
      <c r="BQ262">
        <f t="shared" ref="BQ262:BQ325" si="127">BO262/BP262</f>
        <v>97.575515976775037</v>
      </c>
      <c r="BR262" s="2">
        <v>38910</v>
      </c>
      <c r="BS262">
        <v>99.2421875</v>
      </c>
      <c r="BT262" s="22">
        <f>_xll.BDH(BT$3&amp;" Govt",$A$8,BR262,BR262)</f>
        <v>1.03776</v>
      </c>
      <c r="BU262">
        <f t="shared" ref="BU262:BU325" si="128">BS262/BT262</f>
        <v>95.631155084027128</v>
      </c>
      <c r="BV262" s="2">
        <v>39090</v>
      </c>
      <c r="BW262">
        <v>99.42578125</v>
      </c>
      <c r="BX262" s="22">
        <f>_xll.BDH(BX$3&amp;" Govt",$A$8,BV262,BV262)</f>
        <v>1.0164</v>
      </c>
      <c r="BY262">
        <f t="shared" ref="BY262:BY325" si="129">BW262/BX262</f>
        <v>97.82150851042897</v>
      </c>
      <c r="BZ262" s="2">
        <v>39272</v>
      </c>
      <c r="CA262">
        <v>102.01171875</v>
      </c>
      <c r="CB262" s="22">
        <f>_xll.BDH(CB$3&amp;" Govt",$A$8,BZ262,BZ262)</f>
        <v>1.0250600000000001</v>
      </c>
      <c r="CC262">
        <f t="shared" ref="CC262:CC325" si="130">CA262/CB262</f>
        <v>99.517802616432206</v>
      </c>
      <c r="CD262" s="2">
        <v>39454</v>
      </c>
      <c r="CE262">
        <v>112.2421875</v>
      </c>
      <c r="CF262" s="22">
        <f>_xll.BDH(CF$3&amp;" Govt",$A$8,CD262,CD262)</f>
        <v>1.03725</v>
      </c>
      <c r="CG262">
        <f t="shared" ref="CG262:CG325" si="131">CE262/CF262</f>
        <v>108.21131597975416</v>
      </c>
      <c r="CH262" s="2">
        <v>39636</v>
      </c>
      <c r="CI262">
        <v>116.7265625</v>
      </c>
      <c r="CJ262" s="22">
        <f>_xll.BDH(CJ$3&amp;" Govt",$A$8,CH262,CH262)</f>
        <v>1.0382</v>
      </c>
      <c r="CK262">
        <f t="shared" ref="CK262:CK325" si="132">CI262/CJ262</f>
        <v>112.4316726064342</v>
      </c>
      <c r="CL262" s="2">
        <v>39818</v>
      </c>
      <c r="CM262">
        <v>96.9296875</v>
      </c>
      <c r="CN262" s="22">
        <f>_xll.BDH(CN$3&amp;" Govt",$A$8,CL262,CL262)</f>
        <v>1.03122</v>
      </c>
      <c r="CO262">
        <f t="shared" ref="CO262:CO325" si="133">CM262/CN262</f>
        <v>93.995158647039432</v>
      </c>
      <c r="CP262" s="2">
        <v>40001</v>
      </c>
      <c r="CQ262">
        <v>96.15625</v>
      </c>
      <c r="CR262" s="22">
        <f>_xll.BDH(CR$3&amp;" Govt",$A$8,CP262,CP262)</f>
        <v>0.98941999999999997</v>
      </c>
      <c r="CS262">
        <f t="shared" ref="CS262:CS325" si="134">CQ262/CR262</f>
        <v>97.184461603767872</v>
      </c>
      <c r="CV262" s="22"/>
      <c r="CZ262" s="22"/>
      <c r="DB262" s="2">
        <v>38558</v>
      </c>
      <c r="DC262">
        <v>108.3671875</v>
      </c>
      <c r="DD262" s="22">
        <f>_xll.BDH(DD$3&amp;" Govt",$A$8,DB262,DB262)</f>
        <v>1.03156</v>
      </c>
      <c r="DE262">
        <f t="shared" ref="DE262:DE325" si="135">DC262/DD262</f>
        <v>105.05175413936173</v>
      </c>
      <c r="DF262" s="2">
        <v>39100</v>
      </c>
      <c r="DG262">
        <v>94.6875</v>
      </c>
      <c r="DH262" s="22">
        <f>_xll.BDH(DH$3&amp;" Govt",$A$8,DF262,DF262)</f>
        <v>1.0159100000000001</v>
      </c>
      <c r="DI262">
        <f t="shared" ref="DI262:DI325" si="136">DG262/DH262</f>
        <v>93.20461458200036</v>
      </c>
      <c r="DJ262" s="2">
        <v>39464</v>
      </c>
      <c r="DK262">
        <v>114.27734375</v>
      </c>
      <c r="DL262" s="22">
        <f>_xll.BDH(DL$3&amp;" Govt",$A$8,DJ262,DJ262)</f>
        <v>1.0392300000000001</v>
      </c>
      <c r="DM262">
        <f t="shared" ref="DM262:DM325" si="137">DK262/DL262</f>
        <v>109.96347656437939</v>
      </c>
      <c r="DP262" s="22"/>
    </row>
    <row r="263" spans="4:120" x14ac:dyDescent="0.25">
      <c r="D263" s="2"/>
      <c r="F263" s="2">
        <v>38554</v>
      </c>
      <c r="G263">
        <v>126.15625</v>
      </c>
      <c r="H263" s="22">
        <f>_xll.BDH(H$3&amp;" Govt",$A$8,F263,F263)</f>
        <v>1.2274499999999999</v>
      </c>
      <c r="I263" s="14">
        <f t="shared" si="113"/>
        <v>102.77913560633834</v>
      </c>
      <c r="J263" s="2">
        <v>38554</v>
      </c>
      <c r="K263">
        <v>126.3984375</v>
      </c>
      <c r="L263" s="22">
        <f>_xll.BDH(L$3&amp;" Govt",$A$8,J263,J263)</f>
        <v>1.2037499999999999</v>
      </c>
      <c r="M263">
        <f t="shared" si="114"/>
        <v>105.0038940809969</v>
      </c>
      <c r="N263" s="2">
        <v>38554</v>
      </c>
      <c r="O263">
        <v>127.5390625</v>
      </c>
      <c r="P263" s="22">
        <f>_xll.BDH(P$3&amp;" Govt",$A$8,N263,N263)</f>
        <v>1.1858</v>
      </c>
      <c r="Q263">
        <f t="shared" si="115"/>
        <v>107.55528967785462</v>
      </c>
      <c r="R263" s="2">
        <v>38554</v>
      </c>
      <c r="S263">
        <v>128.17578125</v>
      </c>
      <c r="T263" s="22">
        <f>_xll.BDH(T$3&amp;" Govt",$A$8,R263,R263)</f>
        <v>1.15588</v>
      </c>
      <c r="U263">
        <f t="shared" si="116"/>
        <v>110.89021459840122</v>
      </c>
      <c r="V263" s="2">
        <v>38651</v>
      </c>
      <c r="W263">
        <v>99.47265625</v>
      </c>
      <c r="X263" s="22">
        <f>_xll.BDH(X$3&amp;" Govt",$A$8,V263,V263)</f>
        <v>1.03569</v>
      </c>
      <c r="Y263">
        <f t="shared" si="117"/>
        <v>96.044816740530464</v>
      </c>
      <c r="Z263" s="2">
        <v>38554</v>
      </c>
      <c r="AA263">
        <v>121.79296875</v>
      </c>
      <c r="AB263" s="22">
        <f>_xll.BDH(AB$3&amp;" Govt",$A$8,Z263,Z263)</f>
        <v>1.1173599999999999</v>
      </c>
      <c r="AC263">
        <f t="shared" si="118"/>
        <v>109.00065220698791</v>
      </c>
      <c r="AD263" s="2">
        <v>39192</v>
      </c>
      <c r="AE263">
        <v>103.42578125</v>
      </c>
      <c r="AF263" s="22">
        <f>_xll.BDH(AF$3&amp;" Govt",$A$8,AD263,AD263)</f>
        <v>1.02325</v>
      </c>
      <c r="AG263">
        <f t="shared" si="119"/>
        <v>101.07576960664549</v>
      </c>
      <c r="AH263" s="2">
        <v>38554</v>
      </c>
      <c r="AI263">
        <v>120.078125</v>
      </c>
      <c r="AJ263" s="22">
        <f>_xll.BDH(AJ$3&amp;" Govt",$A$8,AH263,AH263)</f>
        <v>1.09521</v>
      </c>
      <c r="AK263">
        <f t="shared" si="120"/>
        <v>109.63936140100985</v>
      </c>
      <c r="AL263" s="2">
        <v>39556</v>
      </c>
      <c r="AM263">
        <v>110.33203125</v>
      </c>
      <c r="AN263" s="22">
        <f>_xll.BDH(AN$3&amp;" Govt",$A$8,AL263,AL263)</f>
        <v>1.04192</v>
      </c>
      <c r="AO263">
        <f t="shared" si="121"/>
        <v>105.89299682317261</v>
      </c>
      <c r="AP263" s="2">
        <v>38554</v>
      </c>
      <c r="AQ263">
        <v>116.48046875</v>
      </c>
      <c r="AR263" s="22">
        <f>_xll.BDH(AR$3&amp;" Govt",$A$8,AP263,AP263)</f>
        <v>1.0815999999999999</v>
      </c>
      <c r="AS263">
        <f t="shared" si="122"/>
        <v>107.69274107803255</v>
      </c>
      <c r="AT263" s="2">
        <v>39923</v>
      </c>
      <c r="AU263">
        <v>98.35546875</v>
      </c>
      <c r="AV263" s="22">
        <f>_xll.BDH(AV$3&amp;" Govt",$A$8,AT263,AT263)</f>
        <v>1.0020899999999999</v>
      </c>
      <c r="AW263">
        <f t="shared" si="123"/>
        <v>98.150334550788855</v>
      </c>
      <c r="AX263" s="2">
        <v>38554</v>
      </c>
      <c r="AY263">
        <v>105.91796875</v>
      </c>
      <c r="AZ263" s="22">
        <f>_xll.BDH(AZ$3&amp;" Govt",$A$8,AX263,AX263)</f>
        <v>1.05884</v>
      </c>
      <c r="BA263">
        <f t="shared" si="124"/>
        <v>100.03208109818291</v>
      </c>
      <c r="BB263" s="2">
        <v>38554</v>
      </c>
      <c r="BC263">
        <v>106.07421875</v>
      </c>
      <c r="BD263" s="22">
        <f>_xll.BDH(BD$3&amp;" Govt",$A$8,BB263,BB263)</f>
        <v>1.0524800000000001</v>
      </c>
      <c r="BE263">
        <f t="shared" si="125"/>
        <v>100.78502085550319</v>
      </c>
      <c r="BH263" s="22"/>
      <c r="BJ263" s="2">
        <v>38554</v>
      </c>
      <c r="BK263">
        <v>103.98046875</v>
      </c>
      <c r="BL263" s="22">
        <f>_xll.BDH(BL$3&amp;" Govt",$A$8,BJ263,BJ263)</f>
        <v>1.03169</v>
      </c>
      <c r="BM263">
        <f t="shared" si="126"/>
        <v>100.78654319611512</v>
      </c>
      <c r="BN263" s="2">
        <v>38730</v>
      </c>
      <c r="BO263">
        <v>101.01171875</v>
      </c>
      <c r="BP263" s="22">
        <f>_xll.BDH(BP$3&amp;" Govt",$A$8,BN263,BN263)</f>
        <v>1.03999</v>
      </c>
      <c r="BQ263">
        <f t="shared" si="127"/>
        <v>97.127586563332343</v>
      </c>
      <c r="BR263" s="2">
        <v>38911</v>
      </c>
      <c r="BS263">
        <v>99.63671875</v>
      </c>
      <c r="BT263" s="22">
        <f>_xll.BDH(BT$3&amp;" Govt",$A$8,BR263,BR263)</f>
        <v>1.03793</v>
      </c>
      <c r="BU263">
        <f t="shared" si="128"/>
        <v>95.995605435819371</v>
      </c>
      <c r="BV263" s="2">
        <v>39091</v>
      </c>
      <c r="BW263">
        <v>99.39453125</v>
      </c>
      <c r="BX263" s="22">
        <f>_xll.BDH(BX$3&amp;" Govt",$A$8,BV263,BV263)</f>
        <v>1.0163500000000001</v>
      </c>
      <c r="BY263">
        <f t="shared" si="129"/>
        <v>97.795573621291865</v>
      </c>
      <c r="BZ263" s="2">
        <v>39273</v>
      </c>
      <c r="CA263">
        <v>102.85546875</v>
      </c>
      <c r="CB263" s="22">
        <f>_xll.BDH(CB$3&amp;" Govt",$A$8,BZ263,BZ263)</f>
        <v>1.0252600000000001</v>
      </c>
      <c r="CC263">
        <f t="shared" si="130"/>
        <v>100.32135141330004</v>
      </c>
      <c r="CD263" s="2">
        <v>39455</v>
      </c>
      <c r="CE263">
        <v>112.73828125</v>
      </c>
      <c r="CF263" s="22">
        <f>_xll.BDH(CF$3&amp;" Govt",$A$8,CD263,CD263)</f>
        <v>1.03745</v>
      </c>
      <c r="CG263">
        <f t="shared" si="131"/>
        <v>108.66864065738108</v>
      </c>
      <c r="CH263" s="2">
        <v>39637</v>
      </c>
      <c r="CI263">
        <v>116.44140625</v>
      </c>
      <c r="CJ263" s="22">
        <f>_xll.BDH(CJ$3&amp;" Govt",$A$8,CH263,CH263)</f>
        <v>1.0384800000000001</v>
      </c>
      <c r="CK263">
        <f t="shared" si="132"/>
        <v>112.12676820930591</v>
      </c>
      <c r="CL263" s="2">
        <v>39819</v>
      </c>
      <c r="CM263">
        <v>98.40625</v>
      </c>
      <c r="CN263" s="22">
        <f>_xll.BDH(CN$3&amp;" Govt",$A$8,CL263,CL263)</f>
        <v>1.0305899999999999</v>
      </c>
      <c r="CO263">
        <f t="shared" si="133"/>
        <v>95.485353050194561</v>
      </c>
      <c r="CP263" s="2">
        <v>40002</v>
      </c>
      <c r="CQ263">
        <v>96.6171875</v>
      </c>
      <c r="CR263" s="22">
        <f>_xll.BDH(CR$3&amp;" Govt",$A$8,CP263,CP263)</f>
        <v>0.98951999999999996</v>
      </c>
      <c r="CS263">
        <f t="shared" si="134"/>
        <v>97.6404595157248</v>
      </c>
      <c r="CV263" s="22"/>
      <c r="CZ263" s="22"/>
      <c r="DB263" s="2">
        <v>38559</v>
      </c>
      <c r="DC263">
        <v>108.61328125</v>
      </c>
      <c r="DD263" s="22">
        <f>_xll.BDH(DD$3&amp;" Govt",$A$8,DB263,DB263)</f>
        <v>1.03152</v>
      </c>
      <c r="DE263">
        <f t="shared" si="135"/>
        <v>105.29440170815883</v>
      </c>
      <c r="DF263" s="2">
        <v>39101</v>
      </c>
      <c r="DG263">
        <v>94.73828125</v>
      </c>
      <c r="DH263" s="22">
        <f>_xll.BDH(DH$3&amp;" Govt",$A$8,DF263,DF263)</f>
        <v>1.01586</v>
      </c>
      <c r="DI263">
        <f t="shared" si="136"/>
        <v>93.259190488846883</v>
      </c>
      <c r="DJ263" s="2">
        <v>39465</v>
      </c>
      <c r="DK263">
        <v>114.1328125</v>
      </c>
      <c r="DL263" s="22">
        <f>_xll.BDH(DL$3&amp;" Govt",$A$8,DJ263,DJ263)</f>
        <v>1.0394300000000001</v>
      </c>
      <c r="DM263">
        <f t="shared" si="137"/>
        <v>109.80326958044311</v>
      </c>
      <c r="DP263" s="22"/>
    </row>
    <row r="264" spans="4:120" x14ac:dyDescent="0.25">
      <c r="D264" s="2"/>
      <c r="F264" s="2">
        <v>38555</v>
      </c>
      <c r="G264">
        <v>126.2734375</v>
      </c>
      <c r="H264" s="22">
        <f>_xll.BDH(H$3&amp;" Govt",$A$8,F264,F264)</f>
        <v>1.2274099999999999</v>
      </c>
      <c r="I264" s="14">
        <f t="shared" si="113"/>
        <v>102.87796050219569</v>
      </c>
      <c r="J264" s="2">
        <v>38555</v>
      </c>
      <c r="K264">
        <v>126.58984375</v>
      </c>
      <c r="L264" s="22">
        <f>_xll.BDH(L$3&amp;" Govt",$A$8,J264,J264)</f>
        <v>1.2037100000000001</v>
      </c>
      <c r="M264">
        <f t="shared" si="114"/>
        <v>105.16639701423099</v>
      </c>
      <c r="N264" s="2">
        <v>38555</v>
      </c>
      <c r="O264">
        <v>127.83984375</v>
      </c>
      <c r="P264" s="22">
        <f>_xll.BDH(P$3&amp;" Govt",$A$8,N264,N264)</f>
        <v>1.1857599999999999</v>
      </c>
      <c r="Q264">
        <f t="shared" si="115"/>
        <v>107.81257906321684</v>
      </c>
      <c r="R264" s="2">
        <v>38555</v>
      </c>
      <c r="S264">
        <v>128.51171875</v>
      </c>
      <c r="T264" s="22">
        <f>_xll.BDH(T$3&amp;" Govt",$A$8,R264,R264)</f>
        <v>1.15584</v>
      </c>
      <c r="U264">
        <f t="shared" si="116"/>
        <v>111.18469576238925</v>
      </c>
      <c r="V264" s="2">
        <v>38652</v>
      </c>
      <c r="W264">
        <v>99.63671875</v>
      </c>
      <c r="X264" s="22">
        <f>_xll.BDH(X$3&amp;" Govt",$A$8,V264,V264)</f>
        <v>1.03586</v>
      </c>
      <c r="Y264">
        <f t="shared" si="117"/>
        <v>96.187437250207552</v>
      </c>
      <c r="Z264" s="2">
        <v>38555</v>
      </c>
      <c r="AA264">
        <v>122.21484375</v>
      </c>
      <c r="AB264" s="22">
        <f>_xll.BDH(AB$3&amp;" Govt",$A$8,Z264,Z264)</f>
        <v>1.1173200000000001</v>
      </c>
      <c r="AC264">
        <f t="shared" si="118"/>
        <v>109.38213202126516</v>
      </c>
      <c r="AD264" s="2">
        <v>39195</v>
      </c>
      <c r="AE264">
        <v>103.59375</v>
      </c>
      <c r="AF264" s="22">
        <f>_xll.BDH(AF$3&amp;" Govt",$A$8,AD264,AD264)</f>
        <v>1.0238</v>
      </c>
      <c r="AG264">
        <f t="shared" si="119"/>
        <v>101.18553428403985</v>
      </c>
      <c r="AH264" s="2">
        <v>38555</v>
      </c>
      <c r="AI264">
        <v>120.5234375</v>
      </c>
      <c r="AJ264" s="22">
        <f>_xll.BDH(AJ$3&amp;" Govt",$A$8,AH264,AH264)</f>
        <v>1.09518</v>
      </c>
      <c r="AK264">
        <f t="shared" si="120"/>
        <v>110.04897596742087</v>
      </c>
      <c r="AL264" s="2">
        <v>39559</v>
      </c>
      <c r="AM264">
        <v>110.15234375</v>
      </c>
      <c r="AN264" s="22">
        <f>_xll.BDH(AN$3&amp;" Govt",$A$8,AL264,AL264)</f>
        <v>1.0422199999999999</v>
      </c>
      <c r="AO264">
        <f t="shared" si="121"/>
        <v>105.6901074149412</v>
      </c>
      <c r="AP264" s="2">
        <v>38555</v>
      </c>
      <c r="AQ264">
        <v>116.96875</v>
      </c>
      <c r="AR264" s="22">
        <f>_xll.BDH(AR$3&amp;" Govt",$A$8,AP264,AP264)</f>
        <v>1.0815600000000001</v>
      </c>
      <c r="AS264">
        <f t="shared" si="122"/>
        <v>108.14818410444173</v>
      </c>
      <c r="AT264" s="2">
        <v>39924</v>
      </c>
      <c r="AU264">
        <v>98.1875</v>
      </c>
      <c r="AV264" s="22">
        <f>_xll.BDH(AV$3&amp;" Govt",$A$8,AT264,AT264)</f>
        <v>1.0022599999999999</v>
      </c>
      <c r="AW264">
        <f t="shared" si="123"/>
        <v>97.966096621635117</v>
      </c>
      <c r="AX264" s="2">
        <v>38555</v>
      </c>
      <c r="AY264">
        <v>106.4375</v>
      </c>
      <c r="AZ264" s="22">
        <f>_xll.BDH(AZ$3&amp;" Govt",$A$8,AX264,AX264)</f>
        <v>1.0588</v>
      </c>
      <c r="BA264">
        <f t="shared" si="124"/>
        <v>100.52653947865508</v>
      </c>
      <c r="BB264" s="2">
        <v>38555</v>
      </c>
      <c r="BC264">
        <v>106.625</v>
      </c>
      <c r="BD264" s="22">
        <f>_xll.BDH(BD$3&amp;" Govt",$A$8,BB264,BB264)</f>
        <v>1.05244</v>
      </c>
      <c r="BE264">
        <f t="shared" si="125"/>
        <v>101.31218881836494</v>
      </c>
      <c r="BH264" s="22"/>
      <c r="BJ264" s="2">
        <v>38555</v>
      </c>
      <c r="BK264">
        <v>104.51953125</v>
      </c>
      <c r="BL264" s="22">
        <f>_xll.BDH(BL$3&amp;" Govt",$A$8,BJ264,BJ264)</f>
        <v>1.03166</v>
      </c>
      <c r="BM264">
        <f t="shared" si="126"/>
        <v>101.31199353469167</v>
      </c>
      <c r="BN264" s="2">
        <v>38733</v>
      </c>
      <c r="BO264">
        <v>101.01171875</v>
      </c>
      <c r="BP264" s="22">
        <f>_xll.BDH(BP$3&amp;" Govt",$A$8,BN264,BN264)</f>
        <v>1.03918</v>
      </c>
      <c r="BQ264">
        <f t="shared" si="127"/>
        <v>97.203293702727152</v>
      </c>
      <c r="BR264" s="2">
        <v>38912</v>
      </c>
      <c r="BS264">
        <v>98.90234375</v>
      </c>
      <c r="BT264" s="22">
        <f>_xll.BDH(BT$3&amp;" Govt",$A$8,BR264,BR264)</f>
        <v>1.03809</v>
      </c>
      <c r="BU264">
        <f t="shared" si="128"/>
        <v>95.273380679902516</v>
      </c>
      <c r="BV264" s="2">
        <v>39092</v>
      </c>
      <c r="BW264">
        <v>99.09375</v>
      </c>
      <c r="BX264" s="22">
        <f>_xll.BDH(BX$3&amp;" Govt",$A$8,BV264,BV264)</f>
        <v>1.0163</v>
      </c>
      <c r="BY264">
        <f t="shared" si="129"/>
        <v>97.504427826429207</v>
      </c>
      <c r="BZ264" s="2">
        <v>39274</v>
      </c>
      <c r="CA264">
        <v>102.2578125</v>
      </c>
      <c r="CB264" s="22">
        <f>_xll.BDH(CB$3&amp;" Govt",$A$8,BZ264,BZ264)</f>
        <v>1.02546</v>
      </c>
      <c r="CC264">
        <f t="shared" si="130"/>
        <v>99.718967585278804</v>
      </c>
      <c r="CD264" s="2">
        <v>39456</v>
      </c>
      <c r="CE264">
        <v>112.3125</v>
      </c>
      <c r="CF264" s="22">
        <f>_xll.BDH(CF$3&amp;" Govt",$A$8,CD264,CD264)</f>
        <v>1.03765</v>
      </c>
      <c r="CG264">
        <f t="shared" si="131"/>
        <v>108.23736327277985</v>
      </c>
      <c r="CH264" s="2">
        <v>39638</v>
      </c>
      <c r="CI264">
        <v>117.05078125</v>
      </c>
      <c r="CJ264" s="22">
        <f>_xll.BDH(CJ$3&amp;" Govt",$A$8,CH264,CH264)</f>
        <v>1.0387599999999999</v>
      </c>
      <c r="CK264">
        <f t="shared" si="132"/>
        <v>112.68318114867728</v>
      </c>
      <c r="CL264" s="2">
        <v>39820</v>
      </c>
      <c r="CM264">
        <v>98.33203125</v>
      </c>
      <c r="CN264" s="22">
        <f>_xll.BDH(CN$3&amp;" Govt",$A$8,CL264,CL264)</f>
        <v>1.0299499999999999</v>
      </c>
      <c r="CO264">
        <f t="shared" si="133"/>
        <v>95.472626098354297</v>
      </c>
      <c r="CP264" s="2">
        <v>40003</v>
      </c>
      <c r="CQ264">
        <v>95.953125</v>
      </c>
      <c r="CR264" s="22">
        <f>_xll.BDH(CR$3&amp;" Govt",$A$8,CP264,CP264)</f>
        <v>0.98960999999999999</v>
      </c>
      <c r="CS264">
        <f t="shared" si="134"/>
        <v>96.960545063206723</v>
      </c>
      <c r="CV264" s="22"/>
      <c r="CZ264" s="22"/>
      <c r="DB264" s="2">
        <v>38560</v>
      </c>
      <c r="DC264">
        <v>108.6796875</v>
      </c>
      <c r="DD264" s="22">
        <f>_xll.BDH(DD$3&amp;" Govt",$A$8,DB264,DB264)</f>
        <v>1.03149</v>
      </c>
      <c r="DE264">
        <f t="shared" si="135"/>
        <v>105.36184306197831</v>
      </c>
      <c r="DF264" s="2">
        <v>39104</v>
      </c>
      <c r="DG264">
        <v>95.23046875</v>
      </c>
      <c r="DH264" s="22">
        <f>_xll.BDH(DH$3&amp;" Govt",$A$8,DF264,DF264)</f>
        <v>1.01572</v>
      </c>
      <c r="DI264">
        <f t="shared" si="136"/>
        <v>93.756614765880371</v>
      </c>
      <c r="DJ264" s="2">
        <v>39468</v>
      </c>
      <c r="DK264">
        <v>114.1328125</v>
      </c>
      <c r="DL264" s="22">
        <f>_xll.BDH(DL$3&amp;" Govt",$A$8,DJ264,DJ264)</f>
        <v>1.04003</v>
      </c>
      <c r="DM264">
        <f t="shared" si="137"/>
        <v>109.73992336759517</v>
      </c>
      <c r="DP264" s="22"/>
    </row>
    <row r="265" spans="4:120" x14ac:dyDescent="0.25">
      <c r="D265" s="2"/>
      <c r="F265" s="2">
        <v>38558</v>
      </c>
      <c r="G265">
        <v>126.1640625</v>
      </c>
      <c r="H265" s="22">
        <f>_xll.BDH(H$3&amp;" Govt",$A$8,F265,F265)</f>
        <v>1.2272799999999999</v>
      </c>
      <c r="I265" s="14">
        <f t="shared" si="113"/>
        <v>102.79973803858941</v>
      </c>
      <c r="J265" s="2">
        <v>38558</v>
      </c>
      <c r="K265">
        <v>126.41015625</v>
      </c>
      <c r="L265" s="22">
        <f>_xll.BDH(L$3&amp;" Govt",$A$8,J265,J265)</f>
        <v>1.2035899999999999</v>
      </c>
      <c r="M265">
        <f t="shared" si="114"/>
        <v>105.02758933690045</v>
      </c>
      <c r="N265" s="2">
        <v>38558</v>
      </c>
      <c r="O265">
        <v>127.5703125</v>
      </c>
      <c r="P265" s="22">
        <f>_xll.BDH(P$3&amp;" Govt",$A$8,N265,N265)</f>
        <v>1.18564</v>
      </c>
      <c r="Q265">
        <f t="shared" si="115"/>
        <v>107.59616114503559</v>
      </c>
      <c r="R265" s="2">
        <v>38558</v>
      </c>
      <c r="S265">
        <v>128.23046875</v>
      </c>
      <c r="T265" s="22">
        <f>_xll.BDH(T$3&amp;" Govt",$A$8,R265,R265)</f>
        <v>1.1557299999999999</v>
      </c>
      <c r="U265">
        <f t="shared" si="116"/>
        <v>110.95192540645307</v>
      </c>
      <c r="V265" s="2">
        <v>38653</v>
      </c>
      <c r="W265">
        <v>99.64453125</v>
      </c>
      <c r="X265" s="22">
        <f>_xll.BDH(X$3&amp;" Govt",$A$8,V265,V265)</f>
        <v>1.03603</v>
      </c>
      <c r="Y265">
        <f t="shared" si="117"/>
        <v>96.179194859222221</v>
      </c>
      <c r="Z265" s="2">
        <v>38558</v>
      </c>
      <c r="AA265">
        <v>121.88671875</v>
      </c>
      <c r="AB265" s="22">
        <f>_xll.BDH(AB$3&amp;" Govt",$A$8,Z265,Z265)</f>
        <v>1.11721</v>
      </c>
      <c r="AC265">
        <f t="shared" si="118"/>
        <v>109.09920135874187</v>
      </c>
      <c r="AD265" s="2">
        <v>39196</v>
      </c>
      <c r="AE265">
        <v>103.77734375</v>
      </c>
      <c r="AF265" s="22">
        <f>_xll.BDH(AF$3&amp;" Govt",$A$8,AD265,AD265)</f>
        <v>1.0239799999999999</v>
      </c>
      <c r="AG265">
        <f t="shared" si="119"/>
        <v>101.3470416902674</v>
      </c>
      <c r="AH265" s="2">
        <v>38558</v>
      </c>
      <c r="AI265">
        <v>120.15234375</v>
      </c>
      <c r="AJ265" s="22">
        <f>_xll.BDH(AJ$3&amp;" Govt",$A$8,AH265,AH265)</f>
        <v>1.09507</v>
      </c>
      <c r="AK265">
        <f t="shared" si="120"/>
        <v>109.72115367054161</v>
      </c>
      <c r="AL265" s="2">
        <v>39560</v>
      </c>
      <c r="AM265">
        <v>110.39453125</v>
      </c>
      <c r="AN265" s="22">
        <f>_xll.BDH(AN$3&amp;" Govt",$A$8,AL265,AL265)</f>
        <v>1.0423199999999999</v>
      </c>
      <c r="AO265">
        <f t="shared" si="121"/>
        <v>105.91232179177221</v>
      </c>
      <c r="AP265" s="2">
        <v>38558</v>
      </c>
      <c r="AQ265">
        <v>116.6015625</v>
      </c>
      <c r="AR265" s="22">
        <f>_xll.BDH(AR$3&amp;" Govt",$A$8,AP265,AP265)</f>
        <v>1.08145</v>
      </c>
      <c r="AS265">
        <f t="shared" si="122"/>
        <v>107.81965185630403</v>
      </c>
      <c r="AT265" s="2">
        <v>39925</v>
      </c>
      <c r="AU265">
        <v>98.171875</v>
      </c>
      <c r="AV265" s="22">
        <f>_xll.BDH(AV$3&amp;" Govt",$A$8,AT265,AT265)</f>
        <v>1.0024200000000001</v>
      </c>
      <c r="AW265">
        <f t="shared" si="123"/>
        <v>97.934872608287932</v>
      </c>
      <c r="AX265" s="2">
        <v>38558</v>
      </c>
      <c r="AY265">
        <v>106.0234375</v>
      </c>
      <c r="AZ265" s="22">
        <f>_xll.BDH(AZ$3&amp;" Govt",$A$8,AX265,AX265)</f>
        <v>1.0587</v>
      </c>
      <c r="BA265">
        <f t="shared" si="124"/>
        <v>100.14493010295647</v>
      </c>
      <c r="BB265" s="2">
        <v>38558</v>
      </c>
      <c r="BC265">
        <v>106.1796875</v>
      </c>
      <c r="BD265" s="22">
        <f>_xll.BDH(BD$3&amp;" Govt",$A$8,BB265,BB265)</f>
        <v>1.0523400000000001</v>
      </c>
      <c r="BE265">
        <f t="shared" si="125"/>
        <v>100.8986520516183</v>
      </c>
      <c r="BH265" s="22"/>
      <c r="BJ265" s="2">
        <v>38558</v>
      </c>
      <c r="BK265">
        <v>104.1015625</v>
      </c>
      <c r="BL265" s="22">
        <f>_xll.BDH(BL$3&amp;" Govt",$A$8,BJ265,BJ265)</f>
        <v>1.03156</v>
      </c>
      <c r="BM265">
        <f t="shared" si="126"/>
        <v>100.91663354531001</v>
      </c>
      <c r="BN265" s="2">
        <v>38734</v>
      </c>
      <c r="BO265">
        <v>101.34765625</v>
      </c>
      <c r="BP265" s="22">
        <f>_xll.BDH(BP$3&amp;" Govt",$A$8,BN265,BN265)</f>
        <v>1.03891</v>
      </c>
      <c r="BQ265">
        <f t="shared" si="127"/>
        <v>97.551911378271456</v>
      </c>
      <c r="BR265" s="2">
        <v>38915</v>
      </c>
      <c r="BS265">
        <v>98.828125</v>
      </c>
      <c r="BT265" s="22">
        <f>_xll.BDH(BT$3&amp;" Govt",$A$8,BR265,BR265)</f>
        <v>1.0385899999999999</v>
      </c>
      <c r="BU265">
        <f t="shared" si="128"/>
        <v>95.156052917898307</v>
      </c>
      <c r="BV265" s="2">
        <v>39093</v>
      </c>
      <c r="BW265">
        <v>98.71484375</v>
      </c>
      <c r="BX265" s="22">
        <f>_xll.BDH(BX$3&amp;" Govt",$A$8,BV265,BV265)</f>
        <v>1.0162500000000001</v>
      </c>
      <c r="BY265">
        <f t="shared" si="129"/>
        <v>97.136377613776133</v>
      </c>
      <c r="BZ265" s="2">
        <v>39275</v>
      </c>
      <c r="CA265">
        <v>101.98046875</v>
      </c>
      <c r="CB265" s="22">
        <f>_xll.BDH(CB$3&amp;" Govt",$A$8,BZ265,BZ265)</f>
        <v>1.02566</v>
      </c>
      <c r="CC265">
        <f t="shared" si="130"/>
        <v>99.429117592574542</v>
      </c>
      <c r="CD265" s="2">
        <v>39457</v>
      </c>
      <c r="CE265">
        <v>111.83984375</v>
      </c>
      <c r="CF265" s="22">
        <f>_xll.BDH(CF$3&amp;" Govt",$A$8,CD265,CD265)</f>
        <v>1.0378400000000001</v>
      </c>
      <c r="CG265">
        <f t="shared" si="131"/>
        <v>107.76212494218761</v>
      </c>
      <c r="CH265" s="2">
        <v>39639</v>
      </c>
      <c r="CI265">
        <v>117.16796875</v>
      </c>
      <c r="CJ265" s="22">
        <f>_xll.BDH(CJ$3&amp;" Govt",$A$8,CH265,CH265)</f>
        <v>1.03904</v>
      </c>
      <c r="CK265">
        <f t="shared" si="132"/>
        <v>112.76559973629504</v>
      </c>
      <c r="CL265" s="2">
        <v>39821</v>
      </c>
      <c r="CM265">
        <v>99.20703125</v>
      </c>
      <c r="CN265" s="22">
        <f>_xll.BDH(CN$3&amp;" Govt",$A$8,CL265,CL265)</f>
        <v>1.0293099999999999</v>
      </c>
      <c r="CO265">
        <f t="shared" si="133"/>
        <v>96.382072699186836</v>
      </c>
      <c r="CP265" s="2">
        <v>40004</v>
      </c>
      <c r="CQ265">
        <v>96.484375</v>
      </c>
      <c r="CR265" s="22">
        <f>_xll.BDH(CR$3&amp;" Govt",$A$8,CP265,CP265)</f>
        <v>0.98970000000000002</v>
      </c>
      <c r="CS265">
        <f t="shared" si="134"/>
        <v>97.488506618167122</v>
      </c>
      <c r="CV265" s="22"/>
      <c r="CZ265" s="22"/>
      <c r="DB265" s="2">
        <v>38561</v>
      </c>
      <c r="DC265">
        <v>109.359375</v>
      </c>
      <c r="DD265" s="22">
        <f>_xll.BDH(DD$3&amp;" Govt",$A$8,DB265,DB265)</f>
        <v>1.03145</v>
      </c>
      <c r="DE265">
        <f t="shared" si="135"/>
        <v>106.02489214213001</v>
      </c>
      <c r="DF265" s="2">
        <v>39105</v>
      </c>
      <c r="DG265">
        <v>95.08984375</v>
      </c>
      <c r="DH265" s="22">
        <f>_xll.BDH(DH$3&amp;" Govt",$A$8,DF265,DF265)</f>
        <v>1.0156700000000001</v>
      </c>
      <c r="DI265">
        <f t="shared" si="136"/>
        <v>93.622774867821235</v>
      </c>
      <c r="DJ265" s="2">
        <v>39469</v>
      </c>
      <c r="DK265">
        <v>115.703125</v>
      </c>
      <c r="DL265" s="22">
        <f>_xll.BDH(DL$3&amp;" Govt",$A$8,DJ265,DJ265)</f>
        <v>1.04023</v>
      </c>
      <c r="DM265">
        <f t="shared" si="137"/>
        <v>111.22840621785566</v>
      </c>
      <c r="DP265" s="22"/>
    </row>
    <row r="266" spans="4:120" x14ac:dyDescent="0.25">
      <c r="D266" s="2"/>
      <c r="F266" s="2">
        <v>38559</v>
      </c>
      <c r="G266">
        <v>126.23046875</v>
      </c>
      <c r="H266" s="22">
        <f>_xll.BDH(H$3&amp;" Govt",$A$8,F266,F266)</f>
        <v>1.2272400000000001</v>
      </c>
      <c r="I266" s="14">
        <f t="shared" si="113"/>
        <v>102.85719887715523</v>
      </c>
      <c r="J266" s="2">
        <v>38559</v>
      </c>
      <c r="K266">
        <v>126.453125</v>
      </c>
      <c r="L266" s="22">
        <f>_xll.BDH(L$3&amp;" Govt",$A$8,J266,J266)</f>
        <v>1.2035499999999999</v>
      </c>
      <c r="M266">
        <f t="shared" si="114"/>
        <v>105.06678160442027</v>
      </c>
      <c r="N266" s="2">
        <v>38559</v>
      </c>
      <c r="O266">
        <v>127.6171875</v>
      </c>
      <c r="P266" s="22">
        <f>_xll.BDH(P$3&amp;" Govt",$A$8,N266,N266)</f>
        <v>1.1856</v>
      </c>
      <c r="Q266">
        <f t="shared" si="115"/>
        <v>107.63932818825911</v>
      </c>
      <c r="R266" s="2">
        <v>38559</v>
      </c>
      <c r="S266">
        <v>128.2578125</v>
      </c>
      <c r="T266" s="22">
        <f>_xll.BDH(T$3&amp;" Govt",$A$8,R266,R266)</f>
        <v>1.1556899999999999</v>
      </c>
      <c r="U266">
        <f t="shared" si="116"/>
        <v>110.97942571104709</v>
      </c>
      <c r="V266" s="2">
        <v>38656</v>
      </c>
      <c r="W266">
        <v>99.7265625</v>
      </c>
      <c r="X266" s="22">
        <f>_xll.BDH(X$3&amp;" Govt",$A$8,V266,V266)</f>
        <v>1.03654</v>
      </c>
      <c r="Y266">
        <f t="shared" si="117"/>
        <v>96.211012117236194</v>
      </c>
      <c r="Z266" s="2">
        <v>38559</v>
      </c>
      <c r="AA266">
        <v>121.94921875</v>
      </c>
      <c r="AB266" s="22">
        <f>_xll.BDH(AB$3&amp;" Govt",$A$8,Z266,Z266)</f>
        <v>1.11717</v>
      </c>
      <c r="AC266">
        <f t="shared" si="118"/>
        <v>109.15905256138278</v>
      </c>
      <c r="AD266" s="2">
        <v>39197</v>
      </c>
      <c r="AE266">
        <v>103.8515625</v>
      </c>
      <c r="AF266" s="22">
        <f>_xll.BDH(AF$3&amp;" Govt",$A$8,AD266,AD266)</f>
        <v>1.02416</v>
      </c>
      <c r="AG266">
        <f t="shared" si="119"/>
        <v>101.40169748867365</v>
      </c>
      <c r="AH266" s="2">
        <v>38559</v>
      </c>
      <c r="AI266">
        <v>120.27734375</v>
      </c>
      <c r="AJ266" s="22">
        <f>_xll.BDH(AJ$3&amp;" Govt",$A$8,AH266,AH266)</f>
        <v>1.0950299999999999</v>
      </c>
      <c r="AK266">
        <f t="shared" si="120"/>
        <v>109.83931376309326</v>
      </c>
      <c r="AL266" s="2">
        <v>39561</v>
      </c>
      <c r="AM266">
        <v>110.3125</v>
      </c>
      <c r="AN266" s="22">
        <f>_xll.BDH(AN$3&amp;" Govt",$A$8,AL266,AL266)</f>
        <v>1.0424199999999999</v>
      </c>
      <c r="AO266">
        <f t="shared" si="121"/>
        <v>105.82346846760424</v>
      </c>
      <c r="AP266" s="2">
        <v>38559</v>
      </c>
      <c r="AQ266">
        <v>116.70703125</v>
      </c>
      <c r="AR266" s="22">
        <f>_xll.BDH(AR$3&amp;" Govt",$A$8,AP266,AP266)</f>
        <v>1.08142</v>
      </c>
      <c r="AS266">
        <f t="shared" si="122"/>
        <v>107.9201709326626</v>
      </c>
      <c r="AT266" s="2">
        <v>39926</v>
      </c>
      <c r="AU266">
        <v>98.48828125</v>
      </c>
      <c r="AV266" s="22">
        <f>_xll.BDH(AV$3&amp;" Govt",$A$8,AT266,AT266)</f>
        <v>1.0025900000000001</v>
      </c>
      <c r="AW266">
        <f t="shared" si="123"/>
        <v>98.233855564088998</v>
      </c>
      <c r="AX266" s="2">
        <v>38559</v>
      </c>
      <c r="AY266">
        <v>106.16015625</v>
      </c>
      <c r="AZ266" s="22">
        <f>_xll.BDH(AZ$3&amp;" Govt",$A$8,AX266,AX266)</f>
        <v>1.0586599999999999</v>
      </c>
      <c r="BA266">
        <f t="shared" si="124"/>
        <v>100.27785714960422</v>
      </c>
      <c r="BB266" s="2">
        <v>38559</v>
      </c>
      <c r="BC266">
        <v>106.36328125</v>
      </c>
      <c r="BD266" s="22">
        <f>_xll.BDH(BD$3&amp;" Govt",$A$8,BB266,BB266)</f>
        <v>1.0523</v>
      </c>
      <c r="BE266">
        <f t="shared" si="125"/>
        <v>101.07695642877506</v>
      </c>
      <c r="BH266" s="22"/>
      <c r="BJ266" s="2">
        <v>38559</v>
      </c>
      <c r="BK266">
        <v>104.24609375</v>
      </c>
      <c r="BL266" s="22">
        <f>_xll.BDH(BL$3&amp;" Govt",$A$8,BJ266,BJ266)</f>
        <v>1.03152</v>
      </c>
      <c r="BM266">
        <f t="shared" si="126"/>
        <v>101.0606616934233</v>
      </c>
      <c r="BN266" s="2">
        <v>38735</v>
      </c>
      <c r="BO266">
        <v>101.1953125</v>
      </c>
      <c r="BP266" s="22">
        <f>_xll.BDH(BP$3&amp;" Govt",$A$8,BN266,BN266)</f>
        <v>1.03864</v>
      </c>
      <c r="BQ266">
        <f t="shared" si="127"/>
        <v>97.430594334899482</v>
      </c>
      <c r="BR266" s="2">
        <v>38916</v>
      </c>
      <c r="BS266">
        <v>98.3125</v>
      </c>
      <c r="BT266" s="22">
        <f>_xll.BDH(BT$3&amp;" Govt",$A$8,BR266,BR266)</f>
        <v>1.0387599999999999</v>
      </c>
      <c r="BU266">
        <f t="shared" si="128"/>
        <v>94.644094882359738</v>
      </c>
      <c r="BV266" s="2">
        <v>39094</v>
      </c>
      <c r="BW266">
        <v>97.46484375</v>
      </c>
      <c r="BX266" s="22">
        <f>_xll.BDH(BX$3&amp;" Govt",$A$8,BV266,BV266)</f>
        <v>1.0162</v>
      </c>
      <c r="BY266">
        <f t="shared" si="129"/>
        <v>95.911084186183828</v>
      </c>
      <c r="BZ266" s="2">
        <v>39276</v>
      </c>
      <c r="CA266">
        <v>100.921875</v>
      </c>
      <c r="CB266" s="22">
        <f>_xll.BDH(CB$3&amp;" Govt",$A$8,BZ266,BZ266)</f>
        <v>1.02586</v>
      </c>
      <c r="CC266">
        <f t="shared" si="130"/>
        <v>98.377824459477907</v>
      </c>
      <c r="CD266" s="2">
        <v>39458</v>
      </c>
      <c r="CE266">
        <v>112.9765625</v>
      </c>
      <c r="CF266" s="22">
        <f>_xll.BDH(CF$3&amp;" Govt",$A$8,CD266,CD266)</f>
        <v>1.0380400000000001</v>
      </c>
      <c r="CG266">
        <f t="shared" si="131"/>
        <v>108.83642489692112</v>
      </c>
      <c r="CH266" s="2">
        <v>39640</v>
      </c>
      <c r="CI266">
        <v>116.1328125</v>
      </c>
      <c r="CJ266" s="22">
        <f>_xll.BDH(CJ$3&amp;" Govt",$A$8,CH266,CH266)</f>
        <v>1.03932</v>
      </c>
      <c r="CK266">
        <f t="shared" si="132"/>
        <v>111.73922612862256</v>
      </c>
      <c r="CL266" s="2">
        <v>39822</v>
      </c>
      <c r="CM266">
        <v>99.88671875</v>
      </c>
      <c r="CN266" s="22">
        <f>_xll.BDH(CN$3&amp;" Govt",$A$8,CL266,CL266)</f>
        <v>1.02867</v>
      </c>
      <c r="CO266">
        <f t="shared" si="133"/>
        <v>97.102781990337036</v>
      </c>
      <c r="CP266" s="2">
        <v>40007</v>
      </c>
      <c r="CQ266">
        <v>96.171875</v>
      </c>
      <c r="CR266" s="22">
        <f>_xll.BDH(CR$3&amp;" Govt",$A$8,CP266,CP266)</f>
        <v>0.98997999999999997</v>
      </c>
      <c r="CS266">
        <f t="shared" si="134"/>
        <v>97.145270611527508</v>
      </c>
      <c r="CV266" s="22"/>
      <c r="CZ266" s="22"/>
      <c r="DB266" s="2">
        <v>38562</v>
      </c>
      <c r="DC266">
        <v>109.015625</v>
      </c>
      <c r="DD266" s="22">
        <f>_xll.BDH(DD$3&amp;" Govt",$A$8,DB266,DB266)</f>
        <v>1.03142</v>
      </c>
      <c r="DE266">
        <f t="shared" si="135"/>
        <v>105.69469760136511</v>
      </c>
      <c r="DF266" s="2">
        <v>39106</v>
      </c>
      <c r="DG266">
        <v>95.28125</v>
      </c>
      <c r="DH266" s="22">
        <f>_xll.BDH(DH$3&amp;" Govt",$A$8,DF266,DF266)</f>
        <v>1.01562</v>
      </c>
      <c r="DI266">
        <f t="shared" si="136"/>
        <v>93.815846478013427</v>
      </c>
      <c r="DJ266" s="2">
        <v>39470</v>
      </c>
      <c r="DK266">
        <v>113.83203125</v>
      </c>
      <c r="DL266" s="22">
        <f>_xll.BDH(DL$3&amp;" Govt",$A$8,DJ266,DJ266)</f>
        <v>1.0404199999999999</v>
      </c>
      <c r="DM266">
        <f t="shared" si="137"/>
        <v>109.40969151880972</v>
      </c>
      <c r="DP266" s="22"/>
    </row>
    <row r="267" spans="4:120" x14ac:dyDescent="0.25">
      <c r="D267" s="2"/>
      <c r="F267" s="2">
        <v>38560</v>
      </c>
      <c r="G267">
        <v>126.16015625</v>
      </c>
      <c r="H267" s="22">
        <f>_xll.BDH(H$3&amp;" Govt",$A$8,F267,F267)</f>
        <v>1.2272000000000001</v>
      </c>
      <c r="I267" s="14">
        <f t="shared" si="113"/>
        <v>102.80325639667535</v>
      </c>
      <c r="J267" s="2">
        <v>38560</v>
      </c>
      <c r="K267">
        <v>126.3125</v>
      </c>
      <c r="L267" s="22">
        <f>_xll.BDH(L$3&amp;" Govt",$A$8,J267,J267)</f>
        <v>1.2035100000000001</v>
      </c>
      <c r="M267">
        <f t="shared" si="114"/>
        <v>104.95342789008815</v>
      </c>
      <c r="N267" s="2">
        <v>38560</v>
      </c>
      <c r="O267">
        <v>127.49609375</v>
      </c>
      <c r="P267" s="22">
        <f>_xll.BDH(P$3&amp;" Govt",$A$8,N267,N267)</f>
        <v>1.1855599999999999</v>
      </c>
      <c r="Q267">
        <f t="shared" si="115"/>
        <v>107.54081931745336</v>
      </c>
      <c r="R267" s="2">
        <v>38560</v>
      </c>
      <c r="S267">
        <v>128.2109375</v>
      </c>
      <c r="T267" s="22">
        <f>_xll.BDH(T$3&amp;" Govt",$A$8,R267,R267)</f>
        <v>1.1556500000000001</v>
      </c>
      <c r="U267">
        <f t="shared" si="116"/>
        <v>110.94270540388526</v>
      </c>
      <c r="V267" s="2">
        <v>38657</v>
      </c>
      <c r="W267">
        <v>99.65625</v>
      </c>
      <c r="X267" s="22">
        <f>_xll.BDH(X$3&amp;" Govt",$A$8,V267,V267)</f>
        <v>1.03671</v>
      </c>
      <c r="Y267">
        <f t="shared" si="117"/>
        <v>96.127412680498878</v>
      </c>
      <c r="Z267" s="2">
        <v>38560</v>
      </c>
      <c r="AA267">
        <v>121.83203125</v>
      </c>
      <c r="AB267" s="22">
        <f>_xll.BDH(AB$3&amp;" Govt",$A$8,Z267,Z267)</f>
        <v>1.11714</v>
      </c>
      <c r="AC267">
        <f t="shared" si="118"/>
        <v>109.0570843851263</v>
      </c>
      <c r="AD267" s="2">
        <v>39198</v>
      </c>
      <c r="AE267">
        <v>103.703125</v>
      </c>
      <c r="AF267" s="22">
        <f>_xll.BDH(AF$3&amp;" Govt",$A$8,AD267,AD267)</f>
        <v>1.02434</v>
      </c>
      <c r="AG267">
        <f t="shared" si="119"/>
        <v>101.23896850655056</v>
      </c>
      <c r="AH267" s="2">
        <v>38560</v>
      </c>
      <c r="AI267">
        <v>120.1484375</v>
      </c>
      <c r="AJ267" s="22">
        <f>_xll.BDH(AJ$3&amp;" Govt",$A$8,AH267,AH267)</f>
        <v>1.0949899999999999</v>
      </c>
      <c r="AK267">
        <f t="shared" si="120"/>
        <v>109.72560251691797</v>
      </c>
      <c r="AL267" s="2">
        <v>39562</v>
      </c>
      <c r="AM267">
        <v>109.7109375</v>
      </c>
      <c r="AN267" s="22">
        <f>_xll.BDH(AN$3&amp;" Govt",$A$8,AL267,AL267)</f>
        <v>1.0425200000000001</v>
      </c>
      <c r="AO267">
        <f t="shared" si="121"/>
        <v>105.23629043087901</v>
      </c>
      <c r="AP267" s="2">
        <v>38560</v>
      </c>
      <c r="AQ267">
        <v>116.64453125</v>
      </c>
      <c r="AR267" s="22">
        <f>_xll.BDH(AR$3&amp;" Govt",$A$8,AP267,AP267)</f>
        <v>1.08138</v>
      </c>
      <c r="AS267">
        <f t="shared" si="122"/>
        <v>107.86636635595258</v>
      </c>
      <c r="AT267" s="2">
        <v>39927</v>
      </c>
      <c r="AU267">
        <v>98.60546875</v>
      </c>
      <c r="AV267" s="22">
        <f>_xll.BDH(AV$3&amp;" Govt",$A$8,AT267,AT267)</f>
        <v>1.00275</v>
      </c>
      <c r="AW267">
        <f t="shared" si="123"/>
        <v>98.335047369733232</v>
      </c>
      <c r="AX267" s="2">
        <v>38560</v>
      </c>
      <c r="AY267">
        <v>106.12890625</v>
      </c>
      <c r="AZ267" s="22">
        <f>_xll.BDH(AZ$3&amp;" Govt",$A$8,AX267,AX267)</f>
        <v>1.05863</v>
      </c>
      <c r="BA267">
        <f t="shared" si="124"/>
        <v>100.25117959060296</v>
      </c>
      <c r="BB267" s="2">
        <v>38560</v>
      </c>
      <c r="BC267">
        <v>106.30078125</v>
      </c>
      <c r="BD267" s="22">
        <f>_xll.BDH(BD$3&amp;" Govt",$A$8,BB267,BB267)</f>
        <v>1.05227</v>
      </c>
      <c r="BE267">
        <f t="shared" si="125"/>
        <v>101.02044270957073</v>
      </c>
      <c r="BH267" s="22"/>
      <c r="BJ267" s="2">
        <v>38560</v>
      </c>
      <c r="BK267">
        <v>104.18359375</v>
      </c>
      <c r="BL267" s="22">
        <f>_xll.BDH(BL$3&amp;" Govt",$A$8,BJ267,BJ267)</f>
        <v>1.03149</v>
      </c>
      <c r="BM267">
        <f t="shared" si="126"/>
        <v>101.00300899669411</v>
      </c>
      <c r="BN267" s="2">
        <v>38736</v>
      </c>
      <c r="BO267">
        <v>101.109375</v>
      </c>
      <c r="BP267" s="22">
        <f>_xll.BDH(BP$3&amp;" Govt",$A$8,BN267,BN267)</f>
        <v>1.03837</v>
      </c>
      <c r="BQ267">
        <f t="shared" si="127"/>
        <v>97.373166597648236</v>
      </c>
      <c r="BR267" s="2">
        <v>38917</v>
      </c>
      <c r="BS267">
        <v>99</v>
      </c>
      <c r="BT267" s="22">
        <f>_xll.BDH(BT$3&amp;" Govt",$A$8,BR267,BR267)</f>
        <v>1.0389200000000001</v>
      </c>
      <c r="BU267">
        <f t="shared" si="128"/>
        <v>95.291264004928195</v>
      </c>
      <c r="BV267" s="2">
        <v>39097</v>
      </c>
      <c r="BW267">
        <v>97.46484375</v>
      </c>
      <c r="BX267" s="22">
        <f>_xll.BDH(BX$3&amp;" Govt",$A$8,BV267,BV267)</f>
        <v>1.01606</v>
      </c>
      <c r="BY267">
        <f t="shared" si="129"/>
        <v>95.924299500029534</v>
      </c>
      <c r="BZ267" s="2">
        <v>39279</v>
      </c>
      <c r="CA267">
        <v>101.1875</v>
      </c>
      <c r="CB267" s="22">
        <f>_xll.BDH(CB$3&amp;" Govt",$A$8,BZ267,BZ267)</f>
        <v>1.02647</v>
      </c>
      <c r="CC267">
        <f t="shared" si="130"/>
        <v>98.578136720995261</v>
      </c>
      <c r="CD267" s="2">
        <v>39461</v>
      </c>
      <c r="CE267">
        <v>112.12890625</v>
      </c>
      <c r="CF267" s="22">
        <f>_xll.BDH(CF$3&amp;" Govt",$A$8,CD267,CD267)</f>
        <v>1.03864</v>
      </c>
      <c r="CG267">
        <f t="shared" si="131"/>
        <v>107.95743111183856</v>
      </c>
      <c r="CH267" s="2">
        <v>39643</v>
      </c>
      <c r="CI267">
        <v>115.71875</v>
      </c>
      <c r="CJ267" s="22">
        <f>_xll.BDH(CJ$3&amp;" Govt",$A$8,CH267,CH267)</f>
        <v>1.04017</v>
      </c>
      <c r="CK267">
        <f t="shared" si="132"/>
        <v>111.24984377553669</v>
      </c>
      <c r="CL267" s="2">
        <v>39825</v>
      </c>
      <c r="CM267">
        <v>100.4375</v>
      </c>
      <c r="CN267" s="22">
        <f>_xll.BDH(CN$3&amp;" Govt",$A$8,CL267,CL267)</f>
        <v>1.0267500000000001</v>
      </c>
      <c r="CO267">
        <f t="shared" si="133"/>
        <v>97.820793766739712</v>
      </c>
      <c r="CP267" s="2">
        <v>40008</v>
      </c>
      <c r="CQ267">
        <v>95.37890625</v>
      </c>
      <c r="CR267" s="22">
        <f>_xll.BDH(CR$3&amp;" Govt",$A$8,CP267,CP267)</f>
        <v>0.99007000000000001</v>
      </c>
      <c r="CS267">
        <f t="shared" si="134"/>
        <v>96.335517943175731</v>
      </c>
      <c r="CV267" s="22"/>
      <c r="CZ267" s="22"/>
      <c r="DB267" s="2">
        <v>38565</v>
      </c>
      <c r="DC267">
        <v>108.21484375</v>
      </c>
      <c r="DD267" s="22">
        <f>_xll.BDH(DD$3&amp;" Govt",$A$8,DB267,DB267)</f>
        <v>1.03132</v>
      </c>
      <c r="DE267">
        <f t="shared" si="135"/>
        <v>104.92848364232246</v>
      </c>
      <c r="DF267" s="2">
        <v>39107</v>
      </c>
      <c r="DG267">
        <v>94.5703125</v>
      </c>
      <c r="DH267" s="22">
        <f>_xll.BDH(DH$3&amp;" Govt",$A$8,DF267,DF267)</f>
        <v>1.0155700000000001</v>
      </c>
      <c r="DI267">
        <f t="shared" si="136"/>
        <v>93.120427444686229</v>
      </c>
      <c r="DJ267" s="2">
        <v>39471</v>
      </c>
      <c r="DK267">
        <v>113.35546875</v>
      </c>
      <c r="DL267" s="22">
        <f>_xll.BDH(DL$3&amp;" Govt",$A$8,DJ267,DJ267)</f>
        <v>1.0406200000000001</v>
      </c>
      <c r="DM267">
        <f t="shared" si="137"/>
        <v>108.93070357094808</v>
      </c>
      <c r="DP267" s="22"/>
    </row>
    <row r="268" spans="4:120" x14ac:dyDescent="0.25">
      <c r="D268" s="2"/>
      <c r="F268" s="2">
        <v>38561</v>
      </c>
      <c r="G268">
        <v>126.1875</v>
      </c>
      <c r="H268" s="22">
        <f>_xll.BDH(H$3&amp;" Govt",$A$8,F268,F268)</f>
        <v>1.22716</v>
      </c>
      <c r="I268" s="14">
        <f t="shared" si="113"/>
        <v>102.82888946836599</v>
      </c>
      <c r="J268" s="2">
        <v>38561</v>
      </c>
      <c r="K268">
        <v>126.375</v>
      </c>
      <c r="L268" s="22">
        <f>_xll.BDH(L$3&amp;" Govt",$A$8,J268,J268)</f>
        <v>1.20347</v>
      </c>
      <c r="M268">
        <f t="shared" si="114"/>
        <v>105.00884941045476</v>
      </c>
      <c r="N268" s="2">
        <v>38561</v>
      </c>
      <c r="O268">
        <v>127.55859375</v>
      </c>
      <c r="P268" s="22">
        <f>_xll.BDH(P$3&amp;" Govt",$A$8,N268,N268)</f>
        <v>1.1855199999999999</v>
      </c>
      <c r="Q268">
        <f t="shared" si="115"/>
        <v>107.59716727680681</v>
      </c>
      <c r="R268" s="2">
        <v>38561</v>
      </c>
      <c r="S268">
        <v>128.328125</v>
      </c>
      <c r="T268" s="22">
        <f>_xll.BDH(T$3&amp;" Govt",$A$8,R268,R268)</f>
        <v>1.15561</v>
      </c>
      <c r="U268">
        <f t="shared" si="116"/>
        <v>111.04795302913612</v>
      </c>
      <c r="V268" s="2">
        <v>38658</v>
      </c>
      <c r="W268">
        <v>99.5390625</v>
      </c>
      <c r="X268" s="22">
        <f>_xll.BDH(X$3&amp;" Govt",$A$8,V268,V268)</f>
        <v>1.0371300000000001</v>
      </c>
      <c r="Y268">
        <f t="shared" si="117"/>
        <v>95.975492464782604</v>
      </c>
      <c r="Z268" s="2">
        <v>38561</v>
      </c>
      <c r="AA268">
        <v>122.01171875</v>
      </c>
      <c r="AB268" s="22">
        <f>_xll.BDH(AB$3&amp;" Govt",$A$8,Z268,Z268)</f>
        <v>1.1171</v>
      </c>
      <c r="AC268">
        <f t="shared" si="118"/>
        <v>109.22184115119506</v>
      </c>
      <c r="AD268" s="2">
        <v>39199</v>
      </c>
      <c r="AE268">
        <v>103.79296875</v>
      </c>
      <c r="AF268" s="22">
        <f>_xll.BDH(AF$3&amp;" Govt",$A$8,AD268,AD268)</f>
        <v>1.0245299999999999</v>
      </c>
      <c r="AG268">
        <f t="shared" si="119"/>
        <v>101.30788629908349</v>
      </c>
      <c r="AH268" s="2">
        <v>38561</v>
      </c>
      <c r="AI268">
        <v>120.41015625</v>
      </c>
      <c r="AJ268" s="22">
        <f>_xll.BDH(AJ$3&amp;" Govt",$A$8,AH268,AH268)</f>
        <v>1.0949599999999999</v>
      </c>
      <c r="AK268">
        <f t="shared" si="120"/>
        <v>109.96763009607658</v>
      </c>
      <c r="AL268" s="2">
        <v>39563</v>
      </c>
      <c r="AM268">
        <v>109.61328125</v>
      </c>
      <c r="AN268" s="22">
        <f>_xll.BDH(AN$3&amp;" Govt",$A$8,AL268,AL268)</f>
        <v>1.0426200000000001</v>
      </c>
      <c r="AO268">
        <f t="shared" si="121"/>
        <v>105.13253270606739</v>
      </c>
      <c r="AP268" s="2">
        <v>38561</v>
      </c>
      <c r="AQ268">
        <v>116.9375</v>
      </c>
      <c r="AR268" s="22">
        <f>_xll.BDH(AR$3&amp;" Govt",$A$8,AP268,AP268)</f>
        <v>1.08134</v>
      </c>
      <c r="AS268">
        <f t="shared" si="122"/>
        <v>108.14128766160505</v>
      </c>
      <c r="AT268" s="2">
        <v>39930</v>
      </c>
      <c r="AU268">
        <v>98.8125</v>
      </c>
      <c r="AV268" s="22">
        <f>_xll.BDH(AV$3&amp;" Govt",$A$8,AT268,AT268)</f>
        <v>1.00325</v>
      </c>
      <c r="AW268">
        <f t="shared" si="123"/>
        <v>98.492399700971845</v>
      </c>
      <c r="AX268" s="2">
        <v>38561</v>
      </c>
      <c r="AY268">
        <v>106.4765625</v>
      </c>
      <c r="AZ268" s="22">
        <f>_xll.BDH(AZ$3&amp;" Govt",$A$8,AX268,AX268)</f>
        <v>1.0585899999999999</v>
      </c>
      <c r="BA268">
        <f t="shared" si="124"/>
        <v>100.58338214039431</v>
      </c>
      <c r="BB268" s="2">
        <v>38561</v>
      </c>
      <c r="BC268">
        <v>106.69921875</v>
      </c>
      <c r="BD268" s="22">
        <f>_xll.BDH(BD$3&amp;" Govt",$A$8,BB268,BB268)</f>
        <v>1.05223</v>
      </c>
      <c r="BE268">
        <f t="shared" si="125"/>
        <v>101.40294303526795</v>
      </c>
      <c r="BH268" s="22"/>
      <c r="BJ268" s="2">
        <v>38561</v>
      </c>
      <c r="BK268">
        <v>104.60546875</v>
      </c>
      <c r="BL268" s="22">
        <f>_xll.BDH(BL$3&amp;" Govt",$A$8,BJ268,BJ268)</f>
        <v>1.03145</v>
      </c>
      <c r="BM268">
        <f t="shared" si="126"/>
        <v>101.41593751514858</v>
      </c>
      <c r="BN268" s="2">
        <v>38737</v>
      </c>
      <c r="BO268">
        <v>101.3671875</v>
      </c>
      <c r="BP268" s="22">
        <f>_xll.BDH(BP$3&amp;" Govt",$A$8,BN268,BN268)</f>
        <v>1.0381</v>
      </c>
      <c r="BQ268">
        <f t="shared" si="127"/>
        <v>97.646842789711968</v>
      </c>
      <c r="BR268" s="2">
        <v>38918</v>
      </c>
      <c r="BS268">
        <v>99.265625</v>
      </c>
      <c r="BT268" s="22">
        <f>_xll.BDH(BT$3&amp;" Govt",$A$8,BR268,BR268)</f>
        <v>1.0390900000000001</v>
      </c>
      <c r="BU268">
        <f t="shared" si="128"/>
        <v>95.531306239113064</v>
      </c>
      <c r="BV268" s="2">
        <v>39098</v>
      </c>
      <c r="BW268">
        <v>97.65625</v>
      </c>
      <c r="BX268" s="22">
        <f>_xll.BDH(BX$3&amp;" Govt",$A$8,BV268,BV268)</f>
        <v>1.0160100000000001</v>
      </c>
      <c r="BY268">
        <f t="shared" si="129"/>
        <v>96.11741026171002</v>
      </c>
      <c r="BZ268" s="2">
        <v>39280</v>
      </c>
      <c r="CA268">
        <v>101.1015625</v>
      </c>
      <c r="CB268" s="22">
        <f>_xll.BDH(CB$3&amp;" Govt",$A$8,BZ268,BZ268)</f>
        <v>1.02667</v>
      </c>
      <c r="CC268">
        <f t="shared" si="130"/>
        <v>98.475228164843628</v>
      </c>
      <c r="CD268" s="2">
        <v>39462</v>
      </c>
      <c r="CE268">
        <v>112.90234375</v>
      </c>
      <c r="CF268" s="22">
        <f>_xll.BDH(CF$3&amp;" Govt",$A$8,CD268,CD268)</f>
        <v>1.03884</v>
      </c>
      <c r="CG268">
        <f t="shared" si="131"/>
        <v>108.68116721535559</v>
      </c>
      <c r="CH268" s="2">
        <v>39644</v>
      </c>
      <c r="CI268">
        <v>116.03125</v>
      </c>
      <c r="CJ268" s="22">
        <f>_xll.BDH(CJ$3&amp;" Govt",$A$8,CH268,CH268)</f>
        <v>1.0404500000000001</v>
      </c>
      <c r="CK268">
        <f t="shared" si="132"/>
        <v>111.52025565860924</v>
      </c>
      <c r="CL268" s="2">
        <v>39826</v>
      </c>
      <c r="CM268">
        <v>100.8125</v>
      </c>
      <c r="CN268" s="22">
        <f>_xll.BDH(CN$3&amp;" Govt",$A$8,CL268,CL268)</f>
        <v>1.0261100000000001</v>
      </c>
      <c r="CO268">
        <f t="shared" si="133"/>
        <v>98.247263938564089</v>
      </c>
      <c r="CP268" s="2">
        <v>40009</v>
      </c>
      <c r="CQ268">
        <v>95.25390625</v>
      </c>
      <c r="CR268" s="22">
        <f>_xll.BDH(CR$3&amp;" Govt",$A$8,CP268,CP268)</f>
        <v>0.99016000000000004</v>
      </c>
      <c r="CS268">
        <f t="shared" si="134"/>
        <v>96.200519360507386</v>
      </c>
      <c r="CV268" s="22"/>
      <c r="CZ268" s="22"/>
      <c r="DB268" s="2">
        <v>38566</v>
      </c>
      <c r="DC268">
        <v>107.7421875</v>
      </c>
      <c r="DD268" s="22">
        <f>_xll.BDH(DD$3&amp;" Govt",$A$8,DB268,DB268)</f>
        <v>1.0313300000000001</v>
      </c>
      <c r="DE268">
        <f t="shared" si="135"/>
        <v>104.46916845238671</v>
      </c>
      <c r="DF268" s="2">
        <v>39108</v>
      </c>
      <c r="DG268">
        <v>94.5078125</v>
      </c>
      <c r="DH268" s="22">
        <f>_xll.BDH(DH$3&amp;" Govt",$A$8,DF268,DF268)</f>
        <v>1.01552</v>
      </c>
      <c r="DI268">
        <f t="shared" si="136"/>
        <v>93.063467484638409</v>
      </c>
      <c r="DJ268" s="2">
        <v>39472</v>
      </c>
      <c r="DK268">
        <v>115.21484375</v>
      </c>
      <c r="DL268" s="22">
        <f>_xll.BDH(DL$3&amp;" Govt",$A$8,DJ268,DJ268)</f>
        <v>1.0408200000000001</v>
      </c>
      <c r="DM268">
        <f t="shared" si="137"/>
        <v>110.69622389077841</v>
      </c>
      <c r="DP268" s="22"/>
    </row>
    <row r="269" spans="4:120" x14ac:dyDescent="0.25">
      <c r="D269" s="2"/>
      <c r="F269" s="2">
        <v>38562</v>
      </c>
      <c r="G269">
        <v>126.1875</v>
      </c>
      <c r="H269" s="22">
        <f>_xll.BDH(H$3&amp;" Govt",$A$8,F269,F269)</f>
        <v>1.22712</v>
      </c>
      <c r="I269" s="14">
        <f t="shared" si="113"/>
        <v>102.83224134558968</v>
      </c>
      <c r="J269" s="2">
        <v>38562</v>
      </c>
      <c r="K269">
        <v>126.32421875</v>
      </c>
      <c r="L269" s="22">
        <f>_xll.BDH(L$3&amp;" Govt",$A$8,J269,J269)</f>
        <v>1.20343</v>
      </c>
      <c r="M269">
        <f t="shared" si="114"/>
        <v>104.97014263397124</v>
      </c>
      <c r="N269" s="2">
        <v>38562</v>
      </c>
      <c r="O269">
        <v>127.4921875</v>
      </c>
      <c r="P269" s="22">
        <f>_xll.BDH(P$3&amp;" Govt",$A$8,N269,N269)</f>
        <v>1.1854800000000001</v>
      </c>
      <c r="Q269">
        <f t="shared" si="115"/>
        <v>107.54478143874211</v>
      </c>
      <c r="R269" s="2">
        <v>38562</v>
      </c>
      <c r="S269">
        <v>128.265625</v>
      </c>
      <c r="T269" s="22">
        <f>_xll.BDH(T$3&amp;" Govt",$A$8,R269,R269)</f>
        <v>1.15557</v>
      </c>
      <c r="U269">
        <f t="shared" si="116"/>
        <v>110.99771108630372</v>
      </c>
      <c r="V269" s="2">
        <v>38659</v>
      </c>
      <c r="W269">
        <v>99.51953125</v>
      </c>
      <c r="X269" s="22">
        <f>_xll.BDH(X$3&amp;" Govt",$A$8,V269,V269)</f>
        <v>1.03756</v>
      </c>
      <c r="Y269">
        <f t="shared" si="117"/>
        <v>95.916892758009169</v>
      </c>
      <c r="Z269" s="2">
        <v>38562</v>
      </c>
      <c r="AA269">
        <v>121.82421875</v>
      </c>
      <c r="AB269" s="22">
        <f>_xll.BDH(AB$3&amp;" Govt",$A$8,Z269,Z269)</f>
        <v>1.1170599999999999</v>
      </c>
      <c r="AC269">
        <f t="shared" si="118"/>
        <v>109.0579008737221</v>
      </c>
      <c r="AD269" s="2">
        <v>39202</v>
      </c>
      <c r="AE269">
        <v>104.07421875</v>
      </c>
      <c r="AF269" s="22">
        <f>_xll.BDH(AF$3&amp;" Govt",$A$8,AD269,AD269)</f>
        <v>1.0250699999999999</v>
      </c>
      <c r="AG269">
        <f t="shared" si="119"/>
        <v>101.52888949047383</v>
      </c>
      <c r="AH269" s="2">
        <v>38562</v>
      </c>
      <c r="AI269">
        <v>120.15625</v>
      </c>
      <c r="AJ269" s="22">
        <f>_xll.BDH(AJ$3&amp;" Govt",$A$8,AH269,AH269)</f>
        <v>1.0949200000000001</v>
      </c>
      <c r="AK269">
        <f t="shared" si="120"/>
        <v>109.73975267599458</v>
      </c>
      <c r="AL269" s="2">
        <v>39566</v>
      </c>
      <c r="AM269">
        <v>109.84375</v>
      </c>
      <c r="AN269" s="22">
        <f>_xll.BDH(AN$3&amp;" Govt",$A$8,AL269,AL269)</f>
        <v>1.0429200000000001</v>
      </c>
      <c r="AO269">
        <f t="shared" si="121"/>
        <v>105.32327503547731</v>
      </c>
      <c r="AP269" s="2">
        <v>38562</v>
      </c>
      <c r="AQ269">
        <v>116.6328125</v>
      </c>
      <c r="AR269" s="22">
        <f>_xll.BDH(AR$3&amp;" Govt",$A$8,AP269,AP269)</f>
        <v>1.08131</v>
      </c>
      <c r="AS269">
        <f t="shared" si="122"/>
        <v>107.86251167565268</v>
      </c>
      <c r="AT269" s="2">
        <v>39931</v>
      </c>
      <c r="AU269">
        <v>98.84375</v>
      </c>
      <c r="AV269" s="22">
        <f>_xll.BDH(AV$3&amp;" Govt",$A$8,AT269,AT269)</f>
        <v>1.00342</v>
      </c>
      <c r="AW269">
        <f t="shared" si="123"/>
        <v>98.506856550596964</v>
      </c>
      <c r="AX269" s="2">
        <v>38562</v>
      </c>
      <c r="AY269">
        <v>106.21875</v>
      </c>
      <c r="AZ269" s="22">
        <f>_xll.BDH(AZ$3&amp;" Govt",$A$8,AX269,AX269)</f>
        <v>1.0585599999999999</v>
      </c>
      <c r="BA269">
        <f t="shared" si="124"/>
        <v>100.3426825120919</v>
      </c>
      <c r="BB269" s="2">
        <v>38562</v>
      </c>
      <c r="BC269">
        <v>106.44140625</v>
      </c>
      <c r="BD269" s="22">
        <f>_xll.BDH(BD$3&amp;" Govt",$A$8,BB269,BB269)</f>
        <v>1.0522</v>
      </c>
      <c r="BE269">
        <f t="shared" si="125"/>
        <v>101.16081187036684</v>
      </c>
      <c r="BH269" s="22"/>
      <c r="BJ269" s="2">
        <v>38562</v>
      </c>
      <c r="BK269">
        <v>104.35546875</v>
      </c>
      <c r="BL269" s="22">
        <f>_xll.BDH(BL$3&amp;" Govt",$A$8,BJ269,BJ269)</f>
        <v>1.03142</v>
      </c>
      <c r="BM269">
        <f t="shared" si="126"/>
        <v>101.17650302495589</v>
      </c>
      <c r="BN269" s="2">
        <v>38740</v>
      </c>
      <c r="BO269">
        <v>101.1328125</v>
      </c>
      <c r="BP269" s="22">
        <f>_xll.BDH(BP$3&amp;" Govt",$A$8,BN269,BN269)</f>
        <v>1.03728</v>
      </c>
      <c r="BQ269">
        <f t="shared" si="127"/>
        <v>97.498083931050445</v>
      </c>
      <c r="BR269" s="2">
        <v>38919</v>
      </c>
      <c r="BS269">
        <v>99.08203125</v>
      </c>
      <c r="BT269" s="22">
        <f>_xll.BDH(BT$3&amp;" Govt",$A$8,BR269,BR269)</f>
        <v>1.0392600000000001</v>
      </c>
      <c r="BU269">
        <f t="shared" si="128"/>
        <v>95.339021274753179</v>
      </c>
      <c r="BV269" s="2">
        <v>39099</v>
      </c>
      <c r="BW269">
        <v>97.54296875</v>
      </c>
      <c r="BX269" s="22">
        <f>_xll.BDH(BX$3&amp;" Govt",$A$8,BV269,BV269)</f>
        <v>1.01596</v>
      </c>
      <c r="BY269">
        <f t="shared" si="129"/>
        <v>96.01063895232096</v>
      </c>
      <c r="BZ269" s="2">
        <v>39281</v>
      </c>
      <c r="CA269">
        <v>101.44921875</v>
      </c>
      <c r="CB269" s="22">
        <f>_xll.BDH(CB$3&amp;" Govt",$A$8,BZ269,BZ269)</f>
        <v>1.0268699999999999</v>
      </c>
      <c r="CC269">
        <f t="shared" si="130"/>
        <v>98.794607642642205</v>
      </c>
      <c r="CD269" s="2">
        <v>39463</v>
      </c>
      <c r="CE269">
        <v>112.0546875</v>
      </c>
      <c r="CF269" s="22">
        <f>_xll.BDH(CF$3&amp;" Govt",$A$8,CD269,CD269)</f>
        <v>1.0390299999999999</v>
      </c>
      <c r="CG269">
        <f t="shared" si="131"/>
        <v>107.84547847511622</v>
      </c>
      <c r="CH269" s="2">
        <v>39645</v>
      </c>
      <c r="CI269">
        <v>115.16015625</v>
      </c>
      <c r="CJ269" s="22">
        <f>_xll.BDH(CJ$3&amp;" Govt",$A$8,CH269,CH269)</f>
        <v>1.0407299999999999</v>
      </c>
      <c r="CK269">
        <f t="shared" si="132"/>
        <v>110.65324940186215</v>
      </c>
      <c r="CL269" s="2">
        <v>39827</v>
      </c>
      <c r="CM269">
        <v>99.5703125</v>
      </c>
      <c r="CN269" s="22">
        <f>_xll.BDH(CN$3&amp;" Govt",$A$8,CL269,CL269)</f>
        <v>1.0254799999999999</v>
      </c>
      <c r="CO269">
        <f t="shared" si="133"/>
        <v>97.096298806412605</v>
      </c>
      <c r="CP269" s="2">
        <v>40010</v>
      </c>
      <c r="CQ269">
        <v>95.71484375</v>
      </c>
      <c r="CR269" s="22">
        <f>_xll.BDH(CR$3&amp;" Govt",$A$8,CP269,CP269)</f>
        <v>0.99024999999999996</v>
      </c>
      <c r="CS269">
        <f t="shared" si="134"/>
        <v>96.65725195657663</v>
      </c>
      <c r="CV269" s="22"/>
      <c r="CZ269" s="22"/>
      <c r="DB269" s="2">
        <v>38567</v>
      </c>
      <c r="DC269">
        <v>108.65234375</v>
      </c>
      <c r="DD269" s="22">
        <f>_xll.BDH(DD$3&amp;" Govt",$A$8,DB269,DB269)</f>
        <v>1.03135</v>
      </c>
      <c r="DE269">
        <f t="shared" si="135"/>
        <v>105.3496327628836</v>
      </c>
      <c r="DF269" s="2">
        <v>39111</v>
      </c>
      <c r="DG269">
        <v>94.14453125</v>
      </c>
      <c r="DH269" s="22">
        <f>_xll.BDH(DH$3&amp;" Govt",$A$8,DF269,DF269)</f>
        <v>1.0153799999999999</v>
      </c>
      <c r="DI269">
        <f t="shared" si="136"/>
        <v>92.71852040615336</v>
      </c>
      <c r="DJ269" s="2">
        <v>39475</v>
      </c>
      <c r="DK269">
        <v>115.30859375</v>
      </c>
      <c r="DL269" s="22">
        <f>_xll.BDH(DL$3&amp;" Govt",$A$8,DJ269,DJ269)</f>
        <v>1.04142</v>
      </c>
      <c r="DM269">
        <f t="shared" si="137"/>
        <v>110.72246908067831</v>
      </c>
      <c r="DP269" s="22"/>
    </row>
    <row r="270" spans="4:120" x14ac:dyDescent="0.25">
      <c r="D270" s="2"/>
      <c r="F270" s="2">
        <v>38565</v>
      </c>
      <c r="G270">
        <v>126.22265625</v>
      </c>
      <c r="H270" s="22">
        <f>_xll.BDH(H$3&amp;" Govt",$A$8,F270,F270)</f>
        <v>1.2270000000000001</v>
      </c>
      <c r="I270" s="14">
        <f t="shared" si="113"/>
        <v>102.87095048899755</v>
      </c>
      <c r="J270" s="2">
        <v>38565</v>
      </c>
      <c r="K270">
        <v>126.3359375</v>
      </c>
      <c r="L270" s="22">
        <f>_xll.BDH(L$3&amp;" Govt",$A$8,J270,J270)</f>
        <v>1.2033100000000001</v>
      </c>
      <c r="M270">
        <f t="shared" si="114"/>
        <v>104.99034953586357</v>
      </c>
      <c r="N270" s="2">
        <v>38565</v>
      </c>
      <c r="O270">
        <v>127.46875</v>
      </c>
      <c r="P270" s="22">
        <f>_xll.BDH(P$3&amp;" Govt",$A$8,N270,N270)</f>
        <v>1.18537</v>
      </c>
      <c r="Q270">
        <f t="shared" si="115"/>
        <v>107.5349890751411</v>
      </c>
      <c r="R270" s="2">
        <v>38565</v>
      </c>
      <c r="S270">
        <v>128.13671875</v>
      </c>
      <c r="T270" s="22">
        <f>_xll.BDH(T$3&amp;" Govt",$A$8,R270,R270)</f>
        <v>1.1554599999999999</v>
      </c>
      <c r="U270">
        <f t="shared" si="116"/>
        <v>110.89671537742545</v>
      </c>
      <c r="V270" s="2">
        <v>38660</v>
      </c>
      <c r="W270">
        <v>99.515625</v>
      </c>
      <c r="X270" s="22">
        <f>_xll.BDH(X$3&amp;" Govt",$A$8,V270,V270)</f>
        <v>1.0379799999999999</v>
      </c>
      <c r="Y270">
        <f t="shared" si="117"/>
        <v>95.87431838763753</v>
      </c>
      <c r="Z270" s="2">
        <v>38565</v>
      </c>
      <c r="AA270">
        <v>121.6953125</v>
      </c>
      <c r="AB270" s="22">
        <f>_xll.BDH(AB$3&amp;" Govt",$A$8,Z270,Z270)</f>
        <v>1.1169500000000001</v>
      </c>
      <c r="AC270">
        <f t="shared" si="118"/>
        <v>108.95323201575718</v>
      </c>
      <c r="AD270" s="2">
        <v>39203</v>
      </c>
      <c r="AE270">
        <v>104.046875</v>
      </c>
      <c r="AF270" s="22">
        <f>_xll.BDH(AF$3&amp;" Govt",$A$8,AD270,AD270)</f>
        <v>1.02525</v>
      </c>
      <c r="AG270">
        <f t="shared" si="119"/>
        <v>101.48439405023166</v>
      </c>
      <c r="AH270" s="2">
        <v>38565</v>
      </c>
      <c r="AI270">
        <v>119.9453125</v>
      </c>
      <c r="AJ270" s="22">
        <f>_xll.BDH(AJ$3&amp;" Govt",$A$8,AH270,AH270)</f>
        <v>1.0948100000000001</v>
      </c>
      <c r="AK270">
        <f t="shared" si="120"/>
        <v>109.5581082562271</v>
      </c>
      <c r="AL270" s="2">
        <v>39567</v>
      </c>
      <c r="AM270">
        <v>109.7265625</v>
      </c>
      <c r="AN270" s="22">
        <f>_xll.BDH(AN$3&amp;" Govt",$A$8,AL270,AL270)</f>
        <v>1.0430299999999999</v>
      </c>
      <c r="AO270">
        <f t="shared" si="121"/>
        <v>105.19981448280491</v>
      </c>
      <c r="AP270" s="2">
        <v>38565</v>
      </c>
      <c r="AQ270">
        <v>116.421875</v>
      </c>
      <c r="AR270" s="22">
        <f>_xll.BDH(AR$3&amp;" Govt",$A$8,AP270,AP270)</f>
        <v>1.0811999999999999</v>
      </c>
      <c r="AS270">
        <f t="shared" si="122"/>
        <v>107.67838975212727</v>
      </c>
      <c r="AT270" s="2">
        <v>39932</v>
      </c>
      <c r="AU270">
        <v>98.87890625</v>
      </c>
      <c r="AV270" s="22">
        <f>_xll.BDH(AV$3&amp;" Govt",$A$8,AT270,AT270)</f>
        <v>1.0035799999999999</v>
      </c>
      <c r="AW270">
        <f t="shared" si="123"/>
        <v>98.526182516590609</v>
      </c>
      <c r="AX270" s="2">
        <v>38565</v>
      </c>
      <c r="AY270">
        <v>105.92578125</v>
      </c>
      <c r="AZ270" s="22">
        <f>_xll.BDH(AZ$3&amp;" Govt",$A$8,AX270,AX270)</f>
        <v>1.0584500000000001</v>
      </c>
      <c r="BA270">
        <f t="shared" si="124"/>
        <v>100.07632032689308</v>
      </c>
      <c r="BB270" s="2">
        <v>38565</v>
      </c>
      <c r="BC270">
        <v>106.0703125</v>
      </c>
      <c r="BD270" s="22">
        <f>_xll.BDH(BD$3&amp;" Govt",$A$8,BB270,BB270)</f>
        <v>1.05209</v>
      </c>
      <c r="BE270">
        <f t="shared" si="125"/>
        <v>100.81866807972702</v>
      </c>
      <c r="BH270" s="22"/>
      <c r="BJ270" s="2">
        <v>38565</v>
      </c>
      <c r="BK270">
        <v>103.94140625</v>
      </c>
      <c r="BL270" s="22">
        <f>_xll.BDH(BL$3&amp;" Govt",$A$8,BJ270,BJ270)</f>
        <v>1.03132</v>
      </c>
      <c r="BM270">
        <f t="shared" si="126"/>
        <v>100.78482551487414</v>
      </c>
      <c r="BN270" s="2">
        <v>38741</v>
      </c>
      <c r="BO270">
        <v>100.70703125</v>
      </c>
      <c r="BP270" s="22">
        <f>_xll.BDH(BP$3&amp;" Govt",$A$8,BN270,BN270)</f>
        <v>1.03701</v>
      </c>
      <c r="BQ270">
        <f t="shared" si="127"/>
        <v>97.112883434103821</v>
      </c>
      <c r="BR270" s="2">
        <v>38922</v>
      </c>
      <c r="BS270">
        <v>99.0234375</v>
      </c>
      <c r="BT270" s="22">
        <f>_xll.BDH(BT$3&amp;" Govt",$A$8,BR270,BR270)</f>
        <v>1.03975</v>
      </c>
      <c r="BU270">
        <f t="shared" si="128"/>
        <v>95.237737436883876</v>
      </c>
      <c r="BV270" s="2">
        <v>39100</v>
      </c>
      <c r="BW270">
        <v>97.734375</v>
      </c>
      <c r="BX270" s="22">
        <f>_xll.BDH(BX$3&amp;" Govt",$A$8,BV270,BV270)</f>
        <v>1.0159100000000001</v>
      </c>
      <c r="BY270">
        <f t="shared" si="129"/>
        <v>96.20377297201523</v>
      </c>
      <c r="BZ270" s="2">
        <v>39282</v>
      </c>
      <c r="CA270">
        <v>101.671875</v>
      </c>
      <c r="CB270" s="22">
        <f>_xll.BDH(CB$3&amp;" Govt",$A$8,BZ270,BZ270)</f>
        <v>1.0270699999999999</v>
      </c>
      <c r="CC270">
        <f t="shared" si="130"/>
        <v>98.992157301839214</v>
      </c>
      <c r="CD270" s="2">
        <v>39464</v>
      </c>
      <c r="CE270">
        <v>112.9609375</v>
      </c>
      <c r="CF270" s="22">
        <f>_xll.BDH(CF$3&amp;" Govt",$A$8,CD270,CD270)</f>
        <v>1.0392300000000001</v>
      </c>
      <c r="CG270">
        <f t="shared" si="131"/>
        <v>108.69676346910693</v>
      </c>
      <c r="CH270" s="2">
        <v>39646</v>
      </c>
      <c r="CI270">
        <v>114.43359375</v>
      </c>
      <c r="CJ270" s="22">
        <f>_xll.BDH(CJ$3&amp;" Govt",$A$8,CH270,CH270)</f>
        <v>1.04101</v>
      </c>
      <c r="CK270">
        <f t="shared" si="132"/>
        <v>109.92554706486969</v>
      </c>
      <c r="CL270" s="2">
        <v>39828</v>
      </c>
      <c r="CM270">
        <v>99.2890625</v>
      </c>
      <c r="CN270" s="22">
        <f>_xll.BDH(CN$3&amp;" Govt",$A$8,CL270,CL270)</f>
        <v>1.02484</v>
      </c>
      <c r="CO270">
        <f t="shared" si="133"/>
        <v>96.88250117091448</v>
      </c>
      <c r="CP270" s="2">
        <v>40011</v>
      </c>
      <c r="CQ270">
        <v>95.828125</v>
      </c>
      <c r="CR270" s="22">
        <f>_xll.BDH(CR$3&amp;" Govt",$A$8,CP270,CP270)</f>
        <v>0.99034</v>
      </c>
      <c r="CS270">
        <f t="shared" si="134"/>
        <v>96.762854171294705</v>
      </c>
      <c r="CV270" s="22"/>
      <c r="CZ270" s="22"/>
      <c r="DB270" s="2">
        <v>38568</v>
      </c>
      <c r="DC270">
        <v>108.8046875</v>
      </c>
      <c r="DD270" s="22">
        <f>_xll.BDH(DD$3&amp;" Govt",$A$8,DB270,DB270)</f>
        <v>1.0313699999999999</v>
      </c>
      <c r="DE270">
        <f t="shared" si="135"/>
        <v>105.49529994085538</v>
      </c>
      <c r="DF270" s="2">
        <v>39112</v>
      </c>
      <c r="DG270">
        <v>94.58984375</v>
      </c>
      <c r="DH270" s="22">
        <f>_xll.BDH(DH$3&amp;" Govt",$A$8,DF270,DF270)</f>
        <v>1.0153300000000001</v>
      </c>
      <c r="DI270">
        <f t="shared" si="136"/>
        <v>93.161675268139419</v>
      </c>
      <c r="DJ270" s="2">
        <v>39476</v>
      </c>
      <c r="DK270">
        <v>114.71875</v>
      </c>
      <c r="DL270" s="22">
        <f>_xll.BDH(DL$3&amp;" Govt",$A$8,DJ270,DJ270)</f>
        <v>1.04162</v>
      </c>
      <c r="DM270">
        <f t="shared" si="137"/>
        <v>110.13493404504521</v>
      </c>
      <c r="DP270" s="22"/>
    </row>
    <row r="271" spans="4:120" x14ac:dyDescent="0.25">
      <c r="D271" s="2"/>
      <c r="F271" s="2">
        <v>38566</v>
      </c>
      <c r="G271">
        <v>126.2734375</v>
      </c>
      <c r="H271" s="22">
        <f>_xll.BDH(H$3&amp;" Govt",$A$8,F271,F271)</f>
        <v>1.22702</v>
      </c>
      <c r="I271" s="14">
        <f t="shared" si="113"/>
        <v>102.91065956545125</v>
      </c>
      <c r="J271" s="2">
        <v>38566</v>
      </c>
      <c r="K271">
        <v>126.37109375</v>
      </c>
      <c r="L271" s="22">
        <f>_xll.BDH(L$3&amp;" Govt",$A$8,J271,J271)</f>
        <v>1.20333</v>
      </c>
      <c r="M271">
        <f t="shared" si="114"/>
        <v>105.01782034022254</v>
      </c>
      <c r="N271" s="2">
        <v>38566</v>
      </c>
      <c r="O271">
        <v>127.4453125</v>
      </c>
      <c r="P271" s="22">
        <f>_xll.BDH(P$3&amp;" Govt",$A$8,N271,N271)</f>
        <v>1.1853899999999999</v>
      </c>
      <c r="Q271">
        <f t="shared" si="115"/>
        <v>107.51340276196021</v>
      </c>
      <c r="R271" s="2">
        <v>38566</v>
      </c>
      <c r="S271">
        <v>128.1171875</v>
      </c>
      <c r="T271" s="22">
        <f>_xll.BDH(T$3&amp;" Govt",$A$8,R271,R271)</f>
        <v>1.1554800000000001</v>
      </c>
      <c r="U271">
        <f t="shared" si="116"/>
        <v>110.87789273721742</v>
      </c>
      <c r="V271" s="2">
        <v>38663</v>
      </c>
      <c r="W271">
        <v>99.625</v>
      </c>
      <c r="X271" s="22">
        <f>_xll.BDH(X$3&amp;" Govt",$A$8,V271,V271)</f>
        <v>1.03925</v>
      </c>
      <c r="Y271">
        <f t="shared" si="117"/>
        <v>95.862400769785907</v>
      </c>
      <c r="Z271" s="2">
        <v>38566</v>
      </c>
      <c r="AA271">
        <v>121.62109375</v>
      </c>
      <c r="AB271" s="22">
        <f>_xll.BDH(AB$3&amp;" Govt",$A$8,Z271,Z271)</f>
        <v>1.11697</v>
      </c>
      <c r="AC271">
        <f t="shared" si="118"/>
        <v>108.88483464193308</v>
      </c>
      <c r="AD271" s="2">
        <v>39204</v>
      </c>
      <c r="AE271">
        <v>104.01953125</v>
      </c>
      <c r="AF271" s="22">
        <f>_xll.BDH(AF$3&amp;" Govt",$A$8,AD271,AD271)</f>
        <v>1.02555</v>
      </c>
      <c r="AG271">
        <f t="shared" si="119"/>
        <v>101.42804470771782</v>
      </c>
      <c r="AH271" s="2">
        <v>38566</v>
      </c>
      <c r="AI271">
        <v>119.8046875</v>
      </c>
      <c r="AJ271" s="22">
        <f>_xll.BDH(AJ$3&amp;" Govt",$A$8,AH271,AH271)</f>
        <v>1.09483</v>
      </c>
      <c r="AK271">
        <f t="shared" si="120"/>
        <v>109.42766228546898</v>
      </c>
      <c r="AL271" s="2">
        <v>39568</v>
      </c>
      <c r="AM271">
        <v>110.0703125</v>
      </c>
      <c r="AN271" s="22">
        <f>_xll.BDH(AN$3&amp;" Govt",$A$8,AL271,AL271)</f>
        <v>1.0431300000000001</v>
      </c>
      <c r="AO271">
        <f t="shared" si="121"/>
        <v>105.51926653437251</v>
      </c>
      <c r="AP271" s="2">
        <v>38566</v>
      </c>
      <c r="AQ271">
        <v>116.23046875</v>
      </c>
      <c r="AR271" s="22">
        <f>_xll.BDH(AR$3&amp;" Govt",$A$8,AP271,AP271)</f>
        <v>1.0812200000000001</v>
      </c>
      <c r="AS271">
        <f t="shared" si="122"/>
        <v>107.49936992471467</v>
      </c>
      <c r="AT271" s="2">
        <v>39933</v>
      </c>
      <c r="AU271">
        <v>98.62890625</v>
      </c>
      <c r="AV271" s="22">
        <f>_xll.BDH(AV$3&amp;" Govt",$A$8,AT271,AT271)</f>
        <v>1.0037499999999999</v>
      </c>
      <c r="AW271">
        <f t="shared" si="123"/>
        <v>98.260429638854305</v>
      </c>
      <c r="AX271" s="2">
        <v>38566</v>
      </c>
      <c r="AY271">
        <v>105.73828125</v>
      </c>
      <c r="AZ271" s="22">
        <f>_xll.BDH(AZ$3&amp;" Govt",$A$8,AX271,AX271)</f>
        <v>1.05847</v>
      </c>
      <c r="BA271">
        <f t="shared" si="124"/>
        <v>99.897286885787977</v>
      </c>
      <c r="BB271" s="2">
        <v>38566</v>
      </c>
      <c r="BC271">
        <v>105.86328125</v>
      </c>
      <c r="BD271" s="22">
        <f>_xll.BDH(BD$3&amp;" Govt",$A$8,BB271,BB271)</f>
        <v>1.0521100000000001</v>
      </c>
      <c r="BE271">
        <f t="shared" si="125"/>
        <v>100.61997438480766</v>
      </c>
      <c r="BH271" s="22"/>
      <c r="BJ271" s="2">
        <v>38566</v>
      </c>
      <c r="BK271">
        <v>103.7265625</v>
      </c>
      <c r="BL271" s="22">
        <f>_xll.BDH(BL$3&amp;" Govt",$A$8,BJ271,BJ271)</f>
        <v>1.0313300000000001</v>
      </c>
      <c r="BM271">
        <f t="shared" si="126"/>
        <v>100.57553111031386</v>
      </c>
      <c r="BN271" s="2">
        <v>38742</v>
      </c>
      <c r="BO271">
        <v>100.0703125</v>
      </c>
      <c r="BP271" s="22">
        <f>_xll.BDH(BP$3&amp;" Govt",$A$8,BN271,BN271)</f>
        <v>1.03674</v>
      </c>
      <c r="BQ271">
        <f t="shared" si="127"/>
        <v>96.524020005015728</v>
      </c>
      <c r="BR271" s="2">
        <v>38923</v>
      </c>
      <c r="BS271">
        <v>99.16015625</v>
      </c>
      <c r="BT271" s="22">
        <f>_xll.BDH(BT$3&amp;" Govt",$A$8,BR271,BR271)</f>
        <v>1.03992</v>
      </c>
      <c r="BU271">
        <f t="shared" si="128"/>
        <v>95.353638981844767</v>
      </c>
      <c r="BV271" s="2">
        <v>39101</v>
      </c>
      <c r="BW271">
        <v>97.76953125</v>
      </c>
      <c r="BX271" s="22">
        <f>_xll.BDH(BX$3&amp;" Govt",$A$8,BV271,BV271)</f>
        <v>1.01586</v>
      </c>
      <c r="BY271">
        <f t="shared" si="129"/>
        <v>96.243115439135309</v>
      </c>
      <c r="BZ271" s="2">
        <v>39283</v>
      </c>
      <c r="CA271">
        <v>102.05859375</v>
      </c>
      <c r="CB271" s="22">
        <f>_xll.BDH(CB$3&amp;" Govt",$A$8,BZ271,BZ271)</f>
        <v>1.02728</v>
      </c>
      <c r="CC271">
        <f t="shared" si="130"/>
        <v>99.348370210653385</v>
      </c>
      <c r="CD271" s="2">
        <v>39465</v>
      </c>
      <c r="CE271">
        <v>113.109375</v>
      </c>
      <c r="CF271" s="22">
        <f>_xll.BDH(CF$3&amp;" Govt",$A$8,CD271,CD271)</f>
        <v>1.0394300000000001</v>
      </c>
      <c r="CG271">
        <f t="shared" si="131"/>
        <v>108.81865541691118</v>
      </c>
      <c r="CH271" s="2">
        <v>39647</v>
      </c>
      <c r="CI271">
        <v>113.5546875</v>
      </c>
      <c r="CJ271" s="22">
        <f>_xll.BDH(CJ$3&amp;" Govt",$A$8,CH271,CH271)</f>
        <v>1.04129</v>
      </c>
      <c r="CK271">
        <f t="shared" si="132"/>
        <v>109.05193317903753</v>
      </c>
      <c r="CL271" s="2">
        <v>39829</v>
      </c>
      <c r="CM271">
        <v>98.8203125</v>
      </c>
      <c r="CN271" s="22">
        <f>_xll.BDH(CN$3&amp;" Govt",$A$8,CL271,CL271)</f>
        <v>1.0242</v>
      </c>
      <c r="CO271">
        <f t="shared" si="133"/>
        <v>96.485366627611796</v>
      </c>
      <c r="CP271" s="2">
        <v>40014</v>
      </c>
      <c r="CQ271">
        <v>96.30859375</v>
      </c>
      <c r="CR271" s="22">
        <f>_xll.BDH(CR$3&amp;" Govt",$A$8,CP271,CP271)</f>
        <v>0.99061999999999995</v>
      </c>
      <c r="CS271">
        <f t="shared" si="134"/>
        <v>97.220522248692745</v>
      </c>
      <c r="CV271" s="22"/>
      <c r="CZ271" s="22"/>
      <c r="DB271" s="2">
        <v>38569</v>
      </c>
      <c r="DC271">
        <v>108.04296875</v>
      </c>
      <c r="DD271" s="22">
        <f>_xll.BDH(DD$3&amp;" Govt",$A$8,DB271,DB271)</f>
        <v>1.03139</v>
      </c>
      <c r="DE271">
        <f t="shared" si="135"/>
        <v>104.75471814735454</v>
      </c>
      <c r="DF271" s="2">
        <v>39113</v>
      </c>
      <c r="DG271">
        <v>95.46484375</v>
      </c>
      <c r="DH271" s="22">
        <f>_xll.BDH(DH$3&amp;" Govt",$A$8,DF271,DF271)</f>
        <v>1.01528</v>
      </c>
      <c r="DI271">
        <f t="shared" si="136"/>
        <v>94.028094466551096</v>
      </c>
      <c r="DJ271" s="2">
        <v>39477</v>
      </c>
      <c r="DK271">
        <v>115.33203125</v>
      </c>
      <c r="DL271" s="22">
        <f>_xll.BDH(DL$3&amp;" Govt",$A$8,DJ271,DJ271)</f>
        <v>1.0418099999999999</v>
      </c>
      <c r="DM271">
        <f t="shared" si="137"/>
        <v>110.70351719603384</v>
      </c>
      <c r="DP271" s="22"/>
    </row>
    <row r="272" spans="4:120" x14ac:dyDescent="0.25">
      <c r="D272" s="2"/>
      <c r="F272" s="2">
        <v>38567</v>
      </c>
      <c r="G272">
        <v>126.40234375</v>
      </c>
      <c r="H272" s="22">
        <f>_xll.BDH(H$3&amp;" Govt",$A$8,F272,F272)</f>
        <v>1.2270399999999999</v>
      </c>
      <c r="I272" s="14">
        <f t="shared" si="113"/>
        <v>103.01403682846525</v>
      </c>
      <c r="J272" s="2">
        <v>38567</v>
      </c>
      <c r="K272">
        <v>126.58984375</v>
      </c>
      <c r="L272" s="22">
        <f>_xll.BDH(L$3&amp;" Govt",$A$8,J272,J272)</f>
        <v>1.2033499999999999</v>
      </c>
      <c r="M272">
        <f t="shared" si="114"/>
        <v>105.1978591016745</v>
      </c>
      <c r="N272" s="2">
        <v>38567</v>
      </c>
      <c r="O272">
        <v>127.6640625</v>
      </c>
      <c r="P272" s="22">
        <f>_xll.BDH(P$3&amp;" Govt",$A$8,N272,N272)</f>
        <v>1.1854100000000001</v>
      </c>
      <c r="Q272">
        <f t="shared" si="115"/>
        <v>107.69612412582987</v>
      </c>
      <c r="R272" s="2">
        <v>38567</v>
      </c>
      <c r="S272">
        <v>128.421875</v>
      </c>
      <c r="T272" s="22">
        <f>_xll.BDH(T$3&amp;" Govt",$A$8,R272,R272)</f>
        <v>1.1555</v>
      </c>
      <c r="U272">
        <f t="shared" si="116"/>
        <v>111.13965815664216</v>
      </c>
      <c r="V272" s="2">
        <v>38664</v>
      </c>
      <c r="W272">
        <v>99.5546875</v>
      </c>
      <c r="X272" s="22">
        <f>_xll.BDH(X$3&amp;" Govt",$A$8,V272,V272)</f>
        <v>1.0396700000000001</v>
      </c>
      <c r="Y272">
        <f t="shared" si="117"/>
        <v>95.756045187415225</v>
      </c>
      <c r="Z272" s="2">
        <v>38567</v>
      </c>
      <c r="AA272">
        <v>121.9140625</v>
      </c>
      <c r="AB272" s="22">
        <f>_xll.BDH(AB$3&amp;" Govt",$A$8,Z272,Z272)</f>
        <v>1.1169899999999999</v>
      </c>
      <c r="AC272">
        <f t="shared" si="118"/>
        <v>109.14516915997459</v>
      </c>
      <c r="AD272" s="2">
        <v>39205</v>
      </c>
      <c r="AE272">
        <v>103.83203125</v>
      </c>
      <c r="AF272" s="22">
        <f>_xll.BDH(AF$3&amp;" Govt",$A$8,AD272,AD272)</f>
        <v>1.02586</v>
      </c>
      <c r="AG272">
        <f t="shared" si="119"/>
        <v>101.21462114713509</v>
      </c>
      <c r="AH272" s="2">
        <v>38567</v>
      </c>
      <c r="AI272">
        <v>120.26171875</v>
      </c>
      <c r="AJ272" s="22">
        <f>_xll.BDH(AJ$3&amp;" Govt",$A$8,AH272,AH272)</f>
        <v>1.0948500000000001</v>
      </c>
      <c r="AK272">
        <f t="shared" si="120"/>
        <v>109.84310065305749</v>
      </c>
      <c r="AL272" s="2">
        <v>39569</v>
      </c>
      <c r="AM272">
        <v>109.92578125</v>
      </c>
      <c r="AN272" s="22">
        <f>_xll.BDH(AN$3&amp;" Govt",$A$8,AL272,AL272)</f>
        <v>1.0432300000000001</v>
      </c>
      <c r="AO272">
        <f t="shared" si="121"/>
        <v>105.37060978882892</v>
      </c>
      <c r="AP272" s="2">
        <v>38567</v>
      </c>
      <c r="AQ272">
        <v>116.6640625</v>
      </c>
      <c r="AR272" s="22">
        <f>_xll.BDH(AR$3&amp;" Govt",$A$8,AP272,AP272)</f>
        <v>1.08124</v>
      </c>
      <c r="AS272">
        <f t="shared" si="122"/>
        <v>107.89839674817802</v>
      </c>
      <c r="AT272" s="2">
        <v>39934</v>
      </c>
      <c r="AU272">
        <v>98.55078125</v>
      </c>
      <c r="AV272" s="22">
        <f>_xll.BDH(AV$3&amp;" Govt",$A$8,AT272,AT272)</f>
        <v>1.0039100000000001</v>
      </c>
      <c r="AW272">
        <f t="shared" si="123"/>
        <v>98.166948481437572</v>
      </c>
      <c r="AX272" s="2">
        <v>38567</v>
      </c>
      <c r="AY272">
        <v>106.20703125</v>
      </c>
      <c r="AZ272" s="22">
        <f>_xll.BDH(AZ$3&amp;" Govt",$A$8,AX272,AX272)</f>
        <v>1.0584899999999999</v>
      </c>
      <c r="BA272">
        <f t="shared" si="124"/>
        <v>100.33824717285945</v>
      </c>
      <c r="BB272" s="2">
        <v>38567</v>
      </c>
      <c r="BC272">
        <v>106.3828125</v>
      </c>
      <c r="BD272" s="22">
        <f>_xll.BDH(BD$3&amp;" Govt",$A$8,BB272,BB272)</f>
        <v>1.05213</v>
      </c>
      <c r="BE272">
        <f t="shared" si="125"/>
        <v>101.11185167232186</v>
      </c>
      <c r="BH272" s="22"/>
      <c r="BJ272" s="2">
        <v>38567</v>
      </c>
      <c r="BK272">
        <v>104.265625</v>
      </c>
      <c r="BL272" s="22">
        <f>_xll.BDH(BL$3&amp;" Govt",$A$8,BJ272,BJ272)</f>
        <v>1.03135</v>
      </c>
      <c r="BM272">
        <f t="shared" si="126"/>
        <v>101.09625733262229</v>
      </c>
      <c r="BN272" s="2">
        <v>38743</v>
      </c>
      <c r="BO272">
        <v>100.06640625</v>
      </c>
      <c r="BP272" s="22">
        <f>_xll.BDH(BP$3&amp;" Govt",$A$8,BN272,BN272)</f>
        <v>1.03647</v>
      </c>
      <c r="BQ272">
        <f t="shared" si="127"/>
        <v>96.545395669918094</v>
      </c>
      <c r="BR272" s="2">
        <v>38924</v>
      </c>
      <c r="BS272">
        <v>99.45703125</v>
      </c>
      <c r="BT272" s="22">
        <f>_xll.BDH(BT$3&amp;" Govt",$A$8,BR272,BR272)</f>
        <v>1.0400799999999999</v>
      </c>
      <c r="BU272">
        <f t="shared" si="128"/>
        <v>95.624405093838945</v>
      </c>
      <c r="BV272" s="2">
        <v>39104</v>
      </c>
      <c r="BW272">
        <v>98.05859375</v>
      </c>
      <c r="BX272" s="22">
        <f>_xll.BDH(BX$3&amp;" Govt",$A$8,BV272,BV272)</f>
        <v>1.01572</v>
      </c>
      <c r="BY272">
        <f t="shared" si="129"/>
        <v>96.540969706218249</v>
      </c>
      <c r="BZ272" s="2">
        <v>39286</v>
      </c>
      <c r="CA272">
        <v>101.875</v>
      </c>
      <c r="CB272" s="22">
        <f>_xll.BDH(CB$3&amp;" Govt",$A$8,BZ272,BZ272)</f>
        <v>1.0278799999999999</v>
      </c>
      <c r="CC272">
        <f t="shared" si="130"/>
        <v>99.111764019146207</v>
      </c>
      <c r="CD272" s="2">
        <v>39468</v>
      </c>
      <c r="CE272">
        <v>113.109375</v>
      </c>
      <c r="CF272" s="22">
        <f>_xll.BDH(CF$3&amp;" Govt",$A$8,CD272,CD272)</f>
        <v>1.04003</v>
      </c>
      <c r="CG272">
        <f t="shared" si="131"/>
        <v>108.75587723431055</v>
      </c>
      <c r="CH272" s="2">
        <v>39650</v>
      </c>
      <c r="CI272">
        <v>113.83984375</v>
      </c>
      <c r="CJ272" s="22">
        <f>_xll.BDH(CJ$3&amp;" Govt",$A$8,CH272,CH272)</f>
        <v>1.0421400000000001</v>
      </c>
      <c r="CK272">
        <f t="shared" si="132"/>
        <v>109.23661288310591</v>
      </c>
      <c r="CL272" s="2">
        <v>39832</v>
      </c>
      <c r="CM272">
        <v>98.8203125</v>
      </c>
      <c r="CN272" s="22">
        <f>_xll.BDH(CN$3&amp;" Govt",$A$8,CL272,CL272)</f>
        <v>1.0222800000000001</v>
      </c>
      <c r="CO272">
        <f t="shared" si="133"/>
        <v>96.666581073678444</v>
      </c>
      <c r="CP272" s="2">
        <v>40015</v>
      </c>
      <c r="CQ272">
        <v>96.5078125</v>
      </c>
      <c r="CR272" s="22">
        <f>_xll.BDH(CR$3&amp;" Govt",$A$8,CP272,CP272)</f>
        <v>0.99070999999999998</v>
      </c>
      <c r="CS272">
        <f t="shared" si="134"/>
        <v>97.412777200189765</v>
      </c>
      <c r="CV272" s="22"/>
      <c r="CZ272" s="22"/>
      <c r="DB272" s="2">
        <v>38572</v>
      </c>
      <c r="DC272">
        <v>107.88671875</v>
      </c>
      <c r="DD272" s="22">
        <f>_xll.BDH(DD$3&amp;" Govt",$A$8,DB272,DB272)</f>
        <v>1.0314399999999999</v>
      </c>
      <c r="DE272">
        <f t="shared" si="135"/>
        <v>104.59815282517646</v>
      </c>
      <c r="DF272" s="2">
        <v>39114</v>
      </c>
      <c r="DG272">
        <v>95.03125</v>
      </c>
      <c r="DH272" s="22">
        <f>_xll.BDH(DH$3&amp;" Govt",$A$8,DF272,DF272)</f>
        <v>1.0152300000000001</v>
      </c>
      <c r="DI272">
        <f t="shared" si="136"/>
        <v>93.605636161263945</v>
      </c>
      <c r="DJ272" s="2">
        <v>39478</v>
      </c>
      <c r="DK272">
        <v>115.8984375</v>
      </c>
      <c r="DL272" s="22">
        <f>_xll.BDH(DL$3&amp;" Govt",$A$8,DJ272,DJ272)</f>
        <v>1.0420100000000001</v>
      </c>
      <c r="DM272">
        <f t="shared" si="137"/>
        <v>111.22583996314813</v>
      </c>
      <c r="DP272" s="22"/>
    </row>
    <row r="273" spans="4:120" x14ac:dyDescent="0.25">
      <c r="D273" s="2"/>
      <c r="F273" s="2">
        <v>38568</v>
      </c>
      <c r="G273">
        <v>126.43359375</v>
      </c>
      <c r="H273" s="22">
        <f>_xll.BDH(H$3&amp;" Govt",$A$8,F273,F273)</f>
        <v>1.22706</v>
      </c>
      <c r="I273" s="14">
        <f t="shared" si="113"/>
        <v>103.03782516747347</v>
      </c>
      <c r="J273" s="2">
        <v>38568</v>
      </c>
      <c r="K273">
        <v>126.56640625</v>
      </c>
      <c r="L273" s="22">
        <f>_xll.BDH(L$3&amp;" Govt",$A$8,J273,J273)</f>
        <v>1.2033700000000001</v>
      </c>
      <c r="M273">
        <f t="shared" si="114"/>
        <v>105.17663416073194</v>
      </c>
      <c r="N273" s="2">
        <v>38568</v>
      </c>
      <c r="O273">
        <v>127.62109375</v>
      </c>
      <c r="P273" s="22">
        <f>_xll.BDH(P$3&amp;" Govt",$A$8,N273,N273)</f>
        <v>1.1854199999999999</v>
      </c>
      <c r="Q273">
        <f t="shared" si="115"/>
        <v>107.65896791854365</v>
      </c>
      <c r="R273" s="2">
        <v>38568</v>
      </c>
      <c r="S273">
        <v>128.41796875</v>
      </c>
      <c r="T273" s="22">
        <f>_xll.BDH(T$3&amp;" Govt",$A$8,R273,R273)</f>
        <v>1.15551</v>
      </c>
      <c r="U273">
        <f t="shared" si="116"/>
        <v>111.13531579129561</v>
      </c>
      <c r="V273" s="2">
        <v>38665</v>
      </c>
      <c r="W273">
        <v>99.3046875</v>
      </c>
      <c r="X273" s="22">
        <f>_xll.BDH(X$3&amp;" Govt",$A$8,V273,V273)</f>
        <v>1.04009</v>
      </c>
      <c r="Y273">
        <f t="shared" si="117"/>
        <v>95.477014008403117</v>
      </c>
      <c r="Z273" s="2">
        <v>38568</v>
      </c>
      <c r="AA273">
        <v>121.875</v>
      </c>
      <c r="AB273" s="22">
        <f>_xll.BDH(AB$3&amp;" Govt",$A$8,Z273,Z273)</f>
        <v>1.1170100000000001</v>
      </c>
      <c r="AC273">
        <f t="shared" si="118"/>
        <v>109.10824433084753</v>
      </c>
      <c r="AD273" s="2">
        <v>39206</v>
      </c>
      <c r="AE273">
        <v>103.89453125</v>
      </c>
      <c r="AF273" s="22">
        <f>_xll.BDH(AF$3&amp;" Govt",$A$8,AD273,AD273)</f>
        <v>1.02616</v>
      </c>
      <c r="AG273">
        <f t="shared" si="119"/>
        <v>101.24593752436267</v>
      </c>
      <c r="AH273" s="2">
        <v>38568</v>
      </c>
      <c r="AI273">
        <v>120.15234375</v>
      </c>
      <c r="AJ273" s="22">
        <f>_xll.BDH(AJ$3&amp;" Govt",$A$8,AH273,AH273)</f>
        <v>1.09487</v>
      </c>
      <c r="AK273">
        <f t="shared" si="120"/>
        <v>109.74119644341337</v>
      </c>
      <c r="AL273" s="2">
        <v>39570</v>
      </c>
      <c r="AM273">
        <v>109.82421875</v>
      </c>
      <c r="AN273" s="22">
        <f>_xll.BDH(AN$3&amp;" Govt",$A$8,AL273,AL273)</f>
        <v>1.04352</v>
      </c>
      <c r="AO273">
        <f t="shared" si="121"/>
        <v>105.24399987542165</v>
      </c>
      <c r="AP273" s="2">
        <v>38568</v>
      </c>
      <c r="AQ273">
        <v>116.57421875</v>
      </c>
      <c r="AR273" s="22">
        <f>_xll.BDH(AR$3&amp;" Govt",$A$8,AP273,AP273)</f>
        <v>1.0812599999999999</v>
      </c>
      <c r="AS273">
        <f t="shared" si="122"/>
        <v>107.81330924107061</v>
      </c>
      <c r="AT273" s="2">
        <v>39937</v>
      </c>
      <c r="AU273">
        <v>98.63671875</v>
      </c>
      <c r="AV273" s="22">
        <f>_xll.BDH(AV$3&amp;" Govt",$A$8,AT273,AT273)</f>
        <v>1.0041500000000001</v>
      </c>
      <c r="AW273">
        <f t="shared" si="123"/>
        <v>98.229068117313147</v>
      </c>
      <c r="AX273" s="2">
        <v>38568</v>
      </c>
      <c r="AY273">
        <v>106.09765625</v>
      </c>
      <c r="AZ273" s="22">
        <f>_xll.BDH(AZ$3&amp;" Govt",$A$8,AX273,AX273)</f>
        <v>1.0585</v>
      </c>
      <c r="BA273">
        <f t="shared" si="124"/>
        <v>100.23396905999056</v>
      </c>
      <c r="BB273" s="2">
        <v>38568</v>
      </c>
      <c r="BC273">
        <v>106.2734375</v>
      </c>
      <c r="BD273" s="22">
        <f>_xll.BDH(BD$3&amp;" Govt",$A$8,BB273,BB273)</f>
        <v>1.0521499999999999</v>
      </c>
      <c r="BE273">
        <f t="shared" si="125"/>
        <v>101.00597585895548</v>
      </c>
      <c r="BH273" s="22"/>
      <c r="BJ273" s="2">
        <v>38568</v>
      </c>
      <c r="BK273">
        <v>104.19140625</v>
      </c>
      <c r="BL273" s="22">
        <f>_xll.BDH(BL$3&amp;" Govt",$A$8,BJ273,BJ273)</f>
        <v>1.0313699999999999</v>
      </c>
      <c r="BM273">
        <f t="shared" si="126"/>
        <v>101.02233558276856</v>
      </c>
      <c r="BN273" s="2">
        <v>38744</v>
      </c>
      <c r="BO273">
        <v>100.2421875</v>
      </c>
      <c r="BP273" s="22">
        <f>_xll.BDH(BP$3&amp;" Govt",$A$8,BN273,BN273)</f>
        <v>1.0362</v>
      </c>
      <c r="BQ273">
        <f t="shared" si="127"/>
        <v>96.74019253039954</v>
      </c>
      <c r="BR273" s="2">
        <v>38925</v>
      </c>
      <c r="BS273">
        <v>99.4609375</v>
      </c>
      <c r="BT273" s="22">
        <f>_xll.BDH(BT$3&amp;" Govt",$A$8,BR273,BR273)</f>
        <v>1.0402499999999999</v>
      </c>
      <c r="BU273">
        <f t="shared" si="128"/>
        <v>95.612533044941131</v>
      </c>
      <c r="BV273" s="2">
        <v>39105</v>
      </c>
      <c r="BW273">
        <v>98.01171875</v>
      </c>
      <c r="BX273" s="22">
        <f>_xll.BDH(BX$3&amp;" Govt",$A$8,BV273,BV273)</f>
        <v>1.0156700000000001</v>
      </c>
      <c r="BY273">
        <f t="shared" si="129"/>
        <v>96.499570480569474</v>
      </c>
      <c r="BZ273" s="2">
        <v>39287</v>
      </c>
      <c r="CA273">
        <v>102.3515625</v>
      </c>
      <c r="CB273" s="22">
        <f>_xll.BDH(CB$3&amp;" Govt",$A$8,BZ273,BZ273)</f>
        <v>1.0280800000000001</v>
      </c>
      <c r="CC273">
        <f t="shared" si="130"/>
        <v>99.556029200062241</v>
      </c>
      <c r="CD273" s="2">
        <v>39469</v>
      </c>
      <c r="CE273">
        <v>114.76171875</v>
      </c>
      <c r="CF273" s="22">
        <f>_xll.BDH(CF$3&amp;" Govt",$A$8,CD273,CD273)</f>
        <v>1.04023</v>
      </c>
      <c r="CG273">
        <f t="shared" si="131"/>
        <v>110.3234080443748</v>
      </c>
      <c r="CH273" s="2">
        <v>39651</v>
      </c>
      <c r="CI273">
        <v>113.109375</v>
      </c>
      <c r="CJ273" s="22">
        <f>_xll.BDH(CJ$3&amp;" Govt",$A$8,CH273,CH273)</f>
        <v>1.0424199999999999</v>
      </c>
      <c r="CK273">
        <f t="shared" si="132"/>
        <v>108.50652807889335</v>
      </c>
      <c r="CL273" s="2">
        <v>39833</v>
      </c>
      <c r="CM273">
        <v>98.77734375</v>
      </c>
      <c r="CN273" s="22">
        <f>_xll.BDH(CN$3&amp;" Govt",$A$8,CL273,CL273)</f>
        <v>1.0216400000000001</v>
      </c>
      <c r="CO273">
        <f t="shared" si="133"/>
        <v>96.685078648056063</v>
      </c>
      <c r="CP273" s="2">
        <v>40016</v>
      </c>
      <c r="CQ273">
        <v>96.26953125</v>
      </c>
      <c r="CR273" s="22">
        <f>_xll.BDH(CR$3&amp;" Govt",$A$8,CP273,CP273)</f>
        <v>0.99080999999999997</v>
      </c>
      <c r="CS273">
        <f t="shared" si="134"/>
        <v>97.162454204136012</v>
      </c>
      <c r="CV273" s="22"/>
      <c r="CZ273" s="22"/>
      <c r="DB273" s="2">
        <v>38573</v>
      </c>
      <c r="DC273">
        <v>107.8984375</v>
      </c>
      <c r="DD273" s="22">
        <f>_xll.BDH(DD$3&amp;" Govt",$A$8,DB273,DB273)</f>
        <v>1.03145</v>
      </c>
      <c r="DE273">
        <f t="shared" si="135"/>
        <v>104.60850016966407</v>
      </c>
      <c r="DF273" s="2">
        <v>39115</v>
      </c>
      <c r="DG273">
        <v>95.15625</v>
      </c>
      <c r="DH273" s="22">
        <f>_xll.BDH(DH$3&amp;" Govt",$A$8,DF273,DF273)</f>
        <v>1.01528</v>
      </c>
      <c r="DI273">
        <f t="shared" si="136"/>
        <v>93.724145063430782</v>
      </c>
      <c r="DJ273" s="2">
        <v>39479</v>
      </c>
      <c r="DK273">
        <v>115.9921875</v>
      </c>
      <c r="DL273" s="22">
        <f>_xll.BDH(DL$3&amp;" Govt",$A$8,DJ273,DJ273)</f>
        <v>1.0422100000000001</v>
      </c>
      <c r="DM273">
        <f t="shared" si="137"/>
        <v>111.29444881549783</v>
      </c>
      <c r="DP273" s="22"/>
    </row>
    <row r="274" spans="4:120" x14ac:dyDescent="0.25">
      <c r="D274" s="2"/>
      <c r="F274" s="2">
        <v>38569</v>
      </c>
      <c r="G274">
        <v>126.37890625</v>
      </c>
      <c r="H274" s="22">
        <f>_xll.BDH(H$3&amp;" Govt",$A$8,F274,F274)</f>
        <v>1.2270799999999999</v>
      </c>
      <c r="I274" s="14">
        <f t="shared" si="113"/>
        <v>102.99157858493334</v>
      </c>
      <c r="J274" s="2">
        <v>38569</v>
      </c>
      <c r="K274">
        <v>126.44140625</v>
      </c>
      <c r="L274" s="22">
        <f>_xll.BDH(L$3&amp;" Govt",$A$8,J274,J274)</f>
        <v>1.20339</v>
      </c>
      <c r="M274">
        <f t="shared" si="114"/>
        <v>105.07101293013903</v>
      </c>
      <c r="N274" s="2">
        <v>38569</v>
      </c>
      <c r="O274">
        <v>127.4453125</v>
      </c>
      <c r="P274" s="22">
        <f>_xll.BDH(P$3&amp;" Govt",$A$8,N274,N274)</f>
        <v>1.18544</v>
      </c>
      <c r="Q274">
        <f t="shared" si="115"/>
        <v>107.50886801525172</v>
      </c>
      <c r="R274" s="2">
        <v>38569</v>
      </c>
      <c r="S274">
        <v>128.0859375</v>
      </c>
      <c r="T274" s="22">
        <f>_xll.BDH(T$3&amp;" Govt",$A$8,R274,R274)</f>
        <v>1.1555299999999999</v>
      </c>
      <c r="U274">
        <f t="shared" si="116"/>
        <v>110.84605116266995</v>
      </c>
      <c r="V274" s="2">
        <v>38666</v>
      </c>
      <c r="W274">
        <v>99.39453125</v>
      </c>
      <c r="X274" s="22">
        <f>_xll.BDH(X$3&amp;" Govt",$A$8,V274,V274)</f>
        <v>1.04051</v>
      </c>
      <c r="Y274">
        <f t="shared" si="117"/>
        <v>95.524820760972986</v>
      </c>
      <c r="Z274" s="2">
        <v>38569</v>
      </c>
      <c r="AA274">
        <v>121.52734375</v>
      </c>
      <c r="AB274" s="22">
        <f>_xll.BDH(AB$3&amp;" Govt",$A$8,Z274,Z274)</f>
        <v>1.11703</v>
      </c>
      <c r="AC274">
        <f t="shared" si="118"/>
        <v>108.79505810049865</v>
      </c>
      <c r="AD274" s="2">
        <v>39209</v>
      </c>
      <c r="AE274">
        <v>103.8203125</v>
      </c>
      <c r="AF274" s="22">
        <f>_xll.BDH(AF$3&amp;" Govt",$A$8,AD274,AD274)</f>
        <v>1.0270600000000001</v>
      </c>
      <c r="AG274">
        <f t="shared" si="119"/>
        <v>101.08495365411952</v>
      </c>
      <c r="AH274" s="2">
        <v>38569</v>
      </c>
      <c r="AI274">
        <v>119.7109375</v>
      </c>
      <c r="AJ274" s="22">
        <f>_xll.BDH(AJ$3&amp;" Govt",$A$8,AH274,AH274)</f>
        <v>1.0948899999999999</v>
      </c>
      <c r="AK274">
        <f t="shared" si="120"/>
        <v>109.33604060681895</v>
      </c>
      <c r="AL274" s="2">
        <v>39573</v>
      </c>
      <c r="AM274">
        <v>110.140625</v>
      </c>
      <c r="AN274" s="22">
        <f>_xll.BDH(AN$3&amp;" Govt",$A$8,AL274,AL274)</f>
        <v>1.0443899999999999</v>
      </c>
      <c r="AO274">
        <f t="shared" si="121"/>
        <v>105.45928723944121</v>
      </c>
      <c r="AP274" s="2">
        <v>38569</v>
      </c>
      <c r="AQ274">
        <v>116.08203125</v>
      </c>
      <c r="AR274" s="22">
        <f>_xll.BDH(AR$3&amp;" Govt",$A$8,AP274,AP274)</f>
        <v>1.08127</v>
      </c>
      <c r="AS274">
        <f t="shared" si="122"/>
        <v>107.35711824983585</v>
      </c>
      <c r="AT274" s="2">
        <v>39938</v>
      </c>
      <c r="AU274">
        <v>98.7109375</v>
      </c>
      <c r="AV274" s="22">
        <f>_xll.BDH(AV$3&amp;" Govt",$A$8,AT274,AT274)</f>
        <v>1.00423</v>
      </c>
      <c r="AW274">
        <f t="shared" si="123"/>
        <v>98.2951490196469</v>
      </c>
      <c r="AX274" s="2">
        <v>38569</v>
      </c>
      <c r="AY274">
        <v>105.60546875</v>
      </c>
      <c r="AZ274" s="22">
        <f>_xll.BDH(AZ$3&amp;" Govt",$A$8,AX274,AX274)</f>
        <v>1.0585199999999999</v>
      </c>
      <c r="BA274">
        <f t="shared" si="124"/>
        <v>99.767098165362967</v>
      </c>
      <c r="BB274" s="2">
        <v>38569</v>
      </c>
      <c r="BC274">
        <v>105.73828125</v>
      </c>
      <c r="BD274" s="22">
        <f>_xll.BDH(BD$3&amp;" Govt",$A$8,BB274,BB274)</f>
        <v>1.05216</v>
      </c>
      <c r="BE274">
        <f t="shared" si="125"/>
        <v>100.49638957002738</v>
      </c>
      <c r="BH274" s="22"/>
      <c r="BJ274" s="2">
        <v>38569</v>
      </c>
      <c r="BK274">
        <v>103.6171875</v>
      </c>
      <c r="BL274" s="22">
        <f>_xll.BDH(BL$3&amp;" Govt",$A$8,BJ274,BJ274)</f>
        <v>1.03139</v>
      </c>
      <c r="BM274">
        <f t="shared" si="126"/>
        <v>100.46363402786531</v>
      </c>
      <c r="BN274" s="2">
        <v>38747</v>
      </c>
      <c r="BO274">
        <v>100.22265625</v>
      </c>
      <c r="BP274" s="22">
        <f>_xll.BDH(BP$3&amp;" Govt",$A$8,BN274,BN274)</f>
        <v>1.03539</v>
      </c>
      <c r="BQ274">
        <f t="shared" si="127"/>
        <v>96.797010063840673</v>
      </c>
      <c r="BR274" s="2">
        <v>38926</v>
      </c>
      <c r="BS274">
        <v>99.78515625</v>
      </c>
      <c r="BT274" s="22">
        <f>_xll.BDH(BT$3&amp;" Govt",$A$8,BR274,BR274)</f>
        <v>1.0404199999999999</v>
      </c>
      <c r="BU274">
        <f t="shared" si="128"/>
        <v>95.908533332692571</v>
      </c>
      <c r="BV274" s="2">
        <v>39106</v>
      </c>
      <c r="BW274">
        <v>98.16796875</v>
      </c>
      <c r="BX274" s="22">
        <f>_xll.BDH(BX$3&amp;" Govt",$A$8,BV274,BV274)</f>
        <v>1.01562</v>
      </c>
      <c r="BY274">
        <f t="shared" si="129"/>
        <v>96.658168163289417</v>
      </c>
      <c r="BZ274" s="2">
        <v>39288</v>
      </c>
      <c r="CA274">
        <v>102.5078125</v>
      </c>
      <c r="CB274" s="22">
        <f>_xll.BDH(CB$3&amp;" Govt",$A$8,BZ274,BZ274)</f>
        <v>1.0282800000000001</v>
      </c>
      <c r="CC274">
        <f t="shared" si="130"/>
        <v>99.68861837242774</v>
      </c>
      <c r="CD274" s="2">
        <v>39470</v>
      </c>
      <c r="CE274">
        <v>113.375</v>
      </c>
      <c r="CF274" s="22">
        <f>_xll.BDH(CF$3&amp;" Govt",$A$8,CD274,CD274)</f>
        <v>1.0404199999999999</v>
      </c>
      <c r="CG274">
        <f t="shared" si="131"/>
        <v>108.97041579362181</v>
      </c>
      <c r="CH274" s="2">
        <v>39652</v>
      </c>
      <c r="CI274">
        <v>112.31640625</v>
      </c>
      <c r="CJ274" s="22">
        <f>_xll.BDH(CJ$3&amp;" Govt",$A$8,CH274,CH274)</f>
        <v>1.0427</v>
      </c>
      <c r="CK274">
        <f t="shared" si="132"/>
        <v>107.7168948403184</v>
      </c>
      <c r="CL274" s="2">
        <v>39834</v>
      </c>
      <c r="CM274">
        <v>97.75</v>
      </c>
      <c r="CN274" s="22">
        <f>_xll.BDH(CN$3&amp;" Govt",$A$8,CL274,CL274)</f>
        <v>1.0209999999999999</v>
      </c>
      <c r="CO274">
        <f t="shared" si="133"/>
        <v>95.739471106758089</v>
      </c>
      <c r="CP274" s="2">
        <v>40017</v>
      </c>
      <c r="CQ274">
        <v>96.03515625</v>
      </c>
      <c r="CR274" s="22">
        <f>_xll.BDH(CR$3&amp;" Govt",$A$8,CP274,CP274)</f>
        <v>0.9909</v>
      </c>
      <c r="CS274">
        <f t="shared" si="134"/>
        <v>96.917101877081436</v>
      </c>
      <c r="CV274" s="22"/>
      <c r="CZ274" s="22"/>
      <c r="DB274" s="2">
        <v>38574</v>
      </c>
      <c r="DC274">
        <v>107.6796875</v>
      </c>
      <c r="DD274" s="22">
        <f>_xll.BDH(DD$3&amp;" Govt",$A$8,DB274,DB274)</f>
        <v>1.0314700000000001</v>
      </c>
      <c r="DE274">
        <f t="shared" si="135"/>
        <v>104.39439586221604</v>
      </c>
      <c r="DF274" s="2">
        <v>39118</v>
      </c>
      <c r="DG274">
        <v>95.23046875</v>
      </c>
      <c r="DH274" s="22">
        <f>_xll.BDH(DH$3&amp;" Govt",$A$8,DF274,DF274)</f>
        <v>1.0154399999999999</v>
      </c>
      <c r="DI274">
        <f t="shared" si="136"/>
        <v>93.782467452532899</v>
      </c>
      <c r="DJ274" s="2">
        <v>39482</v>
      </c>
      <c r="DK274">
        <v>114.90625</v>
      </c>
      <c r="DL274" s="22">
        <f>_xll.BDH(DL$3&amp;" Govt",$A$8,DJ274,DJ274)</f>
        <v>1.0421400000000001</v>
      </c>
      <c r="DM274">
        <f t="shared" si="137"/>
        <v>110.25989790239315</v>
      </c>
      <c r="DP274" s="22"/>
    </row>
    <row r="275" spans="4:120" x14ac:dyDescent="0.25">
      <c r="D275" s="2"/>
      <c r="F275" s="2">
        <v>38572</v>
      </c>
      <c r="G275">
        <v>126.37109375</v>
      </c>
      <c r="H275" s="22">
        <f>_xll.BDH(H$3&amp;" Govt",$A$8,F275,F275)</f>
        <v>1.2271399999999999</v>
      </c>
      <c r="I275" s="14">
        <f t="shared" si="113"/>
        <v>102.98017646723277</v>
      </c>
      <c r="J275" s="2">
        <v>38572</v>
      </c>
      <c r="K275">
        <v>126.43359375</v>
      </c>
      <c r="L275" s="22">
        <f>_xll.BDH(L$3&amp;" Govt",$A$8,J275,J275)</f>
        <v>1.2034499999999999</v>
      </c>
      <c r="M275">
        <f t="shared" si="114"/>
        <v>105.05928268727409</v>
      </c>
      <c r="N275" s="2">
        <v>38572</v>
      </c>
      <c r="O275">
        <v>127.40234375</v>
      </c>
      <c r="P275" s="22">
        <f>_xll.BDH(P$3&amp;" Govt",$A$8,N275,N275)</f>
        <v>1.1855</v>
      </c>
      <c r="Q275">
        <f t="shared" si="115"/>
        <v>107.46718156895824</v>
      </c>
      <c r="R275" s="2">
        <v>38572</v>
      </c>
      <c r="S275">
        <v>128.01171875</v>
      </c>
      <c r="T275" s="22">
        <f>_xll.BDH(T$3&amp;" Govt",$A$8,R275,R275)</f>
        <v>1.1555900000000001</v>
      </c>
      <c r="U275">
        <f t="shared" si="116"/>
        <v>110.7760700161822</v>
      </c>
      <c r="V275" s="2">
        <v>38667</v>
      </c>
      <c r="W275">
        <v>99.39453125</v>
      </c>
      <c r="X275" s="22">
        <f>_xll.BDH(X$3&amp;" Govt",$A$8,V275,V275)</f>
        <v>1.0409299999999999</v>
      </c>
      <c r="Y275">
        <f t="shared" si="117"/>
        <v>95.486277895727866</v>
      </c>
      <c r="Z275" s="2">
        <v>38572</v>
      </c>
      <c r="AA275">
        <v>121.3671875</v>
      </c>
      <c r="AB275" s="22">
        <f>_xll.BDH(AB$3&amp;" Govt",$A$8,Z275,Z275)</f>
        <v>1.1170800000000001</v>
      </c>
      <c r="AC275">
        <f t="shared" si="118"/>
        <v>108.64681804347047</v>
      </c>
      <c r="AD275" s="2">
        <v>39210</v>
      </c>
      <c r="AE275">
        <v>103.90625</v>
      </c>
      <c r="AF275" s="22">
        <f>_xll.BDH(AF$3&amp;" Govt",$A$8,AD275,AD275)</f>
        <v>1.0273600000000001</v>
      </c>
      <c r="AG275">
        <f t="shared" si="119"/>
        <v>101.13908464413642</v>
      </c>
      <c r="AH275" s="2">
        <v>38572</v>
      </c>
      <c r="AI275">
        <v>119.55078125</v>
      </c>
      <c r="AJ275" s="22">
        <f>_xll.BDH(AJ$3&amp;" Govt",$A$8,AH275,AH275)</f>
        <v>1.09494</v>
      </c>
      <c r="AK275">
        <f t="shared" si="120"/>
        <v>109.18477838968344</v>
      </c>
      <c r="AL275" s="2">
        <v>39574</v>
      </c>
      <c r="AM275">
        <v>110.17578125</v>
      </c>
      <c r="AN275" s="22">
        <f>_xll.BDH(AN$3&amp;" Govt",$A$8,AL275,AL275)</f>
        <v>1.0446899999999999</v>
      </c>
      <c r="AO275">
        <f t="shared" si="121"/>
        <v>105.46265518957777</v>
      </c>
      <c r="AP275" s="2">
        <v>38572</v>
      </c>
      <c r="AQ275">
        <v>115.921875</v>
      </c>
      <c r="AR275" s="22">
        <f>_xll.BDH(AR$3&amp;" Govt",$A$8,AP275,AP275)</f>
        <v>1.0813299999999999</v>
      </c>
      <c r="AS275">
        <f t="shared" si="122"/>
        <v>107.20305087253661</v>
      </c>
      <c r="AT275" s="2">
        <v>39939</v>
      </c>
      <c r="AU275">
        <v>99.109375</v>
      </c>
      <c r="AV275" s="22">
        <f>_xll.BDH(AV$3&amp;" Govt",$A$8,AT275,AT275)</f>
        <v>1.00431</v>
      </c>
      <c r="AW275">
        <f t="shared" si="123"/>
        <v>98.684046758470984</v>
      </c>
      <c r="AX275" s="2">
        <v>38572</v>
      </c>
      <c r="AY275">
        <v>105.4140625</v>
      </c>
      <c r="AZ275" s="22">
        <f>_xll.BDH(AZ$3&amp;" Govt",$A$8,AX275,AX275)</f>
        <v>1.05857</v>
      </c>
      <c r="BA275">
        <f t="shared" si="124"/>
        <v>99.581569948137584</v>
      </c>
      <c r="BB275" s="2">
        <v>38572</v>
      </c>
      <c r="BC275">
        <v>105.5625</v>
      </c>
      <c r="BD275" s="22">
        <f>_xll.BDH(BD$3&amp;" Govt",$A$8,BB275,BB275)</f>
        <v>1.0522199999999999</v>
      </c>
      <c r="BE275">
        <f t="shared" si="125"/>
        <v>100.32360152819753</v>
      </c>
      <c r="BH275" s="22"/>
      <c r="BJ275" s="2">
        <v>38572</v>
      </c>
      <c r="BK275">
        <v>103.3984375</v>
      </c>
      <c r="BL275" s="22">
        <f>_xll.BDH(BL$3&amp;" Govt",$A$8,BJ275,BJ275)</f>
        <v>1.0314399999999999</v>
      </c>
      <c r="BM275">
        <f t="shared" si="126"/>
        <v>100.24668182347011</v>
      </c>
      <c r="BN275" s="2">
        <v>38748</v>
      </c>
      <c r="BO275">
        <v>100.4609375</v>
      </c>
      <c r="BP275" s="22">
        <f>_xll.BDH(BP$3&amp;" Govt",$A$8,BN275,BN275)</f>
        <v>1.03512</v>
      </c>
      <c r="BQ275">
        <f t="shared" si="127"/>
        <v>97.052455270886469</v>
      </c>
      <c r="BR275" s="2">
        <v>38929</v>
      </c>
      <c r="BS275">
        <v>99.7890625</v>
      </c>
      <c r="BT275" s="22">
        <f>_xll.BDH(BT$3&amp;" Govt",$A$8,BR275,BR275)</f>
        <v>1.04091</v>
      </c>
      <c r="BU275">
        <f t="shared" si="128"/>
        <v>95.867137888962546</v>
      </c>
      <c r="BV275" s="2">
        <v>39107</v>
      </c>
      <c r="BW275">
        <v>97.7421875</v>
      </c>
      <c r="BX275" s="22">
        <f>_xll.BDH(BX$3&amp;" Govt",$A$8,BV275,BV275)</f>
        <v>1.0155700000000001</v>
      </c>
      <c r="BY275">
        <f t="shared" si="129"/>
        <v>96.243673503549729</v>
      </c>
      <c r="BZ275" s="2">
        <v>39289</v>
      </c>
      <c r="CA275">
        <v>103.11328125</v>
      </c>
      <c r="CB275" s="22">
        <f>_xll.BDH(CB$3&amp;" Govt",$A$8,BZ275,BZ275)</f>
        <v>1.0284899999999999</v>
      </c>
      <c r="CC275">
        <f t="shared" si="130"/>
        <v>100.25696044686872</v>
      </c>
      <c r="CD275" s="2">
        <v>39471</v>
      </c>
      <c r="CE275">
        <v>112.703125</v>
      </c>
      <c r="CF275" s="22">
        <f>_xll.BDH(CF$3&amp;" Govt",$A$8,CD275,CD275)</f>
        <v>1.0406200000000001</v>
      </c>
      <c r="CG275">
        <f t="shared" si="131"/>
        <v>108.3038236820357</v>
      </c>
      <c r="CH275" s="2">
        <v>39653</v>
      </c>
      <c r="CI275">
        <v>113.3359375</v>
      </c>
      <c r="CJ275" s="22">
        <f>_xll.BDH(CJ$3&amp;" Govt",$A$8,CH275,CH275)</f>
        <v>1.04298</v>
      </c>
      <c r="CK275">
        <f t="shared" si="132"/>
        <v>108.66549454447832</v>
      </c>
      <c r="CL275" s="2">
        <v>39835</v>
      </c>
      <c r="CM275">
        <v>97.64453125</v>
      </c>
      <c r="CN275" s="22">
        <f>_xll.BDH(CN$3&amp;" Govt",$A$8,CL275,CL275)</f>
        <v>1.02037</v>
      </c>
      <c r="CO275">
        <f t="shared" si="133"/>
        <v>95.695219626214026</v>
      </c>
      <c r="CP275" s="2">
        <v>40018</v>
      </c>
      <c r="CQ275">
        <v>95.87109375</v>
      </c>
      <c r="CR275" s="22">
        <f>_xll.BDH(CR$3&amp;" Govt",$A$8,CP275,CP275)</f>
        <v>0.99099000000000004</v>
      </c>
      <c r="CS275">
        <f t="shared" si="134"/>
        <v>96.742745890473159</v>
      </c>
      <c r="CV275" s="22"/>
      <c r="CZ275" s="22"/>
      <c r="DB275" s="2">
        <v>38575</v>
      </c>
      <c r="DC275">
        <v>108.57421875</v>
      </c>
      <c r="DD275" s="22">
        <f>_xll.BDH(DD$3&amp;" Govt",$A$8,DB275,DB275)</f>
        <v>1.03149</v>
      </c>
      <c r="DE275">
        <f t="shared" si="135"/>
        <v>105.25959413082046</v>
      </c>
      <c r="DF275" s="2">
        <v>39119</v>
      </c>
      <c r="DG275">
        <v>95.3203125</v>
      </c>
      <c r="DH275" s="22">
        <f>_xll.BDH(DH$3&amp;" Govt",$A$8,DF275,DF275)</f>
        <v>1.0155000000000001</v>
      </c>
      <c r="DI275">
        <f t="shared" si="136"/>
        <v>93.865398818316095</v>
      </c>
      <c r="DJ275" s="2">
        <v>39483</v>
      </c>
      <c r="DK275">
        <v>115.5625</v>
      </c>
      <c r="DL275" s="22">
        <f>_xll.BDH(DL$3&amp;" Govt",$A$8,DJ275,DJ275)</f>
        <v>1.0421100000000001</v>
      </c>
      <c r="DM275">
        <f t="shared" si="137"/>
        <v>110.89280402260796</v>
      </c>
      <c r="DP275" s="22"/>
    </row>
    <row r="276" spans="4:120" x14ac:dyDescent="0.25">
      <c r="D276" s="2"/>
      <c r="F276" s="2">
        <v>38573</v>
      </c>
      <c r="G276">
        <v>126.328125</v>
      </c>
      <c r="H276" s="22">
        <f>_xll.BDH(H$3&amp;" Govt",$A$8,F276,F276)</f>
        <v>1.22716</v>
      </c>
      <c r="I276" s="14">
        <f t="shared" si="113"/>
        <v>102.94348332735747</v>
      </c>
      <c r="J276" s="2">
        <v>38573</v>
      </c>
      <c r="K276">
        <v>126.35546875</v>
      </c>
      <c r="L276" s="22">
        <f>_xll.BDH(L$3&amp;" Govt",$A$8,J276,J276)</f>
        <v>1.20347</v>
      </c>
      <c r="M276">
        <f t="shared" si="114"/>
        <v>104.9926202979717</v>
      </c>
      <c r="N276" s="2">
        <v>38573</v>
      </c>
      <c r="O276">
        <v>127.30859375</v>
      </c>
      <c r="P276" s="22">
        <f>_xll.BDH(P$3&amp;" Govt",$A$8,N276,N276)</f>
        <v>1.1855199999999999</v>
      </c>
      <c r="Q276">
        <f t="shared" si="115"/>
        <v>107.38628934982118</v>
      </c>
      <c r="R276" s="2">
        <v>38573</v>
      </c>
      <c r="S276">
        <v>127.9375</v>
      </c>
      <c r="T276" s="22">
        <f>_xll.BDH(T$3&amp;" Govt",$A$8,R276,R276)</f>
        <v>1.15561</v>
      </c>
      <c r="U276">
        <f t="shared" si="116"/>
        <v>110.70992808992654</v>
      </c>
      <c r="V276" s="2">
        <v>38670</v>
      </c>
      <c r="W276">
        <v>98.94921875</v>
      </c>
      <c r="X276" s="22">
        <f>_xll.BDH(X$3&amp;" Govt",$A$8,V276,V276)</f>
        <v>1.0422</v>
      </c>
      <c r="Y276">
        <f t="shared" si="117"/>
        <v>94.942639368643256</v>
      </c>
      <c r="Z276" s="2">
        <v>38573</v>
      </c>
      <c r="AA276">
        <v>121.36328125</v>
      </c>
      <c r="AB276" s="22">
        <f>_xll.BDH(AB$3&amp;" Govt",$A$8,Z276,Z276)</f>
        <v>1.1171</v>
      </c>
      <c r="AC276">
        <f t="shared" si="118"/>
        <v>108.64137610777907</v>
      </c>
      <c r="AD276" s="2">
        <v>39211</v>
      </c>
      <c r="AE276">
        <v>103.765625</v>
      </c>
      <c r="AF276" s="22">
        <f>_xll.BDH(AF$3&amp;" Govt",$A$8,AD276,AD276)</f>
        <v>1.02766</v>
      </c>
      <c r="AG276">
        <f t="shared" si="119"/>
        <v>100.97271957651363</v>
      </c>
      <c r="AH276" s="2">
        <v>38573</v>
      </c>
      <c r="AI276">
        <v>119.5625</v>
      </c>
      <c r="AJ276" s="22">
        <f>_xll.BDH(AJ$3&amp;" Govt",$A$8,AH276,AH276)</f>
        <v>1.0949599999999999</v>
      </c>
      <c r="AK276">
        <f t="shared" si="120"/>
        <v>109.19348652005553</v>
      </c>
      <c r="AL276" s="2">
        <v>39575</v>
      </c>
      <c r="AM276">
        <v>110.421875</v>
      </c>
      <c r="AN276" s="22">
        <f>_xll.BDH(AN$3&amp;" Govt",$A$8,AL276,AL276)</f>
        <v>1.04498</v>
      </c>
      <c r="AO276">
        <f t="shared" si="121"/>
        <v>105.66888839977798</v>
      </c>
      <c r="AP276" s="2">
        <v>38573</v>
      </c>
      <c r="AQ276">
        <v>115.984375</v>
      </c>
      <c r="AR276" s="22">
        <f>_xll.BDH(AR$3&amp;" Govt",$A$8,AP276,AP276)</f>
        <v>1.08134</v>
      </c>
      <c r="AS276">
        <f t="shared" si="122"/>
        <v>107.25985813897572</v>
      </c>
      <c r="AT276" s="2">
        <v>39940</v>
      </c>
      <c r="AU276">
        <v>99.02734375</v>
      </c>
      <c r="AV276" s="22">
        <f>_xll.BDH(AV$3&amp;" Govt",$A$8,AT276,AT276)</f>
        <v>1.0043800000000001</v>
      </c>
      <c r="AW276">
        <f t="shared" si="123"/>
        <v>98.595495479798473</v>
      </c>
      <c r="AX276" s="2">
        <v>38573</v>
      </c>
      <c r="AY276">
        <v>105.4375</v>
      </c>
      <c r="AZ276" s="22">
        <f>_xll.BDH(AZ$3&amp;" Govt",$A$8,AX276,AX276)</f>
        <v>1.0585899999999999</v>
      </c>
      <c r="BA276">
        <f t="shared" si="124"/>
        <v>99.601828847806999</v>
      </c>
      <c r="BB276" s="2">
        <v>38573</v>
      </c>
      <c r="BC276">
        <v>105.5390625</v>
      </c>
      <c r="BD276" s="22">
        <f>_xll.BDH(BD$3&amp;" Govt",$A$8,BB276,BB276)</f>
        <v>1.05223</v>
      </c>
      <c r="BE276">
        <f t="shared" si="125"/>
        <v>100.30037396766866</v>
      </c>
      <c r="BH276" s="22"/>
      <c r="BJ276" s="2">
        <v>38573</v>
      </c>
      <c r="BK276">
        <v>103.390625</v>
      </c>
      <c r="BL276" s="22">
        <f>_xll.BDH(BL$3&amp;" Govt",$A$8,BJ276,BJ276)</f>
        <v>1.03145</v>
      </c>
      <c r="BM276">
        <f t="shared" si="126"/>
        <v>100.23813563430123</v>
      </c>
      <c r="BN276" s="2">
        <v>38749</v>
      </c>
      <c r="BO276">
        <v>100.17578125</v>
      </c>
      <c r="BP276" s="22">
        <f>_xll.BDH(BP$3&amp;" Govt",$A$8,BN276,BN276)</f>
        <v>1.03485</v>
      </c>
      <c r="BQ276">
        <f t="shared" si="127"/>
        <v>96.802223752234624</v>
      </c>
      <c r="BR276" s="2">
        <v>38930</v>
      </c>
      <c r="BS276">
        <v>99.96484375</v>
      </c>
      <c r="BT276" s="22">
        <f>_xll.BDH(BT$3&amp;" Govt",$A$8,BR276,BR276)</f>
        <v>1.04108</v>
      </c>
      <c r="BU276">
        <f t="shared" si="128"/>
        <v>96.020328649095177</v>
      </c>
      <c r="BV276" s="2">
        <v>39108</v>
      </c>
      <c r="BW276">
        <v>97.76171875</v>
      </c>
      <c r="BX276" s="22">
        <f>_xll.BDH(BX$3&amp;" Govt",$A$8,BV276,BV276)</f>
        <v>1.01552</v>
      </c>
      <c r="BY276">
        <f t="shared" si="129"/>
        <v>96.267644901134403</v>
      </c>
      <c r="BZ276" s="2">
        <v>39290</v>
      </c>
      <c r="CA276">
        <v>103.41796875</v>
      </c>
      <c r="CB276" s="22">
        <f>_xll.BDH(CB$3&amp;" Govt",$A$8,BZ276,BZ276)</f>
        <v>1.0286900000000001</v>
      </c>
      <c r="CC276">
        <f t="shared" si="130"/>
        <v>100.53365809913578</v>
      </c>
      <c r="CD276" s="2">
        <v>39472</v>
      </c>
      <c r="CE276">
        <v>113.9921875</v>
      </c>
      <c r="CF276" s="22">
        <f>_xll.BDH(CF$3&amp;" Govt",$A$8,CD276,CD276)</f>
        <v>1.0408200000000001</v>
      </c>
      <c r="CG276">
        <f t="shared" si="131"/>
        <v>109.52151909071692</v>
      </c>
      <c r="CH276" s="2">
        <v>39654</v>
      </c>
      <c r="CI276">
        <v>112.484375</v>
      </c>
      <c r="CJ276" s="22">
        <f>_xll.BDH(CJ$3&amp;" Govt",$A$8,CH276,CH276)</f>
        <v>1.0432699999999999</v>
      </c>
      <c r="CK276">
        <f t="shared" si="132"/>
        <v>107.81904492604983</v>
      </c>
      <c r="CL276" s="2">
        <v>39836</v>
      </c>
      <c r="CM276">
        <v>97.94921875</v>
      </c>
      <c r="CN276" s="22">
        <f>_xll.BDH(CN$3&amp;" Govt",$A$8,CL276,CL276)</f>
        <v>1.01973</v>
      </c>
      <c r="CO276">
        <f t="shared" si="133"/>
        <v>96.054071911192182</v>
      </c>
      <c r="CP276" s="2">
        <v>40021</v>
      </c>
      <c r="CQ276">
        <v>95.51171875</v>
      </c>
      <c r="CR276" s="22">
        <f>_xll.BDH(CR$3&amp;" Govt",$A$8,CP276,CP276)</f>
        <v>0.99126999999999998</v>
      </c>
      <c r="CS276">
        <f t="shared" si="134"/>
        <v>96.352879387048944</v>
      </c>
      <c r="CV276" s="22"/>
      <c r="CZ276" s="22"/>
      <c r="DB276" s="2">
        <v>38576</v>
      </c>
      <c r="DC276">
        <v>109.30859375</v>
      </c>
      <c r="DD276" s="22">
        <f>_xll.BDH(DD$3&amp;" Govt",$A$8,DB276,DB276)</f>
        <v>1.0315099999999999</v>
      </c>
      <c r="DE276">
        <f t="shared" si="135"/>
        <v>105.969494963694</v>
      </c>
      <c r="DF276" s="2">
        <v>39120</v>
      </c>
      <c r="DG276">
        <v>95.4921875</v>
      </c>
      <c r="DH276" s="22">
        <f>_xll.BDH(DH$3&amp;" Govt",$A$8,DF276,DF276)</f>
        <v>1.01555</v>
      </c>
      <c r="DI276">
        <f t="shared" si="136"/>
        <v>94.0300206784501</v>
      </c>
      <c r="DJ276" s="2">
        <v>39484</v>
      </c>
      <c r="DK276">
        <v>115.2734375</v>
      </c>
      <c r="DL276" s="22">
        <f>_xll.BDH(DL$3&amp;" Govt",$A$8,DJ276,DJ276)</f>
        <v>1.04209</v>
      </c>
      <c r="DM276">
        <f t="shared" si="137"/>
        <v>110.61754502969994</v>
      </c>
      <c r="DP276" s="22"/>
    </row>
    <row r="277" spans="4:120" x14ac:dyDescent="0.25">
      <c r="D277" s="2"/>
      <c r="F277" s="2">
        <v>38574</v>
      </c>
      <c r="G277">
        <v>126.359375</v>
      </c>
      <c r="H277" s="22">
        <f>_xll.BDH(H$3&amp;" Govt",$A$8,F277,F277)</f>
        <v>1.2271799999999999</v>
      </c>
      <c r="I277" s="14">
        <f t="shared" si="113"/>
        <v>102.96727049006667</v>
      </c>
      <c r="J277" s="2">
        <v>38574</v>
      </c>
      <c r="K277">
        <v>126.38671875</v>
      </c>
      <c r="L277" s="22">
        <f>_xll.BDH(L$3&amp;" Govt",$A$8,J277,J277)</f>
        <v>1.2034899999999999</v>
      </c>
      <c r="M277">
        <f t="shared" si="114"/>
        <v>105.0168416438857</v>
      </c>
      <c r="N277" s="2">
        <v>38574</v>
      </c>
      <c r="O277">
        <v>127.28515625</v>
      </c>
      <c r="P277" s="22">
        <f>_xll.BDH(P$3&amp;" Govt",$A$8,N277,N277)</f>
        <v>1.18554</v>
      </c>
      <c r="Q277">
        <f t="shared" si="115"/>
        <v>107.36470827639725</v>
      </c>
      <c r="R277" s="2">
        <v>38574</v>
      </c>
      <c r="S277">
        <v>127.87890625</v>
      </c>
      <c r="T277" s="22">
        <f>_xll.BDH(T$3&amp;" Govt",$A$8,R277,R277)</f>
        <v>1.1556299999999999</v>
      </c>
      <c r="U277">
        <f t="shared" si="116"/>
        <v>110.65730921661778</v>
      </c>
      <c r="V277" s="2">
        <v>38671</v>
      </c>
      <c r="W277">
        <v>99.0703125</v>
      </c>
      <c r="X277" s="22">
        <f>_xll.BDH(X$3&amp;" Govt",$A$8,V277,V277)</f>
        <v>1.0426200000000001</v>
      </c>
      <c r="Y277">
        <f t="shared" si="117"/>
        <v>95.020537204350575</v>
      </c>
      <c r="Z277" s="2">
        <v>38574</v>
      </c>
      <c r="AA277">
        <v>121.3203125</v>
      </c>
      <c r="AB277" s="22">
        <f>_xll.BDH(AB$3&amp;" Govt",$A$8,Z277,Z277)</f>
        <v>1.1171199999999999</v>
      </c>
      <c r="AC277">
        <f t="shared" si="118"/>
        <v>108.60096721927816</v>
      </c>
      <c r="AD277" s="2">
        <v>39212</v>
      </c>
      <c r="AE277">
        <v>103.99609375</v>
      </c>
      <c r="AF277" s="22">
        <f>_xll.BDH(AF$3&amp;" Govt",$A$8,AD277,AD277)</f>
        <v>1.02796</v>
      </c>
      <c r="AG277">
        <f t="shared" si="119"/>
        <v>101.16745179773532</v>
      </c>
      <c r="AH277" s="2">
        <v>38574</v>
      </c>
      <c r="AI277">
        <v>119.4375</v>
      </c>
      <c r="AJ277" s="22">
        <f>_xll.BDH(AJ$3&amp;" Govt",$A$8,AH277,AH277)</f>
        <v>1.0949800000000001</v>
      </c>
      <c r="AK277">
        <f t="shared" si="120"/>
        <v>109.0773347458401</v>
      </c>
      <c r="AL277" s="2">
        <v>39576</v>
      </c>
      <c r="AM277">
        <v>110.93359375</v>
      </c>
      <c r="AN277" s="22">
        <f>_xll.BDH(AN$3&amp;" Govt",$A$8,AL277,AL277)</f>
        <v>1.0452699999999999</v>
      </c>
      <c r="AO277">
        <f t="shared" si="121"/>
        <v>106.12912812000728</v>
      </c>
      <c r="AP277" s="2">
        <v>38574</v>
      </c>
      <c r="AQ277">
        <v>115.87890625</v>
      </c>
      <c r="AR277" s="22">
        <f>_xll.BDH(AR$3&amp;" Govt",$A$8,AP277,AP277)</f>
        <v>1.0813600000000001</v>
      </c>
      <c r="AS277">
        <f t="shared" si="122"/>
        <v>107.16034091329436</v>
      </c>
      <c r="AT277" s="2">
        <v>39941</v>
      </c>
      <c r="AU277">
        <v>99.2265625</v>
      </c>
      <c r="AV277" s="22">
        <f>_xll.BDH(AV$3&amp;" Govt",$A$8,AT277,AT277)</f>
        <v>1.0044599999999999</v>
      </c>
      <c r="AW277">
        <f t="shared" si="123"/>
        <v>98.78597704239094</v>
      </c>
      <c r="AX277" s="2">
        <v>38574</v>
      </c>
      <c r="AY277">
        <v>105.36328125</v>
      </c>
      <c r="AZ277" s="22">
        <f>_xll.BDH(AZ$3&amp;" Govt",$A$8,AX277,AX277)</f>
        <v>1.0586100000000001</v>
      </c>
      <c r="BA277">
        <f t="shared" si="124"/>
        <v>99.529837475557571</v>
      </c>
      <c r="BB277" s="2">
        <v>38574</v>
      </c>
      <c r="BC277">
        <v>105.48046875</v>
      </c>
      <c r="BD277" s="22">
        <f>_xll.BDH(BD$3&amp;" Govt",$A$8,BB277,BB277)</f>
        <v>1.0522499999999999</v>
      </c>
      <c r="BE277">
        <f t="shared" si="125"/>
        <v>100.24278332145404</v>
      </c>
      <c r="BH277" s="22"/>
      <c r="BJ277" s="2">
        <v>38574</v>
      </c>
      <c r="BK277">
        <v>103.33203125</v>
      </c>
      <c r="BL277" s="22">
        <f>_xll.BDH(BL$3&amp;" Govt",$A$8,BJ277,BJ277)</f>
        <v>1.0314700000000001</v>
      </c>
      <c r="BM277">
        <f t="shared" si="126"/>
        <v>100.17938597341657</v>
      </c>
      <c r="BN277" s="2">
        <v>38750</v>
      </c>
      <c r="BO277">
        <v>100.06640625</v>
      </c>
      <c r="BP277" s="22">
        <f>_xll.BDH(BP$3&amp;" Govt",$A$8,BN277,BN277)</f>
        <v>1.0347</v>
      </c>
      <c r="BQ277">
        <f t="shared" si="127"/>
        <v>96.710550159466521</v>
      </c>
      <c r="BR277" s="2">
        <v>38931</v>
      </c>
      <c r="BS277">
        <v>100.234375</v>
      </c>
      <c r="BT277" s="22">
        <f>_xll.BDH(BT$3&amp;" Govt",$A$8,BR277,BR277)</f>
        <v>1.04115</v>
      </c>
      <c r="BU277">
        <f t="shared" si="128"/>
        <v>96.272751284637181</v>
      </c>
      <c r="BV277" s="2">
        <v>39111</v>
      </c>
      <c r="BW277">
        <v>97.5546875</v>
      </c>
      <c r="BX277" s="22">
        <f>_xll.BDH(BX$3&amp;" Govt",$A$8,BV277,BV277)</f>
        <v>1.0153799999999999</v>
      </c>
      <c r="BY277">
        <f t="shared" si="129"/>
        <v>96.077022887982835</v>
      </c>
      <c r="BZ277" s="2">
        <v>39293</v>
      </c>
      <c r="CA277">
        <v>103.25390625</v>
      </c>
      <c r="CB277" s="22">
        <f>_xll.BDH(CB$3&amp;" Govt",$A$8,BZ277,BZ277)</f>
        <v>1.02929</v>
      </c>
      <c r="CC277">
        <f t="shared" si="130"/>
        <v>100.31566055241963</v>
      </c>
      <c r="CD277" s="2">
        <v>39475</v>
      </c>
      <c r="CE277">
        <v>114.10546875</v>
      </c>
      <c r="CF277" s="22">
        <f>_xll.BDH(CF$3&amp;" Govt",$A$8,CD277,CD277)</f>
        <v>1.04142</v>
      </c>
      <c r="CG277">
        <f t="shared" si="131"/>
        <v>109.56719551189721</v>
      </c>
      <c r="CH277" s="2">
        <v>39657</v>
      </c>
      <c r="CI277">
        <v>113.50390625</v>
      </c>
      <c r="CJ277" s="22">
        <f>_xll.BDH(CJ$3&amp;" Govt",$A$8,CH277,CH277)</f>
        <v>1.0441100000000001</v>
      </c>
      <c r="CK277">
        <f t="shared" si="132"/>
        <v>108.70876272614953</v>
      </c>
      <c r="CL277" s="2">
        <v>39839</v>
      </c>
      <c r="CM277">
        <v>98.1484375</v>
      </c>
      <c r="CN277" s="22">
        <f>_xll.BDH(CN$3&amp;" Govt",$A$8,CL277,CL277)</f>
        <v>1.0178100000000001</v>
      </c>
      <c r="CO277">
        <f t="shared" si="133"/>
        <v>96.431001365677275</v>
      </c>
      <c r="CP277" s="2">
        <v>40022</v>
      </c>
      <c r="CQ277">
        <v>95.41796875</v>
      </c>
      <c r="CR277" s="22">
        <f>_xll.BDH(CR$3&amp;" Govt",$A$8,CP277,CP277)</f>
        <v>0.99136000000000002</v>
      </c>
      <c r="CS277">
        <f t="shared" si="134"/>
        <v>96.249564991526796</v>
      </c>
      <c r="CV277" s="22"/>
      <c r="CZ277" s="22"/>
      <c r="DB277" s="2">
        <v>38579</v>
      </c>
      <c r="DC277">
        <v>109.140625</v>
      </c>
      <c r="DD277" s="22">
        <f>_xll.BDH(DD$3&amp;" Govt",$A$8,DB277,DB277)</f>
        <v>1.03156</v>
      </c>
      <c r="DE277">
        <f t="shared" si="135"/>
        <v>105.80152875256893</v>
      </c>
      <c r="DF277" s="2">
        <v>39121</v>
      </c>
      <c r="DG277">
        <v>95.55078125</v>
      </c>
      <c r="DH277" s="22">
        <f>_xll.BDH(DH$3&amp;" Govt",$A$8,DF277,DF277)</f>
        <v>1.0156099999999999</v>
      </c>
      <c r="DI277">
        <f t="shared" si="136"/>
        <v>94.082158751883114</v>
      </c>
      <c r="DJ277" s="2">
        <v>39485</v>
      </c>
      <c r="DK277">
        <v>112.8984375</v>
      </c>
      <c r="DL277" s="22">
        <f>_xll.BDH(DL$3&amp;" Govt",$A$8,DJ277,DJ277)</f>
        <v>1.0420700000000001</v>
      </c>
      <c r="DM277">
        <f t="shared" si="137"/>
        <v>108.34055053883137</v>
      </c>
      <c r="DP277" s="22"/>
    </row>
    <row r="278" spans="4:120" x14ac:dyDescent="0.25">
      <c r="D278" s="2"/>
      <c r="F278" s="2">
        <v>38575</v>
      </c>
      <c r="G278">
        <v>126.546875</v>
      </c>
      <c r="H278" s="22">
        <f>_xll.BDH(H$3&amp;" Govt",$A$8,F278,F278)</f>
        <v>1.2272000000000001</v>
      </c>
      <c r="I278" s="14">
        <f t="shared" si="113"/>
        <v>103.11837923728812</v>
      </c>
      <c r="J278" s="2">
        <v>38575</v>
      </c>
      <c r="K278">
        <v>126.609375</v>
      </c>
      <c r="L278" s="22">
        <f>_xll.BDH(L$3&amp;" Govt",$A$8,J278,J278)</f>
        <v>1.2035100000000001</v>
      </c>
      <c r="M278">
        <f t="shared" si="114"/>
        <v>105.20010220106188</v>
      </c>
      <c r="N278" s="2">
        <v>38575</v>
      </c>
      <c r="O278">
        <v>127.66796875</v>
      </c>
      <c r="P278" s="22">
        <f>_xll.BDH(P$3&amp;" Govt",$A$8,N278,N278)</f>
        <v>1.1855599999999999</v>
      </c>
      <c r="Q278">
        <f t="shared" si="115"/>
        <v>107.68579300077602</v>
      </c>
      <c r="R278" s="2">
        <v>38575</v>
      </c>
      <c r="S278">
        <v>128.34765625</v>
      </c>
      <c r="T278" s="22">
        <f>_xll.BDH(T$3&amp;" Govt",$A$8,R278,R278)</f>
        <v>1.1556500000000001</v>
      </c>
      <c r="U278">
        <f t="shared" si="116"/>
        <v>111.06101003764115</v>
      </c>
      <c r="V278" s="2">
        <v>38672</v>
      </c>
      <c r="W278">
        <v>99.5234375</v>
      </c>
      <c r="X278" s="22">
        <f>_xll.BDH(X$3&amp;" Govt",$A$8,V278,V278)</f>
        <v>1.04305</v>
      </c>
      <c r="Y278">
        <f t="shared" si="117"/>
        <v>95.415787833756767</v>
      </c>
      <c r="Z278" s="2">
        <v>38575</v>
      </c>
      <c r="AA278">
        <v>121.83984375</v>
      </c>
      <c r="AB278" s="22">
        <f>_xll.BDH(AB$3&amp;" Govt",$A$8,Z278,Z278)</f>
        <v>1.11714</v>
      </c>
      <c r="AC278">
        <f t="shared" si="118"/>
        <v>109.06407768945701</v>
      </c>
      <c r="AD278" s="2">
        <v>39213</v>
      </c>
      <c r="AE278">
        <v>103.96484375</v>
      </c>
      <c r="AF278" s="22">
        <f>_xll.BDH(AF$3&amp;" Govt",$A$8,AD278,AD278)</f>
        <v>1.02826</v>
      </c>
      <c r="AG278">
        <f t="shared" si="119"/>
        <v>101.10754454126389</v>
      </c>
      <c r="AH278" s="2">
        <v>38575</v>
      </c>
      <c r="AI278">
        <v>119.98046875</v>
      </c>
      <c r="AJ278" s="22">
        <f>_xll.BDH(AJ$3&amp;" Govt",$A$8,AH278,AH278)</f>
        <v>1.0949899999999999</v>
      </c>
      <c r="AK278">
        <f t="shared" si="120"/>
        <v>109.57220499730592</v>
      </c>
      <c r="AL278" s="2">
        <v>39577</v>
      </c>
      <c r="AM278">
        <v>111.09375</v>
      </c>
      <c r="AN278" s="22">
        <f>_xll.BDH(AN$3&amp;" Govt",$A$8,AL278,AL278)</f>
        <v>1.04556</v>
      </c>
      <c r="AO278">
        <f t="shared" si="121"/>
        <v>106.25286927579478</v>
      </c>
      <c r="AP278" s="2">
        <v>38575</v>
      </c>
      <c r="AQ278">
        <v>116.39453125</v>
      </c>
      <c r="AR278" s="22">
        <f>_xll.BDH(AR$3&amp;" Govt",$A$8,AP278,AP278)</f>
        <v>1.08138</v>
      </c>
      <c r="AS278">
        <f t="shared" si="122"/>
        <v>107.63518027890288</v>
      </c>
      <c r="AT278" s="2">
        <v>39944</v>
      </c>
      <c r="AU278">
        <v>99.50390625</v>
      </c>
      <c r="AV278" s="22">
        <f>_xll.BDH(AV$3&amp;" Govt",$A$8,AT278,AT278)</f>
        <v>1.0046999999999999</v>
      </c>
      <c r="AW278">
        <f t="shared" si="123"/>
        <v>99.038425649447603</v>
      </c>
      <c r="AX278" s="2">
        <v>38575</v>
      </c>
      <c r="AY278">
        <v>105.93359375</v>
      </c>
      <c r="AZ278" s="22">
        <f>_xll.BDH(AZ$3&amp;" Govt",$A$8,AX278,AX278)</f>
        <v>1.05863</v>
      </c>
      <c r="BA278">
        <f t="shared" si="124"/>
        <v>100.06668406336492</v>
      </c>
      <c r="BB278" s="2">
        <v>38575</v>
      </c>
      <c r="BC278">
        <v>106.0625</v>
      </c>
      <c r="BD278" s="22">
        <f>_xll.BDH(BD$3&amp;" Govt",$A$8,BB278,BB278)</f>
        <v>1.05227</v>
      </c>
      <c r="BE278">
        <f t="shared" si="125"/>
        <v>100.79399773822307</v>
      </c>
      <c r="BH278" s="22"/>
      <c r="BJ278" s="2">
        <v>38575</v>
      </c>
      <c r="BK278">
        <v>103.953125</v>
      </c>
      <c r="BL278" s="22">
        <f>_xll.BDH(BL$3&amp;" Govt",$A$8,BJ278,BJ278)</f>
        <v>1.03149</v>
      </c>
      <c r="BM278">
        <f t="shared" si="126"/>
        <v>100.77957614712697</v>
      </c>
      <c r="BN278" s="2">
        <v>38751</v>
      </c>
      <c r="BO278">
        <v>100.39453125</v>
      </c>
      <c r="BP278" s="22">
        <f>_xll.BDH(BP$3&amp;" Govt",$A$8,BN278,BN278)</f>
        <v>1.0345500000000001</v>
      </c>
      <c r="BQ278">
        <f t="shared" si="127"/>
        <v>97.041739161954467</v>
      </c>
      <c r="BR278" s="2">
        <v>38932</v>
      </c>
      <c r="BS278">
        <v>100.265625</v>
      </c>
      <c r="BT278" s="22">
        <f>_xll.BDH(BT$3&amp;" Govt",$A$8,BR278,BR278)</f>
        <v>1.04121</v>
      </c>
      <c r="BU278">
        <f t="shared" si="128"/>
        <v>96.297216699801197</v>
      </c>
      <c r="BV278" s="2">
        <v>39112</v>
      </c>
      <c r="BW278">
        <v>97.875</v>
      </c>
      <c r="BX278" s="22">
        <f>_xll.BDH(BX$3&amp;" Govt",$A$8,BV278,BV278)</f>
        <v>1.0153300000000001</v>
      </c>
      <c r="BY278">
        <f t="shared" si="129"/>
        <v>96.397230457092761</v>
      </c>
      <c r="BZ278" s="2">
        <v>39294</v>
      </c>
      <c r="CA278">
        <v>103.75</v>
      </c>
      <c r="CB278" s="22">
        <f>_xll.BDH(CB$3&amp;" Govt",$A$8,BZ278,BZ278)</f>
        <v>1.0295000000000001</v>
      </c>
      <c r="CC278">
        <f t="shared" si="130"/>
        <v>100.77707625060708</v>
      </c>
      <c r="CD278" s="2">
        <v>39476</v>
      </c>
      <c r="CE278">
        <v>113.91796875</v>
      </c>
      <c r="CF278" s="22">
        <f>_xll.BDH(CF$3&amp;" Govt",$A$8,CD278,CD278)</f>
        <v>1.04162</v>
      </c>
      <c r="CG278">
        <f t="shared" si="131"/>
        <v>109.36614960350224</v>
      </c>
      <c r="CH278" s="2">
        <v>39658</v>
      </c>
      <c r="CI278">
        <v>112.88671875</v>
      </c>
      <c r="CJ278" s="22">
        <f>_xll.BDH(CJ$3&amp;" Govt",$A$8,CH278,CH278)</f>
        <v>1.0443899999999999</v>
      </c>
      <c r="CK278">
        <f t="shared" si="132"/>
        <v>108.08866299945423</v>
      </c>
      <c r="CL278" s="2">
        <v>39840</v>
      </c>
      <c r="CM278">
        <v>99.25</v>
      </c>
      <c r="CN278" s="22">
        <f>_xll.BDH(CN$3&amp;" Govt",$A$8,CL278,CL278)</f>
        <v>1.0171699999999999</v>
      </c>
      <c r="CO278">
        <f t="shared" si="133"/>
        <v>97.574643373280779</v>
      </c>
      <c r="CP278" s="2">
        <v>40023</v>
      </c>
      <c r="CQ278">
        <v>95.5078125</v>
      </c>
      <c r="CR278" s="22">
        <f>_xll.BDH(CR$3&amp;" Govt",$A$8,CP278,CP278)</f>
        <v>0.99145000000000005</v>
      </c>
      <c r="CS278">
        <f t="shared" si="134"/>
        <v>96.331446366432999</v>
      </c>
      <c r="CV278" s="22"/>
      <c r="CZ278" s="22"/>
      <c r="DB278" s="2">
        <v>38580</v>
      </c>
      <c r="DC278">
        <v>109.921875</v>
      </c>
      <c r="DD278" s="22">
        <f>_xll.BDH(DD$3&amp;" Govt",$A$8,DB278,DB278)</f>
        <v>1.0315700000000001</v>
      </c>
      <c r="DE278">
        <f t="shared" si="135"/>
        <v>106.55784386905395</v>
      </c>
      <c r="DF278" s="2">
        <v>39122</v>
      </c>
      <c r="DG278">
        <v>95.04296875</v>
      </c>
      <c r="DH278" s="22">
        <f>_xll.BDH(DH$3&amp;" Govt",$A$8,DF278,DF278)</f>
        <v>1.01566</v>
      </c>
      <c r="DI278">
        <f t="shared" si="136"/>
        <v>93.577544404623595</v>
      </c>
      <c r="DJ278" s="2">
        <v>39486</v>
      </c>
      <c r="DK278">
        <v>114.39453125</v>
      </c>
      <c r="DL278" s="22">
        <f>_xll.BDH(DL$3&amp;" Govt",$A$8,DJ278,DJ278)</f>
        <v>1.0420400000000001</v>
      </c>
      <c r="DM278">
        <f t="shared" si="137"/>
        <v>109.77940506122604</v>
      </c>
      <c r="DP278" s="22"/>
    </row>
    <row r="279" spans="4:120" x14ac:dyDescent="0.25">
      <c r="D279" s="2"/>
      <c r="F279" s="2">
        <v>38576</v>
      </c>
      <c r="G279">
        <v>126.64453125</v>
      </c>
      <c r="H279" s="22">
        <f>_xll.BDH(H$3&amp;" Govt",$A$8,F279,F279)</f>
        <v>1.22722</v>
      </c>
      <c r="I279" s="14">
        <f t="shared" si="113"/>
        <v>103.19627389547107</v>
      </c>
      <c r="J279" s="2">
        <v>38576</v>
      </c>
      <c r="K279">
        <v>126.80078125</v>
      </c>
      <c r="L279" s="22">
        <f>_xll.BDH(L$3&amp;" Govt",$A$8,J279,J279)</f>
        <v>1.20353</v>
      </c>
      <c r="M279">
        <f t="shared" si="114"/>
        <v>105.35739138201789</v>
      </c>
      <c r="N279" s="2">
        <v>38576</v>
      </c>
      <c r="O279">
        <v>127.87890625</v>
      </c>
      <c r="P279" s="22">
        <f>_xll.BDH(P$3&amp;" Govt",$A$8,N279,N279)</f>
        <v>1.1855800000000001</v>
      </c>
      <c r="Q279">
        <f t="shared" si="115"/>
        <v>107.86189565444761</v>
      </c>
      <c r="R279" s="2">
        <v>38576</v>
      </c>
      <c r="S279">
        <v>128.5546875</v>
      </c>
      <c r="T279" s="22">
        <f>_xll.BDH(T$3&amp;" Govt",$A$8,R279,R279)</f>
        <v>1.15567</v>
      </c>
      <c r="U279">
        <f t="shared" si="116"/>
        <v>111.23823193472185</v>
      </c>
      <c r="V279" s="2">
        <v>38673</v>
      </c>
      <c r="W279">
        <v>99.53125</v>
      </c>
      <c r="X279" s="22">
        <f>_xll.BDH(X$3&amp;" Govt",$A$8,V279,V279)</f>
        <v>1.0434699999999999</v>
      </c>
      <c r="Y279">
        <f t="shared" si="117"/>
        <v>95.384869713551907</v>
      </c>
      <c r="Z279" s="2">
        <v>38576</v>
      </c>
      <c r="AA279">
        <v>122.0859375</v>
      </c>
      <c r="AB279" s="22">
        <f>_xll.BDH(AB$3&amp;" Govt",$A$8,Z279,Z279)</f>
        <v>1.1171599999999999</v>
      </c>
      <c r="AC279">
        <f t="shared" si="118"/>
        <v>109.28241030828173</v>
      </c>
      <c r="AD279" s="2">
        <v>39216</v>
      </c>
      <c r="AE279">
        <v>103.85546875</v>
      </c>
      <c r="AF279" s="22">
        <f>_xll.BDH(AF$3&amp;" Govt",$A$8,AD279,AD279)</f>
        <v>1.0291699999999999</v>
      </c>
      <c r="AG279">
        <f t="shared" si="119"/>
        <v>100.91186951621211</v>
      </c>
      <c r="AH279" s="2">
        <v>38576</v>
      </c>
      <c r="AI279">
        <v>120.30859375</v>
      </c>
      <c r="AJ279" s="22">
        <f>_xll.BDH(AJ$3&amp;" Govt",$A$8,AH279,AH279)</f>
        <v>1.09501</v>
      </c>
      <c r="AK279">
        <f t="shared" si="120"/>
        <v>109.86985849444297</v>
      </c>
      <c r="AL279" s="2">
        <v>39580</v>
      </c>
      <c r="AM279">
        <v>110.96484375</v>
      </c>
      <c r="AN279" s="22">
        <f>_xll.BDH(AN$3&amp;" Govt",$A$8,AL279,AL279)</f>
        <v>1.04644</v>
      </c>
      <c r="AO279">
        <f t="shared" si="121"/>
        <v>106.04033078819617</v>
      </c>
      <c r="AP279" s="2">
        <v>38576</v>
      </c>
      <c r="AQ279">
        <v>116.73046875</v>
      </c>
      <c r="AR279" s="22">
        <f>_xll.BDH(AR$3&amp;" Govt",$A$8,AP279,AP279)</f>
        <v>1.0813999999999999</v>
      </c>
      <c r="AS279">
        <f t="shared" si="122"/>
        <v>107.94384016090254</v>
      </c>
      <c r="AT279" s="2">
        <v>39945</v>
      </c>
      <c r="AU279">
        <v>99.52734375</v>
      </c>
      <c r="AV279" s="22">
        <f>_xll.BDH(AV$3&amp;" Govt",$A$8,AT279,AT279)</f>
        <v>1.00478</v>
      </c>
      <c r="AW279">
        <f t="shared" si="123"/>
        <v>99.053866269233069</v>
      </c>
      <c r="AX279" s="2">
        <v>38576</v>
      </c>
      <c r="AY279">
        <v>106.21875</v>
      </c>
      <c r="AZ279" s="22">
        <f>_xll.BDH(AZ$3&amp;" Govt",$A$8,AX279,AX279)</f>
        <v>1.05864</v>
      </c>
      <c r="BA279">
        <f t="shared" si="124"/>
        <v>100.33509975062344</v>
      </c>
      <c r="BB279" s="2">
        <v>38576</v>
      </c>
      <c r="BC279">
        <v>106.3984375</v>
      </c>
      <c r="BD279" s="22">
        <f>_xll.BDH(BD$3&amp;" Govt",$A$8,BB279,BB279)</f>
        <v>1.0522899999999999</v>
      </c>
      <c r="BE279">
        <f t="shared" si="125"/>
        <v>101.11132625036825</v>
      </c>
      <c r="BH279" s="22"/>
      <c r="BJ279" s="2">
        <v>38576</v>
      </c>
      <c r="BK279">
        <v>104.265625</v>
      </c>
      <c r="BL279" s="22">
        <f>_xll.BDH(BL$3&amp;" Govt",$A$8,BJ279,BJ279)</f>
        <v>1.0315099999999999</v>
      </c>
      <c r="BM279">
        <f t="shared" si="126"/>
        <v>101.0805760487053</v>
      </c>
      <c r="BN279" s="2">
        <v>38754</v>
      </c>
      <c r="BO279">
        <v>100.3828125</v>
      </c>
      <c r="BP279" s="22">
        <f>_xll.BDH(BP$3&amp;" Govt",$A$8,BN279,BN279)</f>
        <v>1.0341</v>
      </c>
      <c r="BQ279">
        <f t="shared" si="127"/>
        <v>97.07263562518132</v>
      </c>
      <c r="BR279" s="2">
        <v>38933</v>
      </c>
      <c r="BS279">
        <v>100.8359375</v>
      </c>
      <c r="BT279" s="22">
        <f>_xll.BDH(BT$3&amp;" Govt",$A$8,BR279,BR279)</f>
        <v>1.04128</v>
      </c>
      <c r="BU279">
        <f t="shared" si="128"/>
        <v>96.838446431315305</v>
      </c>
      <c r="BV279" s="2">
        <v>39113</v>
      </c>
      <c r="BW279">
        <v>98.4609375</v>
      </c>
      <c r="BX279" s="22">
        <f>_xll.BDH(BX$3&amp;" Govt",$A$8,BV279,BV279)</f>
        <v>1.01528</v>
      </c>
      <c r="BY279">
        <f t="shared" si="129"/>
        <v>96.97909689937751</v>
      </c>
      <c r="BZ279" s="2">
        <v>39295</v>
      </c>
      <c r="CA279">
        <v>103.16796875</v>
      </c>
      <c r="CB279" s="22">
        <f>_xll.BDH(CB$3&amp;" Govt",$A$8,BZ279,BZ279)</f>
        <v>1.0297000000000001</v>
      </c>
      <c r="CC279">
        <f t="shared" si="130"/>
        <v>100.19225866757307</v>
      </c>
      <c r="CD279" s="2">
        <v>39477</v>
      </c>
      <c r="CE279">
        <v>114.19140625</v>
      </c>
      <c r="CF279" s="22">
        <f>_xll.BDH(CF$3&amp;" Govt",$A$8,CD279,CD279)</f>
        <v>1.0418099999999999</v>
      </c>
      <c r="CG279">
        <f t="shared" si="131"/>
        <v>109.60866784730422</v>
      </c>
      <c r="CH279" s="2">
        <v>39659</v>
      </c>
      <c r="CI279">
        <v>113.10546875</v>
      </c>
      <c r="CJ279" s="22">
        <f>_xll.BDH(CJ$3&amp;" Govt",$A$8,CH279,CH279)</f>
        <v>1.04467</v>
      </c>
      <c r="CK279">
        <f t="shared" si="132"/>
        <v>108.2690885638527</v>
      </c>
      <c r="CL279" s="2">
        <v>39841</v>
      </c>
      <c r="CM279">
        <v>98.71875</v>
      </c>
      <c r="CN279" s="22">
        <f>_xll.BDH(CN$3&amp;" Govt",$A$8,CL279,CL279)</f>
        <v>1.0165299999999999</v>
      </c>
      <c r="CO279">
        <f t="shared" si="133"/>
        <v>97.113464432923777</v>
      </c>
      <c r="CP279" s="2">
        <v>40024</v>
      </c>
      <c r="CQ279">
        <v>96.16796875</v>
      </c>
      <c r="CR279" s="22">
        <f>_xll.BDH(CR$3&amp;" Govt",$A$8,CP279,CP279)</f>
        <v>0.99153999999999998</v>
      </c>
      <c r="CS279">
        <f t="shared" si="134"/>
        <v>96.98849138713517</v>
      </c>
      <c r="CV279" s="22"/>
      <c r="CZ279" s="22"/>
      <c r="DB279" s="2">
        <v>38581</v>
      </c>
      <c r="DC279">
        <v>109.3515625</v>
      </c>
      <c r="DD279" s="22">
        <f>_xll.BDH(DD$3&amp;" Govt",$A$8,DB279,DB279)</f>
        <v>1.03159</v>
      </c>
      <c r="DE279">
        <f t="shared" si="135"/>
        <v>106.00292994309754</v>
      </c>
      <c r="DF279" s="2">
        <v>39125</v>
      </c>
      <c r="DG279">
        <v>94.59375</v>
      </c>
      <c r="DH279" s="22">
        <f>_xll.BDH(DH$3&amp;" Govt",$A$8,DF279,DF279)</f>
        <v>1.0158199999999999</v>
      </c>
      <c r="DI279">
        <f t="shared" si="136"/>
        <v>93.120582386643306</v>
      </c>
      <c r="DJ279" s="2">
        <v>39489</v>
      </c>
      <c r="DK279">
        <v>114.90234375</v>
      </c>
      <c r="DL279" s="22">
        <f>_xll.BDH(DL$3&amp;" Govt",$A$8,DJ279,DJ279)</f>
        <v>1.0419700000000001</v>
      </c>
      <c r="DM279">
        <f t="shared" si="137"/>
        <v>110.2741381709646</v>
      </c>
      <c r="DP279" s="22"/>
    </row>
    <row r="280" spans="4:120" x14ac:dyDescent="0.25">
      <c r="D280" s="2"/>
      <c r="F280" s="2">
        <v>38579</v>
      </c>
      <c r="G280">
        <v>126.67578125</v>
      </c>
      <c r="H280" s="22">
        <f>_xll.BDH(H$3&amp;" Govt",$A$8,F280,F280)</f>
        <v>1.2272799999999999</v>
      </c>
      <c r="I280" s="14">
        <f t="shared" si="113"/>
        <v>103.21669158627209</v>
      </c>
      <c r="J280" s="2">
        <v>38579</v>
      </c>
      <c r="K280">
        <v>126.81640625</v>
      </c>
      <c r="L280" s="22">
        <f>_xll.BDH(L$3&amp;" Govt",$A$8,J280,J280)</f>
        <v>1.2035899999999999</v>
      </c>
      <c r="M280">
        <f t="shared" si="114"/>
        <v>105.36512122068147</v>
      </c>
      <c r="N280" s="2">
        <v>38579</v>
      </c>
      <c r="O280">
        <v>127.875</v>
      </c>
      <c r="P280" s="22">
        <f>_xll.BDH(P$3&amp;" Govt",$A$8,N280,N280)</f>
        <v>1.18564</v>
      </c>
      <c r="Q280">
        <f t="shared" si="115"/>
        <v>107.85314260652474</v>
      </c>
      <c r="R280" s="2">
        <v>38579</v>
      </c>
      <c r="S280">
        <v>128.55078125</v>
      </c>
      <c r="T280" s="22">
        <f>_xll.BDH(T$3&amp;" Govt",$A$8,R280,R280)</f>
        <v>1.1557299999999999</v>
      </c>
      <c r="U280">
        <f t="shared" si="116"/>
        <v>111.22907707682592</v>
      </c>
      <c r="V280" s="2">
        <v>38674</v>
      </c>
      <c r="W280">
        <v>99.61328125</v>
      </c>
      <c r="X280" s="22">
        <f>_xll.BDH(X$3&amp;" Govt",$A$8,V280,V280)</f>
        <v>1.04389</v>
      </c>
      <c r="Y280">
        <f t="shared" si="117"/>
        <v>95.425074720516534</v>
      </c>
      <c r="Z280" s="2">
        <v>38579</v>
      </c>
      <c r="AA280">
        <v>122.1015625</v>
      </c>
      <c r="AB280" s="22">
        <f>_xll.BDH(AB$3&amp;" Govt",$A$8,Z280,Z280)</f>
        <v>1.11721</v>
      </c>
      <c r="AC280">
        <f t="shared" si="118"/>
        <v>109.29150517807753</v>
      </c>
      <c r="AD280" s="2">
        <v>39217</v>
      </c>
      <c r="AE280">
        <v>103.68359375</v>
      </c>
      <c r="AF280" s="22">
        <f>_xll.BDH(AF$3&amp;" Govt",$A$8,AD280,AD280)</f>
        <v>1.0294700000000001</v>
      </c>
      <c r="AG280">
        <f t="shared" si="119"/>
        <v>100.71550773699087</v>
      </c>
      <c r="AH280" s="2">
        <v>38579</v>
      </c>
      <c r="AI280">
        <v>120.3203125</v>
      </c>
      <c r="AJ280" s="22">
        <f>_xll.BDH(AJ$3&amp;" Govt",$A$8,AH280,AH280)</f>
        <v>1.09507</v>
      </c>
      <c r="AK280">
        <f t="shared" si="120"/>
        <v>109.87453998374534</v>
      </c>
      <c r="AL280" s="2">
        <v>39581</v>
      </c>
      <c r="AM280">
        <v>110.34765625</v>
      </c>
      <c r="AN280" s="22">
        <f>_xll.BDH(AN$3&amp;" Govt",$A$8,AL280,AL280)</f>
        <v>1.0467299999999999</v>
      </c>
      <c r="AO280">
        <f t="shared" si="121"/>
        <v>105.42131805718763</v>
      </c>
      <c r="AP280" s="2">
        <v>38579</v>
      </c>
      <c r="AQ280">
        <v>116.67578125</v>
      </c>
      <c r="AR280" s="22">
        <f>_xll.BDH(AR$3&amp;" Govt",$A$8,AP280,AP280)</f>
        <v>1.08145</v>
      </c>
      <c r="AS280">
        <f t="shared" si="122"/>
        <v>107.88828078043367</v>
      </c>
      <c r="AT280" s="2">
        <v>39946</v>
      </c>
      <c r="AU280">
        <v>99.6015625</v>
      </c>
      <c r="AV280" s="22">
        <f>_xll.BDH(AV$3&amp;" Govt",$A$8,AT280,AT280)</f>
        <v>1.0048600000000001</v>
      </c>
      <c r="AW280">
        <f t="shared" si="123"/>
        <v>99.11984007722468</v>
      </c>
      <c r="AX280" s="2">
        <v>38579</v>
      </c>
      <c r="AY280">
        <v>106.2109375</v>
      </c>
      <c r="AZ280" s="22">
        <f>_xll.BDH(AZ$3&amp;" Govt",$A$8,AX280,AX280)</f>
        <v>1.0587</v>
      </c>
      <c r="BA280">
        <f t="shared" si="124"/>
        <v>100.32203409842259</v>
      </c>
      <c r="BB280" s="2">
        <v>38579</v>
      </c>
      <c r="BC280">
        <v>106.40625</v>
      </c>
      <c r="BD280" s="22">
        <f>_xll.BDH(BD$3&amp;" Govt",$A$8,BB280,BB280)</f>
        <v>1.0523400000000001</v>
      </c>
      <c r="BE280">
        <f t="shared" si="125"/>
        <v>101.11394606305946</v>
      </c>
      <c r="BH280" s="22"/>
      <c r="BJ280" s="2">
        <v>38579</v>
      </c>
      <c r="BK280">
        <v>104.25390625</v>
      </c>
      <c r="BL280" s="22">
        <f>_xll.BDH(BL$3&amp;" Govt",$A$8,BJ280,BJ280)</f>
        <v>1.03156</v>
      </c>
      <c r="BM280">
        <f t="shared" si="126"/>
        <v>101.064316423669</v>
      </c>
      <c r="BN280" s="2">
        <v>38755</v>
      </c>
      <c r="BO280">
        <v>100.00390625</v>
      </c>
      <c r="BP280" s="22">
        <f>_xll.BDH(BP$3&amp;" Govt",$A$8,BN280,BN280)</f>
        <v>1.0339499999999999</v>
      </c>
      <c r="BQ280">
        <f t="shared" si="127"/>
        <v>96.720253638957402</v>
      </c>
      <c r="BR280" s="2">
        <v>38936</v>
      </c>
      <c r="BS280">
        <v>100.81640625</v>
      </c>
      <c r="BT280" s="22">
        <f>_xll.BDH(BT$3&amp;" Govt",$A$8,BR280,BR280)</f>
        <v>1.04148</v>
      </c>
      <c r="BU280">
        <f t="shared" si="128"/>
        <v>96.801096756538769</v>
      </c>
      <c r="BV280" s="2">
        <v>39114</v>
      </c>
      <c r="BW280">
        <v>98.15625</v>
      </c>
      <c r="BX280" s="22">
        <f>_xll.BDH(BX$3&amp;" Govt",$A$8,BV280,BV280)</f>
        <v>1.0152300000000001</v>
      </c>
      <c r="BY280">
        <f t="shared" si="129"/>
        <v>96.683756390177592</v>
      </c>
      <c r="BZ280" s="2">
        <v>39296</v>
      </c>
      <c r="CA280">
        <v>103.24609375</v>
      </c>
      <c r="CB280" s="22">
        <f>_xll.BDH(CB$3&amp;" Govt",$A$8,BZ280,BZ280)</f>
        <v>1.02976</v>
      </c>
      <c r="CC280">
        <f t="shared" si="130"/>
        <v>100.26228805741144</v>
      </c>
      <c r="CD280" s="2">
        <v>39478</v>
      </c>
      <c r="CE280">
        <v>114.7265625</v>
      </c>
      <c r="CF280" s="22">
        <f>_xll.BDH(CF$3&amp;" Govt",$A$8,CD280,CD280)</f>
        <v>1.0420100000000001</v>
      </c>
      <c r="CG280">
        <f t="shared" si="131"/>
        <v>110.10121064097272</v>
      </c>
      <c r="CH280" s="2">
        <v>39660</v>
      </c>
      <c r="CI280">
        <v>113.69921875</v>
      </c>
      <c r="CJ280" s="22">
        <f>_xll.BDH(CJ$3&amp;" Govt",$A$8,CH280,CH280)</f>
        <v>1.0449600000000001</v>
      </c>
      <c r="CK280">
        <f t="shared" si="132"/>
        <v>108.80724501416321</v>
      </c>
      <c r="CL280" s="2">
        <v>39842</v>
      </c>
      <c r="CM280">
        <v>98.390625</v>
      </c>
      <c r="CN280" s="22">
        <f>_xll.BDH(CN$3&amp;" Govt",$A$8,CL280,CL280)</f>
        <v>1.0159</v>
      </c>
      <c r="CO280">
        <f t="shared" si="133"/>
        <v>96.850698887685795</v>
      </c>
      <c r="CP280" s="2">
        <v>40025</v>
      </c>
      <c r="CQ280">
        <v>96.5234375</v>
      </c>
      <c r="CR280" s="22">
        <f>_xll.BDH(CR$3&amp;" Govt",$A$8,CP280,CP280)</f>
        <v>0.99163000000000001</v>
      </c>
      <c r="CS280">
        <f t="shared" si="134"/>
        <v>97.338157881467879</v>
      </c>
      <c r="CV280" s="22"/>
      <c r="CZ280" s="22"/>
      <c r="DB280" s="2">
        <v>38582</v>
      </c>
      <c r="DC280">
        <v>110.00390625</v>
      </c>
      <c r="DD280" s="22">
        <f>_xll.BDH(DD$3&amp;" Govt",$A$8,DB280,DB280)</f>
        <v>1.0316099999999999</v>
      </c>
      <c r="DE280">
        <f t="shared" si="135"/>
        <v>106.63322985430541</v>
      </c>
      <c r="DF280" s="2">
        <v>39126</v>
      </c>
      <c r="DG280">
        <v>94.6171875</v>
      </c>
      <c r="DH280" s="22">
        <f>_xll.BDH(DH$3&amp;" Govt",$A$8,DF280,DF280)</f>
        <v>1.0158799999999999</v>
      </c>
      <c r="DI280">
        <f t="shared" si="136"/>
        <v>93.138153620506372</v>
      </c>
      <c r="DJ280" s="2">
        <v>39490</v>
      </c>
      <c r="DK280">
        <v>114.23828125</v>
      </c>
      <c r="DL280" s="22">
        <f>_xll.BDH(DL$3&amp;" Govt",$A$8,DJ280,DJ280)</f>
        <v>1.0419499999999999</v>
      </c>
      <c r="DM280">
        <f t="shared" si="137"/>
        <v>109.63892821152648</v>
      </c>
      <c r="DP280" s="22"/>
    </row>
    <row r="281" spans="4:120" x14ac:dyDescent="0.25">
      <c r="D281" s="2"/>
      <c r="F281" s="2">
        <v>38580</v>
      </c>
      <c r="G281">
        <v>126.8828125</v>
      </c>
      <c r="H281" s="22">
        <f>_xll.BDH(H$3&amp;" Govt",$A$8,F281,F281)</f>
        <v>1.2273000000000001</v>
      </c>
      <c r="I281" s="14">
        <f t="shared" si="113"/>
        <v>103.38369795486025</v>
      </c>
      <c r="J281" s="2">
        <v>38580</v>
      </c>
      <c r="K281">
        <v>127.07421875</v>
      </c>
      <c r="L281" s="22">
        <f>_xll.BDH(L$3&amp;" Govt",$A$8,J281,J281)</f>
        <v>1.2036100000000001</v>
      </c>
      <c r="M281">
        <f t="shared" si="114"/>
        <v>105.57756976927742</v>
      </c>
      <c r="N281" s="2">
        <v>38580</v>
      </c>
      <c r="O281">
        <v>128.20703125</v>
      </c>
      <c r="P281" s="22">
        <f>_xll.BDH(P$3&amp;" Govt",$A$8,N281,N281)</f>
        <v>1.1856599999999999</v>
      </c>
      <c r="Q281">
        <f t="shared" si="115"/>
        <v>108.13136249008991</v>
      </c>
      <c r="R281" s="2">
        <v>38580</v>
      </c>
      <c r="S281">
        <v>128.9296875</v>
      </c>
      <c r="T281" s="22">
        <f>_xll.BDH(T$3&amp;" Govt",$A$8,R281,R281)</f>
        <v>1.15574</v>
      </c>
      <c r="U281">
        <f t="shared" si="116"/>
        <v>111.55596198106841</v>
      </c>
      <c r="V281" s="2">
        <v>38677</v>
      </c>
      <c r="W281">
        <v>99.76953125</v>
      </c>
      <c r="X281" s="22">
        <f>_xll.BDH(X$3&amp;" Govt",$A$8,V281,V281)</f>
        <v>1.0451600000000001</v>
      </c>
      <c r="Y281">
        <f t="shared" si="117"/>
        <v>95.458619972061683</v>
      </c>
      <c r="Z281" s="2">
        <v>38580</v>
      </c>
      <c r="AA281">
        <v>122.53125</v>
      </c>
      <c r="AB281" s="22">
        <f>_xll.BDH(AB$3&amp;" Govt",$A$8,Z281,Z281)</f>
        <v>1.1172299999999999</v>
      </c>
      <c r="AC281">
        <f t="shared" si="118"/>
        <v>109.67414945892968</v>
      </c>
      <c r="AD281" s="2">
        <v>39218</v>
      </c>
      <c r="AE281">
        <v>103.65625</v>
      </c>
      <c r="AF281" s="22">
        <f>_xll.BDH(AF$3&amp;" Govt",$A$8,AD281,AD281)</f>
        <v>1.0297700000000001</v>
      </c>
      <c r="AG281">
        <f t="shared" si="119"/>
        <v>100.65961331171037</v>
      </c>
      <c r="AH281" s="2">
        <v>38580</v>
      </c>
      <c r="AI281">
        <v>120.80859375</v>
      </c>
      <c r="AJ281" s="22">
        <f>_xll.BDH(AJ$3&amp;" Govt",$A$8,AH281,AH281)</f>
        <v>1.0950899999999999</v>
      </c>
      <c r="AK281">
        <f t="shared" si="120"/>
        <v>110.31841560967592</v>
      </c>
      <c r="AL281" s="2">
        <v>39582</v>
      </c>
      <c r="AM281">
        <v>110.3359375</v>
      </c>
      <c r="AN281" s="22">
        <f>_xll.BDH(AN$3&amp;" Govt",$A$8,AL281,AL281)</f>
        <v>1.0470200000000001</v>
      </c>
      <c r="AO281">
        <f t="shared" si="121"/>
        <v>105.38092634333631</v>
      </c>
      <c r="AP281" s="2">
        <v>38580</v>
      </c>
      <c r="AQ281">
        <v>117.17578125</v>
      </c>
      <c r="AR281" s="22">
        <f>_xll.BDH(AR$3&amp;" Govt",$A$8,AP281,AP281)</f>
        <v>1.0814699999999999</v>
      </c>
      <c r="AS281">
        <f t="shared" si="122"/>
        <v>108.34861924047824</v>
      </c>
      <c r="AT281" s="2">
        <v>39947</v>
      </c>
      <c r="AU281">
        <v>99.625</v>
      </c>
      <c r="AV281" s="22">
        <f>_xll.BDH(AV$3&amp;" Govt",$A$8,AT281,AT281)</f>
        <v>1.0049399999999999</v>
      </c>
      <c r="AW281">
        <f t="shared" si="123"/>
        <v>99.13527175751787</v>
      </c>
      <c r="AX281" s="2">
        <v>38580</v>
      </c>
      <c r="AY281">
        <v>106.74609375</v>
      </c>
      <c r="AZ281" s="22">
        <f>_xll.BDH(AZ$3&amp;" Govt",$A$8,AX281,AX281)</f>
        <v>1.0587200000000001</v>
      </c>
      <c r="BA281">
        <f t="shared" si="124"/>
        <v>100.82561371278524</v>
      </c>
      <c r="BB281" s="2">
        <v>38580</v>
      </c>
      <c r="BC281">
        <v>106.90625</v>
      </c>
      <c r="BD281" s="22">
        <f>_xll.BDH(BD$3&amp;" Govt",$A$8,BB281,BB281)</f>
        <v>1.05236</v>
      </c>
      <c r="BE281">
        <f t="shared" si="125"/>
        <v>101.58714698392185</v>
      </c>
      <c r="BH281" s="22"/>
      <c r="BJ281" s="2">
        <v>38580</v>
      </c>
      <c r="BK281">
        <v>104.79296875</v>
      </c>
      <c r="BL281" s="22">
        <f>_xll.BDH(BL$3&amp;" Govt",$A$8,BJ281,BJ281)</f>
        <v>1.0315700000000001</v>
      </c>
      <c r="BM281">
        <f t="shared" si="126"/>
        <v>101.58590182925055</v>
      </c>
      <c r="BN281" s="2">
        <v>38756</v>
      </c>
      <c r="BO281">
        <v>99.80078125</v>
      </c>
      <c r="BP281" s="22">
        <f>_xll.BDH(BP$3&amp;" Govt",$A$8,BN281,BN281)</f>
        <v>1.0338000000000001</v>
      </c>
      <c r="BQ281">
        <f t="shared" si="127"/>
        <v>96.53780349197136</v>
      </c>
      <c r="BR281" s="2">
        <v>38937</v>
      </c>
      <c r="BS281">
        <v>101.0546875</v>
      </c>
      <c r="BT281" s="22">
        <f>_xll.BDH(BT$3&amp;" Govt",$A$8,BR281,BR281)</f>
        <v>1.0415399999999999</v>
      </c>
      <c r="BU281">
        <f t="shared" si="128"/>
        <v>97.024298154655611</v>
      </c>
      <c r="BV281" s="2">
        <v>39115</v>
      </c>
      <c r="BW281">
        <v>98.25</v>
      </c>
      <c r="BX281" s="22">
        <f>_xll.BDH(BX$3&amp;" Govt",$A$8,BV281,BV281)</f>
        <v>1.01528</v>
      </c>
      <c r="BY281">
        <f t="shared" si="129"/>
        <v>96.771334016231975</v>
      </c>
      <c r="BZ281" s="2">
        <v>39297</v>
      </c>
      <c r="CA281">
        <v>103.6875</v>
      </c>
      <c r="CB281" s="22">
        <f>_xll.BDH(CB$3&amp;" Govt",$A$8,BZ281,BZ281)</f>
        <v>1.02983</v>
      </c>
      <c r="CC281">
        <f t="shared" si="130"/>
        <v>100.68409349115873</v>
      </c>
      <c r="CD281" s="2">
        <v>39479</v>
      </c>
      <c r="CE281">
        <v>114.4453125</v>
      </c>
      <c r="CF281" s="22">
        <f>_xll.BDH(CF$3&amp;" Govt",$A$8,CD281,CD281)</f>
        <v>1.0422100000000001</v>
      </c>
      <c r="CG281">
        <f t="shared" si="131"/>
        <v>109.81022298768961</v>
      </c>
      <c r="CH281" s="2">
        <v>39661</v>
      </c>
      <c r="CI281">
        <v>114.09375</v>
      </c>
      <c r="CJ281" s="22">
        <f>_xll.BDH(CJ$3&amp;" Govt",$A$8,CH281,CH281)</f>
        <v>1.0452399999999999</v>
      </c>
      <c r="CK281">
        <f t="shared" si="132"/>
        <v>109.15555279170334</v>
      </c>
      <c r="CL281" s="2">
        <v>39843</v>
      </c>
      <c r="CM281">
        <v>98.890625</v>
      </c>
      <c r="CN281" s="22">
        <f>_xll.BDH(CN$3&amp;" Govt",$A$8,CL281,CL281)</f>
        <v>1.0152600000000001</v>
      </c>
      <c r="CO281">
        <f t="shared" si="133"/>
        <v>97.404236353249402</v>
      </c>
      <c r="CP281" s="2">
        <v>40028</v>
      </c>
      <c r="CQ281">
        <v>96.0859375</v>
      </c>
      <c r="CR281" s="22">
        <f>_xll.BDH(CR$3&amp;" Govt",$A$8,CP281,CP281)</f>
        <v>0.99228000000000005</v>
      </c>
      <c r="CS281">
        <f t="shared" si="134"/>
        <v>96.83349205869311</v>
      </c>
      <c r="CV281" s="22"/>
      <c r="CZ281" s="22"/>
      <c r="DB281" s="2">
        <v>38583</v>
      </c>
      <c r="DC281">
        <v>110.015625</v>
      </c>
      <c r="DD281" s="22">
        <f>_xll.BDH(DD$3&amp;" Govt",$A$8,DB281,DB281)</f>
        <v>1.03163</v>
      </c>
      <c r="DE281">
        <f t="shared" si="135"/>
        <v>106.64252202824656</v>
      </c>
      <c r="DF281" s="2">
        <v>39127</v>
      </c>
      <c r="DG281">
        <v>95.58203125</v>
      </c>
      <c r="DH281" s="22">
        <f>_xll.BDH(DH$3&amp;" Govt",$A$8,DF281,DF281)</f>
        <v>1.01593</v>
      </c>
      <c r="DI281">
        <f t="shared" si="136"/>
        <v>94.083284527477289</v>
      </c>
      <c r="DJ281" s="2">
        <v>39491</v>
      </c>
      <c r="DK281">
        <v>112.3203125</v>
      </c>
      <c r="DL281" s="22">
        <f>_xll.BDH(DL$3&amp;" Govt",$A$8,DJ281,DJ281)</f>
        <v>1.04192</v>
      </c>
      <c r="DM281">
        <f t="shared" si="137"/>
        <v>107.80128272804055</v>
      </c>
      <c r="DP281" s="22"/>
    </row>
    <row r="282" spans="4:120" x14ac:dyDescent="0.25">
      <c r="D282" s="2"/>
      <c r="F282" s="2">
        <v>38581</v>
      </c>
      <c r="G282">
        <v>126.81640625</v>
      </c>
      <c r="H282" s="22">
        <f>_xll.BDH(H$3&amp;" Govt",$A$8,F282,F282)</f>
        <v>1.22732</v>
      </c>
      <c r="I282" s="14">
        <f t="shared" si="113"/>
        <v>103.32790653619269</v>
      </c>
      <c r="J282" s="2">
        <v>38581</v>
      </c>
      <c r="K282">
        <v>126.9375</v>
      </c>
      <c r="L282" s="22">
        <f>_xll.BDH(L$3&amp;" Govt",$A$8,J282,J282)</f>
        <v>1.20363</v>
      </c>
      <c r="M282">
        <f t="shared" si="114"/>
        <v>105.46222676403879</v>
      </c>
      <c r="N282" s="2">
        <v>38581</v>
      </c>
      <c r="O282">
        <v>127.98046875</v>
      </c>
      <c r="P282" s="22">
        <f>_xll.BDH(P$3&amp;" Govt",$A$8,N282,N282)</f>
        <v>1.1856800000000001</v>
      </c>
      <c r="Q282">
        <f t="shared" si="115"/>
        <v>107.93845620234801</v>
      </c>
      <c r="R282" s="2">
        <v>38581</v>
      </c>
      <c r="S282">
        <v>128.63671875</v>
      </c>
      <c r="T282" s="22">
        <f>_xll.BDH(T$3&amp;" Govt",$A$8,R282,R282)</f>
        <v>1.1557599999999999</v>
      </c>
      <c r="U282">
        <f t="shared" si="116"/>
        <v>111.30054574479132</v>
      </c>
      <c r="V282" s="2">
        <v>38678</v>
      </c>
      <c r="W282">
        <v>100.171875</v>
      </c>
      <c r="X282" s="22">
        <f>_xll.BDH(X$3&amp;" Govt",$A$8,V282,V282)</f>
        <v>1.04558</v>
      </c>
      <c r="Y282">
        <f t="shared" si="117"/>
        <v>95.805079477419241</v>
      </c>
      <c r="Z282" s="2">
        <v>38581</v>
      </c>
      <c r="AA282">
        <v>122.23046875</v>
      </c>
      <c r="AB282" s="22">
        <f>_xll.BDH(AB$3&amp;" Govt",$A$8,Z282,Z282)</f>
        <v>1.1172500000000001</v>
      </c>
      <c r="AC282">
        <f t="shared" si="118"/>
        <v>109.40297046319087</v>
      </c>
      <c r="AD282" s="2">
        <v>39219</v>
      </c>
      <c r="AE282">
        <v>103.59765625</v>
      </c>
      <c r="AF282" s="22">
        <f>_xll.BDH(AF$3&amp;" Govt",$A$8,AD282,AD282)</f>
        <v>1.03007</v>
      </c>
      <c r="AG282">
        <f t="shared" si="119"/>
        <v>100.57341370003979</v>
      </c>
      <c r="AH282" s="2">
        <v>38581</v>
      </c>
      <c r="AI282">
        <v>120.375</v>
      </c>
      <c r="AJ282" s="22">
        <f>_xll.BDH(AJ$3&amp;" Govt",$A$8,AH282,AH282)</f>
        <v>1.0951</v>
      </c>
      <c r="AK282">
        <f t="shared" si="120"/>
        <v>109.92146835905397</v>
      </c>
      <c r="AL282" s="2">
        <v>39583</v>
      </c>
      <c r="AM282">
        <v>110.796875</v>
      </c>
      <c r="AN282" s="22">
        <f>_xll.BDH(AN$3&amp;" Govt",$A$8,AL282,AL282)</f>
        <v>1.04731</v>
      </c>
      <c r="AO282">
        <f t="shared" si="121"/>
        <v>105.79186200838339</v>
      </c>
      <c r="AP282" s="2">
        <v>38581</v>
      </c>
      <c r="AQ282">
        <v>116.78125</v>
      </c>
      <c r="AR282" s="22">
        <f>_xll.BDH(AR$3&amp;" Govt",$A$8,AP282,AP282)</f>
        <v>1.0814900000000001</v>
      </c>
      <c r="AS282">
        <f t="shared" si="122"/>
        <v>107.98181212956199</v>
      </c>
      <c r="AT282" s="2">
        <v>39948</v>
      </c>
      <c r="AU282">
        <v>99.625</v>
      </c>
      <c r="AV282" s="22">
        <f>_xll.BDH(AV$3&amp;" Govt",$A$8,AT282,AT282)</f>
        <v>1.00501</v>
      </c>
      <c r="AW282">
        <f t="shared" si="123"/>
        <v>99.128366881921579</v>
      </c>
      <c r="AX282" s="2">
        <v>38581</v>
      </c>
      <c r="AY282">
        <v>106.2578125</v>
      </c>
      <c r="AZ282" s="22">
        <f>_xll.BDH(AZ$3&amp;" Govt",$A$8,AX282,AX282)</f>
        <v>1.0587299999999999</v>
      </c>
      <c r="BA282">
        <f t="shared" si="124"/>
        <v>100.36346613395295</v>
      </c>
      <c r="BB282" s="2">
        <v>38581</v>
      </c>
      <c r="BC282">
        <v>106.484375</v>
      </c>
      <c r="BD282" s="22">
        <f>_xll.BDH(BD$3&amp;" Govt",$A$8,BB282,BB282)</f>
        <v>1.05237</v>
      </c>
      <c r="BE282">
        <f t="shared" si="125"/>
        <v>101.18530079724812</v>
      </c>
      <c r="BH282" s="22"/>
      <c r="BJ282" s="2">
        <v>38581</v>
      </c>
      <c r="BK282">
        <v>104.3671875</v>
      </c>
      <c r="BL282" s="22">
        <f>_xll.BDH(BL$3&amp;" Govt",$A$8,BJ282,BJ282)</f>
        <v>1.03159</v>
      </c>
      <c r="BM282">
        <f t="shared" si="126"/>
        <v>101.17118961990714</v>
      </c>
      <c r="BN282" s="2">
        <v>38757</v>
      </c>
      <c r="BO282">
        <v>99.96875</v>
      </c>
      <c r="BP282" s="22">
        <f>_xll.BDH(BP$3&amp;" Govt",$A$8,BN282,BN282)</f>
        <v>1.03366</v>
      </c>
      <c r="BQ282">
        <f t="shared" si="127"/>
        <v>96.713377706402497</v>
      </c>
      <c r="BR282" s="2">
        <v>38938</v>
      </c>
      <c r="BS282">
        <v>101.03515625</v>
      </c>
      <c r="BT282" s="22">
        <f>_xll.BDH(BT$3&amp;" Govt",$A$8,BR282,BR282)</f>
        <v>1.0416099999999999</v>
      </c>
      <c r="BU282">
        <f t="shared" si="128"/>
        <v>96.999026747055041</v>
      </c>
      <c r="BV282" s="2">
        <v>39118</v>
      </c>
      <c r="BW282">
        <v>98.33984375</v>
      </c>
      <c r="BX282" s="22">
        <f>_xll.BDH(BX$3&amp;" Govt",$A$8,BV282,BV282)</f>
        <v>1.0154399999999999</v>
      </c>
      <c r="BY282">
        <f t="shared" si="129"/>
        <v>96.844563686677702</v>
      </c>
      <c r="BZ282" s="2">
        <v>39300</v>
      </c>
      <c r="CA282">
        <v>103.07421875</v>
      </c>
      <c r="CB282" s="22">
        <f>_xll.BDH(CB$3&amp;" Govt",$A$8,BZ282,BZ282)</f>
        <v>1.0300199999999999</v>
      </c>
      <c r="CC282">
        <f t="shared" si="130"/>
        <v>100.07011392982662</v>
      </c>
      <c r="CD282" s="2">
        <v>39482</v>
      </c>
      <c r="CE282">
        <v>113.796875</v>
      </c>
      <c r="CF282" s="22">
        <f>_xll.BDH(CF$3&amp;" Govt",$A$8,CD282,CD282)</f>
        <v>1.0421400000000001</v>
      </c>
      <c r="CG282">
        <f t="shared" si="131"/>
        <v>109.19538161859251</v>
      </c>
      <c r="CH282" s="2">
        <v>39664</v>
      </c>
      <c r="CI282">
        <v>113.91015625</v>
      </c>
      <c r="CJ282" s="22">
        <f>_xll.BDH(CJ$3&amp;" Govt",$A$8,CH282,CH282)</f>
        <v>1.04626</v>
      </c>
      <c r="CK282">
        <f t="shared" si="132"/>
        <v>108.87366070575192</v>
      </c>
      <c r="CL282" s="2">
        <v>39846</v>
      </c>
      <c r="CM282">
        <v>99.890625</v>
      </c>
      <c r="CN282" s="22">
        <f>_xll.BDH(CN$3&amp;" Govt",$A$8,CL282,CL282)</f>
        <v>1.0136000000000001</v>
      </c>
      <c r="CO282">
        <f t="shared" si="133"/>
        <v>98.550340370955013</v>
      </c>
      <c r="CP282" s="2">
        <v>40029</v>
      </c>
      <c r="CQ282">
        <v>95.87109375</v>
      </c>
      <c r="CR282" s="22">
        <f>_xll.BDH(CR$3&amp;" Govt",$A$8,CP282,CP282)</f>
        <v>0.99255000000000004</v>
      </c>
      <c r="CS282">
        <f t="shared" si="134"/>
        <v>96.590694423454735</v>
      </c>
      <c r="CV282" s="22"/>
      <c r="CZ282" s="22"/>
      <c r="DB282" s="2">
        <v>38586</v>
      </c>
      <c r="DC282">
        <v>109.8125</v>
      </c>
      <c r="DD282" s="22">
        <f>_xll.BDH(DD$3&amp;" Govt",$A$8,DB282,DB282)</f>
        <v>1.0316799999999999</v>
      </c>
      <c r="DE282">
        <f t="shared" si="135"/>
        <v>106.44046603598015</v>
      </c>
      <c r="DF282" s="2">
        <v>39128</v>
      </c>
      <c r="DG282">
        <v>95.640625</v>
      </c>
      <c r="DH282" s="22">
        <f>_xll.BDH(DH$3&amp;" Govt",$A$8,DF282,DF282)</f>
        <v>1.0159800000000001</v>
      </c>
      <c r="DI282">
        <f t="shared" si="136"/>
        <v>94.136326502490192</v>
      </c>
      <c r="DJ282" s="2">
        <v>39492</v>
      </c>
      <c r="DK282">
        <v>110.46875</v>
      </c>
      <c r="DL282" s="22">
        <f>_xll.BDH(DL$3&amp;" Govt",$A$8,DJ282,DJ282)</f>
        <v>1.0419</v>
      </c>
      <c r="DM282">
        <f t="shared" si="137"/>
        <v>106.02625011997313</v>
      </c>
      <c r="DP282" s="22"/>
    </row>
    <row r="283" spans="4:120" x14ac:dyDescent="0.25">
      <c r="D283" s="2"/>
      <c r="F283" s="2">
        <v>38582</v>
      </c>
      <c r="G283">
        <v>126.8515625</v>
      </c>
      <c r="H283" s="22">
        <f>_xll.BDH(H$3&amp;" Govt",$A$8,F283,F283)</f>
        <v>1.2273399999999999</v>
      </c>
      <c r="I283" s="14">
        <f t="shared" si="113"/>
        <v>103.35486702951098</v>
      </c>
      <c r="J283" s="2">
        <v>38582</v>
      </c>
      <c r="K283">
        <v>127.0625</v>
      </c>
      <c r="L283" s="22">
        <f>_xll.BDH(L$3&amp;" Govt",$A$8,J283,J283)</f>
        <v>1.2036500000000001</v>
      </c>
      <c r="M283">
        <f t="shared" si="114"/>
        <v>105.56432517758483</v>
      </c>
      <c r="N283" s="2">
        <v>38582</v>
      </c>
      <c r="O283">
        <v>128.125</v>
      </c>
      <c r="P283" s="22">
        <f>_xll.BDH(P$3&amp;" Govt",$A$8,N283,N283)</f>
        <v>1.1857</v>
      </c>
      <c r="Q283">
        <f t="shared" si="115"/>
        <v>108.05853082567261</v>
      </c>
      <c r="R283" s="2">
        <v>38582</v>
      </c>
      <c r="S283">
        <v>128.83203125</v>
      </c>
      <c r="T283" s="22">
        <f>_xll.BDH(T$3&amp;" Govt",$A$8,R283,R283)</f>
        <v>1.15578</v>
      </c>
      <c r="U283">
        <f t="shared" si="116"/>
        <v>111.46760737337556</v>
      </c>
      <c r="V283" s="2">
        <v>38679</v>
      </c>
      <c r="W283">
        <v>100.02734375</v>
      </c>
      <c r="X283" s="22">
        <f>_xll.BDH(X$3&amp;" Govt",$A$8,V283,V283)</f>
        <v>1.046</v>
      </c>
      <c r="Y283">
        <f t="shared" si="117"/>
        <v>95.628435707456973</v>
      </c>
      <c r="Z283" s="2">
        <v>38582</v>
      </c>
      <c r="AA283">
        <v>122.48828125</v>
      </c>
      <c r="AB283" s="22">
        <f>_xll.BDH(AB$3&amp;" Govt",$A$8,Z283,Z283)</f>
        <v>1.11727</v>
      </c>
      <c r="AC283">
        <f t="shared" si="118"/>
        <v>109.63176425573049</v>
      </c>
      <c r="AD283" s="2">
        <v>39220</v>
      </c>
      <c r="AE283">
        <v>103.48046875</v>
      </c>
      <c r="AF283" s="22">
        <f>_xll.BDH(AF$3&amp;" Govt",$A$8,AD283,AD283)</f>
        <v>1.03037</v>
      </c>
      <c r="AG283">
        <f t="shared" si="119"/>
        <v>100.43039757562818</v>
      </c>
      <c r="AH283" s="2">
        <v>38582</v>
      </c>
      <c r="AI283">
        <v>120.6953125</v>
      </c>
      <c r="AJ283" s="22">
        <f>_xll.BDH(AJ$3&amp;" Govt",$A$8,AH283,AH283)</f>
        <v>1.0951200000000001</v>
      </c>
      <c r="AK283">
        <f t="shared" si="120"/>
        <v>110.21195165826575</v>
      </c>
      <c r="AL283" s="2">
        <v>39584</v>
      </c>
      <c r="AM283">
        <v>110.94140625</v>
      </c>
      <c r="AN283" s="22">
        <f>_xll.BDH(AN$3&amp;" Govt",$A$8,AL283,AL283)</f>
        <v>1.0476000000000001</v>
      </c>
      <c r="AO283">
        <f t="shared" si="121"/>
        <v>105.90054052119129</v>
      </c>
      <c r="AP283" s="2">
        <v>38582</v>
      </c>
      <c r="AQ283">
        <v>117.046875</v>
      </c>
      <c r="AR283" s="22">
        <f>_xll.BDH(AR$3&amp;" Govt",$A$8,AP283,AP283)</f>
        <v>1.08151</v>
      </c>
      <c r="AS283">
        <f t="shared" si="122"/>
        <v>108.22542093924235</v>
      </c>
      <c r="AT283" s="2">
        <v>39951</v>
      </c>
      <c r="AU283">
        <v>99.6640625</v>
      </c>
      <c r="AV283" s="22">
        <f>_xll.BDH(AV$3&amp;" Govt",$A$8,AT283,AT283)</f>
        <v>1.00525</v>
      </c>
      <c r="AW283">
        <f t="shared" si="123"/>
        <v>99.143558816214878</v>
      </c>
      <c r="AX283" s="2">
        <v>38582</v>
      </c>
      <c r="AY283">
        <v>106.62890625</v>
      </c>
      <c r="AZ283" s="22">
        <f>_xll.BDH(AZ$3&amp;" Govt",$A$8,AX283,AX283)</f>
        <v>1.0587500000000001</v>
      </c>
      <c r="BA283">
        <f t="shared" si="124"/>
        <v>100.7120720188902</v>
      </c>
      <c r="BB283" s="2">
        <v>38582</v>
      </c>
      <c r="BC283">
        <v>106.90625</v>
      </c>
      <c r="BD283" s="22">
        <f>_xll.BDH(BD$3&amp;" Govt",$A$8,BB283,BB283)</f>
        <v>1.0523899999999999</v>
      </c>
      <c r="BE283">
        <f t="shared" si="125"/>
        <v>101.58425108562416</v>
      </c>
      <c r="BH283" s="22"/>
      <c r="BJ283" s="2">
        <v>38582</v>
      </c>
      <c r="BK283">
        <v>104.79296875</v>
      </c>
      <c r="BL283" s="22">
        <f>_xll.BDH(BL$3&amp;" Govt",$A$8,BJ283,BJ283)</f>
        <v>1.0316099999999999</v>
      </c>
      <c r="BM283">
        <f t="shared" si="126"/>
        <v>101.58196290264733</v>
      </c>
      <c r="BN283" s="2">
        <v>38758</v>
      </c>
      <c r="BO283">
        <v>99.6484375</v>
      </c>
      <c r="BP283" s="22">
        <f>_xll.BDH(BP$3&amp;" Govt",$A$8,BN283,BN283)</f>
        <v>1.0335099999999999</v>
      </c>
      <c r="BQ283">
        <f t="shared" si="127"/>
        <v>96.417487494073598</v>
      </c>
      <c r="BR283" s="2">
        <v>38939</v>
      </c>
      <c r="BS283">
        <v>100.81640625</v>
      </c>
      <c r="BT283" s="22">
        <f>_xll.BDH(BT$3&amp;" Govt",$A$8,BR283,BR283)</f>
        <v>1.0416799999999999</v>
      </c>
      <c r="BU283">
        <f t="shared" si="128"/>
        <v>96.782511183856855</v>
      </c>
      <c r="BV283" s="2">
        <v>39119</v>
      </c>
      <c r="BW283">
        <v>98.4296875</v>
      </c>
      <c r="BX283" s="22">
        <f>_xll.BDH(BX$3&amp;" Govt",$A$8,BV283,BV283)</f>
        <v>1.0155000000000001</v>
      </c>
      <c r="BY283">
        <f t="shared" si="129"/>
        <v>96.927314130969961</v>
      </c>
      <c r="BZ283" s="2">
        <v>39301</v>
      </c>
      <c r="CA283">
        <v>103.1328125</v>
      </c>
      <c r="CB283" s="22">
        <f>_xll.BDH(CB$3&amp;" Govt",$A$8,BZ283,BZ283)</f>
        <v>1.0300800000000001</v>
      </c>
      <c r="CC283">
        <f t="shared" si="130"/>
        <v>100.12116777337681</v>
      </c>
      <c r="CD283" s="2">
        <v>39483</v>
      </c>
      <c r="CE283">
        <v>114.37109375</v>
      </c>
      <c r="CF283" s="22">
        <f>_xll.BDH(CF$3&amp;" Govt",$A$8,CD283,CD283)</f>
        <v>1.0421100000000001</v>
      </c>
      <c r="CG283">
        <f t="shared" si="131"/>
        <v>109.74954059552253</v>
      </c>
      <c r="CH283" s="2">
        <v>39665</v>
      </c>
      <c r="CI283">
        <v>112.921875</v>
      </c>
      <c r="CJ283" s="22">
        <f>_xll.BDH(CJ$3&amp;" Govt",$A$8,CH283,CH283)</f>
        <v>1.0466</v>
      </c>
      <c r="CK283">
        <f t="shared" si="132"/>
        <v>107.89401394993313</v>
      </c>
      <c r="CL283" s="2">
        <v>39847</v>
      </c>
      <c r="CM283">
        <v>99.01953125</v>
      </c>
      <c r="CN283" s="22">
        <f>_xll.BDH(CN$3&amp;" Govt",$A$8,CL283,CL283)</f>
        <v>1.0132300000000001</v>
      </c>
      <c r="CO283">
        <f t="shared" si="133"/>
        <v>97.726608223206966</v>
      </c>
      <c r="CP283" s="2">
        <v>40030</v>
      </c>
      <c r="CQ283">
        <v>95.8984375</v>
      </c>
      <c r="CR283" s="22">
        <f>_xll.BDH(CR$3&amp;" Govt",$A$8,CP283,CP283)</f>
        <v>0.99282999999999999</v>
      </c>
      <c r="CS283">
        <f t="shared" si="134"/>
        <v>96.590994933674452</v>
      </c>
      <c r="CV283" s="22"/>
      <c r="CZ283" s="22"/>
      <c r="DB283" s="2">
        <v>38587</v>
      </c>
      <c r="DC283">
        <v>110.3046875</v>
      </c>
      <c r="DD283" s="22">
        <f>_xll.BDH(DD$3&amp;" Govt",$A$8,DB283,DB283)</f>
        <v>1.03169</v>
      </c>
      <c r="DE283">
        <f t="shared" si="135"/>
        <v>106.91650350395952</v>
      </c>
      <c r="DF283" s="2">
        <v>39129</v>
      </c>
      <c r="DG283">
        <v>96</v>
      </c>
      <c r="DH283" s="22">
        <f>_xll.BDH(DH$3&amp;" Govt",$A$8,DF283,DF283)</f>
        <v>1.0160400000000001</v>
      </c>
      <c r="DI283">
        <f t="shared" si="136"/>
        <v>94.484469115389146</v>
      </c>
      <c r="DJ283" s="2">
        <v>39493</v>
      </c>
      <c r="DK283">
        <v>111.31640625</v>
      </c>
      <c r="DL283" s="22">
        <f>_xll.BDH(DL$3&amp;" Govt",$A$8,DJ283,DJ283)</f>
        <v>1.0418700000000001</v>
      </c>
      <c r="DM283">
        <f t="shared" si="137"/>
        <v>106.84289426703907</v>
      </c>
      <c r="DP283" s="22"/>
    </row>
    <row r="284" spans="4:120" x14ac:dyDescent="0.25">
      <c r="D284" s="2"/>
      <c r="F284" s="2">
        <v>38583</v>
      </c>
      <c r="G284">
        <v>126.96875</v>
      </c>
      <c r="H284" s="22">
        <f>_xll.BDH(H$3&amp;" Govt",$A$8,F284,F284)</f>
        <v>1.22736</v>
      </c>
      <c r="I284" s="14">
        <f t="shared" si="113"/>
        <v>103.4486621692087</v>
      </c>
      <c r="J284" s="2">
        <v>38583</v>
      </c>
      <c r="K284">
        <v>127.125</v>
      </c>
      <c r="L284" s="22">
        <f>_xll.BDH(L$3&amp;" Govt",$A$8,J284,J284)</f>
        <v>1.20367</v>
      </c>
      <c r="M284">
        <f t="shared" si="114"/>
        <v>105.61449566741715</v>
      </c>
      <c r="N284" s="2">
        <v>38583</v>
      </c>
      <c r="O284">
        <v>128.16796875</v>
      </c>
      <c r="P284" s="22">
        <f>_xll.BDH(P$3&amp;" Govt",$A$8,N284,N284)</f>
        <v>1.1857199999999999</v>
      </c>
      <c r="Q284">
        <f t="shared" si="115"/>
        <v>108.09294669061836</v>
      </c>
      <c r="R284" s="2">
        <v>38583</v>
      </c>
      <c r="S284">
        <v>128.96875</v>
      </c>
      <c r="T284" s="22">
        <f>_xll.BDH(T$3&amp;" Govt",$A$8,R284,R284)</f>
        <v>1.1557999999999999</v>
      </c>
      <c r="U284">
        <f t="shared" si="116"/>
        <v>111.58396781450078</v>
      </c>
      <c r="V284" s="2">
        <v>38680</v>
      </c>
      <c r="W284">
        <v>100.01171875</v>
      </c>
      <c r="X284" s="22">
        <f>_xll.BDH(X$3&amp;" Govt",$A$8,V284,V284)</f>
        <v>1.0464199999999999</v>
      </c>
      <c r="Y284">
        <f t="shared" si="117"/>
        <v>95.575121605091653</v>
      </c>
      <c r="Z284" s="2">
        <v>38583</v>
      </c>
      <c r="AA284">
        <v>122.59375</v>
      </c>
      <c r="AB284" s="22">
        <f>_xll.BDH(AB$3&amp;" Govt",$A$8,Z284,Z284)</f>
        <v>1.1172900000000001</v>
      </c>
      <c r="AC284">
        <f t="shared" si="118"/>
        <v>109.72419873085769</v>
      </c>
      <c r="AD284" s="2">
        <v>39223</v>
      </c>
      <c r="AE284">
        <v>103.56640625</v>
      </c>
      <c r="AF284" s="22">
        <f>_xll.BDH(AF$3&amp;" Govt",$A$8,AD284,AD284)</f>
        <v>1.03128</v>
      </c>
      <c r="AG284">
        <f t="shared" si="119"/>
        <v>100.42510884531845</v>
      </c>
      <c r="AH284" s="2">
        <v>38583</v>
      </c>
      <c r="AI284">
        <v>120.80078125</v>
      </c>
      <c r="AJ284" s="22">
        <f>_xll.BDH(AJ$3&amp;" Govt",$A$8,AH284,AH284)</f>
        <v>1.09514</v>
      </c>
      <c r="AK284">
        <f t="shared" si="120"/>
        <v>110.30624509195171</v>
      </c>
      <c r="AL284" s="2">
        <v>39587</v>
      </c>
      <c r="AM284">
        <v>111.19140625</v>
      </c>
      <c r="AN284" s="22">
        <f>_xll.BDH(AN$3&amp;" Govt",$A$8,AL284,AL284)</f>
        <v>1.0484800000000001</v>
      </c>
      <c r="AO284">
        <f t="shared" si="121"/>
        <v>106.05009752212726</v>
      </c>
      <c r="AP284" s="2">
        <v>38583</v>
      </c>
      <c r="AQ284">
        <v>117.14453125</v>
      </c>
      <c r="AR284" s="22">
        <f>_xll.BDH(AR$3&amp;" Govt",$A$8,AP284,AP284)</f>
        <v>1.08152</v>
      </c>
      <c r="AS284">
        <f t="shared" si="122"/>
        <v>108.31471563170352</v>
      </c>
      <c r="AT284" s="2">
        <v>39952</v>
      </c>
      <c r="AU284">
        <v>99.81640625</v>
      </c>
      <c r="AV284" s="22">
        <f>_xll.BDH(AV$3&amp;" Govt",$A$8,AT284,AT284)</f>
        <v>1.0053300000000001</v>
      </c>
      <c r="AW284">
        <f t="shared" si="123"/>
        <v>99.287205444978255</v>
      </c>
      <c r="AX284" s="2">
        <v>38583</v>
      </c>
      <c r="AY284">
        <v>106.75</v>
      </c>
      <c r="AZ284" s="22">
        <f>_xll.BDH(AZ$3&amp;" Govt",$A$8,AX284,AX284)</f>
        <v>1.05877</v>
      </c>
      <c r="BA284">
        <f t="shared" si="124"/>
        <v>100.82454168516297</v>
      </c>
      <c r="BB284" s="2">
        <v>38583</v>
      </c>
      <c r="BC284">
        <v>107.07421875</v>
      </c>
      <c r="BD284" s="22">
        <f>_xll.BDH(BD$3&amp;" Govt",$A$8,BB284,BB284)</f>
        <v>1.0524100000000001</v>
      </c>
      <c r="BE284">
        <f t="shared" si="125"/>
        <v>101.74192448760463</v>
      </c>
      <c r="BH284" s="22"/>
      <c r="BJ284" s="2">
        <v>38583</v>
      </c>
      <c r="BK284">
        <v>104.9296875</v>
      </c>
      <c r="BL284" s="22">
        <f>_xll.BDH(BL$3&amp;" Govt",$A$8,BJ284,BJ284)</f>
        <v>1.03163</v>
      </c>
      <c r="BM284">
        <f t="shared" si="126"/>
        <v>101.7125204773029</v>
      </c>
      <c r="BN284" s="2">
        <v>38761</v>
      </c>
      <c r="BO284">
        <v>99.55859375</v>
      </c>
      <c r="BP284" s="22">
        <f>_xll.BDH(BP$3&amp;" Govt",$A$8,BN284,BN284)</f>
        <v>1.0330600000000001</v>
      </c>
      <c r="BQ284">
        <f t="shared" si="127"/>
        <v>96.372518295161939</v>
      </c>
      <c r="BR284" s="2">
        <v>38940</v>
      </c>
      <c r="BS284">
        <v>100.640625</v>
      </c>
      <c r="BT284" s="22">
        <f>_xll.BDH(BT$3&amp;" Govt",$A$8,BR284,BR284)</f>
        <v>1.0417399999999999</v>
      </c>
      <c r="BU284">
        <f t="shared" si="128"/>
        <v>96.608198782805701</v>
      </c>
      <c r="BV284" s="2">
        <v>39120</v>
      </c>
      <c r="BW284">
        <v>98.5390625</v>
      </c>
      <c r="BX284" s="22">
        <f>_xll.BDH(BX$3&amp;" Govt",$A$8,BV284,BV284)</f>
        <v>1.01555</v>
      </c>
      <c r="BY284">
        <f t="shared" si="129"/>
        <v>97.030242233272617</v>
      </c>
      <c r="BZ284" s="2">
        <v>39302</v>
      </c>
      <c r="CA284">
        <v>102.359375</v>
      </c>
      <c r="CB284" s="22">
        <f>_xll.BDH(CB$3&amp;" Govt",$A$8,BZ284,BZ284)</f>
        <v>1.0301499999999999</v>
      </c>
      <c r="CC284">
        <f t="shared" si="130"/>
        <v>99.363563558705053</v>
      </c>
      <c r="CD284" s="2">
        <v>39484</v>
      </c>
      <c r="CE284">
        <v>114.1640625</v>
      </c>
      <c r="CF284" s="22">
        <f>_xll.BDH(CF$3&amp;" Govt",$A$8,CD284,CD284)</f>
        <v>1.04209</v>
      </c>
      <c r="CG284">
        <f t="shared" si="131"/>
        <v>109.55297766987496</v>
      </c>
      <c r="CH284" s="2">
        <v>39666</v>
      </c>
      <c r="CI284">
        <v>112.60546875</v>
      </c>
      <c r="CJ284" s="22">
        <f>_xll.BDH(CJ$3&amp;" Govt",$A$8,CH284,CH284)</f>
        <v>1.04694</v>
      </c>
      <c r="CK284">
        <f t="shared" si="132"/>
        <v>107.55675468508224</v>
      </c>
      <c r="CL284" s="2">
        <v>39848</v>
      </c>
      <c r="CM284">
        <v>98.875</v>
      </c>
      <c r="CN284" s="22">
        <f>_xll.BDH(CN$3&amp;" Govt",$A$8,CL284,CL284)</f>
        <v>1.0128600000000001</v>
      </c>
      <c r="CO284">
        <f t="shared" si="133"/>
        <v>97.619611792350369</v>
      </c>
      <c r="CP284" s="2">
        <v>40031</v>
      </c>
      <c r="CQ284">
        <v>95.62109375</v>
      </c>
      <c r="CR284" s="22">
        <f>_xll.BDH(CR$3&amp;" Govt",$A$8,CP284,CP284)</f>
        <v>0.99309999999999998</v>
      </c>
      <c r="CS284">
        <f t="shared" si="134"/>
        <v>96.285463447789752</v>
      </c>
      <c r="CV284" s="22"/>
      <c r="CZ284" s="22"/>
      <c r="DB284" s="2">
        <v>38588</v>
      </c>
      <c r="DC284">
        <v>110.5859375</v>
      </c>
      <c r="DD284" s="22">
        <f>_xll.BDH(DD$3&amp;" Govt",$A$8,DB284,DB284)</f>
        <v>1.0317099999999999</v>
      </c>
      <c r="DE284">
        <f t="shared" si="135"/>
        <v>107.18703657035408</v>
      </c>
      <c r="DF284" s="2">
        <v>39132</v>
      </c>
      <c r="DG284">
        <v>96</v>
      </c>
      <c r="DH284" s="22">
        <f>_xll.BDH(DH$3&amp;" Govt",$A$8,DF284,DF284)</f>
        <v>1.0162</v>
      </c>
      <c r="DI284">
        <f t="shared" si="136"/>
        <v>94.469592599881921</v>
      </c>
      <c r="DJ284" s="2">
        <v>39496</v>
      </c>
      <c r="DK284">
        <v>111.31640625</v>
      </c>
      <c r="DL284" s="22">
        <f>_xll.BDH(DL$3&amp;" Govt",$A$8,DJ284,DJ284)</f>
        <v>1.0418000000000001</v>
      </c>
      <c r="DM284">
        <f t="shared" si="137"/>
        <v>106.85007319063159</v>
      </c>
      <c r="DP284" s="22"/>
    </row>
    <row r="285" spans="4:120" x14ac:dyDescent="0.25">
      <c r="D285" s="2"/>
      <c r="F285" s="2">
        <v>38586</v>
      </c>
      <c r="G285">
        <v>127</v>
      </c>
      <c r="H285" s="22">
        <f>_xll.BDH(H$3&amp;" Govt",$A$8,F285,F285)</f>
        <v>1.22743</v>
      </c>
      <c r="I285" s="14">
        <f t="shared" si="113"/>
        <v>103.46822222041175</v>
      </c>
      <c r="J285" s="2">
        <v>38586</v>
      </c>
      <c r="K285">
        <v>127.21484375</v>
      </c>
      <c r="L285" s="22">
        <f>_xll.BDH(L$3&amp;" Govt",$A$8,J285,J285)</f>
        <v>1.20373</v>
      </c>
      <c r="M285">
        <f t="shared" si="114"/>
        <v>105.68386909855201</v>
      </c>
      <c r="N285" s="2">
        <v>38586</v>
      </c>
      <c r="O285">
        <v>128.27734375</v>
      </c>
      <c r="P285" s="22">
        <f>_xll.BDH(P$3&amp;" Govt",$A$8,N285,N285)</f>
        <v>1.1857800000000001</v>
      </c>
      <c r="Q285">
        <f t="shared" si="115"/>
        <v>108.17971609404779</v>
      </c>
      <c r="R285" s="2">
        <v>38586</v>
      </c>
      <c r="S285">
        <v>129.0390625</v>
      </c>
      <c r="T285" s="22">
        <f>_xll.BDH(T$3&amp;" Govt",$A$8,R285,R285)</f>
        <v>1.1558600000000001</v>
      </c>
      <c r="U285">
        <f t="shared" si="116"/>
        <v>111.63900688664717</v>
      </c>
      <c r="V285" s="2">
        <v>38681</v>
      </c>
      <c r="W285">
        <v>100.26953125</v>
      </c>
      <c r="X285" s="22">
        <f>_xll.BDH(X$3&amp;" Govt",$A$8,V285,V285)</f>
        <v>1.0468500000000001</v>
      </c>
      <c r="Y285">
        <f t="shared" si="117"/>
        <v>95.782138080909391</v>
      </c>
      <c r="Z285" s="2">
        <v>38586</v>
      </c>
      <c r="AA285">
        <v>122.609375</v>
      </c>
      <c r="AB285" s="22">
        <f>_xll.BDH(AB$3&amp;" Govt",$A$8,Z285,Z285)</f>
        <v>1.11734</v>
      </c>
      <c r="AC285">
        <f t="shared" si="118"/>
        <v>109.73327277283549</v>
      </c>
      <c r="AD285" s="2">
        <v>39224</v>
      </c>
      <c r="AE285">
        <v>103.328125</v>
      </c>
      <c r="AF285" s="22">
        <f>_xll.BDH(AF$3&amp;" Govt",$A$8,AD285,AD285)</f>
        <v>1.0315799999999999</v>
      </c>
      <c r="AG285">
        <f t="shared" si="119"/>
        <v>100.16491692355416</v>
      </c>
      <c r="AH285" s="2">
        <v>38586</v>
      </c>
      <c r="AI285">
        <v>120.77734375</v>
      </c>
      <c r="AJ285" s="22">
        <f>_xll.BDH(AJ$3&amp;" Govt",$A$8,AH285,AH285)</f>
        <v>1.0951900000000001</v>
      </c>
      <c r="AK285">
        <f t="shared" si="120"/>
        <v>110.2798087546453</v>
      </c>
      <c r="AL285" s="2">
        <v>39588</v>
      </c>
      <c r="AM285">
        <v>111.5703125</v>
      </c>
      <c r="AN285" s="22">
        <f>_xll.BDH(AN$3&amp;" Govt",$A$8,AL285,AL285)</f>
        <v>1.04877</v>
      </c>
      <c r="AO285">
        <f t="shared" si="121"/>
        <v>106.38205946012948</v>
      </c>
      <c r="AP285" s="2">
        <v>38586</v>
      </c>
      <c r="AQ285">
        <v>117.20703125</v>
      </c>
      <c r="AR285" s="22">
        <f>_xll.BDH(AR$3&amp;" Govt",$A$8,AP285,AP285)</f>
        <v>1.08158</v>
      </c>
      <c r="AS285">
        <f t="shared" si="122"/>
        <v>108.36649276983673</v>
      </c>
      <c r="AT285" s="2">
        <v>39953</v>
      </c>
      <c r="AU285">
        <v>100.28125</v>
      </c>
      <c r="AV285" s="22">
        <f>_xll.BDH(AV$3&amp;" Govt",$A$8,AT285,AT285)</f>
        <v>1.0054099999999999</v>
      </c>
      <c r="AW285">
        <f t="shared" si="123"/>
        <v>99.741647686018652</v>
      </c>
      <c r="AX285" s="2">
        <v>38586</v>
      </c>
      <c r="AY285">
        <v>106.7578125</v>
      </c>
      <c r="AZ285" s="22">
        <f>_xll.BDH(AZ$3&amp;" Govt",$A$8,AX285,AX285)</f>
        <v>1.0588200000000001</v>
      </c>
      <c r="BA285">
        <f t="shared" si="124"/>
        <v>100.82715900719668</v>
      </c>
      <c r="BB285" s="2">
        <v>38586</v>
      </c>
      <c r="BC285">
        <v>106.984375</v>
      </c>
      <c r="BD285" s="22">
        <f>_xll.BDH(BD$3&amp;" Govt",$A$8,BB285,BB285)</f>
        <v>1.05246</v>
      </c>
      <c r="BE285">
        <f t="shared" si="125"/>
        <v>101.65172548125345</v>
      </c>
      <c r="BH285" s="22"/>
      <c r="BJ285" s="2">
        <v>38586</v>
      </c>
      <c r="BK285">
        <v>104.87109375</v>
      </c>
      <c r="BL285" s="22">
        <f>_xll.BDH(BL$3&amp;" Govt",$A$8,BJ285,BJ285)</f>
        <v>1.0316799999999999</v>
      </c>
      <c r="BM285">
        <f t="shared" si="126"/>
        <v>101.65079651636167</v>
      </c>
      <c r="BN285" s="2">
        <v>38762</v>
      </c>
      <c r="BO285">
        <v>99.17578125</v>
      </c>
      <c r="BP285" s="22">
        <f>_xll.BDH(BP$3&amp;" Govt",$A$8,BN285,BN285)</f>
        <v>1.03291</v>
      </c>
      <c r="BQ285">
        <f t="shared" si="127"/>
        <v>96.015898045328242</v>
      </c>
      <c r="BR285" s="2">
        <v>38943</v>
      </c>
      <c r="BS285">
        <v>100.34375</v>
      </c>
      <c r="BT285" s="22">
        <f>_xll.BDH(BT$3&amp;" Govt",$A$8,BR285,BR285)</f>
        <v>1.0419400000000001</v>
      </c>
      <c r="BU285">
        <f t="shared" si="128"/>
        <v>96.304729638942732</v>
      </c>
      <c r="BV285" s="2">
        <v>39121</v>
      </c>
      <c r="BW285">
        <v>98.515625</v>
      </c>
      <c r="BX285" s="22">
        <f>_xll.BDH(BX$3&amp;" Govt",$A$8,BV285,BV285)</f>
        <v>1.0156099999999999</v>
      </c>
      <c r="BY285">
        <f t="shared" si="129"/>
        <v>97.001432636543569</v>
      </c>
      <c r="BZ285" s="2">
        <v>39303</v>
      </c>
      <c r="CA285">
        <v>102.984375</v>
      </c>
      <c r="CB285" s="22">
        <f>_xll.BDH(CB$3&amp;" Govt",$A$8,BZ285,BZ285)</f>
        <v>1.0302100000000001</v>
      </c>
      <c r="CC285">
        <f t="shared" si="130"/>
        <v>99.964448995835795</v>
      </c>
      <c r="CD285" s="2">
        <v>39485</v>
      </c>
      <c r="CE285">
        <v>113.078125</v>
      </c>
      <c r="CF285" s="22">
        <f>_xll.BDH(CF$3&amp;" Govt",$A$8,CD285,CD285)</f>
        <v>1.0420700000000001</v>
      </c>
      <c r="CG285">
        <f t="shared" si="131"/>
        <v>108.51298377268321</v>
      </c>
      <c r="CH285" s="2">
        <v>39667</v>
      </c>
      <c r="CI285">
        <v>113.68359375</v>
      </c>
      <c r="CJ285" s="22">
        <f>_xll.BDH(CJ$3&amp;" Govt",$A$8,CH285,CH285)</f>
        <v>1.04728</v>
      </c>
      <c r="CK285">
        <f t="shared" si="132"/>
        <v>108.55128881483462</v>
      </c>
      <c r="CL285" s="2">
        <v>39849</v>
      </c>
      <c r="CM285">
        <v>98.65234375</v>
      </c>
      <c r="CN285" s="22">
        <f>_xll.BDH(CN$3&amp;" Govt",$A$8,CL285,CL285)</f>
        <v>1.01248</v>
      </c>
      <c r="CO285">
        <f t="shared" si="133"/>
        <v>97.436338248656753</v>
      </c>
      <c r="CP285" s="2">
        <v>40032</v>
      </c>
      <c r="CQ285">
        <v>95.6953125</v>
      </c>
      <c r="CR285" s="22">
        <f>_xll.BDH(CR$3&amp;" Govt",$A$8,CP285,CP285)</f>
        <v>0.99338000000000004</v>
      </c>
      <c r="CS285">
        <f t="shared" si="134"/>
        <v>96.333037206305747</v>
      </c>
      <c r="CV285" s="22"/>
      <c r="CZ285" s="22"/>
      <c r="DB285" s="2">
        <v>38589</v>
      </c>
      <c r="DC285">
        <v>110.83984375</v>
      </c>
      <c r="DD285" s="22">
        <f>_xll.BDH(DD$3&amp;" Govt",$A$8,DB285,DB285)</f>
        <v>1.03173</v>
      </c>
      <c r="DE285">
        <f t="shared" si="135"/>
        <v>107.43105633256762</v>
      </c>
      <c r="DF285" s="2">
        <v>39133</v>
      </c>
      <c r="DG285">
        <v>96.05859375</v>
      </c>
      <c r="DH285" s="22">
        <f>_xll.BDH(DH$3&amp;" Govt",$A$8,DF285,DF285)</f>
        <v>1.0162500000000001</v>
      </c>
      <c r="DI285">
        <f t="shared" si="136"/>
        <v>94.522601476014756</v>
      </c>
      <c r="DJ285" s="2">
        <v>39497</v>
      </c>
      <c r="DK285">
        <v>110.24609375</v>
      </c>
      <c r="DL285" s="22">
        <f>_xll.BDH(DL$3&amp;" Govt",$A$8,DJ285,DJ285)</f>
        <v>1.0417799999999999</v>
      </c>
      <c r="DM285">
        <f t="shared" si="137"/>
        <v>105.82473626869397</v>
      </c>
      <c r="DP285" s="22"/>
    </row>
    <row r="286" spans="4:120" x14ac:dyDescent="0.25">
      <c r="D286" s="2"/>
      <c r="F286" s="2">
        <v>38587</v>
      </c>
      <c r="G286">
        <v>127.05078125</v>
      </c>
      <c r="H286" s="22">
        <f>_xll.BDH(H$3&amp;" Govt",$A$8,F286,F286)</f>
        <v>1.2274499999999999</v>
      </c>
      <c r="I286" s="14">
        <f t="shared" si="113"/>
        <v>103.5079076540796</v>
      </c>
      <c r="J286" s="2">
        <v>38587</v>
      </c>
      <c r="K286">
        <v>127.3046875</v>
      </c>
      <c r="L286" s="22">
        <f>_xll.BDH(L$3&amp;" Govt",$A$8,J286,J286)</f>
        <v>1.2037499999999999</v>
      </c>
      <c r="M286">
        <f t="shared" si="114"/>
        <v>105.75674974039461</v>
      </c>
      <c r="N286" s="2">
        <v>38587</v>
      </c>
      <c r="O286">
        <v>128.40234375</v>
      </c>
      <c r="P286" s="22">
        <f>_xll.BDH(P$3&amp;" Govt",$A$8,N286,N286)</f>
        <v>1.1858</v>
      </c>
      <c r="Q286">
        <f t="shared" si="115"/>
        <v>108.28330557429584</v>
      </c>
      <c r="R286" s="2">
        <v>38587</v>
      </c>
      <c r="S286">
        <v>129.21875</v>
      </c>
      <c r="T286" s="22">
        <f>_xll.BDH(T$3&amp;" Govt",$A$8,R286,R286)</f>
        <v>1.15588</v>
      </c>
      <c r="U286">
        <f t="shared" si="116"/>
        <v>111.79253036647403</v>
      </c>
      <c r="V286" s="2">
        <v>38684</v>
      </c>
      <c r="W286">
        <v>100.31640625</v>
      </c>
      <c r="X286" s="22">
        <f>_xll.BDH(X$3&amp;" Govt",$A$8,V286,V286)</f>
        <v>1.0481100000000001</v>
      </c>
      <c r="Y286">
        <f t="shared" si="117"/>
        <v>95.711715611910961</v>
      </c>
      <c r="Z286" s="2">
        <v>38587</v>
      </c>
      <c r="AA286">
        <v>122.796875</v>
      </c>
      <c r="AB286" s="22">
        <f>_xll.BDH(AB$3&amp;" Govt",$A$8,Z286,Z286)</f>
        <v>1.1173599999999999</v>
      </c>
      <c r="AC286">
        <f t="shared" si="118"/>
        <v>109.89911487792655</v>
      </c>
      <c r="AD286" s="2">
        <v>39225</v>
      </c>
      <c r="AE286">
        <v>103.3359375</v>
      </c>
      <c r="AF286" s="22">
        <f>_xll.BDH(AF$3&amp;" Govt",$A$8,AD286,AD286)</f>
        <v>1.0318799999999999</v>
      </c>
      <c r="AG286">
        <f t="shared" si="119"/>
        <v>100.14336696127458</v>
      </c>
      <c r="AH286" s="2">
        <v>38587</v>
      </c>
      <c r="AI286">
        <v>121.08203125</v>
      </c>
      <c r="AJ286" s="22">
        <f>_xll.BDH(AJ$3&amp;" Govt",$A$8,AH286,AH286)</f>
        <v>1.09521</v>
      </c>
      <c r="AK286">
        <f t="shared" si="120"/>
        <v>110.55599496900138</v>
      </c>
      <c r="AL286" s="2">
        <v>39589</v>
      </c>
      <c r="AM286">
        <v>111.58984375</v>
      </c>
      <c r="AN286" s="22">
        <f>_xll.BDH(AN$3&amp;" Govt",$A$8,AL286,AL286)</f>
        <v>1.0490600000000001</v>
      </c>
      <c r="AO286">
        <f t="shared" si="121"/>
        <v>106.3712692791642</v>
      </c>
      <c r="AP286" s="2">
        <v>38587</v>
      </c>
      <c r="AQ286">
        <v>117.4375</v>
      </c>
      <c r="AR286" s="22">
        <f>_xll.BDH(AR$3&amp;" Govt",$A$8,AP286,AP286)</f>
        <v>1.0815999999999999</v>
      </c>
      <c r="AS286">
        <f t="shared" si="122"/>
        <v>108.5775702662722</v>
      </c>
      <c r="AT286" s="2">
        <v>39954</v>
      </c>
      <c r="AU286">
        <v>99.9921875</v>
      </c>
      <c r="AV286" s="22">
        <f>_xll.BDH(AV$3&amp;" Govt",$A$8,AT286,AT286)</f>
        <v>1.00549</v>
      </c>
      <c r="AW286">
        <f t="shared" si="123"/>
        <v>99.446227709872801</v>
      </c>
      <c r="AX286" s="2">
        <v>38587</v>
      </c>
      <c r="AY286">
        <v>106.98046875</v>
      </c>
      <c r="AZ286" s="22">
        <f>_xll.BDH(AZ$3&amp;" Govt",$A$8,AX286,AX286)</f>
        <v>1.05884</v>
      </c>
      <c r="BA286">
        <f t="shared" si="124"/>
        <v>101.03553771108005</v>
      </c>
      <c r="BB286" s="2">
        <v>38587</v>
      </c>
      <c r="BC286">
        <v>107.26953125</v>
      </c>
      <c r="BD286" s="22">
        <f>_xll.BDH(BD$3&amp;" Govt",$A$8,BB286,BB286)</f>
        <v>1.0524800000000001</v>
      </c>
      <c r="BE286">
        <f t="shared" si="125"/>
        <v>101.92073127280328</v>
      </c>
      <c r="BH286" s="22"/>
      <c r="BJ286" s="2">
        <v>38587</v>
      </c>
      <c r="BK286">
        <v>105.16796875</v>
      </c>
      <c r="BL286" s="22">
        <f>_xll.BDH(BL$3&amp;" Govt",$A$8,BJ286,BJ286)</f>
        <v>1.03169</v>
      </c>
      <c r="BM286">
        <f t="shared" si="126"/>
        <v>101.93756724403649</v>
      </c>
      <c r="BN286" s="2">
        <v>38763</v>
      </c>
      <c r="BO286">
        <v>99.26171875</v>
      </c>
      <c r="BP286" s="22">
        <f>_xll.BDH(BP$3&amp;" Govt",$A$8,BN286,BN286)</f>
        <v>1.0327599999999999</v>
      </c>
      <c r="BQ286">
        <f t="shared" si="127"/>
        <v>96.113055066036651</v>
      </c>
      <c r="BR286" s="2">
        <v>38944</v>
      </c>
      <c r="BS286">
        <v>100.76171875</v>
      </c>
      <c r="BT286" s="22">
        <f>_xll.BDH(BT$3&amp;" Govt",$A$8,BR286,BR286)</f>
        <v>1.0420100000000001</v>
      </c>
      <c r="BU286">
        <f t="shared" si="128"/>
        <v>96.699377885049074</v>
      </c>
      <c r="BV286" s="2">
        <v>39122</v>
      </c>
      <c r="BW286">
        <v>98.328125</v>
      </c>
      <c r="BX286" s="22">
        <f>_xll.BDH(BX$3&amp;" Govt",$A$8,BV286,BV286)</f>
        <v>1.01566</v>
      </c>
      <c r="BY286">
        <f t="shared" si="129"/>
        <v>96.812048323257784</v>
      </c>
      <c r="BZ286" s="2">
        <v>39304</v>
      </c>
      <c r="CA286">
        <v>102.765625</v>
      </c>
      <c r="CB286" s="22">
        <f>_xll.BDH(CB$3&amp;" Govt",$A$8,BZ286,BZ286)</f>
        <v>1.0302800000000001</v>
      </c>
      <c r="CC286">
        <f t="shared" si="130"/>
        <v>99.74533621928019</v>
      </c>
      <c r="CD286" s="2">
        <v>39486</v>
      </c>
      <c r="CE286">
        <v>114.1796875</v>
      </c>
      <c r="CF286" s="22">
        <f>_xll.BDH(CF$3&amp;" Govt",$A$8,CD286,CD286)</f>
        <v>1.0420400000000001</v>
      </c>
      <c r="CG286">
        <f t="shared" si="131"/>
        <v>109.57322895474262</v>
      </c>
      <c r="CH286" s="2">
        <v>39668</v>
      </c>
      <c r="CI286">
        <v>113.53515625</v>
      </c>
      <c r="CJ286" s="22">
        <f>_xll.BDH(CJ$3&amp;" Govt",$A$8,CH286,CH286)</f>
        <v>1.04762</v>
      </c>
      <c r="CK286">
        <f t="shared" si="132"/>
        <v>108.37436880739199</v>
      </c>
      <c r="CL286" s="2">
        <v>39850</v>
      </c>
      <c r="CM286">
        <v>98.73046875</v>
      </c>
      <c r="CN286" s="22">
        <f>_xll.BDH(CN$3&amp;" Govt",$A$8,CL286,CL286)</f>
        <v>1.0121100000000001</v>
      </c>
      <c r="CO286">
        <f t="shared" si="133"/>
        <v>97.549148560927165</v>
      </c>
      <c r="CP286" s="2">
        <v>40035</v>
      </c>
      <c r="CQ286">
        <v>95.8984375</v>
      </c>
      <c r="CR286" s="22">
        <f>_xll.BDH(CR$3&amp;" Govt",$A$8,CP286,CP286)</f>
        <v>0.99419999999999997</v>
      </c>
      <c r="CS286">
        <f t="shared" si="134"/>
        <v>96.457893281029982</v>
      </c>
      <c r="CV286" s="22"/>
      <c r="CZ286" s="22"/>
      <c r="DB286" s="2">
        <v>38590</v>
      </c>
      <c r="DC286">
        <v>110.91015625</v>
      </c>
      <c r="DD286" s="22">
        <f>_xll.BDH(DD$3&amp;" Govt",$A$8,DB286,DB286)</f>
        <v>1.0317499999999999</v>
      </c>
      <c r="DE286">
        <f t="shared" si="135"/>
        <v>107.49712260722075</v>
      </c>
      <c r="DF286" s="2">
        <v>39134</v>
      </c>
      <c r="DG286">
        <v>96.2109375</v>
      </c>
      <c r="DH286" s="22">
        <f>_xll.BDH(DH$3&amp;" Govt",$A$8,DF286,DF286)</f>
        <v>1.01631</v>
      </c>
      <c r="DI286">
        <f t="shared" si="136"/>
        <v>94.666920034241514</v>
      </c>
      <c r="DJ286" s="2">
        <v>39498</v>
      </c>
      <c r="DK286">
        <v>111.1953125</v>
      </c>
      <c r="DL286" s="22">
        <f>_xll.BDH(DL$3&amp;" Govt",$A$8,DJ286,DJ286)</f>
        <v>1.04175</v>
      </c>
      <c r="DM286">
        <f t="shared" si="137"/>
        <v>106.73896088312935</v>
      </c>
      <c r="DP286" s="22"/>
    </row>
    <row r="287" spans="4:120" x14ac:dyDescent="0.25">
      <c r="D287" s="2"/>
      <c r="F287" s="2">
        <v>38588</v>
      </c>
      <c r="G287">
        <v>127.125</v>
      </c>
      <c r="H287" s="22">
        <f>_xll.BDH(H$3&amp;" Govt",$A$8,F287,F287)</f>
        <v>1.2274700000000001</v>
      </c>
      <c r="I287" s="14">
        <f t="shared" si="113"/>
        <v>103.56668594751807</v>
      </c>
      <c r="J287" s="2">
        <v>38588</v>
      </c>
      <c r="K287">
        <v>127.375</v>
      </c>
      <c r="L287" s="22">
        <f>_xll.BDH(L$3&amp;" Govt",$A$8,J287,J287)</f>
        <v>1.20377</v>
      </c>
      <c r="M287">
        <f t="shared" si="114"/>
        <v>105.81340289257915</v>
      </c>
      <c r="N287" s="2">
        <v>38588</v>
      </c>
      <c r="O287">
        <v>128.546875</v>
      </c>
      <c r="P287" s="22">
        <f>_xll.BDH(P$3&amp;" Govt",$A$8,N287,N287)</f>
        <v>1.1858200000000001</v>
      </c>
      <c r="Q287">
        <f t="shared" si="115"/>
        <v>108.40336223035536</v>
      </c>
      <c r="R287" s="2">
        <v>38588</v>
      </c>
      <c r="S287">
        <v>129.359375</v>
      </c>
      <c r="T287" s="22">
        <f>_xll.BDH(T$3&amp;" Govt",$A$8,R287,R287)</f>
        <v>1.1558999999999999</v>
      </c>
      <c r="U287">
        <f t="shared" si="116"/>
        <v>111.91225452028723</v>
      </c>
      <c r="V287" s="2">
        <v>38685</v>
      </c>
      <c r="W287">
        <v>99.98046875</v>
      </c>
      <c r="X287" s="22">
        <f>_xll.BDH(X$3&amp;" Govt",$A$8,V287,V287)</f>
        <v>1.04854</v>
      </c>
      <c r="Y287">
        <f t="shared" si="117"/>
        <v>95.352078842962598</v>
      </c>
      <c r="Z287" s="2">
        <v>38588</v>
      </c>
      <c r="AA287">
        <v>122.96484375</v>
      </c>
      <c r="AB287" s="22">
        <f>_xll.BDH(AB$3&amp;" Govt",$A$8,Z287,Z287)</f>
        <v>1.11738</v>
      </c>
      <c r="AC287">
        <f t="shared" si="118"/>
        <v>110.04747154056811</v>
      </c>
      <c r="AD287" s="2">
        <v>39226</v>
      </c>
      <c r="AE287">
        <v>103.40234375</v>
      </c>
      <c r="AF287" s="22">
        <f>_xll.BDH(AF$3&amp;" Govt",$A$8,AD287,AD287)</f>
        <v>1.0321800000000001</v>
      </c>
      <c r="AG287">
        <f t="shared" si="119"/>
        <v>100.17859651417388</v>
      </c>
      <c r="AH287" s="2">
        <v>38588</v>
      </c>
      <c r="AI287">
        <v>121.23046875</v>
      </c>
      <c r="AJ287" s="22">
        <f>_xll.BDH(AJ$3&amp;" Govt",$A$8,AH287,AH287)</f>
        <v>1.0952299999999999</v>
      </c>
      <c r="AK287">
        <f t="shared" si="120"/>
        <v>110.68950699852999</v>
      </c>
      <c r="AL287" s="2">
        <v>39590</v>
      </c>
      <c r="AM287">
        <v>110.890625</v>
      </c>
      <c r="AN287" s="22">
        <f>_xll.BDH(AN$3&amp;" Govt",$A$8,AL287,AL287)</f>
        <v>1.04935</v>
      </c>
      <c r="AO287">
        <f t="shared" si="121"/>
        <v>105.67553723733739</v>
      </c>
      <c r="AP287" s="2">
        <v>38588</v>
      </c>
      <c r="AQ287">
        <v>117.6328125</v>
      </c>
      <c r="AR287" s="22">
        <f>_xll.BDH(AR$3&amp;" Govt",$A$8,AP287,AP287)</f>
        <v>1.08161</v>
      </c>
      <c r="AS287">
        <f t="shared" si="122"/>
        <v>108.75714213071255</v>
      </c>
      <c r="AT287" s="2">
        <v>39955</v>
      </c>
      <c r="AU287">
        <v>100.015625</v>
      </c>
      <c r="AV287" s="22">
        <f>_xll.BDH(AV$3&amp;" Govt",$A$8,AT287,AT287)</f>
        <v>1.0055700000000001</v>
      </c>
      <c r="AW287">
        <f t="shared" si="123"/>
        <v>99.461623755680847</v>
      </c>
      <c r="AX287" s="2">
        <v>38588</v>
      </c>
      <c r="AY287">
        <v>107.18359375</v>
      </c>
      <c r="AZ287" s="22">
        <f>_xll.BDH(AZ$3&amp;" Govt",$A$8,AX287,AX287)</f>
        <v>1.0588599999999999</v>
      </c>
      <c r="BA287">
        <f t="shared" si="124"/>
        <v>101.22546299794119</v>
      </c>
      <c r="BB287" s="2">
        <v>38588</v>
      </c>
      <c r="BC287">
        <v>107.44140625</v>
      </c>
      <c r="BD287" s="22">
        <f>_xll.BDH(BD$3&amp;" Govt",$A$8,BB287,BB287)</f>
        <v>1.0525</v>
      </c>
      <c r="BE287">
        <f t="shared" si="125"/>
        <v>102.08209619952494</v>
      </c>
      <c r="BH287" s="22"/>
      <c r="BJ287" s="2">
        <v>38588</v>
      </c>
      <c r="BK287">
        <v>105.38671875</v>
      </c>
      <c r="BL287" s="22">
        <f>_xll.BDH(BL$3&amp;" Govt",$A$8,BJ287,BJ287)</f>
        <v>1.0317099999999999</v>
      </c>
      <c r="BM287">
        <f t="shared" si="126"/>
        <v>102.14761778988283</v>
      </c>
      <c r="BN287" s="2">
        <v>38764</v>
      </c>
      <c r="BO287">
        <v>99.58984375</v>
      </c>
      <c r="BP287" s="22">
        <f>_xll.BDH(BP$3&amp;" Govt",$A$8,BN287,BN287)</f>
        <v>1.03261</v>
      </c>
      <c r="BQ287">
        <f t="shared" si="127"/>
        <v>96.444779490804848</v>
      </c>
      <c r="BR287" s="2">
        <v>38945</v>
      </c>
      <c r="BS287">
        <v>101.08203125</v>
      </c>
      <c r="BT287" s="22">
        <f>_xll.BDH(BT$3&amp;" Govt",$A$8,BR287,BR287)</f>
        <v>1.0420700000000001</v>
      </c>
      <c r="BU287">
        <f t="shared" si="128"/>
        <v>97.001191138791057</v>
      </c>
      <c r="BV287" s="2">
        <v>39125</v>
      </c>
      <c r="BW287">
        <v>98.00390625</v>
      </c>
      <c r="BX287" s="22">
        <f>_xll.BDH(BX$3&amp;" Govt",$A$8,BV287,BV287)</f>
        <v>1.0158199999999999</v>
      </c>
      <c r="BY287">
        <f t="shared" si="129"/>
        <v>96.477630141166742</v>
      </c>
      <c r="BZ287" s="2">
        <v>39307</v>
      </c>
      <c r="CA287">
        <v>103.1171875</v>
      </c>
      <c r="CB287" s="22">
        <f>_xll.BDH(CB$3&amp;" Govt",$A$8,BZ287,BZ287)</f>
        <v>1.03047</v>
      </c>
      <c r="CC287">
        <f t="shared" si="130"/>
        <v>100.06811212359409</v>
      </c>
      <c r="CD287" s="2">
        <v>39489</v>
      </c>
      <c r="CE287">
        <v>114.5625</v>
      </c>
      <c r="CF287" s="22">
        <f>_xll.BDH(CF$3&amp;" Govt",$A$8,CD287,CD287)</f>
        <v>1.0419700000000001</v>
      </c>
      <c r="CG287">
        <f t="shared" si="131"/>
        <v>109.9479831473075</v>
      </c>
      <c r="CH287" s="2">
        <v>39671</v>
      </c>
      <c r="CI287">
        <v>112.76171875</v>
      </c>
      <c r="CJ287" s="22">
        <f>_xll.BDH(CJ$3&amp;" Govt",$A$8,CH287,CH287)</f>
        <v>1.04863</v>
      </c>
      <c r="CK287">
        <f t="shared" si="132"/>
        <v>107.53241729685399</v>
      </c>
      <c r="CL287" s="2">
        <v>39853</v>
      </c>
      <c r="CM287">
        <v>100.15234375</v>
      </c>
      <c r="CN287" s="22">
        <f>_xll.BDH(CN$3&amp;" Govt",$A$8,CL287,CL287)</f>
        <v>1.01098</v>
      </c>
      <c r="CO287">
        <f t="shared" si="133"/>
        <v>99.064614285149062</v>
      </c>
      <c r="CP287" s="2">
        <v>40036</v>
      </c>
      <c r="CQ287">
        <v>96.33203125</v>
      </c>
      <c r="CR287" s="22">
        <f>_xll.BDH(CR$3&amp;" Govt",$A$8,CP287,CP287)</f>
        <v>0.99448000000000003</v>
      </c>
      <c r="CS287">
        <f t="shared" si="134"/>
        <v>96.866735630681362</v>
      </c>
      <c r="CV287" s="22"/>
      <c r="CZ287" s="22"/>
      <c r="DB287" s="2">
        <v>38593</v>
      </c>
      <c r="DC287">
        <v>111.2578125</v>
      </c>
      <c r="DD287" s="22">
        <f>_xll.BDH(DD$3&amp;" Govt",$A$8,DB287,DB287)</f>
        <v>1.0318000000000001</v>
      </c>
      <c r="DE287">
        <f t="shared" si="135"/>
        <v>107.82885491374297</v>
      </c>
      <c r="DF287" s="2">
        <v>39135</v>
      </c>
      <c r="DG287">
        <v>95.96875</v>
      </c>
      <c r="DH287" s="22">
        <f>_xll.BDH(DH$3&amp;" Govt",$A$8,DF287,DF287)</f>
        <v>1.0163599999999999</v>
      </c>
      <c r="DI287">
        <f t="shared" si="136"/>
        <v>94.42397378881499</v>
      </c>
      <c r="DJ287" s="2">
        <v>39499</v>
      </c>
      <c r="DK287">
        <v>111.8828125</v>
      </c>
      <c r="DL287" s="22">
        <f>_xll.BDH(DL$3&amp;" Govt",$A$8,DJ287,DJ287)</f>
        <v>1.04173</v>
      </c>
      <c r="DM287">
        <f t="shared" si="137"/>
        <v>107.40097002102272</v>
      </c>
      <c r="DP287" s="22"/>
    </row>
    <row r="288" spans="4:120" x14ac:dyDescent="0.25">
      <c r="D288" s="2"/>
      <c r="F288" s="2">
        <v>38589</v>
      </c>
      <c r="G288">
        <v>127.13671875</v>
      </c>
      <c r="H288" s="22">
        <f>_xll.BDH(H$3&amp;" Govt",$A$8,F288,F288)</f>
        <v>1.22749</v>
      </c>
      <c r="I288" s="14">
        <f t="shared" si="113"/>
        <v>103.57454541381193</v>
      </c>
      <c r="J288" s="2">
        <v>38589</v>
      </c>
      <c r="K288">
        <v>127.3671875</v>
      </c>
      <c r="L288" s="22">
        <f>_xll.BDH(L$3&amp;" Govt",$A$8,J288,J288)</f>
        <v>1.2037899999999999</v>
      </c>
      <c r="M288">
        <f t="shared" si="114"/>
        <v>105.80515496888994</v>
      </c>
      <c r="N288" s="2">
        <v>38589</v>
      </c>
      <c r="O288">
        <v>128.54296875</v>
      </c>
      <c r="P288" s="22">
        <f>_xll.BDH(P$3&amp;" Govt",$A$8,N288,N288)</f>
        <v>1.18584</v>
      </c>
      <c r="Q288">
        <f t="shared" si="115"/>
        <v>108.39823985529245</v>
      </c>
      <c r="R288" s="2">
        <v>38589</v>
      </c>
      <c r="S288">
        <v>129.3203125</v>
      </c>
      <c r="T288" s="22">
        <f>_xll.BDH(T$3&amp;" Govt",$A$8,R288,R288)</f>
        <v>1.1559200000000001</v>
      </c>
      <c r="U288">
        <f t="shared" si="116"/>
        <v>111.87652475949892</v>
      </c>
      <c r="V288" s="2">
        <v>38686</v>
      </c>
      <c r="W288">
        <v>99.84375</v>
      </c>
      <c r="X288" s="22">
        <f>_xll.BDH(X$3&amp;" Govt",$A$8,V288,V288)</f>
        <v>1.0489599999999999</v>
      </c>
      <c r="Y288">
        <f t="shared" si="117"/>
        <v>95.183562766931061</v>
      </c>
      <c r="Z288" s="2">
        <v>38589</v>
      </c>
      <c r="AA288">
        <v>122.9765625</v>
      </c>
      <c r="AB288" s="22">
        <f>_xll.BDH(AB$3&amp;" Govt",$A$8,Z288,Z288)</f>
        <v>1.1173999999999999</v>
      </c>
      <c r="AC288">
        <f t="shared" si="118"/>
        <v>110.05598935027743</v>
      </c>
      <c r="AD288" s="2">
        <v>39227</v>
      </c>
      <c r="AE288">
        <v>103.453125</v>
      </c>
      <c r="AF288" s="22">
        <f>_xll.BDH(AF$3&amp;" Govt",$A$8,AD288,AD288)</f>
        <v>1.0324800000000001</v>
      </c>
      <c r="AG288">
        <f t="shared" si="119"/>
        <v>100.19867212924221</v>
      </c>
      <c r="AH288" s="2">
        <v>38589</v>
      </c>
      <c r="AI288">
        <v>121.27734375</v>
      </c>
      <c r="AJ288" s="22">
        <f>_xll.BDH(AJ$3&amp;" Govt",$A$8,AH288,AH288)</f>
        <v>1.0952500000000001</v>
      </c>
      <c r="AK288">
        <f t="shared" si="120"/>
        <v>110.73028418169368</v>
      </c>
      <c r="AL288" s="2">
        <v>39591</v>
      </c>
      <c r="AM288">
        <v>111.1015625</v>
      </c>
      <c r="AN288" s="22">
        <f>_xll.BDH(AN$3&amp;" Govt",$A$8,AL288,AL288)</f>
        <v>1.0496399999999999</v>
      </c>
      <c r="AO288">
        <f t="shared" si="121"/>
        <v>105.8473024084448</v>
      </c>
      <c r="AP288" s="2">
        <v>38589</v>
      </c>
      <c r="AQ288">
        <v>117.64453125</v>
      </c>
      <c r="AR288" s="22">
        <f>_xll.BDH(AR$3&amp;" Govt",$A$8,AP288,AP288)</f>
        <v>1.0816300000000001</v>
      </c>
      <c r="AS288">
        <f t="shared" si="122"/>
        <v>108.76596548727383</v>
      </c>
      <c r="AT288" s="2">
        <v>39958</v>
      </c>
      <c r="AU288">
        <v>100.015625</v>
      </c>
      <c r="AV288" s="22">
        <f>_xll.BDH(AV$3&amp;" Govt",$A$8,AT288,AT288)</f>
        <v>1.0058</v>
      </c>
      <c r="AW288">
        <f t="shared" si="123"/>
        <v>99.438879498906346</v>
      </c>
      <c r="AX288" s="2">
        <v>38589</v>
      </c>
      <c r="AY288">
        <v>107.20703125</v>
      </c>
      <c r="AZ288" s="22">
        <f>_xll.BDH(AZ$3&amp;" Govt",$A$8,AX288,AX288)</f>
        <v>1.05887</v>
      </c>
      <c r="BA288">
        <f t="shared" si="124"/>
        <v>101.24664146684674</v>
      </c>
      <c r="BB288" s="2">
        <v>38589</v>
      </c>
      <c r="BC288">
        <v>107.5</v>
      </c>
      <c r="BD288" s="22">
        <f>_xll.BDH(BD$3&amp;" Govt",$A$8,BB288,BB288)</f>
        <v>1.0525100000000001</v>
      </c>
      <c r="BE288">
        <f t="shared" si="125"/>
        <v>102.1367968000304</v>
      </c>
      <c r="BH288" s="22"/>
      <c r="BJ288" s="2">
        <v>38589</v>
      </c>
      <c r="BK288">
        <v>105.44140625</v>
      </c>
      <c r="BL288" s="22">
        <f>_xll.BDH(BL$3&amp;" Govt",$A$8,BJ288,BJ288)</f>
        <v>1.03173</v>
      </c>
      <c r="BM288">
        <f t="shared" si="126"/>
        <v>102.1986432981497</v>
      </c>
      <c r="BN288" s="2">
        <v>38765</v>
      </c>
      <c r="BO288">
        <v>100.03515625</v>
      </c>
      <c r="BP288" s="22">
        <f>_xll.BDH(BP$3&amp;" Govt",$A$8,BN288,BN288)</f>
        <v>1.0324599999999999</v>
      </c>
      <c r="BQ288">
        <f t="shared" si="127"/>
        <v>96.890103490692141</v>
      </c>
      <c r="BR288" s="2">
        <v>38946</v>
      </c>
      <c r="BS288">
        <v>100.98046875</v>
      </c>
      <c r="BT288" s="22">
        <f>_xll.BDH(BT$3&amp;" Govt",$A$8,BR288,BR288)</f>
        <v>1.0421400000000001</v>
      </c>
      <c r="BU288">
        <f t="shared" si="128"/>
        <v>96.897219903275939</v>
      </c>
      <c r="BV288" s="2">
        <v>39126</v>
      </c>
      <c r="BW288">
        <v>98.078125</v>
      </c>
      <c r="BX288" s="22">
        <f>_xll.BDH(BX$3&amp;" Govt",$A$8,BV288,BV288)</f>
        <v>1.0158799999999999</v>
      </c>
      <c r="BY288">
        <f t="shared" si="129"/>
        <v>96.544990550064981</v>
      </c>
      <c r="BZ288" s="2">
        <v>39308</v>
      </c>
      <c r="CA288">
        <v>103.32421875</v>
      </c>
      <c r="CB288" s="22">
        <f>_xll.BDH(CB$3&amp;" Govt",$A$8,BZ288,BZ288)</f>
        <v>1.0305299999999999</v>
      </c>
      <c r="CC288">
        <f t="shared" si="130"/>
        <v>100.26318375010918</v>
      </c>
      <c r="CD288" s="2">
        <v>39490</v>
      </c>
      <c r="CE288">
        <v>114.3203125</v>
      </c>
      <c r="CF288" s="22">
        <f>_xll.BDH(CF$3&amp;" Govt",$A$8,CD288,CD288)</f>
        <v>1.0419499999999999</v>
      </c>
      <c r="CG288">
        <f t="shared" si="131"/>
        <v>109.71765679735113</v>
      </c>
      <c r="CH288" s="2">
        <v>39672</v>
      </c>
      <c r="CI288">
        <v>113.55859375</v>
      </c>
      <c r="CJ288" s="22">
        <f>_xll.BDH(CJ$3&amp;" Govt",$A$8,CH288,CH288)</f>
        <v>1.04897</v>
      </c>
      <c r="CK288">
        <f t="shared" si="132"/>
        <v>108.25723686092071</v>
      </c>
      <c r="CL288" s="2">
        <v>39854</v>
      </c>
      <c r="CM288">
        <v>100.44921875</v>
      </c>
      <c r="CN288" s="22">
        <f>_xll.BDH(CN$3&amp;" Govt",$A$8,CL288,CL288)</f>
        <v>1.01061</v>
      </c>
      <c r="CO288">
        <f t="shared" si="133"/>
        <v>99.394641602596451</v>
      </c>
      <c r="CP288" s="2">
        <v>40037</v>
      </c>
      <c r="CQ288">
        <v>95.92578125</v>
      </c>
      <c r="CR288" s="22">
        <f>_xll.BDH(CR$3&amp;" Govt",$A$8,CP288,CP288)</f>
        <v>0.99475000000000002</v>
      </c>
      <c r="CS288">
        <f t="shared" si="134"/>
        <v>96.432049509927111</v>
      </c>
      <c r="CV288" s="22"/>
      <c r="CZ288" s="22"/>
      <c r="DB288" s="2">
        <v>38594</v>
      </c>
      <c r="DC288">
        <v>111.765625</v>
      </c>
      <c r="DD288" s="22">
        <f>_xll.BDH(DD$3&amp;" Govt",$A$8,DB288,DB288)</f>
        <v>1.0318099999999999</v>
      </c>
      <c r="DE288">
        <f t="shared" si="135"/>
        <v>108.31996685436273</v>
      </c>
      <c r="DF288" s="2">
        <v>39136</v>
      </c>
      <c r="DG288">
        <v>96.71484375</v>
      </c>
      <c r="DH288" s="22">
        <f>_xll.BDH(DH$3&amp;" Govt",$A$8,DF288,DF288)</f>
        <v>1.0164200000000001</v>
      </c>
      <c r="DI288">
        <f t="shared" si="136"/>
        <v>95.152440674130759</v>
      </c>
      <c r="DJ288" s="2">
        <v>39500</v>
      </c>
      <c r="DK288">
        <v>111.375</v>
      </c>
      <c r="DL288" s="22">
        <f>_xll.BDH(DL$3&amp;" Govt",$A$8,DJ288,DJ288)</f>
        <v>1.0417000000000001</v>
      </c>
      <c r="DM288">
        <f t="shared" si="137"/>
        <v>106.91657866948258</v>
      </c>
      <c r="DP288" s="22"/>
    </row>
    <row r="289" spans="4:120" x14ac:dyDescent="0.25">
      <c r="D289" s="2"/>
      <c r="F289" s="2">
        <v>38590</v>
      </c>
      <c r="G289">
        <v>127.1015625</v>
      </c>
      <c r="H289" s="22">
        <f>_xll.BDH(H$3&amp;" Govt",$A$8,F289,F289)</f>
        <v>1.2275100000000001</v>
      </c>
      <c r="I289" s="14">
        <f t="shared" si="113"/>
        <v>103.54421756238237</v>
      </c>
      <c r="J289" s="2">
        <v>38590</v>
      </c>
      <c r="K289">
        <v>127.27734375</v>
      </c>
      <c r="L289" s="22">
        <f>_xll.BDH(L$3&amp;" Govt",$A$8,J289,J289)</f>
        <v>1.20381</v>
      </c>
      <c r="M289">
        <f t="shared" si="114"/>
        <v>105.72876429835273</v>
      </c>
      <c r="N289" s="2">
        <v>38590</v>
      </c>
      <c r="O289">
        <v>128.3828125</v>
      </c>
      <c r="P289" s="22">
        <f>_xll.BDH(P$3&amp;" Govt",$A$8,N289,N289)</f>
        <v>1.1858599999999999</v>
      </c>
      <c r="Q289">
        <f t="shared" si="115"/>
        <v>108.26135673688295</v>
      </c>
      <c r="R289" s="2">
        <v>38590</v>
      </c>
      <c r="S289">
        <v>129.1328125</v>
      </c>
      <c r="T289" s="22">
        <f>_xll.BDH(T$3&amp;" Govt",$A$8,R289,R289)</f>
        <v>1.15594</v>
      </c>
      <c r="U289">
        <f t="shared" si="116"/>
        <v>111.71238342820561</v>
      </c>
      <c r="V289" s="2">
        <v>38687</v>
      </c>
      <c r="W289">
        <v>99.80078125</v>
      </c>
      <c r="X289" s="22">
        <f>_xll.BDH(X$3&amp;" Govt",$A$8,V289,V289)</f>
        <v>1.04938</v>
      </c>
      <c r="Y289">
        <f t="shared" si="117"/>
        <v>95.104520049934251</v>
      </c>
      <c r="Z289" s="2">
        <v>38590</v>
      </c>
      <c r="AA289">
        <v>122.82421875</v>
      </c>
      <c r="AB289" s="22">
        <f>_xll.BDH(AB$3&amp;" Govt",$A$8,Z289,Z289)</f>
        <v>1.11741</v>
      </c>
      <c r="AC289">
        <f t="shared" si="118"/>
        <v>109.91866794641179</v>
      </c>
      <c r="AD289" s="2">
        <v>39230</v>
      </c>
      <c r="AE289">
        <v>103.453125</v>
      </c>
      <c r="AF289" s="22">
        <f>_xll.BDH(AF$3&amp;" Govt",$A$8,AD289,AD289)</f>
        <v>1.03338</v>
      </c>
      <c r="AG289">
        <f t="shared" si="119"/>
        <v>100.11140625907217</v>
      </c>
      <c r="AH289" s="2">
        <v>38590</v>
      </c>
      <c r="AI289">
        <v>121.28125</v>
      </c>
      <c r="AJ289" s="22">
        <f>_xll.BDH(AJ$3&amp;" Govt",$A$8,AH289,AH289)</f>
        <v>1.09527</v>
      </c>
      <c r="AK289">
        <f t="shared" si="120"/>
        <v>110.73182868151233</v>
      </c>
      <c r="AL289" s="2">
        <v>39594</v>
      </c>
      <c r="AM289">
        <v>111.1015625</v>
      </c>
      <c r="AN289" s="22">
        <f>_xll.BDH(AN$3&amp;" Govt",$A$8,AL289,AL289)</f>
        <v>1.0505199999999999</v>
      </c>
      <c r="AO289">
        <f t="shared" si="121"/>
        <v>105.75863619921563</v>
      </c>
      <c r="AP289" s="2">
        <v>38590</v>
      </c>
      <c r="AQ289">
        <v>117.55859375</v>
      </c>
      <c r="AR289" s="22">
        <f>_xll.BDH(AR$3&amp;" Govt",$A$8,AP289,AP289)</f>
        <v>1.08165</v>
      </c>
      <c r="AS289">
        <f t="shared" si="122"/>
        <v>108.68450399852078</v>
      </c>
      <c r="AT289" s="2">
        <v>39959</v>
      </c>
      <c r="AU289">
        <v>100.0703125</v>
      </c>
      <c r="AV289" s="22">
        <f>_xll.BDH(AV$3&amp;" Govt",$A$8,AT289,AT289)</f>
        <v>1.0058800000000001</v>
      </c>
      <c r="AW289">
        <f t="shared" si="123"/>
        <v>99.485338708394636</v>
      </c>
      <c r="AX289" s="2">
        <v>38590</v>
      </c>
      <c r="AY289">
        <v>107.1796875</v>
      </c>
      <c r="AZ289" s="22">
        <f>_xll.BDH(AZ$3&amp;" Govt",$A$8,AX289,AX289)</f>
        <v>1.0588899999999999</v>
      </c>
      <c r="BA289">
        <f t="shared" si="124"/>
        <v>101.21890611867146</v>
      </c>
      <c r="BB289" s="2">
        <v>38590</v>
      </c>
      <c r="BC289">
        <v>107.44140625</v>
      </c>
      <c r="BD289" s="22">
        <f>_xll.BDH(BD$3&amp;" Govt",$A$8,BB289,BB289)</f>
        <v>1.05253</v>
      </c>
      <c r="BE289">
        <f t="shared" si="125"/>
        <v>102.07918657900488</v>
      </c>
      <c r="BH289" s="22"/>
      <c r="BJ289" s="2">
        <v>38590</v>
      </c>
      <c r="BK289">
        <v>105.3828125</v>
      </c>
      <c r="BL289" s="22">
        <f>_xll.BDH(BL$3&amp;" Govt",$A$8,BJ289,BJ289)</f>
        <v>1.0317499999999999</v>
      </c>
      <c r="BM289">
        <f t="shared" si="126"/>
        <v>102.13987157741701</v>
      </c>
      <c r="BN289" s="2">
        <v>38768</v>
      </c>
      <c r="BO289">
        <v>100.03515625</v>
      </c>
      <c r="BP289" s="22">
        <f>_xll.BDH(BP$3&amp;" Govt",$A$8,BN289,BN289)</f>
        <v>1.0320100000000001</v>
      </c>
      <c r="BQ289">
        <f t="shared" si="127"/>
        <v>96.932351672948897</v>
      </c>
      <c r="BR289" s="2">
        <v>38947</v>
      </c>
      <c r="BS289">
        <v>101.1953125</v>
      </c>
      <c r="BT289" s="22">
        <f>_xll.BDH(BT$3&amp;" Govt",$A$8,BR289,BR289)</f>
        <v>1.0422100000000001</v>
      </c>
      <c r="BU289">
        <f t="shared" si="128"/>
        <v>97.096854280807122</v>
      </c>
      <c r="BV289" s="2">
        <v>39127</v>
      </c>
      <c r="BW289">
        <v>98.64453125</v>
      </c>
      <c r="BX289" s="22">
        <f>_xll.BDH(BX$3&amp;" Govt",$A$8,BV289,BV289)</f>
        <v>1.01593</v>
      </c>
      <c r="BY289">
        <f t="shared" si="129"/>
        <v>97.097763871526581</v>
      </c>
      <c r="BZ289" s="2">
        <v>39309</v>
      </c>
      <c r="CA289">
        <v>103.35546875</v>
      </c>
      <c r="CB289" s="22">
        <f>_xll.BDH(CB$3&amp;" Govt",$A$8,BZ289,BZ289)</f>
        <v>1.0306</v>
      </c>
      <c r="CC289">
        <f t="shared" si="130"/>
        <v>100.28669585678246</v>
      </c>
      <c r="CD289" s="2">
        <v>39491</v>
      </c>
      <c r="CE289">
        <v>113.4296875</v>
      </c>
      <c r="CF289" s="22">
        <f>_xll.BDH(CF$3&amp;" Govt",$A$8,CD289,CD289)</f>
        <v>1.04192</v>
      </c>
      <c r="CG289">
        <f t="shared" si="131"/>
        <v>108.86602378301598</v>
      </c>
      <c r="CH289" s="2">
        <v>39673</v>
      </c>
      <c r="CI289">
        <v>113.390625</v>
      </c>
      <c r="CJ289" s="22">
        <f>_xll.BDH(CJ$3&amp;" Govt",$A$8,CH289,CH289)</f>
        <v>1.04931</v>
      </c>
      <c r="CK289">
        <f t="shared" si="132"/>
        <v>108.06208365497328</v>
      </c>
      <c r="CL289" s="2">
        <v>39855</v>
      </c>
      <c r="CM289">
        <v>100.0859375</v>
      </c>
      <c r="CN289" s="22">
        <f>_xll.BDH(CN$3&amp;" Govt",$A$8,CL289,CL289)</f>
        <v>1.01023</v>
      </c>
      <c r="CO289">
        <f t="shared" si="133"/>
        <v>99.072426576126233</v>
      </c>
      <c r="CP289" s="2">
        <v>40038</v>
      </c>
      <c r="CQ289">
        <v>96.28125</v>
      </c>
      <c r="CR289" s="22">
        <f>_xll.BDH(CR$3&amp;" Govt",$A$8,CP289,CP289)</f>
        <v>0.99502000000000002</v>
      </c>
      <c r="CS289">
        <f t="shared" si="134"/>
        <v>96.763130389338912</v>
      </c>
      <c r="CV289" s="22"/>
      <c r="CZ289" s="22"/>
      <c r="DB289" s="2">
        <v>38595</v>
      </c>
      <c r="DC289">
        <v>112.55078125</v>
      </c>
      <c r="DD289" s="22">
        <f>_xll.BDH(DD$3&amp;" Govt",$A$8,DB289,DB289)</f>
        <v>1.03183</v>
      </c>
      <c r="DE289">
        <f t="shared" si="135"/>
        <v>109.07880295203667</v>
      </c>
      <c r="DF289" s="2">
        <v>39139</v>
      </c>
      <c r="DG289">
        <v>97.36328125</v>
      </c>
      <c r="DH289" s="22">
        <f>_xll.BDH(DH$3&amp;" Govt",$A$8,DF289,DF289)</f>
        <v>1.01658</v>
      </c>
      <c r="DI289">
        <f t="shared" si="136"/>
        <v>95.775326339294494</v>
      </c>
      <c r="DJ289" s="2">
        <v>39503</v>
      </c>
      <c r="DK289">
        <v>110.55078125</v>
      </c>
      <c r="DL289" s="22">
        <f>_xll.BDH(DL$3&amp;" Govt",$A$8,DJ289,DJ289)</f>
        <v>1.0416300000000001</v>
      </c>
      <c r="DM289">
        <f t="shared" si="137"/>
        <v>106.1324858635024</v>
      </c>
      <c r="DP289" s="22"/>
    </row>
    <row r="290" spans="4:120" x14ac:dyDescent="0.25">
      <c r="D290" s="2"/>
      <c r="F290" s="2">
        <v>38593</v>
      </c>
      <c r="G290">
        <v>127.171875</v>
      </c>
      <c r="H290" s="22">
        <f>_xll.BDH(H$3&amp;" Govt",$A$8,F290,F290)</f>
        <v>1.2275700000000001</v>
      </c>
      <c r="I290" s="14">
        <f t="shared" si="113"/>
        <v>103.59643441921845</v>
      </c>
      <c r="J290" s="2">
        <v>38593</v>
      </c>
      <c r="K290">
        <v>127.3671875</v>
      </c>
      <c r="L290" s="22">
        <f>_xll.BDH(L$3&amp;" Govt",$A$8,J290,J290)</f>
        <v>1.20387</v>
      </c>
      <c r="M290">
        <f t="shared" si="114"/>
        <v>105.7981239668735</v>
      </c>
      <c r="N290" s="2">
        <v>38593</v>
      </c>
      <c r="O290">
        <v>128.54296875</v>
      </c>
      <c r="P290" s="22">
        <f>_xll.BDH(P$3&amp;" Govt",$A$8,N290,N290)</f>
        <v>1.1859200000000001</v>
      </c>
      <c r="Q290">
        <f t="shared" si="115"/>
        <v>108.39092750775768</v>
      </c>
      <c r="R290" s="2">
        <v>38593</v>
      </c>
      <c r="S290">
        <v>129.2578125</v>
      </c>
      <c r="T290" s="22">
        <f>_xll.BDH(T$3&amp;" Govt",$A$8,R290,R290)</f>
        <v>1.1559900000000001</v>
      </c>
      <c r="U290">
        <f t="shared" si="116"/>
        <v>111.8156839592038</v>
      </c>
      <c r="V290" s="2">
        <v>38688</v>
      </c>
      <c r="W290">
        <v>99.86328125</v>
      </c>
      <c r="X290" s="22">
        <f>_xll.BDH(X$3&amp;" Govt",$A$8,V290,V290)</f>
        <v>1.04945</v>
      </c>
      <c r="Y290">
        <f t="shared" si="117"/>
        <v>95.157731430749436</v>
      </c>
      <c r="Z290" s="2">
        <v>38593</v>
      </c>
      <c r="AA290">
        <v>122.9765625</v>
      </c>
      <c r="AB290" s="22">
        <f>_xll.BDH(AB$3&amp;" Govt",$A$8,Z290,Z290)</f>
        <v>1.11747</v>
      </c>
      <c r="AC290">
        <f t="shared" si="118"/>
        <v>110.04909527772558</v>
      </c>
      <c r="AD290" s="2">
        <v>39231</v>
      </c>
      <c r="AE290">
        <v>103.19921875</v>
      </c>
      <c r="AF290" s="22">
        <f>_xll.BDH(AF$3&amp;" Govt",$A$8,AD290,AD290)</f>
        <v>1.0336799999999999</v>
      </c>
      <c r="AG290">
        <f t="shared" si="119"/>
        <v>99.836718084900554</v>
      </c>
      <c r="AH290" s="2">
        <v>38593</v>
      </c>
      <c r="AI290">
        <v>121.29296875</v>
      </c>
      <c r="AJ290" s="22">
        <f>_xll.BDH(AJ$3&amp;" Govt",$A$8,AH290,AH290)</f>
        <v>1.0953200000000001</v>
      </c>
      <c r="AK290">
        <f t="shared" si="120"/>
        <v>110.73747283898769</v>
      </c>
      <c r="AL290" s="2">
        <v>39595</v>
      </c>
      <c r="AM290">
        <v>110.6953125</v>
      </c>
      <c r="AN290" s="22">
        <f>_xll.BDH(AN$3&amp;" Govt",$A$8,AL290,AL290)</f>
        <v>1.05081</v>
      </c>
      <c r="AO290">
        <f t="shared" si="121"/>
        <v>105.34284266423045</v>
      </c>
      <c r="AP290" s="2">
        <v>38593</v>
      </c>
      <c r="AQ290">
        <v>117.72265625</v>
      </c>
      <c r="AR290" s="22">
        <f>_xll.BDH(AR$3&amp;" Govt",$A$8,AP290,AP290)</f>
        <v>1.0817000000000001</v>
      </c>
      <c r="AS290">
        <f t="shared" si="122"/>
        <v>108.8311511971896</v>
      </c>
      <c r="AT290" s="2">
        <v>39960</v>
      </c>
      <c r="AU290">
        <v>100.17578125</v>
      </c>
      <c r="AV290" s="22">
        <f>_xll.BDH(AV$3&amp;" Govt",$A$8,AT290,AT290)</f>
        <v>1.00596</v>
      </c>
      <c r="AW290">
        <f t="shared" si="123"/>
        <v>99.582270915344552</v>
      </c>
      <c r="AX290" s="2">
        <v>38593</v>
      </c>
      <c r="AY290">
        <v>107.3515625</v>
      </c>
      <c r="AZ290" s="22">
        <f>_xll.BDH(AZ$3&amp;" Govt",$A$8,AX290,AX290)</f>
        <v>1.05894</v>
      </c>
      <c r="BA290">
        <f t="shared" si="124"/>
        <v>101.37643539766181</v>
      </c>
      <c r="BB290" s="2">
        <v>38593</v>
      </c>
      <c r="BC290">
        <v>107.61328125</v>
      </c>
      <c r="BD290" s="22">
        <f>_xll.BDH(BD$3&amp;" Govt",$A$8,BB290,BB290)</f>
        <v>1.0525800000000001</v>
      </c>
      <c r="BE290">
        <f t="shared" si="125"/>
        <v>102.23762683121473</v>
      </c>
      <c r="BH290" s="22"/>
      <c r="BJ290" s="2">
        <v>38593</v>
      </c>
      <c r="BK290">
        <v>105.51953125</v>
      </c>
      <c r="BL290" s="22">
        <f>_xll.BDH(BL$3&amp;" Govt",$A$8,BJ290,BJ290)</f>
        <v>1.0318000000000001</v>
      </c>
      <c r="BM290">
        <f t="shared" si="126"/>
        <v>102.26742706919946</v>
      </c>
      <c r="BN290" s="2">
        <v>38769</v>
      </c>
      <c r="BO290">
        <v>99.8984375</v>
      </c>
      <c r="BP290" s="22">
        <f>_xll.BDH(BP$3&amp;" Govt",$A$8,BN290,BN290)</f>
        <v>1.03186</v>
      </c>
      <c r="BQ290">
        <f t="shared" si="127"/>
        <v>96.813945205744972</v>
      </c>
      <c r="BR290" s="2">
        <v>38950</v>
      </c>
      <c r="BS290">
        <v>101.484375</v>
      </c>
      <c r="BT290" s="22">
        <f>_xll.BDH(BT$3&amp;" Govt",$A$8,BR290,BR290)</f>
        <v>1.0424100000000001</v>
      </c>
      <c r="BU290">
        <f t="shared" si="128"/>
        <v>97.355527095864389</v>
      </c>
      <c r="BV290" s="2">
        <v>39128</v>
      </c>
      <c r="BW290">
        <v>98.65625</v>
      </c>
      <c r="BX290" s="22">
        <f>_xll.BDH(BX$3&amp;" Govt",$A$8,BV290,BV290)</f>
        <v>1.0159800000000001</v>
      </c>
      <c r="BY290">
        <f t="shared" si="129"/>
        <v>97.104519774011294</v>
      </c>
      <c r="BZ290" s="2">
        <v>39310</v>
      </c>
      <c r="CA290">
        <v>103.640625</v>
      </c>
      <c r="CB290" s="22">
        <f>_xll.BDH(CB$3&amp;" Govt",$A$8,BZ290,BZ290)</f>
        <v>1.0306599999999999</v>
      </c>
      <c r="CC290">
        <f t="shared" si="130"/>
        <v>100.5575310965789</v>
      </c>
      <c r="CD290" s="2">
        <v>39492</v>
      </c>
      <c r="CE290">
        <v>112.75</v>
      </c>
      <c r="CF290" s="22">
        <f>_xll.BDH(CF$3&amp;" Govt",$A$8,CD290,CD290)</f>
        <v>1.0419</v>
      </c>
      <c r="CG290">
        <f t="shared" si="131"/>
        <v>108.21575966983396</v>
      </c>
      <c r="CH290" s="2">
        <v>39674</v>
      </c>
      <c r="CI290">
        <v>114.07421875</v>
      </c>
      <c r="CJ290" s="22">
        <f>_xll.BDH(CJ$3&amp;" Govt",$A$8,CH290,CH290)</f>
        <v>1.04965</v>
      </c>
      <c r="CK290">
        <f t="shared" si="132"/>
        <v>108.67833920830753</v>
      </c>
      <c r="CL290" s="2">
        <v>39856</v>
      </c>
      <c r="CM290">
        <v>99.84765625</v>
      </c>
      <c r="CN290" s="22">
        <f>_xll.BDH(CN$3&amp;" Govt",$A$8,CL290,CL290)</f>
        <v>1.00986</v>
      </c>
      <c r="CO290">
        <f t="shared" si="133"/>
        <v>98.872770730596329</v>
      </c>
      <c r="CP290" s="2">
        <v>40039</v>
      </c>
      <c r="CQ290">
        <v>95.90625</v>
      </c>
      <c r="CR290" s="22">
        <f>_xll.BDH(CR$3&amp;" Govt",$A$8,CP290,CP290)</f>
        <v>0.99529999999999996</v>
      </c>
      <c r="CS290">
        <f t="shared" si="134"/>
        <v>96.359137948357287</v>
      </c>
      <c r="CV290" s="22"/>
      <c r="CZ290" s="22"/>
      <c r="DB290" s="2">
        <v>38596</v>
      </c>
      <c r="DC290">
        <v>112.5234375</v>
      </c>
      <c r="DD290" s="22">
        <f>_xll.BDH(DD$3&amp;" Govt",$A$8,DB290,DB290)</f>
        <v>1.0318499999999999</v>
      </c>
      <c r="DE290">
        <f t="shared" si="135"/>
        <v>109.05018898095655</v>
      </c>
      <c r="DF290" s="2">
        <v>39140</v>
      </c>
      <c r="DG290">
        <v>98.66015625</v>
      </c>
      <c r="DH290" s="22">
        <f>_xll.BDH(DH$3&amp;" Govt",$A$8,DF290,DF290)</f>
        <v>1.0166299999999999</v>
      </c>
      <c r="DI290">
        <f t="shared" si="136"/>
        <v>97.046276668994622</v>
      </c>
      <c r="DJ290" s="2">
        <v>39504</v>
      </c>
      <c r="DK290">
        <v>111.12109375</v>
      </c>
      <c r="DL290" s="22">
        <f>_xll.BDH(DL$3&amp;" Govt",$A$8,DJ290,DJ290)</f>
        <v>1.0416099999999999</v>
      </c>
      <c r="DM290">
        <f t="shared" si="137"/>
        <v>106.68205350371061</v>
      </c>
      <c r="DP290" s="22"/>
    </row>
    <row r="291" spans="4:120" x14ac:dyDescent="0.25">
      <c r="D291" s="2"/>
      <c r="F291" s="2">
        <v>38594</v>
      </c>
      <c r="G291">
        <v>127.51171875</v>
      </c>
      <c r="H291" s="22">
        <f>_xll.BDH(H$3&amp;" Govt",$A$8,F291,F291)</f>
        <v>1.22759</v>
      </c>
      <c r="I291" s="14">
        <f t="shared" si="113"/>
        <v>103.87158477178863</v>
      </c>
      <c r="J291" s="2">
        <v>38594</v>
      </c>
      <c r="K291">
        <v>127.796875</v>
      </c>
      <c r="L291" s="22">
        <f>_xll.BDH(L$3&amp;" Govt",$A$8,J291,J291)</f>
        <v>1.2038899999999999</v>
      </c>
      <c r="M291">
        <f t="shared" si="114"/>
        <v>106.15328227661996</v>
      </c>
      <c r="N291" s="2">
        <v>38594</v>
      </c>
      <c r="O291">
        <v>129.04296875</v>
      </c>
      <c r="P291" s="22">
        <f>_xll.BDH(P$3&amp;" Govt",$A$8,N291,N291)</f>
        <v>1.18594</v>
      </c>
      <c r="Q291">
        <f t="shared" si="115"/>
        <v>108.81070606438774</v>
      </c>
      <c r="R291" s="2">
        <v>38594</v>
      </c>
      <c r="S291">
        <v>129.8671875</v>
      </c>
      <c r="T291" s="22">
        <f>_xll.BDH(T$3&amp;" Govt",$A$8,R291,R291)</f>
        <v>1.15601</v>
      </c>
      <c r="U291">
        <f t="shared" si="116"/>
        <v>112.34088589199055</v>
      </c>
      <c r="V291" s="2">
        <v>38691</v>
      </c>
      <c r="W291">
        <v>99.7734375</v>
      </c>
      <c r="X291" s="22">
        <f>_xll.BDH(X$3&amp;" Govt",$A$8,V291,V291)</f>
        <v>1.04965</v>
      </c>
      <c r="Y291">
        <f t="shared" si="117"/>
        <v>95.054006097270516</v>
      </c>
      <c r="Z291" s="2">
        <v>38594</v>
      </c>
      <c r="AA291">
        <v>123.6015625</v>
      </c>
      <c r="AB291" s="22">
        <f>_xll.BDH(AB$3&amp;" Govt",$A$8,Z291,Z291)</f>
        <v>1.1174900000000001</v>
      </c>
      <c r="AC291">
        <f t="shared" si="118"/>
        <v>110.60641482250399</v>
      </c>
      <c r="AD291" s="2">
        <v>39232</v>
      </c>
      <c r="AE291">
        <v>103.25390625</v>
      </c>
      <c r="AF291" s="22">
        <f>_xll.BDH(AF$3&amp;" Govt",$A$8,AD291,AD291)</f>
        <v>1.03399</v>
      </c>
      <c r="AG291">
        <f t="shared" si="119"/>
        <v>99.859675867271449</v>
      </c>
      <c r="AH291" s="2">
        <v>38594</v>
      </c>
      <c r="AI291">
        <v>121.9375</v>
      </c>
      <c r="AJ291" s="22">
        <f>_xll.BDH(AJ$3&amp;" Govt",$A$8,AH291,AH291)</f>
        <v>1.09534</v>
      </c>
      <c r="AK291">
        <f t="shared" si="120"/>
        <v>111.32388116931729</v>
      </c>
      <c r="AL291" s="2">
        <v>39596</v>
      </c>
      <c r="AM291">
        <v>110.23828125</v>
      </c>
      <c r="AN291" s="22">
        <f>_xll.BDH(AN$3&amp;" Govt",$A$8,AL291,AL291)</f>
        <v>1.0510999999999999</v>
      </c>
      <c r="AO291">
        <f t="shared" si="121"/>
        <v>104.878966083151</v>
      </c>
      <c r="AP291" s="2">
        <v>38594</v>
      </c>
      <c r="AQ291">
        <v>118.390625</v>
      </c>
      <c r="AR291" s="22">
        <f>_xll.BDH(AR$3&amp;" Govt",$A$8,AP291,AP291)</f>
        <v>1.08172</v>
      </c>
      <c r="AS291">
        <f t="shared" si="122"/>
        <v>109.44664515771179</v>
      </c>
      <c r="AT291" s="2">
        <v>39961</v>
      </c>
      <c r="AU291">
        <v>99.94921875</v>
      </c>
      <c r="AV291" s="22">
        <f>_xll.BDH(AV$3&amp;" Govt",$A$8,AT291,AT291)</f>
        <v>1.00604</v>
      </c>
      <c r="AW291">
        <f t="shared" si="123"/>
        <v>99.34914988469643</v>
      </c>
      <c r="AX291" s="2">
        <v>38594</v>
      </c>
      <c r="AY291">
        <v>108.0546875</v>
      </c>
      <c r="AZ291" s="22">
        <f>_xll.BDH(AZ$3&amp;" Govt",$A$8,AX291,AX291)</f>
        <v>1.0589599999999999</v>
      </c>
      <c r="BA291">
        <f t="shared" si="124"/>
        <v>102.03849767696609</v>
      </c>
      <c r="BB291" s="2">
        <v>38594</v>
      </c>
      <c r="BC291">
        <v>108.328125</v>
      </c>
      <c r="BD291" s="22">
        <f>_xll.BDH(BD$3&amp;" Govt",$A$8,BB291,BB291)</f>
        <v>1.0526</v>
      </c>
      <c r="BE291">
        <f t="shared" si="125"/>
        <v>102.91480619418583</v>
      </c>
      <c r="BH291" s="22"/>
      <c r="BJ291" s="2">
        <v>38594</v>
      </c>
      <c r="BK291">
        <v>106.28515625</v>
      </c>
      <c r="BL291" s="22">
        <f>_xll.BDH(BL$3&amp;" Govt",$A$8,BJ291,BJ291)</f>
        <v>1.0318099999999999</v>
      </c>
      <c r="BM291">
        <f t="shared" si="126"/>
        <v>103.00845722565202</v>
      </c>
      <c r="BN291" s="2">
        <v>38770</v>
      </c>
      <c r="BO291">
        <v>100.16015625</v>
      </c>
      <c r="BP291" s="22">
        <f>_xll.BDH(BP$3&amp;" Govt",$A$8,BN291,BN291)</f>
        <v>1.0317099999999999</v>
      </c>
      <c r="BQ291">
        <f t="shared" si="127"/>
        <v>97.081695679987604</v>
      </c>
      <c r="BR291" s="2">
        <v>38951</v>
      </c>
      <c r="BS291">
        <v>101.52734375</v>
      </c>
      <c r="BT291" s="22">
        <f>_xll.BDH(BT$3&amp;" Govt",$A$8,BR291,BR291)</f>
        <v>1.04247</v>
      </c>
      <c r="BU291">
        <f t="shared" si="128"/>
        <v>97.391141951327143</v>
      </c>
      <c r="BV291" s="2">
        <v>39129</v>
      </c>
      <c r="BW291">
        <v>98.921875</v>
      </c>
      <c r="BX291" s="22">
        <f>_xll.BDH(BX$3&amp;" Govt",$A$8,BV291,BV291)</f>
        <v>1.0160400000000001</v>
      </c>
      <c r="BY291">
        <f t="shared" si="129"/>
        <v>97.360217117436321</v>
      </c>
      <c r="BZ291" s="2">
        <v>39311</v>
      </c>
      <c r="CA291">
        <v>103.8125</v>
      </c>
      <c r="CB291" s="22">
        <f>_xll.BDH(CB$3&amp;" Govt",$A$8,BZ291,BZ291)</f>
        <v>1.0307299999999999</v>
      </c>
      <c r="CC291">
        <f t="shared" si="130"/>
        <v>100.71745267916914</v>
      </c>
      <c r="CD291" s="2">
        <v>39493</v>
      </c>
      <c r="CE291">
        <v>113.125</v>
      </c>
      <c r="CF291" s="22">
        <f>_xll.BDH(CF$3&amp;" Govt",$A$8,CD291,CD291)</f>
        <v>1.0418700000000001</v>
      </c>
      <c r="CG291">
        <f t="shared" si="131"/>
        <v>108.57880541718256</v>
      </c>
      <c r="CH291" s="2">
        <v>39675</v>
      </c>
      <c r="CI291">
        <v>114.32421875</v>
      </c>
      <c r="CJ291" s="22">
        <f>_xll.BDH(CJ$3&amp;" Govt",$A$8,CH291,CH291)</f>
        <v>1.04999</v>
      </c>
      <c r="CK291">
        <f t="shared" si="132"/>
        <v>108.88124529757427</v>
      </c>
      <c r="CL291" s="2">
        <v>39857</v>
      </c>
      <c r="CM291">
        <v>99.359375</v>
      </c>
      <c r="CN291" s="22">
        <f>_xll.BDH(CN$3&amp;" Govt",$A$8,CL291,CL291)</f>
        <v>1.0094799999999999</v>
      </c>
      <c r="CO291">
        <f t="shared" si="133"/>
        <v>98.426293735388526</v>
      </c>
      <c r="CP291" s="2">
        <v>40042</v>
      </c>
      <c r="CQ291">
        <v>96.49609375</v>
      </c>
      <c r="CR291" s="22">
        <f>_xll.BDH(CR$3&amp;" Govt",$A$8,CP291,CP291)</f>
        <v>0.99612000000000001</v>
      </c>
      <c r="CS291">
        <f t="shared" si="134"/>
        <v>96.871956942938596</v>
      </c>
      <c r="CV291" s="22"/>
      <c r="CZ291" s="22"/>
      <c r="DB291" s="2">
        <v>38597</v>
      </c>
      <c r="DC291">
        <v>112.83203125</v>
      </c>
      <c r="DD291" s="22">
        <f>_xll.BDH(DD$3&amp;" Govt",$A$8,DB291,DB291)</f>
        <v>1.0320100000000001</v>
      </c>
      <c r="DE291">
        <f t="shared" si="135"/>
        <v>109.33230419278883</v>
      </c>
      <c r="DF291" s="2">
        <v>39141</v>
      </c>
      <c r="DG291">
        <v>98.2734375</v>
      </c>
      <c r="DH291" s="22">
        <f>_xll.BDH(DH$3&amp;" Govt",$A$8,DF291,DF291)</f>
        <v>1.0166900000000001</v>
      </c>
      <c r="DI291">
        <f t="shared" si="136"/>
        <v>96.660179110643355</v>
      </c>
      <c r="DJ291" s="2">
        <v>39505</v>
      </c>
      <c r="DK291">
        <v>111.4375</v>
      </c>
      <c r="DL291" s="22">
        <f>_xll.BDH(DL$3&amp;" Govt",$A$8,DJ291,DJ291)</f>
        <v>1.04158</v>
      </c>
      <c r="DM291">
        <f t="shared" si="137"/>
        <v>106.98890147660286</v>
      </c>
      <c r="DP291" s="22"/>
    </row>
    <row r="292" spans="4:120" x14ac:dyDescent="0.25">
      <c r="D292" s="2"/>
      <c r="F292" s="2">
        <v>38595</v>
      </c>
      <c r="G292">
        <v>127.83203125</v>
      </c>
      <c r="H292" s="22">
        <f>_xll.BDH(H$3&amp;" Govt",$A$8,F292,F292)</f>
        <v>1.2276100000000001</v>
      </c>
      <c r="I292" s="14">
        <f t="shared" si="113"/>
        <v>104.1308161794055</v>
      </c>
      <c r="J292" s="2">
        <v>38595</v>
      </c>
      <c r="K292">
        <v>128.31640625</v>
      </c>
      <c r="L292" s="22">
        <f>_xll.BDH(L$3&amp;" Govt",$A$8,J292,J292)</f>
        <v>1.20391</v>
      </c>
      <c r="M292">
        <f t="shared" si="114"/>
        <v>106.58305541942504</v>
      </c>
      <c r="N292" s="2">
        <v>38595</v>
      </c>
      <c r="O292">
        <v>129.59375</v>
      </c>
      <c r="P292" s="22">
        <f>_xll.BDH(P$3&amp;" Govt",$A$8,N292,N292)</f>
        <v>1.1859599999999999</v>
      </c>
      <c r="Q292">
        <f t="shared" si="115"/>
        <v>109.27328914971838</v>
      </c>
      <c r="R292" s="2">
        <v>38595</v>
      </c>
      <c r="S292">
        <v>130.4453125</v>
      </c>
      <c r="T292" s="22">
        <f>_xll.BDH(T$3&amp;" Govt",$A$8,R292,R292)</f>
        <v>1.1560299999999999</v>
      </c>
      <c r="U292">
        <f t="shared" si="116"/>
        <v>112.83903748172627</v>
      </c>
      <c r="V292" s="2">
        <v>38692</v>
      </c>
      <c r="W292">
        <v>99.9453125</v>
      </c>
      <c r="X292" s="22">
        <f>_xll.BDH(X$3&amp;" Govt",$A$8,V292,V292)</f>
        <v>1.04972</v>
      </c>
      <c r="Y292">
        <f t="shared" si="117"/>
        <v>95.211401611858406</v>
      </c>
      <c r="Z292" s="2">
        <v>38595</v>
      </c>
      <c r="AA292">
        <v>124.22265625</v>
      </c>
      <c r="AB292" s="22">
        <f>_xll.BDH(AB$3&amp;" Govt",$A$8,Z292,Z292)</f>
        <v>1.11751</v>
      </c>
      <c r="AC292">
        <f t="shared" si="118"/>
        <v>111.16021892421544</v>
      </c>
      <c r="AD292" s="2">
        <v>39233</v>
      </c>
      <c r="AE292">
        <v>103.2265625</v>
      </c>
      <c r="AF292" s="22">
        <f>_xll.BDH(AF$3&amp;" Govt",$A$8,AD292,AD292)</f>
        <v>1.0342899999999999</v>
      </c>
      <c r="AG292">
        <f t="shared" si="119"/>
        <v>99.804273946378686</v>
      </c>
      <c r="AH292" s="2">
        <v>38595</v>
      </c>
      <c r="AI292">
        <v>122.515625</v>
      </c>
      <c r="AJ292" s="22">
        <f>_xll.BDH(AJ$3&amp;" Govt",$A$8,AH292,AH292)</f>
        <v>1.0953599999999999</v>
      </c>
      <c r="AK292">
        <f t="shared" si="120"/>
        <v>111.84964303973125</v>
      </c>
      <c r="AL292" s="2">
        <v>39597</v>
      </c>
      <c r="AM292">
        <v>110.046875</v>
      </c>
      <c r="AN292" s="22">
        <f>_xll.BDH(AN$3&amp;" Govt",$A$8,AL292,AL292)</f>
        <v>1.05139</v>
      </c>
      <c r="AO292">
        <f t="shared" si="121"/>
        <v>104.66798714083261</v>
      </c>
      <c r="AP292" s="2">
        <v>38595</v>
      </c>
      <c r="AQ292">
        <v>118.84375</v>
      </c>
      <c r="AR292" s="22">
        <f>_xll.BDH(AR$3&amp;" Govt",$A$8,AP292,AP292)</f>
        <v>1.0817399999999999</v>
      </c>
      <c r="AS292">
        <f t="shared" si="122"/>
        <v>109.86350694251854</v>
      </c>
      <c r="AT292" s="2">
        <v>39962</v>
      </c>
      <c r="AU292">
        <v>100.52734375</v>
      </c>
      <c r="AV292" s="22">
        <f>_xll.BDH(AV$3&amp;" Govt",$A$8,AT292,AT292)</f>
        <v>1.0061199999999999</v>
      </c>
      <c r="AW292">
        <f t="shared" si="123"/>
        <v>99.915858694787914</v>
      </c>
      <c r="AX292" s="2">
        <v>38595</v>
      </c>
      <c r="AY292">
        <v>108.5234375</v>
      </c>
      <c r="AZ292" s="22">
        <f>_xll.BDH(AZ$3&amp;" Govt",$A$8,AX292,AX292)</f>
        <v>1.05898</v>
      </c>
      <c r="BA292">
        <f t="shared" si="124"/>
        <v>102.47921348845115</v>
      </c>
      <c r="BB292" s="2">
        <v>38595</v>
      </c>
      <c r="BC292">
        <v>108.859375</v>
      </c>
      <c r="BD292" s="22">
        <f>_xll.BDH(BD$3&amp;" Govt",$A$8,BB292,BB292)</f>
        <v>1.0526200000000001</v>
      </c>
      <c r="BE292">
        <f t="shared" si="125"/>
        <v>103.41754384298225</v>
      </c>
      <c r="BH292" s="22"/>
      <c r="BJ292" s="2">
        <v>38595</v>
      </c>
      <c r="BK292">
        <v>106.77734375</v>
      </c>
      <c r="BL292" s="22">
        <f>_xll.BDH(BL$3&amp;" Govt",$A$8,BJ292,BJ292)</f>
        <v>1.03183</v>
      </c>
      <c r="BM292">
        <f t="shared" si="126"/>
        <v>103.48346505722841</v>
      </c>
      <c r="BN292" s="2">
        <v>38771</v>
      </c>
      <c r="BO292">
        <v>99.95703125</v>
      </c>
      <c r="BP292" s="22">
        <f>_xll.BDH(BP$3&amp;" Govt",$A$8,BN292,BN292)</f>
        <v>1.03156</v>
      </c>
      <c r="BQ292">
        <f t="shared" si="127"/>
        <v>96.898901905851332</v>
      </c>
      <c r="BR292" s="2">
        <v>38952</v>
      </c>
      <c r="BS292">
        <v>101.265625</v>
      </c>
      <c r="BT292" s="22">
        <f>_xll.BDH(BT$3&amp;" Govt",$A$8,BR292,BR292)</f>
        <v>1.04254</v>
      </c>
      <c r="BU292">
        <f t="shared" si="128"/>
        <v>97.133563220595846</v>
      </c>
      <c r="BV292" s="2">
        <v>39132</v>
      </c>
      <c r="BW292">
        <v>98.921875</v>
      </c>
      <c r="BX292" s="22">
        <f>_xll.BDH(BX$3&amp;" Govt",$A$8,BV292,BV292)</f>
        <v>1.0162</v>
      </c>
      <c r="BY292">
        <f t="shared" si="129"/>
        <v>97.344887817358781</v>
      </c>
      <c r="BZ292" s="2">
        <v>39314</v>
      </c>
      <c r="CA292">
        <v>104.05078125</v>
      </c>
      <c r="CB292" s="22">
        <f>_xll.BDH(CB$3&amp;" Govt",$A$8,BZ292,BZ292)</f>
        <v>1.0309200000000001</v>
      </c>
      <c r="CC292">
        <f t="shared" si="130"/>
        <v>100.93002488068909</v>
      </c>
      <c r="CD292" s="2">
        <v>39496</v>
      </c>
      <c r="CE292">
        <v>113.125</v>
      </c>
      <c r="CF292" s="22">
        <f>_xll.BDH(CF$3&amp;" Govt",$A$8,CD292,CD292)</f>
        <v>1.0418000000000001</v>
      </c>
      <c r="CG292">
        <f t="shared" si="131"/>
        <v>108.58610097907467</v>
      </c>
      <c r="CH292" s="2">
        <v>39678</v>
      </c>
      <c r="CI292">
        <v>114.33203125</v>
      </c>
      <c r="CJ292" s="22">
        <f>_xll.BDH(CJ$3&amp;" Govt",$A$8,CH292,CH292)</f>
        <v>1.05101</v>
      </c>
      <c r="CK292">
        <f t="shared" si="132"/>
        <v>108.78300991427294</v>
      </c>
      <c r="CL292" s="2">
        <v>39860</v>
      </c>
      <c r="CM292">
        <v>99.359375</v>
      </c>
      <c r="CN292" s="22">
        <f>_xll.BDH(CN$3&amp;" Govt",$A$8,CL292,CL292)</f>
        <v>1.0083599999999999</v>
      </c>
      <c r="CO292">
        <f t="shared" si="133"/>
        <v>98.535617239874654</v>
      </c>
      <c r="CP292" s="2">
        <v>40043</v>
      </c>
      <c r="CQ292">
        <v>96.77734375</v>
      </c>
      <c r="CR292" s="22">
        <f>_xll.BDH(CR$3&amp;" Govt",$A$8,CP292,CP292)</f>
        <v>0.99639999999999995</v>
      </c>
      <c r="CS292">
        <f t="shared" si="134"/>
        <v>97.127000953432358</v>
      </c>
      <c r="CV292" s="22"/>
      <c r="CZ292" s="22"/>
      <c r="DB292" s="2">
        <v>38600</v>
      </c>
      <c r="DC292">
        <v>112.83203125</v>
      </c>
      <c r="DD292" s="22">
        <f>_xll.BDH(DD$3&amp;" Govt",$A$8,DB292,DB292)</f>
        <v>1.0324800000000001</v>
      </c>
      <c r="DE292">
        <f t="shared" si="135"/>
        <v>109.28253452851386</v>
      </c>
      <c r="DF292" s="2">
        <v>39142</v>
      </c>
      <c r="DG292">
        <v>98.3359375</v>
      </c>
      <c r="DH292" s="22">
        <f>_xll.BDH(DH$3&amp;" Govt",$A$8,DF292,DF292)</f>
        <v>1.01674</v>
      </c>
      <c r="DI292">
        <f t="shared" si="136"/>
        <v>96.7168966500777</v>
      </c>
      <c r="DJ292" s="2">
        <v>39506</v>
      </c>
      <c r="DK292">
        <v>113.8671875</v>
      </c>
      <c r="DL292" s="22">
        <f>_xll.BDH(DL$3&amp;" Govt",$A$8,DJ292,DJ292)</f>
        <v>1.04156</v>
      </c>
      <c r="DM292">
        <f t="shared" si="137"/>
        <v>109.32369474634203</v>
      </c>
      <c r="DP292" s="22"/>
    </row>
    <row r="293" spans="4:120" x14ac:dyDescent="0.25">
      <c r="D293" s="2"/>
      <c r="F293" s="2">
        <v>38596</v>
      </c>
      <c r="G293">
        <v>128.2265625</v>
      </c>
      <c r="H293" s="22">
        <f>_xll.BDH(H$3&amp;" Govt",$A$8,F293,F293)</f>
        <v>1.22763</v>
      </c>
      <c r="I293" s="14">
        <f t="shared" si="113"/>
        <v>104.45049607780847</v>
      </c>
      <c r="J293" s="2">
        <v>38596</v>
      </c>
      <c r="K293">
        <v>128.8359375</v>
      </c>
      <c r="L293" s="22">
        <f>_xll.BDH(L$3&amp;" Govt",$A$8,J293,J293)</f>
        <v>1.2039299999999999</v>
      </c>
      <c r="M293">
        <f t="shared" si="114"/>
        <v>107.01281428322245</v>
      </c>
      <c r="N293" s="2">
        <v>38596</v>
      </c>
      <c r="O293">
        <v>130.1796875</v>
      </c>
      <c r="P293" s="22">
        <f>_xll.BDH(P$3&amp;" Govt",$A$8,N293,N293)</f>
        <v>1.18598</v>
      </c>
      <c r="Q293">
        <f t="shared" si="115"/>
        <v>109.76549983979494</v>
      </c>
      <c r="R293" s="2">
        <v>38596</v>
      </c>
      <c r="S293">
        <v>130.984375</v>
      </c>
      <c r="T293" s="22">
        <f>_xll.BDH(T$3&amp;" Govt",$A$8,R293,R293)</f>
        <v>1.15605</v>
      </c>
      <c r="U293">
        <f t="shared" si="116"/>
        <v>113.30338220665196</v>
      </c>
      <c r="V293" s="2">
        <v>38693</v>
      </c>
      <c r="W293">
        <v>99.82421875</v>
      </c>
      <c r="X293" s="22">
        <f>_xll.BDH(X$3&amp;" Govt",$A$8,V293,V293)</f>
        <v>1.04979</v>
      </c>
      <c r="Y293">
        <f t="shared" si="117"/>
        <v>95.089702464302391</v>
      </c>
      <c r="Z293" s="2">
        <v>38596</v>
      </c>
      <c r="AA293">
        <v>124.76171875</v>
      </c>
      <c r="AB293" s="22">
        <f>_xll.BDH(AB$3&amp;" Govt",$A$8,Z293,Z293)</f>
        <v>1.1175299999999999</v>
      </c>
      <c r="AC293">
        <f t="shared" si="118"/>
        <v>111.64059913380402</v>
      </c>
      <c r="AD293" s="2">
        <v>39234</v>
      </c>
      <c r="AE293">
        <v>103.0859375</v>
      </c>
      <c r="AF293" s="22">
        <f>_xll.BDH(AF$3&amp;" Govt",$A$8,AD293,AD293)</f>
        <v>1.0345899999999999</v>
      </c>
      <c r="AG293">
        <f t="shared" si="119"/>
        <v>99.639410297799131</v>
      </c>
      <c r="AH293" s="2">
        <v>38596</v>
      </c>
      <c r="AI293">
        <v>123.0390625</v>
      </c>
      <c r="AJ293" s="22">
        <f>_xll.BDH(AJ$3&amp;" Govt",$A$8,AH293,AH293)</f>
        <v>1.09538</v>
      </c>
      <c r="AK293">
        <f t="shared" si="120"/>
        <v>112.32546011429824</v>
      </c>
      <c r="AL293" s="2">
        <v>39598</v>
      </c>
      <c r="AM293">
        <v>110.2109375</v>
      </c>
      <c r="AN293" s="22">
        <f>_xll.BDH(AN$3&amp;" Govt",$A$8,AL293,AL293)</f>
        <v>1.05169</v>
      </c>
      <c r="AO293">
        <f t="shared" si="121"/>
        <v>104.79412897336668</v>
      </c>
      <c r="AP293" s="2">
        <v>38596</v>
      </c>
      <c r="AQ293">
        <v>119.4453125</v>
      </c>
      <c r="AR293" s="22">
        <f>_xll.BDH(AR$3&amp;" Govt",$A$8,AP293,AP293)</f>
        <v>1.0817600000000001</v>
      </c>
      <c r="AS293">
        <f t="shared" si="122"/>
        <v>110.41757182739239</v>
      </c>
      <c r="AT293" s="2">
        <v>39965</v>
      </c>
      <c r="AU293">
        <v>100.4609375</v>
      </c>
      <c r="AV293" s="22">
        <f>_xll.BDH(AV$3&amp;" Govt",$A$8,AT293,AT293)</f>
        <v>1.0063500000000001</v>
      </c>
      <c r="AW293">
        <f t="shared" si="123"/>
        <v>99.827035822526952</v>
      </c>
      <c r="AX293" s="2">
        <v>38596</v>
      </c>
      <c r="AY293">
        <v>109.05859375</v>
      </c>
      <c r="AZ293" s="22">
        <f>_xll.BDH(AZ$3&amp;" Govt",$A$8,AX293,AX293)</f>
        <v>1.0589999999999999</v>
      </c>
      <c r="BA293">
        <f t="shared" si="124"/>
        <v>102.98261921624174</v>
      </c>
      <c r="BB293" s="2">
        <v>38596</v>
      </c>
      <c r="BC293">
        <v>109.39453125</v>
      </c>
      <c r="BD293" s="22">
        <f>_xll.BDH(BD$3&amp;" Govt",$A$8,BB293,BB293)</f>
        <v>1.05264</v>
      </c>
      <c r="BE293">
        <f t="shared" si="125"/>
        <v>103.92397329571364</v>
      </c>
      <c r="BH293" s="22"/>
      <c r="BJ293" s="2">
        <v>38596</v>
      </c>
      <c r="BK293">
        <v>107.37890625</v>
      </c>
      <c r="BL293" s="22">
        <f>_xll.BDH(BL$3&amp;" Govt",$A$8,BJ293,BJ293)</f>
        <v>1.0318499999999999</v>
      </c>
      <c r="BM293">
        <f t="shared" si="126"/>
        <v>104.06445340892573</v>
      </c>
      <c r="BN293" s="2">
        <v>38772</v>
      </c>
      <c r="BO293">
        <v>100.10546875</v>
      </c>
      <c r="BP293" s="22">
        <f>_xll.BDH(BP$3&amp;" Govt",$A$8,BN293,BN293)</f>
        <v>1.0314099999999999</v>
      </c>
      <c r="BQ293">
        <f t="shared" si="127"/>
        <v>97.056911170145725</v>
      </c>
      <c r="BR293" s="2">
        <v>38953</v>
      </c>
      <c r="BS293">
        <v>101.09765625</v>
      </c>
      <c r="BT293" s="22">
        <f>_xll.BDH(BT$3&amp;" Govt",$A$8,BR293,BR293)</f>
        <v>1.04261</v>
      </c>
      <c r="BU293">
        <f t="shared" si="128"/>
        <v>96.96593764686699</v>
      </c>
      <c r="BV293" s="2">
        <v>39133</v>
      </c>
      <c r="BW293">
        <v>98.94921875</v>
      </c>
      <c r="BX293" s="22">
        <f>_xll.BDH(BX$3&amp;" Govt",$A$8,BV293,BV293)</f>
        <v>1.0162500000000001</v>
      </c>
      <c r="BY293">
        <f t="shared" si="129"/>
        <v>97.367004920049197</v>
      </c>
      <c r="BZ293" s="2">
        <v>39315</v>
      </c>
      <c r="CA293">
        <v>104.2734375</v>
      </c>
      <c r="CB293" s="22">
        <f>_xll.BDH(CB$3&amp;" Govt",$A$8,BZ293,BZ293)</f>
        <v>1.03098</v>
      </c>
      <c r="CC293">
        <f t="shared" si="130"/>
        <v>101.14011668509573</v>
      </c>
      <c r="CD293" s="2">
        <v>39497</v>
      </c>
      <c r="CE293">
        <v>112.41015625</v>
      </c>
      <c r="CF293" s="22">
        <f>_xll.BDH(CF$3&amp;" Govt",$A$8,CD293,CD293)</f>
        <v>1.0417799999999999</v>
      </c>
      <c r="CG293">
        <f t="shared" si="131"/>
        <v>107.90201026128358</v>
      </c>
      <c r="CH293" s="2">
        <v>39679</v>
      </c>
      <c r="CI293">
        <v>114.3125</v>
      </c>
      <c r="CJ293" s="22">
        <f>_xll.BDH(CJ$3&amp;" Govt",$A$8,CH293,CH293)</f>
        <v>1.05135</v>
      </c>
      <c r="CK293">
        <f t="shared" si="132"/>
        <v>108.72925286536358</v>
      </c>
      <c r="CL293" s="2">
        <v>39861</v>
      </c>
      <c r="CM293">
        <v>100.39453125</v>
      </c>
      <c r="CN293" s="22">
        <f>_xll.BDH(CN$3&amp;" Govt",$A$8,CL293,CL293)</f>
        <v>1.0079899999999999</v>
      </c>
      <c r="CO293">
        <f t="shared" si="133"/>
        <v>99.59873733866408</v>
      </c>
      <c r="CP293" s="2">
        <v>40044</v>
      </c>
      <c r="CQ293">
        <v>97.3828125</v>
      </c>
      <c r="CR293" s="22">
        <f>_xll.BDH(CR$3&amp;" Govt",$A$8,CP293,CP293)</f>
        <v>0.99666999999999994</v>
      </c>
      <c r="CS293">
        <f t="shared" si="134"/>
        <v>97.708180741870436</v>
      </c>
      <c r="CV293" s="22"/>
      <c r="CZ293" s="22"/>
      <c r="DB293" s="2">
        <v>38601</v>
      </c>
      <c r="DC293">
        <v>111.578125</v>
      </c>
      <c r="DD293" s="22">
        <f>_xll.BDH(DD$3&amp;" Govt",$A$8,DB293,DB293)</f>
        <v>1.03264</v>
      </c>
      <c r="DE293">
        <f t="shared" si="135"/>
        <v>108.05132960179733</v>
      </c>
      <c r="DF293" s="2">
        <v>39143</v>
      </c>
      <c r="DG293">
        <v>98.79296875</v>
      </c>
      <c r="DH293" s="22">
        <f>_xll.BDH(DH$3&amp;" Govt",$A$8,DF293,DF293)</f>
        <v>1.01684</v>
      </c>
      <c r="DI293">
        <f t="shared" si="136"/>
        <v>97.15684743912513</v>
      </c>
      <c r="DJ293" s="2">
        <v>39507</v>
      </c>
      <c r="DK293">
        <v>115.82421875</v>
      </c>
      <c r="DL293" s="22">
        <f>_xll.BDH(DL$3&amp;" Govt",$A$8,DJ293,DJ293)</f>
        <v>1.0415399999999999</v>
      </c>
      <c r="DM293">
        <f t="shared" si="137"/>
        <v>111.20477250033605</v>
      </c>
      <c r="DP293" s="22"/>
    </row>
    <row r="294" spans="4:120" x14ac:dyDescent="0.25">
      <c r="D294" s="2"/>
      <c r="F294" s="2">
        <v>38597</v>
      </c>
      <c r="G294">
        <v>128.33203125</v>
      </c>
      <c r="H294" s="22">
        <f>_xll.BDH(H$3&amp;" Govt",$A$8,F294,F294)</f>
        <v>1.2278199999999999</v>
      </c>
      <c r="I294" s="14">
        <f t="shared" si="113"/>
        <v>104.52023199654673</v>
      </c>
      <c r="J294" s="2">
        <v>38597</v>
      </c>
      <c r="K294">
        <v>128.9453125</v>
      </c>
      <c r="L294" s="22">
        <f>_xll.BDH(L$3&amp;" Govt",$A$8,J294,J294)</f>
        <v>1.20411</v>
      </c>
      <c r="M294">
        <f t="shared" si="114"/>
        <v>107.0876518756592</v>
      </c>
      <c r="N294" s="2">
        <v>38597</v>
      </c>
      <c r="O294">
        <v>130.3125</v>
      </c>
      <c r="P294" s="22">
        <f>_xll.BDH(P$3&amp;" Govt",$A$8,N294,N294)</f>
        <v>1.1861600000000001</v>
      </c>
      <c r="Q294">
        <f t="shared" si="115"/>
        <v>109.86081135765832</v>
      </c>
      <c r="R294" s="2">
        <v>38597</v>
      </c>
      <c r="S294">
        <v>131.09765625</v>
      </c>
      <c r="T294" s="22">
        <f>_xll.BDH(T$3&amp;" Govt",$A$8,R294,R294)</f>
        <v>1.1562300000000001</v>
      </c>
      <c r="U294">
        <f t="shared" si="116"/>
        <v>113.38371798863547</v>
      </c>
      <c r="V294" s="2">
        <v>38694</v>
      </c>
      <c r="W294">
        <v>99.9296875</v>
      </c>
      <c r="X294" s="22">
        <f>_xll.BDH(X$3&amp;" Govt",$A$8,V294,V294)</f>
        <v>1.04986</v>
      </c>
      <c r="Y294">
        <f t="shared" si="117"/>
        <v>95.183822128664772</v>
      </c>
      <c r="Z294" s="2">
        <v>38597</v>
      </c>
      <c r="AA294">
        <v>124.828125</v>
      </c>
      <c r="AB294" s="22">
        <f>_xll.BDH(AB$3&amp;" Govt",$A$8,Z294,Z294)</f>
        <v>1.1176999999999999</v>
      </c>
      <c r="AC294">
        <f t="shared" si="118"/>
        <v>111.68303211953119</v>
      </c>
      <c r="AD294" s="2">
        <v>39237</v>
      </c>
      <c r="AE294">
        <v>103.1640625</v>
      </c>
      <c r="AF294" s="22">
        <f>_xll.BDH(AF$3&amp;" Govt",$A$8,AD294,AD294)</f>
        <v>1.0352600000000001</v>
      </c>
      <c r="AG294">
        <f t="shared" si="119"/>
        <v>99.650389757162444</v>
      </c>
      <c r="AH294" s="2">
        <v>38597</v>
      </c>
      <c r="AI294">
        <v>123.2578125</v>
      </c>
      <c r="AJ294" s="22">
        <f>_xll.BDH(AJ$3&amp;" Govt",$A$8,AH294,AH294)</f>
        <v>1.09555</v>
      </c>
      <c r="AK294">
        <f t="shared" si="120"/>
        <v>112.50770161106293</v>
      </c>
      <c r="AL294" s="2">
        <v>39601</v>
      </c>
      <c r="AM294">
        <v>110.73046875</v>
      </c>
      <c r="AN294" s="22">
        <f>_xll.BDH(AN$3&amp;" Govt",$A$8,AL294,AL294)</f>
        <v>1.0524800000000001</v>
      </c>
      <c r="AO294">
        <f t="shared" si="121"/>
        <v>105.20909542224079</v>
      </c>
      <c r="AP294" s="2">
        <v>38597</v>
      </c>
      <c r="AQ294">
        <v>119.62109375</v>
      </c>
      <c r="AR294" s="22">
        <f>_xll.BDH(AR$3&amp;" Govt",$A$8,AP294,AP294)</f>
        <v>1.08192</v>
      </c>
      <c r="AS294">
        <f t="shared" si="122"/>
        <v>110.56371427647146</v>
      </c>
      <c r="AT294" s="2">
        <v>39966</v>
      </c>
      <c r="AU294">
        <v>100.92578125</v>
      </c>
      <c r="AV294" s="22">
        <f>_xll.BDH(AV$3&amp;" Govt",$A$8,AT294,AT294)</f>
        <v>1.00644</v>
      </c>
      <c r="AW294">
        <f t="shared" si="123"/>
        <v>100.27997819045348</v>
      </c>
      <c r="AX294" s="2">
        <v>38597</v>
      </c>
      <c r="AY294">
        <v>109.24609375</v>
      </c>
      <c r="AZ294" s="22">
        <f>_xll.BDH(AZ$3&amp;" Govt",$A$8,AX294,AX294)</f>
        <v>1.0591600000000001</v>
      </c>
      <c r="BA294">
        <f t="shared" si="124"/>
        <v>103.14408941991766</v>
      </c>
      <c r="BB294" s="2">
        <v>38597</v>
      </c>
      <c r="BC294">
        <v>109.53125</v>
      </c>
      <c r="BD294" s="22">
        <f>_xll.BDH(BD$3&amp;" Govt",$A$8,BB294,BB294)</f>
        <v>1.0528</v>
      </c>
      <c r="BE294">
        <f t="shared" si="125"/>
        <v>104.03804141337386</v>
      </c>
      <c r="BH294" s="22"/>
      <c r="BJ294" s="2">
        <v>38597</v>
      </c>
      <c r="BK294">
        <v>107.53125</v>
      </c>
      <c r="BL294" s="22">
        <f>_xll.BDH(BL$3&amp;" Govt",$A$8,BJ294,BJ294)</f>
        <v>1.0320100000000001</v>
      </c>
      <c r="BM294">
        <f t="shared" si="126"/>
        <v>104.19593802385634</v>
      </c>
      <c r="BN294" s="2">
        <v>38775</v>
      </c>
      <c r="BO294">
        <v>99.7890625</v>
      </c>
      <c r="BP294" s="22">
        <f>_xll.BDH(BP$3&amp;" Govt",$A$8,BN294,BN294)</f>
        <v>1.0309600000000001</v>
      </c>
      <c r="BQ294">
        <f t="shared" si="127"/>
        <v>96.792370703034052</v>
      </c>
      <c r="BR294" s="2">
        <v>38954</v>
      </c>
      <c r="BS294">
        <v>101.41015625</v>
      </c>
      <c r="BT294" s="22">
        <f>_xll.BDH(BT$3&amp;" Govt",$A$8,BR294,BR294)</f>
        <v>1.04267</v>
      </c>
      <c r="BU294">
        <f t="shared" si="128"/>
        <v>97.260069101441488</v>
      </c>
      <c r="BV294" s="2">
        <v>39134</v>
      </c>
      <c r="BW294">
        <v>99.1640625</v>
      </c>
      <c r="BX294" s="22">
        <f>_xll.BDH(BX$3&amp;" Govt",$A$8,BV294,BV294)</f>
        <v>1.01631</v>
      </c>
      <c r="BY294">
        <f t="shared" si="129"/>
        <v>97.572652537119581</v>
      </c>
      <c r="BZ294" s="2">
        <v>39316</v>
      </c>
      <c r="CA294">
        <v>103.94921875</v>
      </c>
      <c r="CB294" s="22">
        <f>_xll.BDH(CB$3&amp;" Govt",$A$8,BZ294,BZ294)</f>
        <v>1.03105</v>
      </c>
      <c r="CC294">
        <f t="shared" si="130"/>
        <v>100.81879516027351</v>
      </c>
      <c r="CD294" s="2">
        <v>39498</v>
      </c>
      <c r="CE294">
        <v>112.7734375</v>
      </c>
      <c r="CF294" s="22">
        <f>_xll.BDH(CF$3&amp;" Govt",$A$8,CD294,CD294)</f>
        <v>1.04175</v>
      </c>
      <c r="CG294">
        <f t="shared" si="131"/>
        <v>108.25383969282458</v>
      </c>
      <c r="CH294" s="2">
        <v>39680</v>
      </c>
      <c r="CI294">
        <v>114.8984375</v>
      </c>
      <c r="CJ294" s="22">
        <f>_xll.BDH(CJ$3&amp;" Govt",$A$8,CH294,CH294)</f>
        <v>1.05169</v>
      </c>
      <c r="CK294">
        <f t="shared" si="132"/>
        <v>109.25124085994922</v>
      </c>
      <c r="CL294" s="2">
        <v>39862</v>
      </c>
      <c r="CM294">
        <v>99.43359375</v>
      </c>
      <c r="CN294" s="22">
        <f>_xll.BDH(CN$3&amp;" Govt",$A$8,CL294,CL294)</f>
        <v>1.0076099999999999</v>
      </c>
      <c r="CO294">
        <f t="shared" si="133"/>
        <v>98.682619019263413</v>
      </c>
      <c r="CP294" s="2">
        <v>40045</v>
      </c>
      <c r="CQ294">
        <v>98.22265625</v>
      </c>
      <c r="CR294" s="22">
        <f>_xll.BDH(CR$3&amp;" Govt",$A$8,CP294,CP294)</f>
        <v>0.99695</v>
      </c>
      <c r="CS294">
        <f t="shared" si="134"/>
        <v>98.523151863182704</v>
      </c>
      <c r="CV294" s="22"/>
      <c r="CZ294" s="22"/>
      <c r="DB294" s="2">
        <v>38602</v>
      </c>
      <c r="DC294">
        <v>111.0078125</v>
      </c>
      <c r="DD294" s="22">
        <f>_xll.BDH(DD$3&amp;" Govt",$A$8,DB294,DB294)</f>
        <v>1.0327999999999999</v>
      </c>
      <c r="DE294">
        <f t="shared" si="135"/>
        <v>107.4823901045701</v>
      </c>
      <c r="DF294" s="2">
        <v>39146</v>
      </c>
      <c r="DG294">
        <v>98.71484375</v>
      </c>
      <c r="DH294" s="22">
        <f>_xll.BDH(DH$3&amp;" Govt",$A$8,DF294,DF294)</f>
        <v>1.0171399999999999</v>
      </c>
      <c r="DI294">
        <f t="shared" si="136"/>
        <v>97.051383044615307</v>
      </c>
      <c r="DJ294" s="2">
        <v>39510</v>
      </c>
      <c r="DK294">
        <v>115.44140625</v>
      </c>
      <c r="DL294" s="22">
        <f>_xll.BDH(DL$3&amp;" Govt",$A$8,DJ294,DJ294)</f>
        <v>1.0418499999999999</v>
      </c>
      <c r="DM294">
        <f t="shared" si="137"/>
        <v>110.8042484522724</v>
      </c>
      <c r="DP294" s="22"/>
    </row>
    <row r="295" spans="4:120" x14ac:dyDescent="0.25">
      <c r="D295" s="2"/>
      <c r="F295" s="2">
        <v>38600</v>
      </c>
      <c r="G295">
        <v>128.33203125</v>
      </c>
      <c r="H295" s="22">
        <f>_xll.BDH(H$3&amp;" Govt",$A$8,F295,F295)</f>
        <v>1.2283900000000001</v>
      </c>
      <c r="I295" s="14">
        <f t="shared" si="113"/>
        <v>104.47173230814317</v>
      </c>
      <c r="J295" s="2">
        <v>38600</v>
      </c>
      <c r="K295">
        <v>128.9453125</v>
      </c>
      <c r="L295" s="22">
        <f>_xll.BDH(L$3&amp;" Govt",$A$8,J295,J295)</f>
        <v>1.2046699999999999</v>
      </c>
      <c r="M295">
        <f t="shared" si="114"/>
        <v>107.03787136726241</v>
      </c>
      <c r="N295" s="2">
        <v>38600</v>
      </c>
      <c r="O295">
        <v>130.23828125</v>
      </c>
      <c r="P295" s="22">
        <f>_xll.BDH(P$3&amp;" Govt",$A$8,N295,N295)</f>
        <v>1.1867099999999999</v>
      </c>
      <c r="Q295">
        <f t="shared" si="115"/>
        <v>109.74735297587448</v>
      </c>
      <c r="R295" s="2">
        <v>38600</v>
      </c>
      <c r="S295">
        <v>131.09765625</v>
      </c>
      <c r="T295" s="22">
        <f>_xll.BDH(T$3&amp;" Govt",$A$8,R295,R295)</f>
        <v>1.15676</v>
      </c>
      <c r="U295">
        <f t="shared" si="116"/>
        <v>113.33176825789273</v>
      </c>
      <c r="V295" s="2">
        <v>38695</v>
      </c>
      <c r="W295">
        <v>99.74609375</v>
      </c>
      <c r="X295" s="22">
        <f>_xll.BDH(X$3&amp;" Govt",$A$8,V295,V295)</f>
        <v>1.04993</v>
      </c>
      <c r="Y295">
        <f t="shared" si="117"/>
        <v>95.002613269456063</v>
      </c>
      <c r="Z295" s="2">
        <v>38600</v>
      </c>
      <c r="AA295">
        <v>124.828125</v>
      </c>
      <c r="AB295" s="22">
        <f>_xll.BDH(AB$3&amp;" Govt",$A$8,Z295,Z295)</f>
        <v>1.11822</v>
      </c>
      <c r="AC295">
        <f t="shared" si="118"/>
        <v>111.63109674303804</v>
      </c>
      <c r="AD295" s="2">
        <v>39238</v>
      </c>
      <c r="AE295">
        <v>102.93359375</v>
      </c>
      <c r="AF295" s="22">
        <f>_xll.BDH(AF$3&amp;" Govt",$A$8,AD295,AD295)</f>
        <v>1.03548</v>
      </c>
      <c r="AG295">
        <f t="shared" si="119"/>
        <v>99.406645951635966</v>
      </c>
      <c r="AH295" s="2">
        <v>38600</v>
      </c>
      <c r="AI295">
        <v>123.2578125</v>
      </c>
      <c r="AJ295" s="22">
        <f>_xll.BDH(AJ$3&amp;" Govt",$A$8,AH295,AH295)</f>
        <v>1.09605</v>
      </c>
      <c r="AK295">
        <f t="shared" si="120"/>
        <v>112.45637744628439</v>
      </c>
      <c r="AL295" s="2">
        <v>39602</v>
      </c>
      <c r="AM295">
        <v>110.94140625</v>
      </c>
      <c r="AN295" s="22">
        <f>_xll.BDH(AN$3&amp;" Govt",$A$8,AL295,AL295)</f>
        <v>1.0526899999999999</v>
      </c>
      <c r="AO295">
        <f t="shared" si="121"/>
        <v>105.38848687647837</v>
      </c>
      <c r="AP295" s="2">
        <v>38600</v>
      </c>
      <c r="AQ295">
        <v>119.5703125</v>
      </c>
      <c r="AR295" s="22">
        <f>_xll.BDH(AR$3&amp;" Govt",$A$8,AP295,AP295)</f>
        <v>1.0824199999999999</v>
      </c>
      <c r="AS295">
        <f t="shared" si="122"/>
        <v>110.46572725928938</v>
      </c>
      <c r="AT295" s="2">
        <v>39967</v>
      </c>
      <c r="AU295">
        <v>100.80859375</v>
      </c>
      <c r="AV295" s="22">
        <f>_xll.BDH(AV$3&amp;" Govt",$A$8,AT295,AT295)</f>
        <v>1.0065200000000001</v>
      </c>
      <c r="AW295">
        <f t="shared" si="123"/>
        <v>100.15557937249135</v>
      </c>
      <c r="AX295" s="2">
        <v>38600</v>
      </c>
      <c r="AY295">
        <v>109.23046875</v>
      </c>
      <c r="AZ295" s="22">
        <f>_xll.BDH(AZ$3&amp;" Govt",$A$8,AX295,AX295)</f>
        <v>1.05965</v>
      </c>
      <c r="BA295">
        <f t="shared" si="124"/>
        <v>103.08164842164867</v>
      </c>
      <c r="BB295" s="2">
        <v>38600</v>
      </c>
      <c r="BC295">
        <v>109.53125</v>
      </c>
      <c r="BD295" s="22">
        <f>_xll.BDH(BD$3&amp;" Govt",$A$8,BB295,BB295)</f>
        <v>1.0532900000000001</v>
      </c>
      <c r="BE295">
        <f t="shared" si="125"/>
        <v>103.98964197894216</v>
      </c>
      <c r="BH295" s="22"/>
      <c r="BJ295" s="2">
        <v>38600</v>
      </c>
      <c r="BK295">
        <v>107.5</v>
      </c>
      <c r="BL295" s="22">
        <f>_xll.BDH(BL$3&amp;" Govt",$A$8,BJ295,BJ295)</f>
        <v>1.0324800000000001</v>
      </c>
      <c r="BM295">
        <f t="shared" si="126"/>
        <v>104.11823957849062</v>
      </c>
      <c r="BN295" s="2">
        <v>38776</v>
      </c>
      <c r="BO295">
        <v>100.21484375</v>
      </c>
      <c r="BP295" s="22">
        <f>_xll.BDH(BP$3&amp;" Govt",$A$8,BN295,BN295)</f>
        <v>1.03081</v>
      </c>
      <c r="BQ295">
        <f t="shared" si="127"/>
        <v>97.21951062756473</v>
      </c>
      <c r="BR295" s="2">
        <v>38957</v>
      </c>
      <c r="BS295">
        <v>101.09375</v>
      </c>
      <c r="BT295" s="22">
        <f>_xll.BDH(BT$3&amp;" Govt",$A$8,BR295,BR295)</f>
        <v>1.04287</v>
      </c>
      <c r="BU295">
        <f t="shared" si="128"/>
        <v>96.938017202527647</v>
      </c>
      <c r="BV295" s="2">
        <v>39135</v>
      </c>
      <c r="BW295">
        <v>99.05078125</v>
      </c>
      <c r="BX295" s="22">
        <f>_xll.BDH(BX$3&amp;" Govt",$A$8,BV295,BV295)</f>
        <v>1.0163599999999999</v>
      </c>
      <c r="BY295">
        <f t="shared" si="129"/>
        <v>97.456394633791177</v>
      </c>
      <c r="BZ295" s="2">
        <v>39317</v>
      </c>
      <c r="CA295">
        <v>104.08984375</v>
      </c>
      <c r="CB295" s="22">
        <f>_xll.BDH(CB$3&amp;" Govt",$A$8,BZ295,BZ295)</f>
        <v>1.03111</v>
      </c>
      <c r="CC295">
        <f t="shared" si="130"/>
        <v>100.94931069430032</v>
      </c>
      <c r="CD295" s="2">
        <v>39499</v>
      </c>
      <c r="CE295">
        <v>113.671875</v>
      </c>
      <c r="CF295" s="22">
        <f>_xll.BDH(CF$3&amp;" Govt",$A$8,CD295,CD295)</f>
        <v>1.04173</v>
      </c>
      <c r="CG295">
        <f t="shared" si="131"/>
        <v>109.11836560337132</v>
      </c>
      <c r="CH295" s="2">
        <v>39681</v>
      </c>
      <c r="CI295">
        <v>114.9921875</v>
      </c>
      <c r="CJ295" s="22">
        <f>_xll.BDH(CJ$3&amp;" Govt",$A$8,CH295,CH295)</f>
        <v>1.05203</v>
      </c>
      <c r="CK295">
        <f t="shared" si="132"/>
        <v>109.30504595876543</v>
      </c>
      <c r="CL295" s="2">
        <v>39863</v>
      </c>
      <c r="CM295">
        <v>98.8046875</v>
      </c>
      <c r="CN295" s="22">
        <f>_xll.BDH(CN$3&amp;" Govt",$A$8,CL295,CL295)</f>
        <v>1.0072399999999999</v>
      </c>
      <c r="CO295">
        <f t="shared" si="133"/>
        <v>98.094483439895171</v>
      </c>
      <c r="CP295" s="2">
        <v>40046</v>
      </c>
      <c r="CQ295">
        <v>97.61328125</v>
      </c>
      <c r="CR295" s="22">
        <f>_xll.BDH(CR$3&amp;" Govt",$A$8,CP295,CP295)</f>
        <v>0.99722</v>
      </c>
      <c r="CS295">
        <f t="shared" si="134"/>
        <v>97.885402669420998</v>
      </c>
      <c r="CV295" s="22"/>
      <c r="CZ295" s="22"/>
      <c r="DB295" s="2">
        <v>38603</v>
      </c>
      <c r="DC295">
        <v>111.078125</v>
      </c>
      <c r="DD295" s="22">
        <f>_xll.BDH(DD$3&amp;" Govt",$A$8,DB295,DB295)</f>
        <v>1.0329600000000001</v>
      </c>
      <c r="DE295">
        <f t="shared" si="135"/>
        <v>107.53381060254026</v>
      </c>
      <c r="DF295" s="2">
        <v>39147</v>
      </c>
      <c r="DG295">
        <v>98.4140625</v>
      </c>
      <c r="DH295" s="22">
        <f>_xll.BDH(DH$3&amp;" Govt",$A$8,DF295,DF295)</f>
        <v>1.0172399999999999</v>
      </c>
      <c r="DI295">
        <f t="shared" si="136"/>
        <v>96.746158723605063</v>
      </c>
      <c r="DJ295" s="2">
        <v>39511</v>
      </c>
      <c r="DK295">
        <v>115.2578125</v>
      </c>
      <c r="DL295" s="22">
        <f>_xll.BDH(DL$3&amp;" Govt",$A$8,DJ295,DJ295)</f>
        <v>1.0420100000000001</v>
      </c>
      <c r="DM295">
        <f t="shared" si="137"/>
        <v>110.61104260035891</v>
      </c>
      <c r="DP295" s="22"/>
    </row>
    <row r="296" spans="4:120" x14ac:dyDescent="0.25">
      <c r="D296" s="2"/>
      <c r="F296" s="2">
        <v>38601</v>
      </c>
      <c r="G296">
        <v>128.15234375</v>
      </c>
      <c r="H296" s="22">
        <f>_xll.BDH(H$3&amp;" Govt",$A$8,F296,F296)</f>
        <v>1.22858</v>
      </c>
      <c r="I296" s="14">
        <f t="shared" si="113"/>
        <v>104.30931949893373</v>
      </c>
      <c r="J296" s="2">
        <v>38601</v>
      </c>
      <c r="K296">
        <v>128.640625</v>
      </c>
      <c r="L296" s="22">
        <f>_xll.BDH(L$3&amp;" Govt",$A$8,J296,J296)</f>
        <v>1.20485</v>
      </c>
      <c r="M296">
        <f t="shared" si="114"/>
        <v>106.76899614059842</v>
      </c>
      <c r="N296" s="2">
        <v>38601</v>
      </c>
      <c r="O296">
        <v>129.8984375</v>
      </c>
      <c r="P296" s="22">
        <f>_xll.BDH(P$3&amp;" Govt",$A$8,N296,N296)</f>
        <v>1.18689</v>
      </c>
      <c r="Q296">
        <f t="shared" si="115"/>
        <v>109.44437774351456</v>
      </c>
      <c r="R296" s="2">
        <v>38601</v>
      </c>
      <c r="S296">
        <v>130.734375</v>
      </c>
      <c r="T296" s="22">
        <f>_xll.BDH(T$3&amp;" Govt",$A$8,R296,R296)</f>
        <v>1.1569400000000001</v>
      </c>
      <c r="U296">
        <f t="shared" si="116"/>
        <v>113.00013397410409</v>
      </c>
      <c r="V296" s="2">
        <v>38698</v>
      </c>
      <c r="W296">
        <v>99.76953125</v>
      </c>
      <c r="X296" s="22">
        <f>_xll.BDH(X$3&amp;" Govt",$A$8,V296,V296)</f>
        <v>1.05013</v>
      </c>
      <c r="Y296">
        <f t="shared" si="117"/>
        <v>95.006838439050398</v>
      </c>
      <c r="Z296" s="2">
        <v>38601</v>
      </c>
      <c r="AA296">
        <v>124.453125</v>
      </c>
      <c r="AB296" s="22">
        <f>_xll.BDH(AB$3&amp;" Govt",$A$8,Z296,Z296)</f>
        <v>1.11839</v>
      </c>
      <c r="AC296">
        <f t="shared" si="118"/>
        <v>111.27882491796242</v>
      </c>
      <c r="AD296" s="2">
        <v>39239</v>
      </c>
      <c r="AE296">
        <v>103.04296875</v>
      </c>
      <c r="AF296" s="22">
        <f>_xll.BDH(AF$3&amp;" Govt",$A$8,AD296,AD296)</f>
        <v>1.0357099999999999</v>
      </c>
      <c r="AG296">
        <f t="shared" si="119"/>
        <v>99.490174614515652</v>
      </c>
      <c r="AH296" s="2">
        <v>38601</v>
      </c>
      <c r="AI296">
        <v>122.703125</v>
      </c>
      <c r="AJ296" s="22">
        <f>_xll.BDH(AJ$3&amp;" Govt",$A$8,AH296,AH296)</f>
        <v>1.09622</v>
      </c>
      <c r="AK296">
        <f t="shared" si="120"/>
        <v>111.93293773147727</v>
      </c>
      <c r="AL296" s="2">
        <v>39603</v>
      </c>
      <c r="AM296">
        <v>110.609375</v>
      </c>
      <c r="AN296" s="22">
        <f>_xll.BDH(AN$3&amp;" Govt",$A$8,AL296,AL296)</f>
        <v>1.05291</v>
      </c>
      <c r="AO296">
        <f t="shared" si="121"/>
        <v>105.0511202286995</v>
      </c>
      <c r="AP296" s="2">
        <v>38601</v>
      </c>
      <c r="AQ296">
        <v>119.0546875</v>
      </c>
      <c r="AR296" s="22">
        <f>_xll.BDH(AR$3&amp;" Govt",$A$8,AP296,AP296)</f>
        <v>1.0825899999999999</v>
      </c>
      <c r="AS296">
        <f t="shared" si="122"/>
        <v>109.9720923895473</v>
      </c>
      <c r="AT296" s="2">
        <v>39968</v>
      </c>
      <c r="AU296">
        <v>100.8046875</v>
      </c>
      <c r="AV296" s="22">
        <f>_xll.BDH(AV$3&amp;" Govt",$A$8,AT296,AT296)</f>
        <v>1.0065999999999999</v>
      </c>
      <c r="AW296">
        <f t="shared" si="123"/>
        <v>100.14373882376317</v>
      </c>
      <c r="AX296" s="2">
        <v>38601</v>
      </c>
      <c r="AY296">
        <v>108.67578125</v>
      </c>
      <c r="AZ296" s="22">
        <f>_xll.BDH(AZ$3&amp;" Govt",$A$8,AX296,AX296)</f>
        <v>1.0598099999999999</v>
      </c>
      <c r="BA296">
        <f t="shared" si="124"/>
        <v>102.54270222964495</v>
      </c>
      <c r="BB296" s="2">
        <v>38601</v>
      </c>
      <c r="BC296">
        <v>108.9453125</v>
      </c>
      <c r="BD296" s="22">
        <f>_xll.BDH(BD$3&amp;" Govt",$A$8,BB296,BB296)</f>
        <v>1.05345</v>
      </c>
      <c r="BE296">
        <f t="shared" si="125"/>
        <v>103.41763966016423</v>
      </c>
      <c r="BH296" s="22"/>
      <c r="BJ296" s="2">
        <v>38601</v>
      </c>
      <c r="BK296">
        <v>106.90625</v>
      </c>
      <c r="BL296" s="22">
        <f>_xll.BDH(BL$3&amp;" Govt",$A$8,BJ296,BJ296)</f>
        <v>1.03264</v>
      </c>
      <c r="BM296">
        <f t="shared" si="126"/>
        <v>103.52712465137898</v>
      </c>
      <c r="BN296" s="2">
        <v>38777</v>
      </c>
      <c r="BO296">
        <v>100.05078125</v>
      </c>
      <c r="BP296" s="22">
        <f>_xll.BDH(BP$3&amp;" Govt",$A$8,BN296,BN296)</f>
        <v>1.0306599999999999</v>
      </c>
      <c r="BQ296">
        <f t="shared" si="127"/>
        <v>97.074477761822536</v>
      </c>
      <c r="BR296" s="2">
        <v>38958</v>
      </c>
      <c r="BS296">
        <v>101.12109375</v>
      </c>
      <c r="BT296" s="22">
        <f>_xll.BDH(BT$3&amp;" Govt",$A$8,BR296,BR296)</f>
        <v>1.04294</v>
      </c>
      <c r="BU296">
        <f t="shared" si="128"/>
        <v>96.957728872226596</v>
      </c>
      <c r="BV296" s="2">
        <v>39136</v>
      </c>
      <c r="BW296">
        <v>99.51171875</v>
      </c>
      <c r="BX296" s="22">
        <f>_xll.BDH(BX$3&amp;" Govt",$A$8,BV296,BV296)</f>
        <v>1.0164200000000001</v>
      </c>
      <c r="BY296">
        <f t="shared" si="129"/>
        <v>97.904132887979372</v>
      </c>
      <c r="BZ296" s="2">
        <v>39318</v>
      </c>
      <c r="CA296">
        <v>104.29296875</v>
      </c>
      <c r="CB296" s="22">
        <f>_xll.BDH(CB$3&amp;" Govt",$A$8,BZ296,BZ296)</f>
        <v>1.03118</v>
      </c>
      <c r="CC296">
        <f t="shared" si="130"/>
        <v>101.13944098023623</v>
      </c>
      <c r="CD296" s="2">
        <v>39500</v>
      </c>
      <c r="CE296">
        <v>113.41015625</v>
      </c>
      <c r="CF296" s="22">
        <f>_xll.BDH(CF$3&amp;" Govt",$A$8,CD296,CD296)</f>
        <v>1.0417000000000001</v>
      </c>
      <c r="CG296">
        <f t="shared" si="131"/>
        <v>108.87026615148315</v>
      </c>
      <c r="CH296" s="2">
        <v>39682</v>
      </c>
      <c r="CI296">
        <v>114.35546875</v>
      </c>
      <c r="CJ296" s="22">
        <f>_xll.BDH(CJ$3&amp;" Govt",$A$8,CH296,CH296)</f>
        <v>1.05237</v>
      </c>
      <c r="CK296">
        <f t="shared" si="132"/>
        <v>108.66469849007478</v>
      </c>
      <c r="CL296" s="2">
        <v>39864</v>
      </c>
      <c r="CM296">
        <v>99.1015625</v>
      </c>
      <c r="CN296" s="22">
        <f>_xll.BDH(CN$3&amp;" Govt",$A$8,CL296,CL296)</f>
        <v>1.0068600000000001</v>
      </c>
      <c r="CO296">
        <f t="shared" si="133"/>
        <v>98.426357686272169</v>
      </c>
      <c r="CP296" s="2">
        <v>40049</v>
      </c>
      <c r="CQ296">
        <v>97.72265625</v>
      </c>
      <c r="CR296" s="22">
        <f>_xll.BDH(CR$3&amp;" Govt",$A$8,CP296,CP296)</f>
        <v>0.99804999999999999</v>
      </c>
      <c r="CS296">
        <f t="shared" si="134"/>
        <v>97.913587746104909</v>
      </c>
      <c r="CV296" s="22"/>
      <c r="CZ296" s="22"/>
      <c r="DB296" s="2">
        <v>38604</v>
      </c>
      <c r="DC296">
        <v>111.796875</v>
      </c>
      <c r="DD296" s="22">
        <f>_xll.BDH(DD$3&amp;" Govt",$A$8,DB296,DB296)</f>
        <v>1.03312</v>
      </c>
      <c r="DE296">
        <f t="shared" si="135"/>
        <v>108.21286491404676</v>
      </c>
      <c r="DF296" s="2">
        <v>39148</v>
      </c>
      <c r="DG296">
        <v>98.6484375</v>
      </c>
      <c r="DH296" s="22">
        <f>_xll.BDH(DH$3&amp;" Govt",$A$8,DF296,DF296)</f>
        <v>1.0173399999999999</v>
      </c>
      <c r="DI296">
        <f t="shared" si="136"/>
        <v>96.967029213438977</v>
      </c>
      <c r="DJ296" s="2">
        <v>39512</v>
      </c>
      <c r="DK296">
        <v>114.77734375</v>
      </c>
      <c r="DL296" s="22">
        <f>_xll.BDH(DL$3&amp;" Govt",$A$8,DJ296,DJ296)</f>
        <v>1.0421800000000001</v>
      </c>
      <c r="DM296">
        <f t="shared" si="137"/>
        <v>110.13197696175324</v>
      </c>
      <c r="DP296" s="22"/>
    </row>
    <row r="297" spans="4:120" x14ac:dyDescent="0.25">
      <c r="D297" s="2"/>
      <c r="F297" s="2">
        <v>38602</v>
      </c>
      <c r="G297">
        <v>128.125</v>
      </c>
      <c r="H297" s="22">
        <f>_xll.BDH(H$3&amp;" Govt",$A$8,F297,F297)</f>
        <v>1.2287699999999999</v>
      </c>
      <c r="I297" s="14">
        <f t="shared" si="113"/>
        <v>104.27093760427094</v>
      </c>
      <c r="J297" s="2">
        <v>38602</v>
      </c>
      <c r="K297">
        <v>128.51953125</v>
      </c>
      <c r="L297" s="22">
        <f>_xll.BDH(L$3&amp;" Govt",$A$8,J297,J297)</f>
        <v>1.2050399999999999</v>
      </c>
      <c r="M297">
        <f t="shared" si="114"/>
        <v>106.65167235112528</v>
      </c>
      <c r="N297" s="2">
        <v>38602</v>
      </c>
      <c r="O297">
        <v>129.80078125</v>
      </c>
      <c r="P297" s="22">
        <f>_xll.BDH(P$3&amp;" Govt",$A$8,N297,N297)</f>
        <v>1.1870700000000001</v>
      </c>
      <c r="Q297">
        <f t="shared" si="115"/>
        <v>109.3455156393473</v>
      </c>
      <c r="R297" s="2">
        <v>38602</v>
      </c>
      <c r="S297">
        <v>130.60546875</v>
      </c>
      <c r="T297" s="22">
        <f>_xll.BDH(T$3&amp;" Govt",$A$8,R297,R297)</f>
        <v>1.1571199999999999</v>
      </c>
      <c r="U297">
        <f t="shared" si="116"/>
        <v>112.87115316475388</v>
      </c>
      <c r="V297" s="2">
        <v>38699</v>
      </c>
      <c r="W297">
        <v>99.92578125</v>
      </c>
      <c r="X297" s="22">
        <f>_xll.BDH(X$3&amp;" Govt",$A$8,V297,V297)</f>
        <v>1.0502</v>
      </c>
      <c r="Y297">
        <f t="shared" si="117"/>
        <v>95.149287040563706</v>
      </c>
      <c r="Z297" s="2">
        <v>38602</v>
      </c>
      <c r="AA297">
        <v>124.328125</v>
      </c>
      <c r="AB297" s="22">
        <f>_xll.BDH(AB$3&amp;" Govt",$A$8,Z297,Z297)</f>
        <v>1.11856</v>
      </c>
      <c r="AC297">
        <f t="shared" si="118"/>
        <v>111.15016181519096</v>
      </c>
      <c r="AD297" s="2">
        <v>39240</v>
      </c>
      <c r="AE297">
        <v>102.71484375</v>
      </c>
      <c r="AF297" s="22">
        <f>_xll.BDH(AF$3&amp;" Govt",$A$8,AD297,AD297)</f>
        <v>1.03593</v>
      </c>
      <c r="AG297">
        <f t="shared" si="119"/>
        <v>99.152301555124382</v>
      </c>
      <c r="AH297" s="2">
        <v>38602</v>
      </c>
      <c r="AI297">
        <v>122.4921875</v>
      </c>
      <c r="AJ297" s="22">
        <f>_xll.BDH(AJ$3&amp;" Govt",$A$8,AH297,AH297)</f>
        <v>1.09639</v>
      </c>
      <c r="AK297">
        <f t="shared" si="120"/>
        <v>111.72318928483477</v>
      </c>
      <c r="AL297" s="2">
        <v>39604</v>
      </c>
      <c r="AM297">
        <v>110.5703125</v>
      </c>
      <c r="AN297" s="22">
        <f>_xll.BDH(AN$3&amp;" Govt",$A$8,AL297,AL297)</f>
        <v>1.0531200000000001</v>
      </c>
      <c r="AO297">
        <f t="shared" si="121"/>
        <v>104.99308008584016</v>
      </c>
      <c r="AP297" s="2">
        <v>38602</v>
      </c>
      <c r="AQ297">
        <v>118.84765625</v>
      </c>
      <c r="AR297" s="22">
        <f>_xll.BDH(AR$3&amp;" Govt",$A$8,AP297,AP297)</f>
        <v>1.0827599999999999</v>
      </c>
      <c r="AS297">
        <f t="shared" si="122"/>
        <v>109.76361913073997</v>
      </c>
      <c r="AT297" s="2">
        <v>39969</v>
      </c>
      <c r="AU297">
        <v>100.30078125</v>
      </c>
      <c r="AV297" s="22">
        <f>_xll.BDH(AV$3&amp;" Govt",$A$8,AT297,AT297)</f>
        <v>1.0066900000000001</v>
      </c>
      <c r="AW297">
        <f t="shared" si="123"/>
        <v>99.634228262921056</v>
      </c>
      <c r="AX297" s="2">
        <v>38602</v>
      </c>
      <c r="AY297">
        <v>108.4140625</v>
      </c>
      <c r="AZ297" s="22">
        <f>_xll.BDH(AZ$3&amp;" Govt",$A$8,AX297,AX297)</f>
        <v>1.0599799999999999</v>
      </c>
      <c r="BA297">
        <f t="shared" si="124"/>
        <v>102.27934725183495</v>
      </c>
      <c r="BB297" s="2">
        <v>38602</v>
      </c>
      <c r="BC297">
        <v>108.640625</v>
      </c>
      <c r="BD297" s="22">
        <f>_xll.BDH(BD$3&amp;" Govt",$A$8,BB297,BB297)</f>
        <v>1.0536099999999999</v>
      </c>
      <c r="BE297">
        <f t="shared" si="125"/>
        <v>103.11275044845816</v>
      </c>
      <c r="BH297" s="22"/>
      <c r="BJ297" s="2">
        <v>38602</v>
      </c>
      <c r="BK297">
        <v>106.60546875</v>
      </c>
      <c r="BL297" s="22">
        <f>_xll.BDH(BL$3&amp;" Govt",$A$8,BJ297,BJ297)</f>
        <v>1.0327999999999999</v>
      </c>
      <c r="BM297">
        <f t="shared" si="126"/>
        <v>103.21985742641364</v>
      </c>
      <c r="BN297" s="2">
        <v>38778</v>
      </c>
      <c r="BO297">
        <v>100</v>
      </c>
      <c r="BP297" s="22">
        <f>_xll.BDH(BP$3&amp;" Govt",$A$8,BN297,BN297)</f>
        <v>1.0309200000000001</v>
      </c>
      <c r="BQ297">
        <f t="shared" si="127"/>
        <v>97.000737205602761</v>
      </c>
      <c r="BR297" s="2">
        <v>38959</v>
      </c>
      <c r="BS297">
        <v>101.25</v>
      </c>
      <c r="BT297" s="22">
        <f>_xll.BDH(BT$3&amp;" Govt",$A$8,BR297,BR297)</f>
        <v>1.0429999999999999</v>
      </c>
      <c r="BU297">
        <f t="shared" si="128"/>
        <v>97.075743048897422</v>
      </c>
      <c r="BV297" s="2">
        <v>39139</v>
      </c>
      <c r="BW297">
        <v>99.87109375</v>
      </c>
      <c r="BX297" s="22">
        <f>_xll.BDH(BX$3&amp;" Govt",$A$8,BV297,BV297)</f>
        <v>1.01658</v>
      </c>
      <c r="BY297">
        <f t="shared" si="129"/>
        <v>98.242237453028778</v>
      </c>
      <c r="BZ297" s="2">
        <v>39321</v>
      </c>
      <c r="CA297">
        <v>104.53125</v>
      </c>
      <c r="CB297" s="22">
        <f>_xll.BDH(CB$3&amp;" Govt",$A$8,BZ297,BZ297)</f>
        <v>1.0313699999999999</v>
      </c>
      <c r="CC297">
        <f t="shared" si="130"/>
        <v>101.35184269466826</v>
      </c>
      <c r="CD297" s="2">
        <v>39503</v>
      </c>
      <c r="CE297">
        <v>112.94140625</v>
      </c>
      <c r="CF297" s="22">
        <f>_xll.BDH(CF$3&amp;" Govt",$A$8,CD297,CD297)</f>
        <v>1.0416300000000001</v>
      </c>
      <c r="CG297">
        <f t="shared" si="131"/>
        <v>108.42756665034608</v>
      </c>
      <c r="CH297" s="2">
        <v>39685</v>
      </c>
      <c r="CI297">
        <v>114.84375</v>
      </c>
      <c r="CJ297" s="22">
        <f>_xll.BDH(CJ$3&amp;" Govt",$A$8,CH297,CH297)</f>
        <v>1.05339</v>
      </c>
      <c r="CK297">
        <f t="shared" si="132"/>
        <v>109.02301142027169</v>
      </c>
      <c r="CL297" s="2">
        <v>39867</v>
      </c>
      <c r="CM297">
        <v>99.01953125</v>
      </c>
      <c r="CN297" s="22">
        <f>_xll.BDH(CN$3&amp;" Govt",$A$8,CL297,CL297)</f>
        <v>1.0057400000000001</v>
      </c>
      <c r="CO297">
        <f t="shared" si="133"/>
        <v>98.454402976912519</v>
      </c>
      <c r="CP297" s="2">
        <v>40050</v>
      </c>
      <c r="CQ297">
        <v>97.45703125</v>
      </c>
      <c r="CR297" s="22">
        <f>_xll.BDH(CR$3&amp;" Govt",$A$8,CP297,CP297)</f>
        <v>0.99831999999999999</v>
      </c>
      <c r="CS297">
        <f t="shared" si="134"/>
        <v>97.621034588108017</v>
      </c>
      <c r="CV297" s="22"/>
      <c r="CZ297" s="22"/>
      <c r="DB297" s="2">
        <v>38607</v>
      </c>
      <c r="DC297">
        <v>111.26953125</v>
      </c>
      <c r="DD297" s="22">
        <f>_xll.BDH(DD$3&amp;" Govt",$A$8,DB297,DB297)</f>
        <v>1.0336000000000001</v>
      </c>
      <c r="DE297">
        <f t="shared" si="135"/>
        <v>107.65241026509287</v>
      </c>
      <c r="DF297" s="2">
        <v>39149</v>
      </c>
      <c r="DG297">
        <v>98.234375</v>
      </c>
      <c r="DH297" s="22">
        <f>_xll.BDH(DH$3&amp;" Govt",$A$8,DF297,DF297)</f>
        <v>1.0174399999999999</v>
      </c>
      <c r="DI297">
        <f t="shared" si="136"/>
        <v>96.550533692404471</v>
      </c>
      <c r="DJ297" s="2">
        <v>39513</v>
      </c>
      <c r="DK297">
        <v>115.6640625</v>
      </c>
      <c r="DL297" s="22">
        <f>_xll.BDH(DL$3&amp;" Govt",$A$8,DJ297,DJ297)</f>
        <v>1.0423499999999999</v>
      </c>
      <c r="DM297">
        <f t="shared" si="137"/>
        <v>110.96470715210823</v>
      </c>
      <c r="DP297" s="22"/>
    </row>
    <row r="298" spans="4:120" x14ac:dyDescent="0.25">
      <c r="D298" s="2"/>
      <c r="F298" s="2">
        <v>38603</v>
      </c>
      <c r="G298">
        <v>128.23046875</v>
      </c>
      <c r="H298" s="22">
        <f>_xll.BDH(H$3&amp;" Govt",$A$8,F298,F298)</f>
        <v>1.22895</v>
      </c>
      <c r="I298" s="14">
        <f t="shared" si="113"/>
        <v>104.34148561780381</v>
      </c>
      <c r="J298" s="2">
        <v>38603</v>
      </c>
      <c r="K298">
        <v>128.68359375</v>
      </c>
      <c r="L298" s="22">
        <f>_xll.BDH(L$3&amp;" Govt",$A$8,J298,J298)</f>
        <v>1.20523</v>
      </c>
      <c r="M298">
        <f t="shared" si="114"/>
        <v>106.77098458385537</v>
      </c>
      <c r="N298" s="2">
        <v>38603</v>
      </c>
      <c r="O298">
        <v>130</v>
      </c>
      <c r="P298" s="22">
        <f>_xll.BDH(P$3&amp;" Govt",$A$8,N298,N298)</f>
        <v>1.18726</v>
      </c>
      <c r="Q298">
        <f t="shared" si="115"/>
        <v>109.49581389080741</v>
      </c>
      <c r="R298" s="2">
        <v>38603</v>
      </c>
      <c r="S298">
        <v>130.85546875</v>
      </c>
      <c r="T298" s="22">
        <f>_xll.BDH(T$3&amp;" Govt",$A$8,R298,R298)</f>
        <v>1.1573</v>
      </c>
      <c r="U298">
        <f t="shared" si="116"/>
        <v>113.06961786053746</v>
      </c>
      <c r="V298" s="2">
        <v>38700</v>
      </c>
      <c r="W298">
        <v>100.06640625</v>
      </c>
      <c r="X298" s="22">
        <f>_xll.BDH(X$3&amp;" Govt",$A$8,V298,V298)</f>
        <v>1.05027</v>
      </c>
      <c r="Y298">
        <f t="shared" si="117"/>
        <v>95.276839526978776</v>
      </c>
      <c r="Z298" s="2">
        <v>38603</v>
      </c>
      <c r="AA298">
        <v>124.6015625</v>
      </c>
      <c r="AB298" s="22">
        <f>_xll.BDH(AB$3&amp;" Govt",$A$8,Z298,Z298)</f>
        <v>1.11873</v>
      </c>
      <c r="AC298">
        <f t="shared" si="118"/>
        <v>111.37768943355412</v>
      </c>
      <c r="AD298" s="2">
        <v>39241</v>
      </c>
      <c r="AE298">
        <v>102.78515625</v>
      </c>
      <c r="AF298" s="22">
        <f>_xll.BDH(AF$3&amp;" Govt",$A$8,AD298,AD298)</f>
        <v>1.03616</v>
      </c>
      <c r="AG298">
        <f t="shared" si="119"/>
        <v>99.19815110600679</v>
      </c>
      <c r="AH298" s="2">
        <v>38603</v>
      </c>
      <c r="AI298">
        <v>122.796875</v>
      </c>
      <c r="AJ298" s="22">
        <f>_xll.BDH(AJ$3&amp;" Govt",$A$8,AH298,AH298)</f>
        <v>1.09656</v>
      </c>
      <c r="AK298">
        <f t="shared" si="120"/>
        <v>111.9837263806814</v>
      </c>
      <c r="AL298" s="2">
        <v>39605</v>
      </c>
      <c r="AM298">
        <v>111.52734375</v>
      </c>
      <c r="AN298" s="22">
        <f>_xll.BDH(AN$3&amp;" Govt",$A$8,AL298,AL298)</f>
        <v>1.0533300000000001</v>
      </c>
      <c r="AO298">
        <f t="shared" si="121"/>
        <v>105.88072470166044</v>
      </c>
      <c r="AP298" s="2">
        <v>38603</v>
      </c>
      <c r="AQ298">
        <v>119.05859375</v>
      </c>
      <c r="AR298" s="22">
        <f>_xll.BDH(AR$3&amp;" Govt",$A$8,AP298,AP298)</f>
        <v>1.0829299999999999</v>
      </c>
      <c r="AS298">
        <f t="shared" si="122"/>
        <v>109.94117232877471</v>
      </c>
      <c r="AT298" s="2">
        <v>39972</v>
      </c>
      <c r="AU298">
        <v>99.9609375</v>
      </c>
      <c r="AV298" s="22">
        <f>_xll.BDH(AV$3&amp;" Govt",$A$8,AT298,AT298)</f>
        <v>1.0069399999999999</v>
      </c>
      <c r="AW298">
        <f t="shared" si="123"/>
        <v>99.271989890162274</v>
      </c>
      <c r="AX298" s="2">
        <v>38603</v>
      </c>
      <c r="AY298">
        <v>108.55078125</v>
      </c>
      <c r="AZ298" s="22">
        <f>_xll.BDH(AZ$3&amp;" Govt",$A$8,AX298,AX298)</f>
        <v>1.0601400000000001</v>
      </c>
      <c r="BA298">
        <f t="shared" si="124"/>
        <v>102.39287381855226</v>
      </c>
      <c r="BB298" s="2">
        <v>38603</v>
      </c>
      <c r="BC298">
        <v>108.828125</v>
      </c>
      <c r="BD298" s="22">
        <f>_xll.BDH(BD$3&amp;" Govt",$A$8,BB298,BB298)</f>
        <v>1.0537700000000001</v>
      </c>
      <c r="BE298">
        <f t="shared" si="125"/>
        <v>103.2750268085066</v>
      </c>
      <c r="BH298" s="22"/>
      <c r="BJ298" s="2">
        <v>38603</v>
      </c>
      <c r="BK298">
        <v>106.7734375</v>
      </c>
      <c r="BL298" s="22">
        <f>_xll.BDH(BL$3&amp;" Govt",$A$8,BJ298,BJ298)</f>
        <v>1.0329600000000001</v>
      </c>
      <c r="BM298">
        <f t="shared" si="126"/>
        <v>103.36647837283147</v>
      </c>
      <c r="BN298" s="2">
        <v>38779</v>
      </c>
      <c r="BO298">
        <v>99.828125</v>
      </c>
      <c r="BP298" s="22">
        <f>_xll.BDH(BP$3&amp;" Govt",$A$8,BN298,BN298)</f>
        <v>1.0311699999999999</v>
      </c>
      <c r="BQ298">
        <f t="shared" si="127"/>
        <v>96.810540454047356</v>
      </c>
      <c r="BR298" s="2">
        <v>38960</v>
      </c>
      <c r="BS298">
        <v>101.421875</v>
      </c>
      <c r="BT298" s="22">
        <f>_xll.BDH(BT$3&amp;" Govt",$A$8,BR298,BR298)</f>
        <v>1.0430699999999999</v>
      </c>
      <c r="BU298">
        <f t="shared" si="128"/>
        <v>97.234006346649792</v>
      </c>
      <c r="BV298" s="2">
        <v>39140</v>
      </c>
      <c r="BW298">
        <v>100.69140625</v>
      </c>
      <c r="BX298" s="22">
        <f>_xll.BDH(BX$3&amp;" Govt",$A$8,BV298,BV298)</f>
        <v>1.0166299999999999</v>
      </c>
      <c r="BY298">
        <f t="shared" si="129"/>
        <v>99.04429954850832</v>
      </c>
      <c r="BZ298" s="2">
        <v>39322</v>
      </c>
      <c r="CA298">
        <v>104.8984375</v>
      </c>
      <c r="CB298" s="22">
        <f>_xll.BDH(CB$3&amp;" Govt",$A$8,BZ298,BZ298)</f>
        <v>1.0314399999999999</v>
      </c>
      <c r="CC298">
        <f t="shared" si="130"/>
        <v>101.70095933840069</v>
      </c>
      <c r="CD298" s="2">
        <v>39504</v>
      </c>
      <c r="CE298">
        <v>113.7109375</v>
      </c>
      <c r="CF298" s="22">
        <f>_xll.BDH(CF$3&amp;" Govt",$A$8,CD298,CD298)</f>
        <v>1.0416099999999999</v>
      </c>
      <c r="CG298">
        <f t="shared" si="131"/>
        <v>109.16843876306872</v>
      </c>
      <c r="CH298" s="2">
        <v>39686</v>
      </c>
      <c r="CI298">
        <v>115.05078125</v>
      </c>
      <c r="CJ298" s="22">
        <f>_xll.BDH(CJ$3&amp;" Govt",$A$8,CH298,CH298)</f>
        <v>1.0537300000000001</v>
      </c>
      <c r="CK298">
        <f t="shared" si="132"/>
        <v>109.18430836172453</v>
      </c>
      <c r="CL298" s="2">
        <v>39868</v>
      </c>
      <c r="CM298">
        <v>97.875</v>
      </c>
      <c r="CN298" s="22">
        <f>_xll.BDH(CN$3&amp;" Govt",$A$8,CL298,CL298)</f>
        <v>1.00536</v>
      </c>
      <c r="CO298">
        <f t="shared" si="133"/>
        <v>97.35318691811888</v>
      </c>
      <c r="CP298" s="2">
        <v>40051</v>
      </c>
      <c r="CQ298">
        <v>97.48828125</v>
      </c>
      <c r="CR298" s="22">
        <f>_xll.BDH(CR$3&amp;" Govt",$A$8,CP298,CP298)</f>
        <v>0.99860000000000004</v>
      </c>
      <c r="CS298">
        <f t="shared" si="134"/>
        <v>97.624956188664129</v>
      </c>
      <c r="CV298" s="22"/>
      <c r="CZ298" s="22"/>
      <c r="DB298" s="2">
        <v>38608</v>
      </c>
      <c r="DC298">
        <v>111.8125</v>
      </c>
      <c r="DD298" s="22">
        <f>_xll.BDH(DD$3&amp;" Govt",$A$8,DB298,DB298)</f>
        <v>1.03376</v>
      </c>
      <c r="DE298">
        <f t="shared" si="135"/>
        <v>108.16098514161894</v>
      </c>
      <c r="DF298" s="2">
        <v>39150</v>
      </c>
      <c r="DG298">
        <v>97.3125</v>
      </c>
      <c r="DH298" s="22">
        <f>_xll.BDH(DH$3&amp;" Govt",$A$8,DF298,DF298)</f>
        <v>1.0175399999999999</v>
      </c>
      <c r="DI298">
        <f t="shared" si="136"/>
        <v>95.635061029541845</v>
      </c>
      <c r="DJ298" s="2">
        <v>39514</v>
      </c>
      <c r="DK298">
        <v>116.47265625</v>
      </c>
      <c r="DL298" s="22">
        <f>_xll.BDH(DL$3&amp;" Govt",$A$8,DJ298,DJ298)</f>
        <v>1.04251</v>
      </c>
      <c r="DM298">
        <f t="shared" si="137"/>
        <v>111.72329881727752</v>
      </c>
      <c r="DP298" s="22"/>
    </row>
    <row r="299" spans="4:120" x14ac:dyDescent="0.25">
      <c r="D299" s="2"/>
      <c r="F299" s="2">
        <v>38604</v>
      </c>
      <c r="G299">
        <v>128.3046875</v>
      </c>
      <c r="H299" s="22">
        <f>_xll.BDH(H$3&amp;" Govt",$A$8,F299,F299)</f>
        <v>1.2291400000000001</v>
      </c>
      <c r="I299" s="14">
        <f t="shared" si="113"/>
        <v>104.38573921603722</v>
      </c>
      <c r="J299" s="2">
        <v>38604</v>
      </c>
      <c r="K299">
        <v>128.9296875</v>
      </c>
      <c r="L299" s="22">
        <f>_xll.BDH(L$3&amp;" Govt",$A$8,J299,J299)</f>
        <v>1.2054100000000001</v>
      </c>
      <c r="M299">
        <f t="shared" si="114"/>
        <v>106.95919852996076</v>
      </c>
      <c r="N299" s="2">
        <v>38604</v>
      </c>
      <c r="O299">
        <v>130.3203125</v>
      </c>
      <c r="P299" s="22">
        <f>_xll.BDH(P$3&amp;" Govt",$A$8,N299,N299)</f>
        <v>1.1874400000000001</v>
      </c>
      <c r="Q299">
        <f t="shared" si="115"/>
        <v>109.74896626355857</v>
      </c>
      <c r="R299" s="2">
        <v>38604</v>
      </c>
      <c r="S299">
        <v>131.265625</v>
      </c>
      <c r="T299" s="22">
        <f>_xll.BDH(T$3&amp;" Govt",$A$8,R299,R299)</f>
        <v>1.1574800000000001</v>
      </c>
      <c r="U299">
        <f t="shared" si="116"/>
        <v>113.40638715139785</v>
      </c>
      <c r="V299" s="2">
        <v>38701</v>
      </c>
      <c r="W299">
        <v>99.9921875</v>
      </c>
      <c r="X299" s="22">
        <f>_xll.BDH(X$3&amp;" Govt",$A$8,V299,V299)</f>
        <v>1.05033</v>
      </c>
      <c r="Y299">
        <f t="shared" si="117"/>
        <v>95.200734531052149</v>
      </c>
      <c r="Z299" s="2">
        <v>38604</v>
      </c>
      <c r="AA299">
        <v>124.98828125</v>
      </c>
      <c r="AB299" s="22">
        <f>_xll.BDH(AB$3&amp;" Govt",$A$8,Z299,Z299)</f>
        <v>1.1189100000000001</v>
      </c>
      <c r="AC299">
        <f t="shared" si="118"/>
        <v>111.70539297173141</v>
      </c>
      <c r="AD299" s="2">
        <v>39244</v>
      </c>
      <c r="AE299">
        <v>102.78125</v>
      </c>
      <c r="AF299" s="22">
        <f>_xll.BDH(AF$3&amp;" Govt",$A$8,AD299,AD299)</f>
        <v>1.0368299999999999</v>
      </c>
      <c r="AG299">
        <f t="shared" si="119"/>
        <v>99.130281724101351</v>
      </c>
      <c r="AH299" s="2">
        <v>38604</v>
      </c>
      <c r="AI299">
        <v>123.2265625</v>
      </c>
      <c r="AJ299" s="22">
        <f>_xll.BDH(AJ$3&amp;" Govt",$A$8,AH299,AH299)</f>
        <v>1.09673</v>
      </c>
      <c r="AK299">
        <f t="shared" si="120"/>
        <v>112.35815788753841</v>
      </c>
      <c r="AL299" s="2">
        <v>39608</v>
      </c>
      <c r="AM299">
        <v>110.765625</v>
      </c>
      <c r="AN299" s="22">
        <f>_xll.BDH(AN$3&amp;" Govt",$A$8,AL299,AL299)</f>
        <v>1.0539700000000001</v>
      </c>
      <c r="AO299">
        <f t="shared" si="121"/>
        <v>105.09371708872169</v>
      </c>
      <c r="AP299" s="2">
        <v>38604</v>
      </c>
      <c r="AQ299">
        <v>119.4453125</v>
      </c>
      <c r="AR299" s="22">
        <f>_xll.BDH(AR$3&amp;" Govt",$A$8,AP299,AP299)</f>
        <v>1.0830899999999999</v>
      </c>
      <c r="AS299">
        <f t="shared" si="122"/>
        <v>110.28198256839229</v>
      </c>
      <c r="AT299" s="2">
        <v>39973</v>
      </c>
      <c r="AU299">
        <v>100.4765625</v>
      </c>
      <c r="AV299" s="22">
        <f>_xll.BDH(AV$3&amp;" Govt",$A$8,AT299,AT299)</f>
        <v>1.00702</v>
      </c>
      <c r="AW299">
        <f t="shared" si="123"/>
        <v>99.7761340390459</v>
      </c>
      <c r="AX299" s="2">
        <v>38604</v>
      </c>
      <c r="AY299">
        <v>108.8671875</v>
      </c>
      <c r="AZ299" s="22">
        <f>_xll.BDH(AZ$3&amp;" Govt",$A$8,AX299,AX299)</f>
        <v>1.0603</v>
      </c>
      <c r="BA299">
        <f t="shared" si="124"/>
        <v>102.67583466943317</v>
      </c>
      <c r="BB299" s="2">
        <v>38604</v>
      </c>
      <c r="BC299">
        <v>109.125</v>
      </c>
      <c r="BD299" s="22">
        <f>_xll.BDH(BD$3&amp;" Govt",$A$8,BB299,BB299)</f>
        <v>1.0539400000000001</v>
      </c>
      <c r="BE299">
        <f t="shared" si="125"/>
        <v>103.54004971820027</v>
      </c>
      <c r="BH299" s="22"/>
      <c r="BJ299" s="2">
        <v>38604</v>
      </c>
      <c r="BK299">
        <v>107.08203125</v>
      </c>
      <c r="BL299" s="22">
        <f>_xll.BDH(BL$3&amp;" Govt",$A$8,BJ299,BJ299)</f>
        <v>1.03312</v>
      </c>
      <c r="BM299">
        <f t="shared" si="126"/>
        <v>103.64917071588972</v>
      </c>
      <c r="BN299" s="2">
        <v>38782</v>
      </c>
      <c r="BO299">
        <v>99.1484375</v>
      </c>
      <c r="BP299" s="22">
        <f>_xll.BDH(BP$3&amp;" Govt",$A$8,BN299,BN299)</f>
        <v>1.03193</v>
      </c>
      <c r="BQ299">
        <f t="shared" si="127"/>
        <v>96.080584438866978</v>
      </c>
      <c r="BR299" s="2">
        <v>38961</v>
      </c>
      <c r="BS299">
        <v>101.46875</v>
      </c>
      <c r="BT299" s="22">
        <f>_xll.BDH(BT$3&amp;" Govt",$A$8,BR299,BR299)</f>
        <v>1.04314</v>
      </c>
      <c r="BU299">
        <f t="shared" si="128"/>
        <v>97.272417892133376</v>
      </c>
      <c r="BV299" s="2">
        <v>39141</v>
      </c>
      <c r="BW299">
        <v>100.40234375</v>
      </c>
      <c r="BX299" s="22">
        <f>_xll.BDH(BX$3&amp;" Govt",$A$8,BV299,BV299)</f>
        <v>1.0166900000000001</v>
      </c>
      <c r="BY299">
        <f t="shared" si="129"/>
        <v>98.754137200129819</v>
      </c>
      <c r="BZ299" s="2">
        <v>39323</v>
      </c>
      <c r="CA299">
        <v>104.4921875</v>
      </c>
      <c r="CB299" s="22">
        <f>_xll.BDH(CB$3&amp;" Govt",$A$8,BZ299,BZ299)</f>
        <v>1.0315000000000001</v>
      </c>
      <c r="CC299">
        <f t="shared" si="130"/>
        <v>101.30119970916141</v>
      </c>
      <c r="CD299" s="2">
        <v>39505</v>
      </c>
      <c r="CE299">
        <v>113.86328125</v>
      </c>
      <c r="CF299" s="22">
        <f>_xll.BDH(CF$3&amp;" Govt",$A$8,CD299,CD299)</f>
        <v>1.04158</v>
      </c>
      <c r="CG299">
        <f t="shared" si="131"/>
        <v>109.31784524472437</v>
      </c>
      <c r="CH299" s="2">
        <v>39687</v>
      </c>
      <c r="CI299">
        <v>115.4765625</v>
      </c>
      <c r="CJ299" s="22">
        <f>_xll.BDH(CJ$3&amp;" Govt",$A$8,CH299,CH299)</f>
        <v>1.0540700000000001</v>
      </c>
      <c r="CK299">
        <f t="shared" si="132"/>
        <v>109.55303015928733</v>
      </c>
      <c r="CL299" s="2">
        <v>39869</v>
      </c>
      <c r="CM299">
        <v>96.9140625</v>
      </c>
      <c r="CN299" s="22">
        <f>_xll.BDH(CN$3&amp;" Govt",$A$8,CL299,CL299)</f>
        <v>1.00499</v>
      </c>
      <c r="CO299">
        <f t="shared" si="133"/>
        <v>96.432862516044935</v>
      </c>
      <c r="CP299" s="2">
        <v>40052</v>
      </c>
      <c r="CQ299">
        <v>97.26953125</v>
      </c>
      <c r="CR299" s="22">
        <f>_xll.BDH(CR$3&amp;" Govt",$A$8,CP299,CP299)</f>
        <v>0.99887000000000004</v>
      </c>
      <c r="CS299">
        <f t="shared" si="134"/>
        <v>97.379570164285639</v>
      </c>
      <c r="CV299" s="22"/>
      <c r="CZ299" s="22"/>
      <c r="DB299" s="2">
        <v>38609</v>
      </c>
      <c r="DC299">
        <v>111.75390625</v>
      </c>
      <c r="DD299" s="22">
        <f>_xll.BDH(DD$3&amp;" Govt",$A$8,DB299,DB299)</f>
        <v>1.03392</v>
      </c>
      <c r="DE299">
        <f t="shared" si="135"/>
        <v>108.08757568283814</v>
      </c>
      <c r="DF299" s="2">
        <v>39153</v>
      </c>
      <c r="DG299">
        <v>97.296875</v>
      </c>
      <c r="DH299" s="22">
        <f>_xll.BDH(DH$3&amp;" Govt",$A$8,DF299,DF299)</f>
        <v>1.0178400000000001</v>
      </c>
      <c r="DI299">
        <f t="shared" si="136"/>
        <v>95.591522243181629</v>
      </c>
      <c r="DJ299" s="2">
        <v>39517</v>
      </c>
      <c r="DK299">
        <v>117.59375</v>
      </c>
      <c r="DL299" s="22">
        <f>_xll.BDH(DL$3&amp;" Govt",$A$8,DJ299,DJ299)</f>
        <v>1.04301</v>
      </c>
      <c r="DM299">
        <f t="shared" si="137"/>
        <v>112.74460455796205</v>
      </c>
      <c r="DP299" s="22"/>
    </row>
    <row r="300" spans="4:120" x14ac:dyDescent="0.25">
      <c r="D300" s="2"/>
      <c r="F300" s="2">
        <v>38607</v>
      </c>
      <c r="G300">
        <v>128.2421875</v>
      </c>
      <c r="H300" s="22">
        <f>_xll.BDH(H$3&amp;" Govt",$A$8,F300,F300)</f>
        <v>1.2297100000000001</v>
      </c>
      <c r="I300" s="14">
        <f t="shared" si="113"/>
        <v>104.28652893771702</v>
      </c>
      <c r="J300" s="2">
        <v>38607</v>
      </c>
      <c r="K300">
        <v>128.7734375</v>
      </c>
      <c r="L300" s="22">
        <f>_xll.BDH(L$3&amp;" Govt",$A$8,J300,J300)</f>
        <v>1.20597</v>
      </c>
      <c r="M300">
        <f t="shared" si="114"/>
        <v>106.77996757796629</v>
      </c>
      <c r="N300" s="2">
        <v>38607</v>
      </c>
      <c r="O300">
        <v>130.1875</v>
      </c>
      <c r="P300" s="22">
        <f>_xll.BDH(P$3&amp;" Govt",$A$8,N300,N300)</f>
        <v>1.1879900000000001</v>
      </c>
      <c r="Q300">
        <f t="shared" si="115"/>
        <v>109.58636015454675</v>
      </c>
      <c r="R300" s="2">
        <v>38607</v>
      </c>
      <c r="S300">
        <v>131.0625</v>
      </c>
      <c r="T300" s="22">
        <f>_xll.BDH(T$3&amp;" Govt",$A$8,R300,R300)</f>
        <v>1.15801</v>
      </c>
      <c r="U300">
        <f t="shared" si="116"/>
        <v>113.17907444668008</v>
      </c>
      <c r="V300" s="2">
        <v>38702</v>
      </c>
      <c r="W300">
        <v>99.98828125</v>
      </c>
      <c r="X300" s="22">
        <f>_xll.BDH(X$3&amp;" Govt",$A$8,V300,V300)</f>
        <v>1.0504</v>
      </c>
      <c r="Y300">
        <f t="shared" si="117"/>
        <v>95.190671410891085</v>
      </c>
      <c r="Z300" s="2">
        <v>38607</v>
      </c>
      <c r="AA300">
        <v>124.7578125</v>
      </c>
      <c r="AB300" s="22">
        <f>_xll.BDH(AB$3&amp;" Govt",$A$8,Z300,Z300)</f>
        <v>1.1194200000000001</v>
      </c>
      <c r="AC300">
        <f t="shared" si="118"/>
        <v>111.44861848099909</v>
      </c>
      <c r="AD300" s="2">
        <v>39245</v>
      </c>
      <c r="AE300">
        <v>102.47265625</v>
      </c>
      <c r="AF300" s="22">
        <f>_xll.BDH(AF$3&amp;" Govt",$A$8,AD300,AD300)</f>
        <v>1.03705</v>
      </c>
      <c r="AG300">
        <f t="shared" si="119"/>
        <v>98.811683380743446</v>
      </c>
      <c r="AH300" s="2">
        <v>38607</v>
      </c>
      <c r="AI300">
        <v>122.9296875</v>
      </c>
      <c r="AJ300" s="22">
        <f>_xll.BDH(AJ$3&amp;" Govt",$A$8,AH300,AH300)</f>
        <v>1.0972299999999999</v>
      </c>
      <c r="AK300">
        <f t="shared" si="120"/>
        <v>112.03638936230327</v>
      </c>
      <c r="AL300" s="2">
        <v>39609</v>
      </c>
      <c r="AM300">
        <v>110.25</v>
      </c>
      <c r="AN300" s="22">
        <f>_xll.BDH(AN$3&amp;" Govt",$A$8,AL300,AL300)</f>
        <v>1.0541799999999999</v>
      </c>
      <c r="AO300">
        <f t="shared" si="121"/>
        <v>104.58365743990591</v>
      </c>
      <c r="AP300" s="2">
        <v>38607</v>
      </c>
      <c r="AQ300">
        <v>119.15234375</v>
      </c>
      <c r="AR300" s="22">
        <f>_xll.BDH(AR$3&amp;" Govt",$A$8,AP300,AP300)</f>
        <v>1.0835900000000001</v>
      </c>
      <c r="AS300">
        <f t="shared" si="122"/>
        <v>109.96072661246411</v>
      </c>
      <c r="AT300" s="2">
        <v>39974</v>
      </c>
      <c r="AU300">
        <v>100.81640625</v>
      </c>
      <c r="AV300" s="22">
        <f>_xll.BDH(AV$3&amp;" Govt",$A$8,AT300,AT300)</f>
        <v>1.0071099999999999</v>
      </c>
      <c r="AW300">
        <f t="shared" si="123"/>
        <v>100.10466210245157</v>
      </c>
      <c r="AX300" s="2">
        <v>38607</v>
      </c>
      <c r="AY300">
        <v>108.52734375</v>
      </c>
      <c r="AZ300" s="22">
        <f>_xll.BDH(AZ$3&amp;" Govt",$A$8,AX300,AX300)</f>
        <v>1.0607899999999999</v>
      </c>
      <c r="BA300">
        <f t="shared" si="124"/>
        <v>102.30803811310439</v>
      </c>
      <c r="BB300" s="2">
        <v>38607</v>
      </c>
      <c r="BC300">
        <v>108.76953125</v>
      </c>
      <c r="BD300" s="22">
        <f>_xll.BDH(BD$3&amp;" Govt",$A$8,BB300,BB300)</f>
        <v>1.0544199999999999</v>
      </c>
      <c r="BE300">
        <f t="shared" si="125"/>
        <v>103.15579299520117</v>
      </c>
      <c r="BH300" s="22"/>
      <c r="BJ300" s="2">
        <v>38607</v>
      </c>
      <c r="BK300">
        <v>106.71875</v>
      </c>
      <c r="BL300" s="22">
        <f>_xll.BDH(BL$3&amp;" Govt",$A$8,BJ300,BJ300)</f>
        <v>1.0336000000000001</v>
      </c>
      <c r="BM300">
        <f t="shared" si="126"/>
        <v>103.24956462848297</v>
      </c>
      <c r="BN300" s="2">
        <v>38783</v>
      </c>
      <c r="BO300">
        <v>99.14453125</v>
      </c>
      <c r="BP300" s="22">
        <f>_xll.BDH(BP$3&amp;" Govt",$A$8,BN300,BN300)</f>
        <v>1.0321800000000001</v>
      </c>
      <c r="BQ300">
        <f t="shared" si="127"/>
        <v>96.053528696545172</v>
      </c>
      <c r="BR300" s="2">
        <v>38964</v>
      </c>
      <c r="BS300">
        <v>101.46875</v>
      </c>
      <c r="BT300" s="22">
        <f>_xll.BDH(BT$3&amp;" Govt",$A$8,BR300,BR300)</f>
        <v>1.0434399999999999</v>
      </c>
      <c r="BU300">
        <f t="shared" si="128"/>
        <v>97.244451046538387</v>
      </c>
      <c r="BV300" s="2">
        <v>39142</v>
      </c>
      <c r="BW300">
        <v>100.54296875</v>
      </c>
      <c r="BX300" s="22">
        <f>_xll.BDH(BX$3&amp;" Govt",$A$8,BV300,BV300)</f>
        <v>1.01674</v>
      </c>
      <c r="BY300">
        <f t="shared" si="129"/>
        <v>98.887590485276476</v>
      </c>
      <c r="BZ300" s="2">
        <v>39324</v>
      </c>
      <c r="CA300">
        <v>104.91015625</v>
      </c>
      <c r="CB300" s="22">
        <f>_xll.BDH(CB$3&amp;" Govt",$A$8,BZ300,BZ300)</f>
        <v>1.03156</v>
      </c>
      <c r="CC300">
        <f t="shared" si="130"/>
        <v>101.70048882275388</v>
      </c>
      <c r="CD300" s="2">
        <v>39506</v>
      </c>
      <c r="CE300">
        <v>115.671875</v>
      </c>
      <c r="CF300" s="22">
        <f>_xll.BDH(CF$3&amp;" Govt",$A$8,CD300,CD300)</f>
        <v>1.04156</v>
      </c>
      <c r="CG300">
        <f t="shared" si="131"/>
        <v>111.05637217251046</v>
      </c>
      <c r="CH300" s="2">
        <v>39688</v>
      </c>
      <c r="CI300">
        <v>115.2421875</v>
      </c>
      <c r="CJ300" s="22">
        <f>_xll.BDH(CJ$3&amp;" Govt",$A$8,CH300,CH300)</f>
        <v>1.0544100000000001</v>
      </c>
      <c r="CK300">
        <f t="shared" si="132"/>
        <v>109.29542350698495</v>
      </c>
      <c r="CL300" s="2">
        <v>39870</v>
      </c>
      <c r="CM300">
        <v>96.14453125</v>
      </c>
      <c r="CN300" s="22">
        <f>_xll.BDH(CN$3&amp;" Govt",$A$8,CL300,CL300)</f>
        <v>1.0046200000000001</v>
      </c>
      <c r="CO300">
        <f t="shared" si="133"/>
        <v>95.702386225637554</v>
      </c>
      <c r="CP300" s="2">
        <v>40053</v>
      </c>
      <c r="CQ300">
        <v>97.390625</v>
      </c>
      <c r="CR300" s="22">
        <f>_xll.BDH(CR$3&amp;" Govt",$A$8,CP300,CP300)</f>
        <v>0.99914999999999998</v>
      </c>
      <c r="CS300">
        <f t="shared" si="134"/>
        <v>97.473477455837468</v>
      </c>
      <c r="CV300" s="22"/>
      <c r="CZ300" s="22"/>
      <c r="DB300" s="2">
        <v>38610</v>
      </c>
      <c r="DC300">
        <v>111.0859375</v>
      </c>
      <c r="DD300" s="22">
        <f>_xll.BDH(DD$3&amp;" Govt",$A$8,DB300,DB300)</f>
        <v>1.0340799999999999</v>
      </c>
      <c r="DE300">
        <f t="shared" si="135"/>
        <v>107.42489700990254</v>
      </c>
      <c r="DF300" s="2">
        <v>39154</v>
      </c>
      <c r="DG300">
        <v>98.16796875</v>
      </c>
      <c r="DH300" s="22">
        <f>_xll.BDH(DH$3&amp;" Govt",$A$8,DF300,DF300)</f>
        <v>1.0179400000000001</v>
      </c>
      <c r="DI300">
        <f t="shared" si="136"/>
        <v>96.437873302945164</v>
      </c>
      <c r="DJ300" s="2">
        <v>39518</v>
      </c>
      <c r="DK300">
        <v>116.296875</v>
      </c>
      <c r="DL300" s="22">
        <f>_xll.BDH(DL$3&amp;" Govt",$A$8,DJ300,DJ300)</f>
        <v>1.04318</v>
      </c>
      <c r="DM300">
        <f t="shared" si="137"/>
        <v>111.48303744320252</v>
      </c>
      <c r="DP300" s="22"/>
    </row>
    <row r="301" spans="4:120" x14ac:dyDescent="0.25">
      <c r="D301" s="2"/>
      <c r="F301" s="2">
        <v>38608</v>
      </c>
      <c r="G301">
        <v>128.30859375</v>
      </c>
      <c r="H301" s="22">
        <f>_xll.BDH(H$3&amp;" Govt",$A$8,F301,F301)</f>
        <v>1.2299</v>
      </c>
      <c r="I301" s="14">
        <f t="shared" si="113"/>
        <v>104.32441153752337</v>
      </c>
      <c r="J301" s="2">
        <v>38608</v>
      </c>
      <c r="K301">
        <v>128.8984375</v>
      </c>
      <c r="L301" s="22">
        <f>_xll.BDH(L$3&amp;" Govt",$A$8,J301,J301)</f>
        <v>1.2061500000000001</v>
      </c>
      <c r="M301">
        <f t="shared" si="114"/>
        <v>106.86766778593044</v>
      </c>
      <c r="N301" s="2">
        <v>38608</v>
      </c>
      <c r="O301">
        <v>130.29296875</v>
      </c>
      <c r="P301" s="22">
        <f>_xll.BDH(P$3&amp;" Govt",$A$8,N301,N301)</f>
        <v>1.1881699999999999</v>
      </c>
      <c r="Q301">
        <f t="shared" si="115"/>
        <v>109.65852424316387</v>
      </c>
      <c r="R301" s="2">
        <v>38608</v>
      </c>
      <c r="S301">
        <v>131.2578125</v>
      </c>
      <c r="T301" s="22">
        <f>_xll.BDH(T$3&amp;" Govt",$A$8,R301,R301)</f>
        <v>1.1581900000000001</v>
      </c>
      <c r="U301">
        <f t="shared" si="116"/>
        <v>113.33012070558371</v>
      </c>
      <c r="V301" s="2">
        <v>38705</v>
      </c>
      <c r="W301">
        <v>99.94921875</v>
      </c>
      <c r="X301" s="22">
        <f>_xll.BDH(X$3&amp;" Govt",$A$8,V301,V301)</f>
        <v>1.05061</v>
      </c>
      <c r="Y301">
        <f t="shared" si="117"/>
        <v>95.134463549747281</v>
      </c>
      <c r="Z301" s="2">
        <v>38608</v>
      </c>
      <c r="AA301">
        <v>124.9453125</v>
      </c>
      <c r="AB301" s="22">
        <f>_xll.BDH(AB$3&amp;" Govt",$A$8,Z301,Z301)</f>
        <v>1.1195900000000001</v>
      </c>
      <c r="AC301">
        <f t="shared" si="118"/>
        <v>111.59916799899962</v>
      </c>
      <c r="AD301" s="2">
        <v>39246</v>
      </c>
      <c r="AE301">
        <v>102.6953125</v>
      </c>
      <c r="AF301" s="22">
        <f>_xll.BDH(AF$3&amp;" Govt",$A$8,AD301,AD301)</f>
        <v>1.03728</v>
      </c>
      <c r="AG301">
        <f t="shared" si="119"/>
        <v>99.004427444855779</v>
      </c>
      <c r="AH301" s="2">
        <v>38608</v>
      </c>
      <c r="AI301">
        <v>123.1484375</v>
      </c>
      <c r="AJ301" s="22">
        <f>_xll.BDH(AJ$3&amp;" Govt",$A$8,AH301,AH301)</f>
        <v>1.0973999999999999</v>
      </c>
      <c r="AK301">
        <f t="shared" si="120"/>
        <v>112.21836841625661</v>
      </c>
      <c r="AL301" s="2">
        <v>39610</v>
      </c>
      <c r="AM301">
        <v>110.625</v>
      </c>
      <c r="AN301" s="22">
        <f>_xll.BDH(AN$3&amp;" Govt",$A$8,AL301,AL301)</f>
        <v>1.0544</v>
      </c>
      <c r="AO301">
        <f t="shared" si="121"/>
        <v>104.91748861911988</v>
      </c>
      <c r="AP301" s="2">
        <v>38608</v>
      </c>
      <c r="AQ301">
        <v>119.36328125</v>
      </c>
      <c r="AR301" s="22">
        <f>_xll.BDH(AR$3&amp;" Govt",$A$8,AP301,AP301)</f>
        <v>1.0837600000000001</v>
      </c>
      <c r="AS301">
        <f t="shared" si="122"/>
        <v>110.13811291245294</v>
      </c>
      <c r="AT301" s="2">
        <v>39975</v>
      </c>
      <c r="AU301">
        <v>100.58984375</v>
      </c>
      <c r="AV301" s="22">
        <f>_xll.BDH(AV$3&amp;" Govt",$A$8,AT301,AT301)</f>
        <v>1.00719</v>
      </c>
      <c r="AW301">
        <f t="shared" si="123"/>
        <v>99.871765754227098</v>
      </c>
      <c r="AX301" s="2">
        <v>38608</v>
      </c>
      <c r="AY301">
        <v>108.74609375</v>
      </c>
      <c r="AZ301" s="22">
        <f>_xll.BDH(AZ$3&amp;" Govt",$A$8,AX301,AX301)</f>
        <v>1.0609599999999999</v>
      </c>
      <c r="BA301">
        <f t="shared" si="124"/>
        <v>102.49782626112201</v>
      </c>
      <c r="BB301" s="2">
        <v>38608</v>
      </c>
      <c r="BC301">
        <v>109.0234375</v>
      </c>
      <c r="BD301" s="22">
        <f>_xll.BDH(BD$3&amp;" Govt",$A$8,BB301,BB301)</f>
        <v>1.0545800000000001</v>
      </c>
      <c r="BE301">
        <f t="shared" si="125"/>
        <v>103.380907565097</v>
      </c>
      <c r="BH301" s="22"/>
      <c r="BJ301" s="2">
        <v>38608</v>
      </c>
      <c r="BK301">
        <v>106.94921875</v>
      </c>
      <c r="BL301" s="22">
        <f>_xll.BDH(BL$3&amp;" Govt",$A$8,BJ301,BJ301)</f>
        <v>1.03376</v>
      </c>
      <c r="BM301">
        <f t="shared" si="126"/>
        <v>103.45652641812413</v>
      </c>
      <c r="BN301" s="2">
        <v>38784</v>
      </c>
      <c r="BO301">
        <v>98.75390625</v>
      </c>
      <c r="BP301" s="22">
        <f>_xll.BDH(BP$3&amp;" Govt",$A$8,BN301,BN301)</f>
        <v>1.03244</v>
      </c>
      <c r="BQ301">
        <f t="shared" si="127"/>
        <v>95.650988193018478</v>
      </c>
      <c r="BR301" s="2">
        <v>38965</v>
      </c>
      <c r="BS301">
        <v>100.9453125</v>
      </c>
      <c r="BT301" s="22">
        <f>_xll.BDH(BT$3&amp;" Govt",$A$8,BR301,BR301)</f>
        <v>1.04355</v>
      </c>
      <c r="BU301">
        <f t="shared" si="128"/>
        <v>96.732607445738111</v>
      </c>
      <c r="BV301" s="2">
        <v>39143</v>
      </c>
      <c r="BW301">
        <v>100.89453125</v>
      </c>
      <c r="BX301" s="22">
        <f>_xll.BDH(BX$3&amp;" Govt",$A$8,BV301,BV301)</f>
        <v>1.01684</v>
      </c>
      <c r="BY301">
        <f t="shared" si="129"/>
        <v>99.223605729514972</v>
      </c>
      <c r="BZ301" s="2">
        <v>39325</v>
      </c>
      <c r="CA301">
        <v>104.78125</v>
      </c>
      <c r="CB301" s="22">
        <f>_xll.BDH(CB$3&amp;" Govt",$A$8,BZ301,BZ301)</f>
        <v>1.03163</v>
      </c>
      <c r="CC301">
        <f t="shared" si="130"/>
        <v>101.56863410331223</v>
      </c>
      <c r="CD301" s="2">
        <v>39507</v>
      </c>
      <c r="CE301">
        <v>116.96484375</v>
      </c>
      <c r="CF301" s="22">
        <f>_xll.BDH(CF$3&amp;" Govt",$A$8,CD301,CD301)</f>
        <v>1.0415399999999999</v>
      </c>
      <c r="CG301">
        <f t="shared" si="131"/>
        <v>112.29990566852931</v>
      </c>
      <c r="CH301" s="2">
        <v>39689</v>
      </c>
      <c r="CI301">
        <v>114.921875</v>
      </c>
      <c r="CJ301" s="22">
        <f>_xll.BDH(CJ$3&amp;" Govt",$A$8,CH301,CH301)</f>
        <v>1.0547500000000001</v>
      </c>
      <c r="CK301">
        <f t="shared" si="132"/>
        <v>108.95650628110926</v>
      </c>
      <c r="CL301" s="2">
        <v>39871</v>
      </c>
      <c r="CM301">
        <v>96.1015625</v>
      </c>
      <c r="CN301" s="22">
        <f>_xll.BDH(CN$3&amp;" Govt",$A$8,CL301,CL301)</f>
        <v>1.00424</v>
      </c>
      <c r="CO301">
        <f t="shared" si="133"/>
        <v>95.695812256034415</v>
      </c>
      <c r="CP301" s="2">
        <v>40056</v>
      </c>
      <c r="CQ301">
        <v>97.265625</v>
      </c>
      <c r="CR301" s="22">
        <f>_xll.BDH(CR$3&amp;" Govt",$A$8,CP301,CP301)</f>
        <v>0.99997000000000003</v>
      </c>
      <c r="CS301">
        <f t="shared" si="134"/>
        <v>97.268543056291691</v>
      </c>
      <c r="CV301" s="22"/>
      <c r="CZ301" s="22"/>
      <c r="DB301" s="2">
        <v>38611</v>
      </c>
      <c r="DC301">
        <v>110.75</v>
      </c>
      <c r="DD301" s="22">
        <f>_xll.BDH(DD$3&amp;" Govt",$A$8,DB301,DB301)</f>
        <v>1.03424</v>
      </c>
      <c r="DE301">
        <f t="shared" si="135"/>
        <v>107.08346225247524</v>
      </c>
      <c r="DF301" s="2">
        <v>39155</v>
      </c>
      <c r="DG301">
        <v>97.8203125</v>
      </c>
      <c r="DH301" s="22">
        <f>_xll.BDH(DH$3&amp;" Govt",$A$8,DF301,DF301)</f>
        <v>1.0180400000000001</v>
      </c>
      <c r="DI301">
        <f t="shared" si="136"/>
        <v>96.086904738517148</v>
      </c>
      <c r="DJ301" s="2">
        <v>39519</v>
      </c>
      <c r="DK301">
        <v>117.7890625</v>
      </c>
      <c r="DL301" s="22">
        <f>_xll.BDH(DL$3&amp;" Govt",$A$8,DJ301,DJ301)</f>
        <v>1.04335</v>
      </c>
      <c r="DM301">
        <f t="shared" si="137"/>
        <v>112.89506158048593</v>
      </c>
      <c r="DP301" s="22"/>
    </row>
    <row r="302" spans="4:120" x14ac:dyDescent="0.25">
      <c r="D302" s="2"/>
      <c r="F302" s="2">
        <v>38609</v>
      </c>
      <c r="G302">
        <v>128.33984375</v>
      </c>
      <c r="H302" s="22">
        <f>_xll.BDH(H$3&amp;" Govt",$A$8,F302,F302)</f>
        <v>1.2300899999999999</v>
      </c>
      <c r="I302" s="14">
        <f t="shared" si="113"/>
        <v>104.33370220878147</v>
      </c>
      <c r="J302" s="2">
        <v>38609</v>
      </c>
      <c r="K302">
        <v>128.91015625</v>
      </c>
      <c r="L302" s="22">
        <f>_xll.BDH(L$3&amp;" Govt",$A$8,J302,J302)</f>
        <v>1.20634</v>
      </c>
      <c r="M302">
        <f t="shared" si="114"/>
        <v>106.86055030091019</v>
      </c>
      <c r="N302" s="2">
        <v>38609</v>
      </c>
      <c r="O302">
        <v>130.2890625</v>
      </c>
      <c r="P302" s="22">
        <f>_xll.BDH(P$3&amp;" Govt",$A$8,N302,N302)</f>
        <v>1.18835</v>
      </c>
      <c r="Q302">
        <f t="shared" si="115"/>
        <v>109.63862708797913</v>
      </c>
      <c r="R302" s="2">
        <v>38609</v>
      </c>
      <c r="S302">
        <v>131.18359375</v>
      </c>
      <c r="T302" s="22">
        <f>_xll.BDH(T$3&amp;" Govt",$A$8,R302,R302)</f>
        <v>1.1583700000000001</v>
      </c>
      <c r="U302">
        <f t="shared" si="116"/>
        <v>113.24843853863618</v>
      </c>
      <c r="V302" s="2">
        <v>38706</v>
      </c>
      <c r="W302">
        <v>99.859375</v>
      </c>
      <c r="X302" s="22">
        <f>_xll.BDH(X$3&amp;" Govt",$A$8,V302,V302)</f>
        <v>1.05067</v>
      </c>
      <c r="Y302">
        <f t="shared" si="117"/>
        <v>95.043519849239061</v>
      </c>
      <c r="Z302" s="2">
        <v>38609</v>
      </c>
      <c r="AA302">
        <v>124.8515625</v>
      </c>
      <c r="AB302" s="22">
        <f>_xll.BDH(AB$3&amp;" Govt",$A$8,Z302,Z302)</f>
        <v>1.1197699999999999</v>
      </c>
      <c r="AC302">
        <f t="shared" si="118"/>
        <v>111.49750618430571</v>
      </c>
      <c r="AD302" s="2">
        <v>39247</v>
      </c>
      <c r="AE302">
        <v>102.66015625</v>
      </c>
      <c r="AF302" s="22">
        <f>_xll.BDH(AF$3&amp;" Govt",$A$8,AD302,AD302)</f>
        <v>1.0375000000000001</v>
      </c>
      <c r="AG302">
        <f t="shared" si="119"/>
        <v>98.949548192771076</v>
      </c>
      <c r="AH302" s="2">
        <v>38609</v>
      </c>
      <c r="AI302">
        <v>123.07421875</v>
      </c>
      <c r="AJ302" s="22">
        <f>_xll.BDH(AJ$3&amp;" Govt",$A$8,AH302,AH302)</f>
        <v>1.0975699999999999</v>
      </c>
      <c r="AK302">
        <f t="shared" si="120"/>
        <v>112.13336620898896</v>
      </c>
      <c r="AL302" s="2">
        <v>39611</v>
      </c>
      <c r="AM302">
        <v>109.9921875</v>
      </c>
      <c r="AN302" s="22">
        <f>_xll.BDH(AN$3&amp;" Govt",$A$8,AL302,AL302)</f>
        <v>1.05461</v>
      </c>
      <c r="AO302">
        <f t="shared" si="121"/>
        <v>104.29655275409867</v>
      </c>
      <c r="AP302" s="2">
        <v>38609</v>
      </c>
      <c r="AQ302">
        <v>119.2890625</v>
      </c>
      <c r="AR302" s="22">
        <f>_xll.BDH(AR$3&amp;" Govt",$A$8,AP302,AP302)</f>
        <v>1.0839300000000001</v>
      </c>
      <c r="AS302">
        <f t="shared" si="122"/>
        <v>110.05236731154226</v>
      </c>
      <c r="AT302" s="2">
        <v>39976</v>
      </c>
      <c r="AU302">
        <v>100.32421875</v>
      </c>
      <c r="AV302" s="22">
        <f>_xll.BDH(AV$3&amp;" Govt",$A$8,AT302,AT302)</f>
        <v>1.0072700000000001</v>
      </c>
      <c r="AW302">
        <f t="shared" si="123"/>
        <v>99.600125835178247</v>
      </c>
      <c r="AX302" s="2">
        <v>38609</v>
      </c>
      <c r="AY302">
        <v>108.65234375</v>
      </c>
      <c r="AZ302" s="22">
        <f>_xll.BDH(AZ$3&amp;" Govt",$A$8,AX302,AX302)</f>
        <v>1.0611200000000001</v>
      </c>
      <c r="BA302">
        <f t="shared" si="124"/>
        <v>102.39402117573884</v>
      </c>
      <c r="BB302" s="2">
        <v>38609</v>
      </c>
      <c r="BC302">
        <v>108.89453125</v>
      </c>
      <c r="BD302" s="22">
        <f>_xll.BDH(BD$3&amp;" Govt",$A$8,BB302,BB302)</f>
        <v>1.0547500000000001</v>
      </c>
      <c r="BE302">
        <f t="shared" si="125"/>
        <v>103.24203010191988</v>
      </c>
      <c r="BH302" s="22"/>
      <c r="BJ302" s="2">
        <v>38609</v>
      </c>
      <c r="BK302">
        <v>106.84375</v>
      </c>
      <c r="BL302" s="22">
        <f>_xll.BDH(BL$3&amp;" Govt",$A$8,BJ302,BJ302)</f>
        <v>1.03392</v>
      </c>
      <c r="BM302">
        <f t="shared" si="126"/>
        <v>103.33850781491799</v>
      </c>
      <c r="BN302" s="2">
        <v>38785</v>
      </c>
      <c r="BO302">
        <v>98.81640625</v>
      </c>
      <c r="BP302" s="22">
        <f>_xll.BDH(BP$3&amp;" Govt",$A$8,BN302,BN302)</f>
        <v>1.0326900000000001</v>
      </c>
      <c r="BQ302">
        <f t="shared" si="127"/>
        <v>95.688353959077745</v>
      </c>
      <c r="BR302" s="2">
        <v>38966</v>
      </c>
      <c r="BS302">
        <v>100.86328125</v>
      </c>
      <c r="BT302" s="22">
        <f>_xll.BDH(BT$3&amp;" Govt",$A$8,BR302,BR302)</f>
        <v>1.04365</v>
      </c>
      <c r="BU302">
        <f t="shared" si="128"/>
        <v>96.644738418052029</v>
      </c>
      <c r="BV302" s="2">
        <v>39146</v>
      </c>
      <c r="BW302">
        <v>100.78125</v>
      </c>
      <c r="BX302" s="22">
        <f>_xll.BDH(BX$3&amp;" Govt",$A$8,BV302,BV302)</f>
        <v>1.0171399999999999</v>
      </c>
      <c r="BY302">
        <f t="shared" si="129"/>
        <v>99.082967929685196</v>
      </c>
      <c r="BZ302" s="2">
        <v>39328</v>
      </c>
      <c r="CA302">
        <v>104.78125</v>
      </c>
      <c r="CB302" s="22">
        <f>_xll.BDH(CB$3&amp;" Govt",$A$8,BZ302,BZ302)</f>
        <v>1.0316799999999999</v>
      </c>
      <c r="CC302">
        <f t="shared" si="130"/>
        <v>101.56371161600497</v>
      </c>
      <c r="CD302" s="2">
        <v>39510</v>
      </c>
      <c r="CE302">
        <v>116.828125</v>
      </c>
      <c r="CF302" s="22">
        <f>_xll.BDH(CF$3&amp;" Govt",$A$8,CD302,CD302)</f>
        <v>1.0418499999999999</v>
      </c>
      <c r="CG302">
        <f t="shared" si="131"/>
        <v>112.13526419350195</v>
      </c>
      <c r="CH302" s="2">
        <v>39692</v>
      </c>
      <c r="CI302">
        <v>114.921875</v>
      </c>
      <c r="CJ302" s="22">
        <f>_xll.BDH(CJ$3&amp;" Govt",$A$8,CH302,CH302)</f>
        <v>1.0557700000000001</v>
      </c>
      <c r="CK302">
        <f t="shared" si="132"/>
        <v>108.85124127414113</v>
      </c>
      <c r="CL302" s="2">
        <v>39874</v>
      </c>
      <c r="CM302">
        <v>96.73046875</v>
      </c>
      <c r="CN302" s="22">
        <f>_xll.BDH(CN$3&amp;" Govt",$A$8,CL302,CL302)</f>
        <v>1.00363</v>
      </c>
      <c r="CO302">
        <f t="shared" si="133"/>
        <v>96.380607146059802</v>
      </c>
      <c r="CP302" s="2">
        <v>40057</v>
      </c>
      <c r="CQ302">
        <v>97.65625</v>
      </c>
      <c r="CR302" s="22">
        <f>_xll.BDH(CR$3&amp;" Govt",$A$8,CP302,CP302)</f>
        <v>1.0002500000000001</v>
      </c>
      <c r="CS302">
        <f t="shared" si="134"/>
        <v>97.631842039490124</v>
      </c>
      <c r="CV302" s="22"/>
      <c r="CZ302" s="22"/>
      <c r="DB302" s="2">
        <v>38614</v>
      </c>
      <c r="DC302">
        <v>111.29296875</v>
      </c>
      <c r="DD302" s="22">
        <f>_xll.BDH(DD$3&amp;" Govt",$A$8,DB302,DB302)</f>
        <v>1.03471</v>
      </c>
      <c r="DE302">
        <f t="shared" si="135"/>
        <v>107.55957587150023</v>
      </c>
      <c r="DF302" s="2">
        <v>39156</v>
      </c>
      <c r="DG302">
        <v>97.9609375</v>
      </c>
      <c r="DH302" s="22">
        <f>_xll.BDH(DH$3&amp;" Govt",$A$8,DF302,DF302)</f>
        <v>1.01814</v>
      </c>
      <c r="DI302">
        <f t="shared" si="136"/>
        <v>96.215586756241777</v>
      </c>
      <c r="DJ302" s="2">
        <v>39520</v>
      </c>
      <c r="DK302">
        <v>116.8359375</v>
      </c>
      <c r="DL302" s="22">
        <f>_xll.BDH(DL$3&amp;" Govt",$A$8,DJ302,DJ302)</f>
        <v>1.04352</v>
      </c>
      <c r="DM302">
        <f t="shared" si="137"/>
        <v>111.96329490570378</v>
      </c>
      <c r="DP302" s="22"/>
    </row>
    <row r="303" spans="4:120" x14ac:dyDescent="0.25">
      <c r="D303" s="2"/>
      <c r="F303" s="2">
        <v>38610</v>
      </c>
      <c r="G303">
        <v>128.390625</v>
      </c>
      <c r="H303" s="22">
        <f>_xll.BDH(H$3&amp;" Govt",$A$8,F303,F303)</f>
        <v>1.23028</v>
      </c>
      <c r="I303" s="14">
        <f t="shared" si="113"/>
        <v>104.35886546152095</v>
      </c>
      <c r="J303" s="2">
        <v>38610</v>
      </c>
      <c r="K303">
        <v>128.9609375</v>
      </c>
      <c r="L303" s="22">
        <f>_xll.BDH(L$3&amp;" Govt",$A$8,J303,J303)</f>
        <v>1.2065299999999999</v>
      </c>
      <c r="M303">
        <f t="shared" si="114"/>
        <v>106.88581096201504</v>
      </c>
      <c r="N303" s="2">
        <v>38610</v>
      </c>
      <c r="O303">
        <v>130.3046875</v>
      </c>
      <c r="P303" s="22">
        <f>_xll.BDH(P$3&amp;" Govt",$A$8,N303,N303)</f>
        <v>1.1885399999999999</v>
      </c>
      <c r="Q303">
        <f t="shared" si="115"/>
        <v>109.63424663873325</v>
      </c>
      <c r="R303" s="2">
        <v>38610</v>
      </c>
      <c r="S303">
        <v>131.109375</v>
      </c>
      <c r="T303" s="22">
        <f>_xll.BDH(T$3&amp;" Govt",$A$8,R303,R303)</f>
        <v>1.15855</v>
      </c>
      <c r="U303">
        <f t="shared" si="116"/>
        <v>113.16678175305339</v>
      </c>
      <c r="V303" s="2">
        <v>38707</v>
      </c>
      <c r="W303">
        <v>99.78515625</v>
      </c>
      <c r="X303" s="22">
        <f>_xll.BDH(X$3&amp;" Govt",$A$8,V303,V303)</f>
        <v>1.05074</v>
      </c>
      <c r="Y303">
        <f t="shared" si="117"/>
        <v>94.966553333840906</v>
      </c>
      <c r="Z303" s="2">
        <v>38610</v>
      </c>
      <c r="AA303">
        <v>124.77734375</v>
      </c>
      <c r="AB303" s="22">
        <f>_xll.BDH(AB$3&amp;" Govt",$A$8,Z303,Z303)</f>
        <v>1.1199399999999999</v>
      </c>
      <c r="AC303">
        <f t="shared" si="118"/>
        <v>111.41431125774595</v>
      </c>
      <c r="AD303" s="2">
        <v>39248</v>
      </c>
      <c r="AE303">
        <v>102.84375</v>
      </c>
      <c r="AF303" s="22">
        <f>_xll.BDH(AF$3&amp;" Govt",$A$8,AD303,AD303)</f>
        <v>1.03772</v>
      </c>
      <c r="AG303">
        <f t="shared" si="119"/>
        <v>99.105490883860767</v>
      </c>
      <c r="AH303" s="2">
        <v>38610</v>
      </c>
      <c r="AI303">
        <v>122.94921875</v>
      </c>
      <c r="AJ303" s="22">
        <f>_xll.BDH(AJ$3&amp;" Govt",$A$8,AH303,AH303)</f>
        <v>1.0977399999999999</v>
      </c>
      <c r="AK303">
        <f t="shared" si="120"/>
        <v>112.00213051360068</v>
      </c>
      <c r="AL303" s="2">
        <v>39612</v>
      </c>
      <c r="AM303">
        <v>109.9765625</v>
      </c>
      <c r="AN303" s="22">
        <f>_xll.BDH(AN$3&amp;" Govt",$A$8,AL303,AL303)</f>
        <v>1.0548200000000001</v>
      </c>
      <c r="AO303">
        <f t="shared" si="121"/>
        <v>104.2609758062987</v>
      </c>
      <c r="AP303" s="2">
        <v>38610</v>
      </c>
      <c r="AQ303">
        <v>119.1484375</v>
      </c>
      <c r="AR303" s="22">
        <f>_xll.BDH(AR$3&amp;" Govt",$A$8,AP303,AP303)</f>
        <v>1.08409</v>
      </c>
      <c r="AS303">
        <f t="shared" si="122"/>
        <v>109.90640767832929</v>
      </c>
      <c r="AT303" s="2">
        <v>39979</v>
      </c>
      <c r="AU303">
        <v>100.23828125</v>
      </c>
      <c r="AV303" s="22">
        <f>_xll.BDH(AV$3&amp;" Govt",$A$8,AT303,AT303)</f>
        <v>1.00753</v>
      </c>
      <c r="AW303">
        <f t="shared" si="123"/>
        <v>99.489128115291848</v>
      </c>
      <c r="AX303" s="2">
        <v>38610</v>
      </c>
      <c r="AY303">
        <v>108.5078125</v>
      </c>
      <c r="AZ303" s="22">
        <f>_xll.BDH(AZ$3&amp;" Govt",$A$8,AX303,AX303)</f>
        <v>1.06128</v>
      </c>
      <c r="BA303">
        <f t="shared" si="124"/>
        <v>102.24239833031811</v>
      </c>
      <c r="BB303" s="2">
        <v>38610</v>
      </c>
      <c r="BC303">
        <v>108.703125</v>
      </c>
      <c r="BD303" s="22">
        <f>_xll.BDH(BD$3&amp;" Govt",$A$8,BB303,BB303)</f>
        <v>1.05491</v>
      </c>
      <c r="BE303">
        <f t="shared" si="125"/>
        <v>103.04492800333678</v>
      </c>
      <c r="BH303" s="22"/>
      <c r="BJ303" s="2">
        <v>38610</v>
      </c>
      <c r="BK303">
        <v>106.6875</v>
      </c>
      <c r="BL303" s="22">
        <f>_xll.BDH(BL$3&amp;" Govt",$A$8,BJ303,BJ303)</f>
        <v>1.0340799999999999</v>
      </c>
      <c r="BM303">
        <f t="shared" si="126"/>
        <v>103.17141807210275</v>
      </c>
      <c r="BN303" s="2">
        <v>38786</v>
      </c>
      <c r="BO303">
        <v>98.67578125</v>
      </c>
      <c r="BP303" s="22">
        <f>_xll.BDH(BP$3&amp;" Govt",$A$8,BN303,BN303)</f>
        <v>1.03294</v>
      </c>
      <c r="BQ303">
        <f t="shared" si="127"/>
        <v>95.529054204503652</v>
      </c>
      <c r="BR303" s="2">
        <v>38967</v>
      </c>
      <c r="BS303">
        <v>100.71484375</v>
      </c>
      <c r="BT303" s="22">
        <f>_xll.BDH(BT$3&amp;" Govt",$A$8,BR303,BR303)</f>
        <v>1.04375</v>
      </c>
      <c r="BU303">
        <f t="shared" si="128"/>
        <v>96.493263473053901</v>
      </c>
      <c r="BV303" s="2">
        <v>39147</v>
      </c>
      <c r="BW303">
        <v>100.57421875</v>
      </c>
      <c r="BX303" s="22">
        <f>_xll.BDH(BX$3&amp;" Govt",$A$8,BV303,BV303)</f>
        <v>1.0172399999999999</v>
      </c>
      <c r="BY303">
        <f t="shared" si="129"/>
        <v>98.869705035193277</v>
      </c>
      <c r="BZ303" s="2">
        <v>39329</v>
      </c>
      <c r="CA303">
        <v>104.72265625</v>
      </c>
      <c r="CB303" s="22">
        <f>_xll.BDH(CB$3&amp;" Govt",$A$8,BZ303,BZ303)</f>
        <v>1.0316700000000001</v>
      </c>
      <c r="CC303">
        <f t="shared" si="130"/>
        <v>101.50790102455241</v>
      </c>
      <c r="CD303" s="2">
        <v>39511</v>
      </c>
      <c r="CE303">
        <v>116.4765625</v>
      </c>
      <c r="CF303" s="22">
        <f>_xll.BDH(CF$3&amp;" Govt",$A$8,CD303,CD303)</f>
        <v>1.0420100000000001</v>
      </c>
      <c r="CG303">
        <f t="shared" si="131"/>
        <v>111.78065709542133</v>
      </c>
      <c r="CH303" s="2">
        <v>39693</v>
      </c>
      <c r="CI303">
        <v>114.671875</v>
      </c>
      <c r="CJ303" s="22">
        <f>_xll.BDH(CJ$3&amp;" Govt",$A$8,CH303,CH303)</f>
        <v>1.0559499999999999</v>
      </c>
      <c r="CK303">
        <f t="shared" si="132"/>
        <v>108.59593257256499</v>
      </c>
      <c r="CL303" s="2">
        <v>39875</v>
      </c>
      <c r="CM303">
        <v>96.58984375</v>
      </c>
      <c r="CN303" s="22">
        <f>_xll.BDH(CN$3&amp;" Govt",$A$8,CL303,CL303)</f>
        <v>1.0037700000000001</v>
      </c>
      <c r="CO303">
        <f t="shared" si="133"/>
        <v>96.227067704753082</v>
      </c>
      <c r="CP303" s="2">
        <v>40058</v>
      </c>
      <c r="CQ303">
        <v>97.65234375</v>
      </c>
      <c r="CR303" s="22">
        <f>_xll.BDH(CR$3&amp;" Govt",$A$8,CP303,CP303)</f>
        <v>1.0001899999999999</v>
      </c>
      <c r="CS303">
        <f t="shared" si="134"/>
        <v>97.633793329267448</v>
      </c>
      <c r="CV303" s="22"/>
      <c r="CZ303" s="22"/>
      <c r="DB303" s="2">
        <v>38615</v>
      </c>
      <c r="DC303">
        <v>111.10546875</v>
      </c>
      <c r="DD303" s="22">
        <f>_xll.BDH(DD$3&amp;" Govt",$A$8,DB303,DB303)</f>
        <v>1.03487</v>
      </c>
      <c r="DE303">
        <f t="shared" si="135"/>
        <v>107.36176403799512</v>
      </c>
      <c r="DF303" s="2">
        <v>39157</v>
      </c>
      <c r="DG303">
        <v>98.19921875</v>
      </c>
      <c r="DH303" s="22">
        <f>_xll.BDH(DH$3&amp;" Govt",$A$8,DF303,DF303)</f>
        <v>1.01824</v>
      </c>
      <c r="DI303">
        <f t="shared" si="136"/>
        <v>96.440150406583911</v>
      </c>
      <c r="DJ303" s="2">
        <v>39521</v>
      </c>
      <c r="DK303">
        <v>117.09375</v>
      </c>
      <c r="DL303" s="22">
        <f>_xll.BDH(DL$3&amp;" Govt",$A$8,DJ303,DJ303)</f>
        <v>1.0436799999999999</v>
      </c>
      <c r="DM303">
        <f t="shared" si="137"/>
        <v>112.19315307373908</v>
      </c>
      <c r="DP303" s="22"/>
    </row>
    <row r="304" spans="4:120" x14ac:dyDescent="0.25">
      <c r="D304" s="2"/>
      <c r="F304" s="2">
        <v>38611</v>
      </c>
      <c r="G304">
        <v>128.3125</v>
      </c>
      <c r="H304" s="22">
        <f>_xll.BDH(H$3&amp;" Govt",$A$8,F304,F304)</f>
        <v>1.23047</v>
      </c>
      <c r="I304" s="14">
        <f t="shared" si="113"/>
        <v>104.2792591448796</v>
      </c>
      <c r="J304" s="2">
        <v>38611</v>
      </c>
      <c r="K304">
        <v>128.90625</v>
      </c>
      <c r="L304" s="22">
        <f>_xll.BDH(L$3&amp;" Govt",$A$8,J304,J304)</f>
        <v>1.2067099999999999</v>
      </c>
      <c r="M304">
        <f t="shared" si="114"/>
        <v>106.82454773723596</v>
      </c>
      <c r="N304" s="2">
        <v>38611</v>
      </c>
      <c r="O304">
        <v>130.21484375</v>
      </c>
      <c r="P304" s="22">
        <f>_xll.BDH(P$3&amp;" Govt",$A$8,N304,N304)</f>
        <v>1.18872</v>
      </c>
      <c r="Q304">
        <f t="shared" si="115"/>
        <v>109.54206520458982</v>
      </c>
      <c r="R304" s="2">
        <v>38611</v>
      </c>
      <c r="S304">
        <v>130.97265625</v>
      </c>
      <c r="T304" s="22">
        <f>_xll.BDH(T$3&amp;" Govt",$A$8,R304,R304)</f>
        <v>1.15873</v>
      </c>
      <c r="U304">
        <f t="shared" si="116"/>
        <v>113.03121197345369</v>
      </c>
      <c r="V304" s="2">
        <v>38708</v>
      </c>
      <c r="W304">
        <v>99.91015625</v>
      </c>
      <c r="X304" s="22">
        <f>_xll.BDH(X$3&amp;" Govt",$A$8,V304,V304)</f>
        <v>1.05081</v>
      </c>
      <c r="Y304">
        <f t="shared" si="117"/>
        <v>95.079182963618535</v>
      </c>
      <c r="Z304" s="2">
        <v>38611</v>
      </c>
      <c r="AA304">
        <v>124.56640625</v>
      </c>
      <c r="AB304" s="22">
        <f>_xll.BDH(AB$3&amp;" Govt",$A$8,Z304,Z304)</f>
        <v>1.1201099999999999</v>
      </c>
      <c r="AC304">
        <f t="shared" si="118"/>
        <v>111.20908325967986</v>
      </c>
      <c r="AD304" s="2">
        <v>39251</v>
      </c>
      <c r="AE304">
        <v>102.953125</v>
      </c>
      <c r="AF304" s="22">
        <f>_xll.BDH(AF$3&amp;" Govt",$A$8,AD304,AD304)</f>
        <v>1.0384</v>
      </c>
      <c r="AG304">
        <f t="shared" si="119"/>
        <v>99.145921610169495</v>
      </c>
      <c r="AH304" s="2">
        <v>38611</v>
      </c>
      <c r="AI304">
        <v>122.8125</v>
      </c>
      <c r="AJ304" s="22">
        <f>_xll.BDH(AJ$3&amp;" Govt",$A$8,AH304,AH304)</f>
        <v>1.0979099999999999</v>
      </c>
      <c r="AK304">
        <f t="shared" si="120"/>
        <v>111.86026177009045</v>
      </c>
      <c r="AL304" s="2">
        <v>39615</v>
      </c>
      <c r="AM304">
        <v>110.0390625</v>
      </c>
      <c r="AN304" s="22">
        <f>_xll.BDH(AN$3&amp;" Govt",$A$8,AL304,AL304)</f>
        <v>1.0554600000000001</v>
      </c>
      <c r="AO304">
        <f t="shared" si="121"/>
        <v>104.25697089420726</v>
      </c>
      <c r="AP304" s="2">
        <v>38611</v>
      </c>
      <c r="AQ304">
        <v>119.04296875</v>
      </c>
      <c r="AR304" s="22">
        <f>_xll.BDH(AR$3&amp;" Govt",$A$8,AP304,AP304)</f>
        <v>1.08426</v>
      </c>
      <c r="AS304">
        <f t="shared" si="122"/>
        <v>109.79190300296976</v>
      </c>
      <c r="AT304" s="2">
        <v>39980</v>
      </c>
      <c r="AU304">
        <v>100.01171875</v>
      </c>
      <c r="AV304" s="22">
        <f>_xll.BDH(AV$3&amp;" Govt",$A$8,AT304,AT304)</f>
        <v>1.0076099999999999</v>
      </c>
      <c r="AW304">
        <f t="shared" si="123"/>
        <v>99.256377715584406</v>
      </c>
      <c r="AX304" s="2">
        <v>38611</v>
      </c>
      <c r="AY304">
        <v>108.375</v>
      </c>
      <c r="AZ304" s="22">
        <f>_xll.BDH(AZ$3&amp;" Govt",$A$8,AX304,AX304)</f>
        <v>1.06145</v>
      </c>
      <c r="BA304">
        <f t="shared" si="124"/>
        <v>102.10089971265721</v>
      </c>
      <c r="BB304" s="2">
        <v>38611</v>
      </c>
      <c r="BC304">
        <v>108.5234375</v>
      </c>
      <c r="BD304" s="22">
        <f>_xll.BDH(BD$3&amp;" Govt",$A$8,BB304,BB304)</f>
        <v>1.05507</v>
      </c>
      <c r="BE304">
        <f t="shared" si="125"/>
        <v>102.85899276825235</v>
      </c>
      <c r="BH304" s="22"/>
      <c r="BJ304" s="2">
        <v>38611</v>
      </c>
      <c r="BK304">
        <v>106.4765625</v>
      </c>
      <c r="BL304" s="22">
        <f>_xll.BDH(BL$3&amp;" Govt",$A$8,BJ304,BJ304)</f>
        <v>1.03424</v>
      </c>
      <c r="BM304">
        <f t="shared" si="126"/>
        <v>102.95150303604579</v>
      </c>
      <c r="BN304" s="2">
        <v>38789</v>
      </c>
      <c r="BO304">
        <v>98.671875</v>
      </c>
      <c r="BP304" s="22">
        <f>_xll.BDH(BP$3&amp;" Govt",$A$8,BN304,BN304)</f>
        <v>1.0337000000000001</v>
      </c>
      <c r="BQ304">
        <f t="shared" si="127"/>
        <v>95.455040147044585</v>
      </c>
      <c r="BR304" s="2">
        <v>38968</v>
      </c>
      <c r="BS304">
        <v>100.7265625</v>
      </c>
      <c r="BT304" s="22">
        <f>_xll.BDH(BT$3&amp;" Govt",$A$8,BR304,BR304)</f>
        <v>1.04386</v>
      </c>
      <c r="BU304">
        <f t="shared" si="128"/>
        <v>96.494321556530565</v>
      </c>
      <c r="BV304" s="2">
        <v>39148</v>
      </c>
      <c r="BW304">
        <v>100.78125</v>
      </c>
      <c r="BX304" s="22">
        <f>_xll.BDH(BX$3&amp;" Govt",$A$8,BV304,BV304)</f>
        <v>1.0173399999999999</v>
      </c>
      <c r="BY304">
        <f t="shared" si="129"/>
        <v>99.063489099022945</v>
      </c>
      <c r="BZ304" s="2">
        <v>39330</v>
      </c>
      <c r="CA304">
        <v>105.29296875</v>
      </c>
      <c r="CB304" s="22">
        <f>_xll.BDH(CB$3&amp;" Govt",$A$8,BZ304,BZ304)</f>
        <v>1.03166</v>
      </c>
      <c r="CC304">
        <f t="shared" si="130"/>
        <v>102.06169547137623</v>
      </c>
      <c r="CD304" s="2">
        <v>39512</v>
      </c>
      <c r="CE304">
        <v>116.55078125</v>
      </c>
      <c r="CF304" s="22">
        <f>_xll.BDH(CF$3&amp;" Govt",$A$8,CD304,CD304)</f>
        <v>1.0421800000000001</v>
      </c>
      <c r="CG304">
        <f t="shared" si="131"/>
        <v>111.83363838300484</v>
      </c>
      <c r="CH304" s="2">
        <v>39694</v>
      </c>
      <c r="CI304">
        <v>114.6328125</v>
      </c>
      <c r="CJ304" s="22">
        <f>_xll.BDH(CJ$3&amp;" Govt",$A$8,CH304,CH304)</f>
        <v>1.0561400000000001</v>
      </c>
      <c r="CK304">
        <f t="shared" si="132"/>
        <v>108.53941002139867</v>
      </c>
      <c r="CL304" s="2">
        <v>39876</v>
      </c>
      <c r="CM304">
        <v>95.90625</v>
      </c>
      <c r="CN304" s="22">
        <f>_xll.BDH(CN$3&amp;" Govt",$A$8,CL304,CL304)</f>
        <v>1.0039100000000001</v>
      </c>
      <c r="CO304">
        <f t="shared" si="133"/>
        <v>95.532717076231918</v>
      </c>
      <c r="CP304" s="2">
        <v>40059</v>
      </c>
      <c r="CQ304">
        <v>98.07421875</v>
      </c>
      <c r="CR304" s="22">
        <f>_xll.BDH(CR$3&amp;" Govt",$A$8,CP304,CP304)</f>
        <v>1.00014</v>
      </c>
      <c r="CS304">
        <f t="shared" si="134"/>
        <v>98.0604902813606</v>
      </c>
      <c r="CV304" s="22"/>
      <c r="CZ304" s="22"/>
      <c r="DB304" s="2">
        <v>38616</v>
      </c>
      <c r="DC304">
        <v>111.98828125</v>
      </c>
      <c r="DD304" s="22">
        <f>_xll.BDH(DD$3&amp;" Govt",$A$8,DB304,DB304)</f>
        <v>1.0350299999999999</v>
      </c>
      <c r="DE304">
        <f t="shared" si="135"/>
        <v>108.19810174584313</v>
      </c>
      <c r="DF304" s="2">
        <v>39160</v>
      </c>
      <c r="DG304">
        <v>97.84765625</v>
      </c>
      <c r="DH304" s="22">
        <f>_xll.BDH(DH$3&amp;" Govt",$A$8,DF304,DF304)</f>
        <v>1.01854</v>
      </c>
      <c r="DI304">
        <f t="shared" si="136"/>
        <v>96.066581823001556</v>
      </c>
      <c r="DJ304" s="2">
        <v>39524</v>
      </c>
      <c r="DK304">
        <v>114.76953125</v>
      </c>
      <c r="DL304" s="22">
        <f>_xll.BDH(DL$3&amp;" Govt",$A$8,DJ304,DJ304)</f>
        <v>1.0441799999999999</v>
      </c>
      <c r="DM304">
        <f t="shared" si="137"/>
        <v>109.91355058514817</v>
      </c>
      <c r="DP304" s="22"/>
    </row>
    <row r="305" spans="4:120" x14ac:dyDescent="0.25">
      <c r="D305" s="2"/>
      <c r="F305" s="2">
        <v>38614</v>
      </c>
      <c r="G305">
        <v>128.53515625</v>
      </c>
      <c r="H305" s="22">
        <f>_xll.BDH(H$3&amp;" Govt",$A$8,F305,F305)</f>
        <v>1.2310399999999999</v>
      </c>
      <c r="I305" s="14">
        <f t="shared" si="113"/>
        <v>104.41184384747856</v>
      </c>
      <c r="J305" s="2">
        <v>38614</v>
      </c>
      <c r="K305">
        <v>129.125</v>
      </c>
      <c r="L305" s="22">
        <f>_xll.BDH(L$3&amp;" Govt",$A$8,J305,J305)</f>
        <v>1.2072700000000001</v>
      </c>
      <c r="M305">
        <f t="shared" si="114"/>
        <v>106.95619041308075</v>
      </c>
      <c r="N305" s="2">
        <v>38614</v>
      </c>
      <c r="O305">
        <v>130.52734375</v>
      </c>
      <c r="P305" s="22">
        <f>_xll.BDH(P$3&amp;" Govt",$A$8,N305,N305)</f>
        <v>1.18927</v>
      </c>
      <c r="Q305">
        <f t="shared" si="115"/>
        <v>109.75417167674287</v>
      </c>
      <c r="R305" s="2">
        <v>38614</v>
      </c>
      <c r="S305">
        <v>131.38671875</v>
      </c>
      <c r="T305" s="22">
        <f>_xll.BDH(T$3&amp;" Govt",$A$8,R305,R305)</f>
        <v>1.15926</v>
      </c>
      <c r="U305">
        <f t="shared" si="116"/>
        <v>113.33671372254715</v>
      </c>
      <c r="V305" s="2">
        <v>38709</v>
      </c>
      <c r="W305">
        <v>100.109375</v>
      </c>
      <c r="X305" s="22">
        <f>_xll.BDH(X$3&amp;" Govt",$A$8,V305,V305)</f>
        <v>1.05088</v>
      </c>
      <c r="Y305">
        <f t="shared" si="117"/>
        <v>95.262422921741774</v>
      </c>
      <c r="Z305" s="2">
        <v>38614</v>
      </c>
      <c r="AA305">
        <v>125.01953125</v>
      </c>
      <c r="AB305" s="22">
        <f>_xll.BDH(AB$3&amp;" Govt",$A$8,Z305,Z305)</f>
        <v>1.12063</v>
      </c>
      <c r="AC305">
        <f t="shared" si="118"/>
        <v>111.56182794499523</v>
      </c>
      <c r="AD305" s="2">
        <v>39252</v>
      </c>
      <c r="AE305">
        <v>103.14453125</v>
      </c>
      <c r="AF305" s="22">
        <f>_xll.BDH(AF$3&amp;" Govt",$A$8,AD305,AD305)</f>
        <v>1.0386200000000001</v>
      </c>
      <c r="AG305">
        <f t="shared" si="119"/>
        <v>99.309209576168371</v>
      </c>
      <c r="AH305" s="2">
        <v>38614</v>
      </c>
      <c r="AI305">
        <v>123.16796875</v>
      </c>
      <c r="AJ305" s="22">
        <f>_xll.BDH(AJ$3&amp;" Govt",$A$8,AH305,AH305)</f>
        <v>1.09842</v>
      </c>
      <c r="AK305">
        <f t="shared" si="120"/>
        <v>112.1319429271135</v>
      </c>
      <c r="AL305" s="2">
        <v>39616</v>
      </c>
      <c r="AM305">
        <v>110.265625</v>
      </c>
      <c r="AN305" s="22">
        <f>_xll.BDH(AN$3&amp;" Govt",$A$8,AL305,AL305)</f>
        <v>1.0556700000000001</v>
      </c>
      <c r="AO305">
        <f t="shared" si="121"/>
        <v>104.45084638191858</v>
      </c>
      <c r="AP305" s="2">
        <v>38614</v>
      </c>
      <c r="AQ305">
        <v>119.390625</v>
      </c>
      <c r="AR305" s="22">
        <f>_xll.BDH(AR$3&amp;" Govt",$A$8,AP305,AP305)</f>
        <v>1.0847599999999999</v>
      </c>
      <c r="AS305">
        <f t="shared" si="122"/>
        <v>110.06178786090933</v>
      </c>
      <c r="AT305" s="2">
        <v>39981</v>
      </c>
      <c r="AU305">
        <v>99.56640625</v>
      </c>
      <c r="AV305" s="22">
        <f>_xll.BDH(AV$3&amp;" Govt",$A$8,AT305,AT305)</f>
        <v>1.00769</v>
      </c>
      <c r="AW305">
        <f t="shared" si="123"/>
        <v>98.806583621947226</v>
      </c>
      <c r="AX305" s="2">
        <v>38614</v>
      </c>
      <c r="AY305">
        <v>108.6953125</v>
      </c>
      <c r="AZ305" s="22">
        <f>_xll.BDH(AZ$3&amp;" Govt",$A$8,AX305,AX305)</f>
        <v>1.0619400000000001</v>
      </c>
      <c r="BA305">
        <f t="shared" si="124"/>
        <v>102.3554179143831</v>
      </c>
      <c r="BB305" s="2">
        <v>38614</v>
      </c>
      <c r="BC305">
        <v>108.859375</v>
      </c>
      <c r="BD305" s="22">
        <f>_xll.BDH(BD$3&amp;" Govt",$A$8,BB305,BB305)</f>
        <v>1.0555600000000001</v>
      </c>
      <c r="BE305">
        <f t="shared" si="125"/>
        <v>103.1294999810527</v>
      </c>
      <c r="BH305" s="22"/>
      <c r="BJ305" s="2">
        <v>38614</v>
      </c>
      <c r="BK305">
        <v>106.80859375</v>
      </c>
      <c r="BL305" s="22">
        <f>_xll.BDH(BL$3&amp;" Govt",$A$8,BJ305,BJ305)</f>
        <v>1.03471</v>
      </c>
      <c r="BM305">
        <f t="shared" si="126"/>
        <v>103.22563206115723</v>
      </c>
      <c r="BN305" s="2">
        <v>38790</v>
      </c>
      <c r="BO305">
        <v>99.33203125</v>
      </c>
      <c r="BP305" s="22">
        <f>_xll.BDH(BP$3&amp;" Govt",$A$8,BN305,BN305)</f>
        <v>1.03396</v>
      </c>
      <c r="BQ305">
        <f t="shared" si="127"/>
        <v>96.069510667724089</v>
      </c>
      <c r="BR305" s="2">
        <v>38971</v>
      </c>
      <c r="BS305">
        <v>100.40234375</v>
      </c>
      <c r="BT305" s="22">
        <f>_xll.BDH(BT$3&amp;" Govt",$A$8,BR305,BR305)</f>
        <v>1.04416</v>
      </c>
      <c r="BU305">
        <f t="shared" si="128"/>
        <v>96.156090781106343</v>
      </c>
      <c r="BV305" s="2">
        <v>39149</v>
      </c>
      <c r="BW305">
        <v>100.65234375</v>
      </c>
      <c r="BX305" s="22">
        <f>_xll.BDH(BX$3&amp;" Govt",$A$8,BV305,BV305)</f>
        <v>1.0174399999999999</v>
      </c>
      <c r="BY305">
        <f t="shared" si="129"/>
        <v>98.927055895187934</v>
      </c>
      <c r="BZ305" s="2">
        <v>39331</v>
      </c>
      <c r="CA305">
        <v>105.02734375</v>
      </c>
      <c r="CB305" s="22">
        <f>_xll.BDH(CB$3&amp;" Govt",$A$8,BZ305,BZ305)</f>
        <v>1.03165</v>
      </c>
      <c r="CC305">
        <f t="shared" si="130"/>
        <v>101.80520888867349</v>
      </c>
      <c r="CD305" s="2">
        <v>39513</v>
      </c>
      <c r="CE305">
        <v>117.1796875</v>
      </c>
      <c r="CF305" s="22">
        <f>_xll.BDH(CF$3&amp;" Govt",$A$8,CD305,CD305)</f>
        <v>1.0423499999999999</v>
      </c>
      <c r="CG305">
        <f t="shared" si="131"/>
        <v>112.41875329783663</v>
      </c>
      <c r="CH305" s="2">
        <v>39695</v>
      </c>
      <c r="CI305">
        <v>114.77734375</v>
      </c>
      <c r="CJ305" s="22">
        <f>_xll.BDH(CJ$3&amp;" Govt",$A$8,CH305,CH305)</f>
        <v>1.0563199999999999</v>
      </c>
      <c r="CK305">
        <f t="shared" si="132"/>
        <v>108.65773984209331</v>
      </c>
      <c r="CL305" s="2">
        <v>39877</v>
      </c>
      <c r="CM305">
        <v>96.58203125</v>
      </c>
      <c r="CN305" s="22">
        <f>_xll.BDH(CN$3&amp;" Govt",$A$8,CL305,CL305)</f>
        <v>1.00406</v>
      </c>
      <c r="CO305">
        <f t="shared" si="133"/>
        <v>96.19149378523197</v>
      </c>
      <c r="CP305" s="2">
        <v>40060</v>
      </c>
      <c r="CQ305">
        <v>98.0703125</v>
      </c>
      <c r="CR305" s="22">
        <f>_xll.BDH(CR$3&amp;" Govt",$A$8,CP305,CP305)</f>
        <v>1.0000899999999999</v>
      </c>
      <c r="CS305">
        <f t="shared" si="134"/>
        <v>98.061486966173049</v>
      </c>
      <c r="CV305" s="22"/>
      <c r="CZ305" s="22"/>
      <c r="DB305" s="2">
        <v>38617</v>
      </c>
      <c r="DC305">
        <v>112.22265625</v>
      </c>
      <c r="DD305" s="22">
        <f>_xll.BDH(DD$3&amp;" Govt",$A$8,DB305,DB305)</f>
        <v>1.0351900000000001</v>
      </c>
      <c r="DE305">
        <f t="shared" si="135"/>
        <v>108.40778625179918</v>
      </c>
      <c r="DF305" s="2">
        <v>39161</v>
      </c>
      <c r="DG305">
        <v>97.81640625</v>
      </c>
      <c r="DH305" s="22">
        <f>_xll.BDH(DH$3&amp;" Govt",$A$8,DF305,DF305)</f>
        <v>1.01864</v>
      </c>
      <c r="DI305">
        <f t="shared" si="136"/>
        <v>96.026472797062752</v>
      </c>
      <c r="DJ305" s="2">
        <v>39525</v>
      </c>
      <c r="DK305">
        <v>113.9609375</v>
      </c>
      <c r="DL305" s="22">
        <f>_xll.BDH(DL$3&amp;" Govt",$A$8,DJ305,DJ305)</f>
        <v>1.0443500000000001</v>
      </c>
      <c r="DM305">
        <f t="shared" si="137"/>
        <v>109.12140326518886</v>
      </c>
      <c r="DP305" s="22"/>
    </row>
    <row r="306" spans="4:120" x14ac:dyDescent="0.25">
      <c r="D306" s="2"/>
      <c r="F306" s="2">
        <v>38615</v>
      </c>
      <c r="G306">
        <v>128.375</v>
      </c>
      <c r="H306" s="22">
        <f>_xll.BDH(H$3&amp;" Govt",$A$8,F306,F306)</f>
        <v>1.23123</v>
      </c>
      <c r="I306" s="14">
        <f t="shared" si="113"/>
        <v>104.26565304614084</v>
      </c>
      <c r="J306" s="2">
        <v>38615</v>
      </c>
      <c r="K306">
        <v>128.875</v>
      </c>
      <c r="L306" s="22">
        <f>_xll.BDH(L$3&amp;" Govt",$A$8,J306,J306)</f>
        <v>1.2074499999999999</v>
      </c>
      <c r="M306">
        <f t="shared" si="114"/>
        <v>106.73319806203156</v>
      </c>
      <c r="N306" s="2">
        <v>38615</v>
      </c>
      <c r="O306">
        <v>130.1875</v>
      </c>
      <c r="P306" s="22">
        <f>_xll.BDH(P$3&amp;" Govt",$A$8,N306,N306)</f>
        <v>1.1894499999999999</v>
      </c>
      <c r="Q306">
        <f t="shared" si="115"/>
        <v>109.45184749253858</v>
      </c>
      <c r="R306" s="2">
        <v>38615</v>
      </c>
      <c r="S306">
        <v>130.96875</v>
      </c>
      <c r="T306" s="22">
        <f>_xll.BDH(T$3&amp;" Govt",$A$8,R306,R306)</f>
        <v>1.15944</v>
      </c>
      <c r="U306">
        <f t="shared" si="116"/>
        <v>112.95862657834816</v>
      </c>
      <c r="V306" s="2">
        <v>38713</v>
      </c>
      <c r="W306">
        <v>100.13671875</v>
      </c>
      <c r="X306" s="22">
        <f>_xll.BDH(X$3&amp;" Govt",$A$8,V306,V306)</f>
        <v>1.05115</v>
      </c>
      <c r="Y306">
        <f t="shared" si="117"/>
        <v>95.263966845835512</v>
      </c>
      <c r="Z306" s="2">
        <v>38615</v>
      </c>
      <c r="AA306">
        <v>124.609375</v>
      </c>
      <c r="AB306" s="22">
        <f>_xll.BDH(AB$3&amp;" Govt",$A$8,Z306,Z306)</f>
        <v>1.1208</v>
      </c>
      <c r="AC306">
        <f t="shared" si="118"/>
        <v>111.17895699500357</v>
      </c>
      <c r="AD306" s="2">
        <v>39253</v>
      </c>
      <c r="AE306">
        <v>102.9140625</v>
      </c>
      <c r="AF306" s="22">
        <f>_xll.BDH(AF$3&amp;" Govt",$A$8,AD306,AD306)</f>
        <v>1.03884</v>
      </c>
      <c r="AG306">
        <f t="shared" si="119"/>
        <v>99.066326383273648</v>
      </c>
      <c r="AH306" s="2">
        <v>38615</v>
      </c>
      <c r="AI306">
        <v>122.8203125</v>
      </c>
      <c r="AJ306" s="22">
        <f>_xll.BDH(AJ$3&amp;" Govt",$A$8,AH306,AH306)</f>
        <v>1.09859</v>
      </c>
      <c r="AK306">
        <f t="shared" si="120"/>
        <v>111.79813442685625</v>
      </c>
      <c r="AL306" s="2">
        <v>39617</v>
      </c>
      <c r="AM306">
        <v>110.703125</v>
      </c>
      <c r="AN306" s="22">
        <f>_xll.BDH(AN$3&amp;" Govt",$A$8,AL306,AL306)</f>
        <v>1.05589</v>
      </c>
      <c r="AO306">
        <f t="shared" si="121"/>
        <v>104.843425925049</v>
      </c>
      <c r="AP306" s="2">
        <v>38615</v>
      </c>
      <c r="AQ306">
        <v>118.9765625</v>
      </c>
      <c r="AR306" s="22">
        <f>_xll.BDH(AR$3&amp;" Govt",$A$8,AP306,AP306)</f>
        <v>1.0849299999999999</v>
      </c>
      <c r="AS306">
        <f t="shared" si="122"/>
        <v>109.66289299770493</v>
      </c>
      <c r="AT306" s="2">
        <v>39982</v>
      </c>
      <c r="AU306">
        <v>99.40234375</v>
      </c>
      <c r="AV306" s="22">
        <f>_xll.BDH(AV$3&amp;" Govt",$A$8,AT306,AT306)</f>
        <v>1.0077799999999999</v>
      </c>
      <c r="AW306">
        <f t="shared" si="123"/>
        <v>98.634963732163783</v>
      </c>
      <c r="AX306" s="2">
        <v>38615</v>
      </c>
      <c r="AY306">
        <v>108.37109375</v>
      </c>
      <c r="AZ306" s="22">
        <f>_xll.BDH(AZ$3&amp;" Govt",$A$8,AX306,AX306)</f>
        <v>1.0621</v>
      </c>
      <c r="BA306">
        <f t="shared" si="124"/>
        <v>102.03473660672253</v>
      </c>
      <c r="BB306" s="2">
        <v>38615</v>
      </c>
      <c r="BC306">
        <v>108.53515625</v>
      </c>
      <c r="BD306" s="22">
        <f>_xll.BDH(BD$3&amp;" Govt",$A$8,BB306,BB306)</f>
        <v>1.05572</v>
      </c>
      <c r="BE306">
        <f t="shared" si="125"/>
        <v>102.80676339370288</v>
      </c>
      <c r="BH306" s="22"/>
      <c r="BJ306" s="2">
        <v>38615</v>
      </c>
      <c r="BK306">
        <v>106.48828125</v>
      </c>
      <c r="BL306" s="22">
        <f>_xll.BDH(BL$3&amp;" Govt",$A$8,BJ306,BJ306)</f>
        <v>1.03487</v>
      </c>
      <c r="BM306">
        <f t="shared" si="126"/>
        <v>102.90015291775779</v>
      </c>
      <c r="BN306" s="2">
        <v>38791</v>
      </c>
      <c r="BO306">
        <v>99.16796875</v>
      </c>
      <c r="BP306" s="22">
        <f>_xll.BDH(BP$3&amp;" Govt",$A$8,BN306,BN306)</f>
        <v>1.0342100000000001</v>
      </c>
      <c r="BQ306">
        <f t="shared" si="127"/>
        <v>95.887652169288629</v>
      </c>
      <c r="BR306" s="2">
        <v>38972</v>
      </c>
      <c r="BS306">
        <v>100.64453125</v>
      </c>
      <c r="BT306" s="22">
        <f>_xll.BDH(BT$3&amp;" Govt",$A$8,BR306,BR306)</f>
        <v>1.04427</v>
      </c>
      <c r="BU306">
        <f t="shared" si="128"/>
        <v>96.37788239631513</v>
      </c>
      <c r="BV306" s="2">
        <v>39150</v>
      </c>
      <c r="BW306">
        <v>100.20703125</v>
      </c>
      <c r="BX306" s="22">
        <f>_xll.BDH(BX$3&amp;" Govt",$A$8,BV306,BV306)</f>
        <v>1.0175399999999999</v>
      </c>
      <c r="BY306">
        <f t="shared" si="129"/>
        <v>98.479697358334818</v>
      </c>
      <c r="BZ306" s="2">
        <v>39332</v>
      </c>
      <c r="CA306">
        <v>106.140625</v>
      </c>
      <c r="CB306" s="22">
        <f>_xll.BDH(CB$3&amp;" Govt",$A$8,BZ306,BZ306)</f>
        <v>1.0316399999999999</v>
      </c>
      <c r="CC306">
        <f t="shared" si="130"/>
        <v>102.88533306192083</v>
      </c>
      <c r="CD306" s="2">
        <v>39514</v>
      </c>
      <c r="CE306">
        <v>118.0234375</v>
      </c>
      <c r="CF306" s="22">
        <f>_xll.BDH(CF$3&amp;" Govt",$A$8,CD306,CD306)</f>
        <v>1.04251</v>
      </c>
      <c r="CG306">
        <f t="shared" si="131"/>
        <v>113.21084450029255</v>
      </c>
      <c r="CH306" s="2">
        <v>39696</v>
      </c>
      <c r="CI306">
        <v>114.4453125</v>
      </c>
      <c r="CJ306" s="22">
        <f>_xll.BDH(CJ$3&amp;" Govt",$A$8,CH306,CH306)</f>
        <v>1.0565100000000001</v>
      </c>
      <c r="CK306">
        <f t="shared" si="132"/>
        <v>108.32392736462504</v>
      </c>
      <c r="CL306" s="2">
        <v>39878</v>
      </c>
      <c r="CM306">
        <v>95.9765625</v>
      </c>
      <c r="CN306" s="22">
        <f>_xll.BDH(CN$3&amp;" Govt",$A$8,CL306,CL306)</f>
        <v>1.0042</v>
      </c>
      <c r="CO306">
        <f t="shared" si="133"/>
        <v>95.575146883091023</v>
      </c>
      <c r="CP306" s="2">
        <v>40063</v>
      </c>
      <c r="CQ306">
        <v>98.0703125</v>
      </c>
      <c r="CR306" s="22">
        <f>_xll.BDH(CR$3&amp;" Govt",$A$8,CP306,CP306)</f>
        <v>0.99992999999999999</v>
      </c>
      <c r="CS306">
        <f t="shared" si="134"/>
        <v>98.077177902453172</v>
      </c>
      <c r="CV306" s="22"/>
      <c r="CZ306" s="22"/>
      <c r="DB306" s="2">
        <v>38618</v>
      </c>
      <c r="DC306">
        <v>111.3203125</v>
      </c>
      <c r="DD306" s="22">
        <f>_xll.BDH(DD$3&amp;" Govt",$A$8,DB306,DB306)</f>
        <v>1.03535</v>
      </c>
      <c r="DE306">
        <f t="shared" si="135"/>
        <v>107.51949823731105</v>
      </c>
      <c r="DF306" s="2">
        <v>39162</v>
      </c>
      <c r="DG306">
        <v>98.484375</v>
      </c>
      <c r="DH306" s="22">
        <f>_xll.BDH(DH$3&amp;" Govt",$A$8,DF306,DF306)</f>
        <v>1.01874</v>
      </c>
      <c r="DI306">
        <f t="shared" si="136"/>
        <v>96.672728075858416</v>
      </c>
      <c r="DJ306" s="2">
        <v>39526</v>
      </c>
      <c r="DK306">
        <v>115.27734375</v>
      </c>
      <c r="DL306" s="22">
        <f>_xll.BDH(DL$3&amp;" Govt",$A$8,DJ306,DJ306)</f>
        <v>1.0445199999999999</v>
      </c>
      <c r="DM306">
        <f t="shared" si="137"/>
        <v>110.36394109255927</v>
      </c>
      <c r="DP306" s="22"/>
    </row>
    <row r="307" spans="4:120" x14ac:dyDescent="0.25">
      <c r="D307" s="2"/>
      <c r="F307" s="2">
        <v>38616</v>
      </c>
      <c r="G307">
        <v>128.59765625</v>
      </c>
      <c r="H307" s="22">
        <f>_xll.BDH(H$3&amp;" Govt",$A$8,F307,F307)</f>
        <v>1.23142</v>
      </c>
      <c r="I307" s="14">
        <f t="shared" si="113"/>
        <v>104.43037814068312</v>
      </c>
      <c r="J307" s="2">
        <v>38616</v>
      </c>
      <c r="K307">
        <v>129.11328125</v>
      </c>
      <c r="L307" s="22">
        <f>_xll.BDH(L$3&amp;" Govt",$A$8,J307,J307)</f>
        <v>1.20764</v>
      </c>
      <c r="M307">
        <f t="shared" si="114"/>
        <v>106.91371704315856</v>
      </c>
      <c r="N307" s="2">
        <v>38616</v>
      </c>
      <c r="O307">
        <v>130.48046875</v>
      </c>
      <c r="P307" s="22">
        <f>_xll.BDH(P$3&amp;" Govt",$A$8,N307,N307)</f>
        <v>1.18963</v>
      </c>
      <c r="Q307">
        <f t="shared" si="115"/>
        <v>109.68155539957802</v>
      </c>
      <c r="R307" s="2">
        <v>38616</v>
      </c>
      <c r="S307">
        <v>131.47265625</v>
      </c>
      <c r="T307" s="22">
        <f>_xll.BDH(T$3&amp;" Govt",$A$8,R307,R307)</f>
        <v>1.1596200000000001</v>
      </c>
      <c r="U307">
        <f t="shared" si="116"/>
        <v>113.37563706214104</v>
      </c>
      <c r="V307" s="2">
        <v>38714</v>
      </c>
      <c r="W307">
        <v>100.046875</v>
      </c>
      <c r="X307" s="22">
        <f>_xll.BDH(X$3&amp;" Govt",$A$8,V307,V307)</f>
        <v>1.05122</v>
      </c>
      <c r="Y307">
        <f t="shared" si="117"/>
        <v>95.172157112688112</v>
      </c>
      <c r="Z307" s="2">
        <v>38616</v>
      </c>
      <c r="AA307">
        <v>125.0078125</v>
      </c>
      <c r="AB307" s="22">
        <f>_xll.BDH(AB$3&amp;" Govt",$A$8,Z307,Z307)</f>
        <v>1.12097</v>
      </c>
      <c r="AC307">
        <f t="shared" si="118"/>
        <v>111.51753615172574</v>
      </c>
      <c r="AD307" s="2">
        <v>39254</v>
      </c>
      <c r="AE307">
        <v>102.94140625</v>
      </c>
      <c r="AF307" s="22">
        <f>_xll.BDH(AF$3&amp;" Govt",$A$8,AD307,AD307)</f>
        <v>1.0390699999999999</v>
      </c>
      <c r="AG307">
        <f t="shared" si="119"/>
        <v>99.070713474549365</v>
      </c>
      <c r="AH307" s="2">
        <v>38616</v>
      </c>
      <c r="AI307">
        <v>123.19140625</v>
      </c>
      <c r="AJ307" s="22">
        <f>_xll.BDH(AJ$3&amp;" Govt",$A$8,AH307,AH307)</f>
        <v>1.09876</v>
      </c>
      <c r="AK307">
        <f t="shared" si="120"/>
        <v>112.11857571262151</v>
      </c>
      <c r="AL307" s="2">
        <v>39618</v>
      </c>
      <c r="AM307">
        <v>110.21875</v>
      </c>
      <c r="AN307" s="22">
        <f>_xll.BDH(AN$3&amp;" Govt",$A$8,AL307,AL307)</f>
        <v>1.0561</v>
      </c>
      <c r="AO307">
        <f t="shared" si="121"/>
        <v>104.36393333964587</v>
      </c>
      <c r="AP307" s="2">
        <v>38616</v>
      </c>
      <c r="AQ307">
        <v>119.4296875</v>
      </c>
      <c r="AR307" s="22">
        <f>_xll.BDH(AR$3&amp;" Govt",$A$8,AP307,AP307)</f>
        <v>1.0850900000000001</v>
      </c>
      <c r="AS307">
        <f t="shared" si="122"/>
        <v>110.06431494161774</v>
      </c>
      <c r="AT307" s="2">
        <v>39983</v>
      </c>
      <c r="AU307">
        <v>99.52734375</v>
      </c>
      <c r="AV307" s="22">
        <f>_xll.BDH(AV$3&amp;" Govt",$A$8,AT307,AT307)</f>
        <v>1.00786</v>
      </c>
      <c r="AW307">
        <f t="shared" si="123"/>
        <v>98.751159635266802</v>
      </c>
      <c r="AX307" s="2">
        <v>38616</v>
      </c>
      <c r="AY307">
        <v>108.79296875</v>
      </c>
      <c r="AZ307" s="22">
        <f>_xll.BDH(AZ$3&amp;" Govt",$A$8,AX307,AX307)</f>
        <v>1.06226</v>
      </c>
      <c r="BA307">
        <f t="shared" si="124"/>
        <v>102.41651643665392</v>
      </c>
      <c r="BB307" s="2">
        <v>38616</v>
      </c>
      <c r="BC307">
        <v>108.98828125</v>
      </c>
      <c r="BD307" s="22">
        <f>_xll.BDH(BD$3&amp;" Govt",$A$8,BB307,BB307)</f>
        <v>1.0558799999999999</v>
      </c>
      <c r="BE307">
        <f t="shared" si="125"/>
        <v>103.22032925143009</v>
      </c>
      <c r="BH307" s="22"/>
      <c r="BJ307" s="2">
        <v>38616</v>
      </c>
      <c r="BK307">
        <v>106.98046875</v>
      </c>
      <c r="BL307" s="22">
        <f>_xll.BDH(BL$3&amp;" Govt",$A$8,BJ307,BJ307)</f>
        <v>1.0350299999999999</v>
      </c>
      <c r="BM307">
        <f t="shared" si="126"/>
        <v>103.3597758035999</v>
      </c>
      <c r="BN307" s="2">
        <v>38792</v>
      </c>
      <c r="BO307">
        <v>99.76171875</v>
      </c>
      <c r="BP307" s="22">
        <f>_xll.BDH(BP$3&amp;" Govt",$A$8,BN307,BN307)</f>
        <v>1.0344599999999999</v>
      </c>
      <c r="BQ307">
        <f t="shared" si="127"/>
        <v>96.438449770894962</v>
      </c>
      <c r="BR307" s="2">
        <v>38973</v>
      </c>
      <c r="BS307">
        <v>100.88671875</v>
      </c>
      <c r="BT307" s="22">
        <f>_xll.BDH(BT$3&amp;" Govt",$A$8,BR307,BR307)</f>
        <v>1.04437</v>
      </c>
      <c r="BU307">
        <f t="shared" si="128"/>
        <v>96.600552246809073</v>
      </c>
      <c r="BV307" s="2">
        <v>39153</v>
      </c>
      <c r="BW307">
        <v>100.34765625</v>
      </c>
      <c r="BX307" s="22">
        <f>_xll.BDH(BX$3&amp;" Govt",$A$8,BV307,BV307)</f>
        <v>1.0178400000000001</v>
      </c>
      <c r="BY307">
        <f t="shared" si="129"/>
        <v>98.588831496109407</v>
      </c>
      <c r="BZ307" s="2">
        <v>39335</v>
      </c>
      <c r="CA307">
        <v>106.61328125</v>
      </c>
      <c r="CB307" s="22">
        <f>_xll.BDH(CB$3&amp;" Govt",$A$8,BZ307,BZ307)</f>
        <v>1.0316099999999999</v>
      </c>
      <c r="CC307">
        <f t="shared" si="130"/>
        <v>103.34649843448591</v>
      </c>
      <c r="CD307" s="2">
        <v>39517</v>
      </c>
      <c r="CE307">
        <v>118.5859375</v>
      </c>
      <c r="CF307" s="22">
        <f>_xll.BDH(CF$3&amp;" Govt",$A$8,CD307,CD307)</f>
        <v>1.04301</v>
      </c>
      <c r="CG307">
        <f t="shared" si="131"/>
        <v>113.69587779599429</v>
      </c>
      <c r="CH307" s="2">
        <v>39699</v>
      </c>
      <c r="CI307">
        <v>114.78515625</v>
      </c>
      <c r="CJ307" s="22">
        <f>_xll.BDH(CJ$3&amp;" Govt",$A$8,CH307,CH307)</f>
        <v>1.0570599999999999</v>
      </c>
      <c r="CK307">
        <f t="shared" si="132"/>
        <v>108.58906424422456</v>
      </c>
      <c r="CL307" s="2">
        <v>39881</v>
      </c>
      <c r="CM307">
        <v>95.9921875</v>
      </c>
      <c r="CN307" s="22">
        <f>_xll.BDH(CN$3&amp;" Govt",$A$8,CL307,CL307)</f>
        <v>1.0046200000000001</v>
      </c>
      <c r="CO307">
        <f t="shared" si="133"/>
        <v>95.550743067030311</v>
      </c>
      <c r="CP307" s="2">
        <v>40064</v>
      </c>
      <c r="CQ307">
        <v>98.28515625</v>
      </c>
      <c r="CR307" s="22">
        <f>_xll.BDH(CR$3&amp;" Govt",$A$8,CP307,CP307)</f>
        <v>0.99987999999999999</v>
      </c>
      <c r="CS307">
        <f t="shared" si="134"/>
        <v>98.296951884226104</v>
      </c>
      <c r="CV307" s="22"/>
      <c r="CZ307" s="22"/>
      <c r="DB307" s="2">
        <v>38621</v>
      </c>
      <c r="DC307">
        <v>110.94140625</v>
      </c>
      <c r="DD307" s="22">
        <f>_xll.BDH(DD$3&amp;" Govt",$A$8,DB307,DB307)</f>
        <v>1.03583</v>
      </c>
      <c r="DE307">
        <f t="shared" si="135"/>
        <v>107.1038744292017</v>
      </c>
      <c r="DF307" s="2">
        <v>39163</v>
      </c>
      <c r="DG307">
        <v>97.92578125</v>
      </c>
      <c r="DH307" s="22">
        <f>_xll.BDH(DH$3&amp;" Govt",$A$8,DF307,DF307)</f>
        <v>1.01884</v>
      </c>
      <c r="DI307">
        <f t="shared" si="136"/>
        <v>96.114975118762516</v>
      </c>
      <c r="DJ307" s="2">
        <v>39527</v>
      </c>
      <c r="DK307">
        <v>116.32421875</v>
      </c>
      <c r="DL307" s="22">
        <f>_xll.BDH(DL$3&amp;" Govt",$A$8,DJ307,DJ307)</f>
        <v>1.0446800000000001</v>
      </c>
      <c r="DM307">
        <f t="shared" si="137"/>
        <v>111.34913921009304</v>
      </c>
      <c r="DP307" s="22"/>
    </row>
    <row r="308" spans="4:120" x14ac:dyDescent="0.25">
      <c r="D308" s="2"/>
      <c r="F308" s="2">
        <v>38617</v>
      </c>
      <c r="G308">
        <v>128.6484375</v>
      </c>
      <c r="H308" s="22">
        <f>_xll.BDH(H$3&amp;" Govt",$A$8,F308,F308)</f>
        <v>1.2316100000000001</v>
      </c>
      <c r="I308" s="14">
        <f t="shared" si="113"/>
        <v>104.45549930578673</v>
      </c>
      <c r="J308" s="2">
        <v>38617</v>
      </c>
      <c r="K308">
        <v>129.203125</v>
      </c>
      <c r="L308" s="22">
        <f>_xll.BDH(L$3&amp;" Govt",$A$8,J308,J308)</f>
        <v>1.20783</v>
      </c>
      <c r="M308">
        <f t="shared" si="114"/>
        <v>106.97128321038556</v>
      </c>
      <c r="N308" s="2">
        <v>38617</v>
      </c>
      <c r="O308">
        <v>130.66015625</v>
      </c>
      <c r="P308" s="22">
        <f>_xll.BDH(P$3&amp;" Govt",$A$8,N308,N308)</f>
        <v>1.1898200000000001</v>
      </c>
      <c r="Q308">
        <f t="shared" si="115"/>
        <v>109.81506131179505</v>
      </c>
      <c r="R308" s="2">
        <v>38617</v>
      </c>
      <c r="S308">
        <v>131.54296875</v>
      </c>
      <c r="T308" s="22">
        <f>_xll.BDH(T$3&amp;" Govt",$A$8,R308,R308)</f>
        <v>1.1597999999999999</v>
      </c>
      <c r="U308">
        <f t="shared" si="116"/>
        <v>113.4186659337817</v>
      </c>
      <c r="V308" s="2">
        <v>38715</v>
      </c>
      <c r="W308">
        <v>100.15234375</v>
      </c>
      <c r="X308" s="22">
        <f>_xll.BDH(X$3&amp;" Govt",$A$8,V308,V308)</f>
        <v>1.0512900000000001</v>
      </c>
      <c r="Y308">
        <f t="shared" si="117"/>
        <v>95.266143262087525</v>
      </c>
      <c r="Z308" s="2">
        <v>38617</v>
      </c>
      <c r="AA308">
        <v>125.1796875</v>
      </c>
      <c r="AB308" s="22">
        <f>_xll.BDH(AB$3&amp;" Govt",$A$8,Z308,Z308)</f>
        <v>1.1211500000000001</v>
      </c>
      <c r="AC308">
        <f t="shared" si="118"/>
        <v>111.65293448691075</v>
      </c>
      <c r="AD308" s="2">
        <v>39255</v>
      </c>
      <c r="AE308">
        <v>103.2578125</v>
      </c>
      <c r="AF308" s="22">
        <f>_xll.BDH(AF$3&amp;" Govt",$A$8,AD308,AD308)</f>
        <v>1.03929</v>
      </c>
      <c r="AG308">
        <f t="shared" si="119"/>
        <v>99.354186511945656</v>
      </c>
      <c r="AH308" s="2">
        <v>38617</v>
      </c>
      <c r="AI308">
        <v>123.390625</v>
      </c>
      <c r="AJ308" s="22">
        <f>_xll.BDH(AJ$3&amp;" Govt",$A$8,AH308,AH308)</f>
        <v>1.0989199999999999</v>
      </c>
      <c r="AK308">
        <f t="shared" si="120"/>
        <v>112.28353747315548</v>
      </c>
      <c r="AL308" s="2">
        <v>39619</v>
      </c>
      <c r="AM308">
        <v>110.6015625</v>
      </c>
      <c r="AN308" s="22">
        <f>_xll.BDH(AN$3&amp;" Govt",$A$8,AL308,AL308)</f>
        <v>1.0563100000000001</v>
      </c>
      <c r="AO308">
        <f t="shared" si="121"/>
        <v>104.70559068833958</v>
      </c>
      <c r="AP308" s="2">
        <v>38617</v>
      </c>
      <c r="AQ308">
        <v>119.7109375</v>
      </c>
      <c r="AR308" s="22">
        <f>_xll.BDH(AR$3&amp;" Govt",$A$8,AP308,AP308)</f>
        <v>1.0852599999999999</v>
      </c>
      <c r="AS308">
        <f t="shared" si="122"/>
        <v>110.30622846138253</v>
      </c>
      <c r="AT308" s="2">
        <v>39986</v>
      </c>
      <c r="AU308">
        <v>99.31640625</v>
      </c>
      <c r="AV308" s="22">
        <f>_xll.BDH(AV$3&amp;" Govt",$A$8,AT308,AT308)</f>
        <v>1.0081100000000001</v>
      </c>
      <c r="AW308">
        <f t="shared" si="123"/>
        <v>98.51742989356319</v>
      </c>
      <c r="AX308" s="2">
        <v>38617</v>
      </c>
      <c r="AY308">
        <v>108.99609375</v>
      </c>
      <c r="AZ308" s="22">
        <f>_xll.BDH(AZ$3&amp;" Govt",$A$8,AX308,AX308)</f>
        <v>1.06243</v>
      </c>
      <c r="BA308">
        <f t="shared" si="124"/>
        <v>102.59131778093615</v>
      </c>
      <c r="BB308" s="2">
        <v>38617</v>
      </c>
      <c r="BC308">
        <v>109.19140625</v>
      </c>
      <c r="BD308" s="22">
        <f>_xll.BDH(BD$3&amp;" Govt",$A$8,BB308,BB308)</f>
        <v>1.0560499999999999</v>
      </c>
      <c r="BE308">
        <f t="shared" si="125"/>
        <v>103.39605724160789</v>
      </c>
      <c r="BH308" s="22"/>
      <c r="BJ308" s="2">
        <v>38617</v>
      </c>
      <c r="BK308">
        <v>107.1328125</v>
      </c>
      <c r="BL308" s="22">
        <f>_xll.BDH(BL$3&amp;" Govt",$A$8,BJ308,BJ308)</f>
        <v>1.0351900000000001</v>
      </c>
      <c r="BM308">
        <f t="shared" si="126"/>
        <v>103.49096542663665</v>
      </c>
      <c r="BN308" s="2">
        <v>38793</v>
      </c>
      <c r="BO308">
        <v>99.54296875</v>
      </c>
      <c r="BP308" s="22">
        <f>_xll.BDH(BP$3&amp;" Govt",$A$8,BN308,BN308)</f>
        <v>1.0347200000000001</v>
      </c>
      <c r="BQ308">
        <f t="shared" si="127"/>
        <v>96.20280728119684</v>
      </c>
      <c r="BR308" s="2">
        <v>38974</v>
      </c>
      <c r="BS308">
        <v>100.8203125</v>
      </c>
      <c r="BT308" s="22">
        <f>_xll.BDH(BT$3&amp;" Govt",$A$8,BR308,BR308)</f>
        <v>1.04447</v>
      </c>
      <c r="BU308">
        <f t="shared" si="128"/>
        <v>96.527724587589873</v>
      </c>
      <c r="BV308" s="2">
        <v>39154</v>
      </c>
      <c r="BW308">
        <v>100.96875</v>
      </c>
      <c r="BX308" s="22">
        <f>_xll.BDH(BX$3&amp;" Govt",$A$8,BV308,BV308)</f>
        <v>1.0179400000000001</v>
      </c>
      <c r="BY308">
        <f t="shared" si="129"/>
        <v>99.189294064483164</v>
      </c>
      <c r="BZ308" s="2">
        <v>39336</v>
      </c>
      <c r="CA308">
        <v>106.45703125</v>
      </c>
      <c r="CB308" s="22">
        <f>_xll.BDH(CB$3&amp;" Govt",$A$8,BZ308,BZ308)</f>
        <v>1.0316099999999999</v>
      </c>
      <c r="CC308">
        <f t="shared" si="130"/>
        <v>103.19503615707487</v>
      </c>
      <c r="CD308" s="2">
        <v>39518</v>
      </c>
      <c r="CE308">
        <v>117.33984375</v>
      </c>
      <c r="CF308" s="22">
        <f>_xll.BDH(CF$3&amp;" Govt",$A$8,CD308,CD308)</f>
        <v>1.04318</v>
      </c>
      <c r="CG308">
        <f t="shared" si="131"/>
        <v>112.48283493740294</v>
      </c>
      <c r="CH308" s="2">
        <v>39700</v>
      </c>
      <c r="CI308">
        <v>115.2421875</v>
      </c>
      <c r="CJ308" s="22">
        <f>_xll.BDH(CJ$3&amp;" Govt",$A$8,CH308,CH308)</f>
        <v>1.05725</v>
      </c>
      <c r="CK308">
        <f t="shared" si="132"/>
        <v>109.00183258453535</v>
      </c>
      <c r="CL308" s="2">
        <v>39882</v>
      </c>
      <c r="CM308">
        <v>95.2109375</v>
      </c>
      <c r="CN308" s="22">
        <f>_xll.BDH(CN$3&amp;" Govt",$A$8,CL308,CL308)</f>
        <v>1.0047600000000001</v>
      </c>
      <c r="CO308">
        <f t="shared" si="133"/>
        <v>94.759880468967708</v>
      </c>
      <c r="CP308" s="2">
        <v>40065</v>
      </c>
      <c r="CQ308">
        <v>98.42578125</v>
      </c>
      <c r="CR308" s="22">
        <f>_xll.BDH(CR$3&amp;" Govt",$A$8,CP308,CP308)</f>
        <v>0.99982000000000004</v>
      </c>
      <c r="CS308">
        <f t="shared" si="134"/>
        <v>98.443501080194437</v>
      </c>
      <c r="CV308" s="22"/>
      <c r="CZ308" s="22"/>
      <c r="DB308" s="2">
        <v>38622</v>
      </c>
      <c r="DC308">
        <v>111.484375</v>
      </c>
      <c r="DD308" s="22">
        <f>_xll.BDH(DD$3&amp;" Govt",$A$8,DB308,DB308)</f>
        <v>1.03599</v>
      </c>
      <c r="DE308">
        <f t="shared" si="135"/>
        <v>107.61143929960714</v>
      </c>
      <c r="DF308" s="2">
        <v>39164</v>
      </c>
      <c r="DG308">
        <v>97.859375</v>
      </c>
      <c r="DH308" s="22">
        <f>_xll.BDH(DH$3&amp;" Govt",$A$8,DF308,DF308)</f>
        <v>1.01894</v>
      </c>
      <c r="DI308">
        <f t="shared" si="136"/>
        <v>96.040370384909806</v>
      </c>
      <c r="DJ308" s="2">
        <v>39528</v>
      </c>
      <c r="DK308">
        <v>116.32421875</v>
      </c>
      <c r="DL308" s="22">
        <f>_xll.BDH(DL$3&amp;" Govt",$A$8,DJ308,DJ308)</f>
        <v>1.0448500000000001</v>
      </c>
      <c r="DM308">
        <f t="shared" si="137"/>
        <v>111.33102239555916</v>
      </c>
      <c r="DP308" s="22"/>
    </row>
    <row r="309" spans="4:120" x14ac:dyDescent="0.25">
      <c r="D309" s="2"/>
      <c r="F309" s="2">
        <v>38618</v>
      </c>
      <c r="G309">
        <v>128.52734375</v>
      </c>
      <c r="H309" s="22">
        <f>_xll.BDH(H$3&amp;" Govt",$A$8,F309,F309)</f>
        <v>1.2317899999999999</v>
      </c>
      <c r="I309" s="14">
        <f t="shared" si="113"/>
        <v>104.3419282101657</v>
      </c>
      <c r="J309" s="2">
        <v>38618</v>
      </c>
      <c r="K309">
        <v>129.015625</v>
      </c>
      <c r="L309" s="22">
        <f>_xll.BDH(L$3&amp;" Govt",$A$8,J309,J309)</f>
        <v>1.20801</v>
      </c>
      <c r="M309">
        <f t="shared" si="114"/>
        <v>106.80012996581154</v>
      </c>
      <c r="N309" s="2">
        <v>38618</v>
      </c>
      <c r="O309">
        <v>130.3515625</v>
      </c>
      <c r="P309" s="22">
        <f>_xll.BDH(P$3&amp;" Govt",$A$8,N309,N309)</f>
        <v>1.19</v>
      </c>
      <c r="Q309">
        <f t="shared" si="115"/>
        <v>109.53912815126051</v>
      </c>
      <c r="R309" s="2">
        <v>38618</v>
      </c>
      <c r="S309">
        <v>131.1015625</v>
      </c>
      <c r="T309" s="22">
        <f>_xll.BDH(T$3&amp;" Govt",$A$8,R309,R309)</f>
        <v>1.1599699999999999</v>
      </c>
      <c r="U309">
        <f t="shared" si="116"/>
        <v>113.02151133218963</v>
      </c>
      <c r="V309" s="2">
        <v>38716</v>
      </c>
      <c r="W309">
        <v>100.15625</v>
      </c>
      <c r="X309" s="22">
        <f>_xll.BDH(X$3&amp;" Govt",$A$8,V309,V309)</f>
        <v>1.0513600000000001</v>
      </c>
      <c r="Y309">
        <f t="shared" si="117"/>
        <v>95.26351582711915</v>
      </c>
      <c r="Z309" s="2">
        <v>38618</v>
      </c>
      <c r="AA309">
        <v>124.69140625</v>
      </c>
      <c r="AB309" s="22">
        <f>_xll.BDH(AB$3&amp;" Govt",$A$8,Z309,Z309)</f>
        <v>1.1213200000000001</v>
      </c>
      <c r="AC309">
        <f t="shared" si="118"/>
        <v>111.20055492633681</v>
      </c>
      <c r="AD309" s="2">
        <v>39258</v>
      </c>
      <c r="AE309">
        <v>103.3671875</v>
      </c>
      <c r="AF309" s="22">
        <f>_xll.BDH(AF$3&amp;" Govt",$A$8,AD309,AD309)</f>
        <v>1.0399700000000001</v>
      </c>
      <c r="AG309">
        <f t="shared" si="119"/>
        <v>99.394393588276586</v>
      </c>
      <c r="AH309" s="2">
        <v>38618</v>
      </c>
      <c r="AI309">
        <v>122.89453125</v>
      </c>
      <c r="AJ309" s="22">
        <f>_xll.BDH(AJ$3&amp;" Govt",$A$8,AH309,AH309)</f>
        <v>1.0990899999999999</v>
      </c>
      <c r="AK309">
        <f t="shared" si="120"/>
        <v>111.81480247295491</v>
      </c>
      <c r="AL309" s="2">
        <v>39622</v>
      </c>
      <c r="AM309">
        <v>110.46484375</v>
      </c>
      <c r="AN309" s="22">
        <f>_xll.BDH(AN$3&amp;" Govt",$A$8,AL309,AL309)</f>
        <v>1.0569500000000001</v>
      </c>
      <c r="AO309">
        <f t="shared" si="121"/>
        <v>104.51283764605705</v>
      </c>
      <c r="AP309" s="2">
        <v>38618</v>
      </c>
      <c r="AQ309">
        <v>119.18359375</v>
      </c>
      <c r="AR309" s="22">
        <f>_xll.BDH(AR$3&amp;" Govt",$A$8,AP309,AP309)</f>
        <v>1.0854300000000001</v>
      </c>
      <c r="AS309">
        <f t="shared" si="122"/>
        <v>109.80311374294057</v>
      </c>
      <c r="AT309" s="2">
        <v>39987</v>
      </c>
      <c r="AU309">
        <v>99.46875</v>
      </c>
      <c r="AV309" s="22">
        <f>_xll.BDH(AV$3&amp;" Govt",$A$8,AT309,AT309)</f>
        <v>1.0082</v>
      </c>
      <c r="AW309">
        <f t="shared" si="123"/>
        <v>98.659740130926409</v>
      </c>
      <c r="AX309" s="2">
        <v>38618</v>
      </c>
      <c r="AY309">
        <v>108.46484375</v>
      </c>
      <c r="AZ309" s="22">
        <f>_xll.BDH(AZ$3&amp;" Govt",$A$8,AX309,AX309)</f>
        <v>1.0625899999999999</v>
      </c>
      <c r="BA309">
        <f t="shared" si="124"/>
        <v>102.07591239330316</v>
      </c>
      <c r="BB309" s="2">
        <v>38618</v>
      </c>
      <c r="BC309">
        <v>108.69921875</v>
      </c>
      <c r="BD309" s="22">
        <f>_xll.BDH(BD$3&amp;" Govt",$A$8,BB309,BB309)</f>
        <v>1.0562100000000001</v>
      </c>
      <c r="BE309">
        <f t="shared" si="125"/>
        <v>102.91440030865073</v>
      </c>
      <c r="BH309" s="22"/>
      <c r="BJ309" s="2">
        <v>38618</v>
      </c>
      <c r="BK309">
        <v>106.56640625</v>
      </c>
      <c r="BL309" s="22">
        <f>_xll.BDH(BL$3&amp;" Govt",$A$8,BJ309,BJ309)</f>
        <v>1.03535</v>
      </c>
      <c r="BM309">
        <f t="shared" si="126"/>
        <v>102.92790481479693</v>
      </c>
      <c r="BN309" s="2">
        <v>38796</v>
      </c>
      <c r="BO309">
        <v>99.45703125</v>
      </c>
      <c r="BP309" s="22">
        <f>_xll.BDH(BP$3&amp;" Govt",$A$8,BN309,BN309)</f>
        <v>1.03548</v>
      </c>
      <c r="BQ309">
        <f t="shared" si="127"/>
        <v>96.049205440954921</v>
      </c>
      <c r="BR309" s="2">
        <v>38975</v>
      </c>
      <c r="BS309">
        <v>100.58984375</v>
      </c>
      <c r="BT309" s="22">
        <f>_xll.BDH(BT$3&amp;" Govt",$A$8,BR309,BR309)</f>
        <v>1.0445800000000001</v>
      </c>
      <c r="BU309">
        <f t="shared" si="128"/>
        <v>96.296926755250908</v>
      </c>
      <c r="BV309" s="2">
        <v>39155</v>
      </c>
      <c r="BW309">
        <v>100.83984375</v>
      </c>
      <c r="BX309" s="22">
        <f>_xll.BDH(BX$3&amp;" Govt",$A$8,BV309,BV309)</f>
        <v>1.0180400000000001</v>
      </c>
      <c r="BY309">
        <f t="shared" si="129"/>
        <v>99.052928912419944</v>
      </c>
      <c r="BZ309" s="2">
        <v>39337</v>
      </c>
      <c r="CA309">
        <v>106.3359375</v>
      </c>
      <c r="CB309" s="22">
        <f>_xll.BDH(CB$3&amp;" Govt",$A$8,BZ309,BZ309)</f>
        <v>1.0316000000000001</v>
      </c>
      <c r="CC309">
        <f t="shared" si="130"/>
        <v>103.07865209383482</v>
      </c>
      <c r="CD309" s="2">
        <v>39519</v>
      </c>
      <c r="CE309">
        <v>118.328125</v>
      </c>
      <c r="CF309" s="22">
        <f>_xll.BDH(CF$3&amp;" Govt",$A$8,CD309,CD309)</f>
        <v>1.04335</v>
      </c>
      <c r="CG309">
        <f t="shared" si="131"/>
        <v>113.41172664973404</v>
      </c>
      <c r="CH309" s="2">
        <v>39701</v>
      </c>
      <c r="CI309">
        <v>115.0078125</v>
      </c>
      <c r="CJ309" s="22">
        <f>_xll.BDH(CJ$3&amp;" Govt",$A$8,CH309,CH309)</f>
        <v>1.0574300000000001</v>
      </c>
      <c r="CK309">
        <f t="shared" si="132"/>
        <v>108.76163197563903</v>
      </c>
      <c r="CL309" s="2">
        <v>39883</v>
      </c>
      <c r="CM309">
        <v>96.03125</v>
      </c>
      <c r="CN309" s="22">
        <f>_xll.BDH(CN$3&amp;" Govt",$A$8,CL309,CL309)</f>
        <v>1.0048999999999999</v>
      </c>
      <c r="CO309">
        <f t="shared" si="133"/>
        <v>95.562991342422137</v>
      </c>
      <c r="CP309" s="2">
        <v>40066</v>
      </c>
      <c r="CQ309">
        <v>98.90625</v>
      </c>
      <c r="CR309" s="22">
        <f>_xll.BDH(CR$3&amp;" Govt",$A$8,CP309,CP309)</f>
        <v>0.99977000000000005</v>
      </c>
      <c r="CS309">
        <f t="shared" si="134"/>
        <v>98.929003670844295</v>
      </c>
      <c r="CV309" s="22"/>
      <c r="CZ309" s="22"/>
      <c r="DB309" s="2">
        <v>38623</v>
      </c>
      <c r="DC309">
        <v>112.34765625</v>
      </c>
      <c r="DD309" s="22">
        <f>_xll.BDH(DD$3&amp;" Govt",$A$8,DB309,DB309)</f>
        <v>1.0361499999999999</v>
      </c>
      <c r="DE309">
        <f t="shared" si="135"/>
        <v>108.4279846064759</v>
      </c>
      <c r="DF309" s="2">
        <v>39167</v>
      </c>
      <c r="DG309">
        <v>98.2265625</v>
      </c>
      <c r="DH309" s="22">
        <f>_xll.BDH(DH$3&amp;" Govt",$A$8,DF309,DF309)</f>
        <v>1.0192399999999999</v>
      </c>
      <c r="DI309">
        <f t="shared" si="136"/>
        <v>96.372358325811391</v>
      </c>
      <c r="DJ309" s="2">
        <v>39531</v>
      </c>
      <c r="DK309">
        <v>112.7890625</v>
      </c>
      <c r="DL309" s="22">
        <f>_xll.BDH(DL$3&amp;" Govt",$A$8,DJ309,DJ309)</f>
        <v>1.04535</v>
      </c>
      <c r="DM309">
        <f t="shared" si="137"/>
        <v>107.89597981537284</v>
      </c>
      <c r="DP309" s="22"/>
    </row>
    <row r="310" spans="4:120" x14ac:dyDescent="0.25">
      <c r="D310" s="2"/>
      <c r="F310" s="2">
        <v>38621</v>
      </c>
      <c r="G310">
        <v>128.46484375</v>
      </c>
      <c r="H310" s="22">
        <f>_xll.BDH(H$3&amp;" Govt",$A$8,F310,F310)</f>
        <v>1.2323599999999999</v>
      </c>
      <c r="I310" s="14">
        <f t="shared" si="113"/>
        <v>104.24295153201987</v>
      </c>
      <c r="J310" s="2">
        <v>38621</v>
      </c>
      <c r="K310">
        <v>128.953125</v>
      </c>
      <c r="L310" s="22">
        <f>_xll.BDH(L$3&amp;" Govt",$A$8,J310,J310)</f>
        <v>1.2085699999999999</v>
      </c>
      <c r="M310">
        <f t="shared" si="114"/>
        <v>106.69892931315522</v>
      </c>
      <c r="N310" s="2">
        <v>38621</v>
      </c>
      <c r="O310">
        <v>130.234375</v>
      </c>
      <c r="P310" s="22">
        <f>_xll.BDH(P$3&amp;" Govt",$A$8,N310,N310)</f>
        <v>1.19055</v>
      </c>
      <c r="Q310">
        <f t="shared" si="115"/>
        <v>109.39009281424552</v>
      </c>
      <c r="R310" s="2">
        <v>38621</v>
      </c>
      <c r="S310">
        <v>131.0078125</v>
      </c>
      <c r="T310" s="22">
        <f>_xll.BDH(T$3&amp;" Govt",$A$8,R310,R310)</f>
        <v>1.1605099999999999</v>
      </c>
      <c r="U310">
        <f t="shared" si="116"/>
        <v>112.88813754297681</v>
      </c>
      <c r="V310" s="2">
        <v>38719</v>
      </c>
      <c r="W310">
        <v>100.15625</v>
      </c>
      <c r="X310" s="22">
        <f>_xll.BDH(X$3&amp;" Govt",$A$8,V310,V310)</f>
        <v>1.05122</v>
      </c>
      <c r="Y310">
        <f t="shared" si="117"/>
        <v>95.276202888072902</v>
      </c>
      <c r="Z310" s="2">
        <v>38621</v>
      </c>
      <c r="AA310">
        <v>124.5078125</v>
      </c>
      <c r="AB310" s="22">
        <f>_xll.BDH(AB$3&amp;" Govt",$A$8,Z310,Z310)</f>
        <v>1.1218399999999999</v>
      </c>
      <c r="AC310">
        <f t="shared" si="118"/>
        <v>110.98535664622406</v>
      </c>
      <c r="AD310" s="2">
        <v>39259</v>
      </c>
      <c r="AE310">
        <v>103.265625</v>
      </c>
      <c r="AF310" s="22">
        <f>_xll.BDH(AF$3&amp;" Govt",$A$8,AD310,AD310)</f>
        <v>1.0401899999999999</v>
      </c>
      <c r="AG310">
        <f t="shared" si="119"/>
        <v>99.275733279497018</v>
      </c>
      <c r="AH310" s="2">
        <v>38621</v>
      </c>
      <c r="AI310">
        <v>122.69921875</v>
      </c>
      <c r="AJ310" s="22">
        <f>_xll.BDH(AJ$3&amp;" Govt",$A$8,AH310,AH310)</f>
        <v>1.0995999999999999</v>
      </c>
      <c r="AK310">
        <f t="shared" si="120"/>
        <v>111.58532079847218</v>
      </c>
      <c r="AL310" s="2">
        <v>39623</v>
      </c>
      <c r="AM310">
        <v>110.98828125</v>
      </c>
      <c r="AN310" s="22">
        <f>_xll.BDH(AN$3&amp;" Govt",$A$8,AL310,AL310)</f>
        <v>1.0571600000000001</v>
      </c>
      <c r="AO310">
        <f t="shared" si="121"/>
        <v>104.98721220061296</v>
      </c>
      <c r="AP310" s="2">
        <v>38621</v>
      </c>
      <c r="AQ310">
        <v>118.921875</v>
      </c>
      <c r="AR310" s="22">
        <f>_xll.BDH(AR$3&amp;" Govt",$A$8,AP310,AP310)</f>
        <v>1.0859300000000001</v>
      </c>
      <c r="AS310">
        <f t="shared" si="122"/>
        <v>109.51154770565321</v>
      </c>
      <c r="AT310" s="2">
        <v>39988</v>
      </c>
      <c r="AU310">
        <v>99.08203125</v>
      </c>
      <c r="AV310" s="22">
        <f>_xll.BDH(AV$3&amp;" Govt",$A$8,AT310,AT310)</f>
        <v>1.0082800000000001</v>
      </c>
      <c r="AW310">
        <f t="shared" si="123"/>
        <v>98.268369153409765</v>
      </c>
      <c r="AX310" s="2">
        <v>38621</v>
      </c>
      <c r="AY310">
        <v>108.25390625</v>
      </c>
      <c r="AZ310" s="22">
        <f>_xll.BDH(AZ$3&amp;" Govt",$A$8,AX310,AX310)</f>
        <v>1.06308</v>
      </c>
      <c r="BA310">
        <f t="shared" si="124"/>
        <v>101.8304419705008</v>
      </c>
      <c r="BB310" s="2">
        <v>38621</v>
      </c>
      <c r="BC310">
        <v>108.421875</v>
      </c>
      <c r="BD310" s="22">
        <f>_xll.BDH(BD$3&amp;" Govt",$A$8,BB310,BB310)</f>
        <v>1.0567</v>
      </c>
      <c r="BE310">
        <f t="shared" si="125"/>
        <v>102.60421595533265</v>
      </c>
      <c r="BH310" s="22"/>
      <c r="BJ310" s="2">
        <v>38621</v>
      </c>
      <c r="BK310">
        <v>106.34765625</v>
      </c>
      <c r="BL310" s="22">
        <f>_xll.BDH(BL$3&amp;" Govt",$A$8,BJ310,BJ310)</f>
        <v>1.03583</v>
      </c>
      <c r="BM310">
        <f t="shared" si="126"/>
        <v>102.66902508133573</v>
      </c>
      <c r="BN310" s="2">
        <v>38797</v>
      </c>
      <c r="BO310">
        <v>98.91796875</v>
      </c>
      <c r="BP310" s="22">
        <f>_xll.BDH(BP$3&amp;" Govt",$A$8,BN310,BN310)</f>
        <v>1.03573</v>
      </c>
      <c r="BQ310">
        <f t="shared" si="127"/>
        <v>95.505555260540874</v>
      </c>
      <c r="BR310" s="2">
        <v>38978</v>
      </c>
      <c r="BS310">
        <v>100.5234375</v>
      </c>
      <c r="BT310" s="22">
        <f>_xll.BDH(BT$3&amp;" Govt",$A$8,BR310,BR310)</f>
        <v>1.04488</v>
      </c>
      <c r="BU310">
        <f t="shared" si="128"/>
        <v>96.205724580813111</v>
      </c>
      <c r="BV310" s="2">
        <v>39156</v>
      </c>
      <c r="BW310">
        <v>100.85546875</v>
      </c>
      <c r="BX310" s="22">
        <f>_xll.BDH(BX$3&amp;" Govt",$A$8,BV310,BV310)</f>
        <v>1.01814</v>
      </c>
      <c r="BY310">
        <f t="shared" si="129"/>
        <v>99.058546712632833</v>
      </c>
      <c r="BZ310" s="2">
        <v>39338</v>
      </c>
      <c r="CA310">
        <v>105.98828125</v>
      </c>
      <c r="CB310" s="22">
        <f>_xll.BDH(CB$3&amp;" Govt",$A$8,BZ310,BZ310)</f>
        <v>1.03159</v>
      </c>
      <c r="CC310">
        <f t="shared" si="130"/>
        <v>102.74264121404822</v>
      </c>
      <c r="CD310" s="2">
        <v>39520</v>
      </c>
      <c r="CE310">
        <v>117.75</v>
      </c>
      <c r="CF310" s="22">
        <f>_xll.BDH(CF$3&amp;" Govt",$A$8,CD310,CD310)</f>
        <v>1.04352</v>
      </c>
      <c r="CG310">
        <f t="shared" si="131"/>
        <v>112.83923643054278</v>
      </c>
      <c r="CH310" s="2">
        <v>39702</v>
      </c>
      <c r="CI310">
        <v>114.8359375</v>
      </c>
      <c r="CJ310" s="22">
        <f>_xll.BDH(CJ$3&amp;" Govt",$A$8,CH310,CH310)</f>
        <v>1.05762</v>
      </c>
      <c r="CK310">
        <f t="shared" si="132"/>
        <v>108.57958198596849</v>
      </c>
      <c r="CL310" s="2">
        <v>39884</v>
      </c>
      <c r="CM310">
        <v>97.80859375</v>
      </c>
      <c r="CN310" s="22">
        <f>_xll.BDH(CN$3&amp;" Govt",$A$8,CL310,CL310)</f>
        <v>1.0050399999999999</v>
      </c>
      <c r="CO310">
        <f t="shared" si="133"/>
        <v>97.318110473215</v>
      </c>
      <c r="CP310" s="2">
        <v>40067</v>
      </c>
      <c r="CQ310">
        <v>98.96484375</v>
      </c>
      <c r="CR310" s="22">
        <f>_xll.BDH(CR$3&amp;" Govt",$A$8,CP310,CP310)</f>
        <v>0.99972000000000005</v>
      </c>
      <c r="CS310">
        <f t="shared" si="134"/>
        <v>98.992561667266827</v>
      </c>
      <c r="CV310" s="22"/>
      <c r="CZ310" s="22"/>
      <c r="DB310" s="2">
        <v>38624</v>
      </c>
      <c r="DC310">
        <v>111.94921875</v>
      </c>
      <c r="DD310" s="22">
        <f>_xll.BDH(DD$3&amp;" Govt",$A$8,DB310,DB310)</f>
        <v>1.0363</v>
      </c>
      <c r="DE310">
        <f t="shared" si="135"/>
        <v>108.02780927337643</v>
      </c>
      <c r="DF310" s="2">
        <v>39168</v>
      </c>
      <c r="DG310">
        <v>98.12890625</v>
      </c>
      <c r="DH310" s="22">
        <f>_xll.BDH(DH$3&amp;" Govt",$A$8,DF310,DF310)</f>
        <v>1.0193399999999999</v>
      </c>
      <c r="DI310">
        <f t="shared" si="136"/>
        <v>96.267100525830443</v>
      </c>
      <c r="DJ310" s="2">
        <v>39532</v>
      </c>
      <c r="DK310">
        <v>112.40625</v>
      </c>
      <c r="DL310" s="22">
        <f>_xll.BDH(DL$3&amp;" Govt",$A$8,DJ310,DJ310)</f>
        <v>1.04552</v>
      </c>
      <c r="DM310">
        <f t="shared" si="137"/>
        <v>107.51229053485346</v>
      </c>
      <c r="DP310" s="22"/>
    </row>
    <row r="311" spans="4:120" x14ac:dyDescent="0.25">
      <c r="D311" s="2"/>
      <c r="F311" s="2">
        <v>38622</v>
      </c>
      <c r="G311">
        <v>128.4765625</v>
      </c>
      <c r="H311" s="22">
        <f>_xll.BDH(H$3&amp;" Govt",$A$8,F311,F311)</f>
        <v>1.23255</v>
      </c>
      <c r="I311" s="14">
        <f t="shared" si="113"/>
        <v>104.23639000446229</v>
      </c>
      <c r="J311" s="2">
        <v>38622</v>
      </c>
      <c r="K311">
        <v>129.00390625</v>
      </c>
      <c r="L311" s="22">
        <f>_xll.BDH(L$3&amp;" Govt",$A$8,J311,J311)</f>
        <v>1.20875</v>
      </c>
      <c r="M311">
        <f t="shared" si="114"/>
        <v>106.72505170630816</v>
      </c>
      <c r="N311" s="2">
        <v>38622</v>
      </c>
      <c r="O311">
        <v>130.28515625</v>
      </c>
      <c r="P311" s="22">
        <f>_xll.BDH(P$3&amp;" Govt",$A$8,N311,N311)</f>
        <v>1.1907300000000001</v>
      </c>
      <c r="Q311">
        <f t="shared" si="115"/>
        <v>109.41620371536787</v>
      </c>
      <c r="R311" s="2">
        <v>38622</v>
      </c>
      <c r="S311">
        <v>131.05859375</v>
      </c>
      <c r="T311" s="22">
        <f>_xll.BDH(T$3&amp;" Govt",$A$8,R311,R311)</f>
        <v>1.16069</v>
      </c>
      <c r="U311">
        <f t="shared" si="116"/>
        <v>112.91438174706424</v>
      </c>
      <c r="V311" s="2">
        <v>38720</v>
      </c>
      <c r="W311">
        <v>100.39453125</v>
      </c>
      <c r="X311" s="22">
        <f>_xll.BDH(X$3&amp;" Govt",$A$8,V311,V311)</f>
        <v>1.0509500000000001</v>
      </c>
      <c r="Y311">
        <f t="shared" si="117"/>
        <v>95.527409724534934</v>
      </c>
      <c r="Z311" s="2">
        <v>38622</v>
      </c>
      <c r="AA311">
        <v>124.5546875</v>
      </c>
      <c r="AB311" s="22">
        <f>_xll.BDH(AB$3&amp;" Govt",$A$8,Z311,Z311)</f>
        <v>1.12201</v>
      </c>
      <c r="AC311">
        <f t="shared" si="118"/>
        <v>111.01031853548542</v>
      </c>
      <c r="AD311" s="2">
        <v>39260</v>
      </c>
      <c r="AE311">
        <v>103.296875</v>
      </c>
      <c r="AF311" s="22">
        <f>_xll.BDH(AF$3&amp;" Govt",$A$8,AD311,AD311)</f>
        <v>1.0404100000000001</v>
      </c>
      <c r="AG311">
        <f t="shared" si="119"/>
        <v>99.284777155159986</v>
      </c>
      <c r="AH311" s="2">
        <v>38622</v>
      </c>
      <c r="AI311">
        <v>122.6953125</v>
      </c>
      <c r="AJ311" s="22">
        <f>_xll.BDH(AJ$3&amp;" Govt",$A$8,AH311,AH311)</f>
        <v>1.0997699999999999</v>
      </c>
      <c r="AK311">
        <f t="shared" si="120"/>
        <v>111.56452030879184</v>
      </c>
      <c r="AL311" s="2">
        <v>39624</v>
      </c>
      <c r="AM311">
        <v>111</v>
      </c>
      <c r="AN311" s="22">
        <f>_xll.BDH(AN$3&amp;" Govt",$A$8,AL311,AL311)</f>
        <v>1.0573699999999999</v>
      </c>
      <c r="AO311">
        <f t="shared" si="121"/>
        <v>104.97744403567343</v>
      </c>
      <c r="AP311" s="2">
        <v>38622</v>
      </c>
      <c r="AQ311">
        <v>118.96484375</v>
      </c>
      <c r="AR311" s="22">
        <f>_xll.BDH(AR$3&amp;" Govt",$A$8,AP311,AP311)</f>
        <v>1.0861000000000001</v>
      </c>
      <c r="AS311">
        <f t="shared" si="122"/>
        <v>109.53396901758585</v>
      </c>
      <c r="AT311" s="2">
        <v>39989</v>
      </c>
      <c r="AU311">
        <v>99.58203125</v>
      </c>
      <c r="AV311" s="22">
        <f>_xll.BDH(AV$3&amp;" Govt",$A$8,AT311,AT311)</f>
        <v>1.0083599999999999</v>
      </c>
      <c r="AW311">
        <f t="shared" si="123"/>
        <v>98.756427515966521</v>
      </c>
      <c r="AX311" s="2">
        <v>38622</v>
      </c>
      <c r="AY311">
        <v>108.27734375</v>
      </c>
      <c r="AZ311" s="22">
        <f>_xll.BDH(AZ$3&amp;" Govt",$A$8,AX311,AX311)</f>
        <v>1.06324</v>
      </c>
      <c r="BA311">
        <f t="shared" si="124"/>
        <v>101.83716164741733</v>
      </c>
      <c r="BB311" s="2">
        <v>38622</v>
      </c>
      <c r="BC311">
        <v>108.4609375</v>
      </c>
      <c r="BD311" s="22">
        <f>_xll.BDH(BD$3&amp;" Govt",$A$8,BB311,BB311)</f>
        <v>1.0568599999999999</v>
      </c>
      <c r="BE311">
        <f t="shared" si="125"/>
        <v>102.62564341540035</v>
      </c>
      <c r="BH311" s="22"/>
      <c r="BJ311" s="2">
        <v>38622</v>
      </c>
      <c r="BK311">
        <v>106.40234375</v>
      </c>
      <c r="BL311" s="22">
        <f>_xll.BDH(BL$3&amp;" Govt",$A$8,BJ311,BJ311)</f>
        <v>1.03599</v>
      </c>
      <c r="BM311">
        <f t="shared" si="126"/>
        <v>102.70595637988784</v>
      </c>
      <c r="BN311" s="2">
        <v>38798</v>
      </c>
      <c r="BO311">
        <v>99.078125</v>
      </c>
      <c r="BP311" s="22">
        <f>_xll.BDH(BP$3&amp;" Govt",$A$8,BN311,BN311)</f>
        <v>1.0359799999999999</v>
      </c>
      <c r="BQ311">
        <f t="shared" si="127"/>
        <v>95.637102067607486</v>
      </c>
      <c r="BR311" s="2">
        <v>38979</v>
      </c>
      <c r="BS311">
        <v>100.80078125</v>
      </c>
      <c r="BT311" s="22">
        <f>_xll.BDH(BT$3&amp;" Govt",$A$8,BR311,BR311)</f>
        <v>1.0449900000000001</v>
      </c>
      <c r="BU311">
        <f t="shared" si="128"/>
        <v>96.46100082297437</v>
      </c>
      <c r="BV311" s="2">
        <v>39157</v>
      </c>
      <c r="BW311">
        <v>100.984375</v>
      </c>
      <c r="BX311" s="22">
        <f>_xll.BDH(BX$3&amp;" Govt",$A$8,BV311,BV311)</f>
        <v>1.01824</v>
      </c>
      <c r="BY311">
        <f t="shared" si="129"/>
        <v>99.175415422690122</v>
      </c>
      <c r="BZ311" s="2">
        <v>39339</v>
      </c>
      <c r="CA311">
        <v>106.1171875</v>
      </c>
      <c r="CB311" s="22">
        <f>_xll.BDH(CB$3&amp;" Govt",$A$8,BZ311,BZ311)</f>
        <v>1.0315799999999999</v>
      </c>
      <c r="CC311">
        <f t="shared" si="130"/>
        <v>102.86859720041103</v>
      </c>
      <c r="CD311" s="2">
        <v>39521</v>
      </c>
      <c r="CE311">
        <v>117.6171875</v>
      </c>
      <c r="CF311" s="22">
        <f>_xll.BDH(CF$3&amp;" Govt",$A$8,CD311,CD311)</f>
        <v>1.0436799999999999</v>
      </c>
      <c r="CG311">
        <f t="shared" si="131"/>
        <v>112.69468371531505</v>
      </c>
      <c r="CH311" s="2">
        <v>39703</v>
      </c>
      <c r="CI311">
        <v>114.09375</v>
      </c>
      <c r="CJ311" s="22">
        <f>_xll.BDH(CJ$3&amp;" Govt",$A$8,CH311,CH311)</f>
        <v>1.0578000000000001</v>
      </c>
      <c r="CK311">
        <f t="shared" si="132"/>
        <v>107.85947249007373</v>
      </c>
      <c r="CL311" s="2">
        <v>39885</v>
      </c>
      <c r="CM311">
        <v>97.72265625</v>
      </c>
      <c r="CN311" s="22">
        <f>_xll.BDH(CN$3&amp;" Govt",$A$8,CL311,CL311)</f>
        <v>1.00518</v>
      </c>
      <c r="CO311">
        <f t="shared" si="133"/>
        <v>97.219061511371095</v>
      </c>
      <c r="CP311" s="2">
        <v>40070</v>
      </c>
      <c r="CQ311">
        <v>98.60546875</v>
      </c>
      <c r="CR311" s="22">
        <f>_xll.BDH(CR$3&amp;" Govt",$A$8,CP311,CP311)</f>
        <v>0.99956</v>
      </c>
      <c r="CS311">
        <f t="shared" si="134"/>
        <v>98.648874254672052</v>
      </c>
      <c r="CV311" s="22"/>
      <c r="CZ311" s="22"/>
      <c r="DB311" s="2">
        <v>38625</v>
      </c>
      <c r="DC311">
        <v>111.68359375</v>
      </c>
      <c r="DD311" s="22">
        <f>_xll.BDH(DD$3&amp;" Govt",$A$8,DB311,DB311)</f>
        <v>1.0364599999999999</v>
      </c>
      <c r="DE311">
        <f t="shared" si="135"/>
        <v>107.75485185149452</v>
      </c>
      <c r="DF311" s="2">
        <v>39169</v>
      </c>
      <c r="DG311">
        <v>97.79296875</v>
      </c>
      <c r="DH311" s="22">
        <f>_xll.BDH(DH$3&amp;" Govt",$A$8,DF311,DF311)</f>
        <v>1.0194399999999999</v>
      </c>
      <c r="DI311">
        <f t="shared" si="136"/>
        <v>95.928125980930716</v>
      </c>
      <c r="DJ311" s="2">
        <v>39533</v>
      </c>
      <c r="DK311">
        <v>112.72265625</v>
      </c>
      <c r="DL311" s="22">
        <f>_xll.BDH(DL$3&amp;" Govt",$A$8,DJ311,DJ311)</f>
        <v>1.04569</v>
      </c>
      <c r="DM311">
        <f t="shared" si="137"/>
        <v>107.79739334793294</v>
      </c>
      <c r="DP311" s="22"/>
    </row>
    <row r="312" spans="4:120" x14ac:dyDescent="0.25">
      <c r="D312" s="2"/>
      <c r="F312" s="2">
        <v>38623</v>
      </c>
      <c r="G312">
        <v>128.58203125</v>
      </c>
      <c r="H312" s="22">
        <f>_xll.BDH(H$3&amp;" Govt",$A$8,F312,F312)</f>
        <v>1.2327399999999999</v>
      </c>
      <c r="I312" s="14">
        <f t="shared" si="113"/>
        <v>104.30588059931534</v>
      </c>
      <c r="J312" s="2">
        <v>38623</v>
      </c>
      <c r="K312">
        <v>129.12890625</v>
      </c>
      <c r="L312" s="22">
        <f>_xll.BDH(L$3&amp;" Govt",$A$8,J312,J312)</f>
        <v>1.2089399999999999</v>
      </c>
      <c r="M312">
        <f t="shared" si="114"/>
        <v>106.81167489701723</v>
      </c>
      <c r="N312" s="2">
        <v>38623</v>
      </c>
      <c r="O312">
        <v>130.41015625</v>
      </c>
      <c r="P312" s="22">
        <f>_xll.BDH(P$3&amp;" Govt",$A$8,N312,N312)</f>
        <v>1.1909099999999999</v>
      </c>
      <c r="Q312">
        <f t="shared" si="115"/>
        <v>109.50462776364293</v>
      </c>
      <c r="R312" s="2">
        <v>38623</v>
      </c>
      <c r="S312">
        <v>131.14453125</v>
      </c>
      <c r="T312" s="22">
        <f>_xll.BDH(T$3&amp;" Govt",$A$8,R312,R312)</f>
        <v>1.1608700000000001</v>
      </c>
      <c r="U312">
        <f t="shared" si="116"/>
        <v>112.97090221127257</v>
      </c>
      <c r="V312" s="2">
        <v>38721</v>
      </c>
      <c r="W312">
        <v>100.421875</v>
      </c>
      <c r="X312" s="22">
        <f>_xll.BDH(X$3&amp;" Govt",$A$8,V312,V312)</f>
        <v>1.05067</v>
      </c>
      <c r="Y312">
        <f t="shared" si="117"/>
        <v>95.57889251620395</v>
      </c>
      <c r="Z312" s="2">
        <v>38623</v>
      </c>
      <c r="AA312">
        <v>124.7421875</v>
      </c>
      <c r="AB312" s="22">
        <f>_xll.BDH(AB$3&amp;" Govt",$A$8,Z312,Z312)</f>
        <v>1.12218</v>
      </c>
      <c r="AC312">
        <f t="shared" si="118"/>
        <v>111.16058698248054</v>
      </c>
      <c r="AD312" s="2">
        <v>39261</v>
      </c>
      <c r="AE312">
        <v>103.2421875</v>
      </c>
      <c r="AF312" s="22">
        <f>_xll.BDH(AF$3&amp;" Govt",$A$8,AD312,AD312)</f>
        <v>1.04064</v>
      </c>
      <c r="AG312">
        <f t="shared" si="119"/>
        <v>99.210281653597789</v>
      </c>
      <c r="AH312" s="2">
        <v>38623</v>
      </c>
      <c r="AI312">
        <v>122.96484375</v>
      </c>
      <c r="AJ312" s="22">
        <f>_xll.BDH(AJ$3&amp;" Govt",$A$8,AH312,AH312)</f>
        <v>1.0999399999999999</v>
      </c>
      <c r="AK312">
        <f t="shared" si="120"/>
        <v>111.79231935378294</v>
      </c>
      <c r="AL312" s="2">
        <v>39625</v>
      </c>
      <c r="AM312">
        <v>111.83984375</v>
      </c>
      <c r="AN312" s="22">
        <f>_xll.BDH(AN$3&amp;" Govt",$A$8,AL312,AL312)</f>
        <v>1.05759</v>
      </c>
      <c r="AO312">
        <f t="shared" si="121"/>
        <v>105.74971751813084</v>
      </c>
      <c r="AP312" s="2">
        <v>38623</v>
      </c>
      <c r="AQ312">
        <v>119.23046875</v>
      </c>
      <c r="AR312" s="22">
        <f>_xll.BDH(AR$3&amp;" Govt",$A$8,AP312,AP312)</f>
        <v>1.08626</v>
      </c>
      <c r="AS312">
        <f t="shared" si="122"/>
        <v>109.76236697475743</v>
      </c>
      <c r="AT312" s="2">
        <v>39990</v>
      </c>
      <c r="AU312">
        <v>99.3125</v>
      </c>
      <c r="AV312" s="22">
        <f>_xll.BDH(AV$3&amp;" Govt",$A$8,AT312,AT312)</f>
        <v>1.0084500000000001</v>
      </c>
      <c r="AW312">
        <f t="shared" si="123"/>
        <v>98.480341117556634</v>
      </c>
      <c r="AX312" s="2">
        <v>38623</v>
      </c>
      <c r="AY312">
        <v>108.59765625</v>
      </c>
      <c r="AZ312" s="22">
        <f>_xll.BDH(AZ$3&amp;" Govt",$A$8,AX312,AX312)</f>
        <v>1.06341</v>
      </c>
      <c r="BA312">
        <f t="shared" si="124"/>
        <v>102.12209425339239</v>
      </c>
      <c r="BB312" s="2">
        <v>38623</v>
      </c>
      <c r="BC312">
        <v>108.796875</v>
      </c>
      <c r="BD312" s="22">
        <f>_xll.BDH(BD$3&amp;" Govt",$A$8,BB312,BB312)</f>
        <v>1.0570200000000001</v>
      </c>
      <c r="BE312">
        <f t="shared" si="125"/>
        <v>102.92792473179314</v>
      </c>
      <c r="BH312" s="22"/>
      <c r="BJ312" s="2">
        <v>38623</v>
      </c>
      <c r="BK312">
        <v>106.73046875</v>
      </c>
      <c r="BL312" s="22">
        <f>_xll.BDH(BL$3&amp;" Govt",$A$8,BJ312,BJ312)</f>
        <v>1.0361499999999999</v>
      </c>
      <c r="BM312">
        <f t="shared" si="126"/>
        <v>103.00677387443903</v>
      </c>
      <c r="BN312" s="2">
        <v>38799</v>
      </c>
      <c r="BO312">
        <v>99.02734375</v>
      </c>
      <c r="BP312" s="22">
        <f>_xll.BDH(BP$3&amp;" Govt",$A$8,BN312,BN312)</f>
        <v>1.03624</v>
      </c>
      <c r="BQ312">
        <f t="shared" si="127"/>
        <v>95.564100739210986</v>
      </c>
      <c r="BR312" s="2">
        <v>38980</v>
      </c>
      <c r="BS312">
        <v>100.5859375</v>
      </c>
      <c r="BT312" s="22">
        <f>_xll.BDH(BT$3&amp;" Govt",$A$8,BR312,BR312)</f>
        <v>1.0450900000000001</v>
      </c>
      <c r="BU312">
        <f t="shared" si="128"/>
        <v>96.246196499822972</v>
      </c>
      <c r="BV312" s="2">
        <v>39160</v>
      </c>
      <c r="BW312">
        <v>100.87109375</v>
      </c>
      <c r="BX312" s="22">
        <f>_xll.BDH(BX$3&amp;" Govt",$A$8,BV312,BV312)</f>
        <v>1.01854</v>
      </c>
      <c r="BY312">
        <f t="shared" si="129"/>
        <v>99.034985125768259</v>
      </c>
      <c r="BZ312" s="2">
        <v>39342</v>
      </c>
      <c r="CA312">
        <v>106.203125</v>
      </c>
      <c r="CB312" s="22">
        <f>_xll.BDH(CB$3&amp;" Govt",$A$8,BZ312,BZ312)</f>
        <v>1.03155</v>
      </c>
      <c r="CC312">
        <f t="shared" si="130"/>
        <v>102.95489796907566</v>
      </c>
      <c r="CD312" s="2">
        <v>39524</v>
      </c>
      <c r="CE312">
        <v>117.59375</v>
      </c>
      <c r="CF312" s="22">
        <f>_xll.BDH(CF$3&amp;" Govt",$A$8,CD312,CD312)</f>
        <v>1.0441799999999999</v>
      </c>
      <c r="CG312">
        <f t="shared" si="131"/>
        <v>112.61827462698004</v>
      </c>
      <c r="CH312" s="2">
        <v>39706</v>
      </c>
      <c r="CI312">
        <v>115.44140625</v>
      </c>
      <c r="CJ312" s="22">
        <f>_xll.BDH(CJ$3&amp;" Govt",$A$8,CH312,CH312)</f>
        <v>1.05836</v>
      </c>
      <c r="CK312">
        <f t="shared" si="132"/>
        <v>109.07574572924148</v>
      </c>
      <c r="CL312" s="2">
        <v>39888</v>
      </c>
      <c r="CM312">
        <v>97.84765625</v>
      </c>
      <c r="CN312" s="22">
        <f>_xll.BDH(CN$3&amp;" Govt",$A$8,CL312,CL312)</f>
        <v>1.0056099999999999</v>
      </c>
      <c r="CO312">
        <f t="shared" si="133"/>
        <v>97.301793190202972</v>
      </c>
      <c r="CP312" s="2">
        <v>40071</v>
      </c>
      <c r="CQ312">
        <v>98.6953125</v>
      </c>
      <c r="CR312" s="22">
        <f>_xll.BDH(CR$3&amp;" Govt",$A$8,CP312,CP312)</f>
        <v>0.99951000000000001</v>
      </c>
      <c r="CS312">
        <f t="shared" si="134"/>
        <v>98.743696911486623</v>
      </c>
      <c r="CV312" s="22"/>
      <c r="CZ312" s="22"/>
      <c r="DB312" s="2">
        <v>38628</v>
      </c>
      <c r="DC312">
        <v>110.26953125</v>
      </c>
      <c r="DD312" s="22">
        <f>_xll.BDH(DD$3&amp;" Govt",$A$8,DB312,DB312)</f>
        <v>1.0369600000000001</v>
      </c>
      <c r="DE312">
        <f t="shared" si="135"/>
        <v>106.33923319125134</v>
      </c>
      <c r="DF312" s="2">
        <v>39170</v>
      </c>
      <c r="DG312">
        <v>97.5859375</v>
      </c>
      <c r="DH312" s="22">
        <f>_xll.BDH(DH$3&amp;" Govt",$A$8,DF312,DF312)</f>
        <v>1.0195399999999999</v>
      </c>
      <c r="DI312">
        <f t="shared" si="136"/>
        <v>95.715653628106807</v>
      </c>
      <c r="DJ312" s="2">
        <v>39534</v>
      </c>
      <c r="DK312">
        <v>112.453125</v>
      </c>
      <c r="DL312" s="22">
        <f>_xll.BDH(DL$3&amp;" Govt",$A$8,DJ312,DJ312)</f>
        <v>1.0458499999999999</v>
      </c>
      <c r="DM312">
        <f t="shared" si="137"/>
        <v>107.52318688148397</v>
      </c>
      <c r="DP312" s="22"/>
    </row>
    <row r="313" spans="4:120" x14ac:dyDescent="0.25">
      <c r="D313" s="2"/>
      <c r="F313" s="2">
        <v>38624</v>
      </c>
      <c r="G313">
        <v>128.5390625</v>
      </c>
      <c r="H313" s="22">
        <f>_xll.BDH(H$3&amp;" Govt",$A$8,F313,F313)</f>
        <v>1.2329300000000001</v>
      </c>
      <c r="I313" s="14">
        <f t="shared" si="113"/>
        <v>104.2549556746936</v>
      </c>
      <c r="J313" s="2">
        <v>38624</v>
      </c>
      <c r="K313">
        <v>129.10546875</v>
      </c>
      <c r="L313" s="22">
        <f>_xll.BDH(L$3&amp;" Govt",$A$8,J313,J313)</f>
        <v>1.20913</v>
      </c>
      <c r="M313">
        <f t="shared" si="114"/>
        <v>106.77550697609024</v>
      </c>
      <c r="N313" s="2">
        <v>38624</v>
      </c>
      <c r="O313">
        <v>130.42578125</v>
      </c>
      <c r="P313" s="22">
        <f>_xll.BDH(P$3&amp;" Govt",$A$8,N313,N313)</f>
        <v>1.1911</v>
      </c>
      <c r="Q313">
        <f t="shared" si="115"/>
        <v>109.50027810427336</v>
      </c>
      <c r="R313" s="2">
        <v>38624</v>
      </c>
      <c r="S313">
        <v>131.16015625</v>
      </c>
      <c r="T313" s="22">
        <f>_xll.BDH(T$3&amp;" Govt",$A$8,R313,R313)</f>
        <v>1.1610400000000001</v>
      </c>
      <c r="U313">
        <f t="shared" si="116"/>
        <v>112.96781872286914</v>
      </c>
      <c r="V313" s="2">
        <v>38722</v>
      </c>
      <c r="W313">
        <v>100.28515625</v>
      </c>
      <c r="X313" s="22">
        <f>_xll.BDH(X$3&amp;" Govt",$A$8,V313,V313)</f>
        <v>1.0504</v>
      </c>
      <c r="Y313">
        <f t="shared" si="117"/>
        <v>95.473301837395283</v>
      </c>
      <c r="Z313" s="2">
        <v>38624</v>
      </c>
      <c r="AA313">
        <v>124.71875</v>
      </c>
      <c r="AB313" s="22">
        <f>_xll.BDH(AB$3&amp;" Govt",$A$8,Z313,Z313)</f>
        <v>1.12235</v>
      </c>
      <c r="AC313">
        <f t="shared" si="118"/>
        <v>111.12286719828931</v>
      </c>
      <c r="AD313" s="2">
        <v>39262</v>
      </c>
      <c r="AE313">
        <v>103.5546875</v>
      </c>
      <c r="AF313" s="22">
        <f>_xll.BDH(AF$3&amp;" Govt",$A$8,AD313,AD313)</f>
        <v>1.0408599999999999</v>
      </c>
      <c r="AG313">
        <f t="shared" si="119"/>
        <v>99.489544703418332</v>
      </c>
      <c r="AH313" s="2">
        <v>38624</v>
      </c>
      <c r="AI313">
        <v>122.83984375</v>
      </c>
      <c r="AJ313" s="22">
        <f>_xll.BDH(AJ$3&amp;" Govt",$A$8,AH313,AH313)</f>
        <v>1.1001099999999999</v>
      </c>
      <c r="AK313">
        <f t="shared" si="120"/>
        <v>111.6614190853642</v>
      </c>
      <c r="AL313" s="2">
        <v>39626</v>
      </c>
      <c r="AM313">
        <v>112.08984375</v>
      </c>
      <c r="AN313" s="22">
        <f>_xll.BDH(AN$3&amp;" Govt",$A$8,AL313,AL313)</f>
        <v>1.0578000000000001</v>
      </c>
      <c r="AO313">
        <f t="shared" si="121"/>
        <v>105.96506310266591</v>
      </c>
      <c r="AP313" s="2">
        <v>38624</v>
      </c>
      <c r="AQ313">
        <v>119.13671875</v>
      </c>
      <c r="AR313" s="22">
        <f>_xll.BDH(AR$3&amp;" Govt",$A$8,AP313,AP313)</f>
        <v>1.08643</v>
      </c>
      <c r="AS313">
        <f t="shared" si="122"/>
        <v>109.65890002117025</v>
      </c>
      <c r="AT313" s="2">
        <v>39993</v>
      </c>
      <c r="AU313">
        <v>99.54296875</v>
      </c>
      <c r="AV313" s="22">
        <f>_xll.BDH(AV$3&amp;" Govt",$A$8,AT313,AT313)</f>
        <v>1.0086999999999999</v>
      </c>
      <c r="AW313">
        <f t="shared" si="123"/>
        <v>98.684414345196799</v>
      </c>
      <c r="AX313" s="2">
        <v>38624</v>
      </c>
      <c r="AY313">
        <v>108.41796875</v>
      </c>
      <c r="AZ313" s="22">
        <f>_xll.BDH(AZ$3&amp;" Govt",$A$8,AX313,AX313)</f>
        <v>1.0635699999999999</v>
      </c>
      <c r="BA313">
        <f t="shared" si="124"/>
        <v>101.93778383181174</v>
      </c>
      <c r="BB313" s="2">
        <v>38624</v>
      </c>
      <c r="BC313">
        <v>108.62109375</v>
      </c>
      <c r="BD313" s="22">
        <f>_xll.BDH(BD$3&amp;" Govt",$A$8,BB313,BB313)</f>
        <v>1.05718</v>
      </c>
      <c r="BE313">
        <f t="shared" si="125"/>
        <v>102.74607327985774</v>
      </c>
      <c r="BH313" s="22"/>
      <c r="BJ313" s="2">
        <v>38624</v>
      </c>
      <c r="BK313">
        <v>106.57421875</v>
      </c>
      <c r="BL313" s="22">
        <f>_xll.BDH(BL$3&amp;" Govt",$A$8,BJ313,BJ313)</f>
        <v>1.0363</v>
      </c>
      <c r="BM313">
        <f t="shared" si="126"/>
        <v>102.84108728167519</v>
      </c>
      <c r="BN313" s="2">
        <v>38800</v>
      </c>
      <c r="BO313">
        <v>99.421875</v>
      </c>
      <c r="BP313" s="22">
        <f>_xll.BDH(BP$3&amp;" Govt",$A$8,BN313,BN313)</f>
        <v>1.0364899999999999</v>
      </c>
      <c r="BQ313">
        <f t="shared" si="127"/>
        <v>95.921692442763572</v>
      </c>
      <c r="BR313" s="2">
        <v>38981</v>
      </c>
      <c r="BS313">
        <v>101.23828125</v>
      </c>
      <c r="BT313" s="22">
        <f>_xll.BDH(BT$3&amp;" Govt",$A$8,BR313,BR313)</f>
        <v>1.0451900000000001</v>
      </c>
      <c r="BU313">
        <f t="shared" si="128"/>
        <v>96.86112692429127</v>
      </c>
      <c r="BV313" s="2">
        <v>39161</v>
      </c>
      <c r="BW313">
        <v>101</v>
      </c>
      <c r="BX313" s="22">
        <f>_xll.BDH(BX$3&amp;" Govt",$A$8,BV313,BV313)</f>
        <v>1.01864</v>
      </c>
      <c r="BY313">
        <f t="shared" si="129"/>
        <v>99.151810256813008</v>
      </c>
      <c r="BZ313" s="2">
        <v>39343</v>
      </c>
      <c r="CA313">
        <v>106.46875</v>
      </c>
      <c r="CB313" s="22">
        <f>_xll.BDH(CB$3&amp;" Govt",$A$8,BZ313,BZ313)</f>
        <v>1.0315399999999999</v>
      </c>
      <c r="CC313">
        <f t="shared" si="130"/>
        <v>103.21339938344612</v>
      </c>
      <c r="CD313" s="2">
        <v>39525</v>
      </c>
      <c r="CE313">
        <v>116.8828125</v>
      </c>
      <c r="CF313" s="22">
        <f>_xll.BDH(CF$3&amp;" Govt",$A$8,CD313,CD313)</f>
        <v>1.0443500000000001</v>
      </c>
      <c r="CG313">
        <f t="shared" si="131"/>
        <v>111.91919615071575</v>
      </c>
      <c r="CH313" s="2">
        <v>39707</v>
      </c>
      <c r="CI313">
        <v>113.81640625</v>
      </c>
      <c r="CJ313" s="22">
        <f>_xll.BDH(CJ$3&amp;" Govt",$A$8,CH313,CH313)</f>
        <v>1.05854</v>
      </c>
      <c r="CK313">
        <f t="shared" si="132"/>
        <v>107.52206458896215</v>
      </c>
      <c r="CL313" s="2">
        <v>39889</v>
      </c>
      <c r="CM313">
        <v>97.7578125</v>
      </c>
      <c r="CN313" s="22">
        <f>_xll.BDH(CN$3&amp;" Govt",$A$8,CL313,CL313)</f>
        <v>1.0057499999999999</v>
      </c>
      <c r="CO313">
        <f t="shared" si="133"/>
        <v>97.198918717375108</v>
      </c>
      <c r="CP313" s="2">
        <v>40072</v>
      </c>
      <c r="CQ313">
        <v>98.9296875</v>
      </c>
      <c r="CR313" s="22">
        <f>_xll.BDH(CR$3&amp;" Govt",$A$8,CP313,CP313)</f>
        <v>0.99944999999999995</v>
      </c>
      <c r="CS313">
        <f t="shared" si="134"/>
        <v>98.984128770823958</v>
      </c>
      <c r="CV313" s="22"/>
      <c r="CZ313" s="22"/>
      <c r="DB313" s="2">
        <v>38629</v>
      </c>
      <c r="DC313">
        <v>110.24609375</v>
      </c>
      <c r="DD313" s="22">
        <f>_xll.BDH(DD$3&amp;" Govt",$A$8,DB313,DB313)</f>
        <v>1.03714</v>
      </c>
      <c r="DE313">
        <f t="shared" si="135"/>
        <v>106.29817936826272</v>
      </c>
      <c r="DF313" s="2">
        <v>39171</v>
      </c>
      <c r="DG313">
        <v>97.40234375</v>
      </c>
      <c r="DH313" s="22">
        <f>_xll.BDH(DH$3&amp;" Govt",$A$8,DF313,DF313)</f>
        <v>1.0196400000000001</v>
      </c>
      <c r="DI313">
        <f t="shared" si="136"/>
        <v>95.526209005139066</v>
      </c>
      <c r="DJ313" s="2">
        <v>39535</v>
      </c>
      <c r="DK313">
        <v>114.05078125</v>
      </c>
      <c r="DL313" s="22">
        <f>_xll.BDH(DL$3&amp;" Govt",$A$8,DJ313,DJ313)</f>
        <v>1.0460199999999999</v>
      </c>
      <c r="DM313">
        <f t="shared" si="137"/>
        <v>109.03307895642531</v>
      </c>
      <c r="DP313" s="22"/>
    </row>
    <row r="314" spans="4:120" x14ac:dyDescent="0.25">
      <c r="D314" s="2"/>
      <c r="F314" s="2">
        <v>38625</v>
      </c>
      <c r="G314">
        <v>128.57421875</v>
      </c>
      <c r="H314" s="22">
        <f>_xll.BDH(H$3&amp;" Govt",$A$8,F314,F314)</f>
        <v>1.23312</v>
      </c>
      <c r="I314" s="14">
        <f t="shared" si="113"/>
        <v>104.26740199656157</v>
      </c>
      <c r="J314" s="2">
        <v>38625</v>
      </c>
      <c r="K314">
        <v>129.109375</v>
      </c>
      <c r="L314" s="22">
        <f>_xll.BDH(L$3&amp;" Govt",$A$8,J314,J314)</f>
        <v>1.2093099999999999</v>
      </c>
      <c r="M314">
        <f t="shared" si="114"/>
        <v>106.76284410118167</v>
      </c>
      <c r="N314" s="2">
        <v>38625</v>
      </c>
      <c r="O314">
        <v>130.4140625</v>
      </c>
      <c r="P314" s="22">
        <f>_xll.BDH(P$3&amp;" Govt",$A$8,N314,N314)</f>
        <v>1.1912799999999999</v>
      </c>
      <c r="Q314">
        <f t="shared" si="115"/>
        <v>109.47389572560608</v>
      </c>
      <c r="R314" s="2">
        <v>38625</v>
      </c>
      <c r="S314">
        <v>131.12109375</v>
      </c>
      <c r="T314" s="22">
        <f>_xll.BDH(T$3&amp;" Govt",$A$8,R314,R314)</f>
        <v>1.1612199999999999</v>
      </c>
      <c r="U314">
        <f t="shared" si="116"/>
        <v>112.9166684607568</v>
      </c>
      <c r="V314" s="2">
        <v>38723</v>
      </c>
      <c r="W314">
        <v>100.375</v>
      </c>
      <c r="X314" s="22">
        <f>_xll.BDH(X$3&amp;" Govt",$A$8,V314,V314)</f>
        <v>1.05013</v>
      </c>
      <c r="Y314">
        <f t="shared" si="117"/>
        <v>95.583403959509781</v>
      </c>
      <c r="Z314" s="2">
        <v>38625</v>
      </c>
      <c r="AA314">
        <v>124.65625</v>
      </c>
      <c r="AB314" s="22">
        <f>_xll.BDH(AB$3&amp;" Govt",$A$8,Z314,Z314)</f>
        <v>1.12252</v>
      </c>
      <c r="AC314">
        <f t="shared" si="118"/>
        <v>111.0503599045006</v>
      </c>
      <c r="AD314" s="2">
        <v>39265</v>
      </c>
      <c r="AE314">
        <v>103.71484375</v>
      </c>
      <c r="AF314" s="22">
        <f>_xll.BDH(AF$3&amp;" Govt",$A$8,AD314,AD314)</f>
        <v>1.0415099999999999</v>
      </c>
      <c r="AG314">
        <f t="shared" si="119"/>
        <v>99.581227016543295</v>
      </c>
      <c r="AH314" s="2">
        <v>38625</v>
      </c>
      <c r="AI314">
        <v>122.84375</v>
      </c>
      <c r="AJ314" s="22">
        <f>_xll.BDH(AJ$3&amp;" Govt",$A$8,AH314,AH314)</f>
        <v>1.1002799999999999</v>
      </c>
      <c r="AK314">
        <f t="shared" si="120"/>
        <v>111.6477169447777</v>
      </c>
      <c r="AL314" s="2">
        <v>39629</v>
      </c>
      <c r="AM314">
        <v>112.21484375</v>
      </c>
      <c r="AN314" s="22">
        <f>_xll.BDH(AN$3&amp;" Govt",$A$8,AL314,AL314)</f>
        <v>1.05844</v>
      </c>
      <c r="AO314">
        <f t="shared" si="121"/>
        <v>106.01908823362685</v>
      </c>
      <c r="AP314" s="2">
        <v>38625</v>
      </c>
      <c r="AQ314">
        <v>119.15234375</v>
      </c>
      <c r="AR314" s="22">
        <f>_xll.BDH(AR$3&amp;" Govt",$A$8,AP314,AP314)</f>
        <v>1.0866</v>
      </c>
      <c r="AS314">
        <f t="shared" si="122"/>
        <v>109.65612345849439</v>
      </c>
      <c r="AT314" s="2">
        <v>39994</v>
      </c>
      <c r="AU314">
        <v>99.8515625</v>
      </c>
      <c r="AV314" s="22">
        <f>_xll.BDH(AV$3&amp;" Govt",$A$8,AT314,AT314)</f>
        <v>1.00878</v>
      </c>
      <c r="AW314">
        <f t="shared" si="123"/>
        <v>98.982496183508786</v>
      </c>
      <c r="AX314" s="2">
        <v>38625</v>
      </c>
      <c r="AY314">
        <v>108.45703125</v>
      </c>
      <c r="AZ314" s="22">
        <f>_xll.BDH(AZ$3&amp;" Govt",$A$8,AX314,AX314)</f>
        <v>1.0637300000000001</v>
      </c>
      <c r="BA314">
        <f t="shared" si="124"/>
        <v>101.95917314544104</v>
      </c>
      <c r="BB314" s="2">
        <v>38625</v>
      </c>
      <c r="BC314">
        <v>108.55859375</v>
      </c>
      <c r="BD314" s="22">
        <f>_xll.BDH(BD$3&amp;" Govt",$A$8,BB314,BB314)</f>
        <v>1.0573399999999999</v>
      </c>
      <c r="BE314">
        <f t="shared" si="125"/>
        <v>102.67141482399229</v>
      </c>
      <c r="BH314" s="22"/>
      <c r="BJ314" s="2">
        <v>38625</v>
      </c>
      <c r="BK314">
        <v>106.49609375</v>
      </c>
      <c r="BL314" s="22">
        <f>_xll.BDH(BL$3&amp;" Govt",$A$8,BJ314,BJ314)</f>
        <v>1.0364599999999999</v>
      </c>
      <c r="BM314">
        <f t="shared" si="126"/>
        <v>102.74983477413504</v>
      </c>
      <c r="BN314" s="2">
        <v>38803</v>
      </c>
      <c r="BO314">
        <v>99.109375</v>
      </c>
      <c r="BP314" s="22">
        <f>_xll.BDH(BP$3&amp;" Govt",$A$8,BN314,BN314)</f>
        <v>1.03725</v>
      </c>
      <c r="BQ314">
        <f t="shared" si="127"/>
        <v>95.550132562063141</v>
      </c>
      <c r="BR314" s="2">
        <v>38982</v>
      </c>
      <c r="BS314">
        <v>101.546875</v>
      </c>
      <c r="BT314" s="22">
        <f>_xll.BDH(BT$3&amp;" Govt",$A$8,BR314,BR314)</f>
        <v>1.0452999999999999</v>
      </c>
      <c r="BU314">
        <f t="shared" si="128"/>
        <v>97.14615421410123</v>
      </c>
      <c r="BV314" s="2">
        <v>39162</v>
      </c>
      <c r="BW314">
        <v>101.33203125</v>
      </c>
      <c r="BX314" s="22">
        <f>_xll.BDH(BX$3&amp;" Govt",$A$8,BV314,BV314)</f>
        <v>1.01874</v>
      </c>
      <c r="BY314">
        <f t="shared" si="129"/>
        <v>99.468000912892393</v>
      </c>
      <c r="BZ314" s="2">
        <v>39344</v>
      </c>
      <c r="CA314">
        <v>106.0078125</v>
      </c>
      <c r="CB314" s="22">
        <f>_xll.BDH(CB$3&amp;" Govt",$A$8,BZ314,BZ314)</f>
        <v>1.0315399999999999</v>
      </c>
      <c r="CC314">
        <f t="shared" si="130"/>
        <v>102.76655534443648</v>
      </c>
      <c r="CD314" s="2">
        <v>39526</v>
      </c>
      <c r="CE314">
        <v>117.921875</v>
      </c>
      <c r="CF314" s="22">
        <f>_xll.BDH(CF$3&amp;" Govt",$A$8,CD314,CD314)</f>
        <v>1.0445199999999999</v>
      </c>
      <c r="CG314">
        <f t="shared" si="131"/>
        <v>112.8957559453146</v>
      </c>
      <c r="CH314" s="2">
        <v>39708</v>
      </c>
      <c r="CI314">
        <v>113.9921875</v>
      </c>
      <c r="CJ314" s="22">
        <f>_xll.BDH(CJ$3&amp;" Govt",$A$8,CH314,CH314)</f>
        <v>1.0587299999999999</v>
      </c>
      <c r="CK314">
        <f t="shared" si="132"/>
        <v>107.66879893835068</v>
      </c>
      <c r="CL314" s="2">
        <v>39890</v>
      </c>
      <c r="CM314">
        <v>102.17578125</v>
      </c>
      <c r="CN314" s="22">
        <f>_xll.BDH(CN$3&amp;" Govt",$A$8,CL314,CL314)</f>
        <v>1.00589</v>
      </c>
      <c r="CO314">
        <f t="shared" si="133"/>
        <v>101.57748983487261</v>
      </c>
      <c r="CP314" s="2">
        <v>40073</v>
      </c>
      <c r="CQ314">
        <v>99.2265625</v>
      </c>
      <c r="CR314" s="22">
        <f>_xll.BDH(CR$3&amp;" Govt",$A$8,CP314,CP314)</f>
        <v>0.99939999999999996</v>
      </c>
      <c r="CS314">
        <f t="shared" si="134"/>
        <v>99.286134180508313</v>
      </c>
      <c r="CV314" s="22"/>
      <c r="CZ314" s="22"/>
      <c r="DB314" s="2">
        <v>38630</v>
      </c>
      <c r="DC314">
        <v>110.69140625</v>
      </c>
      <c r="DD314" s="22">
        <f>_xll.BDH(DD$3&amp;" Govt",$A$8,DB314,DB314)</f>
        <v>1.03731</v>
      </c>
      <c r="DE314">
        <f t="shared" si="135"/>
        <v>106.71005413039497</v>
      </c>
      <c r="DF314" s="2">
        <v>39174</v>
      </c>
      <c r="DG314">
        <v>97.53515625</v>
      </c>
      <c r="DH314" s="22">
        <f>_xll.BDH(DH$3&amp;" Govt",$A$8,DF314,DF314)</f>
        <v>1.02003</v>
      </c>
      <c r="DI314">
        <f t="shared" si="136"/>
        <v>95.619889856180706</v>
      </c>
      <c r="DJ314" s="2">
        <v>39538</v>
      </c>
      <c r="DK314">
        <v>114.76171875</v>
      </c>
      <c r="DL314" s="22">
        <f>_xll.BDH(DL$3&amp;" Govt",$A$8,DJ314,DJ314)</f>
        <v>1.0465199999999999</v>
      </c>
      <c r="DM314">
        <f t="shared" si="137"/>
        <v>109.66032063410161</v>
      </c>
      <c r="DP314" s="22"/>
    </row>
    <row r="315" spans="4:120" x14ac:dyDescent="0.25">
      <c r="D315" s="2"/>
      <c r="F315" s="2">
        <v>38628</v>
      </c>
      <c r="G315">
        <v>128.453125</v>
      </c>
      <c r="H315" s="22">
        <f>_xll.BDH(H$3&amp;" Govt",$A$8,F315,F315)</f>
        <v>1.2337199999999999</v>
      </c>
      <c r="I315" s="14">
        <f t="shared" si="113"/>
        <v>104.11853986317804</v>
      </c>
      <c r="J315" s="2">
        <v>38628</v>
      </c>
      <c r="K315">
        <v>128.89453125</v>
      </c>
      <c r="L315" s="22">
        <f>_xll.BDH(L$3&amp;" Govt",$A$8,J315,J315)</f>
        <v>1.2099</v>
      </c>
      <c r="M315">
        <f t="shared" si="114"/>
        <v>106.53321038928837</v>
      </c>
      <c r="N315" s="2">
        <v>38628</v>
      </c>
      <c r="O315">
        <v>130.11328125</v>
      </c>
      <c r="P315" s="22">
        <f>_xll.BDH(P$3&amp;" Govt",$A$8,N315,N315)</f>
        <v>1.1918599999999999</v>
      </c>
      <c r="Q315">
        <f t="shared" si="115"/>
        <v>109.16825906566208</v>
      </c>
      <c r="R315" s="2">
        <v>38628</v>
      </c>
      <c r="S315">
        <v>130.7578125</v>
      </c>
      <c r="T315" s="22">
        <f>_xll.BDH(T$3&amp;" Govt",$A$8,R315,R315)</f>
        <v>1.16178</v>
      </c>
      <c r="U315">
        <f t="shared" si="116"/>
        <v>112.54954681609254</v>
      </c>
      <c r="V315" s="2">
        <v>38726</v>
      </c>
      <c r="W315">
        <v>100.40234375</v>
      </c>
      <c r="X315" s="22">
        <f>_xll.BDH(X$3&amp;" Govt",$A$8,V315,V315)</f>
        <v>1.04931</v>
      </c>
      <c r="Y315">
        <f t="shared" si="117"/>
        <v>95.684157922825477</v>
      </c>
      <c r="Z315" s="2">
        <v>38628</v>
      </c>
      <c r="AA315">
        <v>124.1953125</v>
      </c>
      <c r="AB315" s="22">
        <f>_xll.BDH(AB$3&amp;" Govt",$A$8,Z315,Z315)</f>
        <v>1.12307</v>
      </c>
      <c r="AC315">
        <f t="shared" si="118"/>
        <v>110.58554898626087</v>
      </c>
      <c r="AD315" s="2">
        <v>39266</v>
      </c>
      <c r="AE315">
        <v>103.58984375</v>
      </c>
      <c r="AF315" s="22">
        <f>_xll.BDH(AF$3&amp;" Govt",$A$8,AD315,AD315)</f>
        <v>1.04172</v>
      </c>
      <c r="AG315">
        <f t="shared" si="119"/>
        <v>99.441158612679033</v>
      </c>
      <c r="AH315" s="2">
        <v>38628</v>
      </c>
      <c r="AI315">
        <v>122.3046875</v>
      </c>
      <c r="AJ315" s="22">
        <f>_xll.BDH(AJ$3&amp;" Govt",$A$8,AH315,AH315)</f>
        <v>1.1008100000000001</v>
      </c>
      <c r="AK315">
        <f t="shared" si="120"/>
        <v>111.1042664038299</v>
      </c>
      <c r="AL315" s="2">
        <v>39630</v>
      </c>
      <c r="AM315">
        <v>112.3203125</v>
      </c>
      <c r="AN315" s="22">
        <f>_xll.BDH(AN$3&amp;" Govt",$A$8,AL315,AL315)</f>
        <v>1.0586500000000001</v>
      </c>
      <c r="AO315">
        <f t="shared" si="121"/>
        <v>106.09768337033013</v>
      </c>
      <c r="AP315" s="2">
        <v>38628</v>
      </c>
      <c r="AQ315">
        <v>118.5390625</v>
      </c>
      <c r="AR315" s="22">
        <f>_xll.BDH(AR$3&amp;" Govt",$A$8,AP315,AP315)</f>
        <v>1.0871200000000001</v>
      </c>
      <c r="AS315">
        <f t="shared" si="122"/>
        <v>109.03953795349179</v>
      </c>
      <c r="AT315" s="2">
        <v>39995</v>
      </c>
      <c r="AU315">
        <v>99.91015625</v>
      </c>
      <c r="AV315" s="22">
        <f>_xll.BDH(AV$3&amp;" Govt",$A$8,AT315,AT315)</f>
        <v>1.0088699999999999</v>
      </c>
      <c r="AW315">
        <f t="shared" si="123"/>
        <v>99.031744674735108</v>
      </c>
      <c r="AX315" s="2">
        <v>38628</v>
      </c>
      <c r="AY315">
        <v>107.78125</v>
      </c>
      <c r="AZ315" s="22">
        <f>_xll.BDH(AZ$3&amp;" Govt",$A$8,AX315,AX315)</f>
        <v>1.0642499999999999</v>
      </c>
      <c r="BA315">
        <f t="shared" si="124"/>
        <v>101.27437162320884</v>
      </c>
      <c r="BB315" s="2">
        <v>38628</v>
      </c>
      <c r="BC315">
        <v>107.90625</v>
      </c>
      <c r="BD315" s="22">
        <f>_xll.BDH(BD$3&amp;" Govt",$A$8,BB315,BB315)</f>
        <v>1.05786</v>
      </c>
      <c r="BE315">
        <f t="shared" si="125"/>
        <v>102.00428223016277</v>
      </c>
      <c r="BH315" s="22"/>
      <c r="BJ315" s="2">
        <v>38628</v>
      </c>
      <c r="BK315">
        <v>105.80859375</v>
      </c>
      <c r="BL315" s="22">
        <f>_xll.BDH(BL$3&amp;" Govt",$A$8,BJ315,BJ315)</f>
        <v>1.0369600000000001</v>
      </c>
      <c r="BM315">
        <f t="shared" si="126"/>
        <v>102.03729531515198</v>
      </c>
      <c r="BN315" s="2">
        <v>38804</v>
      </c>
      <c r="BO315">
        <v>98.66796875</v>
      </c>
      <c r="BP315" s="22">
        <f>_xll.BDH(BP$3&amp;" Govt",$A$8,BN315,BN315)</f>
        <v>1.0375000000000001</v>
      </c>
      <c r="BQ315">
        <f t="shared" si="127"/>
        <v>95.101656626506013</v>
      </c>
      <c r="BR315" s="2">
        <v>38985</v>
      </c>
      <c r="BS315">
        <v>101.96875</v>
      </c>
      <c r="BT315" s="22">
        <f>_xll.BDH(BT$3&amp;" Govt",$A$8,BR315,BR315)</f>
        <v>1.0456000000000001</v>
      </c>
      <c r="BU315">
        <f t="shared" si="128"/>
        <v>97.521757842387132</v>
      </c>
      <c r="BV315" s="2">
        <v>39163</v>
      </c>
      <c r="BW315">
        <v>101.078125</v>
      </c>
      <c r="BX315" s="22">
        <f>_xll.BDH(BX$3&amp;" Govt",$A$8,BV315,BV315)</f>
        <v>1.01884</v>
      </c>
      <c r="BY315">
        <f t="shared" si="129"/>
        <v>99.209026932590007</v>
      </c>
      <c r="BZ315" s="2">
        <v>39345</v>
      </c>
      <c r="CA315">
        <v>104.8359375</v>
      </c>
      <c r="CB315" s="22">
        <f>_xll.BDH(CB$3&amp;" Govt",$A$8,BZ315,BZ315)</f>
        <v>1.0315300000000001</v>
      </c>
      <c r="CC315">
        <f t="shared" si="130"/>
        <v>101.63149641794227</v>
      </c>
      <c r="CD315" s="2">
        <v>39527</v>
      </c>
      <c r="CE315">
        <v>117.91015625</v>
      </c>
      <c r="CF315" s="22">
        <f>_xll.BDH(CF$3&amp;" Govt",$A$8,CD315,CD315)</f>
        <v>1.0446800000000001</v>
      </c>
      <c r="CG315">
        <f t="shared" si="131"/>
        <v>112.86724762606731</v>
      </c>
      <c r="CH315" s="2">
        <v>39709</v>
      </c>
      <c r="CI315">
        <v>113.5078125</v>
      </c>
      <c r="CJ315" s="22">
        <f>_xll.BDH(CJ$3&amp;" Govt",$A$8,CH315,CH315)</f>
        <v>1.05891</v>
      </c>
      <c r="CK315">
        <f t="shared" si="132"/>
        <v>107.19306881604669</v>
      </c>
      <c r="CL315" s="2">
        <v>39891</v>
      </c>
      <c r="CM315">
        <v>102.73046875</v>
      </c>
      <c r="CN315" s="22">
        <f>_xll.BDH(CN$3&amp;" Govt",$A$8,CL315,CL315)</f>
        <v>1.00603</v>
      </c>
      <c r="CO315">
        <f t="shared" si="133"/>
        <v>102.1147170064511</v>
      </c>
      <c r="CP315" s="2">
        <v>40074</v>
      </c>
      <c r="CQ315">
        <v>98.45703125</v>
      </c>
      <c r="CR315" s="22">
        <f>_xll.BDH(CR$3&amp;" Govt",$A$8,CP315,CP315)</f>
        <v>0.99934999999999996</v>
      </c>
      <c r="CS315">
        <f t="shared" si="134"/>
        <v>98.521069945464561</v>
      </c>
      <c r="CV315" s="22"/>
      <c r="CZ315" s="22"/>
      <c r="DB315" s="2">
        <v>38631</v>
      </c>
      <c r="DC315">
        <v>109.59765625</v>
      </c>
      <c r="DD315" s="22">
        <f>_xll.BDH(DD$3&amp;" Govt",$A$8,DB315,DB315)</f>
        <v>1.03748</v>
      </c>
      <c r="DE315">
        <f t="shared" si="135"/>
        <v>105.63833158229556</v>
      </c>
      <c r="DF315" s="2">
        <v>39175</v>
      </c>
      <c r="DG315">
        <v>97.12890625</v>
      </c>
      <c r="DH315" s="22">
        <f>_xll.BDH(DH$3&amp;" Govt",$A$8,DF315,DF315)</f>
        <v>1.0202100000000001</v>
      </c>
      <c r="DI315">
        <f t="shared" si="136"/>
        <v>95.204816900442054</v>
      </c>
      <c r="DJ315" s="2">
        <v>39539</v>
      </c>
      <c r="DK315">
        <v>113.48828125</v>
      </c>
      <c r="DL315" s="22">
        <f>_xll.BDH(DL$3&amp;" Govt",$A$8,DJ315,DJ315)</f>
        <v>1.0466899999999999</v>
      </c>
      <c r="DM315">
        <f t="shared" si="137"/>
        <v>108.42587705051163</v>
      </c>
      <c r="DP315" s="22"/>
    </row>
    <row r="316" spans="4:120" x14ac:dyDescent="0.25">
      <c r="D316" s="2"/>
      <c r="F316" s="2">
        <v>38629</v>
      </c>
      <c r="G316">
        <v>128.4296875</v>
      </c>
      <c r="H316" s="22">
        <f>_xll.BDH(H$3&amp;" Govt",$A$8,F316,F316)</f>
        <v>1.2339199999999999</v>
      </c>
      <c r="I316" s="14">
        <f t="shared" si="113"/>
        <v>104.08266945993257</v>
      </c>
      <c r="J316" s="2">
        <v>38629</v>
      </c>
      <c r="K316">
        <v>128.81640625</v>
      </c>
      <c r="L316" s="22">
        <f>_xll.BDH(L$3&amp;" Govt",$A$8,J316,J316)</f>
        <v>1.2101</v>
      </c>
      <c r="M316">
        <f t="shared" si="114"/>
        <v>106.45104226923395</v>
      </c>
      <c r="N316" s="2">
        <v>38629</v>
      </c>
      <c r="O316">
        <v>130.015625</v>
      </c>
      <c r="P316" s="22">
        <f>_xll.BDH(P$3&amp;" Govt",$A$8,N316,N316)</f>
        <v>1.1920500000000001</v>
      </c>
      <c r="Q316">
        <f t="shared" si="115"/>
        <v>109.0689358667841</v>
      </c>
      <c r="R316" s="2">
        <v>38629</v>
      </c>
      <c r="S316">
        <v>130.6640625</v>
      </c>
      <c r="T316" s="22">
        <f>_xll.BDH(T$3&amp;" Govt",$A$8,R316,R316)</f>
        <v>1.16198</v>
      </c>
      <c r="U316">
        <f t="shared" si="116"/>
        <v>112.44949353689393</v>
      </c>
      <c r="V316" s="2">
        <v>38727</v>
      </c>
      <c r="W316">
        <v>100.296875</v>
      </c>
      <c r="X316" s="22">
        <f>_xll.BDH(X$3&amp;" Govt",$A$8,V316,V316)</f>
        <v>1.04904</v>
      </c>
      <c r="Y316">
        <f t="shared" si="117"/>
        <v>95.608246587356064</v>
      </c>
      <c r="Z316" s="2">
        <v>38629</v>
      </c>
      <c r="AA316">
        <v>124.05078125</v>
      </c>
      <c r="AB316" s="22">
        <f>_xll.BDH(AB$3&amp;" Govt",$A$8,Z316,Z316)</f>
        <v>1.1232500000000001</v>
      </c>
      <c r="AC316">
        <f t="shared" si="118"/>
        <v>110.43915535277097</v>
      </c>
      <c r="AD316" s="2">
        <v>39267</v>
      </c>
      <c r="AE316">
        <v>103.58984375</v>
      </c>
      <c r="AF316" s="22">
        <f>_xll.BDH(AF$3&amp;" Govt",$A$8,AD316,AD316)</f>
        <v>1.04193</v>
      </c>
      <c r="AG316">
        <f t="shared" si="119"/>
        <v>99.421116341788789</v>
      </c>
      <c r="AH316" s="2">
        <v>38629</v>
      </c>
      <c r="AI316">
        <v>122.1796875</v>
      </c>
      <c r="AJ316" s="22">
        <f>_xll.BDH(AJ$3&amp;" Govt",$A$8,AH316,AH316)</f>
        <v>1.1009899999999999</v>
      </c>
      <c r="AK316">
        <f t="shared" si="120"/>
        <v>110.97256787073452</v>
      </c>
      <c r="AL316" s="2">
        <v>39631</v>
      </c>
      <c r="AM316">
        <v>112.703125</v>
      </c>
      <c r="AN316" s="22">
        <f>_xll.BDH(AN$3&amp;" Govt",$A$8,AL316,AL316)</f>
        <v>1.05894</v>
      </c>
      <c r="AO316">
        <f t="shared" si="121"/>
        <v>106.43013296315183</v>
      </c>
      <c r="AP316" s="2">
        <v>38629</v>
      </c>
      <c r="AQ316">
        <v>118.46484375</v>
      </c>
      <c r="AR316" s="22">
        <f>_xll.BDH(AR$3&amp;" Govt",$A$8,AP316,AP316)</f>
        <v>1.0872999999999999</v>
      </c>
      <c r="AS316">
        <f t="shared" si="122"/>
        <v>108.95322703025845</v>
      </c>
      <c r="AT316" s="2">
        <v>39996</v>
      </c>
      <c r="AU316">
        <v>100.05078125</v>
      </c>
      <c r="AV316" s="22">
        <f>_xll.BDH(AV$3&amp;" Govt",$A$8,AT316,AT316)</f>
        <v>1.0089600000000001</v>
      </c>
      <c r="AW316">
        <f t="shared" si="123"/>
        <v>99.162287157072626</v>
      </c>
      <c r="AX316" s="2">
        <v>38629</v>
      </c>
      <c r="AY316">
        <v>107.671875</v>
      </c>
      <c r="AZ316" s="22">
        <f>_xll.BDH(AZ$3&amp;" Govt",$A$8,AX316,AX316)</f>
        <v>1.0644199999999999</v>
      </c>
      <c r="BA316">
        <f t="shared" si="124"/>
        <v>101.1554414610774</v>
      </c>
      <c r="BB316" s="2">
        <v>38629</v>
      </c>
      <c r="BC316">
        <v>107.8125</v>
      </c>
      <c r="BD316" s="22">
        <f>_xll.BDH(BD$3&amp;" Govt",$A$8,BB316,BB316)</f>
        <v>1.05803</v>
      </c>
      <c r="BE316">
        <f t="shared" si="125"/>
        <v>101.89928451934254</v>
      </c>
      <c r="BH316" s="22"/>
      <c r="BJ316" s="2">
        <v>38629</v>
      </c>
      <c r="BK316">
        <v>105.69921875</v>
      </c>
      <c r="BL316" s="22">
        <f>_xll.BDH(BL$3&amp;" Govt",$A$8,BJ316,BJ316)</f>
        <v>1.03714</v>
      </c>
      <c r="BM316">
        <f t="shared" si="126"/>
        <v>101.91412803478798</v>
      </c>
      <c r="BN316" s="2">
        <v>38805</v>
      </c>
      <c r="BO316">
        <v>98.58203125</v>
      </c>
      <c r="BP316" s="22">
        <f>_xll.BDH(BP$3&amp;" Govt",$A$8,BN316,BN316)</f>
        <v>1.03776</v>
      </c>
      <c r="BQ316">
        <f t="shared" si="127"/>
        <v>94.995019320459448</v>
      </c>
      <c r="BR316" s="2">
        <v>38986</v>
      </c>
      <c r="BS316">
        <v>101.7578125</v>
      </c>
      <c r="BT316" s="22">
        <f>_xll.BDH(BT$3&amp;" Govt",$A$8,BR316,BR316)</f>
        <v>1.0457099999999999</v>
      </c>
      <c r="BU316">
        <f t="shared" si="128"/>
        <v>97.309782348834773</v>
      </c>
      <c r="BV316" s="2">
        <v>39164</v>
      </c>
      <c r="BW316">
        <v>100.94921875</v>
      </c>
      <c r="BX316" s="22">
        <f>_xll.BDH(BX$3&amp;" Govt",$A$8,BV316,BV316)</f>
        <v>1.01894</v>
      </c>
      <c r="BY316">
        <f t="shared" si="129"/>
        <v>99.072780291283095</v>
      </c>
      <c r="BZ316" s="2">
        <v>39346</v>
      </c>
      <c r="CA316">
        <v>105.32421875</v>
      </c>
      <c r="CB316" s="22">
        <f>_xll.BDH(CB$3&amp;" Govt",$A$8,BZ316,BZ316)</f>
        <v>1.03152</v>
      </c>
      <c r="CC316">
        <f t="shared" si="130"/>
        <v>102.10584259151544</v>
      </c>
      <c r="CD316" s="2">
        <v>39528</v>
      </c>
      <c r="CE316">
        <v>117.91015625</v>
      </c>
      <c r="CF316" s="22">
        <f>_xll.BDH(CF$3&amp;" Govt",$A$8,CD316,CD316)</f>
        <v>1.0448500000000001</v>
      </c>
      <c r="CG316">
        <f t="shared" si="131"/>
        <v>112.84888381107335</v>
      </c>
      <c r="CH316" s="2">
        <v>39710</v>
      </c>
      <c r="CI316">
        <v>113.02734375</v>
      </c>
      <c r="CJ316" s="22">
        <f>_xll.BDH(CJ$3&amp;" Govt",$A$8,CH316,CH316)</f>
        <v>1.0590999999999999</v>
      </c>
      <c r="CK316">
        <f t="shared" si="132"/>
        <v>106.72018104994808</v>
      </c>
      <c r="CL316" s="2">
        <v>39892</v>
      </c>
      <c r="CM316">
        <v>101.75</v>
      </c>
      <c r="CN316" s="22">
        <f>_xll.BDH(CN$3&amp;" Govt",$A$8,CL316,CL316)</f>
        <v>1.00617</v>
      </c>
      <c r="CO316">
        <f t="shared" si="133"/>
        <v>101.12605225757079</v>
      </c>
      <c r="CP316" s="2">
        <v>40077</v>
      </c>
      <c r="CQ316">
        <v>98.171875</v>
      </c>
      <c r="CR316" s="22">
        <f>_xll.BDH(CR$3&amp;" Govt",$A$8,CP316,CP316)</f>
        <v>0.99919000000000002</v>
      </c>
      <c r="CS316">
        <f t="shared" si="134"/>
        <v>98.251458681532043</v>
      </c>
      <c r="CV316" s="22"/>
      <c r="CZ316" s="22"/>
      <c r="DB316" s="2">
        <v>38632</v>
      </c>
      <c r="DC316">
        <v>110.1171875</v>
      </c>
      <c r="DD316" s="22">
        <f>_xll.BDH(DD$3&amp;" Govt",$A$8,DB316,DB316)</f>
        <v>1.03765</v>
      </c>
      <c r="DE316">
        <f t="shared" si="135"/>
        <v>106.12170529561992</v>
      </c>
      <c r="DF316" s="2">
        <v>39176</v>
      </c>
      <c r="DG316">
        <v>97.390625</v>
      </c>
      <c r="DH316" s="22">
        <f>_xll.BDH(DH$3&amp;" Govt",$A$8,DF316,DF316)</f>
        <v>1.0203899999999999</v>
      </c>
      <c r="DI316">
        <f t="shared" si="136"/>
        <v>95.444511412303143</v>
      </c>
      <c r="DJ316" s="2">
        <v>39540</v>
      </c>
      <c r="DK316">
        <v>113.84765625</v>
      </c>
      <c r="DL316" s="22">
        <f>_xll.BDH(DL$3&amp;" Govt",$A$8,DJ316,DJ316)</f>
        <v>1.0467900000000001</v>
      </c>
      <c r="DM316">
        <f t="shared" si="137"/>
        <v>108.75883056773564</v>
      </c>
      <c r="DP316" s="22"/>
    </row>
    <row r="317" spans="4:120" x14ac:dyDescent="0.25">
      <c r="D317" s="2"/>
      <c r="F317" s="2">
        <v>38630</v>
      </c>
      <c r="G317">
        <v>128.3828125</v>
      </c>
      <c r="H317" s="22">
        <f>_xll.BDH(H$3&amp;" Govt",$A$8,F317,F317)</f>
        <v>1.2341199999999999</v>
      </c>
      <c r="I317" s="14">
        <f t="shared" si="113"/>
        <v>104.02781941788481</v>
      </c>
      <c r="J317" s="2">
        <v>38630</v>
      </c>
      <c r="K317">
        <v>128.7890625</v>
      </c>
      <c r="L317" s="22">
        <f>_xll.BDH(L$3&amp;" Govt",$A$8,J317,J317)</f>
        <v>1.2102999999999999</v>
      </c>
      <c r="M317">
        <f t="shared" si="114"/>
        <v>106.41085887796415</v>
      </c>
      <c r="N317" s="2">
        <v>38630</v>
      </c>
      <c r="O317">
        <v>129.99609375</v>
      </c>
      <c r="P317" s="22">
        <f>_xll.BDH(P$3&amp;" Govt",$A$8,N317,N317)</f>
        <v>1.19225</v>
      </c>
      <c r="Q317">
        <f t="shared" si="115"/>
        <v>109.03425770601802</v>
      </c>
      <c r="R317" s="2">
        <v>38630</v>
      </c>
      <c r="S317">
        <v>130.6796875</v>
      </c>
      <c r="T317" s="22">
        <f>_xll.BDH(T$3&amp;" Govt",$A$8,R317,R317)</f>
        <v>1.1621699999999999</v>
      </c>
      <c r="U317">
        <f t="shared" si="116"/>
        <v>112.44455415300688</v>
      </c>
      <c r="V317" s="2">
        <v>38728</v>
      </c>
      <c r="W317">
        <v>100.20703125</v>
      </c>
      <c r="X317" s="22">
        <f>_xll.BDH(X$3&amp;" Govt",$A$8,V317,V317)</f>
        <v>1.04877</v>
      </c>
      <c r="Y317">
        <f t="shared" si="117"/>
        <v>95.547194570782921</v>
      </c>
      <c r="Z317" s="2">
        <v>38630</v>
      </c>
      <c r="AA317">
        <v>124.1171875</v>
      </c>
      <c r="AB317" s="22">
        <f>_xll.BDH(AB$3&amp;" Govt",$A$8,Z317,Z317)</f>
        <v>1.12344</v>
      </c>
      <c r="AC317">
        <f t="shared" si="118"/>
        <v>110.47958724987538</v>
      </c>
      <c r="AD317" s="2">
        <v>39268</v>
      </c>
      <c r="AE317">
        <v>103.32421875</v>
      </c>
      <c r="AF317" s="22">
        <f>_xll.BDH(AF$3&amp;" Govt",$A$8,AD317,AD317)</f>
        <v>1.04213</v>
      </c>
      <c r="AG317">
        <f t="shared" si="119"/>
        <v>99.147149347970029</v>
      </c>
      <c r="AH317" s="2">
        <v>38630</v>
      </c>
      <c r="AI317">
        <v>122.24609375</v>
      </c>
      <c r="AJ317" s="22">
        <f>_xll.BDH(AJ$3&amp;" Govt",$A$8,AH317,AH317)</f>
        <v>1.10117</v>
      </c>
      <c r="AK317">
        <f t="shared" si="120"/>
        <v>111.01473319287668</v>
      </c>
      <c r="AL317" s="2">
        <v>39632</v>
      </c>
      <c r="AM317">
        <v>112.98046875</v>
      </c>
      <c r="AN317" s="22">
        <f>_xll.BDH(AN$3&amp;" Govt",$A$8,AL317,AL317)</f>
        <v>1.0592299999999999</v>
      </c>
      <c r="AO317">
        <f t="shared" si="121"/>
        <v>106.66282936661538</v>
      </c>
      <c r="AP317" s="2">
        <v>38630</v>
      </c>
      <c r="AQ317">
        <v>118.5078125</v>
      </c>
      <c r="AR317" s="22">
        <f>_xll.BDH(AR$3&amp;" Govt",$A$8,AP317,AP317)</f>
        <v>1.08748</v>
      </c>
      <c r="AS317">
        <f t="shared" si="122"/>
        <v>108.97470528193622</v>
      </c>
      <c r="AT317" s="2">
        <v>39997</v>
      </c>
      <c r="AU317">
        <v>100.0625</v>
      </c>
      <c r="AV317" s="22">
        <f>_xll.BDH(AV$3&amp;" Govt",$A$8,AT317,AT317)</f>
        <v>1.00905</v>
      </c>
      <c r="AW317">
        <f t="shared" si="123"/>
        <v>99.165056241018775</v>
      </c>
      <c r="AX317" s="2">
        <v>38630</v>
      </c>
      <c r="AY317">
        <v>107.7578125</v>
      </c>
      <c r="AZ317" s="22">
        <f>_xll.BDH(AZ$3&amp;" Govt",$A$8,AX317,AX317)</f>
        <v>1.0646</v>
      </c>
      <c r="BA317">
        <f t="shared" si="124"/>
        <v>101.21906114972759</v>
      </c>
      <c r="BB317" s="2">
        <v>38630</v>
      </c>
      <c r="BC317">
        <v>107.9375</v>
      </c>
      <c r="BD317" s="22">
        <f>_xll.BDH(BD$3&amp;" Govt",$A$8,BB317,BB317)</f>
        <v>1.0582100000000001</v>
      </c>
      <c r="BE317">
        <f t="shared" si="125"/>
        <v>102.00007559936118</v>
      </c>
      <c r="BH317" s="22"/>
      <c r="BJ317" s="2">
        <v>38630</v>
      </c>
      <c r="BK317">
        <v>105.8046875</v>
      </c>
      <c r="BL317" s="22">
        <f>_xll.BDH(BL$3&amp;" Govt",$A$8,BJ317,BJ317)</f>
        <v>1.03731</v>
      </c>
      <c r="BM317">
        <f t="shared" si="126"/>
        <v>101.9991010401905</v>
      </c>
      <c r="BN317" s="2">
        <v>38806</v>
      </c>
      <c r="BO317">
        <v>98.3203125</v>
      </c>
      <c r="BP317" s="22">
        <f>_xll.BDH(BP$3&amp;" Govt",$A$8,BN317,BN317)</f>
        <v>1.0380100000000001</v>
      </c>
      <c r="BQ317">
        <f t="shared" si="127"/>
        <v>94.720005105923832</v>
      </c>
      <c r="BR317" s="2">
        <v>38987</v>
      </c>
      <c r="BS317">
        <v>101.8203125</v>
      </c>
      <c r="BT317" s="22">
        <f>_xll.BDH(BT$3&amp;" Govt",$A$8,BR317,BR317)</f>
        <v>1.0458099999999999</v>
      </c>
      <c r="BU317">
        <f t="shared" si="128"/>
        <v>97.360239909735043</v>
      </c>
      <c r="BV317" s="2">
        <v>39167</v>
      </c>
      <c r="BW317">
        <v>101.234375</v>
      </c>
      <c r="BX317" s="22">
        <f>_xll.BDH(BX$3&amp;" Govt",$A$8,BV317,BV317)</f>
        <v>1.0192399999999999</v>
      </c>
      <c r="BY317">
        <f t="shared" si="129"/>
        <v>99.32339292021507</v>
      </c>
      <c r="BZ317" s="2">
        <v>39349</v>
      </c>
      <c r="CA317">
        <v>105.0703125</v>
      </c>
      <c r="CB317" s="22">
        <f>_xll.BDH(CB$3&amp;" Govt",$A$8,BZ317,BZ317)</f>
        <v>1.03149</v>
      </c>
      <c r="CC317">
        <f t="shared" si="130"/>
        <v>101.86265741791001</v>
      </c>
      <c r="CD317" s="2">
        <v>39531</v>
      </c>
      <c r="CE317">
        <v>115.828125</v>
      </c>
      <c r="CF317" s="22">
        <f>_xll.BDH(CF$3&amp;" Govt",$A$8,CD317,CD317)</f>
        <v>1.04535</v>
      </c>
      <c r="CG317">
        <f t="shared" si="131"/>
        <v>110.80319988520591</v>
      </c>
      <c r="CH317" s="2">
        <v>39713</v>
      </c>
      <c r="CI317">
        <v>113.13671875</v>
      </c>
      <c r="CJ317" s="22">
        <f>_xll.BDH(CJ$3&amp;" Govt",$A$8,CH317,CH317)</f>
        <v>1.05965</v>
      </c>
      <c r="CK317">
        <f t="shared" si="132"/>
        <v>106.7680071249941</v>
      </c>
      <c r="CL317" s="2">
        <v>39895</v>
      </c>
      <c r="CM317">
        <v>102.22265625</v>
      </c>
      <c r="CN317" s="22">
        <f>_xll.BDH(CN$3&amp;" Govt",$A$8,CL317,CL317)</f>
        <v>1.0065900000000001</v>
      </c>
      <c r="CO317">
        <f t="shared" si="133"/>
        <v>101.5534192173576</v>
      </c>
      <c r="CP317" s="2">
        <v>40078</v>
      </c>
      <c r="CQ317">
        <v>98.515625</v>
      </c>
      <c r="CR317" s="22">
        <f>_xll.BDH(CR$3&amp;" Govt",$A$8,CP317,CP317)</f>
        <v>0.99914000000000003</v>
      </c>
      <c r="CS317">
        <f t="shared" si="134"/>
        <v>98.600421362371634</v>
      </c>
      <c r="CV317" s="22"/>
      <c r="CZ317" s="22"/>
      <c r="DB317" s="2">
        <v>38635</v>
      </c>
      <c r="DC317">
        <v>110.1171875</v>
      </c>
      <c r="DD317" s="22">
        <f>_xll.BDH(DD$3&amp;" Govt",$A$8,DB317,DB317)</f>
        <v>1.03816</v>
      </c>
      <c r="DE317">
        <f t="shared" si="135"/>
        <v>106.06957260923173</v>
      </c>
      <c r="DF317" s="2">
        <v>39177</v>
      </c>
      <c r="DG317">
        <v>97.43359375</v>
      </c>
      <c r="DH317" s="22">
        <f>_xll.BDH(DH$3&amp;" Govt",$A$8,DF317,DF317)</f>
        <v>1.02057</v>
      </c>
      <c r="DI317">
        <f t="shared" si="136"/>
        <v>95.469780367833664</v>
      </c>
      <c r="DJ317" s="2">
        <v>39541</v>
      </c>
      <c r="DK317">
        <v>113.75390625</v>
      </c>
      <c r="DL317" s="22">
        <f>_xll.BDH(DL$3&amp;" Govt",$A$8,DJ317,DJ317)</f>
        <v>1.0468900000000001</v>
      </c>
      <c r="DM317">
        <f t="shared" si="137"/>
        <v>108.65889085768322</v>
      </c>
      <c r="DP317" s="22"/>
    </row>
    <row r="318" spans="4:120" x14ac:dyDescent="0.25">
      <c r="D318" s="2"/>
      <c r="F318" s="2">
        <v>38631</v>
      </c>
      <c r="G318">
        <v>128.22265625</v>
      </c>
      <c r="H318" s="22">
        <f>_xll.BDH(H$3&amp;" Govt",$A$8,F318,F318)</f>
        <v>1.2343299999999999</v>
      </c>
      <c r="I318" s="14">
        <f t="shared" si="113"/>
        <v>103.88036930966598</v>
      </c>
      <c r="J318" s="2">
        <v>38631</v>
      </c>
      <c r="K318">
        <v>128.6171875</v>
      </c>
      <c r="L318" s="22">
        <f>_xll.BDH(L$3&amp;" Govt",$A$8,J318,J318)</f>
        <v>1.2104900000000001</v>
      </c>
      <c r="M318">
        <f t="shared" si="114"/>
        <v>106.25216854331717</v>
      </c>
      <c r="N318" s="2">
        <v>38631</v>
      </c>
      <c r="O318">
        <v>129.73046875</v>
      </c>
      <c r="P318" s="22">
        <f>_xll.BDH(P$3&amp;" Govt",$A$8,N318,N318)</f>
        <v>1.19245</v>
      </c>
      <c r="Q318">
        <f t="shared" si="115"/>
        <v>108.79321460019288</v>
      </c>
      <c r="R318" s="2">
        <v>38631</v>
      </c>
      <c r="S318">
        <v>130.3359375</v>
      </c>
      <c r="T318" s="22">
        <f>_xll.BDH(T$3&amp;" Govt",$A$8,R318,R318)</f>
        <v>1.1623600000000001</v>
      </c>
      <c r="U318">
        <f t="shared" si="116"/>
        <v>112.1304393647407</v>
      </c>
      <c r="V318" s="2">
        <v>38729</v>
      </c>
      <c r="W318">
        <v>100.36328125</v>
      </c>
      <c r="X318" s="22">
        <f>_xll.BDH(X$3&amp;" Govt",$A$8,V318,V318)</f>
        <v>1.0484899999999999</v>
      </c>
      <c r="Y318">
        <f t="shared" si="117"/>
        <v>95.721734351305216</v>
      </c>
      <c r="Z318" s="2">
        <v>38631</v>
      </c>
      <c r="AA318">
        <v>123.67578125</v>
      </c>
      <c r="AB318" s="22">
        <f>_xll.BDH(AB$3&amp;" Govt",$A$8,Z318,Z318)</f>
        <v>1.1236200000000001</v>
      </c>
      <c r="AC318">
        <f t="shared" si="118"/>
        <v>110.06904580730139</v>
      </c>
      <c r="AD318" s="2">
        <v>39269</v>
      </c>
      <c r="AE318">
        <v>103.2890625</v>
      </c>
      <c r="AF318" s="22">
        <f>_xll.BDH(AF$3&amp;" Govt",$A$8,AD318,AD318)</f>
        <v>1.04234</v>
      </c>
      <c r="AG318">
        <f t="shared" si="119"/>
        <v>99.093445996507853</v>
      </c>
      <c r="AH318" s="2">
        <v>38631</v>
      </c>
      <c r="AI318">
        <v>121.8125</v>
      </c>
      <c r="AJ318" s="22">
        <f>_xll.BDH(AJ$3&amp;" Govt",$A$8,AH318,AH318)</f>
        <v>1.1013500000000001</v>
      </c>
      <c r="AK318">
        <f t="shared" si="120"/>
        <v>110.60289644527171</v>
      </c>
      <c r="AL318" s="2">
        <v>39633</v>
      </c>
      <c r="AM318">
        <v>112.98046875</v>
      </c>
      <c r="AN318" s="22">
        <f>_xll.BDH(AN$3&amp;" Govt",$A$8,AL318,AL318)</f>
        <v>1.05951</v>
      </c>
      <c r="AO318">
        <f t="shared" si="121"/>
        <v>106.63464124925673</v>
      </c>
      <c r="AP318" s="2">
        <v>38631</v>
      </c>
      <c r="AQ318">
        <v>118.01171875</v>
      </c>
      <c r="AR318" s="22">
        <f>_xll.BDH(AR$3&amp;" Govt",$A$8,AP318,AP318)</f>
        <v>1.0876600000000001</v>
      </c>
      <c r="AS318">
        <f t="shared" si="122"/>
        <v>108.50055968777006</v>
      </c>
      <c r="AT318" s="2">
        <v>40000</v>
      </c>
      <c r="AU318">
        <v>100.01171875</v>
      </c>
      <c r="AV318" s="22">
        <f>_xll.BDH(AV$3&amp;" Govt",$A$8,AT318,AT318)</f>
        <v>1.0093399999999999</v>
      </c>
      <c r="AW318">
        <f t="shared" si="123"/>
        <v>99.086253145619921</v>
      </c>
      <c r="AX318" s="2">
        <v>38631</v>
      </c>
      <c r="AY318">
        <v>107.234375</v>
      </c>
      <c r="AZ318" s="22">
        <f>_xll.BDH(AZ$3&amp;" Govt",$A$8,AX318,AX318)</f>
        <v>1.06477</v>
      </c>
      <c r="BA318">
        <f t="shared" si="124"/>
        <v>100.71130384965767</v>
      </c>
      <c r="BB318" s="2">
        <v>38631</v>
      </c>
      <c r="BC318">
        <v>107.3984375</v>
      </c>
      <c r="BD318" s="22">
        <f>_xll.BDH(BD$3&amp;" Govt",$A$8,BB318,BB318)</f>
        <v>1.0583800000000001</v>
      </c>
      <c r="BE318">
        <f t="shared" si="125"/>
        <v>101.47436412252686</v>
      </c>
      <c r="BH318" s="22"/>
      <c r="BJ318" s="2">
        <v>38631</v>
      </c>
      <c r="BK318">
        <v>105.27734375</v>
      </c>
      <c r="BL318" s="22">
        <f>_xll.BDH(BL$3&amp;" Govt",$A$8,BJ318,BJ318)</f>
        <v>1.03748</v>
      </c>
      <c r="BM318">
        <f t="shared" si="126"/>
        <v>101.47409468134326</v>
      </c>
      <c r="BN318" s="2">
        <v>38807</v>
      </c>
      <c r="BO318">
        <v>98.38671875</v>
      </c>
      <c r="BP318" s="22">
        <f>_xll.BDH(BP$3&amp;" Govt",$A$8,BN318,BN318)</f>
        <v>1.03826</v>
      </c>
      <c r="BQ318">
        <f t="shared" si="127"/>
        <v>94.76115688748483</v>
      </c>
      <c r="BR318" s="2">
        <v>38988</v>
      </c>
      <c r="BS318">
        <v>101.76953125</v>
      </c>
      <c r="BT318" s="22">
        <f>_xll.BDH(BT$3&amp;" Govt",$A$8,BR318,BR318)</f>
        <v>1.0459099999999999</v>
      </c>
      <c r="BU318">
        <f t="shared" si="128"/>
        <v>97.302379028788337</v>
      </c>
      <c r="BV318" s="2">
        <v>39168</v>
      </c>
      <c r="BW318">
        <v>101.265625</v>
      </c>
      <c r="BX318" s="22">
        <f>_xll.BDH(BX$3&amp;" Govt",$A$8,BV318,BV318)</f>
        <v>1.0193399999999999</v>
      </c>
      <c r="BY318">
        <f t="shared" si="129"/>
        <v>99.344306119646049</v>
      </c>
      <c r="BZ318" s="2">
        <v>39350</v>
      </c>
      <c r="CA318">
        <v>104.94921875</v>
      </c>
      <c r="CB318" s="22">
        <f>_xll.BDH(CB$3&amp;" Govt",$A$8,BZ318,BZ318)</f>
        <v>1.03148</v>
      </c>
      <c r="CC318">
        <f t="shared" si="130"/>
        <v>101.74624689766162</v>
      </c>
      <c r="CD318" s="2">
        <v>39532</v>
      </c>
      <c r="CE318">
        <v>115.70703125</v>
      </c>
      <c r="CF318" s="22">
        <f>_xll.BDH(CF$3&amp;" Govt",$A$8,CD318,CD318)</f>
        <v>1.04552</v>
      </c>
      <c r="CG318">
        <f t="shared" si="131"/>
        <v>110.66936189647257</v>
      </c>
      <c r="CH318" s="2">
        <v>39714</v>
      </c>
      <c r="CI318">
        <v>112.3515625</v>
      </c>
      <c r="CJ318" s="22">
        <f>_xll.BDH(CJ$3&amp;" Govt",$A$8,CH318,CH318)</f>
        <v>1.0598399999999999</v>
      </c>
      <c r="CK318">
        <f t="shared" si="132"/>
        <v>106.00804130812199</v>
      </c>
      <c r="CL318" s="2">
        <v>39896</v>
      </c>
      <c r="CM318">
        <v>102.3203125</v>
      </c>
      <c r="CN318" s="22">
        <f>_xll.BDH(CN$3&amp;" Govt",$A$8,CL318,CL318)</f>
        <v>1.0067299999999999</v>
      </c>
      <c r="CO318">
        <f t="shared" si="133"/>
        <v>101.63630019965632</v>
      </c>
      <c r="CP318" s="2">
        <v>40079</v>
      </c>
      <c r="CQ318">
        <v>98.77734375</v>
      </c>
      <c r="CR318" s="22">
        <f>_xll.BDH(CR$3&amp;" Govt",$A$8,CP318,CP318)</f>
        <v>0.99907999999999997</v>
      </c>
      <c r="CS318">
        <f t="shared" si="134"/>
        <v>98.868302588381312</v>
      </c>
      <c r="CV318" s="22"/>
      <c r="CZ318" s="22"/>
      <c r="DB318" s="2">
        <v>38636</v>
      </c>
      <c r="DC318">
        <v>109.94921875</v>
      </c>
      <c r="DD318" s="22">
        <f>_xll.BDH(DD$3&amp;" Govt",$A$8,DB318,DB318)</f>
        <v>1.03833</v>
      </c>
      <c r="DE318">
        <f t="shared" si="135"/>
        <v>105.89043825180819</v>
      </c>
      <c r="DF318" s="2">
        <v>39178</v>
      </c>
      <c r="DG318">
        <v>96.8984375</v>
      </c>
      <c r="DH318" s="22">
        <f>_xll.BDH(DH$3&amp;" Govt",$A$8,DF318,DF318)</f>
        <v>1.02075</v>
      </c>
      <c r="DI318">
        <f t="shared" si="136"/>
        <v>94.928667646338468</v>
      </c>
      <c r="DJ318" s="2">
        <v>39542</v>
      </c>
      <c r="DK318">
        <v>115.328125</v>
      </c>
      <c r="DL318" s="22">
        <f>_xll.BDH(DL$3&amp;" Govt",$A$8,DJ318,DJ318)</f>
        <v>1.0469900000000001</v>
      </c>
      <c r="DM318">
        <f t="shared" si="137"/>
        <v>110.15207881641658</v>
      </c>
      <c r="DP318" s="22"/>
    </row>
    <row r="319" spans="4:120" x14ac:dyDescent="0.25">
      <c r="D319" s="2"/>
      <c r="F319" s="2">
        <v>38632</v>
      </c>
      <c r="G319">
        <v>128.35546875</v>
      </c>
      <c r="H319" s="22">
        <f>_xll.BDH(H$3&amp;" Govt",$A$8,F319,F319)</f>
        <v>1.2345299999999999</v>
      </c>
      <c r="I319" s="14">
        <f t="shared" si="113"/>
        <v>103.97112160093316</v>
      </c>
      <c r="J319" s="2">
        <v>38632</v>
      </c>
      <c r="K319">
        <v>128.75</v>
      </c>
      <c r="L319" s="22">
        <f>_xll.BDH(L$3&amp;" Govt",$A$8,J319,J319)</f>
        <v>1.21069</v>
      </c>
      <c r="M319">
        <f t="shared" si="114"/>
        <v>106.34431605117743</v>
      </c>
      <c r="N319" s="2">
        <v>38632</v>
      </c>
      <c r="O319">
        <v>129.94140625</v>
      </c>
      <c r="P319" s="22">
        <f>_xll.BDH(P$3&amp;" Govt",$A$8,N319,N319)</f>
        <v>1.1926399999999999</v>
      </c>
      <c r="Q319">
        <f t="shared" si="115"/>
        <v>108.95274873390127</v>
      </c>
      <c r="R319" s="2">
        <v>38632</v>
      </c>
      <c r="S319">
        <v>130.47265625</v>
      </c>
      <c r="T319" s="22">
        <f>_xll.BDH(T$3&amp;" Govt",$A$8,R319,R319)</f>
        <v>1.16255</v>
      </c>
      <c r="U319">
        <f t="shared" si="116"/>
        <v>112.22971592619673</v>
      </c>
      <c r="V319" s="2">
        <v>38730</v>
      </c>
      <c r="W319">
        <v>100.515625</v>
      </c>
      <c r="X319" s="22">
        <f>_xll.BDH(X$3&amp;" Govt",$A$8,V319,V319)</f>
        <v>1.0482199999999999</v>
      </c>
      <c r="Y319">
        <f t="shared" si="117"/>
        <v>95.891725973555182</v>
      </c>
      <c r="Z319" s="2">
        <v>38632</v>
      </c>
      <c r="AA319">
        <v>123.8515625</v>
      </c>
      <c r="AB319" s="22">
        <f>_xll.BDH(AB$3&amp;" Govt",$A$8,Z319,Z319)</f>
        <v>1.12381</v>
      </c>
      <c r="AC319">
        <f t="shared" si="118"/>
        <v>110.20685213692707</v>
      </c>
      <c r="AD319" s="2">
        <v>39272</v>
      </c>
      <c r="AE319">
        <v>103.49609375</v>
      </c>
      <c r="AF319" s="22">
        <f>_xll.BDH(AF$3&amp;" Govt",$A$8,AD319,AD319)</f>
        <v>1.04295</v>
      </c>
      <c r="AG319">
        <f t="shared" si="119"/>
        <v>99.233993719737285</v>
      </c>
      <c r="AH319" s="2">
        <v>38632</v>
      </c>
      <c r="AI319">
        <v>122.05078125</v>
      </c>
      <c r="AJ319" s="22">
        <f>_xll.BDH(AJ$3&amp;" Govt",$A$8,AH319,AH319)</f>
        <v>1.10154</v>
      </c>
      <c r="AK319">
        <f t="shared" si="120"/>
        <v>110.8001354921292</v>
      </c>
      <c r="AL319" s="2">
        <v>39636</v>
      </c>
      <c r="AM319">
        <v>113</v>
      </c>
      <c r="AN319" s="22">
        <f>_xll.BDH(AN$3&amp;" Govt",$A$8,AL319,AL319)</f>
        <v>1.0603800000000001</v>
      </c>
      <c r="AO319">
        <f t="shared" si="121"/>
        <v>106.56557083309755</v>
      </c>
      <c r="AP319" s="2">
        <v>38632</v>
      </c>
      <c r="AQ319">
        <v>118.29296875</v>
      </c>
      <c r="AR319" s="22">
        <f>_xll.BDH(AR$3&amp;" Govt",$A$8,AP319,AP319)</f>
        <v>1.0878399999999999</v>
      </c>
      <c r="AS319">
        <f t="shared" si="122"/>
        <v>108.74114644616856</v>
      </c>
      <c r="AT319" s="2">
        <v>40001</v>
      </c>
      <c r="AU319">
        <v>100.0546875</v>
      </c>
      <c r="AV319" s="22">
        <f>_xll.BDH(AV$3&amp;" Govt",$A$8,AT319,AT319)</f>
        <v>1.00943</v>
      </c>
      <c r="AW319">
        <f t="shared" si="123"/>
        <v>99.11998603172087</v>
      </c>
      <c r="AX319" s="2">
        <v>38632</v>
      </c>
      <c r="AY319">
        <v>107.4921875</v>
      </c>
      <c r="AZ319" s="22">
        <f>_xll.BDH(AZ$3&amp;" Govt",$A$8,AX319,AX319)</f>
        <v>1.0649500000000001</v>
      </c>
      <c r="BA319">
        <f t="shared" si="124"/>
        <v>100.9363702521245</v>
      </c>
      <c r="BB319" s="2">
        <v>38632</v>
      </c>
      <c r="BC319">
        <v>107.640625</v>
      </c>
      <c r="BD319" s="22">
        <f>_xll.BDH(BD$3&amp;" Govt",$A$8,BB319,BB319)</f>
        <v>1.0585500000000001</v>
      </c>
      <c r="BE319">
        <f t="shared" si="125"/>
        <v>101.6868593831184</v>
      </c>
      <c r="BH319" s="22"/>
      <c r="BJ319" s="2">
        <v>38632</v>
      </c>
      <c r="BK319">
        <v>105.515625</v>
      </c>
      <c r="BL319" s="22">
        <f>_xll.BDH(BL$3&amp;" Govt",$A$8,BJ319,BJ319)</f>
        <v>1.03765</v>
      </c>
      <c r="BM319">
        <f t="shared" si="126"/>
        <v>101.68710547872597</v>
      </c>
      <c r="BN319" s="2">
        <v>38810</v>
      </c>
      <c r="BO319">
        <v>98.30078125</v>
      </c>
      <c r="BP319" s="22">
        <f>_xll.BDH(BP$3&amp;" Govt",$A$8,BN319,BN319)</f>
        <v>1.0386599999999999</v>
      </c>
      <c r="BQ319">
        <f t="shared" si="127"/>
        <v>94.641924450734606</v>
      </c>
      <c r="BR319" s="2">
        <v>38989</v>
      </c>
      <c r="BS319">
        <v>101.71484375</v>
      </c>
      <c r="BT319" s="22">
        <f>_xll.BDH(BT$3&amp;" Govt",$A$8,BR319,BR319)</f>
        <v>1.0460100000000001</v>
      </c>
      <c r="BU319">
        <f t="shared" si="128"/>
        <v>97.240794782076648</v>
      </c>
      <c r="BV319" s="2">
        <v>39169</v>
      </c>
      <c r="BW319">
        <v>101.1875</v>
      </c>
      <c r="BX319" s="22">
        <f>_xll.BDH(BX$3&amp;" Govt",$A$8,BV319,BV319)</f>
        <v>1.0194399999999999</v>
      </c>
      <c r="BY319">
        <f t="shared" si="129"/>
        <v>99.25792592011301</v>
      </c>
      <c r="BZ319" s="2">
        <v>39351</v>
      </c>
      <c r="CA319">
        <v>105.1640625</v>
      </c>
      <c r="CB319" s="22">
        <f>_xll.BDH(CB$3&amp;" Govt",$A$8,BZ319,BZ319)</f>
        <v>1.0314700000000001</v>
      </c>
      <c r="CC319">
        <f t="shared" si="130"/>
        <v>101.95552221586667</v>
      </c>
      <c r="CD319" s="2">
        <v>39533</v>
      </c>
      <c r="CE319">
        <v>116.23828125</v>
      </c>
      <c r="CF319" s="22">
        <f>_xll.BDH(CF$3&amp;" Govt",$A$8,CD319,CD319)</f>
        <v>1.04569</v>
      </c>
      <c r="CG319">
        <f t="shared" si="131"/>
        <v>111.15940790291577</v>
      </c>
      <c r="CH319" s="2">
        <v>39715</v>
      </c>
      <c r="CI319">
        <v>111.5</v>
      </c>
      <c r="CJ319" s="22">
        <f>_xll.BDH(CJ$3&amp;" Govt",$A$8,CH319,CH319)</f>
        <v>1.06002</v>
      </c>
      <c r="CK319">
        <f t="shared" si="132"/>
        <v>105.18669459066811</v>
      </c>
      <c r="CL319" s="2">
        <v>39897</v>
      </c>
      <c r="CM319">
        <v>102.1484375</v>
      </c>
      <c r="CN319" s="22">
        <f>_xll.BDH(CN$3&amp;" Govt",$A$8,CL319,CL319)</f>
        <v>1.0068699999999999</v>
      </c>
      <c r="CO319">
        <f t="shared" si="133"/>
        <v>101.45146592906731</v>
      </c>
      <c r="CP319" s="2">
        <v>40080</v>
      </c>
      <c r="CQ319">
        <v>98.66796875</v>
      </c>
      <c r="CR319" s="22">
        <f>_xll.BDH(CR$3&amp;" Govt",$A$8,CP319,CP319)</f>
        <v>0.99902999999999997</v>
      </c>
      <c r="CS319">
        <f t="shared" si="134"/>
        <v>98.763769606518323</v>
      </c>
      <c r="CV319" s="22"/>
      <c r="CZ319" s="22"/>
      <c r="DB319" s="2">
        <v>38637</v>
      </c>
      <c r="DC319">
        <v>109.09765625</v>
      </c>
      <c r="DD319" s="22">
        <f>_xll.BDH(DD$3&amp;" Govt",$A$8,DB319,DB319)</f>
        <v>1.03851</v>
      </c>
      <c r="DE319">
        <f t="shared" si="135"/>
        <v>105.05209988348692</v>
      </c>
      <c r="DF319" s="2">
        <v>39181</v>
      </c>
      <c r="DG319">
        <v>96.59375</v>
      </c>
      <c r="DH319" s="22">
        <f>_xll.BDH(DH$3&amp;" Govt",$A$8,DF319,DF319)</f>
        <v>1.0213000000000001</v>
      </c>
      <c r="DI319">
        <f t="shared" si="136"/>
        <v>94.579212768040719</v>
      </c>
      <c r="DJ319" s="2">
        <v>39545</v>
      </c>
      <c r="DK319">
        <v>115.00390625</v>
      </c>
      <c r="DL319" s="22">
        <f>_xll.BDH(DL$3&amp;" Govt",$A$8,DJ319,DJ319)</f>
        <v>1.0472999999999999</v>
      </c>
      <c r="DM319">
        <f t="shared" si="137"/>
        <v>109.80989807123079</v>
      </c>
      <c r="DP319" s="22"/>
    </row>
    <row r="320" spans="4:120" x14ac:dyDescent="0.25">
      <c r="D320" s="2"/>
      <c r="F320" s="2">
        <v>38635</v>
      </c>
      <c r="G320">
        <v>128.375</v>
      </c>
      <c r="H320" s="22">
        <f>_xll.BDH(H$3&amp;" Govt",$A$8,F320,F320)</f>
        <v>1.2351399999999999</v>
      </c>
      <c r="I320" s="14">
        <f t="shared" si="113"/>
        <v>103.93558624933206</v>
      </c>
      <c r="J320" s="2">
        <v>38635</v>
      </c>
      <c r="K320">
        <v>128.75</v>
      </c>
      <c r="L320" s="22">
        <f>_xll.BDH(L$3&amp;" Govt",$A$8,J320,J320)</f>
        <v>1.21129</v>
      </c>
      <c r="M320">
        <f t="shared" si="114"/>
        <v>106.2916394917815</v>
      </c>
      <c r="N320" s="2">
        <v>38635</v>
      </c>
      <c r="O320">
        <v>129.8828125</v>
      </c>
      <c r="P320" s="22">
        <f>_xll.BDH(P$3&amp;" Govt",$A$8,N320,N320)</f>
        <v>1.19323</v>
      </c>
      <c r="Q320">
        <f t="shared" si="115"/>
        <v>108.84977120923878</v>
      </c>
      <c r="R320" s="2">
        <v>38635</v>
      </c>
      <c r="S320">
        <v>130.4921875</v>
      </c>
      <c r="T320" s="22">
        <f>_xll.BDH(T$3&amp;" Govt",$A$8,R320,R320)</f>
        <v>1.16313</v>
      </c>
      <c r="U320">
        <f t="shared" si="116"/>
        <v>112.19054404924643</v>
      </c>
      <c r="V320" s="2">
        <v>38733</v>
      </c>
      <c r="W320">
        <v>100.515625</v>
      </c>
      <c r="X320" s="22">
        <f>_xll.BDH(X$3&amp;" Govt",$A$8,V320,V320)</f>
        <v>1.04741</v>
      </c>
      <c r="Y320">
        <f t="shared" si="117"/>
        <v>95.965882510191804</v>
      </c>
      <c r="Z320" s="2">
        <v>38635</v>
      </c>
      <c r="AA320">
        <v>123.8671875</v>
      </c>
      <c r="AB320" s="22">
        <f>_xll.BDH(AB$3&amp;" Govt",$A$8,Z320,Z320)</f>
        <v>1.1243700000000001</v>
      </c>
      <c r="AC320">
        <f t="shared" si="118"/>
        <v>110.16585954801354</v>
      </c>
      <c r="AD320" s="2">
        <v>39273</v>
      </c>
      <c r="AE320">
        <v>103.9296875</v>
      </c>
      <c r="AF320" s="22">
        <f>_xll.BDH(AF$3&amp;" Govt",$A$8,AD320,AD320)</f>
        <v>1.0431600000000001</v>
      </c>
      <c r="AG320">
        <f t="shared" si="119"/>
        <v>99.629670903792316</v>
      </c>
      <c r="AH320" s="2">
        <v>38635</v>
      </c>
      <c r="AI320">
        <v>122.0859375</v>
      </c>
      <c r="AJ320" s="22">
        <f>_xll.BDH(AJ$3&amp;" Govt",$A$8,AH320,AH320)</f>
        <v>1.1020799999999999</v>
      </c>
      <c r="AK320">
        <f t="shared" si="120"/>
        <v>110.77774526350174</v>
      </c>
      <c r="AL320" s="2">
        <v>39637</v>
      </c>
      <c r="AM320">
        <v>112.6875</v>
      </c>
      <c r="AN320" s="22">
        <f>_xll.BDH(AN$3&amp;" Govt",$A$8,AL320,AL320)</f>
        <v>1.0606599999999999</v>
      </c>
      <c r="AO320">
        <f t="shared" si="121"/>
        <v>106.24281107989366</v>
      </c>
      <c r="AP320" s="2">
        <v>38635</v>
      </c>
      <c r="AQ320">
        <v>118.29296875</v>
      </c>
      <c r="AR320" s="22">
        <f>_xll.BDH(AR$3&amp;" Govt",$A$8,AP320,AP320)</f>
        <v>1.0883799999999999</v>
      </c>
      <c r="AS320">
        <f t="shared" si="122"/>
        <v>108.6871945000827</v>
      </c>
      <c r="AT320" s="2">
        <v>40002</v>
      </c>
      <c r="AU320">
        <v>100.2109375</v>
      </c>
      <c r="AV320" s="22">
        <f>_xll.BDH(AV$3&amp;" Govt",$A$8,AT320,AT320)</f>
        <v>1.00952</v>
      </c>
      <c r="AW320">
        <f t="shared" si="123"/>
        <v>99.265925885569388</v>
      </c>
      <c r="AX320" s="2">
        <v>38635</v>
      </c>
      <c r="AY320">
        <v>107.4921875</v>
      </c>
      <c r="AZ320" s="22">
        <f>_xll.BDH(AZ$3&amp;" Govt",$A$8,AX320,AX320)</f>
        <v>1.06548</v>
      </c>
      <c r="BA320">
        <f t="shared" si="124"/>
        <v>100.88616163607013</v>
      </c>
      <c r="BB320" s="2">
        <v>38635</v>
      </c>
      <c r="BC320">
        <v>107.65625</v>
      </c>
      <c r="BD320" s="22">
        <f>_xll.BDH(BD$3&amp;" Govt",$A$8,BB320,BB320)</f>
        <v>1.05908</v>
      </c>
      <c r="BE320">
        <f t="shared" si="125"/>
        <v>101.65072515768402</v>
      </c>
      <c r="BH320" s="22"/>
      <c r="BJ320" s="2">
        <v>38635</v>
      </c>
      <c r="BK320">
        <v>105.546875</v>
      </c>
      <c r="BL320" s="22">
        <f>_xll.BDH(BL$3&amp;" Govt",$A$8,BJ320,BJ320)</f>
        <v>1.03816</v>
      </c>
      <c r="BM320">
        <f t="shared" si="126"/>
        <v>101.6672526392849</v>
      </c>
      <c r="BN320" s="2">
        <v>38811</v>
      </c>
      <c r="BO320">
        <v>98.19921875</v>
      </c>
      <c r="BP320" s="22">
        <f>_xll.BDH(BP$3&amp;" Govt",$A$8,BN320,BN320)</f>
        <v>1.0387299999999999</v>
      </c>
      <c r="BQ320">
        <f t="shared" si="127"/>
        <v>94.537770883675265</v>
      </c>
      <c r="BR320" s="2">
        <v>38992</v>
      </c>
      <c r="BS320">
        <v>101.7734375</v>
      </c>
      <c r="BT320" s="22">
        <f>_xll.BDH(BT$3&amp;" Govt",$A$8,BR320,BR320)</f>
        <v>1.0462899999999999</v>
      </c>
      <c r="BU320">
        <f t="shared" si="128"/>
        <v>97.27077339934435</v>
      </c>
      <c r="BV320" s="2">
        <v>39170</v>
      </c>
      <c r="BW320">
        <v>101.04296875</v>
      </c>
      <c r="BX320" s="22">
        <f>_xll.BDH(BX$3&amp;" Govt",$A$8,BV320,BV320)</f>
        <v>1.0195399999999999</v>
      </c>
      <c r="BY320">
        <f t="shared" si="129"/>
        <v>99.106429124899478</v>
      </c>
      <c r="BZ320" s="2">
        <v>39352</v>
      </c>
      <c r="CA320">
        <v>105.703125</v>
      </c>
      <c r="CB320" s="22">
        <f>_xll.BDH(CB$3&amp;" Govt",$A$8,BZ320,BZ320)</f>
        <v>1.0314700000000001</v>
      </c>
      <c r="CC320">
        <f t="shared" si="130"/>
        <v>102.47813799722725</v>
      </c>
      <c r="CD320" s="2">
        <v>39534</v>
      </c>
      <c r="CE320">
        <v>116.28125</v>
      </c>
      <c r="CF320" s="22">
        <f>_xll.BDH(CF$3&amp;" Govt",$A$8,CD320,CD320)</f>
        <v>1.0458499999999999</v>
      </c>
      <c r="CG320">
        <f t="shared" si="131"/>
        <v>111.18348711574318</v>
      </c>
      <c r="CH320" s="2">
        <v>39716</v>
      </c>
      <c r="CI320">
        <v>111.3125</v>
      </c>
      <c r="CJ320" s="22">
        <f>_xll.BDH(CJ$3&amp;" Govt",$A$8,CH320,CH320)</f>
        <v>1.0602</v>
      </c>
      <c r="CK320">
        <f t="shared" si="132"/>
        <v>104.991982644784</v>
      </c>
      <c r="CL320" s="2">
        <v>39898</v>
      </c>
      <c r="CM320">
        <v>103.3515625</v>
      </c>
      <c r="CN320" s="22">
        <f>_xll.BDH(CN$3&amp;" Govt",$A$8,CL320,CL320)</f>
        <v>1.00701</v>
      </c>
      <c r="CO320">
        <f t="shared" si="133"/>
        <v>102.63211139909237</v>
      </c>
      <c r="CP320" s="2">
        <v>40081</v>
      </c>
      <c r="CQ320">
        <v>99.0546875</v>
      </c>
      <c r="CR320" s="22">
        <f>_xll.BDH(CR$3&amp;" Govt",$A$8,CP320,CP320)</f>
        <v>0.99897999999999998</v>
      </c>
      <c r="CS320">
        <f t="shared" si="134"/>
        <v>99.155826442971829</v>
      </c>
      <c r="CV320" s="22"/>
      <c r="CZ320" s="22"/>
      <c r="DB320" s="2">
        <v>38638</v>
      </c>
      <c r="DC320">
        <v>109.12109375</v>
      </c>
      <c r="DD320" s="22">
        <f>_xll.BDH(DD$3&amp;" Govt",$A$8,DB320,DB320)</f>
        <v>1.03868</v>
      </c>
      <c r="DE320">
        <f t="shared" si="135"/>
        <v>105.05747078022104</v>
      </c>
      <c r="DF320" s="2">
        <v>39182</v>
      </c>
      <c r="DG320">
        <v>96.9375</v>
      </c>
      <c r="DH320" s="22">
        <f>_xll.BDH(DH$3&amp;" Govt",$A$8,DF320,DF320)</f>
        <v>1.0214799999999999</v>
      </c>
      <c r="DI320">
        <f t="shared" si="136"/>
        <v>94.899068018952903</v>
      </c>
      <c r="DJ320" s="2">
        <v>39546</v>
      </c>
      <c r="DK320">
        <v>114.44921875</v>
      </c>
      <c r="DL320" s="22">
        <f>_xll.BDH(DL$3&amp;" Govt",$A$8,DJ320,DJ320)</f>
        <v>1.0474000000000001</v>
      </c>
      <c r="DM320">
        <f t="shared" si="137"/>
        <v>109.26982886194385</v>
      </c>
      <c r="DP320" s="22"/>
    </row>
    <row r="321" spans="4:120" x14ac:dyDescent="0.25">
      <c r="D321" s="2"/>
      <c r="F321" s="2">
        <v>38636</v>
      </c>
      <c r="G321">
        <v>128.34765625</v>
      </c>
      <c r="H321" s="22">
        <f>_xll.BDH(H$3&amp;" Govt",$A$8,F321,F321)</f>
        <v>1.2353499999999999</v>
      </c>
      <c r="I321" s="14">
        <f t="shared" si="113"/>
        <v>103.89578358359979</v>
      </c>
      <c r="J321" s="2">
        <v>38636</v>
      </c>
      <c r="K321">
        <v>128.7265625</v>
      </c>
      <c r="L321" s="22">
        <f>_xll.BDH(L$3&amp;" Govt",$A$8,J321,J321)</f>
        <v>1.21149</v>
      </c>
      <c r="M321">
        <f t="shared" si="114"/>
        <v>106.2547462215949</v>
      </c>
      <c r="N321" s="2">
        <v>38636</v>
      </c>
      <c r="O321">
        <v>129.82421875</v>
      </c>
      <c r="P321" s="22">
        <f>_xll.BDH(P$3&amp;" Govt",$A$8,N321,N321)</f>
        <v>1.19343</v>
      </c>
      <c r="Q321">
        <f t="shared" si="115"/>
        <v>108.78243277779174</v>
      </c>
      <c r="R321" s="2">
        <v>38636</v>
      </c>
      <c r="S321">
        <v>130.3984375</v>
      </c>
      <c r="T321" s="22">
        <f>_xll.BDH(T$3&amp;" Govt",$A$8,R321,R321)</f>
        <v>1.1633199999999999</v>
      </c>
      <c r="U321">
        <f t="shared" si="116"/>
        <v>112.09163213905032</v>
      </c>
      <c r="V321" s="2">
        <v>38734</v>
      </c>
      <c r="W321">
        <v>100.703125</v>
      </c>
      <c r="X321" s="22">
        <f>_xll.BDH(X$3&amp;" Govt",$A$8,V321,V321)</f>
        <v>1.0471299999999999</v>
      </c>
      <c r="Y321">
        <f t="shared" si="117"/>
        <v>96.170604413969627</v>
      </c>
      <c r="Z321" s="2">
        <v>38636</v>
      </c>
      <c r="AA321">
        <v>123.72265625</v>
      </c>
      <c r="AB321" s="22">
        <f>_xll.BDH(AB$3&amp;" Govt",$A$8,Z321,Z321)</f>
        <v>1.1245499999999999</v>
      </c>
      <c r="AC321">
        <f t="shared" si="118"/>
        <v>110.0197023253746</v>
      </c>
      <c r="AD321" s="2">
        <v>39274</v>
      </c>
      <c r="AE321">
        <v>103.69921875</v>
      </c>
      <c r="AF321" s="22">
        <f>_xll.BDH(AF$3&amp;" Govt",$A$8,AD321,AD321)</f>
        <v>1.0433600000000001</v>
      </c>
      <c r="AG321">
        <f t="shared" si="119"/>
        <v>99.389682132725042</v>
      </c>
      <c r="AH321" s="2">
        <v>38636</v>
      </c>
      <c r="AI321">
        <v>121.9453125</v>
      </c>
      <c r="AJ321" s="22">
        <f>_xll.BDH(AJ$3&amp;" Govt",$A$8,AH321,AH321)</f>
        <v>1.10226</v>
      </c>
      <c r="AK321">
        <f t="shared" si="120"/>
        <v>110.63207637036633</v>
      </c>
      <c r="AL321" s="2">
        <v>39638</v>
      </c>
      <c r="AM321">
        <v>113.12109375</v>
      </c>
      <c r="AN321" s="22">
        <f>_xll.BDH(AN$3&amp;" Govt",$A$8,AL321,AL321)</f>
        <v>1.0609500000000001</v>
      </c>
      <c r="AO321">
        <f t="shared" si="121"/>
        <v>106.62245511098543</v>
      </c>
      <c r="AP321" s="2">
        <v>38636</v>
      </c>
      <c r="AQ321">
        <v>118.16796875</v>
      </c>
      <c r="AR321" s="22">
        <f>_xll.BDH(AR$3&amp;" Govt",$A$8,AP321,AP321)</f>
        <v>1.08856</v>
      </c>
      <c r="AS321">
        <f t="shared" si="122"/>
        <v>108.55439181120012</v>
      </c>
      <c r="AT321" s="2">
        <v>40003</v>
      </c>
      <c r="AU321">
        <v>99.87109375</v>
      </c>
      <c r="AV321" s="22">
        <f>_xll.BDH(AV$3&amp;" Govt",$A$8,AT321,AT321)</f>
        <v>1.00962</v>
      </c>
      <c r="AW321">
        <f t="shared" si="123"/>
        <v>98.919488272815514</v>
      </c>
      <c r="AX321" s="2">
        <v>38636</v>
      </c>
      <c r="AY321">
        <v>107.34765625</v>
      </c>
      <c r="AZ321" s="22">
        <f>_xll.BDH(AZ$3&amp;" Govt",$A$8,AX321,AX321)</f>
        <v>1.06565</v>
      </c>
      <c r="BA321">
        <f t="shared" si="124"/>
        <v>100.73444024773613</v>
      </c>
      <c r="BB321" s="2">
        <v>38636</v>
      </c>
      <c r="BC321">
        <v>107.53125</v>
      </c>
      <c r="BD321" s="22">
        <f>_xll.BDH(BD$3&amp;" Govt",$A$8,BB321,BB321)</f>
        <v>1.05925</v>
      </c>
      <c r="BE321">
        <f t="shared" si="125"/>
        <v>101.51640311541185</v>
      </c>
      <c r="BH321" s="22"/>
      <c r="BJ321" s="2">
        <v>38636</v>
      </c>
      <c r="BK321">
        <v>105.375</v>
      </c>
      <c r="BL321" s="22">
        <f>_xll.BDH(BL$3&amp;" Govt",$A$8,BJ321,BJ321)</f>
        <v>1.03833</v>
      </c>
      <c r="BM321">
        <f t="shared" si="126"/>
        <v>101.48507699864206</v>
      </c>
      <c r="BN321" s="2">
        <v>38812</v>
      </c>
      <c r="BO321">
        <v>98.50390625</v>
      </c>
      <c r="BP321" s="22">
        <f>_xll.BDH(BP$3&amp;" Govt",$A$8,BN321,BN321)</f>
        <v>1.0387999999999999</v>
      </c>
      <c r="BQ321">
        <f t="shared" si="127"/>
        <v>94.824707595302272</v>
      </c>
      <c r="BR321" s="2">
        <v>38993</v>
      </c>
      <c r="BS321">
        <v>101.4765625</v>
      </c>
      <c r="BT321" s="22">
        <f>_xll.BDH(BT$3&amp;" Govt",$A$8,BR321,BR321)</f>
        <v>1.0463499999999999</v>
      </c>
      <c r="BU321">
        <f t="shared" si="128"/>
        <v>96.981471305012676</v>
      </c>
      <c r="BV321" s="2">
        <v>39171</v>
      </c>
      <c r="BW321">
        <v>100.90625</v>
      </c>
      <c r="BX321" s="22">
        <f>_xll.BDH(BX$3&amp;" Govt",$A$8,BV321,BV321)</f>
        <v>1.0196400000000001</v>
      </c>
      <c r="BY321">
        <f t="shared" si="129"/>
        <v>98.962624063394912</v>
      </c>
      <c r="BZ321" s="2">
        <v>39353</v>
      </c>
      <c r="CA321">
        <v>105.6875</v>
      </c>
      <c r="CB321" s="22">
        <f>_xll.BDH(CB$3&amp;" Govt",$A$8,BZ321,BZ321)</f>
        <v>1.03146</v>
      </c>
      <c r="CC321">
        <f t="shared" si="130"/>
        <v>102.46398309192794</v>
      </c>
      <c r="CD321" s="2">
        <v>39535</v>
      </c>
      <c r="CE321">
        <v>117.125</v>
      </c>
      <c r="CF321" s="22">
        <f>_xll.BDH(CF$3&amp;" Govt",$A$8,CD321,CD321)</f>
        <v>1.0460199999999999</v>
      </c>
      <c r="CG321">
        <f t="shared" si="131"/>
        <v>111.97204642358655</v>
      </c>
      <c r="CH321" s="2">
        <v>39717</v>
      </c>
      <c r="CI321">
        <v>111.2109375</v>
      </c>
      <c r="CJ321" s="22">
        <f>_xll.BDH(CJ$3&amp;" Govt",$A$8,CH321,CH321)</f>
        <v>1.0603899999999999</v>
      </c>
      <c r="CK321">
        <f t="shared" si="132"/>
        <v>104.87739180867418</v>
      </c>
      <c r="CL321" s="2">
        <v>39899</v>
      </c>
      <c r="CM321">
        <v>102.73046875</v>
      </c>
      <c r="CN321" s="22">
        <f>_xll.BDH(CN$3&amp;" Govt",$A$8,CL321,CL321)</f>
        <v>1.0071600000000001</v>
      </c>
      <c r="CO321">
        <f t="shared" si="133"/>
        <v>102.00014769252154</v>
      </c>
      <c r="CP321" s="2">
        <v>40084</v>
      </c>
      <c r="CQ321">
        <v>99.25390625</v>
      </c>
      <c r="CR321" s="22">
        <f>_xll.BDH(CR$3&amp;" Govt",$A$8,CP321,CP321)</f>
        <v>0.99882000000000004</v>
      </c>
      <c r="CS321">
        <f t="shared" si="134"/>
        <v>99.371164223784064</v>
      </c>
      <c r="CV321" s="22"/>
      <c r="CZ321" s="22"/>
      <c r="DB321" s="2">
        <v>38639</v>
      </c>
      <c r="DC321">
        <v>109.12890625</v>
      </c>
      <c r="DD321" s="22">
        <f>_xll.BDH(DD$3&amp;" Govt",$A$8,DB321,DB321)</f>
        <v>1.0388500000000001</v>
      </c>
      <c r="DE321">
        <f t="shared" si="135"/>
        <v>105.04779924916976</v>
      </c>
      <c r="DF321" s="2">
        <v>39183</v>
      </c>
      <c r="DG321">
        <v>96.84765625</v>
      </c>
      <c r="DH321" s="22">
        <f>_xll.BDH(DH$3&amp;" Govt",$A$8,DF321,DF321)</f>
        <v>1.02166</v>
      </c>
      <c r="DI321">
        <f t="shared" si="136"/>
        <v>94.794409343617247</v>
      </c>
      <c r="DJ321" s="2">
        <v>39547</v>
      </c>
      <c r="DK321">
        <v>115.7265625</v>
      </c>
      <c r="DL321" s="22">
        <f>_xll.BDH(DL$3&amp;" Govt",$A$8,DJ321,DJ321)</f>
        <v>1.0475000000000001</v>
      </c>
      <c r="DM321">
        <f t="shared" si="137"/>
        <v>110.47881861575178</v>
      </c>
      <c r="DP321" s="22"/>
    </row>
    <row r="322" spans="4:120" x14ac:dyDescent="0.25">
      <c r="D322" s="2"/>
      <c r="F322" s="2">
        <v>38637</v>
      </c>
      <c r="G322">
        <v>128.26171875</v>
      </c>
      <c r="H322" s="22">
        <f>_xll.BDH(H$3&amp;" Govt",$A$8,F322,F322)</f>
        <v>1.2355499999999999</v>
      </c>
      <c r="I322" s="14">
        <f t="shared" si="113"/>
        <v>103.80941180041278</v>
      </c>
      <c r="J322" s="2">
        <v>38637</v>
      </c>
      <c r="K322">
        <v>128.5703125</v>
      </c>
      <c r="L322" s="22">
        <f>_xll.BDH(L$3&amp;" Govt",$A$8,J322,J322)</f>
        <v>1.2116899999999999</v>
      </c>
      <c r="M322">
        <f t="shared" si="114"/>
        <v>106.10825582450957</v>
      </c>
      <c r="N322" s="2">
        <v>38637</v>
      </c>
      <c r="O322">
        <v>129.6171875</v>
      </c>
      <c r="P322" s="22">
        <f>_xll.BDH(P$3&amp;" Govt",$A$8,N322,N322)</f>
        <v>1.19363</v>
      </c>
      <c r="Q322">
        <f t="shared" si="115"/>
        <v>108.59075886162378</v>
      </c>
      <c r="R322" s="2">
        <v>38637</v>
      </c>
      <c r="S322">
        <v>130.1796875</v>
      </c>
      <c r="T322" s="22">
        <f>_xll.BDH(T$3&amp;" Govt",$A$8,R322,R322)</f>
        <v>1.16351</v>
      </c>
      <c r="U322">
        <f t="shared" si="116"/>
        <v>111.88531899167175</v>
      </c>
      <c r="V322" s="2">
        <v>38735</v>
      </c>
      <c r="W322">
        <v>100.6015625</v>
      </c>
      <c r="X322" s="22">
        <f>_xll.BDH(X$3&amp;" Govt",$A$8,V322,V322)</f>
        <v>1.0468599999999999</v>
      </c>
      <c r="Y322">
        <f t="shared" si="117"/>
        <v>96.098391857554986</v>
      </c>
      <c r="Z322" s="2">
        <v>38637</v>
      </c>
      <c r="AA322">
        <v>123.4921875</v>
      </c>
      <c r="AB322" s="22">
        <f>_xll.BDH(AB$3&amp;" Govt",$A$8,Z322,Z322)</f>
        <v>1.1247400000000001</v>
      </c>
      <c r="AC322">
        <f t="shared" si="118"/>
        <v>109.79620845706563</v>
      </c>
      <c r="AD322" s="2">
        <v>39275</v>
      </c>
      <c r="AE322">
        <v>103.52734375</v>
      </c>
      <c r="AF322" s="22">
        <f>_xll.BDH(AF$3&amp;" Govt",$A$8,AD322,AD322)</f>
        <v>1.0435699999999999</v>
      </c>
      <c r="AG322">
        <f t="shared" si="119"/>
        <v>99.204982655691538</v>
      </c>
      <c r="AH322" s="2">
        <v>38637</v>
      </c>
      <c r="AI322">
        <v>121.61328125</v>
      </c>
      <c r="AJ322" s="22">
        <f>_xll.BDH(AJ$3&amp;" Govt",$A$8,AH322,AH322)</f>
        <v>1.1024400000000001</v>
      </c>
      <c r="AK322">
        <f t="shared" si="120"/>
        <v>110.31283448532345</v>
      </c>
      <c r="AL322" s="2">
        <v>39639</v>
      </c>
      <c r="AM322">
        <v>113.34375</v>
      </c>
      <c r="AN322" s="22">
        <f>_xll.BDH(AN$3&amp;" Govt",$A$8,AL322,AL322)</f>
        <v>1.06124</v>
      </c>
      <c r="AO322">
        <f t="shared" si="121"/>
        <v>106.80312653122762</v>
      </c>
      <c r="AP322" s="2">
        <v>38637</v>
      </c>
      <c r="AQ322">
        <v>117.82421875</v>
      </c>
      <c r="AR322" s="22">
        <f>_xll.BDH(AR$3&amp;" Govt",$A$8,AP322,AP322)</f>
        <v>1.08874</v>
      </c>
      <c r="AS322">
        <f t="shared" si="122"/>
        <v>108.22071270459429</v>
      </c>
      <c r="AT322" s="2">
        <v>40004</v>
      </c>
      <c r="AU322">
        <v>100.125</v>
      </c>
      <c r="AV322" s="22">
        <f>_xll.BDH(AV$3&amp;" Govt",$A$8,AT322,AT322)</f>
        <v>1.0097100000000001</v>
      </c>
      <c r="AW322">
        <f t="shared" si="123"/>
        <v>99.162135662715031</v>
      </c>
      <c r="AX322" s="2">
        <v>38637</v>
      </c>
      <c r="AY322">
        <v>106.98828125</v>
      </c>
      <c r="AZ322" s="22">
        <f>_xll.BDH(AZ$3&amp;" Govt",$A$8,AX322,AX322)</f>
        <v>1.0658300000000001</v>
      </c>
      <c r="BA322">
        <f t="shared" si="124"/>
        <v>100.38024943002166</v>
      </c>
      <c r="BB322" s="2">
        <v>38637</v>
      </c>
      <c r="BC322">
        <v>107.10546875</v>
      </c>
      <c r="BD322" s="22">
        <f>_xll.BDH(BD$3&amp;" Govt",$A$8,BB322,BB322)</f>
        <v>1.0594300000000001</v>
      </c>
      <c r="BE322">
        <f t="shared" si="125"/>
        <v>101.09725866739662</v>
      </c>
      <c r="BH322" s="22"/>
      <c r="BJ322" s="2">
        <v>38637</v>
      </c>
      <c r="BK322">
        <v>104.9765625</v>
      </c>
      <c r="BL322" s="22">
        <f>_xll.BDH(BL$3&amp;" Govt",$A$8,BJ322,BJ322)</f>
        <v>1.03851</v>
      </c>
      <c r="BM322">
        <f t="shared" si="126"/>
        <v>101.083824421527</v>
      </c>
      <c r="BN322" s="2">
        <v>38813</v>
      </c>
      <c r="BO322">
        <v>98.28515625</v>
      </c>
      <c r="BP322" s="22">
        <f>_xll.BDH(BP$3&amp;" Govt",$A$8,BN322,BN322)</f>
        <v>1.03887</v>
      </c>
      <c r="BQ322">
        <f t="shared" si="127"/>
        <v>94.607752894972421</v>
      </c>
      <c r="BR322" s="2">
        <v>38994</v>
      </c>
      <c r="BS322">
        <v>101.86328125</v>
      </c>
      <c r="BT322" s="22">
        <f>_xll.BDH(BT$3&amp;" Govt",$A$8,BR322,BR322)</f>
        <v>1.0464199999999999</v>
      </c>
      <c r="BU322">
        <f t="shared" si="128"/>
        <v>97.344547361480096</v>
      </c>
      <c r="BV322" s="2">
        <v>39174</v>
      </c>
      <c r="BW322">
        <v>100.9140625</v>
      </c>
      <c r="BX322" s="22">
        <f>_xll.BDH(BX$3&amp;" Govt",$A$8,BV322,BV322)</f>
        <v>1.02003</v>
      </c>
      <c r="BY322">
        <f t="shared" si="129"/>
        <v>98.932445614344672</v>
      </c>
      <c r="BZ322" s="2">
        <v>39356</v>
      </c>
      <c r="CA322">
        <v>105.8671875</v>
      </c>
      <c r="CB322" s="22">
        <f>_xll.BDH(CB$3&amp;" Govt",$A$8,BZ322,BZ322)</f>
        <v>1.0314300000000001</v>
      </c>
      <c r="CC322">
        <f t="shared" si="130"/>
        <v>102.64117535848288</v>
      </c>
      <c r="CD322" s="2">
        <v>39538</v>
      </c>
      <c r="CE322">
        <v>117.296875</v>
      </c>
      <c r="CF322" s="22">
        <f>_xll.BDH(CF$3&amp;" Govt",$A$8,CD322,CD322)</f>
        <v>1.0465199999999999</v>
      </c>
      <c r="CG322">
        <f t="shared" si="131"/>
        <v>112.08278389328441</v>
      </c>
      <c r="CH322" s="2">
        <v>39720</v>
      </c>
      <c r="CI322">
        <v>112.31640625</v>
      </c>
      <c r="CJ322" s="22">
        <f>_xll.BDH(CJ$3&amp;" Govt",$A$8,CH322,CH322)</f>
        <v>1.06094</v>
      </c>
      <c r="CK322">
        <f t="shared" si="132"/>
        <v>105.86499354346147</v>
      </c>
      <c r="CL322" s="2">
        <v>39902</v>
      </c>
      <c r="CM322">
        <v>102.62109375</v>
      </c>
      <c r="CN322" s="22">
        <f>_xll.BDH(CN$3&amp;" Govt",$A$8,CL322,CL322)</f>
        <v>1.0075799999999999</v>
      </c>
      <c r="CO322">
        <f t="shared" si="133"/>
        <v>101.84907774072531</v>
      </c>
      <c r="CP322" s="2">
        <v>40085</v>
      </c>
      <c r="CQ322">
        <v>99.11328125</v>
      </c>
      <c r="CR322" s="22">
        <f>_xll.BDH(CR$3&amp;" Govt",$A$8,CP322,CP322)</f>
        <v>0.99877000000000005</v>
      </c>
      <c r="CS322">
        <f t="shared" si="134"/>
        <v>99.235340719084476</v>
      </c>
      <c r="CV322" s="22"/>
      <c r="CZ322" s="22"/>
      <c r="DB322" s="2">
        <v>38642</v>
      </c>
      <c r="DC322">
        <v>109.4140625</v>
      </c>
      <c r="DD322" s="22">
        <f>_xll.BDH(DD$3&amp;" Govt",$A$8,DB322,DB322)</f>
        <v>1.0393600000000001</v>
      </c>
      <c r="DE322">
        <f t="shared" si="135"/>
        <v>105.27061124153325</v>
      </c>
      <c r="DF322" s="2">
        <v>39184</v>
      </c>
      <c r="DG322">
        <v>96.85546875</v>
      </c>
      <c r="DH322" s="22">
        <f>_xll.BDH(DH$3&amp;" Govt",$A$8,DF322,DF322)</f>
        <v>1.0218400000000001</v>
      </c>
      <c r="DI322">
        <f t="shared" si="136"/>
        <v>94.785356562671254</v>
      </c>
      <c r="DJ322" s="2">
        <v>39548</v>
      </c>
      <c r="DK322">
        <v>114.76171875</v>
      </c>
      <c r="DL322" s="22">
        <f>_xll.BDH(DL$3&amp;" Govt",$A$8,DJ322,DJ322)</f>
        <v>1.0476000000000001</v>
      </c>
      <c r="DM322">
        <f t="shared" si="137"/>
        <v>109.54726875715922</v>
      </c>
      <c r="DP322" s="22"/>
    </row>
    <row r="323" spans="4:120" x14ac:dyDescent="0.25">
      <c r="D323" s="2"/>
      <c r="F323" s="2">
        <v>38638</v>
      </c>
      <c r="G323">
        <v>128.296875</v>
      </c>
      <c r="H323" s="22">
        <f>_xll.BDH(H$3&amp;" Govt",$A$8,F323,F323)</f>
        <v>1.2357499999999999</v>
      </c>
      <c r="I323" s="14">
        <f t="shared" si="113"/>
        <v>103.82106008496865</v>
      </c>
      <c r="J323" s="2">
        <v>38638</v>
      </c>
      <c r="K323">
        <v>128.6015625</v>
      </c>
      <c r="L323" s="22">
        <f>_xll.BDH(L$3&amp;" Govt",$A$8,J323,J323)</f>
        <v>1.2118899999999999</v>
      </c>
      <c r="M323">
        <f t="shared" si="114"/>
        <v>106.11653079074834</v>
      </c>
      <c r="N323" s="2">
        <v>38638</v>
      </c>
      <c r="O323">
        <v>129.66796875</v>
      </c>
      <c r="P323" s="22">
        <f>_xll.BDH(P$3&amp;" Govt",$A$8,N323,N323)</f>
        <v>1.1938200000000001</v>
      </c>
      <c r="Q323">
        <f t="shared" si="115"/>
        <v>108.61601309242599</v>
      </c>
      <c r="R323" s="2">
        <v>38638</v>
      </c>
      <c r="S323">
        <v>130.1953125</v>
      </c>
      <c r="T323" s="22">
        <f>_xll.BDH(T$3&amp;" Govt",$A$8,R323,R323)</f>
        <v>1.1637</v>
      </c>
      <c r="U323">
        <f t="shared" si="116"/>
        <v>111.88047821603506</v>
      </c>
      <c r="V323" s="2">
        <v>38736</v>
      </c>
      <c r="W323">
        <v>100.55859375</v>
      </c>
      <c r="X323" s="22">
        <f>_xll.BDH(X$3&amp;" Govt",$A$8,V323,V323)</f>
        <v>1.0465899999999999</v>
      </c>
      <c r="Y323">
        <f t="shared" si="117"/>
        <v>96.082127432901146</v>
      </c>
      <c r="Z323" s="2">
        <v>38638</v>
      </c>
      <c r="AA323">
        <v>123.55859375</v>
      </c>
      <c r="AB323" s="22">
        <f>_xll.BDH(AB$3&amp;" Govt",$A$8,Z323,Z323)</f>
        <v>1.1249199999999999</v>
      </c>
      <c r="AC323">
        <f t="shared" si="118"/>
        <v>109.83767178999396</v>
      </c>
      <c r="AD323" s="2">
        <v>39276</v>
      </c>
      <c r="AE323">
        <v>103.625</v>
      </c>
      <c r="AF323" s="22">
        <f>_xll.BDH(AF$3&amp;" Govt",$A$8,AD323,AD323)</f>
        <v>1.0437700000000001</v>
      </c>
      <c r="AG323">
        <f t="shared" si="119"/>
        <v>99.279534763405721</v>
      </c>
      <c r="AH323" s="2">
        <v>38638</v>
      </c>
      <c r="AI323">
        <v>121.73046875</v>
      </c>
      <c r="AJ323" s="22">
        <f>_xll.BDH(AJ$3&amp;" Govt",$A$8,AH323,AH323)</f>
        <v>1.10263</v>
      </c>
      <c r="AK323">
        <f t="shared" si="120"/>
        <v>110.40010588320652</v>
      </c>
      <c r="AL323" s="2">
        <v>39640</v>
      </c>
      <c r="AM323">
        <v>112.8046875</v>
      </c>
      <c r="AN323" s="22">
        <f>_xll.BDH(AN$3&amp;" Govt",$A$8,AL323,AL323)</f>
        <v>1.0615300000000001</v>
      </c>
      <c r="AO323">
        <f t="shared" si="121"/>
        <v>106.26613237496819</v>
      </c>
      <c r="AP323" s="2">
        <v>38638</v>
      </c>
      <c r="AQ323">
        <v>117.97265625</v>
      </c>
      <c r="AR323" s="22">
        <f>_xll.BDH(AR$3&amp;" Govt",$A$8,AP323,AP323)</f>
        <v>1.0889199999999999</v>
      </c>
      <c r="AS323">
        <f t="shared" si="122"/>
        <v>108.33913992763473</v>
      </c>
      <c r="AT323" s="2">
        <v>40007</v>
      </c>
      <c r="AU323">
        <v>99.94921875</v>
      </c>
      <c r="AV323" s="22">
        <f>_xll.BDH(AV$3&amp;" Govt",$A$8,AT323,AT323)</f>
        <v>1.0099899999999999</v>
      </c>
      <c r="AW323">
        <f t="shared" si="123"/>
        <v>98.960602332696368</v>
      </c>
      <c r="AX323" s="2">
        <v>38638</v>
      </c>
      <c r="AY323">
        <v>107.14453125</v>
      </c>
      <c r="AZ323" s="22">
        <f>_xll.BDH(AZ$3&amp;" Govt",$A$8,AX323,AX323)</f>
        <v>1.0660000000000001</v>
      </c>
      <c r="BA323">
        <f t="shared" si="124"/>
        <v>100.51081730769231</v>
      </c>
      <c r="BB323" s="2">
        <v>38638</v>
      </c>
      <c r="BC323">
        <v>107.24609375</v>
      </c>
      <c r="BD323" s="22">
        <f>_xll.BDH(BD$3&amp;" Govt",$A$8,BB323,BB323)</f>
        <v>1.0596000000000001</v>
      </c>
      <c r="BE323">
        <f t="shared" si="125"/>
        <v>101.21375401094751</v>
      </c>
      <c r="BH323" s="22"/>
      <c r="BJ323" s="2">
        <v>38638</v>
      </c>
      <c r="BK323">
        <v>105.12890625</v>
      </c>
      <c r="BL323" s="22">
        <f>_xll.BDH(BL$3&amp;" Govt",$A$8,BJ323,BJ323)</f>
        <v>1.03868</v>
      </c>
      <c r="BM323">
        <f t="shared" si="126"/>
        <v>101.21395063927292</v>
      </c>
      <c r="BN323" s="2">
        <v>38814</v>
      </c>
      <c r="BO323">
        <v>97.78515625</v>
      </c>
      <c r="BP323" s="22">
        <f>_xll.BDH(BP$3&amp;" Govt",$A$8,BN323,BN323)</f>
        <v>1.03894</v>
      </c>
      <c r="BQ323">
        <f t="shared" si="127"/>
        <v>94.120118823031163</v>
      </c>
      <c r="BR323" s="2">
        <v>38995</v>
      </c>
      <c r="BS323">
        <v>101.56640625</v>
      </c>
      <c r="BT323" s="22">
        <f>_xll.BDH(BT$3&amp;" Govt",$A$8,BR323,BR323)</f>
        <v>1.0464899999999999</v>
      </c>
      <c r="BU323">
        <f t="shared" si="128"/>
        <v>97.054349539890495</v>
      </c>
      <c r="BV323" s="2">
        <v>39175</v>
      </c>
      <c r="BW323">
        <v>100.5390625</v>
      </c>
      <c r="BX323" s="22">
        <f>_xll.BDH(BX$3&amp;" Govt",$A$8,BV323,BV323)</f>
        <v>1.0202100000000001</v>
      </c>
      <c r="BY323">
        <f t="shared" si="129"/>
        <v>98.547419158800636</v>
      </c>
      <c r="BZ323" s="2">
        <v>39357</v>
      </c>
      <c r="CA323">
        <v>105.99609375</v>
      </c>
      <c r="CB323" s="22">
        <f>_xll.BDH(CB$3&amp;" Govt",$A$8,BZ323,BZ323)</f>
        <v>1.0313699999999999</v>
      </c>
      <c r="CC323">
        <f t="shared" si="130"/>
        <v>102.77213197009803</v>
      </c>
      <c r="CD323" s="2">
        <v>39539</v>
      </c>
      <c r="CE323">
        <v>116.21875</v>
      </c>
      <c r="CF323" s="22">
        <f>_xll.BDH(CF$3&amp;" Govt",$A$8,CD323,CD323)</f>
        <v>1.0466899999999999</v>
      </c>
      <c r="CG323">
        <f t="shared" si="131"/>
        <v>111.03454700054458</v>
      </c>
      <c r="CH323" s="2">
        <v>39721</v>
      </c>
      <c r="CI323">
        <v>109.87109375</v>
      </c>
      <c r="CJ323" s="22">
        <f>_xll.BDH(CJ$3&amp;" Govt",$A$8,CH323,CH323)</f>
        <v>1.0611299999999999</v>
      </c>
      <c r="CK323">
        <f t="shared" si="132"/>
        <v>103.54159598729657</v>
      </c>
      <c r="CL323" s="2">
        <v>39903</v>
      </c>
      <c r="CM323">
        <v>102.640625</v>
      </c>
      <c r="CN323" s="22">
        <f>_xll.BDH(CN$3&amp;" Govt",$A$8,CL323,CL323)</f>
        <v>1.0077199999999999</v>
      </c>
      <c r="CO323">
        <f t="shared" si="133"/>
        <v>101.85430972889296</v>
      </c>
      <c r="CP323" s="2">
        <v>40086</v>
      </c>
      <c r="CQ323">
        <v>99.34375</v>
      </c>
      <c r="CR323" s="22">
        <f>_xll.BDH(CR$3&amp;" Govt",$A$8,CP323,CP323)</f>
        <v>0.99870999999999999</v>
      </c>
      <c r="CS323">
        <f t="shared" si="134"/>
        <v>99.472068968969978</v>
      </c>
      <c r="CV323" s="22"/>
      <c r="CZ323" s="22"/>
      <c r="DB323" s="2">
        <v>38643</v>
      </c>
      <c r="DC323">
        <v>109.71484375</v>
      </c>
      <c r="DD323" s="22">
        <f>_xll.BDH(DD$3&amp;" Govt",$A$8,DB323,DB323)</f>
        <v>1.0395300000000001</v>
      </c>
      <c r="DE323">
        <f t="shared" si="135"/>
        <v>105.54273926678403</v>
      </c>
      <c r="DF323" s="2">
        <v>39185</v>
      </c>
      <c r="DG323">
        <v>96.31640625</v>
      </c>
      <c r="DH323" s="22">
        <f>_xll.BDH(DH$3&amp;" Govt",$A$8,DF323,DF323)</f>
        <v>1.02203</v>
      </c>
      <c r="DI323">
        <f t="shared" si="136"/>
        <v>94.240292603935302</v>
      </c>
      <c r="DJ323" s="2">
        <v>39549</v>
      </c>
      <c r="DK323">
        <v>116.38671875</v>
      </c>
      <c r="DL323" s="22">
        <f>_xll.BDH(DL$3&amp;" Govt",$A$8,DJ323,DJ323)</f>
        <v>1.0477000000000001</v>
      </c>
      <c r="DM323">
        <f t="shared" si="137"/>
        <v>111.08782929273646</v>
      </c>
      <c r="DP323" s="22"/>
    </row>
    <row r="324" spans="4:120" x14ac:dyDescent="0.25">
      <c r="D324" s="2"/>
      <c r="F324" s="2">
        <v>38639</v>
      </c>
      <c r="G324">
        <v>128.47265625</v>
      </c>
      <c r="H324" s="22">
        <f>_xll.BDH(H$3&amp;" Govt",$A$8,F324,F324)</f>
        <v>1.2359599999999999</v>
      </c>
      <c r="I324" s="14">
        <f t="shared" si="113"/>
        <v>103.94564245606654</v>
      </c>
      <c r="J324" s="2">
        <v>38639</v>
      </c>
      <c r="K324">
        <v>128.77734375</v>
      </c>
      <c r="L324" s="22">
        <f>_xll.BDH(L$3&amp;" Govt",$A$8,J324,J324)</f>
        <v>1.2120899999999999</v>
      </c>
      <c r="M324">
        <f t="shared" si="114"/>
        <v>106.24404437789273</v>
      </c>
      <c r="N324" s="2">
        <v>38639</v>
      </c>
      <c r="O324">
        <v>129.80859375</v>
      </c>
      <c r="P324" s="22">
        <f>_xll.BDH(P$3&amp;" Govt",$A$8,N324,N324)</f>
        <v>1.1940200000000001</v>
      </c>
      <c r="Q324">
        <f t="shared" si="115"/>
        <v>108.71559416927688</v>
      </c>
      <c r="R324" s="2">
        <v>38639</v>
      </c>
      <c r="S324">
        <v>130.375</v>
      </c>
      <c r="T324" s="22">
        <f>_xll.BDH(T$3&amp;" Govt",$A$8,R324,R324)</f>
        <v>1.1638900000000001</v>
      </c>
      <c r="U324">
        <f t="shared" si="116"/>
        <v>112.01659950682624</v>
      </c>
      <c r="V324" s="2">
        <v>38737</v>
      </c>
      <c r="W324">
        <v>100.765625</v>
      </c>
      <c r="X324" s="22">
        <f>_xll.BDH(X$3&amp;" Govt",$A$8,V324,V324)</f>
        <v>1.0463199999999999</v>
      </c>
      <c r="Y324">
        <f t="shared" si="117"/>
        <v>96.30478725437726</v>
      </c>
      <c r="Z324" s="2">
        <v>38639</v>
      </c>
      <c r="AA324">
        <v>123.6875</v>
      </c>
      <c r="AB324" s="22">
        <f>_xll.BDH(AB$3&amp;" Govt",$A$8,Z324,Z324)</f>
        <v>1.1251100000000001</v>
      </c>
      <c r="AC324">
        <f t="shared" si="118"/>
        <v>109.93369537200806</v>
      </c>
      <c r="AD324" s="2">
        <v>39279</v>
      </c>
      <c r="AE324">
        <v>103.703125</v>
      </c>
      <c r="AF324" s="22">
        <f>_xll.BDH(AF$3&amp;" Govt",$A$8,AD324,AD324)</f>
        <v>1.0443899999999999</v>
      </c>
      <c r="AG324">
        <f t="shared" si="119"/>
        <v>99.295402100747808</v>
      </c>
      <c r="AH324" s="2">
        <v>38639</v>
      </c>
      <c r="AI324">
        <v>121.78515625</v>
      </c>
      <c r="AJ324" s="22">
        <f>_xll.BDH(AJ$3&amp;" Govt",$A$8,AH324,AH324)</f>
        <v>1.1028100000000001</v>
      </c>
      <c r="AK324">
        <f t="shared" si="120"/>
        <v>110.43167567396014</v>
      </c>
      <c r="AL324" s="2">
        <v>39643</v>
      </c>
      <c r="AM324">
        <v>113.15625</v>
      </c>
      <c r="AN324" s="22">
        <f>_xll.BDH(AN$3&amp;" Govt",$A$8,AL324,AL324)</f>
        <v>1.0623899999999999</v>
      </c>
      <c r="AO324">
        <f t="shared" si="121"/>
        <v>106.51102702397425</v>
      </c>
      <c r="AP324" s="2">
        <v>38639</v>
      </c>
      <c r="AQ324">
        <v>118.00390625</v>
      </c>
      <c r="AR324" s="22">
        <f>_xll.BDH(AR$3&amp;" Govt",$A$8,AP324,AP324)</f>
        <v>1.0891</v>
      </c>
      <c r="AS324">
        <f t="shared" si="122"/>
        <v>108.34992769259021</v>
      </c>
      <c r="AT324" s="2">
        <v>40008</v>
      </c>
      <c r="AU324">
        <v>99.9921875</v>
      </c>
      <c r="AV324" s="22">
        <f>_xll.BDH(AV$3&amp;" Govt",$A$8,AT324,AT324)</f>
        <v>1.0100899999999999</v>
      </c>
      <c r="AW324">
        <f t="shared" si="123"/>
        <v>98.993344652456713</v>
      </c>
      <c r="AX324" s="2">
        <v>38639</v>
      </c>
      <c r="AY324">
        <v>107.18359375</v>
      </c>
      <c r="AZ324" s="22">
        <f>_xll.BDH(AZ$3&amp;" Govt",$A$8,AX324,AX324)</f>
        <v>1.0661799999999999</v>
      </c>
      <c r="BA324">
        <f t="shared" si="124"/>
        <v>100.53048617494233</v>
      </c>
      <c r="BB324" s="2">
        <v>38639</v>
      </c>
      <c r="BC324">
        <v>107.31640625</v>
      </c>
      <c r="BD324" s="22">
        <f>_xll.BDH(BD$3&amp;" Govt",$A$8,BB324,BB324)</f>
        <v>1.0597799999999999</v>
      </c>
      <c r="BE324">
        <f t="shared" si="125"/>
        <v>101.26290951895677</v>
      </c>
      <c r="BH324" s="22"/>
      <c r="BJ324" s="2">
        <v>38639</v>
      </c>
      <c r="BK324">
        <v>105.1796875</v>
      </c>
      <c r="BL324" s="22">
        <f>_xll.BDH(BL$3&amp;" Govt",$A$8,BJ324,BJ324)</f>
        <v>1.0388500000000001</v>
      </c>
      <c r="BM324">
        <f t="shared" si="126"/>
        <v>101.24626991384704</v>
      </c>
      <c r="BN324" s="2">
        <v>38817</v>
      </c>
      <c r="BO324">
        <v>98.10546875</v>
      </c>
      <c r="BP324" s="22">
        <f>_xll.BDH(BP$3&amp;" Govt",$A$8,BN324,BN324)</f>
        <v>1.03915</v>
      </c>
      <c r="BQ324">
        <f t="shared" si="127"/>
        <v>94.409342972621857</v>
      </c>
      <c r="BR324" s="2">
        <v>38996</v>
      </c>
      <c r="BS324">
        <v>101.0078125</v>
      </c>
      <c r="BT324" s="22">
        <f>_xll.BDH(BT$3&amp;" Govt",$A$8,BR324,BR324)</f>
        <v>1.0465500000000001</v>
      </c>
      <c r="BU324">
        <f t="shared" si="128"/>
        <v>96.515037504180398</v>
      </c>
      <c r="BV324" s="2">
        <v>39176</v>
      </c>
      <c r="BW324">
        <v>100.8828125</v>
      </c>
      <c r="BX324" s="22">
        <f>_xll.BDH(BX$3&amp;" Govt",$A$8,BV324,BV324)</f>
        <v>1.0203899999999999</v>
      </c>
      <c r="BY324">
        <f t="shared" si="129"/>
        <v>98.866916081106254</v>
      </c>
      <c r="BZ324" s="2">
        <v>39358</v>
      </c>
      <c r="CA324">
        <v>105.72265625</v>
      </c>
      <c r="CB324" s="22">
        <f>_xll.BDH(CB$3&amp;" Govt",$A$8,BZ324,BZ324)</f>
        <v>1.0313099999999999</v>
      </c>
      <c r="CC324">
        <f t="shared" si="130"/>
        <v>102.51297500266652</v>
      </c>
      <c r="CD324" s="2">
        <v>39540</v>
      </c>
      <c r="CE324">
        <v>116.171875</v>
      </c>
      <c r="CF324" s="22">
        <f>_xll.BDH(CF$3&amp;" Govt",$A$8,CD324,CD324)</f>
        <v>1.0467900000000001</v>
      </c>
      <c r="CG324">
        <f t="shared" si="131"/>
        <v>110.97916009896922</v>
      </c>
      <c r="CH324" s="2">
        <v>39722</v>
      </c>
      <c r="CI324">
        <v>110</v>
      </c>
      <c r="CJ324" s="22">
        <f>_xll.BDH(CJ$3&amp;" Govt",$A$8,CH324,CH324)</f>
        <v>1.06131</v>
      </c>
      <c r="CK324">
        <f t="shared" si="132"/>
        <v>103.64549471879093</v>
      </c>
      <c r="CL324" s="2">
        <v>39904</v>
      </c>
      <c r="CM324">
        <v>102.8828125</v>
      </c>
      <c r="CN324" s="22">
        <f>_xll.BDH(CN$3&amp;" Govt",$A$8,CL324,CL324)</f>
        <v>1.00786</v>
      </c>
      <c r="CO324">
        <f t="shared" si="133"/>
        <v>102.0804600837418</v>
      </c>
      <c r="CP324" s="2">
        <v>40087</v>
      </c>
      <c r="CQ324">
        <v>99.90234375</v>
      </c>
      <c r="CR324" s="22">
        <f>_xll.BDH(CR$3&amp;" Govt",$A$8,CP324,CP324)</f>
        <v>0.99865999999999999</v>
      </c>
      <c r="CS324">
        <f t="shared" si="134"/>
        <v>100.0363925159714</v>
      </c>
      <c r="CV324" s="22"/>
      <c r="CZ324" s="22"/>
      <c r="DB324" s="2">
        <v>38644</v>
      </c>
      <c r="DC324">
        <v>109.26953125</v>
      </c>
      <c r="DD324" s="22">
        <f>_xll.BDH(DD$3&amp;" Govt",$A$8,DB324,DB324)</f>
        <v>1.0397000000000001</v>
      </c>
      <c r="DE324">
        <f t="shared" si="135"/>
        <v>105.09717346349908</v>
      </c>
      <c r="DF324" s="2">
        <v>39188</v>
      </c>
      <c r="DG324">
        <v>96.8671875</v>
      </c>
      <c r="DH324" s="22">
        <f>_xll.BDH(DH$3&amp;" Govt",$A$8,DF324,DF324)</f>
        <v>1.02257</v>
      </c>
      <c r="DI324">
        <f t="shared" si="136"/>
        <v>94.729150571599007</v>
      </c>
      <c r="DJ324" s="2">
        <v>39552</v>
      </c>
      <c r="DK324">
        <v>115.80078125</v>
      </c>
      <c r="DL324" s="22">
        <f>_xll.BDH(DL$3&amp;" Govt",$A$8,DJ324,DJ324)</f>
        <v>1.0480100000000001</v>
      </c>
      <c r="DM324">
        <f t="shared" si="137"/>
        <v>110.49587432371827</v>
      </c>
      <c r="DP324" s="22"/>
    </row>
    <row r="325" spans="4:120" x14ac:dyDescent="0.25">
      <c r="D325" s="2"/>
      <c r="F325" s="2">
        <v>38642</v>
      </c>
      <c r="G325">
        <v>128.5625</v>
      </c>
      <c r="H325" s="22">
        <f>_xll.BDH(H$3&amp;" Govt",$A$8,F325,F325)</f>
        <v>1.2365699999999999</v>
      </c>
      <c r="I325" s="14">
        <f t="shared" si="113"/>
        <v>103.96702168094002</v>
      </c>
      <c r="J325" s="2">
        <v>38642</v>
      </c>
      <c r="K325">
        <v>128.84765625</v>
      </c>
      <c r="L325" s="22">
        <f>_xll.BDH(L$3&amp;" Govt",$A$8,J325,J325)</f>
        <v>1.21269</v>
      </c>
      <c r="M325">
        <f t="shared" si="114"/>
        <v>106.24945884768572</v>
      </c>
      <c r="N325" s="2">
        <v>38642</v>
      </c>
      <c r="O325">
        <v>129.91796875</v>
      </c>
      <c r="P325" s="22">
        <f>_xll.BDH(P$3&amp;" Govt",$A$8,N325,N325)</f>
        <v>1.1946099999999999</v>
      </c>
      <c r="Q325">
        <f t="shared" si="115"/>
        <v>108.75345824160186</v>
      </c>
      <c r="R325" s="2">
        <v>38642</v>
      </c>
      <c r="S325">
        <v>130.57421875</v>
      </c>
      <c r="T325" s="22">
        <f>_xll.BDH(T$3&amp;" Govt",$A$8,R325,R325)</f>
        <v>1.1644700000000001</v>
      </c>
      <c r="U325">
        <f t="shared" si="116"/>
        <v>112.13188725342859</v>
      </c>
      <c r="V325" s="2">
        <v>38740</v>
      </c>
      <c r="W325">
        <v>100.66015625</v>
      </c>
      <c r="X325" s="22">
        <f>_xll.BDH(X$3&amp;" Govt",$A$8,V325,V325)</f>
        <v>1.0455000000000001</v>
      </c>
      <c r="Y325">
        <f t="shared" si="117"/>
        <v>96.279441654710652</v>
      </c>
      <c r="Z325" s="2">
        <v>38642</v>
      </c>
      <c r="AA325">
        <v>123.859375</v>
      </c>
      <c r="AB325" s="22">
        <f>_xll.BDH(AB$3&amp;" Govt",$A$8,Z325,Z325)</f>
        <v>1.1256599999999999</v>
      </c>
      <c r="AC325">
        <f t="shared" si="118"/>
        <v>110.0326697226516</v>
      </c>
      <c r="AD325" s="2">
        <v>39280</v>
      </c>
      <c r="AE325">
        <v>103.55078125</v>
      </c>
      <c r="AF325" s="22">
        <f>_xll.BDH(AF$3&amp;" Govt",$A$8,AD325,AD325)</f>
        <v>1.0445899999999999</v>
      </c>
      <c r="AG325">
        <f t="shared" si="119"/>
        <v>99.130550024411505</v>
      </c>
      <c r="AH325" s="2">
        <v>38642</v>
      </c>
      <c r="AI325">
        <v>121.953125</v>
      </c>
      <c r="AJ325" s="22">
        <f>_xll.BDH(AJ$3&amp;" Govt",$A$8,AH325,AH325)</f>
        <v>1.1033500000000001</v>
      </c>
      <c r="AK325">
        <f t="shared" si="120"/>
        <v>110.52986359722662</v>
      </c>
      <c r="AL325" s="2">
        <v>39644</v>
      </c>
      <c r="AM325">
        <v>113.30859375</v>
      </c>
      <c r="AN325" s="22">
        <f>_xll.BDH(AN$3&amp;" Govt",$A$8,AL325,AL325)</f>
        <v>1.0626800000000001</v>
      </c>
      <c r="AO325">
        <f t="shared" si="121"/>
        <v>106.6253187695261</v>
      </c>
      <c r="AP325" s="2">
        <v>38642</v>
      </c>
      <c r="AQ325">
        <v>118.15234375</v>
      </c>
      <c r="AR325" s="22">
        <f>_xll.BDH(AR$3&amp;" Govt",$A$8,AP325,AP325)</f>
        <v>1.0896300000000001</v>
      </c>
      <c r="AS325">
        <f t="shared" si="122"/>
        <v>108.43345332819396</v>
      </c>
      <c r="AT325" s="2">
        <v>40009</v>
      </c>
      <c r="AU325">
        <v>99.95703125</v>
      </c>
      <c r="AV325" s="22">
        <f>_xll.BDH(AV$3&amp;" Govt",$A$8,AT325,AT325)</f>
        <v>1.0101800000000001</v>
      </c>
      <c r="AW325">
        <f t="shared" si="123"/>
        <v>98.949723069155979</v>
      </c>
      <c r="AX325" s="2">
        <v>38642</v>
      </c>
      <c r="AY325">
        <v>107.3359375</v>
      </c>
      <c r="AZ325" s="22">
        <f>_xll.BDH(AZ$3&amp;" Govt",$A$8,AX325,AX325)</f>
        <v>1.06671</v>
      </c>
      <c r="BA325">
        <f t="shared" si="124"/>
        <v>100.6233535825107</v>
      </c>
      <c r="BB325" s="2">
        <v>38642</v>
      </c>
      <c r="BC325">
        <v>107.45703125</v>
      </c>
      <c r="BD325" s="22">
        <f>_xll.BDH(BD$3&amp;" Govt",$A$8,BB325,BB325)</f>
        <v>1.0603</v>
      </c>
      <c r="BE325">
        <f t="shared" si="125"/>
        <v>101.34587498821088</v>
      </c>
      <c r="BH325" s="22"/>
      <c r="BJ325" s="2">
        <v>38642</v>
      </c>
      <c r="BK325">
        <v>105.3359375</v>
      </c>
      <c r="BL325" s="22">
        <f>_xll.BDH(BL$3&amp;" Govt",$A$8,BJ325,BJ325)</f>
        <v>1.0393600000000001</v>
      </c>
      <c r="BM325">
        <f t="shared" si="126"/>
        <v>101.34692262546181</v>
      </c>
      <c r="BN325" s="2">
        <v>38818</v>
      </c>
      <c r="BO325">
        <v>98.42578125</v>
      </c>
      <c r="BP325" s="22">
        <f>_xll.BDH(BP$3&amp;" Govt",$A$8,BN325,BN325)</f>
        <v>1.03922</v>
      </c>
      <c r="BQ325">
        <f t="shared" si="127"/>
        <v>94.711207684609604</v>
      </c>
      <c r="BR325" s="2">
        <v>38999</v>
      </c>
      <c r="BS325">
        <v>101.0078125</v>
      </c>
      <c r="BT325" s="22">
        <f>_xll.BDH(BT$3&amp;" Govt",$A$8,BR325,BR325)</f>
        <v>1.0467500000000001</v>
      </c>
      <c r="BU325">
        <f t="shared" si="128"/>
        <v>96.496596608550263</v>
      </c>
      <c r="BV325" s="2">
        <v>39177</v>
      </c>
      <c r="BW325">
        <v>100.9921875</v>
      </c>
      <c r="BX325" s="22">
        <f>_xll.BDH(BX$3&amp;" Govt",$A$8,BV325,BV325)</f>
        <v>1.02057</v>
      </c>
      <c r="BY325">
        <f t="shared" si="129"/>
        <v>98.956649225432855</v>
      </c>
      <c r="BZ325" s="2">
        <v>39359</v>
      </c>
      <c r="CA325">
        <v>106.078125</v>
      </c>
      <c r="CB325" s="22">
        <f>_xll.BDH(CB$3&amp;" Govt",$A$8,BZ325,BZ325)</f>
        <v>1.03125</v>
      </c>
      <c r="CC325">
        <f t="shared" si="130"/>
        <v>102.86363636363636</v>
      </c>
      <c r="CD325" s="2">
        <v>39541</v>
      </c>
      <c r="CE325">
        <v>115.9453125</v>
      </c>
      <c r="CF325" s="22">
        <f>_xll.BDH(CF$3&amp;" Govt",$A$8,CD325,CD325)</f>
        <v>1.0468900000000001</v>
      </c>
      <c r="CG325">
        <f t="shared" si="131"/>
        <v>110.75214444688552</v>
      </c>
      <c r="CH325" s="2">
        <v>39723</v>
      </c>
      <c r="CI325">
        <v>110.7890625</v>
      </c>
      <c r="CJ325" s="22">
        <f>_xll.BDH(CJ$3&amp;" Govt",$A$8,CH325,CH325)</f>
        <v>1.06118</v>
      </c>
      <c r="CK325">
        <f t="shared" si="132"/>
        <v>104.40176266043461</v>
      </c>
      <c r="CL325" s="2">
        <v>39905</v>
      </c>
      <c r="CM325">
        <v>102.1171875</v>
      </c>
      <c r="CN325" s="22">
        <f>_xll.BDH(CN$3&amp;" Govt",$A$8,CL325,CL325)</f>
        <v>1.00803</v>
      </c>
      <c r="CO325">
        <f t="shared" si="133"/>
        <v>101.30371863932621</v>
      </c>
      <c r="CP325" s="2">
        <v>40088</v>
      </c>
      <c r="CQ325">
        <v>99.578125</v>
      </c>
      <c r="CR325" s="22">
        <f>_xll.BDH(CR$3&amp;" Govt",$A$8,CP325,CP325)</f>
        <v>0.99873000000000001</v>
      </c>
      <c r="CS325">
        <f t="shared" si="134"/>
        <v>99.704750032541327</v>
      </c>
      <c r="CV325" s="22"/>
      <c r="CZ325" s="22"/>
      <c r="DB325" s="2">
        <v>38645</v>
      </c>
      <c r="DC325">
        <v>109.75</v>
      </c>
      <c r="DD325" s="22">
        <f>_xll.BDH(DD$3&amp;" Govt",$A$8,DB325,DB325)</f>
        <v>1.0398700000000001</v>
      </c>
      <c r="DE325">
        <f t="shared" si="135"/>
        <v>105.54203890870974</v>
      </c>
      <c r="DF325" s="2">
        <v>39189</v>
      </c>
      <c r="DG325">
        <v>97.16015625</v>
      </c>
      <c r="DH325" s="22">
        <f>_xll.BDH(DH$3&amp;" Govt",$A$8,DF325,DF325)</f>
        <v>1.02275</v>
      </c>
      <c r="DI325">
        <f t="shared" si="136"/>
        <v>94.998930579320458</v>
      </c>
      <c r="DJ325" s="2">
        <v>39553</v>
      </c>
      <c r="DK325">
        <v>114.78515625</v>
      </c>
      <c r="DL325" s="22">
        <f>_xll.BDH(DL$3&amp;" Govt",$A$8,DJ325,DJ325)</f>
        <v>1.0481100000000001</v>
      </c>
      <c r="DM325">
        <f t="shared" si="137"/>
        <v>109.51632581503848</v>
      </c>
      <c r="DP325" s="22"/>
    </row>
    <row r="326" spans="4:120" x14ac:dyDescent="0.25">
      <c r="D326" s="2"/>
      <c r="F326" s="2">
        <v>38643</v>
      </c>
      <c r="G326">
        <v>128.6328125</v>
      </c>
      <c r="H326" s="22">
        <f>_xll.BDH(H$3&amp;" Govt",$A$8,F326,F326)</f>
        <v>1.2367699999999999</v>
      </c>
      <c r="I326" s="14">
        <f t="shared" ref="I326:I389" si="138">G326/H326</f>
        <v>104.00706073077453</v>
      </c>
      <c r="J326" s="2">
        <v>38643</v>
      </c>
      <c r="K326">
        <v>128.9375</v>
      </c>
      <c r="L326" s="22">
        <f>_xll.BDH(L$3&amp;" Govt",$A$8,J326,J326)</f>
        <v>1.21289</v>
      </c>
      <c r="M326">
        <f t="shared" ref="M326:M389" si="139">K326/L326</f>
        <v>106.306012911311</v>
      </c>
      <c r="N326" s="2">
        <v>38643</v>
      </c>
      <c r="O326">
        <v>130.04296875</v>
      </c>
      <c r="P326" s="22">
        <f>_xll.BDH(P$3&amp;" Govt",$A$8,N326,N326)</f>
        <v>1.1948099999999999</v>
      </c>
      <c r="Q326">
        <f t="shared" ref="Q326:Q389" si="140">O326/P326</f>
        <v>108.83987307605393</v>
      </c>
      <c r="R326" s="2">
        <v>38643</v>
      </c>
      <c r="S326">
        <v>130.6796875</v>
      </c>
      <c r="T326" s="22">
        <f>_xll.BDH(T$3&amp;" Govt",$A$8,R326,R326)</f>
        <v>1.16466</v>
      </c>
      <c r="U326">
        <f t="shared" ref="U326:U389" si="141">S326/T326</f>
        <v>112.20415185547714</v>
      </c>
      <c r="V326" s="2">
        <v>38741</v>
      </c>
      <c r="W326">
        <v>100.44140625</v>
      </c>
      <c r="X326" s="22">
        <f>_xll.BDH(X$3&amp;" Govt",$A$8,V326,V326)</f>
        <v>1.0452300000000001</v>
      </c>
      <c r="Y326">
        <f t="shared" ref="Y326:Y389" si="142">W326/X326</f>
        <v>96.095028127780481</v>
      </c>
      <c r="Z326" s="2">
        <v>38643</v>
      </c>
      <c r="AA326">
        <v>124.03125</v>
      </c>
      <c r="AB326" s="22">
        <f>_xll.BDH(AB$3&amp;" Govt",$A$8,Z326,Z326)</f>
        <v>1.12585</v>
      </c>
      <c r="AC326">
        <f t="shared" ref="AC326:AC389" si="143">AA326/AB326</f>
        <v>110.16676289026069</v>
      </c>
      <c r="AD326" s="2">
        <v>39281</v>
      </c>
      <c r="AE326">
        <v>103.83984375</v>
      </c>
      <c r="AF326" s="22">
        <f>_xll.BDH(AF$3&amp;" Govt",$A$8,AD326,AD326)</f>
        <v>1.0448</v>
      </c>
      <c r="AG326">
        <f t="shared" ref="AG326:AG389" si="144">AE326/AF326</f>
        <v>99.387293022588054</v>
      </c>
      <c r="AH326" s="2">
        <v>38643</v>
      </c>
      <c r="AI326">
        <v>122.140625</v>
      </c>
      <c r="AJ326" s="22">
        <f>_xll.BDH(AJ$3&amp;" Govt",$A$8,AH326,AH326)</f>
        <v>1.1035299999999999</v>
      </c>
      <c r="AK326">
        <f t="shared" ref="AK326:AK389" si="145">AI326/AJ326</f>
        <v>110.68174403958209</v>
      </c>
      <c r="AL326" s="2">
        <v>39645</v>
      </c>
      <c r="AM326">
        <v>113.078125</v>
      </c>
      <c r="AN326" s="22">
        <f>_xll.BDH(AN$3&amp;" Govt",$A$8,AL326,AL326)</f>
        <v>1.0629599999999999</v>
      </c>
      <c r="AO326">
        <f t="shared" ref="AO326:AO389" si="146">AM326/AN326</f>
        <v>106.38041412658991</v>
      </c>
      <c r="AP326" s="2">
        <v>38643</v>
      </c>
      <c r="AQ326">
        <v>118.40234375</v>
      </c>
      <c r="AR326" s="22">
        <f>_xll.BDH(AR$3&amp;" Govt",$A$8,AP326,AP326)</f>
        <v>1.0898099999999999</v>
      </c>
      <c r="AS326">
        <f t="shared" ref="AS326:AS389" si="147">AQ326/AR326</f>
        <v>108.64494154944441</v>
      </c>
      <c r="AT326" s="2">
        <v>40010</v>
      </c>
      <c r="AU326">
        <v>100.203125</v>
      </c>
      <c r="AV326" s="22">
        <f>_xll.BDH(AV$3&amp;" Govt",$A$8,AT326,AT326)</f>
        <v>1.0102800000000001</v>
      </c>
      <c r="AW326">
        <f t="shared" ref="AW326:AW389" si="148">AU326/AV326</f>
        <v>99.183518430534107</v>
      </c>
      <c r="AX326" s="2">
        <v>38643</v>
      </c>
      <c r="AY326">
        <v>107.5625</v>
      </c>
      <c r="AZ326" s="22">
        <f>_xll.BDH(AZ$3&amp;" Govt",$A$8,AX326,AX326)</f>
        <v>1.0668800000000001</v>
      </c>
      <c r="BA326">
        <f t="shared" ref="BA326:BA389" si="149">AY326/AZ326</f>
        <v>100.81967981403719</v>
      </c>
      <c r="BB326" s="2">
        <v>38643</v>
      </c>
      <c r="BC326">
        <v>107.7109375</v>
      </c>
      <c r="BD326" s="22">
        <f>_xll.BDH(BD$3&amp;" Govt",$A$8,BB326,BB326)</f>
        <v>1.06047</v>
      </c>
      <c r="BE326">
        <f t="shared" ref="BE326:BE389" si="150">BC326/BD326</f>
        <v>101.56905664469528</v>
      </c>
      <c r="BH326" s="22"/>
      <c r="BJ326" s="2">
        <v>38643</v>
      </c>
      <c r="BK326">
        <v>105.6171875</v>
      </c>
      <c r="BL326" s="22">
        <f>_xll.BDH(BL$3&amp;" Govt",$A$8,BJ326,BJ326)</f>
        <v>1.0395300000000001</v>
      </c>
      <c r="BM326">
        <f t="shared" ref="BM326:BM389" si="151">BK326/BL326</f>
        <v>101.60090377382086</v>
      </c>
      <c r="BN326" s="2">
        <v>38819</v>
      </c>
      <c r="BO326">
        <v>98.046875</v>
      </c>
      <c r="BP326" s="22">
        <f>_xll.BDH(BP$3&amp;" Govt",$A$8,BN326,BN326)</f>
        <v>1.03929</v>
      </c>
      <c r="BQ326">
        <f t="shared" ref="BQ326:BQ389" si="152">BO326/BP326</f>
        <v>94.340246706886433</v>
      </c>
      <c r="BR326" s="2">
        <v>39000</v>
      </c>
      <c r="BS326">
        <v>100.59375</v>
      </c>
      <c r="BT326" s="22">
        <f>_xll.BDH(BT$3&amp;" Govt",$A$8,BR326,BR326)</f>
        <v>1.0468200000000001</v>
      </c>
      <c r="BU326">
        <f t="shared" ref="BU326:BU389" si="153">BS326/BT326</f>
        <v>96.094600790966922</v>
      </c>
      <c r="BV326" s="2">
        <v>39178</v>
      </c>
      <c r="BW326">
        <v>100.6640625</v>
      </c>
      <c r="BX326" s="22">
        <f>_xll.BDH(BX$3&amp;" Govt",$A$8,BV326,BV326)</f>
        <v>1.02075</v>
      </c>
      <c r="BY326">
        <f t="shared" ref="BY326:BY389" si="154">BW326/BX326</f>
        <v>98.617744305657595</v>
      </c>
      <c r="BZ326" s="2">
        <v>39360</v>
      </c>
      <c r="CA326">
        <v>105.2734375</v>
      </c>
      <c r="CB326" s="22">
        <f>_xll.BDH(CB$3&amp;" Govt",$A$8,BZ326,BZ326)</f>
        <v>1.0311900000000001</v>
      </c>
      <c r="CC326">
        <f t="shared" ref="CC326:CC389" si="155">CA326/CB326</f>
        <v>102.08927307285757</v>
      </c>
      <c r="CD326" s="2">
        <v>39542</v>
      </c>
      <c r="CE326">
        <v>116.65234375</v>
      </c>
      <c r="CF326" s="22">
        <f>_xll.BDH(CF$3&amp;" Govt",$A$8,CD326,CD326)</f>
        <v>1.0469900000000001</v>
      </c>
      <c r="CG326">
        <f t="shared" ref="CG326:CG389" si="156">CE326/CF326</f>
        <v>111.4168652518171</v>
      </c>
      <c r="CH326" s="2">
        <v>39724</v>
      </c>
      <c r="CI326">
        <v>110.78515625</v>
      </c>
      <c r="CJ326" s="22">
        <f>_xll.BDH(CJ$3&amp;" Govt",$A$8,CH326,CH326)</f>
        <v>1.06104</v>
      </c>
      <c r="CK326">
        <f t="shared" ref="CK326:CK389" si="157">CI326/CJ326</f>
        <v>104.41185652755787</v>
      </c>
      <c r="CL326" s="2">
        <v>39906</v>
      </c>
      <c r="CM326">
        <v>101.70703125</v>
      </c>
      <c r="CN326" s="22">
        <f>_xll.BDH(CN$3&amp;" Govt",$A$8,CL326,CL326)</f>
        <v>1.0081899999999999</v>
      </c>
      <c r="CO326">
        <f t="shared" ref="CO326:CO389" si="158">CM326/CN326</f>
        <v>100.88081735585556</v>
      </c>
      <c r="CP326" s="2">
        <v>40091</v>
      </c>
      <c r="CQ326">
        <v>99.7578125</v>
      </c>
      <c r="CR326" s="22">
        <f>_xll.BDH(CR$3&amp;" Govt",$A$8,CP326,CP326)</f>
        <v>0.99895</v>
      </c>
      <c r="CS326">
        <f t="shared" ref="CS326:CS389" si="159">CQ326/CR326</f>
        <v>99.862668301716809</v>
      </c>
      <c r="CV326" s="22"/>
      <c r="CZ326" s="22"/>
      <c r="DB326" s="2">
        <v>38646</v>
      </c>
      <c r="DC326">
        <v>110.1015625</v>
      </c>
      <c r="DD326" s="22">
        <f>_xll.BDH(DD$3&amp;" Govt",$A$8,DB326,DB326)</f>
        <v>1.0400499999999999</v>
      </c>
      <c r="DE326">
        <f t="shared" ref="DE326:DE389" si="160">DC326/DD326</f>
        <v>105.86179750973511</v>
      </c>
      <c r="DF326" s="2">
        <v>39190</v>
      </c>
      <c r="DG326">
        <v>97.48828125</v>
      </c>
      <c r="DH326" s="22">
        <f>_xll.BDH(DH$3&amp;" Govt",$A$8,DF326,DF326)</f>
        <v>1.02294</v>
      </c>
      <c r="DI326">
        <f t="shared" ref="DI326:DI389" si="161">DG326/DH326</f>
        <v>95.302052173147985</v>
      </c>
      <c r="DJ326" s="2">
        <v>39554</v>
      </c>
      <c r="DK326">
        <v>113.640625</v>
      </c>
      <c r="DL326" s="22">
        <f>_xll.BDH(DL$3&amp;" Govt",$A$8,DJ326,DJ326)</f>
        <v>1.0482100000000001</v>
      </c>
      <c r="DM326">
        <f t="shared" ref="DM326:DM389" si="162">DK326/DL326</f>
        <v>108.41398670113813</v>
      </c>
      <c r="DP326" s="22"/>
    </row>
    <row r="327" spans="4:120" x14ac:dyDescent="0.25">
      <c r="D327" s="2"/>
      <c r="F327" s="2">
        <v>38644</v>
      </c>
      <c r="G327">
        <v>128.64453125</v>
      </c>
      <c r="H327" s="22">
        <f>_xll.BDH(H$3&amp;" Govt",$A$8,F327,F327)</f>
        <v>1.2369699999999999</v>
      </c>
      <c r="I327" s="14">
        <f t="shared" si="138"/>
        <v>103.99971806106859</v>
      </c>
      <c r="J327" s="2">
        <v>38644</v>
      </c>
      <c r="K327">
        <v>128.93359375</v>
      </c>
      <c r="L327" s="22">
        <f>_xll.BDH(L$3&amp;" Govt",$A$8,J327,J327)</f>
        <v>1.21309</v>
      </c>
      <c r="M327">
        <f t="shared" si="139"/>
        <v>106.28526634462406</v>
      </c>
      <c r="N327" s="2">
        <v>38644</v>
      </c>
      <c r="O327">
        <v>130.0234375</v>
      </c>
      <c r="P327" s="22">
        <f>_xll.BDH(P$3&amp;" Govt",$A$8,N327,N327)</f>
        <v>1.1950000000000001</v>
      </c>
      <c r="Q327">
        <f t="shared" si="140"/>
        <v>108.80622384937237</v>
      </c>
      <c r="R327" s="2">
        <v>38644</v>
      </c>
      <c r="S327">
        <v>130.55078125</v>
      </c>
      <c r="T327" s="22">
        <f>_xll.BDH(T$3&amp;" Govt",$A$8,R327,R327)</f>
        <v>1.1648499999999999</v>
      </c>
      <c r="U327">
        <f t="shared" si="141"/>
        <v>112.07518671932009</v>
      </c>
      <c r="V327" s="2">
        <v>38742</v>
      </c>
      <c r="W327">
        <v>100.05859375</v>
      </c>
      <c r="X327" s="22">
        <f>_xll.BDH(X$3&amp;" Govt",$A$8,V327,V327)</f>
        <v>1.04495</v>
      </c>
      <c r="Y327">
        <f t="shared" si="142"/>
        <v>95.754432030240679</v>
      </c>
      <c r="Z327" s="2">
        <v>38644</v>
      </c>
      <c r="AA327">
        <v>123.81640625</v>
      </c>
      <c r="AB327" s="22">
        <f>_xll.BDH(AB$3&amp;" Govt",$A$8,Z327,Z327)</f>
        <v>1.1260300000000001</v>
      </c>
      <c r="AC327">
        <f t="shared" si="143"/>
        <v>109.95835479516531</v>
      </c>
      <c r="AD327" s="2">
        <v>39282</v>
      </c>
      <c r="AE327">
        <v>103.9453125</v>
      </c>
      <c r="AF327" s="22">
        <f>_xll.BDH(AF$3&amp;" Govt",$A$8,AD327,AD327)</f>
        <v>1.0449999999999999</v>
      </c>
      <c r="AG327">
        <f t="shared" si="144"/>
        <v>99.469198564593313</v>
      </c>
      <c r="AH327" s="2">
        <v>38644</v>
      </c>
      <c r="AI327">
        <v>122.15234375</v>
      </c>
      <c r="AJ327" s="22">
        <f>_xll.BDH(AJ$3&amp;" Govt",$A$8,AH327,AH327)</f>
        <v>1.10372</v>
      </c>
      <c r="AK327">
        <f t="shared" si="145"/>
        <v>110.67330822128801</v>
      </c>
      <c r="AL327" s="2">
        <v>39646</v>
      </c>
      <c r="AM327">
        <v>112.6015625</v>
      </c>
      <c r="AN327" s="22">
        <f>_xll.BDH(AN$3&amp;" Govt",$A$8,AL327,AL327)</f>
        <v>1.06325</v>
      </c>
      <c r="AO327">
        <f t="shared" si="146"/>
        <v>105.90318598636256</v>
      </c>
      <c r="AP327" s="2">
        <v>38644</v>
      </c>
      <c r="AQ327">
        <v>118.39453125</v>
      </c>
      <c r="AR327" s="22">
        <f>_xll.BDH(AR$3&amp;" Govt",$A$8,AP327,AP327)</f>
        <v>1.08999</v>
      </c>
      <c r="AS327">
        <f t="shared" si="147"/>
        <v>108.61983252139927</v>
      </c>
      <c r="AT327" s="2">
        <v>40011</v>
      </c>
      <c r="AU327">
        <v>100.44140625</v>
      </c>
      <c r="AV327" s="22">
        <f>_xll.BDH(AV$3&amp;" Govt",$A$8,AT327,AT327)</f>
        <v>1.01037</v>
      </c>
      <c r="AW327">
        <f t="shared" si="148"/>
        <v>99.410519166246033</v>
      </c>
      <c r="AX327" s="2">
        <v>38644</v>
      </c>
      <c r="AY327">
        <v>107.55078125</v>
      </c>
      <c r="AZ327" s="22">
        <f>_xll.BDH(AZ$3&amp;" Govt",$A$8,AX327,AX327)</f>
        <v>1.0670599999999999</v>
      </c>
      <c r="BA327">
        <f t="shared" si="149"/>
        <v>100.79169048600829</v>
      </c>
      <c r="BB327" s="2">
        <v>38644</v>
      </c>
      <c r="BC327">
        <v>107.71875</v>
      </c>
      <c r="BD327" s="22">
        <f>_xll.BDH(BD$3&amp;" Govt",$A$8,BB327,BB327)</f>
        <v>1.0606500000000001</v>
      </c>
      <c r="BE327">
        <f t="shared" si="150"/>
        <v>101.55918540517607</v>
      </c>
      <c r="BH327" s="22"/>
      <c r="BJ327" s="2">
        <v>38644</v>
      </c>
      <c r="BK327">
        <v>105.609375</v>
      </c>
      <c r="BL327" s="22">
        <f>_xll.BDH(BL$3&amp;" Govt",$A$8,BJ327,BJ327)</f>
        <v>1.0397000000000001</v>
      </c>
      <c r="BM327">
        <f t="shared" si="151"/>
        <v>101.57677695489083</v>
      </c>
      <c r="BN327" s="2">
        <v>38820</v>
      </c>
      <c r="BO327">
        <v>97.68359375</v>
      </c>
      <c r="BP327" s="22">
        <f>_xll.BDH(BP$3&amp;" Govt",$A$8,BN327,BN327)</f>
        <v>1.0393600000000001</v>
      </c>
      <c r="BQ327">
        <f t="shared" si="152"/>
        <v>93.984368986684103</v>
      </c>
      <c r="BR327" s="2">
        <v>39001</v>
      </c>
      <c r="BS327">
        <v>100.3125</v>
      </c>
      <c r="BT327" s="22">
        <f>_xll.BDH(BT$3&amp;" Govt",$A$8,BR327,BR327)</f>
        <v>1.04688</v>
      </c>
      <c r="BU327">
        <f t="shared" si="153"/>
        <v>95.820437872535535</v>
      </c>
      <c r="BV327" s="2">
        <v>39181</v>
      </c>
      <c r="BW327">
        <v>100.42578125</v>
      </c>
      <c r="BX327" s="22">
        <f>_xll.BDH(BX$3&amp;" Govt",$A$8,BV327,BV327)</f>
        <v>1.0213000000000001</v>
      </c>
      <c r="BY327">
        <f t="shared" si="154"/>
        <v>98.331324047782232</v>
      </c>
      <c r="BZ327" s="2">
        <v>39363</v>
      </c>
      <c r="CA327">
        <v>105.2734375</v>
      </c>
      <c r="CB327" s="22">
        <f>_xll.BDH(CB$3&amp;" Govt",$A$8,BZ327,BZ327)</f>
        <v>1.0309999999999999</v>
      </c>
      <c r="CC327">
        <f t="shared" si="155"/>
        <v>102.10808680892339</v>
      </c>
      <c r="CD327" s="2">
        <v>39545</v>
      </c>
      <c r="CE327">
        <v>116.3125</v>
      </c>
      <c r="CF327" s="22">
        <f>_xll.BDH(CF$3&amp;" Govt",$A$8,CD327,CD327)</f>
        <v>1.0472999999999999</v>
      </c>
      <c r="CG327">
        <f t="shared" si="156"/>
        <v>111.05939081447532</v>
      </c>
      <c r="CH327" s="2">
        <v>39727</v>
      </c>
      <c r="CI327">
        <v>110.6796875</v>
      </c>
      <c r="CJ327" s="22">
        <f>_xll.BDH(CJ$3&amp;" Govt",$A$8,CH327,CH327)</f>
        <v>1.06063</v>
      </c>
      <c r="CK327">
        <f t="shared" si="157"/>
        <v>104.35277853728445</v>
      </c>
      <c r="CL327" s="2">
        <v>39909</v>
      </c>
      <c r="CM327">
        <v>101.88671875</v>
      </c>
      <c r="CN327" s="22">
        <f>_xll.BDH(CN$3&amp;" Govt",$A$8,CL327,CL327)</f>
        <v>1.0086900000000001</v>
      </c>
      <c r="CO327">
        <f t="shared" si="158"/>
        <v>101.00895096610455</v>
      </c>
      <c r="CP327" s="2">
        <v>40092</v>
      </c>
      <c r="CQ327">
        <v>99.78515625</v>
      </c>
      <c r="CR327" s="22">
        <f>_xll.BDH(CR$3&amp;" Govt",$A$8,CP327,CP327)</f>
        <v>0.99902000000000002</v>
      </c>
      <c r="CS327">
        <f t="shared" si="159"/>
        <v>99.883041630798175</v>
      </c>
      <c r="CV327" s="22"/>
      <c r="CZ327" s="22"/>
      <c r="DB327" s="2">
        <v>38649</v>
      </c>
      <c r="DC327">
        <v>109.19921875</v>
      </c>
      <c r="DD327" s="22">
        <f>_xll.BDH(DD$3&amp;" Govt",$A$8,DB327,DB327)</f>
        <v>1.0405599999999999</v>
      </c>
      <c r="DE327">
        <f t="shared" si="160"/>
        <v>104.94274116821713</v>
      </c>
      <c r="DF327" s="2">
        <v>39191</v>
      </c>
      <c r="DG327">
        <v>97.4140625</v>
      </c>
      <c r="DH327" s="22">
        <f>_xll.BDH(DH$3&amp;" Govt",$A$8,DF327,DF327)</f>
        <v>1.02312</v>
      </c>
      <c r="DI327">
        <f t="shared" si="161"/>
        <v>95.212743861912585</v>
      </c>
      <c r="DJ327" s="2">
        <v>39555</v>
      </c>
      <c r="DK327">
        <v>112.83984375</v>
      </c>
      <c r="DL327" s="22">
        <f>_xll.BDH(DL$3&amp;" Govt",$A$8,DJ327,DJ327)</f>
        <v>1.0483100000000001</v>
      </c>
      <c r="DM327">
        <f t="shared" si="162"/>
        <v>107.63976662437636</v>
      </c>
      <c r="DP327" s="22"/>
    </row>
    <row r="328" spans="4:120" x14ac:dyDescent="0.25">
      <c r="D328" s="2"/>
      <c r="F328" s="2">
        <v>38645</v>
      </c>
      <c r="G328">
        <v>128.640625</v>
      </c>
      <c r="H328" s="22">
        <f>_xll.BDH(H$3&amp;" Govt",$A$8,F328,F328)</f>
        <v>1.2371799999999999</v>
      </c>
      <c r="I328" s="14">
        <f t="shared" si="138"/>
        <v>103.97890767713672</v>
      </c>
      <c r="J328" s="2">
        <v>38645</v>
      </c>
      <c r="K328">
        <v>128.91015625</v>
      </c>
      <c r="L328" s="22">
        <f>_xll.BDH(L$3&amp;" Govt",$A$8,J328,J328)</f>
        <v>1.21329</v>
      </c>
      <c r="M328">
        <f t="shared" si="139"/>
        <v>106.24842885872297</v>
      </c>
      <c r="N328" s="2">
        <v>38645</v>
      </c>
      <c r="O328">
        <v>130.0390625</v>
      </c>
      <c r="P328" s="22">
        <f>_xll.BDH(P$3&amp;" Govt",$A$8,N328,N328)</f>
        <v>1.1952</v>
      </c>
      <c r="Q328">
        <f t="shared" si="140"/>
        <v>108.80108977576974</v>
      </c>
      <c r="R328" s="2">
        <v>38645</v>
      </c>
      <c r="S328">
        <v>130.640625</v>
      </c>
      <c r="T328" s="22">
        <f>_xll.BDH(T$3&amp;" Govt",$A$8,R328,R328)</f>
        <v>1.1650400000000001</v>
      </c>
      <c r="U328">
        <f t="shared" si="141"/>
        <v>112.13402544118657</v>
      </c>
      <c r="V328" s="2">
        <v>38743</v>
      </c>
      <c r="W328">
        <v>100.08203125</v>
      </c>
      <c r="X328" s="22">
        <f>_xll.BDH(X$3&amp;" Govt",$A$8,V328,V328)</f>
        <v>1.0446800000000001</v>
      </c>
      <c r="Y328">
        <f t="shared" si="142"/>
        <v>95.801615087873799</v>
      </c>
      <c r="Z328" s="2">
        <v>38645</v>
      </c>
      <c r="AA328">
        <v>124.00390625</v>
      </c>
      <c r="AB328" s="22">
        <f>_xll.BDH(AB$3&amp;" Govt",$A$8,Z328,Z328)</f>
        <v>1.12622</v>
      </c>
      <c r="AC328">
        <f t="shared" si="143"/>
        <v>110.10629028964145</v>
      </c>
      <c r="AD328" s="2">
        <v>39283</v>
      </c>
      <c r="AE328">
        <v>104.14453125</v>
      </c>
      <c r="AF328" s="22">
        <f>_xll.BDH(AF$3&amp;" Govt",$A$8,AD328,AD328)</f>
        <v>1.04521</v>
      </c>
      <c r="AG328">
        <f t="shared" si="144"/>
        <v>99.63981520460004</v>
      </c>
      <c r="AH328" s="2">
        <v>38645</v>
      </c>
      <c r="AI328">
        <v>122.1484375</v>
      </c>
      <c r="AJ328" s="22">
        <f>_xll.BDH(AJ$3&amp;" Govt",$A$8,AH328,AH328)</f>
        <v>1.1039000000000001</v>
      </c>
      <c r="AK328">
        <f t="shared" si="145"/>
        <v>110.65172343509374</v>
      </c>
      <c r="AL328" s="2">
        <v>39647</v>
      </c>
      <c r="AM328">
        <v>111.91015625</v>
      </c>
      <c r="AN328" s="22">
        <f>_xll.BDH(AN$3&amp;" Govt",$A$8,AL328,AL328)</f>
        <v>1.0635399999999999</v>
      </c>
      <c r="AO328">
        <f t="shared" si="146"/>
        <v>105.22420994979034</v>
      </c>
      <c r="AP328" s="2">
        <v>38645</v>
      </c>
      <c r="AQ328">
        <v>118.40625</v>
      </c>
      <c r="AR328" s="22">
        <f>_xll.BDH(AR$3&amp;" Govt",$A$8,AP328,AP328)</f>
        <v>1.0901700000000001</v>
      </c>
      <c r="AS328">
        <f t="shared" si="147"/>
        <v>108.61264756872781</v>
      </c>
      <c r="AT328" s="2">
        <v>40014</v>
      </c>
      <c r="AU328">
        <v>100.73828125</v>
      </c>
      <c r="AV328" s="22">
        <f>_xll.BDH(AV$3&amp;" Govt",$A$8,AT328,AT328)</f>
        <v>1.01065</v>
      </c>
      <c r="AW328">
        <f t="shared" si="148"/>
        <v>99.676724137931032</v>
      </c>
      <c r="AX328" s="2">
        <v>38645</v>
      </c>
      <c r="AY328">
        <v>107.609375</v>
      </c>
      <c r="AZ328" s="22">
        <f>_xll.BDH(AZ$3&amp;" Govt",$A$8,AX328,AX328)</f>
        <v>1.0672299999999999</v>
      </c>
      <c r="BA328">
        <f t="shared" si="149"/>
        <v>100.83053793465326</v>
      </c>
      <c r="BB328" s="2">
        <v>38645</v>
      </c>
      <c r="BC328">
        <v>107.859375</v>
      </c>
      <c r="BD328" s="22">
        <f>_xll.BDH(BD$3&amp;" Govt",$A$8,BB328,BB328)</f>
        <v>1.0608200000000001</v>
      </c>
      <c r="BE328">
        <f t="shared" si="150"/>
        <v>101.67547274749721</v>
      </c>
      <c r="BH328" s="22"/>
      <c r="BJ328" s="2">
        <v>38645</v>
      </c>
      <c r="BK328">
        <v>105.74609375</v>
      </c>
      <c r="BL328" s="22">
        <f>_xll.BDH(BL$3&amp;" Govt",$A$8,BJ328,BJ328)</f>
        <v>1.0398700000000001</v>
      </c>
      <c r="BM328">
        <f t="shared" si="151"/>
        <v>101.69164775404617</v>
      </c>
      <c r="BN328" s="2">
        <v>38821</v>
      </c>
      <c r="BO328">
        <v>97.68359375</v>
      </c>
      <c r="BP328" s="22">
        <f>_xll.BDH(BP$3&amp;" Govt",$A$8,BN328,BN328)</f>
        <v>1.0394300000000001</v>
      </c>
      <c r="BQ328">
        <f t="shared" si="152"/>
        <v>93.978039646729457</v>
      </c>
      <c r="BR328" s="2">
        <v>39002</v>
      </c>
      <c r="BS328">
        <v>100.48828125</v>
      </c>
      <c r="BT328" s="22">
        <f>_xll.BDH(BT$3&amp;" Govt",$A$8,BR328,BR328)</f>
        <v>1.04695</v>
      </c>
      <c r="BU328">
        <f t="shared" si="153"/>
        <v>95.981929652800986</v>
      </c>
      <c r="BV328" s="2">
        <v>39182</v>
      </c>
      <c r="BW328">
        <v>100.640625</v>
      </c>
      <c r="BX328" s="22">
        <f>_xll.BDH(BX$3&amp;" Govt",$A$8,BV328,BV328)</f>
        <v>1.0214799999999999</v>
      </c>
      <c r="BY328">
        <f t="shared" si="154"/>
        <v>98.524322551591808</v>
      </c>
      <c r="BZ328" s="2">
        <v>39364</v>
      </c>
      <c r="CA328">
        <v>105.1796875</v>
      </c>
      <c r="CB328" s="22">
        <f>_xll.BDH(CB$3&amp;" Govt",$A$8,BZ328,BZ328)</f>
        <v>1.03094</v>
      </c>
      <c r="CC328">
        <f t="shared" si="155"/>
        <v>102.02309300250258</v>
      </c>
      <c r="CD328" s="2">
        <v>39546</v>
      </c>
      <c r="CE328">
        <v>116.00390625</v>
      </c>
      <c r="CF328" s="22">
        <f>_xll.BDH(CF$3&amp;" Govt",$A$8,CD328,CD328)</f>
        <v>1.0474000000000001</v>
      </c>
      <c r="CG328">
        <f t="shared" si="156"/>
        <v>110.75415910826808</v>
      </c>
      <c r="CH328" s="2">
        <v>39728</v>
      </c>
      <c r="CI328">
        <v>109.06640625</v>
      </c>
      <c r="CJ328" s="22">
        <f>_xll.BDH(CJ$3&amp;" Govt",$A$8,CH328,CH328)</f>
        <v>1.0604899999999999</v>
      </c>
      <c r="CK328">
        <f t="shared" si="157"/>
        <v>102.84529439221492</v>
      </c>
      <c r="CL328" s="2">
        <v>39910</v>
      </c>
      <c r="CM328">
        <v>101.578125</v>
      </c>
      <c r="CN328" s="22">
        <f>_xll.BDH(CN$3&amp;" Govt",$A$8,CL328,CL328)</f>
        <v>1.0088600000000001</v>
      </c>
      <c r="CO328">
        <f t="shared" si="158"/>
        <v>100.68604662688578</v>
      </c>
      <c r="CP328" s="2">
        <v>40093</v>
      </c>
      <c r="CQ328">
        <v>100.296875</v>
      </c>
      <c r="CR328" s="22">
        <f>_xll.BDH(CR$3&amp;" Govt",$A$8,CP328,CP328)</f>
        <v>0.99909000000000003</v>
      </c>
      <c r="CS328">
        <f t="shared" si="159"/>
        <v>100.38822828774184</v>
      </c>
      <c r="CV328" s="22"/>
      <c r="CZ328" s="22"/>
      <c r="DB328" s="2">
        <v>38650</v>
      </c>
      <c r="DC328">
        <v>108.1796875</v>
      </c>
      <c r="DD328" s="22">
        <f>_xll.BDH(DD$3&amp;" Govt",$A$8,DB328,DB328)</f>
        <v>1.0407299999999999</v>
      </c>
      <c r="DE328">
        <f t="shared" si="160"/>
        <v>103.94596821461859</v>
      </c>
      <c r="DF328" s="2">
        <v>39192</v>
      </c>
      <c r="DG328">
        <v>97.40234375</v>
      </c>
      <c r="DH328" s="22">
        <f>_xll.BDH(DH$3&amp;" Govt",$A$8,DF328,DF328)</f>
        <v>1.0233000000000001</v>
      </c>
      <c r="DI328">
        <f t="shared" si="161"/>
        <v>95.184543877650725</v>
      </c>
      <c r="DJ328" s="2">
        <v>39556</v>
      </c>
      <c r="DK328">
        <v>112.76171875</v>
      </c>
      <c r="DL328" s="22">
        <f>_xll.BDH(DL$3&amp;" Govt",$A$8,DJ328,DJ328)</f>
        <v>1.0484100000000001</v>
      </c>
      <c r="DM328">
        <f t="shared" si="162"/>
        <v>107.55498206808404</v>
      </c>
      <c r="DP328" s="22"/>
    </row>
    <row r="329" spans="4:120" x14ac:dyDescent="0.25">
      <c r="D329" s="2"/>
      <c r="F329" s="2">
        <v>38646</v>
      </c>
      <c r="G329">
        <v>128.69921875</v>
      </c>
      <c r="H329" s="22">
        <f>_xll.BDH(H$3&amp;" Govt",$A$8,F329,F329)</f>
        <v>1.2373799999999999</v>
      </c>
      <c r="I329" s="14">
        <f t="shared" si="138"/>
        <v>104.0094544521489</v>
      </c>
      <c r="J329" s="2">
        <v>38646</v>
      </c>
      <c r="K329">
        <v>128.953125</v>
      </c>
      <c r="L329" s="22">
        <f>_xll.BDH(L$3&amp;" Govt",$A$8,J329,J329)</f>
        <v>1.21349</v>
      </c>
      <c r="M329">
        <f t="shared" si="139"/>
        <v>106.26632687537598</v>
      </c>
      <c r="N329" s="2">
        <v>38646</v>
      </c>
      <c r="O329">
        <v>130.02734375</v>
      </c>
      <c r="P329" s="22">
        <f>_xll.BDH(P$3&amp;" Govt",$A$8,N329,N329)</f>
        <v>1.1954</v>
      </c>
      <c r="Q329">
        <f t="shared" si="140"/>
        <v>108.773083277564</v>
      </c>
      <c r="R329" s="2">
        <v>38646</v>
      </c>
      <c r="S329">
        <v>130.63671875</v>
      </c>
      <c r="T329" s="22">
        <f>_xll.BDH(T$3&amp;" Govt",$A$8,R329,R329)</f>
        <v>1.1652400000000001</v>
      </c>
      <c r="U329">
        <f t="shared" si="141"/>
        <v>112.1114266159761</v>
      </c>
      <c r="V329" s="2">
        <v>38744</v>
      </c>
      <c r="W329">
        <v>100.16015625</v>
      </c>
      <c r="X329" s="22">
        <f>_xll.BDH(X$3&amp;" Govt",$A$8,V329,V329)</f>
        <v>1.0444100000000001</v>
      </c>
      <c r="Y329">
        <f t="shared" si="142"/>
        <v>95.901184640131746</v>
      </c>
      <c r="Z329" s="2">
        <v>38646</v>
      </c>
      <c r="AA329">
        <v>124.04296875</v>
      </c>
      <c r="AB329" s="22">
        <f>_xll.BDH(AB$3&amp;" Govt",$A$8,Z329,Z329)</f>
        <v>1.1264000000000001</v>
      </c>
      <c r="AC329">
        <f t="shared" si="143"/>
        <v>110.12337424538352</v>
      </c>
      <c r="AD329" s="2">
        <v>39286</v>
      </c>
      <c r="AE329">
        <v>103.97265625</v>
      </c>
      <c r="AF329" s="22">
        <f>_xll.BDH(AF$3&amp;" Govt",$A$8,AD329,AD329)</f>
        <v>1.04582</v>
      </c>
      <c r="AG329">
        <f t="shared" si="144"/>
        <v>99.417353129601651</v>
      </c>
      <c r="AH329" s="2">
        <v>38646</v>
      </c>
      <c r="AI329">
        <v>122.1875</v>
      </c>
      <c r="AJ329" s="22">
        <f>_xll.BDH(AJ$3&amp;" Govt",$A$8,AH329,AH329)</f>
        <v>1.10408</v>
      </c>
      <c r="AK329">
        <f t="shared" si="145"/>
        <v>110.66906383595392</v>
      </c>
      <c r="AL329" s="2">
        <v>39650</v>
      </c>
      <c r="AM329">
        <v>112.01171875</v>
      </c>
      <c r="AN329" s="22">
        <f>_xll.BDH(AN$3&amp;" Govt",$A$8,AL329,AL329)</f>
        <v>1.0644</v>
      </c>
      <c r="AO329">
        <f t="shared" si="146"/>
        <v>105.23460987410748</v>
      </c>
      <c r="AP329" s="2">
        <v>38646</v>
      </c>
      <c r="AQ329">
        <v>118.52734375</v>
      </c>
      <c r="AR329" s="22">
        <f>_xll.BDH(AR$3&amp;" Govt",$A$8,AP329,AP329)</f>
        <v>1.0903499999999999</v>
      </c>
      <c r="AS329">
        <f t="shared" si="147"/>
        <v>108.70577681478424</v>
      </c>
      <c r="AT329" s="2">
        <v>40015</v>
      </c>
      <c r="AU329">
        <v>100.8125</v>
      </c>
      <c r="AV329" s="22">
        <f>_xll.BDH(AV$3&amp;" Govt",$A$8,AT329,AT329)</f>
        <v>1.01075</v>
      </c>
      <c r="AW329">
        <f t="shared" si="148"/>
        <v>99.740291862478358</v>
      </c>
      <c r="AX329" s="2">
        <v>38646</v>
      </c>
      <c r="AY329">
        <v>107.7109375</v>
      </c>
      <c r="AZ329" s="22">
        <f>_xll.BDH(AZ$3&amp;" Govt",$A$8,AX329,AX329)</f>
        <v>1.06741</v>
      </c>
      <c r="BA329">
        <f t="shared" si="149"/>
        <v>100.90868316766753</v>
      </c>
      <c r="BB329" s="2">
        <v>38646</v>
      </c>
      <c r="BC329">
        <v>107.98046875</v>
      </c>
      <c r="BD329" s="22">
        <f>_xll.BDH(BD$3&amp;" Govt",$A$8,BB329,BB329)</f>
        <v>1.0609999999999999</v>
      </c>
      <c r="BE329">
        <f t="shared" si="150"/>
        <v>101.77235508953818</v>
      </c>
      <c r="BH329" s="22"/>
      <c r="BJ329" s="2">
        <v>38646</v>
      </c>
      <c r="BK329">
        <v>105.84765625</v>
      </c>
      <c r="BL329" s="22">
        <f>_xll.BDH(BL$3&amp;" Govt",$A$8,BJ329,BJ329)</f>
        <v>1.0400499999999999</v>
      </c>
      <c r="BM329">
        <f t="shared" si="151"/>
        <v>101.7716996779001</v>
      </c>
      <c r="BN329" s="2">
        <v>38824</v>
      </c>
      <c r="BO329">
        <v>98.0546875</v>
      </c>
      <c r="BP329" s="22">
        <f>_xll.BDH(BP$3&amp;" Govt",$A$8,BN329,BN329)</f>
        <v>1.0396399999999999</v>
      </c>
      <c r="BQ329">
        <f t="shared" si="152"/>
        <v>94.316001211957996</v>
      </c>
      <c r="BR329" s="2">
        <v>39003</v>
      </c>
      <c r="BS329">
        <v>100.32421875</v>
      </c>
      <c r="BT329" s="22">
        <f>_xll.BDH(BT$3&amp;" Govt",$A$8,BR329,BR329)</f>
        <v>1.0470200000000001</v>
      </c>
      <c r="BU329">
        <f t="shared" si="153"/>
        <v>95.818817930889566</v>
      </c>
      <c r="BV329" s="2">
        <v>39183</v>
      </c>
      <c r="BW329">
        <v>100.58203125</v>
      </c>
      <c r="BX329" s="22">
        <f>_xll.BDH(BX$3&amp;" Govt",$A$8,BV329,BV329)</f>
        <v>1.02166</v>
      </c>
      <c r="BY329">
        <f t="shared" si="154"/>
        <v>98.44961264021299</v>
      </c>
      <c r="BZ329" s="2">
        <v>39365</v>
      </c>
      <c r="CA329">
        <v>105.2109375</v>
      </c>
      <c r="CB329" s="22">
        <f>_xll.BDH(CB$3&amp;" Govt",$A$8,BZ329,BZ329)</f>
        <v>1.03088</v>
      </c>
      <c r="CC329">
        <f t="shared" si="155"/>
        <v>102.05934492860469</v>
      </c>
      <c r="CD329" s="2">
        <v>39547</v>
      </c>
      <c r="CE329">
        <v>116.7890625</v>
      </c>
      <c r="CF329" s="22">
        <f>_xll.BDH(CF$3&amp;" Govt",$A$8,CD329,CD329)</f>
        <v>1.0475000000000001</v>
      </c>
      <c r="CG329">
        <f t="shared" si="156"/>
        <v>111.493138424821</v>
      </c>
      <c r="CH329" s="2">
        <v>39729</v>
      </c>
      <c r="CI329">
        <v>106.5234375</v>
      </c>
      <c r="CJ329" s="22">
        <f>_xll.BDH(CJ$3&amp;" Govt",$A$8,CH329,CH329)</f>
        <v>1.06036</v>
      </c>
      <c r="CK329">
        <f t="shared" si="157"/>
        <v>100.45969057678525</v>
      </c>
      <c r="CL329" s="2">
        <v>39911</v>
      </c>
      <c r="CM329">
        <v>101.7734375</v>
      </c>
      <c r="CN329" s="22">
        <f>_xll.BDH(CN$3&amp;" Govt",$A$8,CL329,CL329)</f>
        <v>1.0090300000000001</v>
      </c>
      <c r="CO329">
        <f t="shared" si="158"/>
        <v>100.8626477904522</v>
      </c>
      <c r="CP329" s="2">
        <v>40094</v>
      </c>
      <c r="CQ329">
        <v>100.07421875</v>
      </c>
      <c r="CR329" s="22">
        <f>_xll.BDH(CR$3&amp;" Govt",$A$8,CP329,CP329)</f>
        <v>0.99917</v>
      </c>
      <c r="CS329">
        <f t="shared" si="159"/>
        <v>100.15734934996047</v>
      </c>
      <c r="CV329" s="22"/>
      <c r="CZ329" s="22"/>
      <c r="DB329" s="2">
        <v>38651</v>
      </c>
      <c r="DC329">
        <v>107.80078125</v>
      </c>
      <c r="DD329" s="22">
        <f>_xll.BDH(DD$3&amp;" Govt",$A$8,DB329,DB329)</f>
        <v>1.0408999999999999</v>
      </c>
      <c r="DE329">
        <f t="shared" si="160"/>
        <v>103.56497382073206</v>
      </c>
      <c r="DF329" s="2">
        <v>39195</v>
      </c>
      <c r="DG329">
        <v>97.71484375</v>
      </c>
      <c r="DH329" s="22">
        <f>_xll.BDH(DH$3&amp;" Govt",$A$8,DF329,DF329)</f>
        <v>1.0238499999999999</v>
      </c>
      <c r="DI329">
        <f t="shared" si="161"/>
        <v>95.438632368022667</v>
      </c>
      <c r="DJ329" s="2">
        <v>39559</v>
      </c>
      <c r="DK329">
        <v>113.05859375</v>
      </c>
      <c r="DL329" s="22">
        <f>_xll.BDH(DL$3&amp;" Govt",$A$8,DJ329,DJ329)</f>
        <v>1.0487200000000001</v>
      </c>
      <c r="DM329">
        <f t="shared" si="162"/>
        <v>107.80627216988327</v>
      </c>
      <c r="DP329" s="22"/>
    </row>
    <row r="330" spans="4:120" x14ac:dyDescent="0.25">
      <c r="D330" s="2"/>
      <c r="F330" s="2">
        <v>38649</v>
      </c>
      <c r="G330">
        <v>128.59765625</v>
      </c>
      <c r="H330" s="22">
        <f>_xll.BDH(H$3&amp;" Govt",$A$8,F330,F330)</f>
        <v>1.2379899999999999</v>
      </c>
      <c r="I330" s="14">
        <f t="shared" si="138"/>
        <v>103.87616721459786</v>
      </c>
      <c r="J330" s="2">
        <v>38649</v>
      </c>
      <c r="K330">
        <v>128.796875</v>
      </c>
      <c r="L330" s="22">
        <f>_xll.BDH(L$3&amp;" Govt",$A$8,J330,J330)</f>
        <v>1.2140900000000001</v>
      </c>
      <c r="M330">
        <f t="shared" si="139"/>
        <v>106.08511312999859</v>
      </c>
      <c r="N330" s="2">
        <v>38649</v>
      </c>
      <c r="O330">
        <v>129.81640625</v>
      </c>
      <c r="P330" s="22">
        <f>_xll.BDH(P$3&amp;" Govt",$A$8,N330,N330)</f>
        <v>1.1959900000000001</v>
      </c>
      <c r="Q330">
        <f t="shared" si="140"/>
        <v>108.54305324459234</v>
      </c>
      <c r="R330" s="2">
        <v>38649</v>
      </c>
      <c r="S330">
        <v>130.48828125</v>
      </c>
      <c r="T330" s="22">
        <f>_xll.BDH(T$3&amp;" Govt",$A$8,R330,R330)</f>
        <v>1.16581</v>
      </c>
      <c r="U330">
        <f t="shared" si="141"/>
        <v>111.92928629021881</v>
      </c>
      <c r="V330" s="2">
        <v>38747</v>
      </c>
      <c r="W330">
        <v>100.15234375</v>
      </c>
      <c r="X330" s="22">
        <f>_xll.BDH(X$3&amp;" Govt",$A$8,V330,V330)</f>
        <v>1.04359</v>
      </c>
      <c r="Y330">
        <f t="shared" si="142"/>
        <v>95.969052741018984</v>
      </c>
      <c r="Z330" s="2">
        <v>38649</v>
      </c>
      <c r="AA330">
        <v>123.77734375</v>
      </c>
      <c r="AB330" s="22">
        <f>_xll.BDH(AB$3&amp;" Govt",$A$8,Z330,Z330)</f>
        <v>1.12696</v>
      </c>
      <c r="AC330">
        <f t="shared" si="143"/>
        <v>109.83295214559523</v>
      </c>
      <c r="AD330" s="2">
        <v>39287</v>
      </c>
      <c r="AE330">
        <v>104.19921875</v>
      </c>
      <c r="AF330" s="22">
        <f>_xll.BDH(AF$3&amp;" Govt",$A$8,AD330,AD330)</f>
        <v>1.04603</v>
      </c>
      <c r="AG330">
        <f t="shared" si="144"/>
        <v>99.613986931541163</v>
      </c>
      <c r="AH330" s="2">
        <v>38649</v>
      </c>
      <c r="AI330">
        <v>121.87109375</v>
      </c>
      <c r="AJ330" s="22">
        <f>_xll.BDH(AJ$3&amp;" Govt",$A$8,AH330,AH330)</f>
        <v>1.1046199999999999</v>
      </c>
      <c r="AK330">
        <f t="shared" si="145"/>
        <v>110.32852360992921</v>
      </c>
      <c r="AL330" s="2">
        <v>39651</v>
      </c>
      <c r="AM330">
        <v>111.44921875</v>
      </c>
      <c r="AN330" s="22">
        <f>_xll.BDH(AN$3&amp;" Govt",$A$8,AL330,AL330)</f>
        <v>1.0646899999999999</v>
      </c>
      <c r="AO330">
        <f t="shared" si="146"/>
        <v>104.6776232988006</v>
      </c>
      <c r="AP330" s="2">
        <v>38649</v>
      </c>
      <c r="AQ330">
        <v>118.11328125</v>
      </c>
      <c r="AR330" s="22">
        <f>_xll.BDH(AR$3&amp;" Govt",$A$8,AP330,AP330)</f>
        <v>1.0908899999999999</v>
      </c>
      <c r="AS330">
        <f t="shared" si="147"/>
        <v>108.27240257954514</v>
      </c>
      <c r="AT330" s="2">
        <v>40016</v>
      </c>
      <c r="AU330">
        <v>100.6640625</v>
      </c>
      <c r="AV330" s="22">
        <f>_xll.BDH(AV$3&amp;" Govt",$A$8,AT330,AT330)</f>
        <v>1.01084</v>
      </c>
      <c r="AW330">
        <f t="shared" si="148"/>
        <v>99.58456580665586</v>
      </c>
      <c r="AX330" s="2">
        <v>38649</v>
      </c>
      <c r="AY330">
        <v>107.25</v>
      </c>
      <c r="AZ330" s="22">
        <f>_xll.BDH(AZ$3&amp;" Govt",$A$8,AX330,AX330)</f>
        <v>1.0679400000000001</v>
      </c>
      <c r="BA330">
        <f t="shared" si="149"/>
        <v>100.42699028035283</v>
      </c>
      <c r="BB330" s="2">
        <v>38649</v>
      </c>
      <c r="BC330">
        <v>107.50390625</v>
      </c>
      <c r="BD330" s="22">
        <f>_xll.BDH(BD$3&amp;" Govt",$A$8,BB330,BB330)</f>
        <v>1.06152</v>
      </c>
      <c r="BE330">
        <f t="shared" si="150"/>
        <v>101.27355702200617</v>
      </c>
      <c r="BH330" s="22"/>
      <c r="BJ330" s="2">
        <v>38649</v>
      </c>
      <c r="BK330">
        <v>105.3828125</v>
      </c>
      <c r="BL330" s="22">
        <f>_xll.BDH(BL$3&amp;" Govt",$A$8,BJ330,BJ330)</f>
        <v>1.0405599999999999</v>
      </c>
      <c r="BM330">
        <f t="shared" si="151"/>
        <v>101.27509466056739</v>
      </c>
      <c r="BN330" s="2">
        <v>38825</v>
      </c>
      <c r="BO330">
        <v>98.484375</v>
      </c>
      <c r="BP330" s="22">
        <f>_xll.BDH(BP$3&amp;" Govt",$A$8,BN330,BN330)</f>
        <v>1.0397099999999999</v>
      </c>
      <c r="BQ330">
        <f t="shared" si="152"/>
        <v>94.72292754710449</v>
      </c>
      <c r="BR330" s="2">
        <v>39006</v>
      </c>
      <c r="BS330">
        <v>100.53125</v>
      </c>
      <c r="BT330" s="22">
        <f>_xll.BDH(BT$3&amp;" Govt",$A$8,BR330,BR330)</f>
        <v>1.04722</v>
      </c>
      <c r="BU330">
        <f t="shared" si="153"/>
        <v>95.998214319818175</v>
      </c>
      <c r="BV330" s="2">
        <v>39184</v>
      </c>
      <c r="BW330">
        <v>100.625</v>
      </c>
      <c r="BX330" s="22">
        <f>_xll.BDH(BX$3&amp;" Govt",$A$8,BV330,BV330)</f>
        <v>1.0218400000000001</v>
      </c>
      <c r="BY330">
        <f t="shared" si="154"/>
        <v>98.474320833007113</v>
      </c>
      <c r="BZ330" s="2">
        <v>39366</v>
      </c>
      <c r="CA330">
        <v>105.34375</v>
      </c>
      <c r="CB330" s="22">
        <f>_xll.BDH(CB$3&amp;" Govt",$A$8,BZ330,BZ330)</f>
        <v>1.0308200000000001</v>
      </c>
      <c r="CC330">
        <f t="shared" si="155"/>
        <v>102.19412700568479</v>
      </c>
      <c r="CD330" s="2">
        <v>39548</v>
      </c>
      <c r="CE330">
        <v>116.33203125</v>
      </c>
      <c r="CF330" s="22">
        <f>_xll.BDH(CF$3&amp;" Govt",$A$8,CD330,CD330)</f>
        <v>1.0476000000000001</v>
      </c>
      <c r="CG330">
        <f t="shared" si="156"/>
        <v>111.04623067010309</v>
      </c>
      <c r="CH330" s="2">
        <v>39730</v>
      </c>
      <c r="CI330">
        <v>105.76953125</v>
      </c>
      <c r="CJ330" s="22">
        <f>_xll.BDH(CJ$3&amp;" Govt",$A$8,CH330,CH330)</f>
        <v>1.0602199999999999</v>
      </c>
      <c r="CK330">
        <f t="shared" si="157"/>
        <v>99.761871356888193</v>
      </c>
      <c r="CL330" s="2">
        <v>39912</v>
      </c>
      <c r="CM330">
        <v>101.46484375</v>
      </c>
      <c r="CN330" s="22">
        <f>_xll.BDH(CN$3&amp;" Govt",$A$8,CL330,CL330)</f>
        <v>1.0092000000000001</v>
      </c>
      <c r="CO330">
        <f t="shared" si="158"/>
        <v>100.53987688267934</v>
      </c>
      <c r="CP330" s="2">
        <v>40095</v>
      </c>
      <c r="CQ330">
        <v>99.5703125</v>
      </c>
      <c r="CR330" s="22">
        <f>_xll.BDH(CR$3&amp;" Govt",$A$8,CP330,CP330)</f>
        <v>0.99924000000000002</v>
      </c>
      <c r="CS330">
        <f t="shared" si="159"/>
        <v>99.646043493054719</v>
      </c>
      <c r="CV330" s="22"/>
      <c r="CZ330" s="22"/>
      <c r="DB330" s="2">
        <v>38652</v>
      </c>
      <c r="DC330">
        <v>108.71875</v>
      </c>
      <c r="DD330" s="22">
        <f>_xll.BDH(DD$3&amp;" Govt",$A$8,DB330,DB330)</f>
        <v>1.0410699999999999</v>
      </c>
      <c r="DE330">
        <f t="shared" si="160"/>
        <v>104.42981739940639</v>
      </c>
      <c r="DF330" s="2">
        <v>39196</v>
      </c>
      <c r="DG330">
        <v>97.9296875</v>
      </c>
      <c r="DH330" s="22">
        <f>_xll.BDH(DH$3&amp;" Govt",$A$8,DF330,DF330)</f>
        <v>1.02403</v>
      </c>
      <c r="DI330">
        <f t="shared" si="161"/>
        <v>95.631658740466591</v>
      </c>
      <c r="DJ330" s="2">
        <v>39560</v>
      </c>
      <c r="DK330">
        <v>113.421875</v>
      </c>
      <c r="DL330" s="22">
        <f>_xll.BDH(DL$3&amp;" Govt",$A$8,DJ330,DJ330)</f>
        <v>1.0488200000000001</v>
      </c>
      <c r="DM330">
        <f t="shared" si="162"/>
        <v>108.14236475276977</v>
      </c>
      <c r="DP330" s="22"/>
    </row>
    <row r="331" spans="4:120" x14ac:dyDescent="0.25">
      <c r="D331" s="2"/>
      <c r="F331" s="2">
        <v>38650</v>
      </c>
      <c r="G331">
        <v>128.53125</v>
      </c>
      <c r="H331" s="22">
        <f>_xll.BDH(H$3&amp;" Govt",$A$8,F331,F331)</f>
        <v>1.2382</v>
      </c>
      <c r="I331" s="14">
        <f t="shared" si="138"/>
        <v>103.80491842997901</v>
      </c>
      <c r="J331" s="2">
        <v>38650</v>
      </c>
      <c r="K331">
        <v>128.58203125</v>
      </c>
      <c r="L331" s="22">
        <f>_xll.BDH(L$3&amp;" Govt",$A$8,J331,J331)</f>
        <v>1.2142900000000001</v>
      </c>
      <c r="M331">
        <f t="shared" si="139"/>
        <v>105.89071082690296</v>
      </c>
      <c r="N331" s="2">
        <v>38650</v>
      </c>
      <c r="O331">
        <v>129.515625</v>
      </c>
      <c r="P331" s="22">
        <f>_xll.BDH(P$3&amp;" Govt",$A$8,N331,N331)</f>
        <v>1.19618</v>
      </c>
      <c r="Q331">
        <f t="shared" si="140"/>
        <v>108.27436088214148</v>
      </c>
      <c r="R331" s="2">
        <v>38650</v>
      </c>
      <c r="S331">
        <v>130.05078125</v>
      </c>
      <c r="T331" s="22">
        <f>_xll.BDH(T$3&amp;" Govt",$A$8,R331,R331)</f>
        <v>1.1659999999999999</v>
      </c>
      <c r="U331">
        <f t="shared" si="141"/>
        <v>111.53583297598628</v>
      </c>
      <c r="V331" s="2">
        <v>38748</v>
      </c>
      <c r="W331">
        <v>100.2265625</v>
      </c>
      <c r="X331" s="22">
        <f>_xll.BDH(X$3&amp;" Govt",$A$8,V331,V331)</f>
        <v>1.04332</v>
      </c>
      <c r="Y331">
        <f t="shared" si="142"/>
        <v>96.065025591381357</v>
      </c>
      <c r="Z331" s="2">
        <v>38650</v>
      </c>
      <c r="AA331">
        <v>123.34765625</v>
      </c>
      <c r="AB331" s="22">
        <f>_xll.BDH(AB$3&amp;" Govt",$A$8,Z331,Z331)</f>
        <v>1.1271500000000001</v>
      </c>
      <c r="AC331">
        <f t="shared" si="143"/>
        <v>109.43322206449895</v>
      </c>
      <c r="AD331" s="2">
        <v>39288</v>
      </c>
      <c r="AE331">
        <v>104.2890625</v>
      </c>
      <c r="AF331" s="22">
        <f>_xll.BDH(AF$3&amp;" Govt",$A$8,AD331,AD331)</f>
        <v>1.0462400000000001</v>
      </c>
      <c r="AG331">
        <f t="shared" si="144"/>
        <v>99.679865518427889</v>
      </c>
      <c r="AH331" s="2">
        <v>38650</v>
      </c>
      <c r="AI331">
        <v>121.34765625</v>
      </c>
      <c r="AJ331" s="22">
        <f>_xll.BDH(AJ$3&amp;" Govt",$A$8,AH331,AH331)</f>
        <v>1.1048100000000001</v>
      </c>
      <c r="AK331">
        <f t="shared" si="145"/>
        <v>109.8357692725446</v>
      </c>
      <c r="AL331" s="2">
        <v>39652</v>
      </c>
      <c r="AM331">
        <v>110.75390625</v>
      </c>
      <c r="AN331" s="22">
        <f>_xll.BDH(AN$3&amp;" Govt",$A$8,AL331,AL331)</f>
        <v>1.06498</v>
      </c>
      <c r="AO331">
        <f t="shared" si="146"/>
        <v>103.99623114988074</v>
      </c>
      <c r="AP331" s="2">
        <v>38650</v>
      </c>
      <c r="AQ331">
        <v>117.59375</v>
      </c>
      <c r="AR331" s="22">
        <f>_xll.BDH(AR$3&amp;" Govt",$A$8,AP331,AP331)</f>
        <v>1.09107</v>
      </c>
      <c r="AS331">
        <f t="shared" si="147"/>
        <v>107.77837352323866</v>
      </c>
      <c r="AT331" s="2">
        <v>40017</v>
      </c>
      <c r="AU331">
        <v>100.421875</v>
      </c>
      <c r="AV331" s="22">
        <f>_xll.BDH(AV$3&amp;" Govt",$A$8,AT331,AT331)</f>
        <v>1.0109300000000001</v>
      </c>
      <c r="AW331">
        <f t="shared" si="148"/>
        <v>99.336131087216714</v>
      </c>
      <c r="AX331" s="2">
        <v>38650</v>
      </c>
      <c r="AY331">
        <v>106.70703125</v>
      </c>
      <c r="AZ331" s="22">
        <f>_xll.BDH(AZ$3&amp;" Govt",$A$8,AX331,AX331)</f>
        <v>1.0681099999999999</v>
      </c>
      <c r="BA331">
        <f t="shared" si="149"/>
        <v>99.902661008697621</v>
      </c>
      <c r="BB331" s="2">
        <v>38650</v>
      </c>
      <c r="BC331">
        <v>106.96484375</v>
      </c>
      <c r="BD331" s="22">
        <f>_xll.BDH(BD$3&amp;" Govt",$A$8,BB331,BB331)</f>
        <v>1.0617000000000001</v>
      </c>
      <c r="BE331">
        <f t="shared" si="150"/>
        <v>100.74865192615616</v>
      </c>
      <c r="BH331" s="22"/>
      <c r="BJ331" s="2">
        <v>38650</v>
      </c>
      <c r="BK331">
        <v>104.8203125</v>
      </c>
      <c r="BL331" s="22">
        <f>_xll.BDH(BL$3&amp;" Govt",$A$8,BJ331,BJ331)</f>
        <v>1.0407299999999999</v>
      </c>
      <c r="BM331">
        <f t="shared" si="151"/>
        <v>100.71806568466366</v>
      </c>
      <c r="BN331" s="2">
        <v>38826</v>
      </c>
      <c r="BO331">
        <v>98.546875</v>
      </c>
      <c r="BP331" s="22">
        <f>_xll.BDH(BP$3&amp;" Govt",$A$8,BN331,BN331)</f>
        <v>1.0397700000000001</v>
      </c>
      <c r="BQ331">
        <f t="shared" si="152"/>
        <v>94.777571001279128</v>
      </c>
      <c r="BR331" s="2">
        <v>39007</v>
      </c>
      <c r="BS331">
        <v>100.4296875</v>
      </c>
      <c r="BT331" s="22">
        <f>_xll.BDH(BT$3&amp;" Govt",$A$8,BR331,BR331)</f>
        <v>1.04728</v>
      </c>
      <c r="BU331">
        <f t="shared" si="153"/>
        <v>95.895737052173246</v>
      </c>
      <c r="BV331" s="2">
        <v>39185</v>
      </c>
      <c r="BW331">
        <v>100.375</v>
      </c>
      <c r="BX331" s="22">
        <f>_xll.BDH(BX$3&amp;" Govt",$A$8,BV331,BV331)</f>
        <v>1.02203</v>
      </c>
      <c r="BY331">
        <f t="shared" si="154"/>
        <v>98.211402796395404</v>
      </c>
      <c r="BZ331" s="2">
        <v>39367</v>
      </c>
      <c r="CA331">
        <v>105.0078125</v>
      </c>
      <c r="CB331" s="22">
        <f>_xll.BDH(CB$3&amp;" Govt",$A$8,BZ331,BZ331)</f>
        <v>1.0307599999999999</v>
      </c>
      <c r="CC331">
        <f t="shared" si="155"/>
        <v>101.87416323877528</v>
      </c>
      <c r="CD331" s="2">
        <v>39549</v>
      </c>
      <c r="CE331">
        <v>116.91015625</v>
      </c>
      <c r="CF331" s="22">
        <f>_xll.BDH(CF$3&amp;" Govt",$A$8,CD331,CD331)</f>
        <v>1.0477000000000001</v>
      </c>
      <c r="CG331">
        <f t="shared" si="156"/>
        <v>111.58743557316025</v>
      </c>
      <c r="CH331" s="2">
        <v>39731</v>
      </c>
      <c r="CI331">
        <v>103.859375</v>
      </c>
      <c r="CJ331" s="22">
        <f>_xll.BDH(CJ$3&amp;" Govt",$A$8,CH331,CH331)</f>
        <v>1.0600799999999999</v>
      </c>
      <c r="CK331">
        <f t="shared" si="157"/>
        <v>97.973148252962048</v>
      </c>
      <c r="CL331" s="2">
        <v>39913</v>
      </c>
      <c r="CM331">
        <v>101.55859375</v>
      </c>
      <c r="CN331" s="22">
        <f>_xll.BDH(CN$3&amp;" Govt",$A$8,CL331,CL331)</f>
        <v>1.00936</v>
      </c>
      <c r="CO331">
        <f t="shared" si="158"/>
        <v>100.61682031188079</v>
      </c>
      <c r="CP331" s="2">
        <v>40098</v>
      </c>
      <c r="CQ331">
        <v>99.5703125</v>
      </c>
      <c r="CR331" s="22">
        <f>_xll.BDH(CR$3&amp;" Govt",$A$8,CP331,CP331)</f>
        <v>0.99944999999999995</v>
      </c>
      <c r="CS331">
        <f t="shared" si="159"/>
        <v>99.625106308469668</v>
      </c>
      <c r="CV331" s="22"/>
      <c r="CZ331" s="22"/>
      <c r="DB331" s="2">
        <v>38653</v>
      </c>
      <c r="DC331">
        <v>108.83984375</v>
      </c>
      <c r="DD331" s="22">
        <f>_xll.BDH(DD$3&amp;" Govt",$A$8,DB331,DB331)</f>
        <v>1.0412399999999999</v>
      </c>
      <c r="DE331">
        <f t="shared" si="160"/>
        <v>104.52906510506705</v>
      </c>
      <c r="DF331" s="2">
        <v>39197</v>
      </c>
      <c r="DG331">
        <v>97.76171875</v>
      </c>
      <c r="DH331" s="22">
        <f>_xll.BDH(DH$3&amp;" Govt",$A$8,DF331,DF331)</f>
        <v>1.0242100000000001</v>
      </c>
      <c r="DI331">
        <f t="shared" si="161"/>
        <v>95.450853584714068</v>
      </c>
      <c r="DJ331" s="2">
        <v>39561</v>
      </c>
      <c r="DK331">
        <v>112.51953125</v>
      </c>
      <c r="DL331" s="22">
        <f>_xll.BDH(DL$3&amp;" Govt",$A$8,DJ331,DJ331)</f>
        <v>1.0489200000000001</v>
      </c>
      <c r="DM331">
        <f t="shared" si="162"/>
        <v>107.27179503679974</v>
      </c>
      <c r="DP331" s="22"/>
    </row>
    <row r="332" spans="4:120" x14ac:dyDescent="0.25">
      <c r="D332" s="2"/>
      <c r="F332" s="2">
        <v>38651</v>
      </c>
      <c r="G332">
        <v>128.44921875</v>
      </c>
      <c r="H332" s="22">
        <f>_xll.BDH(H$3&amp;" Govt",$A$8,F332,F332)</f>
        <v>1.2383999999999999</v>
      </c>
      <c r="I332" s="14">
        <f t="shared" si="138"/>
        <v>103.72191436531008</v>
      </c>
      <c r="J332" s="2">
        <v>38651</v>
      </c>
      <c r="K332">
        <v>128.484375</v>
      </c>
      <c r="L332" s="22">
        <f>_xll.BDH(L$3&amp;" Govt",$A$8,J332,J332)</f>
        <v>1.2144900000000001</v>
      </c>
      <c r="M332">
        <f t="shared" si="139"/>
        <v>105.79286367117061</v>
      </c>
      <c r="N332" s="2">
        <v>38651</v>
      </c>
      <c r="O332">
        <v>129.36328125</v>
      </c>
      <c r="P332" s="22">
        <f>_xll.BDH(P$3&amp;" Govt",$A$8,N332,N332)</f>
        <v>1.19638</v>
      </c>
      <c r="Q332">
        <f t="shared" si="140"/>
        <v>108.12892329360237</v>
      </c>
      <c r="R332" s="2">
        <v>38651</v>
      </c>
      <c r="S332">
        <v>129.8515625</v>
      </c>
      <c r="T332" s="22">
        <f>_xll.BDH(T$3&amp;" Govt",$A$8,R332,R332)</f>
        <v>1.1661900000000001</v>
      </c>
      <c r="U332">
        <f t="shared" si="141"/>
        <v>111.34683242010307</v>
      </c>
      <c r="V332" s="2">
        <v>38749</v>
      </c>
      <c r="W332">
        <v>100.00390625</v>
      </c>
      <c r="X332" s="22">
        <f>_xll.BDH(X$3&amp;" Govt",$A$8,V332,V332)</f>
        <v>1.04305</v>
      </c>
      <c r="Y332">
        <f t="shared" si="142"/>
        <v>95.876426106131049</v>
      </c>
      <c r="Z332" s="2">
        <v>38651</v>
      </c>
      <c r="AA332">
        <v>123.1171875</v>
      </c>
      <c r="AB332" s="22">
        <f>_xll.BDH(AB$3&amp;" Govt",$A$8,Z332,Z332)</f>
        <v>1.1273299999999999</v>
      </c>
      <c r="AC332">
        <f t="shared" si="143"/>
        <v>109.21131123983217</v>
      </c>
      <c r="AD332" s="2">
        <v>39289</v>
      </c>
      <c r="AE332">
        <v>104.6953125</v>
      </c>
      <c r="AF332" s="22">
        <f>_xll.BDH(AF$3&amp;" Govt",$A$8,AD332,AD332)</f>
        <v>1.04644</v>
      </c>
      <c r="AG332">
        <f t="shared" si="144"/>
        <v>100.04903530063835</v>
      </c>
      <c r="AH332" s="2">
        <v>38651</v>
      </c>
      <c r="AI332">
        <v>121.12109375</v>
      </c>
      <c r="AJ332" s="22">
        <f>_xll.BDH(AJ$3&amp;" Govt",$A$8,AH332,AH332)</f>
        <v>1.1049899999999999</v>
      </c>
      <c r="AK332">
        <f t="shared" si="145"/>
        <v>109.61284151892778</v>
      </c>
      <c r="AL332" s="2">
        <v>39653</v>
      </c>
      <c r="AM332">
        <v>111.2734375</v>
      </c>
      <c r="AN332" s="22">
        <f>_xll.BDH(AN$3&amp;" Govt",$A$8,AL332,AL332)</f>
        <v>1.0652699999999999</v>
      </c>
      <c r="AO332">
        <f t="shared" si="146"/>
        <v>104.45561923268281</v>
      </c>
      <c r="AP332" s="2">
        <v>38651</v>
      </c>
      <c r="AQ332">
        <v>117.33203125</v>
      </c>
      <c r="AR332" s="22">
        <f>_xll.BDH(AR$3&amp;" Govt",$A$8,AP332,AP332)</f>
        <v>1.0912500000000001</v>
      </c>
      <c r="AS332">
        <f t="shared" si="147"/>
        <v>107.52076174112256</v>
      </c>
      <c r="AT332" s="2">
        <v>40018</v>
      </c>
      <c r="AU332">
        <v>100.328125</v>
      </c>
      <c r="AV332" s="22">
        <f>_xll.BDH(AV$3&amp;" Govt",$A$8,AT332,AT332)</f>
        <v>1.0110300000000001</v>
      </c>
      <c r="AW332">
        <f t="shared" si="148"/>
        <v>99.233578627736065</v>
      </c>
      <c r="AX332" s="2">
        <v>38651</v>
      </c>
      <c r="AY332">
        <v>106.51171875</v>
      </c>
      <c r="AZ332" s="22">
        <f>_xll.BDH(AZ$3&amp;" Govt",$A$8,AX332,AX332)</f>
        <v>1.06829</v>
      </c>
      <c r="BA332">
        <f t="shared" si="149"/>
        <v>99.703000823746365</v>
      </c>
      <c r="BB332" s="2">
        <v>38651</v>
      </c>
      <c r="BC332">
        <v>106.671875</v>
      </c>
      <c r="BD332" s="22">
        <f>_xll.BDH(BD$3&amp;" Govt",$A$8,BB332,BB332)</f>
        <v>1.0618700000000001</v>
      </c>
      <c r="BE332">
        <f t="shared" si="150"/>
        <v>100.45662369216569</v>
      </c>
      <c r="BH332" s="22"/>
      <c r="BJ332" s="2">
        <v>38651</v>
      </c>
      <c r="BK332">
        <v>104.515625</v>
      </c>
      <c r="BL332" s="22">
        <f>_xll.BDH(BL$3&amp;" Govt",$A$8,BJ332,BJ332)</f>
        <v>1.0408999999999999</v>
      </c>
      <c r="BM332">
        <f t="shared" si="151"/>
        <v>100.40890095110002</v>
      </c>
      <c r="BN332" s="2">
        <v>38827</v>
      </c>
      <c r="BO332">
        <v>98.21484375</v>
      </c>
      <c r="BP332" s="22">
        <f>_xll.BDH(BP$3&amp;" Govt",$A$8,BN332,BN332)</f>
        <v>1.0398400000000001</v>
      </c>
      <c r="BQ332">
        <f t="shared" si="152"/>
        <v>94.451880818202795</v>
      </c>
      <c r="BR332" s="2">
        <v>39008</v>
      </c>
      <c r="BS332">
        <v>100.39453125</v>
      </c>
      <c r="BT332" s="22">
        <f>_xll.BDH(BT$3&amp;" Govt",$A$8,BR332,BR332)</f>
        <v>1.04735</v>
      </c>
      <c r="BU332">
        <f t="shared" si="153"/>
        <v>95.855760968157725</v>
      </c>
      <c r="BV332" s="2">
        <v>39188</v>
      </c>
      <c r="BW332">
        <v>100.52734375</v>
      </c>
      <c r="BX332" s="22">
        <f>_xll.BDH(BX$3&amp;" Govt",$A$8,BV332,BV332)</f>
        <v>1.02257</v>
      </c>
      <c r="BY332">
        <f t="shared" si="154"/>
        <v>98.308520443588222</v>
      </c>
      <c r="BZ332" s="2">
        <v>39370</v>
      </c>
      <c r="CA332">
        <v>105.19921875</v>
      </c>
      <c r="CB332" s="22">
        <f>_xll.BDH(CB$3&amp;" Govt",$A$8,BZ332,BZ332)</f>
        <v>1.0305800000000001</v>
      </c>
      <c r="CC332">
        <f t="shared" si="155"/>
        <v>102.07768319781094</v>
      </c>
      <c r="CD332" s="2">
        <v>39552</v>
      </c>
      <c r="CE332">
        <v>116.734375</v>
      </c>
      <c r="CF332" s="22">
        <f>_xll.BDH(CF$3&amp;" Govt",$A$8,CD332,CD332)</f>
        <v>1.0480100000000001</v>
      </c>
      <c r="CG332">
        <f t="shared" si="156"/>
        <v>111.38669955439356</v>
      </c>
      <c r="CH332" s="2">
        <v>39734</v>
      </c>
      <c r="CI332">
        <v>103.859375</v>
      </c>
      <c r="CJ332" s="22">
        <f>_xll.BDH(CJ$3&amp;" Govt",$A$8,CH332,CH332)</f>
        <v>1.0596700000000001</v>
      </c>
      <c r="CK332">
        <f t="shared" si="157"/>
        <v>98.011055328545666</v>
      </c>
      <c r="CL332" s="2">
        <v>39916</v>
      </c>
      <c r="CM332">
        <v>102.0078125</v>
      </c>
      <c r="CN332" s="22">
        <f>_xll.BDH(CN$3&amp;" Govt",$A$8,CL332,CL332)</f>
        <v>1.00986</v>
      </c>
      <c r="CO332">
        <f t="shared" si="158"/>
        <v>101.01183579902165</v>
      </c>
      <c r="CP332" s="2">
        <v>40099</v>
      </c>
      <c r="CQ332">
        <v>100.16015625</v>
      </c>
      <c r="CR332" s="22">
        <f>_xll.BDH(CR$3&amp;" Govt",$A$8,CP332,CP332)</f>
        <v>0.99953000000000003</v>
      </c>
      <c r="CS332">
        <f t="shared" si="159"/>
        <v>100.20725365921983</v>
      </c>
      <c r="CV332" s="22"/>
      <c r="CZ332" s="22"/>
      <c r="DB332" s="2">
        <v>38656</v>
      </c>
      <c r="DC332">
        <v>109.22265625</v>
      </c>
      <c r="DD332" s="22">
        <f>_xll.BDH(DD$3&amp;" Govt",$A$8,DB332,DB332)</f>
        <v>1.04176</v>
      </c>
      <c r="DE332">
        <f t="shared" si="160"/>
        <v>104.84435594570726</v>
      </c>
      <c r="DF332" s="2">
        <v>39198</v>
      </c>
      <c r="DG332">
        <v>97.23828125</v>
      </c>
      <c r="DH332" s="22">
        <f>_xll.BDH(DH$3&amp;" Govt",$A$8,DF332,DF332)</f>
        <v>1.0243899999999999</v>
      </c>
      <c r="DI332">
        <f t="shared" si="161"/>
        <v>94.923106678120647</v>
      </c>
      <c r="DJ332" s="2">
        <v>39562</v>
      </c>
      <c r="DK332">
        <v>111.046875</v>
      </c>
      <c r="DL332" s="22">
        <f>_xll.BDH(DL$3&amp;" Govt",$A$8,DJ332,DJ332)</f>
        <v>1.0490200000000001</v>
      </c>
      <c r="DM332">
        <f t="shared" si="162"/>
        <v>105.85772911860593</v>
      </c>
      <c r="DP332" s="22"/>
    </row>
    <row r="333" spans="4:120" x14ac:dyDescent="0.25">
      <c r="D333" s="2"/>
      <c r="F333" s="2">
        <v>38652</v>
      </c>
      <c r="G333">
        <v>128.5</v>
      </c>
      <c r="H333" s="22">
        <f>_xll.BDH(H$3&amp;" Govt",$A$8,F333,F333)</f>
        <v>1.2385999999999999</v>
      </c>
      <c r="I333" s="14">
        <f t="shared" si="138"/>
        <v>103.74616502502826</v>
      </c>
      <c r="J333" s="2">
        <v>38652</v>
      </c>
      <c r="K333">
        <v>128.5546875</v>
      </c>
      <c r="L333" s="22">
        <f>_xll.BDH(L$3&amp;" Govt",$A$8,J333,J333)</f>
        <v>1.21469</v>
      </c>
      <c r="M333">
        <f t="shared" si="139"/>
        <v>105.83332990310285</v>
      </c>
      <c r="N333" s="2">
        <v>38652</v>
      </c>
      <c r="O333">
        <v>129.52734375</v>
      </c>
      <c r="P333" s="22">
        <f>_xll.BDH(P$3&amp;" Govt",$A$8,N333,N333)</f>
        <v>1.19658</v>
      </c>
      <c r="Q333">
        <f t="shared" si="140"/>
        <v>108.24795981045982</v>
      </c>
      <c r="R333" s="2">
        <v>38652</v>
      </c>
      <c r="S333">
        <v>130.1015625</v>
      </c>
      <c r="T333" s="22">
        <f>_xll.BDH(T$3&amp;" Govt",$A$8,R333,R333)</f>
        <v>1.16639</v>
      </c>
      <c r="U333">
        <f t="shared" si="141"/>
        <v>111.54207640669073</v>
      </c>
      <c r="V333" s="2">
        <v>38750</v>
      </c>
      <c r="W333">
        <v>99.94140625</v>
      </c>
      <c r="X333" s="22">
        <f>_xll.BDH(X$3&amp;" Govt",$A$8,V333,V333)</f>
        <v>1.0428999999999999</v>
      </c>
      <c r="Y333">
        <f t="shared" si="142"/>
        <v>95.830286940262738</v>
      </c>
      <c r="Z333" s="2">
        <v>38652</v>
      </c>
      <c r="AA333">
        <v>123.359375</v>
      </c>
      <c r="AB333" s="22">
        <f>_xll.BDH(AB$3&amp;" Govt",$A$8,Z333,Z333)</f>
        <v>1.1275200000000001</v>
      </c>
      <c r="AC333">
        <f t="shared" si="143"/>
        <v>109.40770451965375</v>
      </c>
      <c r="AD333" s="2">
        <v>39290</v>
      </c>
      <c r="AE333">
        <v>104.890625</v>
      </c>
      <c r="AF333" s="22">
        <f>_xll.BDH(AF$3&amp;" Govt",$A$8,AD333,AD333)</f>
        <v>1.0466500000000001</v>
      </c>
      <c r="AG333">
        <f t="shared" si="144"/>
        <v>100.21556871924712</v>
      </c>
      <c r="AH333" s="2">
        <v>38652</v>
      </c>
      <c r="AI333">
        <v>121.390625</v>
      </c>
      <c r="AJ333" s="22">
        <f>_xll.BDH(AJ$3&amp;" Govt",$A$8,AH333,AH333)</f>
        <v>1.10517</v>
      </c>
      <c r="AK333">
        <f t="shared" si="145"/>
        <v>109.83887094293186</v>
      </c>
      <c r="AL333" s="2">
        <v>39654</v>
      </c>
      <c r="AM333">
        <v>110.86328125</v>
      </c>
      <c r="AN333" s="22">
        <f>_xll.BDH(AN$3&amp;" Govt",$A$8,AL333,AL333)</f>
        <v>1.06555</v>
      </c>
      <c r="AO333">
        <f t="shared" si="146"/>
        <v>104.04324644549763</v>
      </c>
      <c r="AP333" s="2">
        <v>38652</v>
      </c>
      <c r="AQ333">
        <v>117.6328125</v>
      </c>
      <c r="AR333" s="22">
        <f>_xll.BDH(AR$3&amp;" Govt",$A$8,AP333,AP333)</f>
        <v>1.0914299999999999</v>
      </c>
      <c r="AS333">
        <f t="shared" si="147"/>
        <v>107.77861383689289</v>
      </c>
      <c r="AT333" s="2">
        <v>40021</v>
      </c>
      <c r="AU333">
        <v>100.1484375</v>
      </c>
      <c r="AV333" s="22">
        <f>_xll.BDH(AV$3&amp;" Govt",$A$8,AT333,AT333)</f>
        <v>1.0113099999999999</v>
      </c>
      <c r="AW333">
        <f t="shared" si="148"/>
        <v>99.028426001918305</v>
      </c>
      <c r="AX333" s="2">
        <v>38652</v>
      </c>
      <c r="AY333">
        <v>106.81640625</v>
      </c>
      <c r="AZ333" s="22">
        <f>_xll.BDH(AZ$3&amp;" Govt",$A$8,AX333,AX333)</f>
        <v>1.06846</v>
      </c>
      <c r="BA333">
        <f t="shared" si="149"/>
        <v>99.972302425921427</v>
      </c>
      <c r="BB333" s="2">
        <v>38652</v>
      </c>
      <c r="BC333">
        <v>107.02734375</v>
      </c>
      <c r="BD333" s="22">
        <f>_xll.BDH(BD$3&amp;" Govt",$A$8,BB333,BB333)</f>
        <v>1.0620499999999999</v>
      </c>
      <c r="BE333">
        <f t="shared" si="150"/>
        <v>100.77429852643473</v>
      </c>
      <c r="BH333" s="22"/>
      <c r="BJ333" s="2">
        <v>38652</v>
      </c>
      <c r="BK333">
        <v>104.9140625</v>
      </c>
      <c r="BL333" s="22">
        <f>_xll.BDH(BL$3&amp;" Govt",$A$8,BJ333,BJ333)</f>
        <v>1.0410699999999999</v>
      </c>
      <c r="BM333">
        <f t="shared" si="151"/>
        <v>100.77522404833489</v>
      </c>
      <c r="BN333" s="2">
        <v>38828</v>
      </c>
      <c r="BO333">
        <v>98.52734375</v>
      </c>
      <c r="BP333" s="22">
        <f>_xll.BDH(BP$3&amp;" Govt",$A$8,BN333,BN333)</f>
        <v>1.0399099999999999</v>
      </c>
      <c r="BQ333">
        <f t="shared" si="152"/>
        <v>94.746029704493665</v>
      </c>
      <c r="BR333" s="2">
        <v>39009</v>
      </c>
      <c r="BS333">
        <v>100.19140625</v>
      </c>
      <c r="BT333" s="22">
        <f>_xll.BDH(BT$3&amp;" Govt",$A$8,BR333,BR333)</f>
        <v>1.04741</v>
      </c>
      <c r="BU333">
        <f t="shared" si="153"/>
        <v>95.656339208141986</v>
      </c>
      <c r="BV333" s="2">
        <v>39189</v>
      </c>
      <c r="BW333">
        <v>100.55078125</v>
      </c>
      <c r="BX333" s="22">
        <f>_xll.BDH(BX$3&amp;" Govt",$A$8,BV333,BV333)</f>
        <v>1.02275</v>
      </c>
      <c r="BY333">
        <f t="shared" si="154"/>
        <v>98.314134685895866</v>
      </c>
      <c r="BZ333" s="2">
        <v>39371</v>
      </c>
      <c r="CA333">
        <v>105.42578125</v>
      </c>
      <c r="CB333" s="22">
        <f>_xll.BDH(CB$3&amp;" Govt",$A$8,BZ333,BZ333)</f>
        <v>1.03051</v>
      </c>
      <c r="CC333">
        <f t="shared" si="155"/>
        <v>102.30447181492659</v>
      </c>
      <c r="CD333" s="2">
        <v>39553</v>
      </c>
      <c r="CE333">
        <v>116.27734375</v>
      </c>
      <c r="CF333" s="22">
        <f>_xll.BDH(CF$3&amp;" Govt",$A$8,CD333,CD333)</f>
        <v>1.0481100000000001</v>
      </c>
      <c r="CG333">
        <f t="shared" si="156"/>
        <v>110.94001941590099</v>
      </c>
      <c r="CH333" s="2">
        <v>39735</v>
      </c>
      <c r="CI333">
        <v>102.9609375</v>
      </c>
      <c r="CJ333" s="22">
        <f>_xll.BDH(CJ$3&amp;" Govt",$A$8,CH333,CH333)</f>
        <v>1.0595399999999999</v>
      </c>
      <c r="CK333">
        <f t="shared" si="157"/>
        <v>97.175130245200748</v>
      </c>
      <c r="CL333" s="2">
        <v>39917</v>
      </c>
      <c r="CM333">
        <v>102.28125</v>
      </c>
      <c r="CN333" s="22">
        <f>_xll.BDH(CN$3&amp;" Govt",$A$8,CL333,CL333)</f>
        <v>1.01003</v>
      </c>
      <c r="CO333">
        <f t="shared" si="158"/>
        <v>101.26555646861975</v>
      </c>
      <c r="CP333" s="2">
        <v>40100</v>
      </c>
      <c r="CQ333">
        <v>100.09375</v>
      </c>
      <c r="CR333" s="22">
        <f>_xll.BDH(CR$3&amp;" Govt",$A$8,CP333,CP333)</f>
        <v>0.99960000000000004</v>
      </c>
      <c r="CS333">
        <f t="shared" si="159"/>
        <v>100.13380352140855</v>
      </c>
      <c r="CV333" s="22"/>
      <c r="CZ333" s="22"/>
      <c r="DB333" s="2">
        <v>38657</v>
      </c>
      <c r="DC333">
        <v>109.33984375</v>
      </c>
      <c r="DD333" s="22">
        <f>_xll.BDH(DD$3&amp;" Govt",$A$8,DB333,DB333)</f>
        <v>1.04193</v>
      </c>
      <c r="DE333">
        <f t="shared" si="160"/>
        <v>104.93972123847091</v>
      </c>
      <c r="DF333" s="2">
        <v>39199</v>
      </c>
      <c r="DG333">
        <v>97.33984375</v>
      </c>
      <c r="DH333" s="22">
        <f>_xll.BDH(DH$3&amp;" Govt",$A$8,DF333,DF333)</f>
        <v>1.02457</v>
      </c>
      <c r="DI333">
        <f t="shared" si="161"/>
        <v>95.005557209365875</v>
      </c>
      <c r="DJ333" s="2">
        <v>39563</v>
      </c>
      <c r="DK333">
        <v>110.29296875</v>
      </c>
      <c r="DL333" s="22">
        <f>_xll.BDH(DL$3&amp;" Govt",$A$8,DJ333,DJ333)</f>
        <v>1.0491200000000001</v>
      </c>
      <c r="DM333">
        <f t="shared" si="162"/>
        <v>105.1290307591124</v>
      </c>
      <c r="DP333" s="22"/>
    </row>
    <row r="334" spans="4:120" x14ac:dyDescent="0.25">
      <c r="D334" s="2"/>
      <c r="F334" s="2">
        <v>38653</v>
      </c>
      <c r="G334">
        <v>128.5</v>
      </c>
      <c r="H334" s="22">
        <f>_xll.BDH(H$3&amp;" Govt",$A$8,F334,F334)</f>
        <v>1.23881</v>
      </c>
      <c r="I334" s="14">
        <f t="shared" si="138"/>
        <v>103.72857823233588</v>
      </c>
      <c r="J334" s="2">
        <v>38653</v>
      </c>
      <c r="K334">
        <v>128.578125</v>
      </c>
      <c r="L334" s="22">
        <f>_xll.BDH(L$3&amp;" Govt",$A$8,J334,J334)</f>
        <v>1.21489</v>
      </c>
      <c r="M334">
        <f t="shared" si="139"/>
        <v>105.83519907152088</v>
      </c>
      <c r="N334" s="2">
        <v>38653</v>
      </c>
      <c r="O334">
        <v>129.5546875</v>
      </c>
      <c r="P334" s="22">
        <f>_xll.BDH(P$3&amp;" Govt",$A$8,N334,N334)</f>
        <v>1.1967699999999999</v>
      </c>
      <c r="Q334">
        <f t="shared" si="140"/>
        <v>108.25362224988929</v>
      </c>
      <c r="R334" s="2">
        <v>38653</v>
      </c>
      <c r="S334">
        <v>130.1328125</v>
      </c>
      <c r="T334" s="22">
        <f>_xll.BDH(T$3&amp;" Govt",$A$8,R334,R334)</f>
        <v>1.16658</v>
      </c>
      <c r="U334">
        <f t="shared" si="141"/>
        <v>111.55069733751651</v>
      </c>
      <c r="V334" s="2">
        <v>38751</v>
      </c>
      <c r="W334">
        <v>100.0703125</v>
      </c>
      <c r="X334" s="22">
        <f>_xll.BDH(X$3&amp;" Govt",$A$8,V334,V334)</f>
        <v>1.04274</v>
      </c>
      <c r="Y334">
        <f t="shared" si="142"/>
        <v>95.968613940196022</v>
      </c>
      <c r="Z334" s="2">
        <v>38653</v>
      </c>
      <c r="AA334">
        <v>123.36328125</v>
      </c>
      <c r="AB334" s="22">
        <f>_xll.BDH(AB$3&amp;" Govt",$A$8,Z334,Z334)</f>
        <v>1.1276999999999999</v>
      </c>
      <c r="AC334">
        <f t="shared" si="143"/>
        <v>109.39370510774143</v>
      </c>
      <c r="AD334" s="2">
        <v>39293</v>
      </c>
      <c r="AE334">
        <v>104.73828125</v>
      </c>
      <c r="AF334" s="22">
        <f>_xll.BDH(AF$3&amp;" Govt",$A$8,AD334,AD334)</f>
        <v>1.0472600000000001</v>
      </c>
      <c r="AG334">
        <f t="shared" si="144"/>
        <v>100.01172703053682</v>
      </c>
      <c r="AH334" s="2">
        <v>38653</v>
      </c>
      <c r="AI334">
        <v>121.44921875</v>
      </c>
      <c r="AJ334" s="22">
        <f>_xll.BDH(AJ$3&amp;" Govt",$A$8,AH334,AH334)</f>
        <v>1.1053500000000001</v>
      </c>
      <c r="AK334">
        <f t="shared" si="145"/>
        <v>109.87399353146061</v>
      </c>
      <c r="AL334" s="2">
        <v>39657</v>
      </c>
      <c r="AM334">
        <v>111.48046875</v>
      </c>
      <c r="AN334" s="22">
        <f>_xll.BDH(AN$3&amp;" Govt",$A$8,AL334,AL334)</f>
        <v>1.0664199999999999</v>
      </c>
      <c r="AO334">
        <f t="shared" si="146"/>
        <v>104.53711366065903</v>
      </c>
      <c r="AP334" s="2">
        <v>38653</v>
      </c>
      <c r="AQ334">
        <v>117.703125</v>
      </c>
      <c r="AR334" s="22">
        <f>_xll.BDH(AR$3&amp;" Govt",$A$8,AP334,AP334)</f>
        <v>1.09161</v>
      </c>
      <c r="AS334">
        <f t="shared" si="147"/>
        <v>107.82525352461045</v>
      </c>
      <c r="AT334" s="2">
        <v>40022</v>
      </c>
      <c r="AU334">
        <v>100.01953125</v>
      </c>
      <c r="AV334" s="22">
        <f>_xll.BDH(AV$3&amp;" Govt",$A$8,AT334,AT334)</f>
        <v>1.0114000000000001</v>
      </c>
      <c r="AW334">
        <f t="shared" si="148"/>
        <v>98.892160618944033</v>
      </c>
      <c r="AX334" s="2">
        <v>38653</v>
      </c>
      <c r="AY334">
        <v>106.85546875</v>
      </c>
      <c r="AZ334" s="22">
        <f>_xll.BDH(AZ$3&amp;" Govt",$A$8,AX334,AX334)</f>
        <v>1.06864</v>
      </c>
      <c r="BA334">
        <f t="shared" si="149"/>
        <v>99.99201672218895</v>
      </c>
      <c r="BB334" s="2">
        <v>38653</v>
      </c>
      <c r="BC334">
        <v>107.08203125</v>
      </c>
      <c r="BD334" s="22">
        <f>_xll.BDH(BD$3&amp;" Govt",$A$8,BB334,BB334)</f>
        <v>1.0622199999999999</v>
      </c>
      <c r="BE334">
        <f t="shared" si="150"/>
        <v>100.80965454425638</v>
      </c>
      <c r="BH334" s="22"/>
      <c r="BJ334" s="2">
        <v>38653</v>
      </c>
      <c r="BK334">
        <v>104.984375</v>
      </c>
      <c r="BL334" s="22">
        <f>_xll.BDH(BL$3&amp;" Govt",$A$8,BJ334,BJ334)</f>
        <v>1.0412399999999999</v>
      </c>
      <c r="BM334">
        <f t="shared" si="151"/>
        <v>100.82629845184589</v>
      </c>
      <c r="BN334" s="2">
        <v>38831</v>
      </c>
      <c r="BO334">
        <v>98.44140625</v>
      </c>
      <c r="BP334" s="22">
        <f>_xll.BDH(BP$3&amp;" Govt",$A$8,BN334,BN334)</f>
        <v>1.0401199999999999</v>
      </c>
      <c r="BQ334">
        <f t="shared" si="152"/>
        <v>94.644277823712656</v>
      </c>
      <c r="BR334" s="2">
        <v>39010</v>
      </c>
      <c r="BS334">
        <v>100.16015625</v>
      </c>
      <c r="BT334" s="22">
        <f>_xll.BDH(BT$3&amp;" Govt",$A$8,BR334,BR334)</f>
        <v>1.04748</v>
      </c>
      <c r="BU334">
        <f t="shared" si="153"/>
        <v>95.620113271852446</v>
      </c>
      <c r="BV334" s="2">
        <v>39190</v>
      </c>
      <c r="BW334">
        <v>100.8125</v>
      </c>
      <c r="BX334" s="22">
        <f>_xll.BDH(BX$3&amp;" Govt",$A$8,BV334,BV334)</f>
        <v>1.02294</v>
      </c>
      <c r="BY334">
        <f t="shared" si="154"/>
        <v>98.551723463741766</v>
      </c>
      <c r="BZ334" s="2">
        <v>39372</v>
      </c>
      <c r="CA334">
        <v>106.0546875</v>
      </c>
      <c r="CB334" s="22">
        <f>_xll.BDH(CB$3&amp;" Govt",$A$8,BZ334,BZ334)</f>
        <v>1.0304500000000001</v>
      </c>
      <c r="CC334">
        <f t="shared" si="155"/>
        <v>102.92075064292298</v>
      </c>
      <c r="CD334" s="2">
        <v>39554</v>
      </c>
      <c r="CE334">
        <v>115.58984375</v>
      </c>
      <c r="CF334" s="22">
        <f>_xll.BDH(CF$3&amp;" Govt",$A$8,CD334,CD334)</f>
        <v>1.0482100000000001</v>
      </c>
      <c r="CG334">
        <f t="shared" si="156"/>
        <v>110.27355563293614</v>
      </c>
      <c r="CH334" s="2">
        <v>39736</v>
      </c>
      <c r="CI334">
        <v>103.3828125</v>
      </c>
      <c r="CJ334" s="22">
        <f>_xll.BDH(CJ$3&amp;" Govt",$A$8,CH334,CH334)</f>
        <v>1.0593999999999999</v>
      </c>
      <c r="CK334">
        <f t="shared" si="157"/>
        <v>97.586192656220518</v>
      </c>
      <c r="CL334" s="2">
        <v>39918</v>
      </c>
      <c r="CM334">
        <v>102.90234375</v>
      </c>
      <c r="CN334" s="22">
        <f>_xll.BDH(CN$3&amp;" Govt",$A$8,CL334,CL334)</f>
        <v>1.0102</v>
      </c>
      <c r="CO334">
        <f t="shared" si="158"/>
        <v>101.86333770540487</v>
      </c>
      <c r="CP334" s="2">
        <v>40101</v>
      </c>
      <c r="CQ334">
        <v>100.1015625</v>
      </c>
      <c r="CR334" s="22">
        <f>_xll.BDH(CR$3&amp;" Govt",$A$8,CP334,CP334)</f>
        <v>0.99966999999999995</v>
      </c>
      <c r="CS334">
        <f t="shared" si="159"/>
        <v>100.1346069202837</v>
      </c>
      <c r="CV334" s="22"/>
      <c r="CZ334" s="22"/>
      <c r="DB334" s="2">
        <v>38658</v>
      </c>
      <c r="DC334">
        <v>109.015625</v>
      </c>
      <c r="DD334" s="22">
        <f>_xll.BDH(DD$3&amp;" Govt",$A$8,DB334,DB334)</f>
        <v>1.0423499999999999</v>
      </c>
      <c r="DE334">
        <f t="shared" si="160"/>
        <v>104.58639132728931</v>
      </c>
      <c r="DF334" s="2">
        <v>39202</v>
      </c>
      <c r="DG334">
        <v>98.06640625</v>
      </c>
      <c r="DH334" s="22">
        <f>_xll.BDH(DH$3&amp;" Govt",$A$8,DF334,DF334)</f>
        <v>1.02512</v>
      </c>
      <c r="DI334">
        <f t="shared" si="161"/>
        <v>95.663343072030585</v>
      </c>
      <c r="DJ334" s="2">
        <v>39566</v>
      </c>
      <c r="DK334">
        <v>110.7890625</v>
      </c>
      <c r="DL334" s="22">
        <f>_xll.BDH(DL$3&amp;" Govt",$A$8,DJ334,DJ334)</f>
        <v>1.04942</v>
      </c>
      <c r="DM334">
        <f t="shared" si="162"/>
        <v>105.57170865811591</v>
      </c>
      <c r="DP334" s="22"/>
    </row>
    <row r="335" spans="4:120" x14ac:dyDescent="0.25">
      <c r="D335" s="2"/>
      <c r="F335" s="2">
        <v>38656</v>
      </c>
      <c r="G335">
        <v>128.45703125</v>
      </c>
      <c r="H335" s="22">
        <f>_xll.BDH(H$3&amp;" Govt",$A$8,F335,F335)</f>
        <v>1.23942</v>
      </c>
      <c r="I335" s="14">
        <f t="shared" si="138"/>
        <v>103.6428581513934</v>
      </c>
      <c r="J335" s="2">
        <v>38656</v>
      </c>
      <c r="K335">
        <v>128.57421875</v>
      </c>
      <c r="L335" s="22">
        <f>_xll.BDH(L$3&amp;" Govt",$A$8,J335,J335)</f>
        <v>1.21549</v>
      </c>
      <c r="M335">
        <f t="shared" si="139"/>
        <v>105.77974212046171</v>
      </c>
      <c r="N335" s="2">
        <v>38656</v>
      </c>
      <c r="O335">
        <v>129.60546875</v>
      </c>
      <c r="P335" s="22">
        <f>_xll.BDH(P$3&amp;" Govt",$A$8,N335,N335)</f>
        <v>1.19736</v>
      </c>
      <c r="Q335">
        <f t="shared" si="140"/>
        <v>108.24269121233381</v>
      </c>
      <c r="R335" s="2">
        <v>38656</v>
      </c>
      <c r="S335">
        <v>130.16796875</v>
      </c>
      <c r="T335" s="22">
        <f>_xll.BDH(T$3&amp;" Govt",$A$8,R335,R335)</f>
        <v>1.1671499999999999</v>
      </c>
      <c r="U335">
        <f t="shared" si="141"/>
        <v>111.52634087306689</v>
      </c>
      <c r="V335" s="2">
        <v>38754</v>
      </c>
      <c r="W335">
        <v>100.05859375</v>
      </c>
      <c r="X335" s="22">
        <f>_xll.BDH(X$3&amp;" Govt",$A$8,V335,V335)</f>
        <v>1.0422899999999999</v>
      </c>
      <c r="Y335">
        <f t="shared" si="142"/>
        <v>95.998804315497608</v>
      </c>
      <c r="Z335" s="2">
        <v>38656</v>
      </c>
      <c r="AA335">
        <v>123.4453125</v>
      </c>
      <c r="AB335" s="22">
        <f>_xll.BDH(AB$3&amp;" Govt",$A$8,Z335,Z335)</f>
        <v>1.12826</v>
      </c>
      <c r="AC335">
        <f t="shared" si="143"/>
        <v>109.41211467215004</v>
      </c>
      <c r="AD335" s="2">
        <v>39294</v>
      </c>
      <c r="AE335">
        <v>104.9921875</v>
      </c>
      <c r="AF335" s="22">
        <f>_xll.BDH(AF$3&amp;" Govt",$A$8,AD335,AD335)</f>
        <v>1.0474699999999999</v>
      </c>
      <c r="AG335">
        <f t="shared" si="144"/>
        <v>100.23407591625536</v>
      </c>
      <c r="AH335" s="2">
        <v>38656</v>
      </c>
      <c r="AI335">
        <v>121.546875</v>
      </c>
      <c r="AJ335" s="22">
        <f>_xll.BDH(AJ$3&amp;" Govt",$A$8,AH335,AH335)</f>
        <v>1.1059000000000001</v>
      </c>
      <c r="AK335">
        <f t="shared" si="145"/>
        <v>109.90765439913191</v>
      </c>
      <c r="AL335" s="2">
        <v>39658</v>
      </c>
      <c r="AM335">
        <v>111.01953125</v>
      </c>
      <c r="AN335" s="22">
        <f>_xll.BDH(AN$3&amp;" Govt",$A$8,AL335,AL335)</f>
        <v>1.0667</v>
      </c>
      <c r="AO335">
        <f t="shared" si="146"/>
        <v>104.07755812318365</v>
      </c>
      <c r="AP335" s="2">
        <v>38656</v>
      </c>
      <c r="AQ335">
        <v>117.81640625</v>
      </c>
      <c r="AR335" s="22">
        <f>_xll.BDH(AR$3&amp;" Govt",$A$8,AP335,AP335)</f>
        <v>1.09215</v>
      </c>
      <c r="AS335">
        <f t="shared" si="147"/>
        <v>107.87566382822872</v>
      </c>
      <c r="AT335" s="2">
        <v>40023</v>
      </c>
      <c r="AU335">
        <v>99.90234375</v>
      </c>
      <c r="AV335" s="22">
        <f>_xll.BDH(AV$3&amp;" Govt",$A$8,AT335,AT335)</f>
        <v>1.0115000000000001</v>
      </c>
      <c r="AW335">
        <f t="shared" si="148"/>
        <v>98.766528670291635</v>
      </c>
      <c r="AX335" s="2">
        <v>38656</v>
      </c>
      <c r="AY335">
        <v>107.02734375</v>
      </c>
      <c r="AZ335" s="22">
        <f>_xll.BDH(AZ$3&amp;" Govt",$A$8,AX335,AX335)</f>
        <v>1.06917</v>
      </c>
      <c r="BA335">
        <f t="shared" si="149"/>
        <v>100.1032050562586</v>
      </c>
      <c r="BB335" s="2">
        <v>38656</v>
      </c>
      <c r="BC335">
        <v>107.26953125</v>
      </c>
      <c r="BD335" s="22">
        <f>_xll.BDH(BD$3&amp;" Govt",$A$8,BB335,BB335)</f>
        <v>1.06274</v>
      </c>
      <c r="BE335">
        <f t="shared" si="150"/>
        <v>100.93675899091029</v>
      </c>
      <c r="BH335" s="22"/>
      <c r="BJ335" s="2">
        <v>38656</v>
      </c>
      <c r="BK335">
        <v>105.13671875</v>
      </c>
      <c r="BL335" s="22">
        <f>_xll.BDH(BL$3&amp;" Govt",$A$8,BJ335,BJ335)</f>
        <v>1.04176</v>
      </c>
      <c r="BM335">
        <f t="shared" si="151"/>
        <v>100.92220737021962</v>
      </c>
      <c r="BN335" s="2">
        <v>38832</v>
      </c>
      <c r="BO335">
        <v>97.734375</v>
      </c>
      <c r="BP335" s="22">
        <f>_xll.BDH(BP$3&amp;" Govt",$A$8,BN335,BN335)</f>
        <v>1.0401899999999999</v>
      </c>
      <c r="BQ335">
        <f t="shared" si="152"/>
        <v>93.958195137426827</v>
      </c>
      <c r="BR335" s="2">
        <v>39013</v>
      </c>
      <c r="BS335">
        <v>99.87890625</v>
      </c>
      <c r="BT335" s="22">
        <f>_xll.BDH(BT$3&amp;" Govt",$A$8,BR335,BR335)</f>
        <v>1.0476799999999999</v>
      </c>
      <c r="BU335">
        <f t="shared" si="153"/>
        <v>95.333409294822857</v>
      </c>
      <c r="BV335" s="2">
        <v>39191</v>
      </c>
      <c r="BW335">
        <v>100.8046875</v>
      </c>
      <c r="BX335" s="22">
        <f>_xll.BDH(BX$3&amp;" Govt",$A$8,BV335,BV335)</f>
        <v>1.02312</v>
      </c>
      <c r="BY335">
        <f t="shared" si="154"/>
        <v>98.526749061693636</v>
      </c>
      <c r="BZ335" s="2">
        <v>39373</v>
      </c>
      <c r="CA335">
        <v>106.5546875</v>
      </c>
      <c r="CB335" s="22">
        <f>_xll.BDH(CB$3&amp;" Govt",$A$8,BZ335,BZ335)</f>
        <v>1.0303899999999999</v>
      </c>
      <c r="CC335">
        <f t="shared" si="155"/>
        <v>103.41199691378993</v>
      </c>
      <c r="CD335" s="2">
        <v>39555</v>
      </c>
      <c r="CE335">
        <v>114.91796875</v>
      </c>
      <c r="CF335" s="22">
        <f>_xll.BDH(CF$3&amp;" Govt",$A$8,CD335,CD335)</f>
        <v>1.0483100000000001</v>
      </c>
      <c r="CG335">
        <f t="shared" si="156"/>
        <v>109.6221239423453</v>
      </c>
      <c r="CH335" s="2">
        <v>39737</v>
      </c>
      <c r="CI335">
        <v>102.8984375</v>
      </c>
      <c r="CJ335" s="22">
        <f>_xll.BDH(CJ$3&amp;" Govt",$A$8,CH335,CH335)</f>
        <v>1.0592600000000001</v>
      </c>
      <c r="CK335">
        <f t="shared" si="157"/>
        <v>97.141813624605845</v>
      </c>
      <c r="CL335" s="2">
        <v>39919</v>
      </c>
      <c r="CM335">
        <v>101.83203125</v>
      </c>
      <c r="CN335" s="22">
        <f>_xll.BDH(CN$3&amp;" Govt",$A$8,CL335,CL335)</f>
        <v>1.01037</v>
      </c>
      <c r="CO335">
        <f t="shared" si="158"/>
        <v>100.78687139364787</v>
      </c>
      <c r="CP335" s="2">
        <v>40102</v>
      </c>
      <c r="CQ335">
        <v>100.48046875</v>
      </c>
      <c r="CR335" s="22">
        <f>_xll.BDH(CR$3&amp;" Govt",$A$8,CP335,CP335)</f>
        <v>0.99973999999999996</v>
      </c>
      <c r="CS335">
        <f t="shared" si="159"/>
        <v>100.5066004661212</v>
      </c>
      <c r="CV335" s="22"/>
      <c r="CZ335" s="22"/>
      <c r="DB335" s="2">
        <v>38659</v>
      </c>
      <c r="DC335">
        <v>108.31640625</v>
      </c>
      <c r="DD335" s="22">
        <f>_xll.BDH(DD$3&amp;" Govt",$A$8,DB335,DB335)</f>
        <v>1.04278</v>
      </c>
      <c r="DE335">
        <f t="shared" si="160"/>
        <v>103.87273082529393</v>
      </c>
      <c r="DF335" s="2">
        <v>39203</v>
      </c>
      <c r="DG335">
        <v>98.15234375</v>
      </c>
      <c r="DH335" s="22">
        <f>_xll.BDH(DH$3&amp;" Govt",$A$8,DF335,DF335)</f>
        <v>1.0253000000000001</v>
      </c>
      <c r="DI335">
        <f t="shared" si="161"/>
        <v>95.730365502779662</v>
      </c>
      <c r="DJ335" s="2">
        <v>39567</v>
      </c>
      <c r="DK335">
        <v>110.88671875</v>
      </c>
      <c r="DL335" s="22">
        <f>_xll.BDH(DL$3&amp;" Govt",$A$8,DJ335,DJ335)</f>
        <v>1.0495300000000001</v>
      </c>
      <c r="DM335">
        <f t="shared" si="162"/>
        <v>105.65369141425208</v>
      </c>
      <c r="DP335" s="22"/>
    </row>
    <row r="336" spans="4:120" x14ac:dyDescent="0.25">
      <c r="D336" s="2"/>
      <c r="F336" s="2">
        <v>38657</v>
      </c>
      <c r="G336">
        <v>128.40234375</v>
      </c>
      <c r="H336" s="22">
        <f>_xll.BDH(H$3&amp;" Govt",$A$8,F336,F336)</f>
        <v>1.2396199999999999</v>
      </c>
      <c r="I336" s="14">
        <f t="shared" si="138"/>
        <v>103.58202009486779</v>
      </c>
      <c r="J336" s="2">
        <v>38657</v>
      </c>
      <c r="K336">
        <v>128.42578125</v>
      </c>
      <c r="L336" s="22">
        <f>_xll.BDH(L$3&amp;" Govt",$A$8,J336,J336)</f>
        <v>1.2156899999999999</v>
      </c>
      <c r="M336">
        <f t="shared" si="139"/>
        <v>105.64023825975373</v>
      </c>
      <c r="N336" s="2">
        <v>38657</v>
      </c>
      <c r="O336">
        <v>129.484375</v>
      </c>
      <c r="P336" s="22">
        <f>_xll.BDH(P$3&amp;" Govt",$A$8,N336,N336)</f>
        <v>1.19756</v>
      </c>
      <c r="Q336">
        <f t="shared" si="140"/>
        <v>108.1234969437857</v>
      </c>
      <c r="R336" s="2">
        <v>38657</v>
      </c>
      <c r="S336">
        <v>130.109375</v>
      </c>
      <c r="T336" s="22">
        <f>_xll.BDH(T$3&amp;" Govt",$A$8,R336,R336)</f>
        <v>1.16734</v>
      </c>
      <c r="U336">
        <f t="shared" si="141"/>
        <v>111.45799424332242</v>
      </c>
      <c r="V336" s="2">
        <v>38755</v>
      </c>
      <c r="W336">
        <v>99.84765625</v>
      </c>
      <c r="X336" s="22">
        <f>_xll.BDH(X$3&amp;" Govt",$A$8,V336,V336)</f>
        <v>1.0421400000000001</v>
      </c>
      <c r="Y336">
        <f t="shared" si="142"/>
        <v>95.810213838831629</v>
      </c>
      <c r="Z336" s="2">
        <v>38657</v>
      </c>
      <c r="AA336">
        <v>123.3671875</v>
      </c>
      <c r="AB336" s="22">
        <f>_xll.BDH(AB$3&amp;" Govt",$A$8,Z336,Z336)</f>
        <v>1.1284399999999999</v>
      </c>
      <c r="AC336">
        <f t="shared" si="143"/>
        <v>109.32542935379817</v>
      </c>
      <c r="AD336" s="2">
        <v>39295</v>
      </c>
      <c r="AE336">
        <v>104.6796875</v>
      </c>
      <c r="AF336" s="22">
        <f>_xll.BDH(AF$3&amp;" Govt",$A$8,AD336,AD336)</f>
        <v>1.0476700000000001</v>
      </c>
      <c r="AG336">
        <f t="shared" si="144"/>
        <v>99.916660303339782</v>
      </c>
      <c r="AH336" s="2">
        <v>38657</v>
      </c>
      <c r="AI336">
        <v>121.5390625</v>
      </c>
      <c r="AJ336" s="22">
        <f>_xll.BDH(AJ$3&amp;" Govt",$A$8,AH336,AH336)</f>
        <v>1.10608</v>
      </c>
      <c r="AK336">
        <f t="shared" si="145"/>
        <v>109.8827051388688</v>
      </c>
      <c r="AL336" s="2">
        <v>39659</v>
      </c>
      <c r="AM336">
        <v>111.203125</v>
      </c>
      <c r="AN336" s="22">
        <f>_xll.BDH(AN$3&amp;" Govt",$A$8,AL336,AL336)</f>
        <v>1.0669900000000001</v>
      </c>
      <c r="AO336">
        <f t="shared" si="146"/>
        <v>104.22133759454164</v>
      </c>
      <c r="AP336" s="2">
        <v>38657</v>
      </c>
      <c r="AQ336">
        <v>117.8203125</v>
      </c>
      <c r="AR336" s="22">
        <f>_xll.BDH(AR$3&amp;" Govt",$A$8,AP336,AP336)</f>
        <v>1.09232</v>
      </c>
      <c r="AS336">
        <f t="shared" si="147"/>
        <v>107.86245102167864</v>
      </c>
      <c r="AT336" s="2">
        <v>40024</v>
      </c>
      <c r="AU336">
        <v>100.04296875</v>
      </c>
      <c r="AV336" s="22">
        <f>_xll.BDH(AV$3&amp;" Govt",$A$8,AT336,AT336)</f>
        <v>1.01159</v>
      </c>
      <c r="AW336">
        <f t="shared" si="148"/>
        <v>98.896755355430557</v>
      </c>
      <c r="AX336" s="2">
        <v>38657</v>
      </c>
      <c r="AY336">
        <v>107.02734375</v>
      </c>
      <c r="AZ336" s="22">
        <f>_xll.BDH(AZ$3&amp;" Govt",$A$8,AX336,AX336)</f>
        <v>1.06934</v>
      </c>
      <c r="BA336">
        <f t="shared" si="149"/>
        <v>100.08729099257486</v>
      </c>
      <c r="BB336" s="2">
        <v>38657</v>
      </c>
      <c r="BC336">
        <v>107.28515625</v>
      </c>
      <c r="BD336" s="22">
        <f>_xll.BDH(BD$3&amp;" Govt",$A$8,BB336,BB336)</f>
        <v>1.0629200000000001</v>
      </c>
      <c r="BE336">
        <f t="shared" si="150"/>
        <v>100.93436594475595</v>
      </c>
      <c r="BH336" s="22"/>
      <c r="BJ336" s="2">
        <v>38657</v>
      </c>
      <c r="BK336">
        <v>105.16796875</v>
      </c>
      <c r="BL336" s="22">
        <f>_xll.BDH(BL$3&amp;" Govt",$A$8,BJ336,BJ336)</f>
        <v>1.04193</v>
      </c>
      <c r="BM336">
        <f t="shared" si="151"/>
        <v>100.93573344658471</v>
      </c>
      <c r="BN336" s="2">
        <v>38833</v>
      </c>
      <c r="BO336">
        <v>97.6640625</v>
      </c>
      <c r="BP336" s="22">
        <f>_xll.BDH(BP$3&amp;" Govt",$A$8,BN336,BN336)</f>
        <v>1.04026</v>
      </c>
      <c r="BQ336">
        <f t="shared" si="152"/>
        <v>93.884281333512774</v>
      </c>
      <c r="BR336" s="2">
        <v>39014</v>
      </c>
      <c r="BS336">
        <v>100.0859375</v>
      </c>
      <c r="BT336" s="22">
        <f>_xll.BDH(BT$3&amp;" Govt",$A$8,BR336,BR336)</f>
        <v>1.04775</v>
      </c>
      <c r="BU336">
        <f t="shared" si="153"/>
        <v>95.524636125029829</v>
      </c>
      <c r="BV336" s="2">
        <v>39192</v>
      </c>
      <c r="BW336">
        <v>100.890625</v>
      </c>
      <c r="BX336" s="22">
        <f>_xll.BDH(BX$3&amp;" Govt",$A$8,BV336,BV336)</f>
        <v>1.0233000000000001</v>
      </c>
      <c r="BY336">
        <f t="shared" si="154"/>
        <v>98.59339880777874</v>
      </c>
      <c r="BZ336" s="2">
        <v>39374</v>
      </c>
      <c r="CA336">
        <v>107.3125</v>
      </c>
      <c r="CB336" s="22">
        <f>_xll.BDH(CB$3&amp;" Govt",$A$8,BZ336,BZ336)</f>
        <v>1.03033</v>
      </c>
      <c r="CC336">
        <f t="shared" si="155"/>
        <v>104.15352362835209</v>
      </c>
      <c r="CD336" s="2">
        <v>39556</v>
      </c>
      <c r="CE336">
        <v>115.15625</v>
      </c>
      <c r="CF336" s="22">
        <f>_xll.BDH(CF$3&amp;" Govt",$A$8,CD336,CD336)</f>
        <v>1.0484100000000001</v>
      </c>
      <c r="CG336">
        <f t="shared" si="156"/>
        <v>109.83894659532052</v>
      </c>
      <c r="CH336" s="2">
        <v>39738</v>
      </c>
      <c r="CI336">
        <v>103.875</v>
      </c>
      <c r="CJ336" s="22">
        <f>_xll.BDH(CJ$3&amp;" Govt",$A$8,CH336,CH336)</f>
        <v>1.0591299999999999</v>
      </c>
      <c r="CK336">
        <f t="shared" si="157"/>
        <v>98.07577917724926</v>
      </c>
      <c r="CL336" s="2">
        <v>39920</v>
      </c>
      <c r="CM336">
        <v>100.93359375</v>
      </c>
      <c r="CN336" s="22">
        <f>_xll.BDH(CN$3&amp;" Govt",$A$8,CL336,CL336)</f>
        <v>1.0105299999999999</v>
      </c>
      <c r="CO336">
        <f t="shared" si="158"/>
        <v>99.88183799590314</v>
      </c>
      <c r="CP336" s="2">
        <v>40105</v>
      </c>
      <c r="CQ336">
        <v>101.1171875</v>
      </c>
      <c r="CR336" s="22">
        <f>_xll.BDH(CR$3&amp;" Govt",$A$8,CP336,CP336)</f>
        <v>0.99995999999999996</v>
      </c>
      <c r="CS336">
        <f t="shared" si="159"/>
        <v>101.12123234929398</v>
      </c>
      <c r="CV336" s="22"/>
      <c r="CZ336" s="22"/>
      <c r="DB336" s="2">
        <v>38660</v>
      </c>
      <c r="DC336">
        <v>108.2421875</v>
      </c>
      <c r="DD336" s="22">
        <f>_xll.BDH(DD$3&amp;" Govt",$A$8,DB336,DB336)</f>
        <v>1.0431999999999999</v>
      </c>
      <c r="DE336">
        <f t="shared" si="160"/>
        <v>103.75976562500001</v>
      </c>
      <c r="DF336" s="2">
        <v>39204</v>
      </c>
      <c r="DG336">
        <v>98.15234375</v>
      </c>
      <c r="DH336" s="22">
        <f>_xll.BDH(DH$3&amp;" Govt",$A$8,DF336,DF336)</f>
        <v>1.0256000000000001</v>
      </c>
      <c r="DI336">
        <f t="shared" si="161"/>
        <v>95.702363250780024</v>
      </c>
      <c r="DJ336" s="2">
        <v>39568</v>
      </c>
      <c r="DK336">
        <v>111.67578125</v>
      </c>
      <c r="DL336" s="22">
        <f>_xll.BDH(DL$3&amp;" Govt",$A$8,DJ336,DJ336)</f>
        <v>1.0496300000000001</v>
      </c>
      <c r="DM336">
        <f t="shared" si="162"/>
        <v>106.39537860960529</v>
      </c>
      <c r="DP336" s="22"/>
    </row>
    <row r="337" spans="4:120" x14ac:dyDescent="0.25">
      <c r="D337" s="2"/>
      <c r="F337" s="2">
        <v>38658</v>
      </c>
      <c r="G337">
        <v>128.33203125</v>
      </c>
      <c r="H337" s="22">
        <f>_xll.BDH(H$3&amp;" Govt",$A$8,F337,F337)</f>
        <v>1.24013</v>
      </c>
      <c r="I337" s="14">
        <f t="shared" si="138"/>
        <v>103.48272459338941</v>
      </c>
      <c r="J337" s="2">
        <v>38658</v>
      </c>
      <c r="K337">
        <v>128.37890625</v>
      </c>
      <c r="L337" s="22">
        <f>_xll.BDH(L$3&amp;" Govt",$A$8,J337,J337)</f>
        <v>1.21618</v>
      </c>
      <c r="M337">
        <f t="shared" si="139"/>
        <v>105.55913289973523</v>
      </c>
      <c r="N337" s="2">
        <v>38658</v>
      </c>
      <c r="O337">
        <v>129.3828125</v>
      </c>
      <c r="P337" s="22">
        <f>_xll.BDH(P$3&amp;" Govt",$A$8,N337,N337)</f>
        <v>1.1980500000000001</v>
      </c>
      <c r="Q337">
        <f t="shared" si="140"/>
        <v>107.99450148157422</v>
      </c>
      <c r="R337" s="2">
        <v>38658</v>
      </c>
      <c r="S337">
        <v>130.01171875</v>
      </c>
      <c r="T337" s="22">
        <f>_xll.BDH(T$3&amp;" Govt",$A$8,R337,R337)</f>
        <v>1.1678200000000001</v>
      </c>
      <c r="U337">
        <f t="shared" si="141"/>
        <v>111.32855983798872</v>
      </c>
      <c r="V337" s="2">
        <v>38756</v>
      </c>
      <c r="W337">
        <v>99.73828125</v>
      </c>
      <c r="X337" s="22">
        <f>_xll.BDH(X$3&amp;" Govt",$A$8,V337,V337)</f>
        <v>1.04199</v>
      </c>
      <c r="Y337">
        <f t="shared" si="142"/>
        <v>95.719038810353268</v>
      </c>
      <c r="Z337" s="2">
        <v>38658</v>
      </c>
      <c r="AA337">
        <v>123.26953125</v>
      </c>
      <c r="AB337" s="22">
        <f>_xll.BDH(AB$3&amp;" Govt",$A$8,Z337,Z337)</f>
        <v>1.1289</v>
      </c>
      <c r="AC337">
        <f t="shared" si="143"/>
        <v>109.19437616263619</v>
      </c>
      <c r="AD337" s="2">
        <v>39296</v>
      </c>
      <c r="AE337">
        <v>104.7109375</v>
      </c>
      <c r="AF337" s="22">
        <f>_xll.BDH(AF$3&amp;" Govt",$A$8,AD337,AD337)</f>
        <v>1.0477399999999999</v>
      </c>
      <c r="AG337">
        <f t="shared" si="144"/>
        <v>99.939810926374875</v>
      </c>
      <c r="AH337" s="2">
        <v>38658</v>
      </c>
      <c r="AI337">
        <v>121.390625</v>
      </c>
      <c r="AJ337" s="22">
        <f>_xll.BDH(AJ$3&amp;" Govt",$A$8,AH337,AH337)</f>
        <v>1.10653</v>
      </c>
      <c r="AK337">
        <f t="shared" si="145"/>
        <v>109.70387156245199</v>
      </c>
      <c r="AL337" s="2">
        <v>39660</v>
      </c>
      <c r="AM337">
        <v>111.45703125</v>
      </c>
      <c r="AN337" s="22">
        <f>_xll.BDH(AN$3&amp;" Govt",$A$8,AL337,AL337)</f>
        <v>1.06728</v>
      </c>
      <c r="AO337">
        <f t="shared" si="146"/>
        <v>104.4309190184394</v>
      </c>
      <c r="AP337" s="2">
        <v>38658</v>
      </c>
      <c r="AQ337">
        <v>117.63671875</v>
      </c>
      <c r="AR337" s="22">
        <f>_xll.BDH(AR$3&amp;" Govt",$A$8,AP337,AP337)</f>
        <v>1.09277</v>
      </c>
      <c r="AS337">
        <f t="shared" si="147"/>
        <v>107.65002585173458</v>
      </c>
      <c r="AT337" s="2">
        <v>40025</v>
      </c>
      <c r="AU337">
        <v>100.22265625</v>
      </c>
      <c r="AV337" s="22">
        <f>_xll.BDH(AV$3&amp;" Govt",$A$8,AT337,AT337)</f>
        <v>1.01169</v>
      </c>
      <c r="AW337">
        <f t="shared" si="148"/>
        <v>99.064591179116135</v>
      </c>
      <c r="AX337" s="2">
        <v>38658</v>
      </c>
      <c r="AY337">
        <v>106.875</v>
      </c>
      <c r="AZ337" s="22">
        <f>_xll.BDH(AZ$3&amp;" Govt",$A$8,AX337,AX337)</f>
        <v>1.06978</v>
      </c>
      <c r="BA337">
        <f t="shared" si="149"/>
        <v>99.903718521565182</v>
      </c>
      <c r="BB337" s="2">
        <v>38658</v>
      </c>
      <c r="BC337">
        <v>107.13671875</v>
      </c>
      <c r="BD337" s="22">
        <f>_xll.BDH(BD$3&amp;" Govt",$A$8,BB337,BB337)</f>
        <v>1.06335</v>
      </c>
      <c r="BE337">
        <f t="shared" si="150"/>
        <v>100.7539556590022</v>
      </c>
      <c r="BH337" s="22"/>
      <c r="BJ337" s="2">
        <v>38658</v>
      </c>
      <c r="BK337">
        <v>105.01953125</v>
      </c>
      <c r="BL337" s="22">
        <f>_xll.BDH(BL$3&amp;" Govt",$A$8,BJ337,BJ337)</f>
        <v>1.0423499999999999</v>
      </c>
      <c r="BM337">
        <f t="shared" si="151"/>
        <v>100.75265625749509</v>
      </c>
      <c r="BN337" s="2">
        <v>38834</v>
      </c>
      <c r="BO337">
        <v>98.1796875</v>
      </c>
      <c r="BP337" s="22">
        <f>_xll.BDH(BP$3&amp;" Govt",$A$8,BN337,BN337)</f>
        <v>1.04033</v>
      </c>
      <c r="BQ337">
        <f t="shared" si="152"/>
        <v>94.373600203781493</v>
      </c>
      <c r="BR337" s="2">
        <v>39015</v>
      </c>
      <c r="BS337">
        <v>100.640625</v>
      </c>
      <c r="BT337" s="22">
        <f>_xll.BDH(BT$3&amp;" Govt",$A$8,BR337,BR337)</f>
        <v>1.0478099999999999</v>
      </c>
      <c r="BU337">
        <f t="shared" si="153"/>
        <v>96.048544106278825</v>
      </c>
      <c r="BV337" s="2">
        <v>39195</v>
      </c>
      <c r="BW337">
        <v>101.15625</v>
      </c>
      <c r="BX337" s="22">
        <f>_xll.BDH(BX$3&amp;" Govt",$A$8,BV337,BV337)</f>
        <v>1.0238499999999999</v>
      </c>
      <c r="BY337">
        <f t="shared" si="154"/>
        <v>98.799873028275627</v>
      </c>
      <c r="BZ337" s="2">
        <v>39377</v>
      </c>
      <c r="CA337">
        <v>107.07421875</v>
      </c>
      <c r="CB337" s="22">
        <f>_xll.BDH(CB$3&amp;" Govt",$A$8,BZ337,BZ337)</f>
        <v>1.0301499999999999</v>
      </c>
      <c r="CC337">
        <f t="shared" si="155"/>
        <v>103.94041523079164</v>
      </c>
      <c r="CD337" s="2">
        <v>39559</v>
      </c>
      <c r="CE337">
        <v>114.9609375</v>
      </c>
      <c r="CF337" s="22">
        <f>_xll.BDH(CF$3&amp;" Govt",$A$8,CD337,CD337)</f>
        <v>1.0487200000000001</v>
      </c>
      <c r="CG337">
        <f t="shared" si="156"/>
        <v>109.62023943473949</v>
      </c>
      <c r="CH337" s="2">
        <v>39741</v>
      </c>
      <c r="CI337">
        <v>105.140625</v>
      </c>
      <c r="CJ337" s="22">
        <f>_xll.BDH(CJ$3&amp;" Govt",$A$8,CH337,CH337)</f>
        <v>1.0587200000000001</v>
      </c>
      <c r="CK337">
        <f t="shared" si="157"/>
        <v>99.309189398518953</v>
      </c>
      <c r="CL337" s="2">
        <v>39923</v>
      </c>
      <c r="CM337">
        <v>101.19140625</v>
      </c>
      <c r="CN337" s="22">
        <f>_xll.BDH(CN$3&amp;" Govt",$A$8,CL337,CL337)</f>
        <v>1.0110300000000001</v>
      </c>
      <c r="CO337">
        <f t="shared" si="158"/>
        <v>100.0874417673066</v>
      </c>
      <c r="CP337" s="2">
        <v>40106</v>
      </c>
      <c r="CQ337">
        <v>101.171875</v>
      </c>
      <c r="CR337" s="22">
        <f>_xll.BDH(CR$3&amp;" Govt",$A$8,CP337,CP337)</f>
        <v>1.00003</v>
      </c>
      <c r="CS337">
        <f t="shared" si="159"/>
        <v>101.16883993480195</v>
      </c>
      <c r="CV337" s="22"/>
      <c r="CZ337" s="22"/>
      <c r="DB337" s="2">
        <v>38663</v>
      </c>
      <c r="DC337">
        <v>109.19140625</v>
      </c>
      <c r="DD337" s="22">
        <f>_xll.BDH(DD$3&amp;" Govt",$A$8,DB337,DB337)</f>
        <v>1.04447</v>
      </c>
      <c r="DE337">
        <f t="shared" si="160"/>
        <v>104.54240547837659</v>
      </c>
      <c r="DF337" s="2">
        <v>39205</v>
      </c>
      <c r="DG337">
        <v>97.78515625</v>
      </c>
      <c r="DH337" s="22">
        <f>_xll.BDH(DH$3&amp;" Govt",$A$8,DF337,DF337)</f>
        <v>1.0259</v>
      </c>
      <c r="DI337">
        <f t="shared" si="161"/>
        <v>95.316459937615747</v>
      </c>
      <c r="DJ337" s="2">
        <v>39569</v>
      </c>
      <c r="DK337">
        <v>112.109375</v>
      </c>
      <c r="DL337" s="22">
        <f>_xll.BDH(DL$3&amp;" Govt",$A$8,DJ337,DJ337)</f>
        <v>1.0497300000000001</v>
      </c>
      <c r="DM337">
        <f t="shared" si="162"/>
        <v>106.79829575224105</v>
      </c>
      <c r="DP337" s="22"/>
    </row>
    <row r="338" spans="4:120" x14ac:dyDescent="0.25">
      <c r="D338" s="2"/>
      <c r="F338" s="2">
        <v>38659</v>
      </c>
      <c r="G338">
        <v>128.4140625</v>
      </c>
      <c r="H338" s="22">
        <f>_xll.BDH(H$3&amp;" Govt",$A$8,F338,F338)</f>
        <v>1.2406299999999999</v>
      </c>
      <c r="I338" s="14">
        <f t="shared" si="138"/>
        <v>103.50713951782564</v>
      </c>
      <c r="J338" s="2">
        <v>38659</v>
      </c>
      <c r="K338">
        <v>128.38671875</v>
      </c>
      <c r="L338" s="22">
        <f>_xll.BDH(L$3&amp;" Govt",$A$8,J338,J338)</f>
        <v>1.21668</v>
      </c>
      <c r="M338">
        <f t="shared" si="139"/>
        <v>105.52217407206497</v>
      </c>
      <c r="N338" s="2">
        <v>38659</v>
      </c>
      <c r="O338">
        <v>129.3359375</v>
      </c>
      <c r="P338" s="22">
        <f>_xll.BDH(P$3&amp;" Govt",$A$8,N338,N338)</f>
        <v>1.1985399999999999</v>
      </c>
      <c r="Q338">
        <f t="shared" si="140"/>
        <v>107.91123992524238</v>
      </c>
      <c r="R338" s="2">
        <v>38659</v>
      </c>
      <c r="S338">
        <v>129.94921875</v>
      </c>
      <c r="T338" s="22">
        <f>_xll.BDH(T$3&amp;" Govt",$A$8,R338,R338)</f>
        <v>1.1682999999999999</v>
      </c>
      <c r="U338">
        <f t="shared" si="141"/>
        <v>111.2293235898314</v>
      </c>
      <c r="V338" s="2">
        <v>38757</v>
      </c>
      <c r="W338">
        <v>99.76171875</v>
      </c>
      <c r="X338" s="22">
        <f>_xll.BDH(X$3&amp;" Govt",$A$8,V338,V338)</f>
        <v>1.0418400000000001</v>
      </c>
      <c r="Y338">
        <f t="shared" si="142"/>
        <v>95.755316315365107</v>
      </c>
      <c r="Z338" s="2">
        <v>38659</v>
      </c>
      <c r="AA338">
        <v>123.1875</v>
      </c>
      <c r="AB338" s="22">
        <f>_xll.BDH(AB$3&amp;" Govt",$A$8,Z338,Z338)</f>
        <v>1.1293599999999999</v>
      </c>
      <c r="AC338">
        <f t="shared" si="143"/>
        <v>109.07726499964582</v>
      </c>
      <c r="AD338" s="2">
        <v>39297</v>
      </c>
      <c r="AE338">
        <v>105.078125</v>
      </c>
      <c r="AF338" s="22">
        <f>_xll.BDH(AF$3&amp;" Govt",$A$8,AD338,AD338)</f>
        <v>1.0478000000000001</v>
      </c>
      <c r="AG338">
        <f t="shared" si="144"/>
        <v>100.28452471845772</v>
      </c>
      <c r="AH338" s="2">
        <v>38659</v>
      </c>
      <c r="AI338">
        <v>121.22265625</v>
      </c>
      <c r="AJ338" s="22">
        <f>_xll.BDH(AJ$3&amp;" Govt",$A$8,AH338,AH338)</f>
        <v>1.1069800000000001</v>
      </c>
      <c r="AK338">
        <f t="shared" si="145"/>
        <v>109.50753965744637</v>
      </c>
      <c r="AL338" s="2">
        <v>39661</v>
      </c>
      <c r="AM338">
        <v>111.734375</v>
      </c>
      <c r="AN338" s="22">
        <f>_xll.BDH(AN$3&amp;" Govt",$A$8,AL338,AL338)</f>
        <v>1.0675699999999999</v>
      </c>
      <c r="AO338">
        <f t="shared" si="146"/>
        <v>104.66234064276817</v>
      </c>
      <c r="AP338" s="2">
        <v>38659</v>
      </c>
      <c r="AQ338">
        <v>117.5078125</v>
      </c>
      <c r="AR338" s="22">
        <f>_xll.BDH(AR$3&amp;" Govt",$A$8,AP338,AP338)</f>
        <v>1.09321</v>
      </c>
      <c r="AS338">
        <f t="shared" si="147"/>
        <v>107.48878303345194</v>
      </c>
      <c r="AT338" s="2">
        <v>40028</v>
      </c>
      <c r="AU338">
        <v>100.03125</v>
      </c>
      <c r="AV338" s="22">
        <f>_xll.BDH(AV$3&amp;" Govt",$A$8,AT338,AT338)</f>
        <v>1.01234</v>
      </c>
      <c r="AW338">
        <f t="shared" si="148"/>
        <v>98.811911018037421</v>
      </c>
      <c r="AX338" s="2">
        <v>38659</v>
      </c>
      <c r="AY338">
        <v>106.72265625</v>
      </c>
      <c r="AZ338" s="22">
        <f>_xll.BDH(AZ$3&amp;" Govt",$A$8,AX338,AX338)</f>
        <v>1.0702099999999999</v>
      </c>
      <c r="BA338">
        <f t="shared" si="149"/>
        <v>99.72122877752966</v>
      </c>
      <c r="BB338" s="2">
        <v>38659</v>
      </c>
      <c r="BC338">
        <v>106.96875</v>
      </c>
      <c r="BD338" s="22">
        <f>_xll.BDH(BD$3&amp;" Govt",$A$8,BB338,BB338)</f>
        <v>1.0637799999999999</v>
      </c>
      <c r="BE338">
        <f t="shared" si="150"/>
        <v>100.55533098949032</v>
      </c>
      <c r="BH338" s="22"/>
      <c r="BJ338" s="2">
        <v>38659</v>
      </c>
      <c r="BK338">
        <v>104.875</v>
      </c>
      <c r="BL338" s="22">
        <f>_xll.BDH(BL$3&amp;" Govt",$A$8,BJ338,BJ338)</f>
        <v>1.04278</v>
      </c>
      <c r="BM338">
        <f t="shared" si="151"/>
        <v>100.57250810333915</v>
      </c>
      <c r="BN338" s="2">
        <v>38835</v>
      </c>
      <c r="BO338">
        <v>98.60546875</v>
      </c>
      <c r="BP338" s="22">
        <f>_xll.BDH(BP$3&amp;" Govt",$A$8,BN338,BN338)</f>
        <v>1.0404</v>
      </c>
      <c r="BQ338">
        <f t="shared" si="152"/>
        <v>94.776498221837755</v>
      </c>
      <c r="BR338" s="2">
        <v>39016</v>
      </c>
      <c r="BS338">
        <v>100.8984375</v>
      </c>
      <c r="BT338" s="22">
        <f>_xll.BDH(BT$3&amp;" Govt",$A$8,BR338,BR338)</f>
        <v>1.0478799999999999</v>
      </c>
      <c r="BU338">
        <f t="shared" si="153"/>
        <v>96.288160380959653</v>
      </c>
      <c r="BV338" s="2">
        <v>39196</v>
      </c>
      <c r="BW338">
        <v>101.38671875</v>
      </c>
      <c r="BX338" s="22">
        <f>_xll.BDH(BX$3&amp;" Govt",$A$8,BV338,BV338)</f>
        <v>1.02403</v>
      </c>
      <c r="BY338">
        <f t="shared" si="154"/>
        <v>99.007566916984857</v>
      </c>
      <c r="BZ338" s="2">
        <v>39378</v>
      </c>
      <c r="CA338">
        <v>107.05859375</v>
      </c>
      <c r="CB338" s="22">
        <f>_xll.BDH(CB$3&amp;" Govt",$A$8,BZ338,BZ338)</f>
        <v>1.03009</v>
      </c>
      <c r="CC338">
        <f t="shared" si="155"/>
        <v>103.9313009057461</v>
      </c>
      <c r="CD338" s="2">
        <v>39560</v>
      </c>
      <c r="CE338">
        <v>115.40234375</v>
      </c>
      <c r="CF338" s="22">
        <f>_xll.BDH(CF$3&amp;" Govt",$A$8,CD338,CD338)</f>
        <v>1.0488200000000001</v>
      </c>
      <c r="CG338">
        <f t="shared" si="156"/>
        <v>110.03064753723231</v>
      </c>
      <c r="CH338" s="2">
        <v>39742</v>
      </c>
      <c r="CI338">
        <v>105.46875</v>
      </c>
      <c r="CJ338" s="22">
        <f>_xll.BDH(CJ$3&amp;" Govt",$A$8,CH338,CH338)</f>
        <v>1.0585800000000001</v>
      </c>
      <c r="CK338">
        <f t="shared" si="157"/>
        <v>99.63229042679815</v>
      </c>
      <c r="CL338" s="2">
        <v>39924</v>
      </c>
      <c r="CM338">
        <v>100.9296875</v>
      </c>
      <c r="CN338" s="22">
        <f>_xll.BDH(CN$3&amp;" Govt",$A$8,CL338,CL338)</f>
        <v>1.0112000000000001</v>
      </c>
      <c r="CO338">
        <f t="shared" si="158"/>
        <v>99.811795391613913</v>
      </c>
      <c r="CP338" s="2">
        <v>40107</v>
      </c>
      <c r="CQ338">
        <v>100.79296875</v>
      </c>
      <c r="CR338" s="22">
        <f>_xll.BDH(CR$3&amp;" Govt",$A$8,CP338,CP338)</f>
        <v>1.0001</v>
      </c>
      <c r="CS338">
        <f t="shared" si="159"/>
        <v>100.78289046095391</v>
      </c>
      <c r="CV338" s="22"/>
      <c r="CZ338" s="22"/>
      <c r="DB338" s="2">
        <v>38664</v>
      </c>
      <c r="DC338">
        <v>109.484375</v>
      </c>
      <c r="DD338" s="22">
        <f>_xll.BDH(DD$3&amp;" Govt",$A$8,DB338,DB338)</f>
        <v>1.0448999999999999</v>
      </c>
      <c r="DE338">
        <f t="shared" si="160"/>
        <v>104.77976361374294</v>
      </c>
      <c r="DF338" s="2">
        <v>39206</v>
      </c>
      <c r="DG338">
        <v>97.90625</v>
      </c>
      <c r="DH338" s="22">
        <f>_xll.BDH(DH$3&amp;" Govt",$A$8,DF338,DF338)</f>
        <v>1.0262</v>
      </c>
      <c r="DI338">
        <f t="shared" si="161"/>
        <v>95.406597154550767</v>
      </c>
      <c r="DJ338" s="2">
        <v>39570</v>
      </c>
      <c r="DK338">
        <v>111.3671875</v>
      </c>
      <c r="DL338" s="22">
        <f>_xll.BDH(DL$3&amp;" Govt",$A$8,DJ338,DJ338)</f>
        <v>1.05002</v>
      </c>
      <c r="DM338">
        <f t="shared" si="162"/>
        <v>106.06196786727872</v>
      </c>
      <c r="DP338" s="22"/>
    </row>
    <row r="339" spans="4:120" x14ac:dyDescent="0.25">
      <c r="D339" s="2"/>
      <c r="F339" s="2">
        <v>38660</v>
      </c>
      <c r="G339">
        <v>128.44921875</v>
      </c>
      <c r="H339" s="22">
        <f>_xll.BDH(H$3&amp;" Govt",$A$8,F339,F339)</f>
        <v>1.2411399999999999</v>
      </c>
      <c r="I339" s="14">
        <f t="shared" si="138"/>
        <v>103.49293290845513</v>
      </c>
      <c r="J339" s="2">
        <v>38660</v>
      </c>
      <c r="K339">
        <v>128.484375</v>
      </c>
      <c r="L339" s="22">
        <f>_xll.BDH(L$3&amp;" Govt",$A$8,J339,J339)</f>
        <v>1.2171700000000001</v>
      </c>
      <c r="M339">
        <f t="shared" si="139"/>
        <v>105.55992589367138</v>
      </c>
      <c r="N339" s="2">
        <v>38660</v>
      </c>
      <c r="O339">
        <v>129.3984375</v>
      </c>
      <c r="P339" s="22">
        <f>_xll.BDH(P$3&amp;" Govt",$A$8,N339,N339)</f>
        <v>1.19902</v>
      </c>
      <c r="Q339">
        <f t="shared" si="140"/>
        <v>107.92016605227603</v>
      </c>
      <c r="R339" s="2">
        <v>38660</v>
      </c>
      <c r="S339">
        <v>129.984375</v>
      </c>
      <c r="T339" s="22">
        <f>_xll.BDH(T$3&amp;" Govt",$A$8,R339,R339)</f>
        <v>1.1687700000000001</v>
      </c>
      <c r="U339">
        <f t="shared" si="141"/>
        <v>111.21467440129366</v>
      </c>
      <c r="V339" s="2">
        <v>38758</v>
      </c>
      <c r="W339">
        <v>99.5625</v>
      </c>
      <c r="X339" s="22">
        <f>_xll.BDH(X$3&amp;" Govt",$A$8,V339,V339)</f>
        <v>1.04169</v>
      </c>
      <c r="Y339">
        <f t="shared" si="142"/>
        <v>95.577859055957148</v>
      </c>
      <c r="Z339" s="2">
        <v>38660</v>
      </c>
      <c r="AA339">
        <v>123.1953125</v>
      </c>
      <c r="AB339" s="22">
        <f>_xll.BDH(AB$3&amp;" Govt",$A$8,Z339,Z339)</f>
        <v>1.12982</v>
      </c>
      <c r="AC339">
        <f t="shared" si="143"/>
        <v>109.0397696093183</v>
      </c>
      <c r="AD339" s="2">
        <v>39300</v>
      </c>
      <c r="AE339">
        <v>104.6171875</v>
      </c>
      <c r="AF339" s="22">
        <f>_xll.BDH(AF$3&amp;" Govt",$A$8,AD339,AD339)</f>
        <v>1.048</v>
      </c>
      <c r="AG339">
        <f t="shared" si="144"/>
        <v>99.82556059160305</v>
      </c>
      <c r="AH339" s="2">
        <v>38660</v>
      </c>
      <c r="AI339">
        <v>121.265625</v>
      </c>
      <c r="AJ339" s="22">
        <f>_xll.BDH(AJ$3&amp;" Govt",$A$8,AH339,AH339)</f>
        <v>1.1074299999999999</v>
      </c>
      <c r="AK339">
        <f t="shared" si="145"/>
        <v>109.50184210288687</v>
      </c>
      <c r="AL339" s="2">
        <v>39664</v>
      </c>
      <c r="AM339">
        <v>111.55859375</v>
      </c>
      <c r="AN339" s="22">
        <f>_xll.BDH(AN$3&amp;" Govt",$A$8,AL339,AL339)</f>
        <v>1.0686100000000001</v>
      </c>
      <c r="AO339">
        <f t="shared" si="146"/>
        <v>104.39598520507948</v>
      </c>
      <c r="AP339" s="2">
        <v>38660</v>
      </c>
      <c r="AQ339">
        <v>117.5234375</v>
      </c>
      <c r="AR339" s="22">
        <f>_xll.BDH(AR$3&amp;" Govt",$A$8,AP339,AP339)</f>
        <v>1.0936600000000001</v>
      </c>
      <c r="AS339">
        <f t="shared" si="147"/>
        <v>107.45884232759724</v>
      </c>
      <c r="AT339" s="2">
        <v>40029</v>
      </c>
      <c r="AU339">
        <v>100.05859375</v>
      </c>
      <c r="AV339" s="22">
        <f>_xll.BDH(AV$3&amp;" Govt",$A$8,AT339,AT339)</f>
        <v>1.0126200000000001</v>
      </c>
      <c r="AW339">
        <f t="shared" si="148"/>
        <v>98.811591465702818</v>
      </c>
      <c r="AX339" s="2">
        <v>38660</v>
      </c>
      <c r="AY339">
        <v>106.734375</v>
      </c>
      <c r="AZ339" s="22">
        <f>_xll.BDH(AZ$3&amp;" Govt",$A$8,AX339,AX339)</f>
        <v>1.0706500000000001</v>
      </c>
      <c r="BA339">
        <f t="shared" si="149"/>
        <v>99.691192266380227</v>
      </c>
      <c r="BB339" s="2">
        <v>38660</v>
      </c>
      <c r="BC339">
        <v>106.984375</v>
      </c>
      <c r="BD339" s="22">
        <f>_xll.BDH(BD$3&amp;" Govt",$A$8,BB339,BB339)</f>
        <v>1.0642199999999999</v>
      </c>
      <c r="BE339">
        <f t="shared" si="150"/>
        <v>100.52843866869632</v>
      </c>
      <c r="BH339" s="22"/>
      <c r="BJ339" s="2">
        <v>38660</v>
      </c>
      <c r="BK339">
        <v>104.83984375</v>
      </c>
      <c r="BL339" s="22">
        <f>_xll.BDH(BL$3&amp;" Govt",$A$8,BJ339,BJ339)</f>
        <v>1.0431999999999999</v>
      </c>
      <c r="BM339">
        <f t="shared" si="151"/>
        <v>100.49831647814418</v>
      </c>
      <c r="BN339" s="2">
        <v>38838</v>
      </c>
      <c r="BO339">
        <v>98.140625</v>
      </c>
      <c r="BP339" s="22">
        <f>_xll.BDH(BP$3&amp;" Govt",$A$8,BN339,BN339)</f>
        <v>1.04061</v>
      </c>
      <c r="BQ339">
        <f t="shared" si="152"/>
        <v>94.310668742372258</v>
      </c>
      <c r="BR339" s="2">
        <v>39017</v>
      </c>
      <c r="BS339">
        <v>101.16015625</v>
      </c>
      <c r="BT339" s="22">
        <f>_xll.BDH(BT$3&amp;" Govt",$A$8,BR339,BR339)</f>
        <v>1.0479499999999999</v>
      </c>
      <c r="BU339">
        <f t="shared" si="153"/>
        <v>96.531472159931297</v>
      </c>
      <c r="BV339" s="2">
        <v>39197</v>
      </c>
      <c r="BW339">
        <v>101.34765625</v>
      </c>
      <c r="BX339" s="22">
        <f>_xll.BDH(BX$3&amp;" Govt",$A$8,BV339,BV339)</f>
        <v>1.0242100000000001</v>
      </c>
      <c r="BY339">
        <f t="shared" si="154"/>
        <v>98.952027660343091</v>
      </c>
      <c r="BZ339" s="2">
        <v>39379</v>
      </c>
      <c r="CA339">
        <v>107.63671875</v>
      </c>
      <c r="CB339" s="22">
        <f>_xll.BDH(CB$3&amp;" Govt",$A$8,BZ339,BZ339)</f>
        <v>1.03003</v>
      </c>
      <c r="CC339">
        <f t="shared" si="155"/>
        <v>104.49862504004737</v>
      </c>
      <c r="CD339" s="2">
        <v>39561</v>
      </c>
      <c r="CE339">
        <v>114.9453125</v>
      </c>
      <c r="CF339" s="22">
        <f>_xll.BDH(CF$3&amp;" Govt",$A$8,CD339,CD339)</f>
        <v>1.0489200000000001</v>
      </c>
      <c r="CG339">
        <f t="shared" si="156"/>
        <v>109.58444161613849</v>
      </c>
      <c r="CH339" s="2">
        <v>39743</v>
      </c>
      <c r="CI339">
        <v>105.54296875</v>
      </c>
      <c r="CJ339" s="22">
        <f>_xll.BDH(CJ$3&amp;" Govt",$A$8,CH339,CH339)</f>
        <v>1.05844</v>
      </c>
      <c r="CK339">
        <f t="shared" si="157"/>
        <v>99.715589688598314</v>
      </c>
      <c r="CL339" s="2">
        <v>39925</v>
      </c>
      <c r="CM339">
        <v>101.265625</v>
      </c>
      <c r="CN339" s="22">
        <f>_xll.BDH(CN$3&amp;" Govt",$A$8,CL339,CL339)</f>
        <v>1.0113700000000001</v>
      </c>
      <c r="CO339">
        <f t="shared" si="158"/>
        <v>100.12717897505362</v>
      </c>
      <c r="CP339" s="2">
        <v>40108</v>
      </c>
      <c r="CQ339">
        <v>100.2734375</v>
      </c>
      <c r="CR339" s="22">
        <f>_xll.BDH(CR$3&amp;" Govt",$A$8,CP339,CP339)</f>
        <v>1.0001800000000001</v>
      </c>
      <c r="CS339">
        <f t="shared" si="159"/>
        <v>100.25539152952467</v>
      </c>
      <c r="CV339" s="22"/>
      <c r="CZ339" s="22"/>
      <c r="DB339" s="2">
        <v>38665</v>
      </c>
      <c r="DC339">
        <v>108.60546875</v>
      </c>
      <c r="DD339" s="22">
        <f>_xll.BDH(DD$3&amp;" Govt",$A$8,DB339,DB339)</f>
        <v>1.04532</v>
      </c>
      <c r="DE339">
        <f t="shared" si="160"/>
        <v>103.89686292235871</v>
      </c>
      <c r="DF339" s="2">
        <v>39209</v>
      </c>
      <c r="DG339">
        <v>97.796875</v>
      </c>
      <c r="DH339" s="22">
        <f>_xll.BDH(DH$3&amp;" Govt",$A$8,DF339,DF339)</f>
        <v>1.02711</v>
      </c>
      <c r="DI339">
        <f t="shared" si="161"/>
        <v>95.215580609671804</v>
      </c>
      <c r="DJ339" s="2">
        <v>39573</v>
      </c>
      <c r="DK339">
        <v>111.66796875</v>
      </c>
      <c r="DL339" s="22">
        <f>_xll.BDH(DL$3&amp;" Govt",$A$8,DJ339,DJ339)</f>
        <v>1.0508999999999999</v>
      </c>
      <c r="DM339">
        <f t="shared" si="162"/>
        <v>106.25936697116758</v>
      </c>
      <c r="DP339" s="22"/>
    </row>
    <row r="340" spans="4:120" x14ac:dyDescent="0.25">
      <c r="D340" s="2"/>
      <c r="F340" s="2">
        <v>38663</v>
      </c>
      <c r="G340">
        <v>128.37890625</v>
      </c>
      <c r="H340" s="22">
        <f>_xll.BDH(H$3&amp;" Govt",$A$8,F340,F340)</f>
        <v>1.24265</v>
      </c>
      <c r="I340" s="14">
        <f t="shared" si="138"/>
        <v>103.31059127670703</v>
      </c>
      <c r="J340" s="2">
        <v>38663</v>
      </c>
      <c r="K340">
        <v>128.453125</v>
      </c>
      <c r="L340" s="22">
        <f>_xll.BDH(L$3&amp;" Govt",$A$8,J340,J340)</f>
        <v>1.2186600000000001</v>
      </c>
      <c r="M340">
        <f t="shared" si="139"/>
        <v>105.40521966750364</v>
      </c>
      <c r="N340" s="2">
        <v>38663</v>
      </c>
      <c r="O340">
        <v>129.4453125</v>
      </c>
      <c r="P340" s="22">
        <f>_xll.BDH(P$3&amp;" Govt",$A$8,N340,N340)</f>
        <v>1.2004900000000001</v>
      </c>
      <c r="Q340">
        <f t="shared" si="140"/>
        <v>107.82706436538413</v>
      </c>
      <c r="R340" s="2">
        <v>38663</v>
      </c>
      <c r="S340">
        <v>130.05078125</v>
      </c>
      <c r="T340" s="22">
        <f>_xll.BDH(T$3&amp;" Govt",$A$8,R340,R340)</f>
        <v>1.1701999999999999</v>
      </c>
      <c r="U340">
        <f t="shared" si="141"/>
        <v>111.13551636472398</v>
      </c>
      <c r="V340" s="2">
        <v>38761</v>
      </c>
      <c r="W340">
        <v>99.484375</v>
      </c>
      <c r="X340" s="22">
        <f>_xll.BDH(X$3&amp;" Govt",$A$8,V340,V340)</f>
        <v>1.0412399999999999</v>
      </c>
      <c r="Y340">
        <f t="shared" si="142"/>
        <v>95.544134877645888</v>
      </c>
      <c r="Z340" s="2">
        <v>38663</v>
      </c>
      <c r="AA340">
        <v>123.2734375</v>
      </c>
      <c r="AB340" s="22">
        <f>_xll.BDH(AB$3&amp;" Govt",$A$8,Z340,Z340)</f>
        <v>1.1312</v>
      </c>
      <c r="AC340">
        <f t="shared" si="143"/>
        <v>108.97581108557284</v>
      </c>
      <c r="AD340" s="2">
        <v>39301</v>
      </c>
      <c r="AE340">
        <v>104.62890625</v>
      </c>
      <c r="AF340" s="22">
        <f>_xll.BDH(AF$3&amp;" Govt",$A$8,AD340,AD340)</f>
        <v>1.0480700000000001</v>
      </c>
      <c r="AG340">
        <f t="shared" si="144"/>
        <v>99.830074565630156</v>
      </c>
      <c r="AH340" s="2">
        <v>38663</v>
      </c>
      <c r="AI340">
        <v>121.4609375</v>
      </c>
      <c r="AJ340" s="22">
        <f>_xll.BDH(AJ$3&amp;" Govt",$A$8,AH340,AH340)</f>
        <v>1.1087800000000001</v>
      </c>
      <c r="AK340">
        <f t="shared" si="145"/>
        <v>109.54466846443839</v>
      </c>
      <c r="AL340" s="2">
        <v>39665</v>
      </c>
      <c r="AM340">
        <v>111.1640625</v>
      </c>
      <c r="AN340" s="22">
        <f>_xll.BDH(AN$3&amp;" Govt",$A$8,AL340,AL340)</f>
        <v>1.0689500000000001</v>
      </c>
      <c r="AO340">
        <f t="shared" si="146"/>
        <v>103.99369708592543</v>
      </c>
      <c r="AP340" s="2">
        <v>38663</v>
      </c>
      <c r="AQ340">
        <v>117.75</v>
      </c>
      <c r="AR340" s="22">
        <f>_xll.BDH(AR$3&amp;" Govt",$A$8,AP340,AP340)</f>
        <v>1.0949899999999999</v>
      </c>
      <c r="AS340">
        <f t="shared" si="147"/>
        <v>107.53522863222496</v>
      </c>
      <c r="AT340" s="2">
        <v>40030</v>
      </c>
      <c r="AU340">
        <v>100.08984375</v>
      </c>
      <c r="AV340" s="22">
        <f>_xll.BDH(AV$3&amp;" Govt",$A$8,AT340,AT340)</f>
        <v>1.0128999999999999</v>
      </c>
      <c r="AW340">
        <f t="shared" si="148"/>
        <v>98.81512859117386</v>
      </c>
      <c r="AX340" s="2">
        <v>38663</v>
      </c>
      <c r="AY340">
        <v>107.01953125</v>
      </c>
      <c r="AZ340" s="22">
        <f>_xll.BDH(AZ$3&amp;" Govt",$A$8,AX340,AX340)</f>
        <v>1.07195</v>
      </c>
      <c r="BA340">
        <f t="shared" si="149"/>
        <v>99.836308829702887</v>
      </c>
      <c r="BB340" s="2">
        <v>38663</v>
      </c>
      <c r="BC340">
        <v>107.25</v>
      </c>
      <c r="BD340" s="22">
        <f>_xll.BDH(BD$3&amp;" Govt",$A$8,BB340,BB340)</f>
        <v>1.06552</v>
      </c>
      <c r="BE340">
        <f t="shared" si="150"/>
        <v>100.65507921015092</v>
      </c>
      <c r="BH340" s="22"/>
      <c r="BJ340" s="2">
        <v>38663</v>
      </c>
      <c r="BK340">
        <v>105.1484375</v>
      </c>
      <c r="BL340" s="22">
        <f>_xll.BDH(BL$3&amp;" Govt",$A$8,BJ340,BJ340)</f>
        <v>1.04447</v>
      </c>
      <c r="BM340">
        <f t="shared" si="151"/>
        <v>100.67157266364759</v>
      </c>
      <c r="BN340" s="2">
        <v>38839</v>
      </c>
      <c r="BO340">
        <v>98.375</v>
      </c>
      <c r="BP340" s="22">
        <f>_xll.BDH(BP$3&amp;" Govt",$A$8,BN340,BN340)</f>
        <v>1.0407999999999999</v>
      </c>
      <c r="BQ340">
        <f t="shared" si="152"/>
        <v>94.51863950807072</v>
      </c>
      <c r="BR340" s="2">
        <v>39020</v>
      </c>
      <c r="BS340">
        <v>101.0234375</v>
      </c>
      <c r="BT340" s="22">
        <f>_xll.BDH(BT$3&amp;" Govt",$A$8,BR340,BR340)</f>
        <v>1.0481400000000001</v>
      </c>
      <c r="BU340">
        <f t="shared" si="153"/>
        <v>96.383534165283251</v>
      </c>
      <c r="BV340" s="2">
        <v>39198</v>
      </c>
      <c r="BW340">
        <v>101.09765625</v>
      </c>
      <c r="BX340" s="22">
        <f>_xll.BDH(BX$3&amp;" Govt",$A$8,BV340,BV340)</f>
        <v>1.0243899999999999</v>
      </c>
      <c r="BY340">
        <f t="shared" si="154"/>
        <v>98.690592694188751</v>
      </c>
      <c r="BZ340" s="2">
        <v>39380</v>
      </c>
      <c r="CA340">
        <v>107.62109375</v>
      </c>
      <c r="CB340" s="22">
        <f>_xll.BDH(CB$3&amp;" Govt",$A$8,BZ340,BZ340)</f>
        <v>1.0299700000000001</v>
      </c>
      <c r="CC340">
        <f t="shared" si="155"/>
        <v>104.48954217113119</v>
      </c>
      <c r="CD340" s="2">
        <v>39562</v>
      </c>
      <c r="CE340">
        <v>113.96484375</v>
      </c>
      <c r="CF340" s="22">
        <f>_xll.BDH(CF$3&amp;" Govt",$A$8,CD340,CD340)</f>
        <v>1.0490200000000001</v>
      </c>
      <c r="CG340">
        <f t="shared" si="156"/>
        <v>108.63934314884368</v>
      </c>
      <c r="CH340" s="2">
        <v>39744</v>
      </c>
      <c r="CI340">
        <v>104.1484375</v>
      </c>
      <c r="CJ340" s="22">
        <f>_xll.BDH(CJ$3&amp;" Govt",$A$8,CH340,CH340)</f>
        <v>1.0583100000000001</v>
      </c>
      <c r="CK340">
        <f t="shared" si="157"/>
        <v>98.410142113369417</v>
      </c>
      <c r="CL340" s="2">
        <v>39926</v>
      </c>
      <c r="CM340">
        <v>102.234375</v>
      </c>
      <c r="CN340" s="22">
        <f>_xll.BDH(CN$3&amp;" Govt",$A$8,CL340,CL340)</f>
        <v>1.0115400000000001</v>
      </c>
      <c r="CO340">
        <f t="shared" si="158"/>
        <v>101.06804970638827</v>
      </c>
      <c r="CP340" s="2">
        <v>40109</v>
      </c>
      <c r="CQ340">
        <v>100.05859375</v>
      </c>
      <c r="CR340" s="22">
        <f>_xll.BDH(CR$3&amp;" Govt",$A$8,CP340,CP340)</f>
        <v>1.0002500000000001</v>
      </c>
      <c r="CS340">
        <f t="shared" si="159"/>
        <v>100.03358535366158</v>
      </c>
      <c r="CV340" s="22"/>
      <c r="CZ340" s="22"/>
      <c r="DB340" s="2">
        <v>38666</v>
      </c>
      <c r="DC340">
        <v>109.53125</v>
      </c>
      <c r="DD340" s="22">
        <f>_xll.BDH(DD$3&amp;" Govt",$A$8,DB340,DB340)</f>
        <v>1.04575</v>
      </c>
      <c r="DE340">
        <f t="shared" si="160"/>
        <v>104.73942146784604</v>
      </c>
      <c r="DF340" s="2">
        <v>39210</v>
      </c>
      <c r="DG340">
        <v>97.83203125</v>
      </c>
      <c r="DH340" s="22">
        <f>_xll.BDH(DH$3&amp;" Govt",$A$8,DF340,DF340)</f>
        <v>1.0274099999999999</v>
      </c>
      <c r="DI340">
        <f t="shared" si="161"/>
        <v>95.221996330578847</v>
      </c>
      <c r="DJ340" s="2">
        <v>39574</v>
      </c>
      <c r="DK340">
        <v>110.93359375</v>
      </c>
      <c r="DL340" s="22">
        <f>_xll.BDH(DL$3&amp;" Govt",$A$8,DJ340,DJ340)</f>
        <v>1.0511999999999999</v>
      </c>
      <c r="DM340">
        <f t="shared" si="162"/>
        <v>105.53043545471843</v>
      </c>
      <c r="DP340" s="22"/>
    </row>
    <row r="341" spans="4:120" x14ac:dyDescent="0.25">
      <c r="D341" s="2"/>
      <c r="F341" s="2">
        <v>38664</v>
      </c>
      <c r="G341">
        <v>128.3828125</v>
      </c>
      <c r="H341" s="22">
        <f>_xll.BDH(H$3&amp;" Govt",$A$8,F341,F341)</f>
        <v>1.24316</v>
      </c>
      <c r="I341" s="14">
        <f t="shared" si="138"/>
        <v>103.27135083175133</v>
      </c>
      <c r="J341" s="2">
        <v>38664</v>
      </c>
      <c r="K341">
        <v>128.3828125</v>
      </c>
      <c r="L341" s="22">
        <f>_xll.BDH(L$3&amp;" Govt",$A$8,J341,J341)</f>
        <v>1.21915</v>
      </c>
      <c r="M341">
        <f t="shared" si="139"/>
        <v>105.30518188902104</v>
      </c>
      <c r="N341" s="2">
        <v>38664</v>
      </c>
      <c r="O341">
        <v>129.41796875</v>
      </c>
      <c r="P341" s="22">
        <f>_xll.BDH(P$3&amp;" Govt",$A$8,N341,N341)</f>
        <v>1.2009799999999999</v>
      </c>
      <c r="Q341">
        <f t="shared" si="140"/>
        <v>107.76030304418059</v>
      </c>
      <c r="R341" s="2">
        <v>38664</v>
      </c>
      <c r="S341">
        <v>129.98828125</v>
      </c>
      <c r="T341" s="22">
        <f>_xll.BDH(T$3&amp;" Govt",$A$8,R341,R341)</f>
        <v>1.1706699999999999</v>
      </c>
      <c r="U341">
        <f t="shared" si="141"/>
        <v>111.03750950310507</v>
      </c>
      <c r="V341" s="2">
        <v>38762</v>
      </c>
      <c r="W341">
        <v>99.30859375</v>
      </c>
      <c r="X341" s="22">
        <f>_xll.BDH(X$3&amp;" Govt",$A$8,V341,V341)</f>
        <v>1.0410900000000001</v>
      </c>
      <c r="Y341">
        <f t="shared" si="142"/>
        <v>95.389057382166754</v>
      </c>
      <c r="Z341" s="2">
        <v>38664</v>
      </c>
      <c r="AA341">
        <v>123.31640625</v>
      </c>
      <c r="AB341" s="22">
        <f>_xll.BDH(AB$3&amp;" Govt",$A$8,Z341,Z341)</f>
        <v>1.1316600000000001</v>
      </c>
      <c r="AC341">
        <f t="shared" si="143"/>
        <v>108.96948398812363</v>
      </c>
      <c r="AD341" s="2">
        <v>39302</v>
      </c>
      <c r="AE341">
        <v>104.296875</v>
      </c>
      <c r="AF341" s="22">
        <f>_xll.BDH(AF$3&amp;" Govt",$A$8,AD341,AD341)</f>
        <v>1.04813</v>
      </c>
      <c r="AG341">
        <f t="shared" si="144"/>
        <v>99.507575396181764</v>
      </c>
      <c r="AH341" s="2">
        <v>38664</v>
      </c>
      <c r="AI341">
        <v>121.58984375</v>
      </c>
      <c r="AJ341" s="22">
        <f>_xll.BDH(AJ$3&amp;" Govt",$A$8,AH341,AH341)</f>
        <v>1.1092299999999999</v>
      </c>
      <c r="AK341">
        <f t="shared" si="145"/>
        <v>109.61644000793343</v>
      </c>
      <c r="AL341" s="2">
        <v>39666</v>
      </c>
      <c r="AM341">
        <v>111.109375</v>
      </c>
      <c r="AN341" s="22">
        <f>_xll.BDH(AN$3&amp;" Govt",$A$8,AL341,AL341)</f>
        <v>1.0692999999999999</v>
      </c>
      <c r="AO341">
        <f t="shared" si="146"/>
        <v>103.90851491630039</v>
      </c>
      <c r="AP341" s="2">
        <v>38664</v>
      </c>
      <c r="AQ341">
        <v>117.84375</v>
      </c>
      <c r="AR341" s="22">
        <f>_xll.BDH(AR$3&amp;" Govt",$A$8,AP341,AP341)</f>
        <v>1.09544</v>
      </c>
      <c r="AS341">
        <f t="shared" si="147"/>
        <v>107.57663587234353</v>
      </c>
      <c r="AT341" s="2">
        <v>40031</v>
      </c>
      <c r="AU341">
        <v>99.9921875</v>
      </c>
      <c r="AV341" s="22">
        <f>_xll.BDH(AV$3&amp;" Govt",$A$8,AT341,AT341)</f>
        <v>1.01318</v>
      </c>
      <c r="AW341">
        <f t="shared" si="148"/>
        <v>98.69143439467814</v>
      </c>
      <c r="AX341" s="2">
        <v>38664</v>
      </c>
      <c r="AY341">
        <v>107.1171875</v>
      </c>
      <c r="AZ341" s="22">
        <f>_xll.BDH(AZ$3&amp;" Govt",$A$8,AX341,AX341)</f>
        <v>1.07239</v>
      </c>
      <c r="BA341">
        <f t="shared" si="149"/>
        <v>99.886410261192296</v>
      </c>
      <c r="BB341" s="2">
        <v>38664</v>
      </c>
      <c r="BC341">
        <v>107.3828125</v>
      </c>
      <c r="BD341" s="22">
        <f>_xll.BDH(BD$3&amp;" Govt",$A$8,BB341,BB341)</f>
        <v>1.06595</v>
      </c>
      <c r="BE341">
        <f t="shared" si="150"/>
        <v>100.73907078193162</v>
      </c>
      <c r="BH341" s="22"/>
      <c r="BJ341" s="2">
        <v>38664</v>
      </c>
      <c r="BK341">
        <v>105.24609375</v>
      </c>
      <c r="BL341" s="22">
        <f>_xll.BDH(BL$3&amp;" Govt",$A$8,BJ341,BJ341)</f>
        <v>1.0448999999999999</v>
      </c>
      <c r="BM341">
        <f t="shared" si="151"/>
        <v>100.72360393339076</v>
      </c>
      <c r="BN341" s="2">
        <v>38840</v>
      </c>
      <c r="BO341">
        <v>98.0703125</v>
      </c>
      <c r="BP341" s="22">
        <f>_xll.BDH(BP$3&amp;" Govt",$A$8,BN341,BN341)</f>
        <v>1.04098</v>
      </c>
      <c r="BQ341">
        <f t="shared" si="152"/>
        <v>94.209602970277999</v>
      </c>
      <c r="BR341" s="2">
        <v>39021</v>
      </c>
      <c r="BS341">
        <v>101.52734375</v>
      </c>
      <c r="BT341" s="22">
        <f>_xll.BDH(BT$3&amp;" Govt",$A$8,BR341,BR341)</f>
        <v>1.0482100000000001</v>
      </c>
      <c r="BU341">
        <f t="shared" si="153"/>
        <v>96.85782786846147</v>
      </c>
      <c r="BV341" s="2">
        <v>39199</v>
      </c>
      <c r="BW341">
        <v>101.19921875</v>
      </c>
      <c r="BX341" s="22">
        <f>_xll.BDH(BX$3&amp;" Govt",$A$8,BV341,BV341)</f>
        <v>1.02457</v>
      </c>
      <c r="BY341">
        <f t="shared" si="154"/>
        <v>98.772381340464776</v>
      </c>
      <c r="BZ341" s="2">
        <v>39381</v>
      </c>
      <c r="CA341">
        <v>107.625</v>
      </c>
      <c r="CB341" s="22">
        <f>_xll.BDH(CB$3&amp;" Govt",$A$8,BZ341,BZ341)</f>
        <v>1.0299</v>
      </c>
      <c r="CC341">
        <f t="shared" si="155"/>
        <v>104.50043693562482</v>
      </c>
      <c r="CD341" s="2">
        <v>39563</v>
      </c>
      <c r="CE341">
        <v>113.65625</v>
      </c>
      <c r="CF341" s="22">
        <f>_xll.BDH(CF$3&amp;" Govt",$A$8,CD341,CD341)</f>
        <v>1.0491200000000001</v>
      </c>
      <c r="CG341">
        <f t="shared" si="156"/>
        <v>108.33484253469574</v>
      </c>
      <c r="CH341" s="2">
        <v>39745</v>
      </c>
      <c r="CI341">
        <v>101.96484375</v>
      </c>
      <c r="CJ341" s="22">
        <f>_xll.BDH(CJ$3&amp;" Govt",$A$8,CH341,CH341)</f>
        <v>1.0581700000000001</v>
      </c>
      <c r="CK341">
        <f t="shared" si="157"/>
        <v>96.359605498171362</v>
      </c>
      <c r="CL341" s="2">
        <v>39927</v>
      </c>
      <c r="CM341">
        <v>102.26953125</v>
      </c>
      <c r="CN341" s="22">
        <f>_xll.BDH(CN$3&amp;" Govt",$A$8,CL341,CL341)</f>
        <v>1.0117</v>
      </c>
      <c r="CO341">
        <f t="shared" si="158"/>
        <v>101.08681550854996</v>
      </c>
      <c r="CP341" s="2">
        <v>40112</v>
      </c>
      <c r="CQ341">
        <v>99.56640625</v>
      </c>
      <c r="CR341" s="22">
        <f>_xll.BDH(CR$3&amp;" Govt",$A$8,CP341,CP341)</f>
        <v>1.00047</v>
      </c>
      <c r="CS341">
        <f t="shared" si="159"/>
        <v>99.51963202294921</v>
      </c>
      <c r="CV341" s="22"/>
      <c r="CZ341" s="22"/>
      <c r="DB341" s="2">
        <v>38667</v>
      </c>
      <c r="DC341">
        <v>109.53125</v>
      </c>
      <c r="DD341" s="22">
        <f>_xll.BDH(DD$3&amp;" Govt",$A$8,DB341,DB341)</f>
        <v>1.04617</v>
      </c>
      <c r="DE341">
        <f t="shared" si="160"/>
        <v>104.69737231998623</v>
      </c>
      <c r="DF341" s="2">
        <v>39211</v>
      </c>
      <c r="DG341">
        <v>97.3515625</v>
      </c>
      <c r="DH341" s="22">
        <f>_xll.BDH(DH$3&amp;" Govt",$A$8,DF341,DF341)</f>
        <v>1.0277099999999999</v>
      </c>
      <c r="DI341">
        <f t="shared" si="161"/>
        <v>94.726686030105782</v>
      </c>
      <c r="DJ341" s="2">
        <v>39575</v>
      </c>
      <c r="DK341">
        <v>111.3828125</v>
      </c>
      <c r="DL341" s="22">
        <f>_xll.BDH(DL$3&amp;" Govt",$A$8,DJ341,DJ341)</f>
        <v>1.05149</v>
      </c>
      <c r="DM341">
        <f t="shared" si="162"/>
        <v>105.92855138898135</v>
      </c>
      <c r="DP341" s="22"/>
    </row>
    <row r="342" spans="4:120" x14ac:dyDescent="0.25">
      <c r="D342" s="2"/>
      <c r="F342" s="2">
        <v>38665</v>
      </c>
      <c r="G342">
        <v>128.328125</v>
      </c>
      <c r="H342" s="22">
        <f>_xll.BDH(H$3&amp;" Govt",$A$8,F342,F342)</f>
        <v>1.24366</v>
      </c>
      <c r="I342" s="14">
        <f t="shared" si="138"/>
        <v>103.18585867520062</v>
      </c>
      <c r="J342" s="2">
        <v>38665</v>
      </c>
      <c r="K342">
        <v>128.25390625</v>
      </c>
      <c r="L342" s="22">
        <f>_xll.BDH(L$3&amp;" Govt",$A$8,J342,J342)</f>
        <v>1.2196500000000001</v>
      </c>
      <c r="M342">
        <f t="shared" si="139"/>
        <v>105.15632046078792</v>
      </c>
      <c r="N342" s="2">
        <v>38665</v>
      </c>
      <c r="O342">
        <v>129.14453125</v>
      </c>
      <c r="P342" s="22">
        <f>_xll.BDH(P$3&amp;" Govt",$A$8,N342,N342)</f>
        <v>1.20146</v>
      </c>
      <c r="Q342">
        <f t="shared" si="140"/>
        <v>107.48966361759859</v>
      </c>
      <c r="R342" s="2">
        <v>38665</v>
      </c>
      <c r="S342">
        <v>129.66796875</v>
      </c>
      <c r="T342" s="22">
        <f>_xll.BDH(T$3&amp;" Govt",$A$8,R342,R342)</f>
        <v>1.1711499999999999</v>
      </c>
      <c r="U342">
        <f t="shared" si="141"/>
        <v>110.7184978439995</v>
      </c>
      <c r="V342" s="2">
        <v>38763</v>
      </c>
      <c r="W342">
        <v>99.36328125</v>
      </c>
      <c r="X342" s="22">
        <f>_xll.BDH(X$3&amp;" Govt",$A$8,V342,V342)</f>
        <v>1.0409299999999999</v>
      </c>
      <c r="Y342">
        <f t="shared" si="142"/>
        <v>95.456256664713294</v>
      </c>
      <c r="Z342" s="2">
        <v>38665</v>
      </c>
      <c r="AA342">
        <v>122.91796875</v>
      </c>
      <c r="AB342" s="22">
        <f>_xll.BDH(AB$3&amp;" Govt",$A$8,Z342,Z342)</f>
        <v>1.13212</v>
      </c>
      <c r="AC342">
        <f t="shared" si="143"/>
        <v>108.57326851393844</v>
      </c>
      <c r="AD342" s="2">
        <v>39303</v>
      </c>
      <c r="AE342">
        <v>104.73828125</v>
      </c>
      <c r="AF342" s="22">
        <f>_xll.BDH(AF$3&amp;" Govt",$A$8,AD342,AD342)</f>
        <v>1.0482</v>
      </c>
      <c r="AG342">
        <f t="shared" si="144"/>
        <v>99.922038971570302</v>
      </c>
      <c r="AH342" s="2">
        <v>38665</v>
      </c>
      <c r="AI342">
        <v>121.09375</v>
      </c>
      <c r="AJ342" s="22">
        <f>_xll.BDH(AJ$3&amp;" Govt",$A$8,AH342,AH342)</f>
        <v>1.10968</v>
      </c>
      <c r="AK342">
        <f t="shared" si="145"/>
        <v>109.1249279071444</v>
      </c>
      <c r="AL342" s="2">
        <v>39667</v>
      </c>
      <c r="AM342">
        <v>111.75</v>
      </c>
      <c r="AN342" s="22">
        <f>_xll.BDH(AN$3&amp;" Govt",$A$8,AL342,AL342)</f>
        <v>1.06965</v>
      </c>
      <c r="AO342">
        <f t="shared" si="146"/>
        <v>104.47342588697238</v>
      </c>
      <c r="AP342" s="2">
        <v>38665</v>
      </c>
      <c r="AQ342">
        <v>117.3359375</v>
      </c>
      <c r="AR342" s="22">
        <f>_xll.BDH(AR$3&amp;" Govt",$A$8,AP342,AP342)</f>
        <v>1.09588</v>
      </c>
      <c r="AS342">
        <f t="shared" si="147"/>
        <v>107.07006013432128</v>
      </c>
      <c r="AT342" s="2">
        <v>40032</v>
      </c>
      <c r="AU342">
        <v>99.890625</v>
      </c>
      <c r="AV342" s="22">
        <f>_xll.BDH(AV$3&amp;" Govt",$A$8,AT342,AT342)</f>
        <v>1.01346</v>
      </c>
      <c r="AW342">
        <f t="shared" si="148"/>
        <v>98.563954176780527</v>
      </c>
      <c r="AX342" s="2">
        <v>38665</v>
      </c>
      <c r="AY342">
        <v>106.578125</v>
      </c>
      <c r="AZ342" s="22">
        <f>_xll.BDH(AZ$3&amp;" Govt",$A$8,AX342,AX342)</f>
        <v>1.07283</v>
      </c>
      <c r="BA342">
        <f t="shared" si="149"/>
        <v>99.342976053988053</v>
      </c>
      <c r="BB342" s="2">
        <v>38665</v>
      </c>
      <c r="BC342">
        <v>106.80078125</v>
      </c>
      <c r="BD342" s="22">
        <f>_xll.BDH(BD$3&amp;" Govt",$A$8,BB342,BB342)</f>
        <v>1.0663800000000001</v>
      </c>
      <c r="BE342">
        <f t="shared" si="150"/>
        <v>100.15264844614489</v>
      </c>
      <c r="BH342" s="22"/>
      <c r="BJ342" s="2">
        <v>38665</v>
      </c>
      <c r="BK342">
        <v>104.65625</v>
      </c>
      <c r="BL342" s="22">
        <f>_xll.BDH(BL$3&amp;" Govt",$A$8,BJ342,BJ342)</f>
        <v>1.04532</v>
      </c>
      <c r="BM342">
        <f t="shared" si="151"/>
        <v>100.11886312325412</v>
      </c>
      <c r="BN342" s="2">
        <v>38841</v>
      </c>
      <c r="BO342">
        <v>97.9140625</v>
      </c>
      <c r="BP342" s="22">
        <f>_xll.BDH(BP$3&amp;" Govt",$A$8,BN342,BN342)</f>
        <v>1.0411699999999999</v>
      </c>
      <c r="BQ342">
        <f t="shared" si="152"/>
        <v>94.042339387419929</v>
      </c>
      <c r="BR342" s="2">
        <v>39022</v>
      </c>
      <c r="BS342">
        <v>101.859375</v>
      </c>
      <c r="BT342" s="22">
        <f>_xll.BDH(BT$3&amp;" Govt",$A$8,BR342,BR342)</f>
        <v>1.0482800000000001</v>
      </c>
      <c r="BU342">
        <f t="shared" si="153"/>
        <v>97.168099171976948</v>
      </c>
      <c r="BV342" s="2">
        <v>39202</v>
      </c>
      <c r="BW342">
        <v>101.65625</v>
      </c>
      <c r="BX342" s="22">
        <f>_xll.BDH(BX$3&amp;" Govt",$A$8,BV342,BV342)</f>
        <v>1.02512</v>
      </c>
      <c r="BY342">
        <f t="shared" si="154"/>
        <v>99.165219681598245</v>
      </c>
      <c r="BZ342" s="2">
        <v>39384</v>
      </c>
      <c r="CA342">
        <v>107.671875</v>
      </c>
      <c r="CB342" s="22">
        <f>_xll.BDH(CB$3&amp;" Govt",$A$8,BZ342,BZ342)</f>
        <v>1.02972</v>
      </c>
      <c r="CC342">
        <f t="shared" si="155"/>
        <v>104.56422619741289</v>
      </c>
      <c r="CD342" s="2">
        <v>39566</v>
      </c>
      <c r="CE342">
        <v>113.96875</v>
      </c>
      <c r="CF342" s="22">
        <f>_xll.BDH(CF$3&amp;" Govt",$A$8,CD342,CD342)</f>
        <v>1.04942</v>
      </c>
      <c r="CG342">
        <f t="shared" si="156"/>
        <v>108.60165615292256</v>
      </c>
      <c r="CH342" s="2">
        <v>39748</v>
      </c>
      <c r="CI342">
        <v>101.6640625</v>
      </c>
      <c r="CJ342" s="22">
        <f>_xll.BDH(CJ$3&amp;" Govt",$A$8,CH342,CH342)</f>
        <v>1.05776</v>
      </c>
      <c r="CK342">
        <f t="shared" si="157"/>
        <v>96.112598793677208</v>
      </c>
      <c r="CL342" s="2">
        <v>39930</v>
      </c>
      <c r="CM342">
        <v>102.703125</v>
      </c>
      <c r="CN342" s="22">
        <f>_xll.BDH(CN$3&amp;" Govt",$A$8,CL342,CL342)</f>
        <v>1.0122</v>
      </c>
      <c r="CO342">
        <f t="shared" si="158"/>
        <v>101.46524896265561</v>
      </c>
      <c r="CP342" s="2">
        <v>40113</v>
      </c>
      <c r="CQ342">
        <v>100.390625</v>
      </c>
      <c r="CR342" s="22">
        <f>_xll.BDH(CR$3&amp;" Govt",$A$8,CP342,CP342)</f>
        <v>1.00054</v>
      </c>
      <c r="CS342">
        <f t="shared" si="159"/>
        <v>100.33644332060688</v>
      </c>
      <c r="CV342" s="22"/>
      <c r="CZ342" s="22"/>
      <c r="DB342" s="2">
        <v>38670</v>
      </c>
      <c r="DC342">
        <v>108.38671875</v>
      </c>
      <c r="DD342" s="22">
        <f>_xll.BDH(DD$3&amp;" Govt",$A$8,DB342,DB342)</f>
        <v>1.04745</v>
      </c>
      <c r="DE342">
        <f t="shared" si="160"/>
        <v>103.47674710010024</v>
      </c>
      <c r="DF342" s="2">
        <v>39212</v>
      </c>
      <c r="DG342">
        <v>97.59375</v>
      </c>
      <c r="DH342" s="22">
        <f>_xll.BDH(DH$3&amp;" Govt",$A$8,DF342,DF342)</f>
        <v>1.0280100000000001</v>
      </c>
      <c r="DI342">
        <f t="shared" si="161"/>
        <v>94.934630986079895</v>
      </c>
      <c r="DJ342" s="2">
        <v>39576</v>
      </c>
      <c r="DK342">
        <v>112.8359375</v>
      </c>
      <c r="DL342" s="22">
        <f>_xll.BDH(DL$3&amp;" Govt",$A$8,DJ342,DJ342)</f>
        <v>1.0517799999999999</v>
      </c>
      <c r="DM342">
        <f t="shared" si="162"/>
        <v>107.28093089809657</v>
      </c>
      <c r="DP342" s="22"/>
    </row>
    <row r="343" spans="4:120" x14ac:dyDescent="0.25">
      <c r="D343" s="2"/>
      <c r="F343" s="2">
        <v>38666</v>
      </c>
      <c r="G343">
        <v>128.3515625</v>
      </c>
      <c r="H343" s="22">
        <f>_xll.BDH(H$3&amp;" Govt",$A$8,F343,F343)</f>
        <v>1.24417</v>
      </c>
      <c r="I343" s="14">
        <f t="shared" si="138"/>
        <v>103.16239943094592</v>
      </c>
      <c r="J343" s="2">
        <v>38666</v>
      </c>
      <c r="K343">
        <v>128.3203125</v>
      </c>
      <c r="L343" s="22">
        <f>_xll.BDH(L$3&amp;" Govt",$A$8,J343,J343)</f>
        <v>1.22014</v>
      </c>
      <c r="M343">
        <f t="shared" si="139"/>
        <v>105.16851549822151</v>
      </c>
      <c r="N343" s="2">
        <v>38666</v>
      </c>
      <c r="O343">
        <v>129.25390625</v>
      </c>
      <c r="P343" s="22">
        <f>_xll.BDH(P$3&amp;" Govt",$A$8,N343,N343)</f>
        <v>1.2019500000000001</v>
      </c>
      <c r="Q343">
        <f t="shared" si="140"/>
        <v>107.53684117475768</v>
      </c>
      <c r="R343" s="2">
        <v>38666</v>
      </c>
      <c r="S343">
        <v>129.7890625</v>
      </c>
      <c r="T343" s="22">
        <f>_xll.BDH(T$3&amp;" Govt",$A$8,R343,R343)</f>
        <v>1.1716199999999999</v>
      </c>
      <c r="U343">
        <f t="shared" si="141"/>
        <v>110.7774385039518</v>
      </c>
      <c r="V343" s="2">
        <v>38764</v>
      </c>
      <c r="W343">
        <v>99.61328125</v>
      </c>
      <c r="X343" s="22">
        <f>_xll.BDH(X$3&amp;" Govt",$A$8,V343,V343)</f>
        <v>1.04078</v>
      </c>
      <c r="Y343">
        <f t="shared" si="142"/>
        <v>95.710218538019561</v>
      </c>
      <c r="Z343" s="2">
        <v>38666</v>
      </c>
      <c r="AA343">
        <v>123.08984375</v>
      </c>
      <c r="AB343" s="22">
        <f>_xll.BDH(AB$3&amp;" Govt",$A$8,Z343,Z343)</f>
        <v>1.1325799999999999</v>
      </c>
      <c r="AC343">
        <f t="shared" si="143"/>
        <v>108.68092651291742</v>
      </c>
      <c r="AD343" s="2">
        <v>39304</v>
      </c>
      <c r="AE343">
        <v>104.61328125</v>
      </c>
      <c r="AF343" s="22">
        <f>_xll.BDH(AF$3&amp;" Govt",$A$8,AD343,AD343)</f>
        <v>1.04826</v>
      </c>
      <c r="AG343">
        <f t="shared" si="144"/>
        <v>99.797074437639523</v>
      </c>
      <c r="AH343" s="2">
        <v>38666</v>
      </c>
      <c r="AI343">
        <v>121.26171875</v>
      </c>
      <c r="AJ343" s="22">
        <f>_xll.BDH(AJ$3&amp;" Govt",$A$8,AH343,AH343)</f>
        <v>1.1101300000000001</v>
      </c>
      <c r="AK343">
        <f t="shared" si="145"/>
        <v>109.23199872987847</v>
      </c>
      <c r="AL343" s="2">
        <v>39668</v>
      </c>
      <c r="AM343">
        <v>111.51171875</v>
      </c>
      <c r="AN343" s="22">
        <f>_xll.BDH(AN$3&amp;" Govt",$A$8,AL343,AL343)</f>
        <v>1.07</v>
      </c>
      <c r="AO343">
        <f t="shared" si="146"/>
        <v>104.21655957943925</v>
      </c>
      <c r="AP343" s="2">
        <v>38666</v>
      </c>
      <c r="AQ343">
        <v>117.61328125</v>
      </c>
      <c r="AR343" s="22">
        <f>_xll.BDH(AR$3&amp;" Govt",$A$8,AP343,AP343)</f>
        <v>1.09633</v>
      </c>
      <c r="AS343">
        <f t="shared" si="147"/>
        <v>107.27908681692556</v>
      </c>
      <c r="AT343" s="2">
        <v>40035</v>
      </c>
      <c r="AU343">
        <v>100.109375</v>
      </c>
      <c r="AV343" s="22">
        <f>_xll.BDH(AV$3&amp;" Govt",$A$8,AT343,AT343)</f>
        <v>1.0143</v>
      </c>
      <c r="AW343">
        <f t="shared" si="148"/>
        <v>98.697993690229723</v>
      </c>
      <c r="AX343" s="2">
        <v>38666</v>
      </c>
      <c r="AY343">
        <v>106.7734375</v>
      </c>
      <c r="AZ343" s="22">
        <f>_xll.BDH(AZ$3&amp;" Govt",$A$8,AX343,AX343)</f>
        <v>1.0732600000000001</v>
      </c>
      <c r="BA343">
        <f t="shared" si="149"/>
        <v>99.485155041648795</v>
      </c>
      <c r="BB343" s="2">
        <v>38666</v>
      </c>
      <c r="BC343">
        <v>107.078125</v>
      </c>
      <c r="BD343" s="22">
        <f>_xll.BDH(BD$3&amp;" Govt",$A$8,BB343,BB343)</f>
        <v>1.0668200000000001</v>
      </c>
      <c r="BE343">
        <f t="shared" si="150"/>
        <v>100.37131381113964</v>
      </c>
      <c r="BH343" s="22"/>
      <c r="BJ343" s="2">
        <v>38666</v>
      </c>
      <c r="BK343">
        <v>104.96484375</v>
      </c>
      <c r="BL343" s="22">
        <f>_xll.BDH(BL$3&amp;" Govt",$A$8,BJ343,BJ343)</f>
        <v>1.04575</v>
      </c>
      <c r="BM343">
        <f t="shared" si="151"/>
        <v>100.3727886684198</v>
      </c>
      <c r="BN343" s="2">
        <v>38842</v>
      </c>
      <c r="BO343">
        <v>98.453125</v>
      </c>
      <c r="BP343" s="22">
        <f>_xll.BDH(BP$3&amp;" Govt",$A$8,BN343,BN343)</f>
        <v>1.0413600000000001</v>
      </c>
      <c r="BQ343">
        <f t="shared" si="152"/>
        <v>94.54283341015595</v>
      </c>
      <c r="BR343" s="2">
        <v>39023</v>
      </c>
      <c r="BS343">
        <v>101.6015625</v>
      </c>
      <c r="BT343" s="22">
        <f>_xll.BDH(BT$3&amp;" Govt",$A$8,BR343,BR343)</f>
        <v>1.0481100000000001</v>
      </c>
      <c r="BU343">
        <f t="shared" si="153"/>
        <v>96.937881043020283</v>
      </c>
      <c r="BV343" s="2">
        <v>39203</v>
      </c>
      <c r="BW343">
        <v>101.67578125</v>
      </c>
      <c r="BX343" s="22">
        <f>_xll.BDH(BX$3&amp;" Govt",$A$8,BV343,BV343)</f>
        <v>1.0253000000000001</v>
      </c>
      <c r="BY343">
        <f t="shared" si="154"/>
        <v>99.16685969960011</v>
      </c>
      <c r="BZ343" s="2">
        <v>39385</v>
      </c>
      <c r="CA343">
        <v>107.578125</v>
      </c>
      <c r="CB343" s="22">
        <f>_xll.BDH(CB$3&amp;" Govt",$A$8,BZ343,BZ343)</f>
        <v>1.02966</v>
      </c>
      <c r="CC343">
        <f t="shared" si="155"/>
        <v>104.479269856069</v>
      </c>
      <c r="CD343" s="2">
        <v>39567</v>
      </c>
      <c r="CE343">
        <v>114.00390625</v>
      </c>
      <c r="CF343" s="22">
        <f>_xll.BDH(CF$3&amp;" Govt",$A$8,CD343,CD343)</f>
        <v>1.0495300000000001</v>
      </c>
      <c r="CG343">
        <f t="shared" si="156"/>
        <v>108.62377087839317</v>
      </c>
      <c r="CH343" s="2">
        <v>39749</v>
      </c>
      <c r="CI343">
        <v>100.78125</v>
      </c>
      <c r="CJ343" s="22">
        <f>_xll.BDH(CJ$3&amp;" Govt",$A$8,CH343,CH343)</f>
        <v>1.05762</v>
      </c>
      <c r="CK343">
        <f t="shared" si="157"/>
        <v>95.290605321381975</v>
      </c>
      <c r="CL343" s="2">
        <v>39931</v>
      </c>
      <c r="CM343">
        <v>102.25</v>
      </c>
      <c r="CN343" s="22">
        <f>_xll.BDH(CN$3&amp;" Govt",$A$8,CL343,CL343)</f>
        <v>1.01237</v>
      </c>
      <c r="CO343">
        <f t="shared" si="158"/>
        <v>101.00062230212274</v>
      </c>
      <c r="CP343" s="2">
        <v>40114</v>
      </c>
      <c r="CQ343">
        <v>100.41796875</v>
      </c>
      <c r="CR343" s="22">
        <f>_xll.BDH(CR$3&amp;" Govt",$A$8,CP343,CP343)</f>
        <v>1.00061</v>
      </c>
      <c r="CS343">
        <f t="shared" si="159"/>
        <v>100.3567511318096</v>
      </c>
      <c r="CV343" s="22"/>
      <c r="CZ343" s="22"/>
      <c r="DB343" s="2">
        <v>38671</v>
      </c>
      <c r="DC343">
        <v>108.9609375</v>
      </c>
      <c r="DD343" s="22">
        <f>_xll.BDH(DD$3&amp;" Govt",$A$8,DB343,DB343)</f>
        <v>1.0478700000000001</v>
      </c>
      <c r="DE343">
        <f t="shared" si="160"/>
        <v>103.98325889661885</v>
      </c>
      <c r="DF343" s="2">
        <v>39213</v>
      </c>
      <c r="DG343">
        <v>97.23046875</v>
      </c>
      <c r="DH343" s="22">
        <f>_xll.BDH(DH$3&amp;" Govt",$A$8,DF343,DF343)</f>
        <v>1.0283100000000001</v>
      </c>
      <c r="DI343">
        <f t="shared" si="161"/>
        <v>94.553654783090693</v>
      </c>
      <c r="DJ343" s="2">
        <v>39577</v>
      </c>
      <c r="DK343">
        <v>113.3125</v>
      </c>
      <c r="DL343" s="22">
        <f>_xll.BDH(DL$3&amp;" Govt",$A$8,DJ343,DJ343)</f>
        <v>1.0520799999999999</v>
      </c>
      <c r="DM343">
        <f t="shared" si="162"/>
        <v>107.70331153524448</v>
      </c>
      <c r="DP343" s="22"/>
    </row>
    <row r="344" spans="4:120" x14ac:dyDescent="0.25">
      <c r="D344" s="2"/>
      <c r="F344" s="2">
        <v>38667</v>
      </c>
      <c r="G344">
        <v>128.3515625</v>
      </c>
      <c r="H344" s="22">
        <f>_xll.BDH(H$3&amp;" Govt",$A$8,F344,F344)</f>
        <v>1.2446699999999999</v>
      </c>
      <c r="I344" s="14">
        <f t="shared" si="138"/>
        <v>103.1209577639053</v>
      </c>
      <c r="J344" s="2">
        <v>38667</v>
      </c>
      <c r="K344">
        <v>128.26171875</v>
      </c>
      <c r="L344" s="22">
        <f>_xll.BDH(L$3&amp;" Govt",$A$8,J344,J344)</f>
        <v>1.2206399999999999</v>
      </c>
      <c r="M344">
        <f t="shared" si="139"/>
        <v>105.07743376425482</v>
      </c>
      <c r="N344" s="2">
        <v>38667</v>
      </c>
      <c r="O344">
        <v>129.234375</v>
      </c>
      <c r="P344" s="22">
        <f>_xll.BDH(P$3&amp;" Govt",$A$8,N344,N344)</f>
        <v>1.20244</v>
      </c>
      <c r="Q344">
        <f t="shared" si="140"/>
        <v>107.47677638801105</v>
      </c>
      <c r="R344" s="2">
        <v>38667</v>
      </c>
      <c r="S344">
        <v>129.75</v>
      </c>
      <c r="T344" s="22">
        <f>_xll.BDH(T$3&amp;" Govt",$A$8,R344,R344)</f>
        <v>1.1720999999999999</v>
      </c>
      <c r="U344">
        <f t="shared" si="141"/>
        <v>110.69874584079858</v>
      </c>
      <c r="V344" s="2">
        <v>38765</v>
      </c>
      <c r="W344">
        <v>99.82421875</v>
      </c>
      <c r="X344" s="22">
        <f>_xll.BDH(X$3&amp;" Govt",$A$8,V344,V344)</f>
        <v>1.0406299999999999</v>
      </c>
      <c r="Y344">
        <f t="shared" si="142"/>
        <v>95.926716268029949</v>
      </c>
      <c r="Z344" s="2">
        <v>38667</v>
      </c>
      <c r="AA344">
        <v>123.0546875</v>
      </c>
      <c r="AB344" s="22">
        <f>_xll.BDH(AB$3&amp;" Govt",$A$8,Z344,Z344)</f>
        <v>1.13304</v>
      </c>
      <c r="AC344">
        <f t="shared" si="143"/>
        <v>108.60577517122078</v>
      </c>
      <c r="AD344" s="2">
        <v>39307</v>
      </c>
      <c r="AE344">
        <v>104.82421875</v>
      </c>
      <c r="AF344" s="22">
        <f>_xll.BDH(AF$3&amp;" Govt",$A$8,AD344,AD344)</f>
        <v>1.0484599999999999</v>
      </c>
      <c r="AG344">
        <f t="shared" si="144"/>
        <v>99.979225483089493</v>
      </c>
      <c r="AH344" s="2">
        <v>38667</v>
      </c>
      <c r="AI344">
        <v>121.296875</v>
      </c>
      <c r="AJ344" s="22">
        <f>_xll.BDH(AJ$3&amp;" Govt",$A$8,AH344,AH344)</f>
        <v>1.1105799999999999</v>
      </c>
      <c r="AK344">
        <f t="shared" si="145"/>
        <v>109.21939437050911</v>
      </c>
      <c r="AL344" s="2">
        <v>39671</v>
      </c>
      <c r="AM344">
        <v>111.1484375</v>
      </c>
      <c r="AN344" s="22">
        <f>_xll.BDH(AN$3&amp;" Govt",$A$8,AL344,AL344)</f>
        <v>1.07104</v>
      </c>
      <c r="AO344">
        <f t="shared" si="146"/>
        <v>103.77617782715865</v>
      </c>
      <c r="AP344" s="2">
        <v>38667</v>
      </c>
      <c r="AQ344">
        <v>117.578125</v>
      </c>
      <c r="AR344" s="22">
        <f>_xll.BDH(AR$3&amp;" Govt",$A$8,AP344,AP344)</f>
        <v>1.09677</v>
      </c>
      <c r="AS344">
        <f t="shared" si="147"/>
        <v>107.20399445644939</v>
      </c>
      <c r="AT344" s="2">
        <v>40036</v>
      </c>
      <c r="AU344">
        <v>100.12109375</v>
      </c>
      <c r="AV344" s="22">
        <f>_xll.BDH(AV$3&amp;" Govt",$A$8,AT344,AT344)</f>
        <v>1.01458</v>
      </c>
      <c r="AW344">
        <f t="shared" si="148"/>
        <v>98.682305732421298</v>
      </c>
      <c r="AX344" s="2">
        <v>38667</v>
      </c>
      <c r="AY344">
        <v>106.82421875</v>
      </c>
      <c r="AZ344" s="22">
        <f>_xll.BDH(AZ$3&amp;" Govt",$A$8,AX344,AX344)</f>
        <v>1.0737000000000001</v>
      </c>
      <c r="BA344">
        <f t="shared" si="149"/>
        <v>99.491681801248006</v>
      </c>
      <c r="BB344" s="2">
        <v>38667</v>
      </c>
      <c r="BC344">
        <v>107.11328125</v>
      </c>
      <c r="BD344" s="22">
        <f>_xll.BDH(BD$3&amp;" Govt",$A$8,BB344,BB344)</f>
        <v>1.06725</v>
      </c>
      <c r="BE344">
        <f t="shared" si="150"/>
        <v>100.36381471070509</v>
      </c>
      <c r="BH344" s="22"/>
      <c r="BJ344" s="2">
        <v>38667</v>
      </c>
      <c r="BK344">
        <v>104.96484375</v>
      </c>
      <c r="BL344" s="22">
        <f>_xll.BDH(BL$3&amp;" Govt",$A$8,BJ344,BJ344)</f>
        <v>1.04617</v>
      </c>
      <c r="BM344">
        <f t="shared" si="151"/>
        <v>100.33249256812945</v>
      </c>
      <c r="BN344" s="2">
        <v>38845</v>
      </c>
      <c r="BO344">
        <v>98.34375</v>
      </c>
      <c r="BP344" s="22">
        <f>_xll.BDH(BP$3&amp;" Govt",$A$8,BN344,BN344)</f>
        <v>1.0419100000000001</v>
      </c>
      <c r="BQ344">
        <f t="shared" si="152"/>
        <v>94.387950974652313</v>
      </c>
      <c r="BR344" s="2">
        <v>39024</v>
      </c>
      <c r="BS344">
        <v>101.01171875</v>
      </c>
      <c r="BT344" s="22">
        <f>_xll.BDH(BT$3&amp;" Govt",$A$8,BR344,BR344)</f>
        <v>1.04793</v>
      </c>
      <c r="BU344">
        <f t="shared" si="153"/>
        <v>96.391666189535556</v>
      </c>
      <c r="BV344" s="2">
        <v>39204</v>
      </c>
      <c r="BW344">
        <v>101.6328125</v>
      </c>
      <c r="BX344" s="22">
        <f>_xll.BDH(BX$3&amp;" Govt",$A$8,BV344,BV344)</f>
        <v>1.0256000000000001</v>
      </c>
      <c r="BY344">
        <f t="shared" si="154"/>
        <v>99.095956025741017</v>
      </c>
      <c r="BZ344" s="2">
        <v>39386</v>
      </c>
      <c r="CA344">
        <v>107.078125</v>
      </c>
      <c r="CB344" s="22">
        <f>_xll.BDH(CB$3&amp;" Govt",$A$8,BZ344,BZ344)</f>
        <v>1.0296000000000001</v>
      </c>
      <c r="CC344">
        <f t="shared" si="155"/>
        <v>103.9997329059829</v>
      </c>
      <c r="CD344" s="2">
        <v>39568</v>
      </c>
      <c r="CE344">
        <v>114.515625</v>
      </c>
      <c r="CF344" s="22">
        <f>_xll.BDH(CF$3&amp;" Govt",$A$8,CD344,CD344)</f>
        <v>1.0496300000000001</v>
      </c>
      <c r="CG344">
        <f t="shared" si="156"/>
        <v>109.10094509493821</v>
      </c>
      <c r="CH344" s="2">
        <v>39750</v>
      </c>
      <c r="CI344">
        <v>100.91015625</v>
      </c>
      <c r="CJ344" s="22">
        <f>_xll.BDH(CJ$3&amp;" Govt",$A$8,CH344,CH344)</f>
        <v>1.05749</v>
      </c>
      <c r="CK344">
        <f t="shared" si="157"/>
        <v>95.424217959507885</v>
      </c>
      <c r="CL344" s="2">
        <v>39932</v>
      </c>
      <c r="CM344">
        <v>101.74609375</v>
      </c>
      <c r="CN344" s="22">
        <f>_xll.BDH(CN$3&amp;" Govt",$A$8,CL344,CL344)</f>
        <v>1.01254</v>
      </c>
      <c r="CO344">
        <f t="shared" si="158"/>
        <v>100.48599931854544</v>
      </c>
      <c r="CP344" s="2">
        <v>40115</v>
      </c>
      <c r="CQ344">
        <v>100.3203125</v>
      </c>
      <c r="CR344" s="22">
        <f>_xll.BDH(CR$3&amp;" Govt",$A$8,CP344,CP344)</f>
        <v>1.00068</v>
      </c>
      <c r="CS344">
        <f t="shared" si="159"/>
        <v>100.25214104409002</v>
      </c>
      <c r="CV344" s="22"/>
      <c r="CZ344" s="22"/>
      <c r="DB344" s="2">
        <v>38672</v>
      </c>
      <c r="DC344">
        <v>110.17578125</v>
      </c>
      <c r="DD344" s="22">
        <f>_xll.BDH(DD$3&amp;" Govt",$A$8,DB344,DB344)</f>
        <v>1.0482899999999999</v>
      </c>
      <c r="DE344">
        <f t="shared" si="160"/>
        <v>105.10047911360407</v>
      </c>
      <c r="DF344" s="2">
        <v>39216</v>
      </c>
      <c r="DG344">
        <v>96.95703125</v>
      </c>
      <c r="DH344" s="22">
        <f>_xll.BDH(DH$3&amp;" Govt",$A$8,DF344,DF344)</f>
        <v>1.02922</v>
      </c>
      <c r="DI344">
        <f t="shared" si="161"/>
        <v>94.204379287227212</v>
      </c>
      <c r="DJ344" s="2">
        <v>39580</v>
      </c>
      <c r="DK344">
        <v>113.10546875</v>
      </c>
      <c r="DL344" s="22">
        <f>_xll.BDH(DL$3&amp;" Govt",$A$8,DJ344,DJ344)</f>
        <v>1.0529599999999999</v>
      </c>
      <c r="DM344">
        <f t="shared" si="162"/>
        <v>107.41668130793194</v>
      </c>
      <c r="DP344" s="22"/>
    </row>
    <row r="345" spans="4:120" x14ac:dyDescent="0.25">
      <c r="D345" s="2"/>
      <c r="F345" s="2">
        <v>38670</v>
      </c>
      <c r="G345">
        <v>128.16015625</v>
      </c>
      <c r="H345" s="22">
        <f>_xll.BDH(H$3&amp;" Govt",$A$8,F345,F345)</f>
        <v>1.2461899999999999</v>
      </c>
      <c r="I345" s="14">
        <f t="shared" si="138"/>
        <v>102.84158615459923</v>
      </c>
      <c r="J345" s="2">
        <v>38670</v>
      </c>
      <c r="K345">
        <v>128.00390625</v>
      </c>
      <c r="L345" s="22">
        <f>_xll.BDH(L$3&amp;" Govt",$A$8,J345,J345)</f>
        <v>1.2221200000000001</v>
      </c>
      <c r="M345">
        <f t="shared" si="139"/>
        <v>104.7392287582234</v>
      </c>
      <c r="N345" s="2">
        <v>38670</v>
      </c>
      <c r="O345">
        <v>128.88671875</v>
      </c>
      <c r="P345" s="22">
        <f>_xll.BDH(P$3&amp;" Govt",$A$8,N345,N345)</f>
        <v>1.2039</v>
      </c>
      <c r="Q345">
        <f t="shared" si="140"/>
        <v>107.05766155826896</v>
      </c>
      <c r="R345" s="2">
        <v>38670</v>
      </c>
      <c r="S345">
        <v>129.265625</v>
      </c>
      <c r="T345" s="22">
        <f>_xll.BDH(T$3&amp;" Govt",$A$8,R345,R345)</f>
        <v>1.17353</v>
      </c>
      <c r="U345">
        <f t="shared" si="141"/>
        <v>110.15110393428374</v>
      </c>
      <c r="V345" s="2">
        <v>38768</v>
      </c>
      <c r="W345">
        <v>99.82421875</v>
      </c>
      <c r="X345" s="22">
        <f>_xll.BDH(X$3&amp;" Govt",$A$8,V345,V345)</f>
        <v>1.0401800000000001</v>
      </c>
      <c r="Y345">
        <f t="shared" si="142"/>
        <v>95.96821583764347</v>
      </c>
      <c r="Z345" s="2">
        <v>38670</v>
      </c>
      <c r="AA345">
        <v>122.52734375</v>
      </c>
      <c r="AB345" s="22">
        <f>_xll.BDH(AB$3&amp;" Govt",$A$8,Z345,Z345)</f>
        <v>1.13442</v>
      </c>
      <c r="AC345">
        <f t="shared" si="143"/>
        <v>108.0088007528076</v>
      </c>
      <c r="AD345" s="2">
        <v>39308</v>
      </c>
      <c r="AE345">
        <v>104.984375</v>
      </c>
      <c r="AF345" s="22">
        <f>_xll.BDH(AF$3&amp;" Govt",$A$8,AD345,AD345)</f>
        <v>1.0485199999999999</v>
      </c>
      <c r="AG345">
        <f t="shared" si="144"/>
        <v>100.12624938007859</v>
      </c>
      <c r="AH345" s="2">
        <v>38670</v>
      </c>
      <c r="AI345">
        <v>120.6796875</v>
      </c>
      <c r="AJ345" s="22">
        <f>_xll.BDH(AJ$3&amp;" Govt",$A$8,AH345,AH345)</f>
        <v>1.1119300000000001</v>
      </c>
      <c r="AK345">
        <f t="shared" si="145"/>
        <v>108.53173086435297</v>
      </c>
      <c r="AL345" s="2">
        <v>39672</v>
      </c>
      <c r="AM345">
        <v>111.54296875</v>
      </c>
      <c r="AN345" s="22">
        <f>_xll.BDH(AN$3&amp;" Govt",$A$8,AL345,AL345)</f>
        <v>1.07138</v>
      </c>
      <c r="AO345">
        <f t="shared" si="146"/>
        <v>104.11149055423846</v>
      </c>
      <c r="AP345" s="2">
        <v>38670</v>
      </c>
      <c r="AQ345">
        <v>116.96484375</v>
      </c>
      <c r="AR345" s="22">
        <f>_xll.BDH(AR$3&amp;" Govt",$A$8,AP345,AP345)</f>
        <v>1.0981099999999999</v>
      </c>
      <c r="AS345">
        <f t="shared" si="147"/>
        <v>106.5146877362013</v>
      </c>
      <c r="AT345" s="2">
        <v>40037</v>
      </c>
      <c r="AU345">
        <v>100.10546875</v>
      </c>
      <c r="AV345" s="22">
        <f>_xll.BDH(AV$3&amp;" Govt",$A$8,AT345,AT345)</f>
        <v>1.0148600000000001</v>
      </c>
      <c r="AW345">
        <f t="shared" si="148"/>
        <v>98.639683059732363</v>
      </c>
      <c r="AX345" s="2">
        <v>38670</v>
      </c>
      <c r="AY345">
        <v>106.15234375</v>
      </c>
      <c r="AZ345" s="22">
        <f>_xll.BDH(AZ$3&amp;" Govt",$A$8,AX345,AX345)</f>
        <v>1.075</v>
      </c>
      <c r="BA345">
        <f t="shared" si="149"/>
        <v>98.746366279069775</v>
      </c>
      <c r="BB345" s="2">
        <v>38670</v>
      </c>
      <c r="BC345">
        <v>106.41015625</v>
      </c>
      <c r="BD345" s="22">
        <f>_xll.BDH(BD$3&amp;" Govt",$A$8,BB345,BB345)</f>
        <v>1.0685500000000001</v>
      </c>
      <c r="BE345">
        <f t="shared" si="150"/>
        <v>99.583694024612782</v>
      </c>
      <c r="BH345" s="22"/>
      <c r="BJ345" s="2">
        <v>38670</v>
      </c>
      <c r="BK345">
        <v>104.2421875</v>
      </c>
      <c r="BL345" s="22">
        <f>_xll.BDH(BL$3&amp;" Govt",$A$8,BJ345,BJ345)</f>
        <v>1.04745</v>
      </c>
      <c r="BM345">
        <f t="shared" si="151"/>
        <v>99.51996515346795</v>
      </c>
      <c r="BN345" s="2">
        <v>38846</v>
      </c>
      <c r="BO345">
        <v>98.46484375</v>
      </c>
      <c r="BP345" s="22">
        <f>_xll.BDH(BP$3&amp;" Govt",$A$8,BN345,BN345)</f>
        <v>1.0421</v>
      </c>
      <c r="BQ345">
        <f t="shared" si="152"/>
        <v>94.486943431532481</v>
      </c>
      <c r="BR345" s="2">
        <v>39027</v>
      </c>
      <c r="BS345">
        <v>101.3125</v>
      </c>
      <c r="BT345" s="22">
        <f>_xll.BDH(BT$3&amp;" Govt",$A$8,BR345,BR345)</f>
        <v>1.04742</v>
      </c>
      <c r="BU345">
        <f t="shared" si="153"/>
        <v>96.725764258845544</v>
      </c>
      <c r="BV345" s="2">
        <v>39205</v>
      </c>
      <c r="BW345">
        <v>101.39453125</v>
      </c>
      <c r="BX345" s="22">
        <f>_xll.BDH(BX$3&amp;" Govt",$A$8,BV345,BV345)</f>
        <v>1.0259</v>
      </c>
      <c r="BY345">
        <f t="shared" si="154"/>
        <v>98.834712203918514</v>
      </c>
      <c r="BZ345" s="2">
        <v>39387</v>
      </c>
      <c r="CA345">
        <v>108.171875</v>
      </c>
      <c r="CB345" s="22">
        <f>_xll.BDH(CB$3&amp;" Govt",$A$8,BZ345,BZ345)</f>
        <v>1.0295399999999999</v>
      </c>
      <c r="CC345">
        <f t="shared" si="155"/>
        <v>105.06816150902345</v>
      </c>
      <c r="CD345" s="2">
        <v>39569</v>
      </c>
      <c r="CE345">
        <v>114.5859375</v>
      </c>
      <c r="CF345" s="22">
        <f>_xll.BDH(CF$3&amp;" Govt",$A$8,CD345,CD345)</f>
        <v>1.0497300000000001</v>
      </c>
      <c r="CG345">
        <f t="shared" si="156"/>
        <v>109.15753336572261</v>
      </c>
      <c r="CH345" s="2">
        <v>39751</v>
      </c>
      <c r="CI345">
        <v>100.5390625</v>
      </c>
      <c r="CJ345" s="22">
        <f>_xll.BDH(CJ$3&amp;" Govt",$A$8,CH345,CH345)</f>
        <v>1.05735</v>
      </c>
      <c r="CK345">
        <f t="shared" si="157"/>
        <v>95.085886887028892</v>
      </c>
      <c r="CL345" s="2">
        <v>39933</v>
      </c>
      <c r="CM345">
        <v>101.21484375</v>
      </c>
      <c r="CN345" s="22">
        <f>_xll.BDH(CN$3&amp;" Govt",$A$8,CL345,CL345)</f>
        <v>1.0126999999999999</v>
      </c>
      <c r="CO345">
        <f t="shared" si="158"/>
        <v>99.945535449787698</v>
      </c>
      <c r="CP345" s="2">
        <v>40116</v>
      </c>
      <c r="CQ345">
        <v>101.14453125</v>
      </c>
      <c r="CR345" s="22">
        <f>_xll.BDH(CR$3&amp;" Govt",$A$8,CP345,CP345)</f>
        <v>1.0007600000000001</v>
      </c>
      <c r="CS345">
        <f t="shared" si="159"/>
        <v>101.06771978296494</v>
      </c>
      <c r="CV345" s="22"/>
      <c r="CZ345" s="22"/>
      <c r="DB345" s="2">
        <v>38673</v>
      </c>
      <c r="DC345">
        <v>110.421875</v>
      </c>
      <c r="DD345" s="22">
        <f>_xll.BDH(DD$3&amp;" Govt",$A$8,DB345,DB345)</f>
        <v>1.0487200000000001</v>
      </c>
      <c r="DE345">
        <f t="shared" si="160"/>
        <v>105.29204649477457</v>
      </c>
      <c r="DF345" s="2">
        <v>39217</v>
      </c>
      <c r="DG345">
        <v>96.55859375</v>
      </c>
      <c r="DH345" s="22">
        <f>_xll.BDH(DH$3&amp;" Govt",$A$8,DF345,DF345)</f>
        <v>1.02952</v>
      </c>
      <c r="DI345">
        <f t="shared" si="161"/>
        <v>93.789915446033106</v>
      </c>
      <c r="DJ345" s="2">
        <v>39581</v>
      </c>
      <c r="DK345">
        <v>111.7421875</v>
      </c>
      <c r="DL345" s="22">
        <f>_xll.BDH(DL$3&amp;" Govt",$A$8,DJ345,DJ345)</f>
        <v>1.05325</v>
      </c>
      <c r="DM345">
        <f t="shared" si="162"/>
        <v>106.09274863517683</v>
      </c>
      <c r="DP345" s="22"/>
    </row>
    <row r="346" spans="4:120" x14ac:dyDescent="0.25">
      <c r="D346" s="2"/>
      <c r="F346" s="2">
        <v>38671</v>
      </c>
      <c r="G346">
        <v>128.125</v>
      </c>
      <c r="H346" s="22">
        <f>_xll.BDH(H$3&amp;" Govt",$A$8,F346,F346)</f>
        <v>1.2466900000000001</v>
      </c>
      <c r="I346" s="14">
        <f t="shared" si="138"/>
        <v>102.77214062838395</v>
      </c>
      <c r="J346" s="2">
        <v>38671</v>
      </c>
      <c r="K346">
        <v>127.97265625</v>
      </c>
      <c r="L346" s="22">
        <f>_xll.BDH(L$3&amp;" Govt",$A$8,J346,J346)</f>
        <v>1.22262</v>
      </c>
      <c r="M346">
        <f t="shared" si="139"/>
        <v>104.67083496916457</v>
      </c>
      <c r="N346" s="2">
        <v>38671</v>
      </c>
      <c r="O346">
        <v>128.9140625</v>
      </c>
      <c r="P346" s="22">
        <f>_xll.BDH(P$3&amp;" Govt",$A$8,N346,N346)</f>
        <v>1.2043900000000001</v>
      </c>
      <c r="Q346">
        <f t="shared" si="140"/>
        <v>107.03680909007879</v>
      </c>
      <c r="R346" s="2">
        <v>38671</v>
      </c>
      <c r="S346">
        <v>129.40625</v>
      </c>
      <c r="T346" s="22">
        <f>_xll.BDH(T$3&amp;" Govt",$A$8,R346,R346)</f>
        <v>1.1739999999999999</v>
      </c>
      <c r="U346">
        <f t="shared" si="141"/>
        <v>110.22678875638842</v>
      </c>
      <c r="V346" s="2">
        <v>38769</v>
      </c>
      <c r="W346">
        <v>99.8125</v>
      </c>
      <c r="X346" s="22">
        <f>_xll.BDH(X$3&amp;" Govt",$A$8,V346,V346)</f>
        <v>1.04003</v>
      </c>
      <c r="Y346">
        <f t="shared" si="142"/>
        <v>95.970789304154692</v>
      </c>
      <c r="Z346" s="2">
        <v>38671</v>
      </c>
      <c r="AA346">
        <v>122.71484375</v>
      </c>
      <c r="AB346" s="22">
        <f>_xll.BDH(AB$3&amp;" Govt",$A$8,Z346,Z346)</f>
        <v>1.1348799999999999</v>
      </c>
      <c r="AC346">
        <f t="shared" si="143"/>
        <v>108.13023733786834</v>
      </c>
      <c r="AD346" s="2">
        <v>39309</v>
      </c>
      <c r="AE346">
        <v>105.16015625</v>
      </c>
      <c r="AF346" s="22">
        <f>_xll.BDH(AF$3&amp;" Govt",$A$8,AD346,AD346)</f>
        <v>1.0485899999999999</v>
      </c>
      <c r="AG346">
        <f t="shared" si="144"/>
        <v>100.28720114630123</v>
      </c>
      <c r="AH346" s="2">
        <v>38671</v>
      </c>
      <c r="AI346">
        <v>120.859375</v>
      </c>
      <c r="AJ346" s="22">
        <f>_xll.BDH(AJ$3&amp;" Govt",$A$8,AH346,AH346)</f>
        <v>1.1123799999999999</v>
      </c>
      <c r="AK346">
        <f t="shared" si="145"/>
        <v>108.64935993095885</v>
      </c>
      <c r="AL346" s="2">
        <v>39673</v>
      </c>
      <c r="AM346">
        <v>111.5</v>
      </c>
      <c r="AN346" s="22">
        <f>_xll.BDH(AN$3&amp;" Govt",$A$8,AL346,AL346)</f>
        <v>1.0717300000000001</v>
      </c>
      <c r="AO346">
        <f t="shared" si="146"/>
        <v>104.03739747884261</v>
      </c>
      <c r="AP346" s="2">
        <v>38671</v>
      </c>
      <c r="AQ346">
        <v>117.125</v>
      </c>
      <c r="AR346" s="22">
        <f>_xll.BDH(AR$3&amp;" Govt",$A$8,AP346,AP346)</f>
        <v>1.0985499999999999</v>
      </c>
      <c r="AS346">
        <f t="shared" si="147"/>
        <v>106.61781439169816</v>
      </c>
      <c r="AT346" s="2">
        <v>40038</v>
      </c>
      <c r="AU346">
        <v>100.0859375</v>
      </c>
      <c r="AV346" s="22">
        <f>_xll.BDH(AV$3&amp;" Govt",$A$8,AT346,AT346)</f>
        <v>1.0151399999999999</v>
      </c>
      <c r="AW346">
        <f t="shared" si="148"/>
        <v>98.593235908347623</v>
      </c>
      <c r="AX346" s="2">
        <v>38671</v>
      </c>
      <c r="AY346">
        <v>106.3671875</v>
      </c>
      <c r="AZ346" s="22">
        <f>_xll.BDH(AZ$3&amp;" Govt",$A$8,AX346,AX346)</f>
        <v>1.07544</v>
      </c>
      <c r="BA346">
        <f t="shared" si="149"/>
        <v>98.905738581417836</v>
      </c>
      <c r="BB346" s="2">
        <v>38671</v>
      </c>
      <c r="BC346">
        <v>106.625</v>
      </c>
      <c r="BD346" s="22">
        <f>_xll.BDH(BD$3&amp;" Govt",$A$8,BB346,BB346)</f>
        <v>1.06898</v>
      </c>
      <c r="BE346">
        <f t="shared" si="150"/>
        <v>99.744616363262168</v>
      </c>
      <c r="BH346" s="22"/>
      <c r="BJ346" s="2">
        <v>38671</v>
      </c>
      <c r="BK346">
        <v>104.48828125</v>
      </c>
      <c r="BL346" s="22">
        <f>_xll.BDH(BL$3&amp;" Govt",$A$8,BJ346,BJ346)</f>
        <v>1.0478700000000001</v>
      </c>
      <c r="BM346">
        <f t="shared" si="151"/>
        <v>99.714927662782586</v>
      </c>
      <c r="BN346" s="2">
        <v>38847</v>
      </c>
      <c r="BO346">
        <v>98.53515625</v>
      </c>
      <c r="BP346" s="22">
        <f>_xll.BDH(BP$3&amp;" Govt",$A$8,BN346,BN346)</f>
        <v>1.0422899999999999</v>
      </c>
      <c r="BQ346">
        <f t="shared" si="152"/>
        <v>94.537178952115056</v>
      </c>
      <c r="BR346" s="2">
        <v>39028</v>
      </c>
      <c r="BS346">
        <v>101.58203125</v>
      </c>
      <c r="BT346" s="22">
        <f>_xll.BDH(BT$3&amp;" Govt",$A$8,BR346,BR346)</f>
        <v>1.04725</v>
      </c>
      <c r="BU346">
        <f t="shared" si="153"/>
        <v>96.998836237765573</v>
      </c>
      <c r="BV346" s="2">
        <v>39206</v>
      </c>
      <c r="BW346">
        <v>101.5</v>
      </c>
      <c r="BX346" s="22">
        <f>_xll.BDH(BX$3&amp;" Govt",$A$8,BV346,BV346)</f>
        <v>1.0262</v>
      </c>
      <c r="BY346">
        <f t="shared" si="154"/>
        <v>98.908594815825381</v>
      </c>
      <c r="BZ346" s="2">
        <v>39388</v>
      </c>
      <c r="CA346">
        <v>108.8359375</v>
      </c>
      <c r="CB346" s="22">
        <f>_xll.BDH(CB$3&amp;" Govt",$A$8,BZ346,BZ346)</f>
        <v>1.02963</v>
      </c>
      <c r="CC346">
        <f t="shared" si="155"/>
        <v>105.70393005254314</v>
      </c>
      <c r="CD346" s="2">
        <v>39570</v>
      </c>
      <c r="CE346">
        <v>114.09375</v>
      </c>
      <c r="CF346" s="22">
        <f>_xll.BDH(CF$3&amp;" Govt",$A$8,CD346,CD346)</f>
        <v>1.05002</v>
      </c>
      <c r="CG346">
        <f t="shared" si="156"/>
        <v>108.65864459724577</v>
      </c>
      <c r="CH346" s="2">
        <v>39752</v>
      </c>
      <c r="CI346">
        <v>100.17578125</v>
      </c>
      <c r="CJ346" s="22">
        <f>_xll.BDH(CJ$3&amp;" Govt",$A$8,CH346,CH346)</f>
        <v>1.05721</v>
      </c>
      <c r="CK346">
        <f t="shared" si="157"/>
        <v>94.754855941582093</v>
      </c>
      <c r="CL346" s="2">
        <v>39934</v>
      </c>
      <c r="CM346">
        <v>100.3828125</v>
      </c>
      <c r="CN346" s="22">
        <f>_xll.BDH(CN$3&amp;" Govt",$A$8,CL346,CL346)</f>
        <v>1.0128699999999999</v>
      </c>
      <c r="CO346">
        <f t="shared" si="158"/>
        <v>99.107301529317681</v>
      </c>
      <c r="CP346" s="2">
        <v>40119</v>
      </c>
      <c r="CQ346">
        <v>101.0390625</v>
      </c>
      <c r="CR346" s="22">
        <f>_xll.BDH(CR$3&amp;" Govt",$A$8,CP346,CP346)</f>
        <v>1.00092</v>
      </c>
      <c r="CS346">
        <f t="shared" si="159"/>
        <v>100.94619200335691</v>
      </c>
      <c r="CV346" s="22"/>
      <c r="CZ346" s="22"/>
      <c r="DB346" s="2">
        <v>38674</v>
      </c>
      <c r="DC346">
        <v>109.7578125</v>
      </c>
      <c r="DD346" s="22">
        <f>_xll.BDH(DD$3&amp;" Govt",$A$8,DB346,DB346)</f>
        <v>1.04914</v>
      </c>
      <c r="DE346">
        <f t="shared" si="160"/>
        <v>104.61693625254971</v>
      </c>
      <c r="DF346" s="2">
        <v>39218</v>
      </c>
      <c r="DG346">
        <v>96.52734375</v>
      </c>
      <c r="DH346" s="22">
        <f>_xll.BDH(DH$3&amp;" Govt",$A$8,DF346,DF346)</f>
        <v>1.02982</v>
      </c>
      <c r="DI346">
        <f t="shared" si="161"/>
        <v>93.73224811132043</v>
      </c>
      <c r="DJ346" s="2">
        <v>39582</v>
      </c>
      <c r="DK346">
        <v>112.0625</v>
      </c>
      <c r="DL346" s="22">
        <f>_xll.BDH(DL$3&amp;" Govt",$A$8,DJ346,DJ346)</f>
        <v>1.0535399999999999</v>
      </c>
      <c r="DM346">
        <f t="shared" si="162"/>
        <v>106.36757977865103</v>
      </c>
      <c r="DP346" s="22"/>
    </row>
    <row r="347" spans="4:120" x14ac:dyDescent="0.25">
      <c r="D347" s="2"/>
      <c r="F347" s="2">
        <v>38672</v>
      </c>
      <c r="G347">
        <v>128.24609375</v>
      </c>
      <c r="H347" s="22">
        <f>_xll.BDH(H$3&amp;" Govt",$A$8,F347,F347)</f>
        <v>1.2472000000000001</v>
      </c>
      <c r="I347" s="14">
        <f t="shared" si="138"/>
        <v>102.82720794579858</v>
      </c>
      <c r="J347" s="2">
        <v>38672</v>
      </c>
      <c r="K347">
        <v>128.20703125</v>
      </c>
      <c r="L347" s="22">
        <f>_xll.BDH(L$3&amp;" Govt",$A$8,J347,J347)</f>
        <v>1.2231099999999999</v>
      </c>
      <c r="M347">
        <f t="shared" si="139"/>
        <v>104.82052411475665</v>
      </c>
      <c r="N347" s="2">
        <v>38672</v>
      </c>
      <c r="O347">
        <v>129.26171875</v>
      </c>
      <c r="P347" s="22">
        <f>_xll.BDH(P$3&amp;" Govt",$A$8,N347,N347)</f>
        <v>1.20488</v>
      </c>
      <c r="Q347">
        <f t="shared" si="140"/>
        <v>107.28181955879424</v>
      </c>
      <c r="R347" s="2">
        <v>38672</v>
      </c>
      <c r="S347">
        <v>129.89453125</v>
      </c>
      <c r="T347" s="22">
        <f>_xll.BDH(T$3&amp;" Govt",$A$8,R347,R347)</f>
        <v>1.17448</v>
      </c>
      <c r="U347">
        <f t="shared" si="141"/>
        <v>110.59748250289491</v>
      </c>
      <c r="V347" s="2">
        <v>38770</v>
      </c>
      <c r="W347">
        <v>99.8828125</v>
      </c>
      <c r="X347" s="22">
        <f>_xll.BDH(X$3&amp;" Govt",$A$8,V347,V347)</f>
        <v>1.0398799999999999</v>
      </c>
      <c r="Y347">
        <f t="shared" si="142"/>
        <v>96.052248817171218</v>
      </c>
      <c r="Z347" s="2">
        <v>38672</v>
      </c>
      <c r="AA347">
        <v>123.234375</v>
      </c>
      <c r="AB347" s="22">
        <f>_xll.BDH(AB$3&amp;" Govt",$A$8,Z347,Z347)</f>
        <v>1.13534</v>
      </c>
      <c r="AC347">
        <f t="shared" si="143"/>
        <v>108.5440264590343</v>
      </c>
      <c r="AD347" s="2">
        <v>39310</v>
      </c>
      <c r="AE347">
        <v>105.3046875</v>
      </c>
      <c r="AF347" s="22">
        <f>_xll.BDH(AF$3&amp;" Govt",$A$8,AD347,AD347)</f>
        <v>1.0486500000000001</v>
      </c>
      <c r="AG347">
        <f t="shared" si="144"/>
        <v>100.41928908596766</v>
      </c>
      <c r="AH347" s="2">
        <v>38672</v>
      </c>
      <c r="AI347">
        <v>121.3359375</v>
      </c>
      <c r="AJ347" s="22">
        <f>_xll.BDH(AJ$3&amp;" Govt",$A$8,AH347,AH347)</f>
        <v>1.11283</v>
      </c>
      <c r="AK347">
        <f t="shared" si="145"/>
        <v>109.0336686645759</v>
      </c>
      <c r="AL347" s="2">
        <v>39674</v>
      </c>
      <c r="AM347">
        <v>111.8125</v>
      </c>
      <c r="AN347" s="22">
        <f>_xll.BDH(AN$3&amp;" Govt",$A$8,AL347,AL347)</f>
        <v>1.0720799999999999</v>
      </c>
      <c r="AO347">
        <f t="shared" si="146"/>
        <v>104.29492202074472</v>
      </c>
      <c r="AP347" s="2">
        <v>38672</v>
      </c>
      <c r="AQ347">
        <v>117.609375</v>
      </c>
      <c r="AR347" s="22">
        <f>_xll.BDH(AR$3&amp;" Govt",$A$8,AP347,AP347)</f>
        <v>1.099</v>
      </c>
      <c r="AS347">
        <f t="shared" si="147"/>
        <v>107.01489990900819</v>
      </c>
      <c r="AT347" s="2">
        <v>40039</v>
      </c>
      <c r="AU347">
        <v>99.890625</v>
      </c>
      <c r="AV347" s="22">
        <f>_xll.BDH(AV$3&amp;" Govt",$A$8,AT347,AT347)</f>
        <v>1.01542</v>
      </c>
      <c r="AW347">
        <f t="shared" si="148"/>
        <v>98.373702507336873</v>
      </c>
      <c r="AX347" s="2">
        <v>38672</v>
      </c>
      <c r="AY347">
        <v>106.88671875</v>
      </c>
      <c r="AZ347" s="22">
        <f>_xll.BDH(AZ$3&amp;" Govt",$A$8,AX347,AX347)</f>
        <v>1.0758700000000001</v>
      </c>
      <c r="BA347">
        <f t="shared" si="149"/>
        <v>99.349102354373656</v>
      </c>
      <c r="BB347" s="2">
        <v>38672</v>
      </c>
      <c r="BC347">
        <v>107.17578125</v>
      </c>
      <c r="BD347" s="22">
        <f>_xll.BDH(BD$3&amp;" Govt",$A$8,BB347,BB347)</f>
        <v>1.06941</v>
      </c>
      <c r="BE347">
        <f t="shared" si="150"/>
        <v>100.21954278527413</v>
      </c>
      <c r="BH347" s="22"/>
      <c r="BJ347" s="2">
        <v>38672</v>
      </c>
      <c r="BK347">
        <v>105.04296875</v>
      </c>
      <c r="BL347" s="22">
        <f>_xll.BDH(BL$3&amp;" Govt",$A$8,BJ347,BJ347)</f>
        <v>1.0482899999999999</v>
      </c>
      <c r="BM347">
        <f t="shared" si="151"/>
        <v>100.20411217315819</v>
      </c>
      <c r="BN347" s="2">
        <v>38848</v>
      </c>
      <c r="BO347">
        <v>98.62109375</v>
      </c>
      <c r="BP347" s="22">
        <f>_xll.BDH(BP$3&amp;" Govt",$A$8,BN347,BN347)</f>
        <v>1.04247</v>
      </c>
      <c r="BQ347">
        <f t="shared" si="152"/>
        <v>94.603291941254909</v>
      </c>
      <c r="BR347" s="2">
        <v>39029</v>
      </c>
      <c r="BS347">
        <v>101.81640625</v>
      </c>
      <c r="BT347" s="22">
        <f>_xll.BDH(BT$3&amp;" Govt",$A$8,BR347,BR347)</f>
        <v>1.04708</v>
      </c>
      <c r="BU347">
        <f t="shared" si="153"/>
        <v>97.238421371814951</v>
      </c>
      <c r="BV347" s="2">
        <v>39209</v>
      </c>
      <c r="BW347">
        <v>101.42578125</v>
      </c>
      <c r="BX347" s="22">
        <f>_xll.BDH(BX$3&amp;" Govt",$A$8,BV347,BV347)</f>
        <v>1.02711</v>
      </c>
      <c r="BY347">
        <f t="shared" si="154"/>
        <v>98.748703887606979</v>
      </c>
      <c r="BZ347" s="2">
        <v>39391</v>
      </c>
      <c r="CA347">
        <v>108.8046875</v>
      </c>
      <c r="CB347" s="22">
        <f>_xll.BDH(CB$3&amp;" Govt",$A$8,BZ347,BZ347)</f>
        <v>1.0299199999999999</v>
      </c>
      <c r="CC347">
        <f t="shared" si="155"/>
        <v>105.6438242776138</v>
      </c>
      <c r="CD347" s="2">
        <v>39573</v>
      </c>
      <c r="CE347">
        <v>114.4609375</v>
      </c>
      <c r="CF347" s="22">
        <f>_xll.BDH(CF$3&amp;" Govt",$A$8,CD347,CD347)</f>
        <v>1.0508999999999999</v>
      </c>
      <c r="CG347">
        <f t="shared" si="156"/>
        <v>108.91705918736322</v>
      </c>
      <c r="CH347" s="2">
        <v>39755</v>
      </c>
      <c r="CI347">
        <v>100.625</v>
      </c>
      <c r="CJ347" s="22">
        <f>_xll.BDH(CJ$3&amp;" Govt",$A$8,CH347,CH347)</f>
        <v>1.05698</v>
      </c>
      <c r="CK347">
        <f t="shared" si="157"/>
        <v>95.200476830214384</v>
      </c>
      <c r="CL347" s="2">
        <v>39937</v>
      </c>
      <c r="CM347">
        <v>100.5859375</v>
      </c>
      <c r="CN347" s="22">
        <f>_xll.BDH(CN$3&amp;" Govt",$A$8,CL347,CL347)</f>
        <v>1.01311</v>
      </c>
      <c r="CO347">
        <f t="shared" si="158"/>
        <v>99.284320063961474</v>
      </c>
      <c r="CP347" s="2">
        <v>40120</v>
      </c>
      <c r="CQ347">
        <v>100.78125</v>
      </c>
      <c r="CR347" s="22">
        <f>_xll.BDH(CR$3&amp;" Govt",$A$8,CP347,CP347)</f>
        <v>1.0009399999999999</v>
      </c>
      <c r="CS347">
        <f t="shared" si="159"/>
        <v>100.68660459168382</v>
      </c>
      <c r="CV347" s="22"/>
      <c r="CZ347" s="22"/>
      <c r="DB347" s="2">
        <v>38677</v>
      </c>
      <c r="DC347">
        <v>109.79296875</v>
      </c>
      <c r="DD347" s="22">
        <f>_xll.BDH(DD$3&amp;" Govt",$A$8,DB347,DB347)</f>
        <v>1.0504199999999999</v>
      </c>
      <c r="DE347">
        <f t="shared" si="160"/>
        <v>104.52292297366769</v>
      </c>
      <c r="DF347" s="2">
        <v>39219</v>
      </c>
      <c r="DG347">
        <v>96.22265625</v>
      </c>
      <c r="DH347" s="22">
        <f>_xll.BDH(DH$3&amp;" Govt",$A$8,DF347,DF347)</f>
        <v>1.0301199999999999</v>
      </c>
      <c r="DI347">
        <f t="shared" si="161"/>
        <v>93.409171989671108</v>
      </c>
      <c r="DJ347" s="2">
        <v>39583</v>
      </c>
      <c r="DK347">
        <v>113.10546875</v>
      </c>
      <c r="DL347" s="22">
        <f>_xll.BDH(DL$3&amp;" Govt",$A$8,DJ347,DJ347)</f>
        <v>1.0538400000000001</v>
      </c>
      <c r="DM347">
        <f t="shared" si="162"/>
        <v>107.32698393494267</v>
      </c>
      <c r="DP347" s="22"/>
    </row>
    <row r="348" spans="4:120" x14ac:dyDescent="0.25">
      <c r="D348" s="2"/>
      <c r="F348" s="2">
        <v>38673</v>
      </c>
      <c r="G348">
        <v>128.17578125</v>
      </c>
      <c r="H348" s="22">
        <f>_xll.BDH(H$3&amp;" Govt",$A$8,F348,F348)</f>
        <v>1.2477</v>
      </c>
      <c r="I348" s="14">
        <f t="shared" si="138"/>
        <v>102.72964755149475</v>
      </c>
      <c r="J348" s="2">
        <v>38673</v>
      </c>
      <c r="K348">
        <v>128.2890625</v>
      </c>
      <c r="L348" s="22">
        <f>_xll.BDH(L$3&amp;" Govt",$A$8,J348,J348)</f>
        <v>1.2236100000000001</v>
      </c>
      <c r="M348">
        <f t="shared" si="139"/>
        <v>104.84473198159543</v>
      </c>
      <c r="N348" s="2">
        <v>38673</v>
      </c>
      <c r="O348">
        <v>129.3828125</v>
      </c>
      <c r="P348" s="22">
        <f>_xll.BDH(P$3&amp;" Govt",$A$8,N348,N348)</f>
        <v>1.2053700000000001</v>
      </c>
      <c r="Q348">
        <f t="shared" si="140"/>
        <v>107.33866986900287</v>
      </c>
      <c r="R348" s="2">
        <v>38673</v>
      </c>
      <c r="S348">
        <v>129.98046875</v>
      </c>
      <c r="T348" s="22">
        <f>_xll.BDH(T$3&amp;" Govt",$A$8,R348,R348)</f>
        <v>1.1749499999999999</v>
      </c>
      <c r="U348">
        <f t="shared" si="141"/>
        <v>110.62638303757608</v>
      </c>
      <c r="V348" s="2">
        <v>38771</v>
      </c>
      <c r="W348">
        <v>99.7578125</v>
      </c>
      <c r="X348" s="22">
        <f>_xll.BDH(X$3&amp;" Govt",$A$8,V348,V348)</f>
        <v>1.03973</v>
      </c>
      <c r="Y348">
        <f t="shared" si="142"/>
        <v>95.945882584901852</v>
      </c>
      <c r="Z348" s="2">
        <v>38673</v>
      </c>
      <c r="AA348">
        <v>123.3125</v>
      </c>
      <c r="AB348" s="22">
        <f>_xll.BDH(AB$3&amp;" Govt",$A$8,Z348,Z348)</f>
        <v>1.1357999999999999</v>
      </c>
      <c r="AC348">
        <f t="shared" si="143"/>
        <v>108.56885014967425</v>
      </c>
      <c r="AD348" s="2">
        <v>39311</v>
      </c>
      <c r="AE348">
        <v>105.4453125</v>
      </c>
      <c r="AF348" s="22">
        <f>_xll.BDH(AF$3&amp;" Govt",$A$8,AD348,AD348)</f>
        <v>1.0487200000000001</v>
      </c>
      <c r="AG348">
        <f t="shared" si="144"/>
        <v>100.54667833168051</v>
      </c>
      <c r="AH348" s="2">
        <v>38673</v>
      </c>
      <c r="AI348">
        <v>121.53515625</v>
      </c>
      <c r="AJ348" s="22">
        <f>_xll.BDH(AJ$3&amp;" Govt",$A$8,AH348,AH348)</f>
        <v>1.1132900000000001</v>
      </c>
      <c r="AK348">
        <f t="shared" si="145"/>
        <v>109.16756303389053</v>
      </c>
      <c r="AL348" s="2">
        <v>39675</v>
      </c>
      <c r="AM348">
        <v>111.78515625</v>
      </c>
      <c r="AN348" s="22">
        <f>_xll.BDH(AN$3&amp;" Govt",$A$8,AL348,AL348)</f>
        <v>1.0724199999999999</v>
      </c>
      <c r="AO348">
        <f t="shared" si="146"/>
        <v>104.23635912235878</v>
      </c>
      <c r="AP348" s="2">
        <v>38673</v>
      </c>
      <c r="AQ348">
        <v>117.87109375</v>
      </c>
      <c r="AR348" s="22">
        <f>_xll.BDH(AR$3&amp;" Govt",$A$8,AP348,AP348)</f>
        <v>1.09944</v>
      </c>
      <c r="AS348">
        <f t="shared" si="147"/>
        <v>107.21011946991196</v>
      </c>
      <c r="AT348" s="2">
        <v>40042</v>
      </c>
      <c r="AU348">
        <v>100.078125</v>
      </c>
      <c r="AV348" s="22">
        <f>_xll.BDH(AV$3&amp;" Govt",$A$8,AT348,AT348)</f>
        <v>1.01627</v>
      </c>
      <c r="AW348">
        <f t="shared" si="148"/>
        <v>98.475921753077429</v>
      </c>
      <c r="AX348" s="2">
        <v>38673</v>
      </c>
      <c r="AY348">
        <v>107.20703125</v>
      </c>
      <c r="AZ348" s="22">
        <f>_xll.BDH(AZ$3&amp;" Govt",$A$8,AX348,AX348)</f>
        <v>1.0763100000000001</v>
      </c>
      <c r="BA348">
        <f t="shared" si="149"/>
        <v>99.606090485083286</v>
      </c>
      <c r="BB348" s="2">
        <v>38673</v>
      </c>
      <c r="BC348">
        <v>107.52734375</v>
      </c>
      <c r="BD348" s="22">
        <f>_xll.BDH(BD$3&amp;" Govt",$A$8,BB348,BB348)</f>
        <v>1.06985</v>
      </c>
      <c r="BE348">
        <f t="shared" si="150"/>
        <v>100.50693438332476</v>
      </c>
      <c r="BH348" s="22"/>
      <c r="BJ348" s="2">
        <v>38673</v>
      </c>
      <c r="BK348">
        <v>105.38671875</v>
      </c>
      <c r="BL348" s="22">
        <f>_xll.BDH(BL$3&amp;" Govt",$A$8,BJ348,BJ348)</f>
        <v>1.0487200000000001</v>
      </c>
      <c r="BM348">
        <f t="shared" si="151"/>
        <v>100.49080665001144</v>
      </c>
      <c r="BN348" s="2">
        <v>38849</v>
      </c>
      <c r="BO348">
        <v>98.34765625</v>
      </c>
      <c r="BP348" s="22">
        <f>_xll.BDH(BP$3&amp;" Govt",$A$8,BN348,BN348)</f>
        <v>1.0426599999999999</v>
      </c>
      <c r="BQ348">
        <f t="shared" si="152"/>
        <v>94.3238028216293</v>
      </c>
      <c r="BR348" s="2">
        <v>39030</v>
      </c>
      <c r="BS348">
        <v>101.91796875</v>
      </c>
      <c r="BT348" s="22">
        <f>_xll.BDH(BT$3&amp;" Govt",$A$8,BR348,BR348)</f>
        <v>1.04691</v>
      </c>
      <c r="BU348">
        <f t="shared" si="153"/>
        <v>97.351222884488635</v>
      </c>
      <c r="BV348" s="2">
        <v>39210</v>
      </c>
      <c r="BW348">
        <v>101.5390625</v>
      </c>
      <c r="BX348" s="22">
        <f>_xll.BDH(BX$3&amp;" Govt",$A$8,BV348,BV348)</f>
        <v>1.0274099999999999</v>
      </c>
      <c r="BY348">
        <f t="shared" si="154"/>
        <v>98.83012867307113</v>
      </c>
      <c r="BZ348" s="2">
        <v>39392</v>
      </c>
      <c r="CA348">
        <v>108.8046875</v>
      </c>
      <c r="CB348" s="22">
        <f>_xll.BDH(CB$3&amp;" Govt",$A$8,BZ348,BZ348)</f>
        <v>1.0300100000000001</v>
      </c>
      <c r="CC348">
        <f t="shared" si="155"/>
        <v>105.63459335346258</v>
      </c>
      <c r="CD348" s="2">
        <v>39574</v>
      </c>
      <c r="CE348">
        <v>114.1875</v>
      </c>
      <c r="CF348" s="22">
        <f>_xll.BDH(CF$3&amp;" Govt",$A$8,CD348,CD348)</f>
        <v>1.0511999999999999</v>
      </c>
      <c r="CG348">
        <f t="shared" si="156"/>
        <v>108.62585616438358</v>
      </c>
      <c r="CH348" s="2">
        <v>39756</v>
      </c>
      <c r="CI348">
        <v>102.578125</v>
      </c>
      <c r="CJ348" s="22">
        <f>_xll.BDH(CJ$3&amp;" Govt",$A$8,CH348,CH348)</f>
        <v>1.0569299999999999</v>
      </c>
      <c r="CK348">
        <f t="shared" si="157"/>
        <v>97.052903219702358</v>
      </c>
      <c r="CL348" s="2">
        <v>39938</v>
      </c>
      <c r="CM348">
        <v>100.55078125</v>
      </c>
      <c r="CN348" s="22">
        <f>_xll.BDH(CN$3&amp;" Govt",$A$8,CL348,CL348)</f>
        <v>1.01319</v>
      </c>
      <c r="CO348">
        <f t="shared" si="158"/>
        <v>99.241782143526876</v>
      </c>
      <c r="CP348" s="2">
        <v>40121</v>
      </c>
      <c r="CQ348">
        <v>100.89453125</v>
      </c>
      <c r="CR348" s="22">
        <f>_xll.BDH(CR$3&amp;" Govt",$A$8,CP348,CP348)</f>
        <v>1.0009600000000001</v>
      </c>
      <c r="CS348">
        <f t="shared" si="159"/>
        <v>100.79776539522058</v>
      </c>
      <c r="CV348" s="22"/>
      <c r="CZ348" s="22"/>
      <c r="DB348" s="2">
        <v>38678</v>
      </c>
      <c r="DC348">
        <v>110.203125</v>
      </c>
      <c r="DD348" s="22">
        <f>_xll.BDH(DD$3&amp;" Govt",$A$8,DB348,DB348)</f>
        <v>1.05084</v>
      </c>
      <c r="DE348">
        <f t="shared" si="160"/>
        <v>104.87145997487724</v>
      </c>
      <c r="DF348" s="2">
        <v>39220</v>
      </c>
      <c r="DG348">
        <v>95.79296875</v>
      </c>
      <c r="DH348" s="22">
        <f>_xll.BDH(DH$3&amp;" Govt",$A$8,DF348,DF348)</f>
        <v>1.0304199999999999</v>
      </c>
      <c r="DI348">
        <f t="shared" si="161"/>
        <v>92.964974233807581</v>
      </c>
      <c r="DJ348" s="2">
        <v>39584</v>
      </c>
      <c r="DK348">
        <v>113.25390625</v>
      </c>
      <c r="DL348" s="22">
        <f>_xll.BDH(DL$3&amp;" Govt",$A$8,DJ348,DJ348)</f>
        <v>1.05413</v>
      </c>
      <c r="DM348">
        <f t="shared" si="162"/>
        <v>107.4382725565158</v>
      </c>
      <c r="DP348" s="22"/>
    </row>
    <row r="349" spans="4:120" x14ac:dyDescent="0.25">
      <c r="D349" s="2"/>
      <c r="F349" s="2">
        <v>38674</v>
      </c>
      <c r="G349">
        <v>128.1875</v>
      </c>
      <c r="H349" s="22">
        <f>_xll.BDH(H$3&amp;" Govt",$A$8,F349,F349)</f>
        <v>1.24821</v>
      </c>
      <c r="I349" s="14">
        <f t="shared" si="138"/>
        <v>102.69706219306046</v>
      </c>
      <c r="J349" s="2">
        <v>38674</v>
      </c>
      <c r="K349">
        <v>128.1953125</v>
      </c>
      <c r="L349" s="22">
        <f>_xll.BDH(L$3&amp;" Govt",$A$8,J349,J349)</f>
        <v>1.2241</v>
      </c>
      <c r="M349">
        <f t="shared" si="139"/>
        <v>104.72617637447921</v>
      </c>
      <c r="N349" s="2">
        <v>38674</v>
      </c>
      <c r="O349">
        <v>129.3125</v>
      </c>
      <c r="P349" s="22">
        <f>_xll.BDH(P$3&amp;" Govt",$A$8,N349,N349)</f>
        <v>1.2058500000000001</v>
      </c>
      <c r="Q349">
        <f t="shared" si="140"/>
        <v>107.2376332047933</v>
      </c>
      <c r="R349" s="2">
        <v>38674</v>
      </c>
      <c r="S349">
        <v>129.9921875</v>
      </c>
      <c r="T349" s="22">
        <f>_xll.BDH(T$3&amp;" Govt",$A$8,R349,R349)</f>
        <v>1.17543</v>
      </c>
      <c r="U349">
        <f t="shared" si="141"/>
        <v>110.59117727129646</v>
      </c>
      <c r="V349" s="2">
        <v>38772</v>
      </c>
      <c r="W349">
        <v>99.9453125</v>
      </c>
      <c r="X349" s="22">
        <f>_xll.BDH(X$3&amp;" Govt",$A$8,V349,V349)</f>
        <v>1.0395799999999999</v>
      </c>
      <c r="Y349">
        <f t="shared" si="142"/>
        <v>96.140087823928894</v>
      </c>
      <c r="Z349" s="2">
        <v>38674</v>
      </c>
      <c r="AA349">
        <v>123.3203125</v>
      </c>
      <c r="AB349" s="22">
        <f>_xll.BDH(AB$3&amp;" Govt",$A$8,Z349,Z349)</f>
        <v>1.13626</v>
      </c>
      <c r="AC349">
        <f t="shared" si="143"/>
        <v>108.53177309770651</v>
      </c>
      <c r="AD349" s="2">
        <v>39314</v>
      </c>
      <c r="AE349">
        <v>105.5546875</v>
      </c>
      <c r="AF349" s="22">
        <f>_xll.BDH(AF$3&amp;" Govt",$A$8,AD349,AD349)</f>
        <v>1.0489200000000001</v>
      </c>
      <c r="AG349">
        <f t="shared" si="144"/>
        <v>100.63178078404454</v>
      </c>
      <c r="AH349" s="2">
        <v>38674</v>
      </c>
      <c r="AI349">
        <v>121.3671875</v>
      </c>
      <c r="AJ349" s="22">
        <f>_xll.BDH(AJ$3&amp;" Govt",$A$8,AH349,AH349)</f>
        <v>1.11374</v>
      </c>
      <c r="AK349">
        <f t="shared" si="145"/>
        <v>108.97263948497854</v>
      </c>
      <c r="AL349" s="2">
        <v>39678</v>
      </c>
      <c r="AM349">
        <v>111.828125</v>
      </c>
      <c r="AN349" s="22">
        <f>_xll.BDH(AN$3&amp;" Govt",$A$8,AL349,AL349)</f>
        <v>1.0734699999999999</v>
      </c>
      <c r="AO349">
        <f t="shared" si="146"/>
        <v>104.17442965336713</v>
      </c>
      <c r="AP349" s="2">
        <v>38674</v>
      </c>
      <c r="AQ349">
        <v>117.6484375</v>
      </c>
      <c r="AR349" s="22">
        <f>_xll.BDH(AR$3&amp;" Govt",$A$8,AP349,AP349)</f>
        <v>1.09989</v>
      </c>
      <c r="AS349">
        <f t="shared" si="147"/>
        <v>106.96382138213821</v>
      </c>
      <c r="AT349" s="2">
        <v>40043</v>
      </c>
      <c r="AU349">
        <v>100.15234375</v>
      </c>
      <c r="AV349" s="22">
        <f>_xll.BDH(AV$3&amp;" Govt",$A$8,AT349,AT349)</f>
        <v>1.0165500000000001</v>
      </c>
      <c r="AW349">
        <f t="shared" si="148"/>
        <v>98.521807830406757</v>
      </c>
      <c r="AX349" s="2">
        <v>38674</v>
      </c>
      <c r="AY349">
        <v>106.9140625</v>
      </c>
      <c r="AZ349" s="22">
        <f>_xll.BDH(AZ$3&amp;" Govt",$A$8,AX349,AX349)</f>
        <v>1.0767500000000001</v>
      </c>
      <c r="BA349">
        <f t="shared" si="149"/>
        <v>99.293301602043172</v>
      </c>
      <c r="BB349" s="2">
        <v>38674</v>
      </c>
      <c r="BC349">
        <v>107.1875</v>
      </c>
      <c r="BD349" s="22">
        <f>_xll.BDH(BD$3&amp;" Govt",$A$8,BB349,BB349)</f>
        <v>1.0702799999999999</v>
      </c>
      <c r="BE349">
        <f t="shared" si="150"/>
        <v>100.14902642299212</v>
      </c>
      <c r="BH349" s="22"/>
      <c r="BJ349" s="2">
        <v>38674</v>
      </c>
      <c r="BK349">
        <v>105.0390625</v>
      </c>
      <c r="BL349" s="22">
        <f>_xll.BDH(BL$3&amp;" Govt",$A$8,BJ349,BJ349)</f>
        <v>1.04914</v>
      </c>
      <c r="BM349">
        <f t="shared" si="151"/>
        <v>100.11920477724613</v>
      </c>
      <c r="BN349" s="2">
        <v>38852</v>
      </c>
      <c r="BO349">
        <v>98.23828125</v>
      </c>
      <c r="BP349" s="22">
        <f>_xll.BDH(BP$3&amp;" Govt",$A$8,BN349,BN349)</f>
        <v>1.04321</v>
      </c>
      <c r="BQ349">
        <f t="shared" si="152"/>
        <v>94.169228870505464</v>
      </c>
      <c r="BR349" s="2">
        <v>39031</v>
      </c>
      <c r="BS349">
        <v>101.99609375</v>
      </c>
      <c r="BT349" s="22">
        <f>_xll.BDH(BT$3&amp;" Govt",$A$8,BR349,BR349)</f>
        <v>1.0467299999999999</v>
      </c>
      <c r="BU349">
        <f t="shared" si="153"/>
        <v>97.442601005034732</v>
      </c>
      <c r="BV349" s="2">
        <v>39211</v>
      </c>
      <c r="BW349">
        <v>101.25390625</v>
      </c>
      <c r="BX349" s="22">
        <f>_xll.BDH(BX$3&amp;" Govt",$A$8,BV349,BV349)</f>
        <v>1.0277099999999999</v>
      </c>
      <c r="BY349">
        <f t="shared" si="154"/>
        <v>98.523811435132487</v>
      </c>
      <c r="BZ349" s="2">
        <v>39393</v>
      </c>
      <c r="CA349">
        <v>109.03125</v>
      </c>
      <c r="CB349" s="22">
        <f>_xll.BDH(CB$3&amp;" Govt",$A$8,BZ349,BZ349)</f>
        <v>1.0301100000000001</v>
      </c>
      <c r="CC349">
        <f t="shared" si="155"/>
        <v>105.84427876634534</v>
      </c>
      <c r="CD349" s="2">
        <v>39575</v>
      </c>
      <c r="CE349">
        <v>114.58984375</v>
      </c>
      <c r="CF349" s="22">
        <f>_xll.BDH(CF$3&amp;" Govt",$A$8,CD349,CD349)</f>
        <v>1.05149</v>
      </c>
      <c r="CG349">
        <f t="shared" si="156"/>
        <v>108.97853878781538</v>
      </c>
      <c r="CH349" s="2">
        <v>39757</v>
      </c>
      <c r="CI349">
        <v>102.94140625</v>
      </c>
      <c r="CJ349" s="22">
        <f>_xll.BDH(CJ$3&amp;" Govt",$A$8,CH349,CH349)</f>
        <v>1.05688</v>
      </c>
      <c r="CK349">
        <f t="shared" si="157"/>
        <v>97.401224595034435</v>
      </c>
      <c r="CL349" s="2">
        <v>39939</v>
      </c>
      <c r="CM349">
        <v>100.94140625</v>
      </c>
      <c r="CN349" s="22">
        <f>_xll.BDH(CN$3&amp;" Govt",$A$8,CL349,CL349)</f>
        <v>1.0132699999999999</v>
      </c>
      <c r="CO349">
        <f t="shared" si="158"/>
        <v>99.61945606797795</v>
      </c>
      <c r="CP349" s="2">
        <v>40122</v>
      </c>
      <c r="CQ349">
        <v>101.24609375</v>
      </c>
      <c r="CR349" s="22">
        <f>_xll.BDH(CR$3&amp;" Govt",$A$8,CP349,CP349)</f>
        <v>1.00098</v>
      </c>
      <c r="CS349">
        <f t="shared" si="159"/>
        <v>101.14696971967471</v>
      </c>
      <c r="CV349" s="22"/>
      <c r="CZ349" s="22"/>
      <c r="DB349" s="2">
        <v>38679</v>
      </c>
      <c r="DC349">
        <v>109.43359375</v>
      </c>
      <c r="DD349" s="22">
        <f>_xll.BDH(DD$3&amp;" Govt",$A$8,DB349,DB349)</f>
        <v>1.0512600000000001</v>
      </c>
      <c r="DE349">
        <f t="shared" si="160"/>
        <v>104.09755317428609</v>
      </c>
      <c r="DF349" s="2">
        <v>39223</v>
      </c>
      <c r="DG349">
        <v>96.27734375</v>
      </c>
      <c r="DH349" s="22">
        <f>_xll.BDH(DH$3&amp;" Govt",$A$8,DF349,DF349)</f>
        <v>1.03132</v>
      </c>
      <c r="DI349">
        <f t="shared" si="161"/>
        <v>93.353511761625882</v>
      </c>
      <c r="DJ349" s="2">
        <v>39587</v>
      </c>
      <c r="DK349">
        <v>113.8359375</v>
      </c>
      <c r="DL349" s="22">
        <f>_xll.BDH(DL$3&amp;" Govt",$A$8,DJ349,DJ349)</f>
        <v>1.05501</v>
      </c>
      <c r="DM349">
        <f t="shared" si="162"/>
        <v>107.90033980720561</v>
      </c>
      <c r="DP349" s="22"/>
    </row>
    <row r="350" spans="4:120" x14ac:dyDescent="0.25">
      <c r="D350" s="2"/>
      <c r="F350" s="2">
        <v>38677</v>
      </c>
      <c r="G350">
        <v>128.25390625</v>
      </c>
      <c r="H350" s="22">
        <f>_xll.BDH(H$3&amp;" Govt",$A$8,F350,F350)</f>
        <v>1.2497199999999999</v>
      </c>
      <c r="I350" s="14">
        <f t="shared" si="138"/>
        <v>102.62611324936786</v>
      </c>
      <c r="J350" s="2">
        <v>38677</v>
      </c>
      <c r="K350">
        <v>128.31640625</v>
      </c>
      <c r="L350" s="22">
        <f>_xll.BDH(L$3&amp;" Govt",$A$8,J350,J350)</f>
        <v>1.22559</v>
      </c>
      <c r="M350">
        <f t="shared" si="139"/>
        <v>104.69766092249448</v>
      </c>
      <c r="N350" s="2">
        <v>38677</v>
      </c>
      <c r="O350">
        <v>129.4140625</v>
      </c>
      <c r="P350" s="22">
        <f>_xll.BDH(P$3&amp;" Govt",$A$8,N350,N350)</f>
        <v>1.2073199999999999</v>
      </c>
      <c r="Q350">
        <f t="shared" si="140"/>
        <v>107.19118584965047</v>
      </c>
      <c r="R350" s="2">
        <v>38677</v>
      </c>
      <c r="S350">
        <v>130.1328125</v>
      </c>
      <c r="T350" s="22">
        <f>_xll.BDH(T$3&amp;" Govt",$A$8,R350,R350)</f>
        <v>1.17685</v>
      </c>
      <c r="U350">
        <f t="shared" si="141"/>
        <v>110.57722946849641</v>
      </c>
      <c r="V350" s="2">
        <v>38775</v>
      </c>
      <c r="W350">
        <v>99.73828125</v>
      </c>
      <c r="X350" s="22">
        <f>_xll.BDH(X$3&amp;" Govt",$A$8,V350,V350)</f>
        <v>1.03912</v>
      </c>
      <c r="Y350">
        <f t="shared" si="142"/>
        <v>95.983410241358072</v>
      </c>
      <c r="Z350" s="2">
        <v>38677</v>
      </c>
      <c r="AA350">
        <v>123.59375</v>
      </c>
      <c r="AB350" s="22">
        <f>_xll.BDH(AB$3&amp;" Govt",$A$8,Z350,Z350)</f>
        <v>1.13764</v>
      </c>
      <c r="AC350">
        <f t="shared" si="143"/>
        <v>108.64047501845927</v>
      </c>
      <c r="AD350" s="2">
        <v>39315</v>
      </c>
      <c r="AE350">
        <v>105.68359375</v>
      </c>
      <c r="AF350" s="22">
        <f>_xll.BDH(AF$3&amp;" Govt",$A$8,AD350,AD350)</f>
        <v>1.04898</v>
      </c>
      <c r="AG350">
        <f t="shared" si="144"/>
        <v>100.74891203836107</v>
      </c>
      <c r="AH350" s="2">
        <v>38677</v>
      </c>
      <c r="AI350">
        <v>121.6328125</v>
      </c>
      <c r="AJ350" s="22">
        <f>_xll.BDH(AJ$3&amp;" Govt",$A$8,AH350,AH350)</f>
        <v>1.1150899999999999</v>
      </c>
      <c r="AK350">
        <f t="shared" si="145"/>
        <v>109.07891963877356</v>
      </c>
      <c r="AL350" s="2">
        <v>39679</v>
      </c>
      <c r="AM350">
        <v>111.953125</v>
      </c>
      <c r="AN350" s="22">
        <f>_xll.BDH(AN$3&amp;" Govt",$A$8,AL350,AL350)</f>
        <v>1.0738099999999999</v>
      </c>
      <c r="AO350">
        <f t="shared" si="146"/>
        <v>104.25785287900095</v>
      </c>
      <c r="AP350" s="2">
        <v>38677</v>
      </c>
      <c r="AQ350">
        <v>117.89453125</v>
      </c>
      <c r="AR350" s="22">
        <f>_xll.BDH(AR$3&amp;" Govt",$A$8,AP350,AP350)</f>
        <v>1.1012200000000001</v>
      </c>
      <c r="AS350">
        <f t="shared" si="147"/>
        <v>107.05810941501244</v>
      </c>
      <c r="AT350" s="2">
        <v>40044</v>
      </c>
      <c r="AU350">
        <v>100.53125</v>
      </c>
      <c r="AV350" s="22">
        <f>_xll.BDH(AV$3&amp;" Govt",$A$8,AT350,AT350)</f>
        <v>1.0168299999999999</v>
      </c>
      <c r="AW350">
        <f t="shared" si="148"/>
        <v>98.867313120187262</v>
      </c>
      <c r="AX350" s="2">
        <v>38677</v>
      </c>
      <c r="AY350">
        <v>107.1484375</v>
      </c>
      <c r="AZ350" s="22">
        <f>_xll.BDH(AZ$3&amp;" Govt",$A$8,AX350,AX350)</f>
        <v>1.07805</v>
      </c>
      <c r="BA350">
        <f t="shared" si="149"/>
        <v>99.390972125597145</v>
      </c>
      <c r="BB350" s="2">
        <v>38677</v>
      </c>
      <c r="BC350">
        <v>107.421875</v>
      </c>
      <c r="BD350" s="22">
        <f>_xll.BDH(BD$3&amp;" Govt",$A$8,BB350,BB350)</f>
        <v>1.07158</v>
      </c>
      <c r="BE350">
        <f t="shared" si="150"/>
        <v>100.24624853020774</v>
      </c>
      <c r="BH350" s="22"/>
      <c r="BJ350" s="2">
        <v>38677</v>
      </c>
      <c r="BK350">
        <v>105.26953125</v>
      </c>
      <c r="BL350" s="22">
        <f>_xll.BDH(BL$3&amp;" Govt",$A$8,BJ350,BJ350)</f>
        <v>1.0504199999999999</v>
      </c>
      <c r="BM350">
        <f t="shared" si="151"/>
        <v>100.21660978465758</v>
      </c>
      <c r="BN350" s="2">
        <v>38853</v>
      </c>
      <c r="BO350">
        <v>98.60546875</v>
      </c>
      <c r="BP350" s="22">
        <f>_xll.BDH(BP$3&amp;" Govt",$A$8,BN350,BN350)</f>
        <v>1.0434000000000001</v>
      </c>
      <c r="BQ350">
        <f t="shared" si="152"/>
        <v>94.503995351734702</v>
      </c>
      <c r="BR350" s="2">
        <v>39034</v>
      </c>
      <c r="BS350">
        <v>101.7734375</v>
      </c>
      <c r="BT350" s="22">
        <f>_xll.BDH(BT$3&amp;" Govt",$A$8,BR350,BR350)</f>
        <v>1.0462199999999999</v>
      </c>
      <c r="BU350">
        <f t="shared" si="153"/>
        <v>97.277281546902188</v>
      </c>
      <c r="BV350" s="2">
        <v>39212</v>
      </c>
      <c r="BW350">
        <v>101.5625</v>
      </c>
      <c r="BX350" s="22">
        <f>_xll.BDH(BX$3&amp;" Govt",$A$8,BV350,BV350)</f>
        <v>1.0280100000000001</v>
      </c>
      <c r="BY350">
        <f t="shared" si="154"/>
        <v>98.795245182439857</v>
      </c>
      <c r="BZ350" s="2">
        <v>39394</v>
      </c>
      <c r="CA350">
        <v>109.32421875</v>
      </c>
      <c r="CB350" s="22">
        <f>_xll.BDH(CB$3&amp;" Govt",$A$8,BZ350,BZ350)</f>
        <v>1.0302</v>
      </c>
      <c r="CC350">
        <f t="shared" si="155"/>
        <v>106.11941249271986</v>
      </c>
      <c r="CD350" s="2">
        <v>39576</v>
      </c>
      <c r="CE350">
        <v>115.43359375</v>
      </c>
      <c r="CF350" s="22">
        <f>_xll.BDH(CF$3&amp;" Govt",$A$8,CD350,CD350)</f>
        <v>1.0517799999999999</v>
      </c>
      <c r="CG350">
        <f t="shared" si="156"/>
        <v>109.75070238072601</v>
      </c>
      <c r="CH350" s="2">
        <v>39758</v>
      </c>
      <c r="CI350">
        <v>102.53125</v>
      </c>
      <c r="CJ350" s="22">
        <f>_xll.BDH(CJ$3&amp;" Govt",$A$8,CH350,CH350)</f>
        <v>1.0568299999999999</v>
      </c>
      <c r="CK350">
        <f t="shared" si="157"/>
        <v>97.017732274821881</v>
      </c>
      <c r="CL350" s="2">
        <v>39940</v>
      </c>
      <c r="CM350">
        <v>100.57421875</v>
      </c>
      <c r="CN350" s="22">
        <f>_xll.BDH(CN$3&amp;" Govt",$A$8,CL350,CL350)</f>
        <v>1.01335</v>
      </c>
      <c r="CO350">
        <f t="shared" si="158"/>
        <v>99.249241377608925</v>
      </c>
      <c r="CP350" s="2">
        <v>40123</v>
      </c>
      <c r="CQ350">
        <v>101.484375</v>
      </c>
      <c r="CR350" s="22">
        <f>_xll.BDH(CR$3&amp;" Govt",$A$8,CP350,CP350)</f>
        <v>1.0009999999999999</v>
      </c>
      <c r="CS350">
        <f t="shared" si="159"/>
        <v>101.38299200799202</v>
      </c>
      <c r="CV350" s="22"/>
      <c r="CZ350" s="22"/>
      <c r="DB350" s="2">
        <v>38680</v>
      </c>
      <c r="DC350">
        <v>109.43359375</v>
      </c>
      <c r="DD350" s="22">
        <f>_xll.BDH(DD$3&amp;" Govt",$A$8,DB350,DB350)</f>
        <v>1.05169</v>
      </c>
      <c r="DE350">
        <f t="shared" si="160"/>
        <v>104.05499125217507</v>
      </c>
      <c r="DF350" s="2">
        <v>39224</v>
      </c>
      <c r="DG350">
        <v>95.66796875</v>
      </c>
      <c r="DH350" s="22">
        <f>_xll.BDH(DH$3&amp;" Govt",$A$8,DF350,DF350)</f>
        <v>1.03162</v>
      </c>
      <c r="DI350">
        <f t="shared" si="161"/>
        <v>92.735666960702588</v>
      </c>
      <c r="DJ350" s="2">
        <v>39588</v>
      </c>
      <c r="DK350">
        <v>114.74609375</v>
      </c>
      <c r="DL350" s="22">
        <f>_xll.BDH(DL$3&amp;" Govt",$A$8,DJ350,DJ350)</f>
        <v>1.05531</v>
      </c>
      <c r="DM350">
        <f t="shared" si="162"/>
        <v>108.73212018269514</v>
      </c>
      <c r="DP350" s="22"/>
    </row>
    <row r="351" spans="4:120" x14ac:dyDescent="0.25">
      <c r="D351" s="2"/>
      <c r="F351" s="2">
        <v>38678</v>
      </c>
      <c r="G351">
        <v>128.43359375</v>
      </c>
      <c r="H351" s="22">
        <f>_xll.BDH(H$3&amp;" Govt",$A$8,F351,F351)</f>
        <v>1.25023</v>
      </c>
      <c r="I351" s="14">
        <f t="shared" si="138"/>
        <v>102.72797305295826</v>
      </c>
      <c r="J351" s="2">
        <v>38678</v>
      </c>
      <c r="K351">
        <v>128.58984375</v>
      </c>
      <c r="L351" s="22">
        <f>_xll.BDH(L$3&amp;" Govt",$A$8,J351,J351)</f>
        <v>1.2260900000000001</v>
      </c>
      <c r="M351">
        <f t="shared" si="139"/>
        <v>104.87798102096909</v>
      </c>
      <c r="N351" s="2">
        <v>38678</v>
      </c>
      <c r="O351">
        <v>129.80078125</v>
      </c>
      <c r="P351" s="22">
        <f>_xll.BDH(P$3&amp;" Govt",$A$8,N351,N351)</f>
        <v>1.2078</v>
      </c>
      <c r="Q351">
        <f t="shared" si="140"/>
        <v>107.46877069879119</v>
      </c>
      <c r="R351" s="2">
        <v>38678</v>
      </c>
      <c r="S351">
        <v>130.640625</v>
      </c>
      <c r="T351" s="22">
        <f>_xll.BDH(T$3&amp;" Govt",$A$8,R351,R351)</f>
        <v>1.17733</v>
      </c>
      <c r="U351">
        <f t="shared" si="141"/>
        <v>110.96347243338741</v>
      </c>
      <c r="V351" s="2">
        <v>38776</v>
      </c>
      <c r="W351">
        <v>99.95703125</v>
      </c>
      <c r="X351" s="22">
        <f>_xll.BDH(X$3&amp;" Govt",$A$8,V351,V351)</f>
        <v>1.0389699999999999</v>
      </c>
      <c r="Y351">
        <f t="shared" si="142"/>
        <v>96.207812785739733</v>
      </c>
      <c r="Z351" s="2">
        <v>38678</v>
      </c>
      <c r="AA351">
        <v>124.08203125</v>
      </c>
      <c r="AB351" s="22">
        <f>_xll.BDH(AB$3&amp;" Govt",$A$8,Z351,Z351)</f>
        <v>1.1381000000000001</v>
      </c>
      <c r="AC351">
        <f t="shared" si="143"/>
        <v>109.02559638871803</v>
      </c>
      <c r="AD351" s="2">
        <v>39316</v>
      </c>
      <c r="AE351">
        <v>105.3359375</v>
      </c>
      <c r="AF351" s="22">
        <f>_xll.BDH(AF$3&amp;" Govt",$A$8,AD351,AD351)</f>
        <v>1.04905</v>
      </c>
      <c r="AG351">
        <f t="shared" si="144"/>
        <v>100.41078833230065</v>
      </c>
      <c r="AH351" s="2">
        <v>38678</v>
      </c>
      <c r="AI351">
        <v>122.09375</v>
      </c>
      <c r="AJ351" s="22">
        <f>_xll.BDH(AJ$3&amp;" Govt",$A$8,AH351,AH351)</f>
        <v>1.11554</v>
      </c>
      <c r="AK351">
        <f t="shared" si="145"/>
        <v>109.44811481435001</v>
      </c>
      <c r="AL351" s="2">
        <v>39680</v>
      </c>
      <c r="AM351">
        <v>112.23046875</v>
      </c>
      <c r="AN351" s="22">
        <f>_xll.BDH(AN$3&amp;" Govt",$A$8,AL351,AL351)</f>
        <v>1.07416</v>
      </c>
      <c r="AO351">
        <f t="shared" si="146"/>
        <v>104.4820778561853</v>
      </c>
      <c r="AP351" s="2">
        <v>38678</v>
      </c>
      <c r="AQ351">
        <v>118.37890625</v>
      </c>
      <c r="AR351" s="22">
        <f>_xll.BDH(AR$3&amp;" Govt",$A$8,AP351,AP351)</f>
        <v>1.1016699999999999</v>
      </c>
      <c r="AS351">
        <f t="shared" si="147"/>
        <v>107.4540527108844</v>
      </c>
      <c r="AT351" s="2">
        <v>40045</v>
      </c>
      <c r="AU351">
        <v>100.9765625</v>
      </c>
      <c r="AV351" s="22">
        <f>_xll.BDH(AV$3&amp;" Govt",$A$8,AT351,AT351)</f>
        <v>1.01711</v>
      </c>
      <c r="AW351">
        <f t="shared" si="148"/>
        <v>99.277917334408272</v>
      </c>
      <c r="AX351" s="2">
        <v>38678</v>
      </c>
      <c r="AY351">
        <v>107.6171875</v>
      </c>
      <c r="AZ351" s="22">
        <f>_xll.BDH(AZ$3&amp;" Govt",$A$8,AX351,AX351)</f>
        <v>1.0784899999999999</v>
      </c>
      <c r="BA351">
        <f t="shared" si="149"/>
        <v>99.785058275922822</v>
      </c>
      <c r="BB351" s="2">
        <v>38678</v>
      </c>
      <c r="BC351">
        <v>107.82421875</v>
      </c>
      <c r="BD351" s="22">
        <f>_xll.BDH(BD$3&amp;" Govt",$A$8,BB351,BB351)</f>
        <v>1.0720099999999999</v>
      </c>
      <c r="BE351">
        <f t="shared" si="150"/>
        <v>100.58135535116278</v>
      </c>
      <c r="BH351" s="22"/>
      <c r="BJ351" s="2">
        <v>38678</v>
      </c>
      <c r="BK351">
        <v>105.67578125</v>
      </c>
      <c r="BL351" s="22">
        <f>_xll.BDH(BL$3&amp;" Govt",$A$8,BJ351,BJ351)</f>
        <v>1.05084</v>
      </c>
      <c r="BM351">
        <f t="shared" si="151"/>
        <v>100.56315066994024</v>
      </c>
      <c r="BN351" s="2">
        <v>38854</v>
      </c>
      <c r="BO351">
        <v>98.4296875</v>
      </c>
      <c r="BP351" s="22">
        <f>_xll.BDH(BP$3&amp;" Govt",$A$8,BN351,BN351)</f>
        <v>1.04359</v>
      </c>
      <c r="BQ351">
        <f t="shared" si="152"/>
        <v>94.318350597456856</v>
      </c>
      <c r="BR351" s="2">
        <v>39035</v>
      </c>
      <c r="BS351">
        <v>101.87890625</v>
      </c>
      <c r="BT351" s="22">
        <f>_xll.BDH(BT$3&amp;" Govt",$A$8,BR351,BR351)</f>
        <v>1.0460499999999999</v>
      </c>
      <c r="BU351">
        <f t="shared" si="153"/>
        <v>97.393916399789688</v>
      </c>
      <c r="BV351" s="2">
        <v>39213</v>
      </c>
      <c r="BW351">
        <v>101.36328125</v>
      </c>
      <c r="BX351" s="22">
        <f>_xll.BDH(BX$3&amp;" Govt",$A$8,BV351,BV351)</f>
        <v>1.0283100000000001</v>
      </c>
      <c r="BY351">
        <f t="shared" si="154"/>
        <v>98.572688440256343</v>
      </c>
      <c r="BZ351" s="2">
        <v>39395</v>
      </c>
      <c r="CA351">
        <v>110.08203125</v>
      </c>
      <c r="CB351" s="22">
        <f>_xll.BDH(CB$3&amp;" Govt",$A$8,BZ351,BZ351)</f>
        <v>1.0303</v>
      </c>
      <c r="CC351">
        <f t="shared" si="155"/>
        <v>106.84463869746676</v>
      </c>
      <c r="CD351" s="2">
        <v>39577</v>
      </c>
      <c r="CE351">
        <v>115.73046875</v>
      </c>
      <c r="CF351" s="22">
        <f>_xll.BDH(CF$3&amp;" Govt",$A$8,CD351,CD351)</f>
        <v>1.0520799999999999</v>
      </c>
      <c r="CG351">
        <f t="shared" si="156"/>
        <v>110.00158614363927</v>
      </c>
      <c r="CH351" s="2">
        <v>39759</v>
      </c>
      <c r="CI351">
        <v>101.9453125</v>
      </c>
      <c r="CJ351" s="22">
        <f>_xll.BDH(CJ$3&amp;" Govt",$A$8,CH351,CH351)</f>
        <v>1.0567800000000001</v>
      </c>
      <c r="CK351">
        <f t="shared" si="157"/>
        <v>96.46786701110922</v>
      </c>
      <c r="CL351" s="2">
        <v>39941</v>
      </c>
      <c r="CM351">
        <v>100.80078125</v>
      </c>
      <c r="CN351" s="22">
        <f>_xll.BDH(CN$3&amp;" Govt",$A$8,CL351,CL351)</f>
        <v>1.0134300000000001</v>
      </c>
      <c r="CO351">
        <f t="shared" si="158"/>
        <v>99.464966746593248</v>
      </c>
      <c r="CP351" s="2">
        <v>40126</v>
      </c>
      <c r="CQ351">
        <v>102.11328125</v>
      </c>
      <c r="CR351" s="22">
        <f>_xll.BDH(CR$3&amp;" Govt",$A$8,CP351,CP351)</f>
        <v>1.0010699999999999</v>
      </c>
      <c r="CS351">
        <f t="shared" si="159"/>
        <v>102.00413682359876</v>
      </c>
      <c r="CV351" s="22"/>
      <c r="CZ351" s="22"/>
      <c r="DB351" s="2">
        <v>38681</v>
      </c>
      <c r="DC351">
        <v>110.09765625</v>
      </c>
      <c r="DD351" s="22">
        <f>_xll.BDH(DD$3&amp;" Govt",$A$8,DB351,DB351)</f>
        <v>1.0521100000000001</v>
      </c>
      <c r="DE351">
        <f t="shared" si="160"/>
        <v>104.64462484911273</v>
      </c>
      <c r="DF351" s="2">
        <v>39225</v>
      </c>
      <c r="DG351">
        <v>95.68359375</v>
      </c>
      <c r="DH351" s="22">
        <f>_xll.BDH(DH$3&amp;" Govt",$A$8,DF351,DF351)</f>
        <v>1.03193</v>
      </c>
      <c r="DI351">
        <f t="shared" si="161"/>
        <v>92.722949957845984</v>
      </c>
      <c r="DJ351" s="2">
        <v>39589</v>
      </c>
      <c r="DK351">
        <v>115.1640625</v>
      </c>
      <c r="DL351" s="22">
        <f>_xll.BDH(DL$3&amp;" Govt",$A$8,DJ351,DJ351)</f>
        <v>1.0556000000000001</v>
      </c>
      <c r="DM351">
        <f t="shared" si="162"/>
        <v>109.09820244410761</v>
      </c>
      <c r="DP351" s="22"/>
    </row>
    <row r="352" spans="4:120" x14ac:dyDescent="0.25">
      <c r="D352" s="2"/>
      <c r="F352" s="2">
        <v>38679</v>
      </c>
      <c r="G352">
        <v>128.40234375</v>
      </c>
      <c r="H352" s="22">
        <f>_xll.BDH(H$3&amp;" Govt",$A$8,F352,F352)</f>
        <v>1.2507299999999999</v>
      </c>
      <c r="I352" s="14">
        <f t="shared" si="138"/>
        <v>102.66192043846395</v>
      </c>
      <c r="J352" s="2">
        <v>38679</v>
      </c>
      <c r="K352">
        <v>128.5078125</v>
      </c>
      <c r="L352" s="22">
        <f>_xll.BDH(L$3&amp;" Govt",$A$8,J352,J352)</f>
        <v>1.22658</v>
      </c>
      <c r="M352">
        <f t="shared" si="139"/>
        <v>104.76920584063005</v>
      </c>
      <c r="N352" s="2">
        <v>38679</v>
      </c>
      <c r="O352">
        <v>129.6875</v>
      </c>
      <c r="P352" s="22">
        <f>_xll.BDH(P$3&amp;" Govt",$A$8,N352,N352)</f>
        <v>1.2082900000000001</v>
      </c>
      <c r="Q352">
        <f t="shared" si="140"/>
        <v>107.33143533423267</v>
      </c>
      <c r="R352" s="2">
        <v>38679</v>
      </c>
      <c r="S352">
        <v>130.49609375</v>
      </c>
      <c r="T352" s="22">
        <f>_xll.BDH(T$3&amp;" Govt",$A$8,R352,R352)</f>
        <v>1.17781</v>
      </c>
      <c r="U352">
        <f t="shared" si="141"/>
        <v>110.79553896638677</v>
      </c>
      <c r="V352" s="2">
        <v>38777</v>
      </c>
      <c r="W352">
        <v>99.96484375</v>
      </c>
      <c r="X352" s="22">
        <f>_xll.BDH(X$3&amp;" Govt",$A$8,V352,V352)</f>
        <v>1.0388200000000001</v>
      </c>
      <c r="Y352">
        <f t="shared" si="142"/>
        <v>96.229225226699512</v>
      </c>
      <c r="Z352" s="2">
        <v>38679</v>
      </c>
      <c r="AA352">
        <v>123.8984375</v>
      </c>
      <c r="AB352" s="22">
        <f>_xll.BDH(AB$3&amp;" Govt",$A$8,Z352,Z352)</f>
        <v>1.13856</v>
      </c>
      <c r="AC352">
        <f t="shared" si="143"/>
        <v>108.8202971297077</v>
      </c>
      <c r="AD352" s="2">
        <v>39317</v>
      </c>
      <c r="AE352">
        <v>105.26953125</v>
      </c>
      <c r="AF352" s="22">
        <f>_xll.BDH(AF$3&amp;" Govt",$A$8,AD352,AD352)</f>
        <v>1.04911</v>
      </c>
      <c r="AG352">
        <f t="shared" si="144"/>
        <v>100.34174800545225</v>
      </c>
      <c r="AH352" s="2">
        <v>38679</v>
      </c>
      <c r="AI352">
        <v>121.86328125</v>
      </c>
      <c r="AJ352" s="22">
        <f>_xll.BDH(AJ$3&amp;" Govt",$A$8,AH352,AH352)</f>
        <v>1.11599</v>
      </c>
      <c r="AK352">
        <f t="shared" si="145"/>
        <v>109.19746704719576</v>
      </c>
      <c r="AL352" s="2">
        <v>39681</v>
      </c>
      <c r="AM352">
        <v>112.390625</v>
      </c>
      <c r="AN352" s="22">
        <f>_xll.BDH(AN$3&amp;" Govt",$A$8,AL352,AL352)</f>
        <v>1.0745100000000001</v>
      </c>
      <c r="AO352">
        <f t="shared" si="146"/>
        <v>104.59709542023805</v>
      </c>
      <c r="AP352" s="2">
        <v>38679</v>
      </c>
      <c r="AQ352">
        <v>118.1484375</v>
      </c>
      <c r="AR352" s="22">
        <f>_xll.BDH(AR$3&amp;" Govt",$A$8,AP352,AP352)</f>
        <v>1.1021099999999999</v>
      </c>
      <c r="AS352">
        <f t="shared" si="147"/>
        <v>107.20203745542642</v>
      </c>
      <c r="AT352" s="2">
        <v>40046</v>
      </c>
      <c r="AU352">
        <v>100.80859375</v>
      </c>
      <c r="AV352" s="22">
        <f>_xll.BDH(AV$3&amp;" Govt",$A$8,AT352,AT352)</f>
        <v>1.01739</v>
      </c>
      <c r="AW352">
        <f t="shared" si="148"/>
        <v>99.08549695790208</v>
      </c>
      <c r="AX352" s="2">
        <v>38679</v>
      </c>
      <c r="AY352">
        <v>107.359375</v>
      </c>
      <c r="AZ352" s="22">
        <f>_xll.BDH(AZ$3&amp;" Govt",$A$8,AX352,AX352)</f>
        <v>1.0789200000000001</v>
      </c>
      <c r="BA352">
        <f t="shared" si="149"/>
        <v>99.506335038742435</v>
      </c>
      <c r="BB352" s="2">
        <v>38679</v>
      </c>
      <c r="BC352">
        <v>107.53515625</v>
      </c>
      <c r="BD352" s="22">
        <f>_xll.BDH(BD$3&amp;" Govt",$A$8,BB352,BB352)</f>
        <v>1.0724400000000001</v>
      </c>
      <c r="BE352">
        <f t="shared" si="150"/>
        <v>100.27148954720077</v>
      </c>
      <c r="BH352" s="22"/>
      <c r="BJ352" s="2">
        <v>38679</v>
      </c>
      <c r="BK352">
        <v>105.36328125</v>
      </c>
      <c r="BL352" s="22">
        <f>_xll.BDH(BL$3&amp;" Govt",$A$8,BJ352,BJ352)</f>
        <v>1.0512600000000001</v>
      </c>
      <c r="BM352">
        <f t="shared" si="151"/>
        <v>100.22571128930996</v>
      </c>
      <c r="BN352" s="2">
        <v>38855</v>
      </c>
      <c r="BO352">
        <v>98.92578125</v>
      </c>
      <c r="BP352" s="22">
        <f>_xll.BDH(BP$3&amp;" Govt",$A$8,BN352,BN352)</f>
        <v>1.0437700000000001</v>
      </c>
      <c r="BQ352">
        <f t="shared" si="152"/>
        <v>94.777375523343252</v>
      </c>
      <c r="BR352" s="2">
        <v>39036</v>
      </c>
      <c r="BS352">
        <v>101.5546875</v>
      </c>
      <c r="BT352" s="22">
        <f>_xll.BDH(BT$3&amp;" Govt",$A$8,BR352,BR352)</f>
        <v>1.0458799999999999</v>
      </c>
      <c r="BU352">
        <f t="shared" si="153"/>
        <v>97.099750927448667</v>
      </c>
      <c r="BV352" s="2">
        <v>39216</v>
      </c>
      <c r="BW352">
        <v>101.20703125</v>
      </c>
      <c r="BX352" s="22">
        <f>_xll.BDH(BX$3&amp;" Govt",$A$8,BV352,BV352)</f>
        <v>1.02922</v>
      </c>
      <c r="BY352">
        <f t="shared" si="154"/>
        <v>98.333719952974093</v>
      </c>
      <c r="BZ352" s="2">
        <v>39398</v>
      </c>
      <c r="CA352">
        <v>110.08203125</v>
      </c>
      <c r="CB352" s="22">
        <f>_xll.BDH(CB$3&amp;" Govt",$A$8,BZ352,BZ352)</f>
        <v>1.0305800000000001</v>
      </c>
      <c r="CC352">
        <f t="shared" si="155"/>
        <v>106.81560989928001</v>
      </c>
      <c r="CD352" s="2">
        <v>39580</v>
      </c>
      <c r="CE352">
        <v>115.47265625</v>
      </c>
      <c r="CF352" s="22">
        <f>_xll.BDH(CF$3&amp;" Govt",$A$8,CD352,CD352)</f>
        <v>1.0529599999999999</v>
      </c>
      <c r="CG352">
        <f t="shared" si="156"/>
        <v>109.66480801739858</v>
      </c>
      <c r="CH352" s="2">
        <v>39762</v>
      </c>
      <c r="CI352">
        <v>102.28125</v>
      </c>
      <c r="CJ352" s="22">
        <f>_xll.BDH(CJ$3&amp;" Govt",$A$8,CH352,CH352)</f>
        <v>1.05664</v>
      </c>
      <c r="CK352">
        <f t="shared" si="157"/>
        <v>96.798578513022406</v>
      </c>
      <c r="CL352" s="2">
        <v>39944</v>
      </c>
      <c r="CM352">
        <v>101.3515625</v>
      </c>
      <c r="CN352" s="22">
        <f>_xll.BDH(CN$3&amp;" Govt",$A$8,CL352,CL352)</f>
        <v>1.0136700000000001</v>
      </c>
      <c r="CO352">
        <f t="shared" si="158"/>
        <v>99.984770684739601</v>
      </c>
      <c r="CP352" s="2">
        <v>40127</v>
      </c>
      <c r="CQ352">
        <v>102.078125</v>
      </c>
      <c r="CR352" s="22">
        <f>_xll.BDH(CR$3&amp;" Govt",$A$8,CP352,CP352)</f>
        <v>1.00109</v>
      </c>
      <c r="CS352">
        <f t="shared" si="159"/>
        <v>101.96698099072012</v>
      </c>
      <c r="CV352" s="22"/>
      <c r="CZ352" s="22"/>
      <c r="DB352" s="2">
        <v>38684</v>
      </c>
      <c r="DC352">
        <v>110.4140625</v>
      </c>
      <c r="DD352" s="22">
        <f>_xll.BDH(DD$3&amp;" Govt",$A$8,DB352,DB352)</f>
        <v>1.05339</v>
      </c>
      <c r="DE352">
        <f t="shared" si="160"/>
        <v>104.81783812263264</v>
      </c>
      <c r="DF352" s="2">
        <v>39226</v>
      </c>
      <c r="DG352">
        <v>96.0390625</v>
      </c>
      <c r="DH352" s="22">
        <f>_xll.BDH(DH$3&amp;" Govt",$A$8,DF352,DF352)</f>
        <v>1.03223</v>
      </c>
      <c r="DI352">
        <f t="shared" si="161"/>
        <v>93.04037133197059</v>
      </c>
      <c r="DJ352" s="2">
        <v>39590</v>
      </c>
      <c r="DK352">
        <v>113.8203125</v>
      </c>
      <c r="DL352" s="22">
        <f>_xll.BDH(DL$3&amp;" Govt",$A$8,DJ352,DJ352)</f>
        <v>1.05589</v>
      </c>
      <c r="DM352">
        <f t="shared" si="162"/>
        <v>107.79561554707404</v>
      </c>
      <c r="DP352" s="22"/>
    </row>
    <row r="353" spans="4:120" x14ac:dyDescent="0.25">
      <c r="D353" s="2"/>
      <c r="F353" s="2">
        <v>38680</v>
      </c>
      <c r="G353">
        <v>128.40234375</v>
      </c>
      <c r="H353" s="22">
        <f>_xll.BDH(H$3&amp;" Govt",$A$8,F353,F353)</f>
        <v>1.2512300000000001</v>
      </c>
      <c r="I353" s="14">
        <f t="shared" si="138"/>
        <v>102.62089603829831</v>
      </c>
      <c r="J353" s="2">
        <v>38680</v>
      </c>
      <c r="K353">
        <v>128.52734375</v>
      </c>
      <c r="L353" s="22">
        <f>_xll.BDH(L$3&amp;" Govt",$A$8,J353,J353)</f>
        <v>1.2270799999999999</v>
      </c>
      <c r="M353">
        <f t="shared" si="139"/>
        <v>104.74243223750693</v>
      </c>
      <c r="N353" s="2">
        <v>38680</v>
      </c>
      <c r="O353">
        <v>129.76171875</v>
      </c>
      <c r="P353" s="22">
        <f>_xll.BDH(P$3&amp;" Govt",$A$8,N353,N353)</f>
        <v>1.20878</v>
      </c>
      <c r="Q353">
        <f t="shared" si="140"/>
        <v>107.34932638693559</v>
      </c>
      <c r="R353" s="2">
        <v>38680</v>
      </c>
      <c r="S353">
        <v>130.515625</v>
      </c>
      <c r="T353" s="22">
        <f>_xll.BDH(T$3&amp;" Govt",$A$8,R353,R353)</f>
        <v>1.17828</v>
      </c>
      <c r="U353">
        <f t="shared" si="141"/>
        <v>110.7679201887497</v>
      </c>
      <c r="V353" s="2">
        <v>38778</v>
      </c>
      <c r="W353">
        <v>100.04296875</v>
      </c>
      <c r="X353" s="22">
        <f>_xll.BDH(X$3&amp;" Govt",$A$8,V353,V353)</f>
        <v>1.03908</v>
      </c>
      <c r="Y353">
        <f t="shared" si="142"/>
        <v>96.280333323709428</v>
      </c>
      <c r="Z353" s="2">
        <v>38680</v>
      </c>
      <c r="AA353">
        <v>123.8984375</v>
      </c>
      <c r="AB353" s="22">
        <f>_xll.BDH(AB$3&amp;" Govt",$A$8,Z353,Z353)</f>
        <v>1.1390100000000001</v>
      </c>
      <c r="AC353">
        <f t="shared" si="143"/>
        <v>108.77730441348187</v>
      </c>
      <c r="AD353" s="2">
        <v>39318</v>
      </c>
      <c r="AE353">
        <v>105.26171875</v>
      </c>
      <c r="AF353" s="22">
        <f>_xll.BDH(AF$3&amp;" Govt",$A$8,AD353,AD353)</f>
        <v>1.04918</v>
      </c>
      <c r="AG353">
        <f t="shared" si="144"/>
        <v>100.32760703597094</v>
      </c>
      <c r="AH353" s="2">
        <v>38680</v>
      </c>
      <c r="AI353">
        <v>121.91796875</v>
      </c>
      <c r="AJ353" s="22">
        <f>_xll.BDH(AJ$3&amp;" Govt",$A$8,AH353,AH353)</f>
        <v>1.1164400000000001</v>
      </c>
      <c r="AK353">
        <f t="shared" si="145"/>
        <v>109.20243698720934</v>
      </c>
      <c r="AL353" s="2">
        <v>39682</v>
      </c>
      <c r="AM353">
        <v>111.86328125</v>
      </c>
      <c r="AN353" s="22">
        <f>_xll.BDH(AN$3&amp;" Govt",$A$8,AL353,AL353)</f>
        <v>1.0748500000000001</v>
      </c>
      <c r="AO353">
        <f t="shared" si="146"/>
        <v>104.07338814718332</v>
      </c>
      <c r="AP353" s="2">
        <v>38680</v>
      </c>
      <c r="AQ353">
        <v>118.1484375</v>
      </c>
      <c r="AR353" s="22">
        <f>_xll.BDH(AR$3&amp;" Govt",$A$8,AP353,AP353)</f>
        <v>1.10256</v>
      </c>
      <c r="AS353">
        <f t="shared" si="147"/>
        <v>107.15828390291685</v>
      </c>
      <c r="AT353" s="2">
        <v>40049</v>
      </c>
      <c r="AU353">
        <v>100.7109375</v>
      </c>
      <c r="AV353" s="22">
        <f>_xll.BDH(AV$3&amp;" Govt",$A$8,AT353,AT353)</f>
        <v>1.01823</v>
      </c>
      <c r="AW353">
        <f t="shared" si="148"/>
        <v>98.907847441147879</v>
      </c>
      <c r="AX353" s="2">
        <v>38680</v>
      </c>
      <c r="AY353">
        <v>107.359375</v>
      </c>
      <c r="AZ353" s="22">
        <f>_xll.BDH(AZ$3&amp;" Govt",$A$8,AX353,AX353)</f>
        <v>1.0793600000000001</v>
      </c>
      <c r="BA353">
        <f t="shared" si="149"/>
        <v>99.465771383041798</v>
      </c>
      <c r="BB353" s="2">
        <v>38680</v>
      </c>
      <c r="BC353">
        <v>107.5546875</v>
      </c>
      <c r="BD353" s="22">
        <f>_xll.BDH(BD$3&amp;" Govt",$A$8,BB353,BB353)</f>
        <v>1.0728800000000001</v>
      </c>
      <c r="BE353">
        <f t="shared" si="150"/>
        <v>100.24857160167026</v>
      </c>
      <c r="BH353" s="22"/>
      <c r="BJ353" s="2">
        <v>38680</v>
      </c>
      <c r="BK353">
        <v>105.34765625</v>
      </c>
      <c r="BL353" s="22">
        <f>_xll.BDH(BL$3&amp;" Govt",$A$8,BJ353,BJ353)</f>
        <v>1.05169</v>
      </c>
      <c r="BM353">
        <f t="shared" si="151"/>
        <v>100.16987539103728</v>
      </c>
      <c r="BN353" s="2">
        <v>38856</v>
      </c>
      <c r="BO353">
        <v>98.78125</v>
      </c>
      <c r="BP353" s="22">
        <f>_xll.BDH(BP$3&amp;" Govt",$A$8,BN353,BN353)</f>
        <v>1.04396</v>
      </c>
      <c r="BQ353">
        <f t="shared" si="152"/>
        <v>94.621680907314456</v>
      </c>
      <c r="BR353" s="2">
        <v>39037</v>
      </c>
      <c r="BS353">
        <v>101.03515625</v>
      </c>
      <c r="BT353" s="22">
        <f>_xll.BDH(BT$3&amp;" Govt",$A$8,BR353,BR353)</f>
        <v>1.0457099999999999</v>
      </c>
      <c r="BU353">
        <f t="shared" si="153"/>
        <v>96.618714796645349</v>
      </c>
      <c r="BV353" s="2">
        <v>39217</v>
      </c>
      <c r="BW353">
        <v>100.88671875</v>
      </c>
      <c r="BX353" s="22">
        <f>_xll.BDH(BX$3&amp;" Govt",$A$8,BV353,BV353)</f>
        <v>1.02952</v>
      </c>
      <c r="BY353">
        <f t="shared" si="154"/>
        <v>97.99393770883519</v>
      </c>
      <c r="BZ353" s="2">
        <v>39399</v>
      </c>
      <c r="CA353">
        <v>109.48828125</v>
      </c>
      <c r="CB353" s="22">
        <f>_xll.BDH(CB$3&amp;" Govt",$A$8,BZ353,BZ353)</f>
        <v>1.03067</v>
      </c>
      <c r="CC353">
        <f t="shared" si="155"/>
        <v>106.23020098576654</v>
      </c>
      <c r="CD353" s="2">
        <v>39581</v>
      </c>
      <c r="CE353">
        <v>114.75390625</v>
      </c>
      <c r="CF353" s="22">
        <f>_xll.BDH(CF$3&amp;" Govt",$A$8,CD353,CD353)</f>
        <v>1.05325</v>
      </c>
      <c r="CG353">
        <f t="shared" si="156"/>
        <v>108.95220151910752</v>
      </c>
      <c r="CH353" s="2">
        <v>39763</v>
      </c>
      <c r="CI353">
        <v>102.28125</v>
      </c>
      <c r="CJ353" s="22">
        <f>_xll.BDH(CJ$3&amp;" Govt",$A$8,CH353,CH353)</f>
        <v>1.0565899999999999</v>
      </c>
      <c r="CK353">
        <f t="shared" si="157"/>
        <v>96.803159219754122</v>
      </c>
      <c r="CL353" s="2">
        <v>39945</v>
      </c>
      <c r="CM353">
        <v>101.4609375</v>
      </c>
      <c r="CN353" s="22">
        <f>_xll.BDH(CN$3&amp;" Govt",$A$8,CL353,CL353)</f>
        <v>1.0137499999999999</v>
      </c>
      <c r="CO353">
        <f t="shared" si="158"/>
        <v>100.08477188655981</v>
      </c>
      <c r="CP353" s="2">
        <v>40128</v>
      </c>
      <c r="CQ353">
        <v>102.078125</v>
      </c>
      <c r="CR353" s="22">
        <f>_xll.BDH(CR$3&amp;" Govt",$A$8,CP353,CP353)</f>
        <v>1.0011099999999999</v>
      </c>
      <c r="CS353">
        <f t="shared" si="159"/>
        <v>101.9649439122574</v>
      </c>
      <c r="CV353" s="22"/>
      <c r="CZ353" s="22"/>
      <c r="DB353" s="2">
        <v>38685</v>
      </c>
      <c r="DC353">
        <v>109.57421875</v>
      </c>
      <c r="DD353" s="22">
        <f>_xll.BDH(DD$3&amp;" Govt",$A$8,DB353,DB353)</f>
        <v>1.0538099999999999</v>
      </c>
      <c r="DE353">
        <f t="shared" si="160"/>
        <v>103.97910320646038</v>
      </c>
      <c r="DF353" s="2">
        <v>39227</v>
      </c>
      <c r="DG353">
        <v>95.98046875</v>
      </c>
      <c r="DH353" s="22">
        <f>_xll.BDH(DH$3&amp;" Govt",$A$8,DF353,DF353)</f>
        <v>1.0325299999999999</v>
      </c>
      <c r="DI353">
        <f t="shared" si="161"/>
        <v>92.956590849660543</v>
      </c>
      <c r="DJ353" s="2">
        <v>39591</v>
      </c>
      <c r="DK353">
        <v>114.6015625</v>
      </c>
      <c r="DL353" s="22">
        <f>_xll.BDH(DL$3&amp;" Govt",$A$8,DJ353,DJ353)</f>
        <v>1.05619</v>
      </c>
      <c r="DM353">
        <f t="shared" si="162"/>
        <v>108.50468428975847</v>
      </c>
      <c r="DP353" s="22"/>
    </row>
    <row r="354" spans="4:120" x14ac:dyDescent="0.25">
      <c r="D354" s="2"/>
      <c r="F354" s="2">
        <v>38681</v>
      </c>
      <c r="G354">
        <v>128.51171875</v>
      </c>
      <c r="H354" s="22">
        <f>_xll.BDH(H$3&amp;" Govt",$A$8,F354,F354)</f>
        <v>1.2517400000000001</v>
      </c>
      <c r="I354" s="14">
        <f t="shared" si="138"/>
        <v>102.66646328310991</v>
      </c>
      <c r="J354" s="2">
        <v>38681</v>
      </c>
      <c r="K354">
        <v>128.6796875</v>
      </c>
      <c r="L354" s="22">
        <f>_xll.BDH(L$3&amp;" Govt",$A$8,J354,J354)</f>
        <v>1.2275700000000001</v>
      </c>
      <c r="M354">
        <f t="shared" si="139"/>
        <v>104.8247248629406</v>
      </c>
      <c r="N354" s="2">
        <v>38681</v>
      </c>
      <c r="O354">
        <v>129.95703125</v>
      </c>
      <c r="P354" s="22">
        <f>_xll.BDH(P$3&amp;" Govt",$A$8,N354,N354)</f>
        <v>1.2092700000000001</v>
      </c>
      <c r="Q354">
        <f t="shared" si="140"/>
        <v>107.46734083372613</v>
      </c>
      <c r="R354" s="2">
        <v>38681</v>
      </c>
      <c r="S354">
        <v>130.80859375</v>
      </c>
      <c r="T354" s="22">
        <f>_xll.BDH(T$3&amp;" Govt",$A$8,R354,R354)</f>
        <v>1.17876</v>
      </c>
      <c r="U354">
        <f t="shared" si="141"/>
        <v>110.97135443177577</v>
      </c>
      <c r="V354" s="2">
        <v>38779</v>
      </c>
      <c r="W354">
        <v>100.0078125</v>
      </c>
      <c r="X354" s="22">
        <f>_xll.BDH(X$3&amp;" Govt",$A$8,V354,V354)</f>
        <v>1.0393300000000001</v>
      </c>
      <c r="Y354">
        <f t="shared" si="142"/>
        <v>96.223348214715244</v>
      </c>
      <c r="Z354" s="2">
        <v>38681</v>
      </c>
      <c r="AA354">
        <v>124.2421875</v>
      </c>
      <c r="AB354" s="22">
        <f>_xll.BDH(AB$3&amp;" Govt",$A$8,Z354,Z354)</f>
        <v>1.13947</v>
      </c>
      <c r="AC354">
        <f t="shared" si="143"/>
        <v>109.03506674155528</v>
      </c>
      <c r="AD354" s="2">
        <v>39321</v>
      </c>
      <c r="AE354">
        <v>105.4375</v>
      </c>
      <c r="AF354" s="22">
        <f>_xll.BDH(AF$3&amp;" Govt",$A$8,AD354,AD354)</f>
        <v>1.04938</v>
      </c>
      <c r="AG354">
        <f t="shared" si="144"/>
        <v>100.47599534963503</v>
      </c>
      <c r="AH354" s="2">
        <v>38681</v>
      </c>
      <c r="AI354">
        <v>122.26953125</v>
      </c>
      <c r="AJ354" s="22">
        <f>_xll.BDH(AJ$3&amp;" Govt",$A$8,AH354,AH354)</f>
        <v>1.1168899999999999</v>
      </c>
      <c r="AK354">
        <f t="shared" si="145"/>
        <v>109.47320797034624</v>
      </c>
      <c r="AL354" s="2">
        <v>39685</v>
      </c>
      <c r="AM354">
        <v>112.0234375</v>
      </c>
      <c r="AN354" s="22">
        <f>_xll.BDH(AN$3&amp;" Govt",$A$8,AL354,AL354)</f>
        <v>1.07589</v>
      </c>
      <c r="AO354">
        <f t="shared" si="146"/>
        <v>104.12164580022122</v>
      </c>
      <c r="AP354" s="2">
        <v>38681</v>
      </c>
      <c r="AQ354">
        <v>118.5078125</v>
      </c>
      <c r="AR354" s="22">
        <f>_xll.BDH(AR$3&amp;" Govt",$A$8,AP354,AP354)</f>
        <v>1.103</v>
      </c>
      <c r="AS354">
        <f t="shared" si="147"/>
        <v>107.44135312783318</v>
      </c>
      <c r="AT354" s="2">
        <v>40050</v>
      </c>
      <c r="AU354">
        <v>100.66015625</v>
      </c>
      <c r="AV354" s="22">
        <f>_xll.BDH(AV$3&amp;" Govt",$A$8,AT354,AT354)</f>
        <v>1.01851</v>
      </c>
      <c r="AW354">
        <f t="shared" si="148"/>
        <v>98.83079817576656</v>
      </c>
      <c r="AX354" s="2">
        <v>38681</v>
      </c>
      <c r="AY354">
        <v>107.7265625</v>
      </c>
      <c r="AZ354" s="22">
        <f>_xll.BDH(AZ$3&amp;" Govt",$A$8,AX354,AX354)</f>
        <v>1.07979</v>
      </c>
      <c r="BA354">
        <f t="shared" si="149"/>
        <v>99.766216116096643</v>
      </c>
      <c r="BB354" s="2">
        <v>38681</v>
      </c>
      <c r="BC354">
        <v>107.91796875</v>
      </c>
      <c r="BD354" s="22">
        <f>_xll.BDH(BD$3&amp;" Govt",$A$8,BB354,BB354)</f>
        <v>1.07331</v>
      </c>
      <c r="BE354">
        <f t="shared" si="150"/>
        <v>100.54687718366549</v>
      </c>
      <c r="BH354" s="22"/>
      <c r="BJ354" s="2">
        <v>38681</v>
      </c>
      <c r="BK354">
        <v>105.73828125</v>
      </c>
      <c r="BL354" s="22">
        <f>_xll.BDH(BL$3&amp;" Govt",$A$8,BJ354,BJ354)</f>
        <v>1.0521100000000001</v>
      </c>
      <c r="BM354">
        <f t="shared" si="151"/>
        <v>100.50116551501267</v>
      </c>
      <c r="BN354" s="2">
        <v>38859</v>
      </c>
      <c r="BO354">
        <v>98.94921875</v>
      </c>
      <c r="BP354" s="22">
        <f>_xll.BDH(BP$3&amp;" Govt",$A$8,BN354,BN354)</f>
        <v>1.0445199999999999</v>
      </c>
      <c r="BQ354">
        <f t="shared" si="152"/>
        <v>94.731760760923692</v>
      </c>
      <c r="BR354" s="2">
        <v>39038</v>
      </c>
      <c r="BS354">
        <v>101.3125</v>
      </c>
      <c r="BT354" s="22">
        <f>_xll.BDH(BT$3&amp;" Govt",$A$8,BR354,BR354)</f>
        <v>1.0455300000000001</v>
      </c>
      <c r="BU354">
        <f t="shared" si="153"/>
        <v>96.90061499909136</v>
      </c>
      <c r="BV354" s="2">
        <v>39218</v>
      </c>
      <c r="BW354">
        <v>100.83984375</v>
      </c>
      <c r="BX354" s="22">
        <f>_xll.BDH(BX$3&amp;" Govt",$A$8,BV354,BV354)</f>
        <v>1.02982</v>
      </c>
      <c r="BY354">
        <f t="shared" si="154"/>
        <v>97.919873133168906</v>
      </c>
      <c r="BZ354" s="2">
        <v>39400</v>
      </c>
      <c r="CA354">
        <v>109.5859375</v>
      </c>
      <c r="CB354" s="22">
        <f>_xll.BDH(CB$3&amp;" Govt",$A$8,BZ354,BZ354)</f>
        <v>1.03077</v>
      </c>
      <c r="CC354">
        <f t="shared" si="155"/>
        <v>106.31463614579393</v>
      </c>
      <c r="CD354" s="2">
        <v>39582</v>
      </c>
      <c r="CE354">
        <v>115.05859375</v>
      </c>
      <c r="CF354" s="22">
        <f>_xll.BDH(CF$3&amp;" Govt",$A$8,CD354,CD354)</f>
        <v>1.0535399999999999</v>
      </c>
      <c r="CG354">
        <f t="shared" si="156"/>
        <v>109.21141461169012</v>
      </c>
      <c r="CH354" s="2">
        <v>39764</v>
      </c>
      <c r="CI354">
        <v>102.30078125</v>
      </c>
      <c r="CJ354" s="22">
        <f>_xll.BDH(CJ$3&amp;" Govt",$A$8,CH354,CH354)</f>
        <v>1.05654</v>
      </c>
      <c r="CK354">
        <f t="shared" si="157"/>
        <v>96.826226408843965</v>
      </c>
      <c r="CL354" s="2">
        <v>39946</v>
      </c>
      <c r="CM354">
        <v>101.56640625</v>
      </c>
      <c r="CN354" s="22">
        <f>_xll.BDH(CN$3&amp;" Govt",$A$8,CL354,CL354)</f>
        <v>1.01383</v>
      </c>
      <c r="CO354">
        <f t="shared" si="158"/>
        <v>100.18090434293718</v>
      </c>
      <c r="CP354" s="2">
        <v>40129</v>
      </c>
      <c r="CQ354">
        <v>101.9296875</v>
      </c>
      <c r="CR354" s="22">
        <f>_xll.BDH(CR$3&amp;" Govt",$A$8,CP354,CP354)</f>
        <v>1.0011300000000001</v>
      </c>
      <c r="CS354">
        <f t="shared" si="159"/>
        <v>101.81463696023492</v>
      </c>
      <c r="CV354" s="22"/>
      <c r="CZ354" s="22"/>
      <c r="DB354" s="2">
        <v>38686</v>
      </c>
      <c r="DC354">
        <v>109.67578125</v>
      </c>
      <c r="DD354" s="22">
        <f>_xll.BDH(DD$3&amp;" Govt",$A$8,DB354,DB354)</f>
        <v>1.0542400000000001</v>
      </c>
      <c r="DE354">
        <f t="shared" si="160"/>
        <v>104.03302971809075</v>
      </c>
      <c r="DF354" s="2">
        <v>39230</v>
      </c>
      <c r="DG354">
        <v>95.98046875</v>
      </c>
      <c r="DH354" s="22">
        <f>_xll.BDH(DH$3&amp;" Govt",$A$8,DF354,DF354)</f>
        <v>1.0334300000000001</v>
      </c>
      <c r="DI354">
        <f t="shared" si="161"/>
        <v>92.875636230804204</v>
      </c>
      <c r="DJ354" s="2">
        <v>39594</v>
      </c>
      <c r="DK354">
        <v>114.40234375</v>
      </c>
      <c r="DL354" s="22">
        <f>_xll.BDH(DL$3&amp;" Govt",$A$8,DJ354,DJ354)</f>
        <v>1.05707</v>
      </c>
      <c r="DM354">
        <f t="shared" si="162"/>
        <v>108.2258920885088</v>
      </c>
      <c r="DP354" s="22"/>
    </row>
    <row r="355" spans="4:120" x14ac:dyDescent="0.25">
      <c r="D355" s="2"/>
      <c r="F355" s="2">
        <v>38684</v>
      </c>
      <c r="G355">
        <v>128.44140625</v>
      </c>
      <c r="H355" s="22">
        <f>_xll.BDH(H$3&amp;" Govt",$A$8,F355,F355)</f>
        <v>1.25325</v>
      </c>
      <c r="I355" s="14">
        <f t="shared" si="138"/>
        <v>102.48665968481947</v>
      </c>
      <c r="J355" s="2">
        <v>38684</v>
      </c>
      <c r="K355">
        <v>128.66796875</v>
      </c>
      <c r="L355" s="22">
        <f>_xll.BDH(L$3&amp;" Govt",$A$8,J355,J355)</f>
        <v>1.22906</v>
      </c>
      <c r="M355">
        <f t="shared" si="139"/>
        <v>104.68811022244643</v>
      </c>
      <c r="N355" s="2">
        <v>38684</v>
      </c>
      <c r="O355">
        <v>129.96484375</v>
      </c>
      <c r="P355" s="22">
        <f>_xll.BDH(P$3&amp;" Govt",$A$8,N355,N355)</f>
        <v>1.2107300000000001</v>
      </c>
      <c r="Q355">
        <f t="shared" si="140"/>
        <v>107.34420039975882</v>
      </c>
      <c r="R355" s="2">
        <v>38684</v>
      </c>
      <c r="S355">
        <v>130.8359375</v>
      </c>
      <c r="T355" s="22">
        <f>_xll.BDH(T$3&amp;" Govt",$A$8,R355,R355)</f>
        <v>1.18018</v>
      </c>
      <c r="U355">
        <f t="shared" si="141"/>
        <v>110.8610021352675</v>
      </c>
      <c r="V355" s="2">
        <v>38782</v>
      </c>
      <c r="W355">
        <v>99.6953125</v>
      </c>
      <c r="X355" s="22">
        <f>_xll.BDH(X$3&amp;" Govt",$A$8,V355,V355)</f>
        <v>1.0401</v>
      </c>
      <c r="Y355">
        <f t="shared" si="142"/>
        <v>95.85166089799057</v>
      </c>
      <c r="Z355" s="2">
        <v>38684</v>
      </c>
      <c r="AA355">
        <v>124.3046875</v>
      </c>
      <c r="AB355" s="22">
        <f>_xll.BDH(AB$3&amp;" Govt",$A$8,Z355,Z355)</f>
        <v>1.1408499999999999</v>
      </c>
      <c r="AC355">
        <f t="shared" si="143"/>
        <v>108.95795897795504</v>
      </c>
      <c r="AD355" s="2">
        <v>39322</v>
      </c>
      <c r="AE355">
        <v>105.76171875</v>
      </c>
      <c r="AF355" s="22">
        <f>_xll.BDH(AF$3&amp;" Govt",$A$8,AD355,AD355)</f>
        <v>1.0494399999999999</v>
      </c>
      <c r="AG355">
        <f t="shared" si="144"/>
        <v>100.7791953327489</v>
      </c>
      <c r="AH355" s="2">
        <v>38684</v>
      </c>
      <c r="AI355">
        <v>122.328125</v>
      </c>
      <c r="AJ355" s="22">
        <f>_xll.BDH(AJ$3&amp;" Govt",$A$8,AH355,AH355)</f>
        <v>1.1182399999999999</v>
      </c>
      <c r="AK355">
        <f t="shared" si="145"/>
        <v>109.39344416225498</v>
      </c>
      <c r="AL355" s="2">
        <v>39686</v>
      </c>
      <c r="AM355">
        <v>112.09765625</v>
      </c>
      <c r="AN355" s="22">
        <f>_xll.BDH(AN$3&amp;" Govt",$A$8,AL355,AL355)</f>
        <v>1.0762400000000001</v>
      </c>
      <c r="AO355">
        <f t="shared" si="146"/>
        <v>104.15674593956737</v>
      </c>
      <c r="AP355" s="2">
        <v>38684</v>
      </c>
      <c r="AQ355">
        <v>118.6328125</v>
      </c>
      <c r="AR355" s="22">
        <f>_xll.BDH(AR$3&amp;" Govt",$A$8,AP355,AP355)</f>
        <v>1.1043400000000001</v>
      </c>
      <c r="AS355">
        <f t="shared" si="147"/>
        <v>107.42417416737598</v>
      </c>
      <c r="AT355" s="2">
        <v>40051</v>
      </c>
      <c r="AU355">
        <v>100.67578125</v>
      </c>
      <c r="AV355" s="22">
        <f>_xll.BDH(AV$3&amp;" Govt",$A$8,AT355,AT355)</f>
        <v>1.0187900000000001</v>
      </c>
      <c r="AW355">
        <f t="shared" si="148"/>
        <v>98.818972751990103</v>
      </c>
      <c r="AX355" s="2">
        <v>38684</v>
      </c>
      <c r="AY355">
        <v>107.859375</v>
      </c>
      <c r="AZ355" s="22">
        <f>_xll.BDH(AZ$3&amp;" Govt",$A$8,AX355,AX355)</f>
        <v>1.0810999999999999</v>
      </c>
      <c r="BA355">
        <f t="shared" si="149"/>
        <v>99.768175931921192</v>
      </c>
      <c r="BB355" s="2">
        <v>38684</v>
      </c>
      <c r="BC355">
        <v>108.03515625</v>
      </c>
      <c r="BD355" s="22">
        <f>_xll.BDH(BD$3&amp;" Govt",$A$8,BB355,BB355)</f>
        <v>1.0746100000000001</v>
      </c>
      <c r="BE355">
        <f t="shared" si="150"/>
        <v>100.53429267362112</v>
      </c>
      <c r="BH355" s="22"/>
      <c r="BJ355" s="2">
        <v>38684</v>
      </c>
      <c r="BK355">
        <v>105.90234375</v>
      </c>
      <c r="BL355" s="22">
        <f>_xll.BDH(BL$3&amp;" Govt",$A$8,BJ355,BJ355)</f>
        <v>1.05339</v>
      </c>
      <c r="BM355">
        <f t="shared" si="151"/>
        <v>100.53479124540767</v>
      </c>
      <c r="BN355" s="2">
        <v>38860</v>
      </c>
      <c r="BO355">
        <v>98.921875</v>
      </c>
      <c r="BP355" s="22">
        <f>_xll.BDH(BP$3&amp;" Govt",$A$8,BN355,BN355)</f>
        <v>1.0447</v>
      </c>
      <c r="BQ355">
        <f t="shared" si="152"/>
        <v>94.689264860725572</v>
      </c>
      <c r="BR355" s="2">
        <v>39041</v>
      </c>
      <c r="BS355">
        <v>101.30078125</v>
      </c>
      <c r="BT355" s="22">
        <f>_xll.BDH(BT$3&amp;" Govt",$A$8,BR355,BR355)</f>
        <v>1.0450200000000001</v>
      </c>
      <c r="BU355">
        <f t="shared" si="153"/>
        <v>96.93669140303534</v>
      </c>
      <c r="BV355" s="2">
        <v>39219</v>
      </c>
      <c r="BW355">
        <v>100.6171875</v>
      </c>
      <c r="BX355" s="22">
        <f>_xll.BDH(BX$3&amp;" Govt",$A$8,BV355,BV355)</f>
        <v>1.0301199999999999</v>
      </c>
      <c r="BY355">
        <f t="shared" si="154"/>
        <v>97.675210169688981</v>
      </c>
      <c r="BZ355" s="2">
        <v>39401</v>
      </c>
      <c r="CA355">
        <v>110.26171875</v>
      </c>
      <c r="CB355" s="22">
        <f>_xll.BDH(CB$3&amp;" Govt",$A$8,BZ355,BZ355)</f>
        <v>1.0308600000000001</v>
      </c>
      <c r="CC355">
        <f t="shared" si="155"/>
        <v>106.96090521506314</v>
      </c>
      <c r="CD355" s="2">
        <v>39583</v>
      </c>
      <c r="CE355">
        <v>115.8046875</v>
      </c>
      <c r="CF355" s="22">
        <f>_xll.BDH(CF$3&amp;" Govt",$A$8,CD355,CD355)</f>
        <v>1.0538400000000001</v>
      </c>
      <c r="CG355">
        <f t="shared" si="156"/>
        <v>109.88830135504439</v>
      </c>
      <c r="CH355" s="2">
        <v>39765</v>
      </c>
      <c r="CI355">
        <v>101.28125</v>
      </c>
      <c r="CJ355" s="22">
        <f>_xll.BDH(CJ$3&amp;" Govt",$A$8,CH355,CH355)</f>
        <v>1.0564899999999999</v>
      </c>
      <c r="CK355">
        <f t="shared" si="157"/>
        <v>95.865791441471288</v>
      </c>
      <c r="CL355" s="2">
        <v>39947</v>
      </c>
      <c r="CM355">
        <v>101.69140625</v>
      </c>
      <c r="CN355" s="22">
        <f>_xll.BDH(CN$3&amp;" Govt",$A$8,CL355,CL355)</f>
        <v>1.0139</v>
      </c>
      <c r="CO355">
        <f t="shared" si="158"/>
        <v>100.29727413946148</v>
      </c>
      <c r="CP355" s="2">
        <v>40130</v>
      </c>
      <c r="CQ355">
        <v>102.0546875</v>
      </c>
      <c r="CR355" s="22">
        <f>_xll.BDH(CR$3&amp;" Govt",$A$8,CP355,CP355)</f>
        <v>1.00115</v>
      </c>
      <c r="CS355">
        <f t="shared" si="159"/>
        <v>101.93745942166508</v>
      </c>
      <c r="CV355" s="22"/>
      <c r="CZ355" s="22"/>
      <c r="DB355" s="2">
        <v>38687</v>
      </c>
      <c r="DC355">
        <v>109.2109375</v>
      </c>
      <c r="DD355" s="22">
        <f>_xll.BDH(DD$3&amp;" Govt",$A$8,DB355,DB355)</f>
        <v>1.0546599999999999</v>
      </c>
      <c r="DE355">
        <f t="shared" si="160"/>
        <v>103.55084814063301</v>
      </c>
      <c r="DF355" s="2">
        <v>39231</v>
      </c>
      <c r="DG355">
        <v>95.70703125</v>
      </c>
      <c r="DH355" s="22">
        <f>_xll.BDH(DH$3&amp;" Govt",$A$8,DF355,DF355)</f>
        <v>1.03373</v>
      </c>
      <c r="DI355">
        <f t="shared" si="161"/>
        <v>92.584167287396127</v>
      </c>
      <c r="DJ355" s="2">
        <v>39595</v>
      </c>
      <c r="DK355">
        <v>113.1171875</v>
      </c>
      <c r="DL355" s="22">
        <f>_xll.BDH(DL$3&amp;" Govt",$A$8,DJ355,DJ355)</f>
        <v>1.0573600000000001</v>
      </c>
      <c r="DM355">
        <f t="shared" si="162"/>
        <v>106.98077050389649</v>
      </c>
      <c r="DP355" s="22"/>
    </row>
    <row r="356" spans="4:120" x14ac:dyDescent="0.25">
      <c r="D356" s="2"/>
      <c r="F356" s="2">
        <v>38685</v>
      </c>
      <c r="G356">
        <v>128.25</v>
      </c>
      <c r="H356" s="22">
        <f>_xll.BDH(H$3&amp;" Govt",$A$8,F356,F356)</f>
        <v>1.25376</v>
      </c>
      <c r="I356" s="14">
        <f t="shared" si="138"/>
        <v>102.29230474732006</v>
      </c>
      <c r="J356" s="2">
        <v>38685</v>
      </c>
      <c r="K356">
        <v>128.46484375</v>
      </c>
      <c r="L356" s="22">
        <f>_xll.BDH(L$3&amp;" Govt",$A$8,J356,J356)</f>
        <v>1.2295499999999999</v>
      </c>
      <c r="M356">
        <f t="shared" si="139"/>
        <v>104.48118722296776</v>
      </c>
      <c r="N356" s="2">
        <v>38685</v>
      </c>
      <c r="O356">
        <v>129.69140625</v>
      </c>
      <c r="P356" s="22">
        <f>_xll.BDH(P$3&amp;" Govt",$A$8,N356,N356)</f>
        <v>1.21122</v>
      </c>
      <c r="Q356">
        <f t="shared" si="140"/>
        <v>107.07502043394264</v>
      </c>
      <c r="R356" s="2">
        <v>38685</v>
      </c>
      <c r="S356">
        <v>130.44140625</v>
      </c>
      <c r="T356" s="22">
        <f>_xll.BDH(T$3&amp;" Govt",$A$8,R356,R356)</f>
        <v>1.18066</v>
      </c>
      <c r="U356">
        <f t="shared" si="141"/>
        <v>110.48176973048972</v>
      </c>
      <c r="V356" s="2">
        <v>38783</v>
      </c>
      <c r="W356">
        <v>99.69140625</v>
      </c>
      <c r="X356" s="22">
        <f>_xll.BDH(X$3&amp;" Govt",$A$8,V356,V356)</f>
        <v>1.04036</v>
      </c>
      <c r="Y356">
        <f t="shared" si="142"/>
        <v>95.823951564842943</v>
      </c>
      <c r="Z356" s="2">
        <v>38685</v>
      </c>
      <c r="AA356">
        <v>123.828125</v>
      </c>
      <c r="AB356" s="22">
        <f>_xll.BDH(AB$3&amp;" Govt",$A$8,Z356,Z356)</f>
        <v>1.14131</v>
      </c>
      <c r="AC356">
        <f t="shared" si="143"/>
        <v>108.49648649359069</v>
      </c>
      <c r="AD356" s="2">
        <v>39323</v>
      </c>
      <c r="AE356">
        <v>105.578125</v>
      </c>
      <c r="AF356" s="22">
        <f>_xll.BDH(AF$3&amp;" Govt",$A$8,AD356,AD356)</f>
        <v>1.0495099999999999</v>
      </c>
      <c r="AG356">
        <f t="shared" si="144"/>
        <v>100.59754075711523</v>
      </c>
      <c r="AH356" s="2">
        <v>38685</v>
      </c>
      <c r="AI356">
        <v>121.86328125</v>
      </c>
      <c r="AJ356" s="22">
        <f>_xll.BDH(AJ$3&amp;" Govt",$A$8,AH356,AH356)</f>
        <v>1.11869</v>
      </c>
      <c r="AK356">
        <f t="shared" si="145"/>
        <v>108.93391489152491</v>
      </c>
      <c r="AL356" s="2">
        <v>39687</v>
      </c>
      <c r="AM356">
        <v>112.359375</v>
      </c>
      <c r="AN356" s="22">
        <f>_xll.BDH(AN$3&amp;" Govt",$A$8,AL356,AL356)</f>
        <v>1.0765899999999999</v>
      </c>
      <c r="AO356">
        <f t="shared" si="146"/>
        <v>104.36598426513343</v>
      </c>
      <c r="AP356" s="2">
        <v>38685</v>
      </c>
      <c r="AQ356">
        <v>118.10546875</v>
      </c>
      <c r="AR356" s="22">
        <f>_xll.BDH(AR$3&amp;" Govt",$A$8,AP356,AP356)</f>
        <v>1.1047800000000001</v>
      </c>
      <c r="AS356">
        <f t="shared" si="147"/>
        <v>106.90406121580766</v>
      </c>
      <c r="AT356" s="2">
        <v>40052</v>
      </c>
      <c r="AU356">
        <v>100.703125</v>
      </c>
      <c r="AV356" s="22">
        <f>_xll.BDH(AV$3&amp;" Govt",$A$8,AT356,AT356)</f>
        <v>1.0190699999999999</v>
      </c>
      <c r="AW356">
        <f t="shared" si="148"/>
        <v>98.81865328191391</v>
      </c>
      <c r="AX356" s="2">
        <v>38685</v>
      </c>
      <c r="AY356">
        <v>107.30078125</v>
      </c>
      <c r="AZ356" s="22">
        <f>_xll.BDH(AZ$3&amp;" Govt",$A$8,AX356,AX356)</f>
        <v>1.0815399999999999</v>
      </c>
      <c r="BA356">
        <f t="shared" si="149"/>
        <v>99.211107541098812</v>
      </c>
      <c r="BB356" s="2">
        <v>38685</v>
      </c>
      <c r="BC356">
        <v>107.49609375</v>
      </c>
      <c r="BD356" s="22">
        <f>_xll.BDH(BD$3&amp;" Govt",$A$8,BB356,BB356)</f>
        <v>1.07504</v>
      </c>
      <c r="BE356">
        <f t="shared" si="150"/>
        <v>99.992645622488467</v>
      </c>
      <c r="BH356" s="22"/>
      <c r="BJ356" s="2">
        <v>38685</v>
      </c>
      <c r="BK356">
        <v>105.32421875</v>
      </c>
      <c r="BL356" s="22">
        <f>_xll.BDH(BL$3&amp;" Govt",$A$8,BJ356,BJ356)</f>
        <v>1.0538099999999999</v>
      </c>
      <c r="BM356">
        <f t="shared" si="151"/>
        <v>99.94611813324984</v>
      </c>
      <c r="BN356" s="2">
        <v>38861</v>
      </c>
      <c r="BO356">
        <v>98.8125</v>
      </c>
      <c r="BP356" s="22">
        <f>_xll.BDH(BP$3&amp;" Govt",$A$8,BN356,BN356)</f>
        <v>1.0448900000000001</v>
      </c>
      <c r="BQ356">
        <f t="shared" si="152"/>
        <v>94.567370728019213</v>
      </c>
      <c r="BR356" s="2">
        <v>39042</v>
      </c>
      <c r="BS356">
        <v>101.50390625</v>
      </c>
      <c r="BT356" s="22">
        <f>_xll.BDH(BT$3&amp;" Govt",$A$8,BR356,BR356)</f>
        <v>1.0448500000000001</v>
      </c>
      <c r="BU356">
        <f t="shared" si="153"/>
        <v>97.146869167823127</v>
      </c>
      <c r="BV356" s="2">
        <v>39220</v>
      </c>
      <c r="BW356">
        <v>100.3515625</v>
      </c>
      <c r="BX356" s="22">
        <f>_xll.BDH(BX$3&amp;" Govt",$A$8,BV356,BV356)</f>
        <v>1.0304199999999999</v>
      </c>
      <c r="BY356">
        <f t="shared" si="154"/>
        <v>97.388989441198746</v>
      </c>
      <c r="BZ356" s="2">
        <v>39402</v>
      </c>
      <c r="CA356">
        <v>110.16796875</v>
      </c>
      <c r="CB356" s="22">
        <f>_xll.BDH(CB$3&amp;" Govt",$A$8,BZ356,BZ356)</f>
        <v>1.0309600000000001</v>
      </c>
      <c r="CC356">
        <f t="shared" si="155"/>
        <v>106.85959566811515</v>
      </c>
      <c r="CD356" s="2">
        <v>39584</v>
      </c>
      <c r="CE356">
        <v>115.90625</v>
      </c>
      <c r="CF356" s="22">
        <f>_xll.BDH(CF$3&amp;" Govt",$A$8,CD356,CD356)</f>
        <v>1.05413</v>
      </c>
      <c r="CG356">
        <f t="shared" si="156"/>
        <v>109.95441738684981</v>
      </c>
      <c r="CH356" s="2">
        <v>39766</v>
      </c>
      <c r="CI356">
        <v>101.8828125</v>
      </c>
      <c r="CJ356" s="22">
        <f>_xll.BDH(CJ$3&amp;" Govt",$A$8,CH356,CH356)</f>
        <v>1.05644</v>
      </c>
      <c r="CK356">
        <f t="shared" si="157"/>
        <v>96.43975284919162</v>
      </c>
      <c r="CL356" s="2">
        <v>39948</v>
      </c>
      <c r="CM356">
        <v>101.7109375</v>
      </c>
      <c r="CN356" s="22">
        <f>_xll.BDH(CN$3&amp;" Govt",$A$8,CL356,CL356)</f>
        <v>1.0139800000000001</v>
      </c>
      <c r="CO356">
        <f t="shared" si="158"/>
        <v>100.30862295114301</v>
      </c>
      <c r="CP356" s="2">
        <v>40133</v>
      </c>
      <c r="CQ356">
        <v>102.828125</v>
      </c>
      <c r="CR356" s="22">
        <f>_xll.BDH(CR$3&amp;" Govt",$A$8,CP356,CP356)</f>
        <v>1.0012099999999999</v>
      </c>
      <c r="CS356">
        <f t="shared" si="159"/>
        <v>102.70385333746168</v>
      </c>
      <c r="CV356" s="22"/>
      <c r="CZ356" s="22"/>
      <c r="DB356" s="2">
        <v>38688</v>
      </c>
      <c r="DC356">
        <v>109.10546875</v>
      </c>
      <c r="DD356" s="22">
        <f>_xll.BDH(DD$3&amp;" Govt",$A$8,DB356,DB356)</f>
        <v>1.0547299999999999</v>
      </c>
      <c r="DE356">
        <f t="shared" si="160"/>
        <v>103.44397973889053</v>
      </c>
      <c r="DF356" s="2">
        <v>39232</v>
      </c>
      <c r="DG356">
        <v>95.9375</v>
      </c>
      <c r="DH356" s="22">
        <f>_xll.BDH(DH$3&amp;" Govt",$A$8,DF356,DF356)</f>
        <v>1.03403</v>
      </c>
      <c r="DI356">
        <f t="shared" si="161"/>
        <v>92.780190129880182</v>
      </c>
      <c r="DJ356" s="2">
        <v>39596</v>
      </c>
      <c r="DK356">
        <v>111.421875</v>
      </c>
      <c r="DL356" s="22">
        <f>_xll.BDH(DL$3&amp;" Govt",$A$8,DJ356,DJ356)</f>
        <v>1.05765</v>
      </c>
      <c r="DM356">
        <f t="shared" si="162"/>
        <v>105.34853212310311</v>
      </c>
      <c r="DP356" s="22"/>
    </row>
    <row r="357" spans="4:120" x14ac:dyDescent="0.25">
      <c r="D357" s="2"/>
      <c r="F357" s="2">
        <v>38686</v>
      </c>
      <c r="G357">
        <v>128.25390625</v>
      </c>
      <c r="H357" s="22">
        <f>_xll.BDH(H$3&amp;" Govt",$A$8,F357,F357)</f>
        <v>1.2542599999999999</v>
      </c>
      <c r="I357" s="14">
        <f t="shared" si="138"/>
        <v>102.25464118284886</v>
      </c>
      <c r="J357" s="2">
        <v>38686</v>
      </c>
      <c r="K357">
        <v>128.31640625</v>
      </c>
      <c r="L357" s="22">
        <f>_xll.BDH(L$3&amp;" Govt",$A$8,J357,J357)</f>
        <v>1.2300500000000001</v>
      </c>
      <c r="M357">
        <f t="shared" si="139"/>
        <v>104.31804093329539</v>
      </c>
      <c r="N357" s="2">
        <v>38686</v>
      </c>
      <c r="O357">
        <v>129.52734375</v>
      </c>
      <c r="P357" s="22">
        <f>_xll.BDH(P$3&amp;" Govt",$A$8,N357,N357)</f>
        <v>1.2117100000000001</v>
      </c>
      <c r="Q357">
        <f t="shared" si="140"/>
        <v>106.89632317138589</v>
      </c>
      <c r="R357" s="2">
        <v>38686</v>
      </c>
      <c r="S357">
        <v>130.3046875</v>
      </c>
      <c r="T357" s="22">
        <f>_xll.BDH(T$3&amp;" Govt",$A$8,R357,R357)</f>
        <v>1.18113</v>
      </c>
      <c r="U357">
        <f t="shared" si="141"/>
        <v>110.32205388060586</v>
      </c>
      <c r="V357" s="2">
        <v>38784</v>
      </c>
      <c r="W357">
        <v>99.48828125</v>
      </c>
      <c r="X357" s="22">
        <f>_xll.BDH(X$3&amp;" Govt",$A$8,V357,V357)</f>
        <v>1.04061</v>
      </c>
      <c r="Y357">
        <f t="shared" si="142"/>
        <v>95.605732455002354</v>
      </c>
      <c r="Z357" s="2">
        <v>38686</v>
      </c>
      <c r="AA357">
        <v>123.69140625</v>
      </c>
      <c r="AB357" s="22">
        <f>_xll.BDH(AB$3&amp;" Govt",$A$8,Z357,Z357)</f>
        <v>1.14177</v>
      </c>
      <c r="AC357">
        <f t="shared" si="143"/>
        <v>108.33303226569275</v>
      </c>
      <c r="AD357" s="2">
        <v>39324</v>
      </c>
      <c r="AE357">
        <v>105.85546875</v>
      </c>
      <c r="AF357" s="22">
        <f>_xll.BDH(AF$3&amp;" Govt",$A$8,AD357,AD357)</f>
        <v>1.0495700000000001</v>
      </c>
      <c r="AG357">
        <f t="shared" si="144"/>
        <v>100.85603509056088</v>
      </c>
      <c r="AH357" s="2">
        <v>38686</v>
      </c>
      <c r="AI357">
        <v>121.71484375</v>
      </c>
      <c r="AJ357" s="22">
        <f>_xll.BDH(AJ$3&amp;" Govt",$A$8,AH357,AH357)</f>
        <v>1.11914</v>
      </c>
      <c r="AK357">
        <f t="shared" si="145"/>
        <v>108.75747784012724</v>
      </c>
      <c r="AL357" s="2">
        <v>39688</v>
      </c>
      <c r="AM357">
        <v>112.1640625</v>
      </c>
      <c r="AN357" s="22">
        <f>_xll.BDH(AN$3&amp;" Govt",$A$8,AL357,AL357)</f>
        <v>1.07694</v>
      </c>
      <c r="AO357">
        <f t="shared" si="146"/>
        <v>104.15070709603135</v>
      </c>
      <c r="AP357" s="2">
        <v>38686</v>
      </c>
      <c r="AQ357">
        <v>118.0390625</v>
      </c>
      <c r="AR357" s="22">
        <f>_xll.BDH(AR$3&amp;" Govt",$A$8,AP357,AP357)</f>
        <v>1.1052299999999999</v>
      </c>
      <c r="AS357">
        <f t="shared" si="147"/>
        <v>106.80045103734065</v>
      </c>
      <c r="AT357" s="2">
        <v>40053</v>
      </c>
      <c r="AU357">
        <v>100.77734375</v>
      </c>
      <c r="AV357" s="22">
        <f>_xll.BDH(AV$3&amp;" Govt",$A$8,AT357,AT357)</f>
        <v>1.01935</v>
      </c>
      <c r="AW357">
        <f t="shared" si="148"/>
        <v>98.864319173983418</v>
      </c>
      <c r="AX357" s="2">
        <v>38686</v>
      </c>
      <c r="AY357">
        <v>107.265625</v>
      </c>
      <c r="AZ357" s="22">
        <f>_xll.BDH(AZ$3&amp;" Govt",$A$8,AX357,AX357)</f>
        <v>1.0819700000000001</v>
      </c>
      <c r="BA357">
        <f t="shared" si="149"/>
        <v>99.13918592936956</v>
      </c>
      <c r="BB357" s="2">
        <v>38686</v>
      </c>
      <c r="BC357">
        <v>107.39453125</v>
      </c>
      <c r="BD357" s="22">
        <f>_xll.BDH(BD$3&amp;" Govt",$A$8,BB357,BB357)</f>
        <v>1.0754699999999999</v>
      </c>
      <c r="BE357">
        <f t="shared" si="150"/>
        <v>99.858230587557074</v>
      </c>
      <c r="BH357" s="22"/>
      <c r="BJ357" s="2">
        <v>38686</v>
      </c>
      <c r="BK357">
        <v>105.2578125</v>
      </c>
      <c r="BL357" s="22">
        <f>_xll.BDH(BL$3&amp;" Govt",$A$8,BJ357,BJ357)</f>
        <v>1.0542400000000001</v>
      </c>
      <c r="BM357">
        <f t="shared" si="151"/>
        <v>99.842362744726046</v>
      </c>
      <c r="BN357" s="2">
        <v>38862</v>
      </c>
      <c r="BO357">
        <v>98.70703125</v>
      </c>
      <c r="BP357" s="22">
        <f>_xll.BDH(BP$3&amp;" Govt",$A$8,BN357,BN357)</f>
        <v>1.0450699999999999</v>
      </c>
      <c r="BQ357">
        <f t="shared" si="152"/>
        <v>94.450162429310964</v>
      </c>
      <c r="BR357" s="2">
        <v>39043</v>
      </c>
      <c r="BS357">
        <v>101.5625</v>
      </c>
      <c r="BT357" s="22">
        <f>_xll.BDH(BT$3&amp;" Govt",$A$8,BR357,BR357)</f>
        <v>1.0446800000000001</v>
      </c>
      <c r="BU357">
        <f t="shared" si="153"/>
        <v>97.218765555002477</v>
      </c>
      <c r="BV357" s="2">
        <v>39223</v>
      </c>
      <c r="BW357">
        <v>100.61328125</v>
      </c>
      <c r="BX357" s="22">
        <f>_xll.BDH(BX$3&amp;" Govt",$A$8,BV357,BV357)</f>
        <v>1.03132</v>
      </c>
      <c r="BY357">
        <f t="shared" si="154"/>
        <v>97.557771836093551</v>
      </c>
      <c r="BZ357" s="2">
        <v>39405</v>
      </c>
      <c r="CA357">
        <v>111.25</v>
      </c>
      <c r="CB357" s="22">
        <f>_xll.BDH(CB$3&amp;" Govt",$A$8,BZ357,BZ357)</f>
        <v>1.0312399999999999</v>
      </c>
      <c r="CC357">
        <f t="shared" si="155"/>
        <v>107.87983398626896</v>
      </c>
      <c r="CD357" s="2">
        <v>39587</v>
      </c>
      <c r="CE357">
        <v>116.30859375</v>
      </c>
      <c r="CF357" s="22">
        <f>_xll.BDH(CF$3&amp;" Govt",$A$8,CD357,CD357)</f>
        <v>1.05501</v>
      </c>
      <c r="CG357">
        <f t="shared" si="156"/>
        <v>110.24406759177639</v>
      </c>
      <c r="CH357" s="2">
        <v>39769</v>
      </c>
      <c r="CI357">
        <v>101.7734375</v>
      </c>
      <c r="CJ357" s="22">
        <f>_xll.BDH(CJ$3&amp;" Govt",$A$8,CH357,CH357)</f>
        <v>1.0563</v>
      </c>
      <c r="CK357">
        <f t="shared" si="157"/>
        <v>96.348989396951623</v>
      </c>
      <c r="CL357" s="2">
        <v>39951</v>
      </c>
      <c r="CM357">
        <v>101.6953125</v>
      </c>
      <c r="CN357" s="22">
        <f>_xll.BDH(CN$3&amp;" Govt",$A$8,CL357,CL357)</f>
        <v>1.0142199999999999</v>
      </c>
      <c r="CO357">
        <f t="shared" si="158"/>
        <v>100.26948048746821</v>
      </c>
      <c r="CP357" s="2">
        <v>40134</v>
      </c>
      <c r="CQ357">
        <v>102.92578125</v>
      </c>
      <c r="CR357" s="22">
        <f>_xll.BDH(CR$3&amp;" Govt",$A$8,CP357,CP357)</f>
        <v>1.0012300000000001</v>
      </c>
      <c r="CS357">
        <f t="shared" si="159"/>
        <v>102.79933806418106</v>
      </c>
      <c r="CV357" s="22"/>
      <c r="CZ357" s="22"/>
      <c r="DB357" s="2">
        <v>38691</v>
      </c>
      <c r="DC357">
        <v>108.88671875</v>
      </c>
      <c r="DD357" s="22">
        <f>_xll.BDH(DD$3&amp;" Govt",$A$8,DB357,DB357)</f>
        <v>1.0549299999999999</v>
      </c>
      <c r="DE357">
        <f t="shared" si="160"/>
        <v>103.21700847449594</v>
      </c>
      <c r="DF357" s="2">
        <v>39233</v>
      </c>
      <c r="DG357">
        <v>96.26171875</v>
      </c>
      <c r="DH357" s="22">
        <f>_xll.BDH(DH$3&amp;" Govt",$A$8,DF357,DF357)</f>
        <v>1.03434</v>
      </c>
      <c r="DI357">
        <f t="shared" si="161"/>
        <v>93.065837877293731</v>
      </c>
      <c r="DJ357" s="2">
        <v>39597</v>
      </c>
      <c r="DK357">
        <v>110.59765625</v>
      </c>
      <c r="DL357" s="22">
        <f>_xll.BDH(DL$3&amp;" Govt",$A$8,DJ357,DJ357)</f>
        <v>1.0579499999999999</v>
      </c>
      <c r="DM357">
        <f t="shared" si="162"/>
        <v>104.53958717330687</v>
      </c>
      <c r="DP357" s="22"/>
    </row>
    <row r="358" spans="4:120" x14ac:dyDescent="0.25">
      <c r="D358" s="2"/>
      <c r="F358" s="2">
        <v>38687</v>
      </c>
      <c r="G358">
        <v>128.390625</v>
      </c>
      <c r="H358" s="22">
        <f>_xll.BDH(H$3&amp;" Govt",$A$8,F358,F358)</f>
        <v>1.2547699999999999</v>
      </c>
      <c r="I358" s="14">
        <f t="shared" si="138"/>
        <v>102.32203909879898</v>
      </c>
      <c r="J358" s="2">
        <v>38687</v>
      </c>
      <c r="K358">
        <v>128.5078125</v>
      </c>
      <c r="L358" s="22">
        <f>_xll.BDH(L$3&amp;" Govt",$A$8,J358,J358)</f>
        <v>1.23054</v>
      </c>
      <c r="M358">
        <f t="shared" si="139"/>
        <v>104.43204812521333</v>
      </c>
      <c r="N358" s="2">
        <v>38687</v>
      </c>
      <c r="O358">
        <v>129.53125</v>
      </c>
      <c r="P358" s="22">
        <f>_xll.BDH(P$3&amp;" Govt",$A$8,N358,N358)</f>
        <v>1.2121999999999999</v>
      </c>
      <c r="Q358">
        <f t="shared" si="140"/>
        <v>106.85633558818677</v>
      </c>
      <c r="R358" s="2">
        <v>38687</v>
      </c>
      <c r="S358">
        <v>130.234375</v>
      </c>
      <c r="T358" s="22">
        <f>_xll.BDH(T$3&amp;" Govt",$A$8,R358,R358)</f>
        <v>1.18161</v>
      </c>
      <c r="U358">
        <f t="shared" si="141"/>
        <v>110.21773258520155</v>
      </c>
      <c r="V358" s="2">
        <v>38785</v>
      </c>
      <c r="W358">
        <v>99.46875</v>
      </c>
      <c r="X358" s="22">
        <f>_xll.BDH(X$3&amp;" Govt",$A$8,V358,V358)</f>
        <v>1.04087</v>
      </c>
      <c r="Y358">
        <f t="shared" si="142"/>
        <v>95.5630866486689</v>
      </c>
      <c r="Z358" s="2">
        <v>38687</v>
      </c>
      <c r="AA358">
        <v>123.60546875</v>
      </c>
      <c r="AB358" s="22">
        <f>_xll.BDH(AB$3&amp;" Govt",$A$8,Z358,Z358)</f>
        <v>1.1422300000000001</v>
      </c>
      <c r="AC358">
        <f t="shared" si="143"/>
        <v>108.21416768076482</v>
      </c>
      <c r="AD358" s="2">
        <v>39325</v>
      </c>
      <c r="AE358">
        <v>105.8046875</v>
      </c>
      <c r="AF358" s="22">
        <f>_xll.BDH(AF$3&amp;" Govt",$A$8,AD358,AD358)</f>
        <v>1.0496399999999999</v>
      </c>
      <c r="AG358">
        <f t="shared" si="144"/>
        <v>100.80092936625891</v>
      </c>
      <c r="AH358" s="2">
        <v>38687</v>
      </c>
      <c r="AI358">
        <v>121.62890625</v>
      </c>
      <c r="AJ358" s="22">
        <f>_xll.BDH(AJ$3&amp;" Govt",$A$8,AH358,AH358)</f>
        <v>1.1195900000000001</v>
      </c>
      <c r="AK358">
        <f t="shared" si="145"/>
        <v>108.6370066274261</v>
      </c>
      <c r="AL358" s="2">
        <v>39689</v>
      </c>
      <c r="AM358">
        <v>112.1796875</v>
      </c>
      <c r="AN358" s="22">
        <f>_xll.BDH(AN$3&amp;" Govt",$A$8,AL358,AL358)</f>
        <v>1.07728</v>
      </c>
      <c r="AO358">
        <f t="shared" si="146"/>
        <v>104.13234024580424</v>
      </c>
      <c r="AP358" s="2">
        <v>38687</v>
      </c>
      <c r="AQ358">
        <v>117.93359375</v>
      </c>
      <c r="AR358" s="22">
        <f>_xll.BDH(AR$3&amp;" Govt",$A$8,AP358,AP358)</f>
        <v>1.1056699999999999</v>
      </c>
      <c r="AS358">
        <f t="shared" si="147"/>
        <v>106.66256093590313</v>
      </c>
      <c r="AT358" s="2">
        <v>40056</v>
      </c>
      <c r="AU358">
        <v>100.83984375</v>
      </c>
      <c r="AV358" s="22">
        <f>_xll.BDH(AV$3&amp;" Govt",$A$8,AT358,AT358)</f>
        <v>1.0201899999999999</v>
      </c>
      <c r="AW358">
        <f t="shared" si="148"/>
        <v>98.844179760632827</v>
      </c>
      <c r="AX358" s="2">
        <v>38687</v>
      </c>
      <c r="AY358">
        <v>107.109375</v>
      </c>
      <c r="AZ358" s="22">
        <f>_xll.BDH(AZ$3&amp;" Govt",$A$8,AX358,AX358)</f>
        <v>1.0824100000000001</v>
      </c>
      <c r="BA358">
        <f t="shared" si="149"/>
        <v>98.954532016518684</v>
      </c>
      <c r="BB358" s="2">
        <v>38687</v>
      </c>
      <c r="BC358">
        <v>107.22265625</v>
      </c>
      <c r="BD358" s="22">
        <f>_xll.BDH(BD$3&amp;" Govt",$A$8,BB358,BB358)</f>
        <v>1.0759099999999999</v>
      </c>
      <c r="BE358">
        <f t="shared" si="150"/>
        <v>99.657644459109036</v>
      </c>
      <c r="BH358" s="22"/>
      <c r="BJ358" s="2">
        <v>38687</v>
      </c>
      <c r="BK358">
        <v>105.0546875</v>
      </c>
      <c r="BL358" s="22">
        <f>_xll.BDH(BL$3&amp;" Govt",$A$8,BJ358,BJ358)</f>
        <v>1.0546599999999999</v>
      </c>
      <c r="BM358">
        <f t="shared" si="151"/>
        <v>99.610004646047074</v>
      </c>
      <c r="BN358" s="2">
        <v>38863</v>
      </c>
      <c r="BO358">
        <v>98.92578125</v>
      </c>
      <c r="BP358" s="22">
        <f>_xll.BDH(BP$3&amp;" Govt",$A$8,BN358,BN358)</f>
        <v>1.0452600000000001</v>
      </c>
      <c r="BQ358">
        <f t="shared" si="152"/>
        <v>94.642272018445169</v>
      </c>
      <c r="BR358" s="2">
        <v>39044</v>
      </c>
      <c r="BS358">
        <v>101.5625</v>
      </c>
      <c r="BT358" s="22">
        <f>_xll.BDH(BT$3&amp;" Govt",$A$8,BR358,BR358)</f>
        <v>1.04451</v>
      </c>
      <c r="BU358">
        <f t="shared" si="153"/>
        <v>97.234588467319597</v>
      </c>
      <c r="BV358" s="2">
        <v>39224</v>
      </c>
      <c r="BW358">
        <v>100.24609375</v>
      </c>
      <c r="BX358" s="22">
        <f>_xll.BDH(BX$3&amp;" Govt",$A$8,BV358,BV358)</f>
        <v>1.03162</v>
      </c>
      <c r="BY358">
        <f t="shared" si="154"/>
        <v>97.173468670634534</v>
      </c>
      <c r="BZ358" s="2">
        <v>39406</v>
      </c>
      <c r="CA358">
        <v>111.08984375</v>
      </c>
      <c r="CB358" s="22">
        <f>_xll.BDH(CB$3&amp;" Govt",$A$8,BZ358,BZ358)</f>
        <v>1.0313399999999999</v>
      </c>
      <c r="CC358">
        <f t="shared" si="155"/>
        <v>107.71408434657825</v>
      </c>
      <c r="CD358" s="2">
        <v>39588</v>
      </c>
      <c r="CE358">
        <v>116.84375</v>
      </c>
      <c r="CF358" s="22">
        <f>_xll.BDH(CF$3&amp;" Govt",$A$8,CD358,CD358)</f>
        <v>1.05531</v>
      </c>
      <c r="CG358">
        <f t="shared" si="156"/>
        <v>110.71983587760943</v>
      </c>
      <c r="CH358" s="2">
        <v>39770</v>
      </c>
      <c r="CI358">
        <v>101.39453125</v>
      </c>
      <c r="CJ358" s="22">
        <f>_xll.BDH(CJ$3&amp;" Govt",$A$8,CH358,CH358)</f>
        <v>1.0562499999999999</v>
      </c>
      <c r="CK358">
        <f t="shared" si="157"/>
        <v>95.994822485207109</v>
      </c>
      <c r="CL358" s="2">
        <v>39952</v>
      </c>
      <c r="CM358">
        <v>101.9765625</v>
      </c>
      <c r="CN358" s="22">
        <f>_xll.BDH(CN$3&amp;" Govt",$A$8,CL358,CL358)</f>
        <v>1.0143</v>
      </c>
      <c r="CO358">
        <f t="shared" si="158"/>
        <v>100.53885684708666</v>
      </c>
      <c r="CP358" s="2">
        <v>40135</v>
      </c>
      <c r="CQ358">
        <v>102.91796875</v>
      </c>
      <c r="CR358" s="22">
        <f>_xll.BDH(CR$3&amp;" Govt",$A$8,CP358,CP358)</f>
        <v>1.00125</v>
      </c>
      <c r="CS358">
        <f t="shared" si="159"/>
        <v>102.78948189762797</v>
      </c>
      <c r="CV358" s="22"/>
      <c r="CZ358" s="22"/>
      <c r="DB358" s="2">
        <v>38692</v>
      </c>
      <c r="DC358">
        <v>109.80859375</v>
      </c>
      <c r="DD358" s="22">
        <f>_xll.BDH(DD$3&amp;" Govt",$A$8,DB358,DB358)</f>
        <v>1.0549999999999999</v>
      </c>
      <c r="DE358">
        <f t="shared" si="160"/>
        <v>104.08397511848342</v>
      </c>
      <c r="DF358" s="2">
        <v>39234</v>
      </c>
      <c r="DG358">
        <v>95.7421875</v>
      </c>
      <c r="DH358" s="22">
        <f>_xll.BDH(DH$3&amp;" Govt",$A$8,DF358,DF358)</f>
        <v>1.03464</v>
      </c>
      <c r="DI358">
        <f t="shared" si="161"/>
        <v>92.536715669218282</v>
      </c>
      <c r="DJ358" s="2">
        <v>39598</v>
      </c>
      <c r="DK358">
        <v>111.01953125</v>
      </c>
      <c r="DL358" s="22">
        <f>_xll.BDH(DL$3&amp;" Govt",$A$8,DJ358,DJ358)</f>
        <v>1.0582400000000001</v>
      </c>
      <c r="DM358">
        <f t="shared" si="162"/>
        <v>104.90959635810401</v>
      </c>
      <c r="DP358" s="22"/>
    </row>
    <row r="359" spans="4:120" x14ac:dyDescent="0.25">
      <c r="D359" s="2"/>
      <c r="F359" s="2">
        <v>38688</v>
      </c>
      <c r="G359">
        <v>128.5078125</v>
      </c>
      <c r="H359" s="22">
        <f>_xll.BDH(H$3&amp;" Govt",$A$8,F359,F359)</f>
        <v>1.25485</v>
      </c>
      <c r="I359" s="14">
        <f t="shared" si="138"/>
        <v>102.40890345459617</v>
      </c>
      <c r="J359" s="2">
        <v>38688</v>
      </c>
      <c r="K359">
        <v>128.609375</v>
      </c>
      <c r="L359" s="22">
        <f>_xll.BDH(L$3&amp;" Govt",$A$8,J359,J359)</f>
        <v>1.23062</v>
      </c>
      <c r="M359">
        <f t="shared" si="139"/>
        <v>104.50778875688677</v>
      </c>
      <c r="N359" s="2">
        <v>38688</v>
      </c>
      <c r="O359">
        <v>129.59375</v>
      </c>
      <c r="P359" s="22">
        <f>_xll.BDH(P$3&amp;" Govt",$A$8,N359,N359)</f>
        <v>1.21227</v>
      </c>
      <c r="Q359">
        <f t="shared" si="140"/>
        <v>106.90172156367807</v>
      </c>
      <c r="R359" s="2">
        <v>38688</v>
      </c>
      <c r="S359">
        <v>130.3203125</v>
      </c>
      <c r="T359" s="22">
        <f>_xll.BDH(T$3&amp;" Govt",$A$8,R359,R359)</f>
        <v>1.1816899999999999</v>
      </c>
      <c r="U359">
        <f t="shared" si="141"/>
        <v>110.28299511716271</v>
      </c>
      <c r="V359" s="2">
        <v>38786</v>
      </c>
      <c r="W359">
        <v>99.41796875</v>
      </c>
      <c r="X359" s="22">
        <f>_xll.BDH(X$3&amp;" Govt",$A$8,V359,V359)</f>
        <v>1.04112</v>
      </c>
      <c r="Y359">
        <f t="shared" si="142"/>
        <v>95.491363867757798</v>
      </c>
      <c r="Z359" s="2">
        <v>38688</v>
      </c>
      <c r="AA359">
        <v>123.64453125</v>
      </c>
      <c r="AB359" s="22">
        <f>_xll.BDH(AB$3&amp;" Govt",$A$8,Z359,Z359)</f>
        <v>1.1423099999999999</v>
      </c>
      <c r="AC359">
        <f t="shared" si="143"/>
        <v>108.24078511962603</v>
      </c>
      <c r="AD359" s="2">
        <v>39328</v>
      </c>
      <c r="AE359">
        <v>105.8046875</v>
      </c>
      <c r="AF359" s="22">
        <f>_xll.BDH(AF$3&amp;" Govt",$A$8,AD359,AD359)</f>
        <v>1.0496799999999999</v>
      </c>
      <c r="AG359">
        <f t="shared" si="144"/>
        <v>100.79708816020121</v>
      </c>
      <c r="AH359" s="2">
        <v>38688</v>
      </c>
      <c r="AI359">
        <v>121.6796875</v>
      </c>
      <c r="AJ359" s="22">
        <f>_xll.BDH(AJ$3&amp;" Govt",$A$8,AH359,AH359)</f>
        <v>1.1196699999999999</v>
      </c>
      <c r="AK359">
        <f t="shared" si="145"/>
        <v>108.67459831914761</v>
      </c>
      <c r="AL359" s="2">
        <v>39692</v>
      </c>
      <c r="AM359">
        <v>112.1796875</v>
      </c>
      <c r="AN359" s="22">
        <f>_xll.BDH(AN$3&amp;" Govt",$A$8,AL359,AL359)</f>
        <v>1.0783199999999999</v>
      </c>
      <c r="AO359">
        <f t="shared" si="146"/>
        <v>104.03190843163441</v>
      </c>
      <c r="AP359" s="2">
        <v>38688</v>
      </c>
      <c r="AQ359">
        <v>117.94921875</v>
      </c>
      <c r="AR359" s="22">
        <f>_xll.BDH(AR$3&amp;" Govt",$A$8,AP359,AP359)</f>
        <v>1.1057399999999999</v>
      </c>
      <c r="AS359">
        <f t="shared" si="147"/>
        <v>106.66993936187531</v>
      </c>
      <c r="AT359" s="2">
        <v>40057</v>
      </c>
      <c r="AU359">
        <v>100.9140625</v>
      </c>
      <c r="AV359" s="22">
        <f>_xll.BDH(AV$3&amp;" Govt",$A$8,AT359,AT359)</f>
        <v>1.02047</v>
      </c>
      <c r="AW359">
        <f t="shared" si="148"/>
        <v>98.88978852881516</v>
      </c>
      <c r="AX359" s="2">
        <v>38688</v>
      </c>
      <c r="AY359">
        <v>107.14453125</v>
      </c>
      <c r="AZ359" s="22">
        <f>_xll.BDH(AZ$3&amp;" Govt",$A$8,AX359,AX359)</f>
        <v>1.0824799999999999</v>
      </c>
      <c r="BA359">
        <f t="shared" si="149"/>
        <v>98.980610496267843</v>
      </c>
      <c r="BB359" s="2">
        <v>38688</v>
      </c>
      <c r="BC359">
        <v>107.26171875</v>
      </c>
      <c r="BD359" s="22">
        <f>_xll.BDH(BD$3&amp;" Govt",$A$8,BB359,BB359)</f>
        <v>1.0759799999999999</v>
      </c>
      <c r="BE359">
        <f t="shared" si="150"/>
        <v>99.687465148051089</v>
      </c>
      <c r="BH359" s="22"/>
      <c r="BJ359" s="2">
        <v>38688</v>
      </c>
      <c r="BK359">
        <v>105.09375</v>
      </c>
      <c r="BL359" s="22">
        <f>_xll.BDH(BL$3&amp;" Govt",$A$8,BJ359,BJ359)</f>
        <v>1.0547299999999999</v>
      </c>
      <c r="BM359">
        <f t="shared" si="151"/>
        <v>99.640429304182121</v>
      </c>
      <c r="BN359" s="2">
        <v>38866</v>
      </c>
      <c r="BO359">
        <v>98.92578125</v>
      </c>
      <c r="BP359" s="22">
        <f>_xll.BDH(BP$3&amp;" Govt",$A$8,BN359,BN359)</f>
        <v>1.04582</v>
      </c>
      <c r="BQ359">
        <f t="shared" si="152"/>
        <v>94.591594394828945</v>
      </c>
      <c r="BR359" s="2">
        <v>39045</v>
      </c>
      <c r="BS359">
        <v>101.87109375</v>
      </c>
      <c r="BT359" s="22">
        <f>_xll.BDH(BT$3&amp;" Govt",$A$8,BR359,BR359)</f>
        <v>1.04434</v>
      </c>
      <c r="BU359">
        <f t="shared" si="153"/>
        <v>97.545908181243647</v>
      </c>
      <c r="BV359" s="2">
        <v>39225</v>
      </c>
      <c r="BW359">
        <v>100.13671875</v>
      </c>
      <c r="BX359" s="22">
        <f>_xll.BDH(BX$3&amp;" Govt",$A$8,BV359,BV359)</f>
        <v>1.03193</v>
      </c>
      <c r="BY359">
        <f t="shared" si="154"/>
        <v>97.038286269417497</v>
      </c>
      <c r="BZ359" s="2">
        <v>39407</v>
      </c>
      <c r="CA359">
        <v>111.76953125</v>
      </c>
      <c r="CB359" s="22">
        <f>_xll.BDH(CB$3&amp;" Govt",$A$8,BZ359,BZ359)</f>
        <v>1.0314300000000001</v>
      </c>
      <c r="CC359">
        <f t="shared" si="155"/>
        <v>108.36366137304518</v>
      </c>
      <c r="CD359" s="2">
        <v>39589</v>
      </c>
      <c r="CE359">
        <v>117.03125</v>
      </c>
      <c r="CF359" s="22">
        <f>_xll.BDH(CF$3&amp;" Govt",$A$8,CD359,CD359)</f>
        <v>1.0556000000000001</v>
      </c>
      <c r="CG359">
        <f t="shared" si="156"/>
        <v>110.86704244031829</v>
      </c>
      <c r="CH359" s="2">
        <v>39771</v>
      </c>
      <c r="CI359">
        <v>101.296875</v>
      </c>
      <c r="CJ359" s="22">
        <f>_xll.BDH(CJ$3&amp;" Govt",$A$8,CH359,CH359)</f>
        <v>1.0562</v>
      </c>
      <c r="CK359">
        <f t="shared" si="157"/>
        <v>95.906906835826547</v>
      </c>
      <c r="CL359" s="2">
        <v>39953</v>
      </c>
      <c r="CM359">
        <v>102.703125</v>
      </c>
      <c r="CN359" s="22">
        <f>_xll.BDH(CN$3&amp;" Govt",$A$8,CL359,CL359)</f>
        <v>1.0143800000000001</v>
      </c>
      <c r="CO359">
        <f t="shared" si="158"/>
        <v>101.24719040201896</v>
      </c>
      <c r="CP359" s="2">
        <v>40136</v>
      </c>
      <c r="CQ359">
        <v>103.03515625</v>
      </c>
      <c r="CR359" s="22">
        <f>_xll.BDH(CR$3&amp;" Govt",$A$8,CP359,CP359)</f>
        <v>1.0012799999999999</v>
      </c>
      <c r="CS359">
        <f t="shared" si="159"/>
        <v>102.90343984699585</v>
      </c>
      <c r="CV359" s="22"/>
      <c r="CZ359" s="22"/>
      <c r="DB359" s="2">
        <v>38693</v>
      </c>
      <c r="DC359">
        <v>109.046875</v>
      </c>
      <c r="DD359" s="22">
        <f>_xll.BDH(DD$3&amp;" Govt",$A$8,DB359,DB359)</f>
        <v>1.05507</v>
      </c>
      <c r="DE359">
        <f t="shared" si="160"/>
        <v>103.35510913967794</v>
      </c>
      <c r="DF359" s="2">
        <v>39237</v>
      </c>
      <c r="DG359">
        <v>96.23828125</v>
      </c>
      <c r="DH359" s="22">
        <f>_xll.BDH(DH$3&amp;" Govt",$A$8,DF359,DF359)</f>
        <v>1.03531</v>
      </c>
      <c r="DI359">
        <f t="shared" si="161"/>
        <v>92.956004723223003</v>
      </c>
      <c r="DJ359" s="2">
        <v>39601</v>
      </c>
      <c r="DK359">
        <v>111.24609375</v>
      </c>
      <c r="DL359" s="22">
        <f>_xll.BDH(DL$3&amp;" Govt",$A$8,DJ359,DJ359)</f>
        <v>1.05904</v>
      </c>
      <c r="DM359">
        <f t="shared" si="162"/>
        <v>105.04427948897114</v>
      </c>
      <c r="DP359" s="22"/>
    </row>
    <row r="360" spans="4:120" x14ac:dyDescent="0.25">
      <c r="D360" s="2"/>
      <c r="F360" s="2">
        <v>38691</v>
      </c>
      <c r="G360">
        <v>128.66796875</v>
      </c>
      <c r="H360" s="22">
        <f>_xll.BDH(H$3&amp;" Govt",$A$8,F360,F360)</f>
        <v>1.2551000000000001</v>
      </c>
      <c r="I360" s="14">
        <f t="shared" si="138"/>
        <v>102.51610927416141</v>
      </c>
      <c r="J360" s="2">
        <v>38691</v>
      </c>
      <c r="K360">
        <v>128.6484375</v>
      </c>
      <c r="L360" s="22">
        <f>_xll.BDH(L$3&amp;" Govt",$A$8,J360,J360)</f>
        <v>1.2308600000000001</v>
      </c>
      <c r="M360">
        <f t="shared" si="139"/>
        <v>104.51914718164535</v>
      </c>
      <c r="N360" s="2">
        <v>38691</v>
      </c>
      <c r="O360">
        <v>129.6328125</v>
      </c>
      <c r="P360" s="22">
        <f>_xll.BDH(P$3&amp;" Govt",$A$8,N360,N360)</f>
        <v>1.21251</v>
      </c>
      <c r="Q360">
        <f t="shared" si="140"/>
        <v>106.91277803894401</v>
      </c>
      <c r="R360" s="2">
        <v>38691</v>
      </c>
      <c r="S360">
        <v>130.3046875</v>
      </c>
      <c r="T360" s="22">
        <f>_xll.BDH(T$3&amp;" Govt",$A$8,R360,R360)</f>
        <v>1.1819200000000001</v>
      </c>
      <c r="U360">
        <f t="shared" si="141"/>
        <v>110.24831418370108</v>
      </c>
      <c r="V360" s="2">
        <v>38789</v>
      </c>
      <c r="W360">
        <v>99.4453125</v>
      </c>
      <c r="X360" s="22">
        <f>_xll.BDH(X$3&amp;" Govt",$A$8,V360,V360)</f>
        <v>1.04189</v>
      </c>
      <c r="Y360">
        <f t="shared" si="142"/>
        <v>95.447036155448274</v>
      </c>
      <c r="Z360" s="2">
        <v>38691</v>
      </c>
      <c r="AA360">
        <v>123.609375</v>
      </c>
      <c r="AB360" s="22">
        <f>_xll.BDH(AB$3&amp;" Govt",$A$8,Z360,Z360)</f>
        <v>1.14253</v>
      </c>
      <c r="AC360">
        <f t="shared" si="143"/>
        <v>108.18917227556388</v>
      </c>
      <c r="AD360" s="2">
        <v>39329</v>
      </c>
      <c r="AE360">
        <v>105.828125</v>
      </c>
      <c r="AF360" s="22">
        <f>_xll.BDH(AF$3&amp;" Govt",$A$8,AD360,AD360)</f>
        <v>1.0496799999999999</v>
      </c>
      <c r="AG360">
        <f t="shared" si="144"/>
        <v>100.81941639356756</v>
      </c>
      <c r="AH360" s="2">
        <v>38691</v>
      </c>
      <c r="AI360">
        <v>121.59375</v>
      </c>
      <c r="AJ360" s="22">
        <f>_xll.BDH(AJ$3&amp;" Govt",$A$8,AH360,AH360)</f>
        <v>1.11988</v>
      </c>
      <c r="AK360">
        <f t="shared" si="145"/>
        <v>108.5774815158767</v>
      </c>
      <c r="AL360" s="2">
        <v>39693</v>
      </c>
      <c r="AM360">
        <v>111.76953125</v>
      </c>
      <c r="AN360" s="22">
        <f>_xll.BDH(AN$3&amp;" Govt",$A$8,AL360,AL360)</f>
        <v>1.0785100000000001</v>
      </c>
      <c r="AO360">
        <f t="shared" si="146"/>
        <v>103.63328225978432</v>
      </c>
      <c r="AP360" s="2">
        <v>38691</v>
      </c>
      <c r="AQ360">
        <v>117.8984375</v>
      </c>
      <c r="AR360" s="22">
        <f>_xll.BDH(AR$3&amp;" Govt",$A$8,AP360,AP360)</f>
        <v>1.1059600000000001</v>
      </c>
      <c r="AS360">
        <f t="shared" si="147"/>
        <v>106.6028043509711</v>
      </c>
      <c r="AT360" s="2">
        <v>40058</v>
      </c>
      <c r="AU360">
        <v>101.1015625</v>
      </c>
      <c r="AV360" s="22">
        <f>_xll.BDH(AV$3&amp;" Govt",$A$8,AT360,AT360)</f>
        <v>1.0204200000000001</v>
      </c>
      <c r="AW360">
        <f t="shared" si="148"/>
        <v>99.078381940769475</v>
      </c>
      <c r="AX360" s="2">
        <v>38691</v>
      </c>
      <c r="AY360">
        <v>107.0390625</v>
      </c>
      <c r="AZ360" s="22">
        <f>_xll.BDH(AZ$3&amp;" Govt",$A$8,AX360,AX360)</f>
        <v>1.0826899999999999</v>
      </c>
      <c r="BA360">
        <f t="shared" si="149"/>
        <v>98.863998466781823</v>
      </c>
      <c r="BB360" s="2">
        <v>38691</v>
      </c>
      <c r="BC360">
        <v>107.12109375</v>
      </c>
      <c r="BD360" s="22">
        <f>_xll.BDH(BD$3&amp;" Govt",$A$8,BB360,BB360)</f>
        <v>1.07619</v>
      </c>
      <c r="BE360">
        <f t="shared" si="150"/>
        <v>99.537343545284756</v>
      </c>
      <c r="BH360" s="22"/>
      <c r="BJ360" s="2">
        <v>38691</v>
      </c>
      <c r="BK360">
        <v>104.94140625</v>
      </c>
      <c r="BL360" s="22">
        <f>_xll.BDH(BL$3&amp;" Govt",$A$8,BJ360,BJ360)</f>
        <v>1.0549299999999999</v>
      </c>
      <c r="BM360">
        <f t="shared" si="151"/>
        <v>99.477127629321387</v>
      </c>
      <c r="BN360" s="2">
        <v>38867</v>
      </c>
      <c r="BO360">
        <v>98.8984375</v>
      </c>
      <c r="BP360" s="22">
        <f>_xll.BDH(BP$3&amp;" Govt",$A$8,BN360,BN360)</f>
        <v>1.046</v>
      </c>
      <c r="BQ360">
        <f t="shared" si="152"/>
        <v>94.549175430210326</v>
      </c>
      <c r="BR360" s="2">
        <v>39048</v>
      </c>
      <c r="BS360">
        <v>102.0703125</v>
      </c>
      <c r="BT360" s="22">
        <f>_xll.BDH(BT$3&amp;" Govt",$A$8,BR360,BR360)</f>
        <v>1.04382</v>
      </c>
      <c r="BU360">
        <f t="shared" si="153"/>
        <v>97.78535810771973</v>
      </c>
      <c r="BV360" s="2">
        <v>39226</v>
      </c>
      <c r="BW360">
        <v>100.36328125</v>
      </c>
      <c r="BX360" s="22">
        <f>_xll.BDH(BX$3&amp;" Govt",$A$8,BV360,BV360)</f>
        <v>1.03223</v>
      </c>
      <c r="BY360">
        <f t="shared" si="154"/>
        <v>97.229572139930056</v>
      </c>
      <c r="BZ360" s="2">
        <v>39408</v>
      </c>
      <c r="CA360">
        <v>111.76953125</v>
      </c>
      <c r="CB360" s="22">
        <f>_xll.BDH(CB$3&amp;" Govt",$A$8,BZ360,BZ360)</f>
        <v>1.03152</v>
      </c>
      <c r="CC360">
        <f t="shared" si="155"/>
        <v>108.35420665619668</v>
      </c>
      <c r="CD360" s="2">
        <v>39590</v>
      </c>
      <c r="CE360">
        <v>116.015625</v>
      </c>
      <c r="CF360" s="22">
        <f>_xll.BDH(CF$3&amp;" Govt",$A$8,CD360,CD360)</f>
        <v>1.05589</v>
      </c>
      <c r="CG360">
        <f t="shared" si="156"/>
        <v>109.87472653401396</v>
      </c>
      <c r="CH360" s="2">
        <v>39772</v>
      </c>
      <c r="CI360">
        <v>101.89453125</v>
      </c>
      <c r="CJ360" s="22">
        <f>_xll.BDH(CJ$3&amp;" Govt",$A$8,CH360,CH360)</f>
        <v>1.0561499999999999</v>
      </c>
      <c r="CK360">
        <f t="shared" si="157"/>
        <v>96.477329214600203</v>
      </c>
      <c r="CL360" s="2">
        <v>39954</v>
      </c>
      <c r="CM360">
        <v>101.73046875</v>
      </c>
      <c r="CN360" s="22">
        <f>_xll.BDH(CN$3&amp;" Govt",$A$8,CL360,CL360)</f>
        <v>1.0144599999999999</v>
      </c>
      <c r="CO360">
        <f t="shared" si="158"/>
        <v>100.28041396407941</v>
      </c>
      <c r="CR360" s="22"/>
      <c r="CV360" s="22"/>
      <c r="CZ360" s="22"/>
      <c r="DB360" s="2">
        <v>38694</v>
      </c>
      <c r="DC360">
        <v>109.88671875</v>
      </c>
      <c r="DD360" s="22">
        <f>_xll.BDH(DD$3&amp;" Govt",$A$8,DB360,DB360)</f>
        <v>1.05514</v>
      </c>
      <c r="DE360">
        <f t="shared" si="160"/>
        <v>104.14420716682147</v>
      </c>
      <c r="DF360" s="2">
        <v>39238</v>
      </c>
      <c r="DG360">
        <v>95.55078125</v>
      </c>
      <c r="DH360" s="22">
        <f>_xll.BDH(DH$3&amp;" Govt",$A$8,DF360,DF360)</f>
        <v>1.0355300000000001</v>
      </c>
      <c r="DI360">
        <f t="shared" si="161"/>
        <v>92.272344837909088</v>
      </c>
      <c r="DJ360" s="2">
        <v>39602</v>
      </c>
      <c r="DK360">
        <v>111.359375</v>
      </c>
      <c r="DL360" s="22">
        <f>_xll.BDH(DL$3&amp;" Govt",$A$8,DJ360,DJ360)</f>
        <v>1.0592600000000001</v>
      </c>
      <c r="DM360">
        <f t="shared" si="162"/>
        <v>105.12940637803749</v>
      </c>
      <c r="DP360" s="22"/>
    </row>
    <row r="361" spans="4:120" x14ac:dyDescent="0.25">
      <c r="D361" s="2"/>
      <c r="F361" s="2">
        <v>38692</v>
      </c>
      <c r="G361">
        <v>128.5859375</v>
      </c>
      <c r="H361" s="22">
        <f>_xll.BDH(H$3&amp;" Govt",$A$8,F361,F361)</f>
        <v>1.25518</v>
      </c>
      <c r="I361" s="14">
        <f t="shared" si="138"/>
        <v>102.44422114756449</v>
      </c>
      <c r="J361" s="2">
        <v>38692</v>
      </c>
      <c r="K361">
        <v>128.62890625</v>
      </c>
      <c r="L361" s="22">
        <f>_xll.BDH(L$3&amp;" Govt",$A$8,J361,J361)</f>
        <v>1.2309399999999999</v>
      </c>
      <c r="M361">
        <f t="shared" si="139"/>
        <v>104.49648744049264</v>
      </c>
      <c r="N361" s="2">
        <v>38692</v>
      </c>
      <c r="O361">
        <v>129.67578125</v>
      </c>
      <c r="P361" s="22">
        <f>_xll.BDH(P$3&amp;" Govt",$A$8,N361,N361)</f>
        <v>1.2125900000000001</v>
      </c>
      <c r="Q361">
        <f t="shared" si="140"/>
        <v>106.94116003760546</v>
      </c>
      <c r="R361" s="2">
        <v>38692</v>
      </c>
      <c r="S361">
        <v>130.47265625</v>
      </c>
      <c r="T361" s="22">
        <f>_xll.BDH(T$3&amp;" Govt",$A$8,R361,R361)</f>
        <v>1.1819900000000001</v>
      </c>
      <c r="U361">
        <f t="shared" si="141"/>
        <v>110.38389178419445</v>
      </c>
      <c r="V361" s="2">
        <v>38790</v>
      </c>
      <c r="W361">
        <v>99.84765625</v>
      </c>
      <c r="X361" s="22">
        <f>_xll.BDH(X$3&amp;" Govt",$A$8,V361,V361)</f>
        <v>1.0421400000000001</v>
      </c>
      <c r="Y361">
        <f t="shared" si="142"/>
        <v>95.810213838831629</v>
      </c>
      <c r="Z361" s="2">
        <v>38692</v>
      </c>
      <c r="AA361">
        <v>123.80859375</v>
      </c>
      <c r="AB361" s="22">
        <f>_xll.BDH(AB$3&amp;" Govt",$A$8,Z361,Z361)</f>
        <v>1.1426000000000001</v>
      </c>
      <c r="AC361">
        <f t="shared" si="143"/>
        <v>108.35689983371257</v>
      </c>
      <c r="AD361" s="2">
        <v>39330</v>
      </c>
      <c r="AE361">
        <v>106.16015625</v>
      </c>
      <c r="AF361" s="22">
        <f>_xll.BDH(AF$3&amp;" Govt",$A$8,AD361,AD361)</f>
        <v>1.0496700000000001</v>
      </c>
      <c r="AG361">
        <f t="shared" si="144"/>
        <v>101.13669653319614</v>
      </c>
      <c r="AH361" s="2">
        <v>38692</v>
      </c>
      <c r="AI361">
        <v>121.83984375</v>
      </c>
      <c r="AJ361" s="22">
        <f>_xll.BDH(AJ$3&amp;" Govt",$A$8,AH361,AH361)</f>
        <v>1.1199600000000001</v>
      </c>
      <c r="AK361">
        <f t="shared" si="145"/>
        <v>108.78946011464694</v>
      </c>
      <c r="AL361" s="2">
        <v>39694</v>
      </c>
      <c r="AM361">
        <v>111.7265625</v>
      </c>
      <c r="AN361" s="22">
        <f>_xll.BDH(AN$3&amp;" Govt",$A$8,AL361,AL361)</f>
        <v>1.0787</v>
      </c>
      <c r="AO361">
        <f t="shared" si="146"/>
        <v>103.57519467878001</v>
      </c>
      <c r="AP361" s="2">
        <v>38692</v>
      </c>
      <c r="AQ361">
        <v>118.15625</v>
      </c>
      <c r="AR361" s="22">
        <f>_xll.BDH(AR$3&amp;" Govt",$A$8,AP361,AP361)</f>
        <v>1.1060300000000001</v>
      </c>
      <c r="AS361">
        <f t="shared" si="147"/>
        <v>106.82915472455538</v>
      </c>
      <c r="AT361" s="2">
        <v>40059</v>
      </c>
      <c r="AU361">
        <v>101.2734375</v>
      </c>
      <c r="AV361" s="22">
        <f>_xll.BDH(AV$3&amp;" Govt",$A$8,AT361,AT361)</f>
        <v>1.0203599999999999</v>
      </c>
      <c r="AW361">
        <f t="shared" si="148"/>
        <v>99.252653475244031</v>
      </c>
      <c r="AX361" s="2">
        <v>38692</v>
      </c>
      <c r="AY361">
        <v>107.32421875</v>
      </c>
      <c r="AZ361" s="22">
        <f>_xll.BDH(AZ$3&amp;" Govt",$A$8,AX361,AX361)</f>
        <v>1.0827599999999999</v>
      </c>
      <c r="BA361">
        <f t="shared" si="149"/>
        <v>99.120967481251625</v>
      </c>
      <c r="BB361" s="2">
        <v>38692</v>
      </c>
      <c r="BC361">
        <v>107.45703125</v>
      </c>
      <c r="BD361" s="22">
        <f>_xll.BDH(BD$3&amp;" Govt",$A$8,BB361,BB361)</f>
        <v>1.07626</v>
      </c>
      <c r="BE361">
        <f t="shared" si="150"/>
        <v>99.843003781614115</v>
      </c>
      <c r="BH361" s="22"/>
      <c r="BJ361" s="2">
        <v>38692</v>
      </c>
      <c r="BK361">
        <v>105.30078125</v>
      </c>
      <c r="BL361" s="22">
        <f>_xll.BDH(BL$3&amp;" Govt",$A$8,BJ361,BJ361)</f>
        <v>1.0549999999999999</v>
      </c>
      <c r="BM361">
        <f t="shared" si="151"/>
        <v>99.811167061611386</v>
      </c>
      <c r="BN361" s="2">
        <v>38868</v>
      </c>
      <c r="BO361">
        <v>98.72265625</v>
      </c>
      <c r="BP361" s="22">
        <f>_xll.BDH(BP$3&amp;" Govt",$A$8,BN361,BN361)</f>
        <v>1.04619</v>
      </c>
      <c r="BQ361">
        <f t="shared" si="152"/>
        <v>94.363983836588005</v>
      </c>
      <c r="BR361" s="2">
        <v>39049</v>
      </c>
      <c r="BS361">
        <v>102.3046875</v>
      </c>
      <c r="BT361" s="22">
        <f>_xll.BDH(BT$3&amp;" Govt",$A$8,BR361,BR361)</f>
        <v>1.04365</v>
      </c>
      <c r="BU361">
        <f t="shared" si="153"/>
        <v>98.025858764911618</v>
      </c>
      <c r="BV361" s="2">
        <v>39227</v>
      </c>
      <c r="BW361">
        <v>100.375</v>
      </c>
      <c r="BX361" s="22">
        <f>_xll.BDH(BX$3&amp;" Govt",$A$8,BV361,BV361)</f>
        <v>1.0325299999999999</v>
      </c>
      <c r="BY361">
        <f t="shared" si="154"/>
        <v>97.21267178677617</v>
      </c>
      <c r="BZ361" s="2">
        <v>39409</v>
      </c>
      <c r="CA361">
        <v>111.91796875</v>
      </c>
      <c r="CB361" s="22">
        <f>_xll.BDH(CB$3&amp;" Govt",$A$8,BZ361,BZ361)</f>
        <v>1.03162</v>
      </c>
      <c r="CC361">
        <f t="shared" si="155"/>
        <v>108.48759111882282</v>
      </c>
      <c r="CD361" s="2">
        <v>39591</v>
      </c>
      <c r="CE361">
        <v>116.71484375</v>
      </c>
      <c r="CF361" s="22">
        <f>_xll.BDH(CF$3&amp;" Govt",$A$8,CD361,CD361)</f>
        <v>1.05619</v>
      </c>
      <c r="CG361">
        <f t="shared" si="156"/>
        <v>110.50553759266799</v>
      </c>
      <c r="CH361" s="2">
        <v>39773</v>
      </c>
      <c r="CI361">
        <v>99.578125</v>
      </c>
      <c r="CJ361" s="22">
        <f>_xll.BDH(CJ$3&amp;" Govt",$A$8,CH361,CH361)</f>
        <v>1.0561</v>
      </c>
      <c r="CK361">
        <f t="shared" si="157"/>
        <v>94.288538017233208</v>
      </c>
      <c r="CL361" s="2">
        <v>39955</v>
      </c>
      <c r="CM361">
        <v>101.55859375</v>
      </c>
      <c r="CN361" s="22">
        <f>_xll.BDH(CN$3&amp;" Govt",$A$8,CL361,CL361)</f>
        <v>1.01454</v>
      </c>
      <c r="CO361">
        <f t="shared" si="158"/>
        <v>100.10309475230153</v>
      </c>
      <c r="CR361" s="22"/>
      <c r="CV361" s="22"/>
      <c r="CZ361" s="22"/>
      <c r="DB361" s="2">
        <v>38695</v>
      </c>
      <c r="DC361">
        <v>109.0859375</v>
      </c>
      <c r="DD361" s="22">
        <f>_xll.BDH(DD$3&amp;" Govt",$A$8,DB361,DB361)</f>
        <v>1.05521</v>
      </c>
      <c r="DE361">
        <f t="shared" si="160"/>
        <v>103.37841519697501</v>
      </c>
      <c r="DF361" s="2">
        <v>39239</v>
      </c>
      <c r="DG361">
        <v>95.609375</v>
      </c>
      <c r="DH361" s="22">
        <f>_xll.BDH(DH$3&amp;" Govt",$A$8,DF361,DF361)</f>
        <v>1.03576</v>
      </c>
      <c r="DI361">
        <f t="shared" si="161"/>
        <v>92.308425697072678</v>
      </c>
      <c r="DJ361" s="2">
        <v>39603</v>
      </c>
      <c r="DK361">
        <v>109.96484375</v>
      </c>
      <c r="DL361" s="22">
        <f>_xll.BDH(DL$3&amp;" Govt",$A$8,DJ361,DJ361)</f>
        <v>1.0594699999999999</v>
      </c>
      <c r="DM361">
        <f t="shared" si="162"/>
        <v>103.79231478947021</v>
      </c>
      <c r="DP361" s="22"/>
    </row>
    <row r="362" spans="4:120" x14ac:dyDescent="0.25">
      <c r="D362" s="2"/>
      <c r="F362" s="2">
        <v>38693</v>
      </c>
      <c r="G362">
        <v>128.48828125</v>
      </c>
      <c r="H362" s="22">
        <f>_xll.BDH(H$3&amp;" Govt",$A$8,F362,F362)</f>
        <v>1.25526</v>
      </c>
      <c r="I362" s="14">
        <f t="shared" si="138"/>
        <v>102.35989456367605</v>
      </c>
      <c r="J362" s="2">
        <v>38693</v>
      </c>
      <c r="K362">
        <v>128.45703125</v>
      </c>
      <c r="L362" s="22">
        <f>_xll.BDH(L$3&amp;" Govt",$A$8,J362,J362)</f>
        <v>1.23102</v>
      </c>
      <c r="M362">
        <f t="shared" si="139"/>
        <v>104.35007656252539</v>
      </c>
      <c r="N362" s="2">
        <v>38693</v>
      </c>
      <c r="O362">
        <v>129.48828125</v>
      </c>
      <c r="P362" s="22">
        <f>_xll.BDH(P$3&amp;" Govt",$A$8,N362,N362)</f>
        <v>1.2126699999999999</v>
      </c>
      <c r="Q362">
        <f t="shared" si="140"/>
        <v>106.77948761823086</v>
      </c>
      <c r="R362" s="2">
        <v>38693</v>
      </c>
      <c r="S362">
        <v>130.2734375</v>
      </c>
      <c r="T362" s="22">
        <f>_xll.BDH(T$3&amp;" Govt",$A$8,R362,R362)</f>
        <v>1.18207</v>
      </c>
      <c r="U362">
        <f t="shared" si="141"/>
        <v>110.2078874347543</v>
      </c>
      <c r="V362" s="2">
        <v>38791</v>
      </c>
      <c r="W362">
        <v>99.83984375</v>
      </c>
      <c r="X362" s="22">
        <f>_xll.BDH(X$3&amp;" Govt",$A$8,V362,V362)</f>
        <v>1.0424</v>
      </c>
      <c r="Y362">
        <f t="shared" si="142"/>
        <v>95.778821709516507</v>
      </c>
      <c r="Z362" s="2">
        <v>38693</v>
      </c>
      <c r="AA362">
        <v>123.5234375</v>
      </c>
      <c r="AB362" s="22">
        <f>_xll.BDH(AB$3&amp;" Govt",$A$8,Z362,Z362)</f>
        <v>1.1426799999999999</v>
      </c>
      <c r="AC362">
        <f t="shared" si="143"/>
        <v>108.09976327580776</v>
      </c>
      <c r="AD362" s="2">
        <v>39331</v>
      </c>
      <c r="AE362">
        <v>106.01953125</v>
      </c>
      <c r="AF362" s="22">
        <f>_xll.BDH(AF$3&amp;" Govt",$A$8,AD362,AD362)</f>
        <v>1.04966</v>
      </c>
      <c r="AG362">
        <f t="shared" si="144"/>
        <v>101.00368809900348</v>
      </c>
      <c r="AH362" s="2">
        <v>38693</v>
      </c>
      <c r="AI362">
        <v>121.45703125</v>
      </c>
      <c r="AJ362" s="22">
        <f>_xll.BDH(AJ$3&amp;" Govt",$A$8,AH362,AH362)</f>
        <v>1.1200300000000001</v>
      </c>
      <c r="AK362">
        <f t="shared" si="145"/>
        <v>108.44087323553832</v>
      </c>
      <c r="AL362" s="2">
        <v>39695</v>
      </c>
      <c r="AM362">
        <v>111.8359375</v>
      </c>
      <c r="AN362" s="22">
        <f>_xll.BDH(AN$3&amp;" Govt",$A$8,AL362,AL362)</f>
        <v>1.0788899999999999</v>
      </c>
      <c r="AO362">
        <f t="shared" si="146"/>
        <v>103.65833171129587</v>
      </c>
      <c r="AP362" s="2">
        <v>38693</v>
      </c>
      <c r="AQ362">
        <v>117.7265625</v>
      </c>
      <c r="AR362" s="22">
        <f>_xll.BDH(AR$3&amp;" Govt",$A$8,AP362,AP362)</f>
        <v>1.1061000000000001</v>
      </c>
      <c r="AS362">
        <f t="shared" si="147"/>
        <v>106.43392324382967</v>
      </c>
      <c r="AT362" s="2">
        <v>40060</v>
      </c>
      <c r="AU362">
        <v>101.32421875</v>
      </c>
      <c r="AV362" s="22">
        <f>_xll.BDH(AV$3&amp;" Govt",$A$8,AT362,AT362)</f>
        <v>1.0203100000000001</v>
      </c>
      <c r="AW362">
        <f t="shared" si="148"/>
        <v>99.307287736080212</v>
      </c>
      <c r="AX362" s="2">
        <v>38693</v>
      </c>
      <c r="AY362">
        <v>106.9453125</v>
      </c>
      <c r="AZ362" s="22">
        <f>_xll.BDH(AZ$3&amp;" Govt",$A$8,AX362,AX362)</f>
        <v>1.08283</v>
      </c>
      <c r="BA362">
        <f t="shared" si="149"/>
        <v>98.764637570071017</v>
      </c>
      <c r="BB362" s="2">
        <v>38693</v>
      </c>
      <c r="BC362">
        <v>107.06640625</v>
      </c>
      <c r="BD362" s="22">
        <f>_xll.BDH(BD$3&amp;" Govt",$A$8,BB362,BB362)</f>
        <v>1.07633</v>
      </c>
      <c r="BE362">
        <f t="shared" si="150"/>
        <v>99.473587329164843</v>
      </c>
      <c r="BH362" s="22"/>
      <c r="BJ362" s="2">
        <v>38693</v>
      </c>
      <c r="BK362">
        <v>104.93359375</v>
      </c>
      <c r="BL362" s="22">
        <f>_xll.BDH(BL$3&amp;" Govt",$A$8,BJ362,BJ362)</f>
        <v>1.05507</v>
      </c>
      <c r="BM362">
        <f t="shared" si="151"/>
        <v>99.456523026908172</v>
      </c>
      <c r="BN362" s="2">
        <v>38869</v>
      </c>
      <c r="BO362">
        <v>98.82421875</v>
      </c>
      <c r="BP362" s="22">
        <f>_xll.BDH(BP$3&amp;" Govt",$A$8,BN362,BN362)</f>
        <v>1.04637</v>
      </c>
      <c r="BQ362">
        <f t="shared" si="152"/>
        <v>94.444812781329745</v>
      </c>
      <c r="BR362" s="2">
        <v>39050</v>
      </c>
      <c r="BS362">
        <v>102.2265625</v>
      </c>
      <c r="BT362" s="22">
        <f>_xll.BDH(BT$3&amp;" Govt",$A$8,BR362,BR362)</f>
        <v>1.04348</v>
      </c>
      <c r="BU362">
        <f t="shared" si="153"/>
        <v>97.966959117568138</v>
      </c>
      <c r="BV362" s="2">
        <v>39230</v>
      </c>
      <c r="BW362">
        <v>100.375</v>
      </c>
      <c r="BX362" s="22">
        <f>_xll.BDH(BX$3&amp;" Govt",$A$8,BV362,BV362)</f>
        <v>1.0334300000000001</v>
      </c>
      <c r="BY362">
        <f t="shared" si="154"/>
        <v>97.12801060545948</v>
      </c>
      <c r="BZ362" s="2">
        <v>39412</v>
      </c>
      <c r="CA362">
        <v>113.16015625</v>
      </c>
      <c r="CB362" s="22">
        <f>_xll.BDH(CB$3&amp;" Govt",$A$8,BZ362,BZ362)</f>
        <v>1.0319</v>
      </c>
      <c r="CC362">
        <f t="shared" si="155"/>
        <v>109.66194035274735</v>
      </c>
      <c r="CD362" s="2">
        <v>39594</v>
      </c>
      <c r="CE362">
        <v>116.53515625</v>
      </c>
      <c r="CF362" s="22">
        <f>_xll.BDH(CF$3&amp;" Govt",$A$8,CD362,CD362)</f>
        <v>1.05707</v>
      </c>
      <c r="CG362">
        <f t="shared" si="156"/>
        <v>110.24355648159536</v>
      </c>
      <c r="CH362" s="2">
        <v>39776</v>
      </c>
      <c r="CI362">
        <v>98.11328125</v>
      </c>
      <c r="CJ362" s="22">
        <f>_xll.BDH(CJ$3&amp;" Govt",$A$8,CH362,CH362)</f>
        <v>1.05596</v>
      </c>
      <c r="CK362">
        <f t="shared" si="157"/>
        <v>92.913823677033221</v>
      </c>
      <c r="CL362" s="2">
        <v>39958</v>
      </c>
      <c r="CM362">
        <v>101.55859375</v>
      </c>
      <c r="CN362" s="22">
        <f>_xll.BDH(CN$3&amp;" Govt",$A$8,CL362,CL362)</f>
        <v>1.01478</v>
      </c>
      <c r="CO362">
        <f t="shared" si="158"/>
        <v>100.07941992353022</v>
      </c>
      <c r="CR362" s="22"/>
      <c r="CV362" s="22"/>
      <c r="CZ362" s="22"/>
      <c r="DB362" s="2">
        <v>38698</v>
      </c>
      <c r="DC362">
        <v>109.23046875</v>
      </c>
      <c r="DD362" s="22">
        <f>_xll.BDH(DD$3&amp;" Govt",$A$8,DB362,DB362)</f>
        <v>1.05541</v>
      </c>
      <c r="DE362">
        <f t="shared" si="160"/>
        <v>103.49576823225098</v>
      </c>
      <c r="DF362" s="2">
        <v>39240</v>
      </c>
      <c r="DG362">
        <v>94.06640625</v>
      </c>
      <c r="DH362" s="22">
        <f>_xll.BDH(DH$3&amp;" Govt",$A$8,DF362,DF362)</f>
        <v>1.0359799999999999</v>
      </c>
      <c r="DI362">
        <f t="shared" si="161"/>
        <v>90.799442315488719</v>
      </c>
      <c r="DJ362" s="2">
        <v>39604</v>
      </c>
      <c r="DK362">
        <v>108.984375</v>
      </c>
      <c r="DL362" s="22">
        <f>_xll.BDH(DL$3&amp;" Govt",$A$8,DJ362,DJ362)</f>
        <v>1.05968</v>
      </c>
      <c r="DM362">
        <f t="shared" si="162"/>
        <v>102.84649611203382</v>
      </c>
      <c r="DP362" s="22"/>
    </row>
    <row r="363" spans="4:120" x14ac:dyDescent="0.25">
      <c r="D363" s="2"/>
      <c r="F363" s="2">
        <v>38694</v>
      </c>
      <c r="G363">
        <v>128.5703125</v>
      </c>
      <c r="H363" s="22">
        <f>_xll.BDH(H$3&amp;" Govt",$A$8,F363,F363)</f>
        <v>1.2553399999999999</v>
      </c>
      <c r="I363" s="14">
        <f t="shared" si="138"/>
        <v>102.41871723995094</v>
      </c>
      <c r="J363" s="2">
        <v>38694</v>
      </c>
      <c r="K363">
        <v>128.5546875</v>
      </c>
      <c r="L363" s="22">
        <f>_xll.BDH(L$3&amp;" Govt",$A$8,J363,J363)</f>
        <v>1.2311000000000001</v>
      </c>
      <c r="M363">
        <f t="shared" si="139"/>
        <v>104.42262001462106</v>
      </c>
      <c r="N363" s="2">
        <v>38694</v>
      </c>
      <c r="O363">
        <v>129.640625</v>
      </c>
      <c r="P363" s="22">
        <f>_xll.BDH(P$3&amp;" Govt",$A$8,N363,N363)</f>
        <v>1.21275</v>
      </c>
      <c r="Q363">
        <f t="shared" si="140"/>
        <v>106.89806225520512</v>
      </c>
      <c r="R363" s="2">
        <v>38694</v>
      </c>
      <c r="S363">
        <v>130.42578125</v>
      </c>
      <c r="T363" s="22">
        <f>_xll.BDH(T$3&amp;" Govt",$A$8,R363,R363)</f>
        <v>1.18215</v>
      </c>
      <c r="U363">
        <f t="shared" si="141"/>
        <v>110.32929936979232</v>
      </c>
      <c r="V363" s="2">
        <v>38792</v>
      </c>
      <c r="W363">
        <v>100.2265625</v>
      </c>
      <c r="X363" s="22">
        <f>_xll.BDH(X$3&amp;" Govt",$A$8,V363,V363)</f>
        <v>1.0426500000000001</v>
      </c>
      <c r="Y363">
        <f t="shared" si="142"/>
        <v>96.126756342013138</v>
      </c>
      <c r="Z363" s="2">
        <v>38694</v>
      </c>
      <c r="AA363">
        <v>123.75390625</v>
      </c>
      <c r="AB363" s="22">
        <f>_xll.BDH(AB$3&amp;" Govt",$A$8,Z363,Z363)</f>
        <v>1.1427499999999999</v>
      </c>
      <c r="AC363">
        <f t="shared" si="143"/>
        <v>108.29482060818202</v>
      </c>
      <c r="AD363" s="2">
        <v>39332</v>
      </c>
      <c r="AE363">
        <v>106.66015625</v>
      </c>
      <c r="AF363" s="22">
        <f>_xll.BDH(AF$3&amp;" Govt",$A$8,AD363,AD363)</f>
        <v>1.04965</v>
      </c>
      <c r="AG363">
        <f t="shared" si="144"/>
        <v>101.61497284809222</v>
      </c>
      <c r="AH363" s="2">
        <v>38694</v>
      </c>
      <c r="AI363">
        <v>121.8046875</v>
      </c>
      <c r="AJ363" s="22">
        <f>_xll.BDH(AJ$3&amp;" Govt",$A$8,AH363,AH363)</f>
        <v>1.1201000000000001</v>
      </c>
      <c r="AK363">
        <f t="shared" si="145"/>
        <v>108.74447593964824</v>
      </c>
      <c r="AL363" s="2">
        <v>39696</v>
      </c>
      <c r="AM363">
        <v>111.5078125</v>
      </c>
      <c r="AN363" s="22">
        <f>_xll.BDH(AN$3&amp;" Govt",$A$8,AL363,AL363)</f>
        <v>1.07908</v>
      </c>
      <c r="AO363">
        <f t="shared" si="146"/>
        <v>103.33600150127886</v>
      </c>
      <c r="AP363" s="2">
        <v>38694</v>
      </c>
      <c r="AQ363">
        <v>118.140625</v>
      </c>
      <c r="AR363" s="22">
        <f>_xll.BDH(AR$3&amp;" Govt",$A$8,AP363,AP363)</f>
        <v>1.1061799999999999</v>
      </c>
      <c r="AS363">
        <f t="shared" si="147"/>
        <v>106.80054331121518</v>
      </c>
      <c r="AT363" s="2">
        <v>40063</v>
      </c>
      <c r="AU363">
        <v>101.32421875</v>
      </c>
      <c r="AV363" s="22">
        <f>_xll.BDH(AV$3&amp;" Govt",$A$8,AT363,AT363)</f>
        <v>1.0201500000000001</v>
      </c>
      <c r="AW363">
        <f t="shared" si="148"/>
        <v>99.322863059354006</v>
      </c>
      <c r="AX363" s="2">
        <v>38694</v>
      </c>
      <c r="AY363">
        <v>107.33203125</v>
      </c>
      <c r="AZ363" s="22">
        <f>_xll.BDH(AZ$3&amp;" Govt",$A$8,AX363,AX363)</f>
        <v>1.0829</v>
      </c>
      <c r="BA363">
        <f t="shared" si="149"/>
        <v>99.115367300766465</v>
      </c>
      <c r="BB363" s="2">
        <v>38694</v>
      </c>
      <c r="BC363">
        <v>107.49609375</v>
      </c>
      <c r="BD363" s="22">
        <f>_xll.BDH(BD$3&amp;" Govt",$A$8,BB363,BB363)</f>
        <v>1.0764</v>
      </c>
      <c r="BE363">
        <f t="shared" si="150"/>
        <v>99.866307831661089</v>
      </c>
      <c r="BH363" s="22"/>
      <c r="BJ363" s="2">
        <v>38694</v>
      </c>
      <c r="BK363">
        <v>105.33984375</v>
      </c>
      <c r="BL363" s="22">
        <f>_xll.BDH(BL$3&amp;" Govt",$A$8,BJ363,BJ363)</f>
        <v>1.05514</v>
      </c>
      <c r="BM363">
        <f t="shared" si="151"/>
        <v>99.834944888829924</v>
      </c>
      <c r="BN363" s="2">
        <v>38870</v>
      </c>
      <c r="BO363">
        <v>99.609375</v>
      </c>
      <c r="BP363" s="22">
        <f>_xll.BDH(BP$3&amp;" Govt",$A$8,BN363,BN363)</f>
        <v>1.04667</v>
      </c>
      <c r="BQ363">
        <f t="shared" si="152"/>
        <v>95.167889592708306</v>
      </c>
      <c r="BR363" s="2">
        <v>39051</v>
      </c>
      <c r="BS363">
        <v>102.73828125</v>
      </c>
      <c r="BT363" s="22">
        <f>_xll.BDH(BT$3&amp;" Govt",$A$8,BR363,BR363)</f>
        <v>1.04331</v>
      </c>
      <c r="BU363">
        <f t="shared" si="153"/>
        <v>98.473398366736646</v>
      </c>
      <c r="BV363" s="2">
        <v>39231</v>
      </c>
      <c r="BW363">
        <v>100.0390625</v>
      </c>
      <c r="BX363" s="22">
        <f>_xll.BDH(BX$3&amp;" Govt",$A$8,BV363,BV363)</f>
        <v>1.03373</v>
      </c>
      <c r="BY363">
        <f t="shared" si="154"/>
        <v>96.774846913604122</v>
      </c>
      <c r="BZ363" s="2">
        <v>39413</v>
      </c>
      <c r="CA363">
        <v>112.16015625</v>
      </c>
      <c r="CB363" s="22">
        <f>_xll.BDH(CB$3&amp;" Govt",$A$8,BZ363,BZ363)</f>
        <v>1.032</v>
      </c>
      <c r="CC363">
        <f t="shared" si="155"/>
        <v>108.68232194767441</v>
      </c>
      <c r="CD363" s="2">
        <v>39595</v>
      </c>
      <c r="CE363">
        <v>115.6953125</v>
      </c>
      <c r="CF363" s="22">
        <f>_xll.BDH(CF$3&amp;" Govt",$A$8,CD363,CD363)</f>
        <v>1.0573600000000001</v>
      </c>
      <c r="CG363">
        <f t="shared" si="156"/>
        <v>109.41903656276007</v>
      </c>
      <c r="CH363" s="2">
        <v>39777</v>
      </c>
      <c r="CI363">
        <v>100.41015625</v>
      </c>
      <c r="CJ363" s="22">
        <f>_xll.BDH(CJ$3&amp;" Govt",$A$8,CH363,CH363)</f>
        <v>1.0559099999999999</v>
      </c>
      <c r="CK363">
        <f t="shared" si="157"/>
        <v>95.093479794679482</v>
      </c>
      <c r="CL363" s="2">
        <v>39959</v>
      </c>
      <c r="CM363">
        <v>101.26953125</v>
      </c>
      <c r="CN363" s="22">
        <f>_xll.BDH(CN$3&amp;" Govt",$A$8,CL363,CL363)</f>
        <v>1.0148600000000001</v>
      </c>
      <c r="CO363">
        <f t="shared" si="158"/>
        <v>99.786700874997521</v>
      </c>
      <c r="CR363" s="22"/>
      <c r="CV363" s="22"/>
      <c r="CZ363" s="22"/>
      <c r="DB363" s="2">
        <v>38699</v>
      </c>
      <c r="DC363">
        <v>109.55859375</v>
      </c>
      <c r="DD363" s="22">
        <f>_xll.BDH(DD$3&amp;" Govt",$A$8,DB363,DB363)</f>
        <v>1.05548</v>
      </c>
      <c r="DE363">
        <f t="shared" si="160"/>
        <v>103.7997818528063</v>
      </c>
      <c r="DF363" s="2">
        <v>39241</v>
      </c>
      <c r="DG363">
        <v>94.38671875</v>
      </c>
      <c r="DH363" s="22">
        <f>_xll.BDH(DH$3&amp;" Govt",$A$8,DF363,DF363)</f>
        <v>1.0362</v>
      </c>
      <c r="DI363">
        <f t="shared" si="161"/>
        <v>91.089286575950581</v>
      </c>
      <c r="DJ363" s="2">
        <v>39605</v>
      </c>
      <c r="DK363">
        <v>111.17578125</v>
      </c>
      <c r="DL363" s="22">
        <f>_xll.BDH(DL$3&amp;" Govt",$A$8,DJ363,DJ363)</f>
        <v>1.0599000000000001</v>
      </c>
      <c r="DM363">
        <f t="shared" si="162"/>
        <v>104.89270803849419</v>
      </c>
      <c r="DP363" s="22"/>
    </row>
    <row r="364" spans="4:120" x14ac:dyDescent="0.25">
      <c r="D364" s="2"/>
      <c r="F364" s="2">
        <v>38695</v>
      </c>
      <c r="G364">
        <v>128.53125</v>
      </c>
      <c r="H364" s="22">
        <f>_xll.BDH(H$3&amp;" Govt",$A$8,F364,F364)</f>
        <v>1.25542</v>
      </c>
      <c r="I364" s="14">
        <f t="shared" si="138"/>
        <v>102.38107565595578</v>
      </c>
      <c r="J364" s="2">
        <v>38695</v>
      </c>
      <c r="K364">
        <v>128.5</v>
      </c>
      <c r="L364" s="22">
        <f>_xll.BDH(L$3&amp;" Govt",$A$8,J364,J364)</f>
        <v>1.2311799999999999</v>
      </c>
      <c r="M364">
        <f t="shared" si="139"/>
        <v>104.37141603989669</v>
      </c>
      <c r="N364" s="2">
        <v>38695</v>
      </c>
      <c r="O364">
        <v>129.4765625</v>
      </c>
      <c r="P364" s="22">
        <f>_xll.BDH(P$3&amp;" Govt",$A$8,N364,N364)</f>
        <v>1.21282</v>
      </c>
      <c r="Q364">
        <f t="shared" si="140"/>
        <v>106.75661887172045</v>
      </c>
      <c r="R364" s="2">
        <v>38695</v>
      </c>
      <c r="S364">
        <v>130.21484375</v>
      </c>
      <c r="T364" s="22">
        <f>_xll.BDH(T$3&amp;" Govt",$A$8,R364,R364)</f>
        <v>1.18222</v>
      </c>
      <c r="U364">
        <f t="shared" si="141"/>
        <v>110.14434178917629</v>
      </c>
      <c r="V364" s="2">
        <v>38793</v>
      </c>
      <c r="W364">
        <v>100.16015625</v>
      </c>
      <c r="X364" s="22">
        <f>_xll.BDH(X$3&amp;" Govt",$A$8,V364,V364)</f>
        <v>1.04291</v>
      </c>
      <c r="Y364">
        <f t="shared" si="142"/>
        <v>96.039117709102413</v>
      </c>
      <c r="Z364" s="2">
        <v>38695</v>
      </c>
      <c r="AA364">
        <v>123.54296875</v>
      </c>
      <c r="AB364" s="22">
        <f>_xll.BDH(AB$3&amp;" Govt",$A$8,Z364,Z364)</f>
        <v>1.14283</v>
      </c>
      <c r="AC364">
        <f t="shared" si="143"/>
        <v>108.102665094546</v>
      </c>
      <c r="AD364" s="2">
        <v>39335</v>
      </c>
      <c r="AE364">
        <v>106.84375</v>
      </c>
      <c r="AF364" s="22">
        <f>_xll.BDH(AF$3&amp;" Govt",$A$8,AD364,AD364)</f>
        <v>1.04962</v>
      </c>
      <c r="AG364">
        <f t="shared" si="144"/>
        <v>101.79279167698786</v>
      </c>
      <c r="AH364" s="2">
        <v>38695</v>
      </c>
      <c r="AI364">
        <v>121.52734375</v>
      </c>
      <c r="AJ364" s="22">
        <f>_xll.BDH(AJ$3&amp;" Govt",$A$8,AH364,AH364)</f>
        <v>1.1201699999999999</v>
      </c>
      <c r="AK364">
        <f t="shared" si="145"/>
        <v>108.49008967388879</v>
      </c>
      <c r="AL364" s="2">
        <v>39699</v>
      </c>
      <c r="AM364">
        <v>111.484375</v>
      </c>
      <c r="AN364" s="22">
        <f>_xll.BDH(AN$3&amp;" Govt",$A$8,AL364,AL364)</f>
        <v>1.07965</v>
      </c>
      <c r="AO364">
        <f t="shared" si="146"/>
        <v>103.25973695178993</v>
      </c>
      <c r="AP364" s="2">
        <v>38695</v>
      </c>
      <c r="AQ364">
        <v>117.82421875</v>
      </c>
      <c r="AR364" s="22">
        <f>_xll.BDH(AR$3&amp;" Govt",$A$8,AP364,AP364)</f>
        <v>1.10625</v>
      </c>
      <c r="AS364">
        <f t="shared" si="147"/>
        <v>106.50776836158192</v>
      </c>
      <c r="AT364" s="2">
        <v>40064</v>
      </c>
      <c r="AU364">
        <v>101.55859375</v>
      </c>
      <c r="AV364" s="22">
        <f>_xll.BDH(AV$3&amp;" Govt",$A$8,AT364,AT364)</f>
        <v>1.0200899999999999</v>
      </c>
      <c r="AW364">
        <f t="shared" si="148"/>
        <v>99.558464204138858</v>
      </c>
      <c r="AX364" s="2">
        <v>38695</v>
      </c>
      <c r="AY364">
        <v>107.01171875</v>
      </c>
      <c r="AZ364" s="22">
        <f>_xll.BDH(AZ$3&amp;" Govt",$A$8,AX364,AX364)</f>
        <v>1.08297</v>
      </c>
      <c r="BA364">
        <f t="shared" si="149"/>
        <v>98.813188500143127</v>
      </c>
      <c r="BB364" s="2">
        <v>38695</v>
      </c>
      <c r="BC364">
        <v>107.1484375</v>
      </c>
      <c r="BD364" s="22">
        <f>_xll.BDH(BD$3&amp;" Govt",$A$8,BB364,BB364)</f>
        <v>1.07647</v>
      </c>
      <c r="BE364">
        <f t="shared" si="150"/>
        <v>99.536854255111606</v>
      </c>
      <c r="BH364" s="22"/>
      <c r="BJ364" s="2">
        <v>38695</v>
      </c>
      <c r="BK364">
        <v>104.96484375</v>
      </c>
      <c r="BL364" s="22">
        <f>_xll.BDH(BL$3&amp;" Govt",$A$8,BJ364,BJ364)</f>
        <v>1.05521</v>
      </c>
      <c r="BM364">
        <f t="shared" si="151"/>
        <v>99.472942589626712</v>
      </c>
      <c r="BN364" s="2">
        <v>38873</v>
      </c>
      <c r="BO364">
        <v>99.37890625</v>
      </c>
      <c r="BP364" s="22">
        <f>_xll.BDH(BP$3&amp;" Govt",$A$8,BN364,BN364)</f>
        <v>1.04756</v>
      </c>
      <c r="BQ364">
        <f t="shared" si="152"/>
        <v>94.867030289434496</v>
      </c>
      <c r="BR364" s="2">
        <v>39052</v>
      </c>
      <c r="BS364">
        <v>103.125</v>
      </c>
      <c r="BT364" s="22">
        <f>_xll.BDH(BT$3&amp;" Govt",$A$8,BR364,BR364)</f>
        <v>1.04314</v>
      </c>
      <c r="BU364">
        <f t="shared" si="153"/>
        <v>98.860172172479253</v>
      </c>
      <c r="BV364" s="2">
        <v>39232</v>
      </c>
      <c r="BW364">
        <v>100.1875</v>
      </c>
      <c r="BX364" s="22">
        <f>_xll.BDH(BX$3&amp;" Govt",$A$8,BV364,BV364)</f>
        <v>1.03403</v>
      </c>
      <c r="BY364">
        <f t="shared" si="154"/>
        <v>96.890322331073563</v>
      </c>
      <c r="BZ364" s="2">
        <v>39414</v>
      </c>
      <c r="CA364">
        <v>111.2109375</v>
      </c>
      <c r="CB364" s="22">
        <f>_xll.BDH(CB$3&amp;" Govt",$A$8,BZ364,BZ364)</f>
        <v>1.03209</v>
      </c>
      <c r="CC364">
        <f t="shared" si="155"/>
        <v>107.75313926111096</v>
      </c>
      <c r="CD364" s="2">
        <v>39596</v>
      </c>
      <c r="CE364">
        <v>114.76171875</v>
      </c>
      <c r="CF364" s="22">
        <f>_xll.BDH(CF$3&amp;" Govt",$A$8,CD364,CD364)</f>
        <v>1.05765</v>
      </c>
      <c r="CG364">
        <f t="shared" si="156"/>
        <v>108.50632888951922</v>
      </c>
      <c r="CH364" s="2">
        <v>39778</v>
      </c>
      <c r="CI364">
        <v>101.10546875</v>
      </c>
      <c r="CJ364" s="22">
        <f>_xll.BDH(CJ$3&amp;" Govt",$A$8,CH364,CH364)</f>
        <v>1.05586</v>
      </c>
      <c r="CK364">
        <f t="shared" si="157"/>
        <v>95.756510096035456</v>
      </c>
      <c r="CL364" s="2">
        <v>39960</v>
      </c>
      <c r="CM364">
        <v>100.6015625</v>
      </c>
      <c r="CN364" s="22">
        <f>_xll.BDH(CN$3&amp;" Govt",$A$8,CL364,CL364)</f>
        <v>1.01494</v>
      </c>
      <c r="CO364">
        <f t="shared" si="158"/>
        <v>99.120699253157824</v>
      </c>
      <c r="CR364" s="22"/>
      <c r="CV364" s="22"/>
      <c r="CZ364" s="22"/>
      <c r="DB364" s="2">
        <v>38700</v>
      </c>
      <c r="DC364">
        <v>110.25</v>
      </c>
      <c r="DD364" s="22">
        <f>_xll.BDH(DD$3&amp;" Govt",$A$8,DB364,DB364)</f>
        <v>1.05555</v>
      </c>
      <c r="DE364">
        <f t="shared" si="160"/>
        <v>104.44791814693761</v>
      </c>
      <c r="DF364" s="2">
        <v>39244</v>
      </c>
      <c r="DG364">
        <v>94.12109375</v>
      </c>
      <c r="DH364" s="22">
        <f>_xll.BDH(DH$3&amp;" Govt",$A$8,DF364,DF364)</f>
        <v>1.03688</v>
      </c>
      <c r="DI364">
        <f t="shared" si="161"/>
        <v>90.773371798086572</v>
      </c>
      <c r="DJ364" s="2">
        <v>39608</v>
      </c>
      <c r="DK364">
        <v>110.90625</v>
      </c>
      <c r="DL364" s="22">
        <f>_xll.BDH(DL$3&amp;" Govt",$A$8,DJ364,DJ364)</f>
        <v>1.06054</v>
      </c>
      <c r="DM364">
        <f t="shared" si="162"/>
        <v>104.57526354498651</v>
      </c>
      <c r="DP364" s="22"/>
    </row>
    <row r="365" spans="4:120" x14ac:dyDescent="0.25">
      <c r="D365" s="2"/>
      <c r="F365" s="2">
        <v>38698</v>
      </c>
      <c r="G365">
        <v>128.62890625</v>
      </c>
      <c r="H365" s="22">
        <f>_xll.BDH(H$3&amp;" Govt",$A$8,F365,F365)</f>
        <v>1.2556700000000001</v>
      </c>
      <c r="I365" s="14">
        <f t="shared" si="138"/>
        <v>102.43846412672119</v>
      </c>
      <c r="J365" s="2">
        <v>38698</v>
      </c>
      <c r="K365">
        <v>128.54296875</v>
      </c>
      <c r="L365" s="22">
        <f>_xll.BDH(L$3&amp;" Govt",$A$8,J365,J365)</f>
        <v>1.23142</v>
      </c>
      <c r="M365">
        <f t="shared" si="139"/>
        <v>104.38596802877979</v>
      </c>
      <c r="N365" s="2">
        <v>38698</v>
      </c>
      <c r="O365">
        <v>129.5</v>
      </c>
      <c r="P365" s="22">
        <f>_xll.BDH(P$3&amp;" Govt",$A$8,N365,N365)</f>
        <v>1.21306</v>
      </c>
      <c r="Q365">
        <f t="shared" si="140"/>
        <v>106.75481839315449</v>
      </c>
      <c r="R365" s="2">
        <v>38698</v>
      </c>
      <c r="S365">
        <v>130.2734375</v>
      </c>
      <c r="T365" s="22">
        <f>_xll.BDH(T$3&amp;" Govt",$A$8,R365,R365)</f>
        <v>1.18245</v>
      </c>
      <c r="U365">
        <f t="shared" si="141"/>
        <v>110.17247029472705</v>
      </c>
      <c r="V365" s="2">
        <v>38796</v>
      </c>
      <c r="W365">
        <v>100.10546875</v>
      </c>
      <c r="X365" s="22">
        <f>_xll.BDH(X$3&amp;" Govt",$A$8,V365,V365)</f>
        <v>1.0436799999999999</v>
      </c>
      <c r="Y365">
        <f t="shared" si="142"/>
        <v>95.915863818411779</v>
      </c>
      <c r="Z365" s="2">
        <v>38698</v>
      </c>
      <c r="AA365">
        <v>123.5625</v>
      </c>
      <c r="AB365" s="22">
        <f>_xll.BDH(AB$3&amp;" Govt",$A$8,Z365,Z365)</f>
        <v>1.1430500000000001</v>
      </c>
      <c r="AC365">
        <f t="shared" si="143"/>
        <v>108.09894580289576</v>
      </c>
      <c r="AD365" s="2">
        <v>39336</v>
      </c>
      <c r="AE365">
        <v>106.703125</v>
      </c>
      <c r="AF365" s="22">
        <f>_xll.BDH(AF$3&amp;" Govt",$A$8,AD365,AD365)</f>
        <v>1.0496099999999999</v>
      </c>
      <c r="AG365">
        <f t="shared" si="144"/>
        <v>101.65978315755376</v>
      </c>
      <c r="AH365" s="2">
        <v>38698</v>
      </c>
      <c r="AI365">
        <v>121.56640625</v>
      </c>
      <c r="AJ365" s="22">
        <f>_xll.BDH(AJ$3&amp;" Govt",$A$8,AH365,AH365)</f>
        <v>1.12039</v>
      </c>
      <c r="AK365">
        <f t="shared" si="145"/>
        <v>108.50365163023589</v>
      </c>
      <c r="AL365" s="2">
        <v>39700</v>
      </c>
      <c r="AM365">
        <v>111.64453125</v>
      </c>
      <c r="AN365" s="22">
        <f>_xll.BDH(AN$3&amp;" Govt",$A$8,AL365,AL365)</f>
        <v>1.0798300000000001</v>
      </c>
      <c r="AO365">
        <f t="shared" si="146"/>
        <v>103.39084045636812</v>
      </c>
      <c r="AP365" s="2">
        <v>38698</v>
      </c>
      <c r="AQ365">
        <v>117.83984375</v>
      </c>
      <c r="AR365" s="22">
        <f>_xll.BDH(AR$3&amp;" Govt",$A$8,AP365,AP365)</f>
        <v>1.10646</v>
      </c>
      <c r="AS365">
        <f t="shared" si="147"/>
        <v>106.5016753881749</v>
      </c>
      <c r="AT365" s="2">
        <v>40065</v>
      </c>
      <c r="AU365">
        <v>101.76171875</v>
      </c>
      <c r="AV365" s="22">
        <f>_xll.BDH(AV$3&amp;" Govt",$A$8,AT365,AT365)</f>
        <v>1.0200400000000001</v>
      </c>
      <c r="AW365">
        <f t="shared" si="148"/>
        <v>99.76247867730676</v>
      </c>
      <c r="AX365" s="2">
        <v>38698</v>
      </c>
      <c r="AY365">
        <v>107.04296875</v>
      </c>
      <c r="AZ365" s="22">
        <f>_xll.BDH(AZ$3&amp;" Govt",$A$8,AX365,AX365)</f>
        <v>1.08318</v>
      </c>
      <c r="BA365">
        <f t="shared" si="149"/>
        <v>98.822881469377208</v>
      </c>
      <c r="BB365" s="2">
        <v>38698</v>
      </c>
      <c r="BC365">
        <v>107.1796875</v>
      </c>
      <c r="BD365" s="22">
        <f>_xll.BDH(BD$3&amp;" Govt",$A$8,BB365,BB365)</f>
        <v>1.0766800000000001</v>
      </c>
      <c r="BE365">
        <f t="shared" si="150"/>
        <v>99.546464594865697</v>
      </c>
      <c r="BH365" s="22"/>
      <c r="BJ365" s="2">
        <v>38698</v>
      </c>
      <c r="BK365">
        <v>104.99609375</v>
      </c>
      <c r="BL365" s="22">
        <f>_xll.BDH(BL$3&amp;" Govt",$A$8,BJ365,BJ365)</f>
        <v>1.05541</v>
      </c>
      <c r="BM365">
        <f t="shared" si="151"/>
        <v>99.483701831515717</v>
      </c>
      <c r="BN365" s="2">
        <v>38874</v>
      </c>
      <c r="BO365">
        <v>99.16796875</v>
      </c>
      <c r="BP365" s="22">
        <f>_xll.BDH(BP$3&amp;" Govt",$A$8,BN365,BN365)</f>
        <v>1.04786</v>
      </c>
      <c r="BQ365">
        <f t="shared" si="152"/>
        <v>94.638566936422805</v>
      </c>
      <c r="BR365" s="2">
        <v>39055</v>
      </c>
      <c r="BS365">
        <v>103.09375</v>
      </c>
      <c r="BT365" s="22">
        <f>_xll.BDH(BT$3&amp;" Govt",$A$8,BR365,BR365)</f>
        <v>1.0425899999999999</v>
      </c>
      <c r="BU365">
        <f t="shared" si="153"/>
        <v>98.882350684353398</v>
      </c>
      <c r="BV365" s="2">
        <v>39233</v>
      </c>
      <c r="BW365">
        <v>100.23828125</v>
      </c>
      <c r="BX365" s="22">
        <f>_xll.BDH(BX$3&amp;" Govt",$A$8,BV365,BV365)</f>
        <v>1.03434</v>
      </c>
      <c r="BY365">
        <f t="shared" si="154"/>
        <v>96.910378840613333</v>
      </c>
      <c r="BZ365" s="2">
        <v>39415</v>
      </c>
      <c r="CA365">
        <v>112.09765625</v>
      </c>
      <c r="CB365" s="22">
        <f>_xll.BDH(CB$3&amp;" Govt",$A$8,BZ365,BZ365)</f>
        <v>1.0321899999999999</v>
      </c>
      <c r="CC365">
        <f t="shared" si="155"/>
        <v>108.60176542109495</v>
      </c>
      <c r="CD365" s="2">
        <v>39597</v>
      </c>
      <c r="CE365">
        <v>114.26953125</v>
      </c>
      <c r="CF365" s="22">
        <f>_xll.BDH(CF$3&amp;" Govt",$A$8,CD365,CD365)</f>
        <v>1.0579499999999999</v>
      </c>
      <c r="CG365">
        <f t="shared" si="156"/>
        <v>108.01033248263151</v>
      </c>
      <c r="CH365" s="2">
        <v>39779</v>
      </c>
      <c r="CI365">
        <v>101.10546875</v>
      </c>
      <c r="CJ365" s="22">
        <f>_xll.BDH(CJ$3&amp;" Govt",$A$8,CH365,CH365)</f>
        <v>1.0558099999999999</v>
      </c>
      <c r="CK365">
        <f t="shared" si="157"/>
        <v>95.761044837612829</v>
      </c>
      <c r="CL365" s="2">
        <v>39961</v>
      </c>
      <c r="CM365">
        <v>100.66015625</v>
      </c>
      <c r="CN365" s="22">
        <f>_xll.BDH(CN$3&amp;" Govt",$A$8,CL365,CL365)</f>
        <v>1.01502</v>
      </c>
      <c r="CO365">
        <f t="shared" si="158"/>
        <v>99.170613633228896</v>
      </c>
      <c r="CR365" s="22"/>
      <c r="CV365" s="22"/>
      <c r="CZ365" s="22"/>
      <c r="DB365" s="2">
        <v>38701</v>
      </c>
      <c r="DC365">
        <v>110.24609375</v>
      </c>
      <c r="DD365" s="22">
        <f>_xll.BDH(DD$3&amp;" Govt",$A$8,DB365,DB365)</f>
        <v>1.05562</v>
      </c>
      <c r="DE365">
        <f t="shared" si="160"/>
        <v>104.43729159167124</v>
      </c>
      <c r="DF365" s="2">
        <v>39245</v>
      </c>
      <c r="DG365">
        <v>92.65625</v>
      </c>
      <c r="DH365" s="22">
        <f>_xll.BDH(DH$3&amp;" Govt",$A$8,DF365,DF365)</f>
        <v>1.0370999999999999</v>
      </c>
      <c r="DI365">
        <f t="shared" si="161"/>
        <v>89.341673898370459</v>
      </c>
      <c r="DJ365" s="2">
        <v>39609</v>
      </c>
      <c r="DK365">
        <v>109.875</v>
      </c>
      <c r="DL365" s="22">
        <f>_xll.BDH(DL$3&amp;" Govt",$A$8,DJ365,DJ365)</f>
        <v>1.0607500000000001</v>
      </c>
      <c r="DM365">
        <f t="shared" si="162"/>
        <v>103.5823709639406</v>
      </c>
      <c r="DP365" s="22"/>
    </row>
    <row r="366" spans="4:120" x14ac:dyDescent="0.25">
      <c r="D366" s="2"/>
      <c r="F366" s="2">
        <v>38699</v>
      </c>
      <c r="G366">
        <v>128.66796875</v>
      </c>
      <c r="H366" s="22">
        <f>_xll.BDH(H$3&amp;" Govt",$A$8,F366,F366)</f>
        <v>1.2557499999999999</v>
      </c>
      <c r="I366" s="14">
        <f t="shared" si="138"/>
        <v>102.46304499303206</v>
      </c>
      <c r="J366" s="2">
        <v>38699</v>
      </c>
      <c r="K366">
        <v>128.58203125</v>
      </c>
      <c r="L366" s="22">
        <f>_xll.BDH(L$3&amp;" Govt",$A$8,J366,J366)</f>
        <v>1.2315</v>
      </c>
      <c r="M366">
        <f t="shared" si="139"/>
        <v>104.41090641494112</v>
      </c>
      <c r="N366" s="2">
        <v>38699</v>
      </c>
      <c r="O366">
        <v>129.59375</v>
      </c>
      <c r="P366" s="22">
        <f>_xll.BDH(P$3&amp;" Govt",$A$8,N366,N366)</f>
        <v>1.2131400000000001</v>
      </c>
      <c r="Q366">
        <f t="shared" si="140"/>
        <v>106.82505728934829</v>
      </c>
      <c r="R366" s="2">
        <v>38699</v>
      </c>
      <c r="S366">
        <v>130.4453125</v>
      </c>
      <c r="T366" s="22">
        <f>_xll.BDH(T$3&amp;" Govt",$A$8,R366,R366)</f>
        <v>1.1825300000000001</v>
      </c>
      <c r="U366">
        <f t="shared" si="141"/>
        <v>110.3103621049783</v>
      </c>
      <c r="V366" s="2">
        <v>38797</v>
      </c>
      <c r="W366">
        <v>99.7265625</v>
      </c>
      <c r="X366" s="22">
        <f>_xll.BDH(X$3&amp;" Govt",$A$8,V366,V366)</f>
        <v>1.04393</v>
      </c>
      <c r="Y366">
        <f t="shared" si="142"/>
        <v>95.529932562528131</v>
      </c>
      <c r="Z366" s="2">
        <v>38699</v>
      </c>
      <c r="AA366">
        <v>123.796875</v>
      </c>
      <c r="AB366" s="22">
        <f>_xll.BDH(AB$3&amp;" Govt",$A$8,Z366,Z366)</f>
        <v>1.1431199999999999</v>
      </c>
      <c r="AC366">
        <f t="shared" si="143"/>
        <v>108.29735723283646</v>
      </c>
      <c r="AD366" s="2">
        <v>39337</v>
      </c>
      <c r="AE366">
        <v>106.6953125</v>
      </c>
      <c r="AF366" s="22">
        <f>_xll.BDH(AF$3&amp;" Govt",$A$8,AD366,AD366)</f>
        <v>1.0496000000000001</v>
      </c>
      <c r="AG366">
        <f t="shared" si="144"/>
        <v>101.65330840320121</v>
      </c>
      <c r="AH366" s="2">
        <v>38699</v>
      </c>
      <c r="AI366">
        <v>121.671875</v>
      </c>
      <c r="AJ366" s="22">
        <f>_xll.BDH(AJ$3&amp;" Govt",$A$8,AH366,AH366)</f>
        <v>1.1204700000000001</v>
      </c>
      <c r="AK366">
        <f t="shared" si="145"/>
        <v>108.59003364659472</v>
      </c>
      <c r="AL366" s="2">
        <v>39701</v>
      </c>
      <c r="AM366">
        <v>111.5</v>
      </c>
      <c r="AN366" s="22">
        <f>_xll.BDH(AN$3&amp;" Govt",$A$8,AL366,AL366)</f>
        <v>1.08002</v>
      </c>
      <c r="AO366">
        <f t="shared" si="146"/>
        <v>103.23882891057573</v>
      </c>
      <c r="AP366" s="2">
        <v>38699</v>
      </c>
      <c r="AQ366">
        <v>117.96484375</v>
      </c>
      <c r="AR366" s="22">
        <f>_xll.BDH(AR$3&amp;" Govt",$A$8,AP366,AP366)</f>
        <v>1.10653</v>
      </c>
      <c r="AS366">
        <f t="shared" si="147"/>
        <v>106.60790376221159</v>
      </c>
      <c r="AT366" s="2">
        <v>40066</v>
      </c>
      <c r="AU366">
        <v>102.01171875</v>
      </c>
      <c r="AV366" s="22">
        <f>_xll.BDH(AV$3&amp;" Govt",$A$8,AT366,AT366)</f>
        <v>1.01999</v>
      </c>
      <c r="AW366">
        <f t="shared" si="148"/>
        <v>100.01246948499495</v>
      </c>
      <c r="AX366" s="2">
        <v>38699</v>
      </c>
      <c r="AY366">
        <v>107.171875</v>
      </c>
      <c r="AZ366" s="22">
        <f>_xll.BDH(AZ$3&amp;" Govt",$A$8,AX366,AX366)</f>
        <v>1.08325</v>
      </c>
      <c r="BA366">
        <f t="shared" si="149"/>
        <v>98.93549503807985</v>
      </c>
      <c r="BB366" s="2">
        <v>38699</v>
      </c>
      <c r="BC366">
        <v>107.328125</v>
      </c>
      <c r="BD366" s="22">
        <f>_xll.BDH(BD$3&amp;" Govt",$A$8,BB366,BB366)</f>
        <v>1.0767500000000001</v>
      </c>
      <c r="BE366">
        <f t="shared" si="150"/>
        <v>99.677850011608996</v>
      </c>
      <c r="BH366" s="22"/>
      <c r="BJ366" s="2">
        <v>38699</v>
      </c>
      <c r="BK366">
        <v>105.140625</v>
      </c>
      <c r="BL366" s="22">
        <f>_xll.BDH(BL$3&amp;" Govt",$A$8,BJ366,BJ366)</f>
        <v>1.05548</v>
      </c>
      <c r="BM366">
        <f t="shared" si="151"/>
        <v>99.614038162731646</v>
      </c>
      <c r="BN366" s="2">
        <v>38875</v>
      </c>
      <c r="BO366">
        <v>98.83984375</v>
      </c>
      <c r="BP366" s="22">
        <f>_xll.BDH(BP$3&amp;" Govt",$A$8,BN366,BN366)</f>
        <v>1.0481499999999999</v>
      </c>
      <c r="BQ366">
        <f t="shared" si="152"/>
        <v>94.299330964079573</v>
      </c>
      <c r="BR366" s="2">
        <v>39056</v>
      </c>
      <c r="BS366">
        <v>103.06640625</v>
      </c>
      <c r="BT366" s="22">
        <f>_xll.BDH(BT$3&amp;" Govt",$A$8,BR366,BR366)</f>
        <v>1.0424100000000001</v>
      </c>
      <c r="BU366">
        <f t="shared" si="153"/>
        <v>98.873194088698298</v>
      </c>
      <c r="BV366" s="2">
        <v>39234</v>
      </c>
      <c r="BW366">
        <v>99.8984375</v>
      </c>
      <c r="BX366" s="22">
        <f>_xll.BDH(BX$3&amp;" Govt",$A$8,BV366,BV366)</f>
        <v>1.03464</v>
      </c>
      <c r="BY366">
        <f t="shared" si="154"/>
        <v>96.553813403695969</v>
      </c>
      <c r="BZ366" s="2">
        <v>39416</v>
      </c>
      <c r="CA366">
        <v>112.1640625</v>
      </c>
      <c r="CB366" s="22">
        <f>_xll.BDH(CB$3&amp;" Govt",$A$8,BZ366,BZ366)</f>
        <v>1.0322800000000001</v>
      </c>
      <c r="CC366">
        <f t="shared" si="155"/>
        <v>108.65662659355988</v>
      </c>
      <c r="CD366" s="2">
        <v>39598</v>
      </c>
      <c r="CE366">
        <v>114.7578125</v>
      </c>
      <c r="CF366" s="22">
        <f>_xll.BDH(CF$3&amp;" Govt",$A$8,CD366,CD366)</f>
        <v>1.0582400000000001</v>
      </c>
      <c r="CG366">
        <f t="shared" si="156"/>
        <v>108.44214214166918</v>
      </c>
      <c r="CH366" s="2">
        <v>39780</v>
      </c>
      <c r="CI366">
        <v>101.79296875</v>
      </c>
      <c r="CJ366" s="22">
        <f>_xll.BDH(CJ$3&amp;" Govt",$A$8,CH366,CH366)</f>
        <v>1.05576</v>
      </c>
      <c r="CK366">
        <f t="shared" si="157"/>
        <v>96.416769673031752</v>
      </c>
      <c r="CL366" s="2">
        <v>39962</v>
      </c>
      <c r="CM366">
        <v>102.078125</v>
      </c>
      <c r="CN366" s="22">
        <f>_xll.BDH(CN$3&amp;" Govt",$A$8,CL366,CL366)</f>
        <v>1.0150999999999999</v>
      </c>
      <c r="CO366">
        <f t="shared" si="158"/>
        <v>100.55967392375136</v>
      </c>
      <c r="CR366" s="22"/>
      <c r="CV366" s="22"/>
      <c r="CZ366" s="22"/>
      <c r="DB366" s="2">
        <v>38702</v>
      </c>
      <c r="DC366">
        <v>110.83203125</v>
      </c>
      <c r="DD366" s="22">
        <f>_xll.BDH(DD$3&amp;" Govt",$A$8,DB366,DB366)</f>
        <v>1.05569</v>
      </c>
      <c r="DE366">
        <f t="shared" si="160"/>
        <v>104.98539462342164</v>
      </c>
      <c r="DF366" s="2">
        <v>39246</v>
      </c>
      <c r="DG366">
        <v>93.8359375</v>
      </c>
      <c r="DH366" s="22">
        <f>_xll.BDH(DH$3&amp;" Govt",$A$8,DF366,DF366)</f>
        <v>1.0373300000000001</v>
      </c>
      <c r="DI366">
        <f t="shared" si="161"/>
        <v>90.459099322298584</v>
      </c>
      <c r="DJ366" s="2">
        <v>39610</v>
      </c>
      <c r="DK366">
        <v>109.703125</v>
      </c>
      <c r="DL366" s="22">
        <f>_xll.BDH(DL$3&amp;" Govt",$A$8,DJ366,DJ366)</f>
        <v>1.06097</v>
      </c>
      <c r="DM366">
        <f t="shared" si="162"/>
        <v>103.39889440794745</v>
      </c>
      <c r="DP366" s="22"/>
    </row>
    <row r="367" spans="4:120" x14ac:dyDescent="0.25">
      <c r="D367" s="2"/>
      <c r="F367" s="2">
        <v>38700</v>
      </c>
      <c r="G367">
        <v>128.74609375</v>
      </c>
      <c r="H367" s="22">
        <f>_xll.BDH(H$3&amp;" Govt",$A$8,F367,F367)</f>
        <v>1.25583</v>
      </c>
      <c r="I367" s="14">
        <f t="shared" si="138"/>
        <v>102.51872765422071</v>
      </c>
      <c r="J367" s="2">
        <v>38700</v>
      </c>
      <c r="K367">
        <v>128.66015625</v>
      </c>
      <c r="L367" s="22">
        <f>_xll.BDH(L$3&amp;" Govt",$A$8,J367,J367)</f>
        <v>1.2315800000000001</v>
      </c>
      <c r="M367">
        <f t="shared" si="139"/>
        <v>104.46755894866756</v>
      </c>
      <c r="N367" s="2">
        <v>38700</v>
      </c>
      <c r="O367">
        <v>129.76953125</v>
      </c>
      <c r="P367" s="22">
        <f>_xll.BDH(P$3&amp;" Govt",$A$8,N367,N367)</f>
        <v>1.21322</v>
      </c>
      <c r="Q367">
        <f t="shared" si="140"/>
        <v>106.96290141112082</v>
      </c>
      <c r="R367" s="2">
        <v>38700</v>
      </c>
      <c r="S367">
        <v>130.61328125</v>
      </c>
      <c r="T367" s="22">
        <f>_xll.BDH(T$3&amp;" Govt",$A$8,R367,R367)</f>
        <v>1.1826099999999999</v>
      </c>
      <c r="U367">
        <f t="shared" si="141"/>
        <v>110.44493218389833</v>
      </c>
      <c r="V367" s="2">
        <v>38798</v>
      </c>
      <c r="W367">
        <v>99.76953125</v>
      </c>
      <c r="X367" s="22">
        <f>_xll.BDH(X$3&amp;" Govt",$A$8,V367,V367)</f>
        <v>1.04419</v>
      </c>
      <c r="Y367">
        <f t="shared" si="142"/>
        <v>95.547296229613394</v>
      </c>
      <c r="Z367" s="2">
        <v>38700</v>
      </c>
      <c r="AA367">
        <v>123.95703125</v>
      </c>
      <c r="AB367" s="22">
        <f>_xll.BDH(AB$3&amp;" Govt",$A$8,Z367,Z367)</f>
        <v>1.1432</v>
      </c>
      <c r="AC367">
        <f t="shared" si="143"/>
        <v>108.42987338173548</v>
      </c>
      <c r="AD367" s="2">
        <v>39338</v>
      </c>
      <c r="AE367">
        <v>106.51953125</v>
      </c>
      <c r="AF367" s="22">
        <f>_xll.BDH(AF$3&amp;" Govt",$A$8,AD367,AD367)</f>
        <v>1.0496000000000001</v>
      </c>
      <c r="AG367">
        <f t="shared" si="144"/>
        <v>101.4858338891006</v>
      </c>
      <c r="AH367" s="2">
        <v>38700</v>
      </c>
      <c r="AI367">
        <v>122.07421875</v>
      </c>
      <c r="AJ367" s="22">
        <f>_xll.BDH(AJ$3&amp;" Govt",$A$8,AH367,AH367)</f>
        <v>1.1205400000000001</v>
      </c>
      <c r="AK367">
        <f t="shared" si="145"/>
        <v>108.94231241187283</v>
      </c>
      <c r="AL367" s="2">
        <v>39702</v>
      </c>
      <c r="AM367">
        <v>111.32421875</v>
      </c>
      <c r="AN367" s="22">
        <f>_xll.BDH(AN$3&amp;" Govt",$A$8,AL367,AL367)</f>
        <v>1.0802100000000001</v>
      </c>
      <c r="AO367">
        <f t="shared" si="146"/>
        <v>103.0579412799363</v>
      </c>
      <c r="AP367" s="2">
        <v>38700</v>
      </c>
      <c r="AQ367">
        <v>118.39453125</v>
      </c>
      <c r="AR367" s="22">
        <f>_xll.BDH(AR$3&amp;" Govt",$A$8,AP367,AP367)</f>
        <v>1.1066100000000001</v>
      </c>
      <c r="AS367">
        <f t="shared" si="147"/>
        <v>106.9884884918806</v>
      </c>
      <c r="AT367" s="2">
        <v>40067</v>
      </c>
      <c r="AU367">
        <v>102.05078125</v>
      </c>
      <c r="AV367" s="22">
        <f>_xll.BDH(AV$3&amp;" Govt",$A$8,AT367,AT367)</f>
        <v>1.01993</v>
      </c>
      <c r="AW367">
        <f t="shared" si="148"/>
        <v>100.05665217220789</v>
      </c>
      <c r="AX367" s="2">
        <v>38700</v>
      </c>
      <c r="AY367">
        <v>107.59375</v>
      </c>
      <c r="AZ367" s="22">
        <f>_xll.BDH(AZ$3&amp;" Govt",$A$8,AX367,AX367)</f>
        <v>1.0833200000000001</v>
      </c>
      <c r="BA367">
        <f t="shared" si="149"/>
        <v>99.318530074216298</v>
      </c>
      <c r="BB367" s="2">
        <v>38700</v>
      </c>
      <c r="BC367">
        <v>107.77734375</v>
      </c>
      <c r="BD367" s="22">
        <f>_xll.BDH(BD$3&amp;" Govt",$A$8,BB367,BB367)</f>
        <v>1.0768200000000001</v>
      </c>
      <c r="BE367">
        <f t="shared" si="150"/>
        <v>100.088541956873</v>
      </c>
      <c r="BH367" s="22"/>
      <c r="BJ367" s="2">
        <v>38700</v>
      </c>
      <c r="BK367">
        <v>105.61328125</v>
      </c>
      <c r="BL367" s="22">
        <f>_xll.BDH(BL$3&amp;" Govt",$A$8,BJ367,BJ367)</f>
        <v>1.05555</v>
      </c>
      <c r="BM367">
        <f t="shared" si="151"/>
        <v>100.05521410639004</v>
      </c>
      <c r="BN367" s="2">
        <v>38876</v>
      </c>
      <c r="BO367">
        <v>99.0703125</v>
      </c>
      <c r="BP367" s="22">
        <f>_xll.BDH(BP$3&amp;" Govt",$A$8,BN367,BN367)</f>
        <v>1.0484500000000001</v>
      </c>
      <c r="BQ367">
        <f t="shared" si="152"/>
        <v>94.492167008441029</v>
      </c>
      <c r="BR367" s="2">
        <v>39057</v>
      </c>
      <c r="BS367">
        <v>102.6953125</v>
      </c>
      <c r="BT367" s="22">
        <f>_xll.BDH(BT$3&amp;" Govt",$A$8,BR367,BR367)</f>
        <v>1.0422199999999999</v>
      </c>
      <c r="BU367">
        <f t="shared" si="153"/>
        <v>98.535158124004539</v>
      </c>
      <c r="BV367" s="2">
        <v>39237</v>
      </c>
      <c r="BW367">
        <v>100.08984375</v>
      </c>
      <c r="BX367" s="22">
        <f>_xll.BDH(BX$3&amp;" Govt",$A$8,BV367,BV367)</f>
        <v>1.03531</v>
      </c>
      <c r="BY367">
        <f t="shared" si="154"/>
        <v>96.676206884894384</v>
      </c>
      <c r="BZ367" s="2">
        <v>39419</v>
      </c>
      <c r="CA367">
        <v>112.64453125</v>
      </c>
      <c r="CB367" s="22">
        <f>_xll.BDH(CB$3&amp;" Govt",$A$8,BZ367,BZ367)</f>
        <v>1.0325200000000001</v>
      </c>
      <c r="CC367">
        <f t="shared" si="155"/>
        <v>109.09670635919885</v>
      </c>
      <c r="CD367" s="2">
        <v>39601</v>
      </c>
      <c r="CE367">
        <v>115.44921875</v>
      </c>
      <c r="CF367" s="22">
        <f>_xll.BDH(CF$3&amp;" Govt",$A$8,CD367,CD367)</f>
        <v>1.05904</v>
      </c>
      <c r="CG367">
        <f t="shared" si="156"/>
        <v>109.01308614405499</v>
      </c>
      <c r="CH367" s="2">
        <v>39783</v>
      </c>
      <c r="CI367">
        <v>103.64453125</v>
      </c>
      <c r="CJ367" s="22">
        <f>_xll.BDH(CJ$3&amp;" Govt",$A$8,CH367,CH367)</f>
        <v>1.05562</v>
      </c>
      <c r="CK367">
        <f t="shared" si="157"/>
        <v>98.183561556241827</v>
      </c>
      <c r="CL367" s="2">
        <v>39965</v>
      </c>
      <c r="CM367">
        <v>101.28125</v>
      </c>
      <c r="CN367" s="22">
        <f>_xll.BDH(CN$3&amp;" Govt",$A$8,CL367,CL367)</f>
        <v>1.0153300000000001</v>
      </c>
      <c r="CO367">
        <f t="shared" si="158"/>
        <v>99.752051057291709</v>
      </c>
      <c r="CR367" s="22"/>
      <c r="CV367" s="22"/>
      <c r="CZ367" s="22"/>
      <c r="DB367" s="2">
        <v>38705</v>
      </c>
      <c r="DC367">
        <v>111.046875</v>
      </c>
      <c r="DD367" s="22">
        <f>_xll.BDH(DD$3&amp;" Govt",$A$8,DB367,DB367)</f>
        <v>1.05589</v>
      </c>
      <c r="DE367">
        <f t="shared" si="160"/>
        <v>105.16898067033497</v>
      </c>
      <c r="DF367" s="2">
        <v>39247</v>
      </c>
      <c r="DG367">
        <v>93.375</v>
      </c>
      <c r="DH367" s="22">
        <f>_xll.BDH(DH$3&amp;" Govt",$A$8,DF367,DF367)</f>
        <v>1.03755</v>
      </c>
      <c r="DI367">
        <f t="shared" si="161"/>
        <v>89.99566285962122</v>
      </c>
      <c r="DJ367" s="2">
        <v>39611</v>
      </c>
      <c r="DK367">
        <v>108.58984375</v>
      </c>
      <c r="DL367" s="22">
        <f>_xll.BDH(DL$3&amp;" Govt",$A$8,DJ367,DJ367)</f>
        <v>1.06118</v>
      </c>
      <c r="DM367">
        <f t="shared" si="162"/>
        <v>102.32933503269945</v>
      </c>
      <c r="DP367" s="22"/>
    </row>
    <row r="368" spans="4:120" x14ac:dyDescent="0.25">
      <c r="D368" s="2"/>
      <c r="F368" s="2">
        <v>38701</v>
      </c>
      <c r="G368">
        <v>128.53125</v>
      </c>
      <c r="H368" s="22">
        <f>_xll.BDH(H$3&amp;" Govt",$A$8,F368,F368)</f>
        <v>1.2559100000000001</v>
      </c>
      <c r="I368" s="14">
        <f t="shared" si="138"/>
        <v>102.34113113200786</v>
      </c>
      <c r="J368" s="2">
        <v>38701</v>
      </c>
      <c r="K368">
        <v>128.56640625</v>
      </c>
      <c r="L368" s="22">
        <f>_xll.BDH(L$3&amp;" Govt",$A$8,J368,J368)</f>
        <v>1.23166</v>
      </c>
      <c r="M368">
        <f t="shared" si="139"/>
        <v>104.38465668285079</v>
      </c>
      <c r="N368" s="2">
        <v>38701</v>
      </c>
      <c r="O368">
        <v>129.71484375</v>
      </c>
      <c r="P368" s="22">
        <f>_xll.BDH(P$3&amp;" Govt",$A$8,N368,N368)</f>
        <v>1.2133</v>
      </c>
      <c r="Q368">
        <f t="shared" si="140"/>
        <v>106.91077536470782</v>
      </c>
      <c r="R368" s="2">
        <v>38701</v>
      </c>
      <c r="S368">
        <v>130.54296875</v>
      </c>
      <c r="T368" s="22">
        <f>_xll.BDH(T$3&amp;" Govt",$A$8,R368,R368)</f>
        <v>1.18268</v>
      </c>
      <c r="U368">
        <f t="shared" si="141"/>
        <v>110.37894337437008</v>
      </c>
      <c r="V368" s="2">
        <v>38799</v>
      </c>
      <c r="W368">
        <v>99.69921875</v>
      </c>
      <c r="X368" s="22">
        <f>_xll.BDH(X$3&amp;" Govt",$A$8,V368,V368)</f>
        <v>1.04444</v>
      </c>
      <c r="Y368">
        <f t="shared" si="142"/>
        <v>95.457105003638304</v>
      </c>
      <c r="Z368" s="2">
        <v>38701</v>
      </c>
      <c r="AA368">
        <v>123.90625</v>
      </c>
      <c r="AB368" s="22">
        <f>_xll.BDH(AB$3&amp;" Govt",$A$8,Z368,Z368)</f>
        <v>1.14327</v>
      </c>
      <c r="AC368">
        <f t="shared" si="143"/>
        <v>108.37881690239401</v>
      </c>
      <c r="AD368" s="2">
        <v>39339</v>
      </c>
      <c r="AE368">
        <v>106.51953125</v>
      </c>
      <c r="AF368" s="22">
        <f>_xll.BDH(AF$3&amp;" Govt",$A$8,AD368,AD368)</f>
        <v>1.04959</v>
      </c>
      <c r="AG368">
        <f t="shared" si="144"/>
        <v>101.48680079840699</v>
      </c>
      <c r="AH368" s="2">
        <v>38701</v>
      </c>
      <c r="AI368">
        <v>122.0390625</v>
      </c>
      <c r="AJ368" s="22">
        <f>_xll.BDH(AJ$3&amp;" Govt",$A$8,AH368,AH368)</f>
        <v>1.1206100000000001</v>
      </c>
      <c r="AK368">
        <f t="shared" si="145"/>
        <v>108.90413480158126</v>
      </c>
      <c r="AL368" s="2">
        <v>39703</v>
      </c>
      <c r="AM368">
        <v>111.1953125</v>
      </c>
      <c r="AN368" s="22">
        <f>_xll.BDH(AN$3&amp;" Govt",$A$8,AL368,AL368)</f>
        <v>1.0804</v>
      </c>
      <c r="AO368">
        <f t="shared" si="146"/>
        <v>102.9205039800074</v>
      </c>
      <c r="AP368" s="2">
        <v>38701</v>
      </c>
      <c r="AQ368">
        <v>118.359375</v>
      </c>
      <c r="AR368" s="22">
        <f>_xll.BDH(AR$3&amp;" Govt",$A$8,AP368,AP368)</f>
        <v>1.1066799999999999</v>
      </c>
      <c r="AS368">
        <f t="shared" si="147"/>
        <v>106.94995391621789</v>
      </c>
      <c r="AT368" s="2">
        <v>40070</v>
      </c>
      <c r="AU368">
        <v>101.88671875</v>
      </c>
      <c r="AV368" s="22">
        <f>_xll.BDH(AV$3&amp;" Govt",$A$8,AT368,AT368)</f>
        <v>1.0197700000000001</v>
      </c>
      <c r="AW368">
        <f t="shared" si="148"/>
        <v>99.911469007717415</v>
      </c>
      <c r="AX368" s="2">
        <v>38701</v>
      </c>
      <c r="AY368">
        <v>107.5546875</v>
      </c>
      <c r="AZ368" s="22">
        <f>_xll.BDH(AZ$3&amp;" Govt",$A$8,AX368,AX368)</f>
        <v>1.0833900000000001</v>
      </c>
      <c r="BA368">
        <f t="shared" si="149"/>
        <v>99.27605709855176</v>
      </c>
      <c r="BB368" s="2">
        <v>38701</v>
      </c>
      <c r="BC368">
        <v>107.73828125</v>
      </c>
      <c r="BD368" s="22">
        <f>_xll.BDH(BD$3&amp;" Govt",$A$8,BB368,BB368)</f>
        <v>1.0768899999999999</v>
      </c>
      <c r="BE368">
        <f t="shared" si="150"/>
        <v>100.04576256627882</v>
      </c>
      <c r="BH368" s="22"/>
      <c r="BJ368" s="2">
        <v>38701</v>
      </c>
      <c r="BK368">
        <v>105.578125</v>
      </c>
      <c r="BL368" s="22">
        <f>_xll.BDH(BL$3&amp;" Govt",$A$8,BJ368,BJ368)</f>
        <v>1.05562</v>
      </c>
      <c r="BM368">
        <f t="shared" si="151"/>
        <v>100.01527538318713</v>
      </c>
      <c r="BN368" s="2">
        <v>38877</v>
      </c>
      <c r="BO368">
        <v>99.3125</v>
      </c>
      <c r="BP368" s="22">
        <f>_xll.BDH(BP$3&amp;" Govt",$A$8,BN368,BN368)</f>
        <v>1.0487500000000001</v>
      </c>
      <c r="BQ368">
        <f t="shared" si="152"/>
        <v>94.696066746126334</v>
      </c>
      <c r="BR368" s="2">
        <v>39058</v>
      </c>
      <c r="BS368">
        <v>102.68359375</v>
      </c>
      <c r="BT368" s="22">
        <f>_xll.BDH(BT$3&amp;" Govt",$A$8,BR368,BR368)</f>
        <v>1.0420400000000001</v>
      </c>
      <c r="BU368">
        <f t="shared" si="153"/>
        <v>98.540932929638004</v>
      </c>
      <c r="BV368" s="2">
        <v>39238</v>
      </c>
      <c r="BW368">
        <v>99.7109375</v>
      </c>
      <c r="BX368" s="22">
        <f>_xll.BDH(BX$3&amp;" Govt",$A$8,BV368,BV368)</f>
        <v>1.0355300000000001</v>
      </c>
      <c r="BY368">
        <f t="shared" si="154"/>
        <v>96.28976224735159</v>
      </c>
      <c r="BZ368" s="2">
        <v>39420</v>
      </c>
      <c r="CA368">
        <v>112.0625</v>
      </c>
      <c r="CB368" s="22">
        <f>_xll.BDH(CB$3&amp;" Govt",$A$8,BZ368,BZ368)</f>
        <v>1.0325899999999999</v>
      </c>
      <c r="CC368">
        <f t="shared" si="155"/>
        <v>108.52564909596259</v>
      </c>
      <c r="CD368" s="2">
        <v>39602</v>
      </c>
      <c r="CE368">
        <v>115.61328125</v>
      </c>
      <c r="CF368" s="22">
        <f>_xll.BDH(CF$3&amp;" Govt",$A$8,CD368,CD368)</f>
        <v>1.0592600000000001</v>
      </c>
      <c r="CG368">
        <f t="shared" si="156"/>
        <v>109.14532905046919</v>
      </c>
      <c r="CH368" s="2">
        <v>39784</v>
      </c>
      <c r="CI368">
        <v>104.7578125</v>
      </c>
      <c r="CJ368" s="22">
        <f>_xll.BDH(CJ$3&amp;" Govt",$A$8,CH368,CH368)</f>
        <v>1.0552699999999999</v>
      </c>
      <c r="CK368">
        <f t="shared" si="157"/>
        <v>99.271098865693148</v>
      </c>
      <c r="CL368" s="2">
        <v>39966</v>
      </c>
      <c r="CM368">
        <v>102.16796875</v>
      </c>
      <c r="CN368" s="22">
        <f>_xll.BDH(CN$3&amp;" Govt",$A$8,CL368,CL368)</f>
        <v>1.01542</v>
      </c>
      <c r="CO368">
        <f t="shared" si="158"/>
        <v>100.61646289220224</v>
      </c>
      <c r="CR368" s="22"/>
      <c r="CV368" s="22"/>
      <c r="CZ368" s="22"/>
      <c r="DB368" s="2">
        <v>38706</v>
      </c>
      <c r="DC368">
        <v>110.9609375</v>
      </c>
      <c r="DD368" s="22">
        <f>_xll.BDH(DD$3&amp;" Govt",$A$8,DB368,DB368)</f>
        <v>1.05596</v>
      </c>
      <c r="DE368">
        <f t="shared" si="160"/>
        <v>105.08062568657904</v>
      </c>
      <c r="DF368" s="2">
        <v>39248</v>
      </c>
      <c r="DG368">
        <v>93.6640625</v>
      </c>
      <c r="DH368" s="22">
        <f>_xll.BDH(DH$3&amp;" Govt",$A$8,DF368,DF368)</f>
        <v>1.0377700000000001</v>
      </c>
      <c r="DI368">
        <f t="shared" si="161"/>
        <v>90.255126376750141</v>
      </c>
      <c r="DJ368" s="2">
        <v>39612</v>
      </c>
      <c r="DK368">
        <v>108.2265625</v>
      </c>
      <c r="DL368" s="22">
        <f>_xll.BDH(DL$3&amp;" Govt",$A$8,DJ368,DJ368)</f>
        <v>1.0613999999999999</v>
      </c>
      <c r="DM368">
        <f t="shared" si="162"/>
        <v>101.96585877143397</v>
      </c>
      <c r="DP368" s="22"/>
    </row>
    <row r="369" spans="4:120" x14ac:dyDescent="0.25">
      <c r="D369" s="2"/>
      <c r="F369" s="2">
        <v>38702</v>
      </c>
      <c r="G369">
        <v>128.51171875</v>
      </c>
      <c r="H369" s="22">
        <f>_xll.BDH(H$3&amp;" Govt",$A$8,F369,F369)</f>
        <v>1.2559899999999999</v>
      </c>
      <c r="I369" s="14">
        <f t="shared" si="138"/>
        <v>102.3190620546342</v>
      </c>
      <c r="J369" s="2">
        <v>38702</v>
      </c>
      <c r="K369">
        <v>128.4921875</v>
      </c>
      <c r="L369" s="22">
        <f>_xll.BDH(L$3&amp;" Govt",$A$8,J369,J369)</f>
        <v>1.2317400000000001</v>
      </c>
      <c r="M369">
        <f t="shared" si="139"/>
        <v>104.31762181953984</v>
      </c>
      <c r="N369" s="2">
        <v>38702</v>
      </c>
      <c r="O369">
        <v>129.6640625</v>
      </c>
      <c r="P369" s="22">
        <f>_xll.BDH(P$3&amp;" Govt",$A$8,N369,N369)</f>
        <v>1.2133799999999999</v>
      </c>
      <c r="Q369">
        <f t="shared" si="140"/>
        <v>106.86187550478829</v>
      </c>
      <c r="R369" s="2">
        <v>38702</v>
      </c>
      <c r="S369">
        <v>130.5</v>
      </c>
      <c r="T369" s="22">
        <f>_xll.BDH(T$3&amp;" Govt",$A$8,R369,R369)</f>
        <v>1.18276</v>
      </c>
      <c r="U369">
        <f t="shared" si="141"/>
        <v>110.33514829720315</v>
      </c>
      <c r="V369" s="2">
        <v>38800</v>
      </c>
      <c r="W369">
        <v>99.94140625</v>
      </c>
      <c r="X369" s="22">
        <f>_xll.BDH(X$3&amp;" Govt",$A$8,V369,V369)</f>
        <v>1.0447</v>
      </c>
      <c r="Y369">
        <f t="shared" si="142"/>
        <v>95.665173016176894</v>
      </c>
      <c r="Z369" s="2">
        <v>38702</v>
      </c>
      <c r="AA369">
        <v>123.91015625</v>
      </c>
      <c r="AB369" s="22">
        <f>_xll.BDH(AB$3&amp;" Govt",$A$8,Z369,Z369)</f>
        <v>1.14334</v>
      </c>
      <c r="AC369">
        <f t="shared" si="143"/>
        <v>108.37559802858293</v>
      </c>
      <c r="AD369" s="2">
        <v>39342</v>
      </c>
      <c r="AE369">
        <v>106.55859375</v>
      </c>
      <c r="AF369" s="22">
        <f>_xll.BDH(AF$3&amp;" Govt",$A$8,AD369,AD369)</f>
        <v>1.04956</v>
      </c>
      <c r="AG369">
        <f t="shared" si="144"/>
        <v>101.52691961393346</v>
      </c>
      <c r="AH369" s="2">
        <v>38702</v>
      </c>
      <c r="AI369">
        <v>122.07421875</v>
      </c>
      <c r="AJ369" s="22">
        <f>_xll.BDH(AJ$3&amp;" Govt",$A$8,AH369,AH369)</f>
        <v>1.1206799999999999</v>
      </c>
      <c r="AK369">
        <f t="shared" si="145"/>
        <v>108.92870288574795</v>
      </c>
      <c r="AL369" s="2">
        <v>39706</v>
      </c>
      <c r="AM369">
        <v>111.64453125</v>
      </c>
      <c r="AN369" s="22">
        <f>_xll.BDH(AN$3&amp;" Govt",$A$8,AL369,AL369)</f>
        <v>1.08097</v>
      </c>
      <c r="AO369">
        <f t="shared" si="146"/>
        <v>103.28180361157109</v>
      </c>
      <c r="AP369" s="2">
        <v>38702</v>
      </c>
      <c r="AQ369">
        <v>118.41015625</v>
      </c>
      <c r="AR369" s="22">
        <f>_xll.BDH(AR$3&amp;" Govt",$A$8,AP369,AP369)</f>
        <v>1.1067499999999999</v>
      </c>
      <c r="AS369">
        <f t="shared" si="147"/>
        <v>106.9890727354868</v>
      </c>
      <c r="AT369" s="2">
        <v>40071</v>
      </c>
      <c r="AU369">
        <v>101.94921875</v>
      </c>
      <c r="AV369" s="22">
        <f>_xll.BDH(AV$3&amp;" Govt",$A$8,AT369,AT369)</f>
        <v>1.01972</v>
      </c>
      <c r="AW369">
        <f t="shared" si="148"/>
        <v>99.977659308437609</v>
      </c>
      <c r="AX369" s="2">
        <v>38702</v>
      </c>
      <c r="AY369">
        <v>107.625</v>
      </c>
      <c r="AZ369" s="22">
        <f>_xll.BDH(AZ$3&amp;" Govt",$A$8,AX369,AX369)</f>
        <v>1.0834600000000001</v>
      </c>
      <c r="BA369">
        <f t="shared" si="149"/>
        <v>99.334539346168754</v>
      </c>
      <c r="BB369" s="2">
        <v>38702</v>
      </c>
      <c r="BC369">
        <v>107.79296875</v>
      </c>
      <c r="BD369" s="22">
        <f>_xll.BDH(BD$3&amp;" Govt",$A$8,BB369,BB369)</f>
        <v>1.0769599999999999</v>
      </c>
      <c r="BE369">
        <f t="shared" si="150"/>
        <v>100.09003932365177</v>
      </c>
      <c r="BH369" s="22"/>
      <c r="BJ369" s="2">
        <v>38702</v>
      </c>
      <c r="BK369">
        <v>105.6328125</v>
      </c>
      <c r="BL369" s="22">
        <f>_xll.BDH(BL$3&amp;" Govt",$A$8,BJ369,BJ369)</f>
        <v>1.05569</v>
      </c>
      <c r="BM369">
        <f t="shared" si="151"/>
        <v>100.06044624842519</v>
      </c>
      <c r="BN369" s="2">
        <v>38880</v>
      </c>
      <c r="BO369">
        <v>99.265625</v>
      </c>
      <c r="BP369" s="22">
        <f>_xll.BDH(BP$3&amp;" Govt",$A$8,BN369,BN369)</f>
        <v>1.0496399999999999</v>
      </c>
      <c r="BQ369">
        <f t="shared" si="152"/>
        <v>94.571114858427663</v>
      </c>
      <c r="BR369" s="2">
        <v>39059</v>
      </c>
      <c r="BS369">
        <v>102.21875</v>
      </c>
      <c r="BT369" s="22">
        <f>_xll.BDH(BT$3&amp;" Govt",$A$8,BR369,BR369)</f>
        <v>1.04186</v>
      </c>
      <c r="BU369">
        <f t="shared" si="153"/>
        <v>98.111790451692158</v>
      </c>
      <c r="BV369" s="2">
        <v>39239</v>
      </c>
      <c r="BW369">
        <v>99.8515625</v>
      </c>
      <c r="BX369" s="22">
        <f>_xll.BDH(BX$3&amp;" Govt",$A$8,BV369,BV369)</f>
        <v>1.03576</v>
      </c>
      <c r="BY369">
        <f t="shared" si="154"/>
        <v>96.404150092685569</v>
      </c>
      <c r="BZ369" s="2">
        <v>39421</v>
      </c>
      <c r="CA369">
        <v>111.3515625</v>
      </c>
      <c r="CB369" s="22">
        <f>_xll.BDH(CB$3&amp;" Govt",$A$8,BZ369,BZ369)</f>
        <v>1.0326599999999999</v>
      </c>
      <c r="CC369">
        <f t="shared" si="155"/>
        <v>107.82983992795306</v>
      </c>
      <c r="CD369" s="2">
        <v>39603</v>
      </c>
      <c r="CE369">
        <v>114.9140625</v>
      </c>
      <c r="CF369" s="22">
        <f>_xll.BDH(CF$3&amp;" Govt",$A$8,CD369,CD369)</f>
        <v>1.0594699999999999</v>
      </c>
      <c r="CG369">
        <f t="shared" si="156"/>
        <v>108.46372478692177</v>
      </c>
      <c r="CH369" s="2">
        <v>39785</v>
      </c>
      <c r="CI369">
        <v>105.91796875</v>
      </c>
      <c r="CJ369" s="22">
        <f>_xll.BDH(CJ$3&amp;" Govt",$A$8,CH369,CH369)</f>
        <v>1.0549299999999999</v>
      </c>
      <c r="CK369">
        <f t="shared" si="157"/>
        <v>100.40284070981014</v>
      </c>
      <c r="CL369" s="2">
        <v>39967</v>
      </c>
      <c r="CM369">
        <v>102.0546875</v>
      </c>
      <c r="CN369" s="22">
        <f>_xll.BDH(CN$3&amp;" Govt",$A$8,CL369,CL369)</f>
        <v>1.0155000000000001</v>
      </c>
      <c r="CO369">
        <f t="shared" si="158"/>
        <v>100.49698424421467</v>
      </c>
      <c r="CR369" s="22"/>
      <c r="CV369" s="22"/>
      <c r="CZ369" s="22"/>
      <c r="DB369" s="2">
        <v>38707</v>
      </c>
      <c r="DC369">
        <v>110.890625</v>
      </c>
      <c r="DD369" s="22">
        <f>_xll.BDH(DD$3&amp;" Govt",$A$8,DB369,DB369)</f>
        <v>1.05603</v>
      </c>
      <c r="DE369">
        <f t="shared" si="160"/>
        <v>105.00707839739401</v>
      </c>
      <c r="DF369" s="2">
        <v>39251</v>
      </c>
      <c r="DG369">
        <v>93.8515625</v>
      </c>
      <c r="DH369" s="22">
        <f>_xll.BDH(DH$3&amp;" Govt",$A$8,DF369,DF369)</f>
        <v>1.0384500000000001</v>
      </c>
      <c r="DI369">
        <f t="shared" si="161"/>
        <v>90.376582887958008</v>
      </c>
      <c r="DJ369" s="2">
        <v>39615</v>
      </c>
      <c r="DK369">
        <v>109.19921875</v>
      </c>
      <c r="DL369" s="22">
        <f>_xll.BDH(DL$3&amp;" Govt",$A$8,DJ369,DJ369)</f>
        <v>1.0620400000000001</v>
      </c>
      <c r="DM369">
        <f t="shared" si="162"/>
        <v>102.82025041429701</v>
      </c>
      <c r="DP369" s="22"/>
    </row>
    <row r="370" spans="4:120" x14ac:dyDescent="0.25">
      <c r="D370" s="2"/>
      <c r="F370" s="2">
        <v>38705</v>
      </c>
      <c r="G370">
        <v>128.453125</v>
      </c>
      <c r="H370" s="22">
        <f>_xll.BDH(H$3&amp;" Govt",$A$8,F370,F370)</f>
        <v>1.25624</v>
      </c>
      <c r="I370" s="14">
        <f t="shared" si="138"/>
        <v>102.2520577278227</v>
      </c>
      <c r="J370" s="2">
        <v>38705</v>
      </c>
      <c r="K370">
        <v>128.43359375</v>
      </c>
      <c r="L370" s="22">
        <f>_xll.BDH(L$3&amp;" Govt",$A$8,J370,J370)</f>
        <v>1.2319800000000001</v>
      </c>
      <c r="M370">
        <f t="shared" si="139"/>
        <v>104.24973924089676</v>
      </c>
      <c r="N370" s="2">
        <v>38705</v>
      </c>
      <c r="O370">
        <v>129.62890625</v>
      </c>
      <c r="P370" s="22">
        <f>_xll.BDH(P$3&amp;" Govt",$A$8,N370,N370)</f>
        <v>1.2136100000000001</v>
      </c>
      <c r="Q370">
        <f t="shared" si="140"/>
        <v>106.8126550127306</v>
      </c>
      <c r="R370" s="2">
        <v>38705</v>
      </c>
      <c r="S370">
        <v>130.4296875</v>
      </c>
      <c r="T370" s="22">
        <f>_xll.BDH(T$3&amp;" Govt",$A$8,R370,R370)</f>
        <v>1.18299</v>
      </c>
      <c r="U370">
        <f t="shared" si="141"/>
        <v>110.25426039104303</v>
      </c>
      <c r="V370" s="2">
        <v>38803</v>
      </c>
      <c r="W370">
        <v>99.7890625</v>
      </c>
      <c r="X370" s="22">
        <f>_xll.BDH(X$3&amp;" Govt",$A$8,V370,V370)</f>
        <v>1.0454600000000001</v>
      </c>
      <c r="Y370">
        <f t="shared" si="142"/>
        <v>95.44990960916725</v>
      </c>
      <c r="Z370" s="2">
        <v>38705</v>
      </c>
      <c r="AA370">
        <v>123.85546875</v>
      </c>
      <c r="AB370" s="22">
        <f>_xll.BDH(AB$3&amp;" Govt",$A$8,Z370,Z370)</f>
        <v>1.14357</v>
      </c>
      <c r="AC370">
        <f t="shared" si="143"/>
        <v>108.30597930166059</v>
      </c>
      <c r="AD370" s="2">
        <v>39343</v>
      </c>
      <c r="AE370">
        <v>106.84375</v>
      </c>
      <c r="AF370" s="22">
        <f>_xll.BDH(AF$3&amp;" Govt",$A$8,AD370,AD370)</f>
        <v>1.04955</v>
      </c>
      <c r="AG370">
        <f t="shared" si="144"/>
        <v>101.79958077271212</v>
      </c>
      <c r="AH370" s="2">
        <v>38705</v>
      </c>
      <c r="AI370">
        <v>122.05859375</v>
      </c>
      <c r="AJ370" s="22">
        <f>_xll.BDH(AJ$3&amp;" Govt",$A$8,AH370,AH370)</f>
        <v>1.1209</v>
      </c>
      <c r="AK370">
        <f t="shared" si="145"/>
        <v>108.89338366491212</v>
      </c>
      <c r="AL370" s="2">
        <v>39707</v>
      </c>
      <c r="AM370">
        <v>110.6875</v>
      </c>
      <c r="AN370" s="22">
        <f>_xll.BDH(AN$3&amp;" Govt",$A$8,AL370,AL370)</f>
        <v>1.0811599999999999</v>
      </c>
      <c r="AO370">
        <f t="shared" si="146"/>
        <v>102.37846387213735</v>
      </c>
      <c r="AP370" s="2">
        <v>38705</v>
      </c>
      <c r="AQ370">
        <v>118.41015625</v>
      </c>
      <c r="AR370" s="22">
        <f>_xll.BDH(AR$3&amp;" Govt",$A$8,AP370,AP370)</f>
        <v>1.1069599999999999</v>
      </c>
      <c r="AS370">
        <f t="shared" si="147"/>
        <v>106.96877597203151</v>
      </c>
      <c r="AT370" s="2">
        <v>40072</v>
      </c>
      <c r="AU370">
        <v>102.1015625</v>
      </c>
      <c r="AV370" s="22">
        <f>_xll.BDH(AV$3&amp;" Govt",$A$8,AT370,AT370)</f>
        <v>1.01966</v>
      </c>
      <c r="AW370">
        <f t="shared" si="148"/>
        <v>100.13294872800738</v>
      </c>
      <c r="AX370" s="2">
        <v>38705</v>
      </c>
      <c r="AY370">
        <v>107.63671875</v>
      </c>
      <c r="AZ370" s="22">
        <f>_xll.BDH(AZ$3&amp;" Govt",$A$8,AX370,AX370)</f>
        <v>1.0836699999999999</v>
      </c>
      <c r="BA370">
        <f t="shared" si="149"/>
        <v>99.32610365701737</v>
      </c>
      <c r="BB370" s="2">
        <v>38705</v>
      </c>
      <c r="BC370">
        <v>107.82421875</v>
      </c>
      <c r="BD370" s="22">
        <f>_xll.BDH(BD$3&amp;" Govt",$A$8,BB370,BB370)</f>
        <v>1.0771600000000001</v>
      </c>
      <c r="BE370">
        <f t="shared" si="150"/>
        <v>100.10046673660365</v>
      </c>
      <c r="BH370" s="22"/>
      <c r="BJ370" s="2">
        <v>38705</v>
      </c>
      <c r="BK370">
        <v>105.66015625</v>
      </c>
      <c r="BL370" s="22">
        <f>_xll.BDH(BL$3&amp;" Govt",$A$8,BJ370,BJ370)</f>
        <v>1.05589</v>
      </c>
      <c r="BM370">
        <f t="shared" si="151"/>
        <v>100.0673898322742</v>
      </c>
      <c r="BN370" s="2">
        <v>38881</v>
      </c>
      <c r="BO370">
        <v>99.34765625</v>
      </c>
      <c r="BP370" s="22">
        <f>_xll.BDH(BP$3&amp;" Govt",$A$8,BN370,BN370)</f>
        <v>1.04993</v>
      </c>
      <c r="BQ370">
        <f t="shared" si="152"/>
        <v>94.623123684436109</v>
      </c>
      <c r="BR370" s="2">
        <v>39062</v>
      </c>
      <c r="BS370">
        <v>102.46875</v>
      </c>
      <c r="BT370" s="22">
        <f>_xll.BDH(BT$3&amp;" Govt",$A$8,BR370,BR370)</f>
        <v>1.04131</v>
      </c>
      <c r="BU370">
        <f t="shared" si="153"/>
        <v>98.403693424628599</v>
      </c>
      <c r="BV370" s="2">
        <v>39240</v>
      </c>
      <c r="BW370">
        <v>99.0859375</v>
      </c>
      <c r="BX370" s="22">
        <f>_xll.BDH(BX$3&amp;" Govt",$A$8,BV370,BV370)</f>
        <v>1.0359799999999999</v>
      </c>
      <c r="BY370">
        <f t="shared" si="154"/>
        <v>95.644643236355918</v>
      </c>
      <c r="BZ370" s="2">
        <v>39422</v>
      </c>
      <c r="CA370">
        <v>110.8984375</v>
      </c>
      <c r="CB370" s="22">
        <f>_xll.BDH(CB$3&amp;" Govt",$A$8,BZ370,BZ370)</f>
        <v>1.0327299999999999</v>
      </c>
      <c r="CC370">
        <f t="shared" si="155"/>
        <v>107.38376681223554</v>
      </c>
      <c r="CD370" s="2">
        <v>39604</v>
      </c>
      <c r="CE370">
        <v>114.58203125</v>
      </c>
      <c r="CF370" s="22">
        <f>_xll.BDH(CF$3&amp;" Govt",$A$8,CD370,CD370)</f>
        <v>1.05968</v>
      </c>
      <c r="CG370">
        <f t="shared" si="156"/>
        <v>108.12889858259098</v>
      </c>
      <c r="CH370" s="2">
        <v>39786</v>
      </c>
      <c r="CI370">
        <v>107.62109375</v>
      </c>
      <c r="CJ370" s="22">
        <f>_xll.BDH(CJ$3&amp;" Govt",$A$8,CH370,CH370)</f>
        <v>1.0545800000000001</v>
      </c>
      <c r="CK370">
        <f t="shared" si="157"/>
        <v>102.05114239792144</v>
      </c>
      <c r="CL370" s="2">
        <v>39968</v>
      </c>
      <c r="CM370">
        <v>100.98828125</v>
      </c>
      <c r="CN370" s="22">
        <f>_xll.BDH(CN$3&amp;" Govt",$A$8,CL370,CL370)</f>
        <v>1.01559</v>
      </c>
      <c r="CO370">
        <f t="shared" si="158"/>
        <v>99.43804217253026</v>
      </c>
      <c r="CR370" s="22"/>
      <c r="CV370" s="22"/>
      <c r="CZ370" s="22"/>
      <c r="DB370" s="2">
        <v>38708</v>
      </c>
      <c r="DC370">
        <v>111.5</v>
      </c>
      <c r="DD370" s="22">
        <f>_xll.BDH(DD$3&amp;" Govt",$A$8,DB370,DB370)</f>
        <v>1.0561</v>
      </c>
      <c r="DE370">
        <f t="shared" si="160"/>
        <v>105.57712337846795</v>
      </c>
      <c r="DF370" s="2">
        <v>39252</v>
      </c>
      <c r="DG370">
        <v>94.54296875</v>
      </c>
      <c r="DH370" s="22">
        <f>_xll.BDH(DH$3&amp;" Govt",$A$8,DF370,DF370)</f>
        <v>1.03867</v>
      </c>
      <c r="DI370">
        <f t="shared" si="161"/>
        <v>91.023105269238542</v>
      </c>
      <c r="DJ370" s="2">
        <v>39616</v>
      </c>
      <c r="DK370">
        <v>109.33203125</v>
      </c>
      <c r="DL370" s="22">
        <f>_xll.BDH(DL$3&amp;" Govt",$A$8,DJ370,DJ370)</f>
        <v>1.0622499999999999</v>
      </c>
      <c r="DM370">
        <f t="shared" si="162"/>
        <v>102.92495293010121</v>
      </c>
      <c r="DP370" s="22"/>
    </row>
    <row r="371" spans="4:120" x14ac:dyDescent="0.25">
      <c r="D371" s="2"/>
      <c r="F371" s="2">
        <v>38706</v>
      </c>
      <c r="G371">
        <v>128.47265625</v>
      </c>
      <c r="H371" s="22">
        <f>_xll.BDH(H$3&amp;" Govt",$A$8,F371,F371)</f>
        <v>1.2563200000000001</v>
      </c>
      <c r="I371" s="14">
        <f t="shared" si="138"/>
        <v>102.26109291422567</v>
      </c>
      <c r="J371" s="2">
        <v>38706</v>
      </c>
      <c r="K371">
        <v>128.359375</v>
      </c>
      <c r="L371" s="22">
        <f>_xll.BDH(L$3&amp;" Govt",$A$8,J371,J371)</f>
        <v>1.2320599999999999</v>
      </c>
      <c r="M371">
        <f t="shared" si="139"/>
        <v>104.18273054883691</v>
      </c>
      <c r="N371" s="2">
        <v>38706</v>
      </c>
      <c r="O371">
        <v>129.515625</v>
      </c>
      <c r="P371" s="22">
        <f>_xll.BDH(P$3&amp;" Govt",$A$8,N371,N371)</f>
        <v>1.2136899999999999</v>
      </c>
      <c r="Q371">
        <f t="shared" si="140"/>
        <v>106.71227825886348</v>
      </c>
      <c r="R371" s="2">
        <v>38706</v>
      </c>
      <c r="S371">
        <v>130.33984375</v>
      </c>
      <c r="T371" s="22">
        <f>_xll.BDH(T$3&amp;" Govt",$A$8,R371,R371)</f>
        <v>1.1830700000000001</v>
      </c>
      <c r="U371">
        <f t="shared" si="141"/>
        <v>110.17086372742102</v>
      </c>
      <c r="V371" s="2">
        <v>38804</v>
      </c>
      <c r="W371">
        <v>99.5703125</v>
      </c>
      <c r="X371" s="22">
        <f>_xll.BDH(X$3&amp;" Govt",$A$8,V371,V371)</f>
        <v>1.04572</v>
      </c>
      <c r="Y371">
        <f t="shared" si="142"/>
        <v>95.216991642122181</v>
      </c>
      <c r="Z371" s="2">
        <v>38706</v>
      </c>
      <c r="AA371">
        <v>123.75</v>
      </c>
      <c r="AB371" s="22">
        <f>_xll.BDH(AB$3&amp;" Govt",$A$8,Z371,Z371)</f>
        <v>1.14364</v>
      </c>
      <c r="AC371">
        <f t="shared" si="143"/>
        <v>108.20712811723969</v>
      </c>
      <c r="AD371" s="2">
        <v>39344</v>
      </c>
      <c r="AE371">
        <v>106.68359375</v>
      </c>
      <c r="AF371" s="22">
        <f>_xll.BDH(AF$3&amp;" Govt",$A$8,AD371,AD371)</f>
        <v>1.0495399999999999</v>
      </c>
      <c r="AG371">
        <f t="shared" si="144"/>
        <v>101.64795410370259</v>
      </c>
      <c r="AH371" s="2">
        <v>38706</v>
      </c>
      <c r="AI371">
        <v>121.9375</v>
      </c>
      <c r="AJ371" s="22">
        <f>_xll.BDH(AJ$3&amp;" Govt",$A$8,AH371,AH371)</f>
        <v>1.12097</v>
      </c>
      <c r="AK371">
        <f t="shared" si="145"/>
        <v>108.77855785614244</v>
      </c>
      <c r="AL371" s="2">
        <v>39708</v>
      </c>
      <c r="AM371">
        <v>111.13671875</v>
      </c>
      <c r="AN371" s="22">
        <f>_xll.BDH(AN$3&amp;" Govt",$A$8,AL371,AL371)</f>
        <v>1.08134</v>
      </c>
      <c r="AO371">
        <f t="shared" si="146"/>
        <v>102.77684978822572</v>
      </c>
      <c r="AP371" s="2">
        <v>38706</v>
      </c>
      <c r="AQ371">
        <v>118.25390625</v>
      </c>
      <c r="AR371" s="22">
        <f>_xll.BDH(AR$3&amp;" Govt",$A$8,AP371,AP371)</f>
        <v>1.10704</v>
      </c>
      <c r="AS371">
        <f t="shared" si="147"/>
        <v>106.81990375234861</v>
      </c>
      <c r="AT371" s="2">
        <v>40073</v>
      </c>
      <c r="AU371">
        <v>102.06640625</v>
      </c>
      <c r="AV371" s="22">
        <f>_xll.BDH(AV$3&amp;" Govt",$A$8,AT371,AT371)</f>
        <v>1.0196099999999999</v>
      </c>
      <c r="AW371">
        <f t="shared" si="148"/>
        <v>100.10337898804445</v>
      </c>
      <c r="AX371" s="2">
        <v>38706</v>
      </c>
      <c r="AY371">
        <v>107.53125</v>
      </c>
      <c r="AZ371" s="22">
        <f>_xll.BDH(AZ$3&amp;" Govt",$A$8,AX371,AX371)</f>
        <v>1.0837399999999999</v>
      </c>
      <c r="BA371">
        <f t="shared" si="149"/>
        <v>99.222368833853139</v>
      </c>
      <c r="BB371" s="2">
        <v>38706</v>
      </c>
      <c r="BC371">
        <v>107.703125</v>
      </c>
      <c r="BD371" s="22">
        <f>_xll.BDH(BD$3&amp;" Govt",$A$8,BB371,BB371)</f>
        <v>1.0772299999999999</v>
      </c>
      <c r="BE371">
        <f t="shared" si="150"/>
        <v>99.981549901135324</v>
      </c>
      <c r="BH371" s="22"/>
      <c r="BJ371" s="2">
        <v>38706</v>
      </c>
      <c r="BK371">
        <v>105.55859375</v>
      </c>
      <c r="BL371" s="22">
        <f>_xll.BDH(BL$3&amp;" Govt",$A$8,BJ371,BJ371)</f>
        <v>1.05596</v>
      </c>
      <c r="BM371">
        <f t="shared" si="151"/>
        <v>99.964576072957314</v>
      </c>
      <c r="BN371" s="2">
        <v>38882</v>
      </c>
      <c r="BO371">
        <v>98.9375</v>
      </c>
      <c r="BP371" s="22">
        <f>_xll.BDH(BP$3&amp;" Govt",$A$8,BN371,BN371)</f>
        <v>1.05023</v>
      </c>
      <c r="BQ371">
        <f t="shared" si="152"/>
        <v>94.205554973672434</v>
      </c>
      <c r="BR371" s="2">
        <v>39063</v>
      </c>
      <c r="BS371">
        <v>102.5703125</v>
      </c>
      <c r="BT371" s="22">
        <f>_xll.BDH(BT$3&amp;" Govt",$A$8,BR371,BR371)</f>
        <v>1.0411299999999999</v>
      </c>
      <c r="BU371">
        <f t="shared" si="153"/>
        <v>98.518256605803316</v>
      </c>
      <c r="BV371" s="2">
        <v>39241</v>
      </c>
      <c r="BW371">
        <v>99.0859375</v>
      </c>
      <c r="BX371" s="22">
        <f>_xll.BDH(BX$3&amp;" Govt",$A$8,BV371,BV371)</f>
        <v>1.0362</v>
      </c>
      <c r="BY371">
        <f t="shared" si="154"/>
        <v>95.624336518046704</v>
      </c>
      <c r="BZ371" s="2">
        <v>39423</v>
      </c>
      <c r="CA371">
        <v>110.15234375</v>
      </c>
      <c r="CB371" s="22">
        <f>_xll.BDH(CB$3&amp;" Govt",$A$8,BZ371,BZ371)</f>
        <v>1.0327999999999999</v>
      </c>
      <c r="CC371">
        <f t="shared" si="155"/>
        <v>106.65408961076686</v>
      </c>
      <c r="CD371" s="2">
        <v>39605</v>
      </c>
      <c r="CE371">
        <v>116.02734375</v>
      </c>
      <c r="CF371" s="22">
        <f>_xll.BDH(CF$3&amp;" Govt",$A$8,CD371,CD371)</f>
        <v>1.0599000000000001</v>
      </c>
      <c r="CG371">
        <f t="shared" si="156"/>
        <v>109.47008562128502</v>
      </c>
      <c r="CH371" s="2">
        <v>39787</v>
      </c>
      <c r="CI371">
        <v>105.546875</v>
      </c>
      <c r="CJ371" s="22">
        <f>_xll.BDH(CJ$3&amp;" Govt",$A$8,CH371,CH371)</f>
        <v>1.0542400000000001</v>
      </c>
      <c r="CK371">
        <f t="shared" si="157"/>
        <v>100.11655315677643</v>
      </c>
      <c r="CL371" s="2">
        <v>39969</v>
      </c>
      <c r="CM371">
        <v>100.61328125</v>
      </c>
      <c r="CN371" s="22">
        <f>_xll.BDH(CN$3&amp;" Govt",$A$8,CL371,CL371)</f>
        <v>1.0156700000000001</v>
      </c>
      <c r="CO371">
        <f t="shared" si="158"/>
        <v>99.060995451278458</v>
      </c>
      <c r="CR371" s="22"/>
      <c r="CV371" s="22"/>
      <c r="CZ371" s="22"/>
      <c r="DB371" s="2">
        <v>38709</v>
      </c>
      <c r="DC371">
        <v>112.51171875</v>
      </c>
      <c r="DD371" s="22">
        <f>_xll.BDH(DD$3&amp;" Govt",$A$8,DB371,DB371)</f>
        <v>1.0561700000000001</v>
      </c>
      <c r="DE371">
        <f t="shared" si="160"/>
        <v>106.52803881004004</v>
      </c>
      <c r="DF371" s="2">
        <v>39253</v>
      </c>
      <c r="DG371">
        <v>93.88671875</v>
      </c>
      <c r="DH371" s="22">
        <f>_xll.BDH(DH$3&amp;" Govt",$A$8,DF371,DF371)</f>
        <v>1.0388900000000001</v>
      </c>
      <c r="DI371">
        <f t="shared" si="161"/>
        <v>90.372145992357218</v>
      </c>
      <c r="DJ371" s="2">
        <v>39617</v>
      </c>
      <c r="DK371">
        <v>110.23828125</v>
      </c>
      <c r="DL371" s="22">
        <f>_xll.BDH(DL$3&amp;" Govt",$A$8,DJ371,DJ371)</f>
        <v>1.06247</v>
      </c>
      <c r="DM371">
        <f t="shared" si="162"/>
        <v>103.75660606887723</v>
      </c>
      <c r="DP371" s="22"/>
    </row>
    <row r="372" spans="4:120" x14ac:dyDescent="0.25">
      <c r="D372" s="2"/>
      <c r="F372" s="2">
        <v>38707</v>
      </c>
      <c r="G372">
        <v>128.47265625</v>
      </c>
      <c r="H372" s="22">
        <f>_xll.BDH(H$3&amp;" Govt",$A$8,F372,F372)</f>
        <v>1.2564</v>
      </c>
      <c r="I372" s="14">
        <f t="shared" si="138"/>
        <v>102.25458154250239</v>
      </c>
      <c r="J372" s="2">
        <v>38707</v>
      </c>
      <c r="K372">
        <v>128.33984375</v>
      </c>
      <c r="L372" s="22">
        <f>_xll.BDH(L$3&amp;" Govt",$A$8,J372,J372)</f>
        <v>1.23214</v>
      </c>
      <c r="M372">
        <f t="shared" si="139"/>
        <v>104.16011471910659</v>
      </c>
      <c r="N372" s="2">
        <v>38707</v>
      </c>
      <c r="O372">
        <v>129.48046875</v>
      </c>
      <c r="P372" s="22">
        <f>_xll.BDH(P$3&amp;" Govt",$A$8,N372,N372)</f>
        <v>1.21377</v>
      </c>
      <c r="Q372">
        <f t="shared" si="140"/>
        <v>106.67628030846042</v>
      </c>
      <c r="R372" s="2">
        <v>38707</v>
      </c>
      <c r="S372">
        <v>130.234375</v>
      </c>
      <c r="T372" s="22">
        <f>_xll.BDH(T$3&amp;" Govt",$A$8,R372,R372)</f>
        <v>1.1831400000000001</v>
      </c>
      <c r="U372">
        <f t="shared" si="141"/>
        <v>110.07520242743884</v>
      </c>
      <c r="V372" s="2">
        <v>38805</v>
      </c>
      <c r="W372">
        <v>99.61328125</v>
      </c>
      <c r="X372" s="22">
        <f>_xll.BDH(X$3&amp;" Govt",$A$8,V372,V372)</f>
        <v>1.0459700000000001</v>
      </c>
      <c r="Y372">
        <f t="shared" si="142"/>
        <v>95.235313871334739</v>
      </c>
      <c r="Z372" s="2">
        <v>38707</v>
      </c>
      <c r="AA372">
        <v>123.625</v>
      </c>
      <c r="AB372" s="22">
        <f>_xll.BDH(AB$3&amp;" Govt",$A$8,Z372,Z372)</f>
        <v>1.14371</v>
      </c>
      <c r="AC372">
        <f t="shared" si="143"/>
        <v>108.09121193309493</v>
      </c>
      <c r="AD372" s="2">
        <v>39345</v>
      </c>
      <c r="AE372">
        <v>106.19921875</v>
      </c>
      <c r="AF372" s="22">
        <f>_xll.BDH(AF$3&amp;" Govt",$A$8,AD372,AD372)</f>
        <v>1.0495300000000001</v>
      </c>
      <c r="AG372">
        <f t="shared" si="144"/>
        <v>101.18740650576925</v>
      </c>
      <c r="AH372" s="2">
        <v>38707</v>
      </c>
      <c r="AI372">
        <v>121.78125</v>
      </c>
      <c r="AJ372" s="22">
        <f>_xll.BDH(AJ$3&amp;" Govt",$A$8,AH372,AH372)</f>
        <v>1.1210500000000001</v>
      </c>
      <c r="AK372">
        <f t="shared" si="145"/>
        <v>108.63141697515721</v>
      </c>
      <c r="AL372" s="2">
        <v>39709</v>
      </c>
      <c r="AM372">
        <v>110.671875</v>
      </c>
      <c r="AN372" s="22">
        <f>_xll.BDH(AN$3&amp;" Govt",$A$8,AL372,AL372)</f>
        <v>1.0815300000000001</v>
      </c>
      <c r="AO372">
        <f t="shared" si="146"/>
        <v>102.32899226096363</v>
      </c>
      <c r="AP372" s="2">
        <v>38707</v>
      </c>
      <c r="AQ372">
        <v>118.1640625</v>
      </c>
      <c r="AR372" s="22">
        <f>_xll.BDH(AR$3&amp;" Govt",$A$8,AP372,AP372)</f>
        <v>1.10711</v>
      </c>
      <c r="AS372">
        <f t="shared" si="147"/>
        <v>106.73199817542972</v>
      </c>
      <c r="AT372" s="2">
        <v>40074</v>
      </c>
      <c r="AU372">
        <v>101.69140625</v>
      </c>
      <c r="AV372" s="22">
        <f>_xll.BDH(AV$3&amp;" Govt",$A$8,AT372,AT372)</f>
        <v>1.01955</v>
      </c>
      <c r="AW372">
        <f t="shared" si="148"/>
        <v>99.741460693443187</v>
      </c>
      <c r="AX372" s="2">
        <v>38707</v>
      </c>
      <c r="AY372">
        <v>107.359375</v>
      </c>
      <c r="AZ372" s="22">
        <f>_xll.BDH(AZ$3&amp;" Govt",$A$8,AX372,AX372)</f>
        <v>1.0838099999999999</v>
      </c>
      <c r="BA372">
        <f t="shared" si="149"/>
        <v>99.05737629289267</v>
      </c>
      <c r="BB372" s="2">
        <v>38707</v>
      </c>
      <c r="BC372">
        <v>107.5625</v>
      </c>
      <c r="BD372" s="22">
        <f>_xll.BDH(BD$3&amp;" Govt",$A$8,BB372,BB372)</f>
        <v>1.0772999999999999</v>
      </c>
      <c r="BE372">
        <f t="shared" si="150"/>
        <v>99.844518704167839</v>
      </c>
      <c r="BH372" s="22"/>
      <c r="BJ372" s="2">
        <v>38707</v>
      </c>
      <c r="BK372">
        <v>105.421875</v>
      </c>
      <c r="BL372" s="22">
        <f>_xll.BDH(BL$3&amp;" Govt",$A$8,BJ372,BJ372)</f>
        <v>1.05603</v>
      </c>
      <c r="BM372">
        <f t="shared" si="151"/>
        <v>99.82848498622198</v>
      </c>
      <c r="BN372" s="2">
        <v>38883</v>
      </c>
      <c r="BO372">
        <v>98.8203125</v>
      </c>
      <c r="BP372" s="22">
        <f>_xll.BDH(BP$3&amp;" Govt",$A$8,BN372,BN372)</f>
        <v>1.05053</v>
      </c>
      <c r="BQ372">
        <f t="shared" si="152"/>
        <v>94.06710184383121</v>
      </c>
      <c r="BR372" s="2">
        <v>39064</v>
      </c>
      <c r="BS372">
        <v>102.05078125</v>
      </c>
      <c r="BT372" s="22">
        <f>_xll.BDH(BT$3&amp;" Govt",$A$8,BR372,BR372)</f>
        <v>1.04095</v>
      </c>
      <c r="BU372">
        <f t="shared" si="153"/>
        <v>98.036198904846529</v>
      </c>
      <c r="BV372" s="2">
        <v>39244</v>
      </c>
      <c r="BW372">
        <v>98.984375</v>
      </c>
      <c r="BX372" s="22">
        <f>_xll.BDH(BX$3&amp;" Govt",$A$8,BV372,BV372)</f>
        <v>1.03688</v>
      </c>
      <c r="BY372">
        <f t="shared" si="154"/>
        <v>95.463674677879794</v>
      </c>
      <c r="BZ372" s="2">
        <v>39426</v>
      </c>
      <c r="CA372">
        <v>109.875</v>
      </c>
      <c r="CB372" s="22">
        <f>_xll.BDH(CB$3&amp;" Govt",$A$8,BZ372,BZ372)</f>
        <v>1.03302</v>
      </c>
      <c r="CC372">
        <f t="shared" si="155"/>
        <v>106.36289713655108</v>
      </c>
      <c r="CD372" s="2">
        <v>39608</v>
      </c>
      <c r="CE372">
        <v>115.4453125</v>
      </c>
      <c r="CF372" s="22">
        <f>_xll.BDH(CF$3&amp;" Govt",$A$8,CD372,CD372)</f>
        <v>1.06054</v>
      </c>
      <c r="CG372">
        <f t="shared" si="156"/>
        <v>108.8552176249835</v>
      </c>
      <c r="CH372" s="2">
        <v>39790</v>
      </c>
      <c r="CI372">
        <v>104.30078125</v>
      </c>
      <c r="CJ372" s="22">
        <f>_xll.BDH(CJ$3&amp;" Govt",$A$8,CH372,CH372)</f>
        <v>1.05321</v>
      </c>
      <c r="CK372">
        <f t="shared" si="157"/>
        <v>99.031324474701151</v>
      </c>
      <c r="CL372" s="2">
        <v>39972</v>
      </c>
      <c r="CM372">
        <v>100.21484375</v>
      </c>
      <c r="CN372" s="22">
        <f>_xll.BDH(CN$3&amp;" Govt",$A$8,CL372,CL372)</f>
        <v>1.01593</v>
      </c>
      <c r="CO372">
        <f t="shared" si="158"/>
        <v>98.643453535184506</v>
      </c>
      <c r="CR372" s="22"/>
      <c r="CV372" s="22"/>
      <c r="CZ372" s="22"/>
      <c r="DB372" s="2">
        <v>38713</v>
      </c>
      <c r="DC372">
        <v>112.80859375</v>
      </c>
      <c r="DD372" s="22">
        <f>_xll.BDH(DD$3&amp;" Govt",$A$8,DB372,DB372)</f>
        <v>1.05644</v>
      </c>
      <c r="DE372">
        <f t="shared" si="160"/>
        <v>106.78182741092726</v>
      </c>
      <c r="DF372" s="2">
        <v>39254</v>
      </c>
      <c r="DG372">
        <v>93.5703125</v>
      </c>
      <c r="DH372" s="22">
        <f>_xll.BDH(DH$3&amp;" Govt",$A$8,DF372,DF372)</f>
        <v>1.03912</v>
      </c>
      <c r="DI372">
        <f t="shared" si="161"/>
        <v>90.04764849103087</v>
      </c>
      <c r="DJ372" s="2">
        <v>39618</v>
      </c>
      <c r="DK372">
        <v>109.38671875</v>
      </c>
      <c r="DL372" s="22">
        <f>_xll.BDH(DL$3&amp;" Govt",$A$8,DJ372,DJ372)</f>
        <v>1.0626800000000001</v>
      </c>
      <c r="DM372">
        <f t="shared" si="162"/>
        <v>102.93476752173748</v>
      </c>
      <c r="DP372" s="22"/>
    </row>
    <row r="373" spans="4:120" x14ac:dyDescent="0.25">
      <c r="D373" s="2"/>
      <c r="F373" s="2">
        <v>38708</v>
      </c>
      <c r="G373">
        <v>128.47265625</v>
      </c>
      <c r="H373" s="22">
        <f>_xll.BDH(H$3&amp;" Govt",$A$8,F373,F373)</f>
        <v>1.25648</v>
      </c>
      <c r="I373" s="14">
        <f t="shared" si="138"/>
        <v>102.24807099993633</v>
      </c>
      <c r="J373" s="2">
        <v>38708</v>
      </c>
      <c r="K373">
        <v>128.37890625</v>
      </c>
      <c r="L373" s="22">
        <f>_xll.BDH(L$3&amp;" Govt",$A$8,J373,J373)</f>
        <v>1.2322200000000001</v>
      </c>
      <c r="M373">
        <f t="shared" si="139"/>
        <v>104.18505319666941</v>
      </c>
      <c r="N373" s="2">
        <v>38708</v>
      </c>
      <c r="O373">
        <v>129.55859375</v>
      </c>
      <c r="P373" s="22">
        <f>_xll.BDH(P$3&amp;" Govt",$A$8,N373,N373)</f>
        <v>1.2138500000000001</v>
      </c>
      <c r="Q373">
        <f t="shared" si="140"/>
        <v>106.73361103101701</v>
      </c>
      <c r="R373" s="2">
        <v>38708</v>
      </c>
      <c r="S373">
        <v>130.3671875</v>
      </c>
      <c r="T373" s="22">
        <f>_xll.BDH(T$3&amp;" Govt",$A$8,R373,R373)</f>
        <v>1.1832199999999999</v>
      </c>
      <c r="U373">
        <f t="shared" si="141"/>
        <v>110.1800066766958</v>
      </c>
      <c r="V373" s="2">
        <v>38806</v>
      </c>
      <c r="W373">
        <v>99.55859375</v>
      </c>
      <c r="X373" s="22">
        <f>_xll.BDH(X$3&amp;" Govt",$A$8,V373,V373)</f>
        <v>1.04623</v>
      </c>
      <c r="Y373">
        <f t="shared" si="142"/>
        <v>95.159375806467025</v>
      </c>
      <c r="Z373" s="2">
        <v>38708</v>
      </c>
      <c r="AA373">
        <v>123.76953125</v>
      </c>
      <c r="AB373" s="22">
        <f>_xll.BDH(AB$3&amp;" Govt",$A$8,Z373,Z373)</f>
        <v>1.1437900000000001</v>
      </c>
      <c r="AC373">
        <f t="shared" si="143"/>
        <v>108.21001342029568</v>
      </c>
      <c r="AD373" s="2">
        <v>39346</v>
      </c>
      <c r="AE373">
        <v>106.4296875</v>
      </c>
      <c r="AF373" s="22">
        <f>_xll.BDH(AF$3&amp;" Govt",$A$8,AD373,AD373)</f>
        <v>1.04952</v>
      </c>
      <c r="AG373">
        <f t="shared" si="144"/>
        <v>101.40796506974617</v>
      </c>
      <c r="AH373" s="2">
        <v>38708</v>
      </c>
      <c r="AI373">
        <v>121.921875</v>
      </c>
      <c r="AJ373" s="22">
        <f>_xll.BDH(AJ$3&amp;" Govt",$A$8,AH373,AH373)</f>
        <v>1.1211199999999999</v>
      </c>
      <c r="AK373">
        <f t="shared" si="145"/>
        <v>108.75006689738834</v>
      </c>
      <c r="AL373" s="2">
        <v>39710</v>
      </c>
      <c r="AM373">
        <v>110.39453125</v>
      </c>
      <c r="AN373" s="22">
        <f>_xll.BDH(AN$3&amp;" Govt",$A$8,AL373,AL373)</f>
        <v>1.08172</v>
      </c>
      <c r="AO373">
        <f t="shared" si="146"/>
        <v>102.05462712162112</v>
      </c>
      <c r="AP373" s="2">
        <v>38708</v>
      </c>
      <c r="AQ373">
        <v>118.28515625</v>
      </c>
      <c r="AR373" s="22">
        <f>_xll.BDH(AR$3&amp;" Govt",$A$8,AP373,AP373)</f>
        <v>1.1071800000000001</v>
      </c>
      <c r="AS373">
        <f t="shared" si="147"/>
        <v>106.83462151592333</v>
      </c>
      <c r="AT373" s="2">
        <v>40077</v>
      </c>
      <c r="AU373">
        <v>101.640625</v>
      </c>
      <c r="AV373" s="22">
        <f>_xll.BDH(AV$3&amp;" Govt",$A$8,AT373,AT373)</f>
        <v>1.01939</v>
      </c>
      <c r="AW373">
        <f t="shared" si="148"/>
        <v>99.707300444383407</v>
      </c>
      <c r="AX373" s="2">
        <v>38708</v>
      </c>
      <c r="AY373">
        <v>107.50390625</v>
      </c>
      <c r="AZ373" s="22">
        <f>_xll.BDH(AZ$3&amp;" Govt",$A$8,AX373,AX373)</f>
        <v>1.08388</v>
      </c>
      <c r="BA373">
        <f t="shared" si="149"/>
        <v>99.184325063660182</v>
      </c>
      <c r="BB373" s="2">
        <v>38708</v>
      </c>
      <c r="BC373">
        <v>107.76171875</v>
      </c>
      <c r="BD373" s="22">
        <f>_xll.BDH(BD$3&amp;" Govt",$A$8,BB373,BB373)</f>
        <v>1.0773699999999999</v>
      </c>
      <c r="BE373">
        <f t="shared" si="150"/>
        <v>100.0229436034046</v>
      </c>
      <c r="BH373" s="22"/>
      <c r="BJ373" s="2">
        <v>38708</v>
      </c>
      <c r="BK373">
        <v>105.6015625</v>
      </c>
      <c r="BL373" s="22">
        <f>_xll.BDH(BL$3&amp;" Govt",$A$8,BJ373,BJ373)</f>
        <v>1.0561</v>
      </c>
      <c r="BM373">
        <f t="shared" si="151"/>
        <v>99.992010699744341</v>
      </c>
      <c r="BN373" s="2">
        <v>38884</v>
      </c>
      <c r="BO373">
        <v>98.75390625</v>
      </c>
      <c r="BP373" s="22">
        <f>_xll.BDH(BP$3&amp;" Govt",$A$8,BN373,BN373)</f>
        <v>1.0508299999999999</v>
      </c>
      <c r="BQ373">
        <f t="shared" si="152"/>
        <v>93.977052663132952</v>
      </c>
      <c r="BR373" s="2">
        <v>39065</v>
      </c>
      <c r="BS373">
        <v>101.94140625</v>
      </c>
      <c r="BT373" s="22">
        <f>_xll.BDH(BT$3&amp;" Govt",$A$8,BR373,BR373)</f>
        <v>1.0407599999999999</v>
      </c>
      <c r="BU373">
        <f t="shared" si="153"/>
        <v>97.949004813789927</v>
      </c>
      <c r="BV373" s="2">
        <v>39245</v>
      </c>
      <c r="BW373">
        <v>98.19921875</v>
      </c>
      <c r="BX373" s="22">
        <f>_xll.BDH(BX$3&amp;" Govt",$A$8,BV373,BV373)</f>
        <v>1.0370999999999999</v>
      </c>
      <c r="BY373">
        <f t="shared" si="154"/>
        <v>94.686354980233347</v>
      </c>
      <c r="BZ373" s="2">
        <v>39427</v>
      </c>
      <c r="CA373">
        <v>111.01953125</v>
      </c>
      <c r="CB373" s="22">
        <f>_xll.BDH(CB$3&amp;" Govt",$A$8,BZ373,BZ373)</f>
        <v>1.0330900000000001</v>
      </c>
      <c r="CC373">
        <f t="shared" si="155"/>
        <v>107.46356198395105</v>
      </c>
      <c r="CD373" s="2">
        <v>39609</v>
      </c>
      <c r="CE373">
        <v>114.61328125</v>
      </c>
      <c r="CF373" s="22">
        <f>_xll.BDH(CF$3&amp;" Govt",$A$8,CD373,CD373)</f>
        <v>1.0607500000000001</v>
      </c>
      <c r="CG373">
        <f t="shared" si="156"/>
        <v>108.04928706104171</v>
      </c>
      <c r="CH373" s="2">
        <v>39791</v>
      </c>
      <c r="CI373">
        <v>104.80078125</v>
      </c>
      <c r="CJ373" s="22">
        <f>_xll.BDH(CJ$3&amp;" Govt",$A$8,CH373,CH373)</f>
        <v>1.0528599999999999</v>
      </c>
      <c r="CK373">
        <f t="shared" si="157"/>
        <v>99.539142193643983</v>
      </c>
      <c r="CL373" s="2">
        <v>39973</v>
      </c>
      <c r="CM373">
        <v>100.41796875</v>
      </c>
      <c r="CN373" s="22">
        <f>_xll.BDH(CN$3&amp;" Govt",$A$8,CL373,CL373)</f>
        <v>1.0160100000000001</v>
      </c>
      <c r="CO373">
        <f t="shared" si="158"/>
        <v>98.83561062391118</v>
      </c>
      <c r="CR373" s="22"/>
      <c r="CV373" s="22"/>
      <c r="CZ373" s="22"/>
      <c r="DB373" s="2">
        <v>38714</v>
      </c>
      <c r="DC373">
        <v>112.359375</v>
      </c>
      <c r="DD373" s="22">
        <f>_xll.BDH(DD$3&amp;" Govt",$A$8,DB373,DB373)</f>
        <v>1.0565100000000001</v>
      </c>
      <c r="DE373">
        <f t="shared" si="160"/>
        <v>106.34956129142175</v>
      </c>
      <c r="DF373" s="2">
        <v>39255</v>
      </c>
      <c r="DG373">
        <v>94.60546875</v>
      </c>
      <c r="DH373" s="22">
        <f>_xll.BDH(DH$3&amp;" Govt",$A$8,DF373,DF373)</f>
        <v>1.0393399999999999</v>
      </c>
      <c r="DI373">
        <f t="shared" si="161"/>
        <v>91.02456246271673</v>
      </c>
      <c r="DJ373" s="2">
        <v>39619</v>
      </c>
      <c r="DK373">
        <v>109.90625</v>
      </c>
      <c r="DL373" s="22">
        <f>_xll.BDH(DL$3&amp;" Govt",$A$8,DJ373,DJ373)</f>
        <v>1.0628899999999999</v>
      </c>
      <c r="DM373">
        <f t="shared" si="162"/>
        <v>103.40322140578988</v>
      </c>
      <c r="DP373" s="22"/>
    </row>
    <row r="374" spans="4:120" x14ac:dyDescent="0.25">
      <c r="D374" s="2"/>
      <c r="F374" s="2">
        <v>38709</v>
      </c>
      <c r="G374">
        <v>128.5546875</v>
      </c>
      <c r="H374" s="22">
        <f>_xll.BDH(H$3&amp;" Govt",$A$8,F374,F374)</f>
        <v>1.2565599999999999</v>
      </c>
      <c r="I374" s="14">
        <f t="shared" si="138"/>
        <v>102.30684368434457</v>
      </c>
      <c r="J374" s="2">
        <v>38709</v>
      </c>
      <c r="K374">
        <v>128.5</v>
      </c>
      <c r="L374" s="22">
        <f>_xll.BDH(L$3&amp;" Govt",$A$8,J374,J374)</f>
        <v>1.2323</v>
      </c>
      <c r="M374">
        <f t="shared" si="139"/>
        <v>104.27655603343342</v>
      </c>
      <c r="N374" s="2">
        <v>38709</v>
      </c>
      <c r="O374">
        <v>129.69921875</v>
      </c>
      <c r="P374" s="22">
        <f>_xll.BDH(P$3&amp;" Govt",$A$8,N374,N374)</f>
        <v>1.21393</v>
      </c>
      <c r="Q374">
        <f t="shared" si="140"/>
        <v>106.84241986770243</v>
      </c>
      <c r="R374" s="2">
        <v>38709</v>
      </c>
      <c r="S374">
        <v>130.62109375</v>
      </c>
      <c r="T374" s="22">
        <f>_xll.BDH(T$3&amp;" Govt",$A$8,R374,R374)</f>
        <v>1.1833</v>
      </c>
      <c r="U374">
        <f t="shared" si="141"/>
        <v>110.38713238401081</v>
      </c>
      <c r="V374" s="2">
        <v>38807</v>
      </c>
      <c r="W374">
        <v>99.62109375</v>
      </c>
      <c r="X374" s="22">
        <f>_xll.BDH(X$3&amp;" Govt",$A$8,V374,V374)</f>
        <v>1.0464899999999999</v>
      </c>
      <c r="Y374">
        <f t="shared" si="142"/>
        <v>95.195456956110434</v>
      </c>
      <c r="Z374" s="2">
        <v>38709</v>
      </c>
      <c r="AA374">
        <v>124.09375</v>
      </c>
      <c r="AB374" s="22">
        <f>_xll.BDH(AB$3&amp;" Govt",$A$8,Z374,Z374)</f>
        <v>1.1438600000000001</v>
      </c>
      <c r="AC374">
        <f t="shared" si="143"/>
        <v>108.48683405311839</v>
      </c>
      <c r="AD374" s="2">
        <v>39349</v>
      </c>
      <c r="AE374">
        <v>106.3203125</v>
      </c>
      <c r="AF374" s="22">
        <f>_xll.BDH(AF$3&amp;" Govt",$A$8,AD374,AD374)</f>
        <v>1.0495000000000001</v>
      </c>
      <c r="AG374">
        <f t="shared" si="144"/>
        <v>101.30568127679847</v>
      </c>
      <c r="AH374" s="2">
        <v>38709</v>
      </c>
      <c r="AI374">
        <v>122.2734375</v>
      </c>
      <c r="AJ374" s="22">
        <f>_xll.BDH(AJ$3&amp;" Govt",$A$8,AH374,AH374)</f>
        <v>1.1211899999999999</v>
      </c>
      <c r="AK374">
        <f t="shared" si="145"/>
        <v>109.05683916196185</v>
      </c>
      <c r="AL374" s="2">
        <v>39713</v>
      </c>
      <c r="AM374">
        <v>110.65625</v>
      </c>
      <c r="AN374" s="22">
        <f>_xll.BDH(AN$3&amp;" Govt",$A$8,AL374,AL374)</f>
        <v>1.08229</v>
      </c>
      <c r="AO374">
        <f t="shared" si="146"/>
        <v>102.24269835256725</v>
      </c>
      <c r="AP374" s="2">
        <v>38709</v>
      </c>
      <c r="AQ374">
        <v>118.61328125</v>
      </c>
      <c r="AR374" s="22">
        <f>_xll.BDH(AR$3&amp;" Govt",$A$8,AP374,AP374)</f>
        <v>1.1072500000000001</v>
      </c>
      <c r="AS374">
        <f t="shared" si="147"/>
        <v>107.12420975389477</v>
      </c>
      <c r="AT374" s="2">
        <v>40078</v>
      </c>
      <c r="AU374">
        <v>101.76171875</v>
      </c>
      <c r="AV374" s="22">
        <f>_xll.BDH(AV$3&amp;" Govt",$A$8,AT374,AT374)</f>
        <v>1.0193399999999999</v>
      </c>
      <c r="AW374">
        <f t="shared" si="148"/>
        <v>99.830987452665454</v>
      </c>
      <c r="AX374" s="2">
        <v>38709</v>
      </c>
      <c r="AY374">
        <v>107.89453125</v>
      </c>
      <c r="AZ374" s="22">
        <f>_xll.BDH(AZ$3&amp;" Govt",$A$8,AX374,AX374)</f>
        <v>1.08395</v>
      </c>
      <c r="BA374">
        <f t="shared" si="149"/>
        <v>99.53829166474469</v>
      </c>
      <c r="BB374" s="2">
        <v>38709</v>
      </c>
      <c r="BC374">
        <v>108.1484375</v>
      </c>
      <c r="BD374" s="22">
        <f>_xll.BDH(BD$3&amp;" Govt",$A$8,BB374,BB374)</f>
        <v>1.07744</v>
      </c>
      <c r="BE374">
        <f t="shared" si="150"/>
        <v>100.37536893005644</v>
      </c>
      <c r="BH374" s="22"/>
      <c r="BJ374" s="2">
        <v>38709</v>
      </c>
      <c r="BK374">
        <v>106.01171875</v>
      </c>
      <c r="BL374" s="22">
        <f>_xll.BDH(BL$3&amp;" Govt",$A$8,BJ374,BJ374)</f>
        <v>1.0561700000000001</v>
      </c>
      <c r="BM374">
        <f t="shared" si="151"/>
        <v>100.37372653076682</v>
      </c>
      <c r="BN374" s="2">
        <v>38887</v>
      </c>
      <c r="BO374">
        <v>98.58984375</v>
      </c>
      <c r="BP374" s="22">
        <f>_xll.BDH(BP$3&amp;" Govt",$A$8,BN374,BN374)</f>
        <v>1.05172</v>
      </c>
      <c r="BQ374">
        <f t="shared" si="152"/>
        <v>93.741531728977293</v>
      </c>
      <c r="BR374" s="2">
        <v>39066</v>
      </c>
      <c r="BS374">
        <v>101.53125</v>
      </c>
      <c r="BT374" s="22">
        <f>_xll.BDH(BT$3&amp;" Govt",$A$8,BR374,BR374)</f>
        <v>1.0405800000000001</v>
      </c>
      <c r="BU374">
        <f t="shared" si="153"/>
        <v>97.571786888081647</v>
      </c>
      <c r="BV374" s="2">
        <v>39246</v>
      </c>
      <c r="BW374">
        <v>98.79296875</v>
      </c>
      <c r="BX374" s="22">
        <f>_xll.BDH(BX$3&amp;" Govt",$A$8,BV374,BV374)</f>
        <v>1.0373300000000001</v>
      </c>
      <c r="BY374">
        <f t="shared" si="154"/>
        <v>95.237743774883583</v>
      </c>
      <c r="BZ374" s="2">
        <v>39428</v>
      </c>
      <c r="CA374">
        <v>110.53515625</v>
      </c>
      <c r="CB374" s="22">
        <f>_xll.BDH(CB$3&amp;" Govt",$A$8,BZ374,BZ374)</f>
        <v>1.0331600000000001</v>
      </c>
      <c r="CC374">
        <f t="shared" si="155"/>
        <v>106.98745233071354</v>
      </c>
      <c r="CD374" s="2">
        <v>39610</v>
      </c>
      <c r="CE374">
        <v>114.859375</v>
      </c>
      <c r="CF374" s="22">
        <f>_xll.BDH(CF$3&amp;" Govt",$A$8,CD374,CD374)</f>
        <v>1.06097</v>
      </c>
      <c r="CG374">
        <f t="shared" si="156"/>
        <v>108.25883389728268</v>
      </c>
      <c r="CH374" s="2">
        <v>39792</v>
      </c>
      <c r="CI374">
        <v>104.25</v>
      </c>
      <c r="CJ374" s="22">
        <f>_xll.BDH(CJ$3&amp;" Govt",$A$8,CH374,CH374)</f>
        <v>1.0525199999999999</v>
      </c>
      <c r="CK374">
        <f t="shared" si="157"/>
        <v>99.047999087903321</v>
      </c>
      <c r="CL374" s="2">
        <v>39974</v>
      </c>
      <c r="CM374">
        <v>100.4765625</v>
      </c>
      <c r="CN374" s="22">
        <f>_xll.BDH(CN$3&amp;" Govt",$A$8,CL374,CL374)</f>
        <v>1.0161</v>
      </c>
      <c r="CO374">
        <f t="shared" si="158"/>
        <v>98.884521700620013</v>
      </c>
      <c r="CR374" s="22"/>
      <c r="CV374" s="22"/>
      <c r="CZ374" s="22"/>
      <c r="DB374" s="2">
        <v>38715</v>
      </c>
      <c r="DC374">
        <v>112.5390625</v>
      </c>
      <c r="DD374" s="22">
        <f>_xll.BDH(DD$3&amp;" Govt",$A$8,DB374,DB374)</f>
        <v>1.0565800000000001</v>
      </c>
      <c r="DE374">
        <f t="shared" si="160"/>
        <v>106.51258068485112</v>
      </c>
      <c r="DF374" s="2">
        <v>39258</v>
      </c>
      <c r="DG374">
        <v>95.0078125</v>
      </c>
      <c r="DH374" s="22">
        <f>_xll.BDH(DH$3&amp;" Govt",$A$8,DF374,DF374)</f>
        <v>1.0400100000000001</v>
      </c>
      <c r="DI374">
        <f t="shared" si="161"/>
        <v>91.352787473197367</v>
      </c>
      <c r="DJ374" s="2">
        <v>39622</v>
      </c>
      <c r="DK374">
        <v>109.65234375</v>
      </c>
      <c r="DL374" s="22">
        <f>_xll.BDH(DL$3&amp;" Govt",$A$8,DJ374,DJ374)</f>
        <v>1.0635399999999999</v>
      </c>
      <c r="DM374">
        <f t="shared" si="162"/>
        <v>103.10128791582828</v>
      </c>
      <c r="DP374" s="22"/>
    </row>
    <row r="375" spans="4:120" x14ac:dyDescent="0.25">
      <c r="D375" s="2"/>
      <c r="F375" s="2">
        <v>38713</v>
      </c>
      <c r="G375">
        <v>128.53515625</v>
      </c>
      <c r="H375" s="22">
        <f>_xll.BDH(H$3&amp;" Govt",$A$8,F375,F375)</f>
        <v>1.2568900000000001</v>
      </c>
      <c r="I375" s="14">
        <f t="shared" si="138"/>
        <v>102.26444338804509</v>
      </c>
      <c r="J375" s="2">
        <v>38713</v>
      </c>
      <c r="K375">
        <v>128.484375</v>
      </c>
      <c r="L375" s="22">
        <f>_xll.BDH(L$3&amp;" Govt",$A$8,J375,J375)</f>
        <v>1.23262</v>
      </c>
      <c r="M375">
        <f t="shared" si="139"/>
        <v>104.23680858658791</v>
      </c>
      <c r="N375" s="2">
        <v>38713</v>
      </c>
      <c r="O375">
        <v>129.7578125</v>
      </c>
      <c r="P375" s="22">
        <f>_xll.BDH(P$3&amp;" Govt",$A$8,N375,N375)</f>
        <v>1.21424</v>
      </c>
      <c r="Q375">
        <f t="shared" si="140"/>
        <v>106.86339809263407</v>
      </c>
      <c r="R375" s="2">
        <v>38713</v>
      </c>
      <c r="S375">
        <v>130.60546875</v>
      </c>
      <c r="T375" s="22">
        <f>_xll.BDH(T$3&amp;" Govt",$A$8,R375,R375)</f>
        <v>1.1836</v>
      </c>
      <c r="U375">
        <f t="shared" si="141"/>
        <v>110.34595196857046</v>
      </c>
      <c r="V375" s="2">
        <v>38810</v>
      </c>
      <c r="W375">
        <v>99.5625</v>
      </c>
      <c r="X375" s="22">
        <f>_xll.BDH(X$3&amp;" Govt",$A$8,V375,V375)</f>
        <v>1.04688</v>
      </c>
      <c r="Y375">
        <f t="shared" si="142"/>
        <v>95.104023383768904</v>
      </c>
      <c r="Z375" s="2">
        <v>38713</v>
      </c>
      <c r="AA375">
        <v>124.16796875</v>
      </c>
      <c r="AB375" s="22">
        <f>_xll.BDH(AB$3&amp;" Govt",$A$8,Z375,Z375)</f>
        <v>1.1441600000000001</v>
      </c>
      <c r="AC375">
        <f t="shared" si="143"/>
        <v>108.52325614424555</v>
      </c>
      <c r="AD375" s="2">
        <v>39350</v>
      </c>
      <c r="AE375">
        <v>106.375</v>
      </c>
      <c r="AF375" s="22">
        <f>_xll.BDH(AF$3&amp;" Govt",$A$8,AD375,AD375)</f>
        <v>1.04949</v>
      </c>
      <c r="AG375">
        <f t="shared" si="144"/>
        <v>101.35875520490904</v>
      </c>
      <c r="AH375" s="2">
        <v>38713</v>
      </c>
      <c r="AI375">
        <v>122.43359375</v>
      </c>
      <c r="AJ375" s="22">
        <f>_xll.BDH(AJ$3&amp;" Govt",$A$8,AH375,AH375)</f>
        <v>1.12148</v>
      </c>
      <c r="AK375">
        <f t="shared" si="145"/>
        <v>109.1714464368513</v>
      </c>
      <c r="AL375" s="2">
        <v>39714</v>
      </c>
      <c r="AM375">
        <v>110.22265625</v>
      </c>
      <c r="AN375" s="22">
        <f>_xll.BDH(AN$3&amp;" Govt",$A$8,AL375,AL375)</f>
        <v>1.0824799999999999</v>
      </c>
      <c r="AO375">
        <f t="shared" si="146"/>
        <v>101.8241965209519</v>
      </c>
      <c r="AP375" s="2">
        <v>38713</v>
      </c>
      <c r="AQ375">
        <v>118.8203125</v>
      </c>
      <c r="AR375" s="22">
        <f>_xll.BDH(AR$3&amp;" Govt",$A$8,AP375,AP375)</f>
        <v>1.10754</v>
      </c>
      <c r="AS375">
        <f t="shared" si="147"/>
        <v>107.28308909836214</v>
      </c>
      <c r="AT375" s="2">
        <v>40079</v>
      </c>
      <c r="AU375">
        <v>101.90234375</v>
      </c>
      <c r="AV375" s="22">
        <f>_xll.BDH(AV$3&amp;" Govt",$A$8,AT375,AT375)</f>
        <v>1.01928</v>
      </c>
      <c r="AW375">
        <f t="shared" si="148"/>
        <v>99.97482904599326</v>
      </c>
      <c r="AX375" s="2">
        <v>38713</v>
      </c>
      <c r="AY375">
        <v>108.05859375</v>
      </c>
      <c r="AZ375" s="22">
        <f>_xll.BDH(AZ$3&amp;" Govt",$A$8,AX375,AX375)</f>
        <v>1.08423</v>
      </c>
      <c r="BA375">
        <f t="shared" si="149"/>
        <v>99.663903184748619</v>
      </c>
      <c r="BB375" s="2">
        <v>38713</v>
      </c>
      <c r="BC375">
        <v>108.36328125</v>
      </c>
      <c r="BD375" s="22">
        <f>_xll.BDH(BD$3&amp;" Govt",$A$8,BB375,BB375)</f>
        <v>1.07772</v>
      </c>
      <c r="BE375">
        <f t="shared" si="150"/>
        <v>100.54864088074825</v>
      </c>
      <c r="BH375" s="22"/>
      <c r="BJ375" s="2">
        <v>38713</v>
      </c>
      <c r="BK375">
        <v>106.22265625</v>
      </c>
      <c r="BL375" s="22">
        <f>_xll.BDH(BL$3&amp;" Govt",$A$8,BJ375,BJ375)</f>
        <v>1.05644</v>
      </c>
      <c r="BM375">
        <f t="shared" si="151"/>
        <v>100.54774170800044</v>
      </c>
      <c r="BN375" s="2">
        <v>38888</v>
      </c>
      <c r="BO375">
        <v>98.44140625</v>
      </c>
      <c r="BP375" s="22">
        <f>_xll.BDH(BP$3&amp;" Govt",$A$8,BN375,BN375)</f>
        <v>1.0520100000000001</v>
      </c>
      <c r="BQ375">
        <f t="shared" si="152"/>
        <v>93.574591733918865</v>
      </c>
      <c r="BR375" s="2">
        <v>39069</v>
      </c>
      <c r="BS375">
        <v>101.30859375</v>
      </c>
      <c r="BT375" s="22">
        <f>_xll.BDH(BT$3&amp;" Govt",$A$8,BR375,BR375)</f>
        <v>1.04003</v>
      </c>
      <c r="BU375">
        <f t="shared" si="153"/>
        <v>97.409299491360827</v>
      </c>
      <c r="BV375" s="2">
        <v>39247</v>
      </c>
      <c r="BW375">
        <v>98.625</v>
      </c>
      <c r="BX375" s="22">
        <f>_xll.BDH(BX$3&amp;" Govt",$A$8,BV375,BV375)</f>
        <v>1.03755</v>
      </c>
      <c r="BY375">
        <f t="shared" si="154"/>
        <v>95.055659968194306</v>
      </c>
      <c r="BZ375" s="2">
        <v>39429</v>
      </c>
      <c r="CA375">
        <v>109.88671875</v>
      </c>
      <c r="CB375" s="22">
        <f>_xll.BDH(CB$3&amp;" Govt",$A$8,BZ375,BZ375)</f>
        <v>1.0332300000000001</v>
      </c>
      <c r="CC375">
        <f t="shared" si="155"/>
        <v>106.35262114921169</v>
      </c>
      <c r="CD375" s="2">
        <v>39611</v>
      </c>
      <c r="CE375">
        <v>113.84765625</v>
      </c>
      <c r="CF375" s="22">
        <f>_xll.BDH(CF$3&amp;" Govt",$A$8,CD375,CD375)</f>
        <v>1.06118</v>
      </c>
      <c r="CG375">
        <f t="shared" si="156"/>
        <v>107.28401991179631</v>
      </c>
      <c r="CH375" s="2">
        <v>39793</v>
      </c>
      <c r="CI375">
        <v>104.91015625</v>
      </c>
      <c r="CJ375" s="22">
        <f>_xll.BDH(CJ$3&amp;" Govt",$A$8,CH375,CH375)</f>
        <v>1.0521799999999999</v>
      </c>
      <c r="CK375">
        <f t="shared" si="157"/>
        <v>99.707422921933514</v>
      </c>
      <c r="CL375" s="2">
        <v>39975</v>
      </c>
      <c r="CM375">
        <v>100.5703125</v>
      </c>
      <c r="CN375" s="22">
        <f>_xll.BDH(CN$3&amp;" Govt",$A$8,CL375,CL375)</f>
        <v>1.0161800000000001</v>
      </c>
      <c r="CO375">
        <f t="shared" si="158"/>
        <v>98.968994174260459</v>
      </c>
      <c r="CR375" s="22"/>
      <c r="CV375" s="22"/>
      <c r="CZ375" s="22"/>
      <c r="DB375" s="2">
        <v>38716</v>
      </c>
      <c r="DC375">
        <v>112.48828125</v>
      </c>
      <c r="DD375" s="22">
        <f>_xll.BDH(DD$3&amp;" Govt",$A$8,DB375,DB375)</f>
        <v>1.0566500000000001</v>
      </c>
      <c r="DE375">
        <f t="shared" si="160"/>
        <v>106.45746581176358</v>
      </c>
      <c r="DF375" s="2">
        <v>39259</v>
      </c>
      <c r="DG375">
        <v>94.70703125</v>
      </c>
      <c r="DH375" s="22">
        <f>_xll.BDH(DH$3&amp;" Govt",$A$8,DF375,DF375)</f>
        <v>1.0402400000000001</v>
      </c>
      <c r="DI375">
        <f t="shared" si="161"/>
        <v>91.043443099669304</v>
      </c>
      <c r="DJ375" s="2">
        <v>39623</v>
      </c>
      <c r="DK375">
        <v>110.89453125</v>
      </c>
      <c r="DL375" s="22">
        <f>_xll.BDH(DL$3&amp;" Govt",$A$8,DJ375,DJ375)</f>
        <v>1.06375</v>
      </c>
      <c r="DM375">
        <f t="shared" si="162"/>
        <v>104.24867802585194</v>
      </c>
      <c r="DP375" s="22"/>
    </row>
    <row r="376" spans="4:120" x14ac:dyDescent="0.25">
      <c r="D376" s="2"/>
      <c r="F376" s="2">
        <v>38714</v>
      </c>
      <c r="G376">
        <v>128.53515625</v>
      </c>
      <c r="H376" s="22">
        <f>_xll.BDH(H$3&amp;" Govt",$A$8,F376,F376)</f>
        <v>1.2569699999999999</v>
      </c>
      <c r="I376" s="14">
        <f t="shared" si="138"/>
        <v>102.25793475580166</v>
      </c>
      <c r="J376" s="2">
        <v>38714</v>
      </c>
      <c r="K376">
        <v>128.50390625</v>
      </c>
      <c r="L376" s="22">
        <f>_xll.BDH(L$3&amp;" Govt",$A$8,J376,J376)</f>
        <v>1.2326999999999999</v>
      </c>
      <c r="M376">
        <f t="shared" si="139"/>
        <v>104.24588809118197</v>
      </c>
      <c r="N376" s="2">
        <v>38714</v>
      </c>
      <c r="O376">
        <v>129.68359375</v>
      </c>
      <c r="P376" s="22">
        <f>_xll.BDH(P$3&amp;" Govt",$A$8,N376,N376)</f>
        <v>1.2143200000000001</v>
      </c>
      <c r="Q376">
        <f t="shared" si="140"/>
        <v>106.79523828150734</v>
      </c>
      <c r="R376" s="2">
        <v>38714</v>
      </c>
      <c r="S376">
        <v>130.5546875</v>
      </c>
      <c r="T376" s="22">
        <f>_xll.BDH(T$3&amp;" Govt",$A$8,R376,R376)</f>
        <v>1.1836800000000001</v>
      </c>
      <c r="U376">
        <f t="shared" si="141"/>
        <v>110.29559298121113</v>
      </c>
      <c r="V376" s="2">
        <v>38811</v>
      </c>
      <c r="W376">
        <v>99.5234375</v>
      </c>
      <c r="X376" s="22">
        <f>_xll.BDH(X$3&amp;" Govt",$A$8,V376,V376)</f>
        <v>1.04695</v>
      </c>
      <c r="Y376">
        <f t="shared" si="142"/>
        <v>95.060353885094798</v>
      </c>
      <c r="Z376" s="2">
        <v>38714</v>
      </c>
      <c r="AA376">
        <v>124.04296875</v>
      </c>
      <c r="AB376" s="22">
        <f>_xll.BDH(AB$3&amp;" Govt",$A$8,Z376,Z376)</f>
        <v>1.1442300000000001</v>
      </c>
      <c r="AC376">
        <f t="shared" si="143"/>
        <v>108.40737329907448</v>
      </c>
      <c r="AD376" s="2">
        <v>39351</v>
      </c>
      <c r="AE376">
        <v>106.51171875</v>
      </c>
      <c r="AF376" s="22">
        <f>_xll.BDH(AF$3&amp;" Govt",$A$8,AD376,AD376)</f>
        <v>1.04948</v>
      </c>
      <c r="AG376">
        <f t="shared" si="144"/>
        <v>101.48999385409918</v>
      </c>
      <c r="AH376" s="2">
        <v>38714</v>
      </c>
      <c r="AI376">
        <v>122.2421875</v>
      </c>
      <c r="AJ376" s="22">
        <f>_xll.BDH(AJ$3&amp;" Govt",$A$8,AH376,AH376)</f>
        <v>1.1215600000000001</v>
      </c>
      <c r="AK376">
        <f t="shared" si="145"/>
        <v>108.9929985912479</v>
      </c>
      <c r="AL376" s="2">
        <v>39715</v>
      </c>
      <c r="AM376">
        <v>110.01171875</v>
      </c>
      <c r="AN376" s="22">
        <f>_xll.BDH(AN$3&amp;" Govt",$A$8,AL376,AL376)</f>
        <v>1.08267</v>
      </c>
      <c r="AO376">
        <f t="shared" si="146"/>
        <v>101.611496346994</v>
      </c>
      <c r="AP376" s="2">
        <v>38714</v>
      </c>
      <c r="AQ376">
        <v>118.62890625</v>
      </c>
      <c r="AR376" s="22">
        <f>_xll.BDH(AR$3&amp;" Govt",$A$8,AP376,AP376)</f>
        <v>1.10761</v>
      </c>
      <c r="AS376">
        <f t="shared" si="147"/>
        <v>107.10349874955986</v>
      </c>
      <c r="AT376" s="2">
        <v>40080</v>
      </c>
      <c r="AU376">
        <v>101.8203125</v>
      </c>
      <c r="AV376" s="22">
        <f>_xll.BDH(AV$3&amp;" Govt",$A$8,AT376,AT376)</f>
        <v>1.0192300000000001</v>
      </c>
      <c r="AW376">
        <f t="shared" si="148"/>
        <v>99.899249923962202</v>
      </c>
      <c r="AX376" s="2">
        <v>38714</v>
      </c>
      <c r="AY376">
        <v>107.8359375</v>
      </c>
      <c r="AZ376" s="22">
        <f>_xll.BDH(AZ$3&amp;" Govt",$A$8,AX376,AX376)</f>
        <v>1.0843099999999999</v>
      </c>
      <c r="BA376">
        <f t="shared" si="149"/>
        <v>99.45120629709217</v>
      </c>
      <c r="BB376" s="2">
        <v>38714</v>
      </c>
      <c r="BC376">
        <v>108.125</v>
      </c>
      <c r="BD376" s="22">
        <f>_xll.BDH(BD$3&amp;" Govt",$A$8,BB376,BB376)</f>
        <v>1.07779</v>
      </c>
      <c r="BE376">
        <f t="shared" si="150"/>
        <v>100.32102728731942</v>
      </c>
      <c r="BH376" s="22"/>
      <c r="BJ376" s="2">
        <v>38714</v>
      </c>
      <c r="BK376">
        <v>105.97265625</v>
      </c>
      <c r="BL376" s="22">
        <f>_xll.BDH(BL$3&amp;" Govt",$A$8,BJ376,BJ376)</f>
        <v>1.0565100000000001</v>
      </c>
      <c r="BM376">
        <f t="shared" si="151"/>
        <v>100.30445168526563</v>
      </c>
      <c r="BN376" s="2">
        <v>38889</v>
      </c>
      <c r="BO376">
        <v>98.4765625</v>
      </c>
      <c r="BP376" s="22">
        <f>_xll.BDH(BP$3&amp;" Govt",$A$8,BN376,BN376)</f>
        <v>1.0523100000000001</v>
      </c>
      <c r="BQ376">
        <f t="shared" si="152"/>
        <v>93.581323469319869</v>
      </c>
      <c r="BR376" s="2">
        <v>39070</v>
      </c>
      <c r="BS376">
        <v>101.34375</v>
      </c>
      <c r="BT376" s="22">
        <f>_xll.BDH(BT$3&amp;" Govt",$A$8,BR376,BR376)</f>
        <v>1.0398499999999999</v>
      </c>
      <c r="BU376">
        <f t="shared" si="153"/>
        <v>97.459970188007887</v>
      </c>
      <c r="BV376" s="2">
        <v>39248</v>
      </c>
      <c r="BW376">
        <v>98.90234375</v>
      </c>
      <c r="BX376" s="22">
        <f>_xll.BDH(BX$3&amp;" Govt",$A$8,BV376,BV376)</f>
        <v>1.0377700000000001</v>
      </c>
      <c r="BY376">
        <f t="shared" si="154"/>
        <v>95.302758559218319</v>
      </c>
      <c r="BZ376" s="2">
        <v>39430</v>
      </c>
      <c r="CA376">
        <v>109.8828125</v>
      </c>
      <c r="CB376" s="22">
        <f>_xll.BDH(CB$3&amp;" Govt",$A$8,BZ376,BZ376)</f>
        <v>1.0333000000000001</v>
      </c>
      <c r="CC376">
        <f t="shared" si="155"/>
        <v>106.34163602051677</v>
      </c>
      <c r="CD376" s="2">
        <v>39612</v>
      </c>
      <c r="CE376">
        <v>113.421875</v>
      </c>
      <c r="CF376" s="22">
        <f>_xll.BDH(CF$3&amp;" Govt",$A$8,CD376,CD376)</f>
        <v>1.0613999999999999</v>
      </c>
      <c r="CG376">
        <f t="shared" si="156"/>
        <v>106.86063218390805</v>
      </c>
      <c r="CH376" s="2">
        <v>39794</v>
      </c>
      <c r="CI376">
        <v>104.71484375</v>
      </c>
      <c r="CJ376" s="22">
        <f>_xll.BDH(CJ$3&amp;" Govt",$A$8,CH376,CH376)</f>
        <v>1.05183</v>
      </c>
      <c r="CK376">
        <f t="shared" si="157"/>
        <v>99.554912628466568</v>
      </c>
      <c r="CL376" s="2">
        <v>39976</v>
      </c>
      <c r="CM376">
        <v>100.65625</v>
      </c>
      <c r="CN376" s="22">
        <f>_xll.BDH(CN$3&amp;" Govt",$A$8,CL376,CL376)</f>
        <v>1.0162599999999999</v>
      </c>
      <c r="CO376">
        <f t="shared" si="158"/>
        <v>99.045765847322542</v>
      </c>
      <c r="CR376" s="22"/>
      <c r="CV376" s="22"/>
      <c r="CZ376" s="22"/>
      <c r="DB376" s="2">
        <v>38719</v>
      </c>
      <c r="DC376">
        <v>112.48828125</v>
      </c>
      <c r="DD376" s="22">
        <f>_xll.BDH(DD$3&amp;" Govt",$A$8,DB376,DB376)</f>
        <v>1.0565100000000001</v>
      </c>
      <c r="DE376">
        <f t="shared" si="160"/>
        <v>106.47157267796803</v>
      </c>
      <c r="DF376" s="2">
        <v>39260</v>
      </c>
      <c r="DG376">
        <v>94.703125</v>
      </c>
      <c r="DH376" s="22">
        <f>_xll.BDH(DH$3&amp;" Govt",$A$8,DF376,DF376)</f>
        <v>1.0404599999999999</v>
      </c>
      <c r="DI376">
        <f t="shared" si="161"/>
        <v>91.020438075466629</v>
      </c>
      <c r="DJ376" s="2">
        <v>39624</v>
      </c>
      <c r="DK376">
        <v>110.80859375</v>
      </c>
      <c r="DL376" s="22">
        <f>_xll.BDH(DL$3&amp;" Govt",$A$8,DJ376,DJ376)</f>
        <v>1.0639700000000001</v>
      </c>
      <c r="DM376">
        <f t="shared" si="162"/>
        <v>104.14635163585439</v>
      </c>
      <c r="DP376" s="22"/>
    </row>
    <row r="377" spans="4:120" x14ac:dyDescent="0.25">
      <c r="D377" s="2"/>
      <c r="F377" s="2">
        <v>38715</v>
      </c>
      <c r="G377">
        <v>128.59375</v>
      </c>
      <c r="H377" s="22">
        <f>_xll.BDH(H$3&amp;" Govt",$A$8,F377,F377)</f>
        <v>1.25705</v>
      </c>
      <c r="I377" s="14">
        <f t="shared" si="138"/>
        <v>102.29803905970327</v>
      </c>
      <c r="J377" s="2">
        <v>38715</v>
      </c>
      <c r="K377">
        <v>128.6015625</v>
      </c>
      <c r="L377" s="22">
        <f>_xll.BDH(L$3&amp;" Govt",$A$8,J377,J377)</f>
        <v>1.23278</v>
      </c>
      <c r="M377">
        <f t="shared" si="139"/>
        <v>104.31833944418307</v>
      </c>
      <c r="N377" s="2">
        <v>38715</v>
      </c>
      <c r="O377">
        <v>129.8203125</v>
      </c>
      <c r="P377" s="22">
        <f>_xll.BDH(P$3&amp;" Govt",$A$8,N377,N377)</f>
        <v>1.2143999999999999</v>
      </c>
      <c r="Q377">
        <f t="shared" si="140"/>
        <v>106.90078433794467</v>
      </c>
      <c r="R377" s="2">
        <v>38715</v>
      </c>
      <c r="S377">
        <v>130.66796875</v>
      </c>
      <c r="T377" s="22">
        <f>_xll.BDH(T$3&amp;" Govt",$A$8,R377,R377)</f>
        <v>1.1837599999999999</v>
      </c>
      <c r="U377">
        <f t="shared" si="141"/>
        <v>110.38383519463406</v>
      </c>
      <c r="V377" s="2">
        <v>38812</v>
      </c>
      <c r="W377">
        <v>99.73046875</v>
      </c>
      <c r="X377" s="22">
        <f>_xll.BDH(X$3&amp;" Govt",$A$8,V377,V377)</f>
        <v>1.0470200000000001</v>
      </c>
      <c r="Y377">
        <f t="shared" si="142"/>
        <v>95.251732297377316</v>
      </c>
      <c r="Z377" s="2">
        <v>38715</v>
      </c>
      <c r="AA377">
        <v>124.22265625</v>
      </c>
      <c r="AB377" s="22">
        <f>_xll.BDH(AB$3&amp;" Govt",$A$8,Z377,Z377)</f>
        <v>1.1443099999999999</v>
      </c>
      <c r="AC377">
        <f t="shared" si="143"/>
        <v>108.55682135959663</v>
      </c>
      <c r="AD377" s="2">
        <v>39352</v>
      </c>
      <c r="AE377">
        <v>106.78125</v>
      </c>
      <c r="AF377" s="22">
        <f>_xll.BDH(AF$3&amp;" Govt",$A$8,AD377,AD377)</f>
        <v>1.0494699999999999</v>
      </c>
      <c r="AG377">
        <f t="shared" si="144"/>
        <v>101.747786978189</v>
      </c>
      <c r="AH377" s="2">
        <v>38715</v>
      </c>
      <c r="AI377">
        <v>122.36328125</v>
      </c>
      <c r="AJ377" s="22">
        <f>_xll.BDH(AJ$3&amp;" Govt",$A$8,AH377,AH377)</f>
        <v>1.1216299999999999</v>
      </c>
      <c r="AK377">
        <f t="shared" si="145"/>
        <v>109.09415872435653</v>
      </c>
      <c r="AL377" s="2">
        <v>39716</v>
      </c>
      <c r="AM377">
        <v>109.73046875</v>
      </c>
      <c r="AN377" s="22">
        <f>_xll.BDH(AN$3&amp;" Govt",$A$8,AL377,AL377)</f>
        <v>1.0828500000000001</v>
      </c>
      <c r="AO377">
        <f t="shared" si="146"/>
        <v>101.33487440550398</v>
      </c>
      <c r="AP377" s="2">
        <v>38715</v>
      </c>
      <c r="AQ377">
        <v>118.73046875</v>
      </c>
      <c r="AR377" s="22">
        <f>_xll.BDH(AR$3&amp;" Govt",$A$8,AP377,AP377)</f>
        <v>1.10768</v>
      </c>
      <c r="AS377">
        <f t="shared" si="147"/>
        <v>107.18841971508017</v>
      </c>
      <c r="AT377" s="2">
        <v>40081</v>
      </c>
      <c r="AU377">
        <v>101.87109375</v>
      </c>
      <c r="AV377" s="22">
        <f>_xll.BDH(AV$3&amp;" Govt",$A$8,AT377,AT377)</f>
        <v>1.01918</v>
      </c>
      <c r="AW377">
        <f t="shared" si="148"/>
        <v>99.953976481092639</v>
      </c>
      <c r="AX377" s="2">
        <v>38715</v>
      </c>
      <c r="AY377">
        <v>107.96875</v>
      </c>
      <c r="AZ377" s="22">
        <f>_xll.BDH(AZ$3&amp;" Govt",$A$8,AX377,AX377)</f>
        <v>1.0843799999999999</v>
      </c>
      <c r="BA377">
        <f t="shared" si="149"/>
        <v>99.567264243162001</v>
      </c>
      <c r="BB377" s="2">
        <v>38715</v>
      </c>
      <c r="BC377">
        <v>108.2734375</v>
      </c>
      <c r="BD377" s="22">
        <f>_xll.BDH(BD$3&amp;" Govt",$A$8,BB377,BB377)</f>
        <v>1.07786</v>
      </c>
      <c r="BE377">
        <f t="shared" si="150"/>
        <v>100.45222709813891</v>
      </c>
      <c r="BH377" s="22"/>
      <c r="BJ377" s="2">
        <v>38715</v>
      </c>
      <c r="BK377">
        <v>106.1171875</v>
      </c>
      <c r="BL377" s="22">
        <f>_xll.BDH(BL$3&amp;" Govt",$A$8,BJ377,BJ377)</f>
        <v>1.0565800000000001</v>
      </c>
      <c r="BM377">
        <f t="shared" si="151"/>
        <v>100.43459794809668</v>
      </c>
      <c r="BN377" s="2">
        <v>38890</v>
      </c>
      <c r="BO377">
        <v>98.26171875</v>
      </c>
      <c r="BP377" s="22">
        <f>_xll.BDH(BP$3&amp;" Govt",$A$8,BN377,BN377)</f>
        <v>1.05261</v>
      </c>
      <c r="BQ377">
        <f t="shared" si="152"/>
        <v>93.350546498703224</v>
      </c>
      <c r="BR377" s="2">
        <v>39071</v>
      </c>
      <c r="BS377">
        <v>101.25</v>
      </c>
      <c r="BT377" s="22">
        <f>_xll.BDH(BT$3&amp;" Govt",$A$8,BR377,BR377)</f>
        <v>1.0396700000000001</v>
      </c>
      <c r="BU377">
        <f t="shared" si="153"/>
        <v>97.386670770532945</v>
      </c>
      <c r="BV377" s="2">
        <v>39251</v>
      </c>
      <c r="BW377">
        <v>99.078125</v>
      </c>
      <c r="BX377" s="22">
        <f>_xll.BDH(BX$3&amp;" Govt",$A$8,BV377,BV377)</f>
        <v>1.0384500000000001</v>
      </c>
      <c r="BY377">
        <f t="shared" si="154"/>
        <v>95.409624921758379</v>
      </c>
      <c r="BZ377" s="2">
        <v>39433</v>
      </c>
      <c r="CA377">
        <v>110.58984375</v>
      </c>
      <c r="CB377" s="22">
        <f>_xll.BDH(CB$3&amp;" Govt",$A$8,BZ377,BZ377)</f>
        <v>1.03352</v>
      </c>
      <c r="CC377">
        <f t="shared" si="155"/>
        <v>107.00309984325412</v>
      </c>
      <c r="CD377" s="2">
        <v>39615</v>
      </c>
      <c r="CE377">
        <v>113.59765625</v>
      </c>
      <c r="CF377" s="22">
        <f>_xll.BDH(CF$3&amp;" Govt",$A$8,CD377,CD377)</f>
        <v>1.0620400000000001</v>
      </c>
      <c r="CG377">
        <f t="shared" si="156"/>
        <v>106.96174932205942</v>
      </c>
      <c r="CH377" s="2">
        <v>39797</v>
      </c>
      <c r="CI377">
        <v>104.8203125</v>
      </c>
      <c r="CJ377" s="22">
        <f>_xll.BDH(CJ$3&amp;" Govt",$A$8,CH377,CH377)</f>
        <v>1.0508</v>
      </c>
      <c r="CK377">
        <f t="shared" si="157"/>
        <v>99.75286686334222</v>
      </c>
      <c r="CL377" s="2">
        <v>39979</v>
      </c>
      <c r="CM377">
        <v>100.66796875</v>
      </c>
      <c r="CN377" s="22">
        <f>_xll.BDH(CN$3&amp;" Govt",$A$8,CL377,CL377)</f>
        <v>1.0165200000000001</v>
      </c>
      <c r="CO377">
        <f t="shared" si="158"/>
        <v>99.031960758273314</v>
      </c>
      <c r="CR377" s="22"/>
      <c r="CV377" s="22"/>
      <c r="CZ377" s="22"/>
      <c r="DB377" s="2">
        <v>38720</v>
      </c>
      <c r="DC377">
        <v>112.515625</v>
      </c>
      <c r="DD377" s="22">
        <f>_xll.BDH(DD$3&amp;" Govt",$A$8,DB377,DB377)</f>
        <v>1.05623</v>
      </c>
      <c r="DE377">
        <f t="shared" si="160"/>
        <v>106.52568569345692</v>
      </c>
      <c r="DF377" s="2">
        <v>39261</v>
      </c>
      <c r="DG377">
        <v>94.41796875</v>
      </c>
      <c r="DH377" s="22">
        <f>_xll.BDH(DH$3&amp;" Govt",$A$8,DF377,DF377)</f>
        <v>1.0406899999999999</v>
      </c>
      <c r="DI377">
        <f t="shared" si="161"/>
        <v>90.72631499293739</v>
      </c>
      <c r="DJ377" s="2">
        <v>39625</v>
      </c>
      <c r="DK377">
        <v>112.3828125</v>
      </c>
      <c r="DL377" s="22">
        <f>_xll.BDH(DL$3&amp;" Govt",$A$8,DJ377,DJ377)</f>
        <v>1.0641799999999999</v>
      </c>
      <c r="DM377">
        <f t="shared" si="162"/>
        <v>105.60507855813867</v>
      </c>
      <c r="DP377" s="22"/>
    </row>
    <row r="378" spans="4:120" x14ac:dyDescent="0.25">
      <c r="D378" s="2"/>
      <c r="F378" s="2">
        <v>38716</v>
      </c>
      <c r="G378">
        <v>128.62890625</v>
      </c>
      <c r="H378" s="22">
        <f>_xll.BDH(H$3&amp;" Govt",$A$8,F378,F378)</f>
        <v>1.2571300000000001</v>
      </c>
      <c r="I378" s="14">
        <f t="shared" si="138"/>
        <v>102.31949460278571</v>
      </c>
      <c r="J378" s="2">
        <v>38716</v>
      </c>
      <c r="K378">
        <v>128.6953125</v>
      </c>
      <c r="L378" s="22">
        <f>_xll.BDH(L$3&amp;" Govt",$A$8,J378,J378)</f>
        <v>1.2328600000000001</v>
      </c>
      <c r="M378">
        <f t="shared" si="139"/>
        <v>104.3876129487533</v>
      </c>
      <c r="N378" s="2">
        <v>38716</v>
      </c>
      <c r="O378">
        <v>129.859375</v>
      </c>
      <c r="P378" s="22">
        <f>_xll.BDH(P$3&amp;" Govt",$A$8,N378,N378)</f>
        <v>1.21448</v>
      </c>
      <c r="Q378">
        <f t="shared" si="140"/>
        <v>106.92590656083262</v>
      </c>
      <c r="R378" s="2">
        <v>38716</v>
      </c>
      <c r="S378">
        <v>130.7109375</v>
      </c>
      <c r="T378" s="22">
        <f>_xll.BDH(T$3&amp;" Govt",$A$8,R378,R378)</f>
        <v>1.1838299999999999</v>
      </c>
      <c r="U378">
        <f t="shared" si="141"/>
        <v>110.41360457160235</v>
      </c>
      <c r="V378" s="2">
        <v>38813</v>
      </c>
      <c r="W378">
        <v>99.65625</v>
      </c>
      <c r="X378" s="22">
        <f>_xll.BDH(X$3&amp;" Govt",$A$8,V378,V378)</f>
        <v>1.0470900000000001</v>
      </c>
      <c r="Y378">
        <f t="shared" si="142"/>
        <v>95.174483568747661</v>
      </c>
      <c r="Z378" s="2">
        <v>38716</v>
      </c>
      <c r="AA378">
        <v>124.18359375</v>
      </c>
      <c r="AB378" s="22">
        <f>_xll.BDH(AB$3&amp;" Govt",$A$8,Z378,Z378)</f>
        <v>1.14438</v>
      </c>
      <c r="AC378">
        <f t="shared" si="143"/>
        <v>108.51604689875741</v>
      </c>
      <c r="AD378" s="2">
        <v>39353</v>
      </c>
      <c r="AE378">
        <v>106.765625</v>
      </c>
      <c r="AF378" s="22">
        <f>_xll.BDH(AF$3&amp;" Govt",$A$8,AD378,AD378)</f>
        <v>1.0494600000000001</v>
      </c>
      <c r="AG378">
        <f t="shared" si="144"/>
        <v>101.73386789396451</v>
      </c>
      <c r="AH378" s="2">
        <v>38716</v>
      </c>
      <c r="AI378">
        <v>122.41015625</v>
      </c>
      <c r="AJ378" s="22">
        <f>_xll.BDH(AJ$3&amp;" Govt",$A$8,AH378,AH378)</f>
        <v>1.1216999999999999</v>
      </c>
      <c r="AK378">
        <f t="shared" si="145"/>
        <v>109.12913992154766</v>
      </c>
      <c r="AL378" s="2">
        <v>39717</v>
      </c>
      <c r="AM378">
        <v>109.91015625</v>
      </c>
      <c r="AN378" s="22">
        <f>_xll.BDH(AN$3&amp;" Govt",$A$8,AL378,AL378)</f>
        <v>1.08304</v>
      </c>
      <c r="AO378">
        <f t="shared" si="146"/>
        <v>101.48300732198257</v>
      </c>
      <c r="AP378" s="2">
        <v>38716</v>
      </c>
      <c r="AQ378">
        <v>118.6875</v>
      </c>
      <c r="AR378" s="22">
        <f>_xll.BDH(AR$3&amp;" Govt",$A$8,AP378,AP378)</f>
        <v>1.10775</v>
      </c>
      <c r="AS378">
        <f t="shared" si="147"/>
        <v>107.14285714285714</v>
      </c>
      <c r="AT378" s="2">
        <v>40084</v>
      </c>
      <c r="AU378">
        <v>101.8828125</v>
      </c>
      <c r="AV378" s="22">
        <f>_xll.BDH(AV$3&amp;" Govt",$A$8,AT378,AT378)</f>
        <v>1.01902</v>
      </c>
      <c r="AW378">
        <f t="shared" si="148"/>
        <v>99.98117063453121</v>
      </c>
      <c r="AX378" s="2">
        <v>38716</v>
      </c>
      <c r="AY378">
        <v>107.9453125</v>
      </c>
      <c r="AZ378" s="22">
        <f>_xll.BDH(AZ$3&amp;" Govt",$A$8,AX378,AX378)</f>
        <v>1.0844499999999999</v>
      </c>
      <c r="BA378">
        <f t="shared" si="149"/>
        <v>99.539224952741023</v>
      </c>
      <c r="BB378" s="2">
        <v>38716</v>
      </c>
      <c r="BC378">
        <v>108.234375</v>
      </c>
      <c r="BD378" s="22">
        <f>_xll.BDH(BD$3&amp;" Govt",$A$8,BB378,BB378)</f>
        <v>1.0779300000000001</v>
      </c>
      <c r="BE378">
        <f t="shared" si="150"/>
        <v>100.40946536417022</v>
      </c>
      <c r="BH378" s="22"/>
      <c r="BJ378" s="2">
        <v>38716</v>
      </c>
      <c r="BK378">
        <v>106.1171875</v>
      </c>
      <c r="BL378" s="22">
        <f>_xll.BDH(BL$3&amp;" Govt",$A$8,BJ378,BJ378)</f>
        <v>1.0566500000000001</v>
      </c>
      <c r="BM378">
        <f t="shared" si="151"/>
        <v>100.42794444707329</v>
      </c>
      <c r="BN378" s="2">
        <v>38891</v>
      </c>
      <c r="BO378">
        <v>98.19140625</v>
      </c>
      <c r="BP378" s="22">
        <f>_xll.BDH(BP$3&amp;" Govt",$A$8,BN378,BN378)</f>
        <v>1.0528999999999999</v>
      </c>
      <c r="BQ378">
        <f t="shared" si="152"/>
        <v>93.258055133440976</v>
      </c>
      <c r="BR378" s="2">
        <v>39072</v>
      </c>
      <c r="BS378">
        <v>101.3828125</v>
      </c>
      <c r="BT378" s="22">
        <f>_xll.BDH(BT$3&amp;" Govt",$A$8,BR378,BR378)</f>
        <v>1.03949</v>
      </c>
      <c r="BU378">
        <f t="shared" si="153"/>
        <v>97.531301407420941</v>
      </c>
      <c r="BV378" s="2">
        <v>39252</v>
      </c>
      <c r="BW378">
        <v>99.42578125</v>
      </c>
      <c r="BX378" s="22">
        <f>_xll.BDH(BX$3&amp;" Govt",$A$8,BV378,BV378)</f>
        <v>1.03867</v>
      </c>
      <c r="BY378">
        <f t="shared" si="154"/>
        <v>95.724129174810102</v>
      </c>
      <c r="BZ378" s="2">
        <v>39434</v>
      </c>
      <c r="CA378">
        <v>110.83203125</v>
      </c>
      <c r="CB378" s="22">
        <f>_xll.BDH(CB$3&amp;" Govt",$A$8,BZ378,BZ378)</f>
        <v>1.03359</v>
      </c>
      <c r="CC378">
        <f t="shared" si="155"/>
        <v>107.23016984490948</v>
      </c>
      <c r="CD378" s="2">
        <v>39616</v>
      </c>
      <c r="CE378">
        <v>113.8125</v>
      </c>
      <c r="CF378" s="22">
        <f>_xll.BDH(CF$3&amp;" Govt",$A$8,CD378,CD378)</f>
        <v>1.0622499999999999</v>
      </c>
      <c r="CG378">
        <f t="shared" si="156"/>
        <v>107.14285714285715</v>
      </c>
      <c r="CH378" s="2">
        <v>39798</v>
      </c>
      <c r="CI378">
        <v>107.15625</v>
      </c>
      <c r="CJ378" s="22">
        <f>_xll.BDH(CJ$3&amp;" Govt",$A$8,CH378,CH378)</f>
        <v>1.0504599999999999</v>
      </c>
      <c r="CK378">
        <f t="shared" si="157"/>
        <v>102.00888182320126</v>
      </c>
      <c r="CL378" s="2">
        <v>39980</v>
      </c>
      <c r="CM378">
        <v>100.58984375</v>
      </c>
      <c r="CN378" s="22">
        <f>_xll.BDH(CN$3&amp;" Govt",$A$8,CL378,CL378)</f>
        <v>1.0165999999999999</v>
      </c>
      <c r="CO378">
        <f t="shared" si="158"/>
        <v>98.947318266771603</v>
      </c>
      <c r="CR378" s="22"/>
      <c r="CV378" s="22"/>
      <c r="CZ378" s="22"/>
      <c r="DB378" s="2">
        <v>38721</v>
      </c>
      <c r="DC378">
        <v>112.4296875</v>
      </c>
      <c r="DD378" s="22">
        <f>_xll.BDH(DD$3&amp;" Govt",$A$8,DB378,DB378)</f>
        <v>1.05596</v>
      </c>
      <c r="DE378">
        <f t="shared" si="160"/>
        <v>106.47154011515588</v>
      </c>
      <c r="DF378" s="2">
        <v>39262</v>
      </c>
      <c r="DG378">
        <v>95.24609375</v>
      </c>
      <c r="DH378" s="22">
        <f>_xll.BDH(DH$3&amp;" Govt",$A$8,DF378,DF378)</f>
        <v>1.04091</v>
      </c>
      <c r="DI378">
        <f t="shared" si="161"/>
        <v>91.502717574045789</v>
      </c>
      <c r="DJ378" s="2">
        <v>39626</v>
      </c>
      <c r="DK378">
        <v>113.07421875</v>
      </c>
      <c r="DL378" s="22">
        <f>_xll.BDH(DL$3&amp;" Govt",$A$8,DJ378,DJ378)</f>
        <v>1.0643899999999999</v>
      </c>
      <c r="DM378">
        <f t="shared" si="162"/>
        <v>106.2338228938641</v>
      </c>
      <c r="DP378" s="22"/>
    </row>
    <row r="379" spans="4:120" x14ac:dyDescent="0.25">
      <c r="D379" s="2"/>
      <c r="F379" s="2">
        <v>38719</v>
      </c>
      <c r="G379">
        <v>128.62890625</v>
      </c>
      <c r="H379" s="22">
        <f>_xll.BDH(H$3&amp;" Govt",$A$8,F379,F379)</f>
        <v>1.2569699999999999</v>
      </c>
      <c r="I379" s="14">
        <f t="shared" si="138"/>
        <v>102.33251887475437</v>
      </c>
      <c r="J379" s="2">
        <v>38719</v>
      </c>
      <c r="K379">
        <v>128.6953125</v>
      </c>
      <c r="L379" s="22">
        <f>_xll.BDH(L$3&amp;" Govt",$A$8,J379,J379)</f>
        <v>1.2326999999999999</v>
      </c>
      <c r="M379">
        <f t="shared" si="139"/>
        <v>104.40116208323194</v>
      </c>
      <c r="N379" s="2">
        <v>38719</v>
      </c>
      <c r="O379">
        <v>129.859375</v>
      </c>
      <c r="P379" s="22">
        <f>_xll.BDH(P$3&amp;" Govt",$A$8,N379,N379)</f>
        <v>1.2143200000000001</v>
      </c>
      <c r="Q379">
        <f t="shared" si="140"/>
        <v>106.93999522366427</v>
      </c>
      <c r="R379" s="2">
        <v>38719</v>
      </c>
      <c r="S379">
        <v>130.7109375</v>
      </c>
      <c r="T379" s="22">
        <f>_xll.BDH(T$3&amp;" Govt",$A$8,R379,R379)</f>
        <v>1.1836800000000001</v>
      </c>
      <c r="U379">
        <f t="shared" si="141"/>
        <v>110.42759656326034</v>
      </c>
      <c r="V379" s="2">
        <v>38814</v>
      </c>
      <c r="W379">
        <v>99.4375</v>
      </c>
      <c r="X379" s="22">
        <f>_xll.BDH(X$3&amp;" Govt",$A$8,V379,V379)</f>
        <v>1.0471600000000001</v>
      </c>
      <c r="Y379">
        <f t="shared" si="142"/>
        <v>94.959223041369029</v>
      </c>
      <c r="Z379" s="2">
        <v>38719</v>
      </c>
      <c r="AA379">
        <v>124.18359375</v>
      </c>
      <c r="AB379" s="22">
        <f>_xll.BDH(AB$3&amp;" Govt",$A$8,Z379,Z379)</f>
        <v>1.1442300000000001</v>
      </c>
      <c r="AC379">
        <f t="shared" si="143"/>
        <v>108.53027254135968</v>
      </c>
      <c r="AD379" s="2">
        <v>39356</v>
      </c>
      <c r="AE379">
        <v>106.765625</v>
      </c>
      <c r="AF379" s="22">
        <f>_xll.BDH(AF$3&amp;" Govt",$A$8,AD379,AD379)</f>
        <v>1.0494399999999999</v>
      </c>
      <c r="AG379">
        <f t="shared" si="144"/>
        <v>101.73580671596281</v>
      </c>
      <c r="AH379" s="2">
        <v>38719</v>
      </c>
      <c r="AI379">
        <v>122.41015625</v>
      </c>
      <c r="AJ379" s="22">
        <f>_xll.BDH(AJ$3&amp;" Govt",$A$8,AH379,AH379)</f>
        <v>1.1215600000000001</v>
      </c>
      <c r="AK379">
        <f t="shared" si="145"/>
        <v>109.14276209030278</v>
      </c>
      <c r="AL379" s="2">
        <v>39720</v>
      </c>
      <c r="AM379">
        <v>110.6796875</v>
      </c>
      <c r="AN379" s="22">
        <f>_xll.BDH(AN$3&amp;" Govt",$A$8,AL379,AL379)</f>
        <v>1.08361</v>
      </c>
      <c r="AO379">
        <f t="shared" si="146"/>
        <v>102.13978045606815</v>
      </c>
      <c r="AP379" s="2">
        <v>38719</v>
      </c>
      <c r="AQ379">
        <v>118.6875</v>
      </c>
      <c r="AR379" s="22">
        <f>_xll.BDH(AR$3&amp;" Govt",$A$8,AP379,AP379)</f>
        <v>1.10761</v>
      </c>
      <c r="AS379">
        <f t="shared" si="147"/>
        <v>107.15639981581965</v>
      </c>
      <c r="AT379" s="2">
        <v>40085</v>
      </c>
      <c r="AU379">
        <v>101.73828125</v>
      </c>
      <c r="AV379" s="22">
        <f>_xll.BDH(AV$3&amp;" Govt",$A$8,AT379,AT379)</f>
        <v>1.0189600000000001</v>
      </c>
      <c r="AW379">
        <f t="shared" si="148"/>
        <v>99.845215955484008</v>
      </c>
      <c r="AX379" s="2">
        <v>38719</v>
      </c>
      <c r="AY379">
        <v>107.9453125</v>
      </c>
      <c r="AZ379" s="22">
        <f>_xll.BDH(AZ$3&amp;" Govt",$A$8,AX379,AX379)</f>
        <v>1.0843099999999999</v>
      </c>
      <c r="BA379">
        <f t="shared" si="149"/>
        <v>99.55207689682841</v>
      </c>
      <c r="BB379" s="2">
        <v>38719</v>
      </c>
      <c r="BC379">
        <v>108.234375</v>
      </c>
      <c r="BD379" s="22">
        <f>_xll.BDH(BD$3&amp;" Govt",$A$8,BB379,BB379)</f>
        <v>1.07779</v>
      </c>
      <c r="BE379">
        <f t="shared" si="150"/>
        <v>100.42250809526902</v>
      </c>
      <c r="BH379" s="22"/>
      <c r="BJ379" s="2">
        <v>38719</v>
      </c>
      <c r="BK379">
        <v>106.1171875</v>
      </c>
      <c r="BL379" s="22">
        <f>_xll.BDH(BL$3&amp;" Govt",$A$8,BJ379,BJ379)</f>
        <v>1.0565100000000001</v>
      </c>
      <c r="BM379">
        <f t="shared" si="151"/>
        <v>100.44125233078721</v>
      </c>
      <c r="BN379" s="2">
        <v>38894</v>
      </c>
      <c r="BO379">
        <v>98.109375</v>
      </c>
      <c r="BP379" s="22">
        <f>_xll.BDH(BP$3&amp;" Govt",$A$8,BN379,BN379)</f>
        <v>1.05379</v>
      </c>
      <c r="BQ379">
        <f t="shared" si="152"/>
        <v>93.101448106358959</v>
      </c>
      <c r="BR379" s="2">
        <v>39073</v>
      </c>
      <c r="BS379">
        <v>100.9296875</v>
      </c>
      <c r="BT379" s="22">
        <f>_xll.BDH(BT$3&amp;" Govt",$A$8,BR379,BR379)</f>
        <v>1.0392999999999999</v>
      </c>
      <c r="BU379">
        <f t="shared" si="153"/>
        <v>97.11314105648033</v>
      </c>
      <c r="BV379" s="2">
        <v>39253</v>
      </c>
      <c r="BW379">
        <v>99.015625</v>
      </c>
      <c r="BX379" s="22">
        <f>_xll.BDH(BX$3&amp;" Govt",$A$8,BV379,BV379)</f>
        <v>1.0388900000000001</v>
      </c>
      <c r="BY379">
        <f t="shared" si="154"/>
        <v>95.309055819191627</v>
      </c>
      <c r="BZ379" s="2">
        <v>39435</v>
      </c>
      <c r="CA379">
        <v>111.41015625</v>
      </c>
      <c r="CB379" s="22">
        <f>_xll.BDH(CB$3&amp;" Govt",$A$8,BZ379,BZ379)</f>
        <v>1.03366</v>
      </c>
      <c r="CC379">
        <f t="shared" si="155"/>
        <v>107.78220715709227</v>
      </c>
      <c r="CD379" s="2">
        <v>39617</v>
      </c>
      <c r="CE379">
        <v>114.47265625</v>
      </c>
      <c r="CF379" s="22">
        <f>_xll.BDH(CF$3&amp;" Govt",$A$8,CD379,CD379)</f>
        <v>1.06247</v>
      </c>
      <c r="CG379">
        <f t="shared" si="156"/>
        <v>107.74201271565315</v>
      </c>
      <c r="CH379" s="2">
        <v>39799</v>
      </c>
      <c r="CI379">
        <v>110.09765625</v>
      </c>
      <c r="CJ379" s="22">
        <f>_xll.BDH(CJ$3&amp;" Govt",$A$8,CH379,CH379)</f>
        <v>1.0501100000000001</v>
      </c>
      <c r="CK379">
        <f t="shared" si="157"/>
        <v>104.84392706478368</v>
      </c>
      <c r="CL379" s="2">
        <v>39981</v>
      </c>
      <c r="CM379">
        <v>100.05859375</v>
      </c>
      <c r="CN379" s="22">
        <f>_xll.BDH(CN$3&amp;" Govt",$A$8,CL379,CL379)</f>
        <v>1.0166900000000001</v>
      </c>
      <c r="CO379">
        <f t="shared" si="158"/>
        <v>98.416030205864118</v>
      </c>
      <c r="CR379" s="22"/>
      <c r="CV379" s="22"/>
      <c r="CZ379" s="22"/>
      <c r="DB379" s="2">
        <v>38722</v>
      </c>
      <c r="DC379">
        <v>111.9765625</v>
      </c>
      <c r="DD379" s="22">
        <f>_xll.BDH(DD$3&amp;" Govt",$A$8,DB379,DB379)</f>
        <v>1.05569</v>
      </c>
      <c r="DE379">
        <f t="shared" si="160"/>
        <v>106.06954929951027</v>
      </c>
      <c r="DF379" s="2">
        <v>39265</v>
      </c>
      <c r="DG379">
        <v>95.7421875</v>
      </c>
      <c r="DH379" s="22">
        <f>_xll.BDH(DH$3&amp;" Govt",$A$8,DF379,DF379)</f>
        <v>1.04156</v>
      </c>
      <c r="DI379">
        <f t="shared" si="161"/>
        <v>91.921912803871109</v>
      </c>
      <c r="DJ379" s="2">
        <v>39629</v>
      </c>
      <c r="DK379">
        <v>112.91796875</v>
      </c>
      <c r="DL379" s="22">
        <f>_xll.BDH(DL$3&amp;" Govt",$A$8,DJ379,DJ379)</f>
        <v>1.06504</v>
      </c>
      <c r="DM379">
        <f t="shared" si="162"/>
        <v>106.02227967963644</v>
      </c>
      <c r="DP379" s="22"/>
    </row>
    <row r="380" spans="4:120" x14ac:dyDescent="0.25">
      <c r="D380" s="2"/>
      <c r="F380" s="2">
        <v>38720</v>
      </c>
      <c r="G380">
        <v>128.765625</v>
      </c>
      <c r="H380" s="22">
        <f>_xll.BDH(H$3&amp;" Govt",$A$8,F380,F380)</f>
        <v>1.25664</v>
      </c>
      <c r="I380" s="14">
        <f t="shared" si="138"/>
        <v>102.46818898013751</v>
      </c>
      <c r="J380" s="2">
        <v>38720</v>
      </c>
      <c r="K380">
        <v>128.88671875</v>
      </c>
      <c r="L380" s="22">
        <f>_xll.BDH(L$3&amp;" Govt",$A$8,J380,J380)</f>
        <v>1.23238</v>
      </c>
      <c r="M380">
        <f t="shared" si="139"/>
        <v>104.58358521722195</v>
      </c>
      <c r="N380" s="2">
        <v>38720</v>
      </c>
      <c r="O380">
        <v>130.10546875</v>
      </c>
      <c r="P380" s="22">
        <f>_xll.BDH(P$3&amp;" Govt",$A$8,N380,N380)</f>
        <v>1.214</v>
      </c>
      <c r="Q380">
        <f t="shared" si="140"/>
        <v>107.17089682866558</v>
      </c>
      <c r="R380" s="2">
        <v>38720</v>
      </c>
      <c r="S380">
        <v>130.94921875</v>
      </c>
      <c r="T380" s="22">
        <f>_xll.BDH(T$3&amp;" Govt",$A$8,R380,R380)</f>
        <v>1.18337</v>
      </c>
      <c r="U380">
        <f t="shared" si="141"/>
        <v>110.65788278391373</v>
      </c>
      <c r="V380" s="2">
        <v>38817</v>
      </c>
      <c r="W380">
        <v>99.69140625</v>
      </c>
      <c r="X380" s="22">
        <f>_xll.BDH(X$3&amp;" Govt",$A$8,V380,V380)</f>
        <v>1.0473699999999999</v>
      </c>
      <c r="Y380">
        <f t="shared" si="142"/>
        <v>95.182606194563533</v>
      </c>
      <c r="Z380" s="2">
        <v>38720</v>
      </c>
      <c r="AA380">
        <v>124.4296875</v>
      </c>
      <c r="AB380" s="22">
        <f>_xll.BDH(AB$3&amp;" Govt",$A$8,Z380,Z380)</f>
        <v>1.14394</v>
      </c>
      <c r="AC380">
        <f t="shared" si="143"/>
        <v>108.77291422627061</v>
      </c>
      <c r="AD380" s="2">
        <v>39357</v>
      </c>
      <c r="AE380">
        <v>106.84765625</v>
      </c>
      <c r="AF380" s="22">
        <f>_xll.BDH(AF$3&amp;" Govt",$A$8,AD380,AD380)</f>
        <v>1.0493699999999999</v>
      </c>
      <c r="AG380">
        <f t="shared" si="144"/>
        <v>101.82076507809448</v>
      </c>
      <c r="AH380" s="2">
        <v>38720</v>
      </c>
      <c r="AI380">
        <v>122.703125</v>
      </c>
      <c r="AJ380" s="22">
        <f>_xll.BDH(AJ$3&amp;" Govt",$A$8,AH380,AH380)</f>
        <v>1.1212599999999999</v>
      </c>
      <c r="AK380">
        <f t="shared" si="145"/>
        <v>109.43324920179084</v>
      </c>
      <c r="AL380" s="2">
        <v>39721</v>
      </c>
      <c r="AM380">
        <v>109.63671875</v>
      </c>
      <c r="AN380" s="22">
        <f>_xll.BDH(AN$3&amp;" Govt",$A$8,AL380,AL380)</f>
        <v>1.0838000000000001</v>
      </c>
      <c r="AO380">
        <f t="shared" si="146"/>
        <v>101.15954857907361</v>
      </c>
      <c r="AP380" s="2">
        <v>38720</v>
      </c>
      <c r="AQ380">
        <v>118.9765625</v>
      </c>
      <c r="AR380" s="22">
        <f>_xll.BDH(AR$3&amp;" Govt",$A$8,AP380,AP380)</f>
        <v>1.1073200000000001</v>
      </c>
      <c r="AS380">
        <f t="shared" si="147"/>
        <v>107.44551033125022</v>
      </c>
      <c r="AT380" s="2">
        <v>40086</v>
      </c>
      <c r="AU380">
        <v>102.1328125</v>
      </c>
      <c r="AV380" s="22">
        <f>_xll.BDH(AV$3&amp;" Govt",$A$8,AT380,AT380)</f>
        <v>1.01891</v>
      </c>
      <c r="AW380">
        <f t="shared" si="148"/>
        <v>100.23732469011001</v>
      </c>
      <c r="AX380" s="2">
        <v>38720</v>
      </c>
      <c r="AY380">
        <v>108.26171875</v>
      </c>
      <c r="AZ380" s="22">
        <f>_xll.BDH(AZ$3&amp;" Govt",$A$8,AX380,AX380)</f>
        <v>1.08402</v>
      </c>
      <c r="BA380">
        <f t="shared" si="149"/>
        <v>99.870591640375636</v>
      </c>
      <c r="BB380" s="2">
        <v>38720</v>
      </c>
      <c r="BC380">
        <v>108.55078125</v>
      </c>
      <c r="BD380" s="22">
        <f>_xll.BDH(BD$3&amp;" Govt",$A$8,BB380,BB380)</f>
        <v>1.07751</v>
      </c>
      <c r="BE380">
        <f t="shared" si="150"/>
        <v>100.74224949188407</v>
      </c>
      <c r="BH380" s="22"/>
      <c r="BJ380" s="2">
        <v>38720</v>
      </c>
      <c r="BK380">
        <v>106.44140625</v>
      </c>
      <c r="BL380" s="22">
        <f>_xll.BDH(BL$3&amp;" Govt",$A$8,BJ380,BJ380)</f>
        <v>1.05623</v>
      </c>
      <c r="BM380">
        <f t="shared" si="151"/>
        <v>100.77483715667989</v>
      </c>
      <c r="BN380" s="2">
        <v>38895</v>
      </c>
      <c r="BO380">
        <v>98.2734375</v>
      </c>
      <c r="BP380" s="22">
        <f>_xll.BDH(BP$3&amp;" Govt",$A$8,BN380,BN380)</f>
        <v>1.05409</v>
      </c>
      <c r="BQ380">
        <f t="shared" si="152"/>
        <v>93.230594636131642</v>
      </c>
      <c r="BR380" s="2">
        <v>39076</v>
      </c>
      <c r="BS380">
        <v>100.9296875</v>
      </c>
      <c r="BT380" s="22">
        <f>_xll.BDH(BT$3&amp;" Govt",$A$8,BR380,BR380)</f>
        <v>1.0387599999999999</v>
      </c>
      <c r="BU380">
        <f t="shared" si="153"/>
        <v>97.163625380261095</v>
      </c>
      <c r="BV380" s="2">
        <v>39254</v>
      </c>
      <c r="BW380">
        <v>98.9453125</v>
      </c>
      <c r="BX380" s="22">
        <f>_xll.BDH(BX$3&amp;" Govt",$A$8,BV380,BV380)</f>
        <v>1.03912</v>
      </c>
      <c r="BY380">
        <f t="shared" si="154"/>
        <v>95.220294576179839</v>
      </c>
      <c r="BZ380" s="2">
        <v>39436</v>
      </c>
      <c r="CA380">
        <v>111.12109375</v>
      </c>
      <c r="CB380" s="22">
        <f>_xll.BDH(CB$3&amp;" Govt",$A$8,BZ380,BZ380)</f>
        <v>1.03373</v>
      </c>
      <c r="CC380">
        <f t="shared" si="155"/>
        <v>107.49527802230756</v>
      </c>
      <c r="CD380" s="2">
        <v>39618</v>
      </c>
      <c r="CE380">
        <v>113.7890625</v>
      </c>
      <c r="CF380" s="22">
        <f>_xll.BDH(CF$3&amp;" Govt",$A$8,CD380,CD380)</f>
        <v>1.0626800000000001</v>
      </c>
      <c r="CG380">
        <f t="shared" si="156"/>
        <v>107.07744805585877</v>
      </c>
      <c r="CH380" s="2">
        <v>39800</v>
      </c>
      <c r="CI380">
        <v>110.97265625</v>
      </c>
      <c r="CJ380" s="22">
        <f>_xll.BDH(CJ$3&amp;" Govt",$A$8,CH380,CH380)</f>
        <v>1.0497700000000001</v>
      </c>
      <c r="CK380">
        <f t="shared" si="157"/>
        <v>105.71139987806852</v>
      </c>
      <c r="CL380" s="2">
        <v>39982</v>
      </c>
      <c r="CM380">
        <v>99.9609375</v>
      </c>
      <c r="CN380" s="22">
        <f>_xll.BDH(CN$3&amp;" Govt",$A$8,CL380,CL380)</f>
        <v>1.01677</v>
      </c>
      <c r="CO380">
        <f t="shared" si="158"/>
        <v>98.312241214827353</v>
      </c>
      <c r="CR380" s="22"/>
      <c r="CV380" s="22"/>
      <c r="CZ380" s="22"/>
      <c r="DB380" s="2">
        <v>38723</v>
      </c>
      <c r="DC380">
        <v>111.46484375</v>
      </c>
      <c r="DD380" s="22">
        <f>_xll.BDH(DD$3&amp;" Govt",$A$8,DB380,DB380)</f>
        <v>1.05541</v>
      </c>
      <c r="DE380">
        <f t="shared" si="160"/>
        <v>105.61283648060943</v>
      </c>
      <c r="DF380" s="2">
        <v>39266</v>
      </c>
      <c r="DG380">
        <v>95.171875</v>
      </c>
      <c r="DH380" s="22">
        <f>_xll.BDH(DH$3&amp;" Govt",$A$8,DF380,DF380)</f>
        <v>1.0417700000000001</v>
      </c>
      <c r="DI380">
        <f t="shared" si="161"/>
        <v>91.355937491000887</v>
      </c>
      <c r="DJ380" s="2">
        <v>39630</v>
      </c>
      <c r="DK380">
        <v>112.7734375</v>
      </c>
      <c r="DL380" s="22">
        <f>_xll.BDH(DL$3&amp;" Govt",$A$8,DJ380,DJ380)</f>
        <v>1.06525</v>
      </c>
      <c r="DM380">
        <f t="shared" si="162"/>
        <v>105.8657005397794</v>
      </c>
      <c r="DP380" s="22"/>
    </row>
    <row r="381" spans="4:120" x14ac:dyDescent="0.25">
      <c r="D381" s="2"/>
      <c r="F381" s="2">
        <v>38721</v>
      </c>
      <c r="G381">
        <v>128.7421875</v>
      </c>
      <c r="H381" s="22">
        <f>_xll.BDH(H$3&amp;" Govt",$A$8,F381,F381)</f>
        <v>1.2563200000000001</v>
      </c>
      <c r="I381" s="14">
        <f t="shared" si="138"/>
        <v>102.47563319854814</v>
      </c>
      <c r="J381" s="2">
        <v>38721</v>
      </c>
      <c r="K381">
        <v>128.90234375</v>
      </c>
      <c r="L381" s="22">
        <f>_xll.BDH(L$3&amp;" Govt",$A$8,J381,J381)</f>
        <v>1.2320599999999999</v>
      </c>
      <c r="M381">
        <f t="shared" si="139"/>
        <v>104.62343047416522</v>
      </c>
      <c r="N381" s="2">
        <v>38721</v>
      </c>
      <c r="O381">
        <v>130.08203125</v>
      </c>
      <c r="P381" s="22">
        <f>_xll.BDH(P$3&amp;" Govt",$A$8,N381,N381)</f>
        <v>1.2136899999999999</v>
      </c>
      <c r="Q381">
        <f t="shared" si="140"/>
        <v>107.17895941302969</v>
      </c>
      <c r="R381" s="2">
        <v>38721</v>
      </c>
      <c r="S381">
        <v>130.9453125</v>
      </c>
      <c r="T381" s="22">
        <f>_xll.BDH(T$3&amp;" Govt",$A$8,R381,R381)</f>
        <v>1.1830700000000001</v>
      </c>
      <c r="U381">
        <f t="shared" si="141"/>
        <v>110.68264134835638</v>
      </c>
      <c r="V381" s="2">
        <v>38818</v>
      </c>
      <c r="W381">
        <v>99.8515625</v>
      </c>
      <c r="X381" s="22">
        <f>_xll.BDH(X$3&amp;" Govt",$A$8,V381,V381)</f>
        <v>1.0474399999999999</v>
      </c>
      <c r="Y381">
        <f t="shared" si="142"/>
        <v>95.329147731612323</v>
      </c>
      <c r="Z381" s="2">
        <v>38721</v>
      </c>
      <c r="AA381">
        <v>124.49609375</v>
      </c>
      <c r="AB381" s="22">
        <f>_xll.BDH(AB$3&amp;" Govt",$A$8,Z381,Z381)</f>
        <v>1.14364</v>
      </c>
      <c r="AC381">
        <f t="shared" si="143"/>
        <v>108.8595132646637</v>
      </c>
      <c r="AD381" s="2">
        <v>39358</v>
      </c>
      <c r="AE381">
        <v>106.734375</v>
      </c>
      <c r="AF381" s="22">
        <f>_xll.BDH(AF$3&amp;" Govt",$A$8,AD381,AD381)</f>
        <v>1.04931</v>
      </c>
      <c r="AG381">
        <f t="shared" si="144"/>
        <v>101.71862938502444</v>
      </c>
      <c r="AH381" s="2">
        <v>38721</v>
      </c>
      <c r="AI381">
        <v>122.6484375</v>
      </c>
      <c r="AJ381" s="22">
        <f>_xll.BDH(AJ$3&amp;" Govt",$A$8,AH381,AH381)</f>
        <v>1.12097</v>
      </c>
      <c r="AK381">
        <f t="shared" si="145"/>
        <v>109.41277420448361</v>
      </c>
      <c r="AL381" s="2">
        <v>39722</v>
      </c>
      <c r="AM381">
        <v>110</v>
      </c>
      <c r="AN381" s="22">
        <f>_xll.BDH(AN$3&amp;" Govt",$A$8,AL381,AL381)</f>
        <v>1.08399</v>
      </c>
      <c r="AO381">
        <f t="shared" si="146"/>
        <v>101.47695089438095</v>
      </c>
      <c r="AP381" s="2">
        <v>38721</v>
      </c>
      <c r="AQ381">
        <v>118.90234375</v>
      </c>
      <c r="AR381" s="22">
        <f>_xll.BDH(AR$3&amp;" Govt",$A$8,AP381,AP381)</f>
        <v>1.10704</v>
      </c>
      <c r="AS381">
        <f t="shared" si="147"/>
        <v>107.40564365334586</v>
      </c>
      <c r="AT381" s="2">
        <v>40087</v>
      </c>
      <c r="AU381">
        <v>102.39453125</v>
      </c>
      <c r="AV381" s="22">
        <f>_xll.BDH(AV$3&amp;" Govt",$A$8,AT381,AT381)</f>
        <v>1.01885</v>
      </c>
      <c r="AW381">
        <f t="shared" si="148"/>
        <v>100.50010428424203</v>
      </c>
      <c r="AX381" s="2">
        <v>38721</v>
      </c>
      <c r="AY381">
        <v>108.22265625</v>
      </c>
      <c r="AZ381" s="22">
        <f>_xll.BDH(AZ$3&amp;" Govt",$A$8,AX381,AX381)</f>
        <v>1.0837399999999999</v>
      </c>
      <c r="BA381">
        <f t="shared" si="149"/>
        <v>99.860350499197224</v>
      </c>
      <c r="BB381" s="2">
        <v>38721</v>
      </c>
      <c r="BC381">
        <v>108.49609375</v>
      </c>
      <c r="BD381" s="22">
        <f>_xll.BDH(BD$3&amp;" Govt",$A$8,BB381,BB381)</f>
        <v>1.0772299999999999</v>
      </c>
      <c r="BE381">
        <f t="shared" si="150"/>
        <v>100.71766823241092</v>
      </c>
      <c r="BH381" s="22"/>
      <c r="BJ381" s="2">
        <v>38721</v>
      </c>
      <c r="BK381">
        <v>106.37109375</v>
      </c>
      <c r="BL381" s="22">
        <f>_xll.BDH(BL$3&amp;" Govt",$A$8,BJ381,BJ381)</f>
        <v>1.05596</v>
      </c>
      <c r="BM381">
        <f t="shared" si="151"/>
        <v>100.7340180972764</v>
      </c>
      <c r="BN381" s="2">
        <v>38896</v>
      </c>
      <c r="BO381">
        <v>97.9921875</v>
      </c>
      <c r="BP381" s="22">
        <f>_xll.BDH(BP$3&amp;" Govt",$A$8,BN381,BN381)</f>
        <v>1.0543899999999999</v>
      </c>
      <c r="BQ381">
        <f t="shared" si="152"/>
        <v>92.937326321380141</v>
      </c>
      <c r="BR381" s="2">
        <v>39077</v>
      </c>
      <c r="BS381">
        <v>100.94921875</v>
      </c>
      <c r="BT381" s="22">
        <f>_xll.BDH(BT$3&amp;" Govt",$A$8,BR381,BR381)</f>
        <v>1.0385800000000001</v>
      </c>
      <c r="BU381">
        <f t="shared" si="153"/>
        <v>97.199270879470035</v>
      </c>
      <c r="BV381" s="2">
        <v>39255</v>
      </c>
      <c r="BW381">
        <v>99.46484375</v>
      </c>
      <c r="BX381" s="22">
        <f>_xll.BDH(BX$3&amp;" Govt",$A$8,BV381,BV381)</f>
        <v>1.0393399999999999</v>
      </c>
      <c r="BY381">
        <f t="shared" si="154"/>
        <v>95.700005532357082</v>
      </c>
      <c r="BZ381" s="2">
        <v>39437</v>
      </c>
      <c r="CA381">
        <v>110.55078125</v>
      </c>
      <c r="CB381" s="22">
        <f>_xll.BDH(CB$3&amp;" Govt",$A$8,BZ381,BZ381)</f>
        <v>1.0338000000000001</v>
      </c>
      <c r="CC381">
        <f t="shared" si="155"/>
        <v>106.93633318823757</v>
      </c>
      <c r="CD381" s="2">
        <v>39619</v>
      </c>
      <c r="CE381">
        <v>114.26171875</v>
      </c>
      <c r="CF381" s="22">
        <f>_xll.BDH(CF$3&amp;" Govt",$A$8,CD381,CD381)</f>
        <v>1.0628899999999999</v>
      </c>
      <c r="CG381">
        <f t="shared" si="156"/>
        <v>107.50098199249219</v>
      </c>
      <c r="CH381" s="2">
        <v>39801</v>
      </c>
      <c r="CI381">
        <v>110.12890625</v>
      </c>
      <c r="CJ381" s="22">
        <f>_xll.BDH(CJ$3&amp;" Govt",$A$8,CH381,CH381)</f>
        <v>1.04942</v>
      </c>
      <c r="CK381">
        <f t="shared" si="157"/>
        <v>104.94264093499267</v>
      </c>
      <c r="CL381" s="2">
        <v>39983</v>
      </c>
      <c r="CM381">
        <v>100.58984375</v>
      </c>
      <c r="CN381" s="22">
        <f>_xll.BDH(CN$3&amp;" Govt",$A$8,CL381,CL381)</f>
        <v>1.0168600000000001</v>
      </c>
      <c r="CO381">
        <f t="shared" si="158"/>
        <v>98.92201851779005</v>
      </c>
      <c r="CR381" s="22"/>
      <c r="CV381" s="22"/>
      <c r="CZ381" s="22"/>
      <c r="DB381" s="2">
        <v>38726</v>
      </c>
      <c r="DC381">
        <v>111.42578125</v>
      </c>
      <c r="DD381" s="22">
        <f>_xll.BDH(DD$3&amp;" Govt",$A$8,DB381,DB381)</f>
        <v>1.0545899999999999</v>
      </c>
      <c r="DE381">
        <f t="shared" si="160"/>
        <v>105.65791563546023</v>
      </c>
      <c r="DF381" s="2">
        <v>39267</v>
      </c>
      <c r="DG381">
        <v>95.171875</v>
      </c>
      <c r="DH381" s="22">
        <f>_xll.BDH(DH$3&amp;" Govt",$A$8,DF381,DF381)</f>
        <v>1.0419700000000001</v>
      </c>
      <c r="DI381">
        <f t="shared" si="161"/>
        <v>91.338402257262686</v>
      </c>
      <c r="DJ381" s="2">
        <v>39631</v>
      </c>
      <c r="DK381">
        <v>114.27734375</v>
      </c>
      <c r="DL381" s="22">
        <f>_xll.BDH(DL$3&amp;" Govt",$A$8,DJ381,DJ381)</f>
        <v>1.0655399999999999</v>
      </c>
      <c r="DM381">
        <f t="shared" si="162"/>
        <v>107.24829077275373</v>
      </c>
      <c r="DP381" s="22"/>
    </row>
    <row r="382" spans="4:120" x14ac:dyDescent="0.25">
      <c r="D382" s="2"/>
      <c r="F382" s="2">
        <v>38722</v>
      </c>
      <c r="G382">
        <v>128.7578125</v>
      </c>
      <c r="H382" s="22">
        <f>_xll.BDH(H$3&amp;" Govt",$A$8,F382,F382)</f>
        <v>1.2559899999999999</v>
      </c>
      <c r="I382" s="14">
        <f t="shared" si="138"/>
        <v>102.514998128966</v>
      </c>
      <c r="J382" s="2">
        <v>38722</v>
      </c>
      <c r="K382">
        <v>128.84375</v>
      </c>
      <c r="L382" s="22">
        <f>_xll.BDH(L$3&amp;" Govt",$A$8,J382,J382)</f>
        <v>1.2317400000000001</v>
      </c>
      <c r="M382">
        <f t="shared" si="139"/>
        <v>104.6030412262328</v>
      </c>
      <c r="N382" s="2">
        <v>38722</v>
      </c>
      <c r="O382">
        <v>129.94921875</v>
      </c>
      <c r="P382" s="22">
        <f>_xll.BDH(P$3&amp;" Govt",$A$8,N382,N382)</f>
        <v>1.2133799999999999</v>
      </c>
      <c r="Q382">
        <f t="shared" si="140"/>
        <v>107.0968853533106</v>
      </c>
      <c r="R382" s="2">
        <v>38722</v>
      </c>
      <c r="S382">
        <v>130.77734375</v>
      </c>
      <c r="T382" s="22">
        <f>_xll.BDH(T$3&amp;" Govt",$A$8,R382,R382)</f>
        <v>1.18276</v>
      </c>
      <c r="U382">
        <f t="shared" si="141"/>
        <v>110.56963690858669</v>
      </c>
      <c r="V382" s="2">
        <v>38819</v>
      </c>
      <c r="W382">
        <v>99.74609375</v>
      </c>
      <c r="X382" s="22">
        <f>_xll.BDH(X$3&amp;" Govt",$A$8,V382,V382)</f>
        <v>1.04752</v>
      </c>
      <c r="Y382">
        <f t="shared" si="142"/>
        <v>95.221183127768441</v>
      </c>
      <c r="Z382" s="2">
        <v>38722</v>
      </c>
      <c r="AA382">
        <v>124.31640625</v>
      </c>
      <c r="AB382" s="22">
        <f>_xll.BDH(AB$3&amp;" Govt",$A$8,Z382,Z382)</f>
        <v>1.14334</v>
      </c>
      <c r="AC382">
        <f t="shared" si="143"/>
        <v>108.73091665646264</v>
      </c>
      <c r="AD382" s="2">
        <v>39359</v>
      </c>
      <c r="AE382">
        <v>106.91796875</v>
      </c>
      <c r="AF382" s="22">
        <f>_xll.BDH(AF$3&amp;" Govt",$A$8,AD382,AD382)</f>
        <v>1.04925</v>
      </c>
      <c r="AG382">
        <f t="shared" si="144"/>
        <v>101.89942220633786</v>
      </c>
      <c r="AH382" s="2">
        <v>38722</v>
      </c>
      <c r="AI382">
        <v>122.44921875</v>
      </c>
      <c r="AJ382" s="22">
        <f>_xll.BDH(AJ$3&amp;" Govt",$A$8,AH382,AH382)</f>
        <v>1.1206799999999999</v>
      </c>
      <c r="AK382">
        <f t="shared" si="145"/>
        <v>109.2633211532284</v>
      </c>
      <c r="AL382" s="2">
        <v>39723</v>
      </c>
      <c r="AM382">
        <v>110.73828125</v>
      </c>
      <c r="AN382" s="22">
        <f>_xll.BDH(AN$3&amp;" Govt",$A$8,AL382,AL382)</f>
        <v>1.08385</v>
      </c>
      <c r="AO382">
        <f t="shared" si="146"/>
        <v>102.1712241085021</v>
      </c>
      <c r="AP382" s="2">
        <v>38722</v>
      </c>
      <c r="AQ382">
        <v>118.7578125</v>
      </c>
      <c r="AR382" s="22">
        <f>_xll.BDH(AR$3&amp;" Govt",$A$8,AP382,AP382)</f>
        <v>1.1067499999999999</v>
      </c>
      <c r="AS382">
        <f t="shared" si="147"/>
        <v>107.30319629545968</v>
      </c>
      <c r="AT382" s="2">
        <v>40088</v>
      </c>
      <c r="AU382">
        <v>102.40625</v>
      </c>
      <c r="AV382" s="22">
        <f>_xll.BDH(AV$3&amp;" Govt",$A$8,AT382,AT382)</f>
        <v>1.0189299999999999</v>
      </c>
      <c r="AW382">
        <f t="shared" si="148"/>
        <v>100.50371468108703</v>
      </c>
      <c r="AX382" s="2">
        <v>38722</v>
      </c>
      <c r="AY382">
        <v>107.99609375</v>
      </c>
      <c r="AZ382" s="22">
        <f>_xll.BDH(AZ$3&amp;" Govt",$A$8,AX382,AX382)</f>
        <v>1.0834600000000001</v>
      </c>
      <c r="BA382">
        <f t="shared" si="149"/>
        <v>99.677047375999109</v>
      </c>
      <c r="BB382" s="2">
        <v>38722</v>
      </c>
      <c r="BC382">
        <v>108.3203125</v>
      </c>
      <c r="BD382" s="22">
        <f>_xll.BDH(BD$3&amp;" Govt",$A$8,BB382,BB382)</f>
        <v>1.0769599999999999</v>
      </c>
      <c r="BE382">
        <f t="shared" si="150"/>
        <v>100.57969887461002</v>
      </c>
      <c r="BH382" s="22"/>
      <c r="BJ382" s="2">
        <v>38722</v>
      </c>
      <c r="BK382">
        <v>106.19921875</v>
      </c>
      <c r="BL382" s="22">
        <f>_xll.BDH(BL$3&amp;" Govt",$A$8,BJ382,BJ382)</f>
        <v>1.05569</v>
      </c>
      <c r="BM382">
        <f t="shared" si="151"/>
        <v>100.5969733065578</v>
      </c>
      <c r="BN382" s="2">
        <v>38897</v>
      </c>
      <c r="BO382">
        <v>98.703125</v>
      </c>
      <c r="BP382" s="22">
        <f>_xll.BDH(BP$3&amp;" Govt",$A$8,BN382,BN382)</f>
        <v>1.0546800000000001</v>
      </c>
      <c r="BQ382">
        <f t="shared" si="152"/>
        <v>93.585850684567831</v>
      </c>
      <c r="BR382" s="2">
        <v>39078</v>
      </c>
      <c r="BS382">
        <v>100.48046875</v>
      </c>
      <c r="BT382" s="22">
        <f>_xll.BDH(BT$3&amp;" Govt",$A$8,BR382,BR382)</f>
        <v>1.0383899999999999</v>
      </c>
      <c r="BU382">
        <f t="shared" si="153"/>
        <v>96.765635984553015</v>
      </c>
      <c r="BV382" s="2">
        <v>39258</v>
      </c>
      <c r="BW382">
        <v>99.640625</v>
      </c>
      <c r="BX382" s="22">
        <f>_xll.BDH(BX$3&amp;" Govt",$A$8,BV382,BV382)</f>
        <v>1.0400100000000001</v>
      </c>
      <c r="BY382">
        <f t="shared" si="154"/>
        <v>95.807372044499559</v>
      </c>
      <c r="BZ382" s="2">
        <v>39440</v>
      </c>
      <c r="CA382">
        <v>110.2890625</v>
      </c>
      <c r="CB382" s="22">
        <f>_xll.BDH(CB$3&amp;" Govt",$A$8,BZ382,BZ382)</f>
        <v>1.0340100000000001</v>
      </c>
      <c r="CC382">
        <f t="shared" si="155"/>
        <v>106.66150472432567</v>
      </c>
      <c r="CD382" s="2">
        <v>39622</v>
      </c>
      <c r="CE382">
        <v>113.9765625</v>
      </c>
      <c r="CF382" s="22">
        <f>_xll.BDH(CF$3&amp;" Govt",$A$8,CD382,CD382)</f>
        <v>1.0635399999999999</v>
      </c>
      <c r="CG382">
        <f t="shared" si="156"/>
        <v>107.16716108467948</v>
      </c>
      <c r="CH382" s="2">
        <v>39804</v>
      </c>
      <c r="CI382">
        <v>109.97265625</v>
      </c>
      <c r="CJ382" s="22">
        <f>_xll.BDH(CJ$3&amp;" Govt",$A$8,CH382,CH382)</f>
        <v>1.0483899999999999</v>
      </c>
      <c r="CK382">
        <f t="shared" si="157"/>
        <v>104.89670470912543</v>
      </c>
      <c r="CL382" s="2">
        <v>39986</v>
      </c>
      <c r="CM382">
        <v>100.6015625</v>
      </c>
      <c r="CN382" s="22">
        <f>_xll.BDH(CN$3&amp;" Govt",$A$8,CL382,CL382)</f>
        <v>1.01711</v>
      </c>
      <c r="CO382">
        <f t="shared" si="158"/>
        <v>98.909225649143167</v>
      </c>
      <c r="CR382" s="22"/>
      <c r="CV382" s="22"/>
      <c r="CZ382" s="22"/>
      <c r="DB382" s="2">
        <v>38727</v>
      </c>
      <c r="DC382">
        <v>111.04296875</v>
      </c>
      <c r="DD382" s="22">
        <f>_xll.BDH(DD$3&amp;" Govt",$A$8,DB382,DB382)</f>
        <v>1.0543199999999999</v>
      </c>
      <c r="DE382">
        <f t="shared" si="160"/>
        <v>105.32188401054709</v>
      </c>
      <c r="DF382" s="2">
        <v>39268</v>
      </c>
      <c r="DG382">
        <v>94.16796875</v>
      </c>
      <c r="DH382" s="22">
        <f>_xll.BDH(DH$3&amp;" Govt",$A$8,DF382,DF382)</f>
        <v>1.0421800000000001</v>
      </c>
      <c r="DI382">
        <f t="shared" si="161"/>
        <v>90.356722207296229</v>
      </c>
      <c r="DJ382" s="2">
        <v>39632</v>
      </c>
      <c r="DK382">
        <v>114.37890625</v>
      </c>
      <c r="DL382" s="22">
        <f>_xll.BDH(DL$3&amp;" Govt",$A$8,DJ382,DJ382)</f>
        <v>1.0658300000000001</v>
      </c>
      <c r="DM382">
        <f t="shared" si="162"/>
        <v>107.31439934135837</v>
      </c>
      <c r="DP382" s="22"/>
    </row>
    <row r="383" spans="4:120" x14ac:dyDescent="0.25">
      <c r="D383" s="2"/>
      <c r="F383" s="2">
        <v>38723</v>
      </c>
      <c r="G383">
        <v>128.83203125</v>
      </c>
      <c r="H383" s="22">
        <f>_xll.BDH(H$3&amp;" Govt",$A$8,F383,F383)</f>
        <v>1.2556700000000001</v>
      </c>
      <c r="I383" s="14">
        <f t="shared" si="138"/>
        <v>102.60023035510922</v>
      </c>
      <c r="J383" s="2">
        <v>38723</v>
      </c>
      <c r="K383">
        <v>128.93359375</v>
      </c>
      <c r="L383" s="22">
        <f>_xll.BDH(L$3&amp;" Govt",$A$8,J383,J383)</f>
        <v>1.23142</v>
      </c>
      <c r="M383">
        <f t="shared" si="139"/>
        <v>104.70318311380358</v>
      </c>
      <c r="N383" s="2">
        <v>38723</v>
      </c>
      <c r="O383">
        <v>130.0546875</v>
      </c>
      <c r="P383" s="22">
        <f>_xll.BDH(P$3&amp;" Govt",$A$8,N383,N383)</f>
        <v>1.21306</v>
      </c>
      <c r="Q383">
        <f t="shared" si="140"/>
        <v>107.21208143043212</v>
      </c>
      <c r="R383" s="2">
        <v>38723</v>
      </c>
      <c r="S383">
        <v>130.9375</v>
      </c>
      <c r="T383" s="22">
        <f>_xll.BDH(T$3&amp;" Govt",$A$8,R383,R383)</f>
        <v>1.18245</v>
      </c>
      <c r="U383">
        <f t="shared" si="141"/>
        <v>110.73406909383061</v>
      </c>
      <c r="V383" s="2">
        <v>38820</v>
      </c>
      <c r="W383">
        <v>99.12890625</v>
      </c>
      <c r="X383" s="22">
        <f>_xll.BDH(X$3&amp;" Govt",$A$8,V383,V383)</f>
        <v>1.04759</v>
      </c>
      <c r="Y383">
        <f t="shared" si="142"/>
        <v>94.625670586775357</v>
      </c>
      <c r="Z383" s="2">
        <v>38723</v>
      </c>
      <c r="AA383">
        <v>124.4296875</v>
      </c>
      <c r="AB383" s="22">
        <f>_xll.BDH(AB$3&amp;" Govt",$A$8,Z383,Z383)</f>
        <v>1.1430500000000001</v>
      </c>
      <c r="AC383">
        <f t="shared" si="143"/>
        <v>108.85760684134551</v>
      </c>
      <c r="AD383" s="2">
        <v>39360</v>
      </c>
      <c r="AE383">
        <v>106.60546875</v>
      </c>
      <c r="AF383" s="22">
        <f>_xll.BDH(AF$3&amp;" Govt",$A$8,AD383,AD383)</f>
        <v>1.0491900000000001</v>
      </c>
      <c r="AG383">
        <f t="shared" si="144"/>
        <v>101.60740070911845</v>
      </c>
      <c r="AH383" s="2">
        <v>38723</v>
      </c>
      <c r="AI383">
        <v>122.5078125</v>
      </c>
      <c r="AJ383" s="22">
        <f>_xll.BDH(AJ$3&amp;" Govt",$A$8,AH383,AH383)</f>
        <v>1.12039</v>
      </c>
      <c r="AK383">
        <f t="shared" si="145"/>
        <v>109.34390033827506</v>
      </c>
      <c r="AL383" s="2">
        <v>39724</v>
      </c>
      <c r="AM383">
        <v>110.93359375</v>
      </c>
      <c r="AN383" s="22">
        <f>_xll.BDH(AN$3&amp;" Govt",$A$8,AL383,AL383)</f>
        <v>1.08371</v>
      </c>
      <c r="AO383">
        <f t="shared" si="146"/>
        <v>102.36464898358417</v>
      </c>
      <c r="AP383" s="2">
        <v>38723</v>
      </c>
      <c r="AQ383">
        <v>118.74609375</v>
      </c>
      <c r="AR383" s="22">
        <f>_xll.BDH(AR$3&amp;" Govt",$A$8,AP383,AP383)</f>
        <v>1.10646</v>
      </c>
      <c r="AS383">
        <f t="shared" si="147"/>
        <v>107.3207289463695</v>
      </c>
      <c r="AT383" s="2">
        <v>40091</v>
      </c>
      <c r="AU383">
        <v>102.3984375</v>
      </c>
      <c r="AV383" s="22">
        <f>_xll.BDH(AV$3&amp;" Govt",$A$8,AT383,AT383)</f>
        <v>1.01915</v>
      </c>
      <c r="AW383">
        <f t="shared" si="148"/>
        <v>100.47435362802335</v>
      </c>
      <c r="AX383" s="2">
        <v>38723</v>
      </c>
      <c r="AY383">
        <v>107.98046875</v>
      </c>
      <c r="AZ383" s="22">
        <f>_xll.BDH(AZ$3&amp;" Govt",$A$8,AX383,AX383)</f>
        <v>1.08318</v>
      </c>
      <c r="BA383">
        <f t="shared" si="149"/>
        <v>99.688388587307742</v>
      </c>
      <c r="BB383" s="2">
        <v>38723</v>
      </c>
      <c r="BC383">
        <v>108.25390625</v>
      </c>
      <c r="BD383" s="22">
        <f>_xll.BDH(BD$3&amp;" Govt",$A$8,BB383,BB383)</f>
        <v>1.0766800000000001</v>
      </c>
      <c r="BE383">
        <f t="shared" si="150"/>
        <v>100.54417863246275</v>
      </c>
      <c r="BH383" s="22"/>
      <c r="BJ383" s="2">
        <v>38723</v>
      </c>
      <c r="BK383">
        <v>106.1171875</v>
      </c>
      <c r="BL383" s="22">
        <f>_xll.BDH(BL$3&amp;" Govt",$A$8,BJ383,BJ383)</f>
        <v>1.05541</v>
      </c>
      <c r="BM383">
        <f t="shared" si="151"/>
        <v>100.54593712396131</v>
      </c>
      <c r="BN383" s="2">
        <v>38898</v>
      </c>
      <c r="BO383">
        <v>99.203125</v>
      </c>
      <c r="BP383" s="22">
        <f>_xll.BDH(BP$3&amp;" Govt",$A$8,BN383,BN383)</f>
        <v>1.05498</v>
      </c>
      <c r="BQ383">
        <f t="shared" si="152"/>
        <v>94.033180723805188</v>
      </c>
      <c r="BR383" s="2">
        <v>39079</v>
      </c>
      <c r="BS383">
        <v>100.37109375</v>
      </c>
      <c r="BT383" s="22">
        <f>_xll.BDH(BT$3&amp;" Govt",$A$8,BR383,BR383)</f>
        <v>1.0382100000000001</v>
      </c>
      <c r="BU383">
        <f t="shared" si="153"/>
        <v>96.677063166411415</v>
      </c>
      <c r="BV383" s="2">
        <v>39259</v>
      </c>
      <c r="BW383">
        <v>99.51953125</v>
      </c>
      <c r="BX383" s="22">
        <f>_xll.BDH(BX$3&amp;" Govt",$A$8,BV383,BV383)</f>
        <v>1.0402400000000001</v>
      </c>
      <c r="BY383">
        <f t="shared" si="154"/>
        <v>95.669779329770051</v>
      </c>
      <c r="BZ383" s="2">
        <v>39441</v>
      </c>
      <c r="CA383">
        <v>110.2890625</v>
      </c>
      <c r="CB383" s="22">
        <f>_xll.BDH(CB$3&amp;" Govt",$A$8,BZ383,BZ383)</f>
        <v>1.03409</v>
      </c>
      <c r="CC383">
        <f t="shared" si="155"/>
        <v>106.65325310176097</v>
      </c>
      <c r="CD383" s="2">
        <v>39623</v>
      </c>
      <c r="CE383">
        <v>114.984375</v>
      </c>
      <c r="CF383" s="22">
        <f>_xll.BDH(CF$3&amp;" Govt",$A$8,CD383,CD383)</f>
        <v>1.06375</v>
      </c>
      <c r="CG383">
        <f t="shared" si="156"/>
        <v>108.09341950646299</v>
      </c>
      <c r="CH383" s="2">
        <v>39805</v>
      </c>
      <c r="CI383">
        <v>109.56640625</v>
      </c>
      <c r="CJ383" s="22">
        <f>_xll.BDH(CJ$3&amp;" Govt",$A$8,CH383,CH383)</f>
        <v>1.0480499999999999</v>
      </c>
      <c r="CK383">
        <f t="shared" si="157"/>
        <v>104.54310982300464</v>
      </c>
      <c r="CL383" s="2">
        <v>39987</v>
      </c>
      <c r="CM383">
        <v>101.15625</v>
      </c>
      <c r="CN383" s="22">
        <f>_xll.BDH(CN$3&amp;" Govt",$A$8,CL383,CL383)</f>
        <v>1.01719</v>
      </c>
      <c r="CO383">
        <f t="shared" si="158"/>
        <v>99.446760192294448</v>
      </c>
      <c r="CR383" s="22"/>
      <c r="CV383" s="22"/>
      <c r="CZ383" s="22"/>
      <c r="DB383" s="2">
        <v>38728</v>
      </c>
      <c r="DC383">
        <v>110.97265625</v>
      </c>
      <c r="DD383" s="22">
        <f>_xll.BDH(DD$3&amp;" Govt",$A$8,DB383,DB383)</f>
        <v>1.0540400000000001</v>
      </c>
      <c r="DE383">
        <f t="shared" si="160"/>
        <v>105.2831545766764</v>
      </c>
      <c r="DF383" s="2">
        <v>39269</v>
      </c>
      <c r="DG383">
        <v>93.8828125</v>
      </c>
      <c r="DH383" s="22">
        <f>_xll.BDH(DH$3&amp;" Govt",$A$8,DF383,DF383)</f>
        <v>1.0423800000000001</v>
      </c>
      <c r="DI383">
        <f t="shared" si="161"/>
        <v>90.065822924461315</v>
      </c>
      <c r="DJ383" s="2">
        <v>39633</v>
      </c>
      <c r="DK383">
        <v>114.37890625</v>
      </c>
      <c r="DL383" s="22">
        <f>_xll.BDH(DL$3&amp;" Govt",$A$8,DJ383,DJ383)</f>
        <v>1.06612</v>
      </c>
      <c r="DM383">
        <f t="shared" si="162"/>
        <v>107.2852082786178</v>
      </c>
      <c r="DP383" s="22"/>
    </row>
    <row r="384" spans="4:120" x14ac:dyDescent="0.25">
      <c r="D384" s="2"/>
      <c r="F384" s="2">
        <v>38726</v>
      </c>
      <c r="G384">
        <v>128.84765625</v>
      </c>
      <c r="H384" s="22">
        <f>_xll.BDH(H$3&amp;" Govt",$A$8,F384,F384)</f>
        <v>1.2546900000000001</v>
      </c>
      <c r="I384" s="14">
        <f t="shared" si="138"/>
        <v>102.69282153360591</v>
      </c>
      <c r="J384" s="2">
        <v>38726</v>
      </c>
      <c r="K384">
        <v>129.0078125</v>
      </c>
      <c r="L384" s="22">
        <f>_xll.BDH(L$3&amp;" Govt",$A$8,J384,J384)</f>
        <v>1.2304599999999999</v>
      </c>
      <c r="M384">
        <f t="shared" si="139"/>
        <v>104.84519001024009</v>
      </c>
      <c r="N384" s="2">
        <v>38726</v>
      </c>
      <c r="O384">
        <v>130.12890625</v>
      </c>
      <c r="P384" s="22">
        <f>_xll.BDH(P$3&amp;" Govt",$A$8,N384,N384)</f>
        <v>1.2121200000000001</v>
      </c>
      <c r="Q384">
        <f t="shared" si="140"/>
        <v>107.356455012705</v>
      </c>
      <c r="R384" s="2">
        <v>38726</v>
      </c>
      <c r="S384">
        <v>130.95703125</v>
      </c>
      <c r="T384" s="22">
        <f>_xll.BDH(T$3&amp;" Govt",$A$8,R384,R384)</f>
        <v>1.18153</v>
      </c>
      <c r="U384">
        <f t="shared" si="141"/>
        <v>110.8368228060227</v>
      </c>
      <c r="V384" s="2">
        <v>38821</v>
      </c>
      <c r="W384">
        <v>99.12890625</v>
      </c>
      <c r="X384" s="22">
        <f>_xll.BDH(X$3&amp;" Govt",$A$8,V384,V384)</f>
        <v>1.04766</v>
      </c>
      <c r="Y384">
        <f t="shared" si="142"/>
        <v>94.619348118664448</v>
      </c>
      <c r="Z384" s="2">
        <v>38726</v>
      </c>
      <c r="AA384">
        <v>124.4609375</v>
      </c>
      <c r="AB384" s="22">
        <f>_xll.BDH(AB$3&amp;" Govt",$A$8,Z384,Z384)</f>
        <v>1.1421600000000001</v>
      </c>
      <c r="AC384">
        <f t="shared" si="143"/>
        <v>108.96979188555018</v>
      </c>
      <c r="AD384" s="2">
        <v>39363</v>
      </c>
      <c r="AE384">
        <v>106.60546875</v>
      </c>
      <c r="AF384" s="22">
        <f>_xll.BDH(AF$3&amp;" Govt",$A$8,AD384,AD384)</f>
        <v>1.0489999999999999</v>
      </c>
      <c r="AG384">
        <f t="shared" si="144"/>
        <v>101.62580433746426</v>
      </c>
      <c r="AH384" s="2">
        <v>38726</v>
      </c>
      <c r="AI384">
        <v>122.55859375</v>
      </c>
      <c r="AJ384" s="22">
        <f>_xll.BDH(AJ$3&amp;" Govt",$A$8,AH384,AH384)</f>
        <v>1.1195200000000001</v>
      </c>
      <c r="AK384">
        <f t="shared" si="145"/>
        <v>109.47423337680434</v>
      </c>
      <c r="AL384" s="2">
        <v>39727</v>
      </c>
      <c r="AM384">
        <v>110.95703125</v>
      </c>
      <c r="AN384" s="22">
        <f>_xll.BDH(AN$3&amp;" Govt",$A$8,AL384,AL384)</f>
        <v>1.0832900000000001</v>
      </c>
      <c r="AO384">
        <f t="shared" si="146"/>
        <v>102.42597203888155</v>
      </c>
      <c r="AP384" s="2">
        <v>38726</v>
      </c>
      <c r="AQ384">
        <v>118.86328125</v>
      </c>
      <c r="AR384" s="22">
        <f>_xll.BDH(AR$3&amp;" Govt",$A$8,AP384,AP384)</f>
        <v>1.1055999999999999</v>
      </c>
      <c r="AS384">
        <f t="shared" si="147"/>
        <v>107.51020373552822</v>
      </c>
      <c r="AT384" s="2">
        <v>40092</v>
      </c>
      <c r="AU384">
        <v>102.41015625</v>
      </c>
      <c r="AV384" s="22">
        <f>_xll.BDH(AV$3&amp;" Govt",$A$8,AT384,AT384)</f>
        <v>1.01922</v>
      </c>
      <c r="AW384">
        <f t="shared" si="148"/>
        <v>100.47895081532937</v>
      </c>
      <c r="AX384" s="2">
        <v>38726</v>
      </c>
      <c r="AY384">
        <v>108.09375</v>
      </c>
      <c r="AZ384" s="22">
        <f>_xll.BDH(AZ$3&amp;" Govt",$A$8,AX384,AX384)</f>
        <v>1.0823400000000001</v>
      </c>
      <c r="BA384">
        <f t="shared" si="149"/>
        <v>99.870419646321849</v>
      </c>
      <c r="BB384" s="2">
        <v>38726</v>
      </c>
      <c r="BC384">
        <v>108.33203125</v>
      </c>
      <c r="BD384" s="22">
        <f>_xll.BDH(BD$3&amp;" Govt",$A$8,BB384,BB384)</f>
        <v>1.0758399999999999</v>
      </c>
      <c r="BE384">
        <f t="shared" si="150"/>
        <v>100.69529971928912</v>
      </c>
      <c r="BH384" s="22"/>
      <c r="BJ384" s="2">
        <v>38726</v>
      </c>
      <c r="BK384">
        <v>106.2109375</v>
      </c>
      <c r="BL384" s="22">
        <f>_xll.BDH(BL$3&amp;" Govt",$A$8,BJ384,BJ384)</f>
        <v>1.0545899999999999</v>
      </c>
      <c r="BM384">
        <f t="shared" si="151"/>
        <v>100.71301406233702</v>
      </c>
      <c r="BN384" s="2">
        <v>38901</v>
      </c>
      <c r="BO384">
        <v>99.09765625</v>
      </c>
      <c r="BP384" s="22">
        <f>_xll.BDH(BP$3&amp;" Govt",$A$8,BN384,BN384)</f>
        <v>1.0556099999999999</v>
      </c>
      <c r="BQ384">
        <f t="shared" si="152"/>
        <v>93.877148047100732</v>
      </c>
      <c r="BR384" s="2">
        <v>39080</v>
      </c>
      <c r="BS384">
        <v>100.3671875</v>
      </c>
      <c r="BT384" s="22">
        <f>_xll.BDH(BT$3&amp;" Govt",$A$8,BR384,BR384)</f>
        <v>1.03803</v>
      </c>
      <c r="BU384">
        <f t="shared" si="153"/>
        <v>96.690064352668031</v>
      </c>
      <c r="BV384" s="2">
        <v>39260</v>
      </c>
      <c r="BW384">
        <v>99.5</v>
      </c>
      <c r="BX384" s="22">
        <f>_xll.BDH(BX$3&amp;" Govt",$A$8,BV384,BV384)</f>
        <v>1.0404599999999999</v>
      </c>
      <c r="BY384">
        <f t="shared" si="154"/>
        <v>95.630778694039179</v>
      </c>
      <c r="BZ384" s="2">
        <v>39442</v>
      </c>
      <c r="CA384">
        <v>109.81640625</v>
      </c>
      <c r="CB384" s="22">
        <f>_xll.BDH(CB$3&amp;" Govt",$A$8,BZ384,BZ384)</f>
        <v>1.03416</v>
      </c>
      <c r="CC384">
        <f t="shared" si="155"/>
        <v>106.18899033998608</v>
      </c>
      <c r="CD384" s="2">
        <v>39624</v>
      </c>
      <c r="CE384">
        <v>114.93359375</v>
      </c>
      <c r="CF384" s="22">
        <f>_xll.BDH(CF$3&amp;" Govt",$A$8,CD384,CD384)</f>
        <v>1.0639700000000001</v>
      </c>
      <c r="CG384">
        <f t="shared" si="156"/>
        <v>108.02334064870249</v>
      </c>
      <c r="CH384" s="2">
        <v>39806</v>
      </c>
      <c r="CI384">
        <v>109.640625</v>
      </c>
      <c r="CJ384" s="22">
        <f>_xll.BDH(CJ$3&amp;" Govt",$A$8,CH384,CH384)</f>
        <v>1.0477000000000001</v>
      </c>
      <c r="CK384">
        <f t="shared" si="157"/>
        <v>104.64887372339409</v>
      </c>
      <c r="CL384" s="2">
        <v>39988</v>
      </c>
      <c r="CM384">
        <v>100.32421875</v>
      </c>
      <c r="CN384" s="22">
        <f>_xll.BDH(CN$3&amp;" Govt",$A$8,CL384,CL384)</f>
        <v>1.01728</v>
      </c>
      <c r="CO384">
        <f t="shared" si="158"/>
        <v>98.62006404333124</v>
      </c>
      <c r="CR384" s="22"/>
      <c r="CV384" s="22"/>
      <c r="CZ384" s="22"/>
      <c r="DB384" s="2">
        <v>38729</v>
      </c>
      <c r="DC384">
        <v>111.609375</v>
      </c>
      <c r="DD384" s="22">
        <f>_xll.BDH(DD$3&amp;" Govt",$A$8,DB384,DB384)</f>
        <v>1.0537700000000001</v>
      </c>
      <c r="DE384">
        <f t="shared" si="160"/>
        <v>105.9143598698008</v>
      </c>
      <c r="DF384" s="2">
        <v>39272</v>
      </c>
      <c r="DG384">
        <v>94.48046875</v>
      </c>
      <c r="DH384" s="22">
        <f>_xll.BDH(DH$3&amp;" Govt",$A$8,DF384,DF384)</f>
        <v>1.0429999999999999</v>
      </c>
      <c r="DI384">
        <f t="shared" si="161"/>
        <v>90.585300814956867</v>
      </c>
      <c r="DJ384" s="2">
        <v>39636</v>
      </c>
      <c r="DK384">
        <v>114.68359375</v>
      </c>
      <c r="DL384" s="22">
        <f>_xll.BDH(DL$3&amp;" Govt",$A$8,DJ384,DJ384)</f>
        <v>1.0669900000000001</v>
      </c>
      <c r="DM384">
        <f t="shared" si="162"/>
        <v>107.48328826886849</v>
      </c>
      <c r="DP384" s="22"/>
    </row>
    <row r="385" spans="4:120" x14ac:dyDescent="0.25">
      <c r="D385" s="2"/>
      <c r="F385" s="2">
        <v>38727</v>
      </c>
      <c r="G385">
        <v>128.78515625</v>
      </c>
      <c r="H385" s="22">
        <f>_xll.BDH(H$3&amp;" Govt",$A$8,F385,F385)</f>
        <v>1.2543599999999999</v>
      </c>
      <c r="I385" s="14">
        <f t="shared" si="138"/>
        <v>102.67001199815046</v>
      </c>
      <c r="J385" s="2">
        <v>38727</v>
      </c>
      <c r="K385">
        <v>128.91015625</v>
      </c>
      <c r="L385" s="22">
        <f>_xll.BDH(L$3&amp;" Govt",$A$8,J385,J385)</f>
        <v>1.23014</v>
      </c>
      <c r="M385">
        <f t="shared" si="139"/>
        <v>104.79307741395289</v>
      </c>
      <c r="N385" s="2">
        <v>38727</v>
      </c>
      <c r="O385">
        <v>130.015625</v>
      </c>
      <c r="P385" s="22">
        <f>_xll.BDH(P$3&amp;" Govt",$A$8,N385,N385)</f>
        <v>1.2118</v>
      </c>
      <c r="Q385">
        <f t="shared" si="140"/>
        <v>107.29132282554878</v>
      </c>
      <c r="R385" s="2">
        <v>38727</v>
      </c>
      <c r="S385">
        <v>130.86328125</v>
      </c>
      <c r="T385" s="22">
        <f>_xll.BDH(T$3&amp;" Govt",$A$8,R385,R385)</f>
        <v>1.18123</v>
      </c>
      <c r="U385">
        <f t="shared" si="141"/>
        <v>110.7856058938564</v>
      </c>
      <c r="V385" s="2">
        <v>38824</v>
      </c>
      <c r="W385">
        <v>99.4140625</v>
      </c>
      <c r="X385" s="22">
        <f>_xll.BDH(X$3&amp;" Govt",$A$8,V385,V385)</f>
        <v>1.0478700000000001</v>
      </c>
      <c r="Y385">
        <f t="shared" si="142"/>
        <v>94.872515197495872</v>
      </c>
      <c r="Z385" s="2">
        <v>38727</v>
      </c>
      <c r="AA385">
        <v>124.31640625</v>
      </c>
      <c r="AB385" s="22">
        <f>_xll.BDH(AB$3&amp;" Govt",$A$8,Z385,Z385)</f>
        <v>1.1418600000000001</v>
      </c>
      <c r="AC385">
        <f t="shared" si="143"/>
        <v>108.87184615451982</v>
      </c>
      <c r="AD385" s="2">
        <v>39364</v>
      </c>
      <c r="AE385">
        <v>106.4765625</v>
      </c>
      <c r="AF385" s="22">
        <f>_xll.BDH(AF$3&amp;" Govt",$A$8,AD385,AD385)</f>
        <v>1.04894</v>
      </c>
      <c r="AG385">
        <f t="shared" si="144"/>
        <v>101.50872547524168</v>
      </c>
      <c r="AH385" s="2">
        <v>38727</v>
      </c>
      <c r="AI385">
        <v>122.4296875</v>
      </c>
      <c r="AJ385" s="22">
        <f>_xll.BDH(AJ$3&amp;" Govt",$A$8,AH385,AH385)</f>
        <v>1.1192299999999999</v>
      </c>
      <c r="AK385">
        <f t="shared" si="145"/>
        <v>109.38742483671811</v>
      </c>
      <c r="AL385" s="2">
        <v>39728</v>
      </c>
      <c r="AM385">
        <v>110.375</v>
      </c>
      <c r="AN385" s="22">
        <f>_xll.BDH(AN$3&amp;" Govt",$A$8,AL385,AL385)</f>
        <v>1.0831500000000001</v>
      </c>
      <c r="AO385">
        <f t="shared" si="146"/>
        <v>101.9018603148225</v>
      </c>
      <c r="AP385" s="2">
        <v>38727</v>
      </c>
      <c r="AQ385">
        <v>118.71875</v>
      </c>
      <c r="AR385" s="22">
        <f>_xll.BDH(AR$3&amp;" Govt",$A$8,AP385,AP385)</f>
        <v>1.10531</v>
      </c>
      <c r="AS385">
        <f t="shared" si="147"/>
        <v>107.40765034243786</v>
      </c>
      <c r="AT385" s="2">
        <v>40093</v>
      </c>
      <c r="AU385">
        <v>102.671875</v>
      </c>
      <c r="AV385" s="22">
        <f>_xll.BDH(AV$3&amp;" Govt",$A$8,AT385,AT385)</f>
        <v>1.0193000000000001</v>
      </c>
      <c r="AW385">
        <f t="shared" si="148"/>
        <v>100.72782792112233</v>
      </c>
      <c r="AX385" s="2">
        <v>38727</v>
      </c>
      <c r="AY385">
        <v>107.953125</v>
      </c>
      <c r="AZ385" s="22">
        <f>_xll.BDH(AZ$3&amp;" Govt",$A$8,AX385,AX385)</f>
        <v>1.08206</v>
      </c>
      <c r="BA385">
        <f t="shared" si="149"/>
        <v>99.766302238323192</v>
      </c>
      <c r="BB385" s="2">
        <v>38727</v>
      </c>
      <c r="BC385">
        <v>108.125</v>
      </c>
      <c r="BD385" s="22">
        <f>_xll.BDH(BD$3&amp;" Govt",$A$8,BB385,BB385)</f>
        <v>1.0755600000000001</v>
      </c>
      <c r="BE385">
        <f t="shared" si="150"/>
        <v>100.52902673955892</v>
      </c>
      <c r="BH385" s="22"/>
      <c r="BJ385" s="2">
        <v>38727</v>
      </c>
      <c r="BK385">
        <v>106.0078125</v>
      </c>
      <c r="BL385" s="22">
        <f>_xll.BDH(BL$3&amp;" Govt",$A$8,BJ385,BJ385)</f>
        <v>1.0543199999999999</v>
      </c>
      <c r="BM385">
        <f t="shared" si="151"/>
        <v>100.5461458570453</v>
      </c>
      <c r="BN385" s="2">
        <v>38902</v>
      </c>
      <c r="BO385">
        <v>99.09765625</v>
      </c>
      <c r="BP385" s="22">
        <f>_xll.BDH(BP$3&amp;" Govt",$A$8,BN385,BN385)</f>
        <v>1.0557799999999999</v>
      </c>
      <c r="BQ385">
        <f t="shared" si="152"/>
        <v>93.862032099490435</v>
      </c>
      <c r="BR385" s="2">
        <v>39083</v>
      </c>
      <c r="BS385">
        <v>100.3671875</v>
      </c>
      <c r="BT385" s="22">
        <f>_xll.BDH(BT$3&amp;" Govt",$A$8,BR385,BR385)</f>
        <v>1.03748</v>
      </c>
      <c r="BU385">
        <f t="shared" si="153"/>
        <v>96.741322724293482</v>
      </c>
      <c r="BV385" s="2">
        <v>39261</v>
      </c>
      <c r="BW385">
        <v>99.37890625</v>
      </c>
      <c r="BX385" s="22">
        <f>_xll.BDH(BX$3&amp;" Govt",$A$8,BV385,BV385)</f>
        <v>1.0406899999999999</v>
      </c>
      <c r="BY385">
        <f t="shared" si="154"/>
        <v>95.493284503550541</v>
      </c>
      <c r="BZ385" s="2">
        <v>39443</v>
      </c>
      <c r="CA385">
        <v>110.4296875</v>
      </c>
      <c r="CB385" s="22">
        <f>_xll.BDH(CB$3&amp;" Govt",$A$8,BZ385,BZ385)</f>
        <v>1.03423</v>
      </c>
      <c r="CC385">
        <f t="shared" si="155"/>
        <v>106.77478655618189</v>
      </c>
      <c r="CD385" s="2">
        <v>39625</v>
      </c>
      <c r="CE385">
        <v>115.9921875</v>
      </c>
      <c r="CF385" s="22">
        <f>_xll.BDH(CF$3&amp;" Govt",$A$8,CD385,CD385)</f>
        <v>1.0641799999999999</v>
      </c>
      <c r="CG385">
        <f t="shared" si="156"/>
        <v>108.99677451183072</v>
      </c>
      <c r="CH385" s="2">
        <v>39807</v>
      </c>
      <c r="CI385">
        <v>109.640625</v>
      </c>
      <c r="CJ385" s="22">
        <f>_xll.BDH(CJ$3&amp;" Govt",$A$8,CH385,CH385)</f>
        <v>1.0473600000000001</v>
      </c>
      <c r="CK385">
        <f t="shared" si="157"/>
        <v>104.68284543996333</v>
      </c>
      <c r="CL385" s="2">
        <v>39989</v>
      </c>
      <c r="CM385">
        <v>101.1484375</v>
      </c>
      <c r="CN385" s="22">
        <f>_xll.BDH(CN$3&amp;" Govt",$A$8,CL385,CL385)</f>
        <v>1.01736</v>
      </c>
      <c r="CO385">
        <f t="shared" si="158"/>
        <v>99.422463533065965</v>
      </c>
      <c r="CR385" s="22"/>
      <c r="CV385" s="22"/>
      <c r="CZ385" s="22"/>
      <c r="DB385" s="2">
        <v>38730</v>
      </c>
      <c r="DC385">
        <v>111.07421875</v>
      </c>
      <c r="DD385" s="22">
        <f>_xll.BDH(DD$3&amp;" Govt",$A$8,DB385,DB385)</f>
        <v>1.0535000000000001</v>
      </c>
      <c r="DE385">
        <f t="shared" si="160"/>
        <v>105.43352515424773</v>
      </c>
      <c r="DF385" s="2">
        <v>39273</v>
      </c>
      <c r="DG385">
        <v>96.01953125</v>
      </c>
      <c r="DH385" s="22">
        <f>_xll.BDH(DH$3&amp;" Govt",$A$8,DF385,DF385)</f>
        <v>1.04321</v>
      </c>
      <c r="DI385">
        <f t="shared" si="161"/>
        <v>92.042380009777517</v>
      </c>
      <c r="DJ385" s="2">
        <v>39637</v>
      </c>
      <c r="DK385">
        <v>114.63671875</v>
      </c>
      <c r="DL385" s="22">
        <f>_xll.BDH(DL$3&amp;" Govt",$A$8,DJ385,DJ385)</f>
        <v>1.0672699999999999</v>
      </c>
      <c r="DM385">
        <f t="shared" si="162"/>
        <v>107.41116938544137</v>
      </c>
      <c r="DP385" s="22"/>
    </row>
    <row r="386" spans="4:120" x14ac:dyDescent="0.25">
      <c r="D386" s="2"/>
      <c r="F386" s="2">
        <v>38728</v>
      </c>
      <c r="G386">
        <v>128.765625</v>
      </c>
      <c r="H386" s="22">
        <f>_xll.BDH(H$3&amp;" Govt",$A$8,F386,F386)</f>
        <v>1.25404</v>
      </c>
      <c r="I386" s="14">
        <f t="shared" si="138"/>
        <v>102.68063618385378</v>
      </c>
      <c r="J386" s="2">
        <v>38728</v>
      </c>
      <c r="K386">
        <v>128.8671875</v>
      </c>
      <c r="L386" s="22">
        <f>_xll.BDH(L$3&amp;" Govt",$A$8,J386,J386)</f>
        <v>1.2298199999999999</v>
      </c>
      <c r="M386">
        <f t="shared" si="139"/>
        <v>104.78540558780961</v>
      </c>
      <c r="N386" s="2">
        <v>38728</v>
      </c>
      <c r="O386">
        <v>129.8984375</v>
      </c>
      <c r="P386" s="22">
        <f>_xll.BDH(P$3&amp;" Govt",$A$8,N386,N386)</f>
        <v>1.21149</v>
      </c>
      <c r="Q386">
        <f t="shared" si="140"/>
        <v>107.22204681838068</v>
      </c>
      <c r="R386" s="2">
        <v>38728</v>
      </c>
      <c r="S386">
        <v>130.69140625</v>
      </c>
      <c r="T386" s="22">
        <f>_xll.BDH(T$3&amp;" Govt",$A$8,R386,R386)</f>
        <v>1.18092</v>
      </c>
      <c r="U386">
        <f t="shared" si="141"/>
        <v>110.66914460759408</v>
      </c>
      <c r="V386" s="2">
        <v>38825</v>
      </c>
      <c r="W386">
        <v>99.71875</v>
      </c>
      <c r="X386" s="22">
        <f>_xll.BDH(X$3&amp;" Govt",$A$8,V386,V386)</f>
        <v>1.0479400000000001</v>
      </c>
      <c r="Y386">
        <f t="shared" si="142"/>
        <v>95.156926923297121</v>
      </c>
      <c r="Z386" s="2">
        <v>38728</v>
      </c>
      <c r="AA386">
        <v>124.1875</v>
      </c>
      <c r="AB386" s="22">
        <f>_xll.BDH(AB$3&amp;" Govt",$A$8,Z386,Z386)</f>
        <v>1.14157</v>
      </c>
      <c r="AC386">
        <f t="shared" si="143"/>
        <v>108.78658338954247</v>
      </c>
      <c r="AD386" s="2">
        <v>39365</v>
      </c>
      <c r="AE386">
        <v>106.4921875</v>
      </c>
      <c r="AF386" s="22">
        <f>_xll.BDH(AF$3&amp;" Govt",$A$8,AD386,AD386)</f>
        <v>1.04888</v>
      </c>
      <c r="AG386">
        <f t="shared" si="144"/>
        <v>101.5294290099916</v>
      </c>
      <c r="AH386" s="2">
        <v>38728</v>
      </c>
      <c r="AI386">
        <v>122.33984375</v>
      </c>
      <c r="AJ386" s="22">
        <f>_xll.BDH(AJ$3&amp;" Govt",$A$8,AH386,AH386)</f>
        <v>1.11894</v>
      </c>
      <c r="AK386">
        <f t="shared" si="145"/>
        <v>109.33548157184478</v>
      </c>
      <c r="AL386" s="2">
        <v>39729</v>
      </c>
      <c r="AM386">
        <v>108.84375</v>
      </c>
      <c r="AN386" s="22">
        <f>_xll.BDH(AN$3&amp;" Govt",$A$8,AL386,AL386)</f>
        <v>1.08301</v>
      </c>
      <c r="AO386">
        <f t="shared" si="146"/>
        <v>100.50114957387281</v>
      </c>
      <c r="AP386" s="2">
        <v>38728</v>
      </c>
      <c r="AQ386">
        <v>118.62890625</v>
      </c>
      <c r="AR386" s="22">
        <f>_xll.BDH(AR$3&amp;" Govt",$A$8,AP386,AP386)</f>
        <v>1.10503</v>
      </c>
      <c r="AS386">
        <f t="shared" si="147"/>
        <v>107.35356166800902</v>
      </c>
      <c r="AT386" s="2">
        <v>40094</v>
      </c>
      <c r="AU386">
        <v>102.6015625</v>
      </c>
      <c r="AV386" s="22">
        <f>_xll.BDH(AV$3&amp;" Govt",$A$8,AT386,AT386)</f>
        <v>1.0193699999999999</v>
      </c>
      <c r="AW386">
        <f t="shared" si="148"/>
        <v>100.65193452818899</v>
      </c>
      <c r="AX386" s="2">
        <v>38728</v>
      </c>
      <c r="AY386">
        <v>107.86328125</v>
      </c>
      <c r="AZ386" s="22">
        <f>_xll.BDH(AZ$3&amp;" Govt",$A$8,AX386,AX386)</f>
        <v>1.08178</v>
      </c>
      <c r="BA386">
        <f t="shared" si="149"/>
        <v>99.709073240400087</v>
      </c>
      <c r="BB386" s="2">
        <v>38728</v>
      </c>
      <c r="BC386">
        <v>108.0546875</v>
      </c>
      <c r="BD386" s="22">
        <f>_xll.BDH(BD$3&amp;" Govt",$A$8,BB386,BB386)</f>
        <v>1.07528</v>
      </c>
      <c r="BE386">
        <f t="shared" si="150"/>
        <v>100.48981428093148</v>
      </c>
      <c r="BH386" s="22"/>
      <c r="BJ386" s="2">
        <v>38728</v>
      </c>
      <c r="BK386">
        <v>105.91796875</v>
      </c>
      <c r="BL386" s="22">
        <f>_xll.BDH(BL$3&amp;" Govt",$A$8,BJ386,BJ386)</f>
        <v>1.0540400000000001</v>
      </c>
      <c r="BM386">
        <f t="shared" si="151"/>
        <v>100.48761787977685</v>
      </c>
      <c r="BN386" s="2">
        <v>38903</v>
      </c>
      <c r="BO386">
        <v>98.57421875</v>
      </c>
      <c r="BP386" s="22">
        <f>_xll.BDH(BP$3&amp;" Govt",$A$8,BN386,BN386)</f>
        <v>1.0559499999999999</v>
      </c>
      <c r="BQ386">
        <f t="shared" si="152"/>
        <v>93.351218097447799</v>
      </c>
      <c r="BR386" s="2">
        <v>39084</v>
      </c>
      <c r="BS386">
        <v>100.609375</v>
      </c>
      <c r="BT386" s="22">
        <f>_xll.BDH(BT$3&amp;" Govt",$A$8,BR386,BR386)</f>
        <v>1.0374300000000001</v>
      </c>
      <c r="BU386">
        <f t="shared" si="153"/>
        <v>96.979434757043848</v>
      </c>
      <c r="BV386" s="2">
        <v>39262</v>
      </c>
      <c r="BW386">
        <v>99.9140625</v>
      </c>
      <c r="BX386" s="22">
        <f>_xll.BDH(BX$3&amp;" Govt",$A$8,BV386,BV386)</f>
        <v>1.04091</v>
      </c>
      <c r="BY386">
        <f t="shared" si="154"/>
        <v>95.987225120327409</v>
      </c>
      <c r="BZ386" s="2">
        <v>39444</v>
      </c>
      <c r="CA386">
        <v>111.16796875</v>
      </c>
      <c r="CB386" s="22">
        <f>_xll.BDH(CB$3&amp;" Govt",$A$8,BZ386,BZ386)</f>
        <v>1.0343</v>
      </c>
      <c r="CC386">
        <f t="shared" si="155"/>
        <v>107.48135816494248</v>
      </c>
      <c r="CD386" s="2">
        <v>39626</v>
      </c>
      <c r="CE386">
        <v>116.5859375</v>
      </c>
      <c r="CF386" s="22">
        <f>_xll.BDH(CF$3&amp;" Govt",$A$8,CD386,CD386)</f>
        <v>1.0643899999999999</v>
      </c>
      <c r="CG386">
        <f t="shared" si="156"/>
        <v>109.53310111895077</v>
      </c>
      <c r="CH386" s="2">
        <v>39808</v>
      </c>
      <c r="CI386">
        <v>109.65234375</v>
      </c>
      <c r="CJ386" s="22">
        <f>_xll.BDH(CJ$3&amp;" Govt",$A$8,CH386,CH386)</f>
        <v>1.0470200000000001</v>
      </c>
      <c r="CK386">
        <f t="shared" si="157"/>
        <v>104.72803169948997</v>
      </c>
      <c r="CL386" s="2">
        <v>39990</v>
      </c>
      <c r="CM386">
        <v>100.83984375</v>
      </c>
      <c r="CN386" s="22">
        <f>_xll.BDH(CN$3&amp;" Govt",$A$8,CL386,CL386)</f>
        <v>1.01745</v>
      </c>
      <c r="CO386">
        <f t="shared" si="158"/>
        <v>99.110367831343069</v>
      </c>
      <c r="CR386" s="22"/>
      <c r="CV386" s="22"/>
      <c r="CZ386" s="22"/>
      <c r="DB386" s="2">
        <v>38733</v>
      </c>
      <c r="DC386">
        <v>111.07421875</v>
      </c>
      <c r="DD386" s="22">
        <f>_xll.BDH(DD$3&amp;" Govt",$A$8,DB386,DB386)</f>
        <v>1.05267</v>
      </c>
      <c r="DE386">
        <f t="shared" si="160"/>
        <v>105.51665645453942</v>
      </c>
      <c r="DF386" s="2">
        <v>39274</v>
      </c>
      <c r="DG386">
        <v>94.83984375</v>
      </c>
      <c r="DH386" s="22">
        <f>_xll.BDH(DH$3&amp;" Govt",$A$8,DF386,DF386)</f>
        <v>1.0434099999999999</v>
      </c>
      <c r="DI386">
        <f t="shared" si="161"/>
        <v>90.894129584727011</v>
      </c>
      <c r="DJ386" s="2">
        <v>39638</v>
      </c>
      <c r="DK386">
        <v>115.67578125</v>
      </c>
      <c r="DL386" s="22">
        <f>_xll.BDH(DL$3&amp;" Govt",$A$8,DJ386,DJ386)</f>
        <v>1.0675600000000001</v>
      </c>
      <c r="DM386">
        <f t="shared" si="162"/>
        <v>108.35529736033571</v>
      </c>
      <c r="DP386" s="22"/>
    </row>
    <row r="387" spans="4:120" x14ac:dyDescent="0.25">
      <c r="D387" s="2"/>
      <c r="F387" s="2">
        <v>38729</v>
      </c>
      <c r="G387">
        <v>128.80078125</v>
      </c>
      <c r="H387" s="22">
        <f>_xll.BDH(H$3&amp;" Govt",$A$8,F387,F387)</f>
        <v>1.2537099999999999</v>
      </c>
      <c r="I387" s="14">
        <f t="shared" si="138"/>
        <v>102.73570542629477</v>
      </c>
      <c r="J387" s="2">
        <v>38729</v>
      </c>
      <c r="K387">
        <v>128.9609375</v>
      </c>
      <c r="L387" s="22">
        <f>_xll.BDH(L$3&amp;" Govt",$A$8,J387,J387)</f>
        <v>1.2295</v>
      </c>
      <c r="M387">
        <f t="shared" si="139"/>
        <v>104.88892842618951</v>
      </c>
      <c r="N387" s="2">
        <v>38729</v>
      </c>
      <c r="O387">
        <v>130.046875</v>
      </c>
      <c r="P387" s="22">
        <f>_xll.BDH(P$3&amp;" Govt",$A$8,N387,N387)</f>
        <v>1.2111700000000001</v>
      </c>
      <c r="Q387">
        <f t="shared" si="140"/>
        <v>107.37293278400224</v>
      </c>
      <c r="R387" s="2">
        <v>38729</v>
      </c>
      <c r="S387">
        <v>130.89453125</v>
      </c>
      <c r="T387" s="22">
        <f>_xll.BDH(T$3&amp;" Govt",$A$8,R387,R387)</f>
        <v>1.1806099999999999</v>
      </c>
      <c r="U387">
        <f t="shared" si="141"/>
        <v>110.87025457178916</v>
      </c>
      <c r="V387" s="2">
        <v>38826</v>
      </c>
      <c r="W387">
        <v>99.82421875</v>
      </c>
      <c r="X387" s="22">
        <f>_xll.BDH(X$3&amp;" Govt",$A$8,V387,V387)</f>
        <v>1.0480100000000001</v>
      </c>
      <c r="Y387">
        <f t="shared" si="142"/>
        <v>95.25120824228776</v>
      </c>
      <c r="Z387" s="2">
        <v>38729</v>
      </c>
      <c r="AA387">
        <v>124.3984375</v>
      </c>
      <c r="AB387" s="22">
        <f>_xll.BDH(AB$3&amp;" Govt",$A$8,Z387,Z387)</f>
        <v>1.14127</v>
      </c>
      <c r="AC387">
        <f t="shared" si="143"/>
        <v>109.00000657162634</v>
      </c>
      <c r="AD387" s="2">
        <v>39366</v>
      </c>
      <c r="AE387">
        <v>106.609375</v>
      </c>
      <c r="AF387" s="22">
        <f>_xll.BDH(AF$3&amp;" Govt",$A$8,AD387,AD387)</f>
        <v>1.04881</v>
      </c>
      <c r="AG387">
        <f t="shared" si="144"/>
        <v>101.64793909287668</v>
      </c>
      <c r="AH387" s="2">
        <v>38729</v>
      </c>
      <c r="AI387">
        <v>122.59765625</v>
      </c>
      <c r="AJ387" s="22">
        <f>_xll.BDH(AJ$3&amp;" Govt",$A$8,AH387,AH387)</f>
        <v>1.1186499999999999</v>
      </c>
      <c r="AK387">
        <f t="shared" si="145"/>
        <v>109.59429334465651</v>
      </c>
      <c r="AL387" s="2">
        <v>39730</v>
      </c>
      <c r="AM387">
        <v>108.6171875</v>
      </c>
      <c r="AN387" s="22">
        <f>_xll.BDH(AN$3&amp;" Govt",$A$8,AL387,AL387)</f>
        <v>1.08287</v>
      </c>
      <c r="AO387">
        <f t="shared" si="146"/>
        <v>100.30491887299492</v>
      </c>
      <c r="AP387" s="2">
        <v>38729</v>
      </c>
      <c r="AQ387">
        <v>118.953125</v>
      </c>
      <c r="AR387" s="22">
        <f>_xll.BDH(AR$3&amp;" Govt",$A$8,AP387,AP387)</f>
        <v>1.1047400000000001</v>
      </c>
      <c r="AS387">
        <f t="shared" si="147"/>
        <v>107.67522222423375</v>
      </c>
      <c r="AT387" s="2">
        <v>40095</v>
      </c>
      <c r="AU387">
        <v>102.44921875</v>
      </c>
      <c r="AV387" s="22">
        <f>_xll.BDH(AV$3&amp;" Govt",$A$8,AT387,AT387)</f>
        <v>1.0194399999999999</v>
      </c>
      <c r="AW387">
        <f t="shared" si="148"/>
        <v>100.49558458565488</v>
      </c>
      <c r="AX387" s="2">
        <v>38729</v>
      </c>
      <c r="AY387">
        <v>108.1953125</v>
      </c>
      <c r="AZ387" s="22">
        <f>_xll.BDH(AZ$3&amp;" Govt",$A$8,AX387,AX387)</f>
        <v>1.0814900000000001</v>
      </c>
      <c r="BA387">
        <f t="shared" si="149"/>
        <v>100.0428228647514</v>
      </c>
      <c r="BB387" s="2">
        <v>38729</v>
      </c>
      <c r="BC387">
        <v>108.40234375</v>
      </c>
      <c r="BD387" s="22">
        <f>_xll.BDH(BD$3&amp;" Govt",$A$8,BB387,BB387)</f>
        <v>1.075</v>
      </c>
      <c r="BE387">
        <f t="shared" si="150"/>
        <v>100.83938953488372</v>
      </c>
      <c r="BH387" s="22"/>
      <c r="BJ387" s="2">
        <v>38729</v>
      </c>
      <c r="BK387">
        <v>106.29296875</v>
      </c>
      <c r="BL387" s="22">
        <f>_xll.BDH(BL$3&amp;" Govt",$A$8,BJ387,BJ387)</f>
        <v>1.0537700000000001</v>
      </c>
      <c r="BM387">
        <f t="shared" si="151"/>
        <v>100.86923023999543</v>
      </c>
      <c r="BN387" s="2">
        <v>38904</v>
      </c>
      <c r="BO387">
        <v>98.921875</v>
      </c>
      <c r="BP387" s="22">
        <f>_xll.BDH(BP$3&amp;" Govt",$A$8,BN387,BN387)</f>
        <v>1.0561199999999999</v>
      </c>
      <c r="BQ387">
        <f t="shared" si="152"/>
        <v>93.665374199901535</v>
      </c>
      <c r="BR387" s="2">
        <v>39085</v>
      </c>
      <c r="BS387">
        <v>100.7734375</v>
      </c>
      <c r="BT387" s="22">
        <f>_xll.BDH(BT$3&amp;" Govt",$A$8,BR387,BR387)</f>
        <v>1.03738</v>
      </c>
      <c r="BU387">
        <f t="shared" si="153"/>
        <v>97.142259827642718</v>
      </c>
      <c r="BV387" s="2">
        <v>39265</v>
      </c>
      <c r="BW387">
        <v>100.234375</v>
      </c>
      <c r="BX387" s="22">
        <f>_xll.BDH(BX$3&amp;" Govt",$A$8,BV387,BV387)</f>
        <v>1.04156</v>
      </c>
      <c r="BY387">
        <f t="shared" si="154"/>
        <v>96.234854449095579</v>
      </c>
      <c r="BZ387" s="2">
        <v>39447</v>
      </c>
      <c r="CA387">
        <v>111.73046875</v>
      </c>
      <c r="CB387" s="22">
        <f>_xll.BDH(CB$3&amp;" Govt",$A$8,BZ387,BZ387)</f>
        <v>1.03451</v>
      </c>
      <c r="CC387">
        <f t="shared" si="155"/>
        <v>108.00327570540642</v>
      </c>
      <c r="CD387" s="2">
        <v>39629</v>
      </c>
      <c r="CE387">
        <v>116.6640625</v>
      </c>
      <c r="CF387" s="22">
        <f>_xll.BDH(CF$3&amp;" Govt",$A$8,CD387,CD387)</f>
        <v>1.06504</v>
      </c>
      <c r="CG387">
        <f t="shared" si="156"/>
        <v>109.53960649365283</v>
      </c>
      <c r="CH387" s="2">
        <v>39811</v>
      </c>
      <c r="CI387">
        <v>109.4765625</v>
      </c>
      <c r="CJ387" s="22">
        <f>_xll.BDH(CJ$3&amp;" Govt",$A$8,CH387,CH387)</f>
        <v>1.0459799999999999</v>
      </c>
      <c r="CK387">
        <f t="shared" si="157"/>
        <v>104.66410686628808</v>
      </c>
      <c r="CL387" s="2">
        <v>39993</v>
      </c>
      <c r="CM387">
        <v>101.25</v>
      </c>
      <c r="CN387" s="22">
        <f>_xll.BDH(CN$3&amp;" Govt",$A$8,CL387,CL387)</f>
        <v>1.0177</v>
      </c>
      <c r="CO387">
        <f t="shared" si="158"/>
        <v>99.489043922570502</v>
      </c>
      <c r="CR387" s="22"/>
      <c r="CV387" s="22"/>
      <c r="CZ387" s="22"/>
      <c r="DB387" s="2">
        <v>38734</v>
      </c>
      <c r="DC387">
        <v>111.34765625</v>
      </c>
      <c r="DD387" s="22">
        <f>_xll.BDH(DD$3&amp;" Govt",$A$8,DB387,DB387)</f>
        <v>1.0524</v>
      </c>
      <c r="DE387">
        <f t="shared" si="160"/>
        <v>105.80355021854808</v>
      </c>
      <c r="DF387" s="2">
        <v>39275</v>
      </c>
      <c r="DG387">
        <v>94.50390625</v>
      </c>
      <c r="DH387" s="22">
        <f>_xll.BDH(DH$3&amp;" Govt",$A$8,DF387,DF387)</f>
        <v>1.04362</v>
      </c>
      <c r="DI387">
        <f t="shared" si="161"/>
        <v>90.553943245625803</v>
      </c>
      <c r="DJ387" s="2">
        <v>39639</v>
      </c>
      <c r="DK387">
        <v>115.4140625</v>
      </c>
      <c r="DL387" s="22">
        <f>_xll.BDH(DL$3&amp;" Govt",$A$8,DJ387,DJ387)</f>
        <v>1.06785</v>
      </c>
      <c r="DM387">
        <f t="shared" si="162"/>
        <v>108.08078147679917</v>
      </c>
      <c r="DP387" s="22"/>
    </row>
    <row r="388" spans="4:120" x14ac:dyDescent="0.25">
      <c r="D388" s="2"/>
      <c r="F388" s="2">
        <v>38730</v>
      </c>
      <c r="G388">
        <v>126.7578125</v>
      </c>
      <c r="H388" s="22">
        <f>_xll.BDH(H$3&amp;" Govt",$A$8,F388,F388)</f>
        <v>1.2533799999999999</v>
      </c>
      <c r="I388" s="14">
        <f t="shared" si="138"/>
        <v>101.13278694410315</v>
      </c>
      <c r="J388" s="2">
        <v>38730</v>
      </c>
      <c r="K388">
        <v>126.76953125</v>
      </c>
      <c r="L388" s="22">
        <f>_xll.BDH(L$3&amp;" Govt",$A$8,J388,J388)</f>
        <v>1.2291799999999999</v>
      </c>
      <c r="M388">
        <f t="shared" si="139"/>
        <v>103.13341516295417</v>
      </c>
      <c r="N388" s="2">
        <v>38730</v>
      </c>
      <c r="O388">
        <v>127.84765625</v>
      </c>
      <c r="P388" s="22">
        <f>_xll.BDH(P$3&amp;" Govt",$A$8,N388,N388)</f>
        <v>1.21086</v>
      </c>
      <c r="Q388">
        <f t="shared" si="140"/>
        <v>105.58417674215021</v>
      </c>
      <c r="R388" s="2">
        <v>38730</v>
      </c>
      <c r="S388">
        <v>128.5859375</v>
      </c>
      <c r="T388" s="22">
        <f>_xll.BDH(T$3&amp;" Govt",$A$8,R388,R388)</f>
        <v>1.18031</v>
      </c>
      <c r="U388">
        <f t="shared" si="141"/>
        <v>108.94251298387712</v>
      </c>
      <c r="V388" s="2">
        <v>38827</v>
      </c>
      <c r="W388">
        <v>99.57421875</v>
      </c>
      <c r="X388" s="22">
        <f>_xll.BDH(X$3&amp;" Govt",$A$8,V388,V388)</f>
        <v>1.0480799999999999</v>
      </c>
      <c r="Y388">
        <f t="shared" si="142"/>
        <v>95.006315119074884</v>
      </c>
      <c r="Z388" s="2">
        <v>38730</v>
      </c>
      <c r="AA388">
        <v>122.67578125</v>
      </c>
      <c r="AB388" s="22">
        <f>_xll.BDH(AB$3&amp;" Govt",$A$8,Z388,Z388)</f>
        <v>1.14097</v>
      </c>
      <c r="AC388">
        <f t="shared" si="143"/>
        <v>107.51884909331534</v>
      </c>
      <c r="AD388" s="2">
        <v>39367</v>
      </c>
      <c r="AE388">
        <v>105.16796875</v>
      </c>
      <c r="AF388" s="22">
        <f>_xll.BDH(AF$3&amp;" Govt",$A$8,AD388,AD388)</f>
        <v>1.0487500000000001</v>
      </c>
      <c r="AG388">
        <f t="shared" si="144"/>
        <v>100.27935041716329</v>
      </c>
      <c r="AH388" s="2">
        <v>38730</v>
      </c>
      <c r="AI388">
        <v>120.9921875</v>
      </c>
      <c r="AJ388" s="22">
        <f>_xll.BDH(AJ$3&amp;" Govt",$A$8,AH388,AH388)</f>
        <v>1.11836</v>
      </c>
      <c r="AK388">
        <f t="shared" si="145"/>
        <v>108.18715574591366</v>
      </c>
      <c r="AL388" s="2">
        <v>39731</v>
      </c>
      <c r="AM388">
        <v>107.46875</v>
      </c>
      <c r="AN388" s="22">
        <f>_xll.BDH(AN$3&amp;" Govt",$A$8,AL388,AL388)</f>
        <v>1.08273</v>
      </c>
      <c r="AO388">
        <f t="shared" si="146"/>
        <v>99.257201703102339</v>
      </c>
      <c r="AP388" s="2">
        <v>38730</v>
      </c>
      <c r="AQ388">
        <v>117.58984375</v>
      </c>
      <c r="AR388" s="22">
        <f>_xll.BDH(AR$3&amp;" Govt",$A$8,AP388,AP388)</f>
        <v>1.1044499999999999</v>
      </c>
      <c r="AS388">
        <f t="shared" si="147"/>
        <v>106.46914188057404</v>
      </c>
      <c r="AT388" s="2">
        <v>40098</v>
      </c>
      <c r="AU388">
        <v>102.44921875</v>
      </c>
      <c r="AV388" s="22">
        <f>_xll.BDH(AV$3&amp;" Govt",$A$8,AT388,AT388)</f>
        <v>1.01966</v>
      </c>
      <c r="AW388">
        <f t="shared" si="148"/>
        <v>100.47390183982895</v>
      </c>
      <c r="AX388" s="2">
        <v>38730</v>
      </c>
      <c r="AY388">
        <v>107.56640625</v>
      </c>
      <c r="AZ388" s="22">
        <f>_xll.BDH(AZ$3&amp;" Govt",$A$8,AX388,AX388)</f>
        <v>1.08121</v>
      </c>
      <c r="BA388">
        <f t="shared" si="149"/>
        <v>99.487061949112572</v>
      </c>
      <c r="BB388" s="2">
        <v>38730</v>
      </c>
      <c r="BC388">
        <v>107.70703125</v>
      </c>
      <c r="BD388" s="22">
        <f>_xll.BDH(BD$3&amp;" Govt",$A$8,BB388,BB388)</f>
        <v>1.0747199999999999</v>
      </c>
      <c r="BE388">
        <f t="shared" si="150"/>
        <v>100.21869068222422</v>
      </c>
      <c r="BH388" s="22"/>
      <c r="BJ388" s="2">
        <v>38730</v>
      </c>
      <c r="BK388">
        <v>105.58203125</v>
      </c>
      <c r="BL388" s="22">
        <f>_xll.BDH(BL$3&amp;" Govt",$A$8,BJ388,BJ388)</f>
        <v>1.0535000000000001</v>
      </c>
      <c r="BM388">
        <f t="shared" si="151"/>
        <v>100.22024798291409</v>
      </c>
      <c r="BN388" s="2">
        <v>38905</v>
      </c>
      <c r="BO388">
        <v>99.25</v>
      </c>
      <c r="BP388" s="22">
        <f>_xll.BDH(BP$3&amp;" Govt",$A$8,BN388,BN388)</f>
        <v>1.05629</v>
      </c>
      <c r="BQ388">
        <f t="shared" si="152"/>
        <v>93.960938757348842</v>
      </c>
      <c r="BR388" s="2">
        <v>39086</v>
      </c>
      <c r="BS388">
        <v>100.82421875</v>
      </c>
      <c r="BT388" s="22">
        <f>_xll.BDH(BT$3&amp;" Govt",$A$8,BR388,BR388)</f>
        <v>1.0373300000000001</v>
      </c>
      <c r="BU388">
        <f t="shared" si="153"/>
        <v>97.195895954035834</v>
      </c>
      <c r="BV388" s="2">
        <v>39266</v>
      </c>
      <c r="BW388">
        <v>99.89453125</v>
      </c>
      <c r="BX388" s="22">
        <f>_xll.BDH(BX$3&amp;" Govt",$A$8,BV388,BV388)</f>
        <v>1.0417700000000001</v>
      </c>
      <c r="BY388">
        <f t="shared" si="154"/>
        <v>95.889237787611464</v>
      </c>
      <c r="BZ388" s="2">
        <v>39448</v>
      </c>
      <c r="CA388">
        <v>111.73046875</v>
      </c>
      <c r="CB388" s="22">
        <f>_xll.BDH(CB$3&amp;" Govt",$A$8,BZ388,BZ388)</f>
        <v>1.0345800000000001</v>
      </c>
      <c r="CC388">
        <f t="shared" si="155"/>
        <v>107.99596817065861</v>
      </c>
      <c r="CD388" s="2">
        <v>39630</v>
      </c>
      <c r="CE388">
        <v>116.50390625</v>
      </c>
      <c r="CF388" s="22">
        <f>_xll.BDH(CF$3&amp;" Govt",$A$8,CD388,CD388)</f>
        <v>1.06525</v>
      </c>
      <c r="CG388">
        <f t="shared" si="156"/>
        <v>109.36766604083549</v>
      </c>
      <c r="CH388" s="2">
        <v>39812</v>
      </c>
      <c r="CI388">
        <v>109.44921875</v>
      </c>
      <c r="CJ388" s="22">
        <f>_xll.BDH(CJ$3&amp;" Govt",$A$8,CH388,CH388)</f>
        <v>1.0456399999999999</v>
      </c>
      <c r="CK388">
        <f t="shared" si="157"/>
        <v>104.67198916453083</v>
      </c>
      <c r="CL388" s="2">
        <v>39994</v>
      </c>
      <c r="CM388">
        <v>101.46875</v>
      </c>
      <c r="CN388" s="22">
        <f>_xll.BDH(CN$3&amp;" Govt",$A$8,CL388,CL388)</f>
        <v>1.0177799999999999</v>
      </c>
      <c r="CO388">
        <f t="shared" si="158"/>
        <v>99.69615241014759</v>
      </c>
      <c r="CR388" s="22"/>
      <c r="CV388" s="22"/>
      <c r="CZ388" s="22"/>
      <c r="DB388" s="2">
        <v>38735</v>
      </c>
      <c r="DC388">
        <v>111.29296875</v>
      </c>
      <c r="DD388" s="22">
        <f>_xll.BDH(DD$3&amp;" Govt",$A$8,DB388,DB388)</f>
        <v>1.05213</v>
      </c>
      <c r="DE388">
        <f t="shared" si="160"/>
        <v>105.77872387442616</v>
      </c>
      <c r="DF388" s="2">
        <v>39276</v>
      </c>
      <c r="DG388">
        <v>93.79296875</v>
      </c>
      <c r="DH388" s="22">
        <f>_xll.BDH(DH$3&amp;" Govt",$A$8,DF388,DF388)</f>
        <v>1.04382</v>
      </c>
      <c r="DI388">
        <f t="shared" si="161"/>
        <v>89.8555007089345</v>
      </c>
      <c r="DJ388" s="2">
        <v>39640</v>
      </c>
      <c r="DK388">
        <v>113.609375</v>
      </c>
      <c r="DL388" s="22">
        <f>_xll.BDH(DL$3&amp;" Govt",$A$8,DJ388,DJ388)</f>
        <v>1.0681400000000001</v>
      </c>
      <c r="DM388">
        <f t="shared" si="162"/>
        <v>106.36187672028011</v>
      </c>
      <c r="DP388" s="22"/>
    </row>
    <row r="389" spans="4:120" x14ac:dyDescent="0.25">
      <c r="D389" s="2"/>
      <c r="F389" s="2">
        <v>38733</v>
      </c>
      <c r="G389">
        <v>126.7578125</v>
      </c>
      <c r="H389" s="22">
        <f>_xll.BDH(H$3&amp;" Govt",$A$8,F389,F389)</f>
        <v>1.25241</v>
      </c>
      <c r="I389" s="14">
        <f t="shared" si="138"/>
        <v>101.21111497033719</v>
      </c>
      <c r="J389" s="2">
        <v>38733</v>
      </c>
      <c r="K389">
        <v>126.76953125</v>
      </c>
      <c r="L389" s="22">
        <f>_xll.BDH(L$3&amp;" Govt",$A$8,J389,J389)</f>
        <v>1.2282299999999999</v>
      </c>
      <c r="M389">
        <f t="shared" si="139"/>
        <v>103.21318584467079</v>
      </c>
      <c r="N389" s="2">
        <v>38733</v>
      </c>
      <c r="O389">
        <v>127.84765625</v>
      </c>
      <c r="P389" s="22">
        <f>_xll.BDH(P$3&amp;" Govt",$A$8,N389,N389)</f>
        <v>1.20991</v>
      </c>
      <c r="Q389">
        <f t="shared" si="140"/>
        <v>105.66707957616681</v>
      </c>
      <c r="R389" s="2">
        <v>38733</v>
      </c>
      <c r="S389">
        <v>128.5859375</v>
      </c>
      <c r="T389" s="22">
        <f>_xll.BDH(T$3&amp;" Govt",$A$8,R389,R389)</f>
        <v>1.1793800000000001</v>
      </c>
      <c r="U389">
        <f t="shared" si="141"/>
        <v>109.02841959334565</v>
      </c>
      <c r="V389" s="2">
        <v>38828</v>
      </c>
      <c r="W389">
        <v>99.69921875</v>
      </c>
      <c r="X389" s="22">
        <f>_xll.BDH(X$3&amp;" Govt",$A$8,V389,V389)</f>
        <v>1.0481499999999999</v>
      </c>
      <c r="Y389">
        <f t="shared" si="142"/>
        <v>95.119227925392366</v>
      </c>
      <c r="Z389" s="2">
        <v>38733</v>
      </c>
      <c r="AA389">
        <v>122.67578125</v>
      </c>
      <c r="AB389" s="22">
        <f>_xll.BDH(AB$3&amp;" Govt",$A$8,Z389,Z389)</f>
        <v>1.14008</v>
      </c>
      <c r="AC389">
        <f t="shared" si="143"/>
        <v>107.60278335730825</v>
      </c>
      <c r="AD389" s="2">
        <v>39370</v>
      </c>
      <c r="AE389">
        <v>105.34765625</v>
      </c>
      <c r="AF389" s="22">
        <f>_xll.BDH(AF$3&amp;" Govt",$A$8,AD389,AD389)</f>
        <v>1.04857</v>
      </c>
      <c r="AG389">
        <f t="shared" si="144"/>
        <v>100.46792894132008</v>
      </c>
      <c r="AH389" s="2">
        <v>38733</v>
      </c>
      <c r="AI389">
        <v>120.9921875</v>
      </c>
      <c r="AJ389" s="22">
        <f>_xll.BDH(AJ$3&amp;" Govt",$A$8,AH389,AH389)</f>
        <v>1.1174900000000001</v>
      </c>
      <c r="AK389">
        <f t="shared" si="145"/>
        <v>108.27138274168</v>
      </c>
      <c r="AL389" s="2">
        <v>39734</v>
      </c>
      <c r="AM389">
        <v>107.46875</v>
      </c>
      <c r="AN389" s="22">
        <f>_xll.BDH(AN$3&amp;" Govt",$A$8,AL389,AL389)</f>
        <v>1.0823100000000001</v>
      </c>
      <c r="AO389">
        <f t="shared" si="146"/>
        <v>99.29571934103906</v>
      </c>
      <c r="AP389" s="2">
        <v>38733</v>
      </c>
      <c r="AQ389">
        <v>117.58984375</v>
      </c>
      <c r="AR389" s="22">
        <f>_xll.BDH(AR$3&amp;" Govt",$A$8,AP389,AP389)</f>
        <v>1.1035900000000001</v>
      </c>
      <c r="AS389">
        <f t="shared" si="147"/>
        <v>106.5521106117308</v>
      </c>
      <c r="AT389" s="2">
        <v>40099</v>
      </c>
      <c r="AU389">
        <v>102.76171875</v>
      </c>
      <c r="AV389" s="22">
        <f>_xll.BDH(AV$3&amp;" Govt",$A$8,AT389,AT389)</f>
        <v>1.0197400000000001</v>
      </c>
      <c r="AW389">
        <f t="shared" si="148"/>
        <v>100.7724701884794</v>
      </c>
      <c r="AX389" s="2">
        <v>38733</v>
      </c>
      <c r="AY389">
        <v>107.56640625</v>
      </c>
      <c r="AZ389" s="22">
        <f>_xll.BDH(AZ$3&amp;" Govt",$A$8,AX389,AX389)</f>
        <v>1.0803700000000001</v>
      </c>
      <c r="BA389">
        <f t="shared" si="149"/>
        <v>99.564414274739207</v>
      </c>
      <c r="BB389" s="2">
        <v>38733</v>
      </c>
      <c r="BC389">
        <v>107.70703125</v>
      </c>
      <c r="BD389" s="22">
        <f>_xll.BDH(BD$3&amp;" Govt",$A$8,BB389,BB389)</f>
        <v>1.0738799999999999</v>
      </c>
      <c r="BE389">
        <f t="shared" si="150"/>
        <v>100.2970827746117</v>
      </c>
      <c r="BH389" s="22"/>
      <c r="BJ389" s="2">
        <v>38733</v>
      </c>
      <c r="BK389">
        <v>105.58203125</v>
      </c>
      <c r="BL389" s="22">
        <f>_xll.BDH(BL$3&amp;" Govt",$A$8,BJ389,BJ389)</f>
        <v>1.05267</v>
      </c>
      <c r="BM389">
        <f t="shared" si="151"/>
        <v>100.2992687641901</v>
      </c>
      <c r="BN389" s="2">
        <v>38908</v>
      </c>
      <c r="BO389">
        <v>99.203125</v>
      </c>
      <c r="BP389" s="22">
        <f>_xll.BDH(BP$3&amp;" Govt",$A$8,BN389,BN389)</f>
        <v>1.0568</v>
      </c>
      <c r="BQ389">
        <f t="shared" si="152"/>
        <v>93.871238644965942</v>
      </c>
      <c r="BR389" s="2">
        <v>39087</v>
      </c>
      <c r="BS389">
        <v>100.59765625</v>
      </c>
      <c r="BT389" s="22">
        <f>_xll.BDH(BT$3&amp;" Govt",$A$8,BR389,BR389)</f>
        <v>1.03728</v>
      </c>
      <c r="BU389">
        <f t="shared" si="153"/>
        <v>96.982161277572118</v>
      </c>
      <c r="BV389" s="2">
        <v>39267</v>
      </c>
      <c r="BW389">
        <v>99.89453125</v>
      </c>
      <c r="BX389" s="22">
        <f>_xll.BDH(BX$3&amp;" Govt",$A$8,BV389,BV389)</f>
        <v>1.0419700000000001</v>
      </c>
      <c r="BY389">
        <f t="shared" si="154"/>
        <v>95.87083241360115</v>
      </c>
      <c r="BZ389" s="2">
        <v>39449</v>
      </c>
      <c r="CA389">
        <v>112.80859375</v>
      </c>
      <c r="CB389" s="22">
        <f>_xll.BDH(CB$3&amp;" Govt",$A$8,BZ389,BZ389)</f>
        <v>1.03478</v>
      </c>
      <c r="CC389">
        <f t="shared" si="155"/>
        <v>109.01698307852877</v>
      </c>
      <c r="CD389" s="2">
        <v>39631</v>
      </c>
      <c r="CE389">
        <v>117.2734375</v>
      </c>
      <c r="CF389" s="22">
        <f>_xll.BDH(CF$3&amp;" Govt",$A$8,CD389,CD389)</f>
        <v>1.0655399999999999</v>
      </c>
      <c r="CG389">
        <f t="shared" si="156"/>
        <v>110.06009863543369</v>
      </c>
      <c r="CH389" s="2">
        <v>39813</v>
      </c>
      <c r="CI389">
        <v>108.59375</v>
      </c>
      <c r="CJ389" s="22">
        <f>_xll.BDH(CJ$3&amp;" Govt",$A$8,CH389,CH389)</f>
        <v>1.0452999999999999</v>
      </c>
      <c r="CK389">
        <f t="shared" si="157"/>
        <v>103.88763991198699</v>
      </c>
      <c r="CL389" s="2">
        <v>39995</v>
      </c>
      <c r="CM389">
        <v>101.2421875</v>
      </c>
      <c r="CN389" s="22">
        <f>_xll.BDH(CN$3&amp;" Govt",$A$8,CL389,CL389)</f>
        <v>1.0178700000000001</v>
      </c>
      <c r="CO389">
        <f t="shared" si="158"/>
        <v>99.464752375057714</v>
      </c>
      <c r="CR389" s="22"/>
      <c r="CV389" s="22"/>
      <c r="CZ389" s="22"/>
      <c r="DB389" s="2">
        <v>38736</v>
      </c>
      <c r="DC389">
        <v>111.171875</v>
      </c>
      <c r="DD389" s="22">
        <f>_xll.BDH(DD$3&amp;" Govt",$A$8,DB389,DB389)</f>
        <v>1.05185</v>
      </c>
      <c r="DE389">
        <f t="shared" si="160"/>
        <v>105.69175737985455</v>
      </c>
      <c r="DF389" s="2">
        <v>39279</v>
      </c>
      <c r="DG389">
        <v>94.37109375</v>
      </c>
      <c r="DH389" s="22">
        <f>_xll.BDH(DH$3&amp;" Govt",$A$8,DF389,DF389)</f>
        <v>1.04444</v>
      </c>
      <c r="DI389">
        <f t="shared" si="161"/>
        <v>90.355687018880928</v>
      </c>
      <c r="DJ389" s="2">
        <v>39643</v>
      </c>
      <c r="DK389">
        <v>114.1640625</v>
      </c>
      <c r="DL389" s="22">
        <f>_xll.BDH(DL$3&amp;" Govt",$A$8,DJ389,DJ389)</f>
        <v>1.06901</v>
      </c>
      <c r="DM389">
        <f t="shared" si="162"/>
        <v>106.7941950963976</v>
      </c>
      <c r="DP389" s="22"/>
    </row>
    <row r="390" spans="4:120" x14ac:dyDescent="0.25">
      <c r="D390" s="2"/>
      <c r="F390" s="2">
        <v>38734</v>
      </c>
      <c r="G390">
        <v>126.85546875</v>
      </c>
      <c r="H390" s="22">
        <f>_xll.BDH(H$3&amp;" Govt",$A$8,F390,F390)</f>
        <v>1.2520800000000001</v>
      </c>
      <c r="I390" s="14">
        <f t="shared" ref="I390:I453" si="163">G390/H390</f>
        <v>101.31578553287329</v>
      </c>
      <c r="J390" s="2">
        <v>38734</v>
      </c>
      <c r="K390">
        <v>126.9375</v>
      </c>
      <c r="L390" s="22">
        <f>_xll.BDH(L$3&amp;" Govt",$A$8,J390,J390)</f>
        <v>1.2279100000000001</v>
      </c>
      <c r="M390">
        <f t="shared" ref="M390:M453" si="164">K390/L390</f>
        <v>103.37687615541856</v>
      </c>
      <c r="N390" s="2">
        <v>38734</v>
      </c>
      <c r="O390">
        <v>128.03515625</v>
      </c>
      <c r="P390" s="22">
        <f>_xll.BDH(P$3&amp;" Govt",$A$8,N390,N390)</f>
        <v>1.2096</v>
      </c>
      <c r="Q390">
        <f t="shared" ref="Q390:Q453" si="165">O390/P390</f>
        <v>105.84917018022486</v>
      </c>
      <c r="R390" s="2">
        <v>38734</v>
      </c>
      <c r="S390">
        <v>128.8203125</v>
      </c>
      <c r="T390" s="22">
        <f>_xll.BDH(T$3&amp;" Govt",$A$8,R390,R390)</f>
        <v>1.1790799999999999</v>
      </c>
      <c r="U390">
        <f t="shared" ref="U390:U453" si="166">S390/T390</f>
        <v>109.25493817213422</v>
      </c>
      <c r="V390" s="2">
        <v>38831</v>
      </c>
      <c r="W390">
        <v>99.578125</v>
      </c>
      <c r="X390" s="22">
        <f>_xll.BDH(X$3&amp;" Govt",$A$8,V390,V390)</f>
        <v>1.04836</v>
      </c>
      <c r="Y390">
        <f t="shared" ref="Y390:Y453" si="167">W390/X390</f>
        <v>94.984666526765622</v>
      </c>
      <c r="Z390" s="2">
        <v>38734</v>
      </c>
      <c r="AA390">
        <v>122.8828125</v>
      </c>
      <c r="AB390" s="22">
        <f>_xll.BDH(AB$3&amp;" Govt",$A$8,Z390,Z390)</f>
        <v>1.1397900000000001</v>
      </c>
      <c r="AC390">
        <f t="shared" ref="AC390:AC453" si="168">AA390/AB390</f>
        <v>107.81180085805279</v>
      </c>
      <c r="AD390" s="2">
        <v>39371</v>
      </c>
      <c r="AE390">
        <v>105.59375</v>
      </c>
      <c r="AF390" s="22">
        <f>_xll.BDH(AF$3&amp;" Govt",$A$8,AD390,AD390)</f>
        <v>1.0485</v>
      </c>
      <c r="AG390">
        <f t="shared" ref="AG390:AG453" si="169">AE390/AF390</f>
        <v>100.70934668574154</v>
      </c>
      <c r="AH390" s="2">
        <v>38734</v>
      </c>
      <c r="AI390">
        <v>121.23046875</v>
      </c>
      <c r="AJ390" s="22">
        <f>_xll.BDH(AJ$3&amp;" Govt",$A$8,AH390,AH390)</f>
        <v>1.1171899999999999</v>
      </c>
      <c r="AK390">
        <f t="shared" ref="AK390:AK453" si="170">AI390/AJ390</f>
        <v>108.51374318602925</v>
      </c>
      <c r="AL390" s="2">
        <v>39735</v>
      </c>
      <c r="AM390">
        <v>105.56640625</v>
      </c>
      <c r="AN390" s="22">
        <f>_xll.BDH(AN$3&amp;" Govt",$A$8,AL390,AL390)</f>
        <v>1.0821700000000001</v>
      </c>
      <c r="AO390">
        <f t="shared" ref="AO390:AO453" si="171">AM390/AN390</f>
        <v>97.550667871036893</v>
      </c>
      <c r="AP390" s="2">
        <v>38734</v>
      </c>
      <c r="AQ390">
        <v>117.87890625</v>
      </c>
      <c r="AR390" s="22">
        <f>_xll.BDH(AR$3&amp;" Govt",$A$8,AP390,AP390)</f>
        <v>1.1032999999999999</v>
      </c>
      <c r="AS390">
        <f t="shared" ref="AS390:AS453" si="172">AQ390/AR390</f>
        <v>106.84211569835948</v>
      </c>
      <c r="AT390" s="2">
        <v>40100</v>
      </c>
      <c r="AU390">
        <v>102.41796875</v>
      </c>
      <c r="AV390" s="22">
        <f>_xll.BDH(AV$3&amp;" Govt",$A$8,AT390,AT390)</f>
        <v>1.0198100000000001</v>
      </c>
      <c r="AW390">
        <f t="shared" ref="AW390:AW453" si="173">AU390/AV390</f>
        <v>100.42848055029857</v>
      </c>
      <c r="AX390" s="2">
        <v>38734</v>
      </c>
      <c r="AY390">
        <v>107.87890625</v>
      </c>
      <c r="AZ390" s="22">
        <f>_xll.BDH(AZ$3&amp;" Govt",$A$8,AX390,AX390)</f>
        <v>1.08009</v>
      </c>
      <c r="BA390">
        <f t="shared" ref="BA390:BA453" si="174">AY390/AZ390</f>
        <v>99.879552861335625</v>
      </c>
      <c r="BB390" s="2">
        <v>38734</v>
      </c>
      <c r="BC390">
        <v>108.0390625</v>
      </c>
      <c r="BD390" s="22">
        <f>_xll.BDH(BD$3&amp;" Govt",$A$8,BB390,BB390)</f>
        <v>1.0735999999999999</v>
      </c>
      <c r="BE390">
        <f t="shared" ref="BE390:BE453" si="175">BC390/BD390</f>
        <v>100.63250978017885</v>
      </c>
      <c r="BH390" s="22"/>
      <c r="BJ390" s="2">
        <v>38734</v>
      </c>
      <c r="BK390">
        <v>105.9375</v>
      </c>
      <c r="BL390" s="22">
        <f>_xll.BDH(BL$3&amp;" Govt",$A$8,BJ390,BJ390)</f>
        <v>1.0524</v>
      </c>
      <c r="BM390">
        <f t="shared" ref="BM390:BM453" si="176">BK390/BL390</f>
        <v>100.66277080957811</v>
      </c>
      <c r="BN390" s="2">
        <v>38909</v>
      </c>
      <c r="BO390">
        <v>99.32421875</v>
      </c>
      <c r="BP390" s="22">
        <f>_xll.BDH(BP$3&amp;" Govt",$A$8,BN390,BN390)</f>
        <v>1.05697</v>
      </c>
      <c r="BQ390">
        <f t="shared" ref="BQ390:BQ453" si="177">BO390/BP390</f>
        <v>93.970707541368256</v>
      </c>
      <c r="BR390" s="2">
        <v>39090</v>
      </c>
      <c r="BS390">
        <v>100.62890625</v>
      </c>
      <c r="BT390" s="22">
        <f>_xll.BDH(BT$3&amp;" Govt",$A$8,BR390,BR390)</f>
        <v>1.0371300000000001</v>
      </c>
      <c r="BU390">
        <f t="shared" ref="BU390:BU453" si="178">BS390/BT390</f>
        <v>97.026319024616001</v>
      </c>
      <c r="BV390" s="2">
        <v>39268</v>
      </c>
      <c r="BW390">
        <v>99.33203125</v>
      </c>
      <c r="BX390" s="22">
        <f>_xll.BDH(BX$3&amp;" Govt",$A$8,BV390,BV390)</f>
        <v>1.0421800000000001</v>
      </c>
      <c r="BY390">
        <f t="shared" ref="BY390:BY453" si="179">BW390/BX390</f>
        <v>95.311780354641229</v>
      </c>
      <c r="BZ390" s="2">
        <v>39450</v>
      </c>
      <c r="CA390">
        <v>113.11328125</v>
      </c>
      <c r="CB390" s="22">
        <f>_xll.BDH(CB$3&amp;" Govt",$A$8,BZ390,BZ390)</f>
        <v>1.03498</v>
      </c>
      <c r="CC390">
        <f t="shared" ref="CC390:CC453" si="180">CA390/CB390</f>
        <v>109.29030633442191</v>
      </c>
      <c r="CD390" s="2">
        <v>39632</v>
      </c>
      <c r="CE390">
        <v>117.4453125</v>
      </c>
      <c r="CF390" s="22">
        <f>_xll.BDH(CF$3&amp;" Govt",$A$8,CD390,CD390)</f>
        <v>1.0658300000000001</v>
      </c>
      <c r="CG390">
        <f t="shared" ref="CG390:CG453" si="181">CE390/CF390</f>
        <v>110.19141185742566</v>
      </c>
      <c r="CH390" s="2">
        <v>39814</v>
      </c>
      <c r="CI390">
        <v>108.59375</v>
      </c>
      <c r="CJ390" s="22">
        <f>_xll.BDH(CJ$3&amp;" Govt",$A$8,CH390,CH390)</f>
        <v>1.04495</v>
      </c>
      <c r="CK390">
        <f t="shared" ref="CK390:CK453" si="182">CI390/CJ390</f>
        <v>103.92243648021436</v>
      </c>
      <c r="CL390" s="2">
        <v>39996</v>
      </c>
      <c r="CM390">
        <v>101.02734375</v>
      </c>
      <c r="CN390" s="22">
        <f>_xll.BDH(CN$3&amp;" Govt",$A$8,CL390,CL390)</f>
        <v>1.01796</v>
      </c>
      <c r="CO390">
        <f t="shared" ref="CO390:CO453" si="183">CM390/CN390</f>
        <v>99.244905251679839</v>
      </c>
      <c r="CR390" s="22"/>
      <c r="CV390" s="22"/>
      <c r="CZ390" s="22"/>
      <c r="DB390" s="2">
        <v>38737</v>
      </c>
      <c r="DC390">
        <v>111.6640625</v>
      </c>
      <c r="DD390" s="22">
        <f>_xll.BDH(DD$3&amp;" Govt",$A$8,DB390,DB390)</f>
        <v>1.05158</v>
      </c>
      <c r="DE390">
        <f t="shared" ref="DE390:DE453" si="184">DC390/DD390</f>
        <v>106.18694012818807</v>
      </c>
      <c r="DF390" s="2">
        <v>39280</v>
      </c>
      <c r="DG390">
        <v>94.16796875</v>
      </c>
      <c r="DH390" s="22">
        <f>_xll.BDH(DH$3&amp;" Govt",$A$8,DF390,DF390)</f>
        <v>1.04464</v>
      </c>
      <c r="DI390">
        <f t="shared" ref="DI390:DI453" si="185">DG390/DH390</f>
        <v>90.143943128733341</v>
      </c>
      <c r="DJ390" s="2">
        <v>39644</v>
      </c>
      <c r="DK390">
        <v>114.01953125</v>
      </c>
      <c r="DL390" s="22">
        <f>_xll.BDH(DL$3&amp;" Govt",$A$8,DJ390,DJ390)</f>
        <v>1.0692999999999999</v>
      </c>
      <c r="DM390">
        <f t="shared" ref="DM390:DM453" si="186">DK390/DL390</f>
        <v>106.63006756756758</v>
      </c>
      <c r="DP390" s="22"/>
    </row>
    <row r="391" spans="4:120" x14ac:dyDescent="0.25">
      <c r="D391" s="2"/>
      <c r="F391" s="2">
        <v>38735</v>
      </c>
      <c r="G391">
        <v>126.67578125</v>
      </c>
      <c r="H391" s="22">
        <f>_xll.BDH(H$3&amp;" Govt",$A$8,F391,F391)</f>
        <v>1.25176</v>
      </c>
      <c r="I391" s="14">
        <f t="shared" si="163"/>
        <v>101.1981380216655</v>
      </c>
      <c r="J391" s="2">
        <v>38735</v>
      </c>
      <c r="K391">
        <v>126.765625</v>
      </c>
      <c r="L391" s="22">
        <f>_xll.BDH(L$3&amp;" Govt",$A$8,J391,J391)</f>
        <v>1.22759</v>
      </c>
      <c r="M391">
        <f t="shared" si="164"/>
        <v>103.2638136511376</v>
      </c>
      <c r="N391" s="2">
        <v>38735</v>
      </c>
      <c r="O391">
        <v>127.8828125</v>
      </c>
      <c r="P391" s="22">
        <f>_xll.BDH(P$3&amp;" Govt",$A$8,N391,N391)</f>
        <v>1.2092799999999999</v>
      </c>
      <c r="Q391">
        <f t="shared" si="165"/>
        <v>105.75120112794392</v>
      </c>
      <c r="R391" s="2">
        <v>38735</v>
      </c>
      <c r="S391">
        <v>128.65625</v>
      </c>
      <c r="T391" s="22">
        <f>_xll.BDH(T$3&amp;" Govt",$A$8,R391,R391)</f>
        <v>1.1787700000000001</v>
      </c>
      <c r="U391">
        <f t="shared" si="166"/>
        <v>109.1444895950864</v>
      </c>
      <c r="V391" s="2">
        <v>38832</v>
      </c>
      <c r="W391">
        <v>99.2109375</v>
      </c>
      <c r="X391" s="22">
        <f>_xll.BDH(X$3&amp;" Govt",$A$8,V391,V391)</f>
        <v>1.04843</v>
      </c>
      <c r="Y391">
        <f t="shared" si="167"/>
        <v>94.628098680884747</v>
      </c>
      <c r="Z391" s="2">
        <v>38735</v>
      </c>
      <c r="AA391">
        <v>122.71875</v>
      </c>
      <c r="AB391" s="22">
        <f>_xll.BDH(AB$3&amp;" Govt",$A$8,Z391,Z391)</f>
        <v>1.1394899999999999</v>
      </c>
      <c r="AC391">
        <f t="shared" si="168"/>
        <v>107.69620619750943</v>
      </c>
      <c r="AD391" s="2">
        <v>39372</v>
      </c>
      <c r="AE391">
        <v>105.97265625</v>
      </c>
      <c r="AF391" s="22">
        <f>_xll.BDH(AF$3&amp;" Govt",$A$8,AD391,AD391)</f>
        <v>1.04844</v>
      </c>
      <c r="AG391">
        <f t="shared" si="169"/>
        <v>101.07651010072107</v>
      </c>
      <c r="AH391" s="2">
        <v>38735</v>
      </c>
      <c r="AI391">
        <v>121.10546875</v>
      </c>
      <c r="AJ391" s="22">
        <f>_xll.BDH(AJ$3&amp;" Govt",$A$8,AH391,AH391)</f>
        <v>1.1169</v>
      </c>
      <c r="AK391">
        <f t="shared" si="170"/>
        <v>108.43000156683678</v>
      </c>
      <c r="AL391" s="2">
        <v>39736</v>
      </c>
      <c r="AM391">
        <v>105.421875</v>
      </c>
      <c r="AN391" s="22">
        <f>_xll.BDH(AN$3&amp;" Govt",$A$8,AL391,AL391)</f>
        <v>1.08203</v>
      </c>
      <c r="AO391">
        <f t="shared" si="171"/>
        <v>97.429715442270549</v>
      </c>
      <c r="AP391" s="2">
        <v>38735</v>
      </c>
      <c r="AQ391">
        <v>117.734375</v>
      </c>
      <c r="AR391" s="22">
        <f>_xll.BDH(AR$3&amp;" Govt",$A$8,AP391,AP391)</f>
        <v>1.1030199999999999</v>
      </c>
      <c r="AS391">
        <f t="shared" si="172"/>
        <v>106.73820510960817</v>
      </c>
      <c r="AT391" s="2">
        <v>40101</v>
      </c>
      <c r="AU391">
        <v>102.4140625</v>
      </c>
      <c r="AV391" s="22">
        <f>_xll.BDH(AV$3&amp;" Govt",$A$8,AT391,AT391)</f>
        <v>1.01989</v>
      </c>
      <c r="AW391">
        <f t="shared" si="173"/>
        <v>100.41677288727216</v>
      </c>
      <c r="AX391" s="2">
        <v>38735</v>
      </c>
      <c r="AY391">
        <v>107.73828125</v>
      </c>
      <c r="AZ391" s="22">
        <f>_xll.BDH(AZ$3&amp;" Govt",$A$8,AX391,AX391)</f>
        <v>1.0798099999999999</v>
      </c>
      <c r="BA391">
        <f t="shared" si="174"/>
        <v>99.775220872190488</v>
      </c>
      <c r="BB391" s="2">
        <v>38735</v>
      </c>
      <c r="BC391">
        <v>107.8984375</v>
      </c>
      <c r="BD391" s="22">
        <f>_xll.BDH(BD$3&amp;" Govt",$A$8,BB391,BB391)</f>
        <v>1.0733200000000001</v>
      </c>
      <c r="BE391">
        <f t="shared" si="175"/>
        <v>100.52774335706033</v>
      </c>
      <c r="BH391" s="22"/>
      <c r="BJ391" s="2">
        <v>38735</v>
      </c>
      <c r="BK391">
        <v>105.81640625</v>
      </c>
      <c r="BL391" s="22">
        <f>_xll.BDH(BL$3&amp;" Govt",$A$8,BJ391,BJ391)</f>
        <v>1.05213</v>
      </c>
      <c r="BM391">
        <f t="shared" si="176"/>
        <v>100.57350921464078</v>
      </c>
      <c r="BN391" s="2">
        <v>38910</v>
      </c>
      <c r="BO391">
        <v>99.2109375</v>
      </c>
      <c r="BP391" s="22">
        <f>_xll.BDH(BP$3&amp;" Govt",$A$8,BN391,BN391)</f>
        <v>1.05714</v>
      </c>
      <c r="BQ391">
        <f t="shared" si="177"/>
        <v>93.848437766048022</v>
      </c>
      <c r="BR391" s="2">
        <v>39091</v>
      </c>
      <c r="BS391">
        <v>100.59765625</v>
      </c>
      <c r="BT391" s="22">
        <f>_xll.BDH(BT$3&amp;" Govt",$A$8,BR391,BR391)</f>
        <v>1.03708</v>
      </c>
      <c r="BU391">
        <f t="shared" si="178"/>
        <v>97.000864205268641</v>
      </c>
      <c r="BV391" s="2">
        <v>39269</v>
      </c>
      <c r="BW391">
        <v>99.1640625</v>
      </c>
      <c r="BX391" s="22">
        <f>_xll.BDH(BX$3&amp;" Govt",$A$8,BV391,BV391)</f>
        <v>1.0423800000000001</v>
      </c>
      <c r="BY391">
        <f t="shared" si="179"/>
        <v>95.132353364416034</v>
      </c>
      <c r="BZ391" s="2">
        <v>39451</v>
      </c>
      <c r="CA391">
        <v>113.1171875</v>
      </c>
      <c r="CB391" s="22">
        <f>_xll.BDH(CB$3&amp;" Govt",$A$8,BZ391,BZ391)</f>
        <v>1.03518</v>
      </c>
      <c r="CC391">
        <f t="shared" si="180"/>
        <v>109.27296460518944</v>
      </c>
      <c r="CD391" s="2">
        <v>39633</v>
      </c>
      <c r="CE391">
        <v>117.4453125</v>
      </c>
      <c r="CF391" s="22">
        <f>_xll.BDH(CF$3&amp;" Govt",$A$8,CD391,CD391)</f>
        <v>1.06612</v>
      </c>
      <c r="CG391">
        <f t="shared" si="181"/>
        <v>110.16143820583049</v>
      </c>
      <c r="CH391" s="2">
        <v>39815</v>
      </c>
      <c r="CI391">
        <v>107.14453125</v>
      </c>
      <c r="CJ391" s="22">
        <f>_xll.BDH(CJ$3&amp;" Govt",$A$8,CH391,CH391)</f>
        <v>1.0443100000000001</v>
      </c>
      <c r="CK391">
        <f t="shared" si="182"/>
        <v>102.59839630952494</v>
      </c>
      <c r="CL391" s="2">
        <v>39997</v>
      </c>
      <c r="CM391">
        <v>101.04296875</v>
      </c>
      <c r="CN391" s="22">
        <f>_xll.BDH(CN$3&amp;" Govt",$A$8,CL391,CL391)</f>
        <v>1.01806</v>
      </c>
      <c r="CO391">
        <f t="shared" si="183"/>
        <v>99.250504636268985</v>
      </c>
      <c r="CR391" s="22"/>
      <c r="CV391" s="22"/>
      <c r="CZ391" s="22"/>
      <c r="DB391" s="2">
        <v>38740</v>
      </c>
      <c r="DC391">
        <v>111.265625</v>
      </c>
      <c r="DD391" s="22">
        <f>_xll.BDH(DD$3&amp;" Govt",$A$8,DB391,DB391)</f>
        <v>1.0507599999999999</v>
      </c>
      <c r="DE391">
        <f t="shared" si="184"/>
        <v>105.89061726750163</v>
      </c>
      <c r="DF391" s="2">
        <v>39281</v>
      </c>
      <c r="DG391">
        <v>94.484375</v>
      </c>
      <c r="DH391" s="22">
        <f>_xll.BDH(DH$3&amp;" Govt",$A$8,DF391,DF391)</f>
        <v>1.0448500000000001</v>
      </c>
      <c r="DI391">
        <f t="shared" si="185"/>
        <v>90.428650045461069</v>
      </c>
      <c r="DJ391" s="2">
        <v>39645</v>
      </c>
      <c r="DK391">
        <v>112.65234375</v>
      </c>
      <c r="DL391" s="22">
        <f>_xll.BDH(DL$3&amp;" Govt",$A$8,DJ391,DJ391)</f>
        <v>1.06959</v>
      </c>
      <c r="DM391">
        <f t="shared" si="186"/>
        <v>105.32292163352312</v>
      </c>
      <c r="DP391" s="22"/>
    </row>
    <row r="392" spans="4:120" x14ac:dyDescent="0.25">
      <c r="D392" s="2"/>
      <c r="F392" s="2">
        <v>38736</v>
      </c>
      <c r="G392">
        <v>126.671875</v>
      </c>
      <c r="H392" s="22">
        <f>_xll.BDH(H$3&amp;" Govt",$A$8,F392,F392)</f>
        <v>1.25143</v>
      </c>
      <c r="I392" s="14">
        <f t="shared" si="163"/>
        <v>101.22170237248588</v>
      </c>
      <c r="J392" s="2">
        <v>38736</v>
      </c>
      <c r="K392">
        <v>126.76171875</v>
      </c>
      <c r="L392" s="22">
        <f>_xll.BDH(L$3&amp;" Govt",$A$8,J392,J392)</f>
        <v>1.2272700000000001</v>
      </c>
      <c r="M392">
        <f t="shared" si="164"/>
        <v>103.28755591679092</v>
      </c>
      <c r="N392" s="2">
        <v>38736</v>
      </c>
      <c r="O392">
        <v>127.87890625</v>
      </c>
      <c r="P392" s="22">
        <f>_xll.BDH(P$3&amp;" Govt",$A$8,N392,N392)</f>
        <v>1.2089699999999999</v>
      </c>
      <c r="Q392">
        <f t="shared" si="165"/>
        <v>105.77508643721517</v>
      </c>
      <c r="R392" s="2">
        <v>38736</v>
      </c>
      <c r="S392">
        <v>128.63671875</v>
      </c>
      <c r="T392" s="22">
        <f>_xll.BDH(T$3&amp;" Govt",$A$8,R392,R392)</f>
        <v>1.1784600000000001</v>
      </c>
      <c r="U392">
        <f t="shared" si="166"/>
        <v>109.15662708110584</v>
      </c>
      <c r="V392" s="2">
        <v>38833</v>
      </c>
      <c r="W392">
        <v>99.16796875</v>
      </c>
      <c r="X392" s="22">
        <f>_xll.BDH(X$3&amp;" Govt",$A$8,V392,V392)</f>
        <v>1.0485</v>
      </c>
      <c r="Y392">
        <f t="shared" si="167"/>
        <v>94.58079995231283</v>
      </c>
      <c r="Z392" s="2">
        <v>38736</v>
      </c>
      <c r="AA392">
        <v>122.68359375</v>
      </c>
      <c r="AB392" s="22">
        <f>_xll.BDH(AB$3&amp;" Govt",$A$8,Z392,Z392)</f>
        <v>1.1391899999999999</v>
      </c>
      <c r="AC392">
        <f t="shared" si="168"/>
        <v>107.69370671266427</v>
      </c>
      <c r="AD392" s="2">
        <v>39373</v>
      </c>
      <c r="AE392">
        <v>106.25</v>
      </c>
      <c r="AF392" s="22">
        <f>_xll.BDH(AF$3&amp;" Govt",$A$8,AD392,AD392)</f>
        <v>1.0483800000000001</v>
      </c>
      <c r="AG392">
        <f t="shared" si="169"/>
        <v>101.34683988630076</v>
      </c>
      <c r="AH392" s="2">
        <v>38736</v>
      </c>
      <c r="AI392">
        <v>121.03515625</v>
      </c>
      <c r="AJ392" s="22">
        <f>_xll.BDH(AJ$3&amp;" Govt",$A$8,AH392,AH392)</f>
        <v>1.1166100000000001</v>
      </c>
      <c r="AK392">
        <f t="shared" si="170"/>
        <v>108.39519281575483</v>
      </c>
      <c r="AL392" s="2">
        <v>39737</v>
      </c>
      <c r="AM392">
        <v>104.53515625</v>
      </c>
      <c r="AN392" s="22">
        <f>_xll.BDH(AN$3&amp;" Govt",$A$8,AL392,AL392)</f>
        <v>1.08189</v>
      </c>
      <c r="AO392">
        <f t="shared" si="171"/>
        <v>96.622721579827896</v>
      </c>
      <c r="AP392" s="2">
        <v>38736</v>
      </c>
      <c r="AQ392">
        <v>117.6796875</v>
      </c>
      <c r="AR392" s="22">
        <f>_xll.BDH(AR$3&amp;" Govt",$A$8,AP392,AP392)</f>
        <v>1.10273</v>
      </c>
      <c r="AS392">
        <f t="shared" si="172"/>
        <v>106.71668268751191</v>
      </c>
      <c r="AT392" s="2">
        <v>40102</v>
      </c>
      <c r="AU392">
        <v>102.61328125</v>
      </c>
      <c r="AV392" s="22">
        <f>_xll.BDH(AV$3&amp;" Govt",$A$8,AT392,AT392)</f>
        <v>1.01996</v>
      </c>
      <c r="AW392">
        <f t="shared" si="173"/>
        <v>100.60520142946783</v>
      </c>
      <c r="AX392" s="2">
        <v>38736</v>
      </c>
      <c r="AY392">
        <v>107.66796875</v>
      </c>
      <c r="AZ392" s="22">
        <f>_xll.BDH(AZ$3&amp;" Govt",$A$8,AX392,AX392)</f>
        <v>1.0795300000000001</v>
      </c>
      <c r="BA392">
        <f t="shared" si="174"/>
        <v>99.735967272794639</v>
      </c>
      <c r="BB392" s="2">
        <v>38736</v>
      </c>
      <c r="BC392">
        <v>107.79296875</v>
      </c>
      <c r="BD392" s="22">
        <f>_xll.BDH(BD$3&amp;" Govt",$A$8,BB392,BB392)</f>
        <v>1.07304</v>
      </c>
      <c r="BE392">
        <f t="shared" si="175"/>
        <v>100.45568548236785</v>
      </c>
      <c r="BH392" s="22"/>
      <c r="BJ392" s="2">
        <v>38736</v>
      </c>
      <c r="BK392">
        <v>105.73046875</v>
      </c>
      <c r="BL392" s="22">
        <f>_xll.BDH(BL$3&amp;" Govt",$A$8,BJ392,BJ392)</f>
        <v>1.05185</v>
      </c>
      <c r="BM392">
        <f t="shared" si="176"/>
        <v>100.51858035841613</v>
      </c>
      <c r="BN392" s="2">
        <v>38911</v>
      </c>
      <c r="BO392">
        <v>99.66015625</v>
      </c>
      <c r="BP392" s="22">
        <f>_xll.BDH(BP$3&amp;" Govt",$A$8,BN392,BN392)</f>
        <v>1.0572999999999999</v>
      </c>
      <c r="BQ392">
        <f t="shared" si="177"/>
        <v>94.25910928780857</v>
      </c>
      <c r="BR392" s="2">
        <v>39092</v>
      </c>
      <c r="BS392">
        <v>100.30859375</v>
      </c>
      <c r="BT392" s="22">
        <f>_xll.BDH(BT$3&amp;" Govt",$A$8,BR392,BR392)</f>
        <v>1.0370299999999999</v>
      </c>
      <c r="BU392">
        <f t="shared" si="178"/>
        <v>96.72680033364513</v>
      </c>
      <c r="BV392" s="2">
        <v>39272</v>
      </c>
      <c r="BW392">
        <v>99.484375</v>
      </c>
      <c r="BX392" s="22">
        <f>_xll.BDH(BX$3&amp;" Govt",$A$8,BV392,BV392)</f>
        <v>1.0429999999999999</v>
      </c>
      <c r="BY392">
        <f t="shared" si="179"/>
        <v>95.382909875359545</v>
      </c>
      <c r="BZ392" s="2">
        <v>39454</v>
      </c>
      <c r="CA392">
        <v>113.2421875</v>
      </c>
      <c r="CB392" s="22">
        <f>_xll.BDH(CB$3&amp;" Govt",$A$8,BZ392,BZ392)</f>
        <v>1.0357700000000001</v>
      </c>
      <c r="CC392">
        <f t="shared" si="180"/>
        <v>109.33140320727574</v>
      </c>
      <c r="CD392" s="2">
        <v>39636</v>
      </c>
      <c r="CE392">
        <v>117.56640625</v>
      </c>
      <c r="CF392" s="22">
        <f>_xll.BDH(CF$3&amp;" Govt",$A$8,CD392,CD392)</f>
        <v>1.0669900000000001</v>
      </c>
      <c r="CG392">
        <f t="shared" si="181"/>
        <v>110.185105999119</v>
      </c>
      <c r="CH392" s="2">
        <v>39818</v>
      </c>
      <c r="CI392">
        <v>106.171875</v>
      </c>
      <c r="CJ392" s="22">
        <f>_xll.BDH(CJ$3&amp;" Govt",$A$8,CH392,CH392)</f>
        <v>1.04237</v>
      </c>
      <c r="CK392">
        <f t="shared" si="182"/>
        <v>101.85622667574853</v>
      </c>
      <c r="CL392" s="2">
        <v>40000</v>
      </c>
      <c r="CM392">
        <v>100.7734375</v>
      </c>
      <c r="CN392" s="22">
        <f>_xll.BDH(CN$3&amp;" Govt",$A$8,CL392,CL392)</f>
        <v>1.01834</v>
      </c>
      <c r="CO392">
        <f t="shared" si="183"/>
        <v>98.958537914645404</v>
      </c>
      <c r="CR392" s="22"/>
      <c r="CV392" s="22"/>
      <c r="CZ392" s="22"/>
      <c r="DB392" s="2">
        <v>38741</v>
      </c>
      <c r="DC392">
        <v>110.5859375</v>
      </c>
      <c r="DD392" s="22">
        <f>_xll.BDH(DD$3&amp;" Govt",$A$8,DB392,DB392)</f>
        <v>1.0504800000000001</v>
      </c>
      <c r="DE392">
        <f t="shared" si="184"/>
        <v>105.27181621734825</v>
      </c>
      <c r="DF392" s="2">
        <v>39282</v>
      </c>
      <c r="DG392">
        <v>94.96875</v>
      </c>
      <c r="DH392" s="22">
        <f>_xll.BDH(DH$3&amp;" Govt",$A$8,DF392,DF392)</f>
        <v>1.04505</v>
      </c>
      <c r="DI392">
        <f t="shared" si="185"/>
        <v>90.874838524472509</v>
      </c>
      <c r="DJ392" s="2">
        <v>39646</v>
      </c>
      <c r="DK392">
        <v>111.9375</v>
      </c>
      <c r="DL392" s="22">
        <f>_xll.BDH(DL$3&amp;" Govt",$A$8,DJ392,DJ392)</f>
        <v>1.0698799999999999</v>
      </c>
      <c r="DM392">
        <f t="shared" si="186"/>
        <v>104.62621976296407</v>
      </c>
      <c r="DP392" s="22"/>
    </row>
    <row r="393" spans="4:120" x14ac:dyDescent="0.25">
      <c r="D393" s="2"/>
      <c r="F393" s="2">
        <v>38737</v>
      </c>
      <c r="G393">
        <v>126.84375</v>
      </c>
      <c r="H393" s="22">
        <f>_xll.BDH(H$3&amp;" Govt",$A$8,F393,F393)</f>
        <v>1.2511000000000001</v>
      </c>
      <c r="I393" s="14">
        <f t="shared" si="163"/>
        <v>101.38578051314842</v>
      </c>
      <c r="J393" s="2">
        <v>38737</v>
      </c>
      <c r="K393">
        <v>126.91015625</v>
      </c>
      <c r="L393" s="22">
        <f>_xll.BDH(L$3&amp;" Govt",$A$8,J393,J393)</f>
        <v>1.22695</v>
      </c>
      <c r="M393">
        <f t="shared" si="164"/>
        <v>103.43547516198704</v>
      </c>
      <c r="N393" s="2">
        <v>38737</v>
      </c>
      <c r="O393">
        <v>128.08203125</v>
      </c>
      <c r="P393" s="22">
        <f>_xll.BDH(P$3&amp;" Govt",$A$8,N393,N393)</f>
        <v>1.20865</v>
      </c>
      <c r="Q393">
        <f t="shared" si="165"/>
        <v>105.97115066396393</v>
      </c>
      <c r="R393" s="2">
        <v>38737</v>
      </c>
      <c r="S393">
        <v>128.890625</v>
      </c>
      <c r="T393" s="22">
        <f>_xll.BDH(T$3&amp;" Govt",$A$8,R393,R393)</f>
        <v>1.1781600000000001</v>
      </c>
      <c r="U393">
        <f t="shared" si="166"/>
        <v>109.39993294628913</v>
      </c>
      <c r="V393" s="2">
        <v>38834</v>
      </c>
      <c r="W393">
        <v>99.5234375</v>
      </c>
      <c r="X393" s="22">
        <f>_xll.BDH(X$3&amp;" Govt",$A$8,V393,V393)</f>
        <v>1.04857</v>
      </c>
      <c r="Y393">
        <f t="shared" si="167"/>
        <v>94.913489323554941</v>
      </c>
      <c r="Z393" s="2">
        <v>38737</v>
      </c>
      <c r="AA393">
        <v>122.95703125</v>
      </c>
      <c r="AB393" s="22">
        <f>_xll.BDH(AB$3&amp;" Govt",$A$8,Z393,Z393)</f>
        <v>1.1389</v>
      </c>
      <c r="AC393">
        <f t="shared" si="168"/>
        <v>107.9612180612872</v>
      </c>
      <c r="AD393" s="2">
        <v>39374</v>
      </c>
      <c r="AE393">
        <v>106.59765625</v>
      </c>
      <c r="AF393" s="22">
        <f>_xll.BDH(AF$3&amp;" Govt",$A$8,AD393,AD393)</f>
        <v>1.0483199999999999</v>
      </c>
      <c r="AG393">
        <f t="shared" si="169"/>
        <v>101.68427221649878</v>
      </c>
      <c r="AH393" s="2">
        <v>38737</v>
      </c>
      <c r="AI393">
        <v>121.30078125</v>
      </c>
      <c r="AJ393" s="22">
        <f>_xll.BDH(AJ$3&amp;" Govt",$A$8,AH393,AH393)</f>
        <v>1.11632</v>
      </c>
      <c r="AK393">
        <f t="shared" si="170"/>
        <v>108.66129895549663</v>
      </c>
      <c r="AL393" s="2">
        <v>39738</v>
      </c>
      <c r="AM393">
        <v>103.76953125</v>
      </c>
      <c r="AN393" s="22">
        <f>_xll.BDH(AN$3&amp;" Govt",$A$8,AL393,AL393)</f>
        <v>1.08175</v>
      </c>
      <c r="AO393">
        <f t="shared" si="171"/>
        <v>95.927461289577082</v>
      </c>
      <c r="AP393" s="2">
        <v>38737</v>
      </c>
      <c r="AQ393">
        <v>117.92578125</v>
      </c>
      <c r="AR393" s="22">
        <f>_xll.BDH(AR$3&amp;" Govt",$A$8,AP393,AP393)</f>
        <v>1.1024400000000001</v>
      </c>
      <c r="AS393">
        <f t="shared" si="172"/>
        <v>106.9679812506803</v>
      </c>
      <c r="AT393" s="2">
        <v>40105</v>
      </c>
      <c r="AU393">
        <v>102.86328125</v>
      </c>
      <c r="AV393" s="22">
        <f>_xll.BDH(AV$3&amp;" Govt",$A$8,AT393,AT393)</f>
        <v>1.0201800000000001</v>
      </c>
      <c r="AW393">
        <f t="shared" si="173"/>
        <v>100.82856089121526</v>
      </c>
      <c r="AX393" s="2">
        <v>38737</v>
      </c>
      <c r="AY393">
        <v>107.953125</v>
      </c>
      <c r="AZ393" s="22">
        <f>_xll.BDH(AZ$3&amp;" Govt",$A$8,AX393,AX393)</f>
        <v>1.07925</v>
      </c>
      <c r="BA393">
        <f t="shared" si="174"/>
        <v>100.0260597637248</v>
      </c>
      <c r="BB393" s="2">
        <v>38737</v>
      </c>
      <c r="BC393">
        <v>108.0625</v>
      </c>
      <c r="BD393" s="22">
        <f>_xll.BDH(BD$3&amp;" Govt",$A$8,BB393,BB393)</f>
        <v>1.07277</v>
      </c>
      <c r="BE393">
        <f t="shared" si="175"/>
        <v>100.73221659815245</v>
      </c>
      <c r="BH393" s="22"/>
      <c r="BJ393" s="2">
        <v>38737</v>
      </c>
      <c r="BK393">
        <v>105.9765625</v>
      </c>
      <c r="BL393" s="22">
        <f>_xll.BDH(BL$3&amp;" Govt",$A$8,BJ393,BJ393)</f>
        <v>1.05158</v>
      </c>
      <c r="BM393">
        <f t="shared" si="176"/>
        <v>100.77841200859659</v>
      </c>
      <c r="BN393" s="2">
        <v>38912</v>
      </c>
      <c r="BO393">
        <v>98.98046875</v>
      </c>
      <c r="BP393" s="22">
        <f>_xll.BDH(BP$3&amp;" Govt",$A$8,BN393,BN393)</f>
        <v>1.0574699999999999</v>
      </c>
      <c r="BQ393">
        <f t="shared" si="177"/>
        <v>93.601207362856641</v>
      </c>
      <c r="BR393" s="2">
        <v>39093</v>
      </c>
      <c r="BS393">
        <v>99.94921875</v>
      </c>
      <c r="BT393" s="22">
        <f>_xll.BDH(BT$3&amp;" Govt",$A$8,BR393,BR393)</f>
        <v>1.03698</v>
      </c>
      <c r="BU393">
        <f t="shared" si="178"/>
        <v>96.384904964415895</v>
      </c>
      <c r="BV393" s="2">
        <v>39273</v>
      </c>
      <c r="BW393">
        <v>100.2734375</v>
      </c>
      <c r="BX393" s="22">
        <f>_xll.BDH(BX$3&amp;" Govt",$A$8,BV393,BV393)</f>
        <v>1.04321</v>
      </c>
      <c r="BY393">
        <f t="shared" si="179"/>
        <v>96.120088476912613</v>
      </c>
      <c r="BZ393" s="2">
        <v>39455</v>
      </c>
      <c r="CA393">
        <v>113.7109375</v>
      </c>
      <c r="CB393" s="22">
        <f>_xll.BDH(CB$3&amp;" Govt",$A$8,BZ393,BZ393)</f>
        <v>1.0359700000000001</v>
      </c>
      <c r="CC393">
        <f t="shared" si="180"/>
        <v>109.76277064007644</v>
      </c>
      <c r="CD393" s="2">
        <v>39637</v>
      </c>
      <c r="CE393">
        <v>117.2578125</v>
      </c>
      <c r="CF393" s="22">
        <f>_xll.BDH(CF$3&amp;" Govt",$A$8,CD393,CD393)</f>
        <v>1.0672699999999999</v>
      </c>
      <c r="CG393">
        <f t="shared" si="181"/>
        <v>109.86705566538927</v>
      </c>
      <c r="CH393" s="2">
        <v>39819</v>
      </c>
      <c r="CI393">
        <v>107.62890625</v>
      </c>
      <c r="CJ393" s="22">
        <f>_xll.BDH(CJ$3&amp;" Govt",$A$8,CH393,CH393)</f>
        <v>1.04172</v>
      </c>
      <c r="CK393">
        <f t="shared" si="182"/>
        <v>103.31846009484315</v>
      </c>
      <c r="CL393" s="2">
        <v>40001</v>
      </c>
      <c r="CM393">
        <v>101.25</v>
      </c>
      <c r="CN393" s="22">
        <f>_xll.BDH(CN$3&amp;" Govt",$A$8,CL393,CL393)</f>
        <v>1.01844</v>
      </c>
      <c r="CO393">
        <f t="shared" si="183"/>
        <v>99.416755037115593</v>
      </c>
      <c r="CR393" s="22"/>
      <c r="CV393" s="22"/>
      <c r="CZ393" s="22"/>
      <c r="DB393" s="2">
        <v>38742</v>
      </c>
      <c r="DC393">
        <v>109.484375</v>
      </c>
      <c r="DD393" s="22">
        <f>_xll.BDH(DD$3&amp;" Govt",$A$8,DB393,DB393)</f>
        <v>1.0502100000000001</v>
      </c>
      <c r="DE393">
        <f t="shared" si="184"/>
        <v>104.24998333666599</v>
      </c>
      <c r="DF393" s="2">
        <v>39283</v>
      </c>
      <c r="DG393">
        <v>95.48046875</v>
      </c>
      <c r="DH393" s="22">
        <f>_xll.BDH(DH$3&amp;" Govt",$A$8,DF393,DF393)</f>
        <v>1.0452600000000001</v>
      </c>
      <c r="DI393">
        <f t="shared" si="185"/>
        <v>91.346142347358551</v>
      </c>
      <c r="DJ393" s="2">
        <v>39647</v>
      </c>
      <c r="DK393">
        <v>111.078125</v>
      </c>
      <c r="DL393" s="22">
        <f>_xll.BDH(DL$3&amp;" Govt",$A$8,DJ393,DJ393)</f>
        <v>1.0701700000000001</v>
      </c>
      <c r="DM393">
        <f t="shared" si="186"/>
        <v>103.79484100656904</v>
      </c>
      <c r="DP393" s="22"/>
    </row>
    <row r="394" spans="4:120" x14ac:dyDescent="0.25">
      <c r="D394" s="2"/>
      <c r="F394" s="2">
        <v>38740</v>
      </c>
      <c r="G394">
        <v>126.78515625</v>
      </c>
      <c r="H394" s="22">
        <f>_xll.BDH(H$3&amp;" Govt",$A$8,F394,F394)</f>
        <v>1.25013</v>
      </c>
      <c r="I394" s="14">
        <f t="shared" si="163"/>
        <v>101.41757757193253</v>
      </c>
      <c r="J394" s="2">
        <v>38740</v>
      </c>
      <c r="K394">
        <v>126.87109375</v>
      </c>
      <c r="L394" s="22">
        <f>_xll.BDH(L$3&amp;" Govt",$A$8,J394,J394)</f>
        <v>1.2259899999999999</v>
      </c>
      <c r="M394">
        <f t="shared" si="164"/>
        <v>103.48460733774338</v>
      </c>
      <c r="N394" s="2">
        <v>38740</v>
      </c>
      <c r="O394">
        <v>128.0078125</v>
      </c>
      <c r="P394" s="22">
        <f>_xll.BDH(P$3&amp;" Govt",$A$8,N394,N394)</f>
        <v>1.2077100000000001</v>
      </c>
      <c r="Q394">
        <f t="shared" si="165"/>
        <v>105.99217734389877</v>
      </c>
      <c r="R394" s="2">
        <v>38740</v>
      </c>
      <c r="S394">
        <v>128.8125</v>
      </c>
      <c r="T394" s="22">
        <f>_xll.BDH(T$3&amp;" Govt",$A$8,R394,R394)</f>
        <v>1.1772400000000001</v>
      </c>
      <c r="U394">
        <f t="shared" si="166"/>
        <v>109.41906493153478</v>
      </c>
      <c r="V394" s="2">
        <v>38835</v>
      </c>
      <c r="W394">
        <v>99.8125</v>
      </c>
      <c r="X394" s="22">
        <f>_xll.BDH(X$3&amp;" Govt",$A$8,V394,V394)</f>
        <v>1.04864</v>
      </c>
      <c r="Y394">
        <f t="shared" si="167"/>
        <v>95.182808208727494</v>
      </c>
      <c r="Z394" s="2">
        <v>38740</v>
      </c>
      <c r="AA394">
        <v>122.84765625</v>
      </c>
      <c r="AB394" s="22">
        <f>_xll.BDH(AB$3&amp;" Govt",$A$8,Z394,Z394)</f>
        <v>1.13801</v>
      </c>
      <c r="AC394">
        <f t="shared" si="168"/>
        <v>107.94954020614934</v>
      </c>
      <c r="AD394" s="2">
        <v>39377</v>
      </c>
      <c r="AE394">
        <v>106.3515625</v>
      </c>
      <c r="AF394" s="22">
        <f>_xll.BDH(AF$3&amp;" Govt",$A$8,AD394,AD394)</f>
        <v>1.04813</v>
      </c>
      <c r="AG394">
        <f t="shared" si="169"/>
        <v>101.46791190024138</v>
      </c>
      <c r="AH394" s="2">
        <v>38740</v>
      </c>
      <c r="AI394">
        <v>121.125</v>
      </c>
      <c r="AJ394" s="22">
        <f>_xll.BDH(AJ$3&amp;" Govt",$A$8,AH394,AH394)</f>
        <v>1.1154500000000001</v>
      </c>
      <c r="AK394">
        <f t="shared" si="170"/>
        <v>108.58846205567259</v>
      </c>
      <c r="AL394" s="2">
        <v>39741</v>
      </c>
      <c r="AM394">
        <v>104.08203125</v>
      </c>
      <c r="AN394" s="22">
        <f>_xll.BDH(AN$3&amp;" Govt",$A$8,AL394,AL394)</f>
        <v>1.0813299999999999</v>
      </c>
      <c r="AO394">
        <f t="shared" si="171"/>
        <v>96.253716488028644</v>
      </c>
      <c r="AP394" s="2">
        <v>38740</v>
      </c>
      <c r="AQ394">
        <v>117.765625</v>
      </c>
      <c r="AR394" s="22">
        <f>_xll.BDH(AR$3&amp;" Govt",$A$8,AP394,AP394)</f>
        <v>1.10158</v>
      </c>
      <c r="AS394">
        <f t="shared" si="172"/>
        <v>106.90610305197988</v>
      </c>
      <c r="AT394" s="2">
        <v>40106</v>
      </c>
      <c r="AU394">
        <v>102.90625</v>
      </c>
      <c r="AV394" s="22">
        <f>_xll.BDH(AV$3&amp;" Govt",$A$8,AT394,AT394)</f>
        <v>1.0202500000000001</v>
      </c>
      <c r="AW394">
        <f t="shared" si="173"/>
        <v>100.8637588826268</v>
      </c>
      <c r="AX394" s="2">
        <v>38740</v>
      </c>
      <c r="AY394">
        <v>107.74609375</v>
      </c>
      <c r="AZ394" s="22">
        <f>_xll.BDH(AZ$3&amp;" Govt",$A$8,AX394,AX394)</f>
        <v>1.0784</v>
      </c>
      <c r="BA394">
        <f t="shared" si="174"/>
        <v>99.912920762240347</v>
      </c>
      <c r="BB394" s="2">
        <v>38740</v>
      </c>
      <c r="BC394">
        <v>107.87109375</v>
      </c>
      <c r="BD394" s="22">
        <f>_xll.BDH(BD$3&amp;" Govt",$A$8,BB394,BB394)</f>
        <v>1.07193</v>
      </c>
      <c r="BE394">
        <f t="shared" si="175"/>
        <v>100.6325914472027</v>
      </c>
      <c r="BH394" s="22"/>
      <c r="BJ394" s="2">
        <v>38740</v>
      </c>
      <c r="BK394">
        <v>105.7890625</v>
      </c>
      <c r="BL394" s="22">
        <f>_xll.BDH(BL$3&amp;" Govt",$A$8,BJ394,BJ394)</f>
        <v>1.0507599999999999</v>
      </c>
      <c r="BM394">
        <f t="shared" si="176"/>
        <v>100.67861595416652</v>
      </c>
      <c r="BN394" s="2">
        <v>38915</v>
      </c>
      <c r="BO394">
        <v>98.91796875</v>
      </c>
      <c r="BP394" s="22">
        <f>_xll.BDH(BP$3&amp;" Govt",$A$8,BN394,BN394)</f>
        <v>1.0579799999999999</v>
      </c>
      <c r="BQ394">
        <f t="shared" si="177"/>
        <v>93.497011994555663</v>
      </c>
      <c r="BR394" s="2">
        <v>39094</v>
      </c>
      <c r="BS394">
        <v>98.72265625</v>
      </c>
      <c r="BT394" s="22">
        <f>_xll.BDH(BT$3&amp;" Govt",$A$8,BR394,BR394)</f>
        <v>1.0369299999999999</v>
      </c>
      <c r="BU394">
        <f t="shared" si="178"/>
        <v>95.206673787044451</v>
      </c>
      <c r="BV394" s="2">
        <v>39274</v>
      </c>
      <c r="BW394">
        <v>99.71484375</v>
      </c>
      <c r="BX394" s="22">
        <f>_xll.BDH(BX$3&amp;" Govt",$A$8,BV394,BV394)</f>
        <v>1.0434099999999999</v>
      </c>
      <c r="BY394">
        <f t="shared" si="179"/>
        <v>95.566310223210436</v>
      </c>
      <c r="BZ394" s="2">
        <v>39456</v>
      </c>
      <c r="CA394">
        <v>113.31640625</v>
      </c>
      <c r="CB394" s="22">
        <f>_xll.BDH(CB$3&amp;" Govt",$A$8,BZ394,BZ394)</f>
        <v>1.03617</v>
      </c>
      <c r="CC394">
        <f t="shared" si="180"/>
        <v>109.36082520242817</v>
      </c>
      <c r="CD394" s="2">
        <v>39638</v>
      </c>
      <c r="CE394">
        <v>117.86328125</v>
      </c>
      <c r="CF394" s="22">
        <f>_xll.BDH(CF$3&amp;" Govt",$A$8,CD394,CD394)</f>
        <v>1.0675600000000001</v>
      </c>
      <c r="CG394">
        <f t="shared" si="181"/>
        <v>110.40436251826594</v>
      </c>
      <c r="CH394" s="2">
        <v>39820</v>
      </c>
      <c r="CI394">
        <v>107.828125</v>
      </c>
      <c r="CJ394" s="22">
        <f>_xll.BDH(CJ$3&amp;" Govt",$A$8,CH394,CH394)</f>
        <v>1.04108</v>
      </c>
      <c r="CK394">
        <f t="shared" si="182"/>
        <v>103.57333250086448</v>
      </c>
      <c r="CL394" s="2">
        <v>40002</v>
      </c>
      <c r="CM394">
        <v>101.70703125</v>
      </c>
      <c r="CN394" s="22">
        <f>_xll.BDH(CN$3&amp;" Govt",$A$8,CL394,CL394)</f>
        <v>1.0185299999999999</v>
      </c>
      <c r="CO394">
        <f t="shared" si="183"/>
        <v>99.856686842802873</v>
      </c>
      <c r="CR394" s="22"/>
      <c r="CV394" s="22"/>
      <c r="CZ394" s="22"/>
      <c r="DB394" s="2">
        <v>38743</v>
      </c>
      <c r="DC394">
        <v>109.4453125</v>
      </c>
      <c r="DD394" s="22">
        <f>_xll.BDH(DD$3&amp;" Govt",$A$8,DB394,DB394)</f>
        <v>1.0499400000000001</v>
      </c>
      <c r="DE394">
        <f t="shared" si="184"/>
        <v>104.2395875002381</v>
      </c>
      <c r="DF394" s="2">
        <v>39286</v>
      </c>
      <c r="DG394">
        <v>95.27734375</v>
      </c>
      <c r="DH394" s="22">
        <f>_xll.BDH(DH$3&amp;" Govt",$A$8,DF394,DF394)</f>
        <v>1.0458700000000001</v>
      </c>
      <c r="DI394">
        <f t="shared" si="185"/>
        <v>91.098648732634075</v>
      </c>
      <c r="DJ394" s="2">
        <v>39650</v>
      </c>
      <c r="DK394">
        <v>111.31640625</v>
      </c>
      <c r="DL394" s="22">
        <f>_xll.BDH(DL$3&amp;" Govt",$A$8,DJ394,DJ394)</f>
        <v>1.07104</v>
      </c>
      <c r="DM394">
        <f t="shared" si="186"/>
        <v>103.93300553667463</v>
      </c>
      <c r="DP394" s="22"/>
    </row>
    <row r="395" spans="4:120" x14ac:dyDescent="0.25">
      <c r="D395" s="2"/>
      <c r="F395" s="2">
        <v>38741</v>
      </c>
      <c r="G395">
        <v>126.7421875</v>
      </c>
      <c r="H395" s="22">
        <f>_xll.BDH(H$3&amp;" Govt",$A$8,F395,F395)</f>
        <v>1.2498</v>
      </c>
      <c r="I395" s="14">
        <f t="shared" si="163"/>
        <v>101.40997559609538</v>
      </c>
      <c r="J395" s="2">
        <v>38741</v>
      </c>
      <c r="K395">
        <v>126.79296875</v>
      </c>
      <c r="L395" s="22">
        <f>_xll.BDH(L$3&amp;" Govt",$A$8,J395,J395)</f>
        <v>1.22567</v>
      </c>
      <c r="M395">
        <f t="shared" si="164"/>
        <v>103.44788462636761</v>
      </c>
      <c r="N395" s="2">
        <v>38741</v>
      </c>
      <c r="O395">
        <v>127.8359375</v>
      </c>
      <c r="P395" s="22">
        <f>_xll.BDH(P$3&amp;" Govt",$A$8,N395,N395)</f>
        <v>1.2074</v>
      </c>
      <c r="Q395">
        <f t="shared" si="165"/>
        <v>105.87703950637734</v>
      </c>
      <c r="R395" s="2">
        <v>38741</v>
      </c>
      <c r="S395">
        <v>128.5546875</v>
      </c>
      <c r="T395" s="22">
        <f>_xll.BDH(T$3&amp;" Govt",$A$8,R395,R395)</f>
        <v>1.17693</v>
      </c>
      <c r="U395">
        <f t="shared" si="166"/>
        <v>109.22883051668323</v>
      </c>
      <c r="V395" s="2">
        <v>38838</v>
      </c>
      <c r="W395">
        <v>99.5703125</v>
      </c>
      <c r="X395" s="22">
        <f>_xll.BDH(X$3&amp;" Govt",$A$8,V395,V395)</f>
        <v>1.0488500000000001</v>
      </c>
      <c r="Y395">
        <f t="shared" si="167"/>
        <v>94.932843113886634</v>
      </c>
      <c r="Z395" s="2">
        <v>38741</v>
      </c>
      <c r="AA395">
        <v>122.578125</v>
      </c>
      <c r="AB395" s="22">
        <f>_xll.BDH(AB$3&amp;" Govt",$A$8,Z395,Z395)</f>
        <v>1.13771</v>
      </c>
      <c r="AC395">
        <f t="shared" si="168"/>
        <v>107.74109834667885</v>
      </c>
      <c r="AD395" s="2">
        <v>39378</v>
      </c>
      <c r="AE395">
        <v>106.38671875</v>
      </c>
      <c r="AF395" s="22">
        <f>_xll.BDH(AF$3&amp;" Govt",$A$8,AD395,AD395)</f>
        <v>1.0480700000000001</v>
      </c>
      <c r="AG395">
        <f t="shared" si="169"/>
        <v>101.50726454339882</v>
      </c>
      <c r="AH395" s="2">
        <v>38741</v>
      </c>
      <c r="AI395">
        <v>120.8046875</v>
      </c>
      <c r="AJ395" s="22">
        <f>_xll.BDH(AJ$3&amp;" Govt",$A$8,AH395,AH395)</f>
        <v>1.1151599999999999</v>
      </c>
      <c r="AK395">
        <f t="shared" si="170"/>
        <v>108.32946617525737</v>
      </c>
      <c r="AL395" s="2">
        <v>39742</v>
      </c>
      <c r="AM395">
        <v>104.36328125</v>
      </c>
      <c r="AN395" s="22">
        <f>_xll.BDH(AN$3&amp;" Govt",$A$8,AL395,AL395)</f>
        <v>1.0811900000000001</v>
      </c>
      <c r="AO395">
        <f t="shared" si="171"/>
        <v>96.526310130504342</v>
      </c>
      <c r="AP395" s="2">
        <v>38741</v>
      </c>
      <c r="AQ395">
        <v>117.40234375</v>
      </c>
      <c r="AR395" s="22">
        <f>_xll.BDH(AR$3&amp;" Govt",$A$8,AP395,AP395)</f>
        <v>1.1012999999999999</v>
      </c>
      <c r="AS395">
        <f t="shared" si="172"/>
        <v>106.60341755198402</v>
      </c>
      <c r="AT395" s="2">
        <v>40107</v>
      </c>
      <c r="AU395">
        <v>102.578125</v>
      </c>
      <c r="AV395" s="22">
        <f>_xll.BDH(AV$3&amp;" Govt",$A$8,AT395,AT395)</f>
        <v>1.02033</v>
      </c>
      <c r="AW395">
        <f t="shared" si="173"/>
        <v>100.53426342457833</v>
      </c>
      <c r="AX395" s="2">
        <v>38741</v>
      </c>
      <c r="AY395">
        <v>107.31640625</v>
      </c>
      <c r="AZ395" s="22">
        <f>_xll.BDH(AZ$3&amp;" Govt",$A$8,AX395,AX395)</f>
        <v>1.07812</v>
      </c>
      <c r="BA395">
        <f t="shared" si="174"/>
        <v>99.540316708715167</v>
      </c>
      <c r="BB395" s="2">
        <v>38741</v>
      </c>
      <c r="BC395">
        <v>107.44921875</v>
      </c>
      <c r="BD395" s="22">
        <f>_xll.BDH(BD$3&amp;" Govt",$A$8,BB395,BB395)</f>
        <v>1.07165</v>
      </c>
      <c r="BE395">
        <f t="shared" si="175"/>
        <v>100.26521602202212</v>
      </c>
      <c r="BH395" s="22"/>
      <c r="BJ395" s="2">
        <v>38741</v>
      </c>
      <c r="BK395">
        <v>105.359375</v>
      </c>
      <c r="BL395" s="22">
        <f>_xll.BDH(BL$3&amp;" Govt",$A$8,BJ395,BJ395)</f>
        <v>1.0504800000000001</v>
      </c>
      <c r="BM395">
        <f t="shared" si="176"/>
        <v>100.29641211636584</v>
      </c>
      <c r="BN395" s="2">
        <v>38916</v>
      </c>
      <c r="BO395">
        <v>98.44140625</v>
      </c>
      <c r="BP395" s="22">
        <f>_xll.BDH(BP$3&amp;" Govt",$A$8,BN395,BN395)</f>
        <v>1.0581499999999999</v>
      </c>
      <c r="BQ395">
        <f t="shared" si="177"/>
        <v>93.031617681803155</v>
      </c>
      <c r="BR395" s="2">
        <v>39097</v>
      </c>
      <c r="BS395">
        <v>98.72265625</v>
      </c>
      <c r="BT395" s="22">
        <f>_xll.BDH(BT$3&amp;" Govt",$A$8,BR395,BR395)</f>
        <v>1.03678</v>
      </c>
      <c r="BU395">
        <f t="shared" si="178"/>
        <v>95.220448166438388</v>
      </c>
      <c r="BV395" s="2">
        <v>39275</v>
      </c>
      <c r="BW395">
        <v>99.4609375</v>
      </c>
      <c r="BX395" s="22">
        <f>_xll.BDH(BX$3&amp;" Govt",$A$8,BV395,BV395)</f>
        <v>1.04362</v>
      </c>
      <c r="BY395">
        <f t="shared" si="179"/>
        <v>95.303786339855506</v>
      </c>
      <c r="BZ395" s="2">
        <v>39457</v>
      </c>
      <c r="CA395">
        <v>112.84375</v>
      </c>
      <c r="CB395" s="22">
        <f>_xll.BDH(CB$3&amp;" Govt",$A$8,BZ395,BZ395)</f>
        <v>1.03637</v>
      </c>
      <c r="CC395">
        <f t="shared" si="180"/>
        <v>108.88365159161303</v>
      </c>
      <c r="CD395" s="2">
        <v>39639</v>
      </c>
      <c r="CE395">
        <v>117.96875</v>
      </c>
      <c r="CF395" s="22">
        <f>_xll.BDH(CF$3&amp;" Govt",$A$8,CD395,CD395)</f>
        <v>1.06785</v>
      </c>
      <c r="CG395">
        <f t="shared" si="181"/>
        <v>110.47314697757176</v>
      </c>
      <c r="CH395" s="2">
        <v>39821</v>
      </c>
      <c r="CI395">
        <v>108.484375</v>
      </c>
      <c r="CJ395" s="22">
        <f>_xll.BDH(CJ$3&amp;" Govt",$A$8,CH395,CH395)</f>
        <v>1.04043</v>
      </c>
      <c r="CK395">
        <f t="shared" si="182"/>
        <v>104.26878790500082</v>
      </c>
      <c r="CL395" s="2">
        <v>40003</v>
      </c>
      <c r="CM395">
        <v>101.0859375</v>
      </c>
      <c r="CN395" s="22">
        <f>_xll.BDH(CN$3&amp;" Govt",$A$8,CL395,CL395)</f>
        <v>1.0186299999999999</v>
      </c>
      <c r="CO395">
        <f t="shared" si="183"/>
        <v>99.237149406555872</v>
      </c>
      <c r="CR395" s="22"/>
      <c r="CV395" s="22"/>
      <c r="CZ395" s="22"/>
      <c r="DB395" s="2">
        <v>38744</v>
      </c>
      <c r="DC395">
        <v>109.96875</v>
      </c>
      <c r="DD395" s="22">
        <f>_xll.BDH(DD$3&amp;" Govt",$A$8,DB395,DB395)</f>
        <v>1.04966</v>
      </c>
      <c r="DE395">
        <f t="shared" si="184"/>
        <v>104.76606710744431</v>
      </c>
      <c r="DF395" s="2">
        <v>39287</v>
      </c>
      <c r="DG395">
        <v>96.265625</v>
      </c>
      <c r="DH395" s="22">
        <f>_xll.BDH(DH$3&amp;" Govt",$A$8,DF395,DF395)</f>
        <v>1.0460799999999999</v>
      </c>
      <c r="DI395">
        <f t="shared" si="185"/>
        <v>92.025108022330997</v>
      </c>
      <c r="DJ395" s="2">
        <v>39651</v>
      </c>
      <c r="DK395">
        <v>110.34765625</v>
      </c>
      <c r="DL395" s="22">
        <f>_xll.BDH(DL$3&amp;" Govt",$A$8,DJ395,DJ395)</f>
        <v>1.0713300000000001</v>
      </c>
      <c r="DM395">
        <f t="shared" si="186"/>
        <v>103.00062189054725</v>
      </c>
      <c r="DP395" s="22"/>
    </row>
    <row r="396" spans="4:120" x14ac:dyDescent="0.25">
      <c r="D396" s="2"/>
      <c r="F396" s="2">
        <v>38742</v>
      </c>
      <c r="G396">
        <v>126.60546875</v>
      </c>
      <c r="H396" s="22">
        <f>_xll.BDH(H$3&amp;" Govt",$A$8,F396,F396)</f>
        <v>1.2494799999999999</v>
      </c>
      <c r="I396" s="14">
        <f t="shared" si="163"/>
        <v>101.32652683516343</v>
      </c>
      <c r="J396" s="2">
        <v>38742</v>
      </c>
      <c r="K396">
        <v>126.50390625</v>
      </c>
      <c r="L396" s="22">
        <f>_xll.BDH(L$3&amp;" Govt",$A$8,J396,J396)</f>
        <v>1.2253499999999999</v>
      </c>
      <c r="M396">
        <f t="shared" si="164"/>
        <v>103.23899804137594</v>
      </c>
      <c r="N396" s="2">
        <v>38742</v>
      </c>
      <c r="O396">
        <v>127.45703125</v>
      </c>
      <c r="P396" s="22">
        <f>_xll.BDH(P$3&amp;" Govt",$A$8,N396,N396)</f>
        <v>1.2070799999999999</v>
      </c>
      <c r="Q396">
        <f t="shared" si="165"/>
        <v>105.59120460118633</v>
      </c>
      <c r="R396" s="2">
        <v>38742</v>
      </c>
      <c r="S396">
        <v>128.1328125</v>
      </c>
      <c r="T396" s="22">
        <f>_xll.BDH(T$3&amp;" Govt",$A$8,R396,R396)</f>
        <v>1.17662</v>
      </c>
      <c r="U396">
        <f t="shared" si="166"/>
        <v>108.89906044432357</v>
      </c>
      <c r="V396" s="2">
        <v>38839</v>
      </c>
      <c r="W396">
        <v>99.73828125</v>
      </c>
      <c r="X396" s="22">
        <f>_xll.BDH(X$3&amp;" Govt",$A$8,V396,V396)</f>
        <v>1.04904</v>
      </c>
      <c r="Y396">
        <f t="shared" si="167"/>
        <v>95.075765700068644</v>
      </c>
      <c r="Z396" s="2">
        <v>38742</v>
      </c>
      <c r="AA396">
        <v>122.078125</v>
      </c>
      <c r="AB396" s="22">
        <f>_xll.BDH(AB$3&amp;" Govt",$A$8,Z396,Z396)</f>
        <v>1.13741</v>
      </c>
      <c r="AC396">
        <f t="shared" si="168"/>
        <v>107.32992060910314</v>
      </c>
      <c r="AD396" s="2">
        <v>39379</v>
      </c>
      <c r="AE396">
        <v>106.76171875</v>
      </c>
      <c r="AF396" s="22">
        <f>_xll.BDH(AF$3&amp;" Govt",$A$8,AD396,AD396)</f>
        <v>1.0480100000000001</v>
      </c>
      <c r="AG396">
        <f t="shared" si="169"/>
        <v>101.87089698571577</v>
      </c>
      <c r="AH396" s="2">
        <v>38742</v>
      </c>
      <c r="AI396">
        <v>120.24609375</v>
      </c>
      <c r="AJ396" s="22">
        <f>_xll.BDH(AJ$3&amp;" Govt",$A$8,AH396,AH396)</f>
        <v>1.11487</v>
      </c>
      <c r="AK396">
        <f t="shared" si="170"/>
        <v>107.85660547866567</v>
      </c>
      <c r="AL396" s="2">
        <v>39743</v>
      </c>
      <c r="AM396">
        <v>103.73046875</v>
      </c>
      <c r="AN396" s="22">
        <f>_xll.BDH(AN$3&amp;" Govt",$A$8,AL396,AL396)</f>
        <v>1.0810599999999999</v>
      </c>
      <c r="AO396">
        <f t="shared" si="171"/>
        <v>95.952554668566052</v>
      </c>
      <c r="AP396" s="2">
        <v>38742</v>
      </c>
      <c r="AQ396">
        <v>116.84375</v>
      </c>
      <c r="AR396" s="22">
        <f>_xll.BDH(AR$3&amp;" Govt",$A$8,AP396,AP396)</f>
        <v>1.10101</v>
      </c>
      <c r="AS396">
        <f t="shared" si="172"/>
        <v>106.1241496444174</v>
      </c>
      <c r="AT396" s="2">
        <v>40108</v>
      </c>
      <c r="AU396">
        <v>102.41015625</v>
      </c>
      <c r="AV396" s="22">
        <f>_xll.BDH(AV$3&amp;" Govt",$A$8,AT396,AT396)</f>
        <v>1.0204</v>
      </c>
      <c r="AW396">
        <f t="shared" si="173"/>
        <v>100.36275602704822</v>
      </c>
      <c r="AX396" s="2">
        <v>38742</v>
      </c>
      <c r="AY396">
        <v>106.72265625</v>
      </c>
      <c r="AZ396" s="22">
        <f>_xll.BDH(AZ$3&amp;" Govt",$A$8,AX396,AX396)</f>
        <v>1.0778399999999999</v>
      </c>
      <c r="BA396">
        <f t="shared" si="174"/>
        <v>99.015304915386338</v>
      </c>
      <c r="BB396" s="2">
        <v>38742</v>
      </c>
      <c r="BC396">
        <v>106.8046875</v>
      </c>
      <c r="BD396" s="22">
        <f>_xll.BDH(BD$3&amp;" Govt",$A$8,BB396,BB396)</f>
        <v>1.0713699999999999</v>
      </c>
      <c r="BE396">
        <f t="shared" si="175"/>
        <v>99.689824710417511</v>
      </c>
      <c r="BH396" s="22"/>
      <c r="BJ396" s="2">
        <v>38742</v>
      </c>
      <c r="BK396">
        <v>104.73046875</v>
      </c>
      <c r="BL396" s="22">
        <f>_xll.BDH(BL$3&amp;" Govt",$A$8,BJ396,BJ396)</f>
        <v>1.0502100000000001</v>
      </c>
      <c r="BM396">
        <f t="shared" si="176"/>
        <v>99.72335889964863</v>
      </c>
      <c r="BN396" s="2">
        <v>38917</v>
      </c>
      <c r="BO396">
        <v>99.07421875</v>
      </c>
      <c r="BP396" s="22">
        <f>_xll.BDH(BP$3&amp;" Govt",$A$8,BN396,BN396)</f>
        <v>1.0583199999999999</v>
      </c>
      <c r="BQ396">
        <f t="shared" si="177"/>
        <v>93.614614436087393</v>
      </c>
      <c r="BR396" s="2">
        <v>39098</v>
      </c>
      <c r="BS396">
        <v>98.93359375</v>
      </c>
      <c r="BT396" s="22">
        <f>_xll.BDH(BT$3&amp;" Govt",$A$8,BR396,BR396)</f>
        <v>1.0367299999999999</v>
      </c>
      <c r="BU396">
        <f t="shared" si="178"/>
        <v>95.428504769805073</v>
      </c>
      <c r="BV396" s="2">
        <v>39276</v>
      </c>
      <c r="BW396">
        <v>98.640625</v>
      </c>
      <c r="BX396" s="22">
        <f>_xll.BDH(BX$3&amp;" Govt",$A$8,BV396,BV396)</f>
        <v>1.04382</v>
      </c>
      <c r="BY396">
        <f t="shared" si="179"/>
        <v>94.499650322852602</v>
      </c>
      <c r="BZ396" s="2">
        <v>39458</v>
      </c>
      <c r="CA396">
        <v>113.93359375</v>
      </c>
      <c r="CB396" s="22">
        <f>_xll.BDH(CB$3&amp;" Govt",$A$8,BZ396,BZ396)</f>
        <v>1.03657</v>
      </c>
      <c r="CC396">
        <f t="shared" si="180"/>
        <v>109.91403740220149</v>
      </c>
      <c r="CD396" s="2">
        <v>39640</v>
      </c>
      <c r="CE396">
        <v>116.93359375</v>
      </c>
      <c r="CF396" s="22">
        <f>_xll.BDH(CF$3&amp;" Govt",$A$8,CD396,CD396)</f>
        <v>1.0681400000000001</v>
      </c>
      <c r="CG396">
        <f t="shared" si="181"/>
        <v>109.47403313236092</v>
      </c>
      <c r="CH396" s="2">
        <v>39822</v>
      </c>
      <c r="CI396">
        <v>109</v>
      </c>
      <c r="CJ396" s="22">
        <f>_xll.BDH(CJ$3&amp;" Govt",$A$8,CH396,CH396)</f>
        <v>1.03979</v>
      </c>
      <c r="CK396">
        <f t="shared" si="182"/>
        <v>104.82885967358794</v>
      </c>
      <c r="CL396" s="2">
        <v>40004</v>
      </c>
      <c r="CM396">
        <v>101.66796875</v>
      </c>
      <c r="CN396" s="22">
        <f>_xll.BDH(CN$3&amp;" Govt",$A$8,CL396,CL396)</f>
        <v>1.0187200000000001</v>
      </c>
      <c r="CO396">
        <f t="shared" si="183"/>
        <v>99.799718028506348</v>
      </c>
      <c r="CR396" s="22"/>
      <c r="CV396" s="22"/>
      <c r="CZ396" s="22"/>
      <c r="DB396" s="2">
        <v>38747</v>
      </c>
      <c r="DC396">
        <v>110.03125</v>
      </c>
      <c r="DD396" s="22">
        <f>_xll.BDH(DD$3&amp;" Govt",$A$8,DB396,DB396)</f>
        <v>1.04884</v>
      </c>
      <c r="DE396">
        <f t="shared" si="184"/>
        <v>104.9075645475001</v>
      </c>
      <c r="DF396" s="2">
        <v>39288</v>
      </c>
      <c r="DG396">
        <v>96.40625</v>
      </c>
      <c r="DH396" s="22">
        <f>_xll.BDH(DH$3&amp;" Govt",$A$8,DF396,DF396)</f>
        <v>1.0462800000000001</v>
      </c>
      <c r="DI396">
        <f t="shared" si="185"/>
        <v>92.141921856482</v>
      </c>
      <c r="DJ396" s="2">
        <v>39652</v>
      </c>
      <c r="DK396">
        <v>109.61328125</v>
      </c>
      <c r="DL396" s="22">
        <f>_xll.BDH(DL$3&amp;" Govt",$A$8,DJ396,DJ396)</f>
        <v>1.07162</v>
      </c>
      <c r="DM396">
        <f t="shared" si="186"/>
        <v>102.28745380825292</v>
      </c>
      <c r="DP396" s="22"/>
    </row>
    <row r="397" spans="4:120" x14ac:dyDescent="0.25">
      <c r="D397" s="2"/>
      <c r="F397" s="2">
        <v>38743</v>
      </c>
      <c r="G397">
        <v>126.58203125</v>
      </c>
      <c r="H397" s="22">
        <f>_xll.BDH(H$3&amp;" Govt",$A$8,F397,F397)</f>
        <v>1.24915</v>
      </c>
      <c r="I397" s="14">
        <f t="shared" si="163"/>
        <v>101.33453248208782</v>
      </c>
      <c r="J397" s="2">
        <v>38743</v>
      </c>
      <c r="K397">
        <v>126.55859375</v>
      </c>
      <c r="L397" s="22">
        <f>_xll.BDH(L$3&amp;" Govt",$A$8,J397,J397)</f>
        <v>1.2250300000000001</v>
      </c>
      <c r="M397">
        <f t="shared" si="164"/>
        <v>103.31060769940328</v>
      </c>
      <c r="N397" s="2">
        <v>38743</v>
      </c>
      <c r="O397">
        <v>127.51171875</v>
      </c>
      <c r="P397" s="22">
        <f>_xll.BDH(P$3&amp;" Govt",$A$8,N397,N397)</f>
        <v>1.2067700000000001</v>
      </c>
      <c r="Q397">
        <f t="shared" si="165"/>
        <v>105.66364655236706</v>
      </c>
      <c r="R397" s="2">
        <v>38743</v>
      </c>
      <c r="S397">
        <v>128.11328125</v>
      </c>
      <c r="T397" s="22">
        <f>_xll.BDH(T$3&amp;" Govt",$A$8,R397,R397)</f>
        <v>1.17632</v>
      </c>
      <c r="U397">
        <f t="shared" si="166"/>
        <v>108.9102295718852</v>
      </c>
      <c r="V397" s="2">
        <v>38840</v>
      </c>
      <c r="W397">
        <v>99.625</v>
      </c>
      <c r="X397" s="22">
        <f>_xll.BDH(X$3&amp;" Govt",$A$8,V397,V397)</f>
        <v>1.0492300000000001</v>
      </c>
      <c r="Y397">
        <f t="shared" si="167"/>
        <v>94.95058280834516</v>
      </c>
      <c r="Z397" s="2">
        <v>38743</v>
      </c>
      <c r="AA397">
        <v>122.08984375</v>
      </c>
      <c r="AB397" s="22">
        <f>_xll.BDH(AB$3&amp;" Govt",$A$8,Z397,Z397)</f>
        <v>1.1371199999999999</v>
      </c>
      <c r="AC397">
        <f t="shared" si="168"/>
        <v>107.36759862635431</v>
      </c>
      <c r="AD397" s="2">
        <v>39380</v>
      </c>
      <c r="AE397">
        <v>106.79296875</v>
      </c>
      <c r="AF397" s="22">
        <f>_xll.BDH(AF$3&amp;" Govt",$A$8,AD397,AD397)</f>
        <v>1.0479499999999999</v>
      </c>
      <c r="AG397">
        <f t="shared" si="169"/>
        <v>101.90654969225632</v>
      </c>
      <c r="AH397" s="2">
        <v>38743</v>
      </c>
      <c r="AI397">
        <v>120.2578125</v>
      </c>
      <c r="AJ397" s="22">
        <f>_xll.BDH(AJ$3&amp;" Govt",$A$8,AH397,AH397)</f>
        <v>1.1145799999999999</v>
      </c>
      <c r="AK397">
        <f t="shared" si="170"/>
        <v>107.8951824902654</v>
      </c>
      <c r="AL397" s="2">
        <v>39744</v>
      </c>
      <c r="AM397">
        <v>103.640625</v>
      </c>
      <c r="AN397" s="22">
        <f>_xll.BDH(AN$3&amp;" Govt",$A$8,AL397,AL397)</f>
        <v>1.0809200000000001</v>
      </c>
      <c r="AO397">
        <f t="shared" si="171"/>
        <v>95.881864522813885</v>
      </c>
      <c r="AP397" s="2">
        <v>38743</v>
      </c>
      <c r="AQ397">
        <v>116.859375</v>
      </c>
      <c r="AR397" s="22">
        <f>_xll.BDH(AR$3&amp;" Govt",$A$8,AP397,AP397)</f>
        <v>1.1007199999999999</v>
      </c>
      <c r="AS397">
        <f t="shared" si="172"/>
        <v>106.1663047823243</v>
      </c>
      <c r="AT397" s="2">
        <v>40109</v>
      </c>
      <c r="AU397">
        <v>102.48828125</v>
      </c>
      <c r="AV397" s="22">
        <f>_xll.BDH(AV$3&amp;" Govt",$A$8,AT397,AT397)</f>
        <v>1.02047</v>
      </c>
      <c r="AW397">
        <f t="shared" si="173"/>
        <v>100.43242941977716</v>
      </c>
      <c r="AX397" s="2">
        <v>38743</v>
      </c>
      <c r="AY397">
        <v>106.71875</v>
      </c>
      <c r="AZ397" s="22">
        <f>_xll.BDH(AZ$3&amp;" Govt",$A$8,AX397,AX397)</f>
        <v>1.0775600000000001</v>
      </c>
      <c r="BA397">
        <f t="shared" si="174"/>
        <v>99.037408589776902</v>
      </c>
      <c r="BB397" s="2">
        <v>38743</v>
      </c>
      <c r="BC397">
        <v>106.81640625</v>
      </c>
      <c r="BD397" s="22">
        <f>_xll.BDH(BD$3&amp;" Govt",$A$8,BB397,BB397)</f>
        <v>1.0710900000000001</v>
      </c>
      <c r="BE397">
        <f t="shared" si="175"/>
        <v>99.726826177071942</v>
      </c>
      <c r="BH397" s="22"/>
      <c r="BJ397" s="2">
        <v>38743</v>
      </c>
      <c r="BK397">
        <v>104.7421875</v>
      </c>
      <c r="BL397" s="22">
        <f>_xll.BDH(BL$3&amp;" Govt",$A$8,BJ397,BJ397)</f>
        <v>1.0499400000000001</v>
      </c>
      <c r="BM397">
        <f t="shared" si="176"/>
        <v>99.760164866563798</v>
      </c>
      <c r="BN397" s="2">
        <v>38918</v>
      </c>
      <c r="BO397">
        <v>99.375</v>
      </c>
      <c r="BP397" s="22">
        <f>_xll.BDH(BP$3&amp;" Govt",$A$8,BN397,BN397)</f>
        <v>1.0584899999999999</v>
      </c>
      <c r="BQ397">
        <f t="shared" si="177"/>
        <v>93.883740044780779</v>
      </c>
      <c r="BR397" s="2">
        <v>39099</v>
      </c>
      <c r="BS397">
        <v>98.8203125</v>
      </c>
      <c r="BT397" s="22">
        <f>_xll.BDH(BT$3&amp;" Govt",$A$8,BR397,BR397)</f>
        <v>1.03668</v>
      </c>
      <c r="BU397">
        <f t="shared" si="178"/>
        <v>95.323834259366436</v>
      </c>
      <c r="BV397" s="2">
        <v>39279</v>
      </c>
      <c r="BW397">
        <v>98.859375</v>
      </c>
      <c r="BX397" s="22">
        <f>_xll.BDH(BX$3&amp;" Govt",$A$8,BV397,BV397)</f>
        <v>1.04444</v>
      </c>
      <c r="BY397">
        <f t="shared" si="179"/>
        <v>94.65299586381218</v>
      </c>
      <c r="BZ397" s="2">
        <v>39461</v>
      </c>
      <c r="CA397">
        <v>112.9765625</v>
      </c>
      <c r="CB397" s="22">
        <f>_xll.BDH(CB$3&amp;" Govt",$A$8,BZ397,BZ397)</f>
        <v>1.0371600000000001</v>
      </c>
      <c r="CC397">
        <f t="shared" si="180"/>
        <v>108.92876942805353</v>
      </c>
      <c r="CD397" s="2">
        <v>39643</v>
      </c>
      <c r="CE397">
        <v>116.5703125</v>
      </c>
      <c r="CF397" s="22">
        <f>_xll.BDH(CF$3&amp;" Govt",$A$8,CD397,CD397)</f>
        <v>1.06901</v>
      </c>
      <c r="CG397">
        <f t="shared" si="181"/>
        <v>109.04510949383074</v>
      </c>
      <c r="CH397" s="2">
        <v>39825</v>
      </c>
      <c r="CI397">
        <v>109.45703125</v>
      </c>
      <c r="CJ397" s="22">
        <f>_xll.BDH(CJ$3&amp;" Govt",$A$8,CH397,CH397)</f>
        <v>1.0378499999999999</v>
      </c>
      <c r="CK397">
        <f t="shared" si="182"/>
        <v>105.46517439899793</v>
      </c>
      <c r="CL397" s="2">
        <v>40007</v>
      </c>
      <c r="CM397">
        <v>101.28515625</v>
      </c>
      <c r="CN397" s="22">
        <f>_xll.BDH(CN$3&amp;" Govt",$A$8,CL397,CL397)</f>
        <v>1.01901</v>
      </c>
      <c r="CO397">
        <f t="shared" si="183"/>
        <v>99.395645037830832</v>
      </c>
      <c r="CR397" s="22"/>
      <c r="CV397" s="22"/>
      <c r="CZ397" s="22"/>
      <c r="DB397" s="2">
        <v>38748</v>
      </c>
      <c r="DC397">
        <v>110.92578125</v>
      </c>
      <c r="DD397" s="22">
        <f>_xll.BDH(DD$3&amp;" Govt",$A$8,DB397,DB397)</f>
        <v>1.04857</v>
      </c>
      <c r="DE397">
        <f t="shared" si="184"/>
        <v>105.78767392734868</v>
      </c>
      <c r="DF397" s="2">
        <v>39289</v>
      </c>
      <c r="DG397">
        <v>97</v>
      </c>
      <c r="DH397" s="22">
        <f>_xll.BDH(DH$3&amp;" Govt",$A$8,DF397,DF397)</f>
        <v>1.0464899999999999</v>
      </c>
      <c r="DI397">
        <f t="shared" si="185"/>
        <v>92.690804498848536</v>
      </c>
      <c r="DJ397" s="2">
        <v>39653</v>
      </c>
      <c r="DK397">
        <v>110.90625</v>
      </c>
      <c r="DL397" s="22">
        <f>_xll.BDH(DL$3&amp;" Govt",$A$8,DJ397,DJ397)</f>
        <v>1.0719000000000001</v>
      </c>
      <c r="DM397">
        <f t="shared" si="186"/>
        <v>103.46697453120626</v>
      </c>
      <c r="DP397" s="22"/>
    </row>
    <row r="398" spans="4:120" x14ac:dyDescent="0.25">
      <c r="D398" s="2"/>
      <c r="F398" s="2">
        <v>38744</v>
      </c>
      <c r="G398">
        <v>126.65625</v>
      </c>
      <c r="H398" s="22">
        <f>_xll.BDH(H$3&amp;" Govt",$A$8,F398,F398)</f>
        <v>1.24882</v>
      </c>
      <c r="I398" s="14">
        <f t="shared" si="163"/>
        <v>101.42074117967361</v>
      </c>
      <c r="J398" s="2">
        <v>38744</v>
      </c>
      <c r="K398">
        <v>126.6328125</v>
      </c>
      <c r="L398" s="22">
        <f>_xll.BDH(L$3&amp;" Govt",$A$8,J398,J398)</f>
        <v>1.22471</v>
      </c>
      <c r="M398">
        <f t="shared" si="164"/>
        <v>103.39820243159605</v>
      </c>
      <c r="N398" s="2">
        <v>38744</v>
      </c>
      <c r="O398">
        <v>127.58203125</v>
      </c>
      <c r="P398" s="22">
        <f>_xll.BDH(P$3&amp;" Govt",$A$8,N398,N398)</f>
        <v>1.20645</v>
      </c>
      <c r="Q398">
        <f t="shared" si="165"/>
        <v>105.74995337560611</v>
      </c>
      <c r="R398" s="2">
        <v>38744</v>
      </c>
      <c r="S398">
        <v>128.21875</v>
      </c>
      <c r="T398" s="22">
        <f>_xll.BDH(T$3&amp;" Govt",$A$8,R398,R398)</f>
        <v>1.17601</v>
      </c>
      <c r="U398">
        <f t="shared" si="166"/>
        <v>109.02862220559349</v>
      </c>
      <c r="V398" s="2">
        <v>38841</v>
      </c>
      <c r="W398">
        <v>99.484375</v>
      </c>
      <c r="X398" s="22">
        <f>_xll.BDH(X$3&amp;" Govt",$A$8,V398,V398)</f>
        <v>1.04941</v>
      </c>
      <c r="Y398">
        <f t="shared" si="167"/>
        <v>94.800292545334997</v>
      </c>
      <c r="Z398" s="2">
        <v>38744</v>
      </c>
      <c r="AA398">
        <v>122.22265625</v>
      </c>
      <c r="AB398" s="22">
        <f>_xll.BDH(AB$3&amp;" Govt",$A$8,Z398,Z398)</f>
        <v>1.1368199999999999</v>
      </c>
      <c r="AC398">
        <f t="shared" si="168"/>
        <v>107.51276037543323</v>
      </c>
      <c r="AD398" s="2">
        <v>39381</v>
      </c>
      <c r="AE398">
        <v>106.86328125</v>
      </c>
      <c r="AF398" s="22">
        <f>_xll.BDH(AF$3&amp;" Govt",$A$8,AD398,AD398)</f>
        <v>1.0478799999999999</v>
      </c>
      <c r="AG398">
        <f t="shared" si="169"/>
        <v>101.98045697026377</v>
      </c>
      <c r="AH398" s="2">
        <v>38744</v>
      </c>
      <c r="AI398">
        <v>120.45703125</v>
      </c>
      <c r="AJ398" s="22">
        <f>_xll.BDH(AJ$3&amp;" Govt",$A$8,AH398,AH398)</f>
        <v>1.11429</v>
      </c>
      <c r="AK398">
        <f t="shared" si="170"/>
        <v>108.10204816519936</v>
      </c>
      <c r="AL398" s="2">
        <v>39745</v>
      </c>
      <c r="AM398">
        <v>103.78515625</v>
      </c>
      <c r="AN398" s="22">
        <f>_xll.BDH(AN$3&amp;" Govt",$A$8,AL398,AL398)</f>
        <v>1.0807800000000001</v>
      </c>
      <c r="AO398">
        <f t="shared" si="171"/>
        <v>96.028013332963226</v>
      </c>
      <c r="AP398" s="2">
        <v>38744</v>
      </c>
      <c r="AQ398">
        <v>116.984375</v>
      </c>
      <c r="AR398" s="22">
        <f>_xll.BDH(AR$3&amp;" Govt",$A$8,AP398,AP398)</f>
        <v>1.10043</v>
      </c>
      <c r="AS398">
        <f t="shared" si="172"/>
        <v>106.30787510336869</v>
      </c>
      <c r="AT398" s="2">
        <v>40112</v>
      </c>
      <c r="AU398">
        <v>102.43359375</v>
      </c>
      <c r="AV398" s="22">
        <f>_xll.BDH(AV$3&amp;" Govt",$A$8,AT398,AT398)</f>
        <v>1.0206999999999999</v>
      </c>
      <c r="AW398">
        <f t="shared" si="173"/>
        <v>100.35621999608112</v>
      </c>
      <c r="AX398" s="2">
        <v>38744</v>
      </c>
      <c r="AY398">
        <v>106.87109375</v>
      </c>
      <c r="AZ398" s="22">
        <f>_xll.BDH(AZ$3&amp;" Govt",$A$8,AX398,AX398)</f>
        <v>1.07728</v>
      </c>
      <c r="BA398">
        <f t="shared" si="174"/>
        <v>99.204564969181646</v>
      </c>
      <c r="BB398" s="2">
        <v>38744</v>
      </c>
      <c r="BC398">
        <v>107.00390625</v>
      </c>
      <c r="BD398" s="22">
        <f>_xll.BDH(BD$3&amp;" Govt",$A$8,BB398,BB398)</f>
        <v>1.07081</v>
      </c>
      <c r="BE398">
        <f t="shared" si="175"/>
        <v>99.928004267797277</v>
      </c>
      <c r="BH398" s="22"/>
      <c r="BJ398" s="2">
        <v>38744</v>
      </c>
      <c r="BK398">
        <v>104.921875</v>
      </c>
      <c r="BL398" s="22">
        <f>_xll.BDH(BL$3&amp;" Govt",$A$8,BJ398,BJ398)</f>
        <v>1.04966</v>
      </c>
      <c r="BM398">
        <f t="shared" si="176"/>
        <v>99.957962578358703</v>
      </c>
      <c r="BN398" s="2">
        <v>38919</v>
      </c>
      <c r="BO398">
        <v>99.1875</v>
      </c>
      <c r="BP398" s="22">
        <f>_xll.BDH(BP$3&amp;" Govt",$A$8,BN398,BN398)</f>
        <v>1.0586599999999999</v>
      </c>
      <c r="BQ398">
        <f t="shared" si="177"/>
        <v>93.691553473258651</v>
      </c>
      <c r="BR398" s="2">
        <v>39100</v>
      </c>
      <c r="BS398">
        <v>99</v>
      </c>
      <c r="BT398" s="22">
        <f>_xll.BDH(BT$3&amp;" Govt",$A$8,BR398,BR398)</f>
        <v>1.0366299999999999</v>
      </c>
      <c r="BU398">
        <f t="shared" si="178"/>
        <v>95.50177015907316</v>
      </c>
      <c r="BV398" s="2">
        <v>39280</v>
      </c>
      <c r="BW398">
        <v>98.8046875</v>
      </c>
      <c r="BX398" s="22">
        <f>_xll.BDH(BX$3&amp;" Govt",$A$8,BV398,BV398)</f>
        <v>1.04464</v>
      </c>
      <c r="BY398">
        <f t="shared" si="179"/>
        <v>94.582523644509109</v>
      </c>
      <c r="BZ398" s="2">
        <v>39462</v>
      </c>
      <c r="CA398">
        <v>113.734375</v>
      </c>
      <c r="CB398" s="22">
        <f>_xll.BDH(CB$3&amp;" Govt",$A$8,BZ398,BZ398)</f>
        <v>1.0373600000000001</v>
      </c>
      <c r="CC398">
        <f t="shared" si="180"/>
        <v>109.63828854014035</v>
      </c>
      <c r="CD398" s="2">
        <v>39644</v>
      </c>
      <c r="CE398">
        <v>116.80859375</v>
      </c>
      <c r="CF398" s="22">
        <f>_xll.BDH(CF$3&amp;" Govt",$A$8,CD398,CD398)</f>
        <v>1.0692999999999999</v>
      </c>
      <c r="CG398">
        <f t="shared" si="181"/>
        <v>109.23837440381558</v>
      </c>
      <c r="CH398" s="2">
        <v>39826</v>
      </c>
      <c r="CI398">
        <v>109.8203125</v>
      </c>
      <c r="CJ398" s="22">
        <f>_xll.BDH(CJ$3&amp;" Govt",$A$8,CH398,CH398)</f>
        <v>1.0371999999999999</v>
      </c>
      <c r="CK398">
        <f t="shared" si="182"/>
        <v>105.88151995757811</v>
      </c>
      <c r="CL398" s="2">
        <v>40008</v>
      </c>
      <c r="CM398">
        <v>100.48828125</v>
      </c>
      <c r="CN398" s="22">
        <f>_xll.BDH(CN$3&amp;" Govt",$A$8,CL398,CL398)</f>
        <v>1.0190999999999999</v>
      </c>
      <c r="CO398">
        <f t="shared" si="183"/>
        <v>98.604927141595539</v>
      </c>
      <c r="CR398" s="22"/>
      <c r="CV398" s="22"/>
      <c r="CZ398" s="22"/>
      <c r="DB398" s="2">
        <v>38749</v>
      </c>
      <c r="DC398">
        <v>110.5234375</v>
      </c>
      <c r="DD398" s="22">
        <f>_xll.BDH(DD$3&amp;" Govt",$A$8,DB398,DB398)</f>
        <v>1.0482899999999999</v>
      </c>
      <c r="DE398">
        <f t="shared" si="184"/>
        <v>105.43212040561296</v>
      </c>
      <c r="DF398" s="2">
        <v>39290</v>
      </c>
      <c r="DG398">
        <v>97.40234375</v>
      </c>
      <c r="DH398" s="22">
        <f>_xll.BDH(DH$3&amp;" Govt",$A$8,DF398,DF398)</f>
        <v>1.0466899999999999</v>
      </c>
      <c r="DI398">
        <f t="shared" si="185"/>
        <v>93.057489562334609</v>
      </c>
      <c r="DJ398" s="2">
        <v>39654</v>
      </c>
      <c r="DK398">
        <v>109.69140625</v>
      </c>
      <c r="DL398" s="22">
        <f>_xll.BDH(DL$3&amp;" Govt",$A$8,DJ398,DJ398)</f>
        <v>1.07219</v>
      </c>
      <c r="DM398">
        <f t="shared" si="186"/>
        <v>102.30594041168077</v>
      </c>
      <c r="DP398" s="22"/>
    </row>
    <row r="399" spans="4:120" x14ac:dyDescent="0.25">
      <c r="D399" s="2"/>
      <c r="F399" s="2">
        <v>38747</v>
      </c>
      <c r="G399">
        <v>126.671875</v>
      </c>
      <c r="H399" s="22">
        <f>_xll.BDH(H$3&amp;" Govt",$A$8,F399,F399)</f>
        <v>1.2478499999999999</v>
      </c>
      <c r="I399" s="14">
        <f t="shared" si="163"/>
        <v>101.51210081339906</v>
      </c>
      <c r="J399" s="2">
        <v>38747</v>
      </c>
      <c r="K399">
        <v>126.6484375</v>
      </c>
      <c r="L399" s="22">
        <f>_xll.BDH(L$3&amp;" Govt",$A$8,J399,J399)</f>
        <v>1.2237499999999999</v>
      </c>
      <c r="M399">
        <f t="shared" si="164"/>
        <v>103.4920837589377</v>
      </c>
      <c r="N399" s="2">
        <v>38747</v>
      </c>
      <c r="O399">
        <v>127.59765625</v>
      </c>
      <c r="P399" s="22">
        <f>_xll.BDH(P$3&amp;" Govt",$A$8,N399,N399)</f>
        <v>1.2055100000000001</v>
      </c>
      <c r="Q399">
        <f t="shared" si="165"/>
        <v>105.84537353485246</v>
      </c>
      <c r="R399" s="2">
        <v>38747</v>
      </c>
      <c r="S399">
        <v>128.19921875</v>
      </c>
      <c r="T399" s="22">
        <f>_xll.BDH(T$3&amp;" Govt",$A$8,R399,R399)</f>
        <v>1.17509</v>
      </c>
      <c r="U399">
        <f t="shared" si="166"/>
        <v>109.09736169144492</v>
      </c>
      <c r="V399" s="2">
        <v>38842</v>
      </c>
      <c r="W399">
        <v>99.7734375</v>
      </c>
      <c r="X399" s="22">
        <f>_xll.BDH(X$3&amp;" Govt",$A$8,V399,V399)</f>
        <v>1.0496000000000001</v>
      </c>
      <c r="Y399">
        <f t="shared" si="167"/>
        <v>95.058534203506085</v>
      </c>
      <c r="Z399" s="2">
        <v>38747</v>
      </c>
      <c r="AA399">
        <v>122.203125</v>
      </c>
      <c r="AB399" s="22">
        <f>_xll.BDH(AB$3&amp;" Govt",$A$8,Z399,Z399)</f>
        <v>1.1359300000000001</v>
      </c>
      <c r="AC399">
        <f t="shared" si="168"/>
        <v>107.57980245261591</v>
      </c>
      <c r="AD399" s="2">
        <v>39384</v>
      </c>
      <c r="AE399">
        <v>106.796875</v>
      </c>
      <c r="AF399" s="22">
        <f>_xll.BDH(AF$3&amp;" Govt",$A$8,AD399,AD399)</f>
        <v>1.0477000000000001</v>
      </c>
      <c r="AG399">
        <f t="shared" si="169"/>
        <v>101.93459482676337</v>
      </c>
      <c r="AH399" s="2">
        <v>38747</v>
      </c>
      <c r="AI399">
        <v>120.41796875</v>
      </c>
      <c r="AJ399" s="22">
        <f>_xll.BDH(AJ$3&amp;" Govt",$A$8,AH399,AH399)</f>
        <v>1.1134200000000001</v>
      </c>
      <c r="AK399">
        <f t="shared" si="170"/>
        <v>108.15143319681701</v>
      </c>
      <c r="AL399" s="2">
        <v>39748</v>
      </c>
      <c r="AM399">
        <v>101.56640625</v>
      </c>
      <c r="AN399" s="22">
        <f>_xll.BDH(AN$3&amp;" Govt",$A$8,AL399,AL399)</f>
        <v>1.08036</v>
      </c>
      <c r="AO399">
        <f t="shared" si="171"/>
        <v>94.011631539486842</v>
      </c>
      <c r="AP399" s="2">
        <v>38747</v>
      </c>
      <c r="AQ399">
        <v>116.9609375</v>
      </c>
      <c r="AR399" s="22">
        <f>_xll.BDH(AR$3&amp;" Govt",$A$8,AP399,AP399)</f>
        <v>1.0995699999999999</v>
      </c>
      <c r="AS399">
        <f t="shared" si="172"/>
        <v>106.36970588502778</v>
      </c>
      <c r="AT399" s="2">
        <v>40113</v>
      </c>
      <c r="AU399">
        <v>102.79296875</v>
      </c>
      <c r="AV399" s="22">
        <f>_xll.BDH(AV$3&amp;" Govt",$A$8,AT399,AT399)</f>
        <v>1.02077</v>
      </c>
      <c r="AW399">
        <f t="shared" si="173"/>
        <v>100.70140065832656</v>
      </c>
      <c r="AX399" s="2">
        <v>38747</v>
      </c>
      <c r="AY399">
        <v>106.86328125</v>
      </c>
      <c r="AZ399" s="22">
        <f>_xll.BDH(AZ$3&amp;" Govt",$A$8,AX399,AX399)</f>
        <v>1.0764400000000001</v>
      </c>
      <c r="BA399">
        <f t="shared" si="174"/>
        <v>99.274721535803195</v>
      </c>
      <c r="BB399" s="2">
        <v>38747</v>
      </c>
      <c r="BC399">
        <v>106.96484375</v>
      </c>
      <c r="BD399" s="22">
        <f>_xll.BDH(BD$3&amp;" Govt",$A$8,BB399,BB399)</f>
        <v>1.0699700000000001</v>
      </c>
      <c r="BE399">
        <f t="shared" si="175"/>
        <v>99.969946587287481</v>
      </c>
      <c r="BH399" s="22"/>
      <c r="BJ399" s="2">
        <v>38747</v>
      </c>
      <c r="BK399">
        <v>104.8671875</v>
      </c>
      <c r="BL399" s="22">
        <f>_xll.BDH(BL$3&amp;" Govt",$A$8,BJ399,BJ399)</f>
        <v>1.04884</v>
      </c>
      <c r="BM399">
        <f t="shared" si="176"/>
        <v>99.983970386331563</v>
      </c>
      <c r="BN399" s="2">
        <v>38922</v>
      </c>
      <c r="BO399">
        <v>99.09375</v>
      </c>
      <c r="BP399" s="22">
        <f>_xll.BDH(BP$3&amp;" Govt",$A$8,BN399,BN399)</f>
        <v>1.0591600000000001</v>
      </c>
      <c r="BQ399">
        <f t="shared" si="177"/>
        <v>93.558810755693187</v>
      </c>
      <c r="BR399" s="2">
        <v>39101</v>
      </c>
      <c r="BS399">
        <v>99.03515625</v>
      </c>
      <c r="BT399" s="22">
        <f>_xll.BDH(BT$3&amp;" Govt",$A$8,BR399,BR399)</f>
        <v>1.0365800000000001</v>
      </c>
      <c r="BU399">
        <f t="shared" si="178"/>
        <v>95.54029235563101</v>
      </c>
      <c r="BV399" s="2">
        <v>39281</v>
      </c>
      <c r="BW399">
        <v>99.12109375</v>
      </c>
      <c r="BX399" s="22">
        <f>_xll.BDH(BX$3&amp;" Govt",$A$8,BV399,BV399)</f>
        <v>1.0448500000000001</v>
      </c>
      <c r="BY399">
        <f t="shared" si="179"/>
        <v>94.866338469636787</v>
      </c>
      <c r="BZ399" s="2">
        <v>39463</v>
      </c>
      <c r="CA399">
        <v>112.953125</v>
      </c>
      <c r="CB399" s="22">
        <f>_xll.BDH(CB$3&amp;" Govt",$A$8,BZ399,BZ399)</f>
        <v>1.03756</v>
      </c>
      <c r="CC399">
        <f t="shared" si="180"/>
        <v>108.86418616754693</v>
      </c>
      <c r="CD399" s="2">
        <v>39645</v>
      </c>
      <c r="CE399">
        <v>116.046875</v>
      </c>
      <c r="CF399" s="22">
        <f>_xll.BDH(CF$3&amp;" Govt",$A$8,CD399,CD399)</f>
        <v>1.06959</v>
      </c>
      <c r="CG399">
        <f t="shared" si="181"/>
        <v>108.49659682682149</v>
      </c>
      <c r="CH399" s="2">
        <v>39827</v>
      </c>
      <c r="CI399">
        <v>108.140625</v>
      </c>
      <c r="CJ399" s="22">
        <f>_xll.BDH(CJ$3&amp;" Govt",$A$8,CH399,CH399)</f>
        <v>1.0365599999999999</v>
      </c>
      <c r="CK399">
        <f t="shared" si="182"/>
        <v>104.32644998842325</v>
      </c>
      <c r="CL399" s="2">
        <v>40009</v>
      </c>
      <c r="CM399">
        <v>100.30859375</v>
      </c>
      <c r="CN399" s="22">
        <f>_xll.BDH(CN$3&amp;" Govt",$A$8,CL399,CL399)</f>
        <v>1.0192000000000001</v>
      </c>
      <c r="CO399">
        <f t="shared" si="183"/>
        <v>98.418949911695435</v>
      </c>
      <c r="CR399" s="22"/>
      <c r="CV399" s="22"/>
      <c r="CZ399" s="22"/>
      <c r="DB399" s="2">
        <v>38750</v>
      </c>
      <c r="DC399">
        <v>110.80859375</v>
      </c>
      <c r="DD399" s="22">
        <f>_xll.BDH(DD$3&amp;" Govt",$A$8,DB399,DB399)</f>
        <v>1.0481400000000001</v>
      </c>
      <c r="DE399">
        <f t="shared" si="184"/>
        <v>105.7192681798233</v>
      </c>
      <c r="DF399" s="2">
        <v>39293</v>
      </c>
      <c r="DG399">
        <v>97.39453125</v>
      </c>
      <c r="DH399" s="22">
        <f>_xll.BDH(DH$3&amp;" Govt",$A$8,DF399,DF399)</f>
        <v>1.04731</v>
      </c>
      <c r="DI399">
        <f t="shared" si="185"/>
        <v>92.994940609752604</v>
      </c>
      <c r="DJ399" s="2">
        <v>39657</v>
      </c>
      <c r="DK399">
        <v>111.20703125</v>
      </c>
      <c r="DL399" s="22">
        <f>_xll.BDH(DL$3&amp;" Govt",$A$8,DJ399,DJ399)</f>
        <v>1.0730599999999999</v>
      </c>
      <c r="DM399">
        <f t="shared" si="186"/>
        <v>103.63542695655417</v>
      </c>
      <c r="DP399" s="22"/>
    </row>
    <row r="400" spans="4:120" x14ac:dyDescent="0.25">
      <c r="D400" s="2"/>
      <c r="F400" s="2">
        <v>38748</v>
      </c>
      <c r="G400">
        <v>126.69140625</v>
      </c>
      <c r="H400" s="22">
        <f>_xll.BDH(H$3&amp;" Govt",$A$8,F400,F400)</f>
        <v>1.24752</v>
      </c>
      <c r="I400" s="14">
        <f t="shared" si="163"/>
        <v>101.55460934494036</v>
      </c>
      <c r="J400" s="2">
        <v>38748</v>
      </c>
      <c r="K400">
        <v>126.72265625</v>
      </c>
      <c r="L400" s="22">
        <f>_xll.BDH(L$3&amp;" Govt",$A$8,J400,J400)</f>
        <v>1.22343</v>
      </c>
      <c r="M400">
        <f t="shared" si="164"/>
        <v>103.5798176029687</v>
      </c>
      <c r="N400" s="2">
        <v>38748</v>
      </c>
      <c r="O400">
        <v>127.69140625</v>
      </c>
      <c r="P400" s="22">
        <f>_xll.BDH(P$3&amp;" Govt",$A$8,N400,N400)</f>
        <v>1.20519</v>
      </c>
      <c r="Q400">
        <f t="shared" si="165"/>
        <v>105.95126598295704</v>
      </c>
      <c r="R400" s="2">
        <v>38748</v>
      </c>
      <c r="S400">
        <v>128.34375</v>
      </c>
      <c r="T400" s="22">
        <f>_xll.BDH(T$3&amp;" Govt",$A$8,R400,R400)</f>
        <v>1.1747799999999999</v>
      </c>
      <c r="U400">
        <f t="shared" si="166"/>
        <v>109.24917856960452</v>
      </c>
      <c r="V400" s="2">
        <v>38845</v>
      </c>
      <c r="W400">
        <v>99.6484375</v>
      </c>
      <c r="X400" s="22">
        <f>_xll.BDH(X$3&amp;" Govt",$A$8,V400,V400)</f>
        <v>1.05016</v>
      </c>
      <c r="Y400">
        <f t="shared" si="167"/>
        <v>94.888814561590621</v>
      </c>
      <c r="Z400" s="2">
        <v>38748</v>
      </c>
      <c r="AA400">
        <v>122.359375</v>
      </c>
      <c r="AB400" s="22">
        <f>_xll.BDH(AB$3&amp;" Govt",$A$8,Z400,Z400)</f>
        <v>1.1356299999999999</v>
      </c>
      <c r="AC400">
        <f t="shared" si="168"/>
        <v>107.74581069538495</v>
      </c>
      <c r="AD400" s="2">
        <v>39385</v>
      </c>
      <c r="AE400">
        <v>106.75</v>
      </c>
      <c r="AF400" s="22">
        <f>_xll.BDH(AF$3&amp;" Govt",$A$8,AD400,AD400)</f>
        <v>1.0476399999999999</v>
      </c>
      <c r="AG400">
        <f t="shared" si="169"/>
        <v>101.8956893589401</v>
      </c>
      <c r="AH400" s="2">
        <v>38748</v>
      </c>
      <c r="AI400">
        <v>120.62109375</v>
      </c>
      <c r="AJ400" s="22">
        <f>_xll.BDH(AJ$3&amp;" Govt",$A$8,AH400,AH400)</f>
        <v>1.11313</v>
      </c>
      <c r="AK400">
        <f t="shared" si="170"/>
        <v>108.36209045664029</v>
      </c>
      <c r="AL400" s="2">
        <v>39749</v>
      </c>
      <c r="AM400">
        <v>100.34375</v>
      </c>
      <c r="AN400" s="22">
        <f>_xll.BDH(AN$3&amp;" Govt",$A$8,AL400,AL400)</f>
        <v>1.08022</v>
      </c>
      <c r="AO400">
        <f t="shared" si="171"/>
        <v>92.891957193904943</v>
      </c>
      <c r="AP400" s="2">
        <v>38748</v>
      </c>
      <c r="AQ400">
        <v>117.21484375</v>
      </c>
      <c r="AR400" s="22">
        <f>_xll.BDH(AR$3&amp;" Govt",$A$8,AP400,AP400)</f>
        <v>1.0992900000000001</v>
      </c>
      <c r="AS400">
        <f t="shared" si="172"/>
        <v>106.62777224390287</v>
      </c>
      <c r="AT400" s="2">
        <v>40114</v>
      </c>
      <c r="AU400">
        <v>102.8203125</v>
      </c>
      <c r="AV400" s="22">
        <f>_xll.BDH(AV$3&amp;" Govt",$A$8,AT400,AT400)</f>
        <v>1.02084</v>
      </c>
      <c r="AW400">
        <f t="shared" si="173"/>
        <v>100.72128100387916</v>
      </c>
      <c r="AX400" s="2">
        <v>38748</v>
      </c>
      <c r="AY400">
        <v>107.02734375</v>
      </c>
      <c r="AZ400" s="22">
        <f>_xll.BDH(AZ$3&amp;" Govt",$A$8,AX400,AX400)</f>
        <v>1.07616</v>
      </c>
      <c r="BA400">
        <f t="shared" si="174"/>
        <v>99.453003038581627</v>
      </c>
      <c r="BB400" s="2">
        <v>38748</v>
      </c>
      <c r="BC400">
        <v>107.17578125</v>
      </c>
      <c r="BD400" s="22">
        <f>_xll.BDH(BD$3&amp;" Govt",$A$8,BB400,BB400)</f>
        <v>1.06969</v>
      </c>
      <c r="BE400">
        <f t="shared" si="175"/>
        <v>100.19330951023193</v>
      </c>
      <c r="BH400" s="22"/>
      <c r="BJ400" s="2">
        <v>38748</v>
      </c>
      <c r="BK400">
        <v>105.109375</v>
      </c>
      <c r="BL400" s="22">
        <f>_xll.BDH(BL$3&amp;" Govt",$A$8,BJ400,BJ400)</f>
        <v>1.04857</v>
      </c>
      <c r="BM400">
        <f t="shared" si="176"/>
        <v>100.24068493281327</v>
      </c>
      <c r="BN400" s="2">
        <v>38923</v>
      </c>
      <c r="BO400">
        <v>99.23046875</v>
      </c>
      <c r="BP400" s="22">
        <f>_xll.BDH(BP$3&amp;" Govt",$A$8,BN400,BN400)</f>
        <v>1.0593300000000001</v>
      </c>
      <c r="BQ400">
        <f t="shared" si="177"/>
        <v>93.672858080107233</v>
      </c>
      <c r="BR400" s="2">
        <v>39104</v>
      </c>
      <c r="BS400">
        <v>99.29296875</v>
      </c>
      <c r="BT400" s="22">
        <f>_xll.BDH(BT$3&amp;" Govt",$A$8,BR400,BR400)</f>
        <v>1.03644</v>
      </c>
      <c r="BU400">
        <f t="shared" si="178"/>
        <v>95.801945843464168</v>
      </c>
      <c r="BV400" s="2">
        <v>39282</v>
      </c>
      <c r="BW400">
        <v>99.328125</v>
      </c>
      <c r="BX400" s="22">
        <f>_xll.BDH(BX$3&amp;" Govt",$A$8,BV400,BV400)</f>
        <v>1.04505</v>
      </c>
      <c r="BY400">
        <f t="shared" si="179"/>
        <v>95.046289651212859</v>
      </c>
      <c r="BZ400" s="2">
        <v>39464</v>
      </c>
      <c r="CA400">
        <v>113.7890625</v>
      </c>
      <c r="CB400" s="22">
        <f>_xll.BDH(CB$3&amp;" Govt",$A$8,BZ400,BZ400)</f>
        <v>1.03776</v>
      </c>
      <c r="CC400">
        <f t="shared" si="180"/>
        <v>109.64872658418132</v>
      </c>
      <c r="CD400" s="2">
        <v>39646</v>
      </c>
      <c r="CE400">
        <v>115.24609375</v>
      </c>
      <c r="CF400" s="22">
        <f>_xll.BDH(CF$3&amp;" Govt",$A$8,CD400,CD400)</f>
        <v>1.0698799999999999</v>
      </c>
      <c r="CG400">
        <f t="shared" si="181"/>
        <v>107.7187102759188</v>
      </c>
      <c r="CH400" s="2">
        <v>39828</v>
      </c>
      <c r="CI400">
        <v>107.85546875</v>
      </c>
      <c r="CJ400" s="22">
        <f>_xll.BDH(CJ$3&amp;" Govt",$A$8,CH400,CH400)</f>
        <v>1.0359099999999999</v>
      </c>
      <c r="CK400">
        <f t="shared" si="182"/>
        <v>104.11664020040352</v>
      </c>
      <c r="CL400" s="2">
        <v>40010</v>
      </c>
      <c r="CM400">
        <v>100.75390625</v>
      </c>
      <c r="CN400" s="22">
        <f>_xll.BDH(CN$3&amp;" Govt",$A$8,CL400,CL400)</f>
        <v>1.01929</v>
      </c>
      <c r="CO400">
        <f t="shared" si="183"/>
        <v>98.847144826300664</v>
      </c>
      <c r="CR400" s="22"/>
      <c r="CV400" s="22"/>
      <c r="CZ400" s="22"/>
      <c r="DB400" s="2">
        <v>38751</v>
      </c>
      <c r="DC400">
        <v>111.6640625</v>
      </c>
      <c r="DD400" s="22">
        <f>_xll.BDH(DD$3&amp;" Govt",$A$8,DB400,DB400)</f>
        <v>1.04799</v>
      </c>
      <c r="DE400">
        <f t="shared" si="184"/>
        <v>106.55069466311701</v>
      </c>
      <c r="DF400" s="2">
        <v>39294</v>
      </c>
      <c r="DG400">
        <v>98.171875</v>
      </c>
      <c r="DH400" s="22">
        <f>_xll.BDH(DH$3&amp;" Govt",$A$8,DF400,DF400)</f>
        <v>1.04752</v>
      </c>
      <c r="DI400">
        <f t="shared" si="185"/>
        <v>93.718377692072707</v>
      </c>
      <c r="DJ400" s="2">
        <v>39658</v>
      </c>
      <c r="DK400">
        <v>110.453125</v>
      </c>
      <c r="DL400" s="22">
        <f>_xll.BDH(DL$3&amp;" Govt",$A$8,DJ400,DJ400)</f>
        <v>1.07335</v>
      </c>
      <c r="DM400">
        <f t="shared" si="186"/>
        <v>102.90504029440537</v>
      </c>
      <c r="DP400" s="22"/>
    </row>
    <row r="401" spans="4:120" x14ac:dyDescent="0.25">
      <c r="D401" s="2"/>
      <c r="F401" s="2">
        <v>38749</v>
      </c>
      <c r="G401">
        <v>126.68359375</v>
      </c>
      <c r="H401" s="22">
        <f>_xll.BDH(H$3&amp;" Govt",$A$8,F401,F401)</f>
        <v>1.2472000000000001</v>
      </c>
      <c r="I401" s="14">
        <f t="shared" si="163"/>
        <v>101.57440165971776</v>
      </c>
      <c r="J401" s="2">
        <v>38749</v>
      </c>
      <c r="K401">
        <v>126.62109375</v>
      </c>
      <c r="L401" s="22">
        <f>_xll.BDH(L$3&amp;" Govt",$A$8,J401,J401)</f>
        <v>1.2231099999999999</v>
      </c>
      <c r="M401">
        <f t="shared" si="164"/>
        <v>103.52388072209368</v>
      </c>
      <c r="N401" s="2">
        <v>38749</v>
      </c>
      <c r="O401">
        <v>127.5546875</v>
      </c>
      <c r="P401" s="22">
        <f>_xll.BDH(P$3&amp;" Govt",$A$8,N401,N401)</f>
        <v>1.20488</v>
      </c>
      <c r="Q401">
        <f t="shared" si="165"/>
        <v>105.86505502622668</v>
      </c>
      <c r="R401" s="2">
        <v>38749</v>
      </c>
      <c r="S401">
        <v>128.06640625</v>
      </c>
      <c r="T401" s="22">
        <f>_xll.BDH(T$3&amp;" Govt",$A$8,R401,R401)</f>
        <v>1.17448</v>
      </c>
      <c r="U401">
        <f t="shared" si="166"/>
        <v>109.04094258735782</v>
      </c>
      <c r="V401" s="2">
        <v>38846</v>
      </c>
      <c r="W401">
        <v>99.78125</v>
      </c>
      <c r="X401" s="22">
        <f>_xll.BDH(X$3&amp;" Govt",$A$8,V401,V401)</f>
        <v>1.0503499999999999</v>
      </c>
      <c r="Y401">
        <f t="shared" si="167"/>
        <v>94.998095872804313</v>
      </c>
      <c r="Z401" s="2">
        <v>38749</v>
      </c>
      <c r="AA401">
        <v>122.03515625</v>
      </c>
      <c r="AB401" s="22">
        <f>_xll.BDH(AB$3&amp;" Govt",$A$8,Z401,Z401)</f>
        <v>1.13534</v>
      </c>
      <c r="AC401">
        <f t="shared" si="168"/>
        <v>107.48776247643877</v>
      </c>
      <c r="AD401" s="2">
        <v>39386</v>
      </c>
      <c r="AE401">
        <v>106.50390625</v>
      </c>
      <c r="AF401" s="22">
        <f>_xll.BDH(AF$3&amp;" Govt",$A$8,AD401,AD401)</f>
        <v>1.0475699999999999</v>
      </c>
      <c r="AG401">
        <f t="shared" si="169"/>
        <v>101.66757949349447</v>
      </c>
      <c r="AH401" s="2">
        <v>38749</v>
      </c>
      <c r="AI401">
        <v>120.3359375</v>
      </c>
      <c r="AJ401" s="22">
        <f>_xll.BDH(AJ$3&amp;" Govt",$A$8,AH401,AH401)</f>
        <v>1.11283</v>
      </c>
      <c r="AK401">
        <f t="shared" si="170"/>
        <v>108.13505881401473</v>
      </c>
      <c r="AL401" s="2">
        <v>39750</v>
      </c>
      <c r="AM401">
        <v>100.98046875</v>
      </c>
      <c r="AN401" s="22">
        <f>_xll.BDH(AN$3&amp;" Govt",$A$8,AL401,AL401)</f>
        <v>1.0800799999999999</v>
      </c>
      <c r="AO401">
        <f t="shared" si="171"/>
        <v>93.493508582697586</v>
      </c>
      <c r="AP401" s="2">
        <v>38749</v>
      </c>
      <c r="AQ401">
        <v>116.8828125</v>
      </c>
      <c r="AR401" s="22">
        <f>_xll.BDH(AR$3&amp;" Govt",$A$8,AP401,AP401)</f>
        <v>1.099</v>
      </c>
      <c r="AS401">
        <f t="shared" si="172"/>
        <v>106.35378753412193</v>
      </c>
      <c r="AT401" s="2">
        <v>40115</v>
      </c>
      <c r="AU401">
        <v>102.859375</v>
      </c>
      <c r="AV401" s="22">
        <f>_xll.BDH(AV$3&amp;" Govt",$A$8,AT401,AT401)</f>
        <v>1.02092</v>
      </c>
      <c r="AW401">
        <f t="shared" si="173"/>
        <v>100.75165047212317</v>
      </c>
      <c r="AX401" s="2">
        <v>38749</v>
      </c>
      <c r="AY401">
        <v>106.78125</v>
      </c>
      <c r="AZ401" s="22">
        <f>_xll.BDH(AZ$3&amp;" Govt",$A$8,AX401,AX401)</f>
        <v>1.0758700000000001</v>
      </c>
      <c r="BA401">
        <f t="shared" si="174"/>
        <v>99.251071226077485</v>
      </c>
      <c r="BB401" s="2">
        <v>38749</v>
      </c>
      <c r="BC401">
        <v>106.8671875</v>
      </c>
      <c r="BD401" s="22">
        <f>_xll.BDH(BD$3&amp;" Govt",$A$8,BB401,BB401)</f>
        <v>1.06941</v>
      </c>
      <c r="BE401">
        <f t="shared" si="175"/>
        <v>99.93097829644384</v>
      </c>
      <c r="BH401" s="22"/>
      <c r="BJ401" s="2">
        <v>38749</v>
      </c>
      <c r="BK401">
        <v>104.8203125</v>
      </c>
      <c r="BL401" s="22">
        <f>_xll.BDH(BL$3&amp;" Govt",$A$8,BJ401,BJ401)</f>
        <v>1.0482899999999999</v>
      </c>
      <c r="BM401">
        <f t="shared" si="176"/>
        <v>99.991712694006438</v>
      </c>
      <c r="BN401" s="2">
        <v>38924</v>
      </c>
      <c r="BO401">
        <v>99.53125</v>
      </c>
      <c r="BP401" s="22">
        <f>_xll.BDH(BP$3&amp;" Govt",$A$8,BN401,BN401)</f>
        <v>1.0594999999999999</v>
      </c>
      <c r="BQ401">
        <f t="shared" si="177"/>
        <v>93.941717791411051</v>
      </c>
      <c r="BR401" s="2">
        <v>39105</v>
      </c>
      <c r="BS401">
        <v>99.26171875</v>
      </c>
      <c r="BT401" s="22">
        <f>_xll.BDH(BT$3&amp;" Govt",$A$8,BR401,BR401)</f>
        <v>1.0363899999999999</v>
      </c>
      <c r="BU401">
        <f t="shared" si="178"/>
        <v>95.776415007863847</v>
      </c>
      <c r="BV401" s="2">
        <v>39283</v>
      </c>
      <c r="BW401">
        <v>99.6796875</v>
      </c>
      <c r="BX401" s="22">
        <f>_xll.BDH(BX$3&amp;" Govt",$A$8,BV401,BV401)</f>
        <v>1.0452600000000001</v>
      </c>
      <c r="BY401">
        <f t="shared" si="179"/>
        <v>95.363533953274782</v>
      </c>
      <c r="BZ401" s="2">
        <v>39465</v>
      </c>
      <c r="CA401">
        <v>113.890625</v>
      </c>
      <c r="CB401" s="22">
        <f>_xll.BDH(CB$3&amp;" Govt",$A$8,BZ401,BZ401)</f>
        <v>1.0379499999999999</v>
      </c>
      <c r="CC401">
        <f t="shared" si="180"/>
        <v>109.72650416686739</v>
      </c>
      <c r="CD401" s="2">
        <v>39647</v>
      </c>
      <c r="CE401">
        <v>114.41015625</v>
      </c>
      <c r="CF401" s="22">
        <f>_xll.BDH(CF$3&amp;" Govt",$A$8,CD401,CD401)</f>
        <v>1.0701700000000001</v>
      </c>
      <c r="CG401">
        <f t="shared" si="181"/>
        <v>106.90839422708541</v>
      </c>
      <c r="CH401" s="2">
        <v>39829</v>
      </c>
      <c r="CI401">
        <v>107.55078125</v>
      </c>
      <c r="CJ401" s="22">
        <f>_xll.BDH(CJ$3&amp;" Govt",$A$8,CH401,CH401)</f>
        <v>1.0352699999999999</v>
      </c>
      <c r="CK401">
        <f t="shared" si="182"/>
        <v>103.8866974315879</v>
      </c>
      <c r="CL401" s="2">
        <v>40011</v>
      </c>
      <c r="CM401">
        <v>100.90625</v>
      </c>
      <c r="CN401" s="22">
        <f>_xll.BDH(CN$3&amp;" Govt",$A$8,CL401,CL401)</f>
        <v>1.01939</v>
      </c>
      <c r="CO401">
        <f t="shared" si="183"/>
        <v>98.986894122955889</v>
      </c>
      <c r="CR401" s="22"/>
      <c r="CV401" s="22"/>
      <c r="CZ401" s="22"/>
      <c r="DB401" s="2">
        <v>38754</v>
      </c>
      <c r="DC401">
        <v>111.91796875</v>
      </c>
      <c r="DD401" s="22">
        <f>_xll.BDH(DD$3&amp;" Govt",$A$8,DB401,DB401)</f>
        <v>1.0475399999999999</v>
      </c>
      <c r="DE401">
        <f t="shared" si="184"/>
        <v>106.83884982912348</v>
      </c>
      <c r="DF401" s="2">
        <v>39295</v>
      </c>
      <c r="DG401">
        <v>97.515625</v>
      </c>
      <c r="DH401" s="22">
        <f>_xll.BDH(DH$3&amp;" Govt",$A$8,DF401,DF401)</f>
        <v>1.04772</v>
      </c>
      <c r="DI401">
        <f t="shared" si="185"/>
        <v>93.074127629519339</v>
      </c>
      <c r="DJ401" s="2">
        <v>39659</v>
      </c>
      <c r="DK401">
        <v>110.390625</v>
      </c>
      <c r="DL401" s="22">
        <f>_xll.BDH(DL$3&amp;" Govt",$A$8,DJ401,DJ401)</f>
        <v>1.0736399999999999</v>
      </c>
      <c r="DM401">
        <f t="shared" si="186"/>
        <v>102.81903151894491</v>
      </c>
      <c r="DP401" s="22"/>
    </row>
    <row r="402" spans="4:120" x14ac:dyDescent="0.25">
      <c r="D402" s="2"/>
      <c r="F402" s="2">
        <v>38750</v>
      </c>
      <c r="G402">
        <v>126.6171875</v>
      </c>
      <c r="H402" s="22">
        <f>_xll.BDH(H$3&amp;" Govt",$A$8,F402,F402)</f>
        <v>1.24702</v>
      </c>
      <c r="I402" s="14">
        <f t="shared" si="163"/>
        <v>101.53581137431637</v>
      </c>
      <c r="J402" s="2">
        <v>38750</v>
      </c>
      <c r="K402">
        <v>126.51953125</v>
      </c>
      <c r="L402" s="22">
        <f>_xll.BDH(L$3&amp;" Govt",$A$8,J402,J402)</f>
        <v>1.2229399999999999</v>
      </c>
      <c r="M402">
        <f t="shared" si="164"/>
        <v>103.45522368227387</v>
      </c>
      <c r="N402" s="2">
        <v>38750</v>
      </c>
      <c r="O402">
        <v>127.453125</v>
      </c>
      <c r="P402" s="22">
        <f>_xll.BDH(P$3&amp;" Govt",$A$8,N402,N402)</f>
        <v>1.2046999999999999</v>
      </c>
      <c r="Q402">
        <f t="shared" si="165"/>
        <v>105.79656761019342</v>
      </c>
      <c r="R402" s="2">
        <v>38750</v>
      </c>
      <c r="S402">
        <v>127.984375</v>
      </c>
      <c r="T402" s="22">
        <f>_xll.BDH(T$3&amp;" Govt",$A$8,R402,R402)</f>
        <v>1.17431</v>
      </c>
      <c r="U402">
        <f t="shared" si="166"/>
        <v>108.98687314252625</v>
      </c>
      <c r="V402" s="2">
        <v>38847</v>
      </c>
      <c r="W402">
        <v>99.8671875</v>
      </c>
      <c r="X402" s="22">
        <f>_xll.BDH(X$3&amp;" Govt",$A$8,V402,V402)</f>
        <v>1.05054</v>
      </c>
      <c r="Y402">
        <f t="shared" si="167"/>
        <v>95.062717745159631</v>
      </c>
      <c r="Z402" s="2">
        <v>38750</v>
      </c>
      <c r="AA402">
        <v>121.95703125</v>
      </c>
      <c r="AB402" s="22">
        <f>_xll.BDH(AB$3&amp;" Govt",$A$8,Z402,Z402)</f>
        <v>1.13517</v>
      </c>
      <c r="AC402">
        <f t="shared" si="168"/>
        <v>107.4350372631412</v>
      </c>
      <c r="AD402" s="2">
        <v>39387</v>
      </c>
      <c r="AE402">
        <v>107.17578125</v>
      </c>
      <c r="AF402" s="22">
        <f>_xll.BDH(AF$3&amp;" Govt",$A$8,AD402,AD402)</f>
        <v>1.0475099999999999</v>
      </c>
      <c r="AG402">
        <f t="shared" si="169"/>
        <v>102.3148048705979</v>
      </c>
      <c r="AH402" s="2">
        <v>38750</v>
      </c>
      <c r="AI402">
        <v>120.19140625</v>
      </c>
      <c r="AJ402" s="22">
        <f>_xll.BDH(AJ$3&amp;" Govt",$A$8,AH402,AH402)</f>
        <v>1.11267</v>
      </c>
      <c r="AK402">
        <f t="shared" si="170"/>
        <v>108.02071256527093</v>
      </c>
      <c r="AL402" s="2">
        <v>39751</v>
      </c>
      <c r="AM402">
        <v>101.546875</v>
      </c>
      <c r="AN402" s="22">
        <f>_xll.BDH(AN$3&amp;" Govt",$A$8,AL402,AL402)</f>
        <v>1.0799399999999999</v>
      </c>
      <c r="AO402">
        <f t="shared" si="171"/>
        <v>94.030108154156721</v>
      </c>
      <c r="AP402" s="2">
        <v>38750</v>
      </c>
      <c r="AQ402">
        <v>116.75390625</v>
      </c>
      <c r="AR402" s="22">
        <f>_xll.BDH(AR$3&amp;" Govt",$A$8,AP402,AP402)</f>
        <v>1.09884</v>
      </c>
      <c r="AS402">
        <f t="shared" si="172"/>
        <v>106.25196229660369</v>
      </c>
      <c r="AT402" s="2">
        <v>40116</v>
      </c>
      <c r="AU402">
        <v>103.12109375</v>
      </c>
      <c r="AV402" s="22">
        <f>_xll.BDH(AV$3&amp;" Govt",$A$8,AT402,AT402)</f>
        <v>1.0209900000000001</v>
      </c>
      <c r="AW402">
        <f t="shared" si="173"/>
        <v>101.0010810585804</v>
      </c>
      <c r="AX402" s="2">
        <v>38750</v>
      </c>
      <c r="AY402">
        <v>106.63671875</v>
      </c>
      <c r="AZ402" s="22">
        <f>_xll.BDH(AZ$3&amp;" Govt",$A$8,AX402,AX402)</f>
        <v>1.07572</v>
      </c>
      <c r="BA402">
        <f t="shared" si="174"/>
        <v>99.130553257353213</v>
      </c>
      <c r="BB402" s="2">
        <v>38750</v>
      </c>
      <c r="BC402">
        <v>106.75390625</v>
      </c>
      <c r="BD402" s="22">
        <f>_xll.BDH(BD$3&amp;" Govt",$A$8,BB402,BB402)</f>
        <v>1.0692600000000001</v>
      </c>
      <c r="BE402">
        <f t="shared" si="175"/>
        <v>99.839053410770049</v>
      </c>
      <c r="BH402" s="22"/>
      <c r="BJ402" s="2">
        <v>38750</v>
      </c>
      <c r="BK402">
        <v>104.6953125</v>
      </c>
      <c r="BL402" s="22">
        <f>_xll.BDH(BL$3&amp;" Govt",$A$8,BJ402,BJ402)</f>
        <v>1.0481400000000001</v>
      </c>
      <c r="BM402">
        <f t="shared" si="176"/>
        <v>99.886763695689496</v>
      </c>
      <c r="BN402" s="2">
        <v>38925</v>
      </c>
      <c r="BO402">
        <v>99.51953125</v>
      </c>
      <c r="BP402" s="22">
        <f>_xll.BDH(BP$3&amp;" Govt",$A$8,BN402,BN402)</f>
        <v>1.0596700000000001</v>
      </c>
      <c r="BQ402">
        <f t="shared" si="177"/>
        <v>93.915588107618404</v>
      </c>
      <c r="BR402" s="2">
        <v>39106</v>
      </c>
      <c r="BS402">
        <v>99.42578125</v>
      </c>
      <c r="BT402" s="22">
        <f>_xll.BDH(BT$3&amp;" Govt",$A$8,BR402,BR402)</f>
        <v>1.03634</v>
      </c>
      <c r="BU402">
        <f t="shared" si="178"/>
        <v>95.939345436825747</v>
      </c>
      <c r="BV402" s="2">
        <v>39286</v>
      </c>
      <c r="BW402">
        <v>99.49609375</v>
      </c>
      <c r="BX402" s="22">
        <f>_xll.BDH(BX$3&amp;" Govt",$A$8,BV402,BV402)</f>
        <v>1.0458700000000001</v>
      </c>
      <c r="BY402">
        <f t="shared" si="179"/>
        <v>95.132371853098377</v>
      </c>
      <c r="BZ402" s="2">
        <v>39468</v>
      </c>
      <c r="CA402">
        <v>113.890625</v>
      </c>
      <c r="CB402" s="22">
        <f>_xll.BDH(CB$3&amp;" Govt",$A$8,BZ402,BZ402)</f>
        <v>1.0385500000000001</v>
      </c>
      <c r="CC402">
        <f t="shared" si="180"/>
        <v>109.66311203119733</v>
      </c>
      <c r="CD402" s="2">
        <v>39650</v>
      </c>
      <c r="CE402">
        <v>114.6796875</v>
      </c>
      <c r="CF402" s="22">
        <f>_xll.BDH(CF$3&amp;" Govt",$A$8,CD402,CD402)</f>
        <v>1.07104</v>
      </c>
      <c r="CG402">
        <f t="shared" si="181"/>
        <v>107.07320688302958</v>
      </c>
      <c r="CH402" s="2">
        <v>39832</v>
      </c>
      <c r="CI402">
        <v>107.55078125</v>
      </c>
      <c r="CJ402" s="22">
        <f>_xll.BDH(CJ$3&amp;" Govt",$A$8,CH402,CH402)</f>
        <v>1.0333300000000001</v>
      </c>
      <c r="CK402">
        <f t="shared" si="182"/>
        <v>104.08173695721598</v>
      </c>
      <c r="CL402" s="2">
        <v>40014</v>
      </c>
      <c r="CM402">
        <v>101.3671875</v>
      </c>
      <c r="CN402" s="22">
        <f>_xll.BDH(CN$3&amp;" Govt",$A$8,CL402,CL402)</f>
        <v>1.0196700000000001</v>
      </c>
      <c r="CO402">
        <f t="shared" si="183"/>
        <v>99.411758215893371</v>
      </c>
      <c r="CR402" s="22"/>
      <c r="CV402" s="22"/>
      <c r="CZ402" s="22"/>
      <c r="DB402" s="2">
        <v>38755</v>
      </c>
      <c r="DC402">
        <v>110.9765625</v>
      </c>
      <c r="DD402" s="22">
        <f>_xll.BDH(DD$3&amp;" Govt",$A$8,DB402,DB402)</f>
        <v>1.04738</v>
      </c>
      <c r="DE402">
        <f t="shared" si="184"/>
        <v>105.95635060818424</v>
      </c>
      <c r="DF402" s="2">
        <v>39296</v>
      </c>
      <c r="DG402">
        <v>97.37890625</v>
      </c>
      <c r="DH402" s="22">
        <f>_xll.BDH(DH$3&amp;" Govt",$A$8,DF402,DF402)</f>
        <v>1.04779</v>
      </c>
      <c r="DI402">
        <f t="shared" si="185"/>
        <v>92.93742663129062</v>
      </c>
      <c r="DJ402" s="2">
        <v>39660</v>
      </c>
      <c r="DK402">
        <v>111.3984375</v>
      </c>
      <c r="DL402" s="22">
        <f>_xll.BDH(DL$3&amp;" Govt",$A$8,DJ402,DJ402)</f>
        <v>1.0739300000000001</v>
      </c>
      <c r="DM402">
        <f t="shared" si="186"/>
        <v>103.72970072537316</v>
      </c>
      <c r="DP402" s="22"/>
    </row>
    <row r="403" spans="4:120" x14ac:dyDescent="0.25">
      <c r="D403" s="2"/>
      <c r="F403" s="2">
        <v>38751</v>
      </c>
      <c r="G403">
        <v>126.6171875</v>
      </c>
      <c r="H403" s="22">
        <f>_xll.BDH(H$3&amp;" Govt",$A$8,F403,F403)</f>
        <v>1.2468300000000001</v>
      </c>
      <c r="I403" s="14">
        <f t="shared" si="163"/>
        <v>101.55128405636694</v>
      </c>
      <c r="J403" s="2">
        <v>38751</v>
      </c>
      <c r="K403">
        <v>126.63671875</v>
      </c>
      <c r="L403" s="22">
        <f>_xll.BDH(L$3&amp;" Govt",$A$8,J403,J403)</f>
        <v>1.2227600000000001</v>
      </c>
      <c r="M403">
        <f t="shared" si="164"/>
        <v>103.5662916271386</v>
      </c>
      <c r="N403" s="2">
        <v>38751</v>
      </c>
      <c r="O403">
        <v>127.5703125</v>
      </c>
      <c r="P403" s="22">
        <f>_xll.BDH(P$3&amp;" Govt",$A$8,N403,N403)</f>
        <v>1.2045300000000001</v>
      </c>
      <c r="Q403">
        <f t="shared" si="165"/>
        <v>105.9087880750168</v>
      </c>
      <c r="R403" s="2">
        <v>38751</v>
      </c>
      <c r="S403">
        <v>128.13671875</v>
      </c>
      <c r="T403" s="22">
        <f>_xll.BDH(T$3&amp;" Govt",$A$8,R403,R403)</f>
        <v>1.17414</v>
      </c>
      <c r="U403">
        <f t="shared" si="166"/>
        <v>109.13240222631032</v>
      </c>
      <c r="V403" s="2">
        <v>38848</v>
      </c>
      <c r="W403">
        <v>99.98828125</v>
      </c>
      <c r="X403" s="22">
        <f>_xll.BDH(X$3&amp;" Govt",$A$8,V403,V403)</f>
        <v>1.0507299999999999</v>
      </c>
      <c r="Y403">
        <f t="shared" si="167"/>
        <v>95.160775127768318</v>
      </c>
      <c r="Z403" s="2">
        <v>38751</v>
      </c>
      <c r="AA403">
        <v>122.11328125</v>
      </c>
      <c r="AB403" s="22">
        <f>_xll.BDH(AB$3&amp;" Govt",$A$8,Z403,Z403)</f>
        <v>1.1350100000000001</v>
      </c>
      <c r="AC403">
        <f t="shared" si="168"/>
        <v>107.58784614232474</v>
      </c>
      <c r="AD403" s="2">
        <v>39388</v>
      </c>
      <c r="AE403">
        <v>107.734375</v>
      </c>
      <c r="AF403" s="22">
        <f>_xll.BDH(AF$3&amp;" Govt",$A$8,AD403,AD403)</f>
        <v>1.0476099999999999</v>
      </c>
      <c r="AG403">
        <f t="shared" si="169"/>
        <v>102.83824610303454</v>
      </c>
      <c r="AH403" s="2">
        <v>38751</v>
      </c>
      <c r="AI403">
        <v>120.4296875</v>
      </c>
      <c r="AJ403" s="22">
        <f>_xll.BDH(AJ$3&amp;" Govt",$A$8,AH403,AH403)</f>
        <v>1.1125099999999999</v>
      </c>
      <c r="AK403">
        <f t="shared" si="170"/>
        <v>108.25043145679591</v>
      </c>
      <c r="AL403" s="2">
        <v>39752</v>
      </c>
      <c r="AM403">
        <v>102.08203125</v>
      </c>
      <c r="AN403" s="22">
        <f>_xll.BDH(AN$3&amp;" Govt",$A$8,AL403,AL403)</f>
        <v>1.0798000000000001</v>
      </c>
      <c r="AO403">
        <f t="shared" si="171"/>
        <v>94.537906325245402</v>
      </c>
      <c r="AP403" s="2">
        <v>38751</v>
      </c>
      <c r="AQ403">
        <v>117.00390625</v>
      </c>
      <c r="AR403" s="22">
        <f>_xll.BDH(AR$3&amp;" Govt",$A$8,AP403,AP403)</f>
        <v>1.0986800000000001</v>
      </c>
      <c r="AS403">
        <f t="shared" si="172"/>
        <v>106.49498147777332</v>
      </c>
      <c r="AT403" s="2">
        <v>40119</v>
      </c>
      <c r="AU403">
        <v>103.09375</v>
      </c>
      <c r="AV403" s="22">
        <f>_xll.BDH(AV$3&amp;" Govt",$A$8,AT403,AT403)</f>
        <v>1.0211600000000001</v>
      </c>
      <c r="AW403">
        <f t="shared" si="173"/>
        <v>100.95748952172039</v>
      </c>
      <c r="AX403" s="2">
        <v>38751</v>
      </c>
      <c r="AY403">
        <v>106.9453125</v>
      </c>
      <c r="AZ403" s="22">
        <f>_xll.BDH(AZ$3&amp;" Govt",$A$8,AX403,AX403)</f>
        <v>1.0755600000000001</v>
      </c>
      <c r="BA403">
        <f t="shared" si="174"/>
        <v>99.432214381345531</v>
      </c>
      <c r="BB403" s="2">
        <v>38751</v>
      </c>
      <c r="BC403">
        <v>107.09375</v>
      </c>
      <c r="BD403" s="22">
        <f>_xll.BDH(BD$3&amp;" Govt",$A$8,BB403,BB403)</f>
        <v>1.0690999999999999</v>
      </c>
      <c r="BE403">
        <f t="shared" si="175"/>
        <v>100.17187353849033</v>
      </c>
      <c r="BH403" s="22"/>
      <c r="BJ403" s="2">
        <v>38751</v>
      </c>
      <c r="BK403">
        <v>105.02734375</v>
      </c>
      <c r="BL403" s="22">
        <f>_xll.BDH(BL$3&amp;" Govt",$A$8,BJ403,BJ403)</f>
        <v>1.04799</v>
      </c>
      <c r="BM403">
        <f t="shared" si="176"/>
        <v>100.21788733671123</v>
      </c>
      <c r="BN403" s="2">
        <v>38926</v>
      </c>
      <c r="BO403">
        <v>99.828125</v>
      </c>
      <c r="BP403" s="22">
        <f>_xll.BDH(BP$3&amp;" Govt",$A$8,BN403,BN403)</f>
        <v>1.0598399999999999</v>
      </c>
      <c r="BQ403">
        <f t="shared" si="177"/>
        <v>94.191694029287447</v>
      </c>
      <c r="BR403" s="2">
        <v>39107</v>
      </c>
      <c r="BS403">
        <v>99.00390625</v>
      </c>
      <c r="BT403" s="22">
        <f>_xll.BDH(BT$3&amp;" Govt",$A$8,BR403,BR403)</f>
        <v>1.0362899999999999</v>
      </c>
      <c r="BU403">
        <f t="shared" si="178"/>
        <v>95.53687312431849</v>
      </c>
      <c r="BV403" s="2">
        <v>39287</v>
      </c>
      <c r="BW403">
        <v>99.9921875</v>
      </c>
      <c r="BX403" s="22">
        <f>_xll.BDH(BX$3&amp;" Govt",$A$8,BV403,BV403)</f>
        <v>1.0460799999999999</v>
      </c>
      <c r="BY403">
        <f t="shared" si="179"/>
        <v>95.587514817222399</v>
      </c>
      <c r="BZ403" s="2">
        <v>39469</v>
      </c>
      <c r="CA403">
        <v>115.49609375</v>
      </c>
      <c r="CB403" s="22">
        <f>_xll.BDH(CB$3&amp;" Govt",$A$8,BZ403,BZ403)</f>
        <v>1.0387500000000001</v>
      </c>
      <c r="CC403">
        <f t="shared" si="180"/>
        <v>111.18757521058964</v>
      </c>
      <c r="CD403" s="2">
        <v>39651</v>
      </c>
      <c r="CE403">
        <v>113.94921875</v>
      </c>
      <c r="CF403" s="22">
        <f>_xll.BDH(CF$3&amp;" Govt",$A$8,CD403,CD403)</f>
        <v>1.0713300000000001</v>
      </c>
      <c r="CG403">
        <f t="shared" si="181"/>
        <v>106.36238950650126</v>
      </c>
      <c r="CH403" s="2">
        <v>39833</v>
      </c>
      <c r="CI403">
        <v>107.45703125</v>
      </c>
      <c r="CJ403" s="22">
        <f>_xll.BDH(CJ$3&amp;" Govt",$A$8,CH403,CH403)</f>
        <v>1.0326900000000001</v>
      </c>
      <c r="CK403">
        <f t="shared" si="182"/>
        <v>104.05545831759773</v>
      </c>
      <c r="CL403" s="2">
        <v>40015</v>
      </c>
      <c r="CM403">
        <v>101.66796875</v>
      </c>
      <c r="CN403" s="22">
        <f>_xll.BDH(CN$3&amp;" Govt",$A$8,CL403,CL403)</f>
        <v>1.0197700000000001</v>
      </c>
      <c r="CO403">
        <f t="shared" si="183"/>
        <v>99.696959853692491</v>
      </c>
      <c r="CR403" s="22"/>
      <c r="CV403" s="22"/>
      <c r="CZ403" s="22"/>
      <c r="DB403" s="2">
        <v>38756</v>
      </c>
      <c r="DC403">
        <v>110.44140625</v>
      </c>
      <c r="DD403" s="22">
        <f>_xll.BDH(DD$3&amp;" Govt",$A$8,DB403,DB403)</f>
        <v>1.0472300000000001</v>
      </c>
      <c r="DE403">
        <f t="shared" si="184"/>
        <v>105.46050652674197</v>
      </c>
      <c r="DF403" s="2">
        <v>39297</v>
      </c>
      <c r="DG403">
        <v>97.921875</v>
      </c>
      <c r="DH403" s="22">
        <f>_xll.BDH(DH$3&amp;" Govt",$A$8,DF403,DF403)</f>
        <v>1.0478499999999999</v>
      </c>
      <c r="DI403">
        <f t="shared" si="185"/>
        <v>93.450279143007108</v>
      </c>
      <c r="DJ403" s="2">
        <v>39661</v>
      </c>
      <c r="DK403">
        <v>112</v>
      </c>
      <c r="DL403" s="22">
        <f>_xll.BDH(DL$3&amp;" Govt",$A$8,DJ403,DJ403)</f>
        <v>1.07422</v>
      </c>
      <c r="DM403">
        <f t="shared" si="186"/>
        <v>104.26169685911638</v>
      </c>
      <c r="DP403" s="22"/>
    </row>
    <row r="404" spans="4:120" x14ac:dyDescent="0.25">
      <c r="D404" s="2"/>
      <c r="F404" s="2">
        <v>38754</v>
      </c>
      <c r="G404">
        <v>126.66796875</v>
      </c>
      <c r="H404" s="22">
        <f>_xll.BDH(H$3&amp;" Govt",$A$8,F404,F404)</f>
        <v>1.2462900000000001</v>
      </c>
      <c r="I404" s="14">
        <f t="shared" si="163"/>
        <v>101.63603073923403</v>
      </c>
      <c r="J404" s="2">
        <v>38754</v>
      </c>
      <c r="K404">
        <v>126.62890625</v>
      </c>
      <c r="L404" s="22">
        <f>_xll.BDH(L$3&amp;" Govt",$A$8,J404,J404)</f>
        <v>1.2222299999999999</v>
      </c>
      <c r="M404">
        <f t="shared" si="164"/>
        <v>103.60480944666716</v>
      </c>
      <c r="N404" s="2">
        <v>38754</v>
      </c>
      <c r="O404">
        <v>127.5625</v>
      </c>
      <c r="P404" s="22">
        <f>_xll.BDH(P$3&amp;" Govt",$A$8,N404,N404)</f>
        <v>1.20401</v>
      </c>
      <c r="Q404">
        <f t="shared" si="165"/>
        <v>105.94804029866862</v>
      </c>
      <c r="R404" s="2">
        <v>38754</v>
      </c>
      <c r="S404">
        <v>128.11328125</v>
      </c>
      <c r="T404" s="22">
        <f>_xll.BDH(T$3&amp;" Govt",$A$8,R404,R404)</f>
        <v>1.17363</v>
      </c>
      <c r="U404">
        <f t="shared" si="166"/>
        <v>109.15985553368608</v>
      </c>
      <c r="V404" s="2">
        <v>38849</v>
      </c>
      <c r="W404">
        <v>99.8984375</v>
      </c>
      <c r="X404" s="22">
        <f>_xll.BDH(X$3&amp;" Govt",$A$8,V404,V404)</f>
        <v>1.05091</v>
      </c>
      <c r="Y404">
        <f t="shared" si="167"/>
        <v>95.058984594303979</v>
      </c>
      <c r="Z404" s="2">
        <v>38754</v>
      </c>
      <c r="AA404">
        <v>122.08984375</v>
      </c>
      <c r="AB404" s="22">
        <f>_xll.BDH(AB$3&amp;" Govt",$A$8,Z404,Z404)</f>
        <v>1.13452</v>
      </c>
      <c r="AC404">
        <f t="shared" si="168"/>
        <v>107.61365489369955</v>
      </c>
      <c r="AD404" s="2">
        <v>39391</v>
      </c>
      <c r="AE404">
        <v>107.75</v>
      </c>
      <c r="AF404" s="22">
        <f>_xll.BDH(AF$3&amp;" Govt",$A$8,AD404,AD404)</f>
        <v>1.0479000000000001</v>
      </c>
      <c r="AG404">
        <f t="shared" si="169"/>
        <v>102.82469701307376</v>
      </c>
      <c r="AH404" s="2">
        <v>38754</v>
      </c>
      <c r="AI404">
        <v>120.390625</v>
      </c>
      <c r="AJ404" s="22">
        <f>_xll.BDH(AJ$3&amp;" Govt",$A$8,AH404,AH404)</f>
        <v>1.1120300000000001</v>
      </c>
      <c r="AK404">
        <f t="shared" si="170"/>
        <v>108.26202980135427</v>
      </c>
      <c r="AL404" s="2">
        <v>39755</v>
      </c>
      <c r="AM404">
        <v>102.7734375</v>
      </c>
      <c r="AN404" s="22">
        <f>_xll.BDH(AN$3&amp;" Govt",$A$8,AL404,AL404)</f>
        <v>1.0795600000000001</v>
      </c>
      <c r="AO404">
        <f t="shared" si="171"/>
        <v>95.199375208418232</v>
      </c>
      <c r="AP404" s="2">
        <v>38754</v>
      </c>
      <c r="AQ404">
        <v>116.96484375</v>
      </c>
      <c r="AR404" s="22">
        <f>_xll.BDH(AR$3&amp;" Govt",$A$8,AP404,AP404)</f>
        <v>1.0982000000000001</v>
      </c>
      <c r="AS404">
        <f t="shared" si="172"/>
        <v>106.50595861409579</v>
      </c>
      <c r="AT404" s="2">
        <v>40120</v>
      </c>
      <c r="AU404">
        <v>103.09765625</v>
      </c>
      <c r="AV404" s="22">
        <f>_xll.BDH(AV$3&amp;" Govt",$A$8,AT404,AT404)</f>
        <v>1.02118</v>
      </c>
      <c r="AW404">
        <f t="shared" si="173"/>
        <v>100.95933748212852</v>
      </c>
      <c r="AX404" s="2">
        <v>38754</v>
      </c>
      <c r="AY404">
        <v>106.8828125</v>
      </c>
      <c r="AZ404" s="22">
        <f>_xll.BDH(AZ$3&amp;" Govt",$A$8,AX404,AX404)</f>
        <v>1.0750999999999999</v>
      </c>
      <c r="BA404">
        <f t="shared" si="174"/>
        <v>99.416624034973495</v>
      </c>
      <c r="BB404" s="2">
        <v>38754</v>
      </c>
      <c r="BC404">
        <v>107.05078125</v>
      </c>
      <c r="BD404" s="22">
        <f>_xll.BDH(BD$3&amp;" Govt",$A$8,BB404,BB404)</f>
        <v>1.06864</v>
      </c>
      <c r="BE404">
        <f t="shared" si="175"/>
        <v>100.17478407134301</v>
      </c>
      <c r="BH404" s="22"/>
      <c r="BJ404" s="2">
        <v>38754</v>
      </c>
      <c r="BK404">
        <v>105.00390625</v>
      </c>
      <c r="BL404" s="22">
        <f>_xll.BDH(BL$3&amp;" Govt",$A$8,BJ404,BJ404)</f>
        <v>1.0475399999999999</v>
      </c>
      <c r="BM404">
        <f t="shared" si="176"/>
        <v>100.23856487580427</v>
      </c>
      <c r="BN404" s="2">
        <v>38929</v>
      </c>
      <c r="BO404">
        <v>99.83203125</v>
      </c>
      <c r="BP404" s="22">
        <f>_xll.BDH(BP$3&amp;" Govt",$A$8,BN404,BN404)</f>
        <v>1.0603400000000001</v>
      </c>
      <c r="BQ404">
        <f t="shared" si="177"/>
        <v>94.150962191372571</v>
      </c>
      <c r="BR404" s="2">
        <v>39108</v>
      </c>
      <c r="BS404">
        <v>99.0546875</v>
      </c>
      <c r="BT404" s="22">
        <f>_xll.BDH(BT$3&amp;" Govt",$A$8,BR404,BR404)</f>
        <v>1.03624</v>
      </c>
      <c r="BU404">
        <f t="shared" si="178"/>
        <v>95.590488207365084</v>
      </c>
      <c r="BV404" s="2">
        <v>39288</v>
      </c>
      <c r="BW404">
        <v>100.1484375</v>
      </c>
      <c r="BX404" s="22">
        <f>_xll.BDH(BX$3&amp;" Govt",$A$8,BV404,BV404)</f>
        <v>1.0462800000000001</v>
      </c>
      <c r="BY404">
        <f t="shared" si="179"/>
        <v>95.718581546048853</v>
      </c>
      <c r="BZ404" s="2">
        <v>39470</v>
      </c>
      <c r="CA404">
        <v>114.20703125</v>
      </c>
      <c r="CB404" s="22">
        <f>_xll.BDH(CB$3&amp;" Govt",$A$8,BZ404,BZ404)</f>
        <v>1.03895</v>
      </c>
      <c r="CC404">
        <f t="shared" si="180"/>
        <v>109.92543553587757</v>
      </c>
      <c r="CD404" s="2">
        <v>39652</v>
      </c>
      <c r="CE404">
        <v>113.1640625</v>
      </c>
      <c r="CF404" s="22">
        <f>_xll.BDH(CF$3&amp;" Govt",$A$8,CD404,CD404)</f>
        <v>1.07162</v>
      </c>
      <c r="CG404">
        <f t="shared" si="181"/>
        <v>105.6009243015248</v>
      </c>
      <c r="CH404" s="2">
        <v>39834</v>
      </c>
      <c r="CI404">
        <v>106.22265625</v>
      </c>
      <c r="CJ404" s="22">
        <f>_xll.BDH(CJ$3&amp;" Govt",$A$8,CH404,CH404)</f>
        <v>1.0320400000000001</v>
      </c>
      <c r="CK404">
        <f t="shared" si="182"/>
        <v>102.92494113600247</v>
      </c>
      <c r="CL404" s="2">
        <v>40016</v>
      </c>
      <c r="CM404">
        <v>101.37890625</v>
      </c>
      <c r="CN404" s="22">
        <f>_xll.BDH(CN$3&amp;" Govt",$A$8,CL404,CL404)</f>
        <v>1.01986</v>
      </c>
      <c r="CO404">
        <f t="shared" si="183"/>
        <v>99.404728345066971</v>
      </c>
      <c r="CR404" s="22"/>
      <c r="CV404" s="22"/>
      <c r="CZ404" s="22"/>
      <c r="DB404" s="2">
        <v>38757</v>
      </c>
      <c r="DC404">
        <v>111.15234375</v>
      </c>
      <c r="DD404" s="22">
        <f>_xll.BDH(DD$3&amp;" Govt",$A$8,DB404,DB404)</f>
        <v>1.04708</v>
      </c>
      <c r="DE404">
        <f t="shared" si="184"/>
        <v>106.15458584826374</v>
      </c>
      <c r="DF404" s="2">
        <v>39300</v>
      </c>
      <c r="DG404">
        <v>97.06640625</v>
      </c>
      <c r="DH404" s="22">
        <f>_xll.BDH(DH$3&amp;" Govt",$A$8,DF404,DF404)</f>
        <v>1.0480499999999999</v>
      </c>
      <c r="DI404">
        <f t="shared" si="185"/>
        <v>92.616197939029632</v>
      </c>
      <c r="DJ404" s="2">
        <v>39664</v>
      </c>
      <c r="DK404">
        <v>111.7578125</v>
      </c>
      <c r="DL404" s="22">
        <f>_xll.BDH(DL$3&amp;" Govt",$A$8,DJ404,DJ404)</f>
        <v>1.0752699999999999</v>
      </c>
      <c r="DM404">
        <f t="shared" si="186"/>
        <v>103.93465129688357</v>
      </c>
      <c r="DP404" s="22"/>
    </row>
    <row r="405" spans="4:120" x14ac:dyDescent="0.25">
      <c r="D405" s="2"/>
      <c r="F405" s="2">
        <v>38755</v>
      </c>
      <c r="G405">
        <v>126.60546875</v>
      </c>
      <c r="H405" s="22">
        <f>_xll.BDH(H$3&amp;" Govt",$A$8,F405,F405)</f>
        <v>1.2461100000000001</v>
      </c>
      <c r="I405" s="14">
        <f t="shared" si="163"/>
        <v>101.60055593005433</v>
      </c>
      <c r="J405" s="2">
        <v>38755</v>
      </c>
      <c r="K405">
        <v>126.51171875</v>
      </c>
      <c r="L405" s="22">
        <f>_xll.BDH(L$3&amp;" Govt",$A$8,J405,J405)</f>
        <v>1.2220500000000001</v>
      </c>
      <c r="M405">
        <f t="shared" si="164"/>
        <v>103.52417556564788</v>
      </c>
      <c r="N405" s="2">
        <v>38755</v>
      </c>
      <c r="O405">
        <v>127.40625</v>
      </c>
      <c r="P405" s="22">
        <f>_xll.BDH(P$3&amp;" Govt",$A$8,N405,N405)</f>
        <v>1.20383</v>
      </c>
      <c r="Q405">
        <f t="shared" si="165"/>
        <v>105.83408786954969</v>
      </c>
      <c r="R405" s="2">
        <v>38755</v>
      </c>
      <c r="S405">
        <v>127.890625</v>
      </c>
      <c r="T405" s="22">
        <f>_xll.BDH(T$3&amp;" Govt",$A$8,R405,R405)</f>
        <v>1.1734599999999999</v>
      </c>
      <c r="U405">
        <f t="shared" si="166"/>
        <v>108.98592623523598</v>
      </c>
      <c r="V405" s="2">
        <v>38852</v>
      </c>
      <c r="W405">
        <v>99.75390625</v>
      </c>
      <c r="X405" s="22">
        <f>_xll.BDH(X$3&amp;" Govt",$A$8,V405,V405)</f>
        <v>1.0514699999999999</v>
      </c>
      <c r="Y405">
        <f t="shared" si="167"/>
        <v>94.870900976727825</v>
      </c>
      <c r="Z405" s="2">
        <v>38755</v>
      </c>
      <c r="AA405">
        <v>121.81640625</v>
      </c>
      <c r="AB405" s="22">
        <f>_xll.BDH(AB$3&amp;" Govt",$A$8,Z405,Z405)</f>
        <v>1.13435</v>
      </c>
      <c r="AC405">
        <f t="shared" si="168"/>
        <v>107.38873033014502</v>
      </c>
      <c r="AD405" s="2">
        <v>39392</v>
      </c>
      <c r="AE405">
        <v>107.83203125</v>
      </c>
      <c r="AF405" s="22">
        <f>_xll.BDH(AF$3&amp;" Govt",$A$8,AD405,AD405)</f>
        <v>1.04799</v>
      </c>
      <c r="AG405">
        <f t="shared" si="169"/>
        <v>102.89414140402103</v>
      </c>
      <c r="AH405" s="2">
        <v>38755</v>
      </c>
      <c r="AI405">
        <v>120.10546875</v>
      </c>
      <c r="AJ405" s="22">
        <f>_xll.BDH(AJ$3&amp;" Govt",$A$8,AH405,AH405)</f>
        <v>1.1118699999999999</v>
      </c>
      <c r="AK405">
        <f t="shared" si="170"/>
        <v>108.02114343403456</v>
      </c>
      <c r="AL405" s="2">
        <v>39756</v>
      </c>
      <c r="AM405">
        <v>103.734375</v>
      </c>
      <c r="AN405" s="22">
        <f>_xll.BDH(AN$3&amp;" Govt",$A$8,AL405,AL405)</f>
        <v>1.07951</v>
      </c>
      <c r="AO405">
        <f t="shared" si="171"/>
        <v>96.09394540115423</v>
      </c>
      <c r="AP405" s="2">
        <v>38755</v>
      </c>
      <c r="AQ405">
        <v>116.61328125</v>
      </c>
      <c r="AR405" s="22">
        <f>_xll.BDH(AR$3&amp;" Govt",$A$8,AP405,AP405)</f>
        <v>1.09805</v>
      </c>
      <c r="AS405">
        <f t="shared" si="172"/>
        <v>106.20033809935795</v>
      </c>
      <c r="AT405" s="2">
        <v>40121</v>
      </c>
      <c r="AU405">
        <v>103.2109375</v>
      </c>
      <c r="AV405" s="22">
        <f>_xll.BDH(AV$3&amp;" Govt",$A$8,AT405,AT405)</f>
        <v>1.0212000000000001</v>
      </c>
      <c r="AW405">
        <f t="shared" si="173"/>
        <v>101.06828975714845</v>
      </c>
      <c r="AX405" s="2">
        <v>38755</v>
      </c>
      <c r="AY405">
        <v>106.51953125</v>
      </c>
      <c r="AZ405" s="22">
        <f>_xll.BDH(AZ$3&amp;" Govt",$A$8,AX405,AX405)</f>
        <v>1.07494</v>
      </c>
      <c r="BA405">
        <f t="shared" si="174"/>
        <v>99.093466844661094</v>
      </c>
      <c r="BB405" s="2">
        <v>38755</v>
      </c>
      <c r="BC405">
        <v>106.67578125</v>
      </c>
      <c r="BD405" s="22">
        <f>_xll.BDH(BD$3&amp;" Govt",$A$8,BB405,BB405)</f>
        <v>1.0684899999999999</v>
      </c>
      <c r="BE405">
        <f t="shared" si="175"/>
        <v>99.837884537992878</v>
      </c>
      <c r="BH405" s="22"/>
      <c r="BJ405" s="2">
        <v>38755</v>
      </c>
      <c r="BK405">
        <v>104.6328125</v>
      </c>
      <c r="BL405" s="22">
        <f>_xll.BDH(BL$3&amp;" Govt",$A$8,BJ405,BJ405)</f>
        <v>1.04738</v>
      </c>
      <c r="BM405">
        <f t="shared" si="176"/>
        <v>99.89957083389028</v>
      </c>
      <c r="BN405" s="2">
        <v>38930</v>
      </c>
      <c r="BO405">
        <v>100.04296875</v>
      </c>
      <c r="BP405" s="22">
        <f>_xll.BDH(BP$3&amp;" Govt",$A$8,BN405,BN405)</f>
        <v>1.0605100000000001</v>
      </c>
      <c r="BQ405">
        <f t="shared" si="177"/>
        <v>94.334771713609484</v>
      </c>
      <c r="BR405" s="2">
        <v>39111</v>
      </c>
      <c r="BS405">
        <v>98.859375</v>
      </c>
      <c r="BT405" s="22">
        <f>_xll.BDH(BT$3&amp;" Govt",$A$8,BR405,BR405)</f>
        <v>1.03609</v>
      </c>
      <c r="BU405">
        <f t="shared" si="178"/>
        <v>95.415818123908153</v>
      </c>
      <c r="BV405" s="2">
        <v>39289</v>
      </c>
      <c r="BW405">
        <v>100.6640625</v>
      </c>
      <c r="BX405" s="22">
        <f>_xll.BDH(BX$3&amp;" Govt",$A$8,BV405,BV405)</f>
        <v>1.0464899999999999</v>
      </c>
      <c r="BY405">
        <f t="shared" si="179"/>
        <v>96.192092136570835</v>
      </c>
      <c r="BZ405" s="2">
        <v>39471</v>
      </c>
      <c r="CA405">
        <v>113.5703125</v>
      </c>
      <c r="CB405" s="22">
        <f>_xll.BDH(CB$3&amp;" Govt",$A$8,BZ405,BZ405)</f>
        <v>1.03914</v>
      </c>
      <c r="CC405">
        <f t="shared" si="180"/>
        <v>109.29260013087746</v>
      </c>
      <c r="CD405" s="2">
        <v>39653</v>
      </c>
      <c r="CE405">
        <v>114.0078125</v>
      </c>
      <c r="CF405" s="22">
        <f>_xll.BDH(CF$3&amp;" Govt",$A$8,CD405,CD405)</f>
        <v>1.0719000000000001</v>
      </c>
      <c r="CG405">
        <f t="shared" si="181"/>
        <v>106.36049304972478</v>
      </c>
      <c r="CH405" s="2">
        <v>39835</v>
      </c>
      <c r="CI405">
        <v>106.1796875</v>
      </c>
      <c r="CJ405" s="22">
        <f>_xll.BDH(CJ$3&amp;" Govt",$A$8,CH405,CH405)</f>
        <v>1.03139</v>
      </c>
      <c r="CK405">
        <f t="shared" si="182"/>
        <v>102.9481452214972</v>
      </c>
      <c r="CL405" s="2">
        <v>40017</v>
      </c>
      <c r="CM405">
        <v>101.07421875</v>
      </c>
      <c r="CN405" s="22">
        <f>_xll.BDH(CN$3&amp;" Govt",$A$8,CL405,CL405)</f>
        <v>1.01996</v>
      </c>
      <c r="CO405">
        <f t="shared" si="183"/>
        <v>99.096257451272606</v>
      </c>
      <c r="CR405" s="22"/>
      <c r="CV405" s="22"/>
      <c r="CZ405" s="22"/>
      <c r="DB405" s="2">
        <v>38758</v>
      </c>
      <c r="DC405">
        <v>110.55078125</v>
      </c>
      <c r="DD405" s="22">
        <f>_xll.BDH(DD$3&amp;" Govt",$A$8,DB405,DB405)</f>
        <v>1.0469299999999999</v>
      </c>
      <c r="DE405">
        <f t="shared" si="184"/>
        <v>105.59519858061189</v>
      </c>
      <c r="DF405" s="2">
        <v>39301</v>
      </c>
      <c r="DG405">
        <v>97.38671875</v>
      </c>
      <c r="DH405" s="22">
        <f>_xll.BDH(DH$3&amp;" Govt",$A$8,DF405,DF405)</f>
        <v>1.0481100000000001</v>
      </c>
      <c r="DI405">
        <f t="shared" si="185"/>
        <v>92.91650566257357</v>
      </c>
      <c r="DJ405" s="2">
        <v>39665</v>
      </c>
      <c r="DK405">
        <v>110.5078125</v>
      </c>
      <c r="DL405" s="22">
        <f>_xll.BDH(DL$3&amp;" Govt",$A$8,DJ405,DJ405)</f>
        <v>1.07562</v>
      </c>
      <c r="DM405">
        <f t="shared" si="186"/>
        <v>102.7387111619345</v>
      </c>
      <c r="DP405" s="22"/>
    </row>
    <row r="406" spans="4:120" x14ac:dyDescent="0.25">
      <c r="D406" s="2"/>
      <c r="F406" s="2">
        <v>38756</v>
      </c>
      <c r="G406">
        <v>126.578125</v>
      </c>
      <c r="H406" s="22">
        <f>_xll.BDH(H$3&amp;" Govt",$A$8,F406,F406)</f>
        <v>1.24593</v>
      </c>
      <c r="I406" s="14">
        <f t="shared" si="163"/>
        <v>101.59328774489738</v>
      </c>
      <c r="J406" s="2">
        <v>38756</v>
      </c>
      <c r="K406">
        <v>126.42578125</v>
      </c>
      <c r="L406" s="22">
        <f>_xll.BDH(L$3&amp;" Govt",$A$8,J406,J406)</f>
        <v>1.2218800000000001</v>
      </c>
      <c r="M406">
        <f t="shared" si="164"/>
        <v>103.46824667725144</v>
      </c>
      <c r="N406" s="2">
        <v>38756</v>
      </c>
      <c r="O406">
        <v>127.2890625</v>
      </c>
      <c r="P406" s="22">
        <f>_xll.BDH(P$3&amp;" Govt",$A$8,N406,N406)</f>
        <v>1.20366</v>
      </c>
      <c r="Q406">
        <f t="shared" si="165"/>
        <v>105.75167613777978</v>
      </c>
      <c r="R406" s="2">
        <v>38756</v>
      </c>
      <c r="S406">
        <v>127.68359375</v>
      </c>
      <c r="T406" s="22">
        <f>_xll.BDH(T$3&amp;" Govt",$A$8,R406,R406)</f>
        <v>1.1732899999999999</v>
      </c>
      <c r="U406">
        <f t="shared" si="166"/>
        <v>108.82526378815128</v>
      </c>
      <c r="V406" s="2">
        <v>38853</v>
      </c>
      <c r="W406">
        <v>99.95703125</v>
      </c>
      <c r="X406" s="22">
        <f>_xll.BDH(X$3&amp;" Govt",$A$8,V406,V406)</f>
        <v>1.05166</v>
      </c>
      <c r="Y406">
        <f t="shared" si="167"/>
        <v>95.046907983568829</v>
      </c>
      <c r="Z406" s="2">
        <v>38756</v>
      </c>
      <c r="AA406">
        <v>121.6484375</v>
      </c>
      <c r="AB406" s="22">
        <f>_xll.BDH(AB$3&amp;" Govt",$A$8,Z406,Z406)</f>
        <v>1.13419</v>
      </c>
      <c r="AC406">
        <f t="shared" si="168"/>
        <v>107.25578386337386</v>
      </c>
      <c r="AD406" s="2">
        <v>39393</v>
      </c>
      <c r="AE406">
        <v>108.140625</v>
      </c>
      <c r="AF406" s="22">
        <f>_xll.BDH(AF$3&amp;" Govt",$A$8,AD406,AD406)</f>
        <v>1.04809</v>
      </c>
      <c r="AG406">
        <f t="shared" si="169"/>
        <v>103.17875850356363</v>
      </c>
      <c r="AH406" s="2">
        <v>38756</v>
      </c>
      <c r="AI406">
        <v>119.890625</v>
      </c>
      <c r="AJ406" s="22">
        <f>_xll.BDH(AJ$3&amp;" Govt",$A$8,AH406,AH406)</f>
        <v>1.11171</v>
      </c>
      <c r="AK406">
        <f t="shared" si="170"/>
        <v>107.84343488859506</v>
      </c>
      <c r="AL406" s="2">
        <v>39757</v>
      </c>
      <c r="AM406">
        <v>104.08984375</v>
      </c>
      <c r="AN406" s="22">
        <f>_xll.BDH(AN$3&amp;" Govt",$A$8,AL406,AL406)</f>
        <v>1.0794600000000001</v>
      </c>
      <c r="AO406">
        <f t="shared" si="171"/>
        <v>96.427698803105244</v>
      </c>
      <c r="AP406" s="2">
        <v>38756</v>
      </c>
      <c r="AQ406">
        <v>116.3984375</v>
      </c>
      <c r="AR406" s="22">
        <f>_xll.BDH(AR$3&amp;" Govt",$A$8,AP406,AP406)</f>
        <v>1.09789</v>
      </c>
      <c r="AS406">
        <f t="shared" si="172"/>
        <v>106.02012724407727</v>
      </c>
      <c r="AT406" s="2">
        <v>40122</v>
      </c>
      <c r="AU406">
        <v>103.40625</v>
      </c>
      <c r="AV406" s="22">
        <f>_xll.BDH(AV$3&amp;" Govt",$A$8,AT406,AT406)</f>
        <v>1.02122</v>
      </c>
      <c r="AW406">
        <f t="shared" si="173"/>
        <v>101.25756448169835</v>
      </c>
      <c r="AX406" s="2">
        <v>38756</v>
      </c>
      <c r="AY406">
        <v>106.30859375</v>
      </c>
      <c r="AZ406" s="22">
        <f>_xll.BDH(AZ$3&amp;" Govt",$A$8,AX406,AX406)</f>
        <v>1.0747899999999999</v>
      </c>
      <c r="BA406">
        <f t="shared" si="174"/>
        <v>98.911037272397408</v>
      </c>
      <c r="BB406" s="2">
        <v>38756</v>
      </c>
      <c r="BC406">
        <v>106.48046875</v>
      </c>
      <c r="BD406" s="22">
        <f>_xll.BDH(BD$3&amp;" Govt",$A$8,BB406,BB406)</f>
        <v>1.06833</v>
      </c>
      <c r="BE406">
        <f t="shared" si="175"/>
        <v>99.670016521112387</v>
      </c>
      <c r="BH406" s="22"/>
      <c r="BJ406" s="2">
        <v>38756</v>
      </c>
      <c r="BK406">
        <v>104.41015625</v>
      </c>
      <c r="BL406" s="22">
        <f>_xll.BDH(BL$3&amp;" Govt",$A$8,BJ406,BJ406)</f>
        <v>1.0472300000000001</v>
      </c>
      <c r="BM406">
        <f t="shared" si="176"/>
        <v>99.701265481317364</v>
      </c>
      <c r="BN406" s="2">
        <v>38931</v>
      </c>
      <c r="BO406">
        <v>100.3046875</v>
      </c>
      <c r="BP406" s="22">
        <f>_xll.BDH(BP$3&amp;" Govt",$A$8,BN406,BN406)</f>
        <v>1.0605800000000001</v>
      </c>
      <c r="BQ406">
        <f t="shared" si="177"/>
        <v>94.575314922023793</v>
      </c>
      <c r="BR406" s="2">
        <v>39112</v>
      </c>
      <c r="BS406">
        <v>99.15234375</v>
      </c>
      <c r="BT406" s="22">
        <f>_xll.BDH(BT$3&amp;" Govt",$A$8,BR406,BR406)</f>
        <v>1.0360400000000001</v>
      </c>
      <c r="BU406">
        <f t="shared" si="178"/>
        <v>95.703200407320168</v>
      </c>
      <c r="BV406" s="2">
        <v>39290</v>
      </c>
      <c r="BW406">
        <v>100.98828125</v>
      </c>
      <c r="BX406" s="22">
        <f>_xll.BDH(BX$3&amp;" Govt",$A$8,BV406,BV406)</f>
        <v>1.0466899999999999</v>
      </c>
      <c r="BY406">
        <f t="shared" si="179"/>
        <v>96.483468123322098</v>
      </c>
      <c r="BZ406" s="2">
        <v>39472</v>
      </c>
      <c r="CA406">
        <v>114.828125</v>
      </c>
      <c r="CB406" s="22">
        <f>_xll.BDH(CB$3&amp;" Govt",$A$8,BZ406,BZ406)</f>
        <v>1.0393399999999999</v>
      </c>
      <c r="CC406">
        <f t="shared" si="180"/>
        <v>110.48177208613158</v>
      </c>
      <c r="CD406" s="2">
        <v>39654</v>
      </c>
      <c r="CE406">
        <v>113.1640625</v>
      </c>
      <c r="CF406" s="22">
        <f>_xll.BDH(CF$3&amp;" Govt",$A$8,CD406,CD406)</f>
        <v>1.07219</v>
      </c>
      <c r="CG406">
        <f t="shared" si="181"/>
        <v>105.5447845064774</v>
      </c>
      <c r="CH406" s="2">
        <v>39836</v>
      </c>
      <c r="CI406">
        <v>106.453125</v>
      </c>
      <c r="CJ406" s="22">
        <f>_xll.BDH(CJ$3&amp;" Govt",$A$8,CH406,CH406)</f>
        <v>1.0307500000000001</v>
      </c>
      <c r="CK406">
        <f t="shared" si="182"/>
        <v>103.27734659228716</v>
      </c>
      <c r="CL406" s="2">
        <v>40018</v>
      </c>
      <c r="CM406">
        <v>100.94140625</v>
      </c>
      <c r="CN406" s="22">
        <f>_xll.BDH(CN$3&amp;" Govt",$A$8,CL406,CL406)</f>
        <v>1.0200499999999999</v>
      </c>
      <c r="CO406">
        <f t="shared" si="183"/>
        <v>98.957312141561701</v>
      </c>
      <c r="CR406" s="22"/>
      <c r="CV406" s="22"/>
      <c r="CZ406" s="22"/>
      <c r="DB406" s="2">
        <v>38761</v>
      </c>
      <c r="DC406">
        <v>110.4140625</v>
      </c>
      <c r="DD406" s="22">
        <f>_xll.BDH(DD$3&amp;" Govt",$A$8,DB406,DB406)</f>
        <v>1.04647</v>
      </c>
      <c r="DE406">
        <f t="shared" si="184"/>
        <v>105.5109678251646</v>
      </c>
      <c r="DF406" s="2">
        <v>39302</v>
      </c>
      <c r="DG406">
        <v>95.92578125</v>
      </c>
      <c r="DH406" s="22">
        <f>_xll.BDH(DH$3&amp;" Govt",$A$8,DF406,DF406)</f>
        <v>1.0481799999999999</v>
      </c>
      <c r="DI406">
        <f t="shared" si="185"/>
        <v>91.516515531683496</v>
      </c>
      <c r="DJ406" s="2">
        <v>39666</v>
      </c>
      <c r="DK406">
        <v>110.02734375</v>
      </c>
      <c r="DL406" s="22">
        <f>_xll.BDH(DL$3&amp;" Govt",$A$8,DJ406,DJ406)</f>
        <v>1.0759700000000001</v>
      </c>
      <c r="DM406">
        <f t="shared" si="186"/>
        <v>102.25874675873862</v>
      </c>
      <c r="DP406" s="22"/>
    </row>
    <row r="407" spans="4:120" x14ac:dyDescent="0.25">
      <c r="D407" s="2"/>
      <c r="F407" s="2">
        <v>38757</v>
      </c>
      <c r="G407">
        <v>126.58984375</v>
      </c>
      <c r="H407" s="22">
        <f>_xll.BDH(H$3&amp;" Govt",$A$8,F407,F407)</f>
        <v>1.2457499999999999</v>
      </c>
      <c r="I407" s="14">
        <f t="shared" si="163"/>
        <v>101.61737407184428</v>
      </c>
      <c r="J407" s="2">
        <v>38757</v>
      </c>
      <c r="K407">
        <v>126.421875</v>
      </c>
      <c r="L407" s="22">
        <f>_xll.BDH(L$3&amp;" Govt",$A$8,J407,J407)</f>
        <v>1.2217</v>
      </c>
      <c r="M407">
        <f t="shared" si="164"/>
        <v>103.48029385282803</v>
      </c>
      <c r="N407" s="2">
        <v>38757</v>
      </c>
      <c r="O407">
        <v>127.28515625</v>
      </c>
      <c r="P407" s="22">
        <f>_xll.BDH(P$3&amp;" Govt",$A$8,N407,N407)</f>
        <v>1.2034799999999999</v>
      </c>
      <c r="Q407">
        <f t="shared" si="165"/>
        <v>105.76424722471501</v>
      </c>
      <c r="R407" s="2">
        <v>38757</v>
      </c>
      <c r="S407">
        <v>127.75</v>
      </c>
      <c r="T407" s="22">
        <f>_xll.BDH(T$3&amp;" Govt",$A$8,R407,R407)</f>
        <v>1.1731199999999999</v>
      </c>
      <c r="U407">
        <f t="shared" si="166"/>
        <v>108.89764048008729</v>
      </c>
      <c r="V407" s="2">
        <v>38854</v>
      </c>
      <c r="W407">
        <v>99.9921875</v>
      </c>
      <c r="X407" s="22">
        <f>_xll.BDH(X$3&amp;" Govt",$A$8,V407,V407)</f>
        <v>1.05185</v>
      </c>
      <c r="Y407">
        <f t="shared" si="167"/>
        <v>95.06316252317346</v>
      </c>
      <c r="Z407" s="2">
        <v>38757</v>
      </c>
      <c r="AA407">
        <v>121.6953125</v>
      </c>
      <c r="AB407" s="22">
        <f>_xll.BDH(AB$3&amp;" Govt",$A$8,Z407,Z407)</f>
        <v>1.13402</v>
      </c>
      <c r="AC407">
        <f t="shared" si="168"/>
        <v>107.31319773901694</v>
      </c>
      <c r="AD407" s="2">
        <v>39394</v>
      </c>
      <c r="AE407">
        <v>108.421875</v>
      </c>
      <c r="AF407" s="22">
        <f>_xll.BDH(AF$3&amp;" Govt",$A$8,AD407,AD407)</f>
        <v>1.0481799999999999</v>
      </c>
      <c r="AG407">
        <f t="shared" si="169"/>
        <v>103.43822148867562</v>
      </c>
      <c r="AH407" s="2">
        <v>38757</v>
      </c>
      <c r="AI407">
        <v>119.96875</v>
      </c>
      <c r="AJ407" s="22">
        <f>_xll.BDH(AJ$3&amp;" Govt",$A$8,AH407,AH407)</f>
        <v>1.11155</v>
      </c>
      <c r="AK407">
        <f t="shared" si="170"/>
        <v>107.92924294903513</v>
      </c>
      <c r="AL407" s="2">
        <v>39758</v>
      </c>
      <c r="AM407">
        <v>103.82421875</v>
      </c>
      <c r="AN407" s="22">
        <f>_xll.BDH(AN$3&amp;" Govt",$A$8,AL407,AL407)</f>
        <v>1.07941</v>
      </c>
      <c r="AO407">
        <f t="shared" si="171"/>
        <v>96.186081979970538</v>
      </c>
      <c r="AP407" s="2">
        <v>38757</v>
      </c>
      <c r="AQ407">
        <v>116.5625</v>
      </c>
      <c r="AR407" s="22">
        <f>_xll.BDH(AR$3&amp;" Govt",$A$8,AP407,AP407)</f>
        <v>1.0977300000000001</v>
      </c>
      <c r="AS407">
        <f t="shared" si="172"/>
        <v>106.18503639328432</v>
      </c>
      <c r="AT407" s="2">
        <v>40123</v>
      </c>
      <c r="AU407">
        <v>103.578125</v>
      </c>
      <c r="AV407" s="22">
        <f>_xll.BDH(AV$3&amp;" Govt",$A$8,AT407,AT407)</f>
        <v>1.0212399999999999</v>
      </c>
      <c r="AW407">
        <f t="shared" si="173"/>
        <v>101.42388175159611</v>
      </c>
      <c r="AX407" s="2">
        <v>38757</v>
      </c>
      <c r="AY407">
        <v>106.46875</v>
      </c>
      <c r="AZ407" s="22">
        <f>_xll.BDH(AZ$3&amp;" Govt",$A$8,AX407,AX407)</f>
        <v>1.07463</v>
      </c>
      <c r="BA407">
        <f t="shared" si="174"/>
        <v>99.074797837395195</v>
      </c>
      <c r="BB407" s="2">
        <v>38757</v>
      </c>
      <c r="BC407">
        <v>106.65625</v>
      </c>
      <c r="BD407" s="22">
        <f>_xll.BDH(BD$3&amp;" Govt",$A$8,BB407,BB407)</f>
        <v>1.0681799999999999</v>
      </c>
      <c r="BE407">
        <f t="shared" si="175"/>
        <v>99.848574210339095</v>
      </c>
      <c r="BH407" s="22"/>
      <c r="BJ407" s="2">
        <v>38757</v>
      </c>
      <c r="BK407">
        <v>104.59765625</v>
      </c>
      <c r="BL407" s="22">
        <f>_xll.BDH(BL$3&amp;" Govt",$A$8,BJ407,BJ407)</f>
        <v>1.04708</v>
      </c>
      <c r="BM407">
        <f t="shared" si="176"/>
        <v>99.894617650991322</v>
      </c>
      <c r="BN407" s="2">
        <v>38932</v>
      </c>
      <c r="BO407">
        <v>100.296875</v>
      </c>
      <c r="BP407" s="22">
        <f>_xll.BDH(BP$3&amp;" Govt",$A$8,BN407,BN407)</f>
        <v>1.0606500000000001</v>
      </c>
      <c r="BQ407">
        <f t="shared" si="177"/>
        <v>94.561707443548755</v>
      </c>
      <c r="BR407" s="2">
        <v>39113</v>
      </c>
      <c r="BS407">
        <v>99.71875</v>
      </c>
      <c r="BT407" s="22">
        <f>_xll.BDH(BT$3&amp;" Govt",$A$8,BR407,BR407)</f>
        <v>1.03599</v>
      </c>
      <c r="BU407">
        <f t="shared" si="178"/>
        <v>96.254548789080985</v>
      </c>
      <c r="BV407" s="2">
        <v>39293</v>
      </c>
      <c r="BW407">
        <v>100.81640625</v>
      </c>
      <c r="BX407" s="22">
        <f>_xll.BDH(BX$3&amp;" Govt",$A$8,BV407,BV407)</f>
        <v>1.04731</v>
      </c>
      <c r="BY407">
        <f t="shared" si="179"/>
        <v>96.262239690254077</v>
      </c>
      <c r="BZ407" s="2">
        <v>39475</v>
      </c>
      <c r="CA407">
        <v>114.88671875</v>
      </c>
      <c r="CB407" s="22">
        <f>_xll.BDH(CB$3&amp;" Govt",$A$8,BZ407,BZ407)</f>
        <v>1.0399400000000001</v>
      </c>
      <c r="CC407">
        <f t="shared" si="180"/>
        <v>110.47437231955689</v>
      </c>
      <c r="CD407" s="2">
        <v>39657</v>
      </c>
      <c r="CE407">
        <v>114.17578125</v>
      </c>
      <c r="CF407" s="22">
        <f>_xll.BDH(CF$3&amp;" Govt",$A$8,CD407,CD407)</f>
        <v>1.0730599999999999</v>
      </c>
      <c r="CG407">
        <f t="shared" si="181"/>
        <v>106.40204764878014</v>
      </c>
      <c r="CH407" s="2">
        <v>39839</v>
      </c>
      <c r="CI407">
        <v>106.6640625</v>
      </c>
      <c r="CJ407" s="22">
        <f>_xll.BDH(CJ$3&amp;" Govt",$A$8,CH407,CH407)</f>
        <v>1.02881</v>
      </c>
      <c r="CK407">
        <f t="shared" si="182"/>
        <v>103.67712454194653</v>
      </c>
      <c r="CL407" s="2">
        <v>40021</v>
      </c>
      <c r="CM407">
        <v>100.5859375</v>
      </c>
      <c r="CN407" s="22">
        <f>_xll.BDH(CN$3&amp;" Govt",$A$8,CL407,CL407)</f>
        <v>1.02034</v>
      </c>
      <c r="CO407">
        <f t="shared" si="183"/>
        <v>98.5808039477037</v>
      </c>
      <c r="CR407" s="22"/>
      <c r="CV407" s="22"/>
      <c r="CZ407" s="22"/>
      <c r="DB407" s="2">
        <v>38762</v>
      </c>
      <c r="DC407">
        <v>109.5859375</v>
      </c>
      <c r="DD407" s="22">
        <f>_xll.BDH(DD$3&amp;" Govt",$A$8,DB407,DB407)</f>
        <v>1.0463199999999999</v>
      </c>
      <c r="DE407">
        <f t="shared" si="184"/>
        <v>104.73462946326173</v>
      </c>
      <c r="DF407" s="2">
        <v>39303</v>
      </c>
      <c r="DG407">
        <v>96.51171875</v>
      </c>
      <c r="DH407" s="22">
        <f>_xll.BDH(DH$3&amp;" Govt",$A$8,DF407,DF407)</f>
        <v>1.0482499999999999</v>
      </c>
      <c r="DI407">
        <f t="shared" si="185"/>
        <v>92.069371571667077</v>
      </c>
      <c r="DJ407" s="2">
        <v>39667</v>
      </c>
      <c r="DK407">
        <v>112.140625</v>
      </c>
      <c r="DL407" s="22">
        <f>_xll.BDH(DL$3&amp;" Govt",$A$8,DJ407,DJ407)</f>
        <v>1.0763100000000001</v>
      </c>
      <c r="DM407">
        <f t="shared" si="186"/>
        <v>104.18989417546989</v>
      </c>
      <c r="DP407" s="22"/>
    </row>
    <row r="408" spans="4:120" x14ac:dyDescent="0.25">
      <c r="D408" s="2"/>
      <c r="F408" s="2">
        <v>38758</v>
      </c>
      <c r="G408">
        <v>126.55078125</v>
      </c>
      <c r="H408" s="22">
        <f>_xll.BDH(H$3&amp;" Govt",$A$8,F408,F408)</f>
        <v>1.2455700000000001</v>
      </c>
      <c r="I408" s="14">
        <f t="shared" si="163"/>
        <v>101.60069787326283</v>
      </c>
      <c r="J408" s="2">
        <v>38758</v>
      </c>
      <c r="K408">
        <v>126.34375</v>
      </c>
      <c r="L408" s="22">
        <f>_xll.BDH(L$3&amp;" Govt",$A$8,J408,J408)</f>
        <v>1.2215199999999999</v>
      </c>
      <c r="M408">
        <f t="shared" si="164"/>
        <v>103.43158523806406</v>
      </c>
      <c r="N408" s="2">
        <v>38758</v>
      </c>
      <c r="O408">
        <v>127.15625</v>
      </c>
      <c r="P408" s="22">
        <f>_xll.BDH(P$3&amp;" Govt",$A$8,N408,N408)</f>
        <v>1.2033100000000001</v>
      </c>
      <c r="Q408">
        <f t="shared" si="165"/>
        <v>105.67206289318628</v>
      </c>
      <c r="R408" s="2">
        <v>38758</v>
      </c>
      <c r="S408">
        <v>127.53515625</v>
      </c>
      <c r="T408" s="22">
        <f>_xll.BDH(T$3&amp;" Govt",$A$8,R408,R408)</f>
        <v>1.1729499999999999</v>
      </c>
      <c r="U408">
        <f t="shared" si="166"/>
        <v>108.73025810989387</v>
      </c>
      <c r="V408" s="2">
        <v>38855</v>
      </c>
      <c r="W408">
        <v>100.16015625</v>
      </c>
      <c r="X408" s="22">
        <f>_xll.BDH(X$3&amp;" Govt",$A$8,V408,V408)</f>
        <v>1.0520400000000001</v>
      </c>
      <c r="Y408">
        <f t="shared" si="167"/>
        <v>95.205654015056453</v>
      </c>
      <c r="Z408" s="2">
        <v>38758</v>
      </c>
      <c r="AA408">
        <v>121.4453125</v>
      </c>
      <c r="AB408" s="22">
        <f>_xll.BDH(AB$3&amp;" Govt",$A$8,Z408,Z408)</f>
        <v>1.1338600000000001</v>
      </c>
      <c r="AC408">
        <f t="shared" si="168"/>
        <v>107.1078550261937</v>
      </c>
      <c r="AD408" s="2">
        <v>39395</v>
      </c>
      <c r="AE408">
        <v>108.80078125</v>
      </c>
      <c r="AF408" s="22">
        <f>_xll.BDH(AF$3&amp;" Govt",$A$8,AD408,AD408)</f>
        <v>1.0482800000000001</v>
      </c>
      <c r="AG408">
        <f t="shared" si="169"/>
        <v>103.7898092589766</v>
      </c>
      <c r="AH408" s="2">
        <v>38758</v>
      </c>
      <c r="AI408">
        <v>119.703125</v>
      </c>
      <c r="AJ408" s="22">
        <f>_xll.BDH(AJ$3&amp;" Govt",$A$8,AH408,AH408)</f>
        <v>1.1113900000000001</v>
      </c>
      <c r="AK408">
        <f t="shared" si="170"/>
        <v>107.70577834963423</v>
      </c>
      <c r="AL408" s="2">
        <v>39759</v>
      </c>
      <c r="AM408">
        <v>103.58984375</v>
      </c>
      <c r="AN408" s="22">
        <f>_xll.BDH(AN$3&amp;" Govt",$A$8,AL408,AL408)</f>
        <v>1.0793600000000001</v>
      </c>
      <c r="AO408">
        <f t="shared" si="171"/>
        <v>95.973395113771119</v>
      </c>
      <c r="AP408" s="2">
        <v>38758</v>
      </c>
      <c r="AQ408">
        <v>116.23046875</v>
      </c>
      <c r="AR408" s="22">
        <f>_xll.BDH(AR$3&amp;" Govt",$A$8,AP408,AP408)</f>
        <v>1.0975699999999999</v>
      </c>
      <c r="AS408">
        <f t="shared" si="172"/>
        <v>105.89800081088222</v>
      </c>
      <c r="AT408" s="2">
        <v>40126</v>
      </c>
      <c r="AU408">
        <v>103.7890625</v>
      </c>
      <c r="AV408" s="22">
        <f>_xll.BDH(AV$3&amp;" Govt",$A$8,AT408,AT408)</f>
        <v>1.0213099999999999</v>
      </c>
      <c r="AW408">
        <f t="shared" si="173"/>
        <v>101.62346643036885</v>
      </c>
      <c r="AX408" s="2">
        <v>38758</v>
      </c>
      <c r="AY408">
        <v>106.16796875</v>
      </c>
      <c r="AZ408" s="22">
        <f>_xll.BDH(AZ$3&amp;" Govt",$A$8,AX408,AX408)</f>
        <v>1.07447</v>
      </c>
      <c r="BA408">
        <f t="shared" si="174"/>
        <v>98.809616601673383</v>
      </c>
      <c r="BB408" s="2">
        <v>38758</v>
      </c>
      <c r="BC408">
        <v>106.30859375</v>
      </c>
      <c r="BD408" s="22">
        <f>_xll.BDH(BD$3&amp;" Govt",$A$8,BB408,BB408)</f>
        <v>1.06802</v>
      </c>
      <c r="BE408">
        <f t="shared" si="175"/>
        <v>99.538017780565909</v>
      </c>
      <c r="BH408" s="22"/>
      <c r="BJ408" s="2">
        <v>38758</v>
      </c>
      <c r="BK408">
        <v>104.2578125</v>
      </c>
      <c r="BL408" s="22">
        <f>_xll.BDH(BL$3&amp;" Govt",$A$8,BJ408,BJ408)</f>
        <v>1.0469299999999999</v>
      </c>
      <c r="BM408">
        <f t="shared" si="176"/>
        <v>99.584320346154954</v>
      </c>
      <c r="BN408" s="2">
        <v>38933</v>
      </c>
      <c r="BO408">
        <v>100.87890625</v>
      </c>
      <c r="BP408" s="22">
        <f>_xll.BDH(BP$3&amp;" Govt",$A$8,BN408,BN408)</f>
        <v>1.0607200000000001</v>
      </c>
      <c r="BQ408">
        <f t="shared" si="177"/>
        <v>95.104180415189674</v>
      </c>
      <c r="BR408" s="2">
        <v>39114</v>
      </c>
      <c r="BS408">
        <v>99.40625</v>
      </c>
      <c r="BT408" s="22">
        <f>_xll.BDH(BT$3&amp;" Govt",$A$8,BR408,BR408)</f>
        <v>1.0359400000000001</v>
      </c>
      <c r="BU408">
        <f t="shared" si="178"/>
        <v>95.957536150742314</v>
      </c>
      <c r="BV408" s="2">
        <v>39294</v>
      </c>
      <c r="BW408">
        <v>101.30078125</v>
      </c>
      <c r="BX408" s="22">
        <f>_xll.BDH(BX$3&amp;" Govt",$A$8,BV408,BV408)</f>
        <v>1.04752</v>
      </c>
      <c r="BY408">
        <f t="shared" si="179"/>
        <v>96.70534333473347</v>
      </c>
      <c r="BZ408" s="2">
        <v>39476</v>
      </c>
      <c r="CA408">
        <v>114.73828125</v>
      </c>
      <c r="CB408" s="22">
        <f>_xll.BDH(CB$3&amp;" Govt",$A$8,BZ408,BZ408)</f>
        <v>1.04013</v>
      </c>
      <c r="CC408">
        <f t="shared" si="180"/>
        <v>110.31148149750511</v>
      </c>
      <c r="CD408" s="2">
        <v>39658</v>
      </c>
      <c r="CE408">
        <v>113.57421875</v>
      </c>
      <c r="CF408" s="22">
        <f>_xll.BDH(CF$3&amp;" Govt",$A$8,CD408,CD408)</f>
        <v>1.07335</v>
      </c>
      <c r="CG408">
        <f t="shared" si="181"/>
        <v>105.81284646201145</v>
      </c>
      <c r="CH408" s="2">
        <v>39840</v>
      </c>
      <c r="CI408">
        <v>107.6328125</v>
      </c>
      <c r="CJ408" s="22">
        <f>_xll.BDH(CJ$3&amp;" Govt",$A$8,CH408,CH408)</f>
        <v>1.02817</v>
      </c>
      <c r="CK408">
        <f t="shared" si="182"/>
        <v>104.68386794012663</v>
      </c>
      <c r="CL408" s="2">
        <v>40022</v>
      </c>
      <c r="CM408">
        <v>100.5703125</v>
      </c>
      <c r="CN408" s="22">
        <f>_xll.BDH(CN$3&amp;" Govt",$A$8,CL408,CL408)</f>
        <v>1.0204299999999999</v>
      </c>
      <c r="CO408">
        <f t="shared" si="183"/>
        <v>98.556797134541327</v>
      </c>
      <c r="CR408" s="22"/>
      <c r="CV408" s="22"/>
      <c r="CZ408" s="22"/>
      <c r="DB408" s="2">
        <v>38763</v>
      </c>
      <c r="DC408">
        <v>109.85546875</v>
      </c>
      <c r="DD408" s="22">
        <f>_xll.BDH(DD$3&amp;" Govt",$A$8,DB408,DB408)</f>
        <v>1.04617</v>
      </c>
      <c r="DE408">
        <f t="shared" si="184"/>
        <v>105.00728251622584</v>
      </c>
      <c r="DF408" s="2">
        <v>39304</v>
      </c>
      <c r="DG408">
        <v>96.28515625</v>
      </c>
      <c r="DH408" s="22">
        <f>_xll.BDH(DH$3&amp;" Govt",$A$8,DF408,DF408)</f>
        <v>1.0483100000000001</v>
      </c>
      <c r="DI408">
        <f t="shared" si="185"/>
        <v>91.847980320706654</v>
      </c>
      <c r="DJ408" s="2">
        <v>39668</v>
      </c>
      <c r="DK408">
        <v>112.05078125</v>
      </c>
      <c r="DL408" s="22">
        <f>_xll.BDH(DL$3&amp;" Govt",$A$8,DJ408,DJ408)</f>
        <v>1.07666</v>
      </c>
      <c r="DM408">
        <f t="shared" si="186"/>
        <v>104.07257746177996</v>
      </c>
      <c r="DP408" s="22"/>
    </row>
    <row r="409" spans="4:120" x14ac:dyDescent="0.25">
      <c r="D409" s="2"/>
      <c r="F409" s="2">
        <v>38761</v>
      </c>
      <c r="G409">
        <v>126.54296875</v>
      </c>
      <c r="H409" s="22">
        <f>_xll.BDH(H$3&amp;" Govt",$A$8,F409,F409)</f>
        <v>1.2450300000000001</v>
      </c>
      <c r="I409" s="14">
        <f t="shared" si="163"/>
        <v>101.63848963478792</v>
      </c>
      <c r="J409" s="2">
        <v>38761</v>
      </c>
      <c r="K409">
        <v>126.30078125</v>
      </c>
      <c r="L409" s="22">
        <f>_xll.BDH(L$3&amp;" Govt",$A$8,J409,J409)</f>
        <v>1.22099</v>
      </c>
      <c r="M409">
        <f t="shared" si="164"/>
        <v>103.44129046920941</v>
      </c>
      <c r="N409" s="2">
        <v>38761</v>
      </c>
      <c r="O409">
        <v>127.09375</v>
      </c>
      <c r="P409" s="22">
        <f>_xll.BDH(P$3&amp;" Govt",$A$8,N409,N409)</f>
        <v>1.20279</v>
      </c>
      <c r="Q409">
        <f t="shared" si="165"/>
        <v>105.66578538231944</v>
      </c>
      <c r="R409" s="2">
        <v>38761</v>
      </c>
      <c r="S409">
        <v>127.45703125</v>
      </c>
      <c r="T409" s="22">
        <f>_xll.BDH(T$3&amp;" Govt",$A$8,R409,R409)</f>
        <v>1.1724399999999999</v>
      </c>
      <c r="U409">
        <f t="shared" si="166"/>
        <v>108.71092017501962</v>
      </c>
      <c r="V409" s="2">
        <v>38856</v>
      </c>
      <c r="W409">
        <v>100.0078125</v>
      </c>
      <c r="X409" s="22">
        <f>_xll.BDH(X$3&amp;" Govt",$A$8,V409,V409)</f>
        <v>1.0522199999999999</v>
      </c>
      <c r="Y409">
        <f t="shared" si="167"/>
        <v>95.04458430746422</v>
      </c>
      <c r="Z409" s="2">
        <v>38761</v>
      </c>
      <c r="AA409">
        <v>121.3515625</v>
      </c>
      <c r="AB409" s="22">
        <f>_xll.BDH(AB$3&amp;" Govt",$A$8,Z409,Z409)</f>
        <v>1.13337</v>
      </c>
      <c r="AC409">
        <f t="shared" si="168"/>
        <v>107.07144401210549</v>
      </c>
      <c r="AD409" s="2">
        <v>39398</v>
      </c>
      <c r="AE409">
        <v>108.80078125</v>
      </c>
      <c r="AF409" s="22">
        <f>_xll.BDH(AF$3&amp;" Govt",$A$8,AD409,AD409)</f>
        <v>1.04857</v>
      </c>
      <c r="AG409">
        <f t="shared" si="169"/>
        <v>103.7611044088616</v>
      </c>
      <c r="AH409" s="2">
        <v>38761</v>
      </c>
      <c r="AI409">
        <v>119.6640625</v>
      </c>
      <c r="AJ409" s="22">
        <f>_xll.BDH(AJ$3&amp;" Govt",$A$8,AH409,AH409)</f>
        <v>1.1109</v>
      </c>
      <c r="AK409">
        <f t="shared" si="170"/>
        <v>107.71812269331173</v>
      </c>
      <c r="AL409" s="2">
        <v>39762</v>
      </c>
      <c r="AM409">
        <v>104.03125</v>
      </c>
      <c r="AN409" s="22">
        <f>_xll.BDH(AN$3&amp;" Govt",$A$8,AL409,AL409)</f>
        <v>1.07921</v>
      </c>
      <c r="AO409">
        <f t="shared" si="171"/>
        <v>96.395743182513129</v>
      </c>
      <c r="AP409" s="2">
        <v>38761</v>
      </c>
      <c r="AQ409">
        <v>116.15234375</v>
      </c>
      <c r="AR409" s="22">
        <f>_xll.BDH(AR$3&amp;" Govt",$A$8,AP409,AP409)</f>
        <v>1.0970899999999999</v>
      </c>
      <c r="AS409">
        <f t="shared" si="172"/>
        <v>105.8731223053715</v>
      </c>
      <c r="AT409" s="2">
        <v>40127</v>
      </c>
      <c r="AU409">
        <v>103.765625</v>
      </c>
      <c r="AV409" s="22">
        <f>_xll.BDH(AV$3&amp;" Govt",$A$8,AT409,AT409)</f>
        <v>1.0213300000000001</v>
      </c>
      <c r="AW409">
        <f t="shared" si="173"/>
        <v>101.59852838945297</v>
      </c>
      <c r="AX409" s="2">
        <v>38761</v>
      </c>
      <c r="AY409">
        <v>106.109375</v>
      </c>
      <c r="AZ409" s="22">
        <f>_xll.BDH(AZ$3&amp;" Govt",$A$8,AX409,AX409)</f>
        <v>1.0740099999999999</v>
      </c>
      <c r="BA409">
        <f t="shared" si="174"/>
        <v>98.797380843753785</v>
      </c>
      <c r="BB409" s="2">
        <v>38761</v>
      </c>
      <c r="BC409">
        <v>106.28125</v>
      </c>
      <c r="BD409" s="22">
        <f>_xll.BDH(BD$3&amp;" Govt",$A$8,BB409,BB409)</f>
        <v>1.0675600000000001</v>
      </c>
      <c r="BE409">
        <f t="shared" si="175"/>
        <v>99.555294316010333</v>
      </c>
      <c r="BH409" s="22"/>
      <c r="BJ409" s="2">
        <v>38761</v>
      </c>
      <c r="BK409">
        <v>104.21875</v>
      </c>
      <c r="BL409" s="22">
        <f>_xll.BDH(BL$3&amp;" Govt",$A$8,BJ409,BJ409)</f>
        <v>1.04647</v>
      </c>
      <c r="BM409">
        <f t="shared" si="176"/>
        <v>99.590767054956189</v>
      </c>
      <c r="BN409" s="2">
        <v>38936</v>
      </c>
      <c r="BO409">
        <v>100.85546875</v>
      </c>
      <c r="BP409" s="22">
        <f>_xll.BDH(BP$3&amp;" Govt",$A$8,BN409,BN409)</f>
        <v>1.0609200000000001</v>
      </c>
      <c r="BQ409">
        <f t="shared" si="177"/>
        <v>95.064160115748592</v>
      </c>
      <c r="BR409" s="2">
        <v>39115</v>
      </c>
      <c r="BS409">
        <v>99.51953125</v>
      </c>
      <c r="BT409" s="22">
        <f>_xll.BDH(BT$3&amp;" Govt",$A$8,BR409,BR409)</f>
        <v>1.03599</v>
      </c>
      <c r="BU409">
        <f t="shared" si="178"/>
        <v>96.062250842189599</v>
      </c>
      <c r="BV409" s="2">
        <v>39295</v>
      </c>
      <c r="BW409">
        <v>100.70703125</v>
      </c>
      <c r="BX409" s="22">
        <f>_xll.BDH(BX$3&amp;" Govt",$A$8,BV409,BV409)</f>
        <v>1.04772</v>
      </c>
      <c r="BY409">
        <f t="shared" si="179"/>
        <v>96.120176430725763</v>
      </c>
      <c r="BZ409" s="2">
        <v>39477</v>
      </c>
      <c r="CA409">
        <v>115.3359375</v>
      </c>
      <c r="CB409" s="22">
        <f>_xll.BDH(CB$3&amp;" Govt",$A$8,BZ409,BZ409)</f>
        <v>1.04033</v>
      </c>
      <c r="CC409">
        <f t="shared" si="180"/>
        <v>110.8647616621649</v>
      </c>
      <c r="CD409" s="2">
        <v>39659</v>
      </c>
      <c r="CE409">
        <v>113.78125</v>
      </c>
      <c r="CF409" s="22">
        <f>_xll.BDH(CF$3&amp;" Govt",$A$8,CD409,CD409)</f>
        <v>1.0736399999999999</v>
      </c>
      <c r="CG409">
        <f t="shared" si="181"/>
        <v>105.97709660593868</v>
      </c>
      <c r="CH409" s="2">
        <v>39841</v>
      </c>
      <c r="CI409">
        <v>107.140625</v>
      </c>
      <c r="CJ409" s="22">
        <f>_xll.BDH(CJ$3&amp;" Govt",$A$8,CH409,CH409)</f>
        <v>1.02752</v>
      </c>
      <c r="CK409">
        <f t="shared" si="182"/>
        <v>104.27108474774214</v>
      </c>
      <c r="CL409" s="2">
        <v>40023</v>
      </c>
      <c r="CM409">
        <v>100.56640625</v>
      </c>
      <c r="CN409" s="22">
        <f>_xll.BDH(CN$3&amp;" Govt",$A$8,CL409,CL409)</f>
        <v>1.0205299999999999</v>
      </c>
      <c r="CO409">
        <f t="shared" si="183"/>
        <v>98.543312053540816</v>
      </c>
      <c r="CR409" s="22"/>
      <c r="CV409" s="22"/>
      <c r="CZ409" s="22"/>
      <c r="DB409" s="2">
        <v>38764</v>
      </c>
      <c r="DC409">
        <v>110.3203125</v>
      </c>
      <c r="DD409" s="22">
        <f>_xll.BDH(DD$3&amp;" Govt",$A$8,DB409,DB409)</f>
        <v>1.0460199999999999</v>
      </c>
      <c r="DE409">
        <f t="shared" si="184"/>
        <v>105.46673342765914</v>
      </c>
      <c r="DF409" s="2">
        <v>39307</v>
      </c>
      <c r="DG409">
        <v>96.671875</v>
      </c>
      <c r="DH409" s="22">
        <f>_xll.BDH(DH$3&amp;" Govt",$A$8,DF409,DF409)</f>
        <v>1.0485100000000001</v>
      </c>
      <c r="DI409">
        <f t="shared" si="185"/>
        <v>92.199287560442912</v>
      </c>
      <c r="DJ409" s="2">
        <v>39671</v>
      </c>
      <c r="DK409">
        <v>110.4765625</v>
      </c>
      <c r="DL409" s="22">
        <f>_xll.BDH(DL$3&amp;" Govt",$A$8,DJ409,DJ409)</f>
        <v>1.0777099999999999</v>
      </c>
      <c r="DM409">
        <f t="shared" si="186"/>
        <v>102.5104735967932</v>
      </c>
      <c r="DP409" s="22"/>
    </row>
    <row r="410" spans="4:120" x14ac:dyDescent="0.25">
      <c r="D410" s="2"/>
      <c r="F410" s="2">
        <v>38762</v>
      </c>
      <c r="G410">
        <v>126.5</v>
      </c>
      <c r="H410" s="22">
        <f>_xll.BDH(H$3&amp;" Govt",$A$8,F410,F410)</f>
        <v>1.24485</v>
      </c>
      <c r="I410" s="14">
        <f t="shared" si="163"/>
        <v>101.61866891593364</v>
      </c>
      <c r="J410" s="2">
        <v>38762</v>
      </c>
      <c r="K410">
        <v>126.21875</v>
      </c>
      <c r="L410" s="22">
        <f>_xll.BDH(L$3&amp;" Govt",$A$8,J410,J410)</f>
        <v>1.22081</v>
      </c>
      <c r="M410">
        <f t="shared" si="164"/>
        <v>103.38934805579902</v>
      </c>
      <c r="N410" s="2">
        <v>38762</v>
      </c>
      <c r="O410">
        <v>126.9375</v>
      </c>
      <c r="P410" s="22">
        <f>_xll.BDH(P$3&amp;" Govt",$A$8,N410,N410)</f>
        <v>1.20261</v>
      </c>
      <c r="Q410">
        <f t="shared" si="165"/>
        <v>105.55167510664306</v>
      </c>
      <c r="R410" s="2">
        <v>38762</v>
      </c>
      <c r="S410">
        <v>127.21484375</v>
      </c>
      <c r="T410" s="22">
        <f>_xll.BDH(T$3&amp;" Govt",$A$8,R410,R410)</f>
        <v>1.1722699999999999</v>
      </c>
      <c r="U410">
        <f t="shared" si="166"/>
        <v>108.52008816228344</v>
      </c>
      <c r="V410" s="2">
        <v>38859</v>
      </c>
      <c r="W410">
        <v>100.14453125</v>
      </c>
      <c r="X410" s="22">
        <f>_xll.BDH(X$3&amp;" Govt",$A$8,V410,V410)</f>
        <v>1.0527899999999999</v>
      </c>
      <c r="Y410">
        <f t="shared" si="167"/>
        <v>95.122988677704015</v>
      </c>
      <c r="Z410" s="2">
        <v>38762</v>
      </c>
      <c r="AA410">
        <v>121.078125</v>
      </c>
      <c r="AB410" s="22">
        <f>_xll.BDH(AB$3&amp;" Govt",$A$8,Z410,Z410)</f>
        <v>1.1332</v>
      </c>
      <c r="AC410">
        <f t="shared" si="168"/>
        <v>106.84620984821744</v>
      </c>
      <c r="AD410" s="2">
        <v>39399</v>
      </c>
      <c r="AE410">
        <v>108.33984375</v>
      </c>
      <c r="AF410" s="22">
        <f>_xll.BDH(AF$3&amp;" Govt",$A$8,AD410,AD410)</f>
        <v>1.04867</v>
      </c>
      <c r="AG410">
        <f t="shared" si="169"/>
        <v>103.31166501377936</v>
      </c>
      <c r="AH410" s="2">
        <v>38762</v>
      </c>
      <c r="AI410">
        <v>119.328125</v>
      </c>
      <c r="AJ410" s="22">
        <f>_xll.BDH(AJ$3&amp;" Govt",$A$8,AH410,AH410)</f>
        <v>1.1107400000000001</v>
      </c>
      <c r="AK410">
        <f t="shared" si="170"/>
        <v>107.43119451896933</v>
      </c>
      <c r="AL410" s="2">
        <v>39763</v>
      </c>
      <c r="AM410">
        <v>104.03125</v>
      </c>
      <c r="AN410" s="22">
        <f>_xll.BDH(AN$3&amp;" Govt",$A$8,AL410,AL410)</f>
        <v>1.0791599999999999</v>
      </c>
      <c r="AO410">
        <f t="shared" si="171"/>
        <v>96.400209422143163</v>
      </c>
      <c r="AP410" s="2">
        <v>38762</v>
      </c>
      <c r="AQ410">
        <v>115.8203125</v>
      </c>
      <c r="AR410" s="22">
        <f>_xll.BDH(AR$3&amp;" Govt",$A$8,AP410,AP410)</f>
        <v>1.09693</v>
      </c>
      <c r="AS410">
        <f t="shared" si="172"/>
        <v>105.58587375675749</v>
      </c>
      <c r="AT410" s="2">
        <v>40128</v>
      </c>
      <c r="AU410">
        <v>103.765625</v>
      </c>
      <c r="AV410" s="22">
        <f>_xll.BDH(AV$3&amp;" Govt",$A$8,AT410,AT410)</f>
        <v>1.02135</v>
      </c>
      <c r="AW410">
        <f t="shared" si="173"/>
        <v>101.59653889460029</v>
      </c>
      <c r="AX410" s="2">
        <v>38762</v>
      </c>
      <c r="AY410">
        <v>105.765625</v>
      </c>
      <c r="AZ410" s="22">
        <f>_xll.BDH(AZ$3&amp;" Govt",$A$8,AX410,AX410)</f>
        <v>1.07385</v>
      </c>
      <c r="BA410">
        <f t="shared" si="174"/>
        <v>98.491991432695443</v>
      </c>
      <c r="BB410" s="2">
        <v>38762</v>
      </c>
      <c r="BC410">
        <v>105.90625</v>
      </c>
      <c r="BD410" s="22">
        <f>_xll.BDH(BD$3&amp;" Govt",$A$8,BB410,BB410)</f>
        <v>1.0673999999999999</v>
      </c>
      <c r="BE410">
        <f t="shared" si="175"/>
        <v>99.218896383736194</v>
      </c>
      <c r="BH410" s="22"/>
      <c r="BJ410" s="2">
        <v>38762</v>
      </c>
      <c r="BK410">
        <v>103.83203125</v>
      </c>
      <c r="BL410" s="22">
        <f>_xll.BDH(BL$3&amp;" Govt",$A$8,BJ410,BJ410)</f>
        <v>1.0463199999999999</v>
      </c>
      <c r="BM410">
        <f t="shared" si="176"/>
        <v>99.235445418227698</v>
      </c>
      <c r="BN410" s="2">
        <v>38937</v>
      </c>
      <c r="BO410">
        <v>101.1328125</v>
      </c>
      <c r="BP410" s="22">
        <f>_xll.BDH(BP$3&amp;" Govt",$A$8,BN410,BN410)</f>
        <v>1.0609900000000001</v>
      </c>
      <c r="BQ410">
        <f t="shared" si="177"/>
        <v>95.319289060217329</v>
      </c>
      <c r="BR410" s="2">
        <v>39118</v>
      </c>
      <c r="BS410">
        <v>99.59375</v>
      </c>
      <c r="BT410" s="22">
        <f>_xll.BDH(BT$3&amp;" Govt",$A$8,BR410,BR410)</f>
        <v>1.03616</v>
      </c>
      <c r="BU410">
        <f t="shared" si="178"/>
        <v>96.118118823347743</v>
      </c>
      <c r="BV410" s="2">
        <v>39296</v>
      </c>
      <c r="BW410">
        <v>100.83203125</v>
      </c>
      <c r="BX410" s="22">
        <f>_xll.BDH(BX$3&amp;" Govt",$A$8,BV410,BV410)</f>
        <v>1.04779</v>
      </c>
      <c r="BY410">
        <f t="shared" si="179"/>
        <v>96.233053617614218</v>
      </c>
      <c r="BZ410" s="2">
        <v>39478</v>
      </c>
      <c r="CA410">
        <v>115.48046875</v>
      </c>
      <c r="CB410" s="22">
        <f>_xll.BDH(CB$3&amp;" Govt",$A$8,BZ410,BZ410)</f>
        <v>1.04053</v>
      </c>
      <c r="CC410">
        <f t="shared" si="180"/>
        <v>110.98235394462438</v>
      </c>
      <c r="CD410" s="2">
        <v>39660</v>
      </c>
      <c r="CE410">
        <v>114.37109375</v>
      </c>
      <c r="CF410" s="22">
        <f>_xll.BDH(CF$3&amp;" Govt",$A$8,CD410,CD410)</f>
        <v>1.0739300000000001</v>
      </c>
      <c r="CG410">
        <f t="shared" si="181"/>
        <v>106.49771749555372</v>
      </c>
      <c r="CH410" s="2">
        <v>39842</v>
      </c>
      <c r="CI410">
        <v>106.6640625</v>
      </c>
      <c r="CJ410" s="22">
        <f>_xll.BDH(CJ$3&amp;" Govt",$A$8,CH410,CH410)</f>
        <v>1.02688</v>
      </c>
      <c r="CK410">
        <f t="shared" si="182"/>
        <v>103.87198358133375</v>
      </c>
      <c r="CL410" s="2">
        <v>40024</v>
      </c>
      <c r="CM410">
        <v>101.265625</v>
      </c>
      <c r="CN410" s="22">
        <f>_xll.BDH(CN$3&amp;" Govt",$A$8,CL410,CL410)</f>
        <v>1.0206200000000001</v>
      </c>
      <c r="CO410">
        <f t="shared" si="183"/>
        <v>99.219714487272441</v>
      </c>
      <c r="CR410" s="22"/>
      <c r="CV410" s="22"/>
      <c r="CZ410" s="22"/>
      <c r="DB410" s="2">
        <v>38765</v>
      </c>
      <c r="DC410">
        <v>111.05078125</v>
      </c>
      <c r="DD410" s="22">
        <f>_xll.BDH(DD$3&amp;" Govt",$A$8,DB410,DB410)</f>
        <v>1.0458700000000001</v>
      </c>
      <c r="DE410">
        <f t="shared" si="184"/>
        <v>106.18029128859226</v>
      </c>
      <c r="DF410" s="2">
        <v>39308</v>
      </c>
      <c r="DG410">
        <v>96.5546875</v>
      </c>
      <c r="DH410" s="22">
        <f>_xll.BDH(DH$3&amp;" Govt",$A$8,DF410,DF410)</f>
        <v>1.04857</v>
      </c>
      <c r="DI410">
        <f t="shared" si="185"/>
        <v>92.0822524962568</v>
      </c>
      <c r="DJ410" s="2">
        <v>39672</v>
      </c>
      <c r="DK410">
        <v>111.16015625</v>
      </c>
      <c r="DL410" s="22">
        <f>_xll.BDH(DL$3&amp;" Govt",$A$8,DJ410,DJ410)</f>
        <v>1.07806</v>
      </c>
      <c r="DM410">
        <f t="shared" si="186"/>
        <v>103.11128902843997</v>
      </c>
      <c r="DP410" s="22"/>
    </row>
    <row r="411" spans="4:120" x14ac:dyDescent="0.25">
      <c r="D411" s="2"/>
      <c r="F411" s="2">
        <v>38763</v>
      </c>
      <c r="G411">
        <v>126.51171875</v>
      </c>
      <c r="H411" s="22">
        <f>_xll.BDH(H$3&amp;" Govt",$A$8,F411,F411)</f>
        <v>1.2446699999999999</v>
      </c>
      <c r="I411" s="14">
        <f t="shared" si="163"/>
        <v>101.64277981312316</v>
      </c>
      <c r="J411" s="2">
        <v>38763</v>
      </c>
      <c r="K411">
        <v>126.2109375</v>
      </c>
      <c r="L411" s="22">
        <f>_xll.BDH(L$3&amp;" Govt",$A$8,J411,J411)</f>
        <v>1.2206399999999999</v>
      </c>
      <c r="M411">
        <f t="shared" si="164"/>
        <v>103.39734688360205</v>
      </c>
      <c r="N411" s="2">
        <v>38763</v>
      </c>
      <c r="O411">
        <v>126.96875</v>
      </c>
      <c r="P411" s="22">
        <f>_xll.BDH(P$3&amp;" Govt",$A$8,N411,N411)</f>
        <v>1.20244</v>
      </c>
      <c r="Q411">
        <f t="shared" si="165"/>
        <v>105.59258674029473</v>
      </c>
      <c r="R411" s="2">
        <v>38763</v>
      </c>
      <c r="S411">
        <v>127.30078125</v>
      </c>
      <c r="T411" s="22">
        <f>_xll.BDH(T$3&amp;" Govt",$A$8,R411,R411)</f>
        <v>1.1720999999999999</v>
      </c>
      <c r="U411">
        <f t="shared" si="166"/>
        <v>108.60914704376761</v>
      </c>
      <c r="V411" s="2">
        <v>38860</v>
      </c>
      <c r="W411">
        <v>100.21484375</v>
      </c>
      <c r="X411" s="22">
        <f>_xll.BDH(X$3&amp;" Govt",$A$8,V411,V411)</f>
        <v>1.05297</v>
      </c>
      <c r="Y411">
        <f t="shared" si="167"/>
        <v>95.173503281195096</v>
      </c>
      <c r="Z411" s="2">
        <v>38763</v>
      </c>
      <c r="AA411">
        <v>121.1796875</v>
      </c>
      <c r="AB411" s="22">
        <f>_xll.BDH(AB$3&amp;" Govt",$A$8,Z411,Z411)</f>
        <v>1.13304</v>
      </c>
      <c r="AC411">
        <f t="shared" si="168"/>
        <v>106.95093509496576</v>
      </c>
      <c r="AD411" s="2">
        <v>39400</v>
      </c>
      <c r="AE411">
        <v>108.45703125</v>
      </c>
      <c r="AF411" s="22">
        <f>_xll.BDH(AF$3&amp;" Govt",$A$8,AD411,AD411)</f>
        <v>1.0487599999999999</v>
      </c>
      <c r="AG411">
        <f t="shared" si="169"/>
        <v>103.41453835958657</v>
      </c>
      <c r="AH411" s="2">
        <v>38763</v>
      </c>
      <c r="AI411">
        <v>119.390625</v>
      </c>
      <c r="AJ411" s="22">
        <f>_xll.BDH(AJ$3&amp;" Govt",$A$8,AH411,AH411)</f>
        <v>1.1105799999999999</v>
      </c>
      <c r="AK411">
        <f t="shared" si="170"/>
        <v>107.50294890957879</v>
      </c>
      <c r="AL411" s="2">
        <v>39764</v>
      </c>
      <c r="AM411">
        <v>104.1328125</v>
      </c>
      <c r="AN411" s="22">
        <f>_xll.BDH(AN$3&amp;" Govt",$A$8,AL411,AL411)</f>
        <v>1.07911</v>
      </c>
      <c r="AO411">
        <f t="shared" si="171"/>
        <v>96.4987929868132</v>
      </c>
      <c r="AP411" s="2">
        <v>38763</v>
      </c>
      <c r="AQ411">
        <v>115.8984375</v>
      </c>
      <c r="AR411" s="22">
        <f>_xll.BDH(AR$3&amp;" Govt",$A$8,AP411,AP411)</f>
        <v>1.09677</v>
      </c>
      <c r="AS411">
        <f t="shared" si="172"/>
        <v>105.67250882135725</v>
      </c>
      <c r="AT411" s="2">
        <v>40129</v>
      </c>
      <c r="AU411">
        <v>103.65625</v>
      </c>
      <c r="AV411" s="22">
        <f>_xll.BDH(AV$3&amp;" Govt",$A$8,AT411,AT411)</f>
        <v>1.0213700000000001</v>
      </c>
      <c r="AW411">
        <f t="shared" si="173"/>
        <v>101.487462917454</v>
      </c>
      <c r="AX411" s="2">
        <v>38763</v>
      </c>
      <c r="AY411">
        <v>105.8046875</v>
      </c>
      <c r="AZ411" s="22">
        <f>_xll.BDH(AZ$3&amp;" Govt",$A$8,AX411,AX411)</f>
        <v>1.0737000000000001</v>
      </c>
      <c r="BA411">
        <f t="shared" si="174"/>
        <v>98.542132346092941</v>
      </c>
      <c r="BB411" s="2">
        <v>38763</v>
      </c>
      <c r="BC411">
        <v>105.94921875</v>
      </c>
      <c r="BD411" s="22">
        <f>_xll.BDH(BD$3&amp;" Govt",$A$8,BB411,BB411)</f>
        <v>1.06725</v>
      </c>
      <c r="BE411">
        <f t="shared" si="175"/>
        <v>99.273102600140547</v>
      </c>
      <c r="BH411" s="22"/>
      <c r="BJ411" s="2">
        <v>38763</v>
      </c>
      <c r="BK411">
        <v>103.88671875</v>
      </c>
      <c r="BL411" s="22">
        <f>_xll.BDH(BL$3&amp;" Govt",$A$8,BJ411,BJ411)</f>
        <v>1.04617</v>
      </c>
      <c r="BM411">
        <f t="shared" si="176"/>
        <v>99.301947819188086</v>
      </c>
      <c r="BN411" s="2">
        <v>38938</v>
      </c>
      <c r="BO411">
        <v>101.09375</v>
      </c>
      <c r="BP411" s="22">
        <f>_xll.BDH(BP$3&amp;" Govt",$A$8,BN411,BN411)</f>
        <v>1.06105</v>
      </c>
      <c r="BQ411">
        <f t="shared" si="177"/>
        <v>95.277084020545686</v>
      </c>
      <c r="BR411" s="2">
        <v>39119</v>
      </c>
      <c r="BS411">
        <v>99.6875</v>
      </c>
      <c r="BT411" s="22">
        <f>_xll.BDH(BT$3&amp;" Govt",$A$8,BR411,BR411)</f>
        <v>1.0362100000000001</v>
      </c>
      <c r="BU411">
        <f t="shared" si="178"/>
        <v>96.203954796807594</v>
      </c>
      <c r="BV411" s="2">
        <v>39297</v>
      </c>
      <c r="BW411">
        <v>101.1953125</v>
      </c>
      <c r="BX411" s="22">
        <f>_xll.BDH(BX$3&amp;" Govt",$A$8,BV411,BV411)</f>
        <v>1.0478499999999999</v>
      </c>
      <c r="BY411">
        <f t="shared" si="179"/>
        <v>96.574235339027538</v>
      </c>
      <c r="BZ411" s="2">
        <v>39479</v>
      </c>
      <c r="CA411">
        <v>115.265625</v>
      </c>
      <c r="CB411" s="22">
        <f>_xll.BDH(CB$3&amp;" Govt",$A$8,BZ411,BZ411)</f>
        <v>1.0407299999999999</v>
      </c>
      <c r="CC411">
        <f t="shared" si="180"/>
        <v>110.75459052780261</v>
      </c>
      <c r="CD411" s="2">
        <v>39661</v>
      </c>
      <c r="CE411">
        <v>114.73828125</v>
      </c>
      <c r="CF411" s="22">
        <f>_xll.BDH(CF$3&amp;" Govt",$A$8,CD411,CD411)</f>
        <v>1.07422</v>
      </c>
      <c r="CG411">
        <f t="shared" si="181"/>
        <v>106.81078480199587</v>
      </c>
      <c r="CH411" s="2">
        <v>39843</v>
      </c>
      <c r="CI411">
        <v>107.0234375</v>
      </c>
      <c r="CJ411" s="22">
        <f>_xll.BDH(CJ$3&amp;" Govt",$A$8,CH411,CH411)</f>
        <v>1.02623</v>
      </c>
      <c r="CK411">
        <f t="shared" si="182"/>
        <v>104.28796419905869</v>
      </c>
      <c r="CL411" s="2">
        <v>40025</v>
      </c>
      <c r="CM411">
        <v>101.5859375</v>
      </c>
      <c r="CN411" s="22">
        <f>_xll.BDH(CN$3&amp;" Govt",$A$8,CL411,CL411)</f>
        <v>1.02071</v>
      </c>
      <c r="CO411">
        <f t="shared" si="183"/>
        <v>99.524779320277062</v>
      </c>
      <c r="CR411" s="22"/>
      <c r="CV411" s="22"/>
      <c r="CZ411" s="22"/>
      <c r="DB411" s="2">
        <v>38768</v>
      </c>
      <c r="DC411">
        <v>111.05078125</v>
      </c>
      <c r="DD411" s="22">
        <f>_xll.BDH(DD$3&amp;" Govt",$A$8,DB411,DB411)</f>
        <v>1.04541</v>
      </c>
      <c r="DE411">
        <f t="shared" si="184"/>
        <v>106.22701260749372</v>
      </c>
      <c r="DF411" s="2">
        <v>39309</v>
      </c>
      <c r="DG411">
        <v>96.0546875</v>
      </c>
      <c r="DH411" s="22">
        <f>_xll.BDH(DH$3&amp;" Govt",$A$8,DF411,DF411)</f>
        <v>1.04864</v>
      </c>
      <c r="DI411">
        <f t="shared" si="185"/>
        <v>91.599297661733289</v>
      </c>
      <c r="DJ411" s="2">
        <v>39673</v>
      </c>
      <c r="DK411">
        <v>110.75</v>
      </c>
      <c r="DL411" s="22">
        <f>_xll.BDH(DL$3&amp;" Govt",$A$8,DJ411,DJ411)</f>
        <v>1.0784100000000001</v>
      </c>
      <c r="DM411">
        <f t="shared" si="186"/>
        <v>102.69748982298012</v>
      </c>
      <c r="DP411" s="22"/>
    </row>
    <row r="412" spans="4:120" x14ac:dyDescent="0.25">
      <c r="D412" s="2"/>
      <c r="F412" s="2">
        <v>38764</v>
      </c>
      <c r="G412">
        <v>126.5625</v>
      </c>
      <c r="H412" s="22">
        <f>_xll.BDH(H$3&amp;" Govt",$A$8,F412,F412)</f>
        <v>1.2444900000000001</v>
      </c>
      <c r="I412" s="14">
        <f t="shared" si="163"/>
        <v>101.69828604488585</v>
      </c>
      <c r="J412" s="2">
        <v>38764</v>
      </c>
      <c r="K412">
        <v>126.359375</v>
      </c>
      <c r="L412" s="22">
        <f>_xll.BDH(L$3&amp;" Govt",$A$8,J412,J412)</f>
        <v>1.2204600000000001</v>
      </c>
      <c r="M412">
        <f t="shared" si="164"/>
        <v>103.53422070366911</v>
      </c>
      <c r="N412" s="2">
        <v>38764</v>
      </c>
      <c r="O412">
        <v>127.1875</v>
      </c>
      <c r="P412" s="22">
        <f>_xll.BDH(P$3&amp;" Govt",$A$8,N412,N412)</f>
        <v>1.2022599999999999</v>
      </c>
      <c r="Q412">
        <f t="shared" si="165"/>
        <v>105.79034485053151</v>
      </c>
      <c r="R412" s="2">
        <v>38764</v>
      </c>
      <c r="S412">
        <v>127.5703125</v>
      </c>
      <c r="T412" s="22">
        <f>_xll.BDH(T$3&amp;" Govt",$A$8,R412,R412)</f>
        <v>1.1719299999999999</v>
      </c>
      <c r="U412">
        <f t="shared" si="166"/>
        <v>108.85489107711213</v>
      </c>
      <c r="V412" s="2">
        <v>38861</v>
      </c>
      <c r="W412">
        <v>100.12109375</v>
      </c>
      <c r="X412" s="22">
        <f>_xll.BDH(X$3&amp;" Govt",$A$8,V412,V412)</f>
        <v>1.0531600000000001</v>
      </c>
      <c r="Y412">
        <f t="shared" si="167"/>
        <v>95.067315270234332</v>
      </c>
      <c r="Z412" s="2">
        <v>38764</v>
      </c>
      <c r="AA412">
        <v>121.4921875</v>
      </c>
      <c r="AB412" s="22">
        <f>_xll.BDH(AB$3&amp;" Govt",$A$8,Z412,Z412)</f>
        <v>1.1328800000000001</v>
      </c>
      <c r="AC412">
        <f t="shared" si="168"/>
        <v>107.24188572487817</v>
      </c>
      <c r="AD412" s="2">
        <v>39401</v>
      </c>
      <c r="AE412">
        <v>108.8671875</v>
      </c>
      <c r="AF412" s="22">
        <f>_xll.BDH(AF$3&amp;" Govt",$A$8,AD412,AD412)</f>
        <v>1.0488599999999999</v>
      </c>
      <c r="AG412">
        <f t="shared" si="169"/>
        <v>103.79572821920944</v>
      </c>
      <c r="AH412" s="2">
        <v>38764</v>
      </c>
      <c r="AI412">
        <v>119.7109375</v>
      </c>
      <c r="AJ412" s="22">
        <f>_xll.BDH(AJ$3&amp;" Govt",$A$8,AH412,AH412)</f>
        <v>1.11042</v>
      </c>
      <c r="AK412">
        <f t="shared" si="170"/>
        <v>107.80689964157706</v>
      </c>
      <c r="AL412" s="2">
        <v>39765</v>
      </c>
      <c r="AM412">
        <v>104.26953125</v>
      </c>
      <c r="AN412" s="22">
        <f>_xll.BDH(AN$3&amp;" Govt",$A$8,AL412,AL412)</f>
        <v>1.0790599999999999</v>
      </c>
      <c r="AO412">
        <f t="shared" si="171"/>
        <v>96.629966127926167</v>
      </c>
      <c r="AP412" s="2">
        <v>38764</v>
      </c>
      <c r="AQ412">
        <v>116.21484375</v>
      </c>
      <c r="AR412" s="22">
        <f>_xll.BDH(AR$3&amp;" Govt",$A$8,AP412,AP412)</f>
        <v>1.0966199999999999</v>
      </c>
      <c r="AS412">
        <f t="shared" si="172"/>
        <v>105.97549173825027</v>
      </c>
      <c r="AT412" s="2">
        <v>40130</v>
      </c>
      <c r="AU412">
        <v>103.6875</v>
      </c>
      <c r="AV412" s="22">
        <f>_xll.BDH(AV$3&amp;" Govt",$A$8,AT412,AT412)</f>
        <v>1.02139</v>
      </c>
      <c r="AW412">
        <f t="shared" si="173"/>
        <v>101.51607123625647</v>
      </c>
      <c r="AX412" s="2">
        <v>38764</v>
      </c>
      <c r="AY412">
        <v>106.12890625</v>
      </c>
      <c r="AZ412" s="22">
        <f>_xll.BDH(AZ$3&amp;" Govt",$A$8,AX412,AX412)</f>
        <v>1.0735399999999999</v>
      </c>
      <c r="BA412">
        <f t="shared" si="174"/>
        <v>98.858828036216636</v>
      </c>
      <c r="BB412" s="2">
        <v>38764</v>
      </c>
      <c r="BC412">
        <v>106.25390625</v>
      </c>
      <c r="BD412" s="22">
        <f>_xll.BDH(BD$3&amp;" Govt",$A$8,BB412,BB412)</f>
        <v>1.0670900000000001</v>
      </c>
      <c r="BE412">
        <f t="shared" si="175"/>
        <v>99.573518869073823</v>
      </c>
      <c r="BH412" s="22"/>
      <c r="BJ412" s="2">
        <v>38764</v>
      </c>
      <c r="BK412">
        <v>104.20703125</v>
      </c>
      <c r="BL412" s="22">
        <f>_xll.BDH(BL$3&amp;" Govt",$A$8,BJ412,BJ412)</f>
        <v>1.0460199999999999</v>
      </c>
      <c r="BM412">
        <f t="shared" si="176"/>
        <v>99.622408032351203</v>
      </c>
      <c r="BN412" s="2">
        <v>38939</v>
      </c>
      <c r="BO412">
        <v>100.85546875</v>
      </c>
      <c r="BP412" s="22">
        <f>_xll.BDH(BP$3&amp;" Govt",$A$8,BN412,BN412)</f>
        <v>1.0611200000000001</v>
      </c>
      <c r="BQ412">
        <f t="shared" si="177"/>
        <v>95.046242413676111</v>
      </c>
      <c r="BR412" s="2">
        <v>39120</v>
      </c>
      <c r="BS412">
        <v>99.80859375</v>
      </c>
      <c r="BT412" s="22">
        <f>_xll.BDH(BT$3&amp;" Govt",$A$8,BR412,BR412)</f>
        <v>1.03627</v>
      </c>
      <c r="BU412">
        <f t="shared" si="178"/>
        <v>96.315239995368003</v>
      </c>
      <c r="BV412" s="2">
        <v>39300</v>
      </c>
      <c r="BW412">
        <v>100.6171875</v>
      </c>
      <c r="BX412" s="22">
        <f>_xll.BDH(BX$3&amp;" Govt",$A$8,BV412,BV412)</f>
        <v>1.0480499999999999</v>
      </c>
      <c r="BY412">
        <f t="shared" si="179"/>
        <v>96.004186346071279</v>
      </c>
      <c r="BZ412" s="2">
        <v>39482</v>
      </c>
      <c r="CA412">
        <v>114.65234375</v>
      </c>
      <c r="CB412" s="22">
        <f>_xll.BDH(CB$3&amp;" Govt",$A$8,BZ412,BZ412)</f>
        <v>1.0406599999999999</v>
      </c>
      <c r="CC412">
        <f t="shared" si="180"/>
        <v>110.17272091749467</v>
      </c>
      <c r="CD412" s="2">
        <v>39664</v>
      </c>
      <c r="CE412">
        <v>114.515625</v>
      </c>
      <c r="CF412" s="22">
        <f>_xll.BDH(CF$3&amp;" Govt",$A$8,CD412,CD412)</f>
        <v>1.0752699999999999</v>
      </c>
      <c r="CG412">
        <f t="shared" si="181"/>
        <v>106.4994141006445</v>
      </c>
      <c r="CH412" s="2">
        <v>39846</v>
      </c>
      <c r="CI412">
        <v>107.82421875</v>
      </c>
      <c r="CJ412" s="22">
        <f>_xll.BDH(CJ$3&amp;" Govt",$A$8,CH412,CH412)</f>
        <v>1.0245599999999999</v>
      </c>
      <c r="CK412">
        <f t="shared" si="182"/>
        <v>105.23953575193255</v>
      </c>
      <c r="CL412" s="2">
        <v>40028</v>
      </c>
      <c r="CM412">
        <v>101.140625</v>
      </c>
      <c r="CN412" s="22">
        <f>_xll.BDH(CN$3&amp;" Govt",$A$8,CL412,CL412)</f>
        <v>1.02138</v>
      </c>
      <c r="CO412">
        <f t="shared" si="183"/>
        <v>99.023502516203578</v>
      </c>
      <c r="CR412" s="22"/>
      <c r="CV412" s="22"/>
      <c r="CZ412" s="22"/>
      <c r="DB412" s="2">
        <v>38769</v>
      </c>
      <c r="DC412">
        <v>110.6328125</v>
      </c>
      <c r="DD412" s="22">
        <f>_xll.BDH(DD$3&amp;" Govt",$A$8,DB412,DB412)</f>
        <v>1.0452600000000001</v>
      </c>
      <c r="DE412">
        <f t="shared" si="184"/>
        <v>105.84238610489255</v>
      </c>
      <c r="DF412" s="2">
        <v>39310</v>
      </c>
      <c r="DG412">
        <v>96.82421875</v>
      </c>
      <c r="DH412" s="22">
        <f>_xll.BDH(DH$3&amp;" Govt",$A$8,DF412,DF412)</f>
        <v>1.0487</v>
      </c>
      <c r="DI412">
        <f t="shared" si="185"/>
        <v>92.327852340993616</v>
      </c>
      <c r="DJ412" s="2">
        <v>39674</v>
      </c>
      <c r="DK412">
        <v>111.8515625</v>
      </c>
      <c r="DL412" s="22">
        <f>_xll.BDH(DL$3&amp;" Govt",$A$8,DJ412,DJ412)</f>
        <v>1.0787599999999999</v>
      </c>
      <c r="DM412">
        <f t="shared" si="186"/>
        <v>103.68530766806333</v>
      </c>
      <c r="DP412" s="22"/>
    </row>
    <row r="413" spans="4:120" x14ac:dyDescent="0.25">
      <c r="D413" s="2"/>
      <c r="F413" s="2">
        <v>38765</v>
      </c>
      <c r="G413">
        <v>126.73046875</v>
      </c>
      <c r="H413" s="22">
        <f>_xll.BDH(H$3&amp;" Govt",$A$8,F413,F413)</f>
        <v>1.24431</v>
      </c>
      <c r="I413" s="14">
        <f t="shared" si="163"/>
        <v>101.84798703699239</v>
      </c>
      <c r="J413" s="2">
        <v>38765</v>
      </c>
      <c r="K413">
        <v>126.58203125</v>
      </c>
      <c r="L413" s="22">
        <f>_xll.BDH(L$3&amp;" Govt",$A$8,J413,J413)</f>
        <v>1.22028</v>
      </c>
      <c r="M413">
        <f t="shared" si="164"/>
        <v>103.73195598551152</v>
      </c>
      <c r="N413" s="2">
        <v>38765</v>
      </c>
      <c r="O413">
        <v>127.390625</v>
      </c>
      <c r="P413" s="22">
        <f>_xll.BDH(P$3&amp;" Govt",$A$8,N413,N413)</f>
        <v>1.2020900000000001</v>
      </c>
      <c r="Q413">
        <f t="shared" si="165"/>
        <v>105.97428229167532</v>
      </c>
      <c r="R413" s="2">
        <v>38765</v>
      </c>
      <c r="S413">
        <v>127.84375</v>
      </c>
      <c r="T413" s="22">
        <f>_xll.BDH(T$3&amp;" Govt",$A$8,R413,R413)</f>
        <v>1.1717599999999999</v>
      </c>
      <c r="U413">
        <f t="shared" si="166"/>
        <v>109.10404007646618</v>
      </c>
      <c r="V413" s="2">
        <v>38862</v>
      </c>
      <c r="W413">
        <v>100.12109375</v>
      </c>
      <c r="X413" s="22">
        <f>_xll.BDH(X$3&amp;" Govt",$A$8,V413,V413)</f>
        <v>1.05335</v>
      </c>
      <c r="Y413">
        <f t="shared" si="167"/>
        <v>95.050167323301849</v>
      </c>
      <c r="Z413" s="2">
        <v>38765</v>
      </c>
      <c r="AA413">
        <v>121.74609375</v>
      </c>
      <c r="AB413" s="22">
        <f>_xll.BDH(AB$3&amp;" Govt",$A$8,Z413,Z413)</f>
        <v>1.1327099999999999</v>
      </c>
      <c r="AC413">
        <f t="shared" si="168"/>
        <v>107.48213907354929</v>
      </c>
      <c r="AD413" s="2">
        <v>39402</v>
      </c>
      <c r="AE413">
        <v>108.8984375</v>
      </c>
      <c r="AF413" s="22">
        <f>_xll.BDH(AF$3&amp;" Govt",$A$8,AD413,AD413)</f>
        <v>1.04895</v>
      </c>
      <c r="AG413">
        <f t="shared" si="169"/>
        <v>103.8166142332809</v>
      </c>
      <c r="AH413" s="2">
        <v>38765</v>
      </c>
      <c r="AI413">
        <v>120.015625</v>
      </c>
      <c r="AJ413" s="22">
        <f>_xll.BDH(AJ$3&amp;" Govt",$A$8,AH413,AH413)</f>
        <v>1.11026</v>
      </c>
      <c r="AK413">
        <f t="shared" si="170"/>
        <v>108.09686469835894</v>
      </c>
      <c r="AL413" s="2">
        <v>39766</v>
      </c>
      <c r="AM413">
        <v>104.59375</v>
      </c>
      <c r="AN413" s="22">
        <f>_xll.BDH(AN$3&amp;" Govt",$A$8,AL413,AL413)</f>
        <v>1.07901</v>
      </c>
      <c r="AO413">
        <f t="shared" si="171"/>
        <v>96.934921826489088</v>
      </c>
      <c r="AP413" s="2">
        <v>38765</v>
      </c>
      <c r="AQ413">
        <v>116.5625</v>
      </c>
      <c r="AR413" s="22">
        <f>_xll.BDH(AR$3&amp;" Govt",$A$8,AP413,AP413)</f>
        <v>1.09646</v>
      </c>
      <c r="AS413">
        <f t="shared" si="172"/>
        <v>106.30802765262754</v>
      </c>
      <c r="AT413" s="2">
        <v>40133</v>
      </c>
      <c r="AU413">
        <v>104.05859375</v>
      </c>
      <c r="AV413" s="22">
        <f>_xll.BDH(AV$3&amp;" Govt",$A$8,AT413,AT413)</f>
        <v>1.02146</v>
      </c>
      <c r="AW413">
        <f t="shared" si="173"/>
        <v>101.87241179292386</v>
      </c>
      <c r="AX413" s="2">
        <v>38765</v>
      </c>
      <c r="AY413">
        <v>106.5078125</v>
      </c>
      <c r="AZ413" s="22">
        <f>_xll.BDH(AZ$3&amp;" Govt",$A$8,AX413,AX413)</f>
        <v>1.0733900000000001</v>
      </c>
      <c r="BA413">
        <f t="shared" si="174"/>
        <v>99.225642590298023</v>
      </c>
      <c r="BB413" s="2">
        <v>38765</v>
      </c>
      <c r="BC413">
        <v>106.66796875</v>
      </c>
      <c r="BD413" s="22">
        <f>_xll.BDH(BD$3&amp;" Govt",$A$8,BB413,BB413)</f>
        <v>1.06694</v>
      </c>
      <c r="BE413">
        <f t="shared" si="175"/>
        <v>99.975601955124006</v>
      </c>
      <c r="BH413" s="22"/>
      <c r="BJ413" s="2">
        <v>38765</v>
      </c>
      <c r="BK413">
        <v>104.609375</v>
      </c>
      <c r="BL413" s="22">
        <f>_xll.BDH(BL$3&amp;" Govt",$A$8,BJ413,BJ413)</f>
        <v>1.0458700000000001</v>
      </c>
      <c r="BM413">
        <f t="shared" si="176"/>
        <v>100.02139367225371</v>
      </c>
      <c r="BN413" s="2">
        <v>38940</v>
      </c>
      <c r="BO413">
        <v>100.69140625</v>
      </c>
      <c r="BP413" s="22">
        <f>_xll.BDH(BP$3&amp;" Govt",$A$8,BN413,BN413)</f>
        <v>1.0611900000000001</v>
      </c>
      <c r="BQ413">
        <f t="shared" si="177"/>
        <v>94.885370433192918</v>
      </c>
      <c r="BR413" s="2">
        <v>39121</v>
      </c>
      <c r="BS413">
        <v>99.7734375</v>
      </c>
      <c r="BT413" s="22">
        <f>_xll.BDH(BT$3&amp;" Govt",$A$8,BR413,BR413)</f>
        <v>1.0363199999999999</v>
      </c>
      <c r="BU413">
        <f t="shared" si="178"/>
        <v>96.276668886058374</v>
      </c>
      <c r="BV413" s="2">
        <v>39301</v>
      </c>
      <c r="BW413">
        <v>100.6953125</v>
      </c>
      <c r="BX413" s="22">
        <f>_xll.BDH(BX$3&amp;" Govt",$A$8,BV413,BV413)</f>
        <v>1.0481100000000001</v>
      </c>
      <c r="BY413">
        <f t="shared" si="179"/>
        <v>96.073229432025258</v>
      </c>
      <c r="BZ413" s="2">
        <v>39483</v>
      </c>
      <c r="CA413">
        <v>115.1953125</v>
      </c>
      <c r="CB413" s="22">
        <f>_xll.BDH(CB$3&amp;" Govt",$A$8,BZ413,BZ413)</f>
        <v>1.0406299999999999</v>
      </c>
      <c r="CC413">
        <f t="shared" si="180"/>
        <v>110.69766631751921</v>
      </c>
      <c r="CD413" s="2">
        <v>39665</v>
      </c>
      <c r="CE413">
        <v>113.53125</v>
      </c>
      <c r="CF413" s="22">
        <f>_xll.BDH(CF$3&amp;" Govt",$A$8,CD413,CD413)</f>
        <v>1.07562</v>
      </c>
      <c r="CG413">
        <f t="shared" si="181"/>
        <v>105.54959000390473</v>
      </c>
      <c r="CH413" s="2">
        <v>39847</v>
      </c>
      <c r="CI413">
        <v>107.24609375</v>
      </c>
      <c r="CJ413" s="22">
        <f>_xll.BDH(CJ$3&amp;" Govt",$A$8,CH413,CH413)</f>
        <v>1.0241800000000001</v>
      </c>
      <c r="CK413">
        <f t="shared" si="182"/>
        <v>104.71410665117459</v>
      </c>
      <c r="CL413" s="2">
        <v>40029</v>
      </c>
      <c r="CM413">
        <v>100.94921875</v>
      </c>
      <c r="CN413" s="22">
        <f>_xll.BDH(CN$3&amp;" Govt",$A$8,CL413,CL413)</f>
        <v>1.02166</v>
      </c>
      <c r="CO413">
        <f t="shared" si="183"/>
        <v>98.809015474815496</v>
      </c>
      <c r="CR413" s="22"/>
      <c r="CV413" s="22"/>
      <c r="CZ413" s="22"/>
      <c r="DB413" s="2">
        <v>38770</v>
      </c>
      <c r="DC413">
        <v>111.11328125</v>
      </c>
      <c r="DD413" s="22">
        <f>_xll.BDH(DD$3&amp;" Govt",$A$8,DB413,DB413)</f>
        <v>1.04511</v>
      </c>
      <c r="DE413">
        <f t="shared" si="184"/>
        <v>106.31730750830056</v>
      </c>
      <c r="DF413" s="2">
        <v>39311</v>
      </c>
      <c r="DG413">
        <v>97.3984375</v>
      </c>
      <c r="DH413" s="22">
        <f>_xll.BDH(DH$3&amp;" Govt",$A$8,DF413,DF413)</f>
        <v>1.04877</v>
      </c>
      <c r="DI413">
        <f t="shared" si="185"/>
        <v>92.869206308342157</v>
      </c>
      <c r="DJ413" s="2">
        <v>39675</v>
      </c>
      <c r="DK413">
        <v>112.4375</v>
      </c>
      <c r="DL413" s="22">
        <f>_xll.BDH(DL$3&amp;" Govt",$A$8,DJ413,DJ413)</f>
        <v>1.07911</v>
      </c>
      <c r="DM413">
        <f t="shared" si="186"/>
        <v>104.19466041460092</v>
      </c>
      <c r="DP413" s="22"/>
    </row>
    <row r="414" spans="4:120" x14ac:dyDescent="0.25">
      <c r="D414" s="2"/>
      <c r="F414" s="2">
        <v>38768</v>
      </c>
      <c r="G414">
        <v>126.73046875</v>
      </c>
      <c r="H414" s="22">
        <f>_xll.BDH(H$3&amp;" Govt",$A$8,F414,F414)</f>
        <v>1.24377</v>
      </c>
      <c r="I414" s="14">
        <f t="shared" si="163"/>
        <v>101.89220575347532</v>
      </c>
      <c r="J414" s="2">
        <v>38768</v>
      </c>
      <c r="K414">
        <v>126.58203125</v>
      </c>
      <c r="L414" s="22">
        <f>_xll.BDH(L$3&amp;" Govt",$A$8,J414,J414)</f>
        <v>1.2197499999999999</v>
      </c>
      <c r="M414">
        <f t="shared" si="164"/>
        <v>103.77702910432467</v>
      </c>
      <c r="N414" s="2">
        <v>38768</v>
      </c>
      <c r="O414">
        <v>127.390625</v>
      </c>
      <c r="P414" s="22">
        <f>_xll.BDH(P$3&amp;" Govt",$A$8,N414,N414)</f>
        <v>1.20157</v>
      </c>
      <c r="Q414">
        <f t="shared" si="165"/>
        <v>106.02014447764175</v>
      </c>
      <c r="R414" s="2">
        <v>38768</v>
      </c>
      <c r="S414">
        <v>127.84375</v>
      </c>
      <c r="T414" s="22">
        <f>_xll.BDH(T$3&amp;" Govt",$A$8,R414,R414)</f>
        <v>1.1712500000000001</v>
      </c>
      <c r="U414">
        <f t="shared" si="166"/>
        <v>109.15154749199571</v>
      </c>
      <c r="V414" s="2">
        <v>38863</v>
      </c>
      <c r="W414">
        <v>100.26953125</v>
      </c>
      <c r="X414" s="22">
        <f>_xll.BDH(X$3&amp;" Govt",$A$8,V414,V414)</f>
        <v>1.0535300000000001</v>
      </c>
      <c r="Y414">
        <f t="shared" si="167"/>
        <v>95.174822976089899</v>
      </c>
      <c r="Z414" s="2">
        <v>38768</v>
      </c>
      <c r="AA414">
        <v>121.74609375</v>
      </c>
      <c r="AB414" s="22">
        <f>_xll.BDH(AB$3&amp;" Govt",$A$8,Z414,Z414)</f>
        <v>1.13222</v>
      </c>
      <c r="AC414">
        <f t="shared" si="168"/>
        <v>107.52865498754659</v>
      </c>
      <c r="AD414" s="2">
        <v>39405</v>
      </c>
      <c r="AE414">
        <v>109.5390625</v>
      </c>
      <c r="AF414" s="22">
        <f>_xll.BDH(AF$3&amp;" Govt",$A$8,AD414,AD414)</f>
        <v>1.04924</v>
      </c>
      <c r="AG414">
        <f t="shared" si="169"/>
        <v>104.39848128168961</v>
      </c>
      <c r="AH414" s="2">
        <v>38768</v>
      </c>
      <c r="AI414">
        <v>120.015625</v>
      </c>
      <c r="AJ414" s="22">
        <f>_xll.BDH(AJ$3&amp;" Govt",$A$8,AH414,AH414)</f>
        <v>1.10978</v>
      </c>
      <c r="AK414">
        <f t="shared" si="170"/>
        <v>108.14361855502892</v>
      </c>
      <c r="AL414" s="2">
        <v>39769</v>
      </c>
      <c r="AM414">
        <v>104.64453125</v>
      </c>
      <c r="AN414" s="22">
        <f>_xll.BDH(AN$3&amp;" Govt",$A$8,AL414,AL414)</f>
        <v>1.0788599999999999</v>
      </c>
      <c r="AO414">
        <f t="shared" si="171"/>
        <v>96.995468596481473</v>
      </c>
      <c r="AP414" s="2">
        <v>38768</v>
      </c>
      <c r="AQ414">
        <v>116.5625</v>
      </c>
      <c r="AR414" s="22">
        <f>_xll.BDH(AR$3&amp;" Govt",$A$8,AP414,AP414)</f>
        <v>1.09598</v>
      </c>
      <c r="AS414">
        <f t="shared" si="172"/>
        <v>106.35458676253216</v>
      </c>
      <c r="AT414" s="2">
        <v>40134</v>
      </c>
      <c r="AU414">
        <v>104.09375</v>
      </c>
      <c r="AV414" s="22">
        <f>_xll.BDH(AV$3&amp;" Govt",$A$8,AT414,AT414)</f>
        <v>1.0214799999999999</v>
      </c>
      <c r="AW414">
        <f t="shared" si="173"/>
        <v>101.90483416219604</v>
      </c>
      <c r="AX414" s="2">
        <v>38768</v>
      </c>
      <c r="AY414">
        <v>106.5078125</v>
      </c>
      <c r="AZ414" s="22">
        <f>_xll.BDH(AZ$3&amp;" Govt",$A$8,AX414,AX414)</f>
        <v>1.0729200000000001</v>
      </c>
      <c r="BA414">
        <f t="shared" si="174"/>
        <v>99.269109066845616</v>
      </c>
      <c r="BB414" s="2">
        <v>38768</v>
      </c>
      <c r="BC414">
        <v>106.66796875</v>
      </c>
      <c r="BD414" s="22">
        <f>_xll.BDH(BD$3&amp;" Govt",$A$8,BB414,BB414)</f>
        <v>1.0664800000000001</v>
      </c>
      <c r="BE414">
        <f t="shared" si="175"/>
        <v>100.01872397982146</v>
      </c>
      <c r="BH414" s="22"/>
      <c r="BJ414" s="2">
        <v>38768</v>
      </c>
      <c r="BK414">
        <v>104.609375</v>
      </c>
      <c r="BL414" s="22">
        <f>_xll.BDH(BL$3&amp;" Govt",$A$8,BJ414,BJ414)</f>
        <v>1.04541</v>
      </c>
      <c r="BM414">
        <f t="shared" si="176"/>
        <v>100.06540496073312</v>
      </c>
      <c r="BN414" s="2">
        <v>38943</v>
      </c>
      <c r="BO414">
        <v>100.38671875</v>
      </c>
      <c r="BP414" s="22">
        <f>_xll.BDH(BP$3&amp;" Govt",$A$8,BN414,BN414)</f>
        <v>1.0613900000000001</v>
      </c>
      <c r="BQ414">
        <f t="shared" si="177"/>
        <v>94.580426374848074</v>
      </c>
      <c r="BR414" s="2">
        <v>39122</v>
      </c>
      <c r="BS414">
        <v>99.5625</v>
      </c>
      <c r="BT414" s="22">
        <f>_xll.BDH(BT$3&amp;" Govt",$A$8,BR414,BR414)</f>
        <v>1.0363800000000001</v>
      </c>
      <c r="BU414">
        <f t="shared" si="178"/>
        <v>96.06756209112487</v>
      </c>
      <c r="BV414" s="2">
        <v>39302</v>
      </c>
      <c r="BW414">
        <v>99.921875</v>
      </c>
      <c r="BX414" s="22">
        <f>_xll.BDH(BX$3&amp;" Govt",$A$8,BV414,BV414)</f>
        <v>1.0481799999999999</v>
      </c>
      <c r="BY414">
        <f t="shared" si="179"/>
        <v>95.32892728348186</v>
      </c>
      <c r="BZ414" s="2">
        <v>39484</v>
      </c>
      <c r="CA414">
        <v>115.00390625</v>
      </c>
      <c r="CB414" s="22">
        <f>_xll.BDH(CB$3&amp;" Govt",$A$8,BZ414,BZ414)</f>
        <v>1.04061</v>
      </c>
      <c r="CC414">
        <f t="shared" si="180"/>
        <v>110.51585728563055</v>
      </c>
      <c r="CD414" s="2">
        <v>39666</v>
      </c>
      <c r="CE414">
        <v>113.22265625</v>
      </c>
      <c r="CF414" s="22">
        <f>_xll.BDH(CF$3&amp;" Govt",$A$8,CD414,CD414)</f>
        <v>1.0759700000000001</v>
      </c>
      <c r="CG414">
        <f t="shared" si="181"/>
        <v>105.22845083970742</v>
      </c>
      <c r="CH414" s="2">
        <v>39848</v>
      </c>
      <c r="CI414">
        <v>107.12109375</v>
      </c>
      <c r="CJ414" s="22">
        <f>_xll.BDH(CJ$3&amp;" Govt",$A$8,CH414,CH414)</f>
        <v>1.0238</v>
      </c>
      <c r="CK414">
        <f t="shared" si="182"/>
        <v>104.63087883375658</v>
      </c>
      <c r="CL414" s="2">
        <v>40030</v>
      </c>
      <c r="CM414">
        <v>100.93359375</v>
      </c>
      <c r="CN414" s="22">
        <f>_xll.BDH(CN$3&amp;" Govt",$A$8,CL414,CL414)</f>
        <v>1.0219400000000001</v>
      </c>
      <c r="CO414">
        <f t="shared" si="183"/>
        <v>98.766653374953506</v>
      </c>
      <c r="CR414" s="22"/>
      <c r="CV414" s="22"/>
      <c r="CZ414" s="22"/>
      <c r="DB414" s="2">
        <v>38771</v>
      </c>
      <c r="DC414">
        <v>110.76171875</v>
      </c>
      <c r="DD414" s="22">
        <f>_xll.BDH(DD$3&amp;" Govt",$A$8,DB414,DB414)</f>
        <v>1.0449600000000001</v>
      </c>
      <c r="DE414">
        <f t="shared" si="184"/>
        <v>105.9961326270862</v>
      </c>
      <c r="DF414" s="2">
        <v>39314</v>
      </c>
      <c r="DG414">
        <v>97.34375</v>
      </c>
      <c r="DH414" s="22">
        <f>_xll.BDH(DH$3&amp;" Govt",$A$8,DF414,DF414)</f>
        <v>1.04897</v>
      </c>
      <c r="DI414">
        <f t="shared" si="185"/>
        <v>92.79936509147069</v>
      </c>
      <c r="DJ414" s="2">
        <v>39678</v>
      </c>
      <c r="DK414">
        <v>112.66796875</v>
      </c>
      <c r="DL414" s="22">
        <f>_xll.BDH(DL$3&amp;" Govt",$A$8,DJ414,DJ414)</f>
        <v>1.08016</v>
      </c>
      <c r="DM414">
        <f t="shared" si="186"/>
        <v>104.30674043660198</v>
      </c>
      <c r="DP414" s="22"/>
    </row>
    <row r="415" spans="4:120" x14ac:dyDescent="0.25">
      <c r="D415" s="2"/>
      <c r="F415" s="2">
        <v>38769</v>
      </c>
      <c r="G415">
        <v>126.703125</v>
      </c>
      <c r="H415" s="22">
        <f>_xll.BDH(H$3&amp;" Govt",$A$8,F415,F415)</f>
        <v>1.24359</v>
      </c>
      <c r="I415" s="14">
        <f t="shared" si="163"/>
        <v>101.88496610619256</v>
      </c>
      <c r="J415" s="2">
        <v>38769</v>
      </c>
      <c r="K415">
        <v>126.578125</v>
      </c>
      <c r="L415" s="22">
        <f>_xll.BDH(L$3&amp;" Govt",$A$8,J415,J415)</f>
        <v>1.2195800000000001</v>
      </c>
      <c r="M415">
        <f t="shared" si="164"/>
        <v>103.78829187097196</v>
      </c>
      <c r="N415" s="2">
        <v>38769</v>
      </c>
      <c r="O415">
        <v>127.38671875</v>
      </c>
      <c r="P415" s="22">
        <f>_xll.BDH(P$3&amp;" Govt",$A$8,N415,N415)</f>
        <v>1.20139</v>
      </c>
      <c r="Q415">
        <f t="shared" si="165"/>
        <v>106.03277765754667</v>
      </c>
      <c r="R415" s="2">
        <v>38769</v>
      </c>
      <c r="S415">
        <v>127.83984375</v>
      </c>
      <c r="T415" s="22">
        <f>_xll.BDH(T$3&amp;" Govt",$A$8,R415,R415)</f>
        <v>1.1710799999999999</v>
      </c>
      <c r="U415">
        <f t="shared" si="166"/>
        <v>109.16405689619839</v>
      </c>
      <c r="V415" s="2">
        <v>38866</v>
      </c>
      <c r="W415">
        <v>100.26953125</v>
      </c>
      <c r="X415" s="22">
        <f>_xll.BDH(X$3&amp;" Govt",$A$8,V415,V415)</f>
        <v>1.0541</v>
      </c>
      <c r="Y415">
        <f t="shared" si="167"/>
        <v>95.123357603642916</v>
      </c>
      <c r="Z415" s="2">
        <v>38769</v>
      </c>
      <c r="AA415">
        <v>121.7578125</v>
      </c>
      <c r="AB415" s="22">
        <f>_xll.BDH(AB$3&amp;" Govt",$A$8,Z415,Z415)</f>
        <v>1.13205</v>
      </c>
      <c r="AC415">
        <f t="shared" si="168"/>
        <v>107.55515436597324</v>
      </c>
      <c r="AD415" s="2">
        <v>39406</v>
      </c>
      <c r="AE415">
        <v>109.58984375</v>
      </c>
      <c r="AF415" s="22">
        <f>_xll.BDH(AF$3&amp;" Govt",$A$8,AD415,AD415)</f>
        <v>1.0493399999999999</v>
      </c>
      <c r="AG415">
        <f t="shared" si="169"/>
        <v>104.43692582956906</v>
      </c>
      <c r="AH415" s="2">
        <v>38769</v>
      </c>
      <c r="AI415">
        <v>119.97265625</v>
      </c>
      <c r="AJ415" s="22">
        <f>_xll.BDH(AJ$3&amp;" Govt",$A$8,AH415,AH415)</f>
        <v>1.1096200000000001</v>
      </c>
      <c r="AK415">
        <f t="shared" si="170"/>
        <v>108.12048832032588</v>
      </c>
      <c r="AL415" s="2">
        <v>39770</v>
      </c>
      <c r="AM415">
        <v>104.359375</v>
      </c>
      <c r="AN415" s="22">
        <f>_xll.BDH(AN$3&amp;" Govt",$A$8,AL415,AL415)</f>
        <v>1.07881</v>
      </c>
      <c r="AO415">
        <f t="shared" si="171"/>
        <v>96.735639269194763</v>
      </c>
      <c r="AP415" s="2">
        <v>38769</v>
      </c>
      <c r="AQ415">
        <v>116.50390625</v>
      </c>
      <c r="AR415" s="22">
        <f>_xll.BDH(AR$3&amp;" Govt",$A$8,AP415,AP415)</f>
        <v>1.09582</v>
      </c>
      <c r="AS415">
        <f t="shared" si="172"/>
        <v>106.31664529758537</v>
      </c>
      <c r="AT415" s="2">
        <v>40135</v>
      </c>
      <c r="AU415">
        <v>104.14453125</v>
      </c>
      <c r="AV415" s="22">
        <f>_xll.BDH(AV$3&amp;" Govt",$A$8,AT415,AT415)</f>
        <v>1.0215000000000001</v>
      </c>
      <c r="AW415">
        <f t="shared" si="173"/>
        <v>101.95255139500733</v>
      </c>
      <c r="AX415" s="2">
        <v>38769</v>
      </c>
      <c r="AY415">
        <v>106.44921875</v>
      </c>
      <c r="AZ415" s="22">
        <f>_xll.BDH(AZ$3&amp;" Govt",$A$8,AX415,AX415)</f>
        <v>1.0727599999999999</v>
      </c>
      <c r="BA415">
        <f t="shared" si="174"/>
        <v>99.22929522912861</v>
      </c>
      <c r="BB415" s="2">
        <v>38769</v>
      </c>
      <c r="BC415">
        <v>106.55859375</v>
      </c>
      <c r="BD415" s="22">
        <f>_xll.BDH(BD$3&amp;" Govt",$A$8,BB415,BB415)</f>
        <v>1.0663199999999999</v>
      </c>
      <c r="BE415">
        <f t="shared" si="175"/>
        <v>99.931159267386903</v>
      </c>
      <c r="BH415" s="22"/>
      <c r="BJ415" s="2">
        <v>38769</v>
      </c>
      <c r="BK415">
        <v>104.484375</v>
      </c>
      <c r="BL415" s="22">
        <f>_xll.BDH(BL$3&amp;" Govt",$A$8,BJ415,BJ415)</f>
        <v>1.0452600000000001</v>
      </c>
      <c r="BM415">
        <f t="shared" si="176"/>
        <v>99.960177372137068</v>
      </c>
      <c r="BN415" s="2">
        <v>38944</v>
      </c>
      <c r="BO415">
        <v>100.78125</v>
      </c>
      <c r="BP415" s="22">
        <f>_xll.BDH(BP$3&amp;" Govt",$A$8,BN415,BN415)</f>
        <v>1.0614600000000001</v>
      </c>
      <c r="BQ415">
        <f t="shared" si="177"/>
        <v>94.945876434345138</v>
      </c>
      <c r="BR415" s="2">
        <v>39125</v>
      </c>
      <c r="BS415">
        <v>99.296875</v>
      </c>
      <c r="BT415" s="22">
        <f>_xll.BDH(BT$3&amp;" Govt",$A$8,BR415,BR415)</f>
        <v>1.03654</v>
      </c>
      <c r="BU415">
        <f t="shared" si="178"/>
        <v>95.796471916182682</v>
      </c>
      <c r="BV415" s="2">
        <v>39303</v>
      </c>
      <c r="BW415">
        <v>100.5078125</v>
      </c>
      <c r="BX415" s="22">
        <f>_xll.BDH(BX$3&amp;" Govt",$A$8,BV415,BV415)</f>
        <v>1.0482499999999999</v>
      </c>
      <c r="BY415">
        <f t="shared" si="179"/>
        <v>95.88152873837349</v>
      </c>
      <c r="BZ415" s="2">
        <v>39485</v>
      </c>
      <c r="CA415">
        <v>113.96484375</v>
      </c>
      <c r="CB415" s="22">
        <f>_xll.BDH(CB$3&amp;" Govt",$A$8,BZ415,BZ415)</f>
        <v>1.0405899999999999</v>
      </c>
      <c r="CC415">
        <f t="shared" si="180"/>
        <v>109.51944930279939</v>
      </c>
      <c r="CD415" s="2">
        <v>39667</v>
      </c>
      <c r="CE415">
        <v>114.29296875</v>
      </c>
      <c r="CF415" s="22">
        <f>_xll.BDH(CF$3&amp;" Govt",$A$8,CD415,CD415)</f>
        <v>1.0763100000000001</v>
      </c>
      <c r="CG415">
        <f t="shared" si="181"/>
        <v>106.18963751149761</v>
      </c>
      <c r="CH415" s="2">
        <v>39849</v>
      </c>
      <c r="CI415">
        <v>106.87890625</v>
      </c>
      <c r="CJ415" s="22">
        <f>_xll.BDH(CJ$3&amp;" Govt",$A$8,CH415,CH415)</f>
        <v>1.02342</v>
      </c>
      <c r="CK415">
        <f t="shared" si="182"/>
        <v>104.43308343593051</v>
      </c>
      <c r="CL415" s="2">
        <v>40031</v>
      </c>
      <c r="CM415">
        <v>100.7265625</v>
      </c>
      <c r="CN415" s="22">
        <f>_xll.BDH(CN$3&amp;" Govt",$A$8,CL415,CL415)</f>
        <v>1.0222199999999999</v>
      </c>
      <c r="CO415">
        <f t="shared" si="183"/>
        <v>98.537068830584417</v>
      </c>
      <c r="CR415" s="22"/>
      <c r="CV415" s="22"/>
      <c r="CZ415" s="22"/>
      <c r="DB415" s="2">
        <v>38772</v>
      </c>
      <c r="DC415">
        <v>111.109375</v>
      </c>
      <c r="DD415" s="22">
        <f>_xll.BDH(DD$3&amp;" Govt",$A$8,DB415,DB415)</f>
        <v>1.04481</v>
      </c>
      <c r="DE415">
        <f t="shared" si="184"/>
        <v>106.34409605574218</v>
      </c>
      <c r="DF415" s="2">
        <v>39315</v>
      </c>
      <c r="DG415">
        <v>98.046875</v>
      </c>
      <c r="DH415" s="22">
        <f>_xll.BDH(DH$3&amp;" Govt",$A$8,DF415,DF415)</f>
        <v>1.0490299999999999</v>
      </c>
      <c r="DI415">
        <f t="shared" si="185"/>
        <v>93.464319418891748</v>
      </c>
      <c r="DJ415" s="2">
        <v>39679</v>
      </c>
      <c r="DK415">
        <v>112.2890625</v>
      </c>
      <c r="DL415" s="22">
        <f>_xll.BDH(DL$3&amp;" Govt",$A$8,DJ415,DJ415)</f>
        <v>1.0805100000000001</v>
      </c>
      <c r="DM415">
        <f t="shared" si="186"/>
        <v>103.92227975678151</v>
      </c>
      <c r="DP415" s="22"/>
    </row>
    <row r="416" spans="4:120" x14ac:dyDescent="0.25">
      <c r="D416" s="2"/>
      <c r="F416" s="2">
        <v>38770</v>
      </c>
      <c r="G416">
        <v>126.69921875</v>
      </c>
      <c r="H416" s="22">
        <f>_xll.BDH(H$3&amp;" Govt",$A$8,F416,F416)</f>
        <v>1.2434099999999999</v>
      </c>
      <c r="I416" s="14">
        <f t="shared" si="163"/>
        <v>101.89657373674009</v>
      </c>
      <c r="J416" s="2">
        <v>38770</v>
      </c>
      <c r="K416">
        <v>126.62890625</v>
      </c>
      <c r="L416" s="22">
        <f>_xll.BDH(L$3&amp;" Govt",$A$8,J416,J416)</f>
        <v>1.2194</v>
      </c>
      <c r="M416">
        <f t="shared" si="164"/>
        <v>103.84525688863376</v>
      </c>
      <c r="N416" s="2">
        <v>38770</v>
      </c>
      <c r="O416">
        <v>127.4921875</v>
      </c>
      <c r="P416" s="22">
        <f>_xll.BDH(P$3&amp;" Govt",$A$8,N416,N416)</f>
        <v>1.20122</v>
      </c>
      <c r="Q416">
        <f t="shared" si="165"/>
        <v>106.13558507184364</v>
      </c>
      <c r="R416" s="2">
        <v>38770</v>
      </c>
      <c r="S416">
        <v>127.91015625</v>
      </c>
      <c r="T416" s="22">
        <f>_xll.BDH(T$3&amp;" Govt",$A$8,R416,R416)</f>
        <v>1.1709100000000001</v>
      </c>
      <c r="U416">
        <f t="shared" si="166"/>
        <v>109.23995546199109</v>
      </c>
      <c r="V416" s="2">
        <v>38867</v>
      </c>
      <c r="W416">
        <v>100.2734375</v>
      </c>
      <c r="X416" s="22">
        <f>_xll.BDH(X$3&amp;" Govt",$A$8,V416,V416)</f>
        <v>1.0542800000000001</v>
      </c>
      <c r="Y416">
        <f t="shared" si="167"/>
        <v>95.110822077626423</v>
      </c>
      <c r="Z416" s="2">
        <v>38770</v>
      </c>
      <c r="AA416">
        <v>121.859375</v>
      </c>
      <c r="AB416" s="22">
        <f>_xll.BDH(AB$3&amp;" Govt",$A$8,Z416,Z416)</f>
        <v>1.1318900000000001</v>
      </c>
      <c r="AC416">
        <f t="shared" si="168"/>
        <v>107.66008622746025</v>
      </c>
      <c r="AD416" s="2">
        <v>39407</v>
      </c>
      <c r="AE416">
        <v>110.1328125</v>
      </c>
      <c r="AF416" s="22">
        <f>_xll.BDH(AF$3&amp;" Govt",$A$8,AD416,AD416)</f>
        <v>1.0494399999999999</v>
      </c>
      <c r="AG416">
        <f t="shared" si="169"/>
        <v>104.94436318417442</v>
      </c>
      <c r="AH416" s="2">
        <v>38770</v>
      </c>
      <c r="AI416">
        <v>120.15625</v>
      </c>
      <c r="AJ416" s="22">
        <f>_xll.BDH(AJ$3&amp;" Govt",$A$8,AH416,AH416)</f>
        <v>1.1094599999999999</v>
      </c>
      <c r="AK416">
        <f t="shared" si="170"/>
        <v>108.30156111982407</v>
      </c>
      <c r="AL416" s="2">
        <v>39771</v>
      </c>
      <c r="AM416">
        <v>104.4609375</v>
      </c>
      <c r="AN416" s="22">
        <f>_xll.BDH(AN$3&amp;" Govt",$A$8,AL416,AL416)</f>
        <v>1.0787599999999999</v>
      </c>
      <c r="AO416">
        <f t="shared" si="171"/>
        <v>96.834270365975755</v>
      </c>
      <c r="AP416" s="2">
        <v>38770</v>
      </c>
      <c r="AQ416">
        <v>116.734375</v>
      </c>
      <c r="AR416" s="22">
        <f>_xll.BDH(AR$3&amp;" Govt",$A$8,AP416,AP416)</f>
        <v>1.0956600000000001</v>
      </c>
      <c r="AS416">
        <f t="shared" si="172"/>
        <v>106.54251775185732</v>
      </c>
      <c r="AT416" s="2">
        <v>40136</v>
      </c>
      <c r="AU416">
        <v>104.32421875</v>
      </c>
      <c r="AV416" s="22">
        <f>_xll.BDH(AV$3&amp;" Govt",$A$8,AT416,AT416)</f>
        <v>1.02152</v>
      </c>
      <c r="AW416">
        <f t="shared" si="173"/>
        <v>102.1264573870311</v>
      </c>
      <c r="AX416" s="2">
        <v>38770</v>
      </c>
      <c r="AY416">
        <v>106.65625</v>
      </c>
      <c r="AZ416" s="22">
        <f>_xll.BDH(AZ$3&amp;" Govt",$A$8,AX416,AX416)</f>
        <v>1.0726100000000001</v>
      </c>
      <c r="BA416">
        <f t="shared" si="174"/>
        <v>99.436188362965098</v>
      </c>
      <c r="BB416" s="2">
        <v>38770</v>
      </c>
      <c r="BC416">
        <v>106.83203125</v>
      </c>
      <c r="BD416" s="22">
        <f>_xll.BDH(BD$3&amp;" Govt",$A$8,BB416,BB416)</f>
        <v>1.0661700000000001</v>
      </c>
      <c r="BE416">
        <f t="shared" si="175"/>
        <v>100.20168570678221</v>
      </c>
      <c r="BH416" s="22"/>
      <c r="BJ416" s="2">
        <v>38770</v>
      </c>
      <c r="BK416">
        <v>104.75390625</v>
      </c>
      <c r="BL416" s="22">
        <f>_xll.BDH(BL$3&amp;" Govt",$A$8,BJ416,BJ416)</f>
        <v>1.04511</v>
      </c>
      <c r="BM416">
        <f t="shared" si="176"/>
        <v>100.23242170680598</v>
      </c>
      <c r="BN416" s="2">
        <v>38945</v>
      </c>
      <c r="BO416">
        <v>101.10546875</v>
      </c>
      <c r="BP416" s="22">
        <f>_xll.BDH(BP$3&amp;" Govt",$A$8,BN416,BN416)</f>
        <v>1.0615300000000001</v>
      </c>
      <c r="BQ416">
        <f t="shared" si="177"/>
        <v>95.245041355402094</v>
      </c>
      <c r="BR416" s="2">
        <v>39126</v>
      </c>
      <c r="BS416">
        <v>99.32421875</v>
      </c>
      <c r="BT416" s="22">
        <f>_xll.BDH(BT$3&amp;" Govt",$A$8,BR416,BR416)</f>
        <v>1.0366</v>
      </c>
      <c r="BU416">
        <f t="shared" si="178"/>
        <v>95.817305373335913</v>
      </c>
      <c r="BV416" s="2">
        <v>39304</v>
      </c>
      <c r="BW416">
        <v>100.296875</v>
      </c>
      <c r="BX416" s="22">
        <f>_xll.BDH(BX$3&amp;" Govt",$A$8,BV416,BV416)</f>
        <v>1.0483100000000001</v>
      </c>
      <c r="BY416">
        <f t="shared" si="179"/>
        <v>95.674824240921097</v>
      </c>
      <c r="BZ416" s="2">
        <v>39486</v>
      </c>
      <c r="CA416">
        <v>115.01953125</v>
      </c>
      <c r="CB416" s="22">
        <f>_xll.BDH(CB$3&amp;" Govt",$A$8,BZ416,BZ416)</f>
        <v>1.0405599999999999</v>
      </c>
      <c r="CC416">
        <f t="shared" si="180"/>
        <v>110.53618364150074</v>
      </c>
      <c r="CD416" s="2">
        <v>39668</v>
      </c>
      <c r="CE416">
        <v>114.140625</v>
      </c>
      <c r="CF416" s="22">
        <f>_xll.BDH(CF$3&amp;" Govt",$A$8,CD416,CD416)</f>
        <v>1.07666</v>
      </c>
      <c r="CG416">
        <f t="shared" si="181"/>
        <v>106.01362082737354</v>
      </c>
      <c r="CH416" s="2">
        <v>39850</v>
      </c>
      <c r="CI416">
        <v>106.83203125</v>
      </c>
      <c r="CJ416" s="22">
        <f>_xll.BDH(CJ$3&amp;" Govt",$A$8,CH416,CH416)</f>
        <v>1.02305</v>
      </c>
      <c r="CK416">
        <f t="shared" si="182"/>
        <v>104.42503421142662</v>
      </c>
      <c r="CL416" s="2">
        <v>40032</v>
      </c>
      <c r="CM416">
        <v>100.7265625</v>
      </c>
      <c r="CN416" s="22">
        <f>_xll.BDH(CN$3&amp;" Govt",$A$8,CL416,CL416)</f>
        <v>1.02251</v>
      </c>
      <c r="CO416">
        <f t="shared" si="183"/>
        <v>98.509122160174471</v>
      </c>
      <c r="CR416" s="22"/>
      <c r="CV416" s="22"/>
      <c r="CZ416" s="22"/>
      <c r="DB416" s="2">
        <v>38775</v>
      </c>
      <c r="DC416">
        <v>110.49609375</v>
      </c>
      <c r="DD416" s="22">
        <f>_xll.BDH(DD$3&amp;" Govt",$A$8,DB416,DB416)</f>
        <v>1.0443500000000001</v>
      </c>
      <c r="DE416">
        <f t="shared" si="184"/>
        <v>105.80369966965097</v>
      </c>
      <c r="DF416" s="2">
        <v>39316</v>
      </c>
      <c r="DG416">
        <v>97.74609375</v>
      </c>
      <c r="DH416" s="22">
        <f>_xll.BDH(DH$3&amp;" Govt",$A$8,DF416,DF416)</f>
        <v>1.0490999999999999</v>
      </c>
      <c r="DI416">
        <f t="shared" si="185"/>
        <v>93.171379039176443</v>
      </c>
      <c r="DJ416" s="2">
        <v>39680</v>
      </c>
      <c r="DK416">
        <v>112.8046875</v>
      </c>
      <c r="DL416" s="22">
        <f>_xll.BDH(DL$3&amp;" Govt",$A$8,DJ416,DJ416)</f>
        <v>1.0808500000000001</v>
      </c>
      <c r="DM416">
        <f t="shared" si="186"/>
        <v>104.36664430772076</v>
      </c>
      <c r="DP416" s="22"/>
    </row>
    <row r="417" spans="4:120" x14ac:dyDescent="0.25">
      <c r="D417" s="2"/>
      <c r="F417" s="2">
        <v>38771</v>
      </c>
      <c r="G417">
        <v>126.69140625</v>
      </c>
      <c r="H417" s="22">
        <f>_xll.BDH(H$3&amp;" Govt",$A$8,F417,F417)</f>
        <v>1.2432300000000001</v>
      </c>
      <c r="I417" s="14">
        <f t="shared" si="163"/>
        <v>101.90504271132453</v>
      </c>
      <c r="J417" s="2">
        <v>38771</v>
      </c>
      <c r="K417">
        <v>126.52734375</v>
      </c>
      <c r="L417" s="22">
        <f>_xll.BDH(L$3&amp;" Govt",$A$8,J417,J417)</f>
        <v>1.21922</v>
      </c>
      <c r="M417">
        <f t="shared" si="164"/>
        <v>103.77728691294435</v>
      </c>
      <c r="N417" s="2">
        <v>38771</v>
      </c>
      <c r="O417">
        <v>127.35546875</v>
      </c>
      <c r="P417" s="22">
        <f>_xll.BDH(P$3&amp;" Govt",$A$8,N417,N417)</f>
        <v>1.20105</v>
      </c>
      <c r="Q417">
        <f t="shared" si="165"/>
        <v>106.0367751134424</v>
      </c>
      <c r="R417" s="2">
        <v>38771</v>
      </c>
      <c r="S417">
        <v>127.7578125</v>
      </c>
      <c r="T417" s="22">
        <f>_xll.BDH(T$3&amp;" Govt",$A$8,R417,R417)</f>
        <v>1.1707399999999999</v>
      </c>
      <c r="U417">
        <f t="shared" si="166"/>
        <v>109.12569187009926</v>
      </c>
      <c r="V417" s="2">
        <v>38868</v>
      </c>
      <c r="W417">
        <v>100.14453125</v>
      </c>
      <c r="X417" s="22">
        <f>_xll.BDH(X$3&amp;" Govt",$A$8,V417,V417)</f>
        <v>1.05447</v>
      </c>
      <c r="Y417">
        <f t="shared" si="167"/>
        <v>94.971437072652606</v>
      </c>
      <c r="Z417" s="2">
        <v>38771</v>
      </c>
      <c r="AA417">
        <v>121.63671875</v>
      </c>
      <c r="AB417" s="22">
        <f>_xll.BDH(AB$3&amp;" Govt",$A$8,Z417,Z417)</f>
        <v>1.1317300000000001</v>
      </c>
      <c r="AC417">
        <f t="shared" si="168"/>
        <v>107.47856710522827</v>
      </c>
      <c r="AD417" s="2">
        <v>39408</v>
      </c>
      <c r="AE417">
        <v>110.1328125</v>
      </c>
      <c r="AF417" s="22">
        <f>_xll.BDH(AF$3&amp;" Govt",$A$8,AD417,AD417)</f>
        <v>1.0495300000000001</v>
      </c>
      <c r="AG417">
        <f t="shared" si="169"/>
        <v>104.93536392480443</v>
      </c>
      <c r="AH417" s="2">
        <v>38771</v>
      </c>
      <c r="AI417">
        <v>119.97265625</v>
      </c>
      <c r="AJ417" s="22">
        <f>_xll.BDH(AJ$3&amp;" Govt",$A$8,AH417,AH417)</f>
        <v>1.1092900000000001</v>
      </c>
      <c r="AK417">
        <f t="shared" si="170"/>
        <v>108.15265282297685</v>
      </c>
      <c r="AL417" s="2">
        <v>39772</v>
      </c>
      <c r="AM417">
        <v>104.578125</v>
      </c>
      <c r="AN417" s="22">
        <f>_xll.BDH(AN$3&amp;" Govt",$A$8,AL417,AL417)</f>
        <v>1.0787100000000001</v>
      </c>
      <c r="AO417">
        <f t="shared" si="171"/>
        <v>96.947395500180761</v>
      </c>
      <c r="AP417" s="2">
        <v>38771</v>
      </c>
      <c r="AQ417">
        <v>116.5390625</v>
      </c>
      <c r="AR417" s="22">
        <f>_xll.BDH(AR$3&amp;" Govt",$A$8,AP417,AP417)</f>
        <v>1.0954999999999999</v>
      </c>
      <c r="AS417">
        <f t="shared" si="172"/>
        <v>106.37979233226838</v>
      </c>
      <c r="AV417" s="22"/>
      <c r="AX417" s="2">
        <v>38771</v>
      </c>
      <c r="AY417">
        <v>106.4453125</v>
      </c>
      <c r="AZ417" s="22">
        <f>_xll.BDH(AZ$3&amp;" Govt",$A$8,AX417,AX417)</f>
        <v>1.0724499999999999</v>
      </c>
      <c r="BA417">
        <f t="shared" si="174"/>
        <v>99.254335866473966</v>
      </c>
      <c r="BB417" s="2">
        <v>38771</v>
      </c>
      <c r="BC417">
        <v>106.62109375</v>
      </c>
      <c r="BD417" s="22">
        <f>_xll.BDH(BD$3&amp;" Govt",$A$8,BB417,BB417)</f>
        <v>1.0660099999999999</v>
      </c>
      <c r="BE417">
        <f t="shared" si="175"/>
        <v>100.01884949484527</v>
      </c>
      <c r="BH417" s="22"/>
      <c r="BJ417" s="2">
        <v>38771</v>
      </c>
      <c r="BK417">
        <v>104.546875</v>
      </c>
      <c r="BL417" s="22">
        <f>_xll.BDH(BL$3&amp;" Govt",$A$8,BJ417,BJ417)</f>
        <v>1.0449600000000001</v>
      </c>
      <c r="BM417">
        <f t="shared" si="176"/>
        <v>100.04868607410809</v>
      </c>
      <c r="BN417" s="2">
        <v>38946</v>
      </c>
      <c r="BO417">
        <v>101</v>
      </c>
      <c r="BP417" s="22">
        <f>_xll.BDH(BP$3&amp;" Govt",$A$8,BN417,BN417)</f>
        <v>1.0616000000000001</v>
      </c>
      <c r="BQ417">
        <f t="shared" si="177"/>
        <v>95.139412207987931</v>
      </c>
      <c r="BR417" s="2">
        <v>39127</v>
      </c>
      <c r="BS417">
        <v>99.88671875</v>
      </c>
      <c r="BT417" s="22">
        <f>_xll.BDH(BT$3&amp;" Govt",$A$8,BR417,BR417)</f>
        <v>1.0366500000000001</v>
      </c>
      <c r="BU417">
        <f t="shared" si="178"/>
        <v>96.355297110886013</v>
      </c>
      <c r="BV417" s="2">
        <v>39307</v>
      </c>
      <c r="BW417">
        <v>100.66796875</v>
      </c>
      <c r="BX417" s="22">
        <f>_xll.BDH(BX$3&amp;" Govt",$A$8,BV417,BV417)</f>
        <v>1.0485100000000001</v>
      </c>
      <c r="BY417">
        <f t="shared" si="179"/>
        <v>96.010499422990719</v>
      </c>
      <c r="BZ417" s="2">
        <v>39489</v>
      </c>
      <c r="CA417">
        <v>115.3828125</v>
      </c>
      <c r="CB417" s="22">
        <f>_xll.BDH(CB$3&amp;" Govt",$A$8,BZ417,BZ417)</f>
        <v>1.0404899999999999</v>
      </c>
      <c r="CC417">
        <f t="shared" si="180"/>
        <v>110.89276446674164</v>
      </c>
      <c r="CD417" s="2">
        <v>39671</v>
      </c>
      <c r="CE417">
        <v>113.390625</v>
      </c>
      <c r="CF417" s="22">
        <f>_xll.BDH(CF$3&amp;" Govt",$A$8,CD417,CD417)</f>
        <v>1.0777099999999999</v>
      </c>
      <c r="CG417">
        <f t="shared" si="181"/>
        <v>105.21441296823821</v>
      </c>
      <c r="CH417" s="2">
        <v>39853</v>
      </c>
      <c r="CI417">
        <v>108.34765625</v>
      </c>
      <c r="CJ417" s="22">
        <f>_xll.BDH(CJ$3&amp;" Govt",$A$8,CH417,CH417)</f>
        <v>1.0219100000000001</v>
      </c>
      <c r="CK417">
        <f t="shared" si="182"/>
        <v>106.02465603624584</v>
      </c>
      <c r="CL417" s="2">
        <v>40035</v>
      </c>
      <c r="CM417">
        <v>100.96484375</v>
      </c>
      <c r="CN417" s="22">
        <f>_xll.BDH(CN$3&amp;" Govt",$A$8,CL417,CL417)</f>
        <v>1.02336</v>
      </c>
      <c r="CO417">
        <f t="shared" si="183"/>
        <v>98.660142813868035</v>
      </c>
      <c r="CR417" s="22"/>
      <c r="CV417" s="22"/>
      <c r="CZ417" s="22"/>
      <c r="DB417" s="2">
        <v>38776</v>
      </c>
      <c r="DC417">
        <v>111.3046875</v>
      </c>
      <c r="DD417" s="22">
        <f>_xll.BDH(DD$3&amp;" Govt",$A$8,DB417,DB417)</f>
        <v>1.0442</v>
      </c>
      <c r="DE417">
        <f t="shared" si="184"/>
        <v>106.59326517908447</v>
      </c>
      <c r="DF417" s="2">
        <v>39317</v>
      </c>
      <c r="DG417">
        <v>98.15234375</v>
      </c>
      <c r="DH417" s="22">
        <f>_xll.BDH(DH$3&amp;" Govt",$A$8,DF417,DF417)</f>
        <v>1.0491600000000001</v>
      </c>
      <c r="DI417">
        <f t="shared" si="185"/>
        <v>93.553265231232601</v>
      </c>
      <c r="DJ417" s="2">
        <v>39681</v>
      </c>
      <c r="DK417">
        <v>113.1015625</v>
      </c>
      <c r="DL417" s="22">
        <f>_xll.BDH(DL$3&amp;" Govt",$A$8,DJ417,DJ417)</f>
        <v>1.0811999999999999</v>
      </c>
      <c r="DM417">
        <f t="shared" si="186"/>
        <v>104.60743849426564</v>
      </c>
      <c r="DP417" s="22"/>
    </row>
    <row r="418" spans="4:120" x14ac:dyDescent="0.25">
      <c r="D418" s="2"/>
      <c r="F418" s="2">
        <v>38772</v>
      </c>
      <c r="G418">
        <v>126.76953125</v>
      </c>
      <c r="H418" s="22">
        <f>_xll.BDH(H$3&amp;" Govt",$A$8,F418,F418)</f>
        <v>1.24305</v>
      </c>
      <c r="I418" s="14">
        <f t="shared" si="163"/>
        <v>101.98264852580347</v>
      </c>
      <c r="J418" s="2">
        <v>38772</v>
      </c>
      <c r="K418">
        <v>126.6796875</v>
      </c>
      <c r="L418" s="22">
        <f>_xll.BDH(L$3&amp;" Govt",$A$8,J418,J418)</f>
        <v>1.21905</v>
      </c>
      <c r="M418">
        <f t="shared" si="164"/>
        <v>103.91672818998401</v>
      </c>
      <c r="N418" s="2">
        <v>38772</v>
      </c>
      <c r="O418">
        <v>127.546875</v>
      </c>
      <c r="P418" s="22">
        <f>_xll.BDH(P$3&amp;" Govt",$A$8,N418,N418)</f>
        <v>1.2008700000000001</v>
      </c>
      <c r="Q418">
        <f t="shared" si="165"/>
        <v>106.21205875740087</v>
      </c>
      <c r="R418" s="2">
        <v>38772</v>
      </c>
      <c r="S418">
        <v>127.98046875</v>
      </c>
      <c r="T418" s="22">
        <f>_xll.BDH(T$3&amp;" Govt",$A$8,R418,R418)</f>
        <v>1.1705700000000001</v>
      </c>
      <c r="U418">
        <f t="shared" si="166"/>
        <v>109.33175183884774</v>
      </c>
      <c r="V418" s="2">
        <v>38869</v>
      </c>
      <c r="W418">
        <v>100.16015625</v>
      </c>
      <c r="X418" s="22">
        <f>_xll.BDH(X$3&amp;" Govt",$A$8,V418,V418)</f>
        <v>1.0546599999999999</v>
      </c>
      <c r="Y418">
        <f t="shared" si="167"/>
        <v>94.969142899133374</v>
      </c>
      <c r="Z418" s="2">
        <v>38772</v>
      </c>
      <c r="AA418">
        <v>121.8671875</v>
      </c>
      <c r="AB418" s="22">
        <f>_xll.BDH(AB$3&amp;" Govt",$A$8,Z418,Z418)</f>
        <v>1.1315599999999999</v>
      </c>
      <c r="AC418">
        <f t="shared" si="168"/>
        <v>107.69838762416488</v>
      </c>
      <c r="AD418" s="2">
        <v>39409</v>
      </c>
      <c r="AE418">
        <v>110.0703125</v>
      </c>
      <c r="AF418" s="22">
        <f>_xll.BDH(AF$3&amp;" Govt",$A$8,AD418,AD418)</f>
        <v>1.0496300000000001</v>
      </c>
      <c r="AG418">
        <f t="shared" si="169"/>
        <v>104.86582176576508</v>
      </c>
      <c r="AH418" s="2">
        <v>38772</v>
      </c>
      <c r="AI418">
        <v>120.14453125</v>
      </c>
      <c r="AJ418" s="22">
        <f>_xll.BDH(AJ$3&amp;" Govt",$A$8,AH418,AH418)</f>
        <v>1.1091299999999999</v>
      </c>
      <c r="AK418">
        <f t="shared" si="170"/>
        <v>108.32321842344902</v>
      </c>
      <c r="AL418" s="2">
        <v>39773</v>
      </c>
      <c r="AM418">
        <v>103.3359375</v>
      </c>
      <c r="AN418" s="22">
        <f>_xll.BDH(AN$3&amp;" Govt",$A$8,AL418,AL418)</f>
        <v>1.07866</v>
      </c>
      <c r="AO418">
        <f t="shared" si="171"/>
        <v>95.80028693007992</v>
      </c>
      <c r="AP418" s="2">
        <v>38772</v>
      </c>
      <c r="AQ418">
        <v>116.6875</v>
      </c>
      <c r="AR418" s="22">
        <f>_xll.BDH(AR$3&amp;" Govt",$A$8,AP418,AP418)</f>
        <v>1.09534</v>
      </c>
      <c r="AS418">
        <f t="shared" si="172"/>
        <v>106.53084886884437</v>
      </c>
      <c r="AV418" s="22"/>
      <c r="AX418" s="2">
        <v>38772</v>
      </c>
      <c r="AY418">
        <v>106.6015625</v>
      </c>
      <c r="AZ418" s="22">
        <f>_xll.BDH(AZ$3&amp;" Govt",$A$8,AX418,AX418)</f>
        <v>1.0723</v>
      </c>
      <c r="BA418">
        <f t="shared" si="174"/>
        <v>99.413934999533708</v>
      </c>
      <c r="BB418" s="2">
        <v>38772</v>
      </c>
      <c r="BC418">
        <v>106.7578125</v>
      </c>
      <c r="BD418" s="22">
        <f>_xll.BDH(BD$3&amp;" Govt",$A$8,BB418,BB418)</f>
        <v>1.06586</v>
      </c>
      <c r="BE418">
        <f t="shared" si="175"/>
        <v>100.16119612331826</v>
      </c>
      <c r="BH418" s="22"/>
      <c r="BJ418" s="2">
        <v>38772</v>
      </c>
      <c r="BK418">
        <v>104.66796875</v>
      </c>
      <c r="BL418" s="22">
        <f>_xll.BDH(BL$3&amp;" Govt",$A$8,BJ418,BJ418)</f>
        <v>1.04481</v>
      </c>
      <c r="BM418">
        <f t="shared" si="176"/>
        <v>100.17895000047855</v>
      </c>
      <c r="BN418" s="2">
        <v>38947</v>
      </c>
      <c r="BO418">
        <v>101.25</v>
      </c>
      <c r="BP418" s="22">
        <f>_xll.BDH(BP$3&amp;" Govt",$A$8,BN418,BN418)</f>
        <v>1.06166</v>
      </c>
      <c r="BQ418">
        <f t="shared" si="177"/>
        <v>95.369515664148594</v>
      </c>
      <c r="BR418" s="2">
        <v>39128</v>
      </c>
      <c r="BS418">
        <v>99.87890625</v>
      </c>
      <c r="BT418" s="22">
        <f>_xll.BDH(BT$3&amp;" Govt",$A$8,BR418,BR418)</f>
        <v>1.03671</v>
      </c>
      <c r="BU418">
        <f t="shared" si="178"/>
        <v>96.342184651445436</v>
      </c>
      <c r="BV418" s="2">
        <v>39308</v>
      </c>
      <c r="BW418">
        <v>100.84765625</v>
      </c>
      <c r="BX418" s="22">
        <f>_xll.BDH(BX$3&amp;" Govt",$A$8,BV418,BV418)</f>
        <v>1.04857</v>
      </c>
      <c r="BY418">
        <f t="shared" si="179"/>
        <v>96.176369960994492</v>
      </c>
      <c r="BZ418" s="2">
        <v>39490</v>
      </c>
      <c r="CA418">
        <v>115.19140625</v>
      </c>
      <c r="CB418" s="22">
        <f>_xll.BDH(CB$3&amp;" Govt",$A$8,BZ418,BZ418)</f>
        <v>1.0404599999999999</v>
      </c>
      <c r="CC418">
        <f t="shared" si="180"/>
        <v>110.71199877938605</v>
      </c>
      <c r="CD418" s="2">
        <v>39672</v>
      </c>
      <c r="CE418">
        <v>114.14453125</v>
      </c>
      <c r="CF418" s="22">
        <f>_xll.BDH(CF$3&amp;" Govt",$A$8,CD418,CD418)</f>
        <v>1.07806</v>
      </c>
      <c r="CG418">
        <f t="shared" si="181"/>
        <v>105.87957186984026</v>
      </c>
      <c r="CH418" s="2">
        <v>39854</v>
      </c>
      <c r="CI418">
        <v>108.71484375</v>
      </c>
      <c r="CJ418" s="22">
        <f>_xll.BDH(CJ$3&amp;" Govt",$A$8,CH418,CH418)</f>
        <v>1.02153</v>
      </c>
      <c r="CK418">
        <f t="shared" si="182"/>
        <v>106.42354482981409</v>
      </c>
      <c r="CL418" s="2">
        <v>40036</v>
      </c>
      <c r="CM418">
        <v>101.23828125</v>
      </c>
      <c r="CN418" s="22">
        <f>_xll.BDH(CN$3&amp;" Govt",$A$8,CL418,CL418)</f>
        <v>1.0236400000000001</v>
      </c>
      <c r="CO418">
        <f t="shared" si="183"/>
        <v>98.900278662420376</v>
      </c>
      <c r="CR418" s="22"/>
      <c r="CV418" s="22"/>
      <c r="CZ418" s="22"/>
      <c r="DB418" s="2">
        <v>38777</v>
      </c>
      <c r="DC418">
        <v>110.80078125</v>
      </c>
      <c r="DD418" s="22">
        <f>_xll.BDH(DD$3&amp;" Govt",$A$8,DB418,DB418)</f>
        <v>1.0440499999999999</v>
      </c>
      <c r="DE418">
        <f t="shared" si="184"/>
        <v>106.12593386332072</v>
      </c>
      <c r="DF418" s="2">
        <v>39318</v>
      </c>
      <c r="DG418">
        <v>98.46484375</v>
      </c>
      <c r="DH418" s="22">
        <f>_xll.BDH(DH$3&amp;" Govt",$A$8,DF418,DF418)</f>
        <v>1.0492300000000001</v>
      </c>
      <c r="DI418">
        <f t="shared" si="185"/>
        <v>93.844861231569809</v>
      </c>
      <c r="DJ418" s="2">
        <v>39682</v>
      </c>
      <c r="DK418">
        <v>112.9609375</v>
      </c>
      <c r="DL418" s="22">
        <f>_xll.BDH(DL$3&amp;" Govt",$A$8,DJ418,DJ418)</f>
        <v>1.08155</v>
      </c>
      <c r="DM418">
        <f t="shared" si="186"/>
        <v>104.44356479127178</v>
      </c>
      <c r="DP418" s="22"/>
    </row>
    <row r="419" spans="4:120" x14ac:dyDescent="0.25">
      <c r="D419" s="2"/>
      <c r="F419" s="2">
        <v>38775</v>
      </c>
      <c r="G419">
        <v>126.703125</v>
      </c>
      <c r="H419" s="22">
        <f>_xll.BDH(H$3&amp;" Govt",$A$8,F419,F419)</f>
        <v>1.24251</v>
      </c>
      <c r="I419" s="14">
        <f t="shared" si="163"/>
        <v>101.97352536398097</v>
      </c>
      <c r="J419" s="2">
        <v>38775</v>
      </c>
      <c r="K419">
        <v>126.55859375</v>
      </c>
      <c r="L419" s="22">
        <f>_xll.BDH(L$3&amp;" Govt",$A$8,J419,J419)</f>
        <v>1.21852</v>
      </c>
      <c r="M419">
        <f t="shared" si="164"/>
        <v>103.86254944522864</v>
      </c>
      <c r="N419" s="2">
        <v>38775</v>
      </c>
      <c r="O419">
        <v>127.390625</v>
      </c>
      <c r="P419" s="22">
        <f>_xll.BDH(P$3&amp;" Govt",$A$8,N419,N419)</f>
        <v>1.20035</v>
      </c>
      <c r="Q419">
        <f t="shared" si="165"/>
        <v>106.12790019577623</v>
      </c>
      <c r="R419" s="2">
        <v>38775</v>
      </c>
      <c r="S419">
        <v>127.7734375</v>
      </c>
      <c r="T419" s="22">
        <f>_xll.BDH(T$3&amp;" Govt",$A$8,R419,R419)</f>
        <v>1.1700599999999999</v>
      </c>
      <c r="U419">
        <f t="shared" si="166"/>
        <v>109.20246611284892</v>
      </c>
      <c r="V419" s="2">
        <v>38870</v>
      </c>
      <c r="W419">
        <v>100.66796875</v>
      </c>
      <c r="X419" s="22">
        <f>_xll.BDH(X$3&amp;" Govt",$A$8,V419,V419)</f>
        <v>1.0549599999999999</v>
      </c>
      <c r="Y419">
        <f t="shared" si="167"/>
        <v>95.423493544778964</v>
      </c>
      <c r="Z419" s="2">
        <v>38775</v>
      </c>
      <c r="AA419">
        <v>121.6484375</v>
      </c>
      <c r="AB419" s="22">
        <f>_xll.BDH(AB$3&amp;" Govt",$A$8,Z419,Z419)</f>
        <v>1.13107</v>
      </c>
      <c r="AC419">
        <f t="shared" si="168"/>
        <v>107.55164357643648</v>
      </c>
      <c r="AD419" s="2">
        <v>39412</v>
      </c>
      <c r="AE419">
        <v>110.69140625</v>
      </c>
      <c r="AF419" s="22">
        <f>_xll.BDH(AF$3&amp;" Govt",$A$8,AD419,AD419)</f>
        <v>1.04992</v>
      </c>
      <c r="AG419">
        <f t="shared" si="169"/>
        <v>105.42841954625115</v>
      </c>
      <c r="AH419" s="2">
        <v>38775</v>
      </c>
      <c r="AI419">
        <v>119.91015625</v>
      </c>
      <c r="AJ419" s="22">
        <f>_xll.BDH(AJ$3&amp;" Govt",$A$8,AH419,AH419)</f>
        <v>1.1086499999999999</v>
      </c>
      <c r="AK419">
        <f t="shared" si="170"/>
        <v>108.15871217246202</v>
      </c>
      <c r="AL419" s="2">
        <v>39776</v>
      </c>
      <c r="AM419">
        <v>103.3046875</v>
      </c>
      <c r="AN419" s="22">
        <f>_xll.BDH(AN$3&amp;" Govt",$A$8,AL419,AL419)</f>
        <v>1.0785100000000001</v>
      </c>
      <c r="AO419">
        <f t="shared" si="171"/>
        <v>95.78463574746641</v>
      </c>
      <c r="AP419" s="2">
        <v>38775</v>
      </c>
      <c r="AQ419">
        <v>116.45703125</v>
      </c>
      <c r="AR419" s="22">
        <f>_xll.BDH(AR$3&amp;" Govt",$A$8,AP419,AP419)</f>
        <v>1.09487</v>
      </c>
      <c r="AS419">
        <f t="shared" si="172"/>
        <v>106.36608113291989</v>
      </c>
      <c r="AV419" s="22"/>
      <c r="AX419" s="2">
        <v>38775</v>
      </c>
      <c r="AY419">
        <v>106.35546875</v>
      </c>
      <c r="AZ419" s="22">
        <f>_xll.BDH(AZ$3&amp;" Govt",$A$8,AX419,AX419)</f>
        <v>1.0718300000000001</v>
      </c>
      <c r="BA419">
        <f t="shared" si="174"/>
        <v>99.227926770103466</v>
      </c>
      <c r="BB419" s="2">
        <v>38775</v>
      </c>
      <c r="BC419">
        <v>106.484375</v>
      </c>
      <c r="BD419" s="22">
        <f>_xll.BDH(BD$3&amp;" Govt",$A$8,BB419,BB419)</f>
        <v>1.0653900000000001</v>
      </c>
      <c r="BE419">
        <f t="shared" si="175"/>
        <v>99.948727695961097</v>
      </c>
      <c r="BH419" s="22"/>
      <c r="BJ419" s="2">
        <v>38775</v>
      </c>
      <c r="BK419">
        <v>104.39453125</v>
      </c>
      <c r="BL419" s="22">
        <f>_xll.BDH(BL$3&amp;" Govt",$A$8,BJ419,BJ419)</f>
        <v>1.0443500000000001</v>
      </c>
      <c r="BM419">
        <f t="shared" si="176"/>
        <v>99.961249820462484</v>
      </c>
      <c r="BN419" s="2">
        <v>38950</v>
      </c>
      <c r="BO419">
        <v>101.4921875</v>
      </c>
      <c r="BP419" s="22">
        <f>_xll.BDH(BP$3&amp;" Govt",$A$8,BN419,BN419)</f>
        <v>1.0618700000000001</v>
      </c>
      <c r="BQ419">
        <f t="shared" si="177"/>
        <v>95.578731388964741</v>
      </c>
      <c r="BR419" s="2">
        <v>39129</v>
      </c>
      <c r="BS419">
        <v>100.1640625</v>
      </c>
      <c r="BT419" s="22">
        <f>_xll.BDH(BT$3&amp;" Govt",$A$8,BR419,BR419)</f>
        <v>1.0367599999999999</v>
      </c>
      <c r="BU419">
        <f t="shared" si="178"/>
        <v>96.612583915274513</v>
      </c>
      <c r="BV419" s="2">
        <v>39309</v>
      </c>
      <c r="BW419">
        <v>100.875</v>
      </c>
      <c r="BX419" s="22">
        <f>_xll.BDH(BX$3&amp;" Govt",$A$8,BV419,BV419)</f>
        <v>1.04864</v>
      </c>
      <c r="BY419">
        <f t="shared" si="179"/>
        <v>96.196025328043945</v>
      </c>
      <c r="BZ419" s="2">
        <v>39491</v>
      </c>
      <c r="CA419">
        <v>114.3359375</v>
      </c>
      <c r="CB419" s="22">
        <f>_xll.BDH(CB$3&amp;" Govt",$A$8,BZ419,BZ419)</f>
        <v>1.04044</v>
      </c>
      <c r="CC419">
        <f t="shared" si="180"/>
        <v>109.89190871169889</v>
      </c>
      <c r="CD419" s="2">
        <v>39673</v>
      </c>
      <c r="CE419">
        <v>113.96875</v>
      </c>
      <c r="CF419" s="22">
        <f>_xll.BDH(CF$3&amp;" Govt",$A$8,CD419,CD419)</f>
        <v>1.0784100000000001</v>
      </c>
      <c r="CG419">
        <f t="shared" si="181"/>
        <v>105.68220806557802</v>
      </c>
      <c r="CH419" s="2">
        <v>39855</v>
      </c>
      <c r="CI419">
        <v>108.296875</v>
      </c>
      <c r="CJ419" s="22">
        <f>_xll.BDH(CJ$3&amp;" Govt",$A$8,CH419,CH419)</f>
        <v>1.02115</v>
      </c>
      <c r="CK419">
        <f t="shared" si="182"/>
        <v>106.05383636096558</v>
      </c>
      <c r="CL419" s="2">
        <v>40037</v>
      </c>
      <c r="CM419">
        <v>100.94921875</v>
      </c>
      <c r="CN419" s="22">
        <f>_xll.BDH(CN$3&amp;" Govt",$A$8,CL419,CL419)</f>
        <v>1.0239199999999999</v>
      </c>
      <c r="CO419">
        <f t="shared" si="183"/>
        <v>98.59092385147278</v>
      </c>
      <c r="CR419" s="22"/>
      <c r="CV419" s="22"/>
      <c r="CZ419" s="22"/>
      <c r="DB419" s="2">
        <v>38778</v>
      </c>
      <c r="DC419">
        <v>110.44140625</v>
      </c>
      <c r="DD419" s="22">
        <f>_xll.BDH(DD$3&amp;" Govt",$A$8,DB419,DB419)</f>
        <v>1.0443100000000001</v>
      </c>
      <c r="DE419">
        <f t="shared" si="184"/>
        <v>105.75538513468223</v>
      </c>
      <c r="DF419" s="2">
        <v>39321</v>
      </c>
      <c r="DG419">
        <v>98.4921875</v>
      </c>
      <c r="DH419" s="22">
        <f>_xll.BDH(DH$3&amp;" Govt",$A$8,DF419,DF419)</f>
        <v>1.04942</v>
      </c>
      <c r="DI419">
        <f t="shared" si="185"/>
        <v>93.853926454613017</v>
      </c>
      <c r="DJ419" s="2">
        <v>39685</v>
      </c>
      <c r="DK419">
        <v>113.69921875</v>
      </c>
      <c r="DL419" s="22">
        <f>_xll.BDH(DL$3&amp;" Govt",$A$8,DJ419,DJ419)</f>
        <v>1.0826</v>
      </c>
      <c r="DM419">
        <f t="shared" si="186"/>
        <v>105.0242183170146</v>
      </c>
      <c r="DP419" s="22"/>
    </row>
    <row r="420" spans="4:120" x14ac:dyDescent="0.25">
      <c r="D420" s="2"/>
      <c r="F420" s="2">
        <v>38776</v>
      </c>
      <c r="G420">
        <v>126.79296875</v>
      </c>
      <c r="H420" s="22">
        <f>_xll.BDH(H$3&amp;" Govt",$A$8,F420,F420)</f>
        <v>1.2423299999999999</v>
      </c>
      <c r="I420" s="14">
        <f t="shared" si="163"/>
        <v>102.06061895792584</v>
      </c>
      <c r="J420" s="2">
        <v>38776</v>
      </c>
      <c r="K420">
        <v>126.703125</v>
      </c>
      <c r="L420" s="22">
        <f>_xll.BDH(L$3&amp;" Govt",$A$8,J420,J420)</f>
        <v>1.21834</v>
      </c>
      <c r="M420">
        <f t="shared" si="164"/>
        <v>103.99652395882923</v>
      </c>
      <c r="N420" s="2">
        <v>38776</v>
      </c>
      <c r="O420">
        <v>127.5703125</v>
      </c>
      <c r="P420" s="22">
        <f>_xll.BDH(P$3&amp;" Govt",$A$8,N420,N420)</f>
        <v>1.20017</v>
      </c>
      <c r="Q420">
        <f t="shared" si="165"/>
        <v>106.29353549913763</v>
      </c>
      <c r="R420" s="2">
        <v>38776</v>
      </c>
      <c r="S420">
        <v>127.98828125</v>
      </c>
      <c r="T420" s="22">
        <f>_xll.BDH(T$3&amp;" Govt",$A$8,R420,R420)</f>
        <v>1.1698900000000001</v>
      </c>
      <c r="U420">
        <f t="shared" si="166"/>
        <v>109.4019790322167</v>
      </c>
      <c r="V420" s="2">
        <v>38873</v>
      </c>
      <c r="W420">
        <v>100.515625</v>
      </c>
      <c r="X420" s="22">
        <f>_xll.BDH(X$3&amp;" Govt",$A$8,V420,V420)</f>
        <v>1.05586</v>
      </c>
      <c r="Y420">
        <f t="shared" si="167"/>
        <v>95.197871876953386</v>
      </c>
      <c r="Z420" s="2">
        <v>38776</v>
      </c>
      <c r="AA420">
        <v>121.94140625</v>
      </c>
      <c r="AB420" s="22">
        <f>_xll.BDH(AB$3&amp;" Govt",$A$8,Z420,Z420)</f>
        <v>1.1309100000000001</v>
      </c>
      <c r="AC420">
        <f t="shared" si="168"/>
        <v>107.82591563431218</v>
      </c>
      <c r="AD420" s="2">
        <v>39413</v>
      </c>
      <c r="AE420">
        <v>110.0703125</v>
      </c>
      <c r="AF420" s="22">
        <f>_xll.BDH(AF$3&amp;" Govt",$A$8,AD420,AD420)</f>
        <v>1.0500099999999999</v>
      </c>
      <c r="AG420">
        <f t="shared" si="169"/>
        <v>104.82787068694584</v>
      </c>
      <c r="AH420" s="2">
        <v>38776</v>
      </c>
      <c r="AI420">
        <v>120.19921875</v>
      </c>
      <c r="AJ420" s="22">
        <f>_xll.BDH(AJ$3&amp;" Govt",$A$8,AH420,AH420)</f>
        <v>1.10849</v>
      </c>
      <c r="AK420">
        <f t="shared" si="170"/>
        <v>108.4350952647295</v>
      </c>
      <c r="AL420" s="2">
        <v>39777</v>
      </c>
      <c r="AM420">
        <v>102.5625</v>
      </c>
      <c r="AN420" s="22">
        <f>_xll.BDH(AN$3&amp;" Govt",$A$8,AL420,AL420)</f>
        <v>1.07846</v>
      </c>
      <c r="AO420">
        <f t="shared" si="171"/>
        <v>95.100884594699849</v>
      </c>
      <c r="AP420" s="2">
        <v>38776</v>
      </c>
      <c r="AQ420">
        <v>116.7890625</v>
      </c>
      <c r="AR420" s="22">
        <f>_xll.BDH(AR$3&amp;" Govt",$A$8,AP420,AP420)</f>
        <v>1.0947100000000001</v>
      </c>
      <c r="AS420">
        <f t="shared" si="172"/>
        <v>106.68493253921129</v>
      </c>
      <c r="AV420" s="22"/>
      <c r="AX420" s="2">
        <v>38776</v>
      </c>
      <c r="AY420">
        <v>106.69921875</v>
      </c>
      <c r="AZ420" s="22">
        <f>_xll.BDH(AZ$3&amp;" Govt",$A$8,AX420,AX420)</f>
        <v>1.0716699999999999</v>
      </c>
      <c r="BA420">
        <f t="shared" si="174"/>
        <v>99.563502524097913</v>
      </c>
      <c r="BB420" s="2">
        <v>38776</v>
      </c>
      <c r="BC420">
        <v>106.82421875</v>
      </c>
      <c r="BD420" s="22">
        <f>_xll.BDH(BD$3&amp;" Govt",$A$8,BB420,BB420)</f>
        <v>1.06524</v>
      </c>
      <c r="BE420">
        <f t="shared" si="175"/>
        <v>100.28183202846307</v>
      </c>
      <c r="BH420" s="22"/>
      <c r="BJ420" s="2">
        <v>38776</v>
      </c>
      <c r="BK420">
        <v>104.76171875</v>
      </c>
      <c r="BL420" s="22">
        <f>_xll.BDH(BL$3&amp;" Govt",$A$8,BJ420,BJ420)</f>
        <v>1.0442</v>
      </c>
      <c r="BM420">
        <f t="shared" si="176"/>
        <v>100.32725411798506</v>
      </c>
      <c r="BN420" s="2">
        <v>38951</v>
      </c>
      <c r="BO420">
        <v>101.5390625</v>
      </c>
      <c r="BP420" s="22">
        <f>_xll.BDH(BP$3&amp;" Govt",$A$8,BN420,BN420)</f>
        <v>1.06193</v>
      </c>
      <c r="BQ420">
        <f t="shared" si="177"/>
        <v>95.617472432269537</v>
      </c>
      <c r="BR420" s="2">
        <v>39132</v>
      </c>
      <c r="BS420">
        <v>100.1640625</v>
      </c>
      <c r="BT420" s="22">
        <f>_xll.BDH(BT$3&amp;" Govt",$A$8,BR420,BR420)</f>
        <v>1.0369299999999999</v>
      </c>
      <c r="BU420">
        <f t="shared" si="178"/>
        <v>96.596744717579782</v>
      </c>
      <c r="BV420" s="2">
        <v>39310</v>
      </c>
      <c r="BW420">
        <v>101.1796875</v>
      </c>
      <c r="BX420" s="22">
        <f>_xll.BDH(BX$3&amp;" Govt",$A$8,BV420,BV420)</f>
        <v>1.0487</v>
      </c>
      <c r="BY420">
        <f t="shared" si="179"/>
        <v>96.481059883665495</v>
      </c>
      <c r="BZ420" s="2">
        <v>39492</v>
      </c>
      <c r="CA420">
        <v>113.70703125</v>
      </c>
      <c r="CB420" s="22">
        <f>_xll.BDH(CB$3&amp;" Govt",$A$8,BZ420,BZ420)</f>
        <v>1.0404199999999999</v>
      </c>
      <c r="CC420">
        <f t="shared" si="180"/>
        <v>109.28954773072414</v>
      </c>
      <c r="CD420" s="2">
        <v>39674</v>
      </c>
      <c r="CE420">
        <v>114.63671875</v>
      </c>
      <c r="CF420" s="22">
        <f>_xll.BDH(CF$3&amp;" Govt",$A$8,CD420,CD420)</f>
        <v>1.0787599999999999</v>
      </c>
      <c r="CG420">
        <f t="shared" si="181"/>
        <v>106.26712035114392</v>
      </c>
      <c r="CH420" s="2">
        <v>39856</v>
      </c>
      <c r="CI420">
        <v>108.16796875</v>
      </c>
      <c r="CJ420" s="22">
        <f>_xll.BDH(CJ$3&amp;" Govt",$A$8,CH420,CH420)</f>
        <v>1.02077</v>
      </c>
      <c r="CK420">
        <f t="shared" si="182"/>
        <v>105.96703346493334</v>
      </c>
      <c r="CL420" s="2">
        <v>40038</v>
      </c>
      <c r="CM420">
        <v>101.2734375</v>
      </c>
      <c r="CN420" s="22">
        <f>_xll.BDH(CN$3&amp;" Govt",$A$8,CL420,CL420)</f>
        <v>1.0242</v>
      </c>
      <c r="CO420">
        <f t="shared" si="183"/>
        <v>98.880528705330988</v>
      </c>
      <c r="CR420" s="22"/>
      <c r="CV420" s="22"/>
      <c r="CZ420" s="22"/>
      <c r="DB420" s="2">
        <v>38779</v>
      </c>
      <c r="DC420">
        <v>110.31640625</v>
      </c>
      <c r="DD420" s="22">
        <f>_xll.BDH(DD$3&amp;" Govt",$A$8,DB420,DB420)</f>
        <v>1.0445599999999999</v>
      </c>
      <c r="DE420">
        <f t="shared" si="184"/>
        <v>105.61040653480892</v>
      </c>
      <c r="DF420" s="2">
        <v>39322</v>
      </c>
      <c r="DG420">
        <v>98.63671875</v>
      </c>
      <c r="DH420" s="22">
        <f>_xll.BDH(DH$3&amp;" Govt",$A$8,DF420,DF420)</f>
        <v>1.04949</v>
      </c>
      <c r="DI420">
        <f t="shared" si="185"/>
        <v>93.985382185633014</v>
      </c>
      <c r="DJ420" s="2">
        <v>39686</v>
      </c>
      <c r="DK420">
        <v>113.453125</v>
      </c>
      <c r="DL420" s="22">
        <f>_xll.BDH(DL$3&amp;" Govt",$A$8,DJ420,DJ420)</f>
        <v>1.0829500000000001</v>
      </c>
      <c r="DM420">
        <f t="shared" si="186"/>
        <v>104.76303153423518</v>
      </c>
      <c r="DP420" s="22"/>
    </row>
    <row r="421" spans="4:120" x14ac:dyDescent="0.25">
      <c r="D421" s="2"/>
      <c r="F421" s="2">
        <v>38777</v>
      </c>
      <c r="G421">
        <v>126.85546875</v>
      </c>
      <c r="H421" s="22">
        <f>_xll.BDH(H$3&amp;" Govt",$A$8,F421,F421)</f>
        <v>1.2421500000000001</v>
      </c>
      <c r="I421" s="14">
        <f t="shared" si="163"/>
        <v>102.12572455017509</v>
      </c>
      <c r="J421" s="2">
        <v>38777</v>
      </c>
      <c r="K421">
        <v>126.74609375</v>
      </c>
      <c r="L421" s="22">
        <f>_xll.BDH(L$3&amp;" Govt",$A$8,J421,J421)</f>
        <v>1.2181599999999999</v>
      </c>
      <c r="M421">
        <f t="shared" si="164"/>
        <v>104.04716437085442</v>
      </c>
      <c r="N421" s="2">
        <v>38777</v>
      </c>
      <c r="O421">
        <v>127.59765625</v>
      </c>
      <c r="P421" s="22">
        <f>_xll.BDH(P$3&amp;" Govt",$A$8,N421,N421)</f>
        <v>1.2</v>
      </c>
      <c r="Q421">
        <f t="shared" si="165"/>
        <v>106.33138020833334</v>
      </c>
      <c r="R421" s="2">
        <v>38777</v>
      </c>
      <c r="S421">
        <v>128.03515625</v>
      </c>
      <c r="T421" s="22">
        <f>_xll.BDH(T$3&amp;" Govt",$A$8,R421,R421)</f>
        <v>1.1697200000000001</v>
      </c>
      <c r="U421">
        <f t="shared" si="166"/>
        <v>109.4579525441986</v>
      </c>
      <c r="V421" s="2">
        <v>38874</v>
      </c>
      <c r="W421">
        <v>100.36328125</v>
      </c>
      <c r="X421" s="22">
        <f>_xll.BDH(X$3&amp;" Govt",$A$8,V421,V421)</f>
        <v>1.0561499999999999</v>
      </c>
      <c r="Y421">
        <f t="shared" si="167"/>
        <v>95.027487809496762</v>
      </c>
      <c r="Z421" s="2">
        <v>38777</v>
      </c>
      <c r="AA421">
        <v>121.9453125</v>
      </c>
      <c r="AB421" s="22">
        <f>_xll.BDH(AB$3&amp;" Govt",$A$8,Z421,Z421)</f>
        <v>1.1307400000000001</v>
      </c>
      <c r="AC421">
        <f t="shared" si="168"/>
        <v>107.84558121230344</v>
      </c>
      <c r="AD421" s="2">
        <v>39414</v>
      </c>
      <c r="AE421">
        <v>109.49609375</v>
      </c>
      <c r="AF421" s="22">
        <f>_xll.BDH(AF$3&amp;" Govt",$A$8,AD421,AD421)</f>
        <v>1.0501100000000001</v>
      </c>
      <c r="AG421">
        <f t="shared" si="169"/>
        <v>104.27107041167115</v>
      </c>
      <c r="AH421" s="2">
        <v>38777</v>
      </c>
      <c r="AI421">
        <v>120.16796875</v>
      </c>
      <c r="AJ421" s="22">
        <f>_xll.BDH(AJ$3&amp;" Govt",$A$8,AH421,AH421)</f>
        <v>1.10833</v>
      </c>
      <c r="AK421">
        <f t="shared" si="170"/>
        <v>108.42255352647676</v>
      </c>
      <c r="AL421" s="2">
        <v>39778</v>
      </c>
      <c r="AM421">
        <v>102.71875</v>
      </c>
      <c r="AN421" s="22">
        <f>_xll.BDH(AN$3&amp;" Govt",$A$8,AL421,AL421)</f>
        <v>1.0784199999999999</v>
      </c>
      <c r="AO421">
        <f t="shared" si="171"/>
        <v>95.249299901708056</v>
      </c>
      <c r="AP421" s="2">
        <v>38777</v>
      </c>
      <c r="AQ421">
        <v>116.7578125</v>
      </c>
      <c r="AR421" s="22">
        <f>_xll.BDH(AR$3&amp;" Govt",$A$8,AP421,AP421)</f>
        <v>1.0945499999999999</v>
      </c>
      <c r="AS421">
        <f t="shared" si="172"/>
        <v>106.67197706820156</v>
      </c>
      <c r="AV421" s="22"/>
      <c r="AX421" s="2">
        <v>38777</v>
      </c>
      <c r="AY421">
        <v>106.62890625</v>
      </c>
      <c r="AZ421" s="22">
        <f>_xll.BDH(AZ$3&amp;" Govt",$A$8,AX421,AX421)</f>
        <v>1.07152</v>
      </c>
      <c r="BA421">
        <f t="shared" si="174"/>
        <v>99.511820824622959</v>
      </c>
      <c r="BB421" s="2">
        <v>38777</v>
      </c>
      <c r="BC421">
        <v>106.73828125</v>
      </c>
      <c r="BD421" s="22">
        <f>_xll.BDH(BD$3&amp;" Govt",$A$8,BB421,BB421)</f>
        <v>1.06508</v>
      </c>
      <c r="BE421">
        <f t="shared" si="175"/>
        <v>100.21621028467345</v>
      </c>
      <c r="BH421" s="22"/>
      <c r="BJ421" s="2">
        <v>38777</v>
      </c>
      <c r="BK421">
        <v>104.6796875</v>
      </c>
      <c r="BL421" s="22">
        <f>_xll.BDH(BL$3&amp;" Govt",$A$8,BJ421,BJ421)</f>
        <v>1.0440499999999999</v>
      </c>
      <c r="BM421">
        <f t="shared" si="176"/>
        <v>100.26309803170346</v>
      </c>
      <c r="BN421" s="2">
        <v>38952</v>
      </c>
      <c r="BO421">
        <v>101.25</v>
      </c>
      <c r="BP421" s="22">
        <f>_xll.BDH(BP$3&amp;" Govt",$A$8,BN421,BN421)</f>
        <v>1.0620000000000001</v>
      </c>
      <c r="BQ421">
        <f t="shared" si="177"/>
        <v>95.338983050847446</v>
      </c>
      <c r="BR421" s="2">
        <v>39133</v>
      </c>
      <c r="BS421">
        <v>100.17578125</v>
      </c>
      <c r="BT421" s="22">
        <f>_xll.BDH(BT$3&amp;" Govt",$A$8,BR421,BR421)</f>
        <v>1.03698</v>
      </c>
      <c r="BU421">
        <f t="shared" si="178"/>
        <v>96.60338796312368</v>
      </c>
      <c r="BV421" s="2">
        <v>39311</v>
      </c>
      <c r="BW421">
        <v>101.34765625</v>
      </c>
      <c r="BX421" s="22">
        <f>_xll.BDH(BX$3&amp;" Govt",$A$8,BV421,BV421)</f>
        <v>1.04877</v>
      </c>
      <c r="BY421">
        <f t="shared" si="179"/>
        <v>96.63477812103703</v>
      </c>
      <c r="BZ421" s="2">
        <v>39493</v>
      </c>
      <c r="CA421">
        <v>114.03125</v>
      </c>
      <c r="CB421" s="22">
        <f>_xll.BDH(CB$3&amp;" Govt",$A$8,BZ421,BZ421)</f>
        <v>1.0403899999999999</v>
      </c>
      <c r="CC421">
        <f t="shared" si="180"/>
        <v>109.60433106815714</v>
      </c>
      <c r="CD421" s="2">
        <v>39675</v>
      </c>
      <c r="CE421">
        <v>114.8515625</v>
      </c>
      <c r="CF421" s="22">
        <f>_xll.BDH(CF$3&amp;" Govt",$A$8,CD421,CD421)</f>
        <v>1.07911</v>
      </c>
      <c r="CG421">
        <f t="shared" si="181"/>
        <v>106.43174699520901</v>
      </c>
      <c r="CH421" s="2">
        <v>39857</v>
      </c>
      <c r="CI421">
        <v>107.734375</v>
      </c>
      <c r="CJ421" s="22">
        <f>_xll.BDH(CJ$3&amp;" Govt",$A$8,CH421,CH421)</f>
        <v>1.0204</v>
      </c>
      <c r="CK421">
        <f t="shared" si="182"/>
        <v>105.58053214425716</v>
      </c>
      <c r="CL421" s="2">
        <v>40039</v>
      </c>
      <c r="CM421">
        <v>100.90625</v>
      </c>
      <c r="CN421" s="22">
        <f>_xll.BDH(CN$3&amp;" Govt",$A$8,CL421,CL421)</f>
        <v>1.0244899999999999</v>
      </c>
      <c r="CO421">
        <f t="shared" si="183"/>
        <v>98.494128786030132</v>
      </c>
      <c r="CR421" s="22"/>
      <c r="CV421" s="22"/>
      <c r="CZ421" s="22"/>
      <c r="DB421" s="2">
        <v>38782</v>
      </c>
      <c r="DC421">
        <v>109.109375</v>
      </c>
      <c r="DD421" s="22">
        <f>_xll.BDH(DD$3&amp;" Govt",$A$8,DB421,DB421)</f>
        <v>1.0453300000000001</v>
      </c>
      <c r="DE421">
        <f t="shared" si="184"/>
        <v>104.377923717869</v>
      </c>
      <c r="DF421" s="2">
        <v>39323</v>
      </c>
      <c r="DG421">
        <v>98.05859375</v>
      </c>
      <c r="DH421" s="22">
        <f>_xll.BDH(DH$3&amp;" Govt",$A$8,DF421,DF421)</f>
        <v>1.04956</v>
      </c>
      <c r="DI421">
        <f t="shared" si="185"/>
        <v>93.428287806318835</v>
      </c>
      <c r="DJ421" s="2">
        <v>39687</v>
      </c>
      <c r="DK421">
        <v>113.85546875</v>
      </c>
      <c r="DL421" s="22">
        <f>_xll.BDH(DL$3&amp;" Govt",$A$8,DJ421,DJ421)</f>
        <v>1.0832999999999999</v>
      </c>
      <c r="DM421">
        <f t="shared" si="186"/>
        <v>105.10058963352719</v>
      </c>
      <c r="DP421" s="22"/>
    </row>
    <row r="422" spans="4:120" x14ac:dyDescent="0.25">
      <c r="D422" s="2"/>
      <c r="F422" s="2">
        <v>38778</v>
      </c>
      <c r="G422">
        <v>126.95703125</v>
      </c>
      <c r="H422" s="22">
        <f>_xll.BDH(H$3&amp;" Govt",$A$8,F422,F422)</f>
        <v>1.2424500000000001</v>
      </c>
      <c r="I422" s="14">
        <f t="shared" si="163"/>
        <v>102.18280916737092</v>
      </c>
      <c r="J422" s="2">
        <v>38778</v>
      </c>
      <c r="K422">
        <v>126.8671875</v>
      </c>
      <c r="L422" s="22">
        <f>_xll.BDH(L$3&amp;" Govt",$A$8,J422,J422)</f>
        <v>1.2184599999999999</v>
      </c>
      <c r="M422">
        <f t="shared" si="164"/>
        <v>104.12092928778952</v>
      </c>
      <c r="N422" s="2">
        <v>38778</v>
      </c>
      <c r="O422">
        <v>127.75390625</v>
      </c>
      <c r="P422" s="22">
        <f>_xll.BDH(P$3&amp;" Govt",$A$8,N422,N422)</f>
        <v>1.2002999999999999</v>
      </c>
      <c r="Q422">
        <f t="shared" si="165"/>
        <v>106.4349797967175</v>
      </c>
      <c r="R422" s="2">
        <v>38778</v>
      </c>
      <c r="S422">
        <v>128.13671875</v>
      </c>
      <c r="T422" s="22">
        <f>_xll.BDH(T$3&amp;" Govt",$A$8,R422,R422)</f>
        <v>1.17001</v>
      </c>
      <c r="U422">
        <f t="shared" si="166"/>
        <v>109.51762698609414</v>
      </c>
      <c r="V422" s="2">
        <v>38875</v>
      </c>
      <c r="W422">
        <v>100.21484375</v>
      </c>
      <c r="X422" s="22">
        <f>_xll.BDH(X$3&amp;" Govt",$A$8,V422,V422)</f>
        <v>1.0564499999999999</v>
      </c>
      <c r="Y422">
        <f t="shared" si="167"/>
        <v>94.859996923659438</v>
      </c>
      <c r="Z422" s="2">
        <v>38778</v>
      </c>
      <c r="AA422">
        <v>122.00390625</v>
      </c>
      <c r="AB422" s="22">
        <f>_xll.BDH(AB$3&amp;" Govt",$A$8,Z422,Z422)</f>
        <v>1.1310199999999999</v>
      </c>
      <c r="AC422">
        <f t="shared" si="168"/>
        <v>107.87068862619583</v>
      </c>
      <c r="AD422" s="2">
        <v>39415</v>
      </c>
      <c r="AE422">
        <v>109.921875</v>
      </c>
      <c r="AF422" s="22">
        <f>_xll.BDH(AF$3&amp;" Govt",$A$8,AD422,AD422)</f>
        <v>1.0502100000000001</v>
      </c>
      <c r="AG422">
        <f t="shared" si="169"/>
        <v>104.66656668666266</v>
      </c>
      <c r="AH422" s="2">
        <v>38778</v>
      </c>
      <c r="AI422">
        <v>120.19140625</v>
      </c>
      <c r="AJ422" s="22">
        <f>_xll.BDH(AJ$3&amp;" Govt",$A$8,AH422,AH422)</f>
        <v>1.1086</v>
      </c>
      <c r="AK422">
        <f t="shared" si="170"/>
        <v>108.41728869745624</v>
      </c>
      <c r="AL422" s="2">
        <v>39779</v>
      </c>
      <c r="AM422">
        <v>102.71875</v>
      </c>
      <c r="AN422" s="22">
        <f>_xll.BDH(AN$3&amp;" Govt",$A$8,AL422,AL422)</f>
        <v>1.0783700000000001</v>
      </c>
      <c r="AO422">
        <f t="shared" si="171"/>
        <v>95.253716256943349</v>
      </c>
      <c r="AP422" s="2">
        <v>38778</v>
      </c>
      <c r="AQ422">
        <v>116.76171875</v>
      </c>
      <c r="AR422" s="22">
        <f>_xll.BDH(AR$3&amp;" Govt",$A$8,AP422,AP422)</f>
        <v>1.0948199999999999</v>
      </c>
      <c r="AS422">
        <f t="shared" si="172"/>
        <v>106.64923800259405</v>
      </c>
      <c r="AV422" s="22"/>
      <c r="AX422" s="2">
        <v>38778</v>
      </c>
      <c r="AY422">
        <v>106.64453125</v>
      </c>
      <c r="AZ422" s="22">
        <f>_xll.BDH(AZ$3&amp;" Govt",$A$8,AX422,AX422)</f>
        <v>1.07178</v>
      </c>
      <c r="BA422">
        <f t="shared" si="174"/>
        <v>99.502259092351039</v>
      </c>
      <c r="BB422" s="2">
        <v>38778</v>
      </c>
      <c r="BC422">
        <v>106.72265625</v>
      </c>
      <c r="BD422" s="22">
        <f>_xll.BDH(BD$3&amp;" Govt",$A$8,BB422,BB422)</f>
        <v>1.06535</v>
      </c>
      <c r="BE422">
        <f t="shared" si="175"/>
        <v>100.17614516356127</v>
      </c>
      <c r="BH422" s="22"/>
      <c r="BJ422" s="2">
        <v>38778</v>
      </c>
      <c r="BK422">
        <v>104.62890625</v>
      </c>
      <c r="BL422" s="22">
        <f>_xll.BDH(BL$3&amp;" Govt",$A$8,BJ422,BJ422)</f>
        <v>1.0443100000000001</v>
      </c>
      <c r="BM422">
        <f t="shared" si="176"/>
        <v>100.18950910170351</v>
      </c>
      <c r="BN422" s="2">
        <v>38953</v>
      </c>
      <c r="BO422">
        <v>101.078125</v>
      </c>
      <c r="BP422" s="22">
        <f>_xll.BDH(BP$3&amp;" Govt",$A$8,BN422,BN422)</f>
        <v>1.0620700000000001</v>
      </c>
      <c r="BQ422">
        <f t="shared" si="177"/>
        <v>95.170869151750821</v>
      </c>
      <c r="BR422" s="2">
        <v>39134</v>
      </c>
      <c r="BS422">
        <v>100.37890625</v>
      </c>
      <c r="BT422" s="22">
        <f>_xll.BDH(BT$3&amp;" Govt",$A$8,BR422,BR422)</f>
        <v>1.03704</v>
      </c>
      <c r="BU422">
        <f t="shared" si="178"/>
        <v>96.793668759160695</v>
      </c>
      <c r="BV422" s="2">
        <v>39314</v>
      </c>
      <c r="BW422">
        <v>101.5390625</v>
      </c>
      <c r="BX422" s="22">
        <f>_xll.BDH(BX$3&amp;" Govt",$A$8,BV422,BV422)</f>
        <v>1.04897</v>
      </c>
      <c r="BY422">
        <f t="shared" si="179"/>
        <v>96.798824084578214</v>
      </c>
      <c r="BZ422" s="2">
        <v>39496</v>
      </c>
      <c r="CA422">
        <v>114.03125</v>
      </c>
      <c r="CB422" s="22">
        <f>_xll.BDH(CB$3&amp;" Govt",$A$8,BZ422,BZ422)</f>
        <v>1.0403199999999999</v>
      </c>
      <c r="CC422">
        <f t="shared" si="180"/>
        <v>109.6117060135343</v>
      </c>
      <c r="CD422" s="2">
        <v>39678</v>
      </c>
      <c r="CE422">
        <v>114.86328125</v>
      </c>
      <c r="CF422" s="22">
        <f>_xll.BDH(CF$3&amp;" Govt",$A$8,CD422,CD422)</f>
        <v>1.08016</v>
      </c>
      <c r="CG422">
        <f t="shared" si="181"/>
        <v>106.33913610020737</v>
      </c>
      <c r="CH422" s="2">
        <v>39860</v>
      </c>
      <c r="CI422">
        <v>107.734375</v>
      </c>
      <c r="CJ422" s="22">
        <f>_xll.BDH(CJ$3&amp;" Govt",$A$8,CH422,CH422)</f>
        <v>1.0192600000000001</v>
      </c>
      <c r="CK422">
        <f t="shared" si="182"/>
        <v>105.69861958675902</v>
      </c>
      <c r="CL422" s="2">
        <v>40042</v>
      </c>
      <c r="CM422">
        <v>101.48046875</v>
      </c>
      <c r="CN422" s="22">
        <f>_xll.BDH(CN$3&amp;" Govt",$A$8,CL422,CL422)</f>
        <v>1.0253399999999999</v>
      </c>
      <c r="CO422">
        <f t="shared" si="183"/>
        <v>98.972505461602992</v>
      </c>
      <c r="CR422" s="22"/>
      <c r="CV422" s="22"/>
      <c r="CZ422" s="22"/>
      <c r="DB422" s="2">
        <v>38783</v>
      </c>
      <c r="DC422">
        <v>109.125</v>
      </c>
      <c r="DD422" s="22">
        <f>_xll.BDH(DD$3&amp;" Govt",$A$8,DB422,DB422)</f>
        <v>1.04559</v>
      </c>
      <c r="DE422">
        <f t="shared" si="184"/>
        <v>104.36691246090724</v>
      </c>
      <c r="DF422" s="2">
        <v>39324</v>
      </c>
      <c r="DG422">
        <v>98.83984375</v>
      </c>
      <c r="DH422" s="22">
        <f>_xll.BDH(DH$3&amp;" Govt",$A$8,DF422,DF422)</f>
        <v>1.04962</v>
      </c>
      <c r="DI422">
        <f t="shared" si="185"/>
        <v>94.167264105104707</v>
      </c>
      <c r="DJ422" s="2">
        <v>39688</v>
      </c>
      <c r="DK422">
        <v>113.2890625</v>
      </c>
      <c r="DL422" s="22">
        <f>_xll.BDH(DL$3&amp;" Govt",$A$8,DJ422,DJ422)</f>
        <v>1.08365</v>
      </c>
      <c r="DM422">
        <f t="shared" si="186"/>
        <v>104.54396022701057</v>
      </c>
      <c r="DP422" s="22"/>
    </row>
    <row r="423" spans="4:120" x14ac:dyDescent="0.25">
      <c r="D423" s="2"/>
      <c r="F423" s="2">
        <v>38779</v>
      </c>
      <c r="G423">
        <v>127.0078125</v>
      </c>
      <c r="H423" s="22">
        <f>_xll.BDH(H$3&amp;" Govt",$A$8,F423,F423)</f>
        <v>1.2427600000000001</v>
      </c>
      <c r="I423" s="14">
        <f t="shared" si="163"/>
        <v>102.19818186938748</v>
      </c>
      <c r="J423" s="2">
        <v>38779</v>
      </c>
      <c r="K423">
        <v>126.8828125</v>
      </c>
      <c r="L423" s="22">
        <f>_xll.BDH(L$3&amp;" Govt",$A$8,J423,J423)</f>
        <v>1.2187600000000001</v>
      </c>
      <c r="M423">
        <f t="shared" si="164"/>
        <v>104.10812013850142</v>
      </c>
      <c r="N423" s="2">
        <v>38779</v>
      </c>
      <c r="O423">
        <v>127.71875</v>
      </c>
      <c r="P423" s="22">
        <f>_xll.BDH(P$3&amp;" Govt",$A$8,N423,N423)</f>
        <v>1.20059</v>
      </c>
      <c r="Q423">
        <f t="shared" si="165"/>
        <v>106.37998817248186</v>
      </c>
      <c r="R423" s="2">
        <v>38779</v>
      </c>
      <c r="S423">
        <v>128.125</v>
      </c>
      <c r="T423" s="22">
        <f>_xll.BDH(T$3&amp;" Govt",$A$8,R423,R423)</f>
        <v>1.1703000000000001</v>
      </c>
      <c r="U423">
        <f t="shared" si="166"/>
        <v>109.48047509185677</v>
      </c>
      <c r="V423" s="2">
        <v>38876</v>
      </c>
      <c r="W423">
        <v>100.26171875</v>
      </c>
      <c r="X423" s="22">
        <f>_xll.BDH(X$3&amp;" Govt",$A$8,V423,V423)</f>
        <v>1.0567500000000001</v>
      </c>
      <c r="Y423">
        <f t="shared" si="167"/>
        <v>94.877424887627157</v>
      </c>
      <c r="Z423" s="2">
        <v>38779</v>
      </c>
      <c r="AA423">
        <v>121.93359375</v>
      </c>
      <c r="AB423" s="22">
        <f>_xll.BDH(AB$3&amp;" Govt",$A$8,Z423,Z423)</f>
        <v>1.1313</v>
      </c>
      <c r="AC423">
        <f t="shared" si="168"/>
        <v>107.78183837178467</v>
      </c>
      <c r="AD423" s="2">
        <v>39416</v>
      </c>
      <c r="AE423">
        <v>110.015625</v>
      </c>
      <c r="AF423" s="22">
        <f>_xll.BDH(AF$3&amp;" Govt",$A$8,AD423,AD423)</f>
        <v>1.0503</v>
      </c>
      <c r="AG423">
        <f t="shared" si="169"/>
        <v>104.74685804055984</v>
      </c>
      <c r="AH423" s="2">
        <v>38779</v>
      </c>
      <c r="AI423">
        <v>120.10546875</v>
      </c>
      <c r="AJ423" s="22">
        <f>_xll.BDH(AJ$3&amp;" Govt",$A$8,AH423,AH423)</f>
        <v>1.10887</v>
      </c>
      <c r="AK423">
        <f t="shared" si="170"/>
        <v>108.3133899825949</v>
      </c>
      <c r="AL423" s="2">
        <v>39780</v>
      </c>
      <c r="AM423">
        <v>102.63671875</v>
      </c>
      <c r="AN423" s="22">
        <f>_xll.BDH(AN$3&amp;" Govt",$A$8,AL423,AL423)</f>
        <v>1.0783199999999999</v>
      </c>
      <c r="AO423">
        <f t="shared" si="171"/>
        <v>95.182059824541881</v>
      </c>
      <c r="AP423" s="2">
        <v>38779</v>
      </c>
      <c r="AQ423">
        <v>116.65234375</v>
      </c>
      <c r="AR423" s="22">
        <f>_xll.BDH(AR$3&amp;" Govt",$A$8,AP423,AP423)</f>
        <v>1.0950899999999999</v>
      </c>
      <c r="AS423">
        <f t="shared" si="172"/>
        <v>106.5230654558073</v>
      </c>
      <c r="AV423" s="22"/>
      <c r="AX423" s="2">
        <v>38779</v>
      </c>
      <c r="AY423">
        <v>106.48828125</v>
      </c>
      <c r="AZ423" s="22">
        <f>_xll.BDH(AZ$3&amp;" Govt",$A$8,AX423,AX423)</f>
        <v>1.0720499999999999</v>
      </c>
      <c r="BA423">
        <f t="shared" si="174"/>
        <v>99.33145025884987</v>
      </c>
      <c r="BB423" s="2">
        <v>38779</v>
      </c>
      <c r="BC423">
        <v>106.55078125</v>
      </c>
      <c r="BD423" s="22">
        <f>_xll.BDH(BD$3&amp;" Govt",$A$8,BB423,BB423)</f>
        <v>1.0656099999999999</v>
      </c>
      <c r="BE423">
        <f t="shared" si="175"/>
        <v>99.990410422199503</v>
      </c>
      <c r="BH423" s="22"/>
      <c r="BJ423" s="2">
        <v>38779</v>
      </c>
      <c r="BK423">
        <v>104.4609375</v>
      </c>
      <c r="BL423" s="22">
        <f>_xll.BDH(BL$3&amp;" Govt",$A$8,BJ423,BJ423)</f>
        <v>1.0445599999999999</v>
      </c>
      <c r="BM423">
        <f t="shared" si="176"/>
        <v>100.00472687064411</v>
      </c>
      <c r="BN423" s="2">
        <v>38954</v>
      </c>
      <c r="BO423">
        <v>101.42578125</v>
      </c>
      <c r="BP423" s="22">
        <f>_xll.BDH(BP$3&amp;" Govt",$A$8,BN423,BN423)</f>
        <v>1.0621400000000001</v>
      </c>
      <c r="BQ423">
        <f t="shared" si="177"/>
        <v>95.491913730769951</v>
      </c>
      <c r="BR423" s="2">
        <v>39135</v>
      </c>
      <c r="BS423">
        <v>100.3125</v>
      </c>
      <c r="BT423" s="22">
        <f>_xll.BDH(BT$3&amp;" Govt",$A$8,BR423,BR423)</f>
        <v>1.0370900000000001</v>
      </c>
      <c r="BU423">
        <f t="shared" si="178"/>
        <v>96.72497083184679</v>
      </c>
      <c r="BV423" s="2">
        <v>39315</v>
      </c>
      <c r="BW423">
        <v>101.765625</v>
      </c>
      <c r="BX423" s="22">
        <f>_xll.BDH(BX$3&amp;" Govt",$A$8,BV423,BV423)</f>
        <v>1.0490299999999999</v>
      </c>
      <c r="BY423">
        <f t="shared" si="179"/>
        <v>97.009260936293543</v>
      </c>
      <c r="BZ423" s="2">
        <v>39497</v>
      </c>
      <c r="CA423">
        <v>113.37109375</v>
      </c>
      <c r="CB423" s="22">
        <f>_xll.BDH(CB$3&amp;" Govt",$A$8,BZ423,BZ423)</f>
        <v>1.0403</v>
      </c>
      <c r="CC423">
        <f t="shared" si="180"/>
        <v>108.97923075074497</v>
      </c>
      <c r="CD423" s="2">
        <v>39679</v>
      </c>
      <c r="CE423">
        <v>114.83984375</v>
      </c>
      <c r="CF423" s="22">
        <f>_xll.BDH(CF$3&amp;" Govt",$A$8,CD423,CD423)</f>
        <v>1.0805100000000001</v>
      </c>
      <c r="CG423">
        <f t="shared" si="181"/>
        <v>106.28299946321644</v>
      </c>
      <c r="CH423" s="2">
        <v>39861</v>
      </c>
      <c r="CI423">
        <v>108.69140625</v>
      </c>
      <c r="CJ423" s="22">
        <f>_xll.BDH(CJ$3&amp;" Govt",$A$8,CH423,CH423)</f>
        <v>1.01888</v>
      </c>
      <c r="CK423">
        <f t="shared" si="182"/>
        <v>106.67733810654836</v>
      </c>
      <c r="CL423" s="2">
        <v>40043</v>
      </c>
      <c r="CM423">
        <v>101.75390625</v>
      </c>
      <c r="CN423" s="22">
        <f>_xll.BDH(CN$3&amp;" Govt",$A$8,CL423,CL423)</f>
        <v>1.02562</v>
      </c>
      <c r="CO423">
        <f t="shared" si="183"/>
        <v>99.212092441645055</v>
      </c>
      <c r="CR423" s="22"/>
      <c r="CV423" s="22"/>
      <c r="CZ423" s="22"/>
      <c r="DB423" s="2">
        <v>38784</v>
      </c>
      <c r="DC423">
        <v>108.51953125</v>
      </c>
      <c r="DD423" s="22">
        <f>_xll.BDH(DD$3&amp;" Govt",$A$8,DB423,DB423)</f>
        <v>1.0458499999999999</v>
      </c>
      <c r="DE423">
        <f t="shared" si="184"/>
        <v>103.76204164077068</v>
      </c>
      <c r="DF423" s="2">
        <v>39325</v>
      </c>
      <c r="DG423">
        <v>98.8828125</v>
      </c>
      <c r="DH423" s="22">
        <f>_xll.BDH(DH$3&amp;" Govt",$A$8,DF423,DF423)</f>
        <v>1.04969</v>
      </c>
      <c r="DI423">
        <f t="shared" si="185"/>
        <v>94.201919138031229</v>
      </c>
      <c r="DJ423" s="2">
        <v>39689</v>
      </c>
      <c r="DK423">
        <v>112.30859375</v>
      </c>
      <c r="DL423" s="22">
        <f>_xll.BDH(DL$3&amp;" Govt",$A$8,DJ423,DJ423)</f>
        <v>1.0840000000000001</v>
      </c>
      <c r="DM423">
        <f t="shared" si="186"/>
        <v>103.60571379151291</v>
      </c>
      <c r="DP423" s="22"/>
    </row>
    <row r="424" spans="4:120" x14ac:dyDescent="0.25">
      <c r="D424" s="2"/>
      <c r="F424" s="2">
        <v>38782</v>
      </c>
      <c r="G424">
        <v>126.93359375</v>
      </c>
      <c r="H424" s="22">
        <f>_xll.BDH(H$3&amp;" Govt",$A$8,F424,F424)</f>
        <v>1.2436700000000001</v>
      </c>
      <c r="I424" s="14">
        <f t="shared" si="163"/>
        <v>102.06372570698014</v>
      </c>
      <c r="J424" s="2">
        <v>38782</v>
      </c>
      <c r="K424">
        <v>126.6796875</v>
      </c>
      <c r="L424" s="22">
        <f>_xll.BDH(L$3&amp;" Govt",$A$8,J424,J424)</f>
        <v>1.21966</v>
      </c>
      <c r="M424">
        <f t="shared" si="164"/>
        <v>103.8647553416526</v>
      </c>
      <c r="N424" s="2">
        <v>38782</v>
      </c>
      <c r="O424">
        <v>127.42578125</v>
      </c>
      <c r="P424" s="22">
        <f>_xll.BDH(P$3&amp;" Govt",$A$8,N424,N424)</f>
        <v>1.2014800000000001</v>
      </c>
      <c r="Q424">
        <f t="shared" si="165"/>
        <v>106.05734698039085</v>
      </c>
      <c r="R424" s="2">
        <v>38782</v>
      </c>
      <c r="S424">
        <v>127.75</v>
      </c>
      <c r="T424" s="22">
        <f>_xll.BDH(T$3&amp;" Govt",$A$8,R424,R424)</f>
        <v>1.17116</v>
      </c>
      <c r="U424">
        <f t="shared" si="166"/>
        <v>109.07988660814918</v>
      </c>
      <c r="V424" s="2">
        <v>38877</v>
      </c>
      <c r="W424">
        <v>100.421875</v>
      </c>
      <c r="X424" s="22">
        <f>_xll.BDH(X$3&amp;" Govt",$A$8,V424,V424)</f>
        <v>1.05705</v>
      </c>
      <c r="Y424">
        <f t="shared" si="167"/>
        <v>95.00201031171656</v>
      </c>
      <c r="Z424" s="2">
        <v>38782</v>
      </c>
      <c r="AA424">
        <v>121.49609375</v>
      </c>
      <c r="AB424" s="22">
        <f>_xll.BDH(AB$3&amp;" Govt",$A$8,Z424,Z424)</f>
        <v>1.1321300000000001</v>
      </c>
      <c r="AC424">
        <f t="shared" si="168"/>
        <v>107.31638040684373</v>
      </c>
      <c r="AD424" s="2">
        <v>39419</v>
      </c>
      <c r="AE424">
        <v>110.3125</v>
      </c>
      <c r="AF424" s="22">
        <f>_xll.BDH(AF$3&amp;" Govt",$A$8,AD424,AD424)</f>
        <v>1.05054</v>
      </c>
      <c r="AG424">
        <f t="shared" si="169"/>
        <v>105.00552097016772</v>
      </c>
      <c r="AH424" s="2">
        <v>38782</v>
      </c>
      <c r="AI424">
        <v>119.5703125</v>
      </c>
      <c r="AJ424" s="22">
        <f>_xll.BDH(AJ$3&amp;" Govt",$A$8,AH424,AH424)</f>
        <v>1.1096900000000001</v>
      </c>
      <c r="AK424">
        <f t="shared" si="170"/>
        <v>107.75109490037758</v>
      </c>
      <c r="AL424" s="2">
        <v>39783</v>
      </c>
      <c r="AM424">
        <v>103.703125</v>
      </c>
      <c r="AN424" s="22">
        <f>_xll.BDH(AN$3&amp;" Govt",$A$8,AL424,AL424)</f>
        <v>1.0781700000000001</v>
      </c>
      <c r="AO424">
        <f t="shared" si="171"/>
        <v>96.184391144253681</v>
      </c>
      <c r="AP424" s="2">
        <v>38782</v>
      </c>
      <c r="AQ424">
        <v>116.07421875</v>
      </c>
      <c r="AR424" s="22">
        <f>_xll.BDH(AR$3&amp;" Govt",$A$8,AP424,AP424)</f>
        <v>1.0959000000000001</v>
      </c>
      <c r="AS424">
        <f t="shared" si="172"/>
        <v>105.91679783739391</v>
      </c>
      <c r="AV424" s="22"/>
      <c r="AX424" s="2">
        <v>38782</v>
      </c>
      <c r="AY424">
        <v>105.8828125</v>
      </c>
      <c r="AZ424" s="22">
        <f>_xll.BDH(AZ$3&amp;" Govt",$A$8,AX424,AX424)</f>
        <v>1.07284</v>
      </c>
      <c r="BA424">
        <f t="shared" si="174"/>
        <v>98.693945509115991</v>
      </c>
      <c r="BB424" s="2">
        <v>38782</v>
      </c>
      <c r="BC424">
        <v>105.8984375</v>
      </c>
      <c r="BD424" s="22">
        <f>_xll.BDH(BD$3&amp;" Govt",$A$8,BB424,BB424)</f>
        <v>1.0663899999999999</v>
      </c>
      <c r="BE424">
        <f t="shared" si="175"/>
        <v>99.305542531344074</v>
      </c>
      <c r="BH424" s="22"/>
      <c r="BJ424" s="2">
        <v>38782</v>
      </c>
      <c r="BK424">
        <v>103.79296875</v>
      </c>
      <c r="BL424" s="22">
        <f>_xll.BDH(BL$3&amp;" Govt",$A$8,BJ424,BJ424)</f>
        <v>1.0453300000000001</v>
      </c>
      <c r="BM424">
        <f t="shared" si="176"/>
        <v>99.292059684501538</v>
      </c>
      <c r="BN424" s="2">
        <v>38957</v>
      </c>
      <c r="BO424">
        <v>101.10546875</v>
      </c>
      <c r="BP424" s="22">
        <f>_xll.BDH(BP$3&amp;" Govt",$A$8,BN424,BN424)</f>
        <v>1.0623400000000001</v>
      </c>
      <c r="BQ424">
        <f t="shared" si="177"/>
        <v>95.172420082082937</v>
      </c>
      <c r="BR424" s="2">
        <v>39136</v>
      </c>
      <c r="BS424">
        <v>100.71484375</v>
      </c>
      <c r="BT424" s="22">
        <f>_xll.BDH(BT$3&amp;" Govt",$A$8,BR424,BR424)</f>
        <v>1.03715</v>
      </c>
      <c r="BU424">
        <f t="shared" si="178"/>
        <v>97.107307284385087</v>
      </c>
      <c r="BV424" s="2">
        <v>39316</v>
      </c>
      <c r="BW424">
        <v>101.44921875</v>
      </c>
      <c r="BX424" s="22">
        <f>_xll.BDH(BX$3&amp;" Govt",$A$8,BV424,BV424)</f>
        <v>1.0490999999999999</v>
      </c>
      <c r="BY424">
        <f t="shared" si="179"/>
        <v>96.701190305976553</v>
      </c>
      <c r="BZ424" s="2">
        <v>39498</v>
      </c>
      <c r="CA424">
        <v>113.66796875</v>
      </c>
      <c r="CB424" s="22">
        <f>_xll.BDH(CB$3&amp;" Govt",$A$8,BZ424,BZ424)</f>
        <v>1.04027</v>
      </c>
      <c r="CC424">
        <f t="shared" si="180"/>
        <v>109.26775620752305</v>
      </c>
      <c r="CD424" s="2">
        <v>39680</v>
      </c>
      <c r="CE424">
        <v>115.44140625</v>
      </c>
      <c r="CF424" s="22">
        <f>_xll.BDH(CF$3&amp;" Govt",$A$8,CD424,CD424)</f>
        <v>1.0808500000000001</v>
      </c>
      <c r="CG424">
        <f t="shared" si="181"/>
        <v>106.80613059166396</v>
      </c>
      <c r="CH424" s="2">
        <v>39862</v>
      </c>
      <c r="CI424">
        <v>107.875</v>
      </c>
      <c r="CJ424" s="22">
        <f>_xll.BDH(CJ$3&amp;" Govt",$A$8,CH424,CH424)</f>
        <v>1.0185</v>
      </c>
      <c r="CK424">
        <f t="shared" si="182"/>
        <v>105.91556210112911</v>
      </c>
      <c r="CL424" s="2">
        <v>40044</v>
      </c>
      <c r="CM424">
        <v>102.4140625</v>
      </c>
      <c r="CN424" s="22">
        <f>_xll.BDH(CN$3&amp;" Govt",$A$8,CL424,CL424)</f>
        <v>1.0259</v>
      </c>
      <c r="CO424">
        <f t="shared" si="183"/>
        <v>99.828504240179356</v>
      </c>
      <c r="CR424" s="22"/>
      <c r="CV424" s="22"/>
      <c r="CZ424" s="22"/>
      <c r="DB424" s="2">
        <v>38785</v>
      </c>
      <c r="DC424">
        <v>108.50390625</v>
      </c>
      <c r="DD424" s="22">
        <f>_xll.BDH(DD$3&amp;" Govt",$A$8,DB424,DB424)</f>
        <v>1.0461</v>
      </c>
      <c r="DE424">
        <f t="shared" si="184"/>
        <v>103.72230785775739</v>
      </c>
      <c r="DF424" s="2">
        <v>39328</v>
      </c>
      <c r="DG424">
        <v>98.8828125</v>
      </c>
      <c r="DH424" s="22">
        <f>_xll.BDH(DH$3&amp;" Govt",$A$8,DF424,DF424)</f>
        <v>1.0497300000000001</v>
      </c>
      <c r="DI424">
        <f t="shared" si="185"/>
        <v>94.19832957046097</v>
      </c>
      <c r="DJ424" s="2">
        <v>39692</v>
      </c>
      <c r="DK424">
        <v>112.30859375</v>
      </c>
      <c r="DL424" s="22">
        <f>_xll.BDH(DL$3&amp;" Govt",$A$8,DJ424,DJ424)</f>
        <v>1.08504</v>
      </c>
      <c r="DM424">
        <f t="shared" si="186"/>
        <v>103.50640874990783</v>
      </c>
      <c r="DP424" s="22"/>
    </row>
    <row r="425" spans="4:120" x14ac:dyDescent="0.25">
      <c r="D425" s="2"/>
      <c r="F425" s="2">
        <v>38783</v>
      </c>
      <c r="G425">
        <v>126.8984375</v>
      </c>
      <c r="H425" s="22">
        <f>_xll.BDH(H$3&amp;" Govt",$A$8,F425,F425)</f>
        <v>1.2439800000000001</v>
      </c>
      <c r="I425" s="14">
        <f t="shared" si="163"/>
        <v>102.01003030595346</v>
      </c>
      <c r="J425" s="2">
        <v>38783</v>
      </c>
      <c r="K425">
        <v>126.6640625</v>
      </c>
      <c r="L425" s="22">
        <f>_xll.BDH(L$3&amp;" Govt",$A$8,J425,J425)</f>
        <v>1.2199599999999999</v>
      </c>
      <c r="M425">
        <f t="shared" si="164"/>
        <v>103.8264061936457</v>
      </c>
      <c r="N425" s="2">
        <v>38783</v>
      </c>
      <c r="O425">
        <v>127.375</v>
      </c>
      <c r="P425" s="22">
        <f>_xll.BDH(P$3&amp;" Govt",$A$8,N425,N425)</f>
        <v>1.20177</v>
      </c>
      <c r="Q425">
        <f t="shared" si="165"/>
        <v>105.98949882257004</v>
      </c>
      <c r="R425" s="2">
        <v>38783</v>
      </c>
      <c r="S425">
        <v>127.73828125</v>
      </c>
      <c r="T425" s="22">
        <f>_xll.BDH(T$3&amp;" Govt",$A$8,R425,R425)</f>
        <v>1.1714500000000001</v>
      </c>
      <c r="U425">
        <f t="shared" si="166"/>
        <v>109.04287955098381</v>
      </c>
      <c r="V425" s="2">
        <v>38880</v>
      </c>
      <c r="W425">
        <v>100.38671875</v>
      </c>
      <c r="X425" s="22">
        <f>_xll.BDH(X$3&amp;" Govt",$A$8,V425,V425)</f>
        <v>1.0579499999999999</v>
      </c>
      <c r="Y425">
        <f t="shared" si="167"/>
        <v>94.887961387589215</v>
      </c>
      <c r="Z425" s="2">
        <v>38783</v>
      </c>
      <c r="AA425">
        <v>121.46484375</v>
      </c>
      <c r="AB425" s="22">
        <f>_xll.BDH(AB$3&amp;" Govt",$A$8,Z425,Z425)</f>
        <v>1.1324099999999999</v>
      </c>
      <c r="AC425">
        <f t="shared" si="168"/>
        <v>107.26224931782659</v>
      </c>
      <c r="AD425" s="2">
        <v>39420</v>
      </c>
      <c r="AE425">
        <v>110.09375</v>
      </c>
      <c r="AF425" s="22">
        <f>_xll.BDH(AF$3&amp;" Govt",$A$8,AD425,AD425)</f>
        <v>1.0506199999999999</v>
      </c>
      <c r="AG425">
        <f t="shared" si="169"/>
        <v>104.78931488073709</v>
      </c>
      <c r="AH425" s="2">
        <v>38783</v>
      </c>
      <c r="AI425">
        <v>119.55859375</v>
      </c>
      <c r="AJ425" s="22">
        <f>_xll.BDH(AJ$3&amp;" Govt",$A$8,AH425,AH425)</f>
        <v>1.1099600000000001</v>
      </c>
      <c r="AK425">
        <f t="shared" si="170"/>
        <v>107.71432641716818</v>
      </c>
      <c r="AL425" s="2">
        <v>39784</v>
      </c>
      <c r="AM425">
        <v>104.6015625</v>
      </c>
      <c r="AN425" s="22">
        <f>_xll.BDH(AN$3&amp;" Govt",$A$8,AL425,AL425)</f>
        <v>1.0778099999999999</v>
      </c>
      <c r="AO425">
        <f t="shared" si="171"/>
        <v>97.050094636345932</v>
      </c>
      <c r="AP425" s="2">
        <v>38783</v>
      </c>
      <c r="AQ425">
        <v>116.078125</v>
      </c>
      <c r="AR425" s="22">
        <f>_xll.BDH(AR$3&amp;" Govt",$A$8,AP425,AP425)</f>
        <v>1.09616</v>
      </c>
      <c r="AS425">
        <f t="shared" si="172"/>
        <v>105.8952388337469</v>
      </c>
      <c r="AV425" s="22"/>
      <c r="AX425" s="2">
        <v>38783</v>
      </c>
      <c r="AY425">
        <v>105.8984375</v>
      </c>
      <c r="AZ425" s="22">
        <f>_xll.BDH(AZ$3&amp;" Govt",$A$8,AX425,AX425)</f>
        <v>1.0730999999999999</v>
      </c>
      <c r="BA425">
        <f t="shared" si="174"/>
        <v>98.684593700493906</v>
      </c>
      <c r="BB425" s="2">
        <v>38783</v>
      </c>
      <c r="BC425">
        <v>105.9296875</v>
      </c>
      <c r="BD425" s="22">
        <f>_xll.BDH(BD$3&amp;" Govt",$A$8,BB425,BB425)</f>
        <v>1.0666599999999999</v>
      </c>
      <c r="BE425">
        <f t="shared" si="175"/>
        <v>99.309702716891991</v>
      </c>
      <c r="BH425" s="22"/>
      <c r="BJ425" s="2">
        <v>38783</v>
      </c>
      <c r="BK425">
        <v>103.80859375</v>
      </c>
      <c r="BL425" s="22">
        <f>_xll.BDH(BL$3&amp;" Govt",$A$8,BJ425,BJ425)</f>
        <v>1.04559</v>
      </c>
      <c r="BM425">
        <f t="shared" si="176"/>
        <v>99.282313095955388</v>
      </c>
      <c r="BN425" s="2">
        <v>38958</v>
      </c>
      <c r="BO425">
        <v>101.1328125</v>
      </c>
      <c r="BP425" s="22">
        <f>_xll.BDH(BP$3&amp;" Govt",$A$8,BN425,BN425)</f>
        <v>1.0624100000000001</v>
      </c>
      <c r="BQ425">
        <f t="shared" si="177"/>
        <v>95.191886842179571</v>
      </c>
      <c r="BR425" s="2">
        <v>39139</v>
      </c>
      <c r="BS425">
        <v>101.09765625</v>
      </c>
      <c r="BT425" s="22">
        <f>_xll.BDH(BT$3&amp;" Govt",$A$8,BR425,BR425)</f>
        <v>1.03732</v>
      </c>
      <c r="BU425">
        <f t="shared" si="178"/>
        <v>97.460432894381668</v>
      </c>
      <c r="BV425" s="2">
        <v>39317</v>
      </c>
      <c r="BW425">
        <v>101.54296875</v>
      </c>
      <c r="BX425" s="22">
        <f>_xll.BDH(BX$3&amp;" Govt",$A$8,BV425,BV425)</f>
        <v>1.0491600000000001</v>
      </c>
      <c r="BY425">
        <f t="shared" si="179"/>
        <v>96.785017299553914</v>
      </c>
      <c r="BZ425" s="2">
        <v>39499</v>
      </c>
      <c r="CA425">
        <v>114.53125</v>
      </c>
      <c r="CB425" s="22">
        <f>_xll.BDH(CB$3&amp;" Govt",$A$8,BZ425,BZ425)</f>
        <v>1.0402499999999999</v>
      </c>
      <c r="CC425">
        <f t="shared" si="180"/>
        <v>110.09973564047105</v>
      </c>
      <c r="CD425" s="2">
        <v>39681</v>
      </c>
      <c r="CE425">
        <v>115.55078125</v>
      </c>
      <c r="CF425" s="22">
        <f>_xll.BDH(CF$3&amp;" Govt",$A$8,CD425,CD425)</f>
        <v>1.0811999999999999</v>
      </c>
      <c r="CG425">
        <f t="shared" si="181"/>
        <v>106.87271665741768</v>
      </c>
      <c r="CH425" s="2">
        <v>39863</v>
      </c>
      <c r="CI425">
        <v>107.2265625</v>
      </c>
      <c r="CJ425" s="22">
        <f>_xll.BDH(CJ$3&amp;" Govt",$A$8,CH425,CH425)</f>
        <v>1.0181199999999999</v>
      </c>
      <c r="CK425">
        <f t="shared" si="182"/>
        <v>105.31819677444703</v>
      </c>
      <c r="CL425" s="2">
        <v>40045</v>
      </c>
      <c r="CM425">
        <v>103.21484375</v>
      </c>
      <c r="CN425" s="22">
        <f>_xll.BDH(CN$3&amp;" Govt",$A$8,CL425,CL425)</f>
        <v>1.0261800000000001</v>
      </c>
      <c r="CO425">
        <f t="shared" si="183"/>
        <v>100.58161701650782</v>
      </c>
      <c r="CR425" s="22"/>
      <c r="CV425" s="22"/>
      <c r="CZ425" s="22"/>
      <c r="DB425" s="2">
        <v>38786</v>
      </c>
      <c r="DC425">
        <v>108.1484375</v>
      </c>
      <c r="DD425" s="22">
        <f>_xll.BDH(DD$3&amp;" Govt",$A$8,DB425,DB425)</f>
        <v>1.04636</v>
      </c>
      <c r="DE425">
        <f t="shared" si="184"/>
        <v>103.3568155319393</v>
      </c>
      <c r="DF425" s="2">
        <v>39329</v>
      </c>
      <c r="DG425">
        <v>98.7421875</v>
      </c>
      <c r="DH425" s="22">
        <f>_xll.BDH(DH$3&amp;" Govt",$A$8,DF425,DF425)</f>
        <v>1.04972</v>
      </c>
      <c r="DI425">
        <f t="shared" si="185"/>
        <v>94.06526264146629</v>
      </c>
      <c r="DJ425" s="2">
        <v>39693</v>
      </c>
      <c r="DK425">
        <v>112.50390625</v>
      </c>
      <c r="DL425" s="22">
        <f>_xll.BDH(DL$3&amp;" Govt",$A$8,DJ425,DJ425)</f>
        <v>1.0852299999999999</v>
      </c>
      <c r="DM425">
        <f t="shared" si="186"/>
        <v>103.66826041484295</v>
      </c>
      <c r="DP425" s="22"/>
    </row>
    <row r="426" spans="4:120" x14ac:dyDescent="0.25">
      <c r="D426" s="2"/>
      <c r="F426" s="2">
        <v>38784</v>
      </c>
      <c r="G426">
        <v>126.86328125</v>
      </c>
      <c r="H426" s="22">
        <f>_xll.BDH(H$3&amp;" Govt",$A$8,F426,F426)</f>
        <v>1.2442800000000001</v>
      </c>
      <c r="I426" s="14">
        <f t="shared" si="163"/>
        <v>101.95718106053299</v>
      </c>
      <c r="J426" s="2">
        <v>38784</v>
      </c>
      <c r="K426">
        <v>126.5546875</v>
      </c>
      <c r="L426" s="22">
        <f>_xll.BDH(L$3&amp;" Govt",$A$8,J426,J426)</f>
        <v>1.2202600000000001</v>
      </c>
      <c r="M426">
        <f t="shared" si="164"/>
        <v>103.71124801271858</v>
      </c>
      <c r="N426" s="2">
        <v>38784</v>
      </c>
      <c r="O426">
        <v>127.2109375</v>
      </c>
      <c r="P426" s="22">
        <f>_xll.BDH(P$3&amp;" Govt",$A$8,N426,N426)</f>
        <v>1.20207</v>
      </c>
      <c r="Q426">
        <f t="shared" si="165"/>
        <v>105.82656376084587</v>
      </c>
      <c r="R426" s="2">
        <v>38784</v>
      </c>
      <c r="S426">
        <v>127.5078125</v>
      </c>
      <c r="T426" s="22">
        <f>_xll.BDH(T$3&amp;" Govt",$A$8,R426,R426)</f>
        <v>1.1717299999999999</v>
      </c>
      <c r="U426">
        <f t="shared" si="166"/>
        <v>108.82013134425166</v>
      </c>
      <c r="V426" s="2">
        <v>38881</v>
      </c>
      <c r="W426">
        <v>100.3828125</v>
      </c>
      <c r="X426" s="22">
        <f>_xll.BDH(X$3&amp;" Govt",$A$8,V426,V426)</f>
        <v>1.0582499999999999</v>
      </c>
      <c r="Y426">
        <f t="shared" si="167"/>
        <v>94.857370659107019</v>
      </c>
      <c r="Z426" s="2">
        <v>38784</v>
      </c>
      <c r="AA426">
        <v>121.1875</v>
      </c>
      <c r="AB426" s="22">
        <f>_xll.BDH(AB$3&amp;" Govt",$A$8,Z426,Z426)</f>
        <v>1.13269</v>
      </c>
      <c r="AC426">
        <f t="shared" si="168"/>
        <v>106.99088011724302</v>
      </c>
      <c r="AD426" s="2">
        <v>39421</v>
      </c>
      <c r="AE426">
        <v>109.8125</v>
      </c>
      <c r="AF426" s="22">
        <f>_xll.BDH(AF$3&amp;" Govt",$A$8,AD426,AD426)</f>
        <v>1.0506899999999999</v>
      </c>
      <c r="AG426">
        <f t="shared" si="169"/>
        <v>104.51465227612331</v>
      </c>
      <c r="AH426" s="2">
        <v>38784</v>
      </c>
      <c r="AI426">
        <v>119.25</v>
      </c>
      <c r="AJ426" s="22">
        <f>_xll.BDH(AJ$3&amp;" Govt",$A$8,AH426,AH426)</f>
        <v>1.1102400000000001</v>
      </c>
      <c r="AK426">
        <f t="shared" si="170"/>
        <v>107.40920881971465</v>
      </c>
      <c r="AL426" s="2">
        <v>39785</v>
      </c>
      <c r="AM426">
        <v>105.14453125</v>
      </c>
      <c r="AN426" s="22">
        <f>_xll.BDH(AN$3&amp;" Govt",$A$8,AL426,AL426)</f>
        <v>1.0774600000000001</v>
      </c>
      <c r="AO426">
        <f t="shared" si="171"/>
        <v>97.585554220110254</v>
      </c>
      <c r="AP426" s="2">
        <v>38784</v>
      </c>
      <c r="AQ426">
        <v>115.73828125</v>
      </c>
      <c r="AR426" s="22">
        <f>_xll.BDH(AR$3&amp;" Govt",$A$8,AP426,AP426)</f>
        <v>1.09643</v>
      </c>
      <c r="AS426">
        <f t="shared" si="172"/>
        <v>105.55920692611475</v>
      </c>
      <c r="AV426" s="22"/>
      <c r="AX426" s="2">
        <v>38784</v>
      </c>
      <c r="AY426">
        <v>105.54296875</v>
      </c>
      <c r="AZ426" s="22">
        <f>_xll.BDH(AZ$3&amp;" Govt",$A$8,AX426,AX426)</f>
        <v>1.0733600000000001</v>
      </c>
      <c r="BA426">
        <f t="shared" si="174"/>
        <v>98.329515493403889</v>
      </c>
      <c r="BB426" s="2">
        <v>38784</v>
      </c>
      <c r="BC426">
        <v>105.53125</v>
      </c>
      <c r="BD426" s="22">
        <f>_xll.BDH(BD$3&amp;" Govt",$A$8,BB426,BB426)</f>
        <v>1.0669200000000001</v>
      </c>
      <c r="BE426">
        <f t="shared" si="175"/>
        <v>98.912055261875295</v>
      </c>
      <c r="BH426" s="22"/>
      <c r="BJ426" s="2">
        <v>38784</v>
      </c>
      <c r="BK426">
        <v>103.4140625</v>
      </c>
      <c r="BL426" s="22">
        <f>_xll.BDH(BL$3&amp;" Govt",$A$8,BJ426,BJ426)</f>
        <v>1.0458499999999999</v>
      </c>
      <c r="BM426">
        <f t="shared" si="176"/>
        <v>98.88039632834537</v>
      </c>
      <c r="BN426" s="2">
        <v>38959</v>
      </c>
      <c r="BO426">
        <v>101.2265625</v>
      </c>
      <c r="BP426" s="22">
        <f>_xll.BDH(BP$3&amp;" Govt",$A$8,BN426,BN426)</f>
        <v>1.06247</v>
      </c>
      <c r="BQ426">
        <f t="shared" si="177"/>
        <v>95.274748934087555</v>
      </c>
      <c r="BR426" s="2">
        <v>39140</v>
      </c>
      <c r="BS426">
        <v>101.83984375</v>
      </c>
      <c r="BT426" s="22">
        <f>_xll.BDH(BT$3&amp;" Govt",$A$8,BR426,BR426)</f>
        <v>1.0373699999999999</v>
      </c>
      <c r="BU426">
        <f t="shared" si="178"/>
        <v>98.171186510116939</v>
      </c>
      <c r="BV426" s="2">
        <v>39318</v>
      </c>
      <c r="BW426">
        <v>101.7421875</v>
      </c>
      <c r="BX426" s="22">
        <f>_xll.BDH(BX$3&amp;" Govt",$A$8,BV426,BV426)</f>
        <v>1.0492300000000001</v>
      </c>
      <c r="BY426">
        <f t="shared" si="179"/>
        <v>96.968431611753374</v>
      </c>
      <c r="BZ426" s="2">
        <v>39500</v>
      </c>
      <c r="CA426">
        <v>114.3359375</v>
      </c>
      <c r="CB426" s="22">
        <f>_xll.BDH(CB$3&amp;" Govt",$A$8,BZ426,BZ426)</f>
        <v>1.0402199999999999</v>
      </c>
      <c r="CC426">
        <f t="shared" si="180"/>
        <v>109.91515016054296</v>
      </c>
      <c r="CD426" s="2">
        <v>39682</v>
      </c>
      <c r="CE426">
        <v>114.921875</v>
      </c>
      <c r="CF426" s="22">
        <f>_xll.BDH(CF$3&amp;" Govt",$A$8,CD426,CD426)</f>
        <v>1.08155</v>
      </c>
      <c r="CG426">
        <f t="shared" si="181"/>
        <v>106.25664555499053</v>
      </c>
      <c r="CH426" s="2">
        <v>39864</v>
      </c>
      <c r="CI426">
        <v>107.4140625</v>
      </c>
      <c r="CJ426" s="22">
        <f>_xll.BDH(CJ$3&amp;" Govt",$A$8,CH426,CH426)</f>
        <v>1.0177499999999999</v>
      </c>
      <c r="CK426">
        <f t="shared" si="182"/>
        <v>105.54071481208548</v>
      </c>
      <c r="CL426" s="2">
        <v>40046</v>
      </c>
      <c r="CM426">
        <v>102.625</v>
      </c>
      <c r="CN426" s="22">
        <f>_xll.BDH(CN$3&amp;" Govt",$A$8,CL426,CL426)</f>
        <v>1.02647</v>
      </c>
      <c r="CO426">
        <f t="shared" si="183"/>
        <v>99.978567322961212</v>
      </c>
      <c r="CR426" s="22"/>
      <c r="CV426" s="22"/>
      <c r="CZ426" s="22"/>
      <c r="DB426" s="2">
        <v>38789</v>
      </c>
      <c r="DC426">
        <v>107.87109375</v>
      </c>
      <c r="DD426" s="22">
        <f>_xll.BDH(DD$3&amp;" Govt",$A$8,DB426,DB426)</f>
        <v>1.0471299999999999</v>
      </c>
      <c r="DE426">
        <f t="shared" si="184"/>
        <v>103.01595193528981</v>
      </c>
      <c r="DF426" s="2">
        <v>39330</v>
      </c>
      <c r="DG426">
        <v>99.484375</v>
      </c>
      <c r="DH426" s="22">
        <f>_xll.BDH(DH$3&amp;" Govt",$A$8,DF426,DF426)</f>
        <v>1.04972</v>
      </c>
      <c r="DI426">
        <f t="shared" si="185"/>
        <v>94.772296421902979</v>
      </c>
      <c r="DJ426" s="2">
        <v>39694</v>
      </c>
      <c r="DK426">
        <v>112.2109375</v>
      </c>
      <c r="DL426" s="22">
        <f>_xll.BDH(DL$3&amp;" Govt",$A$8,DJ426,DJ426)</f>
        <v>1.0854200000000001</v>
      </c>
      <c r="DM426">
        <f t="shared" si="186"/>
        <v>103.38020075178271</v>
      </c>
      <c r="DP426" s="22"/>
    </row>
    <row r="427" spans="4:120" x14ac:dyDescent="0.25">
      <c r="D427" s="2"/>
      <c r="F427" s="2">
        <v>38785</v>
      </c>
      <c r="G427">
        <v>126.88671875</v>
      </c>
      <c r="H427" s="22">
        <f>_xll.BDH(H$3&amp;" Govt",$A$8,F427,F427)</f>
        <v>1.2445900000000001</v>
      </c>
      <c r="I427" s="14">
        <f t="shared" si="163"/>
        <v>101.95061727155127</v>
      </c>
      <c r="J427" s="2">
        <v>38785</v>
      </c>
      <c r="K427">
        <v>126.5234375</v>
      </c>
      <c r="L427" s="22">
        <f>_xll.BDH(L$3&amp;" Govt",$A$8,J427,J427)</f>
        <v>1.2205600000000001</v>
      </c>
      <c r="M427">
        <f t="shared" si="164"/>
        <v>103.66015394572982</v>
      </c>
      <c r="N427" s="2">
        <v>38785</v>
      </c>
      <c r="O427">
        <v>127.1796875</v>
      </c>
      <c r="P427" s="22">
        <f>_xll.BDH(P$3&amp;" Govt",$A$8,N427,N427)</f>
        <v>1.2023600000000001</v>
      </c>
      <c r="Q427">
        <f t="shared" si="165"/>
        <v>105.77504865431318</v>
      </c>
      <c r="R427" s="2">
        <v>38785</v>
      </c>
      <c r="S427">
        <v>127.5</v>
      </c>
      <c r="T427" s="22">
        <f>_xll.BDH(T$3&amp;" Govt",$A$8,R427,R427)</f>
        <v>1.1720200000000001</v>
      </c>
      <c r="U427">
        <f t="shared" si="166"/>
        <v>108.78653947884848</v>
      </c>
      <c r="V427" s="2">
        <v>38882</v>
      </c>
      <c r="W427">
        <v>100.23046875</v>
      </c>
      <c r="X427" s="22">
        <f>_xll.BDH(X$3&amp;" Govt",$A$8,V427,V427)</f>
        <v>1.0585500000000001</v>
      </c>
      <c r="Y427">
        <f t="shared" si="167"/>
        <v>94.686570072268665</v>
      </c>
      <c r="Z427" s="2">
        <v>38785</v>
      </c>
      <c r="AA427">
        <v>121.19140625</v>
      </c>
      <c r="AB427" s="22">
        <f>_xll.BDH(AB$3&amp;" Govt",$A$8,Z427,Z427)</f>
        <v>1.13297</v>
      </c>
      <c r="AC427">
        <f t="shared" si="168"/>
        <v>106.96788639593281</v>
      </c>
      <c r="AD427" s="2">
        <v>39422</v>
      </c>
      <c r="AE427">
        <v>109.6328125</v>
      </c>
      <c r="AF427" s="22">
        <f>_xll.BDH(AF$3&amp;" Govt",$A$8,AD427,AD427)</f>
        <v>1.0507599999999999</v>
      </c>
      <c r="AG427">
        <f t="shared" si="169"/>
        <v>104.33668249647874</v>
      </c>
      <c r="AH427" s="2">
        <v>38785</v>
      </c>
      <c r="AI427">
        <v>119.2578125</v>
      </c>
      <c r="AJ427" s="22">
        <f>_xll.BDH(AJ$3&amp;" Govt",$A$8,AH427,AH427)</f>
        <v>1.1105100000000001</v>
      </c>
      <c r="AK427">
        <f t="shared" si="170"/>
        <v>107.39012930995668</v>
      </c>
      <c r="AL427" s="2">
        <v>39786</v>
      </c>
      <c r="AM427">
        <v>105.28515625</v>
      </c>
      <c r="AN427" s="22">
        <f>_xll.BDH(AN$3&amp;" Govt",$A$8,AL427,AL427)</f>
        <v>1.07711</v>
      </c>
      <c r="AO427">
        <f t="shared" si="171"/>
        <v>97.747821717373341</v>
      </c>
      <c r="AP427" s="2">
        <v>38785</v>
      </c>
      <c r="AQ427">
        <v>115.7578125</v>
      </c>
      <c r="AR427" s="22">
        <f>_xll.BDH(AR$3&amp;" Govt",$A$8,AP427,AP427)</f>
        <v>1.0967</v>
      </c>
      <c r="AS427">
        <f t="shared" si="172"/>
        <v>105.55102808425276</v>
      </c>
      <c r="AV427" s="22"/>
      <c r="AX427" s="2">
        <v>38785</v>
      </c>
      <c r="AY427">
        <v>105.57421875</v>
      </c>
      <c r="AZ427" s="22">
        <f>_xll.BDH(AZ$3&amp;" Govt",$A$8,AX427,AX427)</f>
        <v>1.0736300000000001</v>
      </c>
      <c r="BA427">
        <f t="shared" si="174"/>
        <v>98.333894125536716</v>
      </c>
      <c r="BB427" s="2">
        <v>38785</v>
      </c>
      <c r="BC427">
        <v>105.578125</v>
      </c>
      <c r="BD427" s="22">
        <f>_xll.BDH(BD$3&amp;" Govt",$A$8,BB427,BB427)</f>
        <v>1.06718</v>
      </c>
      <c r="BE427">
        <f t="shared" si="175"/>
        <v>98.93188121966304</v>
      </c>
      <c r="BH427" s="22"/>
      <c r="BJ427" s="2">
        <v>38785</v>
      </c>
      <c r="BK427">
        <v>103.4453125</v>
      </c>
      <c r="BL427" s="22">
        <f>_xll.BDH(BL$3&amp;" Govt",$A$8,BJ427,BJ427)</f>
        <v>1.0461</v>
      </c>
      <c r="BM427">
        <f t="shared" si="176"/>
        <v>98.886638466685781</v>
      </c>
      <c r="BN427" s="2">
        <v>38960</v>
      </c>
      <c r="BO427">
        <v>101.390625</v>
      </c>
      <c r="BP427" s="22">
        <f>_xll.BDH(BP$3&amp;" Govt",$A$8,BN427,BN427)</f>
        <v>1.06254</v>
      </c>
      <c r="BQ427">
        <f t="shared" si="177"/>
        <v>95.422878197526671</v>
      </c>
      <c r="BR427" s="2">
        <v>39141</v>
      </c>
      <c r="BS427">
        <v>101.60546875</v>
      </c>
      <c r="BT427" s="22">
        <f>_xll.BDH(BT$3&amp;" Govt",$A$8,BR427,BR427)</f>
        <v>1.0374300000000001</v>
      </c>
      <c r="BU427">
        <f t="shared" si="178"/>
        <v>97.93958990004144</v>
      </c>
      <c r="BV427" s="2">
        <v>39321</v>
      </c>
      <c r="BW427">
        <v>101.984375</v>
      </c>
      <c r="BX427" s="22">
        <f>_xll.BDH(BX$3&amp;" Govt",$A$8,BV427,BV427)</f>
        <v>1.04942</v>
      </c>
      <c r="BY427">
        <f t="shared" si="179"/>
        <v>97.181657486992819</v>
      </c>
      <c r="BZ427" s="2">
        <v>39503</v>
      </c>
      <c r="CA427">
        <v>113.90234375</v>
      </c>
      <c r="CB427" s="22">
        <f>_xll.BDH(CB$3&amp;" Govt",$A$8,BZ427,BZ427)</f>
        <v>1.0401499999999999</v>
      </c>
      <c r="CC427">
        <f t="shared" si="180"/>
        <v>109.50569028505505</v>
      </c>
      <c r="CD427" s="2">
        <v>39685</v>
      </c>
      <c r="CE427">
        <v>115.390625</v>
      </c>
      <c r="CF427" s="22">
        <f>_xll.BDH(CF$3&amp;" Govt",$A$8,CD427,CD427)</f>
        <v>1.0826</v>
      </c>
      <c r="CG427">
        <f t="shared" si="181"/>
        <v>106.58657398854609</v>
      </c>
      <c r="CH427" s="2">
        <v>39867</v>
      </c>
      <c r="CI427">
        <v>107.15625</v>
      </c>
      <c r="CJ427" s="22">
        <f>_xll.BDH(CJ$3&amp;" Govt",$A$8,CH427,CH427)</f>
        <v>1.01661</v>
      </c>
      <c r="CK427">
        <f t="shared" si="182"/>
        <v>105.40546522265176</v>
      </c>
      <c r="CL427" s="2">
        <v>40049</v>
      </c>
      <c r="CM427">
        <v>102.6875</v>
      </c>
      <c r="CN427" s="22">
        <f>_xll.BDH(CN$3&amp;" Govt",$A$8,CL427,CL427)</f>
        <v>1.02732</v>
      </c>
      <c r="CO427">
        <f t="shared" si="183"/>
        <v>99.956683409259043</v>
      </c>
      <c r="CR427" s="22"/>
      <c r="CV427" s="22"/>
      <c r="CZ427" s="22"/>
      <c r="DB427" s="2">
        <v>38790</v>
      </c>
      <c r="DC427">
        <v>108.8671875</v>
      </c>
      <c r="DD427" s="22">
        <f>_xll.BDH(DD$3&amp;" Govt",$A$8,DB427,DB427)</f>
        <v>1.04739</v>
      </c>
      <c r="DE427">
        <f t="shared" si="184"/>
        <v>103.94140434795061</v>
      </c>
      <c r="DF427" s="2">
        <v>39331</v>
      </c>
      <c r="DG427">
        <v>99.14453125</v>
      </c>
      <c r="DH427" s="22">
        <f>_xll.BDH(DH$3&amp;" Govt",$A$8,DF427,DF427)</f>
        <v>1.0497099999999999</v>
      </c>
      <c r="DI427">
        <f t="shared" si="185"/>
        <v>94.449449133570226</v>
      </c>
      <c r="DJ427" s="2">
        <v>39695</v>
      </c>
      <c r="DK427">
        <v>111.58984375</v>
      </c>
      <c r="DL427" s="22">
        <f>_xll.BDH(DL$3&amp;" Govt",$A$8,DJ427,DJ427)</f>
        <v>1.08561</v>
      </c>
      <c r="DM427">
        <f t="shared" si="186"/>
        <v>102.78999249269997</v>
      </c>
      <c r="DP427" s="22"/>
    </row>
    <row r="428" spans="4:120" x14ac:dyDescent="0.25">
      <c r="D428" s="2"/>
      <c r="F428" s="2">
        <v>38786</v>
      </c>
      <c r="G428">
        <v>126.8984375</v>
      </c>
      <c r="H428" s="22">
        <f>_xll.BDH(H$3&amp;" Govt",$A$8,F428,F428)</f>
        <v>1.2448900000000001</v>
      </c>
      <c r="I428" s="14">
        <f t="shared" si="163"/>
        <v>101.9354621693483</v>
      </c>
      <c r="J428" s="2">
        <v>38786</v>
      </c>
      <c r="K428">
        <v>126.48046875</v>
      </c>
      <c r="L428" s="22">
        <f>_xll.BDH(L$3&amp;" Govt",$A$8,J428,J428)</f>
        <v>1.2208600000000001</v>
      </c>
      <c r="M428">
        <f t="shared" si="164"/>
        <v>103.59948622282653</v>
      </c>
      <c r="N428" s="2">
        <v>38786</v>
      </c>
      <c r="O428">
        <v>127.125</v>
      </c>
      <c r="P428" s="22">
        <f>_xll.BDH(P$3&amp;" Govt",$A$8,N428,N428)</f>
        <v>1.2026600000000001</v>
      </c>
      <c r="Q428">
        <f t="shared" si="165"/>
        <v>105.70319125937505</v>
      </c>
      <c r="R428" s="2">
        <v>38786</v>
      </c>
      <c r="S428">
        <v>127.4140625</v>
      </c>
      <c r="T428" s="22">
        <f>_xll.BDH(T$3&amp;" Govt",$A$8,R428,R428)</f>
        <v>1.17231</v>
      </c>
      <c r="U428">
        <f t="shared" si="166"/>
        <v>108.6863223038275</v>
      </c>
      <c r="V428" s="2">
        <v>38883</v>
      </c>
      <c r="W428">
        <v>100.1796875</v>
      </c>
      <c r="X428" s="22">
        <f>_xll.BDH(X$3&amp;" Govt",$A$8,V428,V428)</f>
        <v>1.0588500000000001</v>
      </c>
      <c r="Y428">
        <f t="shared" si="167"/>
        <v>94.611784010955276</v>
      </c>
      <c r="Z428" s="2">
        <v>38786</v>
      </c>
      <c r="AA428">
        <v>121.1015625</v>
      </c>
      <c r="AB428" s="22">
        <f>_xll.BDH(AB$3&amp;" Govt",$A$8,Z428,Z428)</f>
        <v>1.13324</v>
      </c>
      <c r="AC428">
        <f t="shared" si="168"/>
        <v>106.86312034520489</v>
      </c>
      <c r="AD428" s="2">
        <v>39423</v>
      </c>
      <c r="AE428">
        <v>109.24609375</v>
      </c>
      <c r="AF428" s="22">
        <f>_xll.BDH(AF$3&amp;" Govt",$A$8,AD428,AD428)</f>
        <v>1.0508299999999999</v>
      </c>
      <c r="AG428">
        <f t="shared" si="169"/>
        <v>103.96171954550213</v>
      </c>
      <c r="AH428" s="2">
        <v>38786</v>
      </c>
      <c r="AI428">
        <v>119.18359375</v>
      </c>
      <c r="AJ428" s="22">
        <f>_xll.BDH(AJ$3&amp;" Govt",$A$8,AH428,AH428)</f>
        <v>1.1107800000000001</v>
      </c>
      <c r="AK428">
        <f t="shared" si="170"/>
        <v>107.29720894326508</v>
      </c>
      <c r="AL428" s="2">
        <v>39787</v>
      </c>
      <c r="AM428">
        <v>104.30859375</v>
      </c>
      <c r="AN428" s="22">
        <f>_xll.BDH(AN$3&amp;" Govt",$A$8,AL428,AL428)</f>
        <v>1.0767599999999999</v>
      </c>
      <c r="AO428">
        <f t="shared" si="171"/>
        <v>96.872649197592779</v>
      </c>
      <c r="AP428" s="2">
        <v>38786</v>
      </c>
      <c r="AQ428">
        <v>115.68359375</v>
      </c>
      <c r="AR428" s="22">
        <f>_xll.BDH(AR$3&amp;" Govt",$A$8,AP428,AP428)</f>
        <v>1.09697</v>
      </c>
      <c r="AS428">
        <f t="shared" si="172"/>
        <v>105.45739058497497</v>
      </c>
      <c r="AV428" s="22"/>
      <c r="AX428" s="2">
        <v>38786</v>
      </c>
      <c r="AY428">
        <v>105.484375</v>
      </c>
      <c r="AZ428" s="22">
        <f>_xll.BDH(AZ$3&amp;" Govt",$A$8,AX428,AX428)</f>
        <v>1.07389</v>
      </c>
      <c r="BA428">
        <f t="shared" si="174"/>
        <v>98.226424494128821</v>
      </c>
      <c r="BB428" s="2">
        <v>38786</v>
      </c>
      <c r="BC428">
        <v>105.4921875</v>
      </c>
      <c r="BD428" s="22">
        <f>_xll.BDH(BD$3&amp;" Govt",$A$8,BB428,BB428)</f>
        <v>1.0674399999999999</v>
      </c>
      <c r="BE428">
        <f t="shared" si="175"/>
        <v>98.827276006145553</v>
      </c>
      <c r="BH428" s="22"/>
      <c r="BJ428" s="2">
        <v>38786</v>
      </c>
      <c r="BK428">
        <v>103.359375</v>
      </c>
      <c r="BL428" s="22">
        <f>_xll.BDH(BL$3&amp;" Govt",$A$8,BJ428,BJ428)</f>
        <v>1.04636</v>
      </c>
      <c r="BM428">
        <f t="shared" si="176"/>
        <v>98.779937115333155</v>
      </c>
      <c r="BN428" s="2">
        <v>38961</v>
      </c>
      <c r="BO428">
        <v>101.4296875</v>
      </c>
      <c r="BP428" s="22">
        <f>_xll.BDH(BP$3&amp;" Govt",$A$8,BN428,BN428)</f>
        <v>1.0626100000000001</v>
      </c>
      <c r="BQ428">
        <f t="shared" si="177"/>
        <v>95.453353064623897</v>
      </c>
      <c r="BR428" s="2">
        <v>39142</v>
      </c>
      <c r="BS428">
        <v>101.78515625</v>
      </c>
      <c r="BT428" s="22">
        <f>_xll.BDH(BT$3&amp;" Govt",$A$8,BR428,BR428)</f>
        <v>1.03748</v>
      </c>
      <c r="BU428">
        <f t="shared" si="178"/>
        <v>98.108065938620513</v>
      </c>
      <c r="BV428" s="2">
        <v>39322</v>
      </c>
      <c r="BW428">
        <v>102.34375</v>
      </c>
      <c r="BX428" s="22">
        <f>_xll.BDH(BX$3&amp;" Govt",$A$8,BV428,BV428)</f>
        <v>1.04949</v>
      </c>
      <c r="BY428">
        <f t="shared" si="179"/>
        <v>97.51760378850679</v>
      </c>
      <c r="BZ428" s="2">
        <v>39504</v>
      </c>
      <c r="CA428">
        <v>114.62109375</v>
      </c>
      <c r="CB428" s="22">
        <f>_xll.BDH(CB$3&amp;" Govt",$A$8,BZ428,BZ428)</f>
        <v>1.04013</v>
      </c>
      <c r="CC428">
        <f t="shared" si="180"/>
        <v>110.19881529231922</v>
      </c>
      <c r="CD428" s="2">
        <v>39686</v>
      </c>
      <c r="CE428">
        <v>115.5859375</v>
      </c>
      <c r="CF428" s="22">
        <f>_xll.BDH(CF$3&amp;" Govt",$A$8,CD428,CD428)</f>
        <v>1.0829500000000001</v>
      </c>
      <c r="CG428">
        <f t="shared" si="181"/>
        <v>106.7324784154393</v>
      </c>
      <c r="CH428" s="2">
        <v>39868</v>
      </c>
      <c r="CI428">
        <v>106.109375</v>
      </c>
      <c r="CJ428" s="22">
        <f>_xll.BDH(CJ$3&amp;" Govt",$A$8,CH428,CH428)</f>
        <v>1.01623</v>
      </c>
      <c r="CK428">
        <f t="shared" si="182"/>
        <v>104.41472402900918</v>
      </c>
      <c r="CL428" s="2">
        <v>40050</v>
      </c>
      <c r="CM428">
        <v>102.43359375</v>
      </c>
      <c r="CN428" s="22">
        <f>_xll.BDH(CN$3&amp;" Govt",$A$8,CL428,CL428)</f>
        <v>1.0276000000000001</v>
      </c>
      <c r="CO428">
        <f t="shared" si="183"/>
        <v>99.682360597508747</v>
      </c>
      <c r="CR428" s="22"/>
      <c r="CV428" s="22"/>
      <c r="CZ428" s="22"/>
      <c r="DB428" s="2">
        <v>38791</v>
      </c>
      <c r="DC428">
        <v>108.328125</v>
      </c>
      <c r="DD428" s="22">
        <f>_xll.BDH(DD$3&amp;" Govt",$A$8,DB428,DB428)</f>
        <v>1.0476399999999999</v>
      </c>
      <c r="DE428">
        <f t="shared" si="184"/>
        <v>103.40205127715629</v>
      </c>
      <c r="DF428" s="2">
        <v>39332</v>
      </c>
      <c r="DG428">
        <v>101.04296875</v>
      </c>
      <c r="DH428" s="22">
        <f>_xll.BDH(DH$3&amp;" Govt",$A$8,DF428,DF428)</f>
        <v>1.0497000000000001</v>
      </c>
      <c r="DI428">
        <f t="shared" si="185"/>
        <v>96.258901352767452</v>
      </c>
      <c r="DJ428" s="2">
        <v>39696</v>
      </c>
      <c r="DK428">
        <v>111.5859375</v>
      </c>
      <c r="DL428" s="22">
        <f>_xll.BDH(DL$3&amp;" Govt",$A$8,DJ428,DJ428)</f>
        <v>1.0858000000000001</v>
      </c>
      <c r="DM428">
        <f t="shared" si="186"/>
        <v>102.76840808620371</v>
      </c>
      <c r="DP428" s="22"/>
    </row>
    <row r="429" spans="4:120" x14ac:dyDescent="0.25">
      <c r="D429" s="2"/>
      <c r="F429" s="2">
        <v>38789</v>
      </c>
      <c r="G429">
        <v>126.8828125</v>
      </c>
      <c r="H429" s="22">
        <f>_xll.BDH(H$3&amp;" Govt",$A$8,F429,F429)</f>
        <v>1.2458100000000001</v>
      </c>
      <c r="I429" s="14">
        <f t="shared" si="163"/>
        <v>101.84764330034274</v>
      </c>
      <c r="J429" s="2">
        <v>38789</v>
      </c>
      <c r="K429">
        <v>126.54296875</v>
      </c>
      <c r="L429" s="22">
        <f>_xll.BDH(L$3&amp;" Govt",$A$8,J429,J429)</f>
        <v>1.22176</v>
      </c>
      <c r="M429">
        <f t="shared" si="164"/>
        <v>103.57432617699058</v>
      </c>
      <c r="N429" s="2">
        <v>38789</v>
      </c>
      <c r="O429">
        <v>127.1875</v>
      </c>
      <c r="P429" s="22">
        <f>_xll.BDH(P$3&amp;" Govt",$A$8,N429,N429)</f>
        <v>1.2035400000000001</v>
      </c>
      <c r="Q429">
        <f t="shared" si="165"/>
        <v>105.67783372384798</v>
      </c>
      <c r="R429" s="2">
        <v>38789</v>
      </c>
      <c r="S429">
        <v>127.49609375</v>
      </c>
      <c r="T429" s="22">
        <f>_xll.BDH(T$3&amp;" Govt",$A$8,R429,R429)</f>
        <v>1.17317</v>
      </c>
      <c r="U429">
        <f t="shared" si="166"/>
        <v>108.67657180971214</v>
      </c>
      <c r="V429" s="2">
        <v>38884</v>
      </c>
      <c r="W429">
        <v>100.20703125</v>
      </c>
      <c r="X429" s="22">
        <f>_xll.BDH(X$3&amp;" Govt",$A$8,V429,V429)</f>
        <v>1.05915</v>
      </c>
      <c r="Y429">
        <f t="shared" si="167"/>
        <v>94.610802294292583</v>
      </c>
      <c r="Z429" s="2">
        <v>38789</v>
      </c>
      <c r="AA429">
        <v>121.14453125</v>
      </c>
      <c r="AB429" s="22">
        <f>_xll.BDH(AB$3&amp;" Govt",$A$8,Z429,Z429)</f>
        <v>1.13408</v>
      </c>
      <c r="AC429">
        <f t="shared" si="168"/>
        <v>106.82185670323082</v>
      </c>
      <c r="AD429" s="2">
        <v>39426</v>
      </c>
      <c r="AE429">
        <v>109.1484375</v>
      </c>
      <c r="AF429" s="22">
        <f>_xll.BDH(AF$3&amp;" Govt",$A$8,AD429,AD429)</f>
        <v>1.05105</v>
      </c>
      <c r="AG429">
        <f t="shared" si="169"/>
        <v>103.84704581133153</v>
      </c>
      <c r="AH429" s="2">
        <v>38789</v>
      </c>
      <c r="AI429">
        <v>119.171875</v>
      </c>
      <c r="AJ429" s="22">
        <f>_xll.BDH(AJ$3&amp;" Govt",$A$8,AH429,AH429)</f>
        <v>1.1115999999999999</v>
      </c>
      <c r="AK429">
        <f t="shared" si="170"/>
        <v>107.20751619287515</v>
      </c>
      <c r="AL429" s="2">
        <v>39790</v>
      </c>
      <c r="AM429">
        <v>104.01171875</v>
      </c>
      <c r="AN429" s="22">
        <f>_xll.BDH(AN$3&amp;" Govt",$A$8,AL429,AL429)</f>
        <v>1.0757099999999999</v>
      </c>
      <c r="AO429">
        <f t="shared" si="171"/>
        <v>96.691226027460942</v>
      </c>
      <c r="AP429" s="2">
        <v>38789</v>
      </c>
      <c r="AQ429">
        <v>115.66796875</v>
      </c>
      <c r="AR429" s="22">
        <f>_xll.BDH(AR$3&amp;" Govt",$A$8,AP429,AP429)</f>
        <v>1.09778</v>
      </c>
      <c r="AS429">
        <f t="shared" si="172"/>
        <v>105.36534528776258</v>
      </c>
      <c r="AV429" s="22"/>
      <c r="AX429" s="2">
        <v>38789</v>
      </c>
      <c r="AY429">
        <v>105.46484375</v>
      </c>
      <c r="AZ429" s="22">
        <f>_xll.BDH(AZ$3&amp;" Govt",$A$8,AX429,AX429)</f>
        <v>1.0746800000000001</v>
      </c>
      <c r="BA429">
        <f t="shared" si="174"/>
        <v>98.136043985186276</v>
      </c>
      <c r="BB429" s="2">
        <v>38789</v>
      </c>
      <c r="BC429">
        <v>105.48828125</v>
      </c>
      <c r="BD429" s="22">
        <f>_xll.BDH(BD$3&amp;" Govt",$A$8,BB429,BB429)</f>
        <v>1.06823</v>
      </c>
      <c r="BE429">
        <f t="shared" si="175"/>
        <v>98.750532422792844</v>
      </c>
      <c r="BH429" s="22"/>
      <c r="BJ429" s="2">
        <v>38789</v>
      </c>
      <c r="BK429">
        <v>103.33984375</v>
      </c>
      <c r="BL429" s="22">
        <f>_xll.BDH(BL$3&amp;" Govt",$A$8,BJ429,BJ429)</f>
        <v>1.0471299999999999</v>
      </c>
      <c r="BM429">
        <f t="shared" si="176"/>
        <v>98.688647780122821</v>
      </c>
      <c r="BN429" s="2">
        <v>38964</v>
      </c>
      <c r="BO429">
        <v>101.4296875</v>
      </c>
      <c r="BP429" s="22">
        <f>_xll.BDH(BP$3&amp;" Govt",$A$8,BN429,BN429)</f>
        <v>1.0629200000000001</v>
      </c>
      <c r="BQ429">
        <f t="shared" si="177"/>
        <v>95.425514149700817</v>
      </c>
      <c r="BR429" s="2">
        <v>39143</v>
      </c>
      <c r="BS429">
        <v>102.12109375</v>
      </c>
      <c r="BT429" s="22">
        <f>_xll.BDH(BT$3&amp;" Govt",$A$8,BR429,BR429)</f>
        <v>1.0375799999999999</v>
      </c>
      <c r="BU429">
        <f t="shared" si="178"/>
        <v>98.422380683899078</v>
      </c>
      <c r="BV429" s="2">
        <v>39323</v>
      </c>
      <c r="BW429">
        <v>101.9609375</v>
      </c>
      <c r="BX429" s="22">
        <f>_xll.BDH(BX$3&amp;" Govt",$A$8,BV429,BV429)</f>
        <v>1.04956</v>
      </c>
      <c r="BY429">
        <f t="shared" si="179"/>
        <v>97.146363714318383</v>
      </c>
      <c r="BZ429" s="2">
        <v>39505</v>
      </c>
      <c r="CA429">
        <v>114.7734375</v>
      </c>
      <c r="CB429" s="22">
        <f>_xll.BDH(CB$3&amp;" Govt",$A$8,BZ429,BZ429)</f>
        <v>1.0401</v>
      </c>
      <c r="CC429">
        <f t="shared" si="180"/>
        <v>110.34846408999134</v>
      </c>
      <c r="CD429" s="2">
        <v>39687</v>
      </c>
      <c r="CE429">
        <v>116.01953125</v>
      </c>
      <c r="CF429" s="22">
        <f>_xll.BDH(CF$3&amp;" Govt",$A$8,CD429,CD429)</f>
        <v>1.0832999999999999</v>
      </c>
      <c r="CG429">
        <f t="shared" si="181"/>
        <v>107.09824725376166</v>
      </c>
      <c r="CH429" s="2">
        <v>39869</v>
      </c>
      <c r="CI429">
        <v>104.87109375</v>
      </c>
      <c r="CJ429" s="22">
        <f>_xll.BDH(CJ$3&amp;" Govt",$A$8,CH429,CH429)</f>
        <v>1.0158499999999999</v>
      </c>
      <c r="CK429">
        <f t="shared" si="182"/>
        <v>103.23482182408821</v>
      </c>
      <c r="CL429" s="2">
        <v>40051</v>
      </c>
      <c r="CM429">
        <v>102.49609375</v>
      </c>
      <c r="CN429" s="22">
        <f>_xll.BDH(CN$3&amp;" Govt",$A$8,CL429,CL429)</f>
        <v>1.0278799999999999</v>
      </c>
      <c r="CO429">
        <f t="shared" si="183"/>
        <v>99.71601135346539</v>
      </c>
      <c r="CR429" s="22"/>
      <c r="CV429" s="22"/>
      <c r="CZ429" s="22"/>
      <c r="DB429" s="2">
        <v>38792</v>
      </c>
      <c r="DC429">
        <v>109.1015625</v>
      </c>
      <c r="DD429" s="22">
        <f>_xll.BDH(DD$3&amp;" Govt",$A$8,DB429,DB429)</f>
        <v>1.0479000000000001</v>
      </c>
      <c r="DE429">
        <f t="shared" si="184"/>
        <v>104.11447895791582</v>
      </c>
      <c r="DF429" s="2">
        <v>39335</v>
      </c>
      <c r="DG429">
        <v>101.65625</v>
      </c>
      <c r="DH429" s="22">
        <f>_xll.BDH(DH$3&amp;" Govt",$A$8,DF429,DF429)</f>
        <v>1.0496700000000001</v>
      </c>
      <c r="DI429">
        <f t="shared" si="185"/>
        <v>96.845913477569127</v>
      </c>
      <c r="DJ429" s="2">
        <v>39699</v>
      </c>
      <c r="DK429">
        <v>112.8515625</v>
      </c>
      <c r="DL429" s="22">
        <f>_xll.BDH(DL$3&amp;" Govt",$A$8,DJ429,DJ429)</f>
        <v>1.0863700000000001</v>
      </c>
      <c r="DM429">
        <f t="shared" si="186"/>
        <v>103.87949087327522</v>
      </c>
      <c r="DP429" s="22"/>
    </row>
    <row r="430" spans="4:120" x14ac:dyDescent="0.25">
      <c r="D430" s="2"/>
      <c r="F430" s="2">
        <v>38790</v>
      </c>
      <c r="G430">
        <v>127.04296875</v>
      </c>
      <c r="H430" s="22">
        <f>_xll.BDH(H$3&amp;" Govt",$A$8,F430,F430)</f>
        <v>1.2461199999999999</v>
      </c>
      <c r="I430" s="14">
        <f t="shared" si="163"/>
        <v>101.95083037749174</v>
      </c>
      <c r="J430" s="2">
        <v>38790</v>
      </c>
      <c r="K430">
        <v>126.85546875</v>
      </c>
      <c r="L430" s="22">
        <f>_xll.BDH(L$3&amp;" Govt",$A$8,J430,J430)</f>
        <v>1.2220599999999999</v>
      </c>
      <c r="M430">
        <f t="shared" si="164"/>
        <v>103.80461577172971</v>
      </c>
      <c r="N430" s="2">
        <v>38790</v>
      </c>
      <c r="O430">
        <v>127.55078125</v>
      </c>
      <c r="P430" s="22">
        <f>_xll.BDH(P$3&amp;" Govt",$A$8,N430,N430)</f>
        <v>1.20384</v>
      </c>
      <c r="Q430">
        <f t="shared" si="165"/>
        <v>105.95326725312334</v>
      </c>
      <c r="R430" s="2">
        <v>38790</v>
      </c>
      <c r="S430">
        <v>127.9453125</v>
      </c>
      <c r="T430" s="22">
        <f>_xll.BDH(T$3&amp;" Govt",$A$8,R430,R430)</f>
        <v>1.1734599999999999</v>
      </c>
      <c r="U430">
        <f t="shared" si="166"/>
        <v>109.0325298689346</v>
      </c>
      <c r="V430" s="2">
        <v>38887</v>
      </c>
      <c r="W430">
        <v>100.10546875</v>
      </c>
      <c r="X430" s="22">
        <f>_xll.BDH(X$3&amp;" Govt",$A$8,V430,V430)</f>
        <v>1.0600400000000001</v>
      </c>
      <c r="Y430">
        <f t="shared" si="167"/>
        <v>94.435557856307298</v>
      </c>
      <c r="Z430" s="2">
        <v>38790</v>
      </c>
      <c r="AA430">
        <v>121.6796875</v>
      </c>
      <c r="AB430" s="22">
        <f>_xll.BDH(AB$3&amp;" Govt",$A$8,Z430,Z430)</f>
        <v>1.13436</v>
      </c>
      <c r="AC430">
        <f t="shared" si="168"/>
        <v>107.26725863041715</v>
      </c>
      <c r="AD430" s="2">
        <v>39427</v>
      </c>
      <c r="AE430">
        <v>109.8359375</v>
      </c>
      <c r="AF430" s="22">
        <f>_xll.BDH(AF$3&amp;" Govt",$A$8,AD430,AD430)</f>
        <v>1.0511200000000001</v>
      </c>
      <c r="AG430">
        <f t="shared" si="169"/>
        <v>104.49419428799756</v>
      </c>
      <c r="AH430" s="2">
        <v>38790</v>
      </c>
      <c r="AI430">
        <v>119.75</v>
      </c>
      <c r="AJ430" s="22">
        <f>_xll.BDH(AJ$3&amp;" Govt",$A$8,AH430,AH430)</f>
        <v>1.1118699999999999</v>
      </c>
      <c r="AK430">
        <f t="shared" si="170"/>
        <v>107.70143991653701</v>
      </c>
      <c r="AL430" s="2">
        <v>39791</v>
      </c>
      <c r="AM430">
        <v>104.1171875</v>
      </c>
      <c r="AN430" s="22">
        <f>_xll.BDH(AN$3&amp;" Govt",$A$8,AL430,AL430)</f>
        <v>1.0753600000000001</v>
      </c>
      <c r="AO430">
        <f t="shared" si="171"/>
        <v>96.820773973367054</v>
      </c>
      <c r="AP430" s="2">
        <v>38790</v>
      </c>
      <c r="AQ430">
        <v>116.25390625</v>
      </c>
      <c r="AR430" s="22">
        <f>_xll.BDH(AR$3&amp;" Govt",$A$8,AP430,AP430)</f>
        <v>1.09805</v>
      </c>
      <c r="AS430">
        <f t="shared" si="172"/>
        <v>105.873053367333</v>
      </c>
      <c r="AV430" s="22"/>
      <c r="AX430" s="2">
        <v>38790</v>
      </c>
      <c r="AY430">
        <v>106.1015625</v>
      </c>
      <c r="AZ430" s="22">
        <f>_xll.BDH(AZ$3&amp;" Govt",$A$8,AX430,AX430)</f>
        <v>1.07494</v>
      </c>
      <c r="BA430">
        <f t="shared" si="174"/>
        <v>98.704637002995511</v>
      </c>
      <c r="BB430" s="2">
        <v>38790</v>
      </c>
      <c r="BC430">
        <v>106.10546875</v>
      </c>
      <c r="BD430" s="22">
        <f>_xll.BDH(BD$3&amp;" Govt",$A$8,BB430,BB430)</f>
        <v>1.0684899999999999</v>
      </c>
      <c r="BE430">
        <f t="shared" si="175"/>
        <v>99.304128957687951</v>
      </c>
      <c r="BH430" s="22"/>
      <c r="BJ430" s="2">
        <v>38790</v>
      </c>
      <c r="BK430">
        <v>104.0078125</v>
      </c>
      <c r="BL430" s="22">
        <f>_xll.BDH(BL$3&amp;" Govt",$A$8,BJ430,BJ430)</f>
        <v>1.04739</v>
      </c>
      <c r="BM430">
        <f t="shared" si="176"/>
        <v>99.301895664461185</v>
      </c>
      <c r="BN430" s="2">
        <v>38965</v>
      </c>
      <c r="BO430">
        <v>100.99609375</v>
      </c>
      <c r="BP430" s="22">
        <f>_xll.BDH(BP$3&amp;" Govt",$A$8,BN430,BN430)</f>
        <v>1.0630299999999999</v>
      </c>
      <c r="BQ430">
        <f t="shared" si="177"/>
        <v>95.007754955175301</v>
      </c>
      <c r="BR430" s="2">
        <v>39146</v>
      </c>
      <c r="BS430">
        <v>102.0390625</v>
      </c>
      <c r="BT430" s="22">
        <f>_xll.BDH(BT$3&amp;" Govt",$A$8,BR430,BR430)</f>
        <v>1.03789</v>
      </c>
      <c r="BU430">
        <f t="shared" si="178"/>
        <v>98.313947046411471</v>
      </c>
      <c r="BV430" s="2">
        <v>39324</v>
      </c>
      <c r="BW430">
        <v>102.3671875</v>
      </c>
      <c r="BX430" s="22">
        <f>_xll.BDH(BX$3&amp;" Govt",$A$8,BV430,BV430)</f>
        <v>1.04962</v>
      </c>
      <c r="BY430">
        <f t="shared" si="179"/>
        <v>97.527855319067854</v>
      </c>
      <c r="BZ430" s="2">
        <v>39506</v>
      </c>
      <c r="CA430">
        <v>116.484375</v>
      </c>
      <c r="CB430" s="22">
        <f>_xll.BDH(CB$3&amp;" Govt",$A$8,BZ430,BZ430)</f>
        <v>1.0400799999999999</v>
      </c>
      <c r="CC430">
        <f t="shared" si="180"/>
        <v>111.99559168525499</v>
      </c>
      <c r="CD430" s="2">
        <v>39688</v>
      </c>
      <c r="CE430">
        <v>115.79296875</v>
      </c>
      <c r="CF430" s="22">
        <f>_xll.BDH(CF$3&amp;" Govt",$A$8,CD430,CD430)</f>
        <v>1.08365</v>
      </c>
      <c r="CG430">
        <f t="shared" si="181"/>
        <v>106.85458289115489</v>
      </c>
      <c r="CH430" s="2">
        <v>39870</v>
      </c>
      <c r="CI430">
        <v>104.36328125</v>
      </c>
      <c r="CJ430" s="22">
        <f>_xll.BDH(CJ$3&amp;" Govt",$A$8,CH430,CH430)</f>
        <v>1.0154700000000001</v>
      </c>
      <c r="CK430">
        <f t="shared" si="182"/>
        <v>102.77337710616757</v>
      </c>
      <c r="CL430" s="2">
        <v>40052</v>
      </c>
      <c r="CM430">
        <v>102.35546875</v>
      </c>
      <c r="CN430" s="22">
        <f>_xll.BDH(CN$3&amp;" Govt",$A$8,CL430,CL430)</f>
        <v>1.02816</v>
      </c>
      <c r="CO430">
        <f t="shared" si="183"/>
        <v>99.552082117569256</v>
      </c>
      <c r="CR430" s="22"/>
      <c r="CV430" s="22"/>
      <c r="CZ430" s="22"/>
      <c r="DB430" s="2">
        <v>38793</v>
      </c>
      <c r="DC430">
        <v>108.7109375</v>
      </c>
      <c r="DD430" s="22">
        <f>_xll.BDH(DD$3&amp;" Govt",$A$8,DB430,DB430)</f>
        <v>1.04816</v>
      </c>
      <c r="DE430">
        <f t="shared" si="184"/>
        <v>103.71597609143642</v>
      </c>
      <c r="DF430" s="2">
        <v>39336</v>
      </c>
      <c r="DG430">
        <v>101.95703125</v>
      </c>
      <c r="DH430" s="22">
        <f>_xll.BDH(DH$3&amp;" Govt",$A$8,DF430,DF430)</f>
        <v>1.04966</v>
      </c>
      <c r="DI430">
        <f t="shared" si="185"/>
        <v>97.133387239677603</v>
      </c>
      <c r="DJ430" s="2">
        <v>39700</v>
      </c>
      <c r="DK430">
        <v>113.9296875</v>
      </c>
      <c r="DL430" s="22">
        <f>_xll.BDH(DL$3&amp;" Govt",$A$8,DJ430,DJ430)</f>
        <v>1.08656</v>
      </c>
      <c r="DM430">
        <f t="shared" si="186"/>
        <v>104.85356307981152</v>
      </c>
      <c r="DP430" s="22"/>
    </row>
    <row r="431" spans="4:120" x14ac:dyDescent="0.25">
      <c r="D431" s="2"/>
      <c r="F431" s="2">
        <v>38791</v>
      </c>
      <c r="G431">
        <v>127.0859375</v>
      </c>
      <c r="H431" s="22">
        <f>_xll.BDH(H$3&amp;" Govt",$A$8,F431,F431)</f>
        <v>1.2464200000000001</v>
      </c>
      <c r="I431" s="14">
        <f t="shared" si="163"/>
        <v>101.96076563277225</v>
      </c>
      <c r="J431" s="2">
        <v>38791</v>
      </c>
      <c r="K431">
        <v>126.859375</v>
      </c>
      <c r="L431" s="22">
        <f>_xll.BDH(L$3&amp;" Govt",$A$8,J431,J431)</f>
        <v>1.2223600000000001</v>
      </c>
      <c r="M431">
        <f t="shared" si="164"/>
        <v>103.78233499132824</v>
      </c>
      <c r="N431" s="2">
        <v>38791</v>
      </c>
      <c r="O431">
        <v>127.578125</v>
      </c>
      <c r="P431" s="22">
        <f>_xll.BDH(P$3&amp;" Govt",$A$8,N431,N431)</f>
        <v>1.2041299999999999</v>
      </c>
      <c r="Q431">
        <f t="shared" si="165"/>
        <v>105.95045800702583</v>
      </c>
      <c r="R431" s="2">
        <v>38791</v>
      </c>
      <c r="S431">
        <v>127.93359375</v>
      </c>
      <c r="T431" s="22">
        <f>_xll.BDH(T$3&amp;" Govt",$A$8,R431,R431)</f>
        <v>1.1737500000000001</v>
      </c>
      <c r="U431">
        <f t="shared" si="166"/>
        <v>108.99560702875398</v>
      </c>
      <c r="V431" s="2">
        <v>38888</v>
      </c>
      <c r="W431">
        <v>100.05078125</v>
      </c>
      <c r="X431" s="22">
        <f>_xll.BDH(X$3&amp;" Govt",$A$8,V431,V431)</f>
        <v>1.0603400000000001</v>
      </c>
      <c r="Y431">
        <f t="shared" si="167"/>
        <v>94.357263943640717</v>
      </c>
      <c r="Z431" s="2">
        <v>38791</v>
      </c>
      <c r="AA431">
        <v>121.6875</v>
      </c>
      <c r="AB431" s="22">
        <f>_xll.BDH(AB$3&amp;" Govt",$A$8,Z431,Z431)</f>
        <v>1.13463</v>
      </c>
      <c r="AC431">
        <f t="shared" si="168"/>
        <v>107.24861849237196</v>
      </c>
      <c r="AD431" s="2">
        <v>39428</v>
      </c>
      <c r="AE431">
        <v>109.62109375</v>
      </c>
      <c r="AF431" s="22">
        <f>_xll.BDH(AF$3&amp;" Govt",$A$8,AD431,AD431)</f>
        <v>1.0511999999999999</v>
      </c>
      <c r="AG431">
        <f t="shared" si="169"/>
        <v>104.28186239535769</v>
      </c>
      <c r="AH431" s="2">
        <v>38791</v>
      </c>
      <c r="AI431">
        <v>119.703125</v>
      </c>
      <c r="AJ431" s="22">
        <f>_xll.BDH(AJ$3&amp;" Govt",$A$8,AH431,AH431)</f>
        <v>1.1121399999999999</v>
      </c>
      <c r="AK431">
        <f t="shared" si="170"/>
        <v>107.63314420846297</v>
      </c>
      <c r="AL431" s="2">
        <v>39792</v>
      </c>
      <c r="AM431">
        <v>103.921875</v>
      </c>
      <c r="AN431" s="22">
        <f>_xll.BDH(AN$3&amp;" Govt",$A$8,AL431,AL431)</f>
        <v>1.075</v>
      </c>
      <c r="AO431">
        <f t="shared" si="171"/>
        <v>96.67151162790698</v>
      </c>
      <c r="AP431" s="2">
        <v>38791</v>
      </c>
      <c r="AQ431">
        <v>116.22265625</v>
      </c>
      <c r="AR431" s="22">
        <f>_xll.BDH(AR$3&amp;" Govt",$A$8,AP431,AP431)</f>
        <v>1.09832</v>
      </c>
      <c r="AS431">
        <f t="shared" si="172"/>
        <v>105.81857404945735</v>
      </c>
      <c r="AV431" s="22"/>
      <c r="AX431" s="2">
        <v>38791</v>
      </c>
      <c r="AY431">
        <v>106.03125</v>
      </c>
      <c r="AZ431" s="22">
        <f>_xll.BDH(AZ$3&amp;" Govt",$A$8,AX431,AX431)</f>
        <v>1.07521</v>
      </c>
      <c r="BA431">
        <f t="shared" si="174"/>
        <v>98.614456710782079</v>
      </c>
      <c r="BB431" s="2">
        <v>38791</v>
      </c>
      <c r="BC431">
        <v>105.984375</v>
      </c>
      <c r="BD431" s="22">
        <f>_xll.BDH(BD$3&amp;" Govt",$A$8,BB431,BB431)</f>
        <v>1.0687500000000001</v>
      </c>
      <c r="BE431">
        <f t="shared" si="175"/>
        <v>99.166666666666657</v>
      </c>
      <c r="BH431" s="22"/>
      <c r="BJ431" s="2">
        <v>38791</v>
      </c>
      <c r="BK431">
        <v>103.84375</v>
      </c>
      <c r="BL431" s="22">
        <f>_xll.BDH(BL$3&amp;" Govt",$A$8,BJ431,BJ431)</f>
        <v>1.0476399999999999</v>
      </c>
      <c r="BM431">
        <f t="shared" si="176"/>
        <v>99.12159711351228</v>
      </c>
      <c r="BN431" s="2">
        <v>38966</v>
      </c>
      <c r="BO431">
        <v>100.87890625</v>
      </c>
      <c r="BP431" s="22">
        <f>_xll.BDH(BP$3&amp;" Govt",$A$8,BN431,BN431)</f>
        <v>1.0631299999999999</v>
      </c>
      <c r="BQ431">
        <f t="shared" si="177"/>
        <v>94.888589589231799</v>
      </c>
      <c r="BR431" s="2">
        <v>39147</v>
      </c>
      <c r="BS431">
        <v>101.828125</v>
      </c>
      <c r="BT431" s="22">
        <f>_xll.BDH(BT$3&amp;" Govt",$A$8,BR431,BR431)</f>
        <v>1.03799</v>
      </c>
      <c r="BU431">
        <f t="shared" si="178"/>
        <v>98.101258200946063</v>
      </c>
      <c r="BV431" s="2">
        <v>39325</v>
      </c>
      <c r="BW431">
        <v>102.23046875</v>
      </c>
      <c r="BX431" s="22">
        <f>_xll.BDH(BX$3&amp;" Govt",$A$8,BV431,BV431)</f>
        <v>1.04969</v>
      </c>
      <c r="BY431">
        <f t="shared" si="179"/>
        <v>97.391104754737114</v>
      </c>
      <c r="BZ431" s="2">
        <v>39507</v>
      </c>
      <c r="CA431">
        <v>117.7578125</v>
      </c>
      <c r="CB431" s="22">
        <f>_xll.BDH(CB$3&amp;" Govt",$A$8,BZ431,BZ431)</f>
        <v>1.04006</v>
      </c>
      <c r="CC431">
        <f t="shared" si="180"/>
        <v>113.22213381920274</v>
      </c>
      <c r="CD431" s="2">
        <v>39689</v>
      </c>
      <c r="CE431">
        <v>115.48046875</v>
      </c>
      <c r="CF431" s="22">
        <f>_xll.BDH(CF$3&amp;" Govt",$A$8,CD431,CD431)</f>
        <v>1.0840000000000001</v>
      </c>
      <c r="CG431">
        <f t="shared" si="181"/>
        <v>106.53179773985239</v>
      </c>
      <c r="CH431" s="2">
        <v>39871</v>
      </c>
      <c r="CI431">
        <v>104.0703125</v>
      </c>
      <c r="CJ431" s="22">
        <f>_xll.BDH(CJ$3&amp;" Govt",$A$8,CH431,CH431)</f>
        <v>1.0150999999999999</v>
      </c>
      <c r="CK431">
        <f t="shared" si="182"/>
        <v>102.5222268741996</v>
      </c>
      <c r="CL431" s="2">
        <v>40053</v>
      </c>
      <c r="CM431">
        <v>102.41796875</v>
      </c>
      <c r="CN431" s="22">
        <f>_xll.BDH(CN$3&amp;" Govt",$A$8,CL431,CL431)</f>
        <v>1.0284500000000001</v>
      </c>
      <c r="CO431">
        <f t="shared" si="183"/>
        <v>99.584781710340792</v>
      </c>
      <c r="CR431" s="22"/>
      <c r="CV431" s="22"/>
      <c r="CZ431" s="22"/>
      <c r="DB431" s="2">
        <v>38796</v>
      </c>
      <c r="DC431">
        <v>108.7265625</v>
      </c>
      <c r="DD431" s="22">
        <f>_xll.BDH(DD$3&amp;" Govt",$A$8,DB431,DB431)</f>
        <v>1.0489299999999999</v>
      </c>
      <c r="DE431">
        <f t="shared" si="184"/>
        <v>103.65473625504086</v>
      </c>
      <c r="DF431" s="2">
        <v>39337</v>
      </c>
      <c r="DG431">
        <v>101.78125</v>
      </c>
      <c r="DH431" s="22">
        <f>_xll.BDH(DH$3&amp;" Govt",$A$8,DF431,DF431)</f>
        <v>1.04965</v>
      </c>
      <c r="DI431">
        <f t="shared" si="185"/>
        <v>96.966846091554331</v>
      </c>
      <c r="DJ431" s="2">
        <v>39701</v>
      </c>
      <c r="DK431">
        <v>113.95703125</v>
      </c>
      <c r="DL431" s="22">
        <f>_xll.BDH(DL$3&amp;" Govt",$A$8,DJ431,DJ431)</f>
        <v>1.0867499999999999</v>
      </c>
      <c r="DM431">
        <f t="shared" si="186"/>
        <v>104.86039222452267</v>
      </c>
      <c r="DP431" s="22"/>
    </row>
    <row r="432" spans="4:120" x14ac:dyDescent="0.25">
      <c r="D432" s="2"/>
      <c r="F432" s="2">
        <v>38792</v>
      </c>
      <c r="G432">
        <v>127.18359375</v>
      </c>
      <c r="H432" s="22">
        <f>_xll.BDH(H$3&amp;" Govt",$A$8,F432,F432)</f>
        <v>1.2467299999999999</v>
      </c>
      <c r="I432" s="14">
        <f t="shared" si="163"/>
        <v>102.0137429515613</v>
      </c>
      <c r="J432" s="2">
        <v>38792</v>
      </c>
      <c r="K432">
        <v>127.07421875</v>
      </c>
      <c r="L432" s="22">
        <f>_xll.BDH(L$3&amp;" Govt",$A$8,J432,J432)</f>
        <v>1.22265</v>
      </c>
      <c r="M432">
        <f t="shared" si="164"/>
        <v>103.933438637386</v>
      </c>
      <c r="N432" s="2">
        <v>38792</v>
      </c>
      <c r="O432">
        <v>127.94140625</v>
      </c>
      <c r="P432" s="22">
        <f>_xll.BDH(P$3&amp;" Govt",$A$8,N432,N432)</f>
        <v>1.2044299999999999</v>
      </c>
      <c r="Q432">
        <f t="shared" si="165"/>
        <v>106.22568870752141</v>
      </c>
      <c r="R432" s="2">
        <v>38792</v>
      </c>
      <c r="S432">
        <v>128.40234375</v>
      </c>
      <c r="T432" s="22">
        <f>_xll.BDH(T$3&amp;" Govt",$A$8,R432,R432)</f>
        <v>1.17404</v>
      </c>
      <c r="U432">
        <f t="shared" si="166"/>
        <v>109.36794636468944</v>
      </c>
      <c r="V432" s="2">
        <v>38889</v>
      </c>
      <c r="W432">
        <v>100.05078125</v>
      </c>
      <c r="X432" s="22">
        <f>_xll.BDH(X$3&amp;" Govt",$A$8,V432,V432)</f>
        <v>1.06064</v>
      </c>
      <c r="Y432">
        <f t="shared" si="167"/>
        <v>94.330575171594504</v>
      </c>
      <c r="Z432" s="2">
        <v>38792</v>
      </c>
      <c r="AA432">
        <v>122.1875</v>
      </c>
      <c r="AB432" s="22">
        <f>_xll.BDH(AB$3&amp;" Govt",$A$8,Z432,Z432)</f>
        <v>1.1349100000000001</v>
      </c>
      <c r="AC432">
        <f t="shared" si="168"/>
        <v>107.66272215417962</v>
      </c>
      <c r="AD432" s="2">
        <v>39429</v>
      </c>
      <c r="AE432">
        <v>109.35546875</v>
      </c>
      <c r="AF432" s="22">
        <f>_xll.BDH(AF$3&amp;" Govt",$A$8,AD432,AD432)</f>
        <v>1.0512699999999999</v>
      </c>
      <c r="AG432">
        <f t="shared" si="169"/>
        <v>104.02224809040494</v>
      </c>
      <c r="AH432" s="2">
        <v>38792</v>
      </c>
      <c r="AI432">
        <v>120.28125</v>
      </c>
      <c r="AJ432" s="22">
        <f>_xll.BDH(AJ$3&amp;" Govt",$A$8,AH432,AH432)</f>
        <v>1.11242</v>
      </c>
      <c r="AK432">
        <f t="shared" si="170"/>
        <v>108.12575286312725</v>
      </c>
      <c r="AL432" s="2">
        <v>39793</v>
      </c>
      <c r="AM432">
        <v>104.44921875</v>
      </c>
      <c r="AN432" s="22">
        <f>_xll.BDH(AN$3&amp;" Govt",$A$8,AL432,AL432)</f>
        <v>1.0746500000000001</v>
      </c>
      <c r="AO432">
        <f t="shared" si="171"/>
        <v>97.193708416693795</v>
      </c>
      <c r="AP432" s="2">
        <v>38792</v>
      </c>
      <c r="AQ432">
        <v>116.8125</v>
      </c>
      <c r="AR432" s="22">
        <f>_xll.BDH(AR$3&amp;" Govt",$A$8,AP432,AP432)</f>
        <v>1.09859</v>
      </c>
      <c r="AS432">
        <f t="shared" si="172"/>
        <v>106.32947687490329</v>
      </c>
      <c r="AV432" s="22"/>
      <c r="AX432" s="2">
        <v>38792</v>
      </c>
      <c r="AY432">
        <v>106.6015625</v>
      </c>
      <c r="AZ432" s="22">
        <f>_xll.BDH(AZ$3&amp;" Govt",$A$8,AX432,AX432)</f>
        <v>1.0754699999999999</v>
      </c>
      <c r="BA432">
        <f t="shared" si="174"/>
        <v>99.120907603187447</v>
      </c>
      <c r="BB432" s="2">
        <v>38792</v>
      </c>
      <c r="BC432">
        <v>106.55078125</v>
      </c>
      <c r="BD432" s="22">
        <f>_xll.BDH(BD$3&amp;" Govt",$A$8,BB432,BB432)</f>
        <v>1.06901</v>
      </c>
      <c r="BE432">
        <f t="shared" si="175"/>
        <v>99.672389640882685</v>
      </c>
      <c r="BH432" s="22"/>
      <c r="BJ432" s="2">
        <v>38792</v>
      </c>
      <c r="BK432">
        <v>104.4140625</v>
      </c>
      <c r="BL432" s="22">
        <f>_xll.BDH(BL$3&amp;" Govt",$A$8,BJ432,BJ432)</f>
        <v>1.0479000000000001</v>
      </c>
      <c r="BM432">
        <f t="shared" si="176"/>
        <v>99.641246779272819</v>
      </c>
      <c r="BN432" s="2">
        <v>38967</v>
      </c>
      <c r="BO432">
        <v>100.7109375</v>
      </c>
      <c r="BP432" s="22">
        <f>_xll.BDH(BP$3&amp;" Govt",$A$8,BN432,BN432)</f>
        <v>1.06324</v>
      </c>
      <c r="BQ432">
        <f t="shared" si="177"/>
        <v>94.72079445844777</v>
      </c>
      <c r="BR432" s="2">
        <v>39148</v>
      </c>
      <c r="BS432">
        <v>102.0234375</v>
      </c>
      <c r="BT432" s="22">
        <f>_xll.BDH(BT$3&amp;" Govt",$A$8,BR432,BR432)</f>
        <v>1.03809</v>
      </c>
      <c r="BU432">
        <f t="shared" si="178"/>
        <v>98.279954050226863</v>
      </c>
      <c r="BV432" s="2">
        <v>39328</v>
      </c>
      <c r="BW432">
        <v>102.23046875</v>
      </c>
      <c r="BX432" s="22">
        <f>_xll.BDH(BX$3&amp;" Govt",$A$8,BV432,BV432)</f>
        <v>1.0497300000000001</v>
      </c>
      <c r="BY432">
        <f t="shared" si="179"/>
        <v>97.387393663132414</v>
      </c>
      <c r="BZ432" s="2">
        <v>39510</v>
      </c>
      <c r="CA432">
        <v>117.63671875</v>
      </c>
      <c r="CB432" s="22">
        <f>_xll.BDH(CB$3&amp;" Govt",$A$8,BZ432,BZ432)</f>
        <v>1.04036</v>
      </c>
      <c r="CC432">
        <f t="shared" si="180"/>
        <v>113.07308888269446</v>
      </c>
      <c r="CD432" s="2">
        <v>39692</v>
      </c>
      <c r="CE432">
        <v>115.48046875</v>
      </c>
      <c r="CF432" s="22">
        <f>_xll.BDH(CF$3&amp;" Govt",$A$8,CD432,CD432)</f>
        <v>1.08504</v>
      </c>
      <c r="CG432">
        <f t="shared" si="181"/>
        <v>106.42968807601564</v>
      </c>
      <c r="CH432" s="2">
        <v>39874</v>
      </c>
      <c r="CI432">
        <v>104.67578125</v>
      </c>
      <c r="CJ432" s="22">
        <f>_xll.BDH(CJ$3&amp;" Govt",$A$8,CH432,CH432)</f>
        <v>1.01448</v>
      </c>
      <c r="CK432">
        <f t="shared" si="182"/>
        <v>103.18171008792682</v>
      </c>
      <c r="CL432" s="2">
        <v>40056</v>
      </c>
      <c r="CM432">
        <v>102.2734375</v>
      </c>
      <c r="CN432" s="22">
        <f>_xll.BDH(CN$3&amp;" Govt",$A$8,CL432,CL432)</f>
        <v>1.0293000000000001</v>
      </c>
      <c r="CO432">
        <f t="shared" si="183"/>
        <v>99.362127173807437</v>
      </c>
      <c r="CR432" s="22"/>
      <c r="CV432" s="22"/>
      <c r="CZ432" s="22"/>
      <c r="DB432" s="2">
        <v>38797</v>
      </c>
      <c r="DC432">
        <v>107.7578125</v>
      </c>
      <c r="DD432" s="22">
        <f>_xll.BDH(DD$3&amp;" Govt",$A$8,DB432,DB432)</f>
        <v>1.04918</v>
      </c>
      <c r="DE432">
        <f t="shared" si="184"/>
        <v>102.70669713490535</v>
      </c>
      <c r="DF432" s="2">
        <v>39338</v>
      </c>
      <c r="DG432">
        <v>101.2265625</v>
      </c>
      <c r="DH432" s="22">
        <f>_xll.BDH(DH$3&amp;" Govt",$A$8,DF432,DF432)</f>
        <v>1.0496399999999999</v>
      </c>
      <c r="DI432">
        <f t="shared" si="185"/>
        <v>96.439314907968452</v>
      </c>
      <c r="DJ432" s="2">
        <v>39702</v>
      </c>
      <c r="DK432">
        <v>114.22265625</v>
      </c>
      <c r="DL432" s="22">
        <f>_xll.BDH(DL$3&amp;" Govt",$A$8,DJ432,DJ432)</f>
        <v>1.08694</v>
      </c>
      <c r="DM432">
        <f t="shared" si="186"/>
        <v>105.08644106390418</v>
      </c>
      <c r="DP432" s="22"/>
    </row>
    <row r="433" spans="4:120" x14ac:dyDescent="0.25">
      <c r="D433" s="2"/>
      <c r="F433" s="2">
        <v>38793</v>
      </c>
      <c r="G433">
        <v>127.21484375</v>
      </c>
      <c r="H433" s="22">
        <f>_xll.BDH(H$3&amp;" Govt",$A$8,F433,F433)</f>
        <v>1.2470300000000001</v>
      </c>
      <c r="I433" s="14">
        <f t="shared" si="163"/>
        <v>102.01426088386005</v>
      </c>
      <c r="J433" s="2">
        <v>38793</v>
      </c>
      <c r="K433">
        <v>127.1484375</v>
      </c>
      <c r="L433" s="22">
        <f>_xll.BDH(L$3&amp;" Govt",$A$8,J433,J433)</f>
        <v>1.22295</v>
      </c>
      <c r="M433">
        <f t="shared" si="164"/>
        <v>103.96863117870723</v>
      </c>
      <c r="N433" s="2">
        <v>38793</v>
      </c>
      <c r="O433">
        <v>127.921875</v>
      </c>
      <c r="P433" s="22">
        <f>_xll.BDH(P$3&amp;" Govt",$A$8,N433,N433)</f>
        <v>1.20472</v>
      </c>
      <c r="Q433">
        <f t="shared" si="165"/>
        <v>106.18390580383823</v>
      </c>
      <c r="R433" s="2">
        <v>38793</v>
      </c>
      <c r="S433">
        <v>128.3359375</v>
      </c>
      <c r="T433" s="22">
        <f>_xll.BDH(T$3&amp;" Govt",$A$8,R433,R433)</f>
        <v>1.17432</v>
      </c>
      <c r="U433">
        <f t="shared" si="166"/>
        <v>109.28532044076572</v>
      </c>
      <c r="V433" s="2">
        <v>38890</v>
      </c>
      <c r="W433">
        <v>99.98046875</v>
      </c>
      <c r="X433" s="22">
        <f>_xll.BDH(X$3&amp;" Govt",$A$8,V433,V433)</f>
        <v>1.06094</v>
      </c>
      <c r="Y433">
        <f t="shared" si="167"/>
        <v>94.237627716930277</v>
      </c>
      <c r="Z433" s="2">
        <v>38793</v>
      </c>
      <c r="AA433">
        <v>122.078125</v>
      </c>
      <c r="AB433" s="22">
        <f>_xll.BDH(AB$3&amp;" Govt",$A$8,Z433,Z433)</f>
        <v>1.1351899999999999</v>
      </c>
      <c r="AC433">
        <f t="shared" si="168"/>
        <v>107.53981712312478</v>
      </c>
      <c r="AD433" s="2">
        <v>39430</v>
      </c>
      <c r="AE433">
        <v>109.34765625</v>
      </c>
      <c r="AF433" s="22">
        <f>_xll.BDH(AF$3&amp;" Govt",$A$8,AD433,AD433)</f>
        <v>1.0513399999999999</v>
      </c>
      <c r="AG433">
        <f t="shared" si="169"/>
        <v>104.00789111990413</v>
      </c>
      <c r="AH433" s="2">
        <v>38793</v>
      </c>
      <c r="AI433">
        <v>120.15625</v>
      </c>
      <c r="AJ433" s="22">
        <f>_xll.BDH(AJ$3&amp;" Govt",$A$8,AH433,AH433)</f>
        <v>1.11269</v>
      </c>
      <c r="AK433">
        <f t="shared" si="170"/>
        <v>107.98717522400669</v>
      </c>
      <c r="AL433" s="2">
        <v>39794</v>
      </c>
      <c r="AM433">
        <v>104.02734375</v>
      </c>
      <c r="AN433" s="22">
        <f>_xll.BDH(AN$3&amp;" Govt",$A$8,AL433,AL433)</f>
        <v>1.0743</v>
      </c>
      <c r="AO433">
        <f t="shared" si="171"/>
        <v>96.832675928511591</v>
      </c>
      <c r="AP433" s="2">
        <v>38793</v>
      </c>
      <c r="AQ433">
        <v>116.6328125</v>
      </c>
      <c r="AR433" s="22">
        <f>_xll.BDH(AR$3&amp;" Govt",$A$8,AP433,AP433)</f>
        <v>1.0988599999999999</v>
      </c>
      <c r="AS433">
        <f t="shared" si="172"/>
        <v>106.13982900460478</v>
      </c>
      <c r="AV433" s="22"/>
      <c r="AX433" s="2">
        <v>38793</v>
      </c>
      <c r="AY433">
        <v>106.41015625</v>
      </c>
      <c r="AZ433" s="22">
        <f>_xll.BDH(AZ$3&amp;" Govt",$A$8,AX433,AX433)</f>
        <v>1.0757300000000001</v>
      </c>
      <c r="BA433">
        <f t="shared" si="174"/>
        <v>98.91901894527436</v>
      </c>
      <c r="BB433" s="2">
        <v>38793</v>
      </c>
      <c r="BC433">
        <v>106.33203125</v>
      </c>
      <c r="BD433" s="22">
        <f>_xll.BDH(BD$3&amp;" Govt",$A$8,BB433,BB433)</f>
        <v>1.0692699999999999</v>
      </c>
      <c r="BE433">
        <f t="shared" si="175"/>
        <v>99.443574822074879</v>
      </c>
      <c r="BH433" s="22"/>
      <c r="BJ433" s="2">
        <v>38793</v>
      </c>
      <c r="BK433">
        <v>104.21484375</v>
      </c>
      <c r="BL433" s="22">
        <f>_xll.BDH(BL$3&amp;" Govt",$A$8,BJ433,BJ433)</f>
        <v>1.04816</v>
      </c>
      <c r="BM433">
        <f t="shared" si="176"/>
        <v>99.426465186612731</v>
      </c>
      <c r="BN433" s="2">
        <v>38968</v>
      </c>
      <c r="BO433">
        <v>100.75390625</v>
      </c>
      <c r="BP433" s="22">
        <f>_xll.BDH(BP$3&amp;" Govt",$A$8,BN433,BN433)</f>
        <v>1.06334</v>
      </c>
      <c r="BQ433">
        <f t="shared" si="177"/>
        <v>94.752295832001053</v>
      </c>
      <c r="BR433" s="2">
        <v>39149</v>
      </c>
      <c r="BS433">
        <v>101.92578125</v>
      </c>
      <c r="BT433" s="22">
        <f>_xll.BDH(BT$3&amp;" Govt",$A$8,BR433,BR433)</f>
        <v>1.0382</v>
      </c>
      <c r="BU433">
        <f t="shared" si="178"/>
        <v>98.175477990753222</v>
      </c>
      <c r="BV433" s="2">
        <v>39329</v>
      </c>
      <c r="BW433">
        <v>102.203125</v>
      </c>
      <c r="BX433" s="22">
        <f>_xll.BDH(BX$3&amp;" Govt",$A$8,BV433,BV433)</f>
        <v>1.04972</v>
      </c>
      <c r="BY433">
        <f t="shared" si="179"/>
        <v>97.362272796555274</v>
      </c>
      <c r="BZ433" s="2">
        <v>39511</v>
      </c>
      <c r="CA433">
        <v>117.3046875</v>
      </c>
      <c r="CB433" s="22">
        <f>_xll.BDH(CB$3&amp;" Govt",$A$8,BZ433,BZ433)</f>
        <v>1.04053</v>
      </c>
      <c r="CC433">
        <f t="shared" si="180"/>
        <v>112.7355169961462</v>
      </c>
      <c r="CD433" s="2">
        <v>39693</v>
      </c>
      <c r="CE433">
        <v>115.26953125</v>
      </c>
      <c r="CF433" s="22">
        <f>_xll.BDH(CF$3&amp;" Govt",$A$8,CD433,CD433)</f>
        <v>1.0852299999999999</v>
      </c>
      <c r="CG433">
        <f t="shared" si="181"/>
        <v>106.21668332980106</v>
      </c>
      <c r="CH433" s="2">
        <v>39875</v>
      </c>
      <c r="CI433">
        <v>104.51171875</v>
      </c>
      <c r="CJ433" s="22">
        <f>_xll.BDH(CJ$3&amp;" Govt",$A$8,CH433,CH433)</f>
        <v>1.0146200000000001</v>
      </c>
      <c r="CK433">
        <f t="shared" si="182"/>
        <v>103.00577432930554</v>
      </c>
      <c r="CL433" s="2">
        <v>40057</v>
      </c>
      <c r="CM433">
        <v>102.64453125</v>
      </c>
      <c r="CN433" s="22">
        <f>_xll.BDH(CN$3&amp;" Govt",$A$8,CL433,CL433)</f>
        <v>1.0295799999999999</v>
      </c>
      <c r="CO433">
        <f t="shared" si="183"/>
        <v>99.695537257910999</v>
      </c>
      <c r="CR433" s="22"/>
      <c r="CV433" s="22"/>
      <c r="CZ433" s="22"/>
      <c r="DB433" s="2">
        <v>38798</v>
      </c>
      <c r="DC433">
        <v>108.15234375</v>
      </c>
      <c r="DD433" s="22">
        <f>_xll.BDH(DD$3&amp;" Govt",$A$8,DB433,DB433)</f>
        <v>1.0494399999999999</v>
      </c>
      <c r="DE433">
        <f t="shared" si="184"/>
        <v>103.05719598071353</v>
      </c>
      <c r="DF433" s="2">
        <v>39339</v>
      </c>
      <c r="DG433">
        <v>101.51953125</v>
      </c>
      <c r="DH433" s="22">
        <f>_xll.BDH(DH$3&amp;" Govt",$A$8,DF433,DF433)</f>
        <v>1.0496399999999999</v>
      </c>
      <c r="DI433">
        <f t="shared" si="185"/>
        <v>96.718428461186704</v>
      </c>
      <c r="DJ433" s="2">
        <v>39703</v>
      </c>
      <c r="DK433">
        <v>112.41796875</v>
      </c>
      <c r="DL433" s="22">
        <f>_xll.BDH(DL$3&amp;" Govt",$A$8,DJ433,DJ433)</f>
        <v>1.0871299999999999</v>
      </c>
      <c r="DM433">
        <f t="shared" si="186"/>
        <v>103.40802732883833</v>
      </c>
      <c r="DP433" s="22"/>
    </row>
    <row r="434" spans="4:120" x14ac:dyDescent="0.25">
      <c r="D434" s="2"/>
      <c r="F434" s="2">
        <v>38796</v>
      </c>
      <c r="G434">
        <v>127.16015625</v>
      </c>
      <c r="H434" s="22">
        <f>_xll.BDH(H$3&amp;" Govt",$A$8,F434,F434)</f>
        <v>1.2479499999999999</v>
      </c>
      <c r="I434" s="14">
        <f t="shared" si="163"/>
        <v>101.89523318241918</v>
      </c>
      <c r="J434" s="2">
        <v>38796</v>
      </c>
      <c r="K434">
        <v>127.0546875</v>
      </c>
      <c r="L434" s="22">
        <f>_xll.BDH(L$3&amp;" Govt",$A$8,J434,J434)</f>
        <v>1.2238500000000001</v>
      </c>
      <c r="M434">
        <f t="shared" si="164"/>
        <v>103.81557176124524</v>
      </c>
      <c r="N434" s="2">
        <v>38796</v>
      </c>
      <c r="O434">
        <v>127.875</v>
      </c>
      <c r="P434" s="22">
        <f>_xll.BDH(P$3&amp;" Govt",$A$8,N434,N434)</f>
        <v>1.2056100000000001</v>
      </c>
      <c r="Q434">
        <f t="shared" si="165"/>
        <v>106.0666384651753</v>
      </c>
      <c r="R434" s="2">
        <v>38796</v>
      </c>
      <c r="S434">
        <v>128.26953125</v>
      </c>
      <c r="T434" s="22">
        <f>_xll.BDH(T$3&amp;" Govt",$A$8,R434,R434)</f>
        <v>1.17519</v>
      </c>
      <c r="U434">
        <f t="shared" si="166"/>
        <v>109.14790906151346</v>
      </c>
      <c r="V434" s="2">
        <v>38891</v>
      </c>
      <c r="W434">
        <v>99.9921875</v>
      </c>
      <c r="X434" s="22">
        <f>_xll.BDH(X$3&amp;" Govt",$A$8,V434,V434)</f>
        <v>1.06124</v>
      </c>
      <c r="Y434">
        <f t="shared" si="167"/>
        <v>94.222030360710121</v>
      </c>
      <c r="Z434" s="2">
        <v>38796</v>
      </c>
      <c r="AA434">
        <v>122.015625</v>
      </c>
      <c r="AB434" s="22">
        <f>_xll.BDH(AB$3&amp;" Govt",$A$8,Z434,Z434)</f>
        <v>1.13602</v>
      </c>
      <c r="AC434">
        <f t="shared" si="168"/>
        <v>107.4062296438443</v>
      </c>
      <c r="AD434" s="2">
        <v>39433</v>
      </c>
      <c r="AE434">
        <v>109.70703125</v>
      </c>
      <c r="AF434" s="22">
        <f>_xll.BDH(AF$3&amp;" Govt",$A$8,AD434,AD434)</f>
        <v>1.0515600000000001</v>
      </c>
      <c r="AG434">
        <f t="shared" si="169"/>
        <v>104.32788547491346</v>
      </c>
      <c r="AH434" s="2">
        <v>38796</v>
      </c>
      <c r="AI434">
        <v>120.12890625</v>
      </c>
      <c r="AJ434" s="22">
        <f>_xll.BDH(AJ$3&amp;" Govt",$A$8,AH434,AH434)</f>
        <v>1.11351</v>
      </c>
      <c r="AK434">
        <f t="shared" si="170"/>
        <v>107.88309602069133</v>
      </c>
      <c r="AL434" s="2">
        <v>39797</v>
      </c>
      <c r="AM434">
        <v>103.71484375</v>
      </c>
      <c r="AN434" s="22">
        <f>_xll.BDH(AN$3&amp;" Govt",$A$8,AL434,AL434)</f>
        <v>1.07325</v>
      </c>
      <c r="AO434">
        <f t="shared" si="171"/>
        <v>96.63623922664803</v>
      </c>
      <c r="AP434" s="2">
        <v>38796</v>
      </c>
      <c r="AQ434">
        <v>116.6015625</v>
      </c>
      <c r="AR434" s="22">
        <f>_xll.BDH(AR$3&amp;" Govt",$A$8,AP434,AP434)</f>
        <v>1.0996600000000001</v>
      </c>
      <c r="AS434">
        <f t="shared" si="172"/>
        <v>106.03419466016769</v>
      </c>
      <c r="AV434" s="22"/>
      <c r="AX434" s="2">
        <v>38796</v>
      </c>
      <c r="AY434">
        <v>106.34375</v>
      </c>
      <c r="AZ434" s="22">
        <f>_xll.BDH(AZ$3&amp;" Govt",$A$8,AX434,AX434)</f>
        <v>1.0765199999999999</v>
      </c>
      <c r="BA434">
        <f t="shared" si="174"/>
        <v>98.784741574703688</v>
      </c>
      <c r="BB434" s="2">
        <v>38796</v>
      </c>
      <c r="BC434">
        <v>106.26171875</v>
      </c>
      <c r="BD434" s="22">
        <f>_xll.BDH(BD$3&amp;" Govt",$A$8,BB434,BB434)</f>
        <v>1.07006</v>
      </c>
      <c r="BE434">
        <f t="shared" si="175"/>
        <v>99.304449049585997</v>
      </c>
      <c r="BH434" s="22"/>
      <c r="BJ434" s="2">
        <v>38796</v>
      </c>
      <c r="BK434">
        <v>104.1484375</v>
      </c>
      <c r="BL434" s="22">
        <f>_xll.BDH(BL$3&amp;" Govt",$A$8,BJ434,BJ434)</f>
        <v>1.0489299999999999</v>
      </c>
      <c r="BM434">
        <f t="shared" si="176"/>
        <v>99.290169506068096</v>
      </c>
      <c r="BN434" s="2">
        <v>38971</v>
      </c>
      <c r="BO434">
        <v>100.46875</v>
      </c>
      <c r="BP434" s="22">
        <f>_xll.BDH(BP$3&amp;" Govt",$A$8,BN434,BN434)</f>
        <v>1.06366</v>
      </c>
      <c r="BQ434">
        <f t="shared" si="177"/>
        <v>94.455700129740706</v>
      </c>
      <c r="BR434" s="2">
        <v>39150</v>
      </c>
      <c r="BS434">
        <v>101.484375</v>
      </c>
      <c r="BT434" s="22">
        <f>_xll.BDH(BT$3&amp;" Govt",$A$8,BR434,BR434)</f>
        <v>1.0383</v>
      </c>
      <c r="BU434">
        <f t="shared" si="178"/>
        <v>97.740898584224212</v>
      </c>
      <c r="BV434" s="2">
        <v>39330</v>
      </c>
      <c r="BW434">
        <v>102.74609375</v>
      </c>
      <c r="BX434" s="22">
        <f>_xll.BDH(BX$3&amp;" Govt",$A$8,BV434,BV434)</f>
        <v>1.04972</v>
      </c>
      <c r="BY434">
        <f t="shared" si="179"/>
        <v>97.879523825401066</v>
      </c>
      <c r="BZ434" s="2">
        <v>39512</v>
      </c>
      <c r="CA434">
        <v>117.4140625</v>
      </c>
      <c r="CB434" s="22">
        <f>_xll.BDH(CB$3&amp;" Govt",$A$8,BZ434,BZ434)</f>
        <v>1.0407</v>
      </c>
      <c r="CC434">
        <f t="shared" si="180"/>
        <v>112.82219900067263</v>
      </c>
      <c r="CD434" s="2">
        <v>39694</v>
      </c>
      <c r="CE434">
        <v>115.16015625</v>
      </c>
      <c r="CF434" s="22">
        <f>_xll.BDH(CF$3&amp;" Govt",$A$8,CD434,CD434)</f>
        <v>1.0854200000000001</v>
      </c>
      <c r="CG434">
        <f t="shared" si="181"/>
        <v>106.09732292568775</v>
      </c>
      <c r="CH434" s="2">
        <v>39876</v>
      </c>
      <c r="CI434">
        <v>103.8828125</v>
      </c>
      <c r="CJ434" s="22">
        <f>_xll.BDH(CJ$3&amp;" Govt",$A$8,CH434,CH434)</f>
        <v>1.0147699999999999</v>
      </c>
      <c r="CK434">
        <f t="shared" si="182"/>
        <v>102.37079584536399</v>
      </c>
      <c r="CL434" s="2">
        <v>40058</v>
      </c>
      <c r="CM434">
        <v>102.69140625</v>
      </c>
      <c r="CN434" s="22">
        <f>_xll.BDH(CN$3&amp;" Govt",$A$8,CL434,CL434)</f>
        <v>1.02952</v>
      </c>
      <c r="CO434">
        <f t="shared" si="183"/>
        <v>99.746878399642554</v>
      </c>
      <c r="CR434" s="22"/>
      <c r="CV434" s="22"/>
      <c r="CZ434" s="22"/>
      <c r="DB434" s="2">
        <v>38799</v>
      </c>
      <c r="DC434">
        <v>108.0390625</v>
      </c>
      <c r="DD434" s="22">
        <f>_xll.BDH(DD$3&amp;" Govt",$A$8,DB434,DB434)</f>
        <v>1.0497000000000001</v>
      </c>
      <c r="DE434">
        <f t="shared" si="184"/>
        <v>102.92375202438791</v>
      </c>
      <c r="DF434" s="2">
        <v>39342</v>
      </c>
      <c r="DG434">
        <v>102.1328125</v>
      </c>
      <c r="DH434" s="22">
        <f>_xll.BDH(DH$3&amp;" Govt",$A$8,DF434,DF434)</f>
        <v>1.0496099999999999</v>
      </c>
      <c r="DI434">
        <f t="shared" si="185"/>
        <v>97.305487276226415</v>
      </c>
      <c r="DJ434" s="2">
        <v>39706</v>
      </c>
      <c r="DK434">
        <v>115.46875</v>
      </c>
      <c r="DL434" s="22">
        <f>_xll.BDH(DL$3&amp;" Govt",$A$8,DJ434,DJ434)</f>
        <v>1.0876999999999999</v>
      </c>
      <c r="DM434">
        <f t="shared" si="186"/>
        <v>106.15863749195552</v>
      </c>
      <c r="DP434" s="22"/>
    </row>
    <row r="435" spans="4:120" x14ac:dyDescent="0.25">
      <c r="D435" s="2"/>
      <c r="F435" s="2">
        <v>38797</v>
      </c>
      <c r="G435">
        <v>127.06640625</v>
      </c>
      <c r="H435" s="22">
        <f>_xll.BDH(H$3&amp;" Govt",$A$8,F435,F435)</f>
        <v>1.2482500000000001</v>
      </c>
      <c r="I435" s="14">
        <f t="shared" si="163"/>
        <v>101.79563889445222</v>
      </c>
      <c r="J435" s="2">
        <v>38797</v>
      </c>
      <c r="K435">
        <v>126.8515625</v>
      </c>
      <c r="L435" s="22">
        <f>_xll.BDH(L$3&amp;" Govt",$A$8,J435,J435)</f>
        <v>1.2241500000000001</v>
      </c>
      <c r="M435">
        <f t="shared" si="164"/>
        <v>103.62419842339582</v>
      </c>
      <c r="N435" s="2">
        <v>38797</v>
      </c>
      <c r="O435">
        <v>127.5390625</v>
      </c>
      <c r="P435" s="22">
        <f>_xll.BDH(P$3&amp;" Govt",$A$8,N435,N435)</f>
        <v>1.2059</v>
      </c>
      <c r="Q435">
        <f t="shared" si="165"/>
        <v>105.76255286508002</v>
      </c>
      <c r="R435" s="2">
        <v>38797</v>
      </c>
      <c r="S435">
        <v>127.83984375</v>
      </c>
      <c r="T435" s="22">
        <f>_xll.BDH(T$3&amp;" Govt",$A$8,R435,R435)</f>
        <v>1.17547</v>
      </c>
      <c r="U435">
        <f t="shared" si="166"/>
        <v>108.75636447548639</v>
      </c>
      <c r="V435" s="2">
        <v>38894</v>
      </c>
      <c r="W435">
        <v>99.9375</v>
      </c>
      <c r="X435" s="22">
        <f>_xll.BDH(X$3&amp;" Govt",$A$8,V435,V435)</f>
        <v>1.0621400000000001</v>
      </c>
      <c r="Y435">
        <f t="shared" si="167"/>
        <v>94.090703673715325</v>
      </c>
      <c r="Z435" s="2">
        <v>38797</v>
      </c>
      <c r="AA435">
        <v>121.5234375</v>
      </c>
      <c r="AB435" s="22">
        <f>_xll.BDH(AB$3&amp;" Govt",$A$8,Z435,Z435)</f>
        <v>1.1363000000000001</v>
      </c>
      <c r="AC435">
        <f t="shared" si="168"/>
        <v>106.94661401038458</v>
      </c>
      <c r="AD435" s="2">
        <v>39434</v>
      </c>
      <c r="AE435">
        <v>109.75390625</v>
      </c>
      <c r="AF435" s="22">
        <f>_xll.BDH(AF$3&amp;" Govt",$A$8,AD435,AD435)</f>
        <v>1.0516300000000001</v>
      </c>
      <c r="AG435">
        <f t="shared" si="169"/>
        <v>104.3655147247606</v>
      </c>
      <c r="AH435" s="2">
        <v>38797</v>
      </c>
      <c r="AI435">
        <v>119.59375</v>
      </c>
      <c r="AJ435" s="22">
        <f>_xll.BDH(AJ$3&amp;" Govt",$A$8,AH435,AH435)</f>
        <v>1.11378</v>
      </c>
      <c r="AK435">
        <f t="shared" si="170"/>
        <v>107.37645675088437</v>
      </c>
      <c r="AL435" s="2">
        <v>39798</v>
      </c>
      <c r="AM435">
        <v>105.046875</v>
      </c>
      <c r="AN435" s="22">
        <f>_xll.BDH(AN$3&amp;" Govt",$A$8,AL435,AL435)</f>
        <v>1.0729</v>
      </c>
      <c r="AO435">
        <f t="shared" si="171"/>
        <v>97.909287911268521</v>
      </c>
      <c r="AP435" s="2">
        <v>38797</v>
      </c>
      <c r="AQ435">
        <v>116.0703125</v>
      </c>
      <c r="AR435" s="22">
        <f>_xll.BDH(AR$3&amp;" Govt",$A$8,AP435,AP435)</f>
        <v>1.0999300000000001</v>
      </c>
      <c r="AS435">
        <f t="shared" si="172"/>
        <v>105.52518114789122</v>
      </c>
      <c r="AV435" s="22"/>
      <c r="AX435" s="2">
        <v>38797</v>
      </c>
      <c r="AY435">
        <v>105.81640625</v>
      </c>
      <c r="AZ435" s="22">
        <f>_xll.BDH(AZ$3&amp;" Govt",$A$8,AX435,AX435)</f>
        <v>1.0767899999999999</v>
      </c>
      <c r="BA435">
        <f t="shared" si="174"/>
        <v>98.270234911171173</v>
      </c>
      <c r="BB435" s="2">
        <v>38797</v>
      </c>
      <c r="BC435">
        <v>105.7265625</v>
      </c>
      <c r="BD435" s="22">
        <f>_xll.BDH(BD$3&amp;" Govt",$A$8,BB435,BB435)</f>
        <v>1.0703199999999999</v>
      </c>
      <c r="BE435">
        <f t="shared" si="175"/>
        <v>98.780329714477915</v>
      </c>
      <c r="BH435" s="22"/>
      <c r="BJ435" s="2">
        <v>38797</v>
      </c>
      <c r="BK435">
        <v>103.62109375</v>
      </c>
      <c r="BL435" s="22">
        <f>_xll.BDH(BL$3&amp;" Govt",$A$8,BJ435,BJ435)</f>
        <v>1.04918</v>
      </c>
      <c r="BM435">
        <f t="shared" si="176"/>
        <v>98.763885844183079</v>
      </c>
      <c r="BN435" s="2">
        <v>38972</v>
      </c>
      <c r="BO435">
        <v>100.68359375</v>
      </c>
      <c r="BP435" s="22">
        <f>_xll.BDH(BP$3&amp;" Govt",$A$8,BN435,BN435)</f>
        <v>1.06376</v>
      </c>
      <c r="BQ435">
        <f t="shared" si="177"/>
        <v>94.648787085432801</v>
      </c>
      <c r="BR435" s="2">
        <v>39153</v>
      </c>
      <c r="BS435">
        <v>101.62890625</v>
      </c>
      <c r="BT435" s="22">
        <f>_xll.BDH(BT$3&amp;" Govt",$A$8,BR435,BR435)</f>
        <v>1.0386</v>
      </c>
      <c r="BU435">
        <f t="shared" si="178"/>
        <v>97.851825775081849</v>
      </c>
      <c r="BV435" s="2">
        <v>39331</v>
      </c>
      <c r="BW435">
        <v>102.48828125</v>
      </c>
      <c r="BX435" s="22">
        <f>_xll.BDH(BX$3&amp;" Govt",$A$8,BV435,BV435)</f>
        <v>1.0497099999999999</v>
      </c>
      <c r="BY435">
        <f t="shared" si="179"/>
        <v>97.634852721227773</v>
      </c>
      <c r="BZ435" s="2">
        <v>39513</v>
      </c>
      <c r="CA435">
        <v>118.0390625</v>
      </c>
      <c r="CB435" s="22">
        <f>_xll.BDH(CB$3&amp;" Govt",$A$8,BZ435,BZ435)</f>
        <v>1.04087</v>
      </c>
      <c r="CC435">
        <f t="shared" si="180"/>
        <v>113.40423155629426</v>
      </c>
      <c r="CD435" s="2">
        <v>39695</v>
      </c>
      <c r="CE435">
        <v>115.32421875</v>
      </c>
      <c r="CF435" s="22">
        <f>_xll.BDH(CF$3&amp;" Govt",$A$8,CD435,CD435)</f>
        <v>1.08561</v>
      </c>
      <c r="CG435">
        <f t="shared" si="181"/>
        <v>106.22987882388703</v>
      </c>
      <c r="CH435" s="2">
        <v>39877</v>
      </c>
      <c r="CI435">
        <v>104.7421875</v>
      </c>
      <c r="CJ435" s="22">
        <f>_xll.BDH(CJ$3&amp;" Govt",$A$8,CH435,CH435)</f>
        <v>1.01491</v>
      </c>
      <c r="CK435">
        <f t="shared" si="182"/>
        <v>103.2034244415761</v>
      </c>
      <c r="CL435" s="2">
        <v>40059</v>
      </c>
      <c r="CM435">
        <v>103.046875</v>
      </c>
      <c r="CN435" s="22">
        <f>_xll.BDH(CN$3&amp;" Govt",$A$8,CL435,CL435)</f>
        <v>1.0294700000000001</v>
      </c>
      <c r="CO435">
        <f t="shared" si="183"/>
        <v>100.09701594024108</v>
      </c>
      <c r="CR435" s="22"/>
      <c r="CV435" s="22"/>
      <c r="CZ435" s="22"/>
      <c r="DB435" s="2">
        <v>38800</v>
      </c>
      <c r="DC435">
        <v>108.73046875</v>
      </c>
      <c r="DD435" s="22">
        <f>_xll.BDH(DD$3&amp;" Govt",$A$8,DB435,DB435)</f>
        <v>1.0499499999999999</v>
      </c>
      <c r="DE435">
        <f t="shared" si="184"/>
        <v>103.55775870279538</v>
      </c>
      <c r="DF435" s="2">
        <v>39343</v>
      </c>
      <c r="DG435">
        <v>102.0546875</v>
      </c>
      <c r="DH435" s="22">
        <f>_xll.BDH(DH$3&amp;" Govt",$A$8,DF435,DF435)</f>
        <v>1.0496000000000001</v>
      </c>
      <c r="DI435">
        <f t="shared" si="185"/>
        <v>97.231981230945109</v>
      </c>
      <c r="DJ435" s="2">
        <v>39707</v>
      </c>
      <c r="DK435">
        <v>112.70703125</v>
      </c>
      <c r="DL435" s="22">
        <f>_xll.BDH(DL$3&amp;" Govt",$A$8,DJ435,DJ435)</f>
        <v>1.08789</v>
      </c>
      <c r="DM435">
        <f t="shared" si="186"/>
        <v>103.60149578541947</v>
      </c>
      <c r="DP435" s="22"/>
    </row>
    <row r="436" spans="4:120" x14ac:dyDescent="0.25">
      <c r="D436" s="2"/>
      <c r="F436" s="2">
        <v>38798</v>
      </c>
      <c r="G436">
        <v>127.08984375</v>
      </c>
      <c r="H436" s="22">
        <f>_xll.BDH(H$3&amp;" Govt",$A$8,F436,F436)</f>
        <v>1.2485599999999999</v>
      </c>
      <c r="I436" s="14">
        <f t="shared" si="163"/>
        <v>101.78913608476967</v>
      </c>
      <c r="J436" s="2">
        <v>38798</v>
      </c>
      <c r="K436">
        <v>126.85546875</v>
      </c>
      <c r="L436" s="22">
        <f>_xll.BDH(L$3&amp;" Govt",$A$8,J436,J436)</f>
        <v>1.22445</v>
      </c>
      <c r="M436">
        <f t="shared" si="164"/>
        <v>103.60199987749601</v>
      </c>
      <c r="N436" s="2">
        <v>38798</v>
      </c>
      <c r="O436">
        <v>127.56640625</v>
      </c>
      <c r="P436" s="22">
        <f>_xll.BDH(P$3&amp;" Govt",$A$8,N436,N436)</f>
        <v>1.2061999999999999</v>
      </c>
      <c r="Q436">
        <f t="shared" si="165"/>
        <v>105.75891746808158</v>
      </c>
      <c r="R436" s="2">
        <v>38798</v>
      </c>
      <c r="S436">
        <v>127.90234375</v>
      </c>
      <c r="T436" s="22">
        <f>_xll.BDH(T$3&amp;" Govt",$A$8,R436,R436)</f>
        <v>1.1757599999999999</v>
      </c>
      <c r="U436">
        <f t="shared" si="166"/>
        <v>108.78269693644963</v>
      </c>
      <c r="V436" s="2">
        <v>38895</v>
      </c>
      <c r="W436">
        <v>99.96875</v>
      </c>
      <c r="X436" s="22">
        <f>_xll.BDH(X$3&amp;" Govt",$A$8,V436,V436)</f>
        <v>1.0624400000000001</v>
      </c>
      <c r="Y436">
        <f t="shared" si="167"/>
        <v>94.093548812168208</v>
      </c>
      <c r="Z436" s="2">
        <v>38798</v>
      </c>
      <c r="AA436">
        <v>121.59765625</v>
      </c>
      <c r="AB436" s="22">
        <f>_xll.BDH(AB$3&amp;" Govt",$A$8,Z436,Z436)</f>
        <v>1.1365799999999999</v>
      </c>
      <c r="AC436">
        <f t="shared" si="168"/>
        <v>106.98556744795792</v>
      </c>
      <c r="AD436" s="2">
        <v>39435</v>
      </c>
      <c r="AE436">
        <v>109.984375</v>
      </c>
      <c r="AF436" s="22">
        <f>_xll.BDH(AF$3&amp;" Govt",$A$8,AD436,AD436)</f>
        <v>1.0517000000000001</v>
      </c>
      <c r="AG436">
        <f t="shared" si="169"/>
        <v>104.57770752115621</v>
      </c>
      <c r="AH436" s="2">
        <v>38798</v>
      </c>
      <c r="AI436">
        <v>119.68359375</v>
      </c>
      <c r="AJ436" s="22">
        <f>_xll.BDH(AJ$3&amp;" Govt",$A$8,AH436,AH436)</f>
        <v>1.11405</v>
      </c>
      <c r="AK436">
        <f t="shared" si="170"/>
        <v>107.43107917059378</v>
      </c>
      <c r="AL436" s="2">
        <v>39799</v>
      </c>
      <c r="AM436">
        <v>106.1875</v>
      </c>
      <c r="AN436" s="22">
        <f>_xll.BDH(AN$3&amp;" Govt",$A$8,AL436,AL436)</f>
        <v>1.0725500000000001</v>
      </c>
      <c r="AO436">
        <f t="shared" si="171"/>
        <v>99.00470840520255</v>
      </c>
      <c r="AP436" s="2">
        <v>38798</v>
      </c>
      <c r="AQ436">
        <v>116.16015625</v>
      </c>
      <c r="AR436" s="22">
        <f>_xll.BDH(AR$3&amp;" Govt",$A$8,AP436,AP436)</f>
        <v>1.1002000000000001</v>
      </c>
      <c r="AS436">
        <f t="shared" si="172"/>
        <v>105.58094550990728</v>
      </c>
      <c r="AV436" s="22"/>
      <c r="AX436" s="2">
        <v>38798</v>
      </c>
      <c r="AY436">
        <v>105.91796875</v>
      </c>
      <c r="AZ436" s="22">
        <f>_xll.BDH(AZ$3&amp;" Govt",$A$8,AX436,AX436)</f>
        <v>1.0770500000000001</v>
      </c>
      <c r="BA436">
        <f t="shared" si="174"/>
        <v>98.340809386750848</v>
      </c>
      <c r="BB436" s="2">
        <v>38798</v>
      </c>
      <c r="BC436">
        <v>105.859375</v>
      </c>
      <c r="BD436" s="22">
        <f>_xll.BDH(BD$3&amp;" Govt",$A$8,BB436,BB436)</f>
        <v>1.0705800000000001</v>
      </c>
      <c r="BE436">
        <f t="shared" si="175"/>
        <v>98.880396607446428</v>
      </c>
      <c r="BH436" s="22"/>
      <c r="BJ436" s="2">
        <v>38798</v>
      </c>
      <c r="BK436">
        <v>103.734375</v>
      </c>
      <c r="BL436" s="22">
        <f>_xll.BDH(BL$3&amp;" Govt",$A$8,BJ436,BJ436)</f>
        <v>1.0494399999999999</v>
      </c>
      <c r="BM436">
        <f t="shared" si="176"/>
        <v>98.84736144991615</v>
      </c>
      <c r="BN436" s="2">
        <v>38973</v>
      </c>
      <c r="BO436">
        <v>100.9140625</v>
      </c>
      <c r="BP436" s="22">
        <f>_xll.BDH(BP$3&amp;" Govt",$A$8,BN436,BN436)</f>
        <v>1.0638700000000001</v>
      </c>
      <c r="BQ436">
        <f t="shared" si="177"/>
        <v>94.85563320706477</v>
      </c>
      <c r="BR436" s="2">
        <v>39154</v>
      </c>
      <c r="BS436">
        <v>102.27734375</v>
      </c>
      <c r="BT436" s="22">
        <f>_xll.BDH(BT$3&amp;" Govt",$A$8,BR436,BR436)</f>
        <v>1.03871</v>
      </c>
      <c r="BU436">
        <f t="shared" si="178"/>
        <v>98.46573514262883</v>
      </c>
      <c r="BV436" s="2">
        <v>39332</v>
      </c>
      <c r="BW436">
        <v>103.5703125</v>
      </c>
      <c r="BX436" s="22">
        <f>_xll.BDH(BX$3&amp;" Govt",$A$8,BV436,BV436)</f>
        <v>1.0497000000000001</v>
      </c>
      <c r="BY436">
        <f t="shared" si="179"/>
        <v>98.666583309516994</v>
      </c>
      <c r="BZ436" s="2">
        <v>39514</v>
      </c>
      <c r="CA436">
        <v>118.8515625</v>
      </c>
      <c r="CB436" s="22">
        <f>_xll.BDH(CB$3&amp;" Govt",$A$8,BZ436,BZ436)</f>
        <v>1.0410299999999999</v>
      </c>
      <c r="CC436">
        <f t="shared" si="180"/>
        <v>114.16727904094984</v>
      </c>
      <c r="CD436" s="2">
        <v>39696</v>
      </c>
      <c r="CE436">
        <v>114.99609375</v>
      </c>
      <c r="CF436" s="22">
        <f>_xll.BDH(CF$3&amp;" Govt",$A$8,CD436,CD436)</f>
        <v>1.0858000000000001</v>
      </c>
      <c r="CG436">
        <f t="shared" si="181"/>
        <v>105.90909352551114</v>
      </c>
      <c r="CH436" s="2">
        <v>39878</v>
      </c>
      <c r="CI436">
        <v>104.0625</v>
      </c>
      <c r="CJ436" s="22">
        <f>_xll.BDH(CJ$3&amp;" Govt",$A$8,CH436,CH436)</f>
        <v>1.01505</v>
      </c>
      <c r="CK436">
        <f t="shared" si="182"/>
        <v>102.51958031624058</v>
      </c>
      <c r="CL436" s="2">
        <v>40060</v>
      </c>
      <c r="CM436">
        <v>103.12109375</v>
      </c>
      <c r="CN436" s="22">
        <f>_xll.BDH(CN$3&amp;" Govt",$A$8,CL436,CL436)</f>
        <v>1.02942</v>
      </c>
      <c r="CO436">
        <f t="shared" si="183"/>
        <v>100.17397539391114</v>
      </c>
      <c r="CR436" s="22"/>
      <c r="CV436" s="22"/>
      <c r="CZ436" s="22"/>
      <c r="DB436" s="2">
        <v>38803</v>
      </c>
      <c r="DC436">
        <v>108.08984375</v>
      </c>
      <c r="DD436" s="22">
        <f>_xll.BDH(DD$3&amp;" Govt",$A$8,DB436,DB436)</f>
        <v>1.0507200000000001</v>
      </c>
      <c r="DE436">
        <f t="shared" si="184"/>
        <v>102.87216741853204</v>
      </c>
      <c r="DF436" s="2">
        <v>39344</v>
      </c>
      <c r="DG436">
        <v>101.22265625</v>
      </c>
      <c r="DH436" s="22">
        <f>_xll.BDH(DH$3&amp;" Govt",$A$8,DF436,DF436)</f>
        <v>1.04959</v>
      </c>
      <c r="DI436">
        <f t="shared" si="185"/>
        <v>96.440187358873459</v>
      </c>
      <c r="DJ436" s="2">
        <v>39708</v>
      </c>
      <c r="DK436">
        <v>112.37890625</v>
      </c>
      <c r="DL436" s="22">
        <f>_xll.BDH(DL$3&amp;" Govt",$A$8,DJ436,DJ436)</f>
        <v>1.0880799999999999</v>
      </c>
      <c r="DM436">
        <f t="shared" si="186"/>
        <v>103.28184163848248</v>
      </c>
      <c r="DP436" s="22"/>
    </row>
    <row r="437" spans="4:120" x14ac:dyDescent="0.25">
      <c r="D437" s="2"/>
      <c r="F437" s="2">
        <v>38799</v>
      </c>
      <c r="G437">
        <v>127.11328125</v>
      </c>
      <c r="H437" s="22">
        <f>_xll.BDH(H$3&amp;" Govt",$A$8,F437,F437)</f>
        <v>1.2488600000000001</v>
      </c>
      <c r="I437" s="14">
        <f t="shared" si="163"/>
        <v>101.78345150777508</v>
      </c>
      <c r="J437" s="2">
        <v>38799</v>
      </c>
      <c r="K437">
        <v>126.859375</v>
      </c>
      <c r="L437" s="22">
        <f>_xll.BDH(L$3&amp;" Govt",$A$8,J437,J437)</f>
        <v>1.22475</v>
      </c>
      <c r="M437">
        <f t="shared" si="164"/>
        <v>103.57981220657277</v>
      </c>
      <c r="N437" s="2">
        <v>38799</v>
      </c>
      <c r="O437">
        <v>127.5546875</v>
      </c>
      <c r="P437" s="22">
        <f>_xll.BDH(P$3&amp;" Govt",$A$8,N437,N437)</f>
        <v>1.2064900000000001</v>
      </c>
      <c r="Q437">
        <f t="shared" si="165"/>
        <v>105.72378345448367</v>
      </c>
      <c r="R437" s="2">
        <v>38799</v>
      </c>
      <c r="S437">
        <v>127.8203125</v>
      </c>
      <c r="T437" s="22">
        <f>_xll.BDH(T$3&amp;" Govt",$A$8,R437,R437)</f>
        <v>1.17605</v>
      </c>
      <c r="U437">
        <f t="shared" si="166"/>
        <v>108.68612091322647</v>
      </c>
      <c r="V437" s="2">
        <v>38896</v>
      </c>
      <c r="W437">
        <v>99.81640625</v>
      </c>
      <c r="X437" s="22">
        <f>_xll.BDH(X$3&amp;" Govt",$A$8,V437,V437)</f>
        <v>1.06273</v>
      </c>
      <c r="Y437">
        <f t="shared" si="167"/>
        <v>93.924521044856178</v>
      </c>
      <c r="Z437" s="2">
        <v>38799</v>
      </c>
      <c r="AA437">
        <v>121.49609375</v>
      </c>
      <c r="AB437" s="22">
        <f>_xll.BDH(AB$3&amp;" Govt",$A$8,Z437,Z437)</f>
        <v>1.13686</v>
      </c>
      <c r="AC437">
        <f t="shared" si="168"/>
        <v>106.86988173565787</v>
      </c>
      <c r="AD437" s="2">
        <v>39436</v>
      </c>
      <c r="AE437">
        <v>109.93359375</v>
      </c>
      <c r="AF437" s="22">
        <f>_xll.BDH(AF$3&amp;" Govt",$A$8,AD437,AD437)</f>
        <v>1.0517799999999999</v>
      </c>
      <c r="AG437">
        <f t="shared" si="169"/>
        <v>104.52147193329404</v>
      </c>
      <c r="AH437" s="2">
        <v>38799</v>
      </c>
      <c r="AI437">
        <v>119.6015625</v>
      </c>
      <c r="AJ437" s="22">
        <f>_xll.BDH(AJ$3&amp;" Govt",$A$8,AH437,AH437)</f>
        <v>1.11432</v>
      </c>
      <c r="AK437">
        <f t="shared" si="170"/>
        <v>107.33143307129012</v>
      </c>
      <c r="AL437" s="2">
        <v>39800</v>
      </c>
      <c r="AM437">
        <v>106.109375</v>
      </c>
      <c r="AN437" s="22">
        <f>_xll.BDH(AN$3&amp;" Govt",$A$8,AL437,AL437)</f>
        <v>1.07219</v>
      </c>
      <c r="AO437">
        <f t="shared" si="171"/>
        <v>98.96508547925275</v>
      </c>
      <c r="AP437" s="2">
        <v>38799</v>
      </c>
      <c r="AQ437">
        <v>116.078125</v>
      </c>
      <c r="AR437" s="22">
        <f>_xll.BDH(AR$3&amp;" Govt",$A$8,AP437,AP437)</f>
        <v>1.1004700000000001</v>
      </c>
      <c r="AS437">
        <f t="shared" si="172"/>
        <v>105.48049924123329</v>
      </c>
      <c r="AV437" s="22"/>
      <c r="AX437" s="2">
        <v>38799</v>
      </c>
      <c r="AY437">
        <v>105.83203125</v>
      </c>
      <c r="AZ437" s="22">
        <f>_xll.BDH(AZ$3&amp;" Govt",$A$8,AX437,AX437)</f>
        <v>1.07731</v>
      </c>
      <c r="BA437">
        <f t="shared" si="174"/>
        <v>98.237305186065299</v>
      </c>
      <c r="BB437" s="2">
        <v>38799</v>
      </c>
      <c r="BC437">
        <v>105.7890625</v>
      </c>
      <c r="BD437" s="22">
        <f>_xll.BDH(BD$3&amp;" Govt",$A$8,BB437,BB437)</f>
        <v>1.0708500000000001</v>
      </c>
      <c r="BE437">
        <f t="shared" si="175"/>
        <v>98.789804827940415</v>
      </c>
      <c r="BH437" s="22"/>
      <c r="BJ437" s="2">
        <v>38799</v>
      </c>
      <c r="BK437">
        <v>103.68359375</v>
      </c>
      <c r="BL437" s="22">
        <f>_xll.BDH(BL$3&amp;" Govt",$A$8,BJ437,BJ437)</f>
        <v>1.0497000000000001</v>
      </c>
      <c r="BM437">
        <f t="shared" si="176"/>
        <v>98.774501047918449</v>
      </c>
      <c r="BN437" s="2">
        <v>38974</v>
      </c>
      <c r="BO437">
        <v>100.84765625</v>
      </c>
      <c r="BP437" s="22">
        <f>_xll.BDH(BP$3&amp;" Govt",$A$8,BN437,BN437)</f>
        <v>1.0639700000000001</v>
      </c>
      <c r="BQ437">
        <f t="shared" si="177"/>
        <v>94.784304303692764</v>
      </c>
      <c r="BR437" s="2">
        <v>39155</v>
      </c>
      <c r="BS437">
        <v>102.12890625</v>
      </c>
      <c r="BT437" s="22">
        <f>_xll.BDH(BT$3&amp;" Govt",$A$8,BR437,BR437)</f>
        <v>1.03881</v>
      </c>
      <c r="BU437">
        <f t="shared" si="178"/>
        <v>98.313364570999511</v>
      </c>
      <c r="BV437" s="2">
        <v>39335</v>
      </c>
      <c r="BW437">
        <v>104.01953125</v>
      </c>
      <c r="BX437" s="22">
        <f>_xll.BDH(BX$3&amp;" Govt",$A$8,BV437,BV437)</f>
        <v>1.0496700000000001</v>
      </c>
      <c r="BY437">
        <f t="shared" si="179"/>
        <v>99.097365124277147</v>
      </c>
      <c r="BZ437" s="2">
        <v>39517</v>
      </c>
      <c r="CA437">
        <v>119.3828125</v>
      </c>
      <c r="CB437" s="22">
        <f>_xll.BDH(CB$3&amp;" Govt",$A$8,BZ437,BZ437)</f>
        <v>1.0415300000000001</v>
      </c>
      <c r="CC437">
        <f t="shared" si="180"/>
        <v>114.62253847704818</v>
      </c>
      <c r="CD437" s="2">
        <v>39699</v>
      </c>
      <c r="CE437">
        <v>115.33203125</v>
      </c>
      <c r="CF437" s="22">
        <f>_xll.BDH(CF$3&amp;" Govt",$A$8,CD437,CD437)</f>
        <v>1.0863700000000001</v>
      </c>
      <c r="CG437">
        <f t="shared" si="181"/>
        <v>106.16275417215128</v>
      </c>
      <c r="CH437" s="2">
        <v>39881</v>
      </c>
      <c r="CI437">
        <v>103.86328125</v>
      </c>
      <c r="CJ437" s="22">
        <f>_xll.BDH(CJ$3&amp;" Govt",$A$8,CH437,CH437)</f>
        <v>1.0154799999999999</v>
      </c>
      <c r="CK437">
        <f t="shared" si="182"/>
        <v>102.2799870504589</v>
      </c>
      <c r="CL437" s="2">
        <v>40063</v>
      </c>
      <c r="CM437">
        <v>103.12109375</v>
      </c>
      <c r="CN437" s="22">
        <f>_xll.BDH(CN$3&amp;" Govt",$A$8,CL437,CL437)</f>
        <v>1.02925</v>
      </c>
      <c r="CO437">
        <f t="shared" si="183"/>
        <v>100.1905210104445</v>
      </c>
      <c r="CR437" s="22"/>
      <c r="CV437" s="22"/>
      <c r="CZ437" s="22"/>
      <c r="DB437" s="2">
        <v>38804</v>
      </c>
      <c r="DC437">
        <v>107.23828125</v>
      </c>
      <c r="DD437" s="22">
        <f>_xll.BDH(DD$3&amp;" Govt",$A$8,DB437,DB437)</f>
        <v>1.05098</v>
      </c>
      <c r="DE437">
        <f t="shared" si="184"/>
        <v>102.03646239700089</v>
      </c>
      <c r="DF437" s="2">
        <v>39345</v>
      </c>
      <c r="DG437">
        <v>99.1796875</v>
      </c>
      <c r="DH437" s="22">
        <f>_xll.BDH(DH$3&amp;" Govt",$A$8,DF437,DF437)</f>
        <v>1.04958</v>
      </c>
      <c r="DI437">
        <f t="shared" si="185"/>
        <v>94.494643095333373</v>
      </c>
      <c r="DJ437" s="2">
        <v>39709</v>
      </c>
      <c r="DK437">
        <v>111.7421875</v>
      </c>
      <c r="DL437" s="22">
        <f>_xll.BDH(DL$3&amp;" Govt",$A$8,DJ437,DJ437)</f>
        <v>1.0882700000000001</v>
      </c>
      <c r="DM437">
        <f t="shared" si="186"/>
        <v>102.67873551600246</v>
      </c>
      <c r="DP437" s="22"/>
    </row>
    <row r="438" spans="4:120" x14ac:dyDescent="0.25">
      <c r="D438" s="2"/>
      <c r="F438" s="2">
        <v>38800</v>
      </c>
      <c r="G438">
        <v>127.28125</v>
      </c>
      <c r="H438" s="22">
        <f>_xll.BDH(H$3&amp;" Govt",$A$8,F438,F438)</f>
        <v>1.2491699999999999</v>
      </c>
      <c r="I438" s="14">
        <f t="shared" si="163"/>
        <v>101.89265672406479</v>
      </c>
      <c r="J438" s="2">
        <v>38800</v>
      </c>
      <c r="K438">
        <v>127.046875</v>
      </c>
      <c r="L438" s="22">
        <f>_xll.BDH(L$3&amp;" Govt",$A$8,J438,J438)</f>
        <v>1.22505</v>
      </c>
      <c r="M438">
        <f t="shared" si="164"/>
        <v>103.70750173462308</v>
      </c>
      <c r="N438" s="2">
        <v>38800</v>
      </c>
      <c r="O438">
        <v>127.78125</v>
      </c>
      <c r="P438" s="22">
        <f>_xll.BDH(P$3&amp;" Govt",$A$8,N438,N438)</f>
        <v>1.20679</v>
      </c>
      <c r="Q438">
        <f t="shared" si="165"/>
        <v>105.88524101127786</v>
      </c>
      <c r="R438" s="2">
        <v>38800</v>
      </c>
      <c r="S438">
        <v>128.08203125</v>
      </c>
      <c r="T438" s="22">
        <f>_xll.BDH(T$3&amp;" Govt",$A$8,R438,R438)</f>
        <v>1.1763399999999999</v>
      </c>
      <c r="U438">
        <f t="shared" si="166"/>
        <v>108.88181244368126</v>
      </c>
      <c r="V438" s="2">
        <v>38897</v>
      </c>
      <c r="W438">
        <v>100.34375</v>
      </c>
      <c r="X438" s="22">
        <f>_xll.BDH(X$3&amp;" Govt",$A$8,V438,V438)</f>
        <v>1.0630299999999999</v>
      </c>
      <c r="Y438">
        <f t="shared" si="167"/>
        <v>94.394090477220786</v>
      </c>
      <c r="Z438" s="2">
        <v>38800</v>
      </c>
      <c r="AA438">
        <v>121.81640625</v>
      </c>
      <c r="AB438" s="22">
        <f>_xll.BDH(AB$3&amp;" Govt",$A$8,Z438,Z438)</f>
        <v>1.13714</v>
      </c>
      <c r="AC438">
        <f t="shared" si="168"/>
        <v>107.12524952952143</v>
      </c>
      <c r="AD438" s="2">
        <v>39437</v>
      </c>
      <c r="AE438">
        <v>109.6640625</v>
      </c>
      <c r="AF438" s="22">
        <f>_xll.BDH(AF$3&amp;" Govt",$A$8,AD438,AD438)</f>
        <v>1.05185</v>
      </c>
      <c r="AG438">
        <f t="shared" si="169"/>
        <v>104.25827114132244</v>
      </c>
      <c r="AH438" s="2">
        <v>38800</v>
      </c>
      <c r="AI438">
        <v>119.94921875</v>
      </c>
      <c r="AJ438" s="22">
        <f>_xll.BDH(AJ$3&amp;" Govt",$A$8,AH438,AH438)</f>
        <v>1.1146</v>
      </c>
      <c r="AK438">
        <f t="shared" si="170"/>
        <v>107.61638143728692</v>
      </c>
      <c r="AL438" s="2">
        <v>39801</v>
      </c>
      <c r="AM438">
        <v>105.48828125</v>
      </c>
      <c r="AN438" s="22">
        <f>_xll.BDH(AN$3&amp;" Govt",$A$8,AL438,AL438)</f>
        <v>1.0718399999999999</v>
      </c>
      <c r="AO438">
        <f t="shared" si="171"/>
        <v>98.417936678981945</v>
      </c>
      <c r="AP438" s="2">
        <v>38800</v>
      </c>
      <c r="AQ438">
        <v>116.46484375</v>
      </c>
      <c r="AR438" s="22">
        <f>_xll.BDH(AR$3&amp;" Govt",$A$8,AP438,AP438)</f>
        <v>1.1007400000000001</v>
      </c>
      <c r="AS438">
        <f t="shared" si="172"/>
        <v>105.80595213220197</v>
      </c>
      <c r="AV438" s="22"/>
      <c r="AX438" s="2">
        <v>38800</v>
      </c>
      <c r="AY438">
        <v>106.2109375</v>
      </c>
      <c r="AZ438" s="22">
        <f>_xll.BDH(AZ$3&amp;" Govt",$A$8,AX438,AX438)</f>
        <v>1.07758</v>
      </c>
      <c r="BA438">
        <f t="shared" si="174"/>
        <v>98.564317730470123</v>
      </c>
      <c r="BB438" s="2">
        <v>38800</v>
      </c>
      <c r="BC438">
        <v>106.1875</v>
      </c>
      <c r="BD438" s="22">
        <f>_xll.BDH(BD$3&amp;" Govt",$A$8,BB438,BB438)</f>
        <v>1.07111</v>
      </c>
      <c r="BE438">
        <f t="shared" si="175"/>
        <v>99.137810308931861</v>
      </c>
      <c r="BH438" s="22"/>
      <c r="BJ438" s="2">
        <v>38800</v>
      </c>
      <c r="BK438">
        <v>104.0703125</v>
      </c>
      <c r="BL438" s="22">
        <f>_xll.BDH(BL$3&amp;" Govt",$A$8,BJ438,BJ438)</f>
        <v>1.0499499999999999</v>
      </c>
      <c r="BM438">
        <f t="shared" si="176"/>
        <v>99.119303300157156</v>
      </c>
      <c r="BN438" s="2">
        <v>38975</v>
      </c>
      <c r="BO438">
        <v>100.625</v>
      </c>
      <c r="BP438" s="22">
        <f>_xll.BDH(BP$3&amp;" Govt",$A$8,BN438,BN438)</f>
        <v>1.0640799999999999</v>
      </c>
      <c r="BQ438">
        <f t="shared" si="177"/>
        <v>94.565258251259309</v>
      </c>
      <c r="BR438" s="2">
        <v>39156</v>
      </c>
      <c r="BS438">
        <v>102.1640625</v>
      </c>
      <c r="BT438" s="22">
        <f>_xll.BDH(BT$3&amp;" Govt",$A$8,BR438,BR438)</f>
        <v>1.03891</v>
      </c>
      <c r="BU438">
        <f t="shared" si="178"/>
        <v>98.337740997776521</v>
      </c>
      <c r="BV438" s="2">
        <v>39336</v>
      </c>
      <c r="BW438">
        <v>103.890625</v>
      </c>
      <c r="BX438" s="22">
        <f>_xll.BDH(BX$3&amp;" Govt",$A$8,BV438,BV438)</f>
        <v>1.04966</v>
      </c>
      <c r="BY438">
        <f t="shared" si="179"/>
        <v>98.975501590991371</v>
      </c>
      <c r="BZ438" s="2">
        <v>39518</v>
      </c>
      <c r="CA438">
        <v>118.15625</v>
      </c>
      <c r="CB438" s="22">
        <f>_xll.BDH(CB$3&amp;" Govt",$A$8,BZ438,BZ438)</f>
        <v>1.0417000000000001</v>
      </c>
      <c r="CC438">
        <f t="shared" si="180"/>
        <v>113.4263703561486</v>
      </c>
      <c r="CD438" s="2">
        <v>39700</v>
      </c>
      <c r="CE438">
        <v>115.78125</v>
      </c>
      <c r="CF438" s="22">
        <f>_xll.BDH(CF$3&amp;" Govt",$A$8,CD438,CD438)</f>
        <v>1.08656</v>
      </c>
      <c r="CG438">
        <f t="shared" si="181"/>
        <v>106.55762222058607</v>
      </c>
      <c r="CH438" s="2">
        <v>39882</v>
      </c>
      <c r="CI438">
        <v>103.39453125</v>
      </c>
      <c r="CJ438" s="22">
        <f>_xll.BDH(CJ$3&amp;" Govt",$A$8,CH438,CH438)</f>
        <v>1.01562</v>
      </c>
      <c r="CK438">
        <f t="shared" si="182"/>
        <v>101.80434734447924</v>
      </c>
      <c r="CL438" s="2">
        <v>40064</v>
      </c>
      <c r="CM438">
        <v>103.39453125</v>
      </c>
      <c r="CN438" s="22">
        <f>_xll.BDH(CN$3&amp;" Govt",$A$8,CL438,CL438)</f>
        <v>1.0291999999999999</v>
      </c>
      <c r="CO438">
        <f t="shared" si="183"/>
        <v>100.46106806257288</v>
      </c>
      <c r="CR438" s="22"/>
      <c r="CV438" s="22"/>
      <c r="CZ438" s="22"/>
      <c r="DB438" s="2">
        <v>38805</v>
      </c>
      <c r="DC438">
        <v>106.80859375</v>
      </c>
      <c r="DD438" s="22">
        <f>_xll.BDH(DD$3&amp;" Govt",$A$8,DB438,DB438)</f>
        <v>1.05124</v>
      </c>
      <c r="DE438">
        <f t="shared" si="184"/>
        <v>101.60248254442374</v>
      </c>
      <c r="DF438" s="2">
        <v>39346</v>
      </c>
      <c r="DG438">
        <v>99.94921875</v>
      </c>
      <c r="DH438" s="22">
        <f>_xll.BDH(DH$3&amp;" Govt",$A$8,DF438,DF438)</f>
        <v>1.0495700000000001</v>
      </c>
      <c r="DI438">
        <f t="shared" si="185"/>
        <v>95.228730575378478</v>
      </c>
      <c r="DJ438" s="2">
        <v>39710</v>
      </c>
      <c r="DK438">
        <v>110.8359375</v>
      </c>
      <c r="DL438" s="22">
        <f>_xll.BDH(DL$3&amp;" Govt",$A$8,DJ438,DJ438)</f>
        <v>1.08846</v>
      </c>
      <c r="DM438">
        <f t="shared" si="186"/>
        <v>101.8282137147897</v>
      </c>
      <c r="DP438" s="22"/>
    </row>
    <row r="439" spans="4:120" x14ac:dyDescent="0.25">
      <c r="D439" s="2"/>
      <c r="F439" s="2">
        <v>38803</v>
      </c>
      <c r="G439">
        <v>127.265625</v>
      </c>
      <c r="H439" s="22">
        <f>_xll.BDH(H$3&amp;" Govt",$A$8,F439,F439)</f>
        <v>1.2500899999999999</v>
      </c>
      <c r="I439" s="14">
        <f t="shared" si="163"/>
        <v>101.80517002775801</v>
      </c>
      <c r="J439" s="2">
        <v>38803</v>
      </c>
      <c r="K439">
        <v>126.9765625</v>
      </c>
      <c r="L439" s="22">
        <f>_xll.BDH(L$3&amp;" Govt",$A$8,J439,J439)</f>
        <v>1.2259500000000001</v>
      </c>
      <c r="M439">
        <f t="shared" si="164"/>
        <v>103.57401402993597</v>
      </c>
      <c r="N439" s="2">
        <v>38803</v>
      </c>
      <c r="O439">
        <v>127.63671875</v>
      </c>
      <c r="P439" s="22">
        <f>_xll.BDH(P$3&amp;" Govt",$A$8,N439,N439)</f>
        <v>1.20767</v>
      </c>
      <c r="Q439">
        <f t="shared" si="165"/>
        <v>105.68840722217162</v>
      </c>
      <c r="R439" s="2">
        <v>38803</v>
      </c>
      <c r="S439">
        <v>127.92578125</v>
      </c>
      <c r="T439" s="22">
        <f>_xll.BDH(T$3&amp;" Govt",$A$8,R439,R439)</f>
        <v>1.1772</v>
      </c>
      <c r="U439">
        <f t="shared" si="166"/>
        <v>108.66953894835201</v>
      </c>
      <c r="V439" s="2">
        <v>38898</v>
      </c>
      <c r="W439">
        <v>100.59765625</v>
      </c>
      <c r="X439" s="22">
        <f>_xll.BDH(X$3&amp;" Govt",$A$8,V439,V439)</f>
        <v>1.0633300000000001</v>
      </c>
      <c r="Y439">
        <f t="shared" si="167"/>
        <v>94.606242887908735</v>
      </c>
      <c r="Z439" s="2">
        <v>38803</v>
      </c>
      <c r="AA439">
        <v>121.625</v>
      </c>
      <c r="AB439" s="22">
        <f>_xll.BDH(AB$3&amp;" Govt",$A$8,Z439,Z439)</f>
        <v>1.1379699999999999</v>
      </c>
      <c r="AC439">
        <f t="shared" si="168"/>
        <v>106.87891596439275</v>
      </c>
      <c r="AD439" s="2">
        <v>39440</v>
      </c>
      <c r="AE439">
        <v>109.52734375</v>
      </c>
      <c r="AF439" s="22">
        <f>_xll.BDH(AF$3&amp;" Govt",$A$8,AD439,AD439)</f>
        <v>1.0520700000000001</v>
      </c>
      <c r="AG439">
        <f t="shared" si="169"/>
        <v>104.10651738952731</v>
      </c>
      <c r="AH439" s="2">
        <v>38803</v>
      </c>
      <c r="AI439">
        <v>119.7109375</v>
      </c>
      <c r="AJ439" s="22">
        <f>_xll.BDH(AJ$3&amp;" Govt",$A$8,AH439,AH439)</f>
        <v>1.11541</v>
      </c>
      <c r="AK439">
        <f t="shared" si="170"/>
        <v>107.32460485382056</v>
      </c>
      <c r="AL439" s="2">
        <v>39804</v>
      </c>
      <c r="AM439">
        <v>105.16015625</v>
      </c>
      <c r="AN439" s="22">
        <f>_xll.BDH(AN$3&amp;" Govt",$A$8,AL439,AL439)</f>
        <v>1.0707899999999999</v>
      </c>
      <c r="AO439">
        <f t="shared" si="171"/>
        <v>98.208011141306898</v>
      </c>
      <c r="AP439" s="2">
        <v>38803</v>
      </c>
      <c r="AQ439">
        <v>116.2109375</v>
      </c>
      <c r="AR439" s="22">
        <f>_xll.BDH(AR$3&amp;" Govt",$A$8,AP439,AP439)</f>
        <v>1.10155</v>
      </c>
      <c r="AS439">
        <f t="shared" si="172"/>
        <v>105.49765103717489</v>
      </c>
      <c r="AV439" s="22"/>
      <c r="AX439" s="2">
        <v>38803</v>
      </c>
      <c r="AY439">
        <v>105.94140625</v>
      </c>
      <c r="AZ439" s="22">
        <f>_xll.BDH(AZ$3&amp;" Govt",$A$8,AX439,AX439)</f>
        <v>1.0783700000000001</v>
      </c>
      <c r="BA439">
        <f t="shared" si="174"/>
        <v>98.242167576991193</v>
      </c>
      <c r="BB439" s="2">
        <v>38803</v>
      </c>
      <c r="BC439">
        <v>105.8984375</v>
      </c>
      <c r="BD439" s="22">
        <f>_xll.BDH(BD$3&amp;" Govt",$A$8,BB439,BB439)</f>
        <v>1.07189</v>
      </c>
      <c r="BE439">
        <f t="shared" si="175"/>
        <v>98.795993525455032</v>
      </c>
      <c r="BH439" s="22"/>
      <c r="BJ439" s="2">
        <v>38803</v>
      </c>
      <c r="BK439">
        <v>103.7734375</v>
      </c>
      <c r="BL439" s="22">
        <f>_xll.BDH(BL$3&amp;" Govt",$A$8,BJ439,BJ439)</f>
        <v>1.0507200000000001</v>
      </c>
      <c r="BM439">
        <f t="shared" si="176"/>
        <v>98.764121269224901</v>
      </c>
      <c r="BN439" s="2">
        <v>38978</v>
      </c>
      <c r="BO439">
        <v>100.58984375</v>
      </c>
      <c r="BP439" s="22">
        <f>_xll.BDH(BP$3&amp;" Govt",$A$8,BN439,BN439)</f>
        <v>1.0643899999999999</v>
      </c>
      <c r="BQ439">
        <f t="shared" si="177"/>
        <v>94.504686956848531</v>
      </c>
      <c r="BR439" s="2">
        <v>39157</v>
      </c>
      <c r="BS439">
        <v>102.2890625</v>
      </c>
      <c r="BT439" s="22">
        <f>_xll.BDH(BT$3&amp;" Govt",$A$8,BR439,BR439)</f>
        <v>1.03901</v>
      </c>
      <c r="BU439">
        <f t="shared" si="178"/>
        <v>98.448583266763549</v>
      </c>
      <c r="BV439" s="2">
        <v>39337</v>
      </c>
      <c r="BW439">
        <v>103.73046875</v>
      </c>
      <c r="BX439" s="22">
        <f>_xll.BDH(BX$3&amp;" Govt",$A$8,BV439,BV439)</f>
        <v>1.04965</v>
      </c>
      <c r="BY439">
        <f t="shared" si="179"/>
        <v>98.82386390701663</v>
      </c>
      <c r="BZ439" s="2">
        <v>39519</v>
      </c>
      <c r="CA439">
        <v>119.109375</v>
      </c>
      <c r="CB439" s="22">
        <f>_xll.BDH(CB$3&amp;" Govt",$A$8,BZ439,BZ439)</f>
        <v>1.0418700000000001</v>
      </c>
      <c r="CC439">
        <f t="shared" si="180"/>
        <v>114.32268421204181</v>
      </c>
      <c r="CD439" s="2">
        <v>39701</v>
      </c>
      <c r="CE439">
        <v>115.5546875</v>
      </c>
      <c r="CF439" s="22">
        <f>_xll.BDH(CF$3&amp;" Govt",$A$8,CD439,CD439)</f>
        <v>1.0867499999999999</v>
      </c>
      <c r="CG439">
        <f t="shared" si="181"/>
        <v>106.33051529790662</v>
      </c>
      <c r="CH439" s="2">
        <v>39883</v>
      </c>
      <c r="CI439">
        <v>104.09765625</v>
      </c>
      <c r="CJ439" s="22">
        <f>_xll.BDH(CJ$3&amp;" Govt",$A$8,CH439,CH439)</f>
        <v>1.01576</v>
      </c>
      <c r="CK439">
        <f t="shared" si="182"/>
        <v>102.48253155272899</v>
      </c>
      <c r="CL439" s="2">
        <v>40065</v>
      </c>
      <c r="CM439">
        <v>103.5546875</v>
      </c>
      <c r="CN439" s="22">
        <f>_xll.BDH(CN$3&amp;" Govt",$A$8,CL439,CL439)</f>
        <v>1.0291399999999999</v>
      </c>
      <c r="CO439">
        <f t="shared" si="183"/>
        <v>100.62254649513186</v>
      </c>
      <c r="CR439" s="22"/>
      <c r="CV439" s="22"/>
      <c r="CZ439" s="22"/>
      <c r="DB439" s="2">
        <v>38806</v>
      </c>
      <c r="DC439">
        <v>106.31640625</v>
      </c>
      <c r="DD439" s="22">
        <f>_xll.BDH(DD$3&amp;" Govt",$A$8,DB439,DB439)</f>
        <v>1.05149</v>
      </c>
      <c r="DE439">
        <f t="shared" si="184"/>
        <v>101.11023999277216</v>
      </c>
      <c r="DF439" s="2">
        <v>39349</v>
      </c>
      <c r="DG439">
        <v>99.65625</v>
      </c>
      <c r="DH439" s="22">
        <f>_xll.BDH(DH$3&amp;" Govt",$A$8,DF439,DF439)</f>
        <v>1.04955</v>
      </c>
      <c r="DI439">
        <f t="shared" si="185"/>
        <v>94.95140774617694</v>
      </c>
      <c r="DJ439" s="2">
        <v>39713</v>
      </c>
      <c r="DK439">
        <v>110.80859375</v>
      </c>
      <c r="DL439" s="22">
        <f>_xll.BDH(DL$3&amp;" Govt",$A$8,DJ439,DJ439)</f>
        <v>1.0890299999999999</v>
      </c>
      <c r="DM439">
        <f t="shared" si="186"/>
        <v>101.74980831565706</v>
      </c>
      <c r="DP439" s="22"/>
    </row>
    <row r="440" spans="4:120" x14ac:dyDescent="0.25">
      <c r="D440" s="2"/>
      <c r="F440" s="2">
        <v>38804</v>
      </c>
      <c r="G440">
        <v>127.25</v>
      </c>
      <c r="H440" s="22">
        <f>_xll.BDH(H$3&amp;" Govt",$A$8,F440,F440)</f>
        <v>1.2503899999999999</v>
      </c>
      <c r="I440" s="14">
        <f t="shared" si="163"/>
        <v>101.76824830652838</v>
      </c>
      <c r="J440" s="2">
        <v>38804</v>
      </c>
      <c r="K440">
        <v>126.92578125</v>
      </c>
      <c r="L440" s="22">
        <f>_xll.BDH(L$3&amp;" Govt",$A$8,J440,J440)</f>
        <v>1.2262500000000001</v>
      </c>
      <c r="M440">
        <f t="shared" si="164"/>
        <v>103.50726299694189</v>
      </c>
      <c r="N440" s="2">
        <v>38804</v>
      </c>
      <c r="O440">
        <v>127.47265625</v>
      </c>
      <c r="P440" s="22">
        <f>_xll.BDH(P$3&amp;" Govt",$A$8,N440,N440)</f>
        <v>1.20797</v>
      </c>
      <c r="Q440">
        <f t="shared" si="165"/>
        <v>105.52634274857819</v>
      </c>
      <c r="R440" s="2">
        <v>38804</v>
      </c>
      <c r="S440">
        <v>127.67578125</v>
      </c>
      <c r="T440" s="22">
        <f>_xll.BDH(T$3&amp;" Govt",$A$8,R440,R440)</f>
        <v>1.1774899999999999</v>
      </c>
      <c r="U440">
        <f t="shared" si="166"/>
        <v>108.43045906971609</v>
      </c>
      <c r="V440" s="2">
        <v>38901</v>
      </c>
      <c r="W440">
        <v>100.515625</v>
      </c>
      <c r="X440" s="22">
        <f>_xll.BDH(X$3&amp;" Govt",$A$8,V440,V440)</f>
        <v>1.0639700000000001</v>
      </c>
      <c r="Y440">
        <f t="shared" si="167"/>
        <v>94.472236059287383</v>
      </c>
      <c r="Z440" s="2">
        <v>38804</v>
      </c>
      <c r="AA440">
        <v>121.2734375</v>
      </c>
      <c r="AB440" s="22">
        <f>_xll.BDH(AB$3&amp;" Govt",$A$8,Z440,Z440)</f>
        <v>1.13825</v>
      </c>
      <c r="AC440">
        <f t="shared" si="168"/>
        <v>106.54376235449155</v>
      </c>
      <c r="AD440" s="2">
        <v>39441</v>
      </c>
      <c r="AE440">
        <v>109.52734375</v>
      </c>
      <c r="AF440" s="22">
        <f>_xll.BDH(AF$3&amp;" Govt",$A$8,AD440,AD440)</f>
        <v>1.0521400000000001</v>
      </c>
      <c r="AG440">
        <f t="shared" si="169"/>
        <v>104.0995910715304</v>
      </c>
      <c r="AH440" s="2">
        <v>38804</v>
      </c>
      <c r="AI440">
        <v>119.34765625</v>
      </c>
      <c r="AJ440" s="22">
        <f>_xll.BDH(AJ$3&amp;" Govt",$A$8,AH440,AH440)</f>
        <v>1.1156900000000001</v>
      </c>
      <c r="AK440">
        <f t="shared" si="170"/>
        <v>106.9720587708055</v>
      </c>
      <c r="AL440" s="2">
        <v>39805</v>
      </c>
      <c r="AM440">
        <v>105.03125</v>
      </c>
      <c r="AN440" s="22">
        <f>_xll.BDH(AN$3&amp;" Govt",$A$8,AL440,AL440)</f>
        <v>1.0704400000000001</v>
      </c>
      <c r="AO440">
        <f t="shared" si="171"/>
        <v>98.119698441762267</v>
      </c>
      <c r="AP440" s="2">
        <v>38804</v>
      </c>
      <c r="AQ440">
        <v>115.8359375</v>
      </c>
      <c r="AR440" s="22">
        <f>_xll.BDH(AR$3&amp;" Govt",$A$8,AP440,AP440)</f>
        <v>1.10182</v>
      </c>
      <c r="AS440">
        <f t="shared" si="172"/>
        <v>105.13145295964858</v>
      </c>
      <c r="AV440" s="22"/>
      <c r="AX440" s="2">
        <v>38804</v>
      </c>
      <c r="AY440">
        <v>105.53515625</v>
      </c>
      <c r="AZ440" s="22">
        <f>_xll.BDH(AZ$3&amp;" Govt",$A$8,AX440,AX440)</f>
        <v>1.07863</v>
      </c>
      <c r="BA440">
        <f t="shared" si="174"/>
        <v>97.84185146899307</v>
      </c>
      <c r="BB440" s="2">
        <v>38804</v>
      </c>
      <c r="BC440">
        <v>105.48046875</v>
      </c>
      <c r="BD440" s="22">
        <f>_xll.BDH(BD$3&amp;" Govt",$A$8,BB440,BB440)</f>
        <v>1.0721499999999999</v>
      </c>
      <c r="BE440">
        <f t="shared" si="175"/>
        <v>98.382193489716926</v>
      </c>
      <c r="BH440" s="22"/>
      <c r="BJ440" s="2">
        <v>38804</v>
      </c>
      <c r="BK440">
        <v>103.33203125</v>
      </c>
      <c r="BL440" s="22">
        <f>_xll.BDH(BL$3&amp;" Govt",$A$8,BJ440,BJ440)</f>
        <v>1.05098</v>
      </c>
      <c r="BM440">
        <f t="shared" si="176"/>
        <v>98.319693286266144</v>
      </c>
      <c r="BN440" s="2">
        <v>38979</v>
      </c>
      <c r="BO440">
        <v>100.8359375</v>
      </c>
      <c r="BP440" s="22">
        <f>_xll.BDH(BP$3&amp;" Govt",$A$8,BN440,BN440)</f>
        <v>1.0644899999999999</v>
      </c>
      <c r="BQ440">
        <f t="shared" si="177"/>
        <v>94.726993677723613</v>
      </c>
      <c r="BR440" s="2">
        <v>39160</v>
      </c>
      <c r="BS440">
        <v>102.17578125</v>
      </c>
      <c r="BT440" s="22">
        <f>_xll.BDH(BT$3&amp;" Govt",$A$8,BR440,BR440)</f>
        <v>1.03932</v>
      </c>
      <c r="BU440">
        <f t="shared" si="178"/>
        <v>98.310223270984878</v>
      </c>
      <c r="BV440" s="2">
        <v>39338</v>
      </c>
      <c r="BW440">
        <v>103.41015625</v>
      </c>
      <c r="BX440" s="22">
        <f>_xll.BDH(BX$3&amp;" Govt",$A$8,BV440,BV440)</f>
        <v>1.0496399999999999</v>
      </c>
      <c r="BY440">
        <f t="shared" si="179"/>
        <v>98.519641257955115</v>
      </c>
      <c r="BZ440" s="2">
        <v>39520</v>
      </c>
      <c r="CA440">
        <v>118.56640625</v>
      </c>
      <c r="CB440" s="22">
        <f>_xll.BDH(CB$3&amp;" Govt",$A$8,BZ440,BZ440)</f>
        <v>1.04203</v>
      </c>
      <c r="CC440">
        <f t="shared" si="180"/>
        <v>113.78406211913284</v>
      </c>
      <c r="CD440" s="2">
        <v>39702</v>
      </c>
      <c r="CE440">
        <v>115.359375</v>
      </c>
      <c r="CF440" s="22">
        <f>_xll.BDH(CF$3&amp;" Govt",$A$8,CD440,CD440)</f>
        <v>1.08694</v>
      </c>
      <c r="CG440">
        <f t="shared" si="181"/>
        <v>106.13223821002079</v>
      </c>
      <c r="CH440" s="2">
        <v>39884</v>
      </c>
      <c r="CI440">
        <v>106.01171875</v>
      </c>
      <c r="CJ440" s="22">
        <f>_xll.BDH(CJ$3&amp;" Govt",$A$8,CH440,CH440)</f>
        <v>1.0159</v>
      </c>
      <c r="CK440">
        <f t="shared" si="182"/>
        <v>104.35251378088394</v>
      </c>
      <c r="CL440" s="2">
        <v>40066</v>
      </c>
      <c r="CM440">
        <v>103.96875</v>
      </c>
      <c r="CN440" s="22">
        <f>_xll.BDH(CN$3&amp;" Govt",$A$8,CL440,CL440)</f>
        <v>1.0290900000000001</v>
      </c>
      <c r="CO440">
        <f t="shared" si="183"/>
        <v>101.02979331253826</v>
      </c>
      <c r="CR440" s="22"/>
      <c r="CV440" s="22"/>
      <c r="CZ440" s="22"/>
      <c r="DB440" s="2">
        <v>38807</v>
      </c>
      <c r="DC440">
        <v>106.296875</v>
      </c>
      <c r="DD440" s="22">
        <f>_xll.BDH(DD$3&amp;" Govt",$A$8,DB440,DB440)</f>
        <v>1.05175</v>
      </c>
      <c r="DE440">
        <f t="shared" si="184"/>
        <v>101.0666745899691</v>
      </c>
      <c r="DF440" s="2">
        <v>39350</v>
      </c>
      <c r="DG440">
        <v>99.15234375</v>
      </c>
      <c r="DH440" s="22">
        <f>_xll.BDH(DH$3&amp;" Govt",$A$8,DF440,DF440)</f>
        <v>1.0495399999999999</v>
      </c>
      <c r="DI440">
        <f t="shared" si="185"/>
        <v>94.472191388608351</v>
      </c>
      <c r="DJ440" s="2">
        <v>39714</v>
      </c>
      <c r="DK440">
        <v>109.81640625</v>
      </c>
      <c r="DL440" s="22">
        <f>_xll.BDH(DL$3&amp;" Govt",$A$8,DJ440,DJ440)</f>
        <v>1.0892200000000001</v>
      </c>
      <c r="DM440">
        <f t="shared" si="186"/>
        <v>100.82114380015057</v>
      </c>
      <c r="DP440" s="22"/>
    </row>
    <row r="441" spans="4:120" x14ac:dyDescent="0.25">
      <c r="D441" s="2"/>
      <c r="F441" s="2">
        <v>38805</v>
      </c>
      <c r="G441">
        <v>127.3515625</v>
      </c>
      <c r="H441" s="22">
        <f>_xll.BDH(H$3&amp;" Govt",$A$8,F441,F441)</f>
        <v>1.2506999999999999</v>
      </c>
      <c r="I441" s="14">
        <f t="shared" si="163"/>
        <v>101.82422843207804</v>
      </c>
      <c r="J441" s="2">
        <v>38805</v>
      </c>
      <c r="K441">
        <v>127.04296875</v>
      </c>
      <c r="L441" s="22">
        <f>_xll.BDH(L$3&amp;" Govt",$A$8,J441,J441)</f>
        <v>1.22655</v>
      </c>
      <c r="M441">
        <f t="shared" si="164"/>
        <v>103.5774886877828</v>
      </c>
      <c r="N441" s="2">
        <v>38805</v>
      </c>
      <c r="O441">
        <v>127.5546875</v>
      </c>
      <c r="P441" s="22">
        <f>_xll.BDH(P$3&amp;" Govt",$A$8,N441,N441)</f>
        <v>1.2082600000000001</v>
      </c>
      <c r="Q441">
        <f t="shared" si="165"/>
        <v>105.56890694055915</v>
      </c>
      <c r="R441" s="2">
        <v>38805</v>
      </c>
      <c r="S441">
        <v>127.73828125</v>
      </c>
      <c r="T441" s="22">
        <f>_xll.BDH(T$3&amp;" Govt",$A$8,R441,R441)</f>
        <v>1.17777</v>
      </c>
      <c r="U441">
        <f t="shared" si="166"/>
        <v>108.45774748040789</v>
      </c>
      <c r="V441" s="2">
        <v>38902</v>
      </c>
      <c r="W441">
        <v>100.515625</v>
      </c>
      <c r="X441" s="22">
        <f>_xll.BDH(X$3&amp;" Govt",$A$8,V441,V441)</f>
        <v>1.0641400000000001</v>
      </c>
      <c r="Y441">
        <f t="shared" si="167"/>
        <v>94.45714379686882</v>
      </c>
      <c r="Z441" s="2">
        <v>38805</v>
      </c>
      <c r="AA441">
        <v>121.296875</v>
      </c>
      <c r="AB441" s="22">
        <f>_xll.BDH(AB$3&amp;" Govt",$A$8,Z441,Z441)</f>
        <v>1.13853</v>
      </c>
      <c r="AC441">
        <f t="shared" si="168"/>
        <v>106.5381456790774</v>
      </c>
      <c r="AD441" s="2">
        <v>39442</v>
      </c>
      <c r="AE441">
        <v>109.359375</v>
      </c>
      <c r="AF441" s="22">
        <f>_xll.BDH(AF$3&amp;" Govt",$A$8,AD441,AD441)</f>
        <v>1.0522100000000001</v>
      </c>
      <c r="AG441">
        <f t="shared" si="169"/>
        <v>103.93303142908734</v>
      </c>
      <c r="AH441" s="2">
        <v>38805</v>
      </c>
      <c r="AI441">
        <v>119.31640625</v>
      </c>
      <c r="AJ441" s="22">
        <f>_xll.BDH(AJ$3&amp;" Govt",$A$8,AH441,AH441)</f>
        <v>1.1159600000000001</v>
      </c>
      <c r="AK441">
        <f t="shared" si="170"/>
        <v>106.91817471056309</v>
      </c>
      <c r="AL441" s="2">
        <v>39806</v>
      </c>
      <c r="AM441">
        <v>104.953125</v>
      </c>
      <c r="AN441" s="22">
        <f>_xll.BDH(AN$3&amp;" Govt",$A$8,AL441,AL441)</f>
        <v>1.07009</v>
      </c>
      <c r="AO441">
        <f t="shared" si="171"/>
        <v>98.07878309301087</v>
      </c>
      <c r="AP441" s="2">
        <v>38805</v>
      </c>
      <c r="AQ441">
        <v>115.78515625</v>
      </c>
      <c r="AR441" s="22">
        <f>_xll.BDH(AR$3&amp;" Govt",$A$8,AP441,AP441)</f>
        <v>1.1020799999999999</v>
      </c>
      <c r="AS441">
        <f t="shared" si="172"/>
        <v>105.06057296203542</v>
      </c>
      <c r="AV441" s="22"/>
      <c r="AX441" s="2">
        <v>38805</v>
      </c>
      <c r="AY441">
        <v>105.4453125</v>
      </c>
      <c r="AZ441" s="22">
        <f>_xll.BDH(AZ$3&amp;" Govt",$A$8,AX441,AX441)</f>
        <v>1.0789</v>
      </c>
      <c r="BA441">
        <f t="shared" si="174"/>
        <v>97.734092594309018</v>
      </c>
      <c r="BB441" s="2">
        <v>38805</v>
      </c>
      <c r="BC441">
        <v>105.39453125</v>
      </c>
      <c r="BD441" s="22">
        <f>_xll.BDH(BD$3&amp;" Govt",$A$8,BB441,BB441)</f>
        <v>1.0724199999999999</v>
      </c>
      <c r="BE441">
        <f t="shared" si="175"/>
        <v>98.277289914399219</v>
      </c>
      <c r="BH441" s="22"/>
      <c r="BJ441" s="2">
        <v>38805</v>
      </c>
      <c r="BK441">
        <v>103.24609375</v>
      </c>
      <c r="BL441" s="22">
        <f>_xll.BDH(BL$3&amp;" Govt",$A$8,BJ441,BJ441)</f>
        <v>1.05124</v>
      </c>
      <c r="BM441">
        <f t="shared" si="176"/>
        <v>98.213627478025955</v>
      </c>
      <c r="BN441" s="2">
        <v>38980</v>
      </c>
      <c r="BO441">
        <v>100.5859375</v>
      </c>
      <c r="BP441" s="22">
        <f>_xll.BDH(BP$3&amp;" Govt",$A$8,BN441,BN441)</f>
        <v>1.0646</v>
      </c>
      <c r="BQ441">
        <f t="shared" si="177"/>
        <v>94.482376009768927</v>
      </c>
      <c r="BR441" s="2">
        <v>39161</v>
      </c>
      <c r="BS441">
        <v>102.2890625</v>
      </c>
      <c r="BT441" s="22">
        <f>_xll.BDH(BT$3&amp;" Govt",$A$8,BR441,BR441)</f>
        <v>1.03942</v>
      </c>
      <c r="BU441">
        <f t="shared" si="178"/>
        <v>98.409750149121621</v>
      </c>
      <c r="BV441" s="2">
        <v>39339</v>
      </c>
      <c r="BW441">
        <v>103.5234375</v>
      </c>
      <c r="BX441" s="22">
        <f>_xll.BDH(BX$3&amp;" Govt",$A$8,BV441,BV441)</f>
        <v>1.0496399999999999</v>
      </c>
      <c r="BY441">
        <f t="shared" si="179"/>
        <v>98.627565165199499</v>
      </c>
      <c r="BZ441" s="2">
        <v>39521</v>
      </c>
      <c r="CA441">
        <v>118.46484375</v>
      </c>
      <c r="CB441" s="22">
        <f>_xll.BDH(CB$3&amp;" Govt",$A$8,BZ441,BZ441)</f>
        <v>1.0422</v>
      </c>
      <c r="CC441">
        <f t="shared" si="180"/>
        <v>113.66805195739781</v>
      </c>
      <c r="CD441" s="2">
        <v>39703</v>
      </c>
      <c r="CE441">
        <v>114.64453125</v>
      </c>
      <c r="CF441" s="22">
        <f>_xll.BDH(CF$3&amp;" Govt",$A$8,CD441,CD441)</f>
        <v>1.0871299999999999</v>
      </c>
      <c r="CG441">
        <f t="shared" si="181"/>
        <v>105.45613795038312</v>
      </c>
      <c r="CH441" s="2">
        <v>39885</v>
      </c>
      <c r="CI441">
        <v>106.234375</v>
      </c>
      <c r="CJ441" s="22">
        <f>_xll.BDH(CJ$3&amp;" Govt",$A$8,CH441,CH441)</f>
        <v>1.0160499999999999</v>
      </c>
      <c r="CK441">
        <f t="shared" si="182"/>
        <v>104.55624723192757</v>
      </c>
      <c r="CL441" s="2">
        <v>40067</v>
      </c>
      <c r="CM441">
        <v>103.9375</v>
      </c>
      <c r="CN441" s="22">
        <f>_xll.BDH(CN$3&amp;" Govt",$A$8,CL441,CL441)</f>
        <v>1.0290300000000001</v>
      </c>
      <c r="CO441">
        <f t="shared" si="183"/>
        <v>101.0053156856457</v>
      </c>
      <c r="CR441" s="22"/>
      <c r="CV441" s="22"/>
      <c r="CZ441" s="22"/>
      <c r="DB441" s="2">
        <v>38810</v>
      </c>
      <c r="DC441">
        <v>106.34375</v>
      </c>
      <c r="DD441" s="22">
        <f>_xll.BDH(DD$3&amp;" Govt",$A$8,DB441,DB441)</f>
        <v>1.0521499999999999</v>
      </c>
      <c r="DE441">
        <f t="shared" si="184"/>
        <v>101.0728033075132</v>
      </c>
      <c r="DF441" s="2">
        <v>39351</v>
      </c>
      <c r="DG441">
        <v>99.53515625</v>
      </c>
      <c r="DH441" s="22">
        <f>_xll.BDH(DH$3&amp;" Govt",$A$8,DF441,DF441)</f>
        <v>1.0495300000000001</v>
      </c>
      <c r="DI441">
        <f t="shared" si="185"/>
        <v>94.837838127542796</v>
      </c>
      <c r="DJ441" s="2">
        <v>39715</v>
      </c>
      <c r="DK441">
        <v>108.359375</v>
      </c>
      <c r="DL441" s="22">
        <f>_xll.BDH(DL$3&amp;" Govt",$A$8,DJ441,DJ441)</f>
        <v>1.08941</v>
      </c>
      <c r="DM441">
        <f t="shared" si="186"/>
        <v>99.466110096290649</v>
      </c>
      <c r="DP441" s="22"/>
    </row>
    <row r="442" spans="4:120" x14ac:dyDescent="0.25">
      <c r="D442" s="2"/>
      <c r="F442" s="2">
        <v>38806</v>
      </c>
      <c r="G442">
        <v>127.39453125</v>
      </c>
      <c r="H442" s="22">
        <f>_xll.BDH(H$3&amp;" Govt",$A$8,F442,F442)</f>
        <v>1.2509999999999999</v>
      </c>
      <c r="I442" s="14">
        <f t="shared" si="163"/>
        <v>101.83415767386091</v>
      </c>
      <c r="J442" s="2">
        <v>38806</v>
      </c>
      <c r="K442">
        <v>127.0703125</v>
      </c>
      <c r="L442" s="22">
        <f>_xll.BDH(L$3&amp;" Govt",$A$8,J442,J442)</f>
        <v>1.22685</v>
      </c>
      <c r="M442">
        <f t="shared" si="164"/>
        <v>103.57444879162082</v>
      </c>
      <c r="N442" s="2">
        <v>38806</v>
      </c>
      <c r="O442">
        <v>127.578125</v>
      </c>
      <c r="P442" s="22">
        <f>_xll.BDH(P$3&amp;" Govt",$A$8,N442,N442)</f>
        <v>1.2085600000000001</v>
      </c>
      <c r="Q442">
        <f t="shared" si="165"/>
        <v>105.56209455881378</v>
      </c>
      <c r="R442" s="2">
        <v>38806</v>
      </c>
      <c r="S442">
        <v>127.7109375</v>
      </c>
      <c r="T442" s="22">
        <f>_xll.BDH(T$3&amp;" Govt",$A$8,R442,R442)</f>
        <v>1.1780599999999999</v>
      </c>
      <c r="U442">
        <f t="shared" si="166"/>
        <v>108.407837886016</v>
      </c>
      <c r="V442" s="2">
        <v>38903</v>
      </c>
      <c r="W442">
        <v>100.3515625</v>
      </c>
      <c r="X442" s="22">
        <f>_xll.BDH(X$3&amp;" Govt",$A$8,V442,V442)</f>
        <v>1.0643100000000001</v>
      </c>
      <c r="Y442">
        <f t="shared" si="167"/>
        <v>94.287907188695016</v>
      </c>
      <c r="Z442" s="2">
        <v>38806</v>
      </c>
      <c r="AA442">
        <v>121.25</v>
      </c>
      <c r="AB442" s="22">
        <f>_xll.BDH(AB$3&amp;" Govt",$A$8,Z442,Z442)</f>
        <v>1.1388</v>
      </c>
      <c r="AC442">
        <f t="shared" si="168"/>
        <v>106.47172462240955</v>
      </c>
      <c r="AD442" s="2">
        <v>39443</v>
      </c>
      <c r="AE442">
        <v>109.71875</v>
      </c>
      <c r="AF442" s="22">
        <f>_xll.BDH(AF$3&amp;" Govt",$A$8,AD442,AD442)</f>
        <v>1.0522800000000001</v>
      </c>
      <c r="AG442">
        <f t="shared" si="169"/>
        <v>104.2676378910556</v>
      </c>
      <c r="AH442" s="2">
        <v>38806</v>
      </c>
      <c r="AI442">
        <v>119.1640625</v>
      </c>
      <c r="AJ442" s="22">
        <f>_xll.BDH(AJ$3&amp;" Govt",$A$8,AH442,AH442)</f>
        <v>1.1162300000000001</v>
      </c>
      <c r="AK442">
        <f t="shared" si="170"/>
        <v>106.75583213137077</v>
      </c>
      <c r="AL442" s="2">
        <v>39807</v>
      </c>
      <c r="AM442">
        <v>104.953125</v>
      </c>
      <c r="AN442" s="22">
        <f>_xll.BDH(AN$3&amp;" Govt",$A$8,AL442,AL442)</f>
        <v>1.0697300000000001</v>
      </c>
      <c r="AO442">
        <f t="shared" si="171"/>
        <v>98.111789890907048</v>
      </c>
      <c r="AP442" s="2">
        <v>38806</v>
      </c>
      <c r="AQ442">
        <v>115.56640625</v>
      </c>
      <c r="AR442" s="22">
        <f>_xll.BDH(AR$3&amp;" Govt",$A$8,AP442,AP442)</f>
        <v>1.1023499999999999</v>
      </c>
      <c r="AS442">
        <f t="shared" si="172"/>
        <v>104.83640064407857</v>
      </c>
      <c r="AV442" s="22"/>
      <c r="AX442" s="2">
        <v>38806</v>
      </c>
      <c r="AY442">
        <v>105.2578125</v>
      </c>
      <c r="AZ442" s="22">
        <f>_xll.BDH(AZ$3&amp;" Govt",$A$8,AX442,AX442)</f>
        <v>1.0791599999999999</v>
      </c>
      <c r="BA442">
        <f t="shared" si="174"/>
        <v>97.536799455131785</v>
      </c>
      <c r="BB442" s="2">
        <v>38806</v>
      </c>
      <c r="BC442">
        <v>105.15625</v>
      </c>
      <c r="BD442" s="22">
        <f>_xll.BDH(BD$3&amp;" Govt",$A$8,BB442,BB442)</f>
        <v>1.0726800000000001</v>
      </c>
      <c r="BE442">
        <f t="shared" si="175"/>
        <v>98.031332736696868</v>
      </c>
      <c r="BH442" s="22"/>
      <c r="BJ442" s="2">
        <v>38806</v>
      </c>
      <c r="BK442">
        <v>103.03125</v>
      </c>
      <c r="BL442" s="22">
        <f>_xll.BDH(BL$3&amp;" Govt",$A$8,BJ442,BJ442)</f>
        <v>1.05149</v>
      </c>
      <c r="BM442">
        <f t="shared" si="176"/>
        <v>97.985953266317324</v>
      </c>
      <c r="BN442" s="2">
        <v>38981</v>
      </c>
      <c r="BO442">
        <v>101.296875</v>
      </c>
      <c r="BP442" s="22">
        <f>_xll.BDH(BP$3&amp;" Govt",$A$8,BN442,BN442)</f>
        <v>1.0647</v>
      </c>
      <c r="BQ442">
        <f t="shared" si="177"/>
        <v>95.141236968160044</v>
      </c>
      <c r="BR442" s="2">
        <v>39162</v>
      </c>
      <c r="BS442">
        <v>102.61328125</v>
      </c>
      <c r="BT442" s="22">
        <f>_xll.BDH(BT$3&amp;" Govt",$A$8,BR442,BR442)</f>
        <v>1.03952</v>
      </c>
      <c r="BU442">
        <f t="shared" si="178"/>
        <v>98.712176052408807</v>
      </c>
      <c r="BV442" s="2">
        <v>39342</v>
      </c>
      <c r="BW442">
        <v>103.609375</v>
      </c>
      <c r="BX442" s="22">
        <f>_xll.BDH(BX$3&amp;" Govt",$A$8,BV442,BV442)</f>
        <v>1.0496099999999999</v>
      </c>
      <c r="BY442">
        <f t="shared" si="179"/>
        <v>98.71225979173218</v>
      </c>
      <c r="BZ442" s="2">
        <v>39524</v>
      </c>
      <c r="CA442">
        <v>118.39453125</v>
      </c>
      <c r="CB442" s="22">
        <f>_xll.BDH(CB$3&amp;" Govt",$A$8,BZ442,BZ442)</f>
        <v>1.0427</v>
      </c>
      <c r="CC442">
        <f t="shared" si="180"/>
        <v>113.54611225664142</v>
      </c>
      <c r="CD442" s="2">
        <v>39706</v>
      </c>
      <c r="CE442">
        <v>115.9453125</v>
      </c>
      <c r="CF442" s="22">
        <f>_xll.BDH(CF$3&amp;" Govt",$A$8,CD442,CD442)</f>
        <v>1.0876999999999999</v>
      </c>
      <c r="CG442">
        <f t="shared" si="181"/>
        <v>106.59677530569091</v>
      </c>
      <c r="CH442" s="2">
        <v>39888</v>
      </c>
      <c r="CI442">
        <v>106.2890625</v>
      </c>
      <c r="CJ442" s="22">
        <f>_xll.BDH(CJ$3&amp;" Govt",$A$8,CH442,CH442)</f>
        <v>1.01647</v>
      </c>
      <c r="CK442">
        <f t="shared" si="182"/>
        <v>104.56684653752693</v>
      </c>
      <c r="CL442" s="2">
        <v>40070</v>
      </c>
      <c r="CM442">
        <v>103.66015625</v>
      </c>
      <c r="CN442" s="22">
        <f>_xll.BDH(CN$3&amp;" Govt",$A$8,CL442,CL442)</f>
        <v>1.02887</v>
      </c>
      <c r="CO442">
        <f t="shared" si="183"/>
        <v>100.75146155490977</v>
      </c>
      <c r="CR442" s="22"/>
      <c r="CV442" s="22"/>
      <c r="CZ442" s="22"/>
      <c r="DB442" s="2">
        <v>38811</v>
      </c>
      <c r="DC442">
        <v>105.9296875</v>
      </c>
      <c r="DD442" s="22">
        <f>_xll.BDH(DD$3&amp;" Govt",$A$8,DB442,DB442)</f>
        <v>1.0522199999999999</v>
      </c>
      <c r="DE442">
        <f t="shared" si="184"/>
        <v>100.67256609834446</v>
      </c>
      <c r="DF442" s="2">
        <v>39352</v>
      </c>
      <c r="DG442">
        <v>100.5078125</v>
      </c>
      <c r="DH442" s="22">
        <f>_xll.BDH(DH$3&amp;" Govt",$A$8,DF442,DF442)</f>
        <v>1.04952</v>
      </c>
      <c r="DI442">
        <f t="shared" si="185"/>
        <v>95.765504706913632</v>
      </c>
      <c r="DJ442" s="2">
        <v>39716</v>
      </c>
      <c r="DK442">
        <v>108.11328125</v>
      </c>
      <c r="DL442" s="22">
        <f>_xll.BDH(DL$3&amp;" Govt",$A$8,DJ442,DJ442)</f>
        <v>1.0895999999999999</v>
      </c>
      <c r="DM442">
        <f t="shared" si="186"/>
        <v>99.222908636196777</v>
      </c>
      <c r="DP442" s="22"/>
    </row>
    <row r="443" spans="4:120" x14ac:dyDescent="0.25">
      <c r="D443" s="2"/>
      <c r="F443" s="2">
        <v>38807</v>
      </c>
      <c r="G443">
        <v>127.45703125</v>
      </c>
      <c r="H443" s="22">
        <f>_xll.BDH(H$3&amp;" Govt",$A$8,F443,F443)</f>
        <v>1.2513099999999999</v>
      </c>
      <c r="I443" s="14">
        <f t="shared" si="163"/>
        <v>101.85887689701194</v>
      </c>
      <c r="J443" s="2">
        <v>38807</v>
      </c>
      <c r="K443">
        <v>127.09765625</v>
      </c>
      <c r="L443" s="22">
        <f>_xll.BDH(L$3&amp;" Govt",$A$8,J443,J443)</f>
        <v>1.22715</v>
      </c>
      <c r="M443">
        <f t="shared" si="164"/>
        <v>103.57141038177892</v>
      </c>
      <c r="N443" s="2">
        <v>38807</v>
      </c>
      <c r="O443">
        <v>127.6484375</v>
      </c>
      <c r="P443" s="22">
        <f>_xll.BDH(P$3&amp;" Govt",$A$8,N443,N443)</f>
        <v>1.20885</v>
      </c>
      <c r="Q443">
        <f t="shared" si="165"/>
        <v>105.59493526905737</v>
      </c>
      <c r="R443" s="2">
        <v>38807</v>
      </c>
      <c r="S443">
        <v>127.74609375</v>
      </c>
      <c r="T443" s="22">
        <f>_xll.BDH(T$3&amp;" Govt",$A$8,R443,R443)</f>
        <v>1.17835</v>
      </c>
      <c r="U443">
        <f t="shared" si="166"/>
        <v>108.41099312598125</v>
      </c>
      <c r="V443" s="2">
        <v>38904</v>
      </c>
      <c r="W443">
        <v>100.51953125</v>
      </c>
      <c r="X443" s="22">
        <f>_xll.BDH(X$3&amp;" Govt",$A$8,V443,V443)</f>
        <v>1.0644800000000001</v>
      </c>
      <c r="Y443">
        <f t="shared" si="167"/>
        <v>94.430643365774827</v>
      </c>
      <c r="Z443" s="2">
        <v>38807</v>
      </c>
      <c r="AA443">
        <v>121.328125</v>
      </c>
      <c r="AB443" s="22">
        <f>_xll.BDH(AB$3&amp;" Govt",$A$8,Z443,Z443)</f>
        <v>1.1390800000000001</v>
      </c>
      <c r="AC443">
        <f t="shared" si="168"/>
        <v>106.51413860308318</v>
      </c>
      <c r="AD443" s="2">
        <v>39444</v>
      </c>
      <c r="AE443">
        <v>110.125</v>
      </c>
      <c r="AF443" s="22">
        <f>_xll.BDH(AF$3&amp;" Govt",$A$8,AD443,AD443)</f>
        <v>1.05236</v>
      </c>
      <c r="AG443">
        <f t="shared" si="169"/>
        <v>104.64574860313961</v>
      </c>
      <c r="AH443" s="2">
        <v>38807</v>
      </c>
      <c r="AI443">
        <v>119.2421875</v>
      </c>
      <c r="AJ443" s="22">
        <f>_xll.BDH(AJ$3&amp;" Govt",$A$8,AH443,AH443)</f>
        <v>1.1165</v>
      </c>
      <c r="AK443">
        <f t="shared" si="170"/>
        <v>106.79998880429915</v>
      </c>
      <c r="AL443" s="2">
        <v>39808</v>
      </c>
      <c r="AM443">
        <v>105.01953125</v>
      </c>
      <c r="AN443" s="22">
        <f>_xll.BDH(AN$3&amp;" Govt",$A$8,AL443,AL443)</f>
        <v>1.06938</v>
      </c>
      <c r="AO443">
        <f t="shared" si="171"/>
        <v>98.205999036825077</v>
      </c>
      <c r="AP443" s="2">
        <v>38807</v>
      </c>
      <c r="AQ443">
        <v>115.671875</v>
      </c>
      <c r="AR443" s="22">
        <f>_xll.BDH(AR$3&amp;" Govt",$A$8,AP443,AP443)</f>
        <v>1.1026199999999999</v>
      </c>
      <c r="AS443">
        <f t="shared" si="172"/>
        <v>104.90638207179265</v>
      </c>
      <c r="AV443" s="22"/>
      <c r="AX443" s="2">
        <v>38807</v>
      </c>
      <c r="AY443">
        <v>105.31640625</v>
      </c>
      <c r="AZ443" s="22">
        <f>_xll.BDH(AZ$3&amp;" Govt",$A$8,AX443,AX443)</f>
        <v>1.07942</v>
      </c>
      <c r="BA443">
        <f t="shared" si="174"/>
        <v>97.567588380797091</v>
      </c>
      <c r="BB443" s="2">
        <v>38807</v>
      </c>
      <c r="BC443">
        <v>105.23046875</v>
      </c>
      <c r="BD443" s="22">
        <f>_xll.BDH(BD$3&amp;" Govt",$A$8,BB443,BB443)</f>
        <v>1.07294</v>
      </c>
      <c r="BE443">
        <f t="shared" si="175"/>
        <v>98.076750563871229</v>
      </c>
      <c r="BH443" s="22"/>
      <c r="BJ443" s="2">
        <v>38807</v>
      </c>
      <c r="BK443">
        <v>103.0703125</v>
      </c>
      <c r="BL443" s="22">
        <f>_xll.BDH(BL$3&amp;" Govt",$A$8,BJ443,BJ443)</f>
        <v>1.05175</v>
      </c>
      <c r="BM443">
        <f t="shared" si="176"/>
        <v>97.998870929403381</v>
      </c>
      <c r="BN443" s="2">
        <v>38982</v>
      </c>
      <c r="BO443">
        <v>101.55859375</v>
      </c>
      <c r="BP443" s="22">
        <f>_xll.BDH(BP$3&amp;" Govt",$A$8,BN443,BN443)</f>
        <v>1.06481</v>
      </c>
      <c r="BQ443">
        <f t="shared" si="177"/>
        <v>95.377197575154256</v>
      </c>
      <c r="BR443" s="2">
        <v>39163</v>
      </c>
      <c r="BS443">
        <v>102.3515625</v>
      </c>
      <c r="BT443" s="22">
        <f>_xll.BDH(BT$3&amp;" Govt",$A$8,BR443,BR443)</f>
        <v>1.0396300000000001</v>
      </c>
      <c r="BU443">
        <f t="shared" si="178"/>
        <v>98.449989419312629</v>
      </c>
      <c r="BV443" s="2">
        <v>39343</v>
      </c>
      <c r="BW443">
        <v>103.875</v>
      </c>
      <c r="BX443" s="22">
        <f>_xll.BDH(BX$3&amp;" Govt",$A$8,BV443,BV443)</f>
        <v>1.0496000000000001</v>
      </c>
      <c r="BY443">
        <f t="shared" si="179"/>
        <v>98.966272865853654</v>
      </c>
      <c r="BZ443" s="2">
        <v>39525</v>
      </c>
      <c r="CA443">
        <v>117.87890625</v>
      </c>
      <c r="CB443" s="22">
        <f>_xll.BDH(CB$3&amp;" Govt",$A$8,BZ443,BZ443)</f>
        <v>1.04287</v>
      </c>
      <c r="CC443">
        <f t="shared" si="180"/>
        <v>113.0331740773059</v>
      </c>
      <c r="CD443" s="2">
        <v>39707</v>
      </c>
      <c r="CE443">
        <v>114.390625</v>
      </c>
      <c r="CF443" s="22">
        <f>_xll.BDH(CF$3&amp;" Govt",$A$8,CD443,CD443)</f>
        <v>1.08789</v>
      </c>
      <c r="CG443">
        <f t="shared" si="181"/>
        <v>105.1490729761281</v>
      </c>
      <c r="CH443" s="2">
        <v>39889</v>
      </c>
      <c r="CI443">
        <v>106.23046875</v>
      </c>
      <c r="CJ443" s="22">
        <f>_xll.BDH(CJ$3&amp;" Govt",$A$8,CH443,CH443)</f>
        <v>1.0166200000000001</v>
      </c>
      <c r="CK443">
        <f t="shared" si="182"/>
        <v>104.49378209163699</v>
      </c>
      <c r="CL443" s="2">
        <v>40071</v>
      </c>
      <c r="CM443">
        <v>103.8046875</v>
      </c>
      <c r="CN443" s="22">
        <f>_xll.BDH(CN$3&amp;" Govt",$A$8,CL443,CL443)</f>
        <v>1.0288200000000001</v>
      </c>
      <c r="CO443">
        <f t="shared" si="183"/>
        <v>100.89684055519915</v>
      </c>
      <c r="CR443" s="22"/>
      <c r="CV443" s="22"/>
      <c r="CZ443" s="22"/>
      <c r="DB443" s="2">
        <v>38812</v>
      </c>
      <c r="DC443">
        <v>106.421875</v>
      </c>
      <c r="DD443" s="22">
        <f>_xll.BDH(DD$3&amp;" Govt",$A$8,DB443,DB443)</f>
        <v>1.0522899999999999</v>
      </c>
      <c r="DE443">
        <f t="shared" si="184"/>
        <v>101.1335991029089</v>
      </c>
      <c r="DF443" s="2">
        <v>39353</v>
      </c>
      <c r="DG443">
        <v>100.6875</v>
      </c>
      <c r="DH443" s="22">
        <f>_xll.BDH(DH$3&amp;" Govt",$A$8,DF443,DF443)</f>
        <v>1.0495099999999999</v>
      </c>
      <c r="DI443">
        <f t="shared" si="185"/>
        <v>95.937628035940591</v>
      </c>
      <c r="DJ443" s="2">
        <v>39717</v>
      </c>
      <c r="DK443">
        <v>108.15625</v>
      </c>
      <c r="DL443" s="22">
        <f>_xll.BDH(DL$3&amp;" Govt",$A$8,DJ443,DJ443)</f>
        <v>1.08979</v>
      </c>
      <c r="DM443">
        <f t="shared" si="186"/>
        <v>99.245038034850751</v>
      </c>
      <c r="DP443" s="22"/>
    </row>
    <row r="444" spans="4:120" x14ac:dyDescent="0.25">
      <c r="D444" s="2"/>
      <c r="F444" s="2">
        <v>38810</v>
      </c>
      <c r="G444">
        <v>127.4765625</v>
      </c>
      <c r="H444" s="22">
        <f>_xll.BDH(H$3&amp;" Govt",$A$8,F444,F444)</f>
        <v>1.2517800000000001</v>
      </c>
      <c r="I444" s="14">
        <f t="shared" si="163"/>
        <v>101.83623520107366</v>
      </c>
      <c r="J444" s="2">
        <v>38810</v>
      </c>
      <c r="K444">
        <v>127.09765625</v>
      </c>
      <c r="L444" s="22">
        <f>_xll.BDH(L$3&amp;" Govt",$A$8,J444,J444)</f>
        <v>1.2276100000000001</v>
      </c>
      <c r="M444">
        <f t="shared" si="164"/>
        <v>103.53260094818386</v>
      </c>
      <c r="N444" s="2">
        <v>38810</v>
      </c>
      <c r="O444">
        <v>127.62890625</v>
      </c>
      <c r="P444" s="22">
        <f>_xll.BDH(P$3&amp;" Govt",$A$8,N444,N444)</f>
        <v>1.2093099999999999</v>
      </c>
      <c r="Q444">
        <f t="shared" si="165"/>
        <v>105.53861809626979</v>
      </c>
      <c r="R444" s="2">
        <v>38810</v>
      </c>
      <c r="S444">
        <v>127.69140625</v>
      </c>
      <c r="T444" s="22">
        <f>_xll.BDH(T$3&amp;" Govt",$A$8,R444,R444)</f>
        <v>1.1788000000000001</v>
      </c>
      <c r="U444">
        <f t="shared" si="166"/>
        <v>108.32321534611468</v>
      </c>
      <c r="V444" s="2">
        <v>38905</v>
      </c>
      <c r="W444">
        <v>100.6953125</v>
      </c>
      <c r="X444" s="22">
        <f>_xll.BDH(X$3&amp;" Govt",$A$8,V444,V444)</f>
        <v>1.0646500000000001</v>
      </c>
      <c r="Y444">
        <f t="shared" si="167"/>
        <v>94.580672051848012</v>
      </c>
      <c r="Z444" s="2">
        <v>38810</v>
      </c>
      <c r="AA444">
        <v>121.23828125</v>
      </c>
      <c r="AB444" s="22">
        <f>_xll.BDH(AB$3&amp;" Govt",$A$8,Z444,Z444)</f>
        <v>1.13951</v>
      </c>
      <c r="AC444">
        <f t="shared" si="168"/>
        <v>106.39510074505708</v>
      </c>
      <c r="AD444" s="2">
        <v>39447</v>
      </c>
      <c r="AE444">
        <v>110.36328125</v>
      </c>
      <c r="AF444" s="22">
        <f>_xll.BDH(AF$3&amp;" Govt",$A$8,AD444,AD444)</f>
        <v>1.05257</v>
      </c>
      <c r="AG444">
        <f t="shared" si="169"/>
        <v>104.85125098568267</v>
      </c>
      <c r="AH444" s="2">
        <v>38810</v>
      </c>
      <c r="AI444">
        <v>119.171875</v>
      </c>
      <c r="AJ444" s="22">
        <f>_xll.BDH(AJ$3&amp;" Govt",$A$8,AH444,AH444)</f>
        <v>1.11693</v>
      </c>
      <c r="AK444">
        <f t="shared" si="170"/>
        <v>106.69592096192241</v>
      </c>
      <c r="AL444" s="2">
        <v>39811</v>
      </c>
      <c r="AM444">
        <v>104.95703125</v>
      </c>
      <c r="AN444" s="22">
        <f>_xll.BDH(AN$3&amp;" Govt",$A$8,AL444,AL444)</f>
        <v>1.06833</v>
      </c>
      <c r="AO444">
        <f t="shared" si="171"/>
        <v>98.244017532035983</v>
      </c>
      <c r="AP444" s="2">
        <v>38810</v>
      </c>
      <c r="AQ444">
        <v>115.6015625</v>
      </c>
      <c r="AR444" s="22">
        <f>_xll.BDH(AR$3&amp;" Govt",$A$8,AP444,AP444)</f>
        <v>1.10304</v>
      </c>
      <c r="AS444">
        <f t="shared" si="172"/>
        <v>104.80269301203946</v>
      </c>
      <c r="AV444" s="22"/>
      <c r="AX444" s="2">
        <v>38810</v>
      </c>
      <c r="AY444">
        <v>105.2109375</v>
      </c>
      <c r="AZ444" s="22">
        <f>_xll.BDH(AZ$3&amp;" Govt",$A$8,AX444,AX444)</f>
        <v>1.0798300000000001</v>
      </c>
      <c r="BA444">
        <f t="shared" si="174"/>
        <v>97.432871377902075</v>
      </c>
      <c r="BB444" s="2">
        <v>38810</v>
      </c>
      <c r="BC444">
        <v>105.1953125</v>
      </c>
      <c r="BD444" s="22">
        <f>_xll.BDH(BD$3&amp;" Govt",$A$8,BB444,BB444)</f>
        <v>1.07335</v>
      </c>
      <c r="BE444">
        <f t="shared" si="175"/>
        <v>98.006533283644657</v>
      </c>
      <c r="BH444" s="22"/>
      <c r="BJ444" s="2">
        <v>38810</v>
      </c>
      <c r="BK444">
        <v>103.01953125</v>
      </c>
      <c r="BL444" s="22">
        <f>_xll.BDH(BL$3&amp;" Govt",$A$8,BJ444,BJ444)</f>
        <v>1.0521499999999999</v>
      </c>
      <c r="BM444">
        <f t="shared" si="176"/>
        <v>97.913350045145663</v>
      </c>
      <c r="BN444" s="2">
        <v>38985</v>
      </c>
      <c r="BO444">
        <v>101.921875</v>
      </c>
      <c r="BP444" s="22">
        <f>_xll.BDH(BP$3&amp;" Govt",$A$8,BN444,BN444)</f>
        <v>1.0651200000000001</v>
      </c>
      <c r="BQ444">
        <f t="shared" si="177"/>
        <v>95.690509050623405</v>
      </c>
      <c r="BR444" s="2">
        <v>39164</v>
      </c>
      <c r="BS444">
        <v>102.234375</v>
      </c>
      <c r="BT444" s="22">
        <f>_xll.BDH(BT$3&amp;" Govt",$A$8,BR444,BR444)</f>
        <v>1.03973</v>
      </c>
      <c r="BU444">
        <f t="shared" si="178"/>
        <v>98.327811066334519</v>
      </c>
      <c r="BV444" s="2">
        <v>39344</v>
      </c>
      <c r="BW444">
        <v>103.421875</v>
      </c>
      <c r="BX444" s="22">
        <f>_xll.BDH(BX$3&amp;" Govt",$A$8,BV444,BV444)</f>
        <v>1.04959</v>
      </c>
      <c r="BY444">
        <f t="shared" si="179"/>
        <v>98.535499576024918</v>
      </c>
      <c r="BZ444" s="2">
        <v>39526</v>
      </c>
      <c r="CA444">
        <v>118.73828125</v>
      </c>
      <c r="CB444" s="22">
        <f>_xll.BDH(CB$3&amp;" Govt",$A$8,BZ444,BZ444)</f>
        <v>1.0430299999999999</v>
      </c>
      <c r="CC444">
        <f t="shared" si="180"/>
        <v>113.83975652665792</v>
      </c>
      <c r="CD444" s="2">
        <v>39708</v>
      </c>
      <c r="CE444">
        <v>114.58984375</v>
      </c>
      <c r="CF444" s="22">
        <f>_xll.BDH(CF$3&amp;" Govt",$A$8,CD444,CD444)</f>
        <v>1.0880799999999999</v>
      </c>
      <c r="CG444">
        <f t="shared" si="181"/>
        <v>105.31380390228661</v>
      </c>
      <c r="CH444" s="2">
        <v>39890</v>
      </c>
      <c r="CI444">
        <v>110.55859375</v>
      </c>
      <c r="CJ444" s="22">
        <f>_xll.BDH(CJ$3&amp;" Govt",$A$8,CH444,CH444)</f>
        <v>1.0167600000000001</v>
      </c>
      <c r="CK444">
        <f t="shared" si="182"/>
        <v>108.73617544946693</v>
      </c>
      <c r="CL444" s="2">
        <v>40072</v>
      </c>
      <c r="CM444">
        <v>103.98046875</v>
      </c>
      <c r="CN444" s="22">
        <f>_xll.BDH(CN$3&amp;" Govt",$A$8,CL444,CL444)</f>
        <v>1.0287599999999999</v>
      </c>
      <c r="CO444">
        <f t="shared" si="183"/>
        <v>101.07359223725652</v>
      </c>
      <c r="CR444" s="22"/>
      <c r="CV444" s="22"/>
      <c r="CZ444" s="22"/>
      <c r="DB444" s="2">
        <v>38813</v>
      </c>
      <c r="DC444">
        <v>105.7265625</v>
      </c>
      <c r="DD444" s="22">
        <f>_xll.BDH(DD$3&amp;" Govt",$A$8,DB444,DB444)</f>
        <v>1.05236</v>
      </c>
      <c r="DE444">
        <f t="shared" si="184"/>
        <v>100.46615464289788</v>
      </c>
      <c r="DF444" s="2">
        <v>39356</v>
      </c>
      <c r="DG444">
        <v>101.03125</v>
      </c>
      <c r="DH444" s="22">
        <f>_xll.BDH(DH$3&amp;" Govt",$A$8,DF444,DF444)</f>
        <v>1.04948</v>
      </c>
      <c r="DI444">
        <f t="shared" si="185"/>
        <v>96.267913633418459</v>
      </c>
      <c r="DJ444" s="2">
        <v>39720</v>
      </c>
      <c r="DK444">
        <v>110.5859375</v>
      </c>
      <c r="DL444" s="22">
        <f>_xll.BDH(DL$3&amp;" Govt",$A$8,DJ444,DJ444)</f>
        <v>1.09036</v>
      </c>
      <c r="DM444">
        <f t="shared" si="186"/>
        <v>101.42149152573462</v>
      </c>
      <c r="DP444" s="22"/>
    </row>
    <row r="445" spans="4:120" x14ac:dyDescent="0.25">
      <c r="D445" s="2"/>
      <c r="F445" s="2">
        <v>38811</v>
      </c>
      <c r="G445">
        <v>127.48046875</v>
      </c>
      <c r="H445" s="22">
        <f>_xll.BDH(H$3&amp;" Govt",$A$8,F445,F445)</f>
        <v>1.25187</v>
      </c>
      <c r="I445" s="14">
        <f t="shared" si="163"/>
        <v>101.83203427672203</v>
      </c>
      <c r="J445" s="2">
        <v>38811</v>
      </c>
      <c r="K445">
        <v>127.1171875</v>
      </c>
      <c r="L445" s="22">
        <f>_xll.BDH(L$3&amp;" Govt",$A$8,J445,J445)</f>
        <v>1.2276899999999999</v>
      </c>
      <c r="M445">
        <f t="shared" si="164"/>
        <v>103.54176339303896</v>
      </c>
      <c r="N445" s="2">
        <v>38811</v>
      </c>
      <c r="O445">
        <v>127.6328125</v>
      </c>
      <c r="P445" s="22">
        <f>_xll.BDH(P$3&amp;" Govt",$A$8,N445,N445)</f>
        <v>1.20939</v>
      </c>
      <c r="Q445">
        <f t="shared" si="165"/>
        <v>105.5348667510067</v>
      </c>
      <c r="R445" s="2">
        <v>38811</v>
      </c>
      <c r="S445">
        <v>127.640625</v>
      </c>
      <c r="T445" s="22">
        <f>_xll.BDH(T$3&amp;" Govt",$A$8,R445,R445)</f>
        <v>1.1788700000000001</v>
      </c>
      <c r="U445">
        <f t="shared" si="166"/>
        <v>108.27370702452347</v>
      </c>
      <c r="V445" s="2">
        <v>38908</v>
      </c>
      <c r="W445">
        <v>100.6484375</v>
      </c>
      <c r="X445" s="22">
        <f>_xll.BDH(X$3&amp;" Govt",$A$8,V445,V445)</f>
        <v>1.0651600000000001</v>
      </c>
      <c r="Y445">
        <f t="shared" si="167"/>
        <v>94.491379229411535</v>
      </c>
      <c r="Z445" s="2">
        <v>38811</v>
      </c>
      <c r="AA445">
        <v>121.20703125</v>
      </c>
      <c r="AB445" s="22">
        <f>_xll.BDH(AB$3&amp;" Govt",$A$8,Z445,Z445)</f>
        <v>1.1395900000000001</v>
      </c>
      <c r="AC445">
        <f t="shared" si="168"/>
        <v>106.36020959292377</v>
      </c>
      <c r="AD445" s="2">
        <v>39448</v>
      </c>
      <c r="AE445">
        <v>110.36328125</v>
      </c>
      <c r="AF445" s="22">
        <f>_xll.BDH(AF$3&amp;" Govt",$A$8,AD445,AD445)</f>
        <v>1.05264</v>
      </c>
      <c r="AG445">
        <f t="shared" si="169"/>
        <v>104.84427843327254</v>
      </c>
      <c r="AH445" s="2">
        <v>38811</v>
      </c>
      <c r="AI445">
        <v>119.0859375</v>
      </c>
      <c r="AJ445" s="22">
        <f>_xll.BDH(AJ$3&amp;" Govt",$A$8,AH445,AH445)</f>
        <v>1.117</v>
      </c>
      <c r="AK445">
        <f t="shared" si="170"/>
        <v>106.61229856759176</v>
      </c>
      <c r="AL445" s="2">
        <v>39812</v>
      </c>
      <c r="AM445">
        <v>104.98046875</v>
      </c>
      <c r="AN445" s="22">
        <f>_xll.BDH(AN$3&amp;" Govt",$A$8,AL445,AL445)</f>
        <v>1.0679799999999999</v>
      </c>
      <c r="AO445">
        <f t="shared" si="171"/>
        <v>98.298159843817302</v>
      </c>
      <c r="AP445" s="2">
        <v>38811</v>
      </c>
      <c r="AQ445">
        <v>115.515625</v>
      </c>
      <c r="AR445" s="22">
        <f>_xll.BDH(AR$3&amp;" Govt",$A$8,AP445,AP445)</f>
        <v>1.10311</v>
      </c>
      <c r="AS445">
        <f t="shared" si="172"/>
        <v>104.71813781037248</v>
      </c>
      <c r="AV445" s="22"/>
      <c r="AX445" s="2">
        <v>38811</v>
      </c>
      <c r="AY445">
        <v>105.12109375</v>
      </c>
      <c r="AZ445" s="22">
        <f>_xll.BDH(AZ$3&amp;" Govt",$A$8,AX445,AX445)</f>
        <v>1.0799000000000001</v>
      </c>
      <c r="BA445">
        <f t="shared" si="174"/>
        <v>97.343359338827668</v>
      </c>
      <c r="BB445" s="2">
        <v>38811</v>
      </c>
      <c r="BC445">
        <v>105.10546875</v>
      </c>
      <c r="BD445" s="22">
        <f>_xll.BDH(BD$3&amp;" Govt",$A$8,BB445,BB445)</f>
        <v>1.07342</v>
      </c>
      <c r="BE445">
        <f t="shared" si="175"/>
        <v>97.91644347040301</v>
      </c>
      <c r="BH445" s="22"/>
      <c r="BJ445" s="2">
        <v>38811</v>
      </c>
      <c r="BK445">
        <v>102.8984375</v>
      </c>
      <c r="BL445" s="22">
        <f>_xll.BDH(BL$3&amp;" Govt",$A$8,BJ445,BJ445)</f>
        <v>1.0522199999999999</v>
      </c>
      <c r="BM445">
        <f t="shared" si="176"/>
        <v>97.791752200110253</v>
      </c>
      <c r="BN445" s="2">
        <v>38986</v>
      </c>
      <c r="BO445">
        <v>101.75390625</v>
      </c>
      <c r="BP445" s="22">
        <f>_xll.BDH(BP$3&amp;" Govt",$A$8,BN445,BN445)</f>
        <v>1.0652299999999999</v>
      </c>
      <c r="BQ445">
        <f t="shared" si="177"/>
        <v>95.522944575349939</v>
      </c>
      <c r="BR445" s="2">
        <v>39167</v>
      </c>
      <c r="BS445">
        <v>102.52734375</v>
      </c>
      <c r="BT445" s="22">
        <f>_xll.BDH(BT$3&amp;" Govt",$A$8,BR445,BR445)</f>
        <v>1.04003</v>
      </c>
      <c r="BU445">
        <f t="shared" si="178"/>
        <v>98.581140688249377</v>
      </c>
      <c r="BV445" s="2">
        <v>39345</v>
      </c>
      <c r="BW445">
        <v>102.34375</v>
      </c>
      <c r="BX445" s="22">
        <f>_xll.BDH(BX$3&amp;" Govt",$A$8,BV445,BV445)</f>
        <v>1.04958</v>
      </c>
      <c r="BY445">
        <f t="shared" si="179"/>
        <v>97.509241791954878</v>
      </c>
      <c r="BZ445" s="2">
        <v>39527</v>
      </c>
      <c r="CA445">
        <v>118.73046875</v>
      </c>
      <c r="CB445" s="22">
        <f>_xll.BDH(CB$3&amp;" Govt",$A$8,BZ445,BZ445)</f>
        <v>1.0431999999999999</v>
      </c>
      <c r="CC445">
        <f t="shared" si="180"/>
        <v>113.81371620973927</v>
      </c>
      <c r="CD445" s="2">
        <v>39709</v>
      </c>
      <c r="CE445">
        <v>114.0546875</v>
      </c>
      <c r="CF445" s="22">
        <f>_xll.BDH(CF$3&amp;" Govt",$A$8,CD445,CD445)</f>
        <v>1.0882700000000001</v>
      </c>
      <c r="CG445">
        <f t="shared" si="181"/>
        <v>104.80366774789344</v>
      </c>
      <c r="CH445" s="2">
        <v>39891</v>
      </c>
      <c r="CI445">
        <v>111.58203125</v>
      </c>
      <c r="CJ445" s="22">
        <f>_xll.BDH(CJ$3&amp;" Govt",$A$8,CH445,CH445)</f>
        <v>1.0168999999999999</v>
      </c>
      <c r="CK445">
        <f t="shared" si="182"/>
        <v>109.72763423148787</v>
      </c>
      <c r="CL445" s="2">
        <v>40073</v>
      </c>
      <c r="CM445">
        <v>104.15625</v>
      </c>
      <c r="CN445" s="22">
        <f>_xll.BDH(CN$3&amp;" Govt",$A$8,CL445,CL445)</f>
        <v>1.02871</v>
      </c>
      <c r="CO445">
        <f t="shared" si="183"/>
        <v>101.24938029182179</v>
      </c>
      <c r="CR445" s="22"/>
      <c r="CV445" s="22"/>
      <c r="CZ445" s="22"/>
      <c r="DB445" s="2">
        <v>38814</v>
      </c>
      <c r="DC445">
        <v>104.84765625</v>
      </c>
      <c r="DD445" s="22">
        <f>_xll.BDH(DD$3&amp;" Govt",$A$8,DB445,DB445)</f>
        <v>1.05243</v>
      </c>
      <c r="DE445">
        <f t="shared" si="184"/>
        <v>99.624351500812409</v>
      </c>
      <c r="DF445" s="2">
        <v>39357</v>
      </c>
      <c r="DG445">
        <v>101.12890625</v>
      </c>
      <c r="DH445" s="22">
        <f>_xll.BDH(DH$3&amp;" Govt",$A$8,DF445,DF445)</f>
        <v>1.04942</v>
      </c>
      <c r="DI445">
        <f t="shared" si="185"/>
        <v>96.366475052886358</v>
      </c>
      <c r="DJ445" s="2">
        <v>39721</v>
      </c>
      <c r="DK445">
        <v>105.83984375</v>
      </c>
      <c r="DL445" s="22">
        <f>_xll.BDH(DL$3&amp;" Govt",$A$8,DJ445,DJ445)</f>
        <v>1.0905499999999999</v>
      </c>
      <c r="DM445">
        <f t="shared" si="186"/>
        <v>97.051802989317324</v>
      </c>
      <c r="DP445" s="22"/>
    </row>
    <row r="446" spans="4:120" x14ac:dyDescent="0.25">
      <c r="D446" s="2"/>
      <c r="F446" s="2">
        <v>38812</v>
      </c>
      <c r="G446">
        <v>127.55859375</v>
      </c>
      <c r="H446" s="22">
        <f>_xll.BDH(H$3&amp;" Govt",$A$8,F446,F446)</f>
        <v>1.2519499999999999</v>
      </c>
      <c r="I446" s="14">
        <f t="shared" si="163"/>
        <v>101.88792982946605</v>
      </c>
      <c r="J446" s="2">
        <v>38812</v>
      </c>
      <c r="K446">
        <v>127.25390625</v>
      </c>
      <c r="L446" s="22">
        <f>_xll.BDH(L$3&amp;" Govt",$A$8,J446,J446)</f>
        <v>1.2277800000000001</v>
      </c>
      <c r="M446">
        <f t="shared" si="164"/>
        <v>103.64552790402189</v>
      </c>
      <c r="N446" s="2">
        <v>38812</v>
      </c>
      <c r="O446">
        <v>127.8046875</v>
      </c>
      <c r="P446" s="22">
        <f>_xll.BDH(P$3&amp;" Govt",$A$8,N446,N446)</f>
        <v>1.20947</v>
      </c>
      <c r="Q446">
        <f t="shared" si="165"/>
        <v>105.66999388161756</v>
      </c>
      <c r="R446" s="2">
        <v>38812</v>
      </c>
      <c r="S446">
        <v>127.88671875</v>
      </c>
      <c r="T446" s="22">
        <f>_xll.BDH(T$3&amp;" Govt",$A$8,R446,R446)</f>
        <v>1.1789499999999999</v>
      </c>
      <c r="U446">
        <f t="shared" si="166"/>
        <v>108.4750996649561</v>
      </c>
      <c r="V446" s="2">
        <v>38909</v>
      </c>
      <c r="W446">
        <v>100.69921875</v>
      </c>
      <c r="X446" s="22">
        <f>_xll.BDH(X$3&amp;" Govt",$A$8,V446,V446)</f>
        <v>1.06534</v>
      </c>
      <c r="Y446">
        <f t="shared" si="167"/>
        <v>94.523080659695495</v>
      </c>
      <c r="Z446" s="2">
        <v>38812</v>
      </c>
      <c r="AA446">
        <v>121.47265625</v>
      </c>
      <c r="AB446" s="22">
        <f>_xll.BDH(AB$3&amp;" Govt",$A$8,Z446,Z446)</f>
        <v>1.13967</v>
      </c>
      <c r="AC446">
        <f t="shared" si="168"/>
        <v>106.58581541147876</v>
      </c>
      <c r="AD446" s="2">
        <v>39449</v>
      </c>
      <c r="AE446">
        <v>111.03515625</v>
      </c>
      <c r="AF446" s="22">
        <f>_xll.BDH(AF$3&amp;" Govt",$A$8,AD446,AD446)</f>
        <v>1.0528500000000001</v>
      </c>
      <c r="AG446">
        <f t="shared" si="169"/>
        <v>105.46151517310157</v>
      </c>
      <c r="AH446" s="2">
        <v>38812</v>
      </c>
      <c r="AI446">
        <v>119.34765625</v>
      </c>
      <c r="AJ446" s="22">
        <f>_xll.BDH(AJ$3&amp;" Govt",$A$8,AH446,AH446)</f>
        <v>1.1170800000000001</v>
      </c>
      <c r="AK446">
        <f t="shared" si="170"/>
        <v>106.83895177605901</v>
      </c>
      <c r="AL446" s="2">
        <v>39813</v>
      </c>
      <c r="AM446">
        <v>104.57421875</v>
      </c>
      <c r="AN446" s="22">
        <f>_xll.BDH(AN$3&amp;" Govt",$A$8,AL446,AL446)</f>
        <v>1.0676300000000001</v>
      </c>
      <c r="AO446">
        <f t="shared" si="171"/>
        <v>97.94986910259172</v>
      </c>
      <c r="AP446" s="2">
        <v>38812</v>
      </c>
      <c r="AQ446">
        <v>115.7734375</v>
      </c>
      <c r="AR446" s="22">
        <f>_xll.BDH(AR$3&amp;" Govt",$A$8,AP446,AP446)</f>
        <v>1.1031900000000001</v>
      </c>
      <c r="AS446">
        <f t="shared" si="172"/>
        <v>104.9442412458416</v>
      </c>
      <c r="AV446" s="22"/>
      <c r="AX446" s="2">
        <v>38812</v>
      </c>
      <c r="AY446">
        <v>105.421875</v>
      </c>
      <c r="AZ446" s="22">
        <f>_xll.BDH(AZ$3&amp;" Govt",$A$8,AX446,AX446)</f>
        <v>1.0799799999999999</v>
      </c>
      <c r="BA446">
        <f t="shared" si="174"/>
        <v>97.614654901016692</v>
      </c>
      <c r="BB446" s="2">
        <v>38812</v>
      </c>
      <c r="BC446">
        <v>105.38671875</v>
      </c>
      <c r="BD446" s="22">
        <f>_xll.BDH(BD$3&amp;" Govt",$A$8,BB446,BB446)</f>
        <v>1.0734900000000001</v>
      </c>
      <c r="BE446">
        <f t="shared" si="175"/>
        <v>98.172054467205086</v>
      </c>
      <c r="BH446" s="22"/>
      <c r="BJ446" s="2">
        <v>38812</v>
      </c>
      <c r="BK446">
        <v>103.20703125</v>
      </c>
      <c r="BL446" s="22">
        <f>_xll.BDH(BL$3&amp;" Govt",$A$8,BJ446,BJ446)</f>
        <v>1.0522899999999999</v>
      </c>
      <c r="BM446">
        <f t="shared" si="176"/>
        <v>98.078506162749818</v>
      </c>
      <c r="BN446" s="2">
        <v>38987</v>
      </c>
      <c r="BO446">
        <v>101.8203125</v>
      </c>
      <c r="BP446" s="22">
        <f>_xll.BDH(BP$3&amp;" Govt",$A$8,BN446,BN446)</f>
        <v>1.0653299999999999</v>
      </c>
      <c r="BQ446">
        <f t="shared" si="177"/>
        <v>95.576312034768577</v>
      </c>
      <c r="BR446" s="2">
        <v>39168</v>
      </c>
      <c r="BS446">
        <v>102.57421875</v>
      </c>
      <c r="BT446" s="22">
        <f>_xll.BDH(BT$3&amp;" Govt",$A$8,BR446,BR446)</f>
        <v>1.0401400000000001</v>
      </c>
      <c r="BU446">
        <f t="shared" si="178"/>
        <v>98.615781289057239</v>
      </c>
      <c r="BV446" s="2">
        <v>39346</v>
      </c>
      <c r="BW446">
        <v>102.80078125</v>
      </c>
      <c r="BX446" s="22">
        <f>_xll.BDH(BX$3&amp;" Govt",$A$8,BV446,BV446)</f>
        <v>1.0495700000000001</v>
      </c>
      <c r="BY446">
        <f t="shared" si="179"/>
        <v>97.945617014586915</v>
      </c>
      <c r="BZ446" s="2">
        <v>39528</v>
      </c>
      <c r="CA446">
        <v>118.73046875</v>
      </c>
      <c r="CB446" s="22">
        <f>_xll.BDH(CB$3&amp;" Govt",$A$8,BZ446,BZ446)</f>
        <v>1.0433699999999999</v>
      </c>
      <c r="CC446">
        <f t="shared" si="180"/>
        <v>113.79517213452563</v>
      </c>
      <c r="CD446" s="2">
        <v>39710</v>
      </c>
      <c r="CE446">
        <v>113.625</v>
      </c>
      <c r="CF446" s="22">
        <f>_xll.BDH(CF$3&amp;" Govt",$A$8,CD446,CD446)</f>
        <v>1.08846</v>
      </c>
      <c r="CG446">
        <f t="shared" si="181"/>
        <v>104.39060691251861</v>
      </c>
      <c r="CH446" s="2">
        <v>39892</v>
      </c>
      <c r="CI446">
        <v>110.62109375</v>
      </c>
      <c r="CJ446" s="22">
        <f>_xll.BDH(CJ$3&amp;" Govt",$A$8,CH446,CH446)</f>
        <v>1.0170399999999999</v>
      </c>
      <c r="CK446">
        <f t="shared" si="182"/>
        <v>108.76769227365689</v>
      </c>
      <c r="CL446" s="2">
        <v>40074</v>
      </c>
      <c r="CM446">
        <v>103.4296875</v>
      </c>
      <c r="CN446" s="22">
        <f>_xll.BDH(CN$3&amp;" Govt",$A$8,CL446,CL446)</f>
        <v>1.0286500000000001</v>
      </c>
      <c r="CO446">
        <f t="shared" si="183"/>
        <v>100.5489598016818</v>
      </c>
      <c r="CR446" s="22"/>
      <c r="CV446" s="22"/>
      <c r="CZ446" s="22"/>
      <c r="DB446" s="2">
        <v>38817</v>
      </c>
      <c r="DC446">
        <v>105.22265625</v>
      </c>
      <c r="DD446" s="22">
        <f>_xll.BDH(DD$3&amp;" Govt",$A$8,DB446,DB446)</f>
        <v>1.05264</v>
      </c>
      <c r="DE446">
        <f t="shared" si="184"/>
        <v>99.960723751709978</v>
      </c>
      <c r="DF446" s="2">
        <v>39358</v>
      </c>
      <c r="DG446">
        <v>100.71875</v>
      </c>
      <c r="DH446" s="22">
        <f>_xll.BDH(DH$3&amp;" Govt",$A$8,DF446,DF446)</f>
        <v>1.0493600000000001</v>
      </c>
      <c r="DI446">
        <f t="shared" si="185"/>
        <v>95.981121826637178</v>
      </c>
      <c r="DJ446" s="2">
        <v>39722</v>
      </c>
      <c r="DK446">
        <v>106.6328125</v>
      </c>
      <c r="DL446" s="22">
        <f>_xll.BDH(DL$3&amp;" Govt",$A$8,DJ446,DJ446)</f>
        <v>1.09074</v>
      </c>
      <c r="DM446">
        <f t="shared" si="186"/>
        <v>97.761897885838962</v>
      </c>
      <c r="DP446" s="22"/>
    </row>
    <row r="447" spans="4:120" x14ac:dyDescent="0.25">
      <c r="D447" s="2"/>
      <c r="F447" s="2">
        <v>38813</v>
      </c>
      <c r="G447">
        <v>127.6171875</v>
      </c>
      <c r="H447" s="22">
        <f>_xll.BDH(H$3&amp;" Govt",$A$8,F447,F447)</f>
        <v>1.25203</v>
      </c>
      <c r="I447" s="14">
        <f t="shared" si="163"/>
        <v>101.92821857303738</v>
      </c>
      <c r="J447" s="2">
        <v>38813</v>
      </c>
      <c r="K447">
        <v>127.3125</v>
      </c>
      <c r="L447" s="22">
        <f>_xll.BDH(L$3&amp;" Govt",$A$8,J447,J447)</f>
        <v>1.22786</v>
      </c>
      <c r="M447">
        <f t="shared" si="164"/>
        <v>103.68649520303619</v>
      </c>
      <c r="N447" s="2">
        <v>38813</v>
      </c>
      <c r="O447">
        <v>127.80859375</v>
      </c>
      <c r="P447" s="22">
        <f>_xll.BDH(P$3&amp;" Govt",$A$8,N447,N447)</f>
        <v>1.2095499999999999</v>
      </c>
      <c r="Q447">
        <f t="shared" si="165"/>
        <v>105.66623434335084</v>
      </c>
      <c r="R447" s="2">
        <v>38813</v>
      </c>
      <c r="S447">
        <v>127.81640625</v>
      </c>
      <c r="T447" s="22">
        <f>_xll.BDH(T$3&amp;" Govt",$A$8,R447,R447)</f>
        <v>1.17903</v>
      </c>
      <c r="U447">
        <f t="shared" si="166"/>
        <v>108.40810348337192</v>
      </c>
      <c r="V447" s="2">
        <v>38910</v>
      </c>
      <c r="W447">
        <v>100.6171875</v>
      </c>
      <c r="X447" s="22">
        <f>_xll.BDH(X$3&amp;" Govt",$A$8,V447,V447)</f>
        <v>1.06551</v>
      </c>
      <c r="Y447">
        <f t="shared" si="167"/>
        <v>94.431011909789689</v>
      </c>
      <c r="Z447" s="2">
        <v>38813</v>
      </c>
      <c r="AA447">
        <v>121.33203125</v>
      </c>
      <c r="AB447" s="22">
        <f>_xll.BDH(AB$3&amp;" Govt",$A$8,Z447,Z447)</f>
        <v>1.13974</v>
      </c>
      <c r="AC447">
        <f t="shared" si="168"/>
        <v>106.45588577219367</v>
      </c>
      <c r="AD447" s="2">
        <v>39450</v>
      </c>
      <c r="AE447">
        <v>111.2109375</v>
      </c>
      <c r="AF447" s="22">
        <f>_xll.BDH(AF$3&amp;" Govt",$A$8,AD447,AD447)</f>
        <v>1.05305</v>
      </c>
      <c r="AG447">
        <f t="shared" si="169"/>
        <v>105.6084112815156</v>
      </c>
      <c r="AH447" s="2">
        <v>38813</v>
      </c>
      <c r="AI447">
        <v>119.16015625</v>
      </c>
      <c r="AJ447" s="22">
        <f>_xll.BDH(AJ$3&amp;" Govt",$A$8,AH447,AH447)</f>
        <v>1.1171500000000001</v>
      </c>
      <c r="AK447">
        <f t="shared" si="170"/>
        <v>106.66441950499036</v>
      </c>
      <c r="AL447" s="2">
        <v>39814</v>
      </c>
      <c r="AM447">
        <v>104.57421875</v>
      </c>
      <c r="AN447" s="22">
        <f>_xll.BDH(AN$3&amp;" Govt",$A$8,AL447,AL447)</f>
        <v>1.06728</v>
      </c>
      <c r="AO447">
        <f t="shared" si="171"/>
        <v>97.981990433625668</v>
      </c>
      <c r="AP447" s="2">
        <v>38813</v>
      </c>
      <c r="AQ447">
        <v>115.56640625</v>
      </c>
      <c r="AR447" s="22">
        <f>_xll.BDH(AR$3&amp;" Govt",$A$8,AP447,AP447)</f>
        <v>1.1032599999999999</v>
      </c>
      <c r="AS447">
        <f t="shared" si="172"/>
        <v>104.7499286206334</v>
      </c>
      <c r="AV447" s="22"/>
      <c r="AX447" s="2">
        <v>38813</v>
      </c>
      <c r="AY447">
        <v>105.1953125</v>
      </c>
      <c r="AZ447" s="22">
        <f>_xll.BDH(AZ$3&amp;" Govt",$A$8,AX447,AX447)</f>
        <v>1.08005</v>
      </c>
      <c r="BA447">
        <f t="shared" si="174"/>
        <v>97.398557937132537</v>
      </c>
      <c r="BB447" s="2">
        <v>38813</v>
      </c>
      <c r="BC447">
        <v>105.1328125</v>
      </c>
      <c r="BD447" s="22">
        <f>_xll.BDH(BD$3&amp;" Govt",$A$8,BB447,BB447)</f>
        <v>1.0735600000000001</v>
      </c>
      <c r="BE447">
        <f t="shared" si="175"/>
        <v>97.929144621632688</v>
      </c>
      <c r="BH447" s="22"/>
      <c r="BJ447" s="2">
        <v>38813</v>
      </c>
      <c r="BK447">
        <v>102.94140625</v>
      </c>
      <c r="BL447" s="22">
        <f>_xll.BDH(BL$3&amp;" Govt",$A$8,BJ447,BJ447)</f>
        <v>1.05236</v>
      </c>
      <c r="BM447">
        <f t="shared" si="176"/>
        <v>97.819573387433962</v>
      </c>
      <c r="BN447" s="2">
        <v>38988</v>
      </c>
      <c r="BO447">
        <v>101.81640625</v>
      </c>
      <c r="BP447" s="22">
        <f>_xll.BDH(BP$3&amp;" Govt",$A$8,BN447,BN447)</f>
        <v>1.0654399999999999</v>
      </c>
      <c r="BQ447">
        <f t="shared" si="177"/>
        <v>95.562778054137269</v>
      </c>
      <c r="BR447" s="2">
        <v>39169</v>
      </c>
      <c r="BS447">
        <v>102.4921875</v>
      </c>
      <c r="BT447" s="22">
        <f>_xll.BDH(BT$3&amp;" Govt",$A$8,BR447,BR447)</f>
        <v>1.0402400000000001</v>
      </c>
      <c r="BU447">
        <f t="shared" si="178"/>
        <v>98.527443186187796</v>
      </c>
      <c r="BV447" s="2">
        <v>39349</v>
      </c>
      <c r="BW447">
        <v>102.54296875</v>
      </c>
      <c r="BX447" s="22">
        <f>_xll.BDH(BX$3&amp;" Govt",$A$8,BV447,BV447)</f>
        <v>1.04955</v>
      </c>
      <c r="BY447">
        <f t="shared" si="179"/>
        <v>97.701842456290791</v>
      </c>
      <c r="BZ447" s="2">
        <v>39531</v>
      </c>
      <c r="CA447">
        <v>116.6015625</v>
      </c>
      <c r="CB447" s="22">
        <f>_xll.BDH(CB$3&amp;" Govt",$A$8,BZ447,BZ447)</f>
        <v>1.0438700000000001</v>
      </c>
      <c r="CC447">
        <f t="shared" si="180"/>
        <v>111.7012295592363</v>
      </c>
      <c r="CD447" s="2">
        <v>39713</v>
      </c>
      <c r="CE447">
        <v>113.66796875</v>
      </c>
      <c r="CF447" s="22">
        <f>_xll.BDH(CF$3&amp;" Govt",$A$8,CD447,CD447)</f>
        <v>1.0890299999999999</v>
      </c>
      <c r="CG447">
        <f t="shared" si="181"/>
        <v>104.37542468986163</v>
      </c>
      <c r="CH447" s="2">
        <v>39895</v>
      </c>
      <c r="CI447">
        <v>111.0390625</v>
      </c>
      <c r="CJ447" s="22">
        <f>_xll.BDH(CJ$3&amp;" Govt",$A$8,CH447,CH447)</f>
        <v>1.0174700000000001</v>
      </c>
      <c r="CK447">
        <f t="shared" si="182"/>
        <v>109.13251742066105</v>
      </c>
      <c r="CL447" s="2">
        <v>40077</v>
      </c>
      <c r="CM447">
        <v>103.171875</v>
      </c>
      <c r="CN447" s="22">
        <f>_xll.BDH(CN$3&amp;" Govt",$A$8,CL447,CL447)</f>
        <v>1.0284899999999999</v>
      </c>
      <c r="CO447">
        <f t="shared" si="183"/>
        <v>100.31393110287898</v>
      </c>
      <c r="CR447" s="22"/>
      <c r="CV447" s="22"/>
      <c r="CZ447" s="22"/>
      <c r="DB447" s="2">
        <v>38818</v>
      </c>
      <c r="DC447">
        <v>105.6484375</v>
      </c>
      <c r="DD447" s="22">
        <f>_xll.BDH(DD$3&amp;" Govt",$A$8,DB447,DB447)</f>
        <v>1.05271</v>
      </c>
      <c r="DE447">
        <f t="shared" si="184"/>
        <v>100.35853891385092</v>
      </c>
      <c r="DF447" s="2">
        <v>39359</v>
      </c>
      <c r="DG447">
        <v>100.99609375</v>
      </c>
      <c r="DH447" s="22">
        <f>_xll.BDH(DH$3&amp;" Govt",$A$8,DF447,DF447)</f>
        <v>1.0492999999999999</v>
      </c>
      <c r="DI447">
        <f t="shared" si="185"/>
        <v>96.250923234537325</v>
      </c>
      <c r="DJ447" s="2">
        <v>39723</v>
      </c>
      <c r="DK447">
        <v>107.6484375</v>
      </c>
      <c r="DL447" s="22">
        <f>_xll.BDH(DL$3&amp;" Govt",$A$8,DJ447,DJ447)</f>
        <v>1.0906</v>
      </c>
      <c r="DM447">
        <f t="shared" si="186"/>
        <v>98.705700990280576</v>
      </c>
      <c r="DP447" s="22"/>
    </row>
    <row r="448" spans="4:120" x14ac:dyDescent="0.25">
      <c r="D448" s="2"/>
      <c r="F448" s="2">
        <v>38814</v>
      </c>
      <c r="G448">
        <v>127.6171875</v>
      </c>
      <c r="H448" s="22">
        <f>_xll.BDH(H$3&amp;" Govt",$A$8,F448,F448)</f>
        <v>1.2521200000000001</v>
      </c>
      <c r="I448" s="14">
        <f t="shared" si="163"/>
        <v>101.92089216688495</v>
      </c>
      <c r="J448" s="2">
        <v>38814</v>
      </c>
      <c r="K448">
        <v>127.203125</v>
      </c>
      <c r="L448" s="22">
        <f>_xll.BDH(L$3&amp;" Govt",$A$8,J448,J448)</f>
        <v>1.22794</v>
      </c>
      <c r="M448">
        <f t="shared" si="164"/>
        <v>103.59066811081975</v>
      </c>
      <c r="N448" s="2">
        <v>38814</v>
      </c>
      <c r="O448">
        <v>127.62890625</v>
      </c>
      <c r="P448" s="22">
        <f>_xll.BDH(P$3&amp;" Govt",$A$8,N448,N448)</f>
        <v>1.20963</v>
      </c>
      <c r="Q448">
        <f t="shared" si="165"/>
        <v>105.51069851938196</v>
      </c>
      <c r="R448" s="2">
        <v>38814</v>
      </c>
      <c r="S448">
        <v>127.58984375</v>
      </c>
      <c r="T448" s="22">
        <f>_xll.BDH(T$3&amp;" Govt",$A$8,R448,R448)</f>
        <v>1.1791100000000001</v>
      </c>
      <c r="U448">
        <f t="shared" si="166"/>
        <v>108.20860119072859</v>
      </c>
      <c r="V448" s="2">
        <v>38911</v>
      </c>
      <c r="W448">
        <v>100.88671875</v>
      </c>
      <c r="X448" s="22">
        <f>_xll.BDH(X$3&amp;" Govt",$A$8,V448,V448)</f>
        <v>1.06568</v>
      </c>
      <c r="Y448">
        <f t="shared" si="167"/>
        <v>94.668867530590802</v>
      </c>
      <c r="Z448" s="2">
        <v>38814</v>
      </c>
      <c r="AA448">
        <v>121.03515625</v>
      </c>
      <c r="AB448" s="22">
        <f>_xll.BDH(AB$3&amp;" Govt",$A$8,Z448,Z448)</f>
        <v>1.1398200000000001</v>
      </c>
      <c r="AC448">
        <f t="shared" si="168"/>
        <v>106.18795621238441</v>
      </c>
      <c r="AD448" s="2">
        <v>39451</v>
      </c>
      <c r="AE448">
        <v>111.39453125</v>
      </c>
      <c r="AF448" s="22">
        <f>_xll.BDH(AF$3&amp;" Govt",$A$8,AD448,AD448)</f>
        <v>1.05325</v>
      </c>
      <c r="AG448">
        <f t="shared" si="169"/>
        <v>105.76266911939236</v>
      </c>
      <c r="AH448" s="2">
        <v>38814</v>
      </c>
      <c r="AI448">
        <v>118.8125</v>
      </c>
      <c r="AJ448" s="22">
        <f>_xll.BDH(AJ$3&amp;" Govt",$A$8,AH448,AH448)</f>
        <v>1.1172299999999999</v>
      </c>
      <c r="AK448">
        <f t="shared" si="170"/>
        <v>106.34560475461633</v>
      </c>
      <c r="AL448" s="2">
        <v>39815</v>
      </c>
      <c r="AM448">
        <v>104.1171875</v>
      </c>
      <c r="AN448" s="22">
        <f>_xll.BDH(AN$3&amp;" Govt",$A$8,AL448,AL448)</f>
        <v>1.0666199999999999</v>
      </c>
      <c r="AO448">
        <f t="shared" si="171"/>
        <v>97.61413389960812</v>
      </c>
      <c r="AP448" s="2">
        <v>38814</v>
      </c>
      <c r="AQ448">
        <v>115.203125</v>
      </c>
      <c r="AR448" s="22">
        <f>_xll.BDH(AR$3&amp;" Govt",$A$8,AP448,AP448)</f>
        <v>1.10334</v>
      </c>
      <c r="AS448">
        <f t="shared" si="172"/>
        <v>104.41307756448602</v>
      </c>
      <c r="AV448" s="22"/>
      <c r="AX448" s="2">
        <v>38814</v>
      </c>
      <c r="AY448">
        <v>104.8125</v>
      </c>
      <c r="AZ448" s="22">
        <f>_xll.BDH(AZ$3&amp;" Govt",$A$8,AX448,AX448)</f>
        <v>1.08012</v>
      </c>
      <c r="BA448">
        <f t="shared" si="174"/>
        <v>97.037829130096654</v>
      </c>
      <c r="BB448" s="2">
        <v>38814</v>
      </c>
      <c r="BC448">
        <v>104.71875</v>
      </c>
      <c r="BD448" s="22">
        <f>_xll.BDH(BD$3&amp;" Govt",$A$8,BB448,BB448)</f>
        <v>1.0736300000000001</v>
      </c>
      <c r="BE448">
        <f t="shared" si="175"/>
        <v>97.537093784637165</v>
      </c>
      <c r="BH448" s="22"/>
      <c r="BJ448" s="2">
        <v>38814</v>
      </c>
      <c r="BK448">
        <v>102.5</v>
      </c>
      <c r="BL448" s="22">
        <f>_xll.BDH(BL$3&amp;" Govt",$A$8,BJ448,BJ448)</f>
        <v>1.05243</v>
      </c>
      <c r="BM448">
        <f t="shared" si="176"/>
        <v>97.393650884144321</v>
      </c>
      <c r="BN448" s="2">
        <v>38989</v>
      </c>
      <c r="BO448">
        <v>101.7265625</v>
      </c>
      <c r="BP448" s="22">
        <f>_xll.BDH(BP$3&amp;" Govt",$A$8,BN448,BN448)</f>
        <v>1.0655399999999999</v>
      </c>
      <c r="BQ448">
        <f t="shared" si="177"/>
        <v>95.469491994669369</v>
      </c>
      <c r="BR448" s="2">
        <v>39170</v>
      </c>
      <c r="BS448">
        <v>102.328125</v>
      </c>
      <c r="BT448" s="22">
        <f>_xll.BDH(BT$3&amp;" Govt",$A$8,BR448,BR448)</f>
        <v>1.04034</v>
      </c>
      <c r="BU448">
        <f t="shared" si="178"/>
        <v>98.360271641963195</v>
      </c>
      <c r="BV448" s="2">
        <v>39350</v>
      </c>
      <c r="BW448">
        <v>102.44921875</v>
      </c>
      <c r="BX448" s="22">
        <f>_xll.BDH(BX$3&amp;" Govt",$A$8,BV448,BV448)</f>
        <v>1.0495399999999999</v>
      </c>
      <c r="BY448">
        <f t="shared" si="179"/>
        <v>97.613448510776152</v>
      </c>
      <c r="BZ448" s="2">
        <v>39532</v>
      </c>
      <c r="CA448">
        <v>116.59375</v>
      </c>
      <c r="CB448" s="22">
        <f>_xll.BDH(CB$3&amp;" Govt",$A$8,BZ448,BZ448)</f>
        <v>1.04403</v>
      </c>
      <c r="CC448">
        <f t="shared" si="180"/>
        <v>111.67662806624331</v>
      </c>
      <c r="CD448" s="2">
        <v>39714</v>
      </c>
      <c r="CE448">
        <v>112.89453125</v>
      </c>
      <c r="CF448" s="22">
        <f>_xll.BDH(CF$3&amp;" Govt",$A$8,CD448,CD448)</f>
        <v>1.0892200000000001</v>
      </c>
      <c r="CG448">
        <f t="shared" si="181"/>
        <v>103.64713395824535</v>
      </c>
      <c r="CH448" s="2">
        <v>39896</v>
      </c>
      <c r="CI448">
        <v>111.3671875</v>
      </c>
      <c r="CJ448" s="22">
        <f>_xll.BDH(CJ$3&amp;" Govt",$A$8,CH448,CH448)</f>
        <v>1.0176099999999999</v>
      </c>
      <c r="CK448">
        <f t="shared" si="182"/>
        <v>109.43994998083747</v>
      </c>
      <c r="CL448" s="2">
        <v>40078</v>
      </c>
      <c r="CM448">
        <v>103.52734375</v>
      </c>
      <c r="CN448" s="22">
        <f>_xll.BDH(CN$3&amp;" Govt",$A$8,CL448,CL448)</f>
        <v>1.02844</v>
      </c>
      <c r="CO448">
        <f t="shared" si="183"/>
        <v>100.66444688071253</v>
      </c>
      <c r="CR448" s="22"/>
      <c r="CV448" s="22"/>
      <c r="CZ448" s="22"/>
      <c r="DB448" s="2">
        <v>38819</v>
      </c>
      <c r="DC448">
        <v>104.859375</v>
      </c>
      <c r="DD448" s="22">
        <f>_xll.BDH(DD$3&amp;" Govt",$A$8,DB448,DB448)</f>
        <v>1.0527899999999999</v>
      </c>
      <c r="DE448">
        <f t="shared" si="184"/>
        <v>99.601416236856366</v>
      </c>
      <c r="DF448" s="2">
        <v>39360</v>
      </c>
      <c r="DG448">
        <v>99.5703125</v>
      </c>
      <c r="DH448" s="22">
        <f>_xll.BDH(DH$3&amp;" Govt",$A$8,DF448,DF448)</f>
        <v>1.04924</v>
      </c>
      <c r="DI448">
        <f t="shared" si="185"/>
        <v>94.897556803019327</v>
      </c>
      <c r="DJ448" s="2">
        <v>39724</v>
      </c>
      <c r="DK448">
        <v>108.15625</v>
      </c>
      <c r="DL448" s="22">
        <f>_xll.BDH(DL$3&amp;" Govt",$A$8,DJ448,DJ448)</f>
        <v>1.09046</v>
      </c>
      <c r="DM448">
        <f t="shared" si="186"/>
        <v>99.18405993800782</v>
      </c>
      <c r="DP448" s="22"/>
    </row>
    <row r="449" spans="4:120" x14ac:dyDescent="0.25">
      <c r="D449" s="2"/>
      <c r="F449" s="2">
        <v>38817</v>
      </c>
      <c r="G449">
        <v>127.69921875</v>
      </c>
      <c r="H449" s="22">
        <f>_xll.BDH(H$3&amp;" Govt",$A$8,F449,F449)</f>
        <v>1.25237</v>
      </c>
      <c r="I449" s="14">
        <f t="shared" si="163"/>
        <v>101.96604737417856</v>
      </c>
      <c r="J449" s="2">
        <v>38817</v>
      </c>
      <c r="K449">
        <v>127.359375</v>
      </c>
      <c r="L449" s="22">
        <f>_xll.BDH(L$3&amp;" Govt",$A$8,J449,J449)</f>
        <v>1.2281900000000001</v>
      </c>
      <c r="M449">
        <f t="shared" si="164"/>
        <v>103.69680179776744</v>
      </c>
      <c r="N449" s="2">
        <v>38817</v>
      </c>
      <c r="O449">
        <v>127.85546875</v>
      </c>
      <c r="P449" s="22">
        <f>_xll.BDH(P$3&amp;" Govt",$A$8,N449,N449)</f>
        <v>1.2098800000000001</v>
      </c>
      <c r="Q449">
        <f t="shared" si="165"/>
        <v>105.67615693291896</v>
      </c>
      <c r="R449" s="2">
        <v>38817</v>
      </c>
      <c r="S449">
        <v>127.8515625</v>
      </c>
      <c r="T449" s="22">
        <f>_xll.BDH(T$3&amp;" Govt",$A$8,R449,R449)</f>
        <v>1.1793499999999999</v>
      </c>
      <c r="U449">
        <f t="shared" si="166"/>
        <v>108.40849832534872</v>
      </c>
      <c r="V449" s="2">
        <v>38912</v>
      </c>
      <c r="W449">
        <v>101.04296875</v>
      </c>
      <c r="X449" s="22">
        <f>_xll.BDH(X$3&amp;" Govt",$A$8,V449,V449)</f>
        <v>1.06585</v>
      </c>
      <c r="Y449">
        <f t="shared" si="167"/>
        <v>94.800364732373225</v>
      </c>
      <c r="Z449" s="2">
        <v>38817</v>
      </c>
      <c r="AA449">
        <v>121.3203125</v>
      </c>
      <c r="AB449" s="22">
        <f>_xll.BDH(AB$3&amp;" Govt",$A$8,Z449,Z449)</f>
        <v>1.14005</v>
      </c>
      <c r="AC449">
        <f t="shared" si="168"/>
        <v>106.41665935704575</v>
      </c>
      <c r="AD449" s="2">
        <v>39454</v>
      </c>
      <c r="AE449">
        <v>111.33984375</v>
      </c>
      <c r="AF449" s="22">
        <f>_xll.BDH(AF$3&amp;" Govt",$A$8,AD449,AD449)</f>
        <v>1.05386</v>
      </c>
      <c r="AG449">
        <f t="shared" si="169"/>
        <v>105.64955852769818</v>
      </c>
      <c r="AH449" s="2">
        <v>38817</v>
      </c>
      <c r="AI449">
        <v>119.109375</v>
      </c>
      <c r="AJ449" s="22">
        <f>_xll.BDH(AJ$3&amp;" Govt",$A$8,AH449,AH449)</f>
        <v>1.1174500000000001</v>
      </c>
      <c r="AK449">
        <f t="shared" si="170"/>
        <v>106.59033961251062</v>
      </c>
      <c r="AL449" s="2">
        <v>39818</v>
      </c>
      <c r="AM449">
        <v>104.08984375</v>
      </c>
      <c r="AN449" s="22">
        <f>_xll.BDH(AN$3&amp;" Govt",$A$8,AL449,AL449)</f>
        <v>1.06464</v>
      </c>
      <c r="AO449">
        <f t="shared" si="171"/>
        <v>97.769991499474003</v>
      </c>
      <c r="AP449" s="2">
        <v>38817</v>
      </c>
      <c r="AQ449">
        <v>115.51171875</v>
      </c>
      <c r="AR449" s="22">
        <f>_xll.BDH(AR$3&amp;" Govt",$A$8,AP449,AP449)</f>
        <v>1.1035600000000001</v>
      </c>
      <c r="AS449">
        <f t="shared" si="172"/>
        <v>104.67189708760738</v>
      </c>
      <c r="AV449" s="22"/>
      <c r="AX449" s="2">
        <v>38817</v>
      </c>
      <c r="AY449">
        <v>105.12890625</v>
      </c>
      <c r="AZ449" s="22">
        <f>_xll.BDH(AZ$3&amp;" Govt",$A$8,AX449,AX449)</f>
        <v>1.0803400000000001</v>
      </c>
      <c r="BA449">
        <f t="shared" si="174"/>
        <v>97.310944934002251</v>
      </c>
      <c r="BB449" s="2">
        <v>38817</v>
      </c>
      <c r="BC449">
        <v>105.03125</v>
      </c>
      <c r="BD449" s="22">
        <f>_xll.BDH(BD$3&amp;" Govt",$A$8,BB449,BB449)</f>
        <v>1.07385</v>
      </c>
      <c r="BE449">
        <f t="shared" si="175"/>
        <v>97.808120314755328</v>
      </c>
      <c r="BH449" s="22"/>
      <c r="BJ449" s="2">
        <v>38817</v>
      </c>
      <c r="BK449">
        <v>102.84375</v>
      </c>
      <c r="BL449" s="22">
        <f>_xll.BDH(BL$3&amp;" Govt",$A$8,BJ449,BJ449)</f>
        <v>1.05264</v>
      </c>
      <c r="BM449">
        <f t="shared" si="176"/>
        <v>97.700780893752849</v>
      </c>
      <c r="BN449" s="2">
        <v>38992</v>
      </c>
      <c r="BO449">
        <v>101.80078125</v>
      </c>
      <c r="BP449" s="22">
        <f>_xll.BDH(BP$3&amp;" Govt",$A$8,BN449,BN449)</f>
        <v>1.06582</v>
      </c>
      <c r="BQ449">
        <f t="shared" si="177"/>
        <v>95.514046696440303</v>
      </c>
      <c r="BR449" s="2">
        <v>39171</v>
      </c>
      <c r="BS449">
        <v>102.203125</v>
      </c>
      <c r="BT449" s="22">
        <f>_xll.BDH(BT$3&amp;" Govt",$A$8,BR449,BR449)</f>
        <v>1.04044</v>
      </c>
      <c r="BU449">
        <f t="shared" si="178"/>
        <v>98.230676444581135</v>
      </c>
      <c r="BV449" s="2">
        <v>39351</v>
      </c>
      <c r="BW449">
        <v>102.65234375</v>
      </c>
      <c r="BX449" s="22">
        <f>_xll.BDH(BX$3&amp;" Govt",$A$8,BV449,BV449)</f>
        <v>1.0495300000000001</v>
      </c>
      <c r="BY449">
        <f t="shared" si="179"/>
        <v>97.807917591683889</v>
      </c>
      <c r="BZ449" s="2">
        <v>39533</v>
      </c>
      <c r="CA449">
        <v>117.2421875</v>
      </c>
      <c r="CB449" s="22">
        <f>_xll.BDH(CB$3&amp;" Govt",$A$8,BZ449,BZ449)</f>
        <v>1.0442</v>
      </c>
      <c r="CC449">
        <f t="shared" si="180"/>
        <v>112.2794364106493</v>
      </c>
      <c r="CD449" s="2">
        <v>39715</v>
      </c>
      <c r="CE449">
        <v>112.6484375</v>
      </c>
      <c r="CF449" s="22">
        <f>_xll.BDH(CF$3&amp;" Govt",$A$8,CD449,CD449)</f>
        <v>1.08941</v>
      </c>
      <c r="CG449">
        <f t="shared" si="181"/>
        <v>103.40316088524982</v>
      </c>
      <c r="CH449" s="2">
        <v>39897</v>
      </c>
      <c r="CI449">
        <v>111.1171875</v>
      </c>
      <c r="CJ449" s="22">
        <f>_xll.BDH(CJ$3&amp;" Govt",$A$8,CH449,CH449)</f>
        <v>1.01776</v>
      </c>
      <c r="CK449">
        <f t="shared" si="182"/>
        <v>109.17818297044489</v>
      </c>
      <c r="CL449" s="2">
        <v>40079</v>
      </c>
      <c r="CM449">
        <v>103.8125</v>
      </c>
      <c r="CN449" s="22">
        <f>_xll.BDH(CN$3&amp;" Govt",$A$8,CL449,CL449)</f>
        <v>1.0283800000000001</v>
      </c>
      <c r="CO449">
        <f t="shared" si="183"/>
        <v>100.94760691573153</v>
      </c>
      <c r="CR449" s="22"/>
      <c r="CV449" s="22"/>
      <c r="CZ449" s="22"/>
      <c r="DB449" s="2">
        <v>38820</v>
      </c>
      <c r="DC449">
        <v>104.0234375</v>
      </c>
      <c r="DD449" s="22">
        <f>_xll.BDH(DD$3&amp;" Govt",$A$8,DB449,DB449)</f>
        <v>1.0528599999999999</v>
      </c>
      <c r="DE449">
        <f t="shared" si="184"/>
        <v>98.800825845791465</v>
      </c>
      <c r="DF449" s="2">
        <v>39363</v>
      </c>
      <c r="DG449">
        <v>99.5703125</v>
      </c>
      <c r="DH449" s="22">
        <f>_xll.BDH(DH$3&amp;" Govt",$A$8,DF449,DF449)</f>
        <v>1.04905</v>
      </c>
      <c r="DI449">
        <f t="shared" si="185"/>
        <v>94.914744292455069</v>
      </c>
      <c r="DJ449" s="2">
        <v>39727</v>
      </c>
      <c r="DK449">
        <v>108.5078125</v>
      </c>
      <c r="DL449" s="22">
        <f>_xll.BDH(DL$3&amp;" Govt",$A$8,DJ449,DJ449)</f>
        <v>1.0900399999999999</v>
      </c>
      <c r="DM449">
        <f t="shared" si="186"/>
        <v>99.544798814722398</v>
      </c>
      <c r="DP449" s="22"/>
    </row>
    <row r="450" spans="4:120" x14ac:dyDescent="0.25">
      <c r="D450" s="2"/>
      <c r="F450" s="2">
        <v>38818</v>
      </c>
      <c r="G450">
        <v>127.73828125</v>
      </c>
      <c r="H450" s="22">
        <f>_xll.BDH(H$3&amp;" Govt",$A$8,F450,F450)</f>
        <v>1.2524600000000001</v>
      </c>
      <c r="I450" s="14">
        <f t="shared" si="163"/>
        <v>101.98990885936476</v>
      </c>
      <c r="J450" s="2">
        <v>38818</v>
      </c>
      <c r="K450">
        <v>127.49609375</v>
      </c>
      <c r="L450" s="22">
        <f>_xll.BDH(L$3&amp;" Govt",$A$8,J450,J450)</f>
        <v>1.22827</v>
      </c>
      <c r="M450">
        <f t="shared" si="164"/>
        <v>103.80135780406589</v>
      </c>
      <c r="N450" s="2">
        <v>38818</v>
      </c>
      <c r="O450">
        <v>128.01171875</v>
      </c>
      <c r="P450" s="22">
        <f>_xll.BDH(P$3&amp;" Govt",$A$8,N450,N450)</f>
        <v>1.2099599999999999</v>
      </c>
      <c r="Q450">
        <f t="shared" si="165"/>
        <v>105.79830634897021</v>
      </c>
      <c r="R450" s="2">
        <v>38818</v>
      </c>
      <c r="S450">
        <v>128.07421875</v>
      </c>
      <c r="T450" s="22">
        <f>_xll.BDH(T$3&amp;" Govt",$A$8,R450,R450)</f>
        <v>1.17943</v>
      </c>
      <c r="U450">
        <f t="shared" si="166"/>
        <v>108.58992797368221</v>
      </c>
      <c r="V450" s="2">
        <v>38915</v>
      </c>
      <c r="W450">
        <v>100.91015625</v>
      </c>
      <c r="X450" s="22">
        <f>_xll.BDH(X$3&amp;" Govt",$A$8,V450,V450)</f>
        <v>1.06636</v>
      </c>
      <c r="Y450">
        <f t="shared" si="167"/>
        <v>94.63047774672718</v>
      </c>
      <c r="Z450" s="2">
        <v>38818</v>
      </c>
      <c r="AA450">
        <v>121.5703125</v>
      </c>
      <c r="AB450" s="22">
        <f>_xll.BDH(AB$3&amp;" Govt",$A$8,Z450,Z450)</f>
        <v>1.1401300000000001</v>
      </c>
      <c r="AC450">
        <f t="shared" si="168"/>
        <v>106.62846561357037</v>
      </c>
      <c r="AD450" s="2">
        <v>39455</v>
      </c>
      <c r="AE450">
        <v>111.59765625</v>
      </c>
      <c r="AF450" s="22">
        <f>_xll.BDH(AF$3&amp;" Govt",$A$8,AD450,AD450)</f>
        <v>1.05406</v>
      </c>
      <c r="AG450">
        <f t="shared" si="169"/>
        <v>105.87410228070509</v>
      </c>
      <c r="AH450" s="2">
        <v>38818</v>
      </c>
      <c r="AI450">
        <v>119.390625</v>
      </c>
      <c r="AJ450" s="22">
        <f>_xll.BDH(AJ$3&amp;" Govt",$A$8,AH450,AH450)</f>
        <v>1.1175299999999999</v>
      </c>
      <c r="AK450">
        <f t="shared" si="170"/>
        <v>106.83438028509303</v>
      </c>
      <c r="AL450" s="2">
        <v>39819</v>
      </c>
      <c r="AM450">
        <v>104.49609375</v>
      </c>
      <c r="AN450" s="22">
        <f>_xll.BDH(AN$3&amp;" Govt",$A$8,AL450,AL450)</f>
        <v>1.0639799999999999</v>
      </c>
      <c r="AO450">
        <f t="shared" si="171"/>
        <v>98.212460525573789</v>
      </c>
      <c r="AP450" s="2">
        <v>38818</v>
      </c>
      <c r="AQ450">
        <v>115.76953125</v>
      </c>
      <c r="AR450" s="22">
        <f>_xll.BDH(AR$3&amp;" Govt",$A$8,AP450,AP450)</f>
        <v>1.1036299999999999</v>
      </c>
      <c r="AS450">
        <f t="shared" si="172"/>
        <v>104.89886216394989</v>
      </c>
      <c r="AV450" s="22"/>
      <c r="AX450" s="2">
        <v>38818</v>
      </c>
      <c r="AY450">
        <v>105.4453125</v>
      </c>
      <c r="AZ450" s="22">
        <f>_xll.BDH(AZ$3&amp;" Govt",$A$8,AX450,AX450)</f>
        <v>1.0804100000000001</v>
      </c>
      <c r="BA450">
        <f t="shared" si="174"/>
        <v>97.597497709202983</v>
      </c>
      <c r="BB450" s="2">
        <v>38818</v>
      </c>
      <c r="BC450">
        <v>105.33203125</v>
      </c>
      <c r="BD450" s="22">
        <f>_xll.BDH(BD$3&amp;" Govt",$A$8,BB450,BB450)</f>
        <v>1.07392</v>
      </c>
      <c r="BE450">
        <f t="shared" si="175"/>
        <v>98.081822901147206</v>
      </c>
      <c r="BH450" s="22"/>
      <c r="BJ450" s="2">
        <v>38818</v>
      </c>
      <c r="BK450">
        <v>103.15234375</v>
      </c>
      <c r="BL450" s="22">
        <f>_xll.BDH(BL$3&amp;" Govt",$A$8,BJ450,BJ450)</f>
        <v>1.05271</v>
      </c>
      <c r="BM450">
        <f t="shared" si="176"/>
        <v>97.987426499225805</v>
      </c>
      <c r="BN450" s="2">
        <v>38993</v>
      </c>
      <c r="BO450">
        <v>101.51171875</v>
      </c>
      <c r="BP450" s="22">
        <f>_xll.BDH(BP$3&amp;" Govt",$A$8,BN450,BN450)</f>
        <v>1.06589</v>
      </c>
      <c r="BQ450">
        <f t="shared" si="177"/>
        <v>95.236580463274819</v>
      </c>
      <c r="BR450" s="2">
        <v>39174</v>
      </c>
      <c r="BS450">
        <v>102.23046875</v>
      </c>
      <c r="BT450" s="22">
        <f>_xll.BDH(BT$3&amp;" Govt",$A$8,BR450,BR450)</f>
        <v>1.0408299999999999</v>
      </c>
      <c r="BU450">
        <f t="shared" si="178"/>
        <v>98.220140416782769</v>
      </c>
      <c r="BV450" s="2">
        <v>39352</v>
      </c>
      <c r="BW450">
        <v>103.1328125</v>
      </c>
      <c r="BX450" s="22">
        <f>_xll.BDH(BX$3&amp;" Govt",$A$8,BV450,BV450)</f>
        <v>1.04952</v>
      </c>
      <c r="BY450">
        <f t="shared" si="179"/>
        <v>98.266648086744411</v>
      </c>
      <c r="BZ450" s="2">
        <v>39534</v>
      </c>
      <c r="CA450">
        <v>117.265625</v>
      </c>
      <c r="CB450" s="22">
        <f>_xll.BDH(CB$3&amp;" Govt",$A$8,BZ450,BZ450)</f>
        <v>1.04437</v>
      </c>
      <c r="CC450">
        <f t="shared" si="180"/>
        <v>112.28360159713512</v>
      </c>
      <c r="CD450" s="2">
        <v>39716</v>
      </c>
      <c r="CE450">
        <v>111.859375</v>
      </c>
      <c r="CF450" s="22">
        <f>_xll.BDH(CF$3&amp;" Govt",$A$8,CD450,CD450)</f>
        <v>1.0895999999999999</v>
      </c>
      <c r="CG450">
        <f t="shared" si="181"/>
        <v>102.6609535609398</v>
      </c>
      <c r="CH450" s="2">
        <v>39898</v>
      </c>
      <c r="CI450">
        <v>112.33203125</v>
      </c>
      <c r="CJ450" s="22">
        <f>_xll.BDH(CJ$3&amp;" Govt",$A$8,CH450,CH450)</f>
        <v>1.0179</v>
      </c>
      <c r="CK450">
        <f t="shared" si="182"/>
        <v>110.35664726397485</v>
      </c>
      <c r="CL450" s="2">
        <v>40080</v>
      </c>
      <c r="CM450">
        <v>103.65234375</v>
      </c>
      <c r="CN450" s="22">
        <f>_xll.BDH(CN$3&amp;" Govt",$A$8,CL450,CL450)</f>
        <v>1.02833</v>
      </c>
      <c r="CO450">
        <f t="shared" si="183"/>
        <v>100.79677122130056</v>
      </c>
      <c r="CR450" s="22"/>
      <c r="CV450" s="22"/>
      <c r="CZ450" s="22"/>
      <c r="DB450" s="2">
        <v>38821</v>
      </c>
      <c r="DC450">
        <v>104.0234375</v>
      </c>
      <c r="DD450" s="22">
        <f>_xll.BDH(DD$3&amp;" Govt",$A$8,DB450,DB450)</f>
        <v>1.0529299999999999</v>
      </c>
      <c r="DE450">
        <f t="shared" si="184"/>
        <v>98.794257453012079</v>
      </c>
      <c r="DF450" s="2">
        <v>39364</v>
      </c>
      <c r="DG450">
        <v>99.68359375</v>
      </c>
      <c r="DH450" s="22">
        <f>_xll.BDH(DH$3&amp;" Govt",$A$8,DF450,DF450)</f>
        <v>1.0489900000000001</v>
      </c>
      <c r="DI450">
        <f t="shared" si="185"/>
        <v>95.028163995843613</v>
      </c>
      <c r="DJ450" s="2">
        <v>39728</v>
      </c>
      <c r="DK450">
        <v>105.640625</v>
      </c>
      <c r="DL450" s="22">
        <f>_xll.BDH(DL$3&amp;" Govt",$A$8,DJ450,DJ450)</f>
        <v>1.0899000000000001</v>
      </c>
      <c r="DM450">
        <f t="shared" si="186"/>
        <v>96.92689696302412</v>
      </c>
      <c r="DP450" s="22"/>
    </row>
    <row r="451" spans="4:120" x14ac:dyDescent="0.25">
      <c r="D451" s="2"/>
      <c r="F451" s="2">
        <v>38819</v>
      </c>
      <c r="G451">
        <v>127.796875</v>
      </c>
      <c r="H451" s="22">
        <f>_xll.BDH(H$3&amp;" Govt",$A$8,F451,F451)</f>
        <v>1.25254</v>
      </c>
      <c r="I451" s="14">
        <f t="shared" si="163"/>
        <v>102.03017468504</v>
      </c>
      <c r="J451" s="2">
        <v>38819</v>
      </c>
      <c r="K451">
        <v>127.4765625</v>
      </c>
      <c r="L451" s="22">
        <f>_xll.BDH(L$3&amp;" Govt",$A$8,J451,J451)</f>
        <v>1.2283500000000001</v>
      </c>
      <c r="M451">
        <f t="shared" si="164"/>
        <v>103.77869703260471</v>
      </c>
      <c r="N451" s="2">
        <v>38819</v>
      </c>
      <c r="O451">
        <v>127.95703125</v>
      </c>
      <c r="P451" s="22">
        <f>_xll.BDH(P$3&amp;" Govt",$A$8,N451,N451)</f>
        <v>1.21004</v>
      </c>
      <c r="Q451">
        <f t="shared" si="165"/>
        <v>105.74611686390533</v>
      </c>
      <c r="R451" s="2">
        <v>38819</v>
      </c>
      <c r="S451">
        <v>127.93359375</v>
      </c>
      <c r="T451" s="22">
        <f>_xll.BDH(T$3&amp;" Govt",$A$8,R451,R451)</f>
        <v>1.1795100000000001</v>
      </c>
      <c r="U451">
        <f t="shared" si="166"/>
        <v>108.46333964951548</v>
      </c>
      <c r="V451" s="2">
        <v>38916</v>
      </c>
      <c r="W451">
        <v>100.6953125</v>
      </c>
      <c r="X451" s="22">
        <f>_xll.BDH(X$3&amp;" Govt",$A$8,V451,V451)</f>
        <v>1.06653</v>
      </c>
      <c r="Y451">
        <f t="shared" si="167"/>
        <v>94.413952256382856</v>
      </c>
      <c r="Z451" s="2">
        <v>38819</v>
      </c>
      <c r="AA451">
        <v>121.4296875</v>
      </c>
      <c r="AB451" s="22">
        <f>_xll.BDH(AB$3&amp;" Govt",$A$8,Z451,Z451)</f>
        <v>1.1402000000000001</v>
      </c>
      <c r="AC451">
        <f t="shared" si="168"/>
        <v>106.49858577442554</v>
      </c>
      <c r="AD451" s="2">
        <v>39456</v>
      </c>
      <c r="AE451">
        <v>111.34765625</v>
      </c>
      <c r="AF451" s="22">
        <f>_xll.BDH(AF$3&amp;" Govt",$A$8,AD451,AD451)</f>
        <v>1.05426</v>
      </c>
      <c r="AG451">
        <f t="shared" si="169"/>
        <v>105.61688411776981</v>
      </c>
      <c r="AH451" s="2">
        <v>38819</v>
      </c>
      <c r="AI451">
        <v>119.1484375</v>
      </c>
      <c r="AJ451" s="22">
        <f>_xll.BDH(AJ$3&amp;" Govt",$A$8,AH451,AH451)</f>
        <v>1.1175999999999999</v>
      </c>
      <c r="AK451">
        <f t="shared" si="170"/>
        <v>106.61098559413028</v>
      </c>
      <c r="AL451" s="2">
        <v>39820</v>
      </c>
      <c r="AM451">
        <v>104.4375</v>
      </c>
      <c r="AN451" s="22">
        <f>_xll.BDH(AN$3&amp;" Govt",$A$8,AL451,AL451)</f>
        <v>1.06332</v>
      </c>
      <c r="AO451">
        <f t="shared" si="171"/>
        <v>98.218316217131246</v>
      </c>
      <c r="AP451" s="2">
        <v>38819</v>
      </c>
      <c r="AQ451">
        <v>115.51171875</v>
      </c>
      <c r="AR451" s="22">
        <f>_xll.BDH(AR$3&amp;" Govt",$A$8,AP451,AP451)</f>
        <v>1.10371</v>
      </c>
      <c r="AS451">
        <f t="shared" si="172"/>
        <v>104.65767162569878</v>
      </c>
      <c r="AV451" s="22"/>
      <c r="AX451" s="2">
        <v>38819</v>
      </c>
      <c r="AY451">
        <v>105.10546875</v>
      </c>
      <c r="AZ451" s="22">
        <f>_xll.BDH(AZ$3&amp;" Govt",$A$8,AX451,AX451)</f>
        <v>1.0804800000000001</v>
      </c>
      <c r="BA451">
        <f t="shared" si="174"/>
        <v>97.276644408040866</v>
      </c>
      <c r="BB451" s="2">
        <v>38819</v>
      </c>
      <c r="BC451">
        <v>104.9765625</v>
      </c>
      <c r="BD451" s="22">
        <f>_xll.BDH(BD$3&amp;" Govt",$A$8,BB451,BB451)</f>
        <v>1.0740000000000001</v>
      </c>
      <c r="BE451">
        <f t="shared" si="175"/>
        <v>97.743540502793294</v>
      </c>
      <c r="BH451" s="22"/>
      <c r="BJ451" s="2">
        <v>38819</v>
      </c>
      <c r="BK451">
        <v>102.76953125</v>
      </c>
      <c r="BL451" s="22">
        <f>_xll.BDH(BL$3&amp;" Govt",$A$8,BJ451,BJ451)</f>
        <v>1.0527899999999999</v>
      </c>
      <c r="BM451">
        <f t="shared" si="176"/>
        <v>97.616363424804575</v>
      </c>
      <c r="BN451" s="2">
        <v>38994</v>
      </c>
      <c r="BO451">
        <v>101.875</v>
      </c>
      <c r="BP451" s="22">
        <f>_xll.BDH(BP$3&amp;" Govt",$A$8,BN451,BN451)</f>
        <v>1.06595</v>
      </c>
      <c r="BQ451">
        <f t="shared" si="177"/>
        <v>95.572024954266155</v>
      </c>
      <c r="BR451" s="2">
        <v>39175</v>
      </c>
      <c r="BS451">
        <v>101.84375</v>
      </c>
      <c r="BT451" s="22">
        <f>_xll.BDH(BT$3&amp;" Govt",$A$8,BR451,BR451)</f>
        <v>1.0410200000000001</v>
      </c>
      <c r="BU451">
        <f t="shared" si="178"/>
        <v>97.830733319244587</v>
      </c>
      <c r="BV451" s="2">
        <v>39353</v>
      </c>
      <c r="BW451">
        <v>103.0625</v>
      </c>
      <c r="BX451" s="22">
        <f>_xll.BDH(BX$3&amp;" Govt",$A$8,BV451,BV451)</f>
        <v>1.0495099999999999</v>
      </c>
      <c r="BY451">
        <f t="shared" si="179"/>
        <v>98.200588846223482</v>
      </c>
      <c r="BZ451" s="2">
        <v>39535</v>
      </c>
      <c r="CA451">
        <v>118.078125</v>
      </c>
      <c r="CB451" s="22">
        <f>_xll.BDH(CB$3&amp;" Govt",$A$8,BZ451,BZ451)</f>
        <v>1.04453</v>
      </c>
      <c r="CC451">
        <f t="shared" si="180"/>
        <v>113.04426392731659</v>
      </c>
      <c r="CD451" s="2">
        <v>39717</v>
      </c>
      <c r="CE451">
        <v>111.8203125</v>
      </c>
      <c r="CF451" s="22">
        <f>_xll.BDH(CF$3&amp;" Govt",$A$8,CD451,CD451)</f>
        <v>1.08979</v>
      </c>
      <c r="CG451">
        <f t="shared" si="181"/>
        <v>102.60721102230704</v>
      </c>
      <c r="CH451" s="2">
        <v>39899</v>
      </c>
      <c r="CI451">
        <v>111.703125</v>
      </c>
      <c r="CJ451" s="22">
        <f>_xll.BDH(CJ$3&amp;" Govt",$A$8,CH451,CH451)</f>
        <v>1.0180400000000001</v>
      </c>
      <c r="CK451">
        <f t="shared" si="182"/>
        <v>109.72370928450748</v>
      </c>
      <c r="CL451" s="2">
        <v>40081</v>
      </c>
      <c r="CM451">
        <v>104.03515625</v>
      </c>
      <c r="CN451" s="22">
        <f>_xll.BDH(CN$3&amp;" Govt",$A$8,CL451,CL451)</f>
        <v>1.02827</v>
      </c>
      <c r="CO451">
        <f t="shared" si="183"/>
        <v>101.17494067705952</v>
      </c>
      <c r="CR451" s="22"/>
      <c r="CV451" s="22"/>
      <c r="CZ451" s="22"/>
      <c r="DB451" s="2">
        <v>38824</v>
      </c>
      <c r="DC451">
        <v>104.62890625</v>
      </c>
      <c r="DD451" s="22">
        <f>_xll.BDH(DD$3&amp;" Govt",$A$8,DB451,DB451)</f>
        <v>1.05314</v>
      </c>
      <c r="DE451">
        <f t="shared" si="184"/>
        <v>99.349475141006891</v>
      </c>
      <c r="DF451" s="2">
        <v>39365</v>
      </c>
      <c r="DG451">
        <v>99.68359375</v>
      </c>
      <c r="DH451" s="22">
        <f>_xll.BDH(DH$3&amp;" Govt",$A$8,DF451,DF451)</f>
        <v>1.0489299999999999</v>
      </c>
      <c r="DI451">
        <f t="shared" si="185"/>
        <v>95.033599715900976</v>
      </c>
      <c r="DJ451" s="2">
        <v>39729</v>
      </c>
      <c r="DK451">
        <v>102.859375</v>
      </c>
      <c r="DL451" s="22">
        <f>_xll.BDH(DL$3&amp;" Govt",$A$8,DJ451,DJ451)</f>
        <v>1.0897600000000001</v>
      </c>
      <c r="DM451">
        <f t="shared" si="186"/>
        <v>94.387181581265594</v>
      </c>
      <c r="DP451" s="22"/>
    </row>
    <row r="452" spans="4:120" x14ac:dyDescent="0.25">
      <c r="D452" s="2"/>
      <c r="F452" s="2">
        <v>38820</v>
      </c>
      <c r="G452">
        <v>127.8203125</v>
      </c>
      <c r="H452" s="22">
        <f>_xll.BDH(H$3&amp;" Govt",$A$8,F452,F452)</f>
        <v>1.2526200000000001</v>
      </c>
      <c r="I452" s="14">
        <f t="shared" si="163"/>
        <v>102.04236919416901</v>
      </c>
      <c r="J452" s="2">
        <v>38820</v>
      </c>
      <c r="K452">
        <v>127.484375</v>
      </c>
      <c r="L452" s="22">
        <f>_xll.BDH(L$3&amp;" Govt",$A$8,J452,J452)</f>
        <v>1.22844</v>
      </c>
      <c r="M452">
        <f t="shared" si="164"/>
        <v>103.77745351828335</v>
      </c>
      <c r="N452" s="2">
        <v>38820</v>
      </c>
      <c r="O452">
        <v>127.875</v>
      </c>
      <c r="P452" s="22">
        <f>_xll.BDH(P$3&amp;" Govt",$A$8,N452,N452)</f>
        <v>1.2101200000000001</v>
      </c>
      <c r="Q452">
        <f t="shared" si="165"/>
        <v>105.67133837966482</v>
      </c>
      <c r="R452" s="2">
        <v>38820</v>
      </c>
      <c r="S452">
        <v>127.80078125</v>
      </c>
      <c r="T452" s="22">
        <f>_xll.BDH(T$3&amp;" Govt",$A$8,R452,R452)</f>
        <v>1.1795899999999999</v>
      </c>
      <c r="U452">
        <f t="shared" si="166"/>
        <v>108.34339155977925</v>
      </c>
      <c r="V452" s="2">
        <v>38917</v>
      </c>
      <c r="W452">
        <v>100.96484375</v>
      </c>
      <c r="X452" s="22">
        <f>_xll.BDH(X$3&amp;" Govt",$A$8,V452,V452)</f>
        <v>1.0667</v>
      </c>
      <c r="Y452">
        <f t="shared" si="167"/>
        <v>94.651583153651444</v>
      </c>
      <c r="Z452" s="2">
        <v>38820</v>
      </c>
      <c r="AA452">
        <v>121.23828125</v>
      </c>
      <c r="AB452" s="22">
        <f>_xll.BDH(AB$3&amp;" Govt",$A$8,Z452,Z452)</f>
        <v>1.14028</v>
      </c>
      <c r="AC452">
        <f t="shared" si="168"/>
        <v>106.32325503385134</v>
      </c>
      <c r="AD452" s="2">
        <v>39457</v>
      </c>
      <c r="AE452">
        <v>111.2109375</v>
      </c>
      <c r="AF452" s="22">
        <f>_xll.BDH(AF$3&amp;" Govt",$A$8,AD452,AD452)</f>
        <v>1.05446</v>
      </c>
      <c r="AG452">
        <f t="shared" si="169"/>
        <v>105.46719410883296</v>
      </c>
      <c r="AH452" s="2">
        <v>38820</v>
      </c>
      <c r="AI452">
        <v>118.90625</v>
      </c>
      <c r="AJ452" s="22">
        <f>_xll.BDH(AJ$3&amp;" Govt",$A$8,AH452,AH452)</f>
        <v>1.11768</v>
      </c>
      <c r="AK452">
        <f t="shared" si="170"/>
        <v>106.38666702455086</v>
      </c>
      <c r="AL452" s="2">
        <v>39821</v>
      </c>
      <c r="AM452">
        <v>105.0078125</v>
      </c>
      <c r="AN452" s="22">
        <f>_xll.BDH(AN$3&amp;" Govt",$A$8,AL452,AL452)</f>
        <v>1.0626599999999999</v>
      </c>
      <c r="AO452">
        <f t="shared" si="171"/>
        <v>98.816001825607444</v>
      </c>
      <c r="AP452" s="2">
        <v>38820</v>
      </c>
      <c r="AQ452">
        <v>115.234375</v>
      </c>
      <c r="AR452" s="22">
        <f>_xll.BDH(AR$3&amp;" Govt",$A$8,AP452,AP452)</f>
        <v>1.10378</v>
      </c>
      <c r="AS452">
        <f t="shared" si="172"/>
        <v>104.3997671637464</v>
      </c>
      <c r="AV452" s="22"/>
      <c r="AX452" s="2">
        <v>38820</v>
      </c>
      <c r="AY452">
        <v>104.80078125</v>
      </c>
      <c r="AZ452" s="22">
        <f>_xll.BDH(AZ$3&amp;" Govt",$A$8,AX452,AX452)</f>
        <v>1.08056</v>
      </c>
      <c r="BA452">
        <f t="shared" si="174"/>
        <v>96.987470617087439</v>
      </c>
      <c r="BB452" s="2">
        <v>38820</v>
      </c>
      <c r="BC452">
        <v>104.66015625</v>
      </c>
      <c r="BD452" s="22">
        <f>_xll.BDH(BD$3&amp;" Govt",$A$8,BB452,BB452)</f>
        <v>1.0740700000000001</v>
      </c>
      <c r="BE452">
        <f t="shared" si="175"/>
        <v>97.442584049456727</v>
      </c>
      <c r="BH452" s="22"/>
      <c r="BJ452" s="2">
        <v>38820</v>
      </c>
      <c r="BK452">
        <v>102.44140625</v>
      </c>
      <c r="BL452" s="22">
        <f>_xll.BDH(BL$3&amp;" Govt",$A$8,BJ452,BJ452)</f>
        <v>1.0528599999999999</v>
      </c>
      <c r="BM452">
        <f t="shared" si="176"/>
        <v>97.298222223277563</v>
      </c>
      <c r="BN452" s="2">
        <v>38995</v>
      </c>
      <c r="BO452">
        <v>101.5703125</v>
      </c>
      <c r="BP452" s="22">
        <f>_xll.BDH(BP$3&amp;" Govt",$A$8,BN452,BN452)</f>
        <v>1.06602</v>
      </c>
      <c r="BQ452">
        <f t="shared" si="177"/>
        <v>95.279931427177729</v>
      </c>
      <c r="BR452" s="2">
        <v>39176</v>
      </c>
      <c r="BS452">
        <v>102.2109375</v>
      </c>
      <c r="BT452" s="22">
        <f>_xll.BDH(BT$3&amp;" Govt",$A$8,BR452,BR452)</f>
        <v>1.0411999999999999</v>
      </c>
      <c r="BU452">
        <f t="shared" si="178"/>
        <v>98.16647858240492</v>
      </c>
      <c r="BV452" s="2">
        <v>39356</v>
      </c>
      <c r="BW452">
        <v>103.27734375</v>
      </c>
      <c r="BX452" s="22">
        <f>_xll.BDH(BX$3&amp;" Govt",$A$8,BV452,BV452)</f>
        <v>1.04948</v>
      </c>
      <c r="BY452">
        <f t="shared" si="179"/>
        <v>98.408110445172852</v>
      </c>
      <c r="BZ452" s="2">
        <v>39538</v>
      </c>
      <c r="CA452">
        <v>118.21875</v>
      </c>
      <c r="CB452" s="22">
        <f>_xll.BDH(CB$3&amp;" Govt",$A$8,BZ452,BZ452)</f>
        <v>1.0450299999999999</v>
      </c>
      <c r="CC452">
        <f t="shared" si="180"/>
        <v>113.12474283034938</v>
      </c>
      <c r="CD452" s="2">
        <v>39720</v>
      </c>
      <c r="CE452">
        <v>112.90234375</v>
      </c>
      <c r="CF452" s="22">
        <f>_xll.BDH(CF$3&amp;" Govt",$A$8,CD452,CD452)</f>
        <v>1.09036</v>
      </c>
      <c r="CG452">
        <f t="shared" si="181"/>
        <v>103.54593322388936</v>
      </c>
      <c r="CH452" s="2">
        <v>39902</v>
      </c>
      <c r="CI452">
        <v>111.7265625</v>
      </c>
      <c r="CJ452" s="22">
        <f>_xll.BDH(CJ$3&amp;" Govt",$A$8,CH452,CH452)</f>
        <v>1.01847</v>
      </c>
      <c r="CK452">
        <f t="shared" si="182"/>
        <v>109.70039618250905</v>
      </c>
      <c r="CL452" s="2">
        <v>40084</v>
      </c>
      <c r="CM452">
        <v>104.2265625</v>
      </c>
      <c r="CN452" s="22">
        <f>_xll.BDH(CN$3&amp;" Govt",$A$8,CL452,CL452)</f>
        <v>1.0281100000000001</v>
      </c>
      <c r="CO452">
        <f t="shared" si="183"/>
        <v>101.37685899368743</v>
      </c>
      <c r="CR452" s="22"/>
      <c r="CV452" s="22"/>
      <c r="CZ452" s="22"/>
      <c r="DB452" s="2">
        <v>38825</v>
      </c>
      <c r="DC452">
        <v>105.25390625</v>
      </c>
      <c r="DD452" s="22">
        <f>_xll.BDH(DD$3&amp;" Govt",$A$8,DB452,DB452)</f>
        <v>1.05321</v>
      </c>
      <c r="DE452">
        <f t="shared" si="184"/>
        <v>99.936295942879383</v>
      </c>
      <c r="DF452" s="2">
        <v>39366</v>
      </c>
      <c r="DG452">
        <v>99.51953125</v>
      </c>
      <c r="DH452" s="22">
        <f>_xll.BDH(DH$3&amp;" Govt",$A$8,DF452,DF452)</f>
        <v>1.0488599999999999</v>
      </c>
      <c r="DI452">
        <f t="shared" si="185"/>
        <v>94.883522348073157</v>
      </c>
      <c r="DJ452" s="2">
        <v>39730</v>
      </c>
      <c r="DK452">
        <v>101.16796875</v>
      </c>
      <c r="DL452" s="22">
        <f>_xll.BDH(DL$3&amp;" Govt",$A$8,DJ452,DJ452)</f>
        <v>1.08962</v>
      </c>
      <c r="DM452">
        <f t="shared" si="186"/>
        <v>92.847018914851049</v>
      </c>
      <c r="DP452" s="22"/>
    </row>
    <row r="453" spans="4:120" x14ac:dyDescent="0.25">
      <c r="D453" s="2"/>
      <c r="F453" s="2">
        <v>38821</v>
      </c>
      <c r="G453">
        <v>127.8203125</v>
      </c>
      <c r="H453" s="22">
        <f>_xll.BDH(H$3&amp;" Govt",$A$8,F453,F453)</f>
        <v>1.25271</v>
      </c>
      <c r="I453" s="14">
        <f t="shared" si="163"/>
        <v>102.03503803753462</v>
      </c>
      <c r="J453" s="2">
        <v>38821</v>
      </c>
      <c r="K453">
        <v>127.484375</v>
      </c>
      <c r="L453" s="22">
        <f>_xll.BDH(L$3&amp;" Govt",$A$8,J453,J453)</f>
        <v>1.2285200000000001</v>
      </c>
      <c r="M453">
        <f t="shared" si="164"/>
        <v>103.77069563377071</v>
      </c>
      <c r="N453" s="2">
        <v>38821</v>
      </c>
      <c r="O453">
        <v>127.875</v>
      </c>
      <c r="P453" s="22">
        <f>_xll.BDH(P$3&amp;" Govt",$A$8,N453,N453)</f>
        <v>1.2101999999999999</v>
      </c>
      <c r="Q453">
        <f t="shared" si="165"/>
        <v>105.66435299950422</v>
      </c>
      <c r="R453" s="2">
        <v>38821</v>
      </c>
      <c r="S453">
        <v>127.80078125</v>
      </c>
      <c r="T453" s="22">
        <f>_xll.BDH(T$3&amp;" Govt",$A$8,R453,R453)</f>
        <v>1.17967</v>
      </c>
      <c r="U453">
        <f t="shared" si="166"/>
        <v>108.33604419032442</v>
      </c>
      <c r="V453" s="2">
        <v>38918</v>
      </c>
      <c r="W453">
        <v>101.1328125</v>
      </c>
      <c r="X453" s="22">
        <f>_xll.BDH(X$3&amp;" Govt",$A$8,V453,V453)</f>
        <v>1.06687</v>
      </c>
      <c r="Y453">
        <f t="shared" si="167"/>
        <v>94.793941623628001</v>
      </c>
      <c r="Z453" s="2">
        <v>38821</v>
      </c>
      <c r="AA453">
        <v>121.23828125</v>
      </c>
      <c r="AB453" s="22">
        <f>_xll.BDH(AB$3&amp;" Govt",$A$8,Z453,Z453)</f>
        <v>1.14036</v>
      </c>
      <c r="AC453">
        <f t="shared" si="168"/>
        <v>106.31579610824652</v>
      </c>
      <c r="AD453" s="2">
        <v>39458</v>
      </c>
      <c r="AE453">
        <v>111.73828125</v>
      </c>
      <c r="AF453" s="22">
        <f>_xll.BDH(AF$3&amp;" Govt",$A$8,AD453,AD453)</f>
        <v>1.0546599999999999</v>
      </c>
      <c r="AG453">
        <f t="shared" si="169"/>
        <v>105.94720691976562</v>
      </c>
      <c r="AH453" s="2">
        <v>38821</v>
      </c>
      <c r="AI453">
        <v>118.90625</v>
      </c>
      <c r="AJ453" s="22">
        <f>_xll.BDH(AJ$3&amp;" Govt",$A$8,AH453,AH453)</f>
        <v>1.11775</v>
      </c>
      <c r="AK453">
        <f t="shared" si="170"/>
        <v>106.38000447327219</v>
      </c>
      <c r="AL453" s="2">
        <v>39822</v>
      </c>
      <c r="AM453">
        <v>105.4609375</v>
      </c>
      <c r="AN453" s="22">
        <f>_xll.BDH(AN$3&amp;" Govt",$A$8,AL453,AL453)</f>
        <v>1.0620000000000001</v>
      </c>
      <c r="AO453">
        <f t="shared" si="171"/>
        <v>99.304084274952913</v>
      </c>
      <c r="AP453" s="2">
        <v>38821</v>
      </c>
      <c r="AQ453">
        <v>115.234375</v>
      </c>
      <c r="AR453" s="22">
        <f>_xll.BDH(AR$3&amp;" Govt",$A$8,AP453,AP453)</f>
        <v>1.1038600000000001</v>
      </c>
      <c r="AS453">
        <f t="shared" si="172"/>
        <v>104.39220100375047</v>
      </c>
      <c r="AV453" s="22"/>
      <c r="AX453" s="2">
        <v>38821</v>
      </c>
      <c r="AY453">
        <v>104.80078125</v>
      </c>
      <c r="AZ453" s="22">
        <f>_xll.BDH(AZ$3&amp;" Govt",$A$8,AX453,AX453)</f>
        <v>1.08063</v>
      </c>
      <c r="BA453">
        <f t="shared" si="174"/>
        <v>96.981188056966772</v>
      </c>
      <c r="BB453" s="2">
        <v>38821</v>
      </c>
      <c r="BC453">
        <v>104.66015625</v>
      </c>
      <c r="BD453" s="22">
        <f>_xll.BDH(BD$3&amp;" Govt",$A$8,BB453,BB453)</f>
        <v>1.0741400000000001</v>
      </c>
      <c r="BE453">
        <f t="shared" si="175"/>
        <v>97.436233870817574</v>
      </c>
      <c r="BH453" s="22"/>
      <c r="BJ453" s="2">
        <v>38821</v>
      </c>
      <c r="BK453">
        <v>102.44140625</v>
      </c>
      <c r="BL453" s="22">
        <f>_xll.BDH(BL$3&amp;" Govt",$A$8,BJ453,BJ453)</f>
        <v>1.0529299999999999</v>
      </c>
      <c r="BM453">
        <f t="shared" si="176"/>
        <v>97.291753725318884</v>
      </c>
      <c r="BN453" s="2">
        <v>38996</v>
      </c>
      <c r="BO453">
        <v>101.08203125</v>
      </c>
      <c r="BP453" s="22">
        <f>_xll.BDH(BP$3&amp;" Govt",$A$8,BN453,BN453)</f>
        <v>1.06609</v>
      </c>
      <c r="BQ453">
        <f t="shared" si="177"/>
        <v>94.815664015233239</v>
      </c>
      <c r="BR453" s="2">
        <v>39177</v>
      </c>
      <c r="BS453">
        <v>102.2734375</v>
      </c>
      <c r="BT453" s="22">
        <f>_xll.BDH(BT$3&amp;" Govt",$A$8,BR453,BR453)</f>
        <v>1.04139</v>
      </c>
      <c r="BU453">
        <f t="shared" si="178"/>
        <v>98.208584199963511</v>
      </c>
      <c r="BV453" s="2">
        <v>39357</v>
      </c>
      <c r="BW453">
        <v>103.41015625</v>
      </c>
      <c r="BX453" s="22">
        <f>_xll.BDH(BX$3&amp;" Govt",$A$8,BV453,BV453)</f>
        <v>1.04942</v>
      </c>
      <c r="BY453">
        <f t="shared" si="179"/>
        <v>98.54029487717024</v>
      </c>
      <c r="BZ453" s="2">
        <v>39539</v>
      </c>
      <c r="CA453">
        <v>117.19140625</v>
      </c>
      <c r="CB453" s="22">
        <f>_xll.BDH(CB$3&amp;" Govt",$A$8,BZ453,BZ453)</f>
        <v>1.0451999999999999</v>
      </c>
      <c r="CC453">
        <f t="shared" si="180"/>
        <v>112.12342733448145</v>
      </c>
      <c r="CD453" s="2">
        <v>39721</v>
      </c>
      <c r="CE453">
        <v>110.44140625</v>
      </c>
      <c r="CF453" s="22">
        <f>_xll.BDH(CF$3&amp;" Govt",$A$8,CD453,CD453)</f>
        <v>1.0905499999999999</v>
      </c>
      <c r="CG453">
        <f t="shared" si="181"/>
        <v>101.27129086240889</v>
      </c>
      <c r="CH453" s="2">
        <v>39903</v>
      </c>
      <c r="CI453">
        <v>111.62109375</v>
      </c>
      <c r="CJ453" s="22">
        <f>_xll.BDH(CJ$3&amp;" Govt",$A$8,CH453,CH453)</f>
        <v>1.01861</v>
      </c>
      <c r="CK453">
        <f t="shared" si="182"/>
        <v>109.58177688222185</v>
      </c>
      <c r="CL453" s="2">
        <v>40085</v>
      </c>
      <c r="CM453">
        <v>104.09765625</v>
      </c>
      <c r="CN453" s="22">
        <f>_xll.BDH(CN$3&amp;" Govt",$A$8,CL453,CL453)</f>
        <v>1.0280499999999999</v>
      </c>
      <c r="CO453">
        <f t="shared" si="183"/>
        <v>101.25738655707408</v>
      </c>
      <c r="CR453" s="22"/>
      <c r="CV453" s="22"/>
      <c r="CZ453" s="22"/>
      <c r="DB453" s="2">
        <v>38826</v>
      </c>
      <c r="DC453">
        <v>105.0546875</v>
      </c>
      <c r="DD453" s="22">
        <f>_xll.BDH(DD$3&amp;" Govt",$A$8,DB453,DB453)</f>
        <v>1.05328</v>
      </c>
      <c r="DE453">
        <f t="shared" si="184"/>
        <v>99.740512969011093</v>
      </c>
      <c r="DF453" s="2">
        <v>39367</v>
      </c>
      <c r="DG453">
        <v>99.01171875</v>
      </c>
      <c r="DH453" s="22">
        <f>_xll.BDH(DH$3&amp;" Govt",$A$8,DF453,DF453)</f>
        <v>1.0488</v>
      </c>
      <c r="DI453">
        <f t="shared" si="185"/>
        <v>94.404766161327231</v>
      </c>
      <c r="DJ453" s="2">
        <v>39731</v>
      </c>
      <c r="DK453">
        <v>100.08984375</v>
      </c>
      <c r="DL453" s="22">
        <f>_xll.BDH(DL$3&amp;" Govt",$A$8,DJ453,DJ453)</f>
        <v>1.08948</v>
      </c>
      <c r="DM453">
        <f t="shared" si="186"/>
        <v>91.869372315232951</v>
      </c>
      <c r="DP453" s="22"/>
    </row>
    <row r="454" spans="4:120" x14ac:dyDescent="0.25">
      <c r="D454" s="2"/>
      <c r="F454" s="2">
        <v>38824</v>
      </c>
      <c r="G454">
        <v>127.9375</v>
      </c>
      <c r="H454" s="22">
        <f>_xll.BDH(H$3&amp;" Govt",$A$8,F454,F454)</f>
        <v>1.2529600000000001</v>
      </c>
      <c r="I454" s="14">
        <f t="shared" ref="I454:I517" si="187">G454/H454</f>
        <v>102.10820776401481</v>
      </c>
      <c r="J454" s="2">
        <v>38824</v>
      </c>
      <c r="K454">
        <v>127.67578125</v>
      </c>
      <c r="L454" s="22">
        <f>_xll.BDH(L$3&amp;" Govt",$A$8,J454,J454)</f>
        <v>1.2287699999999999</v>
      </c>
      <c r="M454">
        <f t="shared" ref="M454:M517" si="188">K454/L454</f>
        <v>103.90535352425597</v>
      </c>
      <c r="N454" s="2">
        <v>38824</v>
      </c>
      <c r="O454">
        <v>128.1953125</v>
      </c>
      <c r="P454" s="22">
        <f>_xll.BDH(P$3&amp;" Govt",$A$8,N454,N454)</f>
        <v>1.21045</v>
      </c>
      <c r="Q454">
        <f t="shared" ref="Q454:Q517" si="189">O454/P454</f>
        <v>105.90715229873187</v>
      </c>
      <c r="R454" s="2">
        <v>38824</v>
      </c>
      <c r="S454">
        <v>128.1171875</v>
      </c>
      <c r="T454" s="22">
        <f>_xll.BDH(T$3&amp;" Govt",$A$8,R454,R454)</f>
        <v>1.17991</v>
      </c>
      <c r="U454">
        <f t="shared" ref="U454:U517" si="190">S454/T454</f>
        <v>108.58216940275105</v>
      </c>
      <c r="V454" s="2">
        <v>38919</v>
      </c>
      <c r="W454">
        <v>101.08984375</v>
      </c>
      <c r="X454" s="22">
        <f>_xll.BDH(X$3&amp;" Govt",$A$8,V454,V454)</f>
        <v>1.06704</v>
      </c>
      <c r="Y454">
        <f t="shared" ref="Y454:Y517" si="191">W454/X454</f>
        <v>94.738570016119354</v>
      </c>
      <c r="Z454" s="2">
        <v>38824</v>
      </c>
      <c r="AA454">
        <v>121.578125</v>
      </c>
      <c r="AB454" s="22">
        <f>_xll.BDH(AB$3&amp;" Govt",$A$8,Z454,Z454)</f>
        <v>1.14059</v>
      </c>
      <c r="AC454">
        <f t="shared" ref="AC454:AC517" si="192">AA454/AB454</f>
        <v>106.59231187367941</v>
      </c>
      <c r="AD454" s="2">
        <v>39461</v>
      </c>
      <c r="AE454">
        <v>111.76953125</v>
      </c>
      <c r="AF454" s="22">
        <f>_xll.BDH(AF$3&amp;" Govt",$A$8,AD454,AD454)</f>
        <v>1.0552699999999999</v>
      </c>
      <c r="AG454">
        <f t="shared" ref="AG454:AG517" si="193">AE454/AF454</f>
        <v>105.91557729301506</v>
      </c>
      <c r="AH454" s="2">
        <v>38824</v>
      </c>
      <c r="AI454">
        <v>119.2734375</v>
      </c>
      <c r="AJ454" s="22">
        <f>_xll.BDH(AJ$3&amp;" Govt",$A$8,AH454,AH454)</f>
        <v>1.11798</v>
      </c>
      <c r="AK454">
        <f t="shared" ref="AK454:AK517" si="194">AI454/AJ454</f>
        <v>106.68655745183277</v>
      </c>
      <c r="AL454" s="2">
        <v>39825</v>
      </c>
      <c r="AM454">
        <v>105.6328125</v>
      </c>
      <c r="AN454" s="22">
        <f>_xll.BDH(AN$3&amp;" Govt",$A$8,AL454,AL454)</f>
        <v>1.06002</v>
      </c>
      <c r="AO454">
        <f t="shared" ref="AO454:AO517" si="195">AM454/AN454</f>
        <v>99.6517164770476</v>
      </c>
      <c r="AP454" s="2">
        <v>38824</v>
      </c>
      <c r="AQ454">
        <v>115.62890625</v>
      </c>
      <c r="AR454" s="22">
        <f>_xll.BDH(AR$3&amp;" Govt",$A$8,AP454,AP454)</f>
        <v>1.10408</v>
      </c>
      <c r="AS454">
        <f t="shared" ref="AS454:AS517" si="196">AQ454/AR454</f>
        <v>104.7287390859358</v>
      </c>
      <c r="AV454" s="22"/>
      <c r="AX454" s="2">
        <v>38824</v>
      </c>
      <c r="AY454">
        <v>105.16796875</v>
      </c>
      <c r="AZ454" s="22">
        <f>_xll.BDH(AZ$3&amp;" Govt",$A$8,AX454,AX454)</f>
        <v>1.0808500000000001</v>
      </c>
      <c r="BA454">
        <f t="shared" ref="BA454:BA517" si="197">AY454/AZ454</f>
        <v>97.301169218670481</v>
      </c>
      <c r="BB454" s="2">
        <v>38824</v>
      </c>
      <c r="BC454">
        <v>105.0390625</v>
      </c>
      <c r="BD454" s="22">
        <f>_xll.BDH(BD$3&amp;" Govt",$A$8,BB454,BB454)</f>
        <v>1.07436</v>
      </c>
      <c r="BE454">
        <f t="shared" ref="BE454:BE517" si="198">BC454/BD454</f>
        <v>97.768962452064486</v>
      </c>
      <c r="BH454" s="22"/>
      <c r="BJ454" s="2">
        <v>38824</v>
      </c>
      <c r="BK454">
        <v>102.80078125</v>
      </c>
      <c r="BL454" s="22">
        <f>_xll.BDH(BL$3&amp;" Govt",$A$8,BJ454,BJ454)</f>
        <v>1.05314</v>
      </c>
      <c r="BM454">
        <f t="shared" ref="BM454:BM517" si="199">BK454/BL454</f>
        <v>97.61359482120136</v>
      </c>
      <c r="BN454" s="2">
        <v>38999</v>
      </c>
      <c r="BO454">
        <v>101.08203125</v>
      </c>
      <c r="BP454" s="22">
        <f>_xll.BDH(BP$3&amp;" Govt",$A$8,BN454,BN454)</f>
        <v>1.06629</v>
      </c>
      <c r="BQ454">
        <f t="shared" ref="BQ454:BQ517" si="200">BO454/BP454</f>
        <v>94.797879798178741</v>
      </c>
      <c r="BR454" s="2">
        <v>39178</v>
      </c>
      <c r="BS454">
        <v>101.97265625</v>
      </c>
      <c r="BT454" s="22">
        <f>_xll.BDH(BT$3&amp;" Govt",$A$8,BR454,BR454)</f>
        <v>1.04158</v>
      </c>
      <c r="BU454">
        <f t="shared" ref="BU454:BU517" si="201">BS454/BT454</f>
        <v>97.901895437700418</v>
      </c>
      <c r="BV454" s="2">
        <v>39358</v>
      </c>
      <c r="BW454">
        <v>103.14453125</v>
      </c>
      <c r="BX454" s="22">
        <f>_xll.BDH(BX$3&amp;" Govt",$A$8,BV454,BV454)</f>
        <v>1.0493600000000001</v>
      </c>
      <c r="BY454">
        <f t="shared" ref="BY454:BY517" si="202">BW454/BX454</f>
        <v>98.292798705877857</v>
      </c>
      <c r="BZ454" s="2">
        <v>39540</v>
      </c>
      <c r="CA454">
        <v>117.11328125</v>
      </c>
      <c r="CB454" s="22">
        <f>_xll.BDH(CB$3&amp;" Govt",$A$8,BZ454,BZ454)</f>
        <v>1.0452999999999999</v>
      </c>
      <c r="CC454">
        <f t="shared" ref="CC454:CC517" si="203">CA454/CB454</f>
        <v>112.03796158997419</v>
      </c>
      <c r="CD454" s="2">
        <v>39722</v>
      </c>
      <c r="CE454">
        <v>110.63671875</v>
      </c>
      <c r="CF454" s="22">
        <f>_xll.BDH(CF$3&amp;" Govt",$A$8,CD454,CD454)</f>
        <v>1.09074</v>
      </c>
      <c r="CG454">
        <f t="shared" ref="CG454:CG517" si="204">CE454/CF454</f>
        <v>101.43271425821001</v>
      </c>
      <c r="CH454" s="2">
        <v>39904</v>
      </c>
      <c r="CI454">
        <v>111.93359375</v>
      </c>
      <c r="CJ454" s="22">
        <f>_xll.BDH(CJ$3&amp;" Govt",$A$8,CH454,CH454)</f>
        <v>1.01875</v>
      </c>
      <c r="CK454">
        <f t="shared" ref="CK454:CK517" si="205">CI454/CJ454</f>
        <v>109.87346625766871</v>
      </c>
      <c r="CL454" s="2">
        <v>40086</v>
      </c>
      <c r="CM454">
        <v>104.2890625</v>
      </c>
      <c r="CN454" s="22">
        <f>_xll.BDH(CN$3&amp;" Govt",$A$8,CL454,CL454)</f>
        <v>1.028</v>
      </c>
      <c r="CO454">
        <f t="shared" ref="CO454:CO517" si="206">CM454/CN454</f>
        <v>101.4485043774319</v>
      </c>
      <c r="CR454" s="22"/>
      <c r="CV454" s="22"/>
      <c r="CZ454" s="22"/>
      <c r="DB454" s="2">
        <v>38827</v>
      </c>
      <c r="DC454">
        <v>104.65625</v>
      </c>
      <c r="DD454" s="22">
        <f>_xll.BDH(DD$3&amp;" Govt",$A$8,DB454,DB454)</f>
        <v>1.05335</v>
      </c>
      <c r="DE454">
        <f t="shared" ref="DE454:DE517" si="207">DC454/DD454</f>
        <v>99.355627284378414</v>
      </c>
      <c r="DF454" s="2">
        <v>39370</v>
      </c>
      <c r="DG454">
        <v>98.99609375</v>
      </c>
      <c r="DH454" s="22">
        <f>_xll.BDH(DH$3&amp;" Govt",$A$8,DF454,DF454)</f>
        <v>1.0486200000000001</v>
      </c>
      <c r="DI454">
        <f t="shared" ref="DI454:DI517" si="208">DG454/DH454</f>
        <v>94.406070597547242</v>
      </c>
      <c r="DJ454" s="2">
        <v>39734</v>
      </c>
      <c r="DK454">
        <v>100.08984375</v>
      </c>
      <c r="DL454" s="22">
        <f>_xll.BDH(DL$3&amp;" Govt",$A$8,DJ454,DJ454)</f>
        <v>1.0890599999999999</v>
      </c>
      <c r="DM454">
        <f t="shared" ref="DM454:DM517" si="209">DK454/DL454</f>
        <v>91.904802077020562</v>
      </c>
      <c r="DP454" s="22"/>
    </row>
    <row r="455" spans="4:120" x14ac:dyDescent="0.25">
      <c r="D455" s="2"/>
      <c r="F455" s="2">
        <v>38825</v>
      </c>
      <c r="G455">
        <v>128.09375</v>
      </c>
      <c r="H455" s="22">
        <f>_xll.BDH(H$3&amp;" Govt",$A$8,F455,F455)</f>
        <v>1.2530399999999999</v>
      </c>
      <c r="I455" s="14">
        <f t="shared" si="187"/>
        <v>102.2263854306327</v>
      </c>
      <c r="J455" s="2">
        <v>38825</v>
      </c>
      <c r="K455">
        <v>127.9296875</v>
      </c>
      <c r="L455" s="22">
        <f>_xll.BDH(L$3&amp;" Govt",$A$8,J455,J455)</f>
        <v>1.22885</v>
      </c>
      <c r="M455">
        <f t="shared" si="188"/>
        <v>104.10521015583676</v>
      </c>
      <c r="N455" s="2">
        <v>38825</v>
      </c>
      <c r="O455">
        <v>128.51953125</v>
      </c>
      <c r="P455" s="22">
        <f>_xll.BDH(P$3&amp;" Govt",$A$8,N455,N455)</f>
        <v>1.2105299999999999</v>
      </c>
      <c r="Q455">
        <f t="shared" si="189"/>
        <v>106.16798530395778</v>
      </c>
      <c r="R455" s="2">
        <v>38825</v>
      </c>
      <c r="S455">
        <v>128.4921875</v>
      </c>
      <c r="T455" s="22">
        <f>_xll.BDH(T$3&amp;" Govt",$A$8,R455,R455)</f>
        <v>1.17998</v>
      </c>
      <c r="U455">
        <f t="shared" si="190"/>
        <v>108.89352997508432</v>
      </c>
      <c r="V455" s="2">
        <v>38922</v>
      </c>
      <c r="W455">
        <v>101.07421875</v>
      </c>
      <c r="X455" s="22">
        <f>_xll.BDH(X$3&amp;" Govt",$A$8,V455,V455)</f>
        <v>1.06755</v>
      </c>
      <c r="Y455">
        <f t="shared" si="191"/>
        <v>94.678674300969504</v>
      </c>
      <c r="Z455" s="2">
        <v>38825</v>
      </c>
      <c r="AA455">
        <v>121.9921875</v>
      </c>
      <c r="AB455" s="22">
        <f>_xll.BDH(AB$3&amp;" Govt",$A$8,Z455,Z455)</f>
        <v>1.14066</v>
      </c>
      <c r="AC455">
        <f t="shared" si="192"/>
        <v>106.94877307874388</v>
      </c>
      <c r="AD455" s="2">
        <v>39462</v>
      </c>
      <c r="AE455">
        <v>111.9609375</v>
      </c>
      <c r="AF455" s="22">
        <f>_xll.BDH(AF$3&amp;" Govt",$A$8,AD455,AD455)</f>
        <v>1.0554699999999999</v>
      </c>
      <c r="AG455">
        <f t="shared" si="193"/>
        <v>106.07685438714508</v>
      </c>
      <c r="AH455" s="2">
        <v>38825</v>
      </c>
      <c r="AI455">
        <v>119.73046875</v>
      </c>
      <c r="AJ455" s="22">
        <f>_xll.BDH(AJ$3&amp;" Govt",$A$8,AH455,AH455)</f>
        <v>1.11805</v>
      </c>
      <c r="AK455">
        <f t="shared" si="194"/>
        <v>107.08865323554403</v>
      </c>
      <c r="AL455" s="2">
        <v>39826</v>
      </c>
      <c r="AM455">
        <v>105.58984375</v>
      </c>
      <c r="AN455" s="22">
        <f>_xll.BDH(AN$3&amp;" Govt",$A$8,AL455,AL455)</f>
        <v>1.0593600000000001</v>
      </c>
      <c r="AO455">
        <f t="shared" si="195"/>
        <v>99.673240211070834</v>
      </c>
      <c r="AP455" s="2">
        <v>38825</v>
      </c>
      <c r="AQ455">
        <v>116.0625</v>
      </c>
      <c r="AR455" s="22">
        <f>_xll.BDH(AR$3&amp;" Govt",$A$8,AP455,AP455)</f>
        <v>1.10415</v>
      </c>
      <c r="AS455">
        <f t="shared" si="196"/>
        <v>105.11479418557262</v>
      </c>
      <c r="AV455" s="22"/>
      <c r="AX455" s="2">
        <v>38825</v>
      </c>
      <c r="AY455">
        <v>105.6015625</v>
      </c>
      <c r="AZ455" s="22">
        <f>_xll.BDH(AZ$3&amp;" Govt",$A$8,AX455,AX455)</f>
        <v>1.0809200000000001</v>
      </c>
      <c r="BA455">
        <f t="shared" si="197"/>
        <v>97.696002016800492</v>
      </c>
      <c r="BB455" s="2">
        <v>38825</v>
      </c>
      <c r="BC455">
        <v>105.4375</v>
      </c>
      <c r="BD455" s="22">
        <f>_xll.BDH(BD$3&amp;" Govt",$A$8,BB455,BB455)</f>
        <v>1.07443</v>
      </c>
      <c r="BE455">
        <f t="shared" si="198"/>
        <v>98.133428887875425</v>
      </c>
      <c r="BH455" s="22"/>
      <c r="BJ455" s="2">
        <v>38825</v>
      </c>
      <c r="BK455">
        <v>103.2421875</v>
      </c>
      <c r="BL455" s="22">
        <f>_xll.BDH(BL$3&amp;" Govt",$A$8,BJ455,BJ455)</f>
        <v>1.05321</v>
      </c>
      <c r="BM455">
        <f t="shared" si="199"/>
        <v>98.026212721109758</v>
      </c>
      <c r="BN455" s="2">
        <v>39000</v>
      </c>
      <c r="BO455">
        <v>100.67578125</v>
      </c>
      <c r="BP455" s="22">
        <f>_xll.BDH(BP$3&amp;" Govt",$A$8,BN455,BN455)</f>
        <v>1.06636</v>
      </c>
      <c r="BQ455">
        <f t="shared" si="200"/>
        <v>94.410687994673467</v>
      </c>
      <c r="BR455" s="2">
        <v>39181</v>
      </c>
      <c r="BS455">
        <v>101.7265625</v>
      </c>
      <c r="BT455" s="22">
        <f>_xll.BDH(BT$3&amp;" Govt",$A$8,BR455,BR455)</f>
        <v>1.04213</v>
      </c>
      <c r="BU455">
        <f t="shared" si="201"/>
        <v>97.614081256657045</v>
      </c>
      <c r="BV455" s="2">
        <v>39359</v>
      </c>
      <c r="BW455">
        <v>103.47265625</v>
      </c>
      <c r="BX455" s="22">
        <f>_xll.BDH(BX$3&amp;" Govt",$A$8,BV455,BV455)</f>
        <v>1.0492999999999999</v>
      </c>
      <c r="BY455">
        <f t="shared" si="202"/>
        <v>98.611127656532929</v>
      </c>
      <c r="BZ455" s="2">
        <v>39541</v>
      </c>
      <c r="CA455">
        <v>116.91796875</v>
      </c>
      <c r="CB455" s="22">
        <f>_xll.BDH(CB$3&amp;" Govt",$A$8,BZ455,BZ455)</f>
        <v>1.0454000000000001</v>
      </c>
      <c r="CC455">
        <f t="shared" si="203"/>
        <v>111.84041395638032</v>
      </c>
      <c r="CD455" s="2">
        <v>39723</v>
      </c>
      <c r="CE455">
        <v>111.3828125</v>
      </c>
      <c r="CF455" s="22">
        <f>_xll.BDH(CF$3&amp;" Govt",$A$8,CD455,CD455)</f>
        <v>1.0906</v>
      </c>
      <c r="CG455">
        <f t="shared" si="204"/>
        <v>102.12984824867046</v>
      </c>
      <c r="CH455" s="2">
        <v>39905</v>
      </c>
      <c r="CI455">
        <v>111.32421875</v>
      </c>
      <c r="CJ455" s="22">
        <f>_xll.BDH(CJ$3&amp;" Govt",$A$8,CH455,CH455)</f>
        <v>1.01892</v>
      </c>
      <c r="CK455">
        <f t="shared" si="205"/>
        <v>109.25707489302398</v>
      </c>
      <c r="CL455" s="2">
        <v>40087</v>
      </c>
      <c r="CM455">
        <v>104.92578125</v>
      </c>
      <c r="CN455" s="22">
        <f>_xll.BDH(CN$3&amp;" Govt",$A$8,CL455,CL455)</f>
        <v>1.0279499999999999</v>
      </c>
      <c r="CO455">
        <f t="shared" si="206"/>
        <v>102.07284522593513</v>
      </c>
      <c r="CR455" s="22"/>
      <c r="CV455" s="22"/>
      <c r="CZ455" s="22"/>
      <c r="DB455" s="2">
        <v>38828</v>
      </c>
      <c r="DC455">
        <v>105.20703125</v>
      </c>
      <c r="DD455" s="22">
        <f>_xll.BDH(DD$3&amp;" Govt",$A$8,DB455,DB455)</f>
        <v>1.05342</v>
      </c>
      <c r="DE455">
        <f t="shared" si="207"/>
        <v>99.871875652636177</v>
      </c>
      <c r="DF455" s="2">
        <v>39371</v>
      </c>
      <c r="DG455">
        <v>99.109375</v>
      </c>
      <c r="DH455" s="22">
        <f>_xll.BDH(DH$3&amp;" Govt",$A$8,DF455,DF455)</f>
        <v>1.0485500000000001</v>
      </c>
      <c r="DI455">
        <f t="shared" si="208"/>
        <v>94.52040913642648</v>
      </c>
      <c r="DJ455" s="2">
        <v>39735</v>
      </c>
      <c r="DK455">
        <v>100.28515625</v>
      </c>
      <c r="DL455" s="22">
        <f>_xll.BDH(DL$3&amp;" Govt",$A$8,DJ455,DJ455)</f>
        <v>1.0889199999999999</v>
      </c>
      <c r="DM455">
        <f t="shared" si="209"/>
        <v>92.095981568893961</v>
      </c>
      <c r="DP455" s="22"/>
    </row>
    <row r="456" spans="4:120" x14ac:dyDescent="0.25">
      <c r="D456" s="2"/>
      <c r="F456" s="2">
        <v>38826</v>
      </c>
      <c r="G456">
        <v>128.15234375</v>
      </c>
      <c r="H456" s="22">
        <f>_xll.BDH(H$3&amp;" Govt",$A$8,F456,F456)</f>
        <v>1.2531300000000001</v>
      </c>
      <c r="I456" s="14">
        <f t="shared" si="187"/>
        <v>102.26580143321124</v>
      </c>
      <c r="J456" s="2">
        <v>38826</v>
      </c>
      <c r="K456">
        <v>128.06640625</v>
      </c>
      <c r="L456" s="22">
        <f>_xll.BDH(L$3&amp;" Govt",$A$8,J456,J456)</f>
        <v>1.2289300000000001</v>
      </c>
      <c r="M456">
        <f t="shared" si="188"/>
        <v>104.20968342379142</v>
      </c>
      <c r="N456" s="2">
        <v>38826</v>
      </c>
      <c r="O456">
        <v>128.65625</v>
      </c>
      <c r="P456" s="22">
        <f>_xll.BDH(P$3&amp;" Govt",$A$8,N456,N456)</f>
        <v>1.21061</v>
      </c>
      <c r="Q456">
        <f t="shared" si="189"/>
        <v>106.27390323886306</v>
      </c>
      <c r="R456" s="2">
        <v>38826</v>
      </c>
      <c r="S456">
        <v>128.640625</v>
      </c>
      <c r="T456" s="22">
        <f>_xll.BDH(T$3&amp;" Govt",$A$8,R456,R456)</f>
        <v>1.1800600000000001</v>
      </c>
      <c r="U456">
        <f t="shared" si="190"/>
        <v>109.01193583377115</v>
      </c>
      <c r="V456" s="2">
        <v>38923</v>
      </c>
      <c r="W456">
        <v>101.02734375</v>
      </c>
      <c r="X456" s="22">
        <f>_xll.BDH(X$3&amp;" Govt",$A$8,V456,V456)</f>
        <v>1.06772</v>
      </c>
      <c r="Y456">
        <f t="shared" si="191"/>
        <v>94.619697814033643</v>
      </c>
      <c r="Z456" s="2">
        <v>38826</v>
      </c>
      <c r="AA456">
        <v>122.1171875</v>
      </c>
      <c r="AB456" s="22">
        <f>_xll.BDH(AB$3&amp;" Govt",$A$8,Z456,Z456)</f>
        <v>1.1407400000000001</v>
      </c>
      <c r="AC456">
        <f t="shared" si="192"/>
        <v>107.05085076353944</v>
      </c>
      <c r="AD456" s="2">
        <v>39463</v>
      </c>
      <c r="AE456">
        <v>111.67578125</v>
      </c>
      <c r="AF456" s="22">
        <f>_xll.BDH(AF$3&amp;" Govt",$A$8,AD456,AD456)</f>
        <v>1.0556700000000001</v>
      </c>
      <c r="AG456">
        <f t="shared" si="193"/>
        <v>105.78663905387099</v>
      </c>
      <c r="AH456" s="2">
        <v>38826</v>
      </c>
      <c r="AI456">
        <v>119.8671875</v>
      </c>
      <c r="AJ456" s="22">
        <f>_xll.BDH(AJ$3&amp;" Govt",$A$8,AH456,AH456)</f>
        <v>1.1181300000000001</v>
      </c>
      <c r="AK456">
        <f t="shared" si="194"/>
        <v>107.20326572044395</v>
      </c>
      <c r="AL456" s="2">
        <v>39827</v>
      </c>
      <c r="AM456">
        <v>105.4296875</v>
      </c>
      <c r="AN456" s="22">
        <f>_xll.BDH(AN$3&amp;" Govt",$A$8,AL456,AL456)</f>
        <v>1.0587</v>
      </c>
      <c r="AO456">
        <f t="shared" si="195"/>
        <v>99.584100783980361</v>
      </c>
      <c r="AP456" s="2">
        <v>38826</v>
      </c>
      <c r="AQ456">
        <v>116.1484375</v>
      </c>
      <c r="AR456" s="22">
        <f>_xll.BDH(AR$3&amp;" Govt",$A$8,AP456,AP456)</f>
        <v>1.10423</v>
      </c>
      <c r="AS456">
        <f t="shared" si="196"/>
        <v>105.18500448276174</v>
      </c>
      <c r="AV456" s="22"/>
      <c r="AX456" s="2">
        <v>38826</v>
      </c>
      <c r="AY456">
        <v>105.69921875</v>
      </c>
      <c r="AZ456" s="22">
        <f>_xll.BDH(AZ$3&amp;" Govt",$A$8,AX456,AX456)</f>
        <v>1.0809899999999999</v>
      </c>
      <c r="BA456">
        <f t="shared" si="197"/>
        <v>97.780015310039886</v>
      </c>
      <c r="BB456" s="2">
        <v>38826</v>
      </c>
      <c r="BC456">
        <v>105.50390625</v>
      </c>
      <c r="BD456" s="22">
        <f>_xll.BDH(BD$3&amp;" Govt",$A$8,BB456,BB456)</f>
        <v>1.0745</v>
      </c>
      <c r="BE456">
        <f t="shared" si="198"/>
        <v>98.188837831549563</v>
      </c>
      <c r="BH456" s="22"/>
      <c r="BJ456" s="2">
        <v>38826</v>
      </c>
      <c r="BK456">
        <v>103.2890625</v>
      </c>
      <c r="BL456" s="22">
        <f>_xll.BDH(BL$3&amp;" Govt",$A$8,BJ456,BJ456)</f>
        <v>1.05328</v>
      </c>
      <c r="BM456">
        <f t="shared" si="199"/>
        <v>98.064201826674775</v>
      </c>
      <c r="BN456" s="2">
        <v>39001</v>
      </c>
      <c r="BO456">
        <v>100.453125</v>
      </c>
      <c r="BP456" s="22">
        <f>_xll.BDH(BP$3&amp;" Govt",$A$8,BN456,BN456)</f>
        <v>1.06643</v>
      </c>
      <c r="BQ456">
        <f t="shared" si="200"/>
        <v>94.195704359404743</v>
      </c>
      <c r="BR456" s="2">
        <v>39182</v>
      </c>
      <c r="BS456">
        <v>101.9296875</v>
      </c>
      <c r="BT456" s="22">
        <f>_xll.BDH(BT$3&amp;" Govt",$A$8,BR456,BR456)</f>
        <v>1.0423199999999999</v>
      </c>
      <c r="BU456">
        <f t="shared" si="201"/>
        <v>97.791165381073</v>
      </c>
      <c r="BV456" s="2">
        <v>39360</v>
      </c>
      <c r="BW456">
        <v>102.71875</v>
      </c>
      <c r="BX456" s="22">
        <f>_xll.BDH(BX$3&amp;" Govt",$A$8,BV456,BV456)</f>
        <v>1.04924</v>
      </c>
      <c r="BY456">
        <f t="shared" si="202"/>
        <v>97.898240631314096</v>
      </c>
      <c r="BZ456" s="2">
        <v>39542</v>
      </c>
      <c r="CA456">
        <v>117.5625</v>
      </c>
      <c r="CB456" s="22">
        <f>_xll.BDH(CB$3&amp;" Govt",$A$8,BZ456,BZ456)</f>
        <v>1.0455000000000001</v>
      </c>
      <c r="CC456">
        <f t="shared" si="203"/>
        <v>112.44619799139167</v>
      </c>
      <c r="CD456" s="2">
        <v>39724</v>
      </c>
      <c r="CE456">
        <v>111.39453125</v>
      </c>
      <c r="CF456" s="22">
        <f>_xll.BDH(CF$3&amp;" Govt",$A$8,CD456,CD456)</f>
        <v>1.09046</v>
      </c>
      <c r="CG456">
        <f t="shared" si="204"/>
        <v>102.15370692184949</v>
      </c>
      <c r="CH456" s="2">
        <v>39906</v>
      </c>
      <c r="CI456">
        <v>110.828125</v>
      </c>
      <c r="CJ456" s="22">
        <f>_xll.BDH(CJ$3&amp;" Govt",$A$8,CH456,CH456)</f>
        <v>1.0190900000000001</v>
      </c>
      <c r="CK456">
        <f t="shared" si="205"/>
        <v>108.7520483961181</v>
      </c>
      <c r="CL456" s="2">
        <v>40088</v>
      </c>
      <c r="CM456">
        <v>104.59375</v>
      </c>
      <c r="CN456" s="22">
        <f>_xll.BDH(CN$3&amp;" Govt",$A$8,CL456,CL456)</f>
        <v>1.0280199999999999</v>
      </c>
      <c r="CO456">
        <f t="shared" si="206"/>
        <v>101.74291356199296</v>
      </c>
      <c r="CR456" s="22"/>
      <c r="CV456" s="22"/>
      <c r="CZ456" s="22"/>
      <c r="DB456" s="2">
        <v>38831</v>
      </c>
      <c r="DC456">
        <v>105.10546875</v>
      </c>
      <c r="DD456" s="22">
        <f>_xll.BDH(DD$3&amp;" Govt",$A$8,DB456,DB456)</f>
        <v>1.0536300000000001</v>
      </c>
      <c r="DE456">
        <f t="shared" si="207"/>
        <v>99.755577147575522</v>
      </c>
      <c r="DF456" s="2">
        <v>39372</v>
      </c>
      <c r="DG456">
        <v>100.16015625</v>
      </c>
      <c r="DH456" s="22">
        <f>_xll.BDH(DH$3&amp;" Govt",$A$8,DF456,DF456)</f>
        <v>1.0484899999999999</v>
      </c>
      <c r="DI456">
        <f t="shared" si="208"/>
        <v>95.528003366746475</v>
      </c>
      <c r="DJ456" s="2">
        <v>39736</v>
      </c>
      <c r="DK456">
        <v>100.92578125</v>
      </c>
      <c r="DL456" s="22">
        <f>_xll.BDH(DL$3&amp;" Govt",$A$8,DJ456,DJ456)</f>
        <v>1.0887800000000001</v>
      </c>
      <c r="DM456">
        <f t="shared" si="209"/>
        <v>92.696211585444246</v>
      </c>
      <c r="DP456" s="22"/>
    </row>
    <row r="457" spans="4:120" x14ac:dyDescent="0.25">
      <c r="D457" s="2"/>
      <c r="F457" s="2">
        <v>38827</v>
      </c>
      <c r="G457">
        <v>128.1171875</v>
      </c>
      <c r="H457" s="22">
        <f>_xll.BDH(H$3&amp;" Govt",$A$8,F457,F457)</f>
        <v>1.2532099999999999</v>
      </c>
      <c r="I457" s="14">
        <f t="shared" si="187"/>
        <v>102.23122022645846</v>
      </c>
      <c r="J457" s="2">
        <v>38827</v>
      </c>
      <c r="K457">
        <v>127.9140625</v>
      </c>
      <c r="L457" s="22">
        <f>_xll.BDH(L$3&amp;" Govt",$A$8,J457,J457)</f>
        <v>1.22902</v>
      </c>
      <c r="M457">
        <f t="shared" si="188"/>
        <v>104.07809677629331</v>
      </c>
      <c r="N457" s="2">
        <v>38827</v>
      </c>
      <c r="O457">
        <v>128.43359375</v>
      </c>
      <c r="P457" s="22">
        <f>_xll.BDH(P$3&amp;" Govt",$A$8,N457,N457)</f>
        <v>1.21069</v>
      </c>
      <c r="Q457">
        <f t="shared" si="189"/>
        <v>106.08297231330893</v>
      </c>
      <c r="R457" s="2">
        <v>38827</v>
      </c>
      <c r="S457">
        <v>128.3515625</v>
      </c>
      <c r="T457" s="22">
        <f>_xll.BDH(T$3&amp;" Govt",$A$8,R457,R457)</f>
        <v>1.18014</v>
      </c>
      <c r="U457">
        <f t="shared" si="190"/>
        <v>108.75960691104446</v>
      </c>
      <c r="V457" s="2">
        <v>38924</v>
      </c>
      <c r="W457">
        <v>101.2109375</v>
      </c>
      <c r="X457" s="22">
        <f>_xll.BDH(X$3&amp;" Govt",$A$8,V457,V457)</f>
        <v>1.06789</v>
      </c>
      <c r="Y457">
        <f t="shared" si="191"/>
        <v>94.776557042392</v>
      </c>
      <c r="Z457" s="2">
        <v>38827</v>
      </c>
      <c r="AA457">
        <v>121.78125</v>
      </c>
      <c r="AB457" s="22">
        <f>_xll.BDH(AB$3&amp;" Govt",$A$8,Z457,Z457)</f>
        <v>1.1408199999999999</v>
      </c>
      <c r="AC457">
        <f t="shared" si="192"/>
        <v>106.7488736172227</v>
      </c>
      <c r="AD457" s="2">
        <v>39464</v>
      </c>
      <c r="AE457">
        <v>111.93359375</v>
      </c>
      <c r="AF457" s="22">
        <f>_xll.BDH(AF$3&amp;" Govt",$A$8,AD457,AD457)</f>
        <v>1.0558700000000001</v>
      </c>
      <c r="AG457">
        <f t="shared" si="193"/>
        <v>106.01077192267987</v>
      </c>
      <c r="AH457" s="2">
        <v>38827</v>
      </c>
      <c r="AI457">
        <v>119.51953125</v>
      </c>
      <c r="AJ457" s="22">
        <f>_xll.BDH(AJ$3&amp;" Govt",$A$8,AH457,AH457)</f>
        <v>1.1182000000000001</v>
      </c>
      <c r="AK457">
        <f t="shared" si="194"/>
        <v>106.88564769272044</v>
      </c>
      <c r="AL457" s="2">
        <v>39828</v>
      </c>
      <c r="AM457">
        <v>105.3515625</v>
      </c>
      <c r="AN457" s="22">
        <f>_xll.BDH(AN$3&amp;" Govt",$A$8,AL457,AL457)</f>
        <v>1.0580400000000001</v>
      </c>
      <c r="AO457">
        <f t="shared" si="195"/>
        <v>99.572381478961091</v>
      </c>
      <c r="AP457" s="2">
        <v>38827</v>
      </c>
      <c r="AQ457">
        <v>115.8359375</v>
      </c>
      <c r="AR457" s="22">
        <f>_xll.BDH(AR$3&amp;" Govt",$A$8,AP457,AP457)</f>
        <v>1.1043000000000001</v>
      </c>
      <c r="AS457">
        <f t="shared" si="196"/>
        <v>104.89535225934981</v>
      </c>
      <c r="AV457" s="22"/>
      <c r="AX457" s="2">
        <v>38827</v>
      </c>
      <c r="AY457">
        <v>105.359375</v>
      </c>
      <c r="AZ457" s="22">
        <f>_xll.BDH(AZ$3&amp;" Govt",$A$8,AX457,AX457)</f>
        <v>1.08107</v>
      </c>
      <c r="BA457">
        <f t="shared" si="197"/>
        <v>97.458420823813441</v>
      </c>
      <c r="BB457" s="2">
        <v>38827</v>
      </c>
      <c r="BC457">
        <v>105.1796875</v>
      </c>
      <c r="BD457" s="22">
        <f>_xll.BDH(BD$3&amp;" Govt",$A$8,BB457,BB457)</f>
        <v>1.07457</v>
      </c>
      <c r="BE457">
        <f t="shared" si="198"/>
        <v>97.880722056264361</v>
      </c>
      <c r="BH457" s="22"/>
      <c r="BJ457" s="2">
        <v>38827</v>
      </c>
      <c r="BK457">
        <v>102.98828125</v>
      </c>
      <c r="BL457" s="22">
        <f>_xll.BDH(BL$3&amp;" Govt",$A$8,BJ457,BJ457)</f>
        <v>1.05335</v>
      </c>
      <c r="BM457">
        <f t="shared" si="199"/>
        <v>97.772137703517345</v>
      </c>
      <c r="BN457" s="2">
        <v>39002</v>
      </c>
      <c r="BO457">
        <v>100.546875</v>
      </c>
      <c r="BP457" s="22">
        <f>_xll.BDH(BP$3&amp;" Govt",$A$8,BN457,BN457)</f>
        <v>1.0664899999999999</v>
      </c>
      <c r="BQ457">
        <f t="shared" si="200"/>
        <v>94.278310157619856</v>
      </c>
      <c r="BR457" s="2">
        <v>39183</v>
      </c>
      <c r="BS457">
        <v>101.88671875</v>
      </c>
      <c r="BT457" s="22">
        <f>_xll.BDH(BT$3&amp;" Govt",$A$8,BR457,BR457)</f>
        <v>1.0425</v>
      </c>
      <c r="BU457">
        <f t="shared" si="201"/>
        <v>97.733063549160676</v>
      </c>
      <c r="BV457" s="2">
        <v>39363</v>
      </c>
      <c r="BW457">
        <v>102.71875</v>
      </c>
      <c r="BX457" s="22">
        <f>_xll.BDH(BX$3&amp;" Govt",$A$8,BV457,BV457)</f>
        <v>1.04905</v>
      </c>
      <c r="BY457">
        <f t="shared" si="202"/>
        <v>97.915971593346356</v>
      </c>
      <c r="BZ457" s="2">
        <v>39545</v>
      </c>
      <c r="CA457">
        <v>117.22265625</v>
      </c>
      <c r="CB457" s="22">
        <f>_xll.BDH(CB$3&amp;" Govt",$A$8,BZ457,BZ457)</f>
        <v>1.0458099999999999</v>
      </c>
      <c r="CC457">
        <f t="shared" si="203"/>
        <v>112.08790913263404</v>
      </c>
      <c r="CD457" s="2">
        <v>39727</v>
      </c>
      <c r="CE457">
        <v>111.3515625</v>
      </c>
      <c r="CF457" s="22">
        <f>_xll.BDH(CF$3&amp;" Govt",$A$8,CD457,CD457)</f>
        <v>1.0900399999999999</v>
      </c>
      <c r="CG457">
        <f t="shared" si="204"/>
        <v>102.15364803126492</v>
      </c>
      <c r="CH457" s="2">
        <v>39909</v>
      </c>
      <c r="CI457">
        <v>110.96484375</v>
      </c>
      <c r="CJ457" s="22">
        <f>_xll.BDH(CJ$3&amp;" Govt",$A$8,CH457,CH457)</f>
        <v>1.0196000000000001</v>
      </c>
      <c r="CK457">
        <f t="shared" si="205"/>
        <v>108.83174161435856</v>
      </c>
      <c r="CL457" s="2">
        <v>40091</v>
      </c>
      <c r="CM457">
        <v>104.75</v>
      </c>
      <c r="CN457" s="22">
        <f>_xll.BDH(CN$3&amp;" Govt",$A$8,CL457,CL457)</f>
        <v>1.02824</v>
      </c>
      <c r="CO457">
        <f t="shared" si="206"/>
        <v>101.87310355559013</v>
      </c>
      <c r="CR457" s="22"/>
      <c r="CV457" s="22"/>
      <c r="CZ457" s="22"/>
      <c r="DB457" s="2">
        <v>38832</v>
      </c>
      <c r="DC457">
        <v>103.6875</v>
      </c>
      <c r="DD457" s="22">
        <f>_xll.BDH(DD$3&amp;" Govt",$A$8,DB457,DB457)</f>
        <v>1.0537099999999999</v>
      </c>
      <c r="DE457">
        <f t="shared" si="207"/>
        <v>98.402311831528607</v>
      </c>
      <c r="DF457" s="2">
        <v>39373</v>
      </c>
      <c r="DG457">
        <v>100.84765625</v>
      </c>
      <c r="DH457" s="22">
        <f>_xll.BDH(DH$3&amp;" Govt",$A$8,DF457,DF457)</f>
        <v>1.04843</v>
      </c>
      <c r="DI457">
        <f t="shared" si="208"/>
        <v>96.189212679911876</v>
      </c>
      <c r="DJ457" s="2">
        <v>39737</v>
      </c>
      <c r="DK457">
        <v>100.01953125</v>
      </c>
      <c r="DL457" s="22">
        <f>_xll.BDH(DL$3&amp;" Govt",$A$8,DJ457,DJ457)</f>
        <v>1.0886400000000001</v>
      </c>
      <c r="DM457">
        <f t="shared" si="209"/>
        <v>91.875671709656075</v>
      </c>
      <c r="DP457" s="22"/>
    </row>
    <row r="458" spans="4:120" x14ac:dyDescent="0.25">
      <c r="D458" s="2"/>
      <c r="F458" s="2">
        <v>38828</v>
      </c>
      <c r="G458">
        <v>128.1171875</v>
      </c>
      <c r="H458" s="22">
        <f>_xll.BDH(H$3&amp;" Govt",$A$8,F458,F458)</f>
        <v>1.2533000000000001</v>
      </c>
      <c r="I458" s="14">
        <f t="shared" si="187"/>
        <v>102.22387895954679</v>
      </c>
      <c r="J458" s="2">
        <v>38828</v>
      </c>
      <c r="K458">
        <v>127.9765625</v>
      </c>
      <c r="L458" s="22">
        <f>_xll.BDH(L$3&amp;" Govt",$A$8,J458,J458)</f>
        <v>1.2291000000000001</v>
      </c>
      <c r="M458">
        <f t="shared" si="188"/>
        <v>104.12217272801236</v>
      </c>
      <c r="N458" s="2">
        <v>38828</v>
      </c>
      <c r="O458">
        <v>128.515625</v>
      </c>
      <c r="P458" s="22">
        <f>_xll.BDH(P$3&amp;" Govt",$A$8,N458,N458)</f>
        <v>1.2107700000000001</v>
      </c>
      <c r="Q458">
        <f t="shared" si="189"/>
        <v>106.14371433054997</v>
      </c>
      <c r="R458" s="2">
        <v>38828</v>
      </c>
      <c r="S458">
        <v>128.4921875</v>
      </c>
      <c r="T458" s="22">
        <f>_xll.BDH(T$3&amp;" Govt",$A$8,R458,R458)</f>
        <v>1.18022</v>
      </c>
      <c r="U458">
        <f t="shared" si="190"/>
        <v>108.87138626696718</v>
      </c>
      <c r="V458" s="2">
        <v>38925</v>
      </c>
      <c r="W458">
        <v>101.296875</v>
      </c>
      <c r="X458" s="22">
        <f>_xll.BDH(X$3&amp;" Govt",$A$8,V458,V458)</f>
        <v>1.06806</v>
      </c>
      <c r="Y458">
        <f t="shared" si="191"/>
        <v>94.841933037469801</v>
      </c>
      <c r="Z458" s="2">
        <v>38828</v>
      </c>
      <c r="AA458">
        <v>121.9453125</v>
      </c>
      <c r="AB458" s="22">
        <f>_xll.BDH(AB$3&amp;" Govt",$A$8,Z458,Z458)</f>
        <v>1.14089</v>
      </c>
      <c r="AC458">
        <f t="shared" si="192"/>
        <v>106.88612618219111</v>
      </c>
      <c r="AD458" s="2">
        <v>39465</v>
      </c>
      <c r="AE458">
        <v>112.0625</v>
      </c>
      <c r="AF458" s="22">
        <f>_xll.BDH(AF$3&amp;" Govt",$A$8,AD458,AD458)</f>
        <v>1.0560700000000001</v>
      </c>
      <c r="AG458">
        <f t="shared" si="193"/>
        <v>106.11275767704791</v>
      </c>
      <c r="AH458" s="2">
        <v>38828</v>
      </c>
      <c r="AI458">
        <v>119.71484375</v>
      </c>
      <c r="AJ458" s="22">
        <f>_xll.BDH(AJ$3&amp;" Govt",$A$8,AH458,AH458)</f>
        <v>1.1182799999999999</v>
      </c>
      <c r="AK458">
        <f t="shared" si="194"/>
        <v>107.05265564080553</v>
      </c>
      <c r="AL458" s="2">
        <v>39829</v>
      </c>
      <c r="AM458">
        <v>105.24609375</v>
      </c>
      <c r="AN458" s="22">
        <f>_xll.BDH(AN$3&amp;" Govt",$A$8,AL458,AL458)</f>
        <v>1.05738</v>
      </c>
      <c r="AO458">
        <f t="shared" si="195"/>
        <v>99.534787635476363</v>
      </c>
      <c r="AP458" s="2">
        <v>38828</v>
      </c>
      <c r="AQ458">
        <v>116.11328125</v>
      </c>
      <c r="AR458" s="22">
        <f>_xll.BDH(AR$3&amp;" Govt",$A$8,AP458,AP458)</f>
        <v>1.1043799999999999</v>
      </c>
      <c r="AS458">
        <f t="shared" si="196"/>
        <v>105.13888448722361</v>
      </c>
      <c r="AV458" s="22"/>
      <c r="AX458" s="2">
        <v>38828</v>
      </c>
      <c r="AY458">
        <v>105.6171875</v>
      </c>
      <c r="AZ458" s="22">
        <f>_xll.BDH(AZ$3&amp;" Govt",$A$8,AX458,AX458)</f>
        <v>1.08114</v>
      </c>
      <c r="BA458">
        <f t="shared" si="197"/>
        <v>97.690574301200584</v>
      </c>
      <c r="BB458" s="2">
        <v>38828</v>
      </c>
      <c r="BC458">
        <v>105.50390625</v>
      </c>
      <c r="BD458" s="22">
        <f>_xll.BDH(BD$3&amp;" Govt",$A$8,BB458,BB458)</f>
        <v>1.0746500000000001</v>
      </c>
      <c r="BE458">
        <f t="shared" si="198"/>
        <v>98.175132601312043</v>
      </c>
      <c r="BH458" s="22"/>
      <c r="BJ458" s="2">
        <v>38828</v>
      </c>
      <c r="BK458">
        <v>103.3046875</v>
      </c>
      <c r="BL458" s="22">
        <f>_xll.BDH(BL$3&amp;" Govt",$A$8,BJ458,BJ458)</f>
        <v>1.05342</v>
      </c>
      <c r="BM458">
        <f t="shared" si="199"/>
        <v>98.066001689734392</v>
      </c>
      <c r="BN458" s="2">
        <v>39003</v>
      </c>
      <c r="BO458">
        <v>100.37890625</v>
      </c>
      <c r="BP458" s="22">
        <f>_xll.BDH(BP$3&amp;" Govt",$A$8,BN458,BN458)</f>
        <v>1.06656</v>
      </c>
      <c r="BQ458">
        <f t="shared" si="200"/>
        <v>94.114636072982307</v>
      </c>
      <c r="BR458" s="2">
        <v>39184</v>
      </c>
      <c r="BS458">
        <v>101.89453125</v>
      </c>
      <c r="BT458" s="22">
        <f>_xll.BDH(BT$3&amp;" Govt",$A$8,BR458,BR458)</f>
        <v>1.0426899999999999</v>
      </c>
      <c r="BU458">
        <f t="shared" si="201"/>
        <v>97.722747173177083</v>
      </c>
      <c r="BV458" s="2">
        <v>39364</v>
      </c>
      <c r="BW458">
        <v>102.63671875</v>
      </c>
      <c r="BX458" s="22">
        <f>_xll.BDH(BX$3&amp;" Govt",$A$8,BV458,BV458)</f>
        <v>1.0489900000000001</v>
      </c>
      <c r="BY458">
        <f t="shared" si="202"/>
        <v>97.843371957787966</v>
      </c>
      <c r="BZ458" s="2">
        <v>39546</v>
      </c>
      <c r="CA458">
        <v>116.8828125</v>
      </c>
      <c r="CB458" s="22">
        <f>_xll.BDH(CB$3&amp;" Govt",$A$8,BZ458,BZ458)</f>
        <v>1.0459099999999999</v>
      </c>
      <c r="CC458">
        <f t="shared" si="203"/>
        <v>111.75226596934728</v>
      </c>
      <c r="CD458" s="2">
        <v>39728</v>
      </c>
      <c r="CE458">
        <v>110.05078125</v>
      </c>
      <c r="CF458" s="22">
        <f>_xll.BDH(CF$3&amp;" Govt",$A$8,CD458,CD458)</f>
        <v>1.0899000000000001</v>
      </c>
      <c r="CG458">
        <f t="shared" si="204"/>
        <v>100.97328309936691</v>
      </c>
      <c r="CH458" s="2">
        <v>39910</v>
      </c>
      <c r="CI458">
        <v>110.58984375</v>
      </c>
      <c r="CJ458" s="22">
        <f>_xll.BDH(CJ$3&amp;" Govt",$A$8,CH458,CH458)</f>
        <v>1.0197700000000001</v>
      </c>
      <c r="CK458">
        <f t="shared" si="205"/>
        <v>108.44586892142345</v>
      </c>
      <c r="CL458" s="2">
        <v>40092</v>
      </c>
      <c r="CM458">
        <v>104.77734375</v>
      </c>
      <c r="CN458" s="22">
        <f>_xll.BDH(CN$3&amp;" Govt",$A$8,CL458,CL458)</f>
        <v>1.0283199999999999</v>
      </c>
      <c r="CO458">
        <f t="shared" si="206"/>
        <v>101.89176885599814</v>
      </c>
      <c r="CR458" s="22"/>
      <c r="CV458" s="22"/>
      <c r="CZ458" s="22"/>
      <c r="DB458" s="2">
        <v>38833</v>
      </c>
      <c r="DC458">
        <v>103.51953125</v>
      </c>
      <c r="DD458" s="22">
        <f>_xll.BDH(DD$3&amp;" Govt",$A$8,DB458,DB458)</f>
        <v>1.0537799999999999</v>
      </c>
      <c r="DE458">
        <f t="shared" si="207"/>
        <v>98.236378798231129</v>
      </c>
      <c r="DF458" s="2">
        <v>39374</v>
      </c>
      <c r="DG458">
        <v>102.38671875</v>
      </c>
      <c r="DH458" s="22">
        <f>_xll.BDH(DH$3&amp;" Govt",$A$8,DF458,DF458)</f>
        <v>1.04837</v>
      </c>
      <c r="DI458">
        <f t="shared" si="208"/>
        <v>97.66277053902725</v>
      </c>
      <c r="DJ458" s="2">
        <v>39738</v>
      </c>
      <c r="DK458">
        <v>101.0390625</v>
      </c>
      <c r="DL458" s="22">
        <f>_xll.BDH(DL$3&amp;" Govt",$A$8,DJ458,DJ458)</f>
        <v>1.0885</v>
      </c>
      <c r="DM458">
        <f t="shared" si="209"/>
        <v>92.824127239320163</v>
      </c>
      <c r="DP458" s="22"/>
    </row>
    <row r="459" spans="4:120" x14ac:dyDescent="0.25">
      <c r="D459" s="2"/>
      <c r="F459" s="2">
        <v>38831</v>
      </c>
      <c r="G459">
        <v>128.078125</v>
      </c>
      <c r="H459" s="22">
        <f>_xll.BDH(H$3&amp;" Govt",$A$8,F459,F459)</f>
        <v>1.2535499999999999</v>
      </c>
      <c r="I459" s="14">
        <f t="shared" si="187"/>
        <v>102.17233058114954</v>
      </c>
      <c r="J459" s="2">
        <v>38831</v>
      </c>
      <c r="K459">
        <v>127.90234375</v>
      </c>
      <c r="L459" s="22">
        <f>_xll.BDH(L$3&amp;" Govt",$A$8,J459,J459)</f>
        <v>1.2293499999999999</v>
      </c>
      <c r="M459">
        <f t="shared" si="188"/>
        <v>104.04062614389719</v>
      </c>
      <c r="N459" s="2">
        <v>38831</v>
      </c>
      <c r="O459">
        <v>128.42578125</v>
      </c>
      <c r="P459" s="22">
        <f>_xll.BDH(P$3&amp;" Govt",$A$8,N459,N459)</f>
        <v>1.21102</v>
      </c>
      <c r="Q459">
        <f t="shared" si="189"/>
        <v>106.04761378837674</v>
      </c>
      <c r="R459" s="2">
        <v>38831</v>
      </c>
      <c r="S459">
        <v>128.3671875</v>
      </c>
      <c r="T459" s="22">
        <f>_xll.BDH(T$3&amp;" Govt",$A$8,R459,R459)</f>
        <v>1.1804600000000001</v>
      </c>
      <c r="U459">
        <f t="shared" si="190"/>
        <v>108.7433606390729</v>
      </c>
      <c r="V459" s="2">
        <v>38926</v>
      </c>
      <c r="W459">
        <v>101.48828125</v>
      </c>
      <c r="X459" s="22">
        <f>_xll.BDH(X$3&amp;" Govt",$A$8,V459,V459)</f>
        <v>1.06823</v>
      </c>
      <c r="Y459">
        <f t="shared" si="191"/>
        <v>95.006020473119079</v>
      </c>
      <c r="Z459" s="2">
        <v>38831</v>
      </c>
      <c r="AA459">
        <v>121.8203125</v>
      </c>
      <c r="AB459" s="22">
        <f>_xll.BDH(AB$3&amp;" Govt",$A$8,Z459,Z459)</f>
        <v>1.1411199999999999</v>
      </c>
      <c r="AC459">
        <f t="shared" si="192"/>
        <v>106.75504109997196</v>
      </c>
      <c r="AD459" s="2">
        <v>39468</v>
      </c>
      <c r="AE459">
        <v>112.0625</v>
      </c>
      <c r="AF459" s="22">
        <f>_xll.BDH(AF$3&amp;" Govt",$A$8,AD459,AD459)</f>
        <v>1.0566800000000001</v>
      </c>
      <c r="AG459">
        <f t="shared" si="193"/>
        <v>106.05150092743308</v>
      </c>
      <c r="AH459" s="2">
        <v>38831</v>
      </c>
      <c r="AI459">
        <v>119.6484375</v>
      </c>
      <c r="AJ459" s="22">
        <f>_xll.BDH(AJ$3&amp;" Govt",$A$8,AH459,AH459)</f>
        <v>1.1185</v>
      </c>
      <c r="AK459">
        <f t="shared" si="194"/>
        <v>106.97222843093428</v>
      </c>
      <c r="AL459" s="2">
        <v>39832</v>
      </c>
      <c r="AM459">
        <v>105.24609375</v>
      </c>
      <c r="AN459" s="22">
        <f>_xll.BDH(AN$3&amp;" Govt",$A$8,AL459,AL459)</f>
        <v>1.05541</v>
      </c>
      <c r="AO459">
        <f t="shared" si="195"/>
        <v>99.720576600562822</v>
      </c>
      <c r="AP459" s="2">
        <v>38831</v>
      </c>
      <c r="AQ459">
        <v>116.02734375</v>
      </c>
      <c r="AR459" s="22">
        <f>_xll.BDH(AR$3&amp;" Govt",$A$8,AP459,AP459)</f>
        <v>1.1046</v>
      </c>
      <c r="AS459">
        <f t="shared" si="196"/>
        <v>105.04014462248777</v>
      </c>
      <c r="AV459" s="22"/>
      <c r="AX459" s="2">
        <v>38831</v>
      </c>
      <c r="AY459">
        <v>105.55859375</v>
      </c>
      <c r="AZ459" s="22">
        <f>_xll.BDH(AZ$3&amp;" Govt",$A$8,AX459,AX459)</f>
        <v>1.0813600000000001</v>
      </c>
      <c r="BA459">
        <f t="shared" si="197"/>
        <v>97.616514158097203</v>
      </c>
      <c r="BB459" s="2">
        <v>38831</v>
      </c>
      <c r="BC459">
        <v>105.43359375</v>
      </c>
      <c r="BD459" s="22">
        <f>_xll.BDH(BD$3&amp;" Govt",$A$8,BB459,BB459)</f>
        <v>1.0748599999999999</v>
      </c>
      <c r="BE459">
        <f t="shared" si="198"/>
        <v>98.090536209366803</v>
      </c>
      <c r="BH459" s="22"/>
      <c r="BJ459" s="2">
        <v>38831</v>
      </c>
      <c r="BK459">
        <v>103.21875</v>
      </c>
      <c r="BL459" s="22">
        <f>_xll.BDH(BL$3&amp;" Govt",$A$8,BJ459,BJ459)</f>
        <v>1.0536300000000001</v>
      </c>
      <c r="BM459">
        <f t="shared" si="199"/>
        <v>97.964892799179978</v>
      </c>
      <c r="BN459" s="2">
        <v>39006</v>
      </c>
      <c r="BO459">
        <v>100.58984375</v>
      </c>
      <c r="BP459" s="22">
        <f>_xll.BDH(BP$3&amp;" Govt",$A$8,BN459,BN459)</f>
        <v>1.0667599999999999</v>
      </c>
      <c r="BQ459">
        <f t="shared" si="200"/>
        <v>94.294727726948892</v>
      </c>
      <c r="BR459" s="2">
        <v>39185</v>
      </c>
      <c r="BS459">
        <v>101.6875</v>
      </c>
      <c r="BT459" s="22">
        <f>_xll.BDH(BT$3&amp;" Govt",$A$8,BR459,BR459)</f>
        <v>1.04287</v>
      </c>
      <c r="BU459">
        <f t="shared" si="201"/>
        <v>97.507359498307565</v>
      </c>
      <c r="BV459" s="2">
        <v>39365</v>
      </c>
      <c r="BW459">
        <v>102.66796875</v>
      </c>
      <c r="BX459" s="22">
        <f>_xll.BDH(BX$3&amp;" Govt",$A$8,BV459,BV459)</f>
        <v>1.0489299999999999</v>
      </c>
      <c r="BY459">
        <f t="shared" si="202"/>
        <v>97.878760975470243</v>
      </c>
      <c r="BZ459" s="2">
        <v>39547</v>
      </c>
      <c r="CA459">
        <v>117.66796875</v>
      </c>
      <c r="CB459" s="22">
        <f>_xll.BDH(CB$3&amp;" Govt",$A$8,BZ459,BZ459)</f>
        <v>1.0460100000000001</v>
      </c>
      <c r="CC459">
        <f t="shared" si="203"/>
        <v>112.49220251240426</v>
      </c>
      <c r="CD459" s="2">
        <v>39729</v>
      </c>
      <c r="CE459">
        <v>107.25</v>
      </c>
      <c r="CF459" s="22">
        <f>_xll.BDH(CF$3&amp;" Govt",$A$8,CD459,CD459)</f>
        <v>1.0897600000000001</v>
      </c>
      <c r="CG459">
        <f t="shared" si="204"/>
        <v>98.416165027161938</v>
      </c>
      <c r="CH459" s="2">
        <v>39911</v>
      </c>
      <c r="CI459">
        <v>110.85546875</v>
      </c>
      <c r="CJ459" s="22">
        <f>_xll.BDH(CJ$3&amp;" Govt",$A$8,CH459,CH459)</f>
        <v>1.01993</v>
      </c>
      <c r="CK459">
        <f t="shared" si="205"/>
        <v>108.68929117684547</v>
      </c>
      <c r="CL459" s="2">
        <v>40093</v>
      </c>
      <c r="CM459">
        <v>105.3203125</v>
      </c>
      <c r="CN459" s="22">
        <f>_xll.BDH(CN$3&amp;" Govt",$A$8,CL459,CL459)</f>
        <v>1.0283899999999999</v>
      </c>
      <c r="CO459">
        <f t="shared" si="206"/>
        <v>102.41281274613718</v>
      </c>
      <c r="CR459" s="22"/>
      <c r="CV459" s="22"/>
      <c r="CZ459" s="22"/>
      <c r="DB459" s="2">
        <v>38834</v>
      </c>
      <c r="DC459">
        <v>104.1953125</v>
      </c>
      <c r="DD459" s="22">
        <f>_xll.BDH(DD$3&amp;" Govt",$A$8,DB459,DB459)</f>
        <v>1.05385</v>
      </c>
      <c r="DE459">
        <f t="shared" si="207"/>
        <v>98.8711035726147</v>
      </c>
      <c r="DF459" s="2">
        <v>39377</v>
      </c>
      <c r="DG459">
        <v>102.10546875</v>
      </c>
      <c r="DH459" s="22">
        <f>_xll.BDH(DH$3&amp;" Govt",$A$8,DF459,DF459)</f>
        <v>1.0481799999999999</v>
      </c>
      <c r="DI459">
        <f t="shared" si="208"/>
        <v>97.41215130034918</v>
      </c>
      <c r="DJ459" s="2">
        <v>39741</v>
      </c>
      <c r="DK459">
        <v>102.390625</v>
      </c>
      <c r="DL459" s="22">
        <f>_xll.BDH(DL$3&amp;" Govt",$A$8,DJ459,DJ459)</f>
        <v>1.0880700000000001</v>
      </c>
      <c r="DM459">
        <f t="shared" si="209"/>
        <v>94.102975911476278</v>
      </c>
      <c r="DP459" s="22"/>
    </row>
    <row r="460" spans="4:120" x14ac:dyDescent="0.25">
      <c r="D460" s="2"/>
      <c r="F460" s="2">
        <v>38832</v>
      </c>
      <c r="G460">
        <v>128.00390625</v>
      </c>
      <c r="H460" s="22">
        <f>_xll.BDH(H$3&amp;" Govt",$A$8,F460,F460)</f>
        <v>1.25363</v>
      </c>
      <c r="I460" s="14">
        <f t="shared" si="187"/>
        <v>102.10660741207533</v>
      </c>
      <c r="J460" s="2">
        <v>38832</v>
      </c>
      <c r="K460">
        <v>127.73046875</v>
      </c>
      <c r="L460" s="22">
        <f>_xll.BDH(L$3&amp;" Govt",$A$8,J460,J460)</f>
        <v>1.22943</v>
      </c>
      <c r="M460">
        <f t="shared" si="188"/>
        <v>103.89405557860147</v>
      </c>
      <c r="N460" s="2">
        <v>38832</v>
      </c>
      <c r="O460">
        <v>128.125</v>
      </c>
      <c r="P460" s="22">
        <f>_xll.BDH(P$3&amp;" Govt",$A$8,N460,N460)</f>
        <v>1.2111000000000001</v>
      </c>
      <c r="Q460">
        <f t="shared" si="189"/>
        <v>105.79225497481627</v>
      </c>
      <c r="R460" s="2">
        <v>38832</v>
      </c>
      <c r="S460">
        <v>127.94921875</v>
      </c>
      <c r="T460" s="22">
        <f>_xll.BDH(T$3&amp;" Govt",$A$8,R460,R460)</f>
        <v>1.1805399999999999</v>
      </c>
      <c r="U460">
        <f t="shared" si="190"/>
        <v>108.38194279736392</v>
      </c>
      <c r="V460" s="2">
        <v>38929</v>
      </c>
      <c r="W460">
        <v>101.47265625</v>
      </c>
      <c r="X460" s="22">
        <f>_xll.BDH(X$3&amp;" Govt",$A$8,V460,V460)</f>
        <v>1.06874</v>
      </c>
      <c r="Y460">
        <f t="shared" si="191"/>
        <v>94.946063822819397</v>
      </c>
      <c r="Z460" s="2">
        <v>38832</v>
      </c>
      <c r="AA460">
        <v>121.25</v>
      </c>
      <c r="AB460" s="22">
        <f>_xll.BDH(AB$3&amp;" Govt",$A$8,Z460,Z460)</f>
        <v>1.1412</v>
      </c>
      <c r="AC460">
        <f t="shared" si="192"/>
        <v>106.24780932351911</v>
      </c>
      <c r="AD460" s="2">
        <v>39469</v>
      </c>
      <c r="AE460">
        <v>112.8359375</v>
      </c>
      <c r="AF460" s="22">
        <f>_xll.BDH(AF$3&amp;" Govt",$A$8,AD460,AD460)</f>
        <v>1.05688</v>
      </c>
      <c r="AG460">
        <f t="shared" si="193"/>
        <v>106.76324417152372</v>
      </c>
      <c r="AH460" s="2">
        <v>38832</v>
      </c>
      <c r="AI460">
        <v>118.984375</v>
      </c>
      <c r="AJ460" s="22">
        <f>_xll.BDH(AJ$3&amp;" Govt",$A$8,AH460,AH460)</f>
        <v>1.1185799999999999</v>
      </c>
      <c r="AK460">
        <f t="shared" si="194"/>
        <v>106.37091222800338</v>
      </c>
      <c r="AL460" s="2">
        <v>39833</v>
      </c>
      <c r="AM460">
        <v>105.3984375</v>
      </c>
      <c r="AN460" s="22">
        <f>_xll.BDH(AN$3&amp;" Govt",$A$8,AL460,AL460)</f>
        <v>1.0547500000000001</v>
      </c>
      <c r="AO460">
        <f t="shared" si="195"/>
        <v>99.927411708935765</v>
      </c>
      <c r="AP460" s="2">
        <v>38832</v>
      </c>
      <c r="AQ460">
        <v>115.3515625</v>
      </c>
      <c r="AR460" s="22">
        <f>_xll.BDH(AR$3&amp;" Govt",$A$8,AP460,AP460)</f>
        <v>1.10467</v>
      </c>
      <c r="AS460">
        <f t="shared" si="196"/>
        <v>104.42173907139689</v>
      </c>
      <c r="AV460" s="22"/>
      <c r="AX460" s="2">
        <v>38832</v>
      </c>
      <c r="AY460">
        <v>104.86328125</v>
      </c>
      <c r="AZ460" s="22">
        <f>_xll.BDH(AZ$3&amp;" Govt",$A$8,AX460,AX460)</f>
        <v>1.0814300000000001</v>
      </c>
      <c r="BA460">
        <f t="shared" si="197"/>
        <v>96.967238979869236</v>
      </c>
      <c r="BB460" s="2">
        <v>38832</v>
      </c>
      <c r="BC460">
        <v>104.7421875</v>
      </c>
      <c r="BD460" s="22">
        <f>_xll.BDH(BD$3&amp;" Govt",$A$8,BB460,BB460)</f>
        <v>1.0749299999999999</v>
      </c>
      <c r="BE460">
        <f t="shared" si="198"/>
        <v>97.440938014568403</v>
      </c>
      <c r="BH460" s="22"/>
      <c r="BJ460" s="2">
        <v>38832</v>
      </c>
      <c r="BK460">
        <v>102.5234375</v>
      </c>
      <c r="BL460" s="22">
        <f>_xll.BDH(BL$3&amp;" Govt",$A$8,BJ460,BJ460)</f>
        <v>1.0537099999999999</v>
      </c>
      <c r="BM460">
        <f t="shared" si="199"/>
        <v>97.297584249935952</v>
      </c>
      <c r="BN460" s="2">
        <v>39007</v>
      </c>
      <c r="BO460">
        <v>100.51953125</v>
      </c>
      <c r="BP460" s="22">
        <f>_xll.BDH(BP$3&amp;" Govt",$A$8,BN460,BN460)</f>
        <v>1.0668299999999999</v>
      </c>
      <c r="BQ460">
        <f t="shared" si="200"/>
        <v>94.222632706241868</v>
      </c>
      <c r="BR460" s="2">
        <v>39188</v>
      </c>
      <c r="BS460">
        <v>101.80859375</v>
      </c>
      <c r="BT460" s="22">
        <f>_xll.BDH(BT$3&amp;" Govt",$A$8,BR460,BR460)</f>
        <v>1.0434300000000001</v>
      </c>
      <c r="BU460">
        <f t="shared" si="201"/>
        <v>97.571081672944032</v>
      </c>
      <c r="BV460" s="2">
        <v>39366</v>
      </c>
      <c r="BW460">
        <v>102.796875</v>
      </c>
      <c r="BX460" s="22">
        <f>_xll.BDH(BX$3&amp;" Govt",$A$8,BV460,BV460)</f>
        <v>1.0488599999999999</v>
      </c>
      <c r="BY460">
        <f t="shared" si="202"/>
        <v>98.008194611292268</v>
      </c>
      <c r="BZ460" s="2">
        <v>39548</v>
      </c>
      <c r="CA460">
        <v>117.24609375</v>
      </c>
      <c r="CB460" s="22">
        <f>_xll.BDH(CB$3&amp;" Govt",$A$8,BZ460,BZ460)</f>
        <v>1.0461100000000001</v>
      </c>
      <c r="CC460">
        <f t="shared" si="203"/>
        <v>112.07816936077467</v>
      </c>
      <c r="CD460" s="2">
        <v>39730</v>
      </c>
      <c r="CE460">
        <v>106.53125</v>
      </c>
      <c r="CF460" s="22">
        <f>_xll.BDH(CF$3&amp;" Govt",$A$8,CD460,CD460)</f>
        <v>1.08962</v>
      </c>
      <c r="CG460">
        <f t="shared" si="204"/>
        <v>97.769176410124629</v>
      </c>
      <c r="CH460" s="2">
        <v>39912</v>
      </c>
      <c r="CI460">
        <v>110.609375</v>
      </c>
      <c r="CJ460" s="22">
        <f>_xll.BDH(CJ$3&amp;" Govt",$A$8,CH460,CH460)</f>
        <v>1.0201</v>
      </c>
      <c r="CK460">
        <f t="shared" si="205"/>
        <v>108.42993333986864</v>
      </c>
      <c r="CL460" s="2">
        <v>40094</v>
      </c>
      <c r="CM460">
        <v>105.09375</v>
      </c>
      <c r="CN460" s="22">
        <f>_xll.BDH(CN$3&amp;" Govt",$A$8,CL460,CL460)</f>
        <v>1.02847</v>
      </c>
      <c r="CO460">
        <f t="shared" si="206"/>
        <v>102.18455569924257</v>
      </c>
      <c r="CR460" s="22"/>
      <c r="CV460" s="22"/>
      <c r="CZ460" s="22"/>
      <c r="DB460" s="2">
        <v>38835</v>
      </c>
      <c r="DC460">
        <v>104.92578125</v>
      </c>
      <c r="DD460" s="22">
        <f>_xll.BDH(DD$3&amp;" Govt",$A$8,DB460,DB460)</f>
        <v>1.05392</v>
      </c>
      <c r="DE460">
        <f t="shared" si="207"/>
        <v>99.557633643919843</v>
      </c>
      <c r="DF460" s="2">
        <v>39378</v>
      </c>
      <c r="DG460">
        <v>101.91015625</v>
      </c>
      <c r="DH460" s="22">
        <f>_xll.BDH(DH$3&amp;" Govt",$A$8,DF460,DF460)</f>
        <v>1.0481199999999999</v>
      </c>
      <c r="DI460">
        <f t="shared" si="208"/>
        <v>97.231382141357869</v>
      </c>
      <c r="DJ460" s="2">
        <v>39742</v>
      </c>
      <c r="DK460">
        <v>103.26953125</v>
      </c>
      <c r="DL460" s="22">
        <f>_xll.BDH(DL$3&amp;" Govt",$A$8,DJ460,DJ460)</f>
        <v>1.0879300000000001</v>
      </c>
      <c r="DM460">
        <f t="shared" si="209"/>
        <v>94.922955750829558</v>
      </c>
      <c r="DP460" s="22"/>
    </row>
    <row r="461" spans="4:120" x14ac:dyDescent="0.25">
      <c r="D461" s="2"/>
      <c r="F461" s="2">
        <v>38833</v>
      </c>
      <c r="G461">
        <v>128.00390625</v>
      </c>
      <c r="H461" s="22">
        <f>_xll.BDH(H$3&amp;" Govt",$A$8,F461,F461)</f>
        <v>1.2537199999999999</v>
      </c>
      <c r="I461" s="14">
        <f t="shared" si="187"/>
        <v>102.09927755001117</v>
      </c>
      <c r="J461" s="2">
        <v>38833</v>
      </c>
      <c r="K461">
        <v>127.69140625</v>
      </c>
      <c r="L461" s="22">
        <f>_xll.BDH(L$3&amp;" Govt",$A$8,J461,J461)</f>
        <v>1.2295099999999999</v>
      </c>
      <c r="M461">
        <f t="shared" si="188"/>
        <v>103.85552476189703</v>
      </c>
      <c r="N461" s="2">
        <v>38833</v>
      </c>
      <c r="O461">
        <v>128.0703125</v>
      </c>
      <c r="P461" s="22">
        <f>_xll.BDH(P$3&amp;" Govt",$A$8,N461,N461)</f>
        <v>1.2111799999999999</v>
      </c>
      <c r="Q461">
        <f t="shared" si="189"/>
        <v>105.74011501180668</v>
      </c>
      <c r="R461" s="2">
        <v>38833</v>
      </c>
      <c r="S461">
        <v>127.87890625</v>
      </c>
      <c r="T461" s="22">
        <f>_xll.BDH(T$3&amp;" Govt",$A$8,R461,R461)</f>
        <v>1.18062</v>
      </c>
      <c r="U461">
        <f t="shared" si="190"/>
        <v>108.31504315529129</v>
      </c>
      <c r="V461" s="2">
        <v>38930</v>
      </c>
      <c r="W461">
        <v>101.6328125</v>
      </c>
      <c r="X461" s="22">
        <f>_xll.BDH(X$3&amp;" Govt",$A$8,V461,V461)</f>
        <v>1.06891</v>
      </c>
      <c r="Y461">
        <f t="shared" si="191"/>
        <v>95.080794921929808</v>
      </c>
      <c r="Z461" s="2">
        <v>38833</v>
      </c>
      <c r="AA461">
        <v>121.21875</v>
      </c>
      <c r="AB461" s="22">
        <f>_xll.BDH(AB$3&amp;" Govt",$A$8,Z461,Z461)</f>
        <v>1.14127</v>
      </c>
      <c r="AC461">
        <f t="shared" si="192"/>
        <v>106.2139108186494</v>
      </c>
      <c r="AD461" s="2">
        <v>39470</v>
      </c>
      <c r="AE461">
        <v>112.21875</v>
      </c>
      <c r="AF461" s="22">
        <f>_xll.BDH(AF$3&amp;" Govt",$A$8,AD461,AD461)</f>
        <v>1.05708</v>
      </c>
      <c r="AG461">
        <f t="shared" si="193"/>
        <v>106.15918378930638</v>
      </c>
      <c r="AH461" s="2">
        <v>38833</v>
      </c>
      <c r="AI461">
        <v>118.94921875</v>
      </c>
      <c r="AJ461" s="22">
        <f>_xll.BDH(AJ$3&amp;" Govt",$A$8,AH461,AH461)</f>
        <v>1.1186499999999999</v>
      </c>
      <c r="AK461">
        <f t="shared" si="194"/>
        <v>106.33282863272696</v>
      </c>
      <c r="AL461" s="2">
        <v>39834</v>
      </c>
      <c r="AM461">
        <v>105.2890625</v>
      </c>
      <c r="AN461" s="22">
        <f>_xll.BDH(AN$3&amp;" Govt",$A$8,AL461,AL461)</f>
        <v>1.05409</v>
      </c>
      <c r="AO461">
        <f t="shared" si="195"/>
        <v>99.886217021316966</v>
      </c>
      <c r="AP461" s="2">
        <v>38833</v>
      </c>
      <c r="AQ461">
        <v>115.28125</v>
      </c>
      <c r="AR461" s="22">
        <f>_xll.BDH(AR$3&amp;" Govt",$A$8,AP461,AP461)</f>
        <v>1.1047499999999999</v>
      </c>
      <c r="AS461">
        <f t="shared" si="196"/>
        <v>104.35053179452366</v>
      </c>
      <c r="AV461" s="22"/>
      <c r="AX461" s="2">
        <v>38833</v>
      </c>
      <c r="AY461">
        <v>104.7890625</v>
      </c>
      <c r="AZ461" s="22">
        <f>_xll.BDH(AZ$3&amp;" Govt",$A$8,AX461,AX461)</f>
        <v>1.0814999999999999</v>
      </c>
      <c r="BA461">
        <f t="shared" si="197"/>
        <v>96.892337031900141</v>
      </c>
      <c r="BB461" s="2">
        <v>38833</v>
      </c>
      <c r="BC461">
        <v>104.6875</v>
      </c>
      <c r="BD461" s="22">
        <f>_xll.BDH(BD$3&amp;" Govt",$A$8,BB461,BB461)</f>
        <v>1.07501</v>
      </c>
      <c r="BE461">
        <f t="shared" si="198"/>
        <v>97.38281504358099</v>
      </c>
      <c r="BH461" s="22"/>
      <c r="BJ461" s="2">
        <v>38833</v>
      </c>
      <c r="BK461">
        <v>102.453125</v>
      </c>
      <c r="BL461" s="22">
        <f>_xll.BDH(BL$3&amp;" Govt",$A$8,BJ461,BJ461)</f>
        <v>1.0537799999999999</v>
      </c>
      <c r="BM461">
        <f t="shared" si="199"/>
        <v>97.224396932946163</v>
      </c>
      <c r="BN461" s="2">
        <v>39008</v>
      </c>
      <c r="BO461">
        <v>100.48046875</v>
      </c>
      <c r="BP461" s="22">
        <f>_xll.BDH(BP$3&amp;" Govt",$A$8,BN461,BN461)</f>
        <v>1.0669</v>
      </c>
      <c r="BQ461">
        <f t="shared" si="200"/>
        <v>94.179837613647024</v>
      </c>
      <c r="BR461" s="2">
        <v>39189</v>
      </c>
      <c r="BS461">
        <v>101.8671875</v>
      </c>
      <c r="BT461" s="22">
        <f>_xll.BDH(BT$3&amp;" Govt",$A$8,BR461,BR461)</f>
        <v>1.04362</v>
      </c>
      <c r="BU461">
        <f t="shared" si="201"/>
        <v>97.609462735478431</v>
      </c>
      <c r="BV461" s="2">
        <v>39367</v>
      </c>
      <c r="BW461">
        <v>102.50390625</v>
      </c>
      <c r="BX461" s="22">
        <f>_xll.BDH(BX$3&amp;" Govt",$A$8,BV461,BV461)</f>
        <v>1.0488</v>
      </c>
      <c r="BY461">
        <f t="shared" si="202"/>
        <v>97.734464387871853</v>
      </c>
      <c r="BZ461" s="2">
        <v>39549</v>
      </c>
      <c r="CA461">
        <v>117.921875</v>
      </c>
      <c r="CB461" s="22">
        <f>_xll.BDH(CB$3&amp;" Govt",$A$8,BZ461,BZ461)</f>
        <v>1.0462100000000001</v>
      </c>
      <c r="CC461">
        <f t="shared" si="203"/>
        <v>112.71338928131063</v>
      </c>
      <c r="CD461" s="2">
        <v>39731</v>
      </c>
      <c r="CE461">
        <v>104.6484375</v>
      </c>
      <c r="CF461" s="22">
        <f>_xll.BDH(CF$3&amp;" Govt",$A$8,CD461,CD461)</f>
        <v>1.08948</v>
      </c>
      <c r="CG461">
        <f t="shared" si="204"/>
        <v>96.053564544553367</v>
      </c>
      <c r="CH461" s="2">
        <v>39913</v>
      </c>
      <c r="CI461">
        <v>110.609375</v>
      </c>
      <c r="CJ461" s="22">
        <f>_xll.BDH(CJ$3&amp;" Govt",$A$8,CH461,CH461)</f>
        <v>1.02027</v>
      </c>
      <c r="CK461">
        <f t="shared" si="205"/>
        <v>108.41186646671959</v>
      </c>
      <c r="CL461" s="2">
        <v>40095</v>
      </c>
      <c r="CM461">
        <v>104.59375</v>
      </c>
      <c r="CN461" s="22">
        <f>_xll.BDH(CN$3&amp;" Govt",$A$8,CL461,CL461)</f>
        <v>1.02854</v>
      </c>
      <c r="CO461">
        <f t="shared" si="206"/>
        <v>101.69147529507846</v>
      </c>
      <c r="CR461" s="22"/>
      <c r="CV461" s="22"/>
      <c r="CZ461" s="22"/>
      <c r="DB461" s="2">
        <v>38838</v>
      </c>
      <c r="DC461">
        <v>104.0625</v>
      </c>
      <c r="DD461" s="22">
        <f>_xll.BDH(DD$3&amp;" Govt",$A$8,DB461,DB461)</f>
        <v>1.05413</v>
      </c>
      <c r="DE461">
        <f t="shared" si="207"/>
        <v>98.718848718848719</v>
      </c>
      <c r="DF461" s="2">
        <v>39379</v>
      </c>
      <c r="DG461">
        <v>102.80859375</v>
      </c>
      <c r="DH461" s="22">
        <f>_xll.BDH(DH$3&amp;" Govt",$A$8,DF461,DF461)</f>
        <v>1.04806</v>
      </c>
      <c r="DI461">
        <f t="shared" si="208"/>
        <v>98.094187117149787</v>
      </c>
      <c r="DJ461" s="2">
        <v>39743</v>
      </c>
      <c r="DK461">
        <v>103.9609375</v>
      </c>
      <c r="DL461" s="22">
        <f>_xll.BDH(DL$3&amp;" Govt",$A$8,DJ461,DJ461)</f>
        <v>1.08779</v>
      </c>
      <c r="DM461">
        <f t="shared" si="209"/>
        <v>95.570778826795603</v>
      </c>
      <c r="DP461" s="22"/>
    </row>
    <row r="462" spans="4:120" x14ac:dyDescent="0.25">
      <c r="D462" s="2"/>
      <c r="F462" s="2">
        <v>38834</v>
      </c>
      <c r="G462">
        <v>128.0625</v>
      </c>
      <c r="H462" s="22">
        <f>_xll.BDH(H$3&amp;" Govt",$A$8,F462,F462)</f>
        <v>1.2538</v>
      </c>
      <c r="I462" s="14">
        <f t="shared" si="187"/>
        <v>102.13949593236561</v>
      </c>
      <c r="J462" s="2">
        <v>38834</v>
      </c>
      <c r="K462">
        <v>127.88671875</v>
      </c>
      <c r="L462" s="22">
        <f>_xll.BDH(L$3&amp;" Govt",$A$8,J462,J462)</f>
        <v>1.22959</v>
      </c>
      <c r="M462">
        <f t="shared" si="188"/>
        <v>104.00761127692971</v>
      </c>
      <c r="N462" s="2">
        <v>38834</v>
      </c>
      <c r="O462">
        <v>128.3359375</v>
      </c>
      <c r="P462" s="22">
        <f>_xll.BDH(P$3&amp;" Govt",$A$8,N462,N462)</f>
        <v>1.21126</v>
      </c>
      <c r="Q462">
        <f t="shared" si="189"/>
        <v>105.95242763733633</v>
      </c>
      <c r="R462" s="2">
        <v>38834</v>
      </c>
      <c r="S462">
        <v>128.2890625</v>
      </c>
      <c r="T462" s="22">
        <f>_xll.BDH(T$3&amp;" Govt",$A$8,R462,R462)</f>
        <v>1.1807000000000001</v>
      </c>
      <c r="U462">
        <f t="shared" si="190"/>
        <v>108.65508808334039</v>
      </c>
      <c r="V462" s="2">
        <v>38931</v>
      </c>
      <c r="W462">
        <v>101.7890625</v>
      </c>
      <c r="X462" s="22">
        <f>_xll.BDH(X$3&amp;" Govt",$A$8,V462,V462)</f>
        <v>1.06898</v>
      </c>
      <c r="Y462">
        <f t="shared" si="191"/>
        <v>95.220736122284791</v>
      </c>
      <c r="Z462" s="2">
        <v>38834</v>
      </c>
      <c r="AA462">
        <v>121.68359375</v>
      </c>
      <c r="AB462" s="22">
        <f>_xll.BDH(AB$3&amp;" Govt",$A$8,Z462,Z462)</f>
        <v>1.1413500000000001</v>
      </c>
      <c r="AC462">
        <f t="shared" si="192"/>
        <v>106.61374140272484</v>
      </c>
      <c r="AD462" s="2">
        <v>39471</v>
      </c>
      <c r="AE462">
        <v>112.03515625</v>
      </c>
      <c r="AF462" s="22">
        <f>_xll.BDH(AF$3&amp;" Govt",$A$8,AD462,AD462)</f>
        <v>1.05728</v>
      </c>
      <c r="AG462">
        <f t="shared" si="193"/>
        <v>105.96545498827179</v>
      </c>
      <c r="AH462" s="2">
        <v>38834</v>
      </c>
      <c r="AI462">
        <v>119.45703125</v>
      </c>
      <c r="AJ462" s="22">
        <f>_xll.BDH(AJ$3&amp;" Govt",$A$8,AH462,AH462)</f>
        <v>1.11873</v>
      </c>
      <c r="AK462">
        <f t="shared" si="194"/>
        <v>106.77914353776157</v>
      </c>
      <c r="AL462" s="2">
        <v>39835</v>
      </c>
      <c r="AM462">
        <v>105.69140625</v>
      </c>
      <c r="AN462" s="22">
        <f>_xll.BDH(AN$3&amp;" Govt",$A$8,AL462,AL462)</f>
        <v>1.0534300000000001</v>
      </c>
      <c r="AO462">
        <f t="shared" si="195"/>
        <v>100.33073507494565</v>
      </c>
      <c r="AP462" s="2">
        <v>38834</v>
      </c>
      <c r="AQ462">
        <v>115.81640625</v>
      </c>
      <c r="AR462" s="22">
        <f>_xll.BDH(AR$3&amp;" Govt",$A$8,AP462,AP462)</f>
        <v>1.1048199999999999</v>
      </c>
      <c r="AS462">
        <f t="shared" si="196"/>
        <v>104.82830347929981</v>
      </c>
      <c r="AV462" s="22"/>
      <c r="AX462" s="2">
        <v>38834</v>
      </c>
      <c r="AY462">
        <v>105.29296875</v>
      </c>
      <c r="AZ462" s="22">
        <f>_xll.BDH(AZ$3&amp;" Govt",$A$8,AX462,AX462)</f>
        <v>1.0815699999999999</v>
      </c>
      <c r="BA462">
        <f t="shared" si="197"/>
        <v>97.35196866592085</v>
      </c>
      <c r="BB462" s="2">
        <v>38834</v>
      </c>
      <c r="BC462">
        <v>105.1875</v>
      </c>
      <c r="BD462" s="22">
        <f>_xll.BDH(BD$3&amp;" Govt",$A$8,BB462,BB462)</f>
        <v>1.07508</v>
      </c>
      <c r="BE462">
        <f t="shared" si="198"/>
        <v>97.841555977229604</v>
      </c>
      <c r="BH462" s="22"/>
      <c r="BJ462" s="2">
        <v>38834</v>
      </c>
      <c r="BK462">
        <v>102.9609375</v>
      </c>
      <c r="BL462" s="22">
        <f>_xll.BDH(BL$3&amp;" Govt",$A$8,BJ462,BJ462)</f>
        <v>1.05385</v>
      </c>
      <c r="BM462">
        <f t="shared" si="199"/>
        <v>97.69980310290839</v>
      </c>
      <c r="BN462" s="2">
        <v>39009</v>
      </c>
      <c r="BO462">
        <v>100.2734375</v>
      </c>
      <c r="BP462" s="22">
        <f>_xll.BDH(BP$3&amp;" Govt",$A$8,BN462,BN462)</f>
        <v>1.06697</v>
      </c>
      <c r="BQ462">
        <f t="shared" si="200"/>
        <v>93.979622201186544</v>
      </c>
      <c r="BR462" s="2">
        <v>39190</v>
      </c>
      <c r="BS462">
        <v>102.1171875</v>
      </c>
      <c r="BT462" s="22">
        <f>_xll.BDH(BT$3&amp;" Govt",$A$8,BR462,BR462)</f>
        <v>1.0438000000000001</v>
      </c>
      <c r="BU462">
        <f t="shared" si="201"/>
        <v>97.832139777735193</v>
      </c>
      <c r="BV462" s="2">
        <v>39370</v>
      </c>
      <c r="BW462">
        <v>102.68359375</v>
      </c>
      <c r="BX462" s="22">
        <f>_xll.BDH(BX$3&amp;" Govt",$A$8,BV462,BV462)</f>
        <v>1.0486200000000001</v>
      </c>
      <c r="BY462">
        <f t="shared" si="202"/>
        <v>97.922597079971766</v>
      </c>
      <c r="BZ462" s="2">
        <v>39552</v>
      </c>
      <c r="CA462">
        <v>117.6953125</v>
      </c>
      <c r="CB462" s="22">
        <f>_xll.BDH(CB$3&amp;" Govt",$A$8,BZ462,BZ462)</f>
        <v>1.0465199999999999</v>
      </c>
      <c r="CC462">
        <f t="shared" si="203"/>
        <v>112.46351001414212</v>
      </c>
      <c r="CD462" s="2">
        <v>39734</v>
      </c>
      <c r="CE462">
        <v>104.6484375</v>
      </c>
      <c r="CF462" s="22">
        <f>_xll.BDH(CF$3&amp;" Govt",$A$8,CD462,CD462)</f>
        <v>1.0890599999999999</v>
      </c>
      <c r="CG462">
        <f t="shared" si="204"/>
        <v>96.090607955484558</v>
      </c>
      <c r="CH462" s="2">
        <v>39916</v>
      </c>
      <c r="CI462">
        <v>111.14453125</v>
      </c>
      <c r="CJ462" s="22">
        <f>_xll.BDH(CJ$3&amp;" Govt",$A$8,CH462,CH462)</f>
        <v>1.02078</v>
      </c>
      <c r="CK462">
        <f t="shared" si="205"/>
        <v>108.8819640373048</v>
      </c>
      <c r="CL462" s="2">
        <v>40098</v>
      </c>
      <c r="CM462">
        <v>104.59375</v>
      </c>
      <c r="CN462" s="22">
        <f>_xll.BDH(CN$3&amp;" Govt",$A$8,CL462,CL462)</f>
        <v>1.0287599999999999</v>
      </c>
      <c r="CO462">
        <f t="shared" si="206"/>
        <v>101.66972860531126</v>
      </c>
      <c r="CR462" s="22"/>
      <c r="CV462" s="22"/>
      <c r="CZ462" s="22"/>
      <c r="DB462" s="2">
        <v>38839</v>
      </c>
      <c r="DC462">
        <v>104.37109375</v>
      </c>
      <c r="DD462" s="22">
        <f>_xll.BDH(DD$3&amp;" Govt",$A$8,DB462,DB462)</f>
        <v>1.0543199999999999</v>
      </c>
      <c r="DE462">
        <f t="shared" si="207"/>
        <v>98.993753082555585</v>
      </c>
      <c r="DF462" s="2">
        <v>39380</v>
      </c>
      <c r="DG462">
        <v>102.7421875</v>
      </c>
      <c r="DH462" s="22">
        <f>_xll.BDH(DH$3&amp;" Govt",$A$8,DF462,DF462)</f>
        <v>1.04799</v>
      </c>
      <c r="DI462">
        <f t="shared" si="208"/>
        <v>98.03737392532372</v>
      </c>
      <c r="DJ462" s="2">
        <v>39744</v>
      </c>
      <c r="DK462">
        <v>101.6953125</v>
      </c>
      <c r="DL462" s="22">
        <f>_xll.BDH(DL$3&amp;" Govt",$A$8,DJ462,DJ462)</f>
        <v>1.08765</v>
      </c>
      <c r="DM462">
        <f t="shared" si="209"/>
        <v>93.50003447800303</v>
      </c>
      <c r="DP462" s="22"/>
    </row>
    <row r="463" spans="4:120" x14ac:dyDescent="0.25">
      <c r="D463" s="2"/>
      <c r="F463" s="2">
        <v>38835</v>
      </c>
      <c r="G463">
        <v>128.1640625</v>
      </c>
      <c r="H463" s="22">
        <f>_xll.BDH(H$3&amp;" Govt",$A$8,F463,F463)</f>
        <v>1.2538899999999999</v>
      </c>
      <c r="I463" s="14">
        <f t="shared" si="187"/>
        <v>102.21316263787095</v>
      </c>
      <c r="J463" s="2">
        <v>38835</v>
      </c>
      <c r="K463">
        <v>128.0625</v>
      </c>
      <c r="L463" s="22">
        <f>_xll.BDH(L$3&amp;" Govt",$A$8,J463,J463)</f>
        <v>1.2296800000000001</v>
      </c>
      <c r="M463">
        <f t="shared" si="188"/>
        <v>104.1429477587665</v>
      </c>
      <c r="N463" s="2">
        <v>38835</v>
      </c>
      <c r="O463">
        <v>128.609375</v>
      </c>
      <c r="P463" s="22">
        <f>_xll.BDH(P$3&amp;" Govt",$A$8,N463,N463)</f>
        <v>1.2113400000000001</v>
      </c>
      <c r="Q463">
        <f t="shared" si="189"/>
        <v>106.17116168870837</v>
      </c>
      <c r="R463" s="2">
        <v>38835</v>
      </c>
      <c r="S463">
        <v>128.6328125</v>
      </c>
      <c r="T463" s="22">
        <f>_xll.BDH(T$3&amp;" Govt",$A$8,R463,R463)</f>
        <v>1.1807799999999999</v>
      </c>
      <c r="U463">
        <f t="shared" si="190"/>
        <v>108.93884762614543</v>
      </c>
      <c r="V463" s="2">
        <v>38932</v>
      </c>
      <c r="W463">
        <v>101.71484375</v>
      </c>
      <c r="X463" s="22">
        <f>_xll.BDH(X$3&amp;" Govt",$A$8,V463,V463)</f>
        <v>1.0690500000000001</v>
      </c>
      <c r="Y463">
        <f t="shared" si="191"/>
        <v>95.145076235910381</v>
      </c>
      <c r="Z463" s="2">
        <v>38835</v>
      </c>
      <c r="AA463">
        <v>122.078125</v>
      </c>
      <c r="AB463" s="22">
        <f>_xll.BDH(AB$3&amp;" Govt",$A$8,Z463,Z463)</f>
        <v>1.1414299999999999</v>
      </c>
      <c r="AC463">
        <f t="shared" si="192"/>
        <v>106.95191557958</v>
      </c>
      <c r="AD463" s="2">
        <v>39472</v>
      </c>
      <c r="AE463">
        <v>112.6484375</v>
      </c>
      <c r="AF463" s="22">
        <f>_xll.BDH(AF$3&amp;" Govt",$A$8,AD463,AD463)</f>
        <v>1.05749</v>
      </c>
      <c r="AG463">
        <f t="shared" si="193"/>
        <v>106.52435247614635</v>
      </c>
      <c r="AH463" s="2">
        <v>38835</v>
      </c>
      <c r="AI463">
        <v>119.86328125</v>
      </c>
      <c r="AJ463" s="22">
        <f>_xll.BDH(AJ$3&amp;" Govt",$A$8,AH463,AH463)</f>
        <v>1.1188</v>
      </c>
      <c r="AK463">
        <f t="shared" si="194"/>
        <v>107.13557494637111</v>
      </c>
      <c r="AL463" s="2">
        <v>39836</v>
      </c>
      <c r="AM463">
        <v>105.609375</v>
      </c>
      <c r="AN463" s="22">
        <f>_xll.BDH(AN$3&amp;" Govt",$A$8,AL463,AL463)</f>
        <v>1.05277</v>
      </c>
      <c r="AO463">
        <f t="shared" si="195"/>
        <v>100.31571473351255</v>
      </c>
      <c r="AP463" s="2">
        <v>38835</v>
      </c>
      <c r="AQ463">
        <v>116.23046875</v>
      </c>
      <c r="AR463" s="22">
        <f>_xll.BDH(AR$3&amp;" Govt",$A$8,AP463,AP463)</f>
        <v>1.1048899999999999</v>
      </c>
      <c r="AS463">
        <f t="shared" si="196"/>
        <v>105.1964166116084</v>
      </c>
      <c r="AV463" s="22"/>
      <c r="AX463" s="2">
        <v>38835</v>
      </c>
      <c r="AY463">
        <v>105.73828125</v>
      </c>
      <c r="AZ463" s="22">
        <f>_xll.BDH(AZ$3&amp;" Govt",$A$8,AX463,AX463)</f>
        <v>1.08165</v>
      </c>
      <c r="BA463">
        <f t="shared" si="197"/>
        <v>97.756465816114272</v>
      </c>
      <c r="BB463" s="2">
        <v>38835</v>
      </c>
      <c r="BC463">
        <v>105.61328125</v>
      </c>
      <c r="BD463" s="22">
        <f>_xll.BDH(BD$3&amp;" Govt",$A$8,BB463,BB463)</f>
        <v>1.0751500000000001</v>
      </c>
      <c r="BE463">
        <f t="shared" si="198"/>
        <v>98.231206110775233</v>
      </c>
      <c r="BH463" s="22"/>
      <c r="BJ463" s="2">
        <v>38835</v>
      </c>
      <c r="BK463">
        <v>103.37890625</v>
      </c>
      <c r="BL463" s="22">
        <f>_xll.BDH(BL$3&amp;" Govt",$A$8,BJ463,BJ463)</f>
        <v>1.05392</v>
      </c>
      <c r="BM463">
        <f t="shared" si="199"/>
        <v>98.089898901244879</v>
      </c>
      <c r="BN463" s="2">
        <v>39010</v>
      </c>
      <c r="BO463">
        <v>100.2578125</v>
      </c>
      <c r="BP463" s="22">
        <f>_xll.BDH(BP$3&amp;" Govt",$A$8,BN463,BN463)</f>
        <v>1.0670299999999999</v>
      </c>
      <c r="BQ463">
        <f t="shared" si="200"/>
        <v>93.959694197913848</v>
      </c>
      <c r="BR463" s="2">
        <v>39191</v>
      </c>
      <c r="BS463">
        <v>102.109375</v>
      </c>
      <c r="BT463" s="22">
        <f>_xll.BDH(BT$3&amp;" Govt",$A$8,BR463,BR463)</f>
        <v>1.04399</v>
      </c>
      <c r="BU463">
        <f t="shared" si="201"/>
        <v>97.806851598195394</v>
      </c>
      <c r="BV463" s="2">
        <v>39371</v>
      </c>
      <c r="BW463">
        <v>102.91015625</v>
      </c>
      <c r="BX463" s="22">
        <f>_xll.BDH(BX$3&amp;" Govt",$A$8,BV463,BV463)</f>
        <v>1.0485500000000001</v>
      </c>
      <c r="BY463">
        <f t="shared" si="202"/>
        <v>98.145206475609172</v>
      </c>
      <c r="BZ463" s="2">
        <v>39553</v>
      </c>
      <c r="CA463">
        <v>117.2578125</v>
      </c>
      <c r="CB463" s="22">
        <f>_xll.BDH(CB$3&amp;" Govt",$A$8,BZ463,BZ463)</f>
        <v>1.0466200000000001</v>
      </c>
      <c r="CC463">
        <f t="shared" si="203"/>
        <v>112.03475234564597</v>
      </c>
      <c r="CD463" s="2">
        <v>39735</v>
      </c>
      <c r="CE463">
        <v>103.72265625</v>
      </c>
      <c r="CF463" s="22">
        <f>_xll.BDH(CF$3&amp;" Govt",$A$8,CD463,CD463)</f>
        <v>1.0889199999999999</v>
      </c>
      <c r="CG463">
        <f t="shared" si="204"/>
        <v>95.252779129779981</v>
      </c>
      <c r="CH463" s="2">
        <v>39917</v>
      </c>
      <c r="CI463">
        <v>111.44140625</v>
      </c>
      <c r="CJ463" s="22">
        <f>_xll.BDH(CJ$3&amp;" Govt",$A$8,CH463,CH463)</f>
        <v>1.02095</v>
      </c>
      <c r="CK463">
        <f t="shared" si="205"/>
        <v>109.15461702336059</v>
      </c>
      <c r="CL463" s="2">
        <v>40099</v>
      </c>
      <c r="CM463">
        <v>105.18359375</v>
      </c>
      <c r="CN463" s="22">
        <f>_xll.BDH(CN$3&amp;" Govt",$A$8,CL463,CL463)</f>
        <v>1.02884</v>
      </c>
      <c r="CO463">
        <f t="shared" si="206"/>
        <v>102.2351325278955</v>
      </c>
      <c r="CR463" s="22"/>
      <c r="CV463" s="22"/>
      <c r="CZ463" s="22"/>
      <c r="DB463" s="2">
        <v>38840</v>
      </c>
      <c r="DC463">
        <v>103.81640625</v>
      </c>
      <c r="DD463" s="22">
        <f>_xll.BDH(DD$3&amp;" Govt",$A$8,DB463,DB463)</f>
        <v>1.0545100000000001</v>
      </c>
      <c r="DE463">
        <f t="shared" si="207"/>
        <v>98.44990208722534</v>
      </c>
      <c r="DF463" s="2">
        <v>39381</v>
      </c>
      <c r="DG463">
        <v>102.67578125</v>
      </c>
      <c r="DH463" s="22">
        <f>_xll.BDH(DH$3&amp;" Govt",$A$8,DF463,DF463)</f>
        <v>1.04793</v>
      </c>
      <c r="DI463">
        <f t="shared" si="208"/>
        <v>97.979618151975799</v>
      </c>
      <c r="DJ463" s="2">
        <v>39745</v>
      </c>
      <c r="DK463">
        <v>98.6015625</v>
      </c>
      <c r="DL463" s="22">
        <f>_xll.BDH(DL$3&amp;" Govt",$A$8,DJ463,DJ463)</f>
        <v>1.08751</v>
      </c>
      <c r="DM463">
        <f t="shared" si="209"/>
        <v>90.667269726255398</v>
      </c>
      <c r="DP463" s="22"/>
    </row>
    <row r="464" spans="4:120" x14ac:dyDescent="0.25">
      <c r="D464" s="2"/>
      <c r="F464" s="2">
        <v>38838</v>
      </c>
      <c r="G464">
        <v>128.15625</v>
      </c>
      <c r="H464" s="22">
        <f>_xll.BDH(H$3&amp;" Govt",$A$8,F464,F464)</f>
        <v>1.25414</v>
      </c>
      <c r="I464" s="14">
        <f t="shared" si="187"/>
        <v>102.18655811950819</v>
      </c>
      <c r="J464" s="2">
        <v>38838</v>
      </c>
      <c r="K464">
        <v>127.96484375</v>
      </c>
      <c r="L464" s="22">
        <f>_xll.BDH(L$3&amp;" Govt",$A$8,J464,J464)</f>
        <v>1.2299199999999999</v>
      </c>
      <c r="M464">
        <f t="shared" si="188"/>
        <v>104.04322537238195</v>
      </c>
      <c r="N464" s="2">
        <v>38838</v>
      </c>
      <c r="O464">
        <v>128.3984375</v>
      </c>
      <c r="P464" s="22">
        <f>_xll.BDH(P$3&amp;" Govt",$A$8,N464,N464)</f>
        <v>1.2115899999999999</v>
      </c>
      <c r="Q464">
        <f t="shared" si="189"/>
        <v>105.9751545489811</v>
      </c>
      <c r="R464" s="2">
        <v>38838</v>
      </c>
      <c r="S464">
        <v>128.41015625</v>
      </c>
      <c r="T464" s="22">
        <f>_xll.BDH(T$3&amp;" Govt",$A$8,R464,R464)</f>
        <v>1.1810100000000001</v>
      </c>
      <c r="U464">
        <f t="shared" si="190"/>
        <v>108.72910157407641</v>
      </c>
      <c r="V464" s="2">
        <v>38933</v>
      </c>
      <c r="W464">
        <v>102.02734375</v>
      </c>
      <c r="X464" s="22">
        <f>_xll.BDH(X$3&amp;" Govt",$A$8,V464,V464)</f>
        <v>1.0691200000000001</v>
      </c>
      <c r="Y464">
        <f t="shared" si="191"/>
        <v>95.431143136411251</v>
      </c>
      <c r="Z464" s="2">
        <v>38838</v>
      </c>
      <c r="AA464">
        <v>121.7890625</v>
      </c>
      <c r="AB464" s="22">
        <f>_xll.BDH(AB$3&amp;" Govt",$A$8,Z464,Z464)</f>
        <v>1.1416599999999999</v>
      </c>
      <c r="AC464">
        <f t="shared" si="192"/>
        <v>106.6771740272936</v>
      </c>
      <c r="AD464" s="2">
        <v>39475</v>
      </c>
      <c r="AE464">
        <v>112.66015625</v>
      </c>
      <c r="AF464" s="22">
        <f>_xll.BDH(AF$3&amp;" Govt",$A$8,AD464,AD464)</f>
        <v>1.05809</v>
      </c>
      <c r="AG464">
        <f t="shared" si="193"/>
        <v>106.47502220983093</v>
      </c>
      <c r="AH464" s="2">
        <v>38838</v>
      </c>
      <c r="AI464">
        <v>119.51171875</v>
      </c>
      <c r="AJ464" s="22">
        <f>_xll.BDH(AJ$3&amp;" Govt",$A$8,AH464,AH464)</f>
        <v>1.11903</v>
      </c>
      <c r="AK464">
        <f t="shared" si="194"/>
        <v>106.79938763929475</v>
      </c>
      <c r="AL464" s="2">
        <v>39839</v>
      </c>
      <c r="AM464">
        <v>105.6640625</v>
      </c>
      <c r="AN464" s="22">
        <f>_xll.BDH(AN$3&amp;" Govt",$A$8,AL464,AL464)</f>
        <v>1.0507900000000001</v>
      </c>
      <c r="AO464">
        <f t="shared" si="195"/>
        <v>100.55678346767669</v>
      </c>
      <c r="AP464" s="2">
        <v>38838</v>
      </c>
      <c r="AQ464">
        <v>115.77734375</v>
      </c>
      <c r="AR464" s="22">
        <f>_xll.BDH(AR$3&amp;" Govt",$A$8,AP464,AP464)</f>
        <v>1.1051200000000001</v>
      </c>
      <c r="AS464">
        <f t="shared" si="196"/>
        <v>104.76449955660922</v>
      </c>
      <c r="AV464" s="22"/>
      <c r="AX464" s="2">
        <v>38838</v>
      </c>
      <c r="AY464">
        <v>105.2890625</v>
      </c>
      <c r="AZ464" s="22">
        <f>_xll.BDH(AZ$3&amp;" Govt",$A$8,AX464,AX464)</f>
        <v>1.08186</v>
      </c>
      <c r="BA464">
        <f t="shared" si="197"/>
        <v>97.322262122640637</v>
      </c>
      <c r="BB464" s="2">
        <v>38838</v>
      </c>
      <c r="BC464">
        <v>105.1484375</v>
      </c>
      <c r="BD464" s="22">
        <f>_xll.BDH(BD$3&amp;" Govt",$A$8,BB464,BB464)</f>
        <v>1.0753699999999999</v>
      </c>
      <c r="BE464">
        <f t="shared" si="198"/>
        <v>97.778845885602166</v>
      </c>
      <c r="BH464" s="22"/>
      <c r="BJ464" s="2">
        <v>38838</v>
      </c>
      <c r="BK464">
        <v>102.91015625</v>
      </c>
      <c r="BL464" s="22">
        <f>_xll.BDH(BL$3&amp;" Govt",$A$8,BJ464,BJ464)</f>
        <v>1.05413</v>
      </c>
      <c r="BM464">
        <f t="shared" si="199"/>
        <v>97.625678284462069</v>
      </c>
      <c r="BN464" s="2">
        <v>39013</v>
      </c>
      <c r="BO464">
        <v>99.953125</v>
      </c>
      <c r="BP464" s="22">
        <f>_xll.BDH(BP$3&amp;" Govt",$A$8,BN464,BN464)</f>
        <v>1.06724</v>
      </c>
      <c r="BQ464">
        <f t="shared" si="200"/>
        <v>93.655714740826809</v>
      </c>
      <c r="BR464" s="2">
        <v>39192</v>
      </c>
      <c r="BS464">
        <v>102.1640625</v>
      </c>
      <c r="BT464" s="22">
        <f>_xll.BDH(BT$3&amp;" Govt",$A$8,BR464,BR464)</f>
        <v>1.04417</v>
      </c>
      <c r="BU464">
        <f t="shared" si="201"/>
        <v>97.842365227884343</v>
      </c>
      <c r="BV464" s="2">
        <v>39372</v>
      </c>
      <c r="BW464">
        <v>103.515625</v>
      </c>
      <c r="BX464" s="22">
        <f>_xll.BDH(BX$3&amp;" Govt",$A$8,BV464,BV464)</f>
        <v>1.0484899999999999</v>
      </c>
      <c r="BY464">
        <f t="shared" si="202"/>
        <v>98.728290207822681</v>
      </c>
      <c r="BZ464" s="2">
        <v>39554</v>
      </c>
      <c r="CA464">
        <v>116.5546875</v>
      </c>
      <c r="CB464" s="22">
        <f>_xll.BDH(CB$3&amp;" Govt",$A$8,BZ464,BZ464)</f>
        <v>1.0467200000000001</v>
      </c>
      <c r="CC464">
        <f t="shared" si="203"/>
        <v>111.35230768495872</v>
      </c>
      <c r="CD464" s="2">
        <v>39736</v>
      </c>
      <c r="CE464">
        <v>104.05859375</v>
      </c>
      <c r="CF464" s="22">
        <f>_xll.BDH(CF$3&amp;" Govt",$A$8,CD464,CD464)</f>
        <v>1.0887800000000001</v>
      </c>
      <c r="CG464">
        <f t="shared" si="204"/>
        <v>95.573572025569902</v>
      </c>
      <c r="CH464" s="2">
        <v>39918</v>
      </c>
      <c r="CI464">
        <v>111.8984375</v>
      </c>
      <c r="CJ464" s="22">
        <f>_xll.BDH(CJ$3&amp;" Govt",$A$8,CH464,CH464)</f>
        <v>1.02112</v>
      </c>
      <c r="CK464">
        <f t="shared" si="205"/>
        <v>109.58402293560012</v>
      </c>
      <c r="CL464" s="2">
        <v>40100</v>
      </c>
      <c r="CM464">
        <v>105.1640625</v>
      </c>
      <c r="CN464" s="22">
        <f>_xll.BDH(CN$3&amp;" Govt",$A$8,CL464,CL464)</f>
        <v>1.02891</v>
      </c>
      <c r="CO464">
        <f t="shared" si="206"/>
        <v>102.20919468175059</v>
      </c>
      <c r="CR464" s="22"/>
      <c r="CV464" s="22"/>
      <c r="CZ464" s="22"/>
      <c r="DB464" s="2">
        <v>38841</v>
      </c>
      <c r="DC464">
        <v>103.61328125</v>
      </c>
      <c r="DD464" s="22">
        <f>_xll.BDH(DD$3&amp;" Govt",$A$8,DB464,DB464)</f>
        <v>1.0546899999999999</v>
      </c>
      <c r="DE464">
        <f t="shared" si="207"/>
        <v>98.240507874351721</v>
      </c>
      <c r="DF464" s="2">
        <v>39384</v>
      </c>
      <c r="DG464">
        <v>102.85546875</v>
      </c>
      <c r="DH464" s="22">
        <f>_xll.BDH(DH$3&amp;" Govt",$A$8,DF464,DF464)</f>
        <v>1.04775</v>
      </c>
      <c r="DI464">
        <f t="shared" si="208"/>
        <v>98.167949176807454</v>
      </c>
      <c r="DJ464" s="2">
        <v>39748</v>
      </c>
      <c r="DK464">
        <v>98.1015625</v>
      </c>
      <c r="DL464" s="22">
        <f>_xll.BDH(DL$3&amp;" Govt",$A$8,DJ464,DJ464)</f>
        <v>1.0870899999999999</v>
      </c>
      <c r="DM464">
        <f t="shared" si="209"/>
        <v>90.24235573871529</v>
      </c>
      <c r="DP464" s="22"/>
    </row>
    <row r="465" spans="4:120" x14ac:dyDescent="0.25">
      <c r="D465" s="2"/>
      <c r="F465" s="2">
        <v>38839</v>
      </c>
      <c r="G465">
        <v>128.23046875</v>
      </c>
      <c r="H465" s="22">
        <f>_xll.BDH(H$3&amp;" Govt",$A$8,F465,F465)</f>
        <v>1.2543599999999999</v>
      </c>
      <c r="I465" s="14">
        <f t="shared" si="187"/>
        <v>102.22780441818936</v>
      </c>
      <c r="J465" s="2">
        <v>38839</v>
      </c>
      <c r="K465">
        <v>128.0390625</v>
      </c>
      <c r="L465" s="22">
        <f>_xll.BDH(L$3&amp;" Govt",$A$8,J465,J465)</f>
        <v>1.23014</v>
      </c>
      <c r="M465">
        <f t="shared" si="188"/>
        <v>104.08495171281318</v>
      </c>
      <c r="N465" s="2">
        <v>38839</v>
      </c>
      <c r="O465">
        <v>128.5703125</v>
      </c>
      <c r="P465" s="22">
        <f>_xll.BDH(P$3&amp;" Govt",$A$8,N465,N465)</f>
        <v>1.2118</v>
      </c>
      <c r="Q465">
        <f t="shared" si="189"/>
        <v>106.09862394784618</v>
      </c>
      <c r="R465" s="2">
        <v>38839</v>
      </c>
      <c r="S465">
        <v>128.578125</v>
      </c>
      <c r="T465" s="22">
        <f>_xll.BDH(T$3&amp;" Govt",$A$8,R465,R465)</f>
        <v>1.18123</v>
      </c>
      <c r="U465">
        <f t="shared" si="190"/>
        <v>108.85104932993575</v>
      </c>
      <c r="V465" s="2">
        <v>38936</v>
      </c>
      <c r="W465">
        <v>102.0546875</v>
      </c>
      <c r="X465" s="22">
        <f>_xll.BDH(X$3&amp;" Govt",$A$8,V465,V465)</f>
        <v>1.06932</v>
      </c>
      <c r="Y465">
        <f t="shared" si="191"/>
        <v>95.438865353682715</v>
      </c>
      <c r="Z465" s="2">
        <v>38839</v>
      </c>
      <c r="AA465">
        <v>122.00390625</v>
      </c>
      <c r="AB465" s="22">
        <f>_xll.BDH(AB$3&amp;" Govt",$A$8,Z465,Z465)</f>
        <v>1.1418600000000001</v>
      </c>
      <c r="AC465">
        <f t="shared" si="192"/>
        <v>106.84664166360149</v>
      </c>
      <c r="AD465" s="2">
        <v>39476</v>
      </c>
      <c r="AE465">
        <v>112.63671875</v>
      </c>
      <c r="AF465" s="22">
        <f>_xll.BDH(AF$3&amp;" Govt",$A$8,AD465,AD465)</f>
        <v>1.05829</v>
      </c>
      <c r="AG465">
        <f t="shared" si="193"/>
        <v>106.43275354581448</v>
      </c>
      <c r="AH465" s="2">
        <v>38839</v>
      </c>
      <c r="AI465">
        <v>119.76953125</v>
      </c>
      <c r="AJ465" s="22">
        <f>_xll.BDH(AJ$3&amp;" Govt",$A$8,AH465,AH465)</f>
        <v>1.1192299999999999</v>
      </c>
      <c r="AK465">
        <f t="shared" si="194"/>
        <v>107.01065129598028</v>
      </c>
      <c r="AL465" s="2">
        <v>39840</v>
      </c>
      <c r="AM465">
        <v>105.9140625</v>
      </c>
      <c r="AN465" s="22">
        <f>_xll.BDH(AN$3&amp;" Govt",$A$8,AL465,AL465)</f>
        <v>1.05013</v>
      </c>
      <c r="AO465">
        <f t="shared" si="195"/>
        <v>100.85804852732518</v>
      </c>
      <c r="AP465" s="2">
        <v>38839</v>
      </c>
      <c r="AQ465">
        <v>116.03125</v>
      </c>
      <c r="AR465" s="22">
        <f>_xll.BDH(AR$3&amp;" Govt",$A$8,AP465,AP465)</f>
        <v>1.10531</v>
      </c>
      <c r="AS465">
        <f t="shared" si="196"/>
        <v>104.97620577032687</v>
      </c>
      <c r="AV465" s="22"/>
      <c r="AX465" s="2">
        <v>38839</v>
      </c>
      <c r="AY465">
        <v>105.53125</v>
      </c>
      <c r="AZ465" s="22">
        <f>_xll.BDH(AZ$3&amp;" Govt",$A$8,AX465,AX465)</f>
        <v>1.08206</v>
      </c>
      <c r="BA465">
        <f t="shared" si="197"/>
        <v>97.528094560375578</v>
      </c>
      <c r="BB465" s="2">
        <v>38839</v>
      </c>
      <c r="BC465">
        <v>105.375</v>
      </c>
      <c r="BD465" s="22">
        <f>_xll.BDH(BD$3&amp;" Govt",$A$8,BB465,BB465)</f>
        <v>1.0755600000000001</v>
      </c>
      <c r="BE465">
        <f t="shared" si="198"/>
        <v>97.972219123061464</v>
      </c>
      <c r="BH465" s="22"/>
      <c r="BJ465" s="2">
        <v>38839</v>
      </c>
      <c r="BK465">
        <v>103.1484375</v>
      </c>
      <c r="BL465" s="22">
        <f>_xll.BDH(BL$3&amp;" Govt",$A$8,BJ465,BJ465)</f>
        <v>1.0543199999999999</v>
      </c>
      <c r="BM465">
        <f t="shared" si="199"/>
        <v>97.834089745048942</v>
      </c>
      <c r="BN465" s="2">
        <v>39014</v>
      </c>
      <c r="BO465">
        <v>100.1640625</v>
      </c>
      <c r="BP465" s="22">
        <f>_xll.BDH(BP$3&amp;" Govt",$A$8,BN465,BN465)</f>
        <v>1.06731</v>
      </c>
      <c r="BQ465">
        <f t="shared" si="200"/>
        <v>93.847206997029915</v>
      </c>
      <c r="BR465" s="2">
        <v>39195</v>
      </c>
      <c r="BS465">
        <v>102.46484375</v>
      </c>
      <c r="BT465" s="22">
        <f>_xll.BDH(BT$3&amp;" Govt",$A$8,BR465,BR465)</f>
        <v>1.0447299999999999</v>
      </c>
      <c r="BU465">
        <f t="shared" si="201"/>
        <v>98.077822738889481</v>
      </c>
      <c r="BV465" s="2">
        <v>39373</v>
      </c>
      <c r="BW465">
        <v>103.9921875</v>
      </c>
      <c r="BX465" s="22">
        <f>_xll.BDH(BX$3&amp;" Govt",$A$8,BV465,BV465)</f>
        <v>1.04843</v>
      </c>
      <c r="BY465">
        <f t="shared" si="202"/>
        <v>99.188488978758713</v>
      </c>
      <c r="BZ465" s="2">
        <v>39555</v>
      </c>
      <c r="CA465">
        <v>115.90234375</v>
      </c>
      <c r="CB465" s="22">
        <f>_xll.BDH(CB$3&amp;" Govt",$A$8,BZ465,BZ465)</f>
        <v>1.0468200000000001</v>
      </c>
      <c r="CC465">
        <f t="shared" si="203"/>
        <v>110.71850341988116</v>
      </c>
      <c r="CD465" s="2">
        <v>39737</v>
      </c>
      <c r="CE465">
        <v>103.5078125</v>
      </c>
      <c r="CF465" s="22">
        <f>_xll.BDH(CF$3&amp;" Govt",$A$8,CD465,CD465)</f>
        <v>1.0886400000000001</v>
      </c>
      <c r="CG465">
        <f t="shared" si="204"/>
        <v>95.079927707965894</v>
      </c>
      <c r="CH465" s="2">
        <v>39919</v>
      </c>
      <c r="CI465">
        <v>111.09375</v>
      </c>
      <c r="CJ465" s="22">
        <f>_xll.BDH(CJ$3&amp;" Govt",$A$8,CH465,CH465)</f>
        <v>1.02129</v>
      </c>
      <c r="CK465">
        <f t="shared" si="205"/>
        <v>108.77786916546719</v>
      </c>
      <c r="CL465" s="2">
        <v>40101</v>
      </c>
      <c r="CM465">
        <v>105.16015625</v>
      </c>
      <c r="CN465" s="22">
        <f>_xll.BDH(CN$3&amp;" Govt",$A$8,CL465,CL465)</f>
        <v>1.0289900000000001</v>
      </c>
      <c r="CO465">
        <f t="shared" si="206"/>
        <v>102.19745211323725</v>
      </c>
      <c r="CR465" s="22"/>
      <c r="CV465" s="22"/>
      <c r="CZ465" s="22"/>
      <c r="DB465" s="2">
        <v>38842</v>
      </c>
      <c r="DC465">
        <v>104.31640625</v>
      </c>
      <c r="DD465" s="22">
        <f>_xll.BDH(DD$3&amp;" Govt",$A$8,DB465,DB465)</f>
        <v>1.05488</v>
      </c>
      <c r="DE465">
        <f t="shared" si="207"/>
        <v>98.889358268239036</v>
      </c>
      <c r="DF465" s="2">
        <v>39385</v>
      </c>
      <c r="DG465">
        <v>102.70703125</v>
      </c>
      <c r="DH465" s="22">
        <f>_xll.BDH(DH$3&amp;" Govt",$A$8,DF465,DF465)</f>
        <v>1.0476799999999999</v>
      </c>
      <c r="DI465">
        <f t="shared" si="208"/>
        <v>98.032826101481376</v>
      </c>
      <c r="DJ465" s="2">
        <v>39749</v>
      </c>
      <c r="DK465">
        <v>96.9765625</v>
      </c>
      <c r="DL465" s="22">
        <f>_xll.BDH(DL$3&amp;" Govt",$A$8,DJ465,DJ465)</f>
        <v>1.0869500000000001</v>
      </c>
      <c r="DM465">
        <f t="shared" si="209"/>
        <v>89.218972813836871</v>
      </c>
      <c r="DP465" s="22"/>
    </row>
    <row r="466" spans="4:120" x14ac:dyDescent="0.25">
      <c r="D466" s="2"/>
      <c r="F466" s="2">
        <v>38840</v>
      </c>
      <c r="G466">
        <v>128.1875</v>
      </c>
      <c r="H466" s="22">
        <f>_xll.BDH(H$3&amp;" Govt",$A$8,F466,F466)</f>
        <v>1.2545899999999999</v>
      </c>
      <c r="I466" s="14">
        <f t="shared" si="187"/>
        <v>102.17481408268839</v>
      </c>
      <c r="J466" s="2">
        <v>38840</v>
      </c>
      <c r="K466">
        <v>127.95703125</v>
      </c>
      <c r="L466" s="22">
        <f>_xll.BDH(L$3&amp;" Govt",$A$8,J466,J466)</f>
        <v>1.2303600000000001</v>
      </c>
      <c r="M466">
        <f t="shared" si="188"/>
        <v>103.9996677801619</v>
      </c>
      <c r="N466" s="2">
        <v>38840</v>
      </c>
      <c r="O466">
        <v>128.39453125</v>
      </c>
      <c r="P466" s="22">
        <f>_xll.BDH(P$3&amp;" Govt",$A$8,N466,N466)</f>
        <v>1.2120199999999999</v>
      </c>
      <c r="Q466">
        <f t="shared" si="189"/>
        <v>105.93433379812215</v>
      </c>
      <c r="R466" s="2">
        <v>38840</v>
      </c>
      <c r="S466">
        <v>128.4296875</v>
      </c>
      <c r="T466" s="22">
        <f>_xll.BDH(T$3&amp;" Govt",$A$8,R466,R466)</f>
        <v>1.18144</v>
      </c>
      <c r="U466">
        <f t="shared" si="190"/>
        <v>108.70605997765438</v>
      </c>
      <c r="V466" s="2">
        <v>38937</v>
      </c>
      <c r="W466">
        <v>102.23046875</v>
      </c>
      <c r="X466" s="22">
        <f>_xll.BDH(X$3&amp;" Govt",$A$8,V466,V466)</f>
        <v>1.0693900000000001</v>
      </c>
      <c r="Y466">
        <f t="shared" si="191"/>
        <v>95.596993379403202</v>
      </c>
      <c r="Z466" s="2">
        <v>38840</v>
      </c>
      <c r="AA466">
        <v>121.8203125</v>
      </c>
      <c r="AB466" s="22">
        <f>_xll.BDH(AB$3&amp;" Govt",$A$8,Z466,Z466)</f>
        <v>1.1420699999999999</v>
      </c>
      <c r="AC466">
        <f t="shared" si="192"/>
        <v>106.66623981016926</v>
      </c>
      <c r="AD466" s="2">
        <v>39477</v>
      </c>
      <c r="AE466">
        <v>112.96484375</v>
      </c>
      <c r="AF466" s="22">
        <f>_xll.BDH(AF$3&amp;" Govt",$A$8,AD466,AD466)</f>
        <v>1.0584899999999999</v>
      </c>
      <c r="AG466">
        <f t="shared" si="193"/>
        <v>106.72263672779148</v>
      </c>
      <c r="AH466" s="2">
        <v>38840</v>
      </c>
      <c r="AI466">
        <v>119.5546875</v>
      </c>
      <c r="AJ466" s="22">
        <f>_xll.BDH(AJ$3&amp;" Govt",$A$8,AH466,AH466)</f>
        <v>1.1194299999999999</v>
      </c>
      <c r="AK466">
        <f t="shared" si="194"/>
        <v>106.79961006941033</v>
      </c>
      <c r="AL466" s="2">
        <v>39841</v>
      </c>
      <c r="AM466">
        <v>105.65625</v>
      </c>
      <c r="AN466" s="22">
        <f>_xll.BDH(AN$3&amp;" Govt",$A$8,AL466,AL466)</f>
        <v>1.0494699999999999</v>
      </c>
      <c r="AO466">
        <f t="shared" si="195"/>
        <v>100.67581731731256</v>
      </c>
      <c r="AP466" s="2">
        <v>38840</v>
      </c>
      <c r="AQ466">
        <v>115.78515625</v>
      </c>
      <c r="AR466" s="22">
        <f>_xll.BDH(AR$3&amp;" Govt",$A$8,AP466,AP466)</f>
        <v>1.10551</v>
      </c>
      <c r="AS466">
        <f t="shared" si="196"/>
        <v>104.73460778283327</v>
      </c>
      <c r="AV466" s="22"/>
      <c r="AX466" s="2">
        <v>38840</v>
      </c>
      <c r="AY466">
        <v>105.234375</v>
      </c>
      <c r="AZ466" s="22">
        <f>_xll.BDH(AZ$3&amp;" Govt",$A$8,AX466,AX466)</f>
        <v>1.0822499999999999</v>
      </c>
      <c r="BA466">
        <f t="shared" si="197"/>
        <v>97.236659736659746</v>
      </c>
      <c r="BB466" s="2">
        <v>38840</v>
      </c>
      <c r="BC466">
        <v>105.08203125</v>
      </c>
      <c r="BD466" s="22">
        <f>_xll.BDH(BD$3&amp;" Govt",$A$8,BB466,BB466)</f>
        <v>1.07575</v>
      </c>
      <c r="BE466">
        <f t="shared" si="198"/>
        <v>97.682576109690913</v>
      </c>
      <c r="BH466" s="22"/>
      <c r="BJ466" s="2">
        <v>38840</v>
      </c>
      <c r="BK466">
        <v>102.83984375</v>
      </c>
      <c r="BL466" s="22">
        <f>_xll.BDH(BL$3&amp;" Govt",$A$8,BJ466,BJ466)</f>
        <v>1.0545100000000001</v>
      </c>
      <c r="BM466">
        <f t="shared" si="199"/>
        <v>97.52382030516543</v>
      </c>
      <c r="BN466" s="2">
        <v>39015</v>
      </c>
      <c r="BO466">
        <v>100.70703125</v>
      </c>
      <c r="BP466" s="22">
        <f>_xll.BDH(BP$3&amp;" Govt",$A$8,BN466,BN466)</f>
        <v>1.0673699999999999</v>
      </c>
      <c r="BQ466">
        <f t="shared" si="200"/>
        <v>94.350629350646926</v>
      </c>
      <c r="BR466" s="2">
        <v>39196</v>
      </c>
      <c r="BS466">
        <v>102.68359375</v>
      </c>
      <c r="BT466" s="22">
        <f>_xll.BDH(BT$3&amp;" Govt",$A$8,BR466,BR466)</f>
        <v>1.0449200000000001</v>
      </c>
      <c r="BU466">
        <f t="shared" si="201"/>
        <v>98.269335212265048</v>
      </c>
      <c r="BV466" s="2">
        <v>39374</v>
      </c>
      <c r="BW466">
        <v>104.7109375</v>
      </c>
      <c r="BX466" s="22">
        <f>_xll.BDH(BX$3&amp;" Govt",$A$8,BV466,BV466)</f>
        <v>1.04837</v>
      </c>
      <c r="BY466">
        <f t="shared" si="202"/>
        <v>99.879753808292875</v>
      </c>
      <c r="BZ466" s="2">
        <v>39556</v>
      </c>
      <c r="CA466">
        <v>116.171875</v>
      </c>
      <c r="CB466" s="22">
        <f>_xll.BDH(CB$3&amp;" Govt",$A$8,BZ466,BZ466)</f>
        <v>1.0469200000000001</v>
      </c>
      <c r="CC466">
        <f t="shared" si="203"/>
        <v>110.96537939861689</v>
      </c>
      <c r="CD466" s="2">
        <v>39738</v>
      </c>
      <c r="CE466">
        <v>104.3359375</v>
      </c>
      <c r="CF466" s="22">
        <f>_xll.BDH(CF$3&amp;" Govt",$A$8,CD466,CD466)</f>
        <v>1.0885</v>
      </c>
      <c r="CG466">
        <f t="shared" si="204"/>
        <v>95.852951309141019</v>
      </c>
      <c r="CH466" s="2">
        <v>39920</v>
      </c>
      <c r="CI466">
        <v>110.23046875</v>
      </c>
      <c r="CJ466" s="22">
        <f>_xll.BDH(CJ$3&amp;" Govt",$A$8,CH466,CH466)</f>
        <v>1.02145</v>
      </c>
      <c r="CK466">
        <f t="shared" si="205"/>
        <v>107.91567746830486</v>
      </c>
      <c r="CL466" s="2">
        <v>40102</v>
      </c>
      <c r="CM466">
        <v>105.50390625</v>
      </c>
      <c r="CN466" s="22">
        <f>_xll.BDH(CN$3&amp;" Govt",$A$8,CL466,CL466)</f>
        <v>1.0290600000000001</v>
      </c>
      <c r="CO466">
        <f t="shared" si="206"/>
        <v>102.52454302956095</v>
      </c>
      <c r="CR466" s="22"/>
      <c r="CV466" s="22"/>
      <c r="CZ466" s="22"/>
      <c r="DB466" s="2">
        <v>38845</v>
      </c>
      <c r="DC466">
        <v>104.375</v>
      </c>
      <c r="DD466" s="22">
        <f>_xll.BDH(DD$3&amp;" Govt",$A$8,DB466,DB466)</f>
        <v>1.05545</v>
      </c>
      <c r="DE466">
        <f t="shared" si="207"/>
        <v>98.891468094177839</v>
      </c>
      <c r="DF466" s="2">
        <v>39386</v>
      </c>
      <c r="DG466">
        <v>101.7578125</v>
      </c>
      <c r="DH466" s="22">
        <f>_xll.BDH(DH$3&amp;" Govt",$A$8,DF466,DF466)</f>
        <v>1.04762</v>
      </c>
      <c r="DI466">
        <f t="shared" si="208"/>
        <v>97.132369084209927</v>
      </c>
      <c r="DJ466" s="2">
        <v>39750</v>
      </c>
      <c r="DK466">
        <v>96.75</v>
      </c>
      <c r="DL466" s="22">
        <f>_xll.BDH(DL$3&amp;" Govt",$A$8,DJ466,DJ466)</f>
        <v>1.0868100000000001</v>
      </c>
      <c r="DM466">
        <f t="shared" si="209"/>
        <v>89.022000165622316</v>
      </c>
      <c r="DP466" s="22"/>
    </row>
    <row r="467" spans="4:120" x14ac:dyDescent="0.25">
      <c r="D467" s="2"/>
      <c r="F467" s="2">
        <v>38841</v>
      </c>
      <c r="G467">
        <v>128.10546875</v>
      </c>
      <c r="H467" s="22">
        <f>_xll.BDH(H$3&amp;" Govt",$A$8,F467,F467)</f>
        <v>1.25481</v>
      </c>
      <c r="I467" s="14">
        <f t="shared" si="187"/>
        <v>102.09152680485492</v>
      </c>
      <c r="J467" s="2">
        <v>38841</v>
      </c>
      <c r="K467">
        <v>127.83984375</v>
      </c>
      <c r="L467" s="22">
        <f>_xll.BDH(L$3&amp;" Govt",$A$8,J467,J467)</f>
        <v>1.23058</v>
      </c>
      <c r="M467">
        <f t="shared" si="188"/>
        <v>103.88584549561995</v>
      </c>
      <c r="N467" s="2">
        <v>38841</v>
      </c>
      <c r="O467">
        <v>128.28125</v>
      </c>
      <c r="P467" s="22">
        <f>_xll.BDH(P$3&amp;" Govt",$A$8,N467,N467)</f>
        <v>1.2122299999999999</v>
      </c>
      <c r="Q467">
        <f t="shared" si="189"/>
        <v>105.82253367760244</v>
      </c>
      <c r="R467" s="2">
        <v>38841</v>
      </c>
      <c r="S467">
        <v>128.26171875</v>
      </c>
      <c r="T467" s="22">
        <f>_xll.BDH(T$3&amp;" Govt",$A$8,R467,R467)</f>
        <v>1.1816500000000001</v>
      </c>
      <c r="U467">
        <f t="shared" si="190"/>
        <v>108.54459336520965</v>
      </c>
      <c r="V467" s="2">
        <v>38938</v>
      </c>
      <c r="W467">
        <v>102.26953125</v>
      </c>
      <c r="X467" s="22">
        <f>_xll.BDH(X$3&amp;" Govt",$A$8,V467,V467)</f>
        <v>1.0694600000000001</v>
      </c>
      <c r="Y467">
        <f t="shared" si="191"/>
        <v>95.62726165541487</v>
      </c>
      <c r="Z467" s="2">
        <v>38841</v>
      </c>
      <c r="AA467">
        <v>121.62109375</v>
      </c>
      <c r="AB467" s="22">
        <f>_xll.BDH(AB$3&amp;" Govt",$A$8,Z467,Z467)</f>
        <v>1.1422699999999999</v>
      </c>
      <c r="AC467">
        <f t="shared" si="192"/>
        <v>106.47315761597521</v>
      </c>
      <c r="AD467" s="2">
        <v>39478</v>
      </c>
      <c r="AE467">
        <v>113.19140625</v>
      </c>
      <c r="AF467" s="22">
        <f>_xll.BDH(AF$3&amp;" Govt",$A$8,AD467,AD467)</f>
        <v>1.0587</v>
      </c>
      <c r="AG467">
        <f t="shared" si="193"/>
        <v>106.91546826296401</v>
      </c>
      <c r="AH467" s="2">
        <v>38841</v>
      </c>
      <c r="AI467">
        <v>119.37890625</v>
      </c>
      <c r="AJ467" s="22">
        <f>_xll.BDH(AJ$3&amp;" Govt",$A$8,AH467,AH467)</f>
        <v>1.1196299999999999</v>
      </c>
      <c r="AK467">
        <f t="shared" si="194"/>
        <v>106.62353299750812</v>
      </c>
      <c r="AL467" s="2">
        <v>39842</v>
      </c>
      <c r="AM467">
        <v>105.578125</v>
      </c>
      <c r="AN467" s="22">
        <f>_xll.BDH(AN$3&amp;" Govt",$A$8,AL467,AL467)</f>
        <v>1.04881</v>
      </c>
      <c r="AO467">
        <f t="shared" si="195"/>
        <v>100.66468187755646</v>
      </c>
      <c r="AP467" s="2">
        <v>38841</v>
      </c>
      <c r="AQ467">
        <v>115.64453125</v>
      </c>
      <c r="AR467" s="22">
        <f>_xll.BDH(AR$3&amp;" Govt",$A$8,AP467,AP467)</f>
        <v>1.10571</v>
      </c>
      <c r="AS467">
        <f t="shared" si="196"/>
        <v>104.58848273959718</v>
      </c>
      <c r="AV467" s="22"/>
      <c r="AX467" s="2">
        <v>38841</v>
      </c>
      <c r="AY467">
        <v>105.08984375</v>
      </c>
      <c r="AZ467" s="22">
        <f>_xll.BDH(AZ$3&amp;" Govt",$A$8,AX467,AX467)</f>
        <v>1.0824400000000001</v>
      </c>
      <c r="BA467">
        <f t="shared" si="197"/>
        <v>97.08606828092087</v>
      </c>
      <c r="BB467" s="2">
        <v>38841</v>
      </c>
      <c r="BC467">
        <v>104.921875</v>
      </c>
      <c r="BD467" s="22">
        <f>_xll.BDH(BD$3&amp;" Govt",$A$8,BB467,BB467)</f>
        <v>1.0759399999999999</v>
      </c>
      <c r="BE467">
        <f t="shared" si="198"/>
        <v>97.516473966949846</v>
      </c>
      <c r="BH467" s="22"/>
      <c r="BJ467" s="2">
        <v>38841</v>
      </c>
      <c r="BK467">
        <v>102.66796875</v>
      </c>
      <c r="BL467" s="22">
        <f>_xll.BDH(BL$3&amp;" Govt",$A$8,BJ467,BJ467)</f>
        <v>1.0546899999999999</v>
      </c>
      <c r="BM467">
        <f t="shared" si="199"/>
        <v>97.344213702604563</v>
      </c>
      <c r="BN467" s="2">
        <v>39016</v>
      </c>
      <c r="BO467">
        <v>100.96875</v>
      </c>
      <c r="BP467" s="22">
        <f>_xll.BDH(BP$3&amp;" Govt",$A$8,BN467,BN467)</f>
        <v>1.0674399999999999</v>
      </c>
      <c r="BQ467">
        <f t="shared" si="200"/>
        <v>94.589625646406361</v>
      </c>
      <c r="BR467" s="2">
        <v>39197</v>
      </c>
      <c r="BS467">
        <v>102.69140625</v>
      </c>
      <c r="BT467" s="22">
        <f>_xll.BDH(BT$3&amp;" Govt",$A$8,BR467,BR467)</f>
        <v>1.0450999999999999</v>
      </c>
      <c r="BU467">
        <f t="shared" si="201"/>
        <v>98.259885417663384</v>
      </c>
      <c r="BV467" s="2">
        <v>39377</v>
      </c>
      <c r="BW467">
        <v>104.46484375</v>
      </c>
      <c r="BX467" s="22">
        <f>_xll.BDH(BX$3&amp;" Govt",$A$8,BV467,BV467)</f>
        <v>1.0481799999999999</v>
      </c>
      <c r="BY467">
        <f t="shared" si="202"/>
        <v>99.663076713923189</v>
      </c>
      <c r="BZ467" s="2">
        <v>39559</v>
      </c>
      <c r="CA467">
        <v>115.9765625</v>
      </c>
      <c r="CB467" s="22">
        <f>_xll.BDH(CB$3&amp;" Govt",$A$8,BZ467,BZ467)</f>
        <v>1.04722</v>
      </c>
      <c r="CC467">
        <f t="shared" si="203"/>
        <v>110.74708513970322</v>
      </c>
      <c r="CD467" s="2">
        <v>39741</v>
      </c>
      <c r="CE467">
        <v>105.46875</v>
      </c>
      <c r="CF467" s="22">
        <f>_xll.BDH(CF$3&amp;" Govt",$A$8,CD467,CD467)</f>
        <v>1.0880700000000001</v>
      </c>
      <c r="CG467">
        <f t="shared" si="204"/>
        <v>96.931952907441612</v>
      </c>
      <c r="CH467" s="2">
        <v>39923</v>
      </c>
      <c r="CI467">
        <v>110.4453125</v>
      </c>
      <c r="CJ467" s="22">
        <f>_xll.BDH(CJ$3&amp;" Govt",$A$8,CH467,CH467)</f>
        <v>1.02196</v>
      </c>
      <c r="CK467">
        <f t="shared" si="205"/>
        <v>108.07205027594036</v>
      </c>
      <c r="CL467" s="2">
        <v>40105</v>
      </c>
      <c r="CM467">
        <v>106.16015625</v>
      </c>
      <c r="CN467" s="22">
        <f>_xll.BDH(CN$3&amp;" Govt",$A$8,CL467,CL467)</f>
        <v>1.02928</v>
      </c>
      <c r="CO467">
        <f t="shared" si="206"/>
        <v>103.1402108755635</v>
      </c>
      <c r="CR467" s="22"/>
      <c r="CV467" s="22"/>
      <c r="CZ467" s="22"/>
      <c r="DB467" s="2">
        <v>38846</v>
      </c>
      <c r="DC467">
        <v>104.73046875</v>
      </c>
      <c r="DD467" s="22">
        <f>_xll.BDH(DD$3&amp;" Govt",$A$8,DB467,DB467)</f>
        <v>1.0556399999999999</v>
      </c>
      <c r="DE467">
        <f t="shared" si="207"/>
        <v>99.210401983630788</v>
      </c>
      <c r="DF467" s="2">
        <v>39387</v>
      </c>
      <c r="DG467">
        <v>103.28125</v>
      </c>
      <c r="DH467" s="22">
        <f>_xll.BDH(DH$3&amp;" Govt",$A$8,DF467,DF467)</f>
        <v>1.04756</v>
      </c>
      <c r="DI467">
        <f t="shared" si="208"/>
        <v>98.592204742449113</v>
      </c>
      <c r="DJ467" s="2">
        <v>39751</v>
      </c>
      <c r="DK467">
        <v>96.28515625</v>
      </c>
      <c r="DL467" s="22">
        <f>_xll.BDH(DL$3&amp;" Govt",$A$8,DJ467,DJ467)</f>
        <v>1.08667</v>
      </c>
      <c r="DM467">
        <f t="shared" si="209"/>
        <v>88.605700212576039</v>
      </c>
      <c r="DP467" s="22"/>
    </row>
    <row r="468" spans="4:120" x14ac:dyDescent="0.25">
      <c r="D468" s="2"/>
      <c r="F468" s="2">
        <v>38842</v>
      </c>
      <c r="G468">
        <v>128.20703125</v>
      </c>
      <c r="H468" s="22">
        <f>_xll.BDH(H$3&amp;" Govt",$A$8,F468,F468)</f>
        <v>1.2550300000000001</v>
      </c>
      <c r="I468" s="14">
        <f t="shared" si="187"/>
        <v>102.15455507039671</v>
      </c>
      <c r="J468" s="2">
        <v>38842</v>
      </c>
      <c r="K468">
        <v>128.04296875</v>
      </c>
      <c r="L468" s="22">
        <f>_xll.BDH(L$3&amp;" Govt",$A$8,J468,J468)</f>
        <v>1.2307999999999999</v>
      </c>
      <c r="M468">
        <f t="shared" si="188"/>
        <v>104.03231130159247</v>
      </c>
      <c r="N468" s="2">
        <v>38842</v>
      </c>
      <c r="O468">
        <v>128.578125</v>
      </c>
      <c r="P468" s="22">
        <f>_xll.BDH(P$3&amp;" Govt",$A$8,N468,N468)</f>
        <v>1.21245</v>
      </c>
      <c r="Q468">
        <f t="shared" si="189"/>
        <v>106.04818755412595</v>
      </c>
      <c r="R468" s="2">
        <v>38842</v>
      </c>
      <c r="S468">
        <v>128.61328125</v>
      </c>
      <c r="T468" s="22">
        <f>_xll.BDH(T$3&amp;" Govt",$A$8,R468,R468)</f>
        <v>1.1818599999999999</v>
      </c>
      <c r="U468">
        <f t="shared" si="190"/>
        <v>108.82277194422352</v>
      </c>
      <c r="V468" s="2">
        <v>38939</v>
      </c>
      <c r="W468">
        <v>102.12890625</v>
      </c>
      <c r="X468" s="22">
        <f>_xll.BDH(X$3&amp;" Govt",$A$8,V468,V468)</f>
        <v>1.06952</v>
      </c>
      <c r="Y468">
        <f t="shared" si="191"/>
        <v>95.490412755254695</v>
      </c>
      <c r="Z468" s="2">
        <v>38842</v>
      </c>
      <c r="AA468">
        <v>122.0390625</v>
      </c>
      <c r="AB468" s="22">
        <f>_xll.BDH(AB$3&amp;" Govt",$A$8,Z468,Z468)</f>
        <v>1.1424700000000001</v>
      </c>
      <c r="AC468">
        <f t="shared" si="192"/>
        <v>106.82036508617293</v>
      </c>
      <c r="AD468" s="2">
        <v>39479</v>
      </c>
      <c r="AE468">
        <v>113.0859375</v>
      </c>
      <c r="AF468" s="22">
        <f>_xll.BDH(AF$3&amp;" Govt",$A$8,AD468,AD468)</f>
        <v>1.0589</v>
      </c>
      <c r="AG468">
        <f t="shared" si="193"/>
        <v>106.79567239588252</v>
      </c>
      <c r="AH468" s="2">
        <v>38842</v>
      </c>
      <c r="AI468">
        <v>119.859375</v>
      </c>
      <c r="AJ468" s="22">
        <f>_xll.BDH(AJ$3&amp;" Govt",$A$8,AH468,AH468)</f>
        <v>1.1198300000000001</v>
      </c>
      <c r="AK468">
        <f t="shared" si="194"/>
        <v>107.03354527026423</v>
      </c>
      <c r="AL468" s="2">
        <v>39843</v>
      </c>
      <c r="AM468">
        <v>105.80078125</v>
      </c>
      <c r="AN468" s="22">
        <f>_xll.BDH(AN$3&amp;" Govt",$A$8,AL468,AL468)</f>
        <v>1.0481499999999999</v>
      </c>
      <c r="AO468">
        <f t="shared" si="195"/>
        <v>100.94049635071318</v>
      </c>
      <c r="AP468" s="2">
        <v>38842</v>
      </c>
      <c r="AQ468">
        <v>116.12890625</v>
      </c>
      <c r="AR468" s="22">
        <f>_xll.BDH(AR$3&amp;" Govt",$A$8,AP468,AP468)</f>
        <v>1.1059099999999999</v>
      </c>
      <c r="AS468">
        <f t="shared" si="196"/>
        <v>105.00755599461078</v>
      </c>
      <c r="AV468" s="22"/>
      <c r="AX468" s="2">
        <v>38842</v>
      </c>
      <c r="AY468">
        <v>105.5859375</v>
      </c>
      <c r="AZ468" s="22">
        <f>_xll.BDH(AZ$3&amp;" Govt",$A$8,AX468,AX468)</f>
        <v>1.08264</v>
      </c>
      <c r="BA468">
        <f t="shared" si="197"/>
        <v>97.526359177565951</v>
      </c>
      <c r="BB468" s="2">
        <v>38842</v>
      </c>
      <c r="BC468">
        <v>105.44921875</v>
      </c>
      <c r="BD468" s="22">
        <f>_xll.BDH(BD$3&amp;" Govt",$A$8,BB468,BB468)</f>
        <v>1.07613</v>
      </c>
      <c r="BE468">
        <f t="shared" si="198"/>
        <v>97.989293812085904</v>
      </c>
      <c r="BH468" s="22"/>
      <c r="BJ468" s="2">
        <v>38842</v>
      </c>
      <c r="BK468">
        <v>103.21875</v>
      </c>
      <c r="BL468" s="22">
        <f>_xll.BDH(BL$3&amp;" Govt",$A$8,BJ468,BJ468)</f>
        <v>1.05488</v>
      </c>
      <c r="BM468">
        <f t="shared" si="199"/>
        <v>97.848807447292586</v>
      </c>
      <c r="BN468" s="2">
        <v>39017</v>
      </c>
      <c r="BO468">
        <v>101.16796875</v>
      </c>
      <c r="BP468" s="22">
        <f>_xll.BDH(BP$3&amp;" Govt",$A$8,BN468,BN468)</f>
        <v>1.06751</v>
      </c>
      <c r="BQ468">
        <f t="shared" si="200"/>
        <v>94.770043137769207</v>
      </c>
      <c r="BR468" s="2">
        <v>39198</v>
      </c>
      <c r="BS468">
        <v>102.38671875</v>
      </c>
      <c r="BT468" s="22">
        <f>_xll.BDH(BT$3&amp;" Govt",$A$8,BR468,BR468)</f>
        <v>1.0452900000000001</v>
      </c>
      <c r="BU468">
        <f t="shared" si="201"/>
        <v>97.950538845679191</v>
      </c>
      <c r="BV468" s="2">
        <v>39378</v>
      </c>
      <c r="BW468">
        <v>104.46484375</v>
      </c>
      <c r="BX468" s="22">
        <f>_xll.BDH(BX$3&amp;" Govt",$A$8,BV468,BV468)</f>
        <v>1.0481199999999999</v>
      </c>
      <c r="BY468">
        <f t="shared" si="202"/>
        <v>99.668781961989097</v>
      </c>
      <c r="BZ468" s="2">
        <v>39560</v>
      </c>
      <c r="CA468">
        <v>116.40234375</v>
      </c>
      <c r="CB468" s="22">
        <f>_xll.BDH(CB$3&amp;" Govt",$A$8,BZ468,BZ468)</f>
        <v>1.0473300000000001</v>
      </c>
      <c r="CC468">
        <f t="shared" si="203"/>
        <v>111.14199321130874</v>
      </c>
      <c r="CD468" s="2">
        <v>39742</v>
      </c>
      <c r="CE468">
        <v>105.53125</v>
      </c>
      <c r="CF468" s="22">
        <f>_xll.BDH(CF$3&amp;" Govt",$A$8,CD468,CD468)</f>
        <v>1.0879300000000001</v>
      </c>
      <c r="CG468">
        <f t="shared" si="204"/>
        <v>97.001875120641941</v>
      </c>
      <c r="CH468" s="2">
        <v>39924</v>
      </c>
      <c r="CI468">
        <v>110.07421875</v>
      </c>
      <c r="CJ468" s="22">
        <f>_xll.BDH(CJ$3&amp;" Govt",$A$8,CH468,CH468)</f>
        <v>1.02213</v>
      </c>
      <c r="CK468">
        <f t="shared" si="205"/>
        <v>107.69101655366734</v>
      </c>
      <c r="CL468" s="2">
        <v>40106</v>
      </c>
      <c r="CM468">
        <v>106.203125</v>
      </c>
      <c r="CN468" s="22">
        <f>_xll.BDH(CN$3&amp;" Govt",$A$8,CL468,CL468)</f>
        <v>1.0293600000000001</v>
      </c>
      <c r="CO468">
        <f t="shared" si="206"/>
        <v>103.1739381751768</v>
      </c>
      <c r="CR468" s="22"/>
      <c r="CV468" s="22"/>
      <c r="CZ468" s="22"/>
      <c r="DB468" s="2">
        <v>38847</v>
      </c>
      <c r="DC468">
        <v>104.953125</v>
      </c>
      <c r="DD468" s="22">
        <f>_xll.BDH(DD$3&amp;" Govt",$A$8,DB468,DB468)</f>
        <v>1.05582</v>
      </c>
      <c r="DE468">
        <f t="shared" si="207"/>
        <v>99.404372904472353</v>
      </c>
      <c r="DF468" s="2">
        <v>39388</v>
      </c>
      <c r="DG468">
        <v>104.12890625</v>
      </c>
      <c r="DH468" s="22">
        <f>_xll.BDH(DH$3&amp;" Govt",$A$8,DF468,DF468)</f>
        <v>1.04766</v>
      </c>
      <c r="DI468">
        <f t="shared" si="208"/>
        <v>99.391888828436706</v>
      </c>
      <c r="DJ468" s="2">
        <v>39752</v>
      </c>
      <c r="DK468">
        <v>93.9765625</v>
      </c>
      <c r="DL468" s="22">
        <f>_xll.BDH(DL$3&amp;" Govt",$A$8,DJ468,DJ468)</f>
        <v>1.08653</v>
      </c>
      <c r="DM468">
        <f t="shared" si="209"/>
        <v>86.49237710877749</v>
      </c>
      <c r="DP468" s="22"/>
    </row>
    <row r="469" spans="4:120" x14ac:dyDescent="0.25">
      <c r="D469" s="2"/>
      <c r="F469" s="2">
        <v>38845</v>
      </c>
      <c r="G469">
        <v>128.18359375</v>
      </c>
      <c r="H469" s="22">
        <f>_xll.BDH(H$3&amp;" Govt",$A$8,F469,F469)</f>
        <v>1.2557100000000001</v>
      </c>
      <c r="I469" s="14">
        <f t="shared" si="187"/>
        <v>102.08057095189174</v>
      </c>
      <c r="J469" s="2">
        <v>38845</v>
      </c>
      <c r="K469">
        <v>127.98046875</v>
      </c>
      <c r="L469" s="22">
        <f>_xll.BDH(L$3&amp;" Govt",$A$8,J469,J469)</f>
        <v>1.23146</v>
      </c>
      <c r="M469">
        <f t="shared" si="188"/>
        <v>103.92580250272034</v>
      </c>
      <c r="N469" s="2">
        <v>38845</v>
      </c>
      <c r="O469">
        <v>128.5</v>
      </c>
      <c r="P469" s="22">
        <f>_xll.BDH(P$3&amp;" Govt",$A$8,N469,N469)</f>
        <v>1.2131000000000001</v>
      </c>
      <c r="Q469">
        <f t="shared" si="189"/>
        <v>105.92696397658889</v>
      </c>
      <c r="R469" s="2">
        <v>38845</v>
      </c>
      <c r="S469">
        <v>128.484375</v>
      </c>
      <c r="T469" s="22">
        <f>_xll.BDH(T$3&amp;" Govt",$A$8,R469,R469)</f>
        <v>1.18249</v>
      </c>
      <c r="U469">
        <f t="shared" si="190"/>
        <v>108.65578144424055</v>
      </c>
      <c r="V469" s="2">
        <v>38940</v>
      </c>
      <c r="W469">
        <v>102.125</v>
      </c>
      <c r="X469" s="22">
        <f>_xll.BDH(X$3&amp;" Govt",$A$8,V469,V469)</f>
        <v>1.06959</v>
      </c>
      <c r="Y469">
        <f t="shared" si="191"/>
        <v>95.480511223926925</v>
      </c>
      <c r="Z469" s="2">
        <v>38845</v>
      </c>
      <c r="AA469">
        <v>121.9296875</v>
      </c>
      <c r="AB469" s="22">
        <f>_xll.BDH(AB$3&amp;" Govt",$A$8,Z469,Z469)</f>
        <v>1.1430800000000001</v>
      </c>
      <c r="AC469">
        <f t="shared" si="192"/>
        <v>106.6676763656087</v>
      </c>
      <c r="AD469" s="2">
        <v>39482</v>
      </c>
      <c r="AE469">
        <v>112.92578125</v>
      </c>
      <c r="AF469" s="22">
        <f>_xll.BDH(AF$3&amp;" Govt",$A$8,AD469,AD469)</f>
        <v>1.0588200000000001</v>
      </c>
      <c r="AG469">
        <f t="shared" si="193"/>
        <v>106.65248224438525</v>
      </c>
      <c r="AH469" s="2">
        <v>38845</v>
      </c>
      <c r="AI469">
        <v>119.734375</v>
      </c>
      <c r="AJ469" s="22">
        <f>_xll.BDH(AJ$3&amp;" Govt",$A$8,AH469,AH469)</f>
        <v>1.12043</v>
      </c>
      <c r="AK469">
        <f t="shared" si="194"/>
        <v>106.86466356666637</v>
      </c>
      <c r="AL469" s="2">
        <v>39846</v>
      </c>
      <c r="AM469">
        <v>105.8828125</v>
      </c>
      <c r="AN469" s="22">
        <f>_xll.BDH(AN$3&amp;" Govt",$A$8,AL469,AL469)</f>
        <v>1.0464500000000001</v>
      </c>
      <c r="AO469">
        <f t="shared" si="195"/>
        <v>101.18286826890916</v>
      </c>
      <c r="AP469" s="2">
        <v>38845</v>
      </c>
      <c r="AQ469">
        <v>115.98828125</v>
      </c>
      <c r="AR469" s="22">
        <f>_xll.BDH(AR$3&amp;" Govt",$A$8,AP469,AP469)</f>
        <v>1.1065</v>
      </c>
      <c r="AS469">
        <f t="shared" si="196"/>
        <v>104.82447469498418</v>
      </c>
      <c r="AV469" s="22"/>
      <c r="AX469" s="2">
        <v>38845</v>
      </c>
      <c r="AY469">
        <v>105.4765625</v>
      </c>
      <c r="AZ469" s="22">
        <f>_xll.BDH(AZ$3&amp;" Govt",$A$8,AX469,AX469)</f>
        <v>1.0832200000000001</v>
      </c>
      <c r="BA469">
        <f t="shared" si="197"/>
        <v>97.373167500600061</v>
      </c>
      <c r="BB469" s="2">
        <v>38845</v>
      </c>
      <c r="BC469">
        <v>105.375</v>
      </c>
      <c r="BD469" s="22">
        <f>_xll.BDH(BD$3&amp;" Govt",$A$8,BB469,BB469)</f>
        <v>1.0767100000000001</v>
      </c>
      <c r="BE469">
        <f t="shared" si="198"/>
        <v>97.867578085092546</v>
      </c>
      <c r="BH469" s="22"/>
      <c r="BJ469" s="2">
        <v>38845</v>
      </c>
      <c r="BK469">
        <v>103.11328125</v>
      </c>
      <c r="BL469" s="22">
        <f>_xll.BDH(BL$3&amp;" Govt",$A$8,BJ469,BJ469)</f>
        <v>1.05545</v>
      </c>
      <c r="BM469">
        <f t="shared" si="199"/>
        <v>97.696036050973518</v>
      </c>
      <c r="BN469" s="2">
        <v>39020</v>
      </c>
      <c r="BO469">
        <v>101.046875</v>
      </c>
      <c r="BP469" s="22">
        <f>_xll.BDH(BP$3&amp;" Govt",$A$8,BN469,BN469)</f>
        <v>1.0677099999999999</v>
      </c>
      <c r="BQ469">
        <f t="shared" si="200"/>
        <v>94.638876661265698</v>
      </c>
      <c r="BR469" s="2">
        <v>39199</v>
      </c>
      <c r="BS469">
        <v>102.5234375</v>
      </c>
      <c r="BT469" s="22">
        <f>_xll.BDH(BT$3&amp;" Govt",$A$8,BR469,BR469)</f>
        <v>1.0454699999999999</v>
      </c>
      <c r="BU469">
        <f t="shared" si="201"/>
        <v>98.064447090782139</v>
      </c>
      <c r="BV469" s="2">
        <v>39379</v>
      </c>
      <c r="BW469">
        <v>105.05078125</v>
      </c>
      <c r="BX469" s="22">
        <f>_xll.BDH(BX$3&amp;" Govt",$A$8,BV469,BV469)</f>
        <v>1.04806</v>
      </c>
      <c r="BY469">
        <f t="shared" si="202"/>
        <v>100.23355652348148</v>
      </c>
      <c r="BZ469" s="2">
        <v>39561</v>
      </c>
      <c r="CA469">
        <v>115.98046875</v>
      </c>
      <c r="CB469" s="22">
        <f>_xll.BDH(CB$3&amp;" Govt",$A$8,BZ469,BZ469)</f>
        <v>1.0474300000000001</v>
      </c>
      <c r="CC469">
        <f t="shared" si="203"/>
        <v>110.72861074248398</v>
      </c>
      <c r="CD469" s="2">
        <v>39743</v>
      </c>
      <c r="CE469">
        <v>105.74609375</v>
      </c>
      <c r="CF469" s="22">
        <f>_xll.BDH(CF$3&amp;" Govt",$A$8,CD469,CD469)</f>
        <v>1.08779</v>
      </c>
      <c r="CG469">
        <f t="shared" si="204"/>
        <v>97.211864192537163</v>
      </c>
      <c r="CH469" s="2">
        <v>39925</v>
      </c>
      <c r="CI469">
        <v>110.40234375</v>
      </c>
      <c r="CJ469" s="22">
        <f>_xll.BDH(CJ$3&amp;" Govt",$A$8,CH469,CH469)</f>
        <v>1.0223</v>
      </c>
      <c r="CK469">
        <f t="shared" si="205"/>
        <v>107.9940758583586</v>
      </c>
      <c r="CL469" s="2">
        <v>40107</v>
      </c>
      <c r="CM469">
        <v>105.796875</v>
      </c>
      <c r="CN469" s="22">
        <f>_xll.BDH(CN$3&amp;" Govt",$A$8,CL469,CL469)</f>
        <v>1.0294300000000001</v>
      </c>
      <c r="CO469">
        <f t="shared" si="206"/>
        <v>102.77228660520871</v>
      </c>
      <c r="CR469" s="22"/>
      <c r="CV469" s="22"/>
      <c r="CZ469" s="22"/>
      <c r="DB469" s="2">
        <v>38848</v>
      </c>
      <c r="DC469">
        <v>104.9765625</v>
      </c>
      <c r="DD469" s="22">
        <f>_xll.BDH(DD$3&amp;" Govt",$A$8,DB469,DB469)</f>
        <v>1.0560099999999999</v>
      </c>
      <c r="DE469">
        <f t="shared" si="207"/>
        <v>99.408682209448784</v>
      </c>
      <c r="DF469" s="2">
        <v>39391</v>
      </c>
      <c r="DG469">
        <v>104.0625</v>
      </c>
      <c r="DH469" s="22">
        <f>_xll.BDH(DH$3&amp;" Govt",$A$8,DF469,DF469)</f>
        <v>1.0479400000000001</v>
      </c>
      <c r="DI469">
        <f t="shared" si="208"/>
        <v>99.301963852892328</v>
      </c>
      <c r="DJ469" s="2">
        <v>39755</v>
      </c>
      <c r="DK469">
        <v>95.45703125</v>
      </c>
      <c r="DL469" s="22">
        <f>_xll.BDH(DL$3&amp;" Govt",$A$8,DJ469,DJ469)</f>
        <v>1.08629</v>
      </c>
      <c r="DM469">
        <f t="shared" si="209"/>
        <v>87.874353303445673</v>
      </c>
      <c r="DP469" s="22"/>
    </row>
    <row r="470" spans="4:120" x14ac:dyDescent="0.25">
      <c r="D470" s="2"/>
      <c r="F470" s="2">
        <v>38846</v>
      </c>
      <c r="G470">
        <v>128.23828125</v>
      </c>
      <c r="H470" s="22">
        <f>_xll.BDH(H$3&amp;" Govt",$A$8,F470,F470)</f>
        <v>1.25593</v>
      </c>
      <c r="I470" s="14">
        <f t="shared" si="187"/>
        <v>102.10623303050329</v>
      </c>
      <c r="J470" s="2">
        <v>38846</v>
      </c>
      <c r="K470">
        <v>128.0546875</v>
      </c>
      <c r="L470" s="22">
        <f>_xll.BDH(L$3&amp;" Govt",$A$8,J470,J470)</f>
        <v>1.2316799999999999</v>
      </c>
      <c r="M470">
        <f t="shared" si="188"/>
        <v>103.96749764549234</v>
      </c>
      <c r="N470" s="2">
        <v>38846</v>
      </c>
      <c r="O470">
        <v>128.59375</v>
      </c>
      <c r="P470" s="22">
        <f>_xll.BDH(P$3&amp;" Govt",$A$8,N470,N470)</f>
        <v>1.21332</v>
      </c>
      <c r="Q470">
        <f t="shared" si="189"/>
        <v>105.98502456070946</v>
      </c>
      <c r="R470" s="2">
        <v>38846</v>
      </c>
      <c r="S470">
        <v>128.61328125</v>
      </c>
      <c r="T470" s="22">
        <f>_xll.BDH(T$3&amp;" Govt",$A$8,R470,R470)</f>
        <v>1.1827000000000001</v>
      </c>
      <c r="U470">
        <f t="shared" si="190"/>
        <v>108.74548173670415</v>
      </c>
      <c r="V470" s="2">
        <v>38943</v>
      </c>
      <c r="W470">
        <v>101.96484375</v>
      </c>
      <c r="X470" s="22">
        <f>_xll.BDH(X$3&amp;" Govt",$A$8,V470,V470)</f>
        <v>1.0698000000000001</v>
      </c>
      <c r="Y470">
        <f t="shared" si="191"/>
        <v>95.312061833987656</v>
      </c>
      <c r="Z470" s="2">
        <v>38846</v>
      </c>
      <c r="AA470">
        <v>122.05078125</v>
      </c>
      <c r="AB470" s="22">
        <f>_xll.BDH(AB$3&amp;" Govt",$A$8,Z470,Z470)</f>
        <v>1.1432899999999999</v>
      </c>
      <c r="AC470">
        <f t="shared" si="192"/>
        <v>106.75400051605455</v>
      </c>
      <c r="AD470" s="2">
        <v>39483</v>
      </c>
      <c r="AE470">
        <v>113.1953125</v>
      </c>
      <c r="AF470" s="22">
        <f>_xll.BDH(AF$3&amp;" Govt",$A$8,AD470,AD470)</f>
        <v>1.0588</v>
      </c>
      <c r="AG470">
        <f t="shared" si="193"/>
        <v>106.90905978466189</v>
      </c>
      <c r="AH470" s="2">
        <v>38846</v>
      </c>
      <c r="AI470">
        <v>119.8359375</v>
      </c>
      <c r="AJ470" s="22">
        <f>_xll.BDH(AJ$3&amp;" Govt",$A$8,AH470,AH470)</f>
        <v>1.12063</v>
      </c>
      <c r="AK470">
        <f t="shared" si="194"/>
        <v>106.93622114346394</v>
      </c>
      <c r="AL470" s="2">
        <v>39847</v>
      </c>
      <c r="AM470">
        <v>105.75</v>
      </c>
      <c r="AN470" s="22">
        <f>_xll.BDH(AN$3&amp;" Govt",$A$8,AL470,AL470)</f>
        <v>1.04606</v>
      </c>
      <c r="AO470">
        <f t="shared" si="195"/>
        <v>101.09362751658605</v>
      </c>
      <c r="AP470" s="2">
        <v>38846</v>
      </c>
      <c r="AQ470">
        <v>116.12109375</v>
      </c>
      <c r="AR470" s="22">
        <f>_xll.BDH(AR$3&amp;" Govt",$A$8,AP470,AP470)</f>
        <v>1.1067</v>
      </c>
      <c r="AS470">
        <f t="shared" si="196"/>
        <v>104.92553876389265</v>
      </c>
      <c r="AV470" s="22"/>
      <c r="AX470" s="2">
        <v>38846</v>
      </c>
      <c r="AY470">
        <v>105.6015625</v>
      </c>
      <c r="AZ470" s="22">
        <f>_xll.BDH(AZ$3&amp;" Govt",$A$8,AX470,AX470)</f>
        <v>1.08341</v>
      </c>
      <c r="BA470">
        <f t="shared" si="197"/>
        <v>97.471467403845267</v>
      </c>
      <c r="BB470" s="2">
        <v>38846</v>
      </c>
      <c r="BC470">
        <v>105.44921875</v>
      </c>
      <c r="BD470" s="22">
        <f>_xll.BDH(BD$3&amp;" Govt",$A$8,BB470,BB470)</f>
        <v>1.0769</v>
      </c>
      <c r="BE470">
        <f t="shared" si="198"/>
        <v>97.919229965642117</v>
      </c>
      <c r="BH470" s="22"/>
      <c r="BJ470" s="2">
        <v>38846</v>
      </c>
      <c r="BK470">
        <v>103.25</v>
      </c>
      <c r="BL470" s="22">
        <f>_xll.BDH(BL$3&amp;" Govt",$A$8,BJ470,BJ470)</f>
        <v>1.0556399999999999</v>
      </c>
      <c r="BM470">
        <f t="shared" si="199"/>
        <v>97.807964836497305</v>
      </c>
      <c r="BN470" s="2">
        <v>39021</v>
      </c>
      <c r="BO470">
        <v>101.52734375</v>
      </c>
      <c r="BP470" s="22">
        <f>_xll.BDH(BP$3&amp;" Govt",$A$8,BN470,BN470)</f>
        <v>1.06778</v>
      </c>
      <c r="BQ470">
        <f t="shared" si="200"/>
        <v>95.082642257768455</v>
      </c>
      <c r="BR470" s="2">
        <v>39202</v>
      </c>
      <c r="BS470">
        <v>103.0078125</v>
      </c>
      <c r="BT470" s="22">
        <f>_xll.BDH(BT$3&amp;" Govt",$A$8,BR470,BR470)</f>
        <v>1.04603</v>
      </c>
      <c r="BU470">
        <f t="shared" si="201"/>
        <v>98.475007886963084</v>
      </c>
      <c r="BV470" s="2">
        <v>39380</v>
      </c>
      <c r="BW470">
        <v>105.0859375</v>
      </c>
      <c r="BX470" s="22">
        <f>_xll.BDH(BX$3&amp;" Govt",$A$8,BV470,BV470)</f>
        <v>1.04799</v>
      </c>
      <c r="BY470">
        <f t="shared" si="202"/>
        <v>100.27379793700322</v>
      </c>
      <c r="BZ470" s="2">
        <v>39562</v>
      </c>
      <c r="CA470">
        <v>115.03125</v>
      </c>
      <c r="CB470" s="22">
        <f>_xll.BDH(CB$3&amp;" Govt",$A$8,BZ470,BZ470)</f>
        <v>1.0475300000000001</v>
      </c>
      <c r="CC470">
        <f t="shared" si="203"/>
        <v>109.81189082890226</v>
      </c>
      <c r="CD470" s="2">
        <v>39744</v>
      </c>
      <c r="CE470">
        <v>104.140625</v>
      </c>
      <c r="CF470" s="22">
        <f>_xll.BDH(CF$3&amp;" Govt",$A$8,CD470,CD470)</f>
        <v>1.08765</v>
      </c>
      <c r="CG470">
        <f t="shared" si="204"/>
        <v>95.748287592515979</v>
      </c>
      <c r="CH470" s="2">
        <v>39926</v>
      </c>
      <c r="CI470">
        <v>111.32421875</v>
      </c>
      <c r="CJ470" s="22">
        <f>_xll.BDH(CJ$3&amp;" Govt",$A$8,CH470,CH470)</f>
        <v>1.02247</v>
      </c>
      <c r="CK470">
        <f t="shared" si="205"/>
        <v>108.87773602159477</v>
      </c>
      <c r="CL470" s="2">
        <v>40108</v>
      </c>
      <c r="CM470">
        <v>105.29296875</v>
      </c>
      <c r="CN470" s="22">
        <f>_xll.BDH(CN$3&amp;" Govt",$A$8,CL470,CL470)</f>
        <v>1.0295099999999999</v>
      </c>
      <c r="CO470">
        <f t="shared" si="206"/>
        <v>102.27483827257628</v>
      </c>
      <c r="CR470" s="22"/>
      <c r="CV470" s="22"/>
      <c r="CZ470" s="22"/>
      <c r="DB470" s="2">
        <v>38849</v>
      </c>
      <c r="DC470">
        <v>104.41015625</v>
      </c>
      <c r="DD470" s="22">
        <f>_xll.BDH(DD$3&amp;" Govt",$A$8,DB470,DB470)</f>
        <v>1.0562</v>
      </c>
      <c r="DE470">
        <f t="shared" si="207"/>
        <v>98.854531575459191</v>
      </c>
      <c r="DF470" s="2">
        <v>39392</v>
      </c>
      <c r="DG470">
        <v>103.8984375</v>
      </c>
      <c r="DH470" s="22">
        <f>_xll.BDH(DH$3&amp;" Govt",$A$8,DF470,DF470)</f>
        <v>1.0480400000000001</v>
      </c>
      <c r="DI470">
        <f t="shared" si="208"/>
        <v>99.135946624174636</v>
      </c>
      <c r="DJ470" s="2">
        <v>39756</v>
      </c>
      <c r="DK470">
        <v>97.90625</v>
      </c>
      <c r="DL470" s="22">
        <f>_xll.BDH(DL$3&amp;" Govt",$A$8,DJ470,DJ470)</f>
        <v>1.0862400000000001</v>
      </c>
      <c r="DM470">
        <f t="shared" si="209"/>
        <v>90.133165782884063</v>
      </c>
      <c r="DP470" s="22"/>
    </row>
    <row r="471" spans="4:120" x14ac:dyDescent="0.25">
      <c r="D471" s="2"/>
      <c r="F471" s="2">
        <v>38847</v>
      </c>
      <c r="G471">
        <v>128.2734375</v>
      </c>
      <c r="H471" s="22">
        <f>_xll.BDH(H$3&amp;" Govt",$A$8,F471,F471)</f>
        <v>1.2561499999999999</v>
      </c>
      <c r="I471" s="14">
        <f t="shared" si="187"/>
        <v>102.11633761891495</v>
      </c>
      <c r="J471" s="2">
        <v>38847</v>
      </c>
      <c r="K471">
        <v>128.1484375</v>
      </c>
      <c r="L471" s="22">
        <f>_xll.BDH(L$3&amp;" Govt",$A$8,J471,J471)</f>
        <v>1.2319</v>
      </c>
      <c r="M471">
        <f t="shared" si="188"/>
        <v>104.02503247016803</v>
      </c>
      <c r="N471" s="2">
        <v>38847</v>
      </c>
      <c r="O471">
        <v>128.66796875</v>
      </c>
      <c r="P471" s="22">
        <f>_xll.BDH(P$3&amp;" Govt",$A$8,N471,N471)</f>
        <v>1.21353</v>
      </c>
      <c r="Q471">
        <f t="shared" si="189"/>
        <v>106.02784335780738</v>
      </c>
      <c r="R471" s="2">
        <v>38847</v>
      </c>
      <c r="S471">
        <v>128.7421875</v>
      </c>
      <c r="T471" s="22">
        <f>_xll.BDH(T$3&amp;" Govt",$A$8,R471,R471)</f>
        <v>1.1829099999999999</v>
      </c>
      <c r="U471">
        <f t="shared" si="190"/>
        <v>108.83515018048712</v>
      </c>
      <c r="V471" s="2">
        <v>38944</v>
      </c>
      <c r="W471">
        <v>102.08984375</v>
      </c>
      <c r="X471" s="22">
        <f>_xll.BDH(X$3&amp;" Govt",$A$8,V471,V471)</f>
        <v>1.06986</v>
      </c>
      <c r="Y471">
        <f t="shared" si="191"/>
        <v>95.423554250088799</v>
      </c>
      <c r="Z471" s="2">
        <v>38847</v>
      </c>
      <c r="AA471">
        <v>122.15625</v>
      </c>
      <c r="AB471" s="22">
        <f>_xll.BDH(AB$3&amp;" Govt",$A$8,Z471,Z471)</f>
        <v>1.1434899999999999</v>
      </c>
      <c r="AC471">
        <f t="shared" si="192"/>
        <v>106.82756298699596</v>
      </c>
      <c r="AD471" s="2">
        <v>39484</v>
      </c>
      <c r="AE471">
        <v>113.1484375</v>
      </c>
      <c r="AF471" s="22">
        <f>_xll.BDH(AF$3&amp;" Govt",$A$8,AD471,AD471)</f>
        <v>1.05877</v>
      </c>
      <c r="AG471">
        <f t="shared" si="193"/>
        <v>106.86781595625112</v>
      </c>
      <c r="AH471" s="2">
        <v>38847</v>
      </c>
      <c r="AI471">
        <v>119.91796875</v>
      </c>
      <c r="AJ471" s="22">
        <f>_xll.BDH(AJ$3&amp;" Govt",$A$8,AH471,AH471)</f>
        <v>1.12083</v>
      </c>
      <c r="AK471">
        <f t="shared" si="194"/>
        <v>106.99032748052782</v>
      </c>
      <c r="AL471" s="2">
        <v>39848</v>
      </c>
      <c r="AM471">
        <v>105.84765625</v>
      </c>
      <c r="AN471" s="22">
        <f>_xll.BDH(AN$3&amp;" Govt",$A$8,AL471,AL471)</f>
        <v>1.0456700000000001</v>
      </c>
      <c r="AO471">
        <f t="shared" si="195"/>
        <v>101.22472314401293</v>
      </c>
      <c r="AP471" s="2">
        <v>38847</v>
      </c>
      <c r="AQ471">
        <v>116.203125</v>
      </c>
      <c r="AR471" s="22">
        <f>_xll.BDH(AR$3&amp;" Govt",$A$8,AP471,AP471)</f>
        <v>1.1068899999999999</v>
      </c>
      <c r="AS471">
        <f t="shared" si="196"/>
        <v>104.98163774178103</v>
      </c>
      <c r="AV471" s="22"/>
      <c r="AX471" s="2">
        <v>38847</v>
      </c>
      <c r="AY471">
        <v>105.66015625</v>
      </c>
      <c r="AZ471" s="22">
        <f>_xll.BDH(AZ$3&amp;" Govt",$A$8,AX471,AX471)</f>
        <v>1.0835999999999999</v>
      </c>
      <c r="BA471">
        <f t="shared" si="197"/>
        <v>97.508449843115557</v>
      </c>
      <c r="BB471" s="2">
        <v>38847</v>
      </c>
      <c r="BC471">
        <v>105.55859375</v>
      </c>
      <c r="BD471" s="22">
        <f>_xll.BDH(BD$3&amp;" Govt",$A$8,BB471,BB471)</f>
        <v>1.0770900000000001</v>
      </c>
      <c r="BE471">
        <f t="shared" si="198"/>
        <v>98.003503653362287</v>
      </c>
      <c r="BH471" s="22"/>
      <c r="BJ471" s="2">
        <v>38847</v>
      </c>
      <c r="BK471">
        <v>103.33984375</v>
      </c>
      <c r="BL471" s="22">
        <f>_xll.BDH(BL$3&amp;" Govt",$A$8,BJ471,BJ471)</f>
        <v>1.05582</v>
      </c>
      <c r="BM471">
        <f t="shared" si="199"/>
        <v>97.876383995378006</v>
      </c>
      <c r="BN471" s="2">
        <v>39022</v>
      </c>
      <c r="BO471">
        <v>101.83203125</v>
      </c>
      <c r="BP471" s="22">
        <f>_xll.BDH(BP$3&amp;" Govt",$A$8,BN471,BN471)</f>
        <v>1.06785</v>
      </c>
      <c r="BQ471">
        <f t="shared" si="200"/>
        <v>95.361737369480736</v>
      </c>
      <c r="BR471" s="2">
        <v>39203</v>
      </c>
      <c r="BS471">
        <v>102.9765625</v>
      </c>
      <c r="BT471" s="22">
        <f>_xll.BDH(BT$3&amp;" Govt",$A$8,BR471,BR471)</f>
        <v>1.0462199999999999</v>
      </c>
      <c r="BU471">
        <f t="shared" si="201"/>
        <v>98.427254783888671</v>
      </c>
      <c r="BV471" s="2">
        <v>39381</v>
      </c>
      <c r="BW471">
        <v>105.05078125</v>
      </c>
      <c r="BX471" s="22">
        <f>_xll.BDH(BX$3&amp;" Govt",$A$8,BV471,BV471)</f>
        <v>1.04793</v>
      </c>
      <c r="BY471">
        <f t="shared" si="202"/>
        <v>100.24599090588111</v>
      </c>
      <c r="BZ471" s="2">
        <v>39563</v>
      </c>
      <c r="CA471">
        <v>114.7265625</v>
      </c>
      <c r="CB471" s="22">
        <f>_xll.BDH(CB$3&amp;" Govt",$A$8,BZ471,BZ471)</f>
        <v>1.0476300000000001</v>
      </c>
      <c r="CC471">
        <f t="shared" si="203"/>
        <v>109.51057386672775</v>
      </c>
      <c r="CD471" s="2">
        <v>39745</v>
      </c>
      <c r="CE471">
        <v>101.9296875</v>
      </c>
      <c r="CF471" s="22">
        <f>_xll.BDH(CF$3&amp;" Govt",$A$8,CD471,CD471)</f>
        <v>1.08751</v>
      </c>
      <c r="CG471">
        <f t="shared" si="204"/>
        <v>93.727586412998505</v>
      </c>
      <c r="CH471" s="2">
        <v>39927</v>
      </c>
      <c r="CI471">
        <v>111.3828125</v>
      </c>
      <c r="CJ471" s="22">
        <f>_xll.BDH(CJ$3&amp;" Govt",$A$8,CH471,CH471)</f>
        <v>1.02264</v>
      </c>
      <c r="CK471">
        <f t="shared" si="205"/>
        <v>108.91693313384964</v>
      </c>
      <c r="CL471" s="2">
        <v>40109</v>
      </c>
      <c r="CM471">
        <v>105.07421875</v>
      </c>
      <c r="CN471" s="22">
        <f>_xll.BDH(CN$3&amp;" Govt",$A$8,CL471,CL471)</f>
        <v>1.0295799999999999</v>
      </c>
      <c r="CO471">
        <f t="shared" si="206"/>
        <v>102.05541944287963</v>
      </c>
      <c r="CR471" s="22"/>
      <c r="CV471" s="22"/>
      <c r="CZ471" s="22"/>
      <c r="DB471" s="2">
        <v>38852</v>
      </c>
      <c r="DC471">
        <v>104.37109375</v>
      </c>
      <c r="DD471" s="22">
        <f>_xll.BDH(DD$3&amp;" Govt",$A$8,DB471,DB471)</f>
        <v>1.0567599999999999</v>
      </c>
      <c r="DE471">
        <f t="shared" si="207"/>
        <v>98.765182018622966</v>
      </c>
      <c r="DF471" s="2">
        <v>39393</v>
      </c>
      <c r="DG471">
        <v>103.84765625</v>
      </c>
      <c r="DH471" s="22">
        <f>_xll.BDH(DH$3&amp;" Govt",$A$8,DF471,DF471)</f>
        <v>1.0481400000000001</v>
      </c>
      <c r="DI471">
        <f t="shared" si="208"/>
        <v>99.078039431755286</v>
      </c>
      <c r="DJ471" s="2">
        <v>39757</v>
      </c>
      <c r="DK471">
        <v>99.6875</v>
      </c>
      <c r="DL471" s="22">
        <f>_xll.BDH(DL$3&amp;" Govt",$A$8,DJ471,DJ471)</f>
        <v>1.08619</v>
      </c>
      <c r="DM471">
        <f t="shared" si="209"/>
        <v>91.777221296458265</v>
      </c>
      <c r="DP471" s="22"/>
    </row>
    <row r="472" spans="4:120" x14ac:dyDescent="0.25">
      <c r="D472" s="2"/>
      <c r="F472" s="2">
        <v>38848</v>
      </c>
      <c r="G472">
        <v>128.328125</v>
      </c>
      <c r="H472" s="22">
        <f>_xll.BDH(H$3&amp;" Govt",$A$8,F472,F472)</f>
        <v>1.2563800000000001</v>
      </c>
      <c r="I472" s="14">
        <f t="shared" si="187"/>
        <v>102.14117146086375</v>
      </c>
      <c r="J472" s="2">
        <v>38848</v>
      </c>
      <c r="K472">
        <v>128.23828125</v>
      </c>
      <c r="L472" s="22">
        <f>_xll.BDH(L$3&amp;" Govt",$A$8,J472,J472)</f>
        <v>1.2321200000000001</v>
      </c>
      <c r="M472">
        <f t="shared" si="188"/>
        <v>104.07937640002596</v>
      </c>
      <c r="N472" s="2">
        <v>38848</v>
      </c>
      <c r="O472">
        <v>128.796875</v>
      </c>
      <c r="P472" s="22">
        <f>_xll.BDH(P$3&amp;" Govt",$A$8,N472,N472)</f>
        <v>1.2137500000000001</v>
      </c>
      <c r="Q472">
        <f t="shared" si="189"/>
        <v>106.11483007209061</v>
      </c>
      <c r="R472" s="2">
        <v>38848</v>
      </c>
      <c r="S472">
        <v>128.87109375</v>
      </c>
      <c r="T472" s="22">
        <f>_xll.BDH(T$3&amp;" Govt",$A$8,R472,R472)</f>
        <v>1.1831199999999999</v>
      </c>
      <c r="U472">
        <f t="shared" si="190"/>
        <v>108.92478679254852</v>
      </c>
      <c r="V472" s="2">
        <v>38945</v>
      </c>
      <c r="W472">
        <v>102.1328125</v>
      </c>
      <c r="X472" s="22">
        <f>_xll.BDH(X$3&amp;" Govt",$A$8,V472,V472)</f>
        <v>1.06993</v>
      </c>
      <c r="Y472">
        <f t="shared" si="191"/>
        <v>95.457471516828193</v>
      </c>
      <c r="Z472" s="2">
        <v>38848</v>
      </c>
      <c r="AA472">
        <v>122.31640625</v>
      </c>
      <c r="AB472" s="22">
        <f>_xll.BDH(AB$3&amp;" Govt",$A$8,Z472,Z472)</f>
        <v>1.1436999999999999</v>
      </c>
      <c r="AC472">
        <f t="shared" si="192"/>
        <v>106.94798133251727</v>
      </c>
      <c r="AD472" s="2">
        <v>39485</v>
      </c>
      <c r="AE472">
        <v>112.83984375</v>
      </c>
      <c r="AF472" s="22">
        <f>_xll.BDH(AF$3&amp;" Govt",$A$8,AD472,AD472)</f>
        <v>1.0587500000000001</v>
      </c>
      <c r="AG472">
        <f t="shared" si="193"/>
        <v>106.57836481700117</v>
      </c>
      <c r="AH472" s="2">
        <v>38848</v>
      </c>
      <c r="AI472">
        <v>120.0390625</v>
      </c>
      <c r="AJ472" s="22">
        <f>_xll.BDH(AJ$3&amp;" Govt",$A$8,AH472,AH472)</f>
        <v>1.12103</v>
      </c>
      <c r="AK472">
        <f t="shared" si="194"/>
        <v>107.07925969866997</v>
      </c>
      <c r="AL472" s="2">
        <v>39849</v>
      </c>
      <c r="AM472">
        <v>106.04296875</v>
      </c>
      <c r="AN472" s="22">
        <f>_xll.BDH(AN$3&amp;" Govt",$A$8,AL472,AL472)</f>
        <v>1.0452900000000001</v>
      </c>
      <c r="AO472">
        <f t="shared" si="195"/>
        <v>101.4483719828947</v>
      </c>
      <c r="AP472" s="2">
        <v>38848</v>
      </c>
      <c r="AQ472">
        <v>116.3359375</v>
      </c>
      <c r="AR472" s="22">
        <f>_xll.BDH(AR$3&amp;" Govt",$A$8,AP472,AP472)</f>
        <v>1.1070899999999999</v>
      </c>
      <c r="AS472">
        <f t="shared" si="196"/>
        <v>105.08263781625705</v>
      </c>
      <c r="AV472" s="22"/>
      <c r="AX472" s="2">
        <v>38848</v>
      </c>
      <c r="AY472">
        <v>105.76953125</v>
      </c>
      <c r="AZ472" s="22">
        <f>_xll.BDH(AZ$3&amp;" Govt",$A$8,AX472,AX472)</f>
        <v>1.0838000000000001</v>
      </c>
      <c r="BA472">
        <f t="shared" si="197"/>
        <v>97.591374100387512</v>
      </c>
      <c r="BB472" s="2">
        <v>38848</v>
      </c>
      <c r="BC472">
        <v>105.6328125</v>
      </c>
      <c r="BD472" s="22">
        <f>_xll.BDH(BD$3&amp;" Govt",$A$8,BB472,BB472)</f>
        <v>1.0772900000000001</v>
      </c>
      <c r="BE472">
        <f t="shared" si="198"/>
        <v>98.054203139358933</v>
      </c>
      <c r="BH472" s="22"/>
      <c r="BJ472" s="2">
        <v>38848</v>
      </c>
      <c r="BK472">
        <v>103.4140625</v>
      </c>
      <c r="BL472" s="22">
        <f>_xll.BDH(BL$3&amp;" Govt",$A$8,BJ472,BJ472)</f>
        <v>1.0560099999999999</v>
      </c>
      <c r="BM472">
        <f t="shared" si="199"/>
        <v>97.929056069544799</v>
      </c>
      <c r="BN472" s="2">
        <v>39023</v>
      </c>
      <c r="BO472">
        <v>101.5859375</v>
      </c>
      <c r="BP472" s="22">
        <f>_xll.BDH(BP$3&amp;" Govt",$A$8,BN472,BN472)</f>
        <v>1.0676699999999999</v>
      </c>
      <c r="BQ472">
        <f t="shared" si="200"/>
        <v>95.147318459823737</v>
      </c>
      <c r="BR472" s="2">
        <v>39204</v>
      </c>
      <c r="BS472">
        <v>102.9453125</v>
      </c>
      <c r="BT472" s="22">
        <f>_xll.BDH(BT$3&amp;" Govt",$A$8,BR472,BR472)</f>
        <v>1.0465199999999999</v>
      </c>
      <c r="BU472">
        <f t="shared" si="201"/>
        <v>98.369178324351196</v>
      </c>
      <c r="BV472" s="2">
        <v>39384</v>
      </c>
      <c r="BW472">
        <v>105.09765625</v>
      </c>
      <c r="BX472" s="22">
        <f>_xll.BDH(BX$3&amp;" Govt",$A$8,BV472,BV472)</f>
        <v>1.04775</v>
      </c>
      <c r="BY472">
        <f t="shared" si="202"/>
        <v>100.30795156287283</v>
      </c>
      <c r="BZ472" s="2">
        <v>39566</v>
      </c>
      <c r="CA472">
        <v>115.0546875</v>
      </c>
      <c r="CB472" s="22">
        <f>_xll.BDH(CB$3&amp;" Govt",$A$8,BZ472,BZ472)</f>
        <v>1.04793</v>
      </c>
      <c r="CC472">
        <f t="shared" si="203"/>
        <v>109.792340614354</v>
      </c>
      <c r="CD472" s="2">
        <v>39748</v>
      </c>
      <c r="CE472">
        <v>101.55078125</v>
      </c>
      <c r="CF472" s="22">
        <f>_xll.BDH(CF$3&amp;" Govt",$A$8,CD472,CD472)</f>
        <v>1.0870899999999999</v>
      </c>
      <c r="CG472">
        <f t="shared" si="204"/>
        <v>93.415247357624494</v>
      </c>
      <c r="CH472" s="2">
        <v>39930</v>
      </c>
      <c r="CI472">
        <v>111.83984375</v>
      </c>
      <c r="CJ472" s="22">
        <f>_xll.BDH(CJ$3&amp;" Govt",$A$8,CH472,CH472)</f>
        <v>1.0231399999999999</v>
      </c>
      <c r="CK472">
        <f t="shared" si="205"/>
        <v>109.3104010692574</v>
      </c>
      <c r="CL472" s="2">
        <v>40112</v>
      </c>
      <c r="CM472">
        <v>104.63671875</v>
      </c>
      <c r="CN472" s="22">
        <f>_xll.BDH(CN$3&amp;" Govt",$A$8,CL472,CL472)</f>
        <v>1.0298099999999999</v>
      </c>
      <c r="CO472">
        <f t="shared" si="206"/>
        <v>101.60779051475517</v>
      </c>
      <c r="CR472" s="22"/>
      <c r="CV472" s="22"/>
      <c r="CZ472" s="22"/>
      <c r="DB472" s="2">
        <v>38853</v>
      </c>
      <c r="DC472">
        <v>105.05859375</v>
      </c>
      <c r="DD472" s="22">
        <f>_xll.BDH(DD$3&amp;" Govt",$A$8,DB472,DB472)</f>
        <v>1.0569500000000001</v>
      </c>
      <c r="DE472">
        <f t="shared" si="207"/>
        <v>99.397884242395563</v>
      </c>
      <c r="DF472" s="2">
        <v>39394</v>
      </c>
      <c r="DG472">
        <v>103.9921875</v>
      </c>
      <c r="DH472" s="22">
        <f>_xll.BDH(DH$3&amp;" Govt",$A$8,DF472,DF472)</f>
        <v>1.04823</v>
      </c>
      <c r="DI472">
        <f t="shared" si="208"/>
        <v>99.207413926332961</v>
      </c>
      <c r="DJ472" s="2">
        <v>39758</v>
      </c>
      <c r="DK472">
        <v>100.01171875</v>
      </c>
      <c r="DL472" s="22">
        <f>_xll.BDH(DL$3&amp;" Govt",$A$8,DJ472,DJ472)</f>
        <v>1.0861399999999999</v>
      </c>
      <c r="DM472">
        <f t="shared" si="209"/>
        <v>92.079951709724355</v>
      </c>
      <c r="DP472" s="22"/>
    </row>
    <row r="473" spans="4:120" x14ac:dyDescent="0.25">
      <c r="D473" s="2"/>
      <c r="F473" s="2">
        <v>38849</v>
      </c>
      <c r="G473">
        <v>128.33203125</v>
      </c>
      <c r="H473" s="22">
        <f>_xll.BDH(H$3&amp;" Govt",$A$8,F473,F473)</f>
        <v>1.2565999999999999</v>
      </c>
      <c r="I473" s="14">
        <f t="shared" si="187"/>
        <v>102.12639762056342</v>
      </c>
      <c r="J473" s="2">
        <v>38849</v>
      </c>
      <c r="K473">
        <v>128.19140625</v>
      </c>
      <c r="L473" s="22">
        <f>_xll.BDH(L$3&amp;" Govt",$A$8,J473,J473)</f>
        <v>1.23234</v>
      </c>
      <c r="M473">
        <f t="shared" si="188"/>
        <v>104.02275853254784</v>
      </c>
      <c r="N473" s="2">
        <v>38849</v>
      </c>
      <c r="O473">
        <v>128.734375</v>
      </c>
      <c r="P473" s="22">
        <f>_xll.BDH(P$3&amp;" Govt",$A$8,N473,N473)</f>
        <v>1.21397</v>
      </c>
      <c r="Q473">
        <f t="shared" si="189"/>
        <v>106.04411558769986</v>
      </c>
      <c r="R473" s="2">
        <v>38849</v>
      </c>
      <c r="S473">
        <v>128.77734375</v>
      </c>
      <c r="T473" s="22">
        <f>_xll.BDH(T$3&amp;" Govt",$A$8,R473,R473)</f>
        <v>1.18333</v>
      </c>
      <c r="U473">
        <f t="shared" si="190"/>
        <v>108.82623084853761</v>
      </c>
      <c r="V473" s="2">
        <v>38946</v>
      </c>
      <c r="W473">
        <v>102.078125</v>
      </c>
      <c r="X473" s="22">
        <f>_xll.BDH(X$3&amp;" Govt",$A$8,V473,V473)</f>
        <v>1.07</v>
      </c>
      <c r="Y473">
        <f t="shared" si="191"/>
        <v>95.400116822429908</v>
      </c>
      <c r="Z473" s="2">
        <v>38849</v>
      </c>
      <c r="AA473">
        <v>122.19921875</v>
      </c>
      <c r="AB473" s="22">
        <f>_xll.BDH(AB$3&amp;" Govt",$A$8,Z473,Z473)</f>
        <v>1.1438999999999999</v>
      </c>
      <c r="AC473">
        <f t="shared" si="192"/>
        <v>106.82683691756273</v>
      </c>
      <c r="AD473" s="2">
        <v>39486</v>
      </c>
      <c r="AE473">
        <v>113.36328125</v>
      </c>
      <c r="AF473" s="22">
        <f>_xll.BDH(AF$3&amp;" Govt",$A$8,AD473,AD473)</f>
        <v>1.0587299999999999</v>
      </c>
      <c r="AG473">
        <f t="shared" si="193"/>
        <v>107.07477945274056</v>
      </c>
      <c r="AH473" s="2">
        <v>38849</v>
      </c>
      <c r="AI473">
        <v>119.90625</v>
      </c>
      <c r="AJ473" s="22">
        <f>_xll.BDH(AJ$3&amp;" Govt",$A$8,AH473,AH473)</f>
        <v>1.1212299999999999</v>
      </c>
      <c r="AK473">
        <f t="shared" si="194"/>
        <v>106.94170687548497</v>
      </c>
      <c r="AL473" s="2">
        <v>39850</v>
      </c>
      <c r="AM473">
        <v>106.171875</v>
      </c>
      <c r="AN473" s="22">
        <f>_xll.BDH(AN$3&amp;" Govt",$A$8,AL473,AL473)</f>
        <v>1.0448999999999999</v>
      </c>
      <c r="AO473">
        <f t="shared" si="195"/>
        <v>101.60960378983636</v>
      </c>
      <c r="AP473" s="2">
        <v>38849</v>
      </c>
      <c r="AQ473">
        <v>116.1328125</v>
      </c>
      <c r="AR473" s="22">
        <f>_xll.BDH(AR$3&amp;" Govt",$A$8,AP473,AP473)</f>
        <v>1.1072899999999999</v>
      </c>
      <c r="AS473">
        <f t="shared" si="196"/>
        <v>104.88021430700179</v>
      </c>
      <c r="AV473" s="22"/>
      <c r="AX473" s="2">
        <v>38849</v>
      </c>
      <c r="AY473">
        <v>105.57421875</v>
      </c>
      <c r="AZ473" s="22">
        <f>_xll.BDH(AZ$3&amp;" Govt",$A$8,AX473,AX473)</f>
        <v>1.08399</v>
      </c>
      <c r="BA473">
        <f t="shared" si="197"/>
        <v>97.39408919823984</v>
      </c>
      <c r="BB473" s="2">
        <v>38849</v>
      </c>
      <c r="BC473">
        <v>105.37109375</v>
      </c>
      <c r="BD473" s="22">
        <f>_xll.BDH(BD$3&amp;" Govt",$A$8,BB473,BB473)</f>
        <v>1.07748</v>
      </c>
      <c r="BE473">
        <f t="shared" si="198"/>
        <v>97.794013577978248</v>
      </c>
      <c r="BH473" s="22"/>
      <c r="BJ473" s="2">
        <v>38849</v>
      </c>
      <c r="BK473">
        <v>103.125</v>
      </c>
      <c r="BL473" s="22">
        <f>_xll.BDH(BL$3&amp;" Govt",$A$8,BJ473,BJ473)</f>
        <v>1.0562</v>
      </c>
      <c r="BM473">
        <f t="shared" si="199"/>
        <v>97.63775800037871</v>
      </c>
      <c r="BN473" s="2">
        <v>39024</v>
      </c>
      <c r="BO473">
        <v>101.015625</v>
      </c>
      <c r="BP473" s="22">
        <f>_xll.BDH(BP$3&amp;" Govt",$A$8,BN473,BN473)</f>
        <v>1.0674999999999999</v>
      </c>
      <c r="BQ473">
        <f t="shared" si="200"/>
        <v>94.628220140515225</v>
      </c>
      <c r="BR473" s="2">
        <v>39205</v>
      </c>
      <c r="BS473">
        <v>102.703125</v>
      </c>
      <c r="BT473" s="22">
        <f>_xll.BDH(BT$3&amp;" Govt",$A$8,BR473,BR473)</f>
        <v>1.0468299999999999</v>
      </c>
      <c r="BU473">
        <f t="shared" si="201"/>
        <v>98.108694821508749</v>
      </c>
      <c r="BV473" s="2">
        <v>39385</v>
      </c>
      <c r="BW473">
        <v>105</v>
      </c>
      <c r="BX473" s="22">
        <f>_xll.BDH(BX$3&amp;" Govt",$A$8,BV473,BV473)</f>
        <v>1.0476799999999999</v>
      </c>
      <c r="BY473">
        <f t="shared" si="202"/>
        <v>100.22144166157607</v>
      </c>
      <c r="BZ473" s="2">
        <v>39567</v>
      </c>
      <c r="CA473">
        <v>115.05859375</v>
      </c>
      <c r="CB473" s="22">
        <f>_xll.BDH(CB$3&amp;" Govt",$A$8,BZ473,BZ473)</f>
        <v>1.04803</v>
      </c>
      <c r="CC473">
        <f t="shared" si="203"/>
        <v>109.78559177695294</v>
      </c>
      <c r="CD473" s="2">
        <v>39749</v>
      </c>
      <c r="CE473">
        <v>100.71484375</v>
      </c>
      <c r="CF473" s="22">
        <f>_xll.BDH(CF$3&amp;" Govt",$A$8,CD473,CD473)</f>
        <v>1.0869500000000001</v>
      </c>
      <c r="CG473">
        <f t="shared" si="204"/>
        <v>92.658212199273194</v>
      </c>
      <c r="CH473" s="2">
        <v>39931</v>
      </c>
      <c r="CI473">
        <v>111.53125</v>
      </c>
      <c r="CJ473" s="22">
        <f>_xll.BDH(CJ$3&amp;" Govt",$A$8,CH473,CH473)</f>
        <v>1.0233099999999999</v>
      </c>
      <c r="CK473">
        <f t="shared" si="205"/>
        <v>108.99067731186054</v>
      </c>
      <c r="CL473" s="2">
        <v>40113</v>
      </c>
      <c r="CM473">
        <v>105.46875</v>
      </c>
      <c r="CN473" s="22">
        <f>_xll.BDH(CN$3&amp;" Govt",$A$8,CL473,CL473)</f>
        <v>1.0298799999999999</v>
      </c>
      <c r="CO473">
        <f t="shared" si="206"/>
        <v>102.40877577970249</v>
      </c>
      <c r="CR473" s="22"/>
      <c r="CV473" s="22"/>
      <c r="CZ473" s="22"/>
      <c r="DB473" s="2">
        <v>38854</v>
      </c>
      <c r="DC473">
        <v>104.421875</v>
      </c>
      <c r="DD473" s="22">
        <f>_xll.BDH(DD$3&amp;" Govt",$A$8,DB473,DB473)</f>
        <v>1.05714</v>
      </c>
      <c r="DE473">
        <f t="shared" si="207"/>
        <v>98.777716291125117</v>
      </c>
      <c r="DF473" s="2">
        <v>39395</v>
      </c>
      <c r="DG473">
        <v>105.31640625</v>
      </c>
      <c r="DH473" s="22">
        <f>_xll.BDH(DH$3&amp;" Govt",$A$8,DF473,DF473)</f>
        <v>1.04833</v>
      </c>
      <c r="DI473">
        <f t="shared" si="208"/>
        <v>100.46112030562895</v>
      </c>
      <c r="DJ473" s="2">
        <v>39759</v>
      </c>
      <c r="DK473">
        <v>99.41015625</v>
      </c>
      <c r="DL473" s="22">
        <f>_xll.BDH(DL$3&amp;" Govt",$A$8,DJ473,DJ473)</f>
        <v>1.08609</v>
      </c>
      <c r="DM473">
        <f t="shared" si="209"/>
        <v>91.530311714498794</v>
      </c>
      <c r="DP473" s="22"/>
    </row>
    <row r="474" spans="4:120" x14ac:dyDescent="0.25">
      <c r="D474" s="2"/>
      <c r="F474" s="2">
        <v>38852</v>
      </c>
      <c r="G474">
        <v>128.2890625</v>
      </c>
      <c r="H474" s="22">
        <f>_xll.BDH(H$3&amp;" Govt",$A$8,F474,F474)</f>
        <v>1.2572700000000001</v>
      </c>
      <c r="I474" s="14">
        <f t="shared" si="187"/>
        <v>102.0377981658673</v>
      </c>
      <c r="J474" s="2">
        <v>38852</v>
      </c>
      <c r="K474">
        <v>128.0546875</v>
      </c>
      <c r="L474" s="22">
        <f>_xll.BDH(L$3&amp;" Govt",$A$8,J474,J474)</f>
        <v>1.2330000000000001</v>
      </c>
      <c r="M474">
        <f t="shared" si="188"/>
        <v>103.85619424168694</v>
      </c>
      <c r="N474" s="2">
        <v>38852</v>
      </c>
      <c r="O474">
        <v>128.5625</v>
      </c>
      <c r="P474" s="22">
        <f>_xll.BDH(P$3&amp;" Govt",$A$8,N474,N474)</f>
        <v>1.21461</v>
      </c>
      <c r="Q474">
        <f t="shared" si="189"/>
        <v>105.84673269609175</v>
      </c>
      <c r="R474" s="2">
        <v>38852</v>
      </c>
      <c r="S474">
        <v>128.61328125</v>
      </c>
      <c r="T474" s="22">
        <f>_xll.BDH(T$3&amp;" Govt",$A$8,R474,R474)</f>
        <v>1.18397</v>
      </c>
      <c r="U474">
        <f t="shared" si="190"/>
        <v>108.62883455661884</v>
      </c>
      <c r="V474" s="2">
        <v>38947</v>
      </c>
      <c r="W474">
        <v>102.21875</v>
      </c>
      <c r="X474" s="22">
        <f>_xll.BDH(X$3&amp;" Govt",$A$8,V474,V474)</f>
        <v>1.0700700000000001</v>
      </c>
      <c r="Y474">
        <f t="shared" si="191"/>
        <v>95.525292737858265</v>
      </c>
      <c r="Z474" s="2">
        <v>38852</v>
      </c>
      <c r="AA474">
        <v>122.0546875</v>
      </c>
      <c r="AB474" s="22">
        <f>_xll.BDH(AB$3&amp;" Govt",$A$8,Z474,Z474)</f>
        <v>1.1445099999999999</v>
      </c>
      <c r="AC474">
        <f t="shared" si="192"/>
        <v>106.64361822963539</v>
      </c>
      <c r="AD474" s="2">
        <v>39489</v>
      </c>
      <c r="AE474">
        <v>113.5703125</v>
      </c>
      <c r="AF474" s="22">
        <f>_xll.BDH(AF$3&amp;" Govt",$A$8,AD474,AD474)</f>
        <v>1.0586500000000001</v>
      </c>
      <c r="AG474">
        <f t="shared" si="193"/>
        <v>107.27843243753837</v>
      </c>
      <c r="AH474" s="2">
        <v>38852</v>
      </c>
      <c r="AI474">
        <v>119.7265625</v>
      </c>
      <c r="AJ474" s="22">
        <f>_xll.BDH(AJ$3&amp;" Govt",$A$8,AH474,AH474)</f>
        <v>1.1218300000000001</v>
      </c>
      <c r="AK474">
        <f t="shared" si="194"/>
        <v>106.72433657506038</v>
      </c>
      <c r="AL474" s="2">
        <v>39853</v>
      </c>
      <c r="AM474">
        <v>106.953125</v>
      </c>
      <c r="AN474" s="22">
        <f>_xll.BDH(AN$3&amp;" Govt",$A$8,AL474,AL474)</f>
        <v>1.0437400000000001</v>
      </c>
      <c r="AO474">
        <f t="shared" si="195"/>
        <v>102.47104163872227</v>
      </c>
      <c r="AP474" s="2">
        <v>38852</v>
      </c>
      <c r="AQ474">
        <v>115.98828125</v>
      </c>
      <c r="AR474" s="22">
        <f>_xll.BDH(AR$3&amp;" Govt",$A$8,AP474,AP474)</f>
        <v>1.10788</v>
      </c>
      <c r="AS474">
        <f t="shared" si="196"/>
        <v>104.69390299490919</v>
      </c>
      <c r="AV474" s="22"/>
      <c r="AX474" s="2">
        <v>38852</v>
      </c>
      <c r="AY474">
        <v>105.41015625</v>
      </c>
      <c r="AZ474" s="22">
        <f>_xll.BDH(AZ$3&amp;" Govt",$A$8,AX474,AX474)</f>
        <v>1.08457</v>
      </c>
      <c r="BA474">
        <f t="shared" si="197"/>
        <v>97.19073572936739</v>
      </c>
      <c r="BB474" s="2">
        <v>38852</v>
      </c>
      <c r="BC474">
        <v>105.2421875</v>
      </c>
      <c r="BD474" s="22">
        <f>_xll.BDH(BD$3&amp;" Govt",$A$8,BB474,BB474)</f>
        <v>1.07806</v>
      </c>
      <c r="BE474">
        <f t="shared" si="198"/>
        <v>97.621827634825522</v>
      </c>
      <c r="BH474" s="22"/>
      <c r="BJ474" s="2">
        <v>38852</v>
      </c>
      <c r="BK474">
        <v>103.03125</v>
      </c>
      <c r="BL474" s="22">
        <f>_xll.BDH(BL$3&amp;" Govt",$A$8,BJ474,BJ474)</f>
        <v>1.0567599999999999</v>
      </c>
      <c r="BM474">
        <f t="shared" si="199"/>
        <v>97.497303077330713</v>
      </c>
      <c r="BN474" s="2">
        <v>39027</v>
      </c>
      <c r="BO474">
        <v>101.3046875</v>
      </c>
      <c r="BP474" s="22">
        <f>_xll.BDH(BP$3&amp;" Govt",$A$8,BN474,BN474)</f>
        <v>1.06697</v>
      </c>
      <c r="BQ474">
        <f t="shared" si="200"/>
        <v>94.946144221487017</v>
      </c>
      <c r="BR474" s="2">
        <v>39206</v>
      </c>
      <c r="BS474">
        <v>102.828125</v>
      </c>
      <c r="BT474" s="22">
        <f>_xll.BDH(BT$3&amp;" Govt",$A$8,BR474,BR474)</f>
        <v>1.04714</v>
      </c>
      <c r="BU474">
        <f t="shared" si="201"/>
        <v>98.199023053268903</v>
      </c>
      <c r="BV474" s="2">
        <v>39386</v>
      </c>
      <c r="BW474">
        <v>104.52734375</v>
      </c>
      <c r="BX474" s="22">
        <f>_xll.BDH(BX$3&amp;" Govt",$A$8,BV474,BV474)</f>
        <v>1.04762</v>
      </c>
      <c r="BY474">
        <f t="shared" si="202"/>
        <v>99.776010146808957</v>
      </c>
      <c r="BZ474" s="2">
        <v>39568</v>
      </c>
      <c r="CA474">
        <v>115.55078125</v>
      </c>
      <c r="CB474" s="22">
        <f>_xll.BDH(CB$3&amp;" Govt",$A$8,BZ474,BZ474)</f>
        <v>1.0481400000000001</v>
      </c>
      <c r="CC474">
        <f t="shared" si="203"/>
        <v>110.2436518499437</v>
      </c>
      <c r="CD474" s="2">
        <v>39750</v>
      </c>
      <c r="CE474">
        <v>100.79296875</v>
      </c>
      <c r="CF474" s="22">
        <f>_xll.BDH(CF$3&amp;" Govt",$A$8,CD474,CD474)</f>
        <v>1.0868100000000001</v>
      </c>
      <c r="CG474">
        <f t="shared" si="204"/>
        <v>92.742032876031686</v>
      </c>
      <c r="CH474" s="2">
        <v>39932</v>
      </c>
      <c r="CI474">
        <v>111.078125</v>
      </c>
      <c r="CJ474" s="22">
        <f>_xll.BDH(CJ$3&amp;" Govt",$A$8,CH474,CH474)</f>
        <v>1.0234799999999999</v>
      </c>
      <c r="CK474">
        <f t="shared" si="205"/>
        <v>108.52984425684919</v>
      </c>
      <c r="CL474" s="2">
        <v>40114</v>
      </c>
      <c r="CM474">
        <v>105.44921875</v>
      </c>
      <c r="CN474" s="22">
        <f>_xll.BDH(CN$3&amp;" Govt",$A$8,CL474,CL474)</f>
        <v>1.0299499999999999</v>
      </c>
      <c r="CO474">
        <f t="shared" si="206"/>
        <v>102.3828523229283</v>
      </c>
      <c r="CR474" s="22"/>
      <c r="CV474" s="22"/>
      <c r="CZ474" s="22"/>
      <c r="DB474" s="2">
        <v>38855</v>
      </c>
      <c r="DC474">
        <v>105.63671875</v>
      </c>
      <c r="DD474" s="22">
        <f>_xll.BDH(DD$3&amp;" Govt",$A$8,DB474,DB474)</f>
        <v>1.0573300000000001</v>
      </c>
      <c r="DE474">
        <f t="shared" si="207"/>
        <v>99.908939262103587</v>
      </c>
      <c r="DF474" s="2">
        <v>39398</v>
      </c>
      <c r="DG474">
        <v>105.31640625</v>
      </c>
      <c r="DH474" s="22">
        <f>_xll.BDH(DH$3&amp;" Govt",$A$8,DF474,DF474)</f>
        <v>1.0486200000000001</v>
      </c>
      <c r="DI474">
        <f t="shared" si="208"/>
        <v>100.43333738627911</v>
      </c>
      <c r="DJ474" s="2">
        <v>39762</v>
      </c>
      <c r="DK474">
        <v>100.9765625</v>
      </c>
      <c r="DL474" s="22">
        <f>_xll.BDH(DL$3&amp;" Govt",$A$8,DJ474,DJ474)</f>
        <v>1.0859399999999999</v>
      </c>
      <c r="DM474">
        <f t="shared" si="209"/>
        <v>92.985397443689351</v>
      </c>
      <c r="DP474" s="22"/>
    </row>
    <row r="475" spans="4:120" x14ac:dyDescent="0.25">
      <c r="D475" s="2"/>
      <c r="F475" s="2">
        <v>38853</v>
      </c>
      <c r="G475">
        <v>128.34375</v>
      </c>
      <c r="H475" s="22">
        <f>_xll.BDH(H$3&amp;" Govt",$A$8,F475,F475)</f>
        <v>1.2575000000000001</v>
      </c>
      <c r="I475" s="14">
        <f t="shared" si="187"/>
        <v>102.06262425447315</v>
      </c>
      <c r="J475" s="2">
        <v>38853</v>
      </c>
      <c r="K475">
        <v>128.1640625</v>
      </c>
      <c r="L475" s="22">
        <f>_xll.BDH(L$3&amp;" Govt",$A$8,J475,J475)</f>
        <v>1.23322</v>
      </c>
      <c r="M475">
        <f t="shared" si="188"/>
        <v>103.92635742203338</v>
      </c>
      <c r="N475" s="2">
        <v>38853</v>
      </c>
      <c r="O475">
        <v>128.671875</v>
      </c>
      <c r="P475" s="22">
        <f>_xll.BDH(P$3&amp;" Govt",$A$8,N475,N475)</f>
        <v>1.2148300000000001</v>
      </c>
      <c r="Q475">
        <f t="shared" si="189"/>
        <v>105.91759752393338</v>
      </c>
      <c r="R475" s="2">
        <v>38853</v>
      </c>
      <c r="S475">
        <v>128.8515625</v>
      </c>
      <c r="T475" s="22">
        <f>_xll.BDH(T$3&amp;" Govt",$A$8,R475,R475)</f>
        <v>1.18418</v>
      </c>
      <c r="U475">
        <f t="shared" si="190"/>
        <v>108.81079101150164</v>
      </c>
      <c r="V475" s="2">
        <v>38950</v>
      </c>
      <c r="W475">
        <v>102.34765625</v>
      </c>
      <c r="X475" s="22">
        <f>_xll.BDH(X$3&amp;" Govt",$A$8,V475,V475)</f>
        <v>1.0702700000000001</v>
      </c>
      <c r="Y475">
        <f t="shared" si="191"/>
        <v>95.627884786082006</v>
      </c>
      <c r="Z475" s="2">
        <v>38853</v>
      </c>
      <c r="AA475">
        <v>122.30078125</v>
      </c>
      <c r="AB475" s="22">
        <f>_xll.BDH(AB$3&amp;" Govt",$A$8,Z475,Z475)</f>
        <v>1.14472</v>
      </c>
      <c r="AC475">
        <f t="shared" si="192"/>
        <v>106.83903596512685</v>
      </c>
      <c r="AD475" s="2">
        <v>39490</v>
      </c>
      <c r="AE475">
        <v>113.58984375</v>
      </c>
      <c r="AF475" s="22">
        <f>_xll.BDH(AF$3&amp;" Govt",$A$8,AD475,AD475)</f>
        <v>1.05863</v>
      </c>
      <c r="AG475">
        <f t="shared" si="193"/>
        <v>107.29890873109585</v>
      </c>
      <c r="AH475" s="2">
        <v>38853</v>
      </c>
      <c r="AI475">
        <v>120.00390625</v>
      </c>
      <c r="AJ475" s="22">
        <f>_xll.BDH(AJ$3&amp;" Govt",$A$8,AH475,AH475)</f>
        <v>1.1220300000000001</v>
      </c>
      <c r="AK475">
        <f t="shared" si="194"/>
        <v>106.95249347165405</v>
      </c>
      <c r="AL475" s="2">
        <v>39854</v>
      </c>
      <c r="AM475">
        <v>106.984375</v>
      </c>
      <c r="AN475" s="22">
        <f>_xll.BDH(AN$3&amp;" Govt",$A$8,AL475,AL475)</f>
        <v>1.04335</v>
      </c>
      <c r="AO475">
        <f t="shared" si="195"/>
        <v>102.53929649686107</v>
      </c>
      <c r="AP475" s="2">
        <v>38853</v>
      </c>
      <c r="AQ475">
        <v>116.3125</v>
      </c>
      <c r="AR475" s="22">
        <f>_xll.BDH(AR$3&amp;" Govt",$A$8,AP475,AP475)</f>
        <v>1.10808</v>
      </c>
      <c r="AS475">
        <f t="shared" si="196"/>
        <v>104.96760161721176</v>
      </c>
      <c r="AV475" s="22"/>
      <c r="AX475" s="2">
        <v>38853</v>
      </c>
      <c r="AY475">
        <v>105.7578125</v>
      </c>
      <c r="AZ475" s="22">
        <f>_xll.BDH(AZ$3&amp;" Govt",$A$8,AX475,AX475)</f>
        <v>1.0847599999999999</v>
      </c>
      <c r="BA475">
        <f t="shared" si="197"/>
        <v>97.494203787012793</v>
      </c>
      <c r="BB475" s="2">
        <v>38853</v>
      </c>
      <c r="BC475">
        <v>105.60546875</v>
      </c>
      <c r="BD475" s="22">
        <f>_xll.BDH(BD$3&amp;" Govt",$A$8,BB475,BB475)</f>
        <v>1.0782499999999999</v>
      </c>
      <c r="BE475">
        <f t="shared" si="198"/>
        <v>97.941543009506148</v>
      </c>
      <c r="BH475" s="22"/>
      <c r="BJ475" s="2">
        <v>38853</v>
      </c>
      <c r="BK475">
        <v>103.35546875</v>
      </c>
      <c r="BL475" s="22">
        <f>_xll.BDH(BL$3&amp;" Govt",$A$8,BJ475,BJ475)</f>
        <v>1.0569500000000001</v>
      </c>
      <c r="BM475">
        <f t="shared" si="199"/>
        <v>97.786526089218981</v>
      </c>
      <c r="BN475" s="2">
        <v>39028</v>
      </c>
      <c r="BO475">
        <v>101.55859375</v>
      </c>
      <c r="BP475" s="22">
        <f>_xll.BDH(BP$3&amp;" Govt",$A$8,BN475,BN475)</f>
        <v>1.0668</v>
      </c>
      <c r="BQ475">
        <f t="shared" si="200"/>
        <v>95.1992817304087</v>
      </c>
      <c r="BR475" s="2">
        <v>39209</v>
      </c>
      <c r="BS475">
        <v>102.73046875</v>
      </c>
      <c r="BT475" s="22">
        <f>_xll.BDH(BT$3&amp;" Govt",$A$8,BR475,BR475)</f>
        <v>1.04806</v>
      </c>
      <c r="BU475">
        <f t="shared" si="201"/>
        <v>98.019644629124286</v>
      </c>
      <c r="BV475" s="2">
        <v>39387</v>
      </c>
      <c r="BW475">
        <v>105.58984375</v>
      </c>
      <c r="BX475" s="22">
        <f>_xll.BDH(BX$3&amp;" Govt",$A$8,BV475,BV475)</f>
        <v>1.04756</v>
      </c>
      <c r="BY475">
        <f t="shared" si="202"/>
        <v>100.79598662606438</v>
      </c>
      <c r="BZ475" s="2">
        <v>39569</v>
      </c>
      <c r="CA475">
        <v>115.609375</v>
      </c>
      <c r="CB475" s="22">
        <f>_xll.BDH(CB$3&amp;" Govt",$A$8,BZ475,BZ475)</f>
        <v>1.0482400000000001</v>
      </c>
      <c r="CC475">
        <f t="shared" si="203"/>
        <v>110.28903209188735</v>
      </c>
      <c r="CD475" s="2">
        <v>39751</v>
      </c>
      <c r="CE475">
        <v>100.49609375</v>
      </c>
      <c r="CF475" s="22">
        <f>_xll.BDH(CF$3&amp;" Govt",$A$8,CD475,CD475)</f>
        <v>1.08667</v>
      </c>
      <c r="CG475">
        <f t="shared" si="204"/>
        <v>92.480784184711084</v>
      </c>
      <c r="CH475" s="2">
        <v>39933</v>
      </c>
      <c r="CI475">
        <v>110.3671875</v>
      </c>
      <c r="CJ475" s="22">
        <f>_xll.BDH(CJ$3&amp;" Govt",$A$8,CH475,CH475)</f>
        <v>1.0236499999999999</v>
      </c>
      <c r="CK475">
        <f t="shared" si="205"/>
        <v>107.81730816196942</v>
      </c>
      <c r="CL475" s="2">
        <v>40115</v>
      </c>
      <c r="CM475">
        <v>105.37890625</v>
      </c>
      <c r="CN475" s="22">
        <f>_xll.BDH(CN$3&amp;" Govt",$A$8,CL475,CL475)</f>
        <v>1.03003</v>
      </c>
      <c r="CO475">
        <f t="shared" si="206"/>
        <v>102.30663791345883</v>
      </c>
      <c r="CR475" s="22"/>
      <c r="CV475" s="22"/>
      <c r="CZ475" s="22"/>
      <c r="DB475" s="2">
        <v>38856</v>
      </c>
      <c r="DC475">
        <v>105.56640625</v>
      </c>
      <c r="DD475" s="22">
        <f>_xll.BDH(DD$3&amp;" Govt",$A$8,DB475,DB475)</f>
        <v>1.05752</v>
      </c>
      <c r="DE475">
        <f t="shared" si="207"/>
        <v>99.824500955064678</v>
      </c>
      <c r="DF475" s="2">
        <v>39399</v>
      </c>
      <c r="DG475">
        <v>104.609375</v>
      </c>
      <c r="DH475" s="22">
        <f>_xll.BDH(DH$3&amp;" Govt",$A$8,DF475,DF475)</f>
        <v>1.04871</v>
      </c>
      <c r="DI475">
        <f t="shared" si="208"/>
        <v>99.750526837733972</v>
      </c>
      <c r="DJ475" s="2">
        <v>39763</v>
      </c>
      <c r="DK475">
        <v>100.9765625</v>
      </c>
      <c r="DL475" s="22">
        <f>_xll.BDH(DL$3&amp;" Govt",$A$8,DJ475,DJ475)</f>
        <v>1.08589</v>
      </c>
      <c r="DM475">
        <f t="shared" si="209"/>
        <v>92.98967897300831</v>
      </c>
      <c r="DP475" s="22"/>
    </row>
    <row r="476" spans="4:120" x14ac:dyDescent="0.25">
      <c r="D476" s="2"/>
      <c r="F476" s="2">
        <v>38854</v>
      </c>
      <c r="G476">
        <v>128.4375</v>
      </c>
      <c r="H476" s="22">
        <f>_xll.BDH(H$3&amp;" Govt",$A$8,F476,F476)</f>
        <v>1.2577199999999999</v>
      </c>
      <c r="I476" s="14">
        <f t="shared" si="187"/>
        <v>102.11931113443374</v>
      </c>
      <c r="J476" s="2">
        <v>38854</v>
      </c>
      <c r="K476">
        <v>128.19921875</v>
      </c>
      <c r="L476" s="22">
        <f>_xll.BDH(L$3&amp;" Govt",$A$8,J476,J476)</f>
        <v>1.2334400000000001</v>
      </c>
      <c r="M476">
        <f t="shared" si="188"/>
        <v>103.93632341256972</v>
      </c>
      <c r="N476" s="2">
        <v>38854</v>
      </c>
      <c r="O476">
        <v>128.765625</v>
      </c>
      <c r="P476" s="22">
        <f>_xll.BDH(P$3&amp;" Govt",$A$8,N476,N476)</f>
        <v>1.21505</v>
      </c>
      <c r="Q476">
        <f t="shared" si="189"/>
        <v>105.97557713674335</v>
      </c>
      <c r="R476" s="2">
        <v>38854</v>
      </c>
      <c r="S476">
        <v>128.88671875</v>
      </c>
      <c r="T476" s="22">
        <f>_xll.BDH(T$3&amp;" Govt",$A$8,R476,R476)</f>
        <v>1.1843900000000001</v>
      </c>
      <c r="U476">
        <f t="shared" si="190"/>
        <v>108.82118115654471</v>
      </c>
      <c r="V476" s="2">
        <v>38951</v>
      </c>
      <c r="W476">
        <v>102.35546875</v>
      </c>
      <c r="X476" s="22">
        <f>_xll.BDH(X$3&amp;" Govt",$A$8,V476,V476)</f>
        <v>1.0703400000000001</v>
      </c>
      <c r="Y476">
        <f t="shared" si="191"/>
        <v>95.628929826036583</v>
      </c>
      <c r="Z476" s="2">
        <v>38854</v>
      </c>
      <c r="AA476">
        <v>122.2421875</v>
      </c>
      <c r="AB476" s="22">
        <f>_xll.BDH(AB$3&amp;" Govt",$A$8,Z476,Z476)</f>
        <v>1.1449199999999999</v>
      </c>
      <c r="AC476">
        <f t="shared" si="192"/>
        <v>106.76919566432589</v>
      </c>
      <c r="AD476" s="2">
        <v>39491</v>
      </c>
      <c r="AE476">
        <v>113.34375</v>
      </c>
      <c r="AF476" s="22">
        <f>_xll.BDH(AF$3&amp;" Govt",$A$8,AD476,AD476)</f>
        <v>1.0586</v>
      </c>
      <c r="AG476">
        <f t="shared" si="193"/>
        <v>107.06947855658417</v>
      </c>
      <c r="AH476" s="2">
        <v>38854</v>
      </c>
      <c r="AI476">
        <v>119.9296875</v>
      </c>
      <c r="AJ476" s="22">
        <f>_xll.BDH(AJ$3&amp;" Govt",$A$8,AH476,AH476)</f>
        <v>1.1222300000000001</v>
      </c>
      <c r="AK476">
        <f t="shared" si="194"/>
        <v>106.86729770189712</v>
      </c>
      <c r="AL476" s="2">
        <v>39855</v>
      </c>
      <c r="AM476">
        <v>106.5078125</v>
      </c>
      <c r="AN476" s="22">
        <f>_xll.BDH(AN$3&amp;" Govt",$A$8,AL476,AL476)</f>
        <v>1.04297</v>
      </c>
      <c r="AO476">
        <f t="shared" si="195"/>
        <v>102.11972779658092</v>
      </c>
      <c r="AP476" s="2">
        <v>38854</v>
      </c>
      <c r="AQ476">
        <v>116.2890625</v>
      </c>
      <c r="AR476" s="22">
        <f>_xll.BDH(AR$3&amp;" Govt",$A$8,AP476,AP476)</f>
        <v>1.1082700000000001</v>
      </c>
      <c r="AS476">
        <f t="shared" si="196"/>
        <v>104.92845831791891</v>
      </c>
      <c r="AV476" s="22"/>
      <c r="AX476" s="2">
        <v>38854</v>
      </c>
      <c r="AY476">
        <v>105.64453125</v>
      </c>
      <c r="AZ476" s="22">
        <f>_xll.BDH(AZ$3&amp;" Govt",$A$8,AX476,AX476)</f>
        <v>1.0849599999999999</v>
      </c>
      <c r="BA476">
        <f t="shared" si="197"/>
        <v>97.371821311384764</v>
      </c>
      <c r="BB476" s="2">
        <v>38854</v>
      </c>
      <c r="BC476">
        <v>105.42578125</v>
      </c>
      <c r="BD476" s="22">
        <f>_xll.BDH(BD$3&amp;" Govt",$A$8,BB476,BB476)</f>
        <v>1.0784400000000001</v>
      </c>
      <c r="BE476">
        <f t="shared" si="198"/>
        <v>97.757669643188308</v>
      </c>
      <c r="BH476" s="22"/>
      <c r="BJ476" s="2">
        <v>38854</v>
      </c>
      <c r="BK476">
        <v>103.24609375</v>
      </c>
      <c r="BL476" s="22">
        <f>_xll.BDH(BL$3&amp;" Govt",$A$8,BJ476,BJ476)</f>
        <v>1.05714</v>
      </c>
      <c r="BM476">
        <f t="shared" si="199"/>
        <v>97.665487778345351</v>
      </c>
      <c r="BN476" s="2">
        <v>39029</v>
      </c>
      <c r="BO476">
        <v>101.78125</v>
      </c>
      <c r="BP476" s="22">
        <f>_xll.BDH(BP$3&amp;" Govt",$A$8,BN476,BN476)</f>
        <v>1.0666199999999999</v>
      </c>
      <c r="BQ476">
        <f t="shared" si="200"/>
        <v>95.42409667922972</v>
      </c>
      <c r="BR476" s="2">
        <v>39210</v>
      </c>
      <c r="BS476">
        <v>102.84765625</v>
      </c>
      <c r="BT476" s="22">
        <f>_xll.BDH(BT$3&amp;" Govt",$A$8,BR476,BR476)</f>
        <v>1.04837</v>
      </c>
      <c r="BU476">
        <f t="shared" si="201"/>
        <v>98.102441170579084</v>
      </c>
      <c r="BV476" s="2">
        <v>39388</v>
      </c>
      <c r="BW476">
        <v>106.22265625</v>
      </c>
      <c r="BX476" s="22">
        <f>_xll.BDH(BX$3&amp;" Govt",$A$8,BV476,BV476)</f>
        <v>1.04766</v>
      </c>
      <c r="BY476">
        <f t="shared" si="202"/>
        <v>101.39039025065384</v>
      </c>
      <c r="BZ476" s="2">
        <v>39570</v>
      </c>
      <c r="CA476">
        <v>115.13671875</v>
      </c>
      <c r="CB476" s="22">
        <f>_xll.BDH(CB$3&amp;" Govt",$A$8,BZ476,BZ476)</f>
        <v>1.04853</v>
      </c>
      <c r="CC476">
        <f t="shared" si="203"/>
        <v>109.80774870533033</v>
      </c>
      <c r="CD476" s="2">
        <v>39752</v>
      </c>
      <c r="CE476">
        <v>99.8515625</v>
      </c>
      <c r="CF476" s="22">
        <f>_xll.BDH(CF$3&amp;" Govt",$A$8,CD476,CD476)</f>
        <v>1.08653</v>
      </c>
      <c r="CG476">
        <f t="shared" si="204"/>
        <v>91.899498863353983</v>
      </c>
      <c r="CH476" s="2">
        <v>39934</v>
      </c>
      <c r="CI476">
        <v>109.6015625</v>
      </c>
      <c r="CJ476" s="22">
        <f>_xll.BDH(CJ$3&amp;" Govt",$A$8,CH476,CH476)</f>
        <v>1.02382</v>
      </c>
      <c r="CK476">
        <f t="shared" si="205"/>
        <v>107.05159354183353</v>
      </c>
      <c r="CL476" s="2">
        <v>40116</v>
      </c>
      <c r="CM476">
        <v>106.21484375</v>
      </c>
      <c r="CN476" s="22">
        <f>_xll.BDH(CN$3&amp;" Govt",$A$8,CL476,CL476)</f>
        <v>1.0301</v>
      </c>
      <c r="CO476">
        <f t="shared" si="206"/>
        <v>103.11119672847296</v>
      </c>
      <c r="CR476" s="22"/>
      <c r="CV476" s="22"/>
      <c r="CZ476" s="22"/>
      <c r="DB476" s="2">
        <v>38859</v>
      </c>
      <c r="DC476">
        <v>105.7734375</v>
      </c>
      <c r="DD476" s="22">
        <f>_xll.BDH(DD$3&amp;" Govt",$A$8,DB476,DB476)</f>
        <v>1.0580799999999999</v>
      </c>
      <c r="DE476">
        <f t="shared" si="207"/>
        <v>99.96733470058976</v>
      </c>
      <c r="DF476" s="2">
        <v>39400</v>
      </c>
      <c r="DG476">
        <v>104.54296875</v>
      </c>
      <c r="DH476" s="22">
        <f>_xll.BDH(DH$3&amp;" Govt",$A$8,DF476,DF476)</f>
        <v>1.04881</v>
      </c>
      <c r="DI476">
        <f t="shared" si="208"/>
        <v>99.677700203087312</v>
      </c>
      <c r="DJ476" s="2">
        <v>39764</v>
      </c>
      <c r="DK476">
        <v>101.89453125</v>
      </c>
      <c r="DL476" s="22">
        <f>_xll.BDH(DL$3&amp;" Govt",$A$8,DJ476,DJ476)</f>
        <v>1.0858399999999999</v>
      </c>
      <c r="DM476">
        <f t="shared" si="209"/>
        <v>93.839360541147869</v>
      </c>
      <c r="DP476" s="22"/>
    </row>
    <row r="477" spans="4:120" x14ac:dyDescent="0.25">
      <c r="D477" s="2"/>
      <c r="F477" s="2">
        <v>38855</v>
      </c>
      <c r="G477">
        <v>128.51171875</v>
      </c>
      <c r="H477" s="22">
        <f>_xll.BDH(H$3&amp;" Govt",$A$8,F477,F477)</f>
        <v>1.2579500000000001</v>
      </c>
      <c r="I477" s="14">
        <f t="shared" si="187"/>
        <v>102.15963969156165</v>
      </c>
      <c r="J477" s="2">
        <v>38855</v>
      </c>
      <c r="K477">
        <v>128.33203125</v>
      </c>
      <c r="L477" s="22">
        <f>_xll.BDH(L$3&amp;" Govt",$A$8,J477,J477)</f>
        <v>1.23366</v>
      </c>
      <c r="M477">
        <f t="shared" si="188"/>
        <v>104.02544562521278</v>
      </c>
      <c r="N477" s="2">
        <v>38855</v>
      </c>
      <c r="O477">
        <v>128.9140625</v>
      </c>
      <c r="P477" s="22">
        <f>_xll.BDH(P$3&amp;" Govt",$A$8,N477,N477)</f>
        <v>1.21526</v>
      </c>
      <c r="Q477">
        <f t="shared" si="189"/>
        <v>106.07940893306782</v>
      </c>
      <c r="R477" s="2">
        <v>38855</v>
      </c>
      <c r="S477">
        <v>129.09375</v>
      </c>
      <c r="T477" s="22">
        <f>_xll.BDH(T$3&amp;" Govt",$A$8,R477,R477)</f>
        <v>1.1846000000000001</v>
      </c>
      <c r="U477">
        <f t="shared" si="190"/>
        <v>108.97665878777646</v>
      </c>
      <c r="V477" s="2">
        <v>38952</v>
      </c>
      <c r="W477">
        <v>102.1328125</v>
      </c>
      <c r="X477" s="22">
        <f>_xll.BDH(X$3&amp;" Govt",$A$8,V477,V477)</f>
        <v>1.0704100000000001</v>
      </c>
      <c r="Y477">
        <f t="shared" si="191"/>
        <v>95.414665875692478</v>
      </c>
      <c r="Z477" s="2">
        <v>38855</v>
      </c>
      <c r="AA477">
        <v>122.5078125</v>
      </c>
      <c r="AB477" s="22">
        <f>_xll.BDH(AB$3&amp;" Govt",$A$8,Z477,Z477)</f>
        <v>1.1451199999999999</v>
      </c>
      <c r="AC477">
        <f t="shared" si="192"/>
        <v>106.98251056657818</v>
      </c>
      <c r="AD477" s="2">
        <v>39492</v>
      </c>
      <c r="AE477">
        <v>113.3984375</v>
      </c>
      <c r="AF477" s="22">
        <f>_xll.BDH(AF$3&amp;" Govt",$A$8,AD477,AD477)</f>
        <v>1.0585800000000001</v>
      </c>
      <c r="AG477">
        <f t="shared" si="193"/>
        <v>107.12316263296113</v>
      </c>
      <c r="AH477" s="2">
        <v>38855</v>
      </c>
      <c r="AI477">
        <v>120.26171875</v>
      </c>
      <c r="AJ477" s="22">
        <f>_xll.BDH(AJ$3&amp;" Govt",$A$8,AH477,AH477)</f>
        <v>1.12243</v>
      </c>
      <c r="AK477">
        <f t="shared" si="194"/>
        <v>107.14407023155118</v>
      </c>
      <c r="AL477" s="2">
        <v>39856</v>
      </c>
      <c r="AM477">
        <v>105.96875</v>
      </c>
      <c r="AN477" s="22">
        <f>_xll.BDH(AN$3&amp;" Govt",$A$8,AL477,AL477)</f>
        <v>1.0425800000000001</v>
      </c>
      <c r="AO477">
        <f t="shared" si="195"/>
        <v>101.64088127529782</v>
      </c>
      <c r="AP477" s="2">
        <v>38855</v>
      </c>
      <c r="AQ477">
        <v>116.5625</v>
      </c>
      <c r="AR477" s="22">
        <f>_xll.BDH(AR$3&amp;" Govt",$A$8,AP477,AP477)</f>
        <v>1.1084700000000001</v>
      </c>
      <c r="AS477">
        <f t="shared" si="196"/>
        <v>105.15620630238075</v>
      </c>
      <c r="AV477" s="22"/>
      <c r="AX477" s="2">
        <v>38855</v>
      </c>
      <c r="AY477">
        <v>106.02734375</v>
      </c>
      <c r="AZ477" s="22">
        <f>_xll.BDH(AZ$3&amp;" Govt",$A$8,AX477,AX477)</f>
        <v>1.0851500000000001</v>
      </c>
      <c r="BA477">
        <f t="shared" si="197"/>
        <v>97.707546191770717</v>
      </c>
      <c r="BB477" s="2">
        <v>38855</v>
      </c>
      <c r="BC477">
        <v>105.85546875</v>
      </c>
      <c r="BD477" s="22">
        <f>_xll.BDH(BD$3&amp;" Govt",$A$8,BB477,BB477)</f>
        <v>1.07863</v>
      </c>
      <c r="BE477">
        <f t="shared" si="198"/>
        <v>98.138813819381994</v>
      </c>
      <c r="BH477" s="22"/>
      <c r="BJ477" s="2">
        <v>38855</v>
      </c>
      <c r="BK477">
        <v>103.6328125</v>
      </c>
      <c r="BL477" s="22">
        <f>_xll.BDH(BL$3&amp;" Govt",$A$8,BJ477,BJ477)</f>
        <v>1.0573300000000001</v>
      </c>
      <c r="BM477">
        <f t="shared" si="199"/>
        <v>98.01368777959577</v>
      </c>
      <c r="BN477" s="2">
        <v>39030</v>
      </c>
      <c r="BO477">
        <v>101.8671875</v>
      </c>
      <c r="BP477" s="22">
        <f>_xll.BDH(BP$3&amp;" Govt",$A$8,BN477,BN477)</f>
        <v>1.0664499999999999</v>
      </c>
      <c r="BQ477">
        <f t="shared" si="200"/>
        <v>95.519890759060445</v>
      </c>
      <c r="BR477" s="2">
        <v>39211</v>
      </c>
      <c r="BS477">
        <v>102.58984375</v>
      </c>
      <c r="BT477" s="22">
        <f>_xll.BDH(BT$3&amp;" Govt",$A$8,BR477,BR477)</f>
        <v>1.04867</v>
      </c>
      <c r="BU477">
        <f t="shared" si="201"/>
        <v>97.828529232265637</v>
      </c>
      <c r="BV477" s="2">
        <v>39391</v>
      </c>
      <c r="BW477">
        <v>106.20703125</v>
      </c>
      <c r="BX477" s="22">
        <f>_xll.BDH(BX$3&amp;" Govt",$A$8,BV477,BV477)</f>
        <v>1.0479400000000001</v>
      </c>
      <c r="BY477">
        <f t="shared" si="202"/>
        <v>101.34838945932017</v>
      </c>
      <c r="BZ477" s="2">
        <v>39573</v>
      </c>
      <c r="CA477">
        <v>115.453125</v>
      </c>
      <c r="CB477" s="22">
        <f>_xll.BDH(CB$3&amp;" Govt",$A$8,BZ477,BZ477)</f>
        <v>1.04941</v>
      </c>
      <c r="CC477">
        <f t="shared" si="203"/>
        <v>110.01717631812161</v>
      </c>
      <c r="CD477" s="2">
        <v>39755</v>
      </c>
      <c r="CE477">
        <v>100.48046875</v>
      </c>
      <c r="CF477" s="22">
        <f>_xll.BDH(CF$3&amp;" Govt",$A$8,CD477,CD477)</f>
        <v>1.08629</v>
      </c>
      <c r="CG477">
        <f t="shared" si="204"/>
        <v>92.498751484410249</v>
      </c>
      <c r="CH477" s="2">
        <v>39937</v>
      </c>
      <c r="CI477">
        <v>109.6953125</v>
      </c>
      <c r="CJ477" s="22">
        <f>_xll.BDH(CJ$3&amp;" Govt",$A$8,CH477,CH477)</f>
        <v>1.02406</v>
      </c>
      <c r="CK477">
        <f t="shared" si="205"/>
        <v>107.11805216491221</v>
      </c>
      <c r="CL477" s="2">
        <v>40119</v>
      </c>
      <c r="CM477">
        <v>106.140625</v>
      </c>
      <c r="CN477" s="22">
        <f>_xll.BDH(CN$3&amp;" Govt",$A$8,CL477,CL477)</f>
        <v>1.03027</v>
      </c>
      <c r="CO477">
        <f t="shared" si="206"/>
        <v>103.02214468052064</v>
      </c>
      <c r="CR477" s="22"/>
      <c r="CV477" s="22"/>
      <c r="CZ477" s="22"/>
      <c r="DB477" s="2">
        <v>38860</v>
      </c>
      <c r="DC477">
        <v>105.98046875</v>
      </c>
      <c r="DD477" s="22">
        <f>_xll.BDH(DD$3&amp;" Govt",$A$8,DB477,DB477)</f>
        <v>1.05827</v>
      </c>
      <c r="DE477">
        <f t="shared" si="207"/>
        <v>100.14501852079337</v>
      </c>
      <c r="DF477" s="2">
        <v>39401</v>
      </c>
      <c r="DG477">
        <v>105.08203125</v>
      </c>
      <c r="DH477" s="22">
        <f>_xll.BDH(DH$3&amp;" Govt",$A$8,DF477,DF477)</f>
        <v>1.04891</v>
      </c>
      <c r="DI477">
        <f t="shared" si="208"/>
        <v>100.18212358543632</v>
      </c>
      <c r="DJ477" s="2">
        <v>39765</v>
      </c>
      <c r="DK477">
        <v>99.87890625</v>
      </c>
      <c r="DL477" s="22">
        <f>_xll.BDH(DL$3&amp;" Govt",$A$8,DJ477,DJ477)</f>
        <v>1.08579</v>
      </c>
      <c r="DM477">
        <f t="shared" si="209"/>
        <v>91.987314535959996</v>
      </c>
      <c r="DP477" s="22"/>
    </row>
    <row r="478" spans="4:120" x14ac:dyDescent="0.25">
      <c r="D478" s="2"/>
      <c r="F478" s="2">
        <v>38856</v>
      </c>
      <c r="G478">
        <v>128.5546875</v>
      </c>
      <c r="H478" s="22">
        <f>_xll.BDH(H$3&amp;" Govt",$A$8,F478,F478)</f>
        <v>1.25817</v>
      </c>
      <c r="I478" s="14">
        <f t="shared" si="187"/>
        <v>102.17592813371802</v>
      </c>
      <c r="J478" s="2">
        <v>38856</v>
      </c>
      <c r="K478">
        <v>128.3046875</v>
      </c>
      <c r="L478" s="22">
        <f>_xll.BDH(L$3&amp;" Govt",$A$8,J478,J478)</f>
        <v>1.2338800000000001</v>
      </c>
      <c r="M478">
        <f t="shared" si="188"/>
        <v>103.98473717055143</v>
      </c>
      <c r="N478" s="2">
        <v>38856</v>
      </c>
      <c r="O478">
        <v>128.87109375</v>
      </c>
      <c r="P478" s="22">
        <f>_xll.BDH(P$3&amp;" Govt",$A$8,N478,N478)</f>
        <v>1.2154799999999999</v>
      </c>
      <c r="Q478">
        <f t="shared" si="189"/>
        <v>106.02485746371805</v>
      </c>
      <c r="R478" s="2">
        <v>38856</v>
      </c>
      <c r="S478">
        <v>128.92578125</v>
      </c>
      <c r="T478" s="22">
        <f>_xll.BDH(T$3&amp;" Govt",$A$8,R478,R478)</f>
        <v>1.1848099999999999</v>
      </c>
      <c r="U478">
        <f t="shared" si="190"/>
        <v>108.81557486010416</v>
      </c>
      <c r="V478" s="2">
        <v>38953</v>
      </c>
      <c r="W478">
        <v>102.0078125</v>
      </c>
      <c r="X478" s="22">
        <f>_xll.BDH(X$3&amp;" Govt",$A$8,V478,V478)</f>
        <v>1.0704800000000001</v>
      </c>
      <c r="Y478">
        <f t="shared" si="191"/>
        <v>95.291656546595917</v>
      </c>
      <c r="Z478" s="2">
        <v>38856</v>
      </c>
      <c r="AA478">
        <v>122.28515625</v>
      </c>
      <c r="AB478" s="22">
        <f>_xll.BDH(AB$3&amp;" Govt",$A$8,Z478,Z478)</f>
        <v>1.14533</v>
      </c>
      <c r="AC478">
        <f t="shared" si="192"/>
        <v>106.768491395493</v>
      </c>
      <c r="AD478" s="2">
        <v>39493</v>
      </c>
      <c r="AE478">
        <v>113.484375</v>
      </c>
      <c r="AF478" s="22">
        <f>_xll.BDH(AF$3&amp;" Govt",$A$8,AD478,AD478)</f>
        <v>1.0585500000000001</v>
      </c>
      <c r="AG478">
        <f t="shared" si="193"/>
        <v>107.20738274054129</v>
      </c>
      <c r="AH478" s="2">
        <v>38856</v>
      </c>
      <c r="AI478">
        <v>120.11328125</v>
      </c>
      <c r="AJ478" s="22">
        <f>_xll.BDH(AJ$3&amp;" Govt",$A$8,AH478,AH478)</f>
        <v>1.12263</v>
      </c>
      <c r="AK478">
        <f t="shared" si="194"/>
        <v>106.99275919047237</v>
      </c>
      <c r="AL478" s="2">
        <v>39857</v>
      </c>
      <c r="AM478">
        <v>105.984375</v>
      </c>
      <c r="AN478" s="22">
        <f>_xll.BDH(AN$3&amp;" Govt",$A$8,AL478,AL478)</f>
        <v>1.0421899999999999</v>
      </c>
      <c r="AO478">
        <f t="shared" si="195"/>
        <v>101.69390898012838</v>
      </c>
      <c r="AP478" s="2">
        <v>38856</v>
      </c>
      <c r="AQ478">
        <v>116.4453125</v>
      </c>
      <c r="AR478" s="22">
        <f>_xll.BDH(AR$3&amp;" Govt",$A$8,AP478,AP478)</f>
        <v>1.10867</v>
      </c>
      <c r="AS478">
        <f t="shared" si="196"/>
        <v>105.03153553356724</v>
      </c>
      <c r="AV478" s="22"/>
      <c r="AX478" s="2">
        <v>38856</v>
      </c>
      <c r="AY478">
        <v>105.86328125</v>
      </c>
      <c r="AZ478" s="22">
        <f>_xll.BDH(AZ$3&amp;" Govt",$A$8,AX478,AX478)</f>
        <v>1.08534</v>
      </c>
      <c r="BA478">
        <f t="shared" si="197"/>
        <v>97.539279165975643</v>
      </c>
      <c r="BB478" s="2">
        <v>38856</v>
      </c>
      <c r="BC478">
        <v>105.73046875</v>
      </c>
      <c r="BD478" s="22">
        <f>_xll.BDH(BD$3&amp;" Govt",$A$8,BB478,BB478)</f>
        <v>1.0788199999999999</v>
      </c>
      <c r="BE478">
        <f t="shared" si="198"/>
        <v>98.005662436736444</v>
      </c>
      <c r="BH478" s="22"/>
      <c r="BJ478" s="2">
        <v>38856</v>
      </c>
      <c r="BK478">
        <v>103.4921875</v>
      </c>
      <c r="BL478" s="22">
        <f>_xll.BDH(BL$3&amp;" Govt",$A$8,BJ478,BJ478)</f>
        <v>1.05752</v>
      </c>
      <c r="BM478">
        <f t="shared" si="199"/>
        <v>97.863101879869888</v>
      </c>
      <c r="BN478" s="2">
        <v>39031</v>
      </c>
      <c r="BO478">
        <v>101.94921875</v>
      </c>
      <c r="BP478" s="22">
        <f>_xll.BDH(BP$3&amp;" Govt",$A$8,BN478,BN478)</f>
        <v>1.0662700000000001</v>
      </c>
      <c r="BQ478">
        <f t="shared" si="200"/>
        <v>95.612948643401765</v>
      </c>
      <c r="BR478" s="2">
        <v>39212</v>
      </c>
      <c r="BS478">
        <v>102.88671875</v>
      </c>
      <c r="BT478" s="22">
        <f>_xll.BDH(BT$3&amp;" Govt",$A$8,BR478,BR478)</f>
        <v>1.04898</v>
      </c>
      <c r="BU478">
        <f t="shared" si="201"/>
        <v>98.082631461038346</v>
      </c>
      <c r="BV478" s="2">
        <v>39392</v>
      </c>
      <c r="BW478">
        <v>106.19140625</v>
      </c>
      <c r="BX478" s="22">
        <f>_xll.BDH(BX$3&amp;" Govt",$A$8,BV478,BV478)</f>
        <v>1.0480400000000001</v>
      </c>
      <c r="BY478">
        <f t="shared" si="202"/>
        <v>101.32381039845806</v>
      </c>
      <c r="BZ478" s="2">
        <v>39574</v>
      </c>
      <c r="CA478">
        <v>115.18359375</v>
      </c>
      <c r="CB478" s="22">
        <f>_xll.BDH(CB$3&amp;" Govt",$A$8,BZ478,BZ478)</f>
        <v>1.0497000000000001</v>
      </c>
      <c r="CC478">
        <f t="shared" si="203"/>
        <v>109.73001214632751</v>
      </c>
      <c r="CD478" s="2">
        <v>39756</v>
      </c>
      <c r="CE478">
        <v>102.23046875</v>
      </c>
      <c r="CF478" s="22">
        <f>_xll.BDH(CF$3&amp;" Govt",$A$8,CD478,CD478)</f>
        <v>1.0862400000000001</v>
      </c>
      <c r="CG478">
        <f t="shared" si="204"/>
        <v>94.114071245765203</v>
      </c>
      <c r="CH478" s="2">
        <v>39938</v>
      </c>
      <c r="CI478">
        <v>109.7109375</v>
      </c>
      <c r="CJ478" s="22">
        <f>_xll.BDH(CJ$3&amp;" Govt",$A$8,CH478,CH478)</f>
        <v>1.0241400000000001</v>
      </c>
      <c r="CK478">
        <f t="shared" si="205"/>
        <v>107.12494141425977</v>
      </c>
      <c r="CL478" s="2">
        <v>40120</v>
      </c>
      <c r="CM478">
        <v>105.859375</v>
      </c>
      <c r="CN478" s="22">
        <f>_xll.BDH(CN$3&amp;" Govt",$A$8,CL478,CL478)</f>
        <v>1.0302899999999999</v>
      </c>
      <c r="CO478">
        <f t="shared" si="206"/>
        <v>102.74716342000796</v>
      </c>
      <c r="CR478" s="22"/>
      <c r="CV478" s="22"/>
      <c r="CZ478" s="22"/>
      <c r="DB478" s="2">
        <v>38861</v>
      </c>
      <c r="DC478">
        <v>105.59375</v>
      </c>
      <c r="DD478" s="22">
        <f>_xll.BDH(DD$3&amp;" Govt",$A$8,DB478,DB478)</f>
        <v>1.05846</v>
      </c>
      <c r="DE478">
        <f t="shared" si="207"/>
        <v>99.76168206639835</v>
      </c>
      <c r="DF478" s="2">
        <v>39402</v>
      </c>
      <c r="DG478">
        <v>104.71875</v>
      </c>
      <c r="DH478" s="22">
        <f>_xll.BDH(DH$3&amp;" Govt",$A$8,DF478,DF478)</f>
        <v>1.0489999999999999</v>
      </c>
      <c r="DI478">
        <f t="shared" si="208"/>
        <v>99.827216396568161</v>
      </c>
      <c r="DJ478" s="2">
        <v>39766</v>
      </c>
      <c r="DK478">
        <v>101.90234375</v>
      </c>
      <c r="DL478" s="22">
        <f>_xll.BDH(DL$3&amp;" Govt",$A$8,DJ478,DJ478)</f>
        <v>1.0857399999999999</v>
      </c>
      <c r="DM478">
        <f t="shared" si="209"/>
        <v>93.855198988708167</v>
      </c>
      <c r="DP478" s="22"/>
    </row>
    <row r="479" spans="4:120" x14ac:dyDescent="0.25">
      <c r="D479" s="2"/>
      <c r="F479" s="2">
        <v>38859</v>
      </c>
      <c r="G479">
        <v>128.58984375</v>
      </c>
      <c r="H479" s="22">
        <f>_xll.BDH(H$3&amp;" Govt",$A$8,F479,F479)</f>
        <v>1.25884</v>
      </c>
      <c r="I479" s="14">
        <f t="shared" si="187"/>
        <v>102.14947392043469</v>
      </c>
      <c r="J479" s="2">
        <v>38859</v>
      </c>
      <c r="K479">
        <v>128.37890625</v>
      </c>
      <c r="L479" s="22">
        <f>_xll.BDH(L$3&amp;" Govt",$A$8,J479,J479)</f>
        <v>1.23454</v>
      </c>
      <c r="M479">
        <f t="shared" si="188"/>
        <v>103.98926421987137</v>
      </c>
      <c r="N479" s="2">
        <v>38859</v>
      </c>
      <c r="O479">
        <v>128.984375</v>
      </c>
      <c r="P479" s="22">
        <f>_xll.BDH(P$3&amp;" Govt",$A$8,N479,N479)</f>
        <v>1.2161299999999999</v>
      </c>
      <c r="Q479">
        <f t="shared" si="189"/>
        <v>106.06133801485039</v>
      </c>
      <c r="R479" s="2">
        <v>38859</v>
      </c>
      <c r="S479">
        <v>129.07421875</v>
      </c>
      <c r="T479" s="22">
        <f>_xll.BDH(T$3&amp;" Govt",$A$8,R479,R479)</f>
        <v>1.18544</v>
      </c>
      <c r="U479">
        <f t="shared" si="190"/>
        <v>108.88296223343231</v>
      </c>
      <c r="V479" s="2">
        <v>38954</v>
      </c>
      <c r="W479">
        <v>102.19921875</v>
      </c>
      <c r="X479" s="22">
        <f>_xll.BDH(X$3&amp;" Govt",$A$8,V479,V479)</f>
        <v>1.0705499999999999</v>
      </c>
      <c r="Y479">
        <f t="shared" si="191"/>
        <v>95.464218158890304</v>
      </c>
      <c r="Z479" s="2">
        <v>38859</v>
      </c>
      <c r="AA479">
        <v>122.4609375</v>
      </c>
      <c r="AB479" s="22">
        <f>_xll.BDH(AB$3&amp;" Govt",$A$8,Z479,Z479)</f>
        <v>1.14594</v>
      </c>
      <c r="AC479">
        <f t="shared" si="192"/>
        <v>106.86505183517463</v>
      </c>
      <c r="AD479" s="2">
        <v>39496</v>
      </c>
      <c r="AE479">
        <v>113.484375</v>
      </c>
      <c r="AF479" s="22">
        <f>_xll.BDH(AF$3&amp;" Govt",$A$8,AD479,AD479)</f>
        <v>1.0584800000000001</v>
      </c>
      <c r="AG479">
        <f t="shared" si="193"/>
        <v>107.21447264001209</v>
      </c>
      <c r="AH479" s="2">
        <v>38859</v>
      </c>
      <c r="AI479">
        <v>120.28515625</v>
      </c>
      <c r="AJ479" s="22">
        <f>_xll.BDH(AJ$3&amp;" Govt",$A$8,AH479,AH479)</f>
        <v>1.12323</v>
      </c>
      <c r="AK479">
        <f t="shared" si="194"/>
        <v>107.08862499220997</v>
      </c>
      <c r="AL479" s="2">
        <v>39860</v>
      </c>
      <c r="AM479">
        <v>105.984375</v>
      </c>
      <c r="AN479" s="22">
        <f>_xll.BDH(AN$3&amp;" Govt",$A$8,AL479,AL479)</f>
        <v>1.0410299999999999</v>
      </c>
      <c r="AO479">
        <f t="shared" si="195"/>
        <v>101.80722457566065</v>
      </c>
      <c r="AP479" s="2">
        <v>38859</v>
      </c>
      <c r="AQ479">
        <v>116.61328125</v>
      </c>
      <c r="AR479" s="22">
        <f>_xll.BDH(AR$3&amp;" Govt",$A$8,AP479,AP479)</f>
        <v>1.1092599999999999</v>
      </c>
      <c r="AS479">
        <f t="shared" si="196"/>
        <v>105.12709486504518</v>
      </c>
      <c r="AV479" s="22"/>
      <c r="AX479" s="2">
        <v>38859</v>
      </c>
      <c r="AY479">
        <v>106.0390625</v>
      </c>
      <c r="AZ479" s="22">
        <f>_xll.BDH(AZ$3&amp;" Govt",$A$8,AX479,AX479)</f>
        <v>1.08592</v>
      </c>
      <c r="BA479">
        <f t="shared" si="197"/>
        <v>97.649055639457785</v>
      </c>
      <c r="BB479" s="2">
        <v>38859</v>
      </c>
      <c r="BC479">
        <v>105.921875</v>
      </c>
      <c r="BD479" s="22">
        <f>_xll.BDH(BD$3&amp;" Govt",$A$8,BB479,BB479)</f>
        <v>1.0793999999999999</v>
      </c>
      <c r="BE479">
        <f t="shared" si="198"/>
        <v>98.130327033537156</v>
      </c>
      <c r="BH479" s="22"/>
      <c r="BJ479" s="2">
        <v>38859</v>
      </c>
      <c r="BK479">
        <v>103.6640625</v>
      </c>
      <c r="BL479" s="22">
        <f>_xll.BDH(BL$3&amp;" Govt",$A$8,BJ479,BJ479)</f>
        <v>1.0580799999999999</v>
      </c>
      <c r="BM479">
        <f t="shared" si="199"/>
        <v>97.973747259186453</v>
      </c>
      <c r="BN479" s="2">
        <v>39034</v>
      </c>
      <c r="BO479">
        <v>101.703125</v>
      </c>
      <c r="BP479" s="22">
        <f>_xll.BDH(BP$3&amp;" Govt",$A$8,BN479,BN479)</f>
        <v>1.06575</v>
      </c>
      <c r="BQ479">
        <f t="shared" si="200"/>
        <v>95.428688716866063</v>
      </c>
      <c r="BR479" s="2">
        <v>39213</v>
      </c>
      <c r="BS479">
        <v>102.68359375</v>
      </c>
      <c r="BT479" s="22">
        <f>_xll.BDH(BT$3&amp;" Govt",$A$8,BR479,BR479)</f>
        <v>1.0492900000000001</v>
      </c>
      <c r="BU479">
        <f t="shared" si="201"/>
        <v>97.860070857436924</v>
      </c>
      <c r="BV479" s="2">
        <v>39393</v>
      </c>
      <c r="BW479">
        <v>106.41796875</v>
      </c>
      <c r="BX479" s="22">
        <f>_xll.BDH(BX$3&amp;" Govt",$A$8,BV479,BV479)</f>
        <v>1.0481400000000001</v>
      </c>
      <c r="BY479">
        <f t="shared" si="202"/>
        <v>101.53030010303966</v>
      </c>
      <c r="BZ479" s="2">
        <v>39575</v>
      </c>
      <c r="CA479">
        <v>115.59765625</v>
      </c>
      <c r="CB479" s="22">
        <f>_xll.BDH(CB$3&amp;" Govt",$A$8,BZ479,BZ479)</f>
        <v>1.04999</v>
      </c>
      <c r="CC479">
        <f t="shared" si="203"/>
        <v>110.0940544671854</v>
      </c>
      <c r="CD479" s="2">
        <v>39757</v>
      </c>
      <c r="CE479">
        <v>102.3359375</v>
      </c>
      <c r="CF479" s="22">
        <f>_xll.BDH(CF$3&amp;" Govt",$A$8,CD479,CD479)</f>
        <v>1.08619</v>
      </c>
      <c r="CG479">
        <f t="shared" si="204"/>
        <v>94.215503272908052</v>
      </c>
      <c r="CH479" s="2">
        <v>39939</v>
      </c>
      <c r="CI479">
        <v>110.19140625</v>
      </c>
      <c r="CJ479" s="22">
        <f>_xll.BDH(CJ$3&amp;" Govt",$A$8,CH479,CH479)</f>
        <v>1.0242199999999999</v>
      </c>
      <c r="CK479">
        <f t="shared" si="205"/>
        <v>107.58568105485151</v>
      </c>
      <c r="CL479" s="2">
        <v>40121</v>
      </c>
      <c r="CM479">
        <v>106.01171875</v>
      </c>
      <c r="CN479" s="22">
        <f>_xll.BDH(CN$3&amp;" Govt",$A$8,CL479,CL479)</f>
        <v>1.0303199999999999</v>
      </c>
      <c r="CO479">
        <f t="shared" si="206"/>
        <v>102.89203232976163</v>
      </c>
      <c r="CR479" s="22"/>
      <c r="CV479" s="22"/>
      <c r="CZ479" s="22"/>
      <c r="DB479" s="2">
        <v>38862</v>
      </c>
      <c r="DC479">
        <v>105.1875</v>
      </c>
      <c r="DD479" s="22">
        <f>_xll.BDH(DD$3&amp;" Govt",$A$8,DB479,DB479)</f>
        <v>1.0586500000000001</v>
      </c>
      <c r="DE479">
        <f t="shared" si="207"/>
        <v>99.360034005573127</v>
      </c>
      <c r="DF479" s="2">
        <v>39405</v>
      </c>
      <c r="DG479">
        <v>105.8828125</v>
      </c>
      <c r="DH479" s="22">
        <f>_xll.BDH(DH$3&amp;" Govt",$A$8,DF479,DF479)</f>
        <v>1.0492900000000001</v>
      </c>
      <c r="DI479">
        <f t="shared" si="208"/>
        <v>100.90900751937023</v>
      </c>
      <c r="DJ479" s="2">
        <v>39769</v>
      </c>
      <c r="DK479">
        <v>102.24609375</v>
      </c>
      <c r="DL479" s="22">
        <f>_xll.BDH(DL$3&amp;" Govt",$A$8,DJ479,DJ479)</f>
        <v>1.0855900000000001</v>
      </c>
      <c r="DM479">
        <f t="shared" si="209"/>
        <v>94.18481539992078</v>
      </c>
      <c r="DP479" s="22"/>
    </row>
    <row r="480" spans="4:120" x14ac:dyDescent="0.25">
      <c r="D480" s="2"/>
      <c r="F480" s="2">
        <v>38860</v>
      </c>
      <c r="G480">
        <v>128.6640625</v>
      </c>
      <c r="H480" s="22">
        <f>_xll.BDH(H$3&amp;" Govt",$A$8,F480,F480)</f>
        <v>1.2590699999999999</v>
      </c>
      <c r="I480" s="14">
        <f t="shared" si="187"/>
        <v>102.18976109350552</v>
      </c>
      <c r="J480" s="2">
        <v>38860</v>
      </c>
      <c r="K480">
        <v>128.4296875</v>
      </c>
      <c r="L480" s="22">
        <f>_xll.BDH(L$3&amp;" Govt",$A$8,J480,J480)</f>
        <v>1.2347600000000001</v>
      </c>
      <c r="M480">
        <f t="shared" si="188"/>
        <v>104.0118626291749</v>
      </c>
      <c r="N480" s="2">
        <v>38860</v>
      </c>
      <c r="O480">
        <v>129.01953125</v>
      </c>
      <c r="P480" s="22">
        <f>_xll.BDH(P$3&amp;" Govt",$A$8,N480,N480)</f>
        <v>1.21635</v>
      </c>
      <c r="Q480">
        <f t="shared" si="189"/>
        <v>106.07105787807785</v>
      </c>
      <c r="R480" s="2">
        <v>38860</v>
      </c>
      <c r="S480">
        <v>129.12890625</v>
      </c>
      <c r="T480" s="22">
        <f>_xll.BDH(T$3&amp;" Govt",$A$8,R480,R480)</f>
        <v>1.1856500000000001</v>
      </c>
      <c r="U480">
        <f t="shared" si="190"/>
        <v>108.90980158562813</v>
      </c>
      <c r="V480" s="2">
        <v>38957</v>
      </c>
      <c r="W480">
        <v>101.9765625</v>
      </c>
      <c r="X480" s="22">
        <f>_xll.BDH(X$3&amp;" Govt",$A$8,V480,V480)</f>
        <v>1.0707500000000001</v>
      </c>
      <c r="Y480">
        <f t="shared" si="191"/>
        <v>95.238442680364216</v>
      </c>
      <c r="Z480" s="2">
        <v>38860</v>
      </c>
      <c r="AA480">
        <v>122.53125</v>
      </c>
      <c r="AB480" s="22">
        <f>_xll.BDH(AB$3&amp;" Govt",$A$8,Z480,Z480)</f>
        <v>1.1461399999999999</v>
      </c>
      <c r="AC480">
        <f t="shared" si="192"/>
        <v>106.90775123457868</v>
      </c>
      <c r="AD480" s="2">
        <v>39497</v>
      </c>
      <c r="AE480">
        <v>113.2890625</v>
      </c>
      <c r="AF480" s="22">
        <f>_xll.BDH(AF$3&amp;" Govt",$A$8,AD480,AD480)</f>
        <v>1.05846</v>
      </c>
      <c r="AG480">
        <f t="shared" si="193"/>
        <v>107.03197333862404</v>
      </c>
      <c r="AH480" s="2">
        <v>38860</v>
      </c>
      <c r="AI480">
        <v>120.3515625</v>
      </c>
      <c r="AJ480" s="22">
        <f>_xll.BDH(AJ$3&amp;" Govt",$A$8,AH480,AH480)</f>
        <v>1.1234299999999999</v>
      </c>
      <c r="AK480">
        <f t="shared" si="194"/>
        <v>107.1286706781909</v>
      </c>
      <c r="AL480" s="2">
        <v>39861</v>
      </c>
      <c r="AM480">
        <v>105.8671875</v>
      </c>
      <c r="AN480" s="22">
        <f>_xll.BDH(AN$3&amp;" Govt",$A$8,AL480,AL480)</f>
        <v>1.0406500000000001</v>
      </c>
      <c r="AO480">
        <f t="shared" si="195"/>
        <v>101.7317902272618</v>
      </c>
      <c r="AP480" s="2">
        <v>38860</v>
      </c>
      <c r="AQ480">
        <v>116.66015625</v>
      </c>
      <c r="AR480" s="22">
        <f>_xll.BDH(AR$3&amp;" Govt",$A$8,AP480,AP480)</f>
        <v>1.1094599999999999</v>
      </c>
      <c r="AS480">
        <f t="shared" si="196"/>
        <v>105.15039411064843</v>
      </c>
      <c r="AV480" s="22"/>
      <c r="AX480" s="2">
        <v>38860</v>
      </c>
      <c r="AY480">
        <v>106.08203125</v>
      </c>
      <c r="AZ480" s="22">
        <f>_xll.BDH(AZ$3&amp;" Govt",$A$8,AX480,AX480)</f>
        <v>1.0861099999999999</v>
      </c>
      <c r="BA480">
        <f t="shared" si="197"/>
        <v>97.671535341724137</v>
      </c>
      <c r="BB480" s="2">
        <v>38860</v>
      </c>
      <c r="BC480">
        <v>105.9296875</v>
      </c>
      <c r="BD480" s="22">
        <f>_xll.BDH(BD$3&amp;" Govt",$A$8,BB480,BB480)</f>
        <v>1.07959</v>
      </c>
      <c r="BE480">
        <f t="shared" si="198"/>
        <v>98.12029335210589</v>
      </c>
      <c r="BH480" s="22"/>
      <c r="BJ480" s="2">
        <v>38860</v>
      </c>
      <c r="BK480">
        <v>103.75390625</v>
      </c>
      <c r="BL480" s="22">
        <f>_xll.BDH(BL$3&amp;" Govt",$A$8,BJ480,BJ480)</f>
        <v>1.05827</v>
      </c>
      <c r="BM480">
        <f t="shared" si="199"/>
        <v>98.041054031579833</v>
      </c>
      <c r="BN480" s="2">
        <v>39035</v>
      </c>
      <c r="BO480">
        <v>101.7734375</v>
      </c>
      <c r="BP480" s="22">
        <f>_xll.BDH(BP$3&amp;" Govt",$A$8,BN480,BN480)</f>
        <v>1.06558</v>
      </c>
      <c r="BQ480">
        <f t="shared" si="200"/>
        <v>95.509898365209565</v>
      </c>
      <c r="BR480" s="2">
        <v>39216</v>
      </c>
      <c r="BS480">
        <v>102.53515625</v>
      </c>
      <c r="BT480" s="22">
        <f>_xll.BDH(BT$3&amp;" Govt",$A$8,BR480,BR480)</f>
        <v>1.0502100000000001</v>
      </c>
      <c r="BU480">
        <f t="shared" si="201"/>
        <v>97.633003161272498</v>
      </c>
      <c r="BV480" s="2">
        <v>39394</v>
      </c>
      <c r="BW480">
        <v>106.7265625</v>
      </c>
      <c r="BX480" s="22">
        <f>_xll.BDH(BX$3&amp;" Govt",$A$8,BV480,BV480)</f>
        <v>1.04823</v>
      </c>
      <c r="BY480">
        <f t="shared" si="202"/>
        <v>101.81597788653254</v>
      </c>
      <c r="BZ480" s="2">
        <v>39576</v>
      </c>
      <c r="CA480">
        <v>116.359375</v>
      </c>
      <c r="CB480" s="22">
        <f>_xll.BDH(CB$3&amp;" Govt",$A$8,BZ480,BZ480)</f>
        <v>1.0502899999999999</v>
      </c>
      <c r="CC480">
        <f t="shared" si="203"/>
        <v>110.78785383084673</v>
      </c>
      <c r="CD480" s="2">
        <v>39758</v>
      </c>
      <c r="CE480">
        <v>101.9296875</v>
      </c>
      <c r="CF480" s="22">
        <f>_xll.BDH(CF$3&amp;" Govt",$A$8,CD480,CD480)</f>
        <v>1.0861399999999999</v>
      </c>
      <c r="CG480">
        <f t="shared" si="204"/>
        <v>93.84580947207543</v>
      </c>
      <c r="CH480" s="2">
        <v>39940</v>
      </c>
      <c r="CI480">
        <v>109.90234375</v>
      </c>
      <c r="CJ480" s="22">
        <f>_xll.BDH(CJ$3&amp;" Govt",$A$8,CH480,CH480)</f>
        <v>1.0243</v>
      </c>
      <c r="CK480">
        <f t="shared" si="205"/>
        <v>107.29507346480523</v>
      </c>
      <c r="CL480" s="2">
        <v>40122</v>
      </c>
      <c r="CM480">
        <v>106.33984375</v>
      </c>
      <c r="CN480" s="22">
        <f>_xll.BDH(CN$3&amp;" Govt",$A$8,CL480,CL480)</f>
        <v>1.03034</v>
      </c>
      <c r="CO480">
        <f t="shared" si="206"/>
        <v>103.2084979230157</v>
      </c>
      <c r="CR480" s="22"/>
      <c r="CV480" s="22"/>
      <c r="CZ480" s="22"/>
      <c r="DB480" s="2">
        <v>38863</v>
      </c>
      <c r="DC480">
        <v>105.45703125</v>
      </c>
      <c r="DD480" s="22">
        <f>_xll.BDH(DD$3&amp;" Govt",$A$8,DB480,DB480)</f>
        <v>1.05884</v>
      </c>
      <c r="DE480">
        <f t="shared" si="207"/>
        <v>99.596758008764311</v>
      </c>
      <c r="DF480" s="2">
        <v>39406</v>
      </c>
      <c r="DG480">
        <v>105.48828125</v>
      </c>
      <c r="DH480" s="22">
        <f>_xll.BDH(DH$3&amp;" Govt",$A$8,DF480,DF480)</f>
        <v>1.04939</v>
      </c>
      <c r="DI480">
        <f t="shared" si="208"/>
        <v>100.52342908737457</v>
      </c>
      <c r="DJ480" s="2">
        <v>39770</v>
      </c>
      <c r="DK480">
        <v>103.0625</v>
      </c>
      <c r="DL480" s="22">
        <f>_xll.BDH(DL$3&amp;" Govt",$A$8,DJ480,DJ480)</f>
        <v>1.0855399999999999</v>
      </c>
      <c r="DM480">
        <f t="shared" si="209"/>
        <v>94.941227407557534</v>
      </c>
      <c r="DP480" s="22"/>
    </row>
    <row r="481" spans="4:120" x14ac:dyDescent="0.25">
      <c r="D481" s="2"/>
      <c r="F481" s="2">
        <v>38861</v>
      </c>
      <c r="G481">
        <v>128.66015625</v>
      </c>
      <c r="H481" s="22">
        <f>_xll.BDH(H$3&amp;" Govt",$A$8,F481,F481)</f>
        <v>1.25929</v>
      </c>
      <c r="I481" s="14">
        <f t="shared" si="187"/>
        <v>102.16880643060772</v>
      </c>
      <c r="J481" s="2">
        <v>38861</v>
      </c>
      <c r="K481">
        <v>128.42578125</v>
      </c>
      <c r="L481" s="22">
        <f>_xll.BDH(L$3&amp;" Govt",$A$8,J481,J481)</f>
        <v>1.2349700000000001</v>
      </c>
      <c r="M481">
        <f t="shared" si="188"/>
        <v>103.99101293958557</v>
      </c>
      <c r="N481" s="2">
        <v>38861</v>
      </c>
      <c r="O481">
        <v>128.94140625</v>
      </c>
      <c r="P481" s="22">
        <f>_xll.BDH(P$3&amp;" Govt",$A$8,N481,N481)</f>
        <v>1.2165600000000001</v>
      </c>
      <c r="Q481">
        <f t="shared" si="189"/>
        <v>105.98853015880843</v>
      </c>
      <c r="R481" s="2">
        <v>38861</v>
      </c>
      <c r="S481">
        <v>129.07421875</v>
      </c>
      <c r="T481" s="22">
        <f>_xll.BDH(T$3&amp;" Govt",$A$8,R481,R481)</f>
        <v>1.18587</v>
      </c>
      <c r="U481">
        <f t="shared" si="190"/>
        <v>108.84348094647811</v>
      </c>
      <c r="V481" s="2">
        <v>38958</v>
      </c>
      <c r="W481">
        <v>101.96875</v>
      </c>
      <c r="X481" s="22">
        <f>_xll.BDH(X$3&amp;" Govt",$A$8,V481,V481)</f>
        <v>1.0708199999999999</v>
      </c>
      <c r="Y481">
        <f t="shared" si="191"/>
        <v>95.224921088511621</v>
      </c>
      <c r="Z481" s="2">
        <v>38861</v>
      </c>
      <c r="AA481">
        <v>122.45703125</v>
      </c>
      <c r="AB481" s="22">
        <f>_xll.BDH(AB$3&amp;" Govt",$A$8,Z481,Z481)</f>
        <v>1.14635</v>
      </c>
      <c r="AC481">
        <f t="shared" si="192"/>
        <v>106.82342325642256</v>
      </c>
      <c r="AD481" s="2">
        <v>39498</v>
      </c>
      <c r="AE481">
        <v>113.375</v>
      </c>
      <c r="AF481" s="22">
        <f>_xll.BDH(AF$3&amp;" Govt",$A$8,AD481,AD481)</f>
        <v>1.05843</v>
      </c>
      <c r="AG481">
        <f t="shared" si="193"/>
        <v>107.11620041004129</v>
      </c>
      <c r="AH481" s="2">
        <v>38861</v>
      </c>
      <c r="AI481">
        <v>120.2265625</v>
      </c>
      <c r="AJ481" s="22">
        <f>_xll.BDH(AJ$3&amp;" Govt",$A$8,AH481,AH481)</f>
        <v>1.1236299999999999</v>
      </c>
      <c r="AK481">
        <f t="shared" si="194"/>
        <v>106.99835577547771</v>
      </c>
      <c r="AL481" s="2">
        <v>39862</v>
      </c>
      <c r="AM481">
        <v>105.57421875</v>
      </c>
      <c r="AN481" s="22">
        <f>_xll.BDH(AN$3&amp;" Govt",$A$8,AL481,AL481)</f>
        <v>1.04026</v>
      </c>
      <c r="AO481">
        <f t="shared" si="195"/>
        <v>101.48829980004999</v>
      </c>
      <c r="AP481" s="2">
        <v>38861</v>
      </c>
      <c r="AQ481">
        <v>116.5</v>
      </c>
      <c r="AR481" s="22">
        <f>_xll.BDH(AR$3&amp;" Govt",$A$8,AP481,AP481)</f>
        <v>1.1096600000000001</v>
      </c>
      <c r="AS481">
        <f t="shared" si="196"/>
        <v>104.98711316979976</v>
      </c>
      <c r="AV481" s="22"/>
      <c r="AX481" s="2">
        <v>38861</v>
      </c>
      <c r="AY481">
        <v>105.90234375</v>
      </c>
      <c r="AZ481" s="22">
        <f>_xll.BDH(AZ$3&amp;" Govt",$A$8,AX481,AX481)</f>
        <v>1.0863100000000001</v>
      </c>
      <c r="BA481">
        <f t="shared" si="197"/>
        <v>97.488142196978757</v>
      </c>
      <c r="BB481" s="2">
        <v>38861</v>
      </c>
      <c r="BC481">
        <v>105.8046875</v>
      </c>
      <c r="BD481" s="22">
        <f>_xll.BDH(BD$3&amp;" Govt",$A$8,BB481,BB481)</f>
        <v>1.07978</v>
      </c>
      <c r="BE481">
        <f t="shared" si="198"/>
        <v>97.987263609253745</v>
      </c>
      <c r="BH481" s="22"/>
      <c r="BJ481" s="2">
        <v>38861</v>
      </c>
      <c r="BK481">
        <v>103.56640625</v>
      </c>
      <c r="BL481" s="22">
        <f>_xll.BDH(BL$3&amp;" Govt",$A$8,BJ481,BJ481)</f>
        <v>1.05846</v>
      </c>
      <c r="BM481">
        <f t="shared" si="199"/>
        <v>97.846310913969361</v>
      </c>
      <c r="BN481" s="2">
        <v>39036</v>
      </c>
      <c r="BO481">
        <v>101.48046875</v>
      </c>
      <c r="BP481" s="22">
        <f>_xll.BDH(BP$3&amp;" Govt",$A$8,BN481,BN481)</f>
        <v>1.0653999999999999</v>
      </c>
      <c r="BQ481">
        <f t="shared" si="200"/>
        <v>95.251050075089182</v>
      </c>
      <c r="BR481" s="2">
        <v>39217</v>
      </c>
      <c r="BS481">
        <v>102.2265625</v>
      </c>
      <c r="BT481" s="22">
        <f>_xll.BDH(BT$3&amp;" Govt",$A$8,BR481,BR481)</f>
        <v>1.0505199999999999</v>
      </c>
      <c r="BU481">
        <f t="shared" si="201"/>
        <v>97.310439115866444</v>
      </c>
      <c r="BV481" s="2">
        <v>39395</v>
      </c>
      <c r="BW481">
        <v>107.4296875</v>
      </c>
      <c r="BX481" s="22">
        <f>_xll.BDH(BX$3&amp;" Govt",$A$8,BV481,BV481)</f>
        <v>1.04833</v>
      </c>
      <c r="BY481">
        <f t="shared" si="202"/>
        <v>102.47697528450011</v>
      </c>
      <c r="BZ481" s="2">
        <v>39577</v>
      </c>
      <c r="CA481">
        <v>116.64453125</v>
      </c>
      <c r="CB481" s="22">
        <f>_xll.BDH(CB$3&amp;" Govt",$A$8,BZ481,BZ481)</f>
        <v>1.0505800000000001</v>
      </c>
      <c r="CC481">
        <f t="shared" si="203"/>
        <v>111.02869962306535</v>
      </c>
      <c r="CD481" s="2">
        <v>39759</v>
      </c>
      <c r="CE481">
        <v>101.29296875</v>
      </c>
      <c r="CF481" s="22">
        <f>_xll.BDH(CF$3&amp;" Govt",$A$8,CD481,CD481)</f>
        <v>1.08609</v>
      </c>
      <c r="CG481">
        <f t="shared" si="204"/>
        <v>93.263881216105474</v>
      </c>
      <c r="CH481" s="2">
        <v>39941</v>
      </c>
      <c r="CI481">
        <v>110.03125</v>
      </c>
      <c r="CJ481" s="22">
        <f>_xll.BDH(CJ$3&amp;" Govt",$A$8,CH481,CH481)</f>
        <v>1.0243800000000001</v>
      </c>
      <c r="CK481">
        <f t="shared" si="205"/>
        <v>107.41253245865791</v>
      </c>
      <c r="CL481" s="2">
        <v>40123</v>
      </c>
      <c r="CM481">
        <v>106.6015625</v>
      </c>
      <c r="CN481" s="22">
        <f>_xll.BDH(CN$3&amp;" Govt",$A$8,CL481,CL481)</f>
        <v>1.0303599999999999</v>
      </c>
      <c r="CO481">
        <f t="shared" si="206"/>
        <v>103.46050166931947</v>
      </c>
      <c r="CR481" s="22"/>
      <c r="CV481" s="22"/>
      <c r="CZ481" s="22"/>
      <c r="DB481" s="2">
        <v>38866</v>
      </c>
      <c r="DC481">
        <v>105.45703125</v>
      </c>
      <c r="DD481" s="22">
        <f>_xll.BDH(DD$3&amp;" Govt",$A$8,DB481,DB481)</f>
        <v>1.0593999999999999</v>
      </c>
      <c r="DE481">
        <f t="shared" si="207"/>
        <v>99.544111053426477</v>
      </c>
      <c r="DF481" s="2">
        <v>39407</v>
      </c>
      <c r="DG481">
        <v>106.66796875</v>
      </c>
      <c r="DH481" s="22">
        <f>_xll.BDH(DH$3&amp;" Govt",$A$8,DF481,DF481)</f>
        <v>1.04948</v>
      </c>
      <c r="DI481">
        <f t="shared" si="208"/>
        <v>101.63887711056904</v>
      </c>
      <c r="DJ481" s="2">
        <v>39771</v>
      </c>
      <c r="DK481">
        <v>102.19921875</v>
      </c>
      <c r="DL481" s="22">
        <f>_xll.BDH(DL$3&amp;" Govt",$A$8,DJ481,DJ481)</f>
        <v>1.0854900000000001</v>
      </c>
      <c r="DM481">
        <f t="shared" si="209"/>
        <v>94.15030884669595</v>
      </c>
      <c r="DP481" s="22"/>
    </row>
    <row r="482" spans="4:120" x14ac:dyDescent="0.25">
      <c r="D482" s="2"/>
      <c r="F482" s="2">
        <v>38862</v>
      </c>
      <c r="G482">
        <v>128.6953125</v>
      </c>
      <c r="H482" s="22">
        <f>_xll.BDH(H$3&amp;" Govt",$A$8,F482,F482)</f>
        <v>1.2595100000000001</v>
      </c>
      <c r="I482" s="14">
        <f t="shared" si="187"/>
        <v>102.17887313320259</v>
      </c>
      <c r="J482" s="2">
        <v>38862</v>
      </c>
      <c r="K482">
        <v>128.44140625</v>
      </c>
      <c r="L482" s="22">
        <f>_xll.BDH(L$3&amp;" Govt",$A$8,J482,J482)</f>
        <v>1.23519</v>
      </c>
      <c r="M482">
        <f t="shared" si="188"/>
        <v>103.9851409499753</v>
      </c>
      <c r="N482" s="2">
        <v>38862</v>
      </c>
      <c r="O482">
        <v>128.9765625</v>
      </c>
      <c r="P482" s="22">
        <f>_xll.BDH(P$3&amp;" Govt",$A$8,N482,N482)</f>
        <v>1.21678</v>
      </c>
      <c r="Q482">
        <f t="shared" si="189"/>
        <v>105.99825975114648</v>
      </c>
      <c r="R482" s="2">
        <v>38862</v>
      </c>
      <c r="S482">
        <v>129.0546875</v>
      </c>
      <c r="T482" s="22">
        <f>_xll.BDH(T$3&amp;" Govt",$A$8,R482,R482)</f>
        <v>1.18608</v>
      </c>
      <c r="U482">
        <f t="shared" si="190"/>
        <v>108.80774273236206</v>
      </c>
      <c r="V482" s="2">
        <v>38959</v>
      </c>
      <c r="W482">
        <v>102.04296875</v>
      </c>
      <c r="X482" s="22">
        <f>_xll.BDH(X$3&amp;" Govt",$A$8,V482,V482)</f>
        <v>1.0708899999999999</v>
      </c>
      <c r="Y482">
        <f t="shared" si="191"/>
        <v>95.288002269140634</v>
      </c>
      <c r="Z482" s="2">
        <v>38862</v>
      </c>
      <c r="AA482">
        <v>122.41796875</v>
      </c>
      <c r="AB482" s="22">
        <f>_xll.BDH(AB$3&amp;" Govt",$A$8,Z482,Z482)</f>
        <v>1.14655</v>
      </c>
      <c r="AC482">
        <f t="shared" si="192"/>
        <v>106.77071976799965</v>
      </c>
      <c r="AD482" s="2">
        <v>39499</v>
      </c>
      <c r="AE482">
        <v>113.859375</v>
      </c>
      <c r="AF482" s="22">
        <f>_xll.BDH(AF$3&amp;" Govt",$A$8,AD482,AD482)</f>
        <v>1.0584100000000001</v>
      </c>
      <c r="AG482">
        <f t="shared" si="193"/>
        <v>107.57586851976076</v>
      </c>
      <c r="AH482" s="2">
        <v>38862</v>
      </c>
      <c r="AI482">
        <v>120.203125</v>
      </c>
      <c r="AJ482" s="22">
        <f>_xll.BDH(AJ$3&amp;" Govt",$A$8,AH482,AH482)</f>
        <v>1.1238299999999999</v>
      </c>
      <c r="AK482">
        <f t="shared" si="194"/>
        <v>106.95845901960261</v>
      </c>
      <c r="AL482" s="2">
        <v>39863</v>
      </c>
      <c r="AM482">
        <v>105.71875</v>
      </c>
      <c r="AN482" s="22">
        <f>_xll.BDH(AN$3&amp;" Govt",$A$8,AL482,AL482)</f>
        <v>1.0398700000000001</v>
      </c>
      <c r="AO482">
        <f t="shared" si="195"/>
        <v>101.6653523998192</v>
      </c>
      <c r="AP482" s="2">
        <v>38862</v>
      </c>
      <c r="AQ482">
        <v>116.49609375</v>
      </c>
      <c r="AR482" s="22">
        <f>_xll.BDH(AR$3&amp;" Govt",$A$8,AP482,AP482)</f>
        <v>1.10985</v>
      </c>
      <c r="AS482">
        <f t="shared" si="196"/>
        <v>104.9656203541019</v>
      </c>
      <c r="AV482" s="22"/>
      <c r="AX482" s="2">
        <v>38862</v>
      </c>
      <c r="AY482">
        <v>105.875</v>
      </c>
      <c r="AZ482" s="22">
        <f>_xll.BDH(AZ$3&amp;" Govt",$A$8,AX482,AX482)</f>
        <v>1.0865</v>
      </c>
      <c r="BA482">
        <f t="shared" si="197"/>
        <v>97.445927289461565</v>
      </c>
      <c r="BB482" s="2">
        <v>38862</v>
      </c>
      <c r="BC482">
        <v>105.7109375</v>
      </c>
      <c r="BD482" s="22">
        <f>_xll.BDH(BD$3&amp;" Govt",$A$8,BB482,BB482)</f>
        <v>1.0799799999999999</v>
      </c>
      <c r="BE482">
        <f t="shared" si="198"/>
        <v>97.882310320561501</v>
      </c>
      <c r="BH482" s="22"/>
      <c r="BJ482" s="2">
        <v>38862</v>
      </c>
      <c r="BK482">
        <v>103.47265625</v>
      </c>
      <c r="BL482" s="22">
        <f>_xll.BDH(BL$3&amp;" Govt",$A$8,BJ482,BJ482)</f>
        <v>1.0586500000000001</v>
      </c>
      <c r="BM482">
        <f t="shared" si="199"/>
        <v>97.740193878996834</v>
      </c>
      <c r="BN482" s="2">
        <v>39037</v>
      </c>
      <c r="BO482">
        <v>100.984375</v>
      </c>
      <c r="BP482" s="22">
        <f>_xll.BDH(BP$3&amp;" Govt",$A$8,BN482,BN482)</f>
        <v>1.0652299999999999</v>
      </c>
      <c r="BQ482">
        <f t="shared" si="200"/>
        <v>94.800536034471435</v>
      </c>
      <c r="BR482" s="2">
        <v>39218</v>
      </c>
      <c r="BS482">
        <v>102.1796875</v>
      </c>
      <c r="BT482" s="22">
        <f>_xll.BDH(BT$3&amp;" Govt",$A$8,BR482,BR482)</f>
        <v>1.0508200000000001</v>
      </c>
      <c r="BU482">
        <f t="shared" si="201"/>
        <v>97.238049808720803</v>
      </c>
      <c r="BV482" s="2">
        <v>39398</v>
      </c>
      <c r="BW482">
        <v>107.4296875</v>
      </c>
      <c r="BX482" s="22">
        <f>_xll.BDH(BX$3&amp;" Govt",$A$8,BV482,BV482)</f>
        <v>1.0486200000000001</v>
      </c>
      <c r="BY482">
        <f t="shared" si="202"/>
        <v>102.44863487249908</v>
      </c>
      <c r="BZ482" s="2">
        <v>39580</v>
      </c>
      <c r="CA482">
        <v>116.6171875</v>
      </c>
      <c r="CB482" s="22">
        <f>_xll.BDH(CB$3&amp;" Govt",$A$8,BZ482,BZ482)</f>
        <v>1.0514600000000001</v>
      </c>
      <c r="CC482">
        <f t="shared" si="203"/>
        <v>110.90977069978887</v>
      </c>
      <c r="CD482" s="2">
        <v>39762</v>
      </c>
      <c r="CE482">
        <v>101.6015625</v>
      </c>
      <c r="CF482" s="22">
        <f>_xll.BDH(CF$3&amp;" Govt",$A$8,CD482,CD482)</f>
        <v>1.0859399999999999</v>
      </c>
      <c r="CG482">
        <f t="shared" si="204"/>
        <v>93.560935687054538</v>
      </c>
      <c r="CH482" s="2">
        <v>39944</v>
      </c>
      <c r="CI482">
        <v>110.65625</v>
      </c>
      <c r="CJ482" s="22">
        <f>_xll.BDH(CJ$3&amp;" Govt",$A$8,CH482,CH482)</f>
        <v>1.0246200000000001</v>
      </c>
      <c r="CK482">
        <f t="shared" si="205"/>
        <v>107.99735511701898</v>
      </c>
      <c r="CL482" s="2">
        <v>40126</v>
      </c>
      <c r="CM482">
        <v>107.25</v>
      </c>
      <c r="CN482" s="22">
        <f>_xll.BDH(CN$3&amp;" Govt",$A$8,CL482,CL482)</f>
        <v>1.0304199999999999</v>
      </c>
      <c r="CO482">
        <f t="shared" si="206"/>
        <v>104.08377166592264</v>
      </c>
      <c r="CR482" s="22"/>
      <c r="CV482" s="22"/>
      <c r="CZ482" s="22"/>
      <c r="DB482" s="2">
        <v>38867</v>
      </c>
      <c r="DC482">
        <v>105.28515625</v>
      </c>
      <c r="DD482" s="22">
        <f>_xll.BDH(DD$3&amp;" Govt",$A$8,DB482,DB482)</f>
        <v>1.05959</v>
      </c>
      <c r="DE482">
        <f t="shared" si="207"/>
        <v>99.36405236931266</v>
      </c>
      <c r="DF482" s="2">
        <v>39408</v>
      </c>
      <c r="DG482">
        <v>106.66796875</v>
      </c>
      <c r="DH482" s="22">
        <f>_xll.BDH(DH$3&amp;" Govt",$A$8,DF482,DF482)</f>
        <v>1.04958</v>
      </c>
      <c r="DI482">
        <f t="shared" si="208"/>
        <v>101.62919334400428</v>
      </c>
      <c r="DJ482" s="2">
        <v>39772</v>
      </c>
      <c r="DK482">
        <v>101.26953125</v>
      </c>
      <c r="DL482" s="22">
        <f>_xll.BDH(DL$3&amp;" Govt",$A$8,DJ482,DJ482)</f>
        <v>1.08544</v>
      </c>
      <c r="DM482">
        <f t="shared" si="209"/>
        <v>93.298138312573712</v>
      </c>
      <c r="DP482" s="22"/>
    </row>
    <row r="483" spans="4:120" x14ac:dyDescent="0.25">
      <c r="D483" s="2"/>
      <c r="F483" s="2">
        <v>38863</v>
      </c>
      <c r="G483">
        <v>128.8125</v>
      </c>
      <c r="H483" s="22">
        <f>_xll.BDH(H$3&amp;" Govt",$A$8,F483,F483)</f>
        <v>1.2597400000000001</v>
      </c>
      <c r="I483" s="14">
        <f t="shared" si="187"/>
        <v>102.25324273262736</v>
      </c>
      <c r="J483" s="2">
        <v>38863</v>
      </c>
      <c r="K483">
        <v>128.546875</v>
      </c>
      <c r="L483" s="22">
        <f>_xll.BDH(L$3&amp;" Govt",$A$8,J483,J483)</f>
        <v>1.2354099999999999</v>
      </c>
      <c r="M483">
        <f t="shared" si="188"/>
        <v>104.05199488428943</v>
      </c>
      <c r="N483" s="2">
        <v>38863</v>
      </c>
      <c r="O483">
        <v>129.140625</v>
      </c>
      <c r="P483" s="22">
        <f>_xll.BDH(P$3&amp;" Govt",$A$8,N483,N483)</f>
        <v>1.21699</v>
      </c>
      <c r="Q483">
        <f t="shared" si="189"/>
        <v>106.11477908610588</v>
      </c>
      <c r="R483" s="2">
        <v>38863</v>
      </c>
      <c r="S483">
        <v>129.21875</v>
      </c>
      <c r="T483" s="22">
        <f>_xll.BDH(T$3&amp;" Govt",$A$8,R483,R483)</f>
        <v>1.1862900000000001</v>
      </c>
      <c r="U483">
        <f t="shared" si="190"/>
        <v>108.92678012964788</v>
      </c>
      <c r="V483" s="2">
        <v>38960</v>
      </c>
      <c r="W483">
        <v>102.12109375</v>
      </c>
      <c r="X483" s="22">
        <f>_xll.BDH(X$3&amp;" Govt",$A$8,V483,V483)</f>
        <v>1.0709500000000001</v>
      </c>
      <c r="Y483">
        <f t="shared" si="191"/>
        <v>95.355613007143191</v>
      </c>
      <c r="Z483" s="2">
        <v>38863</v>
      </c>
      <c r="AA483">
        <v>122.62109375</v>
      </c>
      <c r="AB483" s="22">
        <f>_xll.BDH(AB$3&amp;" Govt",$A$8,Z483,Z483)</f>
        <v>1.1467499999999999</v>
      </c>
      <c r="AC483">
        <f t="shared" si="192"/>
        <v>106.9292293437977</v>
      </c>
      <c r="AD483" s="2">
        <v>39500</v>
      </c>
      <c r="AE483">
        <v>113.75390625</v>
      </c>
      <c r="AF483" s="22">
        <f>_xll.BDH(AF$3&amp;" Govt",$A$8,AD483,AD483)</f>
        <v>1.0583800000000001</v>
      </c>
      <c r="AG483">
        <f t="shared" si="193"/>
        <v>107.4792666622574</v>
      </c>
      <c r="AH483" s="2">
        <v>38863</v>
      </c>
      <c r="AI483">
        <v>120.40234375</v>
      </c>
      <c r="AJ483" s="22">
        <f>_xll.BDH(AJ$3&amp;" Govt",$A$8,AH483,AH483)</f>
        <v>1.1240300000000001</v>
      </c>
      <c r="AK483">
        <f t="shared" si="194"/>
        <v>107.11666392356075</v>
      </c>
      <c r="AL483" s="2">
        <v>39864</v>
      </c>
      <c r="AM483">
        <v>105.65234375</v>
      </c>
      <c r="AN483" s="22">
        <f>_xll.BDH(AN$3&amp;" Govt",$A$8,AL483,AL483)</f>
        <v>1.03949</v>
      </c>
      <c r="AO483">
        <f t="shared" si="195"/>
        <v>101.63863408979402</v>
      </c>
      <c r="AP483" s="2">
        <v>38863</v>
      </c>
      <c r="AQ483">
        <v>116.68359375</v>
      </c>
      <c r="AR483" s="22">
        <f>_xll.BDH(AR$3&amp;" Govt",$A$8,AP483,AP483)</f>
        <v>1.11005</v>
      </c>
      <c r="AS483">
        <f t="shared" si="196"/>
        <v>105.11561979190127</v>
      </c>
      <c r="AV483" s="22"/>
      <c r="AX483" s="2">
        <v>38863</v>
      </c>
      <c r="AY483">
        <v>106.07421875</v>
      </c>
      <c r="AZ483" s="22">
        <f>_xll.BDH(AZ$3&amp;" Govt",$A$8,AX483,AX483)</f>
        <v>1.0866899999999999</v>
      </c>
      <c r="BA483">
        <f t="shared" si="197"/>
        <v>97.612215765305663</v>
      </c>
      <c r="BB483" s="2">
        <v>38863</v>
      </c>
      <c r="BC483">
        <v>105.91015625</v>
      </c>
      <c r="BD483" s="22">
        <f>_xll.BDH(BD$3&amp;" Govt",$A$8,BB483,BB483)</f>
        <v>1.0801700000000001</v>
      </c>
      <c r="BE483">
        <f t="shared" si="198"/>
        <v>98.0495257690919</v>
      </c>
      <c r="BH483" s="22"/>
      <c r="BJ483" s="2">
        <v>38863</v>
      </c>
      <c r="BK483">
        <v>103.71875</v>
      </c>
      <c r="BL483" s="22">
        <f>_xll.BDH(BL$3&amp;" Govt",$A$8,BJ483,BJ483)</f>
        <v>1.05884</v>
      </c>
      <c r="BM483">
        <f t="shared" si="199"/>
        <v>97.955073476634809</v>
      </c>
      <c r="BN483" s="2">
        <v>39038</v>
      </c>
      <c r="BO483">
        <v>101.28125</v>
      </c>
      <c r="BP483" s="22">
        <f>_xll.BDH(BP$3&amp;" Govt",$A$8,BN483,BN483)</f>
        <v>1.0650500000000001</v>
      </c>
      <c r="BQ483">
        <f t="shared" si="200"/>
        <v>95.095300690108445</v>
      </c>
      <c r="BR483" s="2">
        <v>39219</v>
      </c>
      <c r="BS483">
        <v>101.984375</v>
      </c>
      <c r="BT483" s="22">
        <f>_xll.BDH(BT$3&amp;" Govt",$A$8,BR483,BR483)</f>
        <v>1.0511299999999999</v>
      </c>
      <c r="BU483">
        <f t="shared" si="201"/>
        <v>97.02356035885191</v>
      </c>
      <c r="BV483" s="2">
        <v>39399</v>
      </c>
      <c r="BW483">
        <v>106.87109375</v>
      </c>
      <c r="BX483" s="22">
        <f>_xll.BDH(BX$3&amp;" Govt",$A$8,BV483,BV483)</f>
        <v>1.04871</v>
      </c>
      <c r="BY483">
        <f t="shared" si="202"/>
        <v>101.90719431492023</v>
      </c>
      <c r="BZ483" s="2">
        <v>39581</v>
      </c>
      <c r="CA483">
        <v>115.72265625</v>
      </c>
      <c r="CB483" s="22">
        <f>_xll.BDH(CB$3&amp;" Govt",$A$8,BZ483,BZ483)</f>
        <v>1.05175</v>
      </c>
      <c r="CC483">
        <f t="shared" si="203"/>
        <v>110.02867245067745</v>
      </c>
      <c r="CD483" s="2">
        <v>39763</v>
      </c>
      <c r="CE483">
        <v>101.6015625</v>
      </c>
      <c r="CF483" s="22">
        <f>_xll.BDH(CF$3&amp;" Govt",$A$8,CD483,CD483)</f>
        <v>1.08589</v>
      </c>
      <c r="CG483">
        <f t="shared" si="204"/>
        <v>93.565243717135246</v>
      </c>
      <c r="CH483" s="2">
        <v>39945</v>
      </c>
      <c r="CI483">
        <v>110.81640625</v>
      </c>
      <c r="CJ483" s="22">
        <f>_xll.BDH(CJ$3&amp;" Govt",$A$8,CH483,CH483)</f>
        <v>1.0246999999999999</v>
      </c>
      <c r="CK483">
        <f t="shared" si="205"/>
        <v>108.14521933248756</v>
      </c>
      <c r="CL483" s="2">
        <v>40127</v>
      </c>
      <c r="CM483">
        <v>107.13671875</v>
      </c>
      <c r="CN483" s="22">
        <f>_xll.BDH(CN$3&amp;" Govt",$A$8,CL483,CL483)</f>
        <v>1.03044</v>
      </c>
      <c r="CO483">
        <f t="shared" si="206"/>
        <v>103.97181665113932</v>
      </c>
      <c r="CR483" s="22"/>
      <c r="CV483" s="22"/>
      <c r="CZ483" s="22"/>
      <c r="DB483" s="2">
        <v>38868</v>
      </c>
      <c r="DC483">
        <v>104.89453125</v>
      </c>
      <c r="DD483" s="22">
        <f>_xll.BDH(DD$3&amp;" Govt",$A$8,DB483,DB483)</f>
        <v>1.0597799999999999</v>
      </c>
      <c r="DE483">
        <f t="shared" si="207"/>
        <v>98.977647483439966</v>
      </c>
      <c r="DF483" s="2">
        <v>39409</v>
      </c>
      <c r="DG483">
        <v>107.25390625</v>
      </c>
      <c r="DH483" s="22">
        <f>_xll.BDH(DH$3&amp;" Govt",$A$8,DF483,DF483)</f>
        <v>1.0496799999999999</v>
      </c>
      <c r="DI483">
        <f t="shared" si="208"/>
        <v>102.17771725668776</v>
      </c>
      <c r="DJ483" s="2">
        <v>39773</v>
      </c>
      <c r="DK483">
        <v>99.39453125</v>
      </c>
      <c r="DL483" s="22">
        <f>_xll.BDH(DL$3&amp;" Govt",$A$8,DJ483,DJ483)</f>
        <v>1.0853900000000001</v>
      </c>
      <c r="DM483">
        <f t="shared" si="209"/>
        <v>91.574946562986568</v>
      </c>
      <c r="DP483" s="22"/>
    </row>
    <row r="484" spans="4:120" x14ac:dyDescent="0.25">
      <c r="D484" s="2"/>
      <c r="F484" s="2">
        <v>38866</v>
      </c>
      <c r="G484">
        <v>128.8125</v>
      </c>
      <c r="H484" s="22">
        <f>_xll.BDH(H$3&amp;" Govt",$A$8,F484,F484)</f>
        <v>1.26041</v>
      </c>
      <c r="I484" s="14">
        <f t="shared" si="187"/>
        <v>102.19888766353806</v>
      </c>
      <c r="J484" s="2">
        <v>38866</v>
      </c>
      <c r="K484">
        <v>128.546875</v>
      </c>
      <c r="L484" s="22">
        <f>_xll.BDH(L$3&amp;" Govt",$A$8,J484,J484)</f>
        <v>1.23607</v>
      </c>
      <c r="M484">
        <f t="shared" si="188"/>
        <v>103.99643628597086</v>
      </c>
      <c r="N484" s="2">
        <v>38866</v>
      </c>
      <c r="O484">
        <v>129.140625</v>
      </c>
      <c r="P484" s="22">
        <f>_xll.BDH(P$3&amp;" Govt",$A$8,N484,N484)</f>
        <v>1.2176400000000001</v>
      </c>
      <c r="Q484">
        <f t="shared" si="189"/>
        <v>106.05813294569823</v>
      </c>
      <c r="R484" s="2">
        <v>38866</v>
      </c>
      <c r="S484">
        <v>129.21875</v>
      </c>
      <c r="T484" s="22">
        <f>_xll.BDH(T$3&amp;" Govt",$A$8,R484,R484)</f>
        <v>1.18692</v>
      </c>
      <c r="U484">
        <f t="shared" si="190"/>
        <v>108.86896336737101</v>
      </c>
      <c r="V484" s="2">
        <v>38961</v>
      </c>
      <c r="W484">
        <v>102.13671875</v>
      </c>
      <c r="X484" s="22">
        <f>_xll.BDH(X$3&amp;" Govt",$A$8,V484,V484)</f>
        <v>1.0710200000000001</v>
      </c>
      <c r="Y484">
        <f t="shared" si="191"/>
        <v>95.363969627084458</v>
      </c>
      <c r="Z484" s="2">
        <v>38866</v>
      </c>
      <c r="AA484">
        <v>122.62109375</v>
      </c>
      <c r="AB484" s="22">
        <f>_xll.BDH(AB$3&amp;" Govt",$A$8,Z484,Z484)</f>
        <v>1.14737</v>
      </c>
      <c r="AC484">
        <f t="shared" si="192"/>
        <v>106.87144839938294</v>
      </c>
      <c r="AD484" s="2">
        <v>39503</v>
      </c>
      <c r="AE484">
        <v>113.62890625</v>
      </c>
      <c r="AF484" s="22">
        <f>_xll.BDH(AF$3&amp;" Govt",$A$8,AD484,AD484)</f>
        <v>1.0583100000000001</v>
      </c>
      <c r="AG484">
        <f t="shared" si="193"/>
        <v>107.36826284359024</v>
      </c>
      <c r="AH484" s="2">
        <v>38866</v>
      </c>
      <c r="AI484">
        <v>120.40234375</v>
      </c>
      <c r="AJ484" s="22">
        <f>_xll.BDH(AJ$3&amp;" Govt",$A$8,AH484,AH484)</f>
        <v>1.12463</v>
      </c>
      <c r="AK484">
        <f t="shared" si="194"/>
        <v>107.05951624089701</v>
      </c>
      <c r="AL484" s="2">
        <v>39867</v>
      </c>
      <c r="AM484">
        <v>105.51953125</v>
      </c>
      <c r="AN484" s="22">
        <f>_xll.BDH(AN$3&amp;" Govt",$A$8,AL484,AL484)</f>
        <v>1.03833</v>
      </c>
      <c r="AO484">
        <f t="shared" si="195"/>
        <v>101.62427287085994</v>
      </c>
      <c r="AP484" s="2">
        <v>38866</v>
      </c>
      <c r="AQ484">
        <v>116.68359375</v>
      </c>
      <c r="AR484" s="22">
        <f>_xll.BDH(AR$3&amp;" Govt",$A$8,AP484,AP484)</f>
        <v>1.1106400000000001</v>
      </c>
      <c r="AS484">
        <f t="shared" si="196"/>
        <v>105.05977972160196</v>
      </c>
      <c r="AV484" s="22"/>
      <c r="AX484" s="2">
        <v>38866</v>
      </c>
      <c r="AY484">
        <v>106.07421875</v>
      </c>
      <c r="AZ484" s="22">
        <f>_xll.BDH(AZ$3&amp;" Govt",$A$8,AX484,AX484)</f>
        <v>1.08727</v>
      </c>
      <c r="BA484">
        <f t="shared" si="197"/>
        <v>97.560144904209636</v>
      </c>
      <c r="BB484" s="2">
        <v>38866</v>
      </c>
      <c r="BC484">
        <v>105.91015625</v>
      </c>
      <c r="BD484" s="22">
        <f>_xll.BDH(BD$3&amp;" Govt",$A$8,BB484,BB484)</f>
        <v>1.08074</v>
      </c>
      <c r="BE484">
        <f t="shared" si="198"/>
        <v>97.997812841201394</v>
      </c>
      <c r="BH484" s="22"/>
      <c r="BJ484" s="2">
        <v>38866</v>
      </c>
      <c r="BK484">
        <v>103.71875</v>
      </c>
      <c r="BL484" s="22">
        <f>_xll.BDH(BL$3&amp;" Govt",$A$8,BJ484,BJ484)</f>
        <v>1.0593999999999999</v>
      </c>
      <c r="BM484">
        <f t="shared" si="199"/>
        <v>97.90329431753824</v>
      </c>
      <c r="BN484" s="2">
        <v>39041</v>
      </c>
      <c r="BO484">
        <v>101.2890625</v>
      </c>
      <c r="BP484" s="22">
        <f>_xll.BDH(BP$3&amp;" Govt",$A$8,BN484,BN484)</f>
        <v>1.06453</v>
      </c>
      <c r="BQ484">
        <f t="shared" si="200"/>
        <v>95.149091617897099</v>
      </c>
      <c r="BR484" s="2">
        <v>39220</v>
      </c>
      <c r="BS484">
        <v>101.71484375</v>
      </c>
      <c r="BT484" s="22">
        <f>_xll.BDH(BT$3&amp;" Govt",$A$8,BR484,BR484)</f>
        <v>1.0514399999999999</v>
      </c>
      <c r="BU484">
        <f t="shared" si="201"/>
        <v>96.738609668644912</v>
      </c>
      <c r="BV484" s="2">
        <v>39400</v>
      </c>
      <c r="BW484">
        <v>106.953125</v>
      </c>
      <c r="BX484" s="22">
        <f>_xll.BDH(BX$3&amp;" Govt",$A$8,BV484,BV484)</f>
        <v>1.04881</v>
      </c>
      <c r="BY484">
        <f t="shared" si="202"/>
        <v>101.97569149798343</v>
      </c>
      <c r="BZ484" s="2">
        <v>39582</v>
      </c>
      <c r="CA484">
        <v>115.9921875</v>
      </c>
      <c r="CB484" s="22">
        <f>_xll.BDH(CB$3&amp;" Govt",$A$8,BZ484,BZ484)</f>
        <v>1.0520499999999999</v>
      </c>
      <c r="CC484">
        <f t="shared" si="203"/>
        <v>110.25349317998194</v>
      </c>
      <c r="CD484" s="2">
        <v>39764</v>
      </c>
      <c r="CE484">
        <v>101.640625</v>
      </c>
      <c r="CF484" s="22">
        <f>_xll.BDH(CF$3&amp;" Govt",$A$8,CD484,CD484)</f>
        <v>1.0858399999999999</v>
      </c>
      <c r="CG484">
        <f t="shared" si="204"/>
        <v>93.60552659692037</v>
      </c>
      <c r="CH484" s="2">
        <v>39946</v>
      </c>
      <c r="CI484">
        <v>110.84765625</v>
      </c>
      <c r="CJ484" s="22">
        <f>_xll.BDH(CJ$3&amp;" Govt",$A$8,CH484,CH484)</f>
        <v>1.02478</v>
      </c>
      <c r="CK484">
        <f t="shared" si="205"/>
        <v>108.16727126797947</v>
      </c>
      <c r="CL484" s="2">
        <v>40128</v>
      </c>
      <c r="CM484">
        <v>107.13671875</v>
      </c>
      <c r="CN484" s="22">
        <f>_xll.BDH(CN$3&amp;" Govt",$A$8,CL484,CL484)</f>
        <v>1.03047</v>
      </c>
      <c r="CO484">
        <f t="shared" si="206"/>
        <v>103.96878972701776</v>
      </c>
      <c r="CR484" s="22"/>
      <c r="CV484" s="22"/>
      <c r="CZ484" s="22"/>
      <c r="DB484" s="2">
        <v>38869</v>
      </c>
      <c r="DC484">
        <v>105.09765625</v>
      </c>
      <c r="DD484" s="22">
        <f>_xll.BDH(DD$3&amp;" Govt",$A$8,DB484,DB484)</f>
        <v>1.0599700000000001</v>
      </c>
      <c r="DE484">
        <f t="shared" si="207"/>
        <v>99.151538486938307</v>
      </c>
      <c r="DF484" s="2">
        <v>39412</v>
      </c>
      <c r="DG484">
        <v>109.140625</v>
      </c>
      <c r="DH484" s="22">
        <f>_xll.BDH(DH$3&amp;" Govt",$A$8,DF484,DF484)</f>
        <v>1.0499700000000001</v>
      </c>
      <c r="DI484">
        <f t="shared" si="208"/>
        <v>103.94642227873176</v>
      </c>
      <c r="DJ484" s="2">
        <v>39776</v>
      </c>
      <c r="DK484">
        <v>96.2578125</v>
      </c>
      <c r="DL484" s="22">
        <f>_xll.BDH(DL$3&amp;" Govt",$A$8,DJ484,DJ484)</f>
        <v>1.08524</v>
      </c>
      <c r="DM484">
        <f t="shared" si="209"/>
        <v>88.697258210165501</v>
      </c>
      <c r="DP484" s="22"/>
    </row>
    <row r="485" spans="4:120" x14ac:dyDescent="0.25">
      <c r="D485" s="2"/>
      <c r="F485" s="2">
        <v>38867</v>
      </c>
      <c r="G485">
        <v>128.84765625</v>
      </c>
      <c r="H485" s="22">
        <f>_xll.BDH(H$3&amp;" Govt",$A$8,F485,F485)</f>
        <v>1.2606299999999999</v>
      </c>
      <c r="I485" s="14">
        <f t="shared" si="187"/>
        <v>102.20894017277077</v>
      </c>
      <c r="J485" s="2">
        <v>38867</v>
      </c>
      <c r="K485">
        <v>128.54296875</v>
      </c>
      <c r="L485" s="22">
        <f>_xll.BDH(L$3&amp;" Govt",$A$8,J485,J485)</f>
        <v>1.2362899999999999</v>
      </c>
      <c r="M485">
        <f t="shared" si="188"/>
        <v>103.97477028043583</v>
      </c>
      <c r="N485" s="2">
        <v>38867</v>
      </c>
      <c r="O485">
        <v>129.15625</v>
      </c>
      <c r="P485" s="22">
        <f>_xll.BDH(P$3&amp;" Govt",$A$8,N485,N485)</f>
        <v>1.2178599999999999</v>
      </c>
      <c r="Q485">
        <f t="shared" si="189"/>
        <v>106.05180398403758</v>
      </c>
      <c r="R485" s="2">
        <v>38867</v>
      </c>
      <c r="S485">
        <v>129.23828125</v>
      </c>
      <c r="T485" s="22">
        <f>_xll.BDH(T$3&amp;" Govt",$A$8,R485,R485)</f>
        <v>1.18713</v>
      </c>
      <c r="U485">
        <f t="shared" si="190"/>
        <v>108.86615724478364</v>
      </c>
      <c r="V485" s="2">
        <v>38964</v>
      </c>
      <c r="W485">
        <v>102.13671875</v>
      </c>
      <c r="X485" s="22">
        <f>_xll.BDH(X$3&amp;" Govt",$A$8,V485,V485)</f>
        <v>1.07134</v>
      </c>
      <c r="Y485">
        <f t="shared" si="191"/>
        <v>95.335485233445965</v>
      </c>
      <c r="Z485" s="2">
        <v>38867</v>
      </c>
      <c r="AA485">
        <v>122.6171875</v>
      </c>
      <c r="AB485" s="22">
        <f>_xll.BDH(AB$3&amp;" Govt",$A$8,Z485,Z485)</f>
        <v>1.14757</v>
      </c>
      <c r="AC485">
        <f t="shared" si="192"/>
        <v>106.84941877183962</v>
      </c>
      <c r="AD485" s="2">
        <v>39504</v>
      </c>
      <c r="AE485">
        <v>114.14453125</v>
      </c>
      <c r="AF485" s="22">
        <f>_xll.BDH(AF$3&amp;" Govt",$A$8,AD485,AD485)</f>
        <v>1.0582799999999999</v>
      </c>
      <c r="AG485">
        <f t="shared" si="193"/>
        <v>107.85853578448049</v>
      </c>
      <c r="AH485" s="2">
        <v>38867</v>
      </c>
      <c r="AI485">
        <v>120.36328125</v>
      </c>
      <c r="AJ485" s="22">
        <f>_xll.BDH(AJ$3&amp;" Govt",$A$8,AH485,AH485)</f>
        <v>1.12483</v>
      </c>
      <c r="AK485">
        <f t="shared" si="194"/>
        <v>107.00575309157828</v>
      </c>
      <c r="AL485" s="2">
        <v>39868</v>
      </c>
      <c r="AM485">
        <v>105.2734375</v>
      </c>
      <c r="AN485" s="22">
        <f>_xll.BDH(AN$3&amp;" Govt",$A$8,AL485,AL485)</f>
        <v>1.0379400000000001</v>
      </c>
      <c r="AO485">
        <f t="shared" si="195"/>
        <v>101.42535936566659</v>
      </c>
      <c r="AP485" s="2">
        <v>38867</v>
      </c>
      <c r="AQ485">
        <v>116.64453125</v>
      </c>
      <c r="AR485" s="22">
        <f>_xll.BDH(AR$3&amp;" Govt",$A$8,AP485,AP485)</f>
        <v>1.11084</v>
      </c>
      <c r="AS485">
        <f t="shared" si="196"/>
        <v>105.00569951568183</v>
      </c>
      <c r="AV485" s="22"/>
      <c r="AX485" s="2">
        <v>38867</v>
      </c>
      <c r="AY485">
        <v>106.03125</v>
      </c>
      <c r="AZ485" s="22">
        <f>_xll.BDH(AZ$3&amp;" Govt",$A$8,AX485,AX485)</f>
        <v>1.0874699999999999</v>
      </c>
      <c r="BA485">
        <f t="shared" si="197"/>
        <v>97.502689729371852</v>
      </c>
      <c r="BB485" s="2">
        <v>38867</v>
      </c>
      <c r="BC485">
        <v>105.8828125</v>
      </c>
      <c r="BD485" s="22">
        <f>_xll.BDH(BD$3&amp;" Govt",$A$8,BB485,BB485)</f>
        <v>1.08094</v>
      </c>
      <c r="BE485">
        <f t="shared" si="198"/>
        <v>97.954384609691559</v>
      </c>
      <c r="BH485" s="22"/>
      <c r="BJ485" s="2">
        <v>38867</v>
      </c>
      <c r="BK485">
        <v>103.7109375</v>
      </c>
      <c r="BL485" s="22">
        <f>_xll.BDH(BL$3&amp;" Govt",$A$8,BJ485,BJ485)</f>
        <v>1.05959</v>
      </c>
      <c r="BM485">
        <f t="shared" si="199"/>
        <v>97.878365688615403</v>
      </c>
      <c r="BN485" s="2">
        <v>39042</v>
      </c>
      <c r="BO485">
        <v>101.45703125</v>
      </c>
      <c r="BP485" s="22">
        <f>_xll.BDH(BP$3&amp;" Govt",$A$8,BN485,BN485)</f>
        <v>1.0643499999999999</v>
      </c>
      <c r="BQ485">
        <f t="shared" si="200"/>
        <v>95.322996429745857</v>
      </c>
      <c r="BR485" s="2">
        <v>39223</v>
      </c>
      <c r="BS485">
        <v>101.98046875</v>
      </c>
      <c r="BT485" s="22">
        <f>_xll.BDH(BT$3&amp;" Govt",$A$8,BR485,BR485)</f>
        <v>1.05236</v>
      </c>
      <c r="BU485">
        <f t="shared" si="201"/>
        <v>96.906447175871378</v>
      </c>
      <c r="BV485" s="2">
        <v>39401</v>
      </c>
      <c r="BW485">
        <v>107.62109375</v>
      </c>
      <c r="BX485" s="22">
        <f>_xll.BDH(BX$3&amp;" Govt",$A$8,BV485,BV485)</f>
        <v>1.04891</v>
      </c>
      <c r="BY485">
        <f t="shared" si="202"/>
        <v>102.60279123089684</v>
      </c>
      <c r="BZ485" s="2">
        <v>39583</v>
      </c>
      <c r="CA485">
        <v>116.703125</v>
      </c>
      <c r="CB485" s="22">
        <f>_xll.BDH(CB$3&amp;" Govt",$A$8,BZ485,BZ485)</f>
        <v>1.0523400000000001</v>
      </c>
      <c r="CC485">
        <f t="shared" si="203"/>
        <v>110.89868768648915</v>
      </c>
      <c r="CD485" s="2">
        <v>39765</v>
      </c>
      <c r="CE485">
        <v>100.8125</v>
      </c>
      <c r="CF485" s="22">
        <f>_xll.BDH(CF$3&amp;" Govt",$A$8,CD485,CD485)</f>
        <v>1.08579</v>
      </c>
      <c r="CG485">
        <f t="shared" si="204"/>
        <v>92.847143554462647</v>
      </c>
      <c r="CH485" s="2">
        <v>39947</v>
      </c>
      <c r="CI485">
        <v>111.0390625</v>
      </c>
      <c r="CJ485" s="22">
        <f>_xll.BDH(CJ$3&amp;" Govt",$A$8,CH485,CH485)</f>
        <v>1.0248600000000001</v>
      </c>
      <c r="CK485">
        <f t="shared" si="205"/>
        <v>108.34559110512654</v>
      </c>
      <c r="CL485" s="2">
        <v>40129</v>
      </c>
      <c r="CM485">
        <v>107</v>
      </c>
      <c r="CN485" s="22">
        <f>_xll.BDH(CN$3&amp;" Govt",$A$8,CL485,CL485)</f>
        <v>1.0304899999999999</v>
      </c>
      <c r="CO485">
        <f t="shared" si="206"/>
        <v>103.83409834156568</v>
      </c>
      <c r="CR485" s="22"/>
      <c r="CV485" s="22"/>
      <c r="CZ485" s="22"/>
      <c r="DB485" s="2">
        <v>38870</v>
      </c>
      <c r="DC485">
        <v>106.5</v>
      </c>
      <c r="DD485" s="22">
        <f>_xll.BDH(DD$3&amp;" Govt",$A$8,DB485,DB485)</f>
        <v>1.06027</v>
      </c>
      <c r="DE485">
        <f t="shared" si="207"/>
        <v>100.4461127825931</v>
      </c>
      <c r="DF485" s="2">
        <v>39413</v>
      </c>
      <c r="DG485">
        <v>107.62890625</v>
      </c>
      <c r="DH485" s="22">
        <f>_xll.BDH(DH$3&amp;" Govt",$A$8,DF485,DF485)</f>
        <v>1.05006</v>
      </c>
      <c r="DI485">
        <f t="shared" si="208"/>
        <v>102.49786321733997</v>
      </c>
      <c r="DJ485" s="2">
        <v>39777</v>
      </c>
      <c r="DK485">
        <v>97.125</v>
      </c>
      <c r="DL485" s="22">
        <f>_xll.BDH(DL$3&amp;" Govt",$A$8,DJ485,DJ485)</f>
        <v>1.0851900000000001</v>
      </c>
      <c r="DM485">
        <f t="shared" si="209"/>
        <v>89.500456141320868</v>
      </c>
      <c r="DP485" s="22"/>
    </row>
    <row r="486" spans="4:120" x14ac:dyDescent="0.25">
      <c r="D486" s="2"/>
      <c r="F486" s="2">
        <v>38868</v>
      </c>
      <c r="G486">
        <v>128.84375</v>
      </c>
      <c r="H486" s="22">
        <f>_xll.BDH(H$3&amp;" Govt",$A$8,F486,F486)</f>
        <v>1.2608600000000001</v>
      </c>
      <c r="I486" s="14">
        <f t="shared" si="187"/>
        <v>102.18719762701647</v>
      </c>
      <c r="J486" s="2">
        <v>38868</v>
      </c>
      <c r="K486">
        <v>128.5</v>
      </c>
      <c r="L486" s="22">
        <f>_xll.BDH(L$3&amp;" Govt",$A$8,J486,J486)</f>
        <v>1.23651</v>
      </c>
      <c r="M486">
        <f t="shared" si="188"/>
        <v>103.92152105522803</v>
      </c>
      <c r="N486" s="2">
        <v>38868</v>
      </c>
      <c r="O486">
        <v>129.0390625</v>
      </c>
      <c r="P486" s="22">
        <f>_xll.BDH(P$3&amp;" Govt",$A$8,N486,N486)</f>
        <v>1.2180800000000001</v>
      </c>
      <c r="Q486">
        <f t="shared" si="189"/>
        <v>105.93644300866937</v>
      </c>
      <c r="R486" s="2">
        <v>38868</v>
      </c>
      <c r="S486">
        <v>129.08984375</v>
      </c>
      <c r="T486" s="22">
        <f>_xll.BDH(T$3&amp;" Govt",$A$8,R486,R486)</f>
        <v>1.1873400000000001</v>
      </c>
      <c r="U486">
        <f t="shared" si="190"/>
        <v>108.72188568565028</v>
      </c>
      <c r="V486" s="2">
        <v>38965</v>
      </c>
      <c r="W486">
        <v>101.93359375</v>
      </c>
      <c r="X486" s="22">
        <f>_xll.BDH(X$3&amp;" Govt",$A$8,V486,V486)</f>
        <v>1.0714399999999999</v>
      </c>
      <c r="Y486">
        <f t="shared" si="191"/>
        <v>95.137006038602266</v>
      </c>
      <c r="Z486" s="2">
        <v>38868</v>
      </c>
      <c r="AA486">
        <v>122.47265625</v>
      </c>
      <c r="AB486" s="22">
        <f>_xll.BDH(AB$3&amp;" Govt",$A$8,Z486,Z486)</f>
        <v>1.14777</v>
      </c>
      <c r="AC486">
        <f t="shared" si="192"/>
        <v>106.70487663033535</v>
      </c>
      <c r="AD486" s="2">
        <v>39505</v>
      </c>
      <c r="AE486">
        <v>114.1328125</v>
      </c>
      <c r="AF486" s="22">
        <f>_xll.BDH(AF$3&amp;" Govt",$A$8,AD486,AD486)</f>
        <v>1.05826</v>
      </c>
      <c r="AG486">
        <f t="shared" si="193"/>
        <v>107.84950059531684</v>
      </c>
      <c r="AH486" s="2">
        <v>38868</v>
      </c>
      <c r="AI486">
        <v>120.21875</v>
      </c>
      <c r="AJ486" s="22">
        <f>_xll.BDH(AJ$3&amp;" Govt",$A$8,AH486,AH486)</f>
        <v>1.1250199999999999</v>
      </c>
      <c r="AK486">
        <f t="shared" si="194"/>
        <v>106.85921139179749</v>
      </c>
      <c r="AL486" s="2">
        <v>39869</v>
      </c>
      <c r="AM486">
        <v>105.0625</v>
      </c>
      <c r="AN486" s="22">
        <f>_xll.BDH(AN$3&amp;" Govt",$A$8,AL486,AL486)</f>
        <v>1.03755</v>
      </c>
      <c r="AO486">
        <f t="shared" si="195"/>
        <v>101.26018023227796</v>
      </c>
      <c r="AP486" s="2">
        <v>38868</v>
      </c>
      <c r="AQ486">
        <v>116.48046875</v>
      </c>
      <c r="AR486" s="22">
        <f>_xll.BDH(AR$3&amp;" Govt",$A$8,AP486,AP486)</f>
        <v>1.11104</v>
      </c>
      <c r="AS486">
        <f t="shared" si="196"/>
        <v>104.83913157942108</v>
      </c>
      <c r="AV486" s="22"/>
      <c r="AX486" s="2">
        <v>38868</v>
      </c>
      <c r="AY486">
        <v>105.8515625</v>
      </c>
      <c r="AZ486" s="22">
        <f>_xll.BDH(AZ$3&amp;" Govt",$A$8,AX486,AX486)</f>
        <v>1.0876600000000001</v>
      </c>
      <c r="BA486">
        <f t="shared" si="197"/>
        <v>97.320451703657383</v>
      </c>
      <c r="BB486" s="2">
        <v>38868</v>
      </c>
      <c r="BC486">
        <v>105.70703125</v>
      </c>
      <c r="BD486" s="22">
        <f>_xll.BDH(BD$3&amp;" Govt",$A$8,BB486,BB486)</f>
        <v>1.0811299999999999</v>
      </c>
      <c r="BE486">
        <f t="shared" si="198"/>
        <v>97.774579606522806</v>
      </c>
      <c r="BH486" s="22"/>
      <c r="BJ486" s="2">
        <v>38868</v>
      </c>
      <c r="BK486">
        <v>103.48828125</v>
      </c>
      <c r="BL486" s="22">
        <f>_xll.BDH(BL$3&amp;" Govt",$A$8,BJ486,BJ486)</f>
        <v>1.0597799999999999</v>
      </c>
      <c r="BM486">
        <f t="shared" si="199"/>
        <v>97.650721140236655</v>
      </c>
      <c r="BN486" s="2">
        <v>39043</v>
      </c>
      <c r="BO486">
        <v>101.51953125</v>
      </c>
      <c r="BP486" s="22">
        <f>_xll.BDH(BP$3&amp;" Govt",$A$8,BN486,BN486)</f>
        <v>1.0641799999999999</v>
      </c>
      <c r="BQ486">
        <f t="shared" si="200"/>
        <v>95.396954697513593</v>
      </c>
      <c r="BR486" s="2">
        <v>39224</v>
      </c>
      <c r="BS486">
        <v>101.5859375</v>
      </c>
      <c r="BT486" s="22">
        <f>_xll.BDH(BT$3&amp;" Govt",$A$8,BR486,BR486)</f>
        <v>1.05267</v>
      </c>
      <c r="BU486">
        <f t="shared" si="201"/>
        <v>96.503118261183474</v>
      </c>
      <c r="BV486" s="2">
        <v>39402</v>
      </c>
      <c r="BW486">
        <v>107.5390625</v>
      </c>
      <c r="BX486" s="22">
        <f>_xll.BDH(BX$3&amp;" Govt",$A$8,BV486,BV486)</f>
        <v>1.0489999999999999</v>
      </c>
      <c r="BY486">
        <f t="shared" si="202"/>
        <v>102.51578884652051</v>
      </c>
      <c r="BZ486" s="2">
        <v>39584</v>
      </c>
      <c r="CA486">
        <v>116.82421875</v>
      </c>
      <c r="CB486" s="22">
        <f>_xll.BDH(CB$3&amp;" Govt",$A$8,BZ486,BZ486)</f>
        <v>1.05263</v>
      </c>
      <c r="CC486">
        <f t="shared" si="203"/>
        <v>110.98317428726143</v>
      </c>
      <c r="CD486" s="2">
        <v>39766</v>
      </c>
      <c r="CE486">
        <v>101.359375</v>
      </c>
      <c r="CF486" s="22">
        <f>_xll.BDH(CF$3&amp;" Govt",$A$8,CD486,CD486)</f>
        <v>1.0857399999999999</v>
      </c>
      <c r="CG486">
        <f t="shared" si="204"/>
        <v>93.355108036914928</v>
      </c>
      <c r="CH486" s="2">
        <v>39948</v>
      </c>
      <c r="CI486">
        <v>111.07421875</v>
      </c>
      <c r="CJ486" s="22">
        <f>_xll.BDH(CJ$3&amp;" Govt",$A$8,CH486,CH486)</f>
        <v>1.02494</v>
      </c>
      <c r="CK486">
        <f t="shared" si="205"/>
        <v>108.37143515717993</v>
      </c>
      <c r="CL486" s="2">
        <v>40130</v>
      </c>
      <c r="CM486">
        <v>107.09765625</v>
      </c>
      <c r="CN486" s="22">
        <f>_xll.BDH(CN$3&amp;" Govt",$A$8,CL486,CL486)</f>
        <v>1.03051</v>
      </c>
      <c r="CO486">
        <f t="shared" si="206"/>
        <v>103.92684811404062</v>
      </c>
      <c r="CR486" s="22"/>
      <c r="CV486" s="22"/>
      <c r="CZ486" s="22"/>
      <c r="DB486" s="2">
        <v>38873</v>
      </c>
      <c r="DC486">
        <v>106.2421875</v>
      </c>
      <c r="DD486" s="22">
        <f>_xll.BDH(DD$3&amp;" Govt",$A$8,DB486,DB486)</f>
        <v>1.0611699999999999</v>
      </c>
      <c r="DE486">
        <f t="shared" si="207"/>
        <v>100.11797120159824</v>
      </c>
      <c r="DF486" s="2">
        <v>39414</v>
      </c>
      <c r="DG486">
        <v>106.31640625</v>
      </c>
      <c r="DH486" s="22">
        <f>_xll.BDH(DH$3&amp;" Govt",$A$8,DF486,DF486)</f>
        <v>1.05016</v>
      </c>
      <c r="DI486">
        <f t="shared" si="208"/>
        <v>101.23829345052182</v>
      </c>
      <c r="DJ486" s="2">
        <v>39778</v>
      </c>
      <c r="DK486">
        <v>98.3359375</v>
      </c>
      <c r="DL486" s="22">
        <f>_xll.BDH(DL$3&amp;" Govt",$A$8,DJ486,DJ486)</f>
        <v>1.08514</v>
      </c>
      <c r="DM486">
        <f t="shared" si="209"/>
        <v>90.620507492120836</v>
      </c>
      <c r="DP486" s="22"/>
    </row>
    <row r="487" spans="4:120" x14ac:dyDescent="0.25">
      <c r="D487" s="2"/>
      <c r="F487" s="2">
        <v>38869</v>
      </c>
      <c r="G487">
        <v>128.83203125</v>
      </c>
      <c r="H487" s="22">
        <f>_xll.BDH(H$3&amp;" Govt",$A$8,F487,F487)</f>
        <v>1.26108</v>
      </c>
      <c r="I487" s="14">
        <f t="shared" si="187"/>
        <v>102.16007806800521</v>
      </c>
      <c r="J487" s="2">
        <v>38869</v>
      </c>
      <c r="K487">
        <v>128.53125</v>
      </c>
      <c r="L487" s="22">
        <f>_xll.BDH(L$3&amp;" Govt",$A$8,J487,J487)</f>
        <v>1.2367300000000001</v>
      </c>
      <c r="M487">
        <f t="shared" si="188"/>
        <v>103.92830286319568</v>
      </c>
      <c r="N487" s="2">
        <v>38869</v>
      </c>
      <c r="O487">
        <v>129.0546875</v>
      </c>
      <c r="P487" s="22">
        <f>_xll.BDH(P$3&amp;" Govt",$A$8,N487,N487)</f>
        <v>1.2182900000000001</v>
      </c>
      <c r="Q487">
        <f t="shared" si="189"/>
        <v>105.93100780602319</v>
      </c>
      <c r="R487" s="2">
        <v>38869</v>
      </c>
      <c r="S487">
        <v>129.140625</v>
      </c>
      <c r="T487" s="22">
        <f>_xll.BDH(T$3&amp;" Govt",$A$8,R487,R487)</f>
        <v>1.1875499999999999</v>
      </c>
      <c r="U487">
        <f t="shared" si="190"/>
        <v>108.74542124542126</v>
      </c>
      <c r="V487" s="2">
        <v>38966</v>
      </c>
      <c r="W487">
        <v>101.9296875</v>
      </c>
      <c r="X487" s="22">
        <f>_xll.BDH(X$3&amp;" Govt",$A$8,V487,V487)</f>
        <v>1.07155</v>
      </c>
      <c r="Y487">
        <f t="shared" si="191"/>
        <v>95.123594325976384</v>
      </c>
      <c r="Z487" s="2">
        <v>38869</v>
      </c>
      <c r="AA487">
        <v>122.515625</v>
      </c>
      <c r="AB487" s="22">
        <f>_xll.BDH(AB$3&amp;" Govt",$A$8,Z487,Z487)</f>
        <v>1.14798</v>
      </c>
      <c r="AC487">
        <f t="shared" si="192"/>
        <v>106.72278698235161</v>
      </c>
      <c r="AD487" s="2">
        <v>39506</v>
      </c>
      <c r="AE487">
        <v>114.9140625</v>
      </c>
      <c r="AF487" s="22">
        <f>_xll.BDH(AF$3&amp;" Govt",$A$8,AD487,AD487)</f>
        <v>1.0582400000000001</v>
      </c>
      <c r="AG487">
        <f t="shared" si="193"/>
        <v>108.58979295811913</v>
      </c>
      <c r="AH487" s="2">
        <v>38869</v>
      </c>
      <c r="AI487">
        <v>120.26171875</v>
      </c>
      <c r="AJ487" s="22">
        <f>_xll.BDH(AJ$3&amp;" Govt",$A$8,AH487,AH487)</f>
        <v>1.1252200000000001</v>
      </c>
      <c r="AK487">
        <f t="shared" si="194"/>
        <v>106.87840488971045</v>
      </c>
      <c r="AL487" s="2">
        <v>39870</v>
      </c>
      <c r="AM487">
        <v>105.078125</v>
      </c>
      <c r="AN487" s="22">
        <f>_xll.BDH(AN$3&amp;" Govt",$A$8,AL487,AL487)</f>
        <v>1.0371699999999999</v>
      </c>
      <c r="AO487">
        <f t="shared" si="195"/>
        <v>101.3123451314635</v>
      </c>
      <c r="AP487" s="2">
        <v>38869</v>
      </c>
      <c r="AQ487">
        <v>116.54296875</v>
      </c>
      <c r="AR487" s="22">
        <f>_xll.BDH(AR$3&amp;" Govt",$A$8,AP487,AP487)</f>
        <v>1.1112299999999999</v>
      </c>
      <c r="AS487">
        <f t="shared" si="196"/>
        <v>104.87744998785131</v>
      </c>
      <c r="AV487" s="22"/>
      <c r="AX487" s="2">
        <v>38869</v>
      </c>
      <c r="AY487">
        <v>105.95703125</v>
      </c>
      <c r="AZ487" s="22">
        <f>_xll.BDH(AZ$3&amp;" Govt",$A$8,AX487,AX487)</f>
        <v>1.08785</v>
      </c>
      <c r="BA487">
        <f t="shared" si="197"/>
        <v>97.400405616583171</v>
      </c>
      <c r="BB487" s="2">
        <v>38869</v>
      </c>
      <c r="BC487">
        <v>105.84375</v>
      </c>
      <c r="BD487" s="22">
        <f>_xll.BDH(BD$3&amp;" Govt",$A$8,BB487,BB487)</f>
        <v>1.0813200000000001</v>
      </c>
      <c r="BE487">
        <f t="shared" si="198"/>
        <v>97.883836422150694</v>
      </c>
      <c r="BH487" s="22"/>
      <c r="BJ487" s="2">
        <v>38869</v>
      </c>
      <c r="BK487">
        <v>103.58984375</v>
      </c>
      <c r="BL487" s="22">
        <f>_xll.BDH(BL$3&amp;" Govt",$A$8,BJ487,BJ487)</f>
        <v>1.0599700000000001</v>
      </c>
      <c r="BM487">
        <f t="shared" si="199"/>
        <v>97.729033604724648</v>
      </c>
      <c r="BN487" s="2">
        <v>39044</v>
      </c>
      <c r="BO487">
        <v>101.51953125</v>
      </c>
      <c r="BP487" s="22">
        <f>_xll.BDH(BP$3&amp;" Govt",$A$8,BN487,BN487)</f>
        <v>1.0640099999999999</v>
      </c>
      <c r="BQ487">
        <f t="shared" si="200"/>
        <v>95.412196548904618</v>
      </c>
      <c r="BR487" s="2">
        <v>39225</v>
      </c>
      <c r="BS487">
        <v>101.5078125</v>
      </c>
      <c r="BT487" s="22">
        <f>_xll.BDH(BT$3&amp;" Govt",$A$8,BR487,BR487)</f>
        <v>1.05298</v>
      </c>
      <c r="BU487">
        <f t="shared" si="201"/>
        <v>96.400513305096013</v>
      </c>
      <c r="BV487" s="2">
        <v>39405</v>
      </c>
      <c r="BW487">
        <v>108.5859375</v>
      </c>
      <c r="BX487" s="22">
        <f>_xll.BDH(BX$3&amp;" Govt",$A$8,BV487,BV487)</f>
        <v>1.0492900000000001</v>
      </c>
      <c r="BY487">
        <f t="shared" si="202"/>
        <v>103.4851542471576</v>
      </c>
      <c r="BZ487" s="2">
        <v>39587</v>
      </c>
      <c r="CA487">
        <v>117.2109375</v>
      </c>
      <c r="CB487" s="22">
        <f>_xll.BDH(CB$3&amp;" Govt",$A$8,BZ487,BZ487)</f>
        <v>1.0535099999999999</v>
      </c>
      <c r="CC487">
        <f t="shared" si="203"/>
        <v>111.25754620269386</v>
      </c>
      <c r="CD487" s="2">
        <v>39769</v>
      </c>
      <c r="CE487">
        <v>101.1953125</v>
      </c>
      <c r="CF487" s="22">
        <f>_xll.BDH(CF$3&amp;" Govt",$A$8,CD487,CD487)</f>
        <v>1.0855900000000001</v>
      </c>
      <c r="CG487">
        <f t="shared" si="204"/>
        <v>93.216879761235816</v>
      </c>
      <c r="CH487" s="2">
        <v>39951</v>
      </c>
      <c r="CI487">
        <v>111.04296875</v>
      </c>
      <c r="CJ487" s="22">
        <f>_xll.BDH(CJ$3&amp;" Govt",$A$8,CH487,CH487)</f>
        <v>1.02518</v>
      </c>
      <c r="CK487">
        <f t="shared" si="205"/>
        <v>108.3155823855323</v>
      </c>
      <c r="CL487" s="2">
        <v>40133</v>
      </c>
      <c r="CM487">
        <v>107.86328125</v>
      </c>
      <c r="CN487" s="22">
        <f>_xll.BDH(CN$3&amp;" Govt",$A$8,CL487,CL487)</f>
        <v>1.03057</v>
      </c>
      <c r="CO487">
        <f t="shared" si="206"/>
        <v>104.66371158679178</v>
      </c>
      <c r="CR487" s="22"/>
      <c r="CV487" s="22"/>
      <c r="CZ487" s="22"/>
      <c r="DB487" s="2">
        <v>38874</v>
      </c>
      <c r="DC487">
        <v>105.73046875</v>
      </c>
      <c r="DD487" s="22">
        <f>_xll.BDH(DD$3&amp;" Govt",$A$8,DB487,DB487)</f>
        <v>1.0614699999999999</v>
      </c>
      <c r="DE487">
        <f t="shared" si="207"/>
        <v>99.607590181540701</v>
      </c>
      <c r="DF487" s="2">
        <v>39415</v>
      </c>
      <c r="DG487">
        <v>107.77734375</v>
      </c>
      <c r="DH487" s="22">
        <f>_xll.BDH(DH$3&amp;" Govt",$A$8,DF487,DF487)</f>
        <v>1.0502499999999999</v>
      </c>
      <c r="DI487">
        <f t="shared" si="208"/>
        <v>102.62065579623901</v>
      </c>
      <c r="DJ487" s="2">
        <v>39779</v>
      </c>
      <c r="DK487">
        <v>98.3359375</v>
      </c>
      <c r="DL487" s="22">
        <f>_xll.BDH(DL$3&amp;" Govt",$A$8,DJ487,DJ487)</f>
        <v>1.0850900000000001</v>
      </c>
      <c r="DM487">
        <f t="shared" si="209"/>
        <v>90.624683206001336</v>
      </c>
      <c r="DP487" s="22"/>
    </row>
    <row r="488" spans="4:120" x14ac:dyDescent="0.25">
      <c r="D488" s="2"/>
      <c r="F488" s="2">
        <v>38870</v>
      </c>
      <c r="G488">
        <v>129.015625</v>
      </c>
      <c r="H488" s="22">
        <f>_xll.BDH(H$3&amp;" Govt",$A$8,F488,F488)</f>
        <v>1.2614399999999999</v>
      </c>
      <c r="I488" s="14">
        <f t="shared" si="187"/>
        <v>102.27646578513446</v>
      </c>
      <c r="J488" s="2">
        <v>38870</v>
      </c>
      <c r="K488">
        <v>128.79296875</v>
      </c>
      <c r="L488" s="22">
        <f>_xll.BDH(L$3&amp;" Govt",$A$8,J488,J488)</f>
        <v>1.23708</v>
      </c>
      <c r="M488">
        <f t="shared" si="188"/>
        <v>104.11046072202284</v>
      </c>
      <c r="N488" s="2">
        <v>38870</v>
      </c>
      <c r="O488">
        <v>129.48828125</v>
      </c>
      <c r="P488" s="22">
        <f>_xll.BDH(P$3&amp;" Govt",$A$8,N488,N488)</f>
        <v>1.2186399999999999</v>
      </c>
      <c r="Q488">
        <f t="shared" si="189"/>
        <v>106.25638519168911</v>
      </c>
      <c r="R488" s="2">
        <v>38870</v>
      </c>
      <c r="S488">
        <v>129.69921875</v>
      </c>
      <c r="T488" s="22">
        <f>_xll.BDH(T$3&amp;" Govt",$A$8,R488,R488)</f>
        <v>1.1878899999999999</v>
      </c>
      <c r="U488">
        <f t="shared" si="190"/>
        <v>109.18453623652023</v>
      </c>
      <c r="V488" s="2">
        <v>38967</v>
      </c>
      <c r="W488">
        <v>101.8046875</v>
      </c>
      <c r="X488" s="22">
        <f>_xll.BDH(X$3&amp;" Govt",$A$8,V488,V488)</f>
        <v>1.0716600000000001</v>
      </c>
      <c r="Y488">
        <f t="shared" si="191"/>
        <v>94.997188940522179</v>
      </c>
      <c r="Z488" s="2">
        <v>38870</v>
      </c>
      <c r="AA488">
        <v>123.140625</v>
      </c>
      <c r="AB488" s="22">
        <f>_xll.BDH(AB$3&amp;" Govt",$A$8,Z488,Z488)</f>
        <v>1.1482999999999999</v>
      </c>
      <c r="AC488">
        <f t="shared" si="192"/>
        <v>107.23732909518419</v>
      </c>
      <c r="AD488" s="2">
        <v>39507</v>
      </c>
      <c r="AE488">
        <v>115.515625</v>
      </c>
      <c r="AF488" s="22">
        <f>_xll.BDH(AF$3&amp;" Govt",$A$8,AD488,AD488)</f>
        <v>1.0582100000000001</v>
      </c>
      <c r="AG488">
        <f t="shared" si="193"/>
        <v>109.16134321164985</v>
      </c>
      <c r="AH488" s="2">
        <v>38870</v>
      </c>
      <c r="AI488">
        <v>120.92578125</v>
      </c>
      <c r="AJ488" s="22">
        <f>_xll.BDH(AJ$3&amp;" Govt",$A$8,AH488,AH488)</f>
        <v>1.12554</v>
      </c>
      <c r="AK488">
        <f t="shared" si="194"/>
        <v>107.43801308705154</v>
      </c>
      <c r="AL488" s="2">
        <v>39871</v>
      </c>
      <c r="AM488">
        <v>105.09765625</v>
      </c>
      <c r="AN488" s="22">
        <f>_xll.BDH(AN$3&amp;" Govt",$A$8,AL488,AL488)</f>
        <v>1.03678</v>
      </c>
      <c r="AO488">
        <f t="shared" si="195"/>
        <v>101.36929363027836</v>
      </c>
      <c r="AP488" s="2">
        <v>38870</v>
      </c>
      <c r="AQ488">
        <v>117.27734375</v>
      </c>
      <c r="AR488" s="22">
        <f>_xll.BDH(AR$3&amp;" Govt",$A$8,AP488,AP488)</f>
        <v>1.11155</v>
      </c>
      <c r="AS488">
        <f t="shared" si="196"/>
        <v>105.50793374117224</v>
      </c>
      <c r="AV488" s="22"/>
      <c r="AX488" s="2">
        <v>38870</v>
      </c>
      <c r="AY488">
        <v>106.69140625</v>
      </c>
      <c r="AZ488" s="22">
        <f>_xll.BDH(AZ$3&amp;" Govt",$A$8,AX488,AX488)</f>
        <v>1.08816</v>
      </c>
      <c r="BA488">
        <f t="shared" si="197"/>
        <v>98.047535518673726</v>
      </c>
      <c r="BB488" s="2">
        <v>38870</v>
      </c>
      <c r="BC488">
        <v>106.578125</v>
      </c>
      <c r="BD488" s="22">
        <f>_xll.BDH(BD$3&amp;" Govt",$A$8,BB488,BB488)</f>
        <v>1.0816300000000001</v>
      </c>
      <c r="BE488">
        <f t="shared" si="198"/>
        <v>98.534734613499992</v>
      </c>
      <c r="BH488" s="22"/>
      <c r="BJ488" s="2">
        <v>38870</v>
      </c>
      <c r="BK488">
        <v>104.33984375</v>
      </c>
      <c r="BL488" s="22">
        <f>_xll.BDH(BL$3&amp;" Govt",$A$8,BJ488,BJ488)</f>
        <v>1.06027</v>
      </c>
      <c r="BM488">
        <f t="shared" si="199"/>
        <v>98.408748479160963</v>
      </c>
      <c r="BN488" s="2">
        <v>39045</v>
      </c>
      <c r="BO488">
        <v>101.796875</v>
      </c>
      <c r="BP488" s="22">
        <f>_xll.BDH(BP$3&amp;" Govt",$A$8,BN488,BN488)</f>
        <v>1.0638300000000001</v>
      </c>
      <c r="BQ488">
        <f t="shared" si="200"/>
        <v>95.689043362191327</v>
      </c>
      <c r="BR488" s="2">
        <v>39226</v>
      </c>
      <c r="BS488">
        <v>101.72265625</v>
      </c>
      <c r="BT488" s="22">
        <f>_xll.BDH(BT$3&amp;" Govt",$A$8,BR488,BR488)</f>
        <v>1.05328</v>
      </c>
      <c r="BU488">
        <f t="shared" si="201"/>
        <v>96.577031985796751</v>
      </c>
      <c r="BV488" s="2">
        <v>39406</v>
      </c>
      <c r="BW488">
        <v>108.421875</v>
      </c>
      <c r="BX488" s="22">
        <f>_xll.BDH(BX$3&amp;" Govt",$A$8,BV488,BV488)</f>
        <v>1.04939</v>
      </c>
      <c r="BY488">
        <f t="shared" si="202"/>
        <v>103.31895196256873</v>
      </c>
      <c r="BZ488" s="2">
        <v>39588</v>
      </c>
      <c r="CA488">
        <v>117.6953125</v>
      </c>
      <c r="CB488" s="22">
        <f>_xll.BDH(CB$3&amp;" Govt",$A$8,BZ488,BZ488)</f>
        <v>1.0538099999999999</v>
      </c>
      <c r="CC488">
        <f t="shared" si="203"/>
        <v>111.68551494102353</v>
      </c>
      <c r="CD488" s="2">
        <v>39770</v>
      </c>
      <c r="CE488">
        <v>100.8046875</v>
      </c>
      <c r="CF488" s="22">
        <f>_xll.BDH(CF$3&amp;" Govt",$A$8,CD488,CD488)</f>
        <v>1.0855399999999999</v>
      </c>
      <c r="CG488">
        <f t="shared" si="204"/>
        <v>92.861329384453825</v>
      </c>
      <c r="CH488" s="2">
        <v>39952</v>
      </c>
      <c r="CI488">
        <v>111.265625</v>
      </c>
      <c r="CJ488" s="22">
        <f>_xll.BDH(CJ$3&amp;" Govt",$A$8,CH488,CH488)</f>
        <v>1.0252600000000001</v>
      </c>
      <c r="CK488">
        <f t="shared" si="205"/>
        <v>108.52430115287829</v>
      </c>
      <c r="CL488" s="2">
        <v>40134</v>
      </c>
      <c r="CM488">
        <v>107.984375</v>
      </c>
      <c r="CN488" s="22">
        <f>_xll.BDH(CN$3&amp;" Govt",$A$8,CL488,CL488)</f>
        <v>1.0306</v>
      </c>
      <c r="CO488">
        <f t="shared" si="206"/>
        <v>104.77816320589947</v>
      </c>
      <c r="CR488" s="22"/>
      <c r="CV488" s="22"/>
      <c r="CZ488" s="22"/>
      <c r="DB488" s="2">
        <v>38875</v>
      </c>
      <c r="DC488">
        <v>105.15234375</v>
      </c>
      <c r="DD488" s="22">
        <f>_xll.BDH(DD$3&amp;" Govt",$A$8,DB488,DB488)</f>
        <v>1.0617700000000001</v>
      </c>
      <c r="DE488">
        <f t="shared" si="207"/>
        <v>99.034954604104456</v>
      </c>
      <c r="DF488" s="2">
        <v>39416</v>
      </c>
      <c r="DG488">
        <v>107.2109375</v>
      </c>
      <c r="DH488" s="22">
        <f>_xll.BDH(DH$3&amp;" Govt",$A$8,DF488,DF488)</f>
        <v>1.0503499999999999</v>
      </c>
      <c r="DI488">
        <f t="shared" si="208"/>
        <v>102.07163088494312</v>
      </c>
      <c r="DJ488" s="2">
        <v>39780</v>
      </c>
      <c r="DK488">
        <v>98.51171875</v>
      </c>
      <c r="DL488" s="22">
        <f>_xll.BDH(DL$3&amp;" Govt",$A$8,DJ488,DJ488)</f>
        <v>1.08504</v>
      </c>
      <c r="DM488">
        <f t="shared" si="209"/>
        <v>90.790863700877381</v>
      </c>
      <c r="DP488" s="22"/>
    </row>
    <row r="489" spans="4:120" x14ac:dyDescent="0.25">
      <c r="D489" s="2"/>
      <c r="F489" s="2">
        <v>38873</v>
      </c>
      <c r="G489">
        <v>128.984375</v>
      </c>
      <c r="H489" s="22">
        <f>_xll.BDH(H$3&amp;" Govt",$A$8,F489,F489)</f>
        <v>1.26251</v>
      </c>
      <c r="I489" s="14">
        <f t="shared" si="187"/>
        <v>102.16503235617935</v>
      </c>
      <c r="J489" s="2">
        <v>38873</v>
      </c>
      <c r="K489">
        <v>128.7265625</v>
      </c>
      <c r="L489" s="22">
        <f>_xll.BDH(L$3&amp;" Govt",$A$8,J489,J489)</f>
        <v>1.23813</v>
      </c>
      <c r="M489">
        <f t="shared" si="188"/>
        <v>103.96853521035756</v>
      </c>
      <c r="N489" s="2">
        <v>38873</v>
      </c>
      <c r="O489">
        <v>129.3671875</v>
      </c>
      <c r="P489" s="22">
        <f>_xll.BDH(P$3&amp;" Govt",$A$8,N489,N489)</f>
        <v>1.21967</v>
      </c>
      <c r="Q489">
        <f t="shared" si="189"/>
        <v>106.06736863249895</v>
      </c>
      <c r="R489" s="2">
        <v>38873</v>
      </c>
      <c r="S489">
        <v>129.546875</v>
      </c>
      <c r="T489" s="22">
        <f>_xll.BDH(T$3&amp;" Govt",$A$8,R489,R489)</f>
        <v>1.1889000000000001</v>
      </c>
      <c r="U489">
        <f t="shared" si="190"/>
        <v>108.96364286315081</v>
      </c>
      <c r="V489" s="2">
        <v>38968</v>
      </c>
      <c r="W489">
        <v>101.84375</v>
      </c>
      <c r="X489" s="22">
        <f>_xll.BDH(X$3&amp;" Govt",$A$8,V489,V489)</f>
        <v>1.07176</v>
      </c>
      <c r="Y489">
        <f t="shared" si="191"/>
        <v>95.024772337090383</v>
      </c>
      <c r="Z489" s="2">
        <v>38873</v>
      </c>
      <c r="AA489">
        <v>122.953125</v>
      </c>
      <c r="AB489" s="22">
        <f>_xll.BDH(AB$3&amp;" Govt",$A$8,Z489,Z489)</f>
        <v>1.1492800000000001</v>
      </c>
      <c r="AC489">
        <f t="shared" si="192"/>
        <v>106.98274136850897</v>
      </c>
      <c r="AD489" s="2">
        <v>39510</v>
      </c>
      <c r="AE489">
        <v>115.60546875</v>
      </c>
      <c r="AF489" s="22">
        <f>_xll.BDH(AF$3&amp;" Govt",$A$8,AD489,AD489)</f>
        <v>1.05853</v>
      </c>
      <c r="AG489">
        <f t="shared" si="193"/>
        <v>109.21321903961154</v>
      </c>
      <c r="AH489" s="2">
        <v>38873</v>
      </c>
      <c r="AI489">
        <v>120.72265625</v>
      </c>
      <c r="AJ489" s="22">
        <f>_xll.BDH(AJ$3&amp;" Govt",$A$8,AH489,AH489)</f>
        <v>1.1265000000000001</v>
      </c>
      <c r="AK489">
        <f t="shared" si="194"/>
        <v>107.16613959165556</v>
      </c>
      <c r="AL489" s="2">
        <v>39874</v>
      </c>
      <c r="AM489">
        <v>105.1328125</v>
      </c>
      <c r="AN489" s="22">
        <f>_xll.BDH(AN$3&amp;" Govt",$A$8,AL489,AL489)</f>
        <v>1.0361499999999999</v>
      </c>
      <c r="AO489">
        <f t="shared" si="195"/>
        <v>101.46485788737152</v>
      </c>
      <c r="AP489" s="2">
        <v>38873</v>
      </c>
      <c r="AQ489">
        <v>117.05859375</v>
      </c>
      <c r="AR489" s="22">
        <f>_xll.BDH(AR$3&amp;" Govt",$A$8,AP489,AP489)</f>
        <v>1.1125</v>
      </c>
      <c r="AS489">
        <f t="shared" si="196"/>
        <v>105.22120786516854</v>
      </c>
      <c r="AV489" s="22"/>
      <c r="AX489" s="2">
        <v>38873</v>
      </c>
      <c r="AY489">
        <v>106.45703125</v>
      </c>
      <c r="AZ489" s="22">
        <f>_xll.BDH(AZ$3&amp;" Govt",$A$8,AX489,AX489)</f>
        <v>1.0890900000000001</v>
      </c>
      <c r="BA489">
        <f t="shared" si="197"/>
        <v>97.748607782644214</v>
      </c>
      <c r="BB489" s="2">
        <v>38873</v>
      </c>
      <c r="BC489">
        <v>106.359375</v>
      </c>
      <c r="BD489" s="22">
        <f>_xll.BDH(BD$3&amp;" Govt",$A$8,BB489,BB489)</f>
        <v>1.0825499999999999</v>
      </c>
      <c r="BE489">
        <f t="shared" si="198"/>
        <v>98.248926146598322</v>
      </c>
      <c r="BH489" s="22"/>
      <c r="BJ489" s="2">
        <v>38873</v>
      </c>
      <c r="BK489">
        <v>104.109375</v>
      </c>
      <c r="BL489" s="22">
        <f>_xll.BDH(BL$3&amp;" Govt",$A$8,BJ489,BJ489)</f>
        <v>1.0611699999999999</v>
      </c>
      <c r="BM489">
        <f t="shared" si="199"/>
        <v>98.108102377564393</v>
      </c>
      <c r="BN489" s="2">
        <v>39048</v>
      </c>
      <c r="BO489">
        <v>102.01953125</v>
      </c>
      <c r="BP489" s="22">
        <f>_xll.BDH(BP$3&amp;" Govt",$A$8,BN489,BN489)</f>
        <v>1.06331</v>
      </c>
      <c r="BQ489">
        <f t="shared" si="200"/>
        <v>95.945238218393513</v>
      </c>
      <c r="BR489" s="2">
        <v>39227</v>
      </c>
      <c r="BS489">
        <v>101.73046875</v>
      </c>
      <c r="BT489" s="22">
        <f>_xll.BDH(BT$3&amp;" Govt",$A$8,BR489,BR489)</f>
        <v>1.05359</v>
      </c>
      <c r="BU489">
        <f t="shared" si="201"/>
        <v>96.556031046232405</v>
      </c>
      <c r="BV489" s="2">
        <v>39407</v>
      </c>
      <c r="BW489">
        <v>109.125</v>
      </c>
      <c r="BX489" s="22">
        <f>_xll.BDH(BX$3&amp;" Govt",$A$8,BV489,BV489)</f>
        <v>1.04948</v>
      </c>
      <c r="BY489">
        <f t="shared" si="202"/>
        <v>103.98006631855776</v>
      </c>
      <c r="BZ489" s="2">
        <v>39589</v>
      </c>
      <c r="CA489">
        <v>117.8671875</v>
      </c>
      <c r="CB489" s="22">
        <f>_xll.BDH(CB$3&amp;" Govt",$A$8,BZ489,BZ489)</f>
        <v>1.0541</v>
      </c>
      <c r="CC489">
        <f t="shared" si="203"/>
        <v>111.81784223508205</v>
      </c>
      <c r="CD489" s="2">
        <v>39771</v>
      </c>
      <c r="CE489">
        <v>100.73828125</v>
      </c>
      <c r="CF489" s="22">
        <f>_xll.BDH(CF$3&amp;" Govt",$A$8,CD489,CD489)</f>
        <v>1.0854900000000001</v>
      </c>
      <c r="CG489">
        <f t="shared" si="204"/>
        <v>92.804430487613885</v>
      </c>
      <c r="CH489" s="2">
        <v>39953</v>
      </c>
      <c r="CI489">
        <v>112.1015625</v>
      </c>
      <c r="CJ489" s="22">
        <f>_xll.BDH(CJ$3&amp;" Govt",$A$8,CH489,CH489)</f>
        <v>1.0253399999999999</v>
      </c>
      <c r="CK489">
        <f t="shared" si="205"/>
        <v>109.3311121189069</v>
      </c>
      <c r="CL489" s="2">
        <v>40135</v>
      </c>
      <c r="CM489">
        <v>108.0546875</v>
      </c>
      <c r="CN489" s="22">
        <f>_xll.BDH(CN$3&amp;" Govt",$A$8,CL489,CL489)</f>
        <v>1.0306200000000001</v>
      </c>
      <c r="CO489">
        <f t="shared" si="206"/>
        <v>104.84435339892491</v>
      </c>
      <c r="CR489" s="22"/>
      <c r="CV489" s="22"/>
      <c r="CZ489" s="22"/>
      <c r="DB489" s="2">
        <v>38876</v>
      </c>
      <c r="DC489">
        <v>105.47265625</v>
      </c>
      <c r="DD489" s="22">
        <f>_xll.BDH(DD$3&amp;" Govt",$A$8,DB489,DB489)</f>
        <v>1.0620700000000001</v>
      </c>
      <c r="DE489">
        <f t="shared" si="207"/>
        <v>99.308573116649555</v>
      </c>
      <c r="DF489" s="2">
        <v>39419</v>
      </c>
      <c r="DG489">
        <v>107.6171875</v>
      </c>
      <c r="DH489" s="22">
        <f>_xll.BDH(DH$3&amp;" Govt",$A$8,DF489,DF489)</f>
        <v>1.0505899999999999</v>
      </c>
      <c r="DI489">
        <f t="shared" si="208"/>
        <v>102.43500080906919</v>
      </c>
      <c r="DJ489" s="2">
        <v>39783</v>
      </c>
      <c r="DK489">
        <v>101.7578125</v>
      </c>
      <c r="DL489" s="22">
        <f>_xll.BDH(DL$3&amp;" Govt",$A$8,DJ489,DJ489)</f>
        <v>1.0848899999999999</v>
      </c>
      <c r="DM489">
        <f t="shared" si="209"/>
        <v>93.795511526514218</v>
      </c>
      <c r="DP489" s="22"/>
    </row>
    <row r="490" spans="4:120" x14ac:dyDescent="0.25">
      <c r="D490" s="2"/>
      <c r="F490" s="2">
        <v>38874</v>
      </c>
      <c r="G490">
        <v>128.97265625</v>
      </c>
      <c r="H490" s="22">
        <f>_xll.BDH(H$3&amp;" Govt",$A$8,F490,F490)</f>
        <v>1.2628699999999999</v>
      </c>
      <c r="I490" s="14">
        <f t="shared" si="187"/>
        <v>102.12662922549431</v>
      </c>
      <c r="J490" s="2">
        <v>38874</v>
      </c>
      <c r="K490">
        <v>128.6015625</v>
      </c>
      <c r="L490" s="22">
        <f>_xll.BDH(L$3&amp;" Govt",$A$8,J490,J490)</f>
        <v>1.2384900000000001</v>
      </c>
      <c r="M490">
        <f t="shared" si="188"/>
        <v>103.83738463774434</v>
      </c>
      <c r="N490" s="2">
        <v>38874</v>
      </c>
      <c r="O490">
        <v>129.20703125</v>
      </c>
      <c r="P490" s="22">
        <f>_xll.BDH(P$3&amp;" Govt",$A$8,N490,N490)</f>
        <v>1.2200199999999999</v>
      </c>
      <c r="Q490">
        <f t="shared" si="189"/>
        <v>105.90566650546714</v>
      </c>
      <c r="R490" s="2">
        <v>38874</v>
      </c>
      <c r="S490">
        <v>129.31640625</v>
      </c>
      <c r="T490" s="22">
        <f>_xll.BDH(T$3&amp;" Govt",$A$8,R490,R490)</f>
        <v>1.1892400000000001</v>
      </c>
      <c r="U490">
        <f t="shared" si="190"/>
        <v>108.73869551141905</v>
      </c>
      <c r="V490" s="2">
        <v>38971</v>
      </c>
      <c r="W490">
        <v>101.6875</v>
      </c>
      <c r="X490" s="22">
        <f>_xll.BDH(X$3&amp;" Govt",$A$8,V490,V490)</f>
        <v>1.0720799999999999</v>
      </c>
      <c r="Y490">
        <f t="shared" si="191"/>
        <v>94.850664129542579</v>
      </c>
      <c r="Z490" s="2">
        <v>38874</v>
      </c>
      <c r="AA490">
        <v>122.7265625</v>
      </c>
      <c r="AB490" s="22">
        <f>_xll.BDH(AB$3&amp;" Govt",$A$8,Z490,Z490)</f>
        <v>1.14961</v>
      </c>
      <c r="AC490">
        <f t="shared" si="192"/>
        <v>106.75495385391568</v>
      </c>
      <c r="AD490" s="2">
        <v>39511</v>
      </c>
      <c r="AE490">
        <v>115.546875</v>
      </c>
      <c r="AF490" s="22">
        <f>_xll.BDH(AF$3&amp;" Govt",$A$8,AD490,AD490)</f>
        <v>1.0587</v>
      </c>
      <c r="AG490">
        <f t="shared" si="193"/>
        <v>109.14033720600737</v>
      </c>
      <c r="AH490" s="2">
        <v>38874</v>
      </c>
      <c r="AI490">
        <v>120.48828125</v>
      </c>
      <c r="AJ490" s="22">
        <f>_xll.BDH(AJ$3&amp;" Govt",$A$8,AH490,AH490)</f>
        <v>1.1268199999999999</v>
      </c>
      <c r="AK490">
        <f t="shared" si="194"/>
        <v>106.92770917271615</v>
      </c>
      <c r="AL490" s="2">
        <v>39875</v>
      </c>
      <c r="AM490">
        <v>104.86328125</v>
      </c>
      <c r="AN490" s="22">
        <f>_xll.BDH(AN$3&amp;" Govt",$A$8,AL490,AL490)</f>
        <v>1.0363</v>
      </c>
      <c r="AO490">
        <f t="shared" si="195"/>
        <v>101.19008129885168</v>
      </c>
      <c r="AP490" s="2">
        <v>38874</v>
      </c>
      <c r="AQ490">
        <v>116.83984375</v>
      </c>
      <c r="AR490" s="22">
        <f>_xll.BDH(AR$3&amp;" Govt",$A$8,AP490,AP490)</f>
        <v>1.1128100000000001</v>
      </c>
      <c r="AS490">
        <f t="shared" si="196"/>
        <v>104.9953215283831</v>
      </c>
      <c r="AV490" s="22"/>
      <c r="AX490" s="2">
        <v>38874</v>
      </c>
      <c r="AY490">
        <v>106.234375</v>
      </c>
      <c r="AZ490" s="22">
        <f>_xll.BDH(AZ$3&amp;" Govt",$A$8,AX490,AX490)</f>
        <v>1.0893999999999999</v>
      </c>
      <c r="BA490">
        <f t="shared" si="197"/>
        <v>97.516408114558473</v>
      </c>
      <c r="BB490" s="2">
        <v>38874</v>
      </c>
      <c r="BC490">
        <v>106.19140625</v>
      </c>
      <c r="BD490" s="22">
        <f>_xll.BDH(BD$3&amp;" Govt",$A$8,BB490,BB490)</f>
        <v>1.0828500000000001</v>
      </c>
      <c r="BE490">
        <f t="shared" si="198"/>
        <v>98.066589324467827</v>
      </c>
      <c r="BH490" s="22"/>
      <c r="BJ490" s="2">
        <v>38874</v>
      </c>
      <c r="BK490">
        <v>103.8984375</v>
      </c>
      <c r="BL490" s="22">
        <f>_xll.BDH(BL$3&amp;" Govt",$A$8,BJ490,BJ490)</f>
        <v>1.0614699999999999</v>
      </c>
      <c r="BM490">
        <f t="shared" si="199"/>
        <v>97.881652331201082</v>
      </c>
      <c r="BN490" s="2">
        <v>39049</v>
      </c>
      <c r="BO490">
        <v>102.23828125</v>
      </c>
      <c r="BP490" s="22">
        <f>_xll.BDH(BP$3&amp;" Govt",$A$8,BN490,BN490)</f>
        <v>1.0631299999999999</v>
      </c>
      <c r="BQ490">
        <f t="shared" si="200"/>
        <v>96.167243187568786</v>
      </c>
      <c r="BR490" s="2">
        <v>39230</v>
      </c>
      <c r="BS490">
        <v>101.73046875</v>
      </c>
      <c r="BT490" s="22">
        <f>_xll.BDH(BT$3&amp;" Govt",$A$8,BR490,BR490)</f>
        <v>1.0545100000000001</v>
      </c>
      <c r="BU490">
        <f t="shared" si="201"/>
        <v>96.47179140074536</v>
      </c>
      <c r="BV490" s="2">
        <v>39408</v>
      </c>
      <c r="BW490">
        <v>109.125</v>
      </c>
      <c r="BX490" s="22">
        <f>_xll.BDH(BX$3&amp;" Govt",$A$8,BV490,BV490)</f>
        <v>1.04958</v>
      </c>
      <c r="BY490">
        <f t="shared" si="202"/>
        <v>103.97015949236838</v>
      </c>
      <c r="BZ490" s="2">
        <v>39590</v>
      </c>
      <c r="CA490">
        <v>116.8984375</v>
      </c>
      <c r="CB490" s="22">
        <f>_xll.BDH(CB$3&amp;" Govt",$A$8,BZ490,BZ490)</f>
        <v>1.0543899999999999</v>
      </c>
      <c r="CC490">
        <f t="shared" si="203"/>
        <v>110.86831011295631</v>
      </c>
      <c r="CD490" s="2">
        <v>39772</v>
      </c>
      <c r="CE490">
        <v>99.828125</v>
      </c>
      <c r="CF490" s="22">
        <f>_xll.BDH(CF$3&amp;" Govt",$A$8,CD490,CD490)</f>
        <v>1.08544</v>
      </c>
      <c r="CG490">
        <f t="shared" si="204"/>
        <v>91.970191811615564</v>
      </c>
      <c r="CH490" s="2">
        <v>39954</v>
      </c>
      <c r="CI490">
        <v>111.15625</v>
      </c>
      <c r="CJ490" s="22">
        <f>_xll.BDH(CJ$3&amp;" Govt",$A$8,CH490,CH490)</f>
        <v>1.0254300000000001</v>
      </c>
      <c r="CK490">
        <f t="shared" si="205"/>
        <v>108.39964697736559</v>
      </c>
      <c r="CL490" s="2">
        <v>40136</v>
      </c>
      <c r="CM490">
        <v>108.15625</v>
      </c>
      <c r="CN490" s="22">
        <f>_xll.BDH(CN$3&amp;" Govt",$A$8,CL490,CL490)</f>
        <v>1.03064</v>
      </c>
      <c r="CO490">
        <f t="shared" si="206"/>
        <v>104.94086198866724</v>
      </c>
      <c r="CR490" s="22"/>
      <c r="CV490" s="22"/>
      <c r="CZ490" s="22"/>
      <c r="DB490" s="2">
        <v>38877</v>
      </c>
      <c r="DC490">
        <v>106.03125</v>
      </c>
      <c r="DD490" s="22">
        <f>_xll.BDH(DD$3&amp;" Govt",$A$8,DB490,DB490)</f>
        <v>1.06237</v>
      </c>
      <c r="DE490">
        <f t="shared" si="207"/>
        <v>99.806329244989968</v>
      </c>
      <c r="DF490" s="2">
        <v>39420</v>
      </c>
      <c r="DG490">
        <v>106.61328125</v>
      </c>
      <c r="DH490" s="22">
        <f>_xll.BDH(DH$3&amp;" Govt",$A$8,DF490,DF490)</f>
        <v>1.0506599999999999</v>
      </c>
      <c r="DI490">
        <f t="shared" si="208"/>
        <v>101.47267550872786</v>
      </c>
      <c r="DJ490" s="2">
        <v>39784</v>
      </c>
      <c r="DK490">
        <v>103.86328125</v>
      </c>
      <c r="DL490" s="22">
        <f>_xll.BDH(DL$3&amp;" Govt",$A$8,DJ490,DJ490)</f>
        <v>1.08453</v>
      </c>
      <c r="DM490">
        <f t="shared" si="209"/>
        <v>95.768011258333104</v>
      </c>
      <c r="DP490" s="22"/>
    </row>
    <row r="491" spans="4:120" x14ac:dyDescent="0.25">
      <c r="D491" s="2"/>
      <c r="F491" s="2">
        <v>38875</v>
      </c>
      <c r="G491">
        <v>128.9609375</v>
      </c>
      <c r="H491" s="22">
        <f>_xll.BDH(H$3&amp;" Govt",$A$8,F491,F491)</f>
        <v>1.2632300000000001</v>
      </c>
      <c r="I491" s="14">
        <f t="shared" si="187"/>
        <v>102.08824798334427</v>
      </c>
      <c r="J491" s="2">
        <v>38875</v>
      </c>
      <c r="K491">
        <v>128.55078125</v>
      </c>
      <c r="L491" s="22">
        <f>_xll.BDH(L$3&amp;" Govt",$A$8,J491,J491)</f>
        <v>1.2388399999999999</v>
      </c>
      <c r="M491">
        <f t="shared" si="188"/>
        <v>103.76705728746246</v>
      </c>
      <c r="N491" s="2">
        <v>38875</v>
      </c>
      <c r="O491">
        <v>129.08203125</v>
      </c>
      <c r="P491" s="22">
        <f>_xll.BDH(P$3&amp;" Govt",$A$8,N491,N491)</f>
        <v>1.22037</v>
      </c>
      <c r="Q491">
        <f t="shared" si="189"/>
        <v>105.77286499176479</v>
      </c>
      <c r="R491" s="2">
        <v>38875</v>
      </c>
      <c r="S491">
        <v>129.18359375</v>
      </c>
      <c r="T491" s="22">
        <f>_xll.BDH(T$3&amp;" Govt",$A$8,R491,R491)</f>
        <v>1.18957</v>
      </c>
      <c r="U491">
        <f t="shared" si="190"/>
        <v>108.59688269710904</v>
      </c>
      <c r="V491" s="2">
        <v>38972</v>
      </c>
      <c r="W491">
        <v>101.734375</v>
      </c>
      <c r="X491" s="22">
        <f>_xll.BDH(X$3&amp;" Govt",$A$8,V491,V491)</f>
        <v>1.0721799999999999</v>
      </c>
      <c r="Y491">
        <f t="shared" si="191"/>
        <v>94.885536943423688</v>
      </c>
      <c r="Z491" s="2">
        <v>38875</v>
      </c>
      <c r="AA491">
        <v>122.5234375</v>
      </c>
      <c r="AB491" s="22">
        <f>_xll.BDH(AB$3&amp;" Govt",$A$8,Z491,Z491)</f>
        <v>1.1499299999999999</v>
      </c>
      <c r="AC491">
        <f t="shared" si="192"/>
        <v>106.54860513248633</v>
      </c>
      <c r="AD491" s="2">
        <v>39512</v>
      </c>
      <c r="AE491">
        <v>115.58984375</v>
      </c>
      <c r="AF491" s="22">
        <f>_xll.BDH(AF$3&amp;" Govt",$A$8,AD491,AD491)</f>
        <v>1.05887</v>
      </c>
      <c r="AG491">
        <f t="shared" si="193"/>
        <v>109.163394703788</v>
      </c>
      <c r="AH491" s="2">
        <v>38875</v>
      </c>
      <c r="AI491">
        <v>120.23046875</v>
      </c>
      <c r="AJ491" s="22">
        <f>_xll.BDH(AJ$3&amp;" Govt",$A$8,AH491,AH491)</f>
        <v>1.12714</v>
      </c>
      <c r="AK491">
        <f t="shared" si="194"/>
        <v>106.66862035771953</v>
      </c>
      <c r="AL491" s="2">
        <v>39876</v>
      </c>
      <c r="AM491">
        <v>104.72265625</v>
      </c>
      <c r="AN491" s="22">
        <f>_xll.BDH(AN$3&amp;" Govt",$A$8,AL491,AL491)</f>
        <v>1.03644</v>
      </c>
      <c r="AO491">
        <f t="shared" si="195"/>
        <v>101.04073197676662</v>
      </c>
      <c r="AP491" s="2">
        <v>38875</v>
      </c>
      <c r="AQ491">
        <v>116.5703125</v>
      </c>
      <c r="AR491" s="22">
        <f>_xll.BDH(AR$3&amp;" Govt",$A$8,AP491,AP491)</f>
        <v>1.11313</v>
      </c>
      <c r="AS491">
        <f t="shared" si="196"/>
        <v>104.72299955979985</v>
      </c>
      <c r="AV491" s="22"/>
      <c r="AX491" s="2">
        <v>38875</v>
      </c>
      <c r="AY491">
        <v>105.9296875</v>
      </c>
      <c r="AZ491" s="22">
        <f>_xll.BDH(AZ$3&amp;" Govt",$A$8,AX491,AX491)</f>
        <v>1.0897000000000001</v>
      </c>
      <c r="BA491">
        <f t="shared" si="197"/>
        <v>97.209954574653565</v>
      </c>
      <c r="BB491" s="2">
        <v>38875</v>
      </c>
      <c r="BC491">
        <v>105.83984375</v>
      </c>
      <c r="BD491" s="22">
        <f>_xll.BDH(BD$3&amp;" Govt",$A$8,BB491,BB491)</f>
        <v>1.0831599999999999</v>
      </c>
      <c r="BE491">
        <f t="shared" si="198"/>
        <v>97.713951539938705</v>
      </c>
      <c r="BH491" s="22"/>
      <c r="BJ491" s="2">
        <v>38875</v>
      </c>
      <c r="BK491">
        <v>103.58203125</v>
      </c>
      <c r="BL491" s="22">
        <f>_xll.BDH(BL$3&amp;" Govt",$A$8,BJ491,BJ491)</f>
        <v>1.0617700000000001</v>
      </c>
      <c r="BM491">
        <f t="shared" si="199"/>
        <v>97.555997296966382</v>
      </c>
      <c r="BN491" s="2">
        <v>39050</v>
      </c>
      <c r="BO491">
        <v>102.16015625</v>
      </c>
      <c r="BP491" s="22">
        <f>_xll.BDH(BP$3&amp;" Govt",$A$8,BN491,BN491)</f>
        <v>1.0629599999999999</v>
      </c>
      <c r="BQ491">
        <f t="shared" si="200"/>
        <v>96.109125696169201</v>
      </c>
      <c r="BR491" s="2">
        <v>39231</v>
      </c>
      <c r="BS491">
        <v>101.453125</v>
      </c>
      <c r="BT491" s="22">
        <f>_xll.BDH(BT$3&amp;" Govt",$A$8,BR491,BR491)</f>
        <v>1.0548200000000001</v>
      </c>
      <c r="BU491">
        <f t="shared" si="201"/>
        <v>96.180509470810179</v>
      </c>
      <c r="BV491" s="2">
        <v>39409</v>
      </c>
      <c r="BW491">
        <v>109.22265625</v>
      </c>
      <c r="BX491" s="22">
        <f>_xll.BDH(BX$3&amp;" Govt",$A$8,BV491,BV491)</f>
        <v>1.0496799999999999</v>
      </c>
      <c r="BY491">
        <f t="shared" si="202"/>
        <v>104.05328885946194</v>
      </c>
      <c r="BZ491" s="2">
        <v>39591</v>
      </c>
      <c r="CA491">
        <v>117.71875</v>
      </c>
      <c r="CB491" s="22">
        <f>_xll.BDH(CB$3&amp;" Govt",$A$8,BZ491,BZ491)</f>
        <v>1.0546800000000001</v>
      </c>
      <c r="CC491">
        <f t="shared" si="203"/>
        <v>111.61560852580877</v>
      </c>
      <c r="CD491" s="2">
        <v>39773</v>
      </c>
      <c r="CE491">
        <v>99.171875</v>
      </c>
      <c r="CF491" s="22">
        <f>_xll.BDH(CF$3&amp;" Govt",$A$8,CD491,CD491)</f>
        <v>1.0853900000000001</v>
      </c>
      <c r="CG491">
        <f t="shared" si="204"/>
        <v>91.369807166087753</v>
      </c>
      <c r="CH491" s="2">
        <v>39955</v>
      </c>
      <c r="CI491">
        <v>110.99609375</v>
      </c>
      <c r="CJ491" s="22">
        <f>_xll.BDH(CJ$3&amp;" Govt",$A$8,CH491,CH491)</f>
        <v>1.0255099999999999</v>
      </c>
      <c r="CK491">
        <f t="shared" si="205"/>
        <v>108.23501842985442</v>
      </c>
      <c r="CN491" s="22"/>
      <c r="CR491" s="22"/>
      <c r="CV491" s="22"/>
      <c r="CZ491" s="22"/>
      <c r="DB491" s="2">
        <v>38880</v>
      </c>
      <c r="DC491">
        <v>105.984375</v>
      </c>
      <c r="DD491" s="22">
        <f>_xll.BDH(DD$3&amp;" Govt",$A$8,DB491,DB491)</f>
        <v>1.0632699999999999</v>
      </c>
      <c r="DE491">
        <f t="shared" si="207"/>
        <v>99.677762938858436</v>
      </c>
      <c r="DF491" s="2">
        <v>39421</v>
      </c>
      <c r="DG491">
        <v>105.08203125</v>
      </c>
      <c r="DH491" s="22">
        <f>_xll.BDH(DH$3&amp;" Govt",$A$8,DF491,DF491)</f>
        <v>1.05074</v>
      </c>
      <c r="DI491">
        <f t="shared" si="208"/>
        <v>100.00764342273065</v>
      </c>
      <c r="DJ491" s="2">
        <v>39785</v>
      </c>
      <c r="DK491">
        <v>105.88671875</v>
      </c>
      <c r="DL491" s="22">
        <f>_xll.BDH(DL$3&amp;" Govt",$A$8,DJ491,DJ491)</f>
        <v>1.0841799999999999</v>
      </c>
      <c r="DM491">
        <f t="shared" si="209"/>
        <v>97.665257383460315</v>
      </c>
      <c r="DP491" s="22"/>
    </row>
    <row r="492" spans="4:120" x14ac:dyDescent="0.25">
      <c r="D492" s="2"/>
      <c r="F492" s="2">
        <v>38876</v>
      </c>
      <c r="G492">
        <v>128.9140625</v>
      </c>
      <c r="H492" s="22">
        <f>_xll.BDH(H$3&amp;" Govt",$A$8,F492,F492)</f>
        <v>1.2635799999999999</v>
      </c>
      <c r="I492" s="14">
        <f t="shared" si="187"/>
        <v>102.02287350227132</v>
      </c>
      <c r="J492" s="2">
        <v>38876</v>
      </c>
      <c r="K492">
        <v>128.50390625</v>
      </c>
      <c r="L492" s="22">
        <f>_xll.BDH(L$3&amp;" Govt",$A$8,J492,J492)</f>
        <v>1.23919</v>
      </c>
      <c r="M492">
        <f t="shared" si="188"/>
        <v>103.69992192480572</v>
      </c>
      <c r="N492" s="2">
        <v>38876</v>
      </c>
      <c r="O492">
        <v>129.09375</v>
      </c>
      <c r="P492" s="22">
        <f>_xll.BDH(P$3&amp;" Govt",$A$8,N492,N492)</f>
        <v>1.22071</v>
      </c>
      <c r="Q492">
        <f t="shared" si="189"/>
        <v>105.75300439907923</v>
      </c>
      <c r="R492" s="2">
        <v>38876</v>
      </c>
      <c r="S492">
        <v>129.234375</v>
      </c>
      <c r="T492" s="22">
        <f>_xll.BDH(T$3&amp;" Govt",$A$8,R492,R492)</f>
        <v>1.18991</v>
      </c>
      <c r="U492">
        <f t="shared" si="190"/>
        <v>108.60852921649537</v>
      </c>
      <c r="V492" s="2">
        <v>38973</v>
      </c>
      <c r="W492">
        <v>101.8828125</v>
      </c>
      <c r="X492" s="22">
        <f>_xll.BDH(X$3&amp;" Govt",$A$8,V492,V492)</f>
        <v>1.07229</v>
      </c>
      <c r="Y492">
        <f t="shared" si="191"/>
        <v>95.014233556220802</v>
      </c>
      <c r="Z492" s="2">
        <v>38876</v>
      </c>
      <c r="AA492">
        <v>122.640625</v>
      </c>
      <c r="AB492" s="22">
        <f>_xll.BDH(AB$3&amp;" Govt",$A$8,Z492,Z492)</f>
        <v>1.1502600000000001</v>
      </c>
      <c r="AC492">
        <f t="shared" si="192"/>
        <v>106.61991636673447</v>
      </c>
      <c r="AD492" s="2">
        <v>39513</v>
      </c>
      <c r="AE492">
        <v>115.84765625</v>
      </c>
      <c r="AF492" s="22">
        <f>_xll.BDH(AF$3&amp;" Govt",$A$8,AD492,AD492)</f>
        <v>1.05904</v>
      </c>
      <c r="AG492">
        <f t="shared" si="193"/>
        <v>109.38931131024324</v>
      </c>
      <c r="AH492" s="2">
        <v>38876</v>
      </c>
      <c r="AI492">
        <v>120.34765625</v>
      </c>
      <c r="AJ492" s="22">
        <f>_xll.BDH(AJ$3&amp;" Govt",$A$8,AH492,AH492)</f>
        <v>1.1274599999999999</v>
      </c>
      <c r="AK492">
        <f t="shared" si="194"/>
        <v>106.74228464867934</v>
      </c>
      <c r="AL492" s="2">
        <v>39877</v>
      </c>
      <c r="AM492">
        <v>105</v>
      </c>
      <c r="AN492" s="22">
        <f>_xll.BDH(AN$3&amp;" Govt",$A$8,AL492,AL492)</f>
        <v>1.0365899999999999</v>
      </c>
      <c r="AO492">
        <f t="shared" si="195"/>
        <v>101.29366480479264</v>
      </c>
      <c r="AP492" s="2">
        <v>38876</v>
      </c>
      <c r="AQ492">
        <v>116.734375</v>
      </c>
      <c r="AR492" s="22">
        <f>_xll.BDH(AR$3&amp;" Govt",$A$8,AP492,AP492)</f>
        <v>1.11344</v>
      </c>
      <c r="AS492">
        <f t="shared" si="196"/>
        <v>104.84119036499497</v>
      </c>
      <c r="AV492" s="22"/>
      <c r="AX492" s="2">
        <v>38876</v>
      </c>
      <c r="AY492">
        <v>106.13671875</v>
      </c>
      <c r="AZ492" s="22">
        <f>_xll.BDH(AZ$3&amp;" Govt",$A$8,AX492,AX492)</f>
        <v>1.0900099999999999</v>
      </c>
      <c r="BA492">
        <f t="shared" si="197"/>
        <v>97.372243144558311</v>
      </c>
      <c r="BB492" s="2">
        <v>38876</v>
      </c>
      <c r="BC492">
        <v>106.02734375</v>
      </c>
      <c r="BD492" s="22">
        <f>_xll.BDH(BD$3&amp;" Govt",$A$8,BB492,BB492)</f>
        <v>1.0834699999999999</v>
      </c>
      <c r="BE492">
        <f t="shared" si="198"/>
        <v>97.859048935365081</v>
      </c>
      <c r="BH492" s="22"/>
      <c r="BJ492" s="2">
        <v>38876</v>
      </c>
      <c r="BK492">
        <v>103.78515625</v>
      </c>
      <c r="BL492" s="22">
        <f>_xll.BDH(BL$3&amp;" Govt",$A$8,BJ492,BJ492)</f>
        <v>1.0620700000000001</v>
      </c>
      <c r="BM492">
        <f t="shared" si="199"/>
        <v>97.719694794128444</v>
      </c>
      <c r="BN492" s="2">
        <v>39051</v>
      </c>
      <c r="BO492">
        <v>102.61328125</v>
      </c>
      <c r="BP492" s="22">
        <f>_xll.BDH(BP$3&amp;" Govt",$A$8,BN492,BN492)</f>
        <v>1.0627800000000001</v>
      </c>
      <c r="BQ492">
        <f t="shared" si="200"/>
        <v>96.551761653399566</v>
      </c>
      <c r="BR492" s="2">
        <v>39232</v>
      </c>
      <c r="BS492">
        <v>101.53515625</v>
      </c>
      <c r="BT492" s="22">
        <f>_xll.BDH(BT$3&amp;" Govt",$A$8,BR492,BR492)</f>
        <v>1.0551299999999999</v>
      </c>
      <c r="BU492">
        <f t="shared" si="201"/>
        <v>96.22999654071063</v>
      </c>
      <c r="BV492" s="2">
        <v>39412</v>
      </c>
      <c r="BW492">
        <v>110.40234375</v>
      </c>
      <c r="BX492" s="22">
        <f>_xll.BDH(BX$3&amp;" Govt",$A$8,BV492,BV492)</f>
        <v>1.0499700000000001</v>
      </c>
      <c r="BY492">
        <f t="shared" si="202"/>
        <v>105.14809351695762</v>
      </c>
      <c r="BZ492" s="2">
        <v>39594</v>
      </c>
      <c r="CA492">
        <v>117.40625</v>
      </c>
      <c r="CB492" s="22">
        <f>_xll.BDH(CB$3&amp;" Govt",$A$8,BZ492,BZ492)</f>
        <v>1.0555600000000001</v>
      </c>
      <c r="CC492">
        <f t="shared" si="203"/>
        <v>111.22650536208268</v>
      </c>
      <c r="CD492" s="2">
        <v>39776</v>
      </c>
      <c r="CE492">
        <v>97.71875</v>
      </c>
      <c r="CF492" s="22">
        <f>_xll.BDH(CF$3&amp;" Govt",$A$8,CD492,CD492)</f>
        <v>1.08524</v>
      </c>
      <c r="CG492">
        <f t="shared" si="204"/>
        <v>90.043446610887912</v>
      </c>
      <c r="CH492" s="2">
        <v>39958</v>
      </c>
      <c r="CI492">
        <v>110.99609375</v>
      </c>
      <c r="CJ492" s="22">
        <f>_xll.BDH(CJ$3&amp;" Govt",$A$8,CH492,CH492)</f>
        <v>1.0257499999999999</v>
      </c>
      <c r="CK492">
        <f t="shared" si="205"/>
        <v>108.20969412624909</v>
      </c>
      <c r="CN492" s="22"/>
      <c r="CR492" s="22"/>
      <c r="CV492" s="22"/>
      <c r="CZ492" s="22"/>
      <c r="DB492" s="2">
        <v>38881</v>
      </c>
      <c r="DC492">
        <v>106.1875</v>
      </c>
      <c r="DD492" s="22">
        <f>_xll.BDH(DD$3&amp;" Govt",$A$8,DB492,DB492)</f>
        <v>1.0635699999999999</v>
      </c>
      <c r="DE492">
        <f t="shared" si="207"/>
        <v>99.840631082110264</v>
      </c>
      <c r="DF492" s="2">
        <v>39422</v>
      </c>
      <c r="DG492">
        <v>104.84765625</v>
      </c>
      <c r="DH492" s="22">
        <f>_xll.BDH(DH$3&amp;" Govt",$A$8,DF492,DF492)</f>
        <v>1.05081</v>
      </c>
      <c r="DI492">
        <f t="shared" si="208"/>
        <v>99.777939161218484</v>
      </c>
      <c r="DJ492" s="2">
        <v>39786</v>
      </c>
      <c r="DK492">
        <v>108.5859375</v>
      </c>
      <c r="DL492" s="22">
        <f>_xll.BDH(DL$3&amp;" Govt",$A$8,DJ492,DJ492)</f>
        <v>1.0838300000000001</v>
      </c>
      <c r="DM492">
        <f t="shared" si="209"/>
        <v>100.18724108024321</v>
      </c>
      <c r="DP492" s="22"/>
    </row>
    <row r="493" spans="4:120" x14ac:dyDescent="0.25">
      <c r="D493" s="2"/>
      <c r="F493" s="2">
        <v>38877</v>
      </c>
      <c r="G493">
        <v>129.0390625</v>
      </c>
      <c r="H493" s="22">
        <f>_xll.BDH(H$3&amp;" Govt",$A$8,F493,F493)</f>
        <v>1.2639400000000001</v>
      </c>
      <c r="I493" s="14">
        <f t="shared" si="187"/>
        <v>102.09271207494027</v>
      </c>
      <c r="J493" s="2">
        <v>38877</v>
      </c>
      <c r="K493">
        <v>128.59375</v>
      </c>
      <c r="L493" s="22">
        <f>_xll.BDH(L$3&amp;" Govt",$A$8,J493,J493)</f>
        <v>1.2395400000000001</v>
      </c>
      <c r="M493">
        <f t="shared" si="188"/>
        <v>103.7431224486503</v>
      </c>
      <c r="N493" s="2">
        <v>38877</v>
      </c>
      <c r="O493">
        <v>129.2421875</v>
      </c>
      <c r="P493" s="22">
        <f>_xll.BDH(P$3&amp;" Govt",$A$8,N493,N493)</f>
        <v>1.22106</v>
      </c>
      <c r="Q493">
        <f t="shared" si="189"/>
        <v>105.84425622000556</v>
      </c>
      <c r="R493" s="2">
        <v>38877</v>
      </c>
      <c r="S493">
        <v>129.44140625</v>
      </c>
      <c r="T493" s="22">
        <f>_xll.BDH(T$3&amp;" Govt",$A$8,R493,R493)</f>
        <v>1.19025</v>
      </c>
      <c r="U493">
        <f t="shared" si="190"/>
        <v>108.75144402436463</v>
      </c>
      <c r="V493" s="2">
        <v>38974</v>
      </c>
      <c r="W493">
        <v>101.84375</v>
      </c>
      <c r="X493" s="22">
        <f>_xll.BDH(X$3&amp;" Govt",$A$8,V493,V493)</f>
        <v>1.07239</v>
      </c>
      <c r="Y493">
        <f t="shared" si="191"/>
        <v>94.9689478641166</v>
      </c>
      <c r="Z493" s="2">
        <v>38877</v>
      </c>
      <c r="AA493">
        <v>122.83203125</v>
      </c>
      <c r="AB493" s="22">
        <f>_xll.BDH(AB$3&amp;" Govt",$A$8,Z493,Z493)</f>
        <v>1.1505799999999999</v>
      </c>
      <c r="AC493">
        <f t="shared" si="192"/>
        <v>106.7566194875628</v>
      </c>
      <c r="AD493" s="2">
        <v>39514</v>
      </c>
      <c r="AE493">
        <v>116.1875</v>
      </c>
      <c r="AF493" s="22">
        <f>_xll.BDH(AF$3&amp;" Govt",$A$8,AD493,AD493)</f>
        <v>1.0591999999999999</v>
      </c>
      <c r="AG493">
        <f t="shared" si="193"/>
        <v>109.69363670694865</v>
      </c>
      <c r="AH493" s="2">
        <v>38877</v>
      </c>
      <c r="AI493">
        <v>120.5703125</v>
      </c>
      <c r="AJ493" s="22">
        <f>_xll.BDH(AJ$3&amp;" Govt",$A$8,AH493,AH493)</f>
        <v>1.12778</v>
      </c>
      <c r="AK493">
        <f t="shared" si="194"/>
        <v>106.90942604053983</v>
      </c>
      <c r="AL493" s="2">
        <v>39878</v>
      </c>
      <c r="AM493">
        <v>104.8515625</v>
      </c>
      <c r="AN493" s="22">
        <f>_xll.BDH(AN$3&amp;" Govt",$A$8,AL493,AL493)</f>
        <v>1.0367299999999999</v>
      </c>
      <c r="AO493">
        <f t="shared" si="195"/>
        <v>101.13680755838068</v>
      </c>
      <c r="AP493" s="2">
        <v>38877</v>
      </c>
      <c r="AQ493">
        <v>117</v>
      </c>
      <c r="AR493" s="22">
        <f>_xll.BDH(AR$3&amp;" Govt",$A$8,AP493,AP493)</f>
        <v>1.1137600000000001</v>
      </c>
      <c r="AS493">
        <f t="shared" si="196"/>
        <v>105.04956184456256</v>
      </c>
      <c r="AV493" s="22"/>
      <c r="AX493" s="2">
        <v>38877</v>
      </c>
      <c r="AY493">
        <v>106.36328125</v>
      </c>
      <c r="AZ493" s="22">
        <f>_xll.BDH(AZ$3&amp;" Govt",$A$8,AX493,AX493)</f>
        <v>1.09032</v>
      </c>
      <c r="BA493">
        <f t="shared" si="197"/>
        <v>97.552352749651476</v>
      </c>
      <c r="BB493" s="2">
        <v>38877</v>
      </c>
      <c r="BC493">
        <v>106.2890625</v>
      </c>
      <c r="BD493" s="22">
        <f>_xll.BDH(BD$3&amp;" Govt",$A$8,BB493,BB493)</f>
        <v>1.0837699999999999</v>
      </c>
      <c r="BE493">
        <f t="shared" si="198"/>
        <v>98.073449624920428</v>
      </c>
      <c r="BH493" s="22"/>
      <c r="BJ493" s="2">
        <v>38877</v>
      </c>
      <c r="BK493">
        <v>104.07421875</v>
      </c>
      <c r="BL493" s="22">
        <f>_xll.BDH(BL$3&amp;" Govt",$A$8,BJ493,BJ493)</f>
        <v>1.06237</v>
      </c>
      <c r="BM493">
        <f t="shared" si="199"/>
        <v>97.964192089385051</v>
      </c>
      <c r="BN493" s="2">
        <v>39052</v>
      </c>
      <c r="BO493">
        <v>103.00390625</v>
      </c>
      <c r="BP493" s="22">
        <f>_xll.BDH(BP$3&amp;" Govt",$A$8,BN493,BN493)</f>
        <v>1.0626100000000001</v>
      </c>
      <c r="BQ493">
        <f t="shared" si="200"/>
        <v>96.934817336558098</v>
      </c>
      <c r="BR493" s="2">
        <v>39233</v>
      </c>
      <c r="BS493">
        <v>101.58984375</v>
      </c>
      <c r="BT493" s="22">
        <f>_xll.BDH(BT$3&amp;" Govt",$A$8,BR493,BR493)</f>
        <v>1.0554300000000001</v>
      </c>
      <c r="BU493">
        <f t="shared" si="201"/>
        <v>96.254459083027768</v>
      </c>
      <c r="BV493" s="2">
        <v>39413</v>
      </c>
      <c r="BW493">
        <v>109.453125</v>
      </c>
      <c r="BX493" s="22">
        <f>_xll.BDH(BX$3&amp;" Govt",$A$8,BV493,BV493)</f>
        <v>1.05006</v>
      </c>
      <c r="BY493">
        <f t="shared" si="202"/>
        <v>104.23511513627793</v>
      </c>
      <c r="BZ493" s="2">
        <v>39595</v>
      </c>
      <c r="CA493">
        <v>116.5859375</v>
      </c>
      <c r="CB493" s="22">
        <f>_xll.BDH(CB$3&amp;" Govt",$A$8,BZ493,BZ493)</f>
        <v>1.05586</v>
      </c>
      <c r="CC493">
        <f t="shared" si="203"/>
        <v>110.4179886537988</v>
      </c>
      <c r="CD493" s="2">
        <v>39777</v>
      </c>
      <c r="CE493">
        <v>99.85546875</v>
      </c>
      <c r="CF493" s="22">
        <f>_xll.BDH(CF$3&amp;" Govt",$A$8,CD493,CD493)</f>
        <v>1.0851900000000001</v>
      </c>
      <c r="CG493">
        <f t="shared" si="204"/>
        <v>92.016576590274511</v>
      </c>
      <c r="CH493" s="2">
        <v>39959</v>
      </c>
      <c r="CI493">
        <v>110.76953125</v>
      </c>
      <c r="CJ493" s="22">
        <f>_xll.BDH(CJ$3&amp;" Govt",$A$8,CH493,CH493)</f>
        <v>1.02583</v>
      </c>
      <c r="CK493">
        <f t="shared" si="205"/>
        <v>107.98039758049579</v>
      </c>
      <c r="CN493" s="22"/>
      <c r="CR493" s="22"/>
      <c r="CV493" s="22"/>
      <c r="CZ493" s="22"/>
      <c r="DB493" s="2">
        <v>38882</v>
      </c>
      <c r="DC493">
        <v>105.59375</v>
      </c>
      <c r="DD493" s="22">
        <f>_xll.BDH(DD$3&amp;" Govt",$A$8,DB493,DB493)</f>
        <v>1.0638700000000001</v>
      </c>
      <c r="DE493">
        <f t="shared" si="207"/>
        <v>99.254373184693605</v>
      </c>
      <c r="DF493" s="2">
        <v>39423</v>
      </c>
      <c r="DG493">
        <v>103.72265625</v>
      </c>
      <c r="DH493" s="22">
        <f>_xll.BDH(DH$3&amp;" Govt",$A$8,DF493,DF493)</f>
        <v>1.05088</v>
      </c>
      <c r="DI493">
        <f t="shared" si="208"/>
        <v>98.700761504643722</v>
      </c>
      <c r="DJ493" s="2">
        <v>39787</v>
      </c>
      <c r="DK493">
        <v>106.3515625</v>
      </c>
      <c r="DL493" s="22">
        <f>_xll.BDH(DL$3&amp;" Govt",$A$8,DJ493,DJ493)</f>
        <v>1.0834699999999999</v>
      </c>
      <c r="DM493">
        <f t="shared" si="209"/>
        <v>98.158290031103775</v>
      </c>
      <c r="DP493" s="22"/>
    </row>
    <row r="494" spans="4:120" x14ac:dyDescent="0.25">
      <c r="D494" s="2"/>
      <c r="F494" s="2">
        <v>38880</v>
      </c>
      <c r="G494">
        <v>129.046875</v>
      </c>
      <c r="H494" s="22">
        <f>_xll.BDH(H$3&amp;" Govt",$A$8,F494,F494)</f>
        <v>1.26502</v>
      </c>
      <c r="I494" s="14">
        <f t="shared" si="187"/>
        <v>102.01172708731877</v>
      </c>
      <c r="J494" s="2">
        <v>38880</v>
      </c>
      <c r="K494">
        <v>128.62109375</v>
      </c>
      <c r="L494" s="22">
        <f>_xll.BDH(L$3&amp;" Govt",$A$8,J494,J494)</f>
        <v>1.2405900000000001</v>
      </c>
      <c r="M494">
        <f t="shared" si="188"/>
        <v>103.67735815216953</v>
      </c>
      <c r="N494" s="2">
        <v>38880</v>
      </c>
      <c r="O494">
        <v>129.19921875</v>
      </c>
      <c r="P494" s="22">
        <f>_xll.BDH(P$3&amp;" Govt",$A$8,N494,N494)</f>
        <v>1.2220900000000001</v>
      </c>
      <c r="Q494">
        <f t="shared" si="189"/>
        <v>105.71988867432022</v>
      </c>
      <c r="R494" s="2">
        <v>38880</v>
      </c>
      <c r="S494">
        <v>129.3984375</v>
      </c>
      <c r="T494" s="22">
        <f>_xll.BDH(T$3&amp;" Govt",$A$8,R494,R494)</f>
        <v>1.19126</v>
      </c>
      <c r="U494">
        <f t="shared" si="190"/>
        <v>108.6231700048688</v>
      </c>
      <c r="V494" s="2">
        <v>38975</v>
      </c>
      <c r="W494">
        <v>101.6796875</v>
      </c>
      <c r="X494" s="22">
        <f>_xll.BDH(X$3&amp;" Govt",$A$8,V494,V494)</f>
        <v>1.0725</v>
      </c>
      <c r="Y494">
        <f t="shared" si="191"/>
        <v>94.806235431235436</v>
      </c>
      <c r="Z494" s="2">
        <v>38880</v>
      </c>
      <c r="AA494">
        <v>122.76953125</v>
      </c>
      <c r="AB494" s="22">
        <f>_xll.BDH(AB$3&amp;" Govt",$A$8,Z494,Z494)</f>
        <v>1.1515599999999999</v>
      </c>
      <c r="AC494">
        <f t="shared" si="192"/>
        <v>106.61149332210221</v>
      </c>
      <c r="AD494" s="2">
        <v>39517</v>
      </c>
      <c r="AE494">
        <v>116.296875</v>
      </c>
      <c r="AF494" s="22">
        <f>_xll.BDH(AF$3&amp;" Govt",$A$8,AD494,AD494)</f>
        <v>1.0597099999999999</v>
      </c>
      <c r="AG494">
        <f t="shared" si="193"/>
        <v>109.7440573364411</v>
      </c>
      <c r="AH494" s="2">
        <v>38880</v>
      </c>
      <c r="AI494">
        <v>120.5078125</v>
      </c>
      <c r="AJ494" s="22">
        <f>_xll.BDH(AJ$3&amp;" Govt",$A$8,AH494,AH494)</f>
        <v>1.1287400000000001</v>
      </c>
      <c r="AK494">
        <f t="shared" si="194"/>
        <v>106.76312746956783</v>
      </c>
      <c r="AL494" s="2">
        <v>39881</v>
      </c>
      <c r="AM494">
        <v>104.67578125</v>
      </c>
      <c r="AN494" s="22">
        <f>_xll.BDH(AN$3&amp;" Govt",$A$8,AL494,AL494)</f>
        <v>1.0371699999999999</v>
      </c>
      <c r="AO494">
        <f t="shared" si="195"/>
        <v>100.92442053858095</v>
      </c>
      <c r="AP494" s="2">
        <v>38880</v>
      </c>
      <c r="AQ494">
        <v>116.921875</v>
      </c>
      <c r="AR494" s="22">
        <f>_xll.BDH(AR$3&amp;" Govt",$A$8,AP494,AP494)</f>
        <v>1.1147</v>
      </c>
      <c r="AS494">
        <f t="shared" si="196"/>
        <v>104.89088992554051</v>
      </c>
      <c r="AV494" s="22"/>
      <c r="AX494" s="2">
        <v>38880</v>
      </c>
      <c r="AY494">
        <v>106.34765625</v>
      </c>
      <c r="AZ494" s="22">
        <f>_xll.BDH(AZ$3&amp;" Govt",$A$8,AX494,AX494)</f>
        <v>1.0912500000000001</v>
      </c>
      <c r="BA494">
        <f t="shared" si="197"/>
        <v>97.454896907216494</v>
      </c>
      <c r="BB494" s="2">
        <v>38880</v>
      </c>
      <c r="BC494">
        <v>106.2734375</v>
      </c>
      <c r="BD494" s="22">
        <f>_xll.BDH(BD$3&amp;" Govt",$A$8,BB494,BB494)</f>
        <v>1.0846899999999999</v>
      </c>
      <c r="BE494">
        <f t="shared" si="198"/>
        <v>97.97586176695647</v>
      </c>
      <c r="BH494" s="22"/>
      <c r="BJ494" s="2">
        <v>38880</v>
      </c>
      <c r="BK494">
        <v>104.0078125</v>
      </c>
      <c r="BL494" s="22">
        <f>_xll.BDH(BL$3&amp;" Govt",$A$8,BJ494,BJ494)</f>
        <v>1.0632699999999999</v>
      </c>
      <c r="BM494">
        <f t="shared" si="199"/>
        <v>97.818816010984989</v>
      </c>
      <c r="BN494" s="2">
        <v>39055</v>
      </c>
      <c r="BO494">
        <v>102.9921875</v>
      </c>
      <c r="BP494" s="22">
        <f>_xll.BDH(BP$3&amp;" Govt",$A$8,BN494,BN494)</f>
        <v>1.0620499999999999</v>
      </c>
      <c r="BQ494">
        <f t="shared" si="200"/>
        <v>96.974895249752848</v>
      </c>
      <c r="BR494" s="2">
        <v>39234</v>
      </c>
      <c r="BS494">
        <v>101.2578125</v>
      </c>
      <c r="BT494" s="22">
        <f>_xll.BDH(BT$3&amp;" Govt",$A$8,BR494,BR494)</f>
        <v>1.0557399999999999</v>
      </c>
      <c r="BU494">
        <f t="shared" si="201"/>
        <v>95.911694640725941</v>
      </c>
      <c r="BV494" s="2">
        <v>39414</v>
      </c>
      <c r="BW494">
        <v>108.546875</v>
      </c>
      <c r="BX494" s="22">
        <f>_xll.BDH(BX$3&amp;" Govt",$A$8,BV494,BV494)</f>
        <v>1.05016</v>
      </c>
      <c r="BY494">
        <f t="shared" si="202"/>
        <v>103.36222575607526</v>
      </c>
      <c r="BZ494" s="2">
        <v>39596</v>
      </c>
      <c r="CA494">
        <v>115.66796875</v>
      </c>
      <c r="CB494" s="22">
        <f>_xll.BDH(CB$3&amp;" Govt",$A$8,BZ494,BZ494)</f>
        <v>1.0561499999999999</v>
      </c>
      <c r="CC494">
        <f t="shared" si="203"/>
        <v>109.51850471050514</v>
      </c>
      <c r="CD494" s="2">
        <v>39778</v>
      </c>
      <c r="CE494">
        <v>100.453125</v>
      </c>
      <c r="CF494" s="22">
        <f>_xll.BDH(CF$3&amp;" Govt",$A$8,CD494,CD494)</f>
        <v>1.08514</v>
      </c>
      <c r="CG494">
        <f t="shared" si="204"/>
        <v>92.571580625541401</v>
      </c>
      <c r="CH494" s="2">
        <v>39960</v>
      </c>
      <c r="CI494">
        <v>110.12890625</v>
      </c>
      <c r="CJ494" s="22">
        <f>_xll.BDH(CJ$3&amp;" Govt",$A$8,CH494,CH494)</f>
        <v>1.0259100000000001</v>
      </c>
      <c r="CK494">
        <f t="shared" si="205"/>
        <v>107.34753170356073</v>
      </c>
      <c r="CN494" s="22"/>
      <c r="CR494" s="22"/>
      <c r="CV494" s="22"/>
      <c r="CZ494" s="22"/>
      <c r="DB494" s="2">
        <v>38883</v>
      </c>
      <c r="DC494">
        <v>105.39453125</v>
      </c>
      <c r="DD494" s="22">
        <f>_xll.BDH(DD$3&amp;" Govt",$A$8,DB494,DB494)</f>
        <v>1.0641700000000001</v>
      </c>
      <c r="DE494">
        <f t="shared" si="207"/>
        <v>99.03918664311152</v>
      </c>
      <c r="DF494" s="2">
        <v>39426</v>
      </c>
      <c r="DG494">
        <v>103.0625</v>
      </c>
      <c r="DH494" s="22">
        <f>_xll.BDH(DH$3&amp;" Govt",$A$8,DF494,DF494)</f>
        <v>1.0510999999999999</v>
      </c>
      <c r="DI494">
        <f t="shared" si="208"/>
        <v>98.052040719246506</v>
      </c>
      <c r="DJ494" s="2">
        <v>39790</v>
      </c>
      <c r="DK494">
        <v>106.1875</v>
      </c>
      <c r="DL494" s="22">
        <f>_xll.BDH(DL$3&amp;" Govt",$A$8,DJ494,DJ494)</f>
        <v>1.0824100000000001</v>
      </c>
      <c r="DM494">
        <f t="shared" si="209"/>
        <v>98.102844578302111</v>
      </c>
      <c r="DP494" s="22"/>
    </row>
    <row r="495" spans="4:120" x14ac:dyDescent="0.25">
      <c r="D495" s="2"/>
      <c r="F495" s="2">
        <v>38881</v>
      </c>
      <c r="G495">
        <v>129.015625</v>
      </c>
      <c r="H495" s="22">
        <f>_xll.BDH(H$3&amp;" Govt",$A$8,F495,F495)</f>
        <v>1.2653699999999999</v>
      </c>
      <c r="I495" s="14">
        <f t="shared" si="187"/>
        <v>101.9588144179173</v>
      </c>
      <c r="J495" s="2">
        <v>38881</v>
      </c>
      <c r="K495">
        <v>128.61328125</v>
      </c>
      <c r="L495" s="22">
        <f>_xll.BDH(L$3&amp;" Govt",$A$8,J495,J495)</f>
        <v>1.2409399999999999</v>
      </c>
      <c r="M495">
        <f t="shared" si="188"/>
        <v>103.64182091801376</v>
      </c>
      <c r="N495" s="2">
        <v>38881</v>
      </c>
      <c r="O495">
        <v>129.19140625</v>
      </c>
      <c r="P495" s="22">
        <f>_xll.BDH(P$3&amp;" Govt",$A$8,N495,N495)</f>
        <v>1.22244</v>
      </c>
      <c r="Q495">
        <f t="shared" si="189"/>
        <v>105.68322882922679</v>
      </c>
      <c r="R495" s="2">
        <v>38881</v>
      </c>
      <c r="S495">
        <v>129.39453125</v>
      </c>
      <c r="T495" s="22">
        <f>_xll.BDH(T$3&amp;" Govt",$A$8,R495,R495)</f>
        <v>1.1915899999999999</v>
      </c>
      <c r="U495">
        <f t="shared" si="190"/>
        <v>108.58980962411569</v>
      </c>
      <c r="V495" s="2">
        <v>38978</v>
      </c>
      <c r="W495">
        <v>101.66015625</v>
      </c>
      <c r="X495" s="22">
        <f>_xll.BDH(X$3&amp;" Govt",$A$8,V495,V495)</f>
        <v>1.0728200000000001</v>
      </c>
      <c r="Y495">
        <f t="shared" si="191"/>
        <v>94.759751169814123</v>
      </c>
      <c r="Z495" s="2">
        <v>38881</v>
      </c>
      <c r="AA495">
        <v>122.81640625</v>
      </c>
      <c r="AB495" s="22">
        <f>_xll.BDH(AB$3&amp;" Govt",$A$8,Z495,Z495)</f>
        <v>1.15188</v>
      </c>
      <c r="AC495">
        <f t="shared" si="192"/>
        <v>106.62257027641768</v>
      </c>
      <c r="AD495" s="2">
        <v>39518</v>
      </c>
      <c r="AE495">
        <v>115.51171875</v>
      </c>
      <c r="AF495" s="22">
        <f>_xll.BDH(AF$3&amp;" Govt",$A$8,AD495,AD495)</f>
        <v>1.0598799999999999</v>
      </c>
      <c r="AG495">
        <f t="shared" si="193"/>
        <v>108.9856575744424</v>
      </c>
      <c r="AH495" s="2">
        <v>38881</v>
      </c>
      <c r="AI495">
        <v>120.53515625</v>
      </c>
      <c r="AJ495" s="22">
        <f>_xll.BDH(AJ$3&amp;" Govt",$A$8,AH495,AH495)</f>
        <v>1.1290499999999999</v>
      </c>
      <c r="AK495">
        <f t="shared" si="194"/>
        <v>106.75803219520837</v>
      </c>
      <c r="AL495" s="2">
        <v>39882</v>
      </c>
      <c r="AM495">
        <v>104.53515625</v>
      </c>
      <c r="AN495" s="22">
        <f>_xll.BDH(AN$3&amp;" Govt",$A$8,AL495,AL495)</f>
        <v>1.03732</v>
      </c>
      <c r="AO495">
        <f t="shared" si="195"/>
        <v>100.77426083561485</v>
      </c>
      <c r="AP495" s="2">
        <v>38881</v>
      </c>
      <c r="AQ495">
        <v>116.92578125</v>
      </c>
      <c r="AR495" s="22">
        <f>_xll.BDH(AR$3&amp;" Govt",$A$8,AP495,AP495)</f>
        <v>1.1150199999999999</v>
      </c>
      <c r="AS495">
        <f t="shared" si="196"/>
        <v>104.86429055084214</v>
      </c>
      <c r="AV495" s="22"/>
      <c r="AX495" s="2">
        <v>38881</v>
      </c>
      <c r="AY495">
        <v>106.40234375</v>
      </c>
      <c r="AZ495" s="22">
        <f>_xll.BDH(AZ$3&amp;" Govt",$A$8,AX495,AX495)</f>
        <v>1.0915600000000001</v>
      </c>
      <c r="BA495">
        <f t="shared" si="197"/>
        <v>97.477320303052508</v>
      </c>
      <c r="BB495" s="2">
        <v>38881</v>
      </c>
      <c r="BC495">
        <v>106.34375</v>
      </c>
      <c r="BD495" s="22">
        <f>_xll.BDH(BD$3&amp;" Govt",$A$8,BB495,BB495)</f>
        <v>1.085</v>
      </c>
      <c r="BE495">
        <f t="shared" si="198"/>
        <v>98.012672811059915</v>
      </c>
      <c r="BH495" s="22"/>
      <c r="BJ495" s="2">
        <v>38881</v>
      </c>
      <c r="BK495">
        <v>104.05859375</v>
      </c>
      <c r="BL495" s="22">
        <f>_xll.BDH(BL$3&amp;" Govt",$A$8,BJ495,BJ495)</f>
        <v>1.0635699999999999</v>
      </c>
      <c r="BM495">
        <f t="shared" si="199"/>
        <v>97.83897040157207</v>
      </c>
      <c r="BN495" s="2">
        <v>39056</v>
      </c>
      <c r="BO495">
        <v>102.9453125</v>
      </c>
      <c r="BP495" s="22">
        <f>_xll.BDH(BP$3&amp;" Govt",$A$8,BN495,BN495)</f>
        <v>1.0618700000000001</v>
      </c>
      <c r="BQ495">
        <f t="shared" si="200"/>
        <v>96.947189863165917</v>
      </c>
      <c r="BR495" s="2">
        <v>39237</v>
      </c>
      <c r="BS495">
        <v>101.41796875</v>
      </c>
      <c r="BT495" s="22">
        <f>_xll.BDH(BT$3&amp;" Govt",$A$8,BR495,BR495)</f>
        <v>1.05643</v>
      </c>
      <c r="BU495">
        <f t="shared" si="201"/>
        <v>96.000651959902697</v>
      </c>
      <c r="BV495" s="2">
        <v>39415</v>
      </c>
      <c r="BW495">
        <v>109.3828125</v>
      </c>
      <c r="BX495" s="22">
        <f>_xll.BDH(BX$3&amp;" Govt",$A$8,BV495,BV495)</f>
        <v>1.0502499999999999</v>
      </c>
      <c r="BY495">
        <f t="shared" si="202"/>
        <v>104.1493096881695</v>
      </c>
      <c r="BZ495" s="2">
        <v>39597</v>
      </c>
      <c r="CA495">
        <v>115.23046875</v>
      </c>
      <c r="CB495" s="22">
        <f>_xll.BDH(CB$3&amp;" Govt",$A$8,BZ495,BZ495)</f>
        <v>1.05644</v>
      </c>
      <c r="CC495">
        <f t="shared" si="203"/>
        <v>109.07431444284578</v>
      </c>
      <c r="CD495" s="2">
        <v>39779</v>
      </c>
      <c r="CE495">
        <v>100.453125</v>
      </c>
      <c r="CF495" s="22">
        <f>_xll.BDH(CF$3&amp;" Govt",$A$8,CD495,CD495)</f>
        <v>1.0850900000000001</v>
      </c>
      <c r="CG495">
        <f t="shared" si="204"/>
        <v>92.575846243168755</v>
      </c>
      <c r="CH495" s="2">
        <v>39961</v>
      </c>
      <c r="CI495">
        <v>110.12890625</v>
      </c>
      <c r="CJ495" s="22">
        <f>_xll.BDH(CJ$3&amp;" Govt",$A$8,CH495,CH495)</f>
        <v>1.02599</v>
      </c>
      <c r="CK495">
        <f t="shared" si="205"/>
        <v>107.33916144406867</v>
      </c>
      <c r="CN495" s="22"/>
      <c r="CR495" s="22"/>
      <c r="CV495" s="22"/>
      <c r="CZ495" s="22"/>
      <c r="DB495" s="2">
        <v>38884</v>
      </c>
      <c r="DC495">
        <v>105.125</v>
      </c>
      <c r="DD495" s="22">
        <f>_xll.BDH(DD$3&amp;" Govt",$A$8,DB495,DB495)</f>
        <v>1.06447</v>
      </c>
      <c r="DE495">
        <f t="shared" si="207"/>
        <v>98.758067395041664</v>
      </c>
      <c r="DF495" s="2">
        <v>39427</v>
      </c>
      <c r="DG495">
        <v>104.99609375</v>
      </c>
      <c r="DH495" s="22">
        <f>_xll.BDH(DH$3&amp;" Govt",$A$8,DF495,DF495)</f>
        <v>1.0511699999999999</v>
      </c>
      <c r="DI495">
        <f t="shared" si="208"/>
        <v>99.884979356336274</v>
      </c>
      <c r="DJ495" s="2">
        <v>39791</v>
      </c>
      <c r="DK495">
        <v>106.515625</v>
      </c>
      <c r="DL495" s="22">
        <f>_xll.BDH(DL$3&amp;" Govt",$A$8,DJ495,DJ495)</f>
        <v>1.08206</v>
      </c>
      <c r="DM495">
        <f t="shared" si="209"/>
        <v>98.437817681089768</v>
      </c>
      <c r="DP495" s="22"/>
    </row>
    <row r="496" spans="4:120" x14ac:dyDescent="0.25">
      <c r="D496" s="2"/>
      <c r="F496" s="2">
        <v>38882</v>
      </c>
      <c r="G496">
        <v>129.10546875</v>
      </c>
      <c r="H496" s="22">
        <f>_xll.BDH(H$3&amp;" Govt",$A$8,F496,F496)</f>
        <v>1.26573</v>
      </c>
      <c r="I496" s="14">
        <f t="shared" si="187"/>
        <v>102.00079697091796</v>
      </c>
      <c r="J496" s="2">
        <v>38882</v>
      </c>
      <c r="K496">
        <v>128.5625</v>
      </c>
      <c r="L496" s="22">
        <f>_xll.BDH(L$3&amp;" Govt",$A$8,J496,J496)</f>
        <v>1.24129</v>
      </c>
      <c r="M496">
        <f t="shared" si="188"/>
        <v>103.57168751862982</v>
      </c>
      <c r="N496" s="2">
        <v>38882</v>
      </c>
      <c r="O496">
        <v>129.10546875</v>
      </c>
      <c r="P496" s="22">
        <f>_xll.BDH(P$3&amp;" Govt",$A$8,N496,N496)</f>
        <v>1.22278</v>
      </c>
      <c r="Q496">
        <f t="shared" si="189"/>
        <v>105.58356266049493</v>
      </c>
      <c r="R496" s="2">
        <v>38882</v>
      </c>
      <c r="S496">
        <v>129.203125</v>
      </c>
      <c r="T496" s="22">
        <f>_xll.BDH(T$3&amp;" Govt",$A$8,R496,R496)</f>
        <v>1.1919299999999999</v>
      </c>
      <c r="U496">
        <f t="shared" si="190"/>
        <v>108.39824905825007</v>
      </c>
      <c r="V496" s="2">
        <v>38979</v>
      </c>
      <c r="W496">
        <v>101.7578125</v>
      </c>
      <c r="X496" s="22">
        <f>_xll.BDH(X$3&amp;" Govt",$A$8,V496,V496)</f>
        <v>1.0729200000000001</v>
      </c>
      <c r="Y496">
        <f t="shared" si="191"/>
        <v>94.841938355142972</v>
      </c>
      <c r="Z496" s="2">
        <v>38882</v>
      </c>
      <c r="AA496">
        <v>122.51953125</v>
      </c>
      <c r="AB496" s="22">
        <f>_xll.BDH(AB$3&amp;" Govt",$A$8,Z496,Z496)</f>
        <v>1.15221</v>
      </c>
      <c r="AC496">
        <f t="shared" si="192"/>
        <v>106.33437589501914</v>
      </c>
      <c r="AD496" s="2">
        <v>39519</v>
      </c>
      <c r="AE496">
        <v>116.015625</v>
      </c>
      <c r="AF496" s="22">
        <f>_xll.BDH(AF$3&amp;" Govt",$A$8,AD496,AD496)</f>
        <v>1.0600499999999999</v>
      </c>
      <c r="AG496">
        <f t="shared" si="193"/>
        <v>109.44354039903779</v>
      </c>
      <c r="AH496" s="2">
        <v>38882</v>
      </c>
      <c r="AI496">
        <v>120.2265625</v>
      </c>
      <c r="AJ496" s="22">
        <f>_xll.BDH(AJ$3&amp;" Govt",$A$8,AH496,AH496)</f>
        <v>1.12937</v>
      </c>
      <c r="AK496">
        <f t="shared" si="194"/>
        <v>106.45453881367489</v>
      </c>
      <c r="AL496" s="2">
        <v>39883</v>
      </c>
      <c r="AM496">
        <v>104.5546875</v>
      </c>
      <c r="AN496" s="22">
        <f>_xll.BDH(AN$3&amp;" Govt",$A$8,AL496,AL496)</f>
        <v>1.03746</v>
      </c>
      <c r="AO496">
        <f t="shared" si="195"/>
        <v>100.77948788387022</v>
      </c>
      <c r="AP496" s="2">
        <v>38882</v>
      </c>
      <c r="AQ496">
        <v>116.5703125</v>
      </c>
      <c r="AR496" s="22">
        <f>_xll.BDH(AR$3&amp;" Govt",$A$8,AP496,AP496)</f>
        <v>1.1153299999999999</v>
      </c>
      <c r="AS496">
        <f t="shared" si="196"/>
        <v>104.51643235634297</v>
      </c>
      <c r="AV496" s="22"/>
      <c r="AX496" s="2">
        <v>38882</v>
      </c>
      <c r="AY496">
        <v>106.04296875</v>
      </c>
      <c r="AZ496" s="22">
        <f>_xll.BDH(AZ$3&amp;" Govt",$A$8,AX496,AX496)</f>
        <v>1.0918600000000001</v>
      </c>
      <c r="BA496">
        <f t="shared" si="197"/>
        <v>97.121397202938098</v>
      </c>
      <c r="BB496" s="2">
        <v>38882</v>
      </c>
      <c r="BC496">
        <v>105.95703125</v>
      </c>
      <c r="BD496" s="22">
        <f>_xll.BDH(BD$3&amp;" Govt",$A$8,BB496,BB496)</f>
        <v>1.08531</v>
      </c>
      <c r="BE496">
        <f t="shared" si="198"/>
        <v>97.628356183947446</v>
      </c>
      <c r="BH496" s="22"/>
      <c r="BJ496" s="2">
        <v>38882</v>
      </c>
      <c r="BK496">
        <v>103.6796875</v>
      </c>
      <c r="BL496" s="22">
        <f>_xll.BDH(BL$3&amp;" Govt",$A$8,BJ496,BJ496)</f>
        <v>1.0638700000000001</v>
      </c>
      <c r="BM496">
        <f t="shared" si="199"/>
        <v>97.455222442591662</v>
      </c>
      <c r="BN496" s="2">
        <v>39057</v>
      </c>
      <c r="BO496">
        <v>102.59765625</v>
      </c>
      <c r="BP496" s="22">
        <f>_xll.BDH(BP$3&amp;" Govt",$A$8,BN496,BN496)</f>
        <v>1.06168</v>
      </c>
      <c r="BQ496">
        <f t="shared" si="200"/>
        <v>96.637081088463574</v>
      </c>
      <c r="BR496" s="2">
        <v>39238</v>
      </c>
      <c r="BS496">
        <v>101.06640625</v>
      </c>
      <c r="BT496" s="22">
        <f>_xll.BDH(BT$3&amp;" Govt",$A$8,BR496,BR496)</f>
        <v>1.0566599999999999</v>
      </c>
      <c r="BU496">
        <f t="shared" si="201"/>
        <v>95.647044697442894</v>
      </c>
      <c r="BV496" s="2">
        <v>39416</v>
      </c>
      <c r="BW496">
        <v>109.44140625</v>
      </c>
      <c r="BX496" s="22">
        <f>_xll.BDH(BX$3&amp;" Govt",$A$8,BV496,BV496)</f>
        <v>1.0503499999999999</v>
      </c>
      <c r="BY496">
        <f t="shared" si="202"/>
        <v>104.19517898795641</v>
      </c>
      <c r="BZ496" s="2">
        <v>39598</v>
      </c>
      <c r="CA496">
        <v>115.65234375</v>
      </c>
      <c r="CB496" s="22">
        <f>_xll.BDH(CB$3&amp;" Govt",$A$8,BZ496,BZ496)</f>
        <v>1.05674</v>
      </c>
      <c r="CC496">
        <f t="shared" si="203"/>
        <v>109.44257220319095</v>
      </c>
      <c r="CD496" s="2">
        <v>39780</v>
      </c>
      <c r="CE496">
        <v>101.22265625</v>
      </c>
      <c r="CF496" s="22">
        <f>_xll.BDH(CF$3&amp;" Govt",$A$8,CD496,CD496)</f>
        <v>1.08504</v>
      </c>
      <c r="CG496">
        <f t="shared" si="204"/>
        <v>93.289331499299564</v>
      </c>
      <c r="CH496" s="2">
        <v>39962</v>
      </c>
      <c r="CI496">
        <v>111.4765625</v>
      </c>
      <c r="CJ496" s="22">
        <f>_xll.BDH(CJ$3&amp;" Govt",$A$8,CH496,CH496)</f>
        <v>1.02607</v>
      </c>
      <c r="CK496">
        <f t="shared" si="205"/>
        <v>108.64420799750503</v>
      </c>
      <c r="CN496" s="22"/>
      <c r="CR496" s="22"/>
      <c r="CV496" s="22"/>
      <c r="CZ496" s="22"/>
      <c r="DB496" s="2">
        <v>38887</v>
      </c>
      <c r="DC496">
        <v>104.859375</v>
      </c>
      <c r="DD496" s="22">
        <f>_xll.BDH(DD$3&amp;" Govt",$A$8,DB496,DB496)</f>
        <v>1.06538</v>
      </c>
      <c r="DE496">
        <f t="shared" si="207"/>
        <v>98.424388481105339</v>
      </c>
      <c r="DF496" s="2">
        <v>39428</v>
      </c>
      <c r="DG496">
        <v>104.23828125</v>
      </c>
      <c r="DH496" s="22">
        <f>_xll.BDH(DH$3&amp;" Govt",$A$8,DF496,DF496)</f>
        <v>1.05124</v>
      </c>
      <c r="DI496">
        <f t="shared" si="208"/>
        <v>99.157453340816559</v>
      </c>
      <c r="DJ496" s="2">
        <v>39792</v>
      </c>
      <c r="DK496">
        <v>106.7421875</v>
      </c>
      <c r="DL496" s="22">
        <f>_xll.BDH(DL$3&amp;" Govt",$A$8,DJ496,DJ496)</f>
        <v>1.0817000000000001</v>
      </c>
      <c r="DM496">
        <f t="shared" si="209"/>
        <v>98.680029120828323</v>
      </c>
      <c r="DP496" s="22"/>
    </row>
    <row r="497" spans="4:120" x14ac:dyDescent="0.25">
      <c r="D497" s="2"/>
      <c r="F497" s="2">
        <v>38883</v>
      </c>
      <c r="G497">
        <v>129.15234375</v>
      </c>
      <c r="H497" s="22">
        <f>_xll.BDH(H$3&amp;" Govt",$A$8,F497,F497)</f>
        <v>1.2660899999999999</v>
      </c>
      <c r="I497" s="14">
        <f t="shared" si="187"/>
        <v>102.00881750112552</v>
      </c>
      <c r="J497" s="2">
        <v>38883</v>
      </c>
      <c r="K497">
        <v>128.59375</v>
      </c>
      <c r="L497" s="22">
        <f>_xll.BDH(L$3&amp;" Govt",$A$8,J497,J497)</f>
        <v>1.2416400000000001</v>
      </c>
      <c r="M497">
        <f t="shared" si="188"/>
        <v>103.56766051351438</v>
      </c>
      <c r="N497" s="2">
        <v>38883</v>
      </c>
      <c r="O497">
        <v>129.09765625</v>
      </c>
      <c r="P497" s="22">
        <f>_xll.BDH(P$3&amp;" Govt",$A$8,N497,N497)</f>
        <v>1.2231300000000001</v>
      </c>
      <c r="Q497">
        <f t="shared" si="189"/>
        <v>105.54696250602962</v>
      </c>
      <c r="R497" s="2">
        <v>38883</v>
      </c>
      <c r="S497">
        <v>129.17578125</v>
      </c>
      <c r="T497" s="22">
        <f>_xll.BDH(T$3&amp;" Govt",$A$8,R497,R497)</f>
        <v>1.1922699999999999</v>
      </c>
      <c r="U497">
        <f t="shared" si="190"/>
        <v>108.3444029037047</v>
      </c>
      <c r="V497" s="2">
        <v>38980</v>
      </c>
      <c r="W497">
        <v>101.56640625</v>
      </c>
      <c r="X497" s="22">
        <f>_xll.BDH(X$3&amp;" Govt",$A$8,V497,V497)</f>
        <v>1.0730299999999999</v>
      </c>
      <c r="Y497">
        <f t="shared" si="191"/>
        <v>94.653836565613275</v>
      </c>
      <c r="Z497" s="2">
        <v>38883</v>
      </c>
      <c r="AA497">
        <v>122.47265625</v>
      </c>
      <c r="AB497" s="22">
        <f>_xll.BDH(AB$3&amp;" Govt",$A$8,Z497,Z497)</f>
        <v>1.1525400000000001</v>
      </c>
      <c r="AC497">
        <f t="shared" si="192"/>
        <v>106.26325875891509</v>
      </c>
      <c r="AD497" s="2">
        <v>39520</v>
      </c>
      <c r="AE497">
        <v>115.859375</v>
      </c>
      <c r="AF497" s="22">
        <f>_xll.BDH(AF$3&amp;" Govt",$A$8,AD497,AD497)</f>
        <v>1.0602199999999999</v>
      </c>
      <c r="AG497">
        <f t="shared" si="193"/>
        <v>109.27861670219389</v>
      </c>
      <c r="AH497" s="2">
        <v>38883</v>
      </c>
      <c r="AI497">
        <v>120.1640625</v>
      </c>
      <c r="AJ497" s="22">
        <f>_xll.BDH(AJ$3&amp;" Govt",$A$8,AH497,AH497)</f>
        <v>1.1296900000000001</v>
      </c>
      <c r="AK497">
        <f t="shared" si="194"/>
        <v>106.36905921093397</v>
      </c>
      <c r="AL497" s="2">
        <v>39884</v>
      </c>
      <c r="AM497">
        <v>105.015625</v>
      </c>
      <c r="AN497" s="22">
        <f>_xll.BDH(AN$3&amp;" Govt",$A$8,AL497,AL497)</f>
        <v>1.0376099999999999</v>
      </c>
      <c r="AO497">
        <f t="shared" si="195"/>
        <v>101.20914890951322</v>
      </c>
      <c r="AP497" s="2">
        <v>38883</v>
      </c>
      <c r="AQ497">
        <v>116.55859375</v>
      </c>
      <c r="AR497" s="22">
        <f>_xll.BDH(AR$3&amp;" Govt",$A$8,AP497,AP497)</f>
        <v>1.11565</v>
      </c>
      <c r="AS497">
        <f t="shared" si="196"/>
        <v>104.47595011876484</v>
      </c>
      <c r="AV497" s="22"/>
      <c r="AX497" s="2">
        <v>38883</v>
      </c>
      <c r="AY497">
        <v>105.94140625</v>
      </c>
      <c r="AZ497" s="22">
        <f>_xll.BDH(AZ$3&amp;" Govt",$A$8,AX497,AX497)</f>
        <v>1.0921700000000001</v>
      </c>
      <c r="BA497">
        <f t="shared" si="197"/>
        <v>97.000838926174495</v>
      </c>
      <c r="BB497" s="2">
        <v>38883</v>
      </c>
      <c r="BC497">
        <v>105.890625</v>
      </c>
      <c r="BD497" s="22">
        <f>_xll.BDH(BD$3&amp;" Govt",$A$8,BB497,BB497)</f>
        <v>1.08561</v>
      </c>
      <c r="BE497">
        <f t="shared" si="198"/>
        <v>97.540207809434335</v>
      </c>
      <c r="BH497" s="22"/>
      <c r="BJ497" s="2">
        <v>38883</v>
      </c>
      <c r="BK497">
        <v>103.59765625</v>
      </c>
      <c r="BL497" s="22">
        <f>_xll.BDH(BL$3&amp;" Govt",$A$8,BJ497,BJ497)</f>
        <v>1.0641700000000001</v>
      </c>
      <c r="BM497">
        <f t="shared" si="199"/>
        <v>97.35066413261039</v>
      </c>
      <c r="BN497" s="2">
        <v>39058</v>
      </c>
      <c r="BO497">
        <v>102.5703125</v>
      </c>
      <c r="BP497" s="22">
        <f>_xll.BDH(BP$3&amp;" Govt",$A$8,BN497,BN497)</f>
        <v>1.06149</v>
      </c>
      <c r="BQ497">
        <f t="shared" si="200"/>
        <v>96.628618734043656</v>
      </c>
      <c r="BR497" s="2">
        <v>39239</v>
      </c>
      <c r="BS497">
        <v>101.2265625</v>
      </c>
      <c r="BT497" s="22">
        <f>_xll.BDH(BT$3&amp;" Govt",$A$8,BR497,BR497)</f>
        <v>1.05688</v>
      </c>
      <c r="BU497">
        <f t="shared" si="201"/>
        <v>95.778671656195584</v>
      </c>
      <c r="BV497" s="2">
        <v>39419</v>
      </c>
      <c r="BW497">
        <v>109.9140625</v>
      </c>
      <c r="BX497" s="22">
        <f>_xll.BDH(BX$3&amp;" Govt",$A$8,BV497,BV497)</f>
        <v>1.0505899999999999</v>
      </c>
      <c r="BY497">
        <f t="shared" si="202"/>
        <v>104.62127233268926</v>
      </c>
      <c r="BZ497" s="2">
        <v>39601</v>
      </c>
      <c r="CA497">
        <v>116.34375</v>
      </c>
      <c r="CB497" s="22">
        <f>_xll.BDH(CB$3&amp;" Govt",$A$8,BZ497,BZ497)</f>
        <v>1.0575399999999999</v>
      </c>
      <c r="CC497">
        <f t="shared" si="203"/>
        <v>110.01356922669592</v>
      </c>
      <c r="CD497" s="2">
        <v>39783</v>
      </c>
      <c r="CE497">
        <v>102.890625</v>
      </c>
      <c r="CF497" s="22">
        <f>_xll.BDH(CF$3&amp;" Govt",$A$8,CD497,CD497)</f>
        <v>1.0848899999999999</v>
      </c>
      <c r="CG497">
        <f t="shared" si="204"/>
        <v>94.83968420761552</v>
      </c>
      <c r="CH497" s="2">
        <v>39965</v>
      </c>
      <c r="CI497">
        <v>110.76953125</v>
      </c>
      <c r="CJ497" s="22">
        <f>_xll.BDH(CJ$3&amp;" Govt",$A$8,CH497,CH497)</f>
        <v>1.0263100000000001</v>
      </c>
      <c r="CK497">
        <f t="shared" si="205"/>
        <v>107.9298956942834</v>
      </c>
      <c r="CN497" s="22"/>
      <c r="CR497" s="22"/>
      <c r="CV497" s="22"/>
      <c r="CZ497" s="22"/>
      <c r="DB497" s="2">
        <v>38888</v>
      </c>
      <c r="DC497">
        <v>104.546875</v>
      </c>
      <c r="DD497" s="22">
        <f>_xll.BDH(DD$3&amp;" Govt",$A$8,DB497,DB497)</f>
        <v>1.06568</v>
      </c>
      <c r="DE497">
        <f t="shared" si="207"/>
        <v>98.103440995420769</v>
      </c>
      <c r="DF497" s="2">
        <v>39429</v>
      </c>
      <c r="DG497">
        <v>103.06640625</v>
      </c>
      <c r="DH497" s="22">
        <f>_xll.BDH(DH$3&amp;" Govt",$A$8,DF497,DF497)</f>
        <v>1.05132</v>
      </c>
      <c r="DI497">
        <f t="shared" si="208"/>
        <v>98.035237843853437</v>
      </c>
      <c r="DJ497" s="2">
        <v>39793</v>
      </c>
      <c r="DK497">
        <v>107.0859375</v>
      </c>
      <c r="DL497" s="22">
        <f>_xll.BDH(DL$3&amp;" Govt",$A$8,DJ497,DJ497)</f>
        <v>1.08135</v>
      </c>
      <c r="DM497">
        <f t="shared" si="209"/>
        <v>99.029858510195581</v>
      </c>
      <c r="DP497" s="22"/>
    </row>
    <row r="498" spans="4:120" x14ac:dyDescent="0.25">
      <c r="D498" s="2"/>
      <c r="F498" s="2">
        <v>38884</v>
      </c>
      <c r="G498">
        <v>129.21875</v>
      </c>
      <c r="H498" s="22">
        <f>_xll.BDH(H$3&amp;" Govt",$A$8,F498,F498)</f>
        <v>1.2664500000000001</v>
      </c>
      <c r="I498" s="14">
        <f t="shared" si="187"/>
        <v>102.03225551739112</v>
      </c>
      <c r="J498" s="2">
        <v>38884</v>
      </c>
      <c r="K498">
        <v>128.64453125</v>
      </c>
      <c r="L498" s="22">
        <f>_xll.BDH(L$3&amp;" Govt",$A$8,J498,J498)</f>
        <v>1.2419899999999999</v>
      </c>
      <c r="M498">
        <f t="shared" si="188"/>
        <v>103.57936154880474</v>
      </c>
      <c r="N498" s="2">
        <v>38884</v>
      </c>
      <c r="O498">
        <v>129.1328125</v>
      </c>
      <c r="P498" s="22">
        <f>_xll.BDH(P$3&amp;" Govt",$A$8,N498,N498)</f>
        <v>1.2234799999999999</v>
      </c>
      <c r="Q498">
        <f t="shared" si="189"/>
        <v>105.54550340013732</v>
      </c>
      <c r="R498" s="2">
        <v>38884</v>
      </c>
      <c r="S498">
        <v>129.21875</v>
      </c>
      <c r="T498" s="22">
        <f>_xll.BDH(T$3&amp;" Govt",$A$8,R498,R498)</f>
        <v>1.1926000000000001</v>
      </c>
      <c r="U498">
        <f t="shared" si="190"/>
        <v>108.35045279221868</v>
      </c>
      <c r="V498" s="2">
        <v>38981</v>
      </c>
      <c r="W498">
        <v>101.8671875</v>
      </c>
      <c r="X498" s="22">
        <f>_xll.BDH(X$3&amp;" Govt",$A$8,V498,V498)</f>
        <v>1.0731299999999999</v>
      </c>
      <c r="Y498">
        <f t="shared" si="191"/>
        <v>94.925300289806458</v>
      </c>
      <c r="Z498" s="2">
        <v>38884</v>
      </c>
      <c r="AA498">
        <v>122.484375</v>
      </c>
      <c r="AB498" s="22">
        <f>_xll.BDH(AB$3&amp;" Govt",$A$8,Z498,Z498)</f>
        <v>1.15286</v>
      </c>
      <c r="AC498">
        <f t="shared" si="192"/>
        <v>106.24392814392034</v>
      </c>
      <c r="AD498" s="2">
        <v>39521</v>
      </c>
      <c r="AE498">
        <v>115.78515625</v>
      </c>
      <c r="AF498" s="22">
        <f>_xll.BDH(AF$3&amp;" Govt",$A$8,AD498,AD498)</f>
        <v>1.0603899999999999</v>
      </c>
      <c r="AG498">
        <f t="shared" si="193"/>
        <v>109.19110539518479</v>
      </c>
      <c r="AH498" s="2">
        <v>38884</v>
      </c>
      <c r="AI498">
        <v>120.140625</v>
      </c>
      <c r="AJ498" s="22">
        <f>_xll.BDH(AJ$3&amp;" Govt",$A$8,AH498,AH498)</f>
        <v>1.13001</v>
      </c>
      <c r="AK498">
        <f t="shared" si="194"/>
        <v>106.3181962991478</v>
      </c>
      <c r="AL498" s="2">
        <v>39885</v>
      </c>
      <c r="AM498">
        <v>105.26953125</v>
      </c>
      <c r="AN498" s="22">
        <f>_xll.BDH(AN$3&amp;" Govt",$A$8,AL498,AL498)</f>
        <v>1.03775</v>
      </c>
      <c r="AO498">
        <f t="shared" si="195"/>
        <v>101.440165020477</v>
      </c>
      <c r="AP498" s="2">
        <v>38884</v>
      </c>
      <c r="AQ498">
        <v>116.4765625</v>
      </c>
      <c r="AR498" s="22">
        <f>_xll.BDH(AR$3&amp;" Govt",$A$8,AP498,AP498)</f>
        <v>1.1159600000000001</v>
      </c>
      <c r="AS498">
        <f t="shared" si="196"/>
        <v>104.37342064231693</v>
      </c>
      <c r="AV498" s="22"/>
      <c r="AX498" s="2">
        <v>38884</v>
      </c>
      <c r="AY498">
        <v>105.87890625</v>
      </c>
      <c r="AZ498" s="22">
        <f>_xll.BDH(AZ$3&amp;" Govt",$A$8,AX498,AX498)</f>
        <v>1.0924800000000001</v>
      </c>
      <c r="BA498">
        <f t="shared" si="197"/>
        <v>96.916104871485047</v>
      </c>
      <c r="BB498" s="2">
        <v>38884</v>
      </c>
      <c r="BC498">
        <v>105.8125</v>
      </c>
      <c r="BD498" s="22">
        <f>_xll.BDH(BD$3&amp;" Govt",$A$8,BB498,BB498)</f>
        <v>1.08592</v>
      </c>
      <c r="BE498">
        <f t="shared" si="198"/>
        <v>97.44041918373361</v>
      </c>
      <c r="BH498" s="22"/>
      <c r="BJ498" s="2">
        <v>38884</v>
      </c>
      <c r="BK498">
        <v>103.50390625</v>
      </c>
      <c r="BL498" s="22">
        <f>_xll.BDH(BL$3&amp;" Govt",$A$8,BJ498,BJ498)</f>
        <v>1.06447</v>
      </c>
      <c r="BM498">
        <f t="shared" si="199"/>
        <v>97.235155758264668</v>
      </c>
      <c r="BN498" s="2">
        <v>39059</v>
      </c>
      <c r="BO498">
        <v>102.1328125</v>
      </c>
      <c r="BP498" s="22">
        <f>_xll.BDH(BP$3&amp;" Govt",$A$8,BN498,BN498)</f>
        <v>1.06131</v>
      </c>
      <c r="BQ498">
        <f t="shared" si="200"/>
        <v>96.232780714400135</v>
      </c>
      <c r="BR498" s="2">
        <v>39240</v>
      </c>
      <c r="BS498">
        <v>100.4609375</v>
      </c>
      <c r="BT498" s="22">
        <f>_xll.BDH(BT$3&amp;" Govt",$A$8,BR498,BR498)</f>
        <v>1.05711</v>
      </c>
      <c r="BU498">
        <f t="shared" si="201"/>
        <v>95.033570300157976</v>
      </c>
      <c r="BV498" s="2">
        <v>39420</v>
      </c>
      <c r="BW498">
        <v>109.37109375</v>
      </c>
      <c r="BX498" s="22">
        <f>_xll.BDH(BX$3&amp;" Govt",$A$8,BV498,BV498)</f>
        <v>1.0506599999999999</v>
      </c>
      <c r="BY498">
        <f t="shared" si="202"/>
        <v>104.09751370567074</v>
      </c>
      <c r="BZ498" s="2">
        <v>39602</v>
      </c>
      <c r="CA498">
        <v>116.4921875</v>
      </c>
      <c r="CB498" s="22">
        <f>_xll.BDH(CB$3&amp;" Govt",$A$8,BZ498,BZ498)</f>
        <v>1.05775</v>
      </c>
      <c r="CC498">
        <f t="shared" si="203"/>
        <v>110.13206097849209</v>
      </c>
      <c r="CD498" s="2">
        <v>39784</v>
      </c>
      <c r="CE498">
        <v>104.0859375</v>
      </c>
      <c r="CF498" s="22">
        <f>_xll.BDH(CF$3&amp;" Govt",$A$8,CD498,CD498)</f>
        <v>1.08453</v>
      </c>
      <c r="CG498">
        <f t="shared" si="204"/>
        <v>95.97331332466598</v>
      </c>
      <c r="CH498" s="2">
        <v>39966</v>
      </c>
      <c r="CI498">
        <v>111.796875</v>
      </c>
      <c r="CJ498" s="22">
        <f>_xll.BDH(CJ$3&amp;" Govt",$A$8,CH498,CH498)</f>
        <v>1.0263899999999999</v>
      </c>
      <c r="CK498">
        <f t="shared" si="205"/>
        <v>108.92241253324761</v>
      </c>
      <c r="CN498" s="22"/>
      <c r="CR498" s="22"/>
      <c r="CV498" s="22"/>
      <c r="CZ498" s="22"/>
      <c r="DB498" s="2">
        <v>38889</v>
      </c>
      <c r="DC498">
        <v>104.53515625</v>
      </c>
      <c r="DD498" s="22">
        <f>_xll.BDH(DD$3&amp;" Govt",$A$8,DB498,DB498)</f>
        <v>1.0659799999999999</v>
      </c>
      <c r="DE498">
        <f t="shared" si="207"/>
        <v>98.064838223981695</v>
      </c>
      <c r="DF498" s="2">
        <v>39430</v>
      </c>
      <c r="DG498">
        <v>102.95703125</v>
      </c>
      <c r="DH498" s="22">
        <f>_xll.BDH(DH$3&amp;" Govt",$A$8,DF498,DF498)</f>
        <v>1.05139</v>
      </c>
      <c r="DI498">
        <f t="shared" si="208"/>
        <v>97.924681849741759</v>
      </c>
      <c r="DJ498" s="2">
        <v>39794</v>
      </c>
      <c r="DK498">
        <v>106.78125</v>
      </c>
      <c r="DL498" s="22">
        <f>_xll.BDH(DL$3&amp;" Govt",$A$8,DJ498,DJ498)</f>
        <v>1.081</v>
      </c>
      <c r="DM498">
        <f t="shared" si="209"/>
        <v>98.780064754856625</v>
      </c>
      <c r="DP498" s="22"/>
    </row>
    <row r="499" spans="4:120" x14ac:dyDescent="0.25">
      <c r="D499" s="2"/>
      <c r="F499" s="2">
        <v>38887</v>
      </c>
      <c r="G499">
        <v>129.20703125</v>
      </c>
      <c r="H499" s="22">
        <f>_xll.BDH(H$3&amp;" Govt",$A$8,F499,F499)</f>
        <v>1.26752</v>
      </c>
      <c r="I499" s="14">
        <f t="shared" si="187"/>
        <v>101.93687772185055</v>
      </c>
      <c r="J499" s="2">
        <v>38887</v>
      </c>
      <c r="K499">
        <v>128.6328125</v>
      </c>
      <c r="L499" s="22">
        <f>_xll.BDH(L$3&amp;" Govt",$A$8,J499,J499)</f>
        <v>1.24305</v>
      </c>
      <c r="M499">
        <f t="shared" si="188"/>
        <v>103.481607739029</v>
      </c>
      <c r="N499" s="2">
        <v>38887</v>
      </c>
      <c r="O499">
        <v>129.06640625</v>
      </c>
      <c r="P499" s="22">
        <f>_xll.BDH(P$3&amp;" Govt",$A$8,N499,N499)</f>
        <v>1.22451</v>
      </c>
      <c r="Q499">
        <f t="shared" si="189"/>
        <v>105.40249262970494</v>
      </c>
      <c r="R499" s="2">
        <v>38887</v>
      </c>
      <c r="S499">
        <v>129.08203125</v>
      </c>
      <c r="T499" s="22">
        <f>_xll.BDH(T$3&amp;" Govt",$A$8,R499,R499)</f>
        <v>1.1936199999999999</v>
      </c>
      <c r="U499">
        <f t="shared" si="190"/>
        <v>108.1433213669342</v>
      </c>
      <c r="V499" s="2">
        <v>38982</v>
      </c>
      <c r="W499">
        <v>102.01953125</v>
      </c>
      <c r="X499" s="22">
        <f>_xll.BDH(X$3&amp;" Govt",$A$8,V499,V499)</f>
        <v>1.07324</v>
      </c>
      <c r="Y499">
        <f t="shared" si="191"/>
        <v>95.057518588572918</v>
      </c>
      <c r="Z499" s="2">
        <v>38887</v>
      </c>
      <c r="AA499">
        <v>122.3671875</v>
      </c>
      <c r="AB499" s="22">
        <f>_xll.BDH(AB$3&amp;" Govt",$A$8,Z499,Z499)</f>
        <v>1.15384</v>
      </c>
      <c r="AC499">
        <f t="shared" si="192"/>
        <v>106.05212811134993</v>
      </c>
      <c r="AD499" s="2">
        <v>39524</v>
      </c>
      <c r="AE499">
        <v>116.2109375</v>
      </c>
      <c r="AF499" s="22">
        <f>_xll.BDH(AF$3&amp;" Govt",$A$8,AD499,AD499)</f>
        <v>1.0609</v>
      </c>
      <c r="AG499">
        <f t="shared" si="193"/>
        <v>109.53995428409841</v>
      </c>
      <c r="AH499" s="2">
        <v>38887</v>
      </c>
      <c r="AI499">
        <v>120.0078125</v>
      </c>
      <c r="AJ499" s="22">
        <f>_xll.BDH(AJ$3&amp;" Govt",$A$8,AH499,AH499)</f>
        <v>1.13097</v>
      </c>
      <c r="AK499">
        <f t="shared" si="194"/>
        <v>106.11051796245701</v>
      </c>
      <c r="AL499" s="2">
        <v>39888</v>
      </c>
      <c r="AM499">
        <v>105.40234375</v>
      </c>
      <c r="AN499" s="22">
        <f>_xll.BDH(AN$3&amp;" Govt",$A$8,AL499,AL499)</f>
        <v>1.0381899999999999</v>
      </c>
      <c r="AO499">
        <f t="shared" si="195"/>
        <v>101.52510017434189</v>
      </c>
      <c r="AP499" s="2">
        <v>38887</v>
      </c>
      <c r="AQ499">
        <v>116.30859375</v>
      </c>
      <c r="AR499" s="22">
        <f>_xll.BDH(AR$3&amp;" Govt",$A$8,AP499,AP499)</f>
        <v>1.1169100000000001</v>
      </c>
      <c r="AS499">
        <f t="shared" si="196"/>
        <v>104.13425768414643</v>
      </c>
      <c r="AV499" s="22"/>
      <c r="AX499" s="2">
        <v>38887</v>
      </c>
      <c r="AY499">
        <v>105.69140625</v>
      </c>
      <c r="AZ499" s="22">
        <f>_xll.BDH(AZ$3&amp;" Govt",$A$8,AX499,AX499)</f>
        <v>1.09341</v>
      </c>
      <c r="BA499">
        <f t="shared" si="197"/>
        <v>96.66219098965621</v>
      </c>
      <c r="BB499" s="2">
        <v>38887</v>
      </c>
      <c r="BC499">
        <v>105.609375</v>
      </c>
      <c r="BD499" s="22">
        <f>_xll.BDH(BD$3&amp;" Govt",$A$8,BB499,BB499)</f>
        <v>1.08684</v>
      </c>
      <c r="BE499">
        <f t="shared" si="198"/>
        <v>97.171041735674066</v>
      </c>
      <c r="BH499" s="22"/>
      <c r="BJ499" s="2">
        <v>38887</v>
      </c>
      <c r="BK499">
        <v>103.32421875</v>
      </c>
      <c r="BL499" s="22">
        <f>_xll.BDH(BL$3&amp;" Govt",$A$8,BJ499,BJ499)</f>
        <v>1.06538</v>
      </c>
      <c r="BM499">
        <f t="shared" si="199"/>
        <v>96.983441354258574</v>
      </c>
      <c r="BN499" s="2">
        <v>39062</v>
      </c>
      <c r="BO499">
        <v>102.3828125</v>
      </c>
      <c r="BP499" s="22">
        <f>_xll.BDH(BP$3&amp;" Govt",$A$8,BN499,BN499)</f>
        <v>1.0607500000000001</v>
      </c>
      <c r="BQ499">
        <f t="shared" si="200"/>
        <v>96.519267028046187</v>
      </c>
      <c r="BR499" s="2">
        <v>39241</v>
      </c>
      <c r="BS499">
        <v>100.45703125</v>
      </c>
      <c r="BT499" s="22">
        <f>_xll.BDH(BT$3&amp;" Govt",$A$8,BR499,BR499)</f>
        <v>1.0573399999999999</v>
      </c>
      <c r="BU499">
        <f t="shared" si="201"/>
        <v>95.009203520154358</v>
      </c>
      <c r="BV499" s="2">
        <v>39421</v>
      </c>
      <c r="BW499">
        <v>108.6796875</v>
      </c>
      <c r="BX499" s="22">
        <f>_xll.BDH(BX$3&amp;" Govt",$A$8,BV499,BV499)</f>
        <v>1.05074</v>
      </c>
      <c r="BY499">
        <f t="shared" si="202"/>
        <v>103.43156965567124</v>
      </c>
      <c r="BZ499" s="2">
        <v>39603</v>
      </c>
      <c r="CA499">
        <v>115.9453125</v>
      </c>
      <c r="CB499" s="22">
        <f>_xll.BDH(CB$3&amp;" Govt",$A$8,BZ499,BZ499)</f>
        <v>1.05796</v>
      </c>
      <c r="CC499">
        <f t="shared" si="203"/>
        <v>109.59328566297403</v>
      </c>
      <c r="CD499" s="2">
        <v>39785</v>
      </c>
      <c r="CE499">
        <v>105.19140625</v>
      </c>
      <c r="CF499" s="22">
        <f>_xll.BDH(CF$3&amp;" Govt",$A$8,CD499,CD499)</f>
        <v>1.0841799999999999</v>
      </c>
      <c r="CG499">
        <f t="shared" si="204"/>
        <v>97.023931681086168</v>
      </c>
      <c r="CH499" s="2">
        <v>39967</v>
      </c>
      <c r="CI499">
        <v>111.4609375</v>
      </c>
      <c r="CJ499" s="22">
        <f>_xll.BDH(CJ$3&amp;" Govt",$A$8,CH499,CH499)</f>
        <v>1.0264800000000001</v>
      </c>
      <c r="CK499">
        <f t="shared" si="205"/>
        <v>108.5855910490219</v>
      </c>
      <c r="CN499" s="22"/>
      <c r="CR499" s="22"/>
      <c r="CV499" s="22"/>
      <c r="CZ499" s="22"/>
      <c r="DB499" s="2">
        <v>38890</v>
      </c>
      <c r="DC499">
        <v>104.171875</v>
      </c>
      <c r="DD499" s="22">
        <f>_xll.BDH(DD$3&amp;" Govt",$A$8,DB499,DB499)</f>
        <v>1.0662799999999999</v>
      </c>
      <c r="DE499">
        <f t="shared" si="207"/>
        <v>97.69654781108153</v>
      </c>
      <c r="DF499" s="2">
        <v>39433</v>
      </c>
      <c r="DG499">
        <v>104.12109375</v>
      </c>
      <c r="DH499" s="22">
        <f>_xll.BDH(DH$3&amp;" Govt",$A$8,DF499,DF499)</f>
        <v>1.0516099999999999</v>
      </c>
      <c r="DI499">
        <f t="shared" si="208"/>
        <v>99.011129363547326</v>
      </c>
      <c r="DJ499" s="2">
        <v>39797</v>
      </c>
      <c r="DK499">
        <v>106.65234375</v>
      </c>
      <c r="DL499" s="22">
        <f>_xll.BDH(DL$3&amp;" Govt",$A$8,DJ499,DJ499)</f>
        <v>1.0799399999999999</v>
      </c>
      <c r="DM499">
        <f t="shared" si="209"/>
        <v>98.757656675370868</v>
      </c>
      <c r="DP499" s="22"/>
    </row>
    <row r="500" spans="4:120" x14ac:dyDescent="0.25">
      <c r="D500" s="2"/>
      <c r="F500" s="2">
        <v>38888</v>
      </c>
      <c r="G500">
        <v>129.25390625</v>
      </c>
      <c r="H500" s="22">
        <f>_xll.BDH(H$3&amp;" Govt",$A$8,F500,F500)</f>
        <v>1.2678799999999999</v>
      </c>
      <c r="I500" s="14">
        <f t="shared" si="187"/>
        <v>101.94490507776761</v>
      </c>
      <c r="J500" s="2">
        <v>38888</v>
      </c>
      <c r="K500">
        <v>128.625</v>
      </c>
      <c r="L500" s="22">
        <f>_xll.BDH(L$3&amp;" Govt",$A$8,J500,J500)</f>
        <v>1.2434000000000001</v>
      </c>
      <c r="M500">
        <f t="shared" si="188"/>
        <v>103.44619591442817</v>
      </c>
      <c r="N500" s="2">
        <v>38888</v>
      </c>
      <c r="O500">
        <v>129</v>
      </c>
      <c r="P500" s="22">
        <f>_xll.BDH(P$3&amp;" Govt",$A$8,N500,N500)</f>
        <v>1.2248600000000001</v>
      </c>
      <c r="Q500">
        <f t="shared" si="189"/>
        <v>105.31815880998644</v>
      </c>
      <c r="R500" s="2">
        <v>38888</v>
      </c>
      <c r="S500">
        <v>129.01953125</v>
      </c>
      <c r="T500" s="22">
        <f>_xll.BDH(T$3&amp;" Govt",$A$8,R500,R500)</f>
        <v>1.1939500000000001</v>
      </c>
      <c r="U500">
        <f t="shared" si="190"/>
        <v>108.06108400686796</v>
      </c>
      <c r="V500" s="2">
        <v>38985</v>
      </c>
      <c r="W500">
        <v>102.19921875</v>
      </c>
      <c r="X500" s="22">
        <f>_xll.BDH(X$3&amp;" Govt",$A$8,V500,V500)</f>
        <v>1.0735600000000001</v>
      </c>
      <c r="Y500">
        <f t="shared" si="191"/>
        <v>95.196559810350607</v>
      </c>
      <c r="Z500" s="2">
        <v>38888</v>
      </c>
      <c r="AA500">
        <v>122.26953125</v>
      </c>
      <c r="AB500" s="22">
        <f>_xll.BDH(AB$3&amp;" Govt",$A$8,Z500,Z500)</f>
        <v>1.1541600000000001</v>
      </c>
      <c r="AC500">
        <f t="shared" si="192"/>
        <v>105.93811191689193</v>
      </c>
      <c r="AD500" s="2">
        <v>39525</v>
      </c>
      <c r="AE500">
        <v>116.43359375</v>
      </c>
      <c r="AF500" s="22">
        <f>_xll.BDH(AF$3&amp;" Govt",$A$8,AD500,AD500)</f>
        <v>1.06107</v>
      </c>
      <c r="AG500">
        <f t="shared" si="193"/>
        <v>109.73224551631844</v>
      </c>
      <c r="AH500" s="2">
        <v>38888</v>
      </c>
      <c r="AI500">
        <v>119.890625</v>
      </c>
      <c r="AJ500" s="22">
        <f>_xll.BDH(AJ$3&amp;" Govt",$A$8,AH500,AH500)</f>
        <v>1.1312899999999999</v>
      </c>
      <c r="AK500">
        <f t="shared" si="194"/>
        <v>105.97691573336634</v>
      </c>
      <c r="AL500" s="2">
        <v>39889</v>
      </c>
      <c r="AM500">
        <v>105.34375</v>
      </c>
      <c r="AN500" s="22">
        <f>_xll.BDH(AN$3&amp;" Govt",$A$8,AL500,AL500)</f>
        <v>1.03833</v>
      </c>
      <c r="AO500">
        <f t="shared" si="195"/>
        <v>101.45498059383819</v>
      </c>
      <c r="AP500" s="2">
        <v>38888</v>
      </c>
      <c r="AQ500">
        <v>116.2109375</v>
      </c>
      <c r="AR500" s="22">
        <f>_xll.BDH(AR$3&amp;" Govt",$A$8,AP500,AP500)</f>
        <v>1.1172200000000001</v>
      </c>
      <c r="AS500">
        <f t="shared" si="196"/>
        <v>104.01795304416318</v>
      </c>
      <c r="AV500" s="22"/>
      <c r="AX500" s="2">
        <v>38888</v>
      </c>
      <c r="AY500">
        <v>105.58984375</v>
      </c>
      <c r="AZ500" s="22">
        <f>_xll.BDH(AZ$3&amp;" Govt",$A$8,AX500,AX500)</f>
        <v>1.09372</v>
      </c>
      <c r="BA500">
        <f t="shared" si="197"/>
        <v>96.541933721610647</v>
      </c>
      <c r="BB500" s="2">
        <v>38888</v>
      </c>
      <c r="BC500">
        <v>105.47265625</v>
      </c>
      <c r="BD500" s="22">
        <f>_xll.BDH(BD$3&amp;" Govt",$A$8,BB500,BB500)</f>
        <v>1.0871500000000001</v>
      </c>
      <c r="BE500">
        <f t="shared" si="198"/>
        <v>97.01757462171733</v>
      </c>
      <c r="BH500" s="22"/>
      <c r="BJ500" s="2">
        <v>38888</v>
      </c>
      <c r="BK500">
        <v>103.19140625</v>
      </c>
      <c r="BL500" s="22">
        <f>_xll.BDH(BL$3&amp;" Govt",$A$8,BJ500,BJ500)</f>
        <v>1.06568</v>
      </c>
      <c r="BM500">
        <f t="shared" si="199"/>
        <v>96.831512508445314</v>
      </c>
      <c r="BN500" s="2">
        <v>39063</v>
      </c>
      <c r="BO500">
        <v>102.48828125</v>
      </c>
      <c r="BP500" s="22">
        <f>_xll.BDH(BP$3&amp;" Govt",$A$8,BN500,BN500)</f>
        <v>1.0605599999999999</v>
      </c>
      <c r="BQ500">
        <f t="shared" si="200"/>
        <v>96.636004799351298</v>
      </c>
      <c r="BR500" s="2">
        <v>39244</v>
      </c>
      <c r="BS500">
        <v>100.35546875</v>
      </c>
      <c r="BT500" s="22">
        <f>_xll.BDH(BT$3&amp;" Govt",$A$8,BR500,BR500)</f>
        <v>1.05803</v>
      </c>
      <c r="BU500">
        <f t="shared" si="201"/>
        <v>94.851250673421362</v>
      </c>
      <c r="BV500" s="2">
        <v>39422</v>
      </c>
      <c r="BW500">
        <v>108.265625</v>
      </c>
      <c r="BX500" s="22">
        <f>_xll.BDH(BX$3&amp;" Govt",$A$8,BV500,BV500)</f>
        <v>1.05081</v>
      </c>
      <c r="BY500">
        <f t="shared" si="202"/>
        <v>103.03063826952541</v>
      </c>
      <c r="BZ500" s="2">
        <v>39604</v>
      </c>
      <c r="CA500">
        <v>115.578125</v>
      </c>
      <c r="CB500" s="22">
        <f>_xll.BDH(CB$3&amp;" Govt",$A$8,BZ500,BZ500)</f>
        <v>1.0581799999999999</v>
      </c>
      <c r="CC500">
        <f t="shared" si="203"/>
        <v>109.2235016726833</v>
      </c>
      <c r="CD500" s="2">
        <v>39786</v>
      </c>
      <c r="CE500">
        <v>106.7578125</v>
      </c>
      <c r="CF500" s="22">
        <f>_xll.BDH(CF$3&amp;" Govt",$A$8,CD500,CD500)</f>
        <v>1.0838300000000001</v>
      </c>
      <c r="CG500">
        <f t="shared" si="204"/>
        <v>98.500514379561366</v>
      </c>
      <c r="CH500" s="2">
        <v>39968</v>
      </c>
      <c r="CI500">
        <v>110.515625</v>
      </c>
      <c r="CJ500" s="22">
        <f>_xll.BDH(CJ$3&amp;" Govt",$A$8,CH500,CH500)</f>
        <v>1.0265599999999999</v>
      </c>
      <c r="CK500">
        <f t="shared" si="205"/>
        <v>107.65627435317955</v>
      </c>
      <c r="CN500" s="22"/>
      <c r="CR500" s="22"/>
      <c r="CV500" s="22"/>
      <c r="CZ500" s="22"/>
      <c r="DB500" s="2">
        <v>38891</v>
      </c>
      <c r="DC500">
        <v>103.87890625</v>
      </c>
      <c r="DD500" s="22">
        <f>_xll.BDH(DD$3&amp;" Govt",$A$8,DB500,DB500)</f>
        <v>1.0665800000000001</v>
      </c>
      <c r="DE500">
        <f t="shared" si="207"/>
        <v>97.394387903392143</v>
      </c>
      <c r="DF500" s="2">
        <v>39434</v>
      </c>
      <c r="DG500">
        <v>104.67578125</v>
      </c>
      <c r="DH500" s="22">
        <f>_xll.BDH(DH$3&amp;" Govt",$A$8,DF500,DF500)</f>
        <v>1.0516799999999999</v>
      </c>
      <c r="DI500">
        <f t="shared" si="208"/>
        <v>99.531969087555154</v>
      </c>
      <c r="DJ500" s="2">
        <v>39798</v>
      </c>
      <c r="DK500">
        <v>111.27734375</v>
      </c>
      <c r="DL500" s="22">
        <f>_xll.BDH(DL$3&amp;" Govt",$A$8,DJ500,DJ500)</f>
        <v>1.07958</v>
      </c>
      <c r="DM500">
        <f t="shared" si="209"/>
        <v>103.0746621371274</v>
      </c>
      <c r="DP500" s="22"/>
    </row>
    <row r="501" spans="4:120" x14ac:dyDescent="0.25">
      <c r="D501" s="2"/>
      <c r="F501" s="2">
        <v>38889</v>
      </c>
      <c r="G501">
        <v>129.26171875</v>
      </c>
      <c r="H501" s="22">
        <f>_xll.BDH(H$3&amp;" Govt",$A$8,F501,F501)</f>
        <v>1.26823</v>
      </c>
      <c r="I501" s="14">
        <f t="shared" si="187"/>
        <v>101.92293097466548</v>
      </c>
      <c r="J501" s="2">
        <v>38889</v>
      </c>
      <c r="K501">
        <v>128.65234375</v>
      </c>
      <c r="L501" s="22">
        <f>_xll.BDH(L$3&amp;" Govt",$A$8,J501,J501)</f>
        <v>1.2437499999999999</v>
      </c>
      <c r="M501">
        <f t="shared" si="188"/>
        <v>103.4390703517588</v>
      </c>
      <c r="N501" s="2">
        <v>38889</v>
      </c>
      <c r="O501">
        <v>129.03125</v>
      </c>
      <c r="P501" s="22">
        <f>_xll.BDH(P$3&amp;" Govt",$A$8,N501,N501)</f>
        <v>1.2252000000000001</v>
      </c>
      <c r="Q501">
        <f t="shared" si="189"/>
        <v>105.31443845902709</v>
      </c>
      <c r="R501" s="2">
        <v>38889</v>
      </c>
      <c r="S501">
        <v>129.015625</v>
      </c>
      <c r="T501" s="22">
        <f>_xll.BDH(T$3&amp;" Govt",$A$8,R501,R501)</f>
        <v>1.1942900000000001</v>
      </c>
      <c r="U501">
        <f t="shared" si="190"/>
        <v>108.02704954408058</v>
      </c>
      <c r="V501" s="2">
        <v>38986</v>
      </c>
      <c r="W501">
        <v>102.1953125</v>
      </c>
      <c r="X501" s="22">
        <f>_xll.BDH(X$3&amp;" Govt",$A$8,V501,V501)</f>
        <v>1.0736600000000001</v>
      </c>
      <c r="Y501">
        <f t="shared" si="191"/>
        <v>95.184055008103115</v>
      </c>
      <c r="Z501" s="2">
        <v>38889</v>
      </c>
      <c r="AA501">
        <v>122.26171875</v>
      </c>
      <c r="AB501" s="22">
        <f>_xll.BDH(AB$3&amp;" Govt",$A$8,Z501,Z501)</f>
        <v>1.15449</v>
      </c>
      <c r="AC501">
        <f t="shared" si="192"/>
        <v>105.90106345659122</v>
      </c>
      <c r="AD501" s="2">
        <v>39526</v>
      </c>
      <c r="AE501">
        <v>116.4609375</v>
      </c>
      <c r="AF501" s="22">
        <f>_xll.BDH(AF$3&amp;" Govt",$A$8,AD501,AD501)</f>
        <v>1.06124</v>
      </c>
      <c r="AG501">
        <f t="shared" si="193"/>
        <v>109.74043336097395</v>
      </c>
      <c r="AH501" s="2">
        <v>38889</v>
      </c>
      <c r="AI501">
        <v>119.90234375</v>
      </c>
      <c r="AJ501" s="22">
        <f>_xll.BDH(AJ$3&amp;" Govt",$A$8,AH501,AH501)</f>
        <v>1.13161</v>
      </c>
      <c r="AK501">
        <f t="shared" si="194"/>
        <v>105.95730309028728</v>
      </c>
      <c r="AL501" s="2">
        <v>39890</v>
      </c>
      <c r="AM501">
        <v>106.83984375</v>
      </c>
      <c r="AN501" s="22">
        <f>_xll.BDH(AN$3&amp;" Govt",$A$8,AL501,AL501)</f>
        <v>1.0384800000000001</v>
      </c>
      <c r="AO501">
        <f t="shared" si="195"/>
        <v>102.88098350473769</v>
      </c>
      <c r="AP501" s="2">
        <v>38889</v>
      </c>
      <c r="AQ501">
        <v>116.21875</v>
      </c>
      <c r="AR501" s="22">
        <f>_xll.BDH(AR$3&amp;" Govt",$A$8,AP501,AP501)</f>
        <v>1.11754</v>
      </c>
      <c r="AS501">
        <f t="shared" si="196"/>
        <v>103.99515900996832</v>
      </c>
      <c r="AV501" s="22"/>
      <c r="AX501" s="2">
        <v>38889</v>
      </c>
      <c r="AY501">
        <v>105.609375</v>
      </c>
      <c r="AZ501" s="22">
        <f>_xll.BDH(AZ$3&amp;" Govt",$A$8,AX501,AX501)</f>
        <v>1.09402</v>
      </c>
      <c r="BA501">
        <f t="shared" si="197"/>
        <v>96.533312919325056</v>
      </c>
      <c r="BB501" s="2">
        <v>38889</v>
      </c>
      <c r="BC501">
        <v>105.4609375</v>
      </c>
      <c r="BD501" s="22">
        <f>_xll.BDH(BD$3&amp;" Govt",$A$8,BB501,BB501)</f>
        <v>1.08745</v>
      </c>
      <c r="BE501">
        <f t="shared" si="198"/>
        <v>96.980033564761598</v>
      </c>
      <c r="BH501" s="22"/>
      <c r="BJ501" s="2">
        <v>38889</v>
      </c>
      <c r="BK501">
        <v>103.1953125</v>
      </c>
      <c r="BL501" s="22">
        <f>_xll.BDH(BL$3&amp;" Govt",$A$8,BJ501,BJ501)</f>
        <v>1.0659799999999999</v>
      </c>
      <c r="BM501">
        <f t="shared" si="199"/>
        <v>96.807925570836233</v>
      </c>
      <c r="BN501" s="2">
        <v>39064</v>
      </c>
      <c r="BO501">
        <v>101.94140625</v>
      </c>
      <c r="BP501" s="22">
        <f>_xll.BDH(BP$3&amp;" Govt",$A$8,BN501,BN501)</f>
        <v>1.0603800000000001</v>
      </c>
      <c r="BQ501">
        <f t="shared" si="200"/>
        <v>96.136673881061498</v>
      </c>
      <c r="BR501" s="2">
        <v>39245</v>
      </c>
      <c r="BS501">
        <v>99.5859375</v>
      </c>
      <c r="BT501" s="22">
        <f>_xll.BDH(BT$3&amp;" Govt",$A$8,BR501,BR501)</f>
        <v>1.05826</v>
      </c>
      <c r="BU501">
        <f t="shared" si="201"/>
        <v>94.103469374255852</v>
      </c>
      <c r="BV501" s="2">
        <v>39423</v>
      </c>
      <c r="BW501">
        <v>107.546875</v>
      </c>
      <c r="BX501" s="22">
        <f>_xll.BDH(BX$3&amp;" Govt",$A$8,BV501,BV501)</f>
        <v>1.05088</v>
      </c>
      <c r="BY501">
        <f t="shared" si="202"/>
        <v>102.3398247183313</v>
      </c>
      <c r="BZ501" s="2">
        <v>39605</v>
      </c>
      <c r="CA501">
        <v>116.9765625</v>
      </c>
      <c r="CB501" s="22">
        <f>_xll.BDH(CB$3&amp;" Govt",$A$8,BZ501,BZ501)</f>
        <v>1.0583899999999999</v>
      </c>
      <c r="CC501">
        <f t="shared" si="203"/>
        <v>110.52311765984184</v>
      </c>
      <c r="CD501" s="2">
        <v>39787</v>
      </c>
      <c r="CE501">
        <v>104.96484375</v>
      </c>
      <c r="CF501" s="22">
        <f>_xll.BDH(CF$3&amp;" Govt",$A$8,CD501,CD501)</f>
        <v>1.0834699999999999</v>
      </c>
      <c r="CG501">
        <f t="shared" si="204"/>
        <v>96.878403416799728</v>
      </c>
      <c r="CH501" s="2">
        <v>39969</v>
      </c>
      <c r="CI501">
        <v>109.95703125</v>
      </c>
      <c r="CJ501" s="22">
        <f>_xll.BDH(CJ$3&amp;" Govt",$A$8,CH501,CH501)</f>
        <v>1.0266500000000001</v>
      </c>
      <c r="CK501">
        <f t="shared" si="205"/>
        <v>107.10274314518092</v>
      </c>
      <c r="CN501" s="22"/>
      <c r="CR501" s="22"/>
      <c r="CV501" s="22"/>
      <c r="CZ501" s="22"/>
      <c r="DB501" s="2">
        <v>38894</v>
      </c>
      <c r="DC501">
        <v>103.58203125</v>
      </c>
      <c r="DD501" s="22">
        <f>_xll.BDH(DD$3&amp;" Govt",$A$8,DB501,DB501)</f>
        <v>1.06748</v>
      </c>
      <c r="DE501">
        <f t="shared" si="207"/>
        <v>97.034165745494064</v>
      </c>
      <c r="DF501" s="2">
        <v>39435</v>
      </c>
      <c r="DG501">
        <v>105.7890625</v>
      </c>
      <c r="DH501" s="22">
        <f>_xll.BDH(DH$3&amp;" Govt",$A$8,DF501,DF501)</f>
        <v>1.05175</v>
      </c>
      <c r="DI501">
        <f t="shared" si="208"/>
        <v>100.58384834799145</v>
      </c>
      <c r="DJ501" s="2">
        <v>39799</v>
      </c>
      <c r="DK501">
        <v>113.00390625</v>
      </c>
      <c r="DL501" s="22">
        <f>_xll.BDH(DL$3&amp;" Govt",$A$8,DJ501,DJ501)</f>
        <v>1.0792299999999999</v>
      </c>
      <c r="DM501">
        <f t="shared" si="209"/>
        <v>104.70789938196678</v>
      </c>
      <c r="DP501" s="22"/>
    </row>
    <row r="502" spans="4:120" x14ac:dyDescent="0.25">
      <c r="D502" s="2"/>
      <c r="F502" s="2">
        <v>38890</v>
      </c>
      <c r="G502">
        <v>129.2734375</v>
      </c>
      <c r="H502" s="22">
        <f>_xll.BDH(H$3&amp;" Govt",$A$8,F502,F502)</f>
        <v>1.2685900000000001</v>
      </c>
      <c r="I502" s="14">
        <f t="shared" si="187"/>
        <v>101.90324494123396</v>
      </c>
      <c r="J502" s="2">
        <v>38890</v>
      </c>
      <c r="K502">
        <v>128.64453125</v>
      </c>
      <c r="L502" s="22">
        <f>_xll.BDH(L$3&amp;" Govt",$A$8,J502,J502)</f>
        <v>1.2441</v>
      </c>
      <c r="M502">
        <f t="shared" si="188"/>
        <v>103.40369041877663</v>
      </c>
      <c r="N502" s="2">
        <v>38890</v>
      </c>
      <c r="O502">
        <v>128.984375</v>
      </c>
      <c r="P502" s="22">
        <f>_xll.BDH(P$3&amp;" Govt",$A$8,N502,N502)</f>
        <v>1.2255499999999999</v>
      </c>
      <c r="Q502">
        <f t="shared" si="189"/>
        <v>105.24611398963731</v>
      </c>
      <c r="R502" s="2">
        <v>38890</v>
      </c>
      <c r="S502">
        <v>128.93359375</v>
      </c>
      <c r="T502" s="22">
        <f>_xll.BDH(T$3&amp;" Govt",$A$8,R502,R502)</f>
        <v>1.1946300000000001</v>
      </c>
      <c r="U502">
        <f t="shared" si="190"/>
        <v>107.92763763675782</v>
      </c>
      <c r="V502" s="2">
        <v>38987</v>
      </c>
      <c r="W502">
        <v>102.2421875</v>
      </c>
      <c r="X502" s="22">
        <f>_xll.BDH(X$3&amp;" Govt",$A$8,V502,V502)</f>
        <v>1.0737700000000001</v>
      </c>
      <c r="Y502">
        <f t="shared" si="191"/>
        <v>95.217958687614654</v>
      </c>
      <c r="Z502" s="2">
        <v>38890</v>
      </c>
      <c r="AA502">
        <v>122.1796875</v>
      </c>
      <c r="AB502" s="22">
        <f>_xll.BDH(AB$3&amp;" Govt",$A$8,Z502,Z502)</f>
        <v>1.15482</v>
      </c>
      <c r="AC502">
        <f t="shared" si="192"/>
        <v>105.79976749623319</v>
      </c>
      <c r="AD502" s="2">
        <v>39527</v>
      </c>
      <c r="AE502">
        <v>116.5625</v>
      </c>
      <c r="AF502" s="22">
        <f>_xll.BDH(AF$3&amp;" Govt",$A$8,AD502,AD502)</f>
        <v>1.06141</v>
      </c>
      <c r="AG502">
        <f t="shared" si="193"/>
        <v>109.81854325849578</v>
      </c>
      <c r="AH502" s="2">
        <v>38890</v>
      </c>
      <c r="AI502">
        <v>119.76953125</v>
      </c>
      <c r="AJ502" s="22">
        <f>_xll.BDH(AJ$3&amp;" Govt",$A$8,AH502,AH502)</f>
        <v>1.1319300000000001</v>
      </c>
      <c r="AK502">
        <f t="shared" si="194"/>
        <v>105.81001585787106</v>
      </c>
      <c r="AL502" s="2">
        <v>39891</v>
      </c>
      <c r="AM502">
        <v>106.95703125</v>
      </c>
      <c r="AN502" s="22">
        <f>_xll.BDH(AN$3&amp;" Govt",$A$8,AL502,AL502)</f>
        <v>1.0386299999999999</v>
      </c>
      <c r="AO502">
        <f t="shared" si="195"/>
        <v>102.9789542474221</v>
      </c>
      <c r="AP502" s="2">
        <v>38890</v>
      </c>
      <c r="AQ502">
        <v>116.0859375</v>
      </c>
      <c r="AR502" s="22">
        <f>_xll.BDH(AR$3&amp;" Govt",$A$8,AP502,AP502)</f>
        <v>1.11785</v>
      </c>
      <c r="AS502">
        <f t="shared" si="196"/>
        <v>103.84750861027865</v>
      </c>
      <c r="AV502" s="22"/>
      <c r="AX502" s="2">
        <v>38890</v>
      </c>
      <c r="AY502">
        <v>105.45703125</v>
      </c>
      <c r="AZ502" s="22">
        <f>_xll.BDH(AZ$3&amp;" Govt",$A$8,AX502,AX502)</f>
        <v>1.09433</v>
      </c>
      <c r="BA502">
        <f t="shared" si="197"/>
        <v>96.36675522922701</v>
      </c>
      <c r="BB502" s="2">
        <v>38890</v>
      </c>
      <c r="BC502">
        <v>105.32421875</v>
      </c>
      <c r="BD502" s="22">
        <f>_xll.BDH(BD$3&amp;" Govt",$A$8,BB502,BB502)</f>
        <v>1.0877600000000001</v>
      </c>
      <c r="BE502">
        <f t="shared" si="198"/>
        <v>96.826706948223872</v>
      </c>
      <c r="BH502" s="22"/>
      <c r="BJ502" s="2">
        <v>38890</v>
      </c>
      <c r="BK502">
        <v>102.99609375</v>
      </c>
      <c r="BL502" s="22">
        <f>_xll.BDH(BL$3&amp;" Govt",$A$8,BJ502,BJ502)</f>
        <v>1.0662799999999999</v>
      </c>
      <c r="BM502">
        <f t="shared" si="199"/>
        <v>96.593853162396371</v>
      </c>
      <c r="BN502" s="2">
        <v>39065</v>
      </c>
      <c r="BO502">
        <v>101.84765625</v>
      </c>
      <c r="BP502" s="22">
        <f>_xll.BDH(BP$3&amp;" Govt",$A$8,BN502,BN502)</f>
        <v>1.06019</v>
      </c>
      <c r="BQ502">
        <f t="shared" si="200"/>
        <v>96.065475292164621</v>
      </c>
      <c r="BR502" s="2">
        <v>39246</v>
      </c>
      <c r="BS502">
        <v>100.19140625</v>
      </c>
      <c r="BT502" s="22">
        <f>_xll.BDH(BT$3&amp;" Govt",$A$8,BR502,BR502)</f>
        <v>1.0584899999999999</v>
      </c>
      <c r="BU502">
        <f t="shared" si="201"/>
        <v>94.65503334939396</v>
      </c>
      <c r="BV502" s="2">
        <v>39426</v>
      </c>
      <c r="BW502">
        <v>107.25</v>
      </c>
      <c r="BX502" s="22">
        <f>_xll.BDH(BX$3&amp;" Govt",$A$8,BV502,BV502)</f>
        <v>1.0510999999999999</v>
      </c>
      <c r="BY502">
        <f t="shared" si="202"/>
        <v>102.03596232518315</v>
      </c>
      <c r="BZ502" s="2">
        <v>39608</v>
      </c>
      <c r="CA502">
        <v>116.39453125</v>
      </c>
      <c r="CB502" s="22">
        <f>_xll.BDH(CB$3&amp;" Govt",$A$8,BZ502,BZ502)</f>
        <v>1.0590299999999999</v>
      </c>
      <c r="CC502">
        <f t="shared" si="203"/>
        <v>109.90673658914291</v>
      </c>
      <c r="CD502" s="2">
        <v>39790</v>
      </c>
      <c r="CE502">
        <v>103.8046875</v>
      </c>
      <c r="CF502" s="22">
        <f>_xll.BDH(CF$3&amp;" Govt",$A$8,CD502,CD502)</f>
        <v>1.0824100000000001</v>
      </c>
      <c r="CG502">
        <f t="shared" si="204"/>
        <v>95.90144908121691</v>
      </c>
      <c r="CH502" s="2">
        <v>39972</v>
      </c>
      <c r="CI502">
        <v>109.5234375</v>
      </c>
      <c r="CJ502" s="22">
        <f>_xll.BDH(CJ$3&amp;" Govt",$A$8,CH502,CH502)</f>
        <v>1.02691</v>
      </c>
      <c r="CK502">
        <f t="shared" si="205"/>
        <v>106.65339464996933</v>
      </c>
      <c r="CN502" s="22"/>
      <c r="CR502" s="22"/>
      <c r="CV502" s="22"/>
      <c r="CZ502" s="22"/>
      <c r="DB502" s="2">
        <v>38895</v>
      </c>
      <c r="DC502">
        <v>103.984375</v>
      </c>
      <c r="DD502" s="22">
        <f>_xll.BDH(DD$3&amp;" Govt",$A$8,DB502,DB502)</f>
        <v>1.06778</v>
      </c>
      <c r="DE502">
        <f t="shared" si="207"/>
        <v>97.383707317986861</v>
      </c>
      <c r="DF502" s="2">
        <v>39436</v>
      </c>
      <c r="DG502">
        <v>105.5390625</v>
      </c>
      <c r="DH502" s="22">
        <f>_xll.BDH(DH$3&amp;" Govt",$A$8,DF502,DF502)</f>
        <v>1.05182</v>
      </c>
      <c r="DI502">
        <f t="shared" si="208"/>
        <v>100.33947110722367</v>
      </c>
      <c r="DJ502" s="2">
        <v>39800</v>
      </c>
      <c r="DK502">
        <v>114.05078125</v>
      </c>
      <c r="DL502" s="22">
        <f>_xll.BDH(DL$3&amp;" Govt",$A$8,DJ502,DJ502)</f>
        <v>1.0788800000000001</v>
      </c>
      <c r="DM502">
        <f t="shared" si="209"/>
        <v>105.71220270094912</v>
      </c>
      <c r="DP502" s="22"/>
    </row>
    <row r="503" spans="4:120" x14ac:dyDescent="0.25">
      <c r="D503" s="2"/>
      <c r="F503" s="2">
        <v>38891</v>
      </c>
      <c r="G503">
        <v>129.3359375</v>
      </c>
      <c r="H503" s="22">
        <f>_xll.BDH(H$3&amp;" Govt",$A$8,F503,F503)</f>
        <v>1.26895</v>
      </c>
      <c r="I503" s="14">
        <f t="shared" si="187"/>
        <v>101.92358839985815</v>
      </c>
      <c r="J503" s="2">
        <v>38891</v>
      </c>
      <c r="K503">
        <v>128.671875</v>
      </c>
      <c r="L503" s="22">
        <f>_xll.BDH(L$3&amp;" Govt",$A$8,J503,J503)</f>
        <v>1.2444500000000001</v>
      </c>
      <c r="M503">
        <f t="shared" si="188"/>
        <v>103.39658081883563</v>
      </c>
      <c r="N503" s="2">
        <v>38891</v>
      </c>
      <c r="O503">
        <v>129.01953125</v>
      </c>
      <c r="P503" s="22">
        <f>_xll.BDH(P$3&amp;" Govt",$A$8,N503,N503)</f>
        <v>1.2258899999999999</v>
      </c>
      <c r="Q503">
        <f t="shared" si="189"/>
        <v>105.24560217474652</v>
      </c>
      <c r="R503" s="2">
        <v>38891</v>
      </c>
      <c r="S503">
        <v>128.97265625</v>
      </c>
      <c r="T503" s="22">
        <f>_xll.BDH(T$3&amp;" Govt",$A$8,R503,R503)</f>
        <v>1.19496</v>
      </c>
      <c r="U503">
        <f t="shared" si="190"/>
        <v>107.93052173294504</v>
      </c>
      <c r="V503" s="2">
        <v>38988</v>
      </c>
      <c r="W503">
        <v>102.2734375</v>
      </c>
      <c r="X503" s="22">
        <f>_xll.BDH(X$3&amp;" Govt",$A$8,V503,V503)</f>
        <v>1.0738700000000001</v>
      </c>
      <c r="Y503">
        <f t="shared" si="191"/>
        <v>95.238192239284075</v>
      </c>
      <c r="Z503" s="2">
        <v>38891</v>
      </c>
      <c r="AA503">
        <v>122.171875</v>
      </c>
      <c r="AB503" s="22">
        <f>_xll.BDH(AB$3&amp;" Govt",$A$8,Z503,Z503)</f>
        <v>1.1551400000000001</v>
      </c>
      <c r="AC503">
        <f t="shared" si="192"/>
        <v>105.76369530965943</v>
      </c>
      <c r="AD503" s="2">
        <v>39528</v>
      </c>
      <c r="AE503">
        <v>116.5625</v>
      </c>
      <c r="AF503" s="22">
        <f>_xll.BDH(AF$3&amp;" Govt",$A$8,AD503,AD503)</f>
        <v>1.06158</v>
      </c>
      <c r="AG503">
        <f t="shared" si="193"/>
        <v>109.80095706399895</v>
      </c>
      <c r="AH503" s="2">
        <v>38891</v>
      </c>
      <c r="AI503">
        <v>119.77734375</v>
      </c>
      <c r="AJ503" s="22">
        <f>_xll.BDH(AJ$3&amp;" Govt",$A$8,AH503,AH503)</f>
        <v>1.13225</v>
      </c>
      <c r="AK503">
        <f t="shared" si="194"/>
        <v>105.78701148156325</v>
      </c>
      <c r="AL503" s="2">
        <v>39892</v>
      </c>
      <c r="AM503">
        <v>106.82421875</v>
      </c>
      <c r="AN503" s="22">
        <f>_xll.BDH(AN$3&amp;" Govt",$A$8,AL503,AL503)</f>
        <v>1.03877</v>
      </c>
      <c r="AO503">
        <f t="shared" si="195"/>
        <v>102.83721974065482</v>
      </c>
      <c r="AP503" s="2">
        <v>38891</v>
      </c>
      <c r="AQ503">
        <v>116.0703125</v>
      </c>
      <c r="AR503" s="22">
        <f>_xll.BDH(AR$3&amp;" Govt",$A$8,AP503,AP503)</f>
        <v>1.1181700000000001</v>
      </c>
      <c r="AS503">
        <f t="shared" si="196"/>
        <v>103.80381560943326</v>
      </c>
      <c r="AV503" s="22"/>
      <c r="AX503" s="2">
        <v>38891</v>
      </c>
      <c r="AY503">
        <v>105.42578125</v>
      </c>
      <c r="AZ503" s="22">
        <f>_xll.BDH(AZ$3&amp;" Govt",$A$8,AX503,AX503)</f>
        <v>1.0946400000000001</v>
      </c>
      <c r="BA503">
        <f t="shared" si="197"/>
        <v>96.310916145947516</v>
      </c>
      <c r="BB503" s="2">
        <v>38891</v>
      </c>
      <c r="BC503">
        <v>105.24609375</v>
      </c>
      <c r="BD503" s="22">
        <f>_xll.BDH(BD$3&amp;" Govt",$A$8,BB503,BB503)</f>
        <v>1.0880700000000001</v>
      </c>
      <c r="BE503">
        <f t="shared" si="198"/>
        <v>96.727318784637006</v>
      </c>
      <c r="BH503" s="22"/>
      <c r="BJ503" s="2">
        <v>38891</v>
      </c>
      <c r="BK503">
        <v>102.93359375</v>
      </c>
      <c r="BL503" s="22">
        <f>_xll.BDH(BL$3&amp;" Govt",$A$8,BJ503,BJ503)</f>
        <v>1.0665800000000001</v>
      </c>
      <c r="BM503">
        <f t="shared" si="199"/>
        <v>96.508085422565571</v>
      </c>
      <c r="BN503" s="2">
        <v>39066</v>
      </c>
      <c r="BO503">
        <v>101.4453125</v>
      </c>
      <c r="BP503" s="22">
        <f>_xll.BDH(BP$3&amp;" Govt",$A$8,BN503,BN503)</f>
        <v>1.0600099999999999</v>
      </c>
      <c r="BQ503">
        <f t="shared" si="200"/>
        <v>95.702222148847667</v>
      </c>
      <c r="BR503" s="2">
        <v>39247</v>
      </c>
      <c r="BS503">
        <v>100.0390625</v>
      </c>
      <c r="BT503" s="22">
        <f>_xll.BDH(BT$3&amp;" Govt",$A$8,BR503,BR503)</f>
        <v>1.05871</v>
      </c>
      <c r="BU503">
        <f t="shared" si="201"/>
        <v>94.491468390777456</v>
      </c>
      <c r="BV503" s="2">
        <v>39427</v>
      </c>
      <c r="BW503">
        <v>108.41015625</v>
      </c>
      <c r="BX503" s="22">
        <f>_xll.BDH(BX$3&amp;" Govt",$A$8,BV503,BV503)</f>
        <v>1.0511699999999999</v>
      </c>
      <c r="BY503">
        <f t="shared" si="202"/>
        <v>103.13284839749994</v>
      </c>
      <c r="BZ503" s="2">
        <v>39609</v>
      </c>
      <c r="CA503">
        <v>115.58203125</v>
      </c>
      <c r="CB503" s="22">
        <f>_xll.BDH(CB$3&amp;" Govt",$A$8,BZ503,BZ503)</f>
        <v>1.05925</v>
      </c>
      <c r="CC503">
        <f t="shared" si="203"/>
        <v>109.11685744630634</v>
      </c>
      <c r="CD503" s="2">
        <v>39791</v>
      </c>
      <c r="CE503">
        <v>104.18359375</v>
      </c>
      <c r="CF503" s="22">
        <f>_xll.BDH(CF$3&amp;" Govt",$A$8,CD503,CD503)</f>
        <v>1.08206</v>
      </c>
      <c r="CG503">
        <f t="shared" si="204"/>
        <v>96.282640287969244</v>
      </c>
      <c r="CH503" s="2">
        <v>39973</v>
      </c>
      <c r="CI503">
        <v>109.94140625</v>
      </c>
      <c r="CJ503" s="22">
        <f>_xll.BDH(CJ$3&amp;" Govt",$A$8,CH503,CH503)</f>
        <v>1.0269900000000001</v>
      </c>
      <c r="CK503">
        <f t="shared" si="205"/>
        <v>107.0520708575546</v>
      </c>
      <c r="CN503" s="22"/>
      <c r="CR503" s="22"/>
      <c r="CV503" s="22"/>
      <c r="CZ503" s="22"/>
      <c r="DB503" s="2">
        <v>38896</v>
      </c>
      <c r="DC503">
        <v>103.3203125</v>
      </c>
      <c r="DD503" s="22">
        <f>_xll.BDH(DD$3&amp;" Govt",$A$8,DB503,DB503)</f>
        <v>1.0680799999999999</v>
      </c>
      <c r="DE503">
        <f t="shared" si="207"/>
        <v>96.734619597782938</v>
      </c>
      <c r="DF503" s="2">
        <v>39437</v>
      </c>
      <c r="DG503">
        <v>104.34375</v>
      </c>
      <c r="DH503" s="22">
        <f>_xll.BDH(DH$3&amp;" Govt",$A$8,DF503,DF503)</f>
        <v>1.0519000000000001</v>
      </c>
      <c r="DI503">
        <f t="shared" si="208"/>
        <v>99.195503374845515</v>
      </c>
      <c r="DJ503" s="2">
        <v>39801</v>
      </c>
      <c r="DK503">
        <v>113.7421875</v>
      </c>
      <c r="DL503" s="22">
        <f>_xll.BDH(DL$3&amp;" Govt",$A$8,DJ503,DJ503)</f>
        <v>1.0785199999999999</v>
      </c>
      <c r="DM503">
        <f t="shared" si="209"/>
        <v>105.46136140266292</v>
      </c>
      <c r="DP503" s="22"/>
    </row>
    <row r="504" spans="4:120" x14ac:dyDescent="0.25">
      <c r="D504" s="2"/>
      <c r="F504" s="2">
        <v>38894</v>
      </c>
      <c r="G504">
        <v>129.3671875</v>
      </c>
      <c r="H504" s="22">
        <f>_xll.BDH(H$3&amp;" Govt",$A$8,F504,F504)</f>
        <v>1.2700199999999999</v>
      </c>
      <c r="I504" s="14">
        <f t="shared" si="187"/>
        <v>101.86232303428294</v>
      </c>
      <c r="J504" s="2">
        <v>38894</v>
      </c>
      <c r="K504">
        <v>128.6640625</v>
      </c>
      <c r="L504" s="22">
        <f>_xll.BDH(L$3&amp;" Govt",$A$8,J504,J504)</f>
        <v>1.2455000000000001</v>
      </c>
      <c r="M504">
        <f t="shared" si="188"/>
        <v>103.30314130871136</v>
      </c>
      <c r="N504" s="2">
        <v>38894</v>
      </c>
      <c r="O504">
        <v>129.03125</v>
      </c>
      <c r="P504" s="22">
        <f>_xll.BDH(P$3&amp;" Govt",$A$8,N504,N504)</f>
        <v>1.2269300000000001</v>
      </c>
      <c r="Q504">
        <f t="shared" si="189"/>
        <v>105.16594263731426</v>
      </c>
      <c r="R504" s="2">
        <v>38894</v>
      </c>
      <c r="S504">
        <v>128.9296875</v>
      </c>
      <c r="T504" s="22">
        <f>_xll.BDH(T$3&amp;" Govt",$A$8,R504,R504)</f>
        <v>1.19597</v>
      </c>
      <c r="U504">
        <f t="shared" si="190"/>
        <v>107.80344615667617</v>
      </c>
      <c r="V504" s="2">
        <v>38989</v>
      </c>
      <c r="W504">
        <v>102.23828125</v>
      </c>
      <c r="X504" s="22">
        <f>_xll.BDH(X$3&amp;" Govt",$A$8,V504,V504)</f>
        <v>1.0739799999999999</v>
      </c>
      <c r="Y504">
        <f t="shared" si="191"/>
        <v>95.195703132274346</v>
      </c>
      <c r="Z504" s="2">
        <v>38894</v>
      </c>
      <c r="AA504">
        <v>122.1640625</v>
      </c>
      <c r="AB504" s="22">
        <f>_xll.BDH(AB$3&amp;" Govt",$A$8,Z504,Z504)</f>
        <v>1.15612</v>
      </c>
      <c r="AC504">
        <f t="shared" si="192"/>
        <v>105.66728583538041</v>
      </c>
      <c r="AD504" s="2">
        <v>39531</v>
      </c>
      <c r="AE504">
        <v>114.8125</v>
      </c>
      <c r="AF504" s="22">
        <f>_xll.BDH(AF$3&amp;" Govt",$A$8,AD504,AD504)</f>
        <v>1.06209</v>
      </c>
      <c r="AG504">
        <f t="shared" si="193"/>
        <v>108.10053761922248</v>
      </c>
      <c r="AH504" s="2">
        <v>38894</v>
      </c>
      <c r="AI504">
        <v>119.71484375</v>
      </c>
      <c r="AJ504" s="22">
        <f>_xll.BDH(AJ$3&amp;" Govt",$A$8,AH504,AH504)</f>
        <v>1.1332</v>
      </c>
      <c r="AK504">
        <f t="shared" si="194"/>
        <v>105.6431730938934</v>
      </c>
      <c r="AL504" s="2">
        <v>39895</v>
      </c>
      <c r="AM504">
        <v>107.21875</v>
      </c>
      <c r="AN504" s="22">
        <f>_xll.BDH(AN$3&amp;" Govt",$A$8,AL504,AL504)</f>
        <v>1.03921</v>
      </c>
      <c r="AO504">
        <f t="shared" si="195"/>
        <v>103.17332396724436</v>
      </c>
      <c r="AP504" s="2">
        <v>38894</v>
      </c>
      <c r="AQ504">
        <v>116.02734375</v>
      </c>
      <c r="AR504" s="22">
        <f>_xll.BDH(AR$3&amp;" Govt",$A$8,AP504,AP504)</f>
        <v>1.11911</v>
      </c>
      <c r="AS504">
        <f t="shared" si="196"/>
        <v>103.6782297986793</v>
      </c>
      <c r="AV504" s="22"/>
      <c r="AX504" s="2">
        <v>38894</v>
      </c>
      <c r="AY504">
        <v>105.375</v>
      </c>
      <c r="AZ504" s="22">
        <f>_xll.BDH(AZ$3&amp;" Govt",$A$8,AX504,AX504)</f>
        <v>1.0955699999999999</v>
      </c>
      <c r="BA504">
        <f t="shared" si="197"/>
        <v>96.182808948766407</v>
      </c>
      <c r="BB504" s="2">
        <v>38894</v>
      </c>
      <c r="BC504">
        <v>105.2109375</v>
      </c>
      <c r="BD504" s="22">
        <f>_xll.BDH(BD$3&amp;" Govt",$A$8,BB504,BB504)</f>
        <v>1.0889899999999999</v>
      </c>
      <c r="BE504">
        <f t="shared" si="198"/>
        <v>96.61331830411666</v>
      </c>
      <c r="BH504" s="22"/>
      <c r="BJ504" s="2">
        <v>38894</v>
      </c>
      <c r="BK504">
        <v>102.8828125</v>
      </c>
      <c r="BL504" s="22">
        <f>_xll.BDH(BL$3&amp;" Govt",$A$8,BJ504,BJ504)</f>
        <v>1.06748</v>
      </c>
      <c r="BM504">
        <f t="shared" si="199"/>
        <v>96.379147618690752</v>
      </c>
      <c r="BN504" s="2">
        <v>39069</v>
      </c>
      <c r="BO504">
        <v>101.25</v>
      </c>
      <c r="BP504" s="22">
        <f>_xll.BDH(BP$3&amp;" Govt",$A$8,BN504,BN504)</f>
        <v>1.05945</v>
      </c>
      <c r="BQ504">
        <f t="shared" si="200"/>
        <v>95.568455330596066</v>
      </c>
      <c r="BR504" s="2">
        <v>39248</v>
      </c>
      <c r="BS504">
        <v>100.3515625</v>
      </c>
      <c r="BT504" s="22">
        <f>_xll.BDH(BT$3&amp;" Govt",$A$8,BR504,BR504)</f>
        <v>1.05894</v>
      </c>
      <c r="BU504">
        <f t="shared" si="201"/>
        <v>94.766051428787279</v>
      </c>
      <c r="BV504" s="2">
        <v>39428</v>
      </c>
      <c r="BW504">
        <v>107.93359375</v>
      </c>
      <c r="BX504" s="22">
        <f>_xll.BDH(BX$3&amp;" Govt",$A$8,BV504,BV504)</f>
        <v>1.05124</v>
      </c>
      <c r="BY504">
        <f t="shared" si="202"/>
        <v>102.67264730223356</v>
      </c>
      <c r="BZ504" s="2">
        <v>39610</v>
      </c>
      <c r="CA504">
        <v>115.875</v>
      </c>
      <c r="CB504" s="22">
        <f>_xll.BDH(CB$3&amp;" Govt",$A$8,BZ504,BZ504)</f>
        <v>1.0594600000000001</v>
      </c>
      <c r="CC504">
        <f t="shared" si="203"/>
        <v>109.37175542257376</v>
      </c>
      <c r="CD504" s="2">
        <v>39792</v>
      </c>
      <c r="CE504">
        <v>103.53125</v>
      </c>
      <c r="CF504" s="22">
        <f>_xll.BDH(CF$3&amp;" Govt",$A$8,CD504,CD504)</f>
        <v>1.0817000000000001</v>
      </c>
      <c r="CG504">
        <f t="shared" si="204"/>
        <v>95.711611352500682</v>
      </c>
      <c r="CH504" s="2">
        <v>39974</v>
      </c>
      <c r="CI504">
        <v>109.97265625</v>
      </c>
      <c r="CJ504" s="22">
        <f>_xll.BDH(CJ$3&amp;" Govt",$A$8,CH504,CH504)</f>
        <v>1.02708</v>
      </c>
      <c r="CK504">
        <f t="shared" si="205"/>
        <v>107.07311626163492</v>
      </c>
      <c r="CN504" s="22"/>
      <c r="CR504" s="22"/>
      <c r="CV504" s="22"/>
      <c r="CZ504" s="22"/>
      <c r="DB504" s="2">
        <v>38897</v>
      </c>
      <c r="DC504">
        <v>104.2578125</v>
      </c>
      <c r="DD504" s="22">
        <f>_xll.BDH(DD$3&amp;" Govt",$A$8,DB504,DB504)</f>
        <v>1.0683799999999999</v>
      </c>
      <c r="DE504">
        <f t="shared" si="207"/>
        <v>97.584953387371542</v>
      </c>
      <c r="DF504" s="2">
        <v>39440</v>
      </c>
      <c r="DG504">
        <v>103.84375</v>
      </c>
      <c r="DH504" s="22">
        <f>_xll.BDH(DH$3&amp;" Govt",$A$8,DF504,DF504)</f>
        <v>1.0521100000000001</v>
      </c>
      <c r="DI504">
        <f t="shared" si="208"/>
        <v>98.700468582182467</v>
      </c>
      <c r="DJ504" s="2">
        <v>39804</v>
      </c>
      <c r="DK504">
        <v>112.65234375</v>
      </c>
      <c r="DL504" s="22">
        <f>_xll.BDH(DL$3&amp;" Govt",$A$8,DJ504,DJ504)</f>
        <v>1.0774600000000001</v>
      </c>
      <c r="DM504">
        <f t="shared" si="209"/>
        <v>104.55362032001187</v>
      </c>
      <c r="DP504" s="22"/>
    </row>
    <row r="505" spans="4:120" x14ac:dyDescent="0.25">
      <c r="D505" s="2"/>
      <c r="F505" s="2">
        <v>38895</v>
      </c>
      <c r="G505">
        <v>129.375</v>
      </c>
      <c r="H505" s="22">
        <f>_xll.BDH(H$3&amp;" Govt",$A$8,F505,F505)</f>
        <v>1.2703800000000001</v>
      </c>
      <c r="I505" s="14">
        <f t="shared" si="187"/>
        <v>101.83960704671043</v>
      </c>
      <c r="J505" s="2">
        <v>38895</v>
      </c>
      <c r="K505">
        <v>128.671875</v>
      </c>
      <c r="L505" s="22">
        <f>_xll.BDH(L$3&amp;" Govt",$A$8,J505,J505)</f>
        <v>1.2458499999999999</v>
      </c>
      <c r="M505">
        <f t="shared" si="188"/>
        <v>103.28039089778063</v>
      </c>
      <c r="N505" s="2">
        <v>38895</v>
      </c>
      <c r="O505">
        <v>129.04296875</v>
      </c>
      <c r="P505" s="22">
        <f>_xll.BDH(P$3&amp;" Govt",$A$8,N505,N505)</f>
        <v>1.2272799999999999</v>
      </c>
      <c r="Q505">
        <f t="shared" si="189"/>
        <v>105.14549960074311</v>
      </c>
      <c r="R505" s="2">
        <v>38895</v>
      </c>
      <c r="S505">
        <v>129.01953125</v>
      </c>
      <c r="T505" s="22">
        <f>_xll.BDH(T$3&amp;" Govt",$A$8,R505,R505)</f>
        <v>1.19631</v>
      </c>
      <c r="U505">
        <f t="shared" si="190"/>
        <v>107.84790835987327</v>
      </c>
      <c r="V505" s="2">
        <v>38992</v>
      </c>
      <c r="W505">
        <v>102.28125</v>
      </c>
      <c r="X505" s="22">
        <f>_xll.BDH(X$3&amp;" Govt",$A$8,V505,V505)</f>
        <v>1.07426</v>
      </c>
      <c r="Y505">
        <f t="shared" si="191"/>
        <v>95.210889356394176</v>
      </c>
      <c r="Z505" s="2">
        <v>38895</v>
      </c>
      <c r="AA505">
        <v>122.2109375</v>
      </c>
      <c r="AB505" s="22">
        <f>_xll.BDH(AB$3&amp;" Govt",$A$8,Z505,Z505)</f>
        <v>1.1564399999999999</v>
      </c>
      <c r="AC505">
        <f t="shared" si="192"/>
        <v>105.6785803846287</v>
      </c>
      <c r="AD505" s="2">
        <v>39532</v>
      </c>
      <c r="AE505">
        <v>114.10546875</v>
      </c>
      <c r="AF505" s="22">
        <f>_xll.BDH(AF$3&amp;" Govt",$A$8,AD505,AD505)</f>
        <v>1.06226</v>
      </c>
      <c r="AG505">
        <f t="shared" si="193"/>
        <v>107.41764610359046</v>
      </c>
      <c r="AH505" s="2">
        <v>38895</v>
      </c>
      <c r="AI505">
        <v>119.84765625</v>
      </c>
      <c r="AJ505" s="22">
        <f>_xll.BDH(AJ$3&amp;" Govt",$A$8,AH505,AH505)</f>
        <v>1.1335200000000001</v>
      </c>
      <c r="AK505">
        <f t="shared" si="194"/>
        <v>105.73051754710988</v>
      </c>
      <c r="AL505" s="2">
        <v>39896</v>
      </c>
      <c r="AM505">
        <v>107.41796875</v>
      </c>
      <c r="AN505" s="22">
        <f>_xll.BDH(AN$3&amp;" Govt",$A$8,AL505,AL505)</f>
        <v>1.03935</v>
      </c>
      <c r="AO505">
        <f t="shared" si="195"/>
        <v>103.3511028527445</v>
      </c>
      <c r="AP505" s="2">
        <v>38895</v>
      </c>
      <c r="AQ505">
        <v>116.13671875</v>
      </c>
      <c r="AR505" s="22">
        <f>_xll.BDH(AR$3&amp;" Govt",$A$8,AP505,AP505)</f>
        <v>1.1194299999999999</v>
      </c>
      <c r="AS505">
        <f t="shared" si="196"/>
        <v>103.74629833933342</v>
      </c>
      <c r="AV505" s="22"/>
      <c r="AX505" s="2">
        <v>38895</v>
      </c>
      <c r="AY505">
        <v>105.53125</v>
      </c>
      <c r="AZ505" s="22">
        <f>_xll.BDH(AZ$3&amp;" Govt",$A$8,AX505,AX505)</f>
        <v>1.0958699999999999</v>
      </c>
      <c r="BA505">
        <f t="shared" si="197"/>
        <v>96.299059194977517</v>
      </c>
      <c r="BB505" s="2">
        <v>38895</v>
      </c>
      <c r="BC505">
        <v>105.3671875</v>
      </c>
      <c r="BD505" s="22">
        <f>_xll.BDH(BD$3&amp;" Govt",$A$8,BB505,BB505)</f>
        <v>1.0892900000000001</v>
      </c>
      <c r="BE505">
        <f t="shared" si="198"/>
        <v>96.730152209237204</v>
      </c>
      <c r="BH505" s="22"/>
      <c r="BJ505" s="2">
        <v>38895</v>
      </c>
      <c r="BK505">
        <v>103.03515625</v>
      </c>
      <c r="BL505" s="22">
        <f>_xll.BDH(BL$3&amp;" Govt",$A$8,BJ505,BJ505)</f>
        <v>1.06778</v>
      </c>
      <c r="BM505">
        <f t="shared" si="199"/>
        <v>96.494742596789607</v>
      </c>
      <c r="BN505" s="2">
        <v>39070</v>
      </c>
      <c r="BO505">
        <v>101.28515625</v>
      </c>
      <c r="BP505" s="22">
        <f>_xll.BDH(BP$3&amp;" Govt",$A$8,BN505,BN505)</f>
        <v>1.0592600000000001</v>
      </c>
      <c r="BQ505">
        <f t="shared" si="200"/>
        <v>95.618786936162977</v>
      </c>
      <c r="BR505" s="2">
        <v>39251</v>
      </c>
      <c r="BS505">
        <v>100.52734375</v>
      </c>
      <c r="BT505" s="22">
        <f>_xll.BDH(BT$3&amp;" Govt",$A$8,BR505,BR505)</f>
        <v>1.0596300000000001</v>
      </c>
      <c r="BU505">
        <f t="shared" si="201"/>
        <v>94.870231826203479</v>
      </c>
      <c r="BV505" s="2">
        <v>39429</v>
      </c>
      <c r="BW505">
        <v>107.38671875</v>
      </c>
      <c r="BX505" s="22">
        <f>_xll.BDH(BX$3&amp;" Govt",$A$8,BV505,BV505)</f>
        <v>1.05132</v>
      </c>
      <c r="BY505">
        <f t="shared" si="202"/>
        <v>102.14465505269565</v>
      </c>
      <c r="BZ505" s="2">
        <v>39611</v>
      </c>
      <c r="CA505">
        <v>114.84765625</v>
      </c>
      <c r="CB505" s="22">
        <f>_xll.BDH(CB$3&amp;" Govt",$A$8,BZ505,BZ505)</f>
        <v>1.0596700000000001</v>
      </c>
      <c r="CC505">
        <f t="shared" si="203"/>
        <v>108.38058664489887</v>
      </c>
      <c r="CD505" s="2">
        <v>39793</v>
      </c>
      <c r="CE505">
        <v>104.23046875</v>
      </c>
      <c r="CF505" s="22">
        <f>_xll.BDH(CF$3&amp;" Govt",$A$8,CD505,CD505)</f>
        <v>1.08135</v>
      </c>
      <c r="CG505">
        <f t="shared" si="204"/>
        <v>96.389206778563832</v>
      </c>
      <c r="CH505" s="2">
        <v>39975</v>
      </c>
      <c r="CI505">
        <v>109.9921875</v>
      </c>
      <c r="CJ505" s="22">
        <f>_xll.BDH(CJ$3&amp;" Govt",$A$8,CH505,CH505)</f>
        <v>1.0271600000000001</v>
      </c>
      <c r="CK505">
        <f t="shared" si="205"/>
        <v>107.08379171696717</v>
      </c>
      <c r="CN505" s="22"/>
      <c r="CR505" s="22"/>
      <c r="CV505" s="22"/>
      <c r="CZ505" s="22"/>
      <c r="DB505" s="2">
        <v>38898</v>
      </c>
      <c r="DC505">
        <v>105.26171875</v>
      </c>
      <c r="DD505" s="22">
        <f>_xll.BDH(DD$3&amp;" Govt",$A$8,DB505,DB505)</f>
        <v>1.0686800000000001</v>
      </c>
      <c r="DE505">
        <f t="shared" si="207"/>
        <v>98.496948338136761</v>
      </c>
      <c r="DF505" s="2">
        <v>39441</v>
      </c>
      <c r="DG505">
        <v>103.84375</v>
      </c>
      <c r="DH505" s="22">
        <f>_xll.BDH(DH$3&amp;" Govt",$A$8,DF505,DF505)</f>
        <v>1.05219</v>
      </c>
      <c r="DI505">
        <f t="shared" si="208"/>
        <v>98.692964198481263</v>
      </c>
      <c r="DJ505" s="2">
        <v>39805</v>
      </c>
      <c r="DK505">
        <v>111.76171875</v>
      </c>
      <c r="DL505" s="22">
        <f>_xll.BDH(DL$3&amp;" Govt",$A$8,DJ505,DJ505)</f>
        <v>1.07711</v>
      </c>
      <c r="DM505">
        <f t="shared" si="209"/>
        <v>103.76072894133375</v>
      </c>
      <c r="DP505" s="22"/>
    </row>
    <row r="506" spans="4:120" x14ac:dyDescent="0.25">
      <c r="D506" s="2"/>
      <c r="F506" s="2">
        <v>38896</v>
      </c>
      <c r="G506">
        <v>129.34375</v>
      </c>
      <c r="H506" s="22">
        <f>_xll.BDH(H$3&amp;" Govt",$A$8,F506,F506)</f>
        <v>1.27074</v>
      </c>
      <c r="I506" s="14">
        <f t="shared" si="187"/>
        <v>101.78616396745204</v>
      </c>
      <c r="J506" s="2">
        <v>38896</v>
      </c>
      <c r="K506">
        <v>128.60546875</v>
      </c>
      <c r="L506" s="22">
        <f>_xll.BDH(L$3&amp;" Govt",$A$8,J506,J506)</f>
        <v>1.2462</v>
      </c>
      <c r="M506">
        <f t="shared" si="188"/>
        <v>103.19809721553523</v>
      </c>
      <c r="N506" s="2">
        <v>38896</v>
      </c>
      <c r="O506">
        <v>128.8984375</v>
      </c>
      <c r="P506" s="22">
        <f>_xll.BDH(P$3&amp;" Govt",$A$8,N506,N506)</f>
        <v>1.2276199999999999</v>
      </c>
      <c r="Q506">
        <f t="shared" si="189"/>
        <v>104.99864575357196</v>
      </c>
      <c r="R506" s="2">
        <v>38896</v>
      </c>
      <c r="S506">
        <v>128.8046875</v>
      </c>
      <c r="T506" s="22">
        <f>_xll.BDH(T$3&amp;" Govt",$A$8,R506,R506)</f>
        <v>1.19665</v>
      </c>
      <c r="U506">
        <f t="shared" si="190"/>
        <v>107.63772824134041</v>
      </c>
      <c r="V506" s="2">
        <v>38993</v>
      </c>
      <c r="W506">
        <v>102.00390625</v>
      </c>
      <c r="X506" s="22">
        <f>_xll.BDH(X$3&amp;" Govt",$A$8,V506,V506)</f>
        <v>1.07433</v>
      </c>
      <c r="Y506">
        <f t="shared" si="191"/>
        <v>94.946530628391642</v>
      </c>
      <c r="Z506" s="2">
        <v>38896</v>
      </c>
      <c r="AA506">
        <v>122.01953125</v>
      </c>
      <c r="AB506" s="22">
        <f>_xll.BDH(AB$3&amp;" Govt",$A$8,Z506,Z506)</f>
        <v>1.1567700000000001</v>
      </c>
      <c r="AC506">
        <f t="shared" si="192"/>
        <v>105.48296657935458</v>
      </c>
      <c r="AD506" s="2">
        <v>39533</v>
      </c>
      <c r="AE506">
        <v>114.74609375</v>
      </c>
      <c r="AF506" s="22">
        <f>_xll.BDH(AF$3&amp;" Govt",$A$8,AD506,AD506)</f>
        <v>1.06243</v>
      </c>
      <c r="AG506">
        <f t="shared" si="193"/>
        <v>108.00343905010213</v>
      </c>
      <c r="AH506" s="2">
        <v>38896</v>
      </c>
      <c r="AI506">
        <v>119.609375</v>
      </c>
      <c r="AJ506" s="22">
        <f>_xll.BDH(AJ$3&amp;" Govt",$A$8,AH506,AH506)</f>
        <v>1.13384</v>
      </c>
      <c r="AK506">
        <f t="shared" si="194"/>
        <v>105.49052335426515</v>
      </c>
      <c r="AL506" s="2">
        <v>39897</v>
      </c>
      <c r="AM506">
        <v>107.44140625</v>
      </c>
      <c r="AN506" s="22">
        <f>_xll.BDH(AN$3&amp;" Govt",$A$8,AL506,AL506)</f>
        <v>1.0395000000000001</v>
      </c>
      <c r="AO506">
        <f t="shared" si="195"/>
        <v>103.35873617123616</v>
      </c>
      <c r="AP506" s="2">
        <v>38896</v>
      </c>
      <c r="AQ506">
        <v>115.91796875</v>
      </c>
      <c r="AR506" s="22">
        <f>_xll.BDH(AR$3&amp;" Govt",$A$8,AP506,AP506)</f>
        <v>1.11974</v>
      </c>
      <c r="AS506">
        <f t="shared" si="196"/>
        <v>103.52221832746888</v>
      </c>
      <c r="AV506" s="22"/>
      <c r="AX506" s="2">
        <v>38896</v>
      </c>
      <c r="AY506">
        <v>105.2734375</v>
      </c>
      <c r="AZ506" s="22">
        <f>_xll.BDH(AZ$3&amp;" Govt",$A$8,AX506,AX506)</f>
        <v>1.0961799999999999</v>
      </c>
      <c r="BA506">
        <f t="shared" si="197"/>
        <v>96.036634038205406</v>
      </c>
      <c r="BB506" s="2">
        <v>38896</v>
      </c>
      <c r="BC506">
        <v>105.09765625</v>
      </c>
      <c r="BD506" s="22">
        <f>_xll.BDH(BD$3&amp;" Govt",$A$8,BB506,BB506)</f>
        <v>1.0895999999999999</v>
      </c>
      <c r="BE506">
        <f t="shared" si="198"/>
        <v>96.455264546622629</v>
      </c>
      <c r="BH506" s="22"/>
      <c r="BJ506" s="2">
        <v>38896</v>
      </c>
      <c r="BK506">
        <v>102.76953125</v>
      </c>
      <c r="BL506" s="22">
        <f>_xll.BDH(BL$3&amp;" Govt",$A$8,BJ506,BJ506)</f>
        <v>1.0680799999999999</v>
      </c>
      <c r="BM506">
        <f t="shared" si="199"/>
        <v>96.218945444161491</v>
      </c>
      <c r="BN506" s="2">
        <v>39071</v>
      </c>
      <c r="BO506">
        <v>101.140625</v>
      </c>
      <c r="BP506" s="22">
        <f>_xll.BDH(BP$3&amp;" Govt",$A$8,BN506,BN506)</f>
        <v>1.05908</v>
      </c>
      <c r="BQ506">
        <f t="shared" si="200"/>
        <v>95.498569513162366</v>
      </c>
      <c r="BR506" s="2">
        <v>39252</v>
      </c>
      <c r="BS506">
        <v>100.8515625</v>
      </c>
      <c r="BT506" s="22">
        <f>_xll.BDH(BT$3&amp;" Govt",$A$8,BR506,BR506)</f>
        <v>1.05986</v>
      </c>
      <c r="BU506">
        <f t="shared" si="201"/>
        <v>95.155551204876119</v>
      </c>
      <c r="BV506" s="2">
        <v>39430</v>
      </c>
      <c r="BW506">
        <v>107.34375</v>
      </c>
      <c r="BX506" s="22">
        <f>_xll.BDH(BX$3&amp;" Govt",$A$8,BV506,BV506)</f>
        <v>1.05139</v>
      </c>
      <c r="BY506">
        <f t="shared" si="202"/>
        <v>102.09698589486298</v>
      </c>
      <c r="BZ506" s="2">
        <v>39612</v>
      </c>
      <c r="CA506">
        <v>114.45703125</v>
      </c>
      <c r="CB506" s="22">
        <f>_xll.BDH(CB$3&amp;" Govt",$A$8,BZ506,BZ506)</f>
        <v>1.05989</v>
      </c>
      <c r="CC506">
        <f t="shared" si="203"/>
        <v>107.98953782939739</v>
      </c>
      <c r="CD506" s="2">
        <v>39794</v>
      </c>
      <c r="CE506">
        <v>104.015625</v>
      </c>
      <c r="CF506" s="22">
        <f>_xll.BDH(CF$3&amp;" Govt",$A$8,CD506,CD506)</f>
        <v>1.081</v>
      </c>
      <c r="CG506">
        <f t="shared" si="204"/>
        <v>96.221669750231271</v>
      </c>
      <c r="CH506" s="2">
        <v>39976</v>
      </c>
      <c r="CI506">
        <v>109.92578125</v>
      </c>
      <c r="CJ506" s="22">
        <f>_xll.BDH(CJ$3&amp;" Govt",$A$8,CH506,CH506)</f>
        <v>1.02725</v>
      </c>
      <c r="CK506">
        <f t="shared" si="205"/>
        <v>107.00976514967145</v>
      </c>
      <c r="CN506" s="22"/>
      <c r="CR506" s="22"/>
      <c r="CV506" s="22"/>
      <c r="CZ506" s="22"/>
      <c r="DB506" s="2">
        <v>38901</v>
      </c>
      <c r="DC506">
        <v>104.9921875</v>
      </c>
      <c r="DD506" s="22">
        <f>_xll.BDH(DD$3&amp;" Govt",$A$8,DB506,DB506)</f>
        <v>1.0693299999999999</v>
      </c>
      <c r="DE506">
        <f t="shared" si="207"/>
        <v>98.185020059289471</v>
      </c>
      <c r="DF506" s="2">
        <v>39442</v>
      </c>
      <c r="DG506">
        <v>102.9375</v>
      </c>
      <c r="DH506" s="22">
        <f>_xll.BDH(DH$3&amp;" Govt",$A$8,DF506,DF506)</f>
        <v>1.05226</v>
      </c>
      <c r="DI506">
        <f t="shared" si="208"/>
        <v>97.825157280520031</v>
      </c>
      <c r="DJ506" s="2">
        <v>39806</v>
      </c>
      <c r="DK506">
        <v>111.8203125</v>
      </c>
      <c r="DL506" s="22">
        <f>_xll.BDH(DL$3&amp;" Govt",$A$8,DJ506,DJ506)</f>
        <v>1.0767599999999999</v>
      </c>
      <c r="DM506">
        <f t="shared" si="209"/>
        <v>103.84887300791263</v>
      </c>
      <c r="DP506" s="22"/>
    </row>
    <row r="507" spans="4:120" x14ac:dyDescent="0.25">
      <c r="D507" s="2"/>
      <c r="F507" s="2">
        <v>38897</v>
      </c>
      <c r="G507">
        <v>129.46875</v>
      </c>
      <c r="H507" s="22">
        <f>_xll.BDH(H$3&amp;" Govt",$A$8,F507,F507)</f>
        <v>1.2711000000000001</v>
      </c>
      <c r="I507" s="14">
        <f t="shared" si="187"/>
        <v>101.85567618598064</v>
      </c>
      <c r="J507" s="2">
        <v>38897</v>
      </c>
      <c r="K507">
        <v>128.90625</v>
      </c>
      <c r="L507" s="22">
        <f>_xll.BDH(L$3&amp;" Govt",$A$8,J507,J507)</f>
        <v>1.24655</v>
      </c>
      <c r="M507">
        <f t="shared" si="188"/>
        <v>103.41041273916008</v>
      </c>
      <c r="N507" s="2">
        <v>38897</v>
      </c>
      <c r="O507">
        <v>129.3515625</v>
      </c>
      <c r="P507" s="22">
        <f>_xll.BDH(P$3&amp;" Govt",$A$8,N507,N507)</f>
        <v>1.22797</v>
      </c>
      <c r="Q507">
        <f t="shared" si="189"/>
        <v>105.33772201275275</v>
      </c>
      <c r="R507" s="2">
        <v>38897</v>
      </c>
      <c r="S507">
        <v>129.3984375</v>
      </c>
      <c r="T507" s="22">
        <f>_xll.BDH(T$3&amp;" Govt",$A$8,R507,R507)</f>
        <v>1.1969799999999999</v>
      </c>
      <c r="U507">
        <f t="shared" si="190"/>
        <v>108.1040932179318</v>
      </c>
      <c r="V507" s="2">
        <v>38994</v>
      </c>
      <c r="W507">
        <v>102.21484375</v>
      </c>
      <c r="X507" s="22">
        <f>_xll.BDH(X$3&amp;" Govt",$A$8,V507,V507)</f>
        <v>1.07439</v>
      </c>
      <c r="Y507">
        <f t="shared" si="191"/>
        <v>95.137560615791287</v>
      </c>
      <c r="Z507" s="2">
        <v>38897</v>
      </c>
      <c r="AA507">
        <v>122.69921875</v>
      </c>
      <c r="AB507" s="22">
        <f>_xll.BDH(AB$3&amp;" Govt",$A$8,Z507,Z507)</f>
        <v>1.15709</v>
      </c>
      <c r="AC507">
        <f t="shared" si="192"/>
        <v>106.04120574026221</v>
      </c>
      <c r="AD507" s="2">
        <v>39534</v>
      </c>
      <c r="AE507">
        <v>114.98828125</v>
      </c>
      <c r="AF507" s="22">
        <f>_xll.BDH(AF$3&amp;" Govt",$A$8,AD507,AD507)</f>
        <v>1.0626</v>
      </c>
      <c r="AG507">
        <f t="shared" si="193"/>
        <v>108.21407985130811</v>
      </c>
      <c r="AH507" s="2">
        <v>38897</v>
      </c>
      <c r="AI507">
        <v>120.30859375</v>
      </c>
      <c r="AJ507" s="22">
        <f>_xll.BDH(AJ$3&amp;" Govt",$A$8,AH507,AH507)</f>
        <v>1.1341600000000001</v>
      </c>
      <c r="AK507">
        <f t="shared" si="194"/>
        <v>106.07726753720814</v>
      </c>
      <c r="AL507" s="2">
        <v>39898</v>
      </c>
      <c r="AM507">
        <v>108.078125</v>
      </c>
      <c r="AN507" s="22">
        <f>_xll.BDH(AN$3&amp;" Govt",$A$8,AL507,AL507)</f>
        <v>1.0396399999999999</v>
      </c>
      <c r="AO507">
        <f t="shared" si="195"/>
        <v>103.95725924358433</v>
      </c>
      <c r="AP507" s="2">
        <v>38897</v>
      </c>
      <c r="AQ507">
        <v>116.640625</v>
      </c>
      <c r="AR507" s="22">
        <f>_xll.BDH(AR$3&amp;" Govt",$A$8,AP507,AP507)</f>
        <v>1.1200600000000001</v>
      </c>
      <c r="AS507">
        <f t="shared" si="196"/>
        <v>104.13783636590897</v>
      </c>
      <c r="AV507" s="22"/>
      <c r="AX507" s="2">
        <v>38897</v>
      </c>
      <c r="AY507">
        <v>105.98046875</v>
      </c>
      <c r="AZ507" s="22">
        <f>_xll.BDH(AZ$3&amp;" Govt",$A$8,AX507,AX507)</f>
        <v>1.09649</v>
      </c>
      <c r="BA507">
        <f t="shared" si="197"/>
        <v>96.654295752811251</v>
      </c>
      <c r="BB507" s="2">
        <v>38897</v>
      </c>
      <c r="BC507">
        <v>105.86328125</v>
      </c>
      <c r="BD507" s="22">
        <f>_xll.BDH(BD$3&amp;" Govt",$A$8,BB507,BB507)</f>
        <v>1.0899099999999999</v>
      </c>
      <c r="BE507">
        <f t="shared" si="198"/>
        <v>97.130296308869546</v>
      </c>
      <c r="BH507" s="22"/>
      <c r="BJ507" s="2">
        <v>38897</v>
      </c>
      <c r="BK507">
        <v>103.48828125</v>
      </c>
      <c r="BL507" s="22">
        <f>_xll.BDH(BL$3&amp;" Govt",$A$8,BJ507,BJ507)</f>
        <v>1.0683799999999999</v>
      </c>
      <c r="BM507">
        <f t="shared" si="199"/>
        <v>96.86467478799679</v>
      </c>
      <c r="BN507" s="2">
        <v>39072</v>
      </c>
      <c r="BO507">
        <v>101.32421875</v>
      </c>
      <c r="BP507" s="22">
        <f>_xll.BDH(BP$3&amp;" Govt",$A$8,BN507,BN507)</f>
        <v>1.0588899999999999</v>
      </c>
      <c r="BQ507">
        <f t="shared" si="200"/>
        <v>95.689088337787695</v>
      </c>
      <c r="BR507" s="2">
        <v>39253</v>
      </c>
      <c r="BS507">
        <v>100.515625</v>
      </c>
      <c r="BT507" s="22">
        <f>_xll.BDH(BT$3&amp;" Govt",$A$8,BR507,BR507)</f>
        <v>1.06009</v>
      </c>
      <c r="BU507">
        <f t="shared" si="201"/>
        <v>94.818010734937602</v>
      </c>
      <c r="BV507" s="2">
        <v>39433</v>
      </c>
      <c r="BW507">
        <v>108.03125</v>
      </c>
      <c r="BX507" s="22">
        <f>_xll.BDH(BX$3&amp;" Govt",$A$8,BV507,BV507)</f>
        <v>1.0516099999999999</v>
      </c>
      <c r="BY507">
        <f t="shared" si="202"/>
        <v>102.72938636947158</v>
      </c>
      <c r="BZ507" s="2">
        <v>39615</v>
      </c>
      <c r="CA507">
        <v>114.6875</v>
      </c>
      <c r="CB507" s="22">
        <f>_xll.BDH(CB$3&amp;" Govt",$A$8,BZ507,BZ507)</f>
        <v>1.06053</v>
      </c>
      <c r="CC507">
        <f t="shared" si="203"/>
        <v>108.14168387504361</v>
      </c>
      <c r="CD507" s="2">
        <v>39797</v>
      </c>
      <c r="CE507">
        <v>104.0546875</v>
      </c>
      <c r="CF507" s="22">
        <f>_xll.BDH(CF$3&amp;" Govt",$A$8,CD507,CD507)</f>
        <v>1.0799399999999999</v>
      </c>
      <c r="CG507">
        <f t="shared" si="204"/>
        <v>96.35228577513567</v>
      </c>
      <c r="CH507" s="2">
        <v>39979</v>
      </c>
      <c r="CI507">
        <v>110.04296875</v>
      </c>
      <c r="CJ507" s="22">
        <f>_xll.BDH(CJ$3&amp;" Govt",$A$8,CH507,CH507)</f>
        <v>1.0275000000000001</v>
      </c>
      <c r="CK507">
        <f t="shared" si="205"/>
        <v>107.09777980535279</v>
      </c>
      <c r="CN507" s="22"/>
      <c r="CR507" s="22"/>
      <c r="CV507" s="22"/>
      <c r="CZ507" s="22"/>
      <c r="DB507" s="2">
        <v>38902</v>
      </c>
      <c r="DC507">
        <v>104.9921875</v>
      </c>
      <c r="DD507" s="22">
        <f>_xll.BDH(DD$3&amp;" Govt",$A$8,DB507,DB507)</f>
        <v>1.0695000000000001</v>
      </c>
      <c r="DE507">
        <f t="shared" si="207"/>
        <v>98.169413277232337</v>
      </c>
      <c r="DF507" s="2">
        <v>39443</v>
      </c>
      <c r="DG507">
        <v>103.85546875</v>
      </c>
      <c r="DH507" s="22">
        <f>_xll.BDH(DH$3&amp;" Govt",$A$8,DF507,DF507)</f>
        <v>1.05233</v>
      </c>
      <c r="DI507">
        <f t="shared" si="208"/>
        <v>98.69097027548392</v>
      </c>
      <c r="DJ507" s="2">
        <v>39807</v>
      </c>
      <c r="DK507">
        <v>111.8203125</v>
      </c>
      <c r="DL507" s="22">
        <f>_xll.BDH(DL$3&amp;" Govt",$A$8,DJ507,DJ507)</f>
        <v>1.0764</v>
      </c>
      <c r="DM507">
        <f t="shared" si="209"/>
        <v>103.88360507246377</v>
      </c>
      <c r="DP507" s="22"/>
    </row>
    <row r="508" spans="4:120" x14ac:dyDescent="0.25">
      <c r="D508" s="2"/>
      <c r="F508" s="2">
        <v>38898</v>
      </c>
      <c r="G508">
        <v>129.54296875</v>
      </c>
      <c r="H508" s="22">
        <f>_xll.BDH(H$3&amp;" Govt",$A$8,F508,F508)</f>
        <v>1.27145</v>
      </c>
      <c r="I508" s="14">
        <f t="shared" si="187"/>
        <v>101.88601105037556</v>
      </c>
      <c r="J508" s="2">
        <v>38898</v>
      </c>
      <c r="K508">
        <v>129.0390625</v>
      </c>
      <c r="L508" s="22">
        <f>_xll.BDH(L$3&amp;" Govt",$A$8,J508,J508)</f>
        <v>1.2469000000000001</v>
      </c>
      <c r="M508">
        <f t="shared" si="188"/>
        <v>103.4878999919801</v>
      </c>
      <c r="N508" s="2">
        <v>38898</v>
      </c>
      <c r="O508">
        <v>129.56640625</v>
      </c>
      <c r="P508" s="22">
        <f>_xll.BDH(P$3&amp;" Govt",$A$8,N508,N508)</f>
        <v>1.22831</v>
      </c>
      <c r="Q508">
        <f t="shared" si="189"/>
        <v>105.48347424510099</v>
      </c>
      <c r="R508" s="2">
        <v>38898</v>
      </c>
      <c r="S508">
        <v>129.6875</v>
      </c>
      <c r="T508" s="22">
        <f>_xll.BDH(T$3&amp;" Govt",$A$8,R508,R508)</f>
        <v>1.1973199999999999</v>
      </c>
      <c r="U508">
        <f t="shared" si="190"/>
        <v>108.31481976413991</v>
      </c>
      <c r="V508" s="2">
        <v>38995</v>
      </c>
      <c r="W508">
        <v>102.125</v>
      </c>
      <c r="X508" s="22">
        <f>_xll.BDH(X$3&amp;" Govt",$A$8,V508,V508)</f>
        <v>1.07446</v>
      </c>
      <c r="Y508">
        <f t="shared" si="191"/>
        <v>95.047744913724102</v>
      </c>
      <c r="Z508" s="2">
        <v>38898</v>
      </c>
      <c r="AA508">
        <v>123.0078125</v>
      </c>
      <c r="AB508" s="22">
        <f>_xll.BDH(AB$3&amp;" Govt",$A$8,Z508,Z508)</f>
        <v>1.1574200000000001</v>
      </c>
      <c r="AC508">
        <f t="shared" si="192"/>
        <v>106.27759369978054</v>
      </c>
      <c r="AD508" s="2">
        <v>39535</v>
      </c>
      <c r="AE508">
        <v>115.26171875</v>
      </c>
      <c r="AF508" s="22">
        <f>_xll.BDH(AF$3&amp;" Govt",$A$8,AD508,AD508)</f>
        <v>1.06277</v>
      </c>
      <c r="AG508">
        <f t="shared" si="193"/>
        <v>108.45405755713843</v>
      </c>
      <c r="AH508" s="2">
        <v>38898</v>
      </c>
      <c r="AI508">
        <v>120.625</v>
      </c>
      <c r="AJ508" s="22">
        <f>_xll.BDH(AJ$3&amp;" Govt",$A$8,AH508,AH508)</f>
        <v>1.1344799999999999</v>
      </c>
      <c r="AK508">
        <f t="shared" si="194"/>
        <v>106.32624638600946</v>
      </c>
      <c r="AL508" s="2">
        <v>39899</v>
      </c>
      <c r="AM508">
        <v>107.9453125</v>
      </c>
      <c r="AN508" s="22">
        <f>_xll.BDH(AN$3&amp;" Govt",$A$8,AL508,AL508)</f>
        <v>1.03979</v>
      </c>
      <c r="AO508">
        <f t="shared" si="195"/>
        <v>103.814532261322</v>
      </c>
      <c r="AP508" s="2">
        <v>38898</v>
      </c>
      <c r="AQ508">
        <v>117.0390625</v>
      </c>
      <c r="AR508" s="22">
        <f>_xll.BDH(AR$3&amp;" Govt",$A$8,AP508,AP508)</f>
        <v>1.1203700000000001</v>
      </c>
      <c r="AS508">
        <f t="shared" si="196"/>
        <v>104.46465230236439</v>
      </c>
      <c r="AV508" s="22"/>
      <c r="AX508" s="2">
        <v>38898</v>
      </c>
      <c r="AY508">
        <v>106.33203125</v>
      </c>
      <c r="AZ508" s="22">
        <f>_xll.BDH(AZ$3&amp;" Govt",$A$8,AX508,AX508)</f>
        <v>1.0968</v>
      </c>
      <c r="BA508">
        <f t="shared" si="197"/>
        <v>96.947512080598102</v>
      </c>
      <c r="BB508" s="2">
        <v>38898</v>
      </c>
      <c r="BC508">
        <v>106.2890625</v>
      </c>
      <c r="BD508" s="22">
        <f>_xll.BDH(BD$3&amp;" Govt",$A$8,BB508,BB508)</f>
        <v>1.0902099999999999</v>
      </c>
      <c r="BE508">
        <f t="shared" si="198"/>
        <v>97.49411810568607</v>
      </c>
      <c r="BH508" s="22"/>
      <c r="BJ508" s="2">
        <v>38898</v>
      </c>
      <c r="BK508">
        <v>103.97265625</v>
      </c>
      <c r="BL508" s="22">
        <f>_xll.BDH(BL$3&amp;" Govt",$A$8,BJ508,BJ508)</f>
        <v>1.0686800000000001</v>
      </c>
      <c r="BM508">
        <f t="shared" si="199"/>
        <v>97.290728983418788</v>
      </c>
      <c r="BN508" s="2">
        <v>39073</v>
      </c>
      <c r="BO508">
        <v>100.875</v>
      </c>
      <c r="BP508" s="22">
        <f>_xll.BDH(BP$3&amp;" Govt",$A$8,BN508,BN508)</f>
        <v>1.05871</v>
      </c>
      <c r="BQ508">
        <f t="shared" si="200"/>
        <v>95.281049579204875</v>
      </c>
      <c r="BR508" s="2">
        <v>39254</v>
      </c>
      <c r="BS508">
        <v>100.44140625</v>
      </c>
      <c r="BT508" s="22">
        <f>_xll.BDH(BT$3&amp;" Govt",$A$8,BR508,BR508)</f>
        <v>1.0603100000000001</v>
      </c>
      <c r="BU508">
        <f t="shared" si="201"/>
        <v>94.728340060925575</v>
      </c>
      <c r="BV508" s="2">
        <v>39434</v>
      </c>
      <c r="BW508">
        <v>108.2421875</v>
      </c>
      <c r="BX508" s="22">
        <f>_xll.BDH(BX$3&amp;" Govt",$A$8,BV508,BV508)</f>
        <v>1.0516799999999999</v>
      </c>
      <c r="BY508">
        <f t="shared" si="202"/>
        <v>102.92312062604596</v>
      </c>
      <c r="BZ508" s="2">
        <v>39616</v>
      </c>
      <c r="CA508">
        <v>114.91796875</v>
      </c>
      <c r="CB508" s="22">
        <f>_xll.BDH(CB$3&amp;" Govt",$A$8,BZ508,BZ508)</f>
        <v>1.06074</v>
      </c>
      <c r="CC508">
        <f t="shared" si="203"/>
        <v>108.33754619416634</v>
      </c>
      <c r="CD508" s="2">
        <v>39798</v>
      </c>
      <c r="CE508">
        <v>106.3046875</v>
      </c>
      <c r="CF508" s="22">
        <f>_xll.BDH(CF$3&amp;" Govt",$A$8,CD508,CD508)</f>
        <v>1.07958</v>
      </c>
      <c r="CG508">
        <f t="shared" si="204"/>
        <v>98.468559532410751</v>
      </c>
      <c r="CH508" s="2">
        <v>39980</v>
      </c>
      <c r="CI508">
        <v>110.07421875</v>
      </c>
      <c r="CJ508" s="22">
        <f>_xll.BDH(CJ$3&amp;" Govt",$A$8,CH508,CH508)</f>
        <v>1.02759</v>
      </c>
      <c r="CK508">
        <f t="shared" si="205"/>
        <v>107.11881076110122</v>
      </c>
      <c r="CN508" s="22"/>
      <c r="CR508" s="22"/>
      <c r="CV508" s="22"/>
      <c r="CZ508" s="22"/>
      <c r="DB508" s="2">
        <v>38903</v>
      </c>
      <c r="DC508">
        <v>103.99609375</v>
      </c>
      <c r="DD508" s="22">
        <f>_xll.BDH(DD$3&amp;" Govt",$A$8,DB508,DB508)</f>
        <v>1.0696699999999999</v>
      </c>
      <c r="DE508">
        <f t="shared" si="207"/>
        <v>97.222595520113686</v>
      </c>
      <c r="DF508" s="2">
        <v>39444</v>
      </c>
      <c r="DG508">
        <v>105.16015625</v>
      </c>
      <c r="DH508" s="22">
        <f>_xll.BDH(DH$3&amp;" Govt",$A$8,DF508,DF508)</f>
        <v>1.0524</v>
      </c>
      <c r="DI508">
        <f t="shared" si="208"/>
        <v>99.924131746484221</v>
      </c>
      <c r="DJ508" s="2">
        <v>39808</v>
      </c>
      <c r="DK508">
        <v>111.546875</v>
      </c>
      <c r="DL508" s="22">
        <f>_xll.BDH(DL$3&amp;" Govt",$A$8,DJ508,DJ508)</f>
        <v>1.07605</v>
      </c>
      <c r="DM508">
        <f t="shared" si="209"/>
        <v>103.66328237535431</v>
      </c>
      <c r="DP508" s="22"/>
    </row>
    <row r="509" spans="4:120" x14ac:dyDescent="0.25">
      <c r="D509" s="2"/>
      <c r="F509" s="2">
        <v>38901</v>
      </c>
      <c r="G509">
        <v>129.58984375</v>
      </c>
      <c r="H509" s="22">
        <f>_xll.BDH(H$3&amp;" Govt",$A$8,F509,F509)</f>
        <v>1.2722199999999999</v>
      </c>
      <c r="I509" s="14">
        <f t="shared" si="187"/>
        <v>101.86119047806197</v>
      </c>
      <c r="J509" s="2">
        <v>38901</v>
      </c>
      <c r="K509">
        <v>129.02734375</v>
      </c>
      <c r="L509" s="22">
        <f>_xll.BDH(L$3&amp;" Govt",$A$8,J509,J509)</f>
        <v>1.2476499999999999</v>
      </c>
      <c r="M509">
        <f t="shared" si="188"/>
        <v>103.41629763956239</v>
      </c>
      <c r="N509" s="2">
        <v>38901</v>
      </c>
      <c r="O509">
        <v>129.51953125</v>
      </c>
      <c r="P509" s="22">
        <f>_xll.BDH(P$3&amp;" Govt",$A$8,N509,N509)</f>
        <v>1.22905</v>
      </c>
      <c r="Q509">
        <f t="shared" si="189"/>
        <v>105.38182437655099</v>
      </c>
      <c r="R509" s="2">
        <v>38901</v>
      </c>
      <c r="S509">
        <v>129.64453125</v>
      </c>
      <c r="T509" s="22">
        <f>_xll.BDH(T$3&amp;" Govt",$A$8,R509,R509)</f>
        <v>1.19804</v>
      </c>
      <c r="U509">
        <f t="shared" si="190"/>
        <v>108.21385867750659</v>
      </c>
      <c r="V509" s="2">
        <v>38996</v>
      </c>
      <c r="W509">
        <v>101.82421875</v>
      </c>
      <c r="X509" s="22">
        <f>_xll.BDH(X$3&amp;" Govt",$A$8,V509,V509)</f>
        <v>1.07453</v>
      </c>
      <c r="Y509">
        <f t="shared" si="191"/>
        <v>94.76163415632881</v>
      </c>
      <c r="Z509" s="2">
        <v>38901</v>
      </c>
      <c r="AA509">
        <v>122.9609375</v>
      </c>
      <c r="AB509" s="22">
        <f>_xll.BDH(AB$3&amp;" Govt",$A$8,Z509,Z509)</f>
        <v>1.15812</v>
      </c>
      <c r="AC509">
        <f t="shared" si="192"/>
        <v>106.17288148033019</v>
      </c>
      <c r="AD509" s="2">
        <v>39538</v>
      </c>
      <c r="AE509">
        <v>115.4375</v>
      </c>
      <c r="AF509" s="22">
        <f>_xll.BDH(AF$3&amp;" Govt",$A$8,AD509,AD509)</f>
        <v>1.06328</v>
      </c>
      <c r="AG509">
        <f t="shared" si="193"/>
        <v>108.56735761041305</v>
      </c>
      <c r="AH509" s="2">
        <v>38901</v>
      </c>
      <c r="AI509">
        <v>120.59765625</v>
      </c>
      <c r="AJ509" s="22">
        <f>_xll.BDH(AJ$3&amp;" Govt",$A$8,AH509,AH509)</f>
        <v>1.1351599999999999</v>
      </c>
      <c r="AK509">
        <f t="shared" si="194"/>
        <v>106.23846528242716</v>
      </c>
      <c r="AL509" s="2">
        <v>39902</v>
      </c>
      <c r="AM509">
        <v>108.12890625</v>
      </c>
      <c r="AN509" s="22">
        <f>_xll.BDH(AN$3&amp;" Govt",$A$8,AL509,AL509)</f>
        <v>1.04023</v>
      </c>
      <c r="AO509">
        <f t="shared" si="195"/>
        <v>103.94711385943494</v>
      </c>
      <c r="AP509" s="2">
        <v>38901</v>
      </c>
      <c r="AQ509">
        <v>116.9375</v>
      </c>
      <c r="AR509" s="22">
        <f>_xll.BDH(AR$3&amp;" Govt",$A$8,AP509,AP509)</f>
        <v>1.1210500000000001</v>
      </c>
      <c r="AS509">
        <f t="shared" si="196"/>
        <v>104.31069087016635</v>
      </c>
      <c r="AV509" s="22"/>
      <c r="AX509" s="2">
        <v>38901</v>
      </c>
      <c r="AY509">
        <v>106.3125</v>
      </c>
      <c r="AZ509" s="22">
        <f>_xll.BDH(AZ$3&amp;" Govt",$A$8,AX509,AX509)</f>
        <v>1.0974600000000001</v>
      </c>
      <c r="BA509">
        <f t="shared" si="197"/>
        <v>96.871412169919623</v>
      </c>
      <c r="BB509" s="2">
        <v>38901</v>
      </c>
      <c r="BC509">
        <v>106.1796875</v>
      </c>
      <c r="BD509" s="22">
        <f>_xll.BDH(BD$3&amp;" Govt",$A$8,BB509,BB509)</f>
        <v>1.09087</v>
      </c>
      <c r="BE509">
        <f t="shared" si="198"/>
        <v>97.334868041104812</v>
      </c>
      <c r="BH509" s="22"/>
      <c r="BJ509" s="2">
        <v>38901</v>
      </c>
      <c r="BK509">
        <v>103.84765625</v>
      </c>
      <c r="BL509" s="22">
        <f>_xll.BDH(BL$3&amp;" Govt",$A$8,BJ509,BJ509)</f>
        <v>1.0693299999999999</v>
      </c>
      <c r="BM509">
        <f t="shared" si="199"/>
        <v>97.114694481591286</v>
      </c>
      <c r="BN509" s="2">
        <v>39076</v>
      </c>
      <c r="BO509">
        <v>100.875</v>
      </c>
      <c r="BP509" s="22">
        <f>_xll.BDH(BP$3&amp;" Govt",$A$8,BN509,BN509)</f>
        <v>1.0581499999999999</v>
      </c>
      <c r="BQ509">
        <f t="shared" si="200"/>
        <v>95.331474743656386</v>
      </c>
      <c r="BR509" s="2">
        <v>39255</v>
      </c>
      <c r="BS509">
        <v>100.9375</v>
      </c>
      <c r="BT509" s="22">
        <f>_xll.BDH(BT$3&amp;" Govt",$A$8,BR509,BR509)</f>
        <v>1.06054</v>
      </c>
      <c r="BU509">
        <f t="shared" si="201"/>
        <v>95.175570935561126</v>
      </c>
      <c r="BV509" s="2">
        <v>39435</v>
      </c>
      <c r="BW509">
        <v>108.796875</v>
      </c>
      <c r="BX509" s="22">
        <f>_xll.BDH(BX$3&amp;" Govt",$A$8,BV509,BV509)</f>
        <v>1.05175</v>
      </c>
      <c r="BY509">
        <f t="shared" si="202"/>
        <v>103.44366531970526</v>
      </c>
      <c r="BZ509" s="2">
        <v>39617</v>
      </c>
      <c r="CA509">
        <v>115.4453125</v>
      </c>
      <c r="CB509" s="22">
        <f>_xll.BDH(CB$3&amp;" Govt",$A$8,BZ509,BZ509)</f>
        <v>1.0609599999999999</v>
      </c>
      <c r="CC509">
        <f t="shared" si="203"/>
        <v>108.81212533931534</v>
      </c>
      <c r="CD509" s="2">
        <v>39799</v>
      </c>
      <c r="CE509">
        <v>108.85546875</v>
      </c>
      <c r="CF509" s="22">
        <f>_xll.BDH(CF$3&amp;" Govt",$A$8,CD509,CD509)</f>
        <v>1.0792299999999999</v>
      </c>
      <c r="CG509">
        <f t="shared" si="204"/>
        <v>100.86401300000928</v>
      </c>
      <c r="CH509" s="2">
        <v>39981</v>
      </c>
      <c r="CI509">
        <v>109.640625</v>
      </c>
      <c r="CJ509" s="22">
        <f>_xll.BDH(CJ$3&amp;" Govt",$A$8,CH509,CH509)</f>
        <v>1.0276700000000001</v>
      </c>
      <c r="CK509">
        <f t="shared" si="205"/>
        <v>106.68855274553114</v>
      </c>
      <c r="CN509" s="22"/>
      <c r="CR509" s="22"/>
      <c r="CV509" s="22"/>
      <c r="CZ509" s="22"/>
      <c r="DB509" s="2">
        <v>38904</v>
      </c>
      <c r="DC509">
        <v>104.63671875</v>
      </c>
      <c r="DD509" s="22">
        <f>_xll.BDH(DD$3&amp;" Govt",$A$8,DB509,DB509)</f>
        <v>1.0698399999999999</v>
      </c>
      <c r="DE509">
        <f t="shared" si="207"/>
        <v>97.805951123532495</v>
      </c>
      <c r="DF509" s="2">
        <v>39447</v>
      </c>
      <c r="DG509">
        <v>106.1875</v>
      </c>
      <c r="DH509" s="22">
        <f>_xll.BDH(DH$3&amp;" Govt",$A$8,DF509,DF509)</f>
        <v>1.0526200000000001</v>
      </c>
      <c r="DI509">
        <f t="shared" si="208"/>
        <v>100.87923467158137</v>
      </c>
      <c r="DJ509" s="2">
        <v>39811</v>
      </c>
      <c r="DK509">
        <v>110.98046875</v>
      </c>
      <c r="DL509" s="22">
        <f>_xll.BDH(DL$3&amp;" Govt",$A$8,DJ509,DJ509)</f>
        <v>1.0749900000000001</v>
      </c>
      <c r="DM509">
        <f t="shared" si="209"/>
        <v>103.23860570796006</v>
      </c>
      <c r="DP509" s="22"/>
    </row>
    <row r="510" spans="4:120" x14ac:dyDescent="0.25">
      <c r="D510" s="2"/>
      <c r="F510" s="2">
        <v>38902</v>
      </c>
      <c r="G510">
        <v>129.58984375</v>
      </c>
      <c r="H510" s="22">
        <f>_xll.BDH(H$3&amp;" Govt",$A$8,F510,F510)</f>
        <v>1.2724199999999999</v>
      </c>
      <c r="I510" s="14">
        <f t="shared" si="187"/>
        <v>101.84517985413622</v>
      </c>
      <c r="J510" s="2">
        <v>38902</v>
      </c>
      <c r="K510">
        <v>129.02734375</v>
      </c>
      <c r="L510" s="22">
        <f>_xll.BDH(L$3&amp;" Govt",$A$8,J510,J510)</f>
        <v>1.2478499999999999</v>
      </c>
      <c r="M510">
        <f t="shared" si="188"/>
        <v>103.39972252273913</v>
      </c>
      <c r="N510" s="2">
        <v>38902</v>
      </c>
      <c r="O510">
        <v>129.51953125</v>
      </c>
      <c r="P510" s="22">
        <f>_xll.BDH(P$3&amp;" Govt",$A$8,N510,N510)</f>
        <v>1.22925</v>
      </c>
      <c r="Q510">
        <f t="shared" si="189"/>
        <v>105.36467866585316</v>
      </c>
      <c r="R510" s="2">
        <v>38902</v>
      </c>
      <c r="S510">
        <v>129.64453125</v>
      </c>
      <c r="T510" s="22">
        <f>_xll.BDH(T$3&amp;" Govt",$A$8,R510,R510)</f>
        <v>1.1982299999999999</v>
      </c>
      <c r="U510">
        <f t="shared" si="190"/>
        <v>108.1966995067725</v>
      </c>
      <c r="V510" s="2">
        <v>38999</v>
      </c>
      <c r="W510">
        <v>101.82421875</v>
      </c>
      <c r="X510" s="22">
        <f>_xll.BDH(X$3&amp;" Govt",$A$8,V510,V510)</f>
        <v>1.07473</v>
      </c>
      <c r="Y510">
        <f t="shared" si="191"/>
        <v>94.743999655727492</v>
      </c>
      <c r="Z510" s="2">
        <v>38902</v>
      </c>
      <c r="AA510">
        <v>122.9609375</v>
      </c>
      <c r="AB510" s="22">
        <f>_xll.BDH(AB$3&amp;" Govt",$A$8,Z510,Z510)</f>
        <v>1.1583000000000001</v>
      </c>
      <c r="AC510">
        <f t="shared" si="192"/>
        <v>106.15638219804886</v>
      </c>
      <c r="AD510" s="2">
        <v>39539</v>
      </c>
      <c r="AE510">
        <v>114.82421875</v>
      </c>
      <c r="AF510" s="22">
        <f>_xll.BDH(AF$3&amp;" Govt",$A$8,AD510,AD510)</f>
        <v>1.06345</v>
      </c>
      <c r="AG510">
        <f t="shared" si="193"/>
        <v>107.97331209741878</v>
      </c>
      <c r="AH510" s="2">
        <v>38902</v>
      </c>
      <c r="AI510">
        <v>120.59765625</v>
      </c>
      <c r="AJ510" s="22">
        <f>_xll.BDH(AJ$3&amp;" Govt",$A$8,AH510,AH510)</f>
        <v>1.13534</v>
      </c>
      <c r="AK510">
        <f t="shared" si="194"/>
        <v>106.22162193704088</v>
      </c>
      <c r="AL510" s="2">
        <v>39903</v>
      </c>
      <c r="AM510">
        <v>108.1484375</v>
      </c>
      <c r="AN510" s="22">
        <f>_xll.BDH(AN$3&amp;" Govt",$A$8,AL510,AL510)</f>
        <v>1.04037</v>
      </c>
      <c r="AO510">
        <f t="shared" si="195"/>
        <v>103.95189932427886</v>
      </c>
      <c r="AP510" s="2">
        <v>38902</v>
      </c>
      <c r="AQ510">
        <v>116.9375</v>
      </c>
      <c r="AR510" s="22">
        <f>_xll.BDH(AR$3&amp;" Govt",$A$8,AP510,AP510)</f>
        <v>1.1212299999999999</v>
      </c>
      <c r="AS510">
        <f t="shared" si="196"/>
        <v>104.29394504249798</v>
      </c>
      <c r="AV510" s="22"/>
      <c r="AX510" s="2">
        <v>38902</v>
      </c>
      <c r="AY510">
        <v>106.3125</v>
      </c>
      <c r="AZ510" s="22">
        <f>_xll.BDH(AZ$3&amp;" Govt",$A$8,AX510,AX510)</f>
        <v>1.0976399999999999</v>
      </c>
      <c r="BA510">
        <f t="shared" si="197"/>
        <v>96.855526402099059</v>
      </c>
      <c r="BB510" s="2">
        <v>38902</v>
      </c>
      <c r="BC510">
        <v>106.1796875</v>
      </c>
      <c r="BD510" s="22">
        <f>_xll.BDH(BD$3&amp;" Govt",$A$8,BB510,BB510)</f>
        <v>1.09104</v>
      </c>
      <c r="BE510">
        <f t="shared" si="198"/>
        <v>97.319701844112032</v>
      </c>
      <c r="BH510" s="22"/>
      <c r="BJ510" s="2">
        <v>38902</v>
      </c>
      <c r="BK510">
        <v>103.84765625</v>
      </c>
      <c r="BL510" s="22">
        <f>_xll.BDH(BL$3&amp;" Govt",$A$8,BJ510,BJ510)</f>
        <v>1.0695000000000001</v>
      </c>
      <c r="BM510">
        <f t="shared" si="199"/>
        <v>97.099257830762028</v>
      </c>
      <c r="BN510" s="2">
        <v>39077</v>
      </c>
      <c r="BO510">
        <v>100.89453125</v>
      </c>
      <c r="BP510" s="22">
        <f>_xll.BDH(BP$3&amp;" Govt",$A$8,BN510,BN510)</f>
        <v>1.05796</v>
      </c>
      <c r="BQ510">
        <f t="shared" si="200"/>
        <v>95.367056646754136</v>
      </c>
      <c r="BR510" s="2">
        <v>39258</v>
      </c>
      <c r="BS510">
        <v>101.1328125</v>
      </c>
      <c r="BT510" s="22">
        <f>_xll.BDH(BT$3&amp;" Govt",$A$8,BR510,BR510)</f>
        <v>1.0612299999999999</v>
      </c>
      <c r="BU510">
        <f t="shared" si="201"/>
        <v>95.29773234831282</v>
      </c>
      <c r="BV510" s="2">
        <v>39436</v>
      </c>
      <c r="BW510">
        <v>108.546875</v>
      </c>
      <c r="BX510" s="22">
        <f>_xll.BDH(BX$3&amp;" Govt",$A$8,BV510,BV510)</f>
        <v>1.05182</v>
      </c>
      <c r="BY510">
        <f t="shared" si="202"/>
        <v>103.19909775436862</v>
      </c>
      <c r="BZ510" s="2">
        <v>39618</v>
      </c>
      <c r="CA510">
        <v>114.828125</v>
      </c>
      <c r="CB510" s="22">
        <f>_xll.BDH(CB$3&amp;" Govt",$A$8,BZ510,BZ510)</f>
        <v>1.0611699999999999</v>
      </c>
      <c r="CC510">
        <f t="shared" si="203"/>
        <v>108.20898159578579</v>
      </c>
      <c r="CD510" s="2">
        <v>39800</v>
      </c>
      <c r="CE510">
        <v>109.87109375</v>
      </c>
      <c r="CF510" s="22">
        <f>_xll.BDH(CF$3&amp;" Govt",$A$8,CD510,CD510)</f>
        <v>1.0788800000000001</v>
      </c>
      <c r="CG510">
        <f t="shared" si="204"/>
        <v>101.83810409869494</v>
      </c>
      <c r="CH510" s="2">
        <v>39982</v>
      </c>
      <c r="CI510">
        <v>109.48046875</v>
      </c>
      <c r="CJ510" s="22">
        <f>_xll.BDH(CJ$3&amp;" Govt",$A$8,CH510,CH510)</f>
        <v>1.02776</v>
      </c>
      <c r="CK510">
        <f t="shared" si="205"/>
        <v>106.52337972873045</v>
      </c>
      <c r="CN510" s="22"/>
      <c r="CR510" s="22"/>
      <c r="CV510" s="22"/>
      <c r="CZ510" s="22"/>
      <c r="DB510" s="2">
        <v>38905</v>
      </c>
      <c r="DC510">
        <v>105.34375</v>
      </c>
      <c r="DD510" s="22">
        <f>_xll.BDH(DD$3&amp;" Govt",$A$8,DB510,DB510)</f>
        <v>1.0700099999999999</v>
      </c>
      <c r="DE510">
        <f t="shared" si="207"/>
        <v>98.451182699227118</v>
      </c>
      <c r="DF510" s="2">
        <v>39448</v>
      </c>
      <c r="DG510">
        <v>106.1875</v>
      </c>
      <c r="DH510" s="22">
        <f>_xll.BDH(DH$3&amp;" Govt",$A$8,DF510,DF510)</f>
        <v>1.0526899999999999</v>
      </c>
      <c r="DI510">
        <f t="shared" si="208"/>
        <v>100.87252657477511</v>
      </c>
      <c r="DJ510" s="2">
        <v>39812</v>
      </c>
      <c r="DK510">
        <v>110.94921875</v>
      </c>
      <c r="DL510" s="22">
        <f>_xll.BDH(DL$3&amp;" Govt",$A$8,DJ510,DJ510)</f>
        <v>1.07463</v>
      </c>
      <c r="DM510">
        <f t="shared" si="209"/>
        <v>103.24411076370473</v>
      </c>
      <c r="DP510" s="22"/>
    </row>
    <row r="511" spans="4:120" x14ac:dyDescent="0.25">
      <c r="D511" s="2"/>
      <c r="F511" s="2">
        <v>38903</v>
      </c>
      <c r="G511">
        <v>129.6015625</v>
      </c>
      <c r="H511" s="22">
        <f>_xll.BDH(H$3&amp;" Govt",$A$8,F511,F511)</f>
        <v>1.2726299999999999</v>
      </c>
      <c r="I511" s="14">
        <f t="shared" si="187"/>
        <v>101.83758240808405</v>
      </c>
      <c r="J511" s="2">
        <v>38903</v>
      </c>
      <c r="K511">
        <v>128.96484375</v>
      </c>
      <c r="L511" s="22">
        <f>_xll.BDH(L$3&amp;" Govt",$A$8,J511,J511)</f>
        <v>1.2480500000000001</v>
      </c>
      <c r="M511">
        <f t="shared" si="188"/>
        <v>103.33307459637032</v>
      </c>
      <c r="N511" s="2">
        <v>38903</v>
      </c>
      <c r="O511">
        <v>129.3984375</v>
      </c>
      <c r="P511" s="22">
        <f>_xll.BDH(P$3&amp;" Govt",$A$8,N511,N511)</f>
        <v>1.2294499999999999</v>
      </c>
      <c r="Q511">
        <f t="shared" si="189"/>
        <v>105.24904428809631</v>
      </c>
      <c r="R511" s="2">
        <v>38903</v>
      </c>
      <c r="S511">
        <v>129.45703125</v>
      </c>
      <c r="T511" s="22">
        <f>_xll.BDH(T$3&amp;" Govt",$A$8,R511,R511)</f>
        <v>1.19842</v>
      </c>
      <c r="U511">
        <f t="shared" si="190"/>
        <v>108.02308977653911</v>
      </c>
      <c r="V511" s="2">
        <v>39000</v>
      </c>
      <c r="W511">
        <v>101.6484375</v>
      </c>
      <c r="X511" s="22">
        <f>_xll.BDH(X$3&amp;" Govt",$A$8,V511,V511)</f>
        <v>1.0748</v>
      </c>
      <c r="Y511">
        <f t="shared" si="191"/>
        <v>94.574281261630077</v>
      </c>
      <c r="Z511" s="2">
        <v>38903</v>
      </c>
      <c r="AA511">
        <v>122.64453125</v>
      </c>
      <c r="AB511" s="22">
        <f>_xll.BDH(AB$3&amp;" Govt",$A$8,Z511,Z511)</f>
        <v>1.15849</v>
      </c>
      <c r="AC511">
        <f t="shared" si="192"/>
        <v>105.86585231637736</v>
      </c>
      <c r="AD511" s="2">
        <v>39540</v>
      </c>
      <c r="AE511">
        <v>114.69140625</v>
      </c>
      <c r="AF511" s="22">
        <f>_xll.BDH(AF$3&amp;" Govt",$A$8,AD511,AD511)</f>
        <v>1.06355</v>
      </c>
      <c r="AG511">
        <f t="shared" si="193"/>
        <v>107.83828334351935</v>
      </c>
      <c r="AH511" s="2">
        <v>38903</v>
      </c>
      <c r="AI511">
        <v>120.25390625</v>
      </c>
      <c r="AJ511" s="22">
        <f>_xll.BDH(AJ$3&amp;" Govt",$A$8,AH511,AH511)</f>
        <v>1.1355299999999999</v>
      </c>
      <c r="AK511">
        <f t="shared" si="194"/>
        <v>105.90112656644915</v>
      </c>
      <c r="AL511" s="2">
        <v>39904</v>
      </c>
      <c r="AM511">
        <v>108.3046875</v>
      </c>
      <c r="AN511" s="22">
        <f>_xll.BDH(AN$3&amp;" Govt",$A$8,AL511,AL511)</f>
        <v>1.0405199999999999</v>
      </c>
      <c r="AO511">
        <f t="shared" si="195"/>
        <v>104.08707905662554</v>
      </c>
      <c r="AP511" s="2">
        <v>38903</v>
      </c>
      <c r="AQ511">
        <v>116.54296875</v>
      </c>
      <c r="AR511" s="22">
        <f>_xll.BDH(AR$3&amp;" Govt",$A$8,AP511,AP511)</f>
        <v>1.12141</v>
      </c>
      <c r="AS511">
        <f t="shared" si="196"/>
        <v>103.92538745864582</v>
      </c>
      <c r="AV511" s="22"/>
      <c r="AX511" s="2">
        <v>38903</v>
      </c>
      <c r="AY511">
        <v>105.8515625</v>
      </c>
      <c r="AZ511" s="22">
        <f>_xll.BDH(AZ$3&amp;" Govt",$A$8,AX511,AX511)</f>
        <v>1.09781</v>
      </c>
      <c r="BA511">
        <f t="shared" si="197"/>
        <v>96.420657946274858</v>
      </c>
      <c r="BB511" s="2">
        <v>38903</v>
      </c>
      <c r="BC511">
        <v>105.69140625</v>
      </c>
      <c r="BD511" s="22">
        <f>_xll.BDH(BD$3&amp;" Govt",$A$8,BB511,BB511)</f>
        <v>1.0912200000000001</v>
      </c>
      <c r="BE511">
        <f t="shared" si="198"/>
        <v>96.856185049760811</v>
      </c>
      <c r="BH511" s="22"/>
      <c r="BJ511" s="2">
        <v>38903</v>
      </c>
      <c r="BK511">
        <v>103.37109375</v>
      </c>
      <c r="BL511" s="22">
        <f>_xll.BDH(BL$3&amp;" Govt",$A$8,BJ511,BJ511)</f>
        <v>1.0696699999999999</v>
      </c>
      <c r="BM511">
        <f t="shared" si="199"/>
        <v>96.638303168266859</v>
      </c>
      <c r="BN511" s="2">
        <v>39078</v>
      </c>
      <c r="BO511">
        <v>100.453125</v>
      </c>
      <c r="BP511" s="22">
        <f>_xll.BDH(BP$3&amp;" Govt",$A$8,BN511,BN511)</f>
        <v>1.0577799999999999</v>
      </c>
      <c r="BQ511">
        <f t="shared" si="200"/>
        <v>94.965990092457801</v>
      </c>
      <c r="BR511" s="2">
        <v>39259</v>
      </c>
      <c r="BS511">
        <v>100.9609375</v>
      </c>
      <c r="BT511" s="22">
        <f>_xll.BDH(BT$3&amp;" Govt",$A$8,BR511,BR511)</f>
        <v>1.0614600000000001</v>
      </c>
      <c r="BU511">
        <f t="shared" si="201"/>
        <v>95.115159779925762</v>
      </c>
      <c r="BV511" s="2">
        <v>39437</v>
      </c>
      <c r="BW511">
        <v>108.09375</v>
      </c>
      <c r="BX511" s="22">
        <f>_xll.BDH(BX$3&amp;" Govt",$A$8,BV511,BV511)</f>
        <v>1.0519000000000001</v>
      </c>
      <c r="BY511">
        <f t="shared" si="202"/>
        <v>102.76048103431884</v>
      </c>
      <c r="BZ511" s="2">
        <v>39619</v>
      </c>
      <c r="CA511">
        <v>115.25390625</v>
      </c>
      <c r="CB511" s="22">
        <f>_xll.BDH(CB$3&amp;" Govt",$A$8,BZ511,BZ511)</f>
        <v>1.06138</v>
      </c>
      <c r="CC511">
        <f t="shared" si="203"/>
        <v>108.58873000244964</v>
      </c>
      <c r="CD511" s="2">
        <v>39801</v>
      </c>
      <c r="CE511">
        <v>109.24609375</v>
      </c>
      <c r="CF511" s="22">
        <f>_xll.BDH(CF$3&amp;" Govt",$A$8,CD511,CD511)</f>
        <v>1.0785199999999999</v>
      </c>
      <c r="CG511">
        <f t="shared" si="204"/>
        <v>101.29259888550978</v>
      </c>
      <c r="CH511" s="2">
        <v>39983</v>
      </c>
      <c r="CI511">
        <v>109.8828125</v>
      </c>
      <c r="CJ511" s="22">
        <f>_xll.BDH(CJ$3&amp;" Govt",$A$8,CH511,CH511)</f>
        <v>1.0278499999999999</v>
      </c>
      <c r="CK511">
        <f t="shared" si="205"/>
        <v>106.90549447876636</v>
      </c>
      <c r="CN511" s="22"/>
      <c r="CR511" s="22"/>
      <c r="CV511" s="22"/>
      <c r="CZ511" s="22"/>
      <c r="DB511" s="2">
        <v>38908</v>
      </c>
      <c r="DC511">
        <v>105.28515625</v>
      </c>
      <c r="DD511" s="22">
        <f>_xll.BDH(DD$3&amp;" Govt",$A$8,DB511,DB511)</f>
        <v>1.0705199999999999</v>
      </c>
      <c r="DE511">
        <f t="shared" si="207"/>
        <v>98.349546248552116</v>
      </c>
      <c r="DF511" s="2">
        <v>39449</v>
      </c>
      <c r="DG511">
        <v>107.859375</v>
      </c>
      <c r="DH511" s="22">
        <f>_xll.BDH(DH$3&amp;" Govt",$A$8,DF511,DF511)</f>
        <v>1.0528999999999999</v>
      </c>
      <c r="DI511">
        <f t="shared" si="208"/>
        <v>102.44028397758572</v>
      </c>
      <c r="DJ511" s="2">
        <v>39813</v>
      </c>
      <c r="DK511">
        <v>108.8125</v>
      </c>
      <c r="DL511" s="22">
        <f>_xll.BDH(DL$3&amp;" Govt",$A$8,DJ511,DJ511)</f>
        <v>1.0742799999999999</v>
      </c>
      <c r="DM511">
        <f t="shared" si="209"/>
        <v>101.28877015303274</v>
      </c>
      <c r="DP511" s="22"/>
    </row>
    <row r="512" spans="4:120" x14ac:dyDescent="0.25">
      <c r="D512" s="2"/>
      <c r="F512" s="2">
        <v>38904</v>
      </c>
      <c r="G512">
        <v>129.67578125</v>
      </c>
      <c r="H512" s="22">
        <f>_xll.BDH(H$3&amp;" Govt",$A$8,F512,F512)</f>
        <v>1.2728299999999999</v>
      </c>
      <c r="I512" s="14">
        <f t="shared" si="187"/>
        <v>101.8798906766811</v>
      </c>
      <c r="J512" s="2">
        <v>38904</v>
      </c>
      <c r="K512">
        <v>129.07421875</v>
      </c>
      <c r="L512" s="22">
        <f>_xll.BDH(L$3&amp;" Govt",$A$8,J512,J512)</f>
        <v>1.2482500000000001</v>
      </c>
      <c r="M512">
        <f t="shared" si="188"/>
        <v>103.40414079711596</v>
      </c>
      <c r="N512" s="2">
        <v>38904</v>
      </c>
      <c r="O512">
        <v>129.546875</v>
      </c>
      <c r="P512" s="22">
        <f>_xll.BDH(P$3&amp;" Govt",$A$8,N512,N512)</f>
        <v>1.2296400000000001</v>
      </c>
      <c r="Q512">
        <f t="shared" si="189"/>
        <v>105.35349777170553</v>
      </c>
      <c r="R512" s="2">
        <v>38904</v>
      </c>
      <c r="S512">
        <v>129.640625</v>
      </c>
      <c r="T512" s="22">
        <f>_xll.BDH(T$3&amp;" Govt",$A$8,R512,R512)</f>
        <v>1.19862</v>
      </c>
      <c r="U512">
        <f t="shared" si="190"/>
        <v>108.15823613822562</v>
      </c>
      <c r="V512" s="2">
        <v>39001</v>
      </c>
      <c r="W512">
        <v>101.55859375</v>
      </c>
      <c r="X512" s="22">
        <f>_xll.BDH(X$3&amp;" Govt",$A$8,V512,V512)</f>
        <v>1.07487</v>
      </c>
      <c r="Y512">
        <f t="shared" si="191"/>
        <v>94.484536502088631</v>
      </c>
      <c r="Z512" s="2">
        <v>38904</v>
      </c>
      <c r="AA512">
        <v>122.89453125</v>
      </c>
      <c r="AB512" s="22">
        <f>_xll.BDH(AB$3&amp;" Govt",$A$8,Z512,Z512)</f>
        <v>1.1586700000000001</v>
      </c>
      <c r="AC512">
        <f t="shared" si="192"/>
        <v>106.06517062666677</v>
      </c>
      <c r="AD512" s="2">
        <v>39541</v>
      </c>
      <c r="AE512">
        <v>114.578125</v>
      </c>
      <c r="AF512" s="22">
        <f>_xll.BDH(AF$3&amp;" Govt",$A$8,AD512,AD512)</f>
        <v>1.06365</v>
      </c>
      <c r="AG512">
        <f t="shared" si="193"/>
        <v>107.72164245757533</v>
      </c>
      <c r="AH512" s="2">
        <v>38904</v>
      </c>
      <c r="AI512">
        <v>120.49609375</v>
      </c>
      <c r="AJ512" s="22">
        <f>_xll.BDH(AJ$3&amp;" Govt",$A$8,AH512,AH512)</f>
        <v>1.13571</v>
      </c>
      <c r="AK512">
        <f t="shared" si="194"/>
        <v>106.09758983367233</v>
      </c>
      <c r="AL512" s="2">
        <v>39905</v>
      </c>
      <c r="AM512">
        <v>108.1171875</v>
      </c>
      <c r="AN512" s="22">
        <f>_xll.BDH(AN$3&amp;" Govt",$A$8,AL512,AL512)</f>
        <v>1.0406899999999999</v>
      </c>
      <c r="AO512">
        <f t="shared" si="195"/>
        <v>103.88990717696913</v>
      </c>
      <c r="AP512" s="2">
        <v>38904</v>
      </c>
      <c r="AQ512">
        <v>116.81640625</v>
      </c>
      <c r="AR512" s="22">
        <f>_xll.BDH(AR$3&amp;" Govt",$A$8,AP512,AP512)</f>
        <v>1.1215900000000001</v>
      </c>
      <c r="AS512">
        <f t="shared" si="196"/>
        <v>104.15250336575754</v>
      </c>
      <c r="AV512" s="22"/>
      <c r="AX512" s="2">
        <v>38904</v>
      </c>
      <c r="AY512">
        <v>106.1484375</v>
      </c>
      <c r="AZ512" s="22">
        <f>_xll.BDH(AZ$3&amp;" Govt",$A$8,AX512,AX512)</f>
        <v>1.09799</v>
      </c>
      <c r="BA512">
        <f t="shared" si="197"/>
        <v>96.675231559485965</v>
      </c>
      <c r="BB512" s="2">
        <v>38904</v>
      </c>
      <c r="BC512">
        <v>105.96875</v>
      </c>
      <c r="BD512" s="22">
        <f>_xll.BDH(BD$3&amp;" Govt",$A$8,BB512,BB512)</f>
        <v>1.0913900000000001</v>
      </c>
      <c r="BE512">
        <f t="shared" si="198"/>
        <v>97.095218024720765</v>
      </c>
      <c r="BH512" s="22"/>
      <c r="BJ512" s="2">
        <v>38904</v>
      </c>
      <c r="BK512">
        <v>103.7109375</v>
      </c>
      <c r="BL512" s="22">
        <f>_xll.BDH(BL$3&amp;" Govt",$A$8,BJ512,BJ512)</f>
        <v>1.0698399999999999</v>
      </c>
      <c r="BM512">
        <f t="shared" si="199"/>
        <v>96.94060560457639</v>
      </c>
      <c r="BN512" s="2">
        <v>39079</v>
      </c>
      <c r="BO512">
        <v>100.32421875</v>
      </c>
      <c r="BP512" s="22">
        <f>_xll.BDH(BP$3&amp;" Govt",$A$8,BN512,BN512)</f>
        <v>1.05759</v>
      </c>
      <c r="BQ512">
        <f t="shared" si="200"/>
        <v>94.861164298073916</v>
      </c>
      <c r="BR512" s="2">
        <v>39260</v>
      </c>
      <c r="BS512">
        <v>100.953125</v>
      </c>
      <c r="BT512" s="22">
        <f>_xll.BDH(BT$3&amp;" Govt",$A$8,BR512,BR512)</f>
        <v>1.06169</v>
      </c>
      <c r="BU512">
        <f t="shared" si="201"/>
        <v>95.087195885804704</v>
      </c>
      <c r="BV512" s="2">
        <v>39440</v>
      </c>
      <c r="BW512">
        <v>107.83984375</v>
      </c>
      <c r="BX512" s="22">
        <f>_xll.BDH(BX$3&amp;" Govt",$A$8,BV512,BV512)</f>
        <v>1.0521100000000001</v>
      </c>
      <c r="BY512">
        <f t="shared" si="202"/>
        <v>102.49863963844084</v>
      </c>
      <c r="BZ512" s="2">
        <v>39622</v>
      </c>
      <c r="CA512">
        <v>115</v>
      </c>
      <c r="CB512" s="22">
        <f>_xll.BDH(CB$3&amp;" Govt",$A$8,BZ512,BZ512)</f>
        <v>1.06203</v>
      </c>
      <c r="CC512">
        <f t="shared" si="203"/>
        <v>108.28319350677477</v>
      </c>
      <c r="CD512" s="2">
        <v>39804</v>
      </c>
      <c r="CE512">
        <v>109.1328125</v>
      </c>
      <c r="CF512" s="22">
        <f>_xll.BDH(CF$3&amp;" Govt",$A$8,CD512,CD512)</f>
        <v>1.0774600000000001</v>
      </c>
      <c r="CG512">
        <f t="shared" si="204"/>
        <v>101.28711274664488</v>
      </c>
      <c r="CH512" s="2">
        <v>39986</v>
      </c>
      <c r="CI512">
        <v>110.01171875</v>
      </c>
      <c r="CJ512" s="22">
        <f>_xll.BDH(CJ$3&amp;" Govt",$A$8,CH512,CH512)</f>
        <v>1.0281</v>
      </c>
      <c r="CK512">
        <f t="shared" si="205"/>
        <v>107.00488157766755</v>
      </c>
      <c r="CN512" s="22"/>
      <c r="CR512" s="22"/>
      <c r="CV512" s="22"/>
      <c r="CZ512" s="22"/>
      <c r="DB512" s="2">
        <v>38909</v>
      </c>
      <c r="DC512">
        <v>105.609375</v>
      </c>
      <c r="DD512" s="22">
        <f>_xll.BDH(DD$3&amp;" Govt",$A$8,DB512,DB512)</f>
        <v>1.0707</v>
      </c>
      <c r="DE512">
        <f t="shared" si="207"/>
        <v>98.635822359204255</v>
      </c>
      <c r="DF512" s="2">
        <v>39450</v>
      </c>
      <c r="DG512">
        <v>107.94921875</v>
      </c>
      <c r="DH512" s="22">
        <f>_xll.BDH(DH$3&amp;" Govt",$A$8,DF512,DF512)</f>
        <v>1.0530999999999999</v>
      </c>
      <c r="DI512">
        <f t="shared" si="208"/>
        <v>102.50614257905232</v>
      </c>
      <c r="DJ512" s="2">
        <v>39814</v>
      </c>
      <c r="DK512">
        <v>108.8125</v>
      </c>
      <c r="DL512" s="22">
        <f>_xll.BDH(DL$3&amp;" Govt",$A$8,DJ512,DJ512)</f>
        <v>1.0739300000000001</v>
      </c>
      <c r="DM512">
        <f t="shared" si="209"/>
        <v>101.32178074921083</v>
      </c>
      <c r="DP512" s="22"/>
    </row>
    <row r="513" spans="4:120" x14ac:dyDescent="0.25">
      <c r="D513" s="2"/>
      <c r="F513" s="2">
        <v>38905</v>
      </c>
      <c r="G513">
        <v>129.79296875</v>
      </c>
      <c r="H513" s="22">
        <f>_xll.BDH(H$3&amp;" Govt",$A$8,F513,F513)</f>
        <v>1.2730299999999999</v>
      </c>
      <c r="I513" s="14">
        <f t="shared" si="187"/>
        <v>101.95593878384642</v>
      </c>
      <c r="J513" s="2">
        <v>38905</v>
      </c>
      <c r="K513">
        <v>129.17578125</v>
      </c>
      <c r="L513" s="22">
        <f>_xll.BDH(L$3&amp;" Govt",$A$8,J513,J513)</f>
        <v>1.2484500000000001</v>
      </c>
      <c r="M513">
        <f t="shared" si="188"/>
        <v>103.46892646882134</v>
      </c>
      <c r="N513" s="2">
        <v>38905</v>
      </c>
      <c r="O513">
        <v>129.7265625</v>
      </c>
      <c r="P513" s="22">
        <f>_xll.BDH(P$3&amp;" Govt",$A$8,N513,N513)</f>
        <v>1.22984</v>
      </c>
      <c r="Q513">
        <f t="shared" si="189"/>
        <v>105.48247129707929</v>
      </c>
      <c r="R513" s="2">
        <v>38905</v>
      </c>
      <c r="S513">
        <v>129.8359375</v>
      </c>
      <c r="T513" s="22">
        <f>_xll.BDH(T$3&amp;" Govt",$A$8,R513,R513)</f>
        <v>1.1988099999999999</v>
      </c>
      <c r="U513">
        <f t="shared" si="190"/>
        <v>108.30401606593206</v>
      </c>
      <c r="V513" s="2">
        <v>39002</v>
      </c>
      <c r="W513">
        <v>101.58203125</v>
      </c>
      <c r="X513" s="22">
        <f>_xll.BDH(X$3&amp;" Govt",$A$8,V513,V513)</f>
        <v>1.07494</v>
      </c>
      <c r="Y513">
        <f t="shared" si="191"/>
        <v>94.500187219751794</v>
      </c>
      <c r="Z513" s="2">
        <v>38905</v>
      </c>
      <c r="AA513">
        <v>123.16796875</v>
      </c>
      <c r="AB513" s="22">
        <f>_xll.BDH(AB$3&amp;" Govt",$A$8,Z513,Z513)</f>
        <v>1.15886</v>
      </c>
      <c r="AC513">
        <f t="shared" si="192"/>
        <v>106.28373466165024</v>
      </c>
      <c r="AD513" s="2">
        <v>39542</v>
      </c>
      <c r="AE513">
        <v>114.828125</v>
      </c>
      <c r="AF513" s="22">
        <f>_xll.BDH(AF$3&amp;" Govt",$A$8,AD513,AD513)</f>
        <v>1.06376</v>
      </c>
      <c r="AG513">
        <f t="shared" si="193"/>
        <v>107.94551872602842</v>
      </c>
      <c r="AH513" s="2">
        <v>38905</v>
      </c>
      <c r="AI513">
        <v>120.8359375</v>
      </c>
      <c r="AJ513" s="22">
        <f>_xll.BDH(AJ$3&amp;" Govt",$A$8,AH513,AH513)</f>
        <v>1.1358900000000001</v>
      </c>
      <c r="AK513">
        <f t="shared" si="194"/>
        <v>106.37996416906566</v>
      </c>
      <c r="AL513" s="2">
        <v>39906</v>
      </c>
      <c r="AM513">
        <v>108.0078125</v>
      </c>
      <c r="AN513" s="22">
        <f>_xll.BDH(AN$3&amp;" Govt",$A$8,AL513,AL513)</f>
        <v>1.0408599999999999</v>
      </c>
      <c r="AO513">
        <f t="shared" si="195"/>
        <v>103.76785782910287</v>
      </c>
      <c r="AP513" s="2">
        <v>38905</v>
      </c>
      <c r="AQ513">
        <v>117.1640625</v>
      </c>
      <c r="AR513" s="22">
        <f>_xll.BDH(AR$3&amp;" Govt",$A$8,AP513,AP513)</f>
        <v>1.1217699999999999</v>
      </c>
      <c r="AS513">
        <f t="shared" si="196"/>
        <v>104.44570856770997</v>
      </c>
      <c r="AV513" s="22"/>
      <c r="AX513" s="2">
        <v>38905</v>
      </c>
      <c r="AY513">
        <v>106.45703125</v>
      </c>
      <c r="AZ513" s="22">
        <f>_xll.BDH(AZ$3&amp;" Govt",$A$8,AX513,AX513)</f>
        <v>1.09816</v>
      </c>
      <c r="BA513">
        <f t="shared" si="197"/>
        <v>96.941275633787427</v>
      </c>
      <c r="BB513" s="2">
        <v>38905</v>
      </c>
      <c r="BC513">
        <v>106.37890625</v>
      </c>
      <c r="BD513" s="22">
        <f>_xll.BDH(BD$3&amp;" Govt",$A$8,BB513,BB513)</f>
        <v>1.0915699999999999</v>
      </c>
      <c r="BE513">
        <f t="shared" si="198"/>
        <v>97.454955935029361</v>
      </c>
      <c r="BH513" s="22"/>
      <c r="BJ513" s="2">
        <v>38905</v>
      </c>
      <c r="BK513">
        <v>104.046875</v>
      </c>
      <c r="BL513" s="22">
        <f>_xll.BDH(BL$3&amp;" Govt",$A$8,BJ513,BJ513)</f>
        <v>1.0700099999999999</v>
      </c>
      <c r="BM513">
        <f t="shared" si="199"/>
        <v>97.239161316249394</v>
      </c>
      <c r="BN513" s="2">
        <v>39080</v>
      </c>
      <c r="BO513">
        <v>100.3359375</v>
      </c>
      <c r="BP513" s="22">
        <f>_xll.BDH(BP$3&amp;" Govt",$A$8,BN513,BN513)</f>
        <v>1.05741</v>
      </c>
      <c r="BQ513">
        <f t="shared" si="200"/>
        <v>94.888394757000597</v>
      </c>
      <c r="BR513" s="2">
        <v>39261</v>
      </c>
      <c r="BS513">
        <v>100.86328125</v>
      </c>
      <c r="BT513" s="22">
        <f>_xll.BDH(BT$3&amp;" Govt",$A$8,BR513,BR513)</f>
        <v>1.0619099999999999</v>
      </c>
      <c r="BU513">
        <f t="shared" si="201"/>
        <v>94.982890499194852</v>
      </c>
      <c r="BV513" s="2">
        <v>39441</v>
      </c>
      <c r="BW513">
        <v>107.83984375</v>
      </c>
      <c r="BX513" s="22">
        <f>_xll.BDH(BX$3&amp;" Govt",$A$8,BV513,BV513)</f>
        <v>1.05219</v>
      </c>
      <c r="BY513">
        <f t="shared" si="202"/>
        <v>102.49084647259525</v>
      </c>
      <c r="BZ513" s="2">
        <v>39623</v>
      </c>
      <c r="CA513">
        <v>115.9765625</v>
      </c>
      <c r="CB513" s="22">
        <f>_xll.BDH(CB$3&amp;" Govt",$A$8,BZ513,BZ513)</f>
        <v>1.0622400000000001</v>
      </c>
      <c r="CC513">
        <f t="shared" si="203"/>
        <v>109.18112902922127</v>
      </c>
      <c r="CD513" s="2">
        <v>39805</v>
      </c>
      <c r="CE513">
        <v>108.88671875</v>
      </c>
      <c r="CF513" s="22">
        <f>_xll.BDH(CF$3&amp;" Govt",$A$8,CD513,CD513)</f>
        <v>1.07711</v>
      </c>
      <c r="CG513">
        <f t="shared" si="204"/>
        <v>101.09154937750091</v>
      </c>
      <c r="CH513" s="2">
        <v>39987</v>
      </c>
      <c r="CI513">
        <v>110.4453125</v>
      </c>
      <c r="CJ513" s="22">
        <f>_xll.BDH(CJ$3&amp;" Govt",$A$8,CH513,CH513)</f>
        <v>1.0281899999999999</v>
      </c>
      <c r="CK513">
        <f t="shared" si="205"/>
        <v>107.41722103891304</v>
      </c>
      <c r="CN513" s="22"/>
      <c r="CR513" s="22"/>
      <c r="CV513" s="22"/>
      <c r="CZ513" s="22"/>
      <c r="DB513" s="2">
        <v>38910</v>
      </c>
      <c r="DC513">
        <v>105.58203125</v>
      </c>
      <c r="DD513" s="22">
        <f>_xll.BDH(DD$3&amp;" Govt",$A$8,DB513,DB513)</f>
        <v>1.07087</v>
      </c>
      <c r="DE513">
        <f t="shared" si="207"/>
        <v>98.594629833686625</v>
      </c>
      <c r="DF513" s="2">
        <v>39451</v>
      </c>
      <c r="DG513">
        <v>107.8125</v>
      </c>
      <c r="DH513" s="22">
        <f>_xll.BDH(DH$3&amp;" Govt",$A$8,DF513,DF513)</f>
        <v>1.0532999999999999</v>
      </c>
      <c r="DI513">
        <f t="shared" si="208"/>
        <v>102.35687838222729</v>
      </c>
      <c r="DJ513" s="2">
        <v>39815</v>
      </c>
      <c r="DK513">
        <v>106.35546875</v>
      </c>
      <c r="DL513" s="22">
        <f>_xll.BDH(DL$3&amp;" Govt",$A$8,DJ513,DJ513)</f>
        <v>1.0732600000000001</v>
      </c>
      <c r="DM513">
        <f t="shared" si="209"/>
        <v>99.095716555168352</v>
      </c>
      <c r="DP513" s="22"/>
    </row>
    <row r="514" spans="4:120" x14ac:dyDescent="0.25">
      <c r="D514" s="2"/>
      <c r="F514" s="2">
        <v>38908</v>
      </c>
      <c r="G514">
        <v>129.8046875</v>
      </c>
      <c r="H514" s="22">
        <f>_xll.BDH(H$3&amp;" Govt",$A$8,F514,F514)</f>
        <v>1.2736399999999999</v>
      </c>
      <c r="I514" s="14">
        <f t="shared" si="187"/>
        <v>101.91630876856884</v>
      </c>
      <c r="J514" s="2">
        <v>38908</v>
      </c>
      <c r="K514">
        <v>129.16796875</v>
      </c>
      <c r="L514" s="22">
        <f>_xll.BDH(L$3&amp;" Govt",$A$8,J514,J514)</f>
        <v>1.24905</v>
      </c>
      <c r="M514">
        <f t="shared" si="188"/>
        <v>103.41296885633081</v>
      </c>
      <c r="N514" s="2">
        <v>38908</v>
      </c>
      <c r="O514">
        <v>129.6640625</v>
      </c>
      <c r="P514" s="22">
        <f>_xll.BDH(P$3&amp;" Govt",$A$8,N514,N514)</f>
        <v>1.2304299999999999</v>
      </c>
      <c r="Q514">
        <f t="shared" si="189"/>
        <v>105.38109644595792</v>
      </c>
      <c r="R514" s="2">
        <v>38908</v>
      </c>
      <c r="S514">
        <v>129.7578125</v>
      </c>
      <c r="T514" s="22">
        <f>_xll.BDH(T$3&amp;" Govt",$A$8,R514,R514)</f>
        <v>1.1993800000000001</v>
      </c>
      <c r="U514">
        <f t="shared" si="190"/>
        <v>108.18740724374258</v>
      </c>
      <c r="V514" s="2">
        <v>39003</v>
      </c>
      <c r="W514">
        <v>101.00390625</v>
      </c>
      <c r="X514" s="22">
        <f>_xll.BDH(X$3&amp;" Govt",$A$8,V514,V514)</f>
        <v>1.07501</v>
      </c>
      <c r="Y514">
        <f t="shared" si="191"/>
        <v>93.956248081413193</v>
      </c>
      <c r="Z514" s="2">
        <v>38908</v>
      </c>
      <c r="AA514">
        <v>123.109375</v>
      </c>
      <c r="AB514" s="22">
        <f>_xll.BDH(AB$3&amp;" Govt",$A$8,Z514,Z514)</f>
        <v>1.1594100000000001</v>
      </c>
      <c r="AC514">
        <f t="shared" si="192"/>
        <v>106.18277830965749</v>
      </c>
      <c r="AD514" s="2">
        <v>39545</v>
      </c>
      <c r="AE514">
        <v>114.6640625</v>
      </c>
      <c r="AF514" s="22">
        <f>_xll.BDH(AF$3&amp;" Govt",$A$8,AD514,AD514)</f>
        <v>1.06406</v>
      </c>
      <c r="AG514">
        <f t="shared" si="193"/>
        <v>107.76089929139334</v>
      </c>
      <c r="AH514" s="2">
        <v>38908</v>
      </c>
      <c r="AI514">
        <v>120.77734375</v>
      </c>
      <c r="AJ514" s="22">
        <f>_xll.BDH(AJ$3&amp;" Govt",$A$8,AH514,AH514)</f>
        <v>1.1364300000000001</v>
      </c>
      <c r="AK514">
        <f t="shared" si="194"/>
        <v>106.27785587321699</v>
      </c>
      <c r="AL514" s="2">
        <v>39909</v>
      </c>
      <c r="AM514">
        <v>108.1796875</v>
      </c>
      <c r="AN514" s="22">
        <f>_xll.BDH(AN$3&amp;" Govt",$A$8,AL514,AL514)</f>
        <v>1.04138</v>
      </c>
      <c r="AO514">
        <f t="shared" si="195"/>
        <v>103.88108807543837</v>
      </c>
      <c r="AP514" s="2">
        <v>38908</v>
      </c>
      <c r="AQ514">
        <v>117.10546875</v>
      </c>
      <c r="AR514" s="22">
        <f>_xll.BDH(AR$3&amp;" Govt",$A$8,AP514,AP514)</f>
        <v>1.1223000000000001</v>
      </c>
      <c r="AS514">
        <f t="shared" si="196"/>
        <v>104.34417602245388</v>
      </c>
      <c r="AV514" s="22"/>
      <c r="AX514" s="2">
        <v>38908</v>
      </c>
      <c r="AY514">
        <v>106.4296875</v>
      </c>
      <c r="AZ514" s="22">
        <f>_xll.BDH(AZ$3&amp;" Govt",$A$8,AX514,AX514)</f>
        <v>1.0986899999999999</v>
      </c>
      <c r="BA514">
        <f t="shared" si="197"/>
        <v>96.869624279824166</v>
      </c>
      <c r="BB514" s="2">
        <v>38908</v>
      </c>
      <c r="BC514">
        <v>106.3203125</v>
      </c>
      <c r="BD514" s="22">
        <f>_xll.BDH(BD$3&amp;" Govt",$A$8,BB514,BB514)</f>
        <v>1.09209</v>
      </c>
      <c r="BE514">
        <f t="shared" si="198"/>
        <v>97.35489977932221</v>
      </c>
      <c r="BH514" s="22"/>
      <c r="BJ514" s="2">
        <v>38908</v>
      </c>
      <c r="BK514">
        <v>104</v>
      </c>
      <c r="BL514" s="22">
        <f>_xll.BDH(BL$3&amp;" Govt",$A$8,BJ514,BJ514)</f>
        <v>1.0705199999999999</v>
      </c>
      <c r="BM514">
        <f t="shared" si="199"/>
        <v>97.149049060269789</v>
      </c>
      <c r="BN514" s="2">
        <v>39083</v>
      </c>
      <c r="BO514">
        <v>100.3359375</v>
      </c>
      <c r="BP514" s="22">
        <f>_xll.BDH(BP$3&amp;" Govt",$A$8,BN514,BN514)</f>
        <v>1.0568500000000001</v>
      </c>
      <c r="BQ514">
        <f t="shared" si="200"/>
        <v>94.938673889388269</v>
      </c>
      <c r="BR514" s="2">
        <v>39262</v>
      </c>
      <c r="BS514">
        <v>101.39453125</v>
      </c>
      <c r="BT514" s="22">
        <f>_xll.BDH(BT$3&amp;" Govt",$A$8,BR514,BR514)</f>
        <v>1.0621400000000001</v>
      </c>
      <c r="BU514">
        <f t="shared" si="201"/>
        <v>95.462491997288481</v>
      </c>
      <c r="BV514" s="2">
        <v>39442</v>
      </c>
      <c r="BW514">
        <v>107.39453125</v>
      </c>
      <c r="BX514" s="22">
        <f>_xll.BDH(BX$3&amp;" Govt",$A$8,BV514,BV514)</f>
        <v>1.05226</v>
      </c>
      <c r="BY514">
        <f t="shared" si="202"/>
        <v>102.06083216125292</v>
      </c>
      <c r="BZ514" s="2">
        <v>39624</v>
      </c>
      <c r="CA514">
        <v>115.94140625</v>
      </c>
      <c r="CB514" s="22">
        <f>_xll.BDH(CB$3&amp;" Govt",$A$8,BZ514,BZ514)</f>
        <v>1.0624499999999999</v>
      </c>
      <c r="CC514">
        <f t="shared" si="203"/>
        <v>109.12645889218317</v>
      </c>
      <c r="CD514" s="2">
        <v>39806</v>
      </c>
      <c r="CE514">
        <v>108.86328125</v>
      </c>
      <c r="CF514" s="22">
        <f>_xll.BDH(CF$3&amp;" Govt",$A$8,CD514,CD514)</f>
        <v>1.0767599999999999</v>
      </c>
      <c r="CG514">
        <f t="shared" si="204"/>
        <v>101.10264241799473</v>
      </c>
      <c r="CH514" s="2">
        <v>39988</v>
      </c>
      <c r="CI514">
        <v>109.62890625</v>
      </c>
      <c r="CJ514" s="22">
        <f>_xll.BDH(CJ$3&amp;" Govt",$A$8,CH514,CH514)</f>
        <v>1.02827</v>
      </c>
      <c r="CK514">
        <f t="shared" si="205"/>
        <v>106.61490294377936</v>
      </c>
      <c r="CN514" s="22"/>
      <c r="CR514" s="22"/>
      <c r="CV514" s="22"/>
      <c r="CZ514" s="22"/>
      <c r="DB514" s="2">
        <v>38911</v>
      </c>
      <c r="DC514">
        <v>106.16015625</v>
      </c>
      <c r="DD514" s="22">
        <f>_xll.BDH(DD$3&amp;" Govt",$A$8,DB514,DB514)</f>
        <v>1.07104</v>
      </c>
      <c r="DE514">
        <f t="shared" si="207"/>
        <v>99.118759570137442</v>
      </c>
      <c r="DF514" s="2">
        <v>39454</v>
      </c>
      <c r="DG514">
        <v>108.08984375</v>
      </c>
      <c r="DH514" s="22">
        <f>_xll.BDH(DH$3&amp;" Govt",$A$8,DF514,DF514)</f>
        <v>1.0539000000000001</v>
      </c>
      <c r="DI514">
        <f t="shared" si="208"/>
        <v>102.56176463611348</v>
      </c>
      <c r="DJ514" s="2">
        <v>39818</v>
      </c>
      <c r="DK514">
        <v>103.4375</v>
      </c>
      <c r="DL514" s="22">
        <f>_xll.BDH(DL$3&amp;" Govt",$A$8,DJ514,DJ514)</f>
        <v>1.0712699999999999</v>
      </c>
      <c r="DM514">
        <f t="shared" si="209"/>
        <v>96.55595694829502</v>
      </c>
      <c r="DP514" s="22"/>
    </row>
    <row r="515" spans="4:120" x14ac:dyDescent="0.25">
      <c r="D515" s="2"/>
      <c r="F515" s="2">
        <v>38909</v>
      </c>
      <c r="G515">
        <v>129.8359375</v>
      </c>
      <c r="H515" s="22">
        <f>_xll.BDH(H$3&amp;" Govt",$A$8,F515,F515)</f>
        <v>1.2738499999999999</v>
      </c>
      <c r="I515" s="14">
        <f t="shared" si="187"/>
        <v>101.92403932959141</v>
      </c>
      <c r="J515" s="2">
        <v>38909</v>
      </c>
      <c r="K515">
        <v>129.203125</v>
      </c>
      <c r="L515" s="22">
        <f>_xll.BDH(L$3&amp;" Govt",$A$8,J515,J515)</f>
        <v>1.24925</v>
      </c>
      <c r="M515">
        <f t="shared" si="188"/>
        <v>103.42455473283971</v>
      </c>
      <c r="N515" s="2">
        <v>38909</v>
      </c>
      <c r="O515">
        <v>129.71484375</v>
      </c>
      <c r="P515" s="22">
        <f>_xll.BDH(P$3&amp;" Govt",$A$8,N515,N515)</f>
        <v>1.2306300000000001</v>
      </c>
      <c r="Q515">
        <f t="shared" si="189"/>
        <v>105.40523451402939</v>
      </c>
      <c r="R515" s="2">
        <v>38909</v>
      </c>
      <c r="S515">
        <v>129.83203125</v>
      </c>
      <c r="T515" s="22">
        <f>_xll.BDH(T$3&amp;" Govt",$A$8,R515,R515)</f>
        <v>1.19957</v>
      </c>
      <c r="U515">
        <f t="shared" si="190"/>
        <v>108.23214255941713</v>
      </c>
      <c r="V515" s="2">
        <v>39006</v>
      </c>
      <c r="W515">
        <v>101.09765625</v>
      </c>
      <c r="X515" s="22">
        <f>_xll.BDH(X$3&amp;" Govt",$A$8,V515,V515)</f>
        <v>1.07521</v>
      </c>
      <c r="Y515">
        <f t="shared" si="191"/>
        <v>94.025963532705234</v>
      </c>
      <c r="Z515" s="2">
        <v>38909</v>
      </c>
      <c r="AA515">
        <v>123.15625</v>
      </c>
      <c r="AB515" s="22">
        <f>_xll.BDH(AB$3&amp;" Govt",$A$8,Z515,Z515)</f>
        <v>1.1596</v>
      </c>
      <c r="AC515">
        <f t="shared" si="192"/>
        <v>106.20580372542257</v>
      </c>
      <c r="AD515" s="2">
        <v>39546</v>
      </c>
      <c r="AE515">
        <v>114.66796875</v>
      </c>
      <c r="AF515" s="22">
        <f>_xll.BDH(AF$3&amp;" Govt",$A$8,AD515,AD515)</f>
        <v>1.0641700000000001</v>
      </c>
      <c r="AG515">
        <f t="shared" si="193"/>
        <v>107.75343107774133</v>
      </c>
      <c r="AH515" s="2">
        <v>38909</v>
      </c>
      <c r="AI515">
        <v>120.82421875</v>
      </c>
      <c r="AJ515" s="22">
        <f>_xll.BDH(AJ$3&amp;" Govt",$A$8,AH515,AH515)</f>
        <v>1.13662</v>
      </c>
      <c r="AK515">
        <f t="shared" si="194"/>
        <v>106.30133091974452</v>
      </c>
      <c r="AL515" s="2">
        <v>39910</v>
      </c>
      <c r="AM515">
        <v>108.18359375</v>
      </c>
      <c r="AN515" s="22">
        <f>_xll.BDH(AN$3&amp;" Govt",$A$8,AL515,AL515)</f>
        <v>1.04155</v>
      </c>
      <c r="AO515">
        <f t="shared" si="195"/>
        <v>103.86788320291873</v>
      </c>
      <c r="AP515" s="2">
        <v>38909</v>
      </c>
      <c r="AQ515">
        <v>117.18359375</v>
      </c>
      <c r="AR515" s="22">
        <f>_xll.BDH(AR$3&amp;" Govt",$A$8,AP515,AP515)</f>
        <v>1.1224799999999999</v>
      </c>
      <c r="AS515">
        <f t="shared" si="196"/>
        <v>104.39704382260709</v>
      </c>
      <c r="AV515" s="22"/>
      <c r="AX515" s="2">
        <v>38909</v>
      </c>
      <c r="AY515">
        <v>106.51953125</v>
      </c>
      <c r="AZ515" s="22">
        <f>_xll.BDH(AZ$3&amp;" Govt",$A$8,AX515,AX515)</f>
        <v>1.09887</v>
      </c>
      <c r="BA515">
        <f t="shared" si="197"/>
        <v>96.93551671262297</v>
      </c>
      <c r="BB515" s="2">
        <v>38909</v>
      </c>
      <c r="BC515">
        <v>106.42578125</v>
      </c>
      <c r="BD515" s="22">
        <f>_xll.BDH(BD$3&amp;" Govt",$A$8,BB515,BB515)</f>
        <v>1.0922700000000001</v>
      </c>
      <c r="BE515">
        <f t="shared" si="198"/>
        <v>97.435415465040691</v>
      </c>
      <c r="BH515" s="22"/>
      <c r="BJ515" s="2">
        <v>38909</v>
      </c>
      <c r="BK515">
        <v>104.07421875</v>
      </c>
      <c r="BL515" s="22">
        <f>_xll.BDH(BL$3&amp;" Govt",$A$8,BJ515,BJ515)</f>
        <v>1.0707</v>
      </c>
      <c r="BM515">
        <f t="shared" si="199"/>
        <v>97.202034883720927</v>
      </c>
      <c r="BN515" s="2">
        <v>39084</v>
      </c>
      <c r="BO515">
        <v>100.55078125</v>
      </c>
      <c r="BP515" s="22">
        <f>_xll.BDH(BP$3&amp;" Govt",$A$8,BN515,BN515)</f>
        <v>1.0568</v>
      </c>
      <c r="BQ515">
        <f t="shared" si="200"/>
        <v>95.146462197199099</v>
      </c>
      <c r="BR515" s="2">
        <v>39265</v>
      </c>
      <c r="BS515">
        <v>101.703125</v>
      </c>
      <c r="BT515" s="22">
        <f>_xll.BDH(BT$3&amp;" Govt",$A$8,BR515,BR515)</f>
        <v>1.06281</v>
      </c>
      <c r="BU515">
        <f t="shared" si="201"/>
        <v>95.692668492016438</v>
      </c>
      <c r="BV515" s="2">
        <v>39443</v>
      </c>
      <c r="BW515">
        <v>108</v>
      </c>
      <c r="BX515" s="22">
        <f>_xll.BDH(BX$3&amp;" Govt",$A$8,BV515,BV515)</f>
        <v>1.05233</v>
      </c>
      <c r="BY515">
        <f t="shared" si="202"/>
        <v>102.62940332405235</v>
      </c>
      <c r="BZ515" s="2">
        <v>39625</v>
      </c>
      <c r="CA515">
        <v>116.984375</v>
      </c>
      <c r="CB515" s="22">
        <f>_xll.BDH(CB$3&amp;" Govt",$A$8,BZ515,BZ515)</f>
        <v>1.06267</v>
      </c>
      <c r="CC515">
        <f t="shared" si="203"/>
        <v>110.08532752406674</v>
      </c>
      <c r="CD515" s="2">
        <v>39807</v>
      </c>
      <c r="CE515">
        <v>108.86328125</v>
      </c>
      <c r="CF515" s="22">
        <f>_xll.BDH(CF$3&amp;" Govt",$A$8,CD515,CD515)</f>
        <v>1.0764</v>
      </c>
      <c r="CG515">
        <f t="shared" si="204"/>
        <v>101.13645601077666</v>
      </c>
      <c r="CH515" s="2">
        <v>39989</v>
      </c>
      <c r="CI515">
        <v>110.3515625</v>
      </c>
      <c r="CJ515" s="22">
        <f>_xll.BDH(CJ$3&amp;" Govt",$A$8,CH515,CH515)</f>
        <v>1.0283599999999999</v>
      </c>
      <c r="CK515">
        <f t="shared" si="205"/>
        <v>107.30829913648917</v>
      </c>
      <c r="CN515" s="22"/>
      <c r="CR515" s="22"/>
      <c r="CV515" s="22"/>
      <c r="CZ515" s="22"/>
      <c r="DB515" s="2">
        <v>38912</v>
      </c>
      <c r="DC515">
        <v>105.16015625</v>
      </c>
      <c r="DD515" s="22">
        <f>_xll.BDH(DD$3&amp;" Govt",$A$8,DB515,DB515)</f>
        <v>1.07121</v>
      </c>
      <c r="DE515">
        <f t="shared" si="207"/>
        <v>98.169505745838819</v>
      </c>
      <c r="DF515" s="2">
        <v>39455</v>
      </c>
      <c r="DG515">
        <v>108.609375</v>
      </c>
      <c r="DH515" s="22">
        <f>_xll.BDH(DH$3&amp;" Govt",$A$8,DF515,DF515)</f>
        <v>1.0541100000000001</v>
      </c>
      <c r="DI515">
        <f t="shared" si="208"/>
        <v>103.03419472351082</v>
      </c>
      <c r="DJ515" s="2">
        <v>39819</v>
      </c>
      <c r="DK515">
        <v>104.58203125</v>
      </c>
      <c r="DL515" s="22">
        <f>_xll.BDH(DL$3&amp;" Govt",$A$8,DJ515,DJ515)</f>
        <v>1.0706100000000001</v>
      </c>
      <c r="DM515">
        <f t="shared" si="209"/>
        <v>97.684526811817562</v>
      </c>
      <c r="DP515" s="22"/>
    </row>
    <row r="516" spans="4:120" x14ac:dyDescent="0.25">
      <c r="D516" s="2"/>
      <c r="F516" s="2">
        <v>38910</v>
      </c>
      <c r="G516">
        <v>129.83203125</v>
      </c>
      <c r="H516" s="22">
        <f>_xll.BDH(H$3&amp;" Govt",$A$8,F516,F516)</f>
        <v>1.2740499999999999</v>
      </c>
      <c r="I516" s="14">
        <f t="shared" si="187"/>
        <v>101.90497331344925</v>
      </c>
      <c r="J516" s="2">
        <v>38910</v>
      </c>
      <c r="K516">
        <v>129.1953125</v>
      </c>
      <c r="L516" s="22">
        <f>_xll.BDH(L$3&amp;" Govt",$A$8,J516,J516)</f>
        <v>1.2494499999999999</v>
      </c>
      <c r="M516">
        <f t="shared" si="188"/>
        <v>103.40174676857818</v>
      </c>
      <c r="N516" s="2">
        <v>38910</v>
      </c>
      <c r="O516">
        <v>129.671875</v>
      </c>
      <c r="P516" s="22">
        <f>_xll.BDH(P$3&amp;" Govt",$A$8,N516,N516)</f>
        <v>1.23082</v>
      </c>
      <c r="Q516">
        <f t="shared" si="189"/>
        <v>105.35405258283096</v>
      </c>
      <c r="R516" s="2">
        <v>38910</v>
      </c>
      <c r="S516">
        <v>129.734375</v>
      </c>
      <c r="T516" s="22">
        <f>_xll.BDH(T$3&amp;" Govt",$A$8,R516,R516)</f>
        <v>1.19977</v>
      </c>
      <c r="U516">
        <f t="shared" si="190"/>
        <v>108.13270460171533</v>
      </c>
      <c r="V516" s="2">
        <v>39007</v>
      </c>
      <c r="W516">
        <v>101.0390625</v>
      </c>
      <c r="X516" s="22">
        <f>_xll.BDH(X$3&amp;" Govt",$A$8,V516,V516)</f>
        <v>1.07528</v>
      </c>
      <c r="Y516">
        <f t="shared" si="191"/>
        <v>93.965350885350787</v>
      </c>
      <c r="Z516" s="2">
        <v>38910</v>
      </c>
      <c r="AA516">
        <v>123.078125</v>
      </c>
      <c r="AB516" s="22">
        <f>_xll.BDH(AB$3&amp;" Govt",$A$8,Z516,Z516)</f>
        <v>1.15978</v>
      </c>
      <c r="AC516">
        <f t="shared" si="192"/>
        <v>106.12195847488316</v>
      </c>
      <c r="AD516" s="2">
        <v>39547</v>
      </c>
      <c r="AE516">
        <v>115.1484375</v>
      </c>
      <c r="AF516" s="22">
        <f>_xll.BDH(AF$3&amp;" Govt",$A$8,AD516,AD516)</f>
        <v>1.06427</v>
      </c>
      <c r="AG516">
        <f t="shared" si="193"/>
        <v>108.19476025820515</v>
      </c>
      <c r="AH516" s="2">
        <v>38910</v>
      </c>
      <c r="AI516">
        <v>120.73046875</v>
      </c>
      <c r="AJ516" s="22">
        <f>_xll.BDH(AJ$3&amp;" Govt",$A$8,AH516,AH516)</f>
        <v>1.1368</v>
      </c>
      <c r="AK516">
        <f t="shared" si="194"/>
        <v>106.20203092012667</v>
      </c>
      <c r="AL516" s="2">
        <v>39911</v>
      </c>
      <c r="AM516">
        <v>108.19140625</v>
      </c>
      <c r="AN516" s="22">
        <f>_xll.BDH(AN$3&amp;" Govt",$A$8,AL516,AL516)</f>
        <v>1.04172</v>
      </c>
      <c r="AO516">
        <f t="shared" si="195"/>
        <v>103.85843244825865</v>
      </c>
      <c r="AP516" s="2">
        <v>38910</v>
      </c>
      <c r="AQ516">
        <v>117.0546875</v>
      </c>
      <c r="AR516" s="22">
        <f>_xll.BDH(AR$3&amp;" Govt",$A$8,AP516,AP516)</f>
        <v>1.12266</v>
      </c>
      <c r="AS516">
        <f t="shared" si="196"/>
        <v>104.26548331640925</v>
      </c>
      <c r="AV516" s="22"/>
      <c r="AX516" s="2">
        <v>38910</v>
      </c>
      <c r="AY516">
        <v>106.390625</v>
      </c>
      <c r="AZ516" s="22">
        <f>_xll.BDH(AZ$3&amp;" Govt",$A$8,AX516,AX516)</f>
        <v>1.09904</v>
      </c>
      <c r="BA516">
        <f t="shared" si="197"/>
        <v>96.803232821371381</v>
      </c>
      <c r="BB516" s="2">
        <v>38910</v>
      </c>
      <c r="BC516">
        <v>106.28125</v>
      </c>
      <c r="BD516" s="22">
        <f>_xll.BDH(BD$3&amp;" Govt",$A$8,BB516,BB516)</f>
        <v>1.0924400000000001</v>
      </c>
      <c r="BE516">
        <f t="shared" si="198"/>
        <v>97.287951741056716</v>
      </c>
      <c r="BH516" s="22"/>
      <c r="BJ516" s="2">
        <v>38910</v>
      </c>
      <c r="BK516">
        <v>103.98046875</v>
      </c>
      <c r="BL516" s="22">
        <f>_xll.BDH(BL$3&amp;" Govt",$A$8,BJ516,BJ516)</f>
        <v>1.07087</v>
      </c>
      <c r="BM516">
        <f t="shared" si="199"/>
        <v>97.099058475818723</v>
      </c>
      <c r="BN516" s="2">
        <v>39085</v>
      </c>
      <c r="BO516">
        <v>100.74609375</v>
      </c>
      <c r="BP516" s="22">
        <f>_xll.BDH(BP$3&amp;" Govt",$A$8,BN516,BN516)</f>
        <v>1.0567500000000001</v>
      </c>
      <c r="BQ516">
        <f t="shared" si="200"/>
        <v>95.335787792760811</v>
      </c>
      <c r="BR516" s="2">
        <v>39266</v>
      </c>
      <c r="BS516">
        <v>101.37109375</v>
      </c>
      <c r="BT516" s="22">
        <f>_xll.BDH(BT$3&amp;" Govt",$A$8,BR516,BR516)</f>
        <v>1.0630200000000001</v>
      </c>
      <c r="BU516">
        <f t="shared" si="201"/>
        <v>95.361417235799891</v>
      </c>
      <c r="BV516" s="2">
        <v>39444</v>
      </c>
      <c r="BW516">
        <v>108.6796875</v>
      </c>
      <c r="BX516" s="22">
        <f>_xll.BDH(BX$3&amp;" Govt",$A$8,BV516,BV516)</f>
        <v>1.0524</v>
      </c>
      <c r="BY516">
        <f t="shared" si="202"/>
        <v>103.26842217787913</v>
      </c>
      <c r="BZ516" s="2">
        <v>39626</v>
      </c>
      <c r="CA516">
        <v>117.54296875</v>
      </c>
      <c r="CB516" s="22">
        <f>_xll.BDH(CB$3&amp;" Govt",$A$8,BZ516,BZ516)</f>
        <v>1.06288</v>
      </c>
      <c r="CC516">
        <f t="shared" si="203"/>
        <v>110.5891245954388</v>
      </c>
      <c r="CD516" s="2">
        <v>39808</v>
      </c>
      <c r="CE516">
        <v>109.01171875</v>
      </c>
      <c r="CF516" s="22">
        <f>_xll.BDH(CF$3&amp;" Govt",$A$8,CD516,CD516)</f>
        <v>1.07605</v>
      </c>
      <c r="CG516">
        <f t="shared" si="204"/>
        <v>101.30729868500535</v>
      </c>
      <c r="CH516" s="2">
        <v>39990</v>
      </c>
      <c r="CI516">
        <v>110.015625</v>
      </c>
      <c r="CJ516" s="22">
        <f>_xll.BDH(CJ$3&amp;" Govt",$A$8,CH516,CH516)</f>
        <v>1.02844</v>
      </c>
      <c r="CK516">
        <f t="shared" si="205"/>
        <v>106.97330422776244</v>
      </c>
      <c r="CN516" s="22"/>
      <c r="CR516" s="22"/>
      <c r="CV516" s="22"/>
      <c r="CZ516" s="22"/>
      <c r="DB516" s="2">
        <v>38915</v>
      </c>
      <c r="DC516">
        <v>105.1484375</v>
      </c>
      <c r="DD516" s="22">
        <f>_xll.BDH(DD$3&amp;" Govt",$A$8,DB516,DB516)</f>
        <v>1.07172</v>
      </c>
      <c r="DE516">
        <f t="shared" si="207"/>
        <v>98.111855242040832</v>
      </c>
      <c r="DF516" s="2">
        <v>39456</v>
      </c>
      <c r="DG516">
        <v>108.15625</v>
      </c>
      <c r="DH516" s="22">
        <f>_xll.BDH(DH$3&amp;" Govt",$A$8,DF516,DF516)</f>
        <v>1.0543100000000001</v>
      </c>
      <c r="DI516">
        <f t="shared" si="208"/>
        <v>102.58486593127257</v>
      </c>
      <c r="DJ516" s="2">
        <v>39820</v>
      </c>
      <c r="DK516">
        <v>104.2734375</v>
      </c>
      <c r="DL516" s="22">
        <f>_xll.BDH(DL$3&amp;" Govt",$A$8,DJ516,DJ516)</f>
        <v>1.06995</v>
      </c>
      <c r="DM516">
        <f t="shared" si="209"/>
        <v>97.456364783401099</v>
      </c>
      <c r="DP516" s="22"/>
    </row>
    <row r="517" spans="4:120" x14ac:dyDescent="0.25">
      <c r="D517" s="2"/>
      <c r="F517" s="2">
        <v>38911</v>
      </c>
      <c r="G517">
        <v>129.921875</v>
      </c>
      <c r="H517" s="22">
        <f>_xll.BDH(H$3&amp;" Govt",$A$8,F517,F517)</f>
        <v>1.2742499999999999</v>
      </c>
      <c r="I517" s="14">
        <f t="shared" si="187"/>
        <v>101.95948597214048</v>
      </c>
      <c r="J517" s="2">
        <v>38911</v>
      </c>
      <c r="K517">
        <v>129.3671875</v>
      </c>
      <c r="L517" s="22">
        <f>_xll.BDH(L$3&amp;" Govt",$A$8,J517,J517)</f>
        <v>1.2496499999999999</v>
      </c>
      <c r="M517">
        <f t="shared" si="188"/>
        <v>103.52273636618254</v>
      </c>
      <c r="N517" s="2">
        <v>38911</v>
      </c>
      <c r="O517">
        <v>129.8984375</v>
      </c>
      <c r="P517" s="22">
        <f>_xll.BDH(P$3&amp;" Govt",$A$8,N517,N517)</f>
        <v>1.23102</v>
      </c>
      <c r="Q517">
        <f t="shared" si="189"/>
        <v>105.52098056895908</v>
      </c>
      <c r="R517" s="2">
        <v>38911</v>
      </c>
      <c r="S517">
        <v>130.05078125</v>
      </c>
      <c r="T517" s="22">
        <f>_xll.BDH(T$3&amp;" Govt",$A$8,R517,R517)</f>
        <v>1.1999599999999999</v>
      </c>
      <c r="U517">
        <f t="shared" si="190"/>
        <v>108.37926368378946</v>
      </c>
      <c r="V517" s="2">
        <v>39008</v>
      </c>
      <c r="W517">
        <v>100.96484375</v>
      </c>
      <c r="X517" s="22">
        <f>_xll.BDH(X$3&amp;" Govt",$A$8,V517,V517)</f>
        <v>1.07535</v>
      </c>
      <c r="Y517">
        <f t="shared" si="191"/>
        <v>93.890215976193801</v>
      </c>
      <c r="Z517" s="2">
        <v>38911</v>
      </c>
      <c r="AA517">
        <v>123.3984375</v>
      </c>
      <c r="AB517" s="22">
        <f>_xll.BDH(AB$3&amp;" Govt",$A$8,Z517,Z517)</f>
        <v>1.1599699999999999</v>
      </c>
      <c r="AC517">
        <f t="shared" si="192"/>
        <v>106.38071458744623</v>
      </c>
      <c r="AD517" s="2">
        <v>39548</v>
      </c>
      <c r="AE517">
        <v>114.96875</v>
      </c>
      <c r="AF517" s="22">
        <f>_xll.BDH(AF$3&amp;" Govt",$A$8,AD517,AD517)</f>
        <v>1.06437</v>
      </c>
      <c r="AG517">
        <f t="shared" si="193"/>
        <v>108.01577458966337</v>
      </c>
      <c r="AH517" s="2">
        <v>38911</v>
      </c>
      <c r="AI517">
        <v>121.11328125</v>
      </c>
      <c r="AJ517" s="22">
        <f>_xll.BDH(AJ$3&amp;" Govt",$A$8,AH517,AH517)</f>
        <v>1.1369799999999999</v>
      </c>
      <c r="AK517">
        <f t="shared" si="194"/>
        <v>106.52191001600733</v>
      </c>
      <c r="AL517" s="2">
        <v>39912</v>
      </c>
      <c r="AM517">
        <v>108.3046875</v>
      </c>
      <c r="AN517" s="22">
        <f>_xll.BDH(AN$3&amp;" Govt",$A$8,AL517,AL517)</f>
        <v>1.0419</v>
      </c>
      <c r="AO517">
        <f t="shared" si="195"/>
        <v>103.94921537575583</v>
      </c>
      <c r="AP517" s="2">
        <v>38911</v>
      </c>
      <c r="AQ517">
        <v>117.43359375</v>
      </c>
      <c r="AR517" s="22">
        <f>_xll.BDH(AR$3&amp;" Govt",$A$8,AP517,AP517)</f>
        <v>1.1228400000000001</v>
      </c>
      <c r="AS517">
        <f t="shared" si="196"/>
        <v>104.58622221331623</v>
      </c>
      <c r="AV517" s="22"/>
      <c r="AX517" s="2">
        <v>38911</v>
      </c>
      <c r="AY517">
        <v>106.75390625</v>
      </c>
      <c r="AZ517" s="22">
        <f>_xll.BDH(AZ$3&amp;" Govt",$A$8,AX517,AX517)</f>
        <v>1.0992200000000001</v>
      </c>
      <c r="BA517">
        <f t="shared" si="197"/>
        <v>97.117871081312202</v>
      </c>
      <c r="BB517" s="2">
        <v>38911</v>
      </c>
      <c r="BC517">
        <v>106.7109375</v>
      </c>
      <c r="BD517" s="22">
        <f>_xll.BDH(BD$3&amp;" Govt",$A$8,BB517,BB517)</f>
        <v>1.0926199999999999</v>
      </c>
      <c r="BE517">
        <f t="shared" si="198"/>
        <v>97.665187805458444</v>
      </c>
      <c r="BH517" s="22"/>
      <c r="BJ517" s="2">
        <v>38911</v>
      </c>
      <c r="BK517">
        <v>104.40234375</v>
      </c>
      <c r="BL517" s="22">
        <f>_xll.BDH(BL$3&amp;" Govt",$A$8,BJ517,BJ517)</f>
        <v>1.07104</v>
      </c>
      <c r="BM517">
        <f t="shared" si="199"/>
        <v>97.47753935427248</v>
      </c>
      <c r="BN517" s="2">
        <v>39086</v>
      </c>
      <c r="BO517">
        <v>100.765625</v>
      </c>
      <c r="BP517" s="22">
        <f>_xll.BDH(BP$3&amp;" Govt",$A$8,BN517,BN517)</f>
        <v>1.0567</v>
      </c>
      <c r="BQ517">
        <f t="shared" si="200"/>
        <v>95.35878205734835</v>
      </c>
      <c r="BR517" s="2">
        <v>39267</v>
      </c>
      <c r="BS517">
        <v>101.37109375</v>
      </c>
      <c r="BT517" s="22">
        <f>_xll.BDH(BT$3&amp;" Govt",$A$8,BR517,BR517)</f>
        <v>1.0632299999999999</v>
      </c>
      <c r="BU517">
        <f t="shared" si="201"/>
        <v>95.342582272885465</v>
      </c>
      <c r="BV517" s="2">
        <v>39447</v>
      </c>
      <c r="BW517">
        <v>109.1953125</v>
      </c>
      <c r="BX517" s="22">
        <f>_xll.BDH(BX$3&amp;" Govt",$A$8,BV517,BV517)</f>
        <v>1.0526200000000001</v>
      </c>
      <c r="BY517">
        <f t="shared" si="202"/>
        <v>103.73668797856776</v>
      </c>
      <c r="BZ517" s="2">
        <v>39629</v>
      </c>
      <c r="CA517">
        <v>117.640625</v>
      </c>
      <c r="CB517" s="22">
        <f>_xll.BDH(CB$3&amp;" Govt",$A$8,BZ517,BZ517)</f>
        <v>1.06352</v>
      </c>
      <c r="CC517">
        <f t="shared" si="203"/>
        <v>110.61439841281781</v>
      </c>
      <c r="CD517" s="2">
        <v>39811</v>
      </c>
      <c r="CE517">
        <v>108.9140625</v>
      </c>
      <c r="CF517" s="22">
        <f>_xll.BDH(CF$3&amp;" Govt",$A$8,CD517,CD517)</f>
        <v>1.0749900000000001</v>
      </c>
      <c r="CG517">
        <f t="shared" si="204"/>
        <v>101.31634945441351</v>
      </c>
      <c r="CH517" s="2">
        <v>39993</v>
      </c>
      <c r="CI517">
        <v>110.32421875</v>
      </c>
      <c r="CJ517" s="22">
        <f>_xll.BDH(CJ$3&amp;" Govt",$A$8,CH517,CH517)</f>
        <v>1.0286999999999999</v>
      </c>
      <c r="CK517">
        <f t="shared" si="205"/>
        <v>107.24625133663848</v>
      </c>
      <c r="CN517" s="22"/>
      <c r="CR517" s="22"/>
      <c r="CV517" s="22"/>
      <c r="CZ517" s="22"/>
      <c r="DB517" s="2">
        <v>38916</v>
      </c>
      <c r="DC517">
        <v>104.26953125</v>
      </c>
      <c r="DD517" s="22">
        <f>_xll.BDH(DD$3&amp;" Govt",$A$8,DB517,DB517)</f>
        <v>1.07189</v>
      </c>
      <c r="DE517">
        <f t="shared" si="207"/>
        <v>97.276335491514985</v>
      </c>
      <c r="DF517" s="2">
        <v>39457</v>
      </c>
      <c r="DG517">
        <v>106.8671875</v>
      </c>
      <c r="DH517" s="22">
        <f>_xll.BDH(DH$3&amp;" Govt",$A$8,DF517,DF517)</f>
        <v>1.0545100000000001</v>
      </c>
      <c r="DI517">
        <f t="shared" si="208"/>
        <v>101.34298157438052</v>
      </c>
      <c r="DJ517" s="2">
        <v>39821</v>
      </c>
      <c r="DK517">
        <v>105.88671875</v>
      </c>
      <c r="DL517" s="22">
        <f>_xll.BDH(DL$3&amp;" Govt",$A$8,DJ517,DJ517)</f>
        <v>1.06928</v>
      </c>
      <c r="DM517">
        <f t="shared" si="209"/>
        <v>99.026184675669612</v>
      </c>
      <c r="DP517" s="22"/>
    </row>
    <row r="518" spans="4:120" x14ac:dyDescent="0.25">
      <c r="D518" s="2"/>
      <c r="F518" s="2">
        <v>38912</v>
      </c>
      <c r="G518">
        <v>127.890625</v>
      </c>
      <c r="H518" s="22">
        <f>_xll.BDH(H$3&amp;" Govt",$A$8,F518,F518)</f>
        <v>1.2744599999999999</v>
      </c>
      <c r="I518" s="14">
        <f t="shared" ref="I518:I581" si="210">G518/H518</f>
        <v>100.34887324827771</v>
      </c>
      <c r="J518" s="2">
        <v>38912</v>
      </c>
      <c r="K518">
        <v>127.21875</v>
      </c>
      <c r="L518" s="22">
        <f>_xll.BDH(L$3&amp;" Govt",$A$8,J518,J518)</f>
        <v>1.2498499999999999</v>
      </c>
      <c r="M518">
        <f t="shared" ref="M518:M581" si="211">K518/L518</f>
        <v>101.7872144657359</v>
      </c>
      <c r="N518" s="2">
        <v>38912</v>
      </c>
      <c r="O518">
        <v>127.69140625</v>
      </c>
      <c r="P518" s="22">
        <f>_xll.BDH(P$3&amp;" Govt",$A$8,N518,N518)</f>
        <v>1.23122</v>
      </c>
      <c r="Q518">
        <f t="shared" ref="Q518:Q581" si="212">O518/P518</f>
        <v>103.71128332060883</v>
      </c>
      <c r="R518" s="2">
        <v>38912</v>
      </c>
      <c r="S518">
        <v>127.69921875</v>
      </c>
      <c r="T518" s="22">
        <f>_xll.BDH(T$3&amp;" Govt",$A$8,R518,R518)</f>
        <v>1.2001500000000001</v>
      </c>
      <c r="U518">
        <f t="shared" ref="U518:U581" si="213">S518/T518</f>
        <v>106.4027152855893</v>
      </c>
      <c r="V518" s="2">
        <v>39009</v>
      </c>
      <c r="W518">
        <v>100.87109375</v>
      </c>
      <c r="X518" s="22">
        <f>_xll.BDH(X$3&amp;" Govt",$A$8,V518,V518)</f>
        <v>1.07542</v>
      </c>
      <c r="Y518">
        <f t="shared" ref="Y518:Y581" si="214">W518/X518</f>
        <v>93.796929339234893</v>
      </c>
      <c r="Z518" s="2">
        <v>38912</v>
      </c>
      <c r="AA518">
        <v>121.58984375</v>
      </c>
      <c r="AB518" s="22">
        <f>_xll.BDH(AB$3&amp;" Govt",$A$8,Z518,Z518)</f>
        <v>1.16015</v>
      </c>
      <c r="AC518">
        <f t="shared" ref="AC518:AC581" si="215">AA518/AB518</f>
        <v>104.80527841227428</v>
      </c>
      <c r="AD518" s="2">
        <v>39549</v>
      </c>
      <c r="AE518">
        <v>115.2734375</v>
      </c>
      <c r="AF518" s="22">
        <f>_xll.BDH(AF$3&amp;" Govt",$A$8,AD518,AD518)</f>
        <v>1.0644800000000001</v>
      </c>
      <c r="AG518">
        <f t="shared" ref="AG518:AG581" si="216">AE518/AF518</f>
        <v>108.29084388621673</v>
      </c>
      <c r="AH518" s="2">
        <v>38912</v>
      </c>
      <c r="AI518">
        <v>119.42578125</v>
      </c>
      <c r="AJ518" s="22">
        <f>_xll.BDH(AJ$3&amp;" Govt",$A$8,AH518,AH518)</f>
        <v>1.1371599999999999</v>
      </c>
      <c r="AK518">
        <f t="shared" ref="AK518:AK581" si="217">AI518/AJ518</f>
        <v>105.02108872102431</v>
      </c>
      <c r="AL518" s="2">
        <v>39913</v>
      </c>
      <c r="AM518">
        <v>108.2890625</v>
      </c>
      <c r="AN518" s="22">
        <f>_xll.BDH(AN$3&amp;" Govt",$A$8,AL518,AL518)</f>
        <v>1.0420700000000001</v>
      </c>
      <c r="AO518">
        <f t="shared" ref="AO518:AO581" si="218">AM518/AN518</f>
        <v>103.91726323567514</v>
      </c>
      <c r="AP518" s="2">
        <v>38912</v>
      </c>
      <c r="AQ518">
        <v>115.97265625</v>
      </c>
      <c r="AR518" s="22">
        <f>_xll.BDH(AR$3&amp;" Govt",$A$8,AP518,AP518)</f>
        <v>1.1230199999999999</v>
      </c>
      <c r="AS518">
        <f t="shared" ref="AS518:AS581" si="219">AQ518/AR518</f>
        <v>103.26855821801928</v>
      </c>
      <c r="AV518" s="22"/>
      <c r="AX518" s="2">
        <v>38912</v>
      </c>
      <c r="AY518">
        <v>105.9453125</v>
      </c>
      <c r="AZ518" s="22">
        <f>_xll.BDH(AZ$3&amp;" Govt",$A$8,AX518,AX518)</f>
        <v>1.0993900000000001</v>
      </c>
      <c r="BA518">
        <f t="shared" ref="BA518:BA581" si="220">AY518/AZ518</f>
        <v>96.367360536297397</v>
      </c>
      <c r="BB518" s="2">
        <v>38912</v>
      </c>
      <c r="BC518">
        <v>105.82421875</v>
      </c>
      <c r="BD518" s="22">
        <f>_xll.BDH(BD$3&amp;" Govt",$A$8,BB518,BB518)</f>
        <v>1.0927899999999999</v>
      </c>
      <c r="BE518">
        <f t="shared" ref="BE518:BE581" si="221">BC518/BD518</f>
        <v>96.838568023133448</v>
      </c>
      <c r="BH518" s="22"/>
      <c r="BJ518" s="2">
        <v>38912</v>
      </c>
      <c r="BK518">
        <v>103.56640625</v>
      </c>
      <c r="BL518" s="22">
        <f>_xll.BDH(BL$3&amp;" Govt",$A$8,BJ518,BJ518)</f>
        <v>1.07121</v>
      </c>
      <c r="BM518">
        <f t="shared" ref="BM518:BM581" si="222">BK518/BL518</f>
        <v>96.681702233922394</v>
      </c>
      <c r="BN518" s="2">
        <v>39087</v>
      </c>
      <c r="BO518">
        <v>100.546875</v>
      </c>
      <c r="BP518" s="22">
        <f>_xll.BDH(BP$3&amp;" Govt",$A$8,BN518,BN518)</f>
        <v>1.0566500000000001</v>
      </c>
      <c r="BQ518">
        <f t="shared" ref="BQ518:BQ581" si="223">BO518/BP518</f>
        <v>95.156272180949216</v>
      </c>
      <c r="BR518" s="2">
        <v>39268</v>
      </c>
      <c r="BS518">
        <v>100.83203125</v>
      </c>
      <c r="BT518" s="22">
        <f>_xll.BDH(BT$3&amp;" Govt",$A$8,BR518,BR518)</f>
        <v>1.0634399999999999</v>
      </c>
      <c r="BU518">
        <f t="shared" ref="BU518:BU581" si="224">BS518/BT518</f>
        <v>94.816850268938538</v>
      </c>
      <c r="BV518" s="2">
        <v>39448</v>
      </c>
      <c r="BW518">
        <v>109.1953125</v>
      </c>
      <c r="BX518" s="22">
        <f>_xll.BDH(BX$3&amp;" Govt",$A$8,BV518,BV518)</f>
        <v>1.0526899999999999</v>
      </c>
      <c r="BY518">
        <f t="shared" ref="BY518:BY581" si="225">BW518/BX518</f>
        <v>103.72978987166213</v>
      </c>
      <c r="BZ518" s="2">
        <v>39630</v>
      </c>
      <c r="CA518">
        <v>117.52734375</v>
      </c>
      <c r="CB518" s="22">
        <f>_xll.BDH(CB$3&amp;" Govt",$A$8,BZ518,BZ518)</f>
        <v>1.0637399999999999</v>
      </c>
      <c r="CC518">
        <f t="shared" ref="CC518:CC581" si="226">CA518/CB518</f>
        <v>110.48502806136838</v>
      </c>
      <c r="CD518" s="2">
        <v>39812</v>
      </c>
      <c r="CE518">
        <v>108.96875</v>
      </c>
      <c r="CF518" s="22">
        <f>_xll.BDH(CF$3&amp;" Govt",$A$8,CD518,CD518)</f>
        <v>1.07463</v>
      </c>
      <c r="CG518">
        <f t="shared" ref="CG518:CG581" si="227">CE518/CF518</f>
        <v>101.40117994100295</v>
      </c>
      <c r="CH518" s="2">
        <v>39994</v>
      </c>
      <c r="CI518">
        <v>110.8515625</v>
      </c>
      <c r="CJ518" s="22">
        <f>_xll.BDH(CJ$3&amp;" Govt",$A$8,CH518,CH518)</f>
        <v>1.0287900000000001</v>
      </c>
      <c r="CK518">
        <f t="shared" ref="CK518:CK581" si="228">CI518/CJ518</f>
        <v>107.74945567122541</v>
      </c>
      <c r="CN518" s="22"/>
      <c r="CR518" s="22"/>
      <c r="CV518" s="22"/>
      <c r="CZ518" s="22"/>
      <c r="DB518" s="2">
        <v>38917</v>
      </c>
      <c r="DC518">
        <v>105.34765625</v>
      </c>
      <c r="DD518" s="22">
        <f>_xll.BDH(DD$3&amp;" Govt",$A$8,DB518,DB518)</f>
        <v>1.07206</v>
      </c>
      <c r="DE518">
        <f t="shared" ref="DE518:DE581" si="229">DC518/DD518</f>
        <v>98.266567402943863</v>
      </c>
      <c r="DF518" s="2">
        <v>39458</v>
      </c>
      <c r="DG518">
        <v>108.52734375</v>
      </c>
      <c r="DH518" s="22">
        <f>_xll.BDH(DH$3&amp;" Govt",$A$8,DF518,DF518)</f>
        <v>1.05471</v>
      </c>
      <c r="DI518">
        <f t="shared" ref="DI518:DI581" si="230">DG518/DH518</f>
        <v>102.89780484682993</v>
      </c>
      <c r="DJ518" s="2">
        <v>39822</v>
      </c>
      <c r="DK518">
        <v>107.42578125</v>
      </c>
      <c r="DL518" s="22">
        <f>_xll.BDH(DL$3&amp;" Govt",$A$8,DJ518,DJ518)</f>
        <v>1.0686199999999999</v>
      </c>
      <c r="DM518">
        <f t="shared" ref="DM518:DM581" si="231">DK518/DL518</f>
        <v>100.52757879320994</v>
      </c>
      <c r="DP518" s="22"/>
    </row>
    <row r="519" spans="4:120" x14ac:dyDescent="0.25">
      <c r="D519" s="2"/>
      <c r="F519" s="2">
        <v>38915</v>
      </c>
      <c r="G519">
        <v>127.83984375</v>
      </c>
      <c r="H519" s="22">
        <f>_xll.BDH(H$3&amp;" Govt",$A$8,F519,F519)</f>
        <v>1.2750699999999999</v>
      </c>
      <c r="I519" s="14">
        <f t="shared" si="210"/>
        <v>100.2610395899833</v>
      </c>
      <c r="J519" s="2">
        <v>38915</v>
      </c>
      <c r="K519">
        <v>127.15234375</v>
      </c>
      <c r="L519" s="22">
        <f>_xll.BDH(L$3&amp;" Govt",$A$8,J519,J519)</f>
        <v>1.2504500000000001</v>
      </c>
      <c r="M519">
        <f t="shared" si="211"/>
        <v>101.68526830341077</v>
      </c>
      <c r="N519" s="2">
        <v>38915</v>
      </c>
      <c r="O519">
        <v>127.58984375</v>
      </c>
      <c r="P519" s="22">
        <f>_xll.BDH(P$3&amp;" Govt",$A$8,N519,N519)</f>
        <v>1.2318100000000001</v>
      </c>
      <c r="Q519">
        <f t="shared" si="212"/>
        <v>103.57915892061276</v>
      </c>
      <c r="R519" s="2">
        <v>38915</v>
      </c>
      <c r="S519">
        <v>127.52734375</v>
      </c>
      <c r="T519" s="22">
        <f>_xll.BDH(T$3&amp;" Govt",$A$8,R519,R519)</f>
        <v>1.20072</v>
      </c>
      <c r="U519">
        <f t="shared" si="213"/>
        <v>106.2090610217203</v>
      </c>
      <c r="V519" s="2">
        <v>39010</v>
      </c>
      <c r="W519">
        <v>100.93359375</v>
      </c>
      <c r="X519" s="22">
        <f>_xll.BDH(X$3&amp;" Govt",$A$8,V519,V519)</f>
        <v>1.07548</v>
      </c>
      <c r="Y519">
        <f t="shared" si="214"/>
        <v>93.849810084799344</v>
      </c>
      <c r="Z519" s="2">
        <v>38915</v>
      </c>
      <c r="AA519">
        <v>121.4375</v>
      </c>
      <c r="AB519" s="22">
        <f>_xll.BDH(AB$3&amp;" Govt",$A$8,Z519,Z519)</f>
        <v>1.1607099999999999</v>
      </c>
      <c r="AC519">
        <f t="shared" si="215"/>
        <v>104.62346322509499</v>
      </c>
      <c r="AD519" s="2">
        <v>39552</v>
      </c>
      <c r="AE519">
        <v>114.02734375</v>
      </c>
      <c r="AF519" s="22">
        <f>_xll.BDH(AF$3&amp;" Govt",$A$8,AD519,AD519)</f>
        <v>1.0647899999999999</v>
      </c>
      <c r="AG519">
        <f t="shared" si="216"/>
        <v>107.08904455338612</v>
      </c>
      <c r="AH519" s="2">
        <v>38915</v>
      </c>
      <c r="AI519">
        <v>119.3125</v>
      </c>
      <c r="AJ519" s="22">
        <f>_xll.BDH(AJ$3&amp;" Govt",$A$8,AH519,AH519)</f>
        <v>1.13771</v>
      </c>
      <c r="AK519">
        <f t="shared" si="217"/>
        <v>104.87074913642317</v>
      </c>
      <c r="AL519" s="2">
        <v>39916</v>
      </c>
      <c r="AM519">
        <v>108.41015625</v>
      </c>
      <c r="AN519" s="22">
        <f>_xll.BDH(AN$3&amp;" Govt",$A$8,AL519,AL519)</f>
        <v>1.0425899999999999</v>
      </c>
      <c r="AO519">
        <f t="shared" si="218"/>
        <v>103.98158072684373</v>
      </c>
      <c r="AP519" s="2">
        <v>38915</v>
      </c>
      <c r="AQ519">
        <v>115.87890625</v>
      </c>
      <c r="AR519" s="22">
        <f>_xll.BDH(AR$3&amp;" Govt",$A$8,AP519,AP519)</f>
        <v>1.1235599999999999</v>
      </c>
      <c r="AS519">
        <f t="shared" si="219"/>
        <v>103.13548564384635</v>
      </c>
      <c r="AV519" s="22"/>
      <c r="AX519" s="2">
        <v>38915</v>
      </c>
      <c r="AY519">
        <v>105.8671875</v>
      </c>
      <c r="AZ519" s="22">
        <f>_xll.BDH(AZ$3&amp;" Govt",$A$8,AX519,AX519)</f>
        <v>1.09992</v>
      </c>
      <c r="BA519">
        <f t="shared" si="220"/>
        <v>96.249897719834166</v>
      </c>
      <c r="BB519" s="2">
        <v>38915</v>
      </c>
      <c r="BC519">
        <v>105.828125</v>
      </c>
      <c r="BD519" s="22">
        <f>_xll.BDH(BD$3&amp;" Govt",$A$8,BB519,BB519)</f>
        <v>1.09331</v>
      </c>
      <c r="BE519">
        <f t="shared" si="221"/>
        <v>96.796082538346852</v>
      </c>
      <c r="BH519" s="22"/>
      <c r="BJ519" s="2">
        <v>38915</v>
      </c>
      <c r="BK519">
        <v>103.47265625</v>
      </c>
      <c r="BL519" s="22">
        <f>_xll.BDH(BL$3&amp;" Govt",$A$8,BJ519,BJ519)</f>
        <v>1.07172</v>
      </c>
      <c r="BM519">
        <f t="shared" si="222"/>
        <v>96.548218051356699</v>
      </c>
      <c r="BN519" s="2">
        <v>39090</v>
      </c>
      <c r="BO519">
        <v>100.61328125</v>
      </c>
      <c r="BP519" s="22">
        <f>_xll.BDH(BP$3&amp;" Govt",$A$8,BN519,BN519)</f>
        <v>1.0564899999999999</v>
      </c>
      <c r="BQ519">
        <f t="shared" si="223"/>
        <v>95.233538651572673</v>
      </c>
      <c r="BR519" s="2">
        <v>39269</v>
      </c>
      <c r="BS519">
        <v>100.640625</v>
      </c>
      <c r="BT519" s="22">
        <f>_xll.BDH(BT$3&amp;" Govt",$A$8,BR519,BR519)</f>
        <v>1.06365</v>
      </c>
      <c r="BU519">
        <f t="shared" si="224"/>
        <v>94.618177972077277</v>
      </c>
      <c r="BV519" s="2">
        <v>39449</v>
      </c>
      <c r="BW519">
        <v>110.2421875</v>
      </c>
      <c r="BX519" s="22">
        <f>_xll.BDH(BX$3&amp;" Govt",$A$8,BV519,BV519)</f>
        <v>1.0528999999999999</v>
      </c>
      <c r="BY519">
        <f t="shared" si="225"/>
        <v>104.70337876341533</v>
      </c>
      <c r="BZ519" s="2">
        <v>39631</v>
      </c>
      <c r="CA519">
        <v>118.265625</v>
      </c>
      <c r="CB519" s="22">
        <f>_xll.BDH(CB$3&amp;" Govt",$A$8,BZ519,BZ519)</f>
        <v>1.06402</v>
      </c>
      <c r="CC519">
        <f t="shared" si="226"/>
        <v>111.14981391327231</v>
      </c>
      <c r="CD519" s="2">
        <v>39813</v>
      </c>
      <c r="CE519">
        <v>108.05859375</v>
      </c>
      <c r="CF519" s="22">
        <f>_xll.BDH(CF$3&amp;" Govt",$A$8,CD519,CD519)</f>
        <v>1.0742799999999999</v>
      </c>
      <c r="CG519">
        <f t="shared" si="227"/>
        <v>100.58699198532972</v>
      </c>
      <c r="CH519" s="2">
        <v>39995</v>
      </c>
      <c r="CI519">
        <v>110.62890625</v>
      </c>
      <c r="CJ519" s="22">
        <f>_xll.BDH(CJ$3&amp;" Govt",$A$8,CH519,CH519)</f>
        <v>1.02887</v>
      </c>
      <c r="CK519">
        <f t="shared" si="228"/>
        <v>107.5246690543995</v>
      </c>
      <c r="CN519" s="22"/>
      <c r="CR519" s="22"/>
      <c r="CV519" s="22"/>
      <c r="CZ519" s="22"/>
      <c r="DB519" s="2">
        <v>38918</v>
      </c>
      <c r="DC519">
        <v>105.72265625</v>
      </c>
      <c r="DD519" s="22">
        <f>_xll.BDH(DD$3&amp;" Govt",$A$8,DB519,DB519)</f>
        <v>1.0722400000000001</v>
      </c>
      <c r="DE519">
        <f t="shared" si="229"/>
        <v>98.599806246735795</v>
      </c>
      <c r="DF519" s="2">
        <v>39461</v>
      </c>
      <c r="DG519">
        <v>108.2421875</v>
      </c>
      <c r="DH519" s="22">
        <f>_xll.BDH(DH$3&amp;" Govt",$A$8,DF519,DF519)</f>
        <v>1.05532</v>
      </c>
      <c r="DI519">
        <f t="shared" si="230"/>
        <v>102.56811914869424</v>
      </c>
      <c r="DJ519" s="2">
        <v>39825</v>
      </c>
      <c r="DK519">
        <v>109.11328125</v>
      </c>
      <c r="DL519" s="22">
        <f>_xll.BDH(DL$3&amp;" Govt",$A$8,DJ519,DJ519)</f>
        <v>1.06663</v>
      </c>
      <c r="DM519">
        <f t="shared" si="231"/>
        <v>102.29721763873134</v>
      </c>
      <c r="DP519" s="22"/>
    </row>
    <row r="520" spans="4:120" x14ac:dyDescent="0.25">
      <c r="D520" s="2"/>
      <c r="F520" s="2">
        <v>38916</v>
      </c>
      <c r="G520">
        <v>127.875</v>
      </c>
      <c r="H520" s="22">
        <f>_xll.BDH(H$3&amp;" Govt",$A$8,F520,F520)</f>
        <v>1.2752699999999999</v>
      </c>
      <c r="I520" s="14">
        <f t="shared" si="210"/>
        <v>100.27288338939989</v>
      </c>
      <c r="J520" s="2">
        <v>38916</v>
      </c>
      <c r="K520">
        <v>127.05078125</v>
      </c>
      <c r="L520" s="22">
        <f>_xll.BDH(L$3&amp;" Govt",$A$8,J520,J520)</f>
        <v>1.25065</v>
      </c>
      <c r="M520">
        <f t="shared" si="211"/>
        <v>101.58779934434094</v>
      </c>
      <c r="N520" s="2">
        <v>38916</v>
      </c>
      <c r="O520">
        <v>127.37109375</v>
      </c>
      <c r="P520" s="22">
        <f>_xll.BDH(P$3&amp;" Govt",$A$8,N520,N520)</f>
        <v>1.232</v>
      </c>
      <c r="Q520">
        <f t="shared" si="212"/>
        <v>103.38562804383118</v>
      </c>
      <c r="R520" s="2">
        <v>38916</v>
      </c>
      <c r="S520">
        <v>127.28125</v>
      </c>
      <c r="T520" s="22">
        <f>_xll.BDH(T$3&amp;" Govt",$A$8,R520,R520)</f>
        <v>1.20092</v>
      </c>
      <c r="U520">
        <f t="shared" si="213"/>
        <v>105.98645205342571</v>
      </c>
      <c r="V520" s="2">
        <v>39013</v>
      </c>
      <c r="W520">
        <v>100.79296875</v>
      </c>
      <c r="X520" s="22">
        <f>_xll.BDH(X$3&amp;" Govt",$A$8,V520,V520)</f>
        <v>1.07569</v>
      </c>
      <c r="Y520">
        <f t="shared" si="214"/>
        <v>93.700758350454123</v>
      </c>
      <c r="Z520" s="2">
        <v>38916</v>
      </c>
      <c r="AA520">
        <v>121.10546875</v>
      </c>
      <c r="AB520" s="22">
        <f>_xll.BDH(AB$3&amp;" Govt",$A$8,Z520,Z520)</f>
        <v>1.1609</v>
      </c>
      <c r="AC520">
        <f t="shared" si="215"/>
        <v>104.3203279782927</v>
      </c>
      <c r="AD520" s="2">
        <v>39553</v>
      </c>
      <c r="AE520">
        <v>113.89453125</v>
      </c>
      <c r="AF520" s="22">
        <f>_xll.BDH(AF$3&amp;" Govt",$A$8,AD520,AD520)</f>
        <v>1.0648900000000001</v>
      </c>
      <c r="AG520">
        <f t="shared" si="216"/>
        <v>106.95426875076298</v>
      </c>
      <c r="AH520" s="2">
        <v>38916</v>
      </c>
      <c r="AI520">
        <v>118.91796875</v>
      </c>
      <c r="AJ520" s="22">
        <f>_xll.BDH(AJ$3&amp;" Govt",$A$8,AH520,AH520)</f>
        <v>1.1378900000000001</v>
      </c>
      <c r="AK520">
        <f t="shared" si="217"/>
        <v>104.50743810913181</v>
      </c>
      <c r="AL520" s="2">
        <v>39917</v>
      </c>
      <c r="AM520">
        <v>107.4375</v>
      </c>
      <c r="AN520" s="22">
        <f>_xll.BDH(AN$3&amp;" Govt",$A$8,AL520,AL520)</f>
        <v>1.0427599999999999</v>
      </c>
      <c r="AO520">
        <f t="shared" si="218"/>
        <v>103.03185776209291</v>
      </c>
      <c r="AP520" s="2">
        <v>38916</v>
      </c>
      <c r="AQ520">
        <v>115.4296875</v>
      </c>
      <c r="AR520" s="22">
        <f>_xll.BDH(AR$3&amp;" Govt",$A$8,AP520,AP520)</f>
        <v>1.12374</v>
      </c>
      <c r="AS520">
        <f t="shared" si="219"/>
        <v>102.71921218431311</v>
      </c>
      <c r="AV520" s="22"/>
      <c r="AX520" s="2">
        <v>38916</v>
      </c>
      <c r="AY520">
        <v>105.40625</v>
      </c>
      <c r="AZ520" s="22">
        <f>_xll.BDH(AZ$3&amp;" Govt",$A$8,AX520,AX520)</f>
        <v>1.10009</v>
      </c>
      <c r="BA520">
        <f t="shared" si="220"/>
        <v>95.816024143479169</v>
      </c>
      <c r="BB520" s="2">
        <v>38916</v>
      </c>
      <c r="BC520">
        <v>105.35546875</v>
      </c>
      <c r="BD520" s="22">
        <f>_xll.BDH(BD$3&amp;" Govt",$A$8,BB520,BB520)</f>
        <v>1.0934900000000001</v>
      </c>
      <c r="BE520">
        <f t="shared" si="221"/>
        <v>96.347903273006608</v>
      </c>
      <c r="BH520" s="22"/>
      <c r="BJ520" s="2">
        <v>38916</v>
      </c>
      <c r="BK520">
        <v>103.0234375</v>
      </c>
      <c r="BL520" s="22">
        <f>_xll.BDH(BL$3&amp;" Govt",$A$8,BJ520,BJ520)</f>
        <v>1.07189</v>
      </c>
      <c r="BM520">
        <f t="shared" si="222"/>
        <v>96.113815316870202</v>
      </c>
      <c r="BN520" s="2">
        <v>39091</v>
      </c>
      <c r="BO520">
        <v>100.546875</v>
      </c>
      <c r="BP520" s="22">
        <f>_xll.BDH(BP$3&amp;" Govt",$A$8,BN520,BN520)</f>
        <v>1.05644</v>
      </c>
      <c r="BQ520">
        <f t="shared" si="223"/>
        <v>95.175187421907538</v>
      </c>
      <c r="BR520" s="2">
        <v>39272</v>
      </c>
      <c r="BS520">
        <v>100.984375</v>
      </c>
      <c r="BT520" s="22">
        <f>_xll.BDH(BT$3&amp;" Govt",$A$8,BR520,BR520)</f>
        <v>1.0642800000000001</v>
      </c>
      <c r="BU520">
        <f t="shared" si="224"/>
        <v>94.885157101514622</v>
      </c>
      <c r="BV520" s="2">
        <v>39450</v>
      </c>
      <c r="BW520">
        <v>110.5</v>
      </c>
      <c r="BX520" s="22">
        <f>_xll.BDH(BX$3&amp;" Govt",$A$8,BV520,BV520)</f>
        <v>1.0530999999999999</v>
      </c>
      <c r="BY520">
        <f t="shared" si="225"/>
        <v>104.92830690342798</v>
      </c>
      <c r="BZ520" s="2">
        <v>39632</v>
      </c>
      <c r="CA520">
        <v>118.5078125</v>
      </c>
      <c r="CB520" s="22">
        <f>_xll.BDH(CB$3&amp;" Govt",$A$8,BZ520,BZ520)</f>
        <v>1.0643100000000001</v>
      </c>
      <c r="CC520">
        <f t="shared" si="226"/>
        <v>111.34708167733085</v>
      </c>
      <c r="CD520" s="2">
        <v>39814</v>
      </c>
      <c r="CE520">
        <v>108.05859375</v>
      </c>
      <c r="CF520" s="22">
        <f>_xll.BDH(CF$3&amp;" Govt",$A$8,CD520,CD520)</f>
        <v>1.0739300000000001</v>
      </c>
      <c r="CG520">
        <f t="shared" si="227"/>
        <v>100.61977386794297</v>
      </c>
      <c r="CH520" s="2">
        <v>39996</v>
      </c>
      <c r="CI520">
        <v>110.34765625</v>
      </c>
      <c r="CJ520" s="22">
        <f>_xll.BDH(CJ$3&amp;" Govt",$A$8,CH520,CH520)</f>
        <v>1.0289699999999999</v>
      </c>
      <c r="CK520">
        <f t="shared" si="228"/>
        <v>107.24088773239259</v>
      </c>
      <c r="CN520" s="22"/>
      <c r="CR520" s="22"/>
      <c r="CV520" s="22"/>
      <c r="CZ520" s="22"/>
      <c r="DB520" s="2">
        <v>38919</v>
      </c>
      <c r="DC520">
        <v>105.30859375</v>
      </c>
      <c r="DD520" s="22">
        <f>_xll.BDH(DD$3&amp;" Govt",$A$8,DB520,DB520)</f>
        <v>1.0724100000000001</v>
      </c>
      <c r="DE520">
        <f t="shared" si="229"/>
        <v>98.198071399930996</v>
      </c>
      <c r="DF520" s="2">
        <v>39462</v>
      </c>
      <c r="DG520">
        <v>109.40625</v>
      </c>
      <c r="DH520" s="22">
        <f>_xll.BDH(DH$3&amp;" Govt",$A$8,DF520,DF520)</f>
        <v>1.05552</v>
      </c>
      <c r="DI520">
        <f t="shared" si="230"/>
        <v>103.65151773533424</v>
      </c>
      <c r="DJ520" s="2">
        <v>39826</v>
      </c>
      <c r="DK520">
        <v>109.6875</v>
      </c>
      <c r="DL520" s="22">
        <f>_xll.BDH(DL$3&amp;" Govt",$A$8,DJ520,DJ520)</f>
        <v>1.06596</v>
      </c>
      <c r="DM520">
        <f t="shared" si="231"/>
        <v>102.90020263424519</v>
      </c>
      <c r="DP520" s="22"/>
    </row>
    <row r="521" spans="4:120" x14ac:dyDescent="0.25">
      <c r="D521" s="2"/>
      <c r="F521" s="2">
        <v>38917</v>
      </c>
      <c r="G521">
        <v>127.88671875</v>
      </c>
      <c r="H521" s="22">
        <f>_xll.BDH(H$3&amp;" Govt",$A$8,F521,F521)</f>
        <v>1.2754799999999999</v>
      </c>
      <c r="I521" s="14">
        <f t="shared" si="210"/>
        <v>100.26556178850315</v>
      </c>
      <c r="J521" s="2">
        <v>38917</v>
      </c>
      <c r="K521">
        <v>127.16015625</v>
      </c>
      <c r="L521" s="22">
        <f>_xll.BDH(L$3&amp;" Govt",$A$8,J521,J521)</f>
        <v>1.25085</v>
      </c>
      <c r="M521">
        <f t="shared" si="211"/>
        <v>101.65899688212016</v>
      </c>
      <c r="N521" s="2">
        <v>38917</v>
      </c>
      <c r="O521">
        <v>127.578125</v>
      </c>
      <c r="P521" s="22">
        <f>_xll.BDH(P$3&amp;" Govt",$A$8,N521,N521)</f>
        <v>1.2322</v>
      </c>
      <c r="Q521">
        <f t="shared" si="212"/>
        <v>103.5368649569875</v>
      </c>
      <c r="R521" s="2">
        <v>38917</v>
      </c>
      <c r="S521">
        <v>127.59375</v>
      </c>
      <c r="T521" s="22">
        <f>_xll.BDH(T$3&amp;" Govt",$A$8,R521,R521)</f>
        <v>1.2011099999999999</v>
      </c>
      <c r="U521">
        <f t="shared" si="213"/>
        <v>106.229862377301</v>
      </c>
      <c r="V521" s="2">
        <v>39014</v>
      </c>
      <c r="W521">
        <v>100.91796875</v>
      </c>
      <c r="X521" s="22">
        <f>_xll.BDH(X$3&amp;" Govt",$A$8,V521,V521)</f>
        <v>1.07576</v>
      </c>
      <c r="Y521">
        <f t="shared" si="214"/>
        <v>93.810858137502791</v>
      </c>
      <c r="Z521" s="2">
        <v>38917</v>
      </c>
      <c r="AA521">
        <v>121.515625</v>
      </c>
      <c r="AB521" s="22">
        <f>_xll.BDH(AB$3&amp;" Govt",$A$8,Z521,Z521)</f>
        <v>1.1610800000000001</v>
      </c>
      <c r="AC521">
        <f t="shared" si="215"/>
        <v>104.65740948082818</v>
      </c>
      <c r="AD521" s="2">
        <v>39554</v>
      </c>
      <c r="AE521">
        <v>113.546875</v>
      </c>
      <c r="AF521" s="22">
        <f>_xll.BDH(AF$3&amp;" Govt",$A$8,AD521,AD521)</f>
        <v>1.0649900000000001</v>
      </c>
      <c r="AG521">
        <f t="shared" si="216"/>
        <v>106.61778514352247</v>
      </c>
      <c r="AH521" s="2">
        <v>38917</v>
      </c>
      <c r="AI521">
        <v>119.390625</v>
      </c>
      <c r="AJ521" s="22">
        <f>_xll.BDH(AJ$3&amp;" Govt",$A$8,AH521,AH521)</f>
        <v>1.1380699999999999</v>
      </c>
      <c r="AK521">
        <f t="shared" si="217"/>
        <v>104.90622281581977</v>
      </c>
      <c r="AL521" s="2">
        <v>39918</v>
      </c>
      <c r="AM521">
        <v>107.4765625</v>
      </c>
      <c r="AN521" s="22">
        <f>_xll.BDH(AN$3&amp;" Govt",$A$8,AL521,AL521)</f>
        <v>1.0429299999999999</v>
      </c>
      <c r="AO521">
        <f t="shared" si="218"/>
        <v>103.05251790628327</v>
      </c>
      <c r="AP521" s="2">
        <v>38917</v>
      </c>
      <c r="AQ521">
        <v>115.96875</v>
      </c>
      <c r="AR521" s="22">
        <f>_xll.BDH(AR$3&amp;" Govt",$A$8,AP521,AP521)</f>
        <v>1.12392</v>
      </c>
      <c r="AS521">
        <f t="shared" si="219"/>
        <v>103.1823884262225</v>
      </c>
      <c r="AV521" s="22"/>
      <c r="AX521" s="2">
        <v>38917</v>
      </c>
      <c r="AY521">
        <v>105.99609375</v>
      </c>
      <c r="AZ521" s="22">
        <f>_xll.BDH(AZ$3&amp;" Govt",$A$8,AX521,AX521)</f>
        <v>1.1002700000000001</v>
      </c>
      <c r="BA521">
        <f t="shared" si="220"/>
        <v>96.336439010424712</v>
      </c>
      <c r="BB521" s="2">
        <v>38917</v>
      </c>
      <c r="BC521">
        <v>105.92578125</v>
      </c>
      <c r="BD521" s="22">
        <f>_xll.BDH(BD$3&amp;" Govt",$A$8,BB521,BB521)</f>
        <v>1.0936600000000001</v>
      </c>
      <c r="BE521">
        <f t="shared" si="221"/>
        <v>96.85439830477479</v>
      </c>
      <c r="BH521" s="22"/>
      <c r="BJ521" s="2">
        <v>38917</v>
      </c>
      <c r="BK521">
        <v>103.65234375</v>
      </c>
      <c r="BL521" s="22">
        <f>_xll.BDH(BL$3&amp;" Govt",$A$8,BJ521,BJ521)</f>
        <v>1.07206</v>
      </c>
      <c r="BM521">
        <f t="shared" si="222"/>
        <v>96.685207684271404</v>
      </c>
      <c r="BN521" s="2">
        <v>39092</v>
      </c>
      <c r="BO521">
        <v>100.28515625</v>
      </c>
      <c r="BP521" s="22">
        <f>_xll.BDH(BP$3&amp;" Govt",$A$8,BN521,BN521)</f>
        <v>1.0563899999999999</v>
      </c>
      <c r="BQ521">
        <f t="shared" si="223"/>
        <v>94.931943931691904</v>
      </c>
      <c r="BR521" s="2">
        <v>39273</v>
      </c>
      <c r="BS521">
        <v>101.75390625</v>
      </c>
      <c r="BT521" s="22">
        <f>_xll.BDH(BT$3&amp;" Govt",$A$8,BR521,BR521)</f>
        <v>1.0644899999999999</v>
      </c>
      <c r="BU521">
        <f t="shared" si="224"/>
        <v>95.589349124933079</v>
      </c>
      <c r="BV521" s="2">
        <v>39451</v>
      </c>
      <c r="BW521">
        <v>110.53125</v>
      </c>
      <c r="BX521" s="22">
        <f>_xll.BDH(BX$3&amp;" Govt",$A$8,BV521,BV521)</f>
        <v>1.0532999999999999</v>
      </c>
      <c r="BY521">
        <f t="shared" si="225"/>
        <v>104.93805183708346</v>
      </c>
      <c r="BZ521" s="2">
        <v>39633</v>
      </c>
      <c r="CA521">
        <v>118.5078125</v>
      </c>
      <c r="CB521" s="22">
        <f>_xll.BDH(CB$3&amp;" Govt",$A$8,BZ521,BZ521)</f>
        <v>1.0646</v>
      </c>
      <c r="CC521">
        <f t="shared" si="226"/>
        <v>111.31675042269397</v>
      </c>
      <c r="CD521" s="2">
        <v>39815</v>
      </c>
      <c r="CE521">
        <v>106.69140625</v>
      </c>
      <c r="CF521" s="22">
        <f>_xll.BDH(CF$3&amp;" Govt",$A$8,CD521,CD521)</f>
        <v>1.0732600000000001</v>
      </c>
      <c r="CG521">
        <f t="shared" si="227"/>
        <v>99.408723189161989</v>
      </c>
      <c r="CH521" s="2">
        <v>39997</v>
      </c>
      <c r="CI521">
        <v>110.36328125</v>
      </c>
      <c r="CJ521" s="22">
        <f>_xll.BDH(CJ$3&amp;" Govt",$A$8,CH521,CH521)</f>
        <v>1.0290600000000001</v>
      </c>
      <c r="CK521">
        <f t="shared" si="228"/>
        <v>107.24669236973548</v>
      </c>
      <c r="CN521" s="22"/>
      <c r="CR521" s="22"/>
      <c r="CV521" s="22"/>
      <c r="CZ521" s="22"/>
      <c r="DB521" s="2">
        <v>38922</v>
      </c>
      <c r="DC521">
        <v>105.21484375</v>
      </c>
      <c r="DD521" s="22">
        <f>_xll.BDH(DD$3&amp;" Govt",$A$8,DB521,DB521)</f>
        <v>1.0729200000000001</v>
      </c>
      <c r="DE521">
        <f t="shared" si="229"/>
        <v>98.064015723446289</v>
      </c>
      <c r="DF521" s="2">
        <v>39463</v>
      </c>
      <c r="DG521">
        <v>107.9453125</v>
      </c>
      <c r="DH521" s="22">
        <f>_xll.BDH(DH$3&amp;" Govt",$A$8,DF521,DF521)</f>
        <v>1.05572</v>
      </c>
      <c r="DI521">
        <f t="shared" si="230"/>
        <v>102.24805109309287</v>
      </c>
      <c r="DJ521" s="2">
        <v>39827</v>
      </c>
      <c r="DK521">
        <v>108.02734375</v>
      </c>
      <c r="DL521" s="22">
        <f>_xll.BDH(DL$3&amp;" Govt",$A$8,DJ521,DJ521)</f>
        <v>1.0652999999999999</v>
      </c>
      <c r="DM521">
        <f t="shared" si="231"/>
        <v>101.40556064019526</v>
      </c>
      <c r="DP521" s="22"/>
    </row>
    <row r="522" spans="4:120" x14ac:dyDescent="0.25">
      <c r="D522" s="2"/>
      <c r="F522" s="2">
        <v>38918</v>
      </c>
      <c r="G522">
        <v>127.91796875</v>
      </c>
      <c r="H522" s="22">
        <f>_xll.BDH(H$3&amp;" Govt",$A$8,F522,F522)</f>
        <v>1.2756799999999999</v>
      </c>
      <c r="I522" s="14">
        <f t="shared" si="210"/>
        <v>100.27433897999499</v>
      </c>
      <c r="J522" s="2">
        <v>38918</v>
      </c>
      <c r="K522">
        <v>127.19140625</v>
      </c>
      <c r="L522" s="22">
        <f>_xll.BDH(L$3&amp;" Govt",$A$8,J522,J522)</f>
        <v>1.25105</v>
      </c>
      <c r="M522">
        <f t="shared" si="211"/>
        <v>101.66772411174614</v>
      </c>
      <c r="N522" s="2">
        <v>38918</v>
      </c>
      <c r="O522">
        <v>127.7265625</v>
      </c>
      <c r="P522" s="22">
        <f>_xll.BDH(P$3&amp;" Govt",$A$8,N522,N522)</f>
        <v>1.2323999999999999</v>
      </c>
      <c r="Q522">
        <f t="shared" si="212"/>
        <v>103.64050835767608</v>
      </c>
      <c r="R522" s="2">
        <v>38918</v>
      </c>
      <c r="S522">
        <v>127.7421875</v>
      </c>
      <c r="T522" s="22">
        <f>_xll.BDH(T$3&amp;" Govt",$A$8,R522,R522)</f>
        <v>1.2013</v>
      </c>
      <c r="U522">
        <f t="shared" si="213"/>
        <v>106.33662490635145</v>
      </c>
      <c r="V522" s="2">
        <v>39015</v>
      </c>
      <c r="W522">
        <v>101.1953125</v>
      </c>
      <c r="X522" s="22">
        <f>_xll.BDH(X$3&amp;" Govt",$A$8,V522,V522)</f>
        <v>1.07582</v>
      </c>
      <c r="Y522">
        <f t="shared" si="214"/>
        <v>94.063423714004202</v>
      </c>
      <c r="Z522" s="2">
        <v>38918</v>
      </c>
      <c r="AA522">
        <v>121.7109375</v>
      </c>
      <c r="AB522" s="22">
        <f>_xll.BDH(AB$3&amp;" Govt",$A$8,Z522,Z522)</f>
        <v>1.16127</v>
      </c>
      <c r="AC522">
        <f t="shared" si="215"/>
        <v>104.80847477330853</v>
      </c>
      <c r="AD522" s="2">
        <v>39555</v>
      </c>
      <c r="AE522">
        <v>113.1796875</v>
      </c>
      <c r="AF522" s="22">
        <f>_xll.BDH(AF$3&amp;" Govt",$A$8,AD522,AD522)</f>
        <v>1.0650900000000001</v>
      </c>
      <c r="AG522">
        <f t="shared" si="216"/>
        <v>106.26302706813507</v>
      </c>
      <c r="AH522" s="2">
        <v>38918</v>
      </c>
      <c r="AI522">
        <v>119.6328125</v>
      </c>
      <c r="AJ522" s="22">
        <f>_xll.BDH(AJ$3&amp;" Govt",$A$8,AH522,AH522)</f>
        <v>1.13825</v>
      </c>
      <c r="AK522">
        <f t="shared" si="217"/>
        <v>105.10240500768724</v>
      </c>
      <c r="AL522" s="2">
        <v>39919</v>
      </c>
      <c r="AM522">
        <v>107.40234375</v>
      </c>
      <c r="AN522" s="22">
        <f>_xll.BDH(AN$3&amp;" Govt",$A$8,AL522,AL522)</f>
        <v>1.0430999999999999</v>
      </c>
      <c r="AO522">
        <f t="shared" si="218"/>
        <v>102.96457075064711</v>
      </c>
      <c r="AP522" s="2">
        <v>38918</v>
      </c>
      <c r="AQ522">
        <v>116.20703125</v>
      </c>
      <c r="AR522" s="22">
        <f>_xll.BDH(AR$3&amp;" Govt",$A$8,AP522,AP522)</f>
        <v>1.1241000000000001</v>
      </c>
      <c r="AS522">
        <f t="shared" si="219"/>
        <v>103.37784116181834</v>
      </c>
      <c r="AV522" s="22"/>
      <c r="AX522" s="2">
        <v>38918</v>
      </c>
      <c r="AY522">
        <v>106.26171875</v>
      </c>
      <c r="AZ522" s="22">
        <f>_xll.BDH(AZ$3&amp;" Govt",$A$8,AX522,AX522)</f>
        <v>1.1004499999999999</v>
      </c>
      <c r="BA522">
        <f t="shared" si="220"/>
        <v>96.562059839156717</v>
      </c>
      <c r="BB522" s="2">
        <v>38918</v>
      </c>
      <c r="BC522">
        <v>106.12109375</v>
      </c>
      <c r="BD522" s="22">
        <f>_xll.BDH(BD$3&amp;" Govt",$A$8,BB522,BB522)</f>
        <v>1.0938399999999999</v>
      </c>
      <c r="BE522">
        <f t="shared" si="221"/>
        <v>97.017016885467712</v>
      </c>
      <c r="BH522" s="22"/>
      <c r="BJ522" s="2">
        <v>38918</v>
      </c>
      <c r="BK522">
        <v>103.92578125</v>
      </c>
      <c r="BL522" s="22">
        <f>_xll.BDH(BL$3&amp;" Govt",$A$8,BJ522,BJ522)</f>
        <v>1.0722400000000001</v>
      </c>
      <c r="BM522">
        <f t="shared" si="222"/>
        <v>96.923992063344016</v>
      </c>
      <c r="BN522" s="2">
        <v>39093</v>
      </c>
      <c r="BO522">
        <v>99.921875</v>
      </c>
      <c r="BP522" s="22">
        <f>_xll.BDH(BP$3&amp;" Govt",$A$8,BN522,BN522)</f>
        <v>1.0563400000000001</v>
      </c>
      <c r="BQ522">
        <f t="shared" si="223"/>
        <v>94.592531760607372</v>
      </c>
      <c r="BR522" s="2">
        <v>39274</v>
      </c>
      <c r="BS522">
        <v>101.23046875</v>
      </c>
      <c r="BT522" s="22">
        <f>_xll.BDH(BT$3&amp;" Govt",$A$8,BR522,BR522)</f>
        <v>1.0646899999999999</v>
      </c>
      <c r="BU522">
        <f t="shared" si="224"/>
        <v>95.079759131766068</v>
      </c>
      <c r="BV522" s="2">
        <v>39454</v>
      </c>
      <c r="BW522">
        <v>110.640625</v>
      </c>
      <c r="BX522" s="22">
        <f>_xll.BDH(BX$3&amp;" Govt",$A$8,BV522,BV522)</f>
        <v>1.0539000000000001</v>
      </c>
      <c r="BY522">
        <f t="shared" si="225"/>
        <v>104.98209033115096</v>
      </c>
      <c r="BZ522" s="2">
        <v>39636</v>
      </c>
      <c r="CA522">
        <v>118.6328125</v>
      </c>
      <c r="CB522" s="22">
        <f>_xll.BDH(CB$3&amp;" Govt",$A$8,BZ522,BZ522)</f>
        <v>1.0654699999999999</v>
      </c>
      <c r="CC522">
        <f t="shared" si="226"/>
        <v>111.34317484302703</v>
      </c>
      <c r="CD522" s="2">
        <v>39818</v>
      </c>
      <c r="CE522">
        <v>105.9609375</v>
      </c>
      <c r="CF522" s="22">
        <f>_xll.BDH(CF$3&amp;" Govt",$A$8,CD522,CD522)</f>
        <v>1.0712699999999999</v>
      </c>
      <c r="CG522">
        <f t="shared" si="227"/>
        <v>98.911513904057799</v>
      </c>
      <c r="CH522" s="2">
        <v>40000</v>
      </c>
      <c r="CI522">
        <v>110.02734375</v>
      </c>
      <c r="CJ522" s="22">
        <f>_xll.BDH(CJ$3&amp;" Govt",$A$8,CH522,CH522)</f>
        <v>1.02935</v>
      </c>
      <c r="CK522">
        <f t="shared" si="228"/>
        <v>106.89011876426872</v>
      </c>
      <c r="CN522" s="22"/>
      <c r="CR522" s="22"/>
      <c r="CV522" s="22"/>
      <c r="CZ522" s="22"/>
      <c r="DB522" s="2">
        <v>38923</v>
      </c>
      <c r="DC522">
        <v>105.625</v>
      </c>
      <c r="DD522" s="22">
        <f>_xll.BDH(DD$3&amp;" Govt",$A$8,DB522,DB522)</f>
        <v>1.0730900000000001</v>
      </c>
      <c r="DE522">
        <f t="shared" si="229"/>
        <v>98.430700127668686</v>
      </c>
      <c r="DF522" s="2">
        <v>39464</v>
      </c>
      <c r="DG522">
        <v>109.41015625</v>
      </c>
      <c r="DH522" s="22">
        <f>_xll.BDH(DH$3&amp;" Govt",$A$8,DF522,DF522)</f>
        <v>1.05592</v>
      </c>
      <c r="DI522">
        <f t="shared" si="230"/>
        <v>103.61595220281839</v>
      </c>
      <c r="DJ522" s="2">
        <v>39828</v>
      </c>
      <c r="DK522">
        <v>107.41796875</v>
      </c>
      <c r="DL522" s="22">
        <f>_xll.BDH(DL$3&amp;" Govt",$A$8,DJ522,DJ522)</f>
        <v>1.06464</v>
      </c>
      <c r="DM522">
        <f t="shared" si="231"/>
        <v>100.89604819469491</v>
      </c>
      <c r="DP522" s="22"/>
    </row>
    <row r="523" spans="4:120" x14ac:dyDescent="0.25">
      <c r="D523" s="2"/>
      <c r="F523" s="2">
        <v>38919</v>
      </c>
      <c r="G523">
        <v>127.9921875</v>
      </c>
      <c r="H523" s="22">
        <f>_xll.BDH(H$3&amp;" Govt",$A$8,F523,F523)</f>
        <v>1.2758799999999999</v>
      </c>
      <c r="I523" s="14">
        <f t="shared" si="210"/>
        <v>100.31679115590809</v>
      </c>
      <c r="J523" s="2">
        <v>38919</v>
      </c>
      <c r="K523">
        <v>127.234375</v>
      </c>
      <c r="L523" s="22">
        <f>_xll.BDH(L$3&amp;" Govt",$A$8,J523,J523)</f>
        <v>1.25125</v>
      </c>
      <c r="M523">
        <f t="shared" si="211"/>
        <v>101.68581418581419</v>
      </c>
      <c r="N523" s="2">
        <v>38919</v>
      </c>
      <c r="O523">
        <v>127.7109375</v>
      </c>
      <c r="P523" s="22">
        <f>_xll.BDH(P$3&amp;" Govt",$A$8,N523,N523)</f>
        <v>1.2325900000000001</v>
      </c>
      <c r="Q523">
        <f t="shared" si="212"/>
        <v>103.61185592938446</v>
      </c>
      <c r="R523" s="2">
        <v>38919</v>
      </c>
      <c r="S523">
        <v>127.73046875</v>
      </c>
      <c r="T523" s="22">
        <f>_xll.BDH(T$3&amp;" Govt",$A$8,R523,R523)</f>
        <v>1.2014899999999999</v>
      </c>
      <c r="U523">
        <f t="shared" si="213"/>
        <v>106.31005563924793</v>
      </c>
      <c r="V523" s="2">
        <v>39016</v>
      </c>
      <c r="W523">
        <v>101.2734375</v>
      </c>
      <c r="X523" s="22">
        <f>_xll.BDH(X$3&amp;" Govt",$A$8,V523,V523)</f>
        <v>1.07589</v>
      </c>
      <c r="Y523">
        <f t="shared" si="214"/>
        <v>94.12991802135906</v>
      </c>
      <c r="Z523" s="2">
        <v>38919</v>
      </c>
      <c r="AA523">
        <v>121.65625</v>
      </c>
      <c r="AB523" s="22">
        <f>_xll.BDH(AB$3&amp;" Govt",$A$8,Z523,Z523)</f>
        <v>1.1614500000000001</v>
      </c>
      <c r="AC523">
        <f t="shared" si="215"/>
        <v>104.74514615351499</v>
      </c>
      <c r="AD523" s="2">
        <v>39556</v>
      </c>
      <c r="AE523">
        <v>113.203125</v>
      </c>
      <c r="AF523" s="22">
        <f>_xll.BDH(AF$3&amp;" Govt",$A$8,AD523,AD523)</f>
        <v>1.0651999999999999</v>
      </c>
      <c r="AG523">
        <f t="shared" si="216"/>
        <v>106.27405651520841</v>
      </c>
      <c r="AH523" s="2">
        <v>38919</v>
      </c>
      <c r="AI523">
        <v>119.54296875</v>
      </c>
      <c r="AJ523" s="22">
        <f>_xll.BDH(AJ$3&amp;" Govt",$A$8,AH523,AH523)</f>
        <v>1.1384300000000001</v>
      </c>
      <c r="AK523">
        <f t="shared" si="217"/>
        <v>105.00686801120841</v>
      </c>
      <c r="AL523" s="2">
        <v>39920</v>
      </c>
      <c r="AM523">
        <v>107.1640625</v>
      </c>
      <c r="AN523" s="22">
        <f>_xll.BDH(AN$3&amp;" Govt",$A$8,AL523,AL523)</f>
        <v>1.04328</v>
      </c>
      <c r="AO523">
        <f t="shared" si="218"/>
        <v>102.7184097270148</v>
      </c>
      <c r="AP523" s="2">
        <v>38919</v>
      </c>
      <c r="AQ523">
        <v>116.0625</v>
      </c>
      <c r="AR523" s="22">
        <f>_xll.BDH(AR$3&amp;" Govt",$A$8,AP523,AP523)</f>
        <v>1.1242799999999999</v>
      </c>
      <c r="AS523">
        <f t="shared" si="219"/>
        <v>103.23273561746184</v>
      </c>
      <c r="AV523" s="22"/>
      <c r="AX523" s="2">
        <v>38919</v>
      </c>
      <c r="AY523">
        <v>106.12109375</v>
      </c>
      <c r="AZ523" s="22">
        <f>_xll.BDH(AZ$3&amp;" Govt",$A$8,AX523,AX523)</f>
        <v>1.1006199999999999</v>
      </c>
      <c r="BA523">
        <f t="shared" si="220"/>
        <v>96.419376124366266</v>
      </c>
      <c r="BB523" s="2">
        <v>38919</v>
      </c>
      <c r="BC523">
        <v>106</v>
      </c>
      <c r="BD523" s="22">
        <f>_xll.BDH(BD$3&amp;" Govt",$A$8,BB523,BB523)</f>
        <v>1.0940099999999999</v>
      </c>
      <c r="BE523">
        <f t="shared" si="221"/>
        <v>96.891253279220493</v>
      </c>
      <c r="BH523" s="22"/>
      <c r="BJ523" s="2">
        <v>38919</v>
      </c>
      <c r="BK523">
        <v>103.73828125</v>
      </c>
      <c r="BL523" s="22">
        <f>_xll.BDH(BL$3&amp;" Govt",$A$8,BJ523,BJ523)</f>
        <v>1.0724100000000001</v>
      </c>
      <c r="BM523">
        <f t="shared" si="222"/>
        <v>96.733787683814953</v>
      </c>
      <c r="BN523" s="2">
        <v>39094</v>
      </c>
      <c r="BO523">
        <v>98.84765625</v>
      </c>
      <c r="BP523" s="22">
        <f>_xll.BDH(BP$3&amp;" Govt",$A$8,BN523,BN523)</f>
        <v>1.05629</v>
      </c>
      <c r="BQ523">
        <f t="shared" si="223"/>
        <v>93.580036022304483</v>
      </c>
      <c r="BR523" s="2">
        <v>39275</v>
      </c>
      <c r="BS523">
        <v>100.9765625</v>
      </c>
      <c r="BT523" s="22">
        <f>_xll.BDH(BT$3&amp;" Govt",$A$8,BR523,BR523)</f>
        <v>1.0649</v>
      </c>
      <c r="BU523">
        <f t="shared" si="224"/>
        <v>94.822577237299285</v>
      </c>
      <c r="BV523" s="2">
        <v>39455</v>
      </c>
      <c r="BW523">
        <v>111.09765625</v>
      </c>
      <c r="BX523" s="22">
        <f>_xll.BDH(BX$3&amp;" Govt",$A$8,BV523,BV523)</f>
        <v>1.0541100000000001</v>
      </c>
      <c r="BY523">
        <f t="shared" si="225"/>
        <v>105.39474651601824</v>
      </c>
      <c r="BZ523" s="2">
        <v>39637</v>
      </c>
      <c r="CA523">
        <v>118.3359375</v>
      </c>
      <c r="CB523" s="22">
        <f>_xll.BDH(CB$3&amp;" Govt",$A$8,BZ523,BZ523)</f>
        <v>1.06576</v>
      </c>
      <c r="CC523">
        <f t="shared" si="226"/>
        <v>111.03432057874193</v>
      </c>
      <c r="CD523" s="2">
        <v>39819</v>
      </c>
      <c r="CE523">
        <v>107.609375</v>
      </c>
      <c r="CF523" s="22">
        <f>_xll.BDH(CF$3&amp;" Govt",$A$8,CD523,CD523)</f>
        <v>1.0706100000000001</v>
      </c>
      <c r="CG523">
        <f t="shared" si="227"/>
        <v>100.51220799357375</v>
      </c>
      <c r="CH523" s="2">
        <v>40001</v>
      </c>
      <c r="CI523">
        <v>110.65625</v>
      </c>
      <c r="CJ523" s="22">
        <f>_xll.BDH(CJ$3&amp;" Govt",$A$8,CH523,CH523)</f>
        <v>1.02945</v>
      </c>
      <c r="CK523">
        <f t="shared" si="228"/>
        <v>107.49065034727282</v>
      </c>
      <c r="CN523" s="22"/>
      <c r="CR523" s="22"/>
      <c r="CV523" s="22"/>
      <c r="CZ523" s="22"/>
      <c r="DB523" s="2">
        <v>38924</v>
      </c>
      <c r="DC523">
        <v>106.26953125</v>
      </c>
      <c r="DD523" s="22">
        <f>_xll.BDH(DD$3&amp;" Govt",$A$8,DB523,DB523)</f>
        <v>1.0732600000000001</v>
      </c>
      <c r="DE523">
        <f t="shared" si="229"/>
        <v>99.015645090658353</v>
      </c>
      <c r="DF523" s="2">
        <v>39465</v>
      </c>
      <c r="DG523">
        <v>109.26953125</v>
      </c>
      <c r="DH523" s="22">
        <f>_xll.BDH(DH$3&amp;" Govt",$A$8,DF523,DF523)</f>
        <v>1.0561199999999999</v>
      </c>
      <c r="DI523">
        <f t="shared" si="230"/>
        <v>103.46317771654736</v>
      </c>
      <c r="DJ523" s="2">
        <v>39829</v>
      </c>
      <c r="DK523">
        <v>106.69921875</v>
      </c>
      <c r="DL523" s="22">
        <f>_xll.BDH(DL$3&amp;" Govt",$A$8,DJ523,DJ523)</f>
        <v>1.0639700000000001</v>
      </c>
      <c r="DM523">
        <f t="shared" si="231"/>
        <v>100.28404818744889</v>
      </c>
      <c r="DP523" s="22"/>
    </row>
    <row r="524" spans="4:120" x14ac:dyDescent="0.25">
      <c r="D524" s="2"/>
      <c r="F524" s="2">
        <v>38922</v>
      </c>
      <c r="G524">
        <v>128.0078125</v>
      </c>
      <c r="H524" s="22">
        <f>_xll.BDH(H$3&amp;" Govt",$A$8,F524,F524)</f>
        <v>1.2764899999999999</v>
      </c>
      <c r="I524" s="14">
        <f t="shared" si="210"/>
        <v>100.2810930755431</v>
      </c>
      <c r="J524" s="2">
        <v>38922</v>
      </c>
      <c r="K524">
        <v>127.24609375</v>
      </c>
      <c r="L524" s="22">
        <f>_xll.BDH(L$3&amp;" Govt",$A$8,J524,J524)</f>
        <v>1.2518500000000001</v>
      </c>
      <c r="M524">
        <f t="shared" si="211"/>
        <v>101.64643827135838</v>
      </c>
      <c r="N524" s="2">
        <v>38922</v>
      </c>
      <c r="O524">
        <v>127.70703125</v>
      </c>
      <c r="P524" s="22">
        <f>_xll.BDH(P$3&amp;" Govt",$A$8,N524,N524)</f>
        <v>1.2331799999999999</v>
      </c>
      <c r="Q524">
        <f t="shared" si="212"/>
        <v>103.55911647123698</v>
      </c>
      <c r="R524" s="2">
        <v>38922</v>
      </c>
      <c r="S524">
        <v>127.7109375</v>
      </c>
      <c r="T524" s="22">
        <f>_xll.BDH(T$3&amp;" Govt",$A$8,R524,R524)</f>
        <v>1.20207</v>
      </c>
      <c r="U524">
        <f t="shared" si="213"/>
        <v>106.24251291522124</v>
      </c>
      <c r="V524" s="2">
        <v>39017</v>
      </c>
      <c r="W524">
        <v>101.3984375</v>
      </c>
      <c r="X524" s="22">
        <f>_xll.BDH(X$3&amp;" Govt",$A$8,V524,V524)</f>
        <v>1.07596</v>
      </c>
      <c r="Y524">
        <f t="shared" si="214"/>
        <v>94.239969422655122</v>
      </c>
      <c r="Z524" s="2">
        <v>38922</v>
      </c>
      <c r="AA524">
        <v>121.6484375</v>
      </c>
      <c r="AB524" s="22">
        <f>_xll.BDH(AB$3&amp;" Govt",$A$8,Z524,Z524)</f>
        <v>1.16201</v>
      </c>
      <c r="AC524">
        <f t="shared" si="215"/>
        <v>104.68794373542397</v>
      </c>
      <c r="AD524" s="2">
        <v>39559</v>
      </c>
      <c r="AE524">
        <v>113.0703125</v>
      </c>
      <c r="AF524" s="22">
        <f>_xll.BDH(AF$3&amp;" Govt",$A$8,AD524,AD524)</f>
        <v>1.06551</v>
      </c>
      <c r="AG524">
        <f t="shared" si="216"/>
        <v>106.11849020656776</v>
      </c>
      <c r="AH524" s="2">
        <v>38922</v>
      </c>
      <c r="AI524">
        <v>119.46875</v>
      </c>
      <c r="AJ524" s="22">
        <f>_xll.BDH(AJ$3&amp;" Govt",$A$8,AH524,AH524)</f>
        <v>1.1389800000000001</v>
      </c>
      <c r="AK524">
        <f t="shared" si="217"/>
        <v>104.89099896398531</v>
      </c>
      <c r="AL524" s="2">
        <v>39923</v>
      </c>
      <c r="AM524">
        <v>107.08984375</v>
      </c>
      <c r="AN524" s="22">
        <f>_xll.BDH(AN$3&amp;" Govt",$A$8,AL524,AL524)</f>
        <v>1.04379</v>
      </c>
      <c r="AO524">
        <f t="shared" si="218"/>
        <v>102.59711603866678</v>
      </c>
      <c r="AP524" s="2">
        <v>38922</v>
      </c>
      <c r="AQ524">
        <v>116.03515625</v>
      </c>
      <c r="AR524" s="22">
        <f>_xll.BDH(AR$3&amp;" Govt",$A$8,AP524,AP524)</f>
        <v>1.1248199999999999</v>
      </c>
      <c r="AS524">
        <f t="shared" si="219"/>
        <v>103.15886652975588</v>
      </c>
      <c r="AV524" s="22"/>
      <c r="AX524" s="2">
        <v>38922</v>
      </c>
      <c r="AY524">
        <v>105.98828125</v>
      </c>
      <c r="AZ524" s="22">
        <f>_xll.BDH(AZ$3&amp;" Govt",$A$8,AX524,AX524)</f>
        <v>1.1011500000000001</v>
      </c>
      <c r="BA524">
        <f t="shared" si="220"/>
        <v>96.252355491985639</v>
      </c>
      <c r="BB524" s="2">
        <v>38922</v>
      </c>
      <c r="BC524">
        <v>105.97265625</v>
      </c>
      <c r="BD524" s="22">
        <f>_xll.BDH(BD$3&amp;" Govt",$A$8,BB524,BB524)</f>
        <v>1.0945400000000001</v>
      </c>
      <c r="BE524">
        <f t="shared" si="221"/>
        <v>96.819354477680122</v>
      </c>
      <c r="BH524" s="22"/>
      <c r="BJ524" s="2">
        <v>38922</v>
      </c>
      <c r="BK524">
        <v>103.64453125</v>
      </c>
      <c r="BL524" s="22">
        <f>_xll.BDH(BL$3&amp;" Govt",$A$8,BJ524,BJ524)</f>
        <v>1.0729200000000001</v>
      </c>
      <c r="BM524">
        <f t="shared" si="222"/>
        <v>96.600428037505111</v>
      </c>
      <c r="BN524" s="2">
        <v>39097</v>
      </c>
      <c r="BO524">
        <v>98.84765625</v>
      </c>
      <c r="BP524" s="22">
        <f>_xll.BDH(BP$3&amp;" Govt",$A$8,BN524,BN524)</f>
        <v>1.0561400000000001</v>
      </c>
      <c r="BQ524">
        <f t="shared" si="223"/>
        <v>93.593326879012238</v>
      </c>
      <c r="BR524" s="2">
        <v>39276</v>
      </c>
      <c r="BS524">
        <v>100.16796875</v>
      </c>
      <c r="BT524" s="22">
        <f>_xll.BDH(BT$3&amp;" Govt",$A$8,BR524,BR524)</f>
        <v>1.06511</v>
      </c>
      <c r="BU524">
        <f t="shared" si="224"/>
        <v>94.044717212306708</v>
      </c>
      <c r="BV524" s="2">
        <v>39456</v>
      </c>
      <c r="BW524">
        <v>110.7265625</v>
      </c>
      <c r="BX524" s="22">
        <f>_xll.BDH(BX$3&amp;" Govt",$A$8,BV524,BV524)</f>
        <v>1.0543100000000001</v>
      </c>
      <c r="BY524">
        <f t="shared" si="225"/>
        <v>105.02277555937057</v>
      </c>
      <c r="BZ524" s="2">
        <v>39638</v>
      </c>
      <c r="CA524">
        <v>118.92578125</v>
      </c>
      <c r="CB524" s="22">
        <f>_xll.BDH(CB$3&amp;" Govt",$A$8,BZ524,BZ524)</f>
        <v>1.0660499999999999</v>
      </c>
      <c r="CC524">
        <f t="shared" si="226"/>
        <v>111.55741405187375</v>
      </c>
      <c r="CD524" s="2">
        <v>39820</v>
      </c>
      <c r="CE524">
        <v>107.61328125</v>
      </c>
      <c r="CF524" s="22">
        <f>_xll.BDH(CF$3&amp;" Govt",$A$8,CD524,CD524)</f>
        <v>1.06995</v>
      </c>
      <c r="CG524">
        <f t="shared" si="227"/>
        <v>100.57785994672649</v>
      </c>
      <c r="CH524" s="2">
        <v>40002</v>
      </c>
      <c r="CI524">
        <v>111.02734375</v>
      </c>
      <c r="CJ524" s="22">
        <f>_xll.BDH(CJ$3&amp;" Govt",$A$8,CH524,CH524)</f>
        <v>1.0295399999999999</v>
      </c>
      <c r="CK524">
        <f t="shared" si="228"/>
        <v>107.84169993395109</v>
      </c>
      <c r="CN524" s="22"/>
      <c r="CR524" s="22"/>
      <c r="CV524" s="22"/>
      <c r="CZ524" s="22"/>
      <c r="DB524" s="2">
        <v>38925</v>
      </c>
      <c r="DC524">
        <v>106.16015625</v>
      </c>
      <c r="DD524" s="22">
        <f>_xll.BDH(DD$3&amp;" Govt",$A$8,DB524,DB524)</f>
        <v>1.0734300000000001</v>
      </c>
      <c r="DE524">
        <f t="shared" si="229"/>
        <v>98.898070903552153</v>
      </c>
      <c r="DF524" s="2">
        <v>39468</v>
      </c>
      <c r="DG524">
        <v>109.26953125</v>
      </c>
      <c r="DH524" s="22">
        <f>_xll.BDH(DH$3&amp;" Govt",$A$8,DF524,DF524)</f>
        <v>1.0567299999999999</v>
      </c>
      <c r="DI524">
        <f t="shared" si="230"/>
        <v>103.40345334191326</v>
      </c>
      <c r="DJ524" s="2">
        <v>39832</v>
      </c>
      <c r="DK524">
        <v>106.69921875</v>
      </c>
      <c r="DL524" s="22">
        <f>_xll.BDH(DL$3&amp;" Govt",$A$8,DJ524,DJ524)</f>
        <v>1.0619799999999999</v>
      </c>
      <c r="DM524">
        <f t="shared" si="231"/>
        <v>100.47196627996762</v>
      </c>
      <c r="DP524" s="22"/>
    </row>
    <row r="525" spans="4:120" x14ac:dyDescent="0.25">
      <c r="D525" s="2"/>
      <c r="F525" s="2">
        <v>38923</v>
      </c>
      <c r="G525">
        <v>128</v>
      </c>
      <c r="H525" s="22">
        <f>_xll.BDH(H$3&amp;" Govt",$A$8,F525,F525)</f>
        <v>1.2766999999999999</v>
      </c>
      <c r="I525" s="14">
        <f t="shared" si="210"/>
        <v>100.25847889089059</v>
      </c>
      <c r="J525" s="2">
        <v>38923</v>
      </c>
      <c r="K525">
        <v>127.21875</v>
      </c>
      <c r="L525" s="22">
        <f>_xll.BDH(L$3&amp;" Govt",$A$8,J525,J525)</f>
        <v>1.2520500000000001</v>
      </c>
      <c r="M525">
        <f t="shared" si="211"/>
        <v>101.6083622858512</v>
      </c>
      <c r="N525" s="2">
        <v>38923</v>
      </c>
      <c r="O525">
        <v>127.64453125</v>
      </c>
      <c r="P525" s="22">
        <f>_xll.BDH(P$3&amp;" Govt",$A$8,N525,N525)</f>
        <v>1.2333799999999999</v>
      </c>
      <c r="Q525">
        <f t="shared" si="212"/>
        <v>103.49164997810894</v>
      </c>
      <c r="R525" s="2">
        <v>38923</v>
      </c>
      <c r="S525">
        <v>127.66796875</v>
      </c>
      <c r="T525" s="22">
        <f>_xll.BDH(T$3&amp;" Govt",$A$8,R525,R525)</f>
        <v>1.2022599999999999</v>
      </c>
      <c r="U525">
        <f t="shared" si="213"/>
        <v>106.18998282401478</v>
      </c>
      <c r="V525" s="2">
        <v>39020</v>
      </c>
      <c r="W525">
        <v>101.2578125</v>
      </c>
      <c r="X525" s="22">
        <f>_xll.BDH(X$3&amp;" Govt",$A$8,V525,V525)</f>
        <v>1.07616</v>
      </c>
      <c r="Y525">
        <f t="shared" si="214"/>
        <v>94.091782355783522</v>
      </c>
      <c r="Z525" s="2">
        <v>38923</v>
      </c>
      <c r="AA525">
        <v>121.6640625</v>
      </c>
      <c r="AB525" s="22">
        <f>_xll.BDH(AB$3&amp;" Govt",$A$8,Z525,Z525)</f>
        <v>1.1621900000000001</v>
      </c>
      <c r="AC525">
        <f t="shared" si="215"/>
        <v>104.68517411094571</v>
      </c>
      <c r="AD525" s="2">
        <v>39560</v>
      </c>
      <c r="AE525">
        <v>113.28515625</v>
      </c>
      <c r="AF525" s="22">
        <f>_xll.BDH(AF$3&amp;" Govt",$A$8,AD525,AD525)</f>
        <v>1.0656099999999999</v>
      </c>
      <c r="AG525">
        <f t="shared" si="216"/>
        <v>106.31014747421665</v>
      </c>
      <c r="AH525" s="2">
        <v>38923</v>
      </c>
      <c r="AI525">
        <v>119.515625</v>
      </c>
      <c r="AJ525" s="22">
        <f>_xll.BDH(AJ$3&amp;" Govt",$A$8,AH525,AH525)</f>
        <v>1.13916</v>
      </c>
      <c r="AK525">
        <f t="shared" si="217"/>
        <v>104.915573756101</v>
      </c>
      <c r="AL525" s="2">
        <v>39924</v>
      </c>
      <c r="AM525">
        <v>107.046875</v>
      </c>
      <c r="AN525" s="22">
        <f>_xll.BDH(AN$3&amp;" Govt",$A$8,AL525,AL525)</f>
        <v>1.0439700000000001</v>
      </c>
      <c r="AO525">
        <f t="shared" si="218"/>
        <v>102.53826738316235</v>
      </c>
      <c r="AP525" s="2">
        <v>38923</v>
      </c>
      <c r="AQ525">
        <v>116.046875</v>
      </c>
      <c r="AR525" s="22">
        <f>_xll.BDH(AR$3&amp;" Govt",$A$8,AP525,AP525)</f>
        <v>1.125</v>
      </c>
      <c r="AS525">
        <f t="shared" si="219"/>
        <v>103.15277777777777</v>
      </c>
      <c r="AV525" s="22"/>
      <c r="AX525" s="2">
        <v>38923</v>
      </c>
      <c r="AY525">
        <v>106.1171875</v>
      </c>
      <c r="AZ525" s="22">
        <f>_xll.BDH(AZ$3&amp;" Govt",$A$8,AX525,AX525)</f>
        <v>1.1013200000000001</v>
      </c>
      <c r="BA525">
        <f t="shared" si="220"/>
        <v>96.354545000544789</v>
      </c>
      <c r="BB525" s="2">
        <v>38923</v>
      </c>
      <c r="BC525">
        <v>106.046875</v>
      </c>
      <c r="BD525" s="22">
        <f>_xll.BDH(BD$3&amp;" Govt",$A$8,BB525,BB525)</f>
        <v>1.0947100000000001</v>
      </c>
      <c r="BE525">
        <f t="shared" si="221"/>
        <v>96.872116816325772</v>
      </c>
      <c r="BH525" s="22"/>
      <c r="BJ525" s="2">
        <v>38923</v>
      </c>
      <c r="BK525">
        <v>103.76953125</v>
      </c>
      <c r="BL525" s="22">
        <f>_xll.BDH(BL$3&amp;" Govt",$A$8,BJ525,BJ525)</f>
        <v>1.0730900000000001</v>
      </c>
      <c r="BM525">
        <f t="shared" si="222"/>
        <v>96.70161053592895</v>
      </c>
      <c r="BN525" s="2">
        <v>39098</v>
      </c>
      <c r="BO525">
        <v>99.03125</v>
      </c>
      <c r="BP525" s="22">
        <f>_xll.BDH(BP$3&amp;" Govt",$A$8,BN525,BN525)</f>
        <v>1.05609</v>
      </c>
      <c r="BQ525">
        <f t="shared" si="223"/>
        <v>93.771600905225881</v>
      </c>
      <c r="BR525" s="2">
        <v>39279</v>
      </c>
      <c r="BS525">
        <v>100.39453125</v>
      </c>
      <c r="BT525" s="22">
        <f>_xll.BDH(BT$3&amp;" Govt",$A$8,BR525,BR525)</f>
        <v>1.0657399999999999</v>
      </c>
      <c r="BU525">
        <f t="shared" si="224"/>
        <v>94.201710783117846</v>
      </c>
      <c r="BV525" s="2">
        <v>39457</v>
      </c>
      <c r="BW525">
        <v>110.29296875</v>
      </c>
      <c r="BX525" s="22">
        <f>_xll.BDH(BX$3&amp;" Govt",$A$8,BV525,BV525)</f>
        <v>1.0545100000000001</v>
      </c>
      <c r="BY525">
        <f t="shared" si="225"/>
        <v>104.59167646584669</v>
      </c>
      <c r="BZ525" s="2">
        <v>39639</v>
      </c>
      <c r="CA525">
        <v>119.08203125</v>
      </c>
      <c r="CB525" s="22">
        <f>_xll.BDH(CB$3&amp;" Govt",$A$8,BZ525,BZ525)</f>
        <v>1.0663400000000001</v>
      </c>
      <c r="CC525">
        <f t="shared" si="226"/>
        <v>111.67360433820357</v>
      </c>
      <c r="CD525" s="2">
        <v>39821</v>
      </c>
      <c r="CE525">
        <v>108.44140625</v>
      </c>
      <c r="CF525" s="22">
        <f>_xll.BDH(CF$3&amp;" Govt",$A$8,CD525,CD525)</f>
        <v>1.06928</v>
      </c>
      <c r="CG525">
        <f t="shared" si="227"/>
        <v>101.4153507500374</v>
      </c>
      <c r="CH525" s="2">
        <v>40003</v>
      </c>
      <c r="CI525">
        <v>110.41796875</v>
      </c>
      <c r="CJ525" s="22">
        <f>_xll.BDH(CJ$3&amp;" Govt",$A$8,CH525,CH525)</f>
        <v>1.0296400000000001</v>
      </c>
      <c r="CK525">
        <f t="shared" si="228"/>
        <v>107.23939313740723</v>
      </c>
      <c r="CN525" s="22"/>
      <c r="CR525" s="22"/>
      <c r="CV525" s="22"/>
      <c r="CZ525" s="22"/>
      <c r="DB525" s="2">
        <v>38926</v>
      </c>
      <c r="DC525">
        <v>106.78515625</v>
      </c>
      <c r="DD525" s="22">
        <f>_xll.BDH(DD$3&amp;" Govt",$A$8,DB525,DB525)</f>
        <v>1.0735999999999999</v>
      </c>
      <c r="DE525">
        <f t="shared" si="229"/>
        <v>99.464564316318942</v>
      </c>
      <c r="DF525" s="2">
        <v>39469</v>
      </c>
      <c r="DG525">
        <v>110.73046875</v>
      </c>
      <c r="DH525" s="22">
        <f>_xll.BDH(DH$3&amp;" Govt",$A$8,DF525,DF525)</f>
        <v>1.0569299999999999</v>
      </c>
      <c r="DI525">
        <f t="shared" si="230"/>
        <v>104.76613280917374</v>
      </c>
      <c r="DJ525" s="2">
        <v>39833</v>
      </c>
      <c r="DK525">
        <v>105.95703125</v>
      </c>
      <c r="DL525" s="22">
        <f>_xll.BDH(DL$3&amp;" Govt",$A$8,DJ525,DJ525)</f>
        <v>1.06132</v>
      </c>
      <c r="DM525">
        <f t="shared" si="231"/>
        <v>99.835140438322085</v>
      </c>
      <c r="DP525" s="22"/>
    </row>
    <row r="526" spans="4:120" x14ac:dyDescent="0.25">
      <c r="D526" s="2"/>
      <c r="F526" s="2">
        <v>38924</v>
      </c>
      <c r="G526">
        <v>128.05078125</v>
      </c>
      <c r="H526" s="22">
        <f>_xll.BDH(H$3&amp;" Govt",$A$8,F526,F526)</f>
        <v>1.2768999999999999</v>
      </c>
      <c r="I526" s="14">
        <f t="shared" si="210"/>
        <v>100.28254463936096</v>
      </c>
      <c r="J526" s="2">
        <v>38924</v>
      </c>
      <c r="K526">
        <v>127.29296875</v>
      </c>
      <c r="L526" s="22">
        <f>_xll.BDH(L$3&amp;" Govt",$A$8,J526,J526)</f>
        <v>1.2522500000000001</v>
      </c>
      <c r="M526">
        <f t="shared" si="211"/>
        <v>101.65140247554402</v>
      </c>
      <c r="N526" s="2">
        <v>38924</v>
      </c>
      <c r="O526">
        <v>127.7734375</v>
      </c>
      <c r="P526" s="22">
        <f>_xll.BDH(P$3&amp;" Govt",$A$8,N526,N526)</f>
        <v>1.2335799999999999</v>
      </c>
      <c r="Q526">
        <f t="shared" si="212"/>
        <v>103.57936858574232</v>
      </c>
      <c r="R526" s="2">
        <v>38924</v>
      </c>
      <c r="S526">
        <v>127.890625</v>
      </c>
      <c r="T526" s="22">
        <f>_xll.BDH(T$3&amp;" Govt",$A$8,R526,R526)</f>
        <v>1.20245</v>
      </c>
      <c r="U526">
        <f t="shared" si="213"/>
        <v>106.3583724895006</v>
      </c>
      <c r="V526" s="2">
        <v>39021</v>
      </c>
      <c r="W526">
        <v>101.453125</v>
      </c>
      <c r="X526" s="22">
        <f>_xll.BDH(X$3&amp;" Govt",$A$8,V526,V526)</f>
        <v>1.07623</v>
      </c>
      <c r="Y526">
        <f t="shared" si="214"/>
        <v>94.267140852791684</v>
      </c>
      <c r="Z526" s="2">
        <v>38924</v>
      </c>
      <c r="AA526">
        <v>121.83984375</v>
      </c>
      <c r="AB526" s="22">
        <f>_xll.BDH(AB$3&amp;" Govt",$A$8,Z526,Z526)</f>
        <v>1.16238</v>
      </c>
      <c r="AC526">
        <f t="shared" si="215"/>
        <v>104.81928779745006</v>
      </c>
      <c r="AD526" s="2">
        <v>39561</v>
      </c>
      <c r="AE526">
        <v>113.1875</v>
      </c>
      <c r="AF526" s="22">
        <f>_xll.BDH(AF$3&amp;" Govt",$A$8,AD526,AD526)</f>
        <v>1.0657099999999999</v>
      </c>
      <c r="AG526">
        <f t="shared" si="216"/>
        <v>106.20853703165027</v>
      </c>
      <c r="AH526" s="2">
        <v>38924</v>
      </c>
      <c r="AI526">
        <v>119.7578125</v>
      </c>
      <c r="AJ526" s="22">
        <f>_xll.BDH(AJ$3&amp;" Govt",$A$8,AH526,AH526)</f>
        <v>1.13934</v>
      </c>
      <c r="AK526">
        <f t="shared" si="217"/>
        <v>105.11156678427862</v>
      </c>
      <c r="AL526" s="2">
        <v>39925</v>
      </c>
      <c r="AM526">
        <v>107.0234375</v>
      </c>
      <c r="AN526" s="22">
        <f>_xll.BDH(AN$3&amp;" Govt",$A$8,AL526,AL526)</f>
        <v>1.0441400000000001</v>
      </c>
      <c r="AO526">
        <f t="shared" si="218"/>
        <v>102.4991260750474</v>
      </c>
      <c r="AP526" s="2">
        <v>38924</v>
      </c>
      <c r="AQ526">
        <v>116.35546875</v>
      </c>
      <c r="AR526" s="22">
        <f>_xll.BDH(AR$3&amp;" Govt",$A$8,AP526,AP526)</f>
        <v>1.12517</v>
      </c>
      <c r="AS526">
        <f t="shared" si="219"/>
        <v>103.41145671320778</v>
      </c>
      <c r="AV526" s="22"/>
      <c r="AX526" s="2">
        <v>38924</v>
      </c>
      <c r="AY526">
        <v>106.3984375</v>
      </c>
      <c r="AZ526" s="22">
        <f>_xll.BDH(AZ$3&amp;" Govt",$A$8,AX526,AX526)</f>
        <v>1.1014999999999999</v>
      </c>
      <c r="BA526">
        <f t="shared" si="220"/>
        <v>96.594133000453937</v>
      </c>
      <c r="BB526" s="2">
        <v>38924</v>
      </c>
      <c r="BC526">
        <v>106.328125</v>
      </c>
      <c r="BD526" s="22">
        <f>_xll.BDH(BD$3&amp;" Govt",$A$8,BB526,BB526)</f>
        <v>1.0948800000000001</v>
      </c>
      <c r="BE526">
        <f t="shared" si="221"/>
        <v>97.113953127283352</v>
      </c>
      <c r="BH526" s="22"/>
      <c r="BJ526" s="2">
        <v>38924</v>
      </c>
      <c r="BK526">
        <v>104.07421875</v>
      </c>
      <c r="BL526" s="22">
        <f>_xll.BDH(BL$3&amp;" Govt",$A$8,BJ526,BJ526)</f>
        <v>1.0732600000000001</v>
      </c>
      <c r="BM526">
        <f t="shared" si="222"/>
        <v>96.970183133630243</v>
      </c>
      <c r="BN526" s="2">
        <v>39099</v>
      </c>
      <c r="BO526">
        <v>98.94921875</v>
      </c>
      <c r="BP526" s="22">
        <f>_xll.BDH(BP$3&amp;" Govt",$A$8,BN526,BN526)</f>
        <v>1.0560400000000001</v>
      </c>
      <c r="BQ526">
        <f t="shared" si="223"/>
        <v>93.69836251467747</v>
      </c>
      <c r="BR526" s="2">
        <v>39280</v>
      </c>
      <c r="BS526">
        <v>100.3359375</v>
      </c>
      <c r="BT526" s="22">
        <f>_xll.BDH(BT$3&amp;" Govt",$A$8,BR526,BR526)</f>
        <v>1.06595</v>
      </c>
      <c r="BU526">
        <f t="shared" si="224"/>
        <v>94.12818377972701</v>
      </c>
      <c r="BV526" s="2">
        <v>39458</v>
      </c>
      <c r="BW526">
        <v>111.36328125</v>
      </c>
      <c r="BX526" s="22">
        <f>_xll.BDH(BX$3&amp;" Govt",$A$8,BV526,BV526)</f>
        <v>1.05471</v>
      </c>
      <c r="BY526">
        <f t="shared" si="225"/>
        <v>105.58663637397957</v>
      </c>
      <c r="BZ526" s="2">
        <v>39640</v>
      </c>
      <c r="CA526">
        <v>118.08203125</v>
      </c>
      <c r="CB526" s="22">
        <f>_xll.BDH(CB$3&amp;" Govt",$A$8,BZ526,BZ526)</f>
        <v>1.0666199999999999</v>
      </c>
      <c r="CC526">
        <f t="shared" si="226"/>
        <v>110.70674771708764</v>
      </c>
      <c r="CD526" s="2">
        <v>39822</v>
      </c>
      <c r="CE526">
        <v>108.95703125</v>
      </c>
      <c r="CF526" s="22">
        <f>_xll.BDH(CF$3&amp;" Govt",$A$8,CD526,CD526)</f>
        <v>1.0686199999999999</v>
      </c>
      <c r="CG526">
        <f t="shared" si="227"/>
        <v>101.96050162826825</v>
      </c>
      <c r="CH526" s="2">
        <v>40004</v>
      </c>
      <c r="CI526">
        <v>110.953125</v>
      </c>
      <c r="CJ526" s="22">
        <f>_xll.BDH(CJ$3&amp;" Govt",$A$8,CH526,CH526)</f>
        <v>1.02973</v>
      </c>
      <c r="CK526">
        <f t="shared" si="228"/>
        <v>107.74972565623999</v>
      </c>
      <c r="CN526" s="22"/>
      <c r="CR526" s="22"/>
      <c r="CV526" s="22"/>
      <c r="CZ526" s="22"/>
      <c r="DB526" s="2">
        <v>38929</v>
      </c>
      <c r="DC526">
        <v>106.70703125</v>
      </c>
      <c r="DD526" s="22">
        <f>_xll.BDH(DD$3&amp;" Govt",$A$8,DB526,DB526)</f>
        <v>1.07412</v>
      </c>
      <c r="DE526">
        <f t="shared" si="229"/>
        <v>99.343677847912716</v>
      </c>
      <c r="DF526" s="2">
        <v>39470</v>
      </c>
      <c r="DG526">
        <v>109.0546875</v>
      </c>
      <c r="DH526" s="22">
        <f>_xll.BDH(DH$3&amp;" Govt",$A$8,DF526,DF526)</f>
        <v>1.0571299999999999</v>
      </c>
      <c r="DI526">
        <f t="shared" si="230"/>
        <v>103.16109418898338</v>
      </c>
      <c r="DJ526" s="2">
        <v>39834</v>
      </c>
      <c r="DK526">
        <v>102.65234375</v>
      </c>
      <c r="DL526" s="22">
        <f>_xll.BDH(DL$3&amp;" Govt",$A$8,DJ526,DJ526)</f>
        <v>1.0606599999999999</v>
      </c>
      <c r="DM526">
        <f t="shared" si="231"/>
        <v>96.781573501404793</v>
      </c>
      <c r="DP526" s="22"/>
    </row>
    <row r="527" spans="4:120" x14ac:dyDescent="0.25">
      <c r="D527" s="2"/>
      <c r="F527" s="2">
        <v>38925</v>
      </c>
      <c r="G527">
        <v>128.08203125</v>
      </c>
      <c r="H527" s="22">
        <f>_xll.BDH(H$3&amp;" Govt",$A$8,F527,F527)</f>
        <v>1.2770999999999999</v>
      </c>
      <c r="I527" s="14">
        <f t="shared" si="210"/>
        <v>100.29130941194896</v>
      </c>
      <c r="J527" s="2">
        <v>38925</v>
      </c>
      <c r="K527">
        <v>127.36328125</v>
      </c>
      <c r="L527" s="22">
        <f>_xll.BDH(L$3&amp;" Govt",$A$8,J527,J527)</f>
        <v>1.2524500000000001</v>
      </c>
      <c r="M527">
        <f t="shared" si="211"/>
        <v>101.69131003233662</v>
      </c>
      <c r="N527" s="2">
        <v>38925</v>
      </c>
      <c r="O527">
        <v>127.84765625</v>
      </c>
      <c r="P527" s="22">
        <f>_xll.BDH(P$3&amp;" Govt",$A$8,N527,N527)</f>
        <v>1.23377</v>
      </c>
      <c r="Q527">
        <f t="shared" si="212"/>
        <v>103.62357347803885</v>
      </c>
      <c r="R527" s="2">
        <v>38925</v>
      </c>
      <c r="S527">
        <v>128</v>
      </c>
      <c r="T527" s="22">
        <f>_xll.BDH(T$3&amp;" Govt",$A$8,R527,R527)</f>
        <v>1.2026399999999999</v>
      </c>
      <c r="U527">
        <f t="shared" si="213"/>
        <v>106.43251513337326</v>
      </c>
      <c r="V527" s="2">
        <v>39022</v>
      </c>
      <c r="W527">
        <v>101.60546875</v>
      </c>
      <c r="X527" s="22">
        <f>_xll.BDH(X$3&amp;" Govt",$A$8,V527,V527)</f>
        <v>1.0763</v>
      </c>
      <c r="Y527">
        <f t="shared" si="214"/>
        <v>94.402553888321094</v>
      </c>
      <c r="Z527" s="2">
        <v>38925</v>
      </c>
      <c r="AA527">
        <v>121.90625</v>
      </c>
      <c r="AB527" s="22">
        <f>_xll.BDH(AB$3&amp;" Govt",$A$8,Z527,Z527)</f>
        <v>1.16256</v>
      </c>
      <c r="AC527">
        <f t="shared" si="215"/>
        <v>104.8601792595651</v>
      </c>
      <c r="AD527" s="2">
        <v>39562</v>
      </c>
      <c r="AE527">
        <v>112.69140625</v>
      </c>
      <c r="AF527" s="22">
        <f>_xll.BDH(AF$3&amp;" Govt",$A$8,AD527,AD527)</f>
        <v>1.0658099999999999</v>
      </c>
      <c r="AG527">
        <f t="shared" si="216"/>
        <v>105.73311026355543</v>
      </c>
      <c r="AH527" s="2">
        <v>38925</v>
      </c>
      <c r="AI527">
        <v>119.8203125</v>
      </c>
      <c r="AJ527" s="22">
        <f>_xll.BDH(AJ$3&amp;" Govt",$A$8,AH527,AH527)</f>
        <v>1.1395200000000001</v>
      </c>
      <c r="AK527">
        <f t="shared" si="217"/>
        <v>105.14981088528502</v>
      </c>
      <c r="AL527" s="2">
        <v>39926</v>
      </c>
      <c r="AM527">
        <v>107.2734375</v>
      </c>
      <c r="AN527" s="22">
        <f>_xll.BDH(AN$3&amp;" Govt",$A$8,AL527,AL527)</f>
        <v>1.0443100000000001</v>
      </c>
      <c r="AO527">
        <f t="shared" si="218"/>
        <v>102.72183307638535</v>
      </c>
      <c r="AP527" s="2">
        <v>38925</v>
      </c>
      <c r="AQ527">
        <v>116.3671875</v>
      </c>
      <c r="AR527" s="22">
        <f>_xll.BDH(AR$3&amp;" Govt",$A$8,AP527,AP527)</f>
        <v>1.1253500000000001</v>
      </c>
      <c r="AS527">
        <f t="shared" si="219"/>
        <v>103.40532945305904</v>
      </c>
      <c r="AV527" s="22"/>
      <c r="AX527" s="2">
        <v>38925</v>
      </c>
      <c r="AY527">
        <v>106.4375</v>
      </c>
      <c r="AZ527" s="22">
        <f>_xll.BDH(AZ$3&amp;" Govt",$A$8,AX527,AX527)</f>
        <v>1.10168</v>
      </c>
      <c r="BA527">
        <f t="shared" si="220"/>
        <v>96.613808002323722</v>
      </c>
      <c r="BB527" s="2">
        <v>38925</v>
      </c>
      <c r="BC527">
        <v>106.3828125</v>
      </c>
      <c r="BD527" s="22">
        <f>_xll.BDH(BD$3&amp;" Govt",$A$8,BB527,BB527)</f>
        <v>1.0950599999999999</v>
      </c>
      <c r="BE527">
        <f t="shared" si="221"/>
        <v>97.147930250397252</v>
      </c>
      <c r="BH527" s="22"/>
      <c r="BJ527" s="2">
        <v>38925</v>
      </c>
      <c r="BK527">
        <v>104.0625</v>
      </c>
      <c r="BL527" s="22">
        <f>_xll.BDH(BL$3&amp;" Govt",$A$8,BJ527,BJ527)</f>
        <v>1.0734300000000001</v>
      </c>
      <c r="BM527">
        <f t="shared" si="222"/>
        <v>96.943908778401934</v>
      </c>
      <c r="BN527" s="2">
        <v>39100</v>
      </c>
      <c r="BO527">
        <v>99.0625</v>
      </c>
      <c r="BP527" s="22">
        <f>_xll.BDH(BP$3&amp;" Govt",$A$8,BN527,BN527)</f>
        <v>1.05599</v>
      </c>
      <c r="BQ527">
        <f t="shared" si="223"/>
        <v>93.810073959033701</v>
      </c>
      <c r="BR527" s="2">
        <v>39281</v>
      </c>
      <c r="BS527">
        <v>100.66015625</v>
      </c>
      <c r="BT527" s="22">
        <f>_xll.BDH(BT$3&amp;" Govt",$A$8,BR527,BR527)</f>
        <v>1.06616</v>
      </c>
      <c r="BU527">
        <f t="shared" si="224"/>
        <v>94.413743012305844</v>
      </c>
      <c r="BV527" s="2">
        <v>39461</v>
      </c>
      <c r="BW527">
        <v>110.61328125</v>
      </c>
      <c r="BX527" s="22">
        <f>_xll.BDH(BX$3&amp;" Govt",$A$8,BV527,BV527)</f>
        <v>1.05532</v>
      </c>
      <c r="BY527">
        <f t="shared" si="225"/>
        <v>104.81491988212106</v>
      </c>
      <c r="BZ527" s="2">
        <v>39643</v>
      </c>
      <c r="CA527">
        <v>117.58984375</v>
      </c>
      <c r="CB527" s="22">
        <f>_xll.BDH(CB$3&amp;" Govt",$A$8,BZ527,BZ527)</f>
        <v>1.06749</v>
      </c>
      <c r="CC527">
        <f t="shared" si="226"/>
        <v>110.15545227589953</v>
      </c>
      <c r="CD527" s="2">
        <v>39825</v>
      </c>
      <c r="CE527">
        <v>109.48046875</v>
      </c>
      <c r="CF527" s="22">
        <f>_xll.BDH(CF$3&amp;" Govt",$A$8,CD527,CD527)</f>
        <v>1.06663</v>
      </c>
      <c r="CG527">
        <f t="shared" si="227"/>
        <v>102.64146775357904</v>
      </c>
      <c r="CH527" s="2">
        <v>40007</v>
      </c>
      <c r="CI527">
        <v>110.6015625</v>
      </c>
      <c r="CJ527" s="22">
        <f>_xll.BDH(CJ$3&amp;" Govt",$A$8,CH527,CH527)</f>
        <v>1.0300199999999999</v>
      </c>
      <c r="CK527">
        <f t="shared" si="228"/>
        <v>107.37807275586883</v>
      </c>
      <c r="CN527" s="22"/>
      <c r="CR527" s="22"/>
      <c r="CV527" s="22"/>
      <c r="CZ527" s="22"/>
      <c r="DB527" s="2">
        <v>38930</v>
      </c>
      <c r="DC527">
        <v>106.8046875</v>
      </c>
      <c r="DD527" s="22">
        <f>_xll.BDH(DD$3&amp;" Govt",$A$8,DB527,DB527)</f>
        <v>1.07429</v>
      </c>
      <c r="DE527">
        <f t="shared" si="229"/>
        <v>99.418860363588976</v>
      </c>
      <c r="DF527" s="2">
        <v>39471</v>
      </c>
      <c r="DG527">
        <v>108.5703125</v>
      </c>
      <c r="DH527" s="22">
        <f>_xll.BDH(DH$3&amp;" Govt",$A$8,DF527,DF527)</f>
        <v>1.0573300000000001</v>
      </c>
      <c r="DI527">
        <f t="shared" si="230"/>
        <v>102.68346921018035</v>
      </c>
      <c r="DJ527" s="2">
        <v>39835</v>
      </c>
      <c r="DK527">
        <v>102.265625</v>
      </c>
      <c r="DL527" s="22">
        <f>_xll.BDH(DL$3&amp;" Govt",$A$8,DJ527,DJ527)</f>
        <v>1.05999</v>
      </c>
      <c r="DM527">
        <f t="shared" si="231"/>
        <v>96.477914885989492</v>
      </c>
      <c r="DP527" s="22"/>
    </row>
    <row r="528" spans="4:120" x14ac:dyDescent="0.25">
      <c r="D528" s="2"/>
      <c r="F528" s="2">
        <v>38926</v>
      </c>
      <c r="G528">
        <v>128.1796875</v>
      </c>
      <c r="H528" s="22">
        <f>_xll.BDH(H$3&amp;" Govt",$A$8,F528,F528)</f>
        <v>1.2773099999999999</v>
      </c>
      <c r="I528" s="14">
        <f t="shared" si="210"/>
        <v>100.35127533644926</v>
      </c>
      <c r="J528" s="2">
        <v>38926</v>
      </c>
      <c r="K528">
        <v>127.5</v>
      </c>
      <c r="L528" s="22">
        <f>_xll.BDH(L$3&amp;" Govt",$A$8,J528,J528)</f>
        <v>1.25265</v>
      </c>
      <c r="M528">
        <f t="shared" si="211"/>
        <v>101.78421745898694</v>
      </c>
      <c r="N528" s="2">
        <v>38926</v>
      </c>
      <c r="O528">
        <v>128.0234375</v>
      </c>
      <c r="P528" s="22">
        <f>_xll.BDH(P$3&amp;" Govt",$A$8,N528,N528)</f>
        <v>1.23397</v>
      </c>
      <c r="Q528">
        <f t="shared" si="212"/>
        <v>103.74923012715058</v>
      </c>
      <c r="R528" s="2">
        <v>38926</v>
      </c>
      <c r="S528">
        <v>128.21484375</v>
      </c>
      <c r="T528" s="22">
        <f>_xll.BDH(T$3&amp;" Govt",$A$8,R528,R528)</f>
        <v>1.2028300000000001</v>
      </c>
      <c r="U528">
        <f t="shared" si="213"/>
        <v>106.59431819126559</v>
      </c>
      <c r="V528" s="2">
        <v>39023</v>
      </c>
      <c r="W528">
        <v>101.47265625</v>
      </c>
      <c r="X528" s="22">
        <f>_xll.BDH(X$3&amp;" Govt",$A$8,V528,V528)</f>
        <v>1.07612</v>
      </c>
      <c r="Y528">
        <f t="shared" si="214"/>
        <v>94.294926448723189</v>
      </c>
      <c r="Z528" s="2">
        <v>38926</v>
      </c>
      <c r="AA528">
        <v>122.14453125</v>
      </c>
      <c r="AB528" s="22">
        <f>_xll.BDH(AB$3&amp;" Govt",$A$8,Z528,Z528)</f>
        <v>1.16275</v>
      </c>
      <c r="AC528">
        <f t="shared" si="215"/>
        <v>105.0479735540744</v>
      </c>
      <c r="AD528" s="2">
        <v>39563</v>
      </c>
      <c r="AE528">
        <v>112.6953125</v>
      </c>
      <c r="AF528" s="22">
        <f>_xll.BDH(AF$3&amp;" Govt",$A$8,AD528,AD528)</f>
        <v>1.06592</v>
      </c>
      <c r="AG528">
        <f t="shared" si="216"/>
        <v>105.72586357325127</v>
      </c>
      <c r="AH528" s="2">
        <v>38926</v>
      </c>
      <c r="AI528">
        <v>120.0703125</v>
      </c>
      <c r="AJ528" s="22">
        <f>_xll.BDH(AJ$3&amp;" Govt",$A$8,AH528,AH528)</f>
        <v>1.1396999999999999</v>
      </c>
      <c r="AK528">
        <f t="shared" si="217"/>
        <v>105.35255988418005</v>
      </c>
      <c r="AL528" s="2">
        <v>39927</v>
      </c>
      <c r="AM528">
        <v>107.34375</v>
      </c>
      <c r="AN528" s="22">
        <f>_xll.BDH(AN$3&amp;" Govt",$A$8,AL528,AL528)</f>
        <v>1.0444800000000001</v>
      </c>
      <c r="AO528">
        <f t="shared" si="218"/>
        <v>102.77243221507352</v>
      </c>
      <c r="AP528" s="2">
        <v>38926</v>
      </c>
      <c r="AQ528">
        <v>116.640625</v>
      </c>
      <c r="AR528" s="22">
        <f>_xll.BDH(AR$3&amp;" Govt",$A$8,AP528,AP528)</f>
        <v>1.1255299999999999</v>
      </c>
      <c r="AS528">
        <f t="shared" si="219"/>
        <v>103.63173349444263</v>
      </c>
      <c r="AV528" s="22"/>
      <c r="AX528" s="2">
        <v>38926</v>
      </c>
      <c r="AY528">
        <v>106.6953125</v>
      </c>
      <c r="AZ528" s="22">
        <f>_xll.BDH(AZ$3&amp;" Govt",$A$8,AX528,AX528)</f>
        <v>1.10185</v>
      </c>
      <c r="BA528">
        <f t="shared" si="220"/>
        <v>96.832883332577026</v>
      </c>
      <c r="BB528" s="2">
        <v>38926</v>
      </c>
      <c r="BC528">
        <v>106.65625</v>
      </c>
      <c r="BD528" s="22">
        <f>_xll.BDH(BD$3&amp;" Govt",$A$8,BB528,BB528)</f>
        <v>1.0952299999999999</v>
      </c>
      <c r="BE528">
        <f t="shared" si="221"/>
        <v>97.382513262054559</v>
      </c>
      <c r="BH528" s="22"/>
      <c r="BJ528" s="2">
        <v>38926</v>
      </c>
      <c r="BK528">
        <v>104.3828125</v>
      </c>
      <c r="BL528" s="22">
        <f>_xll.BDH(BL$3&amp;" Govt",$A$8,BJ528,BJ528)</f>
        <v>1.0735999999999999</v>
      </c>
      <c r="BM528">
        <f t="shared" si="222"/>
        <v>97.226911792101347</v>
      </c>
      <c r="BN528" s="2">
        <v>39101</v>
      </c>
      <c r="BO528">
        <v>99.12890625</v>
      </c>
      <c r="BP528" s="22">
        <f>_xll.BDH(BP$3&amp;" Govt",$A$8,BN528,BN528)</f>
        <v>1.0559400000000001</v>
      </c>
      <c r="BQ528">
        <f t="shared" si="223"/>
        <v>93.877404255923622</v>
      </c>
      <c r="BR528" s="2">
        <v>39282</v>
      </c>
      <c r="BS528">
        <v>100.8359375</v>
      </c>
      <c r="BT528" s="22">
        <f>_xll.BDH(BT$3&amp;" Govt",$A$8,BR528,BR528)</f>
        <v>1.06637</v>
      </c>
      <c r="BU528">
        <f t="shared" si="224"/>
        <v>94.559990903720092</v>
      </c>
      <c r="BV528" s="2">
        <v>39462</v>
      </c>
      <c r="BW528">
        <v>111.31640625</v>
      </c>
      <c r="BX528" s="22">
        <f>_xll.BDH(BX$3&amp;" Govt",$A$8,BV528,BV528)</f>
        <v>1.05552</v>
      </c>
      <c r="BY528">
        <f t="shared" si="225"/>
        <v>105.46120040359254</v>
      </c>
      <c r="BZ528" s="2">
        <v>39644</v>
      </c>
      <c r="CA528">
        <v>117.8125</v>
      </c>
      <c r="CB528" s="22">
        <f>_xll.BDH(CB$3&amp;" Govt",$A$8,BZ528,BZ528)</f>
        <v>1.06778</v>
      </c>
      <c r="CC528">
        <f t="shared" si="226"/>
        <v>110.33405757740358</v>
      </c>
      <c r="CD528" s="2">
        <v>39826</v>
      </c>
      <c r="CE528">
        <v>109.78515625</v>
      </c>
      <c r="CF528" s="22">
        <f>_xll.BDH(CF$3&amp;" Govt",$A$8,CD528,CD528)</f>
        <v>1.06596</v>
      </c>
      <c r="CG528">
        <f t="shared" si="227"/>
        <v>102.99181606251642</v>
      </c>
      <c r="CH528" s="2">
        <v>40008</v>
      </c>
      <c r="CI528">
        <v>109.1875</v>
      </c>
      <c r="CJ528" s="22">
        <f>_xll.BDH(CJ$3&amp;" Govt",$A$8,CH528,CH528)</f>
        <v>1.0301199999999999</v>
      </c>
      <c r="CK528">
        <f t="shared" si="228"/>
        <v>105.99493262920825</v>
      </c>
      <c r="CN528" s="22"/>
      <c r="CR528" s="22"/>
      <c r="CV528" s="22"/>
      <c r="CZ528" s="22"/>
      <c r="DB528" s="2">
        <v>38931</v>
      </c>
      <c r="DC528">
        <v>107.2734375</v>
      </c>
      <c r="DD528" s="22">
        <f>_xll.BDH(DD$3&amp;" Govt",$A$8,DB528,DB528)</f>
        <v>1.07436</v>
      </c>
      <c r="DE528">
        <f t="shared" si="229"/>
        <v>99.848688986931762</v>
      </c>
      <c r="DF528" s="2">
        <v>39472</v>
      </c>
      <c r="DG528">
        <v>110.3203125</v>
      </c>
      <c r="DH528" s="22">
        <f>_xll.BDH(DH$3&amp;" Govt",$A$8,DF528,DF528)</f>
        <v>1.0575300000000001</v>
      </c>
      <c r="DI528">
        <f t="shared" si="230"/>
        <v>104.31884911066352</v>
      </c>
      <c r="DJ528" s="2">
        <v>39836</v>
      </c>
      <c r="DK528">
        <v>102.91796875</v>
      </c>
      <c r="DL528" s="22">
        <f>_xll.BDH(DL$3&amp;" Govt",$A$8,DJ528,DJ528)</f>
        <v>1.0593300000000001</v>
      </c>
      <c r="DM528">
        <f t="shared" si="231"/>
        <v>97.153831903184084</v>
      </c>
      <c r="DP528" s="22"/>
    </row>
    <row r="529" spans="4:120" x14ac:dyDescent="0.25">
      <c r="D529" s="2"/>
      <c r="F529" s="2">
        <v>38929</v>
      </c>
      <c r="G529">
        <v>128.2109375</v>
      </c>
      <c r="H529" s="22">
        <f>_xll.BDH(H$3&amp;" Govt",$A$8,F529,F529)</f>
        <v>1.2779199999999999</v>
      </c>
      <c r="I529" s="14">
        <f t="shared" si="210"/>
        <v>100.32782764179292</v>
      </c>
      <c r="J529" s="2">
        <v>38929</v>
      </c>
      <c r="K529">
        <v>127.55078125</v>
      </c>
      <c r="L529" s="22">
        <f>_xll.BDH(L$3&amp;" Govt",$A$8,J529,J529)</f>
        <v>1.2532399999999999</v>
      </c>
      <c r="M529">
        <f t="shared" si="211"/>
        <v>101.77681948389774</v>
      </c>
      <c r="N529" s="2">
        <v>38929</v>
      </c>
      <c r="O529">
        <v>128.078125</v>
      </c>
      <c r="P529" s="22">
        <f>_xll.BDH(P$3&amp;" Govt",$A$8,N529,N529)</f>
        <v>1.2345600000000001</v>
      </c>
      <c r="Q529">
        <f t="shared" si="212"/>
        <v>103.74394521124934</v>
      </c>
      <c r="R529" s="2">
        <v>38929</v>
      </c>
      <c r="S529">
        <v>128.23046875</v>
      </c>
      <c r="T529" s="22">
        <f>_xll.BDH(T$3&amp;" Govt",$A$8,R529,R529)</f>
        <v>1.2034100000000001</v>
      </c>
      <c r="U529">
        <f t="shared" si="213"/>
        <v>106.55592753093292</v>
      </c>
      <c r="V529" s="2">
        <v>39024</v>
      </c>
      <c r="W529">
        <v>101.24609375</v>
      </c>
      <c r="X529" s="22">
        <f>_xll.BDH(X$3&amp;" Govt",$A$8,V529,V529)</f>
        <v>1.07595</v>
      </c>
      <c r="Y529">
        <f t="shared" si="214"/>
        <v>94.099255309261579</v>
      </c>
      <c r="Z529" s="2">
        <v>38929</v>
      </c>
      <c r="AA529">
        <v>122.19140625</v>
      </c>
      <c r="AB529" s="22">
        <f>_xll.BDH(AB$3&amp;" Govt",$A$8,Z529,Z529)</f>
        <v>1.1633100000000001</v>
      </c>
      <c r="AC529">
        <f t="shared" si="215"/>
        <v>105.03769953838615</v>
      </c>
      <c r="AD529" s="2">
        <v>39566</v>
      </c>
      <c r="AE529">
        <v>112.84375</v>
      </c>
      <c r="AF529" s="22">
        <f>_xll.BDH(AF$3&amp;" Govt",$A$8,AD529,AD529)</f>
        <v>1.06623</v>
      </c>
      <c r="AG529">
        <f t="shared" si="216"/>
        <v>105.83434155857555</v>
      </c>
      <c r="AH529" s="2">
        <v>38929</v>
      </c>
      <c r="AI529">
        <v>120.1171875</v>
      </c>
      <c r="AJ529" s="22">
        <f>_xll.BDH(AJ$3&amp;" Govt",$A$8,AH529,AH529)</f>
        <v>1.14025</v>
      </c>
      <c r="AK529">
        <f t="shared" si="217"/>
        <v>105.34285244463933</v>
      </c>
      <c r="AL529" s="2">
        <v>39930</v>
      </c>
      <c r="AM529">
        <v>107.515625</v>
      </c>
      <c r="AN529" s="22">
        <f>_xll.BDH(AN$3&amp;" Govt",$A$8,AL529,AL529)</f>
        <v>1.0449999999999999</v>
      </c>
      <c r="AO529">
        <f t="shared" si="218"/>
        <v>102.88576555023924</v>
      </c>
      <c r="AP529" s="2">
        <v>38929</v>
      </c>
      <c r="AQ529">
        <v>116.6875</v>
      </c>
      <c r="AR529" s="22">
        <f>_xll.BDH(AR$3&amp;" Govt",$A$8,AP529,AP529)</f>
        <v>1.1260699999999999</v>
      </c>
      <c r="AS529">
        <f t="shared" si="219"/>
        <v>103.62366460344384</v>
      </c>
      <c r="AV529" s="22"/>
      <c r="AX529" s="2">
        <v>38929</v>
      </c>
      <c r="AY529">
        <v>106.71484375</v>
      </c>
      <c r="AZ529" s="22">
        <f>_xll.BDH(AZ$3&amp;" Govt",$A$8,AX529,AX529)</f>
        <v>1.1023799999999999</v>
      </c>
      <c r="BA529">
        <f t="shared" si="220"/>
        <v>96.804045565050174</v>
      </c>
      <c r="BB529" s="2">
        <v>38929</v>
      </c>
      <c r="BC529">
        <v>106.6640625</v>
      </c>
      <c r="BD529" s="22">
        <f>_xll.BDH(BD$3&amp;" Govt",$A$8,BB529,BB529)</f>
        <v>1.0957600000000001</v>
      </c>
      <c r="BE529">
        <f t="shared" si="221"/>
        <v>97.342540793604428</v>
      </c>
      <c r="BH529" s="22"/>
      <c r="BJ529" s="2">
        <v>38929</v>
      </c>
      <c r="BK529">
        <v>104.40625</v>
      </c>
      <c r="BL529" s="22">
        <f>_xll.BDH(BL$3&amp;" Govt",$A$8,BJ529,BJ529)</f>
        <v>1.07412</v>
      </c>
      <c r="BM529">
        <f t="shared" si="222"/>
        <v>97.201662756489043</v>
      </c>
      <c r="BN529" s="2">
        <v>39104</v>
      </c>
      <c r="BO529">
        <v>99.359375</v>
      </c>
      <c r="BP529" s="22">
        <f>_xll.BDH(BP$3&amp;" Govt",$A$8,BN529,BN529)</f>
        <v>1.0557799999999999</v>
      </c>
      <c r="BQ529">
        <f t="shared" si="223"/>
        <v>94.109923468904512</v>
      </c>
      <c r="BR529" s="2">
        <v>39283</v>
      </c>
      <c r="BS529">
        <v>101.1953125</v>
      </c>
      <c r="BT529" s="22">
        <f>_xll.BDH(BT$3&amp;" Govt",$A$8,BR529,BR529)</f>
        <v>1.0665800000000001</v>
      </c>
      <c r="BU529">
        <f t="shared" si="224"/>
        <v>94.878314331789454</v>
      </c>
      <c r="BV529" s="2">
        <v>39463</v>
      </c>
      <c r="BW529">
        <v>110.5703125</v>
      </c>
      <c r="BX529" s="22">
        <f>_xll.BDH(BX$3&amp;" Govt",$A$8,BV529,BV529)</f>
        <v>1.05572</v>
      </c>
      <c r="BY529">
        <f t="shared" si="225"/>
        <v>104.73450583488047</v>
      </c>
      <c r="BZ529" s="2">
        <v>39645</v>
      </c>
      <c r="CA529">
        <v>117.1171875</v>
      </c>
      <c r="CB529" s="22">
        <f>_xll.BDH(CB$3&amp;" Govt",$A$8,BZ529,BZ529)</f>
        <v>1.0680700000000001</v>
      </c>
      <c r="CC529">
        <f t="shared" si="226"/>
        <v>109.65310092035165</v>
      </c>
      <c r="CD529" s="2">
        <v>39827</v>
      </c>
      <c r="CE529">
        <v>108.2421875</v>
      </c>
      <c r="CF529" s="22">
        <f>_xll.BDH(CF$3&amp;" Govt",$A$8,CD529,CD529)</f>
        <v>1.0652999999999999</v>
      </c>
      <c r="CG529">
        <f t="shared" si="227"/>
        <v>101.60723505115931</v>
      </c>
      <c r="CH529" s="2">
        <v>40009</v>
      </c>
      <c r="CI529">
        <v>108.83203125</v>
      </c>
      <c r="CJ529" s="22">
        <f>_xll.BDH(CJ$3&amp;" Govt",$A$8,CH529,CH529)</f>
        <v>1.0302100000000001</v>
      </c>
      <c r="CK529">
        <f t="shared" si="228"/>
        <v>105.64062788169402</v>
      </c>
      <c r="CN529" s="22"/>
      <c r="CR529" s="22"/>
      <c r="CV529" s="22"/>
      <c r="CZ529" s="22"/>
      <c r="DB529" s="2">
        <v>38932</v>
      </c>
      <c r="DC529">
        <v>107.453125</v>
      </c>
      <c r="DD529" s="22">
        <f>_xll.BDH(DD$3&amp;" Govt",$A$8,DB529,DB529)</f>
        <v>1.07443</v>
      </c>
      <c r="DE529">
        <f t="shared" si="229"/>
        <v>100.00942360135141</v>
      </c>
      <c r="DF529" s="2">
        <v>39475</v>
      </c>
      <c r="DG529">
        <v>110.46484375</v>
      </c>
      <c r="DH529" s="22">
        <f>_xll.BDH(DH$3&amp;" Govt",$A$8,DF529,DF529)</f>
        <v>1.0581400000000001</v>
      </c>
      <c r="DI529">
        <f t="shared" si="230"/>
        <v>104.39530095261496</v>
      </c>
      <c r="DJ529" s="2">
        <v>39839</v>
      </c>
      <c r="DK529">
        <v>103.19140625</v>
      </c>
      <c r="DL529" s="22">
        <f>_xll.BDH(DL$3&amp;" Govt",$A$8,DJ529,DJ529)</f>
        <v>1.0573399999999999</v>
      </c>
      <c r="DM529">
        <f t="shared" si="231"/>
        <v>97.595292195509487</v>
      </c>
      <c r="DP529" s="22"/>
    </row>
    <row r="530" spans="4:120" x14ac:dyDescent="0.25">
      <c r="D530" s="2"/>
      <c r="F530" s="2">
        <v>38930</v>
      </c>
      <c r="G530">
        <v>128.25</v>
      </c>
      <c r="H530" s="22">
        <f>_xll.BDH(H$3&amp;" Govt",$A$8,F530,F530)</f>
        <v>1.2781199999999999</v>
      </c>
      <c r="I530" s="14">
        <f t="shared" si="210"/>
        <v>100.34269082715238</v>
      </c>
      <c r="J530" s="2">
        <v>38930</v>
      </c>
      <c r="K530">
        <v>127.671875</v>
      </c>
      <c r="L530" s="22">
        <f>_xll.BDH(L$3&amp;" Govt",$A$8,J530,J530)</f>
        <v>1.2534399999999999</v>
      </c>
      <c r="M530">
        <f t="shared" si="211"/>
        <v>101.85718901582845</v>
      </c>
      <c r="N530" s="2">
        <v>38930</v>
      </c>
      <c r="O530">
        <v>128.19140625</v>
      </c>
      <c r="P530" s="22">
        <f>_xll.BDH(P$3&amp;" Govt",$A$8,N530,N530)</f>
        <v>1.2347600000000001</v>
      </c>
      <c r="Q530">
        <f t="shared" si="212"/>
        <v>103.81888484401827</v>
      </c>
      <c r="R530" s="2">
        <v>38930</v>
      </c>
      <c r="S530">
        <v>128.3671875</v>
      </c>
      <c r="T530" s="22">
        <f>_xll.BDH(T$3&amp;" Govt",$A$8,R530,R530)</f>
        <v>1.2036</v>
      </c>
      <c r="U530">
        <f t="shared" si="213"/>
        <v>106.6526981555334</v>
      </c>
      <c r="V530" s="2">
        <v>39027</v>
      </c>
      <c r="W530">
        <v>101.3515625</v>
      </c>
      <c r="X530" s="22">
        <f>_xll.BDH(X$3&amp;" Govt",$A$8,V530,V530)</f>
        <v>1.07542</v>
      </c>
      <c r="Y530">
        <f t="shared" si="214"/>
        <v>94.243702460434065</v>
      </c>
      <c r="Z530" s="2">
        <v>38930</v>
      </c>
      <c r="AA530">
        <v>122.390625</v>
      </c>
      <c r="AB530" s="22">
        <f>_xll.BDH(AB$3&amp;" Govt",$A$8,Z530,Z530)</f>
        <v>1.1634899999999999</v>
      </c>
      <c r="AC530">
        <f t="shared" si="215"/>
        <v>105.19267462548025</v>
      </c>
      <c r="AD530" s="2">
        <v>39567</v>
      </c>
      <c r="AE530">
        <v>112.73046875</v>
      </c>
      <c r="AF530" s="22">
        <f>_xll.BDH(AF$3&amp;" Govt",$A$8,AD530,AD530)</f>
        <v>1.06633</v>
      </c>
      <c r="AG530">
        <f t="shared" si="216"/>
        <v>105.71818175424119</v>
      </c>
      <c r="AH530" s="2">
        <v>38930</v>
      </c>
      <c r="AI530">
        <v>120.31640625</v>
      </c>
      <c r="AJ530" s="22">
        <f>_xll.BDH(AJ$3&amp;" Govt",$A$8,AH530,AH530)</f>
        <v>1.1404300000000001</v>
      </c>
      <c r="AK530">
        <f t="shared" si="217"/>
        <v>105.50091303280341</v>
      </c>
      <c r="AL530" s="2">
        <v>39931</v>
      </c>
      <c r="AM530">
        <v>107.5234375</v>
      </c>
      <c r="AN530" s="22">
        <f>_xll.BDH(AN$3&amp;" Govt",$A$8,AL530,AL530)</f>
        <v>1.0451699999999999</v>
      </c>
      <c r="AO530">
        <f t="shared" si="218"/>
        <v>102.87650573590899</v>
      </c>
      <c r="AP530" s="2">
        <v>38930</v>
      </c>
      <c r="AQ530">
        <v>116.8984375</v>
      </c>
      <c r="AR530" s="22">
        <f>_xll.BDH(AR$3&amp;" Govt",$A$8,AP530,AP530)</f>
        <v>1.12625</v>
      </c>
      <c r="AS530">
        <f t="shared" si="219"/>
        <v>103.79439511653719</v>
      </c>
      <c r="AV530" s="22"/>
      <c r="AX530" s="2">
        <v>38930</v>
      </c>
      <c r="AY530">
        <v>106.8984375</v>
      </c>
      <c r="AZ530" s="22">
        <f>_xll.BDH(AZ$3&amp;" Govt",$A$8,AX530,AX530)</f>
        <v>1.1025499999999999</v>
      </c>
      <c r="BA530">
        <f t="shared" si="220"/>
        <v>96.955636932565426</v>
      </c>
      <c r="BB530" s="2">
        <v>38930</v>
      </c>
      <c r="BC530">
        <v>106.84765625</v>
      </c>
      <c r="BD530" s="22">
        <f>_xll.BDH(BD$3&amp;" Govt",$A$8,BB530,BB530)</f>
        <v>1.0959300000000001</v>
      </c>
      <c r="BE530">
        <f t="shared" si="221"/>
        <v>97.494964322538848</v>
      </c>
      <c r="BH530" s="22"/>
      <c r="BJ530" s="2">
        <v>38930</v>
      </c>
      <c r="BK530">
        <v>104.6015625</v>
      </c>
      <c r="BL530" s="22">
        <f>_xll.BDH(BL$3&amp;" Govt",$A$8,BJ530,BJ530)</f>
        <v>1.07429</v>
      </c>
      <c r="BM530">
        <f t="shared" si="222"/>
        <v>97.368087294864523</v>
      </c>
      <c r="BN530" s="2">
        <v>39105</v>
      </c>
      <c r="BO530">
        <v>99.32421875</v>
      </c>
      <c r="BP530" s="22">
        <f>_xll.BDH(BP$3&amp;" Govt",$A$8,BN530,BN530)</f>
        <v>1.0557300000000001</v>
      </c>
      <c r="BQ530">
        <f t="shared" si="223"/>
        <v>94.081080153069436</v>
      </c>
      <c r="BR530" s="2">
        <v>39286</v>
      </c>
      <c r="BS530">
        <v>101.00390625</v>
      </c>
      <c r="BT530" s="22">
        <f>_xll.BDH(BT$3&amp;" Govt",$A$8,BR530,BR530)</f>
        <v>1.06721</v>
      </c>
      <c r="BU530">
        <f t="shared" si="224"/>
        <v>94.642953355009794</v>
      </c>
      <c r="BV530" s="2">
        <v>39464</v>
      </c>
      <c r="BW530">
        <v>111.37109375</v>
      </c>
      <c r="BX530" s="22">
        <f>_xll.BDH(BX$3&amp;" Govt",$A$8,BV530,BV530)</f>
        <v>1.05592</v>
      </c>
      <c r="BY530">
        <f t="shared" si="225"/>
        <v>105.47304128153648</v>
      </c>
      <c r="BZ530" s="2">
        <v>39646</v>
      </c>
      <c r="CA530">
        <v>116.37109375</v>
      </c>
      <c r="CB530" s="22">
        <f>_xll.BDH(CB$3&amp;" Govt",$A$8,BZ530,BZ530)</f>
        <v>1.06836</v>
      </c>
      <c r="CC530">
        <f t="shared" si="226"/>
        <v>108.924981981729</v>
      </c>
      <c r="CD530" s="2">
        <v>39828</v>
      </c>
      <c r="CE530">
        <v>107.94921875</v>
      </c>
      <c r="CF530" s="22">
        <f>_xll.BDH(CF$3&amp;" Govt",$A$8,CD530,CD530)</f>
        <v>1.06464</v>
      </c>
      <c r="CG530">
        <f t="shared" si="227"/>
        <v>101.39504316012925</v>
      </c>
      <c r="CH530" s="2">
        <v>40010</v>
      </c>
      <c r="CI530">
        <v>109.3515625</v>
      </c>
      <c r="CJ530" s="22">
        <f>_xll.BDH(CJ$3&amp;" Govt",$A$8,CH530,CH530)</f>
        <v>1.0303100000000001</v>
      </c>
      <c r="CK530">
        <f t="shared" si="228"/>
        <v>106.13462210402693</v>
      </c>
      <c r="CN530" s="22"/>
      <c r="CR530" s="22"/>
      <c r="CV530" s="22"/>
      <c r="CZ530" s="22"/>
      <c r="DB530" s="2">
        <v>38933</v>
      </c>
      <c r="DC530">
        <v>108.51953125</v>
      </c>
      <c r="DD530" s="22">
        <f>_xll.BDH(DD$3&amp;" Govt",$A$8,DB530,DB530)</f>
        <v>1.0744899999999999</v>
      </c>
      <c r="DE530">
        <f t="shared" si="229"/>
        <v>100.99631569395714</v>
      </c>
      <c r="DF530" s="2">
        <v>39476</v>
      </c>
      <c r="DG530">
        <v>109.9453125</v>
      </c>
      <c r="DH530" s="22">
        <f>_xll.BDH(DH$3&amp;" Govt",$A$8,DF530,DF530)</f>
        <v>1.0583400000000001</v>
      </c>
      <c r="DI530">
        <f t="shared" si="230"/>
        <v>103.88468025398265</v>
      </c>
      <c r="DJ530" s="2">
        <v>39840</v>
      </c>
      <c r="DK530">
        <v>105.42578125</v>
      </c>
      <c r="DL530" s="22">
        <f>_xll.BDH(DL$3&amp;" Govt",$A$8,DJ530,DJ530)</f>
        <v>1.0566800000000001</v>
      </c>
      <c r="DM530">
        <f t="shared" si="231"/>
        <v>99.770773791497888</v>
      </c>
      <c r="DP530" s="22"/>
    </row>
    <row r="531" spans="4:120" x14ac:dyDescent="0.25">
      <c r="D531" s="2"/>
      <c r="F531" s="2">
        <v>38931</v>
      </c>
      <c r="G531">
        <v>128.29296875</v>
      </c>
      <c r="H531" s="22">
        <f>_xll.BDH(H$3&amp;" Govt",$A$8,F531,F531)</f>
        <v>1.2782</v>
      </c>
      <c r="I531" s="14">
        <f t="shared" si="210"/>
        <v>100.37002718666875</v>
      </c>
      <c r="J531" s="2">
        <v>38931</v>
      </c>
      <c r="K531">
        <v>127.7109375</v>
      </c>
      <c r="L531" s="22">
        <f>_xll.BDH(L$3&amp;" Govt",$A$8,J531,J531)</f>
        <v>1.25352</v>
      </c>
      <c r="M531">
        <f t="shared" si="211"/>
        <v>101.88185070840514</v>
      </c>
      <c r="N531" s="2">
        <v>38931</v>
      </c>
      <c r="O531">
        <v>128.33203125</v>
      </c>
      <c r="P531" s="22">
        <f>_xll.BDH(P$3&amp;" Govt",$A$8,N531,N531)</f>
        <v>1.2348300000000001</v>
      </c>
      <c r="Q531">
        <f t="shared" si="212"/>
        <v>103.92688163552877</v>
      </c>
      <c r="R531" s="2">
        <v>38931</v>
      </c>
      <c r="S531">
        <v>128.55859375</v>
      </c>
      <c r="T531" s="22">
        <f>_xll.BDH(T$3&amp;" Govt",$A$8,R531,R531)</f>
        <v>1.2036800000000001</v>
      </c>
      <c r="U531">
        <f t="shared" si="213"/>
        <v>106.80462726804465</v>
      </c>
      <c r="V531" s="2">
        <v>39028</v>
      </c>
      <c r="W531">
        <v>101.453125</v>
      </c>
      <c r="X531" s="22">
        <f>_xll.BDH(X$3&amp;" Govt",$A$8,V531,V531)</f>
        <v>1.07525</v>
      </c>
      <c r="Y531">
        <f t="shared" si="214"/>
        <v>94.353057428504997</v>
      </c>
      <c r="Z531" s="2">
        <v>38931</v>
      </c>
      <c r="AA531">
        <v>122.609375</v>
      </c>
      <c r="AB531" s="22">
        <f>_xll.BDH(AB$3&amp;" Govt",$A$8,Z531,Z531)</f>
        <v>1.16357</v>
      </c>
      <c r="AC531">
        <f t="shared" si="215"/>
        <v>105.37344121969456</v>
      </c>
      <c r="AD531" s="2">
        <v>39568</v>
      </c>
      <c r="AE531">
        <v>112.98046875</v>
      </c>
      <c r="AF531" s="22">
        <f>_xll.BDH(AF$3&amp;" Govt",$A$8,AD531,AD531)</f>
        <v>1.06643</v>
      </c>
      <c r="AG531">
        <f t="shared" si="216"/>
        <v>105.94269548868655</v>
      </c>
      <c r="AH531" s="2">
        <v>38931</v>
      </c>
      <c r="AI531">
        <v>120.53125</v>
      </c>
      <c r="AJ531" s="22">
        <f>_xll.BDH(AJ$3&amp;" Govt",$A$8,AH531,AH531)</f>
        <v>1.1405000000000001</v>
      </c>
      <c r="AK531">
        <f t="shared" si="217"/>
        <v>105.68281455501972</v>
      </c>
      <c r="AL531" s="2">
        <v>39932</v>
      </c>
      <c r="AM531">
        <v>107.51171875</v>
      </c>
      <c r="AN531" s="22">
        <f>_xll.BDH(AN$3&amp;" Govt",$A$8,AL531,AL531)</f>
        <v>1.04535</v>
      </c>
      <c r="AO531">
        <f t="shared" si="218"/>
        <v>102.84758095374755</v>
      </c>
      <c r="AP531" s="2">
        <v>38931</v>
      </c>
      <c r="AQ531">
        <v>117.125</v>
      </c>
      <c r="AR531" s="22">
        <f>_xll.BDH(AR$3&amp;" Govt",$A$8,AP531,AP531)</f>
        <v>1.12632</v>
      </c>
      <c r="AS531">
        <f t="shared" si="219"/>
        <v>103.98909723701968</v>
      </c>
      <c r="AV531" s="22"/>
      <c r="AX531" s="2">
        <v>38931</v>
      </c>
      <c r="AY531">
        <v>107.13671875</v>
      </c>
      <c r="AZ531" s="22">
        <f>_xll.BDH(AZ$3&amp;" Govt",$A$8,AX531,AX531)</f>
        <v>1.1026199999999999</v>
      </c>
      <c r="BA531">
        <f t="shared" si="220"/>
        <v>97.165586285392976</v>
      </c>
      <c r="BB531" s="2">
        <v>38931</v>
      </c>
      <c r="BC531">
        <v>107.08203125</v>
      </c>
      <c r="BD531" s="22">
        <f>_xll.BDH(BD$3&amp;" Govt",$A$8,BB531,BB531)</f>
        <v>1.0960000000000001</v>
      </c>
      <c r="BE531">
        <f t="shared" si="221"/>
        <v>97.702583257299267</v>
      </c>
      <c r="BH531" s="22"/>
      <c r="BJ531" s="2">
        <v>38931</v>
      </c>
      <c r="BK531">
        <v>104.8671875</v>
      </c>
      <c r="BL531" s="22">
        <f>_xll.BDH(BL$3&amp;" Govt",$A$8,BJ531,BJ531)</f>
        <v>1.07436</v>
      </c>
      <c r="BM531">
        <f t="shared" si="222"/>
        <v>97.608983487843929</v>
      </c>
      <c r="BN531" s="2">
        <v>39106</v>
      </c>
      <c r="BO531">
        <v>99.47265625</v>
      </c>
      <c r="BP531" s="22">
        <f>_xll.BDH(BP$3&amp;" Govt",$A$8,BN531,BN531)</f>
        <v>1.05568</v>
      </c>
      <c r="BQ531">
        <f t="shared" si="223"/>
        <v>94.226144522961505</v>
      </c>
      <c r="BR531" s="2">
        <v>39287</v>
      </c>
      <c r="BS531">
        <v>101.49609375</v>
      </c>
      <c r="BT531" s="22">
        <f>_xll.BDH(BT$3&amp;" Govt",$A$8,BR531,BR531)</f>
        <v>1.06742</v>
      </c>
      <c r="BU531">
        <f t="shared" si="224"/>
        <v>95.085433803001621</v>
      </c>
      <c r="BV531" s="2">
        <v>39465</v>
      </c>
      <c r="BW531">
        <v>111.546875</v>
      </c>
      <c r="BX531" s="22">
        <f>_xll.BDH(BX$3&amp;" Govt",$A$8,BV531,BV531)</f>
        <v>1.0561199999999999</v>
      </c>
      <c r="BY531">
        <f t="shared" si="225"/>
        <v>105.61950819982579</v>
      </c>
      <c r="BZ531" s="2">
        <v>39647</v>
      </c>
      <c r="CA531">
        <v>115.44921875</v>
      </c>
      <c r="CB531" s="22">
        <f>_xll.BDH(CB$3&amp;" Govt",$A$8,BZ531,BZ531)</f>
        <v>1.0686500000000001</v>
      </c>
      <c r="CC531">
        <f t="shared" si="226"/>
        <v>108.03276914799045</v>
      </c>
      <c r="CD531" s="2">
        <v>39829</v>
      </c>
      <c r="CE531">
        <v>107.625</v>
      </c>
      <c r="CF531" s="22">
        <f>_xll.BDH(CF$3&amp;" Govt",$A$8,CD531,CD531)</f>
        <v>1.0639700000000001</v>
      </c>
      <c r="CG531">
        <f t="shared" si="227"/>
        <v>101.15416788067331</v>
      </c>
      <c r="CH531" s="2">
        <v>40011</v>
      </c>
      <c r="CI531">
        <v>109.46875</v>
      </c>
      <c r="CJ531" s="22">
        <f>_xll.BDH(CJ$3&amp;" Govt",$A$8,CH531,CH531)</f>
        <v>1.0304</v>
      </c>
      <c r="CK531">
        <f t="shared" si="228"/>
        <v>106.23908190993789</v>
      </c>
      <c r="CN531" s="22"/>
      <c r="CR531" s="22"/>
      <c r="CV531" s="22"/>
      <c r="CZ531" s="22"/>
      <c r="DB531" s="2">
        <v>38936</v>
      </c>
      <c r="DC531">
        <v>108.515625</v>
      </c>
      <c r="DD531" s="22">
        <f>_xll.BDH(DD$3&amp;" Govt",$A$8,DB531,DB531)</f>
        <v>1.0747</v>
      </c>
      <c r="DE531">
        <f t="shared" si="229"/>
        <v>100.97294593840141</v>
      </c>
      <c r="DF531" s="2">
        <v>39477</v>
      </c>
      <c r="DG531">
        <v>110.46484375</v>
      </c>
      <c r="DH531" s="22">
        <f>_xll.BDH(DH$3&amp;" Govt",$A$8,DF531,DF531)</f>
        <v>1.05854</v>
      </c>
      <c r="DI531">
        <f t="shared" si="230"/>
        <v>104.35585216430177</v>
      </c>
      <c r="DJ531" s="2">
        <v>39841</v>
      </c>
      <c r="DK531">
        <v>104.03125</v>
      </c>
      <c r="DL531" s="22">
        <f>_xll.BDH(DL$3&amp;" Govt",$A$8,DJ531,DJ531)</f>
        <v>1.0560099999999999</v>
      </c>
      <c r="DM531">
        <f t="shared" si="231"/>
        <v>98.513508394806877</v>
      </c>
      <c r="DP531" s="22"/>
    </row>
    <row r="532" spans="4:120" x14ac:dyDescent="0.25">
      <c r="D532" s="2"/>
      <c r="F532" s="2">
        <v>38932</v>
      </c>
      <c r="G532">
        <v>128.29296875</v>
      </c>
      <c r="H532" s="22">
        <f>_xll.BDH(H$3&amp;" Govt",$A$8,F532,F532)</f>
        <v>1.2782899999999999</v>
      </c>
      <c r="I532" s="14">
        <f t="shared" si="210"/>
        <v>100.36296047845168</v>
      </c>
      <c r="J532" s="2">
        <v>38932</v>
      </c>
      <c r="K532">
        <v>127.69140625</v>
      </c>
      <c r="L532" s="22">
        <f>_xll.BDH(L$3&amp;" Govt",$A$8,J532,J532)</f>
        <v>1.2536</v>
      </c>
      <c r="M532">
        <f t="shared" si="211"/>
        <v>101.85976886566688</v>
      </c>
      <c r="N532" s="2">
        <v>38932</v>
      </c>
      <c r="O532">
        <v>128.2734375</v>
      </c>
      <c r="P532" s="22">
        <f>_xll.BDH(P$3&amp;" Govt",$A$8,N532,N532)</f>
        <v>1.23491</v>
      </c>
      <c r="Q532">
        <f t="shared" si="212"/>
        <v>103.87270124948377</v>
      </c>
      <c r="R532" s="2">
        <v>38932</v>
      </c>
      <c r="S532">
        <v>128.484375</v>
      </c>
      <c r="T532" s="22">
        <f>_xll.BDH(T$3&amp;" Govt",$A$8,R532,R532)</f>
        <v>1.2037499999999999</v>
      </c>
      <c r="U532">
        <f t="shared" si="213"/>
        <v>106.7367601246106</v>
      </c>
      <c r="V532" s="2">
        <v>39029</v>
      </c>
      <c r="W532">
        <v>101.55859375</v>
      </c>
      <c r="X532" s="22">
        <f>_xll.BDH(X$3&amp;" Govt",$A$8,V532,V532)</f>
        <v>1.07507</v>
      </c>
      <c r="Y532">
        <f t="shared" si="214"/>
        <v>94.46695912824282</v>
      </c>
      <c r="Z532" s="2">
        <v>38932</v>
      </c>
      <c r="AA532">
        <v>122.51953125</v>
      </c>
      <c r="AB532" s="22">
        <f>_xll.BDH(AB$3&amp;" Govt",$A$8,Z532,Z532)</f>
        <v>1.16364</v>
      </c>
      <c r="AC532">
        <f t="shared" si="215"/>
        <v>105.2898931370527</v>
      </c>
      <c r="AD532" s="2">
        <v>39569</v>
      </c>
      <c r="AE532">
        <v>112.8671875</v>
      </c>
      <c r="AF532" s="22">
        <f>_xll.BDH(AF$3&amp;" Govt",$A$8,AD532,AD532)</f>
        <v>1.06654</v>
      </c>
      <c r="AG532">
        <f t="shared" si="216"/>
        <v>105.82555506591407</v>
      </c>
      <c r="AH532" s="2">
        <v>38932</v>
      </c>
      <c r="AI532">
        <v>120.49609375</v>
      </c>
      <c r="AJ532" s="22">
        <f>_xll.BDH(AJ$3&amp;" Govt",$A$8,AH532,AH532)</f>
        <v>1.1405799999999999</v>
      </c>
      <c r="AK532">
        <f t="shared" si="217"/>
        <v>105.64457885461783</v>
      </c>
      <c r="AL532" s="2">
        <v>39933</v>
      </c>
      <c r="AM532">
        <v>107.2734375</v>
      </c>
      <c r="AN532" s="22">
        <f>_xll.BDH(AN$3&amp;" Govt",$A$8,AL532,AL532)</f>
        <v>1.04552</v>
      </c>
      <c r="AO532">
        <f t="shared" si="218"/>
        <v>102.60295116305761</v>
      </c>
      <c r="AP532" s="2">
        <v>38932</v>
      </c>
      <c r="AQ532">
        <v>117.109375</v>
      </c>
      <c r="AR532" s="22">
        <f>_xll.BDH(AR$3&amp;" Govt",$A$8,AP532,AP532)</f>
        <v>1.12639</v>
      </c>
      <c r="AS532">
        <f t="shared" si="219"/>
        <v>103.9687630394446</v>
      </c>
      <c r="AV532" s="22"/>
      <c r="AX532" s="2">
        <v>38932</v>
      </c>
      <c r="AY532">
        <v>107.1484375</v>
      </c>
      <c r="AZ532" s="22">
        <f>_xll.BDH(AZ$3&amp;" Govt",$A$8,AX532,AX532)</f>
        <v>1.1026899999999999</v>
      </c>
      <c r="BA532">
        <f t="shared" si="220"/>
        <v>97.17004552503424</v>
      </c>
      <c r="BB532" s="2">
        <v>38932</v>
      </c>
      <c r="BC532">
        <v>107.11328125</v>
      </c>
      <c r="BD532" s="22">
        <f>_xll.BDH(BD$3&amp;" Govt",$A$8,BB532,BB532)</f>
        <v>1.0960700000000001</v>
      </c>
      <c r="BE532">
        <f t="shared" si="221"/>
        <v>97.724854480097065</v>
      </c>
      <c r="BH532" s="22"/>
      <c r="BJ532" s="2">
        <v>38932</v>
      </c>
      <c r="BK532">
        <v>104.86328125</v>
      </c>
      <c r="BL532" s="22">
        <f>_xll.BDH(BL$3&amp;" Govt",$A$8,BJ532,BJ532)</f>
        <v>1.07443</v>
      </c>
      <c r="BM532">
        <f t="shared" si="222"/>
        <v>97.598988533454943</v>
      </c>
      <c r="BN532" s="2">
        <v>39107</v>
      </c>
      <c r="BO532">
        <v>99.078125</v>
      </c>
      <c r="BP532" s="22">
        <f>_xll.BDH(BP$3&amp;" Govt",$A$8,BN532,BN532)</f>
        <v>1.0556300000000001</v>
      </c>
      <c r="BQ532">
        <f t="shared" si="223"/>
        <v>93.856867463031548</v>
      </c>
      <c r="BR532" s="2">
        <v>39288</v>
      </c>
      <c r="BS532">
        <v>101.62109375</v>
      </c>
      <c r="BT532" s="22">
        <f>_xll.BDH(BT$3&amp;" Govt",$A$8,BR532,BR532)</f>
        <v>1.0676300000000001</v>
      </c>
      <c r="BU532">
        <f t="shared" si="224"/>
        <v>95.183812509951949</v>
      </c>
      <c r="BV532" s="2">
        <v>39468</v>
      </c>
      <c r="BW532">
        <v>111.546875</v>
      </c>
      <c r="BX532" s="22">
        <f>_xll.BDH(BX$3&amp;" Govt",$A$8,BV532,BV532)</f>
        <v>1.0567299999999999</v>
      </c>
      <c r="BY532">
        <f t="shared" si="225"/>
        <v>105.55853907809943</v>
      </c>
      <c r="BZ532" s="2">
        <v>39650</v>
      </c>
      <c r="CA532">
        <v>115.69140625</v>
      </c>
      <c r="CB532" s="22">
        <f>_xll.BDH(CB$3&amp;" Govt",$A$8,BZ532,BZ532)</f>
        <v>1.06951</v>
      </c>
      <c r="CC532">
        <f t="shared" si="226"/>
        <v>108.17234644837356</v>
      </c>
      <c r="CD532" s="2">
        <v>39832</v>
      </c>
      <c r="CE532">
        <v>107.625</v>
      </c>
      <c r="CF532" s="22">
        <f>_xll.BDH(CF$3&amp;" Govt",$A$8,CD532,CD532)</f>
        <v>1.0619799999999999</v>
      </c>
      <c r="CG532">
        <f t="shared" si="227"/>
        <v>101.34371645417052</v>
      </c>
      <c r="CH532" s="2">
        <v>40014</v>
      </c>
      <c r="CI532">
        <v>110.06640625</v>
      </c>
      <c r="CJ532" s="22">
        <f>_xll.BDH(CJ$3&amp;" Govt",$A$8,CH532,CH532)</f>
        <v>1.0306900000000001</v>
      </c>
      <c r="CK532">
        <f t="shared" si="228"/>
        <v>106.78905029640337</v>
      </c>
      <c r="CN532" s="22"/>
      <c r="CR532" s="22"/>
      <c r="CV532" s="22"/>
      <c r="CZ532" s="22"/>
      <c r="DB532" s="2">
        <v>38937</v>
      </c>
      <c r="DC532">
        <v>108.83203125</v>
      </c>
      <c r="DD532" s="22">
        <f>_xll.BDH(DD$3&amp;" Govt",$A$8,DB532,DB532)</f>
        <v>1.07477</v>
      </c>
      <c r="DE532">
        <f t="shared" si="229"/>
        <v>101.26076393088753</v>
      </c>
      <c r="DF532" s="2">
        <v>39478</v>
      </c>
      <c r="DG532">
        <v>111.0234375</v>
      </c>
      <c r="DH532" s="22">
        <f>_xll.BDH(DH$3&amp;" Govt",$A$8,DF532,DF532)</f>
        <v>1.05874</v>
      </c>
      <c r="DI532">
        <f t="shared" si="230"/>
        <v>104.86374133403858</v>
      </c>
      <c r="DJ532" s="2">
        <v>39842</v>
      </c>
      <c r="DK532">
        <v>102.8359375</v>
      </c>
      <c r="DL532" s="22">
        <f>_xll.BDH(DL$3&amp;" Govt",$A$8,DJ532,DJ532)</f>
        <v>1.05535</v>
      </c>
      <c r="DM532">
        <f t="shared" si="231"/>
        <v>97.442495380679389</v>
      </c>
      <c r="DP532" s="22"/>
    </row>
    <row r="533" spans="4:120" x14ac:dyDescent="0.25">
      <c r="D533" s="2"/>
      <c r="F533" s="2">
        <v>38933</v>
      </c>
      <c r="G533">
        <v>128.37109375</v>
      </c>
      <c r="H533" s="22">
        <f>_xll.BDH(H$3&amp;" Govt",$A$8,F533,F533)</f>
        <v>1.27837</v>
      </c>
      <c r="I533" s="14">
        <f t="shared" si="210"/>
        <v>100.41779277517463</v>
      </c>
      <c r="J533" s="2">
        <v>38933</v>
      </c>
      <c r="K533">
        <v>127.8515625</v>
      </c>
      <c r="L533" s="22">
        <f>_xll.BDH(L$3&amp;" Govt",$A$8,J533,J533)</f>
        <v>1.2536800000000001</v>
      </c>
      <c r="M533">
        <f t="shared" si="211"/>
        <v>101.9810178833514</v>
      </c>
      <c r="N533" s="2">
        <v>38933</v>
      </c>
      <c r="O533">
        <v>128.53125</v>
      </c>
      <c r="P533" s="22">
        <f>_xll.BDH(P$3&amp;" Govt",$A$8,N533,N533)</f>
        <v>1.23499</v>
      </c>
      <c r="Q533">
        <f t="shared" si="212"/>
        <v>104.07472935003523</v>
      </c>
      <c r="R533" s="2">
        <v>38933</v>
      </c>
      <c r="S533">
        <v>128.81640625</v>
      </c>
      <c r="T533" s="22">
        <f>_xll.BDH(T$3&amp;" Govt",$A$8,R533,R533)</f>
        <v>1.20383</v>
      </c>
      <c r="U533">
        <f t="shared" si="213"/>
        <v>107.00547938662436</v>
      </c>
      <c r="V533" s="2">
        <v>39030</v>
      </c>
      <c r="W533">
        <v>101.61328125</v>
      </c>
      <c r="X533" s="22">
        <f>_xll.BDH(X$3&amp;" Govt",$A$8,V533,V533)</f>
        <v>1.0748899999999999</v>
      </c>
      <c r="Y533">
        <f t="shared" si="214"/>
        <v>94.533655769427583</v>
      </c>
      <c r="Z533" s="2">
        <v>38933</v>
      </c>
      <c r="AA533">
        <v>122.94140625</v>
      </c>
      <c r="AB533" s="22">
        <f>_xll.BDH(AB$3&amp;" Govt",$A$8,Z533,Z533)</f>
        <v>1.16371</v>
      </c>
      <c r="AC533">
        <f t="shared" si="215"/>
        <v>105.64608557974066</v>
      </c>
      <c r="AD533" s="2">
        <v>39570</v>
      </c>
      <c r="AE533">
        <v>112.78515625</v>
      </c>
      <c r="AF533" s="22">
        <f>_xll.BDH(AF$3&amp;" Govt",$A$8,AD533,AD533)</f>
        <v>1.0668299999999999</v>
      </c>
      <c r="AG533">
        <f t="shared" si="216"/>
        <v>105.71989562535737</v>
      </c>
      <c r="AH533" s="2">
        <v>38933</v>
      </c>
      <c r="AI533">
        <v>120.95703125</v>
      </c>
      <c r="AJ533" s="22">
        <f>_xll.BDH(AJ$3&amp;" Govt",$A$8,AH533,AH533)</f>
        <v>1.1406499999999999</v>
      </c>
      <c r="AK533">
        <f t="shared" si="217"/>
        <v>106.04219633542279</v>
      </c>
      <c r="AL533" s="2">
        <v>39934</v>
      </c>
      <c r="AM533">
        <v>107.203125</v>
      </c>
      <c r="AN533" s="22">
        <f>_xll.BDH(AN$3&amp;" Govt",$A$8,AL533,AL533)</f>
        <v>1.04569</v>
      </c>
      <c r="AO533">
        <f t="shared" si="218"/>
        <v>102.51903049660989</v>
      </c>
      <c r="AP533" s="2">
        <v>38933</v>
      </c>
      <c r="AQ533">
        <v>117.59765625</v>
      </c>
      <c r="AR533" s="22">
        <f>_xll.BDH(AR$3&amp;" Govt",$A$8,AP533,AP533)</f>
        <v>1.1264700000000001</v>
      </c>
      <c r="AS533">
        <f t="shared" si="219"/>
        <v>104.3948407414312</v>
      </c>
      <c r="AV533" s="22"/>
      <c r="AX533" s="2">
        <v>38933</v>
      </c>
      <c r="AY533">
        <v>107.65234375</v>
      </c>
      <c r="AZ533" s="22">
        <f>_xll.BDH(AZ$3&amp;" Govt",$A$8,AX533,AX533)</f>
        <v>1.10276</v>
      </c>
      <c r="BA533">
        <f t="shared" si="220"/>
        <v>97.620827514599739</v>
      </c>
      <c r="BB533" s="2">
        <v>38933</v>
      </c>
      <c r="BC533">
        <v>107.6640625</v>
      </c>
      <c r="BD533" s="22">
        <f>_xll.BDH(BD$3&amp;" Govt",$A$8,BB533,BB533)</f>
        <v>1.0961400000000001</v>
      </c>
      <c r="BE533">
        <f t="shared" si="221"/>
        <v>98.22108717864505</v>
      </c>
      <c r="BH533" s="22"/>
      <c r="BJ533" s="2">
        <v>38933</v>
      </c>
      <c r="BK533">
        <v>105.4375</v>
      </c>
      <c r="BL533" s="22">
        <f>_xll.BDH(BL$3&amp;" Govt",$A$8,BJ533,BJ533)</f>
        <v>1.0744899999999999</v>
      </c>
      <c r="BM533">
        <f t="shared" si="222"/>
        <v>98.127949073513946</v>
      </c>
      <c r="BN533" s="2">
        <v>39108</v>
      </c>
      <c r="BO533">
        <v>99.12890625</v>
      </c>
      <c r="BP533" s="22">
        <f>_xll.BDH(BP$3&amp;" Govt",$A$8,BN533,BN533)</f>
        <v>1.05558</v>
      </c>
      <c r="BQ533">
        <f t="shared" si="223"/>
        <v>93.909420650258625</v>
      </c>
      <c r="BR533" s="2">
        <v>39289</v>
      </c>
      <c r="BS533">
        <v>102.1796875</v>
      </c>
      <c r="BT533" s="22">
        <f>_xll.BDH(BT$3&amp;" Govt",$A$8,BR533,BR533)</f>
        <v>1.0678399999999999</v>
      </c>
      <c r="BU533">
        <f t="shared" si="224"/>
        <v>95.688200011237655</v>
      </c>
      <c r="BV533" s="2">
        <v>39469</v>
      </c>
      <c r="BW533">
        <v>113.05859375</v>
      </c>
      <c r="BX533" s="22">
        <f>_xll.BDH(BX$3&amp;" Govt",$A$8,BV533,BV533)</f>
        <v>1.0569299999999999</v>
      </c>
      <c r="BY533">
        <f t="shared" si="225"/>
        <v>106.96885673601848</v>
      </c>
      <c r="BZ533" s="2">
        <v>39651</v>
      </c>
      <c r="CA533">
        <v>114.9921875</v>
      </c>
      <c r="CB533" s="22">
        <f>_xll.BDH(CB$3&amp;" Govt",$A$8,BZ533,BZ533)</f>
        <v>1.0698000000000001</v>
      </c>
      <c r="CC533">
        <f t="shared" si="226"/>
        <v>107.48942559356888</v>
      </c>
      <c r="CD533" s="2">
        <v>39833</v>
      </c>
      <c r="CE533">
        <v>107.484375</v>
      </c>
      <c r="CF533" s="22">
        <f>_xll.BDH(CF$3&amp;" Govt",$A$8,CD533,CD533)</f>
        <v>1.06132</v>
      </c>
      <c r="CG533">
        <f t="shared" si="227"/>
        <v>101.27423868390306</v>
      </c>
      <c r="CH533" s="2">
        <v>40015</v>
      </c>
      <c r="CI533">
        <v>110.35546875</v>
      </c>
      <c r="CJ533" s="22">
        <f>_xll.BDH(CJ$3&amp;" Govt",$A$8,CH533,CH533)</f>
        <v>1.0307900000000001</v>
      </c>
      <c r="CK533">
        <f t="shared" si="228"/>
        <v>107.05911849164232</v>
      </c>
      <c r="CN533" s="22"/>
      <c r="CR533" s="22"/>
      <c r="CV533" s="22"/>
      <c r="CZ533" s="22"/>
      <c r="DB533" s="2">
        <v>38938</v>
      </c>
      <c r="DC533">
        <v>108.76171875</v>
      </c>
      <c r="DD533" s="22">
        <f>_xll.BDH(DD$3&amp;" Govt",$A$8,DB533,DB533)</f>
        <v>1.07484</v>
      </c>
      <c r="DE533">
        <f t="shared" si="229"/>
        <v>101.18875251200178</v>
      </c>
      <c r="DF533" s="2">
        <v>39479</v>
      </c>
      <c r="DG533">
        <v>111.09765625</v>
      </c>
      <c r="DH533" s="22">
        <f>_xll.BDH(DH$3&amp;" Govt",$A$8,DF533,DF533)</f>
        <v>1.0589500000000001</v>
      </c>
      <c r="DI533">
        <f t="shared" si="230"/>
        <v>104.91303295717455</v>
      </c>
      <c r="DJ533" s="2">
        <v>39843</v>
      </c>
      <c r="DK533">
        <v>103.51171875</v>
      </c>
      <c r="DL533" s="22">
        <f>_xll.BDH(DL$3&amp;" Govt",$A$8,DJ533,DJ533)</f>
        <v>1.0546899999999999</v>
      </c>
      <c r="DM533">
        <f t="shared" si="231"/>
        <v>98.144211806312768</v>
      </c>
      <c r="DP533" s="22"/>
    </row>
    <row r="534" spans="4:120" x14ac:dyDescent="0.25">
      <c r="D534" s="2"/>
      <c r="F534" s="2">
        <v>38936</v>
      </c>
      <c r="G534">
        <v>128.41015625</v>
      </c>
      <c r="H534" s="22">
        <f>_xll.BDH(H$3&amp;" Govt",$A$8,F534,F534)</f>
        <v>1.27861</v>
      </c>
      <c r="I534" s="14">
        <f t="shared" si="210"/>
        <v>100.42949472474015</v>
      </c>
      <c r="J534" s="2">
        <v>38936</v>
      </c>
      <c r="K534">
        <v>127.890625</v>
      </c>
      <c r="L534" s="22">
        <f>_xll.BDH(L$3&amp;" Govt",$A$8,J534,J534)</f>
        <v>1.2539199999999999</v>
      </c>
      <c r="M534">
        <f t="shared" si="211"/>
        <v>101.99265104631876</v>
      </c>
      <c r="N534" s="2">
        <v>38936</v>
      </c>
      <c r="O534">
        <v>128.515625</v>
      </c>
      <c r="P534" s="22">
        <f>_xll.BDH(P$3&amp;" Govt",$A$8,N534,N534)</f>
        <v>1.2352300000000001</v>
      </c>
      <c r="Q534">
        <f t="shared" si="212"/>
        <v>104.04185860123215</v>
      </c>
      <c r="R534" s="2">
        <v>38936</v>
      </c>
      <c r="S534">
        <v>128.875</v>
      </c>
      <c r="T534" s="22">
        <f>_xll.BDH(T$3&amp;" Govt",$A$8,R534,R534)</f>
        <v>1.2040599999999999</v>
      </c>
      <c r="U534">
        <f t="shared" si="213"/>
        <v>107.03370263940336</v>
      </c>
      <c r="V534" s="2">
        <v>39031</v>
      </c>
      <c r="W534">
        <v>101.63671875</v>
      </c>
      <c r="X534" s="22">
        <f>_xll.BDH(X$3&amp;" Govt",$A$8,V534,V534)</f>
        <v>1.0747199999999999</v>
      </c>
      <c r="Y534">
        <f t="shared" si="214"/>
        <v>94.570417178427874</v>
      </c>
      <c r="Z534" s="2">
        <v>38936</v>
      </c>
      <c r="AA534">
        <v>122.921875</v>
      </c>
      <c r="AB534" s="22">
        <f>_xll.BDH(AB$3&amp;" Govt",$A$8,Z534,Z534)</f>
        <v>1.16394</v>
      </c>
      <c r="AC534">
        <f t="shared" si="215"/>
        <v>105.60842912864925</v>
      </c>
      <c r="AD534" s="2">
        <v>39573</v>
      </c>
      <c r="AE534">
        <v>113.07421875</v>
      </c>
      <c r="AF534" s="22">
        <f>_xll.BDH(AF$3&amp;" Govt",$A$8,AD534,AD534)</f>
        <v>1.0677300000000001</v>
      </c>
      <c r="AG534">
        <f t="shared" si="216"/>
        <v>105.90150951083139</v>
      </c>
      <c r="AH534" s="2">
        <v>38936</v>
      </c>
      <c r="AI534">
        <v>120.94140625</v>
      </c>
      <c r="AJ534" s="22">
        <f>_xll.BDH(AJ$3&amp;" Govt",$A$8,AH534,AH534)</f>
        <v>1.1408700000000001</v>
      </c>
      <c r="AK534">
        <f t="shared" si="217"/>
        <v>106.00805196911129</v>
      </c>
      <c r="AL534" s="2">
        <v>39937</v>
      </c>
      <c r="AM534">
        <v>107.296875</v>
      </c>
      <c r="AN534" s="22">
        <f>_xll.BDH(AN$3&amp;" Govt",$A$8,AL534,AL534)</f>
        <v>1.0459400000000001</v>
      </c>
      <c r="AO534">
        <f t="shared" si="218"/>
        <v>102.58415874715566</v>
      </c>
      <c r="AP534" s="2">
        <v>38936</v>
      </c>
      <c r="AQ534">
        <v>117.578125</v>
      </c>
      <c r="AR534" s="22">
        <f>_xll.BDH(AR$3&amp;" Govt",$A$8,AP534,AP534)</f>
        <v>1.1266799999999999</v>
      </c>
      <c r="AS534">
        <f t="shared" si="219"/>
        <v>104.35804753789897</v>
      </c>
      <c r="AV534" s="22"/>
      <c r="AX534" s="2">
        <v>38936</v>
      </c>
      <c r="AY534">
        <v>107.6484375</v>
      </c>
      <c r="AZ534" s="22">
        <f>_xll.BDH(AZ$3&amp;" Govt",$A$8,AX534,AX534)</f>
        <v>1.1029800000000001</v>
      </c>
      <c r="BA534">
        <f t="shared" si="220"/>
        <v>97.597814556927588</v>
      </c>
      <c r="BB534" s="2">
        <v>38936</v>
      </c>
      <c r="BC534">
        <v>107.625</v>
      </c>
      <c r="BD534" s="22">
        <f>_xll.BDH(BD$3&amp;" Govt",$A$8,BB534,BB534)</f>
        <v>1.0963499999999999</v>
      </c>
      <c r="BE534">
        <f t="shared" si="221"/>
        <v>98.166643863729661</v>
      </c>
      <c r="BH534" s="22"/>
      <c r="BJ534" s="2">
        <v>38936</v>
      </c>
      <c r="BK534">
        <v>105.41796875</v>
      </c>
      <c r="BL534" s="22">
        <f>_xll.BDH(BL$3&amp;" Govt",$A$8,BJ534,BJ534)</f>
        <v>1.0747</v>
      </c>
      <c r="BM534">
        <f t="shared" si="222"/>
        <v>98.090600865357771</v>
      </c>
      <c r="BN534" s="2">
        <v>39111</v>
      </c>
      <c r="BO534">
        <v>98.9296875</v>
      </c>
      <c r="BP534" s="22">
        <f>_xll.BDH(BP$3&amp;" Govt",$A$8,BN534,BN534)</f>
        <v>1.0554300000000001</v>
      </c>
      <c r="BQ534">
        <f t="shared" si="223"/>
        <v>93.734011256075718</v>
      </c>
      <c r="BR534" s="2">
        <v>39290</v>
      </c>
      <c r="BS534">
        <v>102.47265625</v>
      </c>
      <c r="BT534" s="22">
        <f>_xll.BDH(BT$3&amp;" Govt",$A$8,BR534,BR534)</f>
        <v>1.0680499999999999</v>
      </c>
      <c r="BU534">
        <f t="shared" si="224"/>
        <v>95.943688263658075</v>
      </c>
      <c r="BV534" s="2">
        <v>39470</v>
      </c>
      <c r="BW534">
        <v>111.81640625</v>
      </c>
      <c r="BX534" s="22">
        <f>_xll.BDH(BX$3&amp;" Govt",$A$8,BV534,BV534)</f>
        <v>1.0571299999999999</v>
      </c>
      <c r="BY534">
        <f t="shared" si="225"/>
        <v>105.77356261765347</v>
      </c>
      <c r="BZ534" s="2">
        <v>39652</v>
      </c>
      <c r="CA534">
        <v>114.16015625</v>
      </c>
      <c r="CB534" s="22">
        <f>_xll.BDH(CB$3&amp;" Govt",$A$8,BZ534,BZ534)</f>
        <v>1.07009</v>
      </c>
      <c r="CC534">
        <f t="shared" si="226"/>
        <v>106.68276149669654</v>
      </c>
      <c r="CD534" s="2">
        <v>39834</v>
      </c>
      <c r="CE534">
        <v>106.4453125</v>
      </c>
      <c r="CF534" s="22">
        <f>_xll.BDH(CF$3&amp;" Govt",$A$8,CD534,CD534)</f>
        <v>1.0606599999999999</v>
      </c>
      <c r="CG534">
        <f t="shared" si="227"/>
        <v>100.35761931250354</v>
      </c>
      <c r="CH534" s="2">
        <v>40016</v>
      </c>
      <c r="CI534">
        <v>110.1328125</v>
      </c>
      <c r="CJ534" s="22">
        <f>_xll.BDH(CJ$3&amp;" Govt",$A$8,CH534,CH534)</f>
        <v>1.03088</v>
      </c>
      <c r="CK534">
        <f t="shared" si="228"/>
        <v>106.83378521263387</v>
      </c>
      <c r="CN534" s="22"/>
      <c r="CR534" s="22"/>
      <c r="CV534" s="22"/>
      <c r="CZ534" s="22"/>
      <c r="DB534" s="2">
        <v>38939</v>
      </c>
      <c r="DC534">
        <v>108.3046875</v>
      </c>
      <c r="DD534" s="22">
        <f>_xll.BDH(DD$3&amp;" Govt",$A$8,DB534,DB534)</f>
        <v>1.07491</v>
      </c>
      <c r="DE534">
        <f t="shared" si="229"/>
        <v>100.75698197988669</v>
      </c>
      <c r="DF534" s="2">
        <v>39482</v>
      </c>
      <c r="DG534">
        <v>110.04296875</v>
      </c>
      <c r="DH534" s="22">
        <f>_xll.BDH(DH$3&amp;" Govt",$A$8,DF534,DF534)</f>
        <v>1.05887</v>
      </c>
      <c r="DI534">
        <f t="shared" si="230"/>
        <v>103.92490933731241</v>
      </c>
      <c r="DJ534" s="2">
        <v>39846</v>
      </c>
      <c r="DK534">
        <v>105.2578125</v>
      </c>
      <c r="DL534" s="22">
        <f>_xll.BDH(DL$3&amp;" Govt",$A$8,DJ534,DJ534)</f>
        <v>1.05297</v>
      </c>
      <c r="DM534">
        <f t="shared" si="231"/>
        <v>99.962783839995438</v>
      </c>
      <c r="DP534" s="22"/>
    </row>
    <row r="535" spans="4:120" x14ac:dyDescent="0.25">
      <c r="D535" s="2"/>
      <c r="F535" s="2">
        <v>38937</v>
      </c>
      <c r="G535">
        <v>128.44921875</v>
      </c>
      <c r="H535" s="22">
        <f>_xll.BDH(H$3&amp;" Govt",$A$8,F535,F535)</f>
        <v>1.2786900000000001</v>
      </c>
      <c r="I535" s="14">
        <f t="shared" si="210"/>
        <v>100.45376029373811</v>
      </c>
      <c r="J535" s="2">
        <v>38937</v>
      </c>
      <c r="K535">
        <v>127.98828125</v>
      </c>
      <c r="L535" s="22">
        <f>_xll.BDH(L$3&amp;" Govt",$A$8,J535,J535)</f>
        <v>1.254</v>
      </c>
      <c r="M535">
        <f t="shared" si="211"/>
        <v>102.06402013556618</v>
      </c>
      <c r="N535" s="2">
        <v>38937</v>
      </c>
      <c r="O535">
        <v>128.671875</v>
      </c>
      <c r="P535" s="22">
        <f>_xll.BDH(P$3&amp;" Govt",$A$8,N535,N535)</f>
        <v>1.2353099999999999</v>
      </c>
      <c r="Q535">
        <f t="shared" si="212"/>
        <v>104.16160720790734</v>
      </c>
      <c r="R535" s="2">
        <v>38937</v>
      </c>
      <c r="S535">
        <v>129.046875</v>
      </c>
      <c r="T535" s="22">
        <f>_xll.BDH(T$3&amp;" Govt",$A$8,R535,R535)</f>
        <v>1.20414</v>
      </c>
      <c r="U535">
        <f t="shared" si="213"/>
        <v>107.1693283173053</v>
      </c>
      <c r="V535" s="2">
        <v>39034</v>
      </c>
      <c r="W535">
        <v>101.48828125</v>
      </c>
      <c r="X535" s="22">
        <f>_xll.BDH(X$3&amp;" Govt",$A$8,V535,V535)</f>
        <v>1.07419</v>
      </c>
      <c r="Y535">
        <f t="shared" si="214"/>
        <v>94.478892235079456</v>
      </c>
      <c r="Z535" s="2">
        <v>38937</v>
      </c>
      <c r="AA535">
        <v>123.140625</v>
      </c>
      <c r="AB535" s="22">
        <f>_xll.BDH(AB$3&amp;" Govt",$A$8,Z535,Z535)</f>
        <v>1.16401</v>
      </c>
      <c r="AC535">
        <f t="shared" si="215"/>
        <v>105.79000609960396</v>
      </c>
      <c r="AD535" s="2">
        <v>39574</v>
      </c>
      <c r="AE535">
        <v>113.14453125</v>
      </c>
      <c r="AF535" s="22">
        <f>_xll.BDH(AF$3&amp;" Govt",$A$8,AD535,AD535)</f>
        <v>1.06803</v>
      </c>
      <c r="AG535">
        <f t="shared" si="216"/>
        <v>105.9375965562765</v>
      </c>
      <c r="AH535" s="2">
        <v>38937</v>
      </c>
      <c r="AI535">
        <v>121.171875</v>
      </c>
      <c r="AJ535" s="22">
        <f>_xll.BDH(AJ$3&amp;" Govt",$A$8,AH535,AH535)</f>
        <v>1.1409400000000001</v>
      </c>
      <c r="AK535">
        <f t="shared" si="217"/>
        <v>106.20354707521868</v>
      </c>
      <c r="AL535" s="2">
        <v>39938</v>
      </c>
      <c r="AM535">
        <v>107.23046875</v>
      </c>
      <c r="AN535" s="22">
        <f>_xll.BDH(AN$3&amp;" Govt",$A$8,AL535,AL535)</f>
        <v>1.0460199999999999</v>
      </c>
      <c r="AO535">
        <f t="shared" si="218"/>
        <v>102.51282838760254</v>
      </c>
      <c r="AP535" s="2">
        <v>38937</v>
      </c>
      <c r="AQ535">
        <v>117.82421875</v>
      </c>
      <c r="AR535" s="22">
        <f>_xll.BDH(AR$3&amp;" Govt",$A$8,AP535,AP535)</f>
        <v>1.1267499999999999</v>
      </c>
      <c r="AS535">
        <f t="shared" si="219"/>
        <v>104.5699744841358</v>
      </c>
      <c r="AV535" s="22"/>
      <c r="AX535" s="2">
        <v>38937</v>
      </c>
      <c r="AY535">
        <v>107.83203125</v>
      </c>
      <c r="AZ535" s="22">
        <f>_xll.BDH(AZ$3&amp;" Govt",$A$8,AX535,AX535)</f>
        <v>1.1030500000000001</v>
      </c>
      <c r="BA535">
        <f t="shared" si="220"/>
        <v>97.758062871130036</v>
      </c>
      <c r="BB535" s="2">
        <v>38937</v>
      </c>
      <c r="BC535">
        <v>107.828125</v>
      </c>
      <c r="BD535" s="22">
        <f>_xll.BDH(BD$3&amp;" Govt",$A$8,BB535,BB535)</f>
        <v>1.09642</v>
      </c>
      <c r="BE535">
        <f t="shared" si="221"/>
        <v>98.345638532679089</v>
      </c>
      <c r="BH535" s="22"/>
      <c r="BJ535" s="2">
        <v>38937</v>
      </c>
      <c r="BK535">
        <v>105.6640625</v>
      </c>
      <c r="BL535" s="22">
        <f>_xll.BDH(BL$3&amp;" Govt",$A$8,BJ535,BJ535)</f>
        <v>1.07477</v>
      </c>
      <c r="BM535">
        <f t="shared" si="222"/>
        <v>98.313185611805309</v>
      </c>
      <c r="BN535" s="2">
        <v>39112</v>
      </c>
      <c r="BO535">
        <v>99.2109375</v>
      </c>
      <c r="BP535" s="22">
        <f>_xll.BDH(BP$3&amp;" Govt",$A$8,BN535,BN535)</f>
        <v>1.05538</v>
      </c>
      <c r="BQ535">
        <f t="shared" si="223"/>
        <v>94.004943716955026</v>
      </c>
      <c r="BR535" s="2">
        <v>39293</v>
      </c>
      <c r="BS535">
        <v>102.28125</v>
      </c>
      <c r="BT535" s="22">
        <f>_xll.BDH(BT$3&amp;" Govt",$A$8,BR535,BR535)</f>
        <v>1.06867</v>
      </c>
      <c r="BU535">
        <f t="shared" si="224"/>
        <v>95.708918562325138</v>
      </c>
      <c r="BV535" s="2">
        <v>39471</v>
      </c>
      <c r="BW535">
        <v>111.21484375</v>
      </c>
      <c r="BX535" s="22">
        <f>_xll.BDH(BX$3&amp;" Govt",$A$8,BV535,BV535)</f>
        <v>1.0573300000000001</v>
      </c>
      <c r="BY535">
        <f t="shared" si="225"/>
        <v>105.18461005551718</v>
      </c>
      <c r="BZ535" s="2">
        <v>39653</v>
      </c>
      <c r="CA535">
        <v>115.0703125</v>
      </c>
      <c r="CB535" s="22">
        <f>_xll.BDH(CB$3&amp;" Govt",$A$8,BZ535,BZ535)</f>
        <v>1.0703800000000001</v>
      </c>
      <c r="CC535">
        <f t="shared" si="226"/>
        <v>107.50416908013975</v>
      </c>
      <c r="CD535" s="2">
        <v>39835</v>
      </c>
      <c r="CE535">
        <v>106.23828125</v>
      </c>
      <c r="CF535" s="22">
        <f>_xll.BDH(CF$3&amp;" Govt",$A$8,CD535,CD535)</f>
        <v>1.05999</v>
      </c>
      <c r="CG535">
        <f t="shared" si="227"/>
        <v>100.22573915791658</v>
      </c>
      <c r="CH535" s="2">
        <v>40017</v>
      </c>
      <c r="CI535">
        <v>109.73046875</v>
      </c>
      <c r="CJ535" s="22">
        <f>_xll.BDH(CJ$3&amp;" Govt",$A$8,CH535,CH535)</f>
        <v>1.03098</v>
      </c>
      <c r="CK535">
        <f t="shared" si="228"/>
        <v>106.43316916914004</v>
      </c>
      <c r="CN535" s="22"/>
      <c r="CR535" s="22"/>
      <c r="CV535" s="22"/>
      <c r="CZ535" s="22"/>
      <c r="DB535" s="2">
        <v>38940</v>
      </c>
      <c r="DC535">
        <v>107.9609375</v>
      </c>
      <c r="DD535" s="22">
        <f>_xll.BDH(DD$3&amp;" Govt",$A$8,DB535,DB535)</f>
        <v>1.07497</v>
      </c>
      <c r="DE535">
        <f t="shared" si="229"/>
        <v>100.43158181158545</v>
      </c>
      <c r="DF535" s="2">
        <v>39483</v>
      </c>
      <c r="DG535">
        <v>110.69140625</v>
      </c>
      <c r="DH535" s="22">
        <f>_xll.BDH(DH$3&amp;" Govt",$A$8,DF535,DF535)</f>
        <v>1.0588500000000001</v>
      </c>
      <c r="DI535">
        <f t="shared" si="230"/>
        <v>104.53927019880058</v>
      </c>
      <c r="DJ535" s="2">
        <v>39847</v>
      </c>
      <c r="DK535">
        <v>103.515625</v>
      </c>
      <c r="DL535" s="22">
        <f>_xll.BDH(DL$3&amp;" Govt",$A$8,DJ535,DJ535)</f>
        <v>1.0525800000000001</v>
      </c>
      <c r="DM535">
        <f t="shared" si="231"/>
        <v>98.344662638469273</v>
      </c>
      <c r="DP535" s="22"/>
    </row>
    <row r="536" spans="4:120" x14ac:dyDescent="0.25">
      <c r="D536" s="2"/>
      <c r="F536" s="2">
        <v>38938</v>
      </c>
      <c r="G536">
        <v>128.51171875</v>
      </c>
      <c r="H536" s="22">
        <f>_xll.BDH(H$3&amp;" Govt",$A$8,F536,F536)</f>
        <v>1.27877</v>
      </c>
      <c r="I536" s="14">
        <f t="shared" si="210"/>
        <v>100.49635098571284</v>
      </c>
      <c r="J536" s="2">
        <v>38938</v>
      </c>
      <c r="K536">
        <v>128.0703125</v>
      </c>
      <c r="L536" s="22">
        <f>_xll.BDH(L$3&amp;" Govt",$A$8,J536,J536)</f>
        <v>1.2540800000000001</v>
      </c>
      <c r="M536">
        <f t="shared" si="211"/>
        <v>102.12292078655268</v>
      </c>
      <c r="N536" s="2">
        <v>38938</v>
      </c>
      <c r="O536">
        <v>128.75</v>
      </c>
      <c r="P536" s="22">
        <f>_xll.BDH(P$3&amp;" Govt",$A$8,N536,N536)</f>
        <v>1.23539</v>
      </c>
      <c r="Q536">
        <f t="shared" si="212"/>
        <v>104.21810116643327</v>
      </c>
      <c r="R536" s="2">
        <v>38938</v>
      </c>
      <c r="S536">
        <v>129.125</v>
      </c>
      <c r="T536" s="22">
        <f>_xll.BDH(T$3&amp;" Govt",$A$8,R536,R536)</f>
        <v>1.20421</v>
      </c>
      <c r="U536">
        <f t="shared" si="213"/>
        <v>107.2279751870521</v>
      </c>
      <c r="V536" s="2">
        <v>39035</v>
      </c>
      <c r="W536">
        <v>101.4921875</v>
      </c>
      <c r="X536" s="22">
        <f>_xll.BDH(X$3&amp;" Govt",$A$8,V536,V536)</f>
        <v>1.0740099999999999</v>
      </c>
      <c r="Y536">
        <f t="shared" si="214"/>
        <v>94.498363609277391</v>
      </c>
      <c r="Z536" s="2">
        <v>38938</v>
      </c>
      <c r="AA536">
        <v>123.234375</v>
      </c>
      <c r="AB536" s="22">
        <f>_xll.BDH(AB$3&amp;" Govt",$A$8,Z536,Z536)</f>
        <v>1.16408</v>
      </c>
      <c r="AC536">
        <f t="shared" si="215"/>
        <v>105.86418029688681</v>
      </c>
      <c r="AD536" s="2">
        <v>39575</v>
      </c>
      <c r="AE536">
        <v>113.3515625</v>
      </c>
      <c r="AF536" s="22">
        <f>_xll.BDH(AF$3&amp;" Govt",$A$8,AD536,AD536)</f>
        <v>1.0683199999999999</v>
      </c>
      <c r="AG536">
        <f t="shared" si="216"/>
        <v>106.1026307660626</v>
      </c>
      <c r="AH536" s="2">
        <v>38938</v>
      </c>
      <c r="AI536">
        <v>121.2265625</v>
      </c>
      <c r="AJ536" s="22">
        <f>_xll.BDH(AJ$3&amp;" Govt",$A$8,AH536,AH536)</f>
        <v>1.1410100000000001</v>
      </c>
      <c r="AK536">
        <f t="shared" si="217"/>
        <v>106.24496060507795</v>
      </c>
      <c r="AL536" s="2">
        <v>39939</v>
      </c>
      <c r="AM536">
        <v>107.45703125</v>
      </c>
      <c r="AN536" s="22">
        <f>_xll.BDH(AN$3&amp;" Govt",$A$8,AL536,AL536)</f>
        <v>1.0461</v>
      </c>
      <c r="AO536">
        <f t="shared" si="218"/>
        <v>102.72156701080202</v>
      </c>
      <c r="AP536" s="2">
        <v>38938</v>
      </c>
      <c r="AQ536">
        <v>117.83984375</v>
      </c>
      <c r="AR536" s="22">
        <f>_xll.BDH(AR$3&amp;" Govt",$A$8,AP536,AP536)</f>
        <v>1.12683</v>
      </c>
      <c r="AS536">
        <f t="shared" si="219"/>
        <v>104.5764168064393</v>
      </c>
      <c r="AV536" s="22"/>
      <c r="AX536" s="2">
        <v>38938</v>
      </c>
      <c r="AY536">
        <v>107.86328125</v>
      </c>
      <c r="AZ536" s="22">
        <f>_xll.BDH(AZ$3&amp;" Govt",$A$8,AX536,AX536)</f>
        <v>1.1031200000000001</v>
      </c>
      <c r="BA536">
        <f t="shared" si="220"/>
        <v>97.780188238813537</v>
      </c>
      <c r="BB536" s="2">
        <v>38938</v>
      </c>
      <c r="BC536">
        <v>107.875</v>
      </c>
      <c r="BD536" s="22">
        <f>_xll.BDH(BD$3&amp;" Govt",$A$8,BB536,BB536)</f>
        <v>1.09649</v>
      </c>
      <c r="BE536">
        <f t="shared" si="221"/>
        <v>98.38211018796342</v>
      </c>
      <c r="BH536" s="22"/>
      <c r="BJ536" s="2">
        <v>38938</v>
      </c>
      <c r="BK536">
        <v>105.64453125</v>
      </c>
      <c r="BL536" s="22">
        <f>_xll.BDH(BL$3&amp;" Govt",$A$8,BJ536,BJ536)</f>
        <v>1.07484</v>
      </c>
      <c r="BM536">
        <f t="shared" si="222"/>
        <v>98.288611560790443</v>
      </c>
      <c r="BN536" s="2">
        <v>39113</v>
      </c>
      <c r="BO536">
        <v>99.72265625</v>
      </c>
      <c r="BP536" s="22">
        <f>_xll.BDH(BP$3&amp;" Govt",$A$8,BN536,BN536)</f>
        <v>1.0553300000000001</v>
      </c>
      <c r="BQ536">
        <f t="shared" si="223"/>
        <v>94.494287331924596</v>
      </c>
      <c r="BR536" s="2">
        <v>39294</v>
      </c>
      <c r="BS536">
        <v>102.70703125</v>
      </c>
      <c r="BT536" s="22">
        <f>_xll.BDH(BT$3&amp;" Govt",$A$8,BR536,BR536)</f>
        <v>1.0688800000000001</v>
      </c>
      <c r="BU536">
        <f t="shared" si="224"/>
        <v>96.088458246014511</v>
      </c>
      <c r="BV536" s="2">
        <v>39472</v>
      </c>
      <c r="BW536">
        <v>112.38671875</v>
      </c>
      <c r="BX536" s="22">
        <f>_xll.BDH(BX$3&amp;" Govt",$A$8,BV536,BV536)</f>
        <v>1.0575300000000001</v>
      </c>
      <c r="BY536">
        <f t="shared" si="225"/>
        <v>106.27284214159408</v>
      </c>
      <c r="BZ536" s="2">
        <v>39654</v>
      </c>
      <c r="CA536">
        <v>114.28125</v>
      </c>
      <c r="CB536" s="22">
        <f>_xll.BDH(CB$3&amp;" Govt",$A$8,BZ536,BZ536)</f>
        <v>1.07067</v>
      </c>
      <c r="CC536">
        <f t="shared" si="226"/>
        <v>106.7380705539522</v>
      </c>
      <c r="CD536" s="2">
        <v>39836</v>
      </c>
      <c r="CE536">
        <v>106.5703125</v>
      </c>
      <c r="CF536" s="22">
        <f>_xll.BDH(CF$3&amp;" Govt",$A$8,CD536,CD536)</f>
        <v>1.0593300000000001</v>
      </c>
      <c r="CG536">
        <f t="shared" si="227"/>
        <v>100.60161847582906</v>
      </c>
      <c r="CH536" s="2">
        <v>40018</v>
      </c>
      <c r="CI536">
        <v>109.60546875</v>
      </c>
      <c r="CJ536" s="22">
        <f>_xll.BDH(CJ$3&amp;" Govt",$A$8,CH536,CH536)</f>
        <v>1.03108</v>
      </c>
      <c r="CK536">
        <f t="shared" si="228"/>
        <v>106.30161456918958</v>
      </c>
      <c r="CN536" s="22"/>
      <c r="CR536" s="22"/>
      <c r="CV536" s="22"/>
      <c r="CZ536" s="22"/>
      <c r="DB536" s="2">
        <v>38943</v>
      </c>
      <c r="DC536">
        <v>107.5234375</v>
      </c>
      <c r="DD536" s="22">
        <f>_xll.BDH(DD$3&amp;" Govt",$A$8,DB536,DB536)</f>
        <v>1.07518</v>
      </c>
      <c r="DE536">
        <f t="shared" si="229"/>
        <v>100.00505729273237</v>
      </c>
      <c r="DF536" s="2">
        <v>39484</v>
      </c>
      <c r="DG536">
        <v>110.48046875</v>
      </c>
      <c r="DH536" s="22">
        <f>_xll.BDH(DH$3&amp;" Govt",$A$8,DF536,DF536)</f>
        <v>1.0588200000000001</v>
      </c>
      <c r="DI536">
        <f t="shared" si="230"/>
        <v>104.34301274059801</v>
      </c>
      <c r="DJ536" s="2">
        <v>39848</v>
      </c>
      <c r="DK536">
        <v>103.5</v>
      </c>
      <c r="DL536" s="22">
        <f>_xll.BDH(DL$3&amp;" Govt",$A$8,DJ536,DJ536)</f>
        <v>1.05219</v>
      </c>
      <c r="DM536">
        <f t="shared" si="231"/>
        <v>98.36626464801985</v>
      </c>
      <c r="DP536" s="22"/>
    </row>
    <row r="537" spans="4:120" x14ac:dyDescent="0.25">
      <c r="D537" s="2"/>
      <c r="F537" s="2">
        <v>38939</v>
      </c>
      <c r="G537">
        <v>128.44921875</v>
      </c>
      <c r="H537" s="22">
        <f>_xll.BDH(H$3&amp;" Govt",$A$8,F537,F537)</f>
        <v>1.2788599999999999</v>
      </c>
      <c r="I537" s="14">
        <f t="shared" si="210"/>
        <v>100.4404068858202</v>
      </c>
      <c r="J537" s="2">
        <v>38939</v>
      </c>
      <c r="K537">
        <v>127.9921875</v>
      </c>
      <c r="L537" s="22">
        <f>_xll.BDH(L$3&amp;" Govt",$A$8,J537,J537)</f>
        <v>1.2541599999999999</v>
      </c>
      <c r="M537">
        <f t="shared" si="211"/>
        <v>102.05411390891115</v>
      </c>
      <c r="N537" s="2">
        <v>38939</v>
      </c>
      <c r="O537">
        <v>128.63671875</v>
      </c>
      <c r="P537" s="22">
        <f>_xll.BDH(P$3&amp;" Govt",$A$8,N537,N537)</f>
        <v>1.23546</v>
      </c>
      <c r="Q537">
        <f t="shared" si="212"/>
        <v>104.12050471079598</v>
      </c>
      <c r="R537" s="2">
        <v>38939</v>
      </c>
      <c r="S537">
        <v>128.9609375</v>
      </c>
      <c r="T537" s="22">
        <f>_xll.BDH(T$3&amp;" Govt",$A$8,R537,R537)</f>
        <v>1.2042900000000001</v>
      </c>
      <c r="U537">
        <f t="shared" si="213"/>
        <v>107.08462039874117</v>
      </c>
      <c r="V537" s="2">
        <v>39036</v>
      </c>
      <c r="W537">
        <v>101.30859375</v>
      </c>
      <c r="X537" s="22">
        <f>_xll.BDH(X$3&amp;" Govt",$A$8,V537,V537)</f>
        <v>1.0738399999999999</v>
      </c>
      <c r="Y537">
        <f t="shared" si="214"/>
        <v>94.342354307904358</v>
      </c>
      <c r="Z537" s="2">
        <v>38939</v>
      </c>
      <c r="AA537">
        <v>123.05078125</v>
      </c>
      <c r="AB537" s="22">
        <f>_xll.BDH(AB$3&amp;" Govt",$A$8,Z537,Z537)</f>
        <v>1.1641600000000001</v>
      </c>
      <c r="AC537">
        <f t="shared" si="215"/>
        <v>105.69920049649532</v>
      </c>
      <c r="AD537" s="2">
        <v>39576</v>
      </c>
      <c r="AE537">
        <v>113.7890625</v>
      </c>
      <c r="AF537" s="22">
        <f>_xll.BDH(AF$3&amp;" Govt",$A$8,AD537,AD537)</f>
        <v>1.0686199999999999</v>
      </c>
      <c r="AG537">
        <f t="shared" si="216"/>
        <v>106.48225047257212</v>
      </c>
      <c r="AH537" s="2">
        <v>38939</v>
      </c>
      <c r="AI537">
        <v>121.03125</v>
      </c>
      <c r="AJ537" s="22">
        <f>_xll.BDH(AJ$3&amp;" Govt",$A$8,AH537,AH537)</f>
        <v>1.1410800000000001</v>
      </c>
      <c r="AK537">
        <f t="shared" si="217"/>
        <v>106.06727836786202</v>
      </c>
      <c r="AL537" s="2">
        <v>39940</v>
      </c>
      <c r="AM537">
        <v>107.47265625</v>
      </c>
      <c r="AN537" s="22">
        <f>_xll.BDH(AN$3&amp;" Govt",$A$8,AL537,AL537)</f>
        <v>1.0461800000000001</v>
      </c>
      <c r="AO537">
        <f t="shared" si="218"/>
        <v>102.7286473169053</v>
      </c>
      <c r="AP537" s="2">
        <v>38939</v>
      </c>
      <c r="AQ537">
        <v>117.62890625</v>
      </c>
      <c r="AR537" s="22">
        <f>_xll.BDH(AR$3&amp;" Govt",$A$8,AP537,AP537)</f>
        <v>1.1269</v>
      </c>
      <c r="AS537">
        <f t="shared" si="219"/>
        <v>104.38273693317952</v>
      </c>
      <c r="AV537" s="22"/>
      <c r="AX537" s="2">
        <v>38939</v>
      </c>
      <c r="AY537">
        <v>107.65234375</v>
      </c>
      <c r="AZ537" s="22">
        <f>_xll.BDH(AZ$3&amp;" Govt",$A$8,AX537,AX537)</f>
        <v>1.1031900000000001</v>
      </c>
      <c r="BA537">
        <f t="shared" si="220"/>
        <v>97.582776992177216</v>
      </c>
      <c r="BB537" s="2">
        <v>38939</v>
      </c>
      <c r="BC537">
        <v>107.5625</v>
      </c>
      <c r="BD537" s="22">
        <f>_xll.BDH(BD$3&amp;" Govt",$A$8,BB537,BB537)</f>
        <v>1.09656</v>
      </c>
      <c r="BE537">
        <f t="shared" si="221"/>
        <v>98.090847742029624</v>
      </c>
      <c r="BH537" s="22"/>
      <c r="BJ537" s="2">
        <v>38939</v>
      </c>
      <c r="BK537">
        <v>105.38671875</v>
      </c>
      <c r="BL537" s="22">
        <f>_xll.BDH(BL$3&amp;" Govt",$A$8,BJ537,BJ537)</f>
        <v>1.07491</v>
      </c>
      <c r="BM537">
        <f t="shared" si="222"/>
        <v>98.042365174758814</v>
      </c>
      <c r="BN537" s="2">
        <v>39114</v>
      </c>
      <c r="BO537">
        <v>99.453125</v>
      </c>
      <c r="BP537" s="22">
        <f>_xll.BDH(BP$3&amp;" Govt",$A$8,BN537,BN537)</f>
        <v>1.05528</v>
      </c>
      <c r="BQ537">
        <f t="shared" si="223"/>
        <v>94.243352475172472</v>
      </c>
      <c r="BR537" s="2">
        <v>39295</v>
      </c>
      <c r="BS537">
        <v>102.15234375</v>
      </c>
      <c r="BT537" s="22">
        <f>_xll.BDH(BT$3&amp;" Govt",$A$8,BR537,BR537)</f>
        <v>1.0690900000000001</v>
      </c>
      <c r="BU537">
        <f t="shared" si="224"/>
        <v>95.550742921550096</v>
      </c>
      <c r="BV537" s="2">
        <v>39475</v>
      </c>
      <c r="BW537">
        <v>112.44921875</v>
      </c>
      <c r="BX537" s="22">
        <f>_xll.BDH(BX$3&amp;" Govt",$A$8,BV537,BV537)</f>
        <v>1.0581400000000001</v>
      </c>
      <c r="BY537">
        <f t="shared" si="225"/>
        <v>106.27064353488196</v>
      </c>
      <c r="BZ537" s="2">
        <v>39657</v>
      </c>
      <c r="CA537">
        <v>115.22265625</v>
      </c>
      <c r="CB537" s="22">
        <f>_xll.BDH(CB$3&amp;" Govt",$A$8,BZ537,BZ537)</f>
        <v>1.0715399999999999</v>
      </c>
      <c r="CC537">
        <f t="shared" si="226"/>
        <v>107.52996271721075</v>
      </c>
      <c r="CD537" s="2">
        <v>39839</v>
      </c>
      <c r="CE537">
        <v>106.7265625</v>
      </c>
      <c r="CF537" s="22">
        <f>_xll.BDH(CF$3&amp;" Govt",$A$8,CD537,CD537)</f>
        <v>1.0573399999999999</v>
      </c>
      <c r="CG537">
        <f t="shared" si="227"/>
        <v>100.93873541150434</v>
      </c>
      <c r="CH537" s="2">
        <v>40021</v>
      </c>
      <c r="CI537">
        <v>109.28515625</v>
      </c>
      <c r="CJ537" s="22">
        <f>_xll.BDH(CJ$3&amp;" Govt",$A$8,CH537,CH537)</f>
        <v>1.0313600000000001</v>
      </c>
      <c r="CK537">
        <f t="shared" si="228"/>
        <v>105.96218221571516</v>
      </c>
      <c r="CN537" s="22"/>
      <c r="CR537" s="22"/>
      <c r="CV537" s="22"/>
      <c r="CZ537" s="22"/>
      <c r="DB537" s="2">
        <v>38944</v>
      </c>
      <c r="DC537">
        <v>108.29296875</v>
      </c>
      <c r="DD537" s="22">
        <f>_xll.BDH(DD$3&amp;" Govt",$A$8,DB537,DB537)</f>
        <v>1.07525</v>
      </c>
      <c r="DE537">
        <f t="shared" si="229"/>
        <v>100.71422343641014</v>
      </c>
      <c r="DF537" s="2">
        <v>39485</v>
      </c>
      <c r="DG537">
        <v>108.21875</v>
      </c>
      <c r="DH537" s="22">
        <f>_xll.BDH(DH$3&amp;" Govt",$A$8,DF537,DF537)</f>
        <v>1.0588</v>
      </c>
      <c r="DI537">
        <f t="shared" si="230"/>
        <v>102.20886853041179</v>
      </c>
      <c r="DJ537" s="2">
        <v>39849</v>
      </c>
      <c r="DK537">
        <v>103.78125</v>
      </c>
      <c r="DL537" s="22">
        <f>_xll.BDH(DL$3&amp;" Govt",$A$8,DJ537,DJ537)</f>
        <v>1.0518000000000001</v>
      </c>
      <c r="DM537">
        <f t="shared" si="231"/>
        <v>98.670136908157431</v>
      </c>
      <c r="DP537" s="22"/>
    </row>
    <row r="538" spans="4:120" x14ac:dyDescent="0.25">
      <c r="D538" s="2"/>
      <c r="F538" s="2">
        <v>38940</v>
      </c>
      <c r="G538">
        <v>128.48828125</v>
      </c>
      <c r="H538" s="22">
        <f>_xll.BDH(H$3&amp;" Govt",$A$8,F538,F538)</f>
        <v>1.27894</v>
      </c>
      <c r="I538" s="14">
        <f t="shared" si="210"/>
        <v>100.46466702894585</v>
      </c>
      <c r="J538" s="2">
        <v>38940</v>
      </c>
      <c r="K538">
        <v>128.07421875</v>
      </c>
      <c r="L538" s="22">
        <f>_xll.BDH(L$3&amp;" Govt",$A$8,J538,J538)</f>
        <v>1.25424</v>
      </c>
      <c r="M538">
        <f t="shared" si="211"/>
        <v>102.11300767795638</v>
      </c>
      <c r="N538" s="2">
        <v>38940</v>
      </c>
      <c r="O538">
        <v>128.66015625</v>
      </c>
      <c r="P538" s="22">
        <f>_xll.BDH(P$3&amp;" Govt",$A$8,N538,N538)</f>
        <v>1.2355400000000001</v>
      </c>
      <c r="Q538">
        <f t="shared" si="212"/>
        <v>104.13273244896968</v>
      </c>
      <c r="R538" s="2">
        <v>38940</v>
      </c>
      <c r="S538">
        <v>128.98828125</v>
      </c>
      <c r="T538" s="22">
        <f>_xll.BDH(T$3&amp;" Govt",$A$8,R538,R538)</f>
        <v>1.2043699999999999</v>
      </c>
      <c r="U538">
        <f t="shared" si="213"/>
        <v>107.10021110622152</v>
      </c>
      <c r="V538" s="2">
        <v>39037</v>
      </c>
      <c r="W538">
        <v>100.9921875</v>
      </c>
      <c r="X538" s="22">
        <f>_xll.BDH(X$3&amp;" Govt",$A$8,V538,V538)</f>
        <v>1.0736600000000001</v>
      </c>
      <c r="Y538">
        <f t="shared" si="214"/>
        <v>94.063472142018881</v>
      </c>
      <c r="Z538" s="2">
        <v>38940</v>
      </c>
      <c r="AA538">
        <v>122.98046875</v>
      </c>
      <c r="AB538" s="22">
        <f>_xll.BDH(AB$3&amp;" Govt",$A$8,Z538,Z538)</f>
        <v>1.1642299999999999</v>
      </c>
      <c r="AC538">
        <f t="shared" si="215"/>
        <v>105.63245127680958</v>
      </c>
      <c r="AD538" s="2">
        <v>39577</v>
      </c>
      <c r="AE538">
        <v>113.921875</v>
      </c>
      <c r="AF538" s="22">
        <f>_xll.BDH(AF$3&amp;" Govt",$A$8,AD538,AD538)</f>
        <v>1.0689200000000001</v>
      </c>
      <c r="AG538">
        <f t="shared" si="216"/>
        <v>106.57661471391684</v>
      </c>
      <c r="AH538" s="2">
        <v>38940</v>
      </c>
      <c r="AI538">
        <v>120.9453125</v>
      </c>
      <c r="AJ538" s="22">
        <f>_xll.BDH(AJ$3&amp;" Govt",$A$8,AH538,AH538)</f>
        <v>1.14116</v>
      </c>
      <c r="AK538">
        <f t="shared" si="217"/>
        <v>105.98453547267692</v>
      </c>
      <c r="AL538" s="2">
        <v>39941</v>
      </c>
      <c r="AM538">
        <v>107.5625</v>
      </c>
      <c r="AN538" s="22">
        <f>_xll.BDH(AN$3&amp;" Govt",$A$8,AL538,AL538)</f>
        <v>1.04626</v>
      </c>
      <c r="AO538">
        <f t="shared" si="218"/>
        <v>102.80666373559154</v>
      </c>
      <c r="AP538" s="2">
        <v>38940</v>
      </c>
      <c r="AQ538">
        <v>117.5390625</v>
      </c>
      <c r="AR538" s="22">
        <f>_xll.BDH(AR$3&amp;" Govt",$A$8,AP538,AP538)</f>
        <v>1.12697</v>
      </c>
      <c r="AS538">
        <f t="shared" si="219"/>
        <v>104.29653185089221</v>
      </c>
      <c r="AV538" s="22"/>
      <c r="AX538" s="2">
        <v>38940</v>
      </c>
      <c r="AY538">
        <v>107.55078125</v>
      </c>
      <c r="AZ538" s="22">
        <f>_xll.BDH(AZ$3&amp;" Govt",$A$8,AX538,AX538)</f>
        <v>1.1032599999999999</v>
      </c>
      <c r="BA538">
        <f t="shared" si="220"/>
        <v>97.484528805539952</v>
      </c>
      <c r="BB538" s="2">
        <v>38940</v>
      </c>
      <c r="BC538">
        <v>107.48046875</v>
      </c>
      <c r="BD538" s="22">
        <f>_xll.BDH(BD$3&amp;" Govt",$A$8,BB538,BB538)</f>
        <v>1.09663</v>
      </c>
      <c r="BE538">
        <f t="shared" si="221"/>
        <v>98.009783381815197</v>
      </c>
      <c r="BH538" s="22"/>
      <c r="BJ538" s="2">
        <v>38940</v>
      </c>
      <c r="BK538">
        <v>105.2421875</v>
      </c>
      <c r="BL538" s="22">
        <f>_xll.BDH(BL$3&amp;" Govt",$A$8,BJ538,BJ538)</f>
        <v>1.07497</v>
      </c>
      <c r="BM538">
        <f t="shared" si="222"/>
        <v>97.902441463482702</v>
      </c>
      <c r="BN538" s="2">
        <v>39115</v>
      </c>
      <c r="BO538">
        <v>99.546875</v>
      </c>
      <c r="BP538" s="22">
        <f>_xll.BDH(BP$3&amp;" Govt",$A$8,BN538,BN538)</f>
        <v>1.0553300000000001</v>
      </c>
      <c r="BQ538">
        <f t="shared" si="223"/>
        <v>94.327722134308686</v>
      </c>
      <c r="BR538" s="2">
        <v>39296</v>
      </c>
      <c r="BS538">
        <v>102.25</v>
      </c>
      <c r="BT538" s="22">
        <f>_xll.BDH(BT$3&amp;" Govt",$A$8,BR538,BR538)</f>
        <v>1.0691600000000001</v>
      </c>
      <c r="BU538">
        <f t="shared" si="224"/>
        <v>95.635826256126293</v>
      </c>
      <c r="BV538" s="2">
        <v>39476</v>
      </c>
      <c r="BW538">
        <v>112.29296875</v>
      </c>
      <c r="BX538" s="22">
        <f>_xll.BDH(BX$3&amp;" Govt",$A$8,BV538,BV538)</f>
        <v>1.0583400000000001</v>
      </c>
      <c r="BY538">
        <f t="shared" si="225"/>
        <v>106.10292415480846</v>
      </c>
      <c r="BZ538" s="2">
        <v>39658</v>
      </c>
      <c r="CA538">
        <v>114.58984375</v>
      </c>
      <c r="CB538" s="22">
        <f>_xll.BDH(CB$3&amp;" Govt",$A$8,BZ538,BZ538)</f>
        <v>1.0718300000000001</v>
      </c>
      <c r="CC538">
        <f t="shared" si="226"/>
        <v>106.91046504576285</v>
      </c>
      <c r="CD538" s="2">
        <v>39840</v>
      </c>
      <c r="CE538">
        <v>107.75390625</v>
      </c>
      <c r="CF538" s="22">
        <f>_xll.BDH(CF$3&amp;" Govt",$A$8,CD538,CD538)</f>
        <v>1.0566800000000001</v>
      </c>
      <c r="CG538">
        <f t="shared" si="227"/>
        <v>101.97401886096074</v>
      </c>
      <c r="CH538" s="2">
        <v>40022</v>
      </c>
      <c r="CI538">
        <v>109.19140625</v>
      </c>
      <c r="CJ538" s="22">
        <f>_xll.BDH(CJ$3&amp;" Govt",$A$8,CH538,CH538)</f>
        <v>1.03146</v>
      </c>
      <c r="CK538">
        <f t="shared" si="228"/>
        <v>105.86101860469626</v>
      </c>
      <c r="CN538" s="22"/>
      <c r="CR538" s="22"/>
      <c r="CV538" s="22"/>
      <c r="CZ538" s="22"/>
      <c r="DB538" s="2">
        <v>38945</v>
      </c>
      <c r="DC538">
        <v>108.79296875</v>
      </c>
      <c r="DD538" s="22">
        <f>_xll.BDH(DD$3&amp;" Govt",$A$8,DB538,DB538)</f>
        <v>1.0753200000000001</v>
      </c>
      <c r="DE538">
        <f t="shared" si="229"/>
        <v>101.1726451195923</v>
      </c>
      <c r="DF538" s="2">
        <v>39486</v>
      </c>
      <c r="DG538">
        <v>109.6328125</v>
      </c>
      <c r="DH538" s="22">
        <f>_xll.BDH(DH$3&amp;" Govt",$A$8,DF538,DF538)</f>
        <v>1.0587800000000001</v>
      </c>
      <c r="DI538">
        <f t="shared" si="230"/>
        <v>103.5463576002569</v>
      </c>
      <c r="DJ538" s="2">
        <v>39850</v>
      </c>
      <c r="DK538">
        <v>103.8359375</v>
      </c>
      <c r="DL538" s="22">
        <f>_xll.BDH(DL$3&amp;" Govt",$A$8,DJ538,DJ538)</f>
        <v>1.05141</v>
      </c>
      <c r="DM538">
        <f t="shared" si="231"/>
        <v>98.758750154554363</v>
      </c>
      <c r="DP538" s="22"/>
    </row>
    <row r="539" spans="4:120" x14ac:dyDescent="0.25">
      <c r="D539" s="2"/>
      <c r="F539" s="2">
        <v>38943</v>
      </c>
      <c r="G539">
        <v>128.5078125</v>
      </c>
      <c r="H539" s="22">
        <f>_xll.BDH(H$3&amp;" Govt",$A$8,F539,F539)</f>
        <v>1.27918</v>
      </c>
      <c r="I539" s="14">
        <f t="shared" si="210"/>
        <v>100.46108639909943</v>
      </c>
      <c r="J539" s="2">
        <v>38943</v>
      </c>
      <c r="K539">
        <v>127.9765625</v>
      </c>
      <c r="L539" s="22">
        <f>_xll.BDH(L$3&amp;" Govt",$A$8,J539,J539)</f>
        <v>1.25448</v>
      </c>
      <c r="M539">
        <f t="shared" si="211"/>
        <v>102.0156259964288</v>
      </c>
      <c r="N539" s="2">
        <v>38943</v>
      </c>
      <c r="O539">
        <v>128.546875</v>
      </c>
      <c r="P539" s="22">
        <f>_xll.BDH(P$3&amp;" Govt",$A$8,N539,N539)</f>
        <v>1.2357800000000001</v>
      </c>
      <c r="Q539">
        <f t="shared" si="212"/>
        <v>104.02084108821958</v>
      </c>
      <c r="R539" s="2">
        <v>38943</v>
      </c>
      <c r="S539">
        <v>128.78515625</v>
      </c>
      <c r="T539" s="22">
        <f>_xll.BDH(T$3&amp;" Govt",$A$8,R539,R539)</f>
        <v>1.2046000000000001</v>
      </c>
      <c r="U539">
        <f t="shared" si="213"/>
        <v>106.91113751452764</v>
      </c>
      <c r="V539" s="2">
        <v>39038</v>
      </c>
      <c r="W539">
        <v>101.16796875</v>
      </c>
      <c r="X539" s="22">
        <f>_xll.BDH(X$3&amp;" Govt",$A$8,V539,V539)</f>
        <v>1.0734900000000001</v>
      </c>
      <c r="Y539">
        <f t="shared" si="214"/>
        <v>94.242115669451977</v>
      </c>
      <c r="Z539" s="2">
        <v>38943</v>
      </c>
      <c r="AA539">
        <v>122.80078125</v>
      </c>
      <c r="AB539" s="22">
        <f>_xll.BDH(AB$3&amp;" Govt",$A$8,Z539,Z539)</f>
        <v>1.16445</v>
      </c>
      <c r="AC539">
        <f t="shared" si="215"/>
        <v>105.4581830477908</v>
      </c>
      <c r="AD539" s="2">
        <v>39580</v>
      </c>
      <c r="AE539">
        <v>113.77734375</v>
      </c>
      <c r="AF539" s="22">
        <f>_xll.BDH(AF$3&amp;" Govt",$A$8,AD539,AD539)</f>
        <v>1.06982</v>
      </c>
      <c r="AG539">
        <f t="shared" si="216"/>
        <v>106.35185708810828</v>
      </c>
      <c r="AH539" s="2">
        <v>38943</v>
      </c>
      <c r="AI539">
        <v>120.6953125</v>
      </c>
      <c r="AJ539" s="22">
        <f>_xll.BDH(AJ$3&amp;" Govt",$A$8,AH539,AH539)</f>
        <v>1.1413800000000001</v>
      </c>
      <c r="AK539">
        <f t="shared" si="217"/>
        <v>105.74507394557465</v>
      </c>
      <c r="AL539" s="2">
        <v>39944</v>
      </c>
      <c r="AM539">
        <v>107.7421875</v>
      </c>
      <c r="AN539" s="22">
        <f>_xll.BDH(AN$3&amp;" Govt",$A$8,AL539,AL539)</f>
        <v>1.0465100000000001</v>
      </c>
      <c r="AO539">
        <f t="shared" si="218"/>
        <v>102.95380598369819</v>
      </c>
      <c r="AP539" s="2">
        <v>38943</v>
      </c>
      <c r="AQ539">
        <v>117.2734375</v>
      </c>
      <c r="AR539" s="22">
        <f>_xll.BDH(AR$3&amp;" Govt",$A$8,AP539,AP539)</f>
        <v>1.1271800000000001</v>
      </c>
      <c r="AS539">
        <f t="shared" si="219"/>
        <v>104.04144635284514</v>
      </c>
      <c r="AV539" s="22"/>
      <c r="AX539" s="2">
        <v>38943</v>
      </c>
      <c r="AY539">
        <v>107.3046875</v>
      </c>
      <c r="AZ539" s="22">
        <f>_xll.BDH(AZ$3&amp;" Govt",$A$8,AX539,AX539)</f>
        <v>1.10347</v>
      </c>
      <c r="BA539">
        <f t="shared" si="220"/>
        <v>97.242958576128032</v>
      </c>
      <c r="BB539" s="2">
        <v>38943</v>
      </c>
      <c r="BC539">
        <v>107.203125</v>
      </c>
      <c r="BD539" s="22">
        <f>_xll.BDH(BD$3&amp;" Govt",$A$8,BB539,BB539)</f>
        <v>1.09684</v>
      </c>
      <c r="BE539">
        <f t="shared" si="221"/>
        <v>97.738161445607375</v>
      </c>
      <c r="BH539" s="22"/>
      <c r="BJ539" s="2">
        <v>38943</v>
      </c>
      <c r="BK539">
        <v>104.96875</v>
      </c>
      <c r="BL539" s="22">
        <f>_xll.BDH(BL$3&amp;" Govt",$A$8,BJ539,BJ539)</f>
        <v>1.07518</v>
      </c>
      <c r="BM539">
        <f t="shared" si="222"/>
        <v>97.62900165553674</v>
      </c>
      <c r="BN539" s="2">
        <v>39118</v>
      </c>
      <c r="BO539">
        <v>99.60546875</v>
      </c>
      <c r="BP539" s="22">
        <f>_xll.BDH(BP$3&amp;" Govt",$A$8,BN539,BN539)</f>
        <v>1.0555000000000001</v>
      </c>
      <c r="BQ539">
        <f t="shared" si="223"/>
        <v>94.368042396968249</v>
      </c>
      <c r="BR539" s="2">
        <v>39297</v>
      </c>
      <c r="BS539">
        <v>102.65234375</v>
      </c>
      <c r="BT539" s="22">
        <f>_xll.BDH(BT$3&amp;" Govt",$A$8,BR539,BR539)</f>
        <v>1.0692299999999999</v>
      </c>
      <c r="BU539">
        <f t="shared" si="224"/>
        <v>96.005858187667769</v>
      </c>
      <c r="BV539" s="2">
        <v>39477</v>
      </c>
      <c r="BW539">
        <v>112.6484375</v>
      </c>
      <c r="BX539" s="22">
        <f>_xll.BDH(BX$3&amp;" Govt",$A$8,BV539,BV539)</f>
        <v>1.05854</v>
      </c>
      <c r="BY539">
        <f t="shared" si="225"/>
        <v>106.41868753188353</v>
      </c>
      <c r="BZ539" s="2">
        <v>39659</v>
      </c>
      <c r="CA539">
        <v>114.8125</v>
      </c>
      <c r="CB539" s="22">
        <f>_xll.BDH(CB$3&amp;" Govt",$A$8,BZ539,BZ539)</f>
        <v>1.0721099999999999</v>
      </c>
      <c r="CC539">
        <f t="shared" si="226"/>
        <v>107.09022395090057</v>
      </c>
      <c r="CD539" s="2">
        <v>39841</v>
      </c>
      <c r="CE539">
        <v>107.265625</v>
      </c>
      <c r="CF539" s="22">
        <f>_xll.BDH(CF$3&amp;" Govt",$A$8,CD539,CD539)</f>
        <v>1.0560099999999999</v>
      </c>
      <c r="CG539">
        <f t="shared" si="227"/>
        <v>101.57633450440811</v>
      </c>
      <c r="CH539" s="2">
        <v>40023</v>
      </c>
      <c r="CI539">
        <v>109.3671875</v>
      </c>
      <c r="CJ539" s="22">
        <f>_xll.BDH(CJ$3&amp;" Govt",$A$8,CH539,CH539)</f>
        <v>1.03156</v>
      </c>
      <c r="CK539">
        <f t="shared" si="228"/>
        <v>106.02115969987203</v>
      </c>
      <c r="CN539" s="22"/>
      <c r="CR539" s="22"/>
      <c r="CV539" s="22"/>
      <c r="CZ539" s="22"/>
      <c r="DB539" s="2">
        <v>38946</v>
      </c>
      <c r="DC539">
        <v>108.60546875</v>
      </c>
      <c r="DD539" s="22">
        <f>_xll.BDH(DD$3&amp;" Govt",$A$8,DB539,DB539)</f>
        <v>1.07538</v>
      </c>
      <c r="DE539">
        <f t="shared" si="229"/>
        <v>100.99264329818297</v>
      </c>
      <c r="DF539" s="2">
        <v>39489</v>
      </c>
      <c r="DG539">
        <v>110.06640625</v>
      </c>
      <c r="DH539" s="22">
        <f>_xll.BDH(DH$3&amp;" Govt",$A$8,DF539,DF539)</f>
        <v>1.0587</v>
      </c>
      <c r="DI539">
        <f t="shared" si="230"/>
        <v>103.96373500519505</v>
      </c>
      <c r="DJ539" s="2">
        <v>39853</v>
      </c>
      <c r="DK539">
        <v>106.06640625</v>
      </c>
      <c r="DL539" s="22">
        <f>_xll.BDH(DL$3&amp;" Govt",$A$8,DJ539,DJ539)</f>
        <v>1.0502499999999999</v>
      </c>
      <c r="DM539">
        <f t="shared" si="231"/>
        <v>100.99157938586052</v>
      </c>
      <c r="DP539" s="22"/>
    </row>
    <row r="540" spans="4:120" x14ac:dyDescent="0.25">
      <c r="D540" s="2"/>
      <c r="F540" s="2">
        <v>38944</v>
      </c>
      <c r="G540">
        <v>128.48828125</v>
      </c>
      <c r="H540" s="22">
        <f>_xll.BDH(H$3&amp;" Govt",$A$8,F540,F540)</f>
        <v>1.2792600000000001</v>
      </c>
      <c r="I540" s="14">
        <f t="shared" si="210"/>
        <v>100.4395363335053</v>
      </c>
      <c r="J540" s="2">
        <v>38944</v>
      </c>
      <c r="K540">
        <v>128.015625</v>
      </c>
      <c r="L540" s="22">
        <f>_xll.BDH(L$3&amp;" Govt",$A$8,J540,J540)</f>
        <v>1.2545600000000001</v>
      </c>
      <c r="M540">
        <f t="shared" si="211"/>
        <v>102.04025714194617</v>
      </c>
      <c r="N540" s="2">
        <v>38944</v>
      </c>
      <c r="O540">
        <v>128.625</v>
      </c>
      <c r="P540" s="22">
        <f>_xll.BDH(P$3&amp;" Govt",$A$8,N540,N540)</f>
        <v>1.23586</v>
      </c>
      <c r="Q540">
        <f t="shared" si="212"/>
        <v>104.0773226740893</v>
      </c>
      <c r="R540" s="2">
        <v>38944</v>
      </c>
      <c r="S540">
        <v>128.9375</v>
      </c>
      <c r="T540" s="22">
        <f>_xll.BDH(T$3&amp;" Govt",$A$8,R540,R540)</f>
        <v>1.2046699999999999</v>
      </c>
      <c r="U540">
        <f t="shared" si="213"/>
        <v>107.0313861887488</v>
      </c>
      <c r="V540" s="2">
        <v>39041</v>
      </c>
      <c r="W540">
        <v>101.1875</v>
      </c>
      <c r="X540" s="22">
        <f>_xll.BDH(X$3&amp;" Govt",$A$8,V540,V540)</f>
        <v>1.0729599999999999</v>
      </c>
      <c r="Y540">
        <f t="shared" si="214"/>
        <v>94.30687071279452</v>
      </c>
      <c r="Z540" s="2">
        <v>38944</v>
      </c>
      <c r="AA540">
        <v>122.984375</v>
      </c>
      <c r="AB540" s="22">
        <f>_xll.BDH(AB$3&amp;" Govt",$A$8,Z540,Z540)</f>
        <v>1.1645300000000001</v>
      </c>
      <c r="AC540">
        <f t="shared" si="215"/>
        <v>105.60859316634178</v>
      </c>
      <c r="AD540" s="2">
        <v>39581</v>
      </c>
      <c r="AE540">
        <v>113.28125</v>
      </c>
      <c r="AF540" s="22">
        <f>_xll.BDH(AF$3&amp;" Govt",$A$8,AD540,AD540)</f>
        <v>1.0701100000000001</v>
      </c>
      <c r="AG540">
        <f t="shared" si="216"/>
        <v>105.85944435618767</v>
      </c>
      <c r="AH540" s="2">
        <v>38944</v>
      </c>
      <c r="AI540">
        <v>120.9609375</v>
      </c>
      <c r="AJ540" s="22">
        <f>_xll.BDH(AJ$3&amp;" Govt",$A$8,AH540,AH540)</f>
        <v>1.1414500000000001</v>
      </c>
      <c r="AK540">
        <f t="shared" si="217"/>
        <v>105.97129747251303</v>
      </c>
      <c r="AL540" s="2">
        <v>39945</v>
      </c>
      <c r="AM540">
        <v>107.7890625</v>
      </c>
      <c r="AN540" s="22">
        <f>_xll.BDH(AN$3&amp;" Govt",$A$8,AL540,AL540)</f>
        <v>1.0465899999999999</v>
      </c>
      <c r="AO540">
        <f t="shared" si="218"/>
        <v>102.99072463906593</v>
      </c>
      <c r="AP540" s="2">
        <v>38944</v>
      </c>
      <c r="AQ540">
        <v>117.53515625</v>
      </c>
      <c r="AR540" s="22">
        <f>_xll.BDH(AR$3&amp;" Govt",$A$8,AP540,AP540)</f>
        <v>1.1272599999999999</v>
      </c>
      <c r="AS540">
        <f t="shared" si="219"/>
        <v>104.26623516313894</v>
      </c>
      <c r="AV540" s="22"/>
      <c r="AX540" s="2">
        <v>38944</v>
      </c>
      <c r="AY540">
        <v>107.609375</v>
      </c>
      <c r="AZ540" s="22">
        <f>_xll.BDH(AZ$3&amp;" Govt",$A$8,AX540,AX540)</f>
        <v>1.10354</v>
      </c>
      <c r="BA540">
        <f t="shared" si="220"/>
        <v>97.512890334740931</v>
      </c>
      <c r="BB540" s="2">
        <v>38944</v>
      </c>
      <c r="BC540">
        <v>107.57421875</v>
      </c>
      <c r="BD540" s="22">
        <f>_xll.BDH(BD$3&amp;" Govt",$A$8,BB540,BB540)</f>
        <v>1.0969100000000001</v>
      </c>
      <c r="BE540">
        <f t="shared" si="221"/>
        <v>98.070232516797176</v>
      </c>
      <c r="BH540" s="22"/>
      <c r="BJ540" s="2">
        <v>38944</v>
      </c>
      <c r="BK540">
        <v>105.3515625</v>
      </c>
      <c r="BL540" s="22">
        <f>_xll.BDH(BL$3&amp;" Govt",$A$8,BJ540,BJ540)</f>
        <v>1.07525</v>
      </c>
      <c r="BM540">
        <f t="shared" si="222"/>
        <v>97.978667751685649</v>
      </c>
      <c r="BN540" s="2">
        <v>39119</v>
      </c>
      <c r="BO540">
        <v>99.69921875</v>
      </c>
      <c r="BP540" s="22">
        <f>_xll.BDH(BP$3&amp;" Govt",$A$8,BN540,BN540)</f>
        <v>1.0555600000000001</v>
      </c>
      <c r="BQ540">
        <f t="shared" si="223"/>
        <v>94.451493756868388</v>
      </c>
      <c r="BR540" s="2">
        <v>39300</v>
      </c>
      <c r="BS540">
        <v>102.12890625</v>
      </c>
      <c r="BT540" s="22">
        <f>_xll.BDH(BT$3&amp;" Govt",$A$8,BR540,BR540)</f>
        <v>1.0694300000000001</v>
      </c>
      <c r="BU540">
        <f t="shared" si="224"/>
        <v>95.498448940089574</v>
      </c>
      <c r="BV540" s="2">
        <v>39478</v>
      </c>
      <c r="BW540">
        <v>113.09375</v>
      </c>
      <c r="BX540" s="22">
        <f>_xll.BDH(BX$3&amp;" Govt",$A$8,BV540,BV540)</f>
        <v>1.05874</v>
      </c>
      <c r="BY540">
        <f t="shared" si="225"/>
        <v>106.81919073615808</v>
      </c>
      <c r="BZ540" s="2">
        <v>39660</v>
      </c>
      <c r="CA540">
        <v>115.37109375</v>
      </c>
      <c r="CB540" s="22">
        <f>_xll.BDH(CB$3&amp;" Govt",$A$8,BZ540,BZ540)</f>
        <v>1.0724</v>
      </c>
      <c r="CC540">
        <f t="shared" si="226"/>
        <v>107.58214635397239</v>
      </c>
      <c r="CD540" s="2">
        <v>39842</v>
      </c>
      <c r="CE540">
        <v>106.7265625</v>
      </c>
      <c r="CF540" s="22">
        <f>_xll.BDH(CF$3&amp;" Govt",$A$8,CD540,CD540)</f>
        <v>1.05535</v>
      </c>
      <c r="CG540">
        <f t="shared" si="227"/>
        <v>101.12906855545553</v>
      </c>
      <c r="CH540" s="2">
        <v>40024</v>
      </c>
      <c r="CI540">
        <v>109.85546875</v>
      </c>
      <c r="CJ540" s="22">
        <f>_xll.BDH(CJ$3&amp;" Govt",$A$8,CH540,CH540)</f>
        <v>1.03165</v>
      </c>
      <c r="CK540">
        <f t="shared" si="228"/>
        <v>106.48521179663646</v>
      </c>
      <c r="CN540" s="22"/>
      <c r="CR540" s="22"/>
      <c r="CV540" s="22"/>
      <c r="CZ540" s="22"/>
      <c r="DB540" s="2">
        <v>38947</v>
      </c>
      <c r="DC540">
        <v>109.06640625</v>
      </c>
      <c r="DD540" s="22">
        <f>_xll.BDH(DD$3&amp;" Govt",$A$8,DB540,DB540)</f>
        <v>1.07545</v>
      </c>
      <c r="DE540">
        <f t="shared" si="229"/>
        <v>101.41466944069924</v>
      </c>
      <c r="DF540" s="2">
        <v>39490</v>
      </c>
      <c r="DG540">
        <v>109.45703125</v>
      </c>
      <c r="DH540" s="22">
        <f>_xll.BDH(DH$3&amp;" Govt",$A$8,DF540,DF540)</f>
        <v>1.0586800000000001</v>
      </c>
      <c r="DI540">
        <f t="shared" si="230"/>
        <v>103.39010017191218</v>
      </c>
      <c r="DJ540" s="2">
        <v>39854</v>
      </c>
      <c r="DK540">
        <v>107.1015625</v>
      </c>
      <c r="DL540" s="22">
        <f>_xll.BDH(DL$3&amp;" Govt",$A$8,DJ540,DJ540)</f>
        <v>1.04986</v>
      </c>
      <c r="DM540">
        <f t="shared" si="231"/>
        <v>102.01509010725239</v>
      </c>
      <c r="DP540" s="22"/>
    </row>
    <row r="541" spans="4:120" x14ac:dyDescent="0.25">
      <c r="D541" s="2"/>
      <c r="F541" s="2">
        <v>38945</v>
      </c>
      <c r="G541">
        <v>128.48828125</v>
      </c>
      <c r="H541" s="22">
        <f>_xll.BDH(H$3&amp;" Govt",$A$8,F541,F541)</f>
        <v>1.2793399999999999</v>
      </c>
      <c r="I541" s="14">
        <f t="shared" si="210"/>
        <v>100.43325562399363</v>
      </c>
      <c r="J541" s="2">
        <v>38945</v>
      </c>
      <c r="K541">
        <v>127.99609375</v>
      </c>
      <c r="L541" s="22">
        <f>_xll.BDH(L$3&amp;" Govt",$A$8,J541,J541)</f>
        <v>1.25464</v>
      </c>
      <c r="M541">
        <f t="shared" si="211"/>
        <v>102.01818350283747</v>
      </c>
      <c r="N541" s="2">
        <v>38945</v>
      </c>
      <c r="O541">
        <v>128.64453125</v>
      </c>
      <c r="P541" s="22">
        <f>_xll.BDH(P$3&amp;" Govt",$A$8,N541,N541)</f>
        <v>1.23594</v>
      </c>
      <c r="Q541">
        <f t="shared" si="212"/>
        <v>104.08638870009871</v>
      </c>
      <c r="R541" s="2">
        <v>38945</v>
      </c>
      <c r="S541">
        <v>128.9609375</v>
      </c>
      <c r="T541" s="22">
        <f>_xll.BDH(T$3&amp;" Govt",$A$8,R541,R541)</f>
        <v>1.20475</v>
      </c>
      <c r="U541">
        <f t="shared" si="213"/>
        <v>107.04373313965553</v>
      </c>
      <c r="V541" s="2">
        <v>39042</v>
      </c>
      <c r="W541">
        <v>101.42578125</v>
      </c>
      <c r="X541" s="22">
        <f>_xll.BDH(X$3&amp;" Govt",$A$8,V541,V541)</f>
        <v>1.0727800000000001</v>
      </c>
      <c r="Y541">
        <f t="shared" si="214"/>
        <v>94.544809979678959</v>
      </c>
      <c r="Z541" s="2">
        <v>38945</v>
      </c>
      <c r="AA541">
        <v>123.12890625</v>
      </c>
      <c r="AB541" s="22">
        <f>_xll.BDH(AB$3&amp;" Govt",$A$8,Z541,Z541)</f>
        <v>1.1646000000000001</v>
      </c>
      <c r="AC541">
        <f t="shared" si="215"/>
        <v>105.72634917568263</v>
      </c>
      <c r="AD541" s="2">
        <v>39582</v>
      </c>
      <c r="AE541">
        <v>113.28515625</v>
      </c>
      <c r="AF541" s="22">
        <f>_xll.BDH(AF$3&amp;" Govt",$A$8,AD541,AD541)</f>
        <v>1.0704100000000001</v>
      </c>
      <c r="AG541">
        <f t="shared" si="216"/>
        <v>105.83342480918526</v>
      </c>
      <c r="AH541" s="2">
        <v>38945</v>
      </c>
      <c r="AI541">
        <v>121.15625</v>
      </c>
      <c r="AJ541" s="22">
        <f>_xll.BDH(AJ$3&amp;" Govt",$A$8,AH541,AH541)</f>
        <v>1.1415200000000001</v>
      </c>
      <c r="AK541">
        <f t="shared" si="217"/>
        <v>106.13589775036792</v>
      </c>
      <c r="AL541" s="2">
        <v>39946</v>
      </c>
      <c r="AM541">
        <v>107.8359375</v>
      </c>
      <c r="AN541" s="22">
        <f>_xll.BDH(AN$3&amp;" Govt",$A$8,AL541,AL541)</f>
        <v>1.04667</v>
      </c>
      <c r="AO541">
        <f t="shared" si="218"/>
        <v>103.0276376508355</v>
      </c>
      <c r="AP541" s="2">
        <v>38945</v>
      </c>
      <c r="AQ541">
        <v>117.765625</v>
      </c>
      <c r="AR541" s="22">
        <f>_xll.BDH(AR$3&amp;" Govt",$A$8,AP541,AP541)</f>
        <v>1.1273299999999999</v>
      </c>
      <c r="AS541">
        <f t="shared" si="219"/>
        <v>104.464198593136</v>
      </c>
      <c r="AV541" s="22"/>
      <c r="AX541" s="2">
        <v>38945</v>
      </c>
      <c r="AY541">
        <v>107.87890625</v>
      </c>
      <c r="AZ541" s="22">
        <f>_xll.BDH(AZ$3&amp;" Govt",$A$8,AX541,AX541)</f>
        <v>1.10361</v>
      </c>
      <c r="BA541">
        <f t="shared" si="220"/>
        <v>97.750932168066626</v>
      </c>
      <c r="BB541" s="2">
        <v>38945</v>
      </c>
      <c r="BC541">
        <v>107.9140625</v>
      </c>
      <c r="BD541" s="22">
        <f>_xll.BDH(BD$3&amp;" Govt",$A$8,BB541,BB541)</f>
        <v>1.0969800000000001</v>
      </c>
      <c r="BE541">
        <f t="shared" si="221"/>
        <v>98.37377390654342</v>
      </c>
      <c r="BH541" s="22"/>
      <c r="BJ541" s="2">
        <v>38945</v>
      </c>
      <c r="BK541">
        <v>105.6484375</v>
      </c>
      <c r="BL541" s="22">
        <f>_xll.BDH(BL$3&amp;" Govt",$A$8,BJ541,BJ541)</f>
        <v>1.0753200000000001</v>
      </c>
      <c r="BM541">
        <f t="shared" si="222"/>
        <v>98.248370252575967</v>
      </c>
      <c r="BN541" s="2">
        <v>39120</v>
      </c>
      <c r="BO541">
        <v>99.80859375</v>
      </c>
      <c r="BP541" s="22">
        <f>_xll.BDH(BP$3&amp;" Govt",$A$8,BN541,BN541)</f>
        <v>1.0556099999999999</v>
      </c>
      <c r="BQ541">
        <f t="shared" si="223"/>
        <v>94.550633046295516</v>
      </c>
      <c r="BR541" s="2">
        <v>39301</v>
      </c>
      <c r="BS541">
        <v>102.15625</v>
      </c>
      <c r="BT541" s="22">
        <f>_xll.BDH(BT$3&amp;" Govt",$A$8,BR541,BR541)</f>
        <v>1.0694900000000001</v>
      </c>
      <c r="BU541">
        <f t="shared" si="224"/>
        <v>95.518658425978728</v>
      </c>
      <c r="BV541" s="2">
        <v>39479</v>
      </c>
      <c r="BW541">
        <v>112.8515625</v>
      </c>
      <c r="BX541" s="22">
        <f>_xll.BDH(BX$3&amp;" Govt",$A$8,BV541,BV541)</f>
        <v>1.0589500000000001</v>
      </c>
      <c r="BY541">
        <f t="shared" si="225"/>
        <v>106.56930213891118</v>
      </c>
      <c r="BZ541" s="2">
        <v>39661</v>
      </c>
      <c r="CA541">
        <v>115.72265625</v>
      </c>
      <c r="CB541" s="22">
        <f>_xll.BDH(CB$3&amp;" Govt",$A$8,BZ541,BZ541)</f>
        <v>1.0726899999999999</v>
      </c>
      <c r="CC541">
        <f t="shared" si="226"/>
        <v>107.88080083714775</v>
      </c>
      <c r="CD541" s="2">
        <v>39843</v>
      </c>
      <c r="CE541">
        <v>107.34765625</v>
      </c>
      <c r="CF541" s="22">
        <f>_xll.BDH(CF$3&amp;" Govt",$A$8,CD541,CD541)</f>
        <v>1.0546899999999999</v>
      </c>
      <c r="CG541">
        <f t="shared" si="227"/>
        <v>101.78124022224542</v>
      </c>
      <c r="CH541" s="2">
        <v>40025</v>
      </c>
      <c r="CI541">
        <v>110.3671875</v>
      </c>
      <c r="CJ541" s="22">
        <f>_xll.BDH(CJ$3&amp;" Govt",$A$8,CH541,CH541)</f>
        <v>1.0317499999999999</v>
      </c>
      <c r="CK541">
        <f t="shared" si="228"/>
        <v>106.97086261206688</v>
      </c>
      <c r="CN541" s="22"/>
      <c r="CR541" s="22"/>
      <c r="CV541" s="22"/>
      <c r="CZ541" s="22"/>
      <c r="DB541" s="2">
        <v>38950</v>
      </c>
      <c r="DC541">
        <v>109.5</v>
      </c>
      <c r="DD541" s="22">
        <f>_xll.BDH(DD$3&amp;" Govt",$A$8,DB541,DB541)</f>
        <v>1.0756600000000001</v>
      </c>
      <c r="DE541">
        <f t="shared" si="229"/>
        <v>101.79796590000558</v>
      </c>
      <c r="DF541" s="2">
        <v>39491</v>
      </c>
      <c r="DG541">
        <v>107.7265625</v>
      </c>
      <c r="DH541" s="22">
        <f>_xll.BDH(DH$3&amp;" Govt",$A$8,DF541,DF541)</f>
        <v>1.0586500000000001</v>
      </c>
      <c r="DI541">
        <f t="shared" si="230"/>
        <v>101.75843054833986</v>
      </c>
      <c r="DJ541" s="2">
        <v>39855</v>
      </c>
      <c r="DK541">
        <v>106.7578125</v>
      </c>
      <c r="DL541" s="22">
        <f>_xll.BDH(DL$3&amp;" Govt",$A$8,DJ541,DJ541)</f>
        <v>1.0494699999999999</v>
      </c>
      <c r="DM541">
        <f t="shared" si="231"/>
        <v>101.72545427692074</v>
      </c>
      <c r="DP541" s="22"/>
    </row>
    <row r="542" spans="4:120" x14ac:dyDescent="0.25">
      <c r="D542" s="2"/>
      <c r="F542" s="2">
        <v>38946</v>
      </c>
      <c r="G542">
        <v>128.44921875</v>
      </c>
      <c r="H542" s="22">
        <f>_xll.BDH(H$3&amp;" Govt",$A$8,F542,F542)</f>
        <v>1.2794300000000001</v>
      </c>
      <c r="I542" s="14">
        <f t="shared" si="210"/>
        <v>100.39565959059894</v>
      </c>
      <c r="J542" s="2">
        <v>38946</v>
      </c>
      <c r="K542">
        <v>127.95703125</v>
      </c>
      <c r="L542" s="22">
        <f>_xll.BDH(L$3&amp;" Govt",$A$8,J542,J542)</f>
        <v>1.2547200000000001</v>
      </c>
      <c r="M542">
        <f t="shared" si="211"/>
        <v>101.98054645657994</v>
      </c>
      <c r="N542" s="2">
        <v>38946</v>
      </c>
      <c r="O542">
        <v>128.55078125</v>
      </c>
      <c r="P542" s="22">
        <f>_xll.BDH(P$3&amp;" Govt",$A$8,N542,N542)</f>
        <v>1.2360100000000001</v>
      </c>
      <c r="Q542">
        <f t="shared" si="212"/>
        <v>104.00464498669105</v>
      </c>
      <c r="R542" s="2">
        <v>38946</v>
      </c>
      <c r="S542">
        <v>128.87109375</v>
      </c>
      <c r="T542" s="22">
        <f>_xll.BDH(T$3&amp;" Govt",$A$8,R542,R542)</f>
        <v>1.2048300000000001</v>
      </c>
      <c r="U542">
        <f t="shared" si="213"/>
        <v>106.96205585020293</v>
      </c>
      <c r="V542" s="2">
        <v>39043</v>
      </c>
      <c r="W542">
        <v>101.4296875</v>
      </c>
      <c r="X542" s="22">
        <f>_xll.BDH(X$3&amp;" Govt",$A$8,V542,V542)</f>
        <v>1.0726100000000001</v>
      </c>
      <c r="Y542">
        <f t="shared" si="214"/>
        <v>94.563436384147082</v>
      </c>
      <c r="Z542" s="2">
        <v>38946</v>
      </c>
      <c r="AA542">
        <v>122.96484375</v>
      </c>
      <c r="AB542" s="22">
        <f>_xll.BDH(AB$3&amp;" Govt",$A$8,Z542,Z542)</f>
        <v>1.1646799999999999</v>
      </c>
      <c r="AC542">
        <f t="shared" si="215"/>
        <v>105.5782221296837</v>
      </c>
      <c r="AD542" s="2">
        <v>39583</v>
      </c>
      <c r="AE542">
        <v>113.66015625</v>
      </c>
      <c r="AF542" s="22">
        <f>_xll.BDH(AF$3&amp;" Govt",$A$8,AD542,AD542)</f>
        <v>1.0707100000000001</v>
      </c>
      <c r="AG542">
        <f t="shared" si="216"/>
        <v>106.15400645366158</v>
      </c>
      <c r="AH542" s="2">
        <v>38946</v>
      </c>
      <c r="AI542">
        <v>121</v>
      </c>
      <c r="AJ542" s="22">
        <f>_xll.BDH(AJ$3&amp;" Govt",$A$8,AH542,AH542)</f>
        <v>1.1415899999999999</v>
      </c>
      <c r="AK542">
        <f t="shared" si="217"/>
        <v>105.9925192056693</v>
      </c>
      <c r="AL542" s="2">
        <v>39947</v>
      </c>
      <c r="AM542">
        <v>107.734375</v>
      </c>
      <c r="AN542" s="22">
        <f>_xll.BDH(AN$3&amp;" Govt",$A$8,AL542,AL542)</f>
        <v>1.0467599999999999</v>
      </c>
      <c r="AO542">
        <f t="shared" si="218"/>
        <v>102.92175379265544</v>
      </c>
      <c r="AP542" s="2">
        <v>38946</v>
      </c>
      <c r="AQ542">
        <v>117.62109375</v>
      </c>
      <c r="AR542" s="22">
        <f>_xll.BDH(AR$3&amp;" Govt",$A$8,AP542,AP542)</f>
        <v>1.1274</v>
      </c>
      <c r="AS542">
        <f t="shared" si="219"/>
        <v>104.32951370409793</v>
      </c>
      <c r="AV542" s="22"/>
      <c r="AX542" s="2">
        <v>38946</v>
      </c>
      <c r="AY542">
        <v>107.73828125</v>
      </c>
      <c r="AZ542" s="22">
        <f>_xll.BDH(AZ$3&amp;" Govt",$A$8,AX542,AX542)</f>
        <v>1.10368</v>
      </c>
      <c r="BA542">
        <f t="shared" si="220"/>
        <v>97.617317746085817</v>
      </c>
      <c r="BB542" s="2">
        <v>38946</v>
      </c>
      <c r="BC542">
        <v>107.8046875</v>
      </c>
      <c r="BD542" s="22">
        <f>_xll.BDH(BD$3&amp;" Govt",$A$8,BB542,BB542)</f>
        <v>1.0970500000000001</v>
      </c>
      <c r="BE542">
        <f t="shared" si="221"/>
        <v>98.267797730276641</v>
      </c>
      <c r="BH542" s="22"/>
      <c r="BJ542" s="2">
        <v>38946</v>
      </c>
      <c r="BK542">
        <v>105.52734375</v>
      </c>
      <c r="BL542" s="22">
        <f>_xll.BDH(BL$3&amp;" Govt",$A$8,BJ542,BJ542)</f>
        <v>1.07538</v>
      </c>
      <c r="BM542">
        <f t="shared" si="222"/>
        <v>98.13028301623612</v>
      </c>
      <c r="BN542" s="2">
        <v>39121</v>
      </c>
      <c r="BO542">
        <v>99.78515625</v>
      </c>
      <c r="BP542" s="22">
        <f>_xll.BDH(BP$3&amp;" Govt",$A$8,BN542,BN542)</f>
        <v>1.0556700000000001</v>
      </c>
      <c r="BQ542">
        <f t="shared" si="223"/>
        <v>94.523057631646239</v>
      </c>
      <c r="BR542" s="2">
        <v>39302</v>
      </c>
      <c r="BS542">
        <v>101.44921875</v>
      </c>
      <c r="BT542" s="22">
        <f>_xll.BDH(BT$3&amp;" Govt",$A$8,BR542,BR542)</f>
        <v>1.0695600000000001</v>
      </c>
      <c r="BU542">
        <f t="shared" si="224"/>
        <v>94.851358268820817</v>
      </c>
      <c r="BV542" s="2">
        <v>39482</v>
      </c>
      <c r="BW542">
        <v>112.3125</v>
      </c>
      <c r="BX542" s="22">
        <f>_xll.BDH(BX$3&amp;" Govt",$A$8,BV542,BV542)</f>
        <v>1.05887</v>
      </c>
      <c r="BY542">
        <f t="shared" si="225"/>
        <v>106.06826144852532</v>
      </c>
      <c r="BZ542" s="2">
        <v>39664</v>
      </c>
      <c r="CA542">
        <v>115.515625</v>
      </c>
      <c r="CB542" s="22">
        <f>_xll.BDH(CB$3&amp;" Govt",$A$8,BZ542,BZ542)</f>
        <v>1.0737399999999999</v>
      </c>
      <c r="CC542">
        <f t="shared" si="226"/>
        <v>107.58249203717847</v>
      </c>
      <c r="CD542" s="2">
        <v>39846</v>
      </c>
      <c r="CE542">
        <v>108.01953125</v>
      </c>
      <c r="CF542" s="22">
        <f>_xll.BDH(CF$3&amp;" Govt",$A$8,CD542,CD542)</f>
        <v>1.05297</v>
      </c>
      <c r="CG542">
        <f t="shared" si="227"/>
        <v>102.58557342564366</v>
      </c>
      <c r="CH542" s="2">
        <v>40028</v>
      </c>
      <c r="CI542">
        <v>110.015625</v>
      </c>
      <c r="CJ542" s="22">
        <f>_xll.BDH(CJ$3&amp;" Govt",$A$8,CH542,CH542)</f>
        <v>1.03241</v>
      </c>
      <c r="CK542">
        <f t="shared" si="228"/>
        <v>106.56195213142065</v>
      </c>
      <c r="CN542" s="22"/>
      <c r="CR542" s="22"/>
      <c r="CV542" s="22"/>
      <c r="CZ542" s="22"/>
      <c r="DB542" s="2">
        <v>38951</v>
      </c>
      <c r="DC542">
        <v>109.96875</v>
      </c>
      <c r="DD542" s="22">
        <f>_xll.BDH(DD$3&amp;" Govt",$A$8,DB542,DB542)</f>
        <v>1.0757300000000001</v>
      </c>
      <c r="DE542">
        <f t="shared" si="229"/>
        <v>102.22709230011247</v>
      </c>
      <c r="DF542" s="2">
        <v>39492</v>
      </c>
      <c r="DG542">
        <v>105.97265625</v>
      </c>
      <c r="DH542" s="22">
        <f>_xll.BDH(DH$3&amp;" Govt",$A$8,DF542,DF542)</f>
        <v>1.05863</v>
      </c>
      <c r="DI542">
        <f t="shared" si="230"/>
        <v>100.10358316881252</v>
      </c>
      <c r="DJ542" s="2">
        <v>39856</v>
      </c>
      <c r="DK542">
        <v>106.70703125</v>
      </c>
      <c r="DL542" s="22">
        <f>_xll.BDH(DL$3&amp;" Govt",$A$8,DJ542,DJ542)</f>
        <v>1.04908</v>
      </c>
      <c r="DM542">
        <f t="shared" si="231"/>
        <v>101.71486564418348</v>
      </c>
      <c r="DP542" s="22"/>
    </row>
    <row r="543" spans="4:120" x14ac:dyDescent="0.25">
      <c r="D543" s="2"/>
      <c r="F543" s="2">
        <v>38947</v>
      </c>
      <c r="G543">
        <v>128.5703125</v>
      </c>
      <c r="H543" s="22">
        <f>_xll.BDH(H$3&amp;" Govt",$A$8,F543,F543)</f>
        <v>1.2795099999999999</v>
      </c>
      <c r="I543" s="14">
        <f t="shared" si="210"/>
        <v>100.48402318074889</v>
      </c>
      <c r="J543" s="2">
        <v>38947</v>
      </c>
      <c r="K543">
        <v>128.0390625</v>
      </c>
      <c r="L543" s="22">
        <f>_xll.BDH(L$3&amp;" Govt",$A$8,J543,J543)</f>
        <v>1.2547999999999999</v>
      </c>
      <c r="M543">
        <f t="shared" si="211"/>
        <v>102.03941863245139</v>
      </c>
      <c r="N543" s="2">
        <v>38947</v>
      </c>
      <c r="O543">
        <v>128.69140625</v>
      </c>
      <c r="P543" s="22">
        <f>_xll.BDH(P$3&amp;" Govt",$A$8,N543,N543)</f>
        <v>1.2360899999999999</v>
      </c>
      <c r="Q543">
        <f t="shared" si="212"/>
        <v>104.11167977250848</v>
      </c>
      <c r="R543" s="2">
        <v>38947</v>
      </c>
      <c r="S543">
        <v>129.0703125</v>
      </c>
      <c r="T543" s="22">
        <f>_xll.BDH(T$3&amp;" Govt",$A$8,R543,R543)</f>
        <v>1.2049000000000001</v>
      </c>
      <c r="U543">
        <f t="shared" si="213"/>
        <v>107.12118225578885</v>
      </c>
      <c r="V543" s="2">
        <v>39044</v>
      </c>
      <c r="W543">
        <v>101.4296875</v>
      </c>
      <c r="X543" s="22">
        <f>_xll.BDH(X$3&amp;" Govt",$A$8,V543,V543)</f>
        <v>1.07243</v>
      </c>
      <c r="Y543">
        <f t="shared" si="214"/>
        <v>94.579308206596238</v>
      </c>
      <c r="Z543" s="2">
        <v>38947</v>
      </c>
      <c r="AA543">
        <v>123.1328125</v>
      </c>
      <c r="AB543" s="22">
        <f>_xll.BDH(AB$3&amp;" Govt",$A$8,Z543,Z543)</f>
        <v>1.16475</v>
      </c>
      <c r="AC543">
        <f t="shared" si="215"/>
        <v>105.71608714316378</v>
      </c>
      <c r="AD543" s="2">
        <v>39584</v>
      </c>
      <c r="AE543">
        <v>113.80859375</v>
      </c>
      <c r="AF543" s="22">
        <f>_xll.BDH(AF$3&amp;" Govt",$A$8,AD543,AD543)</f>
        <v>1.07101</v>
      </c>
      <c r="AG543">
        <f t="shared" si="216"/>
        <v>106.26286752691385</v>
      </c>
      <c r="AH543" s="2">
        <v>38947</v>
      </c>
      <c r="AI543">
        <v>121.2109375</v>
      </c>
      <c r="AJ543" s="22">
        <f>_xll.BDH(AJ$3&amp;" Govt",$A$8,AH543,AH543)</f>
        <v>1.14167</v>
      </c>
      <c r="AK543">
        <f t="shared" si="217"/>
        <v>106.16985424860074</v>
      </c>
      <c r="AL543" s="2">
        <v>39948</v>
      </c>
      <c r="AM543">
        <v>107.77734375</v>
      </c>
      <c r="AN543" s="22">
        <f>_xll.BDH(AN$3&amp;" Govt",$A$8,AL543,AL543)</f>
        <v>1.04684</v>
      </c>
      <c r="AO543">
        <f t="shared" si="218"/>
        <v>102.95493461273929</v>
      </c>
      <c r="AP543" s="2">
        <v>38947</v>
      </c>
      <c r="AQ543">
        <v>117.83203125</v>
      </c>
      <c r="AR543" s="22">
        <f>_xll.BDH(AR$3&amp;" Govt",$A$8,AP543,AP543)</f>
        <v>1.12747</v>
      </c>
      <c r="AS543">
        <f t="shared" si="219"/>
        <v>104.51012554657774</v>
      </c>
      <c r="AV543" s="22"/>
      <c r="AX543" s="2">
        <v>38947</v>
      </c>
      <c r="AY543">
        <v>107.9296875</v>
      </c>
      <c r="AZ543" s="22">
        <f>_xll.BDH(AZ$3&amp;" Govt",$A$8,AX543,AX543)</f>
        <v>1.10375</v>
      </c>
      <c r="BA543">
        <f t="shared" si="220"/>
        <v>97.784541336353342</v>
      </c>
      <c r="BB543" s="2">
        <v>38947</v>
      </c>
      <c r="BC543">
        <v>107.96484375</v>
      </c>
      <c r="BD543" s="22">
        <f>_xll.BDH(BD$3&amp;" Govt",$A$8,BB543,BB543)</f>
        <v>1.0971200000000001</v>
      </c>
      <c r="BE543">
        <f t="shared" si="221"/>
        <v>98.407506699358308</v>
      </c>
      <c r="BH543" s="22"/>
      <c r="BJ543" s="2">
        <v>38947</v>
      </c>
      <c r="BK543">
        <v>105.75</v>
      </c>
      <c r="BL543" s="22">
        <f>_xll.BDH(BL$3&amp;" Govt",$A$8,BJ543,BJ543)</f>
        <v>1.07545</v>
      </c>
      <c r="BM543">
        <f t="shared" si="222"/>
        <v>98.330931238086379</v>
      </c>
      <c r="BN543" s="2">
        <v>39122</v>
      </c>
      <c r="BO543">
        <v>99.5859375</v>
      </c>
      <c r="BP543" s="22">
        <f>_xll.BDH(BP$3&amp;" Govt",$A$8,BN543,BN543)</f>
        <v>1.0557300000000001</v>
      </c>
      <c r="BQ543">
        <f t="shared" si="223"/>
        <v>94.328983262766045</v>
      </c>
      <c r="BR543" s="2">
        <v>39303</v>
      </c>
      <c r="BS543">
        <v>101.99609375</v>
      </c>
      <c r="BT543" s="22">
        <f>_xll.BDH(BT$3&amp;" Govt",$A$8,BR543,BR543)</f>
        <v>1.0696300000000001</v>
      </c>
      <c r="BU543">
        <f t="shared" si="224"/>
        <v>95.3564258201434</v>
      </c>
      <c r="BV543" s="2">
        <v>39483</v>
      </c>
      <c r="BW543">
        <v>112.79296875</v>
      </c>
      <c r="BX543" s="22">
        <f>_xll.BDH(BX$3&amp;" Govt",$A$8,BV543,BV543)</f>
        <v>1.0588500000000001</v>
      </c>
      <c r="BY543">
        <f t="shared" si="225"/>
        <v>106.52402960759314</v>
      </c>
      <c r="BZ543" s="2">
        <v>39665</v>
      </c>
      <c r="CA543">
        <v>114.5390625</v>
      </c>
      <c r="CB543" s="22">
        <f>_xll.BDH(CB$3&amp;" Govt",$A$8,BZ543,BZ543)</f>
        <v>1.07409</v>
      </c>
      <c r="CC543">
        <f t="shared" si="226"/>
        <v>106.63823562271318</v>
      </c>
      <c r="CD543" s="2">
        <v>39847</v>
      </c>
      <c r="CE543">
        <v>107.578125</v>
      </c>
      <c r="CF543" s="22">
        <f>_xll.BDH(CF$3&amp;" Govt",$A$8,CD543,CD543)</f>
        <v>1.0525800000000001</v>
      </c>
      <c r="CG543">
        <f t="shared" si="227"/>
        <v>102.20422675711109</v>
      </c>
      <c r="CH543" s="2">
        <v>40029</v>
      </c>
      <c r="CI543">
        <v>109.828125</v>
      </c>
      <c r="CJ543" s="22">
        <f>_xll.BDH(CJ$3&amp;" Govt",$A$8,CH543,CH543)</f>
        <v>1.0327</v>
      </c>
      <c r="CK543">
        <f t="shared" si="228"/>
        <v>106.35046480100708</v>
      </c>
      <c r="CN543" s="22"/>
      <c r="CR543" s="22"/>
      <c r="CV543" s="22"/>
      <c r="CZ543" s="22"/>
      <c r="DB543" s="2">
        <v>38952</v>
      </c>
      <c r="DC543">
        <v>109.74609375</v>
      </c>
      <c r="DD543" s="22">
        <f>_xll.BDH(DD$3&amp;" Govt",$A$8,DB543,DB543)</f>
        <v>1.07579</v>
      </c>
      <c r="DE543">
        <f t="shared" si="229"/>
        <v>102.01442079773933</v>
      </c>
      <c r="DF543" s="2">
        <v>39493</v>
      </c>
      <c r="DG543">
        <v>106.71484375</v>
      </c>
      <c r="DH543" s="22">
        <f>_xll.BDH(DH$3&amp;" Govt",$A$8,DF543,DF543)</f>
        <v>1.0586</v>
      </c>
      <c r="DI543">
        <f t="shared" si="230"/>
        <v>100.80752290761383</v>
      </c>
      <c r="DJ543" s="2">
        <v>39857</v>
      </c>
      <c r="DK543">
        <v>104.859375</v>
      </c>
      <c r="DL543" s="22">
        <f>_xll.BDH(DL$3&amp;" Govt",$A$8,DJ543,DJ543)</f>
        <v>1.0486899999999999</v>
      </c>
      <c r="DM543">
        <f t="shared" si="231"/>
        <v>99.99082188253918</v>
      </c>
      <c r="DP543" s="22"/>
    </row>
    <row r="544" spans="4:120" x14ac:dyDescent="0.25">
      <c r="D544" s="2"/>
      <c r="F544" s="2">
        <v>38950</v>
      </c>
      <c r="G544">
        <v>128.609375</v>
      </c>
      <c r="H544" s="22">
        <f>_xll.BDH(H$3&amp;" Govt",$A$8,F544,F544)</f>
        <v>1.2797499999999999</v>
      </c>
      <c r="I544" s="14">
        <f t="shared" si="210"/>
        <v>100.49570228560266</v>
      </c>
      <c r="J544" s="2">
        <v>38950</v>
      </c>
      <c r="K544">
        <v>128.12109375</v>
      </c>
      <c r="L544" s="22">
        <f>_xll.BDH(L$3&amp;" Govt",$A$8,J544,J544)</f>
        <v>1.2550399999999999</v>
      </c>
      <c r="M544">
        <f t="shared" si="211"/>
        <v>102.08526720263896</v>
      </c>
      <c r="N544" s="2">
        <v>38950</v>
      </c>
      <c r="O544">
        <v>128.79296875</v>
      </c>
      <c r="P544" s="22">
        <f>_xll.BDH(P$3&amp;" Govt",$A$8,N544,N544)</f>
        <v>1.2363299999999999</v>
      </c>
      <c r="Q544">
        <f t="shared" si="212"/>
        <v>104.17361768298109</v>
      </c>
      <c r="R544" s="2">
        <v>38950</v>
      </c>
      <c r="S544">
        <v>129.203125</v>
      </c>
      <c r="T544" s="22">
        <f>_xll.BDH(T$3&amp;" Govt",$A$8,R544,R544)</f>
        <v>1.20513</v>
      </c>
      <c r="U544">
        <f t="shared" si="213"/>
        <v>107.21094404753013</v>
      </c>
      <c r="V544" s="2">
        <v>39045</v>
      </c>
      <c r="W544">
        <v>101.58984375</v>
      </c>
      <c r="X544" s="22">
        <f>_xll.BDH(X$3&amp;" Govt",$A$8,V544,V544)</f>
        <v>1.0722499999999999</v>
      </c>
      <c r="Y544">
        <f t="shared" si="214"/>
        <v>94.744550011657736</v>
      </c>
      <c r="Z544" s="2">
        <v>38950</v>
      </c>
      <c r="AA544">
        <v>123.296875</v>
      </c>
      <c r="AB544" s="22">
        <f>_xll.BDH(AB$3&amp;" Govt",$A$8,Z544,Z544)</f>
        <v>1.1649700000000001</v>
      </c>
      <c r="AC544">
        <f t="shared" si="215"/>
        <v>105.83695288290686</v>
      </c>
      <c r="AD544" s="2">
        <v>39587</v>
      </c>
      <c r="AE544">
        <v>113.99609375</v>
      </c>
      <c r="AF544" s="22">
        <f>_xll.BDH(AF$3&amp;" Govt",$A$8,AD544,AD544)</f>
        <v>1.0719000000000001</v>
      </c>
      <c r="AG544">
        <f t="shared" si="216"/>
        <v>106.34956036010821</v>
      </c>
      <c r="AH544" s="2">
        <v>38950</v>
      </c>
      <c r="AI544">
        <v>121.390625</v>
      </c>
      <c r="AJ544" s="22">
        <f>_xll.BDH(AJ$3&amp;" Govt",$A$8,AH544,AH544)</f>
        <v>1.14188</v>
      </c>
      <c r="AK544">
        <f t="shared" si="217"/>
        <v>106.30768994990717</v>
      </c>
      <c r="AL544" s="2">
        <v>39951</v>
      </c>
      <c r="AM544">
        <v>107.79296875</v>
      </c>
      <c r="AN544" s="22">
        <f>_xll.BDH(AN$3&amp;" Govt",$A$8,AL544,AL544)</f>
        <v>1.0470900000000001</v>
      </c>
      <c r="AO544">
        <f t="shared" si="218"/>
        <v>102.94527571650956</v>
      </c>
      <c r="AP544" s="2">
        <v>38950</v>
      </c>
      <c r="AQ544">
        <v>118.0234375</v>
      </c>
      <c r="AR544" s="22">
        <f>_xll.BDH(AR$3&amp;" Govt",$A$8,AP544,AP544)</f>
        <v>1.1276900000000001</v>
      </c>
      <c r="AS544">
        <f t="shared" si="219"/>
        <v>104.65946980109781</v>
      </c>
      <c r="AV544" s="22"/>
      <c r="AX544" s="2">
        <v>38950</v>
      </c>
      <c r="AY544">
        <v>108.16796875</v>
      </c>
      <c r="AZ544" s="22">
        <f>_xll.BDH(AZ$3&amp;" Govt",$A$8,AX544,AX544)</f>
        <v>1.1039600000000001</v>
      </c>
      <c r="BA544">
        <f t="shared" si="220"/>
        <v>97.981782627993766</v>
      </c>
      <c r="BB544" s="2">
        <v>38950</v>
      </c>
      <c r="BC544">
        <v>108.21875</v>
      </c>
      <c r="BD544" s="22">
        <f>_xll.BDH(BD$3&amp;" Govt",$A$8,BB544,BB544)</f>
        <v>1.0973299999999999</v>
      </c>
      <c r="BE544">
        <f t="shared" si="221"/>
        <v>98.620059599209</v>
      </c>
      <c r="BH544" s="22"/>
      <c r="BJ544" s="2">
        <v>38950</v>
      </c>
      <c r="BK544">
        <v>105.99609375</v>
      </c>
      <c r="BL544" s="22">
        <f>_xll.BDH(BL$3&amp;" Govt",$A$8,BJ544,BJ544)</f>
        <v>1.0756600000000001</v>
      </c>
      <c r="BM544">
        <f t="shared" si="222"/>
        <v>98.54051814699811</v>
      </c>
      <c r="BN544" s="2">
        <v>39125</v>
      </c>
      <c r="BO544">
        <v>99.3125</v>
      </c>
      <c r="BP544" s="22">
        <f>_xll.BDH(BP$3&amp;" Govt",$A$8,BN544,BN544)</f>
        <v>1.05589</v>
      </c>
      <c r="BQ544">
        <f t="shared" si="223"/>
        <v>94.05572550170946</v>
      </c>
      <c r="BR544" s="2">
        <v>39304</v>
      </c>
      <c r="BS544">
        <v>101.796875</v>
      </c>
      <c r="BT544" s="22">
        <f>_xll.BDH(BT$3&amp;" Govt",$A$8,BR544,BR544)</f>
        <v>1.06969</v>
      </c>
      <c r="BU544">
        <f t="shared" si="224"/>
        <v>95.164837476278166</v>
      </c>
      <c r="BV544" s="2">
        <v>39484</v>
      </c>
      <c r="BW544">
        <v>112.5</v>
      </c>
      <c r="BX544" s="22">
        <f>_xll.BDH(BX$3&amp;" Govt",$A$8,BV544,BV544)</f>
        <v>1.0588200000000001</v>
      </c>
      <c r="BY544">
        <f t="shared" si="225"/>
        <v>106.25035416784722</v>
      </c>
      <c r="BZ544" s="2">
        <v>39666</v>
      </c>
      <c r="CA544">
        <v>114.26171875</v>
      </c>
      <c r="CB544" s="22">
        <f>_xll.BDH(CB$3&amp;" Govt",$A$8,BZ544,BZ544)</f>
        <v>1.0744400000000001</v>
      </c>
      <c r="CC544">
        <f t="shared" si="226"/>
        <v>106.34536944827072</v>
      </c>
      <c r="CD544" s="2">
        <v>39848</v>
      </c>
      <c r="CE544">
        <v>107.41015625</v>
      </c>
      <c r="CF544" s="22">
        <f>_xll.BDH(CF$3&amp;" Govt",$A$8,CD544,CD544)</f>
        <v>1.05219</v>
      </c>
      <c r="CG544">
        <f t="shared" si="227"/>
        <v>102.08247203451849</v>
      </c>
      <c r="CH544" s="2">
        <v>40030</v>
      </c>
      <c r="CI544">
        <v>109.65625</v>
      </c>
      <c r="CJ544" s="22">
        <f>_xll.BDH(CJ$3&amp;" Govt",$A$8,CH544,CH544)</f>
        <v>1.0329900000000001</v>
      </c>
      <c r="CK544">
        <f t="shared" si="228"/>
        <v>106.1542222093147</v>
      </c>
      <c r="CN544" s="22"/>
      <c r="CR544" s="22"/>
      <c r="CV544" s="22"/>
      <c r="CZ544" s="22"/>
      <c r="DB544" s="2">
        <v>38953</v>
      </c>
      <c r="DC544">
        <v>109.5234375</v>
      </c>
      <c r="DD544" s="22">
        <f>_xll.BDH(DD$3&amp;" Govt",$A$8,DB544,DB544)</f>
        <v>1.07586</v>
      </c>
      <c r="DE544">
        <f t="shared" si="229"/>
        <v>101.80082678043611</v>
      </c>
      <c r="DF544" s="2">
        <v>39496</v>
      </c>
      <c r="DG544">
        <v>106.71484375</v>
      </c>
      <c r="DH544" s="22">
        <f>_xll.BDH(DH$3&amp;" Govt",$A$8,DF544,DF544)</f>
        <v>1.05853</v>
      </c>
      <c r="DI544">
        <f t="shared" si="230"/>
        <v>100.8141892530207</v>
      </c>
      <c r="DJ544" s="2">
        <v>39860</v>
      </c>
      <c r="DK544">
        <v>104.859375</v>
      </c>
      <c r="DL544" s="22">
        <f>_xll.BDH(DL$3&amp;" Govt",$A$8,DJ544,DJ544)</f>
        <v>1.04752</v>
      </c>
      <c r="DM544">
        <f t="shared" si="231"/>
        <v>100.10250400946998</v>
      </c>
      <c r="DP544" s="22"/>
    </row>
    <row r="545" spans="4:120" x14ac:dyDescent="0.25">
      <c r="D545" s="2"/>
      <c r="F545" s="2">
        <v>38951</v>
      </c>
      <c r="G545">
        <v>128.62890625</v>
      </c>
      <c r="H545" s="22">
        <f>_xll.BDH(H$3&amp;" Govt",$A$8,F545,F545)</f>
        <v>1.27983</v>
      </c>
      <c r="I545" s="14">
        <f t="shared" si="210"/>
        <v>100.50468128579577</v>
      </c>
      <c r="J545" s="2">
        <v>38951</v>
      </c>
      <c r="K545">
        <v>128.1796875</v>
      </c>
      <c r="L545" s="22">
        <f>_xll.BDH(L$3&amp;" Govt",$A$8,J545,J545)</f>
        <v>1.25512</v>
      </c>
      <c r="M545">
        <f t="shared" si="211"/>
        <v>102.12544418063611</v>
      </c>
      <c r="N545" s="2">
        <v>38951</v>
      </c>
      <c r="O545">
        <v>128.8125</v>
      </c>
      <c r="P545" s="22">
        <f>_xll.BDH(P$3&amp;" Govt",$A$8,N545,N545)</f>
        <v>1.23641</v>
      </c>
      <c r="Q545">
        <f t="shared" si="212"/>
        <v>104.18267403207673</v>
      </c>
      <c r="R545" s="2">
        <v>38951</v>
      </c>
      <c r="S545">
        <v>129.2265625</v>
      </c>
      <c r="T545" s="22">
        <f>_xll.BDH(T$3&amp;" Govt",$A$8,R545,R545)</f>
        <v>1.2052100000000001</v>
      </c>
      <c r="U545">
        <f t="shared" si="213"/>
        <v>107.22327436712273</v>
      </c>
      <c r="V545" s="2">
        <v>39048</v>
      </c>
      <c r="W545">
        <v>101.7421875</v>
      </c>
      <c r="X545" s="22">
        <f>_xll.BDH(X$3&amp;" Govt",$A$8,V545,V545)</f>
        <v>1.0717300000000001</v>
      </c>
      <c r="Y545">
        <f t="shared" si="214"/>
        <v>94.932667276272937</v>
      </c>
      <c r="Z545" s="2">
        <v>38951</v>
      </c>
      <c r="AA545">
        <v>123.3359375</v>
      </c>
      <c r="AB545" s="22">
        <f>_xll.BDH(AB$3&amp;" Govt",$A$8,Z545,Z545)</f>
        <v>1.1650499999999999</v>
      </c>
      <c r="AC545">
        <f t="shared" si="215"/>
        <v>105.86321402514915</v>
      </c>
      <c r="AD545" s="2">
        <v>39588</v>
      </c>
      <c r="AE545">
        <v>114.35546875</v>
      </c>
      <c r="AF545" s="22">
        <f>_xll.BDH(AF$3&amp;" Govt",$A$8,AD545,AD545)</f>
        <v>1.0722</v>
      </c>
      <c r="AG545">
        <f t="shared" si="216"/>
        <v>106.65497924827457</v>
      </c>
      <c r="AH545" s="2">
        <v>38951</v>
      </c>
      <c r="AI545">
        <v>121.4453125</v>
      </c>
      <c r="AJ545" s="22">
        <f>_xll.BDH(AJ$3&amp;" Govt",$A$8,AH545,AH545)</f>
        <v>1.1419600000000001</v>
      </c>
      <c r="AK545">
        <f t="shared" si="217"/>
        <v>106.34813172090089</v>
      </c>
      <c r="AL545" s="2">
        <v>39952</v>
      </c>
      <c r="AM545">
        <v>108.1484375</v>
      </c>
      <c r="AN545" s="22">
        <f>_xll.BDH(AN$3&amp;" Govt",$A$8,AL545,AL545)</f>
        <v>1.0471699999999999</v>
      </c>
      <c r="AO545">
        <f t="shared" si="218"/>
        <v>103.27686765281665</v>
      </c>
      <c r="AP545" s="2">
        <v>38951</v>
      </c>
      <c r="AQ545">
        <v>118.09375</v>
      </c>
      <c r="AR545" s="22">
        <f>_xll.BDH(AR$3&amp;" Govt",$A$8,AP545,AP545)</f>
        <v>1.1277600000000001</v>
      </c>
      <c r="AS545">
        <f t="shared" si="219"/>
        <v>104.71532063559621</v>
      </c>
      <c r="AV545" s="22"/>
      <c r="AX545" s="2">
        <v>38951</v>
      </c>
      <c r="AY545">
        <v>108.23046875</v>
      </c>
      <c r="AZ545" s="22">
        <f>_xll.BDH(AZ$3&amp;" Govt",$A$8,AX545,AX545)</f>
        <v>1.1040300000000001</v>
      </c>
      <c r="BA545">
        <f t="shared" si="220"/>
        <v>98.032180964285388</v>
      </c>
      <c r="BB545" s="2">
        <v>38951</v>
      </c>
      <c r="BC545">
        <v>108.28125</v>
      </c>
      <c r="BD545" s="22">
        <f>_xll.BDH(BD$3&amp;" Govt",$A$8,BB545,BB545)</f>
        <v>1.0973999999999999</v>
      </c>
      <c r="BE545">
        <f t="shared" si="221"/>
        <v>98.670721705850198</v>
      </c>
      <c r="BH545" s="22"/>
      <c r="BJ545" s="2">
        <v>38951</v>
      </c>
      <c r="BK545">
        <v>106.0234375</v>
      </c>
      <c r="BL545" s="22">
        <f>_xll.BDH(BL$3&amp;" Govt",$A$8,BJ545,BJ545)</f>
        <v>1.0757300000000001</v>
      </c>
      <c r="BM545">
        <f t="shared" si="222"/>
        <v>98.559524694858368</v>
      </c>
      <c r="BN545" s="2">
        <v>39126</v>
      </c>
      <c r="BO545">
        <v>99.33984375</v>
      </c>
      <c r="BP545" s="22">
        <f>_xll.BDH(BP$3&amp;" Govt",$A$8,BN545,BN545)</f>
        <v>1.0559499999999999</v>
      </c>
      <c r="BQ545">
        <f t="shared" si="223"/>
        <v>94.076276102088173</v>
      </c>
      <c r="BR545" s="2">
        <v>39307</v>
      </c>
      <c r="BS545">
        <v>102.16015625</v>
      </c>
      <c r="BT545" s="22">
        <f>_xll.BDH(BT$3&amp;" Govt",$A$8,BR545,BR545)</f>
        <v>1.0699000000000001</v>
      </c>
      <c r="BU545">
        <f t="shared" si="224"/>
        <v>95.485705439760721</v>
      </c>
      <c r="BV545" s="2">
        <v>39485</v>
      </c>
      <c r="BW545">
        <v>111.70703125</v>
      </c>
      <c r="BX545" s="22">
        <f>_xll.BDH(BX$3&amp;" Govt",$A$8,BV545,BV545)</f>
        <v>1.0588</v>
      </c>
      <c r="BY545">
        <f t="shared" si="225"/>
        <v>105.503429590102</v>
      </c>
      <c r="BZ545" s="2">
        <v>39667</v>
      </c>
      <c r="CA545">
        <v>115.28125</v>
      </c>
      <c r="CB545" s="22">
        <f>_xll.BDH(CB$3&amp;" Govt",$A$8,BZ545,BZ545)</f>
        <v>1.0747800000000001</v>
      </c>
      <c r="CC545">
        <f t="shared" si="226"/>
        <v>107.26032304285528</v>
      </c>
      <c r="CD545" s="2">
        <v>39849</v>
      </c>
      <c r="CE545">
        <v>107.265625</v>
      </c>
      <c r="CF545" s="22">
        <f>_xll.BDH(CF$3&amp;" Govt",$A$8,CD545,CD545)</f>
        <v>1.0518000000000001</v>
      </c>
      <c r="CG545">
        <f t="shared" si="227"/>
        <v>101.98291024909678</v>
      </c>
      <c r="CH545" s="2">
        <v>40031</v>
      </c>
      <c r="CI545">
        <v>109.4375</v>
      </c>
      <c r="CJ545" s="22">
        <f>_xll.BDH(CJ$3&amp;" Govt",$A$8,CH545,CH545)</f>
        <v>1.0332699999999999</v>
      </c>
      <c r="CK545">
        <f t="shared" si="228"/>
        <v>105.91374955239193</v>
      </c>
      <c r="CN545" s="22"/>
      <c r="CR545" s="22"/>
      <c r="CV545" s="22"/>
      <c r="CZ545" s="22"/>
      <c r="DB545" s="2">
        <v>38954</v>
      </c>
      <c r="DC545">
        <v>110.0390625</v>
      </c>
      <c r="DD545" s="22">
        <f>_xll.BDH(DD$3&amp;" Govt",$A$8,DB545,DB545)</f>
        <v>1.0759300000000001</v>
      </c>
      <c r="DE545">
        <f t="shared" si="229"/>
        <v>102.27344018662923</v>
      </c>
      <c r="DF545" s="2">
        <v>39497</v>
      </c>
      <c r="DG545">
        <v>105.7109375</v>
      </c>
      <c r="DH545" s="22">
        <f>_xll.BDH(DH$3&amp;" Govt",$A$8,DF545,DF545)</f>
        <v>1.0585100000000001</v>
      </c>
      <c r="DI545">
        <f t="shared" si="230"/>
        <v>99.867679568449987</v>
      </c>
      <c r="DJ545" s="2">
        <v>39861</v>
      </c>
      <c r="DK545">
        <v>106.90234375</v>
      </c>
      <c r="DL545" s="22">
        <f>_xll.BDH(DL$3&amp;" Govt",$A$8,DJ545,DJ545)</f>
        <v>1.0471299999999999</v>
      </c>
      <c r="DM545">
        <f t="shared" si="231"/>
        <v>102.09080415039203</v>
      </c>
      <c r="DP545" s="22"/>
    </row>
    <row r="546" spans="4:120" x14ac:dyDescent="0.25">
      <c r="D546" s="2"/>
      <c r="F546" s="2">
        <v>38952</v>
      </c>
      <c r="G546">
        <v>128.58984375</v>
      </c>
      <c r="H546" s="22">
        <f>_xll.BDH(H$3&amp;" Govt",$A$8,F546,F546)</f>
        <v>1.2799100000000001</v>
      </c>
      <c r="I546" s="14">
        <f t="shared" si="210"/>
        <v>100.46787957747028</v>
      </c>
      <c r="J546" s="2">
        <v>38952</v>
      </c>
      <c r="K546">
        <v>128.00390625</v>
      </c>
      <c r="L546" s="22">
        <f>_xll.BDH(L$3&amp;" Govt",$A$8,J546,J546)</f>
        <v>1.2551999999999999</v>
      </c>
      <c r="M546">
        <f t="shared" si="211"/>
        <v>101.97889280592736</v>
      </c>
      <c r="N546" s="2">
        <v>38952</v>
      </c>
      <c r="O546">
        <v>128.58203125</v>
      </c>
      <c r="P546" s="22">
        <f>_xll.BDH(P$3&amp;" Govt",$A$8,N546,N546)</f>
        <v>1.2364900000000001</v>
      </c>
      <c r="Q546">
        <f t="shared" si="212"/>
        <v>103.98954399145968</v>
      </c>
      <c r="R546" s="2">
        <v>38952</v>
      </c>
      <c r="S546">
        <v>128.87109375</v>
      </c>
      <c r="T546" s="22">
        <f>_xll.BDH(T$3&amp;" Govt",$A$8,R546,R546)</f>
        <v>1.20529</v>
      </c>
      <c r="U546">
        <f t="shared" si="213"/>
        <v>106.92123368649868</v>
      </c>
      <c r="V546" s="2">
        <v>39049</v>
      </c>
      <c r="W546">
        <v>101.9140625</v>
      </c>
      <c r="X546" s="22">
        <f>_xll.BDH(X$3&amp;" Govt",$A$8,V546,V546)</f>
        <v>1.07155</v>
      </c>
      <c r="Y546">
        <f t="shared" si="214"/>
        <v>95.109012645233534</v>
      </c>
      <c r="Z546" s="2">
        <v>38952</v>
      </c>
      <c r="AA546">
        <v>123.08203125</v>
      </c>
      <c r="AB546" s="22">
        <f>_xll.BDH(AB$3&amp;" Govt",$A$8,Z546,Z546)</f>
        <v>1.1651199999999999</v>
      </c>
      <c r="AC546">
        <f t="shared" si="215"/>
        <v>105.63893096848393</v>
      </c>
      <c r="AD546" s="2">
        <v>39589</v>
      </c>
      <c r="AE546">
        <v>114.359375</v>
      </c>
      <c r="AF546" s="22">
        <f>_xll.BDH(AF$3&amp;" Govt",$A$8,AD546,AD546)</f>
        <v>1.0725</v>
      </c>
      <c r="AG546">
        <f t="shared" si="216"/>
        <v>106.62878787878788</v>
      </c>
      <c r="AH546" s="2">
        <v>38952</v>
      </c>
      <c r="AI546">
        <v>121.1953125</v>
      </c>
      <c r="AJ546" s="22">
        <f>_xll.BDH(AJ$3&amp;" Govt",$A$8,AH546,AH546)</f>
        <v>1.1420300000000001</v>
      </c>
      <c r="AK546">
        <f t="shared" si="217"/>
        <v>106.12270474505922</v>
      </c>
      <c r="AL546" s="2">
        <v>39953</v>
      </c>
      <c r="AM546">
        <v>108.5390625</v>
      </c>
      <c r="AN546" s="22">
        <f>_xll.BDH(AN$3&amp;" Govt",$A$8,AL546,AL546)</f>
        <v>1.04725</v>
      </c>
      <c r="AO546">
        <f t="shared" si="218"/>
        <v>103.64197899259966</v>
      </c>
      <c r="AP546" s="2">
        <v>38952</v>
      </c>
      <c r="AQ546">
        <v>117.80859375</v>
      </c>
      <c r="AR546" s="22">
        <f>_xll.BDH(AR$3&amp;" Govt",$A$8,AP546,AP546)</f>
        <v>1.1278299999999999</v>
      </c>
      <c r="AS546">
        <f t="shared" si="219"/>
        <v>104.45598516620414</v>
      </c>
      <c r="AV546" s="22"/>
      <c r="AX546" s="2">
        <v>38952</v>
      </c>
      <c r="AY546">
        <v>107.8984375</v>
      </c>
      <c r="AZ546" s="22">
        <f>_xll.BDH(AZ$3&amp;" Govt",$A$8,AX546,AX546)</f>
        <v>1.1041000000000001</v>
      </c>
      <c r="BA546">
        <f t="shared" si="220"/>
        <v>97.725240014491433</v>
      </c>
      <c r="BB546" s="2">
        <v>38952</v>
      </c>
      <c r="BC546">
        <v>107.93359375</v>
      </c>
      <c r="BD546" s="22">
        <f>_xll.BDH(BD$3&amp;" Govt",$A$8,BB546,BB546)</f>
        <v>1.0974699999999999</v>
      </c>
      <c r="BE546">
        <f t="shared" si="221"/>
        <v>98.347648455083061</v>
      </c>
      <c r="BH546" s="22"/>
      <c r="BJ546" s="2">
        <v>38952</v>
      </c>
      <c r="BK546">
        <v>105.75390625</v>
      </c>
      <c r="BL546" s="22">
        <f>_xll.BDH(BL$3&amp;" Govt",$A$8,BJ546,BJ546)</f>
        <v>1.07579</v>
      </c>
      <c r="BM546">
        <f t="shared" si="222"/>
        <v>98.303485113265594</v>
      </c>
      <c r="BN546" s="2">
        <v>39127</v>
      </c>
      <c r="BO546">
        <v>99.87890625</v>
      </c>
      <c r="BP546" s="22">
        <f>_xll.BDH(BP$3&amp;" Govt",$A$8,BN546,BN546)</f>
        <v>1.0560099999999999</v>
      </c>
      <c r="BQ546">
        <f t="shared" si="223"/>
        <v>94.581401928012056</v>
      </c>
      <c r="BR546" s="2">
        <v>39308</v>
      </c>
      <c r="BS546">
        <v>102.33984375</v>
      </c>
      <c r="BT546" s="22">
        <f>_xll.BDH(BT$3&amp;" Govt",$A$8,BR546,BR546)</f>
        <v>1.06996</v>
      </c>
      <c r="BU546">
        <f t="shared" si="224"/>
        <v>95.648289422034466</v>
      </c>
      <c r="BV546" s="2">
        <v>39486</v>
      </c>
      <c r="BW546">
        <v>112.67578125</v>
      </c>
      <c r="BX546" s="22">
        <f>_xll.BDH(BX$3&amp;" Govt",$A$8,BV546,BV546)</f>
        <v>1.0587800000000001</v>
      </c>
      <c r="BY546">
        <f t="shared" si="225"/>
        <v>106.42039068550595</v>
      </c>
      <c r="BZ546" s="2">
        <v>39668</v>
      </c>
      <c r="CA546">
        <v>115.11328125</v>
      </c>
      <c r="CB546" s="22">
        <f>_xll.BDH(CB$3&amp;" Govt",$A$8,BZ546,BZ546)</f>
        <v>1.0751299999999999</v>
      </c>
      <c r="CC546">
        <f t="shared" si="226"/>
        <v>107.06917419288831</v>
      </c>
      <c r="CD546" s="2">
        <v>39850</v>
      </c>
      <c r="CE546">
        <v>107.28125</v>
      </c>
      <c r="CF546" s="22">
        <f>_xll.BDH(CF$3&amp;" Govt",$A$8,CD546,CD546)</f>
        <v>1.05141</v>
      </c>
      <c r="CG546">
        <f t="shared" si="227"/>
        <v>102.03559981358367</v>
      </c>
      <c r="CH546" s="2">
        <v>40032</v>
      </c>
      <c r="CI546">
        <v>109.55078125</v>
      </c>
      <c r="CJ546" s="22">
        <f>_xll.BDH(CJ$3&amp;" Govt",$A$8,CH546,CH546)</f>
        <v>1.03356</v>
      </c>
      <c r="CK546">
        <f t="shared" si="228"/>
        <v>105.99363486396533</v>
      </c>
      <c r="CN546" s="22"/>
      <c r="CR546" s="22"/>
      <c r="CV546" s="22"/>
      <c r="CZ546" s="22"/>
      <c r="DB546" s="2">
        <v>38957</v>
      </c>
      <c r="DC546">
        <v>109.515625</v>
      </c>
      <c r="DD546" s="22">
        <f>_xll.BDH(DD$3&amp;" Govt",$A$8,DB546,DB546)</f>
        <v>1.0761400000000001</v>
      </c>
      <c r="DE546">
        <f t="shared" si="229"/>
        <v>101.76707956213875</v>
      </c>
      <c r="DF546" s="2">
        <v>39498</v>
      </c>
      <c r="DG546">
        <v>106.65625</v>
      </c>
      <c r="DH546" s="22">
        <f>_xll.BDH(DH$3&amp;" Govt",$A$8,DF546,DF546)</f>
        <v>1.0584800000000001</v>
      </c>
      <c r="DI546">
        <f t="shared" si="230"/>
        <v>100.76359496636685</v>
      </c>
      <c r="DJ546" s="2">
        <v>39862</v>
      </c>
      <c r="DK546">
        <v>106.3125</v>
      </c>
      <c r="DL546" s="22">
        <f>_xll.BDH(DL$3&amp;" Govt",$A$8,DJ546,DJ546)</f>
        <v>1.04674</v>
      </c>
      <c r="DM546">
        <f t="shared" si="231"/>
        <v>101.5653361866366</v>
      </c>
      <c r="DP546" s="22"/>
    </row>
    <row r="547" spans="4:120" x14ac:dyDescent="0.25">
      <c r="D547" s="2"/>
      <c r="F547" s="2">
        <v>38953</v>
      </c>
      <c r="G547">
        <v>128.53125</v>
      </c>
      <c r="H547" s="22">
        <f>_xll.BDH(H$3&amp;" Govt",$A$8,F547,F547)</f>
        <v>1.28</v>
      </c>
      <c r="I547" s="14">
        <f t="shared" si="210"/>
        <v>100.4150390625</v>
      </c>
      <c r="J547" s="2">
        <v>38953</v>
      </c>
      <c r="K547">
        <v>127.92578125</v>
      </c>
      <c r="L547" s="22">
        <f>_xll.BDH(L$3&amp;" Govt",$A$8,J547,J547)</f>
        <v>1.25528</v>
      </c>
      <c r="M547">
        <f t="shared" si="211"/>
        <v>101.91015649894844</v>
      </c>
      <c r="N547" s="2">
        <v>38953</v>
      </c>
      <c r="O547">
        <v>128.44921875</v>
      </c>
      <c r="P547" s="22">
        <f>_xll.BDH(P$3&amp;" Govt",$A$8,N547,N547)</f>
        <v>1.2365699999999999</v>
      </c>
      <c r="Q547">
        <f t="shared" si="212"/>
        <v>103.87541243116038</v>
      </c>
      <c r="R547" s="2">
        <v>38953</v>
      </c>
      <c r="S547">
        <v>128.72265625</v>
      </c>
      <c r="T547" s="22">
        <f>_xll.BDH(T$3&amp;" Govt",$A$8,R547,R547)</f>
        <v>1.20536</v>
      </c>
      <c r="U547">
        <f t="shared" si="213"/>
        <v>106.7918764933298</v>
      </c>
      <c r="V547" s="2">
        <v>39050</v>
      </c>
      <c r="W547">
        <v>102.03125</v>
      </c>
      <c r="X547" s="22">
        <f>_xll.BDH(X$3&amp;" Govt",$A$8,V547,V547)</f>
        <v>1.0713699999999999</v>
      </c>
      <c r="Y547">
        <f t="shared" si="214"/>
        <v>95.234372812380414</v>
      </c>
      <c r="Z547" s="2">
        <v>38953</v>
      </c>
      <c r="AA547">
        <v>122.8984375</v>
      </c>
      <c r="AB547" s="22">
        <f>_xll.BDH(AB$3&amp;" Govt",$A$8,Z547,Z547)</f>
        <v>1.1652</v>
      </c>
      <c r="AC547">
        <f t="shared" si="215"/>
        <v>105.47411388602815</v>
      </c>
      <c r="AD547" s="2">
        <v>39590</v>
      </c>
      <c r="AE547">
        <v>113.9140625</v>
      </c>
      <c r="AF547" s="22">
        <f>_xll.BDH(AF$3&amp;" Govt",$A$8,AD547,AD547)</f>
        <v>1.0728</v>
      </c>
      <c r="AG547">
        <f t="shared" si="216"/>
        <v>106.18387630499628</v>
      </c>
      <c r="AH547" s="2">
        <v>38953</v>
      </c>
      <c r="AI547">
        <v>121.01953125</v>
      </c>
      <c r="AJ547" s="22">
        <f>_xll.BDH(AJ$3&amp;" Govt",$A$8,AH547,AH547)</f>
        <v>1.1421000000000001</v>
      </c>
      <c r="AK547">
        <f t="shared" si="217"/>
        <v>105.96228986078276</v>
      </c>
      <c r="AL547" s="2">
        <v>39954</v>
      </c>
      <c r="AM547">
        <v>108.47265625</v>
      </c>
      <c r="AN547" s="22">
        <f>_xll.BDH(AN$3&amp;" Govt",$A$8,AL547,AL547)</f>
        <v>1.0473300000000001</v>
      </c>
      <c r="AO547">
        <f t="shared" si="218"/>
        <v>103.57065705174108</v>
      </c>
      <c r="AP547" s="2">
        <v>38953</v>
      </c>
      <c r="AQ547">
        <v>117.65234375</v>
      </c>
      <c r="AR547" s="22">
        <f>_xll.BDH(AR$3&amp;" Govt",$A$8,AP547,AP547)</f>
        <v>1.1278999999999999</v>
      </c>
      <c r="AS547">
        <f t="shared" si="219"/>
        <v>104.31097060909656</v>
      </c>
      <c r="AV547" s="22"/>
      <c r="AX547" s="2">
        <v>38953</v>
      </c>
      <c r="AY547">
        <v>107.73828125</v>
      </c>
      <c r="AZ547" s="22">
        <f>_xll.BDH(AZ$3&amp;" Govt",$A$8,AX547,AX547)</f>
        <v>1.1041700000000001</v>
      </c>
      <c r="BA547">
        <f t="shared" si="220"/>
        <v>97.573997889817676</v>
      </c>
      <c r="BB547" s="2">
        <v>38953</v>
      </c>
      <c r="BC547">
        <v>107.7578125</v>
      </c>
      <c r="BD547" s="22">
        <f>_xll.BDH(BD$3&amp;" Govt",$A$8,BB547,BB547)</f>
        <v>1.09754</v>
      </c>
      <c r="BE547">
        <f t="shared" si="221"/>
        <v>98.181216629917813</v>
      </c>
      <c r="BH547" s="22"/>
      <c r="BJ547" s="2">
        <v>38953</v>
      </c>
      <c r="BK547">
        <v>105.59765625</v>
      </c>
      <c r="BL547" s="22">
        <f>_xll.BDH(BL$3&amp;" Govt",$A$8,BJ547,BJ547)</f>
        <v>1.07586</v>
      </c>
      <c r="BM547">
        <f t="shared" si="222"/>
        <v>98.15185642183927</v>
      </c>
      <c r="BN547" s="2">
        <v>39128</v>
      </c>
      <c r="BO547">
        <v>99.890625</v>
      </c>
      <c r="BP547" s="22">
        <f>_xll.BDH(BP$3&amp;" Govt",$A$8,BN547,BN547)</f>
        <v>1.05606</v>
      </c>
      <c r="BQ547">
        <f t="shared" si="223"/>
        <v>94.588020567013231</v>
      </c>
      <c r="BR547" s="2">
        <v>39309</v>
      </c>
      <c r="BS547">
        <v>102.40234375</v>
      </c>
      <c r="BT547" s="22">
        <f>_xll.BDH(BT$3&amp;" Govt",$A$8,BR547,BR547)</f>
        <v>1.07003</v>
      </c>
      <c r="BU547">
        <f t="shared" si="224"/>
        <v>95.700441810042705</v>
      </c>
      <c r="BV547" s="2">
        <v>39489</v>
      </c>
      <c r="BW547">
        <v>113.04296875</v>
      </c>
      <c r="BX547" s="22">
        <f>_xll.BDH(BX$3&amp;" Govt",$A$8,BV547,BV547)</f>
        <v>1.0587</v>
      </c>
      <c r="BY547">
        <f t="shared" si="225"/>
        <v>106.77526093321998</v>
      </c>
      <c r="BZ547" s="2">
        <v>39671</v>
      </c>
      <c r="CA547">
        <v>114.3828125</v>
      </c>
      <c r="CB547" s="22">
        <f>_xll.BDH(CB$3&amp;" Govt",$A$8,BZ547,BZ547)</f>
        <v>1.0761799999999999</v>
      </c>
      <c r="CC547">
        <f t="shared" si="226"/>
        <v>106.28594891189208</v>
      </c>
      <c r="CD547" s="2">
        <v>39853</v>
      </c>
      <c r="CE547">
        <v>108.70703125</v>
      </c>
      <c r="CF547" s="22">
        <f>_xll.BDH(CF$3&amp;" Govt",$A$8,CD547,CD547)</f>
        <v>1.0502499999999999</v>
      </c>
      <c r="CG547">
        <f t="shared" si="227"/>
        <v>103.50586169959534</v>
      </c>
      <c r="CH547" s="2">
        <v>40035</v>
      </c>
      <c r="CI547">
        <v>109.75</v>
      </c>
      <c r="CJ547" s="22">
        <f>_xll.BDH(CJ$3&amp;" Govt",$A$8,CH547,CH547)</f>
        <v>1.0344199999999999</v>
      </c>
      <c r="CK547">
        <f t="shared" si="228"/>
        <v>106.09810328493263</v>
      </c>
      <c r="CN547" s="22"/>
      <c r="CR547" s="22"/>
      <c r="CV547" s="22"/>
      <c r="CZ547" s="22"/>
      <c r="DB547" s="2">
        <v>38958</v>
      </c>
      <c r="DC547">
        <v>109.66015625</v>
      </c>
      <c r="DD547" s="22">
        <f>_xll.BDH(DD$3&amp;" Govt",$A$8,DB547,DB547)</f>
        <v>1.0762100000000001</v>
      </c>
      <c r="DE547">
        <f t="shared" si="229"/>
        <v>101.89475683184507</v>
      </c>
      <c r="DF547" s="2">
        <v>39499</v>
      </c>
      <c r="DG547">
        <v>107.3046875</v>
      </c>
      <c r="DH547" s="22">
        <f>_xll.BDH(DH$3&amp;" Govt",$A$8,DF547,DF547)</f>
        <v>1.05846</v>
      </c>
      <c r="DI547">
        <f t="shared" si="230"/>
        <v>101.37812246093381</v>
      </c>
      <c r="DJ547" s="2">
        <v>39863</v>
      </c>
      <c r="DK547">
        <v>105.44921875</v>
      </c>
      <c r="DL547" s="22">
        <f>_xll.BDH(DL$3&amp;" Govt",$A$8,DJ547,DJ547)</f>
        <v>1.0463499999999999</v>
      </c>
      <c r="DM547">
        <f t="shared" si="231"/>
        <v>100.7781514311655</v>
      </c>
      <c r="DP547" s="22"/>
    </row>
    <row r="548" spans="4:120" x14ac:dyDescent="0.25">
      <c r="D548" s="2"/>
      <c r="F548" s="2">
        <v>38954</v>
      </c>
      <c r="G548">
        <v>128.58984375</v>
      </c>
      <c r="H548" s="22">
        <f>_xll.BDH(H$3&amp;" Govt",$A$8,F548,F548)</f>
        <v>1.2800799999999999</v>
      </c>
      <c r="I548" s="14">
        <f t="shared" si="210"/>
        <v>100.45453702112368</v>
      </c>
      <c r="J548" s="2">
        <v>38954</v>
      </c>
      <c r="K548">
        <v>127.96875</v>
      </c>
      <c r="L548" s="22">
        <f>_xll.BDH(L$3&amp;" Govt",$A$8,J548,J548)</f>
        <v>1.25536</v>
      </c>
      <c r="M548">
        <f t="shared" si="211"/>
        <v>101.93789032628091</v>
      </c>
      <c r="N548" s="2">
        <v>38954</v>
      </c>
      <c r="O548">
        <v>128.58984375</v>
      </c>
      <c r="P548" s="22">
        <f>_xll.BDH(P$3&amp;" Govt",$A$8,N548,N548)</f>
        <v>1.23664</v>
      </c>
      <c r="Q548">
        <f t="shared" si="212"/>
        <v>103.98324795413379</v>
      </c>
      <c r="R548" s="2">
        <v>38954</v>
      </c>
      <c r="S548">
        <v>128.94140625</v>
      </c>
      <c r="T548" s="22">
        <f>_xll.BDH(T$3&amp;" Govt",$A$8,R548,R548)</f>
        <v>1.2054400000000001</v>
      </c>
      <c r="U548">
        <f t="shared" si="213"/>
        <v>106.96625817129015</v>
      </c>
      <c r="V548" s="2">
        <v>39051</v>
      </c>
      <c r="W548">
        <v>102.21875</v>
      </c>
      <c r="X548" s="22">
        <f>_xll.BDH(X$3&amp;" Govt",$A$8,V548,V548)</f>
        <v>1.0711999999999999</v>
      </c>
      <c r="Y548">
        <f t="shared" si="214"/>
        <v>95.424523898431673</v>
      </c>
      <c r="Z548" s="2">
        <v>38954</v>
      </c>
      <c r="AA548">
        <v>123.13671875</v>
      </c>
      <c r="AB548" s="22">
        <f>_xll.BDH(AB$3&amp;" Govt",$A$8,Z548,Z548)</f>
        <v>1.16527</v>
      </c>
      <c r="AC548">
        <f t="shared" si="215"/>
        <v>105.67226372428708</v>
      </c>
      <c r="AD548" s="2">
        <v>39591</v>
      </c>
      <c r="AE548">
        <v>114.1328125</v>
      </c>
      <c r="AF548" s="22">
        <f>_xll.BDH(AF$3&amp;" Govt",$A$8,AD548,AD548)</f>
        <v>1.0730999999999999</v>
      </c>
      <c r="AG548">
        <f t="shared" si="216"/>
        <v>106.35803979125897</v>
      </c>
      <c r="AH548" s="2">
        <v>38954</v>
      </c>
      <c r="AI548">
        <v>121.28515625</v>
      </c>
      <c r="AJ548" s="22">
        <f>_xll.BDH(AJ$3&amp;" Govt",$A$8,AH548,AH548)</f>
        <v>1.1421699999999999</v>
      </c>
      <c r="AK548">
        <f t="shared" si="217"/>
        <v>106.18835746867805</v>
      </c>
      <c r="AL548" s="2">
        <v>39955</v>
      </c>
      <c r="AM548">
        <v>108.48046875</v>
      </c>
      <c r="AN548" s="22">
        <f>_xll.BDH(AN$3&amp;" Govt",$A$8,AL548,AL548)</f>
        <v>1.04741</v>
      </c>
      <c r="AO548">
        <f t="shared" si="218"/>
        <v>103.57020531596987</v>
      </c>
      <c r="AP548" s="2">
        <v>38954</v>
      </c>
      <c r="AQ548">
        <v>117.9140625</v>
      </c>
      <c r="AR548" s="22">
        <f>_xll.BDH(AR$3&amp;" Govt",$A$8,AP548,AP548)</f>
        <v>1.1279699999999999</v>
      </c>
      <c r="AS548">
        <f t="shared" si="219"/>
        <v>104.53652357775474</v>
      </c>
      <c r="AV548" s="22"/>
      <c r="AX548" s="2">
        <v>38954</v>
      </c>
      <c r="AY548">
        <v>108.05078125</v>
      </c>
      <c r="AZ548" s="22">
        <f>_xll.BDH(AZ$3&amp;" Govt",$A$8,AX548,AX548)</f>
        <v>1.1042399999999999</v>
      </c>
      <c r="BA548">
        <f t="shared" si="220"/>
        <v>97.850812549808026</v>
      </c>
      <c r="BB548" s="2">
        <v>38954</v>
      </c>
      <c r="BC548">
        <v>108.10546875</v>
      </c>
      <c r="BD548" s="22">
        <f>_xll.BDH(BD$3&amp;" Govt",$A$8,BB548,BB548)</f>
        <v>1.09761</v>
      </c>
      <c r="BE548">
        <f t="shared" si="221"/>
        <v>98.49169445431437</v>
      </c>
      <c r="BH548" s="22"/>
      <c r="BJ548" s="2">
        <v>38954</v>
      </c>
      <c r="BK548">
        <v>105.921875</v>
      </c>
      <c r="BL548" s="22">
        <f>_xll.BDH(BL$3&amp;" Govt",$A$8,BJ548,BJ548)</f>
        <v>1.0759300000000001</v>
      </c>
      <c r="BM548">
        <f t="shared" si="222"/>
        <v>98.446808807264404</v>
      </c>
      <c r="BN548" s="2">
        <v>39129</v>
      </c>
      <c r="BO548">
        <v>100.16015625</v>
      </c>
      <c r="BP548" s="22">
        <f>_xll.BDH(BP$3&amp;" Govt",$A$8,BN548,BN548)</f>
        <v>1.0561199999999999</v>
      </c>
      <c r="BQ548">
        <f t="shared" si="223"/>
        <v>94.83785578343371</v>
      </c>
      <c r="BR548" s="2">
        <v>39310</v>
      </c>
      <c r="BS548">
        <v>102.6640625</v>
      </c>
      <c r="BT548" s="22">
        <f>_xll.BDH(BT$3&amp;" Govt",$A$8,BR548,BR548)</f>
        <v>1.0701000000000001</v>
      </c>
      <c r="BU548">
        <f t="shared" si="224"/>
        <v>95.938755723764132</v>
      </c>
      <c r="BV548" s="2">
        <v>39490</v>
      </c>
      <c r="BW548">
        <v>112.8671875</v>
      </c>
      <c r="BX548" s="22">
        <f>_xll.BDH(BX$3&amp;" Govt",$A$8,BV548,BV548)</f>
        <v>1.0586800000000001</v>
      </c>
      <c r="BY548">
        <f t="shared" si="225"/>
        <v>106.61123994030301</v>
      </c>
      <c r="BZ548" s="2">
        <v>39672</v>
      </c>
      <c r="CA548">
        <v>115.1171875</v>
      </c>
      <c r="CB548" s="22">
        <f>_xll.BDH(CB$3&amp;" Govt",$A$8,BZ548,BZ548)</f>
        <v>1.07653</v>
      </c>
      <c r="CC548">
        <f t="shared" si="226"/>
        <v>106.93356200013005</v>
      </c>
      <c r="CD548" s="2">
        <v>39854</v>
      </c>
      <c r="CE548">
        <v>109.1171875</v>
      </c>
      <c r="CF548" s="22">
        <f>_xll.BDH(CF$3&amp;" Govt",$A$8,CD548,CD548)</f>
        <v>1.04986</v>
      </c>
      <c r="CG548">
        <f t="shared" si="227"/>
        <v>103.93498895090774</v>
      </c>
      <c r="CH548" s="2">
        <v>40036</v>
      </c>
      <c r="CI548">
        <v>110.125</v>
      </c>
      <c r="CJ548" s="22">
        <f>_xll.BDH(CJ$3&amp;" Govt",$A$8,CH548,CH548)</f>
        <v>1.0347</v>
      </c>
      <c r="CK548">
        <f t="shared" si="228"/>
        <v>106.43181598530975</v>
      </c>
      <c r="CN548" s="22"/>
      <c r="CR548" s="22"/>
      <c r="CV548" s="22"/>
      <c r="CZ548" s="22"/>
      <c r="DB548" s="2">
        <v>38959</v>
      </c>
      <c r="DC548">
        <v>109.84375</v>
      </c>
      <c r="DD548" s="22">
        <f>_xll.BDH(DD$3&amp;" Govt",$A$8,DB548,DB548)</f>
        <v>1.0762700000000001</v>
      </c>
      <c r="DE548">
        <f t="shared" si="229"/>
        <v>102.05965975080602</v>
      </c>
      <c r="DF548" s="2">
        <v>39500</v>
      </c>
      <c r="DG548">
        <v>106.8359375</v>
      </c>
      <c r="DH548" s="22">
        <f>_xll.BDH(DH$3&amp;" Govt",$A$8,DF548,DF548)</f>
        <v>1.05843</v>
      </c>
      <c r="DI548">
        <f t="shared" si="230"/>
        <v>100.93812297459445</v>
      </c>
      <c r="DJ548" s="2">
        <v>39864</v>
      </c>
      <c r="DK548">
        <v>106.36328125</v>
      </c>
      <c r="DL548" s="22">
        <f>_xll.BDH(DL$3&amp;" Govt",$A$8,DJ548,DJ548)</f>
        <v>1.0459700000000001</v>
      </c>
      <c r="DM548">
        <f t="shared" si="231"/>
        <v>101.68865383328394</v>
      </c>
      <c r="DP548" s="22"/>
    </row>
    <row r="549" spans="4:120" x14ac:dyDescent="0.25">
      <c r="D549" s="2"/>
      <c r="F549" s="2">
        <v>38957</v>
      </c>
      <c r="G549">
        <v>128.546875</v>
      </c>
      <c r="H549" s="22">
        <f>_xll.BDH(H$3&amp;" Govt",$A$8,F549,F549)</f>
        <v>1.2803200000000001</v>
      </c>
      <c r="I549" s="14">
        <f t="shared" si="210"/>
        <v>100.40214555736065</v>
      </c>
      <c r="J549" s="2">
        <v>38957</v>
      </c>
      <c r="K549">
        <v>127.83203125</v>
      </c>
      <c r="L549" s="22">
        <f>_xll.BDH(L$3&amp;" Govt",$A$8,J549,J549)</f>
        <v>1.2556</v>
      </c>
      <c r="M549">
        <f t="shared" si="211"/>
        <v>101.80951835775724</v>
      </c>
      <c r="N549" s="2">
        <v>38957</v>
      </c>
      <c r="O549">
        <v>128.3984375</v>
      </c>
      <c r="P549" s="22">
        <f>_xll.BDH(P$3&amp;" Govt",$A$8,N549,N549)</f>
        <v>1.23688</v>
      </c>
      <c r="Q549">
        <f t="shared" si="212"/>
        <v>103.80832214927884</v>
      </c>
      <c r="R549" s="2">
        <v>38957</v>
      </c>
      <c r="S549">
        <v>128.6640625</v>
      </c>
      <c r="T549" s="22">
        <f>_xll.BDH(T$3&amp;" Govt",$A$8,R549,R549)</f>
        <v>1.20567</v>
      </c>
      <c r="U549">
        <f t="shared" si="213"/>
        <v>106.71581983461478</v>
      </c>
      <c r="V549" s="2">
        <v>39052</v>
      </c>
      <c r="W549">
        <v>102.54296875</v>
      </c>
      <c r="X549" s="22">
        <f>_xll.BDH(X$3&amp;" Govt",$A$8,V549,V549)</f>
        <v>1.0710200000000001</v>
      </c>
      <c r="Y549">
        <f t="shared" si="214"/>
        <v>95.743280937797607</v>
      </c>
      <c r="Z549" s="2">
        <v>38957</v>
      </c>
      <c r="AA549">
        <v>122.90234375</v>
      </c>
      <c r="AB549" s="22">
        <f>_xll.BDH(AB$3&amp;" Govt",$A$8,Z549,Z549)</f>
        <v>1.1654899999999999</v>
      </c>
      <c r="AC549">
        <f t="shared" si="215"/>
        <v>105.45122116019873</v>
      </c>
      <c r="AD549" s="2">
        <v>39594</v>
      </c>
      <c r="AE549">
        <v>114.1328125</v>
      </c>
      <c r="AF549" s="22">
        <f>_xll.BDH(AF$3&amp;" Govt",$A$8,AD549,AD549)</f>
        <v>1.07399</v>
      </c>
      <c r="AG549">
        <f t="shared" si="216"/>
        <v>106.26990241994804</v>
      </c>
      <c r="AH549" s="2">
        <v>38957</v>
      </c>
      <c r="AI549">
        <v>121.01953125</v>
      </c>
      <c r="AJ549" s="22">
        <f>_xll.BDH(AJ$3&amp;" Govt",$A$8,AH549,AH549)</f>
        <v>1.14239</v>
      </c>
      <c r="AK549">
        <f t="shared" si="217"/>
        <v>105.9353909347946</v>
      </c>
      <c r="AL549" s="2">
        <v>39958</v>
      </c>
      <c r="AM549">
        <v>108.48046875</v>
      </c>
      <c r="AN549" s="22">
        <f>_xll.BDH(AN$3&amp;" Govt",$A$8,AL549,AL549)</f>
        <v>1.04766</v>
      </c>
      <c r="AO549">
        <f t="shared" si="218"/>
        <v>103.54549066491037</v>
      </c>
      <c r="AP549" s="2">
        <v>38957</v>
      </c>
      <c r="AQ549">
        <v>117.6640625</v>
      </c>
      <c r="AR549" s="22">
        <f>_xll.BDH(AR$3&amp;" Govt",$A$8,AP549,AP549)</f>
        <v>1.12819</v>
      </c>
      <c r="AS549">
        <f t="shared" si="219"/>
        <v>104.29454480185075</v>
      </c>
      <c r="AV549" s="22"/>
      <c r="AX549" s="2">
        <v>38957</v>
      </c>
      <c r="AY549">
        <v>107.7890625</v>
      </c>
      <c r="AZ549" s="22">
        <f>_xll.BDH(AZ$3&amp;" Govt",$A$8,AX549,AX549)</f>
        <v>1.1044499999999999</v>
      </c>
      <c r="BA549">
        <f t="shared" si="220"/>
        <v>97.595239712073891</v>
      </c>
      <c r="BB549" s="2">
        <v>38957</v>
      </c>
      <c r="BC549">
        <v>107.80859375</v>
      </c>
      <c r="BD549" s="22">
        <f>_xll.BDH(BD$3&amp;" Govt",$A$8,BB549,BB549)</f>
        <v>1.09782</v>
      </c>
      <c r="BE549">
        <f t="shared" si="221"/>
        <v>98.202431864968759</v>
      </c>
      <c r="BH549" s="22"/>
      <c r="BJ549" s="2">
        <v>38957</v>
      </c>
      <c r="BK549">
        <v>105.6484375</v>
      </c>
      <c r="BL549" s="22">
        <f>_xll.BDH(BL$3&amp;" Govt",$A$8,BJ549,BJ549)</f>
        <v>1.0761400000000001</v>
      </c>
      <c r="BM549">
        <f t="shared" si="222"/>
        <v>98.173506699871751</v>
      </c>
      <c r="BN549" s="2">
        <v>39132</v>
      </c>
      <c r="BO549">
        <v>100.16015625</v>
      </c>
      <c r="BP549" s="22">
        <f>_xll.BDH(BP$3&amp;" Govt",$A$8,BN549,BN549)</f>
        <v>1.05629</v>
      </c>
      <c r="BQ549">
        <f t="shared" si="223"/>
        <v>94.822592517206459</v>
      </c>
      <c r="BR549" s="2">
        <v>39311</v>
      </c>
      <c r="BS549">
        <v>102.8671875</v>
      </c>
      <c r="BT549" s="22">
        <f>_xll.BDH(BT$3&amp;" Govt",$A$8,BR549,BR549)</f>
        <v>1.07016</v>
      </c>
      <c r="BU549">
        <f t="shared" si="224"/>
        <v>96.123184850863424</v>
      </c>
      <c r="BV549" s="2">
        <v>39491</v>
      </c>
      <c r="BW549">
        <v>112.140625</v>
      </c>
      <c r="BX549" s="22">
        <f>_xll.BDH(BX$3&amp;" Govt",$A$8,BV549,BV549)</f>
        <v>1.0586500000000001</v>
      </c>
      <c r="BY549">
        <f t="shared" si="225"/>
        <v>105.92795069191894</v>
      </c>
      <c r="BZ549" s="2">
        <v>39673</v>
      </c>
      <c r="CA549">
        <v>114.9765625</v>
      </c>
      <c r="CB549" s="22">
        <f>_xll.BDH(CB$3&amp;" Govt",$A$8,BZ549,BZ549)</f>
        <v>1.0768800000000001</v>
      </c>
      <c r="CC549">
        <f t="shared" si="226"/>
        <v>106.76822162172201</v>
      </c>
      <c r="CD549" s="2">
        <v>39855</v>
      </c>
      <c r="CE549">
        <v>108.72265625</v>
      </c>
      <c r="CF549" s="22">
        <f>_xll.BDH(CF$3&amp;" Govt",$A$8,CD549,CD549)</f>
        <v>1.0494699999999999</v>
      </c>
      <c r="CG549">
        <f t="shared" si="227"/>
        <v>103.59767906657648</v>
      </c>
      <c r="CH549" s="2">
        <v>40037</v>
      </c>
      <c r="CI549">
        <v>109.88671875</v>
      </c>
      <c r="CJ549" s="22">
        <f>_xll.BDH(CJ$3&amp;" Govt",$A$8,CH549,CH549)</f>
        <v>1.0349900000000001</v>
      </c>
      <c r="CK549">
        <f t="shared" si="228"/>
        <v>106.17176856781224</v>
      </c>
      <c r="CN549" s="22"/>
      <c r="CR549" s="22"/>
      <c r="CV549" s="22"/>
      <c r="CZ549" s="22"/>
      <c r="DB549" s="2">
        <v>38960</v>
      </c>
      <c r="DC549">
        <v>110.26171875</v>
      </c>
      <c r="DD549" s="22">
        <f>_xll.BDH(DD$3&amp;" Govt",$A$8,DB549,DB549)</f>
        <v>1.0763400000000001</v>
      </c>
      <c r="DE549">
        <f t="shared" si="229"/>
        <v>102.44134636824795</v>
      </c>
      <c r="DF549" s="2">
        <v>39503</v>
      </c>
      <c r="DG549">
        <v>106.01171875</v>
      </c>
      <c r="DH549" s="22">
        <f>_xll.BDH(DH$3&amp;" Govt",$A$8,DF549,DF549)</f>
        <v>1.05836</v>
      </c>
      <c r="DI549">
        <f t="shared" si="230"/>
        <v>100.16602928115198</v>
      </c>
      <c r="DJ549" s="2">
        <v>39867</v>
      </c>
      <c r="DK549">
        <v>106.51171875</v>
      </c>
      <c r="DL549" s="22">
        <f>_xll.BDH(DL$3&amp;" Govt",$A$8,DJ549,DJ549)</f>
        <v>1.0448</v>
      </c>
      <c r="DM549">
        <f t="shared" si="231"/>
        <v>101.94460064127107</v>
      </c>
      <c r="DP549" s="22"/>
    </row>
    <row r="550" spans="4:120" x14ac:dyDescent="0.25">
      <c r="D550" s="2"/>
      <c r="F550" s="2">
        <v>38958</v>
      </c>
      <c r="G550">
        <v>128.56640625</v>
      </c>
      <c r="H550" s="22">
        <f>_xll.BDH(H$3&amp;" Govt",$A$8,F550,F550)</f>
        <v>1.2804</v>
      </c>
      <c r="I550" s="14">
        <f t="shared" si="210"/>
        <v>100.41112640581069</v>
      </c>
      <c r="J550" s="2">
        <v>38958</v>
      </c>
      <c r="K550">
        <v>127.8125</v>
      </c>
      <c r="L550" s="22">
        <f>_xll.BDH(L$3&amp;" Govt",$A$8,J550,J550)</f>
        <v>1.2556799999999999</v>
      </c>
      <c r="M550">
        <f t="shared" si="211"/>
        <v>101.78747770132519</v>
      </c>
      <c r="N550" s="2">
        <v>38958</v>
      </c>
      <c r="O550">
        <v>128.3828125</v>
      </c>
      <c r="P550" s="22">
        <f>_xll.BDH(P$3&amp;" Govt",$A$8,N550,N550)</f>
        <v>1.2369600000000001</v>
      </c>
      <c r="Q550">
        <f t="shared" si="212"/>
        <v>103.78897660393221</v>
      </c>
      <c r="R550" s="2">
        <v>38958</v>
      </c>
      <c r="S550">
        <v>128.68359375</v>
      </c>
      <c r="T550" s="22">
        <f>_xll.BDH(T$3&amp;" Govt",$A$8,R550,R550)</f>
        <v>1.2057500000000001</v>
      </c>
      <c r="U550">
        <f t="shared" si="213"/>
        <v>106.724937798051</v>
      </c>
      <c r="V550" s="2">
        <v>39055</v>
      </c>
      <c r="W550">
        <v>102.5078125</v>
      </c>
      <c r="X550" s="22">
        <f>_xll.BDH(X$3&amp;" Govt",$A$8,V550,V550)</f>
        <v>1.07046</v>
      </c>
      <c r="Y550">
        <f t="shared" si="214"/>
        <v>95.760525848700567</v>
      </c>
      <c r="Z550" s="2">
        <v>38958</v>
      </c>
      <c r="AA550">
        <v>122.8828125</v>
      </c>
      <c r="AB550" s="22">
        <f>_xll.BDH(AB$3&amp;" Govt",$A$8,Z550,Z550)</f>
        <v>1.16557</v>
      </c>
      <c r="AC550">
        <f t="shared" si="215"/>
        <v>105.42722659299741</v>
      </c>
      <c r="AD550" s="2">
        <v>39595</v>
      </c>
      <c r="AE550">
        <v>113.8046875</v>
      </c>
      <c r="AF550" s="22">
        <f>_xll.BDH(AF$3&amp;" Govt",$A$8,AD550,AD550)</f>
        <v>1.07429</v>
      </c>
      <c r="AG550">
        <f t="shared" si="216"/>
        <v>105.9347918159901</v>
      </c>
      <c r="AH550" s="2">
        <v>38958</v>
      </c>
      <c r="AI550">
        <v>121.00390625</v>
      </c>
      <c r="AJ550" s="22">
        <f>_xll.BDH(AJ$3&amp;" Govt",$A$8,AH550,AH550)</f>
        <v>1.1424700000000001</v>
      </c>
      <c r="AK550">
        <f t="shared" si="217"/>
        <v>105.91429643666791</v>
      </c>
      <c r="AL550" s="2">
        <v>39959</v>
      </c>
      <c r="AM550">
        <v>108.625</v>
      </c>
      <c r="AN550" s="22">
        <f>_xll.BDH(AN$3&amp;" Govt",$A$8,AL550,AL550)</f>
        <v>1.0477399999999999</v>
      </c>
      <c r="AO550">
        <f t="shared" si="218"/>
        <v>103.67553018878731</v>
      </c>
      <c r="AP550" s="2">
        <v>38958</v>
      </c>
      <c r="AQ550">
        <v>117.6796875</v>
      </c>
      <c r="AR550" s="22">
        <f>_xll.BDH(AR$3&amp;" Govt",$A$8,AP550,AP550)</f>
        <v>1.12826</v>
      </c>
      <c r="AS550">
        <f t="shared" si="219"/>
        <v>104.30192287238756</v>
      </c>
      <c r="AV550" s="22"/>
      <c r="AX550" s="2">
        <v>38958</v>
      </c>
      <c r="AY550">
        <v>107.80078125</v>
      </c>
      <c r="AZ550" s="22">
        <f>_xll.BDH(AZ$3&amp;" Govt",$A$8,AX550,AX550)</f>
        <v>1.1045199999999999</v>
      </c>
      <c r="BA550">
        <f t="shared" si="220"/>
        <v>97.599664333828272</v>
      </c>
      <c r="BB550" s="2">
        <v>38958</v>
      </c>
      <c r="BC550">
        <v>107.82421875</v>
      </c>
      <c r="BD550" s="22">
        <f>_xll.BDH(BD$3&amp;" Govt",$A$8,BB550,BB550)</f>
        <v>1.09789</v>
      </c>
      <c r="BE550">
        <f t="shared" si="221"/>
        <v>98.210402453797741</v>
      </c>
      <c r="BH550" s="22"/>
      <c r="BJ550" s="2">
        <v>38958</v>
      </c>
      <c r="BK550">
        <v>105.67578125</v>
      </c>
      <c r="BL550" s="22">
        <f>_xll.BDH(BL$3&amp;" Govt",$A$8,BJ550,BJ550)</f>
        <v>1.0762100000000001</v>
      </c>
      <c r="BM550">
        <f t="shared" si="222"/>
        <v>98.192528642179497</v>
      </c>
      <c r="BN550" s="2">
        <v>39133</v>
      </c>
      <c r="BO550">
        <v>100.15234375</v>
      </c>
      <c r="BP550" s="22">
        <f>_xll.BDH(BP$3&amp;" Govt",$A$8,BN550,BN550)</f>
        <v>1.0563400000000001</v>
      </c>
      <c r="BQ550">
        <f t="shared" si="223"/>
        <v>94.810708436677587</v>
      </c>
      <c r="BR550" s="2">
        <v>39314</v>
      </c>
      <c r="BS550">
        <v>103.0625</v>
      </c>
      <c r="BT550" s="22">
        <f>_xll.BDH(BT$3&amp;" Govt",$A$8,BR550,BR550)</f>
        <v>1.07036</v>
      </c>
      <c r="BU550">
        <f t="shared" si="224"/>
        <v>96.287697597070149</v>
      </c>
      <c r="BV550" s="2">
        <v>39492</v>
      </c>
      <c r="BW550">
        <v>111.48046875</v>
      </c>
      <c r="BX550" s="22">
        <f>_xll.BDH(BX$3&amp;" Govt",$A$8,BV550,BV550)</f>
        <v>1.05863</v>
      </c>
      <c r="BY550">
        <f t="shared" si="225"/>
        <v>105.30635703692509</v>
      </c>
      <c r="BZ550" s="2">
        <v>39674</v>
      </c>
      <c r="CA550">
        <v>115.5625</v>
      </c>
      <c r="CB550" s="22">
        <f>_xll.BDH(CB$3&amp;" Govt",$A$8,BZ550,BZ550)</f>
        <v>1.0772299999999999</v>
      </c>
      <c r="CC550">
        <f t="shared" si="226"/>
        <v>107.27746163771897</v>
      </c>
      <c r="CD550" s="2">
        <v>39856</v>
      </c>
      <c r="CE550">
        <v>108.640625</v>
      </c>
      <c r="CF550" s="22">
        <f>_xll.BDH(CF$3&amp;" Govt",$A$8,CD550,CD550)</f>
        <v>1.04908</v>
      </c>
      <c r="CG550">
        <f t="shared" si="227"/>
        <v>103.55799843672551</v>
      </c>
      <c r="CH550" s="2">
        <v>40038</v>
      </c>
      <c r="CI550">
        <v>110.13671875</v>
      </c>
      <c r="CJ550" s="22">
        <f>_xll.BDH(CJ$3&amp;" Govt",$A$8,CH550,CH550)</f>
        <v>1.0352699999999999</v>
      </c>
      <c r="CK550">
        <f t="shared" si="228"/>
        <v>106.38453615964919</v>
      </c>
      <c r="CN550" s="22"/>
      <c r="CR550" s="22"/>
      <c r="CV550" s="22"/>
      <c r="CZ550" s="22"/>
      <c r="DB550" s="2">
        <v>38961</v>
      </c>
      <c r="DC550">
        <v>110.19921875</v>
      </c>
      <c r="DD550" s="22">
        <f>_xll.BDH(DD$3&amp;" Govt",$A$8,DB550,DB550)</f>
        <v>1.0764100000000001</v>
      </c>
      <c r="DE550">
        <f t="shared" si="229"/>
        <v>102.37662112949526</v>
      </c>
      <c r="DF550" s="2">
        <v>39504</v>
      </c>
      <c r="DG550">
        <v>106.54296875</v>
      </c>
      <c r="DH550" s="22">
        <f>_xll.BDH(DH$3&amp;" Govt",$A$8,DF550,DF550)</f>
        <v>1.05833</v>
      </c>
      <c r="DI550">
        <f t="shared" si="230"/>
        <v>100.67083872705111</v>
      </c>
      <c r="DJ550" s="2">
        <v>39868</v>
      </c>
      <c r="DK550">
        <v>106.36328125</v>
      </c>
      <c r="DL550" s="22">
        <f>_xll.BDH(DL$3&amp;" Govt",$A$8,DJ550,DJ550)</f>
        <v>1.0444100000000001</v>
      </c>
      <c r="DM550">
        <f t="shared" si="231"/>
        <v>101.84054274662249</v>
      </c>
      <c r="DP550" s="22"/>
    </row>
    <row r="551" spans="4:120" x14ac:dyDescent="0.25">
      <c r="D551" s="2"/>
      <c r="F551" s="2">
        <v>38959</v>
      </c>
      <c r="G551">
        <v>128.5703125</v>
      </c>
      <c r="H551" s="22">
        <f>_xll.BDH(H$3&amp;" Govt",$A$8,F551,F551)</f>
        <v>1.2804800000000001</v>
      </c>
      <c r="I551" s="14">
        <f t="shared" si="210"/>
        <v>100.40790367674622</v>
      </c>
      <c r="J551" s="2">
        <v>38959</v>
      </c>
      <c r="K551">
        <v>127.83203125</v>
      </c>
      <c r="L551" s="22">
        <f>_xll.BDH(L$3&amp;" Govt",$A$8,J551,J551)</f>
        <v>1.25576</v>
      </c>
      <c r="M551">
        <f t="shared" si="211"/>
        <v>101.79654651366504</v>
      </c>
      <c r="N551" s="2">
        <v>38959</v>
      </c>
      <c r="O551">
        <v>128.4609375</v>
      </c>
      <c r="P551" s="22">
        <f>_xll.BDH(P$3&amp;" Govt",$A$8,N551,N551)</f>
        <v>1.2370399999999999</v>
      </c>
      <c r="Q551">
        <f t="shared" si="212"/>
        <v>103.84541930737892</v>
      </c>
      <c r="R551" s="2">
        <v>38959</v>
      </c>
      <c r="S551">
        <v>128.7265625</v>
      </c>
      <c r="T551" s="22">
        <f>_xll.BDH(T$3&amp;" Govt",$A$8,R551,R551)</f>
        <v>1.2058200000000001</v>
      </c>
      <c r="U551">
        <f t="shared" si="213"/>
        <v>106.75437668972151</v>
      </c>
      <c r="V551" s="2">
        <v>39056</v>
      </c>
      <c r="W551">
        <v>102.54296875</v>
      </c>
      <c r="X551" s="22">
        <f>_xll.BDH(X$3&amp;" Govt",$A$8,V551,V551)</f>
        <v>1.0702700000000001</v>
      </c>
      <c r="Y551">
        <f t="shared" si="214"/>
        <v>95.810373784185288</v>
      </c>
      <c r="Z551" s="2">
        <v>38959</v>
      </c>
      <c r="AA551">
        <v>122.9765625</v>
      </c>
      <c r="AB551" s="22">
        <f>_xll.BDH(AB$3&amp;" Govt",$A$8,Z551,Z551)</f>
        <v>1.16564</v>
      </c>
      <c r="AC551">
        <f t="shared" si="215"/>
        <v>105.50132330736763</v>
      </c>
      <c r="AD551" s="2">
        <v>39596</v>
      </c>
      <c r="AE551">
        <v>113.421875</v>
      </c>
      <c r="AF551" s="22">
        <f>_xll.BDH(AF$3&amp;" Govt",$A$8,AD551,AD551)</f>
        <v>1.0745899999999999</v>
      </c>
      <c r="AG551">
        <f t="shared" si="216"/>
        <v>105.54897681906589</v>
      </c>
      <c r="AH551" s="2">
        <v>38959</v>
      </c>
      <c r="AI551">
        <v>121.12890625</v>
      </c>
      <c r="AJ551" s="22">
        <f>_xll.BDH(AJ$3&amp;" Govt",$A$8,AH551,AH551)</f>
        <v>1.1425399999999999</v>
      </c>
      <c r="AK551">
        <f t="shared" si="217"/>
        <v>106.01721274528683</v>
      </c>
      <c r="AL551" s="2">
        <v>39960</v>
      </c>
      <c r="AM551">
        <v>108.72265625</v>
      </c>
      <c r="AN551" s="22">
        <f>_xll.BDH(AN$3&amp;" Govt",$A$8,AL551,AL551)</f>
        <v>1.04782</v>
      </c>
      <c r="AO551">
        <f t="shared" si="218"/>
        <v>103.7608141188372</v>
      </c>
      <c r="AP551" s="2">
        <v>38959</v>
      </c>
      <c r="AQ551">
        <v>117.8046875</v>
      </c>
      <c r="AR551" s="22">
        <f>_xll.BDH(AR$3&amp;" Govt",$A$8,AP551,AP551)</f>
        <v>1.1283300000000001</v>
      </c>
      <c r="AS551">
        <f t="shared" si="219"/>
        <v>104.40623532122694</v>
      </c>
      <c r="AV551" s="22"/>
      <c r="AX551" s="2">
        <v>38959</v>
      </c>
      <c r="AY551">
        <v>107.8828125</v>
      </c>
      <c r="AZ551" s="22">
        <f>_xll.BDH(AZ$3&amp;" Govt",$A$8,AX551,AX551)</f>
        <v>1.10459</v>
      </c>
      <c r="BA551">
        <f t="shared" si="220"/>
        <v>97.667743235046487</v>
      </c>
      <c r="BB551" s="2">
        <v>38959</v>
      </c>
      <c r="BC551">
        <v>107.97265625</v>
      </c>
      <c r="BD551" s="22">
        <f>_xll.BDH(BD$3&amp;" Govt",$A$8,BB551,BB551)</f>
        <v>1.09796</v>
      </c>
      <c r="BE551">
        <f t="shared" si="221"/>
        <v>98.339334993988842</v>
      </c>
      <c r="BH551" s="22"/>
      <c r="BJ551" s="2">
        <v>38959</v>
      </c>
      <c r="BK551">
        <v>105.7734375</v>
      </c>
      <c r="BL551" s="22">
        <f>_xll.BDH(BL$3&amp;" Govt",$A$8,BJ551,BJ551)</f>
        <v>1.0762700000000001</v>
      </c>
      <c r="BM551">
        <f t="shared" si="222"/>
        <v>98.27779042433589</v>
      </c>
      <c r="BN551" s="2">
        <v>39134</v>
      </c>
      <c r="BO551">
        <v>100.37890625</v>
      </c>
      <c r="BP551" s="22">
        <f>_xll.BDH(BP$3&amp;" Govt",$A$8,BN551,BN551)</f>
        <v>1.0564</v>
      </c>
      <c r="BQ551">
        <f t="shared" si="223"/>
        <v>95.019790088981452</v>
      </c>
      <c r="BR551" s="2">
        <v>39315</v>
      </c>
      <c r="BS551">
        <v>103.29296875</v>
      </c>
      <c r="BT551" s="22">
        <f>_xll.BDH(BT$3&amp;" Govt",$A$8,BR551,BR551)</f>
        <v>1.07043</v>
      </c>
      <c r="BU551">
        <f t="shared" si="224"/>
        <v>96.496705763104544</v>
      </c>
      <c r="BV551" s="2">
        <v>39493</v>
      </c>
      <c r="BW551">
        <v>111.828125</v>
      </c>
      <c r="BX551" s="22">
        <f>_xll.BDH(BX$3&amp;" Govt",$A$8,BV551,BV551)</f>
        <v>1.0586</v>
      </c>
      <c r="BY551">
        <f t="shared" si="225"/>
        <v>105.63775269223503</v>
      </c>
      <c r="BZ551" s="2">
        <v>39675</v>
      </c>
      <c r="CA551">
        <v>115.76171875</v>
      </c>
      <c r="CB551" s="22">
        <f>_xll.BDH(CB$3&amp;" Govt",$A$8,BZ551,BZ551)</f>
        <v>1.0775699999999999</v>
      </c>
      <c r="CC551">
        <f t="shared" si="226"/>
        <v>107.42849072450051</v>
      </c>
      <c r="CD551" s="2">
        <v>39857</v>
      </c>
      <c r="CE551">
        <v>108.11328125</v>
      </c>
      <c r="CF551" s="22">
        <f>_xll.BDH(CF$3&amp;" Govt",$A$8,CD551,CD551)</f>
        <v>1.0486899999999999</v>
      </c>
      <c r="CG551">
        <f t="shared" si="227"/>
        <v>103.09365136503639</v>
      </c>
      <c r="CH551" s="2">
        <v>40039</v>
      </c>
      <c r="CI551">
        <v>109.73046875</v>
      </c>
      <c r="CJ551" s="22">
        <f>_xll.BDH(CJ$3&amp;" Govt",$A$8,CH551,CH551)</f>
        <v>1.03556</v>
      </c>
      <c r="CK551">
        <f t="shared" si="228"/>
        <v>105.96244423307196</v>
      </c>
      <c r="CN551" s="22"/>
      <c r="CR551" s="22"/>
      <c r="CV551" s="22"/>
      <c r="CZ551" s="22"/>
      <c r="DB551" s="2">
        <v>38964</v>
      </c>
      <c r="DC551">
        <v>110.19921875</v>
      </c>
      <c r="DD551" s="22">
        <f>_xll.BDH(DD$3&amp;" Govt",$A$8,DB551,DB551)</f>
        <v>1.07673</v>
      </c>
      <c r="DE551">
        <f t="shared" si="229"/>
        <v>102.34619519285243</v>
      </c>
      <c r="DF551" s="2">
        <v>39505</v>
      </c>
      <c r="DG551">
        <v>106.86328125</v>
      </c>
      <c r="DH551" s="22">
        <f>_xll.BDH(DH$3&amp;" Govt",$A$8,DF551,DF551)</f>
        <v>1.0583100000000001</v>
      </c>
      <c r="DI551">
        <f t="shared" si="230"/>
        <v>100.97540536326784</v>
      </c>
      <c r="DJ551" s="2">
        <v>39869</v>
      </c>
      <c r="DK551">
        <v>104.390625</v>
      </c>
      <c r="DL551" s="22">
        <f>_xll.BDH(DL$3&amp;" Govt",$A$8,DJ551,DJ551)</f>
        <v>1.0440199999999999</v>
      </c>
      <c r="DM551">
        <f t="shared" si="231"/>
        <v>99.989104614854128</v>
      </c>
      <c r="DP551" s="22"/>
    </row>
    <row r="552" spans="4:120" x14ac:dyDescent="0.25">
      <c r="D552" s="2"/>
      <c r="F552" s="2">
        <v>38960</v>
      </c>
      <c r="G552">
        <v>128.58984375</v>
      </c>
      <c r="H552" s="22">
        <f>_xll.BDH(H$3&amp;" Govt",$A$8,F552,F552)</f>
        <v>1.28057</v>
      </c>
      <c r="I552" s="14">
        <f t="shared" si="210"/>
        <v>100.41609888565249</v>
      </c>
      <c r="J552" s="2">
        <v>38960</v>
      </c>
      <c r="K552">
        <v>127.8359375</v>
      </c>
      <c r="L552" s="22">
        <f>_xll.BDH(L$3&amp;" Govt",$A$8,J552,J552)</f>
        <v>1.2558400000000001</v>
      </c>
      <c r="M552">
        <f t="shared" si="211"/>
        <v>101.79317229901898</v>
      </c>
      <c r="N552" s="2">
        <v>38960</v>
      </c>
      <c r="O552">
        <v>128.48046875</v>
      </c>
      <c r="P552" s="22">
        <f>_xll.BDH(P$3&amp;" Govt",$A$8,N552,N552)</f>
        <v>1.23712</v>
      </c>
      <c r="Q552">
        <f t="shared" si="212"/>
        <v>103.85449168229437</v>
      </c>
      <c r="R552" s="2">
        <v>38960</v>
      </c>
      <c r="S552">
        <v>128.87890625</v>
      </c>
      <c r="T552" s="22">
        <f>_xll.BDH(T$3&amp;" Govt",$A$8,R552,R552)</f>
        <v>1.2059</v>
      </c>
      <c r="U552">
        <f t="shared" si="213"/>
        <v>106.8736265444896</v>
      </c>
      <c r="V552" s="2">
        <v>39057</v>
      </c>
      <c r="W552">
        <v>102.34375</v>
      </c>
      <c r="X552" s="22">
        <f>_xll.BDH(X$3&amp;" Govt",$A$8,V552,V552)</f>
        <v>1.07009</v>
      </c>
      <c r="Y552">
        <f t="shared" si="214"/>
        <v>95.640319973086378</v>
      </c>
      <c r="Z552" s="2">
        <v>38960</v>
      </c>
      <c r="AA552">
        <v>123.05078125</v>
      </c>
      <c r="AB552" s="22">
        <f>_xll.BDH(AB$3&amp;" Govt",$A$8,Z552,Z552)</f>
        <v>1.1657200000000001</v>
      </c>
      <c r="AC552">
        <f t="shared" si="215"/>
        <v>105.55775078921181</v>
      </c>
      <c r="AD552" s="2">
        <v>39597</v>
      </c>
      <c r="AE552">
        <v>113.375</v>
      </c>
      <c r="AF552" s="22">
        <f>_xll.BDH(AF$3&amp;" Govt",$A$8,AD552,AD552)</f>
        <v>1.0748899999999999</v>
      </c>
      <c r="AG552">
        <f t="shared" si="216"/>
        <v>105.47590916279806</v>
      </c>
      <c r="AH552" s="2">
        <v>38960</v>
      </c>
      <c r="AI552">
        <v>121.26953125</v>
      </c>
      <c r="AJ552" s="22">
        <f>_xll.BDH(AJ$3&amp;" Govt",$A$8,AH552,AH552)</f>
        <v>1.1426099999999999</v>
      </c>
      <c r="AK552">
        <f t="shared" si="217"/>
        <v>106.13379127611347</v>
      </c>
      <c r="AL552" s="2">
        <v>39961</v>
      </c>
      <c r="AM552">
        <v>108.5078125</v>
      </c>
      <c r="AN552" s="22">
        <f>_xll.BDH(AN$3&amp;" Govt",$A$8,AL552,AL552)</f>
        <v>1.0479099999999999</v>
      </c>
      <c r="AO552">
        <f t="shared" si="218"/>
        <v>103.54688141157162</v>
      </c>
      <c r="AP552" s="2">
        <v>38960</v>
      </c>
      <c r="AQ552">
        <v>117.890625</v>
      </c>
      <c r="AR552" s="22">
        <f>_xll.BDH(AR$3&amp;" Govt",$A$8,AP552,AP552)</f>
        <v>1.1284000000000001</v>
      </c>
      <c r="AS552">
        <f t="shared" si="219"/>
        <v>104.47591722793335</v>
      </c>
      <c r="AV552" s="22"/>
      <c r="AX552" s="2">
        <v>38960</v>
      </c>
      <c r="AY552">
        <v>108.015625</v>
      </c>
      <c r="AZ552" s="22">
        <f>_xll.BDH(AZ$3&amp;" Govt",$A$8,AX552,AX552)</f>
        <v>1.10466</v>
      </c>
      <c r="BA552">
        <f t="shared" si="220"/>
        <v>97.781783535205406</v>
      </c>
      <c r="BB552" s="2">
        <v>38960</v>
      </c>
      <c r="BC552">
        <v>108.08984375</v>
      </c>
      <c r="BD552" s="22">
        <f>_xll.BDH(BD$3&amp;" Govt",$A$8,BB552,BB552)</f>
        <v>1.0980300000000001</v>
      </c>
      <c r="BE552">
        <f t="shared" si="221"/>
        <v>98.439791034853329</v>
      </c>
      <c r="BH552" s="22"/>
      <c r="BJ552" s="2">
        <v>38960</v>
      </c>
      <c r="BK552">
        <v>105.921875</v>
      </c>
      <c r="BL552" s="22">
        <f>_xll.BDH(BL$3&amp;" Govt",$A$8,BJ552,BJ552)</f>
        <v>1.0763400000000001</v>
      </c>
      <c r="BM552">
        <f t="shared" si="222"/>
        <v>98.409308396974922</v>
      </c>
      <c r="BN552" s="2">
        <v>39135</v>
      </c>
      <c r="BO552">
        <v>100.2734375</v>
      </c>
      <c r="BP552" s="22">
        <f>_xll.BDH(BP$3&amp;" Govt",$A$8,BN552,BN552)</f>
        <v>1.05646</v>
      </c>
      <c r="BQ552">
        <f t="shared" si="223"/>
        <v>94.914561365314356</v>
      </c>
      <c r="BR552" s="2">
        <v>39316</v>
      </c>
      <c r="BS552">
        <v>102.9375</v>
      </c>
      <c r="BT552" s="22">
        <f>_xll.BDH(BT$3&amp;" Govt",$A$8,BR552,BR552)</f>
        <v>1.0705</v>
      </c>
      <c r="BU552">
        <f t="shared" si="224"/>
        <v>96.158337225595517</v>
      </c>
      <c r="BV552" s="2">
        <v>39496</v>
      </c>
      <c r="BW552">
        <v>111.828125</v>
      </c>
      <c r="BX552" s="22">
        <f>_xll.BDH(BX$3&amp;" Govt",$A$8,BV552,BV552)</f>
        <v>1.05853</v>
      </c>
      <c r="BY552">
        <f t="shared" si="225"/>
        <v>105.64473845805031</v>
      </c>
      <c r="BZ552" s="2">
        <v>39678</v>
      </c>
      <c r="CA552">
        <v>115.70703125</v>
      </c>
      <c r="CB552" s="22">
        <f>_xll.BDH(CB$3&amp;" Govt",$A$8,BZ552,BZ552)</f>
        <v>1.0786199999999999</v>
      </c>
      <c r="CC552">
        <f t="shared" si="226"/>
        <v>107.27321137193823</v>
      </c>
      <c r="CD552" s="2">
        <v>39860</v>
      </c>
      <c r="CE552">
        <v>108.11328125</v>
      </c>
      <c r="CF552" s="22">
        <f>_xll.BDH(CF$3&amp;" Govt",$A$8,CD552,CD552)</f>
        <v>1.04752</v>
      </c>
      <c r="CG552">
        <f t="shared" si="227"/>
        <v>103.20879911600733</v>
      </c>
      <c r="CH552" s="2">
        <v>40042</v>
      </c>
      <c r="CI552">
        <v>110.20703125</v>
      </c>
      <c r="CJ552" s="22">
        <f>_xll.BDH(CJ$3&amp;" Govt",$A$8,CH552,CH552)</f>
        <v>1.0364199999999999</v>
      </c>
      <c r="CK552">
        <f t="shared" si="228"/>
        <v>106.33433477740685</v>
      </c>
      <c r="CN552" s="22"/>
      <c r="CR552" s="22"/>
      <c r="CV552" s="22"/>
      <c r="CZ552" s="22"/>
      <c r="DB552" s="2">
        <v>38965</v>
      </c>
      <c r="DC552">
        <v>109.2421875</v>
      </c>
      <c r="DD552" s="22">
        <f>_xll.BDH(DD$3&amp;" Govt",$A$8,DB552,DB552)</f>
        <v>1.07684</v>
      </c>
      <c r="DE552">
        <f t="shared" si="229"/>
        <v>101.44700001857287</v>
      </c>
      <c r="DF552" s="2">
        <v>39506</v>
      </c>
      <c r="DG552">
        <v>109.1796875</v>
      </c>
      <c r="DH552" s="22">
        <f>_xll.BDH(DH$3&amp;" Govt",$A$8,DF552,DF552)</f>
        <v>1.05829</v>
      </c>
      <c r="DI552">
        <f t="shared" si="230"/>
        <v>103.16613357397311</v>
      </c>
      <c r="DJ552" s="2">
        <v>39870</v>
      </c>
      <c r="DK552">
        <v>102.83984375</v>
      </c>
      <c r="DL552" s="22">
        <f>_xll.BDH(DL$3&amp;" Govt",$A$8,DJ552,DJ552)</f>
        <v>1.0436300000000001</v>
      </c>
      <c r="DM552">
        <f t="shared" si="231"/>
        <v>98.540520826346494</v>
      </c>
      <c r="DP552" s="22"/>
    </row>
    <row r="553" spans="4:120" x14ac:dyDescent="0.25">
      <c r="D553" s="2"/>
      <c r="F553" s="2">
        <v>38961</v>
      </c>
      <c r="G553">
        <v>128.6640625</v>
      </c>
      <c r="H553" s="22">
        <f>_xll.BDH(H$3&amp;" Govt",$A$8,F553,F553)</f>
        <v>1.2806500000000001</v>
      </c>
      <c r="I553" s="14">
        <f t="shared" si="210"/>
        <v>100.46778003357669</v>
      </c>
      <c r="J553" s="2">
        <v>38961</v>
      </c>
      <c r="K553">
        <v>127.875</v>
      </c>
      <c r="L553" s="22">
        <f>_xll.BDH(L$3&amp;" Govt",$A$8,J553,J553)</f>
        <v>1.2559199999999999</v>
      </c>
      <c r="M553">
        <f t="shared" si="211"/>
        <v>101.81779094209823</v>
      </c>
      <c r="N553" s="2">
        <v>38961</v>
      </c>
      <c r="O553">
        <v>128.52734375</v>
      </c>
      <c r="P553" s="22">
        <f>_xll.BDH(P$3&amp;" Govt",$A$8,N553,N553)</f>
        <v>1.2372000000000001</v>
      </c>
      <c r="Q553">
        <f t="shared" si="212"/>
        <v>103.88566420142256</v>
      </c>
      <c r="R553" s="2">
        <v>38961</v>
      </c>
      <c r="S553">
        <v>128.91015625</v>
      </c>
      <c r="T553" s="22">
        <f>_xll.BDH(T$3&amp;" Govt",$A$8,R553,R553)</f>
        <v>1.2059800000000001</v>
      </c>
      <c r="U553">
        <f t="shared" si="213"/>
        <v>106.89244950165011</v>
      </c>
      <c r="V553" s="2">
        <v>39058</v>
      </c>
      <c r="W553">
        <v>102.34765625</v>
      </c>
      <c r="X553" s="22">
        <f>_xll.BDH(X$3&amp;" Govt",$A$8,V553,V553)</f>
        <v>1.0699000000000001</v>
      </c>
      <c r="Y553">
        <f t="shared" si="214"/>
        <v>95.660955463127394</v>
      </c>
      <c r="Z553" s="2">
        <v>38961</v>
      </c>
      <c r="AA553">
        <v>123.10546875</v>
      </c>
      <c r="AB553" s="22">
        <f>_xll.BDH(AB$3&amp;" Govt",$A$8,Z553,Z553)</f>
        <v>1.1657899999999999</v>
      </c>
      <c r="AC553">
        <f t="shared" si="215"/>
        <v>105.59832281114096</v>
      </c>
      <c r="AD553" s="2">
        <v>39598</v>
      </c>
      <c r="AE553">
        <v>113.5</v>
      </c>
      <c r="AF553" s="22">
        <f>_xll.BDH(AF$3&amp;" Govt",$A$8,AD553,AD553)</f>
        <v>1.07518</v>
      </c>
      <c r="AG553">
        <f t="shared" si="216"/>
        <v>105.56371956323592</v>
      </c>
      <c r="AH553" s="2">
        <v>38961</v>
      </c>
      <c r="AI553">
        <v>121.3046875</v>
      </c>
      <c r="AJ553" s="22">
        <f>_xll.BDH(AJ$3&amp;" Govt",$A$8,AH553,AH553)</f>
        <v>1.1426799999999999</v>
      </c>
      <c r="AK553">
        <f t="shared" si="217"/>
        <v>106.1580560611895</v>
      </c>
      <c r="AL553" s="2">
        <v>39962</v>
      </c>
      <c r="AM553">
        <v>108.890625</v>
      </c>
      <c r="AN553" s="22">
        <f>_xll.BDH(AN$3&amp;" Govt",$A$8,AL553,AL553)</f>
        <v>1.04799</v>
      </c>
      <c r="AO553">
        <f t="shared" si="218"/>
        <v>103.90425958262961</v>
      </c>
      <c r="AP553" s="2">
        <v>38961</v>
      </c>
      <c r="AQ553">
        <v>117.9375</v>
      </c>
      <c r="AR553" s="22">
        <f>_xll.BDH(AR$3&amp;" Govt",$A$8,AP553,AP553)</f>
        <v>1.1284799999999999</v>
      </c>
      <c r="AS553">
        <f t="shared" si="219"/>
        <v>104.51004891535517</v>
      </c>
      <c r="AV553" s="22"/>
      <c r="AX553" s="2">
        <v>38961</v>
      </c>
      <c r="AY553">
        <v>108.08203125</v>
      </c>
      <c r="AZ553" s="22">
        <f>_xll.BDH(AZ$3&amp;" Govt",$A$8,AX553,AX553)</f>
        <v>1.10473</v>
      </c>
      <c r="BA553">
        <f t="shared" si="220"/>
        <v>97.835698541725122</v>
      </c>
      <c r="BB553" s="2">
        <v>38961</v>
      </c>
      <c r="BC553">
        <v>108.171875</v>
      </c>
      <c r="BD553" s="22">
        <f>_xll.BDH(BD$3&amp;" Govt",$A$8,BB553,BB553)</f>
        <v>1.0981000000000001</v>
      </c>
      <c r="BE553">
        <f t="shared" si="221"/>
        <v>98.508218741462514</v>
      </c>
      <c r="BH553" s="22"/>
      <c r="BJ553" s="2">
        <v>38961</v>
      </c>
      <c r="BK553">
        <v>105.91796875</v>
      </c>
      <c r="BL553" s="22">
        <f>_xll.BDH(BL$3&amp;" Govt",$A$8,BJ553,BJ553)</f>
        <v>1.0764100000000001</v>
      </c>
      <c r="BM553">
        <f t="shared" si="222"/>
        <v>98.399279781867492</v>
      </c>
      <c r="BN553" s="2">
        <v>39136</v>
      </c>
      <c r="BO553">
        <v>100.68359375</v>
      </c>
      <c r="BP553" s="22">
        <f>_xll.BDH(BP$3&amp;" Govt",$A$8,BN553,BN553)</f>
        <v>1.0565100000000001</v>
      </c>
      <c r="BQ553">
        <f t="shared" si="223"/>
        <v>95.298287522124724</v>
      </c>
      <c r="BR553" s="2">
        <v>39317</v>
      </c>
      <c r="BS553">
        <v>103.03125</v>
      </c>
      <c r="BT553" s="22">
        <f>_xll.BDH(BT$3&amp;" Govt",$A$8,BR553,BR553)</f>
        <v>1.07056</v>
      </c>
      <c r="BU553">
        <f t="shared" si="224"/>
        <v>96.240518980720381</v>
      </c>
      <c r="BV553" s="2">
        <v>39497</v>
      </c>
      <c r="BW553">
        <v>111.15234375</v>
      </c>
      <c r="BX553" s="22">
        <f>_xll.BDH(BX$3&amp;" Govt",$A$8,BV553,BV553)</f>
        <v>1.0585100000000001</v>
      </c>
      <c r="BY553">
        <f t="shared" si="225"/>
        <v>105.00830766832622</v>
      </c>
      <c r="BZ553" s="2">
        <v>39679</v>
      </c>
      <c r="CA553">
        <v>115.69921875</v>
      </c>
      <c r="CB553" s="22">
        <f>_xll.BDH(CB$3&amp;" Govt",$A$8,BZ553,BZ553)</f>
        <v>1.07897</v>
      </c>
      <c r="CC553">
        <f t="shared" si="226"/>
        <v>107.23117301685868</v>
      </c>
      <c r="CD553" s="2">
        <v>39861</v>
      </c>
      <c r="CE553">
        <v>109.0625</v>
      </c>
      <c r="CF553" s="22">
        <f>_xll.BDH(CF$3&amp;" Govt",$A$8,CD553,CD553)</f>
        <v>1.0471299999999999</v>
      </c>
      <c r="CG553">
        <f t="shared" si="227"/>
        <v>104.1537344933294</v>
      </c>
      <c r="CH553" s="2">
        <v>40043</v>
      </c>
      <c r="CI553">
        <v>110.48828125</v>
      </c>
      <c r="CJ553" s="22">
        <f>_xll.BDH(CJ$3&amp;" Govt",$A$8,CH553,CH553)</f>
        <v>1.0367</v>
      </c>
      <c r="CK553">
        <f t="shared" si="228"/>
        <v>106.57690870068487</v>
      </c>
      <c r="CN553" s="22"/>
      <c r="CR553" s="22"/>
      <c r="CV553" s="22"/>
      <c r="CZ553" s="22"/>
      <c r="DB553" s="2">
        <v>38966</v>
      </c>
      <c r="DC553">
        <v>108.95703125</v>
      </c>
      <c r="DD553" s="22">
        <f>_xll.BDH(DD$3&amp;" Govt",$A$8,DB553,DB553)</f>
        <v>1.07694</v>
      </c>
      <c r="DE553">
        <f t="shared" si="229"/>
        <v>101.17279630248667</v>
      </c>
      <c r="DF553" s="2">
        <v>39507</v>
      </c>
      <c r="DG553">
        <v>110.93359375</v>
      </c>
      <c r="DH553" s="22">
        <f>_xll.BDH(DH$3&amp;" Govt",$A$8,DF553,DF553)</f>
        <v>1.05826</v>
      </c>
      <c r="DI553">
        <f t="shared" si="230"/>
        <v>104.82640726286546</v>
      </c>
      <c r="DJ553" s="2">
        <v>39871</v>
      </c>
      <c r="DK553">
        <v>101.4140625</v>
      </c>
      <c r="DL553" s="22">
        <f>_xll.BDH(DL$3&amp;" Govt",$A$8,DJ553,DJ553)</f>
        <v>1.0432399999999999</v>
      </c>
      <c r="DM553">
        <f t="shared" si="231"/>
        <v>97.210672999501554</v>
      </c>
      <c r="DP553" s="22"/>
    </row>
    <row r="554" spans="4:120" x14ac:dyDescent="0.25">
      <c r="D554" s="2"/>
      <c r="F554" s="2">
        <v>38964</v>
      </c>
      <c r="G554">
        <v>128.6640625</v>
      </c>
      <c r="H554" s="22">
        <f>_xll.BDH(H$3&amp;" Govt",$A$8,F554,F554)</f>
        <v>1.2810299999999999</v>
      </c>
      <c r="I554" s="14">
        <f t="shared" si="210"/>
        <v>100.43797764299042</v>
      </c>
      <c r="J554" s="2">
        <v>38964</v>
      </c>
      <c r="K554">
        <v>127.875</v>
      </c>
      <c r="L554" s="22">
        <f>_xll.BDH(L$3&amp;" Govt",$A$8,J554,J554)</f>
        <v>1.2562899999999999</v>
      </c>
      <c r="M554">
        <f t="shared" si="211"/>
        <v>101.7878037714222</v>
      </c>
      <c r="N554" s="2">
        <v>38964</v>
      </c>
      <c r="O554">
        <v>128.52734375</v>
      </c>
      <c r="P554" s="22">
        <f>_xll.BDH(P$3&amp;" Govt",$A$8,N554,N554)</f>
        <v>1.23756</v>
      </c>
      <c r="Q554">
        <f t="shared" si="212"/>
        <v>103.85544438249458</v>
      </c>
      <c r="R554" s="2">
        <v>38964</v>
      </c>
      <c r="S554">
        <v>128.91015625</v>
      </c>
      <c r="T554" s="22">
        <f>_xll.BDH(T$3&amp;" Govt",$A$8,R554,R554)</f>
        <v>1.2063299999999999</v>
      </c>
      <c r="U554">
        <f t="shared" si="213"/>
        <v>106.86143613273317</v>
      </c>
      <c r="V554" s="2">
        <v>39059</v>
      </c>
      <c r="W554">
        <v>102.1015625</v>
      </c>
      <c r="X554" s="22">
        <f>_xll.BDH(X$3&amp;" Govt",$A$8,V554,V554)</f>
        <v>1.0697099999999999</v>
      </c>
      <c r="Y554">
        <f t="shared" si="214"/>
        <v>95.447890082358782</v>
      </c>
      <c r="Z554" s="2">
        <v>38964</v>
      </c>
      <c r="AA554">
        <v>123.10546875</v>
      </c>
      <c r="AB554" s="22">
        <f>_xll.BDH(AB$3&amp;" Govt",$A$8,Z554,Z554)</f>
        <v>1.1661299999999999</v>
      </c>
      <c r="AC554">
        <f t="shared" si="215"/>
        <v>105.56753428005455</v>
      </c>
      <c r="AD554" s="2">
        <v>39601</v>
      </c>
      <c r="AE554">
        <v>113.93359375</v>
      </c>
      <c r="AF554" s="22">
        <f>_xll.BDH(AF$3&amp;" Govt",$A$8,AD554,AD554)</f>
        <v>1.0760000000000001</v>
      </c>
      <c r="AG554">
        <f t="shared" si="216"/>
        <v>105.88623954460967</v>
      </c>
      <c r="AH554" s="2">
        <v>38964</v>
      </c>
      <c r="AI554">
        <v>121.3046875</v>
      </c>
      <c r="AJ554" s="22">
        <f>_xll.BDH(AJ$3&amp;" Govt",$A$8,AH554,AH554)</f>
        <v>1.1430199999999999</v>
      </c>
      <c r="AK554">
        <f t="shared" si="217"/>
        <v>106.12647853930815</v>
      </c>
      <c r="AL554" s="2">
        <v>39965</v>
      </c>
      <c r="AM554">
        <v>109.15234375</v>
      </c>
      <c r="AN554" s="22">
        <f>_xll.BDH(AN$3&amp;" Govt",$A$8,AL554,AL554)</f>
        <v>1.04823</v>
      </c>
      <c r="AO554">
        <f t="shared" si="218"/>
        <v>104.13014677122388</v>
      </c>
      <c r="AP554" s="2">
        <v>38964</v>
      </c>
      <c r="AQ554">
        <v>117.9375</v>
      </c>
      <c r="AR554" s="22">
        <f>_xll.BDH(AR$3&amp;" Govt",$A$8,AP554,AP554)</f>
        <v>1.1288100000000001</v>
      </c>
      <c r="AS554">
        <f t="shared" si="219"/>
        <v>104.47949610651925</v>
      </c>
      <c r="AV554" s="22"/>
      <c r="AX554" s="2">
        <v>38964</v>
      </c>
      <c r="AY554">
        <v>108.08203125</v>
      </c>
      <c r="AZ554" s="22">
        <f>_xll.BDH(AZ$3&amp;" Govt",$A$8,AX554,AX554)</f>
        <v>1.1050599999999999</v>
      </c>
      <c r="BA554">
        <f t="shared" si="220"/>
        <v>97.806482227209386</v>
      </c>
      <c r="BB554" s="2">
        <v>38964</v>
      </c>
      <c r="BC554">
        <v>108.171875</v>
      </c>
      <c r="BD554" s="22">
        <f>_xll.BDH(BD$3&amp;" Govt",$A$8,BB554,BB554)</f>
        <v>1.09842</v>
      </c>
      <c r="BE554">
        <f t="shared" si="221"/>
        <v>98.479520584111725</v>
      </c>
      <c r="BH554" s="22"/>
      <c r="BJ554" s="2">
        <v>38964</v>
      </c>
      <c r="BK554">
        <v>105.91796875</v>
      </c>
      <c r="BL554" s="22">
        <f>_xll.BDH(BL$3&amp;" Govt",$A$8,BJ554,BJ554)</f>
        <v>1.07673</v>
      </c>
      <c r="BM554">
        <f t="shared" si="222"/>
        <v>98.370035895721301</v>
      </c>
      <c r="BN554" s="2">
        <v>39139</v>
      </c>
      <c r="BO554">
        <v>101.07421875</v>
      </c>
      <c r="BP554" s="22">
        <f>_xll.BDH(BP$3&amp;" Govt",$A$8,BN554,BN554)</f>
        <v>1.0566800000000001</v>
      </c>
      <c r="BQ554">
        <f t="shared" si="223"/>
        <v>95.652627805958275</v>
      </c>
      <c r="BR554" s="2">
        <v>39318</v>
      </c>
      <c r="BS554">
        <v>103.18359375</v>
      </c>
      <c r="BT554" s="22">
        <f>_xll.BDH(BT$3&amp;" Govt",$A$8,BR554,BR554)</f>
        <v>1.07063</v>
      </c>
      <c r="BU554">
        <f t="shared" si="224"/>
        <v>96.376520133005798</v>
      </c>
      <c r="BV554" s="2">
        <v>39498</v>
      </c>
      <c r="BW554">
        <v>111.46875</v>
      </c>
      <c r="BX554" s="22">
        <f>_xll.BDH(BX$3&amp;" Govt",$A$8,BV554,BV554)</f>
        <v>1.0584800000000001</v>
      </c>
      <c r="BY554">
        <f t="shared" si="225"/>
        <v>105.31020897891315</v>
      </c>
      <c r="BZ554" s="2">
        <v>39680</v>
      </c>
      <c r="CA554">
        <v>116.25</v>
      </c>
      <c r="CB554" s="22">
        <f>_xll.BDH(CB$3&amp;" Govt",$A$8,BZ554,BZ554)</f>
        <v>1.0793200000000001</v>
      </c>
      <c r="CC554">
        <f t="shared" si="226"/>
        <v>107.7067042211763</v>
      </c>
      <c r="CD554" s="2">
        <v>39862</v>
      </c>
      <c r="CE554">
        <v>108.33984375</v>
      </c>
      <c r="CF554" s="22">
        <f>_xll.BDH(CF$3&amp;" Govt",$A$8,CD554,CD554)</f>
        <v>1.04674</v>
      </c>
      <c r="CG554">
        <f t="shared" si="227"/>
        <v>103.50215311347613</v>
      </c>
      <c r="CH554" s="2">
        <v>40044</v>
      </c>
      <c r="CI554">
        <v>111.22265625</v>
      </c>
      <c r="CJ554" s="22">
        <f>_xll.BDH(CJ$3&amp;" Govt",$A$8,CH554,CH554)</f>
        <v>1.0369900000000001</v>
      </c>
      <c r="CK554">
        <f t="shared" si="228"/>
        <v>107.25528331999344</v>
      </c>
      <c r="CN554" s="22"/>
      <c r="CR554" s="22"/>
      <c r="CV554" s="22"/>
      <c r="CZ554" s="22"/>
      <c r="DB554" s="2">
        <v>38967</v>
      </c>
      <c r="DC554">
        <v>108.8046875</v>
      </c>
      <c r="DD554" s="22">
        <f>_xll.BDH(DD$3&amp;" Govt",$A$8,DB554,DB554)</f>
        <v>1.0770500000000001</v>
      </c>
      <c r="DE554">
        <f t="shared" si="229"/>
        <v>101.02101805858595</v>
      </c>
      <c r="DF554" s="2">
        <v>39510</v>
      </c>
      <c r="DG554">
        <v>110.66015625</v>
      </c>
      <c r="DH554" s="22">
        <f>_xll.BDH(DH$3&amp;" Govt",$A$8,DF554,DF554)</f>
        <v>1.0585800000000001</v>
      </c>
      <c r="DI554">
        <f t="shared" si="230"/>
        <v>104.536413166695</v>
      </c>
      <c r="DJ554" s="2">
        <v>39874</v>
      </c>
      <c r="DK554">
        <v>102.46484375</v>
      </c>
      <c r="DL554" s="22">
        <f>_xll.BDH(DL$3&amp;" Govt",$A$8,DJ554,DJ554)</f>
        <v>1.04261</v>
      </c>
      <c r="DM554">
        <f t="shared" si="231"/>
        <v>98.277250122289246</v>
      </c>
      <c r="DP554" s="22"/>
    </row>
    <row r="555" spans="4:120" x14ac:dyDescent="0.25">
      <c r="D555" s="2"/>
      <c r="F555" s="2">
        <v>38965</v>
      </c>
      <c r="G555">
        <v>128.58984375</v>
      </c>
      <c r="H555" s="22">
        <f>_xll.BDH(H$3&amp;" Govt",$A$8,F555,F555)</f>
        <v>1.28115</v>
      </c>
      <c r="I555" s="14">
        <f t="shared" si="210"/>
        <v>100.37063868399484</v>
      </c>
      <c r="J555" s="2">
        <v>38965</v>
      </c>
      <c r="K555">
        <v>127.7421875</v>
      </c>
      <c r="L555" s="22">
        <f>_xll.BDH(L$3&amp;" Govt",$A$8,J555,J555)</f>
        <v>1.2564199999999999</v>
      </c>
      <c r="M555">
        <f t="shared" si="211"/>
        <v>101.67156484296653</v>
      </c>
      <c r="N555" s="2">
        <v>38965</v>
      </c>
      <c r="O555">
        <v>128.359375</v>
      </c>
      <c r="P555" s="22">
        <f>_xll.BDH(P$3&amp;" Govt",$A$8,N555,N555)</f>
        <v>1.2376800000000001</v>
      </c>
      <c r="Q555">
        <f t="shared" si="212"/>
        <v>103.70966243293904</v>
      </c>
      <c r="R555" s="2">
        <v>38965</v>
      </c>
      <c r="S555">
        <v>128.69140625</v>
      </c>
      <c r="T555" s="22">
        <f>_xll.BDH(T$3&amp;" Govt",$A$8,R555,R555)</f>
        <v>1.20645</v>
      </c>
      <c r="U555">
        <f t="shared" si="213"/>
        <v>106.66949003274068</v>
      </c>
      <c r="V555" s="2">
        <v>39062</v>
      </c>
      <c r="W555">
        <v>102.16796875</v>
      </c>
      <c r="X555" s="22">
        <f>_xll.BDH(X$3&amp;" Govt",$A$8,V555,V555)</f>
        <v>1.06915</v>
      </c>
      <c r="Y555">
        <f t="shared" si="214"/>
        <v>95.55999508955712</v>
      </c>
      <c r="Z555" s="2">
        <v>38965</v>
      </c>
      <c r="AA555">
        <v>122.85546875</v>
      </c>
      <c r="AB555" s="22">
        <f>_xll.BDH(AB$3&amp;" Govt",$A$8,Z555,Z555)</f>
        <v>1.16625</v>
      </c>
      <c r="AC555">
        <f t="shared" si="215"/>
        <v>105.34230975348339</v>
      </c>
      <c r="AD555" s="2">
        <v>39602</v>
      </c>
      <c r="AE555">
        <v>114.09765625</v>
      </c>
      <c r="AF555" s="22">
        <f>_xll.BDH(AF$3&amp;" Govt",$A$8,AD555,AD555)</f>
        <v>1.0762100000000001</v>
      </c>
      <c r="AG555">
        <f t="shared" si="216"/>
        <v>106.01802273719812</v>
      </c>
      <c r="AH555" s="2">
        <v>38965</v>
      </c>
      <c r="AI555">
        <v>120.97265625</v>
      </c>
      <c r="AJ555" s="22">
        <f>_xll.BDH(AJ$3&amp;" Govt",$A$8,AH555,AH555)</f>
        <v>1.14313</v>
      </c>
      <c r="AK555">
        <f t="shared" si="217"/>
        <v>105.8258083070167</v>
      </c>
      <c r="AL555" s="2">
        <v>39966</v>
      </c>
      <c r="AM555">
        <v>109.4140625</v>
      </c>
      <c r="AN555" s="22">
        <f>_xll.BDH(AN$3&amp;" Govt",$A$8,AL555,AL555)</f>
        <v>1.0483199999999999</v>
      </c>
      <c r="AO555">
        <f t="shared" si="218"/>
        <v>104.37086242750306</v>
      </c>
      <c r="AP555" s="2">
        <v>38965</v>
      </c>
      <c r="AQ555">
        <v>117.58984375</v>
      </c>
      <c r="AR555" s="22">
        <f>_xll.BDH(AR$3&amp;" Govt",$A$8,AP555,AP555)</f>
        <v>1.1289199999999999</v>
      </c>
      <c r="AS555">
        <f t="shared" si="219"/>
        <v>104.16136107961593</v>
      </c>
      <c r="AV555" s="22"/>
      <c r="AX555" s="2">
        <v>38965</v>
      </c>
      <c r="AY555">
        <v>107.66796875</v>
      </c>
      <c r="AZ555" s="22">
        <f>_xll.BDH(AZ$3&amp;" Govt",$A$8,AX555,AX555)</f>
        <v>1.10517</v>
      </c>
      <c r="BA555">
        <f t="shared" si="220"/>
        <v>97.422087778350843</v>
      </c>
      <c r="BB555" s="2">
        <v>38965</v>
      </c>
      <c r="BC555">
        <v>107.70703125</v>
      </c>
      <c r="BD555" s="22">
        <f>_xll.BDH(BD$3&amp;" Govt",$A$8,BB555,BB555)</f>
        <v>1.09853</v>
      </c>
      <c r="BE555">
        <f t="shared" si="221"/>
        <v>98.046508743502685</v>
      </c>
      <c r="BH555" s="22"/>
      <c r="BJ555" s="2">
        <v>38965</v>
      </c>
      <c r="BK555">
        <v>105.515625</v>
      </c>
      <c r="BL555" s="22">
        <f>_xll.BDH(BL$3&amp;" Govt",$A$8,BJ555,BJ555)</f>
        <v>1.07684</v>
      </c>
      <c r="BM555">
        <f t="shared" si="222"/>
        <v>97.986353590134101</v>
      </c>
      <c r="BN555" s="2">
        <v>39140</v>
      </c>
      <c r="BO555">
        <v>101.79296875</v>
      </c>
      <c r="BP555" s="22">
        <f>_xll.BDH(BP$3&amp;" Govt",$A$8,BN555,BN555)</f>
        <v>1.05674</v>
      </c>
      <c r="BQ555">
        <f t="shared" si="223"/>
        <v>96.327354647311537</v>
      </c>
      <c r="BR555" s="2">
        <v>39321</v>
      </c>
      <c r="BS555">
        <v>103.4140625</v>
      </c>
      <c r="BT555" s="22">
        <f>_xll.BDH(BT$3&amp;" Govt",$A$8,BR555,BR555)</f>
        <v>1.0708299999999999</v>
      </c>
      <c r="BU555">
        <f t="shared" si="224"/>
        <v>96.57374419842553</v>
      </c>
      <c r="BV555" s="2">
        <v>39499</v>
      </c>
      <c r="BW555">
        <v>112.31640625</v>
      </c>
      <c r="BX555" s="22">
        <f>_xll.BDH(BX$3&amp;" Govt",$A$8,BV555,BV555)</f>
        <v>1.05846</v>
      </c>
      <c r="BY555">
        <f t="shared" si="225"/>
        <v>106.11303804584018</v>
      </c>
      <c r="BZ555" s="2">
        <v>39681</v>
      </c>
      <c r="CA555">
        <v>116.34765625</v>
      </c>
      <c r="CB555" s="22">
        <f>_xll.BDH(CB$3&amp;" Govt",$A$8,BZ555,BZ555)</f>
        <v>1.0796699999999999</v>
      </c>
      <c r="CC555">
        <f t="shared" si="226"/>
        <v>107.76223869330444</v>
      </c>
      <c r="CD555" s="2">
        <v>39863</v>
      </c>
      <c r="CE555">
        <v>107.703125</v>
      </c>
      <c r="CF555" s="22">
        <f>_xll.BDH(CF$3&amp;" Govt",$A$8,CD555,CD555)</f>
        <v>1.0463499999999999</v>
      </c>
      <c r="CG555">
        <f t="shared" si="227"/>
        <v>102.93221675347638</v>
      </c>
      <c r="CH555" s="2">
        <v>40045</v>
      </c>
      <c r="CI555">
        <v>112.1015625</v>
      </c>
      <c r="CJ555" s="22">
        <f>_xll.BDH(CJ$3&amp;" Govt",$A$8,CH555,CH555)</f>
        <v>1.03728</v>
      </c>
      <c r="CK555">
        <f t="shared" si="228"/>
        <v>108.0726153979639</v>
      </c>
      <c r="CN555" s="22"/>
      <c r="CR555" s="22"/>
      <c r="CV555" s="22"/>
      <c r="CZ555" s="22"/>
      <c r="DB555" s="2">
        <v>38968</v>
      </c>
      <c r="DC555">
        <v>108.83984375</v>
      </c>
      <c r="DD555" s="22">
        <f>_xll.BDH(DD$3&amp;" Govt",$A$8,DB555,DB555)</f>
        <v>1.0771500000000001</v>
      </c>
      <c r="DE555">
        <f t="shared" si="229"/>
        <v>101.04427772362251</v>
      </c>
      <c r="DF555" s="2">
        <v>39511</v>
      </c>
      <c r="DG555">
        <v>110.44921875</v>
      </c>
      <c r="DH555" s="22">
        <f>_xll.BDH(DH$3&amp;" Govt",$A$8,DF555,DF555)</f>
        <v>1.0587500000000001</v>
      </c>
      <c r="DI555">
        <f t="shared" si="230"/>
        <v>104.32039551357732</v>
      </c>
      <c r="DJ555" s="2">
        <v>39875</v>
      </c>
      <c r="DK555">
        <v>102.6484375</v>
      </c>
      <c r="DL555" s="22">
        <f>_xll.BDH(DL$3&amp;" Govt",$A$8,DJ555,DJ555)</f>
        <v>1.0427599999999999</v>
      </c>
      <c r="DM555">
        <f t="shared" si="231"/>
        <v>98.439178238520853</v>
      </c>
      <c r="DP555" s="22"/>
    </row>
    <row r="556" spans="4:120" x14ac:dyDescent="0.25">
      <c r="D556" s="2"/>
      <c r="F556" s="2">
        <v>38966</v>
      </c>
      <c r="G556">
        <v>128.57421875</v>
      </c>
      <c r="H556" s="22">
        <f>_xll.BDH(H$3&amp;" Govt",$A$8,F556,F556)</f>
        <v>1.28128</v>
      </c>
      <c r="I556" s="14">
        <f t="shared" si="210"/>
        <v>100.3482601382992</v>
      </c>
      <c r="J556" s="2">
        <v>38966</v>
      </c>
      <c r="K556">
        <v>127.76953125</v>
      </c>
      <c r="L556" s="22">
        <f>_xll.BDH(L$3&amp;" Govt",$A$8,J556,J556)</f>
        <v>1.25654</v>
      </c>
      <c r="M556">
        <f t="shared" si="211"/>
        <v>101.68361631941681</v>
      </c>
      <c r="N556" s="2">
        <v>38966</v>
      </c>
      <c r="O556">
        <v>128.34765625</v>
      </c>
      <c r="P556" s="22">
        <f>_xll.BDH(P$3&amp;" Govt",$A$8,N556,N556)</f>
        <v>1.2378</v>
      </c>
      <c r="Q556">
        <f t="shared" si="212"/>
        <v>103.69014077395379</v>
      </c>
      <c r="R556" s="2">
        <v>38966</v>
      </c>
      <c r="S556">
        <v>128.66015625</v>
      </c>
      <c r="T556" s="22">
        <f>_xll.BDH(T$3&amp;" Govt",$A$8,R556,R556)</f>
        <v>1.2065699999999999</v>
      </c>
      <c r="U556">
        <f t="shared" si="213"/>
        <v>106.63298130236953</v>
      </c>
      <c r="V556" s="2">
        <v>39063</v>
      </c>
      <c r="W556">
        <v>102.234375</v>
      </c>
      <c r="X556" s="22">
        <f>_xll.BDH(X$3&amp;" Govt",$A$8,V556,V556)</f>
        <v>1.0689599999999999</v>
      </c>
      <c r="Y556">
        <f t="shared" si="214"/>
        <v>95.639102492141902</v>
      </c>
      <c r="Z556" s="2">
        <v>38966</v>
      </c>
      <c r="AA556">
        <v>122.84375</v>
      </c>
      <c r="AB556" s="22">
        <f>_xll.BDH(AB$3&amp;" Govt",$A$8,Z556,Z556)</f>
        <v>1.1663600000000001</v>
      </c>
      <c r="AC556">
        <f t="shared" si="215"/>
        <v>105.32232758325046</v>
      </c>
      <c r="AD556" s="2">
        <v>39603</v>
      </c>
      <c r="AE556">
        <v>113.79296875</v>
      </c>
      <c r="AF556" s="22">
        <f>_xll.BDH(AF$3&amp;" Govt",$A$8,AD556,AD556)</f>
        <v>1.07643</v>
      </c>
      <c r="AG556">
        <f t="shared" si="216"/>
        <v>105.71330114359503</v>
      </c>
      <c r="AH556" s="2">
        <v>38966</v>
      </c>
      <c r="AI556">
        <v>120.88671875</v>
      </c>
      <c r="AJ556" s="22">
        <f>_xll.BDH(AJ$3&amp;" Govt",$A$8,AH556,AH556)</f>
        <v>1.1432500000000001</v>
      </c>
      <c r="AK556">
        <f t="shared" si="217"/>
        <v>105.73953094248851</v>
      </c>
      <c r="AL556" s="2">
        <v>39967</v>
      </c>
      <c r="AM556">
        <v>109.3125</v>
      </c>
      <c r="AN556" s="22">
        <f>_xll.BDH(AN$3&amp;" Govt",$A$8,AL556,AL556)</f>
        <v>1.0484100000000001</v>
      </c>
      <c r="AO556">
        <f t="shared" si="218"/>
        <v>104.26502990242366</v>
      </c>
      <c r="AP556" s="2">
        <v>38966</v>
      </c>
      <c r="AQ556">
        <v>117.50390625</v>
      </c>
      <c r="AR556" s="22">
        <f>_xll.BDH(AR$3&amp;" Govt",$A$8,AP556,AP556)</f>
        <v>1.12903</v>
      </c>
      <c r="AS556">
        <f t="shared" si="219"/>
        <v>104.07509654305024</v>
      </c>
      <c r="AV556" s="22"/>
      <c r="AX556" s="2">
        <v>38966</v>
      </c>
      <c r="AY556">
        <v>107.55859375</v>
      </c>
      <c r="AZ556" s="22">
        <f>_xll.BDH(AZ$3&amp;" Govt",$A$8,AX556,AX556)</f>
        <v>1.10528</v>
      </c>
      <c r="BA556">
        <f t="shared" si="220"/>
        <v>97.313435283367113</v>
      </c>
      <c r="BB556" s="2">
        <v>38966</v>
      </c>
      <c r="BC556">
        <v>107.640625</v>
      </c>
      <c r="BD556" s="22">
        <f>_xll.BDH(BD$3&amp;" Govt",$A$8,BB556,BB556)</f>
        <v>1.0986400000000001</v>
      </c>
      <c r="BE556">
        <f t="shared" si="221"/>
        <v>97.976247906502579</v>
      </c>
      <c r="BH556" s="22"/>
      <c r="BJ556" s="2">
        <v>38966</v>
      </c>
      <c r="BK556">
        <v>105.4140625</v>
      </c>
      <c r="BL556" s="22">
        <f>_xll.BDH(BL$3&amp;" Govt",$A$8,BJ556,BJ556)</f>
        <v>1.07694</v>
      </c>
      <c r="BM556">
        <f t="shared" si="222"/>
        <v>97.882948446524409</v>
      </c>
      <c r="BN556" s="2">
        <v>39141</v>
      </c>
      <c r="BO556">
        <v>101.5703125</v>
      </c>
      <c r="BP556" s="22">
        <f>_xll.BDH(BP$3&amp;" Govt",$A$8,BN556,BN556)</f>
        <v>1.0567899999999999</v>
      </c>
      <c r="BQ556">
        <f t="shared" si="223"/>
        <v>96.112106000246044</v>
      </c>
      <c r="BR556" s="2">
        <v>39322</v>
      </c>
      <c r="BS556">
        <v>103.7421875</v>
      </c>
      <c r="BT556" s="22">
        <f>_xll.BDH(BT$3&amp;" Govt",$A$8,BR556,BR556)</f>
        <v>1.0709</v>
      </c>
      <c r="BU556">
        <f t="shared" si="224"/>
        <v>96.873832757493702</v>
      </c>
      <c r="BV556" s="2">
        <v>39500</v>
      </c>
      <c r="BW556">
        <v>112.078125</v>
      </c>
      <c r="BX556" s="22">
        <f>_xll.BDH(BX$3&amp;" Govt",$A$8,BV556,BV556)</f>
        <v>1.05843</v>
      </c>
      <c r="BY556">
        <f t="shared" si="225"/>
        <v>105.89091862475554</v>
      </c>
      <c r="BZ556" s="2">
        <v>39682</v>
      </c>
      <c r="CA556">
        <v>115.7734375</v>
      </c>
      <c r="CB556" s="22">
        <f>_xll.BDH(CB$3&amp;" Govt",$A$8,BZ556,BZ556)</f>
        <v>1.08002</v>
      </c>
      <c r="CC556">
        <f t="shared" si="226"/>
        <v>107.19564221032944</v>
      </c>
      <c r="CD556" s="2">
        <v>39864</v>
      </c>
      <c r="CE556">
        <v>107.703125</v>
      </c>
      <c r="CF556" s="22">
        <f>_xll.BDH(CF$3&amp;" Govt",$A$8,CD556,CD556)</f>
        <v>1.0459700000000001</v>
      </c>
      <c r="CG556">
        <f t="shared" si="227"/>
        <v>102.96961193915695</v>
      </c>
      <c r="CH556" s="2">
        <v>40046</v>
      </c>
      <c r="CI556">
        <v>111.5859375</v>
      </c>
      <c r="CJ556" s="22">
        <f>_xll.BDH(CJ$3&amp;" Govt",$A$8,CH556,CH556)</f>
        <v>1.03756</v>
      </c>
      <c r="CK556">
        <f t="shared" si="228"/>
        <v>107.54649128725086</v>
      </c>
      <c r="CN556" s="22"/>
      <c r="CR556" s="22"/>
      <c r="CV556" s="22"/>
      <c r="CZ556" s="22"/>
      <c r="DB556" s="2">
        <v>38971</v>
      </c>
      <c r="DC556">
        <v>108.16796875</v>
      </c>
      <c r="DD556" s="22">
        <f>_xll.BDH(DD$3&amp;" Govt",$A$8,DB556,DB556)</f>
        <v>1.0774699999999999</v>
      </c>
      <c r="DE556">
        <f t="shared" si="229"/>
        <v>100.39070113321021</v>
      </c>
      <c r="DF556" s="2">
        <v>39512</v>
      </c>
      <c r="DG556">
        <v>110.04296875</v>
      </c>
      <c r="DH556" s="22">
        <f>_xll.BDH(DH$3&amp;" Govt",$A$8,DF556,DF556)</f>
        <v>1.05891</v>
      </c>
      <c r="DI556">
        <f t="shared" si="230"/>
        <v>103.92098360578331</v>
      </c>
      <c r="DJ556" s="2">
        <v>39876</v>
      </c>
      <c r="DK556">
        <v>101.8046875</v>
      </c>
      <c r="DL556" s="22">
        <f>_xll.BDH(DL$3&amp;" Govt",$A$8,DJ556,DJ556)</f>
        <v>1.0428999999999999</v>
      </c>
      <c r="DM556">
        <f t="shared" si="231"/>
        <v>97.616921564867198</v>
      </c>
      <c r="DP556" s="22"/>
    </row>
    <row r="557" spans="4:120" x14ac:dyDescent="0.25">
      <c r="D557" s="2"/>
      <c r="F557" s="2">
        <v>38967</v>
      </c>
      <c r="G557">
        <v>128.59765625</v>
      </c>
      <c r="H557" s="22">
        <f>_xll.BDH(H$3&amp;" Govt",$A$8,F557,F557)</f>
        <v>1.2814000000000001</v>
      </c>
      <c r="I557" s="14">
        <f t="shared" si="210"/>
        <v>100.35715330888091</v>
      </c>
      <c r="J557" s="2">
        <v>38967</v>
      </c>
      <c r="K557">
        <v>127.6953125</v>
      </c>
      <c r="L557" s="22">
        <f>_xll.BDH(L$3&amp;" Govt",$A$8,J557,J557)</f>
        <v>1.2566600000000001</v>
      </c>
      <c r="M557">
        <f t="shared" si="211"/>
        <v>101.6148460999793</v>
      </c>
      <c r="N557" s="2">
        <v>38967</v>
      </c>
      <c r="O557">
        <v>128.234375</v>
      </c>
      <c r="P557" s="22">
        <f>_xll.BDH(P$3&amp;" Govt",$A$8,N557,N557)</f>
        <v>1.23793</v>
      </c>
      <c r="Q557">
        <f t="shared" si="212"/>
        <v>103.58774324881051</v>
      </c>
      <c r="R557" s="2">
        <v>38967</v>
      </c>
      <c r="S557">
        <v>128.5390625</v>
      </c>
      <c r="T557" s="22">
        <f>_xll.BDH(T$3&amp;" Govt",$A$8,R557,R557)</f>
        <v>1.20669</v>
      </c>
      <c r="U557">
        <f t="shared" si="213"/>
        <v>106.52202512658594</v>
      </c>
      <c r="V557" s="2">
        <v>39064</v>
      </c>
      <c r="W557">
        <v>102.0703125</v>
      </c>
      <c r="X557" s="22">
        <f>_xll.BDH(X$3&amp;" Govt",$A$8,V557,V557)</f>
        <v>1.06877</v>
      </c>
      <c r="Y557">
        <f t="shared" si="214"/>
        <v>95.502598781777181</v>
      </c>
      <c r="Z557" s="2">
        <v>38967</v>
      </c>
      <c r="AA557">
        <v>122.68359375</v>
      </c>
      <c r="AB557" s="22">
        <f>_xll.BDH(AB$3&amp;" Govt",$A$8,Z557,Z557)</f>
        <v>1.16648</v>
      </c>
      <c r="AC557">
        <f t="shared" si="215"/>
        <v>105.17419394245937</v>
      </c>
      <c r="AD557" s="2">
        <v>39604</v>
      </c>
      <c r="AE557">
        <v>113.90625</v>
      </c>
      <c r="AF557" s="22">
        <f>_xll.BDH(AF$3&amp;" Govt",$A$8,AD557,AD557)</f>
        <v>1.0766499999999999</v>
      </c>
      <c r="AG557">
        <f t="shared" si="216"/>
        <v>105.79691636093439</v>
      </c>
      <c r="AH557" s="2">
        <v>38967</v>
      </c>
      <c r="AI557">
        <v>120.75</v>
      </c>
      <c r="AJ557" s="22">
        <f>_xll.BDH(AJ$3&amp;" Govt",$A$8,AH557,AH557)</f>
        <v>1.1433599999999999</v>
      </c>
      <c r="AK557">
        <f t="shared" si="217"/>
        <v>105.60978169605374</v>
      </c>
      <c r="AL557" s="2">
        <v>39968</v>
      </c>
      <c r="AM557">
        <v>109.37890625</v>
      </c>
      <c r="AN557" s="22">
        <f>_xll.BDH(AN$3&amp;" Govt",$A$8,AL557,AL557)</f>
        <v>1.0485</v>
      </c>
      <c r="AO557">
        <f t="shared" si="218"/>
        <v>104.31941463996185</v>
      </c>
      <c r="AP557" s="2">
        <v>38967</v>
      </c>
      <c r="AQ557">
        <v>117.34765625</v>
      </c>
      <c r="AR557" s="22">
        <f>_xll.BDH(AR$3&amp;" Govt",$A$8,AP557,AP557)</f>
        <v>1.12914</v>
      </c>
      <c r="AS557">
        <f t="shared" si="219"/>
        <v>103.92657797084506</v>
      </c>
      <c r="AV557" s="22"/>
      <c r="AX557" s="2">
        <v>38967</v>
      </c>
      <c r="AY557">
        <v>107.421875</v>
      </c>
      <c r="AZ557" s="22">
        <f>_xll.BDH(AZ$3&amp;" Govt",$A$8,AX557,AX557)</f>
        <v>1.10538</v>
      </c>
      <c r="BA557">
        <f t="shared" si="220"/>
        <v>97.180946823716724</v>
      </c>
      <c r="BB557" s="2">
        <v>38967</v>
      </c>
      <c r="BC557">
        <v>107.5</v>
      </c>
      <c r="BD557" s="22">
        <f>_xll.BDH(BD$3&amp;" Govt",$A$8,BB557,BB557)</f>
        <v>1.0987499999999999</v>
      </c>
      <c r="BE557">
        <f t="shared" si="221"/>
        <v>97.838452787258262</v>
      </c>
      <c r="BH557" s="22"/>
      <c r="BJ557" s="2">
        <v>38967</v>
      </c>
      <c r="BK557">
        <v>105.26171875</v>
      </c>
      <c r="BL557" s="22">
        <f>_xll.BDH(BL$3&amp;" Govt",$A$8,BJ557,BJ557)</f>
        <v>1.0770500000000001</v>
      </c>
      <c r="BM557">
        <f t="shared" si="222"/>
        <v>97.731506197483867</v>
      </c>
      <c r="BN557" s="2">
        <v>39142</v>
      </c>
      <c r="BO557">
        <v>101.734375</v>
      </c>
      <c r="BP557" s="22">
        <f>_xll.BDH(BP$3&amp;" Govt",$A$8,BN557,BN557)</f>
        <v>1.0568500000000001</v>
      </c>
      <c r="BQ557">
        <f t="shared" si="223"/>
        <v>96.261886738893878</v>
      </c>
      <c r="BR557" s="2">
        <v>39323</v>
      </c>
      <c r="BS557">
        <v>103.38671875</v>
      </c>
      <c r="BT557" s="22">
        <f>_xll.BDH(BT$3&amp;" Govt",$A$8,BR557,BR557)</f>
        <v>1.0709599999999999</v>
      </c>
      <c r="BU557">
        <f t="shared" si="224"/>
        <v>96.536489458056337</v>
      </c>
      <c r="BV557" s="2">
        <v>39503</v>
      </c>
      <c r="BW557">
        <v>111.68359375</v>
      </c>
      <c r="BX557" s="22">
        <f>_xll.BDH(BX$3&amp;" Govt",$A$8,BV557,BV557)</f>
        <v>1.05836</v>
      </c>
      <c r="BY557">
        <f t="shared" si="225"/>
        <v>105.52514621678824</v>
      </c>
      <c r="BZ557" s="2">
        <v>39685</v>
      </c>
      <c r="CA557">
        <v>116.1875</v>
      </c>
      <c r="CB557" s="22">
        <f>_xll.BDH(CB$3&amp;" Govt",$A$8,BZ557,BZ557)</f>
        <v>1.0810599999999999</v>
      </c>
      <c r="CC557">
        <f t="shared" si="226"/>
        <v>107.47553327289883</v>
      </c>
      <c r="CD557" s="2">
        <v>39867</v>
      </c>
      <c r="CE557">
        <v>107.44140625</v>
      </c>
      <c r="CF557" s="22">
        <f>_xll.BDH(CF$3&amp;" Govt",$A$8,CD557,CD557)</f>
        <v>1.0448</v>
      </c>
      <c r="CG557">
        <f t="shared" si="227"/>
        <v>102.83442405245023</v>
      </c>
      <c r="CH557" s="2">
        <v>40049</v>
      </c>
      <c r="CI557">
        <v>111.4296875</v>
      </c>
      <c r="CJ557" s="22">
        <f>_xll.BDH(CJ$3&amp;" Govt",$A$8,CH557,CH557)</f>
        <v>1.0384199999999999</v>
      </c>
      <c r="CK557">
        <f t="shared" si="228"/>
        <v>107.30695431520965</v>
      </c>
      <c r="CN557" s="22"/>
      <c r="CR557" s="22"/>
      <c r="CV557" s="22"/>
      <c r="CZ557" s="22"/>
      <c r="DB557" s="2">
        <v>38972</v>
      </c>
      <c r="DC557">
        <v>108.7734375</v>
      </c>
      <c r="DD557" s="22">
        <f>_xll.BDH(DD$3&amp;" Govt",$A$8,DB557,DB557)</f>
        <v>1.07758</v>
      </c>
      <c r="DE557">
        <f t="shared" si="229"/>
        <v>100.94233142782903</v>
      </c>
      <c r="DF557" s="2">
        <v>39513</v>
      </c>
      <c r="DG557">
        <v>110.91015625</v>
      </c>
      <c r="DH557" s="22">
        <f>_xll.BDH(DH$3&amp;" Govt",$A$8,DF557,DF557)</f>
        <v>1.05908</v>
      </c>
      <c r="DI557">
        <f t="shared" si="230"/>
        <v>104.72311463723231</v>
      </c>
      <c r="DJ557" s="2">
        <v>39877</v>
      </c>
      <c r="DK557">
        <v>103.48828125</v>
      </c>
      <c r="DL557" s="22">
        <f>_xll.BDH(DL$3&amp;" Govt",$A$8,DJ557,DJ557)</f>
        <v>1.04305</v>
      </c>
      <c r="DM557">
        <f t="shared" si="231"/>
        <v>99.216989837495802</v>
      </c>
      <c r="DP557" s="22"/>
    </row>
    <row r="558" spans="4:120" x14ac:dyDescent="0.25">
      <c r="D558" s="2"/>
      <c r="F558" s="2">
        <v>38968</v>
      </c>
      <c r="G558">
        <v>128.47265625</v>
      </c>
      <c r="H558" s="22">
        <f>_xll.BDH(H$3&amp;" Govt",$A$8,F558,F558)</f>
        <v>1.2815300000000001</v>
      </c>
      <c r="I558" s="14">
        <f t="shared" si="210"/>
        <v>100.24943329457757</v>
      </c>
      <c r="J558" s="2">
        <v>38968</v>
      </c>
      <c r="K558">
        <v>127.73046875</v>
      </c>
      <c r="L558" s="22">
        <f>_xll.BDH(L$3&amp;" Govt",$A$8,J558,J558)</f>
        <v>1.2567900000000001</v>
      </c>
      <c r="M558">
        <f t="shared" si="211"/>
        <v>101.63230830130729</v>
      </c>
      <c r="N558" s="2">
        <v>38968</v>
      </c>
      <c r="O558">
        <v>128.29296875</v>
      </c>
      <c r="P558" s="22">
        <f>_xll.BDH(P$3&amp;" Govt",$A$8,N558,N558)</f>
        <v>1.2380500000000001</v>
      </c>
      <c r="Q558">
        <f t="shared" si="212"/>
        <v>103.62503028956826</v>
      </c>
      <c r="R558" s="2">
        <v>38968</v>
      </c>
      <c r="S558">
        <v>128.5625</v>
      </c>
      <c r="T558" s="22">
        <f>_xll.BDH(T$3&amp;" Govt",$A$8,R558,R558)</f>
        <v>1.2068099999999999</v>
      </c>
      <c r="U558">
        <f t="shared" si="213"/>
        <v>106.53085406982044</v>
      </c>
      <c r="V558" s="2">
        <v>39065</v>
      </c>
      <c r="W558">
        <v>102.0546875</v>
      </c>
      <c r="X558" s="22">
        <f>_xll.BDH(X$3&amp;" Govt",$A$8,V558,V558)</f>
        <v>1.0685899999999999</v>
      </c>
      <c r="Y558">
        <f t="shared" si="214"/>
        <v>95.504063766271443</v>
      </c>
      <c r="Z558" s="2">
        <v>38968</v>
      </c>
      <c r="AA558">
        <v>122.69921875</v>
      </c>
      <c r="AB558" s="22">
        <f>_xll.BDH(AB$3&amp;" Govt",$A$8,Z558,Z558)</f>
        <v>1.16659</v>
      </c>
      <c r="AC558">
        <f t="shared" si="215"/>
        <v>105.17767060406827</v>
      </c>
      <c r="AD558" s="2">
        <v>39605</v>
      </c>
      <c r="AE558">
        <v>114.66796875</v>
      </c>
      <c r="AF558" s="22">
        <f>_xll.BDH(AF$3&amp;" Govt",$A$8,AD558,AD558)</f>
        <v>1.07687</v>
      </c>
      <c r="AG558">
        <f t="shared" si="216"/>
        <v>106.48264762691876</v>
      </c>
      <c r="AH558" s="2">
        <v>38968</v>
      </c>
      <c r="AI558">
        <v>120.78125</v>
      </c>
      <c r="AJ558" s="22">
        <f>_xll.BDH(AJ$3&amp;" Govt",$A$8,AH558,AH558)</f>
        <v>1.14347</v>
      </c>
      <c r="AK558">
        <f t="shared" si="217"/>
        <v>105.62695129736679</v>
      </c>
      <c r="AL558" s="2">
        <v>39969</v>
      </c>
      <c r="AM558">
        <v>109.0625</v>
      </c>
      <c r="AN558" s="22">
        <f>_xll.BDH(AN$3&amp;" Govt",$A$8,AL558,AL558)</f>
        <v>1.0485800000000001</v>
      </c>
      <c r="AO558">
        <f t="shared" si="218"/>
        <v>104.00970836750652</v>
      </c>
      <c r="AP558" s="2">
        <v>38968</v>
      </c>
      <c r="AQ558">
        <v>117.41015625</v>
      </c>
      <c r="AR558" s="22">
        <f>_xll.BDH(AR$3&amp;" Govt",$A$8,AP558,AP558)</f>
        <v>1.1292500000000001</v>
      </c>
      <c r="AS558">
        <f t="shared" si="219"/>
        <v>103.97180097409785</v>
      </c>
      <c r="AV558" s="22"/>
      <c r="AX558" s="2">
        <v>38968</v>
      </c>
      <c r="AY558">
        <v>107.4375</v>
      </c>
      <c r="AZ558" s="22">
        <f>_xll.BDH(AZ$3&amp;" Govt",$A$8,AX558,AX558)</f>
        <v>1.1054900000000001</v>
      </c>
      <c r="BA558">
        <f t="shared" si="220"/>
        <v>97.185410994219751</v>
      </c>
      <c r="BB558" s="2">
        <v>38968</v>
      </c>
      <c r="BC558">
        <v>107.53515625</v>
      </c>
      <c r="BD558" s="22">
        <f>_xll.BDH(BD$3&amp;" Govt",$A$8,BB558,BB558)</f>
        <v>1.0988500000000001</v>
      </c>
      <c r="BE558">
        <f t="shared" si="221"/>
        <v>97.861542749237827</v>
      </c>
      <c r="BH558" s="22"/>
      <c r="BJ558" s="2">
        <v>38968</v>
      </c>
      <c r="BK558">
        <v>105.2578125</v>
      </c>
      <c r="BL558" s="22">
        <f>_xll.BDH(BL$3&amp;" Govt",$A$8,BJ558,BJ558)</f>
        <v>1.0771500000000001</v>
      </c>
      <c r="BM558">
        <f t="shared" si="222"/>
        <v>97.718806572900704</v>
      </c>
      <c r="BN558" s="2">
        <v>39143</v>
      </c>
      <c r="BO558">
        <v>102.09375</v>
      </c>
      <c r="BP558" s="22">
        <f>_xll.BDH(BP$3&amp;" Govt",$A$8,BN558,BN558)</f>
        <v>1.0569500000000001</v>
      </c>
      <c r="BQ558">
        <f t="shared" si="223"/>
        <v>96.592790576659254</v>
      </c>
      <c r="BR558" s="2">
        <v>39324</v>
      </c>
      <c r="BS558">
        <v>103.76953125</v>
      </c>
      <c r="BT558" s="22">
        <f>_xll.BDH(BT$3&amp;" Govt",$A$8,BR558,BR558)</f>
        <v>1.0710299999999999</v>
      </c>
      <c r="BU558">
        <f t="shared" si="224"/>
        <v>96.887604688944293</v>
      </c>
      <c r="BV558" s="2">
        <v>39504</v>
      </c>
      <c r="BW558">
        <v>112.3828125</v>
      </c>
      <c r="BX558" s="22">
        <f>_xll.BDH(BX$3&amp;" Govt",$A$8,BV558,BV558)</f>
        <v>1.05833</v>
      </c>
      <c r="BY558">
        <f t="shared" si="225"/>
        <v>106.1888187049408</v>
      </c>
      <c r="BZ558" s="2">
        <v>39686</v>
      </c>
      <c r="CA558">
        <v>116.40234375</v>
      </c>
      <c r="CB558" s="22">
        <f>_xll.BDH(CB$3&amp;" Govt",$A$8,BZ558,BZ558)</f>
        <v>1.08141</v>
      </c>
      <c r="CC558">
        <f t="shared" si="226"/>
        <v>107.63941867561795</v>
      </c>
      <c r="CD558" s="2">
        <v>39868</v>
      </c>
      <c r="CE558">
        <v>106.4296875</v>
      </c>
      <c r="CF558" s="22">
        <f>_xll.BDH(CF$3&amp;" Govt",$A$8,CD558,CD558)</f>
        <v>1.0444100000000001</v>
      </c>
      <c r="CG558">
        <f t="shared" si="227"/>
        <v>101.90412529562144</v>
      </c>
      <c r="CH558" s="2">
        <v>40050</v>
      </c>
      <c r="CI558">
        <v>111.3359375</v>
      </c>
      <c r="CJ558" s="22">
        <f>_xll.BDH(CJ$3&amp;" Govt",$A$8,CH558,CH558)</f>
        <v>1.0387</v>
      </c>
      <c r="CK558">
        <f t="shared" si="228"/>
        <v>107.18777077115625</v>
      </c>
      <c r="CN558" s="22"/>
      <c r="CR558" s="22"/>
      <c r="CV558" s="22"/>
      <c r="CZ558" s="22"/>
      <c r="DB558" s="2">
        <v>38973</v>
      </c>
      <c r="DC558">
        <v>109.02734375</v>
      </c>
      <c r="DD558" s="22">
        <f>_xll.BDH(DD$3&amp;" Govt",$A$8,DB558,DB558)</f>
        <v>1.07768</v>
      </c>
      <c r="DE558">
        <f t="shared" si="229"/>
        <v>101.1685692877292</v>
      </c>
      <c r="DF558" s="2">
        <v>39514</v>
      </c>
      <c r="DG558">
        <v>111.77734375</v>
      </c>
      <c r="DH558" s="22">
        <f>_xll.BDH(DH$3&amp;" Govt",$A$8,DF558,DF558)</f>
        <v>1.05925</v>
      </c>
      <c r="DI558">
        <f t="shared" si="230"/>
        <v>105.52498819919754</v>
      </c>
      <c r="DJ558" s="2">
        <v>39878</v>
      </c>
      <c r="DK558">
        <v>102.39453125</v>
      </c>
      <c r="DL558" s="22">
        <f>_xll.BDH(DL$3&amp;" Govt",$A$8,DJ558,DJ558)</f>
        <v>1.0431999999999999</v>
      </c>
      <c r="DM558">
        <f t="shared" si="231"/>
        <v>98.154266919095107</v>
      </c>
      <c r="DP558" s="22"/>
    </row>
    <row r="559" spans="4:120" x14ac:dyDescent="0.25">
      <c r="D559" s="2"/>
      <c r="F559" s="2">
        <v>38971</v>
      </c>
      <c r="G559">
        <v>128.4375</v>
      </c>
      <c r="H559" s="22">
        <f>_xll.BDH(H$3&amp;" Govt",$A$8,F559,F559)</f>
        <v>1.2819099999999999</v>
      </c>
      <c r="I559" s="14">
        <f t="shared" si="210"/>
        <v>100.1922911904892</v>
      </c>
      <c r="J559" s="2">
        <v>38971</v>
      </c>
      <c r="K559">
        <v>127.75390625</v>
      </c>
      <c r="L559" s="22">
        <f>_xll.BDH(L$3&amp;" Govt",$A$8,J559,J559)</f>
        <v>1.2571600000000001</v>
      </c>
      <c r="M559">
        <f t="shared" si="211"/>
        <v>101.62103968468611</v>
      </c>
      <c r="N559" s="2">
        <v>38971</v>
      </c>
      <c r="O559">
        <v>128.14453125</v>
      </c>
      <c r="P559" s="22">
        <f>_xll.BDH(P$3&amp;" Govt",$A$8,N559,N559)</f>
        <v>1.23841</v>
      </c>
      <c r="Q559">
        <f t="shared" si="212"/>
        <v>103.47504562301661</v>
      </c>
      <c r="R559" s="2">
        <v>38971</v>
      </c>
      <c r="S559">
        <v>128.37890625</v>
      </c>
      <c r="T559" s="22">
        <f>_xll.BDH(T$3&amp;" Govt",$A$8,R559,R559)</f>
        <v>1.2071700000000001</v>
      </c>
      <c r="U559">
        <f t="shared" si="213"/>
        <v>106.34699855861228</v>
      </c>
      <c r="V559" s="2">
        <v>39066</v>
      </c>
      <c r="W559">
        <v>101.79296875</v>
      </c>
      <c r="X559" s="22">
        <f>_xll.BDH(X$3&amp;" Govt",$A$8,V559,V559)</f>
        <v>1.0684</v>
      </c>
      <c r="Y559">
        <f t="shared" si="214"/>
        <v>95.27608456570573</v>
      </c>
      <c r="Z559" s="2">
        <v>38971</v>
      </c>
      <c r="AA559">
        <v>122.50390625</v>
      </c>
      <c r="AB559" s="22">
        <f>_xll.BDH(AB$3&amp;" Govt",$A$8,Z559,Z559)</f>
        <v>1.1669400000000001</v>
      </c>
      <c r="AC559">
        <f t="shared" si="215"/>
        <v>104.97875319210927</v>
      </c>
      <c r="AD559" s="2">
        <v>39608</v>
      </c>
      <c r="AE559">
        <v>114.0078125</v>
      </c>
      <c r="AF559" s="22">
        <f>_xll.BDH(AF$3&amp;" Govt",$A$8,AD559,AD559)</f>
        <v>1.07752</v>
      </c>
      <c r="AG559">
        <f t="shared" si="216"/>
        <v>105.80575070532333</v>
      </c>
      <c r="AH559" s="2">
        <v>38971</v>
      </c>
      <c r="AI559">
        <v>120.53515625</v>
      </c>
      <c r="AJ559" s="22">
        <f>_xll.BDH(AJ$3&amp;" Govt",$A$8,AH559,AH559)</f>
        <v>1.14381</v>
      </c>
      <c r="AK559">
        <f t="shared" si="217"/>
        <v>105.38040080957502</v>
      </c>
      <c r="AL559" s="2">
        <v>39972</v>
      </c>
      <c r="AM559">
        <v>108.796875</v>
      </c>
      <c r="AN559" s="22">
        <f>_xll.BDH(AN$3&amp;" Govt",$A$8,AL559,AL559)</f>
        <v>1.04884</v>
      </c>
      <c r="AO559">
        <f t="shared" si="218"/>
        <v>103.73066912017086</v>
      </c>
      <c r="AP559" s="2">
        <v>38971</v>
      </c>
      <c r="AQ559">
        <v>117.11328125</v>
      </c>
      <c r="AR559" s="22">
        <f>_xll.BDH(AR$3&amp;" Govt",$A$8,AP559,AP559)</f>
        <v>1.1295900000000001</v>
      </c>
      <c r="AS559">
        <f t="shared" si="219"/>
        <v>103.67768947140112</v>
      </c>
      <c r="AV559" s="22"/>
      <c r="AX559" s="2">
        <v>38971</v>
      </c>
      <c r="AY559">
        <v>107.17578125</v>
      </c>
      <c r="AZ559" s="22">
        <f>_xll.BDH(AZ$3&amp;" Govt",$A$8,AX559,AX559)</f>
        <v>1.10582</v>
      </c>
      <c r="BA559">
        <f t="shared" si="220"/>
        <v>96.919734902606208</v>
      </c>
      <c r="BB559" s="2">
        <v>38971</v>
      </c>
      <c r="BC559">
        <v>107.22265625</v>
      </c>
      <c r="BD559" s="22">
        <f>_xll.BDH(BD$3&amp;" Govt",$A$8,BB559,BB559)</f>
        <v>1.09918</v>
      </c>
      <c r="BE559">
        <f t="shared" si="221"/>
        <v>97.547859540748547</v>
      </c>
      <c r="BH559" s="22"/>
      <c r="BJ559" s="2">
        <v>38971</v>
      </c>
      <c r="BK559">
        <v>104.98828125</v>
      </c>
      <c r="BL559" s="22">
        <f>_xll.BDH(BL$3&amp;" Govt",$A$8,BJ559,BJ559)</f>
        <v>1.0774699999999999</v>
      </c>
      <c r="BM559">
        <f t="shared" si="222"/>
        <v>97.43963289001087</v>
      </c>
      <c r="BN559" s="2">
        <v>39146</v>
      </c>
      <c r="BO559">
        <v>101.9765625</v>
      </c>
      <c r="BP559" s="22">
        <f>_xll.BDH(BP$3&amp;" Govt",$A$8,BN559,BN559)</f>
        <v>1.0572600000000001</v>
      </c>
      <c r="BQ559">
        <f t="shared" si="223"/>
        <v>96.453627773679131</v>
      </c>
      <c r="BR559" s="2">
        <v>39325</v>
      </c>
      <c r="BS559">
        <v>103.64453125</v>
      </c>
      <c r="BT559" s="22">
        <f>_xll.BDH(BT$3&amp;" Govt",$A$8,BR559,BR559)</f>
        <v>1.0710999999999999</v>
      </c>
      <c r="BU559">
        <f t="shared" si="224"/>
        <v>96.764570301559147</v>
      </c>
      <c r="BV559" s="2">
        <v>39505</v>
      </c>
      <c r="BW559">
        <v>112.46875</v>
      </c>
      <c r="BX559" s="22">
        <f>_xll.BDH(BX$3&amp;" Govt",$A$8,BV559,BV559)</f>
        <v>1.0583100000000001</v>
      </c>
      <c r="BY559">
        <f t="shared" si="225"/>
        <v>106.27202804471278</v>
      </c>
      <c r="BZ559" s="2">
        <v>39687</v>
      </c>
      <c r="CA559">
        <v>116.8515625</v>
      </c>
      <c r="CB559" s="22">
        <f>_xll.BDH(CB$3&amp;" Govt",$A$8,BZ559,BZ559)</f>
        <v>1.0817600000000001</v>
      </c>
      <c r="CC559">
        <f t="shared" si="226"/>
        <v>108.01985884114775</v>
      </c>
      <c r="CD559" s="2">
        <v>39869</v>
      </c>
      <c r="CE559">
        <v>105.04296875</v>
      </c>
      <c r="CF559" s="22">
        <f>_xll.BDH(CF$3&amp;" Govt",$A$8,CD559,CD559)</f>
        <v>1.0440199999999999</v>
      </c>
      <c r="CG559">
        <f t="shared" si="227"/>
        <v>100.61394298001954</v>
      </c>
      <c r="CH559" s="2">
        <v>40051</v>
      </c>
      <c r="CI559">
        <v>111.359375</v>
      </c>
      <c r="CJ559" s="22">
        <f>_xll.BDH(CJ$3&amp;" Govt",$A$8,CH559,CH559)</f>
        <v>1.0389900000000001</v>
      </c>
      <c r="CK559">
        <f t="shared" si="228"/>
        <v>107.18041078354941</v>
      </c>
      <c r="CN559" s="22"/>
      <c r="CR559" s="22"/>
      <c r="CV559" s="22"/>
      <c r="CZ559" s="22"/>
      <c r="DB559" s="2">
        <v>38974</v>
      </c>
      <c r="DC559">
        <v>109.046875</v>
      </c>
      <c r="DD559" s="22">
        <f>_xll.BDH(DD$3&amp;" Govt",$A$8,DB559,DB559)</f>
        <v>1.07779</v>
      </c>
      <c r="DE559">
        <f t="shared" si="229"/>
        <v>101.17636552575176</v>
      </c>
      <c r="DF559" s="2">
        <v>39517</v>
      </c>
      <c r="DG559">
        <v>112.76171875</v>
      </c>
      <c r="DH559" s="22">
        <f>_xll.BDH(DH$3&amp;" Govt",$A$8,DF559,DF559)</f>
        <v>1.05976</v>
      </c>
      <c r="DI559">
        <f t="shared" si="230"/>
        <v>106.40307121423719</v>
      </c>
      <c r="DJ559" s="2">
        <v>39881</v>
      </c>
      <c r="DK559">
        <v>101.95703125</v>
      </c>
      <c r="DL559" s="22">
        <f>_xll.BDH(DL$3&amp;" Govt",$A$8,DJ559,DJ559)</f>
        <v>1.0436300000000001</v>
      </c>
      <c r="DM559">
        <f t="shared" si="231"/>
        <v>97.694615189291213</v>
      </c>
      <c r="DP559" s="22"/>
    </row>
    <row r="560" spans="4:120" x14ac:dyDescent="0.25">
      <c r="D560" s="2"/>
      <c r="F560" s="2">
        <v>38972</v>
      </c>
      <c r="G560">
        <v>128.33984375</v>
      </c>
      <c r="H560" s="22">
        <f>_xll.BDH(H$3&amp;" Govt",$A$8,F560,F560)</f>
        <v>1.2820400000000001</v>
      </c>
      <c r="I560" s="14">
        <f t="shared" si="210"/>
        <v>100.1059590574397</v>
      </c>
      <c r="J560" s="2">
        <v>38972</v>
      </c>
      <c r="K560">
        <v>127.72265625</v>
      </c>
      <c r="L560" s="22">
        <f>_xll.BDH(L$3&amp;" Govt",$A$8,J560,J560)</f>
        <v>1.25728</v>
      </c>
      <c r="M560">
        <f t="shared" si="211"/>
        <v>101.58648530955715</v>
      </c>
      <c r="N560" s="2">
        <v>38972</v>
      </c>
      <c r="O560">
        <v>128.23046875</v>
      </c>
      <c r="P560" s="22">
        <f>_xll.BDH(P$3&amp;" Govt",$A$8,N560,N560)</f>
        <v>1.23854</v>
      </c>
      <c r="Q560">
        <f t="shared" si="212"/>
        <v>103.53357077688246</v>
      </c>
      <c r="R560" s="2">
        <v>38972</v>
      </c>
      <c r="S560">
        <v>128.42578125</v>
      </c>
      <c r="T560" s="22">
        <f>_xll.BDH(T$3&amp;" Govt",$A$8,R560,R560)</f>
        <v>1.20729</v>
      </c>
      <c r="U560">
        <f t="shared" si="213"/>
        <v>106.37525470268122</v>
      </c>
      <c r="V560" s="2">
        <v>39069</v>
      </c>
      <c r="W560">
        <v>101.609375</v>
      </c>
      <c r="X560" s="22">
        <f>_xll.BDH(X$3&amp;" Govt",$A$8,V560,V560)</f>
        <v>1.0678399999999999</v>
      </c>
      <c r="Y560">
        <f t="shared" si="214"/>
        <v>95.154119531015894</v>
      </c>
      <c r="Z560" s="2">
        <v>38972</v>
      </c>
      <c r="AA560">
        <v>122.6171875</v>
      </c>
      <c r="AB560" s="22">
        <f>_xll.BDH(AB$3&amp;" Govt",$A$8,Z560,Z560)</f>
        <v>1.1670499999999999</v>
      </c>
      <c r="AC560">
        <f t="shared" si="215"/>
        <v>105.06592476757638</v>
      </c>
      <c r="AD560" s="2">
        <v>39609</v>
      </c>
      <c r="AE560">
        <v>113.58203125</v>
      </c>
      <c r="AF560" s="22">
        <f>_xll.BDH(AF$3&amp;" Govt",$A$8,AD560,AD560)</f>
        <v>1.0777399999999999</v>
      </c>
      <c r="AG560">
        <f t="shared" si="216"/>
        <v>105.38908386995008</v>
      </c>
      <c r="AH560" s="2">
        <v>38972</v>
      </c>
      <c r="AI560">
        <v>120.6640625</v>
      </c>
      <c r="AJ560" s="22">
        <f>_xll.BDH(AJ$3&amp;" Govt",$A$8,AH560,AH560)</f>
        <v>1.14392</v>
      </c>
      <c r="AK560">
        <f t="shared" si="217"/>
        <v>105.48295553884887</v>
      </c>
      <c r="AL560" s="2">
        <v>39973</v>
      </c>
      <c r="AM560">
        <v>109.25390625</v>
      </c>
      <c r="AN560" s="22">
        <f>_xll.BDH(AN$3&amp;" Govt",$A$8,AL560,AL560)</f>
        <v>1.0489299999999999</v>
      </c>
      <c r="AO560">
        <f t="shared" si="218"/>
        <v>104.15748071844642</v>
      </c>
      <c r="AP560" s="2">
        <v>38972</v>
      </c>
      <c r="AQ560">
        <v>117.29296875</v>
      </c>
      <c r="AR560" s="22">
        <f>_xll.BDH(AR$3&amp;" Govt",$A$8,AP560,AP560)</f>
        <v>1.1296999999999999</v>
      </c>
      <c r="AS560">
        <f t="shared" si="219"/>
        <v>103.82665198725326</v>
      </c>
      <c r="AV560" s="22"/>
      <c r="AX560" s="2">
        <v>38972</v>
      </c>
      <c r="AY560">
        <v>107.34765625</v>
      </c>
      <c r="AZ560" s="22">
        <f>_xll.BDH(AZ$3&amp;" Govt",$A$8,AX560,AX560)</f>
        <v>1.1059300000000001</v>
      </c>
      <c r="BA560">
        <f t="shared" si="220"/>
        <v>97.065507084535184</v>
      </c>
      <c r="BB560" s="2">
        <v>38972</v>
      </c>
      <c r="BC560">
        <v>107.4296875</v>
      </c>
      <c r="BD560" s="22">
        <f>_xll.BDH(BD$3&amp;" Govt",$A$8,BB560,BB560)</f>
        <v>1.0992900000000001</v>
      </c>
      <c r="BE560">
        <f t="shared" si="221"/>
        <v>97.726430241337582</v>
      </c>
      <c r="BH560" s="22"/>
      <c r="BJ560" s="2">
        <v>38972</v>
      </c>
      <c r="BK560">
        <v>105.171875</v>
      </c>
      <c r="BL560" s="22">
        <f>_xll.BDH(BL$3&amp;" Govt",$A$8,BJ560,BJ560)</f>
        <v>1.07758</v>
      </c>
      <c r="BM560">
        <f t="shared" si="222"/>
        <v>97.600062176358136</v>
      </c>
      <c r="BN560" s="2">
        <v>39147</v>
      </c>
      <c r="BO560">
        <v>101.80859375</v>
      </c>
      <c r="BP560" s="22">
        <f>_xll.BDH(BP$3&amp;" Govt",$A$8,BN560,BN560)</f>
        <v>1.0573699999999999</v>
      </c>
      <c r="BQ560">
        <f t="shared" si="223"/>
        <v>96.284738312984103</v>
      </c>
      <c r="BR560" s="2">
        <v>39328</v>
      </c>
      <c r="BS560">
        <v>103.64453125</v>
      </c>
      <c r="BT560" s="22">
        <f>_xll.BDH(BT$3&amp;" Govt",$A$8,BR560,BR560)</f>
        <v>1.07115</v>
      </c>
      <c r="BU560">
        <f t="shared" si="224"/>
        <v>96.760053447229609</v>
      </c>
      <c r="BV560" s="2">
        <v>39506</v>
      </c>
      <c r="BW560">
        <v>114.08984375</v>
      </c>
      <c r="BX560" s="22">
        <f>_xll.BDH(BX$3&amp;" Govt",$A$8,BV560,BV560)</f>
        <v>1.05829</v>
      </c>
      <c r="BY560">
        <f t="shared" si="225"/>
        <v>107.80584126279187</v>
      </c>
      <c r="BZ560" s="2">
        <v>39688</v>
      </c>
      <c r="CA560">
        <v>116.64453125</v>
      </c>
      <c r="CB560" s="22">
        <f>_xll.BDH(CB$3&amp;" Govt",$A$8,BZ560,BZ560)</f>
        <v>1.0821099999999999</v>
      </c>
      <c r="CC560">
        <f t="shared" si="226"/>
        <v>107.79359884854591</v>
      </c>
      <c r="CD560" s="2">
        <v>39870</v>
      </c>
      <c r="CE560">
        <v>104.48828125</v>
      </c>
      <c r="CF560" s="22">
        <f>_xll.BDH(CF$3&amp;" Govt",$A$8,CD560,CD560)</f>
        <v>1.0436300000000001</v>
      </c>
      <c r="CG560">
        <f t="shared" si="227"/>
        <v>100.1200437415559</v>
      </c>
      <c r="CH560" s="2">
        <v>40052</v>
      </c>
      <c r="CI560">
        <v>111.16796875</v>
      </c>
      <c r="CJ560" s="22">
        <f>_xll.BDH(CJ$3&amp;" Govt",$A$8,CH560,CH560)</f>
        <v>1.03928</v>
      </c>
      <c r="CK560">
        <f t="shared" si="228"/>
        <v>106.96633125817874</v>
      </c>
      <c r="CN560" s="22"/>
      <c r="CR560" s="22"/>
      <c r="CV560" s="22"/>
      <c r="CZ560" s="22"/>
      <c r="DB560" s="2">
        <v>38975</v>
      </c>
      <c r="DC560">
        <v>108.609375</v>
      </c>
      <c r="DD560" s="22">
        <f>_xll.BDH(DD$3&amp;" Govt",$A$8,DB560,DB560)</f>
        <v>1.0779000000000001</v>
      </c>
      <c r="DE560">
        <f t="shared" si="229"/>
        <v>100.7601586418035</v>
      </c>
      <c r="DF560" s="2">
        <v>39518</v>
      </c>
      <c r="DG560">
        <v>111.54296875</v>
      </c>
      <c r="DH560" s="22">
        <f>_xll.BDH(DH$3&amp;" Govt",$A$8,DF560,DF560)</f>
        <v>1.05993</v>
      </c>
      <c r="DI560">
        <f t="shared" si="230"/>
        <v>105.2361653599766</v>
      </c>
      <c r="DJ560" s="2">
        <v>39882</v>
      </c>
      <c r="DK560">
        <v>100.7890625</v>
      </c>
      <c r="DL560" s="22">
        <f>_xll.BDH(DL$3&amp;" Govt",$A$8,DJ560,DJ560)</f>
        <v>1.0437799999999999</v>
      </c>
      <c r="DM560">
        <f t="shared" si="231"/>
        <v>96.561595834371232</v>
      </c>
      <c r="DP560" s="22"/>
    </row>
    <row r="561" spans="4:120" x14ac:dyDescent="0.25">
      <c r="D561" s="2"/>
      <c r="F561" s="2">
        <v>38973</v>
      </c>
      <c r="G561">
        <v>128.34375</v>
      </c>
      <c r="H561" s="22">
        <f>_xll.BDH(H$3&amp;" Govt",$A$8,F561,F561)</f>
        <v>1.28216</v>
      </c>
      <c r="I561" s="14">
        <f t="shared" si="210"/>
        <v>100.09963655082049</v>
      </c>
      <c r="J561" s="2">
        <v>38973</v>
      </c>
      <c r="K561">
        <v>127.84375</v>
      </c>
      <c r="L561" s="22">
        <f>_xll.BDH(L$3&amp;" Govt",$A$8,J561,J561)</f>
        <v>1.2574100000000001</v>
      </c>
      <c r="M561">
        <f t="shared" si="211"/>
        <v>101.67228668453407</v>
      </c>
      <c r="N561" s="2">
        <v>38973</v>
      </c>
      <c r="O561">
        <v>128.37109375</v>
      </c>
      <c r="P561" s="22">
        <f>_xll.BDH(P$3&amp;" Govt",$A$8,N561,N561)</f>
        <v>1.2386600000000001</v>
      </c>
      <c r="Q561">
        <f t="shared" si="212"/>
        <v>103.63707050360873</v>
      </c>
      <c r="R561" s="2">
        <v>38973</v>
      </c>
      <c r="S561">
        <v>128.62109375</v>
      </c>
      <c r="T561" s="22">
        <f>_xll.BDH(T$3&amp;" Govt",$A$8,R561,R561)</f>
        <v>1.2074</v>
      </c>
      <c r="U561">
        <f t="shared" si="213"/>
        <v>106.52732627960907</v>
      </c>
      <c r="V561" s="2">
        <v>39070</v>
      </c>
      <c r="W561">
        <v>101.6953125</v>
      </c>
      <c r="X561" s="22">
        <f>_xll.BDH(X$3&amp;" Govt",$A$8,V561,V561)</f>
        <v>1.06765</v>
      </c>
      <c r="Y561">
        <f t="shared" si="214"/>
        <v>95.25154545028802</v>
      </c>
      <c r="Z561" s="2">
        <v>38973</v>
      </c>
      <c r="AA561">
        <v>122.765625</v>
      </c>
      <c r="AB561" s="22">
        <f>_xll.BDH(AB$3&amp;" Govt",$A$8,Z561,Z561)</f>
        <v>1.16717</v>
      </c>
      <c r="AC561">
        <f t="shared" si="215"/>
        <v>105.18229992203364</v>
      </c>
      <c r="AD561" s="2">
        <v>39610</v>
      </c>
      <c r="AE561">
        <v>113.93359375</v>
      </c>
      <c r="AF561" s="22">
        <f>_xll.BDH(AF$3&amp;" Govt",$A$8,AD561,AD561)</f>
        <v>1.07795</v>
      </c>
      <c r="AG561">
        <f t="shared" si="216"/>
        <v>105.69469247182151</v>
      </c>
      <c r="AH561" s="2">
        <v>38973</v>
      </c>
      <c r="AI561">
        <v>120.8125</v>
      </c>
      <c r="AJ561" s="22">
        <f>_xll.BDH(AJ$3&amp;" Govt",$A$8,AH561,AH561)</f>
        <v>1.1440299999999999</v>
      </c>
      <c r="AK561">
        <f t="shared" si="217"/>
        <v>105.60256286985482</v>
      </c>
      <c r="AL561" s="2">
        <v>39974</v>
      </c>
      <c r="AM561">
        <v>109.56640625</v>
      </c>
      <c r="AN561" s="22">
        <f>_xll.BDH(AN$3&amp;" Govt",$A$8,AL561,AL561)</f>
        <v>1.0490200000000001</v>
      </c>
      <c r="AO561">
        <f t="shared" si="218"/>
        <v>104.4464416789003</v>
      </c>
      <c r="AP561" s="2">
        <v>38973</v>
      </c>
      <c r="AQ561">
        <v>117.45703125</v>
      </c>
      <c r="AR561" s="22">
        <f>_xll.BDH(AR$3&amp;" Govt",$A$8,AP561,AP561)</f>
        <v>1.12981</v>
      </c>
      <c r="AS561">
        <f t="shared" si="219"/>
        <v>103.96175573769041</v>
      </c>
      <c r="AV561" s="22"/>
      <c r="AX561" s="2">
        <v>38973</v>
      </c>
      <c r="AY561">
        <v>107.5546875</v>
      </c>
      <c r="AZ561" s="22">
        <f>_xll.BDH(AZ$3&amp;" Govt",$A$8,AX561,AX561)</f>
        <v>1.1060399999999999</v>
      </c>
      <c r="BA561">
        <f t="shared" si="220"/>
        <v>97.24303596614952</v>
      </c>
      <c r="BB561" s="2">
        <v>38973</v>
      </c>
      <c r="BC561">
        <v>107.6328125</v>
      </c>
      <c r="BD561" s="22">
        <f>_xll.BDH(BD$3&amp;" Govt",$A$8,BB561,BB561)</f>
        <v>1.0993999999999999</v>
      </c>
      <c r="BE561">
        <f t="shared" si="221"/>
        <v>97.901412133891213</v>
      </c>
      <c r="BH561" s="22"/>
      <c r="BJ561" s="2">
        <v>38973</v>
      </c>
      <c r="BK561">
        <v>105.390625</v>
      </c>
      <c r="BL561" s="22">
        <f>_xll.BDH(BL$3&amp;" Govt",$A$8,BJ561,BJ561)</f>
        <v>1.07768</v>
      </c>
      <c r="BM561">
        <f t="shared" si="222"/>
        <v>97.793988011283503</v>
      </c>
      <c r="BN561" s="2">
        <v>39148</v>
      </c>
      <c r="BO561">
        <v>101.98828125</v>
      </c>
      <c r="BP561" s="22">
        <f>_xll.BDH(BP$3&amp;" Govt",$A$8,BN561,BN561)</f>
        <v>1.0574699999999999</v>
      </c>
      <c r="BQ561">
        <f t="shared" si="223"/>
        <v>96.445555193055128</v>
      </c>
      <c r="BR561" s="2">
        <v>39329</v>
      </c>
      <c r="BS561">
        <v>103.6328125</v>
      </c>
      <c r="BT561" s="22">
        <f>_xll.BDH(BT$3&amp;" Govt",$A$8,BR561,BR561)</f>
        <v>1.07114</v>
      </c>
      <c r="BU561">
        <f t="shared" si="224"/>
        <v>96.750016337733626</v>
      </c>
      <c r="BV561" s="2">
        <v>39507</v>
      </c>
      <c r="BW561">
        <v>115.30078125</v>
      </c>
      <c r="BX561" s="22">
        <f>_xll.BDH(BX$3&amp;" Govt",$A$8,BV561,BV561)</f>
        <v>1.05826</v>
      </c>
      <c r="BY561">
        <f t="shared" si="225"/>
        <v>108.95316958970386</v>
      </c>
      <c r="BZ561" s="2">
        <v>39689</v>
      </c>
      <c r="CA561">
        <v>116.33203125</v>
      </c>
      <c r="CB561" s="22">
        <f>_xll.BDH(CB$3&amp;" Govt",$A$8,BZ561,BZ561)</f>
        <v>1.08246</v>
      </c>
      <c r="CC561">
        <f t="shared" si="226"/>
        <v>107.47005085638268</v>
      </c>
      <c r="CD561" s="2">
        <v>39871</v>
      </c>
      <c r="CE561">
        <v>104.12109375</v>
      </c>
      <c r="CF561" s="22">
        <f>_xll.BDH(CF$3&amp;" Govt",$A$8,CD561,CD561)</f>
        <v>1.0432399999999999</v>
      </c>
      <c r="CG561">
        <f t="shared" si="227"/>
        <v>99.805503767110167</v>
      </c>
      <c r="CH561" s="2">
        <v>40053</v>
      </c>
      <c r="CI561">
        <v>111.265625</v>
      </c>
      <c r="CJ561" s="22">
        <f>_xll.BDH(CJ$3&amp;" Govt",$A$8,CH561,CH561)</f>
        <v>1.03956</v>
      </c>
      <c r="CK561">
        <f t="shared" si="228"/>
        <v>107.03146042556466</v>
      </c>
      <c r="CN561" s="22"/>
      <c r="CR561" s="22"/>
      <c r="CV561" s="22"/>
      <c r="CZ561" s="22"/>
      <c r="DB561" s="2">
        <v>38978</v>
      </c>
      <c r="DC561">
        <v>108.375</v>
      </c>
      <c r="DD561" s="22">
        <f>_xll.BDH(DD$3&amp;" Govt",$A$8,DB561,DB561)</f>
        <v>1.0782099999999999</v>
      </c>
      <c r="DE561">
        <f t="shared" si="229"/>
        <v>100.51381456302576</v>
      </c>
      <c r="DF561" s="2">
        <v>39519</v>
      </c>
      <c r="DG561">
        <v>112.80859375</v>
      </c>
      <c r="DH561" s="22">
        <f>_xll.BDH(DH$3&amp;" Govt",$A$8,DF561,DF561)</f>
        <v>1.0601</v>
      </c>
      <c r="DI561">
        <f t="shared" si="230"/>
        <v>106.41316267333271</v>
      </c>
      <c r="DJ561" s="2">
        <v>39883</v>
      </c>
      <c r="DK561">
        <v>101.88671875</v>
      </c>
      <c r="DL561" s="22">
        <f>_xll.BDH(DL$3&amp;" Govt",$A$8,DJ561,DJ561)</f>
        <v>1.04393</v>
      </c>
      <c r="DM561">
        <f t="shared" si="231"/>
        <v>97.599186487599738</v>
      </c>
      <c r="DP561" s="22"/>
    </row>
    <row r="562" spans="4:120" x14ac:dyDescent="0.25">
      <c r="D562" s="2"/>
      <c r="F562" s="2">
        <v>38974</v>
      </c>
      <c r="G562">
        <v>128.2890625</v>
      </c>
      <c r="H562" s="22">
        <f>_xll.BDH(H$3&amp;" Govt",$A$8,F562,F562)</f>
        <v>1.2822899999999999</v>
      </c>
      <c r="I562" s="14">
        <f t="shared" si="210"/>
        <v>100.04684002838673</v>
      </c>
      <c r="J562" s="2">
        <v>38974</v>
      </c>
      <c r="K562">
        <v>127.76953125</v>
      </c>
      <c r="L562" s="22">
        <f>_xll.BDH(L$3&amp;" Govt",$A$8,J562,J562)</f>
        <v>1.25753</v>
      </c>
      <c r="M562">
        <f t="shared" si="211"/>
        <v>101.60356512369486</v>
      </c>
      <c r="N562" s="2">
        <v>38974</v>
      </c>
      <c r="O562">
        <v>128.359375</v>
      </c>
      <c r="P562" s="22">
        <f>_xll.BDH(P$3&amp;" Govt",$A$8,N562,N562)</f>
        <v>1.23878</v>
      </c>
      <c r="Q562">
        <f t="shared" si="212"/>
        <v>103.61757132016984</v>
      </c>
      <c r="R562" s="2">
        <v>38974</v>
      </c>
      <c r="S562">
        <v>128.609375</v>
      </c>
      <c r="T562" s="22">
        <f>_xll.BDH(T$3&amp;" Govt",$A$8,R562,R562)</f>
        <v>1.2075199999999999</v>
      </c>
      <c r="U562">
        <f t="shared" si="213"/>
        <v>106.50703508016431</v>
      </c>
      <c r="V562" s="2">
        <v>39071</v>
      </c>
      <c r="W562">
        <v>101.6484375</v>
      </c>
      <c r="X562" s="22">
        <f>_xll.BDH(X$3&amp;" Govt",$A$8,V562,V562)</f>
        <v>1.0674600000000001</v>
      </c>
      <c r="Y562">
        <f t="shared" si="214"/>
        <v>95.224586869765602</v>
      </c>
      <c r="Z562" s="2">
        <v>38974</v>
      </c>
      <c r="AA562">
        <v>122.73828125</v>
      </c>
      <c r="AB562" s="22">
        <f>_xll.BDH(AB$3&amp;" Govt",$A$8,Z562,Z562)</f>
        <v>1.1672800000000001</v>
      </c>
      <c r="AC562">
        <f t="shared" si="215"/>
        <v>105.14896275957781</v>
      </c>
      <c r="AD562" s="2">
        <v>39611</v>
      </c>
      <c r="AE562">
        <v>113.44140625</v>
      </c>
      <c r="AF562" s="22">
        <f>_xll.BDH(AF$3&amp;" Govt",$A$8,AD562,AD562)</f>
        <v>1.0781700000000001</v>
      </c>
      <c r="AG562">
        <f t="shared" si="216"/>
        <v>105.2166228424089</v>
      </c>
      <c r="AH562" s="2">
        <v>38974</v>
      </c>
      <c r="AI562">
        <v>120.796875</v>
      </c>
      <c r="AJ562" s="22">
        <f>_xll.BDH(AJ$3&amp;" Govt",$A$8,AH562,AH562)</f>
        <v>1.14415</v>
      </c>
      <c r="AK562">
        <f t="shared" si="217"/>
        <v>105.57783070401608</v>
      </c>
      <c r="AL562" s="2">
        <v>39975</v>
      </c>
      <c r="AM562">
        <v>109.3515625</v>
      </c>
      <c r="AN562" s="22">
        <f>_xll.BDH(AN$3&amp;" Govt",$A$8,AL562,AL562)</f>
        <v>1.04911</v>
      </c>
      <c r="AO562">
        <f t="shared" si="218"/>
        <v>104.23269485563954</v>
      </c>
      <c r="AP562" s="2">
        <v>38974</v>
      </c>
      <c r="AQ562">
        <v>117.44140625</v>
      </c>
      <c r="AR562" s="22">
        <f>_xll.BDH(AR$3&amp;" Govt",$A$8,AP562,AP562)</f>
        <v>1.12992</v>
      </c>
      <c r="AS562">
        <f t="shared" si="219"/>
        <v>103.93780643762391</v>
      </c>
      <c r="AV562" s="22"/>
      <c r="AX562" s="2">
        <v>38974</v>
      </c>
      <c r="AY562">
        <v>107.53515625</v>
      </c>
      <c r="AZ562" s="22">
        <f>_xll.BDH(AZ$3&amp;" Govt",$A$8,AX562,AX562)</f>
        <v>1.10615</v>
      </c>
      <c r="BA562">
        <f t="shared" si="220"/>
        <v>97.215708764634101</v>
      </c>
      <c r="BB562" s="2">
        <v>38974</v>
      </c>
      <c r="BC562">
        <v>107.6171875</v>
      </c>
      <c r="BD562" s="22">
        <f>_xll.BDH(BD$3&amp;" Govt",$A$8,BB562,BB562)</f>
        <v>1.0994999999999999</v>
      </c>
      <c r="BE562">
        <f t="shared" si="221"/>
        <v>97.878296953160529</v>
      </c>
      <c r="BH562" s="22"/>
      <c r="BJ562" s="2">
        <v>38974</v>
      </c>
      <c r="BK562">
        <v>105.33984375</v>
      </c>
      <c r="BL562" s="22">
        <f>_xll.BDH(BL$3&amp;" Govt",$A$8,BJ562,BJ562)</f>
        <v>1.07779</v>
      </c>
      <c r="BM562">
        <f t="shared" si="222"/>
        <v>97.736890999174236</v>
      </c>
      <c r="BN562" s="2">
        <v>39149</v>
      </c>
      <c r="BO562">
        <v>101.88671875</v>
      </c>
      <c r="BP562" s="22">
        <f>_xll.BDH(BP$3&amp;" Govt",$A$8,BN562,BN562)</f>
        <v>1.05758</v>
      </c>
      <c r="BQ562">
        <f t="shared" si="223"/>
        <v>96.339490865939226</v>
      </c>
      <c r="BR562" s="2">
        <v>39330</v>
      </c>
      <c r="BS562">
        <v>104.171875</v>
      </c>
      <c r="BT562" s="22">
        <f>_xll.BDH(BT$3&amp;" Govt",$A$8,BR562,BR562)</f>
        <v>1.0711299999999999</v>
      </c>
      <c r="BU562">
        <f t="shared" si="224"/>
        <v>97.254184832840096</v>
      </c>
      <c r="BV562" s="2">
        <v>39510</v>
      </c>
      <c r="BW562">
        <v>115.19140625</v>
      </c>
      <c r="BX562" s="22">
        <f>_xll.BDH(BX$3&amp;" Govt",$A$8,BV562,BV562)</f>
        <v>1.0585800000000001</v>
      </c>
      <c r="BY562">
        <f t="shared" si="225"/>
        <v>108.8169115702167</v>
      </c>
      <c r="BZ562" s="2">
        <v>39692</v>
      </c>
      <c r="CA562">
        <v>116.33203125</v>
      </c>
      <c r="CB562" s="22">
        <f>_xll.BDH(CB$3&amp;" Govt",$A$8,BZ562,BZ562)</f>
        <v>1.0834999999999999</v>
      </c>
      <c r="CC562">
        <f t="shared" si="226"/>
        <v>107.36689547761884</v>
      </c>
      <c r="CD562" s="2">
        <v>39874</v>
      </c>
      <c r="CE562">
        <v>104.74609375</v>
      </c>
      <c r="CF562" s="22">
        <f>_xll.BDH(CF$3&amp;" Govt",$A$8,CD562,CD562)</f>
        <v>1.04261</v>
      </c>
      <c r="CG562">
        <f t="shared" si="227"/>
        <v>100.4652686527081</v>
      </c>
      <c r="CH562" s="2">
        <v>40056</v>
      </c>
      <c r="CI562">
        <v>111.35546875</v>
      </c>
      <c r="CJ562" s="22">
        <f>_xll.BDH(CJ$3&amp;" Govt",$A$8,CH562,CH562)</f>
        <v>1.0404199999999999</v>
      </c>
      <c r="CK562">
        <f t="shared" si="228"/>
        <v>107.02934271736414</v>
      </c>
      <c r="CN562" s="22"/>
      <c r="CR562" s="22"/>
      <c r="CV562" s="22"/>
      <c r="CZ562" s="22"/>
      <c r="DB562" s="2">
        <v>38979</v>
      </c>
      <c r="DC562">
        <v>109</v>
      </c>
      <c r="DD562" s="22">
        <f>_xll.BDH(DD$3&amp;" Govt",$A$8,DB562,DB562)</f>
        <v>1.0783199999999999</v>
      </c>
      <c r="DE562">
        <f t="shared" si="229"/>
        <v>101.08316640700349</v>
      </c>
      <c r="DF562" s="2">
        <v>39520</v>
      </c>
      <c r="DG562">
        <v>112.01953125</v>
      </c>
      <c r="DH562" s="22">
        <f>_xll.BDH(DH$3&amp;" Govt",$A$8,DF562,DF562)</f>
        <v>1.06027</v>
      </c>
      <c r="DI562">
        <f t="shared" si="230"/>
        <v>105.65189173512407</v>
      </c>
      <c r="DJ562" s="2">
        <v>39884</v>
      </c>
      <c r="DK562">
        <v>103.75390625</v>
      </c>
      <c r="DL562" s="22">
        <f>_xll.BDH(DL$3&amp;" Govt",$A$8,DJ562,DJ562)</f>
        <v>1.0440700000000001</v>
      </c>
      <c r="DM562">
        <f t="shared" si="231"/>
        <v>99.37447321539743</v>
      </c>
      <c r="DP562" s="22"/>
    </row>
    <row r="563" spans="4:120" x14ac:dyDescent="0.25">
      <c r="D563" s="2"/>
      <c r="F563" s="2">
        <v>38975</v>
      </c>
      <c r="G563">
        <v>128.28125</v>
      </c>
      <c r="H563" s="22">
        <f>_xll.BDH(H$3&amp;" Govt",$A$8,F563,F563)</f>
        <v>1.28241</v>
      </c>
      <c r="I563" s="14">
        <f t="shared" si="210"/>
        <v>100.03138621813616</v>
      </c>
      <c r="J563" s="2">
        <v>38975</v>
      </c>
      <c r="K563">
        <v>127.70703125</v>
      </c>
      <c r="L563" s="22">
        <f>_xll.BDH(L$3&amp;" Govt",$A$8,J563,J563)</f>
        <v>1.2576499999999999</v>
      </c>
      <c r="M563">
        <f t="shared" si="211"/>
        <v>101.54417465113507</v>
      </c>
      <c r="N563" s="2">
        <v>38975</v>
      </c>
      <c r="O563">
        <v>128.203125</v>
      </c>
      <c r="P563" s="22">
        <f>_xll.BDH(P$3&amp;" Govt",$A$8,N563,N563)</f>
        <v>1.2389000000000001</v>
      </c>
      <c r="Q563">
        <f t="shared" si="212"/>
        <v>103.4814149648882</v>
      </c>
      <c r="R563" s="2">
        <v>38975</v>
      </c>
      <c r="S563">
        <v>128.3515625</v>
      </c>
      <c r="T563" s="22">
        <f>_xll.BDH(T$3&amp;" Govt",$A$8,R563,R563)</f>
        <v>1.20764</v>
      </c>
      <c r="U563">
        <f t="shared" si="213"/>
        <v>106.2829671922096</v>
      </c>
      <c r="V563" s="2">
        <v>39072</v>
      </c>
      <c r="W563">
        <v>101.69921875</v>
      </c>
      <c r="X563" s="22">
        <f>_xll.BDH(X$3&amp;" Govt",$A$8,V563,V563)</f>
        <v>1.06728</v>
      </c>
      <c r="Y563">
        <f t="shared" si="214"/>
        <v>95.288226847687582</v>
      </c>
      <c r="Z563" s="2">
        <v>38975</v>
      </c>
      <c r="AA563">
        <v>122.55078125</v>
      </c>
      <c r="AB563" s="22">
        <f>_xll.BDH(AB$3&amp;" Govt",$A$8,Z563,Z563)</f>
        <v>1.1674</v>
      </c>
      <c r="AC563">
        <f t="shared" si="215"/>
        <v>104.97754090286107</v>
      </c>
      <c r="AD563" s="2">
        <v>39612</v>
      </c>
      <c r="AE563">
        <v>113.46484375</v>
      </c>
      <c r="AF563" s="22">
        <f>_xll.BDH(AF$3&amp;" Govt",$A$8,AD563,AD563)</f>
        <v>1.07839</v>
      </c>
      <c r="AG563">
        <f t="shared" si="216"/>
        <v>105.21689161620564</v>
      </c>
      <c r="AH563" s="2">
        <v>38975</v>
      </c>
      <c r="AI563">
        <v>120.54296875</v>
      </c>
      <c r="AJ563" s="22">
        <f>_xll.BDH(AJ$3&amp;" Govt",$A$8,AH563,AH563)</f>
        <v>1.1442600000000001</v>
      </c>
      <c r="AK563">
        <f t="shared" si="217"/>
        <v>105.34578570429797</v>
      </c>
      <c r="AL563" s="2">
        <v>39976</v>
      </c>
      <c r="AM563">
        <v>109.34375</v>
      </c>
      <c r="AN563" s="22">
        <f>_xll.BDH(AN$3&amp;" Govt",$A$8,AL563,AL563)</f>
        <v>1.0491900000000001</v>
      </c>
      <c r="AO563">
        <f t="shared" si="218"/>
        <v>104.21730096550672</v>
      </c>
      <c r="AP563" s="2">
        <v>38975</v>
      </c>
      <c r="AQ563">
        <v>117.22265625</v>
      </c>
      <c r="AR563" s="22">
        <f>_xll.BDH(AR$3&amp;" Govt",$A$8,AP563,AP563)</f>
        <v>1.1300300000000001</v>
      </c>
      <c r="AS563">
        <f t="shared" si="219"/>
        <v>103.73410993513446</v>
      </c>
      <c r="AV563" s="22"/>
      <c r="AX563" s="2">
        <v>38975</v>
      </c>
      <c r="AY563">
        <v>107.30859375</v>
      </c>
      <c r="AZ563" s="22">
        <f>_xll.BDH(AZ$3&amp;" Govt",$A$8,AX563,AX563)</f>
        <v>1.10626</v>
      </c>
      <c r="BA563">
        <f t="shared" si="220"/>
        <v>97.001241796684326</v>
      </c>
      <c r="BB563" s="2">
        <v>38975</v>
      </c>
      <c r="BC563">
        <v>107.41015625</v>
      </c>
      <c r="BD563" s="22">
        <f>_xll.BDH(BD$3&amp;" Govt",$A$8,BB563,BB563)</f>
        <v>1.09961</v>
      </c>
      <c r="BE563">
        <f t="shared" si="221"/>
        <v>97.680228671983699</v>
      </c>
      <c r="BH563" s="22"/>
      <c r="BJ563" s="2">
        <v>38975</v>
      </c>
      <c r="BK563">
        <v>105.1171875</v>
      </c>
      <c r="BL563" s="22">
        <f>_xll.BDH(BL$3&amp;" Govt",$A$8,BJ563,BJ563)</f>
        <v>1.0779000000000001</v>
      </c>
      <c r="BM563">
        <f t="shared" si="222"/>
        <v>97.52035207347619</v>
      </c>
      <c r="BN563" s="2">
        <v>39150</v>
      </c>
      <c r="BO563">
        <v>101.46875</v>
      </c>
      <c r="BP563" s="22">
        <f>_xll.BDH(BP$3&amp;" Govt",$A$8,BN563,BN563)</f>
        <v>1.05768</v>
      </c>
      <c r="BQ563">
        <f t="shared" si="223"/>
        <v>95.935207246047952</v>
      </c>
      <c r="BR563" s="2">
        <v>39331</v>
      </c>
      <c r="BS563">
        <v>103.92578125</v>
      </c>
      <c r="BT563" s="22">
        <f>_xll.BDH(BT$3&amp;" Govt",$A$8,BR563,BR563)</f>
        <v>1.0711200000000001</v>
      </c>
      <c r="BU563">
        <f t="shared" si="224"/>
        <v>97.025339131003051</v>
      </c>
      <c r="BV563" s="2">
        <v>39511</v>
      </c>
      <c r="BW563">
        <v>114.8359375</v>
      </c>
      <c r="BX563" s="22">
        <f>_xll.BDH(BX$3&amp;" Govt",$A$8,BV563,BV563)</f>
        <v>1.0587500000000001</v>
      </c>
      <c r="BY563">
        <f t="shared" si="225"/>
        <v>108.46369539551357</v>
      </c>
      <c r="BZ563" s="2">
        <v>39693</v>
      </c>
      <c r="CA563">
        <v>116.07421875</v>
      </c>
      <c r="CB563" s="22">
        <f>_xll.BDH(CB$3&amp;" Govt",$A$8,BZ563,BZ563)</f>
        <v>1.08369</v>
      </c>
      <c r="CC563">
        <f t="shared" si="226"/>
        <v>107.11016872906458</v>
      </c>
      <c r="CD563" s="2">
        <v>39875</v>
      </c>
      <c r="CE563">
        <v>104.50390625</v>
      </c>
      <c r="CF563" s="22">
        <f>_xll.BDH(CF$3&amp;" Govt",$A$8,CD563,CD563)</f>
        <v>1.0427599999999999</v>
      </c>
      <c r="CG563">
        <f t="shared" si="227"/>
        <v>100.21856059879552</v>
      </c>
      <c r="CH563" s="2">
        <v>40057</v>
      </c>
      <c r="CI563">
        <v>111.59765625</v>
      </c>
      <c r="CJ563" s="22">
        <f>_xll.BDH(CJ$3&amp;" Govt",$A$8,CH563,CH563)</f>
        <v>1.04071</v>
      </c>
      <c r="CK563">
        <f t="shared" si="228"/>
        <v>107.23223208194406</v>
      </c>
      <c r="CN563" s="22"/>
      <c r="CR563" s="22"/>
      <c r="CV563" s="22"/>
      <c r="CZ563" s="22"/>
      <c r="DB563" s="2">
        <v>38980</v>
      </c>
      <c r="DC563">
        <v>108.62890625</v>
      </c>
      <c r="DD563" s="22">
        <f>_xll.BDH(DD$3&amp;" Govt",$A$8,DB563,DB563)</f>
        <v>1.07843</v>
      </c>
      <c r="DE563">
        <f t="shared" si="229"/>
        <v>100.72875035931864</v>
      </c>
      <c r="DF563" s="2">
        <v>39521</v>
      </c>
      <c r="DG563">
        <v>112.2421875</v>
      </c>
      <c r="DH563" s="22">
        <f>_xll.BDH(DH$3&amp;" Govt",$A$8,DF563,DF563)</f>
        <v>1.06044</v>
      </c>
      <c r="DI563">
        <f t="shared" si="230"/>
        <v>105.84492050469616</v>
      </c>
      <c r="DJ563" s="2">
        <v>39885</v>
      </c>
      <c r="DK563">
        <v>103.5703125</v>
      </c>
      <c r="DL563" s="22">
        <f>_xll.BDH(DL$3&amp;" Govt",$A$8,DJ563,DJ563)</f>
        <v>1.0442199999999999</v>
      </c>
      <c r="DM563">
        <f t="shared" si="231"/>
        <v>99.184379249583429</v>
      </c>
      <c r="DP563" s="22"/>
    </row>
    <row r="564" spans="4:120" x14ac:dyDescent="0.25">
      <c r="D564" s="2"/>
      <c r="F564" s="2">
        <v>38978</v>
      </c>
      <c r="G564">
        <v>128.28515625</v>
      </c>
      <c r="H564" s="22">
        <f>_xll.BDH(H$3&amp;" Govt",$A$8,F564,F564)</f>
        <v>1.2827899999999999</v>
      </c>
      <c r="I564" s="14">
        <f t="shared" si="210"/>
        <v>100.00479910975297</v>
      </c>
      <c r="J564" s="2">
        <v>38978</v>
      </c>
      <c r="K564">
        <v>127.6953125</v>
      </c>
      <c r="L564" s="22">
        <f>_xll.BDH(L$3&amp;" Govt",$A$8,J564,J564)</f>
        <v>1.2580200000000001</v>
      </c>
      <c r="M564">
        <f t="shared" si="211"/>
        <v>101.50499395876058</v>
      </c>
      <c r="N564" s="2">
        <v>38978</v>
      </c>
      <c r="O564">
        <v>128.1875</v>
      </c>
      <c r="P564" s="22">
        <f>_xll.BDH(P$3&amp;" Govt",$A$8,N564,N564)</f>
        <v>1.2392700000000001</v>
      </c>
      <c r="Q564">
        <f t="shared" si="212"/>
        <v>103.43791102826663</v>
      </c>
      <c r="R564" s="2">
        <v>38978</v>
      </c>
      <c r="S564">
        <v>128.33984375</v>
      </c>
      <c r="T564" s="22">
        <f>_xll.BDH(T$3&amp;" Govt",$A$8,R564,R564)</f>
        <v>1.208</v>
      </c>
      <c r="U564">
        <f t="shared" si="213"/>
        <v>106.24159250827815</v>
      </c>
      <c r="V564" s="2">
        <v>39073</v>
      </c>
      <c r="W564">
        <v>101.51953125</v>
      </c>
      <c r="X564" s="22">
        <f>_xll.BDH(X$3&amp;" Govt",$A$8,V564,V564)</f>
        <v>1.0670900000000001</v>
      </c>
      <c r="Y564">
        <f t="shared" si="214"/>
        <v>95.136803128133508</v>
      </c>
      <c r="Z564" s="2">
        <v>38978</v>
      </c>
      <c r="AA564">
        <v>122.5</v>
      </c>
      <c r="AB564" s="22">
        <f>_xll.BDH(AB$3&amp;" Govt",$A$8,Z564,Z564)</f>
        <v>1.16774</v>
      </c>
      <c r="AC564">
        <f t="shared" si="215"/>
        <v>104.90348879031291</v>
      </c>
      <c r="AD564" s="2">
        <v>39615</v>
      </c>
      <c r="AE564">
        <v>113.59375</v>
      </c>
      <c r="AF564" s="22">
        <f>_xll.BDH(AF$3&amp;" Govt",$A$8,AD564,AD564)</f>
        <v>1.07904</v>
      </c>
      <c r="AG564">
        <f t="shared" si="216"/>
        <v>105.27297412514828</v>
      </c>
      <c r="AH564" s="2">
        <v>38978</v>
      </c>
      <c r="AI564">
        <v>120.4921875</v>
      </c>
      <c r="AJ564" s="22">
        <f>_xll.BDH(AJ$3&amp;" Govt",$A$8,AH564,AH564)</f>
        <v>1.1446000000000001</v>
      </c>
      <c r="AK564">
        <f t="shared" si="217"/>
        <v>105.27012711864406</v>
      </c>
      <c r="AL564" s="2">
        <v>39979</v>
      </c>
      <c r="AM564">
        <v>109.359375</v>
      </c>
      <c r="AN564" s="22">
        <f>_xll.BDH(AN$3&amp;" Govt",$A$8,AL564,AL564)</f>
        <v>1.04945</v>
      </c>
      <c r="AO564">
        <f t="shared" si="218"/>
        <v>104.20637000333508</v>
      </c>
      <c r="AP564" s="2">
        <v>38978</v>
      </c>
      <c r="AQ564">
        <v>117.15234375</v>
      </c>
      <c r="AR564" s="22">
        <f>_xll.BDH(AR$3&amp;" Govt",$A$8,AP564,AP564)</f>
        <v>1.1303700000000001</v>
      </c>
      <c r="AS564">
        <f t="shared" si="219"/>
        <v>103.64070503463466</v>
      </c>
      <c r="AV564" s="22"/>
      <c r="AX564" s="2">
        <v>38978</v>
      </c>
      <c r="AY564">
        <v>107.23828125</v>
      </c>
      <c r="AZ564" s="22">
        <f>_xll.BDH(AZ$3&amp;" Govt",$A$8,AX564,AX564)</f>
        <v>1.1065799999999999</v>
      </c>
      <c r="BA564">
        <f t="shared" si="220"/>
        <v>96.909650680474982</v>
      </c>
      <c r="BB564" s="2">
        <v>38978</v>
      </c>
      <c r="BC564">
        <v>107.33984375</v>
      </c>
      <c r="BD564" s="22">
        <f>_xll.BDH(BD$3&amp;" Govt",$A$8,BB564,BB564)</f>
        <v>1.0999399999999999</v>
      </c>
      <c r="BE564">
        <f t="shared" si="221"/>
        <v>97.586999063585296</v>
      </c>
      <c r="BH564" s="22"/>
      <c r="BJ564" s="2">
        <v>38978</v>
      </c>
      <c r="BK564">
        <v>105.0859375</v>
      </c>
      <c r="BL564" s="22">
        <f>_xll.BDH(BL$3&amp;" Govt",$A$8,BJ564,BJ564)</f>
        <v>1.0782099999999999</v>
      </c>
      <c r="BM564">
        <f t="shared" si="222"/>
        <v>97.463330427282258</v>
      </c>
      <c r="BN564" s="2">
        <v>39153</v>
      </c>
      <c r="BO564">
        <v>101.6328125</v>
      </c>
      <c r="BP564" s="22">
        <f>_xll.BDH(BP$3&amp;" Govt",$A$8,BN564,BN564)</f>
        <v>1.05799</v>
      </c>
      <c r="BQ564">
        <f t="shared" si="223"/>
        <v>96.062167411790284</v>
      </c>
      <c r="BR564" s="2">
        <v>39332</v>
      </c>
      <c r="BS564">
        <v>105.02734375</v>
      </c>
      <c r="BT564" s="22">
        <f>_xll.BDH(BT$3&amp;" Govt",$A$8,BR564,BR564)</f>
        <v>1.07111</v>
      </c>
      <c r="BU564">
        <f t="shared" si="224"/>
        <v>98.054675756925064</v>
      </c>
      <c r="BV564" s="2">
        <v>39512</v>
      </c>
      <c r="BW564">
        <v>114.9765625</v>
      </c>
      <c r="BX564" s="22">
        <f>_xll.BDH(BX$3&amp;" Govt",$A$8,BV564,BV564)</f>
        <v>1.05891</v>
      </c>
      <c r="BY564">
        <f t="shared" si="225"/>
        <v>108.58010831893174</v>
      </c>
      <c r="BZ564" s="2">
        <v>39694</v>
      </c>
      <c r="CA564">
        <v>116.06640625</v>
      </c>
      <c r="CB564" s="22">
        <f>_xll.BDH(CB$3&amp;" Govt",$A$8,BZ564,BZ564)</f>
        <v>1.08388</v>
      </c>
      <c r="CC564">
        <f t="shared" si="226"/>
        <v>107.08418482673359</v>
      </c>
      <c r="CD564" s="2">
        <v>39876</v>
      </c>
      <c r="CE564">
        <v>103.921875</v>
      </c>
      <c r="CF564" s="22">
        <f>_xll.BDH(CF$3&amp;" Govt",$A$8,CD564,CD564)</f>
        <v>1.0428999999999999</v>
      </c>
      <c r="CG564">
        <f t="shared" si="227"/>
        <v>99.647017930769977</v>
      </c>
      <c r="CH564" s="2">
        <v>40058</v>
      </c>
      <c r="CI564">
        <v>111.73046875</v>
      </c>
      <c r="CJ564" s="22">
        <f>_xll.BDH(CJ$3&amp;" Govt",$A$8,CH564,CH564)</f>
        <v>1.0406500000000001</v>
      </c>
      <c r="CK564">
        <f t="shared" si="228"/>
        <v>107.3660392543122</v>
      </c>
      <c r="CN564" s="22"/>
      <c r="CR564" s="22"/>
      <c r="CV564" s="22"/>
      <c r="CZ564" s="22"/>
      <c r="DB564" s="2">
        <v>38981</v>
      </c>
      <c r="DC564">
        <v>109.7265625</v>
      </c>
      <c r="DD564" s="22">
        <f>_xll.BDH(DD$3&amp;" Govt",$A$8,DB564,DB564)</f>
        <v>1.07853</v>
      </c>
      <c r="DE564">
        <f t="shared" si="229"/>
        <v>101.73714453932668</v>
      </c>
      <c r="DF564" s="2">
        <v>39524</v>
      </c>
      <c r="DG564">
        <v>109.9453125</v>
      </c>
      <c r="DH564" s="22">
        <f>_xll.BDH(DH$3&amp;" Govt",$A$8,DF564,DF564)</f>
        <v>1.0609500000000001</v>
      </c>
      <c r="DI564">
        <f t="shared" si="230"/>
        <v>103.62911777180828</v>
      </c>
      <c r="DJ564" s="2">
        <v>39888</v>
      </c>
      <c r="DK564">
        <v>103.16796875</v>
      </c>
      <c r="DL564" s="22">
        <f>_xll.BDH(DL$3&amp;" Govt",$A$8,DJ564,DJ564)</f>
        <v>1.0446599999999999</v>
      </c>
      <c r="DM564">
        <f t="shared" si="231"/>
        <v>98.757460561330973</v>
      </c>
      <c r="DP564" s="22"/>
    </row>
    <row r="565" spans="4:120" x14ac:dyDescent="0.25">
      <c r="D565" s="2"/>
      <c r="F565" s="2">
        <v>38979</v>
      </c>
      <c r="G565">
        <v>128.15234375</v>
      </c>
      <c r="H565" s="22">
        <f>_xll.BDH(H$3&amp;" Govt",$A$8,F565,F565)</f>
        <v>1.2829200000000001</v>
      </c>
      <c r="I565" s="14">
        <f t="shared" si="210"/>
        <v>99.891141887257191</v>
      </c>
      <c r="J565" s="2">
        <v>38979</v>
      </c>
      <c r="K565">
        <v>127.6796875</v>
      </c>
      <c r="L565" s="22">
        <f>_xll.BDH(L$3&amp;" Govt",$A$8,J565,J565)</f>
        <v>1.2581500000000001</v>
      </c>
      <c r="M565">
        <f t="shared" si="211"/>
        <v>101.48208679410244</v>
      </c>
      <c r="N565" s="2">
        <v>38979</v>
      </c>
      <c r="O565">
        <v>128.234375</v>
      </c>
      <c r="P565" s="22">
        <f>_xll.BDH(P$3&amp;" Govt",$A$8,N565,N565)</f>
        <v>1.23939</v>
      </c>
      <c r="Q565">
        <f t="shared" si="212"/>
        <v>103.46571700594647</v>
      </c>
      <c r="R565" s="2">
        <v>38979</v>
      </c>
      <c r="S565">
        <v>128.4609375</v>
      </c>
      <c r="T565" s="22">
        <f>_xll.BDH(T$3&amp;" Govt",$A$8,R565,R565)</f>
        <v>1.2081200000000001</v>
      </c>
      <c r="U565">
        <f t="shared" si="213"/>
        <v>106.33127296957255</v>
      </c>
      <c r="V565" s="2">
        <v>39076</v>
      </c>
      <c r="W565">
        <v>101.51953125</v>
      </c>
      <c r="X565" s="22">
        <f>_xll.BDH(X$3&amp;" Govt",$A$8,V565,V565)</f>
        <v>1.06653</v>
      </c>
      <c r="Y565">
        <f t="shared" si="214"/>
        <v>95.186756350032354</v>
      </c>
      <c r="Z565" s="2">
        <v>38979</v>
      </c>
      <c r="AA565">
        <v>122.6328125</v>
      </c>
      <c r="AB565" s="22">
        <f>_xll.BDH(AB$3&amp;" Govt",$A$8,Z565,Z565)</f>
        <v>1.1678600000000001</v>
      </c>
      <c r="AC565">
        <f t="shared" si="215"/>
        <v>105.00643270597502</v>
      </c>
      <c r="AD565" s="2">
        <v>39616</v>
      </c>
      <c r="AE565">
        <v>113.76171875</v>
      </c>
      <c r="AF565" s="22">
        <f>_xll.BDH(AF$3&amp;" Govt",$A$8,AD565,AD565)</f>
        <v>1.0792600000000001</v>
      </c>
      <c r="AG565">
        <f t="shared" si="216"/>
        <v>105.4071481848674</v>
      </c>
      <c r="AH565" s="2">
        <v>38979</v>
      </c>
      <c r="AI565">
        <v>120.640625</v>
      </c>
      <c r="AJ565" s="22">
        <f>_xll.BDH(AJ$3&amp;" Govt",$A$8,AH565,AH565)</f>
        <v>1.1447099999999999</v>
      </c>
      <c r="AK565">
        <f t="shared" si="217"/>
        <v>105.38968385005811</v>
      </c>
      <c r="AL565" s="2">
        <v>39980</v>
      </c>
      <c r="AM565">
        <v>109.30859375</v>
      </c>
      <c r="AN565" s="22">
        <f>_xll.BDH(AN$3&amp;" Govt",$A$8,AL565,AL565)</f>
        <v>1.0495399999999999</v>
      </c>
      <c r="AO565">
        <f t="shared" si="218"/>
        <v>104.14904982182671</v>
      </c>
      <c r="AP565" s="2">
        <v>38979</v>
      </c>
      <c r="AQ565">
        <v>117.3671875</v>
      </c>
      <c r="AR565" s="22">
        <f>_xll.BDH(AR$3&amp;" Govt",$A$8,AP565,AP565)</f>
        <v>1.1304799999999999</v>
      </c>
      <c r="AS565">
        <f t="shared" si="219"/>
        <v>103.82066688486307</v>
      </c>
      <c r="AV565" s="22"/>
      <c r="AX565" s="2">
        <v>38979</v>
      </c>
      <c r="AY565">
        <v>107.4453125</v>
      </c>
      <c r="AZ565" s="22">
        <f>_xll.BDH(AZ$3&amp;" Govt",$A$8,AX565,AX565)</f>
        <v>1.10669</v>
      </c>
      <c r="BA565">
        <f t="shared" si="220"/>
        <v>97.087090784230455</v>
      </c>
      <c r="BB565" s="2">
        <v>38979</v>
      </c>
      <c r="BC565">
        <v>107.52734375</v>
      </c>
      <c r="BD565" s="22">
        <f>_xll.BDH(BD$3&amp;" Govt",$A$8,BB565,BB565)</f>
        <v>1.10005</v>
      </c>
      <c r="BE565">
        <f t="shared" si="221"/>
        <v>97.747687605108865</v>
      </c>
      <c r="BH565" s="22"/>
      <c r="BJ565" s="2">
        <v>38979</v>
      </c>
      <c r="BK565">
        <v>105.3359375</v>
      </c>
      <c r="BL565" s="22">
        <f>_xll.BDH(BL$3&amp;" Govt",$A$8,BJ565,BJ565)</f>
        <v>1.0783199999999999</v>
      </c>
      <c r="BM565">
        <f t="shared" si="222"/>
        <v>97.685230265598349</v>
      </c>
      <c r="BN565" s="2">
        <v>39154</v>
      </c>
      <c r="BO565">
        <v>102.27734375</v>
      </c>
      <c r="BP565" s="22">
        <f>_xll.BDH(BP$3&amp;" Govt",$A$8,BN565,BN565)</f>
        <v>1.0581</v>
      </c>
      <c r="BQ565">
        <f t="shared" si="223"/>
        <v>96.661320999905485</v>
      </c>
      <c r="BR565" s="2">
        <v>39335</v>
      </c>
      <c r="BS565">
        <v>105.46484375</v>
      </c>
      <c r="BT565" s="22">
        <f>_xll.BDH(BT$3&amp;" Govt",$A$8,BR565,BR565)</f>
        <v>1.07108</v>
      </c>
      <c r="BU565">
        <f t="shared" si="224"/>
        <v>98.465888402360235</v>
      </c>
      <c r="BV565" s="2">
        <v>39513</v>
      </c>
      <c r="BW565">
        <v>115.5625</v>
      </c>
      <c r="BX565" s="22">
        <f>_xll.BDH(BX$3&amp;" Govt",$A$8,BV565,BV565)</f>
        <v>1.05908</v>
      </c>
      <c r="BY565">
        <f t="shared" si="225"/>
        <v>109.11593080787098</v>
      </c>
      <c r="BZ565" s="2">
        <v>39695</v>
      </c>
      <c r="CA565">
        <v>116.23046875</v>
      </c>
      <c r="CB565" s="22">
        <f>_xll.BDH(CB$3&amp;" Govt",$A$8,BZ565,BZ565)</f>
        <v>1.0840700000000001</v>
      </c>
      <c r="CC565">
        <f t="shared" si="226"/>
        <v>107.21675606741262</v>
      </c>
      <c r="CD565" s="2">
        <v>39877</v>
      </c>
      <c r="CE565">
        <v>104.76171875</v>
      </c>
      <c r="CF565" s="22">
        <f>_xll.BDH(CF$3&amp;" Govt",$A$8,CD565,CD565)</f>
        <v>1.04305</v>
      </c>
      <c r="CG565">
        <f t="shared" si="227"/>
        <v>100.43786851061789</v>
      </c>
      <c r="CH565" s="2">
        <v>40059</v>
      </c>
      <c r="CI565">
        <v>112.171875</v>
      </c>
      <c r="CJ565" s="22">
        <f>_xll.BDH(CJ$3&amp;" Govt",$A$8,CH565,CH565)</f>
        <v>1.0406</v>
      </c>
      <c r="CK565">
        <f t="shared" si="228"/>
        <v>107.79538247165097</v>
      </c>
      <c r="CN565" s="22"/>
      <c r="CR565" s="22"/>
      <c r="CV565" s="22"/>
      <c r="CZ565" s="22"/>
      <c r="DB565" s="2">
        <v>38982</v>
      </c>
      <c r="DC565">
        <v>110.28515625</v>
      </c>
      <c r="DD565" s="22">
        <f>_xll.BDH(DD$3&amp;" Govt",$A$8,DB565,DB565)</f>
        <v>1.07864</v>
      </c>
      <c r="DE565">
        <f t="shared" si="229"/>
        <v>102.24463792368167</v>
      </c>
      <c r="DF565" s="2">
        <v>39525</v>
      </c>
      <c r="DG565">
        <v>109.35546875</v>
      </c>
      <c r="DH565" s="22">
        <f>_xll.BDH(DH$3&amp;" Govt",$A$8,DF565,DF565)</f>
        <v>1.0611200000000001</v>
      </c>
      <c r="DI565">
        <f t="shared" si="230"/>
        <v>103.05664651500301</v>
      </c>
      <c r="DJ565" s="2">
        <v>39889</v>
      </c>
      <c r="DK565">
        <v>102.78125</v>
      </c>
      <c r="DL565" s="22">
        <f>_xll.BDH(DL$3&amp;" Govt",$A$8,DJ565,DJ565)</f>
        <v>1.04481</v>
      </c>
      <c r="DM565">
        <f t="shared" si="231"/>
        <v>98.373149185019287</v>
      </c>
      <c r="DP565" s="22"/>
    </row>
    <row r="566" spans="4:120" x14ac:dyDescent="0.25">
      <c r="D566" s="2"/>
      <c r="F566" s="2">
        <v>38980</v>
      </c>
      <c r="G566">
        <v>128.11328125</v>
      </c>
      <c r="H566" s="22">
        <f>_xll.BDH(H$3&amp;" Govt",$A$8,F566,F566)</f>
        <v>1.28305</v>
      </c>
      <c r="I566" s="14">
        <f t="shared" si="210"/>
        <v>99.850575776470123</v>
      </c>
      <c r="J566" s="2">
        <v>38980</v>
      </c>
      <c r="K566">
        <v>127.60546875</v>
      </c>
      <c r="L566" s="22">
        <f>_xll.BDH(L$3&amp;" Govt",$A$8,J566,J566)</f>
        <v>1.25827</v>
      </c>
      <c r="M566">
        <f t="shared" si="211"/>
        <v>101.41342378821716</v>
      </c>
      <c r="N566" s="2">
        <v>38980</v>
      </c>
      <c r="O566">
        <v>128.06640625</v>
      </c>
      <c r="P566" s="22">
        <f>_xll.BDH(P$3&amp;" Govt",$A$8,N566,N566)</f>
        <v>1.2395100000000001</v>
      </c>
      <c r="Q566">
        <f t="shared" si="212"/>
        <v>103.32018801784575</v>
      </c>
      <c r="R566" s="2">
        <v>38980</v>
      </c>
      <c r="S566">
        <v>128.28125</v>
      </c>
      <c r="T566" s="22">
        <f>_xll.BDH(T$3&amp;" Govt",$A$8,R566,R566)</f>
        <v>1.20824</v>
      </c>
      <c r="U566">
        <f t="shared" si="213"/>
        <v>106.17199397470701</v>
      </c>
      <c r="V566" s="2">
        <v>39077</v>
      </c>
      <c r="W566">
        <v>101.47265625</v>
      </c>
      <c r="X566" s="22">
        <f>_xll.BDH(X$3&amp;" Govt",$A$8,V566,V566)</f>
        <v>1.0663400000000001</v>
      </c>
      <c r="Y566">
        <f t="shared" si="214"/>
        <v>95.159757910235001</v>
      </c>
      <c r="Z566" s="2">
        <v>38980</v>
      </c>
      <c r="AA566">
        <v>122.4375</v>
      </c>
      <c r="AB566" s="22">
        <f>_xll.BDH(AB$3&amp;" Govt",$A$8,Z566,Z566)</f>
        <v>1.16797</v>
      </c>
      <c r="AC566">
        <f t="shared" si="215"/>
        <v>104.82931924621352</v>
      </c>
      <c r="AD566" s="2">
        <v>39617</v>
      </c>
      <c r="AE566">
        <v>114.109375</v>
      </c>
      <c r="AF566" s="22">
        <f>_xll.BDH(AF$3&amp;" Govt",$A$8,AD566,AD566)</f>
        <v>1.07948</v>
      </c>
      <c r="AG566">
        <f t="shared" si="216"/>
        <v>105.70772501574832</v>
      </c>
      <c r="AH566" s="2">
        <v>38980</v>
      </c>
      <c r="AI566">
        <v>120.43359375</v>
      </c>
      <c r="AJ566" s="22">
        <f>_xll.BDH(AJ$3&amp;" Govt",$A$8,AH566,AH566)</f>
        <v>1.1448199999999999</v>
      </c>
      <c r="AK566">
        <f t="shared" si="217"/>
        <v>105.19871573697175</v>
      </c>
      <c r="AL566" s="2">
        <v>39981</v>
      </c>
      <c r="AM566">
        <v>108.83203125</v>
      </c>
      <c r="AN566" s="22">
        <f>_xll.BDH(AN$3&amp;" Govt",$A$8,AL566,AL566)</f>
        <v>1.0496300000000001</v>
      </c>
      <c r="AO566">
        <f t="shared" si="218"/>
        <v>103.68609057477396</v>
      </c>
      <c r="AP566" s="2">
        <v>38980</v>
      </c>
      <c r="AQ566">
        <v>117.10546875</v>
      </c>
      <c r="AR566" s="22">
        <f>_xll.BDH(AR$3&amp;" Govt",$A$8,AP566,AP566)</f>
        <v>1.13059</v>
      </c>
      <c r="AS566">
        <f t="shared" si="219"/>
        <v>103.57907707480166</v>
      </c>
      <c r="AV566" s="22"/>
      <c r="AX566" s="2">
        <v>38980</v>
      </c>
      <c r="AY566">
        <v>107.19921875</v>
      </c>
      <c r="AZ566" s="22">
        <f>_xll.BDH(AZ$3&amp;" Govt",$A$8,AX566,AX566)</f>
        <v>1.1068</v>
      </c>
      <c r="BA566">
        <f t="shared" si="220"/>
        <v>96.855094642211782</v>
      </c>
      <c r="BB566" s="2">
        <v>38980</v>
      </c>
      <c r="BC566">
        <v>107.3046875</v>
      </c>
      <c r="BD566" s="22">
        <f>_xll.BDH(BD$3&amp;" Govt",$A$8,BB566,BB566)</f>
        <v>1.10015</v>
      </c>
      <c r="BE566">
        <f t="shared" si="221"/>
        <v>97.53641548879699</v>
      </c>
      <c r="BH566" s="22"/>
      <c r="BJ566" s="2">
        <v>38980</v>
      </c>
      <c r="BK566">
        <v>105.06640625</v>
      </c>
      <c r="BL566" s="22">
        <f>_xll.BDH(BL$3&amp;" Govt",$A$8,BJ566,BJ566)</f>
        <v>1.07843</v>
      </c>
      <c r="BM566">
        <f t="shared" si="222"/>
        <v>97.42533706406536</v>
      </c>
      <c r="BN566" s="2">
        <v>39155</v>
      </c>
      <c r="BO566">
        <v>102.125</v>
      </c>
      <c r="BP566" s="22">
        <f>_xll.BDH(BP$3&amp;" Govt",$A$8,BN566,BN566)</f>
        <v>1.0582</v>
      </c>
      <c r="BQ566">
        <f t="shared" si="223"/>
        <v>96.50822150822151</v>
      </c>
      <c r="BR566" s="2">
        <v>39336</v>
      </c>
      <c r="BS566">
        <v>105.3203125</v>
      </c>
      <c r="BT566" s="22">
        <f>_xll.BDH(BT$3&amp;" Govt",$A$8,BR566,BR566)</f>
        <v>1.07107</v>
      </c>
      <c r="BU566">
        <f t="shared" si="224"/>
        <v>98.331866731399444</v>
      </c>
      <c r="BV566" s="2">
        <v>39514</v>
      </c>
      <c r="BW566">
        <v>116.33203125</v>
      </c>
      <c r="BX566" s="22">
        <f>_xll.BDH(BX$3&amp;" Govt",$A$8,BV566,BV566)</f>
        <v>1.05925</v>
      </c>
      <c r="BY566">
        <f t="shared" si="225"/>
        <v>109.82490559358035</v>
      </c>
      <c r="BZ566" s="2">
        <v>39696</v>
      </c>
      <c r="CA566">
        <v>115.890625</v>
      </c>
      <c r="CB566" s="22">
        <f>_xll.BDH(CB$3&amp;" Govt",$A$8,BZ566,BZ566)</f>
        <v>1.08426</v>
      </c>
      <c r="CC566">
        <f t="shared" si="226"/>
        <v>106.88453415232509</v>
      </c>
      <c r="CD566" s="2">
        <v>39878</v>
      </c>
      <c r="CE566">
        <v>104.203125</v>
      </c>
      <c r="CF566" s="22">
        <f>_xll.BDH(CF$3&amp;" Govt",$A$8,CD566,CD566)</f>
        <v>1.0431999999999999</v>
      </c>
      <c r="CG566">
        <f t="shared" si="227"/>
        <v>99.887964915644176</v>
      </c>
      <c r="CH566" s="2">
        <v>40060</v>
      </c>
      <c r="CI566">
        <v>112.2421875</v>
      </c>
      <c r="CJ566" s="22">
        <f>_xll.BDH(CJ$3&amp;" Govt",$A$8,CH566,CH566)</f>
        <v>1.04054</v>
      </c>
      <c r="CK566">
        <f t="shared" si="228"/>
        <v>107.8691712956734</v>
      </c>
      <c r="CN566" s="22"/>
      <c r="CR566" s="22"/>
      <c r="CV566" s="22"/>
      <c r="CZ566" s="22"/>
      <c r="DB566" s="2">
        <v>38985</v>
      </c>
      <c r="DC566">
        <v>110.9453125</v>
      </c>
      <c r="DD566" s="22">
        <f>_xll.BDH(DD$3&amp;" Govt",$A$8,DB566,DB566)</f>
        <v>1.0789599999999999</v>
      </c>
      <c r="DE566">
        <f t="shared" si="229"/>
        <v>102.82615898643138</v>
      </c>
      <c r="DF566" s="2">
        <v>39526</v>
      </c>
      <c r="DG566">
        <v>110.62109375</v>
      </c>
      <c r="DH566" s="22">
        <f>_xll.BDH(DH$3&amp;" Govt",$A$8,DF566,DF566)</f>
        <v>1.0612900000000001</v>
      </c>
      <c r="DI566">
        <f t="shared" si="230"/>
        <v>104.23267320901921</v>
      </c>
      <c r="DJ566" s="2">
        <v>39890</v>
      </c>
      <c r="DK566">
        <v>108.828125</v>
      </c>
      <c r="DL566" s="22">
        <f>_xll.BDH(DL$3&amp;" Govt",$A$8,DJ566,DJ566)</f>
        <v>1.04495</v>
      </c>
      <c r="DM566">
        <f t="shared" si="231"/>
        <v>104.14672950858892</v>
      </c>
      <c r="DP566" s="22"/>
    </row>
    <row r="567" spans="4:120" x14ac:dyDescent="0.25">
      <c r="D567" s="2"/>
      <c r="F567" s="2">
        <v>38981</v>
      </c>
      <c r="G567">
        <v>128.16015625</v>
      </c>
      <c r="H567" s="22">
        <f>_xll.BDH(H$3&amp;" Govt",$A$8,F567,F567)</f>
        <v>1.2831699999999999</v>
      </c>
      <c r="I567" s="14">
        <f t="shared" si="210"/>
        <v>99.877768534177079</v>
      </c>
      <c r="J567" s="2">
        <v>38981</v>
      </c>
      <c r="K567">
        <v>127.73046875</v>
      </c>
      <c r="L567" s="22">
        <f>_xll.BDH(L$3&amp;" Govt",$A$8,J567,J567)</f>
        <v>1.2584</v>
      </c>
      <c r="M567">
        <f t="shared" si="211"/>
        <v>101.50227968054674</v>
      </c>
      <c r="N567" s="2">
        <v>38981</v>
      </c>
      <c r="O567">
        <v>128.32421875</v>
      </c>
      <c r="P567" s="22">
        <f>_xll.BDH(P$3&amp;" Govt",$A$8,N567,N567)</f>
        <v>1.23963</v>
      </c>
      <c r="Q567">
        <f t="shared" si="212"/>
        <v>103.51816166920774</v>
      </c>
      <c r="R567" s="2">
        <v>38981</v>
      </c>
      <c r="S567">
        <v>128.609375</v>
      </c>
      <c r="T567" s="22">
        <f>_xll.BDH(T$3&amp;" Govt",$A$8,R567,R567)</f>
        <v>1.2083599999999999</v>
      </c>
      <c r="U567">
        <f t="shared" si="213"/>
        <v>106.43299596146845</v>
      </c>
      <c r="V567" s="2">
        <v>39078</v>
      </c>
      <c r="W567">
        <v>101.22265625</v>
      </c>
      <c r="X567" s="22">
        <f>_xll.BDH(X$3&amp;" Govt",$A$8,V567,V567)</f>
        <v>1.0661499999999999</v>
      </c>
      <c r="Y567">
        <f t="shared" si="214"/>
        <v>94.942227876002448</v>
      </c>
      <c r="Z567" s="2">
        <v>38981</v>
      </c>
      <c r="AA567">
        <v>122.86328125</v>
      </c>
      <c r="AB567" s="22">
        <f>_xll.BDH(AB$3&amp;" Govt",$A$8,Z567,Z567)</f>
        <v>1.1680900000000001</v>
      </c>
      <c r="AC567">
        <f t="shared" si="215"/>
        <v>105.18306059464595</v>
      </c>
      <c r="AD567" s="2">
        <v>39618</v>
      </c>
      <c r="AE567">
        <v>113.71875</v>
      </c>
      <c r="AF567" s="22">
        <f>_xll.BDH(AF$3&amp;" Govt",$A$8,AD567,AD567)</f>
        <v>1.07969</v>
      </c>
      <c r="AG567">
        <f t="shared" si="216"/>
        <v>105.32537117135473</v>
      </c>
      <c r="AH567" s="2">
        <v>38981</v>
      </c>
      <c r="AI567">
        <v>120.9921875</v>
      </c>
      <c r="AJ567" s="22">
        <f>_xll.BDH(AJ$3&amp;" Govt",$A$8,AH567,AH567)</f>
        <v>1.1449400000000001</v>
      </c>
      <c r="AK567">
        <f t="shared" si="217"/>
        <v>105.67557033556344</v>
      </c>
      <c r="AL567" s="2">
        <v>39982</v>
      </c>
      <c r="AM567">
        <v>108.66796875</v>
      </c>
      <c r="AN567" s="22">
        <f>_xll.BDH(AN$3&amp;" Govt",$A$8,AL567,AL567)</f>
        <v>1.04972</v>
      </c>
      <c r="AO567">
        <f t="shared" si="218"/>
        <v>103.52090914720117</v>
      </c>
      <c r="AP567" s="2">
        <v>38981</v>
      </c>
      <c r="AQ567">
        <v>117.7109375</v>
      </c>
      <c r="AR567" s="22">
        <f>_xll.BDH(AR$3&amp;" Govt",$A$8,AP567,AP567)</f>
        <v>1.1307</v>
      </c>
      <c r="AS567">
        <f t="shared" si="219"/>
        <v>104.10448173697709</v>
      </c>
      <c r="AV567" s="22"/>
      <c r="AX567" s="2">
        <v>38981</v>
      </c>
      <c r="AY567">
        <v>107.8203125</v>
      </c>
      <c r="AZ567" s="22">
        <f>_xll.BDH(AZ$3&amp;" Govt",$A$8,AX567,AX567)</f>
        <v>1.1069100000000001</v>
      </c>
      <c r="BA567">
        <f t="shared" si="220"/>
        <v>97.406575512010903</v>
      </c>
      <c r="BB567" s="2">
        <v>38981</v>
      </c>
      <c r="BC567">
        <v>107.9921875</v>
      </c>
      <c r="BD567" s="22">
        <f>_xll.BDH(BD$3&amp;" Govt",$A$8,BB567,BB567)</f>
        <v>1.10026</v>
      </c>
      <c r="BE567">
        <f t="shared" si="221"/>
        <v>98.151516459745878</v>
      </c>
      <c r="BH567" s="22"/>
      <c r="BJ567" s="2">
        <v>38981</v>
      </c>
      <c r="BK567">
        <v>105.7578125</v>
      </c>
      <c r="BL567" s="22">
        <f>_xll.BDH(BL$3&amp;" Govt",$A$8,BJ567,BJ567)</f>
        <v>1.07853</v>
      </c>
      <c r="BM567">
        <f t="shared" si="222"/>
        <v>98.057367435305466</v>
      </c>
      <c r="BN567" s="2">
        <v>39156</v>
      </c>
      <c r="BO567">
        <v>102.15625</v>
      </c>
      <c r="BP567" s="22">
        <f>_xll.BDH(BP$3&amp;" Govt",$A$8,BN567,BN567)</f>
        <v>1.0583</v>
      </c>
      <c r="BQ567">
        <f t="shared" si="223"/>
        <v>96.528630823018048</v>
      </c>
      <c r="BR567" s="2">
        <v>39337</v>
      </c>
      <c r="BS567">
        <v>105.20703125</v>
      </c>
      <c r="BT567" s="22">
        <f>_xll.BDH(BT$3&amp;" Govt",$A$8,BR567,BR567)</f>
        <v>1.07107</v>
      </c>
      <c r="BU567">
        <f t="shared" si="224"/>
        <v>98.226102168859185</v>
      </c>
      <c r="BV567" s="2">
        <v>39517</v>
      </c>
      <c r="BW567">
        <v>116.8203125</v>
      </c>
      <c r="BX567" s="22">
        <f>_xll.BDH(BX$3&amp;" Govt",$A$8,BV567,BV567)</f>
        <v>1.05976</v>
      </c>
      <c r="BY567">
        <f t="shared" si="225"/>
        <v>110.23280035102287</v>
      </c>
      <c r="BZ567" s="2">
        <v>39699</v>
      </c>
      <c r="CA567">
        <v>116.171875</v>
      </c>
      <c r="CB567" s="22">
        <f>_xll.BDH(CB$3&amp;" Govt",$A$8,BZ567,BZ567)</f>
        <v>1.08483</v>
      </c>
      <c r="CC567">
        <f t="shared" si="226"/>
        <v>107.08763124176139</v>
      </c>
      <c r="CD567" s="2">
        <v>39881</v>
      </c>
      <c r="CE567">
        <v>103.96484375</v>
      </c>
      <c r="CF567" s="22">
        <f>_xll.BDH(CF$3&amp;" Govt",$A$8,CD567,CD567)</f>
        <v>1.0436300000000001</v>
      </c>
      <c r="CG567">
        <f t="shared" si="227"/>
        <v>99.61848907179747</v>
      </c>
      <c r="CH567" s="2">
        <v>40063</v>
      </c>
      <c r="CI567">
        <v>112.2421875</v>
      </c>
      <c r="CJ567" s="22">
        <f>_xll.BDH(CJ$3&amp;" Govt",$A$8,CH567,CH567)</f>
        <v>1.0403800000000001</v>
      </c>
      <c r="CK567">
        <f t="shared" si="228"/>
        <v>107.88576049135892</v>
      </c>
      <c r="CN567" s="22"/>
      <c r="CR567" s="22"/>
      <c r="CV567" s="22"/>
      <c r="CZ567" s="22"/>
      <c r="DB567" s="2">
        <v>38986</v>
      </c>
      <c r="DC567">
        <v>110.57421875</v>
      </c>
      <c r="DD567" s="22">
        <f>_xll.BDH(DD$3&amp;" Govt",$A$8,DB567,DB567)</f>
        <v>1.0790599999999999</v>
      </c>
      <c r="DE567">
        <f t="shared" si="229"/>
        <v>102.47272510333069</v>
      </c>
      <c r="DF567" s="2">
        <v>39527</v>
      </c>
      <c r="DG567">
        <v>111.51171875</v>
      </c>
      <c r="DH567" s="22">
        <f>_xll.BDH(DH$3&amp;" Govt",$A$8,DF567,DF567)</f>
        <v>1.0614600000000001</v>
      </c>
      <c r="DI567">
        <f t="shared" si="230"/>
        <v>105.05503622369189</v>
      </c>
      <c r="DJ567" s="2">
        <v>39891</v>
      </c>
      <c r="DK567">
        <v>109.453125</v>
      </c>
      <c r="DL567" s="22">
        <f>_xll.BDH(DL$3&amp;" Govt",$A$8,DJ567,DJ567)</f>
        <v>1.0450999999999999</v>
      </c>
      <c r="DM567">
        <f t="shared" si="231"/>
        <v>104.72981054444551</v>
      </c>
      <c r="DP567" s="22"/>
    </row>
    <row r="568" spans="4:120" x14ac:dyDescent="0.25">
      <c r="D568" s="2"/>
      <c r="F568" s="2">
        <v>38982</v>
      </c>
      <c r="G568">
        <v>128.19140625</v>
      </c>
      <c r="H568" s="22">
        <f>_xll.BDH(H$3&amp;" Govt",$A$8,F568,F568)</f>
        <v>1.2833000000000001</v>
      </c>
      <c r="I568" s="14">
        <f t="shared" si="210"/>
        <v>99.892002064988688</v>
      </c>
      <c r="J568" s="2">
        <v>38982</v>
      </c>
      <c r="K568">
        <v>127.82421875</v>
      </c>
      <c r="L568" s="22">
        <f>_xll.BDH(L$3&amp;" Govt",$A$8,J568,J568)</f>
        <v>1.2585200000000001</v>
      </c>
      <c r="M568">
        <f t="shared" si="211"/>
        <v>101.56709368941296</v>
      </c>
      <c r="N568" s="2">
        <v>38982</v>
      </c>
      <c r="O568">
        <v>128.48046875</v>
      </c>
      <c r="P568" s="22">
        <f>_xll.BDH(P$3&amp;" Govt",$A$8,N568,N568)</f>
        <v>1.23976</v>
      </c>
      <c r="Q568">
        <f t="shared" si="212"/>
        <v>103.63333931567401</v>
      </c>
      <c r="R568" s="2">
        <v>38982</v>
      </c>
      <c r="S568">
        <v>128.78125</v>
      </c>
      <c r="T568" s="22">
        <f>_xll.BDH(T$3&amp;" Govt",$A$8,R568,R568)</f>
        <v>1.2084699999999999</v>
      </c>
      <c r="U568">
        <f t="shared" si="213"/>
        <v>106.5655332776155</v>
      </c>
      <c r="V568" s="2">
        <v>39079</v>
      </c>
      <c r="W568">
        <v>101.15625</v>
      </c>
      <c r="X568" s="22">
        <f>_xll.BDH(X$3&amp;" Govt",$A$8,V568,V568)</f>
        <v>1.0659700000000001</v>
      </c>
      <c r="Y568">
        <f t="shared" si="214"/>
        <v>94.895963301030974</v>
      </c>
      <c r="Z568" s="2">
        <v>38982</v>
      </c>
      <c r="AA568">
        <v>123.11328125</v>
      </c>
      <c r="AB568" s="22">
        <f>_xll.BDH(AB$3&amp;" Govt",$A$8,Z568,Z568)</f>
        <v>1.1681999999999999</v>
      </c>
      <c r="AC568">
        <f t="shared" si="215"/>
        <v>105.38716080294471</v>
      </c>
      <c r="AD568" s="2">
        <v>39619</v>
      </c>
      <c r="AE568">
        <v>114.04296875</v>
      </c>
      <c r="AF568" s="22">
        <f>_xll.BDH(AF$3&amp;" Govt",$A$8,AD568,AD568)</f>
        <v>1.0799099999999999</v>
      </c>
      <c r="AG568">
        <f t="shared" si="216"/>
        <v>105.60414178033355</v>
      </c>
      <c r="AH568" s="2">
        <v>38982</v>
      </c>
      <c r="AI568">
        <v>121.23828125</v>
      </c>
      <c r="AJ568" s="22">
        <f>_xll.BDH(AJ$3&amp;" Govt",$A$8,AH568,AH568)</f>
        <v>1.1450499999999999</v>
      </c>
      <c r="AK568">
        <f t="shared" si="217"/>
        <v>105.88033819483866</v>
      </c>
      <c r="AL568" s="2">
        <v>39983</v>
      </c>
      <c r="AM568">
        <v>108.828125</v>
      </c>
      <c r="AN568" s="22">
        <f>_xll.BDH(AN$3&amp;" Govt",$A$8,AL568,AL568)</f>
        <v>1.0498000000000001</v>
      </c>
      <c r="AO568">
        <f t="shared" si="218"/>
        <v>103.66557915793484</v>
      </c>
      <c r="AP568" s="2">
        <v>38982</v>
      </c>
      <c r="AQ568">
        <v>117.96875</v>
      </c>
      <c r="AR568" s="22">
        <f>_xll.BDH(AR$3&amp;" Govt",$A$8,AP568,AP568)</f>
        <v>1.1308100000000001</v>
      </c>
      <c r="AS568">
        <f t="shared" si="219"/>
        <v>104.32234416038061</v>
      </c>
      <c r="AV568" s="22"/>
      <c r="AX568" s="2">
        <v>38982</v>
      </c>
      <c r="AY568">
        <v>108.1484375</v>
      </c>
      <c r="AZ568" s="22">
        <f>_xll.BDH(AZ$3&amp;" Govt",$A$8,AX568,AX568)</f>
        <v>1.1070199999999999</v>
      </c>
      <c r="BA568">
        <f t="shared" si="220"/>
        <v>97.693300482376117</v>
      </c>
      <c r="BB568" s="2">
        <v>38982</v>
      </c>
      <c r="BC568">
        <v>108.296875</v>
      </c>
      <c r="BD568" s="22">
        <f>_xll.BDH(BD$3&amp;" Govt",$A$8,BB568,BB568)</f>
        <v>1.1003700000000001</v>
      </c>
      <c r="BE568">
        <f t="shared" si="221"/>
        <v>98.418600107236657</v>
      </c>
      <c r="BH568" s="22"/>
      <c r="BJ568" s="2">
        <v>38982</v>
      </c>
      <c r="BK568">
        <v>106.05859375</v>
      </c>
      <c r="BL568" s="22">
        <f>_xll.BDH(BL$3&amp;" Govt",$A$8,BJ568,BJ568)</f>
        <v>1.07864</v>
      </c>
      <c r="BM568">
        <f t="shared" si="222"/>
        <v>98.326219823110577</v>
      </c>
      <c r="BN568" s="2">
        <v>39157</v>
      </c>
      <c r="BO568">
        <v>102.25</v>
      </c>
      <c r="BP568" s="22">
        <f>_xll.BDH(BP$3&amp;" Govt",$A$8,BN568,BN568)</f>
        <v>1.0584100000000001</v>
      </c>
      <c r="BQ568">
        <f t="shared" si="223"/>
        <v>96.607174913313358</v>
      </c>
      <c r="BR568" s="2">
        <v>39338</v>
      </c>
      <c r="BS568">
        <v>104.92578125</v>
      </c>
      <c r="BT568" s="22">
        <f>_xll.BDH(BT$3&amp;" Govt",$A$8,BR568,BR568)</f>
        <v>1.0710599999999999</v>
      </c>
      <c r="BU568">
        <f t="shared" si="224"/>
        <v>97.964428930218673</v>
      </c>
      <c r="BV568" s="2">
        <v>39518</v>
      </c>
      <c r="BW568">
        <v>115.66796875</v>
      </c>
      <c r="BX568" s="22">
        <f>_xll.BDH(BX$3&amp;" Govt",$A$8,BV568,BV568)</f>
        <v>1.05993</v>
      </c>
      <c r="BY568">
        <f t="shared" si="225"/>
        <v>109.12793179738284</v>
      </c>
      <c r="BZ568" s="2">
        <v>39700</v>
      </c>
      <c r="CA568">
        <v>116.62109375</v>
      </c>
      <c r="CB568" s="22">
        <f>_xll.BDH(CB$3&amp;" Govt",$A$8,BZ568,BZ568)</f>
        <v>1.0850200000000001</v>
      </c>
      <c r="CC568">
        <f t="shared" si="226"/>
        <v>107.48289778068606</v>
      </c>
      <c r="CD568" s="2">
        <v>39882</v>
      </c>
      <c r="CE568">
        <v>103.546875</v>
      </c>
      <c r="CF568" s="22">
        <f>_xll.BDH(CF$3&amp;" Govt",$A$8,CD568,CD568)</f>
        <v>1.0437799999999999</v>
      </c>
      <c r="CG568">
        <f t="shared" si="227"/>
        <v>99.203735461495725</v>
      </c>
      <c r="CH568" s="2">
        <v>40064</v>
      </c>
      <c r="CI568">
        <v>112.50390625</v>
      </c>
      <c r="CJ568" s="22">
        <f>_xll.BDH(CJ$3&amp;" Govt",$A$8,CH568,CH568)</f>
        <v>1.0403199999999999</v>
      </c>
      <c r="CK568">
        <f t="shared" si="228"/>
        <v>108.14355799177177</v>
      </c>
      <c r="CN568" s="22"/>
      <c r="CR568" s="22"/>
      <c r="CV568" s="22"/>
      <c r="CZ568" s="22"/>
      <c r="DB568" s="2">
        <v>38987</v>
      </c>
      <c r="DC568">
        <v>110.3046875</v>
      </c>
      <c r="DD568" s="22">
        <f>_xll.BDH(DD$3&amp;" Govt",$A$8,DB568,DB568)</f>
        <v>1.07917</v>
      </c>
      <c r="DE568">
        <f t="shared" si="229"/>
        <v>102.21252212348379</v>
      </c>
      <c r="DF568" s="2">
        <v>39528</v>
      </c>
      <c r="DG568">
        <v>111.51171875</v>
      </c>
      <c r="DH568" s="22">
        <f>_xll.BDH(DH$3&amp;" Govt",$A$8,DF568,DF568)</f>
        <v>1.0616300000000001</v>
      </c>
      <c r="DI568">
        <f t="shared" si="230"/>
        <v>105.03821364317135</v>
      </c>
      <c r="DJ568" s="2">
        <v>39892</v>
      </c>
      <c r="DK568">
        <v>108.42578125</v>
      </c>
      <c r="DL568" s="22">
        <f>_xll.BDH(DL$3&amp;" Govt",$A$8,DJ568,DJ568)</f>
        <v>1.0452399999999999</v>
      </c>
      <c r="DM568">
        <f t="shared" si="231"/>
        <v>103.73290464390954</v>
      </c>
      <c r="DP568" s="22"/>
    </row>
    <row r="569" spans="4:120" x14ac:dyDescent="0.25">
      <c r="D569" s="2"/>
      <c r="F569" s="2">
        <v>38985</v>
      </c>
      <c r="G569">
        <v>128.23828125</v>
      </c>
      <c r="H569" s="22">
        <f>_xll.BDH(H$3&amp;" Govt",$A$8,F569,F569)</f>
        <v>1.2836799999999999</v>
      </c>
      <c r="I569" s="14">
        <f t="shared" si="210"/>
        <v>99.898947751776149</v>
      </c>
      <c r="J569" s="2">
        <v>38985</v>
      </c>
      <c r="K569">
        <v>127.91015625</v>
      </c>
      <c r="L569" s="22">
        <f>_xll.BDH(L$3&amp;" Govt",$A$8,J569,J569)</f>
        <v>1.2588900000000001</v>
      </c>
      <c r="M569">
        <f t="shared" si="211"/>
        <v>101.60550663679908</v>
      </c>
      <c r="N569" s="2">
        <v>38985</v>
      </c>
      <c r="O569">
        <v>128.6015625</v>
      </c>
      <c r="P569" s="22">
        <f>_xll.BDH(P$3&amp;" Govt",$A$8,N569,N569)</f>
        <v>1.2401200000000001</v>
      </c>
      <c r="Q569">
        <f t="shared" si="212"/>
        <v>103.70090192884558</v>
      </c>
      <c r="R569" s="2">
        <v>38985</v>
      </c>
      <c r="S569">
        <v>129.03515625</v>
      </c>
      <c r="T569" s="22">
        <f>_xll.BDH(T$3&amp;" Govt",$A$8,R569,R569)</f>
        <v>1.2088300000000001</v>
      </c>
      <c r="U569">
        <f t="shared" si="213"/>
        <v>106.74384011813075</v>
      </c>
      <c r="V569" s="2">
        <v>39080</v>
      </c>
      <c r="W569">
        <v>101.2421875</v>
      </c>
      <c r="X569" s="22">
        <f>_xll.BDH(X$3&amp;" Govt",$A$8,V569,V569)</f>
        <v>1.0657799999999999</v>
      </c>
      <c r="Y569">
        <f t="shared" si="214"/>
        <v>94.993514139878783</v>
      </c>
      <c r="Z569" s="2">
        <v>38985</v>
      </c>
      <c r="AA569">
        <v>123.3203125</v>
      </c>
      <c r="AB569" s="22">
        <f>_xll.BDH(AB$3&amp;" Govt",$A$8,Z569,Z569)</f>
        <v>1.16855</v>
      </c>
      <c r="AC569">
        <f t="shared" si="215"/>
        <v>105.53276496512773</v>
      </c>
      <c r="AD569" s="2">
        <v>39622</v>
      </c>
      <c r="AE569">
        <v>113.95703125</v>
      </c>
      <c r="AF569" s="22">
        <f>_xll.BDH(AF$3&amp;" Govt",$A$8,AD569,AD569)</f>
        <v>1.08056</v>
      </c>
      <c r="AG569">
        <f t="shared" si="216"/>
        <v>105.46108614977419</v>
      </c>
      <c r="AH569" s="2">
        <v>38985</v>
      </c>
      <c r="AI569">
        <v>121.51171875</v>
      </c>
      <c r="AJ569" s="22">
        <f>_xll.BDH(AJ$3&amp;" Govt",$A$8,AH569,AH569)</f>
        <v>1.1453899999999999</v>
      </c>
      <c r="AK569">
        <f t="shared" si="217"/>
        <v>106.08763718034906</v>
      </c>
      <c r="AL569" s="2">
        <v>39986</v>
      </c>
      <c r="AM569">
        <v>108.7734375</v>
      </c>
      <c r="AN569" s="22">
        <f>_xll.BDH(AN$3&amp;" Govt",$A$8,AL569,AL569)</f>
        <v>1.0500700000000001</v>
      </c>
      <c r="AO569">
        <f t="shared" si="218"/>
        <v>103.58684421038596</v>
      </c>
      <c r="AP569" s="2">
        <v>38985</v>
      </c>
      <c r="AQ569">
        <v>118.26953125</v>
      </c>
      <c r="AR569" s="22">
        <f>_xll.BDH(AR$3&amp;" Govt",$A$8,AP569,AP569)</f>
        <v>1.1311499999999999</v>
      </c>
      <c r="AS569">
        <f t="shared" si="219"/>
        <v>104.55689453211335</v>
      </c>
      <c r="AV569" s="22"/>
      <c r="AX569" s="2">
        <v>38985</v>
      </c>
      <c r="AY569">
        <v>108.421875</v>
      </c>
      <c r="AZ569" s="22">
        <f>_xll.BDH(AZ$3&amp;" Govt",$A$8,AX569,AX569)</f>
        <v>1.1073500000000001</v>
      </c>
      <c r="BA569">
        <f t="shared" si="220"/>
        <v>97.911116629791834</v>
      </c>
      <c r="BB569" s="2">
        <v>38985</v>
      </c>
      <c r="BC569">
        <v>108.66015625</v>
      </c>
      <c r="BD569" s="22">
        <f>_xll.BDH(BD$3&amp;" Govt",$A$8,BB569,BB569)</f>
        <v>1.1006899999999999</v>
      </c>
      <c r="BE569">
        <f t="shared" si="221"/>
        <v>98.720035841154186</v>
      </c>
      <c r="BH569" s="22"/>
      <c r="BJ569" s="2">
        <v>38985</v>
      </c>
      <c r="BK569">
        <v>106.37890625</v>
      </c>
      <c r="BL569" s="22">
        <f>_xll.BDH(BL$3&amp;" Govt",$A$8,BJ569,BJ569)</f>
        <v>1.0789599999999999</v>
      </c>
      <c r="BM569">
        <f t="shared" si="222"/>
        <v>98.593929571068443</v>
      </c>
      <c r="BN569" s="2">
        <v>39160</v>
      </c>
      <c r="BO569">
        <v>102.18359375</v>
      </c>
      <c r="BP569" s="22">
        <f>_xll.BDH(BP$3&amp;" Govt",$A$8,BN569,BN569)</f>
        <v>1.0587200000000001</v>
      </c>
      <c r="BQ569">
        <f t="shared" si="223"/>
        <v>96.516164566646509</v>
      </c>
      <c r="BR569" s="2">
        <v>39339</v>
      </c>
      <c r="BS569">
        <v>105.05859375</v>
      </c>
      <c r="BT569" s="22">
        <f>_xll.BDH(BT$3&amp;" Govt",$A$8,BR569,BR569)</f>
        <v>1.0710500000000001</v>
      </c>
      <c r="BU569">
        <f t="shared" si="224"/>
        <v>98.089345735493197</v>
      </c>
      <c r="BV569" s="2">
        <v>39519</v>
      </c>
      <c r="BW569">
        <v>116.5859375</v>
      </c>
      <c r="BX569" s="22">
        <f>_xll.BDH(BX$3&amp;" Govt",$A$8,BV569,BV569)</f>
        <v>1.0601</v>
      </c>
      <c r="BY569">
        <f t="shared" si="225"/>
        <v>109.97635836241864</v>
      </c>
      <c r="BZ569" s="2">
        <v>39701</v>
      </c>
      <c r="CA569">
        <v>116.4453125</v>
      </c>
      <c r="CB569" s="22">
        <f>_xll.BDH(CB$3&amp;" Govt",$A$8,BZ569,BZ569)</f>
        <v>1.08521</v>
      </c>
      <c r="CC569">
        <f t="shared" si="226"/>
        <v>107.30210051510767</v>
      </c>
      <c r="CD569" s="2">
        <v>39883</v>
      </c>
      <c r="CE569">
        <v>104.28515625</v>
      </c>
      <c r="CF569" s="22">
        <f>_xll.BDH(CF$3&amp;" Govt",$A$8,CD569,CD569)</f>
        <v>1.04393</v>
      </c>
      <c r="CG569">
        <f t="shared" si="227"/>
        <v>99.896694462272379</v>
      </c>
      <c r="CH569" s="2">
        <v>40065</v>
      </c>
      <c r="CI569">
        <v>112.5703125</v>
      </c>
      <c r="CJ569" s="22">
        <f>_xll.BDH(CJ$3&amp;" Govt",$A$8,CH569,CH569)</f>
        <v>1.04027</v>
      </c>
      <c r="CK569">
        <f t="shared" si="228"/>
        <v>108.21259144260624</v>
      </c>
      <c r="CN569" s="22"/>
      <c r="CR569" s="22"/>
      <c r="CV569" s="22"/>
      <c r="CZ569" s="22"/>
      <c r="DB569" s="2">
        <v>38988</v>
      </c>
      <c r="DC569">
        <v>110.23828125</v>
      </c>
      <c r="DD569" s="22">
        <f>_xll.BDH(DD$3&amp;" Govt",$A$8,DB569,DB569)</f>
        <v>1.07928</v>
      </c>
      <c r="DE569">
        <f t="shared" si="229"/>
        <v>102.14057635645986</v>
      </c>
      <c r="DF569" s="2">
        <v>39531</v>
      </c>
      <c r="DG569">
        <v>108.61328125</v>
      </c>
      <c r="DH569" s="22">
        <f>_xll.BDH(DH$3&amp;" Govt",$A$8,DF569,DF569)</f>
        <v>1.0621400000000001</v>
      </c>
      <c r="DI569">
        <f t="shared" si="230"/>
        <v>102.25891243150619</v>
      </c>
      <c r="DJ569" s="2">
        <v>39895</v>
      </c>
      <c r="DK569">
        <v>108.97265625</v>
      </c>
      <c r="DL569" s="22">
        <f>_xll.BDH(DL$3&amp;" Govt",$A$8,DJ569,DJ569)</f>
        <v>1.0456799999999999</v>
      </c>
      <c r="DM569">
        <f t="shared" si="231"/>
        <v>104.21224107757632</v>
      </c>
      <c r="DP569" s="22"/>
    </row>
    <row r="570" spans="4:120" x14ac:dyDescent="0.25">
      <c r="D570" s="2"/>
      <c r="F570" s="2">
        <v>38986</v>
      </c>
      <c r="G570">
        <v>128.26171875</v>
      </c>
      <c r="H570" s="22">
        <f>_xll.BDH(H$3&amp;" Govt",$A$8,F570,F570)</f>
        <v>1.2838000000000001</v>
      </c>
      <c r="I570" s="14">
        <f t="shared" si="210"/>
        <v>99.907866295373111</v>
      </c>
      <c r="J570" s="2">
        <v>38986</v>
      </c>
      <c r="K570">
        <v>127.875</v>
      </c>
      <c r="L570" s="22">
        <f>_xll.BDH(L$3&amp;" Govt",$A$8,J570,J570)</f>
        <v>1.25902</v>
      </c>
      <c r="M570">
        <f t="shared" si="211"/>
        <v>101.56709186510143</v>
      </c>
      <c r="N570" s="2">
        <v>38986</v>
      </c>
      <c r="O570">
        <v>128.609375</v>
      </c>
      <c r="P570" s="22">
        <f>_xll.BDH(P$3&amp;" Govt",$A$8,N570,N570)</f>
        <v>1.24024</v>
      </c>
      <c r="Q570">
        <f t="shared" si="212"/>
        <v>103.69716748371283</v>
      </c>
      <c r="R570" s="2">
        <v>38986</v>
      </c>
      <c r="S570">
        <v>128.96875</v>
      </c>
      <c r="T570" s="22">
        <f>_xll.BDH(T$3&amp;" Govt",$A$8,R570,R570)</f>
        <v>1.20895</v>
      </c>
      <c r="U570">
        <f t="shared" si="213"/>
        <v>106.67831589395757</v>
      </c>
      <c r="V570" s="2">
        <v>39083</v>
      </c>
      <c r="W570">
        <v>101.2421875</v>
      </c>
      <c r="X570" s="22">
        <f>_xll.BDH(X$3&amp;" Govt",$A$8,V570,V570)</f>
        <v>1.0652200000000001</v>
      </c>
      <c r="Y570">
        <f t="shared" si="214"/>
        <v>95.043453465011922</v>
      </c>
      <c r="Z570" s="2">
        <v>38986</v>
      </c>
      <c r="AA570">
        <v>123.234375</v>
      </c>
      <c r="AB570" s="22">
        <f>_xll.BDH(AB$3&amp;" Govt",$A$8,Z570,Z570)</f>
        <v>1.16866</v>
      </c>
      <c r="AC570">
        <f t="shared" si="215"/>
        <v>105.44929663032875</v>
      </c>
      <c r="AD570" s="2">
        <v>39623</v>
      </c>
      <c r="AE570">
        <v>114.33984375</v>
      </c>
      <c r="AF570" s="22">
        <f>_xll.BDH(AF$3&amp;" Govt",$A$8,AD570,AD570)</f>
        <v>1.0807800000000001</v>
      </c>
      <c r="AG570">
        <f t="shared" si="216"/>
        <v>105.79381904735467</v>
      </c>
      <c r="AH570" s="2">
        <v>38986</v>
      </c>
      <c r="AI570">
        <v>121.44140625</v>
      </c>
      <c r="AJ570" s="22">
        <f>_xll.BDH(AJ$3&amp;" Govt",$A$8,AH570,AH570)</f>
        <v>1.1455</v>
      </c>
      <c r="AK570">
        <f t="shared" si="217"/>
        <v>106.01606831078132</v>
      </c>
      <c r="AL570" s="2">
        <v>39987</v>
      </c>
      <c r="AM570">
        <v>108.83984375</v>
      </c>
      <c r="AN570" s="22">
        <f>_xll.BDH(AN$3&amp;" Govt",$A$8,AL570,AL570)</f>
        <v>1.0501499999999999</v>
      </c>
      <c r="AO570">
        <f t="shared" si="218"/>
        <v>103.64218802075895</v>
      </c>
      <c r="AP570" s="2">
        <v>38986</v>
      </c>
      <c r="AQ570">
        <v>118.1328125</v>
      </c>
      <c r="AR570" s="22">
        <f>_xll.BDH(AR$3&amp;" Govt",$A$8,AP570,AP570)</f>
        <v>1.1312599999999999</v>
      </c>
      <c r="AS570">
        <f t="shared" si="219"/>
        <v>104.42587247847534</v>
      </c>
      <c r="AV570" s="22"/>
      <c r="AX570" s="2">
        <v>38986</v>
      </c>
      <c r="AY570">
        <v>108.30078125</v>
      </c>
      <c r="AZ570" s="22">
        <f>_xll.BDH(AZ$3&amp;" Govt",$A$8,AX570,AX570)</f>
        <v>1.10745</v>
      </c>
      <c r="BA570">
        <f t="shared" si="220"/>
        <v>97.792930832091741</v>
      </c>
      <c r="BB570" s="2">
        <v>38986</v>
      </c>
      <c r="BC570">
        <v>108.46875</v>
      </c>
      <c r="BD570" s="22">
        <f>_xll.BDH(BD$3&amp;" Govt",$A$8,BB570,BB570)</f>
        <v>1.1008</v>
      </c>
      <c r="BE570">
        <f t="shared" si="221"/>
        <v>98.536291787790702</v>
      </c>
      <c r="BH570" s="22"/>
      <c r="BJ570" s="2">
        <v>38986</v>
      </c>
      <c r="BK570">
        <v>106.2265625</v>
      </c>
      <c r="BL570" s="22">
        <f>_xll.BDH(BL$3&amp;" Govt",$A$8,BJ570,BJ570)</f>
        <v>1.0790599999999999</v>
      </c>
      <c r="BM570">
        <f t="shared" si="222"/>
        <v>98.44361064259634</v>
      </c>
      <c r="BN570" s="2">
        <v>39161</v>
      </c>
      <c r="BO570">
        <v>102.24609375</v>
      </c>
      <c r="BP570" s="22">
        <f>_xll.BDH(BP$3&amp;" Govt",$A$8,BN570,BN570)</f>
        <v>1.0588299999999999</v>
      </c>
      <c r="BQ570">
        <f t="shared" si="223"/>
        <v>96.565165087880018</v>
      </c>
      <c r="BR570" s="2">
        <v>39342</v>
      </c>
      <c r="BS570">
        <v>105.14453125</v>
      </c>
      <c r="BT570" s="22">
        <f>_xll.BDH(BT$3&amp;" Govt",$A$8,BR570,BR570)</f>
        <v>1.0710200000000001</v>
      </c>
      <c r="BU570">
        <f t="shared" si="224"/>
        <v>98.172332216018361</v>
      </c>
      <c r="BV570" s="2">
        <v>39520</v>
      </c>
      <c r="BW570">
        <v>116.09765625</v>
      </c>
      <c r="BX570" s="22">
        <f>_xll.BDH(BX$3&amp;" Govt",$A$8,BV570,BV570)</f>
        <v>1.06027</v>
      </c>
      <c r="BY570">
        <f t="shared" si="225"/>
        <v>109.49819975100681</v>
      </c>
      <c r="BZ570" s="2">
        <v>39702</v>
      </c>
      <c r="CA570">
        <v>116.26953125</v>
      </c>
      <c r="CB570" s="22">
        <f>_xll.BDH(CB$3&amp;" Govt",$A$8,BZ570,BZ570)</f>
        <v>1.0853999999999999</v>
      </c>
      <c r="CC570">
        <f t="shared" si="226"/>
        <v>107.12136654689516</v>
      </c>
      <c r="CD570" s="2">
        <v>39884</v>
      </c>
      <c r="CE570">
        <v>106.1015625</v>
      </c>
      <c r="CF570" s="22">
        <f>_xll.BDH(CF$3&amp;" Govt",$A$8,CD570,CD570)</f>
        <v>1.0440700000000001</v>
      </c>
      <c r="CG570">
        <f t="shared" si="227"/>
        <v>101.62303533287998</v>
      </c>
      <c r="CH570" s="2">
        <v>40066</v>
      </c>
      <c r="CI570">
        <v>113.109375</v>
      </c>
      <c r="CJ570" s="22">
        <f>_xll.BDH(CJ$3&amp;" Govt",$A$8,CH570,CH570)</f>
        <v>1.0402100000000001</v>
      </c>
      <c r="CK570">
        <f t="shared" si="228"/>
        <v>108.73705790176983</v>
      </c>
      <c r="CN570" s="22"/>
      <c r="CR570" s="22"/>
      <c r="CV570" s="22"/>
      <c r="CZ570" s="22"/>
      <c r="DB570" s="2">
        <v>38989</v>
      </c>
      <c r="DC570">
        <v>110.2890625</v>
      </c>
      <c r="DD570" s="22">
        <f>_xll.BDH(DD$3&amp;" Govt",$A$8,DB570,DB570)</f>
        <v>1.07938</v>
      </c>
      <c r="DE570">
        <f t="shared" si="229"/>
        <v>102.17816014749208</v>
      </c>
      <c r="DF570" s="2">
        <v>39532</v>
      </c>
      <c r="DG570">
        <v>107.97265625</v>
      </c>
      <c r="DH570" s="22">
        <f>_xll.BDH(DH$3&amp;" Govt",$A$8,DF570,DF570)</f>
        <v>1.0623100000000001</v>
      </c>
      <c r="DI570">
        <f t="shared" si="230"/>
        <v>101.63949906336191</v>
      </c>
      <c r="DJ570" s="2">
        <v>39896</v>
      </c>
      <c r="DK570">
        <v>109.55078125</v>
      </c>
      <c r="DL570" s="22">
        <f>_xll.BDH(DL$3&amp;" Govt",$A$8,DJ570,DJ570)</f>
        <v>1.04583</v>
      </c>
      <c r="DM570">
        <f t="shared" si="231"/>
        <v>104.75008486082824</v>
      </c>
      <c r="DP570" s="22"/>
    </row>
    <row r="571" spans="4:120" x14ac:dyDescent="0.25">
      <c r="D571" s="2"/>
      <c r="F571" s="2">
        <v>38987</v>
      </c>
      <c r="G571">
        <v>128.3046875</v>
      </c>
      <c r="H571" s="22">
        <f>_xll.BDH(H$3&amp;" Govt",$A$8,F571,F571)</f>
        <v>1.28393</v>
      </c>
      <c r="I571" s="14">
        <f t="shared" si="210"/>
        <v>99.931217044542919</v>
      </c>
      <c r="J571" s="2">
        <v>38987</v>
      </c>
      <c r="K571">
        <v>127.9375</v>
      </c>
      <c r="L571" s="22">
        <f>_xll.BDH(L$3&amp;" Govt",$A$8,J571,J571)</f>
        <v>1.2591399999999999</v>
      </c>
      <c r="M571">
        <f t="shared" si="211"/>
        <v>101.60704925584129</v>
      </c>
      <c r="N571" s="2">
        <v>38987</v>
      </c>
      <c r="O571">
        <v>128.65234375</v>
      </c>
      <c r="P571" s="22">
        <f>_xll.BDH(P$3&amp;" Govt",$A$8,N571,N571)</f>
        <v>1.24037</v>
      </c>
      <c r="Q571">
        <f t="shared" si="212"/>
        <v>103.72094113046914</v>
      </c>
      <c r="R571" s="2">
        <v>38987</v>
      </c>
      <c r="S571">
        <v>129.03125</v>
      </c>
      <c r="T571" s="22">
        <f>_xll.BDH(T$3&amp;" Govt",$A$8,R571,R571)</f>
        <v>1.2090700000000001</v>
      </c>
      <c r="U571">
        <f t="shared" si="213"/>
        <v>106.71942071178674</v>
      </c>
      <c r="V571" s="2">
        <v>39084</v>
      </c>
      <c r="W571">
        <v>101.40625</v>
      </c>
      <c r="X571" s="22">
        <f>_xll.BDH(X$3&amp;" Govt",$A$8,V571,V571)</f>
        <v>1.0651600000000001</v>
      </c>
      <c r="Y571">
        <f t="shared" si="214"/>
        <v>95.202833377145211</v>
      </c>
      <c r="Z571" s="2">
        <v>38987</v>
      </c>
      <c r="AA571">
        <v>123.328125</v>
      </c>
      <c r="AB571" s="22">
        <f>_xll.BDH(AB$3&amp;" Govt",$A$8,Z571,Z571)</f>
        <v>1.1687799999999999</v>
      </c>
      <c r="AC571">
        <f t="shared" si="215"/>
        <v>105.51868187340646</v>
      </c>
      <c r="AD571" s="2">
        <v>39624</v>
      </c>
      <c r="AE571">
        <v>114.40625</v>
      </c>
      <c r="AF571" s="22">
        <f>_xll.BDH(AF$3&amp;" Govt",$A$8,AD571,AD571)</f>
        <v>1.081</v>
      </c>
      <c r="AG571">
        <f t="shared" si="216"/>
        <v>105.83371877890842</v>
      </c>
      <c r="AH571" s="2">
        <v>38987</v>
      </c>
      <c r="AI571">
        <v>121.4453125</v>
      </c>
      <c r="AJ571" s="22">
        <f>_xll.BDH(AJ$3&amp;" Govt",$A$8,AH571,AH571)</f>
        <v>1.14561</v>
      </c>
      <c r="AK571">
        <f t="shared" si="217"/>
        <v>106.00929853964263</v>
      </c>
      <c r="AL571" s="2">
        <v>39988</v>
      </c>
      <c r="AM571">
        <v>108.1484375</v>
      </c>
      <c r="AN571" s="22">
        <f>_xll.BDH(AN$3&amp;" Govt",$A$8,AL571,AL571)</f>
        <v>1.0502400000000001</v>
      </c>
      <c r="AO571">
        <f t="shared" si="218"/>
        <v>102.97497476767215</v>
      </c>
      <c r="AP571" s="2">
        <v>38987</v>
      </c>
      <c r="AQ571">
        <v>118.171875</v>
      </c>
      <c r="AR571" s="22">
        <f>_xll.BDH(AR$3&amp;" Govt",$A$8,AP571,AP571)</f>
        <v>1.13137</v>
      </c>
      <c r="AS571">
        <f t="shared" si="219"/>
        <v>104.45024616173312</v>
      </c>
      <c r="AV571" s="22"/>
      <c r="AX571" s="2">
        <v>38987</v>
      </c>
      <c r="AY571">
        <v>108.3515625</v>
      </c>
      <c r="AZ571" s="22">
        <f>_xll.BDH(AZ$3&amp;" Govt",$A$8,AX571,AX571)</f>
        <v>1.1075600000000001</v>
      </c>
      <c r="BA571">
        <f t="shared" si="220"/>
        <v>97.829067951171936</v>
      </c>
      <c r="BB571" s="2">
        <v>38987</v>
      </c>
      <c r="BC571">
        <v>108.50390625</v>
      </c>
      <c r="BD571" s="22">
        <f>_xll.BDH(BD$3&amp;" Govt",$A$8,BB571,BB571)</f>
        <v>1.1009100000000001</v>
      </c>
      <c r="BE571">
        <f t="shared" si="221"/>
        <v>98.558380112815755</v>
      </c>
      <c r="BH571" s="22"/>
      <c r="BJ571" s="2">
        <v>38987</v>
      </c>
      <c r="BK571">
        <v>106.30859375</v>
      </c>
      <c r="BL571" s="22">
        <f>_xll.BDH(BL$3&amp;" Govt",$A$8,BJ571,BJ571)</f>
        <v>1.07917</v>
      </c>
      <c r="BM571">
        <f t="shared" si="222"/>
        <v>98.509589545669357</v>
      </c>
      <c r="BN571" s="2">
        <v>39162</v>
      </c>
      <c r="BO571">
        <v>102.55859375</v>
      </c>
      <c r="BP571" s="22">
        <f>_xll.BDH(BP$3&amp;" Govt",$A$8,BN571,BN571)</f>
        <v>1.0589299999999999</v>
      </c>
      <c r="BQ571">
        <f t="shared" si="223"/>
        <v>96.851155175507358</v>
      </c>
      <c r="BR571" s="2">
        <v>39343</v>
      </c>
      <c r="BS571">
        <v>105.453125</v>
      </c>
      <c r="BT571" s="22">
        <f>_xll.BDH(BT$3&amp;" Govt",$A$8,BR571,BR571)</f>
        <v>1.07101</v>
      </c>
      <c r="BU571">
        <f t="shared" si="224"/>
        <v>98.461382246664357</v>
      </c>
      <c r="BV571" s="2">
        <v>39521</v>
      </c>
      <c r="BW571">
        <v>115.98828125</v>
      </c>
      <c r="BX571" s="22">
        <f>_xll.BDH(BX$3&amp;" Govt",$A$8,BV571,BV571)</f>
        <v>1.06044</v>
      </c>
      <c r="BY571">
        <f t="shared" si="225"/>
        <v>109.37750485647467</v>
      </c>
      <c r="BZ571" s="2">
        <v>39703</v>
      </c>
      <c r="CA571">
        <v>115.69140625</v>
      </c>
      <c r="CB571" s="22">
        <f>_xll.BDH(CB$3&amp;" Govt",$A$8,BZ571,BZ571)</f>
        <v>1.0855900000000001</v>
      </c>
      <c r="CC571">
        <f t="shared" si="226"/>
        <v>106.57007364658848</v>
      </c>
      <c r="CD571" s="2">
        <v>39885</v>
      </c>
      <c r="CE571">
        <v>106.328125</v>
      </c>
      <c r="CF571" s="22">
        <f>_xll.BDH(CF$3&amp;" Govt",$A$8,CD571,CD571)</f>
        <v>1.0442199999999999</v>
      </c>
      <c r="CG571">
        <f t="shared" si="227"/>
        <v>101.82540556587693</v>
      </c>
      <c r="CH571" s="2">
        <v>40067</v>
      </c>
      <c r="CI571">
        <v>113.17578125</v>
      </c>
      <c r="CJ571" s="22">
        <f>_xll.BDH(CJ$3&amp;" Govt",$A$8,CH571,CH571)</f>
        <v>1.04016</v>
      </c>
      <c r="CK571">
        <f t="shared" si="228"/>
        <v>108.80612718235656</v>
      </c>
      <c r="CN571" s="22"/>
      <c r="CR571" s="22"/>
      <c r="CV571" s="22"/>
      <c r="CZ571" s="22"/>
      <c r="DB571" s="2">
        <v>38992</v>
      </c>
      <c r="DC571">
        <v>110.3203125</v>
      </c>
      <c r="DD571" s="22">
        <f>_xll.BDH(DD$3&amp;" Govt",$A$8,DB571,DB571)</f>
        <v>1.0796600000000001</v>
      </c>
      <c r="DE571">
        <f t="shared" si="229"/>
        <v>102.18060546838819</v>
      </c>
      <c r="DF571" s="2">
        <v>39533</v>
      </c>
      <c r="DG571">
        <v>108.1640625</v>
      </c>
      <c r="DH571" s="22">
        <f>_xll.BDH(DH$3&amp;" Govt",$A$8,DF571,DF571)</f>
        <v>1.0624800000000001</v>
      </c>
      <c r="DI571">
        <f t="shared" si="230"/>
        <v>101.80338688728257</v>
      </c>
      <c r="DJ571" s="2">
        <v>39897</v>
      </c>
      <c r="DK571">
        <v>109.015625</v>
      </c>
      <c r="DL571" s="22">
        <f>_xll.BDH(DL$3&amp;" Govt",$A$8,DJ571,DJ571)</f>
        <v>1.0459799999999999</v>
      </c>
      <c r="DM571">
        <f t="shared" si="231"/>
        <v>104.22343161437122</v>
      </c>
      <c r="DP571" s="22"/>
    </row>
    <row r="572" spans="4:120" x14ac:dyDescent="0.25">
      <c r="D572" s="2"/>
      <c r="F572" s="2">
        <v>38988</v>
      </c>
      <c r="G572">
        <v>128.30859375</v>
      </c>
      <c r="H572" s="22">
        <f>_xll.BDH(H$3&amp;" Govt",$A$8,F572,F572)</f>
        <v>1.28406</v>
      </c>
      <c r="I572" s="14">
        <f t="shared" si="210"/>
        <v>99.924141979346757</v>
      </c>
      <c r="J572" s="2">
        <v>38988</v>
      </c>
      <c r="K572">
        <v>128.00390625</v>
      </c>
      <c r="L572" s="22">
        <f>_xll.BDH(L$3&amp;" Govt",$A$8,J572,J572)</f>
        <v>1.25926</v>
      </c>
      <c r="M572">
        <f t="shared" si="211"/>
        <v>101.65010105141114</v>
      </c>
      <c r="N572" s="2">
        <v>38988</v>
      </c>
      <c r="O572">
        <v>128.66015625</v>
      </c>
      <c r="P572" s="22">
        <f>_xll.BDH(P$3&amp;" Govt",$A$8,N572,N572)</f>
        <v>1.2404900000000001</v>
      </c>
      <c r="Q572">
        <f t="shared" si="212"/>
        <v>103.71720549943973</v>
      </c>
      <c r="R572" s="2">
        <v>38988</v>
      </c>
      <c r="S572">
        <v>129.05859375</v>
      </c>
      <c r="T572" s="22">
        <f>_xll.BDH(T$3&amp;" Govt",$A$8,R572,R572)</f>
        <v>1.20919</v>
      </c>
      <c r="U572">
        <f t="shared" si="213"/>
        <v>106.73144315616238</v>
      </c>
      <c r="V572" s="2">
        <v>39085</v>
      </c>
      <c r="W572">
        <v>101.4375</v>
      </c>
      <c r="X572" s="22">
        <f>_xll.BDH(X$3&amp;" Govt",$A$8,V572,V572)</f>
        <v>1.06511</v>
      </c>
      <c r="Y572">
        <f t="shared" si="214"/>
        <v>95.236642224746745</v>
      </c>
      <c r="Z572" s="2">
        <v>38988</v>
      </c>
      <c r="AA572">
        <v>123.35546875</v>
      </c>
      <c r="AB572" s="22">
        <f>_xll.BDH(AB$3&amp;" Govt",$A$8,Z572,Z572)</f>
        <v>1.16889</v>
      </c>
      <c r="AC572">
        <f t="shared" si="215"/>
        <v>105.5321448126</v>
      </c>
      <c r="AD572" s="2">
        <v>39625</v>
      </c>
      <c r="AE572">
        <v>115.04296875</v>
      </c>
      <c r="AF572" s="22">
        <f>_xll.BDH(AF$3&amp;" Govt",$A$8,AD572,AD572)</f>
        <v>1.0812200000000001</v>
      </c>
      <c r="AG572">
        <f t="shared" si="216"/>
        <v>106.40107355579808</v>
      </c>
      <c r="AH572" s="2">
        <v>38988</v>
      </c>
      <c r="AI572">
        <v>121.46875</v>
      </c>
      <c r="AJ572" s="22">
        <f>_xll.BDH(AJ$3&amp;" Govt",$A$8,AH572,AH572)</f>
        <v>1.1457200000000001</v>
      </c>
      <c r="AK572">
        <f t="shared" si="217"/>
        <v>106.01957720909122</v>
      </c>
      <c r="AL572" s="2">
        <v>39989</v>
      </c>
      <c r="AM572">
        <v>108.4921875</v>
      </c>
      <c r="AN572" s="22">
        <f>_xll.BDH(AN$3&amp;" Govt",$A$8,AL572,AL572)</f>
        <v>1.05033</v>
      </c>
      <c r="AO572">
        <f t="shared" si="218"/>
        <v>103.29342920796321</v>
      </c>
      <c r="AP572" s="2">
        <v>38988</v>
      </c>
      <c r="AQ572">
        <v>118.2265625</v>
      </c>
      <c r="AR572" s="22">
        <f>_xll.BDH(AR$3&amp;" Govt",$A$8,AP572,AP572)</f>
        <v>1.13148</v>
      </c>
      <c r="AS572">
        <f t="shared" si="219"/>
        <v>104.4884244529289</v>
      </c>
      <c r="AV572" s="22"/>
      <c r="AX572" s="2">
        <v>38988</v>
      </c>
      <c r="AY572">
        <v>108.421875</v>
      </c>
      <c r="AZ572" s="22">
        <f>_xll.BDH(AZ$3&amp;" Govt",$A$8,AX572,AX572)</f>
        <v>1.1076699999999999</v>
      </c>
      <c r="BA572">
        <f t="shared" si="220"/>
        <v>97.882830626450115</v>
      </c>
      <c r="BB572" s="2">
        <v>38988</v>
      </c>
      <c r="BC572">
        <v>108.51953125</v>
      </c>
      <c r="BD572" s="22">
        <f>_xll.BDH(BD$3&amp;" Govt",$A$8,BB572,BB572)</f>
        <v>1.1010200000000001</v>
      </c>
      <c r="BE572">
        <f t="shared" si="221"/>
        <v>98.562724791556917</v>
      </c>
      <c r="BH572" s="22"/>
      <c r="BJ572" s="2">
        <v>38988</v>
      </c>
      <c r="BK572">
        <v>106.328125</v>
      </c>
      <c r="BL572" s="22">
        <f>_xll.BDH(BL$3&amp;" Govt",$A$8,BJ572,BJ572)</f>
        <v>1.07928</v>
      </c>
      <c r="BM572">
        <f t="shared" si="222"/>
        <v>98.517646023274779</v>
      </c>
      <c r="BN572" s="2">
        <v>39163</v>
      </c>
      <c r="BO572">
        <v>102.328125</v>
      </c>
      <c r="BP572" s="22">
        <f>_xll.BDH(BP$3&amp;" Govt",$A$8,BN572,BN572)</f>
        <v>1.0590299999999999</v>
      </c>
      <c r="BQ572">
        <f t="shared" si="223"/>
        <v>96.624387411121504</v>
      </c>
      <c r="BR572" s="2">
        <v>39344</v>
      </c>
      <c r="BS572">
        <v>104.98828125</v>
      </c>
      <c r="BT572" s="22">
        <f>_xll.BDH(BT$3&amp;" Govt",$A$8,BR572,BR572)</f>
        <v>1.071</v>
      </c>
      <c r="BU572">
        <f t="shared" si="224"/>
        <v>98.02827380952381</v>
      </c>
      <c r="BV572" s="2">
        <v>39524</v>
      </c>
      <c r="BW572">
        <v>115.9140625</v>
      </c>
      <c r="BX572" s="22">
        <f>_xll.BDH(BX$3&amp;" Govt",$A$8,BV572,BV572)</f>
        <v>1.0609500000000001</v>
      </c>
      <c r="BY572">
        <f t="shared" si="225"/>
        <v>109.25497195909325</v>
      </c>
      <c r="BZ572" s="2">
        <v>39706</v>
      </c>
      <c r="CA572">
        <v>117.02734375</v>
      </c>
      <c r="CB572" s="22">
        <f>_xll.BDH(CB$3&amp;" Govt",$A$8,BZ572,BZ572)</f>
        <v>1.08616</v>
      </c>
      <c r="CC572">
        <f t="shared" si="226"/>
        <v>107.74411113463947</v>
      </c>
      <c r="CD572" s="2">
        <v>39888</v>
      </c>
      <c r="CE572">
        <v>106.43359375</v>
      </c>
      <c r="CF572" s="22">
        <f>_xll.BDH(CF$3&amp;" Govt",$A$8,CD572,CD572)</f>
        <v>1.0446599999999999</v>
      </c>
      <c r="CG572">
        <f t="shared" si="227"/>
        <v>101.88347763865757</v>
      </c>
      <c r="CH572" s="2">
        <v>40070</v>
      </c>
      <c r="CI572">
        <v>112.9375</v>
      </c>
      <c r="CJ572" s="22">
        <f>_xll.BDH(CJ$3&amp;" Govt",$A$8,CH572,CH572)</f>
        <v>1.03999</v>
      </c>
      <c r="CK572">
        <f t="shared" si="228"/>
        <v>108.59479418071328</v>
      </c>
      <c r="CN572" s="22"/>
      <c r="CR572" s="22"/>
      <c r="CV572" s="22"/>
      <c r="CZ572" s="22"/>
      <c r="DB572" s="2">
        <v>38993</v>
      </c>
      <c r="DC572">
        <v>110.1796875</v>
      </c>
      <c r="DD572" s="22">
        <f>_xll.BDH(DD$3&amp;" Govt",$A$8,DB572,DB572)</f>
        <v>1.0797300000000001</v>
      </c>
      <c r="DE572">
        <f t="shared" si="229"/>
        <v>102.04374010169208</v>
      </c>
      <c r="DF572" s="2">
        <v>39534</v>
      </c>
      <c r="DG572">
        <v>107.7890625</v>
      </c>
      <c r="DH572" s="22">
        <f>_xll.BDH(DH$3&amp;" Govt",$A$8,DF572,DF572)</f>
        <v>1.0626500000000001</v>
      </c>
      <c r="DI572">
        <f t="shared" si="230"/>
        <v>101.43420928810049</v>
      </c>
      <c r="DJ572" s="2">
        <v>39898</v>
      </c>
      <c r="DK572">
        <v>111.03125</v>
      </c>
      <c r="DL572" s="22">
        <f>_xll.BDH(DL$3&amp;" Govt",$A$8,DJ572,DJ572)</f>
        <v>1.0461199999999999</v>
      </c>
      <c r="DM572">
        <f t="shared" si="231"/>
        <v>106.13624631973389</v>
      </c>
      <c r="DP572" s="22"/>
    </row>
    <row r="573" spans="4:120" x14ac:dyDescent="0.25">
      <c r="D573" s="2"/>
      <c r="F573" s="2">
        <v>38989</v>
      </c>
      <c r="G573">
        <v>128.3203125</v>
      </c>
      <c r="H573" s="22">
        <f>_xll.BDH(H$3&amp;" Govt",$A$8,F573,F573)</f>
        <v>1.2841800000000001</v>
      </c>
      <c r="I573" s="14">
        <f t="shared" si="210"/>
        <v>99.923930056534118</v>
      </c>
      <c r="J573" s="2">
        <v>38989</v>
      </c>
      <c r="K573">
        <v>127.9765625</v>
      </c>
      <c r="L573" s="22">
        <f>_xll.BDH(L$3&amp;" Govt",$A$8,J573,J573)</f>
        <v>1.25939</v>
      </c>
      <c r="M573">
        <f t="shared" si="211"/>
        <v>101.61789636252472</v>
      </c>
      <c r="N573" s="2">
        <v>38989</v>
      </c>
      <c r="O573">
        <v>128.671875</v>
      </c>
      <c r="P573" s="22">
        <f>_xll.BDH(P$3&amp;" Govt",$A$8,N573,N573)</f>
        <v>1.24061</v>
      </c>
      <c r="Q573">
        <f t="shared" si="212"/>
        <v>103.71661924375913</v>
      </c>
      <c r="R573" s="2">
        <v>38989</v>
      </c>
      <c r="S573">
        <v>129.05859375</v>
      </c>
      <c r="T573" s="22">
        <f>_xll.BDH(T$3&amp;" Govt",$A$8,R573,R573)</f>
        <v>1.2093099999999999</v>
      </c>
      <c r="U573">
        <f t="shared" si="213"/>
        <v>106.72085218016886</v>
      </c>
      <c r="V573" s="2">
        <v>39086</v>
      </c>
      <c r="W573">
        <v>101.4375</v>
      </c>
      <c r="X573" s="22">
        <f>_xll.BDH(X$3&amp;" Govt",$A$8,V573,V573)</f>
        <v>1.0650599999999999</v>
      </c>
      <c r="Y573">
        <f t="shared" si="214"/>
        <v>95.24111317672245</v>
      </c>
      <c r="Z573" s="2">
        <v>38989</v>
      </c>
      <c r="AA573">
        <v>123.328125</v>
      </c>
      <c r="AB573" s="22">
        <f>_xll.BDH(AB$3&amp;" Govt",$A$8,Z573,Z573)</f>
        <v>1.1690100000000001</v>
      </c>
      <c r="AC573">
        <f t="shared" si="215"/>
        <v>105.49792131803834</v>
      </c>
      <c r="AD573" s="2">
        <v>39626</v>
      </c>
      <c r="AE573">
        <v>115.234375</v>
      </c>
      <c r="AF573" s="22">
        <f>_xll.BDH(AF$3&amp;" Govt",$A$8,AD573,AD573)</f>
        <v>1.0814300000000001</v>
      </c>
      <c r="AG573">
        <f t="shared" si="216"/>
        <v>106.55740547238378</v>
      </c>
      <c r="AH573" s="2">
        <v>38989</v>
      </c>
      <c r="AI573">
        <v>121.4765625</v>
      </c>
      <c r="AJ573" s="22">
        <f>_xll.BDH(AJ$3&amp;" Govt",$A$8,AH573,AH573)</f>
        <v>1.14584</v>
      </c>
      <c r="AK573">
        <f t="shared" si="217"/>
        <v>106.01529227466314</v>
      </c>
      <c r="AL573" s="2">
        <v>39990</v>
      </c>
      <c r="AM573">
        <v>108.20703125</v>
      </c>
      <c r="AN573" s="22">
        <f>_xll.BDH(AN$3&amp;" Govt",$A$8,AL573,AL573)</f>
        <v>1.0504100000000001</v>
      </c>
      <c r="AO573">
        <f t="shared" si="218"/>
        <v>103.01409092640016</v>
      </c>
      <c r="AP573" s="2">
        <v>38989</v>
      </c>
      <c r="AQ573">
        <v>118.21484375</v>
      </c>
      <c r="AR573" s="22">
        <f>_xll.BDH(AR$3&amp;" Govt",$A$8,AP573,AP573)</f>
        <v>1.1315900000000001</v>
      </c>
      <c r="AS573">
        <f t="shared" si="219"/>
        <v>104.46791130179658</v>
      </c>
      <c r="AV573" s="22"/>
      <c r="AX573" s="2">
        <v>38989</v>
      </c>
      <c r="AY573">
        <v>108.34375</v>
      </c>
      <c r="AZ573" s="22">
        <f>_xll.BDH(AZ$3&amp;" Govt",$A$8,AX573,AX573)</f>
        <v>1.10778</v>
      </c>
      <c r="BA573">
        <f t="shared" si="220"/>
        <v>97.802587156294578</v>
      </c>
      <c r="BB573" s="2">
        <v>38989</v>
      </c>
      <c r="BC573">
        <v>108.4453125</v>
      </c>
      <c r="BD573" s="22">
        <f>_xll.BDH(BD$3&amp;" Govt",$A$8,BB573,BB573)</f>
        <v>1.1011299999999999</v>
      </c>
      <c r="BE573">
        <f t="shared" si="221"/>
        <v>98.485476283454275</v>
      </c>
      <c r="BH573" s="22"/>
      <c r="BJ573" s="2">
        <v>38989</v>
      </c>
      <c r="BK573">
        <v>106.21875</v>
      </c>
      <c r="BL573" s="22">
        <f>_xll.BDH(BL$3&amp;" Govt",$A$8,BJ573,BJ573)</f>
        <v>1.07938</v>
      </c>
      <c r="BM573">
        <f t="shared" si="222"/>
        <v>98.407187459467465</v>
      </c>
      <c r="BN573" s="2">
        <v>39164</v>
      </c>
      <c r="BO573">
        <v>102.1875</v>
      </c>
      <c r="BP573" s="22">
        <f>_xll.BDH(BP$3&amp;" Govt",$A$8,BN573,BN573)</f>
        <v>1.05914</v>
      </c>
      <c r="BQ573">
        <f t="shared" si="223"/>
        <v>96.481579394603173</v>
      </c>
      <c r="BR573" s="2">
        <v>39345</v>
      </c>
      <c r="BS573">
        <v>103.953125</v>
      </c>
      <c r="BT573" s="22">
        <f>_xll.BDH(BT$3&amp;" Govt",$A$8,BR573,BR573)</f>
        <v>1.0709900000000001</v>
      </c>
      <c r="BU573">
        <f t="shared" si="224"/>
        <v>97.062647643768841</v>
      </c>
      <c r="BV573" s="2">
        <v>39525</v>
      </c>
      <c r="BW573">
        <v>115.35546875</v>
      </c>
      <c r="BX573" s="22">
        <f>_xll.BDH(BX$3&amp;" Govt",$A$8,BV573,BV573)</f>
        <v>1.0611200000000001</v>
      </c>
      <c r="BY573">
        <f t="shared" si="225"/>
        <v>108.71104941005729</v>
      </c>
      <c r="BZ573" s="2">
        <v>39707</v>
      </c>
      <c r="CA573">
        <v>115.54296875</v>
      </c>
      <c r="CB573" s="22">
        <f>_xll.BDH(CB$3&amp;" Govt",$A$8,BZ573,BZ573)</f>
        <v>1.0863499999999999</v>
      </c>
      <c r="CC573">
        <f t="shared" si="226"/>
        <v>106.35887950476366</v>
      </c>
      <c r="CD573" s="2">
        <v>39889</v>
      </c>
      <c r="CE573">
        <v>106.421875</v>
      </c>
      <c r="CF573" s="22">
        <f>_xll.BDH(CF$3&amp;" Govt",$A$8,CD573,CD573)</f>
        <v>1.04481</v>
      </c>
      <c r="CG573">
        <f t="shared" si="227"/>
        <v>101.85763440242724</v>
      </c>
      <c r="CH573" s="2">
        <v>40071</v>
      </c>
      <c r="CI573">
        <v>113.06640625</v>
      </c>
      <c r="CJ573" s="22">
        <f>_xll.BDH(CJ$3&amp;" Govt",$A$8,CH573,CH573)</f>
        <v>1.0399400000000001</v>
      </c>
      <c r="CK573">
        <f t="shared" si="228"/>
        <v>108.72397085408772</v>
      </c>
      <c r="CN573" s="22"/>
      <c r="CR573" s="22"/>
      <c r="CV573" s="22"/>
      <c r="CZ573" s="22"/>
      <c r="DB573" s="2">
        <v>38994</v>
      </c>
      <c r="DC573">
        <v>110.75390625</v>
      </c>
      <c r="DD573" s="22">
        <f>_xll.BDH(DD$3&amp;" Govt",$A$8,DB573,DB573)</f>
        <v>1.0798000000000001</v>
      </c>
      <c r="DE573">
        <f t="shared" si="229"/>
        <v>102.56890743656231</v>
      </c>
      <c r="DF573" s="2">
        <v>39535</v>
      </c>
      <c r="DG573">
        <v>109.40234375</v>
      </c>
      <c r="DH573" s="22">
        <f>_xll.BDH(DH$3&amp;" Govt",$A$8,DF573,DF573)</f>
        <v>1.0628200000000001</v>
      </c>
      <c r="DI573">
        <f t="shared" si="230"/>
        <v>102.93590989066821</v>
      </c>
      <c r="DJ573" s="2">
        <v>39899</v>
      </c>
      <c r="DK573">
        <v>111.1640625</v>
      </c>
      <c r="DL573" s="22">
        <f>_xll.BDH(DL$3&amp;" Govt",$A$8,DJ573,DJ573)</f>
        <v>1.04627</v>
      </c>
      <c r="DM573">
        <f t="shared" si="231"/>
        <v>106.24796897550345</v>
      </c>
      <c r="DP573" s="22"/>
    </row>
    <row r="574" spans="4:120" x14ac:dyDescent="0.25">
      <c r="D574" s="2"/>
      <c r="F574" s="2">
        <v>38992</v>
      </c>
      <c r="G574">
        <v>128.3203125</v>
      </c>
      <c r="H574" s="22">
        <f>_xll.BDH(H$3&amp;" Govt",$A$8,F574,F574)</f>
        <v>1.2845200000000001</v>
      </c>
      <c r="I574" s="14">
        <f t="shared" si="210"/>
        <v>99.897481160277763</v>
      </c>
      <c r="J574" s="2">
        <v>38992</v>
      </c>
      <c r="K574">
        <v>128.03515625</v>
      </c>
      <c r="L574" s="22">
        <f>_xll.BDH(L$3&amp;" Govt",$A$8,J574,J574)</f>
        <v>1.2597100000000001</v>
      </c>
      <c r="M574">
        <f t="shared" si="211"/>
        <v>101.63859638329455</v>
      </c>
      <c r="N574" s="2">
        <v>38992</v>
      </c>
      <c r="O574">
        <v>128.734375</v>
      </c>
      <c r="P574" s="22">
        <f>_xll.BDH(P$3&amp;" Govt",$A$8,N574,N574)</f>
        <v>1.2409300000000001</v>
      </c>
      <c r="Q574">
        <f t="shared" si="212"/>
        <v>103.74023917545711</v>
      </c>
      <c r="R574" s="2">
        <v>38992</v>
      </c>
      <c r="S574">
        <v>129.1171875</v>
      </c>
      <c r="T574" s="22">
        <f>_xll.BDH(T$3&amp;" Govt",$A$8,R574,R574)</f>
        <v>1.2096199999999999</v>
      </c>
      <c r="U574">
        <f t="shared" si="213"/>
        <v>106.74194168416528</v>
      </c>
      <c r="V574" s="2">
        <v>39087</v>
      </c>
      <c r="W574">
        <v>101.328125</v>
      </c>
      <c r="X574" s="22">
        <f>_xll.BDH(X$3&amp;" Govt",$A$8,V574,V574)</f>
        <v>1.06501</v>
      </c>
      <c r="Y574">
        <f t="shared" si="214"/>
        <v>95.142885982291247</v>
      </c>
      <c r="Z574" s="2">
        <v>38992</v>
      </c>
      <c r="AA574">
        <v>123.4375</v>
      </c>
      <c r="AB574" s="22">
        <f>_xll.BDH(AB$3&amp;" Govt",$A$8,Z574,Z574)</f>
        <v>1.1693100000000001</v>
      </c>
      <c r="AC574">
        <f t="shared" si="215"/>
        <v>105.56439267602261</v>
      </c>
      <c r="AD574" s="2">
        <v>39629</v>
      </c>
      <c r="AE574">
        <v>115.28125</v>
      </c>
      <c r="AF574" s="22">
        <f>_xll.BDH(AF$3&amp;" Govt",$A$8,AD574,AD574)</f>
        <v>1.08209</v>
      </c>
      <c r="AG574">
        <f t="shared" si="216"/>
        <v>106.53573177831788</v>
      </c>
      <c r="AH574" s="2">
        <v>38992</v>
      </c>
      <c r="AI574">
        <v>121.55078125</v>
      </c>
      <c r="AJ574" s="22">
        <f>_xll.BDH(AJ$3&amp;" Govt",$A$8,AH574,AH574)</f>
        <v>1.1461300000000001</v>
      </c>
      <c r="AK574">
        <f t="shared" si="217"/>
        <v>106.05322367445228</v>
      </c>
      <c r="AL574" s="2">
        <v>39993</v>
      </c>
      <c r="AM574">
        <v>108.40234375</v>
      </c>
      <c r="AN574" s="22">
        <f>_xll.BDH(AN$3&amp;" Govt",$A$8,AL574,AL574)</f>
        <v>1.0506800000000001</v>
      </c>
      <c r="AO574">
        <f t="shared" si="218"/>
        <v>103.17351025050444</v>
      </c>
      <c r="AP574" s="2">
        <v>38992</v>
      </c>
      <c r="AQ574">
        <v>118.265625</v>
      </c>
      <c r="AR574" s="22">
        <f>_xll.BDH(AR$3&amp;" Govt",$A$8,AP574,AP574)</f>
        <v>1.13188</v>
      </c>
      <c r="AS574">
        <f t="shared" si="219"/>
        <v>104.48601000106018</v>
      </c>
      <c r="AV574" s="22"/>
      <c r="AX574" s="2">
        <v>38992</v>
      </c>
      <c r="AY574">
        <v>108.4453125</v>
      </c>
      <c r="AZ574" s="22">
        <f>_xll.BDH(AZ$3&amp;" Govt",$A$8,AX574,AX574)</f>
        <v>1.1080700000000001</v>
      </c>
      <c r="BA574">
        <f t="shared" si="220"/>
        <v>97.868647738861256</v>
      </c>
      <c r="BB574" s="2">
        <v>38992</v>
      </c>
      <c r="BC574">
        <v>108.578125</v>
      </c>
      <c r="BD574" s="22">
        <f>_xll.BDH(BD$3&amp;" Govt",$A$8,BB574,BB574)</f>
        <v>1.10141</v>
      </c>
      <c r="BE574">
        <f t="shared" si="221"/>
        <v>98.581023415440214</v>
      </c>
      <c r="BH574" s="22"/>
      <c r="BJ574" s="2">
        <v>38992</v>
      </c>
      <c r="BK574">
        <v>106.33203125</v>
      </c>
      <c r="BL574" s="22">
        <f>_xll.BDH(BL$3&amp;" Govt",$A$8,BJ574,BJ574)</f>
        <v>1.0796600000000001</v>
      </c>
      <c r="BM574">
        <f t="shared" si="222"/>
        <v>98.486589528184794</v>
      </c>
      <c r="BN574" s="2">
        <v>39167</v>
      </c>
      <c r="BO574">
        <v>102.5</v>
      </c>
      <c r="BP574" s="22">
        <f>_xll.BDH(BP$3&amp;" Govt",$A$8,BN574,BN574)</f>
        <v>1.05945</v>
      </c>
      <c r="BQ574">
        <f t="shared" si="223"/>
        <v>96.748312803813306</v>
      </c>
      <c r="BR574" s="2">
        <v>39346</v>
      </c>
      <c r="BS574">
        <v>104.38671875</v>
      </c>
      <c r="BT574" s="22">
        <f>_xll.BDH(BT$3&amp;" Govt",$A$8,BR574,BR574)</f>
        <v>1.07098</v>
      </c>
      <c r="BU574">
        <f t="shared" si="224"/>
        <v>97.468410941380782</v>
      </c>
      <c r="BV574" s="2">
        <v>39526</v>
      </c>
      <c r="BW574">
        <v>116.1796875</v>
      </c>
      <c r="BX574" s="22">
        <f>_xll.BDH(BX$3&amp;" Govt",$A$8,BV574,BV574)</f>
        <v>1.0612900000000001</v>
      </c>
      <c r="BY574">
        <f t="shared" si="225"/>
        <v>109.47025553807158</v>
      </c>
      <c r="BZ574" s="2">
        <v>39708</v>
      </c>
      <c r="CA574">
        <v>115.70703125</v>
      </c>
      <c r="CB574" s="22">
        <f>_xll.BDH(CB$3&amp;" Govt",$A$8,BZ574,BZ574)</f>
        <v>1.0865400000000001</v>
      </c>
      <c r="CC574">
        <f t="shared" si="226"/>
        <v>106.49127620704253</v>
      </c>
      <c r="CD574" s="2">
        <v>39890</v>
      </c>
      <c r="CE574">
        <v>110.52734375</v>
      </c>
      <c r="CF574" s="22">
        <f>_xll.BDH(CF$3&amp;" Govt",$A$8,CD574,CD574)</f>
        <v>1.04495</v>
      </c>
      <c r="CG574">
        <f t="shared" si="227"/>
        <v>105.7728539643045</v>
      </c>
      <c r="CH574" s="2">
        <v>40072</v>
      </c>
      <c r="CI574">
        <v>113.23046875</v>
      </c>
      <c r="CJ574" s="22">
        <f>_xll.BDH(CJ$3&amp;" Govt",$A$8,CH574,CH574)</f>
        <v>1.0398799999999999</v>
      </c>
      <c r="CK574">
        <f t="shared" si="228"/>
        <v>108.88801472285265</v>
      </c>
      <c r="CN574" s="22"/>
      <c r="CR574" s="22"/>
      <c r="CV574" s="22"/>
      <c r="CZ574" s="22"/>
      <c r="DB574" s="2">
        <v>38995</v>
      </c>
      <c r="DC574">
        <v>110.34375</v>
      </c>
      <c r="DD574" s="22">
        <f>_xll.BDH(DD$3&amp;" Govt",$A$8,DB574,DB574)</f>
        <v>1.0798700000000001</v>
      </c>
      <c r="DE574">
        <f t="shared" si="229"/>
        <v>102.18243862687174</v>
      </c>
      <c r="DF574" s="2">
        <v>39538</v>
      </c>
      <c r="DG574">
        <v>110.05859375</v>
      </c>
      <c r="DH574" s="22">
        <f>_xll.BDH(DH$3&amp;" Govt",$A$8,DF574,DF574)</f>
        <v>1.0633300000000001</v>
      </c>
      <c r="DI574">
        <f t="shared" si="230"/>
        <v>103.5037041652168</v>
      </c>
      <c r="DJ574" s="2">
        <v>39902</v>
      </c>
      <c r="DK574">
        <v>111.3671875</v>
      </c>
      <c r="DL574" s="22">
        <f>_xll.BDH(DL$3&amp;" Govt",$A$8,DJ574,DJ574)</f>
        <v>1.04671</v>
      </c>
      <c r="DM574">
        <f t="shared" si="231"/>
        <v>106.39736651030371</v>
      </c>
      <c r="DP574" s="22"/>
    </row>
    <row r="575" spans="4:120" x14ac:dyDescent="0.25">
      <c r="D575" s="2"/>
      <c r="F575" s="2">
        <v>38993</v>
      </c>
      <c r="G575">
        <v>128.21875</v>
      </c>
      <c r="H575" s="22">
        <f>_xll.BDH(H$3&amp;" Govt",$A$8,F575,F575)</f>
        <v>1.2846</v>
      </c>
      <c r="I575" s="14">
        <f t="shared" si="210"/>
        <v>99.812198349680841</v>
      </c>
      <c r="J575" s="2">
        <v>38993</v>
      </c>
      <c r="K575">
        <v>127.859375</v>
      </c>
      <c r="L575" s="22">
        <f>_xll.BDH(L$3&amp;" Govt",$A$8,J575,J575)</f>
        <v>1.25979</v>
      </c>
      <c r="M575">
        <f t="shared" si="211"/>
        <v>101.49260987942435</v>
      </c>
      <c r="N575" s="2">
        <v>38993</v>
      </c>
      <c r="O575">
        <v>128.50390625</v>
      </c>
      <c r="P575" s="22">
        <f>_xll.BDH(P$3&amp;" Govt",$A$8,N575,N575)</f>
        <v>1.2410099999999999</v>
      </c>
      <c r="Q575">
        <f t="shared" si="212"/>
        <v>103.547841072997</v>
      </c>
      <c r="R575" s="2">
        <v>38993</v>
      </c>
      <c r="S575">
        <v>128.80078125</v>
      </c>
      <c r="T575" s="22">
        <f>_xll.BDH(T$3&amp;" Govt",$A$8,R575,R575)</f>
        <v>1.2097</v>
      </c>
      <c r="U575">
        <f t="shared" si="213"/>
        <v>106.47332499793337</v>
      </c>
      <c r="V575" s="2">
        <v>39090</v>
      </c>
      <c r="W575">
        <v>101.39453125</v>
      </c>
      <c r="X575" s="22">
        <f>_xll.BDH(X$3&amp;" Govt",$A$8,V575,V575)</f>
        <v>1.0648599999999999</v>
      </c>
      <c r="Y575">
        <f t="shared" si="214"/>
        <v>95.218649634693776</v>
      </c>
      <c r="Z575" s="2">
        <v>38993</v>
      </c>
      <c r="AA575">
        <v>123.18359375</v>
      </c>
      <c r="AB575" s="22">
        <f>_xll.BDH(AB$3&amp;" Govt",$A$8,Z575,Z575)</f>
        <v>1.1693899999999999</v>
      </c>
      <c r="AC575">
        <f t="shared" si="215"/>
        <v>105.34004374075373</v>
      </c>
      <c r="AD575" s="2">
        <v>39630</v>
      </c>
      <c r="AE575">
        <v>115.3359375</v>
      </c>
      <c r="AF575" s="22">
        <f>_xll.BDH(AF$3&amp;" Govt",$A$8,AD575,AD575)</f>
        <v>1.0823</v>
      </c>
      <c r="AG575">
        <f t="shared" si="216"/>
        <v>106.56558948535526</v>
      </c>
      <c r="AH575" s="2">
        <v>38993</v>
      </c>
      <c r="AI575">
        <v>121.265625</v>
      </c>
      <c r="AJ575" s="22">
        <f>_xll.BDH(AJ$3&amp;" Govt",$A$8,AH575,AH575)</f>
        <v>1.14621</v>
      </c>
      <c r="AK575">
        <f t="shared" si="217"/>
        <v>105.79703980945901</v>
      </c>
      <c r="AL575" s="2">
        <v>39994</v>
      </c>
      <c r="AM575">
        <v>108.56640625</v>
      </c>
      <c r="AN575" s="22">
        <f>_xll.BDH(AN$3&amp;" Govt",$A$8,AL575,AL575)</f>
        <v>1.0507599999999999</v>
      </c>
      <c r="AO575">
        <f t="shared" si="218"/>
        <v>103.32179208382504</v>
      </c>
      <c r="AP575" s="2">
        <v>38993</v>
      </c>
      <c r="AQ575">
        <v>117.984375</v>
      </c>
      <c r="AR575" s="22">
        <f>_xll.BDH(AR$3&amp;" Govt",$A$8,AP575,AP575)</f>
        <v>1.1319600000000001</v>
      </c>
      <c r="AS575">
        <f t="shared" si="219"/>
        <v>104.23016272659811</v>
      </c>
      <c r="AV575" s="22"/>
      <c r="AX575" s="2">
        <v>38993</v>
      </c>
      <c r="AY575">
        <v>108.16015625</v>
      </c>
      <c r="AZ575" s="22">
        <f>_xll.BDH(AZ$3&amp;" Govt",$A$8,AX575,AX575)</f>
        <v>1.1081399999999999</v>
      </c>
      <c r="BA575">
        <f t="shared" si="220"/>
        <v>97.605136760698116</v>
      </c>
      <c r="BB575" s="2">
        <v>38993</v>
      </c>
      <c r="BC575">
        <v>108.23046875</v>
      </c>
      <c r="BD575" s="22">
        <f>_xll.BDH(BD$3&amp;" Govt",$A$8,BB575,BB575)</f>
        <v>1.10148</v>
      </c>
      <c r="BE575">
        <f t="shared" si="221"/>
        <v>98.259132031448601</v>
      </c>
      <c r="BH575" s="22"/>
      <c r="BJ575" s="2">
        <v>38993</v>
      </c>
      <c r="BK575">
        <v>106.04296875</v>
      </c>
      <c r="BL575" s="22">
        <f>_xll.BDH(BL$3&amp;" Govt",$A$8,BJ575,BJ575)</f>
        <v>1.0797300000000001</v>
      </c>
      <c r="BM575">
        <f t="shared" si="222"/>
        <v>98.212487149565163</v>
      </c>
      <c r="BN575" s="2">
        <v>39168</v>
      </c>
      <c r="BO575">
        <v>102.53515625</v>
      </c>
      <c r="BP575" s="22">
        <f>_xll.BDH(BP$3&amp;" Govt",$A$8,BN575,BN575)</f>
        <v>1.05955</v>
      </c>
      <c r="BQ575">
        <f t="shared" si="223"/>
        <v>96.772362087678729</v>
      </c>
      <c r="BR575" s="2">
        <v>39349</v>
      </c>
      <c r="BS575">
        <v>104.15625</v>
      </c>
      <c r="BT575" s="22">
        <f>_xll.BDH(BT$3&amp;" Govt",$A$8,BR575,BR575)</f>
        <v>1.0709599999999999</v>
      </c>
      <c r="BU575">
        <f t="shared" si="224"/>
        <v>97.255032867707484</v>
      </c>
      <c r="BV575" s="2">
        <v>39527</v>
      </c>
      <c r="BW575">
        <v>116.2265625</v>
      </c>
      <c r="BX575" s="22">
        <f>_xll.BDH(BX$3&amp;" Govt",$A$8,BV575,BV575)</f>
        <v>1.0614600000000001</v>
      </c>
      <c r="BY575">
        <f t="shared" si="225"/>
        <v>109.49688400881804</v>
      </c>
      <c r="BZ575" s="2">
        <v>39709</v>
      </c>
      <c r="CA575">
        <v>115.2578125</v>
      </c>
      <c r="CB575" s="22">
        <f>_xll.BDH(CB$3&amp;" Govt",$A$8,BZ575,BZ575)</f>
        <v>1.08673</v>
      </c>
      <c r="CC575">
        <f t="shared" si="226"/>
        <v>106.05929025608937</v>
      </c>
      <c r="CD575" s="2">
        <v>39891</v>
      </c>
      <c r="CE575">
        <v>111.8046875</v>
      </c>
      <c r="CF575" s="22">
        <f>_xll.BDH(CF$3&amp;" Govt",$A$8,CD575,CD575)</f>
        <v>1.0450999999999999</v>
      </c>
      <c r="CG575">
        <f t="shared" si="227"/>
        <v>106.97989426849107</v>
      </c>
      <c r="CH575" s="2">
        <v>40073</v>
      </c>
      <c r="CI575">
        <v>113.60546875</v>
      </c>
      <c r="CJ575" s="22">
        <f>_xll.BDH(CJ$3&amp;" Govt",$A$8,CH575,CH575)</f>
        <v>1.03983</v>
      </c>
      <c r="CK575">
        <f t="shared" si="228"/>
        <v>109.25388645259321</v>
      </c>
      <c r="CN575" s="22"/>
      <c r="CR575" s="22"/>
      <c r="CV575" s="22"/>
      <c r="CZ575" s="22"/>
      <c r="DB575" s="2">
        <v>38996</v>
      </c>
      <c r="DC575">
        <v>109.47265625</v>
      </c>
      <c r="DD575" s="22">
        <f>_xll.BDH(DD$3&amp;" Govt",$A$8,DB575,DB575)</f>
        <v>1.0799399999999999</v>
      </c>
      <c r="DE575">
        <f t="shared" si="229"/>
        <v>101.36920222419765</v>
      </c>
      <c r="DF575" s="2">
        <v>39539</v>
      </c>
      <c r="DG575">
        <v>108.859375</v>
      </c>
      <c r="DH575" s="22">
        <f>_xll.BDH(DH$3&amp;" Govt",$A$8,DF575,DF575)</f>
        <v>1.0634999999999999</v>
      </c>
      <c r="DI575">
        <f t="shared" si="230"/>
        <v>102.35954395862719</v>
      </c>
      <c r="DJ575" s="2">
        <v>39903</v>
      </c>
      <c r="DK575">
        <v>110.2265625</v>
      </c>
      <c r="DL575" s="22">
        <f>_xll.BDH(DL$3&amp;" Govt",$A$8,DJ575,DJ575)</f>
        <v>1.0468500000000001</v>
      </c>
      <c r="DM575">
        <f t="shared" si="231"/>
        <v>105.2935592491761</v>
      </c>
      <c r="DP575" s="22"/>
    </row>
    <row r="576" spans="4:120" x14ac:dyDescent="0.25">
      <c r="D576" s="2"/>
      <c r="F576" s="2">
        <v>38994</v>
      </c>
      <c r="G576">
        <v>128.21875</v>
      </c>
      <c r="H576" s="22">
        <f>_xll.BDH(H$3&amp;" Govt",$A$8,F576,F576)</f>
        <v>1.28468</v>
      </c>
      <c r="I576" s="14">
        <f t="shared" si="210"/>
        <v>99.805982812840554</v>
      </c>
      <c r="J576" s="2">
        <v>38994</v>
      </c>
      <c r="K576">
        <v>127.8984375</v>
      </c>
      <c r="L576" s="22">
        <f>_xll.BDH(L$3&amp;" Govt",$A$8,J576,J576)</f>
        <v>1.25987</v>
      </c>
      <c r="M576">
        <f t="shared" si="211"/>
        <v>101.51717042234516</v>
      </c>
      <c r="N576" s="2">
        <v>38994</v>
      </c>
      <c r="O576">
        <v>128.58203125</v>
      </c>
      <c r="P576" s="22">
        <f>_xll.BDH(P$3&amp;" Govt",$A$8,N576,N576)</f>
        <v>1.24109</v>
      </c>
      <c r="Q576">
        <f t="shared" si="212"/>
        <v>103.60411513266564</v>
      </c>
      <c r="R576" s="2">
        <v>38994</v>
      </c>
      <c r="S576">
        <v>128.9921875</v>
      </c>
      <c r="T576" s="22">
        <f>_xll.BDH(T$3&amp;" Govt",$A$8,R576,R576)</f>
        <v>1.20977</v>
      </c>
      <c r="U576">
        <f t="shared" si="213"/>
        <v>106.62538127082007</v>
      </c>
      <c r="V576" s="2">
        <v>39091</v>
      </c>
      <c r="W576">
        <v>101.359375</v>
      </c>
      <c r="X576" s="22">
        <f>_xll.BDH(X$3&amp;" Govt",$A$8,V576,V576)</f>
        <v>1.06481</v>
      </c>
      <c r="Y576">
        <f t="shared" si="214"/>
        <v>95.19010433786309</v>
      </c>
      <c r="Z576" s="2">
        <v>38994</v>
      </c>
      <c r="AA576">
        <v>123.34765625</v>
      </c>
      <c r="AB576" s="22">
        <f>_xll.BDH(AB$3&amp;" Govt",$A$8,Z576,Z576)</f>
        <v>1.1694599999999999</v>
      </c>
      <c r="AC576">
        <f t="shared" si="215"/>
        <v>105.47402754262652</v>
      </c>
      <c r="AD576" s="2">
        <v>39631</v>
      </c>
      <c r="AE576">
        <v>115.6953125</v>
      </c>
      <c r="AF576" s="22">
        <f>_xll.BDH(AF$3&amp;" Govt",$A$8,AD576,AD576)</f>
        <v>1.0826</v>
      </c>
      <c r="AG576">
        <f t="shared" si="216"/>
        <v>106.86801450212451</v>
      </c>
      <c r="AH576" s="2">
        <v>38994</v>
      </c>
      <c r="AI576">
        <v>121.48046875</v>
      </c>
      <c r="AJ576" s="22">
        <f>_xll.BDH(AJ$3&amp;" Govt",$A$8,AH576,AH576)</f>
        <v>1.14628</v>
      </c>
      <c r="AK576">
        <f t="shared" si="217"/>
        <v>105.97800602819555</v>
      </c>
      <c r="AL576" s="2">
        <v>39995</v>
      </c>
      <c r="AM576">
        <v>108.5625</v>
      </c>
      <c r="AN576" s="22">
        <f>_xll.BDH(AN$3&amp;" Govt",$A$8,AL576,AL576)</f>
        <v>1.0508500000000001</v>
      </c>
      <c r="AO576">
        <f t="shared" si="218"/>
        <v>103.30922586477612</v>
      </c>
      <c r="AP576" s="2">
        <v>38994</v>
      </c>
      <c r="AQ576">
        <v>118.23046875</v>
      </c>
      <c r="AR576" s="22">
        <f>_xll.BDH(AR$3&amp;" Govt",$A$8,AP576,AP576)</f>
        <v>1.1320300000000001</v>
      </c>
      <c r="AS576">
        <f t="shared" si="219"/>
        <v>104.44110911371605</v>
      </c>
      <c r="AV576" s="22"/>
      <c r="AX576" s="2">
        <v>38994</v>
      </c>
      <c r="AY576">
        <v>108.3984375</v>
      </c>
      <c r="AZ576" s="22">
        <f>_xll.BDH(AZ$3&amp;" Govt",$A$8,AX576,AX576)</f>
        <v>1.1082099999999999</v>
      </c>
      <c r="BA576">
        <f t="shared" si="220"/>
        <v>97.813986067622565</v>
      </c>
      <c r="BB576" s="2">
        <v>38994</v>
      </c>
      <c r="BC576">
        <v>108.60546875</v>
      </c>
      <c r="BD576" s="22">
        <f>_xll.BDH(BD$3&amp;" Govt",$A$8,BB576,BB576)</f>
        <v>1.10155</v>
      </c>
      <c r="BE576">
        <f t="shared" si="221"/>
        <v>98.59331737097726</v>
      </c>
      <c r="BH576" s="22"/>
      <c r="BJ576" s="2">
        <v>38994</v>
      </c>
      <c r="BK576">
        <v>106.32421875</v>
      </c>
      <c r="BL576" s="22">
        <f>_xll.BDH(BL$3&amp;" Govt",$A$8,BJ576,BJ576)</f>
        <v>1.0798000000000001</v>
      </c>
      <c r="BM576">
        <f t="shared" si="222"/>
        <v>98.466585247268</v>
      </c>
      <c r="BN576" s="2">
        <v>39169</v>
      </c>
      <c r="BO576">
        <v>102.46484375</v>
      </c>
      <c r="BP576" s="22">
        <f>_xll.BDH(BP$3&amp;" Govt",$A$8,BN576,BN576)</f>
        <v>1.05966</v>
      </c>
      <c r="BQ576">
        <f t="shared" si="223"/>
        <v>96.69596262008568</v>
      </c>
      <c r="BR576" s="2">
        <v>39350</v>
      </c>
      <c r="BS576">
        <v>104.0625</v>
      </c>
      <c r="BT576" s="22">
        <f>_xll.BDH(BT$3&amp;" Govt",$A$8,BR576,BR576)</f>
        <v>1.0709500000000001</v>
      </c>
      <c r="BU576">
        <f t="shared" si="224"/>
        <v>97.168401886175815</v>
      </c>
      <c r="BV576" s="2">
        <v>39528</v>
      </c>
      <c r="BW576">
        <v>116.2265625</v>
      </c>
      <c r="BX576" s="22">
        <f>_xll.BDH(BX$3&amp;" Govt",$A$8,BV576,BV576)</f>
        <v>1.0616300000000001</v>
      </c>
      <c r="BY576">
        <f t="shared" si="225"/>
        <v>109.47935015024066</v>
      </c>
      <c r="BZ576" s="2">
        <v>39710</v>
      </c>
      <c r="CA576">
        <v>114.84765625</v>
      </c>
      <c r="CB576" s="22">
        <f>_xll.BDH(CB$3&amp;" Govt",$A$8,BZ576,BZ576)</f>
        <v>1.0869200000000001</v>
      </c>
      <c r="CC576">
        <f t="shared" si="226"/>
        <v>105.66339404003973</v>
      </c>
      <c r="CD576" s="2">
        <v>39892</v>
      </c>
      <c r="CE576">
        <v>110.74609375</v>
      </c>
      <c r="CF576" s="22">
        <f>_xll.BDH(CF$3&amp;" Govt",$A$8,CD576,CD576)</f>
        <v>1.0452399999999999</v>
      </c>
      <c r="CG576">
        <f t="shared" si="227"/>
        <v>105.9527895507252</v>
      </c>
      <c r="CH576" s="2">
        <v>40074</v>
      </c>
      <c r="CI576">
        <v>112.68359375</v>
      </c>
      <c r="CJ576" s="22">
        <f>_xll.BDH(CJ$3&amp;" Govt",$A$8,CH576,CH576)</f>
        <v>1.0397700000000001</v>
      </c>
      <c r="CK576">
        <f t="shared" si="228"/>
        <v>108.37357660828836</v>
      </c>
      <c r="CN576" s="22"/>
      <c r="CR576" s="22"/>
      <c r="CV576" s="22"/>
      <c r="CZ576" s="22"/>
      <c r="DB576" s="2">
        <v>38999</v>
      </c>
      <c r="DC576">
        <v>109.47265625</v>
      </c>
      <c r="DD576" s="22">
        <f>_xll.BDH(DD$3&amp;" Govt",$A$8,DB576,DB576)</f>
        <v>1.0801400000000001</v>
      </c>
      <c r="DE576">
        <f t="shared" si="229"/>
        <v>101.35043258281333</v>
      </c>
      <c r="DF576" s="2">
        <v>39540</v>
      </c>
      <c r="DG576">
        <v>109.20703125</v>
      </c>
      <c r="DH576" s="22">
        <f>_xll.BDH(DH$3&amp;" Govt",$A$8,DF576,DF576)</f>
        <v>1.0636000000000001</v>
      </c>
      <c r="DI576">
        <f t="shared" si="230"/>
        <v>102.67678756111319</v>
      </c>
      <c r="DJ576" s="2">
        <v>39904</v>
      </c>
      <c r="DK576">
        <v>110.859375</v>
      </c>
      <c r="DL576" s="22">
        <f>_xll.BDH(DL$3&amp;" Govt",$A$8,DJ576,DJ576)</f>
        <v>1.0469999999999999</v>
      </c>
      <c r="DM576">
        <f t="shared" si="231"/>
        <v>105.88287965616047</v>
      </c>
      <c r="DP576" s="22"/>
    </row>
    <row r="577" spans="4:120" x14ac:dyDescent="0.25">
      <c r="D577" s="2"/>
      <c r="F577" s="2">
        <v>38995</v>
      </c>
      <c r="G577">
        <v>128.23828125</v>
      </c>
      <c r="H577" s="22">
        <f>_xll.BDH(H$3&amp;" Govt",$A$8,F577,F577)</f>
        <v>1.2847599999999999</v>
      </c>
      <c r="I577" s="14">
        <f t="shared" si="210"/>
        <v>99.814970305738044</v>
      </c>
      <c r="J577" s="2">
        <v>38995</v>
      </c>
      <c r="K577">
        <v>127.83984375</v>
      </c>
      <c r="L577" s="22">
        <f>_xll.BDH(L$3&amp;" Govt",$A$8,J577,J577)</f>
        <v>1.2599499999999999</v>
      </c>
      <c r="M577">
        <f t="shared" si="211"/>
        <v>101.46421981030994</v>
      </c>
      <c r="N577" s="2">
        <v>38995</v>
      </c>
      <c r="O577">
        <v>128.5078125</v>
      </c>
      <c r="P577" s="22">
        <f>_xll.BDH(P$3&amp;" Govt",$A$8,N577,N577)</f>
        <v>1.2411699999999999</v>
      </c>
      <c r="Q577">
        <f t="shared" si="212"/>
        <v>103.53763988817005</v>
      </c>
      <c r="R577" s="2">
        <v>38995</v>
      </c>
      <c r="S577">
        <v>128.8828125</v>
      </c>
      <c r="T577" s="22">
        <f>_xll.BDH(T$3&amp;" Govt",$A$8,R577,R577)</f>
        <v>1.2098500000000001</v>
      </c>
      <c r="U577">
        <f t="shared" si="213"/>
        <v>106.52792701574575</v>
      </c>
      <c r="V577" s="2">
        <v>39092</v>
      </c>
      <c r="W577">
        <v>101.20703125</v>
      </c>
      <c r="X577" s="22">
        <f>_xll.BDH(X$3&amp;" Govt",$A$8,V577,V577)</f>
        <v>1.0647599999999999</v>
      </c>
      <c r="Y577">
        <f t="shared" si="214"/>
        <v>95.051496346594547</v>
      </c>
      <c r="Z577" s="2">
        <v>38995</v>
      </c>
      <c r="AA577">
        <v>123.21875</v>
      </c>
      <c r="AB577" s="22">
        <f>_xll.BDH(AB$3&amp;" Govt",$A$8,Z577,Z577)</f>
        <v>1.16953</v>
      </c>
      <c r="AC577">
        <f t="shared" si="215"/>
        <v>105.35749403606577</v>
      </c>
      <c r="AD577" s="2">
        <v>39632</v>
      </c>
      <c r="AE577">
        <v>115.98828125</v>
      </c>
      <c r="AF577" s="22">
        <f>_xll.BDH(AF$3&amp;" Govt",$A$8,AD577,AD577)</f>
        <v>1.0828899999999999</v>
      </c>
      <c r="AG577">
        <f t="shared" si="216"/>
        <v>107.10993845173564</v>
      </c>
      <c r="AH577" s="2">
        <v>38995</v>
      </c>
      <c r="AI577">
        <v>121.28515625</v>
      </c>
      <c r="AJ577" s="22">
        <f>_xll.BDH(AJ$3&amp;" Govt",$A$8,AH577,AH577)</f>
        <v>1.14635</v>
      </c>
      <c r="AK577">
        <f t="shared" si="217"/>
        <v>105.80115693287391</v>
      </c>
      <c r="AL577" s="2">
        <v>39996</v>
      </c>
      <c r="AM577">
        <v>108.578125</v>
      </c>
      <c r="AN577" s="22">
        <f>_xll.BDH(AN$3&amp;" Govt",$A$8,AL577,AL577)</f>
        <v>1.0509500000000001</v>
      </c>
      <c r="AO577">
        <f t="shared" si="218"/>
        <v>103.31426328559874</v>
      </c>
      <c r="AP577" s="2">
        <v>38995</v>
      </c>
      <c r="AQ577">
        <v>118.015625</v>
      </c>
      <c r="AR577" s="22">
        <f>_xll.BDH(AR$3&amp;" Govt",$A$8,AP577,AP577)</f>
        <v>1.1320999999999999</v>
      </c>
      <c r="AS577">
        <f t="shared" si="219"/>
        <v>104.24487677766983</v>
      </c>
      <c r="AV577" s="22"/>
      <c r="AX577" s="2">
        <v>38995</v>
      </c>
      <c r="AY577">
        <v>108.1875</v>
      </c>
      <c r="AZ577" s="22">
        <f>_xll.BDH(AZ$3&amp;" Govt",$A$8,AX577,AX577)</f>
        <v>1.1082799999999999</v>
      </c>
      <c r="BA577">
        <f t="shared" si="220"/>
        <v>97.617479337351583</v>
      </c>
      <c r="BB577" s="2">
        <v>38995</v>
      </c>
      <c r="BC577">
        <v>108.30859375</v>
      </c>
      <c r="BD577" s="22">
        <f>_xll.BDH(BD$3&amp;" Govt",$A$8,BB577,BB577)</f>
        <v>1.10162</v>
      </c>
      <c r="BE577">
        <f t="shared" si="221"/>
        <v>98.317562998130029</v>
      </c>
      <c r="BH577" s="22"/>
      <c r="BJ577" s="2">
        <v>38995</v>
      </c>
      <c r="BK577">
        <v>106.1015625</v>
      </c>
      <c r="BL577" s="22">
        <f>_xll.BDH(BL$3&amp;" Govt",$A$8,BJ577,BJ577)</f>
        <v>1.0798700000000001</v>
      </c>
      <c r="BM577">
        <f t="shared" si="222"/>
        <v>98.254014372100329</v>
      </c>
      <c r="BN577" s="2">
        <v>39170</v>
      </c>
      <c r="BO577">
        <v>102.31640625</v>
      </c>
      <c r="BP577" s="22">
        <f>_xll.BDH(BP$3&amp;" Govt",$A$8,BN577,BN577)</f>
        <v>1.05976</v>
      </c>
      <c r="BQ577">
        <f t="shared" si="223"/>
        <v>96.54677120291386</v>
      </c>
      <c r="BR577" s="2">
        <v>39351</v>
      </c>
      <c r="BS577">
        <v>104.234375</v>
      </c>
      <c r="BT577" s="22">
        <f>_xll.BDH(BT$3&amp;" Govt",$A$8,BR577,BR577)</f>
        <v>1.07094</v>
      </c>
      <c r="BU577">
        <f t="shared" si="224"/>
        <v>97.329799055035764</v>
      </c>
      <c r="BV577" s="2">
        <v>39531</v>
      </c>
      <c r="BW577">
        <v>114.2265625</v>
      </c>
      <c r="BX577" s="22">
        <f>_xll.BDH(BX$3&amp;" Govt",$A$8,BV577,BV577)</f>
        <v>1.0621400000000001</v>
      </c>
      <c r="BY577">
        <f t="shared" si="225"/>
        <v>107.5437913081138</v>
      </c>
      <c r="BZ577" s="2">
        <v>39713</v>
      </c>
      <c r="CA577">
        <v>114.9765625</v>
      </c>
      <c r="CB577" s="22">
        <f>_xll.BDH(CB$3&amp;" Govt",$A$8,BZ577,BZ577)</f>
        <v>1.08748</v>
      </c>
      <c r="CC577">
        <f t="shared" si="226"/>
        <v>105.72751912678854</v>
      </c>
      <c r="CD577" s="2">
        <v>39895</v>
      </c>
      <c r="CE577">
        <v>111.16015625</v>
      </c>
      <c r="CF577" s="22">
        <f>_xll.BDH(CF$3&amp;" Govt",$A$8,CD577,CD577)</f>
        <v>1.0456799999999999</v>
      </c>
      <c r="CG577">
        <f t="shared" si="227"/>
        <v>106.30418125047817</v>
      </c>
      <c r="CH577" s="2">
        <v>40077</v>
      </c>
      <c r="CI577">
        <v>112.41015625</v>
      </c>
      <c r="CJ577" s="22">
        <f>_xll.BDH(CJ$3&amp;" Govt",$A$8,CH577,CH577)</f>
        <v>1.0396099999999999</v>
      </c>
      <c r="CK577">
        <f t="shared" si="228"/>
        <v>108.12723641557892</v>
      </c>
      <c r="CN577" s="22"/>
      <c r="CR577" s="22"/>
      <c r="CV577" s="22"/>
      <c r="CZ577" s="22"/>
      <c r="DB577" s="2">
        <v>39000</v>
      </c>
      <c r="DC577">
        <v>108.7109375</v>
      </c>
      <c r="DD577" s="22">
        <f>_xll.BDH(DD$3&amp;" Govt",$A$8,DB577,DB577)</f>
        <v>1.0802100000000001</v>
      </c>
      <c r="DE577">
        <f t="shared" si="229"/>
        <v>100.63870682552465</v>
      </c>
      <c r="DF577" s="2">
        <v>39541</v>
      </c>
      <c r="DG577">
        <v>109.07421875</v>
      </c>
      <c r="DH577" s="22">
        <f>_xll.BDH(DH$3&amp;" Govt",$A$8,DF577,DF577)</f>
        <v>1.0637000000000001</v>
      </c>
      <c r="DI577">
        <f t="shared" si="230"/>
        <v>102.54227578264548</v>
      </c>
      <c r="DJ577" s="2">
        <v>39905</v>
      </c>
      <c r="DK577">
        <v>108.921875</v>
      </c>
      <c r="DL577" s="22">
        <f>_xll.BDH(DL$3&amp;" Govt",$A$8,DJ577,DJ577)</f>
        <v>1.0471699999999999</v>
      </c>
      <c r="DM577">
        <f t="shared" si="231"/>
        <v>104.01546549270893</v>
      </c>
      <c r="DP577" s="22"/>
    </row>
    <row r="578" spans="4:120" x14ac:dyDescent="0.25">
      <c r="D578" s="2"/>
      <c r="F578" s="2">
        <v>38996</v>
      </c>
      <c r="G578">
        <v>128.31640625</v>
      </c>
      <c r="H578" s="22">
        <f>_xll.BDH(H$3&amp;" Govt",$A$8,F578,F578)</f>
        <v>1.28484</v>
      </c>
      <c r="I578" s="14">
        <f t="shared" si="210"/>
        <v>99.869560606768161</v>
      </c>
      <c r="J578" s="2">
        <v>38996</v>
      </c>
      <c r="K578">
        <v>127.8046875</v>
      </c>
      <c r="L578" s="22">
        <f>_xll.BDH(L$3&amp;" Govt",$A$8,J578,J578)</f>
        <v>1.26003</v>
      </c>
      <c r="M578">
        <f t="shared" si="211"/>
        <v>101.4298766696031</v>
      </c>
      <c r="N578" s="2">
        <v>38996</v>
      </c>
      <c r="O578">
        <v>128.3203125</v>
      </c>
      <c r="P578" s="22">
        <f>_xll.BDH(P$3&amp;" Govt",$A$8,N578,N578)</f>
        <v>1.24125</v>
      </c>
      <c r="Q578">
        <f t="shared" si="212"/>
        <v>103.37990936555892</v>
      </c>
      <c r="R578" s="2">
        <v>38996</v>
      </c>
      <c r="S578">
        <v>128.57421875</v>
      </c>
      <c r="T578" s="22">
        <f>_xll.BDH(T$3&amp;" Govt",$A$8,R578,R578)</f>
        <v>1.2099299999999999</v>
      </c>
      <c r="U578">
        <f t="shared" si="213"/>
        <v>106.2658325275016</v>
      </c>
      <c r="V578" s="2">
        <v>39093</v>
      </c>
      <c r="W578">
        <v>101.0546875</v>
      </c>
      <c r="X578" s="22">
        <f>_xll.BDH(X$3&amp;" Govt",$A$8,V578,V578)</f>
        <v>1.06471</v>
      </c>
      <c r="Y578">
        <f t="shared" si="214"/>
        <v>94.9128753369462</v>
      </c>
      <c r="Z578" s="2">
        <v>38996</v>
      </c>
      <c r="AA578">
        <v>122.83984375</v>
      </c>
      <c r="AB578" s="22">
        <f>_xll.BDH(AB$3&amp;" Govt",$A$8,Z578,Z578)</f>
        <v>1.16961</v>
      </c>
      <c r="AC578">
        <f t="shared" si="215"/>
        <v>105.02632822051795</v>
      </c>
      <c r="AD578" s="2">
        <v>39633</v>
      </c>
      <c r="AE578">
        <v>115.98828125</v>
      </c>
      <c r="AF578" s="22">
        <f>_xll.BDH(AF$3&amp;" Govt",$A$8,AD578,AD578)</f>
        <v>1.0831900000000001</v>
      </c>
      <c r="AG578">
        <f t="shared" si="216"/>
        <v>107.08027331308449</v>
      </c>
      <c r="AH578" s="2">
        <v>38996</v>
      </c>
      <c r="AI578">
        <v>120.92578125</v>
      </c>
      <c r="AJ578" s="22">
        <f>_xll.BDH(AJ$3&amp;" Govt",$A$8,AH578,AH578)</f>
        <v>1.1464300000000001</v>
      </c>
      <c r="AK578">
        <f t="shared" si="217"/>
        <v>105.48030080336348</v>
      </c>
      <c r="AL578" s="2">
        <v>39997</v>
      </c>
      <c r="AM578">
        <v>108.59375</v>
      </c>
      <c r="AN578" s="22">
        <f>_xll.BDH(AN$3&amp;" Govt",$A$8,AL578,AL578)</f>
        <v>1.05105</v>
      </c>
      <c r="AO578">
        <f t="shared" si="218"/>
        <v>103.31929974787117</v>
      </c>
      <c r="AP578" s="2">
        <v>38996</v>
      </c>
      <c r="AQ578">
        <v>117.640625</v>
      </c>
      <c r="AR578" s="22">
        <f>_xll.BDH(AR$3&amp;" Govt",$A$8,AP578,AP578)</f>
        <v>1.1321699999999999</v>
      </c>
      <c r="AS578">
        <f t="shared" si="219"/>
        <v>103.90720916470143</v>
      </c>
      <c r="AV578" s="22"/>
      <c r="AX578" s="2">
        <v>38996</v>
      </c>
      <c r="AY578">
        <v>107.734375</v>
      </c>
      <c r="AZ578" s="22">
        <f>_xll.BDH(AZ$3&amp;" Govt",$A$8,AX578,AX578)</f>
        <v>1.1083499999999999</v>
      </c>
      <c r="BA578">
        <f t="shared" si="220"/>
        <v>97.202485676907116</v>
      </c>
      <c r="BB578" s="2">
        <v>38996</v>
      </c>
      <c r="BC578">
        <v>107.859375</v>
      </c>
      <c r="BD578" s="22">
        <f>_xll.BDH(BD$3&amp;" Govt",$A$8,BB578,BB578)</f>
        <v>1.1016900000000001</v>
      </c>
      <c r="BE578">
        <f t="shared" si="221"/>
        <v>97.903561800506495</v>
      </c>
      <c r="BH578" s="22"/>
      <c r="BJ578" s="2">
        <v>38996</v>
      </c>
      <c r="BK578">
        <v>105.61328125</v>
      </c>
      <c r="BL578" s="22">
        <f>_xll.BDH(BL$3&amp;" Govt",$A$8,BJ578,BJ578)</f>
        <v>1.0799399999999999</v>
      </c>
      <c r="BM578">
        <f t="shared" si="222"/>
        <v>97.795508315276777</v>
      </c>
      <c r="BN578" s="2">
        <v>39171</v>
      </c>
      <c r="BO578">
        <v>102.19921875</v>
      </c>
      <c r="BP578" s="22">
        <f>_xll.BDH(BP$3&amp;" Govt",$A$8,BN578,BN578)</f>
        <v>1.0598700000000001</v>
      </c>
      <c r="BQ578">
        <f t="shared" si="223"/>
        <v>96.426183163972937</v>
      </c>
      <c r="BR578" s="2">
        <v>39352</v>
      </c>
      <c r="BS578">
        <v>104.72265625</v>
      </c>
      <c r="BT578" s="22">
        <f>_xll.BDH(BT$3&amp;" Govt",$A$8,BR578,BR578)</f>
        <v>1.0709299999999999</v>
      </c>
      <c r="BU578">
        <f t="shared" si="224"/>
        <v>97.786649220770741</v>
      </c>
      <c r="BV578" s="2">
        <v>39532</v>
      </c>
      <c r="BW578">
        <v>114.1171875</v>
      </c>
      <c r="BX578" s="22">
        <f>_xll.BDH(BX$3&amp;" Govt",$A$8,BV578,BV578)</f>
        <v>1.0623100000000001</v>
      </c>
      <c r="BY578">
        <f t="shared" si="225"/>
        <v>107.423621635869</v>
      </c>
      <c r="BZ578" s="2">
        <v>39714</v>
      </c>
      <c r="CA578">
        <v>114.2578125</v>
      </c>
      <c r="CB578" s="22">
        <f>_xll.BDH(CB$3&amp;" Govt",$A$8,BZ578,BZ578)</f>
        <v>1.0876699999999999</v>
      </c>
      <c r="CC578">
        <f t="shared" si="226"/>
        <v>105.04823383930788</v>
      </c>
      <c r="CD578" s="2">
        <v>39896</v>
      </c>
      <c r="CE578">
        <v>111.49609375</v>
      </c>
      <c r="CF578" s="22">
        <f>_xll.BDH(CF$3&amp;" Govt",$A$8,CD578,CD578)</f>
        <v>1.04583</v>
      </c>
      <c r="CG578">
        <f t="shared" si="227"/>
        <v>106.61015055028064</v>
      </c>
      <c r="CH578" s="2">
        <v>40078</v>
      </c>
      <c r="CI578">
        <v>112.703125</v>
      </c>
      <c r="CJ578" s="22">
        <f>_xll.BDH(CJ$3&amp;" Govt",$A$8,CH578,CH578)</f>
        <v>1.03955</v>
      </c>
      <c r="CK578">
        <f t="shared" si="228"/>
        <v>108.41529988937522</v>
      </c>
      <c r="CN578" s="22"/>
      <c r="CR578" s="22"/>
      <c r="CV578" s="22"/>
      <c r="CZ578" s="22"/>
      <c r="DB578" s="2">
        <v>39001</v>
      </c>
      <c r="DC578">
        <v>108.1171875</v>
      </c>
      <c r="DD578" s="22">
        <f>_xll.BDH(DD$3&amp;" Govt",$A$8,DB578,DB578)</f>
        <v>1.0802799999999999</v>
      </c>
      <c r="DE578">
        <f t="shared" si="229"/>
        <v>100.08255961417412</v>
      </c>
      <c r="DF578" s="2">
        <v>39542</v>
      </c>
      <c r="DG578">
        <v>110.421875</v>
      </c>
      <c r="DH578" s="22">
        <f>_xll.BDH(DH$3&amp;" Govt",$A$8,DF578,DF578)</f>
        <v>1.0638099999999999</v>
      </c>
      <c r="DI578">
        <f t="shared" si="230"/>
        <v>103.79849315197264</v>
      </c>
      <c r="DJ578" s="2">
        <v>39906</v>
      </c>
      <c r="DK578">
        <v>107.11328125</v>
      </c>
      <c r="DL578" s="22">
        <f>_xll.BDH(DL$3&amp;" Govt",$A$8,DJ578,DJ578)</f>
        <v>1.04735</v>
      </c>
      <c r="DM578">
        <f t="shared" si="231"/>
        <v>102.27076072946006</v>
      </c>
      <c r="DP578" s="22"/>
    </row>
    <row r="579" spans="4:120" x14ac:dyDescent="0.25">
      <c r="D579" s="2"/>
      <c r="F579" s="2">
        <v>38999</v>
      </c>
      <c r="G579">
        <v>128.31640625</v>
      </c>
      <c r="H579" s="22">
        <f>_xll.BDH(H$3&amp;" Govt",$A$8,F579,F579)</f>
        <v>1.2850900000000001</v>
      </c>
      <c r="I579" s="14">
        <f t="shared" si="210"/>
        <v>99.850132091915739</v>
      </c>
      <c r="J579" s="2">
        <v>38999</v>
      </c>
      <c r="K579">
        <v>127.8046875</v>
      </c>
      <c r="L579" s="22">
        <f>_xll.BDH(L$3&amp;" Govt",$A$8,J579,J579)</f>
        <v>1.26027</v>
      </c>
      <c r="M579">
        <f t="shared" si="211"/>
        <v>101.41056083220262</v>
      </c>
      <c r="N579" s="2">
        <v>38999</v>
      </c>
      <c r="O579">
        <v>128.3203125</v>
      </c>
      <c r="P579" s="22">
        <f>_xll.BDH(P$3&amp;" Govt",$A$8,N579,N579)</f>
        <v>1.2414799999999999</v>
      </c>
      <c r="Q579">
        <f t="shared" si="212"/>
        <v>103.36075691916101</v>
      </c>
      <c r="R579" s="2">
        <v>38999</v>
      </c>
      <c r="S579">
        <v>128.57421875</v>
      </c>
      <c r="T579" s="22">
        <f>_xll.BDH(T$3&amp;" Govt",$A$8,R579,R579)</f>
        <v>1.2101600000000001</v>
      </c>
      <c r="U579">
        <f t="shared" si="213"/>
        <v>106.24563590764856</v>
      </c>
      <c r="V579" s="2">
        <v>39094</v>
      </c>
      <c r="W579">
        <v>100.9609375</v>
      </c>
      <c r="X579" s="22">
        <f>_xll.BDH(X$3&amp;" Govt",$A$8,V579,V579)</f>
        <v>1.0646500000000001</v>
      </c>
      <c r="Y579">
        <f t="shared" si="214"/>
        <v>94.830167191095654</v>
      </c>
      <c r="Z579" s="2">
        <v>38999</v>
      </c>
      <c r="AA579">
        <v>122.83984375</v>
      </c>
      <c r="AB579" s="22">
        <f>_xll.BDH(AB$3&amp;" Govt",$A$8,Z579,Z579)</f>
        <v>1.1698299999999999</v>
      </c>
      <c r="AC579">
        <f t="shared" si="215"/>
        <v>105.00657681030577</v>
      </c>
      <c r="AD579" s="2">
        <v>39636</v>
      </c>
      <c r="AE579">
        <v>115.97265625</v>
      </c>
      <c r="AF579" s="22">
        <f>_xll.BDH(AF$3&amp;" Govt",$A$8,AD579,AD579)</f>
        <v>1.0840700000000001</v>
      </c>
      <c r="AG579">
        <f t="shared" si="216"/>
        <v>106.97893701513739</v>
      </c>
      <c r="AH579" s="2">
        <v>38999</v>
      </c>
      <c r="AI579">
        <v>120.92578125</v>
      </c>
      <c r="AJ579" s="22">
        <f>_xll.BDH(AJ$3&amp;" Govt",$A$8,AH579,AH579)</f>
        <v>1.1466400000000001</v>
      </c>
      <c r="AK579">
        <f t="shared" si="217"/>
        <v>105.46098274087768</v>
      </c>
      <c r="AL579" s="2">
        <v>40000</v>
      </c>
      <c r="AM579">
        <v>108.49609375</v>
      </c>
      <c r="AN579" s="22">
        <f>_xll.BDH(AN$3&amp;" Govt",$A$8,AL579,AL579)</f>
        <v>1.0513399999999999</v>
      </c>
      <c r="AO579">
        <f t="shared" si="218"/>
        <v>103.1979129016303</v>
      </c>
      <c r="AP579" s="2">
        <v>38999</v>
      </c>
      <c r="AQ579">
        <v>117.640625</v>
      </c>
      <c r="AR579" s="22">
        <f>_xll.BDH(AR$3&amp;" Govt",$A$8,AP579,AP579)</f>
        <v>1.13239</v>
      </c>
      <c r="AS579">
        <f t="shared" si="219"/>
        <v>103.88702213901571</v>
      </c>
      <c r="AV579" s="22"/>
      <c r="AX579" s="2">
        <v>38999</v>
      </c>
      <c r="AY579">
        <v>107.734375</v>
      </c>
      <c r="AZ579" s="22">
        <f>_xll.BDH(AZ$3&amp;" Govt",$A$8,AX579,AX579)</f>
        <v>1.10856</v>
      </c>
      <c r="BA579">
        <f t="shared" si="220"/>
        <v>97.184072129609589</v>
      </c>
      <c r="BB579" s="2">
        <v>38999</v>
      </c>
      <c r="BC579">
        <v>107.859375</v>
      </c>
      <c r="BD579" s="22">
        <f>_xll.BDH(BD$3&amp;" Govt",$A$8,BB579,BB579)</f>
        <v>1.1019000000000001</v>
      </c>
      <c r="BE579">
        <f t="shared" si="221"/>
        <v>97.884903348761227</v>
      </c>
      <c r="BH579" s="22"/>
      <c r="BJ579" s="2">
        <v>38999</v>
      </c>
      <c r="BK579">
        <v>105.61328125</v>
      </c>
      <c r="BL579" s="22">
        <f>_xll.BDH(BL$3&amp;" Govt",$A$8,BJ579,BJ579)</f>
        <v>1.0801400000000001</v>
      </c>
      <c r="BM579">
        <f t="shared" si="222"/>
        <v>97.777400383283634</v>
      </c>
      <c r="BN579" s="2">
        <v>39174</v>
      </c>
      <c r="BO579">
        <v>102.22265625</v>
      </c>
      <c r="BP579" s="22">
        <f>_xll.BDH(BP$3&amp;" Govt",$A$8,BN579,BN579)</f>
        <v>1.06026</v>
      </c>
      <c r="BQ579">
        <f t="shared" si="223"/>
        <v>96.412819732895713</v>
      </c>
      <c r="BR579" s="2">
        <v>39353</v>
      </c>
      <c r="BS579">
        <v>104.65234375</v>
      </c>
      <c r="BT579" s="22">
        <f>_xll.BDH(BT$3&amp;" Govt",$A$8,BR579,BR579)</f>
        <v>1.0709200000000001</v>
      </c>
      <c r="BU579">
        <f t="shared" si="224"/>
        <v>97.721906164792884</v>
      </c>
      <c r="BV579" s="2">
        <v>39533</v>
      </c>
      <c r="BW579">
        <v>114.7734375</v>
      </c>
      <c r="BX579" s="22">
        <f>_xll.BDH(BX$3&amp;" Govt",$A$8,BV579,BV579)</f>
        <v>1.0624800000000001</v>
      </c>
      <c r="BY579">
        <f t="shared" si="225"/>
        <v>108.02409221820645</v>
      </c>
      <c r="BZ579" s="2">
        <v>39715</v>
      </c>
      <c r="CA579">
        <v>113.5546875</v>
      </c>
      <c r="CB579" s="22">
        <f>_xll.BDH(CB$3&amp;" Govt",$A$8,BZ579,BZ579)</f>
        <v>1.08786</v>
      </c>
      <c r="CC579">
        <f t="shared" si="226"/>
        <v>104.38354889415918</v>
      </c>
      <c r="CD579" s="2">
        <v>39897</v>
      </c>
      <c r="CE579">
        <v>111.25390625</v>
      </c>
      <c r="CF579" s="22">
        <f>_xll.BDH(CF$3&amp;" Govt",$A$8,CD579,CD579)</f>
        <v>1.0459799999999999</v>
      </c>
      <c r="CG579">
        <f t="shared" si="227"/>
        <v>106.36332076139124</v>
      </c>
      <c r="CH579" s="2">
        <v>40079</v>
      </c>
      <c r="CI579">
        <v>113.09375</v>
      </c>
      <c r="CJ579" s="22">
        <f>_xll.BDH(CJ$3&amp;" Govt",$A$8,CH579,CH579)</f>
        <v>1.0395000000000001</v>
      </c>
      <c r="CK579">
        <f t="shared" si="228"/>
        <v>108.79629629629629</v>
      </c>
      <c r="CN579" s="22"/>
      <c r="CR579" s="22"/>
      <c r="CV579" s="22"/>
      <c r="CZ579" s="22"/>
      <c r="DB579" s="2">
        <v>39002</v>
      </c>
      <c r="DC579">
        <v>108.078125</v>
      </c>
      <c r="DD579" s="22">
        <f>_xll.BDH(DD$3&amp;" Govt",$A$8,DB579,DB579)</f>
        <v>1.0803499999999999</v>
      </c>
      <c r="DE579">
        <f t="shared" si="229"/>
        <v>100.03991761929005</v>
      </c>
      <c r="DF579" s="2">
        <v>39545</v>
      </c>
      <c r="DG579">
        <v>110.25390625</v>
      </c>
      <c r="DH579" s="22">
        <f>_xll.BDH(DH$3&amp;" Govt",$A$8,DF579,DF579)</f>
        <v>1.0641099999999999</v>
      </c>
      <c r="DI579">
        <f t="shared" si="230"/>
        <v>103.61138063734013</v>
      </c>
      <c r="DJ579" s="2">
        <v>39909</v>
      </c>
      <c r="DK579">
        <v>106.7265625</v>
      </c>
      <c r="DL579" s="22">
        <f>_xll.BDH(DL$3&amp;" Govt",$A$8,DJ579,DJ579)</f>
        <v>1.0478700000000001</v>
      </c>
      <c r="DM579">
        <f t="shared" si="231"/>
        <v>101.85095717980283</v>
      </c>
      <c r="DP579" s="22"/>
    </row>
    <row r="580" spans="4:120" x14ac:dyDescent="0.25">
      <c r="D580" s="2"/>
      <c r="F580" s="2">
        <v>39000</v>
      </c>
      <c r="G580">
        <v>128.27734375</v>
      </c>
      <c r="H580" s="22">
        <f>_xll.BDH(H$3&amp;" Govt",$A$8,F580,F580)</f>
        <v>1.2851699999999999</v>
      </c>
      <c r="I580" s="14">
        <f t="shared" si="210"/>
        <v>99.81352175198613</v>
      </c>
      <c r="J580" s="2">
        <v>39000</v>
      </c>
      <c r="K580">
        <v>127.7265625</v>
      </c>
      <c r="L580" s="22">
        <f>_xll.BDH(L$3&amp;" Govt",$A$8,J580,J580)</f>
        <v>1.2603500000000001</v>
      </c>
      <c r="M580">
        <f t="shared" si="211"/>
        <v>101.34213710477248</v>
      </c>
      <c r="N580" s="2">
        <v>39000</v>
      </c>
      <c r="O580">
        <v>128.1875</v>
      </c>
      <c r="P580" s="22">
        <f>_xll.BDH(P$3&amp;" Govt",$A$8,N580,N580)</f>
        <v>1.24156</v>
      </c>
      <c r="Q580">
        <f t="shared" si="212"/>
        <v>103.24712458519926</v>
      </c>
      <c r="R580" s="2">
        <v>39000</v>
      </c>
      <c r="S580">
        <v>128.38671875</v>
      </c>
      <c r="T580" s="22">
        <f>_xll.BDH(T$3&amp;" Govt",$A$8,R580,R580)</f>
        <v>1.2102299999999999</v>
      </c>
      <c r="U580">
        <f t="shared" si="213"/>
        <v>106.08456140568322</v>
      </c>
      <c r="V580" s="2">
        <v>39097</v>
      </c>
      <c r="W580">
        <v>100.9609375</v>
      </c>
      <c r="X580" s="22">
        <f>_xll.BDH(X$3&amp;" Govt",$A$8,V580,V580)</f>
        <v>1.0645</v>
      </c>
      <c r="Y580">
        <f t="shared" si="214"/>
        <v>94.84352982620949</v>
      </c>
      <c r="Z580" s="2">
        <v>39000</v>
      </c>
      <c r="AA580">
        <v>122.56640625</v>
      </c>
      <c r="AB580" s="22">
        <f>_xll.BDH(AB$3&amp;" Govt",$A$8,Z580,Z580)</f>
        <v>1.1698999999999999</v>
      </c>
      <c r="AC580">
        <f t="shared" si="215"/>
        <v>104.76656658688778</v>
      </c>
      <c r="AD580" s="2">
        <v>39637</v>
      </c>
      <c r="AE580">
        <v>115.625</v>
      </c>
      <c r="AF580" s="22">
        <f>_xll.BDH(AF$3&amp;" Govt",$A$8,AD580,AD580)</f>
        <v>1.08436</v>
      </c>
      <c r="AG580">
        <f t="shared" si="216"/>
        <v>106.62971706813235</v>
      </c>
      <c r="AH580" s="2">
        <v>39000</v>
      </c>
      <c r="AI580">
        <v>120.5859375</v>
      </c>
      <c r="AJ580" s="22">
        <f>_xll.BDH(AJ$3&amp;" Govt",$A$8,AH580,AH580)</f>
        <v>1.14672</v>
      </c>
      <c r="AK580">
        <f t="shared" si="217"/>
        <v>105.15726376098786</v>
      </c>
      <c r="AL580" s="2">
        <v>40001</v>
      </c>
      <c r="AM580">
        <v>108.4296875</v>
      </c>
      <c r="AN580" s="22">
        <f>_xll.BDH(AN$3&amp;" Govt",$A$8,AL580,AL580)</f>
        <v>1.0514399999999999</v>
      </c>
      <c r="AO580">
        <f t="shared" si="218"/>
        <v>103.12494055771134</v>
      </c>
      <c r="AP580" s="2">
        <v>39000</v>
      </c>
      <c r="AQ580">
        <v>117.25</v>
      </c>
      <c r="AR580" s="22">
        <f>_xll.BDH(AR$3&amp;" Govt",$A$8,AP580,AP580)</f>
        <v>1.13246</v>
      </c>
      <c r="AS580">
        <f t="shared" si="219"/>
        <v>103.53566571887748</v>
      </c>
      <c r="AV580" s="22"/>
      <c r="AX580" s="2">
        <v>39000</v>
      </c>
      <c r="AY580">
        <v>107.3671875</v>
      </c>
      <c r="AZ580" s="22">
        <f>_xll.BDH(AZ$3&amp;" Govt",$A$8,AX580,AX580)</f>
        <v>1.10863</v>
      </c>
      <c r="BA580">
        <f t="shared" si="220"/>
        <v>96.846727492490729</v>
      </c>
      <c r="BB580" s="2">
        <v>39000</v>
      </c>
      <c r="BC580">
        <v>107.44140625</v>
      </c>
      <c r="BD580" s="22">
        <f>_xll.BDH(BD$3&amp;" Govt",$A$8,BB580,BB580)</f>
        <v>1.1019700000000001</v>
      </c>
      <c r="BE580">
        <f t="shared" si="221"/>
        <v>97.499393132299417</v>
      </c>
      <c r="BH580" s="22"/>
      <c r="BJ580" s="2">
        <v>39000</v>
      </c>
      <c r="BK580">
        <v>105.21875</v>
      </c>
      <c r="BL580" s="22">
        <f>_xll.BDH(BL$3&amp;" Govt",$A$8,BJ580,BJ580)</f>
        <v>1.0802100000000001</v>
      </c>
      <c r="BM580">
        <f t="shared" si="222"/>
        <v>97.405828496310889</v>
      </c>
      <c r="BN580" s="2">
        <v>39175</v>
      </c>
      <c r="BO580">
        <v>101.8828125</v>
      </c>
      <c r="BP580" s="22">
        <f>_xll.BDH(BP$3&amp;" Govt",$A$8,BN580,BN580)</f>
        <v>1.0604499999999999</v>
      </c>
      <c r="BQ580">
        <f t="shared" si="223"/>
        <v>96.075074260926968</v>
      </c>
      <c r="BR580" s="2">
        <v>39356</v>
      </c>
      <c r="BS580">
        <v>104.8359375</v>
      </c>
      <c r="BT580" s="22">
        <f>_xll.BDH(BT$3&amp;" Govt",$A$8,BR580,BR580)</f>
        <v>1.0708899999999999</v>
      </c>
      <c r="BU580">
        <f t="shared" si="224"/>
        <v>97.896084098273406</v>
      </c>
      <c r="BV580" s="2">
        <v>39534</v>
      </c>
      <c r="BW580">
        <v>114.8125</v>
      </c>
      <c r="BX580" s="22">
        <f>_xll.BDH(BX$3&amp;" Govt",$A$8,BV580,BV580)</f>
        <v>1.0626500000000001</v>
      </c>
      <c r="BY580">
        <f t="shared" si="225"/>
        <v>108.0435703194843</v>
      </c>
      <c r="BZ580" s="2">
        <v>39716</v>
      </c>
      <c r="CA580">
        <v>113.2734375</v>
      </c>
      <c r="CB580" s="22">
        <f>_xll.BDH(CB$3&amp;" Govt",$A$8,BZ580,BZ580)</f>
        <v>1.08805</v>
      </c>
      <c r="CC580">
        <f t="shared" si="226"/>
        <v>104.10683102798585</v>
      </c>
      <c r="CD580" s="2">
        <v>39898</v>
      </c>
      <c r="CE580">
        <v>112.6171875</v>
      </c>
      <c r="CF580" s="22">
        <f>_xll.BDH(CF$3&amp;" Govt",$A$8,CD580,CD580)</f>
        <v>1.0461199999999999</v>
      </c>
      <c r="CG580">
        <f t="shared" si="227"/>
        <v>107.6522650365159</v>
      </c>
      <c r="CH580" s="2">
        <v>40080</v>
      </c>
      <c r="CI580">
        <v>113.046875</v>
      </c>
      <c r="CJ580" s="22">
        <f>_xll.BDH(CJ$3&amp;" Govt",$A$8,CH580,CH580)</f>
        <v>1.0394399999999999</v>
      </c>
      <c r="CK580">
        <f t="shared" si="228"/>
        <v>108.75747998922498</v>
      </c>
      <c r="CN580" s="22"/>
      <c r="CR580" s="22"/>
      <c r="CV580" s="22"/>
      <c r="CZ580" s="22"/>
      <c r="DB580" s="2">
        <v>39003</v>
      </c>
      <c r="DC580">
        <v>107.73046875</v>
      </c>
      <c r="DD580" s="22">
        <f>_xll.BDH(DD$3&amp;" Govt",$A$8,DB580,DB580)</f>
        <v>1.0804199999999999</v>
      </c>
      <c r="DE580">
        <f t="shared" si="229"/>
        <v>99.711657272171934</v>
      </c>
      <c r="DF580" s="2">
        <v>39546</v>
      </c>
      <c r="DG580">
        <v>109.72265625</v>
      </c>
      <c r="DH580" s="22">
        <f>_xll.BDH(DH$3&amp;" Govt",$A$8,DF580,DF580)</f>
        <v>1.0642199999999999</v>
      </c>
      <c r="DI580">
        <f t="shared" si="230"/>
        <v>103.10147925241021</v>
      </c>
      <c r="DJ580" s="2">
        <v>39910</v>
      </c>
      <c r="DK580">
        <v>106.94921875</v>
      </c>
      <c r="DL580" s="22">
        <f>_xll.BDH(DL$3&amp;" Govt",$A$8,DJ580,DJ580)</f>
        <v>1.0480400000000001</v>
      </c>
      <c r="DM580">
        <f t="shared" si="231"/>
        <v>102.0468863306744</v>
      </c>
      <c r="DP580" s="22"/>
    </row>
    <row r="581" spans="4:120" x14ac:dyDescent="0.25">
      <c r="D581" s="2"/>
      <c r="F581" s="2">
        <v>39001</v>
      </c>
      <c r="G581">
        <v>128.27734375</v>
      </c>
      <c r="H581" s="22">
        <f>_xll.BDH(H$3&amp;" Govt",$A$8,F581,F581)</f>
        <v>1.28525</v>
      </c>
      <c r="I581" s="14">
        <f t="shared" si="210"/>
        <v>99.807308889321149</v>
      </c>
      <c r="J581" s="2">
        <v>39001</v>
      </c>
      <c r="K581">
        <v>127.70703125</v>
      </c>
      <c r="L581" s="22">
        <f>_xll.BDH(L$3&amp;" Govt",$A$8,J581,J581)</f>
        <v>1.2604299999999999</v>
      </c>
      <c r="M581">
        <f t="shared" si="211"/>
        <v>101.32020917464675</v>
      </c>
      <c r="N581" s="2">
        <v>39001</v>
      </c>
      <c r="O581">
        <v>128.1484375</v>
      </c>
      <c r="P581" s="22">
        <f>_xll.BDH(P$3&amp;" Govt",$A$8,N581,N581)</f>
        <v>1.2416400000000001</v>
      </c>
      <c r="Q581">
        <f t="shared" si="212"/>
        <v>103.20901187139589</v>
      </c>
      <c r="R581" s="2">
        <v>39001</v>
      </c>
      <c r="S581">
        <v>128.27734375</v>
      </c>
      <c r="T581" s="22">
        <f>_xll.BDH(T$3&amp;" Govt",$A$8,R581,R581)</f>
        <v>1.21031</v>
      </c>
      <c r="U581">
        <f t="shared" si="213"/>
        <v>105.98717993737142</v>
      </c>
      <c r="V581" s="2">
        <v>39098</v>
      </c>
      <c r="W581">
        <v>101.04296875</v>
      </c>
      <c r="X581" s="22">
        <f>_xll.BDH(X$3&amp;" Govt",$A$8,V581,V581)</f>
        <v>1.0644499999999999</v>
      </c>
      <c r="Y581">
        <f t="shared" si="214"/>
        <v>94.925049321245723</v>
      </c>
      <c r="Z581" s="2">
        <v>39001</v>
      </c>
      <c r="AA581">
        <v>122.47265625</v>
      </c>
      <c r="AB581" s="22">
        <f>_xll.BDH(AB$3&amp;" Govt",$A$8,Z581,Z581)</f>
        <v>1.16998</v>
      </c>
      <c r="AC581">
        <f t="shared" si="215"/>
        <v>104.67927336364724</v>
      </c>
      <c r="AD581" s="2">
        <v>39638</v>
      </c>
      <c r="AE581">
        <v>115.94921875</v>
      </c>
      <c r="AF581" s="22">
        <f>_xll.BDH(AF$3&amp;" Govt",$A$8,AD581,AD581)</f>
        <v>1.08466</v>
      </c>
      <c r="AG581">
        <f t="shared" si="216"/>
        <v>106.89913774823448</v>
      </c>
      <c r="AH581" s="2">
        <v>39001</v>
      </c>
      <c r="AI581">
        <v>120.390625</v>
      </c>
      <c r="AJ581" s="22">
        <f>_xll.BDH(AJ$3&amp;" Govt",$A$8,AH581,AH581)</f>
        <v>1.14679</v>
      </c>
      <c r="AK581">
        <f t="shared" si="217"/>
        <v>104.9805326171313</v>
      </c>
      <c r="AL581" s="2">
        <v>40002</v>
      </c>
      <c r="AM581">
        <v>108.4296875</v>
      </c>
      <c r="AN581" s="22">
        <f>_xll.BDH(AN$3&amp;" Govt",$A$8,AL581,AL581)</f>
        <v>1.0515399999999999</v>
      </c>
      <c r="AO581">
        <f t="shared" si="218"/>
        <v>103.11513351845865</v>
      </c>
      <c r="AP581" s="2">
        <v>39001</v>
      </c>
      <c r="AQ581">
        <v>117.07421875</v>
      </c>
      <c r="AR581" s="22">
        <f>_xll.BDH(AR$3&amp;" Govt",$A$8,AP581,AP581)</f>
        <v>1.13253</v>
      </c>
      <c r="AS581">
        <f t="shared" si="219"/>
        <v>103.37405521266544</v>
      </c>
      <c r="AV581" s="22"/>
      <c r="AX581" s="2">
        <v>39001</v>
      </c>
      <c r="AY581">
        <v>107.171875</v>
      </c>
      <c r="AZ581" s="22">
        <f>_xll.BDH(AZ$3&amp;" Govt",$A$8,AX581,AX581)</f>
        <v>1.1087</v>
      </c>
      <c r="BA581">
        <f t="shared" si="220"/>
        <v>96.664449355100572</v>
      </c>
      <c r="BB581" s="2">
        <v>39001</v>
      </c>
      <c r="BC581">
        <v>107.21484375</v>
      </c>
      <c r="BD581" s="22">
        <f>_xll.BDH(BD$3&amp;" Govt",$A$8,BB581,BB581)</f>
        <v>1.1020399999999999</v>
      </c>
      <c r="BE581">
        <f t="shared" si="221"/>
        <v>97.287615467678137</v>
      </c>
      <c r="BH581" s="22"/>
      <c r="BJ581" s="2">
        <v>39001</v>
      </c>
      <c r="BK581">
        <v>104.98046875</v>
      </c>
      <c r="BL581" s="22">
        <f>_xll.BDH(BL$3&amp;" Govt",$A$8,BJ581,BJ581)</f>
        <v>1.0802799999999999</v>
      </c>
      <c r="BM581">
        <f t="shared" si="222"/>
        <v>97.17894319065428</v>
      </c>
      <c r="BN581" s="2">
        <v>39176</v>
      </c>
      <c r="BO581">
        <v>102.23828125</v>
      </c>
      <c r="BP581" s="22">
        <f>_xll.BDH(BP$3&amp;" Govt",$A$8,BN581,BN581)</f>
        <v>1.06064</v>
      </c>
      <c r="BQ581">
        <f t="shared" si="223"/>
        <v>96.393009173706446</v>
      </c>
      <c r="BR581" s="2">
        <v>39357</v>
      </c>
      <c r="BS581">
        <v>104.98828125</v>
      </c>
      <c r="BT581" s="22">
        <f>_xll.BDH(BT$3&amp;" Govt",$A$8,BR581,BR581)</f>
        <v>1.0708299999999999</v>
      </c>
      <c r="BU581">
        <f t="shared" si="224"/>
        <v>98.043836323225918</v>
      </c>
      <c r="BV581" s="2">
        <v>39535</v>
      </c>
      <c r="BW581">
        <v>115.6328125</v>
      </c>
      <c r="BX581" s="22">
        <f>_xll.BDH(BX$3&amp;" Govt",$A$8,BV581,BV581)</f>
        <v>1.0628200000000001</v>
      </c>
      <c r="BY581">
        <f t="shared" si="225"/>
        <v>108.79811492068271</v>
      </c>
      <c r="BZ581" s="2">
        <v>39717</v>
      </c>
      <c r="CA581">
        <v>113.23828125</v>
      </c>
      <c r="CB581" s="22">
        <f>_xll.BDH(CB$3&amp;" Govt",$A$8,BZ581,BZ581)</f>
        <v>1.0882400000000001</v>
      </c>
      <c r="CC581">
        <f t="shared" si="226"/>
        <v>104.05634901308534</v>
      </c>
      <c r="CD581" s="2">
        <v>39899</v>
      </c>
      <c r="CE581">
        <v>112.09765625</v>
      </c>
      <c r="CF581" s="22">
        <f>_xll.BDH(CF$3&amp;" Govt",$A$8,CD581,CD581)</f>
        <v>1.04627</v>
      </c>
      <c r="CG581">
        <f t="shared" si="227"/>
        <v>107.1402756936546</v>
      </c>
      <c r="CH581" s="2">
        <v>40081</v>
      </c>
      <c r="CI581">
        <v>113.24609375</v>
      </c>
      <c r="CJ581" s="22">
        <f>_xll.BDH(CJ$3&amp;" Govt",$A$8,CH581,CH581)</f>
        <v>1.03939</v>
      </c>
      <c r="CK581">
        <f t="shared" si="228"/>
        <v>108.95438069444577</v>
      </c>
      <c r="CN581" s="22"/>
      <c r="CR581" s="22"/>
      <c r="CV581" s="22"/>
      <c r="CZ581" s="22"/>
      <c r="DB581" s="2">
        <v>39006</v>
      </c>
      <c r="DC581">
        <v>107.94921875</v>
      </c>
      <c r="DD581" s="22">
        <f>_xll.BDH(DD$3&amp;" Govt",$A$8,DB581,DB581)</f>
        <v>1.0806199999999999</v>
      </c>
      <c r="DE581">
        <f t="shared" si="229"/>
        <v>99.895632831152497</v>
      </c>
      <c r="DF581" s="2">
        <v>39547</v>
      </c>
      <c r="DG581">
        <v>110.703125</v>
      </c>
      <c r="DH581" s="22">
        <f>_xll.BDH(DH$3&amp;" Govt",$A$8,DF581,DF581)</f>
        <v>1.0643199999999999</v>
      </c>
      <c r="DI581">
        <f t="shared" si="230"/>
        <v>104.0130083057727</v>
      </c>
      <c r="DJ581" s="2">
        <v>39911</v>
      </c>
      <c r="DK581">
        <v>107.94140625</v>
      </c>
      <c r="DL581" s="22">
        <f>_xll.BDH(DL$3&amp;" Govt",$A$8,DJ581,DJ581)</f>
        <v>1.0482199999999999</v>
      </c>
      <c r="DM581">
        <f t="shared" si="231"/>
        <v>102.97590796779303</v>
      </c>
      <c r="DP581" s="22"/>
    </row>
    <row r="582" spans="4:120" x14ac:dyDescent="0.25">
      <c r="D582" s="2"/>
      <c r="F582" s="2">
        <v>39002</v>
      </c>
      <c r="G582">
        <v>128.27734375</v>
      </c>
      <c r="H582" s="22">
        <f>_xll.BDH(H$3&amp;" Govt",$A$8,F582,F582)</f>
        <v>1.2853300000000001</v>
      </c>
      <c r="I582" s="14">
        <f t="shared" ref="I582:I645" si="232">G582/H582</f>
        <v>99.801096800043567</v>
      </c>
      <c r="J582" s="2">
        <v>39002</v>
      </c>
      <c r="K582">
        <v>127.6875</v>
      </c>
      <c r="L582" s="22">
        <f>_xll.BDH(L$3&amp;" Govt",$A$8,J582,J582)</f>
        <v>1.26051</v>
      </c>
      <c r="M582">
        <f t="shared" ref="M582:M645" si="233">K582/L582</f>
        <v>101.29828402789347</v>
      </c>
      <c r="N582" s="2">
        <v>39002</v>
      </c>
      <c r="O582">
        <v>128.171875</v>
      </c>
      <c r="P582" s="22">
        <f>_xll.BDH(P$3&amp;" Govt",$A$8,N582,N582)</f>
        <v>1.2417199999999999</v>
      </c>
      <c r="Q582">
        <f t="shared" ref="Q582:Q645" si="234">O582/P582</f>
        <v>103.22123747704796</v>
      </c>
      <c r="R582" s="2">
        <v>39002</v>
      </c>
      <c r="S582">
        <v>128.30078125</v>
      </c>
      <c r="T582" s="22">
        <f>_xll.BDH(T$3&amp;" Govt",$A$8,R582,R582)</f>
        <v>1.2103900000000001</v>
      </c>
      <c r="U582">
        <f t="shared" ref="U582:U645" si="235">S582/T582</f>
        <v>105.9995383719297</v>
      </c>
      <c r="V582" s="2">
        <v>39099</v>
      </c>
      <c r="W582">
        <v>101.0078125</v>
      </c>
      <c r="X582" s="22">
        <f>_xll.BDH(X$3&amp;" Govt",$A$8,V582,V582)</f>
        <v>1.0644</v>
      </c>
      <c r="Y582">
        <f t="shared" ref="Y582:Y645" si="236">W582/X582</f>
        <v>94.896479237128901</v>
      </c>
      <c r="Z582" s="2">
        <v>39002</v>
      </c>
      <c r="AA582">
        <v>122.4921875</v>
      </c>
      <c r="AB582" s="22">
        <f>_xll.BDH(AB$3&amp;" Govt",$A$8,Z582,Z582)</f>
        <v>1.17005</v>
      </c>
      <c r="AC582">
        <f t="shared" ref="AC582:AC645" si="237">AA582/AB582</f>
        <v>104.68970343147728</v>
      </c>
      <c r="AD582" s="2">
        <v>39639</v>
      </c>
      <c r="AE582">
        <v>116.140625</v>
      </c>
      <c r="AF582" s="22">
        <f>_xll.BDH(AF$3&amp;" Govt",$A$8,AD582,AD582)</f>
        <v>1.0849500000000001</v>
      </c>
      <c r="AG582">
        <f t="shared" ref="AG582:AG645" si="238">AE582/AF582</f>
        <v>107.04698373196921</v>
      </c>
      <c r="AH582" s="2">
        <v>39002</v>
      </c>
      <c r="AI582">
        <v>120.49609375</v>
      </c>
      <c r="AJ582" s="22">
        <f>_xll.BDH(AJ$3&amp;" Govt",$A$8,AH582,AH582)</f>
        <v>1.14686</v>
      </c>
      <c r="AK582">
        <f t="shared" ref="AK582:AK645" si="239">AI582/AJ582</f>
        <v>105.06608805782746</v>
      </c>
      <c r="AL582" s="2">
        <v>40003</v>
      </c>
      <c r="AM582">
        <v>108.1796875</v>
      </c>
      <c r="AN582" s="22">
        <f>_xll.BDH(AN$3&amp;" Govt",$A$8,AL582,AL582)</f>
        <v>1.0516300000000001</v>
      </c>
      <c r="AO582">
        <f t="shared" ref="AO582:AO645" si="240">AM582/AN582</f>
        <v>102.86858258132612</v>
      </c>
      <c r="AP582" s="2">
        <v>39002</v>
      </c>
      <c r="AQ582">
        <v>117.16015625</v>
      </c>
      <c r="AR582" s="22">
        <f>_xll.BDH(AR$3&amp;" Govt",$A$8,AP582,AP582)</f>
        <v>1.1326000000000001</v>
      </c>
      <c r="AS582">
        <f t="shared" ref="AS582:AS645" si="241">AQ582/AR582</f>
        <v>103.4435425128024</v>
      </c>
      <c r="AV582" s="22"/>
      <c r="AX582" s="2">
        <v>39002</v>
      </c>
      <c r="AY582">
        <v>107.25</v>
      </c>
      <c r="AZ582" s="22">
        <f>_xll.BDH(AZ$3&amp;" Govt",$A$8,AX582,AX582)</f>
        <v>1.10877</v>
      </c>
      <c r="BA582">
        <f t="shared" ref="BA582:BA645" si="242">AY582/AZ582</f>
        <v>96.728807597608153</v>
      </c>
      <c r="BB582" s="2">
        <v>39002</v>
      </c>
      <c r="BC582">
        <v>107.328125</v>
      </c>
      <c r="BD582" s="22">
        <f>_xll.BDH(BD$3&amp;" Govt",$A$8,BB582,BB582)</f>
        <v>1.1021099999999999</v>
      </c>
      <c r="BE582">
        <f t="shared" ref="BE582:BE645" si="243">BC582/BD582</f>
        <v>97.384222083095167</v>
      </c>
      <c r="BH582" s="22"/>
      <c r="BJ582" s="2">
        <v>39002</v>
      </c>
      <c r="BK582">
        <v>105.07421875</v>
      </c>
      <c r="BL582" s="22">
        <f>_xll.BDH(BL$3&amp;" Govt",$A$8,BJ582,BJ582)</f>
        <v>1.0803499999999999</v>
      </c>
      <c r="BM582">
        <f t="shared" ref="BM582:BM645" si="244">BK582/BL582</f>
        <v>97.259424029249786</v>
      </c>
      <c r="BN582" s="2">
        <v>39177</v>
      </c>
      <c r="BO582">
        <v>102.28125</v>
      </c>
      <c r="BP582" s="22">
        <f>_xll.BDH(BP$3&amp;" Govt",$A$8,BN582,BN582)</f>
        <v>1.0608299999999999</v>
      </c>
      <c r="BQ582">
        <f t="shared" ref="BQ582:BQ645" si="245">BO582/BP582</f>
        <v>96.416249540454174</v>
      </c>
      <c r="BR582" s="2">
        <v>39358</v>
      </c>
      <c r="BS582">
        <v>104.703125</v>
      </c>
      <c r="BT582" s="22">
        <f>_xll.BDH(BT$3&amp;" Govt",$A$8,BR582,BR582)</f>
        <v>1.07077</v>
      </c>
      <c r="BU582">
        <f t="shared" ref="BU582:BU645" si="246">BS582/BT582</f>
        <v>97.783020630013908</v>
      </c>
      <c r="BV582" s="2">
        <v>39538</v>
      </c>
      <c r="BW582">
        <v>115.73828125</v>
      </c>
      <c r="BX582" s="22">
        <f>_xll.BDH(BX$3&amp;" Govt",$A$8,BV582,BV582)</f>
        <v>1.0633300000000001</v>
      </c>
      <c r="BY582">
        <f t="shared" ref="BY582:BY645" si="247">BW582/BX582</f>
        <v>108.84511981228781</v>
      </c>
      <c r="BZ582" s="2">
        <v>39720</v>
      </c>
      <c r="CA582">
        <v>114.3203125</v>
      </c>
      <c r="CB582" s="22">
        <f>_xll.BDH(CB$3&amp;" Govt",$A$8,BZ582,BZ582)</f>
        <v>1.0888100000000001</v>
      </c>
      <c r="CC582">
        <f t="shared" ref="CC582:CC645" si="248">CA582/CB582</f>
        <v>104.99564891946252</v>
      </c>
      <c r="CD582" s="2">
        <v>39902</v>
      </c>
      <c r="CE582">
        <v>112.0859375</v>
      </c>
      <c r="CF582" s="22">
        <f>_xll.BDH(CF$3&amp;" Govt",$A$8,CD582,CD582)</f>
        <v>1.04671</v>
      </c>
      <c r="CG582">
        <f t="shared" ref="CG582:CG645" si="249">CE582/CF582</f>
        <v>107.08404190272377</v>
      </c>
      <c r="CH582" s="2">
        <v>40084</v>
      </c>
      <c r="CI582">
        <v>113.37890625</v>
      </c>
      <c r="CJ582" s="22">
        <f>_xll.BDH(CJ$3&amp;" Govt",$A$8,CH582,CH582)</f>
        <v>1.03922</v>
      </c>
      <c r="CK582">
        <f t="shared" ref="CK582:CK645" si="250">CI582/CJ582</f>
        <v>109.10000408960566</v>
      </c>
      <c r="CN582" s="22"/>
      <c r="CR582" s="22"/>
      <c r="CV582" s="22"/>
      <c r="CZ582" s="22"/>
      <c r="DB582" s="2">
        <v>39007</v>
      </c>
      <c r="DC582">
        <v>107.79296875</v>
      </c>
      <c r="DD582" s="22">
        <f>_xll.BDH(DD$3&amp;" Govt",$A$8,DB582,DB582)</f>
        <v>1.0806899999999999</v>
      </c>
      <c r="DE582">
        <f t="shared" ref="DE582:DE645" si="251">DC582/DD582</f>
        <v>99.744578695092954</v>
      </c>
      <c r="DF582" s="2">
        <v>39548</v>
      </c>
      <c r="DG582">
        <v>110.171875</v>
      </c>
      <c r="DH582" s="22">
        <f>_xll.BDH(DH$3&amp;" Govt",$A$8,DF582,DF582)</f>
        <v>1.0644199999999999</v>
      </c>
      <c r="DI582">
        <f t="shared" ref="DI582:DI645" si="252">DG582/DH582</f>
        <v>103.50413840401346</v>
      </c>
      <c r="DJ582" s="2">
        <v>39912</v>
      </c>
      <c r="DK582">
        <v>107.31640625</v>
      </c>
      <c r="DL582" s="22">
        <f>_xll.BDH(DL$3&amp;" Govt",$A$8,DJ582,DJ582)</f>
        <v>1.0483899999999999</v>
      </c>
      <c r="DM582">
        <f t="shared" ref="DM582:DM645" si="253">DK582/DL582</f>
        <v>102.36305787922434</v>
      </c>
      <c r="DP582" s="22"/>
    </row>
    <row r="583" spans="4:120" x14ac:dyDescent="0.25">
      <c r="D583" s="2"/>
      <c r="F583" s="2">
        <v>39003</v>
      </c>
      <c r="G583">
        <v>128.35546875</v>
      </c>
      <c r="H583" s="22">
        <f>_xll.BDH(H$3&amp;" Govt",$A$8,F583,F583)</f>
        <v>1.2854099999999999</v>
      </c>
      <c r="I583" s="14">
        <f t="shared" si="232"/>
        <v>99.855663757089189</v>
      </c>
      <c r="J583" s="2">
        <v>39003</v>
      </c>
      <c r="K583">
        <v>127.65234375</v>
      </c>
      <c r="L583" s="22">
        <f>_xll.BDH(L$3&amp;" Govt",$A$8,J583,J583)</f>
        <v>1.2605900000000001</v>
      </c>
      <c r="M583">
        <f t="shared" si="233"/>
        <v>101.26396667433502</v>
      </c>
      <c r="N583" s="2">
        <v>39003</v>
      </c>
      <c r="O583">
        <v>128.1171875</v>
      </c>
      <c r="P583" s="22">
        <f>_xll.BDH(P$3&amp;" Govt",$A$8,N583,N583)</f>
        <v>1.2418</v>
      </c>
      <c r="Q583">
        <f t="shared" si="234"/>
        <v>103.17054880012884</v>
      </c>
      <c r="R583" s="2">
        <v>39003</v>
      </c>
      <c r="S583">
        <v>128.21484375</v>
      </c>
      <c r="T583" s="22">
        <f>_xll.BDH(T$3&amp;" Govt",$A$8,R583,R583)</f>
        <v>1.2104600000000001</v>
      </c>
      <c r="U583">
        <f t="shared" si="235"/>
        <v>105.92241276043818</v>
      </c>
      <c r="V583" s="2">
        <v>39100</v>
      </c>
      <c r="W583">
        <v>100.9375</v>
      </c>
      <c r="X583" s="22">
        <f>_xll.BDH(X$3&amp;" Govt",$A$8,V583,V583)</f>
        <v>1.0643499999999999</v>
      </c>
      <c r="Y583">
        <f t="shared" si="236"/>
        <v>94.834875745760328</v>
      </c>
      <c r="Z583" s="2">
        <v>39003</v>
      </c>
      <c r="AA583">
        <v>122.38671875</v>
      </c>
      <c r="AB583" s="22">
        <f>_xll.BDH(AB$3&amp;" Govt",$A$8,Z583,Z583)</f>
        <v>1.1701299999999999</v>
      </c>
      <c r="AC583">
        <f t="shared" si="237"/>
        <v>104.59241174057584</v>
      </c>
      <c r="AD583" s="2">
        <v>39640</v>
      </c>
      <c r="AE583">
        <v>115.765625</v>
      </c>
      <c r="AF583" s="22">
        <f>_xll.BDH(AF$3&amp;" Govt",$A$8,AD583,AD583)</f>
        <v>1.08524</v>
      </c>
      <c r="AG583">
        <f t="shared" si="238"/>
        <v>106.672832737459</v>
      </c>
      <c r="AH583" s="2">
        <v>39003</v>
      </c>
      <c r="AI583">
        <v>120.35546875</v>
      </c>
      <c r="AJ583" s="22">
        <f>_xll.BDH(AJ$3&amp;" Govt",$A$8,AH583,AH583)</f>
        <v>1.14693</v>
      </c>
      <c r="AK583">
        <f t="shared" si="239"/>
        <v>104.93706568840295</v>
      </c>
      <c r="AL583" s="2">
        <v>40004</v>
      </c>
      <c r="AM583">
        <v>108.328125</v>
      </c>
      <c r="AN583" s="22">
        <f>_xll.BDH(AN$3&amp;" Govt",$A$8,AL583,AL583)</f>
        <v>1.0517300000000001</v>
      </c>
      <c r="AO583">
        <f t="shared" si="240"/>
        <v>102.99993819706579</v>
      </c>
      <c r="AP583" s="2">
        <v>39003</v>
      </c>
      <c r="AQ583">
        <v>117.015625</v>
      </c>
      <c r="AR583" s="22">
        <f>_xll.BDH(AR$3&amp;" Govt",$A$8,AP583,AP583)</f>
        <v>1.1326700000000001</v>
      </c>
      <c r="AS583">
        <f t="shared" si="241"/>
        <v>103.30954735271526</v>
      </c>
      <c r="AV583" s="22"/>
      <c r="AX583" s="2">
        <v>39003</v>
      </c>
      <c r="AY583">
        <v>107.08203125</v>
      </c>
      <c r="AZ583" s="22">
        <f>_xll.BDH(AZ$3&amp;" Govt",$A$8,AX583,AX583)</f>
        <v>1.10884</v>
      </c>
      <c r="BA583">
        <f t="shared" si="242"/>
        <v>96.571219698062833</v>
      </c>
      <c r="BB583" s="2">
        <v>39003</v>
      </c>
      <c r="BC583">
        <v>107.16015625</v>
      </c>
      <c r="BD583" s="22">
        <f>_xll.BDH(BD$3&amp;" Govt",$A$8,BB583,BB583)</f>
        <v>1.1021799999999999</v>
      </c>
      <c r="BE583">
        <f t="shared" si="243"/>
        <v>97.225640321907491</v>
      </c>
      <c r="BH583" s="22"/>
      <c r="BJ583" s="2">
        <v>39003</v>
      </c>
      <c r="BK583">
        <v>104.91015625</v>
      </c>
      <c r="BL583" s="22">
        <f>_xll.BDH(BL$3&amp;" Govt",$A$8,BJ583,BJ583)</f>
        <v>1.0804199999999999</v>
      </c>
      <c r="BM583">
        <f t="shared" si="244"/>
        <v>97.101271959052966</v>
      </c>
      <c r="BN583" s="2">
        <v>39178</v>
      </c>
      <c r="BO583">
        <v>101.98828125</v>
      </c>
      <c r="BP583" s="22">
        <f>_xll.BDH(BP$3&amp;" Govt",$A$8,BN583,BN583)</f>
        <v>1.0610200000000001</v>
      </c>
      <c r="BQ583">
        <f t="shared" si="245"/>
        <v>96.122864083617642</v>
      </c>
      <c r="BR583" s="2">
        <v>39359</v>
      </c>
      <c r="BS583">
        <v>105.03515625</v>
      </c>
      <c r="BT583" s="22">
        <f>_xll.BDH(BT$3&amp;" Govt",$A$8,BR583,BR583)</f>
        <v>1.0707</v>
      </c>
      <c r="BU583">
        <f t="shared" si="246"/>
        <v>98.099520173718133</v>
      </c>
      <c r="BV583" s="2">
        <v>39539</v>
      </c>
      <c r="BW583">
        <v>114.7421875</v>
      </c>
      <c r="BX583" s="22">
        <f>_xll.BDH(BX$3&amp;" Govt",$A$8,BV583,BV583)</f>
        <v>1.0634999999999999</v>
      </c>
      <c r="BY583">
        <f t="shared" si="247"/>
        <v>107.89110249177246</v>
      </c>
      <c r="BZ583" s="2">
        <v>39721</v>
      </c>
      <c r="CA583">
        <v>111.9453125</v>
      </c>
      <c r="CB583" s="22">
        <f>_xll.BDH(CB$3&amp;" Govt",$A$8,BZ583,BZ583)</f>
        <v>1.089</v>
      </c>
      <c r="CC583">
        <f t="shared" si="248"/>
        <v>102.79643021120295</v>
      </c>
      <c r="CD583" s="2">
        <v>39903</v>
      </c>
      <c r="CE583">
        <v>112.09375</v>
      </c>
      <c r="CF583" s="22">
        <f>_xll.BDH(CF$3&amp;" Govt",$A$8,CD583,CD583)</f>
        <v>1.0468500000000001</v>
      </c>
      <c r="CG583">
        <f t="shared" si="249"/>
        <v>107.07718393275063</v>
      </c>
      <c r="CH583" s="2">
        <v>40085</v>
      </c>
      <c r="CI583">
        <v>113.265625</v>
      </c>
      <c r="CJ583" s="22">
        <f>_xll.BDH(CJ$3&amp;" Govt",$A$8,CH583,CH583)</f>
        <v>1.0391699999999999</v>
      </c>
      <c r="CK583">
        <f t="shared" si="250"/>
        <v>108.99624219328888</v>
      </c>
      <c r="CN583" s="22"/>
      <c r="CR583" s="22"/>
      <c r="CV583" s="22"/>
      <c r="CZ583" s="22"/>
      <c r="DB583" s="2">
        <v>39008</v>
      </c>
      <c r="DC583">
        <v>107.83984375</v>
      </c>
      <c r="DD583" s="22">
        <f>_xll.BDH(DD$3&amp;" Govt",$A$8,DB583,DB583)</f>
        <v>1.0807599999999999</v>
      </c>
      <c r="DE583">
        <f t="shared" si="251"/>
        <v>99.781490571449723</v>
      </c>
      <c r="DF583" s="2">
        <v>39549</v>
      </c>
      <c r="DG583">
        <v>111.51953125</v>
      </c>
      <c r="DH583" s="22">
        <f>_xll.BDH(DH$3&amp;" Govt",$A$8,DF583,DF583)</f>
        <v>1.06453</v>
      </c>
      <c r="DI583">
        <f t="shared" si="252"/>
        <v>104.75940673348802</v>
      </c>
      <c r="DJ583" s="2">
        <v>39913</v>
      </c>
      <c r="DK583">
        <v>107.31640625</v>
      </c>
      <c r="DL583" s="22">
        <f>_xll.BDH(DL$3&amp;" Govt",$A$8,DJ583,DJ583)</f>
        <v>1.0485599999999999</v>
      </c>
      <c r="DM583">
        <f t="shared" si="253"/>
        <v>102.34646205271993</v>
      </c>
      <c r="DP583" s="22"/>
    </row>
    <row r="584" spans="4:120" x14ac:dyDescent="0.25">
      <c r="D584" s="2"/>
      <c r="F584" s="2">
        <v>39006</v>
      </c>
      <c r="G584">
        <v>128.35546875</v>
      </c>
      <c r="H584" s="22">
        <f>_xll.BDH(H$3&amp;" Govt",$A$8,F584,F584)</f>
        <v>1.28566</v>
      </c>
      <c r="I584" s="14">
        <f t="shared" si="232"/>
        <v>99.836246558188009</v>
      </c>
      <c r="J584" s="2">
        <v>39006</v>
      </c>
      <c r="K584">
        <v>127.671875</v>
      </c>
      <c r="L584" s="22">
        <f>_xll.BDH(L$3&amp;" Govt",$A$8,J584,J584)</f>
        <v>1.2608299999999999</v>
      </c>
      <c r="M584">
        <f t="shared" si="233"/>
        <v>101.26018178501464</v>
      </c>
      <c r="N584" s="2">
        <v>39006</v>
      </c>
      <c r="O584">
        <v>128.21484375</v>
      </c>
      <c r="P584" s="22">
        <f>_xll.BDH(P$3&amp;" Govt",$A$8,N584,N584)</f>
        <v>1.24203</v>
      </c>
      <c r="Q584">
        <f t="shared" si="234"/>
        <v>103.2300699258472</v>
      </c>
      <c r="R584" s="2">
        <v>39006</v>
      </c>
      <c r="S584">
        <v>128.33203125</v>
      </c>
      <c r="T584" s="22">
        <f>_xll.BDH(T$3&amp;" Govt",$A$8,R584,R584)</f>
        <v>1.21069</v>
      </c>
      <c r="U584">
        <f t="shared" si="235"/>
        <v>105.99908419991905</v>
      </c>
      <c r="V584" s="2">
        <v>39101</v>
      </c>
      <c r="W584">
        <v>101.046875</v>
      </c>
      <c r="X584" s="22">
        <f>_xll.BDH(X$3&amp;" Govt",$A$8,V584,V584)</f>
        <v>1.0643</v>
      </c>
      <c r="Y584">
        <f t="shared" si="236"/>
        <v>94.94209809264305</v>
      </c>
      <c r="Z584" s="2">
        <v>39006</v>
      </c>
      <c r="AA584">
        <v>122.515625</v>
      </c>
      <c r="AB584" s="22">
        <f>_xll.BDH(AB$3&amp;" Govt",$A$8,Z584,Z584)</f>
        <v>1.17035</v>
      </c>
      <c r="AC584">
        <f t="shared" si="237"/>
        <v>104.68289400606656</v>
      </c>
      <c r="AD584" s="2">
        <v>39643</v>
      </c>
      <c r="AE584">
        <v>116.0234375</v>
      </c>
      <c r="AF584" s="22">
        <f>_xll.BDH(AF$3&amp;" Govt",$A$8,AD584,AD584)</f>
        <v>1.08613</v>
      </c>
      <c r="AG584">
        <f t="shared" si="238"/>
        <v>106.82279054993417</v>
      </c>
      <c r="AH584" s="2">
        <v>39006</v>
      </c>
      <c r="AI584">
        <v>120.49609375</v>
      </c>
      <c r="AJ584" s="22">
        <f>_xll.BDH(AJ$3&amp;" Govt",$A$8,AH584,AH584)</f>
        <v>1.1471499999999999</v>
      </c>
      <c r="AK584">
        <f t="shared" si="239"/>
        <v>105.03952730680383</v>
      </c>
      <c r="AL584" s="2">
        <v>40007</v>
      </c>
      <c r="AM584">
        <v>108.30859375</v>
      </c>
      <c r="AN584" s="22">
        <f>_xll.BDH(AN$3&amp;" Govt",$A$8,AL584,AL584)</f>
        <v>1.05203</v>
      </c>
      <c r="AO584">
        <f t="shared" si="240"/>
        <v>102.95200113114645</v>
      </c>
      <c r="AP584" s="2">
        <v>39006</v>
      </c>
      <c r="AQ584">
        <v>117.171875</v>
      </c>
      <c r="AR584" s="22">
        <f>_xll.BDH(AR$3&amp;" Govt",$A$8,AP584,AP584)</f>
        <v>1.13289</v>
      </c>
      <c r="AS584">
        <f t="shared" si="241"/>
        <v>103.42740689740398</v>
      </c>
      <c r="AV584" s="22"/>
      <c r="AX584" s="2">
        <v>39006</v>
      </c>
      <c r="AY584">
        <v>107.30078125</v>
      </c>
      <c r="AZ584" s="22">
        <f>_xll.BDH(AZ$3&amp;" Govt",$A$8,AX584,AX584)</f>
        <v>1.1090500000000001</v>
      </c>
      <c r="BA584">
        <f t="shared" si="242"/>
        <v>96.750174699066761</v>
      </c>
      <c r="BB584" s="2">
        <v>39006</v>
      </c>
      <c r="BC584">
        <v>107.3828125</v>
      </c>
      <c r="BD584" s="22">
        <f>_xll.BDH(BD$3&amp;" Govt",$A$8,BB584,BB584)</f>
        <v>1.10239</v>
      </c>
      <c r="BE584">
        <f t="shared" si="243"/>
        <v>97.4090952385272</v>
      </c>
      <c r="BH584" s="22"/>
      <c r="BJ584" s="2">
        <v>39006</v>
      </c>
      <c r="BK584">
        <v>105.109375</v>
      </c>
      <c r="BL584" s="22">
        <f>_xll.BDH(BL$3&amp;" Govt",$A$8,BJ584,BJ584)</f>
        <v>1.0806199999999999</v>
      </c>
      <c r="BM584">
        <f t="shared" si="244"/>
        <v>97.267656530510266</v>
      </c>
      <c r="BN584" s="2">
        <v>39181</v>
      </c>
      <c r="BO584">
        <v>101.75390625</v>
      </c>
      <c r="BP584" s="22">
        <f>_xll.BDH(BP$3&amp;" Govt",$A$8,BN584,BN584)</f>
        <v>1.06159</v>
      </c>
      <c r="BQ584">
        <f t="shared" si="245"/>
        <v>95.850475466046205</v>
      </c>
      <c r="BR584" s="2">
        <v>39360</v>
      </c>
      <c r="BS584">
        <v>104.296875</v>
      </c>
      <c r="BT584" s="22">
        <f>_xll.BDH(BT$3&amp;" Govt",$A$8,BR584,BR584)</f>
        <v>1.07064</v>
      </c>
      <c r="BU584">
        <f t="shared" si="246"/>
        <v>97.415447769558398</v>
      </c>
      <c r="BV584" s="2">
        <v>39540</v>
      </c>
      <c r="BW584">
        <v>114.67578125</v>
      </c>
      <c r="BX584" s="22">
        <f>_xll.BDH(BX$3&amp;" Govt",$A$8,BV584,BV584)</f>
        <v>1.0636000000000001</v>
      </c>
      <c r="BY584">
        <f t="shared" si="247"/>
        <v>107.81852317600601</v>
      </c>
      <c r="BZ584" s="2">
        <v>39722</v>
      </c>
      <c r="CA584">
        <v>112.14453125</v>
      </c>
      <c r="CB584" s="22">
        <f>_xll.BDH(CB$3&amp;" Govt",$A$8,BZ584,BZ584)</f>
        <v>1.0891900000000001</v>
      </c>
      <c r="CC584">
        <f t="shared" si="248"/>
        <v>102.96140365776402</v>
      </c>
      <c r="CD584" s="2">
        <v>39904</v>
      </c>
      <c r="CE584">
        <v>112.3125</v>
      </c>
      <c r="CF584" s="22">
        <f>_xll.BDH(CF$3&amp;" Govt",$A$8,CD584,CD584)</f>
        <v>1.0469999999999999</v>
      </c>
      <c r="CG584">
        <f t="shared" si="249"/>
        <v>107.27077363896849</v>
      </c>
      <c r="CH584" s="2">
        <v>40086</v>
      </c>
      <c r="CI584">
        <v>113.54296875</v>
      </c>
      <c r="CJ584" s="22">
        <f>_xll.BDH(CJ$3&amp;" Govt",$A$8,CH584,CH584)</f>
        <v>1.03911</v>
      </c>
      <c r="CK584">
        <f t="shared" si="250"/>
        <v>109.2694409157837</v>
      </c>
      <c r="CN584" s="22"/>
      <c r="CR584" s="22"/>
      <c r="CV584" s="22"/>
      <c r="CZ584" s="22"/>
      <c r="DB584" s="2">
        <v>39009</v>
      </c>
      <c r="DC584">
        <v>107.34765625</v>
      </c>
      <c r="DD584" s="22">
        <f>_xll.BDH(DD$3&amp;" Govt",$A$8,DB584,DB584)</f>
        <v>1.08083</v>
      </c>
      <c r="DE584">
        <f t="shared" si="251"/>
        <v>99.31964901973484</v>
      </c>
      <c r="DF584" s="2">
        <v>39552</v>
      </c>
      <c r="DG584">
        <v>110.98828125</v>
      </c>
      <c r="DH584" s="22">
        <f>_xll.BDH(DH$3&amp;" Govt",$A$8,DF584,DF584)</f>
        <v>1.0648299999999999</v>
      </c>
      <c r="DI584">
        <f t="shared" si="252"/>
        <v>104.23098640158524</v>
      </c>
      <c r="DJ584" s="2">
        <v>39916</v>
      </c>
      <c r="DK584">
        <v>107.9140625</v>
      </c>
      <c r="DL584" s="22">
        <f>_xll.BDH(DL$3&amp;" Govt",$A$8,DJ584,DJ584)</f>
        <v>1.04908</v>
      </c>
      <c r="DM584">
        <f t="shared" si="253"/>
        <v>102.86542732680063</v>
      </c>
      <c r="DP584" s="22"/>
    </row>
    <row r="585" spans="4:120" x14ac:dyDescent="0.25">
      <c r="D585" s="2"/>
      <c r="F585" s="2">
        <v>39007</v>
      </c>
      <c r="G585">
        <v>128.3359375</v>
      </c>
      <c r="H585" s="22">
        <f>_xll.BDH(H$3&amp;" Govt",$A$8,F585,F585)</f>
        <v>1.2857400000000001</v>
      </c>
      <c r="I585" s="14">
        <f t="shared" si="232"/>
        <v>99.814843980898146</v>
      </c>
      <c r="J585" s="2">
        <v>39007</v>
      </c>
      <c r="K585">
        <v>127.65234375</v>
      </c>
      <c r="L585" s="22">
        <f>_xll.BDH(L$3&amp;" Govt",$A$8,J585,J585)</f>
        <v>1.26091</v>
      </c>
      <c r="M585">
        <f t="shared" si="233"/>
        <v>101.23826740211435</v>
      </c>
      <c r="N585" s="2">
        <v>39007</v>
      </c>
      <c r="O585">
        <v>128.16015625</v>
      </c>
      <c r="P585" s="22">
        <f>_xll.BDH(P$3&amp;" Govt",$A$8,N585,N585)</f>
        <v>1.24211</v>
      </c>
      <c r="Q585">
        <f t="shared" si="234"/>
        <v>103.17939333070339</v>
      </c>
      <c r="R585" s="2">
        <v>39007</v>
      </c>
      <c r="S585">
        <v>128.2578125</v>
      </c>
      <c r="T585" s="22">
        <f>_xll.BDH(T$3&amp;" Govt",$A$8,R585,R585)</f>
        <v>1.2107700000000001</v>
      </c>
      <c r="U585">
        <f t="shared" si="235"/>
        <v>105.93078165134582</v>
      </c>
      <c r="V585" s="2">
        <v>39104</v>
      </c>
      <c r="W585">
        <v>101.11328125</v>
      </c>
      <c r="X585" s="22">
        <f>_xll.BDH(X$3&amp;" Govt",$A$8,V585,V585)</f>
        <v>1.0641400000000001</v>
      </c>
      <c r="Y585">
        <f t="shared" si="236"/>
        <v>95.018776899656046</v>
      </c>
      <c r="Z585" s="2">
        <v>39007</v>
      </c>
      <c r="AA585">
        <v>122.421875</v>
      </c>
      <c r="AB585" s="22">
        <f>_xll.BDH(AB$3&amp;" Govt",$A$8,Z585,Z585)</f>
        <v>1.17042</v>
      </c>
      <c r="AC585">
        <f t="shared" si="237"/>
        <v>104.59653372293707</v>
      </c>
      <c r="AD585" s="2">
        <v>39644</v>
      </c>
      <c r="AE585">
        <v>116.11328125</v>
      </c>
      <c r="AF585" s="22">
        <f>_xll.BDH(AF$3&amp;" Govt",$A$8,AD585,AD585)</f>
        <v>1.0864199999999999</v>
      </c>
      <c r="AG585">
        <f t="shared" si="238"/>
        <v>106.87697322398337</v>
      </c>
      <c r="AH585" s="2">
        <v>39007</v>
      </c>
      <c r="AI585">
        <v>120.390625</v>
      </c>
      <c r="AJ585" s="22">
        <f>_xll.BDH(AJ$3&amp;" Govt",$A$8,AH585,AH585)</f>
        <v>1.1472199999999999</v>
      </c>
      <c r="AK585">
        <f t="shared" si="239"/>
        <v>104.94118390544099</v>
      </c>
      <c r="AL585" s="2">
        <v>40008</v>
      </c>
      <c r="AM585">
        <v>108.359375</v>
      </c>
      <c r="AN585" s="22">
        <f>_xll.BDH(AN$3&amp;" Govt",$A$8,AL585,AL585)</f>
        <v>1.0521199999999999</v>
      </c>
      <c r="AO585">
        <f t="shared" si="240"/>
        <v>102.99146009960842</v>
      </c>
      <c r="AP585" s="2">
        <v>39007</v>
      </c>
      <c r="AQ585">
        <v>117.1015625</v>
      </c>
      <c r="AR585" s="22">
        <f>_xll.BDH(AR$3&amp;" Govt",$A$8,AP585,AP585)</f>
        <v>1.13296</v>
      </c>
      <c r="AS585">
        <f t="shared" si="241"/>
        <v>103.35895574424516</v>
      </c>
      <c r="AV585" s="22"/>
      <c r="AX585" s="2">
        <v>39007</v>
      </c>
      <c r="AY585">
        <v>107.2265625</v>
      </c>
      <c r="AZ585" s="22">
        <f>_xll.BDH(AZ$3&amp;" Govt",$A$8,AX585,AX585)</f>
        <v>1.1091199999999999</v>
      </c>
      <c r="BA585">
        <f t="shared" si="242"/>
        <v>96.6771517058569</v>
      </c>
      <c r="BB585" s="2">
        <v>39007</v>
      </c>
      <c r="BC585">
        <v>107.2734375</v>
      </c>
      <c r="BD585" s="22">
        <f>_xll.BDH(BD$3&amp;" Govt",$A$8,BB585,BB585)</f>
        <v>1.10246</v>
      </c>
      <c r="BE585">
        <f t="shared" si="243"/>
        <v>97.303700361010826</v>
      </c>
      <c r="BH585" s="22"/>
      <c r="BJ585" s="2">
        <v>39007</v>
      </c>
      <c r="BK585">
        <v>105.0546875</v>
      </c>
      <c r="BL585" s="22">
        <f>_xll.BDH(BL$3&amp;" Govt",$A$8,BJ585,BJ585)</f>
        <v>1.0806899999999999</v>
      </c>
      <c r="BM585">
        <f t="shared" si="244"/>
        <v>97.210751927009596</v>
      </c>
      <c r="BN585" s="2">
        <v>39182</v>
      </c>
      <c r="BO585">
        <v>101.9609375</v>
      </c>
      <c r="BP585" s="22">
        <f>_xll.BDH(BP$3&amp;" Govt",$A$8,BN585,BN585)</f>
        <v>1.0617799999999999</v>
      </c>
      <c r="BQ585">
        <f t="shared" si="245"/>
        <v>96.028308595000851</v>
      </c>
      <c r="BR585" s="2">
        <v>39363</v>
      </c>
      <c r="BS585">
        <v>104.296875</v>
      </c>
      <c r="BT585" s="22">
        <f>_xll.BDH(BT$3&amp;" Govt",$A$8,BR585,BR585)</f>
        <v>1.0704499999999999</v>
      </c>
      <c r="BU585">
        <f t="shared" si="246"/>
        <v>97.432738567892017</v>
      </c>
      <c r="BV585" s="2">
        <v>39541</v>
      </c>
      <c r="BW585">
        <v>114.4453125</v>
      </c>
      <c r="BX585" s="22">
        <f>_xll.BDH(BX$3&amp;" Govt",$A$8,BV585,BV585)</f>
        <v>1.0637000000000001</v>
      </c>
      <c r="BY585">
        <f t="shared" si="247"/>
        <v>107.59171993983266</v>
      </c>
      <c r="BZ585" s="2">
        <v>39723</v>
      </c>
      <c r="CA585">
        <v>112.97265625</v>
      </c>
      <c r="CB585" s="22">
        <f>_xll.BDH(CB$3&amp;" Govt",$A$8,BZ585,BZ585)</f>
        <v>1.0890500000000001</v>
      </c>
      <c r="CC585">
        <f t="shared" si="248"/>
        <v>103.73505004361598</v>
      </c>
      <c r="CD585" s="2">
        <v>39905</v>
      </c>
      <c r="CE585">
        <v>111.8984375</v>
      </c>
      <c r="CF585" s="22">
        <f>_xll.BDH(CF$3&amp;" Govt",$A$8,CD585,CD585)</f>
        <v>1.0471699999999999</v>
      </c>
      <c r="CG585">
        <f t="shared" si="249"/>
        <v>106.85794808865801</v>
      </c>
      <c r="CH585" s="2">
        <v>40087</v>
      </c>
      <c r="CI585">
        <v>113.96484375</v>
      </c>
      <c r="CJ585" s="22">
        <f>_xll.BDH(CJ$3&amp;" Govt",$A$8,CH585,CH585)</f>
        <v>1.0390600000000001</v>
      </c>
      <c r="CK585">
        <f t="shared" si="250"/>
        <v>109.68071502126921</v>
      </c>
      <c r="CN585" s="22"/>
      <c r="CR585" s="22"/>
      <c r="CV585" s="22"/>
      <c r="CZ585" s="22"/>
      <c r="DB585" s="2">
        <v>39010</v>
      </c>
      <c r="DC585">
        <v>107.390625</v>
      </c>
      <c r="DD585" s="22">
        <f>_xll.BDH(DD$3&amp;" Govt",$A$8,DB585,DB585)</f>
        <v>1.0808899999999999</v>
      </c>
      <c r="DE585">
        <f t="shared" si="251"/>
        <v>99.353888924867476</v>
      </c>
      <c r="DF585" s="2">
        <v>39553</v>
      </c>
      <c r="DG585">
        <v>110.0859375</v>
      </c>
      <c r="DH585" s="22">
        <f>_xll.BDH(DH$3&amp;" Govt",$A$8,DF585,DF585)</f>
        <v>1.06494</v>
      </c>
      <c r="DI585">
        <f t="shared" si="252"/>
        <v>103.37290129021353</v>
      </c>
      <c r="DJ585" s="2">
        <v>39917</v>
      </c>
      <c r="DK585">
        <v>107.77734375</v>
      </c>
      <c r="DL585" s="22">
        <f>_xll.BDH(DL$3&amp;" Govt",$A$8,DJ585,DJ585)</f>
        <v>1.0492600000000001</v>
      </c>
      <c r="DM585">
        <f t="shared" si="253"/>
        <v>102.71748065303166</v>
      </c>
      <c r="DP585" s="22"/>
    </row>
    <row r="586" spans="4:120" x14ac:dyDescent="0.25">
      <c r="D586" s="2"/>
      <c r="F586" s="2">
        <v>39008</v>
      </c>
      <c r="G586">
        <v>128.27734375</v>
      </c>
      <c r="H586" s="22">
        <f>_xll.BDH(H$3&amp;" Govt",$A$8,F586,F586)</f>
        <v>1.28582</v>
      </c>
      <c r="I586" s="14">
        <f t="shared" si="232"/>
        <v>99.763064620242332</v>
      </c>
      <c r="J586" s="2">
        <v>39008</v>
      </c>
      <c r="K586">
        <v>127.5546875</v>
      </c>
      <c r="L586" s="22">
        <f>_xll.BDH(L$3&amp;" Govt",$A$8,J586,J586)</f>
        <v>1.2609900000000001</v>
      </c>
      <c r="M586">
        <f t="shared" si="233"/>
        <v>101.15440051070983</v>
      </c>
      <c r="N586" s="2">
        <v>39008</v>
      </c>
      <c r="O586">
        <v>128.046875</v>
      </c>
      <c r="P586" s="22">
        <f>_xll.BDH(P$3&amp;" Govt",$A$8,N586,N586)</f>
        <v>1.2421899999999999</v>
      </c>
      <c r="Q586">
        <f t="shared" si="234"/>
        <v>103.08155354655891</v>
      </c>
      <c r="R586" s="2">
        <v>39008</v>
      </c>
      <c r="S586">
        <v>128.1484375</v>
      </c>
      <c r="T586" s="22">
        <f>_xll.BDH(T$3&amp;" Govt",$A$8,R586,R586)</f>
        <v>1.21085</v>
      </c>
      <c r="U586">
        <f t="shared" si="235"/>
        <v>105.83345377214354</v>
      </c>
      <c r="V586" s="2">
        <v>39105</v>
      </c>
      <c r="W586">
        <v>101.2421875</v>
      </c>
      <c r="X586" s="22">
        <f>_xll.BDH(X$3&amp;" Govt",$A$8,V586,V586)</f>
        <v>1.06409</v>
      </c>
      <c r="Y586">
        <f t="shared" si="236"/>
        <v>95.144383933689824</v>
      </c>
      <c r="Z586" s="2">
        <v>39008</v>
      </c>
      <c r="AA586">
        <v>122.296875</v>
      </c>
      <c r="AB586" s="22">
        <f>_xll.BDH(AB$3&amp;" Govt",$A$8,Z586,Z586)</f>
        <v>1.1705000000000001</v>
      </c>
      <c r="AC586">
        <f t="shared" si="237"/>
        <v>104.48259290901323</v>
      </c>
      <c r="AD586" s="2">
        <v>39645</v>
      </c>
      <c r="AE586">
        <v>115.99609375</v>
      </c>
      <c r="AF586" s="22">
        <f>_xll.BDH(AF$3&amp;" Govt",$A$8,AD586,AD586)</f>
        <v>1.0867100000000001</v>
      </c>
      <c r="AG586">
        <f t="shared" si="238"/>
        <v>106.74061502148686</v>
      </c>
      <c r="AH586" s="2">
        <v>39008</v>
      </c>
      <c r="AI586">
        <v>120.24609375</v>
      </c>
      <c r="AJ586" s="22">
        <f>_xll.BDH(AJ$3&amp;" Govt",$A$8,AH586,AH586)</f>
        <v>1.1473</v>
      </c>
      <c r="AK586">
        <f t="shared" si="239"/>
        <v>104.80789135361283</v>
      </c>
      <c r="AL586" s="2">
        <v>40009</v>
      </c>
      <c r="AM586">
        <v>108.4921875</v>
      </c>
      <c r="AN586" s="22">
        <f>_xll.BDH(AN$3&amp;" Govt",$A$8,AL586,AL586)</f>
        <v>1.0522199999999999</v>
      </c>
      <c r="AO586">
        <f t="shared" si="240"/>
        <v>103.10789331128471</v>
      </c>
      <c r="AP586" s="2">
        <v>39008</v>
      </c>
      <c r="AQ586">
        <v>117.01171875</v>
      </c>
      <c r="AR586" s="22">
        <f>_xll.BDH(AR$3&amp;" Govt",$A$8,AP586,AP586)</f>
        <v>1.13303</v>
      </c>
      <c r="AS586">
        <f t="shared" si="241"/>
        <v>103.27327497947981</v>
      </c>
      <c r="AV586" s="22"/>
      <c r="AX586" s="2">
        <v>39008</v>
      </c>
      <c r="AY586">
        <v>107.13671875</v>
      </c>
      <c r="AZ586" s="22">
        <f>_xll.BDH(AZ$3&amp;" Govt",$A$8,AX586,AX586)</f>
        <v>1.1091899999999999</v>
      </c>
      <c r="BA586">
        <f t="shared" si="242"/>
        <v>96.590051073305759</v>
      </c>
      <c r="BB586" s="2">
        <v>39008</v>
      </c>
      <c r="BC586">
        <v>107.21875</v>
      </c>
      <c r="BD586" s="22">
        <f>_xll.BDH(BD$3&amp;" Govt",$A$8,BB586,BB586)</f>
        <v>1.10253</v>
      </c>
      <c r="BE586">
        <f t="shared" si="243"/>
        <v>97.247920691500454</v>
      </c>
      <c r="BH586" s="22"/>
      <c r="BJ586" s="2">
        <v>39008</v>
      </c>
      <c r="BK586">
        <v>104.98046875</v>
      </c>
      <c r="BL586" s="22">
        <f>_xll.BDH(BL$3&amp;" Govt",$A$8,BJ586,BJ586)</f>
        <v>1.0807599999999999</v>
      </c>
      <c r="BM586">
        <f t="shared" si="244"/>
        <v>97.135782921277624</v>
      </c>
      <c r="BN586" s="2">
        <v>39183</v>
      </c>
      <c r="BO586">
        <v>101.91796875</v>
      </c>
      <c r="BP586" s="22">
        <f>_xll.BDH(BP$3&amp;" Govt",$A$8,BN586,BN586)</f>
        <v>1.06196</v>
      </c>
      <c r="BQ586">
        <f t="shared" si="245"/>
        <v>95.971570256883496</v>
      </c>
      <c r="BR586" s="2">
        <v>39364</v>
      </c>
      <c r="BS586">
        <v>104.2109375</v>
      </c>
      <c r="BT586" s="22">
        <f>_xll.BDH(BT$3&amp;" Govt",$A$8,BR586,BR586)</f>
        <v>1.07039</v>
      </c>
      <c r="BU586">
        <f t="shared" si="246"/>
        <v>97.357913937910482</v>
      </c>
      <c r="BV586" s="2">
        <v>39542</v>
      </c>
      <c r="BW586">
        <v>115.05859375</v>
      </c>
      <c r="BX586" s="22">
        <f>_xll.BDH(BX$3&amp;" Govt",$A$8,BV586,BV586)</f>
        <v>1.0638099999999999</v>
      </c>
      <c r="BY586">
        <f t="shared" si="247"/>
        <v>108.15708984687116</v>
      </c>
      <c r="BZ586" s="2">
        <v>39724</v>
      </c>
      <c r="CA586">
        <v>112.984375</v>
      </c>
      <c r="CB586" s="22">
        <f>_xll.BDH(CB$3&amp;" Govt",$A$8,BZ586,BZ586)</f>
        <v>1.08891</v>
      </c>
      <c r="CC586">
        <f t="shared" si="248"/>
        <v>103.75914905731419</v>
      </c>
      <c r="CD586" s="2">
        <v>39906</v>
      </c>
      <c r="CE586">
        <v>111.3359375</v>
      </c>
      <c r="CF586" s="22">
        <f>_xll.BDH(CF$3&amp;" Govt",$A$8,CD586,CD586)</f>
        <v>1.04735</v>
      </c>
      <c r="CG586">
        <f t="shared" si="249"/>
        <v>106.30251348641811</v>
      </c>
      <c r="CH586" s="2">
        <v>40088</v>
      </c>
      <c r="CI586">
        <v>113.80078125</v>
      </c>
      <c r="CJ586" s="22">
        <f>_xll.BDH(CJ$3&amp;" Govt",$A$8,CH586,CH586)</f>
        <v>1.0391300000000001</v>
      </c>
      <c r="CK586">
        <f t="shared" si="250"/>
        <v>109.51544200436902</v>
      </c>
      <c r="CN586" s="22"/>
      <c r="CR586" s="22"/>
      <c r="CV586" s="22"/>
      <c r="CZ586" s="22"/>
      <c r="DB586" s="2">
        <v>39013</v>
      </c>
      <c r="DC586">
        <v>106.7421875</v>
      </c>
      <c r="DD586" s="22">
        <f>_xll.BDH(DD$3&amp;" Govt",$A$8,DB586,DB586)</f>
        <v>1.0810999999999999</v>
      </c>
      <c r="DE586">
        <f t="shared" si="251"/>
        <v>98.734795578577376</v>
      </c>
      <c r="DF586" s="2">
        <v>39554</v>
      </c>
      <c r="DG586">
        <v>108.95703125</v>
      </c>
      <c r="DH586" s="22">
        <f>_xll.BDH(DH$3&amp;" Govt",$A$8,DF586,DF586)</f>
        <v>1.06504</v>
      </c>
      <c r="DI586">
        <f t="shared" si="252"/>
        <v>102.30322922143769</v>
      </c>
      <c r="DJ586" s="2">
        <v>39918</v>
      </c>
      <c r="DK586">
        <v>107.8671875</v>
      </c>
      <c r="DL586" s="22">
        <f>_xll.BDH(DL$3&amp;" Govt",$A$8,DJ586,DJ586)</f>
        <v>1.0494300000000001</v>
      </c>
      <c r="DM586">
        <f t="shared" si="253"/>
        <v>102.78645312217108</v>
      </c>
      <c r="DP586" s="22"/>
    </row>
    <row r="587" spans="4:120" x14ac:dyDescent="0.25">
      <c r="D587" s="2"/>
      <c r="F587" s="2">
        <v>39009</v>
      </c>
      <c r="G587">
        <v>128.2734375</v>
      </c>
      <c r="H587" s="22">
        <f>_xll.BDH(H$3&amp;" Govt",$A$8,F587,F587)</f>
        <v>1.2859</v>
      </c>
      <c r="I587" s="14">
        <f t="shared" si="232"/>
        <v>99.753820281514891</v>
      </c>
      <c r="J587" s="2">
        <v>39009</v>
      </c>
      <c r="K587">
        <v>127.5546875</v>
      </c>
      <c r="L587" s="22">
        <f>_xll.BDH(L$3&amp;" Govt",$A$8,J587,J587)</f>
        <v>1.2610700000000001</v>
      </c>
      <c r="M587">
        <f t="shared" si="233"/>
        <v>101.14798345849158</v>
      </c>
      <c r="N587" s="2">
        <v>39009</v>
      </c>
      <c r="O587">
        <v>128.02734375</v>
      </c>
      <c r="P587" s="22">
        <f>_xll.BDH(P$3&amp;" Govt",$A$8,N587,N587)</f>
        <v>1.24227</v>
      </c>
      <c r="Q587">
        <f t="shared" si="234"/>
        <v>103.0591930498201</v>
      </c>
      <c r="R587" s="2">
        <v>39009</v>
      </c>
      <c r="S587">
        <v>128.11328125</v>
      </c>
      <c r="T587" s="22">
        <f>_xll.BDH(T$3&amp;" Govt",$A$8,R587,R587)</f>
        <v>1.21092</v>
      </c>
      <c r="U587">
        <f t="shared" si="235"/>
        <v>105.79830314967133</v>
      </c>
      <c r="V587" s="2">
        <v>39106</v>
      </c>
      <c r="W587">
        <v>101.2734375</v>
      </c>
      <c r="X587" s="22">
        <f>_xll.BDH(X$3&amp;" Govt",$A$8,V587,V587)</f>
        <v>1.0640400000000001</v>
      </c>
      <c r="Y587">
        <f t="shared" si="236"/>
        <v>95.178224032931084</v>
      </c>
      <c r="Z587" s="2">
        <v>39009</v>
      </c>
      <c r="AA587">
        <v>122.22265625</v>
      </c>
      <c r="AB587" s="22">
        <f>_xll.BDH(AB$3&amp;" Govt",$A$8,Z587,Z587)</f>
        <v>1.1705700000000001</v>
      </c>
      <c r="AC587">
        <f t="shared" si="237"/>
        <v>104.41294091767257</v>
      </c>
      <c r="AD587" s="2">
        <v>39646</v>
      </c>
      <c r="AE587">
        <v>115.59375</v>
      </c>
      <c r="AF587" s="22">
        <f>_xll.BDH(AF$3&amp;" Govt",$A$8,AD587,AD587)</f>
        <v>1.08701</v>
      </c>
      <c r="AG587">
        <f t="shared" si="238"/>
        <v>106.34101802191331</v>
      </c>
      <c r="AH587" s="2">
        <v>39009</v>
      </c>
      <c r="AI587">
        <v>120.15625</v>
      </c>
      <c r="AJ587" s="22">
        <f>_xll.BDH(AJ$3&amp;" Govt",$A$8,AH587,AH587)</f>
        <v>1.14737</v>
      </c>
      <c r="AK587">
        <f t="shared" si="239"/>
        <v>104.72319304147747</v>
      </c>
      <c r="AL587" s="2">
        <v>40010</v>
      </c>
      <c r="AM587">
        <v>108.703125</v>
      </c>
      <c r="AN587" s="22">
        <f>_xll.BDH(AN$3&amp;" Govt",$A$8,AL587,AL587)</f>
        <v>1.0523199999999999</v>
      </c>
      <c r="AO587">
        <f t="shared" si="240"/>
        <v>103.29854511935534</v>
      </c>
      <c r="AP587" s="2">
        <v>39009</v>
      </c>
      <c r="AQ587">
        <v>116.8359375</v>
      </c>
      <c r="AR587" s="22">
        <f>_xll.BDH(AR$3&amp;" Govt",$A$8,AP587,AP587)</f>
        <v>1.1331</v>
      </c>
      <c r="AS587">
        <f t="shared" si="241"/>
        <v>103.11176198040773</v>
      </c>
      <c r="AV587" s="22"/>
      <c r="AX587" s="2">
        <v>39009</v>
      </c>
      <c r="AY587">
        <v>106.94140625</v>
      </c>
      <c r="AZ587" s="22">
        <f>_xll.BDH(AZ$3&amp;" Govt",$A$8,AX587,AX587)</f>
        <v>1.1092599999999999</v>
      </c>
      <c r="BA587">
        <f t="shared" si="242"/>
        <v>96.407881155004247</v>
      </c>
      <c r="BB587" s="2">
        <v>39009</v>
      </c>
      <c r="BC587">
        <v>106.98828125</v>
      </c>
      <c r="BD587" s="22">
        <f>_xll.BDH(BD$3&amp;" Govt",$A$8,BB587,BB587)</f>
        <v>1.1026</v>
      </c>
      <c r="BE587">
        <f t="shared" si="243"/>
        <v>97.032723789225471</v>
      </c>
      <c r="BH587" s="22"/>
      <c r="BJ587" s="2">
        <v>39009</v>
      </c>
      <c r="BK587">
        <v>104.7734375</v>
      </c>
      <c r="BL587" s="22">
        <f>_xll.BDH(BL$3&amp;" Govt",$A$8,BJ587,BJ587)</f>
        <v>1.08083</v>
      </c>
      <c r="BM587">
        <f t="shared" si="244"/>
        <v>96.937943524883664</v>
      </c>
      <c r="BN587" s="2">
        <v>39184</v>
      </c>
      <c r="BO587">
        <v>101.95703125</v>
      </c>
      <c r="BP587" s="22">
        <f>_xll.BDH(BP$3&amp;" Govt",$A$8,BN587,BN587)</f>
        <v>1.0621499999999999</v>
      </c>
      <c r="BQ587">
        <f t="shared" si="245"/>
        <v>95.991179447347363</v>
      </c>
      <c r="BR587" s="2">
        <v>39365</v>
      </c>
      <c r="BS587">
        <v>104.24609375</v>
      </c>
      <c r="BT587" s="22">
        <f>_xll.BDH(BT$3&amp;" Govt",$A$8,BR587,BR587)</f>
        <v>1.0703199999999999</v>
      </c>
      <c r="BU587">
        <f t="shared" si="246"/>
        <v>97.397127728156065</v>
      </c>
      <c r="BV587" s="2">
        <v>39545</v>
      </c>
      <c r="BW587">
        <v>114.7109375</v>
      </c>
      <c r="BX587" s="22">
        <f>_xll.BDH(BX$3&amp;" Govt",$A$8,BV587,BV587)</f>
        <v>1.0641099999999999</v>
      </c>
      <c r="BY587">
        <f t="shared" si="247"/>
        <v>107.79988675982747</v>
      </c>
      <c r="BZ587" s="2">
        <v>39727</v>
      </c>
      <c r="CA587">
        <v>113.01171875</v>
      </c>
      <c r="CB587" s="22">
        <f>_xll.BDH(CB$3&amp;" Govt",$A$8,BZ587,BZ587)</f>
        <v>1.08849</v>
      </c>
      <c r="CC587">
        <f t="shared" si="248"/>
        <v>103.82430591920918</v>
      </c>
      <c r="CD587" s="2">
        <v>39909</v>
      </c>
      <c r="CE587">
        <v>111.5234375</v>
      </c>
      <c r="CF587" s="22">
        <f>_xll.BDH(CF$3&amp;" Govt",$A$8,CD587,CD587)</f>
        <v>1.0478700000000001</v>
      </c>
      <c r="CG587">
        <f t="shared" si="249"/>
        <v>106.42869583058966</v>
      </c>
      <c r="CH587" s="2">
        <v>40091</v>
      </c>
      <c r="CI587">
        <v>114.04296875</v>
      </c>
      <c r="CJ587" s="22">
        <f>_xll.BDH(CJ$3&amp;" Govt",$A$8,CH587,CH587)</f>
        <v>1.0393600000000001</v>
      </c>
      <c r="CK587">
        <f t="shared" si="250"/>
        <v>109.72422332012006</v>
      </c>
      <c r="CN587" s="22"/>
      <c r="CR587" s="22"/>
      <c r="CV587" s="22"/>
      <c r="CZ587" s="22"/>
      <c r="DB587" s="2">
        <v>39014</v>
      </c>
      <c r="DC587">
        <v>107.078125</v>
      </c>
      <c r="DD587" s="22">
        <f>_xll.BDH(DD$3&amp;" Govt",$A$8,DB587,DB587)</f>
        <v>1.08117</v>
      </c>
      <c r="DE587">
        <f t="shared" si="251"/>
        <v>99.039119657408179</v>
      </c>
      <c r="DF587" s="2">
        <v>39555</v>
      </c>
      <c r="DG587">
        <v>108.30859375</v>
      </c>
      <c r="DH587" s="22">
        <f>_xll.BDH(DH$3&amp;" Govt",$A$8,DF587,DF587)</f>
        <v>1.06514</v>
      </c>
      <c r="DI587">
        <f t="shared" si="252"/>
        <v>101.68484307227219</v>
      </c>
      <c r="DJ587" s="2">
        <v>39919</v>
      </c>
      <c r="DK587">
        <v>107.0234375</v>
      </c>
      <c r="DL587" s="22">
        <f>_xll.BDH(DL$3&amp;" Govt",$A$8,DJ587,DJ587)</f>
        <v>1.0496000000000001</v>
      </c>
      <c r="DM587">
        <f t="shared" si="253"/>
        <v>101.96592749618901</v>
      </c>
      <c r="DP587" s="22"/>
    </row>
    <row r="588" spans="4:120" x14ac:dyDescent="0.25">
      <c r="D588" s="2"/>
      <c r="F588" s="2">
        <v>39010</v>
      </c>
      <c r="G588">
        <v>128.35546875</v>
      </c>
      <c r="H588" s="22">
        <f>_xll.BDH(H$3&amp;" Govt",$A$8,F588,F588)</f>
        <v>1.2859799999999999</v>
      </c>
      <c r="I588" s="14">
        <f t="shared" si="232"/>
        <v>99.811403559930952</v>
      </c>
      <c r="J588" s="2">
        <v>39010</v>
      </c>
      <c r="K588">
        <v>127.6171875</v>
      </c>
      <c r="L588" s="22">
        <f>_xll.BDH(L$3&amp;" Govt",$A$8,J588,J588)</f>
        <v>1.26115</v>
      </c>
      <c r="M588">
        <f t="shared" si="233"/>
        <v>101.19112516354122</v>
      </c>
      <c r="N588" s="2">
        <v>39010</v>
      </c>
      <c r="O588">
        <v>128.05078125</v>
      </c>
      <c r="P588" s="22">
        <f>_xll.BDH(P$3&amp;" Govt",$A$8,N588,N588)</f>
        <v>1.2423500000000001</v>
      </c>
      <c r="Q588">
        <f t="shared" si="234"/>
        <v>103.07142210327201</v>
      </c>
      <c r="R588" s="2">
        <v>39010</v>
      </c>
      <c r="S588">
        <v>128.16015625</v>
      </c>
      <c r="T588" s="22">
        <f>_xll.BDH(T$3&amp;" Govt",$A$8,R588,R588)</f>
        <v>1.2110000000000001</v>
      </c>
      <c r="U588">
        <f t="shared" si="235"/>
        <v>105.83002167630057</v>
      </c>
      <c r="V588" s="2">
        <v>39107</v>
      </c>
      <c r="W588">
        <v>101.08984375</v>
      </c>
      <c r="X588" s="22">
        <f>_xll.BDH(X$3&amp;" Govt",$A$8,V588,V588)</f>
        <v>1.06399</v>
      </c>
      <c r="Y588">
        <f t="shared" si="236"/>
        <v>95.010144597223658</v>
      </c>
      <c r="Z588" s="2">
        <v>39010</v>
      </c>
      <c r="AA588">
        <v>122.2421875</v>
      </c>
      <c r="AB588" s="22">
        <f>_xll.BDH(AB$3&amp;" Govt",$A$8,Z588,Z588)</f>
        <v>1.17065</v>
      </c>
      <c r="AC588">
        <f t="shared" si="237"/>
        <v>104.42248964250631</v>
      </c>
      <c r="AD588" s="2">
        <v>39647</v>
      </c>
      <c r="AE588">
        <v>115.0625</v>
      </c>
      <c r="AF588" s="22">
        <f>_xll.BDH(AF$3&amp;" Govt",$A$8,AD588,AD588)</f>
        <v>1.0872999999999999</v>
      </c>
      <c r="AG588">
        <f t="shared" si="238"/>
        <v>105.82405959716731</v>
      </c>
      <c r="AH588" s="2">
        <v>39010</v>
      </c>
      <c r="AI588">
        <v>120.17578125</v>
      </c>
      <c r="AJ588" s="22">
        <f>_xll.BDH(AJ$3&amp;" Govt",$A$8,AH588,AH588)</f>
        <v>1.14744</v>
      </c>
      <c r="AK588">
        <f t="shared" si="239"/>
        <v>104.73382595168374</v>
      </c>
      <c r="AL588" s="2">
        <v>40011</v>
      </c>
      <c r="AM588">
        <v>108.8984375</v>
      </c>
      <c r="AN588" s="22">
        <f>_xll.BDH(AN$3&amp;" Govt",$A$8,AL588,AL588)</f>
        <v>1.0524199999999999</v>
      </c>
      <c r="AO588">
        <f t="shared" si="240"/>
        <v>103.47431396210639</v>
      </c>
      <c r="AP588" s="2">
        <v>39010</v>
      </c>
      <c r="AQ588">
        <v>116.8125</v>
      </c>
      <c r="AR588" s="22">
        <f>_xll.BDH(AR$3&amp;" Govt",$A$8,AP588,AP588)</f>
        <v>1.1331800000000001</v>
      </c>
      <c r="AS588">
        <f t="shared" si="241"/>
        <v>103.08379957288338</v>
      </c>
      <c r="AV588" s="22"/>
      <c r="AX588" s="2">
        <v>39010</v>
      </c>
      <c r="AY588">
        <v>106.94140625</v>
      </c>
      <c r="AZ588" s="22">
        <f>_xll.BDH(AZ$3&amp;" Govt",$A$8,AX588,AX588)</f>
        <v>1.1093299999999999</v>
      </c>
      <c r="BA588">
        <f t="shared" si="242"/>
        <v>96.401797706723883</v>
      </c>
      <c r="BB588" s="2">
        <v>39010</v>
      </c>
      <c r="BC588">
        <v>107.01171875</v>
      </c>
      <c r="BD588" s="22">
        <f>_xll.BDH(BD$3&amp;" Govt",$A$8,BB588,BB588)</f>
        <v>1.10267</v>
      </c>
      <c r="BE588">
        <f t="shared" si="243"/>
        <v>97.047819157136772</v>
      </c>
      <c r="BH588" s="22"/>
      <c r="BJ588" s="2">
        <v>39010</v>
      </c>
      <c r="BK588">
        <v>104.77734375</v>
      </c>
      <c r="BL588" s="22">
        <f>_xll.BDH(BL$3&amp;" Govt",$A$8,BJ588,BJ588)</f>
        <v>1.0808899999999999</v>
      </c>
      <c r="BM588">
        <f t="shared" si="244"/>
        <v>96.936176437935416</v>
      </c>
      <c r="BN588" s="2">
        <v>39185</v>
      </c>
      <c r="BO588">
        <v>101.7109375</v>
      </c>
      <c r="BP588" s="22">
        <f>_xll.BDH(BP$3&amp;" Govt",$A$8,BN588,BN588)</f>
        <v>1.0623400000000001</v>
      </c>
      <c r="BQ588">
        <f t="shared" si="245"/>
        <v>95.742358849332604</v>
      </c>
      <c r="BR588" s="2">
        <v>39366</v>
      </c>
      <c r="BS588">
        <v>104.39453125</v>
      </c>
      <c r="BT588" s="22">
        <f>_xll.BDH(BT$3&amp;" Govt",$A$8,BR588,BR588)</f>
        <v>1.07026</v>
      </c>
      <c r="BU588">
        <f t="shared" si="246"/>
        <v>97.541280856988024</v>
      </c>
      <c r="BV588" s="2">
        <v>39546</v>
      </c>
      <c r="BW588">
        <v>114.4140625</v>
      </c>
      <c r="BX588" s="22">
        <f>_xll.BDH(BX$3&amp;" Govt",$A$8,BV588,BV588)</f>
        <v>1.0642199999999999</v>
      </c>
      <c r="BY588">
        <f t="shared" si="247"/>
        <v>107.50978416116969</v>
      </c>
      <c r="BZ588" s="2">
        <v>39728</v>
      </c>
      <c r="CA588">
        <v>111.7109375</v>
      </c>
      <c r="CB588" s="22">
        <f>_xll.BDH(CB$3&amp;" Govt",$A$8,BZ588,BZ588)</f>
        <v>1.0883499999999999</v>
      </c>
      <c r="CC588">
        <f t="shared" si="248"/>
        <v>102.64247484724584</v>
      </c>
      <c r="CD588" s="2">
        <v>39910</v>
      </c>
      <c r="CE588">
        <v>111.17578125</v>
      </c>
      <c r="CF588" s="22">
        <f>_xll.BDH(CF$3&amp;" Govt",$A$8,CD588,CD588)</f>
        <v>1.0480400000000001</v>
      </c>
      <c r="CG588">
        <f t="shared" si="249"/>
        <v>106.07971189076751</v>
      </c>
      <c r="CH588" s="2">
        <v>40092</v>
      </c>
      <c r="CI588">
        <v>114.05859375</v>
      </c>
      <c r="CJ588" s="22">
        <f>_xll.BDH(CJ$3&amp;" Govt",$A$8,CH588,CH588)</f>
        <v>1.0394300000000001</v>
      </c>
      <c r="CK588">
        <f t="shared" si="250"/>
        <v>109.73186626324042</v>
      </c>
      <c r="CN588" s="22"/>
      <c r="CR588" s="22"/>
      <c r="CV588" s="22"/>
      <c r="CZ588" s="22"/>
      <c r="DB588" s="2">
        <v>39015</v>
      </c>
      <c r="DC588">
        <v>108.2421875</v>
      </c>
      <c r="DD588" s="22">
        <f>_xll.BDH(DD$3&amp;" Govt",$A$8,DB588,DB588)</f>
        <v>1.08124</v>
      </c>
      <c r="DE588">
        <f t="shared" si="251"/>
        <v>100.10930736931671</v>
      </c>
      <c r="DF588" s="2">
        <v>39556</v>
      </c>
      <c r="DG588">
        <v>108.2890625</v>
      </c>
      <c r="DH588" s="22">
        <f>_xll.BDH(DH$3&amp;" Govt",$A$8,DF588,DF588)</f>
        <v>1.06525</v>
      </c>
      <c r="DI588">
        <f t="shared" si="252"/>
        <v>101.65600797934756</v>
      </c>
      <c r="DJ588" s="2">
        <v>39920</v>
      </c>
      <c r="DK588">
        <v>105.5546875</v>
      </c>
      <c r="DL588" s="22">
        <f>_xll.BDH(DL$3&amp;" Govt",$A$8,DJ588,DJ588)</f>
        <v>1.0497799999999999</v>
      </c>
      <c r="DM588">
        <f t="shared" si="253"/>
        <v>100.54934129055613</v>
      </c>
      <c r="DP588" s="22"/>
    </row>
    <row r="589" spans="4:120" x14ac:dyDescent="0.25">
      <c r="D589" s="2"/>
      <c r="F589" s="2">
        <v>39013</v>
      </c>
      <c r="G589">
        <v>128.35546875</v>
      </c>
      <c r="H589" s="22">
        <f>_xll.BDH(H$3&amp;" Govt",$A$8,F589,F589)</f>
        <v>1.28623</v>
      </c>
      <c r="I589" s="14">
        <f t="shared" si="232"/>
        <v>99.792003568568603</v>
      </c>
      <c r="J589" s="2">
        <v>39013</v>
      </c>
      <c r="K589">
        <v>127.578125</v>
      </c>
      <c r="L589" s="22">
        <f>_xll.BDH(L$3&amp;" Govt",$A$8,J589,J589)</f>
        <v>1.26139</v>
      </c>
      <c r="M589">
        <f t="shared" si="233"/>
        <v>101.14090408200477</v>
      </c>
      <c r="N589" s="2">
        <v>39013</v>
      </c>
      <c r="O589">
        <v>127.95703125</v>
      </c>
      <c r="P589" s="22">
        <f>_xll.BDH(P$3&amp;" Govt",$A$8,N589,N589)</f>
        <v>1.24258</v>
      </c>
      <c r="Q589">
        <f t="shared" si="234"/>
        <v>102.97689585378808</v>
      </c>
      <c r="R589" s="2">
        <v>39013</v>
      </c>
      <c r="S589">
        <v>128.015625</v>
      </c>
      <c r="T589" s="22">
        <f>_xll.BDH(T$3&amp;" Govt",$A$8,R589,R589)</f>
        <v>1.21123</v>
      </c>
      <c r="U589">
        <f t="shared" si="235"/>
        <v>105.69059963838411</v>
      </c>
      <c r="V589" s="2">
        <v>39108</v>
      </c>
      <c r="W589">
        <v>101.1640625</v>
      </c>
      <c r="X589" s="22">
        <f>_xll.BDH(X$3&amp;" Govt",$A$8,V589,V589)</f>
        <v>1.0639400000000001</v>
      </c>
      <c r="Y589">
        <f t="shared" si="236"/>
        <v>95.084368009474204</v>
      </c>
      <c r="Z589" s="2">
        <v>39013</v>
      </c>
      <c r="AA589">
        <v>122.09765625</v>
      </c>
      <c r="AB589" s="22">
        <f>_xll.BDH(AB$3&amp;" Govt",$A$8,Z589,Z589)</f>
        <v>1.1708700000000001</v>
      </c>
      <c r="AC589">
        <f t="shared" si="237"/>
        <v>104.27943003920161</v>
      </c>
      <c r="AD589" s="2">
        <v>39650</v>
      </c>
      <c r="AE589">
        <v>115.16796875</v>
      </c>
      <c r="AF589" s="22">
        <f>_xll.BDH(AF$3&amp;" Govt",$A$8,AD589,AD589)</f>
        <v>1.0881799999999999</v>
      </c>
      <c r="AG589">
        <f t="shared" si="238"/>
        <v>105.83540292047272</v>
      </c>
      <c r="AH589" s="2">
        <v>39013</v>
      </c>
      <c r="AI589">
        <v>119.98046875</v>
      </c>
      <c r="AJ589" s="22">
        <f>_xll.BDH(AJ$3&amp;" Govt",$A$8,AH589,AH589)</f>
        <v>1.1476600000000001</v>
      </c>
      <c r="AK589">
        <f t="shared" si="239"/>
        <v>104.54356582088771</v>
      </c>
      <c r="AL589" s="2">
        <v>40014</v>
      </c>
      <c r="AM589">
        <v>109.0625</v>
      </c>
      <c r="AN589" s="22">
        <f>_xll.BDH(AN$3&amp;" Govt",$A$8,AL589,AL589)</f>
        <v>1.05271</v>
      </c>
      <c r="AO589">
        <f t="shared" si="240"/>
        <v>103.60165667657759</v>
      </c>
      <c r="AP589" s="2">
        <v>39013</v>
      </c>
      <c r="AQ589">
        <v>116.6328125</v>
      </c>
      <c r="AR589" s="22">
        <f>_xll.BDH(AR$3&amp;" Govt",$A$8,AP589,AP589)</f>
        <v>1.1333899999999999</v>
      </c>
      <c r="AS589">
        <f t="shared" si="241"/>
        <v>102.90615983906687</v>
      </c>
      <c r="AV589" s="22"/>
      <c r="AX589" s="2">
        <v>39013</v>
      </c>
      <c r="AY589">
        <v>106.67578125</v>
      </c>
      <c r="AZ589" s="22">
        <f>_xll.BDH(AZ$3&amp;" Govt",$A$8,AX589,AX589)</f>
        <v>1.10954</v>
      </c>
      <c r="BA589">
        <f t="shared" si="242"/>
        <v>96.1441509544496</v>
      </c>
      <c r="BB589" s="2">
        <v>39013</v>
      </c>
      <c r="BC589">
        <v>106.78125</v>
      </c>
      <c r="BD589" s="22">
        <f>_xll.BDH(BD$3&amp;" Govt",$A$8,BB589,BB589)</f>
        <v>1.1028800000000001</v>
      </c>
      <c r="BE589">
        <f t="shared" si="243"/>
        <v>96.820370303206147</v>
      </c>
      <c r="BH589" s="22"/>
      <c r="BJ589" s="2">
        <v>39013</v>
      </c>
      <c r="BK589">
        <v>104.51953125</v>
      </c>
      <c r="BL589" s="22">
        <f>_xll.BDH(BL$3&amp;" Govt",$A$8,BJ589,BJ589)</f>
        <v>1.0810999999999999</v>
      </c>
      <c r="BM589">
        <f t="shared" si="244"/>
        <v>96.678874525945801</v>
      </c>
      <c r="BN589" s="2">
        <v>39188</v>
      </c>
      <c r="BO589">
        <v>101.83203125</v>
      </c>
      <c r="BP589" s="22">
        <f>_xll.BDH(BP$3&amp;" Govt",$A$8,BN589,BN589)</f>
        <v>1.06291</v>
      </c>
      <c r="BQ589">
        <f t="shared" si="245"/>
        <v>95.804942328136903</v>
      </c>
      <c r="BR589" s="2">
        <v>39367</v>
      </c>
      <c r="BS589">
        <v>104.09375</v>
      </c>
      <c r="BT589" s="22">
        <f>_xll.BDH(BT$3&amp;" Govt",$A$8,BR589,BR589)</f>
        <v>1.0702</v>
      </c>
      <c r="BU589">
        <f t="shared" si="246"/>
        <v>97.26569800037376</v>
      </c>
      <c r="BV589" s="2">
        <v>39547</v>
      </c>
      <c r="BW589">
        <v>115.14453125</v>
      </c>
      <c r="BX589" s="22">
        <f>_xll.BDH(BX$3&amp;" Govt",$A$8,BV589,BV589)</f>
        <v>1.0643199999999999</v>
      </c>
      <c r="BY589">
        <f t="shared" si="247"/>
        <v>108.18600726285328</v>
      </c>
      <c r="BZ589" s="2">
        <v>39729</v>
      </c>
      <c r="CA589">
        <v>108.9140625</v>
      </c>
      <c r="CB589" s="22">
        <f>_xll.BDH(CB$3&amp;" Govt",$A$8,BZ589,BZ589)</f>
        <v>1.0882099999999999</v>
      </c>
      <c r="CC589">
        <f t="shared" si="248"/>
        <v>100.08551887962803</v>
      </c>
      <c r="CD589" s="2">
        <v>39911</v>
      </c>
      <c r="CE589">
        <v>111.39453125</v>
      </c>
      <c r="CF589" s="22">
        <f>_xll.BDH(CF$3&amp;" Govt",$A$8,CD589,CD589)</f>
        <v>1.0482199999999999</v>
      </c>
      <c r="CG589">
        <f t="shared" si="249"/>
        <v>106.27018302455592</v>
      </c>
      <c r="CH589" s="2">
        <v>40093</v>
      </c>
      <c r="CI589">
        <v>114.625</v>
      </c>
      <c r="CJ589" s="22">
        <f>_xll.BDH(CJ$3&amp;" Govt",$A$8,CH589,CH589)</f>
        <v>1.0395099999999999</v>
      </c>
      <c r="CK589">
        <f t="shared" si="250"/>
        <v>110.26829948725843</v>
      </c>
      <c r="CN589" s="22"/>
      <c r="CR589" s="22"/>
      <c r="CV589" s="22"/>
      <c r="CZ589" s="22"/>
      <c r="DB589" s="2">
        <v>39016</v>
      </c>
      <c r="DC589">
        <v>108.9140625</v>
      </c>
      <c r="DD589" s="22">
        <f>_xll.BDH(DD$3&amp;" Govt",$A$8,DB589,DB589)</f>
        <v>1.08131</v>
      </c>
      <c r="DE589">
        <f t="shared" si="251"/>
        <v>100.72417946749776</v>
      </c>
      <c r="DF589" s="2">
        <v>39559</v>
      </c>
      <c r="DG589">
        <v>108.47265625</v>
      </c>
      <c r="DH589" s="22">
        <f>_xll.BDH(DH$3&amp;" Govt",$A$8,DF589,DF589)</f>
        <v>1.0655600000000001</v>
      </c>
      <c r="DI589">
        <f t="shared" si="252"/>
        <v>101.79873141822139</v>
      </c>
      <c r="DJ589" s="2">
        <v>39923</v>
      </c>
      <c r="DK589">
        <v>106.25</v>
      </c>
      <c r="DL589" s="22">
        <f>_xll.BDH(DL$3&amp;" Govt",$A$8,DJ589,DJ589)</f>
        <v>1.0503</v>
      </c>
      <c r="DM589">
        <f t="shared" si="253"/>
        <v>101.16157288393792</v>
      </c>
      <c r="DP589" s="22"/>
    </row>
    <row r="590" spans="4:120" x14ac:dyDescent="0.25">
      <c r="D590" s="2"/>
      <c r="F590" s="2">
        <v>39014</v>
      </c>
      <c r="G590">
        <v>128.35546875</v>
      </c>
      <c r="H590" s="22">
        <f>_xll.BDH(H$3&amp;" Govt",$A$8,F590,F590)</f>
        <v>1.2863100000000001</v>
      </c>
      <c r="I590" s="14">
        <f t="shared" si="232"/>
        <v>99.785797163980689</v>
      </c>
      <c r="J590" s="2">
        <v>39014</v>
      </c>
      <c r="K590">
        <v>127.6015625</v>
      </c>
      <c r="L590" s="22">
        <f>_xll.BDH(L$3&amp;" Govt",$A$8,J590,J590)</f>
        <v>1.2614700000000001</v>
      </c>
      <c r="M590">
        <f t="shared" si="233"/>
        <v>101.15306943486567</v>
      </c>
      <c r="N590" s="2">
        <v>39014</v>
      </c>
      <c r="O590">
        <v>128.0546875</v>
      </c>
      <c r="P590" s="22">
        <f>_xll.BDH(P$3&amp;" Govt",$A$8,N590,N590)</f>
        <v>1.2426599999999999</v>
      </c>
      <c r="Q590">
        <f t="shared" si="234"/>
        <v>103.04885286401752</v>
      </c>
      <c r="R590" s="2">
        <v>39014</v>
      </c>
      <c r="S590">
        <v>128.16796875</v>
      </c>
      <c r="T590" s="22">
        <f>_xll.BDH(T$3&amp;" Govt",$A$8,R590,R590)</f>
        <v>1.2113100000000001</v>
      </c>
      <c r="U590">
        <f t="shared" si="235"/>
        <v>105.80938715110086</v>
      </c>
      <c r="V590" s="2">
        <v>39111</v>
      </c>
      <c r="W590">
        <v>101.046875</v>
      </c>
      <c r="X590" s="22">
        <f>_xll.BDH(X$3&amp;" Govt",$A$8,V590,V590)</f>
        <v>1.06379</v>
      </c>
      <c r="Y590">
        <f t="shared" si="236"/>
        <v>94.987615036802381</v>
      </c>
      <c r="Z590" s="2">
        <v>39014</v>
      </c>
      <c r="AA590">
        <v>122.26171875</v>
      </c>
      <c r="AB590" s="22">
        <f>_xll.BDH(AB$3&amp;" Govt",$A$8,Z590,Z590)</f>
        <v>1.1709400000000001</v>
      </c>
      <c r="AC590">
        <f t="shared" si="237"/>
        <v>104.41330789792815</v>
      </c>
      <c r="AD590" s="2">
        <v>39651</v>
      </c>
      <c r="AE590">
        <v>114.73046875</v>
      </c>
      <c r="AF590" s="22">
        <f>_xll.BDH(AF$3&amp;" Govt",$A$8,AD590,AD590)</f>
        <v>1.0884800000000001</v>
      </c>
      <c r="AG590">
        <f t="shared" si="238"/>
        <v>105.40429658790238</v>
      </c>
      <c r="AH590" s="2">
        <v>39014</v>
      </c>
      <c r="AI590">
        <v>120.17578125</v>
      </c>
      <c r="AJ590" s="22">
        <f>_xll.BDH(AJ$3&amp;" Govt",$A$8,AH590,AH590)</f>
        <v>1.1477299999999999</v>
      </c>
      <c r="AK590">
        <f t="shared" si="239"/>
        <v>104.70736257656418</v>
      </c>
      <c r="AL590" s="2">
        <v>40015</v>
      </c>
      <c r="AM590">
        <v>109.14453125</v>
      </c>
      <c r="AN590" s="22">
        <f>_xll.BDH(AN$3&amp;" Govt",$A$8,AL590,AL590)</f>
        <v>1.05281</v>
      </c>
      <c r="AO590">
        <f t="shared" si="240"/>
        <v>103.66973266781281</v>
      </c>
      <c r="AP590" s="2">
        <v>39014</v>
      </c>
      <c r="AQ590">
        <v>116.8125</v>
      </c>
      <c r="AR590" s="22">
        <f>_xll.BDH(AR$3&amp;" Govt",$A$8,AP590,AP590)</f>
        <v>1.1334599999999999</v>
      </c>
      <c r="AS590">
        <f t="shared" si="241"/>
        <v>103.05833465671485</v>
      </c>
      <c r="AV590" s="22"/>
      <c r="AX590" s="2">
        <v>39014</v>
      </c>
      <c r="AY590">
        <v>106.9140625</v>
      </c>
      <c r="AZ590" s="22">
        <f>_xll.BDH(AZ$3&amp;" Govt",$A$8,AX590,AX590)</f>
        <v>1.10961</v>
      </c>
      <c r="BA590">
        <f t="shared" si="242"/>
        <v>96.352828921873453</v>
      </c>
      <c r="BB590" s="2">
        <v>39014</v>
      </c>
      <c r="BC590">
        <v>106.96484375</v>
      </c>
      <c r="BD590" s="22">
        <f>_xll.BDH(BD$3&amp;" Govt",$A$8,BB590,BB590)</f>
        <v>1.1029500000000001</v>
      </c>
      <c r="BE590">
        <f t="shared" si="243"/>
        <v>96.980682487873423</v>
      </c>
      <c r="BH590" s="22"/>
      <c r="BJ590" s="2">
        <v>39014</v>
      </c>
      <c r="BK590">
        <v>104.66796875</v>
      </c>
      <c r="BL590" s="22">
        <f>_xll.BDH(BL$3&amp;" Govt",$A$8,BJ590,BJ590)</f>
        <v>1.08117</v>
      </c>
      <c r="BM590">
        <f t="shared" si="244"/>
        <v>96.809908478777629</v>
      </c>
      <c r="BN590" s="2">
        <v>39189</v>
      </c>
      <c r="BO590">
        <v>101.88671875</v>
      </c>
      <c r="BP590" s="22">
        <f>_xll.BDH(BP$3&amp;" Govt",$A$8,BN590,BN590)</f>
        <v>1.0630999999999999</v>
      </c>
      <c r="BQ590">
        <f t="shared" si="245"/>
        <v>95.839261358291793</v>
      </c>
      <c r="BR590" s="2">
        <v>39370</v>
      </c>
      <c r="BS590">
        <v>104.2578125</v>
      </c>
      <c r="BT590" s="22">
        <f>_xll.BDH(BT$3&amp;" Govt",$A$8,BR590,BR590)</f>
        <v>1.0700099999999999</v>
      </c>
      <c r="BU590">
        <f t="shared" si="246"/>
        <v>97.436297324324087</v>
      </c>
      <c r="BV590" s="2">
        <v>39548</v>
      </c>
      <c r="BW590">
        <v>114.6796875</v>
      </c>
      <c r="BX590" s="22">
        <f>_xll.BDH(BX$3&amp;" Govt",$A$8,BV590,BV590)</f>
        <v>1.0644199999999999</v>
      </c>
      <c r="BY590">
        <f t="shared" si="247"/>
        <v>107.73913257924504</v>
      </c>
      <c r="BZ590" s="2">
        <v>39730</v>
      </c>
      <c r="CA590">
        <v>108.28125</v>
      </c>
      <c r="CB590" s="22">
        <f>_xll.BDH(CB$3&amp;" Govt",$A$8,BZ590,BZ590)</f>
        <v>1.0880700000000001</v>
      </c>
      <c r="CC590">
        <f t="shared" si="248"/>
        <v>99.51680498497339</v>
      </c>
      <c r="CD590" s="2">
        <v>39912</v>
      </c>
      <c r="CE590">
        <v>111.25</v>
      </c>
      <c r="CF590" s="22">
        <f>_xll.BDH(CF$3&amp;" Govt",$A$8,CD590,CD590)</f>
        <v>1.0483899999999999</v>
      </c>
      <c r="CG590">
        <f t="shared" si="249"/>
        <v>106.11509075821021</v>
      </c>
      <c r="CH590" s="2">
        <v>40094</v>
      </c>
      <c r="CI590">
        <v>114.4140625</v>
      </c>
      <c r="CJ590" s="22">
        <f>_xll.BDH(CJ$3&amp;" Govt",$A$8,CH590,CH590)</f>
        <v>1.0395799999999999</v>
      </c>
      <c r="CK590">
        <f t="shared" si="250"/>
        <v>110.05796812174148</v>
      </c>
      <c r="CN590" s="22"/>
      <c r="CR590" s="22"/>
      <c r="CV590" s="22"/>
      <c r="CZ590" s="22"/>
      <c r="DB590" s="2">
        <v>39017</v>
      </c>
      <c r="DC590">
        <v>109.48046875</v>
      </c>
      <c r="DD590" s="22">
        <f>_xll.BDH(DD$3&amp;" Govt",$A$8,DB590,DB590)</f>
        <v>1.0813699999999999</v>
      </c>
      <c r="DE590">
        <f t="shared" si="251"/>
        <v>101.24237656861204</v>
      </c>
      <c r="DF590" s="2">
        <v>39560</v>
      </c>
      <c r="DG590">
        <v>108.8359375</v>
      </c>
      <c r="DH590" s="22">
        <f>_xll.BDH(DH$3&amp;" Govt",$A$8,DF590,DF590)</f>
        <v>1.0656600000000001</v>
      </c>
      <c r="DI590">
        <f t="shared" si="252"/>
        <v>102.13007666610363</v>
      </c>
      <c r="DJ590" s="2">
        <v>39924</v>
      </c>
      <c r="DK590">
        <v>105.37109375</v>
      </c>
      <c r="DL590" s="22">
        <f>_xll.BDH(DL$3&amp;" Govt",$A$8,DJ590,DJ590)</f>
        <v>1.05047</v>
      </c>
      <c r="DM590">
        <f t="shared" si="253"/>
        <v>100.3085226136872</v>
      </c>
      <c r="DP590" s="22"/>
    </row>
    <row r="591" spans="4:120" x14ac:dyDescent="0.25">
      <c r="D591" s="2"/>
      <c r="F591" s="2">
        <v>39015</v>
      </c>
      <c r="G591">
        <v>128.43359375</v>
      </c>
      <c r="H591" s="22">
        <f>_xll.BDH(H$3&amp;" Govt",$A$8,F591,F591)</f>
        <v>1.2863899999999999</v>
      </c>
      <c r="I591" s="14">
        <f t="shared" si="232"/>
        <v>99.840323502203844</v>
      </c>
      <c r="J591" s="2">
        <v>39015</v>
      </c>
      <c r="K591">
        <v>127.73828125</v>
      </c>
      <c r="L591" s="22">
        <f>_xll.BDH(L$3&amp;" Govt",$A$8,J591,J591)</f>
        <v>1.2615499999999999</v>
      </c>
      <c r="M591">
        <f t="shared" si="233"/>
        <v>101.25502853632436</v>
      </c>
      <c r="N591" s="2">
        <v>39015</v>
      </c>
      <c r="O591">
        <v>128.30859375</v>
      </c>
      <c r="P591" s="22">
        <f>_xll.BDH(P$3&amp;" Govt",$A$8,N591,N591)</f>
        <v>1.24274</v>
      </c>
      <c r="Q591">
        <f t="shared" si="234"/>
        <v>103.24653085118368</v>
      </c>
      <c r="R591" s="2">
        <v>39015</v>
      </c>
      <c r="S591">
        <v>128.47265625</v>
      </c>
      <c r="T591" s="22">
        <f>_xll.BDH(T$3&amp;" Govt",$A$8,R591,R591)</f>
        <v>1.21139</v>
      </c>
      <c r="U591">
        <f t="shared" si="235"/>
        <v>106.05391843254444</v>
      </c>
      <c r="V591" s="2">
        <v>39112</v>
      </c>
      <c r="W591">
        <v>101.2421875</v>
      </c>
      <c r="X591" s="22">
        <f>_xll.BDH(X$3&amp;" Govt",$A$8,V591,V591)</f>
        <v>1.0637300000000001</v>
      </c>
      <c r="Y591">
        <f t="shared" si="236"/>
        <v>95.176583813561706</v>
      </c>
      <c r="Z591" s="2">
        <v>39015</v>
      </c>
      <c r="AA591">
        <v>122.609375</v>
      </c>
      <c r="AB591" s="22">
        <f>_xll.BDH(AB$3&amp;" Govt",$A$8,Z591,Z591)</f>
        <v>1.1710199999999999</v>
      </c>
      <c r="AC591">
        <f t="shared" si="237"/>
        <v>104.70305801779645</v>
      </c>
      <c r="AD591" s="2">
        <v>39652</v>
      </c>
      <c r="AE591">
        <v>114.125</v>
      </c>
      <c r="AF591" s="22">
        <f>_xll.BDH(AF$3&amp;" Govt",$A$8,AD591,AD591)</f>
        <v>1.08877</v>
      </c>
      <c r="AG591">
        <f t="shared" si="238"/>
        <v>104.82011811493703</v>
      </c>
      <c r="AH591" s="2">
        <v>39015</v>
      </c>
      <c r="AI591">
        <v>120.60546875</v>
      </c>
      <c r="AJ591" s="22">
        <f>_xll.BDH(AJ$3&amp;" Govt",$A$8,AH591,AH591)</f>
        <v>1.14781</v>
      </c>
      <c r="AK591">
        <f t="shared" si="239"/>
        <v>105.07441889337086</v>
      </c>
      <c r="AL591" s="2">
        <v>40016</v>
      </c>
      <c r="AM591">
        <v>109.02734375</v>
      </c>
      <c r="AN591" s="22">
        <f>_xll.BDH(AN$3&amp;" Govt",$A$8,AL591,AL591)</f>
        <v>1.05291</v>
      </c>
      <c r="AO591">
        <f t="shared" si="240"/>
        <v>103.54858796098432</v>
      </c>
      <c r="AP591" s="2">
        <v>39015</v>
      </c>
      <c r="AQ591">
        <v>117.26953125</v>
      </c>
      <c r="AR591" s="22">
        <f>_xll.BDH(AR$3&amp;" Govt",$A$8,AP591,AP591)</f>
        <v>1.13354</v>
      </c>
      <c r="AS591">
        <f t="shared" si="241"/>
        <v>103.45425062194541</v>
      </c>
      <c r="AV591" s="22"/>
      <c r="AX591" s="2">
        <v>39015</v>
      </c>
      <c r="AY591">
        <v>107.4140625</v>
      </c>
      <c r="AZ591" s="22">
        <f>_xll.BDH(AZ$3&amp;" Govt",$A$8,AX591,AX591)</f>
        <v>1.10968</v>
      </c>
      <c r="BA591">
        <f t="shared" si="242"/>
        <v>96.797331212601833</v>
      </c>
      <c r="BB591" s="2">
        <v>39015</v>
      </c>
      <c r="BC591">
        <v>107.48046875</v>
      </c>
      <c r="BD591" s="22">
        <f>_xll.BDH(BD$3&amp;" Govt",$A$8,BB591,BB591)</f>
        <v>1.1030199999999999</v>
      </c>
      <c r="BE591">
        <f t="shared" si="243"/>
        <v>97.441994478794598</v>
      </c>
      <c r="BH591" s="22"/>
      <c r="BJ591" s="2">
        <v>39015</v>
      </c>
      <c r="BK591">
        <v>105.22265625</v>
      </c>
      <c r="BL591" s="22">
        <f>_xll.BDH(BL$3&amp;" Govt",$A$8,BJ591,BJ591)</f>
        <v>1.08124</v>
      </c>
      <c r="BM591">
        <f t="shared" si="244"/>
        <v>97.316651483481934</v>
      </c>
      <c r="BN591" s="2">
        <v>39190</v>
      </c>
      <c r="BO591">
        <v>102.14453125</v>
      </c>
      <c r="BP591" s="22">
        <f>_xll.BDH(BP$3&amp;" Govt",$A$8,BN591,BN591)</f>
        <v>1.0632900000000001</v>
      </c>
      <c r="BQ591">
        <f t="shared" si="245"/>
        <v>96.064602554336062</v>
      </c>
      <c r="BR591" s="2">
        <v>39371</v>
      </c>
      <c r="BS591">
        <v>104.4921875</v>
      </c>
      <c r="BT591" s="22">
        <f>_xll.BDH(BT$3&amp;" Govt",$A$8,BR591,BR591)</f>
        <v>1.0699399999999999</v>
      </c>
      <c r="BU591">
        <f t="shared" si="246"/>
        <v>97.6617263584874</v>
      </c>
      <c r="BV591" s="2">
        <v>39549</v>
      </c>
      <c r="BW591">
        <v>115.3125</v>
      </c>
      <c r="BX591" s="22">
        <f>_xll.BDH(BX$3&amp;" Govt",$A$8,BV591,BV591)</f>
        <v>1.06453</v>
      </c>
      <c r="BY591">
        <f t="shared" si="247"/>
        <v>108.32245216198699</v>
      </c>
      <c r="BZ591" s="2">
        <v>39731</v>
      </c>
      <c r="CA591">
        <v>106.40234375</v>
      </c>
      <c r="CB591" s="22">
        <f>_xll.BDH(CB$3&amp;" Govt",$A$8,BZ591,BZ591)</f>
        <v>1.0879300000000001</v>
      </c>
      <c r="CC591">
        <f t="shared" si="248"/>
        <v>97.802564273436701</v>
      </c>
      <c r="CD591" s="2">
        <v>39913</v>
      </c>
      <c r="CE591">
        <v>111.25</v>
      </c>
      <c r="CF591" s="22">
        <f>_xll.BDH(CF$3&amp;" Govt",$A$8,CD591,CD591)</f>
        <v>1.0485599999999999</v>
      </c>
      <c r="CG591">
        <f t="shared" si="249"/>
        <v>106.09788662546731</v>
      </c>
      <c r="CH591" s="2">
        <v>40095</v>
      </c>
      <c r="CI591">
        <v>113.87890625</v>
      </c>
      <c r="CJ591" s="22">
        <f>_xll.BDH(CJ$3&amp;" Govt",$A$8,CH591,CH591)</f>
        <v>1.03966</v>
      </c>
      <c r="CK591">
        <f t="shared" si="250"/>
        <v>109.53475775734374</v>
      </c>
      <c r="CN591" s="22"/>
      <c r="CR591" s="22"/>
      <c r="CV591" s="22"/>
      <c r="CZ591" s="22"/>
      <c r="DB591" s="2">
        <v>39020</v>
      </c>
      <c r="DC591">
        <v>109.33984375</v>
      </c>
      <c r="DD591" s="22">
        <f>_xll.BDH(DD$3&amp;" Govt",$A$8,DB591,DB591)</f>
        <v>1.08158</v>
      </c>
      <c r="DE591">
        <f t="shared" si="251"/>
        <v>101.09270118715213</v>
      </c>
      <c r="DF591" s="2">
        <v>39561</v>
      </c>
      <c r="DG591">
        <v>107.9375</v>
      </c>
      <c r="DH591" s="22">
        <f>_xll.BDH(DH$3&amp;" Govt",$A$8,DF591,DF591)</f>
        <v>1.06576</v>
      </c>
      <c r="DI591">
        <f t="shared" si="252"/>
        <v>101.27749211830056</v>
      </c>
      <c r="DJ591" s="2">
        <v>39925</v>
      </c>
      <c r="DK591">
        <v>105.37890625</v>
      </c>
      <c r="DL591" s="22">
        <f>_xll.BDH(DL$3&amp;" Govt",$A$8,DJ591,DJ591)</f>
        <v>1.0506500000000001</v>
      </c>
      <c r="DM591">
        <f t="shared" si="253"/>
        <v>100.29877337838479</v>
      </c>
      <c r="DP591" s="22"/>
    </row>
    <row r="592" spans="4:120" x14ac:dyDescent="0.25">
      <c r="D592" s="2"/>
      <c r="F592" s="2">
        <v>39016</v>
      </c>
      <c r="G592">
        <v>128.43359375</v>
      </c>
      <c r="H592" s="22">
        <f>_xll.BDH(H$3&amp;" Govt",$A$8,F592,F592)</f>
        <v>1.28647</v>
      </c>
      <c r="I592" s="14">
        <f t="shared" si="232"/>
        <v>99.834114864707303</v>
      </c>
      <c r="J592" s="2">
        <v>39016</v>
      </c>
      <c r="K592">
        <v>127.796875</v>
      </c>
      <c r="L592" s="22">
        <f>_xll.BDH(L$3&amp;" Govt",$A$8,J592,J592)</f>
        <v>1.26163</v>
      </c>
      <c r="M592">
        <f t="shared" si="233"/>
        <v>101.29505084692025</v>
      </c>
      <c r="N592" s="2">
        <v>39016</v>
      </c>
      <c r="O592">
        <v>128.390625</v>
      </c>
      <c r="P592" s="22">
        <f>_xll.BDH(P$3&amp;" Govt",$A$8,N592,N592)</f>
        <v>1.24282</v>
      </c>
      <c r="Q592">
        <f t="shared" si="234"/>
        <v>103.30588902656861</v>
      </c>
      <c r="R592" s="2">
        <v>39016</v>
      </c>
      <c r="S592">
        <v>128.5703125</v>
      </c>
      <c r="T592" s="22">
        <f>_xll.BDH(T$3&amp;" Govt",$A$8,R592,R592)</f>
        <v>1.21146</v>
      </c>
      <c r="U592">
        <f t="shared" si="235"/>
        <v>106.12840085516649</v>
      </c>
      <c r="V592" s="2">
        <v>39113</v>
      </c>
      <c r="W592">
        <v>101.5078125</v>
      </c>
      <c r="X592" s="22">
        <f>_xll.BDH(X$3&amp;" Govt",$A$8,V592,V592)</f>
        <v>1.06368</v>
      </c>
      <c r="Y592">
        <f t="shared" si="236"/>
        <v>95.430780403880874</v>
      </c>
      <c r="Z592" s="2">
        <v>39016</v>
      </c>
      <c r="AA592">
        <v>122.77734375</v>
      </c>
      <c r="AB592" s="22">
        <f>_xll.BDH(AB$3&amp;" Govt",$A$8,Z592,Z592)</f>
        <v>1.17109</v>
      </c>
      <c r="AC592">
        <f t="shared" si="237"/>
        <v>104.84022897471587</v>
      </c>
      <c r="AD592" s="2">
        <v>39653</v>
      </c>
      <c r="AE592">
        <v>114.34765625</v>
      </c>
      <c r="AF592" s="22">
        <f>_xll.BDH(AF$3&amp;" Govt",$A$8,AD592,AD592)</f>
        <v>1.08907</v>
      </c>
      <c r="AG592">
        <f t="shared" si="238"/>
        <v>104.99569013011102</v>
      </c>
      <c r="AH592" s="2">
        <v>39016</v>
      </c>
      <c r="AI592">
        <v>120.78515625</v>
      </c>
      <c r="AJ592" s="22">
        <f>_xll.BDH(AJ$3&amp;" Govt",$A$8,AH592,AH592)</f>
        <v>1.14788</v>
      </c>
      <c r="AK592">
        <f t="shared" si="239"/>
        <v>105.22454982228108</v>
      </c>
      <c r="AL592" s="2">
        <v>40017</v>
      </c>
      <c r="AM592">
        <v>108.98046875</v>
      </c>
      <c r="AN592" s="22">
        <f>_xll.BDH(AN$3&amp;" Govt",$A$8,AL592,AL592)</f>
        <v>1.0529999999999999</v>
      </c>
      <c r="AO592">
        <f t="shared" si="240"/>
        <v>103.49522198480533</v>
      </c>
      <c r="AP592" s="2">
        <v>39016</v>
      </c>
      <c r="AQ592">
        <v>117.46484375</v>
      </c>
      <c r="AR592" s="22">
        <f>_xll.BDH(AR$3&amp;" Govt",$A$8,AP592,AP592)</f>
        <v>1.13361</v>
      </c>
      <c r="AS592">
        <f t="shared" si="241"/>
        <v>103.62015485925495</v>
      </c>
      <c r="AV592" s="22"/>
      <c r="AX592" s="2">
        <v>39016</v>
      </c>
      <c r="AY592">
        <v>107.6328125</v>
      </c>
      <c r="AZ592" s="22">
        <f>_xll.BDH(AZ$3&amp;" Govt",$A$8,AX592,AX592)</f>
        <v>1.10975</v>
      </c>
      <c r="BA592">
        <f t="shared" si="242"/>
        <v>96.988341968911911</v>
      </c>
      <c r="BB592" s="2">
        <v>39016</v>
      </c>
      <c r="BC592">
        <v>107.68359375</v>
      </c>
      <c r="BD592" s="22">
        <f>_xll.BDH(BD$3&amp;" Govt",$A$8,BB592,BB592)</f>
        <v>1.1030899999999999</v>
      </c>
      <c r="BE592">
        <f t="shared" si="243"/>
        <v>97.619952814366926</v>
      </c>
      <c r="BH592" s="22"/>
      <c r="BJ592" s="2">
        <v>39016</v>
      </c>
      <c r="BK592">
        <v>105.453125</v>
      </c>
      <c r="BL592" s="22">
        <f>_xll.BDH(BL$3&amp;" Govt",$A$8,BJ592,BJ592)</f>
        <v>1.08131</v>
      </c>
      <c r="BM592">
        <f t="shared" si="244"/>
        <v>97.523490025987002</v>
      </c>
      <c r="BN592" s="2">
        <v>39191</v>
      </c>
      <c r="BO592">
        <v>102.15234375</v>
      </c>
      <c r="BP592" s="22">
        <f>_xll.BDH(BP$3&amp;" Govt",$A$8,BN592,BN592)</f>
        <v>1.06348</v>
      </c>
      <c r="BQ592">
        <f t="shared" si="245"/>
        <v>96.054785938616618</v>
      </c>
      <c r="BR592" s="2">
        <v>39372</v>
      </c>
      <c r="BS592">
        <v>105.07421875</v>
      </c>
      <c r="BT592" s="22">
        <f>_xll.BDH(BT$3&amp;" Govt",$A$8,BR592,BR592)</f>
        <v>1.0698799999999999</v>
      </c>
      <c r="BU592">
        <f t="shared" si="246"/>
        <v>98.211218781545597</v>
      </c>
      <c r="BV592" s="2">
        <v>39552</v>
      </c>
      <c r="BW592">
        <v>115.12890625</v>
      </c>
      <c r="BX592" s="22">
        <f>_xll.BDH(BX$3&amp;" Govt",$A$8,BV592,BV592)</f>
        <v>1.0648299999999999</v>
      </c>
      <c r="BY592">
        <f t="shared" si="247"/>
        <v>108.11951790426642</v>
      </c>
      <c r="BZ592" s="2">
        <v>39734</v>
      </c>
      <c r="CA592">
        <v>106.40234375</v>
      </c>
      <c r="CB592" s="22">
        <f>_xll.BDH(CB$3&amp;" Govt",$A$8,BZ592,BZ592)</f>
        <v>1.08751</v>
      </c>
      <c r="CC592">
        <f t="shared" si="248"/>
        <v>97.840335950933792</v>
      </c>
      <c r="CD592" s="2">
        <v>39916</v>
      </c>
      <c r="CE592">
        <v>111.71875</v>
      </c>
      <c r="CF592" s="22">
        <f>_xll.BDH(CF$3&amp;" Govt",$A$8,CD592,CD592)</f>
        <v>1.04908</v>
      </c>
      <c r="CG592">
        <f t="shared" si="249"/>
        <v>106.49211690242879</v>
      </c>
      <c r="CH592" s="2">
        <v>40098</v>
      </c>
      <c r="CI592">
        <v>113.87890625</v>
      </c>
      <c r="CJ592" s="22">
        <f>_xll.BDH(CJ$3&amp;" Govt",$A$8,CH592,CH592)</f>
        <v>1.0398799999999999</v>
      </c>
      <c r="CK592">
        <f t="shared" si="250"/>
        <v>109.51158426933878</v>
      </c>
      <c r="CN592" s="22"/>
      <c r="CR592" s="22"/>
      <c r="CV592" s="22"/>
      <c r="CZ592" s="22"/>
      <c r="DB592" s="2">
        <v>39021</v>
      </c>
      <c r="DC592">
        <v>110.28515625</v>
      </c>
      <c r="DD592" s="22">
        <f>_xll.BDH(DD$3&amp;" Govt",$A$8,DB592,DB592)</f>
        <v>1.08165</v>
      </c>
      <c r="DE592">
        <f t="shared" si="251"/>
        <v>101.96011302177229</v>
      </c>
      <c r="DF592" s="2">
        <v>39562</v>
      </c>
      <c r="DG592">
        <v>106.48828125</v>
      </c>
      <c r="DH592" s="22">
        <f>_xll.BDH(DH$3&amp;" Govt",$A$8,DF592,DF592)</f>
        <v>1.06586</v>
      </c>
      <c r="DI592">
        <f t="shared" si="252"/>
        <v>99.908319338374639</v>
      </c>
      <c r="DJ592" s="2">
        <v>39926</v>
      </c>
      <c r="DK592">
        <v>107.2421875</v>
      </c>
      <c r="DL592" s="22">
        <f>_xll.BDH(DL$3&amp;" Govt",$A$8,DJ592,DJ592)</f>
        <v>1.0508200000000001</v>
      </c>
      <c r="DM592">
        <f t="shared" si="253"/>
        <v>102.05571601225708</v>
      </c>
      <c r="DP592" s="22"/>
    </row>
    <row r="593" spans="4:120" x14ac:dyDescent="0.25">
      <c r="D593" s="2"/>
      <c r="F593" s="2">
        <v>39017</v>
      </c>
      <c r="G593">
        <v>128.53515625</v>
      </c>
      <c r="H593" s="22">
        <f>_xll.BDH(H$3&amp;" Govt",$A$8,F593,F593)</f>
        <v>1.2865500000000001</v>
      </c>
      <c r="I593" s="14">
        <f t="shared" si="232"/>
        <v>99.906848742761639</v>
      </c>
      <c r="J593" s="2">
        <v>39017</v>
      </c>
      <c r="K593">
        <v>127.83984375</v>
      </c>
      <c r="L593" s="22">
        <f>_xll.BDH(L$3&amp;" Govt",$A$8,J593,J593)</f>
        <v>1.2617099999999999</v>
      </c>
      <c r="M593">
        <f t="shared" si="233"/>
        <v>101.32268409539435</v>
      </c>
      <c r="N593" s="2">
        <v>39017</v>
      </c>
      <c r="O593">
        <v>128.4921875</v>
      </c>
      <c r="P593" s="22">
        <f>_xll.BDH(P$3&amp;" Govt",$A$8,N593,N593)</f>
        <v>1.2429000000000001</v>
      </c>
      <c r="Q593">
        <f t="shared" si="234"/>
        <v>103.38095381768444</v>
      </c>
      <c r="R593" s="2">
        <v>39017</v>
      </c>
      <c r="S593">
        <v>128.6953125</v>
      </c>
      <c r="T593" s="22">
        <f>_xll.BDH(T$3&amp;" Govt",$A$8,R593,R593)</f>
        <v>1.2115400000000001</v>
      </c>
      <c r="U593">
        <f t="shared" si="235"/>
        <v>106.22456749261271</v>
      </c>
      <c r="V593" s="2">
        <v>39114</v>
      </c>
      <c r="W593">
        <v>101.3984375</v>
      </c>
      <c r="X593" s="22">
        <f>_xll.BDH(X$3&amp;" Govt",$A$8,V593,V593)</f>
        <v>1.0636300000000001</v>
      </c>
      <c r="Y593">
        <f t="shared" si="236"/>
        <v>95.332434681233124</v>
      </c>
      <c r="Z593" s="2">
        <v>39017</v>
      </c>
      <c r="AA593">
        <v>122.90625</v>
      </c>
      <c r="AB593" s="22">
        <f>_xll.BDH(AB$3&amp;" Govt",$A$8,Z593,Z593)</f>
        <v>1.17116</v>
      </c>
      <c r="AC593">
        <f t="shared" si="237"/>
        <v>104.94402985074628</v>
      </c>
      <c r="AD593" s="2">
        <v>39654</v>
      </c>
      <c r="AE593">
        <v>114.0703125</v>
      </c>
      <c r="AF593" s="22">
        <f>_xll.BDH(AF$3&amp;" Govt",$A$8,AD593,AD593)</f>
        <v>1.0893600000000001</v>
      </c>
      <c r="AG593">
        <f t="shared" si="238"/>
        <v>104.71314579202466</v>
      </c>
      <c r="AH593" s="2">
        <v>39017</v>
      </c>
      <c r="AI593">
        <v>120.94921875</v>
      </c>
      <c r="AJ593" s="22">
        <f>_xll.BDH(AJ$3&amp;" Govt",$A$8,AH593,AH593)</f>
        <v>1.14795</v>
      </c>
      <c r="AK593">
        <f t="shared" si="239"/>
        <v>105.36105122174311</v>
      </c>
      <c r="AL593" s="2">
        <v>40018</v>
      </c>
      <c r="AM593">
        <v>108.99609375</v>
      </c>
      <c r="AN593" s="22">
        <f>_xll.BDH(AN$3&amp;" Govt",$A$8,AL593,AL593)</f>
        <v>1.0530999999999999</v>
      </c>
      <c r="AO593">
        <f t="shared" si="240"/>
        <v>103.50023145950053</v>
      </c>
      <c r="AP593" s="2">
        <v>39017</v>
      </c>
      <c r="AQ593">
        <v>117.65625</v>
      </c>
      <c r="AR593" s="22">
        <f>_xll.BDH(AR$3&amp;" Govt",$A$8,AP593,AP593)</f>
        <v>1.13368</v>
      </c>
      <c r="AS593">
        <f t="shared" si="241"/>
        <v>103.78259297156164</v>
      </c>
      <c r="AV593" s="22"/>
      <c r="AX593" s="2">
        <v>39017</v>
      </c>
      <c r="AY593">
        <v>107.828125</v>
      </c>
      <c r="AZ593" s="22">
        <f>_xll.BDH(AZ$3&amp;" Govt",$A$8,AX593,AX593)</f>
        <v>1.1098300000000001</v>
      </c>
      <c r="BA593">
        <f t="shared" si="242"/>
        <v>97.157334907147927</v>
      </c>
      <c r="BB593" s="2">
        <v>39017</v>
      </c>
      <c r="BC593">
        <v>107.89453125</v>
      </c>
      <c r="BD593" s="22">
        <f>_xll.BDH(BD$3&amp;" Govt",$A$8,BB593,BB593)</f>
        <v>1.1031599999999999</v>
      </c>
      <c r="BE593">
        <f t="shared" si="243"/>
        <v>97.804970493854029</v>
      </c>
      <c r="BH593" s="22"/>
      <c r="BJ593" s="2">
        <v>39017</v>
      </c>
      <c r="BK593">
        <v>105.67578125</v>
      </c>
      <c r="BL593" s="22">
        <f>_xll.BDH(BL$3&amp;" Govt",$A$8,BJ593,BJ593)</f>
        <v>1.0813699999999999</v>
      </c>
      <c r="BM593">
        <f t="shared" si="244"/>
        <v>97.723980922348503</v>
      </c>
      <c r="BN593" s="2">
        <v>39192</v>
      </c>
      <c r="BO593">
        <v>102.234375</v>
      </c>
      <c r="BP593" s="22">
        <f>_xll.BDH(BP$3&amp;" Govt",$A$8,BN593,BN593)</f>
        <v>1.0636700000000001</v>
      </c>
      <c r="BQ593">
        <f t="shared" si="245"/>
        <v>96.114748935290066</v>
      </c>
      <c r="BR593" s="2">
        <v>39373</v>
      </c>
      <c r="BS593">
        <v>105.52734375</v>
      </c>
      <c r="BT593" s="22">
        <f>_xll.BDH(BT$3&amp;" Govt",$A$8,BR593,BR593)</f>
        <v>1.06982</v>
      </c>
      <c r="BU593">
        <f t="shared" si="246"/>
        <v>98.640279439531881</v>
      </c>
      <c r="BV593" s="2">
        <v>39553</v>
      </c>
      <c r="BW593">
        <v>114.73046875</v>
      </c>
      <c r="BX593" s="22">
        <f>_xll.BDH(BX$3&amp;" Govt",$A$8,BV593,BV593)</f>
        <v>1.06494</v>
      </c>
      <c r="BY593">
        <f t="shared" si="247"/>
        <v>107.73420920427442</v>
      </c>
      <c r="BZ593" s="2">
        <v>39735</v>
      </c>
      <c r="CA593">
        <v>105.4609375</v>
      </c>
      <c r="CB593" s="22">
        <f>_xll.BDH(CB$3&amp;" Govt",$A$8,BZ593,BZ593)</f>
        <v>1.0873699999999999</v>
      </c>
      <c r="CC593">
        <f t="shared" si="248"/>
        <v>96.987168581071771</v>
      </c>
      <c r="CD593" s="2">
        <v>39917</v>
      </c>
      <c r="CE593">
        <v>112.0390625</v>
      </c>
      <c r="CF593" s="22">
        <f>_xll.BDH(CF$3&amp;" Govt",$A$8,CD593,CD593)</f>
        <v>1.0492600000000001</v>
      </c>
      <c r="CG593">
        <f t="shared" si="249"/>
        <v>106.77912290566684</v>
      </c>
      <c r="CH593" s="2">
        <v>40099</v>
      </c>
      <c r="CI593">
        <v>114.54296875</v>
      </c>
      <c r="CJ593" s="22">
        <f>_xll.BDH(CJ$3&amp;" Govt",$A$8,CH593,CH593)</f>
        <v>1.03996</v>
      </c>
      <c r="CK593">
        <f t="shared" si="250"/>
        <v>110.14170617139121</v>
      </c>
      <c r="CN593" s="22"/>
      <c r="CR593" s="22"/>
      <c r="CV593" s="22"/>
      <c r="CZ593" s="22"/>
      <c r="DB593" s="2">
        <v>39022</v>
      </c>
      <c r="DC593">
        <v>110.93359375</v>
      </c>
      <c r="DD593" s="22">
        <f>_xll.BDH(DD$3&amp;" Govt",$A$8,DB593,DB593)</f>
        <v>1.08172</v>
      </c>
      <c r="DE593">
        <f t="shared" si="251"/>
        <v>102.55296541618902</v>
      </c>
      <c r="DF593" s="2">
        <v>39563</v>
      </c>
      <c r="DG593">
        <v>105.7890625</v>
      </c>
      <c r="DH593" s="22">
        <f>_xll.BDH(DH$3&amp;" Govt",$A$8,DF593,DF593)</f>
        <v>1.0659700000000001</v>
      </c>
      <c r="DI593">
        <f t="shared" si="252"/>
        <v>99.242063566516876</v>
      </c>
      <c r="DJ593" s="2">
        <v>39927</v>
      </c>
      <c r="DK593">
        <v>107.25</v>
      </c>
      <c r="DL593" s="22">
        <f>_xll.BDH(DL$3&amp;" Govt",$A$8,DJ593,DJ593)</f>
        <v>1.0509900000000001</v>
      </c>
      <c r="DM593">
        <f t="shared" si="253"/>
        <v>102.04664173779007</v>
      </c>
      <c r="DP593" s="22"/>
    </row>
    <row r="594" spans="4:120" x14ac:dyDescent="0.25">
      <c r="D594" s="2"/>
      <c r="F594" s="2">
        <v>39020</v>
      </c>
      <c r="G594">
        <v>128.4765625</v>
      </c>
      <c r="H594" s="22">
        <f>_xll.BDH(H$3&amp;" Govt",$A$8,F594,F594)</f>
        <v>1.2867999999999999</v>
      </c>
      <c r="I594" s="14">
        <f t="shared" si="232"/>
        <v>99.841904336338203</v>
      </c>
      <c r="J594" s="2">
        <v>39020</v>
      </c>
      <c r="K594">
        <v>127.72265625</v>
      </c>
      <c r="L594" s="22">
        <f>_xll.BDH(L$3&amp;" Govt",$A$8,J594,J594)</f>
        <v>1.2619500000000001</v>
      </c>
      <c r="M594">
        <f t="shared" si="233"/>
        <v>101.21055212171638</v>
      </c>
      <c r="N594" s="2">
        <v>39020</v>
      </c>
      <c r="O594">
        <v>128.31640625</v>
      </c>
      <c r="P594" s="22">
        <f>_xll.BDH(P$3&amp;" Govt",$A$8,N594,N594)</f>
        <v>1.2431399999999999</v>
      </c>
      <c r="Q594">
        <f t="shared" si="234"/>
        <v>103.21959413259971</v>
      </c>
      <c r="R594" s="2">
        <v>39020</v>
      </c>
      <c r="S594">
        <v>128.546875</v>
      </c>
      <c r="T594" s="22">
        <f>_xll.BDH(T$3&amp;" Govt",$A$8,R594,R594)</f>
        <v>1.21177</v>
      </c>
      <c r="U594">
        <f t="shared" si="235"/>
        <v>106.08190910816408</v>
      </c>
      <c r="V594" s="2">
        <v>39115</v>
      </c>
      <c r="W594">
        <v>101.5546875</v>
      </c>
      <c r="X594" s="22">
        <f>_xll.BDH(X$3&amp;" Govt",$A$8,V594,V594)</f>
        <v>1.06369</v>
      </c>
      <c r="Y594">
        <f t="shared" si="236"/>
        <v>95.473951527230682</v>
      </c>
      <c r="Z594" s="2">
        <v>39020</v>
      </c>
      <c r="AA594">
        <v>122.77734375</v>
      </c>
      <c r="AB594" s="22">
        <f>_xll.BDH(AB$3&amp;" Govt",$A$8,Z594,Z594)</f>
        <v>1.1713899999999999</v>
      </c>
      <c r="AC594">
        <f t="shared" si="237"/>
        <v>104.81337876369101</v>
      </c>
      <c r="AD594" s="2">
        <v>39657</v>
      </c>
      <c r="AE594">
        <v>114.55078125</v>
      </c>
      <c r="AF594" s="22">
        <f>_xll.BDH(AF$3&amp;" Govt",$A$8,AD594,AD594)</f>
        <v>1.0902400000000001</v>
      </c>
      <c r="AG594">
        <f t="shared" si="238"/>
        <v>105.06932533203697</v>
      </c>
      <c r="AH594" s="2">
        <v>39020</v>
      </c>
      <c r="AI594">
        <v>120.83984375</v>
      </c>
      <c r="AJ594" s="22">
        <f>_xll.BDH(AJ$3&amp;" Govt",$A$8,AH594,AH594)</f>
        <v>1.1481699999999999</v>
      </c>
      <c r="AK594">
        <f t="shared" si="239"/>
        <v>105.24560278530184</v>
      </c>
      <c r="AL594" s="2">
        <v>40021</v>
      </c>
      <c r="AM594">
        <v>108.796875</v>
      </c>
      <c r="AN594" s="22">
        <f>_xll.BDH(AN$3&amp;" Govt",$A$8,AL594,AL594)</f>
        <v>1.0533999999999999</v>
      </c>
      <c r="AO594">
        <f t="shared" si="240"/>
        <v>103.28163565597116</v>
      </c>
      <c r="AP594" s="2">
        <v>39020</v>
      </c>
      <c r="AQ594">
        <v>117.55078125</v>
      </c>
      <c r="AR594" s="22">
        <f>_xll.BDH(AR$3&amp;" Govt",$A$8,AP594,AP594)</f>
        <v>1.1338900000000001</v>
      </c>
      <c r="AS594">
        <f t="shared" si="241"/>
        <v>103.67035713340799</v>
      </c>
      <c r="AV594" s="22"/>
      <c r="AX594" s="2">
        <v>39020</v>
      </c>
      <c r="AY594">
        <v>107.68359375</v>
      </c>
      <c r="AZ594" s="22">
        <f>_xll.BDH(AZ$3&amp;" Govt",$A$8,AX594,AX594)</f>
        <v>1.1100399999999999</v>
      </c>
      <c r="BA594">
        <f t="shared" si="242"/>
        <v>97.008750810781606</v>
      </c>
      <c r="BB594" s="2">
        <v>39020</v>
      </c>
      <c r="BC594">
        <v>107.78515625</v>
      </c>
      <c r="BD594" s="22">
        <f>_xll.BDH(BD$3&amp;" Govt",$A$8,BB594,BB594)</f>
        <v>1.10337</v>
      </c>
      <c r="BE594">
        <f t="shared" si="243"/>
        <v>97.687227539266075</v>
      </c>
      <c r="BH594" s="22"/>
      <c r="BJ594" s="2">
        <v>39020</v>
      </c>
      <c r="BK594">
        <v>105.5390625</v>
      </c>
      <c r="BL594" s="22">
        <f>_xll.BDH(BL$3&amp;" Govt",$A$8,BJ594,BJ594)</f>
        <v>1.08158</v>
      </c>
      <c r="BM594">
        <f t="shared" si="244"/>
        <v>97.578600288466873</v>
      </c>
      <c r="BN594" s="2">
        <v>39195</v>
      </c>
      <c r="BO594">
        <v>102.4921875</v>
      </c>
      <c r="BP594" s="22">
        <f>_xll.BDH(BP$3&amp;" Govt",$A$8,BN594,BN594)</f>
        <v>1.06423</v>
      </c>
      <c r="BQ594">
        <f t="shared" si="245"/>
        <v>96.306425772624337</v>
      </c>
      <c r="BR594" s="2">
        <v>39374</v>
      </c>
      <c r="BS594">
        <v>106.20703125</v>
      </c>
      <c r="BT594" s="22">
        <f>_xll.BDH(BT$3&amp;" Govt",$A$8,BR594,BR594)</f>
        <v>1.06975</v>
      </c>
      <c r="BU594">
        <f t="shared" si="246"/>
        <v>99.282104463659735</v>
      </c>
      <c r="BV594" s="2">
        <v>39554</v>
      </c>
      <c r="BW594">
        <v>114.06640625</v>
      </c>
      <c r="BX594" s="22">
        <f>_xll.BDH(BX$3&amp;" Govt",$A$8,BV594,BV594)</f>
        <v>1.06504</v>
      </c>
      <c r="BY594">
        <f t="shared" si="247"/>
        <v>107.10058425035679</v>
      </c>
      <c r="BZ594" s="2">
        <v>39736</v>
      </c>
      <c r="CA594">
        <v>105.7265625</v>
      </c>
      <c r="CB594" s="22">
        <f>_xll.BDH(CB$3&amp;" Govt",$A$8,BZ594,BZ594)</f>
        <v>1.0872299999999999</v>
      </c>
      <c r="CC594">
        <f t="shared" si="248"/>
        <v>97.243970916917306</v>
      </c>
      <c r="CD594" s="2">
        <v>39918</v>
      </c>
      <c r="CE594">
        <v>112.45703125</v>
      </c>
      <c r="CF594" s="22">
        <f>_xll.BDH(CF$3&amp;" Govt",$A$8,CD594,CD594)</f>
        <v>1.0494300000000001</v>
      </c>
      <c r="CG594">
        <f t="shared" si="249"/>
        <v>107.16010715340708</v>
      </c>
      <c r="CH594" s="2">
        <v>40100</v>
      </c>
      <c r="CI594">
        <v>114.296875</v>
      </c>
      <c r="CJ594" s="22">
        <f>_xll.BDH(CJ$3&amp;" Govt",$A$8,CH594,CH594)</f>
        <v>1.04003</v>
      </c>
      <c r="CK594">
        <f t="shared" si="250"/>
        <v>109.89767122102246</v>
      </c>
      <c r="CN594" s="22"/>
      <c r="CR594" s="22"/>
      <c r="CV594" s="22"/>
      <c r="CZ594" s="22"/>
      <c r="DB594" s="2">
        <v>39023</v>
      </c>
      <c r="DC594">
        <v>110.36328125</v>
      </c>
      <c r="DD594" s="22">
        <f>_xll.BDH(DD$3&amp;" Govt",$A$8,DB594,DB594)</f>
        <v>1.0815399999999999</v>
      </c>
      <c r="DE594">
        <f t="shared" si="251"/>
        <v>102.04271802244948</v>
      </c>
      <c r="DF594" s="2">
        <v>39566</v>
      </c>
      <c r="DG594">
        <v>106.3203125</v>
      </c>
      <c r="DH594" s="22">
        <f>_xll.BDH(DH$3&amp;" Govt",$A$8,DF594,DF594)</f>
        <v>1.0662799999999999</v>
      </c>
      <c r="DI594">
        <f t="shared" si="252"/>
        <v>99.711438365157377</v>
      </c>
      <c r="DJ594" s="2">
        <v>39930</v>
      </c>
      <c r="DK594">
        <v>107.8828125</v>
      </c>
      <c r="DL594" s="22">
        <f>_xll.BDH(DL$3&amp;" Govt",$A$8,DJ594,DJ594)</f>
        <v>1.0515099999999999</v>
      </c>
      <c r="DM594">
        <f t="shared" si="253"/>
        <v>102.59799003338057</v>
      </c>
      <c r="DP594" s="22"/>
    </row>
    <row r="595" spans="4:120" x14ac:dyDescent="0.25">
      <c r="D595" s="2"/>
      <c r="F595" s="2">
        <v>39021</v>
      </c>
      <c r="G595">
        <v>128.515625</v>
      </c>
      <c r="H595" s="22">
        <f>_xll.BDH(H$3&amp;" Govt",$A$8,F595,F595)</f>
        <v>1.28688</v>
      </c>
      <c r="I595" s="14">
        <f t="shared" si="232"/>
        <v>99.866052001740641</v>
      </c>
      <c r="J595" s="2">
        <v>39021</v>
      </c>
      <c r="K595">
        <v>127.76171875</v>
      </c>
      <c r="L595" s="22">
        <f>_xll.BDH(L$3&amp;" Govt",$A$8,J595,J595)</f>
        <v>1.26203</v>
      </c>
      <c r="M595">
        <f t="shared" si="233"/>
        <v>101.23508850819711</v>
      </c>
      <c r="N595" s="2">
        <v>39021</v>
      </c>
      <c r="O595">
        <v>128.3984375</v>
      </c>
      <c r="P595" s="22">
        <f>_xll.BDH(P$3&amp;" Govt",$A$8,N595,N595)</f>
        <v>1.2432099999999999</v>
      </c>
      <c r="Q595">
        <f t="shared" si="234"/>
        <v>103.27976568721294</v>
      </c>
      <c r="R595" s="2">
        <v>39021</v>
      </c>
      <c r="S595">
        <v>128.7578125</v>
      </c>
      <c r="T595" s="22">
        <f>_xll.BDH(T$3&amp;" Govt",$A$8,R595,R595)</f>
        <v>1.2118500000000001</v>
      </c>
      <c r="U595">
        <f t="shared" si="235"/>
        <v>106.24896851920616</v>
      </c>
      <c r="V595" s="2">
        <v>39118</v>
      </c>
      <c r="W595">
        <v>101.578125</v>
      </c>
      <c r="X595" s="22">
        <f>_xll.BDH(X$3&amp;" Govt",$A$8,V595,V595)</f>
        <v>1.06386</v>
      </c>
      <c r="Y595">
        <f t="shared" si="236"/>
        <v>95.480725847385926</v>
      </c>
      <c r="Z595" s="2">
        <v>39021</v>
      </c>
      <c r="AA595">
        <v>123.0546875</v>
      </c>
      <c r="AB595" s="22">
        <f>_xll.BDH(AB$3&amp;" Govt",$A$8,Z595,Z595)</f>
        <v>1.1714599999999999</v>
      </c>
      <c r="AC595">
        <f t="shared" si="237"/>
        <v>105.04386620115071</v>
      </c>
      <c r="AD595" s="2">
        <v>39658</v>
      </c>
      <c r="AE595">
        <v>114.1640625</v>
      </c>
      <c r="AF595" s="22">
        <f>_xll.BDH(AF$3&amp;" Govt",$A$8,AD595,AD595)</f>
        <v>1.0905400000000001</v>
      </c>
      <c r="AG595">
        <f t="shared" si="238"/>
        <v>104.68580932382122</v>
      </c>
      <c r="AH595" s="2">
        <v>39021</v>
      </c>
      <c r="AI595">
        <v>121.19921875</v>
      </c>
      <c r="AJ595" s="22">
        <f>_xll.BDH(AJ$3&amp;" Govt",$A$8,AH595,AH595)</f>
        <v>1.1482399999999999</v>
      </c>
      <c r="AK595">
        <f t="shared" si="239"/>
        <v>105.55216570577581</v>
      </c>
      <c r="AL595" s="2">
        <v>40022</v>
      </c>
      <c r="AM595">
        <v>108.6953125</v>
      </c>
      <c r="AN595" s="22">
        <f>_xll.BDH(AN$3&amp;" Govt",$A$8,AL595,AL595)</f>
        <v>1.05349</v>
      </c>
      <c r="AO595">
        <f t="shared" si="240"/>
        <v>103.17640651548662</v>
      </c>
      <c r="AP595" s="2">
        <v>39021</v>
      </c>
      <c r="AQ595">
        <v>117.9375</v>
      </c>
      <c r="AR595" s="22">
        <f>_xll.BDH(AR$3&amp;" Govt",$A$8,AP595,AP595)</f>
        <v>1.1339699999999999</v>
      </c>
      <c r="AS595">
        <f t="shared" si="241"/>
        <v>104.00407418185667</v>
      </c>
      <c r="AV595" s="22"/>
      <c r="AX595" s="2">
        <v>39021</v>
      </c>
      <c r="AY595">
        <v>108.12890625</v>
      </c>
      <c r="AZ595" s="22">
        <f>_xll.BDH(AZ$3&amp;" Govt",$A$8,AX595,AX595)</f>
        <v>1.1101099999999999</v>
      </c>
      <c r="BA595">
        <f t="shared" si="242"/>
        <v>97.40377642756124</v>
      </c>
      <c r="BB595" s="2">
        <v>39021</v>
      </c>
      <c r="BC595">
        <v>108.1953125</v>
      </c>
      <c r="BD595" s="22">
        <f>_xll.BDH(BD$3&amp;" Govt",$A$8,BB595,BB595)</f>
        <v>1.10344</v>
      </c>
      <c r="BE595">
        <f t="shared" si="243"/>
        <v>98.052737348655114</v>
      </c>
      <c r="BH595" s="22"/>
      <c r="BJ595" s="2">
        <v>39021</v>
      </c>
      <c r="BK595">
        <v>106.0234375</v>
      </c>
      <c r="BL595" s="22">
        <f>_xll.BDH(BL$3&amp;" Govt",$A$8,BJ595,BJ595)</f>
        <v>1.08165</v>
      </c>
      <c r="BM595">
        <f t="shared" si="244"/>
        <v>98.020096611658118</v>
      </c>
      <c r="BN595" s="2">
        <v>39196</v>
      </c>
      <c r="BO595">
        <v>102.76171875</v>
      </c>
      <c r="BP595" s="22">
        <f>_xll.BDH(BP$3&amp;" Govt",$A$8,BN595,BN595)</f>
        <v>1.0644199999999999</v>
      </c>
      <c r="BQ595">
        <f t="shared" si="245"/>
        <v>96.542453871592045</v>
      </c>
      <c r="BR595" s="2">
        <v>39377</v>
      </c>
      <c r="BS595">
        <v>105.9921875</v>
      </c>
      <c r="BT595" s="22">
        <f>_xll.BDH(BT$3&amp;" Govt",$A$8,BR595,BR595)</f>
        <v>1.0695600000000001</v>
      </c>
      <c r="BU595">
        <f t="shared" si="246"/>
        <v>99.098870096114283</v>
      </c>
      <c r="BV595" s="2">
        <v>39555</v>
      </c>
      <c r="BW595">
        <v>113.5</v>
      </c>
      <c r="BX595" s="22">
        <f>_xll.BDH(BX$3&amp;" Govt",$A$8,BV595,BV595)</f>
        <v>1.06514</v>
      </c>
      <c r="BY595">
        <f t="shared" si="247"/>
        <v>106.55876222843946</v>
      </c>
      <c r="BZ595" s="2">
        <v>39737</v>
      </c>
      <c r="CA595">
        <v>105.34765625</v>
      </c>
      <c r="CB595" s="22">
        <f>_xll.BDH(CB$3&amp;" Govt",$A$8,BZ595,BZ595)</f>
        <v>1.0870899999999999</v>
      </c>
      <c r="CC595">
        <f t="shared" si="248"/>
        <v>96.907943454543798</v>
      </c>
      <c r="CD595" s="2">
        <v>39919</v>
      </c>
      <c r="CE595">
        <v>111.71484375</v>
      </c>
      <c r="CF595" s="22">
        <f>_xll.BDH(CF$3&amp;" Govt",$A$8,CD595,CD595)</f>
        <v>1.0496000000000001</v>
      </c>
      <c r="CG595">
        <f t="shared" si="249"/>
        <v>106.43563619474085</v>
      </c>
      <c r="CH595" s="2">
        <v>40101</v>
      </c>
      <c r="CI595">
        <v>114.36328125</v>
      </c>
      <c r="CJ595" s="22">
        <f>_xll.BDH(CJ$3&amp;" Govt",$A$8,CH595,CH595)</f>
        <v>1.0401100000000001</v>
      </c>
      <c r="CK595">
        <f t="shared" si="250"/>
        <v>109.95306385863033</v>
      </c>
      <c r="CN595" s="22"/>
      <c r="CR595" s="22"/>
      <c r="CV595" s="22"/>
      <c r="CZ595" s="22"/>
      <c r="DB595" s="2">
        <v>39024</v>
      </c>
      <c r="DC595">
        <v>109.38671875</v>
      </c>
      <c r="DD595" s="22">
        <f>_xll.BDH(DD$3&amp;" Govt",$A$8,DB595,DB595)</f>
        <v>1.0813600000000001</v>
      </c>
      <c r="DE595">
        <f t="shared" si="251"/>
        <v>101.15661643670931</v>
      </c>
      <c r="DF595" s="2">
        <v>39567</v>
      </c>
      <c r="DG595">
        <v>106.3515625</v>
      </c>
      <c r="DH595" s="22">
        <f>_xll.BDH(DH$3&amp;" Govt",$A$8,DF595,DF595)</f>
        <v>1.0663800000000001</v>
      </c>
      <c r="DI595">
        <f t="shared" si="252"/>
        <v>99.731392655526165</v>
      </c>
      <c r="DJ595" s="2">
        <v>39931</v>
      </c>
      <c r="DK595">
        <v>107.00390625</v>
      </c>
      <c r="DL595" s="22">
        <f>_xll.BDH(DL$3&amp;" Govt",$A$8,DJ595,DJ595)</f>
        <v>1.05169</v>
      </c>
      <c r="DM595">
        <f t="shared" si="253"/>
        <v>101.74472159096311</v>
      </c>
      <c r="DP595" s="22"/>
    </row>
    <row r="596" spans="4:120" x14ac:dyDescent="0.25">
      <c r="D596" s="2"/>
      <c r="F596" s="2">
        <v>39022</v>
      </c>
      <c r="G596">
        <v>128.50390625</v>
      </c>
      <c r="H596" s="22">
        <f>_xll.BDH(H$3&amp;" Govt",$A$8,F596,F596)</f>
        <v>1.2869600000000001</v>
      </c>
      <c r="I596" s="14">
        <f t="shared" si="232"/>
        <v>99.850738367936842</v>
      </c>
      <c r="J596" s="2">
        <v>39022</v>
      </c>
      <c r="K596">
        <v>127.79296875</v>
      </c>
      <c r="L596" s="22">
        <f>_xll.BDH(L$3&amp;" Govt",$A$8,J596,J596)</f>
        <v>1.2621100000000001</v>
      </c>
      <c r="M596">
        <f t="shared" si="233"/>
        <v>101.25343175317524</v>
      </c>
      <c r="N596" s="2">
        <v>39022</v>
      </c>
      <c r="O596">
        <v>128.52734375</v>
      </c>
      <c r="P596" s="22">
        <f>_xll.BDH(P$3&amp;" Govt",$A$8,N596,N596)</f>
        <v>1.24329</v>
      </c>
      <c r="Q596">
        <f t="shared" si="234"/>
        <v>103.37680167137192</v>
      </c>
      <c r="R596" s="2">
        <v>39022</v>
      </c>
      <c r="S596">
        <v>128.921875</v>
      </c>
      <c r="T596" s="22">
        <f>_xll.BDH(T$3&amp;" Govt",$A$8,R596,R596)</f>
        <v>1.2119200000000001</v>
      </c>
      <c r="U596">
        <f t="shared" si="235"/>
        <v>106.37820565713908</v>
      </c>
      <c r="V596" s="2">
        <v>39119</v>
      </c>
      <c r="W596">
        <v>101.62109375</v>
      </c>
      <c r="X596" s="22">
        <f>_xll.BDH(X$3&amp;" Govt",$A$8,V596,V596)</f>
        <v>1.06392</v>
      </c>
      <c r="Y596">
        <f t="shared" si="236"/>
        <v>95.515728391232429</v>
      </c>
      <c r="Z596" s="2">
        <v>39022</v>
      </c>
      <c r="AA596">
        <v>123.265625</v>
      </c>
      <c r="AB596" s="22">
        <f>_xll.BDH(AB$3&amp;" Govt",$A$8,Z596,Z596)</f>
        <v>1.17154</v>
      </c>
      <c r="AC596">
        <f t="shared" si="237"/>
        <v>105.21674462673063</v>
      </c>
      <c r="AD596" s="2">
        <v>39659</v>
      </c>
      <c r="AE596">
        <v>114.3515625</v>
      </c>
      <c r="AF596" s="22">
        <f>_xll.BDH(AF$3&amp;" Govt",$A$8,AD596,AD596)</f>
        <v>1.09083</v>
      </c>
      <c r="AG596">
        <f t="shared" si="238"/>
        <v>104.82986579026979</v>
      </c>
      <c r="AH596" s="2">
        <v>39022</v>
      </c>
      <c r="AI596">
        <v>121.4609375</v>
      </c>
      <c r="AJ596" s="22">
        <f>_xll.BDH(AJ$3&amp;" Govt",$A$8,AH596,AH596)</f>
        <v>1.1483099999999999</v>
      </c>
      <c r="AK596">
        <f t="shared" si="239"/>
        <v>105.77364779545594</v>
      </c>
      <c r="AL596" s="2">
        <v>40023</v>
      </c>
      <c r="AM596">
        <v>108.58203125</v>
      </c>
      <c r="AN596" s="22">
        <f>_xll.BDH(AN$3&amp;" Govt",$A$8,AL596,AL596)</f>
        <v>1.05359</v>
      </c>
      <c r="AO596">
        <f t="shared" si="240"/>
        <v>103.05909438206513</v>
      </c>
      <c r="AP596" s="2">
        <v>39022</v>
      </c>
      <c r="AQ596">
        <v>118.2109375</v>
      </c>
      <c r="AR596" s="22">
        <f>_xll.BDH(AR$3&amp;" Govt",$A$8,AP596,AP596)</f>
        <v>1.1340399999999999</v>
      </c>
      <c r="AS596">
        <f t="shared" si="241"/>
        <v>104.23877244188918</v>
      </c>
      <c r="AV596" s="22"/>
      <c r="AX596" s="2">
        <v>39022</v>
      </c>
      <c r="AY596">
        <v>108.4140625</v>
      </c>
      <c r="AZ596" s="22">
        <f>_xll.BDH(AZ$3&amp;" Govt",$A$8,AX596,AX596)</f>
        <v>1.1101799999999999</v>
      </c>
      <c r="BA596">
        <f t="shared" si="242"/>
        <v>97.654490713217683</v>
      </c>
      <c r="BB596" s="2">
        <v>39022</v>
      </c>
      <c r="BC596">
        <v>108.52734375</v>
      </c>
      <c r="BD596" s="22">
        <f>_xll.BDH(BD$3&amp;" Govt",$A$8,BB596,BB596)</f>
        <v>1.10351</v>
      </c>
      <c r="BE596">
        <f t="shared" si="243"/>
        <v>98.347403965528173</v>
      </c>
      <c r="BH596" s="22"/>
      <c r="BJ596" s="2">
        <v>39022</v>
      </c>
      <c r="BK596">
        <v>106.3515625</v>
      </c>
      <c r="BL596" s="22">
        <f>_xll.BDH(BL$3&amp;" Govt",$A$8,BJ596,BJ596)</f>
        <v>1.08172</v>
      </c>
      <c r="BM596">
        <f t="shared" si="244"/>
        <v>98.317089912361794</v>
      </c>
      <c r="BN596" s="2">
        <v>39197</v>
      </c>
      <c r="BO596">
        <v>102.76953125</v>
      </c>
      <c r="BP596" s="22">
        <f>_xll.BDH(BP$3&amp;" Govt",$A$8,BN596,BN596)</f>
        <v>1.0646100000000001</v>
      </c>
      <c r="BQ596">
        <f t="shared" si="245"/>
        <v>96.53256239374042</v>
      </c>
      <c r="BR596" s="2">
        <v>39378</v>
      </c>
      <c r="BS596">
        <v>106.0078125</v>
      </c>
      <c r="BT596" s="22">
        <f>_xll.BDH(BT$3&amp;" Govt",$A$8,BR596,BR596)</f>
        <v>1.0695000000000001</v>
      </c>
      <c r="BU596">
        <f t="shared" si="246"/>
        <v>99.119039270687225</v>
      </c>
      <c r="BV596" s="2">
        <v>39556</v>
      </c>
      <c r="BW596">
        <v>113.66796875</v>
      </c>
      <c r="BX596" s="22">
        <f>_xll.BDH(BX$3&amp;" Govt",$A$8,BV596,BV596)</f>
        <v>1.06525</v>
      </c>
      <c r="BY596">
        <f t="shared" si="247"/>
        <v>106.7054388641164</v>
      </c>
      <c r="BZ596" s="2">
        <v>39738</v>
      </c>
      <c r="CA596">
        <v>106.2109375</v>
      </c>
      <c r="CB596" s="22">
        <f>_xll.BDH(CB$3&amp;" Govt",$A$8,BZ596,BZ596)</f>
        <v>1.0869500000000001</v>
      </c>
      <c r="CC596">
        <f t="shared" si="248"/>
        <v>97.714648787892713</v>
      </c>
      <c r="CD596" s="2">
        <v>39920</v>
      </c>
      <c r="CE596">
        <v>110.87109375</v>
      </c>
      <c r="CF596" s="22">
        <f>_xll.BDH(CF$3&amp;" Govt",$A$8,CD596,CD596)</f>
        <v>1.0497799999999999</v>
      </c>
      <c r="CG596">
        <f t="shared" si="249"/>
        <v>105.61364643068072</v>
      </c>
      <c r="CH596" s="2">
        <v>40102</v>
      </c>
      <c r="CI596">
        <v>114.703125</v>
      </c>
      <c r="CJ596" s="22">
        <f>_xll.BDH(CJ$3&amp;" Govt",$A$8,CH596,CH596)</f>
        <v>1.0401800000000001</v>
      </c>
      <c r="CK596">
        <f t="shared" si="250"/>
        <v>110.27238074179468</v>
      </c>
      <c r="CN596" s="22"/>
      <c r="CR596" s="22"/>
      <c r="CV596" s="22"/>
      <c r="CZ596" s="22"/>
      <c r="DB596" s="2">
        <v>39027</v>
      </c>
      <c r="DC596">
        <v>110.1171875</v>
      </c>
      <c r="DD596" s="22">
        <f>_xll.BDH(DD$3&amp;" Govt",$A$8,DB596,DB596)</f>
        <v>1.08083</v>
      </c>
      <c r="DE596">
        <f t="shared" si="251"/>
        <v>101.88206054606182</v>
      </c>
      <c r="DF596" s="2">
        <v>39568</v>
      </c>
      <c r="DG596">
        <v>107.18359375</v>
      </c>
      <c r="DH596" s="22">
        <f>_xll.BDH(DH$3&amp;" Govt",$A$8,DF596,DF596)</f>
        <v>1.0664800000000001</v>
      </c>
      <c r="DI596">
        <f t="shared" si="252"/>
        <v>100.50220702685469</v>
      </c>
      <c r="DJ596" s="2">
        <v>39932</v>
      </c>
      <c r="DK596">
        <v>106.19140625</v>
      </c>
      <c r="DL596" s="22">
        <f>_xll.BDH(DL$3&amp;" Govt",$A$8,DJ596,DJ596)</f>
        <v>1.05186</v>
      </c>
      <c r="DM596">
        <f t="shared" si="253"/>
        <v>100.95583656570265</v>
      </c>
      <c r="DP596" s="22"/>
    </row>
    <row r="597" spans="4:120" x14ac:dyDescent="0.25">
      <c r="D597" s="2"/>
      <c r="F597" s="2">
        <v>39023</v>
      </c>
      <c r="G597">
        <v>128.49609375</v>
      </c>
      <c r="H597" s="22">
        <f>_xll.BDH(H$3&amp;" Govt",$A$8,F597,F597)</f>
        <v>1.2867500000000001</v>
      </c>
      <c r="I597" s="14">
        <f t="shared" si="232"/>
        <v>99.860962696716527</v>
      </c>
      <c r="J597" s="2">
        <v>39023</v>
      </c>
      <c r="K597">
        <v>127.7265625</v>
      </c>
      <c r="L597" s="22">
        <f>_xll.BDH(L$3&amp;" Govt",$A$8,J597,J597)</f>
        <v>1.2619</v>
      </c>
      <c r="M597">
        <f t="shared" si="233"/>
        <v>101.21765789682225</v>
      </c>
      <c r="N597" s="2">
        <v>39023</v>
      </c>
      <c r="O597">
        <v>128.421875</v>
      </c>
      <c r="P597" s="22">
        <f>_xll.BDH(P$3&amp;" Govt",$A$8,N597,N597)</f>
        <v>1.24309</v>
      </c>
      <c r="Q597">
        <f t="shared" si="234"/>
        <v>103.30858988488363</v>
      </c>
      <c r="R597" s="2">
        <v>39023</v>
      </c>
      <c r="S597">
        <v>128.765625</v>
      </c>
      <c r="T597" s="22">
        <f>_xll.BDH(T$3&amp;" Govt",$A$8,R597,R597)</f>
        <v>1.2117199999999999</v>
      </c>
      <c r="U597">
        <f t="shared" si="235"/>
        <v>106.26681494074539</v>
      </c>
      <c r="V597" s="2">
        <v>39120</v>
      </c>
      <c r="W597">
        <v>101.61328125</v>
      </c>
      <c r="X597" s="22">
        <f>_xll.BDH(X$3&amp;" Govt",$A$8,V597,V597)</f>
        <v>1.0639700000000001</v>
      </c>
      <c r="Y597">
        <f t="shared" si="236"/>
        <v>95.503896961380477</v>
      </c>
      <c r="Z597" s="2">
        <v>39023</v>
      </c>
      <c r="AA597">
        <v>123.109375</v>
      </c>
      <c r="AB597" s="22">
        <f>_xll.BDH(AB$3&amp;" Govt",$A$8,Z597,Z597)</f>
        <v>1.17134</v>
      </c>
      <c r="AC597">
        <f t="shared" si="237"/>
        <v>105.1013155872761</v>
      </c>
      <c r="AD597" s="2">
        <v>39660</v>
      </c>
      <c r="AE597">
        <v>114.4765625</v>
      </c>
      <c r="AF597" s="22">
        <f>_xll.BDH(AF$3&amp;" Govt",$A$8,AD597,AD597)</f>
        <v>1.0911200000000001</v>
      </c>
      <c r="AG597">
        <f t="shared" si="238"/>
        <v>104.91656508908277</v>
      </c>
      <c r="AH597" s="2">
        <v>39023</v>
      </c>
      <c r="AI597">
        <v>121.2890625</v>
      </c>
      <c r="AJ597" s="22">
        <f>_xll.BDH(AJ$3&amp;" Govt",$A$8,AH597,AH597)</f>
        <v>1.1481300000000001</v>
      </c>
      <c r="AK597">
        <f t="shared" si="239"/>
        <v>105.64053068903347</v>
      </c>
      <c r="AL597" s="2">
        <v>40024</v>
      </c>
      <c r="AM597">
        <v>108.7109375</v>
      </c>
      <c r="AN597" s="22">
        <f>_xll.BDH(AN$3&amp;" Govt",$A$8,AL597,AL597)</f>
        <v>1.05369</v>
      </c>
      <c r="AO597">
        <f t="shared" si="240"/>
        <v>103.1716515293872</v>
      </c>
      <c r="AP597" s="2">
        <v>39023</v>
      </c>
      <c r="AQ597">
        <v>117.98828125</v>
      </c>
      <c r="AR597" s="22">
        <f>_xll.BDH(AR$3&amp;" Govt",$A$8,AP597,AP597)</f>
        <v>1.13385</v>
      </c>
      <c r="AS597">
        <f t="shared" si="241"/>
        <v>104.05986792785642</v>
      </c>
      <c r="AV597" s="22"/>
      <c r="AX597" s="2">
        <v>39023</v>
      </c>
      <c r="AY597">
        <v>108.17578125</v>
      </c>
      <c r="AZ597" s="22">
        <f>_xll.BDH(AZ$3&amp;" Govt",$A$8,AX597,AX597)</f>
        <v>1.10999</v>
      </c>
      <c r="BA597">
        <f t="shared" si="242"/>
        <v>97.456536770601531</v>
      </c>
      <c r="BB597" s="2">
        <v>39023</v>
      </c>
      <c r="BC597">
        <v>108.2734375</v>
      </c>
      <c r="BD597" s="22">
        <f>_xll.BDH(BD$3&amp;" Govt",$A$8,BB597,BB597)</f>
        <v>1.1033299999999999</v>
      </c>
      <c r="BE597">
        <f t="shared" si="243"/>
        <v>98.133321399762551</v>
      </c>
      <c r="BH597" s="22"/>
      <c r="BJ597" s="2">
        <v>39023</v>
      </c>
      <c r="BK597">
        <v>106.1015625</v>
      </c>
      <c r="BL597" s="22">
        <f>_xll.BDH(BL$3&amp;" Govt",$A$8,BJ597,BJ597)</f>
        <v>1.0815399999999999</v>
      </c>
      <c r="BM597">
        <f t="shared" si="244"/>
        <v>98.102300885774</v>
      </c>
      <c r="BN597" s="2">
        <v>39198</v>
      </c>
      <c r="BO597">
        <v>102.4609375</v>
      </c>
      <c r="BP597" s="22">
        <f>_xll.BDH(BP$3&amp;" Govt",$A$8,BN597,BN597)</f>
        <v>1.0648</v>
      </c>
      <c r="BQ597">
        <f t="shared" si="245"/>
        <v>96.225523572501885</v>
      </c>
      <c r="BR597" s="2">
        <v>39379</v>
      </c>
      <c r="BS597">
        <v>106.57421875</v>
      </c>
      <c r="BT597" s="22">
        <f>_xll.BDH(BT$3&amp;" Govt",$A$8,BR597,BR597)</f>
        <v>1.0694399999999999</v>
      </c>
      <c r="BU597">
        <f t="shared" si="246"/>
        <v>99.654229082510483</v>
      </c>
      <c r="BV597" s="2">
        <v>39559</v>
      </c>
      <c r="BW597">
        <v>113.5</v>
      </c>
      <c r="BX597" s="22">
        <f>_xll.BDH(BX$3&amp;" Govt",$A$8,BV597,BV597)</f>
        <v>1.0655600000000001</v>
      </c>
      <c r="BY597">
        <f t="shared" si="247"/>
        <v>106.51676113968242</v>
      </c>
      <c r="BZ597" s="2">
        <v>39741</v>
      </c>
      <c r="CA597">
        <v>107.00390625</v>
      </c>
      <c r="CB597" s="22">
        <f>_xll.BDH(CB$3&amp;" Govt",$A$8,BZ597,BZ597)</f>
        <v>1.08653</v>
      </c>
      <c r="CC597">
        <f t="shared" si="248"/>
        <v>98.48223818026193</v>
      </c>
      <c r="CD597" s="2">
        <v>39923</v>
      </c>
      <c r="CE597">
        <v>110.9296875</v>
      </c>
      <c r="CF597" s="22">
        <f>_xll.BDH(CF$3&amp;" Govt",$A$8,CD597,CD597)</f>
        <v>1.0503</v>
      </c>
      <c r="CG597">
        <f t="shared" si="249"/>
        <v>105.6171451013996</v>
      </c>
      <c r="CH597" s="2">
        <v>40105</v>
      </c>
      <c r="CI597">
        <v>115.43359375</v>
      </c>
      <c r="CJ597" s="22">
        <f>_xll.BDH(CJ$3&amp;" Govt",$A$8,CH597,CH597)</f>
        <v>1.0404100000000001</v>
      </c>
      <c r="CK597">
        <f t="shared" si="250"/>
        <v>110.95010020088233</v>
      </c>
      <c r="CN597" s="22"/>
      <c r="CR597" s="22"/>
      <c r="CV597" s="22"/>
      <c r="CZ597" s="22"/>
      <c r="DB597" s="2">
        <v>39028</v>
      </c>
      <c r="DC597">
        <v>110.6640625</v>
      </c>
      <c r="DD597" s="22">
        <f>_xll.BDH(DD$3&amp;" Govt",$A$8,DB597,DB597)</f>
        <v>1.08066</v>
      </c>
      <c r="DE597">
        <f t="shared" si="251"/>
        <v>102.40414422667629</v>
      </c>
      <c r="DF597" s="2">
        <v>39569</v>
      </c>
      <c r="DG597">
        <v>107.5703125</v>
      </c>
      <c r="DH597" s="22">
        <f>_xll.BDH(DH$3&amp;" Govt",$A$8,DF597,DF597)</f>
        <v>1.0665800000000001</v>
      </c>
      <c r="DI597">
        <f t="shared" si="252"/>
        <v>100.85536246695044</v>
      </c>
      <c r="DJ597" s="2">
        <v>39933</v>
      </c>
      <c r="DK597">
        <v>104.5078125</v>
      </c>
      <c r="DL597" s="22">
        <f>_xll.BDH(DL$3&amp;" Govt",$A$8,DJ597,DJ597)</f>
        <v>1.05203</v>
      </c>
      <c r="DM597">
        <f t="shared" si="253"/>
        <v>99.339194224499295</v>
      </c>
      <c r="DP597" s="22"/>
    </row>
    <row r="598" spans="4:120" x14ac:dyDescent="0.25">
      <c r="D598" s="2"/>
      <c r="F598" s="2">
        <v>39024</v>
      </c>
      <c r="G598">
        <v>128.5078125</v>
      </c>
      <c r="H598" s="22">
        <f>_xll.BDH(H$3&amp;" Govt",$A$8,F598,F598)</f>
        <v>1.28654</v>
      </c>
      <c r="I598" s="14">
        <f t="shared" si="232"/>
        <v>99.886371585803786</v>
      </c>
      <c r="J598" s="2">
        <v>39024</v>
      </c>
      <c r="K598">
        <v>127.640625</v>
      </c>
      <c r="L598" s="22">
        <f>_xll.BDH(L$3&amp;" Govt",$A$8,J598,J598)</f>
        <v>1.2617</v>
      </c>
      <c r="M598">
        <f t="shared" si="233"/>
        <v>101.16559007688039</v>
      </c>
      <c r="N598" s="2">
        <v>39024</v>
      </c>
      <c r="O598">
        <v>128.26171875</v>
      </c>
      <c r="P598" s="22">
        <f>_xll.BDH(P$3&amp;" Govt",$A$8,N598,N598)</f>
        <v>1.2428900000000001</v>
      </c>
      <c r="Q598">
        <f t="shared" si="234"/>
        <v>103.19635587220108</v>
      </c>
      <c r="R598" s="2">
        <v>39024</v>
      </c>
      <c r="S598">
        <v>128.515625</v>
      </c>
      <c r="T598" s="22">
        <f>_xll.BDH(T$3&amp;" Govt",$A$8,R598,R598)</f>
        <v>1.21153</v>
      </c>
      <c r="U598">
        <f t="shared" si="235"/>
        <v>106.07712974503313</v>
      </c>
      <c r="V598" s="2">
        <v>39121</v>
      </c>
      <c r="W598">
        <v>101.65234375</v>
      </c>
      <c r="X598" s="22">
        <f>_xll.BDH(X$3&amp;" Govt",$A$8,V598,V598)</f>
        <v>1.06403</v>
      </c>
      <c r="Y598">
        <f t="shared" si="236"/>
        <v>95.535223395956876</v>
      </c>
      <c r="Z598" s="2">
        <v>39024</v>
      </c>
      <c r="AA598">
        <v>122.71875</v>
      </c>
      <c r="AB598" s="22">
        <f>_xll.BDH(AB$3&amp;" Govt",$A$8,Z598,Z598)</f>
        <v>1.1711499999999999</v>
      </c>
      <c r="AC598">
        <f t="shared" si="237"/>
        <v>104.78482687956283</v>
      </c>
      <c r="AD598" s="2">
        <v>39661</v>
      </c>
      <c r="AE598">
        <v>114.6953125</v>
      </c>
      <c r="AF598" s="22">
        <f>_xll.BDH(AF$3&amp;" Govt",$A$8,AD598,AD598)</f>
        <v>1.0914200000000001</v>
      </c>
      <c r="AG598">
        <f t="shared" si="238"/>
        <v>105.08815350644115</v>
      </c>
      <c r="AH598" s="2">
        <v>39024</v>
      </c>
      <c r="AI598">
        <v>120.8125</v>
      </c>
      <c r="AJ598" s="22">
        <f>_xll.BDH(AJ$3&amp;" Govt",$A$8,AH598,AH598)</f>
        <v>1.14794</v>
      </c>
      <c r="AK598">
        <f t="shared" si="239"/>
        <v>105.2428698364026</v>
      </c>
      <c r="AL598" s="2">
        <v>40025</v>
      </c>
      <c r="AM598">
        <v>108.9140625</v>
      </c>
      <c r="AN598" s="22">
        <f>_xll.BDH(AN$3&amp;" Govt",$A$8,AL598,AL598)</f>
        <v>1.05379</v>
      </c>
      <c r="AO598">
        <f t="shared" si="240"/>
        <v>103.35461761831105</v>
      </c>
      <c r="AP598" s="2">
        <v>39024</v>
      </c>
      <c r="AQ598">
        <v>117.515625</v>
      </c>
      <c r="AR598" s="22">
        <f>_xll.BDH(AR$3&amp;" Govt",$A$8,AP598,AP598)</f>
        <v>1.13367</v>
      </c>
      <c r="AS598">
        <f t="shared" si="241"/>
        <v>103.65946439440049</v>
      </c>
      <c r="AV598" s="22"/>
      <c r="AX598" s="2">
        <v>39024</v>
      </c>
      <c r="AY598">
        <v>107.6875</v>
      </c>
      <c r="AZ598" s="22">
        <f>_xll.BDH(AZ$3&amp;" Govt",$A$8,AX598,AX598)</f>
        <v>1.10981</v>
      </c>
      <c r="BA598">
        <f t="shared" si="242"/>
        <v>97.03237491102081</v>
      </c>
      <c r="BB598" s="2">
        <v>39024</v>
      </c>
      <c r="BC598">
        <v>107.73828125</v>
      </c>
      <c r="BD598" s="22">
        <f>_xll.BDH(BD$3&amp;" Govt",$A$8,BB598,BB598)</f>
        <v>1.1031500000000001</v>
      </c>
      <c r="BE598">
        <f t="shared" si="243"/>
        <v>97.664217241535596</v>
      </c>
      <c r="BH598" s="22"/>
      <c r="BJ598" s="2">
        <v>39024</v>
      </c>
      <c r="BK598">
        <v>105.52734375</v>
      </c>
      <c r="BL598" s="22">
        <f>_xll.BDH(BL$3&amp;" Govt",$A$8,BJ598,BJ598)</f>
        <v>1.0813600000000001</v>
      </c>
      <c r="BM598">
        <f t="shared" si="244"/>
        <v>97.587615363986089</v>
      </c>
      <c r="BN598" s="2">
        <v>39199</v>
      </c>
      <c r="BO598">
        <v>102.578125</v>
      </c>
      <c r="BP598" s="22">
        <f>_xll.BDH(BP$3&amp;" Govt",$A$8,BN598,BN598)</f>
        <v>1.0649900000000001</v>
      </c>
      <c r="BQ598">
        <f t="shared" si="245"/>
        <v>96.318392660963937</v>
      </c>
      <c r="BR598" s="2">
        <v>39380</v>
      </c>
      <c r="BS598">
        <v>106.58984375</v>
      </c>
      <c r="BT598" s="22">
        <f>_xll.BDH(BT$3&amp;" Govt",$A$8,BR598,BR598)</f>
        <v>1.0693699999999999</v>
      </c>
      <c r="BU598">
        <f t="shared" si="246"/>
        <v>99.675363765581608</v>
      </c>
      <c r="BV598" s="2">
        <v>39560</v>
      </c>
      <c r="BW598">
        <v>113.91796875</v>
      </c>
      <c r="BX598" s="22">
        <f>_xll.BDH(BX$3&amp;" Govt",$A$8,BV598,BV598)</f>
        <v>1.0656600000000001</v>
      </c>
      <c r="BY598">
        <f t="shared" si="247"/>
        <v>106.89898161702607</v>
      </c>
      <c r="BZ598" s="2">
        <v>39742</v>
      </c>
      <c r="CA598">
        <v>106.5390625</v>
      </c>
      <c r="CB598" s="22">
        <f>_xll.BDH(CB$3&amp;" Govt",$A$8,BZ598,BZ598)</f>
        <v>1.08639</v>
      </c>
      <c r="CC598">
        <f t="shared" si="248"/>
        <v>98.067050046484226</v>
      </c>
      <c r="CD598" s="2">
        <v>39924</v>
      </c>
      <c r="CE598">
        <v>110.59375</v>
      </c>
      <c r="CF598" s="22">
        <f>_xll.BDH(CF$3&amp;" Govt",$A$8,CD598,CD598)</f>
        <v>1.05047</v>
      </c>
      <c r="CG598">
        <f t="shared" si="249"/>
        <v>105.28025550467886</v>
      </c>
      <c r="CH598" s="2">
        <v>40106</v>
      </c>
      <c r="CI598">
        <v>115.515625</v>
      </c>
      <c r="CJ598" s="22">
        <f>_xll.BDH(CJ$3&amp;" Govt",$A$8,CH598,CH598)</f>
        <v>1.0404800000000001</v>
      </c>
      <c r="CK598">
        <f t="shared" si="250"/>
        <v>111.02147566507765</v>
      </c>
      <c r="CN598" s="22"/>
      <c r="CR598" s="22"/>
      <c r="CV598" s="22"/>
      <c r="CZ598" s="22"/>
      <c r="DB598" s="2">
        <v>39029</v>
      </c>
      <c r="DC598">
        <v>111.17578125</v>
      </c>
      <c r="DD598" s="22">
        <f>_xll.BDH(DD$3&amp;" Govt",$A$8,DB598,DB598)</f>
        <v>1.0804800000000001</v>
      </c>
      <c r="DE598">
        <f t="shared" si="251"/>
        <v>102.89480716903597</v>
      </c>
      <c r="DF598" s="2">
        <v>39570</v>
      </c>
      <c r="DG598">
        <v>106.87890625</v>
      </c>
      <c r="DH598" s="22">
        <f>_xll.BDH(DH$3&amp;" Govt",$A$8,DF598,DF598)</f>
        <v>1.0668800000000001</v>
      </c>
      <c r="DI598">
        <f t="shared" si="252"/>
        <v>100.17893882161067</v>
      </c>
      <c r="DJ598" s="2">
        <v>39934</v>
      </c>
      <c r="DK598">
        <v>103.53125</v>
      </c>
      <c r="DL598" s="22">
        <f>_xll.BDH(DL$3&amp;" Govt",$A$8,DJ598,DJ598)</f>
        <v>1.0522100000000001</v>
      </c>
      <c r="DM598">
        <f t="shared" si="253"/>
        <v>98.394094334781073</v>
      </c>
      <c r="DP598" s="22"/>
    </row>
    <row r="599" spans="4:120" x14ac:dyDescent="0.25">
      <c r="D599" s="2"/>
      <c r="F599" s="2">
        <v>39027</v>
      </c>
      <c r="G599">
        <v>128.51953125</v>
      </c>
      <c r="H599" s="22">
        <f>_xll.BDH(H$3&amp;" Govt",$A$8,F599,F599)</f>
        <v>1.2859099999999999</v>
      </c>
      <c r="I599" s="14">
        <f t="shared" si="232"/>
        <v>99.944421654703689</v>
      </c>
      <c r="J599" s="2">
        <v>39027</v>
      </c>
      <c r="K599">
        <v>127.7109375</v>
      </c>
      <c r="L599" s="22">
        <f>_xll.BDH(L$3&amp;" Govt",$A$8,J599,J599)</f>
        <v>1.26108</v>
      </c>
      <c r="M599">
        <f t="shared" si="233"/>
        <v>101.27108311923114</v>
      </c>
      <c r="N599" s="2">
        <v>39027</v>
      </c>
      <c r="O599">
        <v>128.3515625</v>
      </c>
      <c r="P599" s="22">
        <f>_xll.BDH(P$3&amp;" Govt",$A$8,N599,N599)</f>
        <v>1.2422800000000001</v>
      </c>
      <c r="Q599">
        <f t="shared" si="234"/>
        <v>103.31935030749911</v>
      </c>
      <c r="R599" s="2">
        <v>39027</v>
      </c>
      <c r="S599">
        <v>128.640625</v>
      </c>
      <c r="T599" s="22">
        <f>_xll.BDH(T$3&amp;" Govt",$A$8,R599,R599)</f>
        <v>1.2109300000000001</v>
      </c>
      <c r="U599">
        <f t="shared" si="235"/>
        <v>106.23291602322182</v>
      </c>
      <c r="V599" s="2">
        <v>39122</v>
      </c>
      <c r="W599">
        <v>101.625</v>
      </c>
      <c r="X599" s="22">
        <f>_xll.BDH(X$3&amp;" Govt",$A$8,V599,V599)</f>
        <v>1.0640799999999999</v>
      </c>
      <c r="Y599">
        <f t="shared" si="236"/>
        <v>95.505037215246986</v>
      </c>
      <c r="Z599" s="2">
        <v>39027</v>
      </c>
      <c r="AA599">
        <v>122.890625</v>
      </c>
      <c r="AB599" s="22">
        <f>_xll.BDH(AB$3&amp;" Govt",$A$8,Z599,Z599)</f>
        <v>1.17058</v>
      </c>
      <c r="AC599">
        <f t="shared" si="237"/>
        <v>104.98267952638864</v>
      </c>
      <c r="AD599" s="2">
        <v>39664</v>
      </c>
      <c r="AE599">
        <v>114.55078125</v>
      </c>
      <c r="AF599" s="22">
        <f>_xll.BDH(AF$3&amp;" Govt",$A$8,AD599,AD599)</f>
        <v>1.0924800000000001</v>
      </c>
      <c r="AG599">
        <f t="shared" si="238"/>
        <v>104.85389320628295</v>
      </c>
      <c r="AH599" s="2">
        <v>39027</v>
      </c>
      <c r="AI599">
        <v>121.0390625</v>
      </c>
      <c r="AJ599" s="22">
        <f>_xll.BDH(AJ$3&amp;" Govt",$A$8,AH599,AH599)</f>
        <v>1.1473800000000001</v>
      </c>
      <c r="AK599">
        <f t="shared" si="239"/>
        <v>105.49169629939514</v>
      </c>
      <c r="AL599" s="2">
        <v>40028</v>
      </c>
      <c r="AM599">
        <v>108.8671875</v>
      </c>
      <c r="AN599" s="22">
        <f>_xll.BDH(AN$3&amp;" Govt",$A$8,AL599,AL599)</f>
        <v>1.05447</v>
      </c>
      <c r="AO599">
        <f t="shared" si="240"/>
        <v>103.24351332897095</v>
      </c>
      <c r="AP599" s="2">
        <v>39027</v>
      </c>
      <c r="AQ599">
        <v>117.75390625</v>
      </c>
      <c r="AR599" s="22">
        <f>_xll.BDH(AR$3&amp;" Govt",$A$8,AP599,AP599)</f>
        <v>1.1331100000000001</v>
      </c>
      <c r="AS599">
        <f t="shared" si="241"/>
        <v>103.92098406156506</v>
      </c>
      <c r="AV599" s="22"/>
      <c r="AX599" s="2">
        <v>39027</v>
      </c>
      <c r="AY599">
        <v>107.953125</v>
      </c>
      <c r="AZ599" s="22">
        <f>_xll.BDH(AZ$3&amp;" Govt",$A$8,AX599,AX599)</f>
        <v>1.10927</v>
      </c>
      <c r="BA599">
        <f t="shared" si="242"/>
        <v>97.319070199320279</v>
      </c>
      <c r="BB599" s="2">
        <v>39027</v>
      </c>
      <c r="BC599">
        <v>108.01953125</v>
      </c>
      <c r="BD599" s="22">
        <f>_xll.BDH(BD$3&amp;" Govt",$A$8,BB599,BB599)</f>
        <v>1.1026100000000001</v>
      </c>
      <c r="BE599">
        <f t="shared" si="243"/>
        <v>97.967124595278463</v>
      </c>
      <c r="BH599" s="22"/>
      <c r="BJ599" s="2">
        <v>39027</v>
      </c>
      <c r="BK599">
        <v>105.8203125</v>
      </c>
      <c r="BL599" s="22">
        <f>_xll.BDH(BL$3&amp;" Govt",$A$8,BJ599,BJ599)</f>
        <v>1.08083</v>
      </c>
      <c r="BM599">
        <f t="shared" si="244"/>
        <v>97.906527853594</v>
      </c>
      <c r="BN599" s="2">
        <v>39202</v>
      </c>
      <c r="BO599">
        <v>103.03515625</v>
      </c>
      <c r="BP599" s="22">
        <f>_xll.BDH(BP$3&amp;" Govt",$A$8,BN599,BN599)</f>
        <v>1.0655600000000001</v>
      </c>
      <c r="BQ599">
        <f t="shared" si="245"/>
        <v>96.695780857014142</v>
      </c>
      <c r="BR599" s="2">
        <v>39381</v>
      </c>
      <c r="BS599">
        <v>106.5703125</v>
      </c>
      <c r="BT599" s="22">
        <f>_xll.BDH(BT$3&amp;" Govt",$A$8,BR599,BR599)</f>
        <v>1.06931</v>
      </c>
      <c r="BU599">
        <f t="shared" si="246"/>
        <v>99.66269136171924</v>
      </c>
      <c r="BV599" s="2">
        <v>39561</v>
      </c>
      <c r="BW599">
        <v>113.515625</v>
      </c>
      <c r="BX599" s="22">
        <f>_xll.BDH(BX$3&amp;" Govt",$A$8,BV599,BV599)</f>
        <v>1.06576</v>
      </c>
      <c r="BY599">
        <f t="shared" si="247"/>
        <v>106.51143315568233</v>
      </c>
      <c r="BZ599" s="2">
        <v>39743</v>
      </c>
      <c r="CA599">
        <v>106.6015625</v>
      </c>
      <c r="CB599" s="22">
        <f>_xll.BDH(CB$3&amp;" Govt",$A$8,BZ599,BZ599)</f>
        <v>1.0862499999999999</v>
      </c>
      <c r="CC599">
        <f t="shared" si="248"/>
        <v>98.137226697353285</v>
      </c>
      <c r="CD599" s="2">
        <v>39925</v>
      </c>
      <c r="CE599">
        <v>110.86328125</v>
      </c>
      <c r="CF599" s="22">
        <f>_xll.BDH(CF$3&amp;" Govt",$A$8,CD599,CD599)</f>
        <v>1.0506500000000001</v>
      </c>
      <c r="CG599">
        <f t="shared" si="249"/>
        <v>105.51875624613334</v>
      </c>
      <c r="CH599" s="2">
        <v>40107</v>
      </c>
      <c r="CI599">
        <v>114.9765625</v>
      </c>
      <c r="CJ599" s="22">
        <f>_xll.BDH(CJ$3&amp;" Govt",$A$8,CH599,CH599)</f>
        <v>1.0405599999999999</v>
      </c>
      <c r="CK599">
        <f t="shared" si="250"/>
        <v>110.4948897708926</v>
      </c>
      <c r="CN599" s="22"/>
      <c r="CR599" s="22"/>
      <c r="CV599" s="22"/>
      <c r="CZ599" s="22"/>
      <c r="DB599" s="2">
        <v>39030</v>
      </c>
      <c r="DC599">
        <v>111.296875</v>
      </c>
      <c r="DD599" s="22">
        <f>_xll.BDH(DD$3&amp;" Govt",$A$8,DB599,DB599)</f>
        <v>1.0803</v>
      </c>
      <c r="DE599">
        <f t="shared" si="251"/>
        <v>103.02404424696843</v>
      </c>
      <c r="DF599" s="2">
        <v>39573</v>
      </c>
      <c r="DG599">
        <v>107.1640625</v>
      </c>
      <c r="DH599" s="22">
        <f>_xll.BDH(DH$3&amp;" Govt",$A$8,DF599,DF599)</f>
        <v>1.06778</v>
      </c>
      <c r="DI599">
        <f t="shared" si="252"/>
        <v>100.36155621944596</v>
      </c>
      <c r="DJ599" s="2">
        <v>39937</v>
      </c>
      <c r="DK599">
        <v>103.44921875</v>
      </c>
      <c r="DL599" s="22">
        <f>_xll.BDH(DL$3&amp;" Govt",$A$8,DJ599,DJ599)</f>
        <v>1.05246</v>
      </c>
      <c r="DM599">
        <f t="shared" si="253"/>
        <v>98.292779535564307</v>
      </c>
      <c r="DP599" s="22"/>
    </row>
    <row r="600" spans="4:120" x14ac:dyDescent="0.25">
      <c r="D600" s="2"/>
      <c r="F600" s="2">
        <v>39028</v>
      </c>
      <c r="G600">
        <v>128.5703125</v>
      </c>
      <c r="H600" s="22">
        <f>_xll.BDH(H$3&amp;" Govt",$A$8,F600,F600)</f>
        <v>1.2857000000000001</v>
      </c>
      <c r="I600" s="14">
        <f t="shared" si="232"/>
        <v>100.0002430582562</v>
      </c>
      <c r="J600" s="2">
        <v>39028</v>
      </c>
      <c r="K600">
        <v>127.7421875</v>
      </c>
      <c r="L600" s="22">
        <f>_xll.BDH(L$3&amp;" Govt",$A$8,J600,J600)</f>
        <v>1.2608699999999999</v>
      </c>
      <c r="M600">
        <f t="shared" si="233"/>
        <v>101.31273446112606</v>
      </c>
      <c r="N600" s="2">
        <v>39028</v>
      </c>
      <c r="O600">
        <v>128.44140625</v>
      </c>
      <c r="P600" s="22">
        <f>_xll.BDH(P$3&amp;" Govt",$A$8,N600,N600)</f>
        <v>1.24207</v>
      </c>
      <c r="Q600">
        <f t="shared" si="234"/>
        <v>103.40915266450361</v>
      </c>
      <c r="R600" s="2">
        <v>39028</v>
      </c>
      <c r="S600">
        <v>128.765625</v>
      </c>
      <c r="T600" s="22">
        <f>_xll.BDH(T$3&amp;" Govt",$A$8,R600,R600)</f>
        <v>1.2107300000000001</v>
      </c>
      <c r="U600">
        <f t="shared" si="235"/>
        <v>106.35370809346426</v>
      </c>
      <c r="V600" s="2">
        <v>39125</v>
      </c>
      <c r="W600">
        <v>101.4375</v>
      </c>
      <c r="X600" s="22">
        <f>_xll.BDH(X$3&amp;" Govt",$A$8,V600,V600)</f>
        <v>1.0642499999999999</v>
      </c>
      <c r="Y600">
        <f t="shared" si="236"/>
        <v>95.31360112755462</v>
      </c>
      <c r="Z600" s="2">
        <v>39028</v>
      </c>
      <c r="AA600">
        <v>123.0625</v>
      </c>
      <c r="AB600" s="22">
        <f>_xll.BDH(AB$3&amp;" Govt",$A$8,Z600,Z600)</f>
        <v>1.17039</v>
      </c>
      <c r="AC600">
        <f t="shared" si="237"/>
        <v>105.14657507326618</v>
      </c>
      <c r="AD600" s="2">
        <v>39665</v>
      </c>
      <c r="AE600">
        <v>114.26953125</v>
      </c>
      <c r="AF600" s="22">
        <f>_xll.BDH(AF$3&amp;" Govt",$A$8,AD600,AD600)</f>
        <v>1.09284</v>
      </c>
      <c r="AG600">
        <f t="shared" si="238"/>
        <v>104.56199558032283</v>
      </c>
      <c r="AH600" s="2">
        <v>39028</v>
      </c>
      <c r="AI600">
        <v>121.2421875</v>
      </c>
      <c r="AJ600" s="22">
        <f>_xll.BDH(AJ$3&amp;" Govt",$A$8,AH600,AH600)</f>
        <v>1.1471899999999999</v>
      </c>
      <c r="AK600">
        <f t="shared" si="239"/>
        <v>105.68623113869543</v>
      </c>
      <c r="AL600" s="2">
        <v>40029</v>
      </c>
      <c r="AM600">
        <v>108.9375</v>
      </c>
      <c r="AN600" s="22">
        <f>_xll.BDH(AN$3&amp;" Govt",$A$8,AL600,AL600)</f>
        <v>1.0547599999999999</v>
      </c>
      <c r="AO600">
        <f t="shared" si="240"/>
        <v>103.28178922219273</v>
      </c>
      <c r="AP600" s="2">
        <v>39028</v>
      </c>
      <c r="AQ600">
        <v>117.95703125</v>
      </c>
      <c r="AR600" s="22">
        <f>_xll.BDH(AR$3&amp;" Govt",$A$8,AP600,AP600)</f>
        <v>1.13293</v>
      </c>
      <c r="AS600">
        <f t="shared" si="241"/>
        <v>104.11678678294334</v>
      </c>
      <c r="AV600" s="22"/>
      <c r="AX600" s="2">
        <v>39028</v>
      </c>
      <c r="AY600">
        <v>108.1484375</v>
      </c>
      <c r="AZ600" s="22">
        <f>_xll.BDH(AZ$3&amp;" Govt",$A$8,AX600,AX600)</f>
        <v>1.1090899999999999</v>
      </c>
      <c r="BA600">
        <f t="shared" si="242"/>
        <v>97.510966197513284</v>
      </c>
      <c r="BB600" s="2">
        <v>39028</v>
      </c>
      <c r="BC600">
        <v>108.234375</v>
      </c>
      <c r="BD600" s="22">
        <f>_xll.BDH(BD$3&amp;" Govt",$A$8,BB600,BB600)</f>
        <v>1.10243</v>
      </c>
      <c r="BE600">
        <f t="shared" si="243"/>
        <v>98.178002231434192</v>
      </c>
      <c r="BH600" s="22"/>
      <c r="BJ600" s="2">
        <v>39028</v>
      </c>
      <c r="BK600">
        <v>106.0625</v>
      </c>
      <c r="BL600" s="22">
        <f>_xll.BDH(BL$3&amp;" Govt",$A$8,BJ600,BJ600)</f>
        <v>1.08066</v>
      </c>
      <c r="BM600">
        <f t="shared" si="244"/>
        <v>98.146040382729083</v>
      </c>
      <c r="BN600" s="2">
        <v>39203</v>
      </c>
      <c r="BO600">
        <v>102.98828125</v>
      </c>
      <c r="BP600" s="22">
        <f>_xll.BDH(BP$3&amp;" Govt",$A$8,BN600,BN600)</f>
        <v>1.06575</v>
      </c>
      <c r="BQ600">
        <f t="shared" si="245"/>
        <v>96.634558996012203</v>
      </c>
      <c r="BR600" s="2">
        <v>39384</v>
      </c>
      <c r="BS600">
        <v>106.5859375</v>
      </c>
      <c r="BT600" s="22">
        <f>_xll.BDH(BT$3&amp;" Govt",$A$8,BR600,BR600)</f>
        <v>1.0691200000000001</v>
      </c>
      <c r="BU600">
        <f t="shared" si="246"/>
        <v>99.695017865160125</v>
      </c>
      <c r="BV600" s="2">
        <v>39562</v>
      </c>
      <c r="BW600">
        <v>112.6171875</v>
      </c>
      <c r="BX600" s="22">
        <f>_xll.BDH(BX$3&amp;" Govt",$A$8,BV600,BV600)</f>
        <v>1.06586</v>
      </c>
      <c r="BY600">
        <f t="shared" si="247"/>
        <v>105.65851753513594</v>
      </c>
      <c r="BZ600" s="2">
        <v>39744</v>
      </c>
      <c r="CA600">
        <v>105.05078125</v>
      </c>
      <c r="CB600" s="22">
        <f>_xll.BDH(CB$3&amp;" Govt",$A$8,BZ600,BZ600)</f>
        <v>1.0861099999999999</v>
      </c>
      <c r="CC600">
        <f t="shared" si="248"/>
        <v>96.722045879330835</v>
      </c>
      <c r="CD600" s="2">
        <v>39926</v>
      </c>
      <c r="CE600">
        <v>111.7578125</v>
      </c>
      <c r="CF600" s="22">
        <f>_xll.BDH(CF$3&amp;" Govt",$A$8,CD600,CD600)</f>
        <v>1.0508200000000001</v>
      </c>
      <c r="CG600">
        <f t="shared" si="249"/>
        <v>106.35295531109038</v>
      </c>
      <c r="CH600" s="2">
        <v>40108</v>
      </c>
      <c r="CI600">
        <v>114.5703125</v>
      </c>
      <c r="CJ600" s="22">
        <f>_xll.BDH(CJ$3&amp;" Govt",$A$8,CH600,CH600)</f>
        <v>1.0406299999999999</v>
      </c>
      <c r="CK600">
        <f t="shared" si="250"/>
        <v>110.09706860267339</v>
      </c>
      <c r="CN600" s="22"/>
      <c r="CR600" s="22"/>
      <c r="CV600" s="22"/>
      <c r="CZ600" s="22"/>
      <c r="DB600" s="2">
        <v>39031</v>
      </c>
      <c r="DC600">
        <v>111.55078125</v>
      </c>
      <c r="DD600" s="22">
        <f>_xll.BDH(DD$3&amp;" Govt",$A$8,DB600,DB600)</f>
        <v>1.08012</v>
      </c>
      <c r="DE600">
        <f t="shared" si="251"/>
        <v>103.27628527385846</v>
      </c>
      <c r="DF600" s="2">
        <v>39574</v>
      </c>
      <c r="DG600">
        <v>106.48046875</v>
      </c>
      <c r="DH600" s="22">
        <f>_xll.BDH(DH$3&amp;" Govt",$A$8,DF600,DF600)</f>
        <v>1.0680799999999999</v>
      </c>
      <c r="DI600">
        <f t="shared" si="252"/>
        <v>99.693345769979786</v>
      </c>
      <c r="DJ600" s="2">
        <v>39938</v>
      </c>
      <c r="DK600">
        <v>103.5625</v>
      </c>
      <c r="DL600" s="22">
        <f>_xll.BDH(DL$3&amp;" Govt",$A$8,DJ600,DJ600)</f>
        <v>1.05254</v>
      </c>
      <c r="DM600">
        <f t="shared" si="253"/>
        <v>98.392935185361125</v>
      </c>
      <c r="DP600" s="22"/>
    </row>
    <row r="601" spans="4:120" x14ac:dyDescent="0.25">
      <c r="D601" s="2"/>
      <c r="F601" s="2">
        <v>39029</v>
      </c>
      <c r="G601">
        <v>128.5625</v>
      </c>
      <c r="H601" s="22">
        <f>_xll.BDH(H$3&amp;" Govt",$A$8,F601,F601)</f>
        <v>1.28549</v>
      </c>
      <c r="I601" s="14">
        <f t="shared" si="232"/>
        <v>100.01050183198625</v>
      </c>
      <c r="J601" s="2">
        <v>39029</v>
      </c>
      <c r="K601">
        <v>127.7734375</v>
      </c>
      <c r="L601" s="22">
        <f>_xll.BDH(L$3&amp;" Govt",$A$8,J601,J601)</f>
        <v>1.26067</v>
      </c>
      <c r="M601">
        <f t="shared" si="233"/>
        <v>101.35359570704468</v>
      </c>
      <c r="N601" s="2">
        <v>39029</v>
      </c>
      <c r="O601">
        <v>128.51171875</v>
      </c>
      <c r="P601" s="22">
        <f>_xll.BDH(P$3&amp;" Govt",$A$8,N601,N601)</f>
        <v>1.24187</v>
      </c>
      <c r="Q601">
        <f t="shared" si="234"/>
        <v>103.48242469018496</v>
      </c>
      <c r="R601" s="2">
        <v>39029</v>
      </c>
      <c r="S601">
        <v>128.87109375</v>
      </c>
      <c r="T601" s="22">
        <f>_xll.BDH(T$3&amp;" Govt",$A$8,R601,R601)</f>
        <v>1.2105399999999999</v>
      </c>
      <c r="U601">
        <f t="shared" si="235"/>
        <v>106.4575261866605</v>
      </c>
      <c r="V601" s="2">
        <v>39126</v>
      </c>
      <c r="W601">
        <v>101.51171875</v>
      </c>
      <c r="X601" s="22">
        <f>_xll.BDH(X$3&amp;" Govt",$A$8,V601,V601)</f>
        <v>1.0643100000000001</v>
      </c>
      <c r="Y601">
        <f t="shared" si="236"/>
        <v>95.37796201294735</v>
      </c>
      <c r="Z601" s="2">
        <v>39029</v>
      </c>
      <c r="AA601">
        <v>123.21875</v>
      </c>
      <c r="AB601" s="22">
        <f>_xll.BDH(AB$3&amp;" Govt",$A$8,Z601,Z601)</f>
        <v>1.1701900000000001</v>
      </c>
      <c r="AC601">
        <f t="shared" si="237"/>
        <v>105.2980712533862</v>
      </c>
      <c r="AD601" s="2">
        <v>39666</v>
      </c>
      <c r="AE601">
        <v>114.1953125</v>
      </c>
      <c r="AF601" s="22">
        <f>_xll.BDH(AF$3&amp;" Govt",$A$8,AD601,AD601)</f>
        <v>1.0931899999999999</v>
      </c>
      <c r="AG601">
        <f t="shared" si="238"/>
        <v>104.46062669801225</v>
      </c>
      <c r="AH601" s="2">
        <v>39029</v>
      </c>
      <c r="AI601">
        <v>121.4140625</v>
      </c>
      <c r="AJ601" s="22">
        <f>_xll.BDH(AJ$3&amp;" Govt",$A$8,AH601,AH601)</f>
        <v>1.147</v>
      </c>
      <c r="AK601">
        <f t="shared" si="239"/>
        <v>105.85358544027899</v>
      </c>
      <c r="AL601" s="2">
        <v>40030</v>
      </c>
      <c r="AM601">
        <v>108.92578125</v>
      </c>
      <c r="AN601" s="22">
        <f>_xll.BDH(AN$3&amp;" Govt",$A$8,AL601,AL601)</f>
        <v>1.05505</v>
      </c>
      <c r="AO601">
        <f t="shared" si="240"/>
        <v>103.24229301928818</v>
      </c>
      <c r="AP601" s="2">
        <v>39029</v>
      </c>
      <c r="AQ601">
        <v>118.140625</v>
      </c>
      <c r="AR601" s="22">
        <f>_xll.BDH(AR$3&amp;" Govt",$A$8,AP601,AP601)</f>
        <v>1.1327400000000001</v>
      </c>
      <c r="AS601">
        <f t="shared" si="241"/>
        <v>104.29633013754258</v>
      </c>
      <c r="AV601" s="22"/>
      <c r="AX601" s="2">
        <v>39029</v>
      </c>
      <c r="AY601">
        <v>108.37890625</v>
      </c>
      <c r="AZ601" s="22">
        <f>_xll.BDH(AZ$3&amp;" Govt",$A$8,AX601,AX601)</f>
        <v>1.1089100000000001</v>
      </c>
      <c r="BA601">
        <f t="shared" si="242"/>
        <v>97.734627922915294</v>
      </c>
      <c r="BB601" s="2">
        <v>39029</v>
      </c>
      <c r="BC601">
        <v>108.4453125</v>
      </c>
      <c r="BD601" s="22">
        <f>_xll.BDH(BD$3&amp;" Govt",$A$8,BB601,BB601)</f>
        <v>1.10225</v>
      </c>
      <c r="BE601">
        <f t="shared" si="243"/>
        <v>98.385404853708323</v>
      </c>
      <c r="BH601" s="22"/>
      <c r="BJ601" s="2">
        <v>39029</v>
      </c>
      <c r="BK601">
        <v>106.28515625</v>
      </c>
      <c r="BL601" s="22">
        <f>_xll.BDH(BL$3&amp;" Govt",$A$8,BJ601,BJ601)</f>
        <v>1.0804800000000001</v>
      </c>
      <c r="BM601">
        <f t="shared" si="244"/>
        <v>98.368462396342352</v>
      </c>
      <c r="BN601" s="2">
        <v>39204</v>
      </c>
      <c r="BO601">
        <v>102.97265625</v>
      </c>
      <c r="BP601" s="22">
        <f>_xll.BDH(BP$3&amp;" Govt",$A$8,BN601,BN601)</f>
        <v>1.06606</v>
      </c>
      <c r="BQ601">
        <f t="shared" si="245"/>
        <v>96.591801821661065</v>
      </c>
      <c r="BR601" s="2">
        <v>39385</v>
      </c>
      <c r="BS601">
        <v>106.51953125</v>
      </c>
      <c r="BT601" s="22">
        <f>_xll.BDH(BT$3&amp;" Govt",$A$8,BR601,BR601)</f>
        <v>1.0690599999999999</v>
      </c>
      <c r="BU601">
        <f t="shared" si="246"/>
        <v>99.638496669971758</v>
      </c>
      <c r="BV601" s="2">
        <v>39563</v>
      </c>
      <c r="BW601">
        <v>112.3515625</v>
      </c>
      <c r="BX601" s="22">
        <f>_xll.BDH(BX$3&amp;" Govt",$A$8,BV601,BV601)</f>
        <v>1.0659700000000001</v>
      </c>
      <c r="BY601">
        <f t="shared" si="247"/>
        <v>105.398428192163</v>
      </c>
      <c r="BZ601" s="2">
        <v>39745</v>
      </c>
      <c r="CA601">
        <v>103.046875</v>
      </c>
      <c r="CB601" s="22">
        <f>_xll.BDH(CB$3&amp;" Govt",$A$8,BZ601,BZ601)</f>
        <v>1.0859700000000001</v>
      </c>
      <c r="CC601">
        <f t="shared" si="248"/>
        <v>94.889246480105328</v>
      </c>
      <c r="CD601" s="2">
        <v>39927</v>
      </c>
      <c r="CE601">
        <v>111.8359375</v>
      </c>
      <c r="CF601" s="22">
        <f>_xll.BDH(CF$3&amp;" Govt",$A$8,CD601,CD601)</f>
        <v>1.0509900000000001</v>
      </c>
      <c r="CG601">
        <f t="shared" si="249"/>
        <v>106.41008715591964</v>
      </c>
      <c r="CH601" s="2">
        <v>40109</v>
      </c>
      <c r="CI601">
        <v>114.421875</v>
      </c>
      <c r="CJ601" s="22">
        <f>_xll.BDH(CJ$3&amp;" Govt",$A$8,CH601,CH601)</f>
        <v>1.04071</v>
      </c>
      <c r="CK601">
        <f t="shared" si="250"/>
        <v>109.94597438287323</v>
      </c>
      <c r="CN601" s="22"/>
      <c r="CR601" s="22"/>
      <c r="CV601" s="22"/>
      <c r="CZ601" s="22"/>
      <c r="DB601" s="2">
        <v>39034</v>
      </c>
      <c r="DC601">
        <v>111.23828125</v>
      </c>
      <c r="DD601" s="22">
        <f>_xll.BDH(DD$3&amp;" Govt",$A$8,DB601,DB601)</f>
        <v>1.07959</v>
      </c>
      <c r="DE601">
        <f t="shared" si="251"/>
        <v>103.03752466214026</v>
      </c>
      <c r="DF601" s="2">
        <v>39575</v>
      </c>
      <c r="DG601">
        <v>106.90234375</v>
      </c>
      <c r="DH601" s="22">
        <f>_xll.BDH(DH$3&amp;" Govt",$A$8,DF601,DF601)</f>
        <v>1.06837</v>
      </c>
      <c r="DI601">
        <f t="shared" si="252"/>
        <v>100.06116209740071</v>
      </c>
      <c r="DJ601" s="2">
        <v>39939</v>
      </c>
      <c r="DK601">
        <v>104.53125</v>
      </c>
      <c r="DL601" s="22">
        <f>_xll.BDH(DL$3&amp;" Govt",$A$8,DJ601,DJ601)</f>
        <v>1.0526200000000001</v>
      </c>
      <c r="DM601">
        <f t="shared" si="253"/>
        <v>99.305779863578493</v>
      </c>
      <c r="DP601" s="22"/>
    </row>
    <row r="602" spans="4:120" x14ac:dyDescent="0.25">
      <c r="D602" s="2"/>
      <c r="F602" s="2">
        <v>39030</v>
      </c>
      <c r="G602">
        <v>128.59375</v>
      </c>
      <c r="H602" s="22">
        <f>_xll.BDH(H$3&amp;" Govt",$A$8,F602,F602)</f>
        <v>1.28528</v>
      </c>
      <c r="I602" s="14">
        <f t="shared" si="232"/>
        <v>100.05115616830574</v>
      </c>
      <c r="J602" s="2">
        <v>39030</v>
      </c>
      <c r="K602">
        <v>127.84375</v>
      </c>
      <c r="L602" s="22">
        <f>_xll.BDH(L$3&amp;" Govt",$A$8,J602,J602)</f>
        <v>1.2604600000000001</v>
      </c>
      <c r="M602">
        <f t="shared" si="233"/>
        <v>101.42626501435983</v>
      </c>
      <c r="N602" s="2">
        <v>39030</v>
      </c>
      <c r="O602">
        <v>128.578125</v>
      </c>
      <c r="P602" s="22">
        <f>_xll.BDH(P$3&amp;" Govt",$A$8,N602,N602)</f>
        <v>1.2416700000000001</v>
      </c>
      <c r="Q602">
        <f t="shared" si="234"/>
        <v>103.55257435550509</v>
      </c>
      <c r="R602" s="2">
        <v>39030</v>
      </c>
      <c r="S602">
        <v>128.94140625</v>
      </c>
      <c r="T602" s="22">
        <f>_xll.BDH(T$3&amp;" Govt",$A$8,R602,R602)</f>
        <v>1.21034</v>
      </c>
      <c r="U602">
        <f t="shared" si="235"/>
        <v>106.53321070938745</v>
      </c>
      <c r="V602" s="2">
        <v>39127</v>
      </c>
      <c r="W602">
        <v>101.68359375</v>
      </c>
      <c r="X602" s="22">
        <f>_xll.BDH(X$3&amp;" Govt",$A$8,V602,V602)</f>
        <v>1.06437</v>
      </c>
      <c r="Y602">
        <f t="shared" si="236"/>
        <v>95.534065926322612</v>
      </c>
      <c r="Z602" s="2">
        <v>39030</v>
      </c>
      <c r="AA602">
        <v>123.30078125</v>
      </c>
      <c r="AB602" s="22">
        <f>_xll.BDH(AB$3&amp;" Govt",$A$8,Z602,Z602)</f>
        <v>1.17</v>
      </c>
      <c r="AC602">
        <f t="shared" si="237"/>
        <v>105.38528311965813</v>
      </c>
      <c r="AD602" s="2">
        <v>39667</v>
      </c>
      <c r="AE602">
        <v>114.71875</v>
      </c>
      <c r="AF602" s="22">
        <f>_xll.BDH(AF$3&amp;" Govt",$A$8,AD602,AD602)</f>
        <v>1.09355</v>
      </c>
      <c r="AG602">
        <f t="shared" si="238"/>
        <v>104.9048968954323</v>
      </c>
      <c r="AH602" s="2">
        <v>39030</v>
      </c>
      <c r="AI602">
        <v>121.4921875</v>
      </c>
      <c r="AJ602" s="22">
        <f>_xll.BDH(AJ$3&amp;" Govt",$A$8,AH602,AH602)</f>
        <v>1.1468099999999999</v>
      </c>
      <c r="AK602">
        <f t="shared" si="239"/>
        <v>105.9392466930006</v>
      </c>
      <c r="AL602" s="2">
        <v>40031</v>
      </c>
      <c r="AM602">
        <v>108.92578125</v>
      </c>
      <c r="AN602" s="22">
        <f>_xll.BDH(AN$3&amp;" Govt",$A$8,AL602,AL602)</f>
        <v>1.05535</v>
      </c>
      <c r="AO602">
        <f t="shared" si="240"/>
        <v>103.21294475766334</v>
      </c>
      <c r="AP602" s="2">
        <v>39030</v>
      </c>
      <c r="AQ602">
        <v>118.21875</v>
      </c>
      <c r="AR602" s="22">
        <f>_xll.BDH(AR$3&amp;" Govt",$A$8,AP602,AP602)</f>
        <v>1.1325499999999999</v>
      </c>
      <c r="AS602">
        <f t="shared" si="241"/>
        <v>104.3828087060174</v>
      </c>
      <c r="AV602" s="22"/>
      <c r="AX602" s="2">
        <v>39030</v>
      </c>
      <c r="AY602">
        <v>108.453125</v>
      </c>
      <c r="AZ602" s="22">
        <f>_xll.BDH(AZ$3&amp;" Govt",$A$8,AX602,AX602)</f>
        <v>1.1087199999999999</v>
      </c>
      <c r="BA602">
        <f t="shared" si="242"/>
        <v>97.818317519301544</v>
      </c>
      <c r="BB602" s="2">
        <v>39030</v>
      </c>
      <c r="BC602">
        <v>108.53515625</v>
      </c>
      <c r="BD602" s="22">
        <f>_xll.BDH(BD$3&amp;" Govt",$A$8,BB602,BB602)</f>
        <v>1.1020699999999999</v>
      </c>
      <c r="BE602">
        <f t="shared" si="243"/>
        <v>98.482996769715186</v>
      </c>
      <c r="BH602" s="22"/>
      <c r="BJ602" s="2">
        <v>39030</v>
      </c>
      <c r="BK602">
        <v>106.359375</v>
      </c>
      <c r="BL602" s="22">
        <f>_xll.BDH(BL$3&amp;" Govt",$A$8,BJ602,BJ602)</f>
        <v>1.0803</v>
      </c>
      <c r="BM602">
        <f t="shared" si="244"/>
        <v>98.453554568175505</v>
      </c>
      <c r="BN602" s="2">
        <v>39205</v>
      </c>
      <c r="BO602">
        <v>102.72265625</v>
      </c>
      <c r="BP602" s="22">
        <f>_xll.BDH(BP$3&amp;" Govt",$A$8,BN602,BN602)</f>
        <v>1.06637</v>
      </c>
      <c r="BQ602">
        <f t="shared" si="245"/>
        <v>96.329281815880037</v>
      </c>
      <c r="BR602" s="2">
        <v>39386</v>
      </c>
      <c r="BS602">
        <v>106.05078125</v>
      </c>
      <c r="BT602" s="22">
        <f>_xll.BDH(BT$3&amp;" Govt",$A$8,BR602,BR602)</f>
        <v>1.0689899999999999</v>
      </c>
      <c r="BU602">
        <f t="shared" si="246"/>
        <v>99.206523213500603</v>
      </c>
      <c r="BV602" s="2">
        <v>39566</v>
      </c>
      <c r="BW602">
        <v>112.66796875</v>
      </c>
      <c r="BX602" s="22">
        <f>_xll.BDH(BX$3&amp;" Govt",$A$8,BV602,BV602)</f>
        <v>1.0662799999999999</v>
      </c>
      <c r="BY602">
        <f t="shared" si="247"/>
        <v>105.66452409310877</v>
      </c>
      <c r="BZ602" s="2">
        <v>39748</v>
      </c>
      <c r="CA602">
        <v>102.16015625</v>
      </c>
      <c r="CB602" s="22">
        <f>_xll.BDH(CB$3&amp;" Govt",$A$8,BZ602,BZ602)</f>
        <v>1.08555</v>
      </c>
      <c r="CC602">
        <f t="shared" si="248"/>
        <v>94.109120952512555</v>
      </c>
      <c r="CD602" s="2">
        <v>39930</v>
      </c>
      <c r="CE602">
        <v>112.19140625</v>
      </c>
      <c r="CF602" s="22">
        <f>_xll.BDH(CF$3&amp;" Govt",$A$8,CD602,CD602)</f>
        <v>1.0515099999999999</v>
      </c>
      <c r="CG602">
        <f t="shared" si="249"/>
        <v>106.695520014075</v>
      </c>
      <c r="CH602" s="2">
        <v>40112</v>
      </c>
      <c r="CI602">
        <v>113.94921875</v>
      </c>
      <c r="CJ602" s="22">
        <f>_xll.BDH(CJ$3&amp;" Govt",$A$8,CH602,CH602)</f>
        <v>1.04094</v>
      </c>
      <c r="CK602">
        <f t="shared" si="250"/>
        <v>109.46761460795051</v>
      </c>
      <c r="CN602" s="22"/>
      <c r="CR602" s="22"/>
      <c r="CV602" s="22"/>
      <c r="CZ602" s="22"/>
      <c r="DB602" s="2">
        <v>39035</v>
      </c>
      <c r="DC602">
        <v>111.53125</v>
      </c>
      <c r="DD602" s="22">
        <f>_xll.BDH(DD$3&amp;" Govt",$A$8,DB602,DB602)</f>
        <v>1.07942</v>
      </c>
      <c r="DE602">
        <f t="shared" si="251"/>
        <v>103.32516536658575</v>
      </c>
      <c r="DF602" s="2">
        <v>39576</v>
      </c>
      <c r="DG602">
        <v>108.2421875</v>
      </c>
      <c r="DH602" s="22">
        <f>_xll.BDH(DH$3&amp;" Govt",$A$8,DF602,DF602)</f>
        <v>1.06867</v>
      </c>
      <c r="DI602">
        <f t="shared" si="252"/>
        <v>101.28682146967726</v>
      </c>
      <c r="DJ602" s="2">
        <v>39940</v>
      </c>
      <c r="DK602">
        <v>103.59375</v>
      </c>
      <c r="DL602" s="22">
        <f>_xll.BDH(DL$3&amp;" Govt",$A$8,DJ602,DJ602)</f>
        <v>1.0527</v>
      </c>
      <c r="DM602">
        <f t="shared" si="253"/>
        <v>98.407666001709899</v>
      </c>
      <c r="DP602" s="22"/>
    </row>
    <row r="603" spans="4:120" x14ac:dyDescent="0.25">
      <c r="D603" s="2"/>
      <c r="F603" s="2">
        <v>39031</v>
      </c>
      <c r="G603">
        <v>128.64453125</v>
      </c>
      <c r="H603" s="22">
        <f>_xll.BDH(H$3&amp;" Govt",$A$8,F603,F603)</f>
        <v>1.2850699999999999</v>
      </c>
      <c r="I603" s="14">
        <f t="shared" si="232"/>
        <v>100.10702238010381</v>
      </c>
      <c r="J603" s="2">
        <v>39031</v>
      </c>
      <c r="K603">
        <v>127.859375</v>
      </c>
      <c r="L603" s="22">
        <f>_xll.BDH(L$3&amp;" Govt",$A$8,J603,J603)</f>
        <v>1.2602500000000001</v>
      </c>
      <c r="M603">
        <f t="shared" si="233"/>
        <v>101.45556437214837</v>
      </c>
      <c r="N603" s="2">
        <v>39031</v>
      </c>
      <c r="O603">
        <v>128.59375</v>
      </c>
      <c r="P603" s="22">
        <f>_xll.BDH(P$3&amp;" Govt",$A$8,N603,N603)</f>
        <v>1.24146</v>
      </c>
      <c r="Q603">
        <f t="shared" si="234"/>
        <v>103.58267684822708</v>
      </c>
      <c r="R603" s="2">
        <v>39031</v>
      </c>
      <c r="S603">
        <v>128.95703125</v>
      </c>
      <c r="T603" s="22">
        <f>_xll.BDH(T$3&amp;" Govt",$A$8,R603,R603)</f>
        <v>1.21014</v>
      </c>
      <c r="U603">
        <f t="shared" si="235"/>
        <v>106.56372919662188</v>
      </c>
      <c r="V603" s="2">
        <v>39128</v>
      </c>
      <c r="W603">
        <v>101.69140625</v>
      </c>
      <c r="X603" s="22">
        <f>_xll.BDH(X$3&amp;" Govt",$A$8,V603,V603)</f>
        <v>1.0644199999999999</v>
      </c>
      <c r="Y603">
        <f t="shared" si="236"/>
        <v>95.536917992897543</v>
      </c>
      <c r="Z603" s="2">
        <v>39031</v>
      </c>
      <c r="AA603">
        <v>123.34765625</v>
      </c>
      <c r="AB603" s="22">
        <f>_xll.BDH(AB$3&amp;" Govt",$A$8,Z603,Z603)</f>
        <v>1.16981</v>
      </c>
      <c r="AC603">
        <f t="shared" si="237"/>
        <v>105.44247035843428</v>
      </c>
      <c r="AD603" s="2">
        <v>39668</v>
      </c>
      <c r="AE603">
        <v>114.52734375</v>
      </c>
      <c r="AF603" s="22">
        <f>_xll.BDH(AF$3&amp;" Govt",$A$8,AD603,AD603)</f>
        <v>1.0939000000000001</v>
      </c>
      <c r="AG603">
        <f t="shared" si="238"/>
        <v>104.69635592832982</v>
      </c>
      <c r="AH603" s="2">
        <v>39031</v>
      </c>
      <c r="AI603">
        <v>121.5546875</v>
      </c>
      <c r="AJ603" s="22">
        <f>_xll.BDH(AJ$3&amp;" Govt",$A$8,AH603,AH603)</f>
        <v>1.14663</v>
      </c>
      <c r="AK603">
        <f t="shared" si="239"/>
        <v>106.01038477974586</v>
      </c>
      <c r="AL603" s="2">
        <v>40032</v>
      </c>
      <c r="AM603">
        <v>108.88671875</v>
      </c>
      <c r="AN603" s="22">
        <f>_xll.BDH(AN$3&amp;" Govt",$A$8,AL603,AL603)</f>
        <v>1.0556399999999999</v>
      </c>
      <c r="AO603">
        <f t="shared" si="240"/>
        <v>103.14758700882878</v>
      </c>
      <c r="AP603" s="2">
        <v>39031</v>
      </c>
      <c r="AQ603">
        <v>118.27734375</v>
      </c>
      <c r="AR603" s="22">
        <f>_xll.BDH(AR$3&amp;" Govt",$A$8,AP603,AP603)</f>
        <v>1.1323699999999999</v>
      </c>
      <c r="AS603">
        <f t="shared" si="241"/>
        <v>104.45114560611815</v>
      </c>
      <c r="AV603" s="22"/>
      <c r="AX603" s="2">
        <v>39031</v>
      </c>
      <c r="AY603">
        <v>108.5234375</v>
      </c>
      <c r="AZ603" s="22">
        <f>_xll.BDH(AZ$3&amp;" Govt",$A$8,AX603,AX603)</f>
        <v>1.1085400000000001</v>
      </c>
      <c r="BA603">
        <f t="shared" si="242"/>
        <v>97.897628863189411</v>
      </c>
      <c r="BB603" s="2">
        <v>39031</v>
      </c>
      <c r="BC603">
        <v>108.60546875</v>
      </c>
      <c r="BD603" s="22">
        <f>_xll.BDH(BD$3&amp;" Govt",$A$8,BB603,BB603)</f>
        <v>1.10189</v>
      </c>
      <c r="BE603">
        <f t="shared" si="243"/>
        <v>98.562895343455338</v>
      </c>
      <c r="BH603" s="22"/>
      <c r="BJ603" s="2">
        <v>39031</v>
      </c>
      <c r="BK603">
        <v>106.42578125</v>
      </c>
      <c r="BL603" s="22">
        <f>_xll.BDH(BL$3&amp;" Govt",$A$8,BJ603,BJ603)</f>
        <v>1.08012</v>
      </c>
      <c r="BM603">
        <f t="shared" si="244"/>
        <v>98.531442108284267</v>
      </c>
      <c r="BN603" s="2">
        <v>39206</v>
      </c>
      <c r="BO603">
        <v>102.84375</v>
      </c>
      <c r="BP603" s="22">
        <f>_xll.BDH(BP$3&amp;" Govt",$A$8,BN603,BN603)</f>
        <v>1.0666800000000001</v>
      </c>
      <c r="BQ603">
        <f t="shared" si="245"/>
        <v>96.414810439869498</v>
      </c>
      <c r="BR603" s="2">
        <v>39387</v>
      </c>
      <c r="BS603">
        <v>107.1015625</v>
      </c>
      <c r="BT603" s="22">
        <f>_xll.BDH(BT$3&amp;" Govt",$A$8,BR603,BR603)</f>
        <v>1.0689299999999999</v>
      </c>
      <c r="BU603">
        <f t="shared" si="246"/>
        <v>100.19511333763671</v>
      </c>
      <c r="BV603" s="2">
        <v>39567</v>
      </c>
      <c r="BW603">
        <v>112.6171875</v>
      </c>
      <c r="BX603" s="22">
        <f>_xll.BDH(BX$3&amp;" Govt",$A$8,BV603,BV603)</f>
        <v>1.0663800000000001</v>
      </c>
      <c r="BY603">
        <f t="shared" si="247"/>
        <v>105.60699516119956</v>
      </c>
      <c r="BZ603" s="2">
        <v>39749</v>
      </c>
      <c r="CA603">
        <v>101.4921875</v>
      </c>
      <c r="CB603" s="22">
        <f>_xll.BDH(CB$3&amp;" Govt",$A$8,BZ603,BZ603)</f>
        <v>1.08541</v>
      </c>
      <c r="CC603">
        <f t="shared" si="248"/>
        <v>93.505852627117861</v>
      </c>
      <c r="CD603" s="2">
        <v>39931</v>
      </c>
      <c r="CE603">
        <v>111.984375</v>
      </c>
      <c r="CF603" s="22">
        <f>_xll.BDH(CF$3&amp;" Govt",$A$8,CD603,CD603)</f>
        <v>1.05169</v>
      </c>
      <c r="CG603">
        <f t="shared" si="249"/>
        <v>106.48040297045708</v>
      </c>
      <c r="CH603" s="2">
        <v>40113</v>
      </c>
      <c r="CI603">
        <v>114.796875</v>
      </c>
      <c r="CJ603" s="22">
        <f>_xll.BDH(CJ$3&amp;" Govt",$A$8,CH603,CH603)</f>
        <v>1.04101</v>
      </c>
      <c r="CK603">
        <f t="shared" si="250"/>
        <v>110.27451705555183</v>
      </c>
      <c r="CN603" s="22"/>
      <c r="CR603" s="22"/>
      <c r="CV603" s="22"/>
      <c r="CZ603" s="22"/>
      <c r="DB603" s="2">
        <v>39036</v>
      </c>
      <c r="DC603">
        <v>110.9609375</v>
      </c>
      <c r="DD603" s="22">
        <f>_xll.BDH(DD$3&amp;" Govt",$A$8,DB603,DB603)</f>
        <v>1.07924</v>
      </c>
      <c r="DE603">
        <f t="shared" si="251"/>
        <v>102.81395936029058</v>
      </c>
      <c r="DF603" s="2">
        <v>39577</v>
      </c>
      <c r="DG603">
        <v>108.68359375</v>
      </c>
      <c r="DH603" s="22">
        <f>_xll.BDH(DH$3&amp;" Govt",$A$8,DF603,DF603)</f>
        <v>1.06897</v>
      </c>
      <c r="DI603">
        <f t="shared" si="252"/>
        <v>101.67132262832446</v>
      </c>
      <c r="DJ603" s="2">
        <v>39941</v>
      </c>
      <c r="DK603">
        <v>103.98046875</v>
      </c>
      <c r="DL603" s="22">
        <f>_xll.BDH(DL$3&amp;" Govt",$A$8,DJ603,DJ603)</f>
        <v>1.0527899999999999</v>
      </c>
      <c r="DM603">
        <f t="shared" si="253"/>
        <v>98.766580942068231</v>
      </c>
      <c r="DP603" s="22"/>
    </row>
    <row r="604" spans="4:120" x14ac:dyDescent="0.25">
      <c r="D604" s="2"/>
      <c r="F604" s="2">
        <v>39034</v>
      </c>
      <c r="G604">
        <v>128.63671875</v>
      </c>
      <c r="H604" s="22">
        <f>_xll.BDH(H$3&amp;" Govt",$A$8,F604,F604)</f>
        <v>1.28443</v>
      </c>
      <c r="I604" s="14">
        <f t="shared" si="232"/>
        <v>100.15082079210234</v>
      </c>
      <c r="J604" s="2">
        <v>39034</v>
      </c>
      <c r="K604">
        <v>127.76953125</v>
      </c>
      <c r="L604" s="22">
        <f>_xll.BDH(L$3&amp;" Govt",$A$8,J604,J604)</f>
        <v>1.25963</v>
      </c>
      <c r="M604">
        <f t="shared" si="233"/>
        <v>101.43417610726959</v>
      </c>
      <c r="N604" s="2">
        <v>39034</v>
      </c>
      <c r="O604">
        <v>128.48828125</v>
      </c>
      <c r="P604" s="22">
        <f>_xll.BDH(P$3&amp;" Govt",$A$8,N604,N604)</f>
        <v>1.24085</v>
      </c>
      <c r="Q604">
        <f t="shared" si="234"/>
        <v>103.54860075754523</v>
      </c>
      <c r="R604" s="2">
        <v>39034</v>
      </c>
      <c r="S604">
        <v>128.80078125</v>
      </c>
      <c r="T604" s="22">
        <f>_xll.BDH(T$3&amp;" Govt",$A$8,R604,R604)</f>
        <v>1.2095400000000001</v>
      </c>
      <c r="U604">
        <f t="shared" si="235"/>
        <v>106.48740946971576</v>
      </c>
      <c r="V604" s="2">
        <v>39129</v>
      </c>
      <c r="W604">
        <v>101.875</v>
      </c>
      <c r="X604" s="22">
        <f>_xll.BDH(X$3&amp;" Govt",$A$8,V604,V604)</f>
        <v>1.0644800000000001</v>
      </c>
      <c r="Y604">
        <f t="shared" si="236"/>
        <v>95.704005711709002</v>
      </c>
      <c r="Z604" s="2">
        <v>39034</v>
      </c>
      <c r="AA604">
        <v>123.13671875</v>
      </c>
      <c r="AB604" s="22">
        <f>_xll.BDH(AB$3&amp;" Govt",$A$8,Z604,Z604)</f>
        <v>1.1692400000000001</v>
      </c>
      <c r="AC604">
        <f t="shared" si="237"/>
        <v>105.31346750880914</v>
      </c>
      <c r="AD604" s="2">
        <v>39671</v>
      </c>
      <c r="AE604">
        <v>114.28125</v>
      </c>
      <c r="AF604" s="22">
        <f>_xll.BDH(AF$3&amp;" Govt",$A$8,AD604,AD604)</f>
        <v>1.09497</v>
      </c>
      <c r="AG604">
        <f t="shared" si="238"/>
        <v>104.36929778898052</v>
      </c>
      <c r="AH604" s="2">
        <v>39034</v>
      </c>
      <c r="AI604">
        <v>121.328125</v>
      </c>
      <c r="AJ604" s="22">
        <f>_xll.BDH(AJ$3&amp;" Govt",$A$8,AH604,AH604)</f>
        <v>1.1460600000000001</v>
      </c>
      <c r="AK604">
        <f t="shared" si="239"/>
        <v>105.86542153115892</v>
      </c>
      <c r="AL604" s="2">
        <v>40035</v>
      </c>
      <c r="AM604">
        <v>109.0546875</v>
      </c>
      <c r="AN604" s="22">
        <f>_xll.BDH(AN$3&amp;" Govt",$A$8,AL604,AL604)</f>
        <v>1.0565100000000001</v>
      </c>
      <c r="AO604">
        <f t="shared" si="240"/>
        <v>103.22163301814464</v>
      </c>
      <c r="AP604" s="2">
        <v>39034</v>
      </c>
      <c r="AQ604">
        <v>118.0546875</v>
      </c>
      <c r="AR604" s="22">
        <f>_xll.BDH(AR$3&amp;" Govt",$A$8,AP604,AP604)</f>
        <v>1.13181</v>
      </c>
      <c r="AS604">
        <f t="shared" si="241"/>
        <v>104.3061004055451</v>
      </c>
      <c r="AV604" s="22"/>
      <c r="AX604" s="2">
        <v>39034</v>
      </c>
      <c r="AY604">
        <v>108.28515625</v>
      </c>
      <c r="AZ604" s="22">
        <f>_xll.BDH(AZ$3&amp;" Govt",$A$8,AX604,AX604)</f>
        <v>1.1080000000000001</v>
      </c>
      <c r="BA604">
        <f t="shared" si="242"/>
        <v>97.730285424187713</v>
      </c>
      <c r="BB604" s="2">
        <v>39034</v>
      </c>
      <c r="BC604">
        <v>108.3671875</v>
      </c>
      <c r="BD604" s="22">
        <f>_xll.BDH(BD$3&amp;" Govt",$A$8,BB604,BB604)</f>
        <v>1.10134</v>
      </c>
      <c r="BE604">
        <f t="shared" si="243"/>
        <v>98.395761072874862</v>
      </c>
      <c r="BH604" s="22"/>
      <c r="BJ604" s="2">
        <v>39034</v>
      </c>
      <c r="BK604">
        <v>106.2109375</v>
      </c>
      <c r="BL604" s="22">
        <f>_xll.BDH(BL$3&amp;" Govt",$A$8,BJ604,BJ604)</f>
        <v>1.07959</v>
      </c>
      <c r="BM604">
        <f t="shared" si="244"/>
        <v>98.38080891820043</v>
      </c>
      <c r="BN604" s="2">
        <v>39209</v>
      </c>
      <c r="BO604">
        <v>102.76171875</v>
      </c>
      <c r="BP604" s="22">
        <f>_xll.BDH(BP$3&amp;" Govt",$A$8,BN604,BN604)</f>
        <v>1.06762</v>
      </c>
      <c r="BQ604">
        <f t="shared" si="245"/>
        <v>96.253085133287129</v>
      </c>
      <c r="BR604" s="2">
        <v>39388</v>
      </c>
      <c r="BS604">
        <v>107.69921875</v>
      </c>
      <c r="BT604" s="22">
        <f>_xll.BDH(BT$3&amp;" Govt",$A$8,BR604,BR604)</f>
        <v>1.0690299999999999</v>
      </c>
      <c r="BU604">
        <f t="shared" si="246"/>
        <v>100.74480486983528</v>
      </c>
      <c r="BV604" s="2">
        <v>39568</v>
      </c>
      <c r="BW604">
        <v>113.1328125</v>
      </c>
      <c r="BX604" s="22">
        <f>_xll.BDH(BX$3&amp;" Govt",$A$8,BV604,BV604)</f>
        <v>1.0664800000000001</v>
      </c>
      <c r="BY604">
        <f t="shared" si="247"/>
        <v>106.0805758195184</v>
      </c>
      <c r="BZ604" s="2">
        <v>39750</v>
      </c>
      <c r="CA604">
        <v>101.53515625</v>
      </c>
      <c r="CB604" s="22">
        <f>_xll.BDH(CB$3&amp;" Govt",$A$8,BZ604,BZ604)</f>
        <v>1.0852599999999999</v>
      </c>
      <c r="CC604">
        <f t="shared" si="248"/>
        <v>93.558369653354973</v>
      </c>
      <c r="CD604" s="2">
        <v>39932</v>
      </c>
      <c r="CE604">
        <v>111.53125</v>
      </c>
      <c r="CF604" s="22">
        <f>_xll.BDH(CF$3&amp;" Govt",$A$8,CD604,CD604)</f>
        <v>1.05186</v>
      </c>
      <c r="CG604">
        <f t="shared" si="249"/>
        <v>106.03240925598463</v>
      </c>
      <c r="CH604" s="2">
        <v>40114</v>
      </c>
      <c r="CI604">
        <v>114.84375</v>
      </c>
      <c r="CJ604" s="22">
        <f>_xll.BDH(CJ$3&amp;" Govt",$A$8,CH604,CH604)</f>
        <v>1.0410900000000001</v>
      </c>
      <c r="CK604">
        <f t="shared" si="250"/>
        <v>110.31106820735958</v>
      </c>
      <c r="CN604" s="22"/>
      <c r="CR604" s="22"/>
      <c r="CV604" s="22"/>
      <c r="CZ604" s="22"/>
      <c r="DB604" s="2">
        <v>39037</v>
      </c>
      <c r="DC604">
        <v>110.125</v>
      </c>
      <c r="DD604" s="22">
        <f>_xll.BDH(DD$3&amp;" Govt",$A$8,DB604,DB604)</f>
        <v>1.0790599999999999</v>
      </c>
      <c r="DE604">
        <f t="shared" si="251"/>
        <v>102.05641947621079</v>
      </c>
      <c r="DF604" s="2">
        <v>39580</v>
      </c>
      <c r="DG604">
        <v>108.53515625</v>
      </c>
      <c r="DH604" s="22">
        <f>_xll.BDH(DH$3&amp;" Govt",$A$8,DF604,DF604)</f>
        <v>1.0698700000000001</v>
      </c>
      <c r="DI604">
        <f t="shared" si="252"/>
        <v>101.44705080991147</v>
      </c>
      <c r="DJ604" s="2">
        <v>39944</v>
      </c>
      <c r="DK604">
        <v>105.1015625</v>
      </c>
      <c r="DL604" s="22">
        <f>_xll.BDH(DL$3&amp;" Govt",$A$8,DJ604,DJ604)</f>
        <v>1.0530299999999999</v>
      </c>
      <c r="DM604">
        <f t="shared" si="253"/>
        <v>99.80870677948397</v>
      </c>
      <c r="DP604" s="22"/>
    </row>
    <row r="605" spans="4:120" x14ac:dyDescent="0.25">
      <c r="D605" s="2"/>
      <c r="F605" s="2">
        <v>39035</v>
      </c>
      <c r="G605">
        <v>128.64453125</v>
      </c>
      <c r="H605" s="22">
        <f>_xll.BDH(H$3&amp;" Govt",$A$8,F605,F605)</f>
        <v>1.2842199999999999</v>
      </c>
      <c r="I605" s="14">
        <f t="shared" si="232"/>
        <v>100.17328125243338</v>
      </c>
      <c r="J605" s="2">
        <v>39035</v>
      </c>
      <c r="K605">
        <v>127.76171875</v>
      </c>
      <c r="L605" s="22">
        <f>_xll.BDH(L$3&amp;" Govt",$A$8,J605,J605)</f>
        <v>1.25943</v>
      </c>
      <c r="M605">
        <f t="shared" si="233"/>
        <v>101.44408085403714</v>
      </c>
      <c r="N605" s="2">
        <v>39035</v>
      </c>
      <c r="O605">
        <v>128.4609375</v>
      </c>
      <c r="P605" s="22">
        <f>_xll.BDH(P$3&amp;" Govt",$A$8,N605,N605)</f>
        <v>1.24065</v>
      </c>
      <c r="Q605">
        <f t="shared" si="234"/>
        <v>103.54325353645267</v>
      </c>
      <c r="R605" s="2">
        <v>39035</v>
      </c>
      <c r="S605">
        <v>128.79296875</v>
      </c>
      <c r="T605" s="22">
        <f>_xll.BDH(T$3&amp;" Govt",$A$8,R605,R605)</f>
        <v>1.2093499999999999</v>
      </c>
      <c r="U605">
        <f t="shared" si="235"/>
        <v>106.49767953859512</v>
      </c>
      <c r="V605" s="2">
        <v>39132</v>
      </c>
      <c r="W605">
        <v>101.875</v>
      </c>
      <c r="X605" s="22">
        <f>_xll.BDH(X$3&amp;" Govt",$A$8,V605,V605)</f>
        <v>1.0646500000000001</v>
      </c>
      <c r="Y605">
        <f t="shared" si="236"/>
        <v>95.688723993800764</v>
      </c>
      <c r="Z605" s="2">
        <v>39035</v>
      </c>
      <c r="AA605">
        <v>123.18359375</v>
      </c>
      <c r="AB605" s="22">
        <f>_xll.BDH(AB$3&amp;" Govt",$A$8,Z605,Z605)</f>
        <v>1.1690499999999999</v>
      </c>
      <c r="AC605">
        <f t="shared" si="237"/>
        <v>105.37068025319705</v>
      </c>
      <c r="AD605" s="2">
        <v>39672</v>
      </c>
      <c r="AE605">
        <v>114.58203125</v>
      </c>
      <c r="AF605" s="22">
        <f>_xll.BDH(AF$3&amp;" Govt",$A$8,AD605,AD605)</f>
        <v>1.0953200000000001</v>
      </c>
      <c r="AG605">
        <f t="shared" si="238"/>
        <v>104.61055330862213</v>
      </c>
      <c r="AH605" s="2">
        <v>39035</v>
      </c>
      <c r="AI605">
        <v>121.39453125</v>
      </c>
      <c r="AJ605" s="22">
        <f>_xll.BDH(AJ$3&amp;" Govt",$A$8,AH605,AH605)</f>
        <v>1.1458699999999999</v>
      </c>
      <c r="AK605">
        <f t="shared" si="239"/>
        <v>105.94092807211987</v>
      </c>
      <c r="AL605" s="2">
        <v>40036</v>
      </c>
      <c r="AM605">
        <v>109.05859375</v>
      </c>
      <c r="AN605" s="22">
        <f>_xll.BDH(AN$3&amp;" Govt",$A$8,AL605,AL605)</f>
        <v>1.05681</v>
      </c>
      <c r="AO605">
        <f t="shared" si="240"/>
        <v>103.19602743161022</v>
      </c>
      <c r="AP605" s="2">
        <v>39035</v>
      </c>
      <c r="AQ605">
        <v>118.09765625</v>
      </c>
      <c r="AR605" s="22">
        <f>_xll.BDH(AR$3&amp;" Govt",$A$8,AP605,AP605)</f>
        <v>1.1316299999999999</v>
      </c>
      <c r="AS605">
        <f t="shared" si="241"/>
        <v>104.3606622747718</v>
      </c>
      <c r="AV605" s="22"/>
      <c r="AX605" s="2">
        <v>39035</v>
      </c>
      <c r="AY605">
        <v>108.34375</v>
      </c>
      <c r="AZ605" s="22">
        <f>_xll.BDH(AZ$3&amp;" Govt",$A$8,AX605,AX605)</f>
        <v>1.10782</v>
      </c>
      <c r="BA605">
        <f t="shared" si="242"/>
        <v>97.799055803289335</v>
      </c>
      <c r="BB605" s="2">
        <v>39035</v>
      </c>
      <c r="BC605">
        <v>108.4609375</v>
      </c>
      <c r="BD605" s="22">
        <f>_xll.BDH(BD$3&amp;" Govt",$A$8,BB605,BB605)</f>
        <v>1.1011599999999999</v>
      </c>
      <c r="BE605">
        <f t="shared" si="243"/>
        <v>98.496982727305763</v>
      </c>
      <c r="BH605" s="22"/>
      <c r="BJ605" s="2">
        <v>39035</v>
      </c>
      <c r="BK605">
        <v>106.30078125</v>
      </c>
      <c r="BL605" s="22">
        <f>_xll.BDH(BL$3&amp;" Govt",$A$8,BJ605,BJ605)</f>
        <v>1.07942</v>
      </c>
      <c r="BM605">
        <f t="shared" si="244"/>
        <v>98.479536464026978</v>
      </c>
      <c r="BN605" s="2">
        <v>39210</v>
      </c>
      <c r="BO605">
        <v>102.86328125</v>
      </c>
      <c r="BP605" s="22">
        <f>_xll.BDH(BP$3&amp;" Govt",$A$8,BN605,BN605)</f>
        <v>1.0679400000000001</v>
      </c>
      <c r="BQ605">
        <f t="shared" si="245"/>
        <v>96.31934495383635</v>
      </c>
      <c r="BR605" s="2">
        <v>39391</v>
      </c>
      <c r="BS605">
        <v>107.74609375</v>
      </c>
      <c r="BT605" s="22">
        <f>_xll.BDH(BT$3&amp;" Govt",$A$8,BR605,BR605)</f>
        <v>1.06932</v>
      </c>
      <c r="BU605">
        <f t="shared" si="246"/>
        <v>100.7613191093405</v>
      </c>
      <c r="BV605" s="2">
        <v>39569</v>
      </c>
      <c r="BW605">
        <v>113.15625</v>
      </c>
      <c r="BX605" s="22">
        <f>_xll.BDH(BX$3&amp;" Govt",$A$8,BV605,BV605)</f>
        <v>1.0665800000000001</v>
      </c>
      <c r="BY605">
        <f t="shared" si="247"/>
        <v>106.09260439910742</v>
      </c>
      <c r="BZ605" s="2">
        <v>39751</v>
      </c>
      <c r="CA605">
        <v>101.328125</v>
      </c>
      <c r="CB605" s="22">
        <f>_xll.BDH(CB$3&amp;" Govt",$A$8,BZ605,BZ605)</f>
        <v>1.0851200000000001</v>
      </c>
      <c r="CC605">
        <f t="shared" si="248"/>
        <v>93.379649255381892</v>
      </c>
      <c r="CD605" s="2">
        <v>39933</v>
      </c>
      <c r="CE605">
        <v>110.75390625</v>
      </c>
      <c r="CF605" s="22">
        <f>_xll.BDH(CF$3&amp;" Govt",$A$8,CD605,CD605)</f>
        <v>1.05203</v>
      </c>
      <c r="CG605">
        <f t="shared" si="249"/>
        <v>105.27637638660494</v>
      </c>
      <c r="CH605" s="2">
        <v>40115</v>
      </c>
      <c r="CI605">
        <v>114.6953125</v>
      </c>
      <c r="CJ605" s="22">
        <f>_xll.BDH(CJ$3&amp;" Govt",$A$8,CH605,CH605)</f>
        <v>1.0411600000000001</v>
      </c>
      <c r="CK605">
        <f t="shared" si="250"/>
        <v>110.16108235045525</v>
      </c>
      <c r="CN605" s="22"/>
      <c r="CR605" s="22"/>
      <c r="CV605" s="22"/>
      <c r="CZ605" s="22"/>
      <c r="DB605" s="2">
        <v>39038</v>
      </c>
      <c r="DC605">
        <v>110.49609375</v>
      </c>
      <c r="DD605" s="22">
        <f>_xll.BDH(DD$3&amp;" Govt",$A$8,DB605,DB605)</f>
        <v>1.0788899999999999</v>
      </c>
      <c r="DE605">
        <f t="shared" si="251"/>
        <v>102.41645927759086</v>
      </c>
      <c r="DF605" s="2">
        <v>39581</v>
      </c>
      <c r="DG605">
        <v>107.19921875</v>
      </c>
      <c r="DH605" s="22">
        <f>_xll.BDH(DH$3&amp;" Govt",$A$8,DF605,DF605)</f>
        <v>1.07016</v>
      </c>
      <c r="DI605">
        <f t="shared" si="252"/>
        <v>100.17120687560738</v>
      </c>
      <c r="DJ605" s="2">
        <v>39945</v>
      </c>
      <c r="DK605">
        <v>105.609375</v>
      </c>
      <c r="DL605" s="22">
        <f>_xll.BDH(DL$3&amp;" Govt",$A$8,DJ605,DJ605)</f>
        <v>1.0531200000000001</v>
      </c>
      <c r="DM605">
        <f t="shared" si="253"/>
        <v>100.28237522789425</v>
      </c>
      <c r="DP605" s="22"/>
    </row>
    <row r="606" spans="4:120" x14ac:dyDescent="0.25">
      <c r="D606" s="2"/>
      <c r="F606" s="2">
        <v>39036</v>
      </c>
      <c r="G606">
        <v>128.65625</v>
      </c>
      <c r="H606" s="22">
        <f>_xll.BDH(H$3&amp;" Govt",$A$8,F606,F606)</f>
        <v>1.2840099999999999</v>
      </c>
      <c r="I606" s="14">
        <f t="shared" si="232"/>
        <v>100.19879128667223</v>
      </c>
      <c r="J606" s="2">
        <v>39036</v>
      </c>
      <c r="K606">
        <v>127.65625</v>
      </c>
      <c r="L606" s="22">
        <f>_xll.BDH(L$3&amp;" Govt",$A$8,J606,J606)</f>
        <v>1.25922</v>
      </c>
      <c r="M606">
        <f t="shared" si="233"/>
        <v>101.37724146693985</v>
      </c>
      <c r="N606" s="2">
        <v>39036</v>
      </c>
      <c r="O606">
        <v>128.27734375</v>
      </c>
      <c r="P606" s="22">
        <f>_xll.BDH(P$3&amp;" Govt",$A$8,N606,N606)</f>
        <v>1.2404500000000001</v>
      </c>
      <c r="Q606">
        <f t="shared" si="234"/>
        <v>103.41194223870369</v>
      </c>
      <c r="R606" s="2">
        <v>39036</v>
      </c>
      <c r="S606">
        <v>128.578125</v>
      </c>
      <c r="T606" s="22">
        <f>_xll.BDH(T$3&amp;" Govt",$A$8,R606,R606)</f>
        <v>1.2091499999999999</v>
      </c>
      <c r="U606">
        <f t="shared" si="235"/>
        <v>106.33761319935492</v>
      </c>
      <c r="V606" s="2">
        <v>39133</v>
      </c>
      <c r="W606">
        <v>101.84765625</v>
      </c>
      <c r="X606" s="22">
        <f>_xll.BDH(X$3&amp;" Govt",$A$8,V606,V606)</f>
        <v>1.06471</v>
      </c>
      <c r="Y606">
        <f t="shared" si="236"/>
        <v>95.657649735608757</v>
      </c>
      <c r="Z606" s="2">
        <v>39036</v>
      </c>
      <c r="AA606">
        <v>122.9375</v>
      </c>
      <c r="AB606" s="22">
        <f>_xll.BDH(AB$3&amp;" Govt",$A$8,Z606,Z606)</f>
        <v>1.1688499999999999</v>
      </c>
      <c r="AC606">
        <f t="shared" si="237"/>
        <v>105.17816657398298</v>
      </c>
      <c r="AD606" s="2">
        <v>39673</v>
      </c>
      <c r="AE606">
        <v>114.5234375</v>
      </c>
      <c r="AF606" s="22">
        <f>_xll.BDH(AF$3&amp;" Govt",$A$8,AD606,AD606)</f>
        <v>1.09568</v>
      </c>
      <c r="AG606">
        <f t="shared" si="238"/>
        <v>104.522705078125</v>
      </c>
      <c r="AH606" s="2">
        <v>39036</v>
      </c>
      <c r="AI606">
        <v>121.11328125</v>
      </c>
      <c r="AJ606" s="22">
        <f>_xll.BDH(AJ$3&amp;" Govt",$A$8,AH606,AH606)</f>
        <v>1.1456900000000001</v>
      </c>
      <c r="AK606">
        <f t="shared" si="239"/>
        <v>105.71208725746057</v>
      </c>
      <c r="AL606" s="2">
        <v>40037</v>
      </c>
      <c r="AM606">
        <v>109.05859375</v>
      </c>
      <c r="AN606" s="22">
        <f>_xll.BDH(AN$3&amp;" Govt",$A$8,AL606,AL606)</f>
        <v>1.0570999999999999</v>
      </c>
      <c r="AO606">
        <f t="shared" si="240"/>
        <v>103.16771710339609</v>
      </c>
      <c r="AP606" s="2">
        <v>39036</v>
      </c>
      <c r="AQ606">
        <v>117.8046875</v>
      </c>
      <c r="AR606" s="22">
        <f>_xll.BDH(AR$3&amp;" Govt",$A$8,AP606,AP606)</f>
        <v>1.13144</v>
      </c>
      <c r="AS606">
        <f t="shared" si="241"/>
        <v>104.11925289896061</v>
      </c>
      <c r="AV606" s="22"/>
      <c r="AX606" s="2">
        <v>39036</v>
      </c>
      <c r="AY606">
        <v>108.0703125</v>
      </c>
      <c r="AZ606" s="22">
        <f>_xll.BDH(AZ$3&amp;" Govt",$A$8,AX606,AX606)</f>
        <v>1.10764</v>
      </c>
      <c r="BA606">
        <f t="shared" si="242"/>
        <v>97.56808394424182</v>
      </c>
      <c r="BB606" s="2">
        <v>39036</v>
      </c>
      <c r="BC606">
        <v>108.13671875</v>
      </c>
      <c r="BD606" s="22">
        <f>_xll.BDH(BD$3&amp;" Govt",$A$8,BB606,BB606)</f>
        <v>1.1009800000000001</v>
      </c>
      <c r="BE606">
        <f t="shared" si="243"/>
        <v>98.218604107249902</v>
      </c>
      <c r="BH606" s="22"/>
      <c r="BJ606" s="2">
        <v>39036</v>
      </c>
      <c r="BK606">
        <v>106.00390625</v>
      </c>
      <c r="BL606" s="22">
        <f>_xll.BDH(BL$3&amp;" Govt",$A$8,BJ606,BJ606)</f>
        <v>1.07924</v>
      </c>
      <c r="BM606">
        <f t="shared" si="244"/>
        <v>98.220883445758133</v>
      </c>
      <c r="BN606" s="2">
        <v>39211</v>
      </c>
      <c r="BO606">
        <v>102.6171875</v>
      </c>
      <c r="BP606" s="22">
        <f>_xll.BDH(BP$3&amp;" Govt",$A$8,BN606,BN606)</f>
        <v>1.0682499999999999</v>
      </c>
      <c r="BQ606">
        <f t="shared" si="245"/>
        <v>96.061022700678691</v>
      </c>
      <c r="BR606" s="2">
        <v>39392</v>
      </c>
      <c r="BS606">
        <v>107.73046875</v>
      </c>
      <c r="BT606" s="22">
        <f>_xll.BDH(BT$3&amp;" Govt",$A$8,BR606,BR606)</f>
        <v>1.06942</v>
      </c>
      <c r="BU606">
        <f t="shared" si="246"/>
        <v>100.73728633277851</v>
      </c>
      <c r="BV606" s="2">
        <v>39570</v>
      </c>
      <c r="BW606">
        <v>112.71875</v>
      </c>
      <c r="BX606" s="22">
        <f>_xll.BDH(BX$3&amp;" Govt",$A$8,BV606,BV606)</f>
        <v>1.0668800000000001</v>
      </c>
      <c r="BY606">
        <f t="shared" si="247"/>
        <v>105.6526975854829</v>
      </c>
      <c r="BZ606" s="2">
        <v>39752</v>
      </c>
      <c r="CA606">
        <v>100.765625</v>
      </c>
      <c r="CB606" s="22">
        <f>_xll.BDH(CB$3&amp;" Govt",$A$8,BZ606,BZ606)</f>
        <v>1.0849800000000001</v>
      </c>
      <c r="CC606">
        <f t="shared" si="248"/>
        <v>92.873255728216179</v>
      </c>
      <c r="CD606" s="2">
        <v>39934</v>
      </c>
      <c r="CE606">
        <v>110.17578125</v>
      </c>
      <c r="CF606" s="22">
        <f>_xll.BDH(CF$3&amp;" Govt",$A$8,CD606,CD606)</f>
        <v>1.0522100000000001</v>
      </c>
      <c r="CG606">
        <f t="shared" si="249"/>
        <v>104.70892811320932</v>
      </c>
      <c r="CH606" s="2">
        <v>40116</v>
      </c>
      <c r="CI606">
        <v>115.453125</v>
      </c>
      <c r="CJ606" s="22">
        <f>_xll.BDH(CJ$3&amp;" Govt",$A$8,CH606,CH606)</f>
        <v>1.0412399999999999</v>
      </c>
      <c r="CK606">
        <f t="shared" si="250"/>
        <v>110.880416618647</v>
      </c>
      <c r="CN606" s="22"/>
      <c r="CR606" s="22"/>
      <c r="CV606" s="22"/>
      <c r="CZ606" s="22"/>
      <c r="DB606" s="2">
        <v>39041</v>
      </c>
      <c r="DC606">
        <v>110.46875</v>
      </c>
      <c r="DD606" s="22">
        <f>_xll.BDH(DD$3&amp;" Govt",$A$8,DB606,DB606)</f>
        <v>1.07836</v>
      </c>
      <c r="DE606">
        <f t="shared" si="251"/>
        <v>102.44143885158945</v>
      </c>
      <c r="DF606" s="2">
        <v>39582</v>
      </c>
      <c r="DG606">
        <v>107.46875</v>
      </c>
      <c r="DH606" s="22">
        <f>_xll.BDH(DH$3&amp;" Govt",$A$8,DF606,DF606)</f>
        <v>1.07046</v>
      </c>
      <c r="DI606">
        <f t="shared" si="252"/>
        <v>100.39492367767129</v>
      </c>
      <c r="DJ606" s="2">
        <v>39946</v>
      </c>
      <c r="DK606">
        <v>106.49609375</v>
      </c>
      <c r="DL606" s="22">
        <f>_xll.BDH(DL$3&amp;" Govt",$A$8,DJ606,DJ606)</f>
        <v>1.0531999999999999</v>
      </c>
      <c r="DM606">
        <f t="shared" si="253"/>
        <v>101.11668605203191</v>
      </c>
      <c r="DP606" s="22"/>
    </row>
    <row r="607" spans="4:120" x14ac:dyDescent="0.25">
      <c r="D607" s="2"/>
      <c r="F607" s="2">
        <v>39037</v>
      </c>
      <c r="G607">
        <v>128.5078125</v>
      </c>
      <c r="H607" s="22">
        <f>_xll.BDH(H$3&amp;" Govt",$A$8,F607,F607)</f>
        <v>1.2838000000000001</v>
      </c>
      <c r="I607" s="14">
        <f t="shared" si="232"/>
        <v>100.09955795295217</v>
      </c>
      <c r="J607" s="2">
        <v>39037</v>
      </c>
      <c r="K607">
        <v>127.5078125</v>
      </c>
      <c r="L607" s="22">
        <f>_xll.BDH(L$3&amp;" Govt",$A$8,J607,J607)</f>
        <v>1.25902</v>
      </c>
      <c r="M607">
        <f t="shared" si="233"/>
        <v>101.27544637892964</v>
      </c>
      <c r="N607" s="2">
        <v>39037</v>
      </c>
      <c r="O607">
        <v>128.01953125</v>
      </c>
      <c r="P607" s="22">
        <f>_xll.BDH(P$3&amp;" Govt",$A$8,N607,N607)</f>
        <v>1.24024</v>
      </c>
      <c r="Q607">
        <f t="shared" si="234"/>
        <v>103.22157908953106</v>
      </c>
      <c r="R607" s="2">
        <v>39037</v>
      </c>
      <c r="S607">
        <v>128.2109375</v>
      </c>
      <c r="T607" s="22">
        <f>_xll.BDH(T$3&amp;" Govt",$A$8,R607,R607)</f>
        <v>1.20895</v>
      </c>
      <c r="U607">
        <f t="shared" si="235"/>
        <v>106.05148062368171</v>
      </c>
      <c r="V607" s="2">
        <v>39134</v>
      </c>
      <c r="W607">
        <v>102.08984375</v>
      </c>
      <c r="X607" s="22">
        <f>_xll.BDH(X$3&amp;" Govt",$A$8,V607,V607)</f>
        <v>1.0647599999999999</v>
      </c>
      <c r="Y607">
        <f t="shared" si="236"/>
        <v>95.880615115143328</v>
      </c>
      <c r="Z607" s="2">
        <v>39037</v>
      </c>
      <c r="AA607">
        <v>122.52734375</v>
      </c>
      <c r="AB607" s="22">
        <f>_xll.BDH(AB$3&amp;" Govt",$A$8,Z607,Z607)</f>
        <v>1.16866</v>
      </c>
      <c r="AC607">
        <f t="shared" si="237"/>
        <v>104.84430351855971</v>
      </c>
      <c r="AD607" s="2">
        <v>39674</v>
      </c>
      <c r="AE607">
        <v>114.80859375</v>
      </c>
      <c r="AF607" s="22">
        <f>_xll.BDH(AF$3&amp;" Govt",$A$8,AD607,AD607)</f>
        <v>1.0960300000000001</v>
      </c>
      <c r="AG607">
        <f t="shared" si="238"/>
        <v>104.74949932939791</v>
      </c>
      <c r="AH607" s="2">
        <v>39037</v>
      </c>
      <c r="AI607">
        <v>120.640625</v>
      </c>
      <c r="AJ607" s="22">
        <f>_xll.BDH(AJ$3&amp;" Govt",$A$8,AH607,AH607)</f>
        <v>1.1455</v>
      </c>
      <c r="AK607">
        <f t="shared" si="239"/>
        <v>105.31700130947185</v>
      </c>
      <c r="AL607" s="2">
        <v>40038</v>
      </c>
      <c r="AM607">
        <v>109.0625</v>
      </c>
      <c r="AN607" s="22">
        <f>_xll.BDH(AN$3&amp;" Govt",$A$8,AL607,AL607)</f>
        <v>1.0573900000000001</v>
      </c>
      <c r="AO607">
        <f t="shared" si="240"/>
        <v>103.14311654167336</v>
      </c>
      <c r="AP607" s="2">
        <v>39037</v>
      </c>
      <c r="AQ607">
        <v>117.3515625</v>
      </c>
      <c r="AR607" s="22">
        <f>_xll.BDH(AR$3&amp;" Govt",$A$8,AP607,AP607)</f>
        <v>1.1312599999999999</v>
      </c>
      <c r="AS607">
        <f t="shared" si="241"/>
        <v>103.7352708484345</v>
      </c>
      <c r="AV607" s="22"/>
      <c r="AX607" s="2">
        <v>39037</v>
      </c>
      <c r="AY607">
        <v>107.55859375</v>
      </c>
      <c r="AZ607" s="22">
        <f>_xll.BDH(AZ$3&amp;" Govt",$A$8,AX607,AX607)</f>
        <v>1.10745</v>
      </c>
      <c r="BA607">
        <f t="shared" si="242"/>
        <v>97.122753848932234</v>
      </c>
      <c r="BB607" s="2">
        <v>39037</v>
      </c>
      <c r="BC607">
        <v>107.64453125</v>
      </c>
      <c r="BD607" s="22">
        <f>_xll.BDH(BD$3&amp;" Govt",$A$8,BB607,BB607)</f>
        <v>1.1008</v>
      </c>
      <c r="BE607">
        <f t="shared" si="243"/>
        <v>97.787546557049424</v>
      </c>
      <c r="BH607" s="22"/>
      <c r="BJ607" s="2">
        <v>39037</v>
      </c>
      <c r="BK607">
        <v>105.48828125</v>
      </c>
      <c r="BL607" s="22">
        <f>_xll.BDH(BL$3&amp;" Govt",$A$8,BJ607,BJ607)</f>
        <v>1.0790599999999999</v>
      </c>
      <c r="BM607">
        <f t="shared" si="244"/>
        <v>97.759421394547118</v>
      </c>
      <c r="BN607" s="2">
        <v>39212</v>
      </c>
      <c r="BO607">
        <v>102.93359375</v>
      </c>
      <c r="BP607" s="22">
        <f>_xll.BDH(BP$3&amp;" Govt",$A$8,BN607,BN607)</f>
        <v>1.06856</v>
      </c>
      <c r="BQ607">
        <f t="shared" si="245"/>
        <v>96.329259704649246</v>
      </c>
      <c r="BR607" s="2">
        <v>39393</v>
      </c>
      <c r="BS607">
        <v>107.9609375</v>
      </c>
      <c r="BT607" s="22">
        <f>_xll.BDH(BT$3&amp;" Govt",$A$8,BR607,BR607)</f>
        <v>1.06952</v>
      </c>
      <c r="BU607">
        <f t="shared" si="246"/>
        <v>100.94335543047347</v>
      </c>
      <c r="BV607" s="2">
        <v>39573</v>
      </c>
      <c r="BW607">
        <v>113.0078125</v>
      </c>
      <c r="BX607" s="22">
        <f>_xll.BDH(BX$3&amp;" Govt",$A$8,BV607,BV607)</f>
        <v>1.06778</v>
      </c>
      <c r="BY607">
        <f t="shared" si="247"/>
        <v>105.83435960591133</v>
      </c>
      <c r="BZ607" s="2">
        <v>39755</v>
      </c>
      <c r="CA607">
        <v>101.2109375</v>
      </c>
      <c r="CB607" s="22">
        <f>_xll.BDH(CB$3&amp;" Govt",$A$8,BZ607,BZ607)</f>
        <v>1.08474</v>
      </c>
      <c r="CC607">
        <f t="shared" si="248"/>
        <v>93.304328687058643</v>
      </c>
      <c r="CD607" s="2">
        <v>39937</v>
      </c>
      <c r="CE607">
        <v>110.140625</v>
      </c>
      <c r="CF607" s="22">
        <f>_xll.BDH(CF$3&amp;" Govt",$A$8,CD607,CD607)</f>
        <v>1.05246</v>
      </c>
      <c r="CG607">
        <f t="shared" si="249"/>
        <v>104.65065180624443</v>
      </c>
      <c r="CH607" s="2">
        <v>40119</v>
      </c>
      <c r="CI607">
        <v>115.52734375</v>
      </c>
      <c r="CJ607" s="22">
        <f>_xll.BDH(CJ$3&amp;" Govt",$A$8,CH607,CH607)</f>
        <v>1.0414099999999999</v>
      </c>
      <c r="CK607">
        <f t="shared" si="250"/>
        <v>110.93358403510625</v>
      </c>
      <c r="CN607" s="22"/>
      <c r="CR607" s="22"/>
      <c r="CV607" s="22"/>
      <c r="CZ607" s="22"/>
      <c r="DB607" s="2">
        <v>39042</v>
      </c>
      <c r="DC607">
        <v>110.57421875</v>
      </c>
      <c r="DD607" s="22">
        <f>_xll.BDH(DD$3&amp;" Govt",$A$8,DB607,DB607)</f>
        <v>1.0781799999999999</v>
      </c>
      <c r="DE607">
        <f t="shared" si="251"/>
        <v>102.55636234209501</v>
      </c>
      <c r="DF607" s="2">
        <v>39583</v>
      </c>
      <c r="DG607">
        <v>108.42578125</v>
      </c>
      <c r="DH607" s="22">
        <f>_xll.BDH(DH$3&amp;" Govt",$A$8,DF607,DF607)</f>
        <v>1.0707599999999999</v>
      </c>
      <c r="DI607">
        <f t="shared" si="252"/>
        <v>101.26058243677389</v>
      </c>
      <c r="DJ607" s="2">
        <v>39947</v>
      </c>
      <c r="DK607">
        <v>107.234375</v>
      </c>
      <c r="DL607" s="22">
        <f>_xll.BDH(DL$3&amp;" Govt",$A$8,DJ607,DJ607)</f>
        <v>1.05328</v>
      </c>
      <c r="DM607">
        <f t="shared" si="253"/>
        <v>101.80994132614309</v>
      </c>
      <c r="DP607" s="22"/>
    </row>
    <row r="608" spans="4:120" x14ac:dyDescent="0.25">
      <c r="D608" s="2"/>
      <c r="F608" s="2">
        <v>39038</v>
      </c>
      <c r="G608">
        <v>128.5390625</v>
      </c>
      <c r="H608" s="22">
        <f>_xll.BDH(H$3&amp;" Govt",$A$8,F608,F608)</f>
        <v>1.28359</v>
      </c>
      <c r="I608" s="14">
        <f t="shared" si="232"/>
        <v>100.14028038548135</v>
      </c>
      <c r="J608" s="2">
        <v>39038</v>
      </c>
      <c r="K608">
        <v>127.5625</v>
      </c>
      <c r="L608" s="22">
        <f>_xll.BDH(L$3&amp;" Govt",$A$8,J608,J608)</f>
        <v>1.25881</v>
      </c>
      <c r="M608">
        <f t="shared" si="233"/>
        <v>101.33578538460928</v>
      </c>
      <c r="N608" s="2">
        <v>39038</v>
      </c>
      <c r="O608">
        <v>128.16796875</v>
      </c>
      <c r="P608" s="22">
        <f>_xll.BDH(P$3&amp;" Govt",$A$8,N608,N608)</f>
        <v>1.24004</v>
      </c>
      <c r="Q608">
        <f t="shared" si="234"/>
        <v>103.35793099416148</v>
      </c>
      <c r="R608" s="2">
        <v>39038</v>
      </c>
      <c r="S608">
        <v>128.43359375</v>
      </c>
      <c r="T608" s="22">
        <f>_xll.BDH(T$3&amp;" Govt",$A$8,R608,R608)</f>
        <v>1.20875</v>
      </c>
      <c r="U608">
        <f t="shared" si="235"/>
        <v>106.25323164426059</v>
      </c>
      <c r="V608" s="2">
        <v>39135</v>
      </c>
      <c r="W608">
        <v>102.06640625</v>
      </c>
      <c r="X608" s="22">
        <f>_xll.BDH(X$3&amp;" Govt",$A$8,V608,V608)</f>
        <v>1.0648200000000001</v>
      </c>
      <c r="Y608">
        <f t="shared" si="236"/>
        <v>95.85320171484382</v>
      </c>
      <c r="Z608" s="2">
        <v>39038</v>
      </c>
      <c r="AA608">
        <v>122.75390625</v>
      </c>
      <c r="AB608" s="22">
        <f>_xll.BDH(AB$3&amp;" Govt",$A$8,Z608,Z608)</f>
        <v>1.1684700000000001</v>
      </c>
      <c r="AC608">
        <f t="shared" si="237"/>
        <v>105.05524853012913</v>
      </c>
      <c r="AD608" s="2">
        <v>39675</v>
      </c>
      <c r="AE608">
        <v>114.80078125</v>
      </c>
      <c r="AF608" s="22">
        <f>_xll.BDH(AF$3&amp;" Govt",$A$8,AD608,AD608)</f>
        <v>1.09639</v>
      </c>
      <c r="AG608">
        <f t="shared" si="238"/>
        <v>104.70797914063427</v>
      </c>
      <c r="AH608" s="2">
        <v>39038</v>
      </c>
      <c r="AI608">
        <v>120.87890625</v>
      </c>
      <c r="AJ608" s="22">
        <f>_xll.BDH(AJ$3&amp;" Govt",$A$8,AH608,AH608)</f>
        <v>1.1453100000000001</v>
      </c>
      <c r="AK608">
        <f t="shared" si="239"/>
        <v>105.54252233019881</v>
      </c>
      <c r="AL608" s="2">
        <v>40039</v>
      </c>
      <c r="AM608">
        <v>108.85546875</v>
      </c>
      <c r="AN608" s="22">
        <f>_xll.BDH(AN$3&amp;" Govt",$A$8,AL608,AL608)</f>
        <v>1.05768</v>
      </c>
      <c r="AO608">
        <f t="shared" si="240"/>
        <v>102.91909533129113</v>
      </c>
      <c r="AP608" s="2">
        <v>39038</v>
      </c>
      <c r="AQ608">
        <v>117.625</v>
      </c>
      <c r="AR608" s="22">
        <f>_xll.BDH(AR$3&amp;" Govt",$A$8,AP608,AP608)</f>
        <v>1.13107</v>
      </c>
      <c r="AS608">
        <f t="shared" si="241"/>
        <v>103.99444773533025</v>
      </c>
      <c r="AV608" s="22"/>
      <c r="AX608" s="2">
        <v>39038</v>
      </c>
      <c r="AY608">
        <v>107.83203125</v>
      </c>
      <c r="AZ608" s="22">
        <f>_xll.BDH(AZ$3&amp;" Govt",$A$8,AX608,AX608)</f>
        <v>1.10727</v>
      </c>
      <c r="BA608">
        <f t="shared" si="242"/>
        <v>97.385489763111082</v>
      </c>
      <c r="BB608" s="2">
        <v>39038</v>
      </c>
      <c r="BC608">
        <v>107.9375</v>
      </c>
      <c r="BD608" s="22">
        <f>_xll.BDH(BD$3&amp;" Govt",$A$8,BB608,BB608)</f>
        <v>1.1006199999999999</v>
      </c>
      <c r="BE608">
        <f t="shared" si="243"/>
        <v>98.069724337191772</v>
      </c>
      <c r="BH608" s="22"/>
      <c r="BJ608" s="2">
        <v>39038</v>
      </c>
      <c r="BK608">
        <v>105.7890625</v>
      </c>
      <c r="BL608" s="22">
        <f>_xll.BDH(BL$3&amp;" Govt",$A$8,BJ608,BJ608)</f>
        <v>1.0788899999999999</v>
      </c>
      <c r="BM608">
        <f t="shared" si="244"/>
        <v>98.053612972592205</v>
      </c>
      <c r="BN608" s="2">
        <v>39213</v>
      </c>
      <c r="BO608">
        <v>102.72265625</v>
      </c>
      <c r="BP608" s="22">
        <f>_xll.BDH(BP$3&amp;" Govt",$A$8,BN608,BN608)</f>
        <v>1.0688800000000001</v>
      </c>
      <c r="BQ608">
        <f t="shared" si="245"/>
        <v>96.103076350946779</v>
      </c>
      <c r="BR608" s="2">
        <v>39394</v>
      </c>
      <c r="BS608">
        <v>108.2421875</v>
      </c>
      <c r="BT608" s="22">
        <f>_xll.BDH(BT$3&amp;" Govt",$A$8,BR608,BR608)</f>
        <v>1.06962</v>
      </c>
      <c r="BU608">
        <f t="shared" si="246"/>
        <v>101.19686196967147</v>
      </c>
      <c r="BV608" s="2">
        <v>39574</v>
      </c>
      <c r="BW608">
        <v>112.7578125</v>
      </c>
      <c r="BX608" s="22">
        <f>_xll.BDH(BX$3&amp;" Govt",$A$8,BV608,BV608)</f>
        <v>1.0680799999999999</v>
      </c>
      <c r="BY608">
        <f t="shared" si="247"/>
        <v>105.57056821586399</v>
      </c>
      <c r="BZ608" s="2">
        <v>39756</v>
      </c>
      <c r="CA608">
        <v>102.28125</v>
      </c>
      <c r="CB608" s="22">
        <f>_xll.BDH(CB$3&amp;" Govt",$A$8,BZ608,BZ608)</f>
        <v>1.0846899999999999</v>
      </c>
      <c r="CC608">
        <f t="shared" si="248"/>
        <v>94.295374715356473</v>
      </c>
      <c r="CD608" s="2">
        <v>39938</v>
      </c>
      <c r="CE608">
        <v>110.23828125</v>
      </c>
      <c r="CF608" s="22">
        <f>_xll.BDH(CF$3&amp;" Govt",$A$8,CD608,CD608)</f>
        <v>1.05254</v>
      </c>
      <c r="CG608">
        <f t="shared" si="249"/>
        <v>104.73547917418816</v>
      </c>
      <c r="CH608" s="2">
        <v>40120</v>
      </c>
      <c r="CI608">
        <v>115.23046875</v>
      </c>
      <c r="CJ608" s="22">
        <f>_xll.BDH(CJ$3&amp;" Govt",$A$8,CH608,CH608)</f>
        <v>1.0414300000000001</v>
      </c>
      <c r="CK608">
        <f t="shared" si="250"/>
        <v>110.64638885954888</v>
      </c>
      <c r="CN608" s="22"/>
      <c r="CR608" s="22"/>
      <c r="CV608" s="22"/>
      <c r="CZ608" s="22"/>
      <c r="DB608" s="2">
        <v>39043</v>
      </c>
      <c r="DC608">
        <v>110.71875</v>
      </c>
      <c r="DD608" s="22">
        <f>_xll.BDH(DD$3&amp;" Govt",$A$8,DB608,DB608)</f>
        <v>1.0780000000000001</v>
      </c>
      <c r="DE608">
        <f t="shared" si="251"/>
        <v>102.707560296846</v>
      </c>
      <c r="DF608" s="2">
        <v>39584</v>
      </c>
      <c r="DG608">
        <v>108.65234375</v>
      </c>
      <c r="DH608" s="22">
        <f>_xll.BDH(DH$3&amp;" Govt",$A$8,DF608,DF608)</f>
        <v>1.0710599999999999</v>
      </c>
      <c r="DI608">
        <f t="shared" si="252"/>
        <v>101.44375081694771</v>
      </c>
      <c r="DJ608" s="2">
        <v>39948</v>
      </c>
      <c r="DK608">
        <v>107.90625</v>
      </c>
      <c r="DL608" s="22">
        <f>_xll.BDH(DL$3&amp;" Govt",$A$8,DJ608,DJ608)</f>
        <v>1.0533600000000001</v>
      </c>
      <c r="DM608">
        <f t="shared" si="253"/>
        <v>102.44004898610162</v>
      </c>
      <c r="DP608" s="22"/>
    </row>
    <row r="609" spans="4:120" x14ac:dyDescent="0.25">
      <c r="D609" s="2"/>
      <c r="F609" s="2">
        <v>39041</v>
      </c>
      <c r="G609">
        <v>128.55078125</v>
      </c>
      <c r="H609" s="22">
        <f>_xll.BDH(H$3&amp;" Govt",$A$8,F609,F609)</f>
        <v>1.2829600000000001</v>
      </c>
      <c r="I609" s="14">
        <f t="shared" si="232"/>
        <v>100.1985886153894</v>
      </c>
      <c r="J609" s="2">
        <v>39041</v>
      </c>
      <c r="K609">
        <v>127.57421875</v>
      </c>
      <c r="L609" s="22">
        <f>_xll.BDH(L$3&amp;" Govt",$A$8,J609,J609)</f>
        <v>1.2581899999999999</v>
      </c>
      <c r="M609">
        <f t="shared" si="233"/>
        <v>101.3950347324331</v>
      </c>
      <c r="N609" s="2">
        <v>39041</v>
      </c>
      <c r="O609">
        <v>128.1640625</v>
      </c>
      <c r="P609" s="22">
        <f>_xll.BDH(P$3&amp;" Govt",$A$8,N609,N609)</f>
        <v>1.23943</v>
      </c>
      <c r="Q609">
        <f t="shared" si="234"/>
        <v>103.40564816084813</v>
      </c>
      <c r="R609" s="2">
        <v>39041</v>
      </c>
      <c r="S609">
        <v>128.46484375</v>
      </c>
      <c r="T609" s="22">
        <f>_xll.BDH(T$3&amp;" Govt",$A$8,R609,R609)</f>
        <v>1.2081599999999999</v>
      </c>
      <c r="U609">
        <f t="shared" si="235"/>
        <v>106.330985755198</v>
      </c>
      <c r="V609" s="2">
        <v>39136</v>
      </c>
      <c r="W609">
        <v>102.3046875</v>
      </c>
      <c r="X609" s="22">
        <f>_xll.BDH(X$3&amp;" Govt",$A$8,V609,V609)</f>
        <v>1.06488</v>
      </c>
      <c r="Y609">
        <f t="shared" si="236"/>
        <v>96.071564401622709</v>
      </c>
      <c r="Z609" s="2">
        <v>39041</v>
      </c>
      <c r="AA609">
        <v>122.765625</v>
      </c>
      <c r="AB609" s="22">
        <f>_xll.BDH(AB$3&amp;" Govt",$A$8,Z609,Z609)</f>
        <v>1.1678999999999999</v>
      </c>
      <c r="AC609">
        <f t="shared" si="237"/>
        <v>105.11655535576676</v>
      </c>
      <c r="AD609" s="2">
        <v>39678</v>
      </c>
      <c r="AE609">
        <v>114.9140625</v>
      </c>
      <c r="AF609" s="22">
        <f>_xll.BDH(AF$3&amp;" Govt",$A$8,AD609,AD609)</f>
        <v>1.09745</v>
      </c>
      <c r="AG609">
        <f t="shared" si="238"/>
        <v>104.71006651783679</v>
      </c>
      <c r="AH609" s="2">
        <v>39041</v>
      </c>
      <c r="AI609">
        <v>120.890625</v>
      </c>
      <c r="AJ609" s="22">
        <f>_xll.BDH(AJ$3&amp;" Govt",$A$8,AH609,AH609)</f>
        <v>1.1447499999999999</v>
      </c>
      <c r="AK609">
        <f t="shared" si="239"/>
        <v>105.6043896047172</v>
      </c>
      <c r="AL609" s="2">
        <v>40042</v>
      </c>
      <c r="AM609">
        <v>108.9921875</v>
      </c>
      <c r="AN609" s="22">
        <f>_xll.BDH(AN$3&amp;" Govt",$A$8,AL609,AL609)</f>
        <v>1.0585599999999999</v>
      </c>
      <c r="AO609">
        <f t="shared" si="240"/>
        <v>102.96269224229142</v>
      </c>
      <c r="AP609" s="2">
        <v>39041</v>
      </c>
      <c r="AQ609">
        <v>117.62890625</v>
      </c>
      <c r="AR609" s="22">
        <f>_xll.BDH(AR$3&amp;" Govt",$A$8,AP609,AP609)</f>
        <v>1.13052</v>
      </c>
      <c r="AS609">
        <f t="shared" si="241"/>
        <v>104.04849648834166</v>
      </c>
      <c r="AV609" s="22"/>
      <c r="AX609" s="2">
        <v>39041</v>
      </c>
      <c r="AY609">
        <v>107.85546875</v>
      </c>
      <c r="AZ609" s="22">
        <f>_xll.BDH(AZ$3&amp;" Govt",$A$8,AX609,AX609)</f>
        <v>1.10673</v>
      </c>
      <c r="BA609">
        <f t="shared" si="242"/>
        <v>97.454183721413528</v>
      </c>
      <c r="BB609" s="2">
        <v>39041</v>
      </c>
      <c r="BC609">
        <v>107.92578125</v>
      </c>
      <c r="BD609" s="22">
        <f>_xll.BDH(BD$3&amp;" Govt",$A$8,BB609,BB609)</f>
        <v>1.1000799999999999</v>
      </c>
      <c r="BE609">
        <f t="shared" si="243"/>
        <v>98.1072115209803</v>
      </c>
      <c r="BH609" s="22"/>
      <c r="BJ609" s="2">
        <v>39041</v>
      </c>
      <c r="BK609">
        <v>105.79296875</v>
      </c>
      <c r="BL609" s="22">
        <f>_xll.BDH(BL$3&amp;" Govt",$A$8,BJ609,BJ609)</f>
        <v>1.07836</v>
      </c>
      <c r="BM609">
        <f t="shared" si="244"/>
        <v>98.105427454653366</v>
      </c>
      <c r="BN609" s="2">
        <v>39216</v>
      </c>
      <c r="BO609">
        <v>102.57421875</v>
      </c>
      <c r="BP609" s="22">
        <f>_xll.BDH(BP$3&amp;" Govt",$A$8,BN609,BN609)</f>
        <v>1.06982</v>
      </c>
      <c r="BQ609">
        <f t="shared" si="245"/>
        <v>95.879885167598289</v>
      </c>
      <c r="BR609" s="2">
        <v>39395</v>
      </c>
      <c r="BS609">
        <v>108.9765625</v>
      </c>
      <c r="BT609" s="22">
        <f>_xll.BDH(BT$3&amp;" Govt",$A$8,BR609,BR609)</f>
        <v>1.0697099999999999</v>
      </c>
      <c r="BU609">
        <f t="shared" si="246"/>
        <v>101.87486561778427</v>
      </c>
      <c r="BV609" s="2">
        <v>39575</v>
      </c>
      <c r="BW609">
        <v>113.1796875</v>
      </c>
      <c r="BX609" s="22">
        <f>_xll.BDH(BX$3&amp;" Govt",$A$8,BV609,BV609)</f>
        <v>1.06837</v>
      </c>
      <c r="BY609">
        <f t="shared" si="247"/>
        <v>105.93678922096277</v>
      </c>
      <c r="BZ609" s="2">
        <v>39757</v>
      </c>
      <c r="CA609">
        <v>102.41796875</v>
      </c>
      <c r="CB609" s="22">
        <f>_xll.BDH(CB$3&amp;" Govt",$A$8,BZ609,BZ609)</f>
        <v>1.08464</v>
      </c>
      <c r="CC609">
        <f t="shared" si="248"/>
        <v>94.425771454123023</v>
      </c>
      <c r="CD609" s="2">
        <v>39939</v>
      </c>
      <c r="CE609">
        <v>110.58203125</v>
      </c>
      <c r="CF609" s="22">
        <f>_xll.BDH(CF$3&amp;" Govt",$A$8,CD609,CD609)</f>
        <v>1.0526200000000001</v>
      </c>
      <c r="CG609">
        <f t="shared" si="249"/>
        <v>105.05408528243809</v>
      </c>
      <c r="CH609" s="2">
        <v>40121</v>
      </c>
      <c r="CI609">
        <v>115.3203125</v>
      </c>
      <c r="CJ609" s="22">
        <f>_xll.BDH(CJ$3&amp;" Govt",$A$8,CH609,CH609)</f>
        <v>1.04145</v>
      </c>
      <c r="CK609">
        <f t="shared" si="250"/>
        <v>110.73053195064574</v>
      </c>
      <c r="CN609" s="22"/>
      <c r="CR609" s="22"/>
      <c r="CV609" s="22"/>
      <c r="CZ609" s="22"/>
      <c r="DB609" s="2">
        <v>39044</v>
      </c>
      <c r="DC609">
        <v>110.71875</v>
      </c>
      <c r="DD609" s="22">
        <f>_xll.BDH(DD$3&amp;" Govt",$A$8,DB609,DB609)</f>
        <v>1.0778300000000001</v>
      </c>
      <c r="DE609">
        <f t="shared" si="251"/>
        <v>102.72375977658814</v>
      </c>
      <c r="DF609" s="2">
        <v>39587</v>
      </c>
      <c r="DG609">
        <v>109.19140625</v>
      </c>
      <c r="DH609" s="22">
        <f>_xll.BDH(DH$3&amp;" Govt",$A$8,DF609,DF609)</f>
        <v>1.07195</v>
      </c>
      <c r="DI609">
        <f t="shared" si="252"/>
        <v>101.86240612901722</v>
      </c>
      <c r="DJ609" s="2">
        <v>39951</v>
      </c>
      <c r="DK609">
        <v>107.7421875</v>
      </c>
      <c r="DL609" s="22">
        <f>_xll.BDH(DL$3&amp;" Govt",$A$8,DJ609,DJ609)</f>
        <v>1.0536099999999999</v>
      </c>
      <c r="DM609">
        <f t="shared" si="253"/>
        <v>102.26002742950428</v>
      </c>
      <c r="DP609" s="22"/>
    </row>
    <row r="610" spans="4:120" x14ac:dyDescent="0.25">
      <c r="D610" s="2"/>
      <c r="F610" s="2">
        <v>39042</v>
      </c>
      <c r="G610">
        <v>128.58203125</v>
      </c>
      <c r="H610" s="22">
        <f>_xll.BDH(H$3&amp;" Govt",$A$8,F610,F610)</f>
        <v>1.2827500000000001</v>
      </c>
      <c r="I610" s="14">
        <f t="shared" si="232"/>
        <v>100.23935392710972</v>
      </c>
      <c r="J610" s="2">
        <v>39042</v>
      </c>
      <c r="K610">
        <v>127.76171875</v>
      </c>
      <c r="L610" s="22">
        <f>_xll.BDH(L$3&amp;" Govt",$A$8,J610,J610)</f>
        <v>1.2579799999999999</v>
      </c>
      <c r="M610">
        <f t="shared" si="233"/>
        <v>101.56100951525463</v>
      </c>
      <c r="N610" s="2">
        <v>39042</v>
      </c>
      <c r="O610">
        <v>128.3671875</v>
      </c>
      <c r="P610" s="22">
        <f>_xll.BDH(P$3&amp;" Govt",$A$8,N610,N610)</f>
        <v>1.2392300000000001</v>
      </c>
      <c r="Q610">
        <f t="shared" si="234"/>
        <v>103.58624912243893</v>
      </c>
      <c r="R610" s="2">
        <v>39042</v>
      </c>
      <c r="S610">
        <v>128.7421875</v>
      </c>
      <c r="T610" s="22">
        <f>_xll.BDH(T$3&amp;" Govt",$A$8,R610,R610)</f>
        <v>1.2079599999999999</v>
      </c>
      <c r="U610">
        <f t="shared" si="235"/>
        <v>106.57818760554986</v>
      </c>
      <c r="V610" s="2">
        <v>39139</v>
      </c>
      <c r="W610">
        <v>102.48046875</v>
      </c>
      <c r="X610" s="22">
        <f>_xll.BDH(X$3&amp;" Govt",$A$8,V610,V610)</f>
        <v>1.0650500000000001</v>
      </c>
      <c r="Y610">
        <f t="shared" si="236"/>
        <v>96.22127482277827</v>
      </c>
      <c r="Z610" s="2">
        <v>39042</v>
      </c>
      <c r="AA610">
        <v>122.9921875</v>
      </c>
      <c r="AB610" s="22">
        <f>_xll.BDH(AB$3&amp;" Govt",$A$8,Z610,Z610)</f>
        <v>1.1677</v>
      </c>
      <c r="AC610">
        <f t="shared" si="237"/>
        <v>105.32858396848506</v>
      </c>
      <c r="AD610" s="2">
        <v>39679</v>
      </c>
      <c r="AE610">
        <v>114.9921875</v>
      </c>
      <c r="AF610" s="22">
        <f>_xll.BDH(AF$3&amp;" Govt",$A$8,AD610,AD610)</f>
        <v>1.0977999999999999</v>
      </c>
      <c r="AG610">
        <f t="shared" si="238"/>
        <v>104.74784796866462</v>
      </c>
      <c r="AH610" s="2">
        <v>39042</v>
      </c>
      <c r="AI610">
        <v>121.12890625</v>
      </c>
      <c r="AJ610" s="22">
        <f>_xll.BDH(AJ$3&amp;" Govt",$A$8,AH610,AH610)</f>
        <v>1.14456</v>
      </c>
      <c r="AK610">
        <f t="shared" si="239"/>
        <v>105.83010611064513</v>
      </c>
      <c r="AL610" s="2">
        <v>40043</v>
      </c>
      <c r="AM610">
        <v>109.07421875</v>
      </c>
      <c r="AN610" s="22">
        <f>_xll.BDH(AN$3&amp;" Govt",$A$8,AL610,AL610)</f>
        <v>1.0588500000000001</v>
      </c>
      <c r="AO610">
        <f t="shared" si="240"/>
        <v>103.01196463143977</v>
      </c>
      <c r="AP610" s="2">
        <v>39042</v>
      </c>
      <c r="AQ610">
        <v>117.8828125</v>
      </c>
      <c r="AR610" s="22">
        <f>_xll.BDH(AR$3&amp;" Govt",$A$8,AP610,AP610)</f>
        <v>1.1303300000000001</v>
      </c>
      <c r="AS610">
        <f t="shared" si="241"/>
        <v>104.29061645714083</v>
      </c>
      <c r="AV610" s="22"/>
      <c r="AX610" s="2">
        <v>39042</v>
      </c>
      <c r="AY610">
        <v>108.015625</v>
      </c>
      <c r="AZ610" s="22">
        <f>_xll.BDH(AZ$3&amp;" Govt",$A$8,AX610,AX610)</f>
        <v>1.1065499999999999</v>
      </c>
      <c r="BA610">
        <f t="shared" si="242"/>
        <v>97.614771135511276</v>
      </c>
      <c r="BB610" s="2">
        <v>39042</v>
      </c>
      <c r="BC610">
        <v>108.12109375</v>
      </c>
      <c r="BD610" s="22">
        <f>_xll.BDH(BD$3&amp;" Govt",$A$8,BB610,BB610)</f>
        <v>1.0999000000000001</v>
      </c>
      <c r="BE610">
        <f t="shared" si="243"/>
        <v>98.300839849077178</v>
      </c>
      <c r="BH610" s="22"/>
      <c r="BJ610" s="2">
        <v>39042</v>
      </c>
      <c r="BK610">
        <v>105.96875</v>
      </c>
      <c r="BL610" s="22">
        <f>_xll.BDH(BL$3&amp;" Govt",$A$8,BJ610,BJ610)</f>
        <v>1.0781799999999999</v>
      </c>
      <c r="BM610">
        <f t="shared" si="244"/>
        <v>98.284841121148617</v>
      </c>
      <c r="BN610" s="2">
        <v>39217</v>
      </c>
      <c r="BO610">
        <v>102.2890625</v>
      </c>
      <c r="BP610" s="22">
        <f>_xll.BDH(BP$3&amp;" Govt",$A$8,BN610,BN610)</f>
        <v>1.07013</v>
      </c>
      <c r="BQ610">
        <f t="shared" si="245"/>
        <v>95.585641464121181</v>
      </c>
      <c r="BR610" s="2">
        <v>39398</v>
      </c>
      <c r="BS610">
        <v>108.9765625</v>
      </c>
      <c r="BT610" s="22">
        <f>_xll.BDH(BT$3&amp;" Govt",$A$8,BR610,BR610)</f>
        <v>1.0700099999999999</v>
      </c>
      <c r="BU610">
        <f t="shared" si="246"/>
        <v>101.84630283829124</v>
      </c>
      <c r="BV610" s="2">
        <v>39576</v>
      </c>
      <c r="BW610">
        <v>113.88671875</v>
      </c>
      <c r="BX610" s="22">
        <f>_xll.BDH(BX$3&amp;" Govt",$A$8,BV610,BV610)</f>
        <v>1.06867</v>
      </c>
      <c r="BY610">
        <f t="shared" si="247"/>
        <v>106.56864958312669</v>
      </c>
      <c r="BZ610" s="2">
        <v>39758</v>
      </c>
      <c r="CA610">
        <v>102.25</v>
      </c>
      <c r="CB610" s="22">
        <f>_xll.BDH(CB$3&amp;" Govt",$A$8,BZ610,BZ610)</f>
        <v>1.0845899999999999</v>
      </c>
      <c r="CC610">
        <f t="shared" si="248"/>
        <v>94.275256087553828</v>
      </c>
      <c r="CD610" s="2">
        <v>39940</v>
      </c>
      <c r="CE610">
        <v>110.26953125</v>
      </c>
      <c r="CF610" s="22">
        <f>_xll.BDH(CF$3&amp;" Govt",$A$8,CD610,CD610)</f>
        <v>1.0527</v>
      </c>
      <c r="CG610">
        <f t="shared" si="249"/>
        <v>104.74924598651089</v>
      </c>
      <c r="CH610" s="2">
        <v>40122</v>
      </c>
      <c r="CI610">
        <v>115.671875</v>
      </c>
      <c r="CJ610" s="22">
        <f>_xll.BDH(CJ$3&amp;" Govt",$A$8,CH610,CH610)</f>
        <v>1.0414699999999999</v>
      </c>
      <c r="CK610">
        <f t="shared" si="250"/>
        <v>111.06596925499535</v>
      </c>
      <c r="CN610" s="22"/>
      <c r="CR610" s="22"/>
      <c r="CV610" s="22"/>
      <c r="CZ610" s="22"/>
      <c r="DB610" s="2">
        <v>39045</v>
      </c>
      <c r="DC610">
        <v>111.2578125</v>
      </c>
      <c r="DD610" s="22">
        <f>_xll.BDH(DD$3&amp;" Govt",$A$8,DB610,DB610)</f>
        <v>1.07765</v>
      </c>
      <c r="DE610">
        <f t="shared" si="251"/>
        <v>103.24113812462302</v>
      </c>
      <c r="DF610" s="2">
        <v>39588</v>
      </c>
      <c r="DG610">
        <v>110.06640625</v>
      </c>
      <c r="DH610" s="22">
        <f>_xll.BDH(DH$3&amp;" Govt",$A$8,DF610,DF610)</f>
        <v>1.0722499999999999</v>
      </c>
      <c r="DI610">
        <f t="shared" si="252"/>
        <v>102.64994754021917</v>
      </c>
      <c r="DJ610" s="2">
        <v>39952</v>
      </c>
      <c r="DK610">
        <v>107.70703125</v>
      </c>
      <c r="DL610" s="22">
        <f>_xll.BDH(DL$3&amp;" Govt",$A$8,DJ610,DJ610)</f>
        <v>1.05369</v>
      </c>
      <c r="DM610">
        <f t="shared" si="253"/>
        <v>102.21889858497281</v>
      </c>
      <c r="DP610" s="22"/>
    </row>
    <row r="611" spans="4:120" x14ac:dyDescent="0.25">
      <c r="D611" s="2"/>
      <c r="F611" s="2">
        <v>39043</v>
      </c>
      <c r="G611">
        <v>128.6015625</v>
      </c>
      <c r="H611" s="22">
        <f>_xll.BDH(H$3&amp;" Govt",$A$8,F611,F611)</f>
        <v>1.28254</v>
      </c>
      <c r="I611" s="14">
        <f t="shared" si="232"/>
        <v>100.27099544653578</v>
      </c>
      <c r="J611" s="2">
        <v>39043</v>
      </c>
      <c r="K611">
        <v>127.765625</v>
      </c>
      <c r="L611" s="22">
        <f>_xll.BDH(L$3&amp;" Govt",$A$8,J611,J611)</f>
        <v>1.2577799999999999</v>
      </c>
      <c r="M611">
        <f t="shared" si="233"/>
        <v>101.58026443416179</v>
      </c>
      <c r="N611" s="2">
        <v>39043</v>
      </c>
      <c r="O611">
        <v>128.390625</v>
      </c>
      <c r="P611" s="22">
        <f>_xll.BDH(P$3&amp;" Govt",$A$8,N611,N611)</f>
        <v>1.23902</v>
      </c>
      <c r="Q611">
        <f t="shared" si="234"/>
        <v>103.6227219899598</v>
      </c>
      <c r="R611" s="2">
        <v>39043</v>
      </c>
      <c r="S611">
        <v>128.74609375</v>
      </c>
      <c r="T611" s="22">
        <f>_xll.BDH(T$3&amp;" Govt",$A$8,R611,R611)</f>
        <v>1.2077599999999999</v>
      </c>
      <c r="U611">
        <f t="shared" si="235"/>
        <v>106.59907080049017</v>
      </c>
      <c r="V611" s="2">
        <v>39140</v>
      </c>
      <c r="W611">
        <v>102.87109375</v>
      </c>
      <c r="X611" s="22">
        <f>_xll.BDH(X$3&amp;" Govt",$A$8,V611,V611)</f>
        <v>1.0650999999999999</v>
      </c>
      <c r="Y611">
        <f t="shared" si="236"/>
        <v>96.583507417143935</v>
      </c>
      <c r="Z611" s="2">
        <v>39043</v>
      </c>
      <c r="AA611">
        <v>123.02734375</v>
      </c>
      <c r="AB611" s="22">
        <f>_xll.BDH(AB$3&amp;" Govt",$A$8,Z611,Z611)</f>
        <v>1.16751</v>
      </c>
      <c r="AC611">
        <f t="shared" si="237"/>
        <v>105.37583725192931</v>
      </c>
      <c r="AD611" s="2">
        <v>39680</v>
      </c>
      <c r="AE611">
        <v>115.20703125</v>
      </c>
      <c r="AF611" s="22">
        <f>_xll.BDH(AF$3&amp;" Govt",$A$8,AD611,AD611)</f>
        <v>1.09816</v>
      </c>
      <c r="AG611">
        <f t="shared" si="238"/>
        <v>104.9091491676987</v>
      </c>
      <c r="AH611" s="2">
        <v>39043</v>
      </c>
      <c r="AI611">
        <v>121.19921875</v>
      </c>
      <c r="AJ611" s="22">
        <f>_xll.BDH(AJ$3&amp;" Govt",$A$8,AH611,AH611)</f>
        <v>1.1443699999999999</v>
      </c>
      <c r="AK611">
        <f t="shared" si="239"/>
        <v>105.90911920969617</v>
      </c>
      <c r="AL611" s="2">
        <v>40044</v>
      </c>
      <c r="AM611">
        <v>109.44140625</v>
      </c>
      <c r="AN611" s="22">
        <f>_xll.BDH(AN$3&amp;" Govt",$A$8,AL611,AL611)</f>
        <v>1.05914</v>
      </c>
      <c r="AO611">
        <f t="shared" si="240"/>
        <v>103.33044380346318</v>
      </c>
      <c r="AP611" s="2">
        <v>39043</v>
      </c>
      <c r="AQ611">
        <v>117.953125</v>
      </c>
      <c r="AR611" s="22">
        <f>_xll.BDH(AR$3&amp;" Govt",$A$8,AP611,AP611)</f>
        <v>1.1301399999999999</v>
      </c>
      <c r="AS611">
        <f t="shared" si="241"/>
        <v>104.37036561841896</v>
      </c>
      <c r="AV611" s="22"/>
      <c r="AX611" s="2">
        <v>39043</v>
      </c>
      <c r="AY611">
        <v>108.11328125</v>
      </c>
      <c r="AZ611" s="22">
        <f>_xll.BDH(AZ$3&amp;" Govt",$A$8,AX611,AX611)</f>
        <v>1.1063700000000001</v>
      </c>
      <c r="BA611">
        <f t="shared" si="242"/>
        <v>97.718919755597128</v>
      </c>
      <c r="BB611" s="2">
        <v>39043</v>
      </c>
      <c r="BC611">
        <v>108.21484375</v>
      </c>
      <c r="BD611" s="22">
        <f>_xll.BDH(BD$3&amp;" Govt",$A$8,BB611,BB611)</f>
        <v>1.09972</v>
      </c>
      <c r="BE611">
        <f t="shared" si="243"/>
        <v>98.402178509075029</v>
      </c>
      <c r="BH611" s="22"/>
      <c r="BJ611" s="2">
        <v>39043</v>
      </c>
      <c r="BK611">
        <v>106.046875</v>
      </c>
      <c r="BL611" s="22">
        <f>_xll.BDH(BL$3&amp;" Govt",$A$8,BJ611,BJ611)</f>
        <v>1.0780000000000001</v>
      </c>
      <c r="BM611">
        <f t="shared" si="244"/>
        <v>98.373724489795919</v>
      </c>
      <c r="BN611" s="2">
        <v>39218</v>
      </c>
      <c r="BO611">
        <v>102.22265625</v>
      </c>
      <c r="BP611" s="22">
        <f>_xll.BDH(BP$3&amp;" Govt",$A$8,BN611,BN611)</f>
        <v>1.0704400000000001</v>
      </c>
      <c r="BQ611">
        <f t="shared" si="245"/>
        <v>95.495923405328639</v>
      </c>
      <c r="BR611" s="2">
        <v>39399</v>
      </c>
      <c r="BS611">
        <v>108.38671875</v>
      </c>
      <c r="BT611" s="22">
        <f>_xll.BDH(BT$3&amp;" Govt",$A$8,BR611,BR611)</f>
        <v>1.0701100000000001</v>
      </c>
      <c r="BU611">
        <f t="shared" si="246"/>
        <v>101.28558629486687</v>
      </c>
      <c r="BV611" s="2">
        <v>39577</v>
      </c>
      <c r="BW611">
        <v>114.1484375</v>
      </c>
      <c r="BX611" s="22">
        <f>_xll.BDH(BX$3&amp;" Govt",$A$8,BV611,BV611)</f>
        <v>1.06897</v>
      </c>
      <c r="BY611">
        <f t="shared" si="247"/>
        <v>106.78357437533327</v>
      </c>
      <c r="BZ611" s="2">
        <v>39759</v>
      </c>
      <c r="CA611">
        <v>101.16015625</v>
      </c>
      <c r="CB611" s="22">
        <f>_xll.BDH(CB$3&amp;" Govt",$A$8,BZ611,BZ611)</f>
        <v>1.0845400000000001</v>
      </c>
      <c r="CC611">
        <f t="shared" si="248"/>
        <v>93.274712089918296</v>
      </c>
      <c r="CD611" s="2">
        <v>39941</v>
      </c>
      <c r="CE611">
        <v>110.34765625</v>
      </c>
      <c r="CF611" s="22">
        <f>_xll.BDH(CF$3&amp;" Govt",$A$8,CD611,CD611)</f>
        <v>1.0527899999999999</v>
      </c>
      <c r="CG611">
        <f t="shared" si="249"/>
        <v>104.81449885542227</v>
      </c>
      <c r="CH611" s="2">
        <v>40123</v>
      </c>
      <c r="CI611">
        <v>116.01171875</v>
      </c>
      <c r="CJ611" s="22">
        <f>_xll.BDH(CJ$3&amp;" Govt",$A$8,CH611,CH611)</f>
        <v>1.0415000000000001</v>
      </c>
      <c r="CK611">
        <f t="shared" si="250"/>
        <v>111.38907225156024</v>
      </c>
      <c r="CN611" s="22"/>
      <c r="CR611" s="22"/>
      <c r="CV611" s="22"/>
      <c r="CZ611" s="22"/>
      <c r="DB611" s="2">
        <v>39048</v>
      </c>
      <c r="DC611">
        <v>111.5</v>
      </c>
      <c r="DD611" s="22">
        <f>_xll.BDH(DD$3&amp;" Govt",$A$8,DB611,DB611)</f>
        <v>1.0771200000000001</v>
      </c>
      <c r="DE611">
        <f t="shared" si="251"/>
        <v>103.51678550207961</v>
      </c>
      <c r="DF611" s="2">
        <v>39589</v>
      </c>
      <c r="DG611">
        <v>110.41796875</v>
      </c>
      <c r="DH611" s="22">
        <f>_xll.BDH(DH$3&amp;" Govt",$A$8,DF611,DF611)</f>
        <v>1.0725500000000001</v>
      </c>
      <c r="DI611">
        <f t="shared" si="252"/>
        <v>102.94901752832035</v>
      </c>
      <c r="DJ611" s="2">
        <v>39953</v>
      </c>
      <c r="DK611">
        <v>108.51171875</v>
      </c>
      <c r="DL611" s="22">
        <f>_xll.BDH(DL$3&amp;" Govt",$A$8,DJ611,DJ611)</f>
        <v>1.0537799999999999</v>
      </c>
      <c r="DM611">
        <f t="shared" si="253"/>
        <v>102.97378840934542</v>
      </c>
      <c r="DP611" s="22"/>
    </row>
    <row r="612" spans="4:120" x14ac:dyDescent="0.25">
      <c r="D612" s="2"/>
      <c r="F612" s="2">
        <v>39044</v>
      </c>
      <c r="G612">
        <v>128.6015625</v>
      </c>
      <c r="H612" s="22">
        <f>_xll.BDH(H$3&amp;" Govt",$A$8,F612,F612)</f>
        <v>1.28233</v>
      </c>
      <c r="I612" s="14">
        <f t="shared" si="232"/>
        <v>100.28741626570384</v>
      </c>
      <c r="J612" s="2">
        <v>39044</v>
      </c>
      <c r="K612">
        <v>127.765625</v>
      </c>
      <c r="L612" s="22">
        <f>_xll.BDH(L$3&amp;" Govt",$A$8,J612,J612)</f>
        <v>1.2575700000000001</v>
      </c>
      <c r="M612">
        <f t="shared" si="233"/>
        <v>101.59722719212449</v>
      </c>
      <c r="N612" s="2">
        <v>39044</v>
      </c>
      <c r="O612">
        <v>128.390625</v>
      </c>
      <c r="P612" s="22">
        <f>_xll.BDH(P$3&amp;" Govt",$A$8,N612,N612)</f>
        <v>1.23882</v>
      </c>
      <c r="Q612">
        <f t="shared" si="234"/>
        <v>103.63945125199787</v>
      </c>
      <c r="R612" s="2">
        <v>39044</v>
      </c>
      <c r="S612">
        <v>128.74609375</v>
      </c>
      <c r="T612" s="22">
        <f>_xll.BDH(T$3&amp;" Govt",$A$8,R612,R612)</f>
        <v>1.20756</v>
      </c>
      <c r="U612">
        <f t="shared" si="235"/>
        <v>106.61672608400411</v>
      </c>
      <c r="V612" s="2">
        <v>39141</v>
      </c>
      <c r="W612">
        <v>102.86328125</v>
      </c>
      <c r="X612" s="22">
        <f>_xll.BDH(X$3&amp;" Govt",$A$8,V612,V612)</f>
        <v>1.0651600000000001</v>
      </c>
      <c r="Y612">
        <f t="shared" si="236"/>
        <v>96.570732331292945</v>
      </c>
      <c r="Z612" s="2">
        <v>39044</v>
      </c>
      <c r="AA612">
        <v>123.02734375</v>
      </c>
      <c r="AB612" s="22">
        <f>_xll.BDH(AB$3&amp;" Govt",$A$8,Z612,Z612)</f>
        <v>1.1673199999999999</v>
      </c>
      <c r="AC612">
        <f t="shared" si="237"/>
        <v>105.39298885481274</v>
      </c>
      <c r="AD612" s="2">
        <v>39681</v>
      </c>
      <c r="AE612">
        <v>115.33984375</v>
      </c>
      <c r="AF612" s="22">
        <f>_xll.BDH(AF$3&amp;" Govt",$A$8,AD612,AD612)</f>
        <v>1.0985100000000001</v>
      </c>
      <c r="AG612">
        <f t="shared" si="238"/>
        <v>104.99662611173315</v>
      </c>
      <c r="AH612" s="2">
        <v>39044</v>
      </c>
      <c r="AI612">
        <v>121.19921875</v>
      </c>
      <c r="AJ612" s="22">
        <f>_xll.BDH(AJ$3&amp;" Govt",$A$8,AH612,AH612)</f>
        <v>1.14419</v>
      </c>
      <c r="AK612">
        <f t="shared" si="239"/>
        <v>105.92578046478295</v>
      </c>
      <c r="AL612" s="2">
        <v>40045</v>
      </c>
      <c r="AM612">
        <v>109.7109375</v>
      </c>
      <c r="AN612" s="22">
        <f>_xll.BDH(AN$3&amp;" Govt",$A$8,AL612,AL612)</f>
        <v>1.0594300000000001</v>
      </c>
      <c r="AO612">
        <f t="shared" si="240"/>
        <v>103.55657051433317</v>
      </c>
      <c r="AP612" s="2">
        <v>39044</v>
      </c>
      <c r="AQ612">
        <v>117.953125</v>
      </c>
      <c r="AR612" s="22">
        <f>_xll.BDH(AR$3&amp;" Govt",$A$8,AP612,AP612)</f>
        <v>1.1299600000000001</v>
      </c>
      <c r="AS612">
        <f t="shared" si="241"/>
        <v>104.386991574923</v>
      </c>
      <c r="AV612" s="22"/>
      <c r="AX612" s="2">
        <v>39044</v>
      </c>
      <c r="AY612">
        <v>108.11328125</v>
      </c>
      <c r="AZ612" s="22">
        <f>_xll.BDH(AZ$3&amp;" Govt",$A$8,AX612,AX612)</f>
        <v>1.1061799999999999</v>
      </c>
      <c r="BA612">
        <f t="shared" si="242"/>
        <v>97.735704180151515</v>
      </c>
      <c r="BB612" s="2">
        <v>39044</v>
      </c>
      <c r="BC612">
        <v>108.21484375</v>
      </c>
      <c r="BD612" s="22">
        <f>_xll.BDH(BD$3&amp;" Govt",$A$8,BB612,BB612)</f>
        <v>1.09954</v>
      </c>
      <c r="BE612">
        <f t="shared" si="243"/>
        <v>98.418287420193906</v>
      </c>
      <c r="BH612" s="22"/>
      <c r="BJ612" s="2">
        <v>39044</v>
      </c>
      <c r="BK612">
        <v>106.046875</v>
      </c>
      <c r="BL612" s="22">
        <f>_xll.BDH(BL$3&amp;" Govt",$A$8,BJ612,BJ612)</f>
        <v>1.0778300000000001</v>
      </c>
      <c r="BM612">
        <f t="shared" si="244"/>
        <v>98.389240418247766</v>
      </c>
      <c r="BN612" s="2">
        <v>39219</v>
      </c>
      <c r="BO612">
        <v>102.04296875</v>
      </c>
      <c r="BP612" s="22">
        <f>_xll.BDH(BP$3&amp;" Govt",$A$8,BN612,BN612)</f>
        <v>1.0707500000000001</v>
      </c>
      <c r="BQ612">
        <f t="shared" si="245"/>
        <v>95.3004611253794</v>
      </c>
      <c r="BR612" s="2">
        <v>39400</v>
      </c>
      <c r="BS612">
        <v>108.48828125</v>
      </c>
      <c r="BT612" s="22">
        <f>_xll.BDH(BT$3&amp;" Govt",$A$8,BR612,BR612)</f>
        <v>1.0702099999999999</v>
      </c>
      <c r="BU612">
        <f t="shared" si="246"/>
        <v>101.37102180880389</v>
      </c>
      <c r="BV612" s="2">
        <v>39580</v>
      </c>
      <c r="BW612">
        <v>114.12109375</v>
      </c>
      <c r="BX612" s="22">
        <f>_xll.BDH(BX$3&amp;" Govt",$A$8,BV612,BV612)</f>
        <v>1.0698700000000001</v>
      </c>
      <c r="BY612">
        <f t="shared" si="247"/>
        <v>106.66818749006887</v>
      </c>
      <c r="BZ612" s="2">
        <v>39762</v>
      </c>
      <c r="CA612">
        <v>101.453125</v>
      </c>
      <c r="CB612" s="22">
        <f>_xll.BDH(CB$3&amp;" Govt",$A$8,BZ612,BZ612)</f>
        <v>1.08439</v>
      </c>
      <c r="CC612">
        <f t="shared" si="248"/>
        <v>93.55778363872777</v>
      </c>
      <c r="CD612" s="2">
        <v>39944</v>
      </c>
      <c r="CE612">
        <v>111.0234375</v>
      </c>
      <c r="CF612" s="22">
        <f>_xll.BDH(CF$3&amp;" Govt",$A$8,CD612,CD612)</f>
        <v>1.0530299999999999</v>
      </c>
      <c r="CG612">
        <f t="shared" si="249"/>
        <v>105.43235947693799</v>
      </c>
      <c r="CH612" s="2">
        <v>40126</v>
      </c>
      <c r="CI612">
        <v>116.58984375</v>
      </c>
      <c r="CJ612" s="22">
        <f>_xll.BDH(CJ$3&amp;" Govt",$A$8,CH612,CH612)</f>
        <v>1.04156</v>
      </c>
      <c r="CK612">
        <f t="shared" si="250"/>
        <v>111.93771242175198</v>
      </c>
      <c r="CN612" s="22"/>
      <c r="CR612" s="22"/>
      <c r="CV612" s="22"/>
      <c r="CZ612" s="22"/>
      <c r="DB612" s="2">
        <v>39049</v>
      </c>
      <c r="DC612">
        <v>111.671875</v>
      </c>
      <c r="DD612" s="22">
        <f>_xll.BDH(DD$3&amp;" Govt",$A$8,DB612,DB612)</f>
        <v>1.07694</v>
      </c>
      <c r="DE612">
        <f t="shared" si="251"/>
        <v>103.69368302783813</v>
      </c>
      <c r="DF612" s="2">
        <v>39590</v>
      </c>
      <c r="DG612">
        <v>109.1484375</v>
      </c>
      <c r="DH612" s="22">
        <f>_xll.BDH(DH$3&amp;" Govt",$A$8,DF612,DF612)</f>
        <v>1.0728500000000001</v>
      </c>
      <c r="DI612">
        <f t="shared" si="252"/>
        <v>101.73690404063942</v>
      </c>
      <c r="DJ612" s="2">
        <v>39954</v>
      </c>
      <c r="DK612">
        <v>106.53515625</v>
      </c>
      <c r="DL612" s="22">
        <f>_xll.BDH(DL$3&amp;" Govt",$A$8,DJ612,DJ612)</f>
        <v>1.05386</v>
      </c>
      <c r="DM612">
        <f t="shared" si="253"/>
        <v>101.09042591046249</v>
      </c>
      <c r="DP612" s="22"/>
    </row>
    <row r="613" spans="4:120" x14ac:dyDescent="0.25">
      <c r="D613" s="2"/>
      <c r="F613" s="2">
        <v>39045</v>
      </c>
      <c r="G613">
        <v>128.65625</v>
      </c>
      <c r="H613" s="22">
        <f>_xll.BDH(H$3&amp;" Govt",$A$8,F613,F613)</f>
        <v>1.2821199999999999</v>
      </c>
      <c r="I613" s="14">
        <f t="shared" si="232"/>
        <v>100.34649642779148</v>
      </c>
      <c r="J613" s="2">
        <v>39045</v>
      </c>
      <c r="K613">
        <v>127.8359375</v>
      </c>
      <c r="L613" s="22">
        <f>_xll.BDH(L$3&amp;" Govt",$A$8,J613,J613)</f>
        <v>1.25736</v>
      </c>
      <c r="M613">
        <f t="shared" si="233"/>
        <v>101.67011635490233</v>
      </c>
      <c r="N613" s="2">
        <v>39045</v>
      </c>
      <c r="O613">
        <v>128.51953125</v>
      </c>
      <c r="P613" s="22">
        <f>_xll.BDH(P$3&amp;" Govt",$A$8,N613,N613)</f>
        <v>1.2386200000000001</v>
      </c>
      <c r="Q613">
        <f t="shared" si="234"/>
        <v>103.76025839240445</v>
      </c>
      <c r="R613" s="2">
        <v>39045</v>
      </c>
      <c r="S613">
        <v>128.93359375</v>
      </c>
      <c r="T613" s="22">
        <f>_xll.BDH(T$3&amp;" Govt",$A$8,R613,R613)</f>
        <v>1.2073700000000001</v>
      </c>
      <c r="U613">
        <f t="shared" si="235"/>
        <v>106.78880024350447</v>
      </c>
      <c r="V613" s="2">
        <v>39142</v>
      </c>
      <c r="W613">
        <v>102.9921875</v>
      </c>
      <c r="X613" s="22">
        <f>_xll.BDH(X$3&amp;" Govt",$A$8,V613,V613)</f>
        <v>1.0652200000000001</v>
      </c>
      <c r="Y613">
        <f t="shared" si="236"/>
        <v>96.686306584555297</v>
      </c>
      <c r="Z613" s="2">
        <v>39045</v>
      </c>
      <c r="AA613">
        <v>123.27734375</v>
      </c>
      <c r="AB613" s="22">
        <f>_xll.BDH(AB$3&amp;" Govt",$A$8,Z613,Z613)</f>
        <v>1.16713</v>
      </c>
      <c r="AC613">
        <f t="shared" si="237"/>
        <v>105.6243466880296</v>
      </c>
      <c r="AD613" s="2">
        <v>39682</v>
      </c>
      <c r="AE613">
        <v>114.94140625</v>
      </c>
      <c r="AF613" s="22">
        <f>_xll.BDH(AF$3&amp;" Govt",$A$8,AD613,AD613)</f>
        <v>1.09887</v>
      </c>
      <c r="AG613">
        <f t="shared" si="238"/>
        <v>104.59963985730796</v>
      </c>
      <c r="AH613" s="2">
        <v>39045</v>
      </c>
      <c r="AI613">
        <v>121.40625</v>
      </c>
      <c r="AJ613" s="22">
        <f>_xll.BDH(AJ$3&amp;" Govt",$A$8,AH613,AH613)</f>
        <v>1.1439999999999999</v>
      </c>
      <c r="AK613">
        <f t="shared" si="239"/>
        <v>106.12434440559441</v>
      </c>
      <c r="AL613" s="2">
        <v>40046</v>
      </c>
      <c r="AM613">
        <v>109.65234375</v>
      </c>
      <c r="AN613" s="22">
        <f>_xll.BDH(AN$3&amp;" Govt",$A$8,AL613,AL613)</f>
        <v>1.0597300000000001</v>
      </c>
      <c r="AO613">
        <f t="shared" si="240"/>
        <v>103.47196337746406</v>
      </c>
      <c r="AP613" s="2">
        <v>39045</v>
      </c>
      <c r="AQ613">
        <v>118.1171875</v>
      </c>
      <c r="AR613" s="22">
        <f>_xll.BDH(AR$3&amp;" Govt",$A$8,AP613,AP613)</f>
        <v>1.1297699999999999</v>
      </c>
      <c r="AS613">
        <f t="shared" si="241"/>
        <v>104.54976455384725</v>
      </c>
      <c r="AV613" s="22"/>
      <c r="AX613" s="2">
        <v>39045</v>
      </c>
      <c r="AY613">
        <v>108.3359375</v>
      </c>
      <c r="AZ613" s="22">
        <f>_xll.BDH(AZ$3&amp;" Govt",$A$8,AX613,AX613)</f>
        <v>1.1060000000000001</v>
      </c>
      <c r="BA613">
        <f t="shared" si="242"/>
        <v>97.95292721518986</v>
      </c>
      <c r="BB613" s="2">
        <v>39045</v>
      </c>
      <c r="BC613">
        <v>108.4375</v>
      </c>
      <c r="BD613" s="22">
        <f>_xll.BDH(BD$3&amp;" Govt",$A$8,BB613,BB613)</f>
        <v>1.0993599999999999</v>
      </c>
      <c r="BE613">
        <f t="shared" si="243"/>
        <v>98.6369342162713</v>
      </c>
      <c r="BH613" s="22"/>
      <c r="BJ613" s="2">
        <v>39045</v>
      </c>
      <c r="BK613">
        <v>106.3125</v>
      </c>
      <c r="BL613" s="22">
        <f>_xll.BDH(BL$3&amp;" Govt",$A$8,BJ613,BJ613)</f>
        <v>1.07765</v>
      </c>
      <c r="BM613">
        <f t="shared" si="244"/>
        <v>98.65215979214031</v>
      </c>
      <c r="BN613" s="2">
        <v>39220</v>
      </c>
      <c r="BO613">
        <v>101.79296875</v>
      </c>
      <c r="BP613" s="22">
        <f>_xll.BDH(BP$3&amp;" Govt",$A$8,BN613,BN613)</f>
        <v>1.07107</v>
      </c>
      <c r="BQ613">
        <f t="shared" si="245"/>
        <v>95.03857707712848</v>
      </c>
      <c r="BR613" s="2">
        <v>39401</v>
      </c>
      <c r="BS613">
        <v>109.13671875</v>
      </c>
      <c r="BT613" s="22">
        <f>_xll.BDH(BT$3&amp;" Govt",$A$8,BR613,BR613)</f>
        <v>1.0703</v>
      </c>
      <c r="BU613">
        <f t="shared" si="246"/>
        <v>101.96834415584415</v>
      </c>
      <c r="BV613" s="2">
        <v>39581</v>
      </c>
      <c r="BW613">
        <v>113.3046875</v>
      </c>
      <c r="BX613" s="22">
        <f>_xll.BDH(BX$3&amp;" Govt",$A$8,BV613,BV613)</f>
        <v>1.07016</v>
      </c>
      <c r="BY613">
        <f t="shared" si="247"/>
        <v>105.87639932346565</v>
      </c>
      <c r="BZ613" s="2">
        <v>39763</v>
      </c>
      <c r="CA613">
        <v>101.453125</v>
      </c>
      <c r="CB613" s="22">
        <f>_xll.BDH(CB$3&amp;" Govt",$A$8,BZ613,BZ613)</f>
        <v>1.0843400000000001</v>
      </c>
      <c r="CC613">
        <f t="shared" si="248"/>
        <v>93.562097681538987</v>
      </c>
      <c r="CD613" s="2">
        <v>39945</v>
      </c>
      <c r="CE613">
        <v>111.3671875</v>
      </c>
      <c r="CF613" s="22">
        <f>_xll.BDH(CF$3&amp;" Govt",$A$8,CD613,CD613)</f>
        <v>1.0531200000000001</v>
      </c>
      <c r="CG613">
        <f t="shared" si="249"/>
        <v>105.74976023625038</v>
      </c>
      <c r="CH613" s="2">
        <v>40127</v>
      </c>
      <c r="CI613">
        <v>116.51171875</v>
      </c>
      <c r="CJ613" s="22">
        <f>_xll.BDH(CJ$3&amp;" Govt",$A$8,CH613,CH613)</f>
        <v>1.04158</v>
      </c>
      <c r="CK613">
        <f t="shared" si="250"/>
        <v>111.86055679832563</v>
      </c>
      <c r="CN613" s="22"/>
      <c r="CR613" s="22"/>
      <c r="CV613" s="22"/>
      <c r="CZ613" s="22"/>
      <c r="DB613" s="2">
        <v>39050</v>
      </c>
      <c r="DC613">
        <v>111.29296875</v>
      </c>
      <c r="DD613" s="22">
        <f>_xll.BDH(DD$3&amp;" Govt",$A$8,DB613,DB613)</f>
        <v>1.0767599999999999</v>
      </c>
      <c r="DE613">
        <f t="shared" si="251"/>
        <v>103.35912250640811</v>
      </c>
      <c r="DF613" s="2">
        <v>39591</v>
      </c>
      <c r="DG613">
        <v>109.8984375</v>
      </c>
      <c r="DH613" s="22">
        <f>_xll.BDH(DH$3&amp;" Govt",$A$8,DF613,DF613)</f>
        <v>1.07315</v>
      </c>
      <c r="DI613">
        <f t="shared" si="252"/>
        <v>102.40734053953315</v>
      </c>
      <c r="DJ613" s="2">
        <v>39955</v>
      </c>
      <c r="DK613">
        <v>106.61328125</v>
      </c>
      <c r="DL613" s="22">
        <f>_xll.BDH(DL$3&amp;" Govt",$A$8,DJ613,DJ613)</f>
        <v>1.0539400000000001</v>
      </c>
      <c r="DM613">
        <f t="shared" si="253"/>
        <v>101.15687918667096</v>
      </c>
      <c r="DP613" s="22"/>
    </row>
    <row r="614" spans="4:120" x14ac:dyDescent="0.25">
      <c r="D614" s="2"/>
      <c r="F614" s="2">
        <v>39048</v>
      </c>
      <c r="G614">
        <v>128.68359375</v>
      </c>
      <c r="H614" s="22">
        <f>_xll.BDH(H$3&amp;" Govt",$A$8,F614,F614)</f>
        <v>1.28149</v>
      </c>
      <c r="I614" s="14">
        <f t="shared" si="232"/>
        <v>100.41716576016979</v>
      </c>
      <c r="J614" s="2">
        <v>39048</v>
      </c>
      <c r="K614">
        <v>127.9453125</v>
      </c>
      <c r="L614" s="22">
        <f>_xll.BDH(L$3&amp;" Govt",$A$8,J614,J614)</f>
        <v>1.25675</v>
      </c>
      <c r="M614">
        <f t="shared" si="233"/>
        <v>101.80649492739208</v>
      </c>
      <c r="N614" s="2">
        <v>39048</v>
      </c>
      <c r="O614">
        <v>128.66796875</v>
      </c>
      <c r="P614" s="22">
        <f>_xll.BDH(P$3&amp;" Govt",$A$8,N614,N614)</f>
        <v>1.2380100000000001</v>
      </c>
      <c r="Q614">
        <f t="shared" si="234"/>
        <v>103.93128387492831</v>
      </c>
      <c r="R614" s="2">
        <v>39048</v>
      </c>
      <c r="S614">
        <v>129.1328125</v>
      </c>
      <c r="T614" s="22">
        <f>_xll.BDH(T$3&amp;" Govt",$A$8,R614,R614)</f>
        <v>1.2067700000000001</v>
      </c>
      <c r="U614">
        <f t="shared" si="235"/>
        <v>107.00697937469442</v>
      </c>
      <c r="V614" s="2">
        <v>39143</v>
      </c>
      <c r="W614">
        <v>103.2109375</v>
      </c>
      <c r="X614" s="22">
        <f>_xll.BDH(X$3&amp;" Govt",$A$8,V614,V614)</f>
        <v>1.06532</v>
      </c>
      <c r="Y614">
        <f t="shared" si="236"/>
        <v>96.88256814853753</v>
      </c>
      <c r="Z614" s="2">
        <v>39048</v>
      </c>
      <c r="AA614">
        <v>123.44921875</v>
      </c>
      <c r="AB614" s="22">
        <f>_xll.BDH(AB$3&amp;" Govt",$A$8,Z614,Z614)</f>
        <v>1.16656</v>
      </c>
      <c r="AC614">
        <f t="shared" si="237"/>
        <v>105.82329134378</v>
      </c>
      <c r="AD614" s="2">
        <v>39685</v>
      </c>
      <c r="AE614">
        <v>115.0859375</v>
      </c>
      <c r="AF614" s="22">
        <f>_xll.BDH(AF$3&amp;" Govt",$A$8,AD614,AD614)</f>
        <v>1.0999300000000001</v>
      </c>
      <c r="AG614">
        <f t="shared" si="238"/>
        <v>104.63023783331666</v>
      </c>
      <c r="AH614" s="2">
        <v>39048</v>
      </c>
      <c r="AI614">
        <v>121.57421875</v>
      </c>
      <c r="AJ614" s="22">
        <f>_xll.BDH(AJ$3&amp;" Govt",$A$8,AH614,AH614)</f>
        <v>1.1434299999999999</v>
      </c>
      <c r="AK614">
        <f t="shared" si="239"/>
        <v>106.32414642785304</v>
      </c>
      <c r="AL614" s="2">
        <v>40049</v>
      </c>
      <c r="AM614">
        <v>109.5078125</v>
      </c>
      <c r="AN614" s="22">
        <f>_xll.BDH(AN$3&amp;" Govt",$A$8,AL614,AL614)</f>
        <v>1.0606</v>
      </c>
      <c r="AO614">
        <f t="shared" si="240"/>
        <v>103.25081321893268</v>
      </c>
      <c r="AP614" s="2">
        <v>39048</v>
      </c>
      <c r="AQ614">
        <v>118.31640625</v>
      </c>
      <c r="AR614" s="22">
        <f>_xll.BDH(AR$3&amp;" Govt",$A$8,AP614,AP614)</f>
        <v>1.1292200000000001</v>
      </c>
      <c r="AS614">
        <f t="shared" si="241"/>
        <v>104.77710831370325</v>
      </c>
      <c r="AV614" s="22"/>
      <c r="AX614" s="2">
        <v>39048</v>
      </c>
      <c r="AY614">
        <v>108.53125</v>
      </c>
      <c r="AZ614" s="22">
        <f>_xll.BDH(AZ$3&amp;" Govt",$A$8,AX614,AX614)</f>
        <v>1.1054599999999999</v>
      </c>
      <c r="BA614">
        <f t="shared" si="242"/>
        <v>98.177455538870703</v>
      </c>
      <c r="BB614" s="2">
        <v>39048</v>
      </c>
      <c r="BC614">
        <v>108.66796875</v>
      </c>
      <c r="BD614" s="22">
        <f>_xll.BDH(BD$3&amp;" Govt",$A$8,BB614,BB614)</f>
        <v>1.0988199999999999</v>
      </c>
      <c r="BE614">
        <f t="shared" si="243"/>
        <v>98.895150024571819</v>
      </c>
      <c r="BH614" s="22"/>
      <c r="BJ614" s="2">
        <v>39048</v>
      </c>
      <c r="BK614">
        <v>106.5390625</v>
      </c>
      <c r="BL614" s="22">
        <f>_xll.BDH(BL$3&amp;" Govt",$A$8,BJ614,BJ614)</f>
        <v>1.0771200000000001</v>
      </c>
      <c r="BM614">
        <f t="shared" si="244"/>
        <v>98.911042873588826</v>
      </c>
      <c r="BN614" s="2">
        <v>39223</v>
      </c>
      <c r="BO614">
        <v>102.046875</v>
      </c>
      <c r="BP614" s="22">
        <f>_xll.BDH(BP$3&amp;" Govt",$A$8,BN614,BN614)</f>
        <v>1.0720099999999999</v>
      </c>
      <c r="BQ614">
        <f t="shared" si="245"/>
        <v>95.192092424510975</v>
      </c>
      <c r="BR614" s="2">
        <v>39402</v>
      </c>
      <c r="BS614">
        <v>109.06640625</v>
      </c>
      <c r="BT614" s="22">
        <f>_xll.BDH(BT$3&amp;" Govt",$A$8,BR614,BR614)</f>
        <v>1.0704</v>
      </c>
      <c r="BU614">
        <f t="shared" si="246"/>
        <v>101.89312990470852</v>
      </c>
      <c r="BV614" s="2">
        <v>39582</v>
      </c>
      <c r="BW614">
        <v>113.54296875</v>
      </c>
      <c r="BX614" s="22">
        <f>_xll.BDH(BX$3&amp;" Govt",$A$8,BV614,BV614)</f>
        <v>1.07046</v>
      </c>
      <c r="BY614">
        <f t="shared" si="247"/>
        <v>106.06932416904883</v>
      </c>
      <c r="BZ614" s="2">
        <v>39764</v>
      </c>
      <c r="CA614">
        <v>101.58984375</v>
      </c>
      <c r="CB614" s="22">
        <f>_xll.BDH(CB$3&amp;" Govt",$A$8,BZ614,BZ614)</f>
        <v>1.08429</v>
      </c>
      <c r="CC614">
        <f t="shared" si="248"/>
        <v>93.692502697617797</v>
      </c>
      <c r="CD614" s="2">
        <v>39946</v>
      </c>
      <c r="CE614">
        <v>111.28515625</v>
      </c>
      <c r="CF614" s="22">
        <f>_xll.BDH(CF$3&amp;" Govt",$A$8,CD614,CD614)</f>
        <v>1.0531999999999999</v>
      </c>
      <c r="CG614">
        <f t="shared" si="249"/>
        <v>105.66383996391949</v>
      </c>
      <c r="CH614" s="2">
        <v>40128</v>
      </c>
      <c r="CI614">
        <v>116.51171875</v>
      </c>
      <c r="CJ614" s="22">
        <f>_xll.BDH(CJ$3&amp;" Govt",$A$8,CH614,CH614)</f>
        <v>1.0416000000000001</v>
      </c>
      <c r="CK614">
        <f t="shared" si="250"/>
        <v>111.85840893817203</v>
      </c>
      <c r="CN614" s="22"/>
      <c r="CR614" s="22"/>
      <c r="CV614" s="22"/>
      <c r="CZ614" s="22"/>
      <c r="DB614" s="2">
        <v>39051</v>
      </c>
      <c r="DC614">
        <v>112.2734375</v>
      </c>
      <c r="DD614" s="22">
        <f>_xll.BDH(DD$3&amp;" Govt",$A$8,DB614,DB614)</f>
        <v>1.0765899999999999</v>
      </c>
      <c r="DE614">
        <f t="shared" si="251"/>
        <v>104.28616046963097</v>
      </c>
      <c r="DF614" s="2">
        <v>39594</v>
      </c>
      <c r="DG614">
        <v>109.76171875</v>
      </c>
      <c r="DH614" s="22">
        <f>_xll.BDH(DH$3&amp;" Govt",$A$8,DF614,DF614)</f>
        <v>1.0740400000000001</v>
      </c>
      <c r="DI614">
        <f t="shared" si="252"/>
        <v>102.1951870973148</v>
      </c>
      <c r="DJ614" s="2">
        <v>39958</v>
      </c>
      <c r="DK614">
        <v>106.61328125</v>
      </c>
      <c r="DL614" s="22">
        <f>_xll.BDH(DL$3&amp;" Govt",$A$8,DJ614,DJ614)</f>
        <v>1.05419</v>
      </c>
      <c r="DM614">
        <f t="shared" si="253"/>
        <v>101.132889943938</v>
      </c>
      <c r="DP614" s="22"/>
    </row>
    <row r="615" spans="4:120" x14ac:dyDescent="0.25">
      <c r="D615" s="2"/>
      <c r="F615" s="2">
        <v>39049</v>
      </c>
      <c r="G615">
        <v>128.6953125</v>
      </c>
      <c r="H615" s="22">
        <f>_xll.BDH(H$3&amp;" Govt",$A$8,F615,F615)</f>
        <v>1.28128</v>
      </c>
      <c r="I615" s="14">
        <f t="shared" si="232"/>
        <v>100.44277012050449</v>
      </c>
      <c r="J615" s="2">
        <v>39049</v>
      </c>
      <c r="K615">
        <v>128.09375</v>
      </c>
      <c r="L615" s="22">
        <f>_xll.BDH(L$3&amp;" Govt",$A$8,J615,J615)</f>
        <v>1.25654</v>
      </c>
      <c r="M615">
        <f t="shared" si="233"/>
        <v>101.94164133254812</v>
      </c>
      <c r="N615" s="2">
        <v>39049</v>
      </c>
      <c r="O615">
        <v>128.91015625</v>
      </c>
      <c r="P615" s="22">
        <f>_xll.BDH(P$3&amp;" Govt",$A$8,N615,N615)</f>
        <v>1.2378</v>
      </c>
      <c r="Q615">
        <f t="shared" si="234"/>
        <v>104.14457606236871</v>
      </c>
      <c r="R615" s="2">
        <v>39049</v>
      </c>
      <c r="S615">
        <v>129.38671875</v>
      </c>
      <c r="T615" s="22">
        <f>_xll.BDH(T$3&amp;" Govt",$A$8,R615,R615)</f>
        <v>1.2065699999999999</v>
      </c>
      <c r="U615">
        <f t="shared" si="235"/>
        <v>107.23515316144112</v>
      </c>
      <c r="V615" s="2">
        <v>39146</v>
      </c>
      <c r="W615">
        <v>103.15625</v>
      </c>
      <c r="X615" s="22">
        <f>_xll.BDH(X$3&amp;" Govt",$A$8,V615,V615)</f>
        <v>1.0656399999999999</v>
      </c>
      <c r="Y615">
        <f t="shared" si="236"/>
        <v>96.802156450583695</v>
      </c>
      <c r="Z615" s="2">
        <v>39049</v>
      </c>
      <c r="AA615">
        <v>123.67578125</v>
      </c>
      <c r="AB615" s="22">
        <f>_xll.BDH(AB$3&amp;" Govt",$A$8,Z615,Z615)</f>
        <v>1.1663600000000001</v>
      </c>
      <c r="AC615">
        <f t="shared" si="237"/>
        <v>106.03568473713089</v>
      </c>
      <c r="AD615" s="2">
        <v>39686</v>
      </c>
      <c r="AE615">
        <v>115.1328125</v>
      </c>
      <c r="AF615" s="22">
        <f>_xll.BDH(AF$3&amp;" Govt",$A$8,AD615,AD615)</f>
        <v>1.10029</v>
      </c>
      <c r="AG615">
        <f t="shared" si="238"/>
        <v>104.63860664006762</v>
      </c>
      <c r="AH615" s="2">
        <v>39049</v>
      </c>
      <c r="AI615">
        <v>121.83203125</v>
      </c>
      <c r="AJ615" s="22">
        <f>_xll.BDH(AJ$3&amp;" Govt",$A$8,AH615,AH615)</f>
        <v>1.1432500000000001</v>
      </c>
      <c r="AK615">
        <f t="shared" si="239"/>
        <v>106.56639514541875</v>
      </c>
      <c r="AL615" s="2">
        <v>40050</v>
      </c>
      <c r="AM615">
        <v>109.52734375</v>
      </c>
      <c r="AN615" s="22">
        <f>_xll.BDH(AN$3&amp;" Govt",$A$8,AL615,AL615)</f>
        <v>1.0608900000000001</v>
      </c>
      <c r="AO615">
        <f t="shared" si="240"/>
        <v>103.24099930247245</v>
      </c>
      <c r="AP615" s="2">
        <v>39049</v>
      </c>
      <c r="AQ615">
        <v>118.57421875</v>
      </c>
      <c r="AR615" s="22">
        <f>_xll.BDH(AR$3&amp;" Govt",$A$8,AP615,AP615)</f>
        <v>1.12903</v>
      </c>
      <c r="AS615">
        <f t="shared" si="241"/>
        <v>105.02308951046474</v>
      </c>
      <c r="AV615" s="22"/>
      <c r="AX615" s="2">
        <v>39049</v>
      </c>
      <c r="AY615">
        <v>108.7578125</v>
      </c>
      <c r="AZ615" s="22">
        <f>_xll.BDH(AZ$3&amp;" Govt",$A$8,AX615,AX615)</f>
        <v>1.10528</v>
      </c>
      <c r="BA615">
        <f t="shared" si="242"/>
        <v>98.398426190648522</v>
      </c>
      <c r="BB615" s="2">
        <v>39049</v>
      </c>
      <c r="BC615">
        <v>108.89453125</v>
      </c>
      <c r="BD615" s="22">
        <f>_xll.BDH(BD$3&amp;" Govt",$A$8,BB615,BB615)</f>
        <v>1.0986400000000001</v>
      </c>
      <c r="BE615">
        <f t="shared" si="243"/>
        <v>99.117573773028468</v>
      </c>
      <c r="BH615" s="22"/>
      <c r="BJ615" s="2">
        <v>39049</v>
      </c>
      <c r="BK615">
        <v>106.74609375</v>
      </c>
      <c r="BL615" s="22">
        <f>_xll.BDH(BL$3&amp;" Govt",$A$8,BJ615,BJ615)</f>
        <v>1.07694</v>
      </c>
      <c r="BM615">
        <f t="shared" si="244"/>
        <v>99.119815170761598</v>
      </c>
      <c r="BN615" s="2">
        <v>39224</v>
      </c>
      <c r="BO615">
        <v>101.62890625</v>
      </c>
      <c r="BP615" s="22">
        <f>_xll.BDH(BP$3&amp;" Govt",$A$8,BN615,BN615)</f>
        <v>1.0723199999999999</v>
      </c>
      <c r="BQ615">
        <f t="shared" si="245"/>
        <v>94.774793205386459</v>
      </c>
      <c r="BR615" s="2">
        <v>39405</v>
      </c>
      <c r="BS615">
        <v>110.0703125</v>
      </c>
      <c r="BT615" s="22">
        <f>_xll.BDH(BT$3&amp;" Govt",$A$8,BR615,BR615)</f>
        <v>1.0707</v>
      </c>
      <c r="BU615">
        <f t="shared" si="246"/>
        <v>102.80219716073597</v>
      </c>
      <c r="BV615" s="2">
        <v>39583</v>
      </c>
      <c r="BW615">
        <v>114.21875</v>
      </c>
      <c r="BX615" s="22">
        <f>_xll.BDH(BX$3&amp;" Govt",$A$8,BV615,BV615)</f>
        <v>1.0707599999999999</v>
      </c>
      <c r="BY615">
        <f t="shared" si="247"/>
        <v>106.67072920168853</v>
      </c>
      <c r="BZ615" s="2">
        <v>39765</v>
      </c>
      <c r="CA615">
        <v>100.8125</v>
      </c>
      <c r="CB615" s="22">
        <f>_xll.BDH(CB$3&amp;" Govt",$A$8,BZ615,BZ615)</f>
        <v>1.0842400000000001</v>
      </c>
      <c r="CC615">
        <f t="shared" si="248"/>
        <v>92.979875304360647</v>
      </c>
      <c r="CD615" s="2">
        <v>39947</v>
      </c>
      <c r="CE615">
        <v>111.48046875</v>
      </c>
      <c r="CF615" s="22">
        <f>_xll.BDH(CF$3&amp;" Govt",$A$8,CD615,CD615)</f>
        <v>1.05328</v>
      </c>
      <c r="CG615">
        <f t="shared" si="249"/>
        <v>105.84124710428377</v>
      </c>
      <c r="CH615" s="2">
        <v>40129</v>
      </c>
      <c r="CI615">
        <v>116.45703125</v>
      </c>
      <c r="CJ615" s="22">
        <f>_xll.BDH(CJ$3&amp;" Govt",$A$8,CH615,CH615)</f>
        <v>1.0416300000000001</v>
      </c>
      <c r="CK615">
        <f t="shared" si="250"/>
        <v>111.80268545452799</v>
      </c>
      <c r="CN615" s="22"/>
      <c r="CR615" s="22"/>
      <c r="CV615" s="22"/>
      <c r="CZ615" s="22"/>
      <c r="DB615" s="2">
        <v>39052</v>
      </c>
      <c r="DC615">
        <v>112.9765625</v>
      </c>
      <c r="DD615" s="22">
        <f>_xll.BDH(DD$3&amp;" Govt",$A$8,DB615,DB615)</f>
        <v>1.0764100000000001</v>
      </c>
      <c r="DE615">
        <f t="shared" si="251"/>
        <v>104.95681245993626</v>
      </c>
      <c r="DF615" s="2">
        <v>39595</v>
      </c>
      <c r="DG615">
        <v>108.421875</v>
      </c>
      <c r="DH615" s="22">
        <f>_xll.BDH(DH$3&amp;" Govt",$A$8,DF615,DF615)</f>
        <v>1.0743400000000001</v>
      </c>
      <c r="DI615">
        <f t="shared" si="252"/>
        <v>100.91951802967402</v>
      </c>
      <c r="DJ615" s="2">
        <v>39959</v>
      </c>
      <c r="DK615">
        <v>106.1171875</v>
      </c>
      <c r="DL615" s="22">
        <f>_xll.BDH(DL$3&amp;" Govt",$A$8,DJ615,DJ615)</f>
        <v>1.05427</v>
      </c>
      <c r="DM615">
        <f t="shared" si="253"/>
        <v>100.65465914803607</v>
      </c>
      <c r="DP615" s="22"/>
    </row>
    <row r="616" spans="4:120" x14ac:dyDescent="0.25">
      <c r="D616" s="2"/>
      <c r="F616" s="2">
        <v>39050</v>
      </c>
      <c r="G616">
        <v>128.7265625</v>
      </c>
      <c r="H616" s="22">
        <f>_xll.BDH(H$3&amp;" Govt",$A$8,F616,F616)</f>
        <v>1.2810699999999999</v>
      </c>
      <c r="I616" s="14">
        <f t="shared" si="232"/>
        <v>100.48362891957505</v>
      </c>
      <c r="J616" s="2">
        <v>39050</v>
      </c>
      <c r="K616">
        <v>128.22265625</v>
      </c>
      <c r="L616" s="22">
        <f>_xll.BDH(L$3&amp;" Govt",$A$8,J616,J616)</f>
        <v>1.2563299999999999</v>
      </c>
      <c r="M616">
        <f t="shared" si="233"/>
        <v>102.0612866444326</v>
      </c>
      <c r="N616" s="2">
        <v>39050</v>
      </c>
      <c r="O616">
        <v>129.05859375</v>
      </c>
      <c r="P616" s="22">
        <f>_xll.BDH(P$3&amp;" Govt",$A$8,N616,N616)</f>
        <v>1.2376</v>
      </c>
      <c r="Q616">
        <f t="shared" si="234"/>
        <v>104.28134595184227</v>
      </c>
      <c r="R616" s="2">
        <v>39050</v>
      </c>
      <c r="S616">
        <v>129.49609375</v>
      </c>
      <c r="T616" s="22">
        <f>_xll.BDH(T$3&amp;" Govt",$A$8,R616,R616)</f>
        <v>1.2063699999999999</v>
      </c>
      <c r="U616">
        <f t="shared" si="235"/>
        <v>107.3435958702554</v>
      </c>
      <c r="V616" s="2">
        <v>39147</v>
      </c>
      <c r="W616">
        <v>103.0546875</v>
      </c>
      <c r="X616" s="22">
        <f>_xll.BDH(X$3&amp;" Govt",$A$8,V616,V616)</f>
        <v>1.0657399999999999</v>
      </c>
      <c r="Y616">
        <f t="shared" si="236"/>
        <v>96.697775723910155</v>
      </c>
      <c r="Z616" s="2">
        <v>39050</v>
      </c>
      <c r="AA616">
        <v>123.73828125</v>
      </c>
      <c r="AB616" s="22">
        <f>_xll.BDH(AB$3&amp;" Govt",$A$8,Z616,Z616)</f>
        <v>1.1661699999999999</v>
      </c>
      <c r="AC616">
        <f t="shared" si="237"/>
        <v>106.10655500484492</v>
      </c>
      <c r="AD616" s="2">
        <v>39687</v>
      </c>
      <c r="AE616">
        <v>115.3671875</v>
      </c>
      <c r="AF616" s="22">
        <f>_xll.BDH(AF$3&amp;" Govt",$A$8,AD616,AD616)</f>
        <v>1.1006400000000001</v>
      </c>
      <c r="AG616">
        <f t="shared" si="238"/>
        <v>104.81827618476522</v>
      </c>
      <c r="AH616" s="2">
        <v>39050</v>
      </c>
      <c r="AI616">
        <v>121.859375</v>
      </c>
      <c r="AJ616" s="22">
        <f>_xll.BDH(AJ$3&amp;" Govt",$A$8,AH616,AH616)</f>
        <v>1.14306</v>
      </c>
      <c r="AK616">
        <f t="shared" si="239"/>
        <v>106.60803019963957</v>
      </c>
      <c r="AL616" s="2">
        <v>40051</v>
      </c>
      <c r="AM616">
        <v>109.52734375</v>
      </c>
      <c r="AN616" s="22">
        <f>_xll.BDH(AN$3&amp;" Govt",$A$8,AL616,AL616)</f>
        <v>1.0611900000000001</v>
      </c>
      <c r="AO616">
        <f t="shared" si="240"/>
        <v>103.21181291757365</v>
      </c>
      <c r="AP616" s="2">
        <v>39050</v>
      </c>
      <c r="AQ616">
        <v>118.61328125</v>
      </c>
      <c r="AR616" s="22">
        <f>_xll.BDH(AR$3&amp;" Govt",$A$8,AP616,AP616)</f>
        <v>1.1288499999999999</v>
      </c>
      <c r="AS616">
        <f t="shared" si="241"/>
        <v>105.0744396952651</v>
      </c>
      <c r="AV616" s="22"/>
      <c r="AX616" s="2">
        <v>39050</v>
      </c>
      <c r="AY616">
        <v>108.73046875</v>
      </c>
      <c r="AZ616" s="22">
        <f>_xll.BDH(AZ$3&amp;" Govt",$A$8,AX616,AX616)</f>
        <v>1.1050899999999999</v>
      </c>
      <c r="BA616">
        <f t="shared" si="242"/>
        <v>98.390600539322591</v>
      </c>
      <c r="BB616" s="2">
        <v>39050</v>
      </c>
      <c r="BC616">
        <v>108.8515625</v>
      </c>
      <c r="BD616" s="22">
        <f>_xll.BDH(BD$3&amp;" Govt",$A$8,BB616,BB616)</f>
        <v>1.09846</v>
      </c>
      <c r="BE616">
        <f t="shared" si="243"/>
        <v>99.094698486972675</v>
      </c>
      <c r="BH616" s="22"/>
      <c r="BJ616" s="2">
        <v>39050</v>
      </c>
      <c r="BK616">
        <v>106.68359375</v>
      </c>
      <c r="BL616" s="22">
        <f>_xll.BDH(BL$3&amp;" Govt",$A$8,BJ616,BJ616)</f>
        <v>1.0767599999999999</v>
      </c>
      <c r="BM616">
        <f t="shared" si="244"/>
        <v>99.07834034510941</v>
      </c>
      <c r="BN616" s="2">
        <v>39225</v>
      </c>
      <c r="BO616">
        <v>101.59765625</v>
      </c>
      <c r="BP616" s="22">
        <f>_xll.BDH(BP$3&amp;" Govt",$A$8,BN616,BN616)</f>
        <v>1.07263</v>
      </c>
      <c r="BQ616">
        <f t="shared" si="245"/>
        <v>94.718268415017292</v>
      </c>
      <c r="BR616" s="2">
        <v>39406</v>
      </c>
      <c r="BS616">
        <v>109.8828125</v>
      </c>
      <c r="BT616" s="22">
        <f>_xll.BDH(BT$3&amp;" Govt",$A$8,BR616,BR616)</f>
        <v>1.0707899999999999</v>
      </c>
      <c r="BU616">
        <f t="shared" si="246"/>
        <v>102.61845226421615</v>
      </c>
      <c r="BV616" s="2">
        <v>39584</v>
      </c>
      <c r="BW616">
        <v>114.296875</v>
      </c>
      <c r="BX616" s="22">
        <f>_xll.BDH(BX$3&amp;" Govt",$A$8,BV616,BV616)</f>
        <v>1.0710599999999999</v>
      </c>
      <c r="BY616">
        <f t="shared" si="247"/>
        <v>106.71379287808341</v>
      </c>
      <c r="BZ616" s="2">
        <v>39766</v>
      </c>
      <c r="CA616">
        <v>101.125</v>
      </c>
      <c r="CB616" s="22">
        <f>_xll.BDH(CB$3&amp;" Govt",$A$8,BZ616,BZ616)</f>
        <v>1.08419</v>
      </c>
      <c r="CC616">
        <f t="shared" si="248"/>
        <v>93.272396904601592</v>
      </c>
      <c r="CD616" s="2">
        <v>39948</v>
      </c>
      <c r="CE616">
        <v>111.52734375</v>
      </c>
      <c r="CF616" s="22">
        <f>_xll.BDH(CF$3&amp;" Govt",$A$8,CD616,CD616)</f>
        <v>1.0533600000000001</v>
      </c>
      <c r="CG616">
        <f t="shared" si="249"/>
        <v>105.87770918774207</v>
      </c>
      <c r="CH616" s="2">
        <v>40130</v>
      </c>
      <c r="CI616">
        <v>116.484375</v>
      </c>
      <c r="CJ616" s="22">
        <f>_xll.BDH(CJ$3&amp;" Govt",$A$8,CH616,CH616)</f>
        <v>1.04165</v>
      </c>
      <c r="CK616">
        <f t="shared" si="250"/>
        <v>111.82678922862766</v>
      </c>
      <c r="CN616" s="22"/>
      <c r="CR616" s="22"/>
      <c r="CV616" s="22"/>
      <c r="CZ616" s="22"/>
      <c r="DB616" s="2">
        <v>39055</v>
      </c>
      <c r="DC616">
        <v>112.87890625</v>
      </c>
      <c r="DD616" s="22">
        <f>_xll.BDH(DD$3&amp;" Govt",$A$8,DB616,DB616)</f>
        <v>1.07585</v>
      </c>
      <c r="DE616">
        <f t="shared" si="251"/>
        <v>104.92067318864154</v>
      </c>
      <c r="DF616" s="2">
        <v>39596</v>
      </c>
      <c r="DG616">
        <v>106.86328125</v>
      </c>
      <c r="DH616" s="22">
        <f>_xll.BDH(DH$3&amp;" Govt",$A$8,DF616,DF616)</f>
        <v>1.07464</v>
      </c>
      <c r="DI616">
        <f t="shared" si="252"/>
        <v>99.441004662026344</v>
      </c>
      <c r="DJ616" s="2">
        <v>39960</v>
      </c>
      <c r="DK616">
        <v>105.12890625</v>
      </c>
      <c r="DL616" s="22">
        <f>_xll.BDH(DL$3&amp;" Govt",$A$8,DJ616,DJ616)</f>
        <v>1.0543499999999999</v>
      </c>
      <c r="DM616">
        <f t="shared" si="253"/>
        <v>99.709684876938411</v>
      </c>
      <c r="DP616" s="22"/>
    </row>
    <row r="617" spans="4:120" x14ac:dyDescent="0.25">
      <c r="D617" s="2"/>
      <c r="F617" s="2">
        <v>39051</v>
      </c>
      <c r="G617">
        <v>128.7578125</v>
      </c>
      <c r="H617" s="22">
        <f>_xll.BDH(H$3&amp;" Govt",$A$8,F617,F617)</f>
        <v>1.2808600000000001</v>
      </c>
      <c r="I617" s="14">
        <f t="shared" si="232"/>
        <v>100.52450111643739</v>
      </c>
      <c r="J617" s="2">
        <v>39051</v>
      </c>
      <c r="K617">
        <v>128.3125</v>
      </c>
      <c r="L617" s="22">
        <f>_xll.BDH(L$3&amp;" Govt",$A$8,J617,J617)</f>
        <v>1.25613</v>
      </c>
      <c r="M617">
        <f t="shared" si="233"/>
        <v>102.1490610048323</v>
      </c>
      <c r="N617" s="2">
        <v>39051</v>
      </c>
      <c r="O617">
        <v>129.203125</v>
      </c>
      <c r="P617" s="22">
        <f>_xll.BDH(P$3&amp;" Govt",$A$8,N617,N617)</f>
        <v>1.2374000000000001</v>
      </c>
      <c r="Q617">
        <f t="shared" si="234"/>
        <v>104.41500323258445</v>
      </c>
      <c r="R617" s="2">
        <v>39051</v>
      </c>
      <c r="S617">
        <v>129.6953125</v>
      </c>
      <c r="T617" s="22">
        <f>_xll.BDH(T$3&amp;" Govt",$A$8,R617,R617)</f>
        <v>1.20618</v>
      </c>
      <c r="U617">
        <f t="shared" si="235"/>
        <v>107.52566988343365</v>
      </c>
      <c r="V617" s="2">
        <v>39148</v>
      </c>
      <c r="W617">
        <v>103.21484375</v>
      </c>
      <c r="X617" s="22">
        <f>_xll.BDH(X$3&amp;" Govt",$A$8,V617,V617)</f>
        <v>1.06585</v>
      </c>
      <c r="Y617">
        <f t="shared" si="236"/>
        <v>96.838057653515975</v>
      </c>
      <c r="Z617" s="2">
        <v>39051</v>
      </c>
      <c r="AA617">
        <v>124.05859375</v>
      </c>
      <c r="AB617" s="22">
        <f>_xll.BDH(AB$3&amp;" Govt",$A$8,Z617,Z617)</f>
        <v>1.16598</v>
      </c>
      <c r="AC617">
        <f t="shared" si="237"/>
        <v>106.39856065284138</v>
      </c>
      <c r="AD617" s="2">
        <v>39688</v>
      </c>
      <c r="AE617">
        <v>115.203125</v>
      </c>
      <c r="AF617" s="22">
        <f>_xll.BDH(AF$3&amp;" Govt",$A$8,AD617,AD617)</f>
        <v>1.101</v>
      </c>
      <c r="AG617">
        <f t="shared" si="238"/>
        <v>104.63499091734786</v>
      </c>
      <c r="AH617" s="2">
        <v>39051</v>
      </c>
      <c r="AI617">
        <v>122.22265625</v>
      </c>
      <c r="AJ617" s="22">
        <f>_xll.BDH(AJ$3&amp;" Govt",$A$8,AH617,AH617)</f>
        <v>1.1428700000000001</v>
      </c>
      <c r="AK617">
        <f t="shared" si="239"/>
        <v>106.94362110301259</v>
      </c>
      <c r="AL617" s="2">
        <v>40052</v>
      </c>
      <c r="AM617">
        <v>109.56640625</v>
      </c>
      <c r="AN617" s="22">
        <f>_xll.BDH(AN$3&amp;" Govt",$A$8,AL617,AL617)</f>
        <v>1.06148</v>
      </c>
      <c r="AO617">
        <f t="shared" si="240"/>
        <v>103.22041512793459</v>
      </c>
      <c r="AP617" s="2">
        <v>39051</v>
      </c>
      <c r="AQ617">
        <v>118.9921875</v>
      </c>
      <c r="AR617" s="22">
        <f>_xll.BDH(AR$3&amp;" Govt",$A$8,AP617,AP617)</f>
        <v>1.12866</v>
      </c>
      <c r="AS617">
        <f t="shared" si="241"/>
        <v>105.4278414225719</v>
      </c>
      <c r="AV617" s="22"/>
      <c r="AX617" s="2">
        <v>39051</v>
      </c>
      <c r="AY617">
        <v>109.16796875</v>
      </c>
      <c r="AZ617" s="22">
        <f>_xll.BDH(AZ$3&amp;" Govt",$A$8,AX617,AX617)</f>
        <v>1.1049100000000001</v>
      </c>
      <c r="BA617">
        <f t="shared" si="242"/>
        <v>98.802589124906092</v>
      </c>
      <c r="BB617" s="2">
        <v>39051</v>
      </c>
      <c r="BC617">
        <v>109.265625</v>
      </c>
      <c r="BD617" s="22">
        <f>_xll.BDH(BD$3&amp;" Govt",$A$8,BB617,BB617)</f>
        <v>1.0982799999999999</v>
      </c>
      <c r="BE617">
        <f t="shared" si="243"/>
        <v>99.487949338966388</v>
      </c>
      <c r="BH617" s="22"/>
      <c r="BJ617" s="2">
        <v>39051</v>
      </c>
      <c r="BK617">
        <v>107.140625</v>
      </c>
      <c r="BL617" s="22">
        <f>_xll.BDH(BL$3&amp;" Govt",$A$8,BJ617,BJ617)</f>
        <v>1.0765899999999999</v>
      </c>
      <c r="BM617">
        <f t="shared" si="244"/>
        <v>99.518502865529129</v>
      </c>
      <c r="BN617" s="2">
        <v>39226</v>
      </c>
      <c r="BO617">
        <v>101.78125</v>
      </c>
      <c r="BP617" s="22">
        <f>_xll.BDH(BP$3&amp;" Govt",$A$8,BN617,BN617)</f>
        <v>1.0729500000000001</v>
      </c>
      <c r="BQ617">
        <f t="shared" si="245"/>
        <v>94.86113052798359</v>
      </c>
      <c r="BR617" s="2">
        <v>39407</v>
      </c>
      <c r="BS617">
        <v>110.6171875</v>
      </c>
      <c r="BT617" s="22">
        <f>_xll.BDH(BT$3&amp;" Govt",$A$8,BR617,BR617)</f>
        <v>1.0708899999999999</v>
      </c>
      <c r="BU617">
        <f t="shared" si="246"/>
        <v>103.29463110123356</v>
      </c>
      <c r="BV617" s="2">
        <v>39587</v>
      </c>
      <c r="BW617">
        <v>114.6875</v>
      </c>
      <c r="BX617" s="22">
        <f>_xll.BDH(BX$3&amp;" Govt",$A$8,BV617,BV617)</f>
        <v>1.07195</v>
      </c>
      <c r="BY617">
        <f t="shared" si="247"/>
        <v>106.98959839544756</v>
      </c>
      <c r="BZ617" s="2">
        <v>39769</v>
      </c>
      <c r="CA617">
        <v>101.0625</v>
      </c>
      <c r="CB617" s="22">
        <f>_xll.BDH(CB$3&amp;" Govt",$A$8,BZ617,BZ617)</f>
        <v>1.0840399999999999</v>
      </c>
      <c r="CC617">
        <f t="shared" si="248"/>
        <v>93.227648426257346</v>
      </c>
      <c r="CD617" s="2">
        <v>39951</v>
      </c>
      <c r="CE617">
        <v>111.4609375</v>
      </c>
      <c r="CF617" s="22">
        <f>_xll.BDH(CF$3&amp;" Govt",$A$8,CD617,CD617)</f>
        <v>1.0536099999999999</v>
      </c>
      <c r="CG617">
        <f t="shared" si="249"/>
        <v>105.78955922969601</v>
      </c>
      <c r="CH617" s="2">
        <v>40133</v>
      </c>
      <c r="CI617">
        <v>117.24609375</v>
      </c>
      <c r="CJ617" s="22">
        <f>_xll.BDH(CJ$3&amp;" Govt",$A$8,CH617,CH617)</f>
        <v>1.0417099999999999</v>
      </c>
      <c r="CK617">
        <f t="shared" si="250"/>
        <v>112.55156785477725</v>
      </c>
      <c r="CN617" s="22"/>
      <c r="CR617" s="22"/>
      <c r="CV617" s="22"/>
      <c r="CZ617" s="22"/>
      <c r="DB617" s="2">
        <v>39056</v>
      </c>
      <c r="DC617">
        <v>112.5625</v>
      </c>
      <c r="DD617" s="22">
        <f>_xll.BDH(DD$3&amp;" Govt",$A$8,DB617,DB617)</f>
        <v>1.0756600000000001</v>
      </c>
      <c r="DE617">
        <f t="shared" si="251"/>
        <v>104.64505512894408</v>
      </c>
      <c r="DF617" s="2">
        <v>39597</v>
      </c>
      <c r="DG617">
        <v>106.125</v>
      </c>
      <c r="DH617" s="22">
        <f>_xll.BDH(DH$3&amp;" Govt",$A$8,DF617,DF617)</f>
        <v>1.07494</v>
      </c>
      <c r="DI617">
        <f t="shared" si="252"/>
        <v>98.726440545518813</v>
      </c>
      <c r="DJ617" s="2">
        <v>39961</v>
      </c>
      <c r="DK617">
        <v>105.58984375</v>
      </c>
      <c r="DL617" s="22">
        <f>_xll.BDH(DL$3&amp;" Govt",$A$8,DJ617,DJ617)</f>
        <v>1.05444</v>
      </c>
      <c r="DM617">
        <f t="shared" si="253"/>
        <v>100.13831393915252</v>
      </c>
      <c r="DP617" s="22"/>
    </row>
    <row r="618" spans="4:120" x14ac:dyDescent="0.25">
      <c r="D618" s="2"/>
      <c r="F618" s="2">
        <v>39052</v>
      </c>
      <c r="G618">
        <v>128.8046875</v>
      </c>
      <c r="H618" s="22">
        <f>_xll.BDH(H$3&amp;" Govt",$A$8,F618,F618)</f>
        <v>1.2806500000000001</v>
      </c>
      <c r="I618" s="14">
        <f t="shared" si="232"/>
        <v>100.57758755319564</v>
      </c>
      <c r="J618" s="2">
        <v>39052</v>
      </c>
      <c r="K618">
        <v>128.55859375</v>
      </c>
      <c r="L618" s="22">
        <f>_xll.BDH(L$3&amp;" Govt",$A$8,J618,J618)</f>
        <v>1.2559199999999999</v>
      </c>
      <c r="M618">
        <f t="shared" si="233"/>
        <v>102.36208815051914</v>
      </c>
      <c r="N618" s="2">
        <v>39052</v>
      </c>
      <c r="O618">
        <v>129.58203125</v>
      </c>
      <c r="P618" s="22">
        <f>_xll.BDH(P$3&amp;" Govt",$A$8,N618,N618)</f>
        <v>1.2372000000000001</v>
      </c>
      <c r="Q618">
        <f t="shared" si="234"/>
        <v>104.73814359036534</v>
      </c>
      <c r="R618" s="2">
        <v>39052</v>
      </c>
      <c r="S618">
        <v>130.1015625</v>
      </c>
      <c r="T618" s="22">
        <f>_xll.BDH(T$3&amp;" Govt",$A$8,R618,R618)</f>
        <v>1.2059800000000001</v>
      </c>
      <c r="U618">
        <f t="shared" si="235"/>
        <v>107.88036493142506</v>
      </c>
      <c r="V618" s="2">
        <v>39149</v>
      </c>
      <c r="W618">
        <v>103.1796875</v>
      </c>
      <c r="X618" s="22">
        <f>_xll.BDH(X$3&amp;" Govt",$A$8,V618,V618)</f>
        <v>1.06595</v>
      </c>
      <c r="Y618">
        <f t="shared" si="236"/>
        <v>96.795991838266346</v>
      </c>
      <c r="Z618" s="2">
        <v>39052</v>
      </c>
      <c r="AA618">
        <v>124.4453125</v>
      </c>
      <c r="AB618" s="22">
        <f>_xll.BDH(AB$3&amp;" Govt",$A$8,Z618,Z618)</f>
        <v>1.1657899999999999</v>
      </c>
      <c r="AC618">
        <f t="shared" si="237"/>
        <v>106.74762392883797</v>
      </c>
      <c r="AD618" s="2">
        <v>39689</v>
      </c>
      <c r="AE618">
        <v>115.140625</v>
      </c>
      <c r="AF618" s="22">
        <f>_xll.BDH(AF$3&amp;" Govt",$A$8,AD618,AD618)</f>
        <v>1.1013500000000001</v>
      </c>
      <c r="AG618">
        <f t="shared" si="238"/>
        <v>104.54499023925182</v>
      </c>
      <c r="AH618" s="2">
        <v>39052</v>
      </c>
      <c r="AI618">
        <v>122.6015625</v>
      </c>
      <c r="AJ618" s="22">
        <f>_xll.BDH(AJ$3&amp;" Govt",$A$8,AH618,AH618)</f>
        <v>1.1426799999999999</v>
      </c>
      <c r="AK618">
        <f t="shared" si="239"/>
        <v>107.29299760212834</v>
      </c>
      <c r="AL618" s="2">
        <v>40053</v>
      </c>
      <c r="AM618">
        <v>109.640625</v>
      </c>
      <c r="AN618" s="22">
        <f>_xll.BDH(AN$3&amp;" Govt",$A$8,AL618,AL618)</f>
        <v>1.0617700000000001</v>
      </c>
      <c r="AO618">
        <f t="shared" si="240"/>
        <v>103.26212362376032</v>
      </c>
      <c r="AP618" s="2">
        <v>39052</v>
      </c>
      <c r="AQ618">
        <v>119.3984375</v>
      </c>
      <c r="AR618" s="22">
        <f>_xll.BDH(AR$3&amp;" Govt",$A$8,AP618,AP618)</f>
        <v>1.1284799999999999</v>
      </c>
      <c r="AS618">
        <f t="shared" si="241"/>
        <v>105.80465537714448</v>
      </c>
      <c r="AV618" s="22"/>
      <c r="AX618" s="2">
        <v>39052</v>
      </c>
      <c r="AY618">
        <v>109.5234375</v>
      </c>
      <c r="AZ618" s="22">
        <f>_xll.BDH(AZ$3&amp;" Govt",$A$8,AX618,AX618)</f>
        <v>1.10473</v>
      </c>
      <c r="BA618">
        <f t="shared" si="242"/>
        <v>99.140457396830001</v>
      </c>
      <c r="BB618" s="2">
        <v>39052</v>
      </c>
      <c r="BC618">
        <v>109.63671875</v>
      </c>
      <c r="BD618" s="22">
        <f>_xll.BDH(BD$3&amp;" Govt",$A$8,BB618,BB618)</f>
        <v>1.0981000000000001</v>
      </c>
      <c r="BE618">
        <f t="shared" si="243"/>
        <v>99.84219902558965</v>
      </c>
      <c r="BH618" s="22"/>
      <c r="BJ618" s="2">
        <v>39052</v>
      </c>
      <c r="BK618">
        <v>107.55859375</v>
      </c>
      <c r="BL618" s="22">
        <f>_xll.BDH(BL$3&amp;" Govt",$A$8,BJ618,BJ618)</f>
        <v>1.0764100000000001</v>
      </c>
      <c r="BM618">
        <f t="shared" si="244"/>
        <v>99.923443436980321</v>
      </c>
      <c r="BN618" s="2">
        <v>39227</v>
      </c>
      <c r="BO618">
        <v>101.80078125</v>
      </c>
      <c r="BP618" s="22">
        <f>_xll.BDH(BP$3&amp;" Govt",$A$8,BN618,BN618)</f>
        <v>1.0732600000000001</v>
      </c>
      <c r="BQ618">
        <f t="shared" si="245"/>
        <v>94.851928936138478</v>
      </c>
      <c r="BR618" s="2">
        <v>39408</v>
      </c>
      <c r="BS618">
        <v>110.6171875</v>
      </c>
      <c r="BT618" s="22">
        <f>_xll.BDH(BT$3&amp;" Govt",$A$8,BR618,BR618)</f>
        <v>1.0709900000000001</v>
      </c>
      <c r="BU618">
        <f t="shared" si="246"/>
        <v>103.28498632106741</v>
      </c>
      <c r="BV618" s="2">
        <v>39588</v>
      </c>
      <c r="BW618">
        <v>115.17578125</v>
      </c>
      <c r="BX618" s="22">
        <f>_xll.BDH(BX$3&amp;" Govt",$A$8,BV618,BV618)</f>
        <v>1.0722499999999999</v>
      </c>
      <c r="BY618">
        <f t="shared" si="247"/>
        <v>107.41504429937049</v>
      </c>
      <c r="BZ618" s="2">
        <v>39770</v>
      </c>
      <c r="CA618">
        <v>100.47265625</v>
      </c>
      <c r="CB618" s="22">
        <f>_xll.BDH(CB$3&amp;" Govt",$A$8,BZ618,BZ618)</f>
        <v>1.08399</v>
      </c>
      <c r="CC618">
        <f t="shared" si="248"/>
        <v>92.687807313720612</v>
      </c>
      <c r="CD618" s="2">
        <v>39952</v>
      </c>
      <c r="CE618">
        <v>111.7421875</v>
      </c>
      <c r="CF618" s="22">
        <f>_xll.BDH(CF$3&amp;" Govt",$A$8,CD618,CD618)</f>
        <v>1.05369</v>
      </c>
      <c r="CG618">
        <f t="shared" si="249"/>
        <v>106.04844641213261</v>
      </c>
      <c r="CH618" s="2">
        <v>40134</v>
      </c>
      <c r="CI618">
        <v>117.3359375</v>
      </c>
      <c r="CJ618" s="22">
        <f>_xll.BDH(CJ$3&amp;" Govt",$A$8,CH618,CH618)</f>
        <v>1.04173</v>
      </c>
      <c r="CK618">
        <f t="shared" si="250"/>
        <v>112.63565175237345</v>
      </c>
      <c r="CN618" s="22"/>
      <c r="CR618" s="22"/>
      <c r="CV618" s="22"/>
      <c r="CZ618" s="22"/>
      <c r="DB618" s="2">
        <v>39057</v>
      </c>
      <c r="DC618">
        <v>111.76171875</v>
      </c>
      <c r="DD618" s="22">
        <f>_xll.BDH(DD$3&amp;" Govt",$A$8,DB618,DB618)</f>
        <v>1.0754699999999999</v>
      </c>
      <c r="DE618">
        <f t="shared" si="251"/>
        <v>103.9189552009819</v>
      </c>
      <c r="DF618" s="2">
        <v>39598</v>
      </c>
      <c r="DG618">
        <v>106.66015625</v>
      </c>
      <c r="DH618" s="22">
        <f>_xll.BDH(DH$3&amp;" Govt",$A$8,DF618,DF618)</f>
        <v>1.0752299999999999</v>
      </c>
      <c r="DI618">
        <f t="shared" si="252"/>
        <v>99.197526343200991</v>
      </c>
      <c r="DJ618" s="2">
        <v>39962</v>
      </c>
      <c r="DK618">
        <v>107.77734375</v>
      </c>
      <c r="DL618" s="22">
        <f>_xll.BDH(DL$3&amp;" Govt",$A$8,DJ618,DJ618)</f>
        <v>1.0545199999999999</v>
      </c>
      <c r="DM618">
        <f t="shared" si="253"/>
        <v>102.20512057618633</v>
      </c>
      <c r="DP618" s="22"/>
    </row>
    <row r="619" spans="4:120" x14ac:dyDescent="0.25">
      <c r="D619" s="2"/>
      <c r="F619" s="2">
        <v>39055</v>
      </c>
      <c r="G619">
        <v>128.8125</v>
      </c>
      <c r="H619" s="22">
        <f>_xll.BDH(H$3&amp;" Govt",$A$8,F619,F619)</f>
        <v>1.2799800000000001</v>
      </c>
      <c r="I619" s="14">
        <f t="shared" si="232"/>
        <v>100.6363380677823</v>
      </c>
      <c r="J619" s="2">
        <v>39055</v>
      </c>
      <c r="K619">
        <v>128.56640625</v>
      </c>
      <c r="L619" s="22">
        <f>_xll.BDH(L$3&amp;" Govt",$A$8,J619,J619)</f>
        <v>1.25526</v>
      </c>
      <c r="M619">
        <f t="shared" si="233"/>
        <v>102.42213266574255</v>
      </c>
      <c r="N619" s="2">
        <v>39055</v>
      </c>
      <c r="O619">
        <v>129.55078125</v>
      </c>
      <c r="P619" s="22">
        <f>_xll.BDH(P$3&amp;" Govt",$A$8,N619,N619)</f>
        <v>1.23655</v>
      </c>
      <c r="Q619">
        <f t="shared" si="234"/>
        <v>104.76792790424972</v>
      </c>
      <c r="R619" s="2">
        <v>39055</v>
      </c>
      <c r="S619">
        <v>130.0546875</v>
      </c>
      <c r="T619" s="22">
        <f>_xll.BDH(T$3&amp;" Govt",$A$8,R619,R619)</f>
        <v>1.2053499999999999</v>
      </c>
      <c r="U619">
        <f t="shared" si="235"/>
        <v>107.89786161695774</v>
      </c>
      <c r="V619" s="2">
        <v>39150</v>
      </c>
      <c r="W619">
        <v>103.015625</v>
      </c>
      <c r="X619" s="22">
        <f>_xll.BDH(X$3&amp;" Govt",$A$8,V619,V619)</f>
        <v>1.06606</v>
      </c>
      <c r="Y619">
        <f t="shared" si="236"/>
        <v>96.632107948895936</v>
      </c>
      <c r="Z619" s="2">
        <v>39055</v>
      </c>
      <c r="AA619">
        <v>124.4140625</v>
      </c>
      <c r="AB619" s="22">
        <f>_xll.BDH(AB$3&amp;" Govt",$A$8,Z619,Z619)</f>
        <v>1.1651799999999999</v>
      </c>
      <c r="AC619">
        <f t="shared" si="237"/>
        <v>106.77668900942345</v>
      </c>
      <c r="AD619" s="2">
        <v>39692</v>
      </c>
      <c r="AE619">
        <v>115.140625</v>
      </c>
      <c r="AF619" s="22">
        <f>_xll.BDH(AF$3&amp;" Govt",$A$8,AD619,AD619)</f>
        <v>1.10242</v>
      </c>
      <c r="AG619">
        <f t="shared" si="238"/>
        <v>104.44351971118085</v>
      </c>
      <c r="AH619" s="2">
        <v>39055</v>
      </c>
      <c r="AI619">
        <v>122.58984375</v>
      </c>
      <c r="AJ619" s="22">
        <f>_xll.BDH(AJ$3&amp;" Govt",$A$8,AH619,AH619)</f>
        <v>1.14208</v>
      </c>
      <c r="AK619">
        <f t="shared" si="239"/>
        <v>107.33910387188288</v>
      </c>
      <c r="AL619" s="2">
        <v>40056</v>
      </c>
      <c r="AM619">
        <v>109.7421875</v>
      </c>
      <c r="AN619" s="22">
        <f>_xll.BDH(AN$3&amp;" Govt",$A$8,AL619,AL619)</f>
        <v>1.0626500000000001</v>
      </c>
      <c r="AO619">
        <f t="shared" si="240"/>
        <v>103.27218510327953</v>
      </c>
      <c r="AP619" s="2">
        <v>39055</v>
      </c>
      <c r="AQ619">
        <v>119.3515625</v>
      </c>
      <c r="AR619" s="22">
        <f>_xll.BDH(AR$3&amp;" Govt",$A$8,AP619,AP619)</f>
        <v>1.12788</v>
      </c>
      <c r="AS619">
        <f t="shared" si="241"/>
        <v>105.81938016455652</v>
      </c>
      <c r="AV619" s="22"/>
      <c r="AX619" s="2">
        <v>39055</v>
      </c>
      <c r="AY619">
        <v>109.51171875</v>
      </c>
      <c r="AZ619" s="22">
        <f>_xll.BDH(AZ$3&amp;" Govt",$A$8,AX619,AX619)</f>
        <v>1.10415</v>
      </c>
      <c r="BA619">
        <f t="shared" si="242"/>
        <v>99.181921613911157</v>
      </c>
      <c r="BB619" s="2">
        <v>39055</v>
      </c>
      <c r="BC619">
        <v>109.609375</v>
      </c>
      <c r="BD619" s="22">
        <f>_xll.BDH(BD$3&amp;" Govt",$A$8,BB619,BB619)</f>
        <v>1.0975200000000001</v>
      </c>
      <c r="BE619">
        <f t="shared" si="243"/>
        <v>99.870047926233681</v>
      </c>
      <c r="BH619" s="22"/>
      <c r="BJ619" s="2">
        <v>39055</v>
      </c>
      <c r="BK619">
        <v>107.49609375</v>
      </c>
      <c r="BL619" s="22">
        <f>_xll.BDH(BL$3&amp;" Govt",$A$8,BJ619,BJ619)</f>
        <v>1.07585</v>
      </c>
      <c r="BM619">
        <f t="shared" si="244"/>
        <v>99.917361853418228</v>
      </c>
      <c r="BN619" s="2">
        <v>39230</v>
      </c>
      <c r="BO619">
        <v>101.80078125</v>
      </c>
      <c r="BP619" s="22">
        <f>_xll.BDH(BP$3&amp;" Govt",$A$8,BN619,BN619)</f>
        <v>1.0742</v>
      </c>
      <c r="BQ619">
        <f t="shared" si="245"/>
        <v>94.768926875814557</v>
      </c>
      <c r="BR619" s="2">
        <v>39409</v>
      </c>
      <c r="BS619">
        <v>110.71484375</v>
      </c>
      <c r="BT619" s="22">
        <f>_xll.BDH(BT$3&amp;" Govt",$A$8,BR619,BR619)</f>
        <v>1.0710900000000001</v>
      </c>
      <c r="BU619">
        <f t="shared" si="246"/>
        <v>103.36651798635035</v>
      </c>
      <c r="BV619" s="2">
        <v>39589</v>
      </c>
      <c r="BW619">
        <v>115.36328125</v>
      </c>
      <c r="BX619" s="22">
        <f>_xll.BDH(BX$3&amp;" Govt",$A$8,BV619,BV619)</f>
        <v>1.0725500000000001</v>
      </c>
      <c r="BY619">
        <f t="shared" si="247"/>
        <v>107.55981655866859</v>
      </c>
      <c r="BZ619" s="2">
        <v>39771</v>
      </c>
      <c r="CA619">
        <v>100.23828125</v>
      </c>
      <c r="CB619" s="22">
        <f>_xll.BDH(CB$3&amp;" Govt",$A$8,BZ619,BZ619)</f>
        <v>1.0839399999999999</v>
      </c>
      <c r="CC619">
        <f t="shared" si="248"/>
        <v>92.475857750429</v>
      </c>
      <c r="CD619" s="2">
        <v>39953</v>
      </c>
      <c r="CE619">
        <v>112.58203125</v>
      </c>
      <c r="CF619" s="22">
        <f>_xll.BDH(CF$3&amp;" Govt",$A$8,CD619,CD619)</f>
        <v>1.0537799999999999</v>
      </c>
      <c r="CG619">
        <f t="shared" si="249"/>
        <v>106.8363712065137</v>
      </c>
      <c r="CH619" s="2">
        <v>40135</v>
      </c>
      <c r="CI619">
        <v>117.4453125</v>
      </c>
      <c r="CJ619" s="22">
        <f>_xll.BDH(CJ$3&amp;" Govt",$A$8,CH619,CH619)</f>
        <v>1.04176</v>
      </c>
      <c r="CK619">
        <f t="shared" si="250"/>
        <v>112.73739872907387</v>
      </c>
      <c r="CN619" s="22"/>
      <c r="CR619" s="22"/>
      <c r="CV619" s="22"/>
      <c r="CZ619" s="22"/>
      <c r="DB619" s="2">
        <v>39058</v>
      </c>
      <c r="DC619">
        <v>111.71484375</v>
      </c>
      <c r="DD619" s="22">
        <f>_xll.BDH(DD$3&amp;" Govt",$A$8,DB619,DB619)</f>
        <v>1.07528</v>
      </c>
      <c r="DE619">
        <f t="shared" si="251"/>
        <v>103.89372419276839</v>
      </c>
      <c r="DF619" s="2">
        <v>39601</v>
      </c>
      <c r="DG619">
        <v>106.7578125</v>
      </c>
      <c r="DH619" s="22">
        <f>_xll.BDH(DH$3&amp;" Govt",$A$8,DF619,DF619)</f>
        <v>1.07605</v>
      </c>
      <c r="DI619">
        <f t="shared" si="252"/>
        <v>99.212687607453191</v>
      </c>
      <c r="DJ619" s="2">
        <v>39965</v>
      </c>
      <c r="DK619">
        <v>106.14453125</v>
      </c>
      <c r="DL619" s="22">
        <f>_xll.BDH(DL$3&amp;" Govt",$A$8,DJ619,DJ619)</f>
        <v>1.05477</v>
      </c>
      <c r="DM619">
        <f t="shared" si="253"/>
        <v>100.63286901409786</v>
      </c>
      <c r="DP619" s="22"/>
    </row>
    <row r="620" spans="4:120" x14ac:dyDescent="0.25">
      <c r="D620" s="2"/>
      <c r="F620" s="2">
        <v>39056</v>
      </c>
      <c r="G620">
        <v>128.82421875</v>
      </c>
      <c r="H620" s="22">
        <f>_xll.BDH(H$3&amp;" Govt",$A$8,F620,F620)</f>
        <v>1.2797499999999999</v>
      </c>
      <c r="I620" s="14">
        <f t="shared" si="232"/>
        <v>100.66358175424888</v>
      </c>
      <c r="J620" s="2">
        <v>39056</v>
      </c>
      <c r="K620">
        <v>128.59375</v>
      </c>
      <c r="L620" s="22">
        <f>_xll.BDH(L$3&amp;" Govt",$A$8,J620,J620)</f>
        <v>1.2550399999999999</v>
      </c>
      <c r="M620">
        <f t="shared" si="233"/>
        <v>102.46187372514024</v>
      </c>
      <c r="N620" s="2">
        <v>39056</v>
      </c>
      <c r="O620">
        <v>129.59765625</v>
      </c>
      <c r="P620" s="22">
        <f>_xll.BDH(P$3&amp;" Govt",$A$8,N620,N620)</f>
        <v>1.2363299999999999</v>
      </c>
      <c r="Q620">
        <f t="shared" si="234"/>
        <v>104.82448557423989</v>
      </c>
      <c r="R620" s="2">
        <v>39056</v>
      </c>
      <c r="S620">
        <v>130.12109375</v>
      </c>
      <c r="T620" s="22">
        <f>_xll.BDH(T$3&amp;" Govt",$A$8,R620,R620)</f>
        <v>1.20513</v>
      </c>
      <c r="U620">
        <f t="shared" si="235"/>
        <v>107.9726616630571</v>
      </c>
      <c r="V620" s="2">
        <v>39153</v>
      </c>
      <c r="W620">
        <v>103.078125</v>
      </c>
      <c r="X620" s="22">
        <f>_xll.BDH(X$3&amp;" Govt",$A$8,V620,V620)</f>
        <v>1.06637</v>
      </c>
      <c r="Y620">
        <f t="shared" si="236"/>
        <v>96.662626480489877</v>
      </c>
      <c r="Z620" s="2">
        <v>39056</v>
      </c>
      <c r="AA620">
        <v>124.44140625</v>
      </c>
      <c r="AB620" s="22">
        <f>_xll.BDH(AB$3&amp;" Govt",$A$8,Z620,Z620)</f>
        <v>1.1649700000000001</v>
      </c>
      <c r="AC620">
        <f t="shared" si="237"/>
        <v>106.8194084397023</v>
      </c>
      <c r="AD620" s="2">
        <v>39693</v>
      </c>
      <c r="AE620">
        <v>114.90625</v>
      </c>
      <c r="AF620" s="22">
        <f>_xll.BDH(AF$3&amp;" Govt",$A$8,AD620,AD620)</f>
        <v>1.1026100000000001</v>
      </c>
      <c r="AG620">
        <f t="shared" si="238"/>
        <v>104.21295834429218</v>
      </c>
      <c r="AH620" s="2">
        <v>39056</v>
      </c>
      <c r="AI620">
        <v>122.578125</v>
      </c>
      <c r="AJ620" s="22">
        <f>_xll.BDH(AJ$3&amp;" Govt",$A$8,AH620,AH620)</f>
        <v>1.14188</v>
      </c>
      <c r="AK620">
        <f t="shared" si="239"/>
        <v>107.34764160857533</v>
      </c>
      <c r="AL620" s="2">
        <v>40057</v>
      </c>
      <c r="AM620">
        <v>109.7734375</v>
      </c>
      <c r="AN620" s="22">
        <f>_xll.BDH(AN$3&amp;" Govt",$A$8,AL620,AL620)</f>
        <v>1.06294</v>
      </c>
      <c r="AO620">
        <f t="shared" si="240"/>
        <v>103.27340912939583</v>
      </c>
      <c r="AP620" s="2">
        <v>39056</v>
      </c>
      <c r="AQ620">
        <v>119.359375</v>
      </c>
      <c r="AR620" s="22">
        <f>_xll.BDH(AR$3&amp;" Govt",$A$8,AP620,AP620)</f>
        <v>1.1276900000000001</v>
      </c>
      <c r="AS620">
        <f t="shared" si="241"/>
        <v>105.84413712988498</v>
      </c>
      <c r="AV620" s="22"/>
      <c r="AX620" s="2">
        <v>39056</v>
      </c>
      <c r="AY620">
        <v>109.515625</v>
      </c>
      <c r="AZ620" s="22">
        <f>_xll.BDH(AZ$3&amp;" Govt",$A$8,AX620,AX620)</f>
        <v>1.1039600000000001</v>
      </c>
      <c r="BA620">
        <f t="shared" si="242"/>
        <v>99.20252998297039</v>
      </c>
      <c r="BB620" s="2">
        <v>39056</v>
      </c>
      <c r="BC620">
        <v>109.61328125</v>
      </c>
      <c r="BD620" s="22">
        <f>_xll.BDH(BD$3&amp;" Govt",$A$8,BB620,BB620)</f>
        <v>1.0973299999999999</v>
      </c>
      <c r="BE620">
        <f t="shared" si="243"/>
        <v>99.89089995716877</v>
      </c>
      <c r="BH620" s="22"/>
      <c r="BJ620" s="2">
        <v>39056</v>
      </c>
      <c r="BK620">
        <v>107.46484375</v>
      </c>
      <c r="BL620" s="22">
        <f>_xll.BDH(BL$3&amp;" Govt",$A$8,BJ620,BJ620)</f>
        <v>1.0756600000000001</v>
      </c>
      <c r="BM620">
        <f t="shared" si="244"/>
        <v>99.905958899652305</v>
      </c>
      <c r="BN620" s="2">
        <v>39231</v>
      </c>
      <c r="BO620">
        <v>101.515625</v>
      </c>
      <c r="BP620" s="22">
        <f>_xll.BDH(BP$3&amp;" Govt",$A$8,BN620,BN620)</f>
        <v>1.0745100000000001</v>
      </c>
      <c r="BQ620">
        <f t="shared" si="245"/>
        <v>94.476203106532267</v>
      </c>
      <c r="BR620" s="2">
        <v>39412</v>
      </c>
      <c r="BS620">
        <v>111.87109375</v>
      </c>
      <c r="BT620" s="22">
        <f>_xll.BDH(BT$3&amp;" Govt",$A$8,BR620,BR620)</f>
        <v>1.07138</v>
      </c>
      <c r="BU620">
        <f t="shared" si="246"/>
        <v>104.4177544382012</v>
      </c>
      <c r="BV620" s="2">
        <v>39590</v>
      </c>
      <c r="BW620">
        <v>114.4140625</v>
      </c>
      <c r="BX620" s="22">
        <f>_xll.BDH(BX$3&amp;" Govt",$A$8,BV620,BV620)</f>
        <v>1.0728500000000001</v>
      </c>
      <c r="BY620">
        <f t="shared" si="247"/>
        <v>106.64497599850864</v>
      </c>
      <c r="BZ620" s="2">
        <v>39772</v>
      </c>
      <c r="CA620">
        <v>99.32421875</v>
      </c>
      <c r="CB620" s="22">
        <f>_xll.BDH(CB$3&amp;" Govt",$A$8,BZ620,BZ620)</f>
        <v>1.08389</v>
      </c>
      <c r="CC620">
        <f t="shared" si="248"/>
        <v>91.636807009936433</v>
      </c>
      <c r="CD620" s="2">
        <v>39954</v>
      </c>
      <c r="CE620">
        <v>111.70703125</v>
      </c>
      <c r="CF620" s="22">
        <f>_xll.BDH(CF$3&amp;" Govt",$A$8,CD620,CD620)</f>
        <v>1.05386</v>
      </c>
      <c r="CG620">
        <f t="shared" si="249"/>
        <v>105.99798004478772</v>
      </c>
      <c r="CH620" s="2">
        <v>40136</v>
      </c>
      <c r="CI620">
        <v>117.55078125</v>
      </c>
      <c r="CJ620" s="22">
        <f>_xll.BDH(CJ$3&amp;" Govt",$A$8,CH620,CH620)</f>
        <v>1.0417799999999999</v>
      </c>
      <c r="CK620">
        <f t="shared" si="250"/>
        <v>112.83647339169499</v>
      </c>
      <c r="CN620" s="22"/>
      <c r="CR620" s="22"/>
      <c r="CV620" s="22"/>
      <c r="CZ620" s="22"/>
      <c r="DB620" s="2">
        <v>39059</v>
      </c>
      <c r="DC620">
        <v>110.921875</v>
      </c>
      <c r="DD620" s="22">
        <f>_xll.BDH(DD$3&amp;" Govt",$A$8,DB620,DB620)</f>
        <v>1.0750900000000001</v>
      </c>
      <c r="DE620">
        <f t="shared" si="251"/>
        <v>103.17450166962765</v>
      </c>
      <c r="DF620" s="2">
        <v>39602</v>
      </c>
      <c r="DG620">
        <v>106.8671875</v>
      </c>
      <c r="DH620" s="22">
        <f>_xll.BDH(DH$3&amp;" Govt",$A$8,DF620,DF620)</f>
        <v>1.0762700000000001</v>
      </c>
      <c r="DI620">
        <f t="shared" si="252"/>
        <v>99.294031702082179</v>
      </c>
      <c r="DJ620" s="2">
        <v>39966</v>
      </c>
      <c r="DK620">
        <v>107.7734375</v>
      </c>
      <c r="DL620" s="22">
        <f>_xll.BDH(DL$3&amp;" Govt",$A$8,DJ620,DJ620)</f>
        <v>1.0548500000000001</v>
      </c>
      <c r="DM620">
        <f t="shared" si="253"/>
        <v>102.16944352277574</v>
      </c>
      <c r="DP620" s="22"/>
    </row>
    <row r="621" spans="4:120" x14ac:dyDescent="0.25">
      <c r="D621" s="2"/>
      <c r="F621" s="2">
        <v>39057</v>
      </c>
      <c r="G621">
        <v>128.8125</v>
      </c>
      <c r="H621" s="22">
        <f>_xll.BDH(H$3&amp;" Govt",$A$8,F621,F621)</f>
        <v>1.2795300000000001</v>
      </c>
      <c r="I621" s="14">
        <f t="shared" si="232"/>
        <v>100.67173102623619</v>
      </c>
      <c r="J621" s="2">
        <v>39057</v>
      </c>
      <c r="K621">
        <v>128.52734375</v>
      </c>
      <c r="L621" s="22">
        <f>_xll.BDH(L$3&amp;" Govt",$A$8,J621,J621)</f>
        <v>1.25482</v>
      </c>
      <c r="M621">
        <f t="shared" si="233"/>
        <v>102.42691680878532</v>
      </c>
      <c r="N621" s="2">
        <v>39057</v>
      </c>
      <c r="O621">
        <v>129.4375</v>
      </c>
      <c r="P621" s="22">
        <f>_xll.BDH(P$3&amp;" Govt",$A$8,N621,N621)</f>
        <v>1.23611</v>
      </c>
      <c r="Q621">
        <f t="shared" si="234"/>
        <v>104.71357727063125</v>
      </c>
      <c r="R621" s="2">
        <v>39057</v>
      </c>
      <c r="S621">
        <v>129.8671875</v>
      </c>
      <c r="T621" s="22">
        <f>_xll.BDH(T$3&amp;" Govt",$A$8,R621,R621)</f>
        <v>1.20492</v>
      </c>
      <c r="U621">
        <f t="shared" si="235"/>
        <v>107.78075515386914</v>
      </c>
      <c r="V621" s="2">
        <v>39154</v>
      </c>
      <c r="W621">
        <v>103.4609375</v>
      </c>
      <c r="X621" s="22">
        <f>_xll.BDH(X$3&amp;" Govt",$A$8,V621,V621)</f>
        <v>1.06647</v>
      </c>
      <c r="Y621">
        <f t="shared" si="236"/>
        <v>97.012515588811681</v>
      </c>
      <c r="Z621" s="2">
        <v>39057</v>
      </c>
      <c r="AA621">
        <v>124.1953125</v>
      </c>
      <c r="AB621" s="22">
        <f>_xll.BDH(AB$3&amp;" Govt",$A$8,Z621,Z621)</f>
        <v>1.1647700000000001</v>
      </c>
      <c r="AC621">
        <f t="shared" si="237"/>
        <v>106.62646917417172</v>
      </c>
      <c r="AD621" s="2">
        <v>39694</v>
      </c>
      <c r="AE621">
        <v>114.796875</v>
      </c>
      <c r="AF621" s="22">
        <f>_xll.BDH(AF$3&amp;" Govt",$A$8,AD621,AD621)</f>
        <v>1.1028</v>
      </c>
      <c r="AG621">
        <f t="shared" si="238"/>
        <v>104.09582426550598</v>
      </c>
      <c r="AH621" s="2">
        <v>39057</v>
      </c>
      <c r="AI621">
        <v>122.24609375</v>
      </c>
      <c r="AJ621" s="22">
        <f>_xll.BDH(AJ$3&amp;" Govt",$A$8,AH621,AH621)</f>
        <v>1.14168</v>
      </c>
      <c r="AK621">
        <f t="shared" si="239"/>
        <v>107.07561991976736</v>
      </c>
      <c r="AL621" s="2">
        <v>40058</v>
      </c>
      <c r="AM621">
        <v>109.82421875</v>
      </c>
      <c r="AN621" s="22">
        <f>_xll.BDH(AN$3&amp;" Govt",$A$8,AL621,AL621)</f>
        <v>1.06288</v>
      </c>
      <c r="AO621">
        <f t="shared" si="240"/>
        <v>103.3270159848713</v>
      </c>
      <c r="AP621" s="2">
        <v>39057</v>
      </c>
      <c r="AQ621">
        <v>119.01171875</v>
      </c>
      <c r="AR621" s="22">
        <f>_xll.BDH(AR$3&amp;" Govt",$A$8,AP621,AP621)</f>
        <v>1.1274899999999999</v>
      </c>
      <c r="AS621">
        <f t="shared" si="241"/>
        <v>105.55456700281157</v>
      </c>
      <c r="AV621" s="22"/>
      <c r="AX621" s="2">
        <v>39057</v>
      </c>
      <c r="AY621">
        <v>109.171875</v>
      </c>
      <c r="AZ621" s="22">
        <f>_xll.BDH(AZ$3&amp;" Govt",$A$8,AX621,AX621)</f>
        <v>1.1037699999999999</v>
      </c>
      <c r="BA621">
        <f t="shared" si="242"/>
        <v>98.908173804325187</v>
      </c>
      <c r="BB621" s="2">
        <v>39057</v>
      </c>
      <c r="BC621">
        <v>109.25390625</v>
      </c>
      <c r="BD621" s="22">
        <f>_xll.BDH(BD$3&amp;" Govt",$A$8,BB621,BB621)</f>
        <v>1.09714</v>
      </c>
      <c r="BE621">
        <f t="shared" si="243"/>
        <v>99.580642625371425</v>
      </c>
      <c r="BH621" s="22"/>
      <c r="BJ621" s="2">
        <v>39057</v>
      </c>
      <c r="BK621">
        <v>107.1171875</v>
      </c>
      <c r="BL621" s="22">
        <f>_xll.BDH(BL$3&amp;" Govt",$A$8,BJ621,BJ621)</f>
        <v>1.0754699999999999</v>
      </c>
      <c r="BM621">
        <f t="shared" si="244"/>
        <v>99.600349149674102</v>
      </c>
      <c r="BN621" s="2">
        <v>39232</v>
      </c>
      <c r="BO621">
        <v>101.6015625</v>
      </c>
      <c r="BP621" s="22">
        <f>_xll.BDH(BP$3&amp;" Govt",$A$8,BN621,BN621)</f>
        <v>1.0748199999999999</v>
      </c>
      <c r="BQ621">
        <f t="shared" si="245"/>
        <v>94.528909491821892</v>
      </c>
      <c r="BR621" s="2">
        <v>39413</v>
      </c>
      <c r="BS621">
        <v>110.94921875</v>
      </c>
      <c r="BT621" s="22">
        <f>_xll.BDH(BT$3&amp;" Govt",$A$8,BR621,BR621)</f>
        <v>1.07148</v>
      </c>
      <c r="BU621">
        <f t="shared" si="246"/>
        <v>103.54763388024041</v>
      </c>
      <c r="BV621" s="2">
        <v>39591</v>
      </c>
      <c r="BW621">
        <v>114.93359375</v>
      </c>
      <c r="BX621" s="22">
        <f>_xll.BDH(BX$3&amp;" Govt",$A$8,BV621,BV621)</f>
        <v>1.07315</v>
      </c>
      <c r="BY621">
        <f t="shared" si="247"/>
        <v>107.0992813213437</v>
      </c>
      <c r="BZ621" s="2">
        <v>39773</v>
      </c>
      <c r="CA621">
        <v>98.859375</v>
      </c>
      <c r="CB621" s="22">
        <f>_xll.BDH(CB$3&amp;" Govt",$A$8,BZ621,BZ621)</f>
        <v>1.0838399999999999</v>
      </c>
      <c r="CC621">
        <f t="shared" si="248"/>
        <v>91.212148472099216</v>
      </c>
      <c r="CD621" s="2">
        <v>39955</v>
      </c>
      <c r="CE621">
        <v>111.5703125</v>
      </c>
      <c r="CF621" s="22">
        <f>_xll.BDH(CF$3&amp;" Govt",$A$8,CD621,CD621)</f>
        <v>1.0539400000000001</v>
      </c>
      <c r="CG621">
        <f t="shared" si="249"/>
        <v>105.86021263070003</v>
      </c>
      <c r="CJ621" s="22"/>
      <c r="CN621" s="22"/>
      <c r="CR621" s="22"/>
      <c r="CV621" s="22"/>
      <c r="CZ621" s="22"/>
      <c r="DB621" s="2">
        <v>39062</v>
      </c>
      <c r="DC621">
        <v>111.4453125</v>
      </c>
      <c r="DD621" s="22">
        <f>_xll.BDH(DD$3&amp;" Govt",$A$8,DB621,DB621)</f>
        <v>1.07453</v>
      </c>
      <c r="DE621">
        <f t="shared" si="251"/>
        <v>103.71540347873024</v>
      </c>
      <c r="DF621" s="2">
        <v>39603</v>
      </c>
      <c r="DG621">
        <v>105.55078125</v>
      </c>
      <c r="DH621" s="22">
        <f>_xll.BDH(DH$3&amp;" Govt",$A$8,DF621,DF621)</f>
        <v>1.0764800000000001</v>
      </c>
      <c r="DI621">
        <f t="shared" si="252"/>
        <v>98.051781036340657</v>
      </c>
      <c r="DJ621" s="2">
        <v>39967</v>
      </c>
      <c r="DK621">
        <v>107</v>
      </c>
      <c r="DL621" s="22">
        <f>_xll.BDH(DL$3&amp;" Govt",$A$8,DJ621,DJ621)</f>
        <v>1.05494</v>
      </c>
      <c r="DM621">
        <f t="shared" si="253"/>
        <v>101.42756934043642</v>
      </c>
      <c r="DP621" s="22"/>
    </row>
    <row r="622" spans="4:120" x14ac:dyDescent="0.25">
      <c r="D622" s="2"/>
      <c r="F622" s="2">
        <v>39058</v>
      </c>
      <c r="G622">
        <v>128.80078125</v>
      </c>
      <c r="H622" s="22">
        <f>_xll.BDH(H$3&amp;" Govt",$A$8,F622,F622)</f>
        <v>1.2793000000000001</v>
      </c>
      <c r="I622" s="14">
        <f t="shared" si="232"/>
        <v>100.68067009301961</v>
      </c>
      <c r="J622" s="2">
        <v>39058</v>
      </c>
      <c r="K622">
        <v>128.57421875</v>
      </c>
      <c r="L622" s="22">
        <f>_xll.BDH(L$3&amp;" Govt",$A$8,J622,J622)</f>
        <v>1.2545999999999999</v>
      </c>
      <c r="M622">
        <f t="shared" si="233"/>
        <v>102.4822403554918</v>
      </c>
      <c r="N622" s="2">
        <v>39058</v>
      </c>
      <c r="O622">
        <v>129.4453125</v>
      </c>
      <c r="P622" s="22">
        <f>_xll.BDH(P$3&amp;" Govt",$A$8,N622,N622)</f>
        <v>1.2359</v>
      </c>
      <c r="Q622">
        <f t="shared" si="234"/>
        <v>104.73769115624242</v>
      </c>
      <c r="R622" s="2">
        <v>39058</v>
      </c>
      <c r="S622">
        <v>129.859375</v>
      </c>
      <c r="T622" s="22">
        <f>_xll.BDH(T$3&amp;" Govt",$A$8,R622,R622)</f>
        <v>1.2047099999999999</v>
      </c>
      <c r="U622">
        <f t="shared" si="235"/>
        <v>107.7930580803679</v>
      </c>
      <c r="V622" s="2">
        <v>39155</v>
      </c>
      <c r="W622">
        <v>103.4375</v>
      </c>
      <c r="X622" s="22">
        <f>_xll.BDH(X$3&amp;" Govt",$A$8,V622,V622)</f>
        <v>1.0665800000000001</v>
      </c>
      <c r="Y622">
        <f t="shared" si="236"/>
        <v>96.980535918543367</v>
      </c>
      <c r="Z622" s="2">
        <v>39058</v>
      </c>
      <c r="AA622">
        <v>124.12890625</v>
      </c>
      <c r="AB622" s="22">
        <f>_xll.BDH(AB$3&amp;" Govt",$A$8,Z622,Z622)</f>
        <v>1.1645699999999999</v>
      </c>
      <c r="AC622">
        <f t="shared" si="237"/>
        <v>106.58775878650491</v>
      </c>
      <c r="AD622" s="2">
        <v>39695</v>
      </c>
      <c r="AE622">
        <v>114.89453125</v>
      </c>
      <c r="AF622" s="22">
        <f>_xll.BDH(AF$3&amp;" Govt",$A$8,AD622,AD622)</f>
        <v>1.103</v>
      </c>
      <c r="AG622">
        <f t="shared" si="238"/>
        <v>104.16548617407072</v>
      </c>
      <c r="AH622" s="2">
        <v>39058</v>
      </c>
      <c r="AI622">
        <v>122.21875</v>
      </c>
      <c r="AJ622" s="22">
        <f>_xll.BDH(AJ$3&amp;" Govt",$A$8,AH622,AH622)</f>
        <v>1.1414800000000001</v>
      </c>
      <c r="AK622">
        <f t="shared" si="239"/>
        <v>107.07042611346672</v>
      </c>
      <c r="AL622" s="2">
        <v>40059</v>
      </c>
      <c r="AM622">
        <v>109.875</v>
      </c>
      <c r="AN622" s="22">
        <f>_xll.BDH(AN$3&amp;" Govt",$A$8,AL622,AL622)</f>
        <v>1.0628299999999999</v>
      </c>
      <c r="AO622">
        <f t="shared" si="240"/>
        <v>103.37965620089761</v>
      </c>
      <c r="AP622" s="2">
        <v>39058</v>
      </c>
      <c r="AQ622">
        <v>118.96484375</v>
      </c>
      <c r="AR622" s="22">
        <f>_xll.BDH(AR$3&amp;" Govt",$A$8,AP622,AP622)</f>
        <v>1.1272899999999999</v>
      </c>
      <c r="AS622">
        <f t="shared" si="241"/>
        <v>105.53171211489503</v>
      </c>
      <c r="AV622" s="22"/>
      <c r="AX622" s="2">
        <v>39058</v>
      </c>
      <c r="AY622">
        <v>109.140625</v>
      </c>
      <c r="AZ622" s="22">
        <f>_xll.BDH(AZ$3&amp;" Govt",$A$8,AX622,AX622)</f>
        <v>1.1035699999999999</v>
      </c>
      <c r="BA622">
        <f t="shared" si="242"/>
        <v>98.897781744701291</v>
      </c>
      <c r="BB622" s="2">
        <v>39058</v>
      </c>
      <c r="BC622">
        <v>109.2421875</v>
      </c>
      <c r="BD622" s="22">
        <f>_xll.BDH(BD$3&amp;" Govt",$A$8,BB622,BB622)</f>
        <v>1.09694</v>
      </c>
      <c r="BE622">
        <f t="shared" si="243"/>
        <v>99.588115576057035</v>
      </c>
      <c r="BH622" s="22"/>
      <c r="BJ622" s="2">
        <v>39058</v>
      </c>
      <c r="BK622">
        <v>107.1015625</v>
      </c>
      <c r="BL622" s="22">
        <f>_xll.BDH(BL$3&amp;" Govt",$A$8,BJ622,BJ622)</f>
        <v>1.07528</v>
      </c>
      <c r="BM622">
        <f t="shared" si="244"/>
        <v>99.603417249460605</v>
      </c>
      <c r="BN622" s="2">
        <v>39233</v>
      </c>
      <c r="BO622">
        <v>101.63671875</v>
      </c>
      <c r="BP622" s="22">
        <f>_xll.BDH(BP$3&amp;" Govt",$A$8,BN622,BN622)</f>
        <v>1.07514</v>
      </c>
      <c r="BQ622">
        <f t="shared" si="245"/>
        <v>94.533473547631004</v>
      </c>
      <c r="BR622" s="2">
        <v>39414</v>
      </c>
      <c r="BS622">
        <v>110.02734375</v>
      </c>
      <c r="BT622" s="22">
        <f>_xll.BDH(BT$3&amp;" Govt",$A$8,BR622,BR622)</f>
        <v>1.07158</v>
      </c>
      <c r="BU622">
        <f t="shared" si="246"/>
        <v>102.67767572183132</v>
      </c>
      <c r="BV622" s="2">
        <v>39594</v>
      </c>
      <c r="BW622">
        <v>114.93359375</v>
      </c>
      <c r="BX622" s="22">
        <f>_xll.BDH(BX$3&amp;" Govt",$A$8,BV622,BV622)</f>
        <v>1.0740400000000001</v>
      </c>
      <c r="BY622">
        <f t="shared" si="247"/>
        <v>107.01053382555584</v>
      </c>
      <c r="BZ622" s="2">
        <v>39776</v>
      </c>
      <c r="CA622">
        <v>97.90625</v>
      </c>
      <c r="CB622" s="22">
        <f>_xll.BDH(CB$3&amp;" Govt",$A$8,BZ622,BZ622)</f>
        <v>1.08369</v>
      </c>
      <c r="CC622">
        <f t="shared" si="248"/>
        <v>90.34525556201497</v>
      </c>
      <c r="CD622" s="2">
        <v>39958</v>
      </c>
      <c r="CE622">
        <v>111.5703125</v>
      </c>
      <c r="CF622" s="22">
        <f>_xll.BDH(CF$3&amp;" Govt",$A$8,CD622,CD622)</f>
        <v>1.05419</v>
      </c>
      <c r="CG622">
        <f t="shared" si="249"/>
        <v>105.83510799760954</v>
      </c>
      <c r="CJ622" s="22"/>
      <c r="CN622" s="22"/>
      <c r="CR622" s="22"/>
      <c r="CV622" s="22"/>
      <c r="CZ622" s="22"/>
      <c r="DB622" s="2">
        <v>39063</v>
      </c>
      <c r="DC622">
        <v>111.58203125</v>
      </c>
      <c r="DD622" s="22">
        <f>_xll.BDH(DD$3&amp;" Govt",$A$8,DB622,DB622)</f>
        <v>1.0743400000000001</v>
      </c>
      <c r="DE622">
        <f t="shared" si="251"/>
        <v>103.86100419792616</v>
      </c>
      <c r="DF622" s="2">
        <v>39604</v>
      </c>
      <c r="DG622">
        <v>104.6015625</v>
      </c>
      <c r="DH622" s="22">
        <f>_xll.BDH(DH$3&amp;" Govt",$A$8,DF622,DF622)</f>
        <v>1.0767</v>
      </c>
      <c r="DI622">
        <f t="shared" si="252"/>
        <v>97.150146280300916</v>
      </c>
      <c r="DJ622" s="2">
        <v>39968</v>
      </c>
      <c r="DK622">
        <v>105.13671875</v>
      </c>
      <c r="DL622" s="22">
        <f>_xll.BDH(DL$3&amp;" Govt",$A$8,DJ622,DJ622)</f>
        <v>1.0550299999999999</v>
      </c>
      <c r="DM622">
        <f t="shared" si="253"/>
        <v>99.652823853350156</v>
      </c>
      <c r="DP622" s="22"/>
    </row>
    <row r="623" spans="4:120" x14ac:dyDescent="0.25">
      <c r="D623" s="2"/>
      <c r="F623" s="2">
        <v>39059</v>
      </c>
      <c r="G623">
        <v>128.890625</v>
      </c>
      <c r="H623" s="22">
        <f>_xll.BDH(H$3&amp;" Govt",$A$8,F623,F623)</f>
        <v>1.27908</v>
      </c>
      <c r="I623" s="14">
        <f t="shared" si="232"/>
        <v>100.76822794508553</v>
      </c>
      <c r="J623" s="2">
        <v>39059</v>
      </c>
      <c r="K623">
        <v>128.5234375</v>
      </c>
      <c r="L623" s="22">
        <f>_xll.BDH(L$3&amp;" Govt",$A$8,J623,J623)</f>
        <v>1.2543800000000001</v>
      </c>
      <c r="M623">
        <f t="shared" si="233"/>
        <v>102.45973110221783</v>
      </c>
      <c r="N623" s="2">
        <v>39059</v>
      </c>
      <c r="O623">
        <v>129.28125</v>
      </c>
      <c r="P623" s="22">
        <f>_xll.BDH(P$3&amp;" Govt",$A$8,N623,N623)</f>
        <v>1.2356799999999999</v>
      </c>
      <c r="Q623">
        <f t="shared" si="234"/>
        <v>104.62356759031465</v>
      </c>
      <c r="R623" s="2">
        <v>39059</v>
      </c>
      <c r="S623">
        <v>129.625</v>
      </c>
      <c r="T623" s="22">
        <f>_xll.BDH(T$3&amp;" Govt",$A$8,R623,R623)</f>
        <v>1.2044999999999999</v>
      </c>
      <c r="U623">
        <f t="shared" si="235"/>
        <v>107.61726857617269</v>
      </c>
      <c r="V623" s="2">
        <v>39156</v>
      </c>
      <c r="W623">
        <v>103.40234375</v>
      </c>
      <c r="X623" s="22">
        <f>_xll.BDH(X$3&amp;" Govt",$A$8,V623,V623)</f>
        <v>1.0666800000000001</v>
      </c>
      <c r="Y623">
        <f t="shared" si="236"/>
        <v>96.938485534555809</v>
      </c>
      <c r="Z623" s="2">
        <v>39059</v>
      </c>
      <c r="AA623">
        <v>123.82421875</v>
      </c>
      <c r="AB623" s="22">
        <f>_xll.BDH(AB$3&amp;" Govt",$A$8,Z623,Z623)</f>
        <v>1.1643600000000001</v>
      </c>
      <c r="AC623">
        <f t="shared" si="237"/>
        <v>106.34530450204403</v>
      </c>
      <c r="AD623" s="2">
        <v>39696</v>
      </c>
      <c r="AE623">
        <v>114.6484375</v>
      </c>
      <c r="AF623" s="22">
        <f>_xll.BDH(AF$3&amp;" Govt",$A$8,AD623,AD623)</f>
        <v>1.1031900000000001</v>
      </c>
      <c r="AG623">
        <f t="shared" si="238"/>
        <v>103.92447130594003</v>
      </c>
      <c r="AH623" s="2">
        <v>39059</v>
      </c>
      <c r="AI623">
        <v>121.84765625</v>
      </c>
      <c r="AJ623" s="22">
        <f>_xll.BDH(AJ$3&amp;" Govt",$A$8,AH623,AH623)</f>
        <v>1.1412800000000001</v>
      </c>
      <c r="AK623">
        <f t="shared" si="239"/>
        <v>106.76403358509742</v>
      </c>
      <c r="AL623" s="2">
        <v>40060</v>
      </c>
      <c r="AM623">
        <v>109.9765625</v>
      </c>
      <c r="AN623" s="22">
        <f>_xll.BDH(AN$3&amp;" Govt",$A$8,AL623,AL623)</f>
        <v>1.06277</v>
      </c>
      <c r="AO623">
        <f t="shared" si="240"/>
        <v>103.48105657856357</v>
      </c>
      <c r="AP623" s="2">
        <v>39059</v>
      </c>
      <c r="AQ623">
        <v>118.59375</v>
      </c>
      <c r="AR623" s="22">
        <f>_xll.BDH(AR$3&amp;" Govt",$A$8,AP623,AP623)</f>
        <v>1.1270899999999999</v>
      </c>
      <c r="AS623">
        <f t="shared" si="241"/>
        <v>105.22118907984279</v>
      </c>
      <c r="AV623" s="22"/>
      <c r="AX623" s="2">
        <v>39059</v>
      </c>
      <c r="AY623">
        <v>108.7578125</v>
      </c>
      <c r="AZ623" s="22">
        <f>_xll.BDH(AZ$3&amp;" Govt",$A$8,AX623,AX623)</f>
        <v>1.10338</v>
      </c>
      <c r="BA623">
        <f t="shared" si="242"/>
        <v>98.567866464862504</v>
      </c>
      <c r="BB623" s="2">
        <v>39059</v>
      </c>
      <c r="BC623">
        <v>108.828125</v>
      </c>
      <c r="BD623" s="22">
        <f>_xll.BDH(BD$3&amp;" Govt",$A$8,BB623,BB623)</f>
        <v>1.0967500000000001</v>
      </c>
      <c r="BE623">
        <f t="shared" si="243"/>
        <v>99.227832231593339</v>
      </c>
      <c r="BH623" s="22"/>
      <c r="BJ623" s="2">
        <v>39059</v>
      </c>
      <c r="BK623">
        <v>106.6796875</v>
      </c>
      <c r="BL623" s="22">
        <f>_xll.BDH(BL$3&amp;" Govt",$A$8,BJ623,BJ623)</f>
        <v>1.0750900000000001</v>
      </c>
      <c r="BM623">
        <f t="shared" si="244"/>
        <v>99.228611093024767</v>
      </c>
      <c r="BN623" s="2">
        <v>39234</v>
      </c>
      <c r="BO623">
        <v>101.296875</v>
      </c>
      <c r="BP623" s="22">
        <f>_xll.BDH(BP$3&amp;" Govt",$A$8,BN623,BN623)</f>
        <v>1.07545</v>
      </c>
      <c r="BQ623">
        <f t="shared" si="245"/>
        <v>94.190222697475477</v>
      </c>
      <c r="BR623" s="2">
        <v>39415</v>
      </c>
      <c r="BS623">
        <v>110.86328125</v>
      </c>
      <c r="BT623" s="22">
        <f>_xll.BDH(BT$3&amp;" Govt",$A$8,BR623,BR623)</f>
        <v>1.07168</v>
      </c>
      <c r="BU623">
        <f t="shared" si="246"/>
        <v>103.44812000783817</v>
      </c>
      <c r="BV623" s="2">
        <v>39595</v>
      </c>
      <c r="BW623">
        <v>114.1640625</v>
      </c>
      <c r="BX623" s="22">
        <f>_xll.BDH(BX$3&amp;" Govt",$A$8,BV623,BV623)</f>
        <v>1.0743400000000001</v>
      </c>
      <c r="BY623">
        <f t="shared" si="247"/>
        <v>106.26436928719026</v>
      </c>
      <c r="BZ623" s="2">
        <v>39777</v>
      </c>
      <c r="CA623">
        <v>99.83203125</v>
      </c>
      <c r="CB623" s="22">
        <f>_xll.BDH(CB$3&amp;" Govt",$A$8,BZ623,BZ623)</f>
        <v>1.0836399999999999</v>
      </c>
      <c r="CC623">
        <f t="shared" si="248"/>
        <v>92.126565326123071</v>
      </c>
      <c r="CD623" s="2">
        <v>39959</v>
      </c>
      <c r="CE623">
        <v>111.37109375</v>
      </c>
      <c r="CF623" s="22">
        <f>_xll.BDH(CF$3&amp;" Govt",$A$8,CD623,CD623)</f>
        <v>1.05427</v>
      </c>
      <c r="CG623">
        <f t="shared" si="249"/>
        <v>105.63811333908771</v>
      </c>
      <c r="CJ623" s="22"/>
      <c r="CN623" s="22"/>
      <c r="CR623" s="22"/>
      <c r="CV623" s="22"/>
      <c r="CZ623" s="22"/>
      <c r="DB623" s="2">
        <v>39064</v>
      </c>
      <c r="DC623">
        <v>110.71484375</v>
      </c>
      <c r="DD623" s="22">
        <f>_xll.BDH(DD$3&amp;" Govt",$A$8,DB623,DB623)</f>
        <v>1.0741499999999999</v>
      </c>
      <c r="DE623">
        <f t="shared" si="251"/>
        <v>103.07205115672858</v>
      </c>
      <c r="DF623" s="2">
        <v>39605</v>
      </c>
      <c r="DG623">
        <v>106.703125</v>
      </c>
      <c r="DH623" s="22">
        <f>_xll.BDH(DH$3&amp;" Govt",$A$8,DF623,DF623)</f>
        <v>1.0769200000000001</v>
      </c>
      <c r="DI623">
        <f t="shared" si="252"/>
        <v>99.081756305018004</v>
      </c>
      <c r="DJ623" s="2">
        <v>39969</v>
      </c>
      <c r="DK623">
        <v>104.8515625</v>
      </c>
      <c r="DL623" s="22">
        <f>_xll.BDH(DL$3&amp;" Govt",$A$8,DJ623,DJ623)</f>
        <v>1.0551200000000001</v>
      </c>
      <c r="DM623">
        <f t="shared" si="253"/>
        <v>99.374064087497146</v>
      </c>
      <c r="DP623" s="22"/>
    </row>
    <row r="624" spans="4:120" x14ac:dyDescent="0.25">
      <c r="D624" s="2"/>
      <c r="F624" s="2">
        <v>39062</v>
      </c>
      <c r="G624">
        <v>128.8984375</v>
      </c>
      <c r="H624" s="22">
        <f>_xll.BDH(H$3&amp;" Govt",$A$8,F624,F624)</f>
        <v>1.27841</v>
      </c>
      <c r="I624" s="14">
        <f t="shared" si="232"/>
        <v>100.82715052291518</v>
      </c>
      <c r="J624" s="2">
        <v>39062</v>
      </c>
      <c r="K624">
        <v>128.57421875</v>
      </c>
      <c r="L624" s="22">
        <f>_xll.BDH(L$3&amp;" Govt",$A$8,J624,J624)</f>
        <v>1.2537199999999999</v>
      </c>
      <c r="M624">
        <f t="shared" si="233"/>
        <v>102.5541737788342</v>
      </c>
      <c r="N624" s="2">
        <v>39062</v>
      </c>
      <c r="O624">
        <v>129.34765625</v>
      </c>
      <c r="P624" s="22">
        <f>_xll.BDH(P$3&amp;" Govt",$A$8,N624,N624)</f>
        <v>1.2350300000000001</v>
      </c>
      <c r="Q624">
        <f t="shared" si="234"/>
        <v>104.73240022509574</v>
      </c>
      <c r="R624" s="2">
        <v>39062</v>
      </c>
      <c r="S624">
        <v>129.7109375</v>
      </c>
      <c r="T624" s="22">
        <f>_xll.BDH(T$3&amp;" Govt",$A$8,R624,R624)</f>
        <v>1.20387</v>
      </c>
      <c r="U624">
        <f t="shared" si="235"/>
        <v>107.74497038716805</v>
      </c>
      <c r="V624" s="2">
        <v>39157</v>
      </c>
      <c r="W624">
        <v>103.5078125</v>
      </c>
      <c r="X624" s="22">
        <f>_xll.BDH(X$3&amp;" Govt",$A$8,V624,V624)</f>
        <v>1.0667899999999999</v>
      </c>
      <c r="Y624">
        <f t="shared" si="236"/>
        <v>97.027355430778329</v>
      </c>
      <c r="Z624" s="2">
        <v>39062</v>
      </c>
      <c r="AA624">
        <v>123.94140625</v>
      </c>
      <c r="AB624" s="22">
        <f>_xll.BDH(AB$3&amp;" Govt",$A$8,Z624,Z624)</f>
        <v>1.1637500000000001</v>
      </c>
      <c r="AC624">
        <f t="shared" si="237"/>
        <v>106.5017454350161</v>
      </c>
      <c r="AD624" s="2">
        <v>39699</v>
      </c>
      <c r="AE624">
        <v>114.7265625</v>
      </c>
      <c r="AF624" s="22">
        <f>_xll.BDH(AF$3&amp;" Govt",$A$8,AD624,AD624)</f>
        <v>1.1037699999999999</v>
      </c>
      <c r="AG624">
        <f t="shared" si="238"/>
        <v>103.94064207217085</v>
      </c>
      <c r="AH624" s="2">
        <v>39062</v>
      </c>
      <c r="AI624">
        <v>121.99609375</v>
      </c>
      <c r="AJ624" s="22">
        <f>_xll.BDH(AJ$3&amp;" Govt",$A$8,AH624,AH624)</f>
        <v>1.1406799999999999</v>
      </c>
      <c r="AK624">
        <f t="shared" si="239"/>
        <v>106.95032239541327</v>
      </c>
      <c r="AL624" s="2">
        <v>40063</v>
      </c>
      <c r="AM624">
        <v>109.9765625</v>
      </c>
      <c r="AN624" s="22">
        <f>_xll.BDH(AN$3&amp;" Govt",$A$8,AL624,AL624)</f>
        <v>1.0626</v>
      </c>
      <c r="AO624">
        <f t="shared" si="240"/>
        <v>103.49761198945981</v>
      </c>
      <c r="AP624" s="2">
        <v>39062</v>
      </c>
      <c r="AQ624">
        <v>118.7421875</v>
      </c>
      <c r="AR624" s="22">
        <f>_xll.BDH(AR$3&amp;" Govt",$A$8,AP624,AP624)</f>
        <v>1.1265000000000001</v>
      </c>
      <c r="AS624">
        <f t="shared" si="241"/>
        <v>105.40806702174878</v>
      </c>
      <c r="AV624" s="22"/>
      <c r="AX624" s="2">
        <v>39062</v>
      </c>
      <c r="AY624">
        <v>108.96875</v>
      </c>
      <c r="AZ624" s="22">
        <f>_xll.BDH(AZ$3&amp;" Govt",$A$8,AX624,AX624)</f>
        <v>1.1028</v>
      </c>
      <c r="BA624">
        <f t="shared" si="242"/>
        <v>98.810981138919118</v>
      </c>
      <c r="BB624" s="2">
        <v>39062</v>
      </c>
      <c r="BC624">
        <v>109.0546875</v>
      </c>
      <c r="BD624" s="22">
        <f>_xll.BDH(BD$3&amp;" Govt",$A$8,BB624,BB624)</f>
        <v>1.0961799999999999</v>
      </c>
      <c r="BE624">
        <f t="shared" si="243"/>
        <v>99.48611313835319</v>
      </c>
      <c r="BH624" s="22"/>
      <c r="BJ624" s="2">
        <v>39062</v>
      </c>
      <c r="BK624">
        <v>106.94921875</v>
      </c>
      <c r="BL624" s="22">
        <f>_xll.BDH(BL$3&amp;" Govt",$A$8,BJ624,BJ624)</f>
        <v>1.07453</v>
      </c>
      <c r="BM624">
        <f t="shared" si="244"/>
        <v>99.531161298428145</v>
      </c>
      <c r="BN624" s="2">
        <v>39237</v>
      </c>
      <c r="BO624">
        <v>101.4921875</v>
      </c>
      <c r="BP624" s="22">
        <f>_xll.BDH(BP$3&amp;" Govt",$A$8,BN624,BN624)</f>
        <v>1.0761499999999999</v>
      </c>
      <c r="BQ624">
        <f t="shared" si="245"/>
        <v>94.310446963713247</v>
      </c>
      <c r="BR624" s="2">
        <v>39416</v>
      </c>
      <c r="BS624">
        <v>110.90234375</v>
      </c>
      <c r="BT624" s="22">
        <f>_xll.BDH(BT$3&amp;" Govt",$A$8,BR624,BR624)</f>
        <v>1.07178</v>
      </c>
      <c r="BU624">
        <f t="shared" si="246"/>
        <v>103.4749143947452</v>
      </c>
      <c r="BV624" s="2">
        <v>39596</v>
      </c>
      <c r="BW624">
        <v>113.26171875</v>
      </c>
      <c r="BX624" s="22">
        <f>_xll.BDH(BX$3&amp;" Govt",$A$8,BV624,BV624)</f>
        <v>1.07464</v>
      </c>
      <c r="BY624">
        <f t="shared" si="247"/>
        <v>105.39503345306335</v>
      </c>
      <c r="BZ624" s="2">
        <v>39778</v>
      </c>
      <c r="CA624">
        <v>100.30859375</v>
      </c>
      <c r="CB624" s="22">
        <f>_xll.BDH(CB$3&amp;" Govt",$A$8,BZ624,BZ624)</f>
        <v>1.0835900000000001</v>
      </c>
      <c r="CC624">
        <f t="shared" si="248"/>
        <v>92.570615961756744</v>
      </c>
      <c r="CD624" s="2">
        <v>39960</v>
      </c>
      <c r="CE624">
        <v>110.74609375</v>
      </c>
      <c r="CF624" s="22">
        <f>_xll.BDH(CF$3&amp;" Govt",$A$8,CD624,CD624)</f>
        <v>1.0543499999999999</v>
      </c>
      <c r="CG624">
        <f t="shared" si="249"/>
        <v>105.03731564471002</v>
      </c>
      <c r="CJ624" s="22"/>
      <c r="CN624" s="22"/>
      <c r="CR624" s="22"/>
      <c r="CV624" s="22"/>
      <c r="CZ624" s="22"/>
      <c r="DB624" s="2">
        <v>39065</v>
      </c>
      <c r="DC624">
        <v>110.3515625</v>
      </c>
      <c r="DD624" s="22">
        <f>_xll.BDH(DD$3&amp;" Govt",$A$8,DB624,DB624)</f>
        <v>1.07396</v>
      </c>
      <c r="DE624">
        <f t="shared" si="251"/>
        <v>102.75202288725836</v>
      </c>
      <c r="DF624" s="2">
        <v>39608</v>
      </c>
      <c r="DG624">
        <v>106.4609375</v>
      </c>
      <c r="DH624" s="22">
        <f>_xll.BDH(DH$3&amp;" Govt",$A$8,DF624,DF624)</f>
        <v>1.0775699999999999</v>
      </c>
      <c r="DI624">
        <f t="shared" si="252"/>
        <v>98.7972359104281</v>
      </c>
      <c r="DJ624" s="2">
        <v>39972</v>
      </c>
      <c r="DK624">
        <v>104.90234375</v>
      </c>
      <c r="DL624" s="22">
        <f>_xll.BDH(DL$3&amp;" Govt",$A$8,DJ624,DJ624)</f>
        <v>1.05538</v>
      </c>
      <c r="DM624">
        <f t="shared" si="253"/>
        <v>99.397699169967211</v>
      </c>
      <c r="DP624" s="22"/>
    </row>
    <row r="625" spans="4:120" x14ac:dyDescent="0.25">
      <c r="D625" s="2"/>
      <c r="F625" s="2">
        <v>39063</v>
      </c>
      <c r="G625">
        <v>128.90625</v>
      </c>
      <c r="H625" s="22">
        <f>_xll.BDH(H$3&amp;" Govt",$A$8,F625,F625)</f>
        <v>1.2781799999999999</v>
      </c>
      <c r="I625" s="14">
        <f t="shared" si="232"/>
        <v>100.85140590527156</v>
      </c>
      <c r="J625" s="2">
        <v>39063</v>
      </c>
      <c r="K625">
        <v>128.58203125</v>
      </c>
      <c r="L625" s="22">
        <f>_xll.BDH(L$3&amp;" Govt",$A$8,J625,J625)</f>
        <v>1.2535000000000001</v>
      </c>
      <c r="M625">
        <f t="shared" si="233"/>
        <v>102.57840546469883</v>
      </c>
      <c r="N625" s="2">
        <v>39063</v>
      </c>
      <c r="O625">
        <v>129.37890625</v>
      </c>
      <c r="P625" s="22">
        <f>_xll.BDH(P$3&amp;" Govt",$A$8,N625,N625)</f>
        <v>1.23482</v>
      </c>
      <c r="Q625">
        <f t="shared" si="234"/>
        <v>104.77551890154031</v>
      </c>
      <c r="R625" s="2">
        <v>39063</v>
      </c>
      <c r="S625">
        <v>129.77734375</v>
      </c>
      <c r="T625" s="22">
        <f>_xll.BDH(T$3&amp;" Govt",$A$8,R625,R625)</f>
        <v>1.20366</v>
      </c>
      <c r="U625">
        <f t="shared" si="235"/>
        <v>107.81893869531264</v>
      </c>
      <c r="V625" s="2">
        <v>39160</v>
      </c>
      <c r="W625">
        <v>103.51953125</v>
      </c>
      <c r="X625" s="22">
        <f>_xll.BDH(X$3&amp;" Govt",$A$8,V625,V625)</f>
        <v>1.0670999999999999</v>
      </c>
      <c r="Y625">
        <f t="shared" si="236"/>
        <v>97.01015017336708</v>
      </c>
      <c r="Z625" s="2">
        <v>39063</v>
      </c>
      <c r="AA625">
        <v>124.0390625</v>
      </c>
      <c r="AB625" s="22">
        <f>_xll.BDH(AB$3&amp;" Govt",$A$8,Z625,Z625)</f>
        <v>1.1635500000000001</v>
      </c>
      <c r="AC625">
        <f t="shared" si="237"/>
        <v>106.60398135017833</v>
      </c>
      <c r="AD625" s="2">
        <v>39700</v>
      </c>
      <c r="AE625">
        <v>114.7890625</v>
      </c>
      <c r="AF625" s="22">
        <f>_xll.BDH(AF$3&amp;" Govt",$A$8,AD625,AD625)</f>
        <v>1.1039600000000001</v>
      </c>
      <c r="AG625">
        <f t="shared" si="238"/>
        <v>103.9793674589659</v>
      </c>
      <c r="AH625" s="2">
        <v>39063</v>
      </c>
      <c r="AI625">
        <v>122.11328125</v>
      </c>
      <c r="AJ625" s="22">
        <f>_xll.BDH(AJ$3&amp;" Govt",$A$8,AH625,AH625)</f>
        <v>1.14049</v>
      </c>
      <c r="AK625">
        <f t="shared" si="239"/>
        <v>107.07089167813834</v>
      </c>
      <c r="AL625" s="2">
        <v>40064</v>
      </c>
      <c r="AM625">
        <v>110.35546875</v>
      </c>
      <c r="AN625" s="22">
        <f>_xll.BDH(AN$3&amp;" Govt",$A$8,AL625,AL625)</f>
        <v>1.0625499999999999</v>
      </c>
      <c r="AO625">
        <f t="shared" si="240"/>
        <v>103.85908310197168</v>
      </c>
      <c r="AP625" s="2">
        <v>39063</v>
      </c>
      <c r="AQ625">
        <v>118.85546875</v>
      </c>
      <c r="AR625" s="22">
        <f>_xll.BDH(AR$3&amp;" Govt",$A$8,AP625,AP625)</f>
        <v>1.1263099999999999</v>
      </c>
      <c r="AS625">
        <f t="shared" si="241"/>
        <v>105.52642589517984</v>
      </c>
      <c r="AV625" s="22"/>
      <c r="AX625" s="2">
        <v>39063</v>
      </c>
      <c r="AY625">
        <v>109.07421875</v>
      </c>
      <c r="AZ625" s="22">
        <f>_xll.BDH(AZ$3&amp;" Govt",$A$8,AX625,AX625)</f>
        <v>1.1026100000000001</v>
      </c>
      <c r="BA625">
        <f t="shared" si="242"/>
        <v>98.923661811519935</v>
      </c>
      <c r="BB625" s="2">
        <v>39063</v>
      </c>
      <c r="BC625">
        <v>109.17578125</v>
      </c>
      <c r="BD625" s="22">
        <f>_xll.BDH(BD$3&amp;" Govt",$A$8,BB625,BB625)</f>
        <v>1.09598</v>
      </c>
      <c r="BE625">
        <f t="shared" si="243"/>
        <v>99.614756884249715</v>
      </c>
      <c r="BH625" s="22"/>
      <c r="BJ625" s="2">
        <v>39063</v>
      </c>
      <c r="BK625">
        <v>107.0390625</v>
      </c>
      <c r="BL625" s="22">
        <f>_xll.BDH(BL$3&amp;" Govt",$A$8,BJ625,BJ625)</f>
        <v>1.0743400000000001</v>
      </c>
      <c r="BM625">
        <f t="shared" si="244"/>
        <v>99.632390583986435</v>
      </c>
      <c r="BN625" s="2">
        <v>39238</v>
      </c>
      <c r="BO625">
        <v>101.11328125</v>
      </c>
      <c r="BP625" s="22">
        <f>_xll.BDH(BP$3&amp;" Govt",$A$8,BN625,BN625)</f>
        <v>1.0763799999999999</v>
      </c>
      <c r="BQ625">
        <f t="shared" si="245"/>
        <v>93.938275748341667</v>
      </c>
      <c r="BR625" s="2">
        <v>39419</v>
      </c>
      <c r="BS625">
        <v>111.3359375</v>
      </c>
      <c r="BT625" s="22">
        <f>_xll.BDH(BT$3&amp;" Govt",$A$8,BR625,BR625)</f>
        <v>1.07202</v>
      </c>
      <c r="BU625">
        <f t="shared" si="246"/>
        <v>103.85621303707021</v>
      </c>
      <c r="BV625" s="2">
        <v>39597</v>
      </c>
      <c r="BW625">
        <v>112.828125</v>
      </c>
      <c r="BX625" s="22">
        <f>_xll.BDH(BX$3&amp;" Govt",$A$8,BV625,BV625)</f>
        <v>1.07494</v>
      </c>
      <c r="BY625">
        <f t="shared" si="247"/>
        <v>104.96225370718366</v>
      </c>
      <c r="BZ625" s="2">
        <v>39779</v>
      </c>
      <c r="CA625">
        <v>100.30859375</v>
      </c>
      <c r="CB625" s="22">
        <f>_xll.BDH(CB$3&amp;" Govt",$A$8,BZ625,BZ625)</f>
        <v>1.0835399999999999</v>
      </c>
      <c r="CC625">
        <f t="shared" si="248"/>
        <v>92.574887636820051</v>
      </c>
      <c r="CD625" s="2">
        <v>39961</v>
      </c>
      <c r="CE625">
        <v>110.6484375</v>
      </c>
      <c r="CF625" s="22">
        <f>_xll.BDH(CF$3&amp;" Govt",$A$8,CD625,CD625)</f>
        <v>1.05444</v>
      </c>
      <c r="CG625">
        <f t="shared" si="249"/>
        <v>104.9357360304996</v>
      </c>
      <c r="CJ625" s="22"/>
      <c r="CN625" s="22"/>
      <c r="CR625" s="22"/>
      <c r="CV625" s="22"/>
      <c r="CZ625" s="22"/>
      <c r="DB625" s="2">
        <v>39066</v>
      </c>
      <c r="DC625">
        <v>109.69140625</v>
      </c>
      <c r="DD625" s="22">
        <f>_xll.BDH(DD$3&amp;" Govt",$A$8,DB625,DB625)</f>
        <v>1.07378</v>
      </c>
      <c r="DE625">
        <f t="shared" si="251"/>
        <v>102.15445086516792</v>
      </c>
      <c r="DF625" s="2">
        <v>39609</v>
      </c>
      <c r="DG625">
        <v>105.39453125</v>
      </c>
      <c r="DH625" s="22">
        <f>_xll.BDH(DH$3&amp;" Govt",$A$8,DF625,DF625)</f>
        <v>1.07779</v>
      </c>
      <c r="DI625">
        <f t="shared" si="252"/>
        <v>97.787631403149035</v>
      </c>
      <c r="DJ625" s="2">
        <v>39973</v>
      </c>
      <c r="DK625">
        <v>105.36328125</v>
      </c>
      <c r="DL625" s="22">
        <f>_xll.BDH(DL$3&amp;" Govt",$A$8,DJ625,DJ625)</f>
        <v>1.0554699999999999</v>
      </c>
      <c r="DM625">
        <f t="shared" si="253"/>
        <v>99.825936549594033</v>
      </c>
      <c r="DP625" s="22"/>
    </row>
    <row r="626" spans="4:120" x14ac:dyDescent="0.25">
      <c r="D626" s="2"/>
      <c r="F626" s="2">
        <v>39064</v>
      </c>
      <c r="G626">
        <v>128.91796875</v>
      </c>
      <c r="H626" s="22">
        <f>_xll.BDH(H$3&amp;" Govt",$A$8,F626,F626)</f>
        <v>1.27796</v>
      </c>
      <c r="I626" s="14">
        <f t="shared" si="232"/>
        <v>100.87793729850699</v>
      </c>
      <c r="J626" s="2">
        <v>39064</v>
      </c>
      <c r="K626">
        <v>128.53125</v>
      </c>
      <c r="L626" s="22">
        <f>_xll.BDH(L$3&amp;" Govt",$A$8,J626,J626)</f>
        <v>1.2532799999999999</v>
      </c>
      <c r="M626">
        <f t="shared" si="233"/>
        <v>102.55589333588664</v>
      </c>
      <c r="N626" s="2">
        <v>39064</v>
      </c>
      <c r="O626">
        <v>129.234375</v>
      </c>
      <c r="P626" s="22">
        <f>_xll.BDH(P$3&amp;" Govt",$A$8,N626,N626)</f>
        <v>1.2345999999999999</v>
      </c>
      <c r="Q626">
        <f t="shared" si="234"/>
        <v>104.67712214482424</v>
      </c>
      <c r="R626" s="2">
        <v>39064</v>
      </c>
      <c r="S626">
        <v>129.58203125</v>
      </c>
      <c r="T626" s="22">
        <f>_xll.BDH(T$3&amp;" Govt",$A$8,R626,R626)</f>
        <v>1.2034499999999999</v>
      </c>
      <c r="U626">
        <f t="shared" si="235"/>
        <v>107.67545909676348</v>
      </c>
      <c r="V626" s="2">
        <v>39161</v>
      </c>
      <c r="W626">
        <v>103.56640625</v>
      </c>
      <c r="X626" s="22">
        <f>_xll.BDH(X$3&amp;" Govt",$A$8,V626,V626)</f>
        <v>1.06721</v>
      </c>
      <c r="Y626">
        <f t="shared" si="236"/>
        <v>97.044074034163842</v>
      </c>
      <c r="Z626" s="2">
        <v>39064</v>
      </c>
      <c r="AA626">
        <v>123.7578125</v>
      </c>
      <c r="AB626" s="22">
        <f>_xll.BDH(AB$3&amp;" Govt",$A$8,Z626,Z626)</f>
        <v>1.16334</v>
      </c>
      <c r="AC626">
        <f t="shared" si="237"/>
        <v>106.38146414633727</v>
      </c>
      <c r="AD626" s="2">
        <v>39701</v>
      </c>
      <c r="AE626">
        <v>114.6953125</v>
      </c>
      <c r="AF626" s="22">
        <f>_xll.BDH(AF$3&amp;" Govt",$A$8,AD626,AD626)</f>
        <v>1.10415</v>
      </c>
      <c r="AG626">
        <f t="shared" si="238"/>
        <v>103.87656794819544</v>
      </c>
      <c r="AH626" s="2">
        <v>39064</v>
      </c>
      <c r="AI626">
        <v>121.76171875</v>
      </c>
      <c r="AJ626" s="22">
        <f>_xll.BDH(AJ$3&amp;" Govt",$A$8,AH626,AH626)</f>
        <v>1.14029</v>
      </c>
      <c r="AK626">
        <f t="shared" si="239"/>
        <v>106.78136153960834</v>
      </c>
      <c r="AL626" s="2">
        <v>40065</v>
      </c>
      <c r="AM626">
        <v>110.421875</v>
      </c>
      <c r="AN626" s="22">
        <f>_xll.BDH(AN$3&amp;" Govt",$A$8,AL626,AL626)</f>
        <v>1.0624899999999999</v>
      </c>
      <c r="AO626">
        <f t="shared" si="240"/>
        <v>103.92744872892922</v>
      </c>
      <c r="AP626" s="2">
        <v>39064</v>
      </c>
      <c r="AQ626">
        <v>118.453125</v>
      </c>
      <c r="AR626" s="22">
        <f>_xll.BDH(AR$3&amp;" Govt",$A$8,AP626,AP626)</f>
        <v>1.1261099999999999</v>
      </c>
      <c r="AS626">
        <f t="shared" si="241"/>
        <v>105.18788129046008</v>
      </c>
      <c r="AV626" s="22"/>
      <c r="AX626" s="2">
        <v>39064</v>
      </c>
      <c r="AY626">
        <v>108.61328125</v>
      </c>
      <c r="AZ626" s="22">
        <f>_xll.BDH(AZ$3&amp;" Govt",$A$8,AX626,AX626)</f>
        <v>1.1024099999999999</v>
      </c>
      <c r="BA626">
        <f t="shared" si="242"/>
        <v>98.523490579729881</v>
      </c>
      <c r="BB626" s="2">
        <v>39064</v>
      </c>
      <c r="BC626">
        <v>108.68359375</v>
      </c>
      <c r="BD626" s="22">
        <f>_xll.BDH(BD$3&amp;" Govt",$A$8,BB626,BB626)</f>
        <v>1.09579</v>
      </c>
      <c r="BE626">
        <f t="shared" si="243"/>
        <v>99.182866927057191</v>
      </c>
      <c r="BH626" s="22"/>
      <c r="BJ626" s="2">
        <v>39064</v>
      </c>
      <c r="BK626">
        <v>106.51953125</v>
      </c>
      <c r="BL626" s="22">
        <f>_xll.BDH(BL$3&amp;" Govt",$A$8,BJ626,BJ626)</f>
        <v>1.0741499999999999</v>
      </c>
      <c r="BM626">
        <f t="shared" si="244"/>
        <v>99.16634664618536</v>
      </c>
      <c r="BN626" s="2">
        <v>39239</v>
      </c>
      <c r="BO626">
        <v>101.29296875</v>
      </c>
      <c r="BP626" s="22">
        <f>_xll.BDH(BP$3&amp;" Govt",$A$8,BN626,BN626)</f>
        <v>1.0766100000000001</v>
      </c>
      <c r="BQ626">
        <f t="shared" si="245"/>
        <v>94.085108581566203</v>
      </c>
      <c r="BR626" s="2">
        <v>39420</v>
      </c>
      <c r="BS626">
        <v>110.84765625</v>
      </c>
      <c r="BT626" s="22">
        <f>_xll.BDH(BT$3&amp;" Govt",$A$8,BR626,BR626)</f>
        <v>1.0721000000000001</v>
      </c>
      <c r="BU626">
        <f t="shared" si="246"/>
        <v>103.39301954108758</v>
      </c>
      <c r="BV626" s="2">
        <v>39598</v>
      </c>
      <c r="BW626">
        <v>113.28515625</v>
      </c>
      <c r="BX626" s="22">
        <f>_xll.BDH(BX$3&amp;" Govt",$A$8,BV626,BV626)</f>
        <v>1.0752299999999999</v>
      </c>
      <c r="BY626">
        <f t="shared" si="247"/>
        <v>105.35899877235569</v>
      </c>
      <c r="BZ626" s="2">
        <v>39780</v>
      </c>
      <c r="CA626">
        <v>101.1640625</v>
      </c>
      <c r="CB626" s="22">
        <f>_xll.BDH(CB$3&amp;" Govt",$A$8,BZ626,BZ626)</f>
        <v>1.0834900000000001</v>
      </c>
      <c r="CC626">
        <f t="shared" si="248"/>
        <v>93.368708986700383</v>
      </c>
      <c r="CD626" s="2">
        <v>39962</v>
      </c>
      <c r="CE626">
        <v>111.9296875</v>
      </c>
      <c r="CF626" s="22">
        <f>_xll.BDH(CF$3&amp;" Govt",$A$8,CD626,CD626)</f>
        <v>1.0545199999999999</v>
      </c>
      <c r="CG626">
        <f t="shared" si="249"/>
        <v>106.14278297234762</v>
      </c>
      <c r="CJ626" s="22"/>
      <c r="CN626" s="22"/>
      <c r="CR626" s="22"/>
      <c r="CV626" s="22"/>
      <c r="CZ626" s="22"/>
      <c r="DB626" s="2">
        <v>39069</v>
      </c>
      <c r="DC626">
        <v>109.27734375</v>
      </c>
      <c r="DD626" s="22">
        <f>_xll.BDH(DD$3&amp;" Govt",$A$8,DB626,DB626)</f>
        <v>1.07321</v>
      </c>
      <c r="DE626">
        <f t="shared" si="251"/>
        <v>101.82288997493501</v>
      </c>
      <c r="DF626" s="2">
        <v>39610</v>
      </c>
      <c r="DG626">
        <v>105.25</v>
      </c>
      <c r="DH626" s="22">
        <f>_xll.BDH(DH$3&amp;" Govt",$A$8,DF626,DF626)</f>
        <v>1.0780099999999999</v>
      </c>
      <c r="DI626">
        <f t="shared" si="252"/>
        <v>97.633602656747158</v>
      </c>
      <c r="DJ626" s="2">
        <v>39974</v>
      </c>
      <c r="DK626">
        <v>105.41015625</v>
      </c>
      <c r="DL626" s="22">
        <f>_xll.BDH(DL$3&amp;" Govt",$A$8,DJ626,DJ626)</f>
        <v>1.0555600000000001</v>
      </c>
      <c r="DM626">
        <f t="shared" si="253"/>
        <v>99.861832818598657</v>
      </c>
      <c r="DP626" s="22"/>
    </row>
    <row r="627" spans="4:120" x14ac:dyDescent="0.25">
      <c r="D627" s="2"/>
      <c r="F627" s="2">
        <v>39065</v>
      </c>
      <c r="G627">
        <v>128.90625</v>
      </c>
      <c r="H627" s="22">
        <f>_xll.BDH(H$3&amp;" Govt",$A$8,F627,F627)</f>
        <v>1.2777400000000001</v>
      </c>
      <c r="I627" s="14">
        <f t="shared" si="232"/>
        <v>100.88613489442295</v>
      </c>
      <c r="J627" s="2">
        <v>39065</v>
      </c>
      <c r="K627">
        <v>128.62109375</v>
      </c>
      <c r="L627" s="22">
        <f>_xll.BDH(L$3&amp;" Govt",$A$8,J627,J627)</f>
        <v>1.2530600000000001</v>
      </c>
      <c r="M627">
        <f t="shared" si="233"/>
        <v>102.64559857468916</v>
      </c>
      <c r="N627" s="2">
        <v>39065</v>
      </c>
      <c r="O627">
        <v>129.30078125</v>
      </c>
      <c r="P627" s="22">
        <f>_xll.BDH(P$3&amp;" Govt",$A$8,N627,N627)</f>
        <v>1.23438</v>
      </c>
      <c r="Q627">
        <f t="shared" si="234"/>
        <v>104.74957569792122</v>
      </c>
      <c r="R627" s="2">
        <v>39065</v>
      </c>
      <c r="S627">
        <v>129.5703125</v>
      </c>
      <c r="T627" s="22">
        <f>_xll.BDH(T$3&amp;" Govt",$A$8,R627,R627)</f>
        <v>1.2032400000000001</v>
      </c>
      <c r="U627">
        <f t="shared" si="235"/>
        <v>107.68451223363584</v>
      </c>
      <c r="V627" s="2">
        <v>39162</v>
      </c>
      <c r="W627">
        <v>103.77734375</v>
      </c>
      <c r="X627" s="22">
        <f>_xll.BDH(X$3&amp;" Govt",$A$8,V627,V627)</f>
        <v>1.06731</v>
      </c>
      <c r="Y627">
        <f t="shared" si="236"/>
        <v>97.232616343892587</v>
      </c>
      <c r="Z627" s="2">
        <v>39065</v>
      </c>
      <c r="AA627">
        <v>123.7265625</v>
      </c>
      <c r="AB627" s="22">
        <f>_xll.BDH(AB$3&amp;" Govt",$A$8,Z627,Z627)</f>
        <v>1.1631400000000001</v>
      </c>
      <c r="AC627">
        <f t="shared" si="237"/>
        <v>106.37288933404405</v>
      </c>
      <c r="AD627" s="2">
        <v>39702</v>
      </c>
      <c r="AE627">
        <v>114.6171875</v>
      </c>
      <c r="AF627" s="22">
        <f>_xll.BDH(AF$3&amp;" Govt",$A$8,AD627,AD627)</f>
        <v>1.1043499999999999</v>
      </c>
      <c r="AG627">
        <f t="shared" si="238"/>
        <v>103.78701272241591</v>
      </c>
      <c r="AH627" s="2">
        <v>39065</v>
      </c>
      <c r="AI627">
        <v>121.71484375</v>
      </c>
      <c r="AJ627" s="22">
        <f>_xll.BDH(AJ$3&amp;" Govt",$A$8,AH627,AH627)</f>
        <v>1.14009</v>
      </c>
      <c r="AK627">
        <f t="shared" si="239"/>
        <v>106.75897845784104</v>
      </c>
      <c r="AL627" s="2">
        <v>40066</v>
      </c>
      <c r="AM627">
        <v>110.5234375</v>
      </c>
      <c r="AN627" s="22">
        <f>_xll.BDH(AN$3&amp;" Govt",$A$8,AL627,AL627)</f>
        <v>1.06243</v>
      </c>
      <c r="AO627">
        <f t="shared" si="240"/>
        <v>104.02891249305837</v>
      </c>
      <c r="AP627" s="2">
        <v>39065</v>
      </c>
      <c r="AQ627">
        <v>118.42578125</v>
      </c>
      <c r="AR627" s="22">
        <f>_xll.BDH(AR$3&amp;" Govt",$A$8,AP627,AP627)</f>
        <v>1.12591</v>
      </c>
      <c r="AS627">
        <f t="shared" si="241"/>
        <v>105.18228033324156</v>
      </c>
      <c r="AV627" s="22"/>
      <c r="AX627" s="2">
        <v>39065</v>
      </c>
      <c r="AY627">
        <v>108.53125</v>
      </c>
      <c r="AZ627" s="22">
        <f>_xll.BDH(AZ$3&amp;" Govt",$A$8,AX627,AX627)</f>
        <v>1.10222</v>
      </c>
      <c r="BA627">
        <f t="shared" si="242"/>
        <v>98.466050334778899</v>
      </c>
      <c r="BB627" s="2">
        <v>39065</v>
      </c>
      <c r="BC627">
        <v>108.5859375</v>
      </c>
      <c r="BD627" s="22">
        <f>_xll.BDH(BD$3&amp;" Govt",$A$8,BB627,BB627)</f>
        <v>1.0955999999999999</v>
      </c>
      <c r="BE627">
        <f t="shared" si="243"/>
        <v>99.110932365826955</v>
      </c>
      <c r="BH627" s="22"/>
      <c r="BJ627" s="2">
        <v>39065</v>
      </c>
      <c r="BK627">
        <v>106.44140625</v>
      </c>
      <c r="BL627" s="22">
        <f>_xll.BDH(BL$3&amp;" Govt",$A$8,BJ627,BJ627)</f>
        <v>1.07396</v>
      </c>
      <c r="BM627">
        <f t="shared" si="244"/>
        <v>99.111145899288616</v>
      </c>
      <c r="BN627" s="2">
        <v>39240</v>
      </c>
      <c r="BO627">
        <v>100.5625</v>
      </c>
      <c r="BP627" s="22">
        <f>_xll.BDH(BP$3&amp;" Govt",$A$8,BN627,BN627)</f>
        <v>1.0768500000000001</v>
      </c>
      <c r="BQ627">
        <f t="shared" si="245"/>
        <v>93.385801179365728</v>
      </c>
      <c r="BR627" s="2">
        <v>39421</v>
      </c>
      <c r="BS627">
        <v>110.1875</v>
      </c>
      <c r="BT627" s="22">
        <f>_xll.BDH(BT$3&amp;" Govt",$A$8,BR627,BR627)</f>
        <v>1.0721700000000001</v>
      </c>
      <c r="BU627">
        <f t="shared" si="246"/>
        <v>102.77054944644972</v>
      </c>
      <c r="BV627" s="2">
        <v>39601</v>
      </c>
      <c r="BW627">
        <v>113.921875</v>
      </c>
      <c r="BX627" s="22">
        <f>_xll.BDH(BX$3&amp;" Govt",$A$8,BV627,BV627)</f>
        <v>1.07605</v>
      </c>
      <c r="BY627">
        <f t="shared" si="247"/>
        <v>105.87042888341621</v>
      </c>
      <c r="BZ627" s="2">
        <v>39783</v>
      </c>
      <c r="CA627">
        <v>102.8984375</v>
      </c>
      <c r="CB627" s="22">
        <f>_xll.BDH(CB$3&amp;" Govt",$A$8,BZ627,BZ627)</f>
        <v>1.08334</v>
      </c>
      <c r="CC627">
        <f t="shared" si="248"/>
        <v>94.982588568685728</v>
      </c>
      <c r="CD627" s="2">
        <v>39965</v>
      </c>
      <c r="CE627">
        <v>111.46875</v>
      </c>
      <c r="CF627" s="22">
        <f>_xll.BDH(CF$3&amp;" Govt",$A$8,CD627,CD627)</f>
        <v>1.05477</v>
      </c>
      <c r="CG627">
        <f t="shared" si="249"/>
        <v>105.68062231576552</v>
      </c>
      <c r="CJ627" s="22"/>
      <c r="CN627" s="22"/>
      <c r="CR627" s="22"/>
      <c r="CV627" s="22"/>
      <c r="CZ627" s="22"/>
      <c r="DB627" s="2">
        <v>39070</v>
      </c>
      <c r="DC627">
        <v>109.1484375</v>
      </c>
      <c r="DD627" s="22">
        <f>_xll.BDH(DD$3&amp;" Govt",$A$8,DB627,DB627)</f>
        <v>1.0730200000000001</v>
      </c>
      <c r="DE627">
        <f t="shared" si="251"/>
        <v>101.72078572626791</v>
      </c>
      <c r="DF627" s="2">
        <v>39611</v>
      </c>
      <c r="DG627">
        <v>104.265625</v>
      </c>
      <c r="DH627" s="22">
        <f>_xll.BDH(DH$3&amp;" Govt",$A$8,DF627,DF627)</f>
        <v>1.07822</v>
      </c>
      <c r="DI627">
        <f t="shared" si="252"/>
        <v>96.701623972844132</v>
      </c>
      <c r="DJ627" s="2">
        <v>39975</v>
      </c>
      <c r="DK627">
        <v>105.70703125</v>
      </c>
      <c r="DL627" s="22">
        <f>_xll.BDH(DL$3&amp;" Govt",$A$8,DJ627,DJ627)</f>
        <v>1.0556399999999999</v>
      </c>
      <c r="DM627">
        <f t="shared" si="253"/>
        <v>100.13549245007769</v>
      </c>
      <c r="DP627" s="22"/>
    </row>
    <row r="628" spans="4:120" x14ac:dyDescent="0.25">
      <c r="D628" s="2"/>
      <c r="F628" s="2">
        <v>39066</v>
      </c>
      <c r="G628">
        <v>128.9140625</v>
      </c>
      <c r="H628" s="22">
        <f>_xll.BDH(H$3&amp;" Govt",$A$8,F628,F628)</f>
        <v>1.2775099999999999</v>
      </c>
      <c r="I628" s="14">
        <f t="shared" si="232"/>
        <v>100.91041361711454</v>
      </c>
      <c r="J628" s="2">
        <v>39066</v>
      </c>
      <c r="K628">
        <v>128.4140625</v>
      </c>
      <c r="L628" s="22">
        <f>_xll.BDH(L$3&amp;" Govt",$A$8,J628,J628)</f>
        <v>1.25285</v>
      </c>
      <c r="M628">
        <f t="shared" si="233"/>
        <v>102.49755557329289</v>
      </c>
      <c r="N628" s="2">
        <v>39066</v>
      </c>
      <c r="O628">
        <v>128.984375</v>
      </c>
      <c r="P628" s="22">
        <f>_xll.BDH(P$3&amp;" Govt",$A$8,N628,N628)</f>
        <v>1.23417</v>
      </c>
      <c r="Q628">
        <f t="shared" si="234"/>
        <v>104.51102765421295</v>
      </c>
      <c r="R628" s="2">
        <v>39066</v>
      </c>
      <c r="S628">
        <v>129.2421875</v>
      </c>
      <c r="T628" s="22">
        <f>_xll.BDH(T$3&amp;" Govt",$A$8,R628,R628)</f>
        <v>1.20303</v>
      </c>
      <c r="U628">
        <f t="shared" si="235"/>
        <v>107.43056075077097</v>
      </c>
      <c r="V628" s="2">
        <v>39163</v>
      </c>
      <c r="W628">
        <v>103.67578125</v>
      </c>
      <c r="X628" s="22">
        <f>_xll.BDH(X$3&amp;" Govt",$A$8,V628,V628)</f>
        <v>1.06742</v>
      </c>
      <c r="Y628">
        <f t="shared" si="236"/>
        <v>97.127448661257986</v>
      </c>
      <c r="Z628" s="2">
        <v>39066</v>
      </c>
      <c r="AA628">
        <v>123.3671875</v>
      </c>
      <c r="AB628" s="22">
        <f>_xll.BDH(AB$3&amp;" Govt",$A$8,Z628,Z628)</f>
        <v>1.1629400000000001</v>
      </c>
      <c r="AC628">
        <f t="shared" si="237"/>
        <v>106.08216030061739</v>
      </c>
      <c r="AD628" s="2">
        <v>39703</v>
      </c>
      <c r="AE628">
        <v>114.54296875</v>
      </c>
      <c r="AF628" s="22">
        <f>_xll.BDH(AF$3&amp;" Govt",$A$8,AD628,AD628)</f>
        <v>1.1045400000000001</v>
      </c>
      <c r="AG628">
        <f t="shared" si="238"/>
        <v>103.70196529777101</v>
      </c>
      <c r="AH628" s="2">
        <v>39066</v>
      </c>
      <c r="AI628">
        <v>121.30859375</v>
      </c>
      <c r="AJ628" s="22">
        <f>_xll.BDH(AJ$3&amp;" Govt",$A$8,AH628,AH628)</f>
        <v>1.1398900000000001</v>
      </c>
      <c r="AK628">
        <f t="shared" si="239"/>
        <v>106.42131587258419</v>
      </c>
      <c r="AL628" s="2">
        <v>40067</v>
      </c>
      <c r="AM628">
        <v>110.65625</v>
      </c>
      <c r="AN628" s="22">
        <f>_xll.BDH(AN$3&amp;" Govt",$A$8,AL628,AL628)</f>
        <v>1.0623800000000001</v>
      </c>
      <c r="AO628">
        <f t="shared" si="240"/>
        <v>104.15882264349855</v>
      </c>
      <c r="AP628" s="2">
        <v>39066</v>
      </c>
      <c r="AQ628">
        <v>118.00390625</v>
      </c>
      <c r="AR628" s="22">
        <f>_xll.BDH(AR$3&amp;" Govt",$A$8,AP628,AP628)</f>
        <v>1.12571</v>
      </c>
      <c r="AS628">
        <f t="shared" si="241"/>
        <v>104.82620412894973</v>
      </c>
      <c r="AV628" s="22"/>
      <c r="AX628" s="2">
        <v>39066</v>
      </c>
      <c r="AY628">
        <v>108.11328125</v>
      </c>
      <c r="AZ628" s="22">
        <f>_xll.BDH(AZ$3&amp;" Govt",$A$8,AX628,AX628)</f>
        <v>1.1020300000000001</v>
      </c>
      <c r="BA628">
        <f t="shared" si="242"/>
        <v>98.103755115559466</v>
      </c>
      <c r="BB628" s="2">
        <v>39066</v>
      </c>
      <c r="BC628">
        <v>108.1875</v>
      </c>
      <c r="BD628" s="22">
        <f>_xll.BDH(BD$3&amp;" Govt",$A$8,BB628,BB628)</f>
        <v>1.09541</v>
      </c>
      <c r="BE628">
        <f t="shared" si="243"/>
        <v>98.76438958928621</v>
      </c>
      <c r="BH628" s="22"/>
      <c r="BJ628" s="2">
        <v>39066</v>
      </c>
      <c r="BK628">
        <v>106.05078125</v>
      </c>
      <c r="BL628" s="22">
        <f>_xll.BDH(BL$3&amp;" Govt",$A$8,BJ628,BJ628)</f>
        <v>1.07378</v>
      </c>
      <c r="BM628">
        <f t="shared" si="244"/>
        <v>98.763975162510022</v>
      </c>
      <c r="BN628" s="2">
        <v>39241</v>
      </c>
      <c r="BO628">
        <v>100.55859375</v>
      </c>
      <c r="BP628" s="22">
        <f>_xll.BDH(BP$3&amp;" Govt",$A$8,BN628,BN628)</f>
        <v>1.07708</v>
      </c>
      <c r="BQ628">
        <f t="shared" si="245"/>
        <v>93.362232842500092</v>
      </c>
      <c r="BR628" s="2">
        <v>39422</v>
      </c>
      <c r="BS628">
        <v>109.81640625</v>
      </c>
      <c r="BT628" s="22">
        <f>_xll.BDH(BT$3&amp;" Govt",$A$8,BR628,BR628)</f>
        <v>1.0722400000000001</v>
      </c>
      <c r="BU628">
        <f t="shared" si="246"/>
        <v>102.41774812541968</v>
      </c>
      <c r="BV628" s="2">
        <v>39602</v>
      </c>
      <c r="BW628">
        <v>114.05078125</v>
      </c>
      <c r="BX628" s="22">
        <f>_xll.BDH(BX$3&amp;" Govt",$A$8,BV628,BV628)</f>
        <v>1.0762700000000001</v>
      </c>
      <c r="BY628">
        <f t="shared" si="247"/>
        <v>105.96855923699442</v>
      </c>
      <c r="BZ628" s="2">
        <v>39784</v>
      </c>
      <c r="CA628">
        <v>104.125</v>
      </c>
      <c r="CB628" s="22">
        <f>_xll.BDH(CB$3&amp;" Govt",$A$8,BZ628,BZ628)</f>
        <v>1.0829899999999999</v>
      </c>
      <c r="CC628">
        <f t="shared" si="248"/>
        <v>96.145855455729063</v>
      </c>
      <c r="CD628" s="2">
        <v>39966</v>
      </c>
      <c r="CE628">
        <v>112.33984375</v>
      </c>
      <c r="CF628" s="22">
        <f>_xll.BDH(CF$3&amp;" Govt",$A$8,CD628,CD628)</f>
        <v>1.0548500000000001</v>
      </c>
      <c r="CG628">
        <f t="shared" si="249"/>
        <v>106.49840617149357</v>
      </c>
      <c r="CJ628" s="22"/>
      <c r="CN628" s="22"/>
      <c r="CR628" s="22"/>
      <c r="CV628" s="22"/>
      <c r="CZ628" s="22"/>
      <c r="DB628" s="2">
        <v>39071</v>
      </c>
      <c r="DC628">
        <v>108.91796875</v>
      </c>
      <c r="DD628" s="22">
        <f>_xll.BDH(DD$3&amp;" Govt",$A$8,DB628,DB628)</f>
        <v>1.07283</v>
      </c>
      <c r="DE628">
        <f t="shared" si="251"/>
        <v>101.52397747080153</v>
      </c>
      <c r="DF628" s="2">
        <v>39612</v>
      </c>
      <c r="DG628">
        <v>103.9609375</v>
      </c>
      <c r="DH628" s="22">
        <f>_xll.BDH(DH$3&amp;" Govt",$A$8,DF628,DF628)</f>
        <v>1.0784400000000001</v>
      </c>
      <c r="DI628">
        <f t="shared" si="252"/>
        <v>96.399370850487742</v>
      </c>
      <c r="DJ628" s="2">
        <v>39976</v>
      </c>
      <c r="DK628">
        <v>105.41015625</v>
      </c>
      <c r="DL628" s="22">
        <f>_xll.BDH(DL$3&amp;" Govt",$A$8,DJ628,DJ628)</f>
        <v>1.0557300000000001</v>
      </c>
      <c r="DM628">
        <f t="shared" si="253"/>
        <v>99.84575246511892</v>
      </c>
      <c r="DP628" s="22"/>
    </row>
    <row r="629" spans="4:120" x14ac:dyDescent="0.25">
      <c r="D629" s="2"/>
      <c r="F629" s="2">
        <v>39069</v>
      </c>
      <c r="G629">
        <v>128.921875</v>
      </c>
      <c r="H629" s="22">
        <f>_xll.BDH(H$3&amp;" Govt",$A$8,F629,F629)</f>
        <v>1.27684</v>
      </c>
      <c r="I629" s="14">
        <f t="shared" si="232"/>
        <v>100.96948325553711</v>
      </c>
      <c r="J629" s="2">
        <v>39069</v>
      </c>
      <c r="K629">
        <v>128.30859375</v>
      </c>
      <c r="L629" s="22">
        <f>_xll.BDH(L$3&amp;" Govt",$A$8,J629,J629)</f>
        <v>1.2521900000000001</v>
      </c>
      <c r="M629">
        <f t="shared" si="233"/>
        <v>102.46735219894744</v>
      </c>
      <c r="N629" s="2">
        <v>39069</v>
      </c>
      <c r="O629">
        <v>128.875</v>
      </c>
      <c r="P629" s="22">
        <f>_xll.BDH(P$3&amp;" Govt",$A$8,N629,N629)</f>
        <v>1.2335199999999999</v>
      </c>
      <c r="Q629">
        <f t="shared" si="234"/>
        <v>104.47743044295999</v>
      </c>
      <c r="R629" s="2">
        <v>39069</v>
      </c>
      <c r="S629">
        <v>129.046875</v>
      </c>
      <c r="T629" s="22">
        <f>_xll.BDH(T$3&amp;" Govt",$A$8,R629,R629)</f>
        <v>1.2023900000000001</v>
      </c>
      <c r="U629">
        <f t="shared" si="235"/>
        <v>107.32530626502216</v>
      </c>
      <c r="V629" s="2">
        <v>39164</v>
      </c>
      <c r="W629">
        <v>103.64453125</v>
      </c>
      <c r="X629" s="22">
        <f>_xll.BDH(X$3&amp;" Govt",$A$8,V629,V629)</f>
        <v>1.06752</v>
      </c>
      <c r="Y629">
        <f t="shared" si="236"/>
        <v>97.089076785446636</v>
      </c>
      <c r="Z629" s="2">
        <v>39069</v>
      </c>
      <c r="AA629">
        <v>123.17578125</v>
      </c>
      <c r="AB629" s="22">
        <f>_xll.BDH(AB$3&amp;" Govt",$A$8,Z629,Z629)</f>
        <v>1.16232</v>
      </c>
      <c r="AC629">
        <f t="shared" si="237"/>
        <v>105.9740701786083</v>
      </c>
      <c r="AD629" s="2">
        <v>39706</v>
      </c>
      <c r="AE629">
        <v>114.83203125</v>
      </c>
      <c r="AF629" s="22">
        <f>_xll.BDH(AF$3&amp;" Govt",$A$8,AD629,AD629)</f>
        <v>1.1051200000000001</v>
      </c>
      <c r="AG629">
        <f t="shared" si="238"/>
        <v>103.90910602468509</v>
      </c>
      <c r="AH629" s="2">
        <v>39069</v>
      </c>
      <c r="AI629">
        <v>121.12109375</v>
      </c>
      <c r="AJ629" s="22">
        <f>_xll.BDH(AJ$3&amp;" Govt",$A$8,AH629,AH629)</f>
        <v>1.1392899999999999</v>
      </c>
      <c r="AK629">
        <f t="shared" si="239"/>
        <v>106.31278581397187</v>
      </c>
      <c r="AL629" s="2">
        <v>40070</v>
      </c>
      <c r="AM629">
        <v>110.75390625</v>
      </c>
      <c r="AN629" s="22">
        <f>_xll.BDH(AN$3&amp;" Govt",$A$8,AL629,AL629)</f>
        <v>1.0622100000000001</v>
      </c>
      <c r="AO629">
        <f t="shared" si="240"/>
        <v>104.26742946310051</v>
      </c>
      <c r="AP629" s="2">
        <v>39069</v>
      </c>
      <c r="AQ629">
        <v>117.81640625</v>
      </c>
      <c r="AR629" s="22">
        <f>_xll.BDH(AR$3&amp;" Govt",$A$8,AP629,AP629)</f>
        <v>1.1251199999999999</v>
      </c>
      <c r="AS629">
        <f t="shared" si="241"/>
        <v>104.71452489512231</v>
      </c>
      <c r="AV629" s="22"/>
      <c r="AX629" s="2">
        <v>39069</v>
      </c>
      <c r="AY629">
        <v>107.94140625</v>
      </c>
      <c r="AZ629" s="22">
        <f>_xll.BDH(AZ$3&amp;" Govt",$A$8,AX629,AX629)</f>
        <v>1.10145</v>
      </c>
      <c r="BA629">
        <f t="shared" si="242"/>
        <v>97.99937014844069</v>
      </c>
      <c r="BB629" s="2">
        <v>39069</v>
      </c>
      <c r="BC629">
        <v>107.96875</v>
      </c>
      <c r="BD629" s="22">
        <f>_xll.BDH(BD$3&amp;" Govt",$A$8,BB629,BB629)</f>
        <v>1.09483</v>
      </c>
      <c r="BE629">
        <f t="shared" si="243"/>
        <v>98.616908561146488</v>
      </c>
      <c r="BH629" s="22"/>
      <c r="BJ629" s="2">
        <v>39069</v>
      </c>
      <c r="BK629">
        <v>105.8359375</v>
      </c>
      <c r="BL629" s="22">
        <f>_xll.BDH(BL$3&amp;" Govt",$A$8,BJ629,BJ629)</f>
        <v>1.07321</v>
      </c>
      <c r="BM629">
        <f t="shared" si="244"/>
        <v>98.616242394312394</v>
      </c>
      <c r="BN629" s="2">
        <v>39244</v>
      </c>
      <c r="BO629">
        <v>100.484375</v>
      </c>
      <c r="BP629" s="22">
        <f>_xll.BDH(BP$3&amp;" Govt",$A$8,BN629,BN629)</f>
        <v>1.07778</v>
      </c>
      <c r="BQ629">
        <f t="shared" si="245"/>
        <v>93.232733025292731</v>
      </c>
      <c r="BR629" s="2">
        <v>39423</v>
      </c>
      <c r="BS629">
        <v>109.1171875</v>
      </c>
      <c r="BT629" s="22">
        <f>_xll.BDH(BT$3&amp;" Govt",$A$8,BR629,BR629)</f>
        <v>1.0723199999999999</v>
      </c>
      <c r="BU629">
        <f t="shared" si="246"/>
        <v>101.75804563936138</v>
      </c>
      <c r="BV629" s="2">
        <v>39603</v>
      </c>
      <c r="BW629">
        <v>113.421875</v>
      </c>
      <c r="BX629" s="22">
        <f>_xll.BDH(BX$3&amp;" Govt",$A$8,BV629,BV629)</f>
        <v>1.0764800000000001</v>
      </c>
      <c r="BY629">
        <f t="shared" si="247"/>
        <v>105.36366212098692</v>
      </c>
      <c r="BZ629" s="2">
        <v>39785</v>
      </c>
      <c r="CA629">
        <v>105.484375</v>
      </c>
      <c r="CB629" s="22">
        <f>_xll.BDH(CB$3&amp;" Govt",$A$8,BZ629,BZ629)</f>
        <v>1.08264</v>
      </c>
      <c r="CC629">
        <f t="shared" si="248"/>
        <v>97.432549139141358</v>
      </c>
      <c r="CD629" s="2">
        <v>39967</v>
      </c>
      <c r="CE629">
        <v>112.078125</v>
      </c>
      <c r="CF629" s="22">
        <f>_xll.BDH(CF$3&amp;" Govt",$A$8,CD629,CD629)</f>
        <v>1.05494</v>
      </c>
      <c r="CG629">
        <f t="shared" si="249"/>
        <v>106.2412317288187</v>
      </c>
      <c r="CJ629" s="22"/>
      <c r="CN629" s="22"/>
      <c r="CR629" s="22"/>
      <c r="CV629" s="22"/>
      <c r="CZ629" s="22"/>
      <c r="DB629" s="2">
        <v>39072</v>
      </c>
      <c r="DC629">
        <v>109.29296875</v>
      </c>
      <c r="DD629" s="22">
        <f>_xll.BDH(DD$3&amp;" Govt",$A$8,DB629,DB629)</f>
        <v>1.0726500000000001</v>
      </c>
      <c r="DE629">
        <f t="shared" si="251"/>
        <v>101.89061553162726</v>
      </c>
      <c r="DF629" s="2">
        <v>39615</v>
      </c>
      <c r="DG629">
        <v>104.83203125</v>
      </c>
      <c r="DH629" s="22">
        <f>_xll.BDH(DH$3&amp;" Govt",$A$8,DF629,DF629)</f>
        <v>1.0790899999999999</v>
      </c>
      <c r="DI629">
        <f t="shared" si="252"/>
        <v>97.148552252360801</v>
      </c>
      <c r="DJ629" s="2">
        <v>39979</v>
      </c>
      <c r="DK629">
        <v>105.8203125</v>
      </c>
      <c r="DL629" s="22">
        <f>_xll.BDH(DL$3&amp;" Govt",$A$8,DJ629,DJ629)</f>
        <v>1.056</v>
      </c>
      <c r="DM629">
        <f t="shared" si="253"/>
        <v>100.20862926136363</v>
      </c>
      <c r="DP629" s="22"/>
    </row>
    <row r="630" spans="4:120" x14ac:dyDescent="0.25">
      <c r="D630" s="2"/>
      <c r="F630" s="2">
        <v>39070</v>
      </c>
      <c r="G630">
        <v>128.94921875</v>
      </c>
      <c r="H630" s="22">
        <f>_xll.BDH(H$3&amp;" Govt",$A$8,F630,F630)</f>
        <v>1.2766199999999999</v>
      </c>
      <c r="I630" s="14">
        <f t="shared" si="232"/>
        <v>101.00830219642495</v>
      </c>
      <c r="J630" s="2">
        <v>39070</v>
      </c>
      <c r="K630">
        <v>128.35546875</v>
      </c>
      <c r="L630" s="22">
        <f>_xll.BDH(L$3&amp;" Govt",$A$8,J630,J630)</f>
        <v>1.25197</v>
      </c>
      <c r="M630">
        <f t="shared" si="233"/>
        <v>102.52279906866778</v>
      </c>
      <c r="N630" s="2">
        <v>39070</v>
      </c>
      <c r="O630">
        <v>128.92578125</v>
      </c>
      <c r="P630" s="22">
        <f>_xll.BDH(P$3&amp;" Govt",$A$8,N630,N630)</f>
        <v>1.2333000000000001</v>
      </c>
      <c r="Q630">
        <f t="shared" si="234"/>
        <v>104.53724256060974</v>
      </c>
      <c r="R630" s="2">
        <v>39070</v>
      </c>
      <c r="S630">
        <v>129.15234375</v>
      </c>
      <c r="T630" s="22">
        <f>_xll.BDH(T$3&amp;" Govt",$A$8,R630,R630)</f>
        <v>1.20218</v>
      </c>
      <c r="U630">
        <f t="shared" si="235"/>
        <v>107.43178538155684</v>
      </c>
      <c r="V630" s="2">
        <v>39167</v>
      </c>
      <c r="W630">
        <v>103.82421875</v>
      </c>
      <c r="X630" s="22">
        <f>_xll.BDH(X$3&amp;" Govt",$A$8,V630,V630)</f>
        <v>1.0678399999999999</v>
      </c>
      <c r="Y630">
        <f t="shared" si="236"/>
        <v>97.228253998726416</v>
      </c>
      <c r="Z630" s="2">
        <v>39070</v>
      </c>
      <c r="AA630">
        <v>123.23828125</v>
      </c>
      <c r="AB630" s="22">
        <f>_xll.BDH(AB$3&amp;" Govt",$A$8,Z630,Z630)</f>
        <v>1.16212</v>
      </c>
      <c r="AC630">
        <f t="shared" si="237"/>
        <v>106.04608925928476</v>
      </c>
      <c r="AD630" s="2">
        <v>39707</v>
      </c>
      <c r="AE630">
        <v>114.01171875</v>
      </c>
      <c r="AF630" s="22">
        <f>_xll.BDH(AF$3&amp;" Govt",$A$8,AD630,AD630)</f>
        <v>1.10531</v>
      </c>
      <c r="AG630">
        <f t="shared" si="238"/>
        <v>103.14908826483068</v>
      </c>
      <c r="AH630" s="2">
        <v>39070</v>
      </c>
      <c r="AI630">
        <v>121.1796875</v>
      </c>
      <c r="AJ630" s="22">
        <f>_xll.BDH(AJ$3&amp;" Govt",$A$8,AH630,AH630)</f>
        <v>1.1390899999999999</v>
      </c>
      <c r="AK630">
        <f t="shared" si="239"/>
        <v>106.38289116751092</v>
      </c>
      <c r="AL630" s="2">
        <v>40071</v>
      </c>
      <c r="AM630">
        <v>110.72265625</v>
      </c>
      <c r="AN630" s="22">
        <f>_xll.BDH(AN$3&amp;" Govt",$A$8,AL630,AL630)</f>
        <v>1.0621499999999999</v>
      </c>
      <c r="AO630">
        <f t="shared" si="240"/>
        <v>104.2438979899261</v>
      </c>
      <c r="AP630" s="2">
        <v>39070</v>
      </c>
      <c r="AQ630">
        <v>117.859375</v>
      </c>
      <c r="AR630" s="22">
        <f>_xll.BDH(AR$3&amp;" Govt",$A$8,AP630,AP630)</f>
        <v>1.1249199999999999</v>
      </c>
      <c r="AS630">
        <f t="shared" si="241"/>
        <v>104.77133929523877</v>
      </c>
      <c r="AV630" s="22"/>
      <c r="AX630" s="2">
        <v>39070</v>
      </c>
      <c r="AY630">
        <v>108</v>
      </c>
      <c r="AZ630" s="22">
        <f>_xll.BDH(AZ$3&amp;" Govt",$A$8,AX630,AX630)</f>
        <v>1.1012500000000001</v>
      </c>
      <c r="BA630">
        <f t="shared" si="242"/>
        <v>98.070374574347326</v>
      </c>
      <c r="BB630" s="2">
        <v>39070</v>
      </c>
      <c r="BC630">
        <v>108.0234375</v>
      </c>
      <c r="BD630" s="22">
        <f>_xll.BDH(BD$3&amp;" Govt",$A$8,BB630,BB630)</f>
        <v>1.0946400000000001</v>
      </c>
      <c r="BE630">
        <f t="shared" si="243"/>
        <v>98.683985145801358</v>
      </c>
      <c r="BH630" s="22"/>
      <c r="BJ630" s="2">
        <v>39070</v>
      </c>
      <c r="BK630">
        <v>105.875</v>
      </c>
      <c r="BL630" s="22">
        <f>_xll.BDH(BL$3&amp;" Govt",$A$8,BJ630,BJ630)</f>
        <v>1.0730200000000001</v>
      </c>
      <c r="BM630">
        <f t="shared" si="244"/>
        <v>98.670108665262518</v>
      </c>
      <c r="BN630" s="2">
        <v>39245</v>
      </c>
      <c r="BO630">
        <v>99.76953125</v>
      </c>
      <c r="BP630" s="22">
        <f>_xll.BDH(BP$3&amp;" Govt",$A$8,BN630,BN630)</f>
        <v>1.0780099999999999</v>
      </c>
      <c r="BQ630">
        <f t="shared" si="245"/>
        <v>92.549727043348398</v>
      </c>
      <c r="BR630" s="2">
        <v>39426</v>
      </c>
      <c r="BS630">
        <v>108.828125</v>
      </c>
      <c r="BT630" s="22">
        <f>_xll.BDH(BT$3&amp;" Govt",$A$8,BR630,BR630)</f>
        <v>1.07254</v>
      </c>
      <c r="BU630">
        <f t="shared" si="246"/>
        <v>101.46766087978071</v>
      </c>
      <c r="BV630" s="2">
        <v>39604</v>
      </c>
      <c r="BW630">
        <v>113.25</v>
      </c>
      <c r="BX630" s="22">
        <f>_xll.BDH(BX$3&amp;" Govt",$A$8,BV630,BV630)</f>
        <v>1.0767</v>
      </c>
      <c r="BY630">
        <f t="shared" si="247"/>
        <v>105.18250208971858</v>
      </c>
      <c r="BZ630" s="2">
        <v>39786</v>
      </c>
      <c r="CA630">
        <v>107.11328125</v>
      </c>
      <c r="CB630" s="22">
        <f>_xll.BDH(CB$3&amp;" Govt",$A$8,BZ630,BZ630)</f>
        <v>1.0822799999999999</v>
      </c>
      <c r="CC630">
        <f t="shared" si="248"/>
        <v>98.970027395867987</v>
      </c>
      <c r="CD630" s="2">
        <v>39968</v>
      </c>
      <c r="CE630">
        <v>111.1875</v>
      </c>
      <c r="CF630" s="22">
        <f>_xll.BDH(CF$3&amp;" Govt",$A$8,CD630,CD630)</f>
        <v>1.0550299999999999</v>
      </c>
      <c r="CG630">
        <f t="shared" si="249"/>
        <v>105.38799844554184</v>
      </c>
      <c r="CJ630" s="22"/>
      <c r="CN630" s="22"/>
      <c r="CR630" s="22"/>
      <c r="CV630" s="22"/>
      <c r="CZ630" s="22"/>
      <c r="DB630" s="2">
        <v>39073</v>
      </c>
      <c r="DC630">
        <v>108.421875</v>
      </c>
      <c r="DD630" s="22">
        <f>_xll.BDH(DD$3&amp;" Govt",$A$8,DB630,DB630)</f>
        <v>1.07246</v>
      </c>
      <c r="DE630">
        <f t="shared" si="251"/>
        <v>101.09642783880052</v>
      </c>
      <c r="DF630" s="2">
        <v>39616</v>
      </c>
      <c r="DG630">
        <v>104.9921875</v>
      </c>
      <c r="DH630" s="22">
        <f>_xll.BDH(DH$3&amp;" Govt",$A$8,DF630,DF630)</f>
        <v>1.07931</v>
      </c>
      <c r="DI630">
        <f t="shared" si="252"/>
        <v>97.277137708350708</v>
      </c>
      <c r="DJ630" s="2">
        <v>39980</v>
      </c>
      <c r="DK630">
        <v>106.18359375</v>
      </c>
      <c r="DL630" s="22">
        <f>_xll.BDH(DL$3&amp;" Govt",$A$8,DJ630,DJ630)</f>
        <v>1.0560799999999999</v>
      </c>
      <c r="DM630">
        <f t="shared" si="253"/>
        <v>100.54502854897358</v>
      </c>
      <c r="DP630" s="22"/>
    </row>
    <row r="631" spans="4:120" x14ac:dyDescent="0.25">
      <c r="D631" s="2"/>
      <c r="F631" s="2">
        <v>39071</v>
      </c>
      <c r="G631">
        <v>128.94140625</v>
      </c>
      <c r="H631" s="22">
        <f>_xll.BDH(H$3&amp;" Govt",$A$8,F631,F631)</f>
        <v>1.2763900000000001</v>
      </c>
      <c r="I631" s="14">
        <f t="shared" si="232"/>
        <v>101.02038268084205</v>
      </c>
      <c r="J631" s="2">
        <v>39071</v>
      </c>
      <c r="K631">
        <v>128.34375</v>
      </c>
      <c r="L631" s="22">
        <f>_xll.BDH(L$3&amp;" Govt",$A$8,J631,J631)</f>
        <v>1.2517499999999999</v>
      </c>
      <c r="M631">
        <f t="shared" si="233"/>
        <v>102.53145596165369</v>
      </c>
      <c r="N631" s="2">
        <v>39071</v>
      </c>
      <c r="O631">
        <v>128.89453125</v>
      </c>
      <c r="P631" s="22">
        <f>_xll.BDH(P$3&amp;" Govt",$A$8,N631,N631)</f>
        <v>1.23308</v>
      </c>
      <c r="Q631">
        <f t="shared" si="234"/>
        <v>104.53055053200117</v>
      </c>
      <c r="R631" s="2">
        <v>39071</v>
      </c>
      <c r="S631">
        <v>129.0859375</v>
      </c>
      <c r="T631" s="22">
        <f>_xll.BDH(T$3&amp;" Govt",$A$8,R631,R631)</f>
        <v>1.20197</v>
      </c>
      <c r="U631">
        <f t="shared" si="235"/>
        <v>107.39530728720351</v>
      </c>
      <c r="V631" s="2">
        <v>39168</v>
      </c>
      <c r="W631">
        <v>103.87109375</v>
      </c>
      <c r="X631" s="22">
        <f>_xll.BDH(X$3&amp;" Govt",$A$8,V631,V631)</f>
        <v>1.0679400000000001</v>
      </c>
      <c r="Y631">
        <f t="shared" si="236"/>
        <v>97.263042633481277</v>
      </c>
      <c r="Z631" s="2">
        <v>39071</v>
      </c>
      <c r="AA631">
        <v>123.171875</v>
      </c>
      <c r="AB631" s="22">
        <f>_xll.BDH(AB$3&amp;" Govt",$A$8,Z631,Z631)</f>
        <v>1.1619200000000001</v>
      </c>
      <c r="AC631">
        <f t="shared" si="237"/>
        <v>106.00719068438445</v>
      </c>
      <c r="AD631" s="2">
        <v>39708</v>
      </c>
      <c r="AE631">
        <v>114.33203125</v>
      </c>
      <c r="AF631" s="22">
        <f>_xll.BDH(AF$3&amp;" Govt",$A$8,AD631,AD631)</f>
        <v>1.1054999999999999</v>
      </c>
      <c r="AG631">
        <f t="shared" si="238"/>
        <v>103.42110470375397</v>
      </c>
      <c r="AH631" s="2">
        <v>39071</v>
      </c>
      <c r="AI631">
        <v>121.1171875</v>
      </c>
      <c r="AJ631" s="22">
        <f>_xll.BDH(AJ$3&amp;" Govt",$A$8,AH631,AH631)</f>
        <v>1.13889</v>
      </c>
      <c r="AK631">
        <f t="shared" si="239"/>
        <v>106.34669502761462</v>
      </c>
      <c r="AL631" s="2">
        <v>40072</v>
      </c>
      <c r="AM631">
        <v>110.8359375</v>
      </c>
      <c r="AN631" s="22">
        <f>_xll.BDH(AN$3&amp;" Govt",$A$8,AL631,AL631)</f>
        <v>1.0621</v>
      </c>
      <c r="AO631">
        <f t="shared" si="240"/>
        <v>104.35546323321721</v>
      </c>
      <c r="AP631" s="2">
        <v>39071</v>
      </c>
      <c r="AQ631">
        <v>117.8125</v>
      </c>
      <c r="AR631" s="22">
        <f>_xll.BDH(AR$3&amp;" Govt",$A$8,AP631,AP631)</f>
        <v>1.12473</v>
      </c>
      <c r="AS631">
        <f t="shared" si="241"/>
        <v>104.74736158900359</v>
      </c>
      <c r="AV631" s="22"/>
      <c r="AX631" s="2">
        <v>39071</v>
      </c>
      <c r="AY631">
        <v>107.8984375</v>
      </c>
      <c r="AZ631" s="22">
        <f>_xll.BDH(AZ$3&amp;" Govt",$A$8,AX631,AX631)</f>
        <v>1.1010599999999999</v>
      </c>
      <c r="BA631">
        <f t="shared" si="242"/>
        <v>97.995057035947184</v>
      </c>
      <c r="BB631" s="2">
        <v>39071</v>
      </c>
      <c r="BC631">
        <v>107.92578125</v>
      </c>
      <c r="BD631" s="22">
        <f>_xll.BDH(BD$3&amp;" Govt",$A$8,BB631,BB631)</f>
        <v>1.0944499999999999</v>
      </c>
      <c r="BE631">
        <f t="shared" si="243"/>
        <v>98.611888391429488</v>
      </c>
      <c r="BH631" s="22"/>
      <c r="BJ631" s="2">
        <v>39071</v>
      </c>
      <c r="BK631">
        <v>105.77734375</v>
      </c>
      <c r="BL631" s="22">
        <f>_xll.BDH(BL$3&amp;" Govt",$A$8,BJ631,BJ631)</f>
        <v>1.07283</v>
      </c>
      <c r="BM631">
        <f t="shared" si="244"/>
        <v>98.59655653738244</v>
      </c>
      <c r="BN631" s="2">
        <v>39246</v>
      </c>
      <c r="BO631">
        <v>100.31640625</v>
      </c>
      <c r="BP631" s="22">
        <f>_xll.BDH(BP$3&amp;" Govt",$A$8,BN631,BN631)</f>
        <v>1.0782400000000001</v>
      </c>
      <c r="BQ631">
        <f t="shared" si="245"/>
        <v>93.037177483677098</v>
      </c>
      <c r="BR631" s="2">
        <v>39427</v>
      </c>
      <c r="BS631">
        <v>109.9140625</v>
      </c>
      <c r="BT631" s="22">
        <f>_xll.BDH(BT$3&amp;" Govt",$A$8,BR631,BR631)</f>
        <v>1.0726100000000001</v>
      </c>
      <c r="BU631">
        <f t="shared" si="246"/>
        <v>102.47346426007589</v>
      </c>
      <c r="BV631" s="2">
        <v>39605</v>
      </c>
      <c r="BW631">
        <v>114.546875</v>
      </c>
      <c r="BX631" s="22">
        <f>_xll.BDH(BX$3&amp;" Govt",$A$8,BV631,BV631)</f>
        <v>1.0769200000000001</v>
      </c>
      <c r="BY631">
        <f t="shared" si="247"/>
        <v>106.36525925788358</v>
      </c>
      <c r="BZ631" s="2">
        <v>39787</v>
      </c>
      <c r="CA631">
        <v>105.20703125</v>
      </c>
      <c r="CB631" s="22">
        <f>_xll.BDH(CB$3&amp;" Govt",$A$8,BZ631,BZ631)</f>
        <v>1.0819300000000001</v>
      </c>
      <c r="CC631">
        <f t="shared" si="248"/>
        <v>97.240146081539464</v>
      </c>
      <c r="CD631" s="2">
        <v>39969</v>
      </c>
      <c r="CE631">
        <v>110.58984375</v>
      </c>
      <c r="CF631" s="22">
        <f>_xll.BDH(CF$3&amp;" Govt",$A$8,CD631,CD631)</f>
        <v>1.0551200000000001</v>
      </c>
      <c r="CG631">
        <f t="shared" si="249"/>
        <v>104.81257463606035</v>
      </c>
      <c r="CJ631" s="22"/>
      <c r="CN631" s="22"/>
      <c r="CR631" s="22"/>
      <c r="CV631" s="22"/>
      <c r="CZ631" s="22"/>
      <c r="DB631" s="2">
        <v>39076</v>
      </c>
      <c r="DC631">
        <v>108.421875</v>
      </c>
      <c r="DD631" s="22">
        <f>_xll.BDH(DD$3&amp;" Govt",$A$8,DB631,DB631)</f>
        <v>1.07189</v>
      </c>
      <c r="DE631">
        <f t="shared" si="251"/>
        <v>101.15018798570749</v>
      </c>
      <c r="DF631" s="2">
        <v>39617</v>
      </c>
      <c r="DG631">
        <v>105.828125</v>
      </c>
      <c r="DH631" s="22">
        <f>_xll.BDH(DH$3&amp;" Govt",$A$8,DF631,DF631)</f>
        <v>1.0795300000000001</v>
      </c>
      <c r="DI631">
        <f t="shared" si="252"/>
        <v>98.031666558594935</v>
      </c>
      <c r="DJ631" s="2">
        <v>39981</v>
      </c>
      <c r="DK631">
        <v>105.07421875</v>
      </c>
      <c r="DL631" s="22">
        <f>_xll.BDH(DL$3&amp;" Govt",$A$8,DJ631,DJ631)</f>
        <v>1.0561700000000001</v>
      </c>
      <c r="DM631">
        <f t="shared" si="253"/>
        <v>99.486085336640883</v>
      </c>
      <c r="DP631" s="22"/>
    </row>
    <row r="632" spans="4:120" x14ac:dyDescent="0.25">
      <c r="D632" s="2"/>
      <c r="F632" s="2">
        <v>39072</v>
      </c>
      <c r="G632">
        <v>128.96875</v>
      </c>
      <c r="H632" s="22">
        <f>_xll.BDH(H$3&amp;" Govt",$A$8,F632,F632)</f>
        <v>1.27617</v>
      </c>
      <c r="I632" s="14">
        <f t="shared" si="232"/>
        <v>101.05922408456553</v>
      </c>
      <c r="J632" s="2">
        <v>39072</v>
      </c>
      <c r="K632">
        <v>128.39453125</v>
      </c>
      <c r="L632" s="22">
        <f>_xll.BDH(L$3&amp;" Govt",$A$8,J632,J632)</f>
        <v>1.25153</v>
      </c>
      <c r="M632">
        <f t="shared" si="233"/>
        <v>102.5900547729579</v>
      </c>
      <c r="N632" s="2">
        <v>39072</v>
      </c>
      <c r="O632">
        <v>128.9609375</v>
      </c>
      <c r="P632" s="22">
        <f>_xll.BDH(P$3&amp;" Govt",$A$8,N632,N632)</f>
        <v>1.2328699999999999</v>
      </c>
      <c r="Q632">
        <f t="shared" si="234"/>
        <v>104.60221880652462</v>
      </c>
      <c r="R632" s="2">
        <v>39072</v>
      </c>
      <c r="S632">
        <v>129.171875</v>
      </c>
      <c r="T632" s="22">
        <f>_xll.BDH(T$3&amp;" Govt",$A$8,R632,R632)</f>
        <v>1.2017599999999999</v>
      </c>
      <c r="U632">
        <f t="shared" si="235"/>
        <v>107.48558364398882</v>
      </c>
      <c r="V632" s="2">
        <v>39169</v>
      </c>
      <c r="W632">
        <v>103.91796875</v>
      </c>
      <c r="X632" s="22">
        <f>_xll.BDH(X$3&amp;" Govt",$A$8,V632,V632)</f>
        <v>1.0680499999999999</v>
      </c>
      <c r="Y632">
        <f t="shared" si="236"/>
        <v>97.296913768082021</v>
      </c>
      <c r="Z632" s="2">
        <v>39072</v>
      </c>
      <c r="AA632">
        <v>123.2734375</v>
      </c>
      <c r="AB632" s="22">
        <f>_xll.BDH(AB$3&amp;" Govt",$A$8,Z632,Z632)</f>
        <v>1.16171</v>
      </c>
      <c r="AC632">
        <f t="shared" si="237"/>
        <v>106.11377839564091</v>
      </c>
      <c r="AD632" s="2">
        <v>39709</v>
      </c>
      <c r="AE632">
        <v>113.98046875</v>
      </c>
      <c r="AF632" s="22">
        <f>_xll.BDH(AF$3&amp;" Govt",$A$8,AD632,AD632)</f>
        <v>1.1056999999999999</v>
      </c>
      <c r="AG632">
        <f t="shared" si="238"/>
        <v>103.08444311296013</v>
      </c>
      <c r="AH632" s="2">
        <v>39072</v>
      </c>
      <c r="AI632">
        <v>121.24609375</v>
      </c>
      <c r="AJ632" s="22">
        <f>_xll.BDH(AJ$3&amp;" Govt",$A$8,AH632,AH632)</f>
        <v>1.13869</v>
      </c>
      <c r="AK632">
        <f t="shared" si="239"/>
        <v>106.47857955194127</v>
      </c>
      <c r="AL632" s="2">
        <v>40073</v>
      </c>
      <c r="AM632">
        <v>110.8515625</v>
      </c>
      <c r="AN632" s="22">
        <f>_xll.BDH(AN$3&amp;" Govt",$A$8,AL632,AL632)</f>
        <v>1.0620400000000001</v>
      </c>
      <c r="AO632">
        <f t="shared" si="240"/>
        <v>104.37607105193777</v>
      </c>
      <c r="AP632" s="2">
        <v>39072</v>
      </c>
      <c r="AQ632">
        <v>117.921875</v>
      </c>
      <c r="AR632" s="22">
        <f>_xll.BDH(AR$3&amp;" Govt",$A$8,AP632,AP632)</f>
        <v>1.12453</v>
      </c>
      <c r="AS632">
        <f t="shared" si="241"/>
        <v>104.86325398166345</v>
      </c>
      <c r="AV632" s="22"/>
      <c r="AX632" s="2">
        <v>39072</v>
      </c>
      <c r="AY632">
        <v>108.0390625</v>
      </c>
      <c r="AZ632" s="22">
        <f>_xll.BDH(AZ$3&amp;" Govt",$A$8,AX632,AX632)</f>
        <v>1.10087</v>
      </c>
      <c r="BA632">
        <f t="shared" si="242"/>
        <v>98.139709956670629</v>
      </c>
      <c r="BB632" s="2">
        <v>39072</v>
      </c>
      <c r="BC632">
        <v>108.1015625</v>
      </c>
      <c r="BD632" s="22">
        <f>_xll.BDH(BD$3&amp;" Govt",$A$8,BB632,BB632)</f>
        <v>1.09426</v>
      </c>
      <c r="BE632">
        <f t="shared" si="243"/>
        <v>98.78965008316122</v>
      </c>
      <c r="BH632" s="22"/>
      <c r="BJ632" s="2">
        <v>39072</v>
      </c>
      <c r="BK632">
        <v>105.8984375</v>
      </c>
      <c r="BL632" s="22">
        <f>_xll.BDH(BL$3&amp;" Govt",$A$8,BJ632,BJ632)</f>
        <v>1.0726500000000001</v>
      </c>
      <c r="BM632">
        <f t="shared" si="244"/>
        <v>98.72599403346851</v>
      </c>
      <c r="BN632" s="2">
        <v>39247</v>
      </c>
      <c r="BO632">
        <v>100.17578125</v>
      </c>
      <c r="BP632" s="22">
        <f>_xll.BDH(BP$3&amp;" Govt",$A$8,BN632,BN632)</f>
        <v>1.0784799999999999</v>
      </c>
      <c r="BQ632">
        <f t="shared" si="245"/>
        <v>92.886081568503826</v>
      </c>
      <c r="BR632" s="2">
        <v>39428</v>
      </c>
      <c r="BS632">
        <v>109.41015625</v>
      </c>
      <c r="BT632" s="22">
        <f>_xll.BDH(BT$3&amp;" Govt",$A$8,BR632,BR632)</f>
        <v>1.0726899999999999</v>
      </c>
      <c r="BU632">
        <f t="shared" si="246"/>
        <v>101.99606246911969</v>
      </c>
      <c r="BV632" s="2">
        <v>39608</v>
      </c>
      <c r="BW632">
        <v>113.9375</v>
      </c>
      <c r="BX632" s="22">
        <f>_xll.BDH(BX$3&amp;" Govt",$A$8,BV632,BV632)</f>
        <v>1.0775699999999999</v>
      </c>
      <c r="BY632">
        <f t="shared" si="247"/>
        <v>105.73559026327757</v>
      </c>
      <c r="BZ632" s="2">
        <v>39790</v>
      </c>
      <c r="CA632">
        <v>104.28515625</v>
      </c>
      <c r="CB632" s="22">
        <f>_xll.BDH(CB$3&amp;" Govt",$A$8,BZ632,BZ632)</f>
        <v>1.08087</v>
      </c>
      <c r="CC632">
        <f t="shared" si="248"/>
        <v>96.48260776041522</v>
      </c>
      <c r="CD632" s="2">
        <v>39972</v>
      </c>
      <c r="CE632">
        <v>110.1640625</v>
      </c>
      <c r="CF632" s="22">
        <f>_xll.BDH(CF$3&amp;" Govt",$A$8,CD632,CD632)</f>
        <v>1.05538</v>
      </c>
      <c r="CG632">
        <f t="shared" si="249"/>
        <v>104.38331454073415</v>
      </c>
      <c r="CJ632" s="22"/>
      <c r="CN632" s="22"/>
      <c r="CR632" s="22"/>
      <c r="CV632" s="22"/>
      <c r="CZ632" s="22"/>
      <c r="DB632" s="2">
        <v>39077</v>
      </c>
      <c r="DC632">
        <v>108.64453125</v>
      </c>
      <c r="DD632" s="22">
        <f>_xll.BDH(DD$3&amp;" Govt",$A$8,DB632,DB632)</f>
        <v>1.0717000000000001</v>
      </c>
      <c r="DE632">
        <f t="shared" si="251"/>
        <v>101.37588061024539</v>
      </c>
      <c r="DF632" s="2">
        <v>39618</v>
      </c>
      <c r="DG632">
        <v>105.046875</v>
      </c>
      <c r="DH632" s="22">
        <f>_xll.BDH(DH$3&amp;" Govt",$A$8,DF632,DF632)</f>
        <v>1.0797399999999999</v>
      </c>
      <c r="DI632">
        <f t="shared" si="252"/>
        <v>97.289046437105242</v>
      </c>
      <c r="DJ632" s="2">
        <v>39982</v>
      </c>
      <c r="DK632">
        <v>105.08984375</v>
      </c>
      <c r="DL632" s="22">
        <f>_xll.BDH(DL$3&amp;" Govt",$A$8,DJ632,DJ632)</f>
        <v>1.05626</v>
      </c>
      <c r="DM632">
        <f t="shared" si="253"/>
        <v>99.492401255372727</v>
      </c>
      <c r="DP632" s="22"/>
    </row>
    <row r="633" spans="4:120" x14ac:dyDescent="0.25">
      <c r="D633" s="2"/>
      <c r="F633" s="2">
        <v>39073</v>
      </c>
      <c r="G633">
        <v>128.92578125</v>
      </c>
      <c r="H633" s="22">
        <f>_xll.BDH(H$3&amp;" Govt",$A$8,F633,F633)</f>
        <v>1.2759400000000001</v>
      </c>
      <c r="I633" s="14">
        <f t="shared" si="232"/>
        <v>101.04376479301534</v>
      </c>
      <c r="J633" s="2">
        <v>39073</v>
      </c>
      <c r="K633">
        <v>128.390625</v>
      </c>
      <c r="L633" s="22">
        <f>_xll.BDH(L$3&amp;" Govt",$A$8,J633,J633)</f>
        <v>1.2513099999999999</v>
      </c>
      <c r="M633">
        <f t="shared" si="233"/>
        <v>102.60496999144897</v>
      </c>
      <c r="N633" s="2">
        <v>39073</v>
      </c>
      <c r="O633">
        <v>128.84765625</v>
      </c>
      <c r="P633" s="22">
        <f>_xll.BDH(P$3&amp;" Govt",$A$8,N633,N633)</f>
        <v>1.23265</v>
      </c>
      <c r="Q633">
        <f t="shared" si="234"/>
        <v>104.52898734433943</v>
      </c>
      <c r="R633" s="2">
        <v>39073</v>
      </c>
      <c r="S633">
        <v>128.98828125</v>
      </c>
      <c r="T633" s="22">
        <f>_xll.BDH(T$3&amp;" Govt",$A$8,R633,R633)</f>
        <v>1.2015500000000001</v>
      </c>
      <c r="U633">
        <f t="shared" si="235"/>
        <v>107.35157192792641</v>
      </c>
      <c r="V633" s="2">
        <v>39170</v>
      </c>
      <c r="W633">
        <v>103.83203125</v>
      </c>
      <c r="X633" s="22">
        <f>_xll.BDH(X$3&amp;" Govt",$A$8,V633,V633)</f>
        <v>1.0681499999999999</v>
      </c>
      <c r="Y633">
        <f t="shared" si="236"/>
        <v>97.207350325328846</v>
      </c>
      <c r="Z633" s="2">
        <v>39073</v>
      </c>
      <c r="AA633">
        <v>122.9765625</v>
      </c>
      <c r="AB633" s="22">
        <f>_xll.BDH(AB$3&amp;" Govt",$A$8,Z633,Z633)</f>
        <v>1.16151</v>
      </c>
      <c r="AC633">
        <f t="shared" si="237"/>
        <v>105.8764560787251</v>
      </c>
      <c r="AD633" s="2">
        <v>39710</v>
      </c>
      <c r="AE633">
        <v>113.73046875</v>
      </c>
      <c r="AF633" s="22">
        <f>_xll.BDH(AF$3&amp;" Govt",$A$8,AD633,AD633)</f>
        <v>1.10589</v>
      </c>
      <c r="AG633">
        <f t="shared" si="238"/>
        <v>102.84067018419553</v>
      </c>
      <c r="AH633" s="2">
        <v>39073</v>
      </c>
      <c r="AI633">
        <v>120.8828125</v>
      </c>
      <c r="AJ633" s="22">
        <f>_xll.BDH(AJ$3&amp;" Govt",$A$8,AH633,AH633)</f>
        <v>1.13849</v>
      </c>
      <c r="AK633">
        <f t="shared" si="239"/>
        <v>106.1781943627085</v>
      </c>
      <c r="AL633" s="2">
        <v>40074</v>
      </c>
      <c r="AM633">
        <v>110.8203125</v>
      </c>
      <c r="AN633" s="22">
        <f>_xll.BDH(AN$3&amp;" Govt",$A$8,AL633,AL633)</f>
        <v>1.0619799999999999</v>
      </c>
      <c r="AO633">
        <f t="shared" si="240"/>
        <v>104.35254194994256</v>
      </c>
      <c r="AP633" s="2">
        <v>39073</v>
      </c>
      <c r="AQ633">
        <v>117.578125</v>
      </c>
      <c r="AR633" s="22">
        <f>_xll.BDH(AR$3&amp;" Govt",$A$8,AP633,AP633)</f>
        <v>1.1243300000000001</v>
      </c>
      <c r="AS633">
        <f t="shared" si="241"/>
        <v>104.57616980779663</v>
      </c>
      <c r="AV633" s="22"/>
      <c r="AX633" s="2">
        <v>39073</v>
      </c>
      <c r="AY633">
        <v>107.625</v>
      </c>
      <c r="AZ633" s="22">
        <f>_xll.BDH(AZ$3&amp;" Govt",$A$8,AX633,AX633)</f>
        <v>1.10067</v>
      </c>
      <c r="BA633">
        <f t="shared" si="242"/>
        <v>97.78135135871787</v>
      </c>
      <c r="BB633" s="2">
        <v>39073</v>
      </c>
      <c r="BC633">
        <v>107.65625</v>
      </c>
      <c r="BD633" s="22">
        <f>_xll.BDH(BD$3&amp;" Govt",$A$8,BB633,BB633)</f>
        <v>1.09406</v>
      </c>
      <c r="BE633">
        <f t="shared" si="243"/>
        <v>98.40068186388315</v>
      </c>
      <c r="BH633" s="22"/>
      <c r="BJ633" s="2">
        <v>39073</v>
      </c>
      <c r="BK633">
        <v>105.49609375</v>
      </c>
      <c r="BL633" s="22">
        <f>_xll.BDH(BL$3&amp;" Govt",$A$8,BJ633,BJ633)</f>
        <v>1.07246</v>
      </c>
      <c r="BM633">
        <f t="shared" si="244"/>
        <v>98.368324925871363</v>
      </c>
      <c r="BN633" s="2">
        <v>39248</v>
      </c>
      <c r="BO633">
        <v>100.4921875</v>
      </c>
      <c r="BP633" s="22">
        <f>_xll.BDH(BP$3&amp;" Govt",$A$8,BN633,BN633)</f>
        <v>1.0787100000000001</v>
      </c>
      <c r="BQ633">
        <f t="shared" si="245"/>
        <v>93.159595720814679</v>
      </c>
      <c r="BR633" s="2">
        <v>39429</v>
      </c>
      <c r="BS633">
        <v>108.87109375</v>
      </c>
      <c r="BT633" s="22">
        <f>_xll.BDH(BT$3&amp;" Govt",$A$8,BR633,BR633)</f>
        <v>1.0727599999999999</v>
      </c>
      <c r="BU633">
        <f t="shared" si="246"/>
        <v>101.48690643760021</v>
      </c>
      <c r="BV633" s="2">
        <v>39609</v>
      </c>
      <c r="BW633">
        <v>113.2265625</v>
      </c>
      <c r="BX633" s="22">
        <f>_xll.BDH(BX$3&amp;" Govt",$A$8,BV633,BV633)</f>
        <v>1.07779</v>
      </c>
      <c r="BY633">
        <f t="shared" si="247"/>
        <v>105.05438211525436</v>
      </c>
      <c r="BZ633" s="2">
        <v>39791</v>
      </c>
      <c r="CA633">
        <v>104.5625</v>
      </c>
      <c r="CB633" s="22">
        <f>_xll.BDH(CB$3&amp;" Govt",$A$8,BZ633,BZ633)</f>
        <v>1.0805199999999999</v>
      </c>
      <c r="CC633">
        <f t="shared" si="248"/>
        <v>96.770536408395969</v>
      </c>
      <c r="CD633" s="2">
        <v>39973</v>
      </c>
      <c r="CE633">
        <v>110.58984375</v>
      </c>
      <c r="CF633" s="22">
        <f>_xll.BDH(CF$3&amp;" Govt",$A$8,CD633,CD633)</f>
        <v>1.0554699999999999</v>
      </c>
      <c r="CG633">
        <f t="shared" si="249"/>
        <v>104.77781817578899</v>
      </c>
      <c r="CJ633" s="22"/>
      <c r="CN633" s="22"/>
      <c r="CR633" s="22"/>
      <c r="CV633" s="22"/>
      <c r="CZ633" s="22"/>
      <c r="DB633" s="2">
        <v>39078</v>
      </c>
      <c r="DC633">
        <v>107.9609375</v>
      </c>
      <c r="DD633" s="22">
        <f>_xll.BDH(DD$3&amp;" Govt",$A$8,DB633,DB633)</f>
        <v>1.07152</v>
      </c>
      <c r="DE633">
        <f t="shared" si="251"/>
        <v>100.75494391145288</v>
      </c>
      <c r="DF633" s="2">
        <v>39619</v>
      </c>
      <c r="DG633">
        <v>105.58203125</v>
      </c>
      <c r="DH633" s="22">
        <f>_xll.BDH(DH$3&amp;" Govt",$A$8,DF633,DF633)</f>
        <v>1.07996</v>
      </c>
      <c r="DI633">
        <f t="shared" si="252"/>
        <v>97.764760963369014</v>
      </c>
      <c r="DJ633" s="2">
        <v>39983</v>
      </c>
      <c r="DK633">
        <v>105.98046875</v>
      </c>
      <c r="DL633" s="22">
        <f>_xll.BDH(DL$3&amp;" Govt",$A$8,DJ633,DJ633)</f>
        <v>1.0563499999999999</v>
      </c>
      <c r="DM633">
        <f t="shared" si="253"/>
        <v>100.32704004354618</v>
      </c>
      <c r="DP633" s="22"/>
    </row>
    <row r="634" spans="4:120" x14ac:dyDescent="0.25">
      <c r="D634" s="2"/>
      <c r="F634" s="2">
        <v>39076</v>
      </c>
      <c r="G634">
        <v>128.92578125</v>
      </c>
      <c r="H634" s="22">
        <f>_xll.BDH(H$3&amp;" Govt",$A$8,F634,F634)</f>
        <v>1.2752699999999999</v>
      </c>
      <c r="I634" s="14">
        <f t="shared" si="232"/>
        <v>101.09685105899143</v>
      </c>
      <c r="J634" s="2">
        <v>39076</v>
      </c>
      <c r="K634">
        <v>128.390625</v>
      </c>
      <c r="L634" s="22">
        <f>_xll.BDH(L$3&amp;" Govt",$A$8,J634,J634)</f>
        <v>1.25065</v>
      </c>
      <c r="M634">
        <f t="shared" si="233"/>
        <v>102.65911725902531</v>
      </c>
      <c r="N634" s="2">
        <v>39076</v>
      </c>
      <c r="O634">
        <v>128.84765625</v>
      </c>
      <c r="P634" s="22">
        <f>_xll.BDH(P$3&amp;" Govt",$A$8,N634,N634)</f>
        <v>1.232</v>
      </c>
      <c r="Q634">
        <f t="shared" si="234"/>
        <v>104.58413656655844</v>
      </c>
      <c r="R634" s="2">
        <v>39076</v>
      </c>
      <c r="S634">
        <v>128.98828125</v>
      </c>
      <c r="T634" s="22">
        <f>_xll.BDH(T$3&amp;" Govt",$A$8,R634,R634)</f>
        <v>1.20092</v>
      </c>
      <c r="U634">
        <f t="shared" si="235"/>
        <v>107.40788832728242</v>
      </c>
      <c r="V634" s="2">
        <v>39171</v>
      </c>
      <c r="W634">
        <v>103.79296875</v>
      </c>
      <c r="X634" s="22">
        <f>_xll.BDH(X$3&amp;" Govt",$A$8,V634,V634)</f>
        <v>1.06826</v>
      </c>
      <c r="Y634">
        <f t="shared" si="236"/>
        <v>97.160774296519577</v>
      </c>
      <c r="Z634" s="2">
        <v>39076</v>
      </c>
      <c r="AA634">
        <v>122.9765625</v>
      </c>
      <c r="AB634" s="22">
        <f>_xll.BDH(AB$3&amp;" Govt",$A$8,Z634,Z634)</f>
        <v>1.1609</v>
      </c>
      <c r="AC634">
        <f t="shared" si="237"/>
        <v>105.9320893272461</v>
      </c>
      <c r="AD634" s="2">
        <v>39713</v>
      </c>
      <c r="AE634">
        <v>113.984375</v>
      </c>
      <c r="AF634" s="22">
        <f>_xll.BDH(AF$3&amp;" Govt",$A$8,AD634,AD634)</f>
        <v>1.1064700000000001</v>
      </c>
      <c r="AG634">
        <f t="shared" si="238"/>
        <v>103.01623631910489</v>
      </c>
      <c r="AH634" s="2">
        <v>39076</v>
      </c>
      <c r="AI634">
        <v>120.8828125</v>
      </c>
      <c r="AJ634" s="22">
        <f>_xll.BDH(AJ$3&amp;" Govt",$A$8,AH634,AH634)</f>
        <v>1.1378900000000001</v>
      </c>
      <c r="AK634">
        <f t="shared" si="239"/>
        <v>106.23418124774801</v>
      </c>
      <c r="AL634" s="2">
        <v>40077</v>
      </c>
      <c r="AM634">
        <v>110.6875</v>
      </c>
      <c r="AN634" s="22">
        <f>_xll.BDH(AN$3&amp;" Govt",$A$8,AL634,AL634)</f>
        <v>1.06182</v>
      </c>
      <c r="AO634">
        <f t="shared" si="240"/>
        <v>104.24318622742085</v>
      </c>
      <c r="AP634" s="2">
        <v>39076</v>
      </c>
      <c r="AQ634">
        <v>117.578125</v>
      </c>
      <c r="AR634" s="22">
        <f>_xll.BDH(AR$3&amp;" Govt",$A$8,AP634,AP634)</f>
        <v>1.12374</v>
      </c>
      <c r="AS634">
        <f t="shared" si="241"/>
        <v>104.63107569366579</v>
      </c>
      <c r="AV634" s="22"/>
      <c r="AX634" s="2">
        <v>39076</v>
      </c>
      <c r="AY634">
        <v>107.625</v>
      </c>
      <c r="AZ634" s="22">
        <f>_xll.BDH(AZ$3&amp;" Govt",$A$8,AX634,AX634)</f>
        <v>1.10009</v>
      </c>
      <c r="BA634">
        <f t="shared" si="242"/>
        <v>97.832904580534318</v>
      </c>
      <c r="BB634" s="2">
        <v>39076</v>
      </c>
      <c r="BC634">
        <v>107.65625</v>
      </c>
      <c r="BD634" s="22">
        <f>_xll.BDH(BD$3&amp;" Govt",$A$8,BB634,BB634)</f>
        <v>1.0934900000000001</v>
      </c>
      <c r="BE634">
        <f t="shared" si="243"/>
        <v>98.451974869454673</v>
      </c>
      <c r="BH634" s="22"/>
      <c r="BJ634" s="2">
        <v>39076</v>
      </c>
      <c r="BK634">
        <v>105.49609375</v>
      </c>
      <c r="BL634" s="22">
        <f>_xll.BDH(BL$3&amp;" Govt",$A$8,BJ634,BJ634)</f>
        <v>1.07189</v>
      </c>
      <c r="BM634">
        <f t="shared" si="244"/>
        <v>98.420634346807972</v>
      </c>
      <c r="BN634" s="2">
        <v>39251</v>
      </c>
      <c r="BO634">
        <v>100.63671875</v>
      </c>
      <c r="BP634" s="22">
        <f>_xll.BDH(BP$3&amp;" Govt",$A$8,BN634,BN634)</f>
        <v>1.07941</v>
      </c>
      <c r="BQ634">
        <f t="shared" si="245"/>
        <v>93.233079876969825</v>
      </c>
      <c r="BR634" s="2">
        <v>39430</v>
      </c>
      <c r="BS634">
        <v>108.859375</v>
      </c>
      <c r="BT634" s="22">
        <f>_xll.BDH(BT$3&amp;" Govt",$A$8,BR634,BR634)</f>
        <v>1.07284</v>
      </c>
      <c r="BU634">
        <f t="shared" si="246"/>
        <v>101.46841560717348</v>
      </c>
      <c r="BV634" s="2">
        <v>39610</v>
      </c>
      <c r="BW634">
        <v>113.48828125</v>
      </c>
      <c r="BX634" s="22">
        <f>_xll.BDH(BX$3&amp;" Govt",$A$8,BV634,BV634)</f>
        <v>1.0780099999999999</v>
      </c>
      <c r="BY634">
        <f t="shared" si="247"/>
        <v>105.27572216398735</v>
      </c>
      <c r="BZ634" s="2">
        <v>39792</v>
      </c>
      <c r="CA634">
        <v>103.98046875</v>
      </c>
      <c r="CB634" s="22">
        <f>_xll.BDH(CB$3&amp;" Govt",$A$8,BZ634,BZ634)</f>
        <v>1.0801700000000001</v>
      </c>
      <c r="CC634">
        <f t="shared" si="248"/>
        <v>96.263059286964079</v>
      </c>
      <c r="CD634" s="2">
        <v>39974</v>
      </c>
      <c r="CE634">
        <v>110.65625</v>
      </c>
      <c r="CF634" s="22">
        <f>_xll.BDH(CF$3&amp;" Govt",$A$8,CD634,CD634)</f>
        <v>1.0555600000000001</v>
      </c>
      <c r="CG634">
        <f t="shared" si="249"/>
        <v>104.8317954450718</v>
      </c>
      <c r="CJ634" s="22"/>
      <c r="CN634" s="22"/>
      <c r="CR634" s="22"/>
      <c r="CV634" s="22"/>
      <c r="CZ634" s="22"/>
      <c r="DB634" s="2">
        <v>39079</v>
      </c>
      <c r="DC634">
        <v>107.8515625</v>
      </c>
      <c r="DD634" s="22">
        <f>_xll.BDH(DD$3&amp;" Govt",$A$8,DB634,DB634)</f>
        <v>1.0713300000000001</v>
      </c>
      <c r="DE634">
        <f t="shared" si="251"/>
        <v>100.67072003957696</v>
      </c>
      <c r="DF634" s="2">
        <v>39622</v>
      </c>
      <c r="DG634">
        <v>105.2890625</v>
      </c>
      <c r="DH634" s="22">
        <f>_xll.BDH(DH$3&amp;" Govt",$A$8,DF634,DF634)</f>
        <v>1.0806100000000001</v>
      </c>
      <c r="DI634">
        <f t="shared" si="252"/>
        <v>97.434840044049182</v>
      </c>
      <c r="DJ634" s="2">
        <v>39986</v>
      </c>
      <c r="DK634">
        <v>107.21875</v>
      </c>
      <c r="DL634" s="22">
        <f>_xll.BDH(DL$3&amp;" Govt",$A$8,DJ634,DJ634)</f>
        <v>1.05661</v>
      </c>
      <c r="DM634">
        <f t="shared" si="253"/>
        <v>101.47429041936003</v>
      </c>
      <c r="DP634" s="22"/>
    </row>
    <row r="635" spans="4:120" x14ac:dyDescent="0.25">
      <c r="D635" s="2"/>
      <c r="F635" s="2">
        <v>39077</v>
      </c>
      <c r="G635">
        <v>129.05078125</v>
      </c>
      <c r="H635" s="22">
        <f>_xll.BDH(H$3&amp;" Govt",$A$8,F635,F635)</f>
        <v>1.27505</v>
      </c>
      <c r="I635" s="14">
        <f t="shared" si="232"/>
        <v>101.21232990863103</v>
      </c>
      <c r="J635" s="2">
        <v>39077</v>
      </c>
      <c r="K635">
        <v>128.34375</v>
      </c>
      <c r="L635" s="22">
        <f>_xll.BDH(L$3&amp;" Govt",$A$8,J635,J635)</f>
        <v>1.2504299999999999</v>
      </c>
      <c r="M635">
        <f t="shared" si="233"/>
        <v>102.6396919459706</v>
      </c>
      <c r="N635" s="2">
        <v>39077</v>
      </c>
      <c r="O635">
        <v>128.81640625</v>
      </c>
      <c r="P635" s="22">
        <f>_xll.BDH(P$3&amp;" Govt",$A$8,N635,N635)</f>
        <v>1.2317899999999999</v>
      </c>
      <c r="Q635">
        <f t="shared" si="234"/>
        <v>104.57659686310167</v>
      </c>
      <c r="R635" s="2">
        <v>39077</v>
      </c>
      <c r="S635">
        <v>128.9375</v>
      </c>
      <c r="T635" s="22">
        <f>_xll.BDH(T$3&amp;" Govt",$A$8,R635,R635)</f>
        <v>1.2007099999999999</v>
      </c>
      <c r="U635">
        <f t="shared" si="235"/>
        <v>107.38438090796279</v>
      </c>
      <c r="V635" s="2">
        <v>39174</v>
      </c>
      <c r="W635">
        <v>103.796875</v>
      </c>
      <c r="X635" s="22">
        <f>_xll.BDH(X$3&amp;" Govt",$A$8,V635,V635)</f>
        <v>1.0686599999999999</v>
      </c>
      <c r="Y635">
        <f t="shared" si="236"/>
        <v>97.128062246177464</v>
      </c>
      <c r="Z635" s="2">
        <v>39077</v>
      </c>
      <c r="AA635">
        <v>122.96484375</v>
      </c>
      <c r="AB635" s="22">
        <f>_xll.BDH(AB$3&amp;" Govt",$A$8,Z635,Z635)</f>
        <v>1.16069</v>
      </c>
      <c r="AC635">
        <f t="shared" si="237"/>
        <v>105.94115892270976</v>
      </c>
      <c r="AD635" s="2">
        <v>39714</v>
      </c>
      <c r="AE635">
        <v>113.6640625</v>
      </c>
      <c r="AF635" s="22">
        <f>_xll.BDH(AF$3&amp;" Govt",$A$8,AD635,AD635)</f>
        <v>1.10666</v>
      </c>
      <c r="AG635">
        <f t="shared" si="238"/>
        <v>102.70910894041531</v>
      </c>
      <c r="AH635" s="2">
        <v>39077</v>
      </c>
      <c r="AI635">
        <v>120.875</v>
      </c>
      <c r="AJ635" s="22">
        <f>_xll.BDH(AJ$3&amp;" Govt",$A$8,AH635,AH635)</f>
        <v>1.1376900000000001</v>
      </c>
      <c r="AK635">
        <f t="shared" si="239"/>
        <v>106.24598968084452</v>
      </c>
      <c r="AL635" s="2">
        <v>40078</v>
      </c>
      <c r="AM635">
        <v>110.87109375</v>
      </c>
      <c r="AN635" s="22">
        <f>_xll.BDH(AN$3&amp;" Govt",$A$8,AL635,AL635)</f>
        <v>1.06176</v>
      </c>
      <c r="AO635">
        <f t="shared" si="240"/>
        <v>104.42199155176311</v>
      </c>
      <c r="AP635" s="2">
        <v>39077</v>
      </c>
      <c r="AQ635">
        <v>117.546875</v>
      </c>
      <c r="AR635" s="22">
        <f>_xll.BDH(AR$3&amp;" Govt",$A$8,AP635,AP635)</f>
        <v>1.12354</v>
      </c>
      <c r="AS635">
        <f t="shared" si="241"/>
        <v>104.62188707122132</v>
      </c>
      <c r="AV635" s="22"/>
      <c r="AX635" s="2">
        <v>39077</v>
      </c>
      <c r="AY635">
        <v>107.6484375</v>
      </c>
      <c r="AZ635" s="22">
        <f>_xll.BDH(AZ$3&amp;" Govt",$A$8,AX635,AX635)</f>
        <v>1.0999000000000001</v>
      </c>
      <c r="BA635">
        <f t="shared" si="242"/>
        <v>97.871113283025721</v>
      </c>
      <c r="BB635" s="2">
        <v>39077</v>
      </c>
      <c r="BC635">
        <v>107.67578125</v>
      </c>
      <c r="BD635" s="22">
        <f>_xll.BDH(BD$3&amp;" Govt",$A$8,BB635,BB635)</f>
        <v>1.0932999999999999</v>
      </c>
      <c r="BE635">
        <f t="shared" si="243"/>
        <v>98.486948916125499</v>
      </c>
      <c r="BH635" s="22"/>
      <c r="BJ635" s="2">
        <v>39077</v>
      </c>
      <c r="BK635">
        <v>105.5</v>
      </c>
      <c r="BL635" s="22">
        <f>_xll.BDH(BL$3&amp;" Govt",$A$8,BJ635,BJ635)</f>
        <v>1.0717000000000001</v>
      </c>
      <c r="BM635">
        <f t="shared" si="244"/>
        <v>98.441728095549124</v>
      </c>
      <c r="BN635" s="2">
        <v>39252</v>
      </c>
      <c r="BO635">
        <v>100.98046875</v>
      </c>
      <c r="BP635" s="22">
        <f>_xll.BDH(BP$3&amp;" Govt",$A$8,BN635,BN635)</f>
        <v>1.0796399999999999</v>
      </c>
      <c r="BQ635">
        <f t="shared" si="245"/>
        <v>93.531611231521623</v>
      </c>
      <c r="BR635" s="2">
        <v>39433</v>
      </c>
      <c r="BS635">
        <v>109.47265625</v>
      </c>
      <c r="BT635" s="22">
        <f>_xll.BDH(BT$3&amp;" Govt",$A$8,BR635,BR635)</f>
        <v>1.0730599999999999</v>
      </c>
      <c r="BU635">
        <f t="shared" si="246"/>
        <v>102.01913802583267</v>
      </c>
      <c r="BV635" s="2">
        <v>39611</v>
      </c>
      <c r="BW635">
        <v>112.5234375</v>
      </c>
      <c r="BX635" s="22">
        <f>_xll.BDH(BX$3&amp;" Govt",$A$8,BV635,BV635)</f>
        <v>1.07822</v>
      </c>
      <c r="BY635">
        <f t="shared" si="247"/>
        <v>104.36036940513068</v>
      </c>
      <c r="BZ635" s="2">
        <v>39793</v>
      </c>
      <c r="CA635">
        <v>104.6953125</v>
      </c>
      <c r="CB635" s="22">
        <f>_xll.BDH(CB$3&amp;" Govt",$A$8,BZ635,BZ635)</f>
        <v>1.0798099999999999</v>
      </c>
      <c r="CC635">
        <f t="shared" si="248"/>
        <v>96.957161445069048</v>
      </c>
      <c r="CD635" s="2">
        <v>39975</v>
      </c>
      <c r="CE635">
        <v>110.65625</v>
      </c>
      <c r="CF635" s="22">
        <f>_xll.BDH(CF$3&amp;" Govt",$A$8,CD635,CD635)</f>
        <v>1.0556399999999999</v>
      </c>
      <c r="CG635">
        <f t="shared" si="249"/>
        <v>104.82385093403055</v>
      </c>
      <c r="CJ635" s="22"/>
      <c r="CN635" s="22"/>
      <c r="CR635" s="22"/>
      <c r="CV635" s="22"/>
      <c r="CZ635" s="22"/>
      <c r="DB635" s="2">
        <v>39080</v>
      </c>
      <c r="DC635">
        <v>107.83203125</v>
      </c>
      <c r="DD635" s="22">
        <f>_xll.BDH(DD$3&amp;" Govt",$A$8,DB635,DB635)</f>
        <v>1.07114</v>
      </c>
      <c r="DE635">
        <f t="shared" si="251"/>
        <v>100.67034304572698</v>
      </c>
      <c r="DF635" s="2">
        <v>39623</v>
      </c>
      <c r="DG635">
        <v>106.484375</v>
      </c>
      <c r="DH635" s="22">
        <f>_xll.BDH(DH$3&amp;" Govt",$A$8,DF635,DF635)</f>
        <v>1.08083</v>
      </c>
      <c r="DI635">
        <f t="shared" si="252"/>
        <v>98.520928360611762</v>
      </c>
      <c r="DJ635" s="2">
        <v>39987</v>
      </c>
      <c r="DK635">
        <v>108.62109375</v>
      </c>
      <c r="DL635" s="22">
        <f>_xll.BDH(DL$3&amp;" Govt",$A$8,DJ635,DJ635)</f>
        <v>1.0567</v>
      </c>
      <c r="DM635">
        <f t="shared" si="253"/>
        <v>102.79274510267815</v>
      </c>
      <c r="DP635" s="22"/>
    </row>
    <row r="636" spans="4:120" x14ac:dyDescent="0.25">
      <c r="D636" s="2"/>
      <c r="F636" s="2">
        <v>39078</v>
      </c>
      <c r="G636">
        <v>129.0625</v>
      </c>
      <c r="H636" s="22">
        <f>_xll.BDH(H$3&amp;" Govt",$A$8,F636,F636)</f>
        <v>1.2748200000000001</v>
      </c>
      <c r="I636" s="14">
        <f t="shared" si="232"/>
        <v>101.23978287130731</v>
      </c>
      <c r="J636" s="2">
        <v>39078</v>
      </c>
      <c r="K636">
        <v>128.2734375</v>
      </c>
      <c r="L636" s="22">
        <f>_xll.BDH(L$3&amp;" Govt",$A$8,J636,J636)</f>
        <v>1.25021</v>
      </c>
      <c r="M636">
        <f t="shared" si="233"/>
        <v>102.60151294582509</v>
      </c>
      <c r="N636" s="2">
        <v>39078</v>
      </c>
      <c r="O636">
        <v>128.6171875</v>
      </c>
      <c r="P636" s="22">
        <f>_xll.BDH(P$3&amp;" Govt",$A$8,N636,N636)</f>
        <v>1.2315700000000001</v>
      </c>
      <c r="Q636">
        <f t="shared" si="234"/>
        <v>104.43351778624033</v>
      </c>
      <c r="R636" s="2">
        <v>39078</v>
      </c>
      <c r="S636">
        <v>128.6484375</v>
      </c>
      <c r="T636" s="22">
        <f>_xll.BDH(T$3&amp;" Govt",$A$8,R636,R636)</f>
        <v>1.2004900000000001</v>
      </c>
      <c r="U636">
        <f t="shared" si="235"/>
        <v>107.16327291356029</v>
      </c>
      <c r="V636" s="2">
        <v>39175</v>
      </c>
      <c r="W636">
        <v>103.6015625</v>
      </c>
      <c r="X636" s="22">
        <f>_xll.BDH(X$3&amp;" Govt",$A$8,V636,V636)</f>
        <v>1.0688500000000001</v>
      </c>
      <c r="Y636">
        <f t="shared" si="236"/>
        <v>96.92806521027272</v>
      </c>
      <c r="Z636" s="2">
        <v>39078</v>
      </c>
      <c r="AA636">
        <v>122.62890625</v>
      </c>
      <c r="AB636" s="22">
        <f>_xll.BDH(AB$3&amp;" Govt",$A$8,Z636,Z636)</f>
        <v>1.16049</v>
      </c>
      <c r="AC636">
        <f t="shared" si="237"/>
        <v>105.66993791415695</v>
      </c>
      <c r="AD636" s="2">
        <v>39715</v>
      </c>
      <c r="AE636">
        <v>113.5703125</v>
      </c>
      <c r="AF636" s="22">
        <f>_xll.BDH(AF$3&amp;" Govt",$A$8,AD636,AD636)</f>
        <v>1.1068500000000001</v>
      </c>
      <c r="AG636">
        <f t="shared" si="238"/>
        <v>102.60677824456791</v>
      </c>
      <c r="AH636" s="2">
        <v>39078</v>
      </c>
      <c r="AI636">
        <v>120.5078125</v>
      </c>
      <c r="AJ636" s="22">
        <f>_xll.BDH(AJ$3&amp;" Govt",$A$8,AH636,AH636)</f>
        <v>1.1374900000000001</v>
      </c>
      <c r="AK636">
        <f t="shared" si="239"/>
        <v>105.94186542299272</v>
      </c>
      <c r="AL636" s="2">
        <v>40079</v>
      </c>
      <c r="AM636">
        <v>110.8359375</v>
      </c>
      <c r="AN636" s="22">
        <f>_xll.BDH(AN$3&amp;" Govt",$A$8,AL636,AL636)</f>
        <v>1.0617000000000001</v>
      </c>
      <c r="AO636">
        <f t="shared" si="240"/>
        <v>104.3947795987567</v>
      </c>
      <c r="AP636" s="2">
        <v>39078</v>
      </c>
      <c r="AQ636">
        <v>117.16796875</v>
      </c>
      <c r="AR636" s="22">
        <f>_xll.BDH(AR$3&amp;" Govt",$A$8,AP636,AP636)</f>
        <v>1.12334</v>
      </c>
      <c r="AS636">
        <f t="shared" si="241"/>
        <v>104.30321073762174</v>
      </c>
      <c r="AV636" s="22"/>
      <c r="AX636" s="2">
        <v>39078</v>
      </c>
      <c r="AY636">
        <v>107.23828125</v>
      </c>
      <c r="AZ636" s="22">
        <f>_xll.BDH(AZ$3&amp;" Govt",$A$8,AX636,AX636)</f>
        <v>1.09971</v>
      </c>
      <c r="BA636">
        <f t="shared" si="242"/>
        <v>97.515055105436886</v>
      </c>
      <c r="BB636" s="2">
        <v>39078</v>
      </c>
      <c r="BC636">
        <v>107.25390625</v>
      </c>
      <c r="BD636" s="22">
        <f>_xll.BDH(BD$3&amp;" Govt",$A$8,BB636,BB636)</f>
        <v>1.0931</v>
      </c>
      <c r="BE636">
        <f t="shared" si="243"/>
        <v>98.119025020583663</v>
      </c>
      <c r="BH636" s="22"/>
      <c r="BJ636" s="2">
        <v>39078</v>
      </c>
      <c r="BK636">
        <v>105.0703125</v>
      </c>
      <c r="BL636" s="22">
        <f>_xll.BDH(BL$3&amp;" Govt",$A$8,BJ636,BJ636)</f>
        <v>1.07152</v>
      </c>
      <c r="BM636">
        <f t="shared" si="244"/>
        <v>98.057257447364492</v>
      </c>
      <c r="BN636" s="2">
        <v>39253</v>
      </c>
      <c r="BO636">
        <v>100.63671875</v>
      </c>
      <c r="BP636" s="22">
        <f>_xll.BDH(BP$3&amp;" Govt",$A$8,BN636,BN636)</f>
        <v>1.0798700000000001</v>
      </c>
      <c r="BQ636">
        <f t="shared" si="245"/>
        <v>93.19336471056701</v>
      </c>
      <c r="BR636" s="2">
        <v>39434</v>
      </c>
      <c r="BS636">
        <v>109.70703125</v>
      </c>
      <c r="BT636" s="22">
        <f>_xll.BDH(BT$3&amp;" Govt",$A$8,BR636,BR636)</f>
        <v>1.0731299999999999</v>
      </c>
      <c r="BU636">
        <f t="shared" si="246"/>
        <v>102.2308865188747</v>
      </c>
      <c r="BV636" s="2">
        <v>39612</v>
      </c>
      <c r="BW636">
        <v>112.171875</v>
      </c>
      <c r="BX636" s="22">
        <f>_xll.BDH(BX$3&amp;" Govt",$A$8,BV636,BV636)</f>
        <v>1.0784400000000001</v>
      </c>
      <c r="BY636">
        <f t="shared" si="247"/>
        <v>104.01308834983865</v>
      </c>
      <c r="BZ636" s="2">
        <v>39794</v>
      </c>
      <c r="CA636">
        <v>104.51171875</v>
      </c>
      <c r="CB636" s="22">
        <f>_xll.BDH(CB$3&amp;" Govt",$A$8,BZ636,BZ636)</f>
        <v>1.0794600000000001</v>
      </c>
      <c r="CC636">
        <f t="shared" si="248"/>
        <v>96.818519213310353</v>
      </c>
      <c r="CD636" s="2">
        <v>39976</v>
      </c>
      <c r="CE636">
        <v>110.65625</v>
      </c>
      <c r="CF636" s="22">
        <f>_xll.BDH(CF$3&amp;" Govt",$A$8,CD636,CD636)</f>
        <v>1.0557300000000001</v>
      </c>
      <c r="CG636">
        <f t="shared" si="249"/>
        <v>104.81491479829123</v>
      </c>
      <c r="CJ636" s="22"/>
      <c r="CN636" s="22"/>
      <c r="CR636" s="22"/>
      <c r="CV636" s="22"/>
      <c r="CZ636" s="22"/>
      <c r="DB636" s="2">
        <v>39083</v>
      </c>
      <c r="DC636">
        <v>107.83203125</v>
      </c>
      <c r="DD636" s="22">
        <f>_xll.BDH(DD$3&amp;" Govt",$A$8,DB636,DB636)</f>
        <v>1.0705800000000001</v>
      </c>
      <c r="DE636">
        <f t="shared" si="251"/>
        <v>100.72300178407966</v>
      </c>
      <c r="DF636" s="2">
        <v>39624</v>
      </c>
      <c r="DG636">
        <v>106.42578125</v>
      </c>
      <c r="DH636" s="22">
        <f>_xll.BDH(DH$3&amp;" Govt",$A$8,DF636,DF636)</f>
        <v>1.0810500000000001</v>
      </c>
      <c r="DI636">
        <f t="shared" si="252"/>
        <v>98.44667799824245</v>
      </c>
      <c r="DJ636" s="2">
        <v>39988</v>
      </c>
      <c r="DK636">
        <v>108.140625</v>
      </c>
      <c r="DL636" s="22">
        <f>_xll.BDH(DL$3&amp;" Govt",$A$8,DJ636,DJ636)</f>
        <v>1.0567899999999999</v>
      </c>
      <c r="DM636">
        <f t="shared" si="253"/>
        <v>102.32934168567077</v>
      </c>
      <c r="DP636" s="22"/>
    </row>
    <row r="637" spans="4:120" x14ac:dyDescent="0.25">
      <c r="D637" s="2"/>
      <c r="F637" s="2">
        <v>39079</v>
      </c>
      <c r="G637">
        <v>129.05078125</v>
      </c>
      <c r="H637" s="22">
        <f>_xll.BDH(H$3&amp;" Govt",$A$8,F637,F637)</f>
        <v>1.2746</v>
      </c>
      <c r="I637" s="14">
        <f t="shared" si="232"/>
        <v>101.2480631178409</v>
      </c>
      <c r="J637" s="2">
        <v>39079</v>
      </c>
      <c r="K637">
        <v>128.28125</v>
      </c>
      <c r="L637" s="22">
        <f>_xll.BDH(L$3&amp;" Govt",$A$8,J637,J637)</f>
        <v>1.2499899999999999</v>
      </c>
      <c r="M637">
        <f t="shared" si="233"/>
        <v>102.62582100656806</v>
      </c>
      <c r="N637" s="2">
        <v>39079</v>
      </c>
      <c r="O637">
        <v>128.5703125</v>
      </c>
      <c r="P637" s="22">
        <f>_xll.BDH(P$3&amp;" Govt",$A$8,N637,N637)</f>
        <v>1.2313499999999999</v>
      </c>
      <c r="Q637">
        <f t="shared" si="234"/>
        <v>104.41410849880214</v>
      </c>
      <c r="R637" s="2">
        <v>39079</v>
      </c>
      <c r="S637">
        <v>128.5859375</v>
      </c>
      <c r="T637" s="22">
        <f>_xll.BDH(T$3&amp;" Govt",$A$8,R637,R637)</f>
        <v>1.20028</v>
      </c>
      <c r="U637">
        <f t="shared" si="235"/>
        <v>107.12995092811677</v>
      </c>
      <c r="V637" s="2">
        <v>39176</v>
      </c>
      <c r="W637">
        <v>103.7890625</v>
      </c>
      <c r="X637" s="22">
        <f>_xll.BDH(X$3&amp;" Govt",$A$8,V637,V637)</f>
        <v>1.06904</v>
      </c>
      <c r="Y637">
        <f t="shared" si="236"/>
        <v>97.086229233705012</v>
      </c>
      <c r="Z637" s="2">
        <v>39079</v>
      </c>
      <c r="AA637">
        <v>122.5625</v>
      </c>
      <c r="AB637" s="22">
        <f>_xll.BDH(AB$3&amp;" Govt",$A$8,Z637,Z637)</f>
        <v>1.16028</v>
      </c>
      <c r="AC637">
        <f t="shared" si="237"/>
        <v>105.63183024787121</v>
      </c>
      <c r="AD637" s="2">
        <v>39716</v>
      </c>
      <c r="AE637">
        <v>113.28515625</v>
      </c>
      <c r="AF637" s="22">
        <f>_xll.BDH(AF$3&amp;" Govt",$A$8,AD637,AD637)</f>
        <v>1.1070500000000001</v>
      </c>
      <c r="AG637">
        <f t="shared" si="238"/>
        <v>102.33065918431868</v>
      </c>
      <c r="AH637" s="2">
        <v>39079</v>
      </c>
      <c r="AI637">
        <v>120.40625</v>
      </c>
      <c r="AJ637" s="22">
        <f>_xll.BDH(AJ$3&amp;" Govt",$A$8,AH637,AH637)</f>
        <v>1.1372899999999999</v>
      </c>
      <c r="AK637">
        <f t="shared" si="239"/>
        <v>105.87119380281196</v>
      </c>
      <c r="AL637" s="2">
        <v>40080</v>
      </c>
      <c r="AM637">
        <v>110.8515625</v>
      </c>
      <c r="AN637" s="22">
        <f>_xll.BDH(AN$3&amp;" Govt",$A$8,AL637,AL637)</f>
        <v>1.06165</v>
      </c>
      <c r="AO637">
        <f t="shared" si="240"/>
        <v>104.41441388404841</v>
      </c>
      <c r="AP637" s="2">
        <v>39079</v>
      </c>
      <c r="AQ637">
        <v>117.05078125</v>
      </c>
      <c r="AR637" s="22">
        <f>_xll.BDH(AR$3&amp;" Govt",$A$8,AP637,AP637)</f>
        <v>1.1231500000000001</v>
      </c>
      <c r="AS637">
        <f t="shared" si="241"/>
        <v>104.21651716155455</v>
      </c>
      <c r="AV637" s="22"/>
      <c r="AX637" s="2">
        <v>39079</v>
      </c>
      <c r="AY637">
        <v>107.12109375</v>
      </c>
      <c r="AZ637" s="22">
        <f>_xll.BDH(AZ$3&amp;" Govt",$A$8,AX637,AX637)</f>
        <v>1.0995200000000001</v>
      </c>
      <c r="BA637">
        <f t="shared" si="242"/>
        <v>97.425325369252036</v>
      </c>
      <c r="BB637" s="2">
        <v>39079</v>
      </c>
      <c r="BC637">
        <v>107.140625</v>
      </c>
      <c r="BD637" s="22">
        <f>_xll.BDH(BD$3&amp;" Govt",$A$8,BB637,BB637)</f>
        <v>1.09291</v>
      </c>
      <c r="BE637">
        <f t="shared" si="243"/>
        <v>98.032431764738178</v>
      </c>
      <c r="BH637" s="22"/>
      <c r="BJ637" s="2">
        <v>39079</v>
      </c>
      <c r="BK637">
        <v>104.921875</v>
      </c>
      <c r="BL637" s="22">
        <f>_xll.BDH(BL$3&amp;" Govt",$A$8,BJ637,BJ637)</f>
        <v>1.0713300000000001</v>
      </c>
      <c r="BM637">
        <f t="shared" si="244"/>
        <v>97.936093453931079</v>
      </c>
      <c r="BN637" s="2">
        <v>39254</v>
      </c>
      <c r="BO637">
        <v>100.5625</v>
      </c>
      <c r="BP637" s="22">
        <f>_xll.BDH(BP$3&amp;" Govt",$A$8,BN637,BN637)</f>
        <v>1.0801099999999999</v>
      </c>
      <c r="BQ637">
        <f t="shared" si="245"/>
        <v>93.103943116904773</v>
      </c>
      <c r="BR637" s="2">
        <v>39435</v>
      </c>
      <c r="BS637">
        <v>110.22265625</v>
      </c>
      <c r="BT637" s="22">
        <f>_xll.BDH(BT$3&amp;" Govt",$A$8,BR637,BR637)</f>
        <v>1.07321</v>
      </c>
      <c r="BU637">
        <f t="shared" si="246"/>
        <v>102.70371711966904</v>
      </c>
      <c r="BV637" s="2">
        <v>39615</v>
      </c>
      <c r="BW637">
        <v>112.46875</v>
      </c>
      <c r="BX637" s="22">
        <f>_xll.BDH(BX$3&amp;" Govt",$A$8,BV637,BV637)</f>
        <v>1.0790899999999999</v>
      </c>
      <c r="BY637">
        <f t="shared" si="247"/>
        <v>104.22555115884681</v>
      </c>
      <c r="BZ637" s="2">
        <v>39797</v>
      </c>
      <c r="CA637">
        <v>104.63671875</v>
      </c>
      <c r="CB637" s="22">
        <f>_xll.BDH(CB$3&amp;" Govt",$A$8,BZ637,BZ637)</f>
        <v>1.0784</v>
      </c>
      <c r="CC637">
        <f t="shared" si="248"/>
        <v>97.029598247403555</v>
      </c>
      <c r="CD637" s="2">
        <v>39979</v>
      </c>
      <c r="CE637">
        <v>110.703125</v>
      </c>
      <c r="CF637" s="22">
        <f>_xll.BDH(CF$3&amp;" Govt",$A$8,CD637,CD637)</f>
        <v>1.056</v>
      </c>
      <c r="CG637">
        <f t="shared" si="249"/>
        <v>104.83250473484848</v>
      </c>
      <c r="CJ637" s="22"/>
      <c r="CN637" s="22"/>
      <c r="CR637" s="22"/>
      <c r="CV637" s="22"/>
      <c r="CZ637" s="22"/>
      <c r="DB637" s="2">
        <v>39084</v>
      </c>
      <c r="DC637">
        <v>108.203125</v>
      </c>
      <c r="DD637" s="22">
        <f>_xll.BDH(DD$3&amp;" Govt",$A$8,DB637,DB637)</f>
        <v>1.0705199999999999</v>
      </c>
      <c r="DE637">
        <f t="shared" si="251"/>
        <v>101.07529518364908</v>
      </c>
      <c r="DF637" s="2">
        <v>39625</v>
      </c>
      <c r="DG637">
        <v>107.90625</v>
      </c>
      <c r="DH637" s="22">
        <f>_xll.BDH(DH$3&amp;" Govt",$A$8,DF637,DF637)</f>
        <v>1.08127</v>
      </c>
      <c r="DI637">
        <f t="shared" si="252"/>
        <v>99.795841926623325</v>
      </c>
      <c r="DJ637" s="2">
        <v>39989</v>
      </c>
      <c r="DK637">
        <v>108.93359375</v>
      </c>
      <c r="DL637" s="22">
        <f>_xll.BDH(DL$3&amp;" Govt",$A$8,DJ637,DJ637)</f>
        <v>1.05687</v>
      </c>
      <c r="DM637">
        <f t="shared" si="253"/>
        <v>103.07189507697257</v>
      </c>
      <c r="DP637" s="22"/>
    </row>
    <row r="638" spans="4:120" x14ac:dyDescent="0.25">
      <c r="D638" s="2"/>
      <c r="F638" s="2">
        <v>39080</v>
      </c>
      <c r="G638">
        <v>129.1640625</v>
      </c>
      <c r="H638" s="22">
        <f>_xll.BDH(H$3&amp;" Govt",$A$8,F638,F638)</f>
        <v>1.2743800000000001</v>
      </c>
      <c r="I638" s="14">
        <f t="shared" si="232"/>
        <v>101.35443313611324</v>
      </c>
      <c r="J638" s="2">
        <v>39080</v>
      </c>
      <c r="K638">
        <v>128.375</v>
      </c>
      <c r="L638" s="22">
        <f>_xll.BDH(L$3&amp;" Govt",$A$8,J638,J638)</f>
        <v>1.24977</v>
      </c>
      <c r="M638">
        <f t="shared" si="233"/>
        <v>102.71890027765109</v>
      </c>
      <c r="N638" s="2">
        <v>39080</v>
      </c>
      <c r="O638">
        <v>128.66015625</v>
      </c>
      <c r="P638" s="22">
        <f>_xll.BDH(P$3&amp;" Govt",$A$8,N638,N638)</f>
        <v>1.2311399999999999</v>
      </c>
      <c r="Q638">
        <f t="shared" si="234"/>
        <v>104.50489485355038</v>
      </c>
      <c r="R638" s="2">
        <v>39080</v>
      </c>
      <c r="S638">
        <v>128.6796875</v>
      </c>
      <c r="T638" s="22">
        <f>_xll.BDH(T$3&amp;" Govt",$A$8,R638,R638)</f>
        <v>1.20007</v>
      </c>
      <c r="U638">
        <f t="shared" si="235"/>
        <v>107.2268180189489</v>
      </c>
      <c r="V638" s="2">
        <v>39177</v>
      </c>
      <c r="W638">
        <v>103.875</v>
      </c>
      <c r="X638" s="22">
        <f>_xll.BDH(X$3&amp;" Govt",$A$8,V638,V638)</f>
        <v>1.0692299999999999</v>
      </c>
      <c r="Y638">
        <f t="shared" si="236"/>
        <v>97.149350467158612</v>
      </c>
      <c r="Z638" s="2">
        <v>39080</v>
      </c>
      <c r="AA638">
        <v>122.58984375</v>
      </c>
      <c r="AB638" s="22">
        <f>_xll.BDH(AB$3&amp;" Govt",$A$8,Z638,Z638)</f>
        <v>1.16008</v>
      </c>
      <c r="AC638">
        <f t="shared" si="237"/>
        <v>105.67361194917592</v>
      </c>
      <c r="AD638" s="2">
        <v>39717</v>
      </c>
      <c r="AE638">
        <v>113.41796875</v>
      </c>
      <c r="AF638" s="22">
        <f>_xll.BDH(AF$3&amp;" Govt",$A$8,AD638,AD638)</f>
        <v>1.10724</v>
      </c>
      <c r="AG638">
        <f t="shared" si="238"/>
        <v>102.43304861637947</v>
      </c>
      <c r="AH638" s="2">
        <v>39080</v>
      </c>
      <c r="AI638">
        <v>120.44921875</v>
      </c>
      <c r="AJ638" s="22">
        <f>_xll.BDH(AJ$3&amp;" Govt",$A$8,AH638,AH638)</f>
        <v>1.1370899999999999</v>
      </c>
      <c r="AK638">
        <f t="shared" si="239"/>
        <v>105.92760357579436</v>
      </c>
      <c r="AL638" s="2">
        <v>40081</v>
      </c>
      <c r="AM638">
        <v>110.87109375</v>
      </c>
      <c r="AN638" s="22">
        <f>_xll.BDH(AN$3&amp;" Govt",$A$8,AL638,AL638)</f>
        <v>1.06159</v>
      </c>
      <c r="AO638">
        <f t="shared" si="240"/>
        <v>104.43871339217588</v>
      </c>
      <c r="AP638" s="2">
        <v>39080</v>
      </c>
      <c r="AQ638">
        <v>117.109375</v>
      </c>
      <c r="AR638" s="22">
        <f>_xll.BDH(AR$3&amp;" Govt",$A$8,AP638,AP638)</f>
        <v>1.1229499999999999</v>
      </c>
      <c r="AS638">
        <f t="shared" si="241"/>
        <v>104.28725677901956</v>
      </c>
      <c r="AV638" s="22"/>
      <c r="AX638" s="2">
        <v>39080</v>
      </c>
      <c r="AY638">
        <v>107.16796875</v>
      </c>
      <c r="AZ638" s="22">
        <f>_xll.BDH(AZ$3&amp;" Govt",$A$8,AX638,AX638)</f>
        <v>1.0993200000000001</v>
      </c>
      <c r="BA638">
        <f t="shared" si="242"/>
        <v>97.48569001746533</v>
      </c>
      <c r="BB638" s="2">
        <v>39080</v>
      </c>
      <c r="BC638">
        <v>107.1171875</v>
      </c>
      <c r="BD638" s="22">
        <f>_xll.BDH(BD$3&amp;" Govt",$A$8,BB638,BB638)</f>
        <v>1.0927199999999999</v>
      </c>
      <c r="BE638">
        <f t="shared" si="243"/>
        <v>98.028028680723338</v>
      </c>
      <c r="BH638" s="22"/>
      <c r="BJ638" s="2">
        <v>39080</v>
      </c>
      <c r="BK638">
        <v>104.9375</v>
      </c>
      <c r="BL638" s="22">
        <f>_xll.BDH(BL$3&amp;" Govt",$A$8,BJ638,BJ638)</f>
        <v>1.07114</v>
      </c>
      <c r="BM638">
        <f t="shared" si="244"/>
        <v>97.968052728868315</v>
      </c>
      <c r="BN638" s="2">
        <v>39255</v>
      </c>
      <c r="BO638">
        <v>101.06640625</v>
      </c>
      <c r="BP638" s="22">
        <f>_xll.BDH(BP$3&amp;" Govt",$A$8,BN638,BN638)</f>
        <v>1.0803400000000001</v>
      </c>
      <c r="BQ638">
        <f t="shared" si="245"/>
        <v>93.550554686487587</v>
      </c>
      <c r="BR638" s="2">
        <v>39436</v>
      </c>
      <c r="BS638">
        <v>110</v>
      </c>
      <c r="BT638" s="22">
        <f>_xll.BDH(BT$3&amp;" Govt",$A$8,BR638,BR638)</f>
        <v>1.07328</v>
      </c>
      <c r="BU638">
        <f t="shared" si="246"/>
        <v>102.48956469886703</v>
      </c>
      <c r="BV638" s="2">
        <v>39616</v>
      </c>
      <c r="BW638">
        <v>112.55078125</v>
      </c>
      <c r="BX638" s="22">
        <f>_xll.BDH(BX$3&amp;" Govt",$A$8,BV638,BV638)</f>
        <v>1.07931</v>
      </c>
      <c r="BY638">
        <f t="shared" si="247"/>
        <v>104.28030987390092</v>
      </c>
      <c r="BZ638" s="2">
        <v>39798</v>
      </c>
      <c r="CA638">
        <v>106.83203125</v>
      </c>
      <c r="CB638" s="22">
        <f>_xll.BDH(CB$3&amp;" Govt",$A$8,BZ638,BZ638)</f>
        <v>1.07805</v>
      </c>
      <c r="CC638">
        <f t="shared" si="248"/>
        <v>99.097473447428229</v>
      </c>
      <c r="CD638" s="2">
        <v>39980</v>
      </c>
      <c r="CE638">
        <v>110.671875</v>
      </c>
      <c r="CF638" s="22">
        <f>_xll.BDH(CF$3&amp;" Govt",$A$8,CD638,CD638)</f>
        <v>1.0560799999999999</v>
      </c>
      <c r="CG638">
        <f t="shared" si="249"/>
        <v>104.79497291871829</v>
      </c>
      <c r="CJ638" s="22"/>
      <c r="CN638" s="22"/>
      <c r="CR638" s="22"/>
      <c r="CV638" s="22"/>
      <c r="CZ638" s="22"/>
      <c r="DB638" s="2">
        <v>39085</v>
      </c>
      <c r="DC638">
        <v>108.5546875</v>
      </c>
      <c r="DD638" s="22">
        <f>_xll.BDH(DD$3&amp;" Govt",$A$8,DB638,DB638)</f>
        <v>1.07047</v>
      </c>
      <c r="DE638">
        <f t="shared" si="251"/>
        <v>101.40843507991816</v>
      </c>
      <c r="DF638" s="2">
        <v>39626</v>
      </c>
      <c r="DG638">
        <v>108.5625</v>
      </c>
      <c r="DH638" s="22">
        <f>_xll.BDH(DH$3&amp;" Govt",$A$8,DF638,DF638)</f>
        <v>1.08148</v>
      </c>
      <c r="DI638">
        <f t="shared" si="252"/>
        <v>100.38327107297407</v>
      </c>
      <c r="DJ638" s="2">
        <v>39990</v>
      </c>
      <c r="DK638">
        <v>108.9140625</v>
      </c>
      <c r="DL638" s="22">
        <f>_xll.BDH(DL$3&amp;" Govt",$A$8,DJ638,DJ638)</f>
        <v>1.0569599999999999</v>
      </c>
      <c r="DM638">
        <f t="shared" si="253"/>
        <v>103.0446398160763</v>
      </c>
      <c r="DP638" s="22"/>
    </row>
    <row r="639" spans="4:120" x14ac:dyDescent="0.25">
      <c r="D639" s="2"/>
      <c r="F639" s="2">
        <v>39083</v>
      </c>
      <c r="G639">
        <v>129.1640625</v>
      </c>
      <c r="H639" s="22">
        <f>_xll.BDH(H$3&amp;" Govt",$A$8,F639,F639)</f>
        <v>1.2737000000000001</v>
      </c>
      <c r="I639" s="14">
        <f t="shared" si="232"/>
        <v>101.40854400565281</v>
      </c>
      <c r="J639" s="2">
        <v>39083</v>
      </c>
      <c r="K639">
        <v>128.375</v>
      </c>
      <c r="L639" s="22">
        <f>_xll.BDH(L$3&amp;" Govt",$A$8,J639,J639)</f>
        <v>1.2491099999999999</v>
      </c>
      <c r="M639">
        <f t="shared" si="233"/>
        <v>102.77317450024418</v>
      </c>
      <c r="N639" s="2">
        <v>39083</v>
      </c>
      <c r="O639">
        <v>128.66015625</v>
      </c>
      <c r="P639" s="22">
        <f>_xll.BDH(P$3&amp;" Govt",$A$8,N639,N639)</f>
        <v>1.2304900000000001</v>
      </c>
      <c r="Q639">
        <f t="shared" si="234"/>
        <v>104.56009902559143</v>
      </c>
      <c r="R639" s="2">
        <v>39083</v>
      </c>
      <c r="S639">
        <v>128.6796875</v>
      </c>
      <c r="T639" s="22">
        <f>_xll.BDH(T$3&amp;" Govt",$A$8,R639,R639)</f>
        <v>1.1994400000000001</v>
      </c>
      <c r="U639">
        <f t="shared" si="235"/>
        <v>107.28313838124457</v>
      </c>
      <c r="V639" s="2">
        <v>39178</v>
      </c>
      <c r="W639">
        <v>103.7109375</v>
      </c>
      <c r="X639" s="22">
        <f>_xll.BDH(X$3&amp;" Govt",$A$8,V639,V639)</f>
        <v>1.06942</v>
      </c>
      <c r="Y639">
        <f t="shared" si="236"/>
        <v>96.978677694451193</v>
      </c>
      <c r="Z639" s="2">
        <v>39083</v>
      </c>
      <c r="AA639">
        <v>122.58984375</v>
      </c>
      <c r="AB639" s="22">
        <f>_xll.BDH(AB$3&amp;" Govt",$A$8,Z639,Z639)</f>
        <v>1.15947</v>
      </c>
      <c r="AC639">
        <f t="shared" si="237"/>
        <v>105.72920709462082</v>
      </c>
      <c r="AD639" s="2">
        <v>39720</v>
      </c>
      <c r="AE639">
        <v>114</v>
      </c>
      <c r="AF639" s="22">
        <f>_xll.BDH(AF$3&amp;" Govt",$A$8,AD639,AD639)</f>
        <v>1.10782</v>
      </c>
      <c r="AG639">
        <f t="shared" si="238"/>
        <v>102.90480402953548</v>
      </c>
      <c r="AH639" s="2">
        <v>39083</v>
      </c>
      <c r="AI639">
        <v>120.44921875</v>
      </c>
      <c r="AJ639" s="22">
        <f>_xll.BDH(AJ$3&amp;" Govt",$A$8,AH639,AH639)</f>
        <v>1.13649</v>
      </c>
      <c r="AK639">
        <f t="shared" si="239"/>
        <v>105.98352713178295</v>
      </c>
      <c r="AL639" s="2">
        <v>40084</v>
      </c>
      <c r="AM639">
        <v>110.7890625</v>
      </c>
      <c r="AN639" s="22">
        <f>_xll.BDH(AN$3&amp;" Govt",$A$8,AL639,AL639)</f>
        <v>1.06142</v>
      </c>
      <c r="AO639">
        <f t="shared" si="240"/>
        <v>104.37815614930942</v>
      </c>
      <c r="AP639" s="2">
        <v>39083</v>
      </c>
      <c r="AQ639">
        <v>117.109375</v>
      </c>
      <c r="AR639" s="22">
        <f>_xll.BDH(AR$3&amp;" Govt",$A$8,AP639,AP639)</f>
        <v>1.12236</v>
      </c>
      <c r="AS639">
        <f t="shared" si="241"/>
        <v>104.34207829929791</v>
      </c>
      <c r="AV639" s="22"/>
      <c r="AX639" s="2">
        <v>39083</v>
      </c>
      <c r="AY639">
        <v>107.16796875</v>
      </c>
      <c r="AZ639" s="22">
        <f>_xll.BDH(AZ$3&amp;" Govt",$A$8,AX639,AX639)</f>
        <v>1.09874</v>
      </c>
      <c r="BA639">
        <f t="shared" si="242"/>
        <v>97.537150508764583</v>
      </c>
      <c r="BB639" s="2">
        <v>39083</v>
      </c>
      <c r="BC639">
        <v>107.1171875</v>
      </c>
      <c r="BD639" s="22">
        <f>_xll.BDH(BD$3&amp;" Govt",$A$8,BB639,BB639)</f>
        <v>1.0921400000000001</v>
      </c>
      <c r="BE639">
        <f t="shared" si="243"/>
        <v>98.080088175508621</v>
      </c>
      <c r="BH639" s="22"/>
      <c r="BJ639" s="2">
        <v>39083</v>
      </c>
      <c r="BK639">
        <v>104.9375</v>
      </c>
      <c r="BL639" s="22">
        <f>_xll.BDH(BL$3&amp;" Govt",$A$8,BJ639,BJ639)</f>
        <v>1.0705800000000001</v>
      </c>
      <c r="BM639">
        <f t="shared" si="244"/>
        <v>98.019297950643562</v>
      </c>
      <c r="BN639" s="2">
        <v>39258</v>
      </c>
      <c r="BO639">
        <v>101.2109375</v>
      </c>
      <c r="BP639" s="22">
        <f>_xll.BDH(BP$3&amp;" Govt",$A$8,BN639,BN639)</f>
        <v>1.08104</v>
      </c>
      <c r="BQ639">
        <f t="shared" si="245"/>
        <v>93.623674887145711</v>
      </c>
      <c r="BR639" s="2">
        <v>39437</v>
      </c>
      <c r="BS639">
        <v>109.51953125</v>
      </c>
      <c r="BT639" s="22">
        <f>_xll.BDH(BT$3&amp;" Govt",$A$8,BR639,BR639)</f>
        <v>1.07335</v>
      </c>
      <c r="BU639">
        <f t="shared" si="246"/>
        <v>102.03524595891368</v>
      </c>
      <c r="BV639" s="2">
        <v>39617</v>
      </c>
      <c r="BW639">
        <v>113.1171875</v>
      </c>
      <c r="BX639" s="22">
        <f>_xll.BDH(BX$3&amp;" Govt",$A$8,BV639,BV639)</f>
        <v>1.0795300000000001</v>
      </c>
      <c r="BY639">
        <f t="shared" si="247"/>
        <v>104.78373690402304</v>
      </c>
      <c r="BZ639" s="2">
        <v>39799</v>
      </c>
      <c r="CA639">
        <v>109.24609375</v>
      </c>
      <c r="CB639" s="22">
        <f>_xll.BDH(CB$3&amp;" Govt",$A$8,BZ639,BZ639)</f>
        <v>1.0777000000000001</v>
      </c>
      <c r="CC639">
        <f t="shared" si="248"/>
        <v>101.36967036280967</v>
      </c>
      <c r="CD639" s="2">
        <v>39981</v>
      </c>
      <c r="CE639">
        <v>110.2421875</v>
      </c>
      <c r="CF639" s="22">
        <f>_xll.BDH(CF$3&amp;" Govt",$A$8,CD639,CD639)</f>
        <v>1.0561700000000001</v>
      </c>
      <c r="CG639">
        <f t="shared" si="249"/>
        <v>104.37920741926015</v>
      </c>
      <c r="CJ639" s="22"/>
      <c r="CN639" s="22"/>
      <c r="CR639" s="22"/>
      <c r="CV639" s="22"/>
      <c r="CZ639" s="22"/>
      <c r="DB639" s="2">
        <v>39086</v>
      </c>
      <c r="DC639">
        <v>108.7890625</v>
      </c>
      <c r="DD639" s="22">
        <f>_xll.BDH(DD$3&amp;" Govt",$A$8,DB639,DB639)</f>
        <v>1.0704199999999999</v>
      </c>
      <c r="DE639">
        <f t="shared" si="251"/>
        <v>101.63212804319801</v>
      </c>
      <c r="DF639" s="2">
        <v>39629</v>
      </c>
      <c r="DG639">
        <v>108.37109375</v>
      </c>
      <c r="DH639" s="22">
        <f>_xll.BDH(DH$3&amp;" Govt",$A$8,DF639,DF639)</f>
        <v>1.0821400000000001</v>
      </c>
      <c r="DI639">
        <f t="shared" si="252"/>
        <v>100.14516952520006</v>
      </c>
      <c r="DJ639" s="2">
        <v>39993</v>
      </c>
      <c r="DK639">
        <v>109.82421875</v>
      </c>
      <c r="DL639" s="22">
        <f>_xll.BDH(DL$3&amp;" Govt",$A$8,DJ639,DJ639)</f>
        <v>1.05722</v>
      </c>
      <c r="DM639">
        <f t="shared" si="253"/>
        <v>103.88019404665064</v>
      </c>
      <c r="DP639" s="22"/>
    </row>
    <row r="640" spans="4:120" x14ac:dyDescent="0.25">
      <c r="D640" s="2"/>
      <c r="F640" s="2">
        <v>39084</v>
      </c>
      <c r="G640">
        <v>129.1875</v>
      </c>
      <c r="H640" s="22">
        <f>_xll.BDH(H$3&amp;" Govt",$A$8,F640,F640)</f>
        <v>1.2736399999999999</v>
      </c>
      <c r="I640" s="14">
        <f t="shared" si="232"/>
        <v>101.43172324989794</v>
      </c>
      <c r="J640" s="2">
        <v>39084</v>
      </c>
      <c r="K640">
        <v>128.44140625</v>
      </c>
      <c r="L640" s="22">
        <f>_xll.BDH(L$3&amp;" Govt",$A$8,J640,J640)</f>
        <v>1.24905</v>
      </c>
      <c r="M640">
        <f t="shared" si="233"/>
        <v>102.83127677034547</v>
      </c>
      <c r="N640" s="2">
        <v>39084</v>
      </c>
      <c r="O640">
        <v>128.8203125</v>
      </c>
      <c r="P640" s="22">
        <f>_xll.BDH(P$3&amp;" Govt",$A$8,N640,N640)</f>
        <v>1.2304299999999999</v>
      </c>
      <c r="Q640">
        <f t="shared" si="234"/>
        <v>104.69536056500574</v>
      </c>
      <c r="R640" s="2">
        <v>39084</v>
      </c>
      <c r="S640">
        <v>128.8359375</v>
      </c>
      <c r="T640" s="22">
        <f>_xll.BDH(T$3&amp;" Govt",$A$8,R640,R640)</f>
        <v>1.1993800000000001</v>
      </c>
      <c r="U640">
        <f t="shared" si="235"/>
        <v>107.41878095349263</v>
      </c>
      <c r="V640" s="2">
        <v>39181</v>
      </c>
      <c r="W640">
        <v>103.59375</v>
      </c>
      <c r="X640" s="22">
        <f>_xll.BDH(X$3&amp;" Govt",$A$8,V640,V640)</f>
        <v>1.06999</v>
      </c>
      <c r="Y640">
        <f t="shared" si="236"/>
        <v>96.817493621435716</v>
      </c>
      <c r="Z640" s="2">
        <v>39084</v>
      </c>
      <c r="AA640">
        <v>122.77734375</v>
      </c>
      <c r="AB640" s="22">
        <f>_xll.BDH(AB$3&amp;" Govt",$A$8,Z640,Z640)</f>
        <v>1.1594100000000001</v>
      </c>
      <c r="AC640">
        <f t="shared" si="237"/>
        <v>105.89639881491448</v>
      </c>
      <c r="AD640" s="2">
        <v>39721</v>
      </c>
      <c r="AE640">
        <v>113.1953125</v>
      </c>
      <c r="AF640" s="22">
        <f>_xll.BDH(AF$3&amp;" Govt",$A$8,AD640,AD640)</f>
        <v>1.1080099999999999</v>
      </c>
      <c r="AG640">
        <f t="shared" si="238"/>
        <v>102.16091235638667</v>
      </c>
      <c r="AH640" s="2">
        <v>39084</v>
      </c>
      <c r="AI640">
        <v>120.65234375</v>
      </c>
      <c r="AJ640" s="22">
        <f>_xll.BDH(AJ$3&amp;" Govt",$A$8,AH640,AH640)</f>
        <v>1.1364300000000001</v>
      </c>
      <c r="AK640">
        <f t="shared" si="239"/>
        <v>106.16786229684186</v>
      </c>
      <c r="AL640" s="2">
        <v>40085</v>
      </c>
      <c r="AM640">
        <v>110.73828125</v>
      </c>
      <c r="AN640" s="22">
        <f>_xll.BDH(AN$3&amp;" Govt",$A$8,AL640,AL640)</f>
        <v>1.0613699999999999</v>
      </c>
      <c r="AO640">
        <f t="shared" si="240"/>
        <v>104.3352282898518</v>
      </c>
      <c r="AP640" s="2">
        <v>39084</v>
      </c>
      <c r="AQ640">
        <v>117.2890625</v>
      </c>
      <c r="AR640" s="22">
        <f>_xll.BDH(AR$3&amp;" Govt",$A$8,AP640,AP640)</f>
        <v>1.1223000000000001</v>
      </c>
      <c r="AS640">
        <f t="shared" si="241"/>
        <v>104.50776307582642</v>
      </c>
      <c r="AV640" s="22"/>
      <c r="AX640" s="2">
        <v>39084</v>
      </c>
      <c r="AY640">
        <v>107.34375</v>
      </c>
      <c r="AZ640" s="22">
        <f>_xll.BDH(AZ$3&amp;" Govt",$A$8,AX640,AX640)</f>
        <v>1.0986899999999999</v>
      </c>
      <c r="BA640">
        <f t="shared" si="242"/>
        <v>97.701580973705049</v>
      </c>
      <c r="BB640" s="2">
        <v>39084</v>
      </c>
      <c r="BC640">
        <v>107.2890625</v>
      </c>
      <c r="BD640" s="22">
        <f>_xll.BDH(BD$3&amp;" Govt",$A$8,BB640,BB640)</f>
        <v>1.09209</v>
      </c>
      <c r="BE640">
        <f t="shared" si="243"/>
        <v>98.241960369566613</v>
      </c>
      <c r="BH640" s="22"/>
      <c r="BJ640" s="2">
        <v>39084</v>
      </c>
      <c r="BK640">
        <v>105.15234375</v>
      </c>
      <c r="BL640" s="22">
        <f>_xll.BDH(BL$3&amp;" Govt",$A$8,BJ640,BJ640)</f>
        <v>1.0705199999999999</v>
      </c>
      <c r="BM640">
        <f t="shared" si="244"/>
        <v>98.225482709337527</v>
      </c>
      <c r="BN640" s="2">
        <v>39259</v>
      </c>
      <c r="BO640">
        <v>101.05078125</v>
      </c>
      <c r="BP640" s="22">
        <f>_xll.BDH(BP$3&amp;" Govt",$A$8,BN640,BN640)</f>
        <v>1.08127</v>
      </c>
      <c r="BQ640">
        <f t="shared" si="245"/>
        <v>93.455641282935815</v>
      </c>
      <c r="BR640" s="2">
        <v>39440</v>
      </c>
      <c r="BS640">
        <v>109.2578125</v>
      </c>
      <c r="BT640" s="22">
        <f>_xll.BDH(BT$3&amp;" Govt",$A$8,BR640,BR640)</f>
        <v>1.07358</v>
      </c>
      <c r="BU640">
        <f t="shared" si="246"/>
        <v>101.76960496656048</v>
      </c>
      <c r="BV640" s="2">
        <v>39618</v>
      </c>
      <c r="BW640">
        <v>112.50390625</v>
      </c>
      <c r="BX640" s="22">
        <f>_xll.BDH(BX$3&amp;" Govt",$A$8,BV640,BV640)</f>
        <v>1.0797399999999999</v>
      </c>
      <c r="BY640">
        <f t="shared" si="247"/>
        <v>104.19536763480097</v>
      </c>
      <c r="BZ640" s="2">
        <v>39800</v>
      </c>
      <c r="CA640">
        <v>110.36328125</v>
      </c>
      <c r="CB640" s="22">
        <f>_xll.BDH(CB$3&amp;" Govt",$A$8,BZ640,BZ640)</f>
        <v>1.07734</v>
      </c>
      <c r="CC640">
        <f t="shared" si="248"/>
        <v>102.44053061243433</v>
      </c>
      <c r="CD640" s="2">
        <v>39982</v>
      </c>
      <c r="CE640">
        <v>110.16015625</v>
      </c>
      <c r="CF640" s="22">
        <f>_xll.BDH(CF$3&amp;" Govt",$A$8,CD640,CD640)</f>
        <v>1.05626</v>
      </c>
      <c r="CG640">
        <f t="shared" si="249"/>
        <v>104.29265166720316</v>
      </c>
      <c r="CJ640" s="22"/>
      <c r="CN640" s="22"/>
      <c r="CR640" s="22"/>
      <c r="CV640" s="22"/>
      <c r="CZ640" s="22"/>
      <c r="DB640" s="2">
        <v>39087</v>
      </c>
      <c r="DC640">
        <v>108.37890625</v>
      </c>
      <c r="DD640" s="22">
        <f>_xll.BDH(DD$3&amp;" Govt",$A$8,DB640,DB640)</f>
        <v>1.07037</v>
      </c>
      <c r="DE640">
        <f t="shared" si="251"/>
        <v>101.25368447359324</v>
      </c>
      <c r="DF640" s="2">
        <v>39630</v>
      </c>
      <c r="DG640">
        <v>108.390625</v>
      </c>
      <c r="DH640" s="22">
        <f>_xll.BDH(DH$3&amp;" Govt",$A$8,DF640,DF640)</f>
        <v>1.0823499999999999</v>
      </c>
      <c r="DI640">
        <f t="shared" si="252"/>
        <v>100.14378435810967</v>
      </c>
      <c r="DJ640" s="2">
        <v>39994</v>
      </c>
      <c r="DK640">
        <v>110.41796875</v>
      </c>
      <c r="DL640" s="22">
        <f>_xll.BDH(DL$3&amp;" Govt",$A$8,DJ640,DJ640)</f>
        <v>1.05731</v>
      </c>
      <c r="DM640">
        <f t="shared" si="253"/>
        <v>104.43291820752665</v>
      </c>
      <c r="DP640" s="22"/>
    </row>
    <row r="641" spans="4:120" x14ac:dyDescent="0.25">
      <c r="D641" s="2"/>
      <c r="F641" s="2">
        <v>39085</v>
      </c>
      <c r="G641">
        <v>129.234375</v>
      </c>
      <c r="H641" s="22">
        <f>_xll.BDH(H$3&amp;" Govt",$A$8,F641,F641)</f>
        <v>1.2735799999999999</v>
      </c>
      <c r="I641" s="14">
        <f t="shared" si="232"/>
        <v>101.47330752681418</v>
      </c>
      <c r="J641" s="2">
        <v>39085</v>
      </c>
      <c r="K641">
        <v>128.484375</v>
      </c>
      <c r="L641" s="22">
        <f>_xll.BDH(L$3&amp;" Govt",$A$8,J641,J641)</f>
        <v>1.24899</v>
      </c>
      <c r="M641">
        <f t="shared" si="233"/>
        <v>102.8706194605241</v>
      </c>
      <c r="N641" s="2">
        <v>39085</v>
      </c>
      <c r="O641">
        <v>128.88671875</v>
      </c>
      <c r="P641" s="22">
        <f>_xll.BDH(P$3&amp;" Govt",$A$8,N641,N641)</f>
        <v>1.23037</v>
      </c>
      <c r="Q641">
        <f t="shared" si="234"/>
        <v>104.75443870543008</v>
      </c>
      <c r="R641" s="2">
        <v>39085</v>
      </c>
      <c r="S641">
        <v>128.8984375</v>
      </c>
      <c r="T641" s="22">
        <f>_xll.BDH(T$3&amp;" Govt",$A$8,R641,R641)</f>
        <v>1.19933</v>
      </c>
      <c r="U641">
        <f t="shared" si="235"/>
        <v>107.47537166584677</v>
      </c>
      <c r="V641" s="2">
        <v>39182</v>
      </c>
      <c r="W641">
        <v>103.73046875</v>
      </c>
      <c r="X641" s="22">
        <f>_xll.BDH(X$3&amp;" Govt",$A$8,V641,V641)</f>
        <v>1.0701799999999999</v>
      </c>
      <c r="Y641">
        <f t="shared" si="236"/>
        <v>96.928057663196853</v>
      </c>
      <c r="Z641" s="2">
        <v>39085</v>
      </c>
      <c r="AA641">
        <v>122.92578125</v>
      </c>
      <c r="AB641" s="22">
        <f>_xll.BDH(AB$3&amp;" Govt",$A$8,Z641,Z641)</f>
        <v>1.1593599999999999</v>
      </c>
      <c r="AC641">
        <f t="shared" si="237"/>
        <v>106.02899983611648</v>
      </c>
      <c r="AD641" s="2">
        <v>39722</v>
      </c>
      <c r="AE641">
        <v>113.515625</v>
      </c>
      <c r="AF641" s="22">
        <f>_xll.BDH(AF$3&amp;" Govt",$A$8,AD641,AD641)</f>
        <v>1.1082099999999999</v>
      </c>
      <c r="AG641">
        <f t="shared" si="238"/>
        <v>102.4315111756797</v>
      </c>
      <c r="AH641" s="2">
        <v>39085</v>
      </c>
      <c r="AI641">
        <v>120.81640625</v>
      </c>
      <c r="AJ641" s="22">
        <f>_xll.BDH(AJ$3&amp;" Govt",$A$8,AH641,AH641)</f>
        <v>1.1363799999999999</v>
      </c>
      <c r="AK641">
        <f t="shared" si="239"/>
        <v>106.31690653654587</v>
      </c>
      <c r="AL641" s="2">
        <v>40086</v>
      </c>
      <c r="AM641">
        <v>110.96875</v>
      </c>
      <c r="AN641" s="22">
        <f>_xll.BDH(AN$3&amp;" Govt",$A$8,AL641,AL641)</f>
        <v>1.06131</v>
      </c>
      <c r="AO641">
        <f t="shared" si="240"/>
        <v>104.55828174614392</v>
      </c>
      <c r="AP641" s="2">
        <v>39085</v>
      </c>
      <c r="AQ641">
        <v>117.46875</v>
      </c>
      <c r="AR641" s="22">
        <f>_xll.BDH(AR$3&amp;" Govt",$A$8,AP641,AP641)</f>
        <v>1.12225</v>
      </c>
      <c r="AS641">
        <f t="shared" si="241"/>
        <v>104.67253285809757</v>
      </c>
      <c r="AV641" s="22"/>
      <c r="AX641" s="2">
        <v>39085</v>
      </c>
      <c r="AY641">
        <v>107.53125</v>
      </c>
      <c r="AZ641" s="22">
        <f>_xll.BDH(AZ$3&amp;" Govt",$A$8,AX641,AX641)</f>
        <v>1.0986400000000001</v>
      </c>
      <c r="BA641">
        <f t="shared" si="242"/>
        <v>97.876693002257326</v>
      </c>
      <c r="BB641" s="2">
        <v>39085</v>
      </c>
      <c r="BC641">
        <v>107.49609375</v>
      </c>
      <c r="BD641" s="22">
        <f>_xll.BDH(BD$3&amp;" Govt",$A$8,BB641,BB641)</f>
        <v>1.0920399999999999</v>
      </c>
      <c r="BE641">
        <f t="shared" si="243"/>
        <v>98.436040575436806</v>
      </c>
      <c r="BH641" s="22"/>
      <c r="BJ641" s="2">
        <v>39085</v>
      </c>
      <c r="BK641">
        <v>105.35546875</v>
      </c>
      <c r="BL641" s="22">
        <f>_xll.BDH(BL$3&amp;" Govt",$A$8,BJ641,BJ641)</f>
        <v>1.07047</v>
      </c>
      <c r="BM641">
        <f t="shared" si="244"/>
        <v>98.419823768998654</v>
      </c>
      <c r="BN641" s="2">
        <v>39260</v>
      </c>
      <c r="BO641">
        <v>101.05859375</v>
      </c>
      <c r="BP641" s="22">
        <f>_xll.BDH(BP$3&amp;" Govt",$A$8,BN641,BN641)</f>
        <v>1.0814999999999999</v>
      </c>
      <c r="BQ641">
        <f t="shared" si="245"/>
        <v>93.442990060101721</v>
      </c>
      <c r="BR641" s="2">
        <v>39441</v>
      </c>
      <c r="BS641">
        <v>109.2578125</v>
      </c>
      <c r="BT641" s="22">
        <f>_xll.BDH(BT$3&amp;" Govt",$A$8,BR641,BR641)</f>
        <v>1.07365</v>
      </c>
      <c r="BU641">
        <f t="shared" si="246"/>
        <v>101.76296977599776</v>
      </c>
      <c r="BV641" s="2">
        <v>39619</v>
      </c>
      <c r="BW641">
        <v>112.91015625</v>
      </c>
      <c r="BX641" s="22">
        <f>_xll.BDH(BX$3&amp;" Govt",$A$8,BV641,BV641)</f>
        <v>1.07996</v>
      </c>
      <c r="BY641">
        <f t="shared" si="247"/>
        <v>104.55031320604466</v>
      </c>
      <c r="BZ641" s="2">
        <v>39801</v>
      </c>
      <c r="CA641">
        <v>109.484375</v>
      </c>
      <c r="CB641" s="22">
        <f>_xll.BDH(CB$3&amp;" Govt",$A$8,BZ641,BZ641)</f>
        <v>1.0769899999999999</v>
      </c>
      <c r="CC641">
        <f t="shared" si="248"/>
        <v>101.65774519726276</v>
      </c>
      <c r="CD641" s="2">
        <v>39983</v>
      </c>
      <c r="CE641">
        <v>110.51953125</v>
      </c>
      <c r="CF641" s="22">
        <f>_xll.BDH(CF$3&amp;" Govt",$A$8,CD641,CD641)</f>
        <v>1.0563499999999999</v>
      </c>
      <c r="CG641">
        <f t="shared" si="249"/>
        <v>104.62397051166755</v>
      </c>
      <c r="CJ641" s="22"/>
      <c r="CN641" s="22"/>
      <c r="CR641" s="22"/>
      <c r="CV641" s="22"/>
      <c r="CZ641" s="22"/>
      <c r="DB641" s="2">
        <v>39090</v>
      </c>
      <c r="DC641">
        <v>108.24609375</v>
      </c>
      <c r="DD641" s="22">
        <f>_xll.BDH(DD$3&amp;" Govt",$A$8,DB641,DB641)</f>
        <v>1.0702199999999999</v>
      </c>
      <c r="DE641">
        <f t="shared" si="251"/>
        <v>101.14377768122442</v>
      </c>
      <c r="DF641" s="2">
        <v>39631</v>
      </c>
      <c r="DG641">
        <v>109.6953125</v>
      </c>
      <c r="DH641" s="22">
        <f>_xll.BDH(DH$3&amp;" Govt",$A$8,DF641,DF641)</f>
        <v>1.0826500000000001</v>
      </c>
      <c r="DI641">
        <f t="shared" si="252"/>
        <v>101.32112178451023</v>
      </c>
      <c r="DJ641" s="2">
        <v>39995</v>
      </c>
      <c r="DK641">
        <v>110.171875</v>
      </c>
      <c r="DL641" s="22">
        <f>_xll.BDH(DL$3&amp;" Govt",$A$8,DJ641,DJ641)</f>
        <v>1.0573999999999999</v>
      </c>
      <c r="DM641">
        <f t="shared" si="253"/>
        <v>104.19129468507661</v>
      </c>
      <c r="DP641" s="22"/>
    </row>
    <row r="642" spans="4:120" x14ac:dyDescent="0.25">
      <c r="D642" s="2"/>
      <c r="F642" s="2">
        <v>39086</v>
      </c>
      <c r="G642">
        <v>129.23828125</v>
      </c>
      <c r="H642" s="22">
        <f>_xll.BDH(H$3&amp;" Govt",$A$8,F642,F642)</f>
        <v>1.27352</v>
      </c>
      <c r="I642" s="14">
        <f t="shared" si="232"/>
        <v>101.48115557666939</v>
      </c>
      <c r="J642" s="2">
        <v>39086</v>
      </c>
      <c r="K642">
        <v>128.39453125</v>
      </c>
      <c r="L642" s="22">
        <f>_xll.BDH(L$3&amp;" Govt",$A$8,J642,J642)</f>
        <v>1.2489300000000001</v>
      </c>
      <c r="M642">
        <f t="shared" si="233"/>
        <v>102.80362490291689</v>
      </c>
      <c r="N642" s="2">
        <v>39086</v>
      </c>
      <c r="O642">
        <v>128.81640625</v>
      </c>
      <c r="P642" s="22">
        <f>_xll.BDH(P$3&amp;" Govt",$A$8,N642,N642)</f>
        <v>1.23031</v>
      </c>
      <c r="Q642">
        <f t="shared" si="234"/>
        <v>104.70239716006535</v>
      </c>
      <c r="R642" s="2">
        <v>39086</v>
      </c>
      <c r="S642">
        <v>128.90625</v>
      </c>
      <c r="T642" s="22">
        <f>_xll.BDH(T$3&amp;" Govt",$A$8,R642,R642)</f>
        <v>1.1992700000000001</v>
      </c>
      <c r="U642">
        <f t="shared" si="235"/>
        <v>107.48726308504339</v>
      </c>
      <c r="V642" s="2">
        <v>39183</v>
      </c>
      <c r="W642">
        <v>103.734375</v>
      </c>
      <c r="X642" s="22">
        <f>_xll.BDH(X$3&amp;" Govt",$A$8,V642,V642)</f>
        <v>1.07037</v>
      </c>
      <c r="Y642">
        <f t="shared" si="236"/>
        <v>96.914501527509174</v>
      </c>
      <c r="Z642" s="2">
        <v>39086</v>
      </c>
      <c r="AA642">
        <v>122.87890625</v>
      </c>
      <c r="AB642" s="22">
        <f>_xll.BDH(AB$3&amp;" Govt",$A$8,Z642,Z642)</f>
        <v>1.1593</v>
      </c>
      <c r="AC642">
        <f t="shared" si="237"/>
        <v>105.99405352367808</v>
      </c>
      <c r="AD642" s="2">
        <v>39723</v>
      </c>
      <c r="AE642">
        <v>114.0625</v>
      </c>
      <c r="AF642" s="22">
        <f>_xll.BDH(AF$3&amp;" Govt",$A$8,AD642,AD642)</f>
        <v>1.10806</v>
      </c>
      <c r="AG642">
        <f t="shared" si="238"/>
        <v>102.93892027507535</v>
      </c>
      <c r="AH642" s="2">
        <v>39086</v>
      </c>
      <c r="AI642">
        <v>120.80078125</v>
      </c>
      <c r="AJ642" s="22">
        <f>_xll.BDH(AJ$3&amp;" Govt",$A$8,AH642,AH642)</f>
        <v>1.13632</v>
      </c>
      <c r="AK642">
        <f t="shared" si="239"/>
        <v>106.30876975675866</v>
      </c>
      <c r="AL642" s="2">
        <v>40087</v>
      </c>
      <c r="AM642">
        <v>111.33203125</v>
      </c>
      <c r="AN642" s="22">
        <f>_xll.BDH(AN$3&amp;" Govt",$A$8,AL642,AL642)</f>
        <v>1.06125</v>
      </c>
      <c r="AO642">
        <f t="shared" si="240"/>
        <v>104.90650765606595</v>
      </c>
      <c r="AP642" s="2">
        <v>39086</v>
      </c>
      <c r="AQ642">
        <v>117.46875</v>
      </c>
      <c r="AR642" s="22">
        <f>_xll.BDH(AR$3&amp;" Govt",$A$8,AP642,AP642)</f>
        <v>1.1222000000000001</v>
      </c>
      <c r="AS642">
        <f t="shared" si="241"/>
        <v>104.67719657815006</v>
      </c>
      <c r="AV642" s="22"/>
      <c r="AX642" s="2">
        <v>39086</v>
      </c>
      <c r="AY642">
        <v>107.56640625</v>
      </c>
      <c r="AZ642" s="22">
        <f>_xll.BDH(AZ$3&amp;" Govt",$A$8,AX642,AX642)</f>
        <v>1.0985800000000001</v>
      </c>
      <c r="BA642">
        <f t="shared" si="242"/>
        <v>97.91404017003768</v>
      </c>
      <c r="BB642" s="2">
        <v>39086</v>
      </c>
      <c r="BC642">
        <v>107.546875</v>
      </c>
      <c r="BD642" s="22">
        <f>_xll.BDH(BD$3&amp;" Govt",$A$8,BB642,BB642)</f>
        <v>1.09199</v>
      </c>
      <c r="BE642">
        <f t="shared" si="243"/>
        <v>98.487051163472188</v>
      </c>
      <c r="BH642" s="22"/>
      <c r="BJ642" s="2">
        <v>39086</v>
      </c>
      <c r="BK642">
        <v>105.35546875</v>
      </c>
      <c r="BL642" s="22">
        <f>_xll.BDH(BL$3&amp;" Govt",$A$8,BJ642,BJ642)</f>
        <v>1.0704199999999999</v>
      </c>
      <c r="BM642">
        <f t="shared" si="244"/>
        <v>98.424421021655064</v>
      </c>
      <c r="BN642" s="2">
        <v>39261</v>
      </c>
      <c r="BO642">
        <v>100.953125</v>
      </c>
      <c r="BP642" s="22">
        <f>_xll.BDH(BP$3&amp;" Govt",$A$8,BN642,BN642)</f>
        <v>1.0817399999999999</v>
      </c>
      <c r="BQ642">
        <f t="shared" si="245"/>
        <v>93.324759184277184</v>
      </c>
      <c r="BR642" s="2">
        <v>39442</v>
      </c>
      <c r="BS642">
        <v>108.8515625</v>
      </c>
      <c r="BT642" s="22">
        <f>_xll.BDH(BT$3&amp;" Govt",$A$8,BR642,BR642)</f>
        <v>1.07372</v>
      </c>
      <c r="BU642">
        <f t="shared" si="246"/>
        <v>101.37797796446</v>
      </c>
      <c r="BV642" s="2">
        <v>39622</v>
      </c>
      <c r="BW642">
        <v>112.671875</v>
      </c>
      <c r="BX642" s="22">
        <f>_xll.BDH(BX$3&amp;" Govt",$A$8,BV642,BV642)</f>
        <v>1.0806100000000001</v>
      </c>
      <c r="BY642">
        <f t="shared" si="247"/>
        <v>104.2669186848169</v>
      </c>
      <c r="BZ642" s="2">
        <v>39804</v>
      </c>
      <c r="CA642">
        <v>109.33984375</v>
      </c>
      <c r="CB642" s="22">
        <f>_xll.BDH(CB$3&amp;" Govt",$A$8,BZ642,BZ642)</f>
        <v>1.0759300000000001</v>
      </c>
      <c r="CC642">
        <f t="shared" si="248"/>
        <v>101.62356635654736</v>
      </c>
      <c r="CD642" s="2">
        <v>39986</v>
      </c>
      <c r="CE642">
        <v>110.6015625</v>
      </c>
      <c r="CF642" s="22">
        <f>_xll.BDH(CF$3&amp;" Govt",$A$8,CD642,CD642)</f>
        <v>1.05661</v>
      </c>
      <c r="CG642">
        <f t="shared" si="249"/>
        <v>104.67586195474205</v>
      </c>
      <c r="CJ642" s="22"/>
      <c r="CN642" s="22"/>
      <c r="CR642" s="22"/>
      <c r="CV642" s="22"/>
      <c r="CZ642" s="22"/>
      <c r="DB642" s="2">
        <v>39091</v>
      </c>
      <c r="DC642">
        <v>108.078125</v>
      </c>
      <c r="DD642" s="22">
        <f>_xll.BDH(DD$3&amp;" Govt",$A$8,DB642,DB642)</f>
        <v>1.07016</v>
      </c>
      <c r="DE642">
        <f t="shared" si="251"/>
        <v>100.99249177693055</v>
      </c>
      <c r="DF642" s="2">
        <v>39632</v>
      </c>
      <c r="DG642">
        <v>109.87109375</v>
      </c>
      <c r="DH642" s="22">
        <f>_xll.BDH(DH$3&amp;" Govt",$A$8,DF642,DF642)</f>
        <v>1.08294</v>
      </c>
      <c r="DI642">
        <f t="shared" si="252"/>
        <v>101.45630759783552</v>
      </c>
      <c r="DJ642" s="2">
        <v>39996</v>
      </c>
      <c r="DK642">
        <v>109.4296875</v>
      </c>
      <c r="DL642" s="22">
        <f>_xll.BDH(DL$3&amp;" Govt",$A$8,DJ642,DJ642)</f>
        <v>1.0575000000000001</v>
      </c>
      <c r="DM642">
        <f t="shared" si="253"/>
        <v>103.47960992907801</v>
      </c>
      <c r="DP642" s="22"/>
    </row>
    <row r="643" spans="4:120" x14ac:dyDescent="0.25">
      <c r="D643" s="2"/>
      <c r="F643" s="2">
        <v>39087</v>
      </c>
      <c r="G643">
        <v>129.296875</v>
      </c>
      <c r="H643" s="22">
        <f>_xll.BDH(H$3&amp;" Govt",$A$8,F643,F643)</f>
        <v>1.27346</v>
      </c>
      <c r="I643" s="14">
        <f t="shared" si="232"/>
        <v>101.53194839256828</v>
      </c>
      <c r="J643" s="2">
        <v>39087</v>
      </c>
      <c r="K643">
        <v>128.3515625</v>
      </c>
      <c r="L643" s="22">
        <f>_xll.BDH(L$3&amp;" Govt",$A$8,J643,J643)</f>
        <v>1.2488699999999999</v>
      </c>
      <c r="M643">
        <f t="shared" si="233"/>
        <v>102.77415783868618</v>
      </c>
      <c r="N643" s="2">
        <v>39087</v>
      </c>
      <c r="O643">
        <v>128.72265625</v>
      </c>
      <c r="P643" s="22">
        <f>_xll.BDH(P$3&amp;" Govt",$A$8,N643,N643)</f>
        <v>1.2302500000000001</v>
      </c>
      <c r="Q643">
        <f t="shared" si="234"/>
        <v>104.63129953261532</v>
      </c>
      <c r="R643" s="2">
        <v>39087</v>
      </c>
      <c r="S643">
        <v>128.76171875</v>
      </c>
      <c r="T643" s="22">
        <f>_xll.BDH(T$3&amp;" Govt",$A$8,R643,R643)</f>
        <v>1.1992099999999999</v>
      </c>
      <c r="U643">
        <f t="shared" si="235"/>
        <v>107.3721189366333</v>
      </c>
      <c r="V643" s="2">
        <v>39184</v>
      </c>
      <c r="W643">
        <v>103.7890625</v>
      </c>
      <c r="X643" s="22">
        <f>_xll.BDH(X$3&amp;" Govt",$A$8,V643,V643)</f>
        <v>1.07056</v>
      </c>
      <c r="Y643">
        <f t="shared" si="236"/>
        <v>96.948384490360183</v>
      </c>
      <c r="Z643" s="2">
        <v>39087</v>
      </c>
      <c r="AA643">
        <v>122.7109375</v>
      </c>
      <c r="AB643" s="22">
        <f>_xll.BDH(AB$3&amp;" Govt",$A$8,Z643,Z643)</f>
        <v>1.1592500000000001</v>
      </c>
      <c r="AC643">
        <f t="shared" si="237"/>
        <v>105.85373086047012</v>
      </c>
      <c r="AD643" s="2">
        <v>39724</v>
      </c>
      <c r="AE643">
        <v>114.1640625</v>
      </c>
      <c r="AF643" s="22">
        <f>_xll.BDH(AF$3&amp;" Govt",$A$8,AD643,AD643)</f>
        <v>1.10792</v>
      </c>
      <c r="AG643">
        <f t="shared" si="238"/>
        <v>103.04359746191061</v>
      </c>
      <c r="AH643" s="2">
        <v>39087</v>
      </c>
      <c r="AI643">
        <v>120.62109375</v>
      </c>
      <c r="AJ643" s="22">
        <f>_xll.BDH(AJ$3&amp;" Govt",$A$8,AH643,AH643)</f>
        <v>1.1362700000000001</v>
      </c>
      <c r="AK643">
        <f t="shared" si="239"/>
        <v>106.15530969751906</v>
      </c>
      <c r="AL643" s="2">
        <v>40088</v>
      </c>
      <c r="AM643">
        <v>111.125</v>
      </c>
      <c r="AN643" s="22">
        <f>_xll.BDH(AN$3&amp;" Govt",$A$8,AL643,AL643)</f>
        <v>1.0613300000000001</v>
      </c>
      <c r="AO643">
        <f t="shared" si="240"/>
        <v>104.70353236034032</v>
      </c>
      <c r="AP643" s="2">
        <v>39087</v>
      </c>
      <c r="AQ643">
        <v>117.2890625</v>
      </c>
      <c r="AR643" s="22">
        <f>_xll.BDH(AR$3&amp;" Govt",$A$8,AP643,AP643)</f>
        <v>1.1221399999999999</v>
      </c>
      <c r="AS643">
        <f t="shared" si="241"/>
        <v>104.5226642843139</v>
      </c>
      <c r="AV643" s="22"/>
      <c r="AX643" s="2">
        <v>39087</v>
      </c>
      <c r="AY643">
        <v>107.359375</v>
      </c>
      <c r="AZ643" s="22">
        <f>_xll.BDH(AZ$3&amp;" Govt",$A$8,AX643,AX643)</f>
        <v>1.09853</v>
      </c>
      <c r="BA643">
        <f t="shared" si="242"/>
        <v>97.730034682712358</v>
      </c>
      <c r="BB643" s="2">
        <v>39087</v>
      </c>
      <c r="BC643">
        <v>107.328125</v>
      </c>
      <c r="BD643" s="22">
        <f>_xll.BDH(BD$3&amp;" Govt",$A$8,BB643,BB643)</f>
        <v>1.0919300000000001</v>
      </c>
      <c r="BE643">
        <f t="shared" si="243"/>
        <v>98.292129532112853</v>
      </c>
      <c r="BH643" s="22"/>
      <c r="BJ643" s="2">
        <v>39087</v>
      </c>
      <c r="BK643">
        <v>105.140625</v>
      </c>
      <c r="BL643" s="22">
        <f>_xll.BDH(BL$3&amp;" Govt",$A$8,BJ643,BJ643)</f>
        <v>1.07037</v>
      </c>
      <c r="BM643">
        <f t="shared" si="244"/>
        <v>98.228299559965237</v>
      </c>
      <c r="BN643" s="2">
        <v>39262</v>
      </c>
      <c r="BO643">
        <v>101.453125</v>
      </c>
      <c r="BP643" s="22">
        <f>_xll.BDH(BP$3&amp;" Govt",$A$8,BN643,BN643)</f>
        <v>1.0819700000000001</v>
      </c>
      <c r="BQ643">
        <f t="shared" si="245"/>
        <v>93.76704067580431</v>
      </c>
      <c r="BR643" s="2">
        <v>39443</v>
      </c>
      <c r="BS643">
        <v>109.40234375</v>
      </c>
      <c r="BT643" s="22">
        <f>_xll.BDH(BT$3&amp;" Govt",$A$8,BR643,BR643)</f>
        <v>1.0738000000000001</v>
      </c>
      <c r="BU643">
        <f t="shared" si="246"/>
        <v>101.88335234680572</v>
      </c>
      <c r="BV643" s="2">
        <v>39623</v>
      </c>
      <c r="BW643">
        <v>113.609375</v>
      </c>
      <c r="BX643" s="22">
        <f>_xll.BDH(BX$3&amp;" Govt",$A$8,BV643,BV643)</f>
        <v>1.08083</v>
      </c>
      <c r="BY643">
        <f t="shared" si="247"/>
        <v>105.11308438884932</v>
      </c>
      <c r="BZ643" s="2">
        <v>39805</v>
      </c>
      <c r="CA643">
        <v>108.97265625</v>
      </c>
      <c r="CB643" s="22">
        <f>_xll.BDH(CB$3&amp;" Govt",$A$8,BZ643,BZ643)</f>
        <v>1.07558</v>
      </c>
      <c r="CC643">
        <f t="shared" si="248"/>
        <v>101.31524967924283</v>
      </c>
      <c r="CD643" s="2">
        <v>39987</v>
      </c>
      <c r="CE643">
        <v>111.015625</v>
      </c>
      <c r="CF643" s="22">
        <f>_xll.BDH(CF$3&amp;" Govt",$A$8,CD643,CD643)</f>
        <v>1.0567</v>
      </c>
      <c r="CG643">
        <f t="shared" si="249"/>
        <v>105.05879152077222</v>
      </c>
      <c r="CJ643" s="22"/>
      <c r="CN643" s="22"/>
      <c r="CR643" s="22"/>
      <c r="CV643" s="22"/>
      <c r="CZ643" s="22"/>
      <c r="DB643" s="2">
        <v>39092</v>
      </c>
      <c r="DC643">
        <v>107.546875</v>
      </c>
      <c r="DD643" s="22">
        <f>_xll.BDH(DD$3&amp;" Govt",$A$8,DB643,DB643)</f>
        <v>1.0701100000000001</v>
      </c>
      <c r="DE643">
        <f t="shared" si="251"/>
        <v>100.5007662763641</v>
      </c>
      <c r="DF643" s="2">
        <v>39633</v>
      </c>
      <c r="DG643">
        <v>109.87109375</v>
      </c>
      <c r="DH643" s="22">
        <f>_xll.BDH(DH$3&amp;" Govt",$A$8,DF643,DF643)</f>
        <v>1.08324</v>
      </c>
      <c r="DI643">
        <f t="shared" si="252"/>
        <v>101.42820958421034</v>
      </c>
      <c r="DJ643" s="2">
        <v>39997</v>
      </c>
      <c r="DK643">
        <v>109.4453125</v>
      </c>
      <c r="DL643" s="22">
        <f>_xll.BDH(DL$3&amp;" Govt",$A$8,DJ643,DJ643)</f>
        <v>1.0576000000000001</v>
      </c>
      <c r="DM643">
        <f t="shared" si="253"/>
        <v>103.48459956505295</v>
      </c>
      <c r="DP643" s="22"/>
    </row>
    <row r="644" spans="4:120" x14ac:dyDescent="0.25">
      <c r="D644" s="2"/>
      <c r="F644" s="2">
        <v>39090</v>
      </c>
      <c r="G644">
        <v>129.3203125</v>
      </c>
      <c r="H644" s="22">
        <f>_xll.BDH(H$3&amp;" Govt",$A$8,F644,F644)</f>
        <v>1.27328</v>
      </c>
      <c r="I644" s="14">
        <f t="shared" si="232"/>
        <v>101.56470886215129</v>
      </c>
      <c r="J644" s="2">
        <v>39090</v>
      </c>
      <c r="K644">
        <v>128.41796875</v>
      </c>
      <c r="L644" s="22">
        <f>_xll.BDH(L$3&amp;" Govt",$A$8,J644,J644)</f>
        <v>1.2486900000000001</v>
      </c>
      <c r="M644">
        <f t="shared" si="233"/>
        <v>102.84215357694863</v>
      </c>
      <c r="N644" s="2">
        <v>39090</v>
      </c>
      <c r="O644">
        <v>128.8046875</v>
      </c>
      <c r="P644" s="22">
        <f>_xll.BDH(P$3&amp;" Govt",$A$8,N644,N644)</f>
        <v>1.23007</v>
      </c>
      <c r="Q644">
        <f t="shared" si="234"/>
        <v>104.71329883665157</v>
      </c>
      <c r="R644" s="2">
        <v>39090</v>
      </c>
      <c r="S644">
        <v>128.80859375</v>
      </c>
      <c r="T644" s="22">
        <f>_xll.BDH(T$3&amp;" Govt",$A$8,R644,R644)</f>
        <v>1.1990400000000001</v>
      </c>
      <c r="U644">
        <f t="shared" si="235"/>
        <v>107.426435940419</v>
      </c>
      <c r="V644" s="2">
        <v>39185</v>
      </c>
      <c r="W644">
        <v>103.203125</v>
      </c>
      <c r="X644" s="22">
        <f>_xll.BDH(X$3&amp;" Govt",$A$8,V644,V644)</f>
        <v>1.0707500000000001</v>
      </c>
      <c r="Y644">
        <f t="shared" si="236"/>
        <v>96.383959841232766</v>
      </c>
      <c r="Z644" s="2">
        <v>39090</v>
      </c>
      <c r="AA644">
        <v>122.7734375</v>
      </c>
      <c r="AB644" s="22">
        <f>_xll.BDH(AB$3&amp;" Govt",$A$8,Z644,Z644)</f>
        <v>1.1590799999999999</v>
      </c>
      <c r="AC644">
        <f t="shared" si="237"/>
        <v>105.92317829658006</v>
      </c>
      <c r="AD644" s="2">
        <v>39727</v>
      </c>
      <c r="AE644">
        <v>114.15625</v>
      </c>
      <c r="AF644" s="22">
        <f>_xll.BDH(AF$3&amp;" Govt",$A$8,AD644,AD644)</f>
        <v>1.1074900000000001</v>
      </c>
      <c r="AG644">
        <f t="shared" si="238"/>
        <v>103.07655148127748</v>
      </c>
      <c r="AH644" s="2">
        <v>39090</v>
      </c>
      <c r="AI644">
        <v>120.625</v>
      </c>
      <c r="AJ644" s="22">
        <f>_xll.BDH(AJ$3&amp;" Govt",$A$8,AH644,AH644)</f>
        <v>1.13611</v>
      </c>
      <c r="AK644">
        <f t="shared" si="239"/>
        <v>106.17369796938677</v>
      </c>
      <c r="AL644" s="2">
        <v>40091</v>
      </c>
      <c r="AM644">
        <v>111.2890625</v>
      </c>
      <c r="AN644" s="22">
        <f>_xll.BDH(AN$3&amp;" Govt",$A$8,AL644,AL644)</f>
        <v>1.0615600000000001</v>
      </c>
      <c r="AO644">
        <f t="shared" si="240"/>
        <v>104.83539554994536</v>
      </c>
      <c r="AP644" s="2">
        <v>39090</v>
      </c>
      <c r="AQ644">
        <v>117.29296875</v>
      </c>
      <c r="AR644" s="22">
        <f>_xll.BDH(AR$3&amp;" Govt",$A$8,AP644,AP644)</f>
        <v>1.12198</v>
      </c>
      <c r="AS644">
        <f t="shared" si="241"/>
        <v>104.54105131107507</v>
      </c>
      <c r="AV644" s="22"/>
      <c r="AX644" s="2">
        <v>39090</v>
      </c>
      <c r="AY644">
        <v>107.36328125</v>
      </c>
      <c r="AZ644" s="22">
        <f>_xll.BDH(AZ$3&amp;" Govt",$A$8,AX644,AX644)</f>
        <v>1.0983700000000001</v>
      </c>
      <c r="BA644">
        <f t="shared" si="242"/>
        <v>97.747827462512632</v>
      </c>
      <c r="BB644" s="2">
        <v>39090</v>
      </c>
      <c r="BC644">
        <v>107.34375</v>
      </c>
      <c r="BD644" s="22">
        <f>_xll.BDH(BD$3&amp;" Govt",$A$8,BB644,BB644)</f>
        <v>1.09178</v>
      </c>
      <c r="BE644">
        <f t="shared" si="243"/>
        <v>98.319945410247485</v>
      </c>
      <c r="BH644" s="22"/>
      <c r="BJ644" s="2">
        <v>39090</v>
      </c>
      <c r="BK644">
        <v>105.2265625</v>
      </c>
      <c r="BL644" s="22">
        <f>_xll.BDH(BL$3&amp;" Govt",$A$8,BJ644,BJ644)</f>
        <v>1.0702199999999999</v>
      </c>
      <c r="BM644">
        <f t="shared" si="244"/>
        <v>98.322365962138633</v>
      </c>
      <c r="BN644" s="2">
        <v>39265</v>
      </c>
      <c r="BO644">
        <v>101.74609375</v>
      </c>
      <c r="BP644" s="22">
        <f>_xll.BDH(BP$3&amp;" Govt",$A$8,BN644,BN644)</f>
        <v>1.0826500000000001</v>
      </c>
      <c r="BQ644">
        <f t="shared" si="245"/>
        <v>93.978750057728718</v>
      </c>
      <c r="BR644" s="2">
        <v>39444</v>
      </c>
      <c r="BS644">
        <v>110.0625</v>
      </c>
      <c r="BT644" s="22">
        <f>_xll.BDH(BT$3&amp;" Govt",$A$8,BR644,BR644)</f>
        <v>1.0738700000000001</v>
      </c>
      <c r="BU644">
        <f t="shared" si="246"/>
        <v>102.49145613528638</v>
      </c>
      <c r="BV644" s="2">
        <v>39624</v>
      </c>
      <c r="BW644">
        <v>113.5546875</v>
      </c>
      <c r="BX644" s="22">
        <f>_xll.BDH(BX$3&amp;" Govt",$A$8,BV644,BV644)</f>
        <v>1.0810500000000001</v>
      </c>
      <c r="BY644">
        <f t="shared" si="247"/>
        <v>105.04110586929373</v>
      </c>
      <c r="BZ644" s="2">
        <v>39806</v>
      </c>
      <c r="CA644">
        <v>108.96875</v>
      </c>
      <c r="CB644" s="22">
        <f>_xll.BDH(CB$3&amp;" Govt",$A$8,BZ644,BZ644)</f>
        <v>1.0752200000000001</v>
      </c>
      <c r="CC644">
        <f t="shared" si="248"/>
        <v>101.34553858745187</v>
      </c>
      <c r="CD644" s="2">
        <v>39988</v>
      </c>
      <c r="CE644">
        <v>110.22265625</v>
      </c>
      <c r="CF644" s="22">
        <f>_xll.BDH(CF$3&amp;" Govt",$A$8,CD644,CD644)</f>
        <v>1.0567899999999999</v>
      </c>
      <c r="CG644">
        <f t="shared" si="249"/>
        <v>104.29948830893557</v>
      </c>
      <c r="CJ644" s="22"/>
      <c r="CN644" s="22"/>
      <c r="CR644" s="22"/>
      <c r="CV644" s="22"/>
      <c r="CZ644" s="22"/>
      <c r="DB644" s="2">
        <v>39093</v>
      </c>
      <c r="DC644">
        <v>106.8125</v>
      </c>
      <c r="DD644" s="22">
        <f>_xll.BDH(DD$3&amp;" Govt",$A$8,DB644,DB644)</f>
        <v>1.07006</v>
      </c>
      <c r="DE644">
        <f t="shared" si="251"/>
        <v>99.819169018559705</v>
      </c>
      <c r="DF644" s="2">
        <v>39636</v>
      </c>
      <c r="DG644">
        <v>110.0078125</v>
      </c>
      <c r="DH644" s="22">
        <f>_xll.BDH(DH$3&amp;" Govt",$A$8,DF644,DF644)</f>
        <v>1.08412</v>
      </c>
      <c r="DI644">
        <f t="shared" si="252"/>
        <v>101.47198880197764</v>
      </c>
      <c r="DJ644" s="2">
        <v>40000</v>
      </c>
      <c r="DK644">
        <v>108.76953125</v>
      </c>
      <c r="DL644" s="22">
        <f>_xll.BDH(DL$3&amp;" Govt",$A$8,DJ644,DJ644)</f>
        <v>1.05789</v>
      </c>
      <c r="DM644">
        <f t="shared" si="253"/>
        <v>102.81743021486166</v>
      </c>
      <c r="DP644" s="22"/>
    </row>
    <row r="645" spans="4:120" x14ac:dyDescent="0.25">
      <c r="D645" s="2"/>
      <c r="F645" s="2">
        <v>39091</v>
      </c>
      <c r="G645">
        <v>129.32421875</v>
      </c>
      <c r="H645" s="22">
        <f>_xll.BDH(H$3&amp;" Govt",$A$8,F645,F645)</f>
        <v>1.27322</v>
      </c>
      <c r="I645" s="14">
        <f t="shared" si="232"/>
        <v>101.57256306844064</v>
      </c>
      <c r="J645" s="2">
        <v>39091</v>
      </c>
      <c r="K645">
        <v>128.40625</v>
      </c>
      <c r="L645" s="22">
        <f>_xll.BDH(L$3&amp;" Govt",$A$8,J645,J645)</f>
        <v>1.2486299999999999</v>
      </c>
      <c r="M645">
        <f t="shared" si="233"/>
        <v>102.83771013030282</v>
      </c>
      <c r="N645" s="2">
        <v>39091</v>
      </c>
      <c r="O645">
        <v>128.734375</v>
      </c>
      <c r="P645" s="22">
        <f>_xll.BDH(P$3&amp;" Govt",$A$8,N645,N645)</f>
        <v>1.2300200000000001</v>
      </c>
      <c r="Q645">
        <f t="shared" si="234"/>
        <v>104.66039170094794</v>
      </c>
      <c r="R645" s="2">
        <v>39091</v>
      </c>
      <c r="S645">
        <v>128.73828125</v>
      </c>
      <c r="T645" s="22">
        <f>_xll.BDH(T$3&amp;" Govt",$A$8,R645,R645)</f>
        <v>1.1989799999999999</v>
      </c>
      <c r="U645">
        <f t="shared" si="235"/>
        <v>107.37316823466614</v>
      </c>
      <c r="V645" s="2">
        <v>39188</v>
      </c>
      <c r="W645">
        <v>103.23828125</v>
      </c>
      <c r="X645" s="22">
        <f>_xll.BDH(X$3&amp;" Govt",$A$8,V645,V645)</f>
        <v>1.0713300000000001</v>
      </c>
      <c r="Y645">
        <f t="shared" si="236"/>
        <v>96.364594709379915</v>
      </c>
      <c r="Z645" s="2">
        <v>39091</v>
      </c>
      <c r="AA645">
        <v>122.72265625</v>
      </c>
      <c r="AB645" s="22">
        <f>_xll.BDH(AB$3&amp;" Govt",$A$8,Z645,Z645)</f>
        <v>1.1590199999999999</v>
      </c>
      <c r="AC645">
        <f t="shared" si="237"/>
        <v>105.88484775931391</v>
      </c>
      <c r="AD645" s="2">
        <v>39728</v>
      </c>
      <c r="AE645">
        <v>113.62890625</v>
      </c>
      <c r="AF645" s="22">
        <f>_xll.BDH(AF$3&amp;" Govt",$A$8,AD645,AD645)</f>
        <v>1.1073500000000001</v>
      </c>
      <c r="AG645">
        <f t="shared" si="238"/>
        <v>102.61336185487876</v>
      </c>
      <c r="AH645" s="2">
        <v>39091</v>
      </c>
      <c r="AI645">
        <v>120.59375</v>
      </c>
      <c r="AJ645" s="22">
        <f>_xll.BDH(AJ$3&amp;" Govt",$A$8,AH645,AH645)</f>
        <v>1.13605</v>
      </c>
      <c r="AK645">
        <f t="shared" si="239"/>
        <v>106.15179789621935</v>
      </c>
      <c r="AL645" s="2">
        <v>40092</v>
      </c>
      <c r="AM645">
        <v>111.30078125</v>
      </c>
      <c r="AN645" s="22">
        <f>_xll.BDH(AN$3&amp;" Govt",$A$8,AL645,AL645)</f>
        <v>1.0616399999999999</v>
      </c>
      <c r="AO645">
        <f t="shared" si="240"/>
        <v>104.83853401341322</v>
      </c>
      <c r="AP645" s="2">
        <v>39091</v>
      </c>
      <c r="AQ645">
        <v>117.26171875</v>
      </c>
      <c r="AR645" s="22">
        <f>_xll.BDH(AR$3&amp;" Govt",$A$8,AP645,AP645)</f>
        <v>1.1219300000000001</v>
      </c>
      <c r="AS645">
        <f t="shared" si="241"/>
        <v>104.51785650619912</v>
      </c>
      <c r="AV645" s="22"/>
      <c r="AX645" s="2">
        <v>39091</v>
      </c>
      <c r="AY645">
        <v>107.36328125</v>
      </c>
      <c r="AZ645" s="22">
        <f>_xll.BDH(AZ$3&amp;" Govt",$A$8,AX645,AX645)</f>
        <v>1.09832</v>
      </c>
      <c r="BA645">
        <f t="shared" si="242"/>
        <v>97.752277341758329</v>
      </c>
      <c r="BB645" s="2">
        <v>39091</v>
      </c>
      <c r="BC645">
        <v>107.3125</v>
      </c>
      <c r="BD645" s="22">
        <f>_xll.BDH(BD$3&amp;" Govt",$A$8,BB645,BB645)</f>
        <v>1.09172</v>
      </c>
      <c r="BE645">
        <f t="shared" si="243"/>
        <v>98.296724434836776</v>
      </c>
      <c r="BH645" s="22"/>
      <c r="BJ645" s="2">
        <v>39091</v>
      </c>
      <c r="BK645">
        <v>105.16015625</v>
      </c>
      <c r="BL645" s="22">
        <f>_xll.BDH(BL$3&amp;" Govt",$A$8,BJ645,BJ645)</f>
        <v>1.07016</v>
      </c>
      <c r="BM645">
        <f t="shared" si="244"/>
        <v>98.265825904537635</v>
      </c>
      <c r="BN645" s="2">
        <v>39266</v>
      </c>
      <c r="BO645">
        <v>101.42578125</v>
      </c>
      <c r="BP645" s="22">
        <f>_xll.BDH(BP$3&amp;" Govt",$A$8,BN645,BN645)</f>
        <v>1.0828599999999999</v>
      </c>
      <c r="BQ645">
        <f t="shared" si="245"/>
        <v>93.664722355613847</v>
      </c>
      <c r="BR645" s="2">
        <v>39447</v>
      </c>
      <c r="BS645">
        <v>110.5546875</v>
      </c>
      <c r="BT645" s="22">
        <f>_xll.BDH(BT$3&amp;" Govt",$A$8,BR645,BR645)</f>
        <v>1.07409</v>
      </c>
      <c r="BU645">
        <f t="shared" si="246"/>
        <v>102.92870010892942</v>
      </c>
      <c r="BV645" s="2">
        <v>39625</v>
      </c>
      <c r="BW645">
        <v>114.53125</v>
      </c>
      <c r="BX645" s="22">
        <f>_xll.BDH(BX$3&amp;" Govt",$A$8,BV645,BV645)</f>
        <v>1.08127</v>
      </c>
      <c r="BY645">
        <f t="shared" si="247"/>
        <v>105.92289622388488</v>
      </c>
      <c r="BZ645" s="2">
        <v>39807</v>
      </c>
      <c r="CA645">
        <v>108.96875</v>
      </c>
      <c r="CB645" s="22">
        <f>_xll.BDH(CB$3&amp;" Govt",$A$8,BZ645,BZ645)</f>
        <v>1.07487</v>
      </c>
      <c r="CC645">
        <f t="shared" si="248"/>
        <v>101.37853880004094</v>
      </c>
      <c r="CD645" s="2">
        <v>39989</v>
      </c>
      <c r="CE645">
        <v>110.99609375</v>
      </c>
      <c r="CF645" s="22">
        <f>_xll.BDH(CF$3&amp;" Govt",$A$8,CD645,CD645)</f>
        <v>1.05687</v>
      </c>
      <c r="CG645">
        <f t="shared" si="249"/>
        <v>105.02341229290263</v>
      </c>
      <c r="CJ645" s="22"/>
      <c r="CN645" s="22"/>
      <c r="CR645" s="22"/>
      <c r="CV645" s="22"/>
      <c r="CZ645" s="22"/>
      <c r="DB645" s="2">
        <v>39094</v>
      </c>
      <c r="DC645">
        <v>105.1328125</v>
      </c>
      <c r="DD645" s="22">
        <f>_xll.BDH(DD$3&amp;" Govt",$A$8,DB645,DB645)</f>
        <v>1.0700099999999999</v>
      </c>
      <c r="DE645">
        <f t="shared" si="251"/>
        <v>98.254046691152425</v>
      </c>
      <c r="DF645" s="2">
        <v>39637</v>
      </c>
      <c r="DG645">
        <v>110.1484375</v>
      </c>
      <c r="DH645" s="22">
        <f>_xll.BDH(DH$3&amp;" Govt",$A$8,DF645,DF645)</f>
        <v>1.0844100000000001</v>
      </c>
      <c r="DI645">
        <f t="shared" si="252"/>
        <v>101.57453131195764</v>
      </c>
      <c r="DJ645" s="2">
        <v>40001</v>
      </c>
      <c r="DK645">
        <v>109.16796875</v>
      </c>
      <c r="DL645" s="22">
        <f>_xll.BDH(DL$3&amp;" Govt",$A$8,DJ645,DJ645)</f>
        <v>1.05799</v>
      </c>
      <c r="DM645">
        <f t="shared" si="253"/>
        <v>103.18431057949508</v>
      </c>
      <c r="DP645" s="22"/>
    </row>
    <row r="646" spans="4:120" x14ac:dyDescent="0.25">
      <c r="D646" s="2"/>
      <c r="F646" s="2">
        <v>39092</v>
      </c>
      <c r="G646">
        <v>129.33203125</v>
      </c>
      <c r="H646" s="22">
        <f>_xll.BDH(H$3&amp;" Govt",$A$8,F646,F646)</f>
        <v>1.27315</v>
      </c>
      <c r="I646" s="14">
        <f t="shared" ref="I646:I709" si="254">G646/H646</f>
        <v>101.58428405922318</v>
      </c>
      <c r="J646" s="2">
        <v>39092</v>
      </c>
      <c r="K646">
        <v>128.25390625</v>
      </c>
      <c r="L646" s="22">
        <f>_xll.BDH(L$3&amp;" Govt",$A$8,J646,J646)</f>
        <v>1.24857</v>
      </c>
      <c r="M646">
        <f t="shared" ref="M646:M709" si="255">K646/L646</f>
        <v>102.72063740919613</v>
      </c>
      <c r="N646" s="2">
        <v>39092</v>
      </c>
      <c r="O646">
        <v>128.60546875</v>
      </c>
      <c r="P646" s="22">
        <f>_xll.BDH(P$3&amp;" Govt",$A$8,N646,N646)</f>
        <v>1.2299599999999999</v>
      </c>
      <c r="Q646">
        <f t="shared" ref="Q646:Q709" si="256">O646/P646</f>
        <v>104.56069201437445</v>
      </c>
      <c r="R646" s="2">
        <v>39092</v>
      </c>
      <c r="S646">
        <v>128.55859375</v>
      </c>
      <c r="T646" s="22">
        <f>_xll.BDH(T$3&amp;" Govt",$A$8,R646,R646)</f>
        <v>1.19892</v>
      </c>
      <c r="U646">
        <f t="shared" ref="U646:U709" si="257">S646/T646</f>
        <v>107.22866725886631</v>
      </c>
      <c r="V646" s="2">
        <v>39189</v>
      </c>
      <c r="W646">
        <v>103.2421875</v>
      </c>
      <c r="X646" s="22">
        <f>_xll.BDH(X$3&amp;" Govt",$A$8,V646,V646)</f>
        <v>1.07152</v>
      </c>
      <c r="Y646">
        <f t="shared" ref="Y646:Y709" si="258">W646/X646</f>
        <v>96.351153034941021</v>
      </c>
      <c r="Z646" s="2">
        <v>39092</v>
      </c>
      <c r="AA646">
        <v>122.56640625</v>
      </c>
      <c r="AB646" s="22">
        <f>_xll.BDH(AB$3&amp;" Govt",$A$8,Z646,Z646)</f>
        <v>1.1589700000000001</v>
      </c>
      <c r="AC646">
        <f t="shared" ref="AC646:AC709" si="259">AA646/AB646</f>
        <v>105.75459783255822</v>
      </c>
      <c r="AD646" s="2">
        <v>39729</v>
      </c>
      <c r="AE646">
        <v>112.3046875</v>
      </c>
      <c r="AF646" s="22">
        <f>_xll.BDH(AF$3&amp;" Govt",$A$8,AD646,AD646)</f>
        <v>1.10721</v>
      </c>
      <c r="AG646">
        <f t="shared" ref="AG646:AG709" si="260">AE646/AF646</f>
        <v>101.43034067611383</v>
      </c>
      <c r="AH646" s="2">
        <v>39092</v>
      </c>
      <c r="AI646">
        <v>120.38671875</v>
      </c>
      <c r="AJ646" s="22">
        <f>_xll.BDH(AJ$3&amp;" Govt",$A$8,AH646,AH646)</f>
        <v>1.1360000000000001</v>
      </c>
      <c r="AK646">
        <f t="shared" ref="AK646:AK709" si="261">AI646/AJ646</f>
        <v>105.97422425176055</v>
      </c>
      <c r="AL646" s="2">
        <v>40093</v>
      </c>
      <c r="AM646">
        <v>111.49609375</v>
      </c>
      <c r="AN646" s="22">
        <f>_xll.BDH(AN$3&amp;" Govt",$A$8,AL646,AL646)</f>
        <v>1.0617099999999999</v>
      </c>
      <c r="AO646">
        <f t="shared" ref="AO646:AO709" si="262">AM646/AN646</f>
        <v>105.01558217404001</v>
      </c>
      <c r="AP646" s="2">
        <v>39092</v>
      </c>
      <c r="AQ646">
        <v>117.0546875</v>
      </c>
      <c r="AR646" s="22">
        <f>_xll.BDH(AR$3&amp;" Govt",$A$8,AP646,AP646)</f>
        <v>1.1218699999999999</v>
      </c>
      <c r="AS646">
        <f t="shared" ref="AS646:AS709" si="263">AQ646/AR646</f>
        <v>104.33890513161062</v>
      </c>
      <c r="AV646" s="22"/>
      <c r="AX646" s="2">
        <v>39092</v>
      </c>
      <c r="AY646">
        <v>107.10546875</v>
      </c>
      <c r="AZ646" s="22">
        <f>_xll.BDH(AZ$3&amp;" Govt",$A$8,AX646,AX646)</f>
        <v>1.0982700000000001</v>
      </c>
      <c r="BA646">
        <f t="shared" ref="BA646:BA709" si="264">AY646/AZ646</f>
        <v>97.521983437588204</v>
      </c>
      <c r="BB646" s="2">
        <v>39092</v>
      </c>
      <c r="BC646">
        <v>107.05859375</v>
      </c>
      <c r="BD646" s="22">
        <f>_xll.BDH(BD$3&amp;" Govt",$A$8,BB646,BB646)</f>
        <v>1.0916699999999999</v>
      </c>
      <c r="BE646">
        <f t="shared" ref="BE646:BE709" si="265">BC646/BD646</f>
        <v>98.068641393461405</v>
      </c>
      <c r="BH646" s="22"/>
      <c r="BJ646" s="2">
        <v>39092</v>
      </c>
      <c r="BK646">
        <v>104.91015625</v>
      </c>
      <c r="BL646" s="22">
        <f>_xll.BDH(BL$3&amp;" Govt",$A$8,BJ646,BJ646)</f>
        <v>1.0701100000000001</v>
      </c>
      <c r="BM646">
        <f t="shared" ref="BM646:BM709" si="266">BK646/BL646</f>
        <v>98.036796450832142</v>
      </c>
      <c r="BN646" s="2">
        <v>39267</v>
      </c>
      <c r="BO646">
        <v>101.42578125</v>
      </c>
      <c r="BP646" s="22">
        <f>_xll.BDH(BP$3&amp;" Govt",$A$8,BN646,BN646)</f>
        <v>1.08308</v>
      </c>
      <c r="BQ646">
        <f t="shared" ref="BQ646:BQ709" si="267">BO646/BP646</f>
        <v>93.64569676293533</v>
      </c>
      <c r="BR646" s="2">
        <v>39448</v>
      </c>
      <c r="BS646">
        <v>110.5546875</v>
      </c>
      <c r="BT646" s="22">
        <f>_xll.BDH(BT$3&amp;" Govt",$A$8,BR646,BR646)</f>
        <v>1.0741700000000001</v>
      </c>
      <c r="BU646">
        <f t="shared" ref="BU646:BU709" si="268">BS646/BT646</f>
        <v>102.92103438003295</v>
      </c>
      <c r="BV646" s="2">
        <v>39626</v>
      </c>
      <c r="BW646">
        <v>115.07421875</v>
      </c>
      <c r="BX646" s="22">
        <f>_xll.BDH(BX$3&amp;" Govt",$A$8,BV646,BV646)</f>
        <v>1.08148</v>
      </c>
      <c r="BY646">
        <f t="shared" ref="BY646:BY709" si="269">BW646/BX646</f>
        <v>106.40438912416319</v>
      </c>
      <c r="BZ646" s="2">
        <v>39808</v>
      </c>
      <c r="CA646">
        <v>109.1171875</v>
      </c>
      <c r="CB646" s="22">
        <f>_xll.BDH(CB$3&amp;" Govt",$A$8,BZ646,BZ646)</f>
        <v>1.0745199999999999</v>
      </c>
      <c r="CC646">
        <f t="shared" ref="CC646:CC709" si="270">CA646/CB646</f>
        <v>101.54970358857909</v>
      </c>
      <c r="CD646" s="2">
        <v>39990</v>
      </c>
      <c r="CE646">
        <v>110.69921875</v>
      </c>
      <c r="CF646" s="22">
        <f>_xll.BDH(CF$3&amp;" Govt",$A$8,CD646,CD646)</f>
        <v>1.0569599999999999</v>
      </c>
      <c r="CG646">
        <f t="shared" ref="CG646:CG709" si="271">CE646/CF646</f>
        <v>104.73359327694521</v>
      </c>
      <c r="CJ646" s="22"/>
      <c r="CN646" s="22"/>
      <c r="CR646" s="22"/>
      <c r="CV646" s="22"/>
      <c r="CZ646" s="22"/>
      <c r="DB646" s="2">
        <v>39097</v>
      </c>
      <c r="DC646">
        <v>105.1328125</v>
      </c>
      <c r="DD646" s="22">
        <f>_xll.BDH(DD$3&amp;" Govt",$A$8,DB646,DB646)</f>
        <v>1.06986</v>
      </c>
      <c r="DE646">
        <f t="shared" ref="DE646:DE709" si="272">DC646/DD646</f>
        <v>98.267822425364059</v>
      </c>
      <c r="DF646" s="2">
        <v>39638</v>
      </c>
      <c r="DG646">
        <v>110.98046875</v>
      </c>
      <c r="DH646" s="22">
        <f>_xll.BDH(DH$3&amp;" Govt",$A$8,DF646,DF646)</f>
        <v>1.0847100000000001</v>
      </c>
      <c r="DI646">
        <f t="shared" ref="DI646:DI709" si="273">DG646/DH646</f>
        <v>102.31349277687123</v>
      </c>
      <c r="DJ646" s="2">
        <v>40002</v>
      </c>
      <c r="DK646">
        <v>109.58203125</v>
      </c>
      <c r="DL646" s="22">
        <f>_xll.BDH(DL$3&amp;" Govt",$A$8,DJ646,DJ646)</f>
        <v>1.05809</v>
      </c>
      <c r="DM646">
        <f t="shared" ref="DM646:DM709" si="274">DK646/DL646</f>
        <v>103.56588877127655</v>
      </c>
      <c r="DP646" s="22"/>
    </row>
    <row r="647" spans="4:120" x14ac:dyDescent="0.25">
      <c r="D647" s="2"/>
      <c r="F647" s="2">
        <v>39093</v>
      </c>
      <c r="G647">
        <v>129.3359375</v>
      </c>
      <c r="H647" s="22">
        <f>_xll.BDH(H$3&amp;" Govt",$A$8,F647,F647)</f>
        <v>1.2730900000000001</v>
      </c>
      <c r="I647" s="14">
        <f t="shared" si="254"/>
        <v>101.59213999010282</v>
      </c>
      <c r="J647" s="2">
        <v>39093</v>
      </c>
      <c r="K647">
        <v>128.02734375</v>
      </c>
      <c r="L647" s="22">
        <f>_xll.BDH(L$3&amp;" Govt",$A$8,J647,J647)</f>
        <v>1.24851</v>
      </c>
      <c r="M647">
        <f t="shared" si="255"/>
        <v>102.54410757623087</v>
      </c>
      <c r="N647" s="2">
        <v>39093</v>
      </c>
      <c r="O647">
        <v>128.421875</v>
      </c>
      <c r="P647" s="22">
        <f>_xll.BDH(P$3&amp;" Govt",$A$8,N647,N647)</f>
        <v>1.2299</v>
      </c>
      <c r="Q647">
        <f t="shared" si="256"/>
        <v>104.41651760305716</v>
      </c>
      <c r="R647" s="2">
        <v>39093</v>
      </c>
      <c r="S647">
        <v>128.3828125</v>
      </c>
      <c r="T647" s="22">
        <f>_xll.BDH(T$3&amp;" Govt",$A$8,R647,R647)</f>
        <v>1.19886</v>
      </c>
      <c r="U647">
        <f t="shared" si="257"/>
        <v>107.08741012295013</v>
      </c>
      <c r="V647" s="2">
        <v>39190</v>
      </c>
      <c r="W647">
        <v>103.3984375</v>
      </c>
      <c r="X647" s="22">
        <f>_xll.BDH(X$3&amp;" Govt",$A$8,V647,V647)</f>
        <v>1.0717099999999999</v>
      </c>
      <c r="Y647">
        <f t="shared" si="258"/>
        <v>96.4798662884549</v>
      </c>
      <c r="Z647" s="2">
        <v>39093</v>
      </c>
      <c r="AA647">
        <v>122.3359375</v>
      </c>
      <c r="AB647" s="22">
        <f>_xll.BDH(AB$3&amp;" Govt",$A$8,Z647,Z647)</f>
        <v>1.1589100000000001</v>
      </c>
      <c r="AC647">
        <f t="shared" si="259"/>
        <v>105.56120621963741</v>
      </c>
      <c r="AD647" s="2">
        <v>39730</v>
      </c>
      <c r="AE647">
        <v>112.07421875</v>
      </c>
      <c r="AF647" s="22">
        <f>_xll.BDH(AF$3&amp;" Govt",$A$8,AD647,AD647)</f>
        <v>1.1070599999999999</v>
      </c>
      <c r="AG647">
        <f t="shared" si="260"/>
        <v>101.23590297725508</v>
      </c>
      <c r="AH647" s="2">
        <v>39093</v>
      </c>
      <c r="AI647">
        <v>120.140625</v>
      </c>
      <c r="AJ647" s="22">
        <f>_xll.BDH(AJ$3&amp;" Govt",$A$8,AH647,AH647)</f>
        <v>1.1359399999999999</v>
      </c>
      <c r="AK647">
        <f t="shared" si="261"/>
        <v>105.76317851294964</v>
      </c>
      <c r="AL647" s="2">
        <v>40094</v>
      </c>
      <c r="AM647">
        <v>111.4765625</v>
      </c>
      <c r="AN647" s="22">
        <f>_xll.BDH(AN$3&amp;" Govt",$A$8,AL647,AL647)</f>
        <v>1.06179</v>
      </c>
      <c r="AO647">
        <f t="shared" si="262"/>
        <v>104.9892751862421</v>
      </c>
      <c r="AP647" s="2">
        <v>39093</v>
      </c>
      <c r="AQ647">
        <v>116.79296875</v>
      </c>
      <c r="AR647" s="22">
        <f>_xll.BDH(AR$3&amp;" Govt",$A$8,AP647,AP647)</f>
        <v>1.12182</v>
      </c>
      <c r="AS647">
        <f t="shared" si="263"/>
        <v>104.11025721595264</v>
      </c>
      <c r="AV647" s="22"/>
      <c r="AX647" s="2">
        <v>39093</v>
      </c>
      <c r="AY647">
        <v>106.796875</v>
      </c>
      <c r="AZ647" s="22">
        <f>_xll.BDH(AZ$3&amp;" Govt",$A$8,AX647,AX647)</f>
        <v>1.09822</v>
      </c>
      <c r="BA647">
        <f t="shared" si="264"/>
        <v>97.245428966873675</v>
      </c>
      <c r="BB647" s="2">
        <v>39093</v>
      </c>
      <c r="BC647">
        <v>106.75</v>
      </c>
      <c r="BD647" s="22">
        <f>_xll.BDH(BD$3&amp;" Govt",$A$8,BB647,BB647)</f>
        <v>1.09162</v>
      </c>
      <c r="BE647">
        <f t="shared" si="265"/>
        <v>97.790439896667337</v>
      </c>
      <c r="BH647" s="22"/>
      <c r="BJ647" s="2">
        <v>39093</v>
      </c>
      <c r="BK647">
        <v>104.54296875</v>
      </c>
      <c r="BL647" s="22">
        <f>_xll.BDH(BL$3&amp;" Govt",$A$8,BJ647,BJ647)</f>
        <v>1.07006</v>
      </c>
      <c r="BM647">
        <f t="shared" si="266"/>
        <v>97.698230706689344</v>
      </c>
      <c r="BN647" s="2">
        <v>39268</v>
      </c>
      <c r="BO647">
        <v>100.90625</v>
      </c>
      <c r="BP647" s="22">
        <f>_xll.BDH(BP$3&amp;" Govt",$A$8,BN647,BN647)</f>
        <v>1.0832900000000001</v>
      </c>
      <c r="BQ647">
        <f t="shared" si="267"/>
        <v>93.147956687498265</v>
      </c>
      <c r="BR647" s="2">
        <v>39449</v>
      </c>
      <c r="BS647">
        <v>111.640625</v>
      </c>
      <c r="BT647" s="22">
        <f>_xll.BDH(BT$3&amp;" Govt",$A$8,BR647,BR647)</f>
        <v>1.07437</v>
      </c>
      <c r="BU647">
        <f t="shared" si="268"/>
        <v>103.91264182730343</v>
      </c>
      <c r="BV647" s="2">
        <v>39629</v>
      </c>
      <c r="BW647">
        <v>115.203125</v>
      </c>
      <c r="BX647" s="22">
        <f>_xll.BDH(BX$3&amp;" Govt",$A$8,BV647,BV647)</f>
        <v>1.0821400000000001</v>
      </c>
      <c r="BY647">
        <f t="shared" si="269"/>
        <v>106.45861441218325</v>
      </c>
      <c r="BZ647" s="2">
        <v>39811</v>
      </c>
      <c r="CA647">
        <v>108.703125</v>
      </c>
      <c r="CB647" s="22">
        <f>_xll.BDH(CB$3&amp;" Govt",$A$8,BZ647,BZ647)</f>
        <v>1.0734600000000001</v>
      </c>
      <c r="CC647">
        <f t="shared" si="270"/>
        <v>101.26425297635681</v>
      </c>
      <c r="CD647" s="2">
        <v>39993</v>
      </c>
      <c r="CE647">
        <v>110.9453125</v>
      </c>
      <c r="CF647" s="22">
        <f>_xll.BDH(CF$3&amp;" Govt",$A$8,CD647,CD647)</f>
        <v>1.05722</v>
      </c>
      <c r="CG647">
        <f t="shared" si="271"/>
        <v>104.94061075272884</v>
      </c>
      <c r="CJ647" s="22"/>
      <c r="CN647" s="22"/>
      <c r="CR647" s="22"/>
      <c r="CV647" s="22"/>
      <c r="CZ647" s="22"/>
      <c r="DB647" s="2">
        <v>39098</v>
      </c>
      <c r="DC647">
        <v>105.41796875</v>
      </c>
      <c r="DD647" s="22">
        <f>_xll.BDH(DD$3&amp;" Govt",$A$8,DB647,DB647)</f>
        <v>1.0698099999999999</v>
      </c>
      <c r="DE647">
        <f t="shared" si="272"/>
        <v>98.538963694487819</v>
      </c>
      <c r="DF647" s="2">
        <v>39639</v>
      </c>
      <c r="DG647">
        <v>110.79296875</v>
      </c>
      <c r="DH647" s="22">
        <f>_xll.BDH(DH$3&amp;" Govt",$A$8,DF647,DF647)</f>
        <v>1.085</v>
      </c>
      <c r="DI647">
        <f t="shared" si="273"/>
        <v>102.11333525345623</v>
      </c>
      <c r="DJ647" s="2">
        <v>40003</v>
      </c>
      <c r="DK647">
        <v>107.8125</v>
      </c>
      <c r="DL647" s="22">
        <f>_xll.BDH(DL$3&amp;" Govt",$A$8,DJ647,DJ647)</f>
        <v>1.05819</v>
      </c>
      <c r="DM647">
        <f t="shared" si="274"/>
        <v>101.8838771865166</v>
      </c>
      <c r="DP647" s="22"/>
    </row>
    <row r="648" spans="4:120" x14ac:dyDescent="0.25">
      <c r="D648" s="2"/>
      <c r="F648" s="2">
        <v>39094</v>
      </c>
      <c r="G648">
        <v>129.375</v>
      </c>
      <c r="H648" s="22">
        <f>_xll.BDH(H$3&amp;" Govt",$A$8,F648,F648)</f>
        <v>1.2730299999999999</v>
      </c>
      <c r="I648" s="14">
        <f t="shared" si="254"/>
        <v>101.62761286065529</v>
      </c>
      <c r="J648" s="2">
        <v>39094</v>
      </c>
      <c r="K648">
        <v>125.73046875</v>
      </c>
      <c r="L648" s="22">
        <f>_xll.BDH(L$3&amp;" Govt",$A$8,J648,J648)</f>
        <v>1.2484500000000001</v>
      </c>
      <c r="M648">
        <f t="shared" si="255"/>
        <v>100.70925447554967</v>
      </c>
      <c r="N648" s="2">
        <v>39094</v>
      </c>
      <c r="O648">
        <v>125.98828125</v>
      </c>
      <c r="P648" s="22">
        <f>_xll.BDH(P$3&amp;" Govt",$A$8,N648,N648)</f>
        <v>1.22984</v>
      </c>
      <c r="Q648">
        <f t="shared" si="256"/>
        <v>102.44282284687439</v>
      </c>
      <c r="R648" s="2">
        <v>39094</v>
      </c>
      <c r="S648">
        <v>125.734375</v>
      </c>
      <c r="T648" s="22">
        <f>_xll.BDH(T$3&amp;" Govt",$A$8,R648,R648)</f>
        <v>1.1988099999999999</v>
      </c>
      <c r="U648">
        <f t="shared" si="257"/>
        <v>104.88265446567847</v>
      </c>
      <c r="V648" s="2">
        <v>39191</v>
      </c>
      <c r="W648">
        <v>103.4375</v>
      </c>
      <c r="X648" s="22">
        <f>_xll.BDH(X$3&amp;" Govt",$A$8,V648,V648)</f>
        <v>1.0719000000000001</v>
      </c>
      <c r="Y648">
        <f t="shared" si="258"/>
        <v>96.499207015579799</v>
      </c>
      <c r="Z648" s="2">
        <v>39094</v>
      </c>
      <c r="AA648">
        <v>120.203125</v>
      </c>
      <c r="AB648" s="22">
        <f>_xll.BDH(AB$3&amp;" Govt",$A$8,Z648,Z648)</f>
        <v>1.15886</v>
      </c>
      <c r="AC648">
        <f t="shared" si="259"/>
        <v>103.72532057366722</v>
      </c>
      <c r="AD648" s="2">
        <v>39731</v>
      </c>
      <c r="AE648">
        <v>111.14453125</v>
      </c>
      <c r="AF648" s="22">
        <f>_xll.BDH(AF$3&amp;" Govt",$A$8,AD648,AD648)</f>
        <v>1.1069199999999999</v>
      </c>
      <c r="AG648">
        <f t="shared" si="260"/>
        <v>100.40882019477471</v>
      </c>
      <c r="AH648" s="2">
        <v>39094</v>
      </c>
      <c r="AI648">
        <v>118.06640625</v>
      </c>
      <c r="AJ648" s="22">
        <f>_xll.BDH(AJ$3&amp;" Govt",$A$8,AH648,AH648)</f>
        <v>1.1358900000000001</v>
      </c>
      <c r="AK648">
        <f t="shared" si="261"/>
        <v>103.94176042574544</v>
      </c>
      <c r="AL648" s="2">
        <v>40095</v>
      </c>
      <c r="AM648">
        <v>111.3671875</v>
      </c>
      <c r="AN648" s="22">
        <f>_xll.BDH(AN$3&amp;" Govt",$A$8,AL648,AL648)</f>
        <v>1.0618700000000001</v>
      </c>
      <c r="AO648">
        <f t="shared" si="262"/>
        <v>104.87836317063294</v>
      </c>
      <c r="AP648" s="2">
        <v>39094</v>
      </c>
      <c r="AQ648">
        <v>114.93359375</v>
      </c>
      <c r="AR648" s="22">
        <f>_xll.BDH(AR$3&amp;" Govt",$A$8,AP648,AP648)</f>
        <v>1.1217699999999999</v>
      </c>
      <c r="AS648">
        <f t="shared" si="263"/>
        <v>102.45736091177336</v>
      </c>
      <c r="AV648" s="22"/>
      <c r="AX648" s="2">
        <v>39094</v>
      </c>
      <c r="AY648">
        <v>105.59765625</v>
      </c>
      <c r="AZ648" s="22">
        <f>_xll.BDH(AZ$3&amp;" Govt",$A$8,AX648,AX648)</f>
        <v>1.09816</v>
      </c>
      <c r="BA648">
        <f t="shared" si="264"/>
        <v>96.158716625992568</v>
      </c>
      <c r="BB648" s="2">
        <v>39094</v>
      </c>
      <c r="BC648">
        <v>105.4921875</v>
      </c>
      <c r="BD648" s="22">
        <f>_xll.BDH(BD$3&amp;" Govt",$A$8,BB648,BB648)</f>
        <v>1.0915699999999999</v>
      </c>
      <c r="BE648">
        <f t="shared" si="265"/>
        <v>96.642622552836741</v>
      </c>
      <c r="BH648" s="22"/>
      <c r="BJ648" s="2">
        <v>39094</v>
      </c>
      <c r="BK648">
        <v>103.2578125</v>
      </c>
      <c r="BL648" s="22">
        <f>_xll.BDH(BL$3&amp;" Govt",$A$8,BJ648,BJ648)</f>
        <v>1.0700099999999999</v>
      </c>
      <c r="BM648">
        <f t="shared" si="266"/>
        <v>96.501726619377393</v>
      </c>
      <c r="BN648" s="2">
        <v>39269</v>
      </c>
      <c r="BO648">
        <v>100.77734375</v>
      </c>
      <c r="BP648" s="22">
        <f>_xll.BDH(BP$3&amp;" Govt",$A$8,BN648,BN648)</f>
        <v>1.0834999999999999</v>
      </c>
      <c r="BQ648">
        <f t="shared" si="267"/>
        <v>93.01093101061376</v>
      </c>
      <c r="BR648" s="2">
        <v>39450</v>
      </c>
      <c r="BS648">
        <v>111.91796875</v>
      </c>
      <c r="BT648" s="22">
        <f>_xll.BDH(BT$3&amp;" Govt",$A$8,BR648,BR648)</f>
        <v>1.0745800000000001</v>
      </c>
      <c r="BU648">
        <f t="shared" si="268"/>
        <v>104.15042970276758</v>
      </c>
      <c r="BV648" s="2">
        <v>39630</v>
      </c>
      <c r="BW648">
        <v>115.10546875</v>
      </c>
      <c r="BX648" s="22">
        <f>_xll.BDH(BX$3&amp;" Govt",$A$8,BV648,BV648)</f>
        <v>1.0823499999999999</v>
      </c>
      <c r="BY648">
        <f t="shared" si="269"/>
        <v>106.34773294220909</v>
      </c>
      <c r="BZ648" s="2">
        <v>39812</v>
      </c>
      <c r="CA648">
        <v>108.7734375</v>
      </c>
      <c r="CB648" s="22">
        <f>_xll.BDH(CB$3&amp;" Govt",$A$8,BZ648,BZ648)</f>
        <v>1.07311</v>
      </c>
      <c r="CC648">
        <f t="shared" si="270"/>
        <v>101.36280297453197</v>
      </c>
      <c r="CD648" s="2">
        <v>39994</v>
      </c>
      <c r="CE648">
        <v>111.44140625</v>
      </c>
      <c r="CF648" s="22">
        <f>_xll.BDH(CF$3&amp;" Govt",$A$8,CD648,CD648)</f>
        <v>1.05731</v>
      </c>
      <c r="CG648">
        <f t="shared" si="271"/>
        <v>105.40088171870123</v>
      </c>
      <c r="CJ648" s="22"/>
      <c r="CN648" s="22"/>
      <c r="CR648" s="22"/>
      <c r="CV648" s="22"/>
      <c r="CZ648" s="22"/>
      <c r="DB648" s="2">
        <v>39099</v>
      </c>
      <c r="DC648">
        <v>105.16796875</v>
      </c>
      <c r="DD648" s="22">
        <f>_xll.BDH(DD$3&amp;" Govt",$A$8,DB648,DB648)</f>
        <v>1.06975</v>
      </c>
      <c r="DE648">
        <f t="shared" si="272"/>
        <v>98.31079107268053</v>
      </c>
      <c r="DF648" s="2">
        <v>39640</v>
      </c>
      <c r="DG648">
        <v>109.171875</v>
      </c>
      <c r="DH648" s="22">
        <f>_xll.BDH(DH$3&amp;" Govt",$A$8,DF648,DF648)</f>
        <v>1.0852900000000001</v>
      </c>
      <c r="DI648">
        <f t="shared" si="273"/>
        <v>100.59235319591997</v>
      </c>
      <c r="DJ648" s="2">
        <v>40004</v>
      </c>
      <c r="DK648">
        <v>108.390625</v>
      </c>
      <c r="DL648" s="22">
        <f>_xll.BDH(DL$3&amp;" Govt",$A$8,DJ648,DJ648)</f>
        <v>1.05829</v>
      </c>
      <c r="DM648">
        <f t="shared" si="274"/>
        <v>102.42053217927034</v>
      </c>
      <c r="DP648" s="22"/>
    </row>
    <row r="649" spans="4:120" x14ac:dyDescent="0.25">
      <c r="D649" s="2"/>
      <c r="F649" s="2">
        <v>39097</v>
      </c>
      <c r="G649">
        <v>127.20703125</v>
      </c>
      <c r="H649" s="22">
        <f>_xll.BDH(H$3&amp;" Govt",$A$8,F649,F649)</f>
        <v>1.27285</v>
      </c>
      <c r="I649" s="14">
        <f t="shared" si="254"/>
        <v>99.938744746042346</v>
      </c>
      <c r="J649" s="2">
        <v>39097</v>
      </c>
      <c r="K649">
        <v>125.73046875</v>
      </c>
      <c r="L649" s="22">
        <f>_xll.BDH(L$3&amp;" Govt",$A$8,J649,J649)</f>
        <v>1.24827</v>
      </c>
      <c r="M649">
        <f t="shared" si="255"/>
        <v>100.72377670696244</v>
      </c>
      <c r="N649" s="2">
        <v>39097</v>
      </c>
      <c r="O649">
        <v>125.98828125</v>
      </c>
      <c r="P649" s="22">
        <f>_xll.BDH(P$3&amp;" Govt",$A$8,N649,N649)</f>
        <v>1.22966</v>
      </c>
      <c r="Q649">
        <f t="shared" si="256"/>
        <v>102.45781862466048</v>
      </c>
      <c r="R649" s="2">
        <v>39097</v>
      </c>
      <c r="S649">
        <v>125.734375</v>
      </c>
      <c r="T649" s="22">
        <f>_xll.BDH(T$3&amp;" Govt",$A$8,R649,R649)</f>
        <v>1.1986300000000001</v>
      </c>
      <c r="U649">
        <f t="shared" si="257"/>
        <v>104.89840484553197</v>
      </c>
      <c r="V649" s="2">
        <v>39192</v>
      </c>
      <c r="W649">
        <v>103.48046875</v>
      </c>
      <c r="X649" s="22">
        <f>_xll.BDH(X$3&amp;" Govt",$A$8,V649,V649)</f>
        <v>1.07209</v>
      </c>
      <c r="Y649">
        <f t="shared" si="258"/>
        <v>96.52218447145296</v>
      </c>
      <c r="Z649" s="2">
        <v>39097</v>
      </c>
      <c r="AA649">
        <v>120.203125</v>
      </c>
      <c r="AB649" s="22">
        <f>_xll.BDH(AB$3&amp;" Govt",$A$8,Z649,Z649)</f>
        <v>1.15869</v>
      </c>
      <c r="AC649">
        <f t="shared" si="259"/>
        <v>103.74053888442982</v>
      </c>
      <c r="AD649" s="2">
        <v>39734</v>
      </c>
      <c r="AE649">
        <v>111.14453125</v>
      </c>
      <c r="AF649" s="22">
        <f>_xll.BDH(AF$3&amp;" Govt",$A$8,AD649,AD649)</f>
        <v>1.10649</v>
      </c>
      <c r="AG649">
        <f t="shared" si="260"/>
        <v>100.44784069444822</v>
      </c>
      <c r="AH649" s="2">
        <v>39097</v>
      </c>
      <c r="AI649">
        <v>118.06640625</v>
      </c>
      <c r="AJ649" s="22">
        <f>_xll.BDH(AJ$3&amp;" Govt",$A$8,AH649,AH649)</f>
        <v>1.1357299999999999</v>
      </c>
      <c r="AK649">
        <f t="shared" si="261"/>
        <v>103.95640359064215</v>
      </c>
      <c r="AL649" s="2">
        <v>40098</v>
      </c>
      <c r="AM649">
        <v>111.3671875</v>
      </c>
      <c r="AN649" s="22">
        <f>_xll.BDH(AN$3&amp;" Govt",$A$8,AL649,AL649)</f>
        <v>1.0621</v>
      </c>
      <c r="AO649">
        <f t="shared" si="262"/>
        <v>104.85565153940307</v>
      </c>
      <c r="AP649" s="2">
        <v>39097</v>
      </c>
      <c r="AQ649">
        <v>114.93359375</v>
      </c>
      <c r="AR649" s="22">
        <f>_xll.BDH(AR$3&amp;" Govt",$A$8,AP649,AP649)</f>
        <v>1.1215999999999999</v>
      </c>
      <c r="AS649">
        <f t="shared" si="263"/>
        <v>102.47289029065621</v>
      </c>
      <c r="AV649" s="22"/>
      <c r="AX649" s="2">
        <v>39097</v>
      </c>
      <c r="AY649">
        <v>105.59765625</v>
      </c>
      <c r="AZ649" s="22">
        <f>_xll.BDH(AZ$3&amp;" Govt",$A$8,AX649,AX649)</f>
        <v>1.0980000000000001</v>
      </c>
      <c r="BA649">
        <f t="shared" si="264"/>
        <v>96.172728825136602</v>
      </c>
      <c r="BB649" s="2">
        <v>39097</v>
      </c>
      <c r="BC649">
        <v>105.4921875</v>
      </c>
      <c r="BD649" s="22">
        <f>_xll.BDH(BD$3&amp;" Govt",$A$8,BB649,BB649)</f>
        <v>1.09141</v>
      </c>
      <c r="BE649">
        <f t="shared" si="265"/>
        <v>96.656790298787811</v>
      </c>
      <c r="BH649" s="22"/>
      <c r="BJ649" s="2">
        <v>39097</v>
      </c>
      <c r="BK649">
        <v>103.2578125</v>
      </c>
      <c r="BL649" s="22">
        <f>_xll.BDH(BL$3&amp;" Govt",$A$8,BJ649,BJ649)</f>
        <v>1.06986</v>
      </c>
      <c r="BM649">
        <f t="shared" si="266"/>
        <v>96.515256669096885</v>
      </c>
      <c r="BN649" s="2">
        <v>39272</v>
      </c>
      <c r="BO649">
        <v>101.125</v>
      </c>
      <c r="BP649" s="22">
        <f>_xll.BDH(BP$3&amp;" Govt",$A$8,BN649,BN649)</f>
        <v>1.0841400000000001</v>
      </c>
      <c r="BQ649">
        <f t="shared" si="267"/>
        <v>93.276698581364016</v>
      </c>
      <c r="BR649" s="2">
        <v>39451</v>
      </c>
      <c r="BS649">
        <v>111.96484375</v>
      </c>
      <c r="BT649" s="22">
        <f>_xll.BDH(BT$3&amp;" Govt",$A$8,BR649,BR649)</f>
        <v>1.0747899999999999</v>
      </c>
      <c r="BU649">
        <f t="shared" si="268"/>
        <v>104.17369323309671</v>
      </c>
      <c r="BV649" s="2">
        <v>39631</v>
      </c>
      <c r="BW649">
        <v>115.8359375</v>
      </c>
      <c r="BX649" s="22">
        <f>_xll.BDH(BX$3&amp;" Govt",$A$8,BV649,BV649)</f>
        <v>1.0826500000000001</v>
      </c>
      <c r="BY649">
        <f t="shared" si="269"/>
        <v>106.99296864175864</v>
      </c>
      <c r="BZ649" s="2">
        <v>39813</v>
      </c>
      <c r="CA649">
        <v>107.75</v>
      </c>
      <c r="CB649" s="22">
        <f>_xll.BDH(CB$3&amp;" Govt",$A$8,BZ649,BZ649)</f>
        <v>1.0727500000000001</v>
      </c>
      <c r="CC649">
        <f t="shared" si="270"/>
        <v>100.44278722908412</v>
      </c>
      <c r="CD649" s="2">
        <v>39995</v>
      </c>
      <c r="CE649">
        <v>111.26171875</v>
      </c>
      <c r="CF649" s="22">
        <f>_xll.BDH(CF$3&amp;" Govt",$A$8,CD649,CD649)</f>
        <v>1.0573999999999999</v>
      </c>
      <c r="CG649">
        <f t="shared" si="271"/>
        <v>105.22197725553245</v>
      </c>
      <c r="CJ649" s="22"/>
      <c r="CN649" s="22"/>
      <c r="CR649" s="22"/>
      <c r="CV649" s="22"/>
      <c r="CZ649" s="22"/>
      <c r="DB649" s="2">
        <v>39100</v>
      </c>
      <c r="DC649">
        <v>105.72265625</v>
      </c>
      <c r="DD649" s="22">
        <f>_xll.BDH(DD$3&amp;" Govt",$A$8,DB649,DB649)</f>
        <v>1.0697000000000001</v>
      </c>
      <c r="DE649">
        <f t="shared" si="272"/>
        <v>98.833931242404404</v>
      </c>
      <c r="DF649" s="2">
        <v>39643</v>
      </c>
      <c r="DG649">
        <v>109.78515625</v>
      </c>
      <c r="DH649" s="22">
        <f>_xll.BDH(DH$3&amp;" Govt",$A$8,DF649,DF649)</f>
        <v>1.0861799999999999</v>
      </c>
      <c r="DI649">
        <f t="shared" si="273"/>
        <v>101.07455140952698</v>
      </c>
      <c r="DJ649" s="2">
        <v>40007</v>
      </c>
      <c r="DK649">
        <v>107.5</v>
      </c>
      <c r="DL649" s="22">
        <f>_xll.BDH(DL$3&amp;" Govt",$A$8,DJ649,DJ649)</f>
        <v>1.0585800000000001</v>
      </c>
      <c r="DM649">
        <f t="shared" si="274"/>
        <v>101.55113453872168</v>
      </c>
      <c r="DP649" s="22"/>
    </row>
    <row r="650" spans="4:120" x14ac:dyDescent="0.25">
      <c r="D650" s="2"/>
      <c r="H650" s="22"/>
      <c r="I650" s="14"/>
      <c r="J650" s="2">
        <v>39098</v>
      </c>
      <c r="K650">
        <v>125.6796875</v>
      </c>
      <c r="L650" s="22">
        <f>_xll.BDH(L$3&amp;" Govt",$A$8,J650,J650)</f>
        <v>1.24821</v>
      </c>
      <c r="M650">
        <f t="shared" si="255"/>
        <v>100.68793512309627</v>
      </c>
      <c r="N650" s="2">
        <v>39098</v>
      </c>
      <c r="O650">
        <v>125.9375</v>
      </c>
      <c r="P650" s="22">
        <f>_xll.BDH(P$3&amp;" Govt",$A$8,N650,N650)</f>
        <v>1.2296</v>
      </c>
      <c r="Q650">
        <f t="shared" si="256"/>
        <v>102.42151919323356</v>
      </c>
      <c r="R650" s="2">
        <v>39098</v>
      </c>
      <c r="S650">
        <v>125.76171875</v>
      </c>
      <c r="T650" s="22">
        <f>_xll.BDH(T$3&amp;" Govt",$A$8,R650,R650)</f>
        <v>1.19858</v>
      </c>
      <c r="U650">
        <f t="shared" si="257"/>
        <v>104.92559424485641</v>
      </c>
      <c r="V650" s="2">
        <v>39195</v>
      </c>
      <c r="W650">
        <v>103.62109375</v>
      </c>
      <c r="X650" s="22">
        <f>_xll.BDH(X$3&amp;" Govt",$A$8,V650,V650)</f>
        <v>1.0726599999999999</v>
      </c>
      <c r="Y650">
        <f t="shared" si="258"/>
        <v>96.60199294277777</v>
      </c>
      <c r="Z650" s="2">
        <v>39098</v>
      </c>
      <c r="AA650">
        <v>120.296875</v>
      </c>
      <c r="AB650" s="22">
        <f>_xll.BDH(AB$3&amp;" Govt",$A$8,Z650,Z650)</f>
        <v>1.1586400000000001</v>
      </c>
      <c r="AC650">
        <f t="shared" si="259"/>
        <v>103.82592953807912</v>
      </c>
      <c r="AD650" s="2">
        <v>39735</v>
      </c>
      <c r="AE650">
        <v>109.1171875</v>
      </c>
      <c r="AF650" s="22">
        <f>_xll.BDH(AF$3&amp;" Govt",$A$8,AD650,AD650)</f>
        <v>1.1063499999999999</v>
      </c>
      <c r="AG650">
        <f t="shared" si="260"/>
        <v>98.628090116147703</v>
      </c>
      <c r="AH650" s="2">
        <v>39098</v>
      </c>
      <c r="AI650">
        <v>118.1796875</v>
      </c>
      <c r="AJ650" s="22">
        <f>_xll.BDH(AJ$3&amp;" Govt",$A$8,AH650,AH650)</f>
        <v>1.13567</v>
      </c>
      <c r="AK650">
        <f t="shared" si="261"/>
        <v>104.06164422763655</v>
      </c>
      <c r="AL650" s="2">
        <v>40099</v>
      </c>
      <c r="AM650">
        <v>111.61328125</v>
      </c>
      <c r="AN650" s="22">
        <f>_xll.BDH(AN$3&amp;" Govt",$A$8,AL650,AL650)</f>
        <v>1.0621700000000001</v>
      </c>
      <c r="AO650">
        <f t="shared" si="262"/>
        <v>105.08043086323281</v>
      </c>
      <c r="AP650" s="2">
        <v>39098</v>
      </c>
      <c r="AQ650">
        <v>115.04296875</v>
      </c>
      <c r="AR650" s="22">
        <f>_xll.BDH(AR$3&amp;" Govt",$A$8,AP650,AP650)</f>
        <v>1.12155</v>
      </c>
      <c r="AS650">
        <f t="shared" si="263"/>
        <v>102.57497993847799</v>
      </c>
      <c r="AV650" s="22"/>
      <c r="AX650" s="2">
        <v>39098</v>
      </c>
      <c r="AY650">
        <v>105.71875</v>
      </c>
      <c r="AZ650" s="22">
        <f>_xll.BDH(AZ$3&amp;" Govt",$A$8,AX650,AX650)</f>
        <v>1.09795</v>
      </c>
      <c r="BA650">
        <f t="shared" si="264"/>
        <v>96.28739924404573</v>
      </c>
      <c r="BB650" s="2">
        <v>39098</v>
      </c>
      <c r="BC650">
        <v>105.61328125</v>
      </c>
      <c r="BD650" s="22">
        <f>_xll.BDH(BD$3&amp;" Govt",$A$8,BB650,BB650)</f>
        <v>1.0913599999999999</v>
      </c>
      <c r="BE650">
        <f t="shared" si="265"/>
        <v>96.772175313370482</v>
      </c>
      <c r="BH650" s="22"/>
      <c r="BJ650" s="2">
        <v>39098</v>
      </c>
      <c r="BK650">
        <v>103.42578125</v>
      </c>
      <c r="BL650" s="22">
        <f>_xll.BDH(BL$3&amp;" Govt",$A$8,BJ650,BJ650)</f>
        <v>1.0698099999999999</v>
      </c>
      <c r="BM650">
        <f t="shared" si="266"/>
        <v>96.676775548929257</v>
      </c>
      <c r="BN650" s="2">
        <v>39273</v>
      </c>
      <c r="BO650">
        <v>101.828125</v>
      </c>
      <c r="BP650" s="22">
        <f>_xll.BDH(BP$3&amp;" Govt",$A$8,BN650,BN650)</f>
        <v>1.08436</v>
      </c>
      <c r="BQ650">
        <f t="shared" si="267"/>
        <v>93.906198126083595</v>
      </c>
      <c r="BR650" s="2">
        <v>39454</v>
      </c>
      <c r="BS650">
        <v>112.05859375</v>
      </c>
      <c r="BT650" s="22">
        <f>_xll.BDH(BT$3&amp;" Govt",$A$8,BR650,BR650)</f>
        <v>1.0753999999999999</v>
      </c>
      <c r="BU650">
        <f t="shared" si="268"/>
        <v>104.20177957039242</v>
      </c>
      <c r="BV650" s="2">
        <v>39632</v>
      </c>
      <c r="BW650">
        <v>116.0703125</v>
      </c>
      <c r="BX650" s="22">
        <f>_xll.BDH(BX$3&amp;" Govt",$A$8,BV650,BV650)</f>
        <v>1.08294</v>
      </c>
      <c r="BY650">
        <f t="shared" si="269"/>
        <v>107.18074177701442</v>
      </c>
      <c r="BZ650" s="2">
        <v>39814</v>
      </c>
      <c r="CA650">
        <v>107.75</v>
      </c>
      <c r="CB650" s="22">
        <f>_xll.BDH(CB$3&amp;" Govt",$A$8,BZ650,BZ650)</f>
        <v>1.0724</v>
      </c>
      <c r="CC650">
        <f t="shared" si="270"/>
        <v>100.47556881760536</v>
      </c>
      <c r="CD650" s="2">
        <v>39996</v>
      </c>
      <c r="CE650">
        <v>111.09765625</v>
      </c>
      <c r="CF650" s="22">
        <f>_xll.BDH(CF$3&amp;" Govt",$A$8,CD650,CD650)</f>
        <v>1.0575000000000001</v>
      </c>
      <c r="CG650">
        <f t="shared" si="271"/>
        <v>105.05688534278958</v>
      </c>
      <c r="CJ650" s="22"/>
      <c r="CN650" s="22"/>
      <c r="CR650" s="22"/>
      <c r="CV650" s="22"/>
      <c r="CZ650" s="22"/>
      <c r="DB650" s="2">
        <v>39101</v>
      </c>
      <c r="DC650">
        <v>105.8125</v>
      </c>
      <c r="DD650" s="22">
        <f>_xll.BDH(DD$3&amp;" Govt",$A$8,DB650,DB650)</f>
        <v>1.06965</v>
      </c>
      <c r="DE650">
        <f t="shared" si="272"/>
        <v>98.922544757631002</v>
      </c>
      <c r="DF650" s="2">
        <v>39644</v>
      </c>
      <c r="DG650">
        <v>109.76953125</v>
      </c>
      <c r="DH650" s="22">
        <f>_xll.BDH(DH$3&amp;" Govt",$A$8,DF650,DF650)</f>
        <v>1.08647</v>
      </c>
      <c r="DI650">
        <f t="shared" si="273"/>
        <v>101.03319120638398</v>
      </c>
      <c r="DJ650" s="2">
        <v>40008</v>
      </c>
      <c r="DK650">
        <v>106.078125</v>
      </c>
      <c r="DL650" s="22">
        <f>_xll.BDH(DL$3&amp;" Govt",$A$8,DJ650,DJ650)</f>
        <v>1.0586800000000001</v>
      </c>
      <c r="DM650">
        <f t="shared" si="274"/>
        <v>100.19847829372425</v>
      </c>
      <c r="DP650" s="22"/>
    </row>
    <row r="651" spans="4:120" x14ac:dyDescent="0.25">
      <c r="D651" s="2"/>
      <c r="H651" s="22"/>
      <c r="I651" s="14"/>
      <c r="J651" s="2">
        <v>39099</v>
      </c>
      <c r="K651">
        <v>125.72265625</v>
      </c>
      <c r="L651" s="22">
        <f>_xll.BDH(L$3&amp;" Govt",$A$8,J651,J651)</f>
        <v>1.2481500000000001</v>
      </c>
      <c r="M651">
        <f t="shared" si="255"/>
        <v>100.72720125786162</v>
      </c>
      <c r="N651" s="2">
        <v>39099</v>
      </c>
      <c r="O651">
        <v>125.9453125</v>
      </c>
      <c r="P651" s="22">
        <f>_xll.BDH(P$3&amp;" Govt",$A$8,N651,N651)</f>
        <v>1.2295400000000001</v>
      </c>
      <c r="Q651">
        <f t="shared" si="256"/>
        <v>102.43287123639735</v>
      </c>
      <c r="R651" s="2">
        <v>39099</v>
      </c>
      <c r="S651">
        <v>125.78515625</v>
      </c>
      <c r="T651" s="22">
        <f>_xll.BDH(T$3&amp;" Govt",$A$8,R651,R651)</f>
        <v>1.19852</v>
      </c>
      <c r="U651">
        <f t="shared" si="257"/>
        <v>104.95040237125788</v>
      </c>
      <c r="V651" s="2">
        <v>39196</v>
      </c>
      <c r="W651">
        <v>103.80859375</v>
      </c>
      <c r="X651" s="22">
        <f>_xll.BDH(X$3&amp;" Govt",$A$8,V651,V651)</f>
        <v>1.0728500000000001</v>
      </c>
      <c r="Y651">
        <f t="shared" si="258"/>
        <v>96.759653026984196</v>
      </c>
      <c r="Z651" s="2">
        <v>39099</v>
      </c>
      <c r="AA651">
        <v>120.1953125</v>
      </c>
      <c r="AB651" s="22">
        <f>_xll.BDH(AB$3&amp;" Govt",$A$8,Z651,Z651)</f>
        <v>1.1585799999999999</v>
      </c>
      <c r="AC651">
        <f t="shared" si="259"/>
        <v>103.74364523813634</v>
      </c>
      <c r="AD651" s="2">
        <v>39736</v>
      </c>
      <c r="AE651">
        <v>108.59375</v>
      </c>
      <c r="AF651" s="22">
        <f>_xll.BDH(AF$3&amp;" Govt",$A$8,AD651,AD651)</f>
        <v>1.1062099999999999</v>
      </c>
      <c r="AG651">
        <f t="shared" si="260"/>
        <v>98.167391363303537</v>
      </c>
      <c r="AH651" s="2">
        <v>39099</v>
      </c>
      <c r="AI651">
        <v>118.09375</v>
      </c>
      <c r="AJ651" s="22">
        <f>_xll.BDH(AJ$3&amp;" Govt",$A$8,AH651,AH651)</f>
        <v>1.1356200000000001</v>
      </c>
      <c r="AK651">
        <f t="shared" si="261"/>
        <v>103.99055141684718</v>
      </c>
      <c r="AL651" s="2">
        <v>40100</v>
      </c>
      <c r="AM651">
        <v>110.5</v>
      </c>
      <c r="AN651" s="22">
        <f>_xll.BDH(AN$3&amp;" Govt",$A$8,AL651,AL651)</f>
        <v>1.0622499999999999</v>
      </c>
      <c r="AO651">
        <f t="shared" si="262"/>
        <v>104.02447634737587</v>
      </c>
      <c r="AP651" s="2">
        <v>39099</v>
      </c>
      <c r="AQ651">
        <v>114.95703125</v>
      </c>
      <c r="AR651" s="22">
        <f>_xll.BDH(AR$3&amp;" Govt",$A$8,AP651,AP651)</f>
        <v>1.1214999999999999</v>
      </c>
      <c r="AS651">
        <f t="shared" si="263"/>
        <v>102.5029257690593</v>
      </c>
      <c r="AV651" s="22"/>
      <c r="AX651" s="2">
        <v>39099</v>
      </c>
      <c r="AY651">
        <v>105.6171875</v>
      </c>
      <c r="AZ651" s="22">
        <f>_xll.BDH(AZ$3&amp;" Govt",$A$8,AX651,AX651)</f>
        <v>1.0979000000000001</v>
      </c>
      <c r="BA651">
        <f t="shared" si="264"/>
        <v>96.199278167410498</v>
      </c>
      <c r="BB651" s="2">
        <v>39099</v>
      </c>
      <c r="BC651">
        <v>105.51171875</v>
      </c>
      <c r="BD651" s="22">
        <f>_xll.BDH(BD$3&amp;" Govt",$A$8,BB651,BB651)</f>
        <v>1.09131</v>
      </c>
      <c r="BE651">
        <f t="shared" si="265"/>
        <v>96.683544318296356</v>
      </c>
      <c r="BH651" s="22"/>
      <c r="BJ651" s="2">
        <v>39099</v>
      </c>
      <c r="BK651">
        <v>103.359375</v>
      </c>
      <c r="BL651" s="22">
        <f>_xll.BDH(BL$3&amp;" Govt",$A$8,BJ651,BJ651)</f>
        <v>1.06975</v>
      </c>
      <c r="BM651">
        <f t="shared" si="266"/>
        <v>96.620121523720499</v>
      </c>
      <c r="BN651" s="2">
        <v>39274</v>
      </c>
      <c r="BO651">
        <v>101.34375</v>
      </c>
      <c r="BP651" s="22">
        <f>_xll.BDH(BP$3&amp;" Govt",$A$8,BN651,BN651)</f>
        <v>1.08457</v>
      </c>
      <c r="BQ651">
        <f t="shared" si="267"/>
        <v>93.441409959707528</v>
      </c>
      <c r="BR651" s="2">
        <v>39455</v>
      </c>
      <c r="BS651">
        <v>112.5078125</v>
      </c>
      <c r="BT651" s="22">
        <f>_xll.BDH(BT$3&amp;" Govt",$A$8,BR651,BR651)</f>
        <v>1.07561</v>
      </c>
      <c r="BU651">
        <f t="shared" si="268"/>
        <v>104.59907633807794</v>
      </c>
      <c r="BV651" s="2">
        <v>39633</v>
      </c>
      <c r="BW651">
        <v>116.0703125</v>
      </c>
      <c r="BX651" s="22">
        <f>_xll.BDH(BX$3&amp;" Govt",$A$8,BV651,BV651)</f>
        <v>1.08324</v>
      </c>
      <c r="BY651">
        <f t="shared" si="269"/>
        <v>107.15105839887744</v>
      </c>
      <c r="BZ651" s="2">
        <v>39815</v>
      </c>
      <c r="CA651">
        <v>106.703125</v>
      </c>
      <c r="CB651" s="22">
        <f>_xll.BDH(CB$3&amp;" Govt",$A$8,BZ651,BZ651)</f>
        <v>1.0717399999999999</v>
      </c>
      <c r="CC651">
        <f t="shared" si="270"/>
        <v>99.560644372702342</v>
      </c>
      <c r="CD651" s="2">
        <v>39997</v>
      </c>
      <c r="CE651">
        <v>111.1171875</v>
      </c>
      <c r="CF651" s="22">
        <f>_xll.BDH(CF$3&amp;" Govt",$A$8,CD651,CD651)</f>
        <v>1.0576000000000001</v>
      </c>
      <c r="CG651">
        <f t="shared" si="271"/>
        <v>105.06541934568834</v>
      </c>
      <c r="CJ651" s="22"/>
      <c r="CN651" s="22"/>
      <c r="CR651" s="22"/>
      <c r="CV651" s="22"/>
      <c r="CZ651" s="22"/>
      <c r="DB651" s="2">
        <v>39104</v>
      </c>
      <c r="DC651">
        <v>106.21484375</v>
      </c>
      <c r="DD651" s="22">
        <f>_xll.BDH(DD$3&amp;" Govt",$A$8,DB651,DB651)</f>
        <v>1.0695000000000001</v>
      </c>
      <c r="DE651">
        <f t="shared" si="272"/>
        <v>99.312616877045343</v>
      </c>
      <c r="DF651" s="2">
        <v>39645</v>
      </c>
      <c r="DG651">
        <v>108.515625</v>
      </c>
      <c r="DH651" s="22">
        <f>_xll.BDH(DH$3&amp;" Govt",$A$8,DF651,DF651)</f>
        <v>1.08677</v>
      </c>
      <c r="DI651">
        <f t="shared" si="273"/>
        <v>99.85150951903347</v>
      </c>
      <c r="DJ651" s="2">
        <v>40009</v>
      </c>
      <c r="DK651">
        <v>105.796875</v>
      </c>
      <c r="DL651" s="22">
        <f>_xll.BDH(DL$3&amp;" Govt",$A$8,DJ651,DJ651)</f>
        <v>1.0587800000000001</v>
      </c>
      <c r="DM651">
        <f t="shared" si="274"/>
        <v>99.923378794461541</v>
      </c>
      <c r="DP651" s="22"/>
    </row>
    <row r="652" spans="4:120" x14ac:dyDescent="0.25">
      <c r="D652" s="2"/>
      <c r="H652" s="22"/>
      <c r="I652" s="14"/>
      <c r="J652" s="2">
        <v>39100</v>
      </c>
      <c r="K652">
        <v>125.69140625</v>
      </c>
      <c r="L652" s="22">
        <f>_xll.BDH(L$3&amp;" Govt",$A$8,J652,J652)</f>
        <v>1.2480899999999999</v>
      </c>
      <c r="M652">
        <f t="shared" si="255"/>
        <v>100.70700530410468</v>
      </c>
      <c r="N652" s="2">
        <v>39100</v>
      </c>
      <c r="O652">
        <v>125.859375</v>
      </c>
      <c r="P652" s="22">
        <f>_xll.BDH(P$3&amp;" Govt",$A$8,N652,N652)</f>
        <v>1.2294799999999999</v>
      </c>
      <c r="Q652">
        <f t="shared" si="256"/>
        <v>102.36797263883919</v>
      </c>
      <c r="R652" s="2">
        <v>39100</v>
      </c>
      <c r="S652">
        <v>125.69921875</v>
      </c>
      <c r="T652" s="22">
        <f>_xll.BDH(T$3&amp;" Govt",$A$8,R652,R652)</f>
        <v>1.1984600000000001</v>
      </c>
      <c r="U652">
        <f t="shared" si="257"/>
        <v>104.88395002753533</v>
      </c>
      <c r="V652" s="2">
        <v>39197</v>
      </c>
      <c r="W652">
        <v>103.8984375</v>
      </c>
      <c r="X652" s="22">
        <f>_xll.BDH(X$3&amp;" Govt",$A$8,V652,V652)</f>
        <v>1.07304</v>
      </c>
      <c r="Y652">
        <f t="shared" si="258"/>
        <v>96.826248322522929</v>
      </c>
      <c r="Z652" s="2">
        <v>39100</v>
      </c>
      <c r="AA652">
        <v>120.19921875</v>
      </c>
      <c r="AB652" s="22">
        <f>_xll.BDH(AB$3&amp;" Govt",$A$8,Z652,Z652)</f>
        <v>1.15852</v>
      </c>
      <c r="AC652">
        <f t="shared" si="259"/>
        <v>103.75238990263439</v>
      </c>
      <c r="AD652" s="2">
        <v>39737</v>
      </c>
      <c r="AE652">
        <v>107.03125</v>
      </c>
      <c r="AF652" s="22">
        <f>_xll.BDH(AF$3&amp;" Govt",$A$8,AD652,AD652)</f>
        <v>1.1060699999999999</v>
      </c>
      <c r="AG652">
        <f t="shared" si="260"/>
        <v>96.767157594004004</v>
      </c>
      <c r="AH652" s="2">
        <v>39100</v>
      </c>
      <c r="AI652">
        <v>118.1171875</v>
      </c>
      <c r="AJ652" s="22">
        <f>_xll.BDH(AJ$3&amp;" Govt",$A$8,AH652,AH652)</f>
        <v>1.1355599999999999</v>
      </c>
      <c r="AK652">
        <f t="shared" si="261"/>
        <v>104.01668560005636</v>
      </c>
      <c r="AL652" s="2">
        <v>40101</v>
      </c>
      <c r="AM652">
        <v>110.5625</v>
      </c>
      <c r="AN652" s="22">
        <f>_xll.BDH(AN$3&amp;" Govt",$A$8,AL652,AL652)</f>
        <v>1.06233</v>
      </c>
      <c r="AO652">
        <f t="shared" si="262"/>
        <v>104.07547560550864</v>
      </c>
      <c r="AP652" s="2">
        <v>39100</v>
      </c>
      <c r="AQ652">
        <v>114.98046875</v>
      </c>
      <c r="AR652" s="22">
        <f>_xll.BDH(AR$3&amp;" Govt",$A$8,AP652,AP652)</f>
        <v>1.12144</v>
      </c>
      <c r="AS652">
        <f t="shared" si="263"/>
        <v>102.52930941468112</v>
      </c>
      <c r="AV652" s="22"/>
      <c r="AX652" s="2">
        <v>39100</v>
      </c>
      <c r="AY652">
        <v>105.71875</v>
      </c>
      <c r="AZ652" s="22">
        <f>_xll.BDH(AZ$3&amp;" Govt",$A$8,AX652,AX652)</f>
        <v>1.09785</v>
      </c>
      <c r="BA652">
        <f t="shared" si="264"/>
        <v>96.296169786400696</v>
      </c>
      <c r="BB652" s="2">
        <v>39100</v>
      </c>
      <c r="BC652">
        <v>105.61328125</v>
      </c>
      <c r="BD652" s="22">
        <f>_xll.BDH(BD$3&amp;" Govt",$A$8,BB652,BB652)</f>
        <v>1.0912500000000001</v>
      </c>
      <c r="BE652">
        <f t="shared" si="265"/>
        <v>96.78193012600228</v>
      </c>
      <c r="BH652" s="22"/>
      <c r="BJ652" s="2">
        <v>39100</v>
      </c>
      <c r="BK652">
        <v>103.4609375</v>
      </c>
      <c r="BL652" s="22">
        <f>_xll.BDH(BL$3&amp;" Govt",$A$8,BJ652,BJ652)</f>
        <v>1.0697000000000001</v>
      </c>
      <c r="BM652">
        <f t="shared" si="266"/>
        <v>96.719582593250436</v>
      </c>
      <c r="BN652" s="2">
        <v>39275</v>
      </c>
      <c r="BO652">
        <v>101.08203125</v>
      </c>
      <c r="BP652" s="22">
        <f>_xll.BDH(BP$3&amp;" Govt",$A$8,BN652,BN652)</f>
        <v>1.0847800000000001</v>
      </c>
      <c r="BQ652">
        <f t="shared" si="267"/>
        <v>93.18205649993547</v>
      </c>
      <c r="BR652" s="2">
        <v>39456</v>
      </c>
      <c r="BS652">
        <v>112.11328125</v>
      </c>
      <c r="BT652" s="22">
        <f>_xll.BDH(BT$3&amp;" Govt",$A$8,BR652,BR652)</f>
        <v>1.0758099999999999</v>
      </c>
      <c r="BU652">
        <f t="shared" si="268"/>
        <v>104.21290120932136</v>
      </c>
      <c r="BV652" s="2">
        <v>39636</v>
      </c>
      <c r="BW652">
        <v>116.17578125</v>
      </c>
      <c r="BX652" s="22">
        <f>_xll.BDH(BX$3&amp;" Govt",$A$8,BV652,BV652)</f>
        <v>1.08412</v>
      </c>
      <c r="BY652">
        <f t="shared" si="269"/>
        <v>107.16136705346273</v>
      </c>
      <c r="BZ652" s="2">
        <v>39818</v>
      </c>
      <c r="CA652">
        <v>106.16015625</v>
      </c>
      <c r="CB652" s="22">
        <f>_xll.BDH(CB$3&amp;" Govt",$A$8,BZ652,BZ652)</f>
        <v>1.06975</v>
      </c>
      <c r="CC652">
        <f t="shared" si="270"/>
        <v>99.238285814442634</v>
      </c>
      <c r="CD652" s="2">
        <v>40000</v>
      </c>
      <c r="CE652">
        <v>110.8515625</v>
      </c>
      <c r="CF652" s="22">
        <f>_xll.BDH(CF$3&amp;" Govt",$A$8,CD652,CD652)</f>
        <v>1.05789</v>
      </c>
      <c r="CG652">
        <f t="shared" si="271"/>
        <v>104.78552826853453</v>
      </c>
      <c r="CJ652" s="22"/>
      <c r="CN652" s="22"/>
      <c r="CR652" s="22"/>
      <c r="CV652" s="22"/>
      <c r="CZ652" s="22"/>
      <c r="DB652" s="2">
        <v>39105</v>
      </c>
      <c r="DC652">
        <v>106.1171875</v>
      </c>
      <c r="DD652" s="22">
        <f>_xll.BDH(DD$3&amp;" Govt",$A$8,DB652,DB652)</f>
        <v>1.06945</v>
      </c>
      <c r="DE652">
        <f t="shared" si="272"/>
        <v>99.225945579503488</v>
      </c>
      <c r="DF652" s="2">
        <v>39646</v>
      </c>
      <c r="DG652">
        <v>107.80078125</v>
      </c>
      <c r="DH652" s="22">
        <f>_xll.BDH(DH$3&amp;" Govt",$A$8,DF652,DF652)</f>
        <v>1.0870599999999999</v>
      </c>
      <c r="DI652">
        <f t="shared" si="273"/>
        <v>99.167278025132021</v>
      </c>
      <c r="DJ652" s="2">
        <v>40010</v>
      </c>
      <c r="DK652">
        <v>106.87109375</v>
      </c>
      <c r="DL652" s="22">
        <f>_xll.BDH(DL$3&amp;" Govt",$A$8,DJ652,DJ652)</f>
        <v>1.05888</v>
      </c>
      <c r="DM652">
        <f t="shared" si="274"/>
        <v>100.92842791440012</v>
      </c>
      <c r="DP652" s="22"/>
    </row>
    <row r="653" spans="4:120" x14ac:dyDescent="0.25">
      <c r="D653" s="2"/>
      <c r="H653" s="22"/>
      <c r="I653" s="14"/>
      <c r="J653" s="2">
        <v>39101</v>
      </c>
      <c r="K653">
        <v>125.69140625</v>
      </c>
      <c r="L653" s="22">
        <f>_xll.BDH(L$3&amp;" Govt",$A$8,J653,J653)</f>
        <v>1.24803</v>
      </c>
      <c r="M653">
        <f t="shared" si="255"/>
        <v>100.71184687066817</v>
      </c>
      <c r="N653" s="2">
        <v>39101</v>
      </c>
      <c r="O653">
        <v>125.9375</v>
      </c>
      <c r="P653" s="22">
        <f>_xll.BDH(P$3&amp;" Govt",$A$8,N653,N653)</f>
        <v>1.22943</v>
      </c>
      <c r="Q653">
        <f t="shared" si="256"/>
        <v>102.4356815760149</v>
      </c>
      <c r="R653" s="2">
        <v>39101</v>
      </c>
      <c r="S653">
        <v>125.8203125</v>
      </c>
      <c r="T653" s="22">
        <f>_xll.BDH(T$3&amp;" Govt",$A$8,R653,R653)</f>
        <v>1.1983999999999999</v>
      </c>
      <c r="U653">
        <f t="shared" si="257"/>
        <v>104.99024741321763</v>
      </c>
      <c r="V653" s="2">
        <v>39198</v>
      </c>
      <c r="W653">
        <v>103.765625</v>
      </c>
      <c r="X653" s="22">
        <f>_xll.BDH(X$3&amp;" Govt",$A$8,V653,V653)</f>
        <v>1.0732299999999999</v>
      </c>
      <c r="Y653">
        <f t="shared" si="258"/>
        <v>96.68535635418317</v>
      </c>
      <c r="Z653" s="2">
        <v>39101</v>
      </c>
      <c r="AA653">
        <v>120.25390625</v>
      </c>
      <c r="AB653" s="22">
        <f>_xll.BDH(AB$3&amp;" Govt",$A$8,Z653,Z653)</f>
        <v>1.1584699999999999</v>
      </c>
      <c r="AC653">
        <f t="shared" si="259"/>
        <v>103.80407455523235</v>
      </c>
      <c r="AD653" s="2">
        <v>39738</v>
      </c>
      <c r="AE653">
        <v>106.59375</v>
      </c>
      <c r="AF653" s="22">
        <f>_xll.BDH(AF$3&amp;" Govt",$A$8,AD653,AD653)</f>
        <v>1.10592</v>
      </c>
      <c r="AG653">
        <f t="shared" si="260"/>
        <v>96.384684244791671</v>
      </c>
      <c r="AH653" s="2">
        <v>39101</v>
      </c>
      <c r="AI653">
        <v>118.1484375</v>
      </c>
      <c r="AJ653" s="22">
        <f>_xll.BDH(AJ$3&amp;" Govt",$A$8,AH653,AH653)</f>
        <v>1.13551</v>
      </c>
      <c r="AK653">
        <f t="shared" si="261"/>
        <v>104.04878644838003</v>
      </c>
      <c r="AL653" s="2">
        <v>40102</v>
      </c>
      <c r="AM653">
        <v>110.671875</v>
      </c>
      <c r="AN653" s="22">
        <f>_xll.BDH(AN$3&amp;" Govt",$A$8,AL653,AL653)</f>
        <v>1.0624100000000001</v>
      </c>
      <c r="AO653">
        <f t="shared" si="262"/>
        <v>104.17058856750218</v>
      </c>
      <c r="AP653" s="2">
        <v>39101</v>
      </c>
      <c r="AQ653">
        <v>115.04296875</v>
      </c>
      <c r="AR653" s="22">
        <f>_xll.BDH(AR$3&amp;" Govt",$A$8,AP653,AP653)</f>
        <v>1.1213899999999999</v>
      </c>
      <c r="AS653">
        <f t="shared" si="263"/>
        <v>102.58961534345768</v>
      </c>
      <c r="AV653" s="22"/>
      <c r="AX653" s="2">
        <v>39101</v>
      </c>
      <c r="AY653">
        <v>105.7890625</v>
      </c>
      <c r="AZ653" s="22">
        <f>_xll.BDH(AZ$3&amp;" Govt",$A$8,AX653,AX653)</f>
        <v>1.09779</v>
      </c>
      <c r="BA653">
        <f t="shared" si="264"/>
        <v>96.365482013864209</v>
      </c>
      <c r="BB653" s="2">
        <v>39101</v>
      </c>
      <c r="BC653">
        <v>105.66796875</v>
      </c>
      <c r="BD653" s="22">
        <f>_xll.BDH(BD$3&amp;" Govt",$A$8,BB653,BB653)</f>
        <v>1.0911999999999999</v>
      </c>
      <c r="BE653">
        <f t="shared" si="265"/>
        <v>96.836481625733143</v>
      </c>
      <c r="BH653" s="22"/>
      <c r="BJ653" s="2">
        <v>39101</v>
      </c>
      <c r="BK653">
        <v>103.53125</v>
      </c>
      <c r="BL653" s="22">
        <f>_xll.BDH(BL$3&amp;" Govt",$A$8,BJ653,BJ653)</f>
        <v>1.06965</v>
      </c>
      <c r="BM653">
        <f t="shared" si="266"/>
        <v>96.789837797410371</v>
      </c>
      <c r="BN653" s="2">
        <v>39276</v>
      </c>
      <c r="BO653">
        <v>100.375</v>
      </c>
      <c r="BP653" s="22">
        <f>_xll.BDH(BP$3&amp;" Govt",$A$8,BN653,BN653)</f>
        <v>1.085</v>
      </c>
      <c r="BQ653">
        <f t="shared" si="267"/>
        <v>92.511520737327189</v>
      </c>
      <c r="BR653" s="2">
        <v>39457</v>
      </c>
      <c r="BS653">
        <v>111.75390625</v>
      </c>
      <c r="BT653" s="22">
        <f>_xll.BDH(BT$3&amp;" Govt",$A$8,BR653,BR653)</f>
        <v>1.07602</v>
      </c>
      <c r="BU653">
        <f t="shared" si="268"/>
        <v>103.85857721046078</v>
      </c>
      <c r="BV653" s="2">
        <v>39637</v>
      </c>
      <c r="BW653">
        <v>115.91015625</v>
      </c>
      <c r="BX653" s="22">
        <f>_xll.BDH(BX$3&amp;" Govt",$A$8,BV653,BV653)</f>
        <v>1.0844100000000001</v>
      </c>
      <c r="BY653">
        <f t="shared" si="269"/>
        <v>106.88776039505352</v>
      </c>
      <c r="BZ653" s="2">
        <v>39819</v>
      </c>
      <c r="CA653">
        <v>107.8046875</v>
      </c>
      <c r="CB653" s="22">
        <f>_xll.BDH(CB$3&amp;" Govt",$A$8,BZ653,BZ653)</f>
        <v>1.0690900000000001</v>
      </c>
      <c r="CC653">
        <f t="shared" si="270"/>
        <v>100.83780364609153</v>
      </c>
      <c r="CD653" s="2">
        <v>40001</v>
      </c>
      <c r="CE653">
        <v>111.25</v>
      </c>
      <c r="CF653" s="22">
        <f>_xll.BDH(CF$3&amp;" Govt",$A$8,CD653,CD653)</f>
        <v>1.05799</v>
      </c>
      <c r="CG653">
        <f t="shared" si="271"/>
        <v>105.15222261079973</v>
      </c>
      <c r="CJ653" s="22"/>
      <c r="CN653" s="22"/>
      <c r="CR653" s="22"/>
      <c r="CV653" s="22"/>
      <c r="CZ653" s="22"/>
      <c r="DB653" s="2">
        <v>39106</v>
      </c>
      <c r="DC653">
        <v>106.3515625</v>
      </c>
      <c r="DD653" s="22">
        <f>_xll.BDH(DD$3&amp;" Govt",$A$8,DB653,DB653)</f>
        <v>1.0693900000000001</v>
      </c>
      <c r="DE653">
        <f t="shared" si="272"/>
        <v>99.450679826817151</v>
      </c>
      <c r="DF653" s="2">
        <v>39647</v>
      </c>
      <c r="DG653">
        <v>107.05859375</v>
      </c>
      <c r="DH653" s="22">
        <f>_xll.BDH(DH$3&amp;" Govt",$A$8,DF653,DF653)</f>
        <v>1.08735</v>
      </c>
      <c r="DI653">
        <f t="shared" si="273"/>
        <v>98.458264358302287</v>
      </c>
      <c r="DJ653" s="2">
        <v>40011</v>
      </c>
      <c r="DK653">
        <v>106.8046875</v>
      </c>
      <c r="DL653" s="22">
        <f>_xll.BDH(DL$3&amp;" Govt",$A$8,DJ653,DJ653)</f>
        <v>1.05898</v>
      </c>
      <c r="DM653">
        <f t="shared" si="274"/>
        <v>100.85618944644847</v>
      </c>
      <c r="DP653" s="22"/>
    </row>
    <row r="654" spans="4:120" x14ac:dyDescent="0.25">
      <c r="D654" s="2"/>
      <c r="H654" s="22"/>
      <c r="I654" s="14"/>
      <c r="J654" s="2">
        <v>39104</v>
      </c>
      <c r="K654">
        <v>125.77734375</v>
      </c>
      <c r="L654" s="22">
        <f>_xll.BDH(L$3&amp;" Govt",$A$8,J654,J654)</f>
        <v>1.2478499999999999</v>
      </c>
      <c r="M654">
        <f t="shared" si="255"/>
        <v>100.79524281764635</v>
      </c>
      <c r="N654" s="2">
        <v>39104</v>
      </c>
      <c r="O654">
        <v>126.05859375</v>
      </c>
      <c r="P654" s="22">
        <f>_xll.BDH(P$3&amp;" Govt",$A$8,N654,N654)</f>
        <v>1.22925</v>
      </c>
      <c r="Q654">
        <f t="shared" si="256"/>
        <v>102.54919158023185</v>
      </c>
      <c r="R654" s="2">
        <v>39104</v>
      </c>
      <c r="S654">
        <v>125.90234375</v>
      </c>
      <c r="T654" s="22">
        <f>_xll.BDH(T$3&amp;" Govt",$A$8,R654,R654)</f>
        <v>1.1982299999999999</v>
      </c>
      <c r="U654">
        <f t="shared" si="257"/>
        <v>105.07360335661768</v>
      </c>
      <c r="V654" s="2">
        <v>39199</v>
      </c>
      <c r="W654">
        <v>103.87890625</v>
      </c>
      <c r="X654" s="22">
        <f>_xll.BDH(X$3&amp;" Govt",$A$8,V654,V654)</f>
        <v>1.07342</v>
      </c>
      <c r="Y654">
        <f t="shared" si="258"/>
        <v>96.77377564233943</v>
      </c>
      <c r="Z654" s="2">
        <v>39104</v>
      </c>
      <c r="AA654">
        <v>120.40234375</v>
      </c>
      <c r="AB654" s="22">
        <f>_xll.BDH(AB$3&amp;" Govt",$A$8,Z654,Z654)</f>
        <v>1.1583000000000001</v>
      </c>
      <c r="AC654">
        <f t="shared" si="259"/>
        <v>103.94746071829404</v>
      </c>
      <c r="AD654" s="2">
        <v>39741</v>
      </c>
      <c r="AE654">
        <v>106.4140625</v>
      </c>
      <c r="AF654" s="22">
        <f>_xll.BDH(AF$3&amp;" Govt",$A$8,AD654,AD654)</f>
        <v>1.1054900000000001</v>
      </c>
      <c r="AG654">
        <f t="shared" si="260"/>
        <v>96.259633737075859</v>
      </c>
      <c r="AH654" s="2">
        <v>39104</v>
      </c>
      <c r="AI654">
        <v>118.3671875</v>
      </c>
      <c r="AJ654" s="22">
        <f>_xll.BDH(AJ$3&amp;" Govt",$A$8,AH654,AH654)</f>
        <v>1.13534</v>
      </c>
      <c r="AK654">
        <f t="shared" si="261"/>
        <v>104.25703974139905</v>
      </c>
      <c r="AL654" s="2">
        <v>40105</v>
      </c>
      <c r="AM654">
        <v>110.83203125</v>
      </c>
      <c r="AN654" s="22">
        <f>_xll.BDH(AN$3&amp;" Govt",$A$8,AL654,AL654)</f>
        <v>1.06264</v>
      </c>
      <c r="AO654">
        <f t="shared" si="262"/>
        <v>104.29875710494616</v>
      </c>
      <c r="AP654" s="2">
        <v>39104</v>
      </c>
      <c r="AQ654">
        <v>115.2578125</v>
      </c>
      <c r="AR654" s="22">
        <f>_xll.BDH(AR$3&amp;" Govt",$A$8,AP654,AP654)</f>
        <v>1.1212299999999999</v>
      </c>
      <c r="AS654">
        <f t="shared" si="263"/>
        <v>102.79586926857112</v>
      </c>
      <c r="AV654" s="22"/>
      <c r="AX654" s="2">
        <v>39104</v>
      </c>
      <c r="AY654">
        <v>106.01171875</v>
      </c>
      <c r="AZ654" s="22">
        <f>_xll.BDH(AZ$3&amp;" Govt",$A$8,AX654,AX654)</f>
        <v>1.0976399999999999</v>
      </c>
      <c r="BA654">
        <f t="shared" si="264"/>
        <v>96.581500993039612</v>
      </c>
      <c r="BB654" s="2">
        <v>39104</v>
      </c>
      <c r="BC654">
        <v>105.91015625</v>
      </c>
      <c r="BD654" s="22">
        <f>_xll.BDH(BD$3&amp;" Govt",$A$8,BB654,BB654)</f>
        <v>1.09104</v>
      </c>
      <c r="BE654">
        <f t="shared" si="265"/>
        <v>97.072661176492147</v>
      </c>
      <c r="BH654" s="22"/>
      <c r="BJ654" s="2">
        <v>39104</v>
      </c>
      <c r="BK654">
        <v>103.75</v>
      </c>
      <c r="BL654" s="22">
        <f>_xll.BDH(BL$3&amp;" Govt",$A$8,BJ654,BJ654)</f>
        <v>1.0695000000000001</v>
      </c>
      <c r="BM654">
        <f t="shared" si="266"/>
        <v>97.007947639083667</v>
      </c>
      <c r="BN654" s="2">
        <v>39279</v>
      </c>
      <c r="BO654">
        <v>100.5859375</v>
      </c>
      <c r="BP654" s="22">
        <f>_xll.BDH(BP$3&amp;" Govt",$A$8,BN654,BN654)</f>
        <v>1.0856399999999999</v>
      </c>
      <c r="BQ654">
        <f t="shared" si="267"/>
        <v>92.651281732434327</v>
      </c>
      <c r="BR654" s="2">
        <v>39458</v>
      </c>
      <c r="BS654">
        <v>112.77734375</v>
      </c>
      <c r="BT654" s="22">
        <f>_xll.BDH(BT$3&amp;" Govt",$A$8,BR654,BR654)</f>
        <v>1.07623</v>
      </c>
      <c r="BU654">
        <f t="shared" si="268"/>
        <v>104.78925856926493</v>
      </c>
      <c r="BV654" s="2">
        <v>39638</v>
      </c>
      <c r="BW654">
        <v>116.45703125</v>
      </c>
      <c r="BX654" s="22">
        <f>_xll.BDH(BX$3&amp;" Govt",$A$8,BV654,BV654)</f>
        <v>1.0847100000000001</v>
      </c>
      <c r="BY654">
        <f t="shared" si="269"/>
        <v>107.36236528657429</v>
      </c>
      <c r="BZ654" s="2">
        <v>39820</v>
      </c>
      <c r="CA654">
        <v>108.02734375</v>
      </c>
      <c r="CB654" s="22">
        <f>_xll.BDH(CB$3&amp;" Govt",$A$8,BZ654,BZ654)</f>
        <v>1.06843</v>
      </c>
      <c r="CC654">
        <f t="shared" si="270"/>
        <v>101.10848979343523</v>
      </c>
      <c r="CD654" s="2">
        <v>40002</v>
      </c>
      <c r="CE654">
        <v>111.76171875</v>
      </c>
      <c r="CF654" s="22">
        <f>_xll.BDH(CF$3&amp;" Govt",$A$8,CD654,CD654)</f>
        <v>1.05809</v>
      </c>
      <c r="CG654">
        <f t="shared" si="271"/>
        <v>105.62590965796861</v>
      </c>
      <c r="CJ654" s="22"/>
      <c r="CN654" s="22"/>
      <c r="CR654" s="22"/>
      <c r="CV654" s="22"/>
      <c r="CZ654" s="22"/>
      <c r="DB654" s="2">
        <v>39107</v>
      </c>
      <c r="DC654">
        <v>105.53515625</v>
      </c>
      <c r="DD654" s="22">
        <f>_xll.BDH(DD$3&amp;" Govt",$A$8,DB654,DB654)</f>
        <v>1.06934</v>
      </c>
      <c r="DE654">
        <f t="shared" si="272"/>
        <v>98.69186250397442</v>
      </c>
      <c r="DF654" s="2">
        <v>39650</v>
      </c>
      <c r="DG654">
        <v>107.27734375</v>
      </c>
      <c r="DH654" s="22">
        <f>_xll.BDH(DH$3&amp;" Govt",$A$8,DF654,DF654)</f>
        <v>1.0882400000000001</v>
      </c>
      <c r="DI654">
        <f t="shared" si="273"/>
        <v>98.578754456737471</v>
      </c>
      <c r="DJ654" s="2">
        <v>40014</v>
      </c>
      <c r="DK654">
        <v>107.484375</v>
      </c>
      <c r="DL654" s="22">
        <f>_xll.BDH(DL$3&amp;" Govt",$A$8,DJ654,DJ654)</f>
        <v>1.0592699999999999</v>
      </c>
      <c r="DM654">
        <f t="shared" si="274"/>
        <v>101.47023421790479</v>
      </c>
      <c r="DP654" s="22"/>
    </row>
    <row r="655" spans="4:120" x14ac:dyDescent="0.25">
      <c r="D655" s="2"/>
      <c r="H655" s="22"/>
      <c r="I655" s="14"/>
      <c r="J655" s="2">
        <v>39105</v>
      </c>
      <c r="K655">
        <v>125.95703125</v>
      </c>
      <c r="L655" s="22">
        <f>_xll.BDH(L$3&amp;" Govt",$A$8,J655,J655)</f>
        <v>1.24779</v>
      </c>
      <c r="M655">
        <f t="shared" si="255"/>
        <v>100.94409415847218</v>
      </c>
      <c r="N655" s="2">
        <v>39105</v>
      </c>
      <c r="O655">
        <v>126.16015625</v>
      </c>
      <c r="P655" s="22">
        <f>_xll.BDH(P$3&amp;" Govt",$A$8,N655,N655)</f>
        <v>1.22919</v>
      </c>
      <c r="Q655">
        <f t="shared" si="256"/>
        <v>102.63682282641415</v>
      </c>
      <c r="R655" s="2">
        <v>39105</v>
      </c>
      <c r="S655">
        <v>126.0234375</v>
      </c>
      <c r="T655" s="22">
        <f>_xll.BDH(T$3&amp;" Govt",$A$8,R655,R655)</f>
        <v>1.19817</v>
      </c>
      <c r="U655">
        <f t="shared" si="257"/>
        <v>105.17993064423246</v>
      </c>
      <c r="V655" s="2">
        <v>39202</v>
      </c>
      <c r="W655">
        <v>104.0859375</v>
      </c>
      <c r="X655" s="22">
        <f>_xll.BDH(X$3&amp;" Govt",$A$8,V655,V655)</f>
        <v>1.07399</v>
      </c>
      <c r="Y655">
        <f t="shared" si="258"/>
        <v>96.915183102263526</v>
      </c>
      <c r="Z655" s="2">
        <v>39105</v>
      </c>
      <c r="AA655">
        <v>120.42578125</v>
      </c>
      <c r="AB655" s="22">
        <f>_xll.BDH(AB$3&amp;" Govt",$A$8,Z655,Z655)</f>
        <v>1.15825</v>
      </c>
      <c r="AC655">
        <f t="shared" si="259"/>
        <v>103.97218325059357</v>
      </c>
      <c r="AD655" s="2">
        <v>39742</v>
      </c>
      <c r="AE655">
        <v>106.390625</v>
      </c>
      <c r="AF655" s="22">
        <f>_xll.BDH(AF$3&amp;" Govt",$A$8,AD655,AD655)</f>
        <v>1.1053500000000001</v>
      </c>
      <c r="AG655">
        <f t="shared" si="260"/>
        <v>96.25062197494006</v>
      </c>
      <c r="AH655" s="2">
        <v>39105</v>
      </c>
      <c r="AI655">
        <v>118.37109375</v>
      </c>
      <c r="AJ655" s="22">
        <f>_xll.BDH(AJ$3&amp;" Govt",$A$8,AH655,AH655)</f>
        <v>1.1352899999999999</v>
      </c>
      <c r="AK655">
        <f t="shared" si="261"/>
        <v>104.26507214015803</v>
      </c>
      <c r="AL655" s="2">
        <v>40106</v>
      </c>
      <c r="AM655">
        <v>110.98046875</v>
      </c>
      <c r="AN655" s="22">
        <f>_xll.BDH(AN$3&amp;" Govt",$A$8,AL655,AL655)</f>
        <v>1.06271</v>
      </c>
      <c r="AO655">
        <f t="shared" si="262"/>
        <v>104.4315652906249</v>
      </c>
      <c r="AP655" s="2">
        <v>39105</v>
      </c>
      <c r="AQ655">
        <v>115.3125</v>
      </c>
      <c r="AR655" s="22">
        <f>_xll.BDH(AR$3&amp;" Govt",$A$8,AP655,AP655)</f>
        <v>1.12117</v>
      </c>
      <c r="AS655">
        <f t="shared" si="263"/>
        <v>102.85014761365359</v>
      </c>
      <c r="AV655" s="22"/>
      <c r="AX655" s="2">
        <v>39105</v>
      </c>
      <c r="AY655">
        <v>106.015625</v>
      </c>
      <c r="AZ655" s="22">
        <f>_xll.BDH(AZ$3&amp;" Govt",$A$8,AX655,AX655)</f>
        <v>1.09758</v>
      </c>
      <c r="BA655">
        <f t="shared" si="264"/>
        <v>96.590339656334848</v>
      </c>
      <c r="BB655" s="2">
        <v>39105</v>
      </c>
      <c r="BC655">
        <v>105.875</v>
      </c>
      <c r="BD655" s="22">
        <f>_xll.BDH(BD$3&amp;" Govt",$A$8,BB655,BB655)</f>
        <v>1.0909899999999999</v>
      </c>
      <c r="BE655">
        <f t="shared" si="265"/>
        <v>97.044885837633714</v>
      </c>
      <c r="BH655" s="22"/>
      <c r="BJ655" s="2">
        <v>39105</v>
      </c>
      <c r="BK655">
        <v>103.75</v>
      </c>
      <c r="BL655" s="22">
        <f>_xll.BDH(BL$3&amp;" Govt",$A$8,BJ655,BJ655)</f>
        <v>1.06945</v>
      </c>
      <c r="BM655">
        <f t="shared" si="266"/>
        <v>97.012483052036089</v>
      </c>
      <c r="BN655" s="2">
        <v>39280</v>
      </c>
      <c r="BO655">
        <v>100.5078125</v>
      </c>
      <c r="BP655" s="22">
        <f>_xll.BDH(BP$3&amp;" Govt",$A$8,BN655,BN655)</f>
        <v>1.08585</v>
      </c>
      <c r="BQ655">
        <f t="shared" si="267"/>
        <v>92.561415020490855</v>
      </c>
      <c r="BR655" s="2">
        <v>39461</v>
      </c>
      <c r="BS655">
        <v>112.0625</v>
      </c>
      <c r="BT655" s="22">
        <f>_xll.BDH(BT$3&amp;" Govt",$A$8,BR655,BR655)</f>
        <v>1.07684</v>
      </c>
      <c r="BU655">
        <f t="shared" si="268"/>
        <v>104.06606366776866</v>
      </c>
      <c r="BV655" s="2">
        <v>39639</v>
      </c>
      <c r="BW655">
        <v>116.609375</v>
      </c>
      <c r="BX655" s="22">
        <f>_xll.BDH(BX$3&amp;" Govt",$A$8,BV655,BV655)</f>
        <v>1.085</v>
      </c>
      <c r="BY655">
        <f t="shared" si="269"/>
        <v>107.47407834101382</v>
      </c>
      <c r="BZ655" s="2">
        <v>39821</v>
      </c>
      <c r="CA655">
        <v>109.1015625</v>
      </c>
      <c r="CB655" s="22">
        <f>_xll.BDH(CB$3&amp;" Govt",$A$8,BZ655,BZ655)</f>
        <v>1.06776</v>
      </c>
      <c r="CC655">
        <f t="shared" si="270"/>
        <v>102.17798241177792</v>
      </c>
      <c r="CD655" s="2">
        <v>40003</v>
      </c>
      <c r="CE655">
        <v>111.1015625</v>
      </c>
      <c r="CF655" s="22">
        <f>_xll.BDH(CF$3&amp;" Govt",$A$8,CD655,CD655)</f>
        <v>1.05819</v>
      </c>
      <c r="CG655">
        <f t="shared" si="271"/>
        <v>104.99207372967048</v>
      </c>
      <c r="CJ655" s="22"/>
      <c r="CN655" s="22"/>
      <c r="CR655" s="22"/>
      <c r="CV655" s="22"/>
      <c r="CZ655" s="22"/>
      <c r="DB655" s="2">
        <v>39108</v>
      </c>
      <c r="DC655">
        <v>105.5078125</v>
      </c>
      <c r="DD655" s="22">
        <f>_xll.BDH(DD$3&amp;" Govt",$A$8,DB655,DB655)</f>
        <v>1.0692900000000001</v>
      </c>
      <c r="DE655">
        <f t="shared" si="272"/>
        <v>98.670905460632753</v>
      </c>
      <c r="DF655" s="2">
        <v>39651</v>
      </c>
      <c r="DG655">
        <v>106.41015625</v>
      </c>
      <c r="DH655" s="22">
        <f>_xll.BDH(DH$3&amp;" Govt",$A$8,DF655,DF655)</f>
        <v>1.08853</v>
      </c>
      <c r="DI655">
        <f t="shared" si="273"/>
        <v>97.755832407007617</v>
      </c>
      <c r="DJ655" s="2">
        <v>40015</v>
      </c>
      <c r="DK655">
        <v>107.8671875</v>
      </c>
      <c r="DL655" s="22">
        <f>_xll.BDH(DL$3&amp;" Govt",$A$8,DJ655,DJ655)</f>
        <v>1.0593699999999999</v>
      </c>
      <c r="DM655">
        <f t="shared" si="274"/>
        <v>101.82201449918348</v>
      </c>
      <c r="DP655" s="22"/>
    </row>
    <row r="656" spans="4:120" x14ac:dyDescent="0.25">
      <c r="D656" s="2"/>
      <c r="H656" s="22"/>
      <c r="I656" s="14"/>
      <c r="J656" s="2">
        <v>39106</v>
      </c>
      <c r="K656">
        <v>126.00390625</v>
      </c>
      <c r="L656" s="22">
        <f>_xll.BDH(L$3&amp;" Govt",$A$8,J656,J656)</f>
        <v>1.24773</v>
      </c>
      <c r="M656">
        <f t="shared" si="255"/>
        <v>100.9865165139894</v>
      </c>
      <c r="N656" s="2">
        <v>39106</v>
      </c>
      <c r="O656">
        <v>126.265625</v>
      </c>
      <c r="P656" s="22">
        <f>_xll.BDH(P$3&amp;" Govt",$A$8,N656,N656)</f>
        <v>1.2291300000000001</v>
      </c>
      <c r="Q656">
        <f t="shared" si="256"/>
        <v>102.72764068894259</v>
      </c>
      <c r="R656" s="2">
        <v>39106</v>
      </c>
      <c r="S656">
        <v>126.0859375</v>
      </c>
      <c r="T656" s="22">
        <f>_xll.BDH(T$3&amp;" Govt",$A$8,R656,R656)</f>
        <v>1.1981200000000001</v>
      </c>
      <c r="U656">
        <f t="shared" si="257"/>
        <v>105.23648507662003</v>
      </c>
      <c r="V656" s="2">
        <v>39203</v>
      </c>
      <c r="W656">
        <v>104.0703125</v>
      </c>
      <c r="X656" s="22">
        <f>_xll.BDH(X$3&amp;" Govt",$A$8,V656,V656)</f>
        <v>1.0741799999999999</v>
      </c>
      <c r="Y656">
        <f t="shared" si="258"/>
        <v>96.883494851887022</v>
      </c>
      <c r="Z656" s="2">
        <v>39106</v>
      </c>
      <c r="AA656">
        <v>120.57421875</v>
      </c>
      <c r="AB656" s="22">
        <f>_xll.BDH(AB$3&amp;" Govt",$A$8,Z656,Z656)</f>
        <v>1.1581900000000001</v>
      </c>
      <c r="AC656">
        <f t="shared" si="259"/>
        <v>104.1057328676642</v>
      </c>
      <c r="AD656" s="2">
        <v>39743</v>
      </c>
      <c r="AE656">
        <v>105.7109375</v>
      </c>
      <c r="AF656" s="22">
        <f>_xll.BDH(AF$3&amp;" Govt",$A$8,AD656,AD656)</f>
        <v>1.10521</v>
      </c>
      <c r="AG656">
        <f t="shared" si="260"/>
        <v>95.647829371793591</v>
      </c>
      <c r="AH656" s="2">
        <v>39106</v>
      </c>
      <c r="AI656">
        <v>118.5</v>
      </c>
      <c r="AJ656" s="22">
        <f>_xll.BDH(AJ$3&amp;" Govt",$A$8,AH656,AH656)</f>
        <v>1.13523</v>
      </c>
      <c r="AK656">
        <f t="shared" si="261"/>
        <v>104.38413361169103</v>
      </c>
      <c r="AL656" s="2">
        <v>40107</v>
      </c>
      <c r="AM656">
        <v>110.74609375</v>
      </c>
      <c r="AN656" s="22">
        <f>_xll.BDH(AN$3&amp;" Govt",$A$8,AL656,AL656)</f>
        <v>1.0627899999999999</v>
      </c>
      <c r="AO656">
        <f t="shared" si="262"/>
        <v>104.20317630952493</v>
      </c>
      <c r="AP656" s="2">
        <v>39106</v>
      </c>
      <c r="AQ656">
        <v>115.421875</v>
      </c>
      <c r="AR656" s="22">
        <f>_xll.BDH(AR$3&amp;" Govt",$A$8,AP656,AP656)</f>
        <v>1.1211199999999999</v>
      </c>
      <c r="AS656">
        <f t="shared" si="263"/>
        <v>102.95229324247182</v>
      </c>
      <c r="AV656" s="22"/>
      <c r="AX656" s="2">
        <v>39106</v>
      </c>
      <c r="AY656">
        <v>106.13671875</v>
      </c>
      <c r="AZ656" s="22">
        <f>_xll.BDH(AZ$3&amp;" Govt",$A$8,AX656,AX656)</f>
        <v>1.0975299999999999</v>
      </c>
      <c r="BA656">
        <f t="shared" si="264"/>
        <v>96.705072982059718</v>
      </c>
      <c r="BB656" s="2">
        <v>39106</v>
      </c>
      <c r="BC656">
        <v>105.99609375</v>
      </c>
      <c r="BD656" s="22">
        <f>_xll.BDH(BD$3&amp;" Govt",$A$8,BB656,BB656)</f>
        <v>1.09094</v>
      </c>
      <c r="BE656">
        <f t="shared" si="265"/>
        <v>97.160333061396585</v>
      </c>
      <c r="BH656" s="22"/>
      <c r="BJ656" s="2">
        <v>39106</v>
      </c>
      <c r="BK656">
        <v>103.88671875</v>
      </c>
      <c r="BL656" s="22">
        <f>_xll.BDH(BL$3&amp;" Govt",$A$8,BJ656,BJ656)</f>
        <v>1.0693900000000001</v>
      </c>
      <c r="BM656">
        <f t="shared" si="266"/>
        <v>97.145773525093745</v>
      </c>
      <c r="BN656" s="2">
        <v>39281</v>
      </c>
      <c r="BO656">
        <v>100.83984375</v>
      </c>
      <c r="BP656" s="22">
        <f>_xll.BDH(BP$3&amp;" Govt",$A$8,BN656,BN656)</f>
        <v>1.08606</v>
      </c>
      <c r="BQ656">
        <f t="shared" si="267"/>
        <v>92.849238301751285</v>
      </c>
      <c r="BR656" s="2">
        <v>39462</v>
      </c>
      <c r="BS656">
        <v>112.6953125</v>
      </c>
      <c r="BT656" s="22">
        <f>_xll.BDH(BT$3&amp;" Govt",$A$8,BR656,BR656)</f>
        <v>1.0770500000000001</v>
      </c>
      <c r="BU656">
        <f t="shared" si="268"/>
        <v>104.63331553781161</v>
      </c>
      <c r="BV656" s="2">
        <v>39640</v>
      </c>
      <c r="BW656">
        <v>115.65625</v>
      </c>
      <c r="BX656" s="22">
        <f>_xll.BDH(BX$3&amp;" Govt",$A$8,BV656,BV656)</f>
        <v>1.0852900000000001</v>
      </c>
      <c r="BY656">
        <f t="shared" si="269"/>
        <v>106.56713873711173</v>
      </c>
      <c r="BZ656" s="2">
        <v>39822</v>
      </c>
      <c r="CA656">
        <v>109.55078125</v>
      </c>
      <c r="CB656" s="22">
        <f>_xll.BDH(CB$3&amp;" Govt",$A$8,BZ656,BZ656)</f>
        <v>1.0670999999999999</v>
      </c>
      <c r="CC656">
        <f t="shared" si="270"/>
        <v>102.66215092306251</v>
      </c>
      <c r="CD656" s="2">
        <v>40004</v>
      </c>
      <c r="CE656">
        <v>111.6328125</v>
      </c>
      <c r="CF656" s="22">
        <f>_xll.BDH(CF$3&amp;" Govt",$A$8,CD656,CD656)</f>
        <v>1.05829</v>
      </c>
      <c r="CG656">
        <f t="shared" si="271"/>
        <v>105.48414187037579</v>
      </c>
      <c r="CJ656" s="22"/>
      <c r="CN656" s="22"/>
      <c r="CR656" s="22"/>
      <c r="CV656" s="22"/>
      <c r="CZ656" s="22"/>
      <c r="DB656" s="2">
        <v>39111</v>
      </c>
      <c r="DC656">
        <v>105.16015625</v>
      </c>
      <c r="DD656" s="22">
        <f>_xll.BDH(DD$3&amp;" Govt",$A$8,DB656,DB656)</f>
        <v>1.06914</v>
      </c>
      <c r="DE656">
        <f t="shared" si="272"/>
        <v>98.35957521933517</v>
      </c>
      <c r="DF656" s="2">
        <v>39652</v>
      </c>
      <c r="DG656">
        <v>105.61328125</v>
      </c>
      <c r="DH656" s="22">
        <f>_xll.BDH(DH$3&amp;" Govt",$A$8,DF656,DF656)</f>
        <v>1.0888199999999999</v>
      </c>
      <c r="DI656">
        <f t="shared" si="273"/>
        <v>96.997925506511649</v>
      </c>
      <c r="DJ656" s="2">
        <v>40016</v>
      </c>
      <c r="DK656">
        <v>107.12109375</v>
      </c>
      <c r="DL656" s="22">
        <f>_xll.BDH(DL$3&amp;" Govt",$A$8,DJ656,DJ656)</f>
        <v>1.0594699999999999</v>
      </c>
      <c r="DM656">
        <f t="shared" si="274"/>
        <v>101.10818970806159</v>
      </c>
      <c r="DP656" s="22"/>
    </row>
    <row r="657" spans="4:120" x14ac:dyDescent="0.25">
      <c r="D657" s="2"/>
      <c r="H657" s="22"/>
      <c r="I657" s="14"/>
      <c r="J657" s="2">
        <v>39107</v>
      </c>
      <c r="K657">
        <v>125.9296875</v>
      </c>
      <c r="L657" s="22">
        <f>_xll.BDH(L$3&amp;" Govt",$A$8,J657,J657)</f>
        <v>1.2476700000000001</v>
      </c>
      <c r="M657">
        <f t="shared" si="255"/>
        <v>100.93188703743778</v>
      </c>
      <c r="N657" s="2">
        <v>39107</v>
      </c>
      <c r="O657">
        <v>126.13671875</v>
      </c>
      <c r="P657" s="22">
        <f>_xll.BDH(P$3&amp;" Govt",$A$8,N657,N657)</f>
        <v>1.2290700000000001</v>
      </c>
      <c r="Q657">
        <f t="shared" si="256"/>
        <v>102.62777445548259</v>
      </c>
      <c r="R657" s="2">
        <v>39107</v>
      </c>
      <c r="S657">
        <v>125.88671875</v>
      </c>
      <c r="T657" s="22">
        <f>_xll.BDH(T$3&amp;" Govt",$A$8,R657,R657)</f>
        <v>1.1980599999999999</v>
      </c>
      <c r="U657">
        <f t="shared" si="257"/>
        <v>105.07547096973441</v>
      </c>
      <c r="V657" s="2">
        <v>39204</v>
      </c>
      <c r="W657">
        <v>104.03515625</v>
      </c>
      <c r="X657" s="22">
        <f>_xll.BDH(X$3&amp;" Govt",$A$8,V657,V657)</f>
        <v>1.0745</v>
      </c>
      <c r="Y657">
        <f t="shared" si="258"/>
        <v>96.821922987436011</v>
      </c>
      <c r="Z657" s="2">
        <v>39107</v>
      </c>
      <c r="AA657">
        <v>120.328125</v>
      </c>
      <c r="AB657" s="22">
        <f>_xll.BDH(AB$3&amp;" Govt",$A$8,Z657,Z657)</f>
        <v>1.1581299999999999</v>
      </c>
      <c r="AC657">
        <f t="shared" si="259"/>
        <v>103.89863400481812</v>
      </c>
      <c r="AD657" s="2">
        <v>39744</v>
      </c>
      <c r="AE657">
        <v>105.22265625</v>
      </c>
      <c r="AF657" s="22">
        <f>_xll.BDH(AF$3&amp;" Govt",$A$8,AD657,AD657)</f>
        <v>1.10507</v>
      </c>
      <c r="AG657">
        <f t="shared" si="260"/>
        <v>95.218091387875887</v>
      </c>
      <c r="AH657" s="2">
        <v>39107</v>
      </c>
      <c r="AI657">
        <v>118.22265625</v>
      </c>
      <c r="AJ657" s="22">
        <f>_xll.BDH(AJ$3&amp;" Govt",$A$8,AH657,AH657)</f>
        <v>1.1351800000000001</v>
      </c>
      <c r="AK657">
        <f t="shared" si="261"/>
        <v>104.14441432195774</v>
      </c>
      <c r="AL657" s="2">
        <v>40108</v>
      </c>
      <c r="AM657">
        <v>110.7734375</v>
      </c>
      <c r="AN657" s="22">
        <f>_xll.BDH(AN$3&amp;" Govt",$A$8,AL657,AL657)</f>
        <v>1.06287</v>
      </c>
      <c r="AO657">
        <f t="shared" si="262"/>
        <v>104.22105948987176</v>
      </c>
      <c r="AP657" s="2">
        <v>39107</v>
      </c>
      <c r="AQ657">
        <v>115.109375</v>
      </c>
      <c r="AR657" s="22">
        <f>_xll.BDH(AR$3&amp;" Govt",$A$8,AP657,AP657)</f>
        <v>1.12107</v>
      </c>
      <c r="AS657">
        <f t="shared" si="263"/>
        <v>102.67813339042165</v>
      </c>
      <c r="AV657" s="22"/>
      <c r="AX657" s="2">
        <v>39107</v>
      </c>
      <c r="AY657">
        <v>105.828125</v>
      </c>
      <c r="AZ657" s="22">
        <f>_xll.BDH(AZ$3&amp;" Govt",$A$8,AX657,AX657)</f>
        <v>1.09748</v>
      </c>
      <c r="BA657">
        <f t="shared" si="264"/>
        <v>96.428294820862334</v>
      </c>
      <c r="BB657" s="2">
        <v>39107</v>
      </c>
      <c r="BC657">
        <v>105.671875</v>
      </c>
      <c r="BD657" s="22">
        <f>_xll.BDH(BD$3&amp;" Govt",$A$8,BB657,BB657)</f>
        <v>1.0908899999999999</v>
      </c>
      <c r="BE657">
        <f t="shared" si="265"/>
        <v>96.867580599327169</v>
      </c>
      <c r="BH657" s="22"/>
      <c r="BJ657" s="2">
        <v>39107</v>
      </c>
      <c r="BK657">
        <v>103.51953125</v>
      </c>
      <c r="BL657" s="22">
        <f>_xll.BDH(BL$3&amp;" Govt",$A$8,BJ657,BJ657)</f>
        <v>1.06934</v>
      </c>
      <c r="BM657">
        <f t="shared" si="266"/>
        <v>96.806938158116225</v>
      </c>
      <c r="BN657" s="2">
        <v>39282</v>
      </c>
      <c r="BO657">
        <v>101</v>
      </c>
      <c r="BP657" s="22">
        <f>_xll.BDH(BP$3&amp;" Govt",$A$8,BN657,BN657)</f>
        <v>1.0862799999999999</v>
      </c>
      <c r="BQ657">
        <f t="shared" si="267"/>
        <v>92.977869425930706</v>
      </c>
      <c r="BR657" s="2">
        <v>39463</v>
      </c>
      <c r="BS657">
        <v>112.05078125</v>
      </c>
      <c r="BT657" s="22">
        <f>_xll.BDH(BT$3&amp;" Govt",$A$8,BR657,BR657)</f>
        <v>1.07725</v>
      </c>
      <c r="BU657">
        <f t="shared" si="268"/>
        <v>104.01557786029241</v>
      </c>
      <c r="BV657" s="2">
        <v>39643</v>
      </c>
      <c r="BW657">
        <v>115.3359375</v>
      </c>
      <c r="BX657" s="22">
        <f>_xll.BDH(BX$3&amp;" Govt",$A$8,BV657,BV657)</f>
        <v>1.0861799999999999</v>
      </c>
      <c r="BY657">
        <f t="shared" si="269"/>
        <v>106.18492100756781</v>
      </c>
      <c r="BZ657" s="2">
        <v>39825</v>
      </c>
      <c r="CA657">
        <v>110.0390625</v>
      </c>
      <c r="CB657" s="22">
        <f>_xll.BDH(CB$3&amp;" Govt",$A$8,BZ657,BZ657)</f>
        <v>1.06511</v>
      </c>
      <c r="CC657">
        <f t="shared" si="270"/>
        <v>103.31239261672503</v>
      </c>
      <c r="CD657" s="2">
        <v>40007</v>
      </c>
      <c r="CE657">
        <v>111.3515625</v>
      </c>
      <c r="CF657" s="22">
        <f>_xll.BDH(CF$3&amp;" Govt",$A$8,CD657,CD657)</f>
        <v>1.0585800000000001</v>
      </c>
      <c r="CG657">
        <f t="shared" si="271"/>
        <v>105.18955818171511</v>
      </c>
      <c r="CJ657" s="22"/>
      <c r="CN657" s="22"/>
      <c r="CR657" s="22"/>
      <c r="CV657" s="22"/>
      <c r="CZ657" s="22"/>
      <c r="DB657" s="2">
        <v>39112</v>
      </c>
      <c r="DC657">
        <v>105.59765625</v>
      </c>
      <c r="DD657" s="22">
        <f>_xll.BDH(DD$3&amp;" Govt",$A$8,DB657,DB657)</f>
        <v>1.0690900000000001</v>
      </c>
      <c r="DE657">
        <f t="shared" si="272"/>
        <v>98.773401911906376</v>
      </c>
      <c r="DF657" s="2">
        <v>39653</v>
      </c>
      <c r="DG657">
        <v>106.83984375</v>
      </c>
      <c r="DH657" s="22">
        <f>_xll.BDH(DH$3&amp;" Govt",$A$8,DF657,DF657)</f>
        <v>1.0891200000000001</v>
      </c>
      <c r="DI657">
        <f t="shared" si="273"/>
        <v>98.09740317871308</v>
      </c>
      <c r="DJ657" s="2">
        <v>40017</v>
      </c>
      <c r="DK657">
        <v>106.83984375</v>
      </c>
      <c r="DL657" s="22">
        <f>_xll.BDH(DL$3&amp;" Govt",$A$8,DJ657,DJ657)</f>
        <v>1.0595699999999999</v>
      </c>
      <c r="DM657">
        <f t="shared" si="274"/>
        <v>100.83320946232907</v>
      </c>
      <c r="DP657" s="22"/>
    </row>
    <row r="658" spans="4:120" x14ac:dyDescent="0.25">
      <c r="D658" s="2"/>
      <c r="H658" s="22"/>
      <c r="I658" s="14"/>
      <c r="J658" s="2">
        <v>39108</v>
      </c>
      <c r="K658">
        <v>125.98828125</v>
      </c>
      <c r="L658" s="22">
        <f>_xll.BDH(L$3&amp;" Govt",$A$8,J658,J658)</f>
        <v>1.2476099999999999</v>
      </c>
      <c r="M658">
        <f t="shared" si="255"/>
        <v>100.98370584557675</v>
      </c>
      <c r="N658" s="2">
        <v>39108</v>
      </c>
      <c r="O658">
        <v>126.21875</v>
      </c>
      <c r="P658" s="22">
        <f>_xll.BDH(P$3&amp;" Govt",$A$8,N658,N658)</f>
        <v>1.2290099999999999</v>
      </c>
      <c r="Q658">
        <f t="shared" si="256"/>
        <v>102.69953051643193</v>
      </c>
      <c r="R658" s="2">
        <v>39108</v>
      </c>
      <c r="S658">
        <v>125.98828125</v>
      </c>
      <c r="T658" s="22">
        <f>_xll.BDH(T$3&amp;" Govt",$A$8,R658,R658)</f>
        <v>1.198</v>
      </c>
      <c r="U658">
        <f t="shared" si="257"/>
        <v>105.16551022537563</v>
      </c>
      <c r="V658" s="2">
        <v>39205</v>
      </c>
      <c r="W658">
        <v>103.84765625</v>
      </c>
      <c r="X658" s="22">
        <f>_xll.BDH(X$3&amp;" Govt",$A$8,V658,V658)</f>
        <v>1.0748199999999999</v>
      </c>
      <c r="Y658">
        <f t="shared" si="258"/>
        <v>96.618648936566132</v>
      </c>
      <c r="Z658" s="2">
        <v>39108</v>
      </c>
      <c r="AA658">
        <v>120.3984375</v>
      </c>
      <c r="AB658" s="22">
        <f>_xll.BDH(AB$3&amp;" Govt",$A$8,Z658,Z658)</f>
        <v>1.15808</v>
      </c>
      <c r="AC658">
        <f t="shared" si="259"/>
        <v>103.96383453647417</v>
      </c>
      <c r="AD658" s="2">
        <v>39745</v>
      </c>
      <c r="AE658">
        <v>105.65234375</v>
      </c>
      <c r="AF658" s="22">
        <f>_xll.BDH(AF$3&amp;" Govt",$A$8,AD658,AD658)</f>
        <v>1.1049199999999999</v>
      </c>
      <c r="AG658">
        <f t="shared" si="260"/>
        <v>95.61990347717483</v>
      </c>
      <c r="AH658" s="2">
        <v>39108</v>
      </c>
      <c r="AI658">
        <v>118.30859375</v>
      </c>
      <c r="AJ658" s="22">
        <f>_xll.BDH(AJ$3&amp;" Govt",$A$8,AH658,AH658)</f>
        <v>1.13513</v>
      </c>
      <c r="AK658">
        <f t="shared" si="261"/>
        <v>104.22470884392096</v>
      </c>
      <c r="AL658" s="2">
        <v>40109</v>
      </c>
      <c r="AM658">
        <v>110.80078125</v>
      </c>
      <c r="AN658" s="22">
        <f>_xll.BDH(AN$3&amp;" Govt",$A$8,AL658,AL658)</f>
        <v>1.06294</v>
      </c>
      <c r="AO658">
        <f t="shared" si="262"/>
        <v>104.23992064462716</v>
      </c>
      <c r="AP658" s="2">
        <v>39108</v>
      </c>
      <c r="AQ658">
        <v>115.2265625</v>
      </c>
      <c r="AR658" s="22">
        <f>_xll.BDH(AR$3&amp;" Govt",$A$8,AP658,AP658)</f>
        <v>1.1210100000000001</v>
      </c>
      <c r="AS658">
        <f t="shared" si="263"/>
        <v>102.78816647487533</v>
      </c>
      <c r="AV658" s="22"/>
      <c r="AX658" s="2">
        <v>39108</v>
      </c>
      <c r="AY658">
        <v>105.8984375</v>
      </c>
      <c r="AZ658" s="22">
        <f>_xll.BDH(AZ$3&amp;" Govt",$A$8,AX658,AX658)</f>
        <v>1.0974299999999999</v>
      </c>
      <c r="BA658">
        <f t="shared" si="264"/>
        <v>96.496758335383589</v>
      </c>
      <c r="BB658" s="2">
        <v>39108</v>
      </c>
      <c r="BC658">
        <v>105.7265625</v>
      </c>
      <c r="BD658" s="22">
        <f>_xll.BDH(BD$3&amp;" Govt",$A$8,BB658,BB658)</f>
        <v>1.09083</v>
      </c>
      <c r="BE658">
        <f t="shared" si="265"/>
        <v>96.923042545584565</v>
      </c>
      <c r="BH658" s="22"/>
      <c r="BJ658" s="2">
        <v>39108</v>
      </c>
      <c r="BK658">
        <v>103.5703125</v>
      </c>
      <c r="BL658" s="22">
        <f>_xll.BDH(BL$3&amp;" Govt",$A$8,BJ658,BJ658)</f>
        <v>1.0692900000000001</v>
      </c>
      <c r="BM658">
        <f t="shared" si="266"/>
        <v>96.858955475128354</v>
      </c>
      <c r="BN658" s="2">
        <v>39283</v>
      </c>
      <c r="BO658">
        <v>101.328125</v>
      </c>
      <c r="BP658" s="22">
        <f>_xll.BDH(BP$3&amp;" Govt",$A$8,BN658,BN658)</f>
        <v>1.08649</v>
      </c>
      <c r="BQ658">
        <f t="shared" si="267"/>
        <v>93.26190300877137</v>
      </c>
      <c r="BR658" s="2">
        <v>39464</v>
      </c>
      <c r="BS658">
        <v>112.78515625</v>
      </c>
      <c r="BT658" s="22">
        <f>_xll.BDH(BT$3&amp;" Govt",$A$8,BR658,BR658)</f>
        <v>1.0774600000000001</v>
      </c>
      <c r="BU658">
        <f t="shared" si="268"/>
        <v>104.67688475674269</v>
      </c>
      <c r="BV658" s="2">
        <v>39644</v>
      </c>
      <c r="BW658">
        <v>115.578125</v>
      </c>
      <c r="BX658" s="22">
        <f>_xll.BDH(BX$3&amp;" Govt",$A$8,BV658,BV658)</f>
        <v>1.08647</v>
      </c>
      <c r="BY658">
        <f t="shared" si="269"/>
        <v>106.37949045992985</v>
      </c>
      <c r="BZ658" s="2">
        <v>39826</v>
      </c>
      <c r="CA658">
        <v>110.29296875</v>
      </c>
      <c r="CB658" s="22">
        <f>_xll.BDH(CB$3&amp;" Govt",$A$8,BZ658,BZ658)</f>
        <v>1.0644499999999999</v>
      </c>
      <c r="CC658">
        <f t="shared" si="270"/>
        <v>103.61498308985863</v>
      </c>
      <c r="CD658" s="2">
        <v>40008</v>
      </c>
      <c r="CE658">
        <v>109.98046875</v>
      </c>
      <c r="CF658" s="22">
        <f>_xll.BDH(CF$3&amp;" Govt",$A$8,CD658,CD658)</f>
        <v>1.0586800000000001</v>
      </c>
      <c r="CG658">
        <f t="shared" si="271"/>
        <v>103.88452483281067</v>
      </c>
      <c r="CJ658" s="22"/>
      <c r="CN658" s="22"/>
      <c r="CR658" s="22"/>
      <c r="CV658" s="22"/>
      <c r="CZ658" s="22"/>
      <c r="DB658" s="2">
        <v>39113</v>
      </c>
      <c r="DC658">
        <v>106.515625</v>
      </c>
      <c r="DD658" s="22">
        <f>_xll.BDH(DD$3&amp;" Govt",$A$8,DB658,DB658)</f>
        <v>1.06904</v>
      </c>
      <c r="DE658">
        <f t="shared" si="272"/>
        <v>99.636706764947988</v>
      </c>
      <c r="DF658" s="2">
        <v>39654</v>
      </c>
      <c r="DG658">
        <v>105.62890625</v>
      </c>
      <c r="DH658" s="22">
        <f>_xll.BDH(DH$3&amp;" Govt",$A$8,DF658,DF658)</f>
        <v>1.08941</v>
      </c>
      <c r="DI658">
        <f t="shared" si="273"/>
        <v>96.959736233374031</v>
      </c>
      <c r="DJ658" s="2">
        <v>40018</v>
      </c>
      <c r="DK658">
        <v>106.70703125</v>
      </c>
      <c r="DL658" s="22">
        <f>_xll.BDH(DL$3&amp;" Govt",$A$8,DJ658,DJ658)</f>
        <v>1.0596700000000001</v>
      </c>
      <c r="DM658">
        <f t="shared" si="274"/>
        <v>100.69836010267346</v>
      </c>
      <c r="DP658" s="22"/>
    </row>
    <row r="659" spans="4:120" x14ac:dyDescent="0.25">
      <c r="D659" s="2"/>
      <c r="H659" s="22"/>
      <c r="I659" s="14"/>
      <c r="J659" s="2">
        <v>39111</v>
      </c>
      <c r="K659">
        <v>125.9375</v>
      </c>
      <c r="L659" s="22">
        <f>_xll.BDH(L$3&amp;" Govt",$A$8,J659,J659)</f>
        <v>1.24743</v>
      </c>
      <c r="M659">
        <f t="shared" si="255"/>
        <v>100.95756876137338</v>
      </c>
      <c r="N659" s="2">
        <v>39111</v>
      </c>
      <c r="O659">
        <v>126.109375</v>
      </c>
      <c r="P659" s="22">
        <f>_xll.BDH(P$3&amp;" Govt",$A$8,N659,N659)</f>
        <v>1.2288399999999999</v>
      </c>
      <c r="Q659">
        <f t="shared" si="256"/>
        <v>102.62473145405424</v>
      </c>
      <c r="R659" s="2">
        <v>39111</v>
      </c>
      <c r="S659">
        <v>125.84765625</v>
      </c>
      <c r="T659" s="22">
        <f>_xll.BDH(T$3&amp;" Govt",$A$8,R659,R659)</f>
        <v>1.19783</v>
      </c>
      <c r="U659">
        <f t="shared" si="257"/>
        <v>105.06303586485562</v>
      </c>
      <c r="V659" s="2">
        <v>39206</v>
      </c>
      <c r="W659">
        <v>103.8828125</v>
      </c>
      <c r="X659" s="22">
        <f>_xll.BDH(X$3&amp;" Govt",$A$8,V659,V659)</f>
        <v>1.0751299999999999</v>
      </c>
      <c r="Y659">
        <f t="shared" si="258"/>
        <v>96.623489717522546</v>
      </c>
      <c r="Z659" s="2">
        <v>39111</v>
      </c>
      <c r="AA659">
        <v>120.2421875</v>
      </c>
      <c r="AB659" s="22">
        <f>_xll.BDH(AB$3&amp;" Govt",$A$8,Z659,Z659)</f>
        <v>1.15791</v>
      </c>
      <c r="AC659">
        <f t="shared" si="259"/>
        <v>103.84415671338878</v>
      </c>
      <c r="AD659" s="2">
        <v>39748</v>
      </c>
      <c r="AE659">
        <v>103.6953125</v>
      </c>
      <c r="AF659" s="22">
        <f>_xll.BDH(AF$3&amp;" Govt",$A$8,AD659,AD659)</f>
        <v>1.1045</v>
      </c>
      <c r="AG659">
        <f t="shared" si="260"/>
        <v>93.884393390674504</v>
      </c>
      <c r="AH659" s="2">
        <v>39111</v>
      </c>
      <c r="AI659">
        <v>118.15234375</v>
      </c>
      <c r="AJ659" s="22">
        <f>_xll.BDH(AJ$3&amp;" Govt",$A$8,AH659,AH659)</f>
        <v>1.13496</v>
      </c>
      <c r="AK659">
        <f t="shared" si="261"/>
        <v>104.10265009339537</v>
      </c>
      <c r="AL659" s="2">
        <v>40112</v>
      </c>
      <c r="AM659">
        <v>110.74609375</v>
      </c>
      <c r="AN659" s="22">
        <f>_xll.BDH(AN$3&amp;" Govt",$A$8,AL659,AL659)</f>
        <v>1.0631699999999999</v>
      </c>
      <c r="AO659">
        <f t="shared" si="262"/>
        <v>104.16593183592464</v>
      </c>
      <c r="AP659" s="2">
        <v>39111</v>
      </c>
      <c r="AQ659">
        <v>115.0546875</v>
      </c>
      <c r="AR659" s="22">
        <f>_xll.BDH(AR$3&amp;" Govt",$A$8,AP659,AP659)</f>
        <v>1.1208499999999999</v>
      </c>
      <c r="AS659">
        <f t="shared" si="263"/>
        <v>102.64949591827632</v>
      </c>
      <c r="AV659" s="22"/>
      <c r="AX659" s="2">
        <v>39111</v>
      </c>
      <c r="AY659">
        <v>105.70703125</v>
      </c>
      <c r="AZ659" s="22">
        <f>_xll.BDH(AZ$3&amp;" Govt",$A$8,AX659,AX659)</f>
        <v>1.09727</v>
      </c>
      <c r="BA659">
        <f t="shared" si="264"/>
        <v>96.336390541981473</v>
      </c>
      <c r="BB659" s="2">
        <v>39111</v>
      </c>
      <c r="BC659">
        <v>105.5234375</v>
      </c>
      <c r="BD659" s="22">
        <f>_xll.BDH(BD$3&amp;" Govt",$A$8,BB659,BB659)</f>
        <v>1.0906800000000001</v>
      </c>
      <c r="BE659">
        <f t="shared" si="265"/>
        <v>96.750135236733044</v>
      </c>
      <c r="BH659" s="22"/>
      <c r="BJ659" s="2">
        <v>39111</v>
      </c>
      <c r="BK659">
        <v>103.35546875</v>
      </c>
      <c r="BL659" s="22">
        <f>_xll.BDH(BL$3&amp;" Govt",$A$8,BJ659,BJ659)</f>
        <v>1.06914</v>
      </c>
      <c r="BM659">
        <f t="shared" si="266"/>
        <v>96.671594692930768</v>
      </c>
      <c r="BN659" s="2">
        <v>39286</v>
      </c>
      <c r="BO659">
        <v>101.1328125</v>
      </c>
      <c r="BP659" s="22">
        <f>_xll.BDH(BP$3&amp;" Govt",$A$8,BN659,BN659)</f>
        <v>1.0871299999999999</v>
      </c>
      <c r="BQ659">
        <f t="shared" si="267"/>
        <v>93.027340336482297</v>
      </c>
      <c r="BR659" s="2">
        <v>39465</v>
      </c>
      <c r="BS659">
        <v>112.94140625</v>
      </c>
      <c r="BT659" s="22">
        <f>_xll.BDH(BT$3&amp;" Govt",$A$8,BR659,BR659)</f>
        <v>1.0776699999999999</v>
      </c>
      <c r="BU659">
        <f t="shared" si="268"/>
        <v>104.80147563725446</v>
      </c>
      <c r="BV659" s="2">
        <v>39645</v>
      </c>
      <c r="BW659">
        <v>114.93359375</v>
      </c>
      <c r="BX659" s="22">
        <f>_xll.BDH(BX$3&amp;" Govt",$A$8,BV659,BV659)</f>
        <v>1.08677</v>
      </c>
      <c r="BY659">
        <f t="shared" si="269"/>
        <v>105.75705416049394</v>
      </c>
      <c r="BZ659" s="2">
        <v>39827</v>
      </c>
      <c r="CA659">
        <v>108.5390625</v>
      </c>
      <c r="CB659" s="22">
        <f>_xll.BDH(CB$3&amp;" Govt",$A$8,BZ659,BZ659)</f>
        <v>1.06379</v>
      </c>
      <c r="CC659">
        <f t="shared" si="270"/>
        <v>102.03053469199747</v>
      </c>
      <c r="CD659" s="2">
        <v>40009</v>
      </c>
      <c r="CE659">
        <v>109.6328125</v>
      </c>
      <c r="CF659" s="22">
        <f>_xll.BDH(CF$3&amp;" Govt",$A$8,CD659,CD659)</f>
        <v>1.0587800000000001</v>
      </c>
      <c r="CG659">
        <f t="shared" si="271"/>
        <v>103.5463576002569</v>
      </c>
      <c r="CJ659" s="22"/>
      <c r="CN659" s="22"/>
      <c r="CR659" s="22"/>
      <c r="CV659" s="22"/>
      <c r="CZ659" s="22"/>
      <c r="DB659" s="2">
        <v>39114</v>
      </c>
      <c r="DC659">
        <v>106.11328125</v>
      </c>
      <c r="DD659" s="22">
        <f>_xll.BDH(DD$3&amp;" Govt",$A$8,DB659,DB659)</f>
        <v>1.06898</v>
      </c>
      <c r="DE659">
        <f t="shared" si="272"/>
        <v>99.265918211753259</v>
      </c>
      <c r="DF659" s="2">
        <v>39657</v>
      </c>
      <c r="DG659">
        <v>107.046875</v>
      </c>
      <c r="DH659" s="22">
        <f>_xll.BDH(DH$3&amp;" Govt",$A$8,DF659,DF659)</f>
        <v>1.09029</v>
      </c>
      <c r="DI659">
        <f t="shared" si="273"/>
        <v>98.18202037989893</v>
      </c>
      <c r="DJ659" s="2">
        <v>40021</v>
      </c>
      <c r="DK659">
        <v>106.44140625</v>
      </c>
      <c r="DL659" s="22">
        <f>_xll.BDH(DL$3&amp;" Govt",$A$8,DJ659,DJ659)</f>
        <v>1.05996</v>
      </c>
      <c r="DM659">
        <f t="shared" si="274"/>
        <v>100.42021043246915</v>
      </c>
      <c r="DP659" s="22"/>
    </row>
    <row r="660" spans="4:120" x14ac:dyDescent="0.25">
      <c r="D660" s="2"/>
      <c r="H660" s="22"/>
      <c r="I660" s="14"/>
      <c r="J660" s="2">
        <v>39112</v>
      </c>
      <c r="K660">
        <v>126.140625</v>
      </c>
      <c r="L660" s="22">
        <f>_xll.BDH(L$3&amp;" Govt",$A$8,J660,J660)</f>
        <v>1.2473700000000001</v>
      </c>
      <c r="M660">
        <f t="shared" si="255"/>
        <v>101.12526756295244</v>
      </c>
      <c r="N660" s="2">
        <v>39112</v>
      </c>
      <c r="O660">
        <v>126.30859375</v>
      </c>
      <c r="P660" s="22">
        <f>_xll.BDH(P$3&amp;" Govt",$A$8,N660,N660)</f>
        <v>1.22878</v>
      </c>
      <c r="Q660">
        <f t="shared" si="256"/>
        <v>102.7918697814092</v>
      </c>
      <c r="R660" s="2">
        <v>39112</v>
      </c>
      <c r="S660">
        <v>126.1328125</v>
      </c>
      <c r="T660" s="22">
        <f>_xll.BDH(T$3&amp;" Govt",$A$8,R660,R660)</f>
        <v>1.19777</v>
      </c>
      <c r="U660">
        <f t="shared" si="257"/>
        <v>105.30637142356213</v>
      </c>
      <c r="V660" s="2">
        <v>39209</v>
      </c>
      <c r="W660">
        <v>103.84765625</v>
      </c>
      <c r="X660" s="22">
        <f>_xll.BDH(X$3&amp;" Govt",$A$8,V660,V660)</f>
        <v>1.0760799999999999</v>
      </c>
      <c r="Y660">
        <f t="shared" si="258"/>
        <v>96.505516550814079</v>
      </c>
      <c r="Z660" s="2">
        <v>39112</v>
      </c>
      <c r="AA660">
        <v>120.5</v>
      </c>
      <c r="AB660" s="22">
        <f>_xll.BDH(AB$3&amp;" Govt",$A$8,Z660,Z660)</f>
        <v>1.1578599999999999</v>
      </c>
      <c r="AC660">
        <f t="shared" si="259"/>
        <v>104.07130395730054</v>
      </c>
      <c r="AD660" s="2">
        <v>39749</v>
      </c>
      <c r="AE660">
        <v>103.328125</v>
      </c>
      <c r="AF660" s="22">
        <f>_xll.BDH(AF$3&amp;" Govt",$A$8,AD660,AD660)</f>
        <v>1.1043499999999999</v>
      </c>
      <c r="AG660">
        <f t="shared" si="260"/>
        <v>93.564653416036592</v>
      </c>
      <c r="AH660" s="2">
        <v>39112</v>
      </c>
      <c r="AI660">
        <v>118.4609375</v>
      </c>
      <c r="AJ660" s="22">
        <f>_xll.BDH(AJ$3&amp;" Govt",$A$8,AH660,AH660)</f>
        <v>1.1349100000000001</v>
      </c>
      <c r="AK660">
        <f t="shared" si="261"/>
        <v>104.37914680459242</v>
      </c>
      <c r="AL660" s="2">
        <v>40113</v>
      </c>
      <c r="AM660">
        <v>111.078125</v>
      </c>
      <c r="AN660" s="22">
        <f>_xll.BDH(AN$3&amp;" Govt",$A$8,AL660,AL660)</f>
        <v>1.06325</v>
      </c>
      <c r="AO660">
        <f t="shared" si="262"/>
        <v>104.47037385375029</v>
      </c>
      <c r="AP660" s="2">
        <v>39112</v>
      </c>
      <c r="AQ660">
        <v>115.35546875</v>
      </c>
      <c r="AR660" s="22">
        <f>_xll.BDH(AR$3&amp;" Govt",$A$8,AP660,AP660)</f>
        <v>1.1208</v>
      </c>
      <c r="AS660">
        <f t="shared" si="263"/>
        <v>102.92243821377588</v>
      </c>
      <c r="AV660" s="22"/>
      <c r="AX660" s="2">
        <v>39112</v>
      </c>
      <c r="AY660">
        <v>106.01953125</v>
      </c>
      <c r="AZ660" s="22">
        <f>_xll.BDH(AZ$3&amp;" Govt",$A$8,AX660,AX660)</f>
        <v>1.09721</v>
      </c>
      <c r="BA660">
        <f t="shared" si="264"/>
        <v>96.626471915130196</v>
      </c>
      <c r="BB660" s="2">
        <v>39112</v>
      </c>
      <c r="BC660">
        <v>105.8125</v>
      </c>
      <c r="BD660" s="22">
        <f>_xll.BDH(BD$3&amp;" Govt",$A$8,BB660,BB660)</f>
        <v>1.0906199999999999</v>
      </c>
      <c r="BE660">
        <f t="shared" si="265"/>
        <v>97.020502099723103</v>
      </c>
      <c r="BH660" s="22"/>
      <c r="BJ660" s="2">
        <v>39112</v>
      </c>
      <c r="BK660">
        <v>103.67578125</v>
      </c>
      <c r="BL660" s="22">
        <f>_xll.BDH(BL$3&amp;" Govt",$A$8,BJ660,BJ660)</f>
        <v>1.0690900000000001</v>
      </c>
      <c r="BM660">
        <f t="shared" si="266"/>
        <v>96.975728189394715</v>
      </c>
      <c r="BN660" s="2">
        <v>39287</v>
      </c>
      <c r="BO660">
        <v>101.6328125</v>
      </c>
      <c r="BP660" s="22">
        <f>_xll.BDH(BP$3&amp;" Govt",$A$8,BN660,BN660)</f>
        <v>1.08734</v>
      </c>
      <c r="BQ660">
        <f t="shared" si="267"/>
        <v>93.469211562160865</v>
      </c>
      <c r="BR660" s="2">
        <v>39468</v>
      </c>
      <c r="BS660">
        <v>112.94140625</v>
      </c>
      <c r="BT660" s="22">
        <f>_xll.BDH(BT$3&amp;" Govt",$A$8,BR660,BR660)</f>
        <v>1.0782799999999999</v>
      </c>
      <c r="BU660">
        <f t="shared" si="268"/>
        <v>104.74218778981341</v>
      </c>
      <c r="BV660" s="2">
        <v>39646</v>
      </c>
      <c r="BW660">
        <v>114.171875</v>
      </c>
      <c r="BX660" s="22">
        <f>_xll.BDH(BX$3&amp;" Govt",$A$8,BV660,BV660)</f>
        <v>1.0870599999999999</v>
      </c>
      <c r="BY660">
        <f t="shared" si="269"/>
        <v>105.02812632237412</v>
      </c>
      <c r="BZ660" s="2">
        <v>39828</v>
      </c>
      <c r="CA660">
        <v>108.36328125</v>
      </c>
      <c r="CB660" s="22">
        <f>_xll.BDH(CB$3&amp;" Govt",$A$8,BZ660,BZ660)</f>
        <v>1.0631200000000001</v>
      </c>
      <c r="CC660">
        <f t="shared" si="270"/>
        <v>101.9294917318835</v>
      </c>
      <c r="CD660" s="2">
        <v>40010</v>
      </c>
      <c r="CE660">
        <v>110.1796875</v>
      </c>
      <c r="CF660" s="22">
        <f>_xll.BDH(CF$3&amp;" Govt",$A$8,CD660,CD660)</f>
        <v>1.05888</v>
      </c>
      <c r="CG660">
        <f t="shared" si="271"/>
        <v>104.05304425430643</v>
      </c>
      <c r="CJ660" s="22"/>
      <c r="CN660" s="22"/>
      <c r="CR660" s="22"/>
      <c r="CV660" s="22"/>
      <c r="CZ660" s="22"/>
      <c r="DB660" s="2">
        <v>39115</v>
      </c>
      <c r="DC660">
        <v>106.19921875</v>
      </c>
      <c r="DD660" s="22">
        <f>_xll.BDH(DD$3&amp;" Govt",$A$8,DB660,DB660)</f>
        <v>1.06904</v>
      </c>
      <c r="DE660">
        <f t="shared" si="272"/>
        <v>99.340734443987131</v>
      </c>
      <c r="DF660" s="2">
        <v>39658</v>
      </c>
      <c r="DG660">
        <v>106.3828125</v>
      </c>
      <c r="DH660" s="22">
        <f>_xll.BDH(DH$3&amp;" Govt",$A$8,DF660,DF660)</f>
        <v>1.0905899999999999</v>
      </c>
      <c r="DI660">
        <f t="shared" si="273"/>
        <v>97.54611036228097</v>
      </c>
      <c r="DJ660" s="2">
        <v>40022</v>
      </c>
      <c r="DK660">
        <v>106.44140625</v>
      </c>
      <c r="DL660" s="22">
        <f>_xll.BDH(DL$3&amp;" Govt",$A$8,DJ660,DJ660)</f>
        <v>1.06006</v>
      </c>
      <c r="DM660">
        <f t="shared" si="274"/>
        <v>100.41073736392279</v>
      </c>
      <c r="DP660" s="22"/>
    </row>
    <row r="661" spans="4:120" x14ac:dyDescent="0.25">
      <c r="D661" s="2"/>
      <c r="H661" s="22"/>
      <c r="I661" s="14"/>
      <c r="J661" s="2">
        <v>39113</v>
      </c>
      <c r="K661">
        <v>126.203125</v>
      </c>
      <c r="L661" s="22">
        <f>_xll.BDH(L$3&amp;" Govt",$A$8,J661,J661)</f>
        <v>1.2473099999999999</v>
      </c>
      <c r="M661">
        <f t="shared" si="255"/>
        <v>101.18023987621362</v>
      </c>
      <c r="N661" s="2">
        <v>39113</v>
      </c>
      <c r="O661">
        <v>126.5078125</v>
      </c>
      <c r="P661" s="22">
        <f>_xll.BDH(P$3&amp;" Govt",$A$8,N661,N661)</f>
        <v>1.22872</v>
      </c>
      <c r="Q661">
        <f t="shared" si="256"/>
        <v>102.95902443192917</v>
      </c>
      <c r="R661" s="2">
        <v>39113</v>
      </c>
      <c r="S661">
        <v>126.3671875</v>
      </c>
      <c r="T661" s="22">
        <f>_xll.BDH(T$3&amp;" Govt",$A$8,R661,R661)</f>
        <v>1.1977100000000001</v>
      </c>
      <c r="U661">
        <f t="shared" si="257"/>
        <v>105.5073327433185</v>
      </c>
      <c r="V661" s="2">
        <v>39210</v>
      </c>
      <c r="W661">
        <v>103.8984375</v>
      </c>
      <c r="X661" s="22">
        <f>_xll.BDH(X$3&amp;" Govt",$A$8,V661,V661)</f>
        <v>1.07639</v>
      </c>
      <c r="Y661">
        <f t="shared" si="258"/>
        <v>96.524900361393179</v>
      </c>
      <c r="Z661" s="2">
        <v>39113</v>
      </c>
      <c r="AA661">
        <v>120.83203125</v>
      </c>
      <c r="AB661" s="22">
        <f>_xll.BDH(AB$3&amp;" Govt",$A$8,Z661,Z661)</f>
        <v>1.1577999999999999</v>
      </c>
      <c r="AC661">
        <f t="shared" si="259"/>
        <v>104.36347490931077</v>
      </c>
      <c r="AD661" s="2">
        <v>39750</v>
      </c>
      <c r="AE661">
        <v>103.92578125</v>
      </c>
      <c r="AF661" s="22">
        <f>_xll.BDH(AF$3&amp;" Govt",$A$8,AD661,AD661)</f>
        <v>1.1042099999999999</v>
      </c>
      <c r="AG661">
        <f t="shared" si="260"/>
        <v>94.117768585685695</v>
      </c>
      <c r="AH661" s="2">
        <v>39113</v>
      </c>
      <c r="AI661">
        <v>118.87109375</v>
      </c>
      <c r="AJ661" s="22">
        <f>_xll.BDH(AJ$3&amp;" Govt",$A$8,AH661,AH661)</f>
        <v>1.1348499999999999</v>
      </c>
      <c r="AK661">
        <f t="shared" si="261"/>
        <v>104.74608428426666</v>
      </c>
      <c r="AL661" s="2">
        <v>40114</v>
      </c>
      <c r="AM661">
        <v>111.08984375</v>
      </c>
      <c r="AN661" s="22">
        <f>_xll.BDH(AN$3&amp;" Govt",$A$8,AL661,AL661)</f>
        <v>1.0633300000000001</v>
      </c>
      <c r="AO661">
        <f t="shared" si="262"/>
        <v>104.47353479164511</v>
      </c>
      <c r="AP661" s="2">
        <v>39113</v>
      </c>
      <c r="AQ661">
        <v>115.81640625</v>
      </c>
      <c r="AR661" s="22">
        <f>_xll.BDH(AR$3&amp;" Govt",$A$8,AP661,AP661)</f>
        <v>1.1207400000000001</v>
      </c>
      <c r="AS661">
        <f t="shared" si="263"/>
        <v>103.33922787622463</v>
      </c>
      <c r="AV661" s="22"/>
      <c r="AX661" s="2">
        <v>39113</v>
      </c>
      <c r="AY661">
        <v>106.5</v>
      </c>
      <c r="AZ661" s="22">
        <f>_xll.BDH(AZ$3&amp;" Govt",$A$8,AX661,AX661)</f>
        <v>1.0971599999999999</v>
      </c>
      <c r="BA661">
        <f t="shared" si="264"/>
        <v>97.068795800065629</v>
      </c>
      <c r="BB661" s="2">
        <v>39113</v>
      </c>
      <c r="BC661">
        <v>106.32421875</v>
      </c>
      <c r="BD661" s="22">
        <f>_xll.BDH(BD$3&amp;" Govt",$A$8,BB661,BB661)</f>
        <v>1.09057</v>
      </c>
      <c r="BE661">
        <f t="shared" si="265"/>
        <v>97.494171625847031</v>
      </c>
      <c r="BH661" s="22"/>
      <c r="BJ661" s="2">
        <v>39113</v>
      </c>
      <c r="BK661">
        <v>104.16015625</v>
      </c>
      <c r="BL661" s="22">
        <f>_xll.BDH(BL$3&amp;" Govt",$A$8,BJ661,BJ661)</f>
        <v>1.06904</v>
      </c>
      <c r="BM661">
        <f t="shared" si="266"/>
        <v>97.433357264461577</v>
      </c>
      <c r="BN661" s="2">
        <v>39288</v>
      </c>
      <c r="BO661">
        <v>101.77734375</v>
      </c>
      <c r="BP661" s="22">
        <f>_xll.BDH(BP$3&amp;" Govt",$A$8,BN661,BN661)</f>
        <v>1.0875600000000001</v>
      </c>
      <c r="BQ661">
        <f t="shared" si="267"/>
        <v>93.583198857994034</v>
      </c>
      <c r="BR661" s="2">
        <v>39469</v>
      </c>
      <c r="BS661">
        <v>114.37109375</v>
      </c>
      <c r="BT661" s="22">
        <f>_xll.BDH(BT$3&amp;" Govt",$A$8,BR661,BR661)</f>
        <v>1.0784899999999999</v>
      </c>
      <c r="BU661">
        <f t="shared" si="268"/>
        <v>106.0474308987566</v>
      </c>
      <c r="BV661" s="2">
        <v>39647</v>
      </c>
      <c r="BW661">
        <v>113.31640625</v>
      </c>
      <c r="BX661" s="22">
        <f>_xll.BDH(BX$3&amp;" Govt",$A$8,BV661,BV661)</f>
        <v>1.08735</v>
      </c>
      <c r="BY661">
        <f t="shared" si="269"/>
        <v>104.21336851059915</v>
      </c>
      <c r="BZ661" s="2">
        <v>39829</v>
      </c>
      <c r="CA661">
        <v>108.12109375</v>
      </c>
      <c r="CB661" s="22">
        <f>_xll.BDH(CB$3&amp;" Govt",$A$8,BZ661,BZ661)</f>
        <v>1.06246</v>
      </c>
      <c r="CC661">
        <f t="shared" si="270"/>
        <v>101.76486055945637</v>
      </c>
      <c r="CD661" s="2">
        <v>40011</v>
      </c>
      <c r="CE661">
        <v>110.34765625</v>
      </c>
      <c r="CF661" s="22">
        <f>_xll.BDH(CF$3&amp;" Govt",$A$8,CD661,CD661)</f>
        <v>1.05898</v>
      </c>
      <c r="CG661">
        <f t="shared" si="271"/>
        <v>104.20183218757673</v>
      </c>
      <c r="CJ661" s="22"/>
      <c r="CN661" s="22"/>
      <c r="CR661" s="22"/>
      <c r="CV661" s="22"/>
      <c r="CZ661" s="22"/>
      <c r="DB661" s="2">
        <v>39118</v>
      </c>
      <c r="DC661">
        <v>106.2109375</v>
      </c>
      <c r="DD661" s="22">
        <f>_xll.BDH(DD$3&amp;" Govt",$A$8,DB661,DB661)</f>
        <v>1.06921</v>
      </c>
      <c r="DE661">
        <f t="shared" si="272"/>
        <v>99.335899869997476</v>
      </c>
      <c r="DF661" s="2">
        <v>39659</v>
      </c>
      <c r="DG661">
        <v>106.3125</v>
      </c>
      <c r="DH661" s="22">
        <f>_xll.BDH(DH$3&amp;" Govt",$A$8,DF661,DF661)</f>
        <v>1.0908800000000001</v>
      </c>
      <c r="DI661">
        <f t="shared" si="273"/>
        <v>97.455723819301838</v>
      </c>
      <c r="DJ661" s="2">
        <v>40023</v>
      </c>
      <c r="DK661">
        <v>106.890625</v>
      </c>
      <c r="DL661" s="22">
        <f>_xll.BDH(DL$3&amp;" Govt",$A$8,DJ661,DJ661)</f>
        <v>1.06016</v>
      </c>
      <c r="DM661">
        <f t="shared" si="274"/>
        <v>100.82499339722307</v>
      </c>
      <c r="DP661" s="22"/>
    </row>
    <row r="662" spans="4:120" x14ac:dyDescent="0.25">
      <c r="D662" s="2"/>
      <c r="H662" s="22"/>
      <c r="I662" s="14"/>
      <c r="J662" s="2">
        <v>39114</v>
      </c>
      <c r="K662">
        <v>126.22265625</v>
      </c>
      <c r="L662" s="22">
        <f>_xll.BDH(L$3&amp;" Govt",$A$8,J662,J662)</f>
        <v>1.24725</v>
      </c>
      <c r="M662">
        <f t="shared" si="255"/>
        <v>101.20076668671076</v>
      </c>
      <c r="N662" s="2">
        <v>39114</v>
      </c>
      <c r="O662">
        <v>126.5078125</v>
      </c>
      <c r="P662" s="22">
        <f>_xll.BDH(P$3&amp;" Govt",$A$8,N662,N662)</f>
        <v>1.2286600000000001</v>
      </c>
      <c r="Q662">
        <f t="shared" si="256"/>
        <v>102.96405230088062</v>
      </c>
      <c r="R662" s="2">
        <v>39114</v>
      </c>
      <c r="S662">
        <v>126.29296875</v>
      </c>
      <c r="T662" s="22">
        <f>_xll.BDH(T$3&amp;" Govt",$A$8,R662,R662)</f>
        <v>1.1976599999999999</v>
      </c>
      <c r="U662">
        <f t="shared" si="257"/>
        <v>105.44976767196033</v>
      </c>
      <c r="V662" s="2">
        <v>39211</v>
      </c>
      <c r="W662">
        <v>103.79296875</v>
      </c>
      <c r="X662" s="22">
        <f>_xll.BDH(X$3&amp;" Govt",$A$8,V662,V662)</f>
        <v>1.0767100000000001</v>
      </c>
      <c r="Y662">
        <f t="shared" si="258"/>
        <v>96.398258351831032</v>
      </c>
      <c r="Z662" s="2">
        <v>39114</v>
      </c>
      <c r="AA662">
        <v>120.703125</v>
      </c>
      <c r="AB662" s="22">
        <f>_xll.BDH(AB$3&amp;" Govt",$A$8,Z662,Z662)</f>
        <v>1.1577500000000001</v>
      </c>
      <c r="AC662">
        <f t="shared" si="259"/>
        <v>104.25664003454976</v>
      </c>
      <c r="AD662" s="2">
        <v>39751</v>
      </c>
      <c r="AE662">
        <v>104.58984375</v>
      </c>
      <c r="AF662" s="22">
        <f>_xll.BDH(AF$3&amp;" Govt",$A$8,AD662,AD662)</f>
        <v>1.1040700000000001</v>
      </c>
      <c r="AG662">
        <f t="shared" si="260"/>
        <v>94.731170804387389</v>
      </c>
      <c r="AH662" s="2">
        <v>39114</v>
      </c>
      <c r="AI662">
        <v>118.67578125</v>
      </c>
      <c r="AJ662" s="22">
        <f>_xll.BDH(AJ$3&amp;" Govt",$A$8,AH662,AH662)</f>
        <v>1.1348</v>
      </c>
      <c r="AK662">
        <f t="shared" si="261"/>
        <v>104.57858763658794</v>
      </c>
      <c r="AL662" s="2">
        <v>40115</v>
      </c>
      <c r="AM662">
        <v>111.12109375</v>
      </c>
      <c r="AN662" s="22">
        <f>_xll.BDH(AN$3&amp;" Govt",$A$8,AL662,AL662)</f>
        <v>1.0633999999999999</v>
      </c>
      <c r="AO662">
        <f t="shared" si="262"/>
        <v>104.49604452698891</v>
      </c>
      <c r="AP662" s="2">
        <v>39114</v>
      </c>
      <c r="AQ662">
        <v>115.60546875</v>
      </c>
      <c r="AR662" s="22">
        <f>_xll.BDH(AR$3&amp;" Govt",$A$8,AP662,AP662)</f>
        <v>1.12069</v>
      </c>
      <c r="AS662">
        <f t="shared" si="263"/>
        <v>103.15561729827161</v>
      </c>
      <c r="AV662" s="22"/>
      <c r="AX662" s="2">
        <v>39114</v>
      </c>
      <c r="AY662">
        <v>106.25390625</v>
      </c>
      <c r="AZ662" s="22">
        <f>_xll.BDH(AZ$3&amp;" Govt",$A$8,AX662,AX662)</f>
        <v>1.09711</v>
      </c>
      <c r="BA662">
        <f t="shared" si="264"/>
        <v>96.84890872382897</v>
      </c>
      <c r="BB662" s="2">
        <v>39114</v>
      </c>
      <c r="BC662">
        <v>106.08203125</v>
      </c>
      <c r="BD662" s="22">
        <f>_xll.BDH(BD$3&amp;" Govt",$A$8,BB662,BB662)</f>
        <v>1.0905199999999999</v>
      </c>
      <c r="BE662">
        <f t="shared" si="265"/>
        <v>97.276557284598184</v>
      </c>
      <c r="BH662" s="22"/>
      <c r="BJ662" s="2">
        <v>39114</v>
      </c>
      <c r="BK662">
        <v>103.90234375</v>
      </c>
      <c r="BL662" s="22">
        <f>_xll.BDH(BL$3&amp;" Govt",$A$8,BJ662,BJ662)</f>
        <v>1.06898</v>
      </c>
      <c r="BM662">
        <f t="shared" si="266"/>
        <v>97.197649862485733</v>
      </c>
      <c r="BN662" s="2">
        <v>39289</v>
      </c>
      <c r="BO662">
        <v>102.3125</v>
      </c>
      <c r="BP662" s="22">
        <f>_xll.BDH(BP$3&amp;" Govt",$A$8,BN662,BN662)</f>
        <v>1.0877699999999999</v>
      </c>
      <c r="BQ662">
        <f t="shared" si="267"/>
        <v>94.057107660626798</v>
      </c>
      <c r="BR662" s="2">
        <v>39470</v>
      </c>
      <c r="BS662">
        <v>113.18359375</v>
      </c>
      <c r="BT662" s="22">
        <f>_xll.BDH(BT$3&amp;" Govt",$A$8,BR662,BR662)</f>
        <v>1.0787</v>
      </c>
      <c r="BU662">
        <f t="shared" si="268"/>
        <v>104.9259235654028</v>
      </c>
      <c r="BV662" s="2">
        <v>39650</v>
      </c>
      <c r="BW662">
        <v>113.5546875</v>
      </c>
      <c r="BX662" s="22">
        <f>_xll.BDH(BX$3&amp;" Govt",$A$8,BV662,BV662)</f>
        <v>1.0882400000000001</v>
      </c>
      <c r="BY662">
        <f t="shared" si="269"/>
        <v>104.34709944497537</v>
      </c>
      <c r="BZ662" s="2">
        <v>39832</v>
      </c>
      <c r="CA662">
        <v>108.12109375</v>
      </c>
      <c r="CB662" s="22">
        <f>_xll.BDH(CB$3&amp;" Govt",$A$8,BZ662,BZ662)</f>
        <v>1.06047</v>
      </c>
      <c r="CC662">
        <f t="shared" si="270"/>
        <v>101.95582501155148</v>
      </c>
      <c r="CD662" s="2">
        <v>40014</v>
      </c>
      <c r="CE662">
        <v>110.9609375</v>
      </c>
      <c r="CF662" s="22">
        <f>_xll.BDH(CF$3&amp;" Govt",$A$8,CD662,CD662)</f>
        <v>1.0592699999999999</v>
      </c>
      <c r="CG662">
        <f t="shared" si="271"/>
        <v>104.7522704315236</v>
      </c>
      <c r="CJ662" s="22"/>
      <c r="CN662" s="22"/>
      <c r="CR662" s="22"/>
      <c r="CV662" s="22"/>
      <c r="CZ662" s="22"/>
      <c r="DB662" s="2">
        <v>39119</v>
      </c>
      <c r="DC662">
        <v>106.33984375</v>
      </c>
      <c r="DD662" s="22">
        <f>_xll.BDH(DD$3&amp;" Govt",$A$8,DB662,DB662)</f>
        <v>1.0692699999999999</v>
      </c>
      <c r="DE662">
        <f t="shared" si="272"/>
        <v>99.450881208675085</v>
      </c>
      <c r="DF662" s="2">
        <v>39660</v>
      </c>
      <c r="DG662">
        <v>107.3203125</v>
      </c>
      <c r="DH662" s="22">
        <f>_xll.BDH(DH$3&amp;" Govt",$A$8,DF662,DF662)</f>
        <v>1.09118</v>
      </c>
      <c r="DI662">
        <f t="shared" si="273"/>
        <v>98.352528913653103</v>
      </c>
      <c r="DJ662" s="2">
        <v>40024</v>
      </c>
      <c r="DK662">
        <v>108.1484375</v>
      </c>
      <c r="DL662" s="22">
        <f>_xll.BDH(DL$3&amp;" Govt",$A$8,DJ662,DJ662)</f>
        <v>1.06026</v>
      </c>
      <c r="DM662">
        <f t="shared" si="274"/>
        <v>102.00180851866523</v>
      </c>
      <c r="DP662" s="22"/>
    </row>
    <row r="663" spans="4:120" x14ac:dyDescent="0.25">
      <c r="D663" s="2"/>
      <c r="H663" s="22"/>
      <c r="I663" s="14"/>
      <c r="J663" s="2">
        <v>39115</v>
      </c>
      <c r="K663">
        <v>126.30078125</v>
      </c>
      <c r="L663" s="22">
        <f>_xll.BDH(L$3&amp;" Govt",$A$8,J663,J663)</f>
        <v>1.24732</v>
      </c>
      <c r="M663">
        <f t="shared" si="255"/>
        <v>101.25772155501394</v>
      </c>
      <c r="N663" s="2">
        <v>39115</v>
      </c>
      <c r="O663">
        <v>126.60546875</v>
      </c>
      <c r="P663" s="22">
        <f>_xll.BDH(P$3&amp;" Govt",$A$8,N663,N663)</f>
        <v>1.22872</v>
      </c>
      <c r="Q663">
        <f t="shared" si="256"/>
        <v>103.03850246598086</v>
      </c>
      <c r="R663" s="2">
        <v>39115</v>
      </c>
      <c r="S663">
        <v>126.44921875</v>
      </c>
      <c r="T663" s="22">
        <f>_xll.BDH(T$3&amp;" Govt",$A$8,R663,R663)</f>
        <v>1.1977199999999999</v>
      </c>
      <c r="U663">
        <f t="shared" si="257"/>
        <v>105.57494134689244</v>
      </c>
      <c r="V663" s="2">
        <v>39212</v>
      </c>
      <c r="W663">
        <v>104.01171875</v>
      </c>
      <c r="X663" s="22">
        <f>_xll.BDH(X$3&amp;" Govt",$A$8,V663,V663)</f>
        <v>1.0770200000000001</v>
      </c>
      <c r="Y663">
        <f t="shared" si="258"/>
        <v>96.573618642179341</v>
      </c>
      <c r="Z663" s="2">
        <v>39115</v>
      </c>
      <c r="AA663">
        <v>120.8828125</v>
      </c>
      <c r="AB663" s="22">
        <f>_xll.BDH(AB$3&amp;" Govt",$A$8,Z663,Z663)</f>
        <v>1.15781</v>
      </c>
      <c r="AC663">
        <f t="shared" si="259"/>
        <v>104.40643326625266</v>
      </c>
      <c r="AD663" s="2">
        <v>39752</v>
      </c>
      <c r="AE663">
        <v>105.00390625</v>
      </c>
      <c r="AF663" s="22">
        <f>_xll.BDH(AF$3&amp;" Govt",$A$8,AD663,AD663)</f>
        <v>1.10392</v>
      </c>
      <c r="AG663">
        <f t="shared" si="260"/>
        <v>95.119126612435679</v>
      </c>
      <c r="AH663" s="2">
        <v>39115</v>
      </c>
      <c r="AI663">
        <v>118.87109375</v>
      </c>
      <c r="AJ663" s="22">
        <f>_xll.BDH(AJ$3&amp;" Govt",$A$8,AH663,AH663)</f>
        <v>1.13486</v>
      </c>
      <c r="AK663">
        <f t="shared" si="261"/>
        <v>104.74516129742877</v>
      </c>
      <c r="AL663" s="2">
        <v>40116</v>
      </c>
      <c r="AM663">
        <v>111.2578125</v>
      </c>
      <c r="AN663" s="22">
        <f>_xll.BDH(AN$3&amp;" Govt",$A$8,AL663,AL663)</f>
        <v>1.06348</v>
      </c>
      <c r="AO663">
        <f t="shared" si="262"/>
        <v>104.61674173468236</v>
      </c>
      <c r="AP663" s="2">
        <v>39115</v>
      </c>
      <c r="AQ663">
        <v>115.7578125</v>
      </c>
      <c r="AR663" s="22">
        <f>_xll.BDH(AR$3&amp;" Govt",$A$8,AP663,AP663)</f>
        <v>1.1207499999999999</v>
      </c>
      <c r="AS663">
        <f t="shared" si="263"/>
        <v>103.28602498327014</v>
      </c>
      <c r="AV663" s="22"/>
      <c r="AX663" s="2">
        <v>39115</v>
      </c>
      <c r="AY663">
        <v>106.37109375</v>
      </c>
      <c r="AZ663" s="22">
        <f>_xll.BDH(AZ$3&amp;" Govt",$A$8,AX663,AX663)</f>
        <v>1.09717</v>
      </c>
      <c r="BA663">
        <f t="shared" si="264"/>
        <v>96.950421311191519</v>
      </c>
      <c r="BB663" s="2">
        <v>39115</v>
      </c>
      <c r="BC663">
        <v>106.16796875</v>
      </c>
      <c r="BD663" s="22">
        <f>_xll.BDH(BD$3&amp;" Govt",$A$8,BB663,BB663)</f>
        <v>1.0905800000000001</v>
      </c>
      <c r="BE663">
        <f t="shared" si="265"/>
        <v>97.350005272423843</v>
      </c>
      <c r="BH663" s="22"/>
      <c r="BJ663" s="2">
        <v>39115</v>
      </c>
      <c r="BK663">
        <v>104.0390625</v>
      </c>
      <c r="BL663" s="22">
        <f>_xll.BDH(BL$3&amp;" Govt",$A$8,BJ663,BJ663)</f>
        <v>1.06904</v>
      </c>
      <c r="BM663">
        <f t="shared" si="266"/>
        <v>97.320083907056798</v>
      </c>
      <c r="BN663" s="2">
        <v>39290</v>
      </c>
      <c r="BO663">
        <v>102.60546875</v>
      </c>
      <c r="BP663" s="22">
        <f>_xll.BDH(BP$3&amp;" Govt",$A$8,BN663,BN663)</f>
        <v>1.0879799999999999</v>
      </c>
      <c r="BQ663">
        <f t="shared" si="267"/>
        <v>94.308230620048164</v>
      </c>
      <c r="BR663" s="2">
        <v>39471</v>
      </c>
      <c r="BS663">
        <v>112.62109375</v>
      </c>
      <c r="BT663" s="22">
        <f>_xll.BDH(BT$3&amp;" Govt",$A$8,BR663,BR663)</f>
        <v>1.0789</v>
      </c>
      <c r="BU663">
        <f t="shared" si="268"/>
        <v>104.38510867550283</v>
      </c>
      <c r="BV663" s="2">
        <v>39651</v>
      </c>
      <c r="BW663">
        <v>112.875</v>
      </c>
      <c r="BX663" s="22">
        <f>_xll.BDH(BX$3&amp;" Govt",$A$8,BV663,BV663)</f>
        <v>1.08853</v>
      </c>
      <c r="BY663">
        <f t="shared" si="269"/>
        <v>103.69489127538975</v>
      </c>
      <c r="BZ663" s="2">
        <v>39833</v>
      </c>
      <c r="CA663">
        <v>108.14453125</v>
      </c>
      <c r="CB663" s="22">
        <f>_xll.BDH(CB$3&amp;" Govt",$A$8,BZ663,BZ663)</f>
        <v>1.0598099999999999</v>
      </c>
      <c r="CC663">
        <f t="shared" si="270"/>
        <v>102.04143313424105</v>
      </c>
      <c r="CD663" s="2">
        <v>40015</v>
      </c>
      <c r="CE663">
        <v>111.2109375</v>
      </c>
      <c r="CF663" s="22">
        <f>_xll.BDH(CF$3&amp;" Govt",$A$8,CD663,CD663)</f>
        <v>1.0593699999999999</v>
      </c>
      <c r="CG663">
        <f t="shared" si="271"/>
        <v>104.97837157933489</v>
      </c>
      <c r="CJ663" s="22"/>
      <c r="CN663" s="22"/>
      <c r="CR663" s="22"/>
      <c r="CV663" s="22"/>
      <c r="CZ663" s="22"/>
      <c r="DB663" s="2">
        <v>39120</v>
      </c>
      <c r="DC663">
        <v>106.5546875</v>
      </c>
      <c r="DD663" s="22">
        <f>_xll.BDH(DD$3&amp;" Govt",$A$8,DB663,DB663)</f>
        <v>1.06932</v>
      </c>
      <c r="DE663">
        <f t="shared" si="272"/>
        <v>99.647147252459504</v>
      </c>
      <c r="DF663" s="2">
        <v>39661</v>
      </c>
      <c r="DG663">
        <v>107.8359375</v>
      </c>
      <c r="DH663" s="22">
        <f>_xll.BDH(DH$3&amp;" Govt",$A$8,DF663,DF663)</f>
        <v>1.0914699999999999</v>
      </c>
      <c r="DI663">
        <f t="shared" si="273"/>
        <v>98.79881032002713</v>
      </c>
      <c r="DJ663" s="2">
        <v>40025</v>
      </c>
      <c r="DK663">
        <v>108.4375</v>
      </c>
      <c r="DL663" s="22">
        <f>_xll.BDH(DL$3&amp;" Govt",$A$8,DJ663,DJ663)</f>
        <v>1.06036</v>
      </c>
      <c r="DM663">
        <f t="shared" si="274"/>
        <v>102.26479686144329</v>
      </c>
      <c r="DP663" s="22"/>
    </row>
    <row r="664" spans="4:120" x14ac:dyDescent="0.25">
      <c r="D664" s="2"/>
      <c r="H664" s="22"/>
      <c r="I664" s="14"/>
      <c r="J664" s="2">
        <v>39118</v>
      </c>
      <c r="K664">
        <v>126.37890625</v>
      </c>
      <c r="L664" s="22">
        <f>_xll.BDH(L$3&amp;" Govt",$A$8,J664,J664)</f>
        <v>1.24752</v>
      </c>
      <c r="M664">
        <f t="shared" si="255"/>
        <v>101.30411235892009</v>
      </c>
      <c r="N664" s="2">
        <v>39118</v>
      </c>
      <c r="O664">
        <v>126.72265625</v>
      </c>
      <c r="P664" s="22">
        <f>_xll.BDH(P$3&amp;" Govt",$A$8,N664,N664)</f>
        <v>1.22892</v>
      </c>
      <c r="Q664">
        <f t="shared" si="256"/>
        <v>103.11709163330404</v>
      </c>
      <c r="R664" s="2">
        <v>39118</v>
      </c>
      <c r="S664">
        <v>126.4921875</v>
      </c>
      <c r="T664" s="22">
        <f>_xll.BDH(T$3&amp;" Govt",$A$8,R664,R664)</f>
        <v>1.19791</v>
      </c>
      <c r="U664">
        <f t="shared" si="257"/>
        <v>105.5940659148016</v>
      </c>
      <c r="V664" s="2">
        <v>39213</v>
      </c>
      <c r="W664">
        <v>104.01171875</v>
      </c>
      <c r="X664" s="22">
        <f>_xll.BDH(X$3&amp;" Govt",$A$8,V664,V664)</f>
        <v>1.07734</v>
      </c>
      <c r="Y664">
        <f t="shared" si="258"/>
        <v>96.544933586425827</v>
      </c>
      <c r="Z664" s="2">
        <v>39118</v>
      </c>
      <c r="AA664">
        <v>120.97265625</v>
      </c>
      <c r="AB664" s="22">
        <f>_xll.BDH(AB$3&amp;" Govt",$A$8,Z664,Z664)</f>
        <v>1.1579900000000001</v>
      </c>
      <c r="AC664">
        <f t="shared" si="259"/>
        <v>104.46779009317869</v>
      </c>
      <c r="AD664" s="2">
        <v>39755</v>
      </c>
      <c r="AE664">
        <v>105.47265625</v>
      </c>
      <c r="AF664" s="22">
        <f>_xll.BDH(AF$3&amp;" Govt",$A$8,AD664,AD664)</f>
        <v>1.10368</v>
      </c>
      <c r="AG664">
        <f t="shared" si="260"/>
        <v>95.564526176065527</v>
      </c>
      <c r="AH664" s="2">
        <v>39118</v>
      </c>
      <c r="AI664">
        <v>118.95703125</v>
      </c>
      <c r="AJ664" s="22">
        <f>_xll.BDH(AJ$3&amp;" Govt",$A$8,AH664,AH664)</f>
        <v>1.13504</v>
      </c>
      <c r="AK664">
        <f t="shared" si="261"/>
        <v>104.80426350613193</v>
      </c>
      <c r="AL664" s="2">
        <v>40119</v>
      </c>
      <c r="AM664">
        <v>111.3671875</v>
      </c>
      <c r="AN664" s="22">
        <f>_xll.BDH(AN$3&amp;" Govt",$A$8,AL664,AL664)</f>
        <v>1.06366</v>
      </c>
      <c r="AO664">
        <f t="shared" si="262"/>
        <v>104.7018666679202</v>
      </c>
      <c r="AP664" s="2">
        <v>39118</v>
      </c>
      <c r="AQ664">
        <v>115.83984375</v>
      </c>
      <c r="AR664" s="22">
        <f>_xll.BDH(AR$3&amp;" Govt",$A$8,AP664,AP664)</f>
        <v>1.12093</v>
      </c>
      <c r="AS664">
        <f t="shared" si="263"/>
        <v>103.34262063643583</v>
      </c>
      <c r="AV664" s="22"/>
      <c r="AX664" s="2">
        <v>39118</v>
      </c>
      <c r="AY664">
        <v>106.453125</v>
      </c>
      <c r="AZ664" s="22">
        <f>_xll.BDH(AZ$3&amp;" Govt",$A$8,AX664,AX664)</f>
        <v>1.09734</v>
      </c>
      <c r="BA664">
        <f t="shared" si="264"/>
        <v>97.010156378150796</v>
      </c>
      <c r="BB664" s="2">
        <v>39118</v>
      </c>
      <c r="BC664">
        <v>106.265625</v>
      </c>
      <c r="BD664" s="22">
        <f>_xll.BDH(BD$3&amp;" Govt",$A$8,BB664,BB664)</f>
        <v>1.0907499999999999</v>
      </c>
      <c r="BE664">
        <f t="shared" si="265"/>
        <v>97.424363969745599</v>
      </c>
      <c r="BH664" s="22"/>
      <c r="BJ664" s="2">
        <v>39118</v>
      </c>
      <c r="BK664">
        <v>104.08203125</v>
      </c>
      <c r="BL664" s="22">
        <f>_xll.BDH(BL$3&amp;" Govt",$A$8,BJ664,BJ664)</f>
        <v>1.06921</v>
      </c>
      <c r="BM664">
        <f t="shared" si="266"/>
        <v>97.344797794633422</v>
      </c>
      <c r="BN664" s="2">
        <v>39293</v>
      </c>
      <c r="BO664">
        <v>102.359375</v>
      </c>
      <c r="BP664" s="22">
        <f>_xll.BDH(BP$3&amp;" Govt",$A$8,BN664,BN664)</f>
        <v>1.0886199999999999</v>
      </c>
      <c r="BQ664">
        <f t="shared" si="267"/>
        <v>94.026726497767825</v>
      </c>
      <c r="BR664" s="2">
        <v>39472</v>
      </c>
      <c r="BS664">
        <v>113.7109375</v>
      </c>
      <c r="BT664" s="22">
        <f>_xll.BDH(BT$3&amp;" Govt",$A$8,BR664,BR664)</f>
        <v>1.07911</v>
      </c>
      <c r="BU664">
        <f t="shared" si="268"/>
        <v>105.37474168527768</v>
      </c>
      <c r="BV664" s="2">
        <v>39652</v>
      </c>
      <c r="BW664">
        <v>111.99609375</v>
      </c>
      <c r="BX664" s="22">
        <f>_xll.BDH(BX$3&amp;" Govt",$A$8,BV664,BV664)</f>
        <v>1.0888199999999999</v>
      </c>
      <c r="BY664">
        <f t="shared" si="269"/>
        <v>102.8600629580647</v>
      </c>
      <c r="BZ664" s="2">
        <v>39834</v>
      </c>
      <c r="CA664">
        <v>107.07421875</v>
      </c>
      <c r="CB664" s="22">
        <f>_xll.BDH(CB$3&amp;" Govt",$A$8,BZ664,BZ664)</f>
        <v>1.05915</v>
      </c>
      <c r="CC664">
        <f t="shared" si="270"/>
        <v>101.09448024359156</v>
      </c>
      <c r="CD664" s="2">
        <v>40016</v>
      </c>
      <c r="CE664">
        <v>110.9140625</v>
      </c>
      <c r="CF664" s="22">
        <f>_xll.BDH(CF$3&amp;" Govt",$A$8,CD664,CD664)</f>
        <v>1.0594699999999999</v>
      </c>
      <c r="CG664">
        <f t="shared" si="271"/>
        <v>104.68825214494041</v>
      </c>
      <c r="CJ664" s="22"/>
      <c r="CN664" s="22"/>
      <c r="CR664" s="22"/>
      <c r="CV664" s="22"/>
      <c r="CZ664" s="22"/>
      <c r="DB664" s="2">
        <v>39121</v>
      </c>
      <c r="DC664">
        <v>106.55078125</v>
      </c>
      <c r="DD664" s="22">
        <f>_xll.BDH(DD$3&amp;" Govt",$A$8,DB664,DB664)</f>
        <v>1.06938</v>
      </c>
      <c r="DE664">
        <f t="shared" si="272"/>
        <v>99.637903504834583</v>
      </c>
      <c r="DF664" s="2">
        <v>39664</v>
      </c>
      <c r="DG664">
        <v>107.70703125</v>
      </c>
      <c r="DH664" s="22">
        <f>_xll.BDH(DH$3&amp;" Govt",$A$8,DF664,DF664)</f>
        <v>1.09253</v>
      </c>
      <c r="DI664">
        <f t="shared" si="273"/>
        <v>98.584964486101072</v>
      </c>
      <c r="DJ664" s="2">
        <v>40028</v>
      </c>
      <c r="DK664">
        <v>107.48046875</v>
      </c>
      <c r="DL664" s="22">
        <f>_xll.BDH(DL$3&amp;" Govt",$A$8,DJ664,DJ664)</f>
        <v>1.06104</v>
      </c>
      <c r="DM664">
        <f t="shared" si="274"/>
        <v>101.2972826189399</v>
      </c>
      <c r="DP664" s="22"/>
    </row>
    <row r="665" spans="4:120" x14ac:dyDescent="0.25">
      <c r="D665" s="2"/>
      <c r="H665" s="22"/>
      <c r="I665" s="14"/>
      <c r="J665" s="2">
        <v>39119</v>
      </c>
      <c r="K665">
        <v>126.4375</v>
      </c>
      <c r="L665" s="22">
        <f>_xll.BDH(L$3&amp;" Govt",$A$8,J665,J665)</f>
        <v>1.24759</v>
      </c>
      <c r="M665">
        <f t="shared" si="255"/>
        <v>101.34539391947675</v>
      </c>
      <c r="N665" s="2">
        <v>39119</v>
      </c>
      <c r="O665">
        <v>126.76171875</v>
      </c>
      <c r="P665" s="22">
        <f>_xll.BDH(P$3&amp;" Govt",$A$8,N665,N665)</f>
        <v>1.22899</v>
      </c>
      <c r="Q665">
        <f t="shared" si="256"/>
        <v>103.14300258749054</v>
      </c>
      <c r="R665" s="2">
        <v>39119</v>
      </c>
      <c r="S665">
        <v>126.53125</v>
      </c>
      <c r="T665" s="22">
        <f>_xll.BDH(T$3&amp;" Govt",$A$8,R665,R665)</f>
        <v>1.19798</v>
      </c>
      <c r="U665">
        <f t="shared" si="257"/>
        <v>105.62050284645819</v>
      </c>
      <c r="V665" s="2">
        <v>39216</v>
      </c>
      <c r="W665">
        <v>103.92578125</v>
      </c>
      <c r="X665" s="22">
        <f>_xll.BDH(X$3&amp;" Govt",$A$8,V665,V665)</f>
        <v>1.07829</v>
      </c>
      <c r="Y665">
        <f t="shared" si="258"/>
        <v>96.380177178681066</v>
      </c>
      <c r="Z665" s="2">
        <v>39119</v>
      </c>
      <c r="AA665">
        <v>121.04296875</v>
      </c>
      <c r="AB665" s="22">
        <f>_xll.BDH(AB$3&amp;" Govt",$A$8,Z665,Z665)</f>
        <v>1.15805</v>
      </c>
      <c r="AC665">
        <f t="shared" si="259"/>
        <v>104.52309377833427</v>
      </c>
      <c r="AD665" s="2">
        <v>39756</v>
      </c>
      <c r="AE665">
        <v>106.0078125</v>
      </c>
      <c r="AF665" s="22">
        <f>_xll.BDH(AF$3&amp;" Govt",$A$8,AD665,AD665)</f>
        <v>1.1036299999999999</v>
      </c>
      <c r="AG665">
        <f t="shared" si="260"/>
        <v>96.053761224323381</v>
      </c>
      <c r="AH665" s="2">
        <v>39119</v>
      </c>
      <c r="AI665">
        <v>119.02734375</v>
      </c>
      <c r="AJ665" s="22">
        <f>_xll.BDH(AJ$3&amp;" Govt",$A$8,AH665,AH665)</f>
        <v>1.1351</v>
      </c>
      <c r="AK665">
        <f t="shared" si="261"/>
        <v>104.86066756232931</v>
      </c>
      <c r="AL665" s="2">
        <v>40120</v>
      </c>
      <c r="AM665">
        <v>111.2890625</v>
      </c>
      <c r="AN665" s="22">
        <f>_xll.BDH(AN$3&amp;" Govt",$A$8,AL665,AL665)</f>
        <v>1.06368</v>
      </c>
      <c r="AO665">
        <f t="shared" si="262"/>
        <v>104.62645015418171</v>
      </c>
      <c r="AP665" s="2">
        <v>39119</v>
      </c>
      <c r="AQ665">
        <v>115.91015625</v>
      </c>
      <c r="AR665" s="22">
        <f>_xll.BDH(AR$3&amp;" Govt",$A$8,AP665,AP665)</f>
        <v>1.1209899999999999</v>
      </c>
      <c r="AS665">
        <f t="shared" si="263"/>
        <v>103.3998128886074</v>
      </c>
      <c r="AV665" s="22"/>
      <c r="AX665" s="2">
        <v>39119</v>
      </c>
      <c r="AY665">
        <v>106.55078125</v>
      </c>
      <c r="AZ665" s="22">
        <f>_xll.BDH(AZ$3&amp;" Govt",$A$8,AX665,AX665)</f>
        <v>1.0973999999999999</v>
      </c>
      <c r="BA665">
        <f t="shared" si="264"/>
        <v>97.093841124476043</v>
      </c>
      <c r="BB665" s="2">
        <v>39119</v>
      </c>
      <c r="BC665">
        <v>106.328125</v>
      </c>
      <c r="BD665" s="22">
        <f>_xll.BDH(BD$3&amp;" Govt",$A$8,BB665,BB665)</f>
        <v>1.0908100000000001</v>
      </c>
      <c r="BE665">
        <f t="shared" si="265"/>
        <v>97.476302014099602</v>
      </c>
      <c r="BH665" s="22"/>
      <c r="BJ665" s="2">
        <v>39119</v>
      </c>
      <c r="BK665">
        <v>104.17578125</v>
      </c>
      <c r="BL665" s="22">
        <f>_xll.BDH(BL$3&amp;" Govt",$A$8,BJ665,BJ665)</f>
        <v>1.0692699999999999</v>
      </c>
      <c r="BM665">
        <f t="shared" si="266"/>
        <v>97.42701212041861</v>
      </c>
      <c r="BN665" s="2">
        <v>39294</v>
      </c>
      <c r="BO665">
        <v>102.828125</v>
      </c>
      <c r="BP665" s="22">
        <f>_xll.BDH(BP$3&amp;" Govt",$A$8,BN665,BN665)</f>
        <v>1.08884</v>
      </c>
      <c r="BQ665">
        <f t="shared" si="267"/>
        <v>94.438232430843826</v>
      </c>
      <c r="BR665" s="2">
        <v>39475</v>
      </c>
      <c r="BS665">
        <v>113.79296875</v>
      </c>
      <c r="BT665" s="22">
        <f>_xll.BDH(BT$3&amp;" Govt",$A$8,BR665,BR665)</f>
        <v>1.07972</v>
      </c>
      <c r="BU665">
        <f t="shared" si="268"/>
        <v>105.39118359389471</v>
      </c>
      <c r="BV665" s="2">
        <v>39653</v>
      </c>
      <c r="BW665">
        <v>112.84765625</v>
      </c>
      <c r="BX665" s="22">
        <f>_xll.BDH(BX$3&amp;" Govt",$A$8,BV665,BV665)</f>
        <v>1.0891200000000001</v>
      </c>
      <c r="BY665">
        <f t="shared" si="269"/>
        <v>103.61361121823123</v>
      </c>
      <c r="BZ665" s="2">
        <v>39835</v>
      </c>
      <c r="CA665">
        <v>106.84765625</v>
      </c>
      <c r="CB665" s="22">
        <f>_xll.BDH(CB$3&amp;" Govt",$A$8,BZ665,BZ665)</f>
        <v>1.0584899999999999</v>
      </c>
      <c r="CC665">
        <f t="shared" si="270"/>
        <v>100.94347254107267</v>
      </c>
      <c r="CD665" s="2">
        <v>40017</v>
      </c>
      <c r="CE665">
        <v>110.61328125</v>
      </c>
      <c r="CF665" s="22">
        <f>_xll.BDH(CF$3&amp;" Govt",$A$8,CD665,CD665)</f>
        <v>1.0595699999999999</v>
      </c>
      <c r="CG665">
        <f t="shared" si="271"/>
        <v>104.3945008352445</v>
      </c>
      <c r="CJ665" s="22"/>
      <c r="CN665" s="22"/>
      <c r="CR665" s="22"/>
      <c r="CV665" s="22"/>
      <c r="CZ665" s="22"/>
      <c r="DB665" s="2">
        <v>39122</v>
      </c>
      <c r="DC665">
        <v>106.0390625</v>
      </c>
      <c r="DD665" s="22">
        <f>_xll.BDH(DD$3&amp;" Govt",$A$8,DB665,DB665)</f>
        <v>1.0694399999999999</v>
      </c>
      <c r="DE665">
        <f t="shared" si="272"/>
        <v>99.153821158737287</v>
      </c>
      <c r="DF665" s="2">
        <v>39665</v>
      </c>
      <c r="DG665">
        <v>106.4296875</v>
      </c>
      <c r="DH665" s="22">
        <f>_xll.BDH(DH$3&amp;" Govt",$A$8,DF665,DF665)</f>
        <v>1.0928899999999999</v>
      </c>
      <c r="DI665">
        <f t="shared" si="273"/>
        <v>97.383714280485691</v>
      </c>
      <c r="DJ665" s="2">
        <v>40029</v>
      </c>
      <c r="DK665">
        <v>106.76953125</v>
      </c>
      <c r="DL665" s="22">
        <f>_xll.BDH(DL$3&amp;" Govt",$A$8,DJ665,DJ665)</f>
        <v>1.06134</v>
      </c>
      <c r="DM665">
        <f t="shared" si="274"/>
        <v>100.59880080841201</v>
      </c>
      <c r="DP665" s="22"/>
    </row>
    <row r="666" spans="4:120" x14ac:dyDescent="0.25">
      <c r="D666" s="2"/>
      <c r="H666" s="22"/>
      <c r="I666" s="14"/>
      <c r="J666" s="2">
        <v>39120</v>
      </c>
      <c r="K666">
        <v>126.3984375</v>
      </c>
      <c r="L666" s="22">
        <f>_xll.BDH(L$3&amp;" Govt",$A$8,J666,J666)</f>
        <v>1.2476499999999999</v>
      </c>
      <c r="M666">
        <f t="shared" si="255"/>
        <v>101.30921131727649</v>
      </c>
      <c r="N666" s="2">
        <v>39120</v>
      </c>
      <c r="O666">
        <v>126.703125</v>
      </c>
      <c r="P666" s="22">
        <f>_xll.BDH(P$3&amp;" Govt",$A$8,N666,N666)</f>
        <v>1.22905</v>
      </c>
      <c r="Q666">
        <f t="shared" si="256"/>
        <v>103.09029331597576</v>
      </c>
      <c r="R666" s="2">
        <v>39120</v>
      </c>
      <c r="S666">
        <v>126.53125</v>
      </c>
      <c r="T666" s="22">
        <f>_xll.BDH(T$3&amp;" Govt",$A$8,R666,R666)</f>
        <v>1.19804</v>
      </c>
      <c r="U666">
        <f t="shared" si="257"/>
        <v>105.61521318152984</v>
      </c>
      <c r="V666" s="2">
        <v>39217</v>
      </c>
      <c r="W666">
        <v>103.80859375</v>
      </c>
      <c r="X666" s="22">
        <f>_xll.BDH(X$3&amp;" Govt",$A$8,V666,V666)</f>
        <v>1.0786</v>
      </c>
      <c r="Y666">
        <f t="shared" si="258"/>
        <v>96.243828805859451</v>
      </c>
      <c r="Z666" s="2">
        <v>39120</v>
      </c>
      <c r="AA666">
        <v>121.08203125</v>
      </c>
      <c r="AB666" s="22">
        <f>_xll.BDH(AB$3&amp;" Govt",$A$8,Z666,Z666)</f>
        <v>1.15811</v>
      </c>
      <c r="AC666">
        <f t="shared" si="259"/>
        <v>104.55140811321895</v>
      </c>
      <c r="AD666" s="2">
        <v>39757</v>
      </c>
      <c r="AE666">
        <v>106.1484375</v>
      </c>
      <c r="AF666" s="22">
        <f>_xll.BDH(AF$3&amp;" Govt",$A$8,AD666,AD666)</f>
        <v>1.10358</v>
      </c>
      <c r="AG666">
        <f t="shared" si="260"/>
        <v>96.185539335616809</v>
      </c>
      <c r="AH666" s="2">
        <v>39120</v>
      </c>
      <c r="AI666">
        <v>119.09765625</v>
      </c>
      <c r="AJ666" s="22">
        <f>_xll.BDH(AJ$3&amp;" Govt",$A$8,AH666,AH666)</f>
        <v>1.1351599999999999</v>
      </c>
      <c r="AK666">
        <f t="shared" si="261"/>
        <v>104.91706565594278</v>
      </c>
      <c r="AL666" s="2">
        <v>40121</v>
      </c>
      <c r="AM666">
        <v>111.33203125</v>
      </c>
      <c r="AN666" s="22">
        <f>_xll.BDH(AN$3&amp;" Govt",$A$8,AL666,AL666)</f>
        <v>1.0637000000000001</v>
      </c>
      <c r="AO666">
        <f t="shared" si="262"/>
        <v>104.66487849017579</v>
      </c>
      <c r="AP666" s="2">
        <v>39120</v>
      </c>
      <c r="AQ666">
        <v>115.99609375</v>
      </c>
      <c r="AR666" s="22">
        <f>_xll.BDH(AR$3&amp;" Govt",$A$8,AP666,AP666)</f>
        <v>1.1210500000000001</v>
      </c>
      <c r="AS666">
        <f t="shared" si="263"/>
        <v>103.47093684492216</v>
      </c>
      <c r="AV666" s="22"/>
      <c r="AX666" s="2">
        <v>39120</v>
      </c>
      <c r="AY666">
        <v>106.61328125</v>
      </c>
      <c r="AZ666" s="22">
        <f>_xll.BDH(AZ$3&amp;" Govt",$A$8,AX666,AX666)</f>
        <v>1.0974600000000001</v>
      </c>
      <c r="BA666">
        <f t="shared" si="264"/>
        <v>97.145482523281018</v>
      </c>
      <c r="BB666" s="2">
        <v>39120</v>
      </c>
      <c r="BC666">
        <v>106.42578125</v>
      </c>
      <c r="BD666" s="22">
        <f>_xll.BDH(BD$3&amp;" Govt",$A$8,BB666,BB666)</f>
        <v>1.09087</v>
      </c>
      <c r="BE666">
        <f t="shared" si="265"/>
        <v>97.56046206239057</v>
      </c>
      <c r="BH666" s="22"/>
      <c r="BJ666" s="2">
        <v>39120</v>
      </c>
      <c r="BK666">
        <v>104.2890625</v>
      </c>
      <c r="BL666" s="22">
        <f>_xll.BDH(BL$3&amp;" Govt",$A$8,BJ666,BJ666)</f>
        <v>1.06932</v>
      </c>
      <c r="BM666">
        <f t="shared" si="266"/>
        <v>97.528394213144793</v>
      </c>
      <c r="BN666" s="2">
        <v>39295</v>
      </c>
      <c r="BO666">
        <v>102.29296875</v>
      </c>
      <c r="BP666" s="22">
        <f>_xll.BDH(BP$3&amp;" Govt",$A$8,BN666,BN666)</f>
        <v>1.0890500000000001</v>
      </c>
      <c r="BQ666">
        <f t="shared" si="267"/>
        <v>93.928624718791596</v>
      </c>
      <c r="BR666" s="2">
        <v>39476</v>
      </c>
      <c r="BS666">
        <v>113.76953125</v>
      </c>
      <c r="BT666" s="22">
        <f>_xll.BDH(BT$3&amp;" Govt",$A$8,BR666,BR666)</f>
        <v>1.0799300000000001</v>
      </c>
      <c r="BU666">
        <f t="shared" si="268"/>
        <v>105.34898673988128</v>
      </c>
      <c r="BV666" s="2">
        <v>39654</v>
      </c>
      <c r="BW666">
        <v>112.10546875</v>
      </c>
      <c r="BX666" s="22">
        <f>_xll.BDH(BX$3&amp;" Govt",$A$8,BV666,BV666)</f>
        <v>1.08941</v>
      </c>
      <c r="BY666">
        <f t="shared" si="269"/>
        <v>102.90475463783149</v>
      </c>
      <c r="BZ666" s="2">
        <v>39836</v>
      </c>
      <c r="CA666">
        <v>107.18359375</v>
      </c>
      <c r="CB666" s="22">
        <f>_xll.BDH(CB$3&amp;" Govt",$A$8,BZ666,BZ666)</f>
        <v>1.05782</v>
      </c>
      <c r="CC666">
        <f t="shared" si="270"/>
        <v>101.3249832202076</v>
      </c>
      <c r="CD666" s="2">
        <v>40018</v>
      </c>
      <c r="CE666">
        <v>110.53515625</v>
      </c>
      <c r="CF666" s="22">
        <f>_xll.BDH(CF$3&amp;" Govt",$A$8,CD666,CD666)</f>
        <v>1.0596700000000001</v>
      </c>
      <c r="CG666">
        <f t="shared" si="271"/>
        <v>104.31092344786583</v>
      </c>
      <c r="CJ666" s="22"/>
      <c r="CN666" s="22"/>
      <c r="CR666" s="22"/>
      <c r="CV666" s="22"/>
      <c r="CZ666" s="22"/>
      <c r="DB666" s="2">
        <v>39125</v>
      </c>
      <c r="DC666">
        <v>105.58203125</v>
      </c>
      <c r="DD666" s="22">
        <f>_xll.BDH(DD$3&amp;" Govt",$A$8,DB666,DB666)</f>
        <v>1.0696099999999999</v>
      </c>
      <c r="DE666">
        <f t="shared" si="272"/>
        <v>98.710774254167418</v>
      </c>
      <c r="DF666" s="2">
        <v>39666</v>
      </c>
      <c r="DG666">
        <v>106.01171875</v>
      </c>
      <c r="DH666" s="22">
        <f>_xll.BDH(DH$3&amp;" Govt",$A$8,DF666,DF666)</f>
        <v>1.09324</v>
      </c>
      <c r="DI666">
        <f t="shared" si="273"/>
        <v>96.970215826351037</v>
      </c>
      <c r="DJ666" s="2">
        <v>40030</v>
      </c>
      <c r="DK666">
        <v>107.0390625</v>
      </c>
      <c r="DL666" s="22">
        <f>_xll.BDH(DL$3&amp;" Govt",$A$8,DJ666,DJ666)</f>
        <v>1.0616300000000001</v>
      </c>
      <c r="DM666">
        <f t="shared" si="274"/>
        <v>100.82520510912464</v>
      </c>
      <c r="DP666" s="22"/>
    </row>
    <row r="667" spans="4:120" x14ac:dyDescent="0.25">
      <c r="D667" s="2"/>
      <c r="H667" s="22"/>
      <c r="I667" s="14"/>
      <c r="J667" s="2">
        <v>39121</v>
      </c>
      <c r="K667">
        <v>126.4375</v>
      </c>
      <c r="L667" s="22">
        <f>_xll.BDH(L$3&amp;" Govt",$A$8,J667,J667)</f>
        <v>1.2477199999999999</v>
      </c>
      <c r="M667">
        <f t="shared" si="255"/>
        <v>101.33483473856315</v>
      </c>
      <c r="N667" s="2">
        <v>39121</v>
      </c>
      <c r="O667">
        <v>126.703125</v>
      </c>
      <c r="P667" s="22">
        <f>_xll.BDH(P$3&amp;" Govt",$A$8,N667,N667)</f>
        <v>1.22912</v>
      </c>
      <c r="Q667">
        <f t="shared" si="256"/>
        <v>103.08442218823224</v>
      </c>
      <c r="R667" s="2">
        <v>39121</v>
      </c>
      <c r="S667">
        <v>126.55078125</v>
      </c>
      <c r="T667" s="22">
        <f>_xll.BDH(T$3&amp;" Govt",$A$8,R667,R667)</f>
        <v>1.1980999999999999</v>
      </c>
      <c r="U667">
        <f t="shared" si="257"/>
        <v>105.62622589934062</v>
      </c>
      <c r="V667" s="2">
        <v>39218</v>
      </c>
      <c r="W667">
        <v>103.7890625</v>
      </c>
      <c r="X667" s="22">
        <f>_xll.BDH(X$3&amp;" Govt",$A$8,V667,V667)</f>
        <v>1.0789200000000001</v>
      </c>
      <c r="Y667">
        <f t="shared" si="258"/>
        <v>96.197180977273561</v>
      </c>
      <c r="Z667" s="2">
        <v>39121</v>
      </c>
      <c r="AA667">
        <v>121.04296875</v>
      </c>
      <c r="AB667" s="22">
        <f>_xll.BDH(AB$3&amp;" Govt",$A$8,Z667,Z667)</f>
        <v>1.15818</v>
      </c>
      <c r="AC667">
        <f t="shared" si="259"/>
        <v>104.51136157592084</v>
      </c>
      <c r="AD667" s="2">
        <v>39758</v>
      </c>
      <c r="AE667">
        <v>106.01171875</v>
      </c>
      <c r="AF667" s="22">
        <f>_xll.BDH(AF$3&amp;" Govt",$A$8,AD667,AD667)</f>
        <v>1.1035299999999999</v>
      </c>
      <c r="AG667">
        <f t="shared" si="260"/>
        <v>96.066005228675266</v>
      </c>
      <c r="AH667" s="2">
        <v>39121</v>
      </c>
      <c r="AI667">
        <v>119.0625</v>
      </c>
      <c r="AJ667" s="22">
        <f>_xll.BDH(AJ$3&amp;" Govt",$A$8,AH667,AH667)</f>
        <v>1.1352199999999999</v>
      </c>
      <c r="AK667">
        <f t="shared" si="261"/>
        <v>104.88055178731877</v>
      </c>
      <c r="AL667" s="2">
        <v>40122</v>
      </c>
      <c r="AM667">
        <v>111.5390625</v>
      </c>
      <c r="AN667" s="22">
        <f>_xll.BDH(AN$3&amp;" Govt",$A$8,AL667,AL667)</f>
        <v>1.06372</v>
      </c>
      <c r="AO667">
        <f t="shared" si="262"/>
        <v>104.85754004813296</v>
      </c>
      <c r="AP667" s="2">
        <v>39121</v>
      </c>
      <c r="AQ667">
        <v>115.95703125</v>
      </c>
      <c r="AR667" s="22">
        <f>_xll.BDH(AR$3&amp;" Govt",$A$8,AP667,AP667)</f>
        <v>1.1211100000000001</v>
      </c>
      <c r="AS667">
        <f t="shared" si="263"/>
        <v>103.43055654663681</v>
      </c>
      <c r="AV667" s="22"/>
      <c r="AX667" s="2">
        <v>39121</v>
      </c>
      <c r="AY667">
        <v>106.60546875</v>
      </c>
      <c r="AZ667" s="22">
        <f>_xll.BDH(AZ$3&amp;" Govt",$A$8,AX667,AX667)</f>
        <v>1.0975200000000001</v>
      </c>
      <c r="BA667">
        <f t="shared" si="264"/>
        <v>97.133053383993001</v>
      </c>
      <c r="BB667" s="2">
        <v>39121</v>
      </c>
      <c r="BC667">
        <v>106.40234375</v>
      </c>
      <c r="BD667" s="22">
        <f>_xll.BDH(BD$3&amp;" Govt",$A$8,BB667,BB667)</f>
        <v>1.09093</v>
      </c>
      <c r="BE667">
        <f t="shared" si="265"/>
        <v>97.533612376596125</v>
      </c>
      <c r="BH667" s="22"/>
      <c r="BJ667" s="2">
        <v>39121</v>
      </c>
      <c r="BK667">
        <v>104.25</v>
      </c>
      <c r="BL667" s="22">
        <f>_xll.BDH(BL$3&amp;" Govt",$A$8,BJ667,BJ667)</f>
        <v>1.06938</v>
      </c>
      <c r="BM667">
        <f t="shared" si="266"/>
        <v>97.486393985299898</v>
      </c>
      <c r="BN667" s="2">
        <v>39296</v>
      </c>
      <c r="BO667">
        <v>102.390625</v>
      </c>
      <c r="BP667" s="22">
        <f>_xll.BDH(BP$3&amp;" Govt",$A$8,BN667,BN667)</f>
        <v>1.0891200000000001</v>
      </c>
      <c r="BQ667">
        <f t="shared" si="267"/>
        <v>94.012253011605694</v>
      </c>
      <c r="BR667" s="2">
        <v>39477</v>
      </c>
      <c r="BS667">
        <v>114.31640625</v>
      </c>
      <c r="BT667" s="22">
        <f>_xll.BDH(BT$3&amp;" Govt",$A$8,BR667,BR667)</f>
        <v>1.0801400000000001</v>
      </c>
      <c r="BU667">
        <f t="shared" si="268"/>
        <v>105.8348049789842</v>
      </c>
      <c r="BV667" s="2">
        <v>39657</v>
      </c>
      <c r="BW667">
        <v>113.01171875</v>
      </c>
      <c r="BX667" s="22">
        <f>_xll.BDH(BX$3&amp;" Govt",$A$8,BV667,BV667)</f>
        <v>1.09029</v>
      </c>
      <c r="BY667">
        <f t="shared" si="269"/>
        <v>103.65289854075522</v>
      </c>
      <c r="BZ667" s="2">
        <v>39839</v>
      </c>
      <c r="CA667">
        <v>107.203125</v>
      </c>
      <c r="CB667" s="22">
        <f>_xll.BDH(CB$3&amp;" Govt",$A$8,BZ667,BZ667)</f>
        <v>1.0558399999999999</v>
      </c>
      <c r="CC667">
        <f t="shared" si="270"/>
        <v>101.53349465828157</v>
      </c>
      <c r="CD667" s="2">
        <v>40021</v>
      </c>
      <c r="CE667">
        <v>110.234375</v>
      </c>
      <c r="CF667" s="22">
        <f>_xll.BDH(CF$3&amp;" Govt",$A$8,CD667,CD667)</f>
        <v>1.05996</v>
      </c>
      <c r="CG667">
        <f t="shared" si="271"/>
        <v>103.99861787237253</v>
      </c>
      <c r="CJ667" s="22"/>
      <c r="CN667" s="22"/>
      <c r="CR667" s="22"/>
      <c r="CV667" s="22"/>
      <c r="CZ667" s="22"/>
      <c r="DB667" s="2">
        <v>39126</v>
      </c>
      <c r="DC667">
        <v>105.61328125</v>
      </c>
      <c r="DD667" s="22">
        <f>_xll.BDH(DD$3&amp;" Govt",$A$8,DB667,DB667)</f>
        <v>1.0696699999999999</v>
      </c>
      <c r="DE667">
        <f t="shared" si="272"/>
        <v>98.734451980517363</v>
      </c>
      <c r="DF667" s="2">
        <v>39667</v>
      </c>
      <c r="DG667">
        <v>108.015625</v>
      </c>
      <c r="DH667" s="22">
        <f>_xll.BDH(DH$3&amp;" Govt",$A$8,DF667,DF667)</f>
        <v>1.0935999999999999</v>
      </c>
      <c r="DI667">
        <f t="shared" si="273"/>
        <v>98.770688551572789</v>
      </c>
      <c r="DJ667" s="2">
        <v>40031</v>
      </c>
      <c r="DK667">
        <v>106.6796875</v>
      </c>
      <c r="DL667" s="22">
        <f>_xll.BDH(DL$3&amp;" Govt",$A$8,DJ667,DJ667)</f>
        <v>1.06192</v>
      </c>
      <c r="DM667">
        <f t="shared" si="274"/>
        <v>100.45925069685099</v>
      </c>
      <c r="DP667" s="22"/>
    </row>
    <row r="668" spans="4:120" x14ac:dyDescent="0.25">
      <c r="D668" s="2"/>
      <c r="H668" s="22"/>
      <c r="I668" s="14"/>
      <c r="J668" s="2">
        <v>39122</v>
      </c>
      <c r="K668">
        <v>126.4921875</v>
      </c>
      <c r="L668" s="22">
        <f>_xll.BDH(L$3&amp;" Govt",$A$8,J668,J668)</f>
        <v>1.24779</v>
      </c>
      <c r="M668">
        <f t="shared" si="255"/>
        <v>101.37297742408579</v>
      </c>
      <c r="N668" s="2">
        <v>39122</v>
      </c>
      <c r="O668">
        <v>126.765625</v>
      </c>
      <c r="P668" s="22">
        <f>_xll.BDH(P$3&amp;" Govt",$A$8,N668,N668)</f>
        <v>1.2291799999999999</v>
      </c>
      <c r="Q668">
        <f t="shared" si="256"/>
        <v>103.13023723132495</v>
      </c>
      <c r="R668" s="2">
        <v>39122</v>
      </c>
      <c r="S668">
        <v>126.51953125</v>
      </c>
      <c r="T668" s="22">
        <f>_xll.BDH(T$3&amp;" Govt",$A$8,R668,R668)</f>
        <v>1.19817</v>
      </c>
      <c r="U668">
        <f t="shared" si="257"/>
        <v>105.59397351794821</v>
      </c>
      <c r="V668" s="2">
        <v>39219</v>
      </c>
      <c r="W668">
        <v>103.8046875</v>
      </c>
      <c r="X668" s="22">
        <f>_xll.BDH(X$3&amp;" Govt",$A$8,V668,V668)</f>
        <v>1.0792299999999999</v>
      </c>
      <c r="Y668">
        <f t="shared" si="258"/>
        <v>96.184027037795474</v>
      </c>
      <c r="Z668" s="2">
        <v>39122</v>
      </c>
      <c r="AA668">
        <v>120.96875</v>
      </c>
      <c r="AB668" s="22">
        <f>_xll.BDH(AB$3&amp;" Govt",$A$8,Z668,Z668)</f>
        <v>1.1582399999999999</v>
      </c>
      <c r="AC668">
        <f t="shared" si="259"/>
        <v>104.44186869733389</v>
      </c>
      <c r="AD668" s="2">
        <v>39759</v>
      </c>
      <c r="AE668">
        <v>106.00390625</v>
      </c>
      <c r="AF668" s="22">
        <f>_xll.BDH(AF$3&amp;" Govt",$A$8,AD668,AD668)</f>
        <v>1.10348</v>
      </c>
      <c r="AG668">
        <f t="shared" si="260"/>
        <v>96.063278219813682</v>
      </c>
      <c r="AH668" s="2">
        <v>39122</v>
      </c>
      <c r="AI668">
        <v>118.91796875</v>
      </c>
      <c r="AJ668" s="22">
        <f>_xll.BDH(AJ$3&amp;" Govt",$A$8,AH668,AH668)</f>
        <v>1.1352800000000001</v>
      </c>
      <c r="AK668">
        <f t="shared" si="261"/>
        <v>104.74769990663096</v>
      </c>
      <c r="AL668" s="2">
        <v>40123</v>
      </c>
      <c r="AM668">
        <v>111.6953125</v>
      </c>
      <c r="AN668" s="22">
        <f>_xll.BDH(AN$3&amp;" Govt",$A$8,AL668,AL668)</f>
        <v>1.0637399999999999</v>
      </c>
      <c r="AO668">
        <f t="shared" si="262"/>
        <v>105.00245595728281</v>
      </c>
      <c r="AP668" s="2">
        <v>39122</v>
      </c>
      <c r="AQ668">
        <v>115.8125</v>
      </c>
      <c r="AR668" s="22">
        <f>_xll.BDH(AR$3&amp;" Govt",$A$8,AP668,AP668)</f>
        <v>1.12117</v>
      </c>
      <c r="AS668">
        <f t="shared" si="263"/>
        <v>103.29611031333339</v>
      </c>
      <c r="AV668" s="22"/>
      <c r="AX668" s="2">
        <v>39122</v>
      </c>
      <c r="AY668">
        <v>106.453125</v>
      </c>
      <c r="AZ668" s="22">
        <f>_xll.BDH(AZ$3&amp;" Govt",$A$8,AX668,AX668)</f>
        <v>1.09758</v>
      </c>
      <c r="BA668">
        <f t="shared" si="264"/>
        <v>96.988943858306456</v>
      </c>
      <c r="BB668" s="2">
        <v>39122</v>
      </c>
      <c r="BC668">
        <v>106.234375</v>
      </c>
      <c r="BD668" s="22">
        <f>_xll.BDH(BD$3&amp;" Govt",$A$8,BB668,BB668)</f>
        <v>1.0909800000000001</v>
      </c>
      <c r="BE668">
        <f t="shared" si="265"/>
        <v>97.375181029899721</v>
      </c>
      <c r="BH668" s="22"/>
      <c r="BJ668" s="2">
        <v>39122</v>
      </c>
      <c r="BK668">
        <v>104.03515625</v>
      </c>
      <c r="BL668" s="22">
        <f>_xll.BDH(BL$3&amp;" Govt",$A$8,BJ668,BJ668)</f>
        <v>1.0694399999999999</v>
      </c>
      <c r="BM668">
        <f t="shared" si="266"/>
        <v>97.280030904024542</v>
      </c>
      <c r="BN668" s="2">
        <v>39297</v>
      </c>
      <c r="BO668">
        <v>102.765625</v>
      </c>
      <c r="BP668" s="22">
        <f>_xll.BDH(BP$3&amp;" Govt",$A$8,BN668,BN668)</f>
        <v>1.0891900000000001</v>
      </c>
      <c r="BQ668">
        <f t="shared" si="267"/>
        <v>94.350503585233056</v>
      </c>
      <c r="BR668" s="2">
        <v>39478</v>
      </c>
      <c r="BS668">
        <v>114.515625</v>
      </c>
      <c r="BT668" s="22">
        <f>_xll.BDH(BT$3&amp;" Govt",$A$8,BR668,BR668)</f>
        <v>1.0803400000000001</v>
      </c>
      <c r="BU668">
        <f t="shared" si="268"/>
        <v>105.99961586167316</v>
      </c>
      <c r="BV668" s="2">
        <v>39658</v>
      </c>
      <c r="BW668">
        <v>112.3828125</v>
      </c>
      <c r="BX668" s="22">
        <f>_xll.BDH(BX$3&amp;" Govt",$A$8,BV668,BV668)</f>
        <v>1.0905899999999999</v>
      </c>
      <c r="BY668">
        <f t="shared" si="269"/>
        <v>103.04771958297803</v>
      </c>
      <c r="BZ668" s="2">
        <v>39840</v>
      </c>
      <c r="CA668">
        <v>108.28125</v>
      </c>
      <c r="CB668" s="22">
        <f>_xll.BDH(CB$3&amp;" Govt",$A$8,BZ668,BZ668)</f>
        <v>1.0551699999999999</v>
      </c>
      <c r="CC668">
        <f t="shared" si="270"/>
        <v>102.61972004511122</v>
      </c>
      <c r="CD668" s="2">
        <v>40022</v>
      </c>
      <c r="CE668">
        <v>110.10546875</v>
      </c>
      <c r="CF668" s="22">
        <f>_xll.BDH(CF$3&amp;" Govt",$A$8,CD668,CD668)</f>
        <v>1.06006</v>
      </c>
      <c r="CG668">
        <f t="shared" si="271"/>
        <v>103.86720445069147</v>
      </c>
      <c r="CJ668" s="22"/>
      <c r="CN668" s="22"/>
      <c r="CR668" s="22"/>
      <c r="CV668" s="22"/>
      <c r="CZ668" s="22"/>
      <c r="DB668" s="2">
        <v>39127</v>
      </c>
      <c r="DC668">
        <v>106.55859375</v>
      </c>
      <c r="DD668" s="22">
        <f>_xll.BDH(DD$3&amp;" Govt",$A$8,DB668,DB668)</f>
        <v>1.06972</v>
      </c>
      <c r="DE668">
        <f t="shared" si="272"/>
        <v>99.613537888419401</v>
      </c>
      <c r="DF668" s="2">
        <v>39668</v>
      </c>
      <c r="DG668">
        <v>107.8984375</v>
      </c>
      <c r="DH668" s="22">
        <f>_xll.BDH(DH$3&amp;" Govt",$A$8,DF668,DF668)</f>
        <v>1.09395</v>
      </c>
      <c r="DI668">
        <f t="shared" si="273"/>
        <v>98.631964440787968</v>
      </c>
      <c r="DJ668" s="2">
        <v>40032</v>
      </c>
      <c r="DK668">
        <v>107.25390625</v>
      </c>
      <c r="DL668" s="22">
        <f>_xll.BDH(DL$3&amp;" Govt",$A$8,DJ668,DJ668)</f>
        <v>1.0622199999999999</v>
      </c>
      <c r="DM668">
        <f t="shared" si="274"/>
        <v>100.97146189113367</v>
      </c>
      <c r="DP668" s="22"/>
    </row>
    <row r="669" spans="4:120" x14ac:dyDescent="0.25">
      <c r="D669" s="2"/>
      <c r="H669" s="22"/>
      <c r="I669" s="14"/>
      <c r="J669" s="2">
        <v>39125</v>
      </c>
      <c r="K669">
        <v>126.4140625</v>
      </c>
      <c r="L669" s="22">
        <f>_xll.BDH(L$3&amp;" Govt",$A$8,J669,J669)</f>
        <v>1.2479800000000001</v>
      </c>
      <c r="M669">
        <f t="shared" si="255"/>
        <v>101.29494262728569</v>
      </c>
      <c r="N669" s="2">
        <v>39125</v>
      </c>
      <c r="O669">
        <v>126.62890625</v>
      </c>
      <c r="P669" s="22">
        <f>_xll.BDH(P$3&amp;" Govt",$A$8,N669,N669)</f>
        <v>1.2293799999999999</v>
      </c>
      <c r="Q669">
        <f t="shared" si="256"/>
        <v>103.00225011794564</v>
      </c>
      <c r="R669" s="2">
        <v>39125</v>
      </c>
      <c r="S669">
        <v>126.35546875</v>
      </c>
      <c r="T669" s="22">
        <f>_xll.BDH(T$3&amp;" Govt",$A$8,R669,R669)</f>
        <v>1.1983600000000001</v>
      </c>
      <c r="U669">
        <f t="shared" si="257"/>
        <v>105.44032573684034</v>
      </c>
      <c r="V669" s="2">
        <v>39220</v>
      </c>
      <c r="W669">
        <v>103.734375</v>
      </c>
      <c r="X669" s="22">
        <f>_xll.BDH(X$3&amp;" Govt",$A$8,V669,V669)</f>
        <v>1.07955</v>
      </c>
      <c r="Y669">
        <f t="shared" si="258"/>
        <v>96.090384882589973</v>
      </c>
      <c r="Z669" s="2">
        <v>39125</v>
      </c>
      <c r="AA669">
        <v>120.7890625</v>
      </c>
      <c r="AB669" s="22">
        <f>_xll.BDH(AB$3&amp;" Govt",$A$8,Z669,Z669)</f>
        <v>1.15842</v>
      </c>
      <c r="AC669">
        <f t="shared" si="259"/>
        <v>104.270525802386</v>
      </c>
      <c r="AD669" s="2">
        <v>39762</v>
      </c>
      <c r="AE669">
        <v>106.28125</v>
      </c>
      <c r="AF669" s="22">
        <f>_xll.BDH(AF$3&amp;" Govt",$A$8,AD669,AD669)</f>
        <v>1.1033200000000001</v>
      </c>
      <c r="AG669">
        <f t="shared" si="260"/>
        <v>96.328581010042413</v>
      </c>
      <c r="AH669" s="2">
        <v>39125</v>
      </c>
      <c r="AI669">
        <v>118.703125</v>
      </c>
      <c r="AJ669" s="22">
        <f>_xll.BDH(AJ$3&amp;" Govt",$A$8,AH669,AH669)</f>
        <v>1.1354599999999999</v>
      </c>
      <c r="AK669">
        <f t="shared" si="261"/>
        <v>104.54188170433129</v>
      </c>
      <c r="AL669" s="2">
        <v>40126</v>
      </c>
      <c r="AM669">
        <v>111.87109375</v>
      </c>
      <c r="AN669" s="22">
        <f>_xll.BDH(AN$3&amp;" Govt",$A$8,AL669,AL669)</f>
        <v>1.0638099999999999</v>
      </c>
      <c r="AO669">
        <f t="shared" si="262"/>
        <v>105.16078411558456</v>
      </c>
      <c r="AP669" s="2">
        <v>39125</v>
      </c>
      <c r="AQ669">
        <v>115.5625</v>
      </c>
      <c r="AR669" s="22">
        <f>_xll.BDH(AR$3&amp;" Govt",$A$8,AP669,AP669)</f>
        <v>1.1213500000000001</v>
      </c>
      <c r="AS669">
        <f t="shared" si="263"/>
        <v>103.05658358228919</v>
      </c>
      <c r="AV669" s="22"/>
      <c r="AX669" s="2">
        <v>39125</v>
      </c>
      <c r="AY669">
        <v>106.20703125</v>
      </c>
      <c r="AZ669" s="22">
        <f>_xll.BDH(AZ$3&amp;" Govt",$A$8,AX669,AX669)</f>
        <v>1.09775</v>
      </c>
      <c r="BA669">
        <f t="shared" si="264"/>
        <v>96.749743794124342</v>
      </c>
      <c r="BB669" s="2">
        <v>39125</v>
      </c>
      <c r="BC669">
        <v>105.97265625</v>
      </c>
      <c r="BD669" s="22">
        <f>_xll.BDH(BD$3&amp;" Govt",$A$8,BB669,BB669)</f>
        <v>1.0911599999999999</v>
      </c>
      <c r="BE669">
        <f t="shared" si="265"/>
        <v>97.119264131749702</v>
      </c>
      <c r="BH669" s="22"/>
      <c r="BJ669" s="2">
        <v>39125</v>
      </c>
      <c r="BK669">
        <v>103.796875</v>
      </c>
      <c r="BL669" s="22">
        <f>_xll.BDH(BL$3&amp;" Govt",$A$8,BJ669,BJ669)</f>
        <v>1.0696099999999999</v>
      </c>
      <c r="BM669">
        <f t="shared" si="266"/>
        <v>97.041795607744888</v>
      </c>
      <c r="BN669" s="2">
        <v>39300</v>
      </c>
      <c r="BO669">
        <v>102.265625</v>
      </c>
      <c r="BP669" s="22">
        <f>_xll.BDH(BP$3&amp;" Govt",$A$8,BN669,BN669)</f>
        <v>1.0893900000000001</v>
      </c>
      <c r="BQ669">
        <f t="shared" si="267"/>
        <v>93.874209419950603</v>
      </c>
      <c r="BR669" s="2">
        <v>39479</v>
      </c>
      <c r="BS669">
        <v>114.3203125</v>
      </c>
      <c r="BT669" s="22">
        <f>_xll.BDH(BT$3&amp;" Govt",$A$8,BR669,BR669)</f>
        <v>1.0805499999999999</v>
      </c>
      <c r="BU669">
        <f t="shared" si="268"/>
        <v>105.79826245893297</v>
      </c>
      <c r="BV669" s="2">
        <v>39659</v>
      </c>
      <c r="BW669">
        <v>112.62109375</v>
      </c>
      <c r="BX669" s="22">
        <f>_xll.BDH(BX$3&amp;" Govt",$A$8,BV669,BV669)</f>
        <v>1.0908800000000001</v>
      </c>
      <c r="BY669">
        <f t="shared" si="269"/>
        <v>103.23875563765033</v>
      </c>
      <c r="BZ669" s="2">
        <v>39841</v>
      </c>
      <c r="CA669">
        <v>107.95703125</v>
      </c>
      <c r="CB669" s="22">
        <f>_xll.BDH(CB$3&amp;" Govt",$A$8,BZ669,BZ669)</f>
        <v>1.0545100000000001</v>
      </c>
      <c r="CC669">
        <f t="shared" si="270"/>
        <v>102.37648884315938</v>
      </c>
      <c r="CD669" s="2">
        <v>40023</v>
      </c>
      <c r="CE669">
        <v>110.0234375</v>
      </c>
      <c r="CF669" s="22">
        <f>_xll.BDH(CF$3&amp;" Govt",$A$8,CD669,CD669)</f>
        <v>1.06016</v>
      </c>
      <c r="CG669">
        <f t="shared" si="271"/>
        <v>103.78003084440084</v>
      </c>
      <c r="CJ669" s="22"/>
      <c r="CN669" s="22"/>
      <c r="CR669" s="22"/>
      <c r="CV669" s="22"/>
      <c r="CZ669" s="22"/>
      <c r="DB669" s="2">
        <v>39128</v>
      </c>
      <c r="DC669">
        <v>106.640625</v>
      </c>
      <c r="DD669" s="22">
        <f>_xll.BDH(DD$3&amp;" Govt",$A$8,DB669,DB669)</f>
        <v>1.06978</v>
      </c>
      <c r="DE669">
        <f t="shared" si="272"/>
        <v>99.684631419544203</v>
      </c>
      <c r="DF669" s="2">
        <v>39671</v>
      </c>
      <c r="DG669">
        <v>106.34765625</v>
      </c>
      <c r="DH669" s="22">
        <f>_xll.BDH(DH$3&amp;" Govt",$A$8,DF669,DF669)</f>
        <v>1.0950199999999999</v>
      </c>
      <c r="DI669">
        <f t="shared" si="273"/>
        <v>97.119373390440373</v>
      </c>
      <c r="DJ669" s="2">
        <v>40035</v>
      </c>
      <c r="DK669">
        <v>107.87109375</v>
      </c>
      <c r="DL669" s="22">
        <f>_xll.BDH(DL$3&amp;" Govt",$A$8,DJ669,DJ669)</f>
        <v>1.0630999999999999</v>
      </c>
      <c r="DM669">
        <f t="shared" si="274"/>
        <v>101.46843547173361</v>
      </c>
      <c r="DP669" s="22"/>
    </row>
    <row r="670" spans="4:120" x14ac:dyDescent="0.25">
      <c r="D670" s="2"/>
      <c r="H670" s="22"/>
      <c r="I670" s="14"/>
      <c r="J670" s="2">
        <v>39126</v>
      </c>
      <c r="K670">
        <v>126.453125</v>
      </c>
      <c r="L670" s="22">
        <f>_xll.BDH(L$3&amp;" Govt",$A$8,J670,J670)</f>
        <v>1.2480500000000001</v>
      </c>
      <c r="M670">
        <f t="shared" si="255"/>
        <v>101.32056007371499</v>
      </c>
      <c r="N670" s="2">
        <v>39126</v>
      </c>
      <c r="O670">
        <v>126.6875</v>
      </c>
      <c r="P670" s="22">
        <f>_xll.BDH(P$3&amp;" Govt",$A$8,N670,N670)</f>
        <v>1.2294400000000001</v>
      </c>
      <c r="Q670">
        <f t="shared" si="256"/>
        <v>103.04488222280062</v>
      </c>
      <c r="R670" s="2">
        <v>39126</v>
      </c>
      <c r="S670">
        <v>126.4140625</v>
      </c>
      <c r="T670" s="22">
        <f>_xll.BDH(T$3&amp;" Govt",$A$8,R670,R670)</f>
        <v>1.19842</v>
      </c>
      <c r="U670">
        <f t="shared" si="257"/>
        <v>105.48393927003887</v>
      </c>
      <c r="V670" s="2">
        <v>39223</v>
      </c>
      <c r="W670">
        <v>103.78515625</v>
      </c>
      <c r="X670" s="22">
        <f>_xll.BDH(X$3&amp;" Govt",$A$8,V670,V670)</f>
        <v>1.08049</v>
      </c>
      <c r="Y670">
        <f t="shared" si="258"/>
        <v>96.053786939259041</v>
      </c>
      <c r="Z670" s="2">
        <v>39126</v>
      </c>
      <c r="AA670">
        <v>120.80859375</v>
      </c>
      <c r="AB670" s="22">
        <f>_xll.BDH(AB$3&amp;" Govt",$A$8,Z670,Z670)</f>
        <v>1.15848</v>
      </c>
      <c r="AC670">
        <f t="shared" si="259"/>
        <v>104.28198479904704</v>
      </c>
      <c r="AD670" s="2">
        <v>39763</v>
      </c>
      <c r="AE670">
        <v>106.28125</v>
      </c>
      <c r="AF670" s="22">
        <f>_xll.BDH(AF$3&amp;" Govt",$A$8,AD670,AD670)</f>
        <v>1.10327</v>
      </c>
      <c r="AG670">
        <f t="shared" si="260"/>
        <v>96.332946604185736</v>
      </c>
      <c r="AH670" s="2">
        <v>39126</v>
      </c>
      <c r="AI670">
        <v>118.7734375</v>
      </c>
      <c r="AJ670" s="22">
        <f>_xll.BDH(AJ$3&amp;" Govt",$A$8,AH670,AH670)</f>
        <v>1.1355200000000001</v>
      </c>
      <c r="AK670">
        <f t="shared" si="261"/>
        <v>104.59827876215302</v>
      </c>
      <c r="AL670" s="2">
        <v>40127</v>
      </c>
      <c r="AM670">
        <v>111.87109375</v>
      </c>
      <c r="AN670" s="22">
        <f>_xll.BDH(AN$3&amp;" Govt",$A$8,AL670,AL670)</f>
        <v>1.0638300000000001</v>
      </c>
      <c r="AO670">
        <f t="shared" si="262"/>
        <v>105.15880709323858</v>
      </c>
      <c r="AP670" s="2">
        <v>39126</v>
      </c>
      <c r="AQ670">
        <v>115.6328125</v>
      </c>
      <c r="AR670" s="22">
        <f>_xll.BDH(AR$3&amp;" Govt",$A$8,AP670,AP670)</f>
        <v>1.1214</v>
      </c>
      <c r="AS670">
        <f t="shared" si="263"/>
        <v>103.11468922775103</v>
      </c>
      <c r="AV670" s="22"/>
      <c r="AX670" s="2">
        <v>39126</v>
      </c>
      <c r="AY670">
        <v>106.234375</v>
      </c>
      <c r="AZ670" s="22">
        <f>_xll.BDH(AZ$3&amp;" Govt",$A$8,AX670,AX670)</f>
        <v>1.09781</v>
      </c>
      <c r="BA670">
        <f t="shared" si="264"/>
        <v>96.769363551069858</v>
      </c>
      <c r="BB670" s="2">
        <v>39126</v>
      </c>
      <c r="BC670">
        <v>106</v>
      </c>
      <c r="BD670" s="22">
        <f>_xll.BDH(BD$3&amp;" Govt",$A$8,BB670,BB670)</f>
        <v>1.0912200000000001</v>
      </c>
      <c r="BE670">
        <f t="shared" si="265"/>
        <v>97.138982056780478</v>
      </c>
      <c r="BH670" s="22"/>
      <c r="BJ670" s="2">
        <v>39126</v>
      </c>
      <c r="BK670">
        <v>103.82421875</v>
      </c>
      <c r="BL670" s="22">
        <f>_xll.BDH(BL$3&amp;" Govt",$A$8,BJ670,BJ670)</f>
        <v>1.0696699999999999</v>
      </c>
      <c r="BM670">
        <f t="shared" si="266"/>
        <v>97.061915123355817</v>
      </c>
      <c r="BN670" s="2">
        <v>39301</v>
      </c>
      <c r="BO670">
        <v>102.29296875</v>
      </c>
      <c r="BP670" s="22">
        <f>_xll.BDH(BP$3&amp;" Govt",$A$8,BN670,BN670)</f>
        <v>1.0894600000000001</v>
      </c>
      <c r="BQ670">
        <f t="shared" si="267"/>
        <v>93.893276256126882</v>
      </c>
      <c r="BR670" s="2">
        <v>39482</v>
      </c>
      <c r="BS670">
        <v>113.765625</v>
      </c>
      <c r="BT670" s="22">
        <f>_xll.BDH(BT$3&amp;" Govt",$A$8,BR670,BR670)</f>
        <v>1.08047</v>
      </c>
      <c r="BU670">
        <f t="shared" si="268"/>
        <v>105.29271983488667</v>
      </c>
      <c r="BV670" s="2">
        <v>39660</v>
      </c>
      <c r="BW670">
        <v>113.15234375</v>
      </c>
      <c r="BX670" s="22">
        <f>_xll.BDH(BX$3&amp;" Govt",$A$8,BV670,BV670)</f>
        <v>1.09118</v>
      </c>
      <c r="BY670">
        <f t="shared" si="269"/>
        <v>103.69723029197749</v>
      </c>
      <c r="BZ670" s="2">
        <v>39842</v>
      </c>
      <c r="CA670">
        <v>107.453125</v>
      </c>
      <c r="CB670" s="22">
        <f>_xll.BDH(CB$3&amp;" Govt",$A$8,BZ670,BZ670)</f>
        <v>1.05385</v>
      </c>
      <c r="CC670">
        <f t="shared" si="270"/>
        <v>101.96244721734593</v>
      </c>
      <c r="CD670" s="2">
        <v>40024</v>
      </c>
      <c r="CE670">
        <v>110.55078125</v>
      </c>
      <c r="CF670" s="22">
        <f>_xll.BDH(CF$3&amp;" Govt",$A$8,CD670,CD670)</f>
        <v>1.06026</v>
      </c>
      <c r="CG670">
        <f t="shared" si="271"/>
        <v>104.26761478316639</v>
      </c>
      <c r="CJ670" s="22"/>
      <c r="CN670" s="22"/>
      <c r="CR670" s="22"/>
      <c r="CV670" s="22"/>
      <c r="CZ670" s="22"/>
      <c r="DB670" s="2">
        <v>39129</v>
      </c>
      <c r="DC670">
        <v>107.05859375</v>
      </c>
      <c r="DD670" s="22">
        <f>_xll.BDH(DD$3&amp;" Govt",$A$8,DB670,DB670)</f>
        <v>1.0698399999999999</v>
      </c>
      <c r="DE670">
        <f t="shared" si="272"/>
        <v>100.069724211097</v>
      </c>
      <c r="DF670" s="2">
        <v>39672</v>
      </c>
      <c r="DG670">
        <v>106.9375</v>
      </c>
      <c r="DH670" s="22">
        <f>_xll.BDH(DH$3&amp;" Govt",$A$8,DF670,DF670)</f>
        <v>1.09537</v>
      </c>
      <c r="DI670">
        <f t="shared" si="273"/>
        <v>97.626829290559357</v>
      </c>
      <c r="DJ670" s="2">
        <v>40036</v>
      </c>
      <c r="DK670">
        <v>108.921875</v>
      </c>
      <c r="DL670" s="22">
        <f>_xll.BDH(DL$3&amp;" Govt",$A$8,DJ670,DJ670)</f>
        <v>1.0633900000000001</v>
      </c>
      <c r="DM670">
        <f t="shared" si="274"/>
        <v>102.42890660999257</v>
      </c>
      <c r="DP670" s="22"/>
    </row>
    <row r="671" spans="4:120" x14ac:dyDescent="0.25">
      <c r="D671" s="2"/>
      <c r="H671" s="22"/>
      <c r="I671" s="14"/>
      <c r="J671" s="2">
        <v>39127</v>
      </c>
      <c r="K671">
        <v>126.53125</v>
      </c>
      <c r="L671" s="22">
        <f>_xll.BDH(L$3&amp;" Govt",$A$8,J671,J671)</f>
        <v>1.2481200000000001</v>
      </c>
      <c r="M671">
        <f t="shared" si="255"/>
        <v>101.37747171746305</v>
      </c>
      <c r="N671" s="2">
        <v>39127</v>
      </c>
      <c r="O671">
        <v>126.82421875</v>
      </c>
      <c r="P671" s="22">
        <f>_xll.BDH(P$3&amp;" Govt",$A$8,N671,N671)</f>
        <v>1.2295099999999999</v>
      </c>
      <c r="Q671">
        <f t="shared" si="256"/>
        <v>103.15021329635384</v>
      </c>
      <c r="R671" s="2">
        <v>39127</v>
      </c>
      <c r="S671">
        <v>126.640625</v>
      </c>
      <c r="T671" s="22">
        <f>_xll.BDH(T$3&amp;" Govt",$A$8,R671,R671)</f>
        <v>1.19848</v>
      </c>
      <c r="U671">
        <f t="shared" si="257"/>
        <v>105.66769991989854</v>
      </c>
      <c r="V671" s="2">
        <v>39224</v>
      </c>
      <c r="W671">
        <v>103.59765625</v>
      </c>
      <c r="X671" s="22">
        <f>_xll.BDH(X$3&amp;" Govt",$A$8,V671,V671)</f>
        <v>1.08081</v>
      </c>
      <c r="Y671">
        <f t="shared" si="258"/>
        <v>95.851866886871875</v>
      </c>
      <c r="Z671" s="2">
        <v>39127</v>
      </c>
      <c r="AA671">
        <v>121.11328125</v>
      </c>
      <c r="AB671" s="22">
        <f>_xll.BDH(AB$3&amp;" Govt",$A$8,Z671,Z671)</f>
        <v>1.15855</v>
      </c>
      <c r="AC671">
        <f t="shared" si="259"/>
        <v>104.53867442061197</v>
      </c>
      <c r="AD671" s="2">
        <v>39764</v>
      </c>
      <c r="AE671">
        <v>106.3359375</v>
      </c>
      <c r="AF671" s="22">
        <f>_xll.BDH(AF$3&amp;" Govt",$A$8,AD671,AD671)</f>
        <v>1.1032200000000001</v>
      </c>
      <c r="AG671">
        <f t="shared" si="260"/>
        <v>96.386883395877518</v>
      </c>
      <c r="AH671" s="2">
        <v>39127</v>
      </c>
      <c r="AI671">
        <v>119.14453125</v>
      </c>
      <c r="AJ671" s="22">
        <f>_xll.BDH(AJ$3&amp;" Govt",$A$8,AH671,AH671)</f>
        <v>1.13558</v>
      </c>
      <c r="AK671">
        <f t="shared" si="261"/>
        <v>104.91954001479419</v>
      </c>
      <c r="AL671" s="2">
        <v>40128</v>
      </c>
      <c r="AM671">
        <v>111.87109375</v>
      </c>
      <c r="AN671" s="22">
        <f>_xll.BDH(AN$3&amp;" Govt",$A$8,AL671,AL671)</f>
        <v>1.06386</v>
      </c>
      <c r="AO671">
        <f t="shared" si="262"/>
        <v>105.15584169909575</v>
      </c>
      <c r="AP671" s="2">
        <v>39127</v>
      </c>
      <c r="AQ671">
        <v>116.05078125</v>
      </c>
      <c r="AR671" s="22">
        <f>_xll.BDH(AR$3&amp;" Govt",$A$8,AP671,AP671)</f>
        <v>1.1214599999999999</v>
      </c>
      <c r="AS671">
        <f t="shared" si="263"/>
        <v>103.48187296024825</v>
      </c>
      <c r="AV671" s="22"/>
      <c r="AX671" s="2">
        <v>39127</v>
      </c>
      <c r="AY671">
        <v>106.69140625</v>
      </c>
      <c r="AZ671" s="22">
        <f>_xll.BDH(AZ$3&amp;" Govt",$A$8,AX671,AX671)</f>
        <v>1.0978699999999999</v>
      </c>
      <c r="BA671">
        <f t="shared" si="264"/>
        <v>97.18036402306285</v>
      </c>
      <c r="BB671" s="2">
        <v>39127</v>
      </c>
      <c r="BC671">
        <v>106.47265625</v>
      </c>
      <c r="BD671" s="22">
        <f>_xll.BDH(BD$3&amp;" Govt",$A$8,BB671,BB671)</f>
        <v>1.09127</v>
      </c>
      <c r="BE671">
        <f t="shared" si="265"/>
        <v>97.567656262886359</v>
      </c>
      <c r="BH671" s="22"/>
      <c r="BJ671" s="2">
        <v>39127</v>
      </c>
      <c r="BK671">
        <v>104.3359375</v>
      </c>
      <c r="BL671" s="22">
        <f>_xll.BDH(BL$3&amp;" Govt",$A$8,BJ671,BJ671)</f>
        <v>1.06972</v>
      </c>
      <c r="BM671">
        <f t="shared" si="266"/>
        <v>97.535745335227915</v>
      </c>
      <c r="BN671" s="2">
        <v>39302</v>
      </c>
      <c r="BO671">
        <v>101.60546875</v>
      </c>
      <c r="BP671" s="22">
        <f>_xll.BDH(BP$3&amp;" Govt",$A$8,BN671,BN671)</f>
        <v>1.0895299999999999</v>
      </c>
      <c r="BQ671">
        <f t="shared" si="267"/>
        <v>93.256237781428695</v>
      </c>
      <c r="BR671" s="2">
        <v>39483</v>
      </c>
      <c r="BS671">
        <v>114.2578125</v>
      </c>
      <c r="BT671" s="22">
        <f>_xll.BDH(BT$3&amp;" Govt",$A$8,BR671,BR671)</f>
        <v>1.0804499999999999</v>
      </c>
      <c r="BU671">
        <f t="shared" si="268"/>
        <v>105.75020824656394</v>
      </c>
      <c r="BV671" s="2">
        <v>39661</v>
      </c>
      <c r="BW671">
        <v>113.484375</v>
      </c>
      <c r="BX671" s="22">
        <f>_xll.BDH(BX$3&amp;" Govt",$A$8,BV671,BV671)</f>
        <v>1.0914699999999999</v>
      </c>
      <c r="BY671">
        <f t="shared" si="269"/>
        <v>103.97388384472318</v>
      </c>
      <c r="BZ671" s="2">
        <v>39843</v>
      </c>
      <c r="CA671">
        <v>108.0390625</v>
      </c>
      <c r="CB671" s="22">
        <f>_xll.BDH(CB$3&amp;" Govt",$A$8,BZ671,BZ671)</f>
        <v>1.0531900000000001</v>
      </c>
      <c r="CC671">
        <f t="shared" si="270"/>
        <v>102.58268925834844</v>
      </c>
      <c r="CD671" s="2">
        <v>40025</v>
      </c>
      <c r="CE671">
        <v>110.9921875</v>
      </c>
      <c r="CF671" s="22">
        <f>_xll.BDH(CF$3&amp;" Govt",$A$8,CD671,CD671)</f>
        <v>1.06036</v>
      </c>
      <c r="CG671">
        <f t="shared" si="271"/>
        <v>104.67406116790524</v>
      </c>
      <c r="CJ671" s="22"/>
      <c r="CN671" s="22"/>
      <c r="CR671" s="22"/>
      <c r="CV671" s="22"/>
      <c r="CZ671" s="22"/>
      <c r="DB671" s="2">
        <v>39132</v>
      </c>
      <c r="DC671">
        <v>107.05859375</v>
      </c>
      <c r="DD671" s="22">
        <f>_xll.BDH(DD$3&amp;" Govt",$A$8,DB671,DB671)</f>
        <v>1.0700099999999999</v>
      </c>
      <c r="DE671">
        <f t="shared" si="272"/>
        <v>100.05382543153803</v>
      </c>
      <c r="DF671" s="2">
        <v>39673</v>
      </c>
      <c r="DG671">
        <v>106.6171875</v>
      </c>
      <c r="DH671" s="22">
        <f>_xll.BDH(DH$3&amp;" Govt",$A$8,DF671,DF671)</f>
        <v>1.0957300000000001</v>
      </c>
      <c r="DI671">
        <f t="shared" si="273"/>
        <v>97.302426236390346</v>
      </c>
      <c r="DJ671" s="2">
        <v>40037</v>
      </c>
      <c r="DK671">
        <v>107.7109375</v>
      </c>
      <c r="DL671" s="22">
        <f>_xll.BDH(DL$3&amp;" Govt",$A$8,DJ671,DJ671)</f>
        <v>1.06369</v>
      </c>
      <c r="DM671">
        <f t="shared" si="274"/>
        <v>101.26158702253475</v>
      </c>
      <c r="DP671" s="22"/>
    </row>
    <row r="672" spans="4:120" x14ac:dyDescent="0.25">
      <c r="D672" s="2"/>
      <c r="H672" s="22"/>
      <c r="I672" s="14"/>
      <c r="J672" s="2">
        <v>39128</v>
      </c>
      <c r="K672">
        <v>126.53125</v>
      </c>
      <c r="L672" s="22">
        <f>_xll.BDH(L$3&amp;" Govt",$A$8,J672,J672)</f>
        <v>1.2481800000000001</v>
      </c>
      <c r="M672">
        <f t="shared" si="255"/>
        <v>101.37259850342097</v>
      </c>
      <c r="N672" s="2">
        <v>39128</v>
      </c>
      <c r="O672">
        <v>126.82421875</v>
      </c>
      <c r="P672" s="22">
        <f>_xll.BDH(P$3&amp;" Govt",$A$8,N672,N672)</f>
        <v>1.2295700000000001</v>
      </c>
      <c r="Q672">
        <f t="shared" si="256"/>
        <v>103.1451798189611</v>
      </c>
      <c r="R672" s="2">
        <v>39128</v>
      </c>
      <c r="S672">
        <v>126.60546875</v>
      </c>
      <c r="T672" s="22">
        <f>_xll.BDH(T$3&amp;" Govt",$A$8,R672,R672)</f>
        <v>1.19855</v>
      </c>
      <c r="U672">
        <f t="shared" si="257"/>
        <v>105.63219619540278</v>
      </c>
      <c r="V672" s="2">
        <v>39225</v>
      </c>
      <c r="W672">
        <v>103.6484375</v>
      </c>
      <c r="X672" s="22">
        <f>_xll.BDH(X$3&amp;" Govt",$A$8,V672,V672)</f>
        <v>1.0811299999999999</v>
      </c>
      <c r="Y672">
        <f t="shared" si="258"/>
        <v>95.870466548888672</v>
      </c>
      <c r="Z672" s="2">
        <v>39128</v>
      </c>
      <c r="AA672">
        <v>121.11328125</v>
      </c>
      <c r="AB672" s="22">
        <f>_xll.BDH(AB$3&amp;" Govt",$A$8,Z672,Z672)</f>
        <v>1.1586099999999999</v>
      </c>
      <c r="AC672">
        <f t="shared" si="259"/>
        <v>104.53326076073917</v>
      </c>
      <c r="AD672" s="2">
        <v>39765</v>
      </c>
      <c r="AE672">
        <v>106.5625</v>
      </c>
      <c r="AF672" s="22">
        <f>_xll.BDH(AF$3&amp;" Govt",$A$8,AD672,AD672)</f>
        <v>1.10317</v>
      </c>
      <c r="AG672">
        <f t="shared" si="260"/>
        <v>96.596626086641223</v>
      </c>
      <c r="AH672" s="2">
        <v>39128</v>
      </c>
      <c r="AI672">
        <v>119.125</v>
      </c>
      <c r="AJ672" s="22">
        <f>_xll.BDH(AJ$3&amp;" Govt",$A$8,AH672,AH672)</f>
        <v>1.13564</v>
      </c>
      <c r="AK672">
        <f t="shared" si="261"/>
        <v>104.89679828114544</v>
      </c>
      <c r="AL672" s="2">
        <v>40129</v>
      </c>
      <c r="AM672">
        <v>111.8125</v>
      </c>
      <c r="AN672" s="22">
        <f>_xll.BDH(AN$3&amp;" Govt",$A$8,AL672,AL672)</f>
        <v>1.0638799999999999</v>
      </c>
      <c r="AO672">
        <f t="shared" si="262"/>
        <v>105.09878933714329</v>
      </c>
      <c r="AP672" s="2">
        <v>39128</v>
      </c>
      <c r="AQ672">
        <v>116.01171875</v>
      </c>
      <c r="AR672" s="22">
        <f>_xll.BDH(AR$3&amp;" Govt",$A$8,AP672,AP672)</f>
        <v>1.1215200000000001</v>
      </c>
      <c r="AS672">
        <f t="shared" si="263"/>
        <v>103.44150683893287</v>
      </c>
      <c r="AV672" s="22"/>
      <c r="AX672" s="2">
        <v>39128</v>
      </c>
      <c r="AY672">
        <v>106.703125</v>
      </c>
      <c r="AZ672" s="22">
        <f>_xll.BDH(AZ$3&amp;" Govt",$A$8,AX672,AX672)</f>
        <v>1.0979300000000001</v>
      </c>
      <c r="BA672">
        <f t="shared" si="264"/>
        <v>97.185726776752617</v>
      </c>
      <c r="BB672" s="2">
        <v>39128</v>
      </c>
      <c r="BC672">
        <v>106.51953125</v>
      </c>
      <c r="BD672" s="22">
        <f>_xll.BDH(BD$3&amp;" Govt",$A$8,BB672,BB672)</f>
        <v>1.0913299999999999</v>
      </c>
      <c r="BE672">
        <f t="shared" si="265"/>
        <v>97.60524428907847</v>
      </c>
      <c r="BH672" s="22"/>
      <c r="BJ672" s="2">
        <v>39128</v>
      </c>
      <c r="BK672">
        <v>104.33203125</v>
      </c>
      <c r="BL672" s="22">
        <f>_xll.BDH(BL$3&amp;" Govt",$A$8,BJ672,BJ672)</f>
        <v>1.06978</v>
      </c>
      <c r="BM672">
        <f t="shared" si="266"/>
        <v>97.526623464637595</v>
      </c>
      <c r="BN672" s="2">
        <v>39303</v>
      </c>
      <c r="BO672">
        <v>102.12890625</v>
      </c>
      <c r="BP672" s="22">
        <f>_xll.BDH(BP$3&amp;" Govt",$A$8,BN672,BN672)</f>
        <v>1.0895999999999999</v>
      </c>
      <c r="BQ672">
        <f t="shared" si="267"/>
        <v>93.730640831497809</v>
      </c>
      <c r="BR672" s="2">
        <v>39484</v>
      </c>
      <c r="BS672">
        <v>114.14453125</v>
      </c>
      <c r="BT672" s="22">
        <f>_xll.BDH(BT$3&amp;" Govt",$A$8,BR672,BR672)</f>
        <v>1.0804199999999999</v>
      </c>
      <c r="BU672">
        <f t="shared" si="268"/>
        <v>105.64829533884971</v>
      </c>
      <c r="BV672" s="2">
        <v>39664</v>
      </c>
      <c r="BW672">
        <v>113.15234375</v>
      </c>
      <c r="BX672" s="22">
        <f>_xll.BDH(BX$3&amp;" Govt",$A$8,BV672,BV672)</f>
        <v>1.09253</v>
      </c>
      <c r="BY672">
        <f t="shared" si="269"/>
        <v>103.56909535664924</v>
      </c>
      <c r="BZ672" s="2">
        <v>39846</v>
      </c>
      <c r="CA672">
        <v>108.64453125</v>
      </c>
      <c r="CB672" s="22">
        <f>_xll.BDH(CB$3&amp;" Govt",$A$8,BZ672,BZ672)</f>
        <v>1.0514699999999999</v>
      </c>
      <c r="CC672">
        <f t="shared" si="270"/>
        <v>103.32632528745472</v>
      </c>
      <c r="CD672" s="2">
        <v>40028</v>
      </c>
      <c r="CE672">
        <v>110.56640625</v>
      </c>
      <c r="CF672" s="22">
        <f>_xll.BDH(CF$3&amp;" Govt",$A$8,CD672,CD672)</f>
        <v>1.06104</v>
      </c>
      <c r="CG672">
        <f t="shared" si="271"/>
        <v>104.20569087876046</v>
      </c>
      <c r="CJ672" s="22"/>
      <c r="CN672" s="22"/>
      <c r="CR672" s="22"/>
      <c r="CV672" s="22"/>
      <c r="CZ672" s="22"/>
      <c r="DB672" s="2">
        <v>39133</v>
      </c>
      <c r="DC672">
        <v>107.13671875</v>
      </c>
      <c r="DD672" s="22">
        <f>_xll.BDH(DD$3&amp;" Govt",$A$8,DB672,DB672)</f>
        <v>1.07006</v>
      </c>
      <c r="DE672">
        <f t="shared" si="272"/>
        <v>100.12216020596976</v>
      </c>
      <c r="DF672" s="2">
        <v>39674</v>
      </c>
      <c r="DG672">
        <v>107.5859375</v>
      </c>
      <c r="DH672" s="22">
        <f>_xll.BDH(DH$3&amp;" Govt",$A$8,DF672,DF672)</f>
        <v>1.0960799999999999</v>
      </c>
      <c r="DI672">
        <f t="shared" si="273"/>
        <v>98.155187121378006</v>
      </c>
      <c r="DJ672" s="2">
        <v>40038</v>
      </c>
      <c r="DK672">
        <v>108.4140625</v>
      </c>
      <c r="DL672" s="22">
        <f>_xll.BDH(DL$3&amp;" Govt",$A$8,DJ672,DJ672)</f>
        <v>1.0639799999999999</v>
      </c>
      <c r="DM672">
        <f t="shared" si="274"/>
        <v>101.89483119983458</v>
      </c>
      <c r="DP672" s="22"/>
    </row>
    <row r="673" spans="4:120" x14ac:dyDescent="0.25">
      <c r="D673" s="2"/>
      <c r="H673" s="22"/>
      <c r="I673" s="14"/>
      <c r="J673" s="2">
        <v>39129</v>
      </c>
      <c r="K673">
        <v>126.58984375</v>
      </c>
      <c r="L673" s="22">
        <f>_xll.BDH(L$3&amp;" Govt",$A$8,J673,J673)</f>
        <v>1.2482500000000001</v>
      </c>
      <c r="M673">
        <f t="shared" si="255"/>
        <v>101.4138543961546</v>
      </c>
      <c r="N673" s="2">
        <v>39129</v>
      </c>
      <c r="O673">
        <v>126.94140625</v>
      </c>
      <c r="P673" s="22">
        <f>_xll.BDH(P$3&amp;" Govt",$A$8,N673,N673)</f>
        <v>1.2296400000000001</v>
      </c>
      <c r="Q673">
        <f t="shared" si="256"/>
        <v>103.23461033310562</v>
      </c>
      <c r="R673" s="2">
        <v>39129</v>
      </c>
      <c r="S673">
        <v>126.8203125</v>
      </c>
      <c r="T673" s="22">
        <f>_xll.BDH(T$3&amp;" Govt",$A$8,R673,R673)</f>
        <v>1.19861</v>
      </c>
      <c r="U673">
        <f t="shared" si="257"/>
        <v>105.80615254336273</v>
      </c>
      <c r="V673" s="2">
        <v>39226</v>
      </c>
      <c r="W673">
        <v>103.69921875</v>
      </c>
      <c r="X673" s="22">
        <f>_xll.BDH(X$3&amp;" Govt",$A$8,V673,V673)</f>
        <v>1.08144</v>
      </c>
      <c r="Y673">
        <f t="shared" si="258"/>
        <v>95.889941883044827</v>
      </c>
      <c r="Z673" s="2">
        <v>39129</v>
      </c>
      <c r="AA673">
        <v>121.328125</v>
      </c>
      <c r="AB673" s="22">
        <f>_xll.BDH(AB$3&amp;" Govt",$A$8,Z673,Z673)</f>
        <v>1.1586700000000001</v>
      </c>
      <c r="AC673">
        <f t="shared" si="259"/>
        <v>104.71327038759956</v>
      </c>
      <c r="AD673" s="2">
        <v>39766</v>
      </c>
      <c r="AE673">
        <v>106.8125</v>
      </c>
      <c r="AF673" s="22">
        <f>_xll.BDH(AF$3&amp;" Govt",$A$8,AD673,AD673)</f>
        <v>1.1031200000000001</v>
      </c>
      <c r="AG673">
        <f t="shared" si="260"/>
        <v>96.827634346217991</v>
      </c>
      <c r="AH673" s="2">
        <v>39129</v>
      </c>
      <c r="AI673">
        <v>119.35546875</v>
      </c>
      <c r="AJ673" s="22">
        <f>_xll.BDH(AJ$3&amp;" Govt",$A$8,AH673,AH673)</f>
        <v>1.1356999999999999</v>
      </c>
      <c r="AK673">
        <f t="shared" si="261"/>
        <v>105.09418750550321</v>
      </c>
      <c r="AL673" s="2">
        <v>40130</v>
      </c>
      <c r="AM673">
        <v>111.8046875</v>
      </c>
      <c r="AN673" s="22">
        <f>_xll.BDH(AN$3&amp;" Govt",$A$8,AL673,AL673)</f>
        <v>1.0639000000000001</v>
      </c>
      <c r="AO673">
        <f t="shared" si="262"/>
        <v>105.08947034495722</v>
      </c>
      <c r="AP673" s="2">
        <v>39129</v>
      </c>
      <c r="AQ673">
        <v>116.28515625</v>
      </c>
      <c r="AR673" s="22">
        <f>_xll.BDH(AR$3&amp;" Govt",$A$8,AP673,AP673)</f>
        <v>1.12158</v>
      </c>
      <c r="AS673">
        <f t="shared" si="263"/>
        <v>103.67976983362756</v>
      </c>
      <c r="AV673" s="22"/>
      <c r="AX673" s="2">
        <v>39129</v>
      </c>
      <c r="AY673">
        <v>106.95703125</v>
      </c>
      <c r="AZ673" s="22">
        <f>_xll.BDH(AZ$3&amp;" Govt",$A$8,AX673,AX673)</f>
        <v>1.09798</v>
      </c>
      <c r="BA673">
        <f t="shared" si="264"/>
        <v>97.412549636605405</v>
      </c>
      <c r="BB673" s="2">
        <v>39129</v>
      </c>
      <c r="BC673">
        <v>106.78515625</v>
      </c>
      <c r="BD673" s="22">
        <f>_xll.BDH(BD$3&amp;" Govt",$A$8,BB673,BB673)</f>
        <v>1.0913900000000001</v>
      </c>
      <c r="BE673">
        <f t="shared" si="265"/>
        <v>97.843260658426402</v>
      </c>
      <c r="BH673" s="22"/>
      <c r="BJ673" s="2">
        <v>39129</v>
      </c>
      <c r="BK673">
        <v>104.609375</v>
      </c>
      <c r="BL673" s="22">
        <f>_xll.BDH(BL$3&amp;" Govt",$A$8,BJ673,BJ673)</f>
        <v>1.0698399999999999</v>
      </c>
      <c r="BM673">
        <f t="shared" si="266"/>
        <v>97.780392395124508</v>
      </c>
      <c r="BN673" s="2">
        <v>39304</v>
      </c>
      <c r="BO673">
        <v>101.97265625</v>
      </c>
      <c r="BP673" s="22">
        <f>_xll.BDH(BP$3&amp;" Govt",$A$8,BN673,BN673)</f>
        <v>1.0896600000000001</v>
      </c>
      <c r="BQ673">
        <f t="shared" si="267"/>
        <v>93.58208638474386</v>
      </c>
      <c r="BR673" s="2">
        <v>39485</v>
      </c>
      <c r="BS673">
        <v>113.21875</v>
      </c>
      <c r="BT673" s="22">
        <f>_xll.BDH(BT$3&amp;" Govt",$A$8,BR673,BR673)</f>
        <v>1.0804</v>
      </c>
      <c r="BU673">
        <f t="shared" si="268"/>
        <v>104.79336356904849</v>
      </c>
      <c r="BV673" s="2">
        <v>39665</v>
      </c>
      <c r="BW673">
        <v>112.203125</v>
      </c>
      <c r="BX673" s="22">
        <f>_xll.BDH(BX$3&amp;" Govt",$A$8,BV673,BV673)</f>
        <v>1.0928899999999999</v>
      </c>
      <c r="BY673">
        <f t="shared" si="269"/>
        <v>102.66643944038285</v>
      </c>
      <c r="BZ673" s="2">
        <v>39847</v>
      </c>
      <c r="CA673">
        <v>108.25390625</v>
      </c>
      <c r="CB673" s="22">
        <f>_xll.BDH(CB$3&amp;" Govt",$A$8,BZ673,BZ673)</f>
        <v>1.05108</v>
      </c>
      <c r="CC673">
        <f t="shared" si="270"/>
        <v>102.99302265289036</v>
      </c>
      <c r="CD673" s="2">
        <v>40029</v>
      </c>
      <c r="CE673">
        <v>110.46875</v>
      </c>
      <c r="CF673" s="22">
        <f>_xll.BDH(CF$3&amp;" Govt",$A$8,CD673,CD673)</f>
        <v>1.06134</v>
      </c>
      <c r="CG673">
        <f t="shared" si="271"/>
        <v>104.08422371718771</v>
      </c>
      <c r="CJ673" s="22"/>
      <c r="CN673" s="22"/>
      <c r="CR673" s="22"/>
      <c r="CV673" s="22"/>
      <c r="CZ673" s="22"/>
      <c r="DB673" s="2">
        <v>39134</v>
      </c>
      <c r="DC673">
        <v>107.28515625</v>
      </c>
      <c r="DD673" s="22">
        <f>_xll.BDH(DD$3&amp;" Govt",$A$8,DB673,DB673)</f>
        <v>1.07012</v>
      </c>
      <c r="DE673">
        <f t="shared" si="272"/>
        <v>100.25525758793407</v>
      </c>
      <c r="DF673" s="2">
        <v>39675</v>
      </c>
      <c r="DG673">
        <v>108.23828125</v>
      </c>
      <c r="DH673" s="22">
        <f>_xll.BDH(DH$3&amp;" Govt",$A$8,DF673,DF673)</f>
        <v>1.0964400000000001</v>
      </c>
      <c r="DI673">
        <f t="shared" si="273"/>
        <v>98.717924601437375</v>
      </c>
      <c r="DJ673" s="2">
        <v>40039</v>
      </c>
      <c r="DK673">
        <v>108.5078125</v>
      </c>
      <c r="DL673" s="22">
        <f>_xll.BDH(DL$3&amp;" Govt",$A$8,DJ673,DJ673)</f>
        <v>1.06427</v>
      </c>
      <c r="DM673">
        <f t="shared" si="274"/>
        <v>101.95515470698224</v>
      </c>
      <c r="DP673" s="22"/>
    </row>
    <row r="674" spans="4:120" x14ac:dyDescent="0.25">
      <c r="D674" s="2"/>
      <c r="H674" s="22"/>
      <c r="I674" s="14"/>
      <c r="J674" s="2">
        <v>39132</v>
      </c>
      <c r="K674">
        <v>126.58984375</v>
      </c>
      <c r="L674" s="22">
        <f>_xll.BDH(L$3&amp;" Govt",$A$8,J674,J674)</f>
        <v>1.2484500000000001</v>
      </c>
      <c r="M674">
        <f t="shared" si="255"/>
        <v>101.39760803396211</v>
      </c>
      <c r="N674" s="2">
        <v>39132</v>
      </c>
      <c r="O674">
        <v>126.94140625</v>
      </c>
      <c r="P674" s="22">
        <f>_xll.BDH(P$3&amp;" Govt",$A$8,N674,N674)</f>
        <v>1.22983</v>
      </c>
      <c r="Q674">
        <f t="shared" si="256"/>
        <v>103.2186613190441</v>
      </c>
      <c r="R674" s="2">
        <v>39132</v>
      </c>
      <c r="S674">
        <v>126.8203125</v>
      </c>
      <c r="T674" s="22">
        <f>_xll.BDH(T$3&amp;" Govt",$A$8,R674,R674)</f>
        <v>1.1988000000000001</v>
      </c>
      <c r="U674">
        <f t="shared" si="257"/>
        <v>105.78938313313313</v>
      </c>
      <c r="V674" s="2">
        <v>39227</v>
      </c>
      <c r="W674">
        <v>103.7109375</v>
      </c>
      <c r="X674" s="22">
        <f>_xll.BDH(X$3&amp;" Govt",$A$8,V674,V674)</f>
        <v>1.0817600000000001</v>
      </c>
      <c r="Y674">
        <f t="shared" si="258"/>
        <v>95.872409314450522</v>
      </c>
      <c r="Z674" s="2">
        <v>39132</v>
      </c>
      <c r="AA674">
        <v>121.328125</v>
      </c>
      <c r="AB674" s="22">
        <f>_xll.BDH(AB$3&amp;" Govt",$A$8,Z674,Z674)</f>
        <v>1.1588499999999999</v>
      </c>
      <c r="AC674">
        <f t="shared" si="259"/>
        <v>104.69700565215516</v>
      </c>
      <c r="AD674" s="2">
        <v>39769</v>
      </c>
      <c r="AE674">
        <v>106.796875</v>
      </c>
      <c r="AF674" s="22">
        <f>_xll.BDH(AF$3&amp;" Govt",$A$8,AD674,AD674)</f>
        <v>1.10297</v>
      </c>
      <c r="AG674">
        <f t="shared" si="260"/>
        <v>96.826636263905641</v>
      </c>
      <c r="AH674" s="2">
        <v>39132</v>
      </c>
      <c r="AI674">
        <v>119.35546875</v>
      </c>
      <c r="AJ674" s="22">
        <f>_xll.BDH(AJ$3&amp;" Govt",$A$8,AH674,AH674)</f>
        <v>1.13588</v>
      </c>
      <c r="AK674">
        <f t="shared" si="261"/>
        <v>105.07753349825686</v>
      </c>
      <c r="AL674" s="2">
        <v>40133</v>
      </c>
      <c r="AM674">
        <v>111.99609375</v>
      </c>
      <c r="AN674" s="22">
        <f>_xll.BDH(AN$3&amp;" Govt",$A$8,AL674,AL674)</f>
        <v>1.0639700000000001</v>
      </c>
      <c r="AO674">
        <f t="shared" si="262"/>
        <v>105.26245453349247</v>
      </c>
      <c r="AP674" s="2">
        <v>39132</v>
      </c>
      <c r="AQ674">
        <v>116.28515625</v>
      </c>
      <c r="AR674" s="22">
        <f>_xll.BDH(AR$3&amp;" Govt",$A$8,AP674,AP674)</f>
        <v>1.1217600000000001</v>
      </c>
      <c r="AS674">
        <f t="shared" si="263"/>
        <v>103.66313315682498</v>
      </c>
      <c r="AV674" s="22"/>
      <c r="AX674" s="2">
        <v>39132</v>
      </c>
      <c r="AY674">
        <v>106.95703125</v>
      </c>
      <c r="AZ674" s="22">
        <f>_xll.BDH(AZ$3&amp;" Govt",$A$8,AX674,AX674)</f>
        <v>1.09816</v>
      </c>
      <c r="BA674">
        <f t="shared" si="264"/>
        <v>97.396582692868066</v>
      </c>
      <c r="BB674" s="2">
        <v>39132</v>
      </c>
      <c r="BC674">
        <v>106.78515625</v>
      </c>
      <c r="BD674" s="22">
        <f>_xll.BDH(BD$3&amp;" Govt",$A$8,BB674,BB674)</f>
        <v>1.0915600000000001</v>
      </c>
      <c r="BE674">
        <f t="shared" si="265"/>
        <v>97.828022509069584</v>
      </c>
      <c r="BH674" s="22"/>
      <c r="BJ674" s="2">
        <v>39132</v>
      </c>
      <c r="BK674">
        <v>104.609375</v>
      </c>
      <c r="BL674" s="22">
        <f>_xll.BDH(BL$3&amp;" Govt",$A$8,BJ674,BJ674)</f>
        <v>1.0700099999999999</v>
      </c>
      <c r="BM674">
        <f t="shared" si="266"/>
        <v>97.764857337781905</v>
      </c>
      <c r="BN674" s="2">
        <v>39307</v>
      </c>
      <c r="BO674">
        <v>102.2578125</v>
      </c>
      <c r="BP674" s="22">
        <f>_xll.BDH(BP$3&amp;" Govt",$A$8,BN674,BN674)</f>
        <v>1.0898699999999999</v>
      </c>
      <c r="BQ674">
        <f t="shared" si="267"/>
        <v>93.825697101489183</v>
      </c>
      <c r="BR674" s="2">
        <v>39486</v>
      </c>
      <c r="BS674">
        <v>114.20703125</v>
      </c>
      <c r="BT674" s="22">
        <f>_xll.BDH(BT$3&amp;" Govt",$A$8,BR674,BR674)</f>
        <v>1.0803700000000001</v>
      </c>
      <c r="BU674">
        <f t="shared" si="268"/>
        <v>105.71103533974471</v>
      </c>
      <c r="BV674" s="2">
        <v>39666</v>
      </c>
      <c r="BW674">
        <v>111.94140625</v>
      </c>
      <c r="BX674" s="22">
        <f>_xll.BDH(BX$3&amp;" Govt",$A$8,BV674,BV674)</f>
        <v>1.09324</v>
      </c>
      <c r="BY674">
        <f t="shared" si="269"/>
        <v>102.3941735117632</v>
      </c>
      <c r="BZ674" s="2">
        <v>39848</v>
      </c>
      <c r="CA674">
        <v>107.82421875</v>
      </c>
      <c r="CB674" s="22">
        <f>_xll.BDH(CB$3&amp;" Govt",$A$8,BZ674,BZ674)</f>
        <v>1.0507</v>
      </c>
      <c r="CC674">
        <f t="shared" si="270"/>
        <v>102.62131793090322</v>
      </c>
      <c r="CD674" s="2">
        <v>40030</v>
      </c>
      <c r="CE674">
        <v>110.359375</v>
      </c>
      <c r="CF674" s="22">
        <f>_xll.BDH(CF$3&amp;" Govt",$A$8,CD674,CD674)</f>
        <v>1.0616300000000001</v>
      </c>
      <c r="CG674">
        <f t="shared" si="271"/>
        <v>103.95276602959599</v>
      </c>
      <c r="CJ674" s="22"/>
      <c r="CN674" s="22"/>
      <c r="CR674" s="22"/>
      <c r="CV674" s="22"/>
      <c r="CZ674" s="22"/>
      <c r="DB674" s="2">
        <v>39135</v>
      </c>
      <c r="DC674">
        <v>107.02734375</v>
      </c>
      <c r="DD674" s="22">
        <f>_xll.BDH(DD$3&amp;" Govt",$A$8,DB674,DB674)</f>
        <v>1.0701799999999999</v>
      </c>
      <c r="DE674">
        <f t="shared" si="272"/>
        <v>100.00873100786784</v>
      </c>
      <c r="DF674" s="2">
        <v>39678</v>
      </c>
      <c r="DG674">
        <v>108.46875</v>
      </c>
      <c r="DH674" s="22">
        <f>_xll.BDH(DH$3&amp;" Govt",$A$8,DF674,DF674)</f>
        <v>1.0974999999999999</v>
      </c>
      <c r="DI674">
        <f t="shared" si="273"/>
        <v>98.832574031890672</v>
      </c>
      <c r="DJ674" s="2">
        <v>40042</v>
      </c>
      <c r="DK674">
        <v>109.69140625</v>
      </c>
      <c r="DL674" s="22">
        <f>_xll.BDH(DL$3&amp;" Govt",$A$8,DJ674,DJ674)</f>
        <v>1.0651600000000001</v>
      </c>
      <c r="DM674">
        <f t="shared" si="274"/>
        <v>102.98115423973861</v>
      </c>
      <c r="DP674" s="22"/>
    </row>
    <row r="675" spans="4:120" x14ac:dyDescent="0.25">
      <c r="D675" s="2"/>
      <c r="H675" s="22"/>
      <c r="I675" s="14"/>
      <c r="J675" s="2">
        <v>39133</v>
      </c>
      <c r="K675">
        <v>126.609375</v>
      </c>
      <c r="L675" s="22">
        <f>_xll.BDH(L$3&amp;" Govt",$A$8,J675,J675)</f>
        <v>1.24851</v>
      </c>
      <c r="M675">
        <f t="shared" si="255"/>
        <v>101.40837878751472</v>
      </c>
      <c r="N675" s="2">
        <v>39133</v>
      </c>
      <c r="O675">
        <v>126.92578125</v>
      </c>
      <c r="P675" s="22">
        <f>_xll.BDH(P$3&amp;" Govt",$A$8,N675,N675)</f>
        <v>1.2299</v>
      </c>
      <c r="Q675">
        <f t="shared" si="256"/>
        <v>103.20008232376615</v>
      </c>
      <c r="R675" s="2">
        <v>39133</v>
      </c>
      <c r="S675">
        <v>126.83984375</v>
      </c>
      <c r="T675" s="22">
        <f>_xll.BDH(T$3&amp;" Govt",$A$8,R675,R675)</f>
        <v>1.1988699999999999</v>
      </c>
      <c r="U675">
        <f t="shared" si="257"/>
        <v>105.7994976519556</v>
      </c>
      <c r="V675" s="2">
        <v>39230</v>
      </c>
      <c r="W675">
        <v>103.7109375</v>
      </c>
      <c r="X675" s="22">
        <f>_xll.BDH(X$3&amp;" Govt",$A$8,V675,V675)</f>
        <v>1.0827</v>
      </c>
      <c r="Y675">
        <f t="shared" si="258"/>
        <v>95.789172901080633</v>
      </c>
      <c r="Z675" s="2">
        <v>39133</v>
      </c>
      <c r="AA675">
        <v>121.34765625</v>
      </c>
      <c r="AB675" s="22">
        <f>_xll.BDH(AB$3&amp;" Govt",$A$8,Z675,Z675)</f>
        <v>1.15892</v>
      </c>
      <c r="AC675">
        <f t="shared" si="259"/>
        <v>104.7075348168985</v>
      </c>
      <c r="AD675" s="2">
        <v>39770</v>
      </c>
      <c r="AE675">
        <v>106.64453125</v>
      </c>
      <c r="AF675" s="22">
        <f>_xll.BDH(AF$3&amp;" Govt",$A$8,AD675,AD675)</f>
        <v>1.1029199999999999</v>
      </c>
      <c r="AG675">
        <f t="shared" si="260"/>
        <v>96.692898170311551</v>
      </c>
      <c r="AH675" s="2">
        <v>39133</v>
      </c>
      <c r="AI675">
        <v>119.390625</v>
      </c>
      <c r="AJ675" s="22">
        <f>_xll.BDH(AJ$3&amp;" Govt",$A$8,AH675,AH675)</f>
        <v>1.13595</v>
      </c>
      <c r="AK675">
        <f t="shared" si="261"/>
        <v>105.10200713059554</v>
      </c>
      <c r="AL675" s="2">
        <v>40134</v>
      </c>
      <c r="AM675">
        <v>112.0703125</v>
      </c>
      <c r="AN675" s="22">
        <f>_xll.BDH(AN$3&amp;" Govt",$A$8,AL675,AL675)</f>
        <v>1.06399</v>
      </c>
      <c r="AO675">
        <f t="shared" si="262"/>
        <v>105.3302310172088</v>
      </c>
      <c r="AP675" s="2">
        <v>39133</v>
      </c>
      <c r="AQ675">
        <v>116.265625</v>
      </c>
      <c r="AR675" s="22">
        <f>_xll.BDH(AR$3&amp;" Govt",$A$8,AP675,AP675)</f>
        <v>1.12182</v>
      </c>
      <c r="AS675">
        <f t="shared" si="263"/>
        <v>103.64017846000249</v>
      </c>
      <c r="AV675" s="22"/>
      <c r="AX675" s="2">
        <v>39133</v>
      </c>
      <c r="AY675">
        <v>106.94921875</v>
      </c>
      <c r="AZ675" s="22">
        <f>_xll.BDH(AZ$3&amp;" Govt",$A$8,AX675,AX675)</f>
        <v>1.09822</v>
      </c>
      <c r="BA675">
        <f t="shared" si="264"/>
        <v>97.384147757279962</v>
      </c>
      <c r="BB675" s="2">
        <v>39133</v>
      </c>
      <c r="BC675">
        <v>106.765625</v>
      </c>
      <c r="BD675" s="22">
        <f>_xll.BDH(BD$3&amp;" Govt",$A$8,BB675,BB675)</f>
        <v>1.09162</v>
      </c>
      <c r="BE675">
        <f t="shared" si="265"/>
        <v>97.804753485645179</v>
      </c>
      <c r="BH675" s="22"/>
      <c r="BJ675" s="2">
        <v>39133</v>
      </c>
      <c r="BK675">
        <v>104.60546875</v>
      </c>
      <c r="BL675" s="22">
        <f>_xll.BDH(BL$3&amp;" Govt",$A$8,BJ675,BJ675)</f>
        <v>1.07006</v>
      </c>
      <c r="BM675">
        <f t="shared" si="266"/>
        <v>97.756638646431043</v>
      </c>
      <c r="BN675" s="2">
        <v>39308</v>
      </c>
      <c r="BO675">
        <v>102.48828125</v>
      </c>
      <c r="BP675" s="22">
        <f>_xll.BDH(BP$3&amp;" Govt",$A$8,BN675,BN675)</f>
        <v>1.0899399999999999</v>
      </c>
      <c r="BQ675">
        <f t="shared" si="267"/>
        <v>94.031122125988588</v>
      </c>
      <c r="BR675" s="2">
        <v>39489</v>
      </c>
      <c r="BS675">
        <v>114.546875</v>
      </c>
      <c r="BT675" s="22">
        <f>_xll.BDH(BT$3&amp;" Govt",$A$8,BR675,BR675)</f>
        <v>1.0803</v>
      </c>
      <c r="BU675">
        <f t="shared" si="268"/>
        <v>106.03246783300935</v>
      </c>
      <c r="BV675" s="2">
        <v>39667</v>
      </c>
      <c r="BW675">
        <v>112.9375</v>
      </c>
      <c r="BX675" s="22">
        <f>_xll.BDH(BX$3&amp;" Govt",$A$8,BV675,BV675)</f>
        <v>1.0935999999999999</v>
      </c>
      <c r="BY675">
        <f t="shared" si="269"/>
        <v>103.27130577907828</v>
      </c>
      <c r="BZ675" s="2">
        <v>39849</v>
      </c>
      <c r="CA675">
        <v>107.7109375</v>
      </c>
      <c r="CB675" s="22">
        <f>_xll.BDH(CB$3&amp;" Govt",$A$8,BZ675,BZ675)</f>
        <v>1.0503100000000001</v>
      </c>
      <c r="CC675">
        <f t="shared" si="270"/>
        <v>102.55156810846321</v>
      </c>
      <c r="CD675" s="2">
        <v>40031</v>
      </c>
      <c r="CE675">
        <v>110.046875</v>
      </c>
      <c r="CF675" s="22">
        <f>_xll.BDH(CF$3&amp;" Govt",$A$8,CD675,CD675)</f>
        <v>1.06192</v>
      </c>
      <c r="CG675">
        <f t="shared" si="271"/>
        <v>103.6300992541811</v>
      </c>
      <c r="CJ675" s="22"/>
      <c r="CN675" s="22"/>
      <c r="CR675" s="22"/>
      <c r="CV675" s="22"/>
      <c r="CZ675" s="22"/>
      <c r="DB675" s="2">
        <v>39136</v>
      </c>
      <c r="DC675">
        <v>107.8203125</v>
      </c>
      <c r="DD675" s="22">
        <f>_xll.BDH(DD$3&amp;" Govt",$A$8,DB675,DB675)</f>
        <v>1.07023</v>
      </c>
      <c r="DE675">
        <f t="shared" si="272"/>
        <v>100.74499173074946</v>
      </c>
      <c r="DF675" s="2">
        <v>39679</v>
      </c>
      <c r="DG675">
        <v>108.09765625</v>
      </c>
      <c r="DH675" s="22">
        <f>_xll.BDH(DH$3&amp;" Govt",$A$8,DF675,DF675)</f>
        <v>1.0978600000000001</v>
      </c>
      <c r="DI675">
        <f t="shared" si="273"/>
        <v>98.462150228626598</v>
      </c>
      <c r="DJ675" s="2">
        <v>40043</v>
      </c>
      <c r="DK675">
        <v>110.14453125</v>
      </c>
      <c r="DL675" s="22">
        <f>_xll.BDH(DL$3&amp;" Govt",$A$8,DJ675,DJ675)</f>
        <v>1.06545</v>
      </c>
      <c r="DM675">
        <f t="shared" si="274"/>
        <v>103.37841405040123</v>
      </c>
      <c r="DP675" s="22"/>
    </row>
    <row r="676" spans="4:120" x14ac:dyDescent="0.25">
      <c r="D676" s="2"/>
      <c r="H676" s="22"/>
      <c r="I676" s="14"/>
      <c r="J676" s="2">
        <v>39134</v>
      </c>
      <c r="K676">
        <v>126.8046875</v>
      </c>
      <c r="L676" s="22">
        <f>_xll.BDH(L$3&amp;" Govt",$A$8,J676,J676)</f>
        <v>1.24858</v>
      </c>
      <c r="M676">
        <f t="shared" si="255"/>
        <v>101.55912116163962</v>
      </c>
      <c r="N676" s="2">
        <v>39134</v>
      </c>
      <c r="O676">
        <v>127.15625</v>
      </c>
      <c r="P676" s="22">
        <f>_xll.BDH(P$3&amp;" Govt",$A$8,N676,N676)</f>
        <v>1.22997</v>
      </c>
      <c r="Q676">
        <f t="shared" si="256"/>
        <v>103.3815865427612</v>
      </c>
      <c r="R676" s="2">
        <v>39134</v>
      </c>
      <c r="S676">
        <v>127.0859375</v>
      </c>
      <c r="T676" s="22">
        <f>_xll.BDH(T$3&amp;" Govt",$A$8,R676,R676)</f>
        <v>1.1989300000000001</v>
      </c>
      <c r="U676">
        <f t="shared" si="257"/>
        <v>105.99946410549406</v>
      </c>
      <c r="V676" s="2">
        <v>39231</v>
      </c>
      <c r="W676">
        <v>103.5078125</v>
      </c>
      <c r="X676" s="22">
        <f>_xll.BDH(X$3&amp;" Govt",$A$8,V676,V676)</f>
        <v>1.0830200000000001</v>
      </c>
      <c r="Y676">
        <f t="shared" si="258"/>
        <v>95.573315820575786</v>
      </c>
      <c r="Z676" s="2">
        <v>39134</v>
      </c>
      <c r="AA676">
        <v>121.6015625</v>
      </c>
      <c r="AB676" s="22">
        <f>_xll.BDH(AB$3&amp;" Govt",$A$8,Z676,Z676)</f>
        <v>1.1589800000000001</v>
      </c>
      <c r="AC676">
        <f t="shared" si="259"/>
        <v>104.92119147871404</v>
      </c>
      <c r="AD676" s="2">
        <v>39771</v>
      </c>
      <c r="AE676">
        <v>106.4921875</v>
      </c>
      <c r="AF676" s="22">
        <f>_xll.BDH(AF$3&amp;" Govt",$A$8,AD676,AD676)</f>
        <v>1.10287</v>
      </c>
      <c r="AG676">
        <f t="shared" si="260"/>
        <v>96.559147950347722</v>
      </c>
      <c r="AH676" s="2">
        <v>39134</v>
      </c>
      <c r="AI676">
        <v>119.58203125</v>
      </c>
      <c r="AJ676" s="22">
        <f>_xll.BDH(AJ$3&amp;" Govt",$A$8,AH676,AH676)</f>
        <v>1.13601</v>
      </c>
      <c r="AK676">
        <f t="shared" si="261"/>
        <v>105.26494595118001</v>
      </c>
      <c r="AL676" s="2">
        <v>40135</v>
      </c>
      <c r="AM676">
        <v>112.14453125</v>
      </c>
      <c r="AN676" s="22">
        <f>_xll.BDH(AN$3&amp;" Govt",$A$8,AL676,AL676)</f>
        <v>1.0640099999999999</v>
      </c>
      <c r="AO676">
        <f t="shared" si="262"/>
        <v>105.39800495296097</v>
      </c>
      <c r="AP676" s="2">
        <v>39134</v>
      </c>
      <c r="AQ676">
        <v>116.54296875</v>
      </c>
      <c r="AR676" s="22">
        <f>_xll.BDH(AR$3&amp;" Govt",$A$8,AP676,AP676)</f>
        <v>1.12188</v>
      </c>
      <c r="AS676">
        <f t="shared" si="263"/>
        <v>103.88184899454487</v>
      </c>
      <c r="AV676" s="22"/>
      <c r="AX676" s="2">
        <v>39134</v>
      </c>
      <c r="AY676">
        <v>107.16796875</v>
      </c>
      <c r="AZ676" s="22">
        <f>_xll.BDH(AZ$3&amp;" Govt",$A$8,AX676,AX676)</f>
        <v>1.0982799999999999</v>
      </c>
      <c r="BA676">
        <f t="shared" si="264"/>
        <v>97.578002649597565</v>
      </c>
      <c r="BB676" s="2">
        <v>39134</v>
      </c>
      <c r="BC676">
        <v>106.9453125</v>
      </c>
      <c r="BD676" s="22">
        <f>_xll.BDH(BD$3&amp;" Govt",$A$8,BB676,BB676)</f>
        <v>1.09168</v>
      </c>
      <c r="BE676">
        <f t="shared" si="265"/>
        <v>97.963975249157258</v>
      </c>
      <c r="BH676" s="22"/>
      <c r="BJ676" s="2">
        <v>39134</v>
      </c>
      <c r="BK676">
        <v>104.81640625</v>
      </c>
      <c r="BL676" s="22">
        <f>_xll.BDH(BL$3&amp;" Govt",$A$8,BJ676,BJ676)</f>
        <v>1.07012</v>
      </c>
      <c r="BM676">
        <f t="shared" si="266"/>
        <v>97.948273324486976</v>
      </c>
      <c r="BN676" s="2">
        <v>39309</v>
      </c>
      <c r="BO676">
        <v>102.55078125</v>
      </c>
      <c r="BP676" s="22">
        <f>_xll.BDH(BP$3&amp;" Govt",$A$8,BN676,BN676)</f>
        <v>1.0900000000000001</v>
      </c>
      <c r="BQ676">
        <f t="shared" si="267"/>
        <v>94.083285550458712</v>
      </c>
      <c r="BR676" s="2">
        <v>39490</v>
      </c>
      <c r="BS676">
        <v>114.3984375</v>
      </c>
      <c r="BT676" s="22">
        <f>_xll.BDH(BT$3&amp;" Govt",$A$8,BR676,BR676)</f>
        <v>1.0802700000000001</v>
      </c>
      <c r="BU676">
        <f t="shared" si="268"/>
        <v>105.89800466550028</v>
      </c>
      <c r="BV676" s="2">
        <v>39668</v>
      </c>
      <c r="BW676">
        <v>112.79296875</v>
      </c>
      <c r="BX676" s="22">
        <f>_xll.BDH(BX$3&amp;" Govt",$A$8,BV676,BV676)</f>
        <v>1.09395</v>
      </c>
      <c r="BY676">
        <f t="shared" si="269"/>
        <v>103.10614630467572</v>
      </c>
      <c r="BZ676" s="2">
        <v>39850</v>
      </c>
      <c r="CA676">
        <v>107.80859375</v>
      </c>
      <c r="CB676" s="22">
        <f>_xll.BDH(CB$3&amp;" Govt",$A$8,BZ676,BZ676)</f>
        <v>1.04992</v>
      </c>
      <c r="CC676">
        <f t="shared" si="270"/>
        <v>102.68267463235294</v>
      </c>
      <c r="CD676" s="2">
        <v>40032</v>
      </c>
      <c r="CE676">
        <v>110.19140625</v>
      </c>
      <c r="CF676" s="22">
        <f>_xll.BDH(CF$3&amp;" Govt",$A$8,CD676,CD676)</f>
        <v>1.0622199999999999</v>
      </c>
      <c r="CG676">
        <f t="shared" si="271"/>
        <v>103.73689654685471</v>
      </c>
      <c r="CJ676" s="22"/>
      <c r="CN676" s="22"/>
      <c r="CR676" s="22"/>
      <c r="CV676" s="22"/>
      <c r="CZ676" s="22"/>
      <c r="DB676" s="2">
        <v>39139</v>
      </c>
      <c r="DC676">
        <v>108.50390625</v>
      </c>
      <c r="DD676" s="22">
        <f>_xll.BDH(DD$3&amp;" Govt",$A$8,DB676,DB676)</f>
        <v>1.0704</v>
      </c>
      <c r="DE676">
        <f t="shared" si="272"/>
        <v>101.36762542040358</v>
      </c>
      <c r="DF676" s="2">
        <v>39680</v>
      </c>
      <c r="DG676">
        <v>108.56640625</v>
      </c>
      <c r="DH676" s="22">
        <f>_xll.BDH(DH$3&amp;" Govt",$A$8,DF676,DF676)</f>
        <v>1.0982099999999999</v>
      </c>
      <c r="DI676">
        <f t="shared" si="273"/>
        <v>98.857601232915385</v>
      </c>
      <c r="DJ676" s="2">
        <v>40044</v>
      </c>
      <c r="DK676">
        <v>110.8828125</v>
      </c>
      <c r="DL676" s="22">
        <f>_xll.BDH(DL$3&amp;" Govt",$A$8,DJ676,DJ676)</f>
        <v>1.0657399999999999</v>
      </c>
      <c r="DM676">
        <f t="shared" si="274"/>
        <v>104.04302409593335</v>
      </c>
      <c r="DP676" s="22"/>
    </row>
    <row r="677" spans="4:120" x14ac:dyDescent="0.25">
      <c r="D677" s="2"/>
      <c r="H677" s="22"/>
      <c r="I677" s="14"/>
      <c r="J677" s="2">
        <v>39135</v>
      </c>
      <c r="K677">
        <v>126.80078125</v>
      </c>
      <c r="L677" s="22">
        <f>_xll.BDH(L$3&amp;" Govt",$A$8,J677,J677)</f>
        <v>1.24865</v>
      </c>
      <c r="M677">
        <f t="shared" si="255"/>
        <v>101.55029932326913</v>
      </c>
      <c r="N677" s="2">
        <v>39135</v>
      </c>
      <c r="O677">
        <v>127.15625</v>
      </c>
      <c r="P677" s="22">
        <f>_xll.BDH(P$3&amp;" Govt",$A$8,N677,N677)</f>
        <v>1.23003</v>
      </c>
      <c r="Q677">
        <f t="shared" si="256"/>
        <v>103.37654366153672</v>
      </c>
      <c r="R677" s="2">
        <v>39135</v>
      </c>
      <c r="S677">
        <v>127.05078125</v>
      </c>
      <c r="T677" s="22">
        <f>_xll.BDH(T$3&amp;" Govt",$A$8,R677,R677)</f>
        <v>1.19899</v>
      </c>
      <c r="U677">
        <f t="shared" si="257"/>
        <v>105.96483811374574</v>
      </c>
      <c r="V677" s="2">
        <v>39232</v>
      </c>
      <c r="W677">
        <v>103.5234375</v>
      </c>
      <c r="X677" s="22">
        <f>_xll.BDH(X$3&amp;" Govt",$A$8,V677,V677)</f>
        <v>1.0833299999999999</v>
      </c>
      <c r="Y677">
        <f t="shared" si="258"/>
        <v>95.560390185815962</v>
      </c>
      <c r="Z677" s="2">
        <v>39135</v>
      </c>
      <c r="AA677">
        <v>121.58203125</v>
      </c>
      <c r="AB677" s="22">
        <f>_xll.BDH(AB$3&amp;" Govt",$A$8,Z677,Z677)</f>
        <v>1.1590400000000001</v>
      </c>
      <c r="AC677">
        <f t="shared" si="259"/>
        <v>104.89890879520982</v>
      </c>
      <c r="AD677" s="2">
        <v>39772</v>
      </c>
      <c r="AE677">
        <v>106.71875</v>
      </c>
      <c r="AF677" s="22">
        <f>_xll.BDH(AF$3&amp;" Govt",$A$8,AD677,AD677)</f>
        <v>1.1028199999999999</v>
      </c>
      <c r="AG677">
        <f t="shared" si="260"/>
        <v>96.768965016956543</v>
      </c>
      <c r="AH677" s="2">
        <v>39135</v>
      </c>
      <c r="AI677">
        <v>119.546875</v>
      </c>
      <c r="AJ677" s="22">
        <f>_xll.BDH(AJ$3&amp;" Govt",$A$8,AH677,AH677)</f>
        <v>1.1360699999999999</v>
      </c>
      <c r="AK677">
        <f t="shared" si="261"/>
        <v>105.22844102916194</v>
      </c>
      <c r="AL677" s="2">
        <v>40136</v>
      </c>
      <c r="AM677">
        <v>112.16796875</v>
      </c>
      <c r="AN677" s="22">
        <f>_xll.BDH(AN$3&amp;" Govt",$A$8,AL677,AL677)</f>
        <v>1.06403</v>
      </c>
      <c r="AO677">
        <f t="shared" si="262"/>
        <v>105.41805094781162</v>
      </c>
      <c r="AP677" s="2">
        <v>39135</v>
      </c>
      <c r="AQ677">
        <v>116.5078125</v>
      </c>
      <c r="AR677" s="22">
        <f>_xll.BDH(AR$3&amp;" Govt",$A$8,AP677,AP677)</f>
        <v>1.1219399999999999</v>
      </c>
      <c r="AS677">
        <f t="shared" si="263"/>
        <v>103.84495828653939</v>
      </c>
      <c r="AV677" s="22"/>
      <c r="AX677" s="2">
        <v>39135</v>
      </c>
      <c r="AY677">
        <v>107.08984375</v>
      </c>
      <c r="AZ677" s="22">
        <f>_xll.BDH(AZ$3&amp;" Govt",$A$8,AX677,AX677)</f>
        <v>1.09833</v>
      </c>
      <c r="BA677">
        <f t="shared" si="264"/>
        <v>97.502429825280203</v>
      </c>
      <c r="BB677" s="2">
        <v>39135</v>
      </c>
      <c r="BC677">
        <v>106.875</v>
      </c>
      <c r="BD677" s="22">
        <f>_xll.BDH(BD$3&amp;" Govt",$A$8,BB677,BB677)</f>
        <v>1.0917399999999999</v>
      </c>
      <c r="BE677">
        <f t="shared" si="265"/>
        <v>97.894187260703106</v>
      </c>
      <c r="BH677" s="22"/>
      <c r="BJ677" s="2">
        <v>39135</v>
      </c>
      <c r="BK677">
        <v>104.73046875</v>
      </c>
      <c r="BL677" s="22">
        <f>_xll.BDH(BL$3&amp;" Govt",$A$8,BJ677,BJ677)</f>
        <v>1.0701799999999999</v>
      </c>
      <c r="BM677">
        <f t="shared" si="266"/>
        <v>97.862479909921703</v>
      </c>
      <c r="BN677" s="2">
        <v>39310</v>
      </c>
      <c r="BO677">
        <v>102.8515625</v>
      </c>
      <c r="BP677" s="22">
        <f>_xll.BDH(BP$3&amp;" Govt",$A$8,BN677,BN677)</f>
        <v>1.0900700000000001</v>
      </c>
      <c r="BQ677">
        <f t="shared" si="267"/>
        <v>94.353172273340235</v>
      </c>
      <c r="BR677" s="2">
        <v>39491</v>
      </c>
      <c r="BS677">
        <v>113.70703125</v>
      </c>
      <c r="BT677" s="22">
        <f>_xll.BDH(BT$3&amp;" Govt",$A$8,BR677,BR677)</f>
        <v>1.0802499999999999</v>
      </c>
      <c r="BU677">
        <f t="shared" si="268"/>
        <v>105.25992247165009</v>
      </c>
      <c r="BV677" s="2">
        <v>39671</v>
      </c>
      <c r="BW677">
        <v>112.06640625</v>
      </c>
      <c r="BX677" s="22">
        <f>_xll.BDH(BX$3&amp;" Govt",$A$8,BV677,BV677)</f>
        <v>1.0950199999999999</v>
      </c>
      <c r="BY677">
        <f t="shared" si="269"/>
        <v>102.34188074190426</v>
      </c>
      <c r="BZ677" s="2">
        <v>39853</v>
      </c>
      <c r="CA677">
        <v>109.25</v>
      </c>
      <c r="CB677" s="22">
        <f>_xll.BDH(CB$3&amp;" Govt",$A$8,BZ677,BZ677)</f>
        <v>1.0487500000000001</v>
      </c>
      <c r="CC677">
        <f t="shared" si="270"/>
        <v>104.17163289630511</v>
      </c>
      <c r="CD677" s="2">
        <v>40035</v>
      </c>
      <c r="CE677">
        <v>110.5625</v>
      </c>
      <c r="CF677" s="22">
        <f>_xll.BDH(CF$3&amp;" Govt",$A$8,CD677,CD677)</f>
        <v>1.0630999999999999</v>
      </c>
      <c r="CG677">
        <f t="shared" si="271"/>
        <v>104.00009406452827</v>
      </c>
      <c r="CJ677" s="22"/>
      <c r="CN677" s="22"/>
      <c r="CR677" s="22"/>
      <c r="CV677" s="22"/>
      <c r="CZ677" s="22"/>
      <c r="DB677" s="2">
        <v>39140</v>
      </c>
      <c r="DC677">
        <v>109.88671875</v>
      </c>
      <c r="DD677" s="22">
        <f>_xll.BDH(DD$3&amp;" Govt",$A$8,DB677,DB677)</f>
        <v>1.07046</v>
      </c>
      <c r="DE677">
        <f t="shared" si="272"/>
        <v>102.65373647777591</v>
      </c>
      <c r="DF677" s="2">
        <v>39681</v>
      </c>
      <c r="DG677">
        <v>108.78125</v>
      </c>
      <c r="DH677" s="22">
        <f>_xll.BDH(DH$3&amp;" Govt",$A$8,DF677,DF677)</f>
        <v>1.09857</v>
      </c>
      <c r="DI677">
        <f t="shared" si="273"/>
        <v>99.020772458741817</v>
      </c>
      <c r="DJ677" s="2">
        <v>40045</v>
      </c>
      <c r="DK677">
        <v>111.51953125</v>
      </c>
      <c r="DL677" s="22">
        <f>_xll.BDH(DL$3&amp;" Govt",$A$8,DJ677,DJ677)</f>
        <v>1.0660400000000001</v>
      </c>
      <c r="DM677">
        <f t="shared" si="274"/>
        <v>104.61101952084348</v>
      </c>
      <c r="DP677" s="22"/>
    </row>
    <row r="678" spans="4:120" x14ac:dyDescent="0.25">
      <c r="D678" s="2"/>
      <c r="H678" s="22"/>
      <c r="I678" s="14"/>
      <c r="J678" s="2">
        <v>39136</v>
      </c>
      <c r="K678">
        <v>126.91796875</v>
      </c>
      <c r="L678" s="22">
        <f>_xll.BDH(L$3&amp;" Govt",$A$8,J678,J678)</f>
        <v>1.24871</v>
      </c>
      <c r="M678">
        <f t="shared" si="255"/>
        <v>101.6392667232584</v>
      </c>
      <c r="N678" s="2">
        <v>39136</v>
      </c>
      <c r="O678">
        <v>127.3671875</v>
      </c>
      <c r="P678" s="22">
        <f>_xll.BDH(P$3&amp;" Govt",$A$8,N678,N678)</f>
        <v>1.2301</v>
      </c>
      <c r="Q678">
        <f t="shared" si="256"/>
        <v>103.54214088285505</v>
      </c>
      <c r="R678" s="2">
        <v>39136</v>
      </c>
      <c r="S678">
        <v>127.3359375</v>
      </c>
      <c r="T678" s="22">
        <f>_xll.BDH(T$3&amp;" Govt",$A$8,R678,R678)</f>
        <v>1.19906</v>
      </c>
      <c r="U678">
        <f t="shared" si="257"/>
        <v>106.19646848364552</v>
      </c>
      <c r="V678" s="2">
        <v>39233</v>
      </c>
      <c r="W678">
        <v>103.50390625</v>
      </c>
      <c r="X678" s="22">
        <f>_xll.BDH(X$3&amp;" Govt",$A$8,V678,V678)</f>
        <v>1.08365</v>
      </c>
      <c r="Y678">
        <f t="shared" si="258"/>
        <v>95.514147787569783</v>
      </c>
      <c r="Z678" s="2">
        <v>39136</v>
      </c>
      <c r="AA678">
        <v>121.88671875</v>
      </c>
      <c r="AB678" s="22">
        <f>_xll.BDH(AB$3&amp;" Govt",$A$8,Z678,Z678)</f>
        <v>1.1591</v>
      </c>
      <c r="AC678">
        <f t="shared" si="259"/>
        <v>105.156344362005</v>
      </c>
      <c r="AD678" s="2">
        <v>39773</v>
      </c>
      <c r="AE678">
        <v>105.0546875</v>
      </c>
      <c r="AF678" s="22">
        <f>_xll.BDH(AF$3&amp;" Govt",$A$8,AD678,AD678)</f>
        <v>1.10276</v>
      </c>
      <c r="AG678">
        <f t="shared" si="260"/>
        <v>95.265232235481889</v>
      </c>
      <c r="AH678" s="2">
        <v>39136</v>
      </c>
      <c r="AI678">
        <v>119.93359375</v>
      </c>
      <c r="AJ678" s="22">
        <f>_xll.BDH(AJ$3&amp;" Govt",$A$8,AH678,AH678)</f>
        <v>1.1361300000000001</v>
      </c>
      <c r="AK678">
        <f t="shared" si="261"/>
        <v>105.56326630755282</v>
      </c>
      <c r="AN678" s="22"/>
      <c r="AP678" s="2">
        <v>39136</v>
      </c>
      <c r="AQ678">
        <v>116.8515625</v>
      </c>
      <c r="AR678" s="22">
        <f>_xll.BDH(AR$3&amp;" Govt",$A$8,AP678,AP678)</f>
        <v>1.1219999999999999</v>
      </c>
      <c r="AS678">
        <f t="shared" si="263"/>
        <v>104.14577762923352</v>
      </c>
      <c r="AV678" s="22"/>
      <c r="AX678" s="2">
        <v>39136</v>
      </c>
      <c r="AY678">
        <v>107.5390625</v>
      </c>
      <c r="AZ678" s="22">
        <f>_xll.BDH(AZ$3&amp;" Govt",$A$8,AX678,AX678)</f>
        <v>1.09839</v>
      </c>
      <c r="BA678">
        <f t="shared" si="264"/>
        <v>97.906082994200602</v>
      </c>
      <c r="BB678" s="2">
        <v>39136</v>
      </c>
      <c r="BC678">
        <v>107.3515625</v>
      </c>
      <c r="BD678" s="22">
        <f>_xll.BDH(BD$3&amp;" Govt",$A$8,BB678,BB678)</f>
        <v>1.0918000000000001</v>
      </c>
      <c r="BE678">
        <f t="shared" si="265"/>
        <v>98.32529996336325</v>
      </c>
      <c r="BH678" s="22"/>
      <c r="BJ678" s="2">
        <v>39136</v>
      </c>
      <c r="BK678">
        <v>105.19921875</v>
      </c>
      <c r="BL678" s="22">
        <f>_xll.BDH(BL$3&amp;" Govt",$A$8,BJ678,BJ678)</f>
        <v>1.07023</v>
      </c>
      <c r="BM678">
        <f t="shared" si="266"/>
        <v>98.295897844388591</v>
      </c>
      <c r="BN678" s="2">
        <v>39311</v>
      </c>
      <c r="BO678">
        <v>103.0078125</v>
      </c>
      <c r="BP678" s="22">
        <f>_xll.BDH(BP$3&amp;" Govt",$A$8,BN678,BN678)</f>
        <v>1.0901399999999999</v>
      </c>
      <c r="BQ678">
        <f t="shared" si="267"/>
        <v>94.490443887941012</v>
      </c>
      <c r="BR678" s="2">
        <v>39492</v>
      </c>
      <c r="BS678">
        <v>113.10546875</v>
      </c>
      <c r="BT678" s="22">
        <f>_xll.BDH(BT$3&amp;" Govt",$A$8,BR678,BR678)</f>
        <v>1.08022</v>
      </c>
      <c r="BU678">
        <f t="shared" si="268"/>
        <v>104.70595688841162</v>
      </c>
      <c r="BV678" s="2">
        <v>39672</v>
      </c>
      <c r="BW678">
        <v>112.77734375</v>
      </c>
      <c r="BX678" s="22">
        <f>_xll.BDH(BX$3&amp;" Govt",$A$8,BV678,BV678)</f>
        <v>1.09537</v>
      </c>
      <c r="BY678">
        <f t="shared" si="269"/>
        <v>102.95821845586423</v>
      </c>
      <c r="BZ678" s="2">
        <v>39854</v>
      </c>
      <c r="CA678">
        <v>109.5625</v>
      </c>
      <c r="CB678" s="22">
        <f>_xll.BDH(CB$3&amp;" Govt",$A$8,BZ678,BZ678)</f>
        <v>1.04836</v>
      </c>
      <c r="CC678">
        <f t="shared" si="270"/>
        <v>104.50847037277272</v>
      </c>
      <c r="CD678" s="2">
        <v>40036</v>
      </c>
      <c r="CE678">
        <v>110.84765625</v>
      </c>
      <c r="CF678" s="22">
        <f>_xll.BDH(CF$3&amp;" Govt",$A$8,CD678,CD678)</f>
        <v>1.0633900000000001</v>
      </c>
      <c r="CG678">
        <f t="shared" si="271"/>
        <v>104.23988964537939</v>
      </c>
      <c r="CJ678" s="22"/>
      <c r="CN678" s="22"/>
      <c r="CR678" s="22"/>
      <c r="CV678" s="22"/>
      <c r="CZ678" s="22"/>
      <c r="DB678" s="2">
        <v>39141</v>
      </c>
      <c r="DC678">
        <v>109.3828125</v>
      </c>
      <c r="DD678" s="22">
        <f>_xll.BDH(DD$3&amp;" Govt",$A$8,DB678,DB678)</f>
        <v>1.0705199999999999</v>
      </c>
      <c r="DE678">
        <f t="shared" si="272"/>
        <v>102.17727132608452</v>
      </c>
      <c r="DF678" s="2">
        <v>39682</v>
      </c>
      <c r="DG678">
        <v>108.62890625</v>
      </c>
      <c r="DH678" s="22">
        <f>_xll.BDH(DH$3&amp;" Govt",$A$8,DF678,DF678)</f>
        <v>1.0989199999999999</v>
      </c>
      <c r="DI678">
        <f t="shared" si="273"/>
        <v>98.850604457103344</v>
      </c>
      <c r="DJ678" s="2">
        <v>40046</v>
      </c>
      <c r="DK678">
        <v>110.3828125</v>
      </c>
      <c r="DL678" s="22">
        <f>_xll.BDH(DL$3&amp;" Govt",$A$8,DJ678,DJ678)</f>
        <v>1.06633</v>
      </c>
      <c r="DM678">
        <f t="shared" si="274"/>
        <v>103.51655913272627</v>
      </c>
      <c r="DP678" s="22"/>
    </row>
    <row r="679" spans="4:120" x14ac:dyDescent="0.25">
      <c r="D679" s="2"/>
      <c r="H679" s="22"/>
      <c r="I679" s="14"/>
      <c r="J679" s="2">
        <v>39139</v>
      </c>
      <c r="K679">
        <v>126.99609375</v>
      </c>
      <c r="L679" s="22">
        <f>_xll.BDH(L$3&amp;" Govt",$A$8,J679,J679)</f>
        <v>1.24891</v>
      </c>
      <c r="M679">
        <f t="shared" si="255"/>
        <v>101.68554479506129</v>
      </c>
      <c r="N679" s="2">
        <v>39139</v>
      </c>
      <c r="O679">
        <v>127.50390625</v>
      </c>
      <c r="P679" s="22">
        <f>_xll.BDH(P$3&amp;" Govt",$A$8,N679,N679)</f>
        <v>1.2302900000000001</v>
      </c>
      <c r="Q679">
        <f t="shared" si="256"/>
        <v>103.6372775930878</v>
      </c>
      <c r="R679" s="2">
        <v>39139</v>
      </c>
      <c r="S679">
        <v>127.52734375</v>
      </c>
      <c r="T679" s="22">
        <f>_xll.BDH(T$3&amp;" Govt",$A$8,R679,R679)</f>
        <v>1.1992499999999999</v>
      </c>
      <c r="U679">
        <f t="shared" si="257"/>
        <v>106.33924848863875</v>
      </c>
      <c r="V679" s="2">
        <v>39234</v>
      </c>
      <c r="W679">
        <v>103.375</v>
      </c>
      <c r="X679" s="22">
        <f>_xll.BDH(X$3&amp;" Govt",$A$8,V679,V679)</f>
        <v>1.0839700000000001</v>
      </c>
      <c r="Y679">
        <f t="shared" si="258"/>
        <v>95.367030452872299</v>
      </c>
      <c r="Z679" s="2">
        <v>39139</v>
      </c>
      <c r="AA679">
        <v>122.140625</v>
      </c>
      <c r="AB679" s="22">
        <f>_xll.BDH(AB$3&amp;" Govt",$A$8,Z679,Z679)</f>
        <v>1.1592800000000001</v>
      </c>
      <c r="AC679">
        <f t="shared" si="259"/>
        <v>105.35903750603822</v>
      </c>
      <c r="AD679" s="2">
        <v>39776</v>
      </c>
      <c r="AE679">
        <v>104.17578125</v>
      </c>
      <c r="AF679" s="22">
        <f>_xll.BDH(AF$3&amp;" Govt",$A$8,AD679,AD679)</f>
        <v>1.1026100000000001</v>
      </c>
      <c r="AG679">
        <f t="shared" si="260"/>
        <v>94.481077851642908</v>
      </c>
      <c r="AH679" s="2">
        <v>39139</v>
      </c>
      <c r="AI679">
        <v>120.21875</v>
      </c>
      <c r="AJ679" s="22">
        <f>_xll.BDH(AJ$3&amp;" Govt",$A$8,AH679,AH679)</f>
        <v>1.1363099999999999</v>
      </c>
      <c r="AK679">
        <f t="shared" si="261"/>
        <v>105.7974936416999</v>
      </c>
      <c r="AN679" s="22"/>
      <c r="AP679" s="2">
        <v>39139</v>
      </c>
      <c r="AQ679">
        <v>117.19921875</v>
      </c>
      <c r="AR679" s="22">
        <f>_xll.BDH(AR$3&amp;" Govt",$A$8,AP679,AP679)</f>
        <v>1.12218</v>
      </c>
      <c r="AS679">
        <f t="shared" si="263"/>
        <v>104.43887678447308</v>
      </c>
      <c r="AV679" s="22"/>
      <c r="AX679" s="2">
        <v>39139</v>
      </c>
      <c r="AY679">
        <v>107.89453125</v>
      </c>
      <c r="AZ679" s="22">
        <f>_xll.BDH(AZ$3&amp;" Govt",$A$8,AX679,AX679)</f>
        <v>1.09857</v>
      </c>
      <c r="BA679">
        <f t="shared" si="264"/>
        <v>98.213615199759687</v>
      </c>
      <c r="BB679" s="2">
        <v>39139</v>
      </c>
      <c r="BC679">
        <v>107.703125</v>
      </c>
      <c r="BD679" s="22">
        <f>_xll.BDH(BD$3&amp;" Govt",$A$8,BB679,BB679)</f>
        <v>1.0919699999999999</v>
      </c>
      <c r="BE679">
        <f t="shared" si="265"/>
        <v>98.631945016804508</v>
      </c>
      <c r="BH679" s="22"/>
      <c r="BJ679" s="2">
        <v>39139</v>
      </c>
      <c r="BK679">
        <v>105.578125</v>
      </c>
      <c r="BL679" s="22">
        <f>_xll.BDH(BL$3&amp;" Govt",$A$8,BJ679,BJ679)</f>
        <v>1.0704</v>
      </c>
      <c r="BM679">
        <f t="shared" si="266"/>
        <v>98.634272234678619</v>
      </c>
      <c r="BN679" s="2">
        <v>39314</v>
      </c>
      <c r="BO679">
        <v>103.15234375</v>
      </c>
      <c r="BP679" s="22">
        <f>_xll.BDH(BP$3&amp;" Govt",$A$8,BN679,BN679)</f>
        <v>1.0903400000000001</v>
      </c>
      <c r="BQ679">
        <f t="shared" si="267"/>
        <v>94.605667727497831</v>
      </c>
      <c r="BR679" s="2">
        <v>39493</v>
      </c>
      <c r="BS679">
        <v>113.46875</v>
      </c>
      <c r="BT679" s="22">
        <f>_xll.BDH(BT$3&amp;" Govt",$A$8,BR679,BR679)</f>
        <v>1.0802</v>
      </c>
      <c r="BU679">
        <f t="shared" si="268"/>
        <v>105.04420477689317</v>
      </c>
      <c r="BV679" s="2">
        <v>39673</v>
      </c>
      <c r="BW679">
        <v>112.61328125</v>
      </c>
      <c r="BX679" s="22">
        <f>_xll.BDH(BX$3&amp;" Govt",$A$8,BV679,BV679)</f>
        <v>1.0957300000000001</v>
      </c>
      <c r="BY679">
        <f t="shared" si="269"/>
        <v>102.77466278188969</v>
      </c>
      <c r="BZ679" s="2">
        <v>39855</v>
      </c>
      <c r="CA679">
        <v>109.21875</v>
      </c>
      <c r="CB679" s="22">
        <f>_xll.BDH(CB$3&amp;" Govt",$A$8,BZ679,BZ679)</f>
        <v>1.0479799999999999</v>
      </c>
      <c r="CC679">
        <f t="shared" si="270"/>
        <v>104.21835340369091</v>
      </c>
      <c r="CD679" s="2">
        <v>40037</v>
      </c>
      <c r="CE679">
        <v>110.62109375</v>
      </c>
      <c r="CF679" s="22">
        <f>_xll.BDH(CF$3&amp;" Govt",$A$8,CD679,CD679)</f>
        <v>1.06369</v>
      </c>
      <c r="CG679">
        <f t="shared" si="271"/>
        <v>103.99749339563219</v>
      </c>
      <c r="CJ679" s="22"/>
      <c r="CN679" s="22"/>
      <c r="CR679" s="22"/>
      <c r="CV679" s="22"/>
      <c r="CZ679" s="22"/>
      <c r="DB679" s="2">
        <v>39142</v>
      </c>
      <c r="DC679">
        <v>109.53125</v>
      </c>
      <c r="DD679" s="22">
        <f>_xll.BDH(DD$3&amp;" Govt",$A$8,DB679,DB679)</f>
        <v>1.0705800000000001</v>
      </c>
      <c r="DE679">
        <f t="shared" si="272"/>
        <v>102.31019634216966</v>
      </c>
      <c r="DF679" s="2">
        <v>39685</v>
      </c>
      <c r="DG679">
        <v>109.375</v>
      </c>
      <c r="DH679" s="22">
        <f>_xll.BDH(DH$3&amp;" Govt",$A$8,DF679,DF679)</f>
        <v>1.09998</v>
      </c>
      <c r="DI679">
        <f t="shared" si="273"/>
        <v>99.433626065928479</v>
      </c>
      <c r="DJ679" s="2">
        <v>40049</v>
      </c>
      <c r="DK679">
        <v>111.0703125</v>
      </c>
      <c r="DL679" s="22">
        <f>_xll.BDH(DL$3&amp;" Govt",$A$8,DJ679,DJ679)</f>
        <v>1.06721</v>
      </c>
      <c r="DM679">
        <f t="shared" si="274"/>
        <v>104.07540455955248</v>
      </c>
      <c r="DP679" s="22"/>
    </row>
    <row r="680" spans="4:120" x14ac:dyDescent="0.25">
      <c r="D680" s="2"/>
      <c r="H680" s="22"/>
      <c r="I680" s="14"/>
      <c r="J680" s="2">
        <v>39140</v>
      </c>
      <c r="K680">
        <v>127.09375</v>
      </c>
      <c r="L680" s="22">
        <f>_xll.BDH(L$3&amp;" Govt",$A$8,J680,J680)</f>
        <v>1.24898</v>
      </c>
      <c r="M680">
        <f t="shared" si="255"/>
        <v>101.75803455619786</v>
      </c>
      <c r="N680" s="2">
        <v>39140</v>
      </c>
      <c r="O680">
        <v>127.83203125</v>
      </c>
      <c r="P680" s="22">
        <f>_xll.BDH(P$3&amp;" Govt",$A$8,N680,N680)</f>
        <v>1.2303600000000001</v>
      </c>
      <c r="Q680">
        <f t="shared" si="256"/>
        <v>103.89807149939854</v>
      </c>
      <c r="R680" s="2">
        <v>39140</v>
      </c>
      <c r="S680">
        <v>127.9609375</v>
      </c>
      <c r="T680" s="22">
        <f>_xll.BDH(T$3&amp;" Govt",$A$8,R680,R680)</f>
        <v>1.1993100000000001</v>
      </c>
      <c r="U680">
        <f t="shared" si="257"/>
        <v>106.69546447540668</v>
      </c>
      <c r="V680" s="2">
        <v>39237</v>
      </c>
      <c r="W680">
        <v>103.46875</v>
      </c>
      <c r="X680" s="22">
        <f>_xll.BDH(X$3&amp;" Govt",$A$8,V680,V680)</f>
        <v>1.08467</v>
      </c>
      <c r="Y680">
        <f t="shared" si="258"/>
        <v>95.391916435413535</v>
      </c>
      <c r="Z680" s="2">
        <v>39140</v>
      </c>
      <c r="AA680">
        <v>122.68359375</v>
      </c>
      <c r="AB680" s="22">
        <f>_xll.BDH(AB$3&amp;" Govt",$A$8,Z680,Z680)</f>
        <v>1.1593499999999999</v>
      </c>
      <c r="AC680">
        <f t="shared" si="259"/>
        <v>105.8210150084099</v>
      </c>
      <c r="AD680" s="2">
        <v>39777</v>
      </c>
      <c r="AE680">
        <v>104.25</v>
      </c>
      <c r="AF680" s="22">
        <f>_xll.BDH(AF$3&amp;" Govt",$A$8,AD680,AD680)</f>
        <v>1.10256</v>
      </c>
      <c r="AG680">
        <f t="shared" si="260"/>
        <v>94.552677405311272</v>
      </c>
      <c r="AH680" s="2">
        <v>39140</v>
      </c>
      <c r="AI680">
        <v>120.890625</v>
      </c>
      <c r="AJ680" s="22">
        <f>_xll.BDH(AJ$3&amp;" Govt",$A$8,AH680,AH680)</f>
        <v>1.1363699999999999</v>
      </c>
      <c r="AK680">
        <f t="shared" si="261"/>
        <v>106.38315425433619</v>
      </c>
      <c r="AN680" s="22"/>
      <c r="AP680" s="2">
        <v>39140</v>
      </c>
      <c r="AQ680">
        <v>117.84765625</v>
      </c>
      <c r="AR680" s="22">
        <f>_xll.BDH(AR$3&amp;" Govt",$A$8,AP680,AP680)</f>
        <v>1.1222399999999999</v>
      </c>
      <c r="AS680">
        <f t="shared" si="263"/>
        <v>105.01109945287996</v>
      </c>
      <c r="AV680" s="22"/>
      <c r="AX680" s="2">
        <v>39140</v>
      </c>
      <c r="AY680">
        <v>108.57421875</v>
      </c>
      <c r="AZ680" s="22">
        <f>_xll.BDH(AZ$3&amp;" Govt",$A$8,AX680,AX680)</f>
        <v>1.09863</v>
      </c>
      <c r="BA680">
        <f t="shared" si="264"/>
        <v>98.826919663581009</v>
      </c>
      <c r="BB680" s="2">
        <v>39140</v>
      </c>
      <c r="BC680">
        <v>108.3828125</v>
      </c>
      <c r="BD680" s="22">
        <f>_xll.BDH(BD$3&amp;" Govt",$A$8,BB680,BB680)</f>
        <v>1.0920300000000001</v>
      </c>
      <c r="BE680">
        <f t="shared" si="265"/>
        <v>99.248933179491402</v>
      </c>
      <c r="BH680" s="22"/>
      <c r="BJ680" s="2">
        <v>39140</v>
      </c>
      <c r="BK680">
        <v>106.30859375</v>
      </c>
      <c r="BL680" s="22">
        <f>_xll.BDH(BL$3&amp;" Govt",$A$8,BJ680,BJ680)</f>
        <v>1.07046</v>
      </c>
      <c r="BM680">
        <f t="shared" si="266"/>
        <v>99.31113142947892</v>
      </c>
      <c r="BN680" s="2">
        <v>39315</v>
      </c>
      <c r="BO680">
        <v>103.40234375</v>
      </c>
      <c r="BP680" s="22">
        <f>_xll.BDH(BP$3&amp;" Govt",$A$8,BN680,BN680)</f>
        <v>1.0904100000000001</v>
      </c>
      <c r="BQ680">
        <f t="shared" si="267"/>
        <v>94.828865977017813</v>
      </c>
      <c r="BR680" s="2">
        <v>39496</v>
      </c>
      <c r="BS680">
        <v>113.46875</v>
      </c>
      <c r="BT680" s="22">
        <f>_xll.BDH(BT$3&amp;" Govt",$A$8,BR680,BR680)</f>
        <v>1.08012</v>
      </c>
      <c r="BU680">
        <f t="shared" si="268"/>
        <v>105.05198496463356</v>
      </c>
      <c r="BV680" s="2">
        <v>39674</v>
      </c>
      <c r="BW680">
        <v>113.13671875</v>
      </c>
      <c r="BX680" s="22">
        <f>_xll.BDH(BX$3&amp;" Govt",$A$8,BV680,BV680)</f>
        <v>1.0960799999999999</v>
      </c>
      <c r="BY680">
        <f t="shared" si="269"/>
        <v>103.21939890336472</v>
      </c>
      <c r="BZ680" s="2">
        <v>39856</v>
      </c>
      <c r="CA680">
        <v>109.13671875</v>
      </c>
      <c r="CB680" s="22">
        <f>_xll.BDH(CB$3&amp;" Govt",$A$8,BZ680,BZ680)</f>
        <v>1.04759</v>
      </c>
      <c r="CC680">
        <f t="shared" si="270"/>
        <v>104.17884740213252</v>
      </c>
      <c r="CD680" s="2">
        <v>40038</v>
      </c>
      <c r="CE680">
        <v>110.7421875</v>
      </c>
      <c r="CF680" s="22">
        <f>_xll.BDH(CF$3&amp;" Govt",$A$8,CD680,CD680)</f>
        <v>1.0639799999999999</v>
      </c>
      <c r="CG680">
        <f t="shared" si="271"/>
        <v>104.08295973608527</v>
      </c>
      <c r="CJ680" s="22"/>
      <c r="CN680" s="22"/>
      <c r="CR680" s="22"/>
      <c r="CV680" s="22"/>
      <c r="CZ680" s="22"/>
      <c r="DB680" s="2">
        <v>39143</v>
      </c>
      <c r="DC680">
        <v>110.01953125</v>
      </c>
      <c r="DD680" s="22">
        <f>_xll.BDH(DD$3&amp;" Govt",$A$8,DB680,DB680)</f>
        <v>1.0706800000000001</v>
      </c>
      <c r="DE680">
        <f t="shared" si="272"/>
        <v>102.75668850636977</v>
      </c>
      <c r="DF680" s="2">
        <v>39686</v>
      </c>
      <c r="DG680">
        <v>109.08984375</v>
      </c>
      <c r="DH680" s="22">
        <f>_xll.BDH(DH$3&amp;" Govt",$A$8,DF680,DF680)</f>
        <v>1.1003400000000001</v>
      </c>
      <c r="DI680">
        <f t="shared" si="273"/>
        <v>99.141941354490427</v>
      </c>
      <c r="DJ680" s="2">
        <v>40050</v>
      </c>
      <c r="DK680">
        <v>111.0078125</v>
      </c>
      <c r="DL680" s="22">
        <f>_xll.BDH(DL$3&amp;" Govt",$A$8,DJ680,DJ680)</f>
        <v>1.06751</v>
      </c>
      <c r="DM680">
        <f t="shared" si="274"/>
        <v>103.98760901537223</v>
      </c>
      <c r="DP680" s="22"/>
    </row>
    <row r="681" spans="4:120" x14ac:dyDescent="0.25">
      <c r="D681" s="2"/>
      <c r="H681" s="22"/>
      <c r="I681" s="14"/>
      <c r="J681" s="2">
        <v>39141</v>
      </c>
      <c r="K681">
        <v>127.1328125</v>
      </c>
      <c r="L681" s="22">
        <f>_xll.BDH(L$3&amp;" Govt",$A$8,J681,J681)</f>
        <v>1.24905</v>
      </c>
      <c r="M681">
        <f t="shared" si="255"/>
        <v>101.78360554021056</v>
      </c>
      <c r="N681" s="2">
        <v>39141</v>
      </c>
      <c r="O681">
        <v>127.8515625</v>
      </c>
      <c r="P681" s="22">
        <f>_xll.BDH(P$3&amp;" Govt",$A$8,N681,N681)</f>
        <v>1.2304200000000001</v>
      </c>
      <c r="Q681">
        <f t="shared" si="256"/>
        <v>103.90887867557419</v>
      </c>
      <c r="R681" s="2">
        <v>39141</v>
      </c>
      <c r="S681">
        <v>127.9609375</v>
      </c>
      <c r="T681" s="22">
        <f>_xll.BDH(T$3&amp;" Govt",$A$8,R681,R681)</f>
        <v>1.1993800000000001</v>
      </c>
      <c r="U681">
        <f t="shared" si="257"/>
        <v>106.68923735596724</v>
      </c>
      <c r="V681" s="2">
        <v>39238</v>
      </c>
      <c r="W681">
        <v>103.29296875</v>
      </c>
      <c r="X681" s="22">
        <f>_xll.BDH(X$3&amp;" Govt",$A$8,V681,V681)</f>
        <v>1.0849</v>
      </c>
      <c r="Y681">
        <f t="shared" si="258"/>
        <v>95.209667941745792</v>
      </c>
      <c r="Z681" s="2">
        <v>39141</v>
      </c>
      <c r="AA681">
        <v>122.59375</v>
      </c>
      <c r="AB681" s="22">
        <f>_xll.BDH(AB$3&amp;" Govt",$A$8,Z681,Z681)</f>
        <v>1.1594100000000001</v>
      </c>
      <c r="AC681">
        <f t="shared" si="259"/>
        <v>105.73804780017421</v>
      </c>
      <c r="AD681" s="2">
        <v>39778</v>
      </c>
      <c r="AE681">
        <v>104.0625</v>
      </c>
      <c r="AF681" s="22">
        <f>_xll.BDH(AF$3&amp;" Govt",$A$8,AD681,AD681)</f>
        <v>1.1025100000000001</v>
      </c>
      <c r="AG681">
        <f t="shared" si="260"/>
        <v>94.386898985043217</v>
      </c>
      <c r="AH681" s="2">
        <v>39141</v>
      </c>
      <c r="AI681">
        <v>120.765625</v>
      </c>
      <c r="AJ681" s="22">
        <f>_xll.BDH(AJ$3&amp;" Govt",$A$8,AH681,AH681)</f>
        <v>1.1364300000000001</v>
      </c>
      <c r="AK681">
        <f t="shared" si="261"/>
        <v>106.26754397543183</v>
      </c>
      <c r="AN681" s="22"/>
      <c r="AP681" s="2">
        <v>39141</v>
      </c>
      <c r="AQ681">
        <v>117.7421875</v>
      </c>
      <c r="AR681" s="22">
        <f>_xll.BDH(AR$3&amp;" Govt",$A$8,AP681,AP681)</f>
        <v>1.1223000000000001</v>
      </c>
      <c r="AS681">
        <f t="shared" si="263"/>
        <v>104.91150984585227</v>
      </c>
      <c r="AV681" s="22"/>
      <c r="AX681" s="2">
        <v>39141</v>
      </c>
      <c r="AY681">
        <v>108.4296875</v>
      </c>
      <c r="AZ681" s="22">
        <f>_xll.BDH(AZ$3&amp;" Govt",$A$8,AX681,AX681)</f>
        <v>1.0986800000000001</v>
      </c>
      <c r="BA681">
        <f t="shared" si="264"/>
        <v>98.690872228492367</v>
      </c>
      <c r="BB681" s="2">
        <v>39141</v>
      </c>
      <c r="BC681">
        <v>108.22265625</v>
      </c>
      <c r="BD681" s="22">
        <f>_xll.BDH(BD$3&amp;" Govt",$A$8,BB681,BB681)</f>
        <v>1.09209</v>
      </c>
      <c r="BE681">
        <f t="shared" si="265"/>
        <v>99.096829244842453</v>
      </c>
      <c r="BH681" s="22"/>
      <c r="BJ681" s="2">
        <v>39141</v>
      </c>
      <c r="BK681">
        <v>106.0703125</v>
      </c>
      <c r="BL681" s="22">
        <f>_xll.BDH(BL$3&amp;" Govt",$A$8,BJ681,BJ681)</f>
        <v>1.0705199999999999</v>
      </c>
      <c r="BM681">
        <f t="shared" si="266"/>
        <v>99.082980700967767</v>
      </c>
      <c r="BN681" s="2">
        <v>39316</v>
      </c>
      <c r="BO681">
        <v>103.0234375</v>
      </c>
      <c r="BP681" s="22">
        <f>_xll.BDH(BP$3&amp;" Govt",$A$8,BN681,BN681)</f>
        <v>1.0904799999999999</v>
      </c>
      <c r="BQ681">
        <f t="shared" si="267"/>
        <v>94.47531133079012</v>
      </c>
      <c r="BR681" s="2">
        <v>39497</v>
      </c>
      <c r="BS681">
        <v>112.796875</v>
      </c>
      <c r="BT681" s="22">
        <f>_xll.BDH(BT$3&amp;" Govt",$A$8,BR681,BR681)</f>
        <v>1.0801000000000001</v>
      </c>
      <c r="BU681">
        <f t="shared" si="268"/>
        <v>104.43188130728636</v>
      </c>
      <c r="BV681" s="2">
        <v>39675</v>
      </c>
      <c r="BW681">
        <v>113.3828125</v>
      </c>
      <c r="BX681" s="22">
        <f>_xll.BDH(BX$3&amp;" Govt",$A$8,BV681,BV681)</f>
        <v>1.0964400000000001</v>
      </c>
      <c r="BY681">
        <f t="shared" si="269"/>
        <v>103.40995631315894</v>
      </c>
      <c r="BZ681" s="2">
        <v>39857</v>
      </c>
      <c r="CA681">
        <v>108.67578125</v>
      </c>
      <c r="CB681" s="22">
        <f>_xll.BDH(CB$3&amp;" Govt",$A$8,BZ681,BZ681)</f>
        <v>1.0471999999999999</v>
      </c>
      <c r="CC681">
        <f t="shared" si="270"/>
        <v>103.77748400496563</v>
      </c>
      <c r="CD681" s="2">
        <v>40039</v>
      </c>
      <c r="CE681">
        <v>110.51953125</v>
      </c>
      <c r="CF681" s="22">
        <f>_xll.BDH(CF$3&amp;" Govt",$A$8,CD681,CD681)</f>
        <v>1.06427</v>
      </c>
      <c r="CG681">
        <f t="shared" si="271"/>
        <v>103.84538815338213</v>
      </c>
      <c r="CJ681" s="22"/>
      <c r="CN681" s="22"/>
      <c r="CR681" s="22"/>
      <c r="CV681" s="22"/>
      <c r="CZ681" s="22"/>
      <c r="DB681" s="2">
        <v>39146</v>
      </c>
      <c r="DC681">
        <v>109.9375</v>
      </c>
      <c r="DD681" s="22">
        <f>_xll.BDH(DD$3&amp;" Govt",$A$8,DB681,DB681)</f>
        <v>1.071</v>
      </c>
      <c r="DE681">
        <f t="shared" si="272"/>
        <v>102.64939309056956</v>
      </c>
      <c r="DF681" s="2">
        <v>39687</v>
      </c>
      <c r="DG681">
        <v>109.47265625</v>
      </c>
      <c r="DH681" s="22">
        <f>_xll.BDH(DH$3&amp;" Govt",$A$8,DF681,DF681)</f>
        <v>1.1006899999999999</v>
      </c>
      <c r="DI681">
        <f t="shared" si="273"/>
        <v>99.458209168794127</v>
      </c>
      <c r="DJ681" s="2">
        <v>40051</v>
      </c>
      <c r="DK681">
        <v>111.359375</v>
      </c>
      <c r="DL681" s="22">
        <f>_xll.BDH(DL$3&amp;" Govt",$A$8,DJ681,DJ681)</f>
        <v>1.0678000000000001</v>
      </c>
      <c r="DM681">
        <f t="shared" si="274"/>
        <v>104.28860741711931</v>
      </c>
      <c r="DP681" s="22"/>
    </row>
    <row r="682" spans="4:120" x14ac:dyDescent="0.25">
      <c r="D682" s="2"/>
      <c r="H682" s="22"/>
      <c r="I682" s="14"/>
      <c r="J682" s="2">
        <v>39142</v>
      </c>
      <c r="K682">
        <v>127.2734375</v>
      </c>
      <c r="L682" s="22">
        <f>_xll.BDH(L$3&amp;" Govt",$A$8,J682,J682)</f>
        <v>1.2491099999999999</v>
      </c>
      <c r="M682">
        <f t="shared" si="255"/>
        <v>101.89129660318147</v>
      </c>
      <c r="N682" s="2">
        <v>39142</v>
      </c>
      <c r="O682">
        <v>128.05078125</v>
      </c>
      <c r="P682" s="22">
        <f>_xll.BDH(P$3&amp;" Govt",$A$8,N682,N682)</f>
        <v>1.2304900000000001</v>
      </c>
      <c r="Q682">
        <f t="shared" si="256"/>
        <v>104.06486948288892</v>
      </c>
      <c r="R682" s="2">
        <v>39142</v>
      </c>
      <c r="S682">
        <v>128.13671875</v>
      </c>
      <c r="T682" s="22">
        <f>_xll.BDH(T$3&amp;" Govt",$A$8,R682,R682)</f>
        <v>1.1994400000000001</v>
      </c>
      <c r="U682">
        <f t="shared" si="257"/>
        <v>106.83045316981257</v>
      </c>
      <c r="V682" s="2">
        <v>39239</v>
      </c>
      <c r="W682">
        <v>103.3984375</v>
      </c>
      <c r="X682" s="22">
        <f>_xll.BDH(X$3&amp;" Govt",$A$8,V682,V682)</f>
        <v>1.08514</v>
      </c>
      <c r="Y682">
        <f t="shared" si="258"/>
        <v>95.285804135871871</v>
      </c>
      <c r="Z682" s="2">
        <v>39142</v>
      </c>
      <c r="AA682">
        <v>122.76171875</v>
      </c>
      <c r="AB682" s="22">
        <f>_xll.BDH(AB$3&amp;" Govt",$A$8,Z682,Z682)</f>
        <v>1.15947</v>
      </c>
      <c r="AC682">
        <f t="shared" si="259"/>
        <v>105.87744292650953</v>
      </c>
      <c r="AD682" s="2">
        <v>39779</v>
      </c>
      <c r="AE682">
        <v>104.0625</v>
      </c>
      <c r="AF682" s="22">
        <f>_xll.BDH(AF$3&amp;" Govt",$A$8,AD682,AD682)</f>
        <v>1.10246</v>
      </c>
      <c r="AG682">
        <f t="shared" si="260"/>
        <v>94.391179725341516</v>
      </c>
      <c r="AH682" s="2">
        <v>39142</v>
      </c>
      <c r="AI682">
        <v>120.9296875</v>
      </c>
      <c r="AJ682" s="22">
        <f>_xll.BDH(AJ$3&amp;" Govt",$A$8,AH682,AH682)</f>
        <v>1.13649</v>
      </c>
      <c r="AK682">
        <f t="shared" si="261"/>
        <v>106.40629262026063</v>
      </c>
      <c r="AN682" s="22"/>
      <c r="AP682" s="2">
        <v>39142</v>
      </c>
      <c r="AQ682">
        <v>117.90234375</v>
      </c>
      <c r="AR682" s="22">
        <f>_xll.BDH(AR$3&amp;" Govt",$A$8,AP682,AP682)</f>
        <v>1.12236</v>
      </c>
      <c r="AS682">
        <f t="shared" si="263"/>
        <v>105.04859737517374</v>
      </c>
      <c r="AV682" s="22"/>
      <c r="AX682" s="2">
        <v>39142</v>
      </c>
      <c r="AY682">
        <v>108.5859375</v>
      </c>
      <c r="AZ682" s="22">
        <f>_xll.BDH(AZ$3&amp;" Govt",$A$8,AX682,AX682)</f>
        <v>1.09874</v>
      </c>
      <c r="BA682">
        <f t="shared" si="264"/>
        <v>98.827691264539382</v>
      </c>
      <c r="BB682" s="2">
        <v>39142</v>
      </c>
      <c r="BC682">
        <v>108.359375</v>
      </c>
      <c r="BD682" s="22">
        <f>_xll.BDH(BD$3&amp;" Govt",$A$8,BB682,BB682)</f>
        <v>1.0921400000000001</v>
      </c>
      <c r="BE682">
        <f t="shared" si="265"/>
        <v>99.217476697126727</v>
      </c>
      <c r="BH682" s="22"/>
      <c r="BJ682" s="2">
        <v>39142</v>
      </c>
      <c r="BK682">
        <v>106.26953125</v>
      </c>
      <c r="BL682" s="22">
        <f>_xll.BDH(BL$3&amp;" Govt",$A$8,BJ682,BJ682)</f>
        <v>1.0705800000000001</v>
      </c>
      <c r="BM682">
        <f t="shared" si="266"/>
        <v>99.263512535261256</v>
      </c>
      <c r="BN682" s="2">
        <v>39317</v>
      </c>
      <c r="BO682">
        <v>103.12109375</v>
      </c>
      <c r="BP682" s="22">
        <f>_xll.BDH(BP$3&amp;" Govt",$A$8,BN682,BN682)</f>
        <v>1.0905499999999999</v>
      </c>
      <c r="BQ682">
        <f t="shared" si="267"/>
        <v>94.558794874146088</v>
      </c>
      <c r="BR682" s="2">
        <v>39498</v>
      </c>
      <c r="BS682">
        <v>113.171875</v>
      </c>
      <c r="BT682" s="22">
        <f>_xll.BDH(BT$3&amp;" Govt",$A$8,BR682,BR682)</f>
        <v>1.0800700000000001</v>
      </c>
      <c r="BU682">
        <f t="shared" si="268"/>
        <v>104.7819817234068</v>
      </c>
      <c r="BV682" s="2">
        <v>39678</v>
      </c>
      <c r="BW682">
        <v>113.41015625</v>
      </c>
      <c r="BX682" s="22">
        <f>_xll.BDH(BX$3&amp;" Govt",$A$8,BV682,BV682)</f>
        <v>1.0974999999999999</v>
      </c>
      <c r="BY682">
        <f t="shared" si="269"/>
        <v>103.33499430523919</v>
      </c>
      <c r="BZ682" s="2">
        <v>39860</v>
      </c>
      <c r="CA682">
        <v>108.67578125</v>
      </c>
      <c r="CB682" s="22">
        <f>_xll.BDH(CB$3&amp;" Govt",$A$8,BZ682,BZ682)</f>
        <v>1.04603</v>
      </c>
      <c r="CC682">
        <f t="shared" si="270"/>
        <v>103.89356065313615</v>
      </c>
      <c r="CD682" s="2">
        <v>40042</v>
      </c>
      <c r="CE682">
        <v>110.875</v>
      </c>
      <c r="CF682" s="22">
        <f>_xll.BDH(CF$3&amp;" Govt",$A$8,CD682,CD682)</f>
        <v>1.0651600000000001</v>
      </c>
      <c r="CG682">
        <f t="shared" si="271"/>
        <v>104.09234293439482</v>
      </c>
      <c r="CJ682" s="22"/>
      <c r="CN682" s="22"/>
      <c r="CR682" s="22"/>
      <c r="CV682" s="22"/>
      <c r="CZ682" s="22"/>
      <c r="DB682" s="2">
        <v>39147</v>
      </c>
      <c r="DC682">
        <v>109.63671875</v>
      </c>
      <c r="DD682" s="22">
        <f>_xll.BDH(DD$3&amp;" Govt",$A$8,DB682,DB682)</f>
        <v>1.0710999999999999</v>
      </c>
      <c r="DE682">
        <f t="shared" si="272"/>
        <v>102.35899425823919</v>
      </c>
      <c r="DF682" s="2">
        <v>39688</v>
      </c>
      <c r="DG682">
        <v>108.9140625</v>
      </c>
      <c r="DH682" s="22">
        <f>_xll.BDH(DH$3&amp;" Govt",$A$8,DF682,DF682)</f>
        <v>1.1010500000000001</v>
      </c>
      <c r="DI682">
        <f t="shared" si="273"/>
        <v>98.918362018073651</v>
      </c>
      <c r="DJ682" s="2">
        <v>40052</v>
      </c>
      <c r="DK682">
        <v>110.9140625</v>
      </c>
      <c r="DL682" s="22">
        <f>_xll.BDH(DL$3&amp;" Govt",$A$8,DJ682,DJ682)</f>
        <v>1.06809</v>
      </c>
      <c r="DM682">
        <f t="shared" si="274"/>
        <v>103.84336760010861</v>
      </c>
      <c r="DP682" s="22"/>
    </row>
    <row r="683" spans="4:120" x14ac:dyDescent="0.25">
      <c r="D683" s="2"/>
      <c r="H683" s="22"/>
      <c r="I683" s="14"/>
      <c r="J683" s="2">
        <v>39143</v>
      </c>
      <c r="K683">
        <v>127.41015625</v>
      </c>
      <c r="L683" s="22">
        <f>_xll.BDH(L$3&amp;" Govt",$A$8,J683,J683)</f>
        <v>1.2492300000000001</v>
      </c>
      <c r="M683">
        <f t="shared" si="255"/>
        <v>101.99095142607845</v>
      </c>
      <c r="N683" s="2">
        <v>39143</v>
      </c>
      <c r="O683">
        <v>128.28125</v>
      </c>
      <c r="P683" s="22">
        <f>_xll.BDH(P$3&amp;" Govt",$A$8,N683,N683)</f>
        <v>1.23061</v>
      </c>
      <c r="Q683">
        <f t="shared" si="256"/>
        <v>104.24200193400021</v>
      </c>
      <c r="R683" s="2">
        <v>39143</v>
      </c>
      <c r="S683">
        <v>128.3671875</v>
      </c>
      <c r="T683" s="22">
        <f>_xll.BDH(T$3&amp;" Govt",$A$8,R683,R683)</f>
        <v>1.19956</v>
      </c>
      <c r="U683">
        <f t="shared" si="257"/>
        <v>107.0118939444463</v>
      </c>
      <c r="V683" s="2">
        <v>39240</v>
      </c>
      <c r="W683">
        <v>103.1875</v>
      </c>
      <c r="X683" s="22">
        <f>_xll.BDH(X$3&amp;" Govt",$A$8,V683,V683)</f>
        <v>1.0853699999999999</v>
      </c>
      <c r="Y683">
        <f t="shared" si="258"/>
        <v>95.071266019882628</v>
      </c>
      <c r="Z683" s="2">
        <v>39143</v>
      </c>
      <c r="AA683">
        <v>123.05078125</v>
      </c>
      <c r="AB683" s="22">
        <f>_xll.BDH(AB$3&amp;" Govt",$A$8,Z683,Z683)</f>
        <v>1.1595800000000001</v>
      </c>
      <c r="AC683">
        <f t="shared" si="259"/>
        <v>106.11668125528207</v>
      </c>
      <c r="AD683" s="2">
        <v>39780</v>
      </c>
      <c r="AE683">
        <v>104.26171875</v>
      </c>
      <c r="AF683" s="22">
        <f>_xll.BDH(AF$3&amp;" Govt",$A$8,AD683,AD683)</f>
        <v>1.1024099999999999</v>
      </c>
      <c r="AG683">
        <f t="shared" si="260"/>
        <v>94.576172884861364</v>
      </c>
      <c r="AH683" s="2">
        <v>39143</v>
      </c>
      <c r="AI683">
        <v>121.265625</v>
      </c>
      <c r="AJ683" s="22">
        <f>_xll.BDH(AJ$3&amp;" Govt",$A$8,AH683,AH683)</f>
        <v>1.1366000000000001</v>
      </c>
      <c r="AK683">
        <f t="shared" si="261"/>
        <v>106.69155815590356</v>
      </c>
      <c r="AN683" s="22"/>
      <c r="AP683" s="2">
        <v>39143</v>
      </c>
      <c r="AQ683">
        <v>118.296875</v>
      </c>
      <c r="AR683" s="22">
        <f>_xll.BDH(AR$3&amp;" Govt",$A$8,AP683,AP683)</f>
        <v>1.1224700000000001</v>
      </c>
      <c r="AS683">
        <f t="shared" si="263"/>
        <v>105.38978770033943</v>
      </c>
      <c r="AV683" s="22"/>
      <c r="AX683" s="2">
        <v>39143</v>
      </c>
      <c r="AY683">
        <v>108.91015625</v>
      </c>
      <c r="AZ683" s="22">
        <f>_xll.BDH(AZ$3&amp;" Govt",$A$8,AX683,AX683)</f>
        <v>1.0988500000000001</v>
      </c>
      <c r="BA683">
        <f t="shared" si="264"/>
        <v>99.112850935068465</v>
      </c>
      <c r="BB683" s="2">
        <v>39143</v>
      </c>
      <c r="BC683">
        <v>108.71484375</v>
      </c>
      <c r="BD683" s="22">
        <f>_xll.BDH(BD$3&amp;" Govt",$A$8,BB683,BB683)</f>
        <v>1.0922499999999999</v>
      </c>
      <c r="BE683">
        <f t="shared" si="265"/>
        <v>99.532930876630815</v>
      </c>
      <c r="BH683" s="22"/>
      <c r="BJ683" s="2">
        <v>39143</v>
      </c>
      <c r="BK683">
        <v>106.671875</v>
      </c>
      <c r="BL683" s="22">
        <f>_xll.BDH(BL$3&amp;" Govt",$A$8,BJ683,BJ683)</f>
        <v>1.0706800000000001</v>
      </c>
      <c r="BM683">
        <f t="shared" si="266"/>
        <v>99.630024844024348</v>
      </c>
      <c r="BN683" s="2">
        <v>39318</v>
      </c>
      <c r="BO683">
        <v>103.22265625</v>
      </c>
      <c r="BP683" s="22">
        <f>_xll.BDH(BP$3&amp;" Govt",$A$8,BN683,BN683)</f>
        <v>1.0906199999999999</v>
      </c>
      <c r="BQ683">
        <f t="shared" si="267"/>
        <v>94.645849379252169</v>
      </c>
      <c r="BR683" s="2">
        <v>39499</v>
      </c>
      <c r="BS683">
        <v>113.94921875</v>
      </c>
      <c r="BT683" s="22">
        <f>_xll.BDH(BT$3&amp;" Govt",$A$8,BR683,BR683)</f>
        <v>1.08005</v>
      </c>
      <c r="BU683">
        <f t="shared" si="268"/>
        <v>105.5036514513217</v>
      </c>
      <c r="BV683" s="2">
        <v>39679</v>
      </c>
      <c r="BW683">
        <v>113.44921875</v>
      </c>
      <c r="BX683" s="22">
        <f>_xll.BDH(BX$3&amp;" Govt",$A$8,BV683,BV683)</f>
        <v>1.0978600000000001</v>
      </c>
      <c r="BY683">
        <f t="shared" si="269"/>
        <v>103.33669024283606</v>
      </c>
      <c r="BZ683" s="2">
        <v>39861</v>
      </c>
      <c r="CA683">
        <v>109.37890625</v>
      </c>
      <c r="CB683" s="22">
        <f>_xll.BDH(CB$3&amp;" Govt",$A$8,BZ683,BZ683)</f>
        <v>1.0456399999999999</v>
      </c>
      <c r="CC683">
        <f t="shared" si="270"/>
        <v>104.60474565816152</v>
      </c>
      <c r="CD683" s="2">
        <v>40043</v>
      </c>
      <c r="CE683">
        <v>111.16015625</v>
      </c>
      <c r="CF683" s="22">
        <f>_xll.BDH(CF$3&amp;" Govt",$A$8,CD683,CD683)</f>
        <v>1.06545</v>
      </c>
      <c r="CG683">
        <f t="shared" si="271"/>
        <v>104.33164977239664</v>
      </c>
      <c r="CJ683" s="22"/>
      <c r="CN683" s="22"/>
      <c r="CR683" s="22"/>
      <c r="CV683" s="22"/>
      <c r="CZ683" s="22"/>
      <c r="DB683" s="2">
        <v>39148</v>
      </c>
      <c r="DC683">
        <v>109.85546875</v>
      </c>
      <c r="DD683" s="22">
        <f>_xll.BDH(DD$3&amp;" Govt",$A$8,DB683,DB683)</f>
        <v>1.07121</v>
      </c>
      <c r="DE683">
        <f t="shared" si="272"/>
        <v>102.55269158241614</v>
      </c>
      <c r="DF683" s="2">
        <v>39689</v>
      </c>
      <c r="DG683">
        <v>107.95703125</v>
      </c>
      <c r="DH683" s="22">
        <f>_xll.BDH(DH$3&amp;" Govt",$A$8,DF683,DF683)</f>
        <v>1.1013999999999999</v>
      </c>
      <c r="DI683">
        <f t="shared" si="273"/>
        <v>98.0180054930089</v>
      </c>
      <c r="DJ683" s="2">
        <v>40053</v>
      </c>
      <c r="DK683">
        <v>110.625</v>
      </c>
      <c r="DL683" s="22">
        <f>_xll.BDH(DL$3&amp;" Govt",$A$8,DJ683,DJ683)</f>
        <v>1.06839</v>
      </c>
      <c r="DM683">
        <f t="shared" si="274"/>
        <v>103.54364979080674</v>
      </c>
      <c r="DP683" s="22"/>
    </row>
    <row r="684" spans="4:120" x14ac:dyDescent="0.25">
      <c r="D684" s="2"/>
      <c r="H684" s="22"/>
      <c r="I684" s="14"/>
      <c r="J684" s="2">
        <v>39146</v>
      </c>
      <c r="K684">
        <v>127.39453125</v>
      </c>
      <c r="L684" s="22">
        <f>_xll.BDH(L$3&amp;" Govt",$A$8,J684,J684)</f>
        <v>1.2496</v>
      </c>
      <c r="M684">
        <f t="shared" si="255"/>
        <v>101.94824843950063</v>
      </c>
      <c r="N684" s="2">
        <v>39146</v>
      </c>
      <c r="O684">
        <v>128.25</v>
      </c>
      <c r="P684" s="22">
        <f>_xll.BDH(P$3&amp;" Govt",$A$8,N684,N684)</f>
        <v>1.2309700000000001</v>
      </c>
      <c r="Q684">
        <f t="shared" si="256"/>
        <v>104.18612963760286</v>
      </c>
      <c r="R684" s="2">
        <v>39146</v>
      </c>
      <c r="S684">
        <v>128.33984375</v>
      </c>
      <c r="T684" s="22">
        <f>_xll.BDH(T$3&amp;" Govt",$A$8,R684,R684)</f>
        <v>1.19991</v>
      </c>
      <c r="U684">
        <f t="shared" si="257"/>
        <v>106.95789163353918</v>
      </c>
      <c r="V684" s="2">
        <v>39241</v>
      </c>
      <c r="W684">
        <v>103.1953125</v>
      </c>
      <c r="X684" s="22">
        <f>_xll.BDH(X$3&amp;" Govt",$A$8,V684,V684)</f>
        <v>1.08561</v>
      </c>
      <c r="Y684">
        <f t="shared" si="258"/>
        <v>95.05744466244785</v>
      </c>
      <c r="Z684" s="2">
        <v>39146</v>
      </c>
      <c r="AA684">
        <v>123.015625</v>
      </c>
      <c r="AB684" s="22">
        <f>_xll.BDH(AB$3&amp;" Govt",$A$8,Z684,Z684)</f>
        <v>1.1599299999999999</v>
      </c>
      <c r="AC684">
        <f t="shared" si="259"/>
        <v>106.05435241781832</v>
      </c>
      <c r="AD684" s="2">
        <v>39783</v>
      </c>
      <c r="AE684">
        <v>104.54296875</v>
      </c>
      <c r="AF684" s="22">
        <f>_xll.BDH(AF$3&amp;" Govt",$A$8,AD684,AD684)</f>
        <v>1.10226</v>
      </c>
      <c r="AG684">
        <f t="shared" si="260"/>
        <v>94.844200778400733</v>
      </c>
      <c r="AH684" s="2">
        <v>39146</v>
      </c>
      <c r="AI684">
        <v>121.19921875</v>
      </c>
      <c r="AJ684" s="22">
        <f>_xll.BDH(AJ$3&amp;" Govt",$A$8,AH684,AH684)</f>
        <v>1.1369400000000001</v>
      </c>
      <c r="AK684">
        <f t="shared" si="261"/>
        <v>106.60124434886625</v>
      </c>
      <c r="AN684" s="22"/>
      <c r="AP684" s="2">
        <v>39146</v>
      </c>
      <c r="AQ684">
        <v>118.21484375</v>
      </c>
      <c r="AR684" s="22">
        <f>_xll.BDH(AR$3&amp;" Govt",$A$8,AP684,AP684)</f>
        <v>1.1228</v>
      </c>
      <c r="AS684">
        <f t="shared" si="263"/>
        <v>105.28575325080156</v>
      </c>
      <c r="AV684" s="22"/>
      <c r="AX684" s="2">
        <v>39146</v>
      </c>
      <c r="AY684">
        <v>108.85546875</v>
      </c>
      <c r="AZ684" s="22">
        <f>_xll.BDH(AZ$3&amp;" Govt",$A$8,AX684,AX684)</f>
        <v>1.09918</v>
      </c>
      <c r="BA684">
        <f t="shared" si="264"/>
        <v>99.033341900325695</v>
      </c>
      <c r="BB684" s="2">
        <v>39146</v>
      </c>
      <c r="BC684">
        <v>108.62890625</v>
      </c>
      <c r="BD684" s="22">
        <f>_xll.BDH(BD$3&amp;" Govt",$A$8,BB684,BB684)</f>
        <v>1.09257</v>
      </c>
      <c r="BE684">
        <f t="shared" si="265"/>
        <v>99.425122646603882</v>
      </c>
      <c r="BH684" s="22"/>
      <c r="BJ684" s="2">
        <v>39146</v>
      </c>
      <c r="BK684">
        <v>106.55078125</v>
      </c>
      <c r="BL684" s="22">
        <f>_xll.BDH(BL$3&amp;" Govt",$A$8,BJ684,BJ684)</f>
        <v>1.071</v>
      </c>
      <c r="BM684">
        <f t="shared" si="266"/>
        <v>99.487190709617181</v>
      </c>
      <c r="BN684" s="2">
        <v>39321</v>
      </c>
      <c r="BO684">
        <v>103.47265625</v>
      </c>
      <c r="BP684" s="22">
        <f>_xll.BDH(BP$3&amp;" Govt",$A$8,BN684,BN684)</f>
        <v>1.0908199999999999</v>
      </c>
      <c r="BQ684">
        <f t="shared" si="267"/>
        <v>94.857681606497877</v>
      </c>
      <c r="BR684" s="2">
        <v>39500</v>
      </c>
      <c r="BS684">
        <v>113.7421875</v>
      </c>
      <c r="BT684" s="22">
        <f>_xll.BDH(BT$3&amp;" Govt",$A$8,BR684,BR684)</f>
        <v>1.08002</v>
      </c>
      <c r="BU684">
        <f t="shared" si="268"/>
        <v>105.314890002037</v>
      </c>
      <c r="BV684" s="2">
        <v>39680</v>
      </c>
      <c r="BW684">
        <v>113.9921875</v>
      </c>
      <c r="BX684" s="22">
        <f>_xll.BDH(BX$3&amp;" Govt",$A$8,BV684,BV684)</f>
        <v>1.0982099999999999</v>
      </c>
      <c r="BY684">
        <f t="shared" si="269"/>
        <v>103.79816929366879</v>
      </c>
      <c r="BZ684" s="2">
        <v>39862</v>
      </c>
      <c r="CA684">
        <v>108.52734375</v>
      </c>
      <c r="CB684" s="22">
        <f>_xll.BDH(CB$3&amp;" Govt",$A$8,BZ684,BZ684)</f>
        <v>1.0452600000000001</v>
      </c>
      <c r="CC684">
        <f t="shared" si="270"/>
        <v>103.82808463922851</v>
      </c>
      <c r="CD684" s="2">
        <v>40044</v>
      </c>
      <c r="CE684">
        <v>111.8671875</v>
      </c>
      <c r="CF684" s="22">
        <f>_xll.BDH(CF$3&amp;" Govt",$A$8,CD684,CD684)</f>
        <v>1.0657399999999999</v>
      </c>
      <c r="CG684">
        <f t="shared" si="271"/>
        <v>104.96667808283448</v>
      </c>
      <c r="CJ684" s="22"/>
      <c r="CN684" s="22"/>
      <c r="CR684" s="22"/>
      <c r="CV684" s="22"/>
      <c r="CZ684" s="22"/>
      <c r="DB684" s="2">
        <v>39149</v>
      </c>
      <c r="DC684">
        <v>109.5078125</v>
      </c>
      <c r="DD684" s="22">
        <f>_xll.BDH(DD$3&amp;" Govt",$A$8,DB684,DB684)</f>
        <v>1.07131</v>
      </c>
      <c r="DE684">
        <f t="shared" si="272"/>
        <v>102.21860385882705</v>
      </c>
      <c r="DF684" s="2">
        <v>39692</v>
      </c>
      <c r="DG684">
        <v>107.95703125</v>
      </c>
      <c r="DH684" s="22">
        <f>_xll.BDH(DH$3&amp;" Govt",$A$8,DF684,DF684)</f>
        <v>1.1024700000000001</v>
      </c>
      <c r="DI684">
        <f t="shared" si="273"/>
        <v>97.922874318575552</v>
      </c>
      <c r="DJ684" s="2">
        <v>40056</v>
      </c>
      <c r="DK684">
        <v>110.12890625</v>
      </c>
      <c r="DL684" s="22">
        <f>_xll.BDH(DL$3&amp;" Govt",$A$8,DJ684,DJ684)</f>
        <v>1.0692699999999999</v>
      </c>
      <c r="DM684">
        <f t="shared" si="274"/>
        <v>102.99447870977396</v>
      </c>
      <c r="DP684" s="22"/>
    </row>
    <row r="685" spans="4:120" x14ac:dyDescent="0.25">
      <c r="D685" s="2"/>
      <c r="H685" s="22"/>
      <c r="I685" s="14"/>
      <c r="J685" s="2">
        <v>39147</v>
      </c>
      <c r="K685">
        <v>127.3828125</v>
      </c>
      <c r="L685" s="22">
        <f>_xll.BDH(L$3&amp;" Govt",$A$8,J685,J685)</f>
        <v>1.24973</v>
      </c>
      <c r="M685">
        <f t="shared" si="255"/>
        <v>101.9282665055652</v>
      </c>
      <c r="N685" s="2">
        <v>39147</v>
      </c>
      <c r="O685">
        <v>128.16015625</v>
      </c>
      <c r="P685" s="22">
        <f>_xll.BDH(P$3&amp;" Govt",$A$8,N685,N685)</f>
        <v>1.23109</v>
      </c>
      <c r="Q685">
        <f t="shared" si="256"/>
        <v>104.10299511002445</v>
      </c>
      <c r="R685" s="2">
        <v>39147</v>
      </c>
      <c r="S685">
        <v>128.21484375</v>
      </c>
      <c r="T685" s="22">
        <f>_xll.BDH(T$3&amp;" Govt",$A$8,R685,R685)</f>
        <v>1.2000299999999999</v>
      </c>
      <c r="U685">
        <f t="shared" si="257"/>
        <v>106.84303204919878</v>
      </c>
      <c r="V685" s="2">
        <v>39244</v>
      </c>
      <c r="W685">
        <v>103.21875</v>
      </c>
      <c r="X685" s="22">
        <f>_xll.BDH(X$3&amp;" Govt",$A$8,V685,V685)</f>
        <v>1.0863100000000001</v>
      </c>
      <c r="Y685">
        <f t="shared" si="258"/>
        <v>95.017766567554375</v>
      </c>
      <c r="Z685" s="2">
        <v>39147</v>
      </c>
      <c r="AA685">
        <v>122.87890625</v>
      </c>
      <c r="AB685" s="22">
        <f>_xll.BDH(AB$3&amp;" Govt",$A$8,Z685,Z685)</f>
        <v>1.16004</v>
      </c>
      <c r="AC685">
        <f t="shared" si="259"/>
        <v>105.92643895900142</v>
      </c>
      <c r="AD685" s="2">
        <v>39784</v>
      </c>
      <c r="AE685">
        <v>104.7421875</v>
      </c>
      <c r="AF685" s="22">
        <f>_xll.BDH(AF$3&amp;" Govt",$A$8,AD685,AD685)</f>
        <v>1.1019000000000001</v>
      </c>
      <c r="AG685">
        <f t="shared" si="260"/>
        <v>95.055982847808323</v>
      </c>
      <c r="AH685" s="2">
        <v>39147</v>
      </c>
      <c r="AI685">
        <v>121.04296875</v>
      </c>
      <c r="AJ685" s="22">
        <f>_xll.BDH(AJ$3&amp;" Govt",$A$8,AH685,AH685)</f>
        <v>1.1370499999999999</v>
      </c>
      <c r="AK685">
        <f t="shared" si="261"/>
        <v>106.45351457719538</v>
      </c>
      <c r="AN685" s="22"/>
      <c r="AP685" s="2">
        <v>39147</v>
      </c>
      <c r="AQ685">
        <v>118.0390625</v>
      </c>
      <c r="AR685" s="22">
        <f>_xll.BDH(AR$3&amp;" Govt",$A$8,AP685,AP685)</f>
        <v>1.1229100000000001</v>
      </c>
      <c r="AS685">
        <f t="shared" si="263"/>
        <v>105.11889866507556</v>
      </c>
      <c r="AV685" s="22"/>
      <c r="AX685" s="2">
        <v>39147</v>
      </c>
      <c r="AY685">
        <v>108.68359375</v>
      </c>
      <c r="AZ685" s="22">
        <f>_xll.BDH(AZ$3&amp;" Govt",$A$8,AX685,AX685)</f>
        <v>1.09928</v>
      </c>
      <c r="BA685">
        <f t="shared" si="264"/>
        <v>98.867980632777815</v>
      </c>
      <c r="BB685" s="2">
        <v>39147</v>
      </c>
      <c r="BC685">
        <v>108.44140625</v>
      </c>
      <c r="BD685" s="22">
        <f>_xll.BDH(BD$3&amp;" Govt",$A$8,BB685,BB685)</f>
        <v>1.0926800000000001</v>
      </c>
      <c r="BE685">
        <f t="shared" si="265"/>
        <v>99.243517086429691</v>
      </c>
      <c r="BH685" s="22"/>
      <c r="BJ685" s="2">
        <v>39147</v>
      </c>
      <c r="BK685">
        <v>106.3671875</v>
      </c>
      <c r="BL685" s="22">
        <f>_xll.BDH(BL$3&amp;" Govt",$A$8,BJ685,BJ685)</f>
        <v>1.0710999999999999</v>
      </c>
      <c r="BM685">
        <f t="shared" si="266"/>
        <v>99.306495658668666</v>
      </c>
      <c r="BN685" s="2">
        <v>39322</v>
      </c>
      <c r="BO685">
        <v>103.83984375</v>
      </c>
      <c r="BP685" s="22">
        <f>_xll.BDH(BP$3&amp;" Govt",$A$8,BN685,BN685)</f>
        <v>1.0908899999999999</v>
      </c>
      <c r="BQ685">
        <f t="shared" si="267"/>
        <v>95.188189230811545</v>
      </c>
      <c r="BR685" s="2">
        <v>39503</v>
      </c>
      <c r="BS685">
        <v>113.3046875</v>
      </c>
      <c r="BT685" s="22">
        <f>_xll.BDH(BT$3&amp;" Govt",$A$8,BR685,BR685)</f>
        <v>1.07995</v>
      </c>
      <c r="BU685">
        <f t="shared" si="268"/>
        <v>104.91660493541367</v>
      </c>
      <c r="BV685" s="2">
        <v>39681</v>
      </c>
      <c r="BW685">
        <v>114.13671875</v>
      </c>
      <c r="BX685" s="22">
        <f>_xll.BDH(BX$3&amp;" Govt",$A$8,BV685,BV685)</f>
        <v>1.09857</v>
      </c>
      <c r="BY685">
        <f t="shared" si="269"/>
        <v>103.89571784228588</v>
      </c>
      <c r="BZ685" s="2">
        <v>39863</v>
      </c>
      <c r="CA685">
        <v>108.0703125</v>
      </c>
      <c r="CB685" s="22">
        <f>_xll.BDH(CB$3&amp;" Govt",$A$8,BZ685,BZ685)</f>
        <v>1.04487</v>
      </c>
      <c r="CC685">
        <f t="shared" si="270"/>
        <v>103.42943380516236</v>
      </c>
      <c r="CD685" s="2">
        <v>40045</v>
      </c>
      <c r="CE685">
        <v>112.75390625</v>
      </c>
      <c r="CF685" s="22">
        <f>_xll.BDH(CF$3&amp;" Govt",$A$8,CD685,CD685)</f>
        <v>1.0660400000000001</v>
      </c>
      <c r="CG685">
        <f t="shared" si="271"/>
        <v>105.76892635360774</v>
      </c>
      <c r="CJ685" s="22"/>
      <c r="CN685" s="22"/>
      <c r="CR685" s="22"/>
      <c r="CV685" s="22"/>
      <c r="CZ685" s="22"/>
      <c r="DB685" s="2">
        <v>39150</v>
      </c>
      <c r="DC685">
        <v>108.50390625</v>
      </c>
      <c r="DD685" s="22">
        <f>_xll.BDH(DD$3&amp;" Govt",$A$8,DB685,DB685)</f>
        <v>1.07142</v>
      </c>
      <c r="DE685">
        <f t="shared" si="272"/>
        <v>101.27112266898135</v>
      </c>
      <c r="DF685" s="2">
        <v>39693</v>
      </c>
      <c r="DG685">
        <v>108.171875</v>
      </c>
      <c r="DH685" s="22">
        <f>_xll.BDH(DH$3&amp;" Govt",$A$8,DF685,DF685)</f>
        <v>1.10266</v>
      </c>
      <c r="DI685">
        <f t="shared" si="273"/>
        <v>98.100842508116742</v>
      </c>
      <c r="DJ685" s="2">
        <v>40057</v>
      </c>
      <c r="DK685">
        <v>110.0625</v>
      </c>
      <c r="DL685" s="22">
        <f>_xll.BDH(DL$3&amp;" Govt",$A$8,DJ685,DJ685)</f>
        <v>1.0695600000000001</v>
      </c>
      <c r="DM685">
        <f t="shared" si="274"/>
        <v>102.90446538763604</v>
      </c>
      <c r="DP685" s="22"/>
    </row>
    <row r="686" spans="4:120" x14ac:dyDescent="0.25">
      <c r="D686" s="2"/>
      <c r="H686" s="22"/>
      <c r="I686" s="14"/>
      <c r="J686" s="2">
        <v>39148</v>
      </c>
      <c r="K686">
        <v>127.484375</v>
      </c>
      <c r="L686" s="22">
        <f>_xll.BDH(L$3&amp;" Govt",$A$8,J686,J686)</f>
        <v>1.2498499999999999</v>
      </c>
      <c r="M686">
        <f t="shared" si="255"/>
        <v>101.99973996879626</v>
      </c>
      <c r="N686" s="2">
        <v>39148</v>
      </c>
      <c r="O686">
        <v>128.30078125</v>
      </c>
      <c r="P686" s="22">
        <f>_xll.BDH(P$3&amp;" Govt",$A$8,N686,N686)</f>
        <v>1.2312099999999999</v>
      </c>
      <c r="Q686">
        <f t="shared" si="256"/>
        <v>104.20706561025334</v>
      </c>
      <c r="R686" s="2">
        <v>39148</v>
      </c>
      <c r="S686">
        <v>128.41015625</v>
      </c>
      <c r="T686" s="22">
        <f>_xll.BDH(T$3&amp;" Govt",$A$8,R686,R686)</f>
        <v>1.2001500000000001</v>
      </c>
      <c r="U686">
        <f t="shared" si="257"/>
        <v>106.99508915552222</v>
      </c>
      <c r="V686" s="2">
        <v>39245</v>
      </c>
      <c r="W686">
        <v>103.0078125</v>
      </c>
      <c r="X686" s="22">
        <f>_xll.BDH(X$3&amp;" Govt",$A$8,V686,V686)</f>
        <v>1.0865499999999999</v>
      </c>
      <c r="Y686">
        <f t="shared" si="258"/>
        <v>94.802643688739593</v>
      </c>
      <c r="Z686" s="2">
        <v>39148</v>
      </c>
      <c r="AA686">
        <v>123.046875</v>
      </c>
      <c r="AB686" s="22">
        <f>_xll.BDH(AB$3&amp;" Govt",$A$8,Z686,Z686)</f>
        <v>1.16015</v>
      </c>
      <c r="AC686">
        <f t="shared" si="259"/>
        <v>106.06117743395251</v>
      </c>
      <c r="AD686" s="2">
        <v>39785</v>
      </c>
      <c r="AE686">
        <v>104.953125</v>
      </c>
      <c r="AF686" s="22">
        <f>_xll.BDH(AF$3&amp;" Govt",$A$8,AD686,AD686)</f>
        <v>1.10154</v>
      </c>
      <c r="AG686">
        <f t="shared" si="260"/>
        <v>95.278541859578411</v>
      </c>
      <c r="AH686" s="2">
        <v>39148</v>
      </c>
      <c r="AI686">
        <v>121.2421875</v>
      </c>
      <c r="AJ686" s="22">
        <f>_xll.BDH(AJ$3&amp;" Govt",$A$8,AH686,AH686)</f>
        <v>1.1371599999999999</v>
      </c>
      <c r="AK686">
        <f t="shared" si="261"/>
        <v>106.6184068205002</v>
      </c>
      <c r="AN686" s="22"/>
      <c r="AP686" s="2">
        <v>39148</v>
      </c>
      <c r="AQ686">
        <v>118.25390625</v>
      </c>
      <c r="AR686" s="22">
        <f>_xll.BDH(AR$3&amp;" Govt",$A$8,AP686,AP686)</f>
        <v>1.1230199999999999</v>
      </c>
      <c r="AS686">
        <f t="shared" si="263"/>
        <v>105.29991117700487</v>
      </c>
      <c r="AV686" s="22"/>
      <c r="AX686" s="2">
        <v>39148</v>
      </c>
      <c r="AY686">
        <v>108.90625</v>
      </c>
      <c r="AZ686" s="22">
        <f>_xll.BDH(AZ$3&amp;" Govt",$A$8,AX686,AX686)</f>
        <v>1.0993900000000001</v>
      </c>
      <c r="BA686">
        <f t="shared" si="264"/>
        <v>99.060615432194211</v>
      </c>
      <c r="BB686" s="2">
        <v>39148</v>
      </c>
      <c r="BC686">
        <v>108.6484375</v>
      </c>
      <c r="BD686" s="22">
        <f>_xll.BDH(BD$3&amp;" Govt",$A$8,BB686,BB686)</f>
        <v>1.0927899999999999</v>
      </c>
      <c r="BE686">
        <f t="shared" si="265"/>
        <v>99.422979254934617</v>
      </c>
      <c r="BH686" s="22"/>
      <c r="BJ686" s="2">
        <v>39148</v>
      </c>
      <c r="BK686">
        <v>106.55078125</v>
      </c>
      <c r="BL686" s="22">
        <f>_xll.BDH(BL$3&amp;" Govt",$A$8,BJ686,BJ686)</f>
        <v>1.07121</v>
      </c>
      <c r="BM686">
        <f t="shared" si="266"/>
        <v>99.467687241530612</v>
      </c>
      <c r="BN686" s="2">
        <v>39323</v>
      </c>
      <c r="BO686">
        <v>103.44140625</v>
      </c>
      <c r="BP686" s="22">
        <f>_xll.BDH(BP$3&amp;" Govt",$A$8,BN686,BN686)</f>
        <v>1.0909599999999999</v>
      </c>
      <c r="BQ686">
        <f t="shared" si="267"/>
        <v>94.816864275500478</v>
      </c>
      <c r="BR686" s="2">
        <v>39504</v>
      </c>
      <c r="BS686">
        <v>114.05078125</v>
      </c>
      <c r="BT686" s="22">
        <f>_xll.BDH(BT$3&amp;" Govt",$A$8,BR686,BR686)</f>
        <v>1.07992</v>
      </c>
      <c r="BU686">
        <f t="shared" si="268"/>
        <v>105.61039822394251</v>
      </c>
      <c r="BV686" s="2">
        <v>39682</v>
      </c>
      <c r="BW686">
        <v>113.55859375</v>
      </c>
      <c r="BX686" s="22">
        <f>_xll.BDH(BX$3&amp;" Govt",$A$8,BV686,BV686)</f>
        <v>1.0989199999999999</v>
      </c>
      <c r="BY686">
        <f t="shared" si="269"/>
        <v>103.33654292396172</v>
      </c>
      <c r="BZ686" s="2">
        <v>39864</v>
      </c>
      <c r="CA686">
        <v>108.0859375</v>
      </c>
      <c r="CB686" s="22">
        <f>_xll.BDH(CB$3&amp;" Govt",$A$8,BZ686,BZ686)</f>
        <v>1.0444800000000001</v>
      </c>
      <c r="CC686">
        <f t="shared" si="270"/>
        <v>103.48301307827818</v>
      </c>
      <c r="CD686" s="2">
        <v>40046</v>
      </c>
      <c r="CE686">
        <v>112.265625</v>
      </c>
      <c r="CF686" s="22">
        <f>_xll.BDH(CF$3&amp;" Govt",$A$8,CD686,CD686)</f>
        <v>1.06633</v>
      </c>
      <c r="CG686">
        <f t="shared" si="271"/>
        <v>105.28225314865004</v>
      </c>
      <c r="CJ686" s="22"/>
      <c r="CN686" s="22"/>
      <c r="CR686" s="22"/>
      <c r="CV686" s="22"/>
      <c r="CZ686" s="22"/>
      <c r="DB686" s="2">
        <v>39153</v>
      </c>
      <c r="DC686">
        <v>108.5078125</v>
      </c>
      <c r="DD686" s="22">
        <f>_xll.BDH(DD$3&amp;" Govt",$A$8,DB686,DB686)</f>
        <v>1.0717300000000001</v>
      </c>
      <c r="DE686">
        <f t="shared" si="272"/>
        <v>101.24547460647737</v>
      </c>
      <c r="DF686" s="2">
        <v>39694</v>
      </c>
      <c r="DG686">
        <v>107.921875</v>
      </c>
      <c r="DH686" s="22">
        <f>_xll.BDH(DH$3&amp;" Govt",$A$8,DF686,DF686)</f>
        <v>1.1028500000000001</v>
      </c>
      <c r="DI686">
        <f t="shared" si="273"/>
        <v>97.85725619984585</v>
      </c>
      <c r="DJ686" s="2">
        <v>40058</v>
      </c>
      <c r="DK686">
        <v>110.4296875</v>
      </c>
      <c r="DL686" s="22">
        <f>_xll.BDH(DL$3&amp;" Govt",$A$8,DJ686,DJ686)</f>
        <v>1.06951</v>
      </c>
      <c r="DM686">
        <f t="shared" si="274"/>
        <v>103.25259932118448</v>
      </c>
      <c r="DP686" s="22"/>
    </row>
    <row r="687" spans="4:120" x14ac:dyDescent="0.25">
      <c r="D687" s="2"/>
      <c r="H687" s="22"/>
      <c r="I687" s="14"/>
      <c r="J687" s="2">
        <v>39149</v>
      </c>
      <c r="K687">
        <v>127.52734375</v>
      </c>
      <c r="L687" s="22">
        <f>_xll.BDH(L$3&amp;" Govt",$A$8,J687,J687)</f>
        <v>1.24997</v>
      </c>
      <c r="M687">
        <f t="shared" si="255"/>
        <v>102.02432358376601</v>
      </c>
      <c r="N687" s="2">
        <v>39149</v>
      </c>
      <c r="O687">
        <v>128.26953125</v>
      </c>
      <c r="P687" s="22">
        <f>_xll.BDH(P$3&amp;" Govt",$A$8,N687,N687)</f>
        <v>1.2313399999999999</v>
      </c>
      <c r="Q687">
        <f t="shared" si="256"/>
        <v>104.170684985463</v>
      </c>
      <c r="R687" s="2">
        <v>39149</v>
      </c>
      <c r="S687">
        <v>128.36328125</v>
      </c>
      <c r="T687" s="22">
        <f>_xll.BDH(T$3&amp;" Govt",$A$8,R687,R687)</f>
        <v>1.2002699999999999</v>
      </c>
      <c r="U687">
        <f t="shared" si="257"/>
        <v>106.94533834054005</v>
      </c>
      <c r="V687" s="2">
        <v>39246</v>
      </c>
      <c r="W687">
        <v>103.1015625</v>
      </c>
      <c r="X687" s="22">
        <f>_xll.BDH(X$3&amp;" Govt",$A$8,V687,V687)</f>
        <v>1.0867800000000001</v>
      </c>
      <c r="Y687">
        <f t="shared" si="258"/>
        <v>94.868844200298128</v>
      </c>
      <c r="Z687" s="2">
        <v>39149</v>
      </c>
      <c r="AA687">
        <v>123.015625</v>
      </c>
      <c r="AB687" s="22">
        <f>_xll.BDH(AB$3&amp;" Govt",$A$8,Z687,Z687)</f>
        <v>1.1602699999999999</v>
      </c>
      <c r="AC687">
        <f t="shared" si="259"/>
        <v>106.02327475501393</v>
      </c>
      <c r="AD687" s="2">
        <v>39786</v>
      </c>
      <c r="AE687">
        <v>105.203125</v>
      </c>
      <c r="AF687" s="22">
        <f>_xll.BDH(AF$3&amp;" Govt",$A$8,AD687,AD687)</f>
        <v>1.10118</v>
      </c>
      <c r="AG687">
        <f t="shared" si="260"/>
        <v>95.536719700684714</v>
      </c>
      <c r="AH687" s="2">
        <v>39149</v>
      </c>
      <c r="AI687">
        <v>121.17578125</v>
      </c>
      <c r="AJ687" s="22">
        <f>_xll.BDH(AJ$3&amp;" Govt",$A$8,AH687,AH687)</f>
        <v>1.13727</v>
      </c>
      <c r="AK687">
        <f t="shared" si="261"/>
        <v>106.54970345652308</v>
      </c>
      <c r="AN687" s="22"/>
      <c r="AP687" s="2">
        <v>39149</v>
      </c>
      <c r="AQ687">
        <v>118.1875</v>
      </c>
      <c r="AR687" s="22">
        <f>_xll.BDH(AR$3&amp;" Govt",$A$8,AP687,AP687)</f>
        <v>1.12313</v>
      </c>
      <c r="AS687">
        <f t="shared" si="263"/>
        <v>105.2304719845432</v>
      </c>
      <c r="AV687" s="22"/>
      <c r="AX687" s="2">
        <v>39149</v>
      </c>
      <c r="AY687">
        <v>108.8203125</v>
      </c>
      <c r="AZ687" s="22">
        <f>_xll.BDH(AZ$3&amp;" Govt",$A$8,AX687,AX687)</f>
        <v>1.0994999999999999</v>
      </c>
      <c r="BA687">
        <f t="shared" si="264"/>
        <v>98.972544338335609</v>
      </c>
      <c r="BB687" s="2">
        <v>39149</v>
      </c>
      <c r="BC687">
        <v>108.578125</v>
      </c>
      <c r="BD687" s="22">
        <f>_xll.BDH(BD$3&amp;" Govt",$A$8,BB687,BB687)</f>
        <v>1.0929</v>
      </c>
      <c r="BE687">
        <f t="shared" si="265"/>
        <v>99.34863665477171</v>
      </c>
      <c r="BH687" s="22"/>
      <c r="BJ687" s="2">
        <v>39149</v>
      </c>
      <c r="BK687">
        <v>106.46875</v>
      </c>
      <c r="BL687" s="22">
        <f>_xll.BDH(BL$3&amp;" Govt",$A$8,BJ687,BJ687)</f>
        <v>1.07131</v>
      </c>
      <c r="BM687">
        <f t="shared" si="266"/>
        <v>99.381831589362562</v>
      </c>
      <c r="BN687" s="2">
        <v>39324</v>
      </c>
      <c r="BO687">
        <v>103.828125</v>
      </c>
      <c r="BP687" s="22">
        <f>_xll.BDH(BP$3&amp;" Govt",$A$8,BN687,BN687)</f>
        <v>1.0910299999999999</v>
      </c>
      <c r="BQ687">
        <f t="shared" si="267"/>
        <v>95.165233769923844</v>
      </c>
      <c r="BR687" s="2">
        <v>39505</v>
      </c>
      <c r="BS687">
        <v>114.12109375</v>
      </c>
      <c r="BT687" s="22">
        <f>_xll.BDH(BT$3&amp;" Govt",$A$8,BR687,BR687)</f>
        <v>1.0799000000000001</v>
      </c>
      <c r="BU687">
        <f t="shared" si="268"/>
        <v>105.67746434855079</v>
      </c>
      <c r="BV687" s="2">
        <v>39685</v>
      </c>
      <c r="BW687">
        <v>113.98046875</v>
      </c>
      <c r="BX687" s="22">
        <f>_xll.BDH(BX$3&amp;" Govt",$A$8,BV687,BV687)</f>
        <v>1.09998</v>
      </c>
      <c r="BY687">
        <f t="shared" si="269"/>
        <v>103.62049196349025</v>
      </c>
      <c r="BZ687" s="2">
        <v>39867</v>
      </c>
      <c r="CA687">
        <v>107.83984375</v>
      </c>
      <c r="CB687" s="22">
        <f>_xll.BDH(CB$3&amp;" Govt",$A$8,BZ687,BZ687)</f>
        <v>1.04331</v>
      </c>
      <c r="CC687">
        <f t="shared" si="270"/>
        <v>103.36318424054213</v>
      </c>
      <c r="CD687" s="2">
        <v>40049</v>
      </c>
      <c r="CE687">
        <v>112.0859375</v>
      </c>
      <c r="CF687" s="22">
        <f>_xll.BDH(CF$3&amp;" Govt",$A$8,CD687,CD687)</f>
        <v>1.06721</v>
      </c>
      <c r="CG687">
        <f t="shared" si="271"/>
        <v>105.02706824336354</v>
      </c>
      <c r="CJ687" s="22"/>
      <c r="CN687" s="22"/>
      <c r="CR687" s="22"/>
      <c r="CV687" s="22"/>
      <c r="CZ687" s="22"/>
      <c r="DB687" s="2">
        <v>39154</v>
      </c>
      <c r="DC687">
        <v>109.41015625</v>
      </c>
      <c r="DD687" s="22">
        <f>_xll.BDH(DD$3&amp;" Govt",$A$8,DB687,DB687)</f>
        <v>1.0718399999999999</v>
      </c>
      <c r="DE687">
        <f t="shared" si="272"/>
        <v>102.07694828519183</v>
      </c>
      <c r="DF687" s="2">
        <v>39695</v>
      </c>
      <c r="DG687">
        <v>107.30859375</v>
      </c>
      <c r="DH687" s="22">
        <f>_xll.BDH(DH$3&amp;" Govt",$A$8,DF687,DF687)</f>
        <v>1.1030500000000001</v>
      </c>
      <c r="DI687">
        <f t="shared" si="273"/>
        <v>97.283526358732601</v>
      </c>
      <c r="DJ687" s="2">
        <v>40059</v>
      </c>
      <c r="DK687">
        <v>110.71484375</v>
      </c>
      <c r="DL687" s="22">
        <f>_xll.BDH(DL$3&amp;" Govt",$A$8,DJ687,DJ687)</f>
        <v>1.06945</v>
      </c>
      <c r="DM687">
        <f t="shared" si="274"/>
        <v>103.52503038945252</v>
      </c>
      <c r="DP687" s="22"/>
    </row>
    <row r="688" spans="4:120" x14ac:dyDescent="0.25">
      <c r="D688" s="2"/>
      <c r="H688" s="22"/>
      <c r="I688" s="14"/>
      <c r="J688" s="2">
        <v>39150</v>
      </c>
      <c r="K688">
        <v>127.5234375</v>
      </c>
      <c r="L688" s="22">
        <f>_xll.BDH(L$3&amp;" Govt",$A$8,J688,J688)</f>
        <v>1.2501</v>
      </c>
      <c r="M688">
        <f t="shared" si="255"/>
        <v>102.01058915286777</v>
      </c>
      <c r="N688" s="2">
        <v>39150</v>
      </c>
      <c r="O688">
        <v>128.15625</v>
      </c>
      <c r="P688" s="22">
        <f>_xll.BDH(P$3&amp;" Govt",$A$8,N688,N688)</f>
        <v>1.23146</v>
      </c>
      <c r="Q688">
        <f t="shared" si="256"/>
        <v>104.06854465431277</v>
      </c>
      <c r="R688" s="2">
        <v>39150</v>
      </c>
      <c r="S688">
        <v>128.1796875</v>
      </c>
      <c r="T688" s="22">
        <f>_xll.BDH(T$3&amp;" Govt",$A$8,R688,R688)</f>
        <v>1.2003900000000001</v>
      </c>
      <c r="U688">
        <f t="shared" si="257"/>
        <v>106.78170219678604</v>
      </c>
      <c r="V688" s="2">
        <v>39247</v>
      </c>
      <c r="W688">
        <v>103.109375</v>
      </c>
      <c r="X688" s="22">
        <f>_xll.BDH(X$3&amp;" Govt",$A$8,V688,V688)</f>
        <v>1.0870200000000001</v>
      </c>
      <c r="Y688">
        <f t="shared" si="258"/>
        <v>94.855085463008947</v>
      </c>
      <c r="Z688" s="2">
        <v>39150</v>
      </c>
      <c r="AA688">
        <v>122.7421875</v>
      </c>
      <c r="AB688" s="22">
        <f>_xll.BDH(AB$3&amp;" Govt",$A$8,Z688,Z688)</f>
        <v>1.16038</v>
      </c>
      <c r="AC688">
        <f t="shared" si="259"/>
        <v>105.77757932746169</v>
      </c>
      <c r="AD688" s="2">
        <v>39787</v>
      </c>
      <c r="AE688">
        <v>104.51953125</v>
      </c>
      <c r="AF688" s="22">
        <f>_xll.BDH(AF$3&amp;" Govt",$A$8,AD688,AD688)</f>
        <v>1.1008199999999999</v>
      </c>
      <c r="AG688">
        <f t="shared" si="260"/>
        <v>94.946977026216828</v>
      </c>
      <c r="AH688" s="2">
        <v>39150</v>
      </c>
      <c r="AI688">
        <v>120.85546875</v>
      </c>
      <c r="AJ688" s="22">
        <f>_xll.BDH(AJ$3&amp;" Govt",$A$8,AH688,AH688)</f>
        <v>1.1373800000000001</v>
      </c>
      <c r="AK688">
        <f t="shared" si="261"/>
        <v>106.25777554555205</v>
      </c>
      <c r="AN688" s="22"/>
      <c r="AP688" s="2">
        <v>39150</v>
      </c>
      <c r="AQ688">
        <v>117.828125</v>
      </c>
      <c r="AR688" s="22">
        <f>_xll.BDH(AR$3&amp;" Govt",$A$8,AP688,AP688)</f>
        <v>1.12324</v>
      </c>
      <c r="AS688">
        <f t="shared" si="263"/>
        <v>104.90022168013959</v>
      </c>
      <c r="AV688" s="22"/>
      <c r="AX688" s="2">
        <v>39150</v>
      </c>
      <c r="AY688">
        <v>108.4375</v>
      </c>
      <c r="AZ688" s="22">
        <f>_xll.BDH(AZ$3&amp;" Govt",$A$8,AX688,AX688)</f>
        <v>1.09961</v>
      </c>
      <c r="BA688">
        <f t="shared" si="264"/>
        <v>98.614508780385776</v>
      </c>
      <c r="BB688" s="2">
        <v>39150</v>
      </c>
      <c r="BC688">
        <v>108.16796875</v>
      </c>
      <c r="BD688" s="22">
        <f>_xll.BDH(BD$3&amp;" Govt",$A$8,BB688,BB688)</f>
        <v>1.093</v>
      </c>
      <c r="BE688">
        <f t="shared" si="265"/>
        <v>98.964289798719122</v>
      </c>
      <c r="BH688" s="22"/>
      <c r="BJ688" s="2">
        <v>39150</v>
      </c>
      <c r="BK688">
        <v>106.015625</v>
      </c>
      <c r="BL688" s="22">
        <f>_xll.BDH(BL$3&amp;" Govt",$A$8,BJ688,BJ688)</f>
        <v>1.07142</v>
      </c>
      <c r="BM688">
        <f t="shared" si="266"/>
        <v>98.948708256332708</v>
      </c>
      <c r="BN688" s="2">
        <v>39325</v>
      </c>
      <c r="BO688">
        <v>103.734375</v>
      </c>
      <c r="BP688" s="22">
        <f>_xll.BDH(BP$3&amp;" Govt",$A$8,BN688,BN688)</f>
        <v>1.0910899999999999</v>
      </c>
      <c r="BQ688">
        <f t="shared" si="267"/>
        <v>95.074077298847953</v>
      </c>
      <c r="BR688" s="2">
        <v>39506</v>
      </c>
      <c r="BS688">
        <v>115.79296875</v>
      </c>
      <c r="BT688" s="22">
        <f>_xll.BDH(BT$3&amp;" Govt",$A$8,BR688,BR688)</f>
        <v>1.0798700000000001</v>
      </c>
      <c r="BU688">
        <f t="shared" si="268"/>
        <v>107.22861895413335</v>
      </c>
      <c r="BV688" s="2">
        <v>39686</v>
      </c>
      <c r="BW688">
        <v>114.23046875</v>
      </c>
      <c r="BX688" s="22">
        <f>_xll.BDH(BX$3&amp;" Govt",$A$8,BV688,BV688)</f>
        <v>1.1003400000000001</v>
      </c>
      <c r="BY688">
        <f t="shared" si="269"/>
        <v>103.81379278223093</v>
      </c>
      <c r="BZ688" s="2">
        <v>39868</v>
      </c>
      <c r="CA688">
        <v>106.87890625</v>
      </c>
      <c r="CB688" s="22">
        <f>_xll.BDH(CB$3&amp;" Govt",$A$8,BZ688,BZ688)</f>
        <v>1.0429200000000001</v>
      </c>
      <c r="CC688">
        <f t="shared" si="270"/>
        <v>102.48044552794077</v>
      </c>
      <c r="CD688" s="2">
        <v>40050</v>
      </c>
      <c r="CE688">
        <v>112.15625</v>
      </c>
      <c r="CF688" s="22">
        <f>_xll.BDH(CF$3&amp;" Govt",$A$8,CD688,CD688)</f>
        <v>1.06751</v>
      </c>
      <c r="CG688">
        <f t="shared" si="271"/>
        <v>105.06341860966174</v>
      </c>
      <c r="CJ688" s="22"/>
      <c r="CN688" s="22"/>
      <c r="CR688" s="22"/>
      <c r="CV688" s="22"/>
      <c r="CZ688" s="22"/>
      <c r="DB688" s="2">
        <v>39155</v>
      </c>
      <c r="DC688">
        <v>109.16015625</v>
      </c>
      <c r="DD688" s="22">
        <f>_xll.BDH(DD$3&amp;" Govt",$A$8,DB688,DB688)</f>
        <v>1.07195</v>
      </c>
      <c r="DE688">
        <f t="shared" si="272"/>
        <v>101.83325364989039</v>
      </c>
      <c r="DF688" s="2">
        <v>39696</v>
      </c>
      <c r="DG688">
        <v>107.28125</v>
      </c>
      <c r="DH688" s="22">
        <f>_xll.BDH(DH$3&amp;" Govt",$A$8,DF688,DF688)</f>
        <v>1.10324</v>
      </c>
      <c r="DI688">
        <f t="shared" si="273"/>
        <v>97.24198723759109</v>
      </c>
      <c r="DJ688" s="2">
        <v>40060</v>
      </c>
      <c r="DK688">
        <v>110.12109375</v>
      </c>
      <c r="DL688" s="22">
        <f>_xll.BDH(DL$3&amp;" Govt",$A$8,DJ688,DJ688)</f>
        <v>1.0693900000000001</v>
      </c>
      <c r="DM688">
        <f t="shared" si="274"/>
        <v>102.9756157716081</v>
      </c>
      <c r="DP688" s="22"/>
    </row>
    <row r="689" spans="4:120" x14ac:dyDescent="0.25">
      <c r="D689" s="2"/>
      <c r="H689" s="22"/>
      <c r="I689" s="14"/>
      <c r="J689" s="2">
        <v>39153</v>
      </c>
      <c r="K689">
        <v>127.53125</v>
      </c>
      <c r="L689" s="22">
        <f>_xll.BDH(L$3&amp;" Govt",$A$8,J689,J689)</f>
        <v>1.2504599999999999</v>
      </c>
      <c r="M689">
        <f t="shared" si="255"/>
        <v>101.98746861155095</v>
      </c>
      <c r="N689" s="2">
        <v>39153</v>
      </c>
      <c r="O689">
        <v>128.23828125</v>
      </c>
      <c r="P689" s="22">
        <f>_xll.BDH(P$3&amp;" Govt",$A$8,N689,N689)</f>
        <v>1.2318199999999999</v>
      </c>
      <c r="Q689">
        <f t="shared" si="256"/>
        <v>104.10472410741829</v>
      </c>
      <c r="R689" s="2">
        <v>39153</v>
      </c>
      <c r="S689">
        <v>128.24609375</v>
      </c>
      <c r="T689" s="22">
        <f>_xll.BDH(T$3&amp;" Govt",$A$8,R689,R689)</f>
        <v>1.2007399999999999</v>
      </c>
      <c r="U689">
        <f t="shared" si="257"/>
        <v>106.80588116494829</v>
      </c>
      <c r="V689" s="2">
        <v>39248</v>
      </c>
      <c r="W689">
        <v>103.26953125</v>
      </c>
      <c r="X689" s="22">
        <f>_xll.BDH(X$3&amp;" Govt",$A$8,V689,V689)</f>
        <v>1.08725</v>
      </c>
      <c r="Y689">
        <f t="shared" si="258"/>
        <v>94.982323522648883</v>
      </c>
      <c r="Z689" s="2">
        <v>39153</v>
      </c>
      <c r="AA689">
        <v>122.85546875</v>
      </c>
      <c r="AB689" s="22">
        <f>_xll.BDH(AB$3&amp;" Govt",$A$8,Z689,Z689)</f>
        <v>1.16073</v>
      </c>
      <c r="AC689">
        <f t="shared" si="259"/>
        <v>105.84327858330533</v>
      </c>
      <c r="AD689" s="2">
        <v>39790</v>
      </c>
      <c r="AE689">
        <v>104.3046875</v>
      </c>
      <c r="AF689" s="22">
        <f>_xll.BDH(AF$3&amp;" Govt",$A$8,AD689,AD689)</f>
        <v>1.0997399999999999</v>
      </c>
      <c r="AG689">
        <f t="shared" si="260"/>
        <v>94.844861058068275</v>
      </c>
      <c r="AH689" s="2">
        <v>39153</v>
      </c>
      <c r="AI689">
        <v>121</v>
      </c>
      <c r="AJ689" s="22">
        <f>_xll.BDH(AJ$3&amp;" Govt",$A$8,AH689,AH689)</f>
        <v>1.1377200000000001</v>
      </c>
      <c r="AK689">
        <f t="shared" si="261"/>
        <v>106.35305699117532</v>
      </c>
      <c r="AN689" s="22"/>
      <c r="AP689" s="2">
        <v>39153</v>
      </c>
      <c r="AQ689">
        <v>117.97265625</v>
      </c>
      <c r="AR689" s="22">
        <f>_xll.BDH(AR$3&amp;" Govt",$A$8,AP689,AP689)</f>
        <v>1.12357</v>
      </c>
      <c r="AS689">
        <f t="shared" si="263"/>
        <v>104.99804751817867</v>
      </c>
      <c r="AV689" s="22"/>
      <c r="AX689" s="2">
        <v>39153</v>
      </c>
      <c r="AY689">
        <v>108.55859375</v>
      </c>
      <c r="AZ689" s="22">
        <f>_xll.BDH(AZ$3&amp;" Govt",$A$8,AX689,AX689)</f>
        <v>1.0999300000000001</v>
      </c>
      <c r="BA689">
        <f t="shared" si="264"/>
        <v>98.695911330721046</v>
      </c>
      <c r="BB689" s="2">
        <v>39153</v>
      </c>
      <c r="BC689">
        <v>108.3359375</v>
      </c>
      <c r="BD689" s="22">
        <f>_xll.BDH(BD$3&amp;" Govt",$A$8,BB689,BB689)</f>
        <v>1.0933299999999999</v>
      </c>
      <c r="BE689">
        <f t="shared" si="265"/>
        <v>99.088049811127476</v>
      </c>
      <c r="BH689" s="22"/>
      <c r="BJ689" s="2">
        <v>39153</v>
      </c>
      <c r="BK689">
        <v>106.23046875</v>
      </c>
      <c r="BL689" s="22">
        <f>_xll.BDH(BL$3&amp;" Govt",$A$8,BJ689,BJ689)</f>
        <v>1.0717300000000001</v>
      </c>
      <c r="BM689">
        <f t="shared" si="266"/>
        <v>99.120551584820802</v>
      </c>
      <c r="BN689" s="2">
        <v>39328</v>
      </c>
      <c r="BO689">
        <v>103.734375</v>
      </c>
      <c r="BP689" s="22">
        <f>_xll.BDH(BP$3&amp;" Govt",$A$8,BN689,BN689)</f>
        <v>1.09114</v>
      </c>
      <c r="BQ689">
        <f t="shared" si="267"/>
        <v>95.069720659127157</v>
      </c>
      <c r="BR689" s="2">
        <v>39507</v>
      </c>
      <c r="BS689">
        <v>116.94140625</v>
      </c>
      <c r="BT689" s="22">
        <f>_xll.BDH(BT$3&amp;" Govt",$A$8,BR689,BR689)</f>
        <v>1.07985</v>
      </c>
      <c r="BU689">
        <f t="shared" si="268"/>
        <v>108.2941207112099</v>
      </c>
      <c r="BV689" s="2">
        <v>39687</v>
      </c>
      <c r="BW689">
        <v>114.6015625</v>
      </c>
      <c r="BX689" s="22">
        <f>_xll.BDH(BX$3&amp;" Govt",$A$8,BV689,BV689)</f>
        <v>1.1006899999999999</v>
      </c>
      <c r="BY689">
        <f t="shared" si="269"/>
        <v>104.11792829952121</v>
      </c>
      <c r="BZ689" s="2">
        <v>39869</v>
      </c>
      <c r="CA689">
        <v>105.625</v>
      </c>
      <c r="CB689" s="22">
        <f>_xll.BDH(CB$3&amp;" Govt",$A$8,BZ689,BZ689)</f>
        <v>1.04254</v>
      </c>
      <c r="CC689">
        <f t="shared" si="270"/>
        <v>101.31505745582903</v>
      </c>
      <c r="CD689" s="2">
        <v>40051</v>
      </c>
      <c r="CE689">
        <v>112.1796875</v>
      </c>
      <c r="CF689" s="22">
        <f>_xll.BDH(CF$3&amp;" Govt",$A$8,CD689,CD689)</f>
        <v>1.0678000000000001</v>
      </c>
      <c r="CG689">
        <f t="shared" si="271"/>
        <v>105.05683414497096</v>
      </c>
      <c r="CJ689" s="22"/>
      <c r="CN689" s="22"/>
      <c r="CR689" s="22"/>
      <c r="CV689" s="22"/>
      <c r="CZ689" s="22"/>
      <c r="DB689" s="2">
        <v>39156</v>
      </c>
      <c r="DC689">
        <v>109.36328125</v>
      </c>
      <c r="DD689" s="22">
        <f>_xll.BDH(DD$3&amp;" Govt",$A$8,DB689,DB689)</f>
        <v>1.0720499999999999</v>
      </c>
      <c r="DE689">
        <f t="shared" si="272"/>
        <v>102.01322816099996</v>
      </c>
      <c r="DF689" s="2">
        <v>39699</v>
      </c>
      <c r="DG689">
        <v>108.390625</v>
      </c>
      <c r="DH689" s="22">
        <f>_xll.BDH(DH$3&amp;" Govt",$A$8,DF689,DF689)</f>
        <v>1.10382</v>
      </c>
      <c r="DI689">
        <f t="shared" si="273"/>
        <v>98.195924154300513</v>
      </c>
      <c r="DJ689" s="2">
        <v>40063</v>
      </c>
      <c r="DK689">
        <v>110.12109375</v>
      </c>
      <c r="DL689" s="22">
        <f>_xll.BDH(DL$3&amp;" Govt",$A$8,DJ689,DJ689)</f>
        <v>1.0692200000000001</v>
      </c>
      <c r="DM689">
        <f t="shared" si="274"/>
        <v>102.99198831858737</v>
      </c>
      <c r="DP689" s="22"/>
    </row>
    <row r="690" spans="4:120" x14ac:dyDescent="0.25">
      <c r="D690" s="2"/>
      <c r="H690" s="22"/>
      <c r="I690" s="14"/>
      <c r="J690" s="2">
        <v>39154</v>
      </c>
      <c r="K690">
        <v>127.69140625</v>
      </c>
      <c r="L690" s="22">
        <f>_xll.BDH(L$3&amp;" Govt",$A$8,J690,J690)</f>
        <v>1.2505899999999999</v>
      </c>
      <c r="M690">
        <f t="shared" si="255"/>
        <v>102.10493147234506</v>
      </c>
      <c r="N690" s="2">
        <v>39154</v>
      </c>
      <c r="O690">
        <v>128.53515625</v>
      </c>
      <c r="P690" s="22">
        <f>_xll.BDH(P$3&amp;" Govt",$A$8,N690,N690)</f>
        <v>1.23194</v>
      </c>
      <c r="Q690">
        <f t="shared" si="256"/>
        <v>104.33556524668408</v>
      </c>
      <c r="R690" s="2">
        <v>39154</v>
      </c>
      <c r="S690">
        <v>128.68359375</v>
      </c>
      <c r="T690" s="22">
        <f>_xll.BDH(T$3&amp;" Govt",$A$8,R690,R690)</f>
        <v>1.20086</v>
      </c>
      <c r="U690">
        <f t="shared" si="257"/>
        <v>107.15953046150258</v>
      </c>
      <c r="V690" s="2">
        <v>39251</v>
      </c>
      <c r="W690">
        <v>103.359375</v>
      </c>
      <c r="X690" s="22">
        <f>_xll.BDH(X$3&amp;" Govt",$A$8,V690,V690)</f>
        <v>1.08796</v>
      </c>
      <c r="Y690">
        <f t="shared" si="258"/>
        <v>95.00291830582006</v>
      </c>
      <c r="Z690" s="2">
        <v>39154</v>
      </c>
      <c r="AA690">
        <v>123.3671875</v>
      </c>
      <c r="AB690" s="22">
        <f>_xll.BDH(AB$3&amp;" Govt",$A$8,Z690,Z690)</f>
        <v>1.1608400000000001</v>
      </c>
      <c r="AC690">
        <f t="shared" si="259"/>
        <v>106.2740666241687</v>
      </c>
      <c r="AD690" s="2">
        <v>39791</v>
      </c>
      <c r="AE690">
        <v>104.44921875</v>
      </c>
      <c r="AF690" s="22">
        <f>_xll.BDH(AF$3&amp;" Govt",$A$8,AD690,AD690)</f>
        <v>1.09938</v>
      </c>
      <c r="AG690">
        <f t="shared" si="260"/>
        <v>95.007384844184898</v>
      </c>
      <c r="AH690" s="2">
        <v>39154</v>
      </c>
      <c r="AI690">
        <v>121.57421875</v>
      </c>
      <c r="AJ690" s="22">
        <f>_xll.BDH(AJ$3&amp;" Govt",$A$8,AH690,AH690)</f>
        <v>1.1378300000000001</v>
      </c>
      <c r="AK690">
        <f t="shared" si="261"/>
        <v>106.84743656785284</v>
      </c>
      <c r="AN690" s="22"/>
      <c r="AP690" s="2">
        <v>39154</v>
      </c>
      <c r="AQ690">
        <v>118.5546875</v>
      </c>
      <c r="AR690" s="22">
        <f>_xll.BDH(AR$3&amp;" Govt",$A$8,AP690,AP690)</f>
        <v>1.12368</v>
      </c>
      <c r="AS690">
        <f t="shared" si="263"/>
        <v>105.50573784351417</v>
      </c>
      <c r="AV690" s="22"/>
      <c r="AX690" s="2">
        <v>39154</v>
      </c>
      <c r="AY690">
        <v>109.1953125</v>
      </c>
      <c r="AZ690" s="22">
        <f>_xll.BDH(AZ$3&amp;" Govt",$A$8,AX690,AX690)</f>
        <v>1.1000399999999999</v>
      </c>
      <c r="BA690">
        <f t="shared" si="264"/>
        <v>99.264856277953541</v>
      </c>
      <c r="BB690" s="2">
        <v>39154</v>
      </c>
      <c r="BC690">
        <v>108.96875</v>
      </c>
      <c r="BD690" s="22">
        <f>_xll.BDH(BD$3&amp;" Govt",$A$8,BB690,BB690)</f>
        <v>1.0934299999999999</v>
      </c>
      <c r="BE690">
        <f t="shared" si="265"/>
        <v>99.657728432547131</v>
      </c>
      <c r="BH690" s="22"/>
      <c r="BJ690" s="2">
        <v>39154</v>
      </c>
      <c r="BK690">
        <v>106.8671875</v>
      </c>
      <c r="BL690" s="22">
        <f>_xll.BDH(BL$3&amp;" Govt",$A$8,BJ690,BJ690)</f>
        <v>1.0718399999999999</v>
      </c>
      <c r="BM690">
        <f t="shared" si="266"/>
        <v>99.704421835348569</v>
      </c>
      <c r="BN690" s="2">
        <v>39329</v>
      </c>
      <c r="BO690">
        <v>103.703125</v>
      </c>
      <c r="BP690" s="22">
        <f>_xll.BDH(BP$3&amp;" Govt",$A$8,BN690,BN690)</f>
        <v>1.0911299999999999</v>
      </c>
      <c r="BQ690">
        <f t="shared" si="267"/>
        <v>95.041951921402585</v>
      </c>
      <c r="BR690" s="2">
        <v>39510</v>
      </c>
      <c r="BS690">
        <v>116.796875</v>
      </c>
      <c r="BT690" s="22">
        <f>_xll.BDH(BT$3&amp;" Govt",$A$8,BR690,BR690)</f>
        <v>1.0801700000000001</v>
      </c>
      <c r="BU690">
        <f t="shared" si="268"/>
        <v>108.12823444457815</v>
      </c>
      <c r="BV690" s="2">
        <v>39688</v>
      </c>
      <c r="BW690">
        <v>114.453125</v>
      </c>
      <c r="BX690" s="22">
        <f>_xll.BDH(BX$3&amp;" Govt",$A$8,BV690,BV690)</f>
        <v>1.1010500000000001</v>
      </c>
      <c r="BY690">
        <f t="shared" si="269"/>
        <v>103.94907134099267</v>
      </c>
      <c r="BZ690" s="2">
        <v>39870</v>
      </c>
      <c r="CA690">
        <v>105.25</v>
      </c>
      <c r="CB690" s="22">
        <f>_xll.BDH(CB$3&amp;" Govt",$A$8,BZ690,BZ690)</f>
        <v>1.0421499999999999</v>
      </c>
      <c r="CC690">
        <f t="shared" si="270"/>
        <v>100.9931391834189</v>
      </c>
      <c r="CD690" s="2">
        <v>40052</v>
      </c>
      <c r="CE690">
        <v>111.984375</v>
      </c>
      <c r="CF690" s="22">
        <f>_xll.BDH(CF$3&amp;" Govt",$A$8,CD690,CD690)</f>
        <v>1.06809</v>
      </c>
      <c r="CG690">
        <f t="shared" si="271"/>
        <v>104.84544841726822</v>
      </c>
      <c r="CJ690" s="22"/>
      <c r="CN690" s="22"/>
      <c r="CR690" s="22"/>
      <c r="CV690" s="22"/>
      <c r="CZ690" s="22"/>
      <c r="DB690" s="2">
        <v>39157</v>
      </c>
      <c r="DC690">
        <v>109.55078125</v>
      </c>
      <c r="DD690" s="22">
        <f>_xll.BDH(DD$3&amp;" Govt",$A$8,DB690,DB690)</f>
        <v>1.07216</v>
      </c>
      <c r="DE690">
        <f t="shared" si="272"/>
        <v>102.17764256267721</v>
      </c>
      <c r="DF690" s="2">
        <v>39700</v>
      </c>
      <c r="DG690">
        <v>109.51953125</v>
      </c>
      <c r="DH690" s="22">
        <f>_xll.BDH(DH$3&amp;" Govt",$A$8,DF690,DF690)</f>
        <v>1.1040099999999999</v>
      </c>
      <c r="DI690">
        <f t="shared" si="273"/>
        <v>99.201575393338828</v>
      </c>
      <c r="DJ690" s="2">
        <v>40064</v>
      </c>
      <c r="DK690">
        <v>110.3203125</v>
      </c>
      <c r="DL690" s="22">
        <f>_xll.BDH(DL$3&amp;" Govt",$A$8,DJ690,DJ690)</f>
        <v>1.06917</v>
      </c>
      <c r="DM690">
        <f t="shared" si="274"/>
        <v>103.18313504868263</v>
      </c>
      <c r="DP690" s="22"/>
    </row>
    <row r="691" spans="4:120" x14ac:dyDescent="0.25">
      <c r="D691" s="2"/>
      <c r="H691" s="22"/>
      <c r="I691" s="14"/>
      <c r="J691" s="2">
        <v>39155</v>
      </c>
      <c r="K691">
        <v>127.69921875</v>
      </c>
      <c r="L691" s="22">
        <f>_xll.BDH(L$3&amp;" Govt",$A$8,J691,J691)</f>
        <v>1.25071</v>
      </c>
      <c r="M691">
        <f t="shared" si="255"/>
        <v>102.10138141535607</v>
      </c>
      <c r="N691" s="2">
        <v>39155</v>
      </c>
      <c r="O691">
        <v>128.5</v>
      </c>
      <c r="P691" s="22">
        <f>_xll.BDH(P$3&amp;" Govt",$A$8,N691,N691)</f>
        <v>1.2320599999999999</v>
      </c>
      <c r="Q691">
        <f t="shared" si="256"/>
        <v>104.29686865899389</v>
      </c>
      <c r="R691" s="2">
        <v>39155</v>
      </c>
      <c r="S691">
        <v>128.65234375</v>
      </c>
      <c r="T691" s="22">
        <f>_xll.BDH(T$3&amp;" Govt",$A$8,R691,R691)</f>
        <v>1.2009799999999999</v>
      </c>
      <c r="U691">
        <f t="shared" si="257"/>
        <v>107.12280283601726</v>
      </c>
      <c r="V691" s="2">
        <v>39252</v>
      </c>
      <c r="W691">
        <v>103.5390625</v>
      </c>
      <c r="X691" s="22">
        <f>_xll.BDH(X$3&amp;" Govt",$A$8,V691,V691)</f>
        <v>1.08819</v>
      </c>
      <c r="Y691">
        <f t="shared" si="258"/>
        <v>95.14796359091703</v>
      </c>
      <c r="Z691" s="2">
        <v>39155</v>
      </c>
      <c r="AA691">
        <v>123.3359375</v>
      </c>
      <c r="AB691" s="22">
        <f>_xll.BDH(AB$3&amp;" Govt",$A$8,Z691,Z691)</f>
        <v>1.1609499999999999</v>
      </c>
      <c r="AC691">
        <f t="shared" si="259"/>
        <v>106.23707954692279</v>
      </c>
      <c r="AD691" s="2">
        <v>39792</v>
      </c>
      <c r="AE691">
        <v>104.59375</v>
      </c>
      <c r="AF691" s="22">
        <f>_xll.BDH(AF$3&amp;" Govt",$A$8,AD691,AD691)</f>
        <v>1.0990199999999999</v>
      </c>
      <c r="AG691">
        <f t="shared" si="260"/>
        <v>95.170015104365717</v>
      </c>
      <c r="AH691" s="2">
        <v>39155</v>
      </c>
      <c r="AI691">
        <v>121.52734375</v>
      </c>
      <c r="AJ691" s="22">
        <f>_xll.BDH(AJ$3&amp;" Govt",$A$8,AH691,AH691)</f>
        <v>1.13794</v>
      </c>
      <c r="AK691">
        <f t="shared" si="261"/>
        <v>106.79591520642565</v>
      </c>
      <c r="AN691" s="22"/>
      <c r="AP691" s="2">
        <v>39155</v>
      </c>
      <c r="AQ691">
        <v>118.48828125</v>
      </c>
      <c r="AR691" s="22">
        <f>_xll.BDH(AR$3&amp;" Govt",$A$8,AP691,AP691)</f>
        <v>1.1237900000000001</v>
      </c>
      <c r="AS691">
        <f t="shared" si="263"/>
        <v>105.43631928563165</v>
      </c>
      <c r="AV691" s="22"/>
      <c r="AX691" s="2">
        <v>39155</v>
      </c>
      <c r="AY691">
        <v>109.08984375</v>
      </c>
      <c r="AZ691" s="22">
        <f>_xll.BDH(AZ$3&amp;" Govt",$A$8,AX691,AX691)</f>
        <v>1.10015</v>
      </c>
      <c r="BA691">
        <f t="shared" si="264"/>
        <v>99.159063536790441</v>
      </c>
      <c r="BB691" s="2">
        <v>39155</v>
      </c>
      <c r="BC691">
        <v>108.83203125</v>
      </c>
      <c r="BD691" s="22">
        <f>_xll.BDH(BD$3&amp;" Govt",$A$8,BB691,BB691)</f>
        <v>1.09354</v>
      </c>
      <c r="BE691">
        <f t="shared" si="265"/>
        <v>99.522679783089785</v>
      </c>
      <c r="BH691" s="22"/>
      <c r="BJ691" s="2">
        <v>39155</v>
      </c>
      <c r="BK691">
        <v>106.734375</v>
      </c>
      <c r="BL691" s="22">
        <f>_xll.BDH(BL$3&amp;" Govt",$A$8,BJ691,BJ691)</f>
        <v>1.07195</v>
      </c>
      <c r="BM691">
        <f t="shared" si="266"/>
        <v>99.570292457670604</v>
      </c>
      <c r="BN691" s="2">
        <v>39330</v>
      </c>
      <c r="BO691">
        <v>104.26953125</v>
      </c>
      <c r="BP691" s="22">
        <f>_xll.BDH(BP$3&amp;" Govt",$A$8,BN691,BN691)</f>
        <v>1.0911200000000001</v>
      </c>
      <c r="BQ691">
        <f t="shared" si="267"/>
        <v>95.561928339687654</v>
      </c>
      <c r="BR691" s="2">
        <v>39511</v>
      </c>
      <c r="BS691">
        <v>116.44921875</v>
      </c>
      <c r="BT691" s="22">
        <f>_xll.BDH(BT$3&amp;" Govt",$A$8,BR691,BR691)</f>
        <v>1.0803400000000001</v>
      </c>
      <c r="BU691">
        <f t="shared" si="268"/>
        <v>107.78941698909601</v>
      </c>
      <c r="BV691" s="2">
        <v>39689</v>
      </c>
      <c r="BW691">
        <v>114.07421875</v>
      </c>
      <c r="BX691" s="22">
        <f>_xll.BDH(BX$3&amp;" Govt",$A$8,BV691,BV691)</f>
        <v>1.1013999999999999</v>
      </c>
      <c r="BY691">
        <f t="shared" si="269"/>
        <v>103.57201629743963</v>
      </c>
      <c r="BZ691" s="2">
        <v>39871</v>
      </c>
      <c r="CA691">
        <v>105.109375</v>
      </c>
      <c r="CB691" s="22">
        <f>_xll.BDH(CB$3&amp;" Govt",$A$8,BZ691,BZ691)</f>
        <v>1.04176</v>
      </c>
      <c r="CC691">
        <f t="shared" si="270"/>
        <v>100.89595972200891</v>
      </c>
      <c r="CD691" s="2">
        <v>40053</v>
      </c>
      <c r="CE691">
        <v>112.046875</v>
      </c>
      <c r="CF691" s="22">
        <f>_xll.BDH(CF$3&amp;" Govt",$A$8,CD691,CD691)</f>
        <v>1.06839</v>
      </c>
      <c r="CG691">
        <f t="shared" si="271"/>
        <v>104.87450743642303</v>
      </c>
      <c r="CJ691" s="22"/>
      <c r="CN691" s="22"/>
      <c r="CR691" s="22"/>
      <c r="CV691" s="22"/>
      <c r="CZ691" s="22"/>
      <c r="DB691" s="2">
        <v>39160</v>
      </c>
      <c r="DC691">
        <v>109.16796875</v>
      </c>
      <c r="DD691" s="22">
        <f>_xll.BDH(DD$3&amp;" Govt",$A$8,DB691,DB691)</f>
        <v>1.07247</v>
      </c>
      <c r="DE691">
        <f t="shared" si="272"/>
        <v>101.79116315607895</v>
      </c>
      <c r="DF691" s="2">
        <v>39701</v>
      </c>
      <c r="DG691">
        <v>109.52734375</v>
      </c>
      <c r="DH691" s="22">
        <f>_xll.BDH(DH$3&amp;" Govt",$A$8,DF691,DF691)</f>
        <v>1.1042000000000001</v>
      </c>
      <c r="DI691">
        <f t="shared" si="273"/>
        <v>99.191581008875204</v>
      </c>
      <c r="DJ691" s="2">
        <v>40065</v>
      </c>
      <c r="DK691">
        <v>110.58984375</v>
      </c>
      <c r="DL691" s="22">
        <f>_xll.BDH(DL$3&amp;" Govt",$A$8,DJ691,DJ691)</f>
        <v>1.06911</v>
      </c>
      <c r="DM691">
        <f t="shared" si="274"/>
        <v>103.44103389735388</v>
      </c>
      <c r="DP691" s="22"/>
    </row>
    <row r="692" spans="4:120" x14ac:dyDescent="0.25">
      <c r="D692" s="2"/>
      <c r="H692" s="22"/>
      <c r="I692" s="14"/>
      <c r="J692" s="2">
        <v>39156</v>
      </c>
      <c r="K692">
        <v>127.703125</v>
      </c>
      <c r="L692" s="22">
        <f>_xll.BDH(L$3&amp;" Govt",$A$8,J692,J692)</f>
        <v>1.2508300000000001</v>
      </c>
      <c r="M692">
        <f t="shared" si="255"/>
        <v>102.09470911314887</v>
      </c>
      <c r="N692" s="2">
        <v>39156</v>
      </c>
      <c r="O692">
        <v>128.44921875</v>
      </c>
      <c r="P692" s="22">
        <f>_xll.BDH(P$3&amp;" Govt",$A$8,N692,N692)</f>
        <v>1.2321800000000001</v>
      </c>
      <c r="Q692">
        <f t="shared" si="256"/>
        <v>104.24549883133957</v>
      </c>
      <c r="R692" s="2">
        <v>39156</v>
      </c>
      <c r="S692">
        <v>128.5859375</v>
      </c>
      <c r="T692" s="22">
        <f>_xll.BDH(T$3&amp;" Govt",$A$8,R692,R692)</f>
        <v>1.20109</v>
      </c>
      <c r="U692">
        <f t="shared" si="257"/>
        <v>107.05770383568259</v>
      </c>
      <c r="V692" s="2">
        <v>39253</v>
      </c>
      <c r="W692">
        <v>103.32421875</v>
      </c>
      <c r="X692" s="22">
        <f>_xll.BDH(X$3&amp;" Govt",$A$8,V692,V692)</f>
        <v>1.08843</v>
      </c>
      <c r="Y692">
        <f t="shared" si="258"/>
        <v>94.929594691436293</v>
      </c>
      <c r="Z692" s="2">
        <v>39156</v>
      </c>
      <c r="AA692">
        <v>123.28515625</v>
      </c>
      <c r="AB692" s="22">
        <f>_xll.BDH(AB$3&amp;" Govt",$A$8,Z692,Z692)</f>
        <v>1.16107</v>
      </c>
      <c r="AC692">
        <f t="shared" si="259"/>
        <v>106.1823630358204</v>
      </c>
      <c r="AD692" s="2">
        <v>39793</v>
      </c>
      <c r="AE692">
        <v>105.62890625</v>
      </c>
      <c r="AF692" s="22">
        <f>_xll.BDH(AF$3&amp;" Govt",$A$8,AD692,AD692)</f>
        <v>1.09866</v>
      </c>
      <c r="AG692">
        <f t="shared" si="260"/>
        <v>96.143398549141679</v>
      </c>
      <c r="AH692" s="2">
        <v>39156</v>
      </c>
      <c r="AI692">
        <v>121.42578125</v>
      </c>
      <c r="AJ692" s="22">
        <f>_xll.BDH(AJ$3&amp;" Govt",$A$8,AH692,AH692)</f>
        <v>1.1380600000000001</v>
      </c>
      <c r="AK692">
        <f t="shared" si="261"/>
        <v>106.6954125880885</v>
      </c>
      <c r="AN692" s="22"/>
      <c r="AP692" s="2">
        <v>39156</v>
      </c>
      <c r="AQ692">
        <v>118.44140625</v>
      </c>
      <c r="AR692" s="22">
        <f>_xll.BDH(AR$3&amp;" Govt",$A$8,AP692,AP692)</f>
        <v>1.12391</v>
      </c>
      <c r="AS692">
        <f t="shared" si="263"/>
        <v>105.38335476150226</v>
      </c>
      <c r="AV692" s="22"/>
      <c r="AX692" s="2">
        <v>39156</v>
      </c>
      <c r="AY692">
        <v>109.0390625</v>
      </c>
      <c r="AZ692" s="22">
        <f>_xll.BDH(AZ$3&amp;" Govt",$A$8,AX692,AX692)</f>
        <v>1.10026</v>
      </c>
      <c r="BA692">
        <f t="shared" si="264"/>
        <v>99.102996110010366</v>
      </c>
      <c r="BB692" s="2">
        <v>39156</v>
      </c>
      <c r="BC692">
        <v>108.81640625</v>
      </c>
      <c r="BD692" s="22">
        <f>_xll.BDH(BD$3&amp;" Govt",$A$8,BB692,BB692)</f>
        <v>1.09365</v>
      </c>
      <c r="BE692">
        <f t="shared" si="265"/>
        <v>99.498382709276271</v>
      </c>
      <c r="BH692" s="22"/>
      <c r="BJ692" s="2">
        <v>39156</v>
      </c>
      <c r="BK692">
        <v>106.734375</v>
      </c>
      <c r="BL692" s="22">
        <f>_xll.BDH(BL$3&amp;" Govt",$A$8,BJ692,BJ692)</f>
        <v>1.0720499999999999</v>
      </c>
      <c r="BM692">
        <f t="shared" si="266"/>
        <v>99.561004617321956</v>
      </c>
      <c r="BN692" s="2">
        <v>39331</v>
      </c>
      <c r="BO692">
        <v>103.984375</v>
      </c>
      <c r="BP692" s="22">
        <f>_xll.BDH(BP$3&amp;" Govt",$A$8,BN692,BN692)</f>
        <v>1.0911200000000001</v>
      </c>
      <c r="BQ692">
        <f t="shared" si="267"/>
        <v>95.300585636776887</v>
      </c>
      <c r="BR692" s="2">
        <v>39512</v>
      </c>
      <c r="BS692">
        <v>116.66015625</v>
      </c>
      <c r="BT692" s="22">
        <f>_xll.BDH(BT$3&amp;" Govt",$A$8,BR692,BR692)</f>
        <v>1.0805199999999999</v>
      </c>
      <c r="BU692">
        <f t="shared" si="268"/>
        <v>107.96667923777441</v>
      </c>
      <c r="BV692" s="2">
        <v>39692</v>
      </c>
      <c r="BW692">
        <v>114.07421875</v>
      </c>
      <c r="BX692" s="22">
        <f>_xll.BDH(BX$3&amp;" Govt",$A$8,BV692,BV692)</f>
        <v>1.1024700000000001</v>
      </c>
      <c r="BY692">
        <f t="shared" si="269"/>
        <v>103.47149468919788</v>
      </c>
      <c r="BZ692" s="2">
        <v>39874</v>
      </c>
      <c r="CA692">
        <v>105.60546875</v>
      </c>
      <c r="CB692" s="22">
        <f>_xll.BDH(CB$3&amp;" Govt",$A$8,BZ692,BZ692)</f>
        <v>1.0411299999999999</v>
      </c>
      <c r="CC692">
        <f t="shared" si="270"/>
        <v>101.43350854360168</v>
      </c>
      <c r="CD692" s="2">
        <v>40056</v>
      </c>
      <c r="CE692">
        <v>112.19921875</v>
      </c>
      <c r="CF692" s="22">
        <f>_xll.BDH(CF$3&amp;" Govt",$A$8,CD692,CD692)</f>
        <v>1.0692699999999999</v>
      </c>
      <c r="CG692">
        <f t="shared" si="271"/>
        <v>104.93067115882799</v>
      </c>
      <c r="CJ692" s="22"/>
      <c r="CN692" s="22"/>
      <c r="CR692" s="22"/>
      <c r="CV692" s="22"/>
      <c r="CZ692" s="22"/>
      <c r="DB692" s="2">
        <v>39161</v>
      </c>
      <c r="DC692">
        <v>109.08203125</v>
      </c>
      <c r="DD692" s="22">
        <f>_xll.BDH(DD$3&amp;" Govt",$A$8,DB692,DB692)</f>
        <v>1.0725800000000001</v>
      </c>
      <c r="DE692">
        <f t="shared" si="272"/>
        <v>101.70060158682801</v>
      </c>
      <c r="DF692" s="2">
        <v>39702</v>
      </c>
      <c r="DG692">
        <v>109.77734375</v>
      </c>
      <c r="DH692" s="22">
        <f>_xll.BDH(DH$3&amp;" Govt",$A$8,DF692,DF692)</f>
        <v>1.1044</v>
      </c>
      <c r="DI692">
        <f t="shared" si="273"/>
        <v>99.399985286128214</v>
      </c>
      <c r="DJ692" s="2">
        <v>40066</v>
      </c>
      <c r="DK692">
        <v>111.44140625</v>
      </c>
      <c r="DL692" s="22">
        <f>_xll.BDH(DL$3&amp;" Govt",$A$8,DJ692,DJ692)</f>
        <v>1.0690500000000001</v>
      </c>
      <c r="DM692">
        <f t="shared" si="274"/>
        <v>104.24339951358682</v>
      </c>
      <c r="DP692" s="22"/>
    </row>
    <row r="693" spans="4:120" x14ac:dyDescent="0.25">
      <c r="D693" s="2"/>
      <c r="H693" s="22"/>
      <c r="I693" s="14"/>
      <c r="J693" s="2">
        <v>39157</v>
      </c>
      <c r="K693">
        <v>127.78125</v>
      </c>
      <c r="L693" s="22">
        <f>_xll.BDH(L$3&amp;" Govt",$A$8,J693,J693)</f>
        <v>1.2509600000000001</v>
      </c>
      <c r="M693">
        <f t="shared" si="255"/>
        <v>102.14655144848756</v>
      </c>
      <c r="N693" s="2">
        <v>39157</v>
      </c>
      <c r="O693">
        <v>128.56640625</v>
      </c>
      <c r="P693" s="22">
        <f>_xll.BDH(P$3&amp;" Govt",$A$8,N693,N693)</f>
        <v>1.23231</v>
      </c>
      <c r="Q693">
        <f t="shared" si="256"/>
        <v>104.32959746330063</v>
      </c>
      <c r="R693" s="2">
        <v>39157</v>
      </c>
      <c r="S693">
        <v>128.7421875</v>
      </c>
      <c r="T693" s="22">
        <f>_xll.BDH(T$3&amp;" Govt",$A$8,R693,R693)</f>
        <v>1.2012100000000001</v>
      </c>
      <c r="U693">
        <f t="shared" si="257"/>
        <v>107.17708602159489</v>
      </c>
      <c r="V693" s="2">
        <v>39254</v>
      </c>
      <c r="W693">
        <v>103.41796875</v>
      </c>
      <c r="X693" s="22">
        <f>_xll.BDH(X$3&amp;" Govt",$A$8,V693,V693)</f>
        <v>1.08866</v>
      </c>
      <c r="Y693">
        <f t="shared" si="258"/>
        <v>94.995654060955673</v>
      </c>
      <c r="Z693" s="2">
        <v>39157</v>
      </c>
      <c r="AA693">
        <v>123.39453125</v>
      </c>
      <c r="AB693" s="22">
        <f>_xll.BDH(AB$3&amp;" Govt",$A$8,Z693,Z693)</f>
        <v>1.1611799999999999</v>
      </c>
      <c r="AC693">
        <f t="shared" si="259"/>
        <v>106.26649722695879</v>
      </c>
      <c r="AD693" s="2">
        <v>39794</v>
      </c>
      <c r="AE693">
        <v>105.7890625</v>
      </c>
      <c r="AF693" s="22">
        <f>_xll.BDH(AF$3&amp;" Govt",$A$8,AD693,AD693)</f>
        <v>1.0983000000000001</v>
      </c>
      <c r="AG693">
        <f t="shared" si="260"/>
        <v>96.320734316671221</v>
      </c>
      <c r="AH693" s="2">
        <v>39157</v>
      </c>
      <c r="AI693">
        <v>121.58203125</v>
      </c>
      <c r="AJ693" s="22">
        <f>_xll.BDH(AJ$3&amp;" Govt",$A$8,AH693,AH693)</f>
        <v>1.1381699999999999</v>
      </c>
      <c r="AK693">
        <f t="shared" si="261"/>
        <v>106.82238264055458</v>
      </c>
      <c r="AN693" s="22"/>
      <c r="AP693" s="2">
        <v>39157</v>
      </c>
      <c r="AQ693">
        <v>118.5390625</v>
      </c>
      <c r="AR693" s="22">
        <f>_xll.BDH(AR$3&amp;" Govt",$A$8,AP693,AP693)</f>
        <v>1.12402</v>
      </c>
      <c r="AS693">
        <f t="shared" si="263"/>
        <v>105.45992286614117</v>
      </c>
      <c r="AV693" s="22"/>
      <c r="AX693" s="2">
        <v>39157</v>
      </c>
      <c r="AY693">
        <v>109.19140625</v>
      </c>
      <c r="AZ693" s="22">
        <f>_xll.BDH(AZ$3&amp;" Govt",$A$8,AX693,AX693)</f>
        <v>1.1003700000000001</v>
      </c>
      <c r="BA693">
        <f t="shared" si="264"/>
        <v>99.231536892136276</v>
      </c>
      <c r="BB693" s="2">
        <v>39157</v>
      </c>
      <c r="BC693">
        <v>108.94921875</v>
      </c>
      <c r="BD693" s="22">
        <f>_xll.BDH(BD$3&amp;" Govt",$A$8,BB693,BB693)</f>
        <v>1.0937600000000001</v>
      </c>
      <c r="BE693">
        <f t="shared" si="265"/>
        <v>99.609803567510241</v>
      </c>
      <c r="BH693" s="22"/>
      <c r="BJ693" s="2">
        <v>39157</v>
      </c>
      <c r="BK693">
        <v>106.8828125</v>
      </c>
      <c r="BL693" s="22">
        <f>_xll.BDH(BL$3&amp;" Govt",$A$8,BJ693,BJ693)</f>
        <v>1.07216</v>
      </c>
      <c r="BM693">
        <f t="shared" si="266"/>
        <v>99.689237147440679</v>
      </c>
      <c r="BN693" s="2">
        <v>39332</v>
      </c>
      <c r="BO693">
        <v>105.05078125</v>
      </c>
      <c r="BP693" s="22">
        <f>_xll.BDH(BP$3&amp;" Govt",$A$8,BN693,BN693)</f>
        <v>1.09111</v>
      </c>
      <c r="BQ693">
        <f t="shared" si="267"/>
        <v>96.278818130161028</v>
      </c>
      <c r="BR693" s="2">
        <v>39513</v>
      </c>
      <c r="BS693">
        <v>117.20703125</v>
      </c>
      <c r="BT693" s="22">
        <f>_xll.BDH(BT$3&amp;" Govt",$A$8,BR693,BR693)</f>
        <v>1.0806899999999999</v>
      </c>
      <c r="BU693">
        <f t="shared" si="268"/>
        <v>108.45573776938808</v>
      </c>
      <c r="BV693" s="2">
        <v>39693</v>
      </c>
      <c r="BW693">
        <v>113.9453125</v>
      </c>
      <c r="BX693" s="22">
        <f>_xll.BDH(BX$3&amp;" Govt",$A$8,BV693,BV693)</f>
        <v>1.10266</v>
      </c>
      <c r="BY693">
        <f t="shared" si="269"/>
        <v>103.33676065151543</v>
      </c>
      <c r="BZ693" s="2">
        <v>39875</v>
      </c>
      <c r="CA693">
        <v>105.30078125</v>
      </c>
      <c r="CB693" s="22">
        <f>_xll.BDH(CB$3&amp;" Govt",$A$8,BZ693,BZ693)</f>
        <v>1.0412699999999999</v>
      </c>
      <c r="CC693">
        <f t="shared" si="270"/>
        <v>101.12725926032634</v>
      </c>
      <c r="CD693" s="2">
        <v>40057</v>
      </c>
      <c r="CE693">
        <v>112.46875</v>
      </c>
      <c r="CF693" s="22">
        <f>_xll.BDH(CF$3&amp;" Govt",$A$8,CD693,CD693)</f>
        <v>1.0695600000000001</v>
      </c>
      <c r="CG693">
        <f t="shared" si="271"/>
        <v>105.15422229701933</v>
      </c>
      <c r="CJ693" s="22"/>
      <c r="CN693" s="22"/>
      <c r="CR693" s="22"/>
      <c r="CV693" s="22"/>
      <c r="CZ693" s="22"/>
      <c r="DB693" s="2">
        <v>39162</v>
      </c>
      <c r="DC693">
        <v>109.8203125</v>
      </c>
      <c r="DD693" s="22">
        <f>_xll.BDH(DD$3&amp;" Govt",$A$8,DB693,DB693)</f>
        <v>1.0726800000000001</v>
      </c>
      <c r="DE693">
        <f t="shared" si="272"/>
        <v>102.37937921840623</v>
      </c>
      <c r="DF693" s="2">
        <v>39703</v>
      </c>
      <c r="DG693">
        <v>108.09375</v>
      </c>
      <c r="DH693" s="22">
        <f>_xll.BDH(DH$3&amp;" Govt",$A$8,DF693,DF693)</f>
        <v>1.10459</v>
      </c>
      <c r="DI693">
        <f t="shared" si="273"/>
        <v>97.858707755818898</v>
      </c>
      <c r="DJ693" s="2">
        <v>40067</v>
      </c>
      <c r="DK693">
        <v>111.62890625</v>
      </c>
      <c r="DL693" s="22">
        <f>_xll.BDH(DL$3&amp;" Govt",$A$8,DJ693,DJ693)</f>
        <v>1.069</v>
      </c>
      <c r="DM693">
        <f t="shared" si="274"/>
        <v>104.42367282507017</v>
      </c>
      <c r="DP693" s="22"/>
    </row>
    <row r="694" spans="4:120" x14ac:dyDescent="0.25">
      <c r="D694" s="2"/>
      <c r="H694" s="22"/>
      <c r="I694" s="14"/>
      <c r="J694" s="2">
        <v>39160</v>
      </c>
      <c r="K694">
        <v>127.8046875</v>
      </c>
      <c r="L694" s="22">
        <f>_xll.BDH(L$3&amp;" Govt",$A$8,J694,J694)</f>
        <v>1.2513300000000001</v>
      </c>
      <c r="M694">
        <f t="shared" si="255"/>
        <v>102.13507827671357</v>
      </c>
      <c r="N694" s="2">
        <v>39160</v>
      </c>
      <c r="O694">
        <v>128.57421875</v>
      </c>
      <c r="P694" s="22">
        <f>_xll.BDH(P$3&amp;" Govt",$A$8,N694,N694)</f>
        <v>1.2326699999999999</v>
      </c>
      <c r="Q694">
        <f t="shared" si="256"/>
        <v>104.3054659803516</v>
      </c>
      <c r="R694" s="2">
        <v>39160</v>
      </c>
      <c r="S694">
        <v>128.76953125</v>
      </c>
      <c r="T694" s="22">
        <f>_xll.BDH(T$3&amp;" Govt",$A$8,R694,R694)</f>
        <v>1.20157</v>
      </c>
      <c r="U694">
        <f t="shared" si="257"/>
        <v>107.16773159283271</v>
      </c>
      <c r="V694" s="2">
        <v>39255</v>
      </c>
      <c r="W694">
        <v>103.64453125</v>
      </c>
      <c r="X694" s="22">
        <f>_xll.BDH(X$3&amp;" Govt",$A$8,V694,V694)</f>
        <v>1.0888899999999999</v>
      </c>
      <c r="Y694">
        <f t="shared" si="258"/>
        <v>95.183656062595858</v>
      </c>
      <c r="Z694" s="2">
        <v>39160</v>
      </c>
      <c r="AA694">
        <v>123.3984375</v>
      </c>
      <c r="AB694" s="22">
        <f>_xll.BDH(AB$3&amp;" Govt",$A$8,Z694,Z694)</f>
        <v>1.1615199999999999</v>
      </c>
      <c r="AC694">
        <f t="shared" si="259"/>
        <v>106.23875396032786</v>
      </c>
      <c r="AD694" s="2">
        <v>39797</v>
      </c>
      <c r="AE694">
        <v>105.67578125</v>
      </c>
      <c r="AF694" s="22">
        <f>_xll.BDH(AF$3&amp;" Govt",$A$8,AD694,AD694)</f>
        <v>1.0972299999999999</v>
      </c>
      <c r="AG694">
        <f t="shared" si="260"/>
        <v>96.311421716504299</v>
      </c>
      <c r="AH694" s="2">
        <v>39160</v>
      </c>
      <c r="AI694">
        <v>121.55078125</v>
      </c>
      <c r="AJ694" s="22">
        <f>_xll.BDH(AJ$3&amp;" Govt",$A$8,AH694,AH694)</f>
        <v>1.1385000000000001</v>
      </c>
      <c r="AK694">
        <f t="shared" si="261"/>
        <v>106.76397123407992</v>
      </c>
      <c r="AN694" s="22"/>
      <c r="AP694" s="2">
        <v>39160</v>
      </c>
      <c r="AQ694">
        <v>118.5078125</v>
      </c>
      <c r="AR694" s="22">
        <f>_xll.BDH(AR$3&amp;" Govt",$A$8,AP694,AP694)</f>
        <v>1.12435</v>
      </c>
      <c r="AS694">
        <f t="shared" si="263"/>
        <v>105.40117623515809</v>
      </c>
      <c r="AV694" s="22"/>
      <c r="AX694" s="2">
        <v>39160</v>
      </c>
      <c r="AY694">
        <v>109.12109375</v>
      </c>
      <c r="AZ694" s="22">
        <f>_xll.BDH(AZ$3&amp;" Govt",$A$8,AX694,AX694)</f>
        <v>1.1006899999999999</v>
      </c>
      <c r="BA694">
        <f t="shared" si="264"/>
        <v>99.138807248180697</v>
      </c>
      <c r="BB694" s="2">
        <v>39160</v>
      </c>
      <c r="BC694">
        <v>108.8671875</v>
      </c>
      <c r="BD694" s="22">
        <f>_xll.BDH(BD$3&amp;" Govt",$A$8,BB694,BB694)</f>
        <v>1.0940799999999999</v>
      </c>
      <c r="BE694">
        <f t="shared" si="265"/>
        <v>99.505691996928931</v>
      </c>
      <c r="BH694" s="22"/>
      <c r="BJ694" s="2">
        <v>39160</v>
      </c>
      <c r="BK694">
        <v>106.80078125</v>
      </c>
      <c r="BL694" s="22">
        <f>_xll.BDH(BL$3&amp;" Govt",$A$8,BJ694,BJ694)</f>
        <v>1.07247</v>
      </c>
      <c r="BM694">
        <f t="shared" si="266"/>
        <v>99.583933583223768</v>
      </c>
      <c r="BN694" s="2">
        <v>39335</v>
      </c>
      <c r="BO694">
        <v>105.46484375</v>
      </c>
      <c r="BP694" s="22">
        <f>_xll.BDH(BP$3&amp;" Govt",$A$8,BN694,BN694)</f>
        <v>1.09108</v>
      </c>
      <c r="BQ694">
        <f t="shared" si="267"/>
        <v>96.660963219928874</v>
      </c>
      <c r="BR694" s="2">
        <v>39514</v>
      </c>
      <c r="BS694">
        <v>118.0078125</v>
      </c>
      <c r="BT694" s="22">
        <f>_xll.BDH(BT$3&amp;" Govt",$A$8,BR694,BR694)</f>
        <v>1.0808599999999999</v>
      </c>
      <c r="BU694">
        <f t="shared" si="268"/>
        <v>109.17955378124827</v>
      </c>
      <c r="BV694" s="2">
        <v>39694</v>
      </c>
      <c r="BW694">
        <v>113.8515625</v>
      </c>
      <c r="BX694" s="22">
        <f>_xll.BDH(BX$3&amp;" Govt",$A$8,BV694,BV694)</f>
        <v>1.1028500000000001</v>
      </c>
      <c r="BY694">
        <f t="shared" si="269"/>
        <v>103.23395067325565</v>
      </c>
      <c r="BZ694" s="2">
        <v>39876</v>
      </c>
      <c r="CA694">
        <v>104.703125</v>
      </c>
      <c r="CB694" s="22">
        <f>_xll.BDH(CB$3&amp;" Govt",$A$8,BZ694,BZ694)</f>
        <v>1.04142</v>
      </c>
      <c r="CC694">
        <f t="shared" si="270"/>
        <v>100.53880758963723</v>
      </c>
      <c r="CD694" s="2">
        <v>40058</v>
      </c>
      <c r="CE694">
        <v>112.5859375</v>
      </c>
      <c r="CF694" s="22">
        <f>_xll.BDH(CF$3&amp;" Govt",$A$8,CD694,CD694)</f>
        <v>1.06951</v>
      </c>
      <c r="CG694">
        <f t="shared" si="271"/>
        <v>105.26870950248245</v>
      </c>
      <c r="CJ694" s="22"/>
      <c r="CN694" s="22"/>
      <c r="CR694" s="22"/>
      <c r="CV694" s="22"/>
      <c r="CZ694" s="22"/>
      <c r="DB694" s="2">
        <v>39163</v>
      </c>
      <c r="DC694">
        <v>109.25390625</v>
      </c>
      <c r="DD694" s="22">
        <f>_xll.BDH(DD$3&amp;" Govt",$A$8,DB694,DB694)</f>
        <v>1.0727899999999999</v>
      </c>
      <c r="DE694">
        <f t="shared" si="272"/>
        <v>101.84090665461088</v>
      </c>
      <c r="DF694" s="2">
        <v>39706</v>
      </c>
      <c r="DG694">
        <v>110.87890625</v>
      </c>
      <c r="DH694" s="22">
        <f>_xll.BDH(DH$3&amp;" Govt",$A$8,DF694,DF694)</f>
        <v>1.10517</v>
      </c>
      <c r="DI694">
        <f t="shared" si="273"/>
        <v>100.32746658885058</v>
      </c>
      <c r="DJ694" s="2">
        <v>40070</v>
      </c>
      <c r="DK694">
        <v>110.9453125</v>
      </c>
      <c r="DL694" s="22">
        <f>_xll.BDH(DL$3&amp;" Govt",$A$8,DJ694,DJ694)</f>
        <v>1.0688299999999999</v>
      </c>
      <c r="DM694">
        <f t="shared" si="274"/>
        <v>103.80070965448201</v>
      </c>
      <c r="DP694" s="22"/>
    </row>
    <row r="695" spans="4:120" x14ac:dyDescent="0.25">
      <c r="D695" s="2"/>
      <c r="H695" s="22"/>
      <c r="I695" s="14"/>
      <c r="J695" s="2">
        <v>39161</v>
      </c>
      <c r="K695">
        <v>127.828125</v>
      </c>
      <c r="L695" s="22">
        <f>_xll.BDH(L$3&amp;" Govt",$A$8,J695,J695)</f>
        <v>1.25145</v>
      </c>
      <c r="M695">
        <f t="shared" si="255"/>
        <v>102.14401294498383</v>
      </c>
      <c r="N695" s="2">
        <v>39161</v>
      </c>
      <c r="O695">
        <v>128.63671875</v>
      </c>
      <c r="P695" s="22">
        <f>_xll.BDH(P$3&amp;" Govt",$A$8,N695,N695)</f>
        <v>1.2327900000000001</v>
      </c>
      <c r="Q695">
        <f t="shared" si="256"/>
        <v>104.34601087776507</v>
      </c>
      <c r="R695" s="2">
        <v>39161</v>
      </c>
      <c r="S695">
        <v>128.81640625</v>
      </c>
      <c r="T695" s="22">
        <f>_xll.BDH(T$3&amp;" Govt",$A$8,R695,R695)</f>
        <v>1.2016800000000001</v>
      </c>
      <c r="U695">
        <f t="shared" si="257"/>
        <v>107.1969295070235</v>
      </c>
      <c r="V695" s="2">
        <v>39258</v>
      </c>
      <c r="W695">
        <v>103.72265625</v>
      </c>
      <c r="X695" s="22">
        <f>_xll.BDH(X$3&amp;" Govt",$A$8,V695,V695)</f>
        <v>1.0895999999999999</v>
      </c>
      <c r="Y695">
        <f t="shared" si="258"/>
        <v>95.193333562775337</v>
      </c>
      <c r="Z695" s="2">
        <v>39161</v>
      </c>
      <c r="AA695">
        <v>123.45703125</v>
      </c>
      <c r="AB695" s="22">
        <f>_xll.BDH(AB$3&amp;" Govt",$A$8,Z695,Z695)</f>
        <v>1.16164</v>
      </c>
      <c r="AC695">
        <f t="shared" si="259"/>
        <v>106.27821980131539</v>
      </c>
      <c r="AD695" s="2">
        <v>39798</v>
      </c>
      <c r="AE695">
        <v>106.60546875</v>
      </c>
      <c r="AF695" s="22">
        <f>_xll.BDH(AF$3&amp;" Govt",$A$8,AD695,AD695)</f>
        <v>1.09687</v>
      </c>
      <c r="AG695">
        <f t="shared" si="260"/>
        <v>97.190613974308718</v>
      </c>
      <c r="AH695" s="2">
        <v>39161</v>
      </c>
      <c r="AI695">
        <v>121.609375</v>
      </c>
      <c r="AJ695" s="22">
        <f>_xll.BDH(AJ$3&amp;" Govt",$A$8,AH695,AH695)</f>
        <v>1.1386099999999999</v>
      </c>
      <c r="AK695">
        <f t="shared" si="261"/>
        <v>106.80511764344246</v>
      </c>
      <c r="AN695" s="22"/>
      <c r="AP695" s="2">
        <v>39161</v>
      </c>
      <c r="AQ695">
        <v>118.59765625</v>
      </c>
      <c r="AR695" s="22">
        <f>_xll.BDH(AR$3&amp;" Govt",$A$8,AP695,AP695)</f>
        <v>1.12446</v>
      </c>
      <c r="AS695">
        <f t="shared" si="263"/>
        <v>105.47076485601978</v>
      </c>
      <c r="AV695" s="22"/>
      <c r="AX695" s="2">
        <v>39161</v>
      </c>
      <c r="AY695">
        <v>109.20703125</v>
      </c>
      <c r="AZ695" s="22">
        <f>_xll.BDH(AZ$3&amp;" Govt",$A$8,AX695,AX695)</f>
        <v>1.1008</v>
      </c>
      <c r="BA695">
        <f t="shared" si="264"/>
        <v>99.206968795421517</v>
      </c>
      <c r="BB695" s="2">
        <v>39161</v>
      </c>
      <c r="BC695">
        <v>108.984375</v>
      </c>
      <c r="BD695" s="22">
        <f>_xll.BDH(BD$3&amp;" Govt",$A$8,BB695,BB695)</f>
        <v>1.09419</v>
      </c>
      <c r="BE695">
        <f t="shared" si="265"/>
        <v>99.602788363995288</v>
      </c>
      <c r="BH695" s="22"/>
      <c r="BJ695" s="2">
        <v>39161</v>
      </c>
      <c r="BK695">
        <v>106.8671875</v>
      </c>
      <c r="BL695" s="22">
        <f>_xll.BDH(BL$3&amp;" Govt",$A$8,BJ695,BJ695)</f>
        <v>1.0725800000000001</v>
      </c>
      <c r="BM695">
        <f t="shared" si="266"/>
        <v>99.635633239478636</v>
      </c>
      <c r="BN695" s="2">
        <v>39336</v>
      </c>
      <c r="BO695">
        <v>105.33203125</v>
      </c>
      <c r="BP695" s="22">
        <f>_xll.BDH(BP$3&amp;" Govt",$A$8,BN695,BN695)</f>
        <v>1.09107</v>
      </c>
      <c r="BQ695">
        <f t="shared" si="267"/>
        <v>96.540122311125771</v>
      </c>
      <c r="BR695" s="2">
        <v>39517</v>
      </c>
      <c r="BS695">
        <v>118.40234375</v>
      </c>
      <c r="BT695" s="22">
        <f>_xll.BDH(BT$3&amp;" Govt",$A$8,BR695,BR695)</f>
        <v>1.08138</v>
      </c>
      <c r="BU695">
        <f t="shared" si="268"/>
        <v>109.49189346020825</v>
      </c>
      <c r="BV695" s="2">
        <v>39695</v>
      </c>
      <c r="BW695">
        <v>114.015625</v>
      </c>
      <c r="BX695" s="22">
        <f>_xll.BDH(BX$3&amp;" Govt",$A$8,BV695,BV695)</f>
        <v>1.1030500000000001</v>
      </c>
      <c r="BY695">
        <f t="shared" si="269"/>
        <v>103.36396808848193</v>
      </c>
      <c r="BZ695" s="2">
        <v>39877</v>
      </c>
      <c r="CA695">
        <v>105.4765625</v>
      </c>
      <c r="CB695" s="22">
        <f>_xll.BDH(CB$3&amp;" Govt",$A$8,BZ695,BZ695)</f>
        <v>1.0415700000000001</v>
      </c>
      <c r="CC695">
        <f t="shared" si="270"/>
        <v>101.26689756809431</v>
      </c>
      <c r="CD695" s="2">
        <v>40059</v>
      </c>
      <c r="CE695">
        <v>113.00390625</v>
      </c>
      <c r="CF695" s="22">
        <f>_xll.BDH(CF$3&amp;" Govt",$A$8,CD695,CD695)</f>
        <v>1.06945</v>
      </c>
      <c r="CG695">
        <f t="shared" si="271"/>
        <v>105.66544134835664</v>
      </c>
      <c r="CJ695" s="22"/>
      <c r="CN695" s="22"/>
      <c r="CR695" s="22"/>
      <c r="CV695" s="22"/>
      <c r="CZ695" s="22"/>
      <c r="DB695" s="2">
        <v>39164</v>
      </c>
      <c r="DC695">
        <v>109.1875</v>
      </c>
      <c r="DD695" s="22">
        <f>_xll.BDH(DD$3&amp;" Govt",$A$8,DB695,DB695)</f>
        <v>1.0728899999999999</v>
      </c>
      <c r="DE695">
        <f t="shared" si="272"/>
        <v>101.76951970845101</v>
      </c>
      <c r="DF695" s="2">
        <v>39707</v>
      </c>
      <c r="DG695">
        <v>108.296875</v>
      </c>
      <c r="DH695" s="22">
        <f>_xll.BDH(DH$3&amp;" Govt",$A$8,DF695,DF695)</f>
        <v>1.1053599999999999</v>
      </c>
      <c r="DI695">
        <f t="shared" si="273"/>
        <v>97.974302489686622</v>
      </c>
      <c r="DJ695" s="2">
        <v>40071</v>
      </c>
      <c r="DK695">
        <v>110.96484375</v>
      </c>
      <c r="DL695" s="22">
        <f>_xll.BDH(DL$3&amp;" Govt",$A$8,DJ695,DJ695)</f>
        <v>1.06877</v>
      </c>
      <c r="DM695">
        <f t="shared" si="274"/>
        <v>103.82481146551643</v>
      </c>
      <c r="DP695" s="22"/>
    </row>
    <row r="696" spans="4:120" x14ac:dyDescent="0.25">
      <c r="D696" s="2"/>
      <c r="H696" s="22"/>
      <c r="I696" s="14"/>
      <c r="J696" s="2">
        <v>39162</v>
      </c>
      <c r="K696">
        <v>127.9140625</v>
      </c>
      <c r="L696" s="22">
        <f>_xll.BDH(L$3&amp;" Govt",$A$8,J696,J696)</f>
        <v>1.2515700000000001</v>
      </c>
      <c r="M696">
        <f t="shared" si="255"/>
        <v>102.20288317872752</v>
      </c>
      <c r="N696" s="2">
        <v>39162</v>
      </c>
      <c r="O696">
        <v>128.77734375</v>
      </c>
      <c r="P696" s="22">
        <f>_xll.BDH(P$3&amp;" Govt",$A$8,N696,N696)</f>
        <v>1.23291</v>
      </c>
      <c r="Q696">
        <f t="shared" si="256"/>
        <v>104.44991422731587</v>
      </c>
      <c r="R696" s="2">
        <v>39162</v>
      </c>
      <c r="S696">
        <v>129.01171875</v>
      </c>
      <c r="T696" s="22">
        <f>_xll.BDH(T$3&amp;" Govt",$A$8,R696,R696)</f>
        <v>1.2018</v>
      </c>
      <c r="U696">
        <f t="shared" si="257"/>
        <v>107.34874251123316</v>
      </c>
      <c r="V696" s="2">
        <v>39259</v>
      </c>
      <c r="W696">
        <v>103.62890625</v>
      </c>
      <c r="X696" s="22">
        <f>_xll.BDH(X$3&amp;" Govt",$A$8,V696,V696)</f>
        <v>1.0898300000000001</v>
      </c>
      <c r="Y696">
        <f t="shared" si="258"/>
        <v>95.087221172109409</v>
      </c>
      <c r="Z696" s="2">
        <v>39162</v>
      </c>
      <c r="AA696">
        <v>123.734375</v>
      </c>
      <c r="AB696" s="22">
        <f>_xll.BDH(AB$3&amp;" Govt",$A$8,Z696,Z696)</f>
        <v>1.1617500000000001</v>
      </c>
      <c r="AC696">
        <f t="shared" si="259"/>
        <v>106.50688616311598</v>
      </c>
      <c r="AD696" s="2">
        <v>39799</v>
      </c>
      <c r="AE696">
        <v>107.77734375</v>
      </c>
      <c r="AF696" s="22">
        <f>_xll.BDH(AF$3&amp;" Govt",$A$8,AD696,AD696)</f>
        <v>1.0965100000000001</v>
      </c>
      <c r="AG696">
        <f t="shared" si="260"/>
        <v>98.291254753718604</v>
      </c>
      <c r="AH696" s="2">
        <v>39162</v>
      </c>
      <c r="AI696">
        <v>121.93359375</v>
      </c>
      <c r="AJ696" s="22">
        <f>_xll.BDH(AJ$3&amp;" Govt",$A$8,AH696,AH696)</f>
        <v>1.13873</v>
      </c>
      <c r="AK696">
        <f t="shared" si="261"/>
        <v>107.07858206071676</v>
      </c>
      <c r="AN696" s="22"/>
      <c r="AP696" s="2">
        <v>39162</v>
      </c>
      <c r="AQ696">
        <v>118.8984375</v>
      </c>
      <c r="AR696" s="22">
        <f>_xll.BDH(AR$3&amp;" Govt",$A$8,AP696,AP696)</f>
        <v>1.1245700000000001</v>
      </c>
      <c r="AS696">
        <f t="shared" si="263"/>
        <v>105.72791155730634</v>
      </c>
      <c r="AV696" s="22"/>
      <c r="AX696" s="2">
        <v>39162</v>
      </c>
      <c r="AY696">
        <v>109.49609375</v>
      </c>
      <c r="AZ696" s="22">
        <f>_xll.BDH(AZ$3&amp;" Govt",$A$8,AX696,AX696)</f>
        <v>1.1009100000000001</v>
      </c>
      <c r="BA696">
        <f t="shared" si="264"/>
        <v>99.459623175373096</v>
      </c>
      <c r="BB696" s="2">
        <v>39162</v>
      </c>
      <c r="BC696">
        <v>109.29296875</v>
      </c>
      <c r="BD696" s="22">
        <f>_xll.BDH(BD$3&amp;" Govt",$A$8,BB696,BB696)</f>
        <v>1.09429</v>
      </c>
      <c r="BE696">
        <f t="shared" si="265"/>
        <v>99.875689945078548</v>
      </c>
      <c r="BH696" s="22"/>
      <c r="BJ696" s="2">
        <v>39162</v>
      </c>
      <c r="BK696">
        <v>107.19921875</v>
      </c>
      <c r="BL696" s="22">
        <f>_xll.BDH(BL$3&amp;" Govt",$A$8,BJ696,BJ696)</f>
        <v>1.0726800000000001</v>
      </c>
      <c r="BM696">
        <f t="shared" si="266"/>
        <v>99.935879059924673</v>
      </c>
      <c r="BN696" s="2">
        <v>39337</v>
      </c>
      <c r="BO696">
        <v>105.234375</v>
      </c>
      <c r="BP696" s="22">
        <f>_xll.BDH(BP$3&amp;" Govt",$A$8,BN696,BN696)</f>
        <v>1.0910599999999999</v>
      </c>
      <c r="BQ696">
        <f t="shared" si="267"/>
        <v>96.45150129232124</v>
      </c>
      <c r="BR696" s="2">
        <v>39518</v>
      </c>
      <c r="BS696">
        <v>117.26171875</v>
      </c>
      <c r="BT696" s="22">
        <f>_xll.BDH(BT$3&amp;" Govt",$A$8,BR696,BR696)</f>
        <v>1.08155</v>
      </c>
      <c r="BU696">
        <f t="shared" si="268"/>
        <v>108.42006264157921</v>
      </c>
      <c r="BV696" s="2">
        <v>39696</v>
      </c>
      <c r="BW696">
        <v>113.625</v>
      </c>
      <c r="BX696" s="22">
        <f>_xll.BDH(BX$3&amp;" Govt",$A$8,BV696,BV696)</f>
        <v>1.10324</v>
      </c>
      <c r="BY696">
        <f t="shared" si="269"/>
        <v>102.99209600812154</v>
      </c>
      <c r="BZ696" s="2">
        <v>39878</v>
      </c>
      <c r="CA696">
        <v>105.00390625</v>
      </c>
      <c r="CB696" s="22">
        <f>_xll.BDH(CB$3&amp;" Govt",$A$8,BZ696,BZ696)</f>
        <v>1.0417099999999999</v>
      </c>
      <c r="CC696">
        <f t="shared" si="270"/>
        <v>100.79955673843969</v>
      </c>
      <c r="CD696" s="2">
        <v>40060</v>
      </c>
      <c r="CE696">
        <v>113.125</v>
      </c>
      <c r="CF696" s="22">
        <f>_xll.BDH(CF$3&amp;" Govt",$A$8,CD696,CD696)</f>
        <v>1.0693900000000001</v>
      </c>
      <c r="CG696">
        <f t="shared" si="271"/>
        <v>105.78460617735344</v>
      </c>
      <c r="CJ696" s="22"/>
      <c r="CN696" s="22"/>
      <c r="CR696" s="22"/>
      <c r="CV696" s="22"/>
      <c r="CZ696" s="22"/>
      <c r="DB696" s="2">
        <v>39167</v>
      </c>
      <c r="DC696">
        <v>109.4921875</v>
      </c>
      <c r="DD696" s="22">
        <f>_xll.BDH(DD$3&amp;" Govt",$A$8,DB696,DB696)</f>
        <v>1.07321</v>
      </c>
      <c r="DE696">
        <f t="shared" si="272"/>
        <v>102.02307796237456</v>
      </c>
      <c r="DF696" s="2">
        <v>39708</v>
      </c>
      <c r="DG696">
        <v>107.9765625</v>
      </c>
      <c r="DH696" s="22">
        <f>_xll.BDH(DH$3&amp;" Govt",$A$8,DF696,DF696)</f>
        <v>1.1055600000000001</v>
      </c>
      <c r="DI696">
        <f t="shared" si="273"/>
        <v>97.666849831759464</v>
      </c>
      <c r="DJ696" s="2">
        <v>40072</v>
      </c>
      <c r="DK696">
        <v>111.265625</v>
      </c>
      <c r="DL696" s="22">
        <f>_xll.BDH(DL$3&amp;" Govt",$A$8,DJ696,DJ696)</f>
        <v>1.0687199999999999</v>
      </c>
      <c r="DM696">
        <f t="shared" si="274"/>
        <v>104.11110955161315</v>
      </c>
      <c r="DP696" s="22"/>
    </row>
    <row r="697" spans="4:120" x14ac:dyDescent="0.25">
      <c r="D697" s="2"/>
      <c r="H697" s="22"/>
      <c r="I697" s="14"/>
      <c r="J697" s="2">
        <v>39163</v>
      </c>
      <c r="K697">
        <v>127.91796875</v>
      </c>
      <c r="L697" s="22">
        <f>_xll.BDH(L$3&amp;" Govt",$A$8,J697,J697)</f>
        <v>1.25169</v>
      </c>
      <c r="M697">
        <f t="shared" si="255"/>
        <v>102.19620572985325</v>
      </c>
      <c r="N697" s="2">
        <v>39163</v>
      </c>
      <c r="O697">
        <v>128.74609375</v>
      </c>
      <c r="P697" s="22">
        <f>_xll.BDH(P$3&amp;" Govt",$A$8,N697,N697)</f>
        <v>1.2330300000000001</v>
      </c>
      <c r="Q697">
        <f t="shared" si="256"/>
        <v>104.41440496176087</v>
      </c>
      <c r="R697" s="2">
        <v>39163</v>
      </c>
      <c r="S697">
        <v>128.92578125</v>
      </c>
      <c r="T697" s="22">
        <f>_xll.BDH(T$3&amp;" Govt",$A$8,R697,R697)</f>
        <v>1.2019199999999999</v>
      </c>
      <c r="U697">
        <f t="shared" si="257"/>
        <v>107.26652460230299</v>
      </c>
      <c r="V697" s="2">
        <v>39260</v>
      </c>
      <c r="W697">
        <v>103.6171875</v>
      </c>
      <c r="X697" s="22">
        <f>_xll.BDH(X$3&amp;" Govt",$A$8,V697,V697)</f>
        <v>1.0900700000000001</v>
      </c>
      <c r="Y697">
        <f t="shared" si="258"/>
        <v>95.055535424330543</v>
      </c>
      <c r="Z697" s="2">
        <v>39163</v>
      </c>
      <c r="AA697">
        <v>123.578125</v>
      </c>
      <c r="AB697" s="22">
        <f>_xll.BDH(AB$3&amp;" Govt",$A$8,Z697,Z697)</f>
        <v>1.16187</v>
      </c>
      <c r="AC697">
        <f t="shared" si="259"/>
        <v>106.36140446005147</v>
      </c>
      <c r="AD697" s="2">
        <v>39800</v>
      </c>
      <c r="AE697">
        <v>108.41796875</v>
      </c>
      <c r="AF697" s="22">
        <f>_xll.BDH(AF$3&amp;" Govt",$A$8,AD697,AD697)</f>
        <v>1.09615</v>
      </c>
      <c r="AG697">
        <f t="shared" si="260"/>
        <v>98.907967659535657</v>
      </c>
      <c r="AH697" s="2">
        <v>39163</v>
      </c>
      <c r="AI697">
        <v>121.7421875</v>
      </c>
      <c r="AJ697" s="22">
        <f>_xll.BDH(AJ$3&amp;" Govt",$A$8,AH697,AH697)</f>
        <v>1.1388400000000001</v>
      </c>
      <c r="AK697">
        <f t="shared" si="261"/>
        <v>106.90016815355976</v>
      </c>
      <c r="AN697" s="22"/>
      <c r="AP697" s="2">
        <v>39163</v>
      </c>
      <c r="AQ697">
        <v>118.69140625</v>
      </c>
      <c r="AR697" s="22">
        <f>_xll.BDH(AR$3&amp;" Govt",$A$8,AP697,AP697)</f>
        <v>1.1246799999999999</v>
      </c>
      <c r="AS697">
        <f t="shared" si="263"/>
        <v>105.53349063733685</v>
      </c>
      <c r="AV697" s="22"/>
      <c r="AX697" s="2">
        <v>39163</v>
      </c>
      <c r="AY697">
        <v>109.2734375</v>
      </c>
      <c r="AZ697" s="22">
        <f>_xll.BDH(AZ$3&amp;" Govt",$A$8,AX697,AX697)</f>
        <v>1.10101</v>
      </c>
      <c r="BA697">
        <f t="shared" si="264"/>
        <v>99.248360596179865</v>
      </c>
      <c r="BB697" s="2">
        <v>39163</v>
      </c>
      <c r="BC697">
        <v>109.05078125</v>
      </c>
      <c r="BD697" s="22">
        <f>_xll.BDH(BD$3&amp;" Govt",$A$8,BB697,BB697)</f>
        <v>1.0944</v>
      </c>
      <c r="BE697">
        <f t="shared" si="265"/>
        <v>99.644354212353804</v>
      </c>
      <c r="BH697" s="22"/>
      <c r="BJ697" s="2">
        <v>39163</v>
      </c>
      <c r="BK697">
        <v>106.93359375</v>
      </c>
      <c r="BL697" s="22">
        <f>_xll.BDH(BL$3&amp;" Govt",$A$8,BJ697,BJ697)</f>
        <v>1.0727899999999999</v>
      </c>
      <c r="BM697">
        <f t="shared" si="266"/>
        <v>99.678029949943607</v>
      </c>
      <c r="BN697" s="2">
        <v>39338</v>
      </c>
      <c r="BO697">
        <v>104.94921875</v>
      </c>
      <c r="BP697" s="22">
        <f>_xll.BDH(BP$3&amp;" Govt",$A$8,BN697,BN697)</f>
        <v>1.0910500000000001</v>
      </c>
      <c r="BQ697">
        <f t="shared" si="267"/>
        <v>96.191025846661461</v>
      </c>
      <c r="BR697" s="2">
        <v>39519</v>
      </c>
      <c r="BS697">
        <v>118.21484375</v>
      </c>
      <c r="BT697" s="22">
        <f>_xll.BDH(BT$3&amp;" Govt",$A$8,BR697,BR697)</f>
        <v>1.0817300000000001</v>
      </c>
      <c r="BU697">
        <f t="shared" si="268"/>
        <v>109.28313326800587</v>
      </c>
      <c r="BV697" s="2">
        <v>39699</v>
      </c>
      <c r="BW697">
        <v>113.89453125</v>
      </c>
      <c r="BX697" s="22">
        <f>_xll.BDH(BX$3&amp;" Govt",$A$8,BV697,BV697)</f>
        <v>1.10382</v>
      </c>
      <c r="BY697">
        <f t="shared" si="269"/>
        <v>103.18215945534598</v>
      </c>
      <c r="BZ697" s="2">
        <v>39881</v>
      </c>
      <c r="CA697">
        <v>104.71484375</v>
      </c>
      <c r="CB697" s="22">
        <f>_xll.BDH(CB$3&amp;" Govt",$A$8,BZ697,BZ697)</f>
        <v>1.0421499999999999</v>
      </c>
      <c r="CC697">
        <f t="shared" si="270"/>
        <v>100.47962745286188</v>
      </c>
      <c r="CD697" s="2">
        <v>40063</v>
      </c>
      <c r="CE697">
        <v>113.125</v>
      </c>
      <c r="CF697" s="22">
        <f>_xll.BDH(CF$3&amp;" Govt",$A$8,CD697,CD697)</f>
        <v>1.0692200000000001</v>
      </c>
      <c r="CG697">
        <f t="shared" si="271"/>
        <v>105.80142533809692</v>
      </c>
      <c r="CJ697" s="22"/>
      <c r="CN697" s="22"/>
      <c r="CR697" s="22"/>
      <c r="CV697" s="22"/>
      <c r="CZ697" s="22"/>
      <c r="DB697" s="2">
        <v>39168</v>
      </c>
      <c r="DC697">
        <v>109.4921875</v>
      </c>
      <c r="DD697" s="22">
        <f>_xll.BDH(DD$3&amp;" Govt",$A$8,DB697,DB697)</f>
        <v>1.0733200000000001</v>
      </c>
      <c r="DE697">
        <f t="shared" si="272"/>
        <v>102.0126220512056</v>
      </c>
      <c r="DF697" s="2">
        <v>39709</v>
      </c>
      <c r="DG697">
        <v>107.328125</v>
      </c>
      <c r="DH697" s="22">
        <f>_xll.BDH(DH$3&amp;" Govt",$A$8,DF697,DF697)</f>
        <v>1.10575</v>
      </c>
      <c r="DI697">
        <f t="shared" si="273"/>
        <v>97.063644585123214</v>
      </c>
      <c r="DJ697" s="2">
        <v>40073</v>
      </c>
      <c r="DK697">
        <v>111.734375</v>
      </c>
      <c r="DL697" s="22">
        <f>_xll.BDH(DL$3&amp;" Govt",$A$8,DJ697,DJ697)</f>
        <v>1.0686599999999999</v>
      </c>
      <c r="DM697">
        <f t="shared" si="274"/>
        <v>104.55558830685158</v>
      </c>
      <c r="DP697" s="22"/>
    </row>
    <row r="698" spans="4:120" x14ac:dyDescent="0.25">
      <c r="D698" s="2"/>
      <c r="H698" s="22"/>
      <c r="I698" s="14"/>
      <c r="J698" s="2">
        <v>39164</v>
      </c>
      <c r="K698">
        <v>127.95703125</v>
      </c>
      <c r="L698" s="22">
        <f>_xll.BDH(L$3&amp;" Govt",$A$8,J698,J698)</f>
        <v>1.2518199999999999</v>
      </c>
      <c r="M698">
        <f t="shared" si="255"/>
        <v>102.21679734306849</v>
      </c>
      <c r="N698" s="2">
        <v>39164</v>
      </c>
      <c r="O698">
        <v>128.765625</v>
      </c>
      <c r="P698" s="22">
        <f>_xll.BDH(P$3&amp;" Govt",$A$8,N698,N698)</f>
        <v>1.23315</v>
      </c>
      <c r="Q698">
        <f t="shared" si="256"/>
        <v>104.42008271499817</v>
      </c>
      <c r="R698" s="2">
        <v>39164</v>
      </c>
      <c r="S698">
        <v>128.91015625</v>
      </c>
      <c r="T698" s="22">
        <f>_xll.BDH(T$3&amp;" Govt",$A$8,R698,R698)</f>
        <v>1.20204</v>
      </c>
      <c r="U698">
        <f t="shared" si="257"/>
        <v>107.2428174187215</v>
      </c>
      <c r="V698" s="2">
        <v>39261</v>
      </c>
      <c r="W698">
        <v>103.609375</v>
      </c>
      <c r="X698" s="22">
        <f>_xll.BDH(X$3&amp;" Govt",$A$8,V698,V698)</f>
        <v>1.0903</v>
      </c>
      <c r="Y698">
        <f t="shared" si="258"/>
        <v>95.028317894157567</v>
      </c>
      <c r="Z698" s="2">
        <v>39164</v>
      </c>
      <c r="AA698">
        <v>123.5390625</v>
      </c>
      <c r="AB698" s="22">
        <f>_xll.BDH(AB$3&amp;" Govt",$A$8,Z698,Z698)</f>
        <v>1.16198</v>
      </c>
      <c r="AC698">
        <f t="shared" si="259"/>
        <v>106.31771846331262</v>
      </c>
      <c r="AD698" s="2">
        <v>39801</v>
      </c>
      <c r="AE698">
        <v>107.9375</v>
      </c>
      <c r="AF698" s="22">
        <f>_xll.BDH(AF$3&amp;" Govt",$A$8,AD698,AD698)</f>
        <v>1.09579</v>
      </c>
      <c r="AG698">
        <f t="shared" si="260"/>
        <v>98.501993995199811</v>
      </c>
      <c r="AH698" s="2">
        <v>39164</v>
      </c>
      <c r="AI698">
        <v>121.6328125</v>
      </c>
      <c r="AJ698" s="22">
        <f>_xll.BDH(AJ$3&amp;" Govt",$A$8,AH698,AH698)</f>
        <v>1.1389499999999999</v>
      </c>
      <c r="AK698">
        <f t="shared" si="261"/>
        <v>106.79381228324334</v>
      </c>
      <c r="AN698" s="22"/>
      <c r="AP698" s="2">
        <v>39164</v>
      </c>
      <c r="AQ698">
        <v>118.59765625</v>
      </c>
      <c r="AR698" s="22">
        <f>_xll.BDH(AR$3&amp;" Govt",$A$8,AP698,AP698)</f>
        <v>1.12479</v>
      </c>
      <c r="AS698">
        <f t="shared" si="263"/>
        <v>105.4398209888068</v>
      </c>
      <c r="AV698" s="22"/>
      <c r="AX698" s="2">
        <v>39164</v>
      </c>
      <c r="AY698">
        <v>109.16796875</v>
      </c>
      <c r="AZ698" s="22">
        <f>_xll.BDH(AZ$3&amp;" Govt",$A$8,AX698,AX698)</f>
        <v>1.1011200000000001</v>
      </c>
      <c r="BA698">
        <f t="shared" si="264"/>
        <v>99.142662697980228</v>
      </c>
      <c r="BB698" s="2">
        <v>39164</v>
      </c>
      <c r="BC698">
        <v>108.94921875</v>
      </c>
      <c r="BD698" s="22">
        <f>_xll.BDH(BD$3&amp;" Govt",$A$8,BB698,BB698)</f>
        <v>1.0945100000000001</v>
      </c>
      <c r="BE698">
        <f t="shared" si="265"/>
        <v>99.541547130679476</v>
      </c>
      <c r="BH698" s="22"/>
      <c r="BJ698" s="2">
        <v>39164</v>
      </c>
      <c r="BK698">
        <v>106.83203125</v>
      </c>
      <c r="BL698" s="22">
        <f>_xll.BDH(BL$3&amp;" Govt",$A$8,BJ698,BJ698)</f>
        <v>1.0728899999999999</v>
      </c>
      <c r="BM698">
        <f t="shared" si="266"/>
        <v>99.574076792588258</v>
      </c>
      <c r="BN698" s="2">
        <v>39339</v>
      </c>
      <c r="BO698">
        <v>105.0625</v>
      </c>
      <c r="BP698" s="22">
        <f>_xll.BDH(BP$3&amp;" Govt",$A$8,BN698,BN698)</f>
        <v>1.09104</v>
      </c>
      <c r="BQ698">
        <f t="shared" si="267"/>
        <v>96.295736178325271</v>
      </c>
      <c r="BR698" s="2">
        <v>39520</v>
      </c>
      <c r="BS698">
        <v>117.765625</v>
      </c>
      <c r="BT698" s="22">
        <f>_xll.BDH(BT$3&amp;" Govt",$A$8,BR698,BR698)</f>
        <v>1.0819000000000001</v>
      </c>
      <c r="BU698">
        <f t="shared" si="268"/>
        <v>108.85074868287272</v>
      </c>
      <c r="BV698" s="2">
        <v>39700</v>
      </c>
      <c r="BW698">
        <v>114.3515625</v>
      </c>
      <c r="BX698" s="22">
        <f>_xll.BDH(BX$3&amp;" Govt",$A$8,BV698,BV698)</f>
        <v>1.1040099999999999</v>
      </c>
      <c r="BY698">
        <f t="shared" si="269"/>
        <v>103.5783756487713</v>
      </c>
      <c r="BZ698" s="2">
        <v>39882</v>
      </c>
      <c r="CA698">
        <v>104.36328125</v>
      </c>
      <c r="CB698" s="22">
        <f>_xll.BDH(CB$3&amp;" Govt",$A$8,BZ698,BZ698)</f>
        <v>1.0423</v>
      </c>
      <c r="CC698">
        <f t="shared" si="270"/>
        <v>100.12787225366976</v>
      </c>
      <c r="CD698" s="2">
        <v>40064</v>
      </c>
      <c r="CE698">
        <v>113.4453125</v>
      </c>
      <c r="CF698" s="22">
        <f>_xll.BDH(CF$3&amp;" Govt",$A$8,CD698,CD698)</f>
        <v>1.06917</v>
      </c>
      <c r="CG698">
        <f t="shared" si="271"/>
        <v>106.10596303674814</v>
      </c>
      <c r="CJ698" s="22"/>
      <c r="CN698" s="22"/>
      <c r="CR698" s="22"/>
      <c r="CV698" s="22"/>
      <c r="CZ698" s="22"/>
      <c r="DB698" s="2">
        <v>39169</v>
      </c>
      <c r="DC698">
        <v>109.140625</v>
      </c>
      <c r="DD698" s="22">
        <f>_xll.BDH(DD$3&amp;" Govt",$A$8,DB698,DB698)</f>
        <v>1.07342</v>
      </c>
      <c r="DE698">
        <f t="shared" si="272"/>
        <v>101.67560228056119</v>
      </c>
      <c r="DF698" s="2">
        <v>39710</v>
      </c>
      <c r="DG698">
        <v>106.3828125</v>
      </c>
      <c r="DH698" s="22">
        <f>_xll.BDH(DH$3&amp;" Govt",$A$8,DF698,DF698)</f>
        <v>1.1059399999999999</v>
      </c>
      <c r="DI698">
        <f t="shared" si="273"/>
        <v>96.192209794383061</v>
      </c>
      <c r="DJ698" s="2">
        <v>40074</v>
      </c>
      <c r="DK698">
        <v>111.1171875</v>
      </c>
      <c r="DL698" s="22">
        <f>_xll.BDH(DL$3&amp;" Govt",$A$8,DJ698,DJ698)</f>
        <v>1.0686</v>
      </c>
      <c r="DM698">
        <f t="shared" si="274"/>
        <v>103.983892476137</v>
      </c>
      <c r="DP698" s="22"/>
    </row>
    <row r="699" spans="4:120" x14ac:dyDescent="0.25">
      <c r="D699" s="2"/>
      <c r="H699" s="22"/>
      <c r="I699" s="14"/>
      <c r="J699" s="2">
        <v>39167</v>
      </c>
      <c r="K699">
        <v>128.05859375</v>
      </c>
      <c r="L699" s="22">
        <f>_xll.BDH(L$3&amp;" Govt",$A$8,J699,J699)</f>
        <v>1.2521900000000001</v>
      </c>
      <c r="M699">
        <f t="shared" si="255"/>
        <v>102.2677019861203</v>
      </c>
      <c r="N699" s="2">
        <v>39167</v>
      </c>
      <c r="O699">
        <v>128.91015625</v>
      </c>
      <c r="P699" s="22">
        <f>_xll.BDH(P$3&amp;" Govt",$A$8,N699,N699)</f>
        <v>1.2335199999999999</v>
      </c>
      <c r="Q699">
        <f t="shared" si="256"/>
        <v>104.50593119689994</v>
      </c>
      <c r="R699" s="2">
        <v>39167</v>
      </c>
      <c r="S699">
        <v>129.10546875</v>
      </c>
      <c r="T699" s="22">
        <f>_xll.BDH(T$3&amp;" Govt",$A$8,R699,R699)</f>
        <v>1.2023900000000001</v>
      </c>
      <c r="U699">
        <f t="shared" si="257"/>
        <v>107.37403733397649</v>
      </c>
      <c r="V699" s="2">
        <v>39262</v>
      </c>
      <c r="W699">
        <v>103.8515625</v>
      </c>
      <c r="X699" s="22">
        <f>_xll.BDH(X$3&amp;" Govt",$A$8,V699,V699)</f>
        <v>1.0905400000000001</v>
      </c>
      <c r="Y699">
        <f t="shared" si="258"/>
        <v>95.229484934069347</v>
      </c>
      <c r="Z699" s="2">
        <v>39167</v>
      </c>
      <c r="AA699">
        <v>123.76171875</v>
      </c>
      <c r="AB699" s="22">
        <f>_xll.BDH(AB$3&amp;" Govt",$A$8,Z699,Z699)</f>
        <v>1.16232</v>
      </c>
      <c r="AC699">
        <f t="shared" si="259"/>
        <v>106.47818049246335</v>
      </c>
      <c r="AD699" s="2">
        <v>39804</v>
      </c>
      <c r="AE699">
        <v>107.72265625</v>
      </c>
      <c r="AF699" s="22">
        <f>_xll.BDH(AF$3&amp;" Govt",$A$8,AD699,AD699)</f>
        <v>1.0947100000000001</v>
      </c>
      <c r="AG699">
        <f t="shared" si="260"/>
        <v>98.402916069095923</v>
      </c>
      <c r="AH699" s="2">
        <v>39167</v>
      </c>
      <c r="AI699">
        <v>121.90625</v>
      </c>
      <c r="AJ699" s="22">
        <f>_xll.BDH(AJ$3&amp;" Govt",$A$8,AH699,AH699)</f>
        <v>1.1392899999999999</v>
      </c>
      <c r="AK699">
        <f t="shared" si="261"/>
        <v>107.00194858201161</v>
      </c>
      <c r="AN699" s="22"/>
      <c r="AP699" s="2">
        <v>39167</v>
      </c>
      <c r="AQ699">
        <v>118.84765625</v>
      </c>
      <c r="AR699" s="22">
        <f>_xll.BDH(AR$3&amp;" Govt",$A$8,AP699,AP699)</f>
        <v>1.1251199999999999</v>
      </c>
      <c r="AS699">
        <f t="shared" si="263"/>
        <v>105.63109379443971</v>
      </c>
      <c r="AV699" s="22"/>
      <c r="AX699" s="2">
        <v>39167</v>
      </c>
      <c r="AY699">
        <v>109.42578125</v>
      </c>
      <c r="AZ699" s="22">
        <f>_xll.BDH(AZ$3&amp;" Govt",$A$8,AX699,AX699)</f>
        <v>1.10145</v>
      </c>
      <c r="BA699">
        <f t="shared" si="264"/>
        <v>99.347025511825322</v>
      </c>
      <c r="BB699" s="2">
        <v>39167</v>
      </c>
      <c r="BC699">
        <v>109.203125</v>
      </c>
      <c r="BD699" s="22">
        <f>_xll.BDH(BD$3&amp;" Govt",$A$8,BB699,BB699)</f>
        <v>1.09483</v>
      </c>
      <c r="BE699">
        <f t="shared" si="265"/>
        <v>99.744366705333249</v>
      </c>
      <c r="BH699" s="22"/>
      <c r="BJ699" s="2">
        <v>39167</v>
      </c>
      <c r="BK699">
        <v>107.09765625</v>
      </c>
      <c r="BL699" s="22">
        <f>_xll.BDH(BL$3&amp;" Govt",$A$8,BJ699,BJ699)</f>
        <v>1.07321</v>
      </c>
      <c r="BM699">
        <f t="shared" si="266"/>
        <v>99.79189184782102</v>
      </c>
      <c r="BN699" s="2">
        <v>39342</v>
      </c>
      <c r="BO699">
        <v>105.1328125</v>
      </c>
      <c r="BP699" s="22">
        <f>_xll.BDH(BP$3&amp;" Govt",$A$8,BN699,BN699)</f>
        <v>1.09101</v>
      </c>
      <c r="BQ699">
        <f t="shared" si="267"/>
        <v>96.36283122977791</v>
      </c>
      <c r="BR699" s="2">
        <v>39521</v>
      </c>
      <c r="BS699">
        <v>117.53515625</v>
      </c>
      <c r="BT699" s="22">
        <f>_xll.BDH(BT$3&amp;" Govt",$A$8,BR699,BR699)</f>
        <v>1.0820700000000001</v>
      </c>
      <c r="BU699">
        <f t="shared" si="268"/>
        <v>108.62065878362766</v>
      </c>
      <c r="BV699" s="2">
        <v>39701</v>
      </c>
      <c r="BW699">
        <v>114.15234375</v>
      </c>
      <c r="BX699" s="22">
        <f>_xll.BDH(BX$3&amp;" Govt",$A$8,BV699,BV699)</f>
        <v>1.1042000000000001</v>
      </c>
      <c r="BY699">
        <f t="shared" si="269"/>
        <v>103.38013380728128</v>
      </c>
      <c r="BZ699" s="2">
        <v>39883</v>
      </c>
      <c r="CA699">
        <v>105.0546875</v>
      </c>
      <c r="CB699" s="22">
        <f>_xll.BDH(CB$3&amp;" Govt",$A$8,BZ699,BZ699)</f>
        <v>1.04244</v>
      </c>
      <c r="CC699">
        <f t="shared" si="270"/>
        <v>100.77768264840182</v>
      </c>
      <c r="CD699" s="2">
        <v>40065</v>
      </c>
      <c r="CE699">
        <v>113.51171875</v>
      </c>
      <c r="CF699" s="22">
        <f>_xll.BDH(CF$3&amp;" Govt",$A$8,CD699,CD699)</f>
        <v>1.06911</v>
      </c>
      <c r="CG699">
        <f t="shared" si="271"/>
        <v>106.17403143736379</v>
      </c>
      <c r="CJ699" s="22"/>
      <c r="CN699" s="22"/>
      <c r="CR699" s="22"/>
      <c r="CV699" s="22"/>
      <c r="CZ699" s="22"/>
      <c r="DB699" s="2">
        <v>39170</v>
      </c>
      <c r="DC699">
        <v>108.890625</v>
      </c>
      <c r="DD699" s="22">
        <f>_xll.BDH(DD$3&amp;" Govt",$A$8,DB699,DB699)</f>
        <v>1.0735300000000001</v>
      </c>
      <c r="DE699">
        <f t="shared" si="272"/>
        <v>101.43230743435208</v>
      </c>
      <c r="DF699" s="2">
        <v>39713</v>
      </c>
      <c r="DG699">
        <v>106.45703125</v>
      </c>
      <c r="DH699" s="22">
        <f>_xll.BDH(DH$3&amp;" Govt",$A$8,DF699,DF699)</f>
        <v>1.1065199999999999</v>
      </c>
      <c r="DI699">
        <f t="shared" si="273"/>
        <v>96.208863147525577</v>
      </c>
      <c r="DJ699" s="2">
        <v>40077</v>
      </c>
      <c r="DK699">
        <v>111.171875</v>
      </c>
      <c r="DL699" s="22">
        <f>_xll.BDH(DL$3&amp;" Govt",$A$8,DJ699,DJ699)</f>
        <v>1.06843</v>
      </c>
      <c r="DM699">
        <f t="shared" si="274"/>
        <v>104.05162247409751</v>
      </c>
      <c r="DP699" s="22"/>
    </row>
    <row r="700" spans="4:120" x14ac:dyDescent="0.25">
      <c r="D700" s="2"/>
      <c r="H700" s="22"/>
      <c r="I700" s="14"/>
      <c r="J700" s="2">
        <v>39168</v>
      </c>
      <c r="K700">
        <v>128.1015625</v>
      </c>
      <c r="L700" s="22">
        <f>_xll.BDH(L$3&amp;" Govt",$A$8,J700,J700)</f>
        <v>1.25231</v>
      </c>
      <c r="M700">
        <f t="shared" si="255"/>
        <v>102.29221398854916</v>
      </c>
      <c r="N700" s="2">
        <v>39168</v>
      </c>
      <c r="O700">
        <v>128.953125</v>
      </c>
      <c r="P700" s="22">
        <f>_xll.BDH(P$3&amp;" Govt",$A$8,N700,N700)</f>
        <v>1.2336400000000001</v>
      </c>
      <c r="Q700">
        <f t="shared" si="256"/>
        <v>104.53059644628902</v>
      </c>
      <c r="R700" s="2">
        <v>39168</v>
      </c>
      <c r="S700">
        <v>129.15234375</v>
      </c>
      <c r="T700" s="22">
        <f>_xll.BDH(T$3&amp;" Govt",$A$8,R700,R700)</f>
        <v>1.20251</v>
      </c>
      <c r="U700">
        <f t="shared" si="257"/>
        <v>107.40230330724901</v>
      </c>
      <c r="V700" s="2">
        <v>39265</v>
      </c>
      <c r="W700">
        <v>103.99609375</v>
      </c>
      <c r="X700" s="22">
        <f>_xll.BDH(X$3&amp;" Govt",$A$8,V700,V700)</f>
        <v>1.0912200000000001</v>
      </c>
      <c r="Y700">
        <f t="shared" si="258"/>
        <v>95.30259136562745</v>
      </c>
      <c r="Z700" s="2">
        <v>39168</v>
      </c>
      <c r="AA700">
        <v>123.83984375</v>
      </c>
      <c r="AB700" s="22">
        <f>_xll.BDH(AB$3&amp;" Govt",$A$8,Z700,Z700)</f>
        <v>1.1624399999999999</v>
      </c>
      <c r="AC700">
        <f t="shared" si="259"/>
        <v>106.53439639895393</v>
      </c>
      <c r="AD700" s="2">
        <v>39805</v>
      </c>
      <c r="AE700">
        <v>107.5390625</v>
      </c>
      <c r="AF700" s="22">
        <f>_xll.BDH(AF$3&amp;" Govt",$A$8,AD700,AD700)</f>
        <v>1.0943499999999999</v>
      </c>
      <c r="AG700">
        <f t="shared" si="260"/>
        <v>98.267521816603463</v>
      </c>
      <c r="AH700" s="2">
        <v>39168</v>
      </c>
      <c r="AI700">
        <v>122</v>
      </c>
      <c r="AJ700" s="22">
        <f>_xll.BDH(AJ$3&amp;" Govt",$A$8,AH700,AH700)</f>
        <v>1.1394</v>
      </c>
      <c r="AK700">
        <f t="shared" si="261"/>
        <v>107.07389854309285</v>
      </c>
      <c r="AN700" s="22"/>
      <c r="AP700" s="2">
        <v>39168</v>
      </c>
      <c r="AQ700">
        <v>118.95703125</v>
      </c>
      <c r="AR700" s="22">
        <f>_xll.BDH(AR$3&amp;" Govt",$A$8,AP700,AP700)</f>
        <v>1.12523</v>
      </c>
      <c r="AS700">
        <f t="shared" si="263"/>
        <v>105.71796988171307</v>
      </c>
      <c r="AV700" s="22"/>
      <c r="AX700" s="2">
        <v>39168</v>
      </c>
      <c r="AY700">
        <v>109.5078125</v>
      </c>
      <c r="AZ700" s="22">
        <f>_xll.BDH(AZ$3&amp;" Govt",$A$8,AX700,AX700)</f>
        <v>1.1015600000000001</v>
      </c>
      <c r="BA700">
        <f t="shared" si="264"/>
        <v>99.411573132648229</v>
      </c>
      <c r="BB700" s="2">
        <v>39168</v>
      </c>
      <c r="BC700">
        <v>109.2734375</v>
      </c>
      <c r="BD700" s="22">
        <f>_xll.BDH(BD$3&amp;" Govt",$A$8,BB700,BB700)</f>
        <v>1.09494</v>
      </c>
      <c r="BE700">
        <f t="shared" si="265"/>
        <v>99.798562021663287</v>
      </c>
      <c r="BH700" s="22"/>
      <c r="BJ700" s="2">
        <v>39168</v>
      </c>
      <c r="BK700">
        <v>107.18359375</v>
      </c>
      <c r="BL700" s="22">
        <f>_xll.BDH(BL$3&amp;" Govt",$A$8,BJ700,BJ700)</f>
        <v>1.0733200000000001</v>
      </c>
      <c r="BM700">
        <f t="shared" si="266"/>
        <v>99.861731589833411</v>
      </c>
      <c r="BN700" s="2">
        <v>39343</v>
      </c>
      <c r="BO700">
        <v>105.4453125</v>
      </c>
      <c r="BP700" s="22">
        <f>_xll.BDH(BP$3&amp;" Govt",$A$8,BN700,BN700)</f>
        <v>1.091</v>
      </c>
      <c r="BQ700">
        <f t="shared" si="267"/>
        <v>96.650148945921174</v>
      </c>
      <c r="BR700" s="2">
        <v>39524</v>
      </c>
      <c r="BS700">
        <v>117.59375</v>
      </c>
      <c r="BT700" s="22">
        <f>_xll.BDH(BT$3&amp;" Govt",$A$8,BR700,BR700)</f>
        <v>1.0825899999999999</v>
      </c>
      <c r="BU700">
        <f t="shared" si="268"/>
        <v>108.62260874384579</v>
      </c>
      <c r="BV700" s="2">
        <v>39702</v>
      </c>
      <c r="BW700">
        <v>113.98828125</v>
      </c>
      <c r="BX700" s="22">
        <f>_xll.BDH(BX$3&amp;" Govt",$A$8,BV700,BV700)</f>
        <v>1.1044</v>
      </c>
      <c r="BY700">
        <f t="shared" si="269"/>
        <v>103.2128587921043</v>
      </c>
      <c r="BZ700" s="2">
        <v>39884</v>
      </c>
      <c r="CA700">
        <v>106.6875</v>
      </c>
      <c r="CB700" s="22">
        <f>_xll.BDH(CB$3&amp;" Govt",$A$8,BZ700,BZ700)</f>
        <v>1.0425899999999999</v>
      </c>
      <c r="CC700">
        <f t="shared" si="270"/>
        <v>102.32929531263488</v>
      </c>
      <c r="CD700" s="2">
        <v>40066</v>
      </c>
      <c r="CE700">
        <v>113.96484375</v>
      </c>
      <c r="CF700" s="22">
        <f>_xll.BDH(CF$3&amp;" Govt",$A$8,CD700,CD700)</f>
        <v>1.0690500000000001</v>
      </c>
      <c r="CG700">
        <f t="shared" si="271"/>
        <v>106.60384804265469</v>
      </c>
      <c r="CJ700" s="22"/>
      <c r="CN700" s="22"/>
      <c r="CR700" s="22"/>
      <c r="CV700" s="22"/>
      <c r="CZ700" s="22"/>
      <c r="DB700" s="2">
        <v>39171</v>
      </c>
      <c r="DC700">
        <v>108.78515625</v>
      </c>
      <c r="DD700" s="22">
        <f>_xll.BDH(DD$3&amp;" Govt",$A$8,DB700,DB700)</f>
        <v>1.0736300000000001</v>
      </c>
      <c r="DE700">
        <f t="shared" si="272"/>
        <v>101.32462417220084</v>
      </c>
      <c r="DF700" s="2">
        <v>39714</v>
      </c>
      <c r="DG700">
        <v>105.63671875</v>
      </c>
      <c r="DH700" s="22">
        <f>_xll.BDH(DH$3&amp;" Govt",$A$8,DF700,DF700)</f>
        <v>1.1067100000000001</v>
      </c>
      <c r="DI700">
        <f t="shared" si="273"/>
        <v>95.451128796161584</v>
      </c>
      <c r="DJ700" s="2">
        <v>40078</v>
      </c>
      <c r="DK700">
        <v>111.73828125</v>
      </c>
      <c r="DL700" s="22">
        <f>_xll.BDH(DL$3&amp;" Govt",$A$8,DJ700,DJ700)</f>
        <v>1.0683799999999999</v>
      </c>
      <c r="DM700">
        <f t="shared" si="274"/>
        <v>104.58664637114137</v>
      </c>
      <c r="DP700" s="22"/>
    </row>
    <row r="701" spans="4:120" x14ac:dyDescent="0.25">
      <c r="D701" s="2"/>
      <c r="H701" s="22"/>
      <c r="I701" s="14"/>
      <c r="J701" s="2">
        <v>39169</v>
      </c>
      <c r="K701">
        <v>128.12890625</v>
      </c>
      <c r="L701" s="22">
        <f>_xll.BDH(L$3&amp;" Govt",$A$8,J701,J701)</f>
        <v>1.2524299999999999</v>
      </c>
      <c r="M701">
        <f t="shared" si="255"/>
        <v>102.3042455466573</v>
      </c>
      <c r="N701" s="2">
        <v>39169</v>
      </c>
      <c r="O701">
        <v>129.01953125</v>
      </c>
      <c r="P701" s="22">
        <f>_xll.BDH(P$3&amp;" Govt",$A$8,N701,N701)</f>
        <v>1.23376</v>
      </c>
      <c r="Q701">
        <f t="shared" si="256"/>
        <v>104.57425370412398</v>
      </c>
      <c r="R701" s="2">
        <v>39169</v>
      </c>
      <c r="S701">
        <v>129.1796875</v>
      </c>
      <c r="T701" s="22">
        <f>_xll.BDH(T$3&amp;" Govt",$A$8,R701,R701)</f>
        <v>1.2026300000000001</v>
      </c>
      <c r="U701">
        <f t="shared" si="257"/>
        <v>107.41432319167158</v>
      </c>
      <c r="V701" s="2">
        <v>39266</v>
      </c>
      <c r="W701">
        <v>103.85546875</v>
      </c>
      <c r="X701" s="22">
        <f>_xll.BDH(X$3&amp;" Govt",$A$8,V701,V701)</f>
        <v>1.09144</v>
      </c>
      <c r="Y701">
        <f t="shared" si="258"/>
        <v>95.154537812431286</v>
      </c>
      <c r="Z701" s="2">
        <v>39169</v>
      </c>
      <c r="AA701">
        <v>123.8828125</v>
      </c>
      <c r="AB701" s="22">
        <f>_xll.BDH(AB$3&amp;" Govt",$A$8,Z701,Z701)</f>
        <v>1.16255</v>
      </c>
      <c r="AC701">
        <f t="shared" si="259"/>
        <v>106.56127693432541</v>
      </c>
      <c r="AD701" s="2">
        <v>39806</v>
      </c>
      <c r="AE701">
        <v>107.3828125</v>
      </c>
      <c r="AF701" s="22">
        <f>_xll.BDH(AF$3&amp;" Govt",$A$8,AD701,AD701)</f>
        <v>1.09399</v>
      </c>
      <c r="AG701">
        <f t="shared" si="260"/>
        <v>98.157032971050924</v>
      </c>
      <c r="AH701" s="2">
        <v>39169</v>
      </c>
      <c r="AI701">
        <v>122.01953125</v>
      </c>
      <c r="AJ701" s="22">
        <f>_xll.BDH(AJ$3&amp;" Govt",$A$8,AH701,AH701)</f>
        <v>1.13951</v>
      </c>
      <c r="AK701">
        <f t="shared" si="261"/>
        <v>107.08070245105353</v>
      </c>
      <c r="AN701" s="22"/>
      <c r="AP701" s="2">
        <v>39169</v>
      </c>
      <c r="AQ701">
        <v>118.9765625</v>
      </c>
      <c r="AR701" s="22">
        <f>_xll.BDH(AR$3&amp;" Govt",$A$8,AP701,AP701)</f>
        <v>1.12534</v>
      </c>
      <c r="AS701">
        <f t="shared" si="263"/>
        <v>105.72499200241705</v>
      </c>
      <c r="AV701" s="22"/>
      <c r="AX701" s="2">
        <v>39169</v>
      </c>
      <c r="AY701">
        <v>109.5078125</v>
      </c>
      <c r="AZ701" s="22">
        <f>_xll.BDH(AZ$3&amp;" Govt",$A$8,AX701,AX701)</f>
        <v>1.1016600000000001</v>
      </c>
      <c r="BA701">
        <f t="shared" si="264"/>
        <v>99.40254933464044</v>
      </c>
      <c r="BB701" s="2">
        <v>39169</v>
      </c>
      <c r="BC701">
        <v>109.2578125</v>
      </c>
      <c r="BD701" s="22">
        <f>_xll.BDH(BD$3&amp;" Govt",$A$8,BB701,BB701)</f>
        <v>1.0950500000000001</v>
      </c>
      <c r="BE701">
        <f t="shared" si="265"/>
        <v>99.774268298251215</v>
      </c>
      <c r="BH701" s="22"/>
      <c r="BJ701" s="2">
        <v>39169</v>
      </c>
      <c r="BK701">
        <v>107.1328125</v>
      </c>
      <c r="BL701" s="22">
        <f>_xll.BDH(BL$3&amp;" Govt",$A$8,BJ701,BJ701)</f>
        <v>1.07342</v>
      </c>
      <c r="BM701">
        <f t="shared" si="266"/>
        <v>99.805120549272416</v>
      </c>
      <c r="BN701" s="2">
        <v>39344</v>
      </c>
      <c r="BO701">
        <v>105.0078125</v>
      </c>
      <c r="BP701" s="22">
        <f>_xll.BDH(BP$3&amp;" Govt",$A$8,BN701,BN701)</f>
        <v>1.0909899999999999</v>
      </c>
      <c r="BQ701">
        <f t="shared" si="267"/>
        <v>96.250022914967147</v>
      </c>
      <c r="BR701" s="2">
        <v>39525</v>
      </c>
      <c r="BS701">
        <v>116.94140625</v>
      </c>
      <c r="BT701" s="22">
        <f>_xll.BDH(BT$3&amp;" Govt",$A$8,BR701,BR701)</f>
        <v>1.08277</v>
      </c>
      <c r="BU701">
        <f t="shared" si="268"/>
        <v>108.00207454029942</v>
      </c>
      <c r="BV701" s="2">
        <v>39703</v>
      </c>
      <c r="BW701">
        <v>113.4453125</v>
      </c>
      <c r="BX701" s="22">
        <f>_xll.BDH(BX$3&amp;" Govt",$A$8,BV701,BV701)</f>
        <v>1.10459</v>
      </c>
      <c r="BY701">
        <f t="shared" si="269"/>
        <v>102.70354837541531</v>
      </c>
      <c r="BZ701" s="2">
        <v>39885</v>
      </c>
      <c r="CA701">
        <v>106.90234375</v>
      </c>
      <c r="CB701" s="22">
        <f>_xll.BDH(CB$3&amp;" Govt",$A$8,BZ701,BZ701)</f>
        <v>1.04274</v>
      </c>
      <c r="CC701">
        <f t="shared" si="270"/>
        <v>102.52061276061147</v>
      </c>
      <c r="CD701" s="2">
        <v>40067</v>
      </c>
      <c r="CE701">
        <v>114.015625</v>
      </c>
      <c r="CF701" s="22">
        <f>_xll.BDH(CF$3&amp;" Govt",$A$8,CD701,CD701)</f>
        <v>1.069</v>
      </c>
      <c r="CG701">
        <f t="shared" si="271"/>
        <v>106.65633769878391</v>
      </c>
      <c r="CJ701" s="22"/>
      <c r="CN701" s="22"/>
      <c r="CR701" s="22"/>
      <c r="CV701" s="22"/>
      <c r="CZ701" s="22"/>
      <c r="DB701" s="2">
        <v>39174</v>
      </c>
      <c r="DC701">
        <v>108.86328125</v>
      </c>
      <c r="DD701" s="22">
        <f>_xll.BDH(DD$3&amp;" Govt",$A$8,DB701,DB701)</f>
        <v>1.07403</v>
      </c>
      <c r="DE701">
        <f t="shared" si="272"/>
        <v>101.35962798990717</v>
      </c>
      <c r="DF701" s="2">
        <v>39715</v>
      </c>
      <c r="DG701">
        <v>104.0859375</v>
      </c>
      <c r="DH701" s="22">
        <f>_xll.BDH(DH$3&amp;" Govt",$A$8,DF701,DF701)</f>
        <v>1.1069100000000001</v>
      </c>
      <c r="DI701">
        <f t="shared" si="273"/>
        <v>94.032882077133635</v>
      </c>
      <c r="DJ701" s="2">
        <v>40079</v>
      </c>
      <c r="DK701">
        <v>111.890625</v>
      </c>
      <c r="DL701" s="22">
        <f>_xll.BDH(DL$3&amp;" Govt",$A$8,DJ701,DJ701)</f>
        <v>1.0683199999999999</v>
      </c>
      <c r="DM701">
        <f t="shared" si="274"/>
        <v>104.73512149917629</v>
      </c>
      <c r="DP701" s="22"/>
    </row>
    <row r="702" spans="4:120" x14ac:dyDescent="0.25">
      <c r="D702" s="2"/>
      <c r="H702" s="22"/>
      <c r="I702" s="14"/>
      <c r="J702" s="2">
        <v>39170</v>
      </c>
      <c r="K702">
        <v>128.15234375</v>
      </c>
      <c r="L702" s="22">
        <f>_xll.BDH(L$3&amp;" Govt",$A$8,J702,J702)</f>
        <v>1.2525599999999999</v>
      </c>
      <c r="M702">
        <f t="shared" si="255"/>
        <v>102.31233932905411</v>
      </c>
      <c r="N702" s="2">
        <v>39170</v>
      </c>
      <c r="O702">
        <v>129.0234375</v>
      </c>
      <c r="P702" s="22">
        <f>_xll.BDH(P$3&amp;" Govt",$A$8,N702,N702)</f>
        <v>1.2338800000000001</v>
      </c>
      <c r="Q702">
        <f t="shared" si="256"/>
        <v>104.56724924628001</v>
      </c>
      <c r="R702" s="2">
        <v>39170</v>
      </c>
      <c r="S702">
        <v>129.1328125</v>
      </c>
      <c r="T702" s="22">
        <f>_xll.BDH(T$3&amp;" Govt",$A$8,R702,R702)</f>
        <v>1.20275</v>
      </c>
      <c r="U702">
        <f t="shared" si="257"/>
        <v>107.3646331324049</v>
      </c>
      <c r="V702" s="2">
        <v>39267</v>
      </c>
      <c r="W702">
        <v>103.85546875</v>
      </c>
      <c r="X702" s="22">
        <f>_xll.BDH(X$3&amp;" Govt",$A$8,V702,V702)</f>
        <v>1.09165</v>
      </c>
      <c r="Y702">
        <f t="shared" si="258"/>
        <v>95.136232995923606</v>
      </c>
      <c r="Z702" s="2">
        <v>39170</v>
      </c>
      <c r="AA702">
        <v>123.77734375</v>
      </c>
      <c r="AB702" s="22">
        <f>_xll.BDH(AB$3&amp;" Govt",$A$8,Z702,Z702)</f>
        <v>1.1626700000000001</v>
      </c>
      <c r="AC702">
        <f t="shared" si="259"/>
        <v>106.45956612796408</v>
      </c>
      <c r="AD702" s="2">
        <v>39807</v>
      </c>
      <c r="AE702">
        <v>107.3828125</v>
      </c>
      <c r="AF702" s="22">
        <f>_xll.BDH(AF$3&amp;" Govt",$A$8,AD702,AD702)</f>
        <v>1.0936399999999999</v>
      </c>
      <c r="AG702">
        <f t="shared" si="260"/>
        <v>98.188446380893168</v>
      </c>
      <c r="AH702" s="2">
        <v>39170</v>
      </c>
      <c r="AI702">
        <v>121.86328125</v>
      </c>
      <c r="AJ702" s="22">
        <f>_xll.BDH(AJ$3&amp;" Govt",$A$8,AH702,AH702)</f>
        <v>1.1396200000000001</v>
      </c>
      <c r="AK702">
        <f t="shared" si="261"/>
        <v>106.93325955142942</v>
      </c>
      <c r="AN702" s="22"/>
      <c r="AP702" s="2">
        <v>39170</v>
      </c>
      <c r="AQ702">
        <v>118.875</v>
      </c>
      <c r="AR702" s="22">
        <f>_xll.BDH(AR$3&amp;" Govt",$A$8,AP702,AP702)</f>
        <v>1.1254500000000001</v>
      </c>
      <c r="AS702">
        <f t="shared" si="263"/>
        <v>105.62441689990669</v>
      </c>
      <c r="AV702" s="22"/>
      <c r="AX702" s="2">
        <v>39170</v>
      </c>
      <c r="AY702">
        <v>109.3359375</v>
      </c>
      <c r="AZ702" s="22">
        <f>_xll.BDH(AZ$3&amp;" Govt",$A$8,AX702,AX702)</f>
        <v>1.1017699999999999</v>
      </c>
      <c r="BA702">
        <f t="shared" si="264"/>
        <v>99.236626065331251</v>
      </c>
      <c r="BB702" s="2">
        <v>39170</v>
      </c>
      <c r="BC702">
        <v>109.1171875</v>
      </c>
      <c r="BD702" s="22">
        <f>_xll.BDH(BD$3&amp;" Govt",$A$8,BB702,BB702)</f>
        <v>1.0951599999999999</v>
      </c>
      <c r="BE702">
        <f t="shared" si="265"/>
        <v>99.635840881697661</v>
      </c>
      <c r="BH702" s="22"/>
      <c r="BJ702" s="2">
        <v>39170</v>
      </c>
      <c r="BK702">
        <v>106.96484375</v>
      </c>
      <c r="BL702" s="22">
        <f>_xll.BDH(BL$3&amp;" Govt",$A$8,BJ702,BJ702)</f>
        <v>1.0735300000000001</v>
      </c>
      <c r="BM702">
        <f t="shared" si="266"/>
        <v>99.638429992641093</v>
      </c>
      <c r="BN702" s="2">
        <v>39345</v>
      </c>
      <c r="BO702">
        <v>104.0390625</v>
      </c>
      <c r="BP702" s="22">
        <f>_xll.BDH(BP$3&amp;" Govt",$A$8,BN702,BN702)</f>
        <v>1.0909899999999999</v>
      </c>
      <c r="BQ702">
        <f t="shared" si="267"/>
        <v>95.362067938294587</v>
      </c>
      <c r="BR702" s="2">
        <v>39526</v>
      </c>
      <c r="BS702">
        <v>117.796875</v>
      </c>
      <c r="BT702" s="22">
        <f>_xll.BDH(BT$3&amp;" Govt",$A$8,BR702,BR702)</f>
        <v>1.08294</v>
      </c>
      <c r="BU702">
        <f t="shared" si="268"/>
        <v>108.77507064103274</v>
      </c>
      <c r="BV702" s="2">
        <v>39706</v>
      </c>
      <c r="BW702">
        <v>114.73046875</v>
      </c>
      <c r="BX702" s="22">
        <f>_xll.BDH(BX$3&amp;" Govt",$A$8,BV702,BV702)</f>
        <v>1.10517</v>
      </c>
      <c r="BY702">
        <f t="shared" si="269"/>
        <v>103.81250735181013</v>
      </c>
      <c r="BZ702" s="2">
        <v>39888</v>
      </c>
      <c r="CA702">
        <v>107.1015625</v>
      </c>
      <c r="CB702" s="22">
        <f>_xll.BDH(CB$3&amp;" Govt",$A$8,BZ702,BZ702)</f>
        <v>1.0431699999999999</v>
      </c>
      <c r="CC702">
        <f t="shared" si="270"/>
        <v>102.66932762636964</v>
      </c>
      <c r="CD702" s="2">
        <v>40070</v>
      </c>
      <c r="CE702">
        <v>113.8671875</v>
      </c>
      <c r="CF702" s="22">
        <f>_xll.BDH(CF$3&amp;" Govt",$A$8,CD702,CD702)</f>
        <v>1.0688299999999999</v>
      </c>
      <c r="CG702">
        <f t="shared" si="271"/>
        <v>106.53442315429021</v>
      </c>
      <c r="CJ702" s="22"/>
      <c r="CN702" s="22"/>
      <c r="CR702" s="22"/>
      <c r="CV702" s="22"/>
      <c r="CZ702" s="22"/>
      <c r="DB702" s="2">
        <v>39175</v>
      </c>
      <c r="DC702">
        <v>108.41796875</v>
      </c>
      <c r="DD702" s="22">
        <f>_xll.BDH(DD$3&amp;" Govt",$A$8,DB702,DB702)</f>
        <v>1.07423</v>
      </c>
      <c r="DE702">
        <f t="shared" si="272"/>
        <v>100.92621575454046</v>
      </c>
      <c r="DF702" s="2">
        <v>39716</v>
      </c>
      <c r="DG702">
        <v>103.8515625</v>
      </c>
      <c r="DH702" s="22">
        <f>_xll.BDH(DH$3&amp;" Govt",$A$8,DF702,DF702)</f>
        <v>1.1071</v>
      </c>
      <c r="DI702">
        <f t="shared" si="273"/>
        <v>93.805042453256263</v>
      </c>
      <c r="DJ702" s="2">
        <v>40080</v>
      </c>
      <c r="DK702">
        <v>111.82421875</v>
      </c>
      <c r="DL702" s="22">
        <f>_xll.BDH(DL$3&amp;" Govt",$A$8,DJ702,DJ702)</f>
        <v>1.06826</v>
      </c>
      <c r="DM702">
        <f t="shared" si="274"/>
        <v>104.67884105929268</v>
      </c>
      <c r="DP702" s="22"/>
    </row>
    <row r="703" spans="4:120" x14ac:dyDescent="0.25">
      <c r="D703" s="2"/>
      <c r="H703" s="22"/>
      <c r="I703" s="14"/>
      <c r="J703" s="2">
        <v>39171</v>
      </c>
      <c r="K703">
        <v>128.19921875</v>
      </c>
      <c r="L703" s="22">
        <f>_xll.BDH(L$3&amp;" Govt",$A$8,J703,J703)</f>
        <v>1.25268</v>
      </c>
      <c r="M703">
        <f t="shared" si="255"/>
        <v>102.33995812976977</v>
      </c>
      <c r="N703" s="2">
        <v>39171</v>
      </c>
      <c r="O703">
        <v>129.015625</v>
      </c>
      <c r="P703" s="22">
        <f>_xll.BDH(P$3&amp;" Govt",$A$8,N703,N703)</f>
        <v>1.234</v>
      </c>
      <c r="Q703">
        <f t="shared" si="256"/>
        <v>104.55074959481361</v>
      </c>
      <c r="R703" s="2">
        <v>39171</v>
      </c>
      <c r="S703">
        <v>129.0703125</v>
      </c>
      <c r="T703" s="22">
        <f>_xll.BDH(T$3&amp;" Govt",$A$8,R703,R703)</f>
        <v>1.2028699999999999</v>
      </c>
      <c r="U703">
        <f t="shared" si="257"/>
        <v>107.30196322129575</v>
      </c>
      <c r="V703" s="2">
        <v>39268</v>
      </c>
      <c r="W703">
        <v>103.72265625</v>
      </c>
      <c r="X703" s="22">
        <f>_xll.BDH(X$3&amp;" Govt",$A$8,V703,V703)</f>
        <v>1.0918699999999999</v>
      </c>
      <c r="Y703">
        <f t="shared" si="258"/>
        <v>94.995426424391198</v>
      </c>
      <c r="Z703" s="2">
        <v>39171</v>
      </c>
      <c r="AA703">
        <v>123.71484375</v>
      </c>
      <c r="AB703" s="22">
        <f>_xll.BDH(AB$3&amp;" Govt",$A$8,Z703,Z703)</f>
        <v>1.1627799999999999</v>
      </c>
      <c r="AC703">
        <f t="shared" si="259"/>
        <v>106.39574446584909</v>
      </c>
      <c r="AD703" s="2">
        <v>39808</v>
      </c>
      <c r="AE703">
        <v>107.5703125</v>
      </c>
      <c r="AF703" s="22">
        <f>_xll.BDH(AF$3&amp;" Govt",$A$8,AD703,AD703)</f>
        <v>1.09328</v>
      </c>
      <c r="AG703">
        <f t="shared" si="260"/>
        <v>98.392280568564317</v>
      </c>
      <c r="AH703" s="2">
        <v>39171</v>
      </c>
      <c r="AI703">
        <v>121.81640625</v>
      </c>
      <c r="AJ703" s="22">
        <f>_xll.BDH(AJ$3&amp;" Govt",$A$8,AH703,AH703)</f>
        <v>1.1397299999999999</v>
      </c>
      <c r="AK703">
        <f t="shared" si="261"/>
        <v>106.88181082361614</v>
      </c>
      <c r="AN703" s="22"/>
      <c r="AP703" s="2">
        <v>39171</v>
      </c>
      <c r="AQ703">
        <v>118.76953125</v>
      </c>
      <c r="AR703" s="22">
        <f>_xll.BDH(AR$3&amp;" Govt",$A$8,AP703,AP703)</f>
        <v>1.1255600000000001</v>
      </c>
      <c r="AS703">
        <f t="shared" si="263"/>
        <v>105.52039096094387</v>
      </c>
      <c r="AV703" s="22"/>
      <c r="AX703" s="2">
        <v>39171</v>
      </c>
      <c r="AY703">
        <v>109.2734375</v>
      </c>
      <c r="AZ703" s="22">
        <f>_xll.BDH(AZ$3&amp;" Govt",$A$8,AX703,AX703)</f>
        <v>1.10188</v>
      </c>
      <c r="BA703">
        <f t="shared" si="264"/>
        <v>99.169998094166331</v>
      </c>
      <c r="BB703" s="2">
        <v>39171</v>
      </c>
      <c r="BC703">
        <v>109.0078125</v>
      </c>
      <c r="BD703" s="22">
        <f>_xll.BDH(BD$3&amp;" Govt",$A$8,BB703,BB703)</f>
        <v>1.0952599999999999</v>
      </c>
      <c r="BE703">
        <f t="shared" si="265"/>
        <v>99.526881744973807</v>
      </c>
      <c r="BH703" s="22"/>
      <c r="BJ703" s="2">
        <v>39171</v>
      </c>
      <c r="BK703">
        <v>106.8515625</v>
      </c>
      <c r="BL703" s="22">
        <f>_xll.BDH(BL$3&amp;" Govt",$A$8,BJ703,BJ703)</f>
        <v>1.0736300000000001</v>
      </c>
      <c r="BM703">
        <f t="shared" si="266"/>
        <v>99.523637100304569</v>
      </c>
      <c r="BN703" s="2">
        <v>39346</v>
      </c>
      <c r="BO703">
        <v>104.4609375</v>
      </c>
      <c r="BP703" s="22">
        <f>_xll.BDH(BP$3&amp;" Govt",$A$8,BN703,BN703)</f>
        <v>1.0909800000000001</v>
      </c>
      <c r="BQ703">
        <f t="shared" si="267"/>
        <v>95.749635648682826</v>
      </c>
      <c r="BR703" s="2">
        <v>39527</v>
      </c>
      <c r="BS703">
        <v>117.7421875</v>
      </c>
      <c r="BT703" s="22">
        <f>_xll.BDH(BT$3&amp;" Govt",$A$8,BR703,BR703)</f>
        <v>1.08311</v>
      </c>
      <c r="BU703">
        <f t="shared" si="268"/>
        <v>108.70750662444257</v>
      </c>
      <c r="BV703" s="2">
        <v>39707</v>
      </c>
      <c r="BW703">
        <v>113.30859375</v>
      </c>
      <c r="BX703" s="22">
        <f>_xll.BDH(BX$3&amp;" Govt",$A$8,BV703,BV703)</f>
        <v>1.1053599999999999</v>
      </c>
      <c r="BY703">
        <f t="shared" si="269"/>
        <v>102.50831742599696</v>
      </c>
      <c r="BZ703" s="2">
        <v>39889</v>
      </c>
      <c r="CA703">
        <v>107.078125</v>
      </c>
      <c r="CB703" s="22">
        <f>_xll.BDH(CB$3&amp;" Govt",$A$8,BZ703,BZ703)</f>
        <v>1.04332</v>
      </c>
      <c r="CC703">
        <f t="shared" si="270"/>
        <v>102.63210232718629</v>
      </c>
      <c r="CD703" s="2">
        <v>40071</v>
      </c>
      <c r="CE703">
        <v>113.91796875</v>
      </c>
      <c r="CF703" s="22">
        <f>_xll.BDH(CF$3&amp;" Govt",$A$8,CD703,CD703)</f>
        <v>1.06877</v>
      </c>
      <c r="CG703">
        <f t="shared" si="271"/>
        <v>106.58791765300299</v>
      </c>
      <c r="CJ703" s="22"/>
      <c r="CN703" s="22"/>
      <c r="CR703" s="22"/>
      <c r="CV703" s="22"/>
      <c r="CZ703" s="22"/>
      <c r="DB703" s="2">
        <v>39176</v>
      </c>
      <c r="DC703">
        <v>108.6796875</v>
      </c>
      <c r="DD703" s="22">
        <f>_xll.BDH(DD$3&amp;" Govt",$A$8,DB703,DB703)</f>
        <v>1.0744199999999999</v>
      </c>
      <c r="DE703">
        <f t="shared" si="272"/>
        <v>101.15195873122244</v>
      </c>
      <c r="DF703" s="2">
        <v>39717</v>
      </c>
      <c r="DG703">
        <v>103.921875</v>
      </c>
      <c r="DH703" s="22">
        <f>_xll.BDH(DH$3&amp;" Govt",$A$8,DF703,DF703)</f>
        <v>1.1072899999999999</v>
      </c>
      <c r="DI703">
        <f t="shared" si="273"/>
        <v>93.852446062007246</v>
      </c>
      <c r="DJ703" s="2">
        <v>40081</v>
      </c>
      <c r="DK703">
        <v>112.4453125</v>
      </c>
      <c r="DL703" s="22">
        <f>_xll.BDH(DL$3&amp;" Govt",$A$8,DJ703,DJ703)</f>
        <v>1.0682100000000001</v>
      </c>
      <c r="DM703">
        <f t="shared" si="274"/>
        <v>105.26517491878937</v>
      </c>
      <c r="DP703" s="22"/>
    </row>
    <row r="704" spans="4:120" x14ac:dyDescent="0.25">
      <c r="D704" s="2"/>
      <c r="H704" s="22"/>
      <c r="I704" s="14"/>
      <c r="J704" s="2">
        <v>39174</v>
      </c>
      <c r="K704">
        <v>128.21484375</v>
      </c>
      <c r="L704" s="22">
        <f>_xll.BDH(L$3&amp;" Govt",$A$8,J704,J704)</f>
        <v>1.25315</v>
      </c>
      <c r="M704">
        <f t="shared" si="255"/>
        <v>102.31404361010254</v>
      </c>
      <c r="N704" s="2">
        <v>39174</v>
      </c>
      <c r="O704">
        <v>129.01171875</v>
      </c>
      <c r="P704" s="22">
        <f>_xll.BDH(P$3&amp;" Govt",$A$8,N704,N704)</f>
        <v>1.2344599999999999</v>
      </c>
      <c r="Q704">
        <f t="shared" si="256"/>
        <v>104.5086262414335</v>
      </c>
      <c r="R704" s="2">
        <v>39174</v>
      </c>
      <c r="S704">
        <v>129.08984375</v>
      </c>
      <c r="T704" s="22">
        <f>_xll.BDH(T$3&amp;" Govt",$A$8,R704,R704)</f>
        <v>1.2033199999999999</v>
      </c>
      <c r="U704">
        <f t="shared" si="257"/>
        <v>107.27806713924808</v>
      </c>
      <c r="V704" s="2">
        <v>39269</v>
      </c>
      <c r="W704">
        <v>103.671875</v>
      </c>
      <c r="X704" s="22">
        <f>_xll.BDH(X$3&amp;" Govt",$A$8,V704,V704)</f>
        <v>1.0920799999999999</v>
      </c>
      <c r="Y704">
        <f t="shared" si="258"/>
        <v>94.930659841769838</v>
      </c>
      <c r="Z704" s="2">
        <v>39174</v>
      </c>
      <c r="AA704">
        <v>123.7265625</v>
      </c>
      <c r="AB704" s="22">
        <f>_xll.BDH(AB$3&amp;" Govt",$A$8,Z704,Z704)</f>
        <v>1.1632199999999999</v>
      </c>
      <c r="AC704">
        <f t="shared" si="259"/>
        <v>106.36557358023418</v>
      </c>
      <c r="AD704" s="2">
        <v>39811</v>
      </c>
      <c r="AE704">
        <v>107.74609375</v>
      </c>
      <c r="AF704" s="22">
        <f>_xll.BDH(AF$3&amp;" Govt",$A$8,AD704,AD704)</f>
        <v>1.0922000000000001</v>
      </c>
      <c r="AG704">
        <f t="shared" si="260"/>
        <v>98.650516160043949</v>
      </c>
      <c r="AH704" s="2">
        <v>39174</v>
      </c>
      <c r="AI704">
        <v>121.83203125</v>
      </c>
      <c r="AJ704" s="22">
        <f>_xll.BDH(AJ$3&amp;" Govt",$A$8,AH704,AH704)</f>
        <v>1.1401600000000001</v>
      </c>
      <c r="AK704">
        <f t="shared" si="261"/>
        <v>106.85520562903451</v>
      </c>
      <c r="AN704" s="22"/>
      <c r="AP704" s="2">
        <v>39174</v>
      </c>
      <c r="AQ704">
        <v>118.8203125</v>
      </c>
      <c r="AR704" s="22">
        <f>_xll.BDH(AR$3&amp;" Govt",$A$8,AP704,AP704)</f>
        <v>1.12598</v>
      </c>
      <c r="AS704">
        <f t="shared" si="263"/>
        <v>105.52613057070286</v>
      </c>
      <c r="AV704" s="22"/>
      <c r="AX704" s="2">
        <v>39174</v>
      </c>
      <c r="AY704">
        <v>109.30078125</v>
      </c>
      <c r="AZ704" s="22">
        <f>_xll.BDH(AZ$3&amp;" Govt",$A$8,AX704,AX704)</f>
        <v>1.10229</v>
      </c>
      <c r="BA704">
        <f t="shared" si="264"/>
        <v>99.157917834689599</v>
      </c>
      <c r="BB704" s="2">
        <v>39174</v>
      </c>
      <c r="BC704">
        <v>109.05078125</v>
      </c>
      <c r="BD704" s="22">
        <f>_xll.BDH(BD$3&amp;" Govt",$A$8,BB704,BB704)</f>
        <v>1.0956699999999999</v>
      </c>
      <c r="BE704">
        <f t="shared" si="265"/>
        <v>99.528855631713938</v>
      </c>
      <c r="BH704" s="22"/>
      <c r="BJ704" s="2">
        <v>39174</v>
      </c>
      <c r="BK704">
        <v>106.89453125</v>
      </c>
      <c r="BL704" s="22">
        <f>_xll.BDH(BL$3&amp;" Govt",$A$8,BJ704,BJ704)</f>
        <v>1.07403</v>
      </c>
      <c r="BM704">
        <f t="shared" si="266"/>
        <v>99.526578633743938</v>
      </c>
      <c r="BN704" s="2">
        <v>39349</v>
      </c>
      <c r="BO704">
        <v>104.2265625</v>
      </c>
      <c r="BP704" s="22">
        <f>_xll.BDH(BP$3&amp;" Govt",$A$8,BN704,BN704)</f>
        <v>1.0909500000000001</v>
      </c>
      <c r="BQ704">
        <f t="shared" si="267"/>
        <v>95.53743297126357</v>
      </c>
      <c r="BR704" s="2">
        <v>39528</v>
      </c>
      <c r="BS704">
        <v>117.7421875</v>
      </c>
      <c r="BT704" s="22">
        <f>_xll.BDH(BT$3&amp;" Govt",$A$8,BR704,BR704)</f>
        <v>1.0832900000000001</v>
      </c>
      <c r="BU704">
        <f t="shared" si="268"/>
        <v>108.6894437315954</v>
      </c>
      <c r="BV704" s="2">
        <v>39708</v>
      </c>
      <c r="BW704">
        <v>113.47265625</v>
      </c>
      <c r="BX704" s="22">
        <f>_xll.BDH(BX$3&amp;" Govt",$A$8,BV704,BV704)</f>
        <v>1.1055600000000001</v>
      </c>
      <c r="BY704">
        <f t="shared" si="269"/>
        <v>102.63817092695103</v>
      </c>
      <c r="BZ704" s="2">
        <v>39890</v>
      </c>
      <c r="CA704">
        <v>111.078125</v>
      </c>
      <c r="CB704" s="22">
        <f>_xll.BDH(CB$3&amp;" Govt",$A$8,BZ704,BZ704)</f>
        <v>1.0434699999999999</v>
      </c>
      <c r="CC704">
        <f t="shared" si="270"/>
        <v>106.45071252647418</v>
      </c>
      <c r="CD704" s="2">
        <v>40072</v>
      </c>
      <c r="CE704">
        <v>114.0703125</v>
      </c>
      <c r="CF704" s="22">
        <f>_xll.BDH(CF$3&amp;" Govt",$A$8,CD704,CD704)</f>
        <v>1.0687199999999999</v>
      </c>
      <c r="CG704">
        <f t="shared" si="271"/>
        <v>106.73545222322031</v>
      </c>
      <c r="CJ704" s="22"/>
      <c r="CN704" s="22"/>
      <c r="CR704" s="22"/>
      <c r="CV704" s="22"/>
      <c r="CZ704" s="22"/>
      <c r="DB704" s="2">
        <v>39177</v>
      </c>
      <c r="DC704">
        <v>108.734375</v>
      </c>
      <c r="DD704" s="22">
        <f>_xll.BDH(DD$3&amp;" Govt",$A$8,DB704,DB704)</f>
        <v>1.0746100000000001</v>
      </c>
      <c r="DE704">
        <f t="shared" si="272"/>
        <v>101.18496477791942</v>
      </c>
      <c r="DF704" s="2">
        <v>39720</v>
      </c>
      <c r="DG704">
        <v>106.1796875</v>
      </c>
      <c r="DH704" s="22">
        <f>_xll.BDH(DH$3&amp;" Govt",$A$8,DF704,DF704)</f>
        <v>1.1078699999999999</v>
      </c>
      <c r="DI704">
        <f t="shared" si="273"/>
        <v>95.841287786473146</v>
      </c>
      <c r="DJ704" s="2">
        <v>40084</v>
      </c>
      <c r="DK704">
        <v>112.84375</v>
      </c>
      <c r="DL704" s="22">
        <f>_xll.BDH(DL$3&amp;" Govt",$A$8,DJ704,DJ704)</f>
        <v>1.0680400000000001</v>
      </c>
      <c r="DM704">
        <f t="shared" si="274"/>
        <v>105.65498483202876</v>
      </c>
      <c r="DP704" s="22"/>
    </row>
    <row r="705" spans="4:120" x14ac:dyDescent="0.25">
      <c r="D705" s="2"/>
      <c r="H705" s="22"/>
      <c r="I705" s="14"/>
      <c r="J705" s="2">
        <v>39175</v>
      </c>
      <c r="K705">
        <v>128.15234375</v>
      </c>
      <c r="L705" s="22">
        <f>_xll.BDH(L$3&amp;" Govt",$A$8,J705,J705)</f>
        <v>1.2533699999999999</v>
      </c>
      <c r="M705">
        <f t="shared" si="255"/>
        <v>102.24621919305554</v>
      </c>
      <c r="N705" s="2">
        <v>39175</v>
      </c>
      <c r="O705">
        <v>128.8359375</v>
      </c>
      <c r="P705" s="22">
        <f>_xll.BDH(P$3&amp;" Govt",$A$8,N705,N705)</f>
        <v>1.23468</v>
      </c>
      <c r="Q705">
        <f t="shared" si="256"/>
        <v>104.34763460977743</v>
      </c>
      <c r="R705" s="2">
        <v>39175</v>
      </c>
      <c r="S705">
        <v>128.8828125</v>
      </c>
      <c r="T705" s="22">
        <f>_xll.BDH(T$3&amp;" Govt",$A$8,R705,R705)</f>
        <v>1.20353</v>
      </c>
      <c r="U705">
        <f t="shared" si="257"/>
        <v>107.08732852525488</v>
      </c>
      <c r="V705" s="2">
        <v>39272</v>
      </c>
      <c r="W705">
        <v>103.8828125</v>
      </c>
      <c r="X705" s="22">
        <f>_xll.BDH(X$3&amp;" Govt",$A$8,V705,V705)</f>
        <v>1.09273</v>
      </c>
      <c r="Y705">
        <f t="shared" si="258"/>
        <v>95.067228409579684</v>
      </c>
      <c r="Z705" s="2">
        <v>39175</v>
      </c>
      <c r="AA705">
        <v>123.46875</v>
      </c>
      <c r="AB705" s="22">
        <f>_xll.BDH(AB$3&amp;" Govt",$A$8,Z705,Z705)</f>
        <v>1.1634199999999999</v>
      </c>
      <c r="AC705">
        <f t="shared" si="259"/>
        <v>106.12568977669287</v>
      </c>
      <c r="AD705" s="2">
        <v>39812</v>
      </c>
      <c r="AE705">
        <v>107.66796875</v>
      </c>
      <c r="AF705" s="22">
        <f>_xll.BDH(AF$3&amp;" Govt",$A$8,AD705,AD705)</f>
        <v>1.0918399999999999</v>
      </c>
      <c r="AG705">
        <f t="shared" si="260"/>
        <v>98.611489549750885</v>
      </c>
      <c r="AH705" s="2">
        <v>39175</v>
      </c>
      <c r="AI705">
        <v>121.52734375</v>
      </c>
      <c r="AJ705" s="22">
        <f>_xll.BDH(AJ$3&amp;" Govt",$A$8,AH705,AH705)</f>
        <v>1.14036</v>
      </c>
      <c r="AK705">
        <f t="shared" si="261"/>
        <v>106.56927965730119</v>
      </c>
      <c r="AN705" s="22"/>
      <c r="AP705" s="2">
        <v>39175</v>
      </c>
      <c r="AQ705">
        <v>118.49609375</v>
      </c>
      <c r="AR705" s="22">
        <f>_xll.BDH(AR$3&amp;" Govt",$A$8,AP705,AP705)</f>
        <v>1.12619</v>
      </c>
      <c r="AS705">
        <f t="shared" si="263"/>
        <v>105.21856325309228</v>
      </c>
      <c r="AV705" s="22"/>
      <c r="AX705" s="2">
        <v>39175</v>
      </c>
      <c r="AY705">
        <v>108.9453125</v>
      </c>
      <c r="AZ705" s="22">
        <f>_xll.BDH(AZ$3&amp;" Govt",$A$8,AX705,AX705)</f>
        <v>1.10249</v>
      </c>
      <c r="BA705">
        <f t="shared" si="264"/>
        <v>98.81750628123612</v>
      </c>
      <c r="BB705" s="2">
        <v>39175</v>
      </c>
      <c r="BC705">
        <v>108.6796875</v>
      </c>
      <c r="BD705" s="22">
        <f>_xll.BDH(BD$3&amp;" Govt",$A$8,BB705,BB705)</f>
        <v>1.0958699999999999</v>
      </c>
      <c r="BE705">
        <f t="shared" si="265"/>
        <v>99.172061923403334</v>
      </c>
      <c r="BH705" s="22"/>
      <c r="BJ705" s="2">
        <v>39175</v>
      </c>
      <c r="BK705">
        <v>106.53515625</v>
      </c>
      <c r="BL705" s="22">
        <f>_xll.BDH(BL$3&amp;" Govt",$A$8,BJ705,BJ705)</f>
        <v>1.07423</v>
      </c>
      <c r="BM705">
        <f t="shared" si="266"/>
        <v>99.173506837455662</v>
      </c>
      <c r="BN705" s="2">
        <v>39350</v>
      </c>
      <c r="BO705">
        <v>104.1953125</v>
      </c>
      <c r="BP705" s="22">
        <f>_xll.BDH(BP$3&amp;" Govt",$A$8,BN705,BN705)</f>
        <v>1.09094</v>
      </c>
      <c r="BQ705">
        <f t="shared" si="267"/>
        <v>95.509663684528931</v>
      </c>
      <c r="BR705" s="2">
        <v>39531</v>
      </c>
      <c r="BS705">
        <v>115.91796875</v>
      </c>
      <c r="BT705" s="22">
        <f>_xll.BDH(BT$3&amp;" Govt",$A$8,BR705,BR705)</f>
        <v>1.0838099999999999</v>
      </c>
      <c r="BU705">
        <f t="shared" si="268"/>
        <v>106.95414210055269</v>
      </c>
      <c r="BV705" s="2">
        <v>39709</v>
      </c>
      <c r="BW705">
        <v>113.0625</v>
      </c>
      <c r="BX705" s="22">
        <f>_xll.BDH(BX$3&amp;" Govt",$A$8,BV705,BV705)</f>
        <v>1.10575</v>
      </c>
      <c r="BY705">
        <f t="shared" si="269"/>
        <v>102.24960434094506</v>
      </c>
      <c r="BZ705" s="2">
        <v>39891</v>
      </c>
      <c r="CA705">
        <v>112.50390625</v>
      </c>
      <c r="CB705" s="22">
        <f>_xll.BDH(CB$3&amp;" Govt",$A$8,BZ705,BZ705)</f>
        <v>1.0436099999999999</v>
      </c>
      <c r="CC705">
        <f t="shared" si="270"/>
        <v>107.80263340711569</v>
      </c>
      <c r="CD705" s="2">
        <v>40073</v>
      </c>
      <c r="CE705">
        <v>114.37109375</v>
      </c>
      <c r="CF705" s="22">
        <f>_xll.BDH(CF$3&amp;" Govt",$A$8,CD705,CD705)</f>
        <v>1.0686599999999999</v>
      </c>
      <c r="CG705">
        <f t="shared" si="271"/>
        <v>107.02290134373889</v>
      </c>
      <c r="CJ705" s="22"/>
      <c r="CN705" s="22"/>
      <c r="CR705" s="22"/>
      <c r="CV705" s="22"/>
      <c r="CZ705" s="22"/>
      <c r="DB705" s="2">
        <v>39178</v>
      </c>
      <c r="DC705">
        <v>108.171875</v>
      </c>
      <c r="DD705" s="22">
        <f>_xll.BDH(DD$3&amp;" Govt",$A$8,DB705,DB705)</f>
        <v>1.0748</v>
      </c>
      <c r="DE705">
        <f t="shared" si="272"/>
        <v>100.64372441384444</v>
      </c>
      <c r="DF705" s="2">
        <v>39721</v>
      </c>
      <c r="DG705">
        <v>101.59765625</v>
      </c>
      <c r="DH705" s="22">
        <f>_xll.BDH(DH$3&amp;" Govt",$A$8,DF705,DF705)</f>
        <v>1.10806</v>
      </c>
      <c r="DI705">
        <f t="shared" si="273"/>
        <v>91.689670460083391</v>
      </c>
      <c r="DJ705" s="2">
        <v>40085</v>
      </c>
      <c r="DK705">
        <v>112.578125</v>
      </c>
      <c r="DL705" s="22">
        <f>_xll.BDH(DL$3&amp;" Govt",$A$8,DJ705,DJ705)</f>
        <v>1.0679799999999999</v>
      </c>
      <c r="DM705">
        <f t="shared" si="274"/>
        <v>105.41220341204892</v>
      </c>
      <c r="DP705" s="22"/>
    </row>
    <row r="706" spans="4:120" x14ac:dyDescent="0.25">
      <c r="D706" s="2"/>
      <c r="H706" s="22"/>
      <c r="I706" s="14"/>
      <c r="J706" s="2">
        <v>39176</v>
      </c>
      <c r="K706">
        <v>128.32421875</v>
      </c>
      <c r="L706" s="22">
        <f>_xll.BDH(L$3&amp;" Govt",$A$8,J706,J706)</f>
        <v>1.25359</v>
      </c>
      <c r="M706">
        <f t="shared" si="255"/>
        <v>102.36538162397595</v>
      </c>
      <c r="N706" s="2">
        <v>39176</v>
      </c>
      <c r="O706">
        <v>129.06640625</v>
      </c>
      <c r="P706" s="22">
        <f>_xll.BDH(P$3&amp;" Govt",$A$8,N706,N706)</f>
        <v>1.2349000000000001</v>
      </c>
      <c r="Q706">
        <f t="shared" si="256"/>
        <v>104.51567434610089</v>
      </c>
      <c r="R706" s="2">
        <v>39176</v>
      </c>
      <c r="S706">
        <v>129.1640625</v>
      </c>
      <c r="T706" s="22">
        <f>_xll.BDH(T$3&amp;" Govt",$A$8,R706,R706)</f>
        <v>1.2037499999999999</v>
      </c>
      <c r="U706">
        <f t="shared" si="257"/>
        <v>107.30140186915889</v>
      </c>
      <c r="V706" s="2">
        <v>39273</v>
      </c>
      <c r="W706">
        <v>104.1953125</v>
      </c>
      <c r="X706" s="22">
        <f>_xll.BDH(X$3&amp;" Govt",$A$8,V706,V706)</f>
        <v>1.09294</v>
      </c>
      <c r="Y706">
        <f t="shared" si="258"/>
        <v>95.334888008490864</v>
      </c>
      <c r="Z706" s="2">
        <v>39176</v>
      </c>
      <c r="AA706">
        <v>123.7578125</v>
      </c>
      <c r="AB706" s="22">
        <f>_xll.BDH(AB$3&amp;" Govt",$A$8,Z706,Z706)</f>
        <v>1.1636299999999999</v>
      </c>
      <c r="AC706">
        <f t="shared" si="259"/>
        <v>106.35495174582987</v>
      </c>
      <c r="AD706" s="2">
        <v>39813</v>
      </c>
      <c r="AE706">
        <v>107.30859375</v>
      </c>
      <c r="AF706" s="22">
        <f>_xll.BDH(AF$3&amp;" Govt",$A$8,AD706,AD706)</f>
        <v>1.09148</v>
      </c>
      <c r="AG706">
        <f t="shared" si="260"/>
        <v>98.314759546670572</v>
      </c>
      <c r="AH706" s="2">
        <v>39176</v>
      </c>
      <c r="AI706">
        <v>121.84375</v>
      </c>
      <c r="AJ706" s="22">
        <f>_xll.BDH(AJ$3&amp;" Govt",$A$8,AH706,AH706)</f>
        <v>1.1405700000000001</v>
      </c>
      <c r="AK706">
        <f t="shared" si="261"/>
        <v>106.8270689216795</v>
      </c>
      <c r="AN706" s="22"/>
      <c r="AP706" s="2">
        <v>39176</v>
      </c>
      <c r="AQ706">
        <v>118.80859375</v>
      </c>
      <c r="AR706" s="22">
        <f>_xll.BDH(AR$3&amp;" Govt",$A$8,AP706,AP706)</f>
        <v>1.12639</v>
      </c>
      <c r="AS706">
        <f t="shared" si="263"/>
        <v>105.47731580536049</v>
      </c>
      <c r="AV706" s="22"/>
      <c r="AX706" s="2">
        <v>39176</v>
      </c>
      <c r="AY706">
        <v>109.28125</v>
      </c>
      <c r="AZ706" s="22">
        <f>_xll.BDH(AZ$3&amp;" Govt",$A$8,AX706,AX706)</f>
        <v>1.1026899999999999</v>
      </c>
      <c r="BA706">
        <f t="shared" si="264"/>
        <v>99.104236004679464</v>
      </c>
      <c r="BB706" s="2">
        <v>39176</v>
      </c>
      <c r="BC706">
        <v>109.03125</v>
      </c>
      <c r="BD706" s="22">
        <f>_xll.BDH(BD$3&amp;" Govt",$A$8,BB706,BB706)</f>
        <v>1.09606</v>
      </c>
      <c r="BE706">
        <f t="shared" si="265"/>
        <v>99.475621772530701</v>
      </c>
      <c r="BH706" s="22"/>
      <c r="BJ706" s="2">
        <v>39176</v>
      </c>
      <c r="BK706">
        <v>106.89453125</v>
      </c>
      <c r="BL706" s="22">
        <f>_xll.BDH(BL$3&amp;" Govt",$A$8,BJ706,BJ706)</f>
        <v>1.0744199999999999</v>
      </c>
      <c r="BM706">
        <f t="shared" si="266"/>
        <v>99.490451825170794</v>
      </c>
      <c r="BN706" s="2">
        <v>39351</v>
      </c>
      <c r="BO706">
        <v>104.3515625</v>
      </c>
      <c r="BP706" s="22">
        <f>_xll.BDH(BP$3&amp;" Govt",$A$8,BN706,BN706)</f>
        <v>1.09093</v>
      </c>
      <c r="BQ706">
        <f t="shared" si="267"/>
        <v>95.653765594492782</v>
      </c>
      <c r="BR706" s="2">
        <v>39532</v>
      </c>
      <c r="BS706">
        <v>115.9609375</v>
      </c>
      <c r="BT706" s="22">
        <f>_xll.BDH(BT$3&amp;" Govt",$A$8,BR706,BR706)</f>
        <v>1.0839799999999999</v>
      </c>
      <c r="BU706">
        <f t="shared" si="268"/>
        <v>106.97700833963727</v>
      </c>
      <c r="BV706" s="2">
        <v>39710</v>
      </c>
      <c r="BW706">
        <v>112.640625</v>
      </c>
      <c r="BX706" s="22">
        <f>_xll.BDH(BX$3&amp;" Govt",$A$8,BV706,BV706)</f>
        <v>1.1059399999999999</v>
      </c>
      <c r="BY706">
        <f t="shared" si="269"/>
        <v>101.8505750764056</v>
      </c>
      <c r="BZ706" s="2">
        <v>39892</v>
      </c>
      <c r="CA706">
        <v>111.49609375</v>
      </c>
      <c r="CB706" s="22">
        <f>_xll.BDH(CB$3&amp;" Govt",$A$8,BZ706,BZ706)</f>
        <v>1.04376</v>
      </c>
      <c r="CC706">
        <f t="shared" si="270"/>
        <v>106.82158135011881</v>
      </c>
      <c r="CD706" s="2">
        <v>40074</v>
      </c>
      <c r="CE706">
        <v>113.47265625</v>
      </c>
      <c r="CF706" s="22">
        <f>_xll.BDH(CF$3&amp;" Govt",$A$8,CD706,CD706)</f>
        <v>1.0686</v>
      </c>
      <c r="CG706">
        <f t="shared" si="271"/>
        <v>106.18814921392476</v>
      </c>
      <c r="CJ706" s="22"/>
      <c r="CN706" s="22"/>
      <c r="CR706" s="22"/>
      <c r="CV706" s="22"/>
      <c r="CZ706" s="22"/>
      <c r="DB706" s="2">
        <v>39181</v>
      </c>
      <c r="DC706">
        <v>107.8203125</v>
      </c>
      <c r="DD706" s="22">
        <f>_xll.BDH(DD$3&amp;" Govt",$A$8,DB706,DB706)</f>
        <v>1.07538</v>
      </c>
      <c r="DE706">
        <f t="shared" si="272"/>
        <v>100.26252348007216</v>
      </c>
      <c r="DF706" s="2">
        <v>39722</v>
      </c>
      <c r="DG706">
        <v>102.38671875</v>
      </c>
      <c r="DH706" s="22">
        <f>_xll.BDH(DH$3&amp;" Govt",$A$8,DF706,DF706)</f>
        <v>1.10826</v>
      </c>
      <c r="DI706">
        <f t="shared" si="273"/>
        <v>92.385107059715224</v>
      </c>
      <c r="DJ706" s="2">
        <v>40086</v>
      </c>
      <c r="DK706">
        <v>113.11328125</v>
      </c>
      <c r="DL706" s="22">
        <f>_xll.BDH(DL$3&amp;" Govt",$A$8,DJ706,DJ706)</f>
        <v>1.06792</v>
      </c>
      <c r="DM706">
        <f t="shared" si="274"/>
        <v>105.91924605775714</v>
      </c>
      <c r="DP706" s="22"/>
    </row>
    <row r="707" spans="4:120" x14ac:dyDescent="0.25">
      <c r="D707" s="2"/>
      <c r="H707" s="22"/>
      <c r="I707" s="14"/>
      <c r="J707" s="2">
        <v>39177</v>
      </c>
      <c r="K707">
        <v>128.41015625</v>
      </c>
      <c r="L707" s="22">
        <f>_xll.BDH(L$3&amp;" Govt",$A$8,J707,J707)</f>
        <v>1.2538199999999999</v>
      </c>
      <c r="M707">
        <f t="shared" si="255"/>
        <v>102.41514431896125</v>
      </c>
      <c r="N707" s="2">
        <v>39177</v>
      </c>
      <c r="O707">
        <v>129.19140625</v>
      </c>
      <c r="P707" s="22">
        <f>_xll.BDH(P$3&amp;" Govt",$A$8,N707,N707)</f>
        <v>1.23512</v>
      </c>
      <c r="Q707">
        <f t="shared" si="256"/>
        <v>104.59826271941188</v>
      </c>
      <c r="R707" s="2">
        <v>39177</v>
      </c>
      <c r="S707">
        <v>129.23828125</v>
      </c>
      <c r="T707" s="22">
        <f>_xll.BDH(T$3&amp;" Govt",$A$8,R707,R707)</f>
        <v>1.2039599999999999</v>
      </c>
      <c r="U707">
        <f t="shared" si="257"/>
        <v>107.34433141466495</v>
      </c>
      <c r="V707" s="2">
        <v>39274</v>
      </c>
      <c r="W707">
        <v>104.03125</v>
      </c>
      <c r="X707" s="22">
        <f>_xll.BDH(X$3&amp;" Govt",$A$8,V707,V707)</f>
        <v>1.0931599999999999</v>
      </c>
      <c r="Y707">
        <f t="shared" si="258"/>
        <v>95.165620769146329</v>
      </c>
      <c r="Z707" s="2">
        <v>39177</v>
      </c>
      <c r="AA707">
        <v>123.8359375</v>
      </c>
      <c r="AB707" s="22">
        <f>_xll.BDH(AB$3&amp;" Govt",$A$8,Z707,Z707)</f>
        <v>1.16384</v>
      </c>
      <c r="AC707">
        <f t="shared" si="259"/>
        <v>106.40288828361287</v>
      </c>
      <c r="AD707" s="2">
        <v>39814</v>
      </c>
      <c r="AE707">
        <v>107.30859375</v>
      </c>
      <c r="AF707" s="22">
        <f>_xll.BDH(AF$3&amp;" Govt",$A$8,AD707,AD707)</f>
        <v>1.0911200000000001</v>
      </c>
      <c r="AG707">
        <f t="shared" si="260"/>
        <v>98.347197146051755</v>
      </c>
      <c r="AH707" s="2">
        <v>39177</v>
      </c>
      <c r="AI707">
        <v>121.90234375</v>
      </c>
      <c r="AJ707" s="22">
        <f>_xll.BDH(AJ$3&amp;" Govt",$A$8,AH707,AH707)</f>
        <v>1.1407700000000001</v>
      </c>
      <c r="AK707">
        <f t="shared" si="261"/>
        <v>106.85970331442797</v>
      </c>
      <c r="AN707" s="22"/>
      <c r="AP707" s="2">
        <v>39177</v>
      </c>
      <c r="AQ707">
        <v>118.84375</v>
      </c>
      <c r="AR707" s="22">
        <f>_xll.BDH(AR$3&amp;" Govt",$A$8,AP707,AP707)</f>
        <v>1.12659</v>
      </c>
      <c r="AS707">
        <f t="shared" si="263"/>
        <v>105.48979664296684</v>
      </c>
      <c r="AV707" s="22"/>
      <c r="AX707" s="2">
        <v>39177</v>
      </c>
      <c r="AY707">
        <v>109.328125</v>
      </c>
      <c r="AZ707" s="22">
        <f>_xll.BDH(AZ$3&amp;" Govt",$A$8,AX707,AX707)</f>
        <v>1.1028800000000001</v>
      </c>
      <c r="BA707">
        <f t="shared" si="264"/>
        <v>99.129665058755251</v>
      </c>
      <c r="BB707" s="2">
        <v>39177</v>
      </c>
      <c r="BC707">
        <v>109.09765625</v>
      </c>
      <c r="BD707" s="22">
        <f>_xll.BDH(BD$3&amp;" Govt",$A$8,BB707,BB707)</f>
        <v>1.09626</v>
      </c>
      <c r="BE707">
        <f t="shared" si="265"/>
        <v>99.518048866144895</v>
      </c>
      <c r="BH707" s="22"/>
      <c r="BJ707" s="2">
        <v>39177</v>
      </c>
      <c r="BK707">
        <v>106.9609375</v>
      </c>
      <c r="BL707" s="22">
        <f>_xll.BDH(BL$3&amp;" Govt",$A$8,BJ707,BJ707)</f>
        <v>1.0746100000000001</v>
      </c>
      <c r="BM707">
        <f t="shared" si="266"/>
        <v>99.534656759196352</v>
      </c>
      <c r="BN707" s="2">
        <v>39352</v>
      </c>
      <c r="BO707">
        <v>104.765625</v>
      </c>
      <c r="BP707" s="22">
        <f>_xll.BDH(BP$3&amp;" Govt",$A$8,BN707,BN707)</f>
        <v>1.0909200000000001</v>
      </c>
      <c r="BQ707">
        <f t="shared" si="267"/>
        <v>96.034195908040914</v>
      </c>
      <c r="BR707" s="2">
        <v>39533</v>
      </c>
      <c r="BS707">
        <v>116.55859375</v>
      </c>
      <c r="BT707" s="22">
        <f>_xll.BDH(BT$3&amp;" Govt",$A$8,BR707,BR707)</f>
        <v>1.0841499999999999</v>
      </c>
      <c r="BU707">
        <f t="shared" si="268"/>
        <v>107.51150094544113</v>
      </c>
      <c r="BV707" s="2">
        <v>39713</v>
      </c>
      <c r="BW707">
        <v>112.78515625</v>
      </c>
      <c r="BX707" s="22">
        <f>_xll.BDH(BX$3&amp;" Govt",$A$8,BV707,BV707)</f>
        <v>1.1065199999999999</v>
      </c>
      <c r="BY707">
        <f t="shared" si="269"/>
        <v>101.92780632071721</v>
      </c>
      <c r="BZ707" s="2">
        <v>39895</v>
      </c>
      <c r="CA707">
        <v>112.0703125</v>
      </c>
      <c r="CB707" s="22">
        <f>_xll.BDH(CB$3&amp;" Govt",$A$8,BZ707,BZ707)</f>
        <v>1.0442</v>
      </c>
      <c r="CC707">
        <f t="shared" si="270"/>
        <v>107.32648199578625</v>
      </c>
      <c r="CD707" s="2">
        <v>40077</v>
      </c>
      <c r="CE707">
        <v>113.23828125</v>
      </c>
      <c r="CF707" s="22">
        <f>_xll.BDH(CF$3&amp;" Govt",$A$8,CD707,CD707)</f>
        <v>1.06843</v>
      </c>
      <c r="CG707">
        <f t="shared" si="271"/>
        <v>105.98568109281844</v>
      </c>
      <c r="CJ707" s="22"/>
      <c r="CN707" s="22"/>
      <c r="CR707" s="22"/>
      <c r="CV707" s="22"/>
      <c r="CZ707" s="22"/>
      <c r="DB707" s="2">
        <v>39182</v>
      </c>
      <c r="DC707">
        <v>108.18359375</v>
      </c>
      <c r="DD707" s="22">
        <f>_xll.BDH(DD$3&amp;" Govt",$A$8,DB707,DB707)</f>
        <v>1.0755699999999999</v>
      </c>
      <c r="DE707">
        <f t="shared" si="272"/>
        <v>100.58256900992033</v>
      </c>
      <c r="DF707" s="2">
        <v>39723</v>
      </c>
      <c r="DG707">
        <v>103.2109375</v>
      </c>
      <c r="DH707" s="22">
        <f>_xll.BDH(DH$3&amp;" Govt",$A$8,DF707,DF707)</f>
        <v>1.1081099999999999</v>
      </c>
      <c r="DI707">
        <f t="shared" si="273"/>
        <v>93.141418721968037</v>
      </c>
      <c r="DJ707" s="2">
        <v>40087</v>
      </c>
      <c r="DK707">
        <v>113.8125</v>
      </c>
      <c r="DL707" s="22">
        <f>_xll.BDH(DL$3&amp;" Govt",$A$8,DJ707,DJ707)</f>
        <v>1.0678700000000001</v>
      </c>
      <c r="DM707">
        <f t="shared" si="274"/>
        <v>106.57898433329899</v>
      </c>
      <c r="DP707" s="22"/>
    </row>
    <row r="708" spans="4:120" x14ac:dyDescent="0.25">
      <c r="D708" s="2"/>
      <c r="H708" s="22"/>
      <c r="I708" s="14"/>
      <c r="J708" s="2">
        <v>39178</v>
      </c>
      <c r="K708">
        <v>128.3671875</v>
      </c>
      <c r="L708" s="22">
        <f>_xll.BDH(L$3&amp;" Govt",$A$8,J708,J708)</f>
        <v>1.25404</v>
      </c>
      <c r="M708">
        <f t="shared" si="255"/>
        <v>102.36291306497399</v>
      </c>
      <c r="N708" s="2">
        <v>39178</v>
      </c>
      <c r="O708">
        <v>129.03515625</v>
      </c>
      <c r="P708" s="22">
        <f>_xll.BDH(P$3&amp;" Govt",$A$8,N708,N708)</f>
        <v>1.2353399999999999</v>
      </c>
      <c r="Q708">
        <f t="shared" si="256"/>
        <v>104.45315156151344</v>
      </c>
      <c r="R708" s="2">
        <v>39178</v>
      </c>
      <c r="S708">
        <v>129.01171875</v>
      </c>
      <c r="T708" s="22">
        <f>_xll.BDH(T$3&amp;" Govt",$A$8,R708,R708)</f>
        <v>1.20417</v>
      </c>
      <c r="U708">
        <f t="shared" si="257"/>
        <v>107.13746294127905</v>
      </c>
      <c r="V708" s="2">
        <v>39275</v>
      </c>
      <c r="W708">
        <v>103.91796875</v>
      </c>
      <c r="X708" s="22">
        <f>_xll.BDH(X$3&amp;" Govt",$A$8,V708,V708)</f>
        <v>1.09337</v>
      </c>
      <c r="Y708">
        <f t="shared" si="258"/>
        <v>95.043735194856268</v>
      </c>
      <c r="Z708" s="2">
        <v>39178</v>
      </c>
      <c r="AA708">
        <v>123.59765625</v>
      </c>
      <c r="AB708" s="22">
        <f>_xll.BDH(AB$3&amp;" Govt",$A$8,Z708,Z708)</f>
        <v>1.16405</v>
      </c>
      <c r="AC708">
        <f t="shared" si="259"/>
        <v>106.17899252609423</v>
      </c>
      <c r="AD708" s="2">
        <v>39815</v>
      </c>
      <c r="AE708">
        <v>107.0078125</v>
      </c>
      <c r="AF708" s="22">
        <f>_xll.BDH(AF$3&amp;" Govt",$A$8,AD708,AD708)</f>
        <v>1.0904499999999999</v>
      </c>
      <c r="AG708">
        <f t="shared" si="260"/>
        <v>98.131791920766659</v>
      </c>
      <c r="AH708" s="2">
        <v>39178</v>
      </c>
      <c r="AI708">
        <v>121.61328125</v>
      </c>
      <c r="AJ708" s="22">
        <f>_xll.BDH(AJ$3&amp;" Govt",$A$8,AH708,AH708)</f>
        <v>1.14097</v>
      </c>
      <c r="AK708">
        <f t="shared" si="261"/>
        <v>106.58762390772763</v>
      </c>
      <c r="AN708" s="22"/>
      <c r="AP708" s="2">
        <v>39178</v>
      </c>
      <c r="AQ708">
        <v>118.5390625</v>
      </c>
      <c r="AR708" s="22">
        <f>_xll.BDH(AR$3&amp;" Govt",$A$8,AP708,AP708)</f>
        <v>1.12679</v>
      </c>
      <c r="AS708">
        <f t="shared" si="263"/>
        <v>105.20066960125668</v>
      </c>
      <c r="AV708" s="22"/>
      <c r="AX708" s="2">
        <v>39178</v>
      </c>
      <c r="AY708">
        <v>109.04296875</v>
      </c>
      <c r="AZ708" s="22">
        <f>_xll.BDH(AZ$3&amp;" Govt",$A$8,AX708,AX708)</f>
        <v>1.1030800000000001</v>
      </c>
      <c r="BA708">
        <f t="shared" si="264"/>
        <v>98.853182679406743</v>
      </c>
      <c r="BB708" s="2">
        <v>39178</v>
      </c>
      <c r="BC708">
        <v>108.80078125</v>
      </c>
      <c r="BD708" s="22">
        <f>_xll.BDH(BD$3&amp;" Govt",$A$8,BB708,BB708)</f>
        <v>1.0964499999999999</v>
      </c>
      <c r="BE708">
        <f t="shared" si="265"/>
        <v>99.230043549637472</v>
      </c>
      <c r="BH708" s="22"/>
      <c r="BJ708" s="2">
        <v>39178</v>
      </c>
      <c r="BK708">
        <v>106.66796875</v>
      </c>
      <c r="BL708" s="22">
        <f>_xll.BDH(BL$3&amp;" Govt",$A$8,BJ708,BJ708)</f>
        <v>1.0748</v>
      </c>
      <c r="BM708">
        <f t="shared" si="266"/>
        <v>99.244481531447718</v>
      </c>
      <c r="BN708" s="2">
        <v>39353</v>
      </c>
      <c r="BO708">
        <v>104.70703125</v>
      </c>
      <c r="BP708" s="22">
        <f>_xll.BDH(BP$3&amp;" Govt",$A$8,BN708,BN708)</f>
        <v>1.09091</v>
      </c>
      <c r="BQ708">
        <f t="shared" si="267"/>
        <v>95.981365328028886</v>
      </c>
      <c r="BR708" s="2">
        <v>39534</v>
      </c>
      <c r="BS708">
        <v>116.65234375</v>
      </c>
      <c r="BT708" s="22">
        <f>_xll.BDH(BT$3&amp;" Govt",$A$8,BR708,BR708)</f>
        <v>1.08432</v>
      </c>
      <c r="BU708">
        <f t="shared" si="268"/>
        <v>107.58110497823522</v>
      </c>
      <c r="BV708" s="2">
        <v>39714</v>
      </c>
      <c r="BW708">
        <v>112.12109375</v>
      </c>
      <c r="BX708" s="22">
        <f>_xll.BDH(BX$3&amp;" Govt",$A$8,BV708,BV708)</f>
        <v>1.1067100000000001</v>
      </c>
      <c r="BY708">
        <f t="shared" si="269"/>
        <v>101.31027437178663</v>
      </c>
      <c r="BZ708" s="2">
        <v>39896</v>
      </c>
      <c r="CA708">
        <v>112.2578125</v>
      </c>
      <c r="CB708" s="22">
        <f>_xll.BDH(CB$3&amp;" Govt",$A$8,BZ708,BZ708)</f>
        <v>1.04434</v>
      </c>
      <c r="CC708">
        <f t="shared" si="270"/>
        <v>107.49163347185782</v>
      </c>
      <c r="CD708" s="2">
        <v>40078</v>
      </c>
      <c r="CE708">
        <v>113.5078125</v>
      </c>
      <c r="CF708" s="22">
        <f>_xll.BDH(CF$3&amp;" Govt",$A$8,CD708,CD708)</f>
        <v>1.0683799999999999</v>
      </c>
      <c r="CG708">
        <f t="shared" si="271"/>
        <v>106.24292152604879</v>
      </c>
      <c r="CJ708" s="22"/>
      <c r="CN708" s="22"/>
      <c r="CR708" s="22"/>
      <c r="CV708" s="22"/>
      <c r="CZ708" s="22"/>
      <c r="DB708" s="2">
        <v>39183</v>
      </c>
      <c r="DC708">
        <v>108.125</v>
      </c>
      <c r="DD708" s="22">
        <f>_xll.BDH(DD$3&amp;" Govt",$A$8,DB708,DB708)</f>
        <v>1.07576</v>
      </c>
      <c r="DE708">
        <f t="shared" si="272"/>
        <v>100.51033687811407</v>
      </c>
      <c r="DF708" s="2">
        <v>39724</v>
      </c>
      <c r="DG708">
        <v>103.796875</v>
      </c>
      <c r="DH708" s="22">
        <f>_xll.BDH(DH$3&amp;" Govt",$A$8,DF708,DF708)</f>
        <v>1.1079699999999999</v>
      </c>
      <c r="DI708">
        <f t="shared" si="273"/>
        <v>93.682026589167592</v>
      </c>
      <c r="DJ708" s="2">
        <v>40088</v>
      </c>
      <c r="DK708">
        <v>113.30859375</v>
      </c>
      <c r="DL708" s="22">
        <f>_xll.BDH(DL$3&amp;" Govt",$A$8,DJ708,DJ708)</f>
        <v>1.0679400000000001</v>
      </c>
      <c r="DM708">
        <f t="shared" si="274"/>
        <v>106.10014958705544</v>
      </c>
      <c r="DP708" s="22"/>
    </row>
    <row r="709" spans="4:120" x14ac:dyDescent="0.25">
      <c r="D709" s="2"/>
      <c r="H709" s="22"/>
      <c r="I709" s="14"/>
      <c r="J709" s="2">
        <v>39181</v>
      </c>
      <c r="K709">
        <v>128.3671875</v>
      </c>
      <c r="L709" s="22">
        <f>_xll.BDH(L$3&amp;" Govt",$A$8,J709,J709)</f>
        <v>1.25471</v>
      </c>
      <c r="M709">
        <f t="shared" si="255"/>
        <v>102.3082525045628</v>
      </c>
      <c r="N709" s="2">
        <v>39181</v>
      </c>
      <c r="O709">
        <v>128.9765625</v>
      </c>
      <c r="P709" s="22">
        <f>_xll.BDH(P$3&amp;" Govt",$A$8,N709,N709)</f>
        <v>1.236</v>
      </c>
      <c r="Q709">
        <f t="shared" si="256"/>
        <v>104.34996966019418</v>
      </c>
      <c r="R709" s="2">
        <v>39181</v>
      </c>
      <c r="S709">
        <v>128.87890625</v>
      </c>
      <c r="T709" s="22">
        <f>_xll.BDH(T$3&amp;" Govt",$A$8,R709,R709)</f>
        <v>1.20482</v>
      </c>
      <c r="U709">
        <f t="shared" si="257"/>
        <v>106.9694280058432</v>
      </c>
      <c r="V709" s="2">
        <v>39276</v>
      </c>
      <c r="W709">
        <v>103.9375</v>
      </c>
      <c r="X709" s="22">
        <f>_xll.BDH(X$3&amp;" Govt",$A$8,V709,V709)</f>
        <v>1.0935900000000001</v>
      </c>
      <c r="Y709">
        <f t="shared" si="258"/>
        <v>95.042474784882813</v>
      </c>
      <c r="Z709" s="2">
        <v>39181</v>
      </c>
      <c r="AA709">
        <v>123.43359375</v>
      </c>
      <c r="AB709" s="22">
        <f>_xll.BDH(AB$3&amp;" Govt",$A$8,Z709,Z709)</f>
        <v>1.1646700000000001</v>
      </c>
      <c r="AC709">
        <f t="shared" si="259"/>
        <v>105.98160315797607</v>
      </c>
      <c r="AD709" s="2">
        <v>39818</v>
      </c>
      <c r="AE709">
        <v>106.93359375</v>
      </c>
      <c r="AF709" s="22">
        <f>_xll.BDH(AF$3&amp;" Govt",$A$8,AD709,AD709)</f>
        <v>1.0884199999999999</v>
      </c>
      <c r="AG709">
        <f t="shared" si="260"/>
        <v>98.246626991418765</v>
      </c>
      <c r="AH709" s="2">
        <v>39181</v>
      </c>
      <c r="AI709">
        <v>121.41796875</v>
      </c>
      <c r="AJ709" s="22">
        <f>_xll.BDH(AJ$3&amp;" Govt",$A$8,AH709,AH709)</f>
        <v>1.14158</v>
      </c>
      <c r="AK709">
        <f t="shared" si="261"/>
        <v>106.35957948632597</v>
      </c>
      <c r="AN709" s="22"/>
      <c r="AP709" s="2">
        <v>39181</v>
      </c>
      <c r="AQ709">
        <v>118.30859375</v>
      </c>
      <c r="AR709" s="22">
        <f>_xll.BDH(AR$3&amp;" Govt",$A$8,AP709,AP709)</f>
        <v>1.1273900000000001</v>
      </c>
      <c r="AS709">
        <f t="shared" si="263"/>
        <v>104.94025470334134</v>
      </c>
      <c r="AV709" s="22"/>
      <c r="AX709" s="2">
        <v>39181</v>
      </c>
      <c r="AY709">
        <v>108.8203125</v>
      </c>
      <c r="AZ709" s="22">
        <f>_xll.BDH(AZ$3&amp;" Govt",$A$8,AX709,AX709)</f>
        <v>1.1036699999999999</v>
      </c>
      <c r="BA709">
        <f t="shared" si="264"/>
        <v>98.598596047731661</v>
      </c>
      <c r="BB709" s="2">
        <v>39181</v>
      </c>
      <c r="BC709">
        <v>108.59375</v>
      </c>
      <c r="BD709" s="22">
        <f>_xll.BDH(BD$3&amp;" Govt",$A$8,BB709,BB709)</f>
        <v>1.09704</v>
      </c>
      <c r="BE709">
        <f t="shared" si="265"/>
        <v>98.987958506526653</v>
      </c>
      <c r="BH709" s="22"/>
      <c r="BJ709" s="2">
        <v>39181</v>
      </c>
      <c r="BK709">
        <v>106.44921875</v>
      </c>
      <c r="BL709" s="22">
        <f>_xll.BDH(BL$3&amp;" Govt",$A$8,BJ709,BJ709)</f>
        <v>1.07538</v>
      </c>
      <c r="BM709">
        <f t="shared" si="266"/>
        <v>98.987538126057771</v>
      </c>
      <c r="BN709" s="2">
        <v>39356</v>
      </c>
      <c r="BO709">
        <v>104.87890625</v>
      </c>
      <c r="BP709" s="22">
        <f>_xll.BDH(BP$3&amp;" Govt",$A$8,BN709,BN709)</f>
        <v>1.0908800000000001</v>
      </c>
      <c r="BQ709">
        <f t="shared" si="267"/>
        <v>96.141561170797885</v>
      </c>
      <c r="BR709" s="2">
        <v>39535</v>
      </c>
      <c r="BS709">
        <v>117.38671875</v>
      </c>
      <c r="BT709" s="22">
        <f>_xll.BDH(BT$3&amp;" Govt",$A$8,BR709,BR709)</f>
        <v>1.0845</v>
      </c>
      <c r="BU709">
        <f t="shared" si="268"/>
        <v>108.24040456431536</v>
      </c>
      <c r="BV709" s="2">
        <v>39715</v>
      </c>
      <c r="BW709">
        <v>111.421875</v>
      </c>
      <c r="BX709" s="22">
        <f>_xll.BDH(BX$3&amp;" Govt",$A$8,BV709,BV709)</f>
        <v>1.1069100000000001</v>
      </c>
      <c r="BY709">
        <f t="shared" si="269"/>
        <v>100.6602840339323</v>
      </c>
      <c r="BZ709" s="2">
        <v>39897</v>
      </c>
      <c r="CA709">
        <v>112.1171875</v>
      </c>
      <c r="CB709" s="22">
        <f>_xll.BDH(CB$3&amp;" Govt",$A$8,BZ709,BZ709)</f>
        <v>1.0444899999999999</v>
      </c>
      <c r="CC709">
        <f t="shared" si="270"/>
        <v>107.341561431895</v>
      </c>
      <c r="CD709" s="2">
        <v>40079</v>
      </c>
      <c r="CE709">
        <v>113.859375</v>
      </c>
      <c r="CF709" s="22">
        <f>_xll.BDH(CF$3&amp;" Govt",$A$8,CD709,CD709)</f>
        <v>1.0683199999999999</v>
      </c>
      <c r="CG709">
        <f t="shared" si="271"/>
        <v>106.57796821177176</v>
      </c>
      <c r="CJ709" s="22"/>
      <c r="CN709" s="22"/>
      <c r="CR709" s="22"/>
      <c r="CV709" s="22"/>
      <c r="CZ709" s="22"/>
      <c r="DB709" s="2">
        <v>39184</v>
      </c>
      <c r="DC709">
        <v>108.1171875</v>
      </c>
      <c r="DD709" s="22">
        <f>_xll.BDH(DD$3&amp;" Govt",$A$8,DB709,DB709)</f>
        <v>1.07595</v>
      </c>
      <c r="DE709">
        <f t="shared" si="272"/>
        <v>100.48532692039593</v>
      </c>
      <c r="DF709" s="2">
        <v>39727</v>
      </c>
      <c r="DG709">
        <v>104.046875</v>
      </c>
      <c r="DH709" s="22">
        <f>_xll.BDH(DH$3&amp;" Govt",$A$8,DF709,DF709)</f>
        <v>1.10754</v>
      </c>
      <c r="DI709">
        <f t="shared" si="273"/>
        <v>93.94412391426043</v>
      </c>
      <c r="DJ709" s="2">
        <v>40091</v>
      </c>
      <c r="DK709">
        <v>113.3046875</v>
      </c>
      <c r="DL709" s="22">
        <f>_xll.BDH(DL$3&amp;" Govt",$A$8,DJ709,DJ709)</f>
        <v>1.0681799999999999</v>
      </c>
      <c r="DM709">
        <f t="shared" si="274"/>
        <v>106.07265395345355</v>
      </c>
      <c r="DP709" s="22"/>
    </row>
    <row r="710" spans="4:120" x14ac:dyDescent="0.25">
      <c r="D710" s="2"/>
      <c r="H710" s="22"/>
      <c r="I710" s="14"/>
      <c r="J710" s="2">
        <v>39182</v>
      </c>
      <c r="K710">
        <v>128.40234375</v>
      </c>
      <c r="L710" s="22">
        <f>_xll.BDH(L$3&amp;" Govt",$A$8,J710,J710)</f>
        <v>1.2549399999999999</v>
      </c>
      <c r="M710">
        <f t="shared" ref="M710:M773" si="275">K710/L710</f>
        <v>102.31751617607216</v>
      </c>
      <c r="N710" s="2">
        <v>39182</v>
      </c>
      <c r="O710">
        <v>129.08984375</v>
      </c>
      <c r="P710" s="22">
        <f>_xll.BDH(P$3&amp;" Govt",$A$8,N710,N710)</f>
        <v>1.2362299999999999</v>
      </c>
      <c r="Q710">
        <f t="shared" ref="Q710:Q773" si="276">O710/P710</f>
        <v>104.42218984331396</v>
      </c>
      <c r="R710" s="2">
        <v>39182</v>
      </c>
      <c r="S710">
        <v>129.03125</v>
      </c>
      <c r="T710" s="22">
        <f>_xll.BDH(T$3&amp;" Govt",$A$8,R710,R710)</f>
        <v>1.20503</v>
      </c>
      <c r="U710">
        <f t="shared" ref="U710:U773" si="277">S710/T710</f>
        <v>107.07720969602416</v>
      </c>
      <c r="V710" s="2">
        <v>39279</v>
      </c>
      <c r="W710">
        <v>103.91015625</v>
      </c>
      <c r="X710" s="22">
        <f>_xll.BDH(X$3&amp;" Govt",$A$8,V710,V710)</f>
        <v>1.09423</v>
      </c>
      <c r="Y710">
        <f t="shared" ref="Y710:Y773" si="278">W710/X710</f>
        <v>94.961896721895755</v>
      </c>
      <c r="Z710" s="2">
        <v>39182</v>
      </c>
      <c r="AA710">
        <v>123.61328125</v>
      </c>
      <c r="AB710" s="22">
        <f>_xll.BDH(AB$3&amp;" Govt",$A$8,Z710,Z710)</f>
        <v>1.1648799999999999</v>
      </c>
      <c r="AC710">
        <f t="shared" ref="AC710:AC773" si="279">AA710/AB710</f>
        <v>106.11675129627086</v>
      </c>
      <c r="AD710" s="2">
        <v>39819</v>
      </c>
      <c r="AE710">
        <v>107.3828125</v>
      </c>
      <c r="AF710" s="22">
        <f>_xll.BDH(AF$3&amp;" Govt",$A$8,AD710,AD710)</f>
        <v>1.08775</v>
      </c>
      <c r="AG710">
        <f t="shared" ref="AG710:AG773" si="280">AE710/AF710</f>
        <v>98.720121811077917</v>
      </c>
      <c r="AH710" s="2">
        <v>39182</v>
      </c>
      <c r="AI710">
        <v>121.62890625</v>
      </c>
      <c r="AJ710" s="22">
        <f>_xll.BDH(AJ$3&amp;" Govt",$A$8,AH710,AH710)</f>
        <v>1.1417900000000001</v>
      </c>
      <c r="AK710">
        <f t="shared" ref="AK710:AK773" si="281">AI710/AJ710</f>
        <v>106.52476046383309</v>
      </c>
      <c r="AN710" s="22"/>
      <c r="AP710" s="2">
        <v>39182</v>
      </c>
      <c r="AQ710">
        <v>118.53515625</v>
      </c>
      <c r="AR710" s="22">
        <f>_xll.BDH(AR$3&amp;" Govt",$A$8,AP710,AP710)</f>
        <v>1.1275900000000001</v>
      </c>
      <c r="AS710">
        <f t="shared" ref="AS710:AS773" si="282">AQ710/AR710</f>
        <v>105.12256782163729</v>
      </c>
      <c r="AV710" s="22"/>
      <c r="AX710" s="2">
        <v>39182</v>
      </c>
      <c r="AY710">
        <v>109.03515625</v>
      </c>
      <c r="AZ710" s="22">
        <f>_xll.BDH(AZ$3&amp;" Govt",$A$8,AX710,AX710)</f>
        <v>1.1038699999999999</v>
      </c>
      <c r="BA710">
        <f t="shared" ref="BA710:BA773" si="283">AY710/AZ710</f>
        <v>98.775359643798637</v>
      </c>
      <c r="BB710" s="2">
        <v>39182</v>
      </c>
      <c r="BC710">
        <v>108.7890625</v>
      </c>
      <c r="BD710" s="22">
        <f>_xll.BDH(BD$3&amp;" Govt",$A$8,BB710,BB710)</f>
        <v>1.09724</v>
      </c>
      <c r="BE710">
        <f t="shared" ref="BE710:BE773" si="284">BC710/BD710</f>
        <v>99.147918869162623</v>
      </c>
      <c r="BH710" s="22"/>
      <c r="BJ710" s="2">
        <v>39182</v>
      </c>
      <c r="BK710">
        <v>106.625</v>
      </c>
      <c r="BL710" s="22">
        <f>_xll.BDH(BL$3&amp;" Govt",$A$8,BJ710,BJ710)</f>
        <v>1.0755699999999999</v>
      </c>
      <c r="BM710">
        <f t="shared" ref="BM710:BM773" si="285">BK710/BL710</f>
        <v>99.133482711492519</v>
      </c>
      <c r="BN710" s="2">
        <v>39357</v>
      </c>
      <c r="BO710">
        <v>105.02734375</v>
      </c>
      <c r="BP710" s="22">
        <f>_xll.BDH(BP$3&amp;" Govt",$A$8,BN710,BN710)</f>
        <v>1.0908199999999999</v>
      </c>
      <c r="BQ710">
        <f t="shared" ref="BQ710:BQ773" si="286">BO710/BP710</f>
        <v>96.282928209970493</v>
      </c>
      <c r="BR710" s="2">
        <v>39538</v>
      </c>
      <c r="BS710">
        <v>117.51171875</v>
      </c>
      <c r="BT710" s="22">
        <f>_xll.BDH(BT$3&amp;" Govt",$A$8,BR710,BR710)</f>
        <v>1.0850200000000001</v>
      </c>
      <c r="BU710">
        <f t="shared" ref="BU710:BU773" si="287">BS710/BT710</f>
        <v>108.30373518460489</v>
      </c>
      <c r="BV710" s="2">
        <v>39716</v>
      </c>
      <c r="BW710">
        <v>111.15234375</v>
      </c>
      <c r="BX710" s="22">
        <f>_xll.BDH(BX$3&amp;" Govt",$A$8,BV710,BV710)</f>
        <v>1.1071</v>
      </c>
      <c r="BY710">
        <f t="shared" ref="BY710:BY773" si="288">BW710/BX710</f>
        <v>100.3995517568422</v>
      </c>
      <c r="BZ710" s="2">
        <v>39898</v>
      </c>
      <c r="CA710">
        <v>113.13671875</v>
      </c>
      <c r="CB710" s="22">
        <f>_xll.BDH(CB$3&amp;" Govt",$A$8,BZ710,BZ710)</f>
        <v>1.04464</v>
      </c>
      <c r="CC710">
        <f t="shared" ref="CC710:CC773" si="289">CA710/CB710</f>
        <v>108.30211245022208</v>
      </c>
      <c r="CD710" s="2">
        <v>40080</v>
      </c>
      <c r="CE710">
        <v>113.828125</v>
      </c>
      <c r="CF710" s="22">
        <f>_xll.BDH(CF$3&amp;" Govt",$A$8,CD710,CD710)</f>
        <v>1.06826</v>
      </c>
      <c r="CG710">
        <f t="shared" ref="CG710:CG773" si="290">CE710/CF710</f>
        <v>106.5547011027278</v>
      </c>
      <c r="CJ710" s="22"/>
      <c r="CN710" s="22"/>
      <c r="CR710" s="22"/>
      <c r="CV710" s="22"/>
      <c r="CZ710" s="22"/>
      <c r="DB710" s="2">
        <v>39185</v>
      </c>
      <c r="DC710">
        <v>107.67578125</v>
      </c>
      <c r="DD710" s="22">
        <f>_xll.BDH(DD$3&amp;" Govt",$A$8,DB710,DB710)</f>
        <v>1.0761400000000001</v>
      </c>
      <c r="DE710">
        <f t="shared" ref="DE710:DE773" si="291">DC710/DD710</f>
        <v>100.0574100488784</v>
      </c>
      <c r="DF710" s="2">
        <v>39728</v>
      </c>
      <c r="DG710">
        <v>101.703125</v>
      </c>
      <c r="DH710" s="22">
        <f>_xll.BDH(DH$3&amp;" Govt",$A$8,DF710,DF710)</f>
        <v>1.1073999999999999</v>
      </c>
      <c r="DI710">
        <f t="shared" ref="DI710:DI773" si="292">DG710/DH710</f>
        <v>91.839556619107825</v>
      </c>
      <c r="DJ710" s="2">
        <v>40092</v>
      </c>
      <c r="DK710">
        <v>112.75390625</v>
      </c>
      <c r="DL710" s="22">
        <f>_xll.BDH(DL$3&amp;" Govt",$A$8,DJ710,DJ710)</f>
        <v>1.0682499999999999</v>
      </c>
      <c r="DM710">
        <f t="shared" ref="DM710:DM773" si="293">DK710/DL710</f>
        <v>105.55011116311725</v>
      </c>
      <c r="DP710" s="22"/>
    </row>
    <row r="711" spans="4:120" x14ac:dyDescent="0.25">
      <c r="D711" s="2"/>
      <c r="H711" s="22"/>
      <c r="I711" s="14"/>
      <c r="J711" s="2">
        <v>39183</v>
      </c>
      <c r="K711">
        <v>128.4375</v>
      </c>
      <c r="L711" s="22">
        <f>_xll.BDH(L$3&amp;" Govt",$A$8,J711,J711)</f>
        <v>1.2551600000000001</v>
      </c>
      <c r="M711">
        <f t="shared" si="275"/>
        <v>102.32759170145638</v>
      </c>
      <c r="N711" s="2">
        <v>39183</v>
      </c>
      <c r="O711">
        <v>129.08984375</v>
      </c>
      <c r="P711" s="22">
        <f>_xll.BDH(P$3&amp;" Govt",$A$8,N711,N711)</f>
        <v>1.23645</v>
      </c>
      <c r="Q711">
        <f t="shared" si="276"/>
        <v>104.40361013385095</v>
      </c>
      <c r="R711" s="2">
        <v>39183</v>
      </c>
      <c r="S711">
        <v>129.02734375</v>
      </c>
      <c r="T711" s="22">
        <f>_xll.BDH(T$3&amp;" Govt",$A$8,R711,R711)</f>
        <v>1.2052499999999999</v>
      </c>
      <c r="U711">
        <f t="shared" si="277"/>
        <v>107.05442335615018</v>
      </c>
      <c r="V711" s="2">
        <v>39280</v>
      </c>
      <c r="W711">
        <v>103.69140625</v>
      </c>
      <c r="X711" s="22">
        <f>_xll.BDH(X$3&amp;" Govt",$A$8,V711,V711)</f>
        <v>1.0944499999999999</v>
      </c>
      <c r="Y711">
        <f t="shared" si="278"/>
        <v>94.742935949563716</v>
      </c>
      <c r="Z711" s="2">
        <v>39183</v>
      </c>
      <c r="AA711">
        <v>123.58984375</v>
      </c>
      <c r="AB711" s="22">
        <f>_xll.BDH(AB$3&amp;" Govt",$A$8,Z711,Z711)</f>
        <v>1.1650800000000001</v>
      </c>
      <c r="AC711">
        <f t="shared" si="279"/>
        <v>106.07841843478559</v>
      </c>
      <c r="AD711" s="2">
        <v>39820</v>
      </c>
      <c r="AE711">
        <v>107.15625</v>
      </c>
      <c r="AF711" s="22">
        <f>_xll.BDH(AF$3&amp;" Govt",$A$8,AD711,AD711)</f>
        <v>1.08708</v>
      </c>
      <c r="AG711">
        <f t="shared" si="280"/>
        <v>98.572552158074842</v>
      </c>
      <c r="AH711" s="2">
        <v>39183</v>
      </c>
      <c r="AI711">
        <v>121.5703125</v>
      </c>
      <c r="AJ711" s="22">
        <f>_xll.BDH(AJ$3&amp;" Govt",$A$8,AH711,AH711)</f>
        <v>1.1419900000000001</v>
      </c>
      <c r="AK711">
        <f t="shared" si="281"/>
        <v>106.4547960139756</v>
      </c>
      <c r="AN711" s="22"/>
      <c r="AP711" s="2">
        <v>39183</v>
      </c>
      <c r="AQ711">
        <v>118.49609375</v>
      </c>
      <c r="AR711" s="22">
        <f>_xll.BDH(AR$3&amp;" Govt",$A$8,AP711,AP711)</f>
        <v>1.1277900000000001</v>
      </c>
      <c r="AS711">
        <f t="shared" si="282"/>
        <v>105.0692892737123</v>
      </c>
      <c r="AV711" s="22"/>
      <c r="AX711" s="2">
        <v>39183</v>
      </c>
      <c r="AY711">
        <v>108.97265625</v>
      </c>
      <c r="AZ711" s="22">
        <f>_xll.BDH(AZ$3&amp;" Govt",$A$8,AX711,AX711)</f>
        <v>1.10406</v>
      </c>
      <c r="BA711">
        <f t="shared" si="283"/>
        <v>98.701751942829191</v>
      </c>
      <c r="BB711" s="2">
        <v>39183</v>
      </c>
      <c r="BC711">
        <v>108.74609375</v>
      </c>
      <c r="BD711" s="22">
        <f>_xll.BDH(BD$3&amp;" Govt",$A$8,BB711,BB711)</f>
        <v>1.0974299999999999</v>
      </c>
      <c r="BE711">
        <f t="shared" si="284"/>
        <v>99.091599236397769</v>
      </c>
      <c r="BH711" s="22"/>
      <c r="BJ711" s="2">
        <v>39183</v>
      </c>
      <c r="BK711">
        <v>106.58203125</v>
      </c>
      <c r="BL711" s="22">
        <f>_xll.BDH(BL$3&amp;" Govt",$A$8,BJ711,BJ711)</f>
        <v>1.07576</v>
      </c>
      <c r="BM711">
        <f t="shared" si="285"/>
        <v>99.076031131479141</v>
      </c>
      <c r="BN711" s="2">
        <v>39358</v>
      </c>
      <c r="BO711">
        <v>104.7890625</v>
      </c>
      <c r="BP711" s="22">
        <f>_xll.BDH(BP$3&amp;" Govt",$A$8,BN711,BN711)</f>
        <v>1.0907499999999999</v>
      </c>
      <c r="BQ711">
        <f t="shared" si="286"/>
        <v>96.070650928260378</v>
      </c>
      <c r="BR711" s="2">
        <v>39539</v>
      </c>
      <c r="BS711">
        <v>116.49609375</v>
      </c>
      <c r="BT711" s="22">
        <f>_xll.BDH(BT$3&amp;" Govt",$A$8,BR711,BR711)</f>
        <v>1.0851900000000001</v>
      </c>
      <c r="BU711">
        <f t="shared" si="287"/>
        <v>107.35087288861857</v>
      </c>
      <c r="BV711" s="2">
        <v>39717</v>
      </c>
      <c r="BW711">
        <v>111.0546875</v>
      </c>
      <c r="BX711" s="22">
        <f>_xll.BDH(BX$3&amp;" Govt",$A$8,BV711,BV711)</f>
        <v>1.1072899999999999</v>
      </c>
      <c r="BY711">
        <f t="shared" si="288"/>
        <v>100.29413026397783</v>
      </c>
      <c r="BZ711" s="2">
        <v>39899</v>
      </c>
      <c r="CA711">
        <v>112.66796875</v>
      </c>
      <c r="CB711" s="22">
        <f>_xll.BDH(CB$3&amp;" Govt",$A$8,BZ711,BZ711)</f>
        <v>1.04478</v>
      </c>
      <c r="CC711">
        <f t="shared" si="289"/>
        <v>107.83894097321924</v>
      </c>
      <c r="CD711" s="2">
        <v>40081</v>
      </c>
      <c r="CE711">
        <v>114.11328125</v>
      </c>
      <c r="CF711" s="22">
        <f>_xll.BDH(CF$3&amp;" Govt",$A$8,CD711,CD711)</f>
        <v>1.0682100000000001</v>
      </c>
      <c r="CG711">
        <f t="shared" si="290"/>
        <v>106.82663638235927</v>
      </c>
      <c r="CJ711" s="22"/>
      <c r="CN711" s="22"/>
      <c r="CR711" s="22"/>
      <c r="CV711" s="22"/>
      <c r="CZ711" s="22"/>
      <c r="DB711" s="2">
        <v>39188</v>
      </c>
      <c r="DC711">
        <v>108.15625</v>
      </c>
      <c r="DD711" s="22">
        <f>_xll.BDH(DD$3&amp;" Govt",$A$8,DB711,DB711)</f>
        <v>1.0767199999999999</v>
      </c>
      <c r="DE711">
        <f t="shared" si="291"/>
        <v>100.44974552344158</v>
      </c>
      <c r="DF711" s="2">
        <v>39729</v>
      </c>
      <c r="DG711">
        <v>98.65234375</v>
      </c>
      <c r="DH711" s="22">
        <f>_xll.BDH(DH$3&amp;" Govt",$A$8,DF711,DF711)</f>
        <v>1.1072599999999999</v>
      </c>
      <c r="DI711">
        <f t="shared" si="292"/>
        <v>89.095915819229461</v>
      </c>
      <c r="DJ711" s="2">
        <v>40093</v>
      </c>
      <c r="DK711">
        <v>113.87109375</v>
      </c>
      <c r="DL711" s="22">
        <f>_xll.BDH(DL$3&amp;" Govt",$A$8,DJ711,DJ711)</f>
        <v>1.06833</v>
      </c>
      <c r="DM711">
        <f t="shared" si="293"/>
        <v>106.58793982196512</v>
      </c>
      <c r="DP711" s="22"/>
    </row>
    <row r="712" spans="4:120" x14ac:dyDescent="0.25">
      <c r="D712" s="2"/>
      <c r="H712" s="22"/>
      <c r="I712" s="14"/>
      <c r="J712" s="2">
        <v>39184</v>
      </c>
      <c r="K712">
        <v>128.4921875</v>
      </c>
      <c r="L712" s="22">
        <f>_xll.BDH(L$3&amp;" Govt",$A$8,J712,J712)</f>
        <v>1.2553799999999999</v>
      </c>
      <c r="M712">
        <f t="shared" si="275"/>
        <v>102.35322173365834</v>
      </c>
      <c r="N712" s="2">
        <v>39184</v>
      </c>
      <c r="O712">
        <v>129.14453125</v>
      </c>
      <c r="P712" s="22">
        <f>_xll.BDH(P$3&amp;" Govt",$A$8,N712,N712)</f>
        <v>1.2366699999999999</v>
      </c>
      <c r="Q712">
        <f t="shared" si="276"/>
        <v>104.4292586138582</v>
      </c>
      <c r="R712" s="2">
        <v>39184</v>
      </c>
      <c r="S712">
        <v>129.0859375</v>
      </c>
      <c r="T712" s="22">
        <f>_xll.BDH(T$3&amp;" Govt",$A$8,R712,R712)</f>
        <v>1.20546</v>
      </c>
      <c r="U712">
        <f t="shared" si="277"/>
        <v>107.0843806513696</v>
      </c>
      <c r="V712" s="2">
        <v>39281</v>
      </c>
      <c r="W712">
        <v>104.16015625</v>
      </c>
      <c r="X712" s="22">
        <f>_xll.BDH(X$3&amp;" Govt",$A$8,V712,V712)</f>
        <v>1.09466</v>
      </c>
      <c r="Y712">
        <f t="shared" si="278"/>
        <v>95.152975581459089</v>
      </c>
      <c r="Z712" s="2">
        <v>39184</v>
      </c>
      <c r="AA712">
        <v>123.625</v>
      </c>
      <c r="AB712" s="22">
        <f>_xll.BDH(AB$3&amp;" Govt",$A$8,Z712,Z712)</f>
        <v>1.1652899999999999</v>
      </c>
      <c r="AC712">
        <f t="shared" si="279"/>
        <v>106.0894712904084</v>
      </c>
      <c r="AD712" s="2">
        <v>39821</v>
      </c>
      <c r="AE712">
        <v>107.3515625</v>
      </c>
      <c r="AF712" s="22">
        <f>_xll.BDH(AF$3&amp;" Govt",$A$8,AD712,AD712)</f>
        <v>1.0864</v>
      </c>
      <c r="AG712">
        <f t="shared" si="280"/>
        <v>98.814030283505147</v>
      </c>
      <c r="AH712" s="2">
        <v>39184</v>
      </c>
      <c r="AI712">
        <v>121.5859375</v>
      </c>
      <c r="AJ712" s="22">
        <f>_xll.BDH(AJ$3&amp;" Govt",$A$8,AH712,AH712)</f>
        <v>1.14219</v>
      </c>
      <c r="AK712">
        <f t="shared" si="281"/>
        <v>106.44983540391704</v>
      </c>
      <c r="AN712" s="22"/>
      <c r="AP712" s="2">
        <v>39184</v>
      </c>
      <c r="AQ712">
        <v>118.5078125</v>
      </c>
      <c r="AR712" s="22">
        <f>_xll.BDH(AR$3&amp;" Govt",$A$8,AP712,AP712)</f>
        <v>1.12799</v>
      </c>
      <c r="AS712">
        <f t="shared" si="282"/>
        <v>105.0610488568161</v>
      </c>
      <c r="AV712" s="22"/>
      <c r="AX712" s="2">
        <v>39184</v>
      </c>
      <c r="AY712">
        <v>108.98046875</v>
      </c>
      <c r="AZ712" s="22">
        <f>_xll.BDH(AZ$3&amp;" Govt",$A$8,AX712,AX712)</f>
        <v>1.10426</v>
      </c>
      <c r="BA712">
        <f t="shared" si="283"/>
        <v>98.690950274391895</v>
      </c>
      <c r="BB712" s="2">
        <v>39184</v>
      </c>
      <c r="BC712">
        <v>108.7734375</v>
      </c>
      <c r="BD712" s="22">
        <f>_xll.BDH(BD$3&amp;" Govt",$A$8,BB712,BB712)</f>
        <v>1.0976300000000001</v>
      </c>
      <c r="BE712">
        <f t="shared" si="284"/>
        <v>99.098455308255055</v>
      </c>
      <c r="BH712" s="22"/>
      <c r="BJ712" s="2">
        <v>39184</v>
      </c>
      <c r="BK712">
        <v>106.60546875</v>
      </c>
      <c r="BL712" s="22">
        <f>_xll.BDH(BL$3&amp;" Govt",$A$8,BJ712,BJ712)</f>
        <v>1.07595</v>
      </c>
      <c r="BM712">
        <f t="shared" si="285"/>
        <v>99.080318555694973</v>
      </c>
      <c r="BN712" s="2">
        <v>39359</v>
      </c>
      <c r="BO712">
        <v>105.078125</v>
      </c>
      <c r="BP712" s="22">
        <f>_xll.BDH(BP$3&amp;" Govt",$A$8,BN712,BN712)</f>
        <v>1.0906899999999999</v>
      </c>
      <c r="BQ712">
        <f t="shared" si="286"/>
        <v>96.340963060081236</v>
      </c>
      <c r="BR712" s="2">
        <v>39540</v>
      </c>
      <c r="BS712">
        <v>116.4609375</v>
      </c>
      <c r="BT712" s="22">
        <f>_xll.BDH(BT$3&amp;" Govt",$A$8,BR712,BR712)</f>
        <v>1.0852999999999999</v>
      </c>
      <c r="BU712">
        <f t="shared" si="287"/>
        <v>107.30759928130472</v>
      </c>
      <c r="BV712" s="2">
        <v>39720</v>
      </c>
      <c r="BW712">
        <v>112.1171875</v>
      </c>
      <c r="BX712" s="22">
        <f>_xll.BDH(BX$3&amp;" Govt",$A$8,BV712,BV712)</f>
        <v>1.1078699999999999</v>
      </c>
      <c r="BY712">
        <f t="shared" si="288"/>
        <v>101.20067110762093</v>
      </c>
      <c r="BZ712" s="2">
        <v>39902</v>
      </c>
      <c r="CA712">
        <v>112.69140625</v>
      </c>
      <c r="CB712" s="22">
        <f>_xll.BDH(CB$3&amp;" Govt",$A$8,BZ712,BZ712)</f>
        <v>1.04522</v>
      </c>
      <c r="CC712">
        <f t="shared" si="289"/>
        <v>107.81596816938061</v>
      </c>
      <c r="CD712" s="2">
        <v>40084</v>
      </c>
      <c r="CE712">
        <v>114.1484375</v>
      </c>
      <c r="CF712" s="22">
        <f>_xll.BDH(CF$3&amp;" Govt",$A$8,CD712,CD712)</f>
        <v>1.0680400000000001</v>
      </c>
      <c r="CG712">
        <f t="shared" si="290"/>
        <v>106.87655658964083</v>
      </c>
      <c r="CJ712" s="22"/>
      <c r="CN712" s="22"/>
      <c r="CR712" s="22"/>
      <c r="CV712" s="22"/>
      <c r="CZ712" s="22"/>
      <c r="DB712" s="2">
        <v>39189</v>
      </c>
      <c r="DC712">
        <v>108.46875</v>
      </c>
      <c r="DD712" s="22">
        <f>_xll.BDH(DD$3&amp;" Govt",$A$8,DB712,DB712)</f>
        <v>1.07691</v>
      </c>
      <c r="DE712">
        <f t="shared" si="291"/>
        <v>100.72220519820597</v>
      </c>
      <c r="DF712" s="2">
        <v>39730</v>
      </c>
      <c r="DG712">
        <v>97.19140625</v>
      </c>
      <c r="DH712" s="22">
        <f>_xll.BDH(DH$3&amp;" Govt",$A$8,DF712,DF712)</f>
        <v>1.1071200000000001</v>
      </c>
      <c r="DI712">
        <f t="shared" si="292"/>
        <v>87.787598679456593</v>
      </c>
      <c r="DJ712" s="2">
        <v>40094</v>
      </c>
      <c r="DK712">
        <v>113.30078125</v>
      </c>
      <c r="DL712" s="22">
        <f>_xll.BDH(DL$3&amp;" Govt",$A$8,DJ712,DJ712)</f>
        <v>1.0684100000000001</v>
      </c>
      <c r="DM712">
        <f t="shared" si="293"/>
        <v>106.046163223856</v>
      </c>
      <c r="DP712" s="22"/>
    </row>
    <row r="713" spans="4:120" x14ac:dyDescent="0.25">
      <c r="D713" s="2"/>
      <c r="H713" s="22"/>
      <c r="I713" s="14"/>
      <c r="J713" s="2">
        <v>39185</v>
      </c>
      <c r="K713">
        <v>128.55859375</v>
      </c>
      <c r="L713" s="22">
        <f>_xll.BDH(L$3&amp;" Govt",$A$8,J713,J713)</f>
        <v>1.2556099999999999</v>
      </c>
      <c r="M713">
        <f t="shared" si="275"/>
        <v>102.38736052595951</v>
      </c>
      <c r="N713" s="2">
        <v>39185</v>
      </c>
      <c r="O713">
        <v>129.1171875</v>
      </c>
      <c r="P713" s="22">
        <f>_xll.BDH(P$3&amp;" Govt",$A$8,N713,N713)</f>
        <v>1.23689</v>
      </c>
      <c r="Q713">
        <f t="shared" si="276"/>
        <v>104.38857739976878</v>
      </c>
      <c r="R713" s="2">
        <v>39185</v>
      </c>
      <c r="S713">
        <v>128.96875</v>
      </c>
      <c r="T713" s="22">
        <f>_xll.BDH(T$3&amp;" Govt",$A$8,R713,R713)</f>
        <v>1.2056800000000001</v>
      </c>
      <c r="U713">
        <f t="shared" si="277"/>
        <v>106.96764481454449</v>
      </c>
      <c r="V713" s="2">
        <v>39282</v>
      </c>
      <c r="W713">
        <v>104.19921875</v>
      </c>
      <c r="X713" s="22">
        <f>_xll.BDH(X$3&amp;" Govt",$A$8,V713,V713)</f>
        <v>1.0948800000000001</v>
      </c>
      <c r="Y713">
        <f t="shared" si="278"/>
        <v>95.169533419187488</v>
      </c>
      <c r="Z713" s="2">
        <v>39185</v>
      </c>
      <c r="AA713">
        <v>123.48828125</v>
      </c>
      <c r="AB713" s="22">
        <f>_xll.BDH(AB$3&amp;" Govt",$A$8,Z713,Z713)</f>
        <v>1.1655</v>
      </c>
      <c r="AC713">
        <f t="shared" si="279"/>
        <v>105.95305126555127</v>
      </c>
      <c r="AD713" s="2">
        <v>39822</v>
      </c>
      <c r="AE713">
        <v>107.52734375</v>
      </c>
      <c r="AF713" s="22">
        <f>_xll.BDH(AF$3&amp;" Govt",$A$8,AD713,AD713)</f>
        <v>1.0857300000000001</v>
      </c>
      <c r="AG713">
        <f t="shared" si="280"/>
        <v>99.036909498678298</v>
      </c>
      <c r="AH713" s="2">
        <v>39185</v>
      </c>
      <c r="AI713">
        <v>121.44921875</v>
      </c>
      <c r="AJ713" s="22">
        <f>_xll.BDH(AJ$3&amp;" Govt",$A$8,AH713,AH713)</f>
        <v>1.1424000000000001</v>
      </c>
      <c r="AK713">
        <f t="shared" si="281"/>
        <v>106.31059064250699</v>
      </c>
      <c r="AN713" s="22"/>
      <c r="AP713" s="2">
        <v>39185</v>
      </c>
      <c r="AQ713">
        <v>118.3359375</v>
      </c>
      <c r="AR713" s="22">
        <f>_xll.BDH(AR$3&amp;" Govt",$A$8,AP713,AP713)</f>
        <v>1.12819</v>
      </c>
      <c r="AS713">
        <f t="shared" si="282"/>
        <v>104.89007835559613</v>
      </c>
      <c r="AV713" s="22"/>
      <c r="AX713" s="2">
        <v>39185</v>
      </c>
      <c r="AY713">
        <v>108.7265625</v>
      </c>
      <c r="AZ713" s="22">
        <f>_xll.BDH(AZ$3&amp;" Govt",$A$8,AX713,AX713)</f>
        <v>1.10446</v>
      </c>
      <c r="BA713">
        <f t="shared" si="283"/>
        <v>98.443187168389983</v>
      </c>
      <c r="BB713" s="2">
        <v>39185</v>
      </c>
      <c r="BC713">
        <v>108.55859375</v>
      </c>
      <c r="BD713" s="22">
        <f>_xll.BDH(BD$3&amp;" Govt",$A$8,BB713,BB713)</f>
        <v>1.09782</v>
      </c>
      <c r="BE713">
        <f t="shared" si="284"/>
        <v>98.885603969685377</v>
      </c>
      <c r="BH713" s="22"/>
      <c r="BJ713" s="2">
        <v>39185</v>
      </c>
      <c r="BK713">
        <v>106.39453125</v>
      </c>
      <c r="BL713" s="22">
        <f>_xll.BDH(BL$3&amp;" Govt",$A$8,BJ713,BJ713)</f>
        <v>1.0761400000000001</v>
      </c>
      <c r="BM713">
        <f t="shared" si="285"/>
        <v>98.866812171278823</v>
      </c>
      <c r="BN713" s="2">
        <v>39360</v>
      </c>
      <c r="BO713">
        <v>104.390625</v>
      </c>
      <c r="BP713" s="22">
        <f>_xll.BDH(BP$3&amp;" Govt",$A$8,BN713,BN713)</f>
        <v>1.09063</v>
      </c>
      <c r="BQ713">
        <f t="shared" si="286"/>
        <v>95.715893566104</v>
      </c>
      <c r="BR713" s="2">
        <v>39541</v>
      </c>
      <c r="BS713">
        <v>116.15625</v>
      </c>
      <c r="BT713" s="22">
        <f>_xll.BDH(BT$3&amp;" Govt",$A$8,BR713,BR713)</f>
        <v>1.0853999999999999</v>
      </c>
      <c r="BU713">
        <f t="shared" si="287"/>
        <v>107.01699834162521</v>
      </c>
      <c r="BV713" s="2">
        <v>39721</v>
      </c>
      <c r="BW713">
        <v>109.875</v>
      </c>
      <c r="BX713" s="22">
        <f>_xll.BDH(BX$3&amp;" Govt",$A$8,BV713,BV713)</f>
        <v>1.10806</v>
      </c>
      <c r="BY713">
        <f t="shared" si="288"/>
        <v>99.159792791004094</v>
      </c>
      <c r="BZ713" s="2">
        <v>39903</v>
      </c>
      <c r="CA713">
        <v>112.73046875</v>
      </c>
      <c r="CB713" s="22">
        <f>_xll.BDH(CB$3&amp;" Govt",$A$8,BZ713,BZ713)</f>
        <v>1.0453699999999999</v>
      </c>
      <c r="CC713">
        <f t="shared" si="289"/>
        <v>107.83786482298135</v>
      </c>
      <c r="CD713" s="2">
        <v>40085</v>
      </c>
      <c r="CE713">
        <v>114.03125</v>
      </c>
      <c r="CF713" s="22">
        <f>_xll.BDH(CF$3&amp;" Govt",$A$8,CD713,CD713)</f>
        <v>1.0679799999999999</v>
      </c>
      <c r="CG713">
        <f t="shared" si="290"/>
        <v>106.77283282458474</v>
      </c>
      <c r="CJ713" s="22"/>
      <c r="CN713" s="22"/>
      <c r="CR713" s="22"/>
      <c r="CV713" s="22"/>
      <c r="CZ713" s="22"/>
      <c r="DB713" s="2">
        <v>39190</v>
      </c>
      <c r="DC713">
        <v>108.796875</v>
      </c>
      <c r="DD713" s="22">
        <f>_xll.BDH(DD$3&amp;" Govt",$A$8,DB713,DB713)</f>
        <v>1.0770999999999999</v>
      </c>
      <c r="DE713">
        <f t="shared" si="291"/>
        <v>101.00907529477301</v>
      </c>
      <c r="DF713" s="2">
        <v>39731</v>
      </c>
      <c r="DG713">
        <v>96.09375</v>
      </c>
      <c r="DH713" s="22">
        <f>_xll.BDH(DH$3&amp;" Govt",$A$8,DF713,DF713)</f>
        <v>1.10697</v>
      </c>
      <c r="DI713">
        <f t="shared" si="292"/>
        <v>86.807908073389527</v>
      </c>
      <c r="DJ713" s="2">
        <v>40095</v>
      </c>
      <c r="DK713">
        <v>112.30859375</v>
      </c>
      <c r="DL713" s="22">
        <f>_xll.BDH(DL$3&amp;" Govt",$A$8,DJ713,DJ713)</f>
        <v>1.0684899999999999</v>
      </c>
      <c r="DM713">
        <f t="shared" si="293"/>
        <v>105.1096348585387</v>
      </c>
      <c r="DP713" s="22"/>
    </row>
    <row r="714" spans="4:120" x14ac:dyDescent="0.25">
      <c r="D714" s="2"/>
      <c r="H714" s="22"/>
      <c r="I714" s="14"/>
      <c r="J714" s="2">
        <v>39188</v>
      </c>
      <c r="K714">
        <v>128.515625</v>
      </c>
      <c r="L714" s="22">
        <f>_xll.BDH(L$3&amp;" Govt",$A$8,J714,J714)</f>
        <v>1.2562800000000001</v>
      </c>
      <c r="M714">
        <f t="shared" si="275"/>
        <v>102.29855207437832</v>
      </c>
      <c r="N714" s="2">
        <v>39188</v>
      </c>
      <c r="O714">
        <v>129.09765625</v>
      </c>
      <c r="P714" s="22">
        <f>_xll.BDH(P$3&amp;" Govt",$A$8,N714,N714)</f>
        <v>1.2375499999999999</v>
      </c>
      <c r="Q714">
        <f t="shared" si="276"/>
        <v>104.31712355056362</v>
      </c>
      <c r="R714" s="2">
        <v>39188</v>
      </c>
      <c r="S714">
        <v>129.0078125</v>
      </c>
      <c r="T714" s="22">
        <f>_xll.BDH(T$3&amp;" Govt",$A$8,R714,R714)</f>
        <v>1.2063200000000001</v>
      </c>
      <c r="U714">
        <f t="shared" si="277"/>
        <v>106.94327583062537</v>
      </c>
      <c r="V714" s="2">
        <v>39283</v>
      </c>
      <c r="W714">
        <v>104.35546875</v>
      </c>
      <c r="X714" s="22">
        <f>_xll.BDH(X$3&amp;" Govt",$A$8,V714,V714)</f>
        <v>1.0950899999999999</v>
      </c>
      <c r="Y714">
        <f t="shared" si="278"/>
        <v>95.293965564474163</v>
      </c>
      <c r="Z714" s="2">
        <v>39188</v>
      </c>
      <c r="AA714">
        <v>123.51953125</v>
      </c>
      <c r="AB714" s="22">
        <f>_xll.BDH(AB$3&amp;" Govt",$A$8,Z714,Z714)</f>
        <v>1.16612</v>
      </c>
      <c r="AC714">
        <f t="shared" si="279"/>
        <v>105.92351666209309</v>
      </c>
      <c r="AD714" s="2">
        <v>39825</v>
      </c>
      <c r="AE714">
        <v>107.56640625</v>
      </c>
      <c r="AF714" s="22">
        <f>_xll.BDH(AF$3&amp;" Govt",$A$8,AD714,AD714)</f>
        <v>1.08371</v>
      </c>
      <c r="AG714">
        <f t="shared" si="280"/>
        <v>99.257556218914658</v>
      </c>
      <c r="AH714" s="2">
        <v>39188</v>
      </c>
      <c r="AI714">
        <v>121.48046875</v>
      </c>
      <c r="AJ714" s="22">
        <f>_xll.BDH(AJ$3&amp;" Govt",$A$8,AH714,AH714)</f>
        <v>1.1430100000000001</v>
      </c>
      <c r="AK714">
        <f t="shared" si="281"/>
        <v>106.28119504641253</v>
      </c>
      <c r="AN714" s="22"/>
      <c r="AP714" s="2">
        <v>39188</v>
      </c>
      <c r="AQ714">
        <v>118.3828125</v>
      </c>
      <c r="AR714" s="22">
        <f>_xll.BDH(AR$3&amp;" Govt",$A$8,AP714,AP714)</f>
        <v>1.1288</v>
      </c>
      <c r="AS714">
        <f t="shared" si="282"/>
        <v>104.87492248405385</v>
      </c>
      <c r="AV714" s="22"/>
      <c r="AX714" s="2">
        <v>39188</v>
      </c>
      <c r="AY714">
        <v>108.875</v>
      </c>
      <c r="AZ714" s="22">
        <f>_xll.BDH(AZ$3&amp;" Govt",$A$8,AX714,AX714)</f>
        <v>1.10504</v>
      </c>
      <c r="BA714">
        <f t="shared" si="283"/>
        <v>98.525845218272636</v>
      </c>
      <c r="BB714" s="2">
        <v>39188</v>
      </c>
      <c r="BC714">
        <v>108.68359375</v>
      </c>
      <c r="BD714" s="22">
        <f>_xll.BDH(BD$3&amp;" Govt",$A$8,BB714,BB714)</f>
        <v>1.0984099999999999</v>
      </c>
      <c r="BE714">
        <f t="shared" si="284"/>
        <v>98.946289409236996</v>
      </c>
      <c r="BH714" s="22"/>
      <c r="BJ714" s="2">
        <v>39188</v>
      </c>
      <c r="BK714">
        <v>106.48828125</v>
      </c>
      <c r="BL714" s="22">
        <f>_xll.BDH(BL$3&amp;" Govt",$A$8,BJ714,BJ714)</f>
        <v>1.0767199999999999</v>
      </c>
      <c r="BM714">
        <f t="shared" si="285"/>
        <v>98.900625278623977</v>
      </c>
      <c r="BN714" s="2">
        <v>39363</v>
      </c>
      <c r="BO714">
        <v>104.390625</v>
      </c>
      <c r="BP714" s="22">
        <f>_xll.BDH(BP$3&amp;" Govt",$A$8,BN714,BN714)</f>
        <v>1.09043</v>
      </c>
      <c r="BQ714">
        <f t="shared" si="286"/>
        <v>95.733449189769175</v>
      </c>
      <c r="BR714" s="2">
        <v>39542</v>
      </c>
      <c r="BS714">
        <v>116.71484375</v>
      </c>
      <c r="BT714" s="22">
        <f>_xll.BDH(BT$3&amp;" Govt",$A$8,BR714,BR714)</f>
        <v>1.08551</v>
      </c>
      <c r="BU714">
        <f t="shared" si="287"/>
        <v>107.52074485725603</v>
      </c>
      <c r="BV714" s="2">
        <v>39722</v>
      </c>
      <c r="BW714">
        <v>110.0234375</v>
      </c>
      <c r="BX714" s="22">
        <f>_xll.BDH(BX$3&amp;" Govt",$A$8,BV714,BV714)</f>
        <v>1.10826</v>
      </c>
      <c r="BY714">
        <f t="shared" si="288"/>
        <v>99.275835544005915</v>
      </c>
      <c r="BZ714" s="2">
        <v>39904</v>
      </c>
      <c r="CA714">
        <v>113.05078125</v>
      </c>
      <c r="CB714" s="22">
        <f>_xll.BDH(CB$3&amp;" Govt",$A$8,BZ714,BZ714)</f>
        <v>1.0455099999999999</v>
      </c>
      <c r="CC714">
        <f t="shared" si="289"/>
        <v>108.12979431091047</v>
      </c>
      <c r="CD714" s="2">
        <v>40086</v>
      </c>
      <c r="CE714">
        <v>114.28125</v>
      </c>
      <c r="CF714" s="22">
        <f>_xll.BDH(CF$3&amp;" Govt",$A$8,CD714,CD714)</f>
        <v>1.06792</v>
      </c>
      <c r="CG714">
        <f t="shared" si="290"/>
        <v>107.01293168027568</v>
      </c>
      <c r="CJ714" s="22"/>
      <c r="CN714" s="22"/>
      <c r="CR714" s="22"/>
      <c r="CV714" s="22"/>
      <c r="CZ714" s="22"/>
      <c r="DB714" s="2">
        <v>39191</v>
      </c>
      <c r="DC714">
        <v>108.72265625</v>
      </c>
      <c r="DD714" s="22">
        <f>_xll.BDH(DD$3&amp;" Govt",$A$8,DB714,DB714)</f>
        <v>1.0772900000000001</v>
      </c>
      <c r="DE714">
        <f t="shared" si="291"/>
        <v>100.92236654011454</v>
      </c>
      <c r="DF714" s="2">
        <v>39734</v>
      </c>
      <c r="DG714">
        <v>96.09375</v>
      </c>
      <c r="DH714" s="22">
        <f>_xll.BDH(DH$3&amp;" Govt",$A$8,DF714,DF714)</f>
        <v>1.1065400000000001</v>
      </c>
      <c r="DI714">
        <f t="shared" si="292"/>
        <v>86.841641513185237</v>
      </c>
      <c r="DJ714" s="2">
        <v>40098</v>
      </c>
      <c r="DK714">
        <v>112.30859375</v>
      </c>
      <c r="DL714" s="22">
        <f>_xll.BDH(DL$3&amp;" Govt",$A$8,DJ714,DJ714)</f>
        <v>1.0687199999999999</v>
      </c>
      <c r="DM714">
        <f t="shared" si="293"/>
        <v>105.08701413840858</v>
      </c>
      <c r="DP714" s="22"/>
    </row>
    <row r="715" spans="4:120" x14ac:dyDescent="0.25">
      <c r="D715" s="2"/>
      <c r="H715" s="22"/>
      <c r="I715" s="14"/>
      <c r="J715" s="2">
        <v>39189</v>
      </c>
      <c r="K715">
        <v>128.47265625</v>
      </c>
      <c r="L715" s="22">
        <f>_xll.BDH(L$3&amp;" Govt",$A$8,J715,J715)</f>
        <v>1.2565</v>
      </c>
      <c r="M715">
        <f t="shared" si="275"/>
        <v>102.24644349383207</v>
      </c>
      <c r="N715" s="2">
        <v>39189</v>
      </c>
      <c r="O715">
        <v>129.03515625</v>
      </c>
      <c r="P715" s="22">
        <f>_xll.BDH(P$3&amp;" Govt",$A$8,N715,N715)</f>
        <v>1.23777</v>
      </c>
      <c r="Q715">
        <f t="shared" si="276"/>
        <v>104.24808829588696</v>
      </c>
      <c r="R715" s="2">
        <v>39189</v>
      </c>
      <c r="S715">
        <v>128.98828125</v>
      </c>
      <c r="T715" s="22">
        <f>_xll.BDH(T$3&amp;" Govt",$A$8,R715,R715)</f>
        <v>1.2065299999999999</v>
      </c>
      <c r="U715">
        <f t="shared" si="277"/>
        <v>106.90847409513233</v>
      </c>
      <c r="V715" s="2">
        <v>39286</v>
      </c>
      <c r="W715">
        <v>104.13671875</v>
      </c>
      <c r="X715" s="22">
        <f>_xll.BDH(X$3&amp;" Govt",$A$8,V715,V715)</f>
        <v>1.0957399999999999</v>
      </c>
      <c r="Y715">
        <f t="shared" si="278"/>
        <v>95.037799797397199</v>
      </c>
      <c r="Z715" s="2">
        <v>39189</v>
      </c>
      <c r="AA715">
        <v>123.5703125</v>
      </c>
      <c r="AB715" s="22">
        <f>_xll.BDH(AB$3&amp;" Govt",$A$8,Z715,Z715)</f>
        <v>1.1663300000000001</v>
      </c>
      <c r="AC715">
        <f t="shared" si="279"/>
        <v>105.94798427546235</v>
      </c>
      <c r="AD715" s="2">
        <v>39826</v>
      </c>
      <c r="AE715">
        <v>107.5078125</v>
      </c>
      <c r="AF715" s="22">
        <f>_xll.BDH(AF$3&amp;" Govt",$A$8,AD715,AD715)</f>
        <v>1.0830299999999999</v>
      </c>
      <c r="AG715">
        <f t="shared" si="280"/>
        <v>99.265775186282937</v>
      </c>
      <c r="AH715" s="2">
        <v>39189</v>
      </c>
      <c r="AI715">
        <v>121.53125</v>
      </c>
      <c r="AJ715" s="22">
        <f>_xll.BDH(AJ$3&amp;" Govt",$A$8,AH715,AH715)</f>
        <v>1.1432100000000001</v>
      </c>
      <c r="AK715">
        <f t="shared" si="281"/>
        <v>106.3070214571251</v>
      </c>
      <c r="AN715" s="22"/>
      <c r="AP715" s="2">
        <v>39189</v>
      </c>
      <c r="AQ715">
        <v>118.4140625</v>
      </c>
      <c r="AR715" s="22">
        <f>_xll.BDH(AR$3&amp;" Govt",$A$8,AP715,AP715)</f>
        <v>1.129</v>
      </c>
      <c r="AS715">
        <f t="shared" si="282"/>
        <v>104.8840234720992</v>
      </c>
      <c r="AV715" s="22"/>
      <c r="AX715" s="2">
        <v>39189</v>
      </c>
      <c r="AY715">
        <v>108.93359375</v>
      </c>
      <c r="AZ715" s="22">
        <f>_xll.BDH(AZ$3&amp;" Govt",$A$8,AX715,AX715)</f>
        <v>1.10524</v>
      </c>
      <c r="BA715">
        <f t="shared" si="283"/>
        <v>98.561030862075199</v>
      </c>
      <c r="BB715" s="2">
        <v>39189</v>
      </c>
      <c r="BC715">
        <v>108.7265625</v>
      </c>
      <c r="BD715" s="22">
        <f>_xll.BDH(BD$3&amp;" Govt",$A$8,BB715,BB715)</f>
        <v>1.0986</v>
      </c>
      <c r="BE715">
        <f t="shared" si="284"/>
        <v>98.96828918623703</v>
      </c>
      <c r="BH715" s="22"/>
      <c r="BJ715" s="2">
        <v>39189</v>
      </c>
      <c r="BK715">
        <v>106.546875</v>
      </c>
      <c r="BL715" s="22">
        <f>_xll.BDH(BL$3&amp;" Govt",$A$8,BJ715,BJ715)</f>
        <v>1.07691</v>
      </c>
      <c r="BM715">
        <f t="shared" si="285"/>
        <v>98.937585313535948</v>
      </c>
      <c r="BN715" s="2">
        <v>39364</v>
      </c>
      <c r="BO715">
        <v>104.26953125</v>
      </c>
      <c r="BP715" s="22">
        <f>_xll.BDH(BP$3&amp;" Govt",$A$8,BN715,BN715)</f>
        <v>1.0903700000000001</v>
      </c>
      <c r="BQ715">
        <f t="shared" si="286"/>
        <v>95.627659647642531</v>
      </c>
      <c r="BR715" s="2">
        <v>39545</v>
      </c>
      <c r="BS715">
        <v>116.359375</v>
      </c>
      <c r="BT715" s="22">
        <f>_xll.BDH(BT$3&amp;" Govt",$A$8,BR715,BR715)</f>
        <v>1.08582</v>
      </c>
      <c r="BU715">
        <f t="shared" si="287"/>
        <v>107.16267429223997</v>
      </c>
      <c r="BV715" s="2">
        <v>39723</v>
      </c>
      <c r="BW715">
        <v>110.87890625</v>
      </c>
      <c r="BX715" s="22">
        <f>_xll.BDH(BX$3&amp;" Govt",$A$8,BV715,BV715)</f>
        <v>1.1081099999999999</v>
      </c>
      <c r="BY715">
        <f t="shared" si="288"/>
        <v>100.06128114537366</v>
      </c>
      <c r="BZ715" s="2">
        <v>39905</v>
      </c>
      <c r="CA715">
        <v>112.6328125</v>
      </c>
      <c r="CB715" s="22">
        <f>_xll.BDH(CB$3&amp;" Govt",$A$8,BZ715,BZ715)</f>
        <v>1.04569</v>
      </c>
      <c r="CC715">
        <f t="shared" si="289"/>
        <v>107.71147519819449</v>
      </c>
      <c r="CD715" s="2">
        <v>40087</v>
      </c>
      <c r="CE715">
        <v>114.78125</v>
      </c>
      <c r="CF715" s="22">
        <f>_xll.BDH(CF$3&amp;" Govt",$A$8,CD715,CD715)</f>
        <v>1.0678700000000001</v>
      </c>
      <c r="CG715">
        <f t="shared" si="290"/>
        <v>107.48616404618539</v>
      </c>
      <c r="CJ715" s="22"/>
      <c r="CN715" s="22"/>
      <c r="CR715" s="22"/>
      <c r="CV715" s="22"/>
      <c r="CZ715" s="22"/>
      <c r="DB715" s="2">
        <v>39192</v>
      </c>
      <c r="DC715">
        <v>108.703125</v>
      </c>
      <c r="DD715" s="22">
        <f>_xll.BDH(DD$3&amp;" Govt",$A$8,DB715,DB715)</f>
        <v>1.07748</v>
      </c>
      <c r="DE715">
        <f t="shared" si="291"/>
        <v>100.88644336785833</v>
      </c>
      <c r="DF715" s="2">
        <v>39735</v>
      </c>
      <c r="DG715">
        <v>96.3671875</v>
      </c>
      <c r="DH715" s="22">
        <f>_xll.BDH(DH$3&amp;" Govt",$A$8,DF715,DF715)</f>
        <v>1.1064000000000001</v>
      </c>
      <c r="DI715">
        <f t="shared" si="292"/>
        <v>87.099771782357195</v>
      </c>
      <c r="DJ715" s="2">
        <v>40099</v>
      </c>
      <c r="DK715">
        <v>113.66015625</v>
      </c>
      <c r="DL715" s="22">
        <f>_xll.BDH(DL$3&amp;" Govt",$A$8,DJ715,DJ715)</f>
        <v>1.0687899999999999</v>
      </c>
      <c r="DM715">
        <f t="shared" si="293"/>
        <v>106.34470405785983</v>
      </c>
      <c r="DP715" s="22"/>
    </row>
    <row r="716" spans="4:120" x14ac:dyDescent="0.25">
      <c r="D716" s="2"/>
      <c r="H716" s="22"/>
      <c r="I716" s="14"/>
      <c r="J716" s="2">
        <v>39190</v>
      </c>
      <c r="K716">
        <v>128.48828125</v>
      </c>
      <c r="L716" s="22">
        <f>_xll.BDH(L$3&amp;" Govt",$A$8,J716,J716)</f>
        <v>1.2567200000000001</v>
      </c>
      <c r="M716">
        <f t="shared" si="275"/>
        <v>102.24097750493347</v>
      </c>
      <c r="N716" s="2">
        <v>39190</v>
      </c>
      <c r="O716">
        <v>129.1484375</v>
      </c>
      <c r="P716" s="22">
        <f>_xll.BDH(P$3&amp;" Govt",$A$8,N716,N716)</f>
        <v>1.2379899999999999</v>
      </c>
      <c r="Q716">
        <f t="shared" si="276"/>
        <v>104.32106680990962</v>
      </c>
      <c r="R716" s="2">
        <v>39190</v>
      </c>
      <c r="S716">
        <v>129.15625</v>
      </c>
      <c r="T716" s="22">
        <f>_xll.BDH(T$3&amp;" Govt",$A$8,R716,R716)</f>
        <v>1.20675</v>
      </c>
      <c r="U716">
        <f t="shared" si="277"/>
        <v>107.02817484980319</v>
      </c>
      <c r="V716" s="2">
        <v>39287</v>
      </c>
      <c r="W716">
        <v>104.296875</v>
      </c>
      <c r="X716" s="22">
        <f>_xll.BDH(X$3&amp;" Govt",$A$8,V716,V716)</f>
        <v>1.09595</v>
      </c>
      <c r="Y716">
        <f t="shared" si="278"/>
        <v>95.165723801268314</v>
      </c>
      <c r="Z716" s="2">
        <v>39190</v>
      </c>
      <c r="AA716">
        <v>123.75</v>
      </c>
      <c r="AB716" s="22">
        <f>_xll.BDH(AB$3&amp;" Govt",$A$8,Z716,Z716)</f>
        <v>1.1665300000000001</v>
      </c>
      <c r="AC716">
        <f t="shared" si="279"/>
        <v>106.08385553736294</v>
      </c>
      <c r="AD716" s="2">
        <v>39827</v>
      </c>
      <c r="AE716">
        <v>107.4296875</v>
      </c>
      <c r="AF716" s="22">
        <f>_xll.BDH(AF$3&amp;" Govt",$A$8,AD716,AD716)</f>
        <v>1.08236</v>
      </c>
      <c r="AG716">
        <f t="shared" si="280"/>
        <v>99.255042222550728</v>
      </c>
      <c r="AH716" s="2">
        <v>39190</v>
      </c>
      <c r="AI716">
        <v>121.7265625</v>
      </c>
      <c r="AJ716" s="22">
        <f>_xll.BDH(AJ$3&amp;" Govt",$A$8,AH716,AH716)</f>
        <v>1.14341</v>
      </c>
      <c r="AK716">
        <f t="shared" si="281"/>
        <v>106.45924252892662</v>
      </c>
      <c r="AN716" s="22"/>
      <c r="AP716" s="2">
        <v>39190</v>
      </c>
      <c r="AQ716">
        <v>118.63671875</v>
      </c>
      <c r="AR716" s="22">
        <f>_xll.BDH(AR$3&amp;" Govt",$A$8,AP716,AP716)</f>
        <v>1.1292</v>
      </c>
      <c r="AS716">
        <f t="shared" si="282"/>
        <v>105.06262730251505</v>
      </c>
      <c r="AV716" s="22"/>
      <c r="AX716" s="2">
        <v>39190</v>
      </c>
      <c r="AY716">
        <v>109.16796875</v>
      </c>
      <c r="AZ716" s="22">
        <f>_xll.BDH(AZ$3&amp;" Govt",$A$8,AX716,AX716)</f>
        <v>1.10544</v>
      </c>
      <c r="BA716">
        <f t="shared" si="283"/>
        <v>98.75521851027645</v>
      </c>
      <c r="BB716" s="2">
        <v>39190</v>
      </c>
      <c r="BC716">
        <v>108.9765625</v>
      </c>
      <c r="BD716" s="22">
        <f>_xll.BDH(BD$3&amp;" Govt",$A$8,BB716,BB716)</f>
        <v>1.0988</v>
      </c>
      <c r="BE716">
        <f t="shared" si="284"/>
        <v>99.177796232253371</v>
      </c>
      <c r="BH716" s="22"/>
      <c r="BJ716" s="2">
        <v>39190</v>
      </c>
      <c r="BK716">
        <v>106.82421875</v>
      </c>
      <c r="BL716" s="22">
        <f>_xll.BDH(BL$3&amp;" Govt",$A$8,BJ716,BJ716)</f>
        <v>1.0770999999999999</v>
      </c>
      <c r="BM716">
        <f t="shared" si="285"/>
        <v>99.177623943923507</v>
      </c>
      <c r="BN716" s="2">
        <v>39365</v>
      </c>
      <c r="BO716">
        <v>104.3359375</v>
      </c>
      <c r="BP716" s="22">
        <f>_xll.BDH(BP$3&amp;" Govt",$A$8,BN716,BN716)</f>
        <v>1.0903</v>
      </c>
      <c r="BQ716">
        <f t="shared" si="286"/>
        <v>95.694705585618635</v>
      </c>
      <c r="BR716" s="2">
        <v>39546</v>
      </c>
      <c r="BS716">
        <v>116.01953125</v>
      </c>
      <c r="BT716" s="22">
        <f>_xll.BDH(BT$3&amp;" Govt",$A$8,BR716,BR716)</f>
        <v>1.0859300000000001</v>
      </c>
      <c r="BU716">
        <f t="shared" si="287"/>
        <v>106.83886737635022</v>
      </c>
      <c r="BV716" s="2">
        <v>39724</v>
      </c>
      <c r="BW716">
        <v>110.90625</v>
      </c>
      <c r="BX716" s="22">
        <f>_xll.BDH(BX$3&amp;" Govt",$A$8,BV716,BV716)</f>
        <v>1.1079699999999999</v>
      </c>
      <c r="BY716">
        <f t="shared" si="288"/>
        <v>100.0986037528092</v>
      </c>
      <c r="BZ716" s="2">
        <v>39906</v>
      </c>
      <c r="CA716">
        <v>112.07421875</v>
      </c>
      <c r="CB716" s="22">
        <f>_xll.BDH(CB$3&amp;" Govt",$A$8,BZ716,BZ716)</f>
        <v>1.04586</v>
      </c>
      <c r="CC716">
        <f t="shared" si="289"/>
        <v>107.15986723844492</v>
      </c>
      <c r="CD716" s="2">
        <v>40088</v>
      </c>
      <c r="CE716">
        <v>114.609375</v>
      </c>
      <c r="CF716" s="22">
        <f>_xll.BDH(CF$3&amp;" Govt",$A$8,CD716,CD716)</f>
        <v>1.0679400000000001</v>
      </c>
      <c r="CG716">
        <f t="shared" si="290"/>
        <v>107.31817798752738</v>
      </c>
      <c r="CJ716" s="22"/>
      <c r="CN716" s="22"/>
      <c r="CR716" s="22"/>
      <c r="CV716" s="22"/>
      <c r="CZ716" s="22"/>
      <c r="DB716" s="2">
        <v>39195</v>
      </c>
      <c r="DC716">
        <v>109.046875</v>
      </c>
      <c r="DD716" s="22">
        <f>_xll.BDH(DD$3&amp;" Govt",$A$8,DB716,DB716)</f>
        <v>1.07806</v>
      </c>
      <c r="DE716">
        <f t="shared" si="291"/>
        <v>101.15102591692485</v>
      </c>
      <c r="DF716" s="2">
        <v>39736</v>
      </c>
      <c r="DG716">
        <v>96.84375</v>
      </c>
      <c r="DH716" s="22">
        <f>_xll.BDH(DH$3&amp;" Govt",$A$8,DF716,DF716)</f>
        <v>1.10626</v>
      </c>
      <c r="DI716">
        <f t="shared" si="292"/>
        <v>87.541581545025579</v>
      </c>
      <c r="DJ716" s="2">
        <v>40100</v>
      </c>
      <c r="DK716">
        <v>112.94140625</v>
      </c>
      <c r="DL716" s="22">
        <f>_xll.BDH(DL$3&amp;" Govt",$A$8,DJ716,DJ716)</f>
        <v>1.06887</v>
      </c>
      <c r="DM716">
        <f t="shared" si="293"/>
        <v>105.66430552826817</v>
      </c>
      <c r="DP716" s="22"/>
    </row>
    <row r="717" spans="4:120" x14ac:dyDescent="0.25">
      <c r="D717" s="2"/>
      <c r="H717" s="22"/>
      <c r="I717" s="14"/>
      <c r="J717" s="2">
        <v>39191</v>
      </c>
      <c r="K717">
        <v>128.5234375</v>
      </c>
      <c r="L717" s="22">
        <f>_xll.BDH(L$3&amp;" Govt",$A$8,J717,J717)</f>
        <v>1.25695</v>
      </c>
      <c r="M717">
        <f t="shared" si="275"/>
        <v>102.25023867297824</v>
      </c>
      <c r="N717" s="2">
        <v>39191</v>
      </c>
      <c r="O717">
        <v>129.1640625</v>
      </c>
      <c r="P717" s="22">
        <f>_xll.BDH(P$3&amp;" Govt",$A$8,N717,N717)</f>
        <v>1.23821</v>
      </c>
      <c r="Q717">
        <f t="shared" si="276"/>
        <v>104.31515049951139</v>
      </c>
      <c r="R717" s="2">
        <v>39191</v>
      </c>
      <c r="S717">
        <v>129.1953125</v>
      </c>
      <c r="T717" s="22">
        <f>_xll.BDH(T$3&amp;" Govt",$A$8,R717,R717)</f>
        <v>1.20696</v>
      </c>
      <c r="U717">
        <f t="shared" si="277"/>
        <v>107.04191729634785</v>
      </c>
      <c r="V717" s="2">
        <v>39288</v>
      </c>
      <c r="W717">
        <v>104.44140625</v>
      </c>
      <c r="X717" s="22">
        <f>_xll.BDH(X$3&amp;" Govt",$A$8,V717,V717)</f>
        <v>1.0961700000000001</v>
      </c>
      <c r="Y717">
        <f t="shared" si="278"/>
        <v>95.278475282118649</v>
      </c>
      <c r="Z717" s="2">
        <v>39191</v>
      </c>
      <c r="AA717">
        <v>123.83984375</v>
      </c>
      <c r="AB717" s="22">
        <f>_xll.BDH(AB$3&amp;" Govt",$A$8,Z717,Z717)</f>
        <v>1.1667399999999999</v>
      </c>
      <c r="AC717">
        <f t="shared" si="279"/>
        <v>106.14176573186829</v>
      </c>
      <c r="AD717" s="2">
        <v>39828</v>
      </c>
      <c r="AE717">
        <v>107.2890625</v>
      </c>
      <c r="AF717" s="22">
        <f>_xll.BDH(AF$3&amp;" Govt",$A$8,AD717,AD717)</f>
        <v>1.08168</v>
      </c>
      <c r="AG717">
        <f t="shared" si="280"/>
        <v>99.18743297463206</v>
      </c>
      <c r="AH717" s="2">
        <v>39191</v>
      </c>
      <c r="AI717">
        <v>121.84765625</v>
      </c>
      <c r="AJ717" s="22">
        <f>_xll.BDH(AJ$3&amp;" Govt",$A$8,AH717,AH717)</f>
        <v>1.1436200000000001</v>
      </c>
      <c r="AK717">
        <f t="shared" si="281"/>
        <v>106.54558004407058</v>
      </c>
      <c r="AN717" s="22"/>
      <c r="AP717" s="2">
        <v>39191</v>
      </c>
      <c r="AQ717">
        <v>118.73828125</v>
      </c>
      <c r="AR717" s="22">
        <f>_xll.BDH(AR$3&amp;" Govt",$A$8,AP717,AP717)</f>
        <v>1.1294</v>
      </c>
      <c r="AS717">
        <f t="shared" si="282"/>
        <v>105.13394833539932</v>
      </c>
      <c r="AV717" s="22"/>
      <c r="AX717" s="2">
        <v>39191</v>
      </c>
      <c r="AY717">
        <v>109.2109375</v>
      </c>
      <c r="AZ717" s="22">
        <f>_xll.BDH(AZ$3&amp;" Govt",$A$8,AX717,AX717)</f>
        <v>1.1056300000000001</v>
      </c>
      <c r="BA717">
        <f t="shared" si="283"/>
        <v>98.777111239745651</v>
      </c>
      <c r="BB717" s="2">
        <v>39191</v>
      </c>
      <c r="BC717">
        <v>108.984375</v>
      </c>
      <c r="BD717" s="22">
        <f>_xll.BDH(BD$3&amp;" Govt",$A$8,BB717,BB717)</f>
        <v>1.0989899999999999</v>
      </c>
      <c r="BE717">
        <f t="shared" si="284"/>
        <v>99.167758578331018</v>
      </c>
      <c r="BH717" s="22"/>
      <c r="BJ717" s="2">
        <v>39191</v>
      </c>
      <c r="BK717">
        <v>106.796875</v>
      </c>
      <c r="BL717" s="22">
        <f>_xll.BDH(BL$3&amp;" Govt",$A$8,BJ717,BJ717)</f>
        <v>1.0772900000000001</v>
      </c>
      <c r="BM717">
        <f t="shared" si="285"/>
        <v>99.134750160124014</v>
      </c>
      <c r="BN717" s="2">
        <v>39366</v>
      </c>
      <c r="BO717">
        <v>104.453125</v>
      </c>
      <c r="BP717" s="22">
        <f>_xll.BDH(BP$3&amp;" Govt",$A$8,BN717,BN717)</f>
        <v>1.0902400000000001</v>
      </c>
      <c r="BQ717">
        <f t="shared" si="286"/>
        <v>95.807459825359544</v>
      </c>
      <c r="BR717" s="2">
        <v>39547</v>
      </c>
      <c r="BS717">
        <v>116.78125</v>
      </c>
      <c r="BT717" s="22">
        <f>_xll.BDH(BT$3&amp;" Govt",$A$8,BR717,BR717)</f>
        <v>1.0860300000000001</v>
      </c>
      <c r="BU717">
        <f t="shared" si="287"/>
        <v>107.53040892056389</v>
      </c>
      <c r="BV717" s="2">
        <v>39727</v>
      </c>
      <c r="BW717">
        <v>110.8984375</v>
      </c>
      <c r="BX717" s="22">
        <f>_xll.BDH(BX$3&amp;" Govt",$A$8,BV717,BV717)</f>
        <v>1.10754</v>
      </c>
      <c r="BY717">
        <f t="shared" si="288"/>
        <v>100.13041289705113</v>
      </c>
      <c r="BZ717" s="2">
        <v>39909</v>
      </c>
      <c r="CA717">
        <v>112.23046875</v>
      </c>
      <c r="CB717" s="22">
        <f>_xll.BDH(CB$3&amp;" Govt",$A$8,BZ717,BZ717)</f>
        <v>1.0463800000000001</v>
      </c>
      <c r="CC717">
        <f t="shared" si="289"/>
        <v>107.25593833024331</v>
      </c>
      <c r="CD717" s="2">
        <v>40091</v>
      </c>
      <c r="CE717">
        <v>114.7734375</v>
      </c>
      <c r="CF717" s="22">
        <f>_xll.BDH(CF$3&amp;" Govt",$A$8,CD717,CD717)</f>
        <v>1.0681799999999999</v>
      </c>
      <c r="CG717">
        <f t="shared" si="290"/>
        <v>107.44765629388306</v>
      </c>
      <c r="CJ717" s="22"/>
      <c r="CN717" s="22"/>
      <c r="CR717" s="22"/>
      <c r="CV717" s="22"/>
      <c r="CZ717" s="22"/>
      <c r="DB717" s="2">
        <v>39196</v>
      </c>
      <c r="DC717">
        <v>109.30859375</v>
      </c>
      <c r="DD717" s="22">
        <f>_xll.BDH(DD$3&amp;" Govt",$A$8,DB717,DB717)</f>
        <v>1.0782499999999999</v>
      </c>
      <c r="DE717">
        <f t="shared" si="291"/>
        <v>101.37592742870393</v>
      </c>
      <c r="DF717" s="2">
        <v>39737</v>
      </c>
      <c r="DG717">
        <v>96.25</v>
      </c>
      <c r="DH717" s="22">
        <f>_xll.BDH(DH$3&amp;" Govt",$A$8,DF717,DF717)</f>
        <v>1.10612</v>
      </c>
      <c r="DI717">
        <f t="shared" si="292"/>
        <v>87.015875311901056</v>
      </c>
      <c r="DJ717" s="2">
        <v>40101</v>
      </c>
      <c r="DK717">
        <v>112.890625</v>
      </c>
      <c r="DL717" s="22">
        <f>_xll.BDH(DL$3&amp;" Govt",$A$8,DJ717,DJ717)</f>
        <v>1.0689500000000001</v>
      </c>
      <c r="DM717">
        <f t="shared" si="293"/>
        <v>105.60889190326955</v>
      </c>
      <c r="DP717" s="22"/>
    </row>
    <row r="718" spans="4:120" x14ac:dyDescent="0.25">
      <c r="D718" s="2"/>
      <c r="H718" s="22"/>
      <c r="I718" s="14"/>
      <c r="J718" s="2">
        <v>39192</v>
      </c>
      <c r="K718">
        <v>128.53125</v>
      </c>
      <c r="L718" s="22">
        <f>_xll.BDH(L$3&amp;" Govt",$A$8,J718,J718)</f>
        <v>1.2571699999999999</v>
      </c>
      <c r="M718">
        <f t="shared" si="275"/>
        <v>102.23855962200817</v>
      </c>
      <c r="N718" s="2">
        <v>39192</v>
      </c>
      <c r="O718">
        <v>129.21484375</v>
      </c>
      <c r="P718" s="22">
        <f>_xll.BDH(P$3&amp;" Govt",$A$8,N718,N718)</f>
        <v>1.2384299999999999</v>
      </c>
      <c r="Q718">
        <f t="shared" si="276"/>
        <v>104.33762404819005</v>
      </c>
      <c r="R718" s="2">
        <v>39192</v>
      </c>
      <c r="S718">
        <v>129.25</v>
      </c>
      <c r="T718" s="22">
        <f>_xll.BDH(T$3&amp;" Govt",$A$8,R718,R718)</f>
        <v>1.2071799999999999</v>
      </c>
      <c r="U718">
        <f t="shared" si="277"/>
        <v>107.06771152603589</v>
      </c>
      <c r="V718" s="2">
        <v>39289</v>
      </c>
      <c r="W718">
        <v>104.703125</v>
      </c>
      <c r="X718" s="22">
        <f>_xll.BDH(X$3&amp;" Govt",$A$8,V718,V718)</f>
        <v>1.0963799999999999</v>
      </c>
      <c r="Y718">
        <f t="shared" si="278"/>
        <v>95.498937412211106</v>
      </c>
      <c r="Z718" s="2">
        <v>39192</v>
      </c>
      <c r="AA718">
        <v>123.921875</v>
      </c>
      <c r="AB718" s="22">
        <f>_xll.BDH(AB$3&amp;" Govt",$A$8,Z718,Z718)</f>
        <v>1.1669499999999999</v>
      </c>
      <c r="AC718">
        <f t="shared" si="279"/>
        <v>106.1929602810746</v>
      </c>
      <c r="AD718" s="2">
        <v>39829</v>
      </c>
      <c r="AE718">
        <v>107.41796875</v>
      </c>
      <c r="AF718" s="22">
        <f>_xll.BDH(AF$3&amp;" Govt",$A$8,AD718,AD718)</f>
        <v>1.08101</v>
      </c>
      <c r="AG718">
        <f t="shared" si="280"/>
        <v>99.368154549911651</v>
      </c>
      <c r="AH718" s="2">
        <v>39192</v>
      </c>
      <c r="AI718">
        <v>121.92578125</v>
      </c>
      <c r="AJ718" s="22">
        <f>_xll.BDH(AJ$3&amp;" Govt",$A$8,AH718,AH718)</f>
        <v>1.1438200000000001</v>
      </c>
      <c r="AK718">
        <f t="shared" si="281"/>
        <v>106.59525209386092</v>
      </c>
      <c r="AN718" s="22"/>
      <c r="AP718" s="2">
        <v>39192</v>
      </c>
      <c r="AQ718">
        <v>118.828125</v>
      </c>
      <c r="AR718" s="22">
        <f>_xll.BDH(AR$3&amp;" Govt",$A$8,AP718,AP718)</f>
        <v>1.1295999999999999</v>
      </c>
      <c r="AS718">
        <f t="shared" si="282"/>
        <v>105.1948698654391</v>
      </c>
      <c r="AV718" s="22"/>
      <c r="AX718" s="2">
        <v>39192</v>
      </c>
      <c r="AY718">
        <v>109.30078125</v>
      </c>
      <c r="AZ718" s="22">
        <f>_xll.BDH(AZ$3&amp;" Govt",$A$8,AX718,AX718)</f>
        <v>1.1058300000000001</v>
      </c>
      <c r="BA718">
        <f t="shared" si="283"/>
        <v>98.840491983397072</v>
      </c>
      <c r="BB718" s="2">
        <v>39192</v>
      </c>
      <c r="BC718">
        <v>109.0625</v>
      </c>
      <c r="BD718" s="22">
        <f>_xll.BDH(BD$3&amp;" Govt",$A$8,BB718,BB718)</f>
        <v>1.0991900000000001</v>
      </c>
      <c r="BE718">
        <f t="shared" si="284"/>
        <v>99.220789854347288</v>
      </c>
      <c r="BH718" s="22"/>
      <c r="BJ718" s="2">
        <v>39192</v>
      </c>
      <c r="BK718">
        <v>106.92578125</v>
      </c>
      <c r="BL718" s="22">
        <f>_xll.BDH(BL$3&amp;" Govt",$A$8,BJ718,BJ718)</f>
        <v>1.07748</v>
      </c>
      <c r="BM718">
        <f t="shared" si="285"/>
        <v>99.236905789434601</v>
      </c>
      <c r="BN718" s="2">
        <v>39367</v>
      </c>
      <c r="BO718">
        <v>104.16015625</v>
      </c>
      <c r="BP718" s="22">
        <f>_xll.BDH(BP$3&amp;" Govt",$A$8,BN718,BN718)</f>
        <v>1.0901700000000001</v>
      </c>
      <c r="BQ718">
        <f t="shared" si="286"/>
        <v>95.544874881899148</v>
      </c>
      <c r="BR718" s="2">
        <v>39548</v>
      </c>
      <c r="BS718">
        <v>116.2890625</v>
      </c>
      <c r="BT718" s="22">
        <f>_xll.BDH(BT$3&amp;" Govt",$A$8,BR718,BR718)</f>
        <v>1.0861399999999999</v>
      </c>
      <c r="BU718">
        <f t="shared" si="287"/>
        <v>107.06636575395439</v>
      </c>
      <c r="BV718" s="2">
        <v>39728</v>
      </c>
      <c r="BW718">
        <v>109.5234375</v>
      </c>
      <c r="BX718" s="22">
        <f>_xll.BDH(BX$3&amp;" Govt",$A$8,BV718,BV718)</f>
        <v>1.1073999999999999</v>
      </c>
      <c r="BY718">
        <f t="shared" si="288"/>
        <v>98.901424507856248</v>
      </c>
      <c r="BZ718" s="2">
        <v>39910</v>
      </c>
      <c r="CA718">
        <v>111.9453125</v>
      </c>
      <c r="CB718" s="22">
        <f>_xll.BDH(CB$3&amp;" Govt",$A$8,BZ718,BZ718)</f>
        <v>1.0465500000000001</v>
      </c>
      <c r="CC718">
        <f t="shared" si="289"/>
        <v>106.96604318952748</v>
      </c>
      <c r="CD718" s="2">
        <v>40092</v>
      </c>
      <c r="CE718">
        <v>114.7890625</v>
      </c>
      <c r="CF718" s="22">
        <f>_xll.BDH(CF$3&amp;" Govt",$A$8,CD718,CD718)</f>
        <v>1.0682499999999999</v>
      </c>
      <c r="CG718">
        <f t="shared" si="290"/>
        <v>107.4552422185818</v>
      </c>
      <c r="CJ718" s="22"/>
      <c r="CN718" s="22"/>
      <c r="CR718" s="22"/>
      <c r="CV718" s="22"/>
      <c r="CZ718" s="22"/>
      <c r="DB718" s="2">
        <v>39197</v>
      </c>
      <c r="DC718">
        <v>109.1328125</v>
      </c>
      <c r="DD718" s="22">
        <f>_xll.BDH(DD$3&amp;" Govt",$A$8,DB718,DB718)</f>
        <v>1.0784400000000001</v>
      </c>
      <c r="DE718">
        <f t="shared" si="291"/>
        <v>101.1950711212492</v>
      </c>
      <c r="DF718" s="2">
        <v>39738</v>
      </c>
      <c r="DG718">
        <v>97.14453125</v>
      </c>
      <c r="DH718" s="22">
        <f>_xll.BDH(DH$3&amp;" Govt",$A$8,DF718,DF718)</f>
        <v>1.1059699999999999</v>
      </c>
      <c r="DI718">
        <f t="shared" si="292"/>
        <v>87.836497599392402</v>
      </c>
      <c r="DJ718" s="2">
        <v>40102</v>
      </c>
      <c r="DK718">
        <v>113.8359375</v>
      </c>
      <c r="DL718" s="22">
        <f>_xll.BDH(DL$3&amp;" Govt",$A$8,DJ718,DJ718)</f>
        <v>1.0690299999999999</v>
      </c>
      <c r="DM718">
        <f t="shared" si="293"/>
        <v>106.48526000205794</v>
      </c>
      <c r="DP718" s="22"/>
    </row>
    <row r="719" spans="4:120" x14ac:dyDescent="0.25">
      <c r="D719" s="2"/>
      <c r="H719" s="22"/>
      <c r="I719" s="14"/>
      <c r="J719" s="2">
        <v>39195</v>
      </c>
      <c r="K719">
        <v>128.64453125</v>
      </c>
      <c r="L719" s="22">
        <f>_xll.BDH(L$3&amp;" Govt",$A$8,J719,J719)</f>
        <v>1.2578400000000001</v>
      </c>
      <c r="M719">
        <f t="shared" si="275"/>
        <v>102.27416145932709</v>
      </c>
      <c r="N719" s="2">
        <v>39195</v>
      </c>
      <c r="O719">
        <v>129.33203125</v>
      </c>
      <c r="P719" s="22">
        <f>_xll.BDH(P$3&amp;" Govt",$A$8,N719,N719)</f>
        <v>1.23909</v>
      </c>
      <c r="Q719">
        <f t="shared" si="276"/>
        <v>104.37662417580644</v>
      </c>
      <c r="R719" s="2">
        <v>39195</v>
      </c>
      <c r="S719">
        <v>129.41796875</v>
      </c>
      <c r="T719" s="22">
        <f>_xll.BDH(T$3&amp;" Govt",$A$8,R719,R719)</f>
        <v>1.2078199999999999</v>
      </c>
      <c r="U719">
        <f t="shared" si="277"/>
        <v>107.15004615754005</v>
      </c>
      <c r="V719" s="2">
        <v>39290</v>
      </c>
      <c r="W719">
        <v>104.89453125</v>
      </c>
      <c r="X719" s="22">
        <f>_xll.BDH(X$3&amp;" Govt",$A$8,V719,V719)</f>
        <v>1.0966</v>
      </c>
      <c r="Y719">
        <f t="shared" si="278"/>
        <v>95.654323591099768</v>
      </c>
      <c r="Z719" s="2">
        <v>39195</v>
      </c>
      <c r="AA719">
        <v>124.1015625</v>
      </c>
      <c r="AB719" s="22">
        <f>_xll.BDH(AB$3&amp;" Govt",$A$8,Z719,Z719)</f>
        <v>1.16757</v>
      </c>
      <c r="AC719">
        <f t="shared" si="279"/>
        <v>106.29046866569028</v>
      </c>
      <c r="AD719" s="2">
        <v>39832</v>
      </c>
      <c r="AE719">
        <v>107.41796875</v>
      </c>
      <c r="AF719" s="22">
        <f>_xll.BDH(AF$3&amp;" Govt",$A$8,AD719,AD719)</f>
        <v>1.0789900000000001</v>
      </c>
      <c r="AG719">
        <f t="shared" si="280"/>
        <v>99.5541837737143</v>
      </c>
      <c r="AH719" s="2">
        <v>39195</v>
      </c>
      <c r="AI719">
        <v>122.13671875</v>
      </c>
      <c r="AJ719" s="22">
        <f>_xll.BDH(AJ$3&amp;" Govt",$A$8,AH719,AH719)</f>
        <v>1.1444300000000001</v>
      </c>
      <c r="AK719">
        <f t="shared" si="281"/>
        <v>106.72275171919645</v>
      </c>
      <c r="AN719" s="22"/>
      <c r="AP719" s="2">
        <v>39195</v>
      </c>
      <c r="AQ719">
        <v>119.0546875</v>
      </c>
      <c r="AR719" s="22">
        <f>_xll.BDH(AR$3&amp;" Govt",$A$8,AP719,AP719)</f>
        <v>1.1302000000000001</v>
      </c>
      <c r="AS719">
        <f t="shared" si="282"/>
        <v>105.33948637409307</v>
      </c>
      <c r="AV719" s="22"/>
      <c r="AX719" s="2">
        <v>39195</v>
      </c>
      <c r="AY719">
        <v>109.51953125</v>
      </c>
      <c r="AZ719" s="22">
        <f>_xll.BDH(AZ$3&amp;" Govt",$A$8,AX719,AX719)</f>
        <v>1.10642</v>
      </c>
      <c r="BA719">
        <f t="shared" si="283"/>
        <v>98.985494884401945</v>
      </c>
      <c r="BB719" s="2">
        <v>39195</v>
      </c>
      <c r="BC719">
        <v>109.30859375</v>
      </c>
      <c r="BD719" s="22">
        <f>_xll.BDH(BD$3&amp;" Govt",$A$8,BB719,BB719)</f>
        <v>1.09978</v>
      </c>
      <c r="BE719">
        <f t="shared" si="284"/>
        <v>99.391327129062176</v>
      </c>
      <c r="BH719" s="22"/>
      <c r="BJ719" s="2">
        <v>39195</v>
      </c>
      <c r="BK719">
        <v>107.16796875</v>
      </c>
      <c r="BL719" s="22">
        <f>_xll.BDH(BL$3&amp;" Govt",$A$8,BJ719,BJ719)</f>
        <v>1.07806</v>
      </c>
      <c r="BM719">
        <f t="shared" si="285"/>
        <v>99.408167217038013</v>
      </c>
      <c r="BN719" s="2">
        <v>39370</v>
      </c>
      <c r="BO719">
        <v>104.33203125</v>
      </c>
      <c r="BP719" s="22">
        <f>_xll.BDH(BP$3&amp;" Govt",$A$8,BN719,BN719)</f>
        <v>1.0899799999999999</v>
      </c>
      <c r="BQ719">
        <f t="shared" si="286"/>
        <v>95.719216178278501</v>
      </c>
      <c r="BR719" s="2">
        <v>39549</v>
      </c>
      <c r="BS719">
        <v>116.8828125</v>
      </c>
      <c r="BT719" s="22">
        <f>_xll.BDH(BT$3&amp;" Govt",$A$8,BR719,BR719)</f>
        <v>1.0862400000000001</v>
      </c>
      <c r="BU719">
        <f t="shared" si="287"/>
        <v>107.60311947635881</v>
      </c>
      <c r="BV719" s="2">
        <v>39729</v>
      </c>
      <c r="BW719">
        <v>107.11328125</v>
      </c>
      <c r="BX719" s="22">
        <f>_xll.BDH(BX$3&amp;" Govt",$A$8,BV719,BV719)</f>
        <v>1.1072599999999999</v>
      </c>
      <c r="BY719">
        <f t="shared" si="288"/>
        <v>96.737244414139411</v>
      </c>
      <c r="BZ719" s="2">
        <v>39911</v>
      </c>
      <c r="CA719">
        <v>112.1015625</v>
      </c>
      <c r="CB719" s="22">
        <f>_xll.BDH(CB$3&amp;" Govt",$A$8,BZ719,BZ719)</f>
        <v>1.0467299999999999</v>
      </c>
      <c r="CC719">
        <f t="shared" si="289"/>
        <v>107.09692327534322</v>
      </c>
      <c r="CD719" s="2">
        <v>40093</v>
      </c>
      <c r="CE719">
        <v>115.35546875</v>
      </c>
      <c r="CF719" s="22">
        <f>_xll.BDH(CF$3&amp;" Govt",$A$8,CD719,CD719)</f>
        <v>1.06833</v>
      </c>
      <c r="CG719">
        <f t="shared" si="290"/>
        <v>107.97737473439855</v>
      </c>
      <c r="CJ719" s="22"/>
      <c r="CN719" s="22"/>
      <c r="CR719" s="22"/>
      <c r="CV719" s="22"/>
      <c r="CZ719" s="22"/>
      <c r="DB719" s="2">
        <v>39198</v>
      </c>
      <c r="DC719">
        <v>108.5546875</v>
      </c>
      <c r="DD719" s="22">
        <f>_xll.BDH(DD$3&amp;" Govt",$A$8,DB719,DB719)</f>
        <v>1.07863</v>
      </c>
      <c r="DE719">
        <f t="shared" si="291"/>
        <v>100.64126484522033</v>
      </c>
      <c r="DF719" s="2">
        <v>39741</v>
      </c>
      <c r="DG719">
        <v>98.43359375</v>
      </c>
      <c r="DH719" s="22">
        <f>_xll.BDH(DH$3&amp;" Govt",$A$8,DF719,DF719)</f>
        <v>1.10555</v>
      </c>
      <c r="DI719">
        <f t="shared" si="292"/>
        <v>89.035858848536918</v>
      </c>
      <c r="DJ719" s="2">
        <v>40105</v>
      </c>
      <c r="DK719">
        <v>115.12109375</v>
      </c>
      <c r="DL719" s="22">
        <f>_xll.BDH(DL$3&amp;" Govt",$A$8,DJ719,DJ719)</f>
        <v>1.0692600000000001</v>
      </c>
      <c r="DM719">
        <f t="shared" si="293"/>
        <v>107.66426664235077</v>
      </c>
      <c r="DP719" s="22"/>
    </row>
    <row r="720" spans="4:120" x14ac:dyDescent="0.25">
      <c r="D720" s="2"/>
      <c r="H720" s="22"/>
      <c r="I720" s="14"/>
      <c r="J720" s="2">
        <v>39196</v>
      </c>
      <c r="K720">
        <v>128.703125</v>
      </c>
      <c r="L720" s="22">
        <f>_xll.BDH(L$3&amp;" Govt",$A$8,J720,J720)</f>
        <v>1.25806</v>
      </c>
      <c r="M720">
        <f t="shared" si="275"/>
        <v>102.30285121536335</v>
      </c>
      <c r="N720" s="2">
        <v>39196</v>
      </c>
      <c r="O720">
        <v>129.42578125</v>
      </c>
      <c r="P720" s="22">
        <f>_xll.BDH(P$3&amp;" Govt",$A$8,N720,N720)</f>
        <v>1.2393099999999999</v>
      </c>
      <c r="Q720">
        <f t="shared" si="276"/>
        <v>104.43374236470295</v>
      </c>
      <c r="R720" s="2">
        <v>39196</v>
      </c>
      <c r="S720">
        <v>129.625</v>
      </c>
      <c r="T720" s="22">
        <f>_xll.BDH(T$3&amp;" Govt",$A$8,R720,R720)</f>
        <v>1.20804</v>
      </c>
      <c r="U720">
        <f t="shared" si="277"/>
        <v>107.30191053276381</v>
      </c>
      <c r="V720" s="2">
        <v>39293</v>
      </c>
      <c r="W720">
        <v>104.78125</v>
      </c>
      <c r="X720" s="22">
        <f>_xll.BDH(X$3&amp;" Govt",$A$8,V720,V720)</f>
        <v>1.09724</v>
      </c>
      <c r="Y720">
        <f t="shared" si="278"/>
        <v>95.495288177609268</v>
      </c>
      <c r="Z720" s="2">
        <v>39196</v>
      </c>
      <c r="AA720">
        <v>124.33203125</v>
      </c>
      <c r="AB720" s="22">
        <f>_xll.BDH(AB$3&amp;" Govt",$A$8,Z720,Z720)</f>
        <v>1.16778</v>
      </c>
      <c r="AC720">
        <f t="shared" si="279"/>
        <v>106.46871093014094</v>
      </c>
      <c r="AD720" s="2">
        <v>39833</v>
      </c>
      <c r="AE720">
        <v>107.73046875</v>
      </c>
      <c r="AF720" s="22">
        <f>_xll.BDH(AF$3&amp;" Govt",$A$8,AD720,AD720)</f>
        <v>1.0783100000000001</v>
      </c>
      <c r="AG720">
        <f t="shared" si="280"/>
        <v>99.906769620980967</v>
      </c>
      <c r="AH720" s="2">
        <v>39196</v>
      </c>
      <c r="AI720">
        <v>122.40234375</v>
      </c>
      <c r="AJ720" s="22">
        <f>_xll.BDH(AJ$3&amp;" Govt",$A$8,AH720,AH720)</f>
        <v>1.14463</v>
      </c>
      <c r="AK720">
        <f t="shared" si="281"/>
        <v>106.93616605365926</v>
      </c>
      <c r="AN720" s="22"/>
      <c r="AP720" s="2">
        <v>39196</v>
      </c>
      <c r="AQ720">
        <v>119.38671875</v>
      </c>
      <c r="AR720" s="22">
        <f>_xll.BDH(AR$3&amp;" Govt",$A$8,AP720,AP720)</f>
        <v>1.1304000000000001</v>
      </c>
      <c r="AS720">
        <f t="shared" si="282"/>
        <v>105.61457780431705</v>
      </c>
      <c r="AV720" s="22"/>
      <c r="AX720" s="2">
        <v>39196</v>
      </c>
      <c r="AY720">
        <v>109.80078125</v>
      </c>
      <c r="AZ720" s="22">
        <f>_xll.BDH(AZ$3&amp;" Govt",$A$8,AX720,AX720)</f>
        <v>1.1066199999999999</v>
      </c>
      <c r="BA720">
        <f t="shared" si="283"/>
        <v>99.221757468688438</v>
      </c>
      <c r="BB720" s="2">
        <v>39196</v>
      </c>
      <c r="BC720">
        <v>109.578125</v>
      </c>
      <c r="BD720" s="22">
        <f>_xll.BDH(BD$3&amp;" Govt",$A$8,BB720,BB720)</f>
        <v>1.0999699999999999</v>
      </c>
      <c r="BE720">
        <f t="shared" si="284"/>
        <v>99.619194159840731</v>
      </c>
      <c r="BH720" s="22"/>
      <c r="BJ720" s="2">
        <v>39196</v>
      </c>
      <c r="BK720">
        <v>107.4296875</v>
      </c>
      <c r="BL720" s="22">
        <f>_xll.BDH(BL$3&amp;" Govt",$A$8,BJ720,BJ720)</f>
        <v>1.0782499999999999</v>
      </c>
      <c r="BM720">
        <f t="shared" si="285"/>
        <v>99.633375840482273</v>
      </c>
      <c r="BN720" s="2">
        <v>39371</v>
      </c>
      <c r="BO720">
        <v>104.56640625</v>
      </c>
      <c r="BP720" s="22">
        <f>_xll.BDH(BP$3&amp;" Govt",$A$8,BN720,BN720)</f>
        <v>1.08992</v>
      </c>
      <c r="BQ720">
        <f t="shared" si="286"/>
        <v>95.939524231136232</v>
      </c>
      <c r="BR720" s="2">
        <v>39552</v>
      </c>
      <c r="BS720">
        <v>116.78125</v>
      </c>
      <c r="BT720" s="22">
        <f>_xll.BDH(BT$3&amp;" Govt",$A$8,BR720,BR720)</f>
        <v>1.08656</v>
      </c>
      <c r="BU720">
        <f t="shared" si="287"/>
        <v>107.47795795906347</v>
      </c>
      <c r="BV720" s="2">
        <v>39730</v>
      </c>
      <c r="BW720">
        <v>106.41015625</v>
      </c>
      <c r="BX720" s="22">
        <f>_xll.BDH(BX$3&amp;" Govt",$A$8,BV720,BV720)</f>
        <v>1.1071200000000001</v>
      </c>
      <c r="BY720">
        <f t="shared" si="288"/>
        <v>96.114383490497858</v>
      </c>
      <c r="BZ720" s="2">
        <v>39912</v>
      </c>
      <c r="CA720">
        <v>112.0234375</v>
      </c>
      <c r="CB720" s="22">
        <f>_xll.BDH(CB$3&amp;" Govt",$A$8,BZ720,BZ720)</f>
        <v>1.0468999999999999</v>
      </c>
      <c r="CC720">
        <f t="shared" si="289"/>
        <v>107.00490734549624</v>
      </c>
      <c r="CD720" s="2">
        <v>40094</v>
      </c>
      <c r="CE720">
        <v>115.12109375</v>
      </c>
      <c r="CF720" s="22">
        <f>_xll.BDH(CF$3&amp;" Govt",$A$8,CD720,CD720)</f>
        <v>1.0684100000000001</v>
      </c>
      <c r="CG720">
        <f t="shared" si="290"/>
        <v>107.74992161248957</v>
      </c>
      <c r="CJ720" s="22"/>
      <c r="CN720" s="22"/>
      <c r="CR720" s="22"/>
      <c r="CV720" s="22"/>
      <c r="CZ720" s="22"/>
      <c r="DB720" s="2">
        <v>39199</v>
      </c>
      <c r="DC720">
        <v>108.69921875</v>
      </c>
      <c r="DD720" s="22">
        <f>_xll.BDH(DD$3&amp;" Govt",$A$8,DB720,DB720)</f>
        <v>1.0788199999999999</v>
      </c>
      <c r="DE720">
        <f t="shared" si="291"/>
        <v>100.75751167942754</v>
      </c>
      <c r="DF720" s="2">
        <v>39742</v>
      </c>
      <c r="DG720">
        <v>98.65234375</v>
      </c>
      <c r="DH720" s="22">
        <f>_xll.BDH(DH$3&amp;" Govt",$A$8,DF720,DF720)</f>
        <v>1.1053999999999999</v>
      </c>
      <c r="DI720">
        <f t="shared" si="292"/>
        <v>89.245832956395873</v>
      </c>
      <c r="DJ720" s="2">
        <v>40106</v>
      </c>
      <c r="DK720">
        <v>115.25390625</v>
      </c>
      <c r="DL720" s="22">
        <f>_xll.BDH(DL$3&amp;" Govt",$A$8,DJ720,DJ720)</f>
        <v>1.06934</v>
      </c>
      <c r="DM720">
        <f t="shared" si="293"/>
        <v>107.78041245067051</v>
      </c>
      <c r="DP720" s="22"/>
    </row>
    <row r="721" spans="4:120" x14ac:dyDescent="0.25">
      <c r="D721" s="2"/>
      <c r="H721" s="22"/>
      <c r="I721" s="14"/>
      <c r="J721" s="2">
        <v>39197</v>
      </c>
      <c r="K721">
        <v>128.77734375</v>
      </c>
      <c r="L721" s="22">
        <f>_xll.BDH(L$3&amp;" Govt",$A$8,J721,J721)</f>
        <v>1.2582900000000001</v>
      </c>
      <c r="M721">
        <f t="shared" si="275"/>
        <v>102.34313532651454</v>
      </c>
      <c r="N721" s="2">
        <v>39197</v>
      </c>
      <c r="O721">
        <v>129.51953125</v>
      </c>
      <c r="P721" s="22">
        <f>_xll.BDH(P$3&amp;" Govt",$A$8,N721,N721)</f>
        <v>1.23953</v>
      </c>
      <c r="Q721">
        <f t="shared" si="276"/>
        <v>104.49084027816996</v>
      </c>
      <c r="R721" s="2">
        <v>39197</v>
      </c>
      <c r="S721">
        <v>129.69921875</v>
      </c>
      <c r="T721" s="22">
        <f>_xll.BDH(T$3&amp;" Govt",$A$8,R721,R721)</f>
        <v>1.20825</v>
      </c>
      <c r="U721">
        <f t="shared" si="277"/>
        <v>107.34468756465962</v>
      </c>
      <c r="V721" s="2">
        <v>39294</v>
      </c>
      <c r="W721">
        <v>104.95703125</v>
      </c>
      <c r="X721" s="22">
        <f>_xll.BDH(X$3&amp;" Govt",$A$8,V721,V721)</f>
        <v>1.0974600000000001</v>
      </c>
      <c r="Y721">
        <f t="shared" si="278"/>
        <v>95.636315902174104</v>
      </c>
      <c r="Z721" s="2">
        <v>39197</v>
      </c>
      <c r="AA721">
        <v>124.40234375</v>
      </c>
      <c r="AB721" s="22">
        <f>_xll.BDH(AB$3&amp;" Govt",$A$8,Z721,Z721)</f>
        <v>1.1679900000000001</v>
      </c>
      <c r="AC721">
        <f t="shared" si="279"/>
        <v>106.50976784903979</v>
      </c>
      <c r="AD721" s="2">
        <v>39834</v>
      </c>
      <c r="AE721">
        <v>107.8203125</v>
      </c>
      <c r="AF721" s="22">
        <f>_xll.BDH(AF$3&amp;" Govt",$A$8,AD721,AD721)</f>
        <v>1.0776399999999999</v>
      </c>
      <c r="AG721">
        <f t="shared" si="280"/>
        <v>100.05225539141087</v>
      </c>
      <c r="AH721" s="2">
        <v>39197</v>
      </c>
      <c r="AI721">
        <v>122.46875</v>
      </c>
      <c r="AJ721" s="22">
        <f>_xll.BDH(AJ$3&amp;" Govt",$A$8,AH721,AH721)</f>
        <v>1.1448400000000001</v>
      </c>
      <c r="AK721">
        <f t="shared" si="281"/>
        <v>106.97455539638726</v>
      </c>
      <c r="AN721" s="22"/>
      <c r="AP721" s="2">
        <v>39197</v>
      </c>
      <c r="AQ721">
        <v>119.484375</v>
      </c>
      <c r="AR721" s="22">
        <f>_xll.BDH(AR$3&amp;" Govt",$A$8,AP721,AP721)</f>
        <v>1.1306</v>
      </c>
      <c r="AS721">
        <f t="shared" si="282"/>
        <v>105.68227047585353</v>
      </c>
      <c r="AV721" s="22"/>
      <c r="AX721" s="2">
        <v>39197</v>
      </c>
      <c r="AY721">
        <v>109.87890625</v>
      </c>
      <c r="AZ721" s="22">
        <f>_xll.BDH(AZ$3&amp;" Govt",$A$8,AX721,AX721)</f>
        <v>1.1068100000000001</v>
      </c>
      <c r="BA721">
        <f t="shared" si="283"/>
        <v>99.275310351370152</v>
      </c>
      <c r="BB721" s="2">
        <v>39197</v>
      </c>
      <c r="BC721">
        <v>109.6171875</v>
      </c>
      <c r="BD721" s="22">
        <f>_xll.BDH(BD$3&amp;" Govt",$A$8,BB721,BB721)</f>
        <v>1.1001700000000001</v>
      </c>
      <c r="BE721">
        <f t="shared" si="284"/>
        <v>99.636590254233425</v>
      </c>
      <c r="BH721" s="22"/>
      <c r="BJ721" s="2">
        <v>39197</v>
      </c>
      <c r="BK721">
        <v>107.453125</v>
      </c>
      <c r="BL721" s="22">
        <f>_xll.BDH(BL$3&amp;" Govt",$A$8,BJ721,BJ721)</f>
        <v>1.0784400000000001</v>
      </c>
      <c r="BM721">
        <f t="shared" si="285"/>
        <v>99.637555172285886</v>
      </c>
      <c r="BN721" s="2">
        <v>39372</v>
      </c>
      <c r="BO721">
        <v>105.14453125</v>
      </c>
      <c r="BP721" s="22">
        <f>_xll.BDH(BP$3&amp;" Govt",$A$8,BN721,BN721)</f>
        <v>1.08985</v>
      </c>
      <c r="BQ721">
        <f t="shared" si="286"/>
        <v>96.476149240721199</v>
      </c>
      <c r="BR721" s="2">
        <v>39553</v>
      </c>
      <c r="BS721">
        <v>116.2890625</v>
      </c>
      <c r="BT721" s="22">
        <f>_xll.BDH(BT$3&amp;" Govt",$A$8,BR721,BR721)</f>
        <v>1.08666</v>
      </c>
      <c r="BU721">
        <f t="shared" si="287"/>
        <v>107.01513122779895</v>
      </c>
      <c r="BV721" s="2">
        <v>39731</v>
      </c>
      <c r="BW721">
        <v>104.6015625</v>
      </c>
      <c r="BX721" s="22">
        <f>_xll.BDH(BX$3&amp;" Govt",$A$8,BV721,BV721)</f>
        <v>1.10697</v>
      </c>
      <c r="BY721">
        <f t="shared" si="288"/>
        <v>94.493583836960354</v>
      </c>
      <c r="BZ721" s="2">
        <v>39913</v>
      </c>
      <c r="CA721">
        <v>112.0234375</v>
      </c>
      <c r="CB721" s="22">
        <f>_xll.BDH(CB$3&amp;" Govt",$A$8,BZ721,BZ721)</f>
        <v>1.0470699999999999</v>
      </c>
      <c r="CC721">
        <f t="shared" si="289"/>
        <v>106.98753426227474</v>
      </c>
      <c r="CD721" s="2">
        <v>40095</v>
      </c>
      <c r="CE721">
        <v>114.62890625</v>
      </c>
      <c r="CF721" s="22">
        <f>_xll.BDH(CF$3&amp;" Govt",$A$8,CD721,CD721)</f>
        <v>1.0684899999999999</v>
      </c>
      <c r="CG721">
        <f t="shared" si="290"/>
        <v>107.2812157811491</v>
      </c>
      <c r="CJ721" s="22"/>
      <c r="CN721" s="22"/>
      <c r="CR721" s="22"/>
      <c r="CV721" s="22"/>
      <c r="CZ721" s="22"/>
      <c r="DB721" s="2">
        <v>39202</v>
      </c>
      <c r="DC721">
        <v>109.3671875</v>
      </c>
      <c r="DD721" s="22">
        <f>_xll.BDH(DD$3&amp;" Govt",$A$8,DB721,DB721)</f>
        <v>1.0793999999999999</v>
      </c>
      <c r="DE721">
        <f t="shared" si="291"/>
        <v>101.32220446544378</v>
      </c>
      <c r="DF721" s="2">
        <v>39743</v>
      </c>
      <c r="DG721">
        <v>99.8203125</v>
      </c>
      <c r="DH721" s="22">
        <f>_xll.BDH(DH$3&amp;" Govt",$A$8,DF721,DF721)</f>
        <v>1.1052599999999999</v>
      </c>
      <c r="DI721">
        <f t="shared" si="292"/>
        <v>90.313874111068898</v>
      </c>
      <c r="DJ721" s="2">
        <v>40107</v>
      </c>
      <c r="DK721">
        <v>114.31640625</v>
      </c>
      <c r="DL721" s="22">
        <f>_xll.BDH(DL$3&amp;" Govt",$A$8,DJ721,DJ721)</f>
        <v>1.06941</v>
      </c>
      <c r="DM721">
        <f t="shared" si="293"/>
        <v>106.89670589390411</v>
      </c>
      <c r="DP721" s="22"/>
    </row>
    <row r="722" spans="4:120" x14ac:dyDescent="0.25">
      <c r="D722" s="2"/>
      <c r="H722" s="22"/>
      <c r="I722" s="14"/>
      <c r="J722" s="2">
        <v>39198</v>
      </c>
      <c r="K722">
        <v>128.76953125</v>
      </c>
      <c r="L722" s="22">
        <f>_xll.BDH(L$3&amp;" Govt",$A$8,J722,J722)</f>
        <v>1.25851</v>
      </c>
      <c r="M722">
        <f t="shared" si="275"/>
        <v>102.31903699613034</v>
      </c>
      <c r="N722" s="2">
        <v>39198</v>
      </c>
      <c r="O722">
        <v>129.45703125</v>
      </c>
      <c r="P722" s="22">
        <f>_xll.BDH(P$3&amp;" Govt",$A$8,N722,N722)</f>
        <v>1.2397499999999999</v>
      </c>
      <c r="Q722">
        <f t="shared" si="276"/>
        <v>104.4218844525106</v>
      </c>
      <c r="R722" s="2">
        <v>39198</v>
      </c>
      <c r="S722">
        <v>129.60546875</v>
      </c>
      <c r="T722" s="22">
        <f>_xll.BDH(T$3&amp;" Govt",$A$8,R722,R722)</f>
        <v>1.2084699999999999</v>
      </c>
      <c r="U722">
        <f t="shared" si="277"/>
        <v>107.24756820607877</v>
      </c>
      <c r="V722" s="2">
        <v>39295</v>
      </c>
      <c r="W722">
        <v>104.65625</v>
      </c>
      <c r="X722" s="22">
        <f>_xll.BDH(X$3&amp;" Govt",$A$8,V722,V722)</f>
        <v>1.0976699999999999</v>
      </c>
      <c r="Y722">
        <f t="shared" si="278"/>
        <v>95.344001384751337</v>
      </c>
      <c r="Z722" s="2">
        <v>39198</v>
      </c>
      <c r="AA722">
        <v>124.234375</v>
      </c>
      <c r="AB722" s="22">
        <f>_xll.BDH(AB$3&amp;" Govt",$A$8,Z722,Z722)</f>
        <v>1.1681900000000001</v>
      </c>
      <c r="AC722">
        <f t="shared" si="279"/>
        <v>106.34774736986277</v>
      </c>
      <c r="AD722" s="2">
        <v>39835</v>
      </c>
      <c r="AE722">
        <v>108.02734375</v>
      </c>
      <c r="AF722" s="22">
        <f>_xll.BDH(AF$3&amp;" Govt",$A$8,AD722,AD722)</f>
        <v>1.0769599999999999</v>
      </c>
      <c r="AG722">
        <f t="shared" si="280"/>
        <v>100.30766579074432</v>
      </c>
      <c r="AH722" s="2">
        <v>39198</v>
      </c>
      <c r="AI722">
        <v>122.26953125</v>
      </c>
      <c r="AJ722" s="22">
        <f>_xll.BDH(AJ$3&amp;" Govt",$A$8,AH722,AH722)</f>
        <v>1.1450400000000001</v>
      </c>
      <c r="AK722">
        <f t="shared" si="281"/>
        <v>106.78188644064835</v>
      </c>
      <c r="AN722" s="22"/>
      <c r="AP722" s="2">
        <v>39198</v>
      </c>
      <c r="AQ722">
        <v>119.26953125</v>
      </c>
      <c r="AR722" s="22">
        <f>_xll.BDH(AR$3&amp;" Govt",$A$8,AP722,AP722)</f>
        <v>1.1308</v>
      </c>
      <c r="AS722">
        <f t="shared" si="282"/>
        <v>105.47358617792713</v>
      </c>
      <c r="AV722" s="22"/>
      <c r="AX722" s="2">
        <v>39198</v>
      </c>
      <c r="AY722">
        <v>109.62890625</v>
      </c>
      <c r="AZ722" s="22">
        <f>_xll.BDH(AZ$3&amp;" Govt",$A$8,AX722,AX722)</f>
        <v>1.10701</v>
      </c>
      <c r="BA722">
        <f t="shared" si="283"/>
        <v>99.031541042989673</v>
      </c>
      <c r="BB722" s="2">
        <v>39198</v>
      </c>
      <c r="BC722">
        <v>109.3359375</v>
      </c>
      <c r="BD722" s="22">
        <f>_xll.BDH(BD$3&amp;" Govt",$A$8,BB722,BB722)</f>
        <v>1.10036</v>
      </c>
      <c r="BE722">
        <f t="shared" si="284"/>
        <v>99.363787760369334</v>
      </c>
      <c r="BH722" s="22"/>
      <c r="BJ722" s="2">
        <v>39198</v>
      </c>
      <c r="BK722">
        <v>107.19140625</v>
      </c>
      <c r="BL722" s="22">
        <f>_xll.BDH(BL$3&amp;" Govt",$A$8,BJ722,BJ722)</f>
        <v>1.07863</v>
      </c>
      <c r="BM722">
        <f t="shared" si="285"/>
        <v>99.377364110028466</v>
      </c>
      <c r="BN722" s="2">
        <v>39373</v>
      </c>
      <c r="BO722">
        <v>105.63671875</v>
      </c>
      <c r="BP722" s="22">
        <f>_xll.BDH(BP$3&amp;" Govt",$A$8,BN722,BN722)</f>
        <v>1.08979</v>
      </c>
      <c r="BQ722">
        <f t="shared" si="286"/>
        <v>96.933096055203293</v>
      </c>
      <c r="BR722" s="2">
        <v>39554</v>
      </c>
      <c r="BS722">
        <v>115.73046875</v>
      </c>
      <c r="BT722" s="22">
        <f>_xll.BDH(BT$3&amp;" Govt",$A$8,BR722,BR722)</f>
        <v>1.08677</v>
      </c>
      <c r="BU722">
        <f t="shared" si="287"/>
        <v>106.49030498633566</v>
      </c>
      <c r="BV722" s="2">
        <v>39734</v>
      </c>
      <c r="BW722">
        <v>104.6015625</v>
      </c>
      <c r="BX722" s="22">
        <f>_xll.BDH(BX$3&amp;" Govt",$A$8,BV722,BV722)</f>
        <v>1.1065400000000001</v>
      </c>
      <c r="BY722">
        <f t="shared" si="288"/>
        <v>94.530303920328222</v>
      </c>
      <c r="BZ722" s="2">
        <v>39916</v>
      </c>
      <c r="CA722">
        <v>112.4296875</v>
      </c>
      <c r="CB722" s="22">
        <f>_xll.BDH(CB$3&amp;" Govt",$A$8,BZ722,BZ722)</f>
        <v>1.04759</v>
      </c>
      <c r="CC722">
        <f t="shared" si="289"/>
        <v>107.32222291163528</v>
      </c>
      <c r="CD722" s="2">
        <v>40098</v>
      </c>
      <c r="CE722">
        <v>114.62890625</v>
      </c>
      <c r="CF722" s="22">
        <f>_xll.BDH(CF$3&amp;" Govt",$A$8,CD722,CD722)</f>
        <v>1.0687199999999999</v>
      </c>
      <c r="CG722">
        <f t="shared" si="290"/>
        <v>107.25812771352648</v>
      </c>
      <c r="CJ722" s="22"/>
      <c r="CN722" s="22"/>
      <c r="CR722" s="22"/>
      <c r="CV722" s="22"/>
      <c r="CZ722" s="22"/>
      <c r="DB722" s="2">
        <v>39203</v>
      </c>
      <c r="DC722">
        <v>109.4765625</v>
      </c>
      <c r="DD722" s="22">
        <f>_xll.BDH(DD$3&amp;" Govt",$A$8,DB722,DB722)</f>
        <v>1.07959</v>
      </c>
      <c r="DE722">
        <f t="shared" si="291"/>
        <v>101.4056841022981</v>
      </c>
      <c r="DF722" s="2">
        <v>39744</v>
      </c>
      <c r="DG722">
        <v>97.72265625</v>
      </c>
      <c r="DH722" s="22">
        <f>_xll.BDH(DH$3&amp;" Govt",$A$8,DF722,DF722)</f>
        <v>1.1051200000000001</v>
      </c>
      <c r="DI722">
        <f t="shared" si="292"/>
        <v>88.427190033661489</v>
      </c>
      <c r="DJ722" s="2">
        <v>40108</v>
      </c>
      <c r="DK722">
        <v>113.12890625</v>
      </c>
      <c r="DL722" s="22">
        <f>_xll.BDH(DL$3&amp;" Govt",$A$8,DJ722,DJ722)</f>
        <v>1.0694900000000001</v>
      </c>
      <c r="DM722">
        <f t="shared" si="293"/>
        <v>105.77836749291718</v>
      </c>
      <c r="DP722" s="22"/>
    </row>
    <row r="723" spans="4:120" x14ac:dyDescent="0.25">
      <c r="D723" s="2"/>
      <c r="H723" s="22"/>
      <c r="I723" s="14"/>
      <c r="J723" s="2">
        <v>39199</v>
      </c>
      <c r="K723">
        <v>128.87890625</v>
      </c>
      <c r="L723" s="22">
        <f>_xll.BDH(L$3&amp;" Govt",$A$8,J723,J723)</f>
        <v>1.2587299999999999</v>
      </c>
      <c r="M723">
        <f t="shared" si="275"/>
        <v>102.38804688058599</v>
      </c>
      <c r="N723" s="2">
        <v>39199</v>
      </c>
      <c r="O723">
        <v>129.56640625</v>
      </c>
      <c r="P723" s="22">
        <f>_xll.BDH(P$3&amp;" Govt",$A$8,N723,N723)</f>
        <v>1.23997</v>
      </c>
      <c r="Q723">
        <f t="shared" si="276"/>
        <v>104.49156532012871</v>
      </c>
      <c r="R723" s="2">
        <v>39199</v>
      </c>
      <c r="S723">
        <v>129.734375</v>
      </c>
      <c r="T723" s="22">
        <f>_xll.BDH(T$3&amp;" Govt",$A$8,R723,R723)</f>
        <v>1.20868</v>
      </c>
      <c r="U723">
        <f t="shared" si="277"/>
        <v>107.33558510110203</v>
      </c>
      <c r="V723" s="2">
        <v>39296</v>
      </c>
      <c r="W723">
        <v>104.71875</v>
      </c>
      <c r="X723" s="22">
        <f>_xll.BDH(X$3&amp;" Govt",$A$8,V723,V723)</f>
        <v>1.0977399999999999</v>
      </c>
      <c r="Y723">
        <f t="shared" si="278"/>
        <v>95.394856705595132</v>
      </c>
      <c r="Z723" s="2">
        <v>39199</v>
      </c>
      <c r="AA723">
        <v>124.35546875</v>
      </c>
      <c r="AB723" s="22">
        <f>_xll.BDH(AB$3&amp;" Govt",$A$8,Z723,Z723)</f>
        <v>1.1684000000000001</v>
      </c>
      <c r="AC723">
        <f t="shared" si="279"/>
        <v>106.43227383601506</v>
      </c>
      <c r="AD723" s="2">
        <v>39836</v>
      </c>
      <c r="AE723">
        <v>108.21484375</v>
      </c>
      <c r="AF723" s="22">
        <f>_xll.BDH(AF$3&amp;" Govt",$A$8,AD723,AD723)</f>
        <v>1.07629</v>
      </c>
      <c r="AG723">
        <f t="shared" si="280"/>
        <v>100.54431774893384</v>
      </c>
      <c r="AH723" s="2">
        <v>39199</v>
      </c>
      <c r="AI723">
        <v>122.421875</v>
      </c>
      <c r="AJ723" s="22">
        <f>_xll.BDH(AJ$3&amp;" Govt",$A$8,AH723,AH723)</f>
        <v>1.14524</v>
      </c>
      <c r="AK723">
        <f t="shared" si="281"/>
        <v>106.89626191889909</v>
      </c>
      <c r="AN723" s="22"/>
      <c r="AP723" s="2">
        <v>39199</v>
      </c>
      <c r="AQ723">
        <v>119.4140625</v>
      </c>
      <c r="AR723" s="22">
        <f>_xll.BDH(AR$3&amp;" Govt",$A$8,AP723,AP723)</f>
        <v>1.131</v>
      </c>
      <c r="AS723">
        <f t="shared" si="282"/>
        <v>105.58272546419099</v>
      </c>
      <c r="AV723" s="22"/>
      <c r="AX723" s="2">
        <v>39199</v>
      </c>
      <c r="AY723">
        <v>109.7734375</v>
      </c>
      <c r="AZ723" s="22">
        <f>_xll.BDH(AZ$3&amp;" Govt",$A$8,AX723,AX723)</f>
        <v>1.10721</v>
      </c>
      <c r="BA723">
        <f t="shared" si="283"/>
        <v>99.144188997570467</v>
      </c>
      <c r="BB723" s="2">
        <v>39199</v>
      </c>
      <c r="BC723">
        <v>109.48046875</v>
      </c>
      <c r="BD723" s="22">
        <f>_xll.BDH(BD$3&amp;" Govt",$A$8,BB723,BB723)</f>
        <v>1.10056</v>
      </c>
      <c r="BE723">
        <f t="shared" si="284"/>
        <v>99.477055998764271</v>
      </c>
      <c r="BH723" s="22"/>
      <c r="BJ723" s="2">
        <v>39199</v>
      </c>
      <c r="BK723">
        <v>107.28515625</v>
      </c>
      <c r="BL723" s="22">
        <f>_xll.BDH(BL$3&amp;" Govt",$A$8,BJ723,BJ723)</f>
        <v>1.0788199999999999</v>
      </c>
      <c r="BM723">
        <f t="shared" si="285"/>
        <v>99.446762434882572</v>
      </c>
      <c r="BN723" s="2">
        <v>39374</v>
      </c>
      <c r="BO723">
        <v>106.296875</v>
      </c>
      <c r="BP723" s="22">
        <f>_xll.BDH(BP$3&amp;" Govt",$A$8,BN723,BN723)</f>
        <v>1.08972</v>
      </c>
      <c r="BQ723">
        <f t="shared" si="286"/>
        <v>97.54512627096868</v>
      </c>
      <c r="BR723" s="2">
        <v>39555</v>
      </c>
      <c r="BS723">
        <v>115.15234375</v>
      </c>
      <c r="BT723" s="22">
        <f>_xll.BDH(BT$3&amp;" Govt",$A$8,BR723,BR723)</f>
        <v>1.08687</v>
      </c>
      <c r="BU723">
        <f t="shared" si="287"/>
        <v>105.94858975774471</v>
      </c>
      <c r="BV723" s="2">
        <v>39735</v>
      </c>
      <c r="BW723">
        <v>103.73046875</v>
      </c>
      <c r="BX723" s="22">
        <f>_xll.BDH(BX$3&amp;" Govt",$A$8,BV723,BV723)</f>
        <v>1.1064000000000001</v>
      </c>
      <c r="BY723">
        <f t="shared" si="288"/>
        <v>93.754942832610269</v>
      </c>
      <c r="BZ723" s="2">
        <v>39917</v>
      </c>
      <c r="CA723">
        <v>112.86328125</v>
      </c>
      <c r="CB723" s="22">
        <f>_xll.BDH(CB$3&amp;" Govt",$A$8,BZ723,BZ723)</f>
        <v>1.0477700000000001</v>
      </c>
      <c r="CC723">
        <f t="shared" si="289"/>
        <v>107.7176109737824</v>
      </c>
      <c r="CD723" s="2">
        <v>40099</v>
      </c>
      <c r="CE723">
        <v>115.23046875</v>
      </c>
      <c r="CF723" s="22">
        <f>_xll.BDH(CF$3&amp;" Govt",$A$8,CD723,CD723)</f>
        <v>1.0687899999999999</v>
      </c>
      <c r="CG723">
        <f t="shared" si="290"/>
        <v>107.81394731425257</v>
      </c>
      <c r="CJ723" s="22"/>
      <c r="CN723" s="22"/>
      <c r="CR723" s="22"/>
      <c r="CV723" s="22"/>
      <c r="CZ723" s="22"/>
      <c r="DB723" s="2">
        <v>39204</v>
      </c>
      <c r="DC723">
        <v>109.546875</v>
      </c>
      <c r="DD723" s="22">
        <f>_xll.BDH(DD$3&amp;" Govt",$A$8,DB723,DB723)</f>
        <v>1.0799099999999999</v>
      </c>
      <c r="DE723">
        <f t="shared" si="291"/>
        <v>101.44074506208851</v>
      </c>
      <c r="DF723" s="2">
        <v>39745</v>
      </c>
      <c r="DG723">
        <v>94.76953125</v>
      </c>
      <c r="DH723" s="22">
        <f>_xll.BDH(DH$3&amp;" Govt",$A$8,DF723,DF723)</f>
        <v>1.10497</v>
      </c>
      <c r="DI723">
        <f t="shared" si="292"/>
        <v>85.766610179461878</v>
      </c>
      <c r="DJ723" s="2">
        <v>40109</v>
      </c>
      <c r="DK723">
        <v>112.8046875</v>
      </c>
      <c r="DL723" s="22">
        <f>_xll.BDH(DL$3&amp;" Govt",$A$8,DJ723,DJ723)</f>
        <v>1.0695699999999999</v>
      </c>
      <c r="DM723">
        <f t="shared" si="293"/>
        <v>105.46732565423488</v>
      </c>
      <c r="DP723" s="22"/>
    </row>
    <row r="724" spans="4:120" x14ac:dyDescent="0.25">
      <c r="D724" s="2"/>
      <c r="H724" s="22"/>
      <c r="I724" s="14"/>
      <c r="J724" s="2">
        <v>39202</v>
      </c>
      <c r="K724">
        <v>128.953125</v>
      </c>
      <c r="L724" s="22">
        <f>_xll.BDH(L$3&amp;" Govt",$A$8,J724,J724)</f>
        <v>1.2594000000000001</v>
      </c>
      <c r="M724">
        <f t="shared" si="275"/>
        <v>102.39250833730347</v>
      </c>
      <c r="N724" s="2">
        <v>39202</v>
      </c>
      <c r="O724">
        <v>129.69921875</v>
      </c>
      <c r="P724" s="22">
        <f>_xll.BDH(P$3&amp;" Govt",$A$8,N724,N724)</f>
        <v>1.2406299999999999</v>
      </c>
      <c r="Q724">
        <f t="shared" si="276"/>
        <v>104.54302954950309</v>
      </c>
      <c r="R724" s="2">
        <v>39202</v>
      </c>
      <c r="S724">
        <v>129.9609375</v>
      </c>
      <c r="T724" s="22">
        <f>_xll.BDH(T$3&amp;" Govt",$A$8,R724,R724)</f>
        <v>1.20932</v>
      </c>
      <c r="U724">
        <f t="shared" si="277"/>
        <v>107.46612765851884</v>
      </c>
      <c r="V724" s="2">
        <v>39297</v>
      </c>
      <c r="W724">
        <v>105.0390625</v>
      </c>
      <c r="X724" s="22">
        <f>_xll.BDH(X$3&amp;" Govt",$A$8,V724,V724)</f>
        <v>1.09781</v>
      </c>
      <c r="Y724">
        <f t="shared" si="278"/>
        <v>95.680548091199753</v>
      </c>
      <c r="Z724" s="2">
        <v>39202</v>
      </c>
      <c r="AA724">
        <v>124.6796875</v>
      </c>
      <c r="AB724" s="22">
        <f>_xll.BDH(AB$3&amp;" Govt",$A$8,Z724,Z724)</f>
        <v>1.1690199999999999</v>
      </c>
      <c r="AC724">
        <f t="shared" si="279"/>
        <v>106.65316889360319</v>
      </c>
      <c r="AD724" s="2">
        <v>39839</v>
      </c>
      <c r="AE724">
        <v>108.35546875</v>
      </c>
      <c r="AF724" s="22">
        <f>_xll.BDH(AF$3&amp;" Govt",$A$8,AD724,AD724)</f>
        <v>1.0742700000000001</v>
      </c>
      <c r="AG724">
        <f t="shared" si="280"/>
        <v>100.86427876604577</v>
      </c>
      <c r="AH724" s="2">
        <v>39202</v>
      </c>
      <c r="AI724">
        <v>122.79296875</v>
      </c>
      <c r="AJ724" s="22">
        <f>_xll.BDH(AJ$3&amp;" Govt",$A$8,AH724,AH724)</f>
        <v>1.14585</v>
      </c>
      <c r="AK724">
        <f t="shared" si="281"/>
        <v>107.16321398961469</v>
      </c>
      <c r="AN724" s="22"/>
      <c r="AP724" s="2">
        <v>39202</v>
      </c>
      <c r="AQ724">
        <v>119.78125</v>
      </c>
      <c r="AR724" s="22">
        <f>_xll.BDH(AR$3&amp;" Govt",$A$8,AP724,AP724)</f>
        <v>1.13161</v>
      </c>
      <c r="AS724">
        <f t="shared" si="282"/>
        <v>105.8502929454494</v>
      </c>
      <c r="AV724" s="22"/>
      <c r="AX724" s="2">
        <v>39202</v>
      </c>
      <c r="AY724">
        <v>110.1953125</v>
      </c>
      <c r="AZ724" s="22">
        <f>_xll.BDH(AZ$3&amp;" Govt",$A$8,AX724,AX724)</f>
        <v>1.1078000000000001</v>
      </c>
      <c r="BA724">
        <f t="shared" si="283"/>
        <v>99.472208431124741</v>
      </c>
      <c r="BB724" s="2">
        <v>39202</v>
      </c>
      <c r="BC724">
        <v>109.91796875</v>
      </c>
      <c r="BD724" s="22">
        <f>_xll.BDH(BD$3&amp;" Govt",$A$8,BB724,BB724)</f>
        <v>1.10114</v>
      </c>
      <c r="BE724">
        <f t="shared" si="284"/>
        <v>99.821974272117984</v>
      </c>
      <c r="BH724" s="22"/>
      <c r="BJ724" s="2">
        <v>39202</v>
      </c>
      <c r="BK724">
        <v>107.74609375</v>
      </c>
      <c r="BL724" s="22">
        <f>_xll.BDH(BL$3&amp;" Govt",$A$8,BJ724,BJ724)</f>
        <v>1.0793999999999999</v>
      </c>
      <c r="BM724">
        <f t="shared" si="285"/>
        <v>99.820357374467306</v>
      </c>
      <c r="BN724" s="2">
        <v>39377</v>
      </c>
      <c r="BO724">
        <v>106.0546875</v>
      </c>
      <c r="BP724" s="22">
        <f>_xll.BDH(BP$3&amp;" Govt",$A$8,BN724,BN724)</f>
        <v>1.0895299999999999</v>
      </c>
      <c r="BQ724">
        <f t="shared" si="286"/>
        <v>97.339850669554778</v>
      </c>
      <c r="BR724" s="2">
        <v>39556</v>
      </c>
      <c r="BS724">
        <v>115.28515625</v>
      </c>
      <c r="BT724" s="22">
        <f>_xll.BDH(BT$3&amp;" Govt",$A$8,BR724,BR724)</f>
        <v>1.0869800000000001</v>
      </c>
      <c r="BU724">
        <f t="shared" si="287"/>
        <v>106.06005285285838</v>
      </c>
      <c r="BV724" s="2">
        <v>39736</v>
      </c>
      <c r="BW724">
        <v>104.015625</v>
      </c>
      <c r="BX724" s="22">
        <f>_xll.BDH(BX$3&amp;" Govt",$A$8,BV724,BV724)</f>
        <v>1.10626</v>
      </c>
      <c r="BY724">
        <f t="shared" si="288"/>
        <v>94.024573789163483</v>
      </c>
      <c r="BZ724" s="2">
        <v>39918</v>
      </c>
      <c r="CA724">
        <v>113.3125</v>
      </c>
      <c r="CB724" s="22">
        <f>_xll.BDH(CB$3&amp;" Govt",$A$8,BZ724,BZ724)</f>
        <v>1.0479400000000001</v>
      </c>
      <c r="CC724">
        <f t="shared" si="289"/>
        <v>108.12880508426053</v>
      </c>
      <c r="CD724" s="2">
        <v>40100</v>
      </c>
      <c r="CE724">
        <v>114.99609375</v>
      </c>
      <c r="CF724" s="22">
        <f>_xll.BDH(CF$3&amp;" Govt",$A$8,CD724,CD724)</f>
        <v>1.06887</v>
      </c>
      <c r="CG724">
        <f t="shared" si="290"/>
        <v>107.5866043110949</v>
      </c>
      <c r="CJ724" s="22"/>
      <c r="CN724" s="22"/>
      <c r="CR724" s="22"/>
      <c r="CV724" s="22"/>
      <c r="CZ724" s="22"/>
      <c r="DB724" s="2">
        <v>39205</v>
      </c>
      <c r="DC724">
        <v>109.1484375</v>
      </c>
      <c r="DD724" s="22">
        <f>_xll.BDH(DD$3&amp;" Govt",$A$8,DB724,DB724)</f>
        <v>1.08022</v>
      </c>
      <c r="DE724">
        <f t="shared" si="291"/>
        <v>101.04278526596434</v>
      </c>
      <c r="DF724" s="2">
        <v>39748</v>
      </c>
      <c r="DG724">
        <v>93.50390625</v>
      </c>
      <c r="DH724" s="22">
        <f>_xll.BDH(DH$3&amp;" Govt",$A$8,DF724,DF724)</f>
        <v>1.1045499999999999</v>
      </c>
      <c r="DI724">
        <f t="shared" si="292"/>
        <v>84.653393916074421</v>
      </c>
      <c r="DJ724" s="2">
        <v>40112</v>
      </c>
      <c r="DK724">
        <v>111.78515625</v>
      </c>
      <c r="DL724" s="22">
        <f>_xll.BDH(DL$3&amp;" Govt",$A$8,DJ724,DJ724)</f>
        <v>1.0698000000000001</v>
      </c>
      <c r="DM724">
        <f t="shared" si="293"/>
        <v>104.49163979248456</v>
      </c>
      <c r="DP724" s="22"/>
    </row>
    <row r="725" spans="4:120" x14ac:dyDescent="0.25">
      <c r="D725" s="2"/>
      <c r="H725" s="22"/>
      <c r="I725" s="14"/>
      <c r="J725" s="2">
        <v>39203</v>
      </c>
      <c r="K725">
        <v>128.9453125</v>
      </c>
      <c r="L725" s="22">
        <f>_xll.BDH(L$3&amp;" Govt",$A$8,J725,J725)</f>
        <v>1.25963</v>
      </c>
      <c r="M725">
        <f t="shared" si="275"/>
        <v>102.36760993307558</v>
      </c>
      <c r="N725" s="2">
        <v>39203</v>
      </c>
      <c r="O725">
        <v>129.65234375</v>
      </c>
      <c r="P725" s="22">
        <f>_xll.BDH(P$3&amp;" Govt",$A$8,N725,N725)</f>
        <v>1.24085</v>
      </c>
      <c r="Q725">
        <f t="shared" si="276"/>
        <v>104.48671777410645</v>
      </c>
      <c r="R725" s="2">
        <v>39203</v>
      </c>
      <c r="S725">
        <v>129.9375</v>
      </c>
      <c r="T725" s="22">
        <f>_xll.BDH(T$3&amp;" Govt",$A$8,R725,R725)</f>
        <v>1.2095400000000001</v>
      </c>
      <c r="U725">
        <f t="shared" si="277"/>
        <v>107.42720373034376</v>
      </c>
      <c r="V725" s="2">
        <v>39300</v>
      </c>
      <c r="W725">
        <v>104.6875</v>
      </c>
      <c r="X725" s="22">
        <f>_xll.BDH(X$3&amp;" Govt",$A$8,V725,V725)</f>
        <v>1.09802</v>
      </c>
      <c r="Y725">
        <f t="shared" si="278"/>
        <v>95.342070271944038</v>
      </c>
      <c r="Z725" s="2">
        <v>39203</v>
      </c>
      <c r="AA725">
        <v>124.65625</v>
      </c>
      <c r="AB725" s="22">
        <f>_xll.BDH(AB$3&amp;" Govt",$A$8,Z725,Z725)</f>
        <v>1.16923</v>
      </c>
      <c r="AC725">
        <f t="shared" si="279"/>
        <v>106.61396816708432</v>
      </c>
      <c r="AD725" s="2">
        <v>39840</v>
      </c>
      <c r="AE725">
        <v>108.48046875</v>
      </c>
      <c r="AF725" s="22">
        <f>_xll.BDH(AF$3&amp;" Govt",$A$8,AD725,AD725)</f>
        <v>1.07359</v>
      </c>
      <c r="AG725">
        <f t="shared" si="280"/>
        <v>101.0445968665878</v>
      </c>
      <c r="AH725" s="2">
        <v>39203</v>
      </c>
      <c r="AI725">
        <v>122.76953125</v>
      </c>
      <c r="AJ725" s="22">
        <f>_xll.BDH(AJ$3&amp;" Govt",$A$8,AH725,AH725)</f>
        <v>1.1460600000000001</v>
      </c>
      <c r="AK725">
        <f t="shared" si="281"/>
        <v>107.12312727954905</v>
      </c>
      <c r="AN725" s="22"/>
      <c r="AP725" s="2">
        <v>39203</v>
      </c>
      <c r="AQ725">
        <v>119.75390625</v>
      </c>
      <c r="AR725" s="22">
        <f>_xll.BDH(AR$3&amp;" Govt",$A$8,AP725,AP725)</f>
        <v>1.13181</v>
      </c>
      <c r="AS725">
        <f t="shared" si="282"/>
        <v>105.80742902960745</v>
      </c>
      <c r="AV725" s="22"/>
      <c r="AX725" s="2">
        <v>39203</v>
      </c>
      <c r="AY725">
        <v>110.1484375</v>
      </c>
      <c r="AZ725" s="22">
        <f>_xll.BDH(AZ$3&amp;" Govt",$A$8,AX725,AX725)</f>
        <v>1.10799</v>
      </c>
      <c r="BA725">
        <f t="shared" si="283"/>
        <v>99.412844430003872</v>
      </c>
      <c r="BB725" s="2">
        <v>39203</v>
      </c>
      <c r="BC725">
        <v>109.87109375</v>
      </c>
      <c r="BD725" s="22">
        <f>_xll.BDH(BD$3&amp;" Govt",$A$8,BB725,BB725)</f>
        <v>1.10134</v>
      </c>
      <c r="BE725">
        <f t="shared" si="284"/>
        <v>99.761285116312862</v>
      </c>
      <c r="BH725" s="22"/>
      <c r="BJ725" s="2">
        <v>39203</v>
      </c>
      <c r="BK725">
        <v>107.703125</v>
      </c>
      <c r="BL725" s="22">
        <f>_xll.BDH(BL$3&amp;" Govt",$A$8,BJ725,BJ725)</f>
        <v>1.07959</v>
      </c>
      <c r="BM725">
        <f t="shared" si="285"/>
        <v>99.762988727201986</v>
      </c>
      <c r="BN725" s="2">
        <v>39378</v>
      </c>
      <c r="BO725">
        <v>106.07421875</v>
      </c>
      <c r="BP725" s="22">
        <f>_xll.BDH(BP$3&amp;" Govt",$A$8,BN725,BN725)</f>
        <v>1.0894600000000001</v>
      </c>
      <c r="BQ725">
        <f t="shared" si="286"/>
        <v>97.364032410552014</v>
      </c>
      <c r="BR725" s="2">
        <v>39559</v>
      </c>
      <c r="BS725">
        <v>115.1328125</v>
      </c>
      <c r="BT725" s="22">
        <f>_xll.BDH(BT$3&amp;" Govt",$A$8,BR725,BR725)</f>
        <v>1.0872900000000001</v>
      </c>
      <c r="BU725">
        <f t="shared" si="287"/>
        <v>105.88970053987435</v>
      </c>
      <c r="BV725" s="2">
        <v>39737</v>
      </c>
      <c r="BW725">
        <v>103.4375</v>
      </c>
      <c r="BX725" s="22">
        <f>_xll.BDH(BX$3&amp;" Govt",$A$8,BV725,BV725)</f>
        <v>1.10612</v>
      </c>
      <c r="BY725">
        <f t="shared" si="288"/>
        <v>93.51381405272484</v>
      </c>
      <c r="BZ725" s="2">
        <v>39919</v>
      </c>
      <c r="CA725">
        <v>112.40625</v>
      </c>
      <c r="CB725" s="22">
        <f>_xll.BDH(CB$3&amp;" Govt",$A$8,BZ725,BZ725)</f>
        <v>1.0481100000000001</v>
      </c>
      <c r="CC725">
        <f t="shared" si="289"/>
        <v>107.24661533617653</v>
      </c>
      <c r="CD725" s="2">
        <v>40101</v>
      </c>
      <c r="CE725">
        <v>115.09375</v>
      </c>
      <c r="CF725" s="22">
        <f>_xll.BDH(CF$3&amp;" Govt",$A$8,CD725,CD725)</f>
        <v>1.0689500000000001</v>
      </c>
      <c r="CG725">
        <f t="shared" si="290"/>
        <v>107.66990972449599</v>
      </c>
      <c r="CJ725" s="22"/>
      <c r="CN725" s="22"/>
      <c r="CR725" s="22"/>
      <c r="CV725" s="22"/>
      <c r="CZ725" s="22"/>
      <c r="DB725" s="2">
        <v>39206</v>
      </c>
      <c r="DC725">
        <v>109.265625</v>
      </c>
      <c r="DD725" s="22">
        <f>_xll.BDH(DD$3&amp;" Govt",$A$8,DB725,DB725)</f>
        <v>1.0805400000000001</v>
      </c>
      <c r="DE725">
        <f t="shared" si="291"/>
        <v>101.12131434282858</v>
      </c>
      <c r="DF725" s="2">
        <v>39749</v>
      </c>
      <c r="DG725">
        <v>93.05078125</v>
      </c>
      <c r="DH725" s="22">
        <f>_xll.BDH(DH$3&amp;" Govt",$A$8,DF725,DF725)</f>
        <v>1.1044</v>
      </c>
      <c r="DI725">
        <f t="shared" si="292"/>
        <v>84.254600914523721</v>
      </c>
      <c r="DJ725" s="2">
        <v>40113</v>
      </c>
      <c r="DK725">
        <v>113.1015625</v>
      </c>
      <c r="DL725" s="22">
        <f>_xll.BDH(DL$3&amp;" Govt",$A$8,DJ725,DJ725)</f>
        <v>1.0698799999999999</v>
      </c>
      <c r="DM725">
        <f t="shared" si="293"/>
        <v>105.71425066362583</v>
      </c>
      <c r="DP725" s="22"/>
    </row>
    <row r="726" spans="4:120" x14ac:dyDescent="0.25">
      <c r="D726" s="2"/>
      <c r="H726" s="22"/>
      <c r="I726" s="14"/>
      <c r="J726" s="2">
        <v>39204</v>
      </c>
      <c r="K726">
        <v>128.95703125</v>
      </c>
      <c r="L726" s="22">
        <f>_xll.BDH(L$3&amp;" Govt",$A$8,J726,J726)</f>
        <v>1.26</v>
      </c>
      <c r="M726">
        <f t="shared" si="275"/>
        <v>102.3468501984127</v>
      </c>
      <c r="N726" s="2">
        <v>39204</v>
      </c>
      <c r="O726">
        <v>129.6484375</v>
      </c>
      <c r="P726" s="22">
        <f>_xll.BDH(P$3&amp;" Govt",$A$8,N726,N726)</f>
        <v>1.2412099999999999</v>
      </c>
      <c r="Q726">
        <f t="shared" si="276"/>
        <v>104.45326536202577</v>
      </c>
      <c r="R726" s="2">
        <v>39204</v>
      </c>
      <c r="S726">
        <v>129.8984375</v>
      </c>
      <c r="T726" s="22">
        <f>_xll.BDH(T$3&amp;" Govt",$A$8,R726,R726)</f>
        <v>1.2098899999999999</v>
      </c>
      <c r="U726">
        <f t="shared" si="277"/>
        <v>107.36384092768765</v>
      </c>
      <c r="V726" s="2">
        <v>39301</v>
      </c>
      <c r="W726">
        <v>104.66015625</v>
      </c>
      <c r="X726" s="22">
        <f>_xll.BDH(X$3&amp;" Govt",$A$8,V726,V726)</f>
        <v>1.09809</v>
      </c>
      <c r="Y726">
        <f t="shared" si="278"/>
        <v>95.311091303991475</v>
      </c>
      <c r="Z726" s="2">
        <v>39204</v>
      </c>
      <c r="AA726">
        <v>124.61328125</v>
      </c>
      <c r="AB726" s="22">
        <f>_xll.BDH(AB$3&amp;" Govt",$A$8,Z726,Z726)</f>
        <v>1.16957</v>
      </c>
      <c r="AC726">
        <f t="shared" si="279"/>
        <v>106.54623600981557</v>
      </c>
      <c r="AD726" s="2">
        <v>39841</v>
      </c>
      <c r="AE726">
        <v>108.3359375</v>
      </c>
      <c r="AF726" s="22">
        <f>_xll.BDH(AF$3&amp;" Govt",$A$8,AD726,AD726)</f>
        <v>1.0729200000000001</v>
      </c>
      <c r="AG726">
        <f t="shared" si="280"/>
        <v>100.97298726838906</v>
      </c>
      <c r="AH726" s="2">
        <v>39204</v>
      </c>
      <c r="AI726">
        <v>122.7265625</v>
      </c>
      <c r="AJ726" s="22">
        <f>_xll.BDH(AJ$3&amp;" Govt",$A$8,AH726,AH726)</f>
        <v>1.14639</v>
      </c>
      <c r="AK726">
        <f t="shared" si="281"/>
        <v>107.05480900915046</v>
      </c>
      <c r="AN726" s="22"/>
      <c r="AP726" s="2">
        <v>39204</v>
      </c>
      <c r="AQ726">
        <v>119.69140625</v>
      </c>
      <c r="AR726" s="22">
        <f>_xll.BDH(AR$3&amp;" Govt",$A$8,AP726,AP726)</f>
        <v>1.1321399999999999</v>
      </c>
      <c r="AS726">
        <f t="shared" si="282"/>
        <v>105.72138273535076</v>
      </c>
      <c r="AV726" s="22"/>
      <c r="AX726" s="2">
        <v>39204</v>
      </c>
      <c r="AY726">
        <v>110.09765625</v>
      </c>
      <c r="AZ726" s="22">
        <f>_xll.BDH(AZ$3&amp;" Govt",$A$8,AX726,AX726)</f>
        <v>1.10832</v>
      </c>
      <c r="BA726">
        <f t="shared" si="283"/>
        <v>99.337426239714162</v>
      </c>
      <c r="BB726" s="2">
        <v>39204</v>
      </c>
      <c r="BC726">
        <v>109.82421875</v>
      </c>
      <c r="BD726" s="22">
        <f>_xll.BDH(BD$3&amp;" Govt",$A$8,BB726,BB726)</f>
        <v>1.1016600000000001</v>
      </c>
      <c r="BE726">
        <f t="shared" si="284"/>
        <v>99.689757956175214</v>
      </c>
      <c r="BH726" s="22"/>
      <c r="BJ726" s="2">
        <v>39204</v>
      </c>
      <c r="BK726">
        <v>107.6875</v>
      </c>
      <c r="BL726" s="22">
        <f>_xll.BDH(BL$3&amp;" Govt",$A$8,BJ726,BJ726)</f>
        <v>1.0799099999999999</v>
      </c>
      <c r="BM726">
        <f t="shared" si="285"/>
        <v>99.718958061319938</v>
      </c>
      <c r="BN726" s="2">
        <v>39379</v>
      </c>
      <c r="BO726">
        <v>106.6171875</v>
      </c>
      <c r="BP726" s="22">
        <f>_xll.BDH(BP$3&amp;" Govt",$A$8,BN726,BN726)</f>
        <v>1.0893999999999999</v>
      </c>
      <c r="BQ726">
        <f t="shared" si="286"/>
        <v>97.867805672847439</v>
      </c>
      <c r="BR726" s="2">
        <v>39560</v>
      </c>
      <c r="BS726">
        <v>115.55859375</v>
      </c>
      <c r="BT726" s="22">
        <f>_xll.BDH(BT$3&amp;" Govt",$A$8,BR726,BR726)</f>
        <v>1.0873999999999999</v>
      </c>
      <c r="BU726">
        <f t="shared" si="287"/>
        <v>106.27054786647049</v>
      </c>
      <c r="BV726" s="2">
        <v>39738</v>
      </c>
      <c r="BW726">
        <v>104.16015625</v>
      </c>
      <c r="BX726" s="22">
        <f>_xll.BDH(BX$3&amp;" Govt",$A$8,BV726,BV726)</f>
        <v>1.1059699999999999</v>
      </c>
      <c r="BY726">
        <f t="shared" si="288"/>
        <v>94.179911073537269</v>
      </c>
      <c r="BZ726" s="2">
        <v>39920</v>
      </c>
      <c r="CA726">
        <v>111.78125</v>
      </c>
      <c r="CB726" s="22">
        <f>_xll.BDH(CB$3&amp;" Govt",$A$8,BZ726,BZ726)</f>
        <v>1.0482899999999999</v>
      </c>
      <c r="CC726">
        <f t="shared" si="289"/>
        <v>106.63199114748782</v>
      </c>
      <c r="CD726" s="2">
        <v>40102</v>
      </c>
      <c r="CE726">
        <v>115.40625</v>
      </c>
      <c r="CF726" s="22">
        <f>_xll.BDH(CF$3&amp;" Govt",$A$8,CD726,CD726)</f>
        <v>1.0690299999999999</v>
      </c>
      <c r="CG726">
        <f t="shared" si="290"/>
        <v>107.95417340953949</v>
      </c>
      <c r="CJ726" s="22"/>
      <c r="CN726" s="22"/>
      <c r="CR726" s="22"/>
      <c r="CV726" s="22"/>
      <c r="CZ726" s="22"/>
      <c r="DB726" s="2">
        <v>39209</v>
      </c>
      <c r="DC726">
        <v>109.203125</v>
      </c>
      <c r="DD726" s="22">
        <f>_xll.BDH(DD$3&amp;" Govt",$A$8,DB726,DB726)</f>
        <v>1.0814900000000001</v>
      </c>
      <c r="DE726">
        <f t="shared" si="291"/>
        <v>100.97469694588021</v>
      </c>
      <c r="DF726" s="2">
        <v>39750</v>
      </c>
      <c r="DG726">
        <v>92.921875</v>
      </c>
      <c r="DH726" s="22">
        <f>_xll.BDH(DH$3&amp;" Govt",$A$8,DF726,DF726)</f>
        <v>1.10426</v>
      </c>
      <c r="DI726">
        <f t="shared" si="292"/>
        <v>84.148547443536842</v>
      </c>
      <c r="DJ726" s="2">
        <v>40114</v>
      </c>
      <c r="DK726">
        <v>113.3515625</v>
      </c>
      <c r="DL726" s="22">
        <f>_xll.BDH(DL$3&amp;" Govt",$A$8,DJ726,DJ726)</f>
        <v>1.06995</v>
      </c>
      <c r="DM726">
        <f t="shared" si="293"/>
        <v>105.94099023318847</v>
      </c>
      <c r="DP726" s="22"/>
    </row>
    <row r="727" spans="4:120" x14ac:dyDescent="0.25">
      <c r="D727" s="2"/>
      <c r="H727" s="22"/>
      <c r="I727" s="14"/>
      <c r="J727" s="2">
        <v>39205</v>
      </c>
      <c r="K727">
        <v>128.90625</v>
      </c>
      <c r="L727" s="22">
        <f>_xll.BDH(L$3&amp;" Govt",$A$8,J727,J727)</f>
        <v>1.26037</v>
      </c>
      <c r="M727">
        <f t="shared" si="275"/>
        <v>102.27651403952808</v>
      </c>
      <c r="N727" s="2">
        <v>39205</v>
      </c>
      <c r="O727">
        <v>129.5234375</v>
      </c>
      <c r="P727" s="22">
        <f>_xll.BDH(P$3&amp;" Govt",$A$8,N727,N727)</f>
        <v>1.2415799999999999</v>
      </c>
      <c r="Q727">
        <f t="shared" si="276"/>
        <v>104.32145935018283</v>
      </c>
      <c r="R727" s="2">
        <v>39205</v>
      </c>
      <c r="S727">
        <v>129.703125</v>
      </c>
      <c r="T727" s="22">
        <f>_xll.BDH(T$3&amp;" Govt",$A$8,R727,R727)</f>
        <v>1.21025</v>
      </c>
      <c r="U727">
        <f t="shared" si="277"/>
        <v>107.17052261929354</v>
      </c>
      <c r="V727" s="2">
        <v>39302</v>
      </c>
      <c r="W727">
        <v>104.4453125</v>
      </c>
      <c r="X727" s="22">
        <f>_xll.BDH(X$3&amp;" Govt",$A$8,V727,V727)</f>
        <v>1.09815</v>
      </c>
      <c r="Y727">
        <f t="shared" si="278"/>
        <v>95.11024222556118</v>
      </c>
      <c r="Z727" s="2">
        <v>39205</v>
      </c>
      <c r="AA727">
        <v>124.38671875</v>
      </c>
      <c r="AB727" s="22">
        <f>_xll.BDH(AB$3&amp;" Govt",$A$8,Z727,Z727)</f>
        <v>1.1699200000000001</v>
      </c>
      <c r="AC727">
        <f t="shared" si="279"/>
        <v>106.32070462082876</v>
      </c>
      <c r="AD727" s="2">
        <v>39842</v>
      </c>
      <c r="AE727">
        <v>108.23828125</v>
      </c>
      <c r="AF727" s="22">
        <f>_xll.BDH(AF$3&amp;" Govt",$A$8,AD727,AD727)</f>
        <v>1.0722499999999999</v>
      </c>
      <c r="AG727">
        <f t="shared" si="280"/>
        <v>100.94500466309164</v>
      </c>
      <c r="AH727" s="2">
        <v>39205</v>
      </c>
      <c r="AI727">
        <v>122.46875</v>
      </c>
      <c r="AJ727" s="22">
        <f>_xll.BDH(AJ$3&amp;" Govt",$A$8,AH727,AH727)</f>
        <v>1.14673</v>
      </c>
      <c r="AK727">
        <f t="shared" si="281"/>
        <v>106.79824370165601</v>
      </c>
      <c r="AN727" s="22"/>
      <c r="AP727" s="2">
        <v>39205</v>
      </c>
      <c r="AQ727">
        <v>119.453125</v>
      </c>
      <c r="AR727" s="22">
        <f>_xll.BDH(AR$3&amp;" Govt",$A$8,AP727,AP727)</f>
        <v>1.1324700000000001</v>
      </c>
      <c r="AS727">
        <f t="shared" si="282"/>
        <v>105.48016724504842</v>
      </c>
      <c r="AV727" s="22"/>
      <c r="AX727" s="2">
        <v>39205</v>
      </c>
      <c r="AY727">
        <v>109.859375</v>
      </c>
      <c r="AZ727" s="22">
        <f>_xll.BDH(AZ$3&amp;" Govt",$A$8,AX727,AX727)</f>
        <v>1.1086400000000001</v>
      </c>
      <c r="BA727">
        <f t="shared" si="283"/>
        <v>99.093822160484919</v>
      </c>
      <c r="BB727" s="2">
        <v>39205</v>
      </c>
      <c r="BC727">
        <v>109.5859375</v>
      </c>
      <c r="BD727" s="22">
        <f>_xll.BDH(BD$3&amp;" Govt",$A$8,BB727,BB727)</f>
        <v>1.10199</v>
      </c>
      <c r="BE727">
        <f t="shared" si="284"/>
        <v>99.443676893619724</v>
      </c>
      <c r="BH727" s="22"/>
      <c r="BJ727" s="2">
        <v>39205</v>
      </c>
      <c r="BK727">
        <v>107.421875</v>
      </c>
      <c r="BL727" s="22">
        <f>_xll.BDH(BL$3&amp;" Govt",$A$8,BJ727,BJ727)</f>
        <v>1.08022</v>
      </c>
      <c r="BM727">
        <f t="shared" si="285"/>
        <v>99.444441872951813</v>
      </c>
      <c r="BN727" s="2">
        <v>39380</v>
      </c>
      <c r="BO727">
        <v>106.6484375</v>
      </c>
      <c r="BP727" s="22">
        <f>_xll.BDH(BP$3&amp;" Govt",$A$8,BN727,BN727)</f>
        <v>1.08934</v>
      </c>
      <c r="BQ727">
        <f t="shared" si="286"/>
        <v>97.901883250408503</v>
      </c>
      <c r="BR727" s="2">
        <v>39561</v>
      </c>
      <c r="BS727">
        <v>115.1171875</v>
      </c>
      <c r="BT727" s="22">
        <f>_xll.BDH(BT$3&amp;" Govt",$A$8,BR727,BR727)</f>
        <v>1.0874999999999999</v>
      </c>
      <c r="BU727">
        <f t="shared" si="287"/>
        <v>105.85488505747128</v>
      </c>
      <c r="BV727" s="2">
        <v>39741</v>
      </c>
      <c r="BW727">
        <v>104.53125</v>
      </c>
      <c r="BX727" s="22">
        <f>_xll.BDH(BX$3&amp;" Govt",$A$8,BV727,BV727)</f>
        <v>1.10555</v>
      </c>
      <c r="BY727">
        <f t="shared" si="288"/>
        <v>94.55135452941974</v>
      </c>
      <c r="BZ727" s="2">
        <v>39923</v>
      </c>
      <c r="CA727">
        <v>111.921875</v>
      </c>
      <c r="CB727" s="22">
        <f>_xll.BDH(CB$3&amp;" Govt",$A$8,BZ727,BZ727)</f>
        <v>1.04881</v>
      </c>
      <c r="CC727">
        <f t="shared" si="289"/>
        <v>106.7132035354354</v>
      </c>
      <c r="CD727" s="2">
        <v>40105</v>
      </c>
      <c r="CE727">
        <v>115.97265625</v>
      </c>
      <c r="CF727" s="22">
        <f>_xll.BDH(CF$3&amp;" Govt",$A$8,CD727,CD727)</f>
        <v>1.0692600000000001</v>
      </c>
      <c r="CG727">
        <f t="shared" si="290"/>
        <v>108.4606702298786</v>
      </c>
      <c r="CJ727" s="22"/>
      <c r="CN727" s="22"/>
      <c r="CR727" s="22"/>
      <c r="CV727" s="22"/>
      <c r="CZ727" s="22"/>
      <c r="DB727" s="2">
        <v>39210</v>
      </c>
      <c r="DC727">
        <v>109.2265625</v>
      </c>
      <c r="DD727" s="22">
        <f>_xll.BDH(DD$3&amp;" Govt",$A$8,DB727,DB727)</f>
        <v>1.0818099999999999</v>
      </c>
      <c r="DE727">
        <f t="shared" si="291"/>
        <v>100.96649365415369</v>
      </c>
      <c r="DF727" s="2">
        <v>39751</v>
      </c>
      <c r="DG727">
        <v>92.60546875</v>
      </c>
      <c r="DH727" s="22">
        <f>_xll.BDH(DH$3&amp;" Govt",$A$8,DF727,DF727)</f>
        <v>1.10412</v>
      </c>
      <c r="DI727">
        <f t="shared" si="292"/>
        <v>83.872648579864503</v>
      </c>
      <c r="DJ727" s="2">
        <v>40115</v>
      </c>
      <c r="DK727">
        <v>113.05078125</v>
      </c>
      <c r="DL727" s="22">
        <f>_xll.BDH(DL$3&amp;" Govt",$A$8,DJ727,DJ727)</f>
        <v>1.07003</v>
      </c>
      <c r="DM727">
        <f t="shared" si="293"/>
        <v>105.65197354279786</v>
      </c>
      <c r="DP727" s="22"/>
    </row>
    <row r="728" spans="4:120" x14ac:dyDescent="0.25">
      <c r="D728" s="2"/>
      <c r="H728" s="22"/>
      <c r="I728" s="14"/>
      <c r="J728" s="2">
        <v>39206</v>
      </c>
      <c r="K728">
        <v>128.9609375</v>
      </c>
      <c r="L728" s="22">
        <f>_xll.BDH(L$3&amp;" Govt",$A$8,J728,J728)</f>
        <v>1.26074</v>
      </c>
      <c r="M728">
        <f t="shared" si="275"/>
        <v>102.28987539064359</v>
      </c>
      <c r="N728" s="2">
        <v>39206</v>
      </c>
      <c r="O728">
        <v>129.54296875</v>
      </c>
      <c r="P728" s="22">
        <f>_xll.BDH(P$3&amp;" Govt",$A$8,N728,N728)</f>
        <v>1.24194</v>
      </c>
      <c r="Q728">
        <f t="shared" si="276"/>
        <v>104.30694618902685</v>
      </c>
      <c r="R728" s="2">
        <v>39206</v>
      </c>
      <c r="S728">
        <v>129.765625</v>
      </c>
      <c r="T728" s="22">
        <f>_xll.BDH(T$3&amp;" Govt",$A$8,R728,R728)</f>
        <v>1.2105999999999999</v>
      </c>
      <c r="U728">
        <f t="shared" si="277"/>
        <v>107.19116553774988</v>
      </c>
      <c r="V728" s="2">
        <v>39303</v>
      </c>
      <c r="W728">
        <v>104.765625</v>
      </c>
      <c r="X728" s="22">
        <f>_xll.BDH(X$3&amp;" Govt",$A$8,V728,V728)</f>
        <v>1.09822</v>
      </c>
      <c r="Y728">
        <f t="shared" si="278"/>
        <v>95.395845094789749</v>
      </c>
      <c r="Z728" s="2">
        <v>39206</v>
      </c>
      <c r="AA728">
        <v>124.47265625</v>
      </c>
      <c r="AB728" s="22">
        <f>_xll.BDH(AB$3&amp;" Govt",$A$8,Z728,Z728)</f>
        <v>1.1702600000000001</v>
      </c>
      <c r="AC728">
        <f t="shared" si="279"/>
        <v>106.36324940611487</v>
      </c>
      <c r="AD728" s="2">
        <v>39843</v>
      </c>
      <c r="AE728">
        <v>108.53515625</v>
      </c>
      <c r="AF728" s="22">
        <f>_xll.BDH(AF$3&amp;" Govt",$A$8,AD728,AD728)</f>
        <v>1.0715699999999999</v>
      </c>
      <c r="AG728">
        <f t="shared" si="280"/>
        <v>101.28610940022584</v>
      </c>
      <c r="AH728" s="2">
        <v>39206</v>
      </c>
      <c r="AI728">
        <v>122.53515625</v>
      </c>
      <c r="AJ728" s="22">
        <f>_xll.BDH(AJ$3&amp;" Govt",$A$8,AH728,AH728)</f>
        <v>1.14707</v>
      </c>
      <c r="AK728">
        <f t="shared" si="281"/>
        <v>106.82447997942583</v>
      </c>
      <c r="AN728" s="22"/>
      <c r="AP728" s="2">
        <v>39206</v>
      </c>
      <c r="AQ728">
        <v>119.5</v>
      </c>
      <c r="AR728" s="22">
        <f>_xll.BDH(AR$3&amp;" Govt",$A$8,AP728,AP728)</f>
        <v>1.1328</v>
      </c>
      <c r="AS728">
        <f t="shared" si="282"/>
        <v>105.49081920903954</v>
      </c>
      <c r="AV728" s="22"/>
      <c r="AX728" s="2">
        <v>39206</v>
      </c>
      <c r="AY728">
        <v>109.95703125</v>
      </c>
      <c r="AZ728" s="22">
        <f>_xll.BDH(AZ$3&amp;" Govt",$A$8,AX728,AX728)</f>
        <v>1.10897</v>
      </c>
      <c r="BA728">
        <f t="shared" si="283"/>
        <v>99.152394789759867</v>
      </c>
      <c r="BB728" s="2">
        <v>39206</v>
      </c>
      <c r="BC728">
        <v>109.69921875</v>
      </c>
      <c r="BD728" s="22">
        <f>_xll.BDH(BD$3&amp;" Govt",$A$8,BB728,BB728)</f>
        <v>1.1023099999999999</v>
      </c>
      <c r="BE728">
        <f t="shared" si="284"/>
        <v>99.517575591258364</v>
      </c>
      <c r="BH728" s="22"/>
      <c r="BJ728" s="2">
        <v>39206</v>
      </c>
      <c r="BK728">
        <v>107.53515625</v>
      </c>
      <c r="BL728" s="22">
        <f>_xll.BDH(BL$3&amp;" Govt",$A$8,BJ728,BJ728)</f>
        <v>1.0805400000000001</v>
      </c>
      <c r="BM728">
        <f t="shared" si="285"/>
        <v>99.519829205767479</v>
      </c>
      <c r="BN728" s="2">
        <v>39381</v>
      </c>
      <c r="BO728">
        <v>106.64453125</v>
      </c>
      <c r="BP728" s="22">
        <f>_xll.BDH(BP$3&amp;" Govt",$A$8,BN728,BN728)</f>
        <v>1.08927</v>
      </c>
      <c r="BQ728">
        <f t="shared" si="286"/>
        <v>97.904588623573588</v>
      </c>
      <c r="BR728" s="2">
        <v>39562</v>
      </c>
      <c r="BS728">
        <v>114.265625</v>
      </c>
      <c r="BT728" s="22">
        <f>_xll.BDH(BT$3&amp;" Govt",$A$8,BR728,BR728)</f>
        <v>1.08761</v>
      </c>
      <c r="BU728">
        <f t="shared" si="287"/>
        <v>105.06121219922584</v>
      </c>
      <c r="BV728" s="2">
        <v>39742</v>
      </c>
      <c r="BW728">
        <v>105.734375</v>
      </c>
      <c r="BX728" s="22">
        <f>_xll.BDH(BX$3&amp;" Govt",$A$8,BV728,BV728)</f>
        <v>1.1053999999999999</v>
      </c>
      <c r="BY728">
        <f t="shared" si="288"/>
        <v>95.652591821964904</v>
      </c>
      <c r="BZ728" s="2">
        <v>39924</v>
      </c>
      <c r="CA728">
        <v>111.50390625</v>
      </c>
      <c r="CB728" s="22">
        <f>_xll.BDH(CB$3&amp;" Govt",$A$8,BZ728,BZ728)</f>
        <v>1.04898</v>
      </c>
      <c r="CC728">
        <f t="shared" si="289"/>
        <v>106.29745681519189</v>
      </c>
      <c r="CD728" s="2">
        <v>40106</v>
      </c>
      <c r="CE728">
        <v>116.140625</v>
      </c>
      <c r="CF728" s="22">
        <f>_xll.BDH(CF$3&amp;" Govt",$A$8,CD728,CD728)</f>
        <v>1.06934</v>
      </c>
      <c r="CG728">
        <f t="shared" si="290"/>
        <v>108.60963304468177</v>
      </c>
      <c r="CJ728" s="22"/>
      <c r="CN728" s="22"/>
      <c r="CR728" s="22"/>
      <c r="CV728" s="22"/>
      <c r="CZ728" s="22"/>
      <c r="DB728" s="2">
        <v>39211</v>
      </c>
      <c r="DC728">
        <v>108.7578125</v>
      </c>
      <c r="DD728" s="22">
        <f>_xll.BDH(DD$3&amp;" Govt",$A$8,DB728,DB728)</f>
        <v>1.08213</v>
      </c>
      <c r="DE728">
        <f t="shared" si="291"/>
        <v>100.5034630774491</v>
      </c>
      <c r="DF728" s="2">
        <v>39752</v>
      </c>
      <c r="DG728">
        <v>90.56640625</v>
      </c>
      <c r="DH728" s="22">
        <f>_xll.BDH(DH$3&amp;" Govt",$A$8,DF728,DF728)</f>
        <v>1.10398</v>
      </c>
      <c r="DI728">
        <f t="shared" si="292"/>
        <v>82.036274434319466</v>
      </c>
      <c r="DJ728" s="2">
        <v>40116</v>
      </c>
      <c r="DK728">
        <v>114.125</v>
      </c>
      <c r="DL728" s="22">
        <f>_xll.BDH(DL$3&amp;" Govt",$A$8,DJ728,DJ728)</f>
        <v>1.0701100000000001</v>
      </c>
      <c r="DM728">
        <f t="shared" si="293"/>
        <v>106.6479147003579</v>
      </c>
      <c r="DP728" s="22"/>
    </row>
    <row r="729" spans="4:120" x14ac:dyDescent="0.25">
      <c r="D729" s="2"/>
      <c r="H729" s="22"/>
      <c r="I729" s="14"/>
      <c r="J729" s="2">
        <v>39209</v>
      </c>
      <c r="K729">
        <v>128.93359375</v>
      </c>
      <c r="L729" s="22">
        <f>_xll.BDH(L$3&amp;" Govt",$A$8,J729,J729)</f>
        <v>1.2618499999999999</v>
      </c>
      <c r="M729">
        <f t="shared" si="275"/>
        <v>102.17822542299007</v>
      </c>
      <c r="N729" s="2">
        <v>39209</v>
      </c>
      <c r="O729">
        <v>129.515625</v>
      </c>
      <c r="P729" s="22">
        <f>_xll.BDH(P$3&amp;" Govt",$A$8,N729,N729)</f>
        <v>1.2430300000000001</v>
      </c>
      <c r="Q729">
        <f t="shared" si="276"/>
        <v>104.19348286042975</v>
      </c>
      <c r="R729" s="2">
        <v>39209</v>
      </c>
      <c r="S729">
        <v>129.703125</v>
      </c>
      <c r="T729" s="22">
        <f>_xll.BDH(T$3&amp;" Govt",$A$8,R729,R729)</f>
        <v>1.21167</v>
      </c>
      <c r="U729">
        <f t="shared" si="277"/>
        <v>107.04492559855406</v>
      </c>
      <c r="V729" s="2">
        <v>39304</v>
      </c>
      <c r="W729">
        <v>104.7421875</v>
      </c>
      <c r="X729" s="22">
        <f>_xll.BDH(X$3&amp;" Govt",$A$8,V729,V729)</f>
        <v>1.09829</v>
      </c>
      <c r="Y729">
        <f t="shared" si="278"/>
        <v>95.368425006145912</v>
      </c>
      <c r="Z729" s="2">
        <v>39209</v>
      </c>
      <c r="AA729">
        <v>124.39453125</v>
      </c>
      <c r="AB729" s="22">
        <f>_xll.BDH(AB$3&amp;" Govt",$A$8,Z729,Z729)</f>
        <v>1.1712899999999999</v>
      </c>
      <c r="AC729">
        <f t="shared" si="279"/>
        <v>106.2030165458597</v>
      </c>
      <c r="AD729" s="2">
        <v>39846</v>
      </c>
      <c r="AE729">
        <v>108.46875</v>
      </c>
      <c r="AF729" s="22">
        <f>_xll.BDH(AF$3&amp;" Govt",$A$8,AD729,AD729)</f>
        <v>1.0698300000000001</v>
      </c>
      <c r="AG729">
        <f t="shared" si="280"/>
        <v>101.38877204789546</v>
      </c>
      <c r="AH729" s="2">
        <v>39209</v>
      </c>
      <c r="AI729">
        <v>122.45703125</v>
      </c>
      <c r="AJ729" s="22">
        <f>_xll.BDH(AJ$3&amp;" Govt",$A$8,AH729,AH729)</f>
        <v>1.14808</v>
      </c>
      <c r="AK729">
        <f t="shared" si="281"/>
        <v>106.66245492474393</v>
      </c>
      <c r="AN729" s="22"/>
      <c r="AP729" s="2">
        <v>39209</v>
      </c>
      <c r="AQ729">
        <v>119.4375</v>
      </c>
      <c r="AR729" s="22">
        <f>_xll.BDH(AR$3&amp;" Govt",$A$8,AP729,AP729)</f>
        <v>1.1337999999999999</v>
      </c>
      <c r="AS729">
        <f t="shared" si="282"/>
        <v>105.34265302522492</v>
      </c>
      <c r="AV729" s="22"/>
      <c r="AX729" s="2">
        <v>39209</v>
      </c>
      <c r="AY729">
        <v>109.85546875</v>
      </c>
      <c r="AZ729" s="22">
        <f>_xll.BDH(AZ$3&amp;" Govt",$A$8,AX729,AX729)</f>
        <v>1.10995</v>
      </c>
      <c r="BA729">
        <f t="shared" si="283"/>
        <v>98.973349024730851</v>
      </c>
      <c r="BB729" s="2">
        <v>39209</v>
      </c>
      <c r="BC729">
        <v>109.65234375</v>
      </c>
      <c r="BD729" s="22">
        <f>_xll.BDH(BD$3&amp;" Govt",$A$8,BB729,BB729)</f>
        <v>1.10328</v>
      </c>
      <c r="BE729">
        <f t="shared" si="284"/>
        <v>99.387593131390034</v>
      </c>
      <c r="BH729" s="22"/>
      <c r="BJ729" s="2">
        <v>39209</v>
      </c>
      <c r="BK729">
        <v>107.41796875</v>
      </c>
      <c r="BL729" s="22">
        <f>_xll.BDH(BL$3&amp;" Govt",$A$8,BJ729,BJ729)</f>
        <v>1.0814900000000001</v>
      </c>
      <c r="BM729">
        <f t="shared" si="285"/>
        <v>99.324051771167547</v>
      </c>
      <c r="BN729" s="2">
        <v>39384</v>
      </c>
      <c r="BO729">
        <v>106.67578125</v>
      </c>
      <c r="BP729" s="22">
        <f>_xll.BDH(BP$3&amp;" Govt",$A$8,BN729,BN729)</f>
        <v>1.08908</v>
      </c>
      <c r="BQ729">
        <f t="shared" si="286"/>
        <v>97.950362920997534</v>
      </c>
      <c r="BR729" s="2">
        <v>39563</v>
      </c>
      <c r="BS729">
        <v>113.9609375</v>
      </c>
      <c r="BT729" s="22">
        <f>_xll.BDH(BT$3&amp;" Govt",$A$8,BR729,BR729)</f>
        <v>1.08771</v>
      </c>
      <c r="BU729">
        <f t="shared" si="287"/>
        <v>104.77143494129869</v>
      </c>
      <c r="BV729" s="2">
        <v>39743</v>
      </c>
      <c r="BW729">
        <v>104.29296875</v>
      </c>
      <c r="BX729" s="22">
        <f>_xll.BDH(BX$3&amp;" Govt",$A$8,BV729,BV729)</f>
        <v>1.1052599999999999</v>
      </c>
      <c r="BY729">
        <f t="shared" si="288"/>
        <v>94.3605746611657</v>
      </c>
      <c r="BZ729" s="2">
        <v>39925</v>
      </c>
      <c r="CA729">
        <v>111.609375</v>
      </c>
      <c r="CB729" s="22">
        <f>_xll.BDH(CB$3&amp;" Govt",$A$8,BZ729,BZ729)</f>
        <v>1.04915</v>
      </c>
      <c r="CC729">
        <f t="shared" si="289"/>
        <v>106.38076061573655</v>
      </c>
      <c r="CD729" s="2">
        <v>40107</v>
      </c>
      <c r="CE729">
        <v>115.62109375</v>
      </c>
      <c r="CF729" s="22">
        <f>_xll.BDH(CF$3&amp;" Govt",$A$8,CD729,CD729)</f>
        <v>1.06941</v>
      </c>
      <c r="CG729">
        <f t="shared" si="290"/>
        <v>108.11671272009801</v>
      </c>
      <c r="CJ729" s="22"/>
      <c r="CN729" s="22"/>
      <c r="CR729" s="22"/>
      <c r="CV729" s="22"/>
      <c r="CZ729" s="22"/>
      <c r="DB729" s="2">
        <v>39212</v>
      </c>
      <c r="DC729">
        <v>108.98046875</v>
      </c>
      <c r="DD729" s="22">
        <f>_xll.BDH(DD$3&amp;" Govt",$A$8,DB729,DB729)</f>
        <v>1.0824400000000001</v>
      </c>
      <c r="DE729">
        <f t="shared" si="291"/>
        <v>100.68037835815379</v>
      </c>
      <c r="DF729" s="2">
        <v>39755</v>
      </c>
      <c r="DG729">
        <v>91.46484375</v>
      </c>
      <c r="DH729" s="22">
        <f>_xll.BDH(DH$3&amp;" Govt",$A$8,DF729,DF729)</f>
        <v>1.1037300000000001</v>
      </c>
      <c r="DI729">
        <f t="shared" si="292"/>
        <v>82.868857193335316</v>
      </c>
      <c r="DJ729" s="2">
        <v>40119</v>
      </c>
      <c r="DK729">
        <v>114.37109375</v>
      </c>
      <c r="DL729" s="22">
        <f>_xll.BDH(DL$3&amp;" Govt",$A$8,DJ729,DJ729)</f>
        <v>1.0702799999999999</v>
      </c>
      <c r="DM729">
        <f t="shared" si="293"/>
        <v>106.86090906118027</v>
      </c>
      <c r="DP729" s="22"/>
    </row>
    <row r="730" spans="4:120" x14ac:dyDescent="0.25">
      <c r="D730" s="2"/>
      <c r="H730" s="22"/>
      <c r="I730" s="14"/>
      <c r="J730" s="2">
        <v>39210</v>
      </c>
      <c r="K730">
        <v>128.96484375</v>
      </c>
      <c r="L730" s="22">
        <f>_xll.BDH(L$3&amp;" Govt",$A$8,J730,J730)</f>
        <v>1.2622200000000001</v>
      </c>
      <c r="M730">
        <f t="shared" si="275"/>
        <v>102.1730314445976</v>
      </c>
      <c r="N730" s="2">
        <v>39210</v>
      </c>
      <c r="O730">
        <v>129.5859375</v>
      </c>
      <c r="P730" s="22">
        <f>_xll.BDH(P$3&amp;" Govt",$A$8,N730,N730)</f>
        <v>1.2434000000000001</v>
      </c>
      <c r="Q730">
        <f t="shared" si="276"/>
        <v>104.21902645970725</v>
      </c>
      <c r="R730" s="2">
        <v>39210</v>
      </c>
      <c r="S730">
        <v>129.7734375</v>
      </c>
      <c r="T730" s="22">
        <f>_xll.BDH(T$3&amp;" Govt",$A$8,R730,R730)</f>
        <v>1.2120299999999999</v>
      </c>
      <c r="U730">
        <f t="shared" si="277"/>
        <v>107.07114304101384</v>
      </c>
      <c r="V730" s="2">
        <v>39307</v>
      </c>
      <c r="W730">
        <v>104.8359375</v>
      </c>
      <c r="X730" s="22">
        <f>_xll.BDH(X$3&amp;" Govt",$A$8,V730,V730)</f>
        <v>1.0985</v>
      </c>
      <c r="Y730">
        <f t="shared" si="278"/>
        <v>95.435537096040051</v>
      </c>
      <c r="Z730" s="2">
        <v>39210</v>
      </c>
      <c r="AA730">
        <v>124.4609375</v>
      </c>
      <c r="AB730" s="22">
        <f>_xll.BDH(AB$3&amp;" Govt",$A$8,Z730,Z730)</f>
        <v>1.17164</v>
      </c>
      <c r="AC730">
        <f t="shared" si="279"/>
        <v>106.22796891536649</v>
      </c>
      <c r="AD730" s="2">
        <v>39847</v>
      </c>
      <c r="AE730">
        <v>108.48828125</v>
      </c>
      <c r="AF730" s="22">
        <f>_xll.BDH(AF$3&amp;" Govt",$A$8,AD730,AD730)</f>
        <v>1.0694300000000001</v>
      </c>
      <c r="AG730">
        <f t="shared" si="280"/>
        <v>101.44495782800182</v>
      </c>
      <c r="AH730" s="2">
        <v>39210</v>
      </c>
      <c r="AI730">
        <v>122.55859375</v>
      </c>
      <c r="AJ730" s="22">
        <f>_xll.BDH(AJ$3&amp;" Govt",$A$8,AH730,AH730)</f>
        <v>1.1484099999999999</v>
      </c>
      <c r="AK730">
        <f t="shared" si="281"/>
        <v>106.72024255274685</v>
      </c>
      <c r="AN730" s="22"/>
      <c r="AP730" s="2">
        <v>39210</v>
      </c>
      <c r="AQ730">
        <v>119.5546875</v>
      </c>
      <c r="AR730" s="22">
        <f>_xll.BDH(AR$3&amp;" Govt",$A$8,AP730,AP730)</f>
        <v>1.1341300000000001</v>
      </c>
      <c r="AS730">
        <f t="shared" si="282"/>
        <v>105.41532937141244</v>
      </c>
      <c r="AV730" s="22"/>
      <c r="AX730" s="2">
        <v>39210</v>
      </c>
      <c r="AY730">
        <v>109.98046875</v>
      </c>
      <c r="AZ730" s="22">
        <f>_xll.BDH(AZ$3&amp;" Govt",$A$8,AX730,AX730)</f>
        <v>1.1102700000000001</v>
      </c>
      <c r="BA730">
        <f t="shared" si="283"/>
        <v>99.057408333108157</v>
      </c>
      <c r="BB730" s="2">
        <v>39210</v>
      </c>
      <c r="BC730">
        <v>109.7265625</v>
      </c>
      <c r="BD730" s="22">
        <f>_xll.BDH(BD$3&amp;" Govt",$A$8,BB730,BB730)</f>
        <v>1.1035999999999999</v>
      </c>
      <c r="BE730">
        <f t="shared" si="284"/>
        <v>99.426026187024291</v>
      </c>
      <c r="BH730" s="22"/>
      <c r="BJ730" s="2">
        <v>39210</v>
      </c>
      <c r="BK730">
        <v>107.55859375</v>
      </c>
      <c r="BL730" s="22">
        <f>_xll.BDH(BL$3&amp;" Govt",$A$8,BJ730,BJ730)</f>
        <v>1.0818099999999999</v>
      </c>
      <c r="BM730">
        <f t="shared" si="285"/>
        <v>99.424662140301905</v>
      </c>
      <c r="BN730" s="2">
        <v>39385</v>
      </c>
      <c r="BO730">
        <v>106.58984375</v>
      </c>
      <c r="BP730" s="22">
        <f>_xll.BDH(BP$3&amp;" Govt",$A$8,BN730,BN730)</f>
        <v>1.08901</v>
      </c>
      <c r="BQ730">
        <f t="shared" si="286"/>
        <v>97.877745612987937</v>
      </c>
      <c r="BR730" s="2">
        <v>39566</v>
      </c>
      <c r="BS730">
        <v>114.28125</v>
      </c>
      <c r="BT730" s="22">
        <f>_xll.BDH(BT$3&amp;" Govt",$A$8,BR730,BR730)</f>
        <v>1.0880300000000001</v>
      </c>
      <c r="BU730">
        <f t="shared" si="287"/>
        <v>105.03501741679916</v>
      </c>
      <c r="BV730" s="2">
        <v>39744</v>
      </c>
      <c r="BW730">
        <v>103.9921875</v>
      </c>
      <c r="BX730" s="22">
        <f>_xll.BDH(BX$3&amp;" Govt",$A$8,BV730,BV730)</f>
        <v>1.1051200000000001</v>
      </c>
      <c r="BY730">
        <f t="shared" si="288"/>
        <v>94.100357879687266</v>
      </c>
      <c r="BZ730" s="2">
        <v>39926</v>
      </c>
      <c r="CA730">
        <v>112.47265625</v>
      </c>
      <c r="CB730" s="22">
        <f>_xll.BDH(CB$3&amp;" Govt",$A$8,BZ730,BZ730)</f>
        <v>1.0493300000000001</v>
      </c>
      <c r="CC730">
        <f t="shared" si="289"/>
        <v>107.18520984818883</v>
      </c>
      <c r="CD730" s="2">
        <v>40108</v>
      </c>
      <c r="CE730">
        <v>115.1015625</v>
      </c>
      <c r="CF730" s="22">
        <f>_xll.BDH(CF$3&amp;" Govt",$A$8,CD730,CD730)</f>
        <v>1.0694900000000001</v>
      </c>
      <c r="CG730">
        <f t="shared" si="290"/>
        <v>107.6228506110389</v>
      </c>
      <c r="CJ730" s="22"/>
      <c r="CN730" s="22"/>
      <c r="CR730" s="22"/>
      <c r="CV730" s="22"/>
      <c r="CZ730" s="22"/>
      <c r="DB730" s="2">
        <v>39213</v>
      </c>
      <c r="DC730">
        <v>108.5390625</v>
      </c>
      <c r="DD730" s="22">
        <f>_xll.BDH(DD$3&amp;" Govt",$A$8,DB730,DB730)</f>
        <v>1.0827599999999999</v>
      </c>
      <c r="DE730">
        <f t="shared" si="291"/>
        <v>100.24295550260446</v>
      </c>
      <c r="DF730" s="2">
        <v>39756</v>
      </c>
      <c r="DG730">
        <v>94.0546875</v>
      </c>
      <c r="DH730" s="22">
        <f>_xll.BDH(DH$3&amp;" Govt",$A$8,DF730,DF730)</f>
        <v>1.10368</v>
      </c>
      <c r="DI730">
        <f t="shared" si="292"/>
        <v>85.219164522325315</v>
      </c>
      <c r="DJ730" s="2">
        <v>40120</v>
      </c>
      <c r="DK730">
        <v>114.078125</v>
      </c>
      <c r="DL730" s="22">
        <f>_xll.BDH(DL$3&amp;" Govt",$A$8,DJ730,DJ730)</f>
        <v>1.0703100000000001</v>
      </c>
      <c r="DM730">
        <f t="shared" si="293"/>
        <v>106.58419056161298</v>
      </c>
      <c r="DP730" s="22"/>
    </row>
    <row r="731" spans="4:120" x14ac:dyDescent="0.25">
      <c r="D731" s="2"/>
      <c r="H731" s="22"/>
      <c r="I731" s="14"/>
      <c r="J731" s="2">
        <v>39211</v>
      </c>
      <c r="K731">
        <v>128.97265625</v>
      </c>
      <c r="L731" s="22">
        <f>_xll.BDH(L$3&amp;" Govt",$A$8,J731,J731)</f>
        <v>1.2625899999999999</v>
      </c>
      <c r="M731">
        <f t="shared" si="275"/>
        <v>102.14927747724916</v>
      </c>
      <c r="N731" s="2">
        <v>39211</v>
      </c>
      <c r="O731">
        <v>129.51953125</v>
      </c>
      <c r="P731" s="22">
        <f>_xll.BDH(P$3&amp;" Govt",$A$8,N731,N731)</f>
        <v>1.24376</v>
      </c>
      <c r="Q731">
        <f t="shared" si="276"/>
        <v>104.1354692625587</v>
      </c>
      <c r="R731" s="2">
        <v>39211</v>
      </c>
      <c r="S731">
        <v>129.67578125</v>
      </c>
      <c r="T731" s="22">
        <f>_xll.BDH(T$3&amp;" Govt",$A$8,R731,R731)</f>
        <v>1.21238</v>
      </c>
      <c r="U731">
        <f t="shared" si="277"/>
        <v>106.95968363879312</v>
      </c>
      <c r="V731" s="2">
        <v>39308</v>
      </c>
      <c r="W731">
        <v>104.96484375</v>
      </c>
      <c r="X731" s="22">
        <f>_xll.BDH(X$3&amp;" Govt",$A$8,V731,V731)</f>
        <v>1.09857</v>
      </c>
      <c r="Y731">
        <f t="shared" si="278"/>
        <v>95.546796062153518</v>
      </c>
      <c r="Z731" s="2">
        <v>39211</v>
      </c>
      <c r="AA731">
        <v>124.32421875</v>
      </c>
      <c r="AB731" s="22">
        <f>_xll.BDH(AB$3&amp;" Govt",$A$8,Z731,Z731)</f>
        <v>1.17198</v>
      </c>
      <c r="AC731">
        <f t="shared" si="279"/>
        <v>106.08049518763119</v>
      </c>
      <c r="AD731" s="2">
        <v>39848</v>
      </c>
      <c r="AE731">
        <v>108.5546875</v>
      </c>
      <c r="AF731" s="22">
        <f>_xll.BDH(AF$3&amp;" Govt",$A$8,AD731,AD731)</f>
        <v>1.06904</v>
      </c>
      <c r="AG731">
        <f t="shared" si="280"/>
        <v>101.54408394447354</v>
      </c>
      <c r="AH731" s="2">
        <v>39211</v>
      </c>
      <c r="AI731">
        <v>122.390625</v>
      </c>
      <c r="AJ731" s="22">
        <f>_xll.BDH(AJ$3&amp;" Govt",$A$8,AH731,AH731)</f>
        <v>1.1487499999999999</v>
      </c>
      <c r="AK731">
        <f t="shared" si="281"/>
        <v>106.5424374319913</v>
      </c>
      <c r="AN731" s="22"/>
      <c r="AP731" s="2">
        <v>39211</v>
      </c>
      <c r="AQ731">
        <v>119.3671875</v>
      </c>
      <c r="AR731" s="22">
        <f>_xll.BDH(AR$3&amp;" Govt",$A$8,AP731,AP731)</f>
        <v>1.1344700000000001</v>
      </c>
      <c r="AS731">
        <f t="shared" si="282"/>
        <v>105.21846104348285</v>
      </c>
      <c r="AV731" s="22"/>
      <c r="AX731" s="2">
        <v>39211</v>
      </c>
      <c r="AY731">
        <v>109.7578125</v>
      </c>
      <c r="AZ731" s="22">
        <f>_xll.BDH(AZ$3&amp;" Govt",$A$8,AX731,AX731)</f>
        <v>1.1106</v>
      </c>
      <c r="BA731">
        <f t="shared" si="283"/>
        <v>98.827491896272278</v>
      </c>
      <c r="BB731" s="2">
        <v>39211</v>
      </c>
      <c r="BC731">
        <v>109.48828125</v>
      </c>
      <c r="BD731" s="22">
        <f>_xll.BDH(BD$3&amp;" Govt",$A$8,BB731,BB731)</f>
        <v>1.1039300000000001</v>
      </c>
      <c r="BE731">
        <f t="shared" si="284"/>
        <v>99.180456414808901</v>
      </c>
      <c r="BH731" s="22"/>
      <c r="BJ731" s="2">
        <v>39211</v>
      </c>
      <c r="BK731">
        <v>107.32421875</v>
      </c>
      <c r="BL731" s="22">
        <f>_xll.BDH(BL$3&amp;" Govt",$A$8,BJ731,BJ731)</f>
        <v>1.08213</v>
      </c>
      <c r="BM731">
        <f t="shared" si="285"/>
        <v>99.178674235073416</v>
      </c>
      <c r="BN731" s="2">
        <v>39386</v>
      </c>
      <c r="BO731">
        <v>106.1796875</v>
      </c>
      <c r="BP731" s="22">
        <f>_xll.BDH(BP$3&amp;" Govt",$A$8,BN731,BN731)</f>
        <v>1.0889500000000001</v>
      </c>
      <c r="BQ731">
        <f t="shared" si="286"/>
        <v>97.506485605399689</v>
      </c>
      <c r="BR731" s="2">
        <v>39567</v>
      </c>
      <c r="BS731">
        <v>114.265625</v>
      </c>
      <c r="BT731" s="22">
        <f>_xll.BDH(BT$3&amp;" Govt",$A$8,BR731,BR731)</f>
        <v>1.08813</v>
      </c>
      <c r="BU731">
        <f t="shared" si="287"/>
        <v>105.01100511887365</v>
      </c>
      <c r="BV731" s="2">
        <v>39745</v>
      </c>
      <c r="BW731">
        <v>100.69140625</v>
      </c>
      <c r="BX731" s="22">
        <f>_xll.BDH(BX$3&amp;" Govt",$A$8,BV731,BV731)</f>
        <v>1.10497</v>
      </c>
      <c r="BY731">
        <f t="shared" si="288"/>
        <v>91.125918576974939</v>
      </c>
      <c r="BZ731" s="2">
        <v>39927</v>
      </c>
      <c r="CA731">
        <v>112.56640625</v>
      </c>
      <c r="CB731" s="22">
        <f>_xll.BDH(CB$3&amp;" Govt",$A$8,BZ731,BZ731)</f>
        <v>1.0495000000000001</v>
      </c>
      <c r="CC731">
        <f t="shared" si="289"/>
        <v>107.25717603620771</v>
      </c>
      <c r="CD731" s="2">
        <v>40109</v>
      </c>
      <c r="CE731">
        <v>114.99609375</v>
      </c>
      <c r="CF731" s="22">
        <f>_xll.BDH(CF$3&amp;" Govt",$A$8,CD731,CD731)</f>
        <v>1.0695699999999999</v>
      </c>
      <c r="CG731">
        <f t="shared" si="290"/>
        <v>107.5161922548314</v>
      </c>
      <c r="CJ731" s="22"/>
      <c r="CN731" s="22"/>
      <c r="CR731" s="22"/>
      <c r="CV731" s="22"/>
      <c r="CZ731" s="22"/>
      <c r="DB731" s="2">
        <v>39216</v>
      </c>
      <c r="DC731">
        <v>108.359375</v>
      </c>
      <c r="DD731" s="22">
        <f>_xll.BDH(DD$3&amp;" Govt",$A$8,DB731,DB731)</f>
        <v>1.08371</v>
      </c>
      <c r="DE731">
        <f t="shared" si="291"/>
        <v>99.98927296047836</v>
      </c>
      <c r="DF731" s="2">
        <v>39757</v>
      </c>
      <c r="DG731">
        <v>96.05859375</v>
      </c>
      <c r="DH731" s="22">
        <f>_xll.BDH(DH$3&amp;" Govt",$A$8,DF731,DF731)</f>
        <v>1.1036299999999999</v>
      </c>
      <c r="DI731">
        <f t="shared" si="292"/>
        <v>87.038766389097802</v>
      </c>
      <c r="DJ731" s="2">
        <v>40121</v>
      </c>
      <c r="DK731">
        <v>114.5234375</v>
      </c>
      <c r="DL731" s="22">
        <f>_xll.BDH(DL$3&amp;" Govt",$A$8,DJ731,DJ731)</f>
        <v>1.07033</v>
      </c>
      <c r="DM731">
        <f t="shared" si="293"/>
        <v>106.99825053955323</v>
      </c>
      <c r="DP731" s="22"/>
    </row>
    <row r="732" spans="4:120" x14ac:dyDescent="0.25">
      <c r="D732" s="2"/>
      <c r="H732" s="22"/>
      <c r="I732" s="14"/>
      <c r="J732" s="2">
        <v>39212</v>
      </c>
      <c r="K732">
        <v>129.1015625</v>
      </c>
      <c r="L732" s="22">
        <f>_xll.BDH(L$3&amp;" Govt",$A$8,J732,J732)</f>
        <v>1.2629600000000001</v>
      </c>
      <c r="M732">
        <f t="shared" si="275"/>
        <v>102.22141833470576</v>
      </c>
      <c r="N732" s="2">
        <v>39212</v>
      </c>
      <c r="O732">
        <v>129.7265625</v>
      </c>
      <c r="P732" s="22">
        <f>_xll.BDH(P$3&amp;" Govt",$A$8,N732,N732)</f>
        <v>1.24413</v>
      </c>
      <c r="Q732">
        <f t="shared" si="276"/>
        <v>104.27090617539967</v>
      </c>
      <c r="R732" s="2">
        <v>39212</v>
      </c>
      <c r="S732">
        <v>129.91796875</v>
      </c>
      <c r="T732" s="22">
        <f>_xll.BDH(T$3&amp;" Govt",$A$8,R732,R732)</f>
        <v>1.2127399999999999</v>
      </c>
      <c r="U732">
        <f t="shared" si="277"/>
        <v>107.12763556079622</v>
      </c>
      <c r="V732" s="2">
        <v>39309</v>
      </c>
      <c r="W732">
        <v>105.09375</v>
      </c>
      <c r="X732" s="22">
        <f>_xll.BDH(X$3&amp;" Govt",$A$8,V732,V732)</f>
        <v>1.09863</v>
      </c>
      <c r="Y732">
        <f t="shared" si="278"/>
        <v>95.658911553480237</v>
      </c>
      <c r="Z732" s="2">
        <v>39212</v>
      </c>
      <c r="AA732">
        <v>124.57421875</v>
      </c>
      <c r="AB732" s="22">
        <f>_xll.BDH(AB$3&amp;" Govt",$A$8,Z732,Z732)</f>
        <v>1.17232</v>
      </c>
      <c r="AC732">
        <f t="shared" si="279"/>
        <v>106.26298173706837</v>
      </c>
      <c r="AD732" s="2">
        <v>39849</v>
      </c>
      <c r="AE732">
        <v>108.60546875</v>
      </c>
      <c r="AF732" s="22">
        <f>_xll.BDH(AF$3&amp;" Govt",$A$8,AD732,AD732)</f>
        <v>1.06864</v>
      </c>
      <c r="AG732">
        <f t="shared" si="280"/>
        <v>101.62961217060936</v>
      </c>
      <c r="AH732" s="2">
        <v>39212</v>
      </c>
      <c r="AI732">
        <v>122.6875</v>
      </c>
      <c r="AJ732" s="22">
        <f>_xll.BDH(AJ$3&amp;" Govt",$A$8,AH732,AH732)</f>
        <v>1.1490899999999999</v>
      </c>
      <c r="AK732">
        <f t="shared" si="281"/>
        <v>106.76926959594114</v>
      </c>
      <c r="AN732" s="22"/>
      <c r="AP732" s="2">
        <v>39212</v>
      </c>
      <c r="AQ732">
        <v>119.66015625</v>
      </c>
      <c r="AR732" s="22">
        <f>_xll.BDH(AR$3&amp;" Govt",$A$8,AP732,AP732)</f>
        <v>1.1348</v>
      </c>
      <c r="AS732">
        <f t="shared" si="282"/>
        <v>105.44603123898484</v>
      </c>
      <c r="AV732" s="22"/>
      <c r="AX732" s="2">
        <v>39212</v>
      </c>
      <c r="AY732">
        <v>110.07421875</v>
      </c>
      <c r="AZ732" s="22">
        <f>_xll.BDH(AZ$3&amp;" Govt",$A$8,AX732,AX732)</f>
        <v>1.1109199999999999</v>
      </c>
      <c r="BA732">
        <f t="shared" si="283"/>
        <v>99.083839295358814</v>
      </c>
      <c r="BB732" s="2">
        <v>39212</v>
      </c>
      <c r="BC732">
        <v>109.8203125</v>
      </c>
      <c r="BD732" s="22">
        <f>_xll.BDH(BD$3&amp;" Govt",$A$8,BB732,BB732)</f>
        <v>1.10425</v>
      </c>
      <c r="BE732">
        <f t="shared" si="284"/>
        <v>99.452399818881602</v>
      </c>
      <c r="BH732" s="22"/>
      <c r="BJ732" s="2">
        <v>39212</v>
      </c>
      <c r="BK732">
        <v>107.6328125</v>
      </c>
      <c r="BL732" s="22">
        <f>_xll.BDH(BL$3&amp;" Govt",$A$8,BJ732,BJ732)</f>
        <v>1.0824400000000001</v>
      </c>
      <c r="BM732">
        <f t="shared" si="285"/>
        <v>99.435361313329139</v>
      </c>
      <c r="BN732" s="2">
        <v>39387</v>
      </c>
      <c r="BO732">
        <v>107.19921875</v>
      </c>
      <c r="BP732" s="22">
        <f>_xll.BDH(BP$3&amp;" Govt",$A$8,BN732,BN732)</f>
        <v>1.0888800000000001</v>
      </c>
      <c r="BQ732">
        <f t="shared" si="286"/>
        <v>98.449065783190065</v>
      </c>
      <c r="BR732" s="2">
        <v>39568</v>
      </c>
      <c r="BS732">
        <v>114.72265625</v>
      </c>
      <c r="BT732" s="22">
        <f>_xll.BDH(BT$3&amp;" Govt",$A$8,BR732,BR732)</f>
        <v>1.0882400000000001</v>
      </c>
      <c r="BU732">
        <f t="shared" si="287"/>
        <v>105.42036338491508</v>
      </c>
      <c r="BV732" s="2">
        <v>39748</v>
      </c>
      <c r="BW732">
        <v>99.95703125</v>
      </c>
      <c r="BX732" s="22">
        <f>_xll.BDH(BX$3&amp;" Govt",$A$8,BV732,BV732)</f>
        <v>1.1045499999999999</v>
      </c>
      <c r="BY732">
        <f t="shared" si="288"/>
        <v>90.4957052645874</v>
      </c>
      <c r="BZ732" s="2">
        <v>39930</v>
      </c>
      <c r="CA732">
        <v>112.8203125</v>
      </c>
      <c r="CB732" s="22">
        <f>_xll.BDH(CB$3&amp;" Govt",$A$8,BZ732,BZ732)</f>
        <v>1.05002</v>
      </c>
      <c r="CC732">
        <f t="shared" si="289"/>
        <v>107.44587007866517</v>
      </c>
      <c r="CD732" s="2">
        <v>40112</v>
      </c>
      <c r="CE732">
        <v>114.7265625</v>
      </c>
      <c r="CF732" s="22">
        <f>_xll.BDH(CF$3&amp;" Govt",$A$8,CD732,CD732)</f>
        <v>1.0698000000000001</v>
      </c>
      <c r="CG732">
        <f t="shared" si="290"/>
        <v>107.24113151991025</v>
      </c>
      <c r="CJ732" s="22"/>
      <c r="CN732" s="22"/>
      <c r="CR732" s="22"/>
      <c r="CV732" s="22"/>
      <c r="CZ732" s="22"/>
      <c r="DB732" s="2">
        <v>39217</v>
      </c>
      <c r="DC732">
        <v>107.9921875</v>
      </c>
      <c r="DD732" s="22">
        <f>_xll.BDH(DD$3&amp;" Govt",$A$8,DB732,DB732)</f>
        <v>1.08403</v>
      </c>
      <c r="DE732">
        <f t="shared" si="291"/>
        <v>99.621032167006447</v>
      </c>
      <c r="DF732" s="2">
        <v>39758</v>
      </c>
      <c r="DG732">
        <v>96.5234375</v>
      </c>
      <c r="DH732" s="22">
        <f>_xll.BDH(DH$3&amp;" Govt",$A$8,DF732,DF732)</f>
        <v>1.10358</v>
      </c>
      <c r="DI732">
        <f t="shared" si="292"/>
        <v>87.463924228420225</v>
      </c>
      <c r="DJ732" s="2">
        <v>40122</v>
      </c>
      <c r="DK732">
        <v>114.75</v>
      </c>
      <c r="DL732" s="22">
        <f>_xll.BDH(DL$3&amp;" Govt",$A$8,DJ732,DJ732)</f>
        <v>1.0703499999999999</v>
      </c>
      <c r="DM732">
        <f t="shared" si="293"/>
        <v>107.20792264212642</v>
      </c>
      <c r="DP732" s="22"/>
    </row>
    <row r="733" spans="4:120" x14ac:dyDescent="0.25">
      <c r="D733" s="2"/>
      <c r="H733" s="22"/>
      <c r="I733" s="14"/>
      <c r="J733" s="2">
        <v>39213</v>
      </c>
      <c r="K733">
        <v>129.1953125</v>
      </c>
      <c r="L733" s="22">
        <f>_xll.BDH(L$3&amp;" Govt",$A$8,J733,J733)</f>
        <v>1.2633300000000001</v>
      </c>
      <c r="M733">
        <f t="shared" si="275"/>
        <v>102.26568869574854</v>
      </c>
      <c r="N733" s="2">
        <v>39213</v>
      </c>
      <c r="O733">
        <v>129.765625</v>
      </c>
      <c r="P733" s="22">
        <f>_xll.BDH(P$3&amp;" Govt",$A$8,N733,N733)</f>
        <v>1.2444900000000001</v>
      </c>
      <c r="Q733">
        <f t="shared" si="276"/>
        <v>104.2721315558984</v>
      </c>
      <c r="R733" s="2">
        <v>39213</v>
      </c>
      <c r="S733">
        <v>129.921875</v>
      </c>
      <c r="T733" s="22">
        <f>_xll.BDH(T$3&amp;" Govt",$A$8,R733,R733)</f>
        <v>1.21309</v>
      </c>
      <c r="U733">
        <f t="shared" si="277"/>
        <v>107.09994724216669</v>
      </c>
      <c r="V733" s="2">
        <v>39310</v>
      </c>
      <c r="W733">
        <v>105.20703125</v>
      </c>
      <c r="X733" s="22">
        <f>_xll.BDH(X$3&amp;" Govt",$A$8,V733,V733)</f>
        <v>1.0987</v>
      </c>
      <c r="Y733">
        <f t="shared" si="278"/>
        <v>95.75592177118412</v>
      </c>
      <c r="Z733" s="2">
        <v>39213</v>
      </c>
      <c r="AA733">
        <v>124.53515625</v>
      </c>
      <c r="AB733" s="22">
        <f>_xll.BDH(AB$3&amp;" Govt",$A$8,Z733,Z733)</f>
        <v>1.1726700000000001</v>
      </c>
      <c r="AC733">
        <f t="shared" si="279"/>
        <v>106.19795530711964</v>
      </c>
      <c r="AD733" s="2">
        <v>39850</v>
      </c>
      <c r="AE733">
        <v>108.8046875</v>
      </c>
      <c r="AF733" s="22">
        <f>_xll.BDH(AF$3&amp;" Govt",$A$8,AD733,AD733)</f>
        <v>1.0682499999999999</v>
      </c>
      <c r="AG733">
        <f t="shared" si="280"/>
        <v>101.85320617832905</v>
      </c>
      <c r="AH733" s="2">
        <v>39213</v>
      </c>
      <c r="AI733">
        <v>122.609375</v>
      </c>
      <c r="AJ733" s="22">
        <f>_xll.BDH(AJ$3&amp;" Govt",$A$8,AH733,AH733)</f>
        <v>1.1494200000000001</v>
      </c>
      <c r="AK733">
        <f t="shared" si="281"/>
        <v>106.67064693497589</v>
      </c>
      <c r="AN733" s="22"/>
      <c r="AP733" s="2">
        <v>39213</v>
      </c>
      <c r="AQ733">
        <v>119.5625</v>
      </c>
      <c r="AR733" s="22">
        <f>_xll.BDH(AR$3&amp;" Govt",$A$8,AP733,AP733)</f>
        <v>1.13513</v>
      </c>
      <c r="AS733">
        <f t="shared" si="282"/>
        <v>105.32934553751554</v>
      </c>
      <c r="AV733" s="22"/>
      <c r="AX733" s="2">
        <v>39213</v>
      </c>
      <c r="AY733">
        <v>109.92578125</v>
      </c>
      <c r="AZ733" s="22">
        <f>_xll.BDH(AZ$3&amp;" Govt",$A$8,AX733,AX733)</f>
        <v>1.1112500000000001</v>
      </c>
      <c r="BA733">
        <f t="shared" si="283"/>
        <v>98.920838020247459</v>
      </c>
      <c r="BB733" s="2">
        <v>39213</v>
      </c>
      <c r="BC733">
        <v>109.640625</v>
      </c>
      <c r="BD733" s="22">
        <f>_xll.BDH(BD$3&amp;" Govt",$A$8,BB733,BB733)</f>
        <v>1.1045700000000001</v>
      </c>
      <c r="BE733">
        <f t="shared" si="284"/>
        <v>99.260911485917589</v>
      </c>
      <c r="BH733" s="22"/>
      <c r="BJ733" s="2">
        <v>39213</v>
      </c>
      <c r="BK733">
        <v>107.45703125</v>
      </c>
      <c r="BL733" s="22">
        <f>_xll.BDH(BL$3&amp;" Govt",$A$8,BJ733,BJ733)</f>
        <v>1.0827599999999999</v>
      </c>
      <c r="BM733">
        <f t="shared" si="285"/>
        <v>99.243628551110135</v>
      </c>
      <c r="BN733" s="2">
        <v>39388</v>
      </c>
      <c r="BO733">
        <v>107.8203125</v>
      </c>
      <c r="BP733" s="22">
        <f>_xll.BDH(BP$3&amp;" Govt",$A$8,BN733,BN733)</f>
        <v>1.0889800000000001</v>
      </c>
      <c r="BQ733">
        <f t="shared" si="286"/>
        <v>99.010369795588531</v>
      </c>
      <c r="BR733" s="2">
        <v>39569</v>
      </c>
      <c r="BS733">
        <v>114.7421875</v>
      </c>
      <c r="BT733" s="22">
        <f>_xll.BDH(BT$3&amp;" Govt",$A$8,BR733,BR733)</f>
        <v>1.0883400000000001</v>
      </c>
      <c r="BU733">
        <f t="shared" si="287"/>
        <v>105.42862294871087</v>
      </c>
      <c r="BV733" s="2">
        <v>39749</v>
      </c>
      <c r="BW733">
        <v>98.8125</v>
      </c>
      <c r="BX733" s="22">
        <f>_xll.BDH(BX$3&amp;" Govt",$A$8,BV733,BV733)</f>
        <v>1.1044</v>
      </c>
      <c r="BY733">
        <f t="shared" si="288"/>
        <v>89.47165881926837</v>
      </c>
      <c r="BZ733" s="2">
        <v>39931</v>
      </c>
      <c r="CA733">
        <v>112.5859375</v>
      </c>
      <c r="CB733" s="22">
        <f>_xll.BDH(CB$3&amp;" Govt",$A$8,BZ733,BZ733)</f>
        <v>1.05019</v>
      </c>
      <c r="CC733">
        <f t="shared" si="289"/>
        <v>107.20530332606481</v>
      </c>
      <c r="CD733" s="2">
        <v>40113</v>
      </c>
      <c r="CE733">
        <v>115.42578125</v>
      </c>
      <c r="CF733" s="22">
        <f>_xll.BDH(CF$3&amp;" Govt",$A$8,CD733,CD733)</f>
        <v>1.0698799999999999</v>
      </c>
      <c r="CG733">
        <f t="shared" si="290"/>
        <v>107.88666135454444</v>
      </c>
      <c r="CJ733" s="22"/>
      <c r="CN733" s="22"/>
      <c r="CR733" s="22"/>
      <c r="CV733" s="22"/>
      <c r="CZ733" s="22"/>
      <c r="DB733" s="2">
        <v>39218</v>
      </c>
      <c r="DC733">
        <v>107.859375</v>
      </c>
      <c r="DD733" s="22">
        <f>_xll.BDH(DD$3&amp;" Govt",$A$8,DB733,DB733)</f>
        <v>1.0843499999999999</v>
      </c>
      <c r="DE733">
        <f t="shared" si="291"/>
        <v>99.469152026559698</v>
      </c>
      <c r="DF733" s="2">
        <v>39759</v>
      </c>
      <c r="DG733">
        <v>96.1484375</v>
      </c>
      <c r="DH733" s="22">
        <f>_xll.BDH(DH$3&amp;" Govt",$A$8,DF733,DF733)</f>
        <v>1.1035299999999999</v>
      </c>
      <c r="DI733">
        <f t="shared" si="292"/>
        <v>87.12806856179715</v>
      </c>
      <c r="DJ733" s="2">
        <v>40123</v>
      </c>
      <c r="DK733">
        <v>114.89453125</v>
      </c>
      <c r="DL733" s="22">
        <f>_xll.BDH(DL$3&amp;" Govt",$A$8,DJ733,DJ733)</f>
        <v>1.07037</v>
      </c>
      <c r="DM733">
        <f t="shared" si="293"/>
        <v>107.34094869063968</v>
      </c>
      <c r="DP733" s="22"/>
    </row>
    <row r="734" spans="4:120" x14ac:dyDescent="0.25">
      <c r="D734" s="2"/>
      <c r="H734" s="22"/>
      <c r="I734" s="14"/>
      <c r="J734" s="2">
        <v>39216</v>
      </c>
      <c r="K734">
        <v>129.2265625</v>
      </c>
      <c r="L734" s="22">
        <f>_xll.BDH(L$3&amp;" Govt",$A$8,J734,J734)</f>
        <v>1.26444</v>
      </c>
      <c r="M734">
        <f t="shared" si="275"/>
        <v>102.20062834140015</v>
      </c>
      <c r="N734" s="2">
        <v>39216</v>
      </c>
      <c r="O734">
        <v>129.6796875</v>
      </c>
      <c r="P734" s="22">
        <f>_xll.BDH(P$3&amp;" Govt",$A$8,N734,N734)</f>
        <v>1.24559</v>
      </c>
      <c r="Q734">
        <f t="shared" si="276"/>
        <v>104.11105379779863</v>
      </c>
      <c r="R734" s="2">
        <v>39216</v>
      </c>
      <c r="S734">
        <v>129.82421875</v>
      </c>
      <c r="T734" s="22">
        <f>_xll.BDH(T$3&amp;" Govt",$A$8,R734,R734)</f>
        <v>1.2141599999999999</v>
      </c>
      <c r="U734">
        <f t="shared" si="277"/>
        <v>106.92513239605984</v>
      </c>
      <c r="V734" s="2">
        <v>39311</v>
      </c>
      <c r="W734">
        <v>105.35546875</v>
      </c>
      <c r="X734" s="22">
        <f>_xll.BDH(X$3&amp;" Govt",$A$8,V734,V734)</f>
        <v>1.09877</v>
      </c>
      <c r="Y734">
        <f t="shared" si="278"/>
        <v>95.884915632935005</v>
      </c>
      <c r="Z734" s="2">
        <v>39216</v>
      </c>
      <c r="AA734">
        <v>124.41796875</v>
      </c>
      <c r="AB734" s="22">
        <f>_xll.BDH(AB$3&amp;" Govt",$A$8,Z734,Z734)</f>
        <v>1.1737</v>
      </c>
      <c r="AC734">
        <f t="shared" si="279"/>
        <v>106.0049150123541</v>
      </c>
      <c r="AD734" s="2">
        <v>39853</v>
      </c>
      <c r="AE734">
        <v>109.37109375</v>
      </c>
      <c r="AF734" s="22">
        <f>_xll.BDH(AF$3&amp;" Govt",$A$8,AD734,AD734)</f>
        <v>1.0670599999999999</v>
      </c>
      <c r="AG734">
        <f t="shared" si="280"/>
        <v>102.49760439900288</v>
      </c>
      <c r="AH734" s="2">
        <v>39216</v>
      </c>
      <c r="AI734">
        <v>122.4765625</v>
      </c>
      <c r="AJ734" s="22">
        <f>_xll.BDH(AJ$3&amp;" Govt",$A$8,AH734,AH734)</f>
        <v>1.1504300000000001</v>
      </c>
      <c r="AK734">
        <f t="shared" si="281"/>
        <v>106.46155133297984</v>
      </c>
      <c r="AN734" s="22"/>
      <c r="AP734" s="2">
        <v>39216</v>
      </c>
      <c r="AQ734">
        <v>119.4296875</v>
      </c>
      <c r="AR734" s="22">
        <f>_xll.BDH(AR$3&amp;" Govt",$A$8,AP734,AP734)</f>
        <v>1.1361300000000001</v>
      </c>
      <c r="AS734">
        <f t="shared" si="282"/>
        <v>105.11973761805426</v>
      </c>
      <c r="AV734" s="22"/>
      <c r="AX734" s="2">
        <v>39216</v>
      </c>
      <c r="AY734">
        <v>109.7734375</v>
      </c>
      <c r="AZ734" s="22">
        <f>_xll.BDH(AZ$3&amp;" Govt",$A$8,AX734,AX734)</f>
        <v>1.11222</v>
      </c>
      <c r="BA734">
        <f t="shared" si="283"/>
        <v>98.697593551635464</v>
      </c>
      <c r="BB734" s="2">
        <v>39216</v>
      </c>
      <c r="BC734">
        <v>109.47265625</v>
      </c>
      <c r="BD734" s="22">
        <f>_xll.BDH(BD$3&amp;" Govt",$A$8,BB734,BB734)</f>
        <v>1.10554</v>
      </c>
      <c r="BE734">
        <f t="shared" si="284"/>
        <v>99.021886363225221</v>
      </c>
      <c r="BH734" s="22"/>
      <c r="BJ734" s="2">
        <v>39216</v>
      </c>
      <c r="BK734">
        <v>107.29296875</v>
      </c>
      <c r="BL734" s="22">
        <f>_xll.BDH(BL$3&amp;" Govt",$A$8,BJ734,BJ734)</f>
        <v>1.08371</v>
      </c>
      <c r="BM734">
        <f t="shared" si="285"/>
        <v>99.005240101134078</v>
      </c>
      <c r="BN734" s="2">
        <v>39391</v>
      </c>
      <c r="BO734">
        <v>107.765625</v>
      </c>
      <c r="BP734" s="22">
        <f>_xll.BDH(BP$3&amp;" Govt",$A$8,BN734,BN734)</f>
        <v>1.08928</v>
      </c>
      <c r="BQ734">
        <f t="shared" si="286"/>
        <v>98.932896041421856</v>
      </c>
      <c r="BR734" s="2">
        <v>39570</v>
      </c>
      <c r="BS734">
        <v>114.27734375</v>
      </c>
      <c r="BT734" s="22">
        <f>_xll.BDH(BT$3&amp;" Govt",$A$8,BR734,BR734)</f>
        <v>1.0886499999999999</v>
      </c>
      <c r="BU734">
        <f t="shared" si="287"/>
        <v>104.97161048087081</v>
      </c>
      <c r="BV734" s="2">
        <v>39750</v>
      </c>
      <c r="BW734">
        <v>98.99609375</v>
      </c>
      <c r="BX734" s="22">
        <f>_xll.BDH(BX$3&amp;" Govt",$A$8,BV734,BV734)</f>
        <v>1.10426</v>
      </c>
      <c r="BY734">
        <f t="shared" si="288"/>
        <v>89.649261722782683</v>
      </c>
      <c r="BZ734" s="2">
        <v>39932</v>
      </c>
      <c r="CA734">
        <v>112.18359375</v>
      </c>
      <c r="CB734" s="22">
        <f>_xll.BDH(CB$3&amp;" Govt",$A$8,BZ734,BZ734)</f>
        <v>1.05037</v>
      </c>
      <c r="CC734">
        <f t="shared" si="289"/>
        <v>106.80388220341403</v>
      </c>
      <c r="CD734" s="2">
        <v>40114</v>
      </c>
      <c r="CE734">
        <v>115.55859375</v>
      </c>
      <c r="CF734" s="22">
        <f>_xll.BDH(CF$3&amp;" Govt",$A$8,CD734,CD734)</f>
        <v>1.06995</v>
      </c>
      <c r="CG734">
        <f t="shared" si="290"/>
        <v>108.00373265105847</v>
      </c>
      <c r="CJ734" s="22"/>
      <c r="CN734" s="22"/>
      <c r="CR734" s="22"/>
      <c r="CV734" s="22"/>
      <c r="CZ734" s="22"/>
      <c r="DB734" s="2">
        <v>39219</v>
      </c>
      <c r="DC734">
        <v>107.54296875</v>
      </c>
      <c r="DD734" s="22">
        <f>_xll.BDH(DD$3&amp;" Govt",$A$8,DB734,DB734)</f>
        <v>1.08466</v>
      </c>
      <c r="DE734">
        <f t="shared" si="291"/>
        <v>99.14901328526912</v>
      </c>
      <c r="DF734" s="2">
        <v>39762</v>
      </c>
      <c r="DG734">
        <v>97.1171875</v>
      </c>
      <c r="DH734" s="22">
        <f>_xll.BDH(DH$3&amp;" Govt",$A$8,DF734,DF734)</f>
        <v>1.10338</v>
      </c>
      <c r="DI734">
        <f t="shared" si="292"/>
        <v>88.01789727926915</v>
      </c>
      <c r="DJ734" s="2">
        <v>40126</v>
      </c>
      <c r="DK734">
        <v>115.6875</v>
      </c>
      <c r="DL734" s="22">
        <f>_xll.BDH(DL$3&amp;" Govt",$A$8,DJ734,DJ734)</f>
        <v>1.0704400000000001</v>
      </c>
      <c r="DM734">
        <f t="shared" si="293"/>
        <v>108.07471693882889</v>
      </c>
      <c r="DP734" s="22"/>
    </row>
    <row r="735" spans="4:120" x14ac:dyDescent="0.25">
      <c r="D735" s="2"/>
      <c r="H735" s="22"/>
      <c r="I735" s="14"/>
      <c r="J735" s="2">
        <v>39217</v>
      </c>
      <c r="K735">
        <v>129.15625</v>
      </c>
      <c r="L735" s="22">
        <f>_xll.BDH(L$3&amp;" Govt",$A$8,J735,J735)</f>
        <v>1.26481</v>
      </c>
      <c r="M735">
        <f t="shared" si="275"/>
        <v>102.11513982337269</v>
      </c>
      <c r="N735" s="2">
        <v>39217</v>
      </c>
      <c r="O735">
        <v>129.61328125</v>
      </c>
      <c r="P735" s="22">
        <f>_xll.BDH(P$3&amp;" Govt",$A$8,N735,N735)</f>
        <v>1.2459500000000001</v>
      </c>
      <c r="Q735">
        <f t="shared" si="276"/>
        <v>104.02767466591756</v>
      </c>
      <c r="R735" s="2">
        <v>39217</v>
      </c>
      <c r="S735">
        <v>129.6875</v>
      </c>
      <c r="T735" s="22">
        <f>_xll.BDH(T$3&amp;" Govt",$A$8,R735,R735)</f>
        <v>1.21451</v>
      </c>
      <c r="U735">
        <f t="shared" si="277"/>
        <v>106.78174737136789</v>
      </c>
      <c r="V735" s="2">
        <v>39314</v>
      </c>
      <c r="W735">
        <v>105.34765625</v>
      </c>
      <c r="X735" s="22">
        <f>_xll.BDH(X$3&amp;" Govt",$A$8,V735,V735)</f>
        <v>1.0989800000000001</v>
      </c>
      <c r="Y735">
        <f t="shared" si="278"/>
        <v>95.859484476514581</v>
      </c>
      <c r="Z735" s="2">
        <v>39217</v>
      </c>
      <c r="AA735">
        <v>124.2265625</v>
      </c>
      <c r="AB735" s="22">
        <f>_xll.BDH(AB$3&amp;" Govt",$A$8,Z735,Z735)</f>
        <v>1.17404</v>
      </c>
      <c r="AC735">
        <f t="shared" si="279"/>
        <v>105.81118403120848</v>
      </c>
      <c r="AD735" s="2">
        <v>39854</v>
      </c>
      <c r="AE735">
        <v>109.37109375</v>
      </c>
      <c r="AF735" s="22">
        <f>_xll.BDH(AF$3&amp;" Govt",$A$8,AD735,AD735)</f>
        <v>1.06667</v>
      </c>
      <c r="AG735">
        <f t="shared" si="280"/>
        <v>102.5350799685001</v>
      </c>
      <c r="AH735" s="2">
        <v>39217</v>
      </c>
      <c r="AI735">
        <v>122.25390625</v>
      </c>
      <c r="AJ735" s="22">
        <f>_xll.BDH(AJ$3&amp;" Govt",$A$8,AH735,AH735)</f>
        <v>1.1507700000000001</v>
      </c>
      <c r="AK735">
        <f t="shared" si="281"/>
        <v>106.23661222485813</v>
      </c>
      <c r="AN735" s="22"/>
      <c r="AP735" s="2">
        <v>39217</v>
      </c>
      <c r="AQ735">
        <v>119.15234375</v>
      </c>
      <c r="AR735" s="22">
        <f>_xll.BDH(AR$3&amp;" Govt",$A$8,AP735,AP735)</f>
        <v>1.13646</v>
      </c>
      <c r="AS735">
        <f t="shared" si="282"/>
        <v>104.84517162944582</v>
      </c>
      <c r="AV735" s="22"/>
      <c r="AX735" s="2">
        <v>39217</v>
      </c>
      <c r="AY735">
        <v>109.515625</v>
      </c>
      <c r="AZ735" s="22">
        <f>_xll.BDH(AZ$3&amp;" Govt",$A$8,AX735,AX735)</f>
        <v>1.1125499999999999</v>
      </c>
      <c r="BA735">
        <f t="shared" si="283"/>
        <v>98.436587119680027</v>
      </c>
      <c r="BB735" s="2">
        <v>39217</v>
      </c>
      <c r="BC735">
        <v>109.19921875</v>
      </c>
      <c r="BD735" s="22">
        <f>_xll.BDH(BD$3&amp;" Govt",$A$8,BB735,BB735)</f>
        <v>1.1058699999999999</v>
      </c>
      <c r="BE735">
        <f t="shared" si="284"/>
        <v>98.745077405119957</v>
      </c>
      <c r="BH735" s="22"/>
      <c r="BJ735" s="2">
        <v>39217</v>
      </c>
      <c r="BK735">
        <v>107.0078125</v>
      </c>
      <c r="BL735" s="22">
        <f>_xll.BDH(BL$3&amp;" Govt",$A$8,BJ735,BJ735)</f>
        <v>1.08403</v>
      </c>
      <c r="BM735">
        <f t="shared" si="285"/>
        <v>98.712962279641701</v>
      </c>
      <c r="BN735" s="2">
        <v>39392</v>
      </c>
      <c r="BO735">
        <v>107.765625</v>
      </c>
      <c r="BP735" s="22">
        <f>_xll.BDH(BP$3&amp;" Govt",$A$8,BN735,BN735)</f>
        <v>1.08938</v>
      </c>
      <c r="BQ735">
        <f t="shared" si="286"/>
        <v>98.923814463272691</v>
      </c>
      <c r="BR735" s="2">
        <v>39573</v>
      </c>
      <c r="BS735">
        <v>114.5703125</v>
      </c>
      <c r="BT735" s="22">
        <f>_xll.BDH(BT$3&amp;" Govt",$A$8,BR735,BR735)</f>
        <v>1.0895600000000001</v>
      </c>
      <c r="BU735">
        <f t="shared" si="287"/>
        <v>105.15282545247622</v>
      </c>
      <c r="BV735" s="2">
        <v>39751</v>
      </c>
      <c r="BW735">
        <v>98.6953125</v>
      </c>
      <c r="BX735" s="22">
        <f>_xll.BDH(BX$3&amp;" Govt",$A$8,BV735,BV735)</f>
        <v>1.10412</v>
      </c>
      <c r="BY735">
        <f t="shared" si="288"/>
        <v>89.388211879143569</v>
      </c>
      <c r="BZ735" s="2">
        <v>39933</v>
      </c>
      <c r="CA735">
        <v>111.50390625</v>
      </c>
      <c r="CB735" s="22">
        <f>_xll.BDH(CB$3&amp;" Govt",$A$8,BZ735,BZ735)</f>
        <v>1.05054</v>
      </c>
      <c r="CC735">
        <f t="shared" si="289"/>
        <v>106.13961034325204</v>
      </c>
      <c r="CD735" s="2">
        <v>40115</v>
      </c>
      <c r="CE735">
        <v>115.5078125</v>
      </c>
      <c r="CF735" s="22">
        <f>_xll.BDH(CF$3&amp;" Govt",$A$8,CD735,CD735)</f>
        <v>1.07003</v>
      </c>
      <c r="CG735">
        <f t="shared" si="290"/>
        <v>107.94820005046587</v>
      </c>
      <c r="CJ735" s="22"/>
      <c r="CN735" s="22"/>
      <c r="CR735" s="22"/>
      <c r="CV735" s="22"/>
      <c r="CZ735" s="22"/>
      <c r="DB735" s="2">
        <v>39220</v>
      </c>
      <c r="DC735">
        <v>107.09765625</v>
      </c>
      <c r="DD735" s="22">
        <f>_xll.BDH(DD$3&amp;" Govt",$A$8,DB735,DB735)</f>
        <v>1.0849800000000001</v>
      </c>
      <c r="DE735">
        <f t="shared" si="291"/>
        <v>98.709336808051759</v>
      </c>
      <c r="DF735" s="2">
        <v>39763</v>
      </c>
      <c r="DG735">
        <v>97.1171875</v>
      </c>
      <c r="DH735" s="22">
        <f>_xll.BDH(DH$3&amp;" Govt",$A$8,DF735,DF735)</f>
        <v>1.1033200000000001</v>
      </c>
      <c r="DI735">
        <f t="shared" si="292"/>
        <v>88.022683808867768</v>
      </c>
      <c r="DJ735" s="2">
        <v>40127</v>
      </c>
      <c r="DK735">
        <v>115.08984375</v>
      </c>
      <c r="DL735" s="22">
        <f>_xll.BDH(DL$3&amp;" Govt",$A$8,DJ735,DJ735)</f>
        <v>1.07046</v>
      </c>
      <c r="DM735">
        <f t="shared" si="293"/>
        <v>107.51438049997198</v>
      </c>
      <c r="DP735" s="22"/>
    </row>
    <row r="736" spans="4:120" x14ac:dyDescent="0.25">
      <c r="D736" s="2"/>
      <c r="H736" s="22"/>
      <c r="I736" s="14"/>
      <c r="J736" s="2">
        <v>39218</v>
      </c>
      <c r="K736">
        <v>129.1875</v>
      </c>
      <c r="L736" s="22">
        <f>_xll.BDH(L$3&amp;" Govt",$A$8,J736,J736)</f>
        <v>1.26518</v>
      </c>
      <c r="M736">
        <f t="shared" si="275"/>
        <v>102.1099764460393</v>
      </c>
      <c r="N736" s="2">
        <v>39218</v>
      </c>
      <c r="O736">
        <v>129.6484375</v>
      </c>
      <c r="P736" s="22">
        <f>_xll.BDH(P$3&amp;" Govt",$A$8,N736,N736)</f>
        <v>1.24631</v>
      </c>
      <c r="Q736">
        <f t="shared" si="276"/>
        <v>104.02583426274361</v>
      </c>
      <c r="R736" s="2">
        <v>39218</v>
      </c>
      <c r="S736">
        <v>129.69921875</v>
      </c>
      <c r="T736" s="22">
        <f>_xll.BDH(T$3&amp;" Govt",$A$8,R736,R736)</f>
        <v>1.2148699999999999</v>
      </c>
      <c r="U736">
        <f t="shared" si="277"/>
        <v>106.75975104332151</v>
      </c>
      <c r="V736" s="2">
        <v>39315</v>
      </c>
      <c r="W736">
        <v>105.4921875</v>
      </c>
      <c r="X736" s="22">
        <f>_xll.BDH(X$3&amp;" Govt",$A$8,V736,V736)</f>
        <v>1.0990500000000001</v>
      </c>
      <c r="Y736">
        <f t="shared" si="278"/>
        <v>95.984884673126786</v>
      </c>
      <c r="Z736" s="2">
        <v>39218</v>
      </c>
      <c r="AA736">
        <v>124.19921875</v>
      </c>
      <c r="AB736" s="22">
        <f>_xll.BDH(AB$3&amp;" Govt",$A$8,Z736,Z736)</f>
        <v>1.17438</v>
      </c>
      <c r="AC736">
        <f t="shared" si="279"/>
        <v>105.75726660024864</v>
      </c>
      <c r="AD736" s="2">
        <v>39855</v>
      </c>
      <c r="AE736">
        <v>108.96875</v>
      </c>
      <c r="AF736" s="22">
        <f>_xll.BDH(AF$3&amp;" Govt",$A$8,AD736,AD736)</f>
        <v>1.0662700000000001</v>
      </c>
      <c r="AG736">
        <f t="shared" si="280"/>
        <v>102.19620733960441</v>
      </c>
      <c r="AH736" s="2">
        <v>39218</v>
      </c>
      <c r="AI736">
        <v>122.17578125</v>
      </c>
      <c r="AJ736" s="22">
        <f>_xll.BDH(AJ$3&amp;" Govt",$A$8,AH736,AH736)</f>
        <v>1.1511100000000001</v>
      </c>
      <c r="AK736">
        <f t="shared" si="281"/>
        <v>106.13736415286114</v>
      </c>
      <c r="AN736" s="22"/>
      <c r="AP736" s="2">
        <v>39218</v>
      </c>
      <c r="AQ736">
        <v>119.08984375</v>
      </c>
      <c r="AR736" s="22">
        <f>_xll.BDH(AR$3&amp;" Govt",$A$8,AP736,AP736)</f>
        <v>1.13679</v>
      </c>
      <c r="AS736">
        <f t="shared" si="282"/>
        <v>104.75975663930893</v>
      </c>
      <c r="AV736" s="22"/>
      <c r="AX736" s="2">
        <v>39218</v>
      </c>
      <c r="AY736">
        <v>109.43359375</v>
      </c>
      <c r="AZ736" s="22">
        <f>_xll.BDH(AZ$3&amp;" Govt",$A$8,AX736,AX736)</f>
        <v>1.11287</v>
      </c>
      <c r="BA736">
        <f t="shared" si="283"/>
        <v>98.334570749503527</v>
      </c>
      <c r="BB736" s="2">
        <v>39218</v>
      </c>
      <c r="BC736">
        <v>109.1484375</v>
      </c>
      <c r="BD736" s="22">
        <f>_xll.BDH(BD$3&amp;" Govt",$A$8,BB736,BB736)</f>
        <v>1.10619</v>
      </c>
      <c r="BE736">
        <f t="shared" si="284"/>
        <v>98.670605863368863</v>
      </c>
      <c r="BH736" s="22"/>
      <c r="BJ736" s="2">
        <v>39218</v>
      </c>
      <c r="BK736">
        <v>106.92578125</v>
      </c>
      <c r="BL736" s="22">
        <f>_xll.BDH(BL$3&amp;" Govt",$A$8,BJ736,BJ736)</f>
        <v>1.0843499999999999</v>
      </c>
      <c r="BM736">
        <f t="shared" si="285"/>
        <v>98.608181168441931</v>
      </c>
      <c r="BN736" s="2">
        <v>39393</v>
      </c>
      <c r="BO736">
        <v>108.03515625</v>
      </c>
      <c r="BP736" s="22">
        <f>_xll.BDH(BP$3&amp;" Govt",$A$8,BN736,BN736)</f>
        <v>1.08948</v>
      </c>
      <c r="BQ736">
        <f t="shared" si="286"/>
        <v>99.162128951426368</v>
      </c>
      <c r="BR736" s="2">
        <v>39574</v>
      </c>
      <c r="BS736">
        <v>114.3203125</v>
      </c>
      <c r="BT736" s="22">
        <f>_xll.BDH(BT$3&amp;" Govt",$A$8,BR736,BR736)</f>
        <v>1.0898600000000001</v>
      </c>
      <c r="BU736">
        <f t="shared" si="287"/>
        <v>104.89449332941845</v>
      </c>
      <c r="BV736" s="2">
        <v>39752</v>
      </c>
      <c r="BW736">
        <v>98.77734375</v>
      </c>
      <c r="BX736" s="22">
        <f>_xll.BDH(BX$3&amp;" Govt",$A$8,BV736,BV736)</f>
        <v>1.10398</v>
      </c>
      <c r="BY736">
        <f t="shared" si="288"/>
        <v>89.473852560734798</v>
      </c>
      <c r="BZ736" s="2">
        <v>39934</v>
      </c>
      <c r="CA736">
        <v>110.9921875</v>
      </c>
      <c r="CB736" s="22">
        <f>_xll.BDH(CB$3&amp;" Govt",$A$8,BZ736,BZ736)</f>
        <v>1.05071</v>
      </c>
      <c r="CC736">
        <f t="shared" si="289"/>
        <v>105.63541557613424</v>
      </c>
      <c r="CD736" s="2">
        <v>40116</v>
      </c>
      <c r="CE736">
        <v>116.19921875</v>
      </c>
      <c r="CF736" s="22">
        <f>_xll.BDH(CF$3&amp;" Govt",$A$8,CD736,CD736)</f>
        <v>1.0701100000000001</v>
      </c>
      <c r="CG736">
        <f t="shared" si="290"/>
        <v>108.58623762977636</v>
      </c>
      <c r="CJ736" s="22"/>
      <c r="CN736" s="22"/>
      <c r="CR736" s="22"/>
      <c r="CV736" s="22"/>
      <c r="CZ736" s="22"/>
      <c r="DB736" s="2">
        <v>39223</v>
      </c>
      <c r="DC736">
        <v>107.59375</v>
      </c>
      <c r="DD736" s="22">
        <f>_xll.BDH(DD$3&amp;" Govt",$A$8,DB736,DB736)</f>
        <v>1.0859300000000001</v>
      </c>
      <c r="DE736">
        <f t="shared" si="291"/>
        <v>99.079820982936283</v>
      </c>
      <c r="DF736" s="2">
        <v>39764</v>
      </c>
      <c r="DG736">
        <v>97.70703125</v>
      </c>
      <c r="DH736" s="22">
        <f>_xll.BDH(DH$3&amp;" Govt",$A$8,DF736,DF736)</f>
        <v>1.10327</v>
      </c>
      <c r="DI736">
        <f t="shared" si="292"/>
        <v>88.561305256192952</v>
      </c>
      <c r="DJ736" s="2">
        <v>40128</v>
      </c>
      <c r="DK736">
        <v>115.08984375</v>
      </c>
      <c r="DL736" s="22">
        <f>_xll.BDH(DL$3&amp;" Govt",$A$8,DJ736,DJ736)</f>
        <v>1.0704899999999999</v>
      </c>
      <c r="DM736">
        <f t="shared" si="293"/>
        <v>107.51136745789312</v>
      </c>
      <c r="DP736" s="22"/>
    </row>
    <row r="737" spans="4:120" x14ac:dyDescent="0.25">
      <c r="D737" s="2"/>
      <c r="H737" s="22"/>
      <c r="I737" s="14"/>
      <c r="J737" s="2">
        <v>39219</v>
      </c>
      <c r="K737">
        <v>129.2578125</v>
      </c>
      <c r="L737" s="22">
        <f>_xll.BDH(L$3&amp;" Govt",$A$8,J737,J737)</f>
        <v>1.26555</v>
      </c>
      <c r="M737">
        <f t="shared" si="275"/>
        <v>102.13568211449568</v>
      </c>
      <c r="N737" s="2">
        <v>39219</v>
      </c>
      <c r="O737">
        <v>129.71875</v>
      </c>
      <c r="P737" s="22">
        <f>_xll.BDH(P$3&amp;" Govt",$A$8,N737,N737)</f>
        <v>1.24668</v>
      </c>
      <c r="Q737">
        <f t="shared" si="276"/>
        <v>104.05136041325761</v>
      </c>
      <c r="R737" s="2">
        <v>39219</v>
      </c>
      <c r="S737">
        <v>129.71484375</v>
      </c>
      <c r="T737" s="22">
        <f>_xll.BDH(T$3&amp;" Govt",$A$8,R737,R737)</f>
        <v>1.21522</v>
      </c>
      <c r="U737">
        <f t="shared" si="277"/>
        <v>106.74186052731193</v>
      </c>
      <c r="V737" s="2">
        <v>39316</v>
      </c>
      <c r="W737">
        <v>105.19140625</v>
      </c>
      <c r="X737" s="22">
        <f>_xll.BDH(X$3&amp;" Govt",$A$8,V737,V737)</f>
        <v>1.09911</v>
      </c>
      <c r="Y737">
        <f t="shared" si="278"/>
        <v>95.705985979565284</v>
      </c>
      <c r="Z737" s="2">
        <v>39219</v>
      </c>
      <c r="AA737">
        <v>124.17578125</v>
      </c>
      <c r="AB737" s="22">
        <f>_xll.BDH(AB$3&amp;" Govt",$A$8,Z737,Z737)</f>
        <v>1.1747300000000001</v>
      </c>
      <c r="AC737">
        <f t="shared" si="279"/>
        <v>105.70580580218433</v>
      </c>
      <c r="AD737" s="2">
        <v>39856</v>
      </c>
      <c r="AE737">
        <v>108.63671875</v>
      </c>
      <c r="AF737" s="22">
        <f>_xll.BDH(AF$3&amp;" Govt",$A$8,AD737,AD737)</f>
        <v>1.0658700000000001</v>
      </c>
      <c r="AG737">
        <f t="shared" si="280"/>
        <v>101.92304760430446</v>
      </c>
      <c r="AH737" s="2">
        <v>39219</v>
      </c>
      <c r="AI737">
        <v>122.11328125</v>
      </c>
      <c r="AJ737" s="22">
        <f>_xll.BDH(AJ$3&amp;" Govt",$A$8,AH737,AH737)</f>
        <v>1.15144</v>
      </c>
      <c r="AK737">
        <f t="shared" si="281"/>
        <v>106.05266557527965</v>
      </c>
      <c r="AN737" s="22"/>
      <c r="AP737" s="2">
        <v>39219</v>
      </c>
      <c r="AQ737">
        <v>118.9921875</v>
      </c>
      <c r="AR737" s="22">
        <f>_xll.BDH(AR$3&amp;" Govt",$A$8,AP737,AP737)</f>
        <v>1.13713</v>
      </c>
      <c r="AS737">
        <f t="shared" si="282"/>
        <v>104.64255406154091</v>
      </c>
      <c r="AV737" s="22"/>
      <c r="AX737" s="2">
        <v>39219</v>
      </c>
      <c r="AY737">
        <v>109.2421875</v>
      </c>
      <c r="AZ737" s="22">
        <f>_xll.BDH(AZ$3&amp;" Govt",$A$8,AX737,AX737)</f>
        <v>1.1132</v>
      </c>
      <c r="BA737">
        <f t="shared" si="283"/>
        <v>98.133477811713988</v>
      </c>
      <c r="BB737" s="2">
        <v>39219</v>
      </c>
      <c r="BC737">
        <v>108.96484375</v>
      </c>
      <c r="BD737" s="22">
        <f>_xll.BDH(BD$3&amp;" Govt",$A$8,BB737,BB737)</f>
        <v>1.1065100000000001</v>
      </c>
      <c r="BE737">
        <f t="shared" si="284"/>
        <v>98.476149108458117</v>
      </c>
      <c r="BH737" s="22"/>
      <c r="BJ737" s="2">
        <v>39219</v>
      </c>
      <c r="BK737">
        <v>106.76171875</v>
      </c>
      <c r="BL737" s="22">
        <f>_xll.BDH(BL$3&amp;" Govt",$A$8,BJ737,BJ737)</f>
        <v>1.08466</v>
      </c>
      <c r="BM737">
        <f t="shared" si="285"/>
        <v>98.428741495030707</v>
      </c>
      <c r="BN737" s="2">
        <v>39394</v>
      </c>
      <c r="BO737">
        <v>108.35546875</v>
      </c>
      <c r="BP737" s="22">
        <f>_xll.BDH(BP$3&amp;" Govt",$A$8,BN737,BN737)</f>
        <v>1.08958</v>
      </c>
      <c r="BQ737">
        <f t="shared" si="286"/>
        <v>99.447005956423581</v>
      </c>
      <c r="BR737" s="2">
        <v>39575</v>
      </c>
      <c r="BS737">
        <v>114.6640625</v>
      </c>
      <c r="BT737" s="22">
        <f>_xll.BDH(BT$3&amp;" Govt",$A$8,BR737,BR737)</f>
        <v>1.0901700000000001</v>
      </c>
      <c r="BU737">
        <f t="shared" si="287"/>
        <v>105.17998339708485</v>
      </c>
      <c r="BV737" s="2">
        <v>39755</v>
      </c>
      <c r="BW737">
        <v>98.69140625</v>
      </c>
      <c r="BX737" s="22">
        <f>_xll.BDH(BX$3&amp;" Govt",$A$8,BV737,BV737)</f>
        <v>1.1037300000000001</v>
      </c>
      <c r="BY737">
        <f t="shared" si="288"/>
        <v>89.416257825736352</v>
      </c>
      <c r="BZ737" s="2">
        <v>39937</v>
      </c>
      <c r="CA737">
        <v>111.109375</v>
      </c>
      <c r="CB737" s="22">
        <f>_xll.BDH(CB$3&amp;" Govt",$A$8,BZ737,BZ737)</f>
        <v>1.0509599999999999</v>
      </c>
      <c r="CC737">
        <f t="shared" si="289"/>
        <v>105.7217924564208</v>
      </c>
      <c r="CD737" s="2">
        <v>40119</v>
      </c>
      <c r="CE737">
        <v>116.16015625</v>
      </c>
      <c r="CF737" s="22">
        <f>_xll.BDH(CF$3&amp;" Govt",$A$8,CD737,CD737)</f>
        <v>1.0702799999999999</v>
      </c>
      <c r="CG737">
        <f t="shared" si="290"/>
        <v>108.53249266547073</v>
      </c>
      <c r="CJ737" s="22"/>
      <c r="CN737" s="22"/>
      <c r="CR737" s="22"/>
      <c r="CV737" s="22"/>
      <c r="CZ737" s="22"/>
      <c r="DB737" s="2">
        <v>39224</v>
      </c>
      <c r="DC737">
        <v>106.97265625</v>
      </c>
      <c r="DD737" s="22">
        <f>_xll.BDH(DD$3&amp;" Govt",$A$8,DB737,DB737)</f>
        <v>1.0862499999999999</v>
      </c>
      <c r="DE737">
        <f t="shared" si="291"/>
        <v>98.478855005753744</v>
      </c>
      <c r="DF737" s="2">
        <v>39765</v>
      </c>
      <c r="DG737">
        <v>97.2578125</v>
      </c>
      <c r="DH737" s="22">
        <f>_xll.BDH(DH$3&amp;" Govt",$A$8,DF737,DF737)</f>
        <v>1.1032200000000001</v>
      </c>
      <c r="DI737">
        <f t="shared" si="292"/>
        <v>88.158130291329016</v>
      </c>
      <c r="DJ737" s="2">
        <v>40129</v>
      </c>
      <c r="DK737">
        <v>115.046875</v>
      </c>
      <c r="DL737" s="22">
        <f>_xll.BDH(DL$3&amp;" Govt",$A$8,DJ737,DJ737)</f>
        <v>1.0705100000000001</v>
      </c>
      <c r="DM737">
        <f t="shared" si="293"/>
        <v>107.46922027818516</v>
      </c>
      <c r="DP737" s="22"/>
    </row>
    <row r="738" spans="4:120" x14ac:dyDescent="0.25">
      <c r="D738" s="2"/>
      <c r="H738" s="22"/>
      <c r="I738" s="14"/>
      <c r="J738" s="2">
        <v>39220</v>
      </c>
      <c r="K738">
        <v>129.3125</v>
      </c>
      <c r="L738" s="22">
        <f>_xll.BDH(L$3&amp;" Govt",$A$8,J738,J738)</f>
        <v>1.2659199999999999</v>
      </c>
      <c r="M738">
        <f t="shared" si="275"/>
        <v>102.1490299544995</v>
      </c>
      <c r="N738" s="2">
        <v>39220</v>
      </c>
      <c r="O738">
        <v>129.71484375</v>
      </c>
      <c r="P738" s="22">
        <f>_xll.BDH(P$3&amp;" Govt",$A$8,N738,N738)</f>
        <v>1.2470399999999999</v>
      </c>
      <c r="Q738">
        <f t="shared" si="276"/>
        <v>104.01819007409546</v>
      </c>
      <c r="R738" s="2">
        <v>39220</v>
      </c>
      <c r="S738">
        <v>129.66015625</v>
      </c>
      <c r="T738" s="22">
        <f>_xll.BDH(T$3&amp;" Govt",$A$8,R738,R738)</f>
        <v>1.2155800000000001</v>
      </c>
      <c r="U738">
        <f t="shared" si="277"/>
        <v>106.66525958801559</v>
      </c>
      <c r="V738" s="2">
        <v>39317</v>
      </c>
      <c r="W738">
        <v>105.1171875</v>
      </c>
      <c r="X738" s="22">
        <f>_xll.BDH(X$3&amp;" Govt",$A$8,V738,V738)</f>
        <v>1.09918</v>
      </c>
      <c r="Y738">
        <f t="shared" si="278"/>
        <v>95.632369129714874</v>
      </c>
      <c r="Z738" s="2">
        <v>39220</v>
      </c>
      <c r="AA738">
        <v>124.05859375</v>
      </c>
      <c r="AB738" s="22">
        <f>_xll.BDH(AB$3&amp;" Govt",$A$8,Z738,Z738)</f>
        <v>1.1750700000000001</v>
      </c>
      <c r="AC738">
        <f t="shared" si="279"/>
        <v>105.57549231109635</v>
      </c>
      <c r="AD738" s="2">
        <v>39857</v>
      </c>
      <c r="AE738">
        <v>108.65234375</v>
      </c>
      <c r="AF738" s="22">
        <f>_xll.BDH(AF$3&amp;" Govt",$A$8,AD738,AD738)</f>
        <v>1.06548</v>
      </c>
      <c r="AG738">
        <f t="shared" si="280"/>
        <v>101.97501947479071</v>
      </c>
      <c r="AH738" s="2">
        <v>39220</v>
      </c>
      <c r="AI738">
        <v>121.9296875</v>
      </c>
      <c r="AJ738" s="22">
        <f>_xll.BDH(AJ$3&amp;" Govt",$A$8,AH738,AH738)</f>
        <v>1.15178</v>
      </c>
      <c r="AK738">
        <f t="shared" si="281"/>
        <v>105.86195931514699</v>
      </c>
      <c r="AN738" s="22"/>
      <c r="AP738" s="2">
        <v>39220</v>
      </c>
      <c r="AQ738">
        <v>118.76953125</v>
      </c>
      <c r="AR738" s="22">
        <f>_xll.BDH(AR$3&amp;" Govt",$A$8,AP738,AP738)</f>
        <v>1.1374599999999999</v>
      </c>
      <c r="AS738">
        <f t="shared" si="282"/>
        <v>104.41644651240485</v>
      </c>
      <c r="AV738" s="22"/>
      <c r="AX738" s="2">
        <v>39220</v>
      </c>
      <c r="AY738">
        <v>109.05859375</v>
      </c>
      <c r="AZ738" s="22">
        <f>_xll.BDH(AZ$3&amp;" Govt",$A$8,AX738,AX738)</f>
        <v>1.1135299999999999</v>
      </c>
      <c r="BA738">
        <f t="shared" si="283"/>
        <v>97.939520039873202</v>
      </c>
      <c r="BB738" s="2">
        <v>39220</v>
      </c>
      <c r="BC738">
        <v>108.74609375</v>
      </c>
      <c r="BD738" s="22">
        <f>_xll.BDH(BD$3&amp;" Govt",$A$8,BB738,BB738)</f>
        <v>1.10684</v>
      </c>
      <c r="BE738">
        <f t="shared" si="284"/>
        <v>98.249154123450538</v>
      </c>
      <c r="BH738" s="22"/>
      <c r="BJ738" s="2">
        <v>39220</v>
      </c>
      <c r="BK738">
        <v>106.515625</v>
      </c>
      <c r="BL738" s="22">
        <f>_xll.BDH(BL$3&amp;" Govt",$A$8,BJ738,BJ738)</f>
        <v>1.0849800000000001</v>
      </c>
      <c r="BM738">
        <f t="shared" si="285"/>
        <v>98.172892587881805</v>
      </c>
      <c r="BN738" s="2">
        <v>39395</v>
      </c>
      <c r="BO738">
        <v>109.02734375</v>
      </c>
      <c r="BP738" s="22">
        <f>_xll.BDH(BP$3&amp;" Govt",$A$8,BN738,BN738)</f>
        <v>1.08968</v>
      </c>
      <c r="BQ738">
        <f t="shared" si="286"/>
        <v>100.0544597955363</v>
      </c>
      <c r="BR738" s="2">
        <v>39576</v>
      </c>
      <c r="BS738">
        <v>115.3984375</v>
      </c>
      <c r="BT738" s="22">
        <f>_xll.BDH(BT$3&amp;" Govt",$A$8,BR738,BR738)</f>
        <v>1.0904700000000001</v>
      </c>
      <c r="BU738">
        <f t="shared" si="287"/>
        <v>105.82449540106559</v>
      </c>
      <c r="BV738" s="2">
        <v>39756</v>
      </c>
      <c r="BW738">
        <v>99.796875</v>
      </c>
      <c r="BX738" s="22">
        <f>_xll.BDH(BX$3&amp;" Govt",$A$8,BV738,BV738)</f>
        <v>1.10368</v>
      </c>
      <c r="BY738">
        <f t="shared" si="288"/>
        <v>90.421929363583644</v>
      </c>
      <c r="BZ738" s="2">
        <v>39938</v>
      </c>
      <c r="CA738">
        <v>110.92578125</v>
      </c>
      <c r="CB738" s="22">
        <f>_xll.BDH(CB$3&amp;" Govt",$A$8,BZ738,BZ738)</f>
        <v>1.05104</v>
      </c>
      <c r="CC738">
        <f t="shared" si="289"/>
        <v>105.53906725719288</v>
      </c>
      <c r="CD738" s="2">
        <v>40120</v>
      </c>
      <c r="CE738">
        <v>115.93359375</v>
      </c>
      <c r="CF738" s="22">
        <f>_xll.BDH(CF$3&amp;" Govt",$A$8,CD738,CD738)</f>
        <v>1.0703100000000001</v>
      </c>
      <c r="CG738">
        <f t="shared" si="290"/>
        <v>108.31777125318833</v>
      </c>
      <c r="CJ738" s="22"/>
      <c r="CN738" s="22"/>
      <c r="CR738" s="22"/>
      <c r="CV738" s="22"/>
      <c r="CZ738" s="22"/>
      <c r="DB738" s="2">
        <v>39225</v>
      </c>
      <c r="DC738">
        <v>107.0078125</v>
      </c>
      <c r="DD738" s="22">
        <f>_xll.BDH(DD$3&amp;" Govt",$A$8,DB738,DB738)</f>
        <v>1.08657</v>
      </c>
      <c r="DE738">
        <f t="shared" si="291"/>
        <v>98.482207773084099</v>
      </c>
      <c r="DF738" s="2">
        <v>39766</v>
      </c>
      <c r="DG738">
        <v>97.8671875</v>
      </c>
      <c r="DH738" s="22">
        <f>_xll.BDH(DH$3&amp;" Govt",$A$8,DF738,DF738)</f>
        <v>1.10317</v>
      </c>
      <c r="DI738">
        <f t="shared" si="292"/>
        <v>88.714511362709288</v>
      </c>
      <c r="DJ738" s="2">
        <v>40130</v>
      </c>
      <c r="DK738">
        <v>115.49609375</v>
      </c>
      <c r="DL738" s="22">
        <f>_xll.BDH(DL$3&amp;" Govt",$A$8,DJ738,DJ738)</f>
        <v>1.07053</v>
      </c>
      <c r="DM738">
        <f t="shared" si="293"/>
        <v>107.8868352591707</v>
      </c>
      <c r="DP738" s="22"/>
    </row>
    <row r="739" spans="4:120" x14ac:dyDescent="0.25">
      <c r="D739" s="2"/>
      <c r="H739" s="22"/>
      <c r="I739" s="14"/>
      <c r="J739" s="2">
        <v>39223</v>
      </c>
      <c r="K739">
        <v>129.3828125</v>
      </c>
      <c r="L739" s="22">
        <f>_xll.BDH(L$3&amp;" Govt",$A$8,J739,J739)</f>
        <v>1.2670300000000001</v>
      </c>
      <c r="M739">
        <f t="shared" si="275"/>
        <v>102.11503476634333</v>
      </c>
      <c r="N739" s="2">
        <v>39223</v>
      </c>
      <c r="O739">
        <v>129.765625</v>
      </c>
      <c r="P739" s="22">
        <f>_xll.BDH(P$3&amp;" Govt",$A$8,N739,N739)</f>
        <v>1.24814</v>
      </c>
      <c r="Q739">
        <f t="shared" si="276"/>
        <v>103.96720319835916</v>
      </c>
      <c r="R739" s="2">
        <v>39223</v>
      </c>
      <c r="S739">
        <v>129.71484375</v>
      </c>
      <c r="T739" s="22">
        <f>_xll.BDH(T$3&amp;" Govt",$A$8,R739,R739)</f>
        <v>1.2166399999999999</v>
      </c>
      <c r="U739">
        <f t="shared" si="277"/>
        <v>106.61727688552078</v>
      </c>
      <c r="V739" s="2">
        <v>39318</v>
      </c>
      <c r="W739">
        <v>105.09375</v>
      </c>
      <c r="X739" s="22">
        <f>_xll.BDH(X$3&amp;" Govt",$A$8,V739,V739)</f>
        <v>1.0992500000000001</v>
      </c>
      <c r="Y739">
        <f t="shared" si="278"/>
        <v>95.604957925858528</v>
      </c>
      <c r="Z739" s="2">
        <v>39223</v>
      </c>
      <c r="AA739">
        <v>124.16015625</v>
      </c>
      <c r="AB739" s="22">
        <f>_xll.BDH(AB$3&amp;" Govt",$A$8,Z739,Z739)</f>
        <v>1.1760999999999999</v>
      </c>
      <c r="AC739">
        <f t="shared" si="279"/>
        <v>105.56938716945838</v>
      </c>
      <c r="AD739" s="2">
        <v>39860</v>
      </c>
      <c r="AE739">
        <v>108.65234375</v>
      </c>
      <c r="AF739" s="22">
        <f>_xll.BDH(AF$3&amp;" Govt",$A$8,AD739,AD739)</f>
        <v>1.06429</v>
      </c>
      <c r="AG739">
        <f t="shared" si="280"/>
        <v>102.08903940655273</v>
      </c>
      <c r="AH739" s="2">
        <v>39223</v>
      </c>
      <c r="AI739">
        <v>122.046875</v>
      </c>
      <c r="AJ739" s="22">
        <f>_xll.BDH(AJ$3&amp;" Govt",$A$8,AH739,AH739)</f>
        <v>1.15279</v>
      </c>
      <c r="AK739">
        <f t="shared" si="281"/>
        <v>105.87086546552278</v>
      </c>
      <c r="AN739" s="22"/>
      <c r="AP739" s="2">
        <v>39223</v>
      </c>
      <c r="AQ739">
        <v>118.9375</v>
      </c>
      <c r="AR739" s="22">
        <f>_xll.BDH(AR$3&amp;" Govt",$A$8,AP739,AP739)</f>
        <v>1.13846</v>
      </c>
      <c r="AS739">
        <f t="shared" si="282"/>
        <v>104.47226955712102</v>
      </c>
      <c r="AV739" s="22"/>
      <c r="AX739" s="2">
        <v>39223</v>
      </c>
      <c r="AY739">
        <v>109.25390625</v>
      </c>
      <c r="AZ739" s="22">
        <f>_xll.BDH(AZ$3&amp;" Govt",$A$8,AX739,AX739)</f>
        <v>1.1145</v>
      </c>
      <c r="BA739">
        <f t="shared" si="283"/>
        <v>98.029525572005383</v>
      </c>
      <c r="BB739" s="2">
        <v>39223</v>
      </c>
      <c r="BC739">
        <v>109.02734375</v>
      </c>
      <c r="BD739" s="22">
        <f>_xll.BDH(BD$3&amp;" Govt",$A$8,BB739,BB739)</f>
        <v>1.10781</v>
      </c>
      <c r="BE739">
        <f t="shared" si="284"/>
        <v>98.417006300719436</v>
      </c>
      <c r="BH739" s="22"/>
      <c r="BJ739" s="2">
        <v>39223</v>
      </c>
      <c r="BK739">
        <v>106.7578125</v>
      </c>
      <c r="BL739" s="22">
        <f>_xll.BDH(BL$3&amp;" Govt",$A$8,BJ739,BJ739)</f>
        <v>1.0859300000000001</v>
      </c>
      <c r="BM739">
        <f t="shared" si="285"/>
        <v>98.310031493742684</v>
      </c>
      <c r="BN739" s="2">
        <v>39398</v>
      </c>
      <c r="BO739">
        <v>109.02734375</v>
      </c>
      <c r="BP739" s="22">
        <f>_xll.BDH(BP$3&amp;" Govt",$A$8,BN739,BN739)</f>
        <v>1.0899799999999999</v>
      </c>
      <c r="BQ739">
        <f t="shared" si="286"/>
        <v>100.02692136552965</v>
      </c>
      <c r="BR739" s="2">
        <v>39577</v>
      </c>
      <c r="BS739">
        <v>115.61328125</v>
      </c>
      <c r="BT739" s="22">
        <f>_xll.BDH(BT$3&amp;" Govt",$A$8,BR739,BR739)</f>
        <v>1.0907800000000001</v>
      </c>
      <c r="BU739">
        <f t="shared" si="287"/>
        <v>105.9913834595427</v>
      </c>
      <c r="BV739" s="2">
        <v>39757</v>
      </c>
      <c r="BW739">
        <v>100.0390625</v>
      </c>
      <c r="BX739" s="22">
        <f>_xll.BDH(BX$3&amp;" Govt",$A$8,BV739,BV739)</f>
        <v>1.1036299999999999</v>
      </c>
      <c r="BY739">
        <f t="shared" si="288"/>
        <v>90.645472214419698</v>
      </c>
      <c r="BZ739" s="2">
        <v>39939</v>
      </c>
      <c r="CA739">
        <v>111.3203125</v>
      </c>
      <c r="CB739" s="22">
        <f>_xll.BDH(CB$3&amp;" Govt",$A$8,BZ739,BZ739)</f>
        <v>1.0511200000000001</v>
      </c>
      <c r="CC739">
        <f t="shared" si="289"/>
        <v>105.90637843443184</v>
      </c>
      <c r="CD739" s="2">
        <v>40121</v>
      </c>
      <c r="CE739">
        <v>116.12890625</v>
      </c>
      <c r="CF739" s="22">
        <f>_xll.BDH(CF$3&amp;" Govt",$A$8,CD739,CD739)</f>
        <v>1.07033</v>
      </c>
      <c r="CG739">
        <f t="shared" si="290"/>
        <v>108.49822601440677</v>
      </c>
      <c r="CJ739" s="22"/>
      <c r="CN739" s="22"/>
      <c r="CR739" s="22"/>
      <c r="CV739" s="22"/>
      <c r="CZ739" s="22"/>
      <c r="DB739" s="2">
        <v>39226</v>
      </c>
      <c r="DC739">
        <v>107.3359375</v>
      </c>
      <c r="DD739" s="22">
        <f>_xll.BDH(DD$3&amp;" Govt",$A$8,DB739,DB739)</f>
        <v>1.0868800000000001</v>
      </c>
      <c r="DE739">
        <f t="shared" si="291"/>
        <v>98.756014923450607</v>
      </c>
      <c r="DF739" s="2">
        <v>39769</v>
      </c>
      <c r="DG739">
        <v>98.23046875</v>
      </c>
      <c r="DH739" s="22">
        <f>_xll.BDH(DH$3&amp;" Govt",$A$8,DF739,DF739)</f>
        <v>1.1030199999999999</v>
      </c>
      <c r="DI739">
        <f t="shared" si="292"/>
        <v>89.055927136407334</v>
      </c>
      <c r="DJ739" s="2">
        <v>40133</v>
      </c>
      <c r="DK739">
        <v>117.30859375</v>
      </c>
      <c r="DL739" s="22">
        <f>_xll.BDH(DL$3&amp;" Govt",$A$8,DJ739,DJ739)</f>
        <v>1.0706</v>
      </c>
      <c r="DM739">
        <f t="shared" si="293"/>
        <v>109.57275709882309</v>
      </c>
      <c r="DP739" s="22"/>
    </row>
    <row r="740" spans="4:120" x14ac:dyDescent="0.25">
      <c r="D740" s="2"/>
      <c r="H740" s="22"/>
      <c r="I740" s="14"/>
      <c r="J740" s="2">
        <v>39224</v>
      </c>
      <c r="K740">
        <v>129.29296875</v>
      </c>
      <c r="L740" s="22">
        <f>_xll.BDH(L$3&amp;" Govt",$A$8,J740,J740)</f>
        <v>1.2674000000000001</v>
      </c>
      <c r="M740">
        <f t="shared" si="275"/>
        <v>102.01433545052863</v>
      </c>
      <c r="N740" s="2">
        <v>39224</v>
      </c>
      <c r="O740">
        <v>129.640625</v>
      </c>
      <c r="P740" s="22">
        <f>_xll.BDH(P$3&amp;" Govt",$A$8,N740,N740)</f>
        <v>1.2484999999999999</v>
      </c>
      <c r="Q740">
        <f t="shared" si="276"/>
        <v>103.83710452543052</v>
      </c>
      <c r="R740" s="2">
        <v>39224</v>
      </c>
      <c r="S740">
        <v>129.48046875</v>
      </c>
      <c r="T740" s="22">
        <f>_xll.BDH(T$3&amp;" Govt",$A$8,R740,R740)</f>
        <v>1.2170000000000001</v>
      </c>
      <c r="U740">
        <f t="shared" si="277"/>
        <v>106.39315427280197</v>
      </c>
      <c r="V740" s="2">
        <v>39321</v>
      </c>
      <c r="W740">
        <v>105.2578125</v>
      </c>
      <c r="X740" s="22">
        <f>_xll.BDH(X$3&amp;" Govt",$A$8,V740,V740)</f>
        <v>1.0994600000000001</v>
      </c>
      <c r="Y740">
        <f t="shared" si="278"/>
        <v>95.735918087060909</v>
      </c>
      <c r="Z740" s="2">
        <v>39224</v>
      </c>
      <c r="AA740">
        <v>123.91796875</v>
      </c>
      <c r="AB740" s="22">
        <f>_xll.BDH(AB$3&amp;" Govt",$A$8,Z740,Z740)</f>
        <v>1.1764399999999999</v>
      </c>
      <c r="AC740">
        <f t="shared" si="279"/>
        <v>105.3330120958145</v>
      </c>
      <c r="AD740" s="2">
        <v>39861</v>
      </c>
      <c r="AE740">
        <v>108.5859375</v>
      </c>
      <c r="AF740" s="22">
        <f>_xll.BDH(AF$3&amp;" Govt",$A$8,AD740,AD740)</f>
        <v>1.0639000000000001</v>
      </c>
      <c r="AG740">
        <f t="shared" si="280"/>
        <v>102.06404502302847</v>
      </c>
      <c r="AH740" s="2">
        <v>39224</v>
      </c>
      <c r="AI740">
        <v>121.734375</v>
      </c>
      <c r="AJ740" s="22">
        <f>_xll.BDH(AJ$3&amp;" Govt",$A$8,AH740,AH740)</f>
        <v>1.15313</v>
      </c>
      <c r="AK740">
        <f t="shared" si="281"/>
        <v>105.56864794082193</v>
      </c>
      <c r="AN740" s="22"/>
      <c r="AP740" s="2">
        <v>39224</v>
      </c>
      <c r="AQ740">
        <v>118.58984375</v>
      </c>
      <c r="AR740" s="22">
        <f>_xll.BDH(AR$3&amp;" Govt",$A$8,AP740,AP740)</f>
        <v>1.13879</v>
      </c>
      <c r="AS740">
        <f t="shared" si="282"/>
        <v>104.13670979724094</v>
      </c>
      <c r="AV740" s="22"/>
      <c r="AX740" s="2">
        <v>39224</v>
      </c>
      <c r="AY740">
        <v>108.890625</v>
      </c>
      <c r="AZ740" s="22">
        <f>_xll.BDH(AZ$3&amp;" Govt",$A$8,AX740,AX740)</f>
        <v>1.11483</v>
      </c>
      <c r="BA740">
        <f t="shared" si="283"/>
        <v>97.674645461639898</v>
      </c>
      <c r="BB740" s="2">
        <v>39224</v>
      </c>
      <c r="BC740">
        <v>108.6328125</v>
      </c>
      <c r="BD740" s="22">
        <f>_xll.BDH(BD$3&amp;" Govt",$A$8,BB740,BB740)</f>
        <v>1.1081300000000001</v>
      </c>
      <c r="BE740">
        <f t="shared" si="284"/>
        <v>98.032552588595195</v>
      </c>
      <c r="BH740" s="22"/>
      <c r="BJ740" s="2">
        <v>39224</v>
      </c>
      <c r="BK740">
        <v>106.40234375</v>
      </c>
      <c r="BL740" s="22">
        <f>_xll.BDH(BL$3&amp;" Govt",$A$8,BJ740,BJ740)</f>
        <v>1.0862499999999999</v>
      </c>
      <c r="BM740">
        <f t="shared" si="285"/>
        <v>97.953826237054088</v>
      </c>
      <c r="BN740" s="2">
        <v>39399</v>
      </c>
      <c r="BO740">
        <v>108.4453125</v>
      </c>
      <c r="BP740" s="22">
        <f>_xll.BDH(BP$3&amp;" Govt",$A$8,BN740,BN740)</f>
        <v>1.0900799999999999</v>
      </c>
      <c r="BQ740">
        <f t="shared" si="286"/>
        <v>99.483810821224139</v>
      </c>
      <c r="BR740" s="2">
        <v>39580</v>
      </c>
      <c r="BS740">
        <v>115.5859375</v>
      </c>
      <c r="BT740" s="22">
        <f>_xll.BDH(BT$3&amp;" Govt",$A$8,BR740,BR740)</f>
        <v>1.09169</v>
      </c>
      <c r="BU740">
        <f t="shared" si="287"/>
        <v>105.8779850507012</v>
      </c>
      <c r="BV740" s="2">
        <v>39758</v>
      </c>
      <c r="BW740">
        <v>99.75</v>
      </c>
      <c r="BX740" s="22">
        <f>_xll.BDH(BX$3&amp;" Govt",$A$8,BV740,BV740)</f>
        <v>1.10358</v>
      </c>
      <c r="BY740">
        <f t="shared" si="288"/>
        <v>90.387647474582721</v>
      </c>
      <c r="BZ740" s="2">
        <v>39940</v>
      </c>
      <c r="CA740">
        <v>111.07421875</v>
      </c>
      <c r="CB740" s="22">
        <f>_xll.BDH(CB$3&amp;" Govt",$A$8,BZ740,BZ740)</f>
        <v>1.05121</v>
      </c>
      <c r="CC740">
        <f t="shared" si="289"/>
        <v>105.66320597216541</v>
      </c>
      <c r="CD740" s="2">
        <v>40122</v>
      </c>
      <c r="CE740">
        <v>116.40234375</v>
      </c>
      <c r="CF740" s="22">
        <f>_xll.BDH(CF$3&amp;" Govt",$A$8,CD740,CD740)</f>
        <v>1.0703499999999999</v>
      </c>
      <c r="CG740">
        <f t="shared" si="290"/>
        <v>108.75166417526978</v>
      </c>
      <c r="CJ740" s="22"/>
      <c r="CN740" s="22"/>
      <c r="CR740" s="22"/>
      <c r="CV740" s="22"/>
      <c r="CZ740" s="22"/>
      <c r="DB740" s="2">
        <v>39227</v>
      </c>
      <c r="DC740">
        <v>107.25390625</v>
      </c>
      <c r="DD740" s="22">
        <f>_xll.BDH(DD$3&amp;" Govt",$A$8,DB740,DB740)</f>
        <v>1.0871999999999999</v>
      </c>
      <c r="DE740">
        <f t="shared" si="291"/>
        <v>98.651495814937462</v>
      </c>
      <c r="DF740" s="2">
        <v>39770</v>
      </c>
      <c r="DG740">
        <v>99.0078125</v>
      </c>
      <c r="DH740" s="22">
        <f>_xll.BDH(DH$3&amp;" Govt",$A$8,DF740,DF740)</f>
        <v>1.10297</v>
      </c>
      <c r="DI740">
        <f t="shared" si="292"/>
        <v>89.764737481527149</v>
      </c>
      <c r="DJ740" s="2">
        <v>40134</v>
      </c>
      <c r="DK740">
        <v>117.73828125</v>
      </c>
      <c r="DL740" s="22">
        <f>_xll.BDH(DL$3&amp;" Govt",$A$8,DJ740,DJ740)</f>
        <v>1.0706199999999999</v>
      </c>
      <c r="DM740">
        <f t="shared" si="293"/>
        <v>109.97205474398014</v>
      </c>
      <c r="DP740" s="22"/>
    </row>
    <row r="741" spans="4:120" x14ac:dyDescent="0.25">
      <c r="D741" s="2"/>
      <c r="H741" s="22"/>
      <c r="I741" s="14"/>
      <c r="J741" s="2">
        <v>39225</v>
      </c>
      <c r="K741">
        <v>129.32421875</v>
      </c>
      <c r="L741" s="22">
        <f>_xll.BDH(L$3&amp;" Govt",$A$8,J741,J741)</f>
        <v>1.2677700000000001</v>
      </c>
      <c r="M741">
        <f t="shared" si="275"/>
        <v>102.00921204161638</v>
      </c>
      <c r="N741" s="2">
        <v>39225</v>
      </c>
      <c r="O741">
        <v>129.6328125</v>
      </c>
      <c r="P741" s="22">
        <f>_xll.BDH(P$3&amp;" Govt",$A$8,N741,N741)</f>
        <v>1.2488699999999999</v>
      </c>
      <c r="Q741">
        <f t="shared" si="276"/>
        <v>103.8000852770905</v>
      </c>
      <c r="R741" s="2">
        <v>39225</v>
      </c>
      <c r="S741">
        <v>129.49609375</v>
      </c>
      <c r="T741" s="22">
        <f>_xll.BDH(T$3&amp;" Govt",$A$8,R741,R741)</f>
        <v>1.2173499999999999</v>
      </c>
      <c r="U741">
        <f t="shared" si="277"/>
        <v>106.37540046001561</v>
      </c>
      <c r="V741" s="2">
        <v>39322</v>
      </c>
      <c r="W741">
        <v>105.5234375</v>
      </c>
      <c r="X741" s="22">
        <f>_xll.BDH(X$3&amp;" Govt",$A$8,V741,V741)</f>
        <v>1.0995299999999999</v>
      </c>
      <c r="Y741">
        <f t="shared" si="278"/>
        <v>95.971403690667842</v>
      </c>
      <c r="Z741" s="2">
        <v>39225</v>
      </c>
      <c r="AA741">
        <v>123.890625</v>
      </c>
      <c r="AB741" s="22">
        <f>_xll.BDH(AB$3&amp;" Govt",$A$8,Z741,Z741)</f>
        <v>1.17679</v>
      </c>
      <c r="AC741">
        <f t="shared" si="279"/>
        <v>105.27844815132691</v>
      </c>
      <c r="AD741" s="2">
        <v>39862</v>
      </c>
      <c r="AE741">
        <v>108.3203125</v>
      </c>
      <c r="AF741" s="22">
        <f>_xll.BDH(AF$3&amp;" Govt",$A$8,AD741,AD741)</f>
        <v>1.0634999999999999</v>
      </c>
      <c r="AG741">
        <f t="shared" si="280"/>
        <v>101.85266807710391</v>
      </c>
      <c r="AH741" s="2">
        <v>39225</v>
      </c>
      <c r="AI741">
        <v>121.6875</v>
      </c>
      <c r="AJ741" s="22">
        <f>_xll.BDH(AJ$3&amp;" Govt",$A$8,AH741,AH741)</f>
        <v>1.1534599999999999</v>
      </c>
      <c r="AK741">
        <f t="shared" si="281"/>
        <v>105.49780659927524</v>
      </c>
      <c r="AN741" s="22"/>
      <c r="AP741" s="2">
        <v>39225</v>
      </c>
      <c r="AQ741">
        <v>118.546875</v>
      </c>
      <c r="AR741" s="22">
        <f>_xll.BDH(AR$3&amp;" Govt",$A$8,AP741,AP741)</f>
        <v>1.1391199999999999</v>
      </c>
      <c r="AS741">
        <f t="shared" si="282"/>
        <v>104.06882066858628</v>
      </c>
      <c r="AV741" s="22"/>
      <c r="AX741" s="2">
        <v>39225</v>
      </c>
      <c r="AY741">
        <v>108.859375</v>
      </c>
      <c r="AZ741" s="22">
        <f>_xll.BDH(AZ$3&amp;" Govt",$A$8,AX741,AX741)</f>
        <v>1.1151500000000001</v>
      </c>
      <c r="BA741">
        <f t="shared" si="283"/>
        <v>97.618593911133019</v>
      </c>
      <c r="BB741" s="2">
        <v>39225</v>
      </c>
      <c r="BC741">
        <v>108.6171875</v>
      </c>
      <c r="BD741" s="22">
        <f>_xll.BDH(BD$3&amp;" Govt",$A$8,BB741,BB741)</f>
        <v>1.10846</v>
      </c>
      <c r="BE741">
        <f t="shared" si="284"/>
        <v>97.989271150966204</v>
      </c>
      <c r="BH741" s="22"/>
      <c r="BJ741" s="2">
        <v>39225</v>
      </c>
      <c r="BK741">
        <v>106.37109375</v>
      </c>
      <c r="BL741" s="22">
        <f>_xll.BDH(BL$3&amp;" Govt",$A$8,BJ741,BJ741)</f>
        <v>1.08657</v>
      </c>
      <c r="BM741">
        <f t="shared" si="285"/>
        <v>97.896218145172426</v>
      </c>
      <c r="BN741" s="2">
        <v>39400</v>
      </c>
      <c r="BO741">
        <v>108.546875</v>
      </c>
      <c r="BP741" s="22">
        <f>_xll.BDH(BP$3&amp;" Govt",$A$8,BN741,BN741)</f>
        <v>1.0901799999999999</v>
      </c>
      <c r="BQ741">
        <f t="shared" si="286"/>
        <v>99.56784659414042</v>
      </c>
      <c r="BR741" s="2">
        <v>39581</v>
      </c>
      <c r="BS741">
        <v>114.75390625</v>
      </c>
      <c r="BT741" s="22">
        <f>_xll.BDH(BT$3&amp;" Govt",$A$8,BR741,BR741)</f>
        <v>1.09199</v>
      </c>
      <c r="BU741">
        <f t="shared" si="287"/>
        <v>105.08695706920393</v>
      </c>
      <c r="BV741" s="2">
        <v>39759</v>
      </c>
      <c r="BW741">
        <v>98.92578125</v>
      </c>
      <c r="BX741" s="22">
        <f>_xll.BDH(BX$3&amp;" Govt",$A$8,BV741,BV741)</f>
        <v>1.1035299999999999</v>
      </c>
      <c r="BY741">
        <f t="shared" si="288"/>
        <v>89.644849936114113</v>
      </c>
      <c r="BZ741" s="2">
        <v>39941</v>
      </c>
      <c r="CA741">
        <v>111.171875</v>
      </c>
      <c r="CB741" s="22">
        <f>_xll.BDH(CB$3&amp;" Govt",$A$8,BZ741,BZ741)</f>
        <v>1.0512900000000001</v>
      </c>
      <c r="CC741">
        <f t="shared" si="289"/>
        <v>105.74805714883618</v>
      </c>
      <c r="CD741" s="2">
        <v>40123</v>
      </c>
      <c r="CE741">
        <v>116.6484375</v>
      </c>
      <c r="CF741" s="22">
        <f>_xll.BDH(CF$3&amp;" Govt",$A$8,CD741,CD741)</f>
        <v>1.07037</v>
      </c>
      <c r="CG741">
        <f t="shared" si="290"/>
        <v>108.97954679223072</v>
      </c>
      <c r="CJ741" s="22"/>
      <c r="CN741" s="22"/>
      <c r="CR741" s="22"/>
      <c r="CV741" s="22"/>
      <c r="CZ741" s="22"/>
      <c r="DB741" s="2">
        <v>39230</v>
      </c>
      <c r="DC741">
        <v>107.25390625</v>
      </c>
      <c r="DD741" s="22">
        <f>_xll.BDH(DD$3&amp;" Govt",$A$8,DB741,DB741)</f>
        <v>1.08815</v>
      </c>
      <c r="DE741">
        <f t="shared" si="291"/>
        <v>98.565368974865606</v>
      </c>
      <c r="DF741" s="2">
        <v>39771</v>
      </c>
      <c r="DG741">
        <v>98.28515625</v>
      </c>
      <c r="DH741" s="22">
        <f>_xll.BDH(DH$3&amp;" Govt",$A$8,DF741,DF741)</f>
        <v>1.1029199999999999</v>
      </c>
      <c r="DI741">
        <f t="shared" si="292"/>
        <v>89.113585980850843</v>
      </c>
      <c r="DJ741" s="2">
        <v>40135</v>
      </c>
      <c r="DK741">
        <v>117.3125</v>
      </c>
      <c r="DL741" s="22">
        <f>_xll.BDH(DL$3&amp;" Govt",$A$8,DJ741,DJ741)</f>
        <v>1.07064</v>
      </c>
      <c r="DM741">
        <f t="shared" si="293"/>
        <v>109.57231188821639</v>
      </c>
      <c r="DP741" s="22"/>
    </row>
    <row r="742" spans="4:120" x14ac:dyDescent="0.25">
      <c r="D742" s="2"/>
      <c r="H742" s="22"/>
      <c r="I742" s="14"/>
      <c r="J742" s="2">
        <v>39226</v>
      </c>
      <c r="K742">
        <v>129.3359375</v>
      </c>
      <c r="L742" s="22">
        <f>_xll.BDH(L$3&amp;" Govt",$A$8,J742,J742)</f>
        <v>1.26814</v>
      </c>
      <c r="M742">
        <f t="shared" si="275"/>
        <v>101.98869012885012</v>
      </c>
      <c r="N742" s="2">
        <v>39226</v>
      </c>
      <c r="O742">
        <v>129.66796875</v>
      </c>
      <c r="P742" s="22">
        <f>_xll.BDH(P$3&amp;" Govt",$A$8,N742,N742)</f>
        <v>1.2492300000000001</v>
      </c>
      <c r="Q742">
        <f t="shared" si="276"/>
        <v>103.79831476189332</v>
      </c>
      <c r="R742" s="2">
        <v>39226</v>
      </c>
      <c r="S742">
        <v>129.5859375</v>
      </c>
      <c r="T742" s="22">
        <f>_xll.BDH(T$3&amp;" Govt",$A$8,R742,R742)</f>
        <v>1.2177100000000001</v>
      </c>
      <c r="U742">
        <f t="shared" si="277"/>
        <v>106.41773287564362</v>
      </c>
      <c r="V742" s="2">
        <v>39323</v>
      </c>
      <c r="W742">
        <v>105.46484375</v>
      </c>
      <c r="X742" s="22">
        <f>_xll.BDH(X$3&amp;" Govt",$A$8,V742,V742)</f>
        <v>1.0995999999999999</v>
      </c>
      <c r="Y742">
        <f t="shared" si="278"/>
        <v>95.912007775554756</v>
      </c>
      <c r="Z742" s="2">
        <v>39226</v>
      </c>
      <c r="AA742">
        <v>123.97265625</v>
      </c>
      <c r="AB742" s="22">
        <f>_xll.BDH(AB$3&amp;" Govt",$A$8,Z742,Z742)</f>
        <v>1.17713</v>
      </c>
      <c r="AC742">
        <f t="shared" si="279"/>
        <v>105.31772722638961</v>
      </c>
      <c r="AD742" s="2">
        <v>39863</v>
      </c>
      <c r="AE742">
        <v>108.40234375</v>
      </c>
      <c r="AF742" s="22">
        <f>_xll.BDH(AF$3&amp;" Govt",$A$8,AD742,AD742)</f>
        <v>1.06311</v>
      </c>
      <c r="AG742">
        <f t="shared" si="280"/>
        <v>101.96719412854738</v>
      </c>
      <c r="AH742" s="2">
        <v>39226</v>
      </c>
      <c r="AI742">
        <v>121.84375</v>
      </c>
      <c r="AJ742" s="22">
        <f>_xll.BDH(AJ$3&amp;" Govt",$A$8,AH742,AH742)</f>
        <v>1.1537999999999999</v>
      </c>
      <c r="AK742">
        <f t="shared" si="281"/>
        <v>105.60214075229676</v>
      </c>
      <c r="AN742" s="22"/>
      <c r="AP742" s="2">
        <v>39226</v>
      </c>
      <c r="AQ742">
        <v>118.71484375</v>
      </c>
      <c r="AR742" s="22">
        <f>_xll.BDH(AR$3&amp;" Govt",$A$8,AP742,AP742)</f>
        <v>1.1394500000000001</v>
      </c>
      <c r="AS742">
        <f t="shared" si="282"/>
        <v>104.18609307121856</v>
      </c>
      <c r="AV742" s="22"/>
      <c r="AX742" s="2">
        <v>39226</v>
      </c>
      <c r="AY742">
        <v>109.01953125</v>
      </c>
      <c r="AZ742" s="22">
        <f>_xll.BDH(AZ$3&amp;" Govt",$A$8,AX742,AX742)</f>
        <v>1.11548</v>
      </c>
      <c r="BA742">
        <f t="shared" si="283"/>
        <v>97.733290825474228</v>
      </c>
      <c r="BB742" s="2">
        <v>39226</v>
      </c>
      <c r="BC742">
        <v>108.76171875</v>
      </c>
      <c r="BD742" s="22">
        <f>_xll.BDH(BD$3&amp;" Govt",$A$8,BB742,BB742)</f>
        <v>1.1087800000000001</v>
      </c>
      <c r="BE742">
        <f t="shared" si="284"/>
        <v>98.091342511589303</v>
      </c>
      <c r="BH742" s="22"/>
      <c r="BJ742" s="2">
        <v>39226</v>
      </c>
      <c r="BK742">
        <v>106.52734375</v>
      </c>
      <c r="BL742" s="22">
        <f>_xll.BDH(BL$3&amp;" Govt",$A$8,BJ742,BJ742)</f>
        <v>1.0868800000000001</v>
      </c>
      <c r="BM742">
        <f t="shared" si="285"/>
        <v>98.012056298763426</v>
      </c>
      <c r="BN742" s="2">
        <v>39401</v>
      </c>
      <c r="BO742">
        <v>109.19140625</v>
      </c>
      <c r="BP742" s="22">
        <f>_xll.BDH(BP$3&amp;" Govt",$A$8,BN742,BN742)</f>
        <v>1.0902799999999999</v>
      </c>
      <c r="BQ742">
        <f t="shared" si="286"/>
        <v>100.14987549069964</v>
      </c>
      <c r="BR742" s="2">
        <v>39582</v>
      </c>
      <c r="BS742">
        <v>114.9765625</v>
      </c>
      <c r="BT742" s="22">
        <f>_xll.BDH(BT$3&amp;" Govt",$A$8,BR742,BR742)</f>
        <v>1.0923</v>
      </c>
      <c r="BU742">
        <f t="shared" si="287"/>
        <v>105.26097454911654</v>
      </c>
      <c r="BV742" s="2">
        <v>39762</v>
      </c>
      <c r="BW742">
        <v>99.25390625</v>
      </c>
      <c r="BX742" s="22">
        <f>_xll.BDH(BX$3&amp;" Govt",$A$8,BV742,BV742)</f>
        <v>1.10338</v>
      </c>
      <c r="BY742">
        <f t="shared" si="288"/>
        <v>89.954418468705242</v>
      </c>
      <c r="BZ742" s="2">
        <v>39944</v>
      </c>
      <c r="CA742">
        <v>111.77734375</v>
      </c>
      <c r="CB742" s="22">
        <f>_xll.BDH(CB$3&amp;" Govt",$A$8,BZ742,BZ742)</f>
        <v>1.0515399999999999</v>
      </c>
      <c r="CC742">
        <f t="shared" si="289"/>
        <v>106.29870832303099</v>
      </c>
      <c r="CD742" s="2">
        <v>40126</v>
      </c>
      <c r="CE742">
        <v>117.34375</v>
      </c>
      <c r="CF742" s="22">
        <f>_xll.BDH(CF$3&amp;" Govt",$A$8,CD742,CD742)</f>
        <v>1.0704400000000001</v>
      </c>
      <c r="CG742">
        <f t="shared" si="290"/>
        <v>109.62197787825566</v>
      </c>
      <c r="CJ742" s="22"/>
      <c r="CN742" s="22"/>
      <c r="CR742" s="22"/>
      <c r="CV742" s="22"/>
      <c r="CZ742" s="22"/>
      <c r="DB742" s="2">
        <v>39231</v>
      </c>
      <c r="DC742">
        <v>107</v>
      </c>
      <c r="DD742" s="22">
        <f>_xll.BDH(DD$3&amp;" Govt",$A$8,DB742,DB742)</f>
        <v>1.08847</v>
      </c>
      <c r="DE742">
        <f t="shared" si="291"/>
        <v>98.30312273190809</v>
      </c>
      <c r="DF742" s="2">
        <v>39772</v>
      </c>
      <c r="DG742">
        <v>98.40625</v>
      </c>
      <c r="DH742" s="22">
        <f>_xll.BDH(DH$3&amp;" Govt",$A$8,DF742,DF742)</f>
        <v>1.10287</v>
      </c>
      <c r="DI742">
        <f t="shared" si="292"/>
        <v>89.227424809814394</v>
      </c>
      <c r="DJ742" s="2">
        <v>40136</v>
      </c>
      <c r="DK742">
        <v>117.35546875</v>
      </c>
      <c r="DL742" s="22">
        <f>_xll.BDH(DL$3&amp;" Govt",$A$8,DJ742,DJ742)</f>
        <v>1.0706599999999999</v>
      </c>
      <c r="DM742">
        <f t="shared" si="293"/>
        <v>109.61039802551697</v>
      </c>
      <c r="DP742" s="22"/>
    </row>
    <row r="743" spans="4:120" x14ac:dyDescent="0.25">
      <c r="D743" s="2"/>
      <c r="H743" s="22"/>
      <c r="I743" s="14"/>
      <c r="J743" s="2">
        <v>39227</v>
      </c>
      <c r="K743">
        <v>129.45703125</v>
      </c>
      <c r="L743" s="22">
        <f>_xll.BDH(L$3&amp;" Govt",$A$8,J743,J743)</f>
        <v>1.26851</v>
      </c>
      <c r="M743">
        <f t="shared" si="275"/>
        <v>102.05440339453374</v>
      </c>
      <c r="N743" s="2">
        <v>39227</v>
      </c>
      <c r="O743">
        <v>129.734375</v>
      </c>
      <c r="P743" s="22">
        <f>_xll.BDH(P$3&amp;" Govt",$A$8,N743,N743)</f>
        <v>1.2496</v>
      </c>
      <c r="Q743">
        <f t="shared" si="276"/>
        <v>103.82072263124199</v>
      </c>
      <c r="R743" s="2">
        <v>39227</v>
      </c>
      <c r="S743">
        <v>129.62109375</v>
      </c>
      <c r="T743" s="22">
        <f>_xll.BDH(T$3&amp;" Govt",$A$8,R743,R743)</f>
        <v>1.21807</v>
      </c>
      <c r="U743">
        <f t="shared" si="277"/>
        <v>106.41514342361276</v>
      </c>
      <c r="V743" s="2">
        <v>39324</v>
      </c>
      <c r="W743">
        <v>105.66015625</v>
      </c>
      <c r="X743" s="22">
        <f>_xll.BDH(X$3&amp;" Govt",$A$8,V743,V743)</f>
        <v>1.0996600000000001</v>
      </c>
      <c r="Y743">
        <f t="shared" si="278"/>
        <v>96.084386310314088</v>
      </c>
      <c r="Z743" s="2">
        <v>39227</v>
      </c>
      <c r="AA743">
        <v>124.03515625</v>
      </c>
      <c r="AB743" s="22">
        <f>_xll.BDH(AB$3&amp;" Govt",$A$8,Z743,Z743)</f>
        <v>1.17747</v>
      </c>
      <c r="AC743">
        <f t="shared" si="279"/>
        <v>105.340396145974</v>
      </c>
      <c r="AD743" s="2">
        <v>39864</v>
      </c>
      <c r="AE743">
        <v>108.4375</v>
      </c>
      <c r="AF743" s="22">
        <f>_xll.BDH(AF$3&amp;" Govt",$A$8,AD743,AD743)</f>
        <v>1.06271</v>
      </c>
      <c r="AG743">
        <f t="shared" si="280"/>
        <v>102.03865588918896</v>
      </c>
      <c r="AH743" s="2">
        <v>39227</v>
      </c>
      <c r="AI743">
        <v>121.8671875</v>
      </c>
      <c r="AJ743" s="22">
        <f>_xll.BDH(AJ$3&amp;" Govt",$A$8,AH743,AH743)</f>
        <v>1.1541399999999999</v>
      </c>
      <c r="AK743">
        <f t="shared" si="281"/>
        <v>105.59133857244356</v>
      </c>
      <c r="AN743" s="22"/>
      <c r="AP743" s="2">
        <v>39227</v>
      </c>
      <c r="AQ743">
        <v>118.765625</v>
      </c>
      <c r="AR743" s="22">
        <f>_xll.BDH(AR$3&amp;" Govt",$A$8,AP743,AP743)</f>
        <v>1.1397900000000001</v>
      </c>
      <c r="AS743">
        <f t="shared" si="282"/>
        <v>104.199567464182</v>
      </c>
      <c r="AV743" s="22"/>
      <c r="AX743" s="2">
        <v>39227</v>
      </c>
      <c r="AY743">
        <v>109.046875</v>
      </c>
      <c r="AZ743" s="22">
        <f>_xll.BDH(AZ$3&amp;" Govt",$A$8,AX743,AX743)</f>
        <v>1.1157999999999999</v>
      </c>
      <c r="BA743">
        <f t="shared" si="283"/>
        <v>97.729767879548319</v>
      </c>
      <c r="BB743" s="2">
        <v>39227</v>
      </c>
      <c r="BC743">
        <v>108.79296875</v>
      </c>
      <c r="BD743" s="22">
        <f>_xll.BDH(BD$3&amp;" Govt",$A$8,BB743,BB743)</f>
        <v>1.1091</v>
      </c>
      <c r="BE743">
        <f t="shared" si="284"/>
        <v>98.091216977729687</v>
      </c>
      <c r="BH743" s="22"/>
      <c r="BJ743" s="2">
        <v>39227</v>
      </c>
      <c r="BK743">
        <v>106.55859375</v>
      </c>
      <c r="BL743" s="22">
        <f>_xll.BDH(BL$3&amp;" Govt",$A$8,BJ743,BJ743)</f>
        <v>1.0871999999999999</v>
      </c>
      <c r="BM743">
        <f t="shared" si="285"/>
        <v>98.011951572847693</v>
      </c>
      <c r="BN743" s="2">
        <v>39402</v>
      </c>
      <c r="BO743">
        <v>109.1015625</v>
      </c>
      <c r="BP743" s="22">
        <f>_xll.BDH(BP$3&amp;" Govt",$A$8,BN743,BN743)</f>
        <v>1.0903799999999999</v>
      </c>
      <c r="BQ743">
        <f t="shared" si="286"/>
        <v>100.05829389754031</v>
      </c>
      <c r="BR743" s="2">
        <v>39583</v>
      </c>
      <c r="BS743">
        <v>115.6640625</v>
      </c>
      <c r="BT743" s="22">
        <f>_xll.BDH(BT$3&amp;" Govt",$A$8,BR743,BR743)</f>
        <v>1.0926</v>
      </c>
      <c r="BU743">
        <f t="shared" si="287"/>
        <v>105.86130560131795</v>
      </c>
      <c r="BV743" s="2">
        <v>39763</v>
      </c>
      <c r="BW743">
        <v>99.25390625</v>
      </c>
      <c r="BX743" s="22">
        <f>_xll.BDH(BX$3&amp;" Govt",$A$8,BV743,BV743)</f>
        <v>1.1033200000000001</v>
      </c>
      <c r="BY743">
        <f t="shared" si="288"/>
        <v>89.959310308885904</v>
      </c>
      <c r="BZ743" s="2">
        <v>39945</v>
      </c>
      <c r="CA743">
        <v>111.859375</v>
      </c>
      <c r="CB743" s="22">
        <f>_xll.BDH(CB$3&amp;" Govt",$A$8,BZ743,BZ743)</f>
        <v>1.05162</v>
      </c>
      <c r="CC743">
        <f t="shared" si="289"/>
        <v>106.36862650006657</v>
      </c>
      <c r="CD743" s="2">
        <v>40127</v>
      </c>
      <c r="CE743">
        <v>117.265625</v>
      </c>
      <c r="CF743" s="22">
        <f>_xll.BDH(CF$3&amp;" Govt",$A$8,CD743,CD743)</f>
        <v>1.07046</v>
      </c>
      <c r="CG743">
        <f t="shared" si="290"/>
        <v>109.54694710685126</v>
      </c>
      <c r="CJ743" s="22"/>
      <c r="CN743" s="22"/>
      <c r="CR743" s="22"/>
      <c r="CV743" s="22"/>
      <c r="CZ743" s="22"/>
      <c r="DB743" s="2">
        <v>39232</v>
      </c>
      <c r="DC743">
        <v>107.27734375</v>
      </c>
      <c r="DD743" s="22">
        <f>_xll.BDH(DD$3&amp;" Govt",$A$8,DB743,DB743)</f>
        <v>1.0887800000000001</v>
      </c>
      <c r="DE743">
        <f t="shared" si="291"/>
        <v>98.529862552581776</v>
      </c>
      <c r="DF743" s="2">
        <v>39773</v>
      </c>
      <c r="DG743">
        <v>98.41015625</v>
      </c>
      <c r="DH743" s="22">
        <f>_xll.BDH(DH$3&amp;" Govt",$A$8,DF743,DF743)</f>
        <v>1.1028199999999999</v>
      </c>
      <c r="DI743">
        <f t="shared" si="292"/>
        <v>89.235012286683244</v>
      </c>
      <c r="DL743" s="22"/>
      <c r="DP743" s="22"/>
    </row>
    <row r="744" spans="4:120" x14ac:dyDescent="0.25">
      <c r="D744" s="2"/>
      <c r="H744" s="22"/>
      <c r="I744" s="14"/>
      <c r="J744" s="2">
        <v>39230</v>
      </c>
      <c r="K744">
        <v>129.45703125</v>
      </c>
      <c r="L744" s="22">
        <f>_xll.BDH(L$3&amp;" Govt",$A$8,J744,J744)</f>
        <v>1.26962</v>
      </c>
      <c r="M744">
        <f t="shared" si="275"/>
        <v>101.96517954191017</v>
      </c>
      <c r="N744" s="2">
        <v>39230</v>
      </c>
      <c r="O744">
        <v>129.734375</v>
      </c>
      <c r="P744" s="22">
        <f>_xll.BDH(P$3&amp;" Govt",$A$8,N744,N744)</f>
        <v>1.2506900000000001</v>
      </c>
      <c r="Q744">
        <f t="shared" si="276"/>
        <v>103.73024090701932</v>
      </c>
      <c r="R744" s="2">
        <v>39230</v>
      </c>
      <c r="S744">
        <v>129.62109375</v>
      </c>
      <c r="T744" s="22">
        <f>_xll.BDH(T$3&amp;" Govt",$A$8,R744,R744)</f>
        <v>1.21913</v>
      </c>
      <c r="U744">
        <f t="shared" si="277"/>
        <v>106.32261838360142</v>
      </c>
      <c r="V744" s="2">
        <v>39325</v>
      </c>
      <c r="W744">
        <v>105.609375</v>
      </c>
      <c r="X744" s="22">
        <f>_xll.BDH(X$3&amp;" Govt",$A$8,V744,V744)</f>
        <v>1.0997300000000001</v>
      </c>
      <c r="Y744">
        <f t="shared" si="278"/>
        <v>96.032094241313771</v>
      </c>
      <c r="Z744" s="2">
        <v>39230</v>
      </c>
      <c r="AA744">
        <v>124.03515625</v>
      </c>
      <c r="AB744" s="22">
        <f>_xll.BDH(AB$3&amp;" Govt",$A$8,Z744,Z744)</f>
        <v>1.1785000000000001</v>
      </c>
      <c r="AC744">
        <f t="shared" si="279"/>
        <v>105.24832944420874</v>
      </c>
      <c r="AD744" s="2">
        <v>39867</v>
      </c>
      <c r="AE744">
        <v>108.3359375</v>
      </c>
      <c r="AF744" s="22">
        <f>_xll.BDH(AF$3&amp;" Govt",$A$8,AD744,AD744)</f>
        <v>1.0615300000000001</v>
      </c>
      <c r="AG744">
        <f t="shared" si="280"/>
        <v>102.05640679019905</v>
      </c>
      <c r="AH744" s="2">
        <v>39230</v>
      </c>
      <c r="AI744">
        <v>121.8671875</v>
      </c>
      <c r="AJ744" s="22">
        <f>_xll.BDH(AJ$3&amp;" Govt",$A$8,AH744,AH744)</f>
        <v>1.1551499999999999</v>
      </c>
      <c r="AK744">
        <f t="shared" si="281"/>
        <v>105.49901527940095</v>
      </c>
      <c r="AN744" s="22"/>
      <c r="AP744" s="2">
        <v>39230</v>
      </c>
      <c r="AQ744">
        <v>118.765625</v>
      </c>
      <c r="AR744" s="22">
        <f>_xll.BDH(AR$3&amp;" Govt",$A$8,AP744,AP744)</f>
        <v>1.1407799999999999</v>
      </c>
      <c r="AS744">
        <f t="shared" si="282"/>
        <v>104.10914023738145</v>
      </c>
      <c r="AV744" s="22"/>
      <c r="AX744" s="2">
        <v>39230</v>
      </c>
      <c r="AY744">
        <v>109.046875</v>
      </c>
      <c r="AZ744" s="22">
        <f>_xll.BDH(AZ$3&amp;" Govt",$A$8,AX744,AX744)</f>
        <v>1.1167799999999999</v>
      </c>
      <c r="BA744">
        <f t="shared" si="283"/>
        <v>97.644007772345503</v>
      </c>
      <c r="BB744" s="2">
        <v>39230</v>
      </c>
      <c r="BC744">
        <v>108.79296875</v>
      </c>
      <c r="BD744" s="22">
        <f>_xll.BDH(BD$3&amp;" Govt",$A$8,BB744,BB744)</f>
        <v>1.1100699999999999</v>
      </c>
      <c r="BE744">
        <f t="shared" si="284"/>
        <v>98.005503031340382</v>
      </c>
      <c r="BH744" s="22"/>
      <c r="BJ744" s="2">
        <v>39230</v>
      </c>
      <c r="BK744">
        <v>106.55859375</v>
      </c>
      <c r="BL744" s="22">
        <f>_xll.BDH(BL$3&amp;" Govt",$A$8,BJ744,BJ744)</f>
        <v>1.08815</v>
      </c>
      <c r="BM744">
        <f t="shared" si="285"/>
        <v>97.926383081376656</v>
      </c>
      <c r="BN744" s="2">
        <v>39405</v>
      </c>
      <c r="BO744">
        <v>110.05078125</v>
      </c>
      <c r="BP744" s="22">
        <f>_xll.BDH(BP$3&amp;" Govt",$A$8,BN744,BN744)</f>
        <v>1.0906800000000001</v>
      </c>
      <c r="BQ744">
        <f t="shared" si="286"/>
        <v>100.9010720376279</v>
      </c>
      <c r="BR744" s="2">
        <v>39584</v>
      </c>
      <c r="BS744">
        <v>115.7421875</v>
      </c>
      <c r="BT744" s="22">
        <f>_xll.BDH(BT$3&amp;" Govt",$A$8,BR744,BR744)</f>
        <v>1.09291</v>
      </c>
      <c r="BU744">
        <f t="shared" si="287"/>
        <v>105.90276189256205</v>
      </c>
      <c r="BV744" s="2">
        <v>39764</v>
      </c>
      <c r="BW744">
        <v>99.4453125</v>
      </c>
      <c r="BX744" s="22">
        <f>_xll.BDH(BX$3&amp;" Govt",$A$8,BV744,BV744)</f>
        <v>1.10327</v>
      </c>
      <c r="BY744">
        <f t="shared" si="288"/>
        <v>90.13687719234639</v>
      </c>
      <c r="BZ744" s="2">
        <v>39946</v>
      </c>
      <c r="CA744">
        <v>111.859375</v>
      </c>
      <c r="CB744" s="22">
        <f>_xll.BDH(CB$3&amp;" Govt",$A$8,BZ744,BZ744)</f>
        <v>1.0517000000000001</v>
      </c>
      <c r="CC744">
        <f t="shared" si="289"/>
        <v>106.36053532376152</v>
      </c>
      <c r="CD744" s="2">
        <v>40128</v>
      </c>
      <c r="CE744">
        <v>117.265625</v>
      </c>
      <c r="CF744" s="22">
        <f>_xll.BDH(CF$3&amp;" Govt",$A$8,CD744,CD744)</f>
        <v>1.0704899999999999</v>
      </c>
      <c r="CG744">
        <f t="shared" si="290"/>
        <v>109.54387710300891</v>
      </c>
      <c r="CJ744" s="22"/>
      <c r="CN744" s="22"/>
      <c r="CR744" s="22"/>
      <c r="CV744" s="22"/>
      <c r="CZ744" s="22"/>
      <c r="DB744" s="2">
        <v>39233</v>
      </c>
      <c r="DC744">
        <v>107.625</v>
      </c>
      <c r="DD744" s="22">
        <f>_xll.BDH(DD$3&amp;" Govt",$A$8,DB744,DB744)</f>
        <v>1.0891</v>
      </c>
      <c r="DE744">
        <f t="shared" si="291"/>
        <v>98.820126710127639</v>
      </c>
      <c r="DF744" s="2">
        <v>39776</v>
      </c>
      <c r="DG744">
        <v>98.4140625</v>
      </c>
      <c r="DH744" s="22">
        <f>_xll.BDH(DH$3&amp;" Govt",$A$8,DF744,DF744)</f>
        <v>1.10266</v>
      </c>
      <c r="DI744">
        <f t="shared" si="292"/>
        <v>89.251503183211511</v>
      </c>
      <c r="DL744" s="22"/>
      <c r="DP744" s="22"/>
    </row>
    <row r="745" spans="4:120" x14ac:dyDescent="0.25">
      <c r="D745" s="2"/>
      <c r="H745" s="22"/>
      <c r="I745" s="14"/>
      <c r="J745" s="2">
        <v>39231</v>
      </c>
      <c r="K745">
        <v>129.38671875</v>
      </c>
      <c r="L745" s="22">
        <f>_xll.BDH(L$3&amp;" Govt",$A$8,J745,J745)</f>
        <v>1.26999</v>
      </c>
      <c r="M745">
        <f t="shared" si="275"/>
        <v>101.88010830793944</v>
      </c>
      <c r="N745" s="2">
        <v>39231</v>
      </c>
      <c r="O745">
        <v>129.62890625</v>
      </c>
      <c r="P745" s="22">
        <f>_xll.BDH(P$3&amp;" Govt",$A$8,N745,N745)</f>
        <v>1.25105</v>
      </c>
      <c r="Q745">
        <f t="shared" si="276"/>
        <v>103.61608748651133</v>
      </c>
      <c r="R745" s="2">
        <v>39231</v>
      </c>
      <c r="S745">
        <v>129.42578125</v>
      </c>
      <c r="T745" s="22">
        <f>_xll.BDH(T$3&amp;" Govt",$A$8,R745,R745)</f>
        <v>1.21949</v>
      </c>
      <c r="U745">
        <f t="shared" si="277"/>
        <v>106.13107221051423</v>
      </c>
      <c r="V745" s="2">
        <v>39328</v>
      </c>
      <c r="W745">
        <v>105.609375</v>
      </c>
      <c r="X745" s="22">
        <f>_xll.BDH(X$3&amp;" Govt",$A$8,V745,V745)</f>
        <v>1.09978</v>
      </c>
      <c r="Y745">
        <f t="shared" si="278"/>
        <v>96.02772827292732</v>
      </c>
      <c r="Z745" s="2">
        <v>39231</v>
      </c>
      <c r="AA745">
        <v>123.8046875</v>
      </c>
      <c r="AB745" s="22">
        <f>_xll.BDH(AB$3&amp;" Govt",$A$8,Z745,Z745)</f>
        <v>1.17885</v>
      </c>
      <c r="AC745">
        <f t="shared" si="279"/>
        <v>105.02157823302372</v>
      </c>
      <c r="AD745" s="2">
        <v>39868</v>
      </c>
      <c r="AE745">
        <v>108.10546875</v>
      </c>
      <c r="AF745" s="22">
        <f>_xll.BDH(AF$3&amp;" Govt",$A$8,AD745,AD745)</f>
        <v>1.0611299999999999</v>
      </c>
      <c r="AG745">
        <f t="shared" si="280"/>
        <v>101.87768581606402</v>
      </c>
      <c r="AH745" s="2">
        <v>39231</v>
      </c>
      <c r="AI745">
        <v>121.53515625</v>
      </c>
      <c r="AJ745" s="22">
        <f>_xll.BDH(AJ$3&amp;" Govt",$A$8,AH745,AH745)</f>
        <v>1.1554800000000001</v>
      </c>
      <c r="AK745">
        <f t="shared" si="281"/>
        <v>105.18153170111123</v>
      </c>
      <c r="AN745" s="22"/>
      <c r="AP745" s="2">
        <v>39231</v>
      </c>
      <c r="AQ745">
        <v>118.4375</v>
      </c>
      <c r="AR745" s="22">
        <f>_xll.BDH(AR$3&amp;" Govt",$A$8,AP745,AP745)</f>
        <v>1.1411199999999999</v>
      </c>
      <c r="AS745">
        <f t="shared" si="282"/>
        <v>103.79057417274258</v>
      </c>
      <c r="AV745" s="22"/>
      <c r="AX745" s="2">
        <v>39231</v>
      </c>
      <c r="AY745">
        <v>108.734375</v>
      </c>
      <c r="AZ745" s="22">
        <f>_xll.BDH(AZ$3&amp;" Govt",$A$8,AX745,AX745)</f>
        <v>1.11711</v>
      </c>
      <c r="BA745">
        <f t="shared" si="283"/>
        <v>97.335423548262924</v>
      </c>
      <c r="BB745" s="2">
        <v>39231</v>
      </c>
      <c r="BC745">
        <v>108.48046875</v>
      </c>
      <c r="BD745" s="22">
        <f>_xll.BDH(BD$3&amp;" Govt",$A$8,BB745,BB745)</f>
        <v>1.1104000000000001</v>
      </c>
      <c r="BE745">
        <f t="shared" si="284"/>
        <v>97.694946640850134</v>
      </c>
      <c r="BH745" s="22"/>
      <c r="BJ745" s="2">
        <v>39231</v>
      </c>
      <c r="BK745">
        <v>106.25390625</v>
      </c>
      <c r="BL745" s="22">
        <f>_xll.BDH(BL$3&amp;" Govt",$A$8,BJ745,BJ745)</f>
        <v>1.08847</v>
      </c>
      <c r="BM745">
        <f t="shared" si="285"/>
        <v>97.617670905031829</v>
      </c>
      <c r="BN745" s="2">
        <v>39406</v>
      </c>
      <c r="BO745">
        <v>109.98046875</v>
      </c>
      <c r="BP745" s="22">
        <f>_xll.BDH(BP$3&amp;" Govt",$A$8,BN745,BN745)</f>
        <v>1.0907800000000001</v>
      </c>
      <c r="BQ745">
        <f t="shared" si="286"/>
        <v>100.82736092520948</v>
      </c>
      <c r="BR745" s="2">
        <v>39587</v>
      </c>
      <c r="BS745">
        <v>116.10546875</v>
      </c>
      <c r="BT745" s="22">
        <f>_xll.BDH(BT$3&amp;" Govt",$A$8,BR745,BR745)</f>
        <v>1.09382</v>
      </c>
      <c r="BU745">
        <f t="shared" si="287"/>
        <v>106.1467780347772</v>
      </c>
      <c r="BV745" s="2">
        <v>39765</v>
      </c>
      <c r="BW745">
        <v>99.05078125</v>
      </c>
      <c r="BX745" s="22">
        <f>_xll.BDH(BX$3&amp;" Govt",$A$8,BV745,BV745)</f>
        <v>1.1032200000000001</v>
      </c>
      <c r="BY745">
        <f t="shared" si="288"/>
        <v>89.783344437192937</v>
      </c>
      <c r="BZ745" s="2">
        <v>39947</v>
      </c>
      <c r="CA745">
        <v>111.9765625</v>
      </c>
      <c r="CB745" s="22">
        <f>_xll.BDH(CB$3&amp;" Govt",$A$8,BZ745,BZ745)</f>
        <v>1.0517799999999999</v>
      </c>
      <c r="CC745">
        <f t="shared" si="289"/>
        <v>106.46386364068532</v>
      </c>
      <c r="CD745" s="2">
        <v>40129</v>
      </c>
      <c r="CE745">
        <v>117.1875</v>
      </c>
      <c r="CF745" s="22">
        <f>_xll.BDH(CF$3&amp;" Govt",$A$8,CD745,CD745)</f>
        <v>1.0705100000000001</v>
      </c>
      <c r="CG745">
        <f t="shared" si="290"/>
        <v>109.46885129517706</v>
      </c>
      <c r="CJ745" s="22"/>
      <c r="CN745" s="22"/>
      <c r="CR745" s="22"/>
      <c r="CV745" s="22"/>
      <c r="CZ745" s="22"/>
      <c r="DB745" s="2">
        <v>39234</v>
      </c>
      <c r="DC745">
        <v>107.1015625</v>
      </c>
      <c r="DD745" s="22">
        <f>_xll.BDH(DD$3&amp;" Govt",$A$8,DB745,DB745)</f>
        <v>1.0894200000000001</v>
      </c>
      <c r="DE745">
        <f t="shared" si="291"/>
        <v>98.310626296561466</v>
      </c>
      <c r="DF745" s="2">
        <v>39777</v>
      </c>
      <c r="DG745">
        <v>91.91015625</v>
      </c>
      <c r="DH745" s="22">
        <f>_xll.BDH(DH$3&amp;" Govt",$A$8,DF745,DF745)</f>
        <v>1.1026100000000001</v>
      </c>
      <c r="DI745">
        <f t="shared" si="292"/>
        <v>83.356904299797748</v>
      </c>
      <c r="DL745" s="22"/>
      <c r="DP745" s="22"/>
    </row>
    <row r="746" spans="4:120" x14ac:dyDescent="0.25">
      <c r="D746" s="2"/>
      <c r="H746" s="22"/>
      <c r="I746" s="14"/>
      <c r="J746" s="2">
        <v>39232</v>
      </c>
      <c r="K746">
        <v>129.37890625</v>
      </c>
      <c r="L746" s="22">
        <f>_xll.BDH(L$3&amp;" Govt",$A$8,J746,J746)</f>
        <v>1.2703599999999999</v>
      </c>
      <c r="M746">
        <f t="shared" si="275"/>
        <v>101.84428528133758</v>
      </c>
      <c r="N746" s="2">
        <v>39232</v>
      </c>
      <c r="O746">
        <v>129.62109375</v>
      </c>
      <c r="P746" s="22">
        <f>_xll.BDH(P$3&amp;" Govt",$A$8,N746,N746)</f>
        <v>1.25142</v>
      </c>
      <c r="Q746">
        <f t="shared" si="276"/>
        <v>103.57920901855492</v>
      </c>
      <c r="R746" s="2">
        <v>39232</v>
      </c>
      <c r="S746">
        <v>129.44140625</v>
      </c>
      <c r="T746" s="22">
        <f>_xll.BDH(T$3&amp;" Govt",$A$8,R746,R746)</f>
        <v>1.21984</v>
      </c>
      <c r="U746">
        <f t="shared" si="277"/>
        <v>106.11342983506033</v>
      </c>
      <c r="V746" s="2">
        <v>39329</v>
      </c>
      <c r="W746">
        <v>105.66015625</v>
      </c>
      <c r="X746" s="22">
        <f>_xll.BDH(X$3&amp;" Govt",$A$8,V746,V746)</f>
        <v>1.0997699999999999</v>
      </c>
      <c r="Y746">
        <f t="shared" si="278"/>
        <v>96.074775862225749</v>
      </c>
      <c r="Z746" s="2">
        <v>39232</v>
      </c>
      <c r="AA746">
        <v>123.796875</v>
      </c>
      <c r="AB746" s="22">
        <f>_xll.BDH(AB$3&amp;" Govt",$A$8,Z746,Z746)</f>
        <v>1.17919</v>
      </c>
      <c r="AC746">
        <f t="shared" si="279"/>
        <v>104.98467168140843</v>
      </c>
      <c r="AD746" s="2">
        <v>39869</v>
      </c>
      <c r="AE746">
        <v>108.12109375</v>
      </c>
      <c r="AF746" s="22">
        <f>_xll.BDH(AF$3&amp;" Govt",$A$8,AD746,AD746)</f>
        <v>1.06074</v>
      </c>
      <c r="AG746">
        <f t="shared" si="280"/>
        <v>101.929873248864</v>
      </c>
      <c r="AH746" s="2">
        <v>39232</v>
      </c>
      <c r="AI746">
        <v>121.59765625</v>
      </c>
      <c r="AJ746" s="22">
        <f>_xll.BDH(AJ$3&amp;" Govt",$A$8,AH746,AH746)</f>
        <v>1.1558200000000001</v>
      </c>
      <c r="AK746">
        <f t="shared" si="281"/>
        <v>105.20466530255575</v>
      </c>
      <c r="AN746" s="22"/>
      <c r="AP746" s="2">
        <v>39232</v>
      </c>
      <c r="AQ746">
        <v>118.4609375</v>
      </c>
      <c r="AR746" s="22">
        <f>_xll.BDH(AR$3&amp;" Govt",$A$8,AP746,AP746)</f>
        <v>1.1414500000000001</v>
      </c>
      <c r="AS746">
        <f t="shared" si="282"/>
        <v>103.78110079285119</v>
      </c>
      <c r="AV746" s="22"/>
      <c r="AX746" s="2">
        <v>39232</v>
      </c>
      <c r="AY746">
        <v>108.80859375</v>
      </c>
      <c r="AZ746" s="22">
        <f>_xll.BDH(AZ$3&amp;" Govt",$A$8,AX746,AX746)</f>
        <v>1.1174299999999999</v>
      </c>
      <c r="BA746">
        <f t="shared" si="283"/>
        <v>97.373968615483747</v>
      </c>
      <c r="BB746" s="2">
        <v>39232</v>
      </c>
      <c r="BC746">
        <v>108.5703125</v>
      </c>
      <c r="BD746" s="22">
        <f>_xll.BDH(BD$3&amp;" Govt",$A$8,BB746,BB746)</f>
        <v>1.1107199999999999</v>
      </c>
      <c r="BE746">
        <f t="shared" si="284"/>
        <v>97.747688436329597</v>
      </c>
      <c r="BH746" s="22"/>
      <c r="BJ746" s="2">
        <v>39232</v>
      </c>
      <c r="BK746">
        <v>106.34375</v>
      </c>
      <c r="BL746" s="22">
        <f>_xll.BDH(BL$3&amp;" Govt",$A$8,BJ746,BJ746)</f>
        <v>1.0887800000000001</v>
      </c>
      <c r="BM746">
        <f t="shared" si="285"/>
        <v>97.672394790499453</v>
      </c>
      <c r="BN746" s="2">
        <v>39407</v>
      </c>
      <c r="BO746">
        <v>110.625</v>
      </c>
      <c r="BP746" s="22">
        <f>_xll.BDH(BP$3&amp;" Govt",$A$8,BN746,BN746)</f>
        <v>1.0908800000000001</v>
      </c>
      <c r="BQ746">
        <f t="shared" si="286"/>
        <v>101.4089542387797</v>
      </c>
      <c r="BR746" s="2">
        <v>39588</v>
      </c>
      <c r="BS746">
        <v>116.62109375</v>
      </c>
      <c r="BT746" s="22">
        <f>_xll.BDH(BT$3&amp;" Govt",$A$8,BR746,BR746)</f>
        <v>1.09412</v>
      </c>
      <c r="BU746">
        <f t="shared" si="287"/>
        <v>106.58894248345703</v>
      </c>
      <c r="BV746" s="2">
        <v>39766</v>
      </c>
      <c r="BW746">
        <v>99.609375</v>
      </c>
      <c r="BX746" s="22">
        <f>_xll.BDH(BX$3&amp;" Govt",$A$8,BV746,BV746)</f>
        <v>1.10317</v>
      </c>
      <c r="BY746">
        <f t="shared" si="288"/>
        <v>90.293767053128718</v>
      </c>
      <c r="BZ746" s="2">
        <v>39948</v>
      </c>
      <c r="CA746">
        <v>112.0234375</v>
      </c>
      <c r="CB746" s="22">
        <f>_xll.BDH(CB$3&amp;" Govt",$A$8,BZ746,BZ746)</f>
        <v>1.0518700000000001</v>
      </c>
      <c r="CC746">
        <f t="shared" si="289"/>
        <v>106.49931788148724</v>
      </c>
      <c r="CD746" s="2">
        <v>40130</v>
      </c>
      <c r="CE746">
        <v>117.28515625</v>
      </c>
      <c r="CF746" s="22">
        <f>_xll.BDH(CF$3&amp;" Govt",$A$8,CD746,CD746)</f>
        <v>1.07053</v>
      </c>
      <c r="CG746">
        <f t="shared" si="290"/>
        <v>109.55802849990192</v>
      </c>
      <c r="CJ746" s="22"/>
      <c r="CN746" s="22"/>
      <c r="CR746" s="22"/>
      <c r="CV746" s="22"/>
      <c r="CZ746" s="22"/>
      <c r="DB746" s="2">
        <v>39237</v>
      </c>
      <c r="DC746">
        <v>107.57421875</v>
      </c>
      <c r="DD746" s="22">
        <f>_xll.BDH(DD$3&amp;" Govt",$A$8,DB746,DB746)</f>
        <v>1.09013</v>
      </c>
      <c r="DE746">
        <f t="shared" si="291"/>
        <v>98.680174612202208</v>
      </c>
      <c r="DF746" s="2">
        <v>39778</v>
      </c>
      <c r="DG746">
        <v>92.0625</v>
      </c>
      <c r="DH746" s="22">
        <f>_xll.BDH(DH$3&amp;" Govt",$A$8,DF746,DF746)</f>
        <v>1.10256</v>
      </c>
      <c r="DI746">
        <f t="shared" si="292"/>
        <v>83.498857205050072</v>
      </c>
      <c r="DL746" s="22"/>
      <c r="DP746" s="22"/>
    </row>
    <row r="747" spans="4:120" x14ac:dyDescent="0.25">
      <c r="D747" s="2"/>
      <c r="H747" s="22"/>
      <c r="I747" s="14"/>
      <c r="J747" s="2">
        <v>39233</v>
      </c>
      <c r="K747">
        <v>129.41015625</v>
      </c>
      <c r="L747" s="22">
        <f>_xll.BDH(L$3&amp;" Govt",$A$8,J747,J747)</f>
        <v>1.2707299999999999</v>
      </c>
      <c r="M747">
        <f t="shared" si="275"/>
        <v>101.8392233204536</v>
      </c>
      <c r="N747" s="2">
        <v>39233</v>
      </c>
      <c r="O747">
        <v>129.5546875</v>
      </c>
      <c r="P747" s="22">
        <f>_xll.BDH(P$3&amp;" Govt",$A$8,N747,N747)</f>
        <v>1.2517800000000001</v>
      </c>
      <c r="Q747">
        <f t="shared" si="276"/>
        <v>103.49637116745753</v>
      </c>
      <c r="R747" s="2">
        <v>39233</v>
      </c>
      <c r="S747">
        <v>129.4140625</v>
      </c>
      <c r="T747" s="22">
        <f>_xll.BDH(T$3&amp;" Govt",$A$8,R747,R747)</f>
        <v>1.2202</v>
      </c>
      <c r="U747">
        <f t="shared" si="277"/>
        <v>106.05971357154566</v>
      </c>
      <c r="V747" s="2">
        <v>39330</v>
      </c>
      <c r="W747">
        <v>105.9375</v>
      </c>
      <c r="X747" s="22">
        <f>_xll.BDH(X$3&amp;" Govt",$A$8,V747,V747)</f>
        <v>1.0997600000000001</v>
      </c>
      <c r="Y747">
        <f t="shared" si="278"/>
        <v>96.32783516403579</v>
      </c>
      <c r="Z747" s="2">
        <v>39233</v>
      </c>
      <c r="AA747">
        <v>123.7734375</v>
      </c>
      <c r="AB747" s="22">
        <f>_xll.BDH(AB$3&amp;" Govt",$A$8,Z747,Z747)</f>
        <v>1.17953</v>
      </c>
      <c r="AC747">
        <f t="shared" si="279"/>
        <v>104.93453960475783</v>
      </c>
      <c r="AD747" s="2">
        <v>39870</v>
      </c>
      <c r="AE747">
        <v>108.16796875</v>
      </c>
      <c r="AF747" s="22">
        <f>_xll.BDH(AF$3&amp;" Govt",$A$8,AD747,AD747)</f>
        <v>1.0603400000000001</v>
      </c>
      <c r="AG747">
        <f t="shared" si="280"/>
        <v>102.01253253673349</v>
      </c>
      <c r="AH747" s="2">
        <v>39233</v>
      </c>
      <c r="AI747">
        <v>121.5703125</v>
      </c>
      <c r="AJ747" s="22">
        <f>_xll.BDH(AJ$3&amp;" Govt",$A$8,AH747,AH747)</f>
        <v>1.1561600000000001</v>
      </c>
      <c r="AK747">
        <f t="shared" si="281"/>
        <v>105.15007654649875</v>
      </c>
      <c r="AN747" s="22"/>
      <c r="AP747" s="2">
        <v>39233</v>
      </c>
      <c r="AQ747">
        <v>118.453125</v>
      </c>
      <c r="AR747" s="22">
        <f>_xll.BDH(AR$3&amp;" Govt",$A$8,AP747,AP747)</f>
        <v>1.14178</v>
      </c>
      <c r="AS747">
        <f t="shared" si="282"/>
        <v>103.74426334320097</v>
      </c>
      <c r="AV747" s="22"/>
      <c r="AX747" s="2">
        <v>39233</v>
      </c>
      <c r="AY747">
        <v>108.80859375</v>
      </c>
      <c r="AZ747" s="22">
        <f>_xll.BDH(AZ$3&amp;" Govt",$A$8,AX747,AX747)</f>
        <v>1.1177600000000001</v>
      </c>
      <c r="BA747">
        <f t="shared" si="283"/>
        <v>97.345220575078727</v>
      </c>
      <c r="BB747" s="2">
        <v>39233</v>
      </c>
      <c r="BC747">
        <v>108.59375</v>
      </c>
      <c r="BD747" s="22">
        <f>_xll.BDH(BD$3&amp;" Govt",$A$8,BB747,BB747)</f>
        <v>1.11104</v>
      </c>
      <c r="BE747">
        <f t="shared" si="284"/>
        <v>97.740630400345623</v>
      </c>
      <c r="BH747" s="22"/>
      <c r="BJ747" s="2">
        <v>39233</v>
      </c>
      <c r="BK747">
        <v>106.36328125</v>
      </c>
      <c r="BL747" s="22">
        <f>_xll.BDH(BL$3&amp;" Govt",$A$8,BJ747,BJ747)</f>
        <v>1.0891</v>
      </c>
      <c r="BM747">
        <f t="shared" si="285"/>
        <v>97.661630015609219</v>
      </c>
      <c r="BN747" s="2">
        <v>39408</v>
      </c>
      <c r="BO747">
        <v>110.625</v>
      </c>
      <c r="BP747" s="22">
        <f>_xll.BDH(BP$3&amp;" Govt",$A$8,BN747,BN747)</f>
        <v>1.0909800000000001</v>
      </c>
      <c r="BQ747">
        <f t="shared" si="286"/>
        <v>101.39965902216355</v>
      </c>
      <c r="BR747" s="2">
        <v>39589</v>
      </c>
      <c r="BS747">
        <v>116.74609375</v>
      </c>
      <c r="BT747" s="22">
        <f>_xll.BDH(BT$3&amp;" Govt",$A$8,BR747,BR747)</f>
        <v>1.09443</v>
      </c>
      <c r="BU747">
        <f t="shared" si="287"/>
        <v>106.67296560766792</v>
      </c>
      <c r="BV747" s="2">
        <v>39769</v>
      </c>
      <c r="BW747">
        <v>99.55859375</v>
      </c>
      <c r="BX747" s="22">
        <f>_xll.BDH(BX$3&amp;" Govt",$A$8,BV747,BV747)</f>
        <v>1.1030199999999999</v>
      </c>
      <c r="BY747">
        <f t="shared" si="288"/>
        <v>90.260007751446039</v>
      </c>
      <c r="BZ747" s="2">
        <v>39951</v>
      </c>
      <c r="CA747">
        <v>111.97265625</v>
      </c>
      <c r="CB747" s="22">
        <f>_xll.BDH(CB$3&amp;" Govt",$A$8,BZ747,BZ747)</f>
        <v>1.0521100000000001</v>
      </c>
      <c r="CC747">
        <f t="shared" si="289"/>
        <v>106.42675789603747</v>
      </c>
      <c r="CD747" s="2">
        <v>40133</v>
      </c>
      <c r="CE747">
        <v>117.9453125</v>
      </c>
      <c r="CF747" s="22">
        <f>_xll.BDH(CF$3&amp;" Govt",$A$8,CD747,CD747)</f>
        <v>1.0706</v>
      </c>
      <c r="CG747">
        <f t="shared" si="290"/>
        <v>110.1674878572763</v>
      </c>
      <c r="CJ747" s="22"/>
      <c r="CN747" s="22"/>
      <c r="CR747" s="22"/>
      <c r="CV747" s="22"/>
      <c r="CZ747" s="22"/>
      <c r="DB747" s="2">
        <v>39238</v>
      </c>
      <c r="DC747">
        <v>106.83984375</v>
      </c>
      <c r="DD747" s="22">
        <f>_xll.BDH(DD$3&amp;" Govt",$A$8,DB747,DB747)</f>
        <v>1.09036</v>
      </c>
      <c r="DE747">
        <f t="shared" si="291"/>
        <v>97.985842978465826</v>
      </c>
      <c r="DF747" s="2">
        <v>39779</v>
      </c>
      <c r="DG747">
        <v>92.0625</v>
      </c>
      <c r="DH747" s="22">
        <f>_xll.BDH(DH$3&amp;" Govt",$A$8,DF747,DF747)</f>
        <v>1.1025100000000001</v>
      </c>
      <c r="DI747">
        <f t="shared" si="292"/>
        <v>83.502643966948142</v>
      </c>
      <c r="DL747" s="22"/>
      <c r="DP747" s="22"/>
    </row>
    <row r="748" spans="4:120" x14ac:dyDescent="0.25">
      <c r="D748" s="2"/>
      <c r="H748" s="22"/>
      <c r="I748" s="14"/>
      <c r="J748" s="2">
        <v>39234</v>
      </c>
      <c r="K748">
        <v>129.43359375</v>
      </c>
      <c r="L748" s="22">
        <f>_xll.BDH(L$3&amp;" Govt",$A$8,J748,J748)</f>
        <v>1.2711000000000001</v>
      </c>
      <c r="M748">
        <f t="shared" si="275"/>
        <v>101.82801805522774</v>
      </c>
      <c r="N748" s="2">
        <v>39234</v>
      </c>
      <c r="O748">
        <v>129.58203125</v>
      </c>
      <c r="P748" s="22">
        <f>_xll.BDH(P$3&amp;" Govt",$A$8,N748,N748)</f>
        <v>1.2521499999999999</v>
      </c>
      <c r="Q748">
        <f t="shared" si="276"/>
        <v>103.4876262827936</v>
      </c>
      <c r="R748" s="2">
        <v>39234</v>
      </c>
      <c r="S748">
        <v>129.3125</v>
      </c>
      <c r="T748" s="22">
        <f>_xll.BDH(T$3&amp;" Govt",$A$8,R748,R748)</f>
        <v>1.22055</v>
      </c>
      <c r="U748">
        <f t="shared" si="277"/>
        <v>105.94608987751424</v>
      </c>
      <c r="V748" s="2">
        <v>39331</v>
      </c>
      <c r="W748">
        <v>105.87109375</v>
      </c>
      <c r="X748" s="22">
        <f>_xll.BDH(X$3&amp;" Govt",$A$8,V748,V748)</f>
        <v>1.09975</v>
      </c>
      <c r="Y748">
        <f t="shared" si="278"/>
        <v>96.268328029097518</v>
      </c>
      <c r="Z748" s="2">
        <v>39234</v>
      </c>
      <c r="AA748">
        <v>123.62890625</v>
      </c>
      <c r="AB748" s="22">
        <f>_xll.BDH(AB$3&amp;" Govt",$A$8,Z748,Z748)</f>
        <v>1.17988</v>
      </c>
      <c r="AC748">
        <f t="shared" si="279"/>
        <v>104.78091522019189</v>
      </c>
      <c r="AD748" s="2">
        <v>39871</v>
      </c>
      <c r="AE748">
        <v>108.2421875</v>
      </c>
      <c r="AF748" s="22">
        <f>_xll.BDH(AF$3&amp;" Govt",$A$8,AD748,AD748)</f>
        <v>1.0599400000000001</v>
      </c>
      <c r="AG748">
        <f t="shared" si="280"/>
        <v>102.12105166330169</v>
      </c>
      <c r="AH748" s="2">
        <v>39234</v>
      </c>
      <c r="AI748">
        <v>121.41015625</v>
      </c>
      <c r="AJ748" s="22">
        <f>_xll.BDH(AJ$3&amp;" Govt",$A$8,AH748,AH748)</f>
        <v>1.15649</v>
      </c>
      <c r="AK748">
        <f t="shared" si="281"/>
        <v>104.9815876055997</v>
      </c>
      <c r="AN748" s="22"/>
      <c r="AP748" s="2">
        <v>39234</v>
      </c>
      <c r="AQ748">
        <v>118.23828125</v>
      </c>
      <c r="AR748" s="22">
        <f>_xll.BDH(AR$3&amp;" Govt",$A$8,AP748,AP748)</f>
        <v>1.14211</v>
      </c>
      <c r="AS748">
        <f t="shared" si="282"/>
        <v>103.52617633152674</v>
      </c>
      <c r="AV748" s="22"/>
      <c r="AX748" s="2">
        <v>39234</v>
      </c>
      <c r="AY748">
        <v>108.55078125</v>
      </c>
      <c r="AZ748" s="22">
        <f>_xll.BDH(AZ$3&amp;" Govt",$A$8,AX748,AX748)</f>
        <v>1.11808</v>
      </c>
      <c r="BA748">
        <f t="shared" si="283"/>
        <v>97.086774872996571</v>
      </c>
      <c r="BB748" s="2">
        <v>39234</v>
      </c>
      <c r="BC748">
        <v>108.33203125</v>
      </c>
      <c r="BD748" s="22">
        <f>_xll.BDH(BD$3&amp;" Govt",$A$8,BB748,BB748)</f>
        <v>1.11137</v>
      </c>
      <c r="BE748">
        <f t="shared" si="284"/>
        <v>97.476116189927751</v>
      </c>
      <c r="BH748" s="22"/>
      <c r="BJ748" s="2">
        <v>39234</v>
      </c>
      <c r="BK748">
        <v>106.05859375</v>
      </c>
      <c r="BL748" s="22">
        <f>_xll.BDH(BL$3&amp;" Govt",$A$8,BJ748,BJ748)</f>
        <v>1.0894200000000001</v>
      </c>
      <c r="BM748">
        <f t="shared" si="285"/>
        <v>97.353264810633178</v>
      </c>
      <c r="BN748" s="2">
        <v>39409</v>
      </c>
      <c r="BO748">
        <v>110.7734375</v>
      </c>
      <c r="BP748" s="22">
        <f>_xll.BDH(BP$3&amp;" Govt",$A$8,BN748,BN748)</f>
        <v>1.09108</v>
      </c>
      <c r="BQ748">
        <f t="shared" si="286"/>
        <v>101.52641190380173</v>
      </c>
      <c r="BR748" s="2">
        <v>39590</v>
      </c>
      <c r="BS748">
        <v>115.84375</v>
      </c>
      <c r="BT748" s="22">
        <f>_xll.BDH(BT$3&amp;" Govt",$A$8,BR748,BR748)</f>
        <v>1.09473</v>
      </c>
      <c r="BU748">
        <f t="shared" si="287"/>
        <v>105.81947146785052</v>
      </c>
      <c r="BV748" s="2">
        <v>39770</v>
      </c>
      <c r="BW748">
        <v>98.87109375</v>
      </c>
      <c r="BX748" s="22">
        <f>_xll.BDH(BX$3&amp;" Govt",$A$8,BV748,BV748)</f>
        <v>1.10297</v>
      </c>
      <c r="BY748">
        <f t="shared" si="288"/>
        <v>89.6407823875536</v>
      </c>
      <c r="BZ748" s="2">
        <v>39952</v>
      </c>
      <c r="CA748">
        <v>112.26953125</v>
      </c>
      <c r="CB748" s="22">
        <f>_xll.BDH(CB$3&amp;" Govt",$A$8,BZ748,BZ748)</f>
        <v>1.0522</v>
      </c>
      <c r="CC748">
        <f t="shared" si="289"/>
        <v>106.69980160615852</v>
      </c>
      <c r="CD748" s="2">
        <v>40134</v>
      </c>
      <c r="CE748">
        <v>118.10546875</v>
      </c>
      <c r="CF748" s="22">
        <f>_xll.BDH(CF$3&amp;" Govt",$A$8,CD748,CD748)</f>
        <v>1.0706199999999999</v>
      </c>
      <c r="CG748">
        <f t="shared" si="290"/>
        <v>110.31502190319628</v>
      </c>
      <c r="CJ748" s="22"/>
      <c r="CN748" s="22"/>
      <c r="CR748" s="22"/>
      <c r="CV748" s="22"/>
      <c r="CZ748" s="22"/>
      <c r="DB748" s="2">
        <v>39239</v>
      </c>
      <c r="DC748">
        <v>106.90234375</v>
      </c>
      <c r="DD748" s="22">
        <f>_xll.BDH(DD$3&amp;" Govt",$A$8,DB748,DB748)</f>
        <v>1.0906</v>
      </c>
      <c r="DE748">
        <f t="shared" si="291"/>
        <v>98.021587887401424</v>
      </c>
      <c r="DF748" s="2">
        <v>39780</v>
      </c>
      <c r="DG748">
        <v>93.4765625</v>
      </c>
      <c r="DH748" s="22">
        <f>_xll.BDH(DH$3&amp;" Govt",$A$8,DF748,DF748)</f>
        <v>1.10246</v>
      </c>
      <c r="DI748">
        <f t="shared" si="292"/>
        <v>84.78907398000834</v>
      </c>
      <c r="DL748" s="22"/>
      <c r="DP748" s="22"/>
    </row>
    <row r="749" spans="4:120" x14ac:dyDescent="0.25">
      <c r="D749" s="2"/>
      <c r="H749" s="22"/>
      <c r="I749" s="14"/>
      <c r="J749" s="2">
        <v>39237</v>
      </c>
      <c r="K749">
        <v>129.4921875</v>
      </c>
      <c r="L749" s="22">
        <f>_xll.BDH(L$3&amp;" Govt",$A$8,J749,J749)</f>
        <v>1.2719199999999999</v>
      </c>
      <c r="M749">
        <f t="shared" si="275"/>
        <v>101.80843724448079</v>
      </c>
      <c r="N749" s="2">
        <v>39237</v>
      </c>
      <c r="O749">
        <v>129.625</v>
      </c>
      <c r="P749" s="22">
        <f>_xll.BDH(P$3&amp;" Govt",$A$8,N749,N749)</f>
        <v>1.2529600000000001</v>
      </c>
      <c r="Q749">
        <f t="shared" si="276"/>
        <v>103.45501851615374</v>
      </c>
      <c r="R749" s="2">
        <v>39237</v>
      </c>
      <c r="S749">
        <v>129.375</v>
      </c>
      <c r="T749" s="22">
        <f>_xll.BDH(T$3&amp;" Govt",$A$8,R749,R749)</f>
        <v>1.2213499999999999</v>
      </c>
      <c r="U749">
        <f t="shared" si="277"/>
        <v>105.92786670487575</v>
      </c>
      <c r="V749" s="2">
        <v>39332</v>
      </c>
      <c r="W749">
        <v>106.375</v>
      </c>
      <c r="X749" s="22">
        <f>_xll.BDH(X$3&amp;" Govt",$A$8,V749,V749)</f>
        <v>1.09975</v>
      </c>
      <c r="Y749">
        <f t="shared" si="278"/>
        <v>96.726528756535572</v>
      </c>
      <c r="Z749" s="2">
        <v>39237</v>
      </c>
      <c r="AA749">
        <v>123.72265625</v>
      </c>
      <c r="AB749" s="22">
        <f>_xll.BDH(AB$3&amp;" Govt",$A$8,Z749,Z749)</f>
        <v>1.1806399999999999</v>
      </c>
      <c r="AC749">
        <f t="shared" si="279"/>
        <v>104.79287187457651</v>
      </c>
      <c r="AD749" s="2">
        <v>39874</v>
      </c>
      <c r="AE749">
        <v>108.09765625</v>
      </c>
      <c r="AF749" s="22">
        <f>_xll.BDH(AF$3&amp;" Govt",$A$8,AD749,AD749)</f>
        <v>1.0592999999999999</v>
      </c>
      <c r="AG749">
        <f t="shared" si="280"/>
        <v>102.04631006324932</v>
      </c>
      <c r="AH749" s="2">
        <v>39237</v>
      </c>
      <c r="AI749">
        <v>121.484375</v>
      </c>
      <c r="AJ749" s="22">
        <f>_xll.BDH(AJ$3&amp;" Govt",$A$8,AH749,AH749)</f>
        <v>1.15724</v>
      </c>
      <c r="AK749">
        <f t="shared" si="281"/>
        <v>104.97768397220973</v>
      </c>
      <c r="AN749" s="22"/>
      <c r="AP749" s="2">
        <v>39237</v>
      </c>
      <c r="AQ749">
        <v>118.359375</v>
      </c>
      <c r="AR749" s="22">
        <f>_xll.BDH(AR$3&amp;" Govt",$A$8,AP749,AP749)</f>
        <v>1.14286</v>
      </c>
      <c r="AS749">
        <f t="shared" si="282"/>
        <v>103.56419421451446</v>
      </c>
      <c r="AV749" s="22"/>
      <c r="AX749" s="2">
        <v>39237</v>
      </c>
      <c r="AY749">
        <v>108.68359375</v>
      </c>
      <c r="AZ749" s="22">
        <f>_xll.BDH(AZ$3&amp;" Govt",$A$8,AX749,AX749)</f>
        <v>1.1188100000000001</v>
      </c>
      <c r="BA749">
        <f t="shared" si="283"/>
        <v>97.142136511114487</v>
      </c>
      <c r="BB749" s="2">
        <v>39237</v>
      </c>
      <c r="BC749">
        <v>108.46875</v>
      </c>
      <c r="BD749" s="22">
        <f>_xll.BDH(BD$3&amp;" Govt",$A$8,BB749,BB749)</f>
        <v>1.11209</v>
      </c>
      <c r="BE749">
        <f t="shared" si="284"/>
        <v>97.535945831722245</v>
      </c>
      <c r="BH749" s="22"/>
      <c r="BJ749" s="2">
        <v>39237</v>
      </c>
      <c r="BK749">
        <v>106.22265625</v>
      </c>
      <c r="BL749" s="22">
        <f>_xll.BDH(BL$3&amp;" Govt",$A$8,BJ749,BJ749)</f>
        <v>1.09013</v>
      </c>
      <c r="BM749">
        <f t="shared" si="285"/>
        <v>97.44035688404135</v>
      </c>
      <c r="BN749" s="2">
        <v>39412</v>
      </c>
      <c r="BO749">
        <v>111.8125</v>
      </c>
      <c r="BP749" s="22">
        <f>_xll.BDH(BP$3&amp;" Govt",$A$8,BN749,BN749)</f>
        <v>1.09138</v>
      </c>
      <c r="BQ749">
        <f t="shared" si="286"/>
        <v>102.45056717183749</v>
      </c>
      <c r="BR749" s="2">
        <v>39591</v>
      </c>
      <c r="BS749">
        <v>116.35546875</v>
      </c>
      <c r="BT749" s="22">
        <f>_xll.BDH(BT$3&amp;" Govt",$A$8,BR749,BR749)</f>
        <v>1.09504</v>
      </c>
      <c r="BU749">
        <f t="shared" si="287"/>
        <v>106.25682052710403</v>
      </c>
      <c r="BV749" s="2">
        <v>39771</v>
      </c>
      <c r="BW749">
        <v>99.0078125</v>
      </c>
      <c r="BX749" s="22">
        <f>_xll.BDH(BX$3&amp;" Govt",$A$8,BV749,BV749)</f>
        <v>1.1029199999999999</v>
      </c>
      <c r="BY749">
        <f t="shared" si="288"/>
        <v>89.768806894425708</v>
      </c>
      <c r="BZ749" s="2">
        <v>39953</v>
      </c>
      <c r="CA749">
        <v>113.05859375</v>
      </c>
      <c r="CB749" s="22">
        <f>_xll.BDH(CB$3&amp;" Govt",$A$8,BZ749,BZ749)</f>
        <v>1.0522800000000001</v>
      </c>
      <c r="CC749">
        <f t="shared" si="289"/>
        <v>107.44154954004637</v>
      </c>
      <c r="CD749" s="2">
        <v>40135</v>
      </c>
      <c r="CE749">
        <v>118.21484375</v>
      </c>
      <c r="CF749" s="22">
        <f>_xll.BDH(CF$3&amp;" Govt",$A$8,CD749,CD749)</f>
        <v>1.07064</v>
      </c>
      <c r="CG749">
        <f t="shared" si="290"/>
        <v>110.41511969476201</v>
      </c>
      <c r="CJ749" s="22"/>
      <c r="CN749" s="22"/>
      <c r="CR749" s="22"/>
      <c r="CV749" s="22"/>
      <c r="CZ749" s="22"/>
      <c r="DB749" s="2">
        <v>39240</v>
      </c>
      <c r="DC749">
        <v>105.34765625</v>
      </c>
      <c r="DD749" s="22">
        <f>_xll.BDH(DD$3&amp;" Govt",$A$8,DB749,DB749)</f>
        <v>1.09083</v>
      </c>
      <c r="DE749">
        <f t="shared" si="291"/>
        <v>96.575686633114231</v>
      </c>
      <c r="DF749" s="2">
        <v>39783</v>
      </c>
      <c r="DG749">
        <v>95.3828125</v>
      </c>
      <c r="DH749" s="22">
        <f>_xll.BDH(DH$3&amp;" Govt",$A$8,DF749,DF749)</f>
        <v>1.1023099999999999</v>
      </c>
      <c r="DI749">
        <f t="shared" si="292"/>
        <v>86.52993486405822</v>
      </c>
      <c r="DL749" s="22"/>
      <c r="DP749" s="22"/>
    </row>
    <row r="750" spans="4:120" x14ac:dyDescent="0.25">
      <c r="D750" s="2"/>
      <c r="H750" s="22"/>
      <c r="I750" s="14"/>
      <c r="J750" s="2">
        <v>39238</v>
      </c>
      <c r="K750">
        <v>129.47265625</v>
      </c>
      <c r="L750" s="22">
        <f>_xll.BDH(L$3&amp;" Govt",$A$8,J750,J750)</f>
        <v>1.2722</v>
      </c>
      <c r="M750">
        <f t="shared" si="275"/>
        <v>101.77067776293036</v>
      </c>
      <c r="N750" s="2">
        <v>39238</v>
      </c>
      <c r="O750">
        <v>129.52734375</v>
      </c>
      <c r="P750" s="22">
        <f>_xll.BDH(P$3&amp;" Govt",$A$8,N750,N750)</f>
        <v>1.2532300000000001</v>
      </c>
      <c r="Q750">
        <f t="shared" si="276"/>
        <v>103.35480618082873</v>
      </c>
      <c r="R750" s="2">
        <v>39238</v>
      </c>
      <c r="S750">
        <v>129.2265625</v>
      </c>
      <c r="T750" s="22">
        <f>_xll.BDH(T$3&amp;" Govt",$A$8,R750,R750)</f>
        <v>1.2216100000000001</v>
      </c>
      <c r="U750">
        <f t="shared" si="277"/>
        <v>105.78381193670647</v>
      </c>
      <c r="V750" s="2">
        <v>39335</v>
      </c>
      <c r="W750">
        <v>106.53125</v>
      </c>
      <c r="X750" s="22">
        <f>_xll.BDH(X$3&amp;" Govt",$A$8,V750,V750)</f>
        <v>1.09972</v>
      </c>
      <c r="Y750">
        <f t="shared" si="278"/>
        <v>96.871249045211499</v>
      </c>
      <c r="Z750" s="2">
        <v>39238</v>
      </c>
      <c r="AA750">
        <v>123.46484375</v>
      </c>
      <c r="AB750" s="22">
        <f>_xll.BDH(AB$3&amp;" Govt",$A$8,Z750,Z750)</f>
        <v>1.1809000000000001</v>
      </c>
      <c r="AC750">
        <f t="shared" si="279"/>
        <v>104.55148086205436</v>
      </c>
      <c r="AD750" s="2">
        <v>39875</v>
      </c>
      <c r="AE750">
        <v>107.9375</v>
      </c>
      <c r="AF750" s="22">
        <f>_xll.BDH(AF$3&amp;" Govt",$A$8,AD750,AD750)</f>
        <v>1.05945</v>
      </c>
      <c r="AG750">
        <f t="shared" si="280"/>
        <v>101.88069281230827</v>
      </c>
      <c r="AH750" s="2">
        <v>39238</v>
      </c>
      <c r="AI750">
        <v>121.1953125</v>
      </c>
      <c r="AJ750" s="22">
        <f>_xll.BDH(AJ$3&amp;" Govt",$A$8,AH750,AH750)</f>
        <v>1.1574899999999999</v>
      </c>
      <c r="AK750">
        <f t="shared" si="281"/>
        <v>104.70527823134542</v>
      </c>
      <c r="AN750" s="22"/>
      <c r="AP750" s="2">
        <v>39238</v>
      </c>
      <c r="AQ750">
        <v>118.0546875</v>
      </c>
      <c r="AR750" s="22">
        <f>_xll.BDH(AR$3&amp;" Govt",$A$8,AP750,AP750)</f>
        <v>1.1431</v>
      </c>
      <c r="AS750">
        <f t="shared" si="282"/>
        <v>103.27590543259558</v>
      </c>
      <c r="AV750" s="22"/>
      <c r="AX750" s="2">
        <v>39238</v>
      </c>
      <c r="AY750">
        <v>108.34375</v>
      </c>
      <c r="AZ750" s="22">
        <f>_xll.BDH(AZ$3&amp;" Govt",$A$8,AX750,AX750)</f>
        <v>1.1190500000000001</v>
      </c>
      <c r="BA750">
        <f t="shared" si="283"/>
        <v>96.817613154014552</v>
      </c>
      <c r="BB750" s="2">
        <v>39238</v>
      </c>
      <c r="BC750">
        <v>108.1328125</v>
      </c>
      <c r="BD750" s="22">
        <f>_xll.BDH(BD$3&amp;" Govt",$A$8,BB750,BB750)</f>
        <v>1.11233</v>
      </c>
      <c r="BE750">
        <f t="shared" si="284"/>
        <v>97.212888711083934</v>
      </c>
      <c r="BH750" s="22"/>
      <c r="BJ750" s="2">
        <v>39238</v>
      </c>
      <c r="BK750">
        <v>105.87890625</v>
      </c>
      <c r="BL750" s="22">
        <f>_xll.BDH(BL$3&amp;" Govt",$A$8,BJ750,BJ750)</f>
        <v>1.09036</v>
      </c>
      <c r="BM750">
        <f t="shared" si="285"/>
        <v>97.104540014307204</v>
      </c>
      <c r="BN750" s="2">
        <v>39413</v>
      </c>
      <c r="BO750">
        <v>110.95703125</v>
      </c>
      <c r="BP750" s="22">
        <f>_xll.BDH(BP$3&amp;" Govt",$A$8,BN750,BN750)</f>
        <v>1.09148</v>
      </c>
      <c r="BQ750">
        <f t="shared" si="286"/>
        <v>101.65741126727013</v>
      </c>
      <c r="BR750" s="2">
        <v>39594</v>
      </c>
      <c r="BS750">
        <v>116.35546875</v>
      </c>
      <c r="BT750" s="22">
        <f>_xll.BDH(BT$3&amp;" Govt",$A$8,BR750,BR750)</f>
        <v>1.09595</v>
      </c>
      <c r="BU750">
        <f t="shared" si="287"/>
        <v>106.16859231716775</v>
      </c>
      <c r="BV750" s="2">
        <v>39772</v>
      </c>
      <c r="BW750">
        <v>99.40625</v>
      </c>
      <c r="BX750" s="22">
        <f>_xll.BDH(BX$3&amp;" Govt",$A$8,BV750,BV750)</f>
        <v>1.10287</v>
      </c>
      <c r="BY750">
        <f t="shared" si="288"/>
        <v>90.134149990479386</v>
      </c>
      <c r="BZ750" s="2">
        <v>39954</v>
      </c>
      <c r="CA750">
        <v>112.30078125</v>
      </c>
      <c r="CB750" s="22">
        <f>_xll.BDH(CB$3&amp;" Govt",$A$8,BZ750,BZ750)</f>
        <v>1.05236</v>
      </c>
      <c r="CC750">
        <f t="shared" si="289"/>
        <v>106.71327421224676</v>
      </c>
      <c r="CD750" s="2">
        <v>40136</v>
      </c>
      <c r="CE750">
        <v>118.30859375</v>
      </c>
      <c r="CF750" s="22">
        <f>_xll.BDH(CF$3&amp;" Govt",$A$8,CD750,CD750)</f>
        <v>1.0706599999999999</v>
      </c>
      <c r="CG750">
        <f t="shared" si="290"/>
        <v>110.50061994470701</v>
      </c>
      <c r="CJ750" s="22"/>
      <c r="CN750" s="22"/>
      <c r="CR750" s="22"/>
      <c r="CV750" s="22"/>
      <c r="CZ750" s="22"/>
      <c r="DB750" s="2">
        <v>39241</v>
      </c>
      <c r="DC750">
        <v>105.625</v>
      </c>
      <c r="DD750" s="22">
        <f>_xll.BDH(DD$3&amp;" Govt",$A$8,DB750,DB750)</f>
        <v>1.09107</v>
      </c>
      <c r="DE750">
        <f t="shared" si="291"/>
        <v>96.808637392651249</v>
      </c>
      <c r="DF750" s="2">
        <v>39784</v>
      </c>
      <c r="DG750">
        <v>98.5078125</v>
      </c>
      <c r="DH750" s="22">
        <f>_xll.BDH(DH$3&amp;" Govt",$A$8,DF750,DF750)</f>
        <v>1.10195</v>
      </c>
      <c r="DI750">
        <f t="shared" si="292"/>
        <v>89.394085484822355</v>
      </c>
      <c r="DL750" s="22"/>
      <c r="DP750" s="22"/>
    </row>
    <row r="751" spans="4:120" x14ac:dyDescent="0.25">
      <c r="D751" s="2"/>
      <c r="H751" s="22"/>
      <c r="I751" s="14"/>
      <c r="J751" s="2">
        <v>39239</v>
      </c>
      <c r="K751">
        <v>129.515625</v>
      </c>
      <c r="L751" s="22">
        <f>_xll.BDH(L$3&amp;" Govt",$A$8,J751,J751)</f>
        <v>1.27247</v>
      </c>
      <c r="M751">
        <f t="shared" si="275"/>
        <v>101.78285146211698</v>
      </c>
      <c r="N751" s="2">
        <v>39239</v>
      </c>
      <c r="O751">
        <v>129.609375</v>
      </c>
      <c r="P751" s="22">
        <f>_xll.BDH(P$3&amp;" Govt",$A$8,N751,N751)</f>
        <v>1.2535000000000001</v>
      </c>
      <c r="Q751">
        <f t="shared" si="276"/>
        <v>103.39798564020741</v>
      </c>
      <c r="R751" s="2">
        <v>39239</v>
      </c>
      <c r="S751">
        <v>129.34375</v>
      </c>
      <c r="T751" s="22">
        <f>_xll.BDH(T$3&amp;" Govt",$A$8,R751,R751)</f>
        <v>1.22187</v>
      </c>
      <c r="U751">
        <f t="shared" si="277"/>
        <v>105.85721066889276</v>
      </c>
      <c r="V751" s="2">
        <v>39336</v>
      </c>
      <c r="W751">
        <v>106.4296875</v>
      </c>
      <c r="X751" s="22">
        <f>_xll.BDH(X$3&amp;" Govt",$A$8,V751,V751)</f>
        <v>1.09971</v>
      </c>
      <c r="Y751">
        <f t="shared" si="278"/>
        <v>96.779776031862951</v>
      </c>
      <c r="Z751" s="2">
        <v>39239</v>
      </c>
      <c r="AA751">
        <v>123.61328125</v>
      </c>
      <c r="AB751" s="22">
        <f>_xll.BDH(AB$3&amp;" Govt",$A$8,Z751,Z751)</f>
        <v>1.18116</v>
      </c>
      <c r="AC751">
        <f t="shared" si="279"/>
        <v>104.65413766974838</v>
      </c>
      <c r="AD751" s="2">
        <v>39876</v>
      </c>
      <c r="AE751">
        <v>107.91015625</v>
      </c>
      <c r="AF751" s="22">
        <f>_xll.BDH(AF$3&amp;" Govt",$A$8,AD751,AD751)</f>
        <v>1.0596000000000001</v>
      </c>
      <c r="AG751">
        <f t="shared" si="280"/>
        <v>101.8404645620989</v>
      </c>
      <c r="AH751" s="2">
        <v>39239</v>
      </c>
      <c r="AI751">
        <v>121.33984375</v>
      </c>
      <c r="AJ751" s="22">
        <f>_xll.BDH(AJ$3&amp;" Govt",$A$8,AH751,AH751)</f>
        <v>1.15774</v>
      </c>
      <c r="AK751">
        <f t="shared" si="281"/>
        <v>104.80750751464059</v>
      </c>
      <c r="AN751" s="22"/>
      <c r="AP751" s="2">
        <v>39239</v>
      </c>
      <c r="AQ751">
        <v>118.21875</v>
      </c>
      <c r="AR751" s="22">
        <f>_xll.BDH(AR$3&amp;" Govt",$A$8,AP751,AP751)</f>
        <v>1.1433500000000001</v>
      </c>
      <c r="AS751">
        <f t="shared" si="282"/>
        <v>103.39681637293916</v>
      </c>
      <c r="AV751" s="22"/>
      <c r="AX751" s="2">
        <v>39239</v>
      </c>
      <c r="AY751">
        <v>108.49609375</v>
      </c>
      <c r="AZ751" s="22">
        <f>_xll.BDH(AZ$3&amp;" Govt",$A$8,AX751,AX751)</f>
        <v>1.1192899999999999</v>
      </c>
      <c r="BA751">
        <f t="shared" si="283"/>
        <v>96.932960850181814</v>
      </c>
      <c r="BB751" s="2">
        <v>39239</v>
      </c>
      <c r="BC751">
        <v>108.265625</v>
      </c>
      <c r="BD751" s="22">
        <f>_xll.BDH(BD$3&amp;" Govt",$A$8,BB751,BB751)</f>
        <v>1.1125700000000001</v>
      </c>
      <c r="BE751">
        <f t="shared" si="284"/>
        <v>97.311292772589582</v>
      </c>
      <c r="BH751" s="22"/>
      <c r="BJ751" s="2">
        <v>39239</v>
      </c>
      <c r="BK751">
        <v>106.04296875</v>
      </c>
      <c r="BL751" s="22">
        <f>_xll.BDH(BL$3&amp;" Govt",$A$8,BJ751,BJ751)</f>
        <v>1.0906</v>
      </c>
      <c r="BM751">
        <f t="shared" si="285"/>
        <v>97.233604208692455</v>
      </c>
      <c r="BN751" s="2">
        <v>39414</v>
      </c>
      <c r="BO751">
        <v>110.05078125</v>
      </c>
      <c r="BP751" s="22">
        <f>_xll.BDH(BP$3&amp;" Govt",$A$8,BN751,BN751)</f>
        <v>1.09158</v>
      </c>
      <c r="BQ751">
        <f t="shared" si="286"/>
        <v>100.81787981641291</v>
      </c>
      <c r="BR751" s="2">
        <v>39595</v>
      </c>
      <c r="BS751">
        <v>115.5703125</v>
      </c>
      <c r="BT751" s="22">
        <f>_xll.BDH(BT$3&amp;" Govt",$A$8,BR751,BR751)</f>
        <v>1.0962499999999999</v>
      </c>
      <c r="BU751">
        <f t="shared" si="287"/>
        <v>105.4233181299886</v>
      </c>
      <c r="BV751" s="2">
        <v>39773</v>
      </c>
      <c r="BW751">
        <v>97.1875</v>
      </c>
      <c r="BX751" s="22">
        <f>_xll.BDH(BX$3&amp;" Govt",$A$8,BV751,BV751)</f>
        <v>1.1028199999999999</v>
      </c>
      <c r="BY751">
        <f t="shared" si="288"/>
        <v>88.12634881485647</v>
      </c>
      <c r="BZ751" s="2">
        <v>39955</v>
      </c>
      <c r="CA751">
        <v>112.19921875</v>
      </c>
      <c r="CB751" s="22">
        <f>_xll.BDH(CB$3&amp;" Govt",$A$8,BZ751,BZ751)</f>
        <v>1.05244</v>
      </c>
      <c r="CC751">
        <f t="shared" si="289"/>
        <v>106.60866058872715</v>
      </c>
      <c r="CF751" s="22"/>
      <c r="CJ751" s="22"/>
      <c r="CN751" s="22"/>
      <c r="CR751" s="22"/>
      <c r="CV751" s="22"/>
      <c r="CZ751" s="22"/>
      <c r="DB751" s="2">
        <v>39244</v>
      </c>
      <c r="DC751">
        <v>105.3984375</v>
      </c>
      <c r="DD751" s="22">
        <f>_xll.BDH(DD$3&amp;" Govt",$A$8,DB751,DB751)</f>
        <v>1.09178</v>
      </c>
      <c r="DE751">
        <f t="shared" si="291"/>
        <v>96.538164740149114</v>
      </c>
      <c r="DF751" s="2">
        <v>39785</v>
      </c>
      <c r="DG751">
        <v>100.8203125</v>
      </c>
      <c r="DH751" s="22">
        <f>_xll.BDH(DH$3&amp;" Govt",$A$8,DF751,DF751)</f>
        <v>1.1015900000000001</v>
      </c>
      <c r="DI751">
        <f t="shared" si="292"/>
        <v>91.522537877068601</v>
      </c>
      <c r="DL751" s="22"/>
      <c r="DP751" s="22"/>
    </row>
    <row r="752" spans="4:120" x14ac:dyDescent="0.25">
      <c r="D752" s="2"/>
      <c r="H752" s="22"/>
      <c r="I752" s="14"/>
      <c r="J752" s="2">
        <v>39240</v>
      </c>
      <c r="K752">
        <v>129.515625</v>
      </c>
      <c r="L752" s="22">
        <f>_xll.BDH(L$3&amp;" Govt",$A$8,J752,J752)</f>
        <v>1.27275</v>
      </c>
      <c r="M752">
        <f t="shared" si="275"/>
        <v>101.76045963464938</v>
      </c>
      <c r="N752" s="2">
        <v>39240</v>
      </c>
      <c r="O752">
        <v>129.4921875</v>
      </c>
      <c r="P752" s="22">
        <f>_xll.BDH(P$3&amp;" Govt",$A$8,N752,N752)</f>
        <v>1.2537700000000001</v>
      </c>
      <c r="Q752">
        <f t="shared" si="276"/>
        <v>103.28225073179291</v>
      </c>
      <c r="R752" s="2">
        <v>39240</v>
      </c>
      <c r="S752">
        <v>129.12109375</v>
      </c>
      <c r="T752" s="22">
        <f>_xll.BDH(T$3&amp;" Govt",$A$8,R752,R752)</f>
        <v>1.22214</v>
      </c>
      <c r="U752">
        <f t="shared" si="277"/>
        <v>105.65163872387778</v>
      </c>
      <c r="V752" s="2">
        <v>39337</v>
      </c>
      <c r="W752">
        <v>106.5</v>
      </c>
      <c r="X752" s="22">
        <f>_xll.BDH(X$3&amp;" Govt",$A$8,V752,V752)</f>
        <v>1.0996999999999999</v>
      </c>
      <c r="Y752">
        <f t="shared" si="278"/>
        <v>96.844593980176427</v>
      </c>
      <c r="Z752" s="2">
        <v>39240</v>
      </c>
      <c r="AA752">
        <v>123.24609375</v>
      </c>
      <c r="AB752" s="22">
        <f>_xll.BDH(AB$3&amp;" Govt",$A$8,Z752,Z752)</f>
        <v>1.1814100000000001</v>
      </c>
      <c r="AC752">
        <f t="shared" si="279"/>
        <v>104.3211871831117</v>
      </c>
      <c r="AD752" s="2">
        <v>39877</v>
      </c>
      <c r="AE752">
        <v>108.06640625</v>
      </c>
      <c r="AF752" s="22">
        <f>_xll.BDH(AF$3&amp;" Govt",$A$8,AD752,AD752)</f>
        <v>1.05975</v>
      </c>
      <c r="AG752">
        <f t="shared" si="280"/>
        <v>101.97349020995519</v>
      </c>
      <c r="AH752" s="2">
        <v>39240</v>
      </c>
      <c r="AI752">
        <v>120.87109375</v>
      </c>
      <c r="AJ752" s="22">
        <f>_xll.BDH(AJ$3&amp;" Govt",$A$8,AH752,AH752)</f>
        <v>1.1579900000000001</v>
      </c>
      <c r="AK752">
        <f t="shared" si="281"/>
        <v>104.38008424079655</v>
      </c>
      <c r="AN752" s="22"/>
      <c r="AP752" s="2">
        <v>39240</v>
      </c>
      <c r="AQ752">
        <v>117.6953125</v>
      </c>
      <c r="AR752" s="22">
        <f>_xll.BDH(AR$3&amp;" Govt",$A$8,AP752,AP752)</f>
        <v>1.1435999999999999</v>
      </c>
      <c r="AS752">
        <f t="shared" si="282"/>
        <v>102.91650271073803</v>
      </c>
      <c r="AV752" s="22"/>
      <c r="AX752" s="2">
        <v>39240</v>
      </c>
      <c r="AY752">
        <v>107.87890625</v>
      </c>
      <c r="AZ752" s="22">
        <f>_xll.BDH(AZ$3&amp;" Govt",$A$8,AX752,AX752)</f>
        <v>1.1195299999999999</v>
      </c>
      <c r="BA752">
        <f t="shared" si="283"/>
        <v>96.360889167775767</v>
      </c>
      <c r="BB752" s="2">
        <v>39240</v>
      </c>
      <c r="BC752">
        <v>107.58203125</v>
      </c>
      <c r="BD752" s="22">
        <f>_xll.BDH(BD$3&amp;" Govt",$A$8,BB752,BB752)</f>
        <v>1.1128100000000001</v>
      </c>
      <c r="BE752">
        <f t="shared" si="284"/>
        <v>96.676010504937949</v>
      </c>
      <c r="BH752" s="22"/>
      <c r="BJ752" s="2">
        <v>39240</v>
      </c>
      <c r="BK752">
        <v>105.33984375</v>
      </c>
      <c r="BL752" s="22">
        <f>_xll.BDH(BL$3&amp;" Govt",$A$8,BJ752,BJ752)</f>
        <v>1.09083</v>
      </c>
      <c r="BM752">
        <f t="shared" si="285"/>
        <v>96.56852465553753</v>
      </c>
      <c r="BN752" s="2">
        <v>39415</v>
      </c>
      <c r="BO752">
        <v>110.8515625</v>
      </c>
      <c r="BP752" s="22">
        <f>_xll.BDH(BP$3&amp;" Govt",$A$8,BN752,BN752)</f>
        <v>1.09168</v>
      </c>
      <c r="BQ752">
        <f t="shared" si="286"/>
        <v>101.54217582075334</v>
      </c>
      <c r="BR752" s="2">
        <v>39596</v>
      </c>
      <c r="BS752">
        <v>114.71484375</v>
      </c>
      <c r="BT752" s="22">
        <f>_xll.BDH(BT$3&amp;" Govt",$A$8,BR752,BR752)</f>
        <v>1.09656</v>
      </c>
      <c r="BU752">
        <f t="shared" si="287"/>
        <v>104.61337614904794</v>
      </c>
      <c r="BV752" s="2">
        <v>39776</v>
      </c>
      <c r="BW752">
        <v>96.515625</v>
      </c>
      <c r="BX752" s="22">
        <f>_xll.BDH(BX$3&amp;" Govt",$A$8,BV752,BV752)</f>
        <v>1.10266</v>
      </c>
      <c r="BY752">
        <f t="shared" si="288"/>
        <v>87.529814267317221</v>
      </c>
      <c r="BZ752" s="2">
        <v>39958</v>
      </c>
      <c r="CA752">
        <v>112.19921875</v>
      </c>
      <c r="CB752" s="22">
        <f>_xll.BDH(CB$3&amp;" Govt",$A$8,BZ752,BZ752)</f>
        <v>1.0526899999999999</v>
      </c>
      <c r="CC752">
        <f t="shared" si="289"/>
        <v>106.58334243699476</v>
      </c>
      <c r="CF752" s="22"/>
      <c r="CJ752" s="22"/>
      <c r="CN752" s="22"/>
      <c r="CR752" s="22"/>
      <c r="CV752" s="22"/>
      <c r="CZ752" s="22"/>
      <c r="DB752" s="2">
        <v>39245</v>
      </c>
      <c r="DC752">
        <v>103.7578125</v>
      </c>
      <c r="DD752" s="22">
        <f>_xll.BDH(DD$3&amp;" Govt",$A$8,DB752,DB752)</f>
        <v>1.0920099999999999</v>
      </c>
      <c r="DE752">
        <f t="shared" si="291"/>
        <v>95.01544170840927</v>
      </c>
      <c r="DF752" s="2">
        <v>39786</v>
      </c>
      <c r="DG752">
        <v>103.23828125</v>
      </c>
      <c r="DH752" s="22">
        <f>_xll.BDH(DH$3&amp;" Govt",$A$8,DF752,DF752)</f>
        <v>1.1012299999999999</v>
      </c>
      <c r="DI752">
        <f t="shared" si="292"/>
        <v>93.748155471609024</v>
      </c>
      <c r="DL752" s="22"/>
      <c r="DP752" s="22"/>
    </row>
    <row r="753" spans="4:120" x14ac:dyDescent="0.25">
      <c r="D753" s="2"/>
      <c r="H753" s="22"/>
      <c r="I753" s="14"/>
      <c r="J753" s="2">
        <v>39241</v>
      </c>
      <c r="K753">
        <v>129.578125</v>
      </c>
      <c r="L753" s="22">
        <f>_xll.BDH(L$3&amp;" Govt",$A$8,J753,J753)</f>
        <v>1.27302</v>
      </c>
      <c r="M753">
        <f t="shared" si="275"/>
        <v>101.7879726948516</v>
      </c>
      <c r="N753" s="2">
        <v>39241</v>
      </c>
      <c r="O753">
        <v>129.55859375</v>
      </c>
      <c r="P753" s="22">
        <f>_xll.BDH(P$3&amp;" Govt",$A$8,N753,N753)</f>
        <v>1.25404</v>
      </c>
      <c r="Q753">
        <f t="shared" si="276"/>
        <v>103.31296748907531</v>
      </c>
      <c r="R753" s="2">
        <v>39241</v>
      </c>
      <c r="S753">
        <v>129.171875</v>
      </c>
      <c r="T753" s="22">
        <f>_xll.BDH(T$3&amp;" Govt",$A$8,R753,R753)</f>
        <v>1.2223999999999999</v>
      </c>
      <c r="U753">
        <f t="shared" si="277"/>
        <v>105.67070926047121</v>
      </c>
      <c r="V753" s="2">
        <v>39338</v>
      </c>
      <c r="W753">
        <v>106.3828125</v>
      </c>
      <c r="X753" s="22">
        <f>_xll.BDH(X$3&amp;" Govt",$A$8,V753,V753)</f>
        <v>1.0996900000000001</v>
      </c>
      <c r="Y753">
        <f t="shared" si="278"/>
        <v>96.738910511144041</v>
      </c>
      <c r="Z753" s="2">
        <v>39241</v>
      </c>
      <c r="AA753">
        <v>123.3046875</v>
      </c>
      <c r="AB753" s="22">
        <f>_xll.BDH(AB$3&amp;" Govt",$A$8,Z753,Z753)</f>
        <v>1.18167</v>
      </c>
      <c r="AC753">
        <f t="shared" si="279"/>
        <v>104.3478191880982</v>
      </c>
      <c r="AD753" s="2">
        <v>39878</v>
      </c>
      <c r="AE753">
        <v>108</v>
      </c>
      <c r="AF753" s="22">
        <f>_xll.BDH(AF$3&amp;" Govt",$A$8,AD753,AD753)</f>
        <v>1.0599000000000001</v>
      </c>
      <c r="AG753">
        <f t="shared" si="280"/>
        <v>101.89640532125672</v>
      </c>
      <c r="AH753" s="2">
        <v>39241</v>
      </c>
      <c r="AI753">
        <v>120.9296875</v>
      </c>
      <c r="AJ753" s="22">
        <f>_xll.BDH(AJ$3&amp;" Govt",$A$8,AH753,AH753)</f>
        <v>1.15825</v>
      </c>
      <c r="AK753">
        <f t="shared" si="281"/>
        <v>104.40724152816749</v>
      </c>
      <c r="AN753" s="22"/>
      <c r="AP753" s="2">
        <v>39241</v>
      </c>
      <c r="AQ753">
        <v>117.75</v>
      </c>
      <c r="AR753" s="22">
        <f>_xll.BDH(AR$3&amp;" Govt",$A$8,AP753,AP753)</f>
        <v>1.14384</v>
      </c>
      <c r="AS753">
        <f t="shared" si="282"/>
        <v>102.94271926143517</v>
      </c>
      <c r="AV753" s="22"/>
      <c r="AX753" s="2">
        <v>39241</v>
      </c>
      <c r="AY753">
        <v>107.9296875</v>
      </c>
      <c r="AZ753" s="22">
        <f>_xll.BDH(AZ$3&amp;" Govt",$A$8,AX753,AX753)</f>
        <v>1.11978</v>
      </c>
      <c r="BA753">
        <f t="shared" si="283"/>
        <v>96.38472512457804</v>
      </c>
      <c r="BB753" s="2">
        <v>39241</v>
      </c>
      <c r="BC753">
        <v>107.6171875</v>
      </c>
      <c r="BD753" s="22">
        <f>_xll.BDH(BD$3&amp;" Govt",$A$8,BB753,BB753)</f>
        <v>1.1130500000000001</v>
      </c>
      <c r="BE753">
        <f t="shared" si="284"/>
        <v>96.686750370603292</v>
      </c>
      <c r="BH753" s="22"/>
      <c r="BJ753" s="2">
        <v>39241</v>
      </c>
      <c r="BK753">
        <v>105.35546875</v>
      </c>
      <c r="BL753" s="22">
        <f>_xll.BDH(BL$3&amp;" Govt",$A$8,BJ753,BJ753)</f>
        <v>1.09107</v>
      </c>
      <c r="BM753">
        <f t="shared" si="285"/>
        <v>96.561603517647811</v>
      </c>
      <c r="BN753" s="2">
        <v>39416</v>
      </c>
      <c r="BO753">
        <v>110.921875</v>
      </c>
      <c r="BP753" s="22">
        <f>_xll.BDH(BP$3&amp;" Govt",$A$8,BN753,BN753)</f>
        <v>1.09178</v>
      </c>
      <c r="BQ753">
        <f t="shared" si="286"/>
        <v>101.59727692392241</v>
      </c>
      <c r="BR753" s="2">
        <v>39597</v>
      </c>
      <c r="BS753">
        <v>114.32421875</v>
      </c>
      <c r="BT753" s="22">
        <f>_xll.BDH(BT$3&amp;" Govt",$A$8,BR753,BR753)</f>
        <v>1.0968599999999999</v>
      </c>
      <c r="BU753">
        <f t="shared" si="287"/>
        <v>104.2286333260398</v>
      </c>
      <c r="BV753" s="2">
        <v>39777</v>
      </c>
      <c r="BW753">
        <v>98</v>
      </c>
      <c r="BX753" s="22">
        <f>_xll.BDH(BX$3&amp;" Govt",$A$8,BV753,BV753)</f>
        <v>1.1026100000000001</v>
      </c>
      <c r="BY753">
        <f t="shared" si="288"/>
        <v>88.880021040984559</v>
      </c>
      <c r="BZ753" s="2">
        <v>39959</v>
      </c>
      <c r="CA753">
        <v>112.01953125</v>
      </c>
      <c r="CB753" s="22">
        <f>_xll.BDH(CB$3&amp;" Govt",$A$8,BZ753,BZ753)</f>
        <v>1.05277</v>
      </c>
      <c r="CC753">
        <f t="shared" si="289"/>
        <v>106.40456248753289</v>
      </c>
      <c r="CF753" s="22"/>
      <c r="CJ753" s="22"/>
      <c r="CN753" s="22"/>
      <c r="CR753" s="22"/>
      <c r="CV753" s="22"/>
      <c r="CZ753" s="22"/>
      <c r="DB753" s="2">
        <v>39246</v>
      </c>
      <c r="DC753">
        <v>105.08203125</v>
      </c>
      <c r="DD753" s="22">
        <f>_xll.BDH(DD$3&amp;" Govt",$A$8,DB753,DB753)</f>
        <v>1.0922499999999999</v>
      </c>
      <c r="DE753">
        <f t="shared" si="291"/>
        <v>96.206940947585267</v>
      </c>
      <c r="DF753" s="2">
        <v>39787</v>
      </c>
      <c r="DG753">
        <v>101.3671875</v>
      </c>
      <c r="DH753" s="22">
        <f>_xll.BDH(DH$3&amp;" Govt",$A$8,DF753,DF753)</f>
        <v>1.10087</v>
      </c>
      <c r="DI753">
        <f t="shared" si="292"/>
        <v>92.079162389746287</v>
      </c>
      <c r="DL753" s="22"/>
      <c r="DP753" s="22"/>
    </row>
    <row r="754" spans="4:120" x14ac:dyDescent="0.25">
      <c r="D754" s="2"/>
      <c r="H754" s="22"/>
      <c r="I754" s="14"/>
      <c r="J754" s="2">
        <v>39244</v>
      </c>
      <c r="K754">
        <v>129.62109375</v>
      </c>
      <c r="L754" s="22">
        <f>_xll.BDH(L$3&amp;" Govt",$A$8,J754,J754)</f>
        <v>1.2738499999999999</v>
      </c>
      <c r="M754">
        <f t="shared" si="275"/>
        <v>101.75538230560899</v>
      </c>
      <c r="N754" s="2">
        <v>39244</v>
      </c>
      <c r="O754">
        <v>129.58203125</v>
      </c>
      <c r="P754" s="22">
        <f>_xll.BDH(P$3&amp;" Govt",$A$8,N754,N754)</f>
        <v>1.2548599999999999</v>
      </c>
      <c r="Q754">
        <f t="shared" si="276"/>
        <v>103.26413404682596</v>
      </c>
      <c r="R754" s="2">
        <v>39244</v>
      </c>
      <c r="S754">
        <v>129.15625</v>
      </c>
      <c r="T754" s="22">
        <f>_xll.BDH(T$3&amp;" Govt",$A$8,R754,R754)</f>
        <v>1.2232000000000001</v>
      </c>
      <c r="U754">
        <f t="shared" si="277"/>
        <v>105.58882439502942</v>
      </c>
      <c r="V754" s="2">
        <v>39339</v>
      </c>
      <c r="W754">
        <v>106.3515625</v>
      </c>
      <c r="X754" s="22">
        <f>_xll.BDH(X$3&amp;" Govt",$A$8,V754,V754)</f>
        <v>1.09968</v>
      </c>
      <c r="Y754">
        <f t="shared" si="278"/>
        <v>96.711372853921148</v>
      </c>
      <c r="Z754" s="2">
        <v>39244</v>
      </c>
      <c r="AA754">
        <v>123.32421875</v>
      </c>
      <c r="AB754" s="22">
        <f>_xll.BDH(AB$3&amp;" Govt",$A$8,Z754,Z754)</f>
        <v>1.1824300000000001</v>
      </c>
      <c r="AC754">
        <f t="shared" si="279"/>
        <v>104.29726812580871</v>
      </c>
      <c r="AD754" s="2">
        <v>39881</v>
      </c>
      <c r="AE754">
        <v>107.921875</v>
      </c>
      <c r="AF754" s="22">
        <f>_xll.BDH(AF$3&amp;" Govt",$A$8,AD754,AD754)</f>
        <v>1.0603400000000001</v>
      </c>
      <c r="AG754">
        <f t="shared" si="280"/>
        <v>101.78044306543184</v>
      </c>
      <c r="AH754" s="2">
        <v>39244</v>
      </c>
      <c r="AI754">
        <v>120.94921875</v>
      </c>
      <c r="AJ754" s="22">
        <f>_xll.BDH(AJ$3&amp;" Govt",$A$8,AH754,AH754)</f>
        <v>1.159</v>
      </c>
      <c r="AK754">
        <f t="shared" si="281"/>
        <v>104.35653041415013</v>
      </c>
      <c r="AN754" s="22"/>
      <c r="AP754" s="2">
        <v>39244</v>
      </c>
      <c r="AQ754">
        <v>117.73046875</v>
      </c>
      <c r="AR754" s="22">
        <f>_xll.BDH(AR$3&amp;" Govt",$A$8,AP754,AP754)</f>
        <v>1.14459</v>
      </c>
      <c r="AS754">
        <f t="shared" si="282"/>
        <v>102.85820140836456</v>
      </c>
      <c r="AV754" s="22"/>
      <c r="AX754" s="2">
        <v>39244</v>
      </c>
      <c r="AY754">
        <v>107.890625</v>
      </c>
      <c r="AZ754" s="22">
        <f>_xll.BDH(AZ$3&amp;" Govt",$A$8,AX754,AX754)</f>
        <v>1.1205000000000001</v>
      </c>
      <c r="BA754">
        <f t="shared" si="283"/>
        <v>96.287929495760821</v>
      </c>
      <c r="BB754" s="2">
        <v>39244</v>
      </c>
      <c r="BC754">
        <v>107.59375</v>
      </c>
      <c r="BD754" s="22">
        <f>_xll.BDH(BD$3&amp;" Govt",$A$8,BB754,BB754)</f>
        <v>1.1137699999999999</v>
      </c>
      <c r="BE754">
        <f t="shared" si="284"/>
        <v>96.603203533943287</v>
      </c>
      <c r="BH754" s="22"/>
      <c r="BJ754" s="2">
        <v>39244</v>
      </c>
      <c r="BK754">
        <v>105.28125</v>
      </c>
      <c r="BL754" s="22">
        <f>_xll.BDH(BL$3&amp;" Govt",$A$8,BJ754,BJ754)</f>
        <v>1.09178</v>
      </c>
      <c r="BM754">
        <f t="shared" si="285"/>
        <v>96.430828555203433</v>
      </c>
      <c r="BN754" s="2">
        <v>39419</v>
      </c>
      <c r="BO754">
        <v>111.34765625</v>
      </c>
      <c r="BP754" s="22">
        <f>_xll.BDH(BP$3&amp;" Govt",$A$8,BN754,BN754)</f>
        <v>1.0920300000000001</v>
      </c>
      <c r="BQ754">
        <f t="shared" si="286"/>
        <v>101.96391697114548</v>
      </c>
      <c r="BR754" s="2">
        <v>39598</v>
      </c>
      <c r="BS754">
        <v>114.63671875</v>
      </c>
      <c r="BT754" s="22">
        <f>_xll.BDH(BT$3&amp;" Govt",$A$8,BR754,BR754)</f>
        <v>1.09717</v>
      </c>
      <c r="BU754">
        <f t="shared" si="287"/>
        <v>104.4840077198611</v>
      </c>
      <c r="BV754" s="2">
        <v>39778</v>
      </c>
      <c r="BW754">
        <v>98.74609375</v>
      </c>
      <c r="BX754" s="22">
        <f>_xll.BDH(BX$3&amp;" Govt",$A$8,BV754,BV754)</f>
        <v>1.10256</v>
      </c>
      <c r="BY754">
        <f t="shared" si="288"/>
        <v>89.560743859744591</v>
      </c>
      <c r="BZ754" s="2">
        <v>39960</v>
      </c>
      <c r="CA754">
        <v>111.54296875</v>
      </c>
      <c r="CB754" s="22">
        <f>_xll.BDH(CB$3&amp;" Govt",$A$8,BZ754,BZ754)</f>
        <v>1.0528599999999999</v>
      </c>
      <c r="CC754">
        <f t="shared" si="289"/>
        <v>105.94283071823415</v>
      </c>
      <c r="CF754" s="22"/>
      <c r="CJ754" s="22"/>
      <c r="CN754" s="22"/>
      <c r="CR754" s="22"/>
      <c r="CV754" s="22"/>
      <c r="CZ754" s="22"/>
      <c r="DB754" s="2">
        <v>39247</v>
      </c>
      <c r="DC754">
        <v>104.6171875</v>
      </c>
      <c r="DD754" s="22">
        <f>_xll.BDH(DD$3&amp;" Govt",$A$8,DB754,DB754)</f>
        <v>1.09249</v>
      </c>
      <c r="DE754">
        <f t="shared" si="291"/>
        <v>95.760315883898258</v>
      </c>
      <c r="DF754" s="2">
        <v>39790</v>
      </c>
      <c r="DG754">
        <v>100.6015625</v>
      </c>
      <c r="DH754" s="22">
        <f>_xll.BDH(DH$3&amp;" Govt",$A$8,DF754,DF754)</f>
        <v>1.09979</v>
      </c>
      <c r="DI754">
        <f t="shared" si="292"/>
        <v>91.473429018267126</v>
      </c>
      <c r="DL754" s="22"/>
      <c r="DP754" s="22"/>
    </row>
    <row r="755" spans="4:120" x14ac:dyDescent="0.25">
      <c r="D755" s="2"/>
      <c r="H755" s="22"/>
      <c r="I755" s="14"/>
      <c r="J755" s="2">
        <v>39245</v>
      </c>
      <c r="K755">
        <v>129.58203125</v>
      </c>
      <c r="L755" s="22">
        <f>_xll.BDH(L$3&amp;" Govt",$A$8,J755,J755)</f>
        <v>1.27413</v>
      </c>
      <c r="M755">
        <f t="shared" si="275"/>
        <v>101.70236259251411</v>
      </c>
      <c r="N755" s="2">
        <v>39245</v>
      </c>
      <c r="O755">
        <v>129.4453125</v>
      </c>
      <c r="P755" s="22">
        <f>_xll.BDH(P$3&amp;" Govt",$A$8,N755,N755)</f>
        <v>1.2551300000000001</v>
      </c>
      <c r="Q755">
        <f t="shared" si="276"/>
        <v>103.13299220001115</v>
      </c>
      <c r="R755" s="2">
        <v>39245</v>
      </c>
      <c r="S755">
        <v>128.96875</v>
      </c>
      <c r="T755" s="22">
        <f>_xll.BDH(T$3&amp;" Govt",$A$8,R755,R755)</f>
        <v>1.22346</v>
      </c>
      <c r="U755">
        <f t="shared" si="277"/>
        <v>105.41313161035097</v>
      </c>
      <c r="V755" s="2">
        <v>39342</v>
      </c>
      <c r="W755">
        <v>106.40625</v>
      </c>
      <c r="X755" s="22">
        <f>_xll.BDH(X$3&amp;" Govt",$A$8,V755,V755)</f>
        <v>1.09965</v>
      </c>
      <c r="Y755">
        <f t="shared" si="278"/>
        <v>96.763743009139276</v>
      </c>
      <c r="Z755" s="2">
        <v>39245</v>
      </c>
      <c r="AA755">
        <v>122.97265625</v>
      </c>
      <c r="AB755" s="22">
        <f>_xll.BDH(AB$3&amp;" Govt",$A$8,Z755,Z755)</f>
        <v>1.18269</v>
      </c>
      <c r="AC755">
        <f t="shared" si="279"/>
        <v>103.97708296341391</v>
      </c>
      <c r="AD755" s="2">
        <v>39882</v>
      </c>
      <c r="AE755">
        <v>107.859375</v>
      </c>
      <c r="AF755" s="22">
        <f>_xll.BDH(AF$3&amp;" Govt",$A$8,AD755,AD755)</f>
        <v>1.0604899999999999</v>
      </c>
      <c r="AG755">
        <f t="shared" si="280"/>
        <v>101.7071118068063</v>
      </c>
      <c r="AH755" s="2">
        <v>39245</v>
      </c>
      <c r="AI755">
        <v>120.515625</v>
      </c>
      <c r="AJ755" s="22">
        <f>_xll.BDH(AJ$3&amp;" Govt",$A$8,AH755,AH755)</f>
        <v>1.1592500000000001</v>
      </c>
      <c r="AK755">
        <f t="shared" si="281"/>
        <v>103.95999568686649</v>
      </c>
      <c r="AN755" s="22"/>
      <c r="AP755" s="2">
        <v>39245</v>
      </c>
      <c r="AQ755">
        <v>117.24609375</v>
      </c>
      <c r="AR755" s="22">
        <f>_xll.BDH(AR$3&amp;" Govt",$A$8,AP755,AP755)</f>
        <v>1.14483</v>
      </c>
      <c r="AS755">
        <f t="shared" si="282"/>
        <v>102.41354065669138</v>
      </c>
      <c r="AV755" s="22"/>
      <c r="AX755" s="2">
        <v>39245</v>
      </c>
      <c r="AY755">
        <v>107.33984375</v>
      </c>
      <c r="AZ755" s="22">
        <f>_xll.BDH(AZ$3&amp;" Govt",$A$8,AX755,AX755)</f>
        <v>1.1207499999999999</v>
      </c>
      <c r="BA755">
        <f t="shared" si="283"/>
        <v>95.7750111532456</v>
      </c>
      <c r="BB755" s="2">
        <v>39245</v>
      </c>
      <c r="BC755">
        <v>107</v>
      </c>
      <c r="BD755" s="22">
        <f>_xll.BDH(BD$3&amp;" Govt",$A$8,BB755,BB755)</f>
        <v>1.1140099999999999</v>
      </c>
      <c r="BE755">
        <f t="shared" si="284"/>
        <v>96.049407096884238</v>
      </c>
      <c r="BH755" s="22"/>
      <c r="BJ755" s="2">
        <v>39245</v>
      </c>
      <c r="BK755">
        <v>104.62890625</v>
      </c>
      <c r="BL755" s="22">
        <f>_xll.BDH(BL$3&amp;" Govt",$A$8,BJ755,BJ755)</f>
        <v>1.0920099999999999</v>
      </c>
      <c r="BM755">
        <f t="shared" si="285"/>
        <v>95.81313930275364</v>
      </c>
      <c r="BN755" s="2">
        <v>39420</v>
      </c>
      <c r="BO755">
        <v>110.86328125</v>
      </c>
      <c r="BP755" s="22">
        <f>_xll.BDH(BP$3&amp;" Govt",$A$8,BN755,BN755)</f>
        <v>1.0921099999999999</v>
      </c>
      <c r="BQ755">
        <f t="shared" si="286"/>
        <v>101.51292566682844</v>
      </c>
      <c r="BR755" s="2">
        <v>39601</v>
      </c>
      <c r="BS755">
        <v>115.33203125</v>
      </c>
      <c r="BT755" s="22">
        <f>_xll.BDH(BT$3&amp;" Govt",$A$8,BR755,BR755)</f>
        <v>1.0980000000000001</v>
      </c>
      <c r="BU755">
        <f t="shared" si="287"/>
        <v>105.0382798269581</v>
      </c>
      <c r="BV755" s="2">
        <v>39779</v>
      </c>
      <c r="BW755">
        <v>98.74609375</v>
      </c>
      <c r="BX755" s="22">
        <f>_xll.BDH(BX$3&amp;" Govt",$A$8,BV755,BV755)</f>
        <v>1.1025100000000001</v>
      </c>
      <c r="BY755">
        <f t="shared" si="288"/>
        <v>89.564805534643668</v>
      </c>
      <c r="BZ755" s="2">
        <v>39961</v>
      </c>
      <c r="CA755">
        <v>111.42578125</v>
      </c>
      <c r="CB755" s="22">
        <f>_xll.BDH(CB$3&amp;" Govt",$A$8,BZ755,BZ755)</f>
        <v>1.05294</v>
      </c>
      <c r="CC755">
        <f t="shared" si="289"/>
        <v>105.82348590612951</v>
      </c>
      <c r="CF755" s="22"/>
      <c r="CJ755" s="22"/>
      <c r="CN755" s="22"/>
      <c r="CR755" s="22"/>
      <c r="CV755" s="22"/>
      <c r="CZ755" s="22"/>
      <c r="DB755" s="2">
        <v>39248</v>
      </c>
      <c r="DC755">
        <v>104.89453125</v>
      </c>
      <c r="DD755" s="22">
        <f>_xll.BDH(DD$3&amp;" Govt",$A$8,DB755,DB755)</f>
        <v>1.0927199999999999</v>
      </c>
      <c r="DE755">
        <f t="shared" si="291"/>
        <v>95.993970321765872</v>
      </c>
      <c r="DF755" s="2">
        <v>39791</v>
      </c>
      <c r="DG755">
        <v>101.84375</v>
      </c>
      <c r="DH755" s="22">
        <f>_xll.BDH(DH$3&amp;" Govt",$A$8,DF755,DF755)</f>
        <v>1.0994299999999999</v>
      </c>
      <c r="DI755">
        <f t="shared" si="292"/>
        <v>92.633228127302331</v>
      </c>
      <c r="DL755" s="22"/>
      <c r="DP755" s="22"/>
    </row>
    <row r="756" spans="4:120" x14ac:dyDescent="0.25">
      <c r="D756" s="2"/>
      <c r="H756" s="22"/>
      <c r="I756" s="14"/>
      <c r="J756" s="2">
        <v>39246</v>
      </c>
      <c r="K756">
        <v>129.58203125</v>
      </c>
      <c r="L756" s="22">
        <f>_xll.BDH(L$3&amp;" Govt",$A$8,J756,J756)</f>
        <v>1.2744</v>
      </c>
      <c r="M756">
        <f t="shared" si="275"/>
        <v>101.68081548179536</v>
      </c>
      <c r="N756" s="2">
        <v>39246</v>
      </c>
      <c r="O756">
        <v>129.52734375</v>
      </c>
      <c r="P756" s="22">
        <f>_xll.BDH(P$3&amp;" Govt",$A$8,N756,N756)</f>
        <v>1.2554000000000001</v>
      </c>
      <c r="Q756">
        <f t="shared" si="276"/>
        <v>103.17615401465667</v>
      </c>
      <c r="R756" s="2">
        <v>39246</v>
      </c>
      <c r="S756">
        <v>129.06640625</v>
      </c>
      <c r="T756" s="22">
        <f>_xll.BDH(T$3&amp;" Govt",$A$8,R756,R756)</f>
        <v>1.2237199999999999</v>
      </c>
      <c r="U756">
        <f t="shared" si="277"/>
        <v>105.47053758212664</v>
      </c>
      <c r="V756" s="2">
        <v>39343</v>
      </c>
      <c r="W756">
        <v>106.71484375</v>
      </c>
      <c r="X756" s="22">
        <f>_xll.BDH(X$3&amp;" Govt",$A$8,V756,V756)</f>
        <v>1.09964</v>
      </c>
      <c r="Y756">
        <f t="shared" si="278"/>
        <v>97.045254583318183</v>
      </c>
      <c r="Z756" s="2">
        <v>39246</v>
      </c>
      <c r="AA756">
        <v>123.1796875</v>
      </c>
      <c r="AB756" s="22">
        <f>_xll.BDH(AB$3&amp;" Govt",$A$8,Z756,Z756)</f>
        <v>1.1829399999999999</v>
      </c>
      <c r="AC756">
        <f t="shared" si="279"/>
        <v>104.13012282956026</v>
      </c>
      <c r="AD756" s="2">
        <v>39883</v>
      </c>
      <c r="AE756">
        <v>107.94921875</v>
      </c>
      <c r="AF756" s="22">
        <f>_xll.BDH(AF$3&amp;" Govt",$A$8,AD756,AD756)</f>
        <v>1.06064</v>
      </c>
      <c r="AG756">
        <f t="shared" si="280"/>
        <v>101.77743508636294</v>
      </c>
      <c r="AH756" s="2">
        <v>39246</v>
      </c>
      <c r="AI756">
        <v>120.82421875</v>
      </c>
      <c r="AJ756" s="22">
        <f>_xll.BDH(AJ$3&amp;" Govt",$A$8,AH756,AH756)</f>
        <v>1.1595</v>
      </c>
      <c r="AK756">
        <f t="shared" si="281"/>
        <v>104.20372466580423</v>
      </c>
      <c r="AN756" s="22"/>
      <c r="AP756" s="2">
        <v>39246</v>
      </c>
      <c r="AQ756">
        <v>117.5859375</v>
      </c>
      <c r="AR756" s="22">
        <f>_xll.BDH(AR$3&amp;" Govt",$A$8,AP756,AP756)</f>
        <v>1.1450800000000001</v>
      </c>
      <c r="AS756">
        <f t="shared" si="282"/>
        <v>102.68796721626435</v>
      </c>
      <c r="AV756" s="22"/>
      <c r="AX756" s="2">
        <v>39246</v>
      </c>
      <c r="AY756">
        <v>107.73828125</v>
      </c>
      <c r="AZ756" s="22">
        <f>_xll.BDH(AZ$3&amp;" Govt",$A$8,AX756,AX756)</f>
        <v>1.1209899999999999</v>
      </c>
      <c r="BA756">
        <f t="shared" si="283"/>
        <v>96.109939651558008</v>
      </c>
      <c r="BB756" s="2">
        <v>39246</v>
      </c>
      <c r="BC756">
        <v>107.41015625</v>
      </c>
      <c r="BD756" s="22">
        <f>_xll.BDH(BD$3&amp;" Govt",$A$8,BB756,BB756)</f>
        <v>1.11426</v>
      </c>
      <c r="BE756">
        <f t="shared" si="284"/>
        <v>96.395954489975409</v>
      </c>
      <c r="BH756" s="22"/>
      <c r="BJ756" s="2">
        <v>39246</v>
      </c>
      <c r="BK756">
        <v>105.06640625</v>
      </c>
      <c r="BL756" s="22">
        <f>_xll.BDH(BL$3&amp;" Govt",$A$8,BJ756,BJ756)</f>
        <v>1.0922499999999999</v>
      </c>
      <c r="BM756">
        <f t="shared" si="285"/>
        <v>96.192635614557105</v>
      </c>
      <c r="BN756" s="2">
        <v>39421</v>
      </c>
      <c r="BO756">
        <v>110.33203125</v>
      </c>
      <c r="BP756" s="22">
        <f>_xll.BDH(BP$3&amp;" Govt",$A$8,BN756,BN756)</f>
        <v>1.09219</v>
      </c>
      <c r="BQ756">
        <f t="shared" si="286"/>
        <v>101.01908207363188</v>
      </c>
      <c r="BR756" s="2">
        <v>39602</v>
      </c>
      <c r="BS756">
        <v>115.515625</v>
      </c>
      <c r="BT756" s="22">
        <f>_xll.BDH(BT$3&amp;" Govt",$A$8,BR756,BR756)</f>
        <v>1.09822</v>
      </c>
      <c r="BU756">
        <f t="shared" si="287"/>
        <v>105.18441204858772</v>
      </c>
      <c r="BV756" s="2">
        <v>39780</v>
      </c>
      <c r="BW756">
        <v>99.453125</v>
      </c>
      <c r="BX756" s="22">
        <f>_xll.BDH(BX$3&amp;" Govt",$A$8,BV756,BV756)</f>
        <v>1.10246</v>
      </c>
      <c r="BY756">
        <f t="shared" si="288"/>
        <v>90.210189031801605</v>
      </c>
      <c r="BZ756" s="2">
        <v>39962</v>
      </c>
      <c r="CA756">
        <v>112.625</v>
      </c>
      <c r="CB756" s="22">
        <f>_xll.BDH(CB$3&amp;" Govt",$A$8,BZ756,BZ756)</f>
        <v>1.0530200000000001</v>
      </c>
      <c r="CC756">
        <f t="shared" si="289"/>
        <v>106.95428386925224</v>
      </c>
      <c r="CF756" s="22"/>
      <c r="CJ756" s="22"/>
      <c r="CN756" s="22"/>
      <c r="CR756" s="22"/>
      <c r="CV756" s="22"/>
      <c r="CZ756" s="22"/>
      <c r="DB756" s="2">
        <v>39251</v>
      </c>
      <c r="DC756">
        <v>105.11328125</v>
      </c>
      <c r="DD756" s="22">
        <f>_xll.BDH(DD$3&amp;" Govt",$A$8,DB756,DB756)</f>
        <v>1.0934299999999999</v>
      </c>
      <c r="DE756">
        <f t="shared" si="291"/>
        <v>96.131696816440012</v>
      </c>
      <c r="DF756" s="2">
        <v>39792</v>
      </c>
      <c r="DG756">
        <v>101.81640625</v>
      </c>
      <c r="DH756" s="22">
        <f>_xll.BDH(DH$3&amp;" Govt",$A$8,DF756,DF756)</f>
        <v>1.09907</v>
      </c>
      <c r="DI756">
        <f t="shared" si="292"/>
        <v>92.63869112067475</v>
      </c>
      <c r="DL756" s="22"/>
      <c r="DP756" s="22"/>
    </row>
    <row r="757" spans="4:120" x14ac:dyDescent="0.25">
      <c r="D757" s="2"/>
      <c r="H757" s="22"/>
      <c r="I757" s="14"/>
      <c r="J757" s="2">
        <v>39247</v>
      </c>
      <c r="K757">
        <v>129.66015625</v>
      </c>
      <c r="L757" s="22">
        <f>_xll.BDH(L$3&amp;" Govt",$A$8,J757,J757)</f>
        <v>1.27468</v>
      </c>
      <c r="M757">
        <f t="shared" si="275"/>
        <v>101.71976986380895</v>
      </c>
      <c r="N757" s="2">
        <v>39247</v>
      </c>
      <c r="O757">
        <v>129.5859375</v>
      </c>
      <c r="P757" s="22">
        <f>_xll.BDH(P$3&amp;" Govt",$A$8,N757,N757)</f>
        <v>1.2556700000000001</v>
      </c>
      <c r="Q757">
        <f t="shared" si="276"/>
        <v>103.20063193354942</v>
      </c>
      <c r="R757" s="2">
        <v>39247</v>
      </c>
      <c r="S757">
        <v>129.0703125</v>
      </c>
      <c r="T757" s="22">
        <f>_xll.BDH(T$3&amp;" Govt",$A$8,R757,R757)</f>
        <v>1.2239899999999999</v>
      </c>
      <c r="U757">
        <f t="shared" si="277"/>
        <v>105.45046323907876</v>
      </c>
      <c r="V757" s="2">
        <v>39344</v>
      </c>
      <c r="W757">
        <v>106.6328125</v>
      </c>
      <c r="X757" s="22">
        <f>_xll.BDH(X$3&amp;" Govt",$A$8,V757,V757)</f>
        <v>1.0996299999999999</v>
      </c>
      <c r="Y757">
        <f t="shared" si="278"/>
        <v>96.971538153742628</v>
      </c>
      <c r="Z757" s="2">
        <v>39247</v>
      </c>
      <c r="AA757">
        <v>123.16015625</v>
      </c>
      <c r="AB757" s="22">
        <f>_xll.BDH(AB$3&amp;" Govt",$A$8,Z757,Z757)</f>
        <v>1.1832</v>
      </c>
      <c r="AC757">
        <f t="shared" si="279"/>
        <v>104.09073381507775</v>
      </c>
      <c r="AD757" s="2">
        <v>39884</v>
      </c>
      <c r="AE757">
        <v>108.234375</v>
      </c>
      <c r="AF757" s="22">
        <f>_xll.BDH(AF$3&amp;" Govt",$A$8,AD757,AD757)</f>
        <v>1.0607899999999999</v>
      </c>
      <c r="AG757">
        <f t="shared" si="280"/>
        <v>102.03185833199787</v>
      </c>
      <c r="AH757" s="2">
        <v>39247</v>
      </c>
      <c r="AI757">
        <v>120.78515625</v>
      </c>
      <c r="AJ757" s="22">
        <f>_xll.BDH(AJ$3&amp;" Govt",$A$8,AH757,AH757)</f>
        <v>1.1597500000000001</v>
      </c>
      <c r="AK757">
        <f t="shared" si="281"/>
        <v>104.1475802974779</v>
      </c>
      <c r="AN757" s="22"/>
      <c r="AP757" s="2">
        <v>39247</v>
      </c>
      <c r="AQ757">
        <v>117.55078125</v>
      </c>
      <c r="AR757" s="22">
        <f>_xll.BDH(AR$3&amp;" Govt",$A$8,AP757,AP757)</f>
        <v>1.14533</v>
      </c>
      <c r="AS757">
        <f t="shared" si="282"/>
        <v>102.63485742100531</v>
      </c>
      <c r="AV757" s="22"/>
      <c r="AX757" s="2">
        <v>39247</v>
      </c>
      <c r="AY757">
        <v>107.64453125</v>
      </c>
      <c r="AZ757" s="22">
        <f>_xll.BDH(AZ$3&amp;" Govt",$A$8,AX757,AX757)</f>
        <v>1.1212299999999999</v>
      </c>
      <c r="BA757">
        <f t="shared" si="283"/>
        <v>96.005753725818977</v>
      </c>
      <c r="BB757" s="2">
        <v>39247</v>
      </c>
      <c r="BC757">
        <v>107.28125</v>
      </c>
      <c r="BD757" s="22">
        <f>_xll.BDH(BD$3&amp;" Govt",$A$8,BB757,BB757)</f>
        <v>1.1145</v>
      </c>
      <c r="BE757">
        <f t="shared" si="284"/>
        <v>96.259533423059665</v>
      </c>
      <c r="BH757" s="22"/>
      <c r="BJ757" s="2">
        <v>39247</v>
      </c>
      <c r="BK757">
        <v>104.9609375</v>
      </c>
      <c r="BL757" s="22">
        <f>_xll.BDH(BL$3&amp;" Govt",$A$8,BJ757,BJ757)</f>
        <v>1.09249</v>
      </c>
      <c r="BM757">
        <f t="shared" si="285"/>
        <v>96.0749640728977</v>
      </c>
      <c r="BN757" s="2">
        <v>39422</v>
      </c>
      <c r="BO757">
        <v>110.13671875</v>
      </c>
      <c r="BP757" s="22">
        <f>_xll.BDH(BP$3&amp;" Govt",$A$8,BN757,BN757)</f>
        <v>1.09226</v>
      </c>
      <c r="BQ757">
        <f t="shared" si="286"/>
        <v>100.83379300715947</v>
      </c>
      <c r="BR757" s="2">
        <v>39603</v>
      </c>
      <c r="BS757">
        <v>114.91015625</v>
      </c>
      <c r="BT757" s="22">
        <f>_xll.BDH(BT$3&amp;" Govt",$A$8,BR757,BR757)</f>
        <v>1.0984400000000001</v>
      </c>
      <c r="BU757">
        <f t="shared" si="287"/>
        <v>104.61213744036998</v>
      </c>
      <c r="BV757" s="2">
        <v>39783</v>
      </c>
      <c r="BW757">
        <v>101.1171875</v>
      </c>
      <c r="BX757" s="22">
        <f>_xll.BDH(BX$3&amp;" Govt",$A$8,BV757,BV757)</f>
        <v>1.1023099999999999</v>
      </c>
      <c r="BY757">
        <f t="shared" si="288"/>
        <v>91.732078544148209</v>
      </c>
      <c r="BZ757" s="2">
        <v>39965</v>
      </c>
      <c r="CA757">
        <v>112.21484375</v>
      </c>
      <c r="CB757" s="22">
        <f>_xll.BDH(CB$3&amp;" Govt",$A$8,BZ757,BZ757)</f>
        <v>1.0532699999999999</v>
      </c>
      <c r="CC757">
        <f t="shared" si="289"/>
        <v>106.53948536462636</v>
      </c>
      <c r="CF757" s="22"/>
      <c r="CJ757" s="22"/>
      <c r="CN757" s="22"/>
      <c r="CR757" s="22"/>
      <c r="CV757" s="22"/>
      <c r="CZ757" s="22"/>
      <c r="DB757" s="2">
        <v>39252</v>
      </c>
      <c r="DC757">
        <v>105.84375</v>
      </c>
      <c r="DD757" s="22">
        <f>_xll.BDH(DD$3&amp;" Govt",$A$8,DB757,DB757)</f>
        <v>1.0936699999999999</v>
      </c>
      <c r="DE757">
        <f t="shared" si="291"/>
        <v>96.778507227957249</v>
      </c>
      <c r="DF757" s="2">
        <v>39793</v>
      </c>
      <c r="DG757">
        <v>102.390625</v>
      </c>
      <c r="DH757" s="22">
        <f>_xll.BDH(DH$3&amp;" Govt",$A$8,DF757,DF757)</f>
        <v>1.0987100000000001</v>
      </c>
      <c r="DI757">
        <f t="shared" si="292"/>
        <v>93.191674782244633</v>
      </c>
      <c r="DL757" s="22"/>
      <c r="DP757" s="22"/>
    </row>
    <row r="758" spans="4:120" x14ac:dyDescent="0.25">
      <c r="D758" s="2"/>
      <c r="H758" s="22"/>
      <c r="I758" s="14"/>
      <c r="J758" s="2">
        <v>39248</v>
      </c>
      <c r="K758">
        <v>129.78515625</v>
      </c>
      <c r="L758" s="22">
        <f>_xll.BDH(L$3&amp;" Govt",$A$8,J758,J758)</f>
        <v>1.27495</v>
      </c>
      <c r="M758">
        <f t="shared" si="275"/>
        <v>101.79627142240872</v>
      </c>
      <c r="N758" s="2">
        <v>39248</v>
      </c>
      <c r="O758">
        <v>129.76953125</v>
      </c>
      <c r="P758" s="22">
        <f>_xll.BDH(P$3&amp;" Govt",$A$8,N758,N758)</f>
        <v>1.2559400000000001</v>
      </c>
      <c r="Q758">
        <f t="shared" si="276"/>
        <v>103.32462637546379</v>
      </c>
      <c r="R758" s="2">
        <v>39248</v>
      </c>
      <c r="S758">
        <v>129.27734375</v>
      </c>
      <c r="T758" s="22">
        <f>_xll.BDH(T$3&amp;" Govt",$A$8,R758,R758)</f>
        <v>1.2242500000000001</v>
      </c>
      <c r="U758">
        <f t="shared" si="277"/>
        <v>105.59717684296507</v>
      </c>
      <c r="V758" s="2">
        <v>39345</v>
      </c>
      <c r="W758">
        <v>106.25390625</v>
      </c>
      <c r="X758" s="22">
        <f>_xll.BDH(X$3&amp;" Govt",$A$8,V758,V758)</f>
        <v>1.09962</v>
      </c>
      <c r="Y758">
        <f t="shared" si="278"/>
        <v>96.627840754078676</v>
      </c>
      <c r="Z758" s="2">
        <v>39248</v>
      </c>
      <c r="AA758">
        <v>123.38671875</v>
      </c>
      <c r="AB758" s="22">
        <f>_xll.BDH(AB$3&amp;" Govt",$A$8,Z758,Z758)</f>
        <v>1.1834500000000001</v>
      </c>
      <c r="AC758">
        <f t="shared" si="279"/>
        <v>104.26018737589251</v>
      </c>
      <c r="AD758" s="2">
        <v>39885</v>
      </c>
      <c r="AE758">
        <v>108.484375</v>
      </c>
      <c r="AF758" s="22">
        <f>_xll.BDH(AF$3&amp;" Govt",$A$8,AD758,AD758)</f>
        <v>1.06094</v>
      </c>
      <c r="AG758">
        <f t="shared" si="280"/>
        <v>102.25307274680944</v>
      </c>
      <c r="AH758" s="2">
        <v>39248</v>
      </c>
      <c r="AI758">
        <v>121.078125</v>
      </c>
      <c r="AJ758" s="22">
        <f>_xll.BDH(AJ$3&amp;" Govt",$A$8,AH758,AH758)</f>
        <v>1.1599999999999999</v>
      </c>
      <c r="AK758">
        <f t="shared" si="281"/>
        <v>104.37769396551725</v>
      </c>
      <c r="AN758" s="22"/>
      <c r="AP758" s="2">
        <v>39248</v>
      </c>
      <c r="AQ758">
        <v>117.8515625</v>
      </c>
      <c r="AR758" s="22">
        <f>_xll.BDH(AR$3&amp;" Govt",$A$8,AP758,AP758)</f>
        <v>1.14558</v>
      </c>
      <c r="AS758">
        <f t="shared" si="282"/>
        <v>102.87501745840535</v>
      </c>
      <c r="AV758" s="22"/>
      <c r="AX758" s="2">
        <v>39248</v>
      </c>
      <c r="AY758">
        <v>107.92578125</v>
      </c>
      <c r="AZ758" s="22">
        <f>_xll.BDH(AZ$3&amp;" Govt",$A$8,AX758,AX758)</f>
        <v>1.12147</v>
      </c>
      <c r="BA758">
        <f t="shared" si="283"/>
        <v>96.235994944135825</v>
      </c>
      <c r="BB758" s="2">
        <v>39248</v>
      </c>
      <c r="BC758">
        <v>107.578125</v>
      </c>
      <c r="BD758" s="22">
        <f>_xll.BDH(BD$3&amp;" Govt",$A$8,BB758,BB758)</f>
        <v>1.1147400000000001</v>
      </c>
      <c r="BE758">
        <f t="shared" si="284"/>
        <v>96.505126756014846</v>
      </c>
      <c r="BH758" s="22"/>
      <c r="BJ758" s="2">
        <v>39248</v>
      </c>
      <c r="BK758">
        <v>105.265625</v>
      </c>
      <c r="BL758" s="22">
        <f>_xll.BDH(BL$3&amp;" Govt",$A$8,BJ758,BJ758)</f>
        <v>1.0927199999999999</v>
      </c>
      <c r="BM758">
        <f t="shared" si="285"/>
        <v>96.333575847426616</v>
      </c>
      <c r="BN758" s="2">
        <v>39423</v>
      </c>
      <c r="BO758">
        <v>109.421875</v>
      </c>
      <c r="BP758" s="22">
        <f>_xll.BDH(BP$3&amp;" Govt",$A$8,BN758,BN758)</f>
        <v>1.0923400000000001</v>
      </c>
      <c r="BQ758">
        <f t="shared" si="286"/>
        <v>100.17199315231521</v>
      </c>
      <c r="BR758" s="2">
        <v>39604</v>
      </c>
      <c r="BS758">
        <v>114.61328125</v>
      </c>
      <c r="BT758" s="22">
        <f>_xll.BDH(BT$3&amp;" Govt",$A$8,BR758,BR758)</f>
        <v>1.09866</v>
      </c>
      <c r="BU758">
        <f t="shared" si="287"/>
        <v>104.32097395918665</v>
      </c>
      <c r="BV758" s="2">
        <v>39784</v>
      </c>
      <c r="BW758">
        <v>102.4296875</v>
      </c>
      <c r="BX758" s="22">
        <f>_xll.BDH(BX$3&amp;" Govt",$A$8,BV758,BV758)</f>
        <v>1.10195</v>
      </c>
      <c r="BY758">
        <f t="shared" si="288"/>
        <v>92.953117201324929</v>
      </c>
      <c r="BZ758" s="2">
        <v>39966</v>
      </c>
      <c r="CA758">
        <v>112.98828125</v>
      </c>
      <c r="CB758" s="22">
        <f>_xll.BDH(CB$3&amp;" Govt",$A$8,BZ758,BZ758)</f>
        <v>1.05335</v>
      </c>
      <c r="CC758">
        <f t="shared" si="289"/>
        <v>107.26565837565862</v>
      </c>
      <c r="CF758" s="22"/>
      <c r="CJ758" s="22"/>
      <c r="CN758" s="22"/>
      <c r="CR758" s="22"/>
      <c r="CV758" s="22"/>
      <c r="CZ758" s="22"/>
      <c r="DB758" s="2">
        <v>39253</v>
      </c>
      <c r="DC758">
        <v>105.171875</v>
      </c>
      <c r="DD758" s="22">
        <f>_xll.BDH(DD$3&amp;" Govt",$A$8,DB758,DB758)</f>
        <v>1.0939000000000001</v>
      </c>
      <c r="DE758">
        <f t="shared" si="291"/>
        <v>96.143957400127974</v>
      </c>
      <c r="DF758" s="2">
        <v>39794</v>
      </c>
      <c r="DG758">
        <v>101.5859375</v>
      </c>
      <c r="DH758" s="22">
        <f>_xll.BDH(DH$3&amp;" Govt",$A$8,DF758,DF758)</f>
        <v>1.09836</v>
      </c>
      <c r="DI758">
        <f t="shared" si="292"/>
        <v>92.488744582832581</v>
      </c>
      <c r="DL758" s="22"/>
      <c r="DP758" s="22"/>
    </row>
    <row r="759" spans="4:120" x14ac:dyDescent="0.25">
      <c r="D759" s="2"/>
      <c r="H759" s="22"/>
      <c r="I759" s="14"/>
      <c r="J759" s="2">
        <v>39251</v>
      </c>
      <c r="K759">
        <v>129.8046875</v>
      </c>
      <c r="L759" s="22">
        <f>_xll.BDH(L$3&amp;" Govt",$A$8,J759,J759)</f>
        <v>1.2757800000000001</v>
      </c>
      <c r="M759">
        <f t="shared" si="275"/>
        <v>101.7453538227594</v>
      </c>
      <c r="N759" s="2">
        <v>39251</v>
      </c>
      <c r="O759">
        <v>129.83203125</v>
      </c>
      <c r="P759" s="22">
        <f>_xll.BDH(P$3&amp;" Govt",$A$8,N759,N759)</f>
        <v>1.2567599999999999</v>
      </c>
      <c r="Q759">
        <f t="shared" si="276"/>
        <v>103.30694106273275</v>
      </c>
      <c r="R759" s="2">
        <v>39251</v>
      </c>
      <c r="S759">
        <v>129.375</v>
      </c>
      <c r="T759" s="22">
        <f>_xll.BDH(T$3&amp;" Govt",$A$8,R759,R759)</f>
        <v>1.22505</v>
      </c>
      <c r="U759">
        <f t="shared" si="277"/>
        <v>105.60793437002572</v>
      </c>
      <c r="V759" s="2">
        <v>39346</v>
      </c>
      <c r="W759">
        <v>106.43359375</v>
      </c>
      <c r="X759" s="22">
        <f>_xll.BDH(X$3&amp;" Govt",$A$8,V759,V759)</f>
        <v>1.09961</v>
      </c>
      <c r="Y759">
        <f t="shared" si="278"/>
        <v>96.792129709624319</v>
      </c>
      <c r="Z759" s="2">
        <v>39251</v>
      </c>
      <c r="AA759">
        <v>123.48046875</v>
      </c>
      <c r="AB759" s="22">
        <f>_xll.BDH(AB$3&amp;" Govt",$A$8,Z759,Z759)</f>
        <v>1.1842200000000001</v>
      </c>
      <c r="AC759">
        <f t="shared" si="279"/>
        <v>104.27156166084004</v>
      </c>
      <c r="AD759" s="2">
        <v>39888</v>
      </c>
      <c r="AE759">
        <v>108.58984375</v>
      </c>
      <c r="AF759" s="22">
        <f>_xll.BDH(AF$3&amp;" Govt",$A$8,AD759,AD759)</f>
        <v>1.06138</v>
      </c>
      <c r="AG759">
        <f t="shared" si="280"/>
        <v>102.31005271439069</v>
      </c>
      <c r="AH759" s="2">
        <v>39251</v>
      </c>
      <c r="AI759">
        <v>121.20703125</v>
      </c>
      <c r="AJ759" s="22">
        <f>_xll.BDH(AJ$3&amp;" Govt",$A$8,AH759,AH759)</f>
        <v>1.1607499999999999</v>
      </c>
      <c r="AK759">
        <f t="shared" si="281"/>
        <v>104.42130626749946</v>
      </c>
      <c r="AN759" s="22"/>
      <c r="AP759" s="2">
        <v>39251</v>
      </c>
      <c r="AQ759">
        <v>117.9765625</v>
      </c>
      <c r="AR759" s="22">
        <f>_xll.BDH(AR$3&amp;" Govt",$A$8,AP759,AP759)</f>
        <v>1.14632</v>
      </c>
      <c r="AS759">
        <f t="shared" si="282"/>
        <v>102.91765170284039</v>
      </c>
      <c r="AV759" s="22"/>
      <c r="AX759" s="2">
        <v>39251</v>
      </c>
      <c r="AY759">
        <v>108.09375</v>
      </c>
      <c r="AZ759" s="22">
        <f>_xll.BDH(AZ$3&amp;" Govt",$A$8,AX759,AX759)</f>
        <v>1.1222000000000001</v>
      </c>
      <c r="BA759">
        <f t="shared" si="283"/>
        <v>96.323070753876308</v>
      </c>
      <c r="BB759" s="2">
        <v>39251</v>
      </c>
      <c r="BC759">
        <v>107.73046875</v>
      </c>
      <c r="BD759" s="22">
        <f>_xll.BDH(BD$3&amp;" Govt",$A$8,BB759,BB759)</f>
        <v>1.1154599999999999</v>
      </c>
      <c r="BE759">
        <f t="shared" si="284"/>
        <v>96.57941006400948</v>
      </c>
      <c r="BH759" s="22"/>
      <c r="BJ759" s="2">
        <v>39251</v>
      </c>
      <c r="BK759">
        <v>105.41796875</v>
      </c>
      <c r="BL759" s="22">
        <f>_xll.BDH(BL$3&amp;" Govt",$A$8,BJ759,BJ759)</f>
        <v>1.0934299999999999</v>
      </c>
      <c r="BM759">
        <f t="shared" si="285"/>
        <v>96.410349770904403</v>
      </c>
      <c r="BN759" s="2">
        <v>39426</v>
      </c>
      <c r="BO759">
        <v>109.14453125</v>
      </c>
      <c r="BP759" s="22">
        <f>_xll.BDH(BP$3&amp;" Govt",$A$8,BN759,BN759)</f>
        <v>1.09256</v>
      </c>
      <c r="BQ759">
        <f t="shared" si="286"/>
        <v>99.897974710771038</v>
      </c>
      <c r="BR759" s="2">
        <v>39605</v>
      </c>
      <c r="BS759">
        <v>115.96875</v>
      </c>
      <c r="BT759" s="22">
        <f>_xll.BDH(BT$3&amp;" Govt",$A$8,BR759,BR759)</f>
        <v>1.0988899999999999</v>
      </c>
      <c r="BU759">
        <f t="shared" si="287"/>
        <v>105.53262837954664</v>
      </c>
      <c r="BV759" s="2">
        <v>39785</v>
      </c>
      <c r="BW759">
        <v>103.74609375</v>
      </c>
      <c r="BX759" s="22">
        <f>_xll.BDH(BX$3&amp;" Govt",$A$8,BV759,BV759)</f>
        <v>1.1015900000000001</v>
      </c>
      <c r="BY759">
        <f t="shared" si="288"/>
        <v>94.178499940994371</v>
      </c>
      <c r="BZ759" s="2">
        <v>39967</v>
      </c>
      <c r="CA759">
        <v>112.79296875</v>
      </c>
      <c r="CB759" s="22">
        <f>_xll.BDH(CB$3&amp;" Govt",$A$8,BZ759,BZ759)</f>
        <v>1.0534399999999999</v>
      </c>
      <c r="CC759">
        <f t="shared" si="289"/>
        <v>107.07108971559843</v>
      </c>
      <c r="CF759" s="22"/>
      <c r="CJ759" s="22"/>
      <c r="CN759" s="22"/>
      <c r="CR759" s="22"/>
      <c r="CV759" s="22"/>
      <c r="CZ759" s="22"/>
      <c r="DB759" s="2">
        <v>39254</v>
      </c>
      <c r="DC759">
        <v>104.859375</v>
      </c>
      <c r="DD759" s="22">
        <f>_xll.BDH(DD$3&amp;" Govt",$A$8,DB759,DB759)</f>
        <v>1.0941399999999999</v>
      </c>
      <c r="DE759">
        <f t="shared" si="291"/>
        <v>95.837255744237495</v>
      </c>
      <c r="DF759" s="2">
        <v>39797</v>
      </c>
      <c r="DG759">
        <v>101.21875</v>
      </c>
      <c r="DH759" s="22">
        <f>_xll.BDH(DH$3&amp;" Govt",$A$8,DF759,DF759)</f>
        <v>1.09728</v>
      </c>
      <c r="DI759">
        <f t="shared" si="292"/>
        <v>92.245142534266549</v>
      </c>
      <c r="DL759" s="22"/>
      <c r="DP759" s="22"/>
    </row>
    <row r="760" spans="4:120" x14ac:dyDescent="0.25">
      <c r="D760" s="2"/>
      <c r="H760" s="22"/>
      <c r="I760" s="14"/>
      <c r="J760" s="2">
        <v>39252</v>
      </c>
      <c r="K760">
        <v>129.8671875</v>
      </c>
      <c r="L760" s="22">
        <f>_xll.BDH(L$3&amp;" Govt",$A$8,J760,J760)</f>
        <v>1.2760500000000001</v>
      </c>
      <c r="M760">
        <f t="shared" si="275"/>
        <v>101.7728047490302</v>
      </c>
      <c r="N760" s="2">
        <v>39252</v>
      </c>
      <c r="O760">
        <v>129.97265625</v>
      </c>
      <c r="P760" s="22">
        <f>_xll.BDH(P$3&amp;" Govt",$A$8,N760,N760)</f>
        <v>1.2570299999999999</v>
      </c>
      <c r="Q760">
        <f t="shared" si="276"/>
        <v>103.39662239564689</v>
      </c>
      <c r="R760" s="2">
        <v>39252</v>
      </c>
      <c r="S760">
        <v>129.5703125</v>
      </c>
      <c r="T760" s="22">
        <f>_xll.BDH(T$3&amp;" Govt",$A$8,R760,R760)</f>
        <v>1.2253099999999999</v>
      </c>
      <c r="U760">
        <f t="shared" si="277"/>
        <v>105.74492373358579</v>
      </c>
      <c r="V760" s="2">
        <v>39349</v>
      </c>
      <c r="W760">
        <v>106.34765625</v>
      </c>
      <c r="X760" s="22">
        <f>_xll.BDH(X$3&amp;" Govt",$A$8,V760,V760)</f>
        <v>1.0995900000000001</v>
      </c>
      <c r="Y760">
        <f t="shared" si="278"/>
        <v>96.71573609254358</v>
      </c>
      <c r="Z760" s="2">
        <v>39252</v>
      </c>
      <c r="AA760">
        <v>123.72265625</v>
      </c>
      <c r="AB760" s="22">
        <f>_xll.BDH(AB$3&amp;" Govt",$A$8,Z760,Z760)</f>
        <v>1.18448</v>
      </c>
      <c r="AC760">
        <f t="shared" si="279"/>
        <v>104.4531408297312</v>
      </c>
      <c r="AD760" s="2">
        <v>39889</v>
      </c>
      <c r="AE760">
        <v>108.61328125</v>
      </c>
      <c r="AF760" s="22">
        <f>_xll.BDH(AF$3&amp;" Govt",$A$8,AD760,AD760)</f>
        <v>1.0615300000000001</v>
      </c>
      <c r="AG760">
        <f t="shared" si="280"/>
        <v>102.3176747242188</v>
      </c>
      <c r="AH760" s="2">
        <v>39252</v>
      </c>
      <c r="AI760">
        <v>121.515625</v>
      </c>
      <c r="AJ760" s="22">
        <f>_xll.BDH(AJ$3&amp;" Govt",$A$8,AH760,AH760)</f>
        <v>1.161</v>
      </c>
      <c r="AK760">
        <f t="shared" si="281"/>
        <v>104.6646210163652</v>
      </c>
      <c r="AN760" s="22"/>
      <c r="AP760" s="2">
        <v>39252</v>
      </c>
      <c r="AQ760">
        <v>118.3125</v>
      </c>
      <c r="AR760" s="22">
        <f>_xll.BDH(AR$3&amp;" Govt",$A$8,AP760,AP760)</f>
        <v>1.1465700000000001</v>
      </c>
      <c r="AS760">
        <f t="shared" si="282"/>
        <v>103.18820481959234</v>
      </c>
      <c r="AV760" s="22"/>
      <c r="AX760" s="2">
        <v>39252</v>
      </c>
      <c r="AY760">
        <v>108.421875</v>
      </c>
      <c r="AZ760" s="22">
        <f>_xll.BDH(AZ$3&amp;" Govt",$A$8,AX760,AX760)</f>
        <v>1.1224400000000001</v>
      </c>
      <c r="BA760">
        <f t="shared" si="283"/>
        <v>96.594806849363877</v>
      </c>
      <c r="BB760" s="2">
        <v>39252</v>
      </c>
      <c r="BC760">
        <v>108.07421875</v>
      </c>
      <c r="BD760" s="22">
        <f>_xll.BDH(BD$3&amp;" Govt",$A$8,BB760,BB760)</f>
        <v>1.1156999999999999</v>
      </c>
      <c r="BE760">
        <f t="shared" si="284"/>
        <v>96.866737250156859</v>
      </c>
      <c r="BH760" s="22"/>
      <c r="BJ760" s="2">
        <v>39252</v>
      </c>
      <c r="BK760">
        <v>105.76953125</v>
      </c>
      <c r="BL760" s="22">
        <f>_xll.BDH(BL$3&amp;" Govt",$A$8,BJ760,BJ760)</f>
        <v>1.0936699999999999</v>
      </c>
      <c r="BM760">
        <f t="shared" si="285"/>
        <v>96.710645121471742</v>
      </c>
      <c r="BN760" s="2">
        <v>39427</v>
      </c>
      <c r="BO760">
        <v>110.21484375</v>
      </c>
      <c r="BP760" s="22">
        <f>_xll.BDH(BP$3&amp;" Govt",$A$8,BN760,BN760)</f>
        <v>1.0926400000000001</v>
      </c>
      <c r="BQ760">
        <f t="shared" si="286"/>
        <v>100.87022601222726</v>
      </c>
      <c r="BR760" s="2">
        <v>39608</v>
      </c>
      <c r="BS760">
        <v>115.328125</v>
      </c>
      <c r="BT760" s="22">
        <f>_xll.BDH(BT$3&amp;" Govt",$A$8,BR760,BR760)</f>
        <v>1.09955</v>
      </c>
      <c r="BU760">
        <f t="shared" si="287"/>
        <v>104.88665817834568</v>
      </c>
      <c r="BV760" s="2">
        <v>39786</v>
      </c>
      <c r="BW760">
        <v>105.28515625</v>
      </c>
      <c r="BX760" s="22">
        <f>_xll.BDH(BX$3&amp;" Govt",$A$8,BV760,BV760)</f>
        <v>1.1012299999999999</v>
      </c>
      <c r="BY760">
        <f t="shared" si="288"/>
        <v>95.606872542520648</v>
      </c>
      <c r="BZ760" s="2">
        <v>39968</v>
      </c>
      <c r="CA760">
        <v>112.06640625</v>
      </c>
      <c r="CB760" s="22">
        <f>_xll.BDH(CB$3&amp;" Govt",$A$8,BZ760,BZ760)</f>
        <v>1.0535300000000001</v>
      </c>
      <c r="CC760">
        <f t="shared" si="289"/>
        <v>106.37229718185527</v>
      </c>
      <c r="CF760" s="22"/>
      <c r="CJ760" s="22"/>
      <c r="CN760" s="22"/>
      <c r="CR760" s="22"/>
      <c r="CV760" s="22"/>
      <c r="CZ760" s="22"/>
      <c r="DB760" s="2">
        <v>39255</v>
      </c>
      <c r="DC760">
        <v>105.890625</v>
      </c>
      <c r="DD760" s="22">
        <f>_xll.BDH(DD$3&amp;" Govt",$A$8,DB760,DB760)</f>
        <v>1.0943700000000001</v>
      </c>
      <c r="DE760">
        <f t="shared" si="291"/>
        <v>96.759436936319517</v>
      </c>
      <c r="DF760" s="2">
        <v>39798</v>
      </c>
      <c r="DG760">
        <v>105.97265625</v>
      </c>
      <c r="DH760" s="22">
        <f>_xll.BDH(DH$3&amp;" Govt",$A$8,DF760,DF760)</f>
        <v>1.0969199999999999</v>
      </c>
      <c r="DI760">
        <f t="shared" si="292"/>
        <v>96.609284405426109</v>
      </c>
      <c r="DL760" s="22"/>
      <c r="DP760" s="22"/>
    </row>
    <row r="761" spans="4:120" x14ac:dyDescent="0.25">
      <c r="D761" s="2"/>
      <c r="H761" s="22"/>
      <c r="I761" s="14"/>
      <c r="J761" s="2">
        <v>39253</v>
      </c>
      <c r="K761">
        <v>129.84765625</v>
      </c>
      <c r="L761" s="22">
        <f>_xll.BDH(L$3&amp;" Govt",$A$8,J761,J761)</f>
        <v>1.27633</v>
      </c>
      <c r="M761">
        <f t="shared" si="275"/>
        <v>101.73517526815165</v>
      </c>
      <c r="N761" s="2">
        <v>39253</v>
      </c>
      <c r="O761">
        <v>129.69921875</v>
      </c>
      <c r="P761" s="22">
        <f>_xll.BDH(P$3&amp;" Govt",$A$8,N761,N761)</f>
        <v>1.2572999999999999</v>
      </c>
      <c r="Q761">
        <f t="shared" si="276"/>
        <v>103.15693847928101</v>
      </c>
      <c r="R761" s="2">
        <v>39253</v>
      </c>
      <c r="S761">
        <v>129.3828125</v>
      </c>
      <c r="T761" s="22">
        <f>_xll.BDH(T$3&amp;" Govt",$A$8,R761,R761)</f>
        <v>1.22557</v>
      </c>
      <c r="U761">
        <f t="shared" si="277"/>
        <v>105.56950031413955</v>
      </c>
      <c r="V761" s="2">
        <v>39350</v>
      </c>
      <c r="W761">
        <v>106.4375</v>
      </c>
      <c r="X761" s="22">
        <f>_xll.BDH(X$3&amp;" Govt",$A$8,V761,V761)</f>
        <v>1.09958</v>
      </c>
      <c r="Y761">
        <f t="shared" si="278"/>
        <v>96.798322996053045</v>
      </c>
      <c r="Z761" s="2">
        <v>39253</v>
      </c>
      <c r="AA761">
        <v>123.46484375</v>
      </c>
      <c r="AB761" s="22">
        <f>_xll.BDH(AB$3&amp;" Govt",$A$8,Z761,Z761)</f>
        <v>1.1847300000000001</v>
      </c>
      <c r="AC761">
        <f t="shared" si="279"/>
        <v>104.21348640618537</v>
      </c>
      <c r="AD761" s="2">
        <v>39890</v>
      </c>
      <c r="AE761">
        <v>109.6640625</v>
      </c>
      <c r="AF761" s="22">
        <f>_xll.BDH(AF$3&amp;" Govt",$A$8,AD761,AD761)</f>
        <v>1.06168</v>
      </c>
      <c r="AG761">
        <f t="shared" si="280"/>
        <v>103.29295314972497</v>
      </c>
      <c r="AH761" s="2">
        <v>39253</v>
      </c>
      <c r="AI761">
        <v>121.1875</v>
      </c>
      <c r="AJ761" s="22">
        <f>_xll.BDH(AJ$3&amp;" Govt",$A$8,AH761,AH761)</f>
        <v>1.1612499999999999</v>
      </c>
      <c r="AK761">
        <f t="shared" si="281"/>
        <v>104.3595263724435</v>
      </c>
      <c r="AN761" s="22"/>
      <c r="AP761" s="2">
        <v>39253</v>
      </c>
      <c r="AQ761">
        <v>117.97265625</v>
      </c>
      <c r="AR761" s="22">
        <f>_xll.BDH(AR$3&amp;" Govt",$A$8,AP761,AP761)</f>
        <v>1.1468099999999999</v>
      </c>
      <c r="AS761">
        <f t="shared" si="282"/>
        <v>102.87027166662308</v>
      </c>
      <c r="AV761" s="22"/>
      <c r="AX761" s="2">
        <v>39253</v>
      </c>
      <c r="AY761">
        <v>108.1328125</v>
      </c>
      <c r="AZ761" s="22">
        <f>_xll.BDH(AZ$3&amp;" Govt",$A$8,AX761,AX761)</f>
        <v>1.1226799999999999</v>
      </c>
      <c r="BA761">
        <f t="shared" si="283"/>
        <v>96.31668195745894</v>
      </c>
      <c r="BB761" s="2">
        <v>39253</v>
      </c>
      <c r="BC761">
        <v>107.73828125</v>
      </c>
      <c r="BD761" s="22">
        <f>_xll.BDH(BD$3&amp;" Govt",$A$8,BB761,BB761)</f>
        <v>1.1159399999999999</v>
      </c>
      <c r="BE761">
        <f t="shared" si="284"/>
        <v>96.544869123788018</v>
      </c>
      <c r="BH761" s="22"/>
      <c r="BJ761" s="2">
        <v>39253</v>
      </c>
      <c r="BK761">
        <v>105.45703125</v>
      </c>
      <c r="BL761" s="22">
        <f>_xll.BDH(BL$3&amp;" Govt",$A$8,BJ761,BJ761)</f>
        <v>1.0939000000000001</v>
      </c>
      <c r="BM761">
        <f t="shared" si="285"/>
        <v>96.4046359356431</v>
      </c>
      <c r="BN761" s="2">
        <v>39428</v>
      </c>
      <c r="BO761">
        <v>109.75</v>
      </c>
      <c r="BP761" s="22">
        <f>_xll.BDH(BP$3&amp;" Govt",$A$8,BN761,BN761)</f>
        <v>1.0927100000000001</v>
      </c>
      <c r="BQ761">
        <f t="shared" si="286"/>
        <v>100.43835967457056</v>
      </c>
      <c r="BR761" s="2">
        <v>39609</v>
      </c>
      <c r="BS761">
        <v>114.6015625</v>
      </c>
      <c r="BT761" s="22">
        <f>_xll.BDH(BT$3&amp;" Govt",$A$8,BR761,BR761)</f>
        <v>1.0997699999999999</v>
      </c>
      <c r="BU761">
        <f t="shared" si="287"/>
        <v>104.20502696018259</v>
      </c>
      <c r="BV761" s="2">
        <v>39787</v>
      </c>
      <c r="BW761">
        <v>103.4609375</v>
      </c>
      <c r="BX761" s="22">
        <f>_xll.BDH(BX$3&amp;" Govt",$A$8,BV761,BV761)</f>
        <v>1.10087</v>
      </c>
      <c r="BY761">
        <f t="shared" si="288"/>
        <v>93.981067246813879</v>
      </c>
      <c r="BZ761" s="2">
        <v>39969</v>
      </c>
      <c r="CA761">
        <v>111.41015625</v>
      </c>
      <c r="CB761" s="22">
        <f>_xll.BDH(CB$3&amp;" Govt",$A$8,BZ761,BZ761)</f>
        <v>1.05362</v>
      </c>
      <c r="CC761">
        <f t="shared" si="289"/>
        <v>105.74035824111159</v>
      </c>
      <c r="CF761" s="22"/>
      <c r="CJ761" s="22"/>
      <c r="CN761" s="22"/>
      <c r="CR761" s="22"/>
      <c r="CV761" s="22"/>
      <c r="CZ761" s="22"/>
      <c r="DB761" s="2">
        <v>39258</v>
      </c>
      <c r="DC761">
        <v>106.34765625</v>
      </c>
      <c r="DD761" s="22">
        <f>_xll.BDH(DD$3&amp;" Govt",$A$8,DB761,DB761)</f>
        <v>1.0950800000000001</v>
      </c>
      <c r="DE761">
        <f t="shared" si="291"/>
        <v>97.114052169704493</v>
      </c>
      <c r="DF761" s="2">
        <v>39799</v>
      </c>
      <c r="DG761">
        <v>107.79296875</v>
      </c>
      <c r="DH761" s="22">
        <f>_xll.BDH(DH$3&amp;" Govt",$A$8,DF761,DF761)</f>
        <v>1.09656</v>
      </c>
      <c r="DI761">
        <f t="shared" si="292"/>
        <v>98.301022059896411</v>
      </c>
      <c r="DL761" s="22"/>
      <c r="DP761" s="22"/>
    </row>
    <row r="762" spans="4:120" x14ac:dyDescent="0.25">
      <c r="D762" s="2"/>
      <c r="H762" s="22"/>
      <c r="I762" s="14"/>
      <c r="J762" s="2">
        <v>39254</v>
      </c>
      <c r="K762">
        <v>129.94921875</v>
      </c>
      <c r="L762" s="22">
        <f>_xll.BDH(L$3&amp;" Govt",$A$8,J762,J762)</f>
        <v>1.2766</v>
      </c>
      <c r="M762">
        <f t="shared" si="275"/>
        <v>101.79321537678209</v>
      </c>
      <c r="N762" s="2">
        <v>39254</v>
      </c>
      <c r="O762">
        <v>129.95703125</v>
      </c>
      <c r="P762" s="22">
        <f>_xll.BDH(P$3&amp;" Govt",$A$8,N762,N762)</f>
        <v>1.2575700000000001</v>
      </c>
      <c r="Q762">
        <f t="shared" si="276"/>
        <v>103.33979917618899</v>
      </c>
      <c r="R762" s="2">
        <v>39254</v>
      </c>
      <c r="S762">
        <v>129.48046875</v>
      </c>
      <c r="T762" s="22">
        <f>_xll.BDH(T$3&amp;" Govt",$A$8,R762,R762)</f>
        <v>1.22584</v>
      </c>
      <c r="U762">
        <f t="shared" si="277"/>
        <v>105.62591263949618</v>
      </c>
      <c r="V762" s="2">
        <v>39351</v>
      </c>
      <c r="W762">
        <v>106.55859375</v>
      </c>
      <c r="X762" s="22">
        <f>_xll.BDH(X$3&amp;" Govt",$A$8,V762,V762)</f>
        <v>1.0995699999999999</v>
      </c>
      <c r="Y762">
        <f t="shared" si="278"/>
        <v>96.909331602353646</v>
      </c>
      <c r="Z762" s="2">
        <v>39254</v>
      </c>
      <c r="AA762">
        <v>123.55859375</v>
      </c>
      <c r="AB762" s="22">
        <f>_xll.BDH(AB$3&amp;" Govt",$A$8,Z762,Z762)</f>
        <v>1.18499</v>
      </c>
      <c r="AC762">
        <f t="shared" si="279"/>
        <v>104.26973539861096</v>
      </c>
      <c r="AD762" s="2">
        <v>39891</v>
      </c>
      <c r="AE762">
        <v>109.703125</v>
      </c>
      <c r="AF762" s="22">
        <f>_xll.BDH(AF$3&amp;" Govt",$A$8,AD762,AD762)</f>
        <v>1.0618300000000001</v>
      </c>
      <c r="AG762">
        <f t="shared" si="280"/>
        <v>103.31514931768739</v>
      </c>
      <c r="AH762" s="2">
        <v>39254</v>
      </c>
      <c r="AI762">
        <v>121.2265625</v>
      </c>
      <c r="AJ762" s="22">
        <f>_xll.BDH(AJ$3&amp;" Govt",$A$8,AH762,AH762)</f>
        <v>1.1615</v>
      </c>
      <c r="AK762">
        <f t="shared" si="281"/>
        <v>104.37069522169608</v>
      </c>
      <c r="AN762" s="22"/>
      <c r="AP762" s="2">
        <v>39254</v>
      </c>
      <c r="AQ762">
        <v>118.0078125</v>
      </c>
      <c r="AR762" s="22">
        <f>_xll.BDH(AR$3&amp;" Govt",$A$8,AP762,AP762)</f>
        <v>1.14706</v>
      </c>
      <c r="AS762">
        <f t="shared" si="282"/>
        <v>102.87850025282026</v>
      </c>
      <c r="AV762" s="22"/>
      <c r="AX762" s="2">
        <v>39254</v>
      </c>
      <c r="AY762">
        <v>108.09375</v>
      </c>
      <c r="AZ762" s="22">
        <f>_xll.BDH(AZ$3&amp;" Govt",$A$8,AX762,AX762)</f>
        <v>1.1229199999999999</v>
      </c>
      <c r="BA762">
        <f t="shared" si="283"/>
        <v>96.261309799451439</v>
      </c>
      <c r="BB762" s="2">
        <v>39254</v>
      </c>
      <c r="BC762">
        <v>107.6796875</v>
      </c>
      <c r="BD762" s="22">
        <f>_xll.BDH(BD$3&amp;" Govt",$A$8,BB762,BB762)</f>
        <v>1.1161799999999999</v>
      </c>
      <c r="BE762">
        <f t="shared" si="284"/>
        <v>96.471615241269333</v>
      </c>
      <c r="BH762" s="22"/>
      <c r="BJ762" s="2">
        <v>39254</v>
      </c>
      <c r="BK762">
        <v>105.3828125</v>
      </c>
      <c r="BL762" s="22">
        <f>_xll.BDH(BL$3&amp;" Govt",$A$8,BJ762,BJ762)</f>
        <v>1.0941399999999999</v>
      </c>
      <c r="BM762">
        <f t="shared" si="285"/>
        <v>96.315656588736374</v>
      </c>
      <c r="BN762" s="2">
        <v>39429</v>
      </c>
      <c r="BO762">
        <v>109.234375</v>
      </c>
      <c r="BP762" s="22">
        <f>_xll.BDH(BP$3&amp;" Govt",$A$8,BN762,BN762)</f>
        <v>1.0927899999999999</v>
      </c>
      <c r="BQ762">
        <f t="shared" si="286"/>
        <v>99.959164157797943</v>
      </c>
      <c r="BR762" s="2">
        <v>39610</v>
      </c>
      <c r="BS762">
        <v>114.95703125</v>
      </c>
      <c r="BT762" s="22">
        <f>_xll.BDH(BT$3&amp;" Govt",$A$8,BR762,BR762)</f>
        <v>1.09999</v>
      </c>
      <c r="BU762">
        <f t="shared" si="287"/>
        <v>104.50734211220102</v>
      </c>
      <c r="BV762" s="2">
        <v>39790</v>
      </c>
      <c r="BW762">
        <v>102.609375</v>
      </c>
      <c r="BX762" s="22">
        <f>_xll.BDH(BX$3&amp;" Govt",$A$8,BV762,BV762)</f>
        <v>1.09979</v>
      </c>
      <c r="BY762">
        <f t="shared" si="288"/>
        <v>93.299061639040175</v>
      </c>
      <c r="BZ762" s="2">
        <v>39972</v>
      </c>
      <c r="CA762">
        <v>110.99609375</v>
      </c>
      <c r="CB762" s="22">
        <f>_xll.BDH(CB$3&amp;" Govt",$A$8,BZ762,BZ762)</f>
        <v>1.0538799999999999</v>
      </c>
      <c r="CC762">
        <f t="shared" si="289"/>
        <v>105.32137790830076</v>
      </c>
      <c r="CF762" s="22"/>
      <c r="CJ762" s="22"/>
      <c r="CN762" s="22"/>
      <c r="CR762" s="22"/>
      <c r="CV762" s="22"/>
      <c r="CZ762" s="22"/>
      <c r="DB762" s="2">
        <v>39259</v>
      </c>
      <c r="DC762">
        <v>106.03515625</v>
      </c>
      <c r="DD762" s="22">
        <f>_xll.BDH(DD$3&amp;" Govt",$A$8,DB762,DB762)</f>
        <v>1.0953200000000001</v>
      </c>
      <c r="DE762">
        <f t="shared" si="291"/>
        <v>96.807468365409193</v>
      </c>
      <c r="DF762" s="2">
        <v>39800</v>
      </c>
      <c r="DG762">
        <v>108.0546875</v>
      </c>
      <c r="DH762" s="22">
        <f>_xll.BDH(DH$3&amp;" Govt",$A$8,DF762,DF762)</f>
        <v>1.0962000000000001</v>
      </c>
      <c r="DI762">
        <f t="shared" si="292"/>
        <v>98.572055738004011</v>
      </c>
      <c r="DL762" s="22"/>
      <c r="DP762" s="22"/>
    </row>
    <row r="763" spans="4:120" x14ac:dyDescent="0.25">
      <c r="D763" s="2"/>
      <c r="H763" s="22"/>
      <c r="I763" s="14"/>
      <c r="J763" s="2">
        <v>39255</v>
      </c>
      <c r="K763">
        <v>130.0078125</v>
      </c>
      <c r="L763" s="22">
        <f>_xll.BDH(L$3&amp;" Govt",$A$8,J763,J763)</f>
        <v>1.27688</v>
      </c>
      <c r="M763">
        <f t="shared" si="275"/>
        <v>101.8167819215588</v>
      </c>
      <c r="N763" s="2">
        <v>39255</v>
      </c>
      <c r="O763">
        <v>130.13671875</v>
      </c>
      <c r="P763" s="22">
        <f>_xll.BDH(P$3&amp;" Govt",$A$8,N763,N763)</f>
        <v>1.2578400000000001</v>
      </c>
      <c r="Q763">
        <f t="shared" si="276"/>
        <v>103.46047092634993</v>
      </c>
      <c r="R763" s="2">
        <v>39255</v>
      </c>
      <c r="S763">
        <v>129.7265625</v>
      </c>
      <c r="T763" s="22">
        <f>_xll.BDH(T$3&amp;" Govt",$A$8,R763,R763)</f>
        <v>1.2261</v>
      </c>
      <c r="U763">
        <f t="shared" si="277"/>
        <v>105.80422681673599</v>
      </c>
      <c r="V763" s="2">
        <v>39352</v>
      </c>
      <c r="W763">
        <v>106.75</v>
      </c>
      <c r="X763" s="22">
        <f>_xll.BDH(X$3&amp;" Govt",$A$8,V763,V763)</f>
        <v>1.0995600000000001</v>
      </c>
      <c r="Y763">
        <f t="shared" si="278"/>
        <v>97.084288260758839</v>
      </c>
      <c r="Z763" s="2">
        <v>39255</v>
      </c>
      <c r="AA763">
        <v>123.875</v>
      </c>
      <c r="AB763" s="22">
        <f>_xll.BDH(AB$3&amp;" Govt",$A$8,Z763,Z763)</f>
        <v>1.1852400000000001</v>
      </c>
      <c r="AC763">
        <f t="shared" si="279"/>
        <v>104.51469744524316</v>
      </c>
      <c r="AD763" s="2">
        <v>39892</v>
      </c>
      <c r="AE763">
        <v>109.5703125</v>
      </c>
      <c r="AF763" s="22">
        <f>_xll.BDH(AF$3&amp;" Govt",$A$8,AD763,AD763)</f>
        <v>1.0619799999999999</v>
      </c>
      <c r="AG763">
        <f t="shared" si="280"/>
        <v>103.17549530122979</v>
      </c>
      <c r="AH763" s="2">
        <v>39255</v>
      </c>
      <c r="AI763">
        <v>121.64453125</v>
      </c>
      <c r="AJ763" s="22">
        <f>_xll.BDH(AJ$3&amp;" Govt",$A$8,AH763,AH763)</f>
        <v>1.1617500000000001</v>
      </c>
      <c r="AK763">
        <f t="shared" si="281"/>
        <v>104.70801054443727</v>
      </c>
      <c r="AN763" s="22"/>
      <c r="AP763" s="2">
        <v>39255</v>
      </c>
      <c r="AQ763">
        <v>118.453125</v>
      </c>
      <c r="AR763" s="22">
        <f>_xll.BDH(AR$3&amp;" Govt",$A$8,AP763,AP763)</f>
        <v>1.1473100000000001</v>
      </c>
      <c r="AS763">
        <f t="shared" si="282"/>
        <v>103.24421908638467</v>
      </c>
      <c r="AV763" s="22"/>
      <c r="AX763" s="2">
        <v>39255</v>
      </c>
      <c r="AY763">
        <v>108.56640625</v>
      </c>
      <c r="AZ763" s="22">
        <f>_xll.BDH(AZ$3&amp;" Govt",$A$8,AX763,AX763)</f>
        <v>1.12317</v>
      </c>
      <c r="BA763">
        <f t="shared" si="283"/>
        <v>96.660706972230386</v>
      </c>
      <c r="BB763" s="2">
        <v>39255</v>
      </c>
      <c r="BC763">
        <v>108.16796875</v>
      </c>
      <c r="BD763" s="22">
        <f>_xll.BDH(BD$3&amp;" Govt",$A$8,BB763,BB763)</f>
        <v>1.11642</v>
      </c>
      <c r="BE763">
        <f t="shared" si="284"/>
        <v>96.888239864925396</v>
      </c>
      <c r="BH763" s="22"/>
      <c r="BJ763" s="2">
        <v>39255</v>
      </c>
      <c r="BK763">
        <v>105.87890625</v>
      </c>
      <c r="BL763" s="22">
        <f>_xll.BDH(BL$3&amp;" Govt",$A$8,BJ763,BJ763)</f>
        <v>1.0943700000000001</v>
      </c>
      <c r="BM763">
        <f t="shared" si="285"/>
        <v>96.748728720633778</v>
      </c>
      <c r="BN763" s="2">
        <v>39430</v>
      </c>
      <c r="BO763">
        <v>109.16796875</v>
      </c>
      <c r="BP763" s="22">
        <f>_xll.BDH(BP$3&amp;" Govt",$A$8,BN763,BN763)</f>
        <v>1.0928599999999999</v>
      </c>
      <c r="BQ763">
        <f t="shared" si="286"/>
        <v>99.89199783137822</v>
      </c>
      <c r="BR763" s="2">
        <v>39611</v>
      </c>
      <c r="BS763">
        <v>113.953125</v>
      </c>
      <c r="BT763" s="22">
        <f>_xll.BDH(BT$3&amp;" Govt",$A$8,BR763,BR763)</f>
        <v>1.10022</v>
      </c>
      <c r="BU763">
        <f t="shared" si="287"/>
        <v>103.57303539292141</v>
      </c>
      <c r="BV763" s="2">
        <v>39791</v>
      </c>
      <c r="BW763">
        <v>102.8046875</v>
      </c>
      <c r="BX763" s="22">
        <f>_xll.BDH(BX$3&amp;" Govt",$A$8,BV763,BV763)</f>
        <v>1.0994299999999999</v>
      </c>
      <c r="BY763">
        <f t="shared" si="288"/>
        <v>93.507260580482622</v>
      </c>
      <c r="BZ763" s="2">
        <v>39973</v>
      </c>
      <c r="CA763">
        <v>111.4921875</v>
      </c>
      <c r="CB763" s="22">
        <f>_xll.BDH(CB$3&amp;" Govt",$A$8,BZ763,BZ763)</f>
        <v>1.0539700000000001</v>
      </c>
      <c r="CC763">
        <f t="shared" si="289"/>
        <v>105.78307494520716</v>
      </c>
      <c r="CF763" s="22"/>
      <c r="CJ763" s="22"/>
      <c r="CN763" s="22"/>
      <c r="CR763" s="22"/>
      <c r="CV763" s="22"/>
      <c r="CZ763" s="22"/>
      <c r="DB763" s="2">
        <v>39260</v>
      </c>
      <c r="DC763">
        <v>106.03125</v>
      </c>
      <c r="DD763" s="22">
        <f>_xll.BDH(DD$3&amp;" Govt",$A$8,DB763,DB763)</f>
        <v>1.09555</v>
      </c>
      <c r="DE763">
        <f t="shared" si="291"/>
        <v>96.783579024234399</v>
      </c>
      <c r="DF763" s="2">
        <v>39801</v>
      </c>
      <c r="DG763">
        <v>107.60546875</v>
      </c>
      <c r="DH763" s="22">
        <f>_xll.BDH(DH$3&amp;" Govt",$A$8,DF763,DF763)</f>
        <v>1.0958399999999999</v>
      </c>
      <c r="DI763">
        <f t="shared" si="292"/>
        <v>98.194507181705362</v>
      </c>
      <c r="DL763" s="22"/>
      <c r="DP763" s="22"/>
    </row>
    <row r="764" spans="4:120" x14ac:dyDescent="0.25">
      <c r="D764" s="2"/>
      <c r="H764" s="22"/>
      <c r="I764" s="14"/>
      <c r="J764" s="2">
        <v>39258</v>
      </c>
      <c r="K764">
        <v>130.37109375</v>
      </c>
      <c r="L764" s="22">
        <f>_xll.BDH(L$3&amp;" Govt",$A$8,J764,J764)</f>
        <v>1.2777000000000001</v>
      </c>
      <c r="M764">
        <f t="shared" si="275"/>
        <v>102.03576250293496</v>
      </c>
      <c r="N764" s="2">
        <v>39258</v>
      </c>
      <c r="O764">
        <v>130.19921875</v>
      </c>
      <c r="P764" s="22">
        <f>_xll.BDH(P$3&amp;" Govt",$A$8,N764,N764)</f>
        <v>1.25865</v>
      </c>
      <c r="Q764">
        <f t="shared" si="276"/>
        <v>103.44354566400509</v>
      </c>
      <c r="R764" s="2">
        <v>39258</v>
      </c>
      <c r="S764">
        <v>129.86328125</v>
      </c>
      <c r="T764" s="22">
        <f>_xll.BDH(T$3&amp;" Govt",$A$8,R764,R764)</f>
        <v>1.2269000000000001</v>
      </c>
      <c r="U764">
        <f t="shared" si="277"/>
        <v>105.8466714891189</v>
      </c>
      <c r="V764" s="2">
        <v>39353</v>
      </c>
      <c r="W764">
        <v>106.73828125</v>
      </c>
      <c r="X764" s="22">
        <f>_xll.BDH(X$3&amp;" Govt",$A$8,V764,V764)</f>
        <v>1.09955</v>
      </c>
      <c r="Y764">
        <f t="shared" si="278"/>
        <v>97.074513437315261</v>
      </c>
      <c r="Z764" s="2">
        <v>39258</v>
      </c>
      <c r="AA764">
        <v>123.96875</v>
      </c>
      <c r="AB764" s="22">
        <f>_xll.BDH(AB$3&amp;" Govt",$A$8,Z764,Z764)</f>
        <v>1.18601</v>
      </c>
      <c r="AC764">
        <f t="shared" si="279"/>
        <v>104.52588932639691</v>
      </c>
      <c r="AD764" s="2">
        <v>39895</v>
      </c>
      <c r="AE764">
        <v>109.69140625</v>
      </c>
      <c r="AF764" s="22">
        <f>_xll.BDH(AF$3&amp;" Govt",$A$8,AD764,AD764)</f>
        <v>1.06243</v>
      </c>
      <c r="AG764">
        <f t="shared" si="280"/>
        <v>103.24577266266954</v>
      </c>
      <c r="AH764" s="2">
        <v>39258</v>
      </c>
      <c r="AI764">
        <v>121.7734375</v>
      </c>
      <c r="AJ764" s="22">
        <f>_xll.BDH(AJ$3&amp;" Govt",$A$8,AH764,AH764)</f>
        <v>1.1625000000000001</v>
      </c>
      <c r="AK764">
        <f t="shared" si="281"/>
        <v>104.7513440860215</v>
      </c>
      <c r="AN764" s="22"/>
      <c r="AP764" s="2">
        <v>39258</v>
      </c>
      <c r="AQ764">
        <v>118.5625</v>
      </c>
      <c r="AR764" s="22">
        <f>_xll.BDH(AR$3&amp;" Govt",$A$8,AP764,AP764)</f>
        <v>1.14805</v>
      </c>
      <c r="AS764">
        <f t="shared" si="282"/>
        <v>103.27294107399503</v>
      </c>
      <c r="AV764" s="22"/>
      <c r="AX764" s="2">
        <v>39258</v>
      </c>
      <c r="AY764">
        <v>108.703125</v>
      </c>
      <c r="AZ764" s="22">
        <f>_xll.BDH(AZ$3&amp;" Govt",$A$8,AX764,AX764)</f>
        <v>1.1238900000000001</v>
      </c>
      <c r="BA764">
        <f t="shared" si="283"/>
        <v>96.72043082508074</v>
      </c>
      <c r="BB764" s="2">
        <v>39258</v>
      </c>
      <c r="BC764">
        <v>108.3046875</v>
      </c>
      <c r="BD764" s="22">
        <f>_xll.BDH(BD$3&amp;" Govt",$A$8,BB764,BB764)</f>
        <v>1.11714</v>
      </c>
      <c r="BE764">
        <f t="shared" si="284"/>
        <v>96.948177936516458</v>
      </c>
      <c r="BH764" s="22"/>
      <c r="BJ764" s="2">
        <v>39258</v>
      </c>
      <c r="BK764">
        <v>106.02734375</v>
      </c>
      <c r="BL764" s="22">
        <f>_xll.BDH(BL$3&amp;" Govt",$A$8,BJ764,BJ764)</f>
        <v>1.0950800000000001</v>
      </c>
      <c r="BM764">
        <f t="shared" si="285"/>
        <v>96.821550708624017</v>
      </c>
      <c r="BN764" s="2">
        <v>39433</v>
      </c>
      <c r="BO764">
        <v>109.796875</v>
      </c>
      <c r="BP764" s="22">
        <f>_xll.BDH(BP$3&amp;" Govt",$A$8,BN764,BN764)</f>
        <v>1.0930900000000001</v>
      </c>
      <c r="BQ764">
        <f t="shared" si="286"/>
        <v>100.44632646900071</v>
      </c>
      <c r="BR764" s="2">
        <v>39612</v>
      </c>
      <c r="BS764">
        <v>113.64453125</v>
      </c>
      <c r="BT764" s="22">
        <f>_xll.BDH(BT$3&amp;" Govt",$A$8,BR764,BR764)</f>
        <v>1.1004400000000001</v>
      </c>
      <c r="BU764">
        <f t="shared" si="287"/>
        <v>103.27190146668605</v>
      </c>
      <c r="BV764" s="2">
        <v>39792</v>
      </c>
      <c r="BW764">
        <v>102.46875</v>
      </c>
      <c r="BX764" s="22">
        <f>_xll.BDH(BX$3&amp;" Govt",$A$8,BV764,BV764)</f>
        <v>1.09907</v>
      </c>
      <c r="BY764">
        <f t="shared" si="288"/>
        <v>93.232232705833113</v>
      </c>
      <c r="BZ764" s="2">
        <v>39974</v>
      </c>
      <c r="CA764">
        <v>111.57421875</v>
      </c>
      <c r="CB764" s="22">
        <f>_xll.BDH(CB$3&amp;" Govt",$A$8,BZ764,BZ764)</f>
        <v>1.05406</v>
      </c>
      <c r="CC764">
        <f t="shared" si="289"/>
        <v>105.85186682921275</v>
      </c>
      <c r="CF764" s="22"/>
      <c r="CJ764" s="22"/>
      <c r="CN764" s="22"/>
      <c r="CR764" s="22"/>
      <c r="CV764" s="22"/>
      <c r="CZ764" s="22"/>
      <c r="DB764" s="2">
        <v>39261</v>
      </c>
      <c r="DC764">
        <v>105.68359375</v>
      </c>
      <c r="DD764" s="22">
        <f>_xll.BDH(DD$3&amp;" Govt",$A$8,DB764,DB764)</f>
        <v>1.09579</v>
      </c>
      <c r="DE764">
        <f t="shared" si="291"/>
        <v>96.445116080635884</v>
      </c>
      <c r="DF764" s="2">
        <v>39804</v>
      </c>
      <c r="DG764">
        <v>106.46484375</v>
      </c>
      <c r="DH764" s="22">
        <f>_xll.BDH(DH$3&amp;" Govt",$A$8,DF764,DF764)</f>
        <v>1.09476</v>
      </c>
      <c r="DI764">
        <f t="shared" si="292"/>
        <v>97.249482763345398</v>
      </c>
      <c r="DL764" s="22"/>
      <c r="DP764" s="22"/>
    </row>
    <row r="765" spans="4:120" x14ac:dyDescent="0.25">
      <c r="D765" s="2"/>
      <c r="H765" s="22"/>
      <c r="I765" s="14"/>
      <c r="J765" s="2">
        <v>39259</v>
      </c>
      <c r="K765">
        <v>130.03125</v>
      </c>
      <c r="L765" s="22">
        <f>_xll.BDH(L$3&amp;" Govt",$A$8,J765,J765)</f>
        <v>1.2779799999999999</v>
      </c>
      <c r="M765">
        <f t="shared" si="275"/>
        <v>101.74748431117858</v>
      </c>
      <c r="N765" s="2">
        <v>39259</v>
      </c>
      <c r="O765">
        <v>130.14453125</v>
      </c>
      <c r="P765" s="22">
        <f>_xll.BDH(P$3&amp;" Govt",$A$8,N765,N765)</f>
        <v>1.25892</v>
      </c>
      <c r="Q765">
        <f t="shared" si="276"/>
        <v>103.37792016172592</v>
      </c>
      <c r="R765" s="2">
        <v>39259</v>
      </c>
      <c r="S765">
        <v>129.75</v>
      </c>
      <c r="T765" s="22">
        <f>_xll.BDH(T$3&amp;" Govt",$A$8,R765,R765)</f>
        <v>1.22716</v>
      </c>
      <c r="U765">
        <f t="shared" si="277"/>
        <v>105.73193389615047</v>
      </c>
      <c r="V765" s="2">
        <v>39356</v>
      </c>
      <c r="W765">
        <v>106.69921875</v>
      </c>
      <c r="X765" s="22">
        <f>_xll.BDH(X$3&amp;" Govt",$A$8,V765,V765)</f>
        <v>1.0995200000000001</v>
      </c>
      <c r="Y765">
        <f t="shared" si="278"/>
        <v>97.041635213547721</v>
      </c>
      <c r="Z765" s="2">
        <v>39259</v>
      </c>
      <c r="AA765">
        <v>123.859375</v>
      </c>
      <c r="AB765" s="22">
        <f>_xll.BDH(AB$3&amp;" Govt",$A$8,Z765,Z765)</f>
        <v>1.1862600000000001</v>
      </c>
      <c r="AC765">
        <f t="shared" si="279"/>
        <v>104.41165933269265</v>
      </c>
      <c r="AD765" s="2">
        <v>39896</v>
      </c>
      <c r="AE765">
        <v>109.8125</v>
      </c>
      <c r="AF765" s="22">
        <f>_xll.BDH(AF$3&amp;" Govt",$A$8,AD765,AD765)</f>
        <v>1.06257</v>
      </c>
      <c r="AG765">
        <f t="shared" si="280"/>
        <v>103.34613249009477</v>
      </c>
      <c r="AH765" s="2">
        <v>39259</v>
      </c>
      <c r="AI765">
        <v>121.6640625</v>
      </c>
      <c r="AJ765" s="22">
        <f>_xll.BDH(AJ$3&amp;" Govt",$A$8,AH765,AH765)</f>
        <v>1.16275</v>
      </c>
      <c r="AK765">
        <f t="shared" si="281"/>
        <v>104.63475596645883</v>
      </c>
      <c r="AN765" s="22"/>
      <c r="AP765" s="2">
        <v>39259</v>
      </c>
      <c r="AQ765">
        <v>118.453125</v>
      </c>
      <c r="AR765" s="22">
        <f>_xll.BDH(AR$3&amp;" Govt",$A$8,AP765,AP765)</f>
        <v>1.1482999999999999</v>
      </c>
      <c r="AS765">
        <f t="shared" si="282"/>
        <v>103.15520769833668</v>
      </c>
      <c r="AV765" s="22"/>
      <c r="AX765" s="2">
        <v>39259</v>
      </c>
      <c r="AY765">
        <v>108.5546875</v>
      </c>
      <c r="AZ765" s="22">
        <f>_xll.BDH(AZ$3&amp;" Govt",$A$8,AX765,AX765)</f>
        <v>1.1241300000000001</v>
      </c>
      <c r="BA765">
        <f t="shared" si="283"/>
        <v>96.567734603649043</v>
      </c>
      <c r="BB765" s="2">
        <v>39259</v>
      </c>
      <c r="BC765">
        <v>108.17578125</v>
      </c>
      <c r="BD765" s="22">
        <f>_xll.BDH(BD$3&amp;" Govt",$A$8,BB765,BB765)</f>
        <v>1.11738</v>
      </c>
      <c r="BE765">
        <f t="shared" si="284"/>
        <v>96.81198987810771</v>
      </c>
      <c r="BH765" s="22"/>
      <c r="BJ765" s="2">
        <v>39259</v>
      </c>
      <c r="BK765">
        <v>105.90234375</v>
      </c>
      <c r="BL765" s="22">
        <f>_xll.BDH(BL$3&amp;" Govt",$A$8,BJ765,BJ765)</f>
        <v>1.0953200000000001</v>
      </c>
      <c r="BM765">
        <f t="shared" si="285"/>
        <v>96.686213846181928</v>
      </c>
      <c r="BN765" s="2">
        <v>39434</v>
      </c>
      <c r="BO765">
        <v>109.99609375</v>
      </c>
      <c r="BP765" s="22">
        <f>_xll.BDH(BP$3&amp;" Govt",$A$8,BN765,BN765)</f>
        <v>1.09317</v>
      </c>
      <c r="BQ765">
        <f t="shared" si="286"/>
        <v>100.62121513579773</v>
      </c>
      <c r="BR765" s="2">
        <v>39615</v>
      </c>
      <c r="BS765">
        <v>113.84765625</v>
      </c>
      <c r="BT765" s="22">
        <f>_xll.BDH(BT$3&amp;" Govt",$A$8,BR765,BR765)</f>
        <v>1.1011</v>
      </c>
      <c r="BU765">
        <f t="shared" si="287"/>
        <v>103.39447484333849</v>
      </c>
      <c r="BV765" s="2">
        <v>39793</v>
      </c>
      <c r="BW765">
        <v>102.94140625</v>
      </c>
      <c r="BX765" s="22">
        <f>_xll.BDH(BX$3&amp;" Govt",$A$8,BV765,BV765)</f>
        <v>1.0987100000000001</v>
      </c>
      <c r="BY765">
        <f t="shared" si="288"/>
        <v>93.69297289548652</v>
      </c>
      <c r="BZ765" s="2">
        <v>39975</v>
      </c>
      <c r="CA765">
        <v>111.70703125</v>
      </c>
      <c r="CB765" s="22">
        <f>_xll.BDH(CB$3&amp;" Govt",$A$8,BZ765,BZ765)</f>
        <v>1.0541400000000001</v>
      </c>
      <c r="CC765">
        <f t="shared" si="289"/>
        <v>105.96982492837763</v>
      </c>
      <c r="CF765" s="22"/>
      <c r="CJ765" s="22"/>
      <c r="CN765" s="22"/>
      <c r="CR765" s="22"/>
      <c r="CV765" s="22"/>
      <c r="CZ765" s="22"/>
      <c r="DB765" s="2">
        <v>39262</v>
      </c>
      <c r="DC765">
        <v>106.59765625</v>
      </c>
      <c r="DD765" s="22">
        <f>_xll.BDH(DD$3&amp;" Govt",$A$8,DB765,DB765)</f>
        <v>1.09602</v>
      </c>
      <c r="DE765">
        <f t="shared" si="291"/>
        <v>97.258860467874669</v>
      </c>
      <c r="DF765" s="2">
        <v>39805</v>
      </c>
      <c r="DG765">
        <v>106.0078125</v>
      </c>
      <c r="DH765" s="22">
        <f>_xll.BDH(DH$3&amp;" Govt",$A$8,DF765,DF765)</f>
        <v>1.0944</v>
      </c>
      <c r="DI765">
        <f t="shared" si="292"/>
        <v>96.863863760964904</v>
      </c>
      <c r="DL765" s="22"/>
      <c r="DP765" s="22"/>
    </row>
    <row r="766" spans="4:120" x14ac:dyDescent="0.25">
      <c r="D766" s="2"/>
      <c r="H766" s="22"/>
      <c r="I766" s="14"/>
      <c r="J766" s="2">
        <v>39260</v>
      </c>
      <c r="K766">
        <v>130.05078125</v>
      </c>
      <c r="L766" s="22">
        <f>_xll.BDH(L$3&amp;" Govt",$A$8,J766,J766)</f>
        <v>1.2782499999999999</v>
      </c>
      <c r="M766">
        <f t="shared" si="275"/>
        <v>101.74127224721299</v>
      </c>
      <c r="N766" s="2">
        <v>39260</v>
      </c>
      <c r="O766">
        <v>130.14453125</v>
      </c>
      <c r="P766" s="22">
        <f>_xll.BDH(P$3&amp;" Govt",$A$8,N766,N766)</f>
        <v>1.2591999999999999</v>
      </c>
      <c r="Q766">
        <f t="shared" si="276"/>
        <v>103.35493269536215</v>
      </c>
      <c r="R766" s="2">
        <v>39260</v>
      </c>
      <c r="S766">
        <v>129.73828125</v>
      </c>
      <c r="T766" s="22">
        <f>_xll.BDH(T$3&amp;" Govt",$A$8,R766,R766)</f>
        <v>1.22742</v>
      </c>
      <c r="U766">
        <f t="shared" si="277"/>
        <v>105.69998961235763</v>
      </c>
      <c r="V766" s="2">
        <v>39357</v>
      </c>
      <c r="W766">
        <v>106.78125</v>
      </c>
      <c r="X766" s="22">
        <f>_xll.BDH(X$3&amp;" Govt",$A$8,V766,V766)</f>
        <v>1.0994600000000001</v>
      </c>
      <c r="Y766">
        <f t="shared" si="278"/>
        <v>97.121541484001227</v>
      </c>
      <c r="Z766" s="2">
        <v>39260</v>
      </c>
      <c r="AA766">
        <v>123.93359375</v>
      </c>
      <c r="AB766" s="22">
        <f>_xll.BDH(AB$3&amp;" Govt",$A$8,Z766,Z766)</f>
        <v>1.18652</v>
      </c>
      <c r="AC766">
        <f t="shared" si="279"/>
        <v>104.45133141455685</v>
      </c>
      <c r="AD766" s="2">
        <v>39897</v>
      </c>
      <c r="AE766">
        <v>110.05078125</v>
      </c>
      <c r="AF766" s="22">
        <f>_xll.BDH(AF$3&amp;" Govt",$A$8,AD766,AD766)</f>
        <v>1.0627200000000001</v>
      </c>
      <c r="AG766">
        <f t="shared" si="280"/>
        <v>103.55576374774164</v>
      </c>
      <c r="AH766" s="2">
        <v>39260</v>
      </c>
      <c r="AI766">
        <v>121.703125</v>
      </c>
      <c r="AJ766" s="22">
        <f>_xll.BDH(AJ$3&amp;" Govt",$A$8,AH766,AH766)</f>
        <v>1.163</v>
      </c>
      <c r="AK766">
        <f t="shared" si="281"/>
        <v>104.64585124677558</v>
      </c>
      <c r="AN766" s="22"/>
      <c r="AP766" s="2">
        <v>39260</v>
      </c>
      <c r="AQ766">
        <v>118.46875</v>
      </c>
      <c r="AR766" s="22">
        <f>_xll.BDH(AR$3&amp;" Govt",$A$8,AP766,AP766)</f>
        <v>1.1485400000000001</v>
      </c>
      <c r="AS766">
        <f t="shared" si="282"/>
        <v>103.14725651696936</v>
      </c>
      <c r="AV766" s="22"/>
      <c r="AX766" s="2">
        <v>39260</v>
      </c>
      <c r="AY766">
        <v>108.56640625</v>
      </c>
      <c r="AZ766" s="22">
        <f>_xll.BDH(AZ$3&amp;" Govt",$A$8,AX766,AX766)</f>
        <v>1.1243799999999999</v>
      </c>
      <c r="BA766">
        <f t="shared" si="283"/>
        <v>96.556685684555049</v>
      </c>
      <c r="BB766" s="2">
        <v>39260</v>
      </c>
      <c r="BC766">
        <v>108.20703125</v>
      </c>
      <c r="BD766" s="22">
        <f>_xll.BDH(BD$3&amp;" Govt",$A$8,BB766,BB766)</f>
        <v>1.1176200000000001</v>
      </c>
      <c r="BE766">
        <f t="shared" si="284"/>
        <v>96.81916147706734</v>
      </c>
      <c r="BH766" s="22"/>
      <c r="BJ766" s="2">
        <v>39260</v>
      </c>
      <c r="BK766">
        <v>105.8984375</v>
      </c>
      <c r="BL766" s="22">
        <f>_xll.BDH(BL$3&amp;" Govt",$A$8,BJ766,BJ766)</f>
        <v>1.09555</v>
      </c>
      <c r="BM766">
        <f t="shared" si="285"/>
        <v>96.662349961206701</v>
      </c>
      <c r="BN766" s="2">
        <v>39435</v>
      </c>
      <c r="BO766">
        <v>110.48828125</v>
      </c>
      <c r="BP766" s="22">
        <f>_xll.BDH(BP$3&amp;" Govt",$A$8,BN766,BN766)</f>
        <v>1.09324</v>
      </c>
      <c r="BQ766">
        <f t="shared" si="286"/>
        <v>101.06498230031832</v>
      </c>
      <c r="BR766" s="2">
        <v>39616</v>
      </c>
      <c r="BS766">
        <v>114.01171875</v>
      </c>
      <c r="BT766" s="22">
        <f>_xll.BDH(BT$3&amp;" Govt",$A$8,BR766,BR766)</f>
        <v>1.1013299999999999</v>
      </c>
      <c r="BU766">
        <f t="shared" si="287"/>
        <v>103.52184971806817</v>
      </c>
      <c r="BV766" s="2">
        <v>39794</v>
      </c>
      <c r="BW766">
        <v>102.76953125</v>
      </c>
      <c r="BX766" s="22">
        <f>_xll.BDH(BX$3&amp;" Govt",$A$8,BV766,BV766)</f>
        <v>1.09836</v>
      </c>
      <c r="BY766">
        <f t="shared" si="288"/>
        <v>93.566345506027162</v>
      </c>
      <c r="BZ766" s="2">
        <v>39976</v>
      </c>
      <c r="CA766">
        <v>111.55859375</v>
      </c>
      <c r="CB766" s="22">
        <f>_xll.BDH(CB$3&amp;" Govt",$A$8,BZ766,BZ766)</f>
        <v>1.05423</v>
      </c>
      <c r="CC766">
        <f t="shared" si="289"/>
        <v>105.81997642829364</v>
      </c>
      <c r="CF766" s="22"/>
      <c r="CJ766" s="22"/>
      <c r="CN766" s="22"/>
      <c r="CR766" s="22"/>
      <c r="CV766" s="22"/>
      <c r="CZ766" s="22"/>
      <c r="DB766" s="2">
        <v>39265</v>
      </c>
      <c r="DC766">
        <v>107.12109375</v>
      </c>
      <c r="DD766" s="22">
        <f>_xll.BDH(DD$3&amp;" Govt",$A$8,DB766,DB766)</f>
        <v>1.0967100000000001</v>
      </c>
      <c r="DE766">
        <f t="shared" si="291"/>
        <v>97.674949394096885</v>
      </c>
      <c r="DF766" s="2">
        <v>39806</v>
      </c>
      <c r="DG766">
        <v>105.78125</v>
      </c>
      <c r="DH766" s="22">
        <f>_xll.BDH(DH$3&amp;" Govt",$A$8,DF766,DF766)</f>
        <v>1.09405</v>
      </c>
      <c r="DI766">
        <f t="shared" si="292"/>
        <v>96.687765641424065</v>
      </c>
      <c r="DL766" s="22"/>
      <c r="DP766" s="22"/>
    </row>
    <row r="767" spans="4:120" x14ac:dyDescent="0.25">
      <c r="D767" s="2"/>
      <c r="H767" s="22"/>
      <c r="I767" s="14"/>
      <c r="J767" s="2">
        <v>39261</v>
      </c>
      <c r="K767">
        <v>130.07421875</v>
      </c>
      <c r="L767" s="22">
        <f>_xll.BDH(L$3&amp;" Govt",$A$8,J767,J767)</f>
        <v>1.2785299999999999</v>
      </c>
      <c r="M767">
        <f t="shared" si="275"/>
        <v>101.73732235457909</v>
      </c>
      <c r="N767" s="2">
        <v>39261</v>
      </c>
      <c r="O767">
        <v>130.1484375</v>
      </c>
      <c r="P767" s="22">
        <f>_xll.BDH(P$3&amp;" Govt",$A$8,N767,N767)</f>
        <v>1.2594699999999999</v>
      </c>
      <c r="Q767">
        <f t="shared" si="276"/>
        <v>103.33587739287161</v>
      </c>
      <c r="R767" s="2">
        <v>39261</v>
      </c>
      <c r="S767">
        <v>129.703125</v>
      </c>
      <c r="T767" s="22">
        <f>_xll.BDH(T$3&amp;" Govt",$A$8,R767,R767)</f>
        <v>1.2276899999999999</v>
      </c>
      <c r="U767">
        <f t="shared" si="277"/>
        <v>105.64810742125455</v>
      </c>
      <c r="V767" s="2">
        <v>39358</v>
      </c>
      <c r="W767">
        <v>106.7109375</v>
      </c>
      <c r="X767" s="22">
        <f>_xll.BDH(X$3&amp;" Govt",$A$8,V767,V767)</f>
        <v>1.0993900000000001</v>
      </c>
      <c r="Y767">
        <f t="shared" si="278"/>
        <v>97.063769453969925</v>
      </c>
      <c r="Z767" s="2">
        <v>39261</v>
      </c>
      <c r="AA767">
        <v>123.859375</v>
      </c>
      <c r="AB767" s="22">
        <f>_xll.BDH(AB$3&amp;" Govt",$A$8,Z767,Z767)</f>
        <v>1.1867799999999999</v>
      </c>
      <c r="AC767">
        <f t="shared" si="279"/>
        <v>104.36591027823187</v>
      </c>
      <c r="AD767" s="2">
        <v>39898</v>
      </c>
      <c r="AE767">
        <v>110.35546875</v>
      </c>
      <c r="AF767" s="22">
        <f>_xll.BDH(AF$3&amp;" Govt",$A$8,AD767,AD767)</f>
        <v>1.06287</v>
      </c>
      <c r="AG767">
        <f t="shared" si="280"/>
        <v>103.82781407886195</v>
      </c>
      <c r="AH767" s="2">
        <v>39261</v>
      </c>
      <c r="AI767">
        <v>121.62890625</v>
      </c>
      <c r="AJ767" s="22">
        <f>_xll.BDH(AJ$3&amp;" Govt",$A$8,AH767,AH767)</f>
        <v>1.1632500000000001</v>
      </c>
      <c r="AK767">
        <f t="shared" si="281"/>
        <v>104.55955834945196</v>
      </c>
      <c r="AN767" s="22"/>
      <c r="AP767" s="2">
        <v>39261</v>
      </c>
      <c r="AQ767">
        <v>118.4140625</v>
      </c>
      <c r="AR767" s="22">
        <f>_xll.BDH(AR$3&amp;" Govt",$A$8,AP767,AP767)</f>
        <v>1.14879</v>
      </c>
      <c r="AS767">
        <f t="shared" si="282"/>
        <v>103.07720514628436</v>
      </c>
      <c r="AV767" s="22"/>
      <c r="AX767" s="2">
        <v>39261</v>
      </c>
      <c r="AY767">
        <v>108.4921875</v>
      </c>
      <c r="AZ767" s="22">
        <f>_xll.BDH(AZ$3&amp;" Govt",$A$8,AX767,AX767)</f>
        <v>1.12462</v>
      </c>
      <c r="BA767">
        <f t="shared" si="283"/>
        <v>96.470085451085708</v>
      </c>
      <c r="BB767" s="2">
        <v>39261</v>
      </c>
      <c r="BC767">
        <v>108.11328125</v>
      </c>
      <c r="BD767" s="22">
        <f>_xll.BDH(BD$3&amp;" Govt",$A$8,BB767,BB767)</f>
        <v>1.1178699999999999</v>
      </c>
      <c r="BE767">
        <f t="shared" si="284"/>
        <v>96.713644028375398</v>
      </c>
      <c r="BH767" s="22"/>
      <c r="BJ767" s="2">
        <v>39261</v>
      </c>
      <c r="BK767">
        <v>105.82421875</v>
      </c>
      <c r="BL767" s="22">
        <f>_xll.BDH(BL$3&amp;" Govt",$A$8,BJ767,BJ767)</f>
        <v>1.09579</v>
      </c>
      <c r="BM767">
        <f t="shared" si="285"/>
        <v>96.573448151561877</v>
      </c>
      <c r="BN767" s="2">
        <v>39436</v>
      </c>
      <c r="BO767">
        <v>110.27734375</v>
      </c>
      <c r="BP767" s="22">
        <f>_xll.BDH(BP$3&amp;" Govt",$A$8,BN767,BN767)</f>
        <v>1.0933200000000001</v>
      </c>
      <c r="BQ767">
        <f t="shared" si="286"/>
        <v>100.86465421834411</v>
      </c>
      <c r="BR767" s="2">
        <v>39617</v>
      </c>
      <c r="BS767">
        <v>114.609375</v>
      </c>
      <c r="BT767" s="22">
        <f>_xll.BDH(BT$3&amp;" Govt",$A$8,BR767,BR767)</f>
        <v>1.10155</v>
      </c>
      <c r="BU767">
        <f t="shared" si="287"/>
        <v>104.04373382960374</v>
      </c>
      <c r="BV767" s="2">
        <v>39797</v>
      </c>
      <c r="BW767">
        <v>102.84765625</v>
      </c>
      <c r="BX767" s="22">
        <f>_xll.BDH(BX$3&amp;" Govt",$A$8,BV767,BV767)</f>
        <v>1.09728</v>
      </c>
      <c r="BY767">
        <f t="shared" si="288"/>
        <v>93.729637148221059</v>
      </c>
      <c r="BZ767" s="2">
        <v>39979</v>
      </c>
      <c r="CA767">
        <v>111.625</v>
      </c>
      <c r="CB767" s="22">
        <f>_xll.BDH(CB$3&amp;" Govt",$A$8,BZ767,BZ767)</f>
        <v>1.0544899999999999</v>
      </c>
      <c r="CC767">
        <f t="shared" si="289"/>
        <v>105.85685971417463</v>
      </c>
      <c r="CF767" s="22"/>
      <c r="CJ767" s="22"/>
      <c r="CN767" s="22"/>
      <c r="CR767" s="22"/>
      <c r="CV767" s="22"/>
      <c r="CZ767" s="22"/>
      <c r="DB767" s="2">
        <v>39266</v>
      </c>
      <c r="DC767">
        <v>106.4921875</v>
      </c>
      <c r="DD767" s="22">
        <f>_xll.BDH(DD$3&amp;" Govt",$A$8,DB767,DB767)</f>
        <v>1.09693</v>
      </c>
      <c r="DE767">
        <f t="shared" si="291"/>
        <v>97.082026656213259</v>
      </c>
      <c r="DF767" s="2">
        <v>39807</v>
      </c>
      <c r="DG767">
        <v>105.78125</v>
      </c>
      <c r="DH767" s="22">
        <f>_xll.BDH(DH$3&amp;" Govt",$A$8,DF767,DF767)</f>
        <v>1.0936900000000001</v>
      </c>
      <c r="DI767">
        <f t="shared" si="292"/>
        <v>96.719591474732326</v>
      </c>
      <c r="DL767" s="22"/>
      <c r="DP767" s="22"/>
    </row>
    <row r="768" spans="4:120" x14ac:dyDescent="0.25">
      <c r="D768" s="2"/>
      <c r="H768" s="22"/>
      <c r="I768" s="14"/>
      <c r="J768" s="2">
        <v>39262</v>
      </c>
      <c r="K768">
        <v>130.21484375</v>
      </c>
      <c r="L768" s="22">
        <f>_xll.BDH(L$3&amp;" Govt",$A$8,J768,J768)</f>
        <v>1.2787999999999999</v>
      </c>
      <c r="M768">
        <f t="shared" si="275"/>
        <v>101.8258083750391</v>
      </c>
      <c r="N768" s="2">
        <v>39262</v>
      </c>
      <c r="O768">
        <v>130.34765625</v>
      </c>
      <c r="P768" s="22">
        <f>_xll.BDH(P$3&amp;" Govt",$A$8,N768,N768)</f>
        <v>1.2597400000000001</v>
      </c>
      <c r="Q768">
        <f t="shared" si="276"/>
        <v>103.47187217203549</v>
      </c>
      <c r="R768" s="2">
        <v>39262</v>
      </c>
      <c r="S768">
        <v>129.98046875</v>
      </c>
      <c r="T768" s="22">
        <f>_xll.BDH(T$3&amp;" Govt",$A$8,R768,R768)</f>
        <v>1.2279500000000001</v>
      </c>
      <c r="U768">
        <f t="shared" si="277"/>
        <v>105.85159717415203</v>
      </c>
      <c r="V768" s="2">
        <v>39359</v>
      </c>
      <c r="W768">
        <v>106.84375</v>
      </c>
      <c r="X768" s="22">
        <f>_xll.BDH(X$3&amp;" Govt",$A$8,V768,V768)</f>
        <v>1.0993299999999999</v>
      </c>
      <c r="Y768">
        <f t="shared" si="278"/>
        <v>97.189879290113069</v>
      </c>
      <c r="Z768" s="2">
        <v>39262</v>
      </c>
      <c r="AA768">
        <v>124.1953125</v>
      </c>
      <c r="AB768" s="22">
        <f>_xll.BDH(AB$3&amp;" Govt",$A$8,Z768,Z768)</f>
        <v>1.18703</v>
      </c>
      <c r="AC768">
        <f t="shared" si="279"/>
        <v>104.62693655594214</v>
      </c>
      <c r="AD768" s="2">
        <v>39899</v>
      </c>
      <c r="AE768">
        <v>110.30859375</v>
      </c>
      <c r="AF768" s="22">
        <f>_xll.BDH(AF$3&amp;" Govt",$A$8,AD768,AD768)</f>
        <v>1.0630200000000001</v>
      </c>
      <c r="AG768">
        <f t="shared" si="280"/>
        <v>103.76906713890612</v>
      </c>
      <c r="AH768" s="2">
        <v>39262</v>
      </c>
      <c r="AI768">
        <v>122.01171875</v>
      </c>
      <c r="AJ768" s="22">
        <f>_xll.BDH(AJ$3&amp;" Govt",$A$8,AH768,AH768)</f>
        <v>1.1635</v>
      </c>
      <c r="AK768">
        <f t="shared" si="281"/>
        <v>104.8661097980232</v>
      </c>
      <c r="AN768" s="22"/>
      <c r="AP768" s="2">
        <v>39262</v>
      </c>
      <c r="AQ768">
        <v>118.8046875</v>
      </c>
      <c r="AR768" s="22">
        <f>_xll.BDH(AR$3&amp;" Govt",$A$8,AP768,AP768)</f>
        <v>1.1490400000000001</v>
      </c>
      <c r="AS768">
        <f t="shared" si="282"/>
        <v>103.39473604052078</v>
      </c>
      <c r="AV768" s="22"/>
      <c r="AX768" s="2">
        <v>39262</v>
      </c>
      <c r="AY768">
        <v>108.9453125</v>
      </c>
      <c r="AZ768" s="22">
        <f>_xll.BDH(AZ$3&amp;" Govt",$A$8,AX768,AX768)</f>
        <v>1.12486</v>
      </c>
      <c r="BA768">
        <f t="shared" si="283"/>
        <v>96.852330512241522</v>
      </c>
      <c r="BB768" s="2">
        <v>39262</v>
      </c>
      <c r="BC768">
        <v>108.5859375</v>
      </c>
      <c r="BD768" s="22">
        <f>_xll.BDH(BD$3&amp;" Govt",$A$8,BB768,BB768)</f>
        <v>1.1181099999999999</v>
      </c>
      <c r="BE768">
        <f t="shared" si="284"/>
        <v>97.115612506819545</v>
      </c>
      <c r="BH768" s="22"/>
      <c r="BJ768" s="2">
        <v>39262</v>
      </c>
      <c r="BK768">
        <v>106.3359375</v>
      </c>
      <c r="BL768" s="22">
        <f>_xll.BDH(BL$3&amp;" Govt",$A$8,BJ768,BJ768)</f>
        <v>1.09602</v>
      </c>
      <c r="BM768">
        <f t="shared" si="285"/>
        <v>97.020070345431648</v>
      </c>
      <c r="BN768" s="2">
        <v>39437</v>
      </c>
      <c r="BO768">
        <v>109.78515625</v>
      </c>
      <c r="BP768" s="22">
        <f>_xll.BDH(BP$3&amp;" Govt",$A$8,BN768,BN768)</f>
        <v>1.0933900000000001</v>
      </c>
      <c r="BQ768">
        <f t="shared" si="286"/>
        <v>100.4080485919937</v>
      </c>
      <c r="BR768" s="2">
        <v>39618</v>
      </c>
      <c r="BS768">
        <v>113.94921875</v>
      </c>
      <c r="BT768" s="22">
        <f>_xll.BDH(BT$3&amp;" Govt",$A$8,BR768,BR768)</f>
        <v>1.1017699999999999</v>
      </c>
      <c r="BU768">
        <f t="shared" si="287"/>
        <v>103.42378059849153</v>
      </c>
      <c r="BV768" s="2">
        <v>39798</v>
      </c>
      <c r="BW768">
        <v>104.875</v>
      </c>
      <c r="BX768" s="22">
        <f>_xll.BDH(BX$3&amp;" Govt",$A$8,BV768,BV768)</f>
        <v>1.0969199999999999</v>
      </c>
      <c r="BY768">
        <f t="shared" si="288"/>
        <v>95.608613207891196</v>
      </c>
      <c r="BZ768" s="2">
        <v>39980</v>
      </c>
      <c r="CA768">
        <v>111.69140625</v>
      </c>
      <c r="CB768" s="22">
        <f>_xll.BDH(CB$3&amp;" Govt",$A$8,BZ768,BZ768)</f>
        <v>1.0545800000000001</v>
      </c>
      <c r="CC768">
        <f t="shared" si="289"/>
        <v>105.91079505585161</v>
      </c>
      <c r="CF768" s="22"/>
      <c r="CJ768" s="22"/>
      <c r="CN768" s="22"/>
      <c r="CR768" s="22"/>
      <c r="CV768" s="22"/>
      <c r="CZ768" s="22"/>
      <c r="DB768" s="2">
        <v>39267</v>
      </c>
      <c r="DC768">
        <v>106.4921875</v>
      </c>
      <c r="DD768" s="22">
        <f>_xll.BDH(DD$3&amp;" Govt",$A$8,DB768,DB768)</f>
        <v>1.09714</v>
      </c>
      <c r="DE768">
        <f t="shared" si="291"/>
        <v>97.063444501157548</v>
      </c>
      <c r="DF768" s="2">
        <v>39808</v>
      </c>
      <c r="DG768">
        <v>106</v>
      </c>
      <c r="DH768" s="22">
        <f>_xll.BDH(DH$3&amp;" Govt",$A$8,DF768,DF768)</f>
        <v>1.0933299999999999</v>
      </c>
      <c r="DI768">
        <f t="shared" si="292"/>
        <v>96.951515096082616</v>
      </c>
      <c r="DL768" s="22"/>
      <c r="DP768" s="22"/>
    </row>
    <row r="769" spans="4:120" x14ac:dyDescent="0.25">
      <c r="D769" s="2"/>
      <c r="H769" s="22"/>
      <c r="I769" s="14"/>
      <c r="J769" s="2">
        <v>39265</v>
      </c>
      <c r="K769">
        <v>130.25</v>
      </c>
      <c r="L769" s="22">
        <f>_xll.BDH(L$3&amp;" Govt",$A$8,J769,J769)</f>
        <v>1.2796099999999999</v>
      </c>
      <c r="M769">
        <f t="shared" si="275"/>
        <v>101.78882628300811</v>
      </c>
      <c r="N769" s="2">
        <v>39265</v>
      </c>
      <c r="O769">
        <v>130.40625</v>
      </c>
      <c r="P769" s="22">
        <f>_xll.BDH(P$3&amp;" Govt",$A$8,N769,N769)</f>
        <v>1.2605299999999999</v>
      </c>
      <c r="Q769">
        <f t="shared" si="276"/>
        <v>103.4535076515434</v>
      </c>
      <c r="R769" s="2">
        <v>39265</v>
      </c>
      <c r="S769">
        <v>130.1171875</v>
      </c>
      <c r="T769" s="22">
        <f>_xll.BDH(T$3&amp;" Govt",$A$8,R769,R769)</f>
        <v>1.22872</v>
      </c>
      <c r="U769">
        <f t="shared" si="277"/>
        <v>105.89653257047985</v>
      </c>
      <c r="V769" s="2">
        <v>39360</v>
      </c>
      <c r="W769">
        <v>106.65625</v>
      </c>
      <c r="X769" s="22">
        <f>_xll.BDH(X$3&amp;" Govt",$A$8,V769,V769)</f>
        <v>1.0992599999999999</v>
      </c>
      <c r="Y769">
        <f t="shared" si="278"/>
        <v>97.025498972035749</v>
      </c>
      <c r="Z769" s="2">
        <v>39265</v>
      </c>
      <c r="AA769">
        <v>124.36328125</v>
      </c>
      <c r="AB769" s="22">
        <f>_xll.BDH(AB$3&amp;" Govt",$A$8,Z769,Z769)</f>
        <v>1.1877800000000001</v>
      </c>
      <c r="AC769">
        <f t="shared" si="279"/>
        <v>104.70228598730404</v>
      </c>
      <c r="AD769" s="2">
        <v>39902</v>
      </c>
      <c r="AE769">
        <v>110.37890625</v>
      </c>
      <c r="AF769" s="22">
        <f>_xll.BDH(AF$3&amp;" Govt",$A$8,AD769,AD769)</f>
        <v>1.0634699999999999</v>
      </c>
      <c r="AG769">
        <f t="shared" si="280"/>
        <v>103.79127408389517</v>
      </c>
      <c r="AH769" s="2">
        <v>39265</v>
      </c>
      <c r="AI769">
        <v>122.23046875</v>
      </c>
      <c r="AJ769" s="22">
        <f>_xll.BDH(AJ$3&amp;" Govt",$A$8,AH769,AH769)</f>
        <v>1.1642299999999999</v>
      </c>
      <c r="AK769">
        <f t="shared" si="281"/>
        <v>104.9882486707953</v>
      </c>
      <c r="AN769" s="22"/>
      <c r="AP769" s="2">
        <v>39265</v>
      </c>
      <c r="AQ769">
        <v>119.0546875</v>
      </c>
      <c r="AR769" s="22">
        <f>_xll.BDH(AR$3&amp;" Govt",$A$8,AP769,AP769)</f>
        <v>1.1497600000000001</v>
      </c>
      <c r="AS769">
        <f t="shared" si="282"/>
        <v>103.54742511480656</v>
      </c>
      <c r="AV769" s="22"/>
      <c r="AX769" s="2">
        <v>39265</v>
      </c>
      <c r="AY769">
        <v>109.203125</v>
      </c>
      <c r="AZ769" s="22">
        <f>_xll.BDH(AZ$3&amp;" Govt",$A$8,AX769,AX769)</f>
        <v>1.12557</v>
      </c>
      <c r="BA769">
        <f t="shared" si="283"/>
        <v>97.020287498778401</v>
      </c>
      <c r="BB769" s="2">
        <v>39265</v>
      </c>
      <c r="BC769">
        <v>108.85546875</v>
      </c>
      <c r="BD769" s="22">
        <f>_xll.BDH(BD$3&amp;" Govt",$A$8,BB769,BB769)</f>
        <v>1.1188100000000001</v>
      </c>
      <c r="BE769">
        <f t="shared" si="284"/>
        <v>97.295759557029342</v>
      </c>
      <c r="BH769" s="22"/>
      <c r="BJ769" s="2">
        <v>39265</v>
      </c>
      <c r="BK769">
        <v>106.5859375</v>
      </c>
      <c r="BL769" s="22">
        <f>_xll.BDH(BL$3&amp;" Govt",$A$8,BJ769,BJ769)</f>
        <v>1.0967100000000001</v>
      </c>
      <c r="BM769">
        <f t="shared" si="285"/>
        <v>97.186984252901851</v>
      </c>
      <c r="BN769" s="2">
        <v>39440</v>
      </c>
      <c r="BO769">
        <v>109.5546875</v>
      </c>
      <c r="BP769" s="22">
        <f>_xll.BDH(BP$3&amp;" Govt",$A$8,BN769,BN769)</f>
        <v>1.09362</v>
      </c>
      <c r="BQ769">
        <f t="shared" si="286"/>
        <v>100.17619237029315</v>
      </c>
      <c r="BR769" s="2">
        <v>39619</v>
      </c>
      <c r="BS769">
        <v>114.37890625</v>
      </c>
      <c r="BT769" s="22">
        <f>_xll.BDH(BT$3&amp;" Govt",$A$8,BR769,BR769)</f>
        <v>1.10199</v>
      </c>
      <c r="BU769">
        <f t="shared" si="287"/>
        <v>103.79305279539741</v>
      </c>
      <c r="BV769" s="2">
        <v>39799</v>
      </c>
      <c r="BW769">
        <v>107.140625</v>
      </c>
      <c r="BX769" s="22">
        <f>_xll.BDH(BX$3&amp;" Govt",$A$8,BV769,BV769)</f>
        <v>1.09656</v>
      </c>
      <c r="BY769">
        <f t="shared" si="288"/>
        <v>97.706121872036192</v>
      </c>
      <c r="BZ769" s="2">
        <v>39981</v>
      </c>
      <c r="CA769">
        <v>111.09765625</v>
      </c>
      <c r="CB769" s="22">
        <f>_xll.BDH(CB$3&amp;" Govt",$A$8,BZ769,BZ769)</f>
        <v>1.05467</v>
      </c>
      <c r="CC769">
        <f t="shared" si="289"/>
        <v>105.33878488057876</v>
      </c>
      <c r="CF769" s="22"/>
      <c r="CJ769" s="22"/>
      <c r="CN769" s="22"/>
      <c r="CR769" s="22"/>
      <c r="CV769" s="22"/>
      <c r="CZ769" s="22"/>
      <c r="DB769" s="2">
        <v>39268</v>
      </c>
      <c r="DC769">
        <v>105.52734375</v>
      </c>
      <c r="DD769" s="22">
        <f>_xll.BDH(DD$3&amp;" Govt",$A$8,DB769,DB769)</f>
        <v>1.0973600000000001</v>
      </c>
      <c r="DE769">
        <f t="shared" si="291"/>
        <v>96.164744249835962</v>
      </c>
      <c r="DF769" s="2">
        <v>39811</v>
      </c>
      <c r="DG769">
        <v>105.375</v>
      </c>
      <c r="DH769" s="22">
        <f>_xll.BDH(DH$3&amp;" Govt",$A$8,DF769,DF769)</f>
        <v>1.0922499999999999</v>
      </c>
      <c r="DI769">
        <f t="shared" si="292"/>
        <v>96.475165941863125</v>
      </c>
      <c r="DL769" s="22"/>
      <c r="DP769" s="22"/>
    </row>
    <row r="770" spans="4:120" x14ac:dyDescent="0.25">
      <c r="D770" s="2"/>
      <c r="H770" s="22"/>
      <c r="I770" s="14"/>
      <c r="J770" s="2">
        <v>39266</v>
      </c>
      <c r="K770">
        <v>130.25</v>
      </c>
      <c r="L770" s="22">
        <f>_xll.BDH(L$3&amp;" Govt",$A$8,J770,J770)</f>
        <v>1.27986</v>
      </c>
      <c r="M770">
        <f t="shared" si="275"/>
        <v>101.76894347819292</v>
      </c>
      <c r="N770" s="2">
        <v>39266</v>
      </c>
      <c r="O770">
        <v>130.34765625</v>
      </c>
      <c r="P770" s="22">
        <f>_xll.BDH(P$3&amp;" Govt",$A$8,N770,N770)</f>
        <v>1.26078</v>
      </c>
      <c r="Q770">
        <f t="shared" si="276"/>
        <v>103.38651965449959</v>
      </c>
      <c r="R770" s="2">
        <v>39266</v>
      </c>
      <c r="S770">
        <v>129.984375</v>
      </c>
      <c r="T770" s="22">
        <f>_xll.BDH(T$3&amp;" Govt",$A$8,R770,R770)</f>
        <v>1.2289699999999999</v>
      </c>
      <c r="U770">
        <f t="shared" si="277"/>
        <v>105.76692270763323</v>
      </c>
      <c r="V770" s="2">
        <v>39363</v>
      </c>
      <c r="W770">
        <v>106.65625</v>
      </c>
      <c r="X770" s="22">
        <f>_xll.BDH(X$3&amp;" Govt",$A$8,V770,V770)</f>
        <v>1.09907</v>
      </c>
      <c r="Y770">
        <f t="shared" si="278"/>
        <v>97.042272102777801</v>
      </c>
      <c r="Z770" s="2">
        <v>39266</v>
      </c>
      <c r="AA770">
        <v>124.23046875</v>
      </c>
      <c r="AB770" s="22">
        <f>_xll.BDH(AB$3&amp;" Govt",$A$8,Z770,Z770)</f>
        <v>1.18801</v>
      </c>
      <c r="AC770">
        <f t="shared" si="279"/>
        <v>104.57022142069511</v>
      </c>
      <c r="AD770" s="2">
        <v>39903</v>
      </c>
      <c r="AE770">
        <v>110.41796875</v>
      </c>
      <c r="AF770" s="22">
        <f>_xll.BDH(AF$3&amp;" Govt",$A$8,AD770,AD770)</f>
        <v>1.06362</v>
      </c>
      <c r="AG770">
        <f t="shared" si="280"/>
        <v>103.81336262010869</v>
      </c>
      <c r="AH770" s="2">
        <v>39266</v>
      </c>
      <c r="AI770">
        <v>122.04296875</v>
      </c>
      <c r="AJ770" s="22">
        <f>_xll.BDH(AJ$3&amp;" Govt",$A$8,AH770,AH770)</f>
        <v>1.1644600000000001</v>
      </c>
      <c r="AK770">
        <f t="shared" si="281"/>
        <v>104.80649292375865</v>
      </c>
      <c r="AN770" s="22"/>
      <c r="AP770" s="2">
        <v>39266</v>
      </c>
      <c r="AQ770">
        <v>118.84765625</v>
      </c>
      <c r="AR770" s="22">
        <f>_xll.BDH(AR$3&amp;" Govt",$A$8,AP770,AP770)</f>
        <v>1.1499900000000001</v>
      </c>
      <c r="AS770">
        <f t="shared" si="282"/>
        <v>103.34668671031922</v>
      </c>
      <c r="AV770" s="22"/>
      <c r="AX770" s="2">
        <v>39266</v>
      </c>
      <c r="AY770">
        <v>108.921875</v>
      </c>
      <c r="AZ770" s="22">
        <f>_xll.BDH(AZ$3&amp;" Govt",$A$8,AX770,AX770)</f>
        <v>1.1257900000000001</v>
      </c>
      <c r="BA770">
        <f t="shared" si="283"/>
        <v>96.751503388731464</v>
      </c>
      <c r="BB770" s="2">
        <v>39266</v>
      </c>
      <c r="BC770">
        <v>108.578125</v>
      </c>
      <c r="BD770" s="22">
        <f>_xll.BDH(BD$3&amp;" Govt",$A$8,BB770,BB770)</f>
        <v>1.11903</v>
      </c>
      <c r="BE770">
        <f t="shared" si="284"/>
        <v>97.028788325603429</v>
      </c>
      <c r="BH770" s="22"/>
      <c r="BJ770" s="2">
        <v>39266</v>
      </c>
      <c r="BK770">
        <v>106.296875</v>
      </c>
      <c r="BL770" s="22">
        <f>_xll.BDH(BL$3&amp;" Govt",$A$8,BJ770,BJ770)</f>
        <v>1.09693</v>
      </c>
      <c r="BM770">
        <f t="shared" si="285"/>
        <v>96.903972906201858</v>
      </c>
      <c r="BN770" s="2">
        <v>39441</v>
      </c>
      <c r="BO770">
        <v>109.5546875</v>
      </c>
      <c r="BP770" s="22">
        <f>_xll.BDH(BP$3&amp;" Govt",$A$8,BN770,BN770)</f>
        <v>1.0936900000000001</v>
      </c>
      <c r="BQ770">
        <f t="shared" si="286"/>
        <v>100.16978074225786</v>
      </c>
      <c r="BR770" s="2">
        <v>39622</v>
      </c>
      <c r="BS770">
        <v>114.21875</v>
      </c>
      <c r="BT770" s="22">
        <f>_xll.BDH(BT$3&amp;" Govt",$A$8,BR770,BR770)</f>
        <v>1.10266</v>
      </c>
      <c r="BU770">
        <f t="shared" si="287"/>
        <v>103.58474053652078</v>
      </c>
      <c r="BV770" s="2">
        <v>39800</v>
      </c>
      <c r="BW770">
        <v>108.2265625</v>
      </c>
      <c r="BX770" s="22">
        <f>_xll.BDH(BX$3&amp;" Govt",$A$8,BV770,BV770)</f>
        <v>1.0962000000000001</v>
      </c>
      <c r="BY770">
        <f t="shared" si="288"/>
        <v>98.728847381864611</v>
      </c>
      <c r="BZ770" s="2">
        <v>39982</v>
      </c>
      <c r="CA770">
        <v>110.96484375</v>
      </c>
      <c r="CB770" s="22">
        <f>_xll.BDH(CB$3&amp;" Govt",$A$8,BZ770,BZ770)</f>
        <v>1.0547599999999999</v>
      </c>
      <c r="CC770">
        <f t="shared" si="289"/>
        <v>105.20387931851796</v>
      </c>
      <c r="CF770" s="22"/>
      <c r="CJ770" s="22"/>
      <c r="CN770" s="22"/>
      <c r="CR770" s="22"/>
      <c r="CV770" s="22"/>
      <c r="CZ770" s="22"/>
      <c r="DB770" s="2">
        <v>39269</v>
      </c>
      <c r="DC770">
        <v>105.21484375</v>
      </c>
      <c r="DD770" s="22">
        <f>_xll.BDH(DD$3&amp;" Govt",$A$8,DB770,DB770)</f>
        <v>1.09758</v>
      </c>
      <c r="DE770">
        <f t="shared" si="291"/>
        <v>95.860751608083234</v>
      </c>
      <c r="DF770" s="2">
        <v>39812</v>
      </c>
      <c r="DG770">
        <v>105.7734375</v>
      </c>
      <c r="DH770" s="22">
        <f>_xll.BDH(DH$3&amp;" Govt",$A$8,DF770,DF770)</f>
        <v>1.09189</v>
      </c>
      <c r="DI770">
        <f t="shared" si="292"/>
        <v>96.871880409198724</v>
      </c>
      <c r="DL770" s="22"/>
      <c r="DP770" s="22"/>
    </row>
    <row r="771" spans="4:120" x14ac:dyDescent="0.25">
      <c r="D771" s="2"/>
      <c r="H771" s="22"/>
      <c r="I771" s="14"/>
      <c r="J771" s="2">
        <v>39267</v>
      </c>
      <c r="K771">
        <v>130.25</v>
      </c>
      <c r="L771" s="22">
        <f>_xll.BDH(L$3&amp;" Govt",$A$8,J771,J771)</f>
        <v>1.2801100000000001</v>
      </c>
      <c r="M771">
        <f t="shared" si="275"/>
        <v>101.74906843943099</v>
      </c>
      <c r="N771" s="2">
        <v>39267</v>
      </c>
      <c r="O771">
        <v>130.34765625</v>
      </c>
      <c r="P771" s="22">
        <f>_xll.BDH(P$3&amp;" Govt",$A$8,N771,N771)</f>
        <v>1.2610299999999999</v>
      </c>
      <c r="Q771">
        <f t="shared" si="276"/>
        <v>103.36602321118451</v>
      </c>
      <c r="R771" s="2">
        <v>39267</v>
      </c>
      <c r="S771">
        <v>129.984375</v>
      </c>
      <c r="T771" s="22">
        <f>_xll.BDH(T$3&amp;" Govt",$A$8,R771,R771)</f>
        <v>1.2292099999999999</v>
      </c>
      <c r="U771">
        <f t="shared" si="277"/>
        <v>105.74627199583473</v>
      </c>
      <c r="V771" s="2">
        <v>39364</v>
      </c>
      <c r="W771">
        <v>106.515625</v>
      </c>
      <c r="X771" s="22">
        <f>_xll.BDH(X$3&amp;" Govt",$A$8,V771,V771)</f>
        <v>1.099</v>
      </c>
      <c r="Y771">
        <f t="shared" si="278"/>
        <v>96.920495905368526</v>
      </c>
      <c r="Z771" s="2">
        <v>39267</v>
      </c>
      <c r="AA771">
        <v>124.23046875</v>
      </c>
      <c r="AB771" s="22">
        <f>_xll.BDH(AB$3&amp;" Govt",$A$8,Z771,Z771)</f>
        <v>1.18824</v>
      </c>
      <c r="AC771">
        <f t="shared" si="279"/>
        <v>104.54998043324581</v>
      </c>
      <c r="AD771" s="2">
        <v>39904</v>
      </c>
      <c r="AE771">
        <v>110.4765625</v>
      </c>
      <c r="AF771" s="22">
        <f>_xll.BDH(AF$3&amp;" Govt",$A$8,AD771,AD771)</f>
        <v>1.06376</v>
      </c>
      <c r="AG771">
        <f t="shared" si="280"/>
        <v>103.85478162367451</v>
      </c>
      <c r="AH771" s="2">
        <v>39267</v>
      </c>
      <c r="AI771">
        <v>122.04296875</v>
      </c>
      <c r="AJ771" s="22">
        <f>_xll.BDH(AJ$3&amp;" Govt",$A$8,AH771,AH771)</f>
        <v>1.16469</v>
      </c>
      <c r="AK771">
        <f t="shared" si="281"/>
        <v>104.78579600580412</v>
      </c>
      <c r="AN771" s="22"/>
      <c r="AP771" s="2">
        <v>39267</v>
      </c>
      <c r="AQ771">
        <v>118.84765625</v>
      </c>
      <c r="AR771" s="22">
        <f>_xll.BDH(AR$3&amp;" Govt",$A$8,AP771,AP771)</f>
        <v>1.15021</v>
      </c>
      <c r="AS771">
        <f t="shared" si="282"/>
        <v>103.32691964945532</v>
      </c>
      <c r="AV771" s="22"/>
      <c r="AX771" s="2">
        <v>39267</v>
      </c>
      <c r="AY771">
        <v>108.921875</v>
      </c>
      <c r="AZ771" s="22">
        <f>_xll.BDH(AZ$3&amp;" Govt",$A$8,AX771,AX771)</f>
        <v>1.12601</v>
      </c>
      <c r="BA771">
        <f t="shared" si="283"/>
        <v>96.732600065718785</v>
      </c>
      <c r="BB771" s="2">
        <v>39267</v>
      </c>
      <c r="BC771">
        <v>108.578125</v>
      </c>
      <c r="BD771" s="22">
        <f>_xll.BDH(BD$3&amp;" Govt",$A$8,BB771,BB771)</f>
        <v>1.1192500000000001</v>
      </c>
      <c r="BE771">
        <f t="shared" si="284"/>
        <v>97.009716327898133</v>
      </c>
      <c r="BH771" s="22"/>
      <c r="BJ771" s="2">
        <v>39267</v>
      </c>
      <c r="BK771">
        <v>106.296875</v>
      </c>
      <c r="BL771" s="22">
        <f>_xll.BDH(BL$3&amp;" Govt",$A$8,BJ771,BJ771)</f>
        <v>1.09714</v>
      </c>
      <c r="BM771">
        <f t="shared" si="285"/>
        <v>96.885424831835493</v>
      </c>
      <c r="BN771" s="2">
        <v>39442</v>
      </c>
      <c r="BO771">
        <v>109.171875</v>
      </c>
      <c r="BP771" s="22">
        <f>_xll.BDH(BP$3&amp;" Govt",$A$8,BN771,BN771)</f>
        <v>1.0937699999999999</v>
      </c>
      <c r="BQ771">
        <f t="shared" si="286"/>
        <v>99.812460572149547</v>
      </c>
      <c r="BR771" s="2">
        <v>39623</v>
      </c>
      <c r="BS771">
        <v>115.05859375</v>
      </c>
      <c r="BT771" s="22">
        <f>_xll.BDH(BT$3&amp;" Govt",$A$8,BR771,BR771)</f>
        <v>1.1028800000000001</v>
      </c>
      <c r="BU771">
        <f t="shared" si="287"/>
        <v>104.32557825874075</v>
      </c>
      <c r="BV771" s="2">
        <v>39801</v>
      </c>
      <c r="BW771">
        <v>106.97265625</v>
      </c>
      <c r="BX771" s="22">
        <f>_xll.BDH(BX$3&amp;" Govt",$A$8,BV771,BV771)</f>
        <v>1.0958399999999999</v>
      </c>
      <c r="BY771">
        <f t="shared" si="288"/>
        <v>97.617039211928756</v>
      </c>
      <c r="BZ771" s="2">
        <v>39983</v>
      </c>
      <c r="CA771">
        <v>111.37890625</v>
      </c>
      <c r="CB771" s="22">
        <f>_xll.BDH(CB$3&amp;" Govt",$A$8,BZ771,BZ771)</f>
        <v>1.05484</v>
      </c>
      <c r="CC771">
        <f t="shared" si="289"/>
        <v>105.58843639793713</v>
      </c>
      <c r="CF771" s="22"/>
      <c r="CJ771" s="22"/>
      <c r="CN771" s="22"/>
      <c r="CR771" s="22"/>
      <c r="CV771" s="22"/>
      <c r="CZ771" s="22"/>
      <c r="DB771" s="2">
        <v>39272</v>
      </c>
      <c r="DC771">
        <v>105.82421875</v>
      </c>
      <c r="DD771" s="22">
        <f>_xll.BDH(DD$3&amp;" Govt",$A$8,DB771,DB771)</f>
        <v>1.09823</v>
      </c>
      <c r="DE771">
        <f t="shared" si="291"/>
        <v>96.358885433834445</v>
      </c>
      <c r="DF771" s="2">
        <v>39813</v>
      </c>
      <c r="DG771">
        <v>103.3671875</v>
      </c>
      <c r="DH771" s="22">
        <f>_xll.BDH(DH$3&amp;" Govt",$A$8,DF771,DF771)</f>
        <v>1.0915300000000001</v>
      </c>
      <c r="DI771">
        <f t="shared" si="292"/>
        <v>94.699355491832549</v>
      </c>
      <c r="DL771" s="22"/>
      <c r="DP771" s="22"/>
    </row>
    <row r="772" spans="4:120" x14ac:dyDescent="0.25">
      <c r="D772" s="2"/>
      <c r="H772" s="22"/>
      <c r="I772" s="14"/>
      <c r="J772" s="2">
        <v>39268</v>
      </c>
      <c r="K772">
        <v>130.2890625</v>
      </c>
      <c r="L772" s="22">
        <f>_xll.BDH(L$3&amp;" Govt",$A$8,J772,J772)</f>
        <v>1.2803599999999999</v>
      </c>
      <c r="M772">
        <f t="shared" si="275"/>
        <v>101.75971015964261</v>
      </c>
      <c r="N772" s="2">
        <v>39268</v>
      </c>
      <c r="O772">
        <v>130.26953125</v>
      </c>
      <c r="P772" s="22">
        <f>_xll.BDH(P$3&amp;" Govt",$A$8,N772,N772)</f>
        <v>1.2612700000000001</v>
      </c>
      <c r="Q772">
        <f t="shared" si="276"/>
        <v>103.28441273478319</v>
      </c>
      <c r="R772" s="2">
        <v>39268</v>
      </c>
      <c r="S772">
        <v>129.8515625</v>
      </c>
      <c r="T772" s="22">
        <f>_xll.BDH(T$3&amp;" Govt",$A$8,R772,R772)</f>
        <v>1.2294499999999999</v>
      </c>
      <c r="U772">
        <f t="shared" si="277"/>
        <v>105.61760339989426</v>
      </c>
      <c r="V772" s="2">
        <v>39365</v>
      </c>
      <c r="W772">
        <v>106.546875</v>
      </c>
      <c r="X772" s="22">
        <f>_xll.BDH(X$3&amp;" Govt",$A$8,V772,V772)</f>
        <v>1.09894</v>
      </c>
      <c r="Y772">
        <f t="shared" si="278"/>
        <v>96.954224070467902</v>
      </c>
      <c r="Z772" s="2">
        <v>39268</v>
      </c>
      <c r="AA772">
        <v>123.94921875</v>
      </c>
      <c r="AB772" s="22">
        <f>_xll.BDH(AB$3&amp;" Govt",$A$8,Z772,Z772)</f>
        <v>1.18848</v>
      </c>
      <c r="AC772">
        <f t="shared" si="279"/>
        <v>104.2922209460824</v>
      </c>
      <c r="AD772" s="2">
        <v>39905</v>
      </c>
      <c r="AE772">
        <v>110.41796875</v>
      </c>
      <c r="AF772" s="22">
        <f>_xll.BDH(AF$3&amp;" Govt",$A$8,AD772,AD772)</f>
        <v>1.0639400000000001</v>
      </c>
      <c r="AG772">
        <f t="shared" si="280"/>
        <v>103.78213879542078</v>
      </c>
      <c r="AH772" s="2">
        <v>39268</v>
      </c>
      <c r="AI772">
        <v>121.6796875</v>
      </c>
      <c r="AJ772" s="22">
        <f>_xll.BDH(AJ$3&amp;" Govt",$A$8,AH772,AH772)</f>
        <v>1.16492</v>
      </c>
      <c r="AK772">
        <f t="shared" si="281"/>
        <v>104.45325644679464</v>
      </c>
      <c r="AN772" s="22"/>
      <c r="AP772" s="2">
        <v>39268</v>
      </c>
      <c r="AQ772">
        <v>118.44921875</v>
      </c>
      <c r="AR772" s="22">
        <f>_xll.BDH(AR$3&amp;" Govt",$A$8,AP772,AP772)</f>
        <v>1.1504399999999999</v>
      </c>
      <c r="AS772">
        <f t="shared" si="282"/>
        <v>102.95992728868956</v>
      </c>
      <c r="AV772" s="22"/>
      <c r="AX772" s="2">
        <v>39268</v>
      </c>
      <c r="AY772">
        <v>108.4921875</v>
      </c>
      <c r="AZ772" s="22">
        <f>_xll.BDH(AZ$3&amp;" Govt",$A$8,AX772,AX772)</f>
        <v>1.1262300000000001</v>
      </c>
      <c r="BA772">
        <f t="shared" si="283"/>
        <v>96.332176820010119</v>
      </c>
      <c r="BB772" s="2">
        <v>39268</v>
      </c>
      <c r="BC772">
        <v>108.1171875</v>
      </c>
      <c r="BD772" s="22">
        <f>_xll.BDH(BD$3&amp;" Govt",$A$8,BB772,BB772)</f>
        <v>1.11947</v>
      </c>
      <c r="BE772">
        <f t="shared" si="284"/>
        <v>96.578905642848852</v>
      </c>
      <c r="BH772" s="22"/>
      <c r="BJ772" s="2">
        <v>39268</v>
      </c>
      <c r="BK772">
        <v>105.828125</v>
      </c>
      <c r="BL772" s="22">
        <f>_xll.BDH(BL$3&amp;" Govt",$A$8,BJ772,BJ772)</f>
        <v>1.0973600000000001</v>
      </c>
      <c r="BM772">
        <f t="shared" si="285"/>
        <v>96.43883957862505</v>
      </c>
      <c r="BN772" s="2">
        <v>39443</v>
      </c>
      <c r="BO772">
        <v>109.73046875</v>
      </c>
      <c r="BP772" s="22">
        <f>_xll.BDH(BP$3&amp;" Govt",$A$8,BN772,BN772)</f>
        <v>1.0938399999999999</v>
      </c>
      <c r="BQ772">
        <f t="shared" si="286"/>
        <v>100.31674536495284</v>
      </c>
      <c r="BR772" s="2">
        <v>39624</v>
      </c>
      <c r="BS772">
        <v>115.06640625</v>
      </c>
      <c r="BT772" s="22">
        <f>_xll.BDH(BT$3&amp;" Govt",$A$8,BR772,BR772)</f>
        <v>1.1031</v>
      </c>
      <c r="BU772">
        <f t="shared" si="287"/>
        <v>104.31185409301061</v>
      </c>
      <c r="BV772" s="2">
        <v>39804</v>
      </c>
      <c r="BW772">
        <v>106.9765625</v>
      </c>
      <c r="BX772" s="22">
        <f>_xll.BDH(BX$3&amp;" Govt",$A$8,BV772,BV772)</f>
        <v>1.09476</v>
      </c>
      <c r="BY772">
        <f t="shared" si="288"/>
        <v>97.716908272132713</v>
      </c>
      <c r="BZ772" s="2">
        <v>39986</v>
      </c>
      <c r="CA772">
        <v>111.359375</v>
      </c>
      <c r="CB772" s="22">
        <f>_xll.BDH(CB$3&amp;" Govt",$A$8,BZ772,BZ772)</f>
        <v>1.05511</v>
      </c>
      <c r="CC772">
        <f t="shared" si="289"/>
        <v>105.54290547904958</v>
      </c>
      <c r="CF772" s="22"/>
      <c r="CJ772" s="22"/>
      <c r="CN772" s="22"/>
      <c r="CR772" s="22"/>
      <c r="CV772" s="22"/>
      <c r="CZ772" s="22"/>
      <c r="DB772" s="2">
        <v>39273</v>
      </c>
      <c r="DC772">
        <v>107.41796875</v>
      </c>
      <c r="DD772" s="22">
        <f>_xll.BDH(DD$3&amp;" Govt",$A$8,DB772,DB772)</f>
        <v>1.0984400000000001</v>
      </c>
      <c r="DE772">
        <f t="shared" si="291"/>
        <v>97.791384827573637</v>
      </c>
      <c r="DF772" s="2">
        <v>39814</v>
      </c>
      <c r="DG772">
        <v>103.3671875</v>
      </c>
      <c r="DH772" s="22">
        <f>_xll.BDH(DH$3&amp;" Govt",$A$8,DF772,DF772)</f>
        <v>1.09117</v>
      </c>
      <c r="DI772">
        <f t="shared" si="292"/>
        <v>94.73059880678538</v>
      </c>
      <c r="DL772" s="22"/>
      <c r="DP772" s="22"/>
    </row>
    <row r="773" spans="4:120" x14ac:dyDescent="0.25">
      <c r="D773" s="2"/>
      <c r="H773" s="22"/>
      <c r="I773" s="14"/>
      <c r="J773" s="2">
        <v>39269</v>
      </c>
      <c r="K773">
        <v>130.30078125</v>
      </c>
      <c r="L773" s="22">
        <f>_xll.BDH(L$3&amp;" Govt",$A$8,J773,J773)</f>
        <v>1.2806199999999999</v>
      </c>
      <c r="M773">
        <f t="shared" si="275"/>
        <v>101.74820106667084</v>
      </c>
      <c r="N773" s="2">
        <v>39269</v>
      </c>
      <c r="O773">
        <v>130.26953125</v>
      </c>
      <c r="P773" s="22">
        <f>_xll.BDH(P$3&amp;" Govt",$A$8,N773,N773)</f>
        <v>1.26152</v>
      </c>
      <c r="Q773">
        <f t="shared" si="276"/>
        <v>103.26394448760226</v>
      </c>
      <c r="R773" s="2">
        <v>39269</v>
      </c>
      <c r="S773">
        <v>129.80078125</v>
      </c>
      <c r="T773" s="22">
        <f>_xll.BDH(T$3&amp;" Govt",$A$8,R773,R773)</f>
        <v>1.2296899999999999</v>
      </c>
      <c r="U773">
        <f t="shared" si="277"/>
        <v>105.55569391472648</v>
      </c>
      <c r="V773" s="2">
        <v>39366</v>
      </c>
      <c r="W773">
        <v>106.64453125</v>
      </c>
      <c r="X773" s="22">
        <f>_xll.BDH(X$3&amp;" Govt",$A$8,V773,V773)</f>
        <v>1.09887</v>
      </c>
      <c r="Y773">
        <f t="shared" si="278"/>
        <v>97.049269931839063</v>
      </c>
      <c r="Z773" s="2">
        <v>39269</v>
      </c>
      <c r="AA773">
        <v>123.9296875</v>
      </c>
      <c r="AB773" s="22">
        <f>_xll.BDH(AB$3&amp;" Govt",$A$8,Z773,Z773)</f>
        <v>1.1887099999999999</v>
      </c>
      <c r="AC773">
        <f t="shared" si="279"/>
        <v>104.25561112466455</v>
      </c>
      <c r="AD773" s="2">
        <v>39906</v>
      </c>
      <c r="AE773">
        <v>110.4765625</v>
      </c>
      <c r="AF773" s="22">
        <f>_xll.BDH(AF$3&amp;" Govt",$A$8,AD773,AD773)</f>
        <v>1.06412</v>
      </c>
      <c r="AG773">
        <f t="shared" si="280"/>
        <v>103.8196467503665</v>
      </c>
      <c r="AH773" s="2">
        <v>39269</v>
      </c>
      <c r="AI773">
        <v>121.6015625</v>
      </c>
      <c r="AJ773" s="22">
        <f>_xll.BDH(AJ$3&amp;" Govt",$A$8,AH773,AH773)</f>
        <v>1.1651499999999999</v>
      </c>
      <c r="AK773">
        <f t="shared" si="281"/>
        <v>104.36558597605459</v>
      </c>
      <c r="AN773" s="22"/>
      <c r="AP773" s="2">
        <v>39269</v>
      </c>
      <c r="AQ773">
        <v>118.37109375</v>
      </c>
      <c r="AR773" s="22">
        <f>_xll.BDH(AR$3&amp;" Govt",$A$8,AP773,AP773)</f>
        <v>1.1506700000000001</v>
      </c>
      <c r="AS773">
        <f t="shared" si="282"/>
        <v>102.87145206705658</v>
      </c>
      <c r="AV773" s="22"/>
      <c r="AX773" s="2">
        <v>39269</v>
      </c>
      <c r="AY773">
        <v>108.37890625</v>
      </c>
      <c r="AZ773" s="22">
        <f>_xll.BDH(AZ$3&amp;" Govt",$A$8,AX773,AX773)</f>
        <v>1.12645</v>
      </c>
      <c r="BA773">
        <f t="shared" si="283"/>
        <v>96.212797949309788</v>
      </c>
      <c r="BB773" s="2">
        <v>39269</v>
      </c>
      <c r="BC773">
        <v>108.0078125</v>
      </c>
      <c r="BD773" s="22">
        <f>_xll.BDH(BD$3&amp;" Govt",$A$8,BB773,BB773)</f>
        <v>1.1196900000000001</v>
      </c>
      <c r="BE773">
        <f t="shared" si="284"/>
        <v>96.462246246728995</v>
      </c>
      <c r="BH773" s="22"/>
      <c r="BJ773" s="2">
        <v>39269</v>
      </c>
      <c r="BK773">
        <v>105.68359375</v>
      </c>
      <c r="BL773" s="22">
        <f>_xll.BDH(BL$3&amp;" Govt",$A$8,BJ773,BJ773)</f>
        <v>1.09758</v>
      </c>
      <c r="BM773">
        <f t="shared" si="285"/>
        <v>96.287827538767104</v>
      </c>
      <c r="BN773" s="2">
        <v>39444</v>
      </c>
      <c r="BO773">
        <v>110.33203125</v>
      </c>
      <c r="BP773" s="22">
        <f>_xll.BDH(BP$3&amp;" Govt",$A$8,BN773,BN773)</f>
        <v>1.09392</v>
      </c>
      <c r="BQ773">
        <f t="shared" si="286"/>
        <v>100.8593235794208</v>
      </c>
      <c r="BR773" s="2">
        <v>39625</v>
      </c>
      <c r="BS773">
        <v>116.0625</v>
      </c>
      <c r="BT773" s="22">
        <f>_xll.BDH(BT$3&amp;" Govt",$A$8,BR773,BR773)</f>
        <v>1.1033200000000001</v>
      </c>
      <c r="BU773">
        <f t="shared" si="287"/>
        <v>105.19386941231917</v>
      </c>
      <c r="BV773" s="2">
        <v>39805</v>
      </c>
      <c r="BW773">
        <v>106.640625</v>
      </c>
      <c r="BX773" s="22">
        <f>_xll.BDH(BX$3&amp;" Govt",$A$8,BV773,BV773)</f>
        <v>1.0944</v>
      </c>
      <c r="BY773">
        <f t="shared" si="288"/>
        <v>97.442091557017534</v>
      </c>
      <c r="BZ773" s="2">
        <v>39987</v>
      </c>
      <c r="CA773">
        <v>111.671875</v>
      </c>
      <c r="CB773" s="22">
        <f>_xll.BDH(CB$3&amp;" Govt",$A$8,BZ773,BZ773)</f>
        <v>1.0551999999999999</v>
      </c>
      <c r="CC773">
        <f t="shared" si="289"/>
        <v>105.8300559135709</v>
      </c>
      <c r="CF773" s="22"/>
      <c r="CJ773" s="22"/>
      <c r="CN773" s="22"/>
      <c r="CR773" s="22"/>
      <c r="CV773" s="22"/>
      <c r="CZ773" s="22"/>
      <c r="DB773" s="2">
        <v>39274</v>
      </c>
      <c r="DC773">
        <v>106.2421875</v>
      </c>
      <c r="DD773" s="22">
        <f>_xll.BDH(DD$3&amp;" Govt",$A$8,DB773,DB773)</f>
        <v>1.09866</v>
      </c>
      <c r="DE773">
        <f t="shared" si="291"/>
        <v>96.701606957566497</v>
      </c>
      <c r="DF773" s="2">
        <v>39815</v>
      </c>
      <c r="DG773">
        <v>100.9296875</v>
      </c>
      <c r="DH773" s="22">
        <f>_xll.BDH(DH$3&amp;" Govt",$A$8,DF773,DF773)</f>
        <v>1.0905</v>
      </c>
      <c r="DI773">
        <f t="shared" si="292"/>
        <v>92.55358780375974</v>
      </c>
      <c r="DL773" s="22"/>
      <c r="DP773" s="22"/>
    </row>
    <row r="774" spans="4:120" x14ac:dyDescent="0.25">
      <c r="D774" s="2"/>
      <c r="H774" s="22"/>
      <c r="I774" s="14"/>
      <c r="J774" s="2">
        <v>39272</v>
      </c>
      <c r="K774">
        <v>130.37890625</v>
      </c>
      <c r="L774" s="22">
        <f>_xll.BDH(L$3&amp;" Govt",$A$8,J774,J774)</f>
        <v>1.2813699999999999</v>
      </c>
      <c r="M774">
        <f t="shared" ref="M774:M837" si="294">K774/L774</f>
        <v>101.74961662127255</v>
      </c>
      <c r="N774" s="2">
        <v>39272</v>
      </c>
      <c r="O774">
        <v>130.40625</v>
      </c>
      <c r="P774" s="22">
        <f>_xll.BDH(P$3&amp;" Govt",$A$8,N774,N774)</f>
        <v>1.26227</v>
      </c>
      <c r="Q774">
        <f t="shared" ref="Q774:Q837" si="295">O774/P774</f>
        <v>103.31090020360145</v>
      </c>
      <c r="R774" s="2">
        <v>39272</v>
      </c>
      <c r="S774">
        <v>130.03125</v>
      </c>
      <c r="T774" s="22">
        <f>_xll.BDH(T$3&amp;" Govt",$A$8,R774,R774)</f>
        <v>1.2304200000000001</v>
      </c>
      <c r="U774">
        <f t="shared" ref="U774:U837" si="296">S774/T774</f>
        <v>105.68037743209635</v>
      </c>
      <c r="V774" s="2">
        <v>39367</v>
      </c>
      <c r="W774">
        <v>105.96484375</v>
      </c>
      <c r="X774" s="22">
        <f>_xll.BDH(X$3&amp;" Govt",$A$8,V774,V774)</f>
        <v>1.0988100000000001</v>
      </c>
      <c r="Y774">
        <f t="shared" ref="Y774:Y837" si="297">W774/X774</f>
        <v>96.436002357095404</v>
      </c>
      <c r="Z774" s="2">
        <v>39272</v>
      </c>
      <c r="AA774">
        <v>124.16796875</v>
      </c>
      <c r="AB774" s="22">
        <f>_xll.BDH(AB$3&amp;" Govt",$A$8,Z774,Z774)</f>
        <v>1.1894199999999999</v>
      </c>
      <c r="AC774">
        <f t="shared" ref="AC774:AC837" si="298">AA774/AB774</f>
        <v>104.39371185115435</v>
      </c>
      <c r="AD774" s="2">
        <v>39909</v>
      </c>
      <c r="AE774">
        <v>110.55078125</v>
      </c>
      <c r="AF774" s="22">
        <f>_xll.BDH(AF$3&amp;" Govt",$A$8,AD774,AD774)</f>
        <v>1.0646500000000001</v>
      </c>
      <c r="AG774">
        <f t="shared" ref="AG774:AG837" si="299">AE774/AF774</f>
        <v>103.83767552716854</v>
      </c>
      <c r="AH774" s="2">
        <v>39272</v>
      </c>
      <c r="AI774">
        <v>121.87109375</v>
      </c>
      <c r="AJ774" s="22">
        <f>_xll.BDH(AJ$3&amp;" Govt",$A$8,AH774,AH774)</f>
        <v>1.16584</v>
      </c>
      <c r="AK774">
        <f t="shared" ref="AK774:AK837" si="300">AI774/AJ774</f>
        <v>104.53500801996843</v>
      </c>
      <c r="AN774" s="22"/>
      <c r="AP774" s="2">
        <v>39272</v>
      </c>
      <c r="AQ774">
        <v>118.65234375</v>
      </c>
      <c r="AR774" s="22">
        <f>_xll.BDH(AR$3&amp;" Govt",$A$8,AP774,AP774)</f>
        <v>1.1513500000000001</v>
      </c>
      <c r="AS774">
        <f t="shared" ref="AS774:AS837" si="301">AQ774/AR774</f>
        <v>103.05497350935858</v>
      </c>
      <c r="AV774" s="22"/>
      <c r="AX774" s="2">
        <v>39272</v>
      </c>
      <c r="AY774">
        <v>108.6875</v>
      </c>
      <c r="AZ774" s="22">
        <f>_xll.BDH(AZ$3&amp;" Govt",$A$8,AX774,AX774)</f>
        <v>1.1271200000000001</v>
      </c>
      <c r="BA774">
        <f t="shared" ref="BA774:BA837" si="302">AY774/AZ774</f>
        <v>96.429395272907925</v>
      </c>
      <c r="BB774" s="2">
        <v>39272</v>
      </c>
      <c r="BC774">
        <v>108.296875</v>
      </c>
      <c r="BD774" s="22">
        <f>_xll.BDH(BD$3&amp;" Govt",$A$8,BB774,BB774)</f>
        <v>1.12035</v>
      </c>
      <c r="BE774">
        <f t="shared" ref="BE774:BE837" si="303">BC774/BD774</f>
        <v>96.663431070647576</v>
      </c>
      <c r="BH774" s="22"/>
      <c r="BJ774" s="2">
        <v>39272</v>
      </c>
      <c r="BK774">
        <v>106.0390625</v>
      </c>
      <c r="BL774" s="22">
        <f>_xll.BDH(BL$3&amp;" Govt",$A$8,BJ774,BJ774)</f>
        <v>1.09823</v>
      </c>
      <c r="BM774">
        <f t="shared" ref="BM774:BM837" si="304">BK774/BL774</f>
        <v>96.554512715915607</v>
      </c>
      <c r="BN774" s="2">
        <v>39447</v>
      </c>
      <c r="BO774">
        <v>110.81640625</v>
      </c>
      <c r="BP774" s="22">
        <f>_xll.BDH(BP$3&amp;" Govt",$A$8,BN774,BN774)</f>
        <v>1.0941399999999999</v>
      </c>
      <c r="BQ774">
        <f t="shared" ref="BQ774:BQ837" si="305">BO774/BP774</f>
        <v>101.28174296707918</v>
      </c>
      <c r="BR774" s="2">
        <v>39626</v>
      </c>
      <c r="BS774">
        <v>116.58203125</v>
      </c>
      <c r="BT774" s="22">
        <f>_xll.BDH(BT$3&amp;" Govt",$A$8,BR774,BR774)</f>
        <v>1.10355</v>
      </c>
      <c r="BU774">
        <f t="shared" ref="BU774:BU837" si="306">BS774/BT774</f>
        <v>105.64272688142812</v>
      </c>
      <c r="BV774" s="2">
        <v>39806</v>
      </c>
      <c r="BW774">
        <v>106.58203125</v>
      </c>
      <c r="BX774" s="22">
        <f>_xll.BDH(BX$3&amp;" Govt",$A$8,BV774,BV774)</f>
        <v>1.09405</v>
      </c>
      <c r="BY774">
        <f t="shared" ref="BY774:BY837" si="307">BW774/BX774</f>
        <v>97.419707737306339</v>
      </c>
      <c r="BZ774" s="2">
        <v>39988</v>
      </c>
      <c r="CA774">
        <v>110.9140625</v>
      </c>
      <c r="CB774" s="22">
        <f>_xll.BDH(CB$3&amp;" Govt",$A$8,BZ774,BZ774)</f>
        <v>1.05528</v>
      </c>
      <c r="CC774">
        <f t="shared" ref="CC774:CC837" si="308">CA774/CB774</f>
        <v>105.10391791751952</v>
      </c>
      <c r="CF774" s="22"/>
      <c r="CJ774" s="22"/>
      <c r="CN774" s="22"/>
      <c r="CR774" s="22"/>
      <c r="CV774" s="22"/>
      <c r="CZ774" s="22"/>
      <c r="DB774" s="2">
        <v>39275</v>
      </c>
      <c r="DC774">
        <v>105.859375</v>
      </c>
      <c r="DD774" s="22">
        <f>_xll.BDH(DD$3&amp;" Govt",$A$8,DB774,DB774)</f>
        <v>1.09887</v>
      </c>
      <c r="DE774">
        <f t="shared" ref="DE774:DE837" si="309">DC774/DD774</f>
        <v>96.334757523637919</v>
      </c>
      <c r="DF774" s="2">
        <v>39818</v>
      </c>
      <c r="DG774">
        <v>98.2578125</v>
      </c>
      <c r="DH774" s="22">
        <f>_xll.BDH(DH$3&amp;" Govt",$A$8,DF774,DF774)</f>
        <v>1.0884800000000001</v>
      </c>
      <c r="DI774">
        <f t="shared" ref="DI774:DI837" si="310">DG774/DH774</f>
        <v>90.270664137145374</v>
      </c>
      <c r="DL774" s="22"/>
      <c r="DP774" s="22"/>
    </row>
    <row r="775" spans="4:120" x14ac:dyDescent="0.25">
      <c r="D775" s="2"/>
      <c r="H775" s="22"/>
      <c r="I775" s="14"/>
      <c r="J775" s="2">
        <v>39273</v>
      </c>
      <c r="K775">
        <v>130.4609375</v>
      </c>
      <c r="L775" s="22">
        <f>_xll.BDH(L$3&amp;" Govt",$A$8,J775,J775)</f>
        <v>1.28162</v>
      </c>
      <c r="M775">
        <f t="shared" si="294"/>
        <v>101.79377467580095</v>
      </c>
      <c r="N775" s="2">
        <v>39273</v>
      </c>
      <c r="O775">
        <v>130.62109375</v>
      </c>
      <c r="P775" s="22">
        <f>_xll.BDH(P$3&amp;" Govt",$A$8,N775,N775)</f>
        <v>1.2625199999999999</v>
      </c>
      <c r="Q775">
        <f t="shared" si="295"/>
        <v>103.46061349523177</v>
      </c>
      <c r="R775" s="2">
        <v>39273</v>
      </c>
      <c r="S775">
        <v>130.3984375</v>
      </c>
      <c r="T775" s="22">
        <f>_xll.BDH(T$3&amp;" Govt",$A$8,R775,R775)</f>
        <v>1.2306600000000001</v>
      </c>
      <c r="U775">
        <f t="shared" si="296"/>
        <v>105.95813425316496</v>
      </c>
      <c r="V775" s="2">
        <v>39370</v>
      </c>
      <c r="W775">
        <v>106.1328125</v>
      </c>
      <c r="X775" s="22">
        <f>_xll.BDH(X$3&amp;" Govt",$A$8,V775,V775)</f>
        <v>1.0986100000000001</v>
      </c>
      <c r="Y775">
        <f t="shared" si="297"/>
        <v>96.606450423717234</v>
      </c>
      <c r="Z775" s="2">
        <v>39273</v>
      </c>
      <c r="AA775">
        <v>124.6328125</v>
      </c>
      <c r="AB775" s="22">
        <f>_xll.BDH(AB$3&amp;" Govt",$A$8,Z775,Z775)</f>
        <v>1.1896500000000001</v>
      </c>
      <c r="AC775">
        <f t="shared" si="298"/>
        <v>104.76426890261841</v>
      </c>
      <c r="AD775" s="2">
        <v>39910</v>
      </c>
      <c r="AE775">
        <v>110.546875</v>
      </c>
      <c r="AF775" s="22">
        <f>_xll.BDH(AF$3&amp;" Govt",$A$8,AD775,AD775)</f>
        <v>1.0648200000000001</v>
      </c>
      <c r="AG775">
        <f t="shared" si="299"/>
        <v>103.81742923686632</v>
      </c>
      <c r="AH775" s="2">
        <v>39273</v>
      </c>
      <c r="AI775">
        <v>122.47265625</v>
      </c>
      <c r="AJ775" s="22">
        <f>_xll.BDH(AJ$3&amp;" Govt",$A$8,AH775,AH775)</f>
        <v>1.1660699999999999</v>
      </c>
      <c r="AK775">
        <f t="shared" si="300"/>
        <v>105.03027798502663</v>
      </c>
      <c r="AN775" s="22"/>
      <c r="AP775" s="2">
        <v>39273</v>
      </c>
      <c r="AQ775">
        <v>119.28125</v>
      </c>
      <c r="AR775" s="22">
        <f>_xll.BDH(AR$3&amp;" Govt",$A$8,AP775,AP775)</f>
        <v>1.15157</v>
      </c>
      <c r="AS775">
        <f t="shared" si="301"/>
        <v>103.58141493786744</v>
      </c>
      <c r="AV775" s="22"/>
      <c r="AX775" s="2">
        <v>39273</v>
      </c>
      <c r="AY775">
        <v>109.3671875</v>
      </c>
      <c r="AZ775" s="22">
        <f>_xll.BDH(AZ$3&amp;" Govt",$A$8,AX775,AX775)</f>
        <v>1.12734</v>
      </c>
      <c r="BA775">
        <f t="shared" si="302"/>
        <v>97.013489719161925</v>
      </c>
      <c r="BB775" s="2">
        <v>39273</v>
      </c>
      <c r="BC775">
        <v>108.953125</v>
      </c>
      <c r="BD775" s="22">
        <f>_xll.BDH(BD$3&amp;" Govt",$A$8,BB775,BB775)</f>
        <v>1.1205700000000001</v>
      </c>
      <c r="BE775">
        <f t="shared" si="303"/>
        <v>97.230092720668935</v>
      </c>
      <c r="BH775" s="22"/>
      <c r="BJ775" s="2">
        <v>39273</v>
      </c>
      <c r="BK775">
        <v>106.69921875</v>
      </c>
      <c r="BL775" s="22">
        <f>_xll.BDH(BL$3&amp;" Govt",$A$8,BJ775,BJ775)</f>
        <v>1.0984400000000001</v>
      </c>
      <c r="BM775">
        <f t="shared" si="304"/>
        <v>97.13704776774334</v>
      </c>
      <c r="BN775" s="2">
        <v>39448</v>
      </c>
      <c r="BO775">
        <v>110.81640625</v>
      </c>
      <c r="BP775" s="22">
        <f>_xll.BDH(BP$3&amp;" Govt",$A$8,BN775,BN775)</f>
        <v>1.09422</v>
      </c>
      <c r="BQ775">
        <f t="shared" si="305"/>
        <v>101.27433811299373</v>
      </c>
      <c r="BR775" s="2">
        <v>39629</v>
      </c>
      <c r="BS775">
        <v>116.80078125</v>
      </c>
      <c r="BT775" s="22">
        <f>_xll.BDH(BT$3&amp;" Govt",$A$8,BR775,BR775)</f>
        <v>1.1042099999999999</v>
      </c>
      <c r="BU775">
        <f t="shared" si="306"/>
        <v>105.77768834732524</v>
      </c>
      <c r="BV775" s="2">
        <v>39807</v>
      </c>
      <c r="BW775">
        <v>106.58203125</v>
      </c>
      <c r="BX775" s="22">
        <f>_xll.BDH(BX$3&amp;" Govt",$A$8,BV775,BV775)</f>
        <v>1.0936900000000001</v>
      </c>
      <c r="BY775">
        <f t="shared" si="307"/>
        <v>97.451774497343848</v>
      </c>
      <c r="BZ775" s="2">
        <v>39989</v>
      </c>
      <c r="CA775">
        <v>111.69140625</v>
      </c>
      <c r="CB775" s="22">
        <f>_xll.BDH(CB$3&amp;" Govt",$A$8,BZ775,BZ775)</f>
        <v>1.0553699999999999</v>
      </c>
      <c r="CC775">
        <f t="shared" si="308"/>
        <v>105.83151525057563</v>
      </c>
      <c r="CF775" s="22"/>
      <c r="CJ775" s="22"/>
      <c r="CN775" s="22"/>
      <c r="CR775" s="22"/>
      <c r="CV775" s="22"/>
      <c r="CZ775" s="22"/>
      <c r="DB775" s="2">
        <v>39276</v>
      </c>
      <c r="DC775">
        <v>104.9453125</v>
      </c>
      <c r="DD775" s="22">
        <f>_xll.BDH(DD$3&amp;" Govt",$A$8,DB775,DB775)</f>
        <v>1.0990899999999999</v>
      </c>
      <c r="DE775">
        <f t="shared" si="309"/>
        <v>95.483820706220612</v>
      </c>
      <c r="DF775" s="2">
        <v>39819</v>
      </c>
      <c r="DG775">
        <v>99.390625</v>
      </c>
      <c r="DH775" s="22">
        <f>_xll.BDH(DH$3&amp;" Govt",$A$8,DF775,DF775)</f>
        <v>1.0878000000000001</v>
      </c>
      <c r="DI775">
        <f t="shared" si="310"/>
        <v>91.368473064901622</v>
      </c>
      <c r="DL775" s="22"/>
      <c r="DP775" s="22"/>
    </row>
    <row r="776" spans="4:120" x14ac:dyDescent="0.25">
      <c r="D776" s="2"/>
      <c r="H776" s="22"/>
      <c r="I776" s="14"/>
      <c r="J776" s="2">
        <v>39274</v>
      </c>
      <c r="K776">
        <v>130.41796875</v>
      </c>
      <c r="L776" s="22">
        <f>_xll.BDH(L$3&amp;" Govt",$A$8,J776,J776)</f>
        <v>1.2818800000000001</v>
      </c>
      <c r="M776">
        <f t="shared" si="294"/>
        <v>101.73960803663368</v>
      </c>
      <c r="N776" s="2">
        <v>39274</v>
      </c>
      <c r="O776">
        <v>130.50390625</v>
      </c>
      <c r="P776" s="22">
        <f>_xll.BDH(P$3&amp;" Govt",$A$8,N776,N776)</f>
        <v>1.2627600000000001</v>
      </c>
      <c r="Q776">
        <f t="shared" si="295"/>
        <v>103.34814711425764</v>
      </c>
      <c r="R776" s="2">
        <v>39274</v>
      </c>
      <c r="S776">
        <v>130.20703125</v>
      </c>
      <c r="T776" s="22">
        <f>_xll.BDH(T$3&amp;" Govt",$A$8,R776,R776)</f>
        <v>1.2309000000000001</v>
      </c>
      <c r="U776">
        <f t="shared" si="296"/>
        <v>105.78197355593467</v>
      </c>
      <c r="V776" s="2">
        <v>39371</v>
      </c>
      <c r="W776">
        <v>106.3359375</v>
      </c>
      <c r="X776" s="22">
        <f>_xll.BDH(X$3&amp;" Govt",$A$8,V776,V776)</f>
        <v>1.0985499999999999</v>
      </c>
      <c r="Y776">
        <f t="shared" si="297"/>
        <v>96.796629648172598</v>
      </c>
      <c r="Z776" s="2">
        <v>39274</v>
      </c>
      <c r="AA776">
        <v>124.3515625</v>
      </c>
      <c r="AB776" s="22">
        <f>_xll.BDH(AB$3&amp;" Govt",$A$8,Z776,Z776)</f>
        <v>1.18988</v>
      </c>
      <c r="AC776">
        <f t="shared" si="298"/>
        <v>104.50764993108548</v>
      </c>
      <c r="AD776" s="2">
        <v>39911</v>
      </c>
      <c r="AE776">
        <v>110.51953125</v>
      </c>
      <c r="AF776" s="22">
        <f>_xll.BDH(AF$3&amp;" Govt",$A$8,AD776,AD776)</f>
        <v>1.0649999999999999</v>
      </c>
      <c r="AG776">
        <f t="shared" si="299"/>
        <v>103.77420774647888</v>
      </c>
      <c r="AH776" s="2">
        <v>39274</v>
      </c>
      <c r="AI776">
        <v>122.16015625</v>
      </c>
      <c r="AJ776" s="22">
        <f>_xll.BDH(AJ$3&amp;" Govt",$A$8,AH776,AH776)</f>
        <v>1.1663000000000001</v>
      </c>
      <c r="AK776">
        <f t="shared" si="300"/>
        <v>104.74162415330531</v>
      </c>
      <c r="AN776" s="22"/>
      <c r="AP776" s="2">
        <v>39274</v>
      </c>
      <c r="AQ776">
        <v>118.91796875</v>
      </c>
      <c r="AR776" s="22">
        <f>_xll.BDH(AR$3&amp;" Govt",$A$8,AP776,AP776)</f>
        <v>1.1517999999999999</v>
      </c>
      <c r="AS776">
        <f t="shared" si="301"/>
        <v>103.24532796492447</v>
      </c>
      <c r="AV776" s="22"/>
      <c r="AX776" s="2">
        <v>39274</v>
      </c>
      <c r="AY776">
        <v>108.90234375</v>
      </c>
      <c r="AZ776" s="22">
        <f>_xll.BDH(AZ$3&amp;" Govt",$A$8,AX776,AX776)</f>
        <v>1.1275599999999999</v>
      </c>
      <c r="BA776">
        <f t="shared" si="302"/>
        <v>96.582304932775202</v>
      </c>
      <c r="BB776" s="2">
        <v>39274</v>
      </c>
      <c r="BC776">
        <v>108.75390625</v>
      </c>
      <c r="BD776" s="22">
        <f>_xll.BDH(BD$3&amp;" Govt",$A$8,BB776,BB776)</f>
        <v>1.12079</v>
      </c>
      <c r="BE776">
        <f t="shared" si="303"/>
        <v>97.033258906664059</v>
      </c>
      <c r="BH776" s="22"/>
      <c r="BJ776" s="2">
        <v>39274</v>
      </c>
      <c r="BK776">
        <v>106.17578125</v>
      </c>
      <c r="BL776" s="22">
        <f>_xll.BDH(BL$3&amp;" Govt",$A$8,BJ776,BJ776)</f>
        <v>1.09866</v>
      </c>
      <c r="BM776">
        <f t="shared" si="304"/>
        <v>96.64116400888355</v>
      </c>
      <c r="BN776" s="2">
        <v>39449</v>
      </c>
      <c r="BO776">
        <v>111.90234375</v>
      </c>
      <c r="BP776" s="22">
        <f>_xll.BDH(BP$3&amp;" Govt",$A$8,BN776,BN776)</f>
        <v>1.09443</v>
      </c>
      <c r="BQ776">
        <f t="shared" si="305"/>
        <v>102.24714577451276</v>
      </c>
      <c r="BR776" s="2">
        <v>39630</v>
      </c>
      <c r="BS776">
        <v>116.71484375</v>
      </c>
      <c r="BT776" s="22">
        <f>_xll.BDH(BT$3&amp;" Govt",$A$8,BR776,BR776)</f>
        <v>1.10443</v>
      </c>
      <c r="BU776">
        <f t="shared" si="306"/>
        <v>105.67880603569262</v>
      </c>
      <c r="BV776" s="2">
        <v>39808</v>
      </c>
      <c r="BW776">
        <v>106.78515625</v>
      </c>
      <c r="BX776" s="22">
        <f>_xll.BDH(BX$3&amp;" Govt",$A$8,BV776,BV776)</f>
        <v>1.0933299999999999</v>
      </c>
      <c r="BY776">
        <f t="shared" si="307"/>
        <v>97.669648001975617</v>
      </c>
      <c r="BZ776" s="2">
        <v>39990</v>
      </c>
      <c r="CA776">
        <v>111.27734375</v>
      </c>
      <c r="CB776" s="22">
        <f>_xll.BDH(CB$3&amp;" Govt",$A$8,BZ776,BZ776)</f>
        <v>1.0554600000000001</v>
      </c>
      <c r="CC776">
        <f t="shared" si="308"/>
        <v>105.43018565364864</v>
      </c>
      <c r="CF776" s="22"/>
      <c r="CJ776" s="22"/>
      <c r="CN776" s="22"/>
      <c r="CR776" s="22"/>
      <c r="CV776" s="22"/>
      <c r="CZ776" s="22"/>
      <c r="DB776" s="2">
        <v>39279</v>
      </c>
      <c r="DC776">
        <v>105.48828125</v>
      </c>
      <c r="DD776" s="22">
        <f>_xll.BDH(DD$3&amp;" Govt",$A$8,DB776,DB776)</f>
        <v>1.0997399999999999</v>
      </c>
      <c r="DE776">
        <f t="shared" si="309"/>
        <v>95.921109762307466</v>
      </c>
      <c r="DF776" s="2">
        <v>39820</v>
      </c>
      <c r="DG776">
        <v>99.046875</v>
      </c>
      <c r="DH776" s="22">
        <f>_xll.BDH(DH$3&amp;" Govt",$A$8,DF776,DF776)</f>
        <v>1.0871299999999999</v>
      </c>
      <c r="DI776">
        <f t="shared" si="310"/>
        <v>91.108584069982442</v>
      </c>
      <c r="DL776" s="22"/>
      <c r="DP776" s="22"/>
    </row>
    <row r="777" spans="4:120" x14ac:dyDescent="0.25">
      <c r="D777" s="2"/>
      <c r="H777" s="22"/>
      <c r="I777" s="14"/>
      <c r="J777" s="2">
        <v>39275</v>
      </c>
      <c r="K777">
        <v>130.49609375</v>
      </c>
      <c r="L777" s="22">
        <f>_xll.BDH(L$3&amp;" Govt",$A$8,J777,J777)</f>
        <v>1.28213</v>
      </c>
      <c r="M777">
        <f t="shared" si="294"/>
        <v>101.78070378978731</v>
      </c>
      <c r="N777" s="2">
        <v>39275</v>
      </c>
      <c r="O777">
        <v>130.4453125</v>
      </c>
      <c r="P777" s="22">
        <f>_xll.BDH(P$3&amp;" Govt",$A$8,N777,N777)</f>
        <v>1.26301</v>
      </c>
      <c r="Q777">
        <f t="shared" si="295"/>
        <v>103.28129824783652</v>
      </c>
      <c r="R777" s="2">
        <v>39275</v>
      </c>
      <c r="S777">
        <v>130.11328125</v>
      </c>
      <c r="T777" s="22">
        <f>_xll.BDH(T$3&amp;" Govt",$A$8,R777,R777)</f>
        <v>1.2311399999999999</v>
      </c>
      <c r="U777">
        <f t="shared" si="296"/>
        <v>105.68520334811639</v>
      </c>
      <c r="V777" s="2">
        <v>39372</v>
      </c>
      <c r="W777">
        <v>106.67578125</v>
      </c>
      <c r="X777" s="22">
        <f>_xll.BDH(X$3&amp;" Govt",$A$8,V777,V777)</f>
        <v>1.0984799999999999</v>
      </c>
      <c r="Y777">
        <f t="shared" si="297"/>
        <v>97.112174322700469</v>
      </c>
      <c r="Z777" s="2">
        <v>39275</v>
      </c>
      <c r="AA777">
        <v>124.21875</v>
      </c>
      <c r="AB777" s="22">
        <f>_xll.BDH(AB$3&amp;" Govt",$A$8,Z777,Z777)</f>
        <v>1.1901200000000001</v>
      </c>
      <c r="AC777">
        <f t="shared" si="298"/>
        <v>104.37497899371492</v>
      </c>
      <c r="AD777" s="2">
        <v>39912</v>
      </c>
      <c r="AE777">
        <v>110.63671875</v>
      </c>
      <c r="AF777" s="22">
        <f>_xll.BDH(AF$3&amp;" Govt",$A$8,AD777,AD777)</f>
        <v>1.06517</v>
      </c>
      <c r="AG777">
        <f t="shared" si="299"/>
        <v>103.86766314297249</v>
      </c>
      <c r="AH777" s="2">
        <v>39275</v>
      </c>
      <c r="AI777">
        <v>121.94140625</v>
      </c>
      <c r="AJ777" s="22">
        <f>_xll.BDH(AJ$3&amp;" Govt",$A$8,AH777,AH777)</f>
        <v>1.1665300000000001</v>
      </c>
      <c r="AK777">
        <f t="shared" si="300"/>
        <v>104.53345070422534</v>
      </c>
      <c r="AN777" s="22"/>
      <c r="AP777" s="2">
        <v>39275</v>
      </c>
      <c r="AQ777">
        <v>118.71484375</v>
      </c>
      <c r="AR777" s="22">
        <f>_xll.BDH(AR$3&amp;" Govt",$A$8,AP777,AP777)</f>
        <v>1.1520299999999999</v>
      </c>
      <c r="AS777">
        <f t="shared" si="301"/>
        <v>103.04839609211567</v>
      </c>
      <c r="AV777" s="22"/>
      <c r="AX777" s="2">
        <v>39275</v>
      </c>
      <c r="AY777">
        <v>108.6484375</v>
      </c>
      <c r="AZ777" s="22">
        <f>_xll.BDH(AZ$3&amp;" Govt",$A$8,AX777,AX777)</f>
        <v>1.1277900000000001</v>
      </c>
      <c r="BA777">
        <f t="shared" si="302"/>
        <v>96.337471958431976</v>
      </c>
      <c r="BB777" s="2">
        <v>39275</v>
      </c>
      <c r="BC777">
        <v>108.2578125</v>
      </c>
      <c r="BD777" s="22">
        <f>_xll.BDH(BD$3&amp;" Govt",$A$8,BB777,BB777)</f>
        <v>1.1210100000000001</v>
      </c>
      <c r="BE777">
        <f t="shared" si="303"/>
        <v>96.571674204511993</v>
      </c>
      <c r="BH777" s="22"/>
      <c r="BJ777" s="2">
        <v>39275</v>
      </c>
      <c r="BK777">
        <v>105.98046875</v>
      </c>
      <c r="BL777" s="22">
        <f>_xll.BDH(BL$3&amp;" Govt",$A$8,BJ777,BJ777)</f>
        <v>1.09887</v>
      </c>
      <c r="BM777">
        <f t="shared" si="304"/>
        <v>96.444955954753524</v>
      </c>
      <c r="BN777" s="2">
        <v>39450</v>
      </c>
      <c r="BO777">
        <v>112.1171875</v>
      </c>
      <c r="BP777" s="22">
        <f>_xll.BDH(BP$3&amp;" Govt",$A$8,BN777,BN777)</f>
        <v>1.0946400000000001</v>
      </c>
      <c r="BQ777">
        <f t="shared" si="305"/>
        <v>102.42379914857852</v>
      </c>
      <c r="BR777" s="2">
        <v>39631</v>
      </c>
      <c r="BS777">
        <v>117.42578125</v>
      </c>
      <c r="BT777" s="22">
        <f>_xll.BDH(BT$3&amp;" Govt",$A$8,BR777,BR777)</f>
        <v>1.10473</v>
      </c>
      <c r="BU777">
        <f t="shared" si="306"/>
        <v>106.29364754283853</v>
      </c>
      <c r="BV777" s="2">
        <v>39811</v>
      </c>
      <c r="BW777">
        <v>106.62109375</v>
      </c>
      <c r="BX777" s="22">
        <f>_xll.BDH(BX$3&amp;" Govt",$A$8,BV777,BV777)</f>
        <v>1.0922499999999999</v>
      </c>
      <c r="BY777">
        <f t="shared" si="307"/>
        <v>97.616016250858323</v>
      </c>
      <c r="BZ777" s="2">
        <v>39993</v>
      </c>
      <c r="CA777">
        <v>111.5078125</v>
      </c>
      <c r="CB777" s="22">
        <f>_xll.BDH(CB$3&amp;" Govt",$A$8,BZ777,BZ777)</f>
        <v>1.05572</v>
      </c>
      <c r="CC777">
        <f t="shared" si="308"/>
        <v>105.62252538551888</v>
      </c>
      <c r="CF777" s="22"/>
      <c r="CJ777" s="22"/>
      <c r="CN777" s="22"/>
      <c r="CR777" s="22"/>
      <c r="CV777" s="22"/>
      <c r="CZ777" s="22"/>
      <c r="DB777" s="2">
        <v>39280</v>
      </c>
      <c r="DC777">
        <v>105.27734375</v>
      </c>
      <c r="DD777" s="22">
        <f>_xll.BDH(DD$3&amp;" Govt",$A$8,DB777,DB777)</f>
        <v>1.09995</v>
      </c>
      <c r="DE777">
        <f t="shared" si="309"/>
        <v>95.711026637574435</v>
      </c>
      <c r="DF777" s="2">
        <v>39821</v>
      </c>
      <c r="DG777">
        <v>100.5</v>
      </c>
      <c r="DH777" s="22">
        <f>_xll.BDH(DH$3&amp;" Govt",$A$8,DF777,DF777)</f>
        <v>1.0864499999999999</v>
      </c>
      <c r="DI777">
        <f t="shared" si="310"/>
        <v>92.503106447604594</v>
      </c>
      <c r="DL777" s="22"/>
      <c r="DP777" s="22"/>
    </row>
    <row r="778" spans="4:120" x14ac:dyDescent="0.25">
      <c r="D778" s="2"/>
      <c r="H778" s="22"/>
      <c r="I778" s="14"/>
      <c r="J778" s="2">
        <v>39276</v>
      </c>
      <c r="K778">
        <v>128.14453125</v>
      </c>
      <c r="L778" s="22">
        <f>_xll.BDH(L$3&amp;" Govt",$A$8,J778,J778)</f>
        <v>1.2823800000000001</v>
      </c>
      <c r="M778">
        <f t="shared" si="294"/>
        <v>99.927113063210584</v>
      </c>
      <c r="N778" s="2">
        <v>39276</v>
      </c>
      <c r="O778">
        <v>128.0546875</v>
      </c>
      <c r="P778" s="22">
        <f>_xll.BDH(P$3&amp;" Govt",$A$8,N778,N778)</f>
        <v>1.26326</v>
      </c>
      <c r="Q778">
        <f t="shared" si="295"/>
        <v>101.36843365577948</v>
      </c>
      <c r="R778" s="2">
        <v>39276</v>
      </c>
      <c r="S778">
        <v>127.5390625</v>
      </c>
      <c r="T778" s="22">
        <f>_xll.BDH(T$3&amp;" Govt",$A$8,R778,R778)</f>
        <v>1.23139</v>
      </c>
      <c r="U778">
        <f t="shared" si="296"/>
        <v>103.5732485240257</v>
      </c>
      <c r="V778" s="2">
        <v>39373</v>
      </c>
      <c r="W778">
        <v>106.89453125</v>
      </c>
      <c r="X778" s="22">
        <f>_xll.BDH(X$3&amp;" Govt",$A$8,V778,V778)</f>
        <v>1.09842</v>
      </c>
      <c r="Y778">
        <f t="shared" si="297"/>
        <v>97.316628657526266</v>
      </c>
      <c r="Z778" s="2">
        <v>39276</v>
      </c>
      <c r="AA778">
        <v>122.2421875</v>
      </c>
      <c r="AB778" s="22">
        <f>_xll.BDH(AB$3&amp;" Govt",$A$8,Z778,Z778)</f>
        <v>1.19035</v>
      </c>
      <c r="AC778">
        <f t="shared" si="298"/>
        <v>102.69432309824842</v>
      </c>
      <c r="AD778" s="2">
        <v>39913</v>
      </c>
      <c r="AE778">
        <v>110.63671875</v>
      </c>
      <c r="AF778" s="22">
        <f>_xll.BDH(AF$3&amp;" Govt",$A$8,AD778,AD778)</f>
        <v>1.06535</v>
      </c>
      <c r="AG778">
        <f t="shared" si="299"/>
        <v>103.85011381236214</v>
      </c>
      <c r="AH778" s="2">
        <v>39276</v>
      </c>
      <c r="AI778">
        <v>120.07421875</v>
      </c>
      <c r="AJ778" s="22">
        <f>_xll.BDH(AJ$3&amp;" Govt",$A$8,AH778,AH778)</f>
        <v>1.16676</v>
      </c>
      <c r="AK778">
        <f t="shared" si="300"/>
        <v>102.91252592649731</v>
      </c>
      <c r="AN778" s="22"/>
      <c r="AP778" s="2">
        <v>39276</v>
      </c>
      <c r="AQ778">
        <v>117.0859375</v>
      </c>
      <c r="AR778" s="22">
        <f>_xll.BDH(AR$3&amp;" Govt",$A$8,AP778,AP778)</f>
        <v>1.15225</v>
      </c>
      <c r="AS778">
        <f t="shared" si="301"/>
        <v>101.61504664786288</v>
      </c>
      <c r="AV778" s="22"/>
      <c r="AX778" s="2">
        <v>39276</v>
      </c>
      <c r="AY778">
        <v>107.77734375</v>
      </c>
      <c r="AZ778" s="22">
        <f>_xll.BDH(AZ$3&amp;" Govt",$A$8,AX778,AX778)</f>
        <v>1.12801</v>
      </c>
      <c r="BA778">
        <f t="shared" si="302"/>
        <v>95.546443515571667</v>
      </c>
      <c r="BB778" s="2">
        <v>39276</v>
      </c>
      <c r="BC778">
        <v>107.28515625</v>
      </c>
      <c r="BD778" s="22">
        <f>_xll.BDH(BD$3&amp;" Govt",$A$8,BB778,BB778)</f>
        <v>1.1212299999999999</v>
      </c>
      <c r="BE778">
        <f t="shared" si="303"/>
        <v>95.685235188141604</v>
      </c>
      <c r="BH778" s="22"/>
      <c r="BJ778" s="2">
        <v>39276</v>
      </c>
      <c r="BK778">
        <v>105.015625</v>
      </c>
      <c r="BL778" s="22">
        <f>_xll.BDH(BL$3&amp;" Govt",$A$8,BJ778,BJ778)</f>
        <v>1.0990899999999999</v>
      </c>
      <c r="BM778">
        <f t="shared" si="304"/>
        <v>95.547794084196937</v>
      </c>
      <c r="BN778" s="2">
        <v>39451</v>
      </c>
      <c r="BO778">
        <v>112.1953125</v>
      </c>
      <c r="BP778" s="22">
        <f>_xll.BDH(BP$3&amp;" Govt",$A$8,BN778,BN778)</f>
        <v>1.0948500000000001</v>
      </c>
      <c r="BQ778">
        <f t="shared" si="305"/>
        <v>102.47551034388272</v>
      </c>
      <c r="BR778" s="2">
        <v>39632</v>
      </c>
      <c r="BS778">
        <v>117.76953125</v>
      </c>
      <c r="BT778" s="22">
        <f>_xll.BDH(BT$3&amp;" Govt",$A$8,BR778,BR778)</f>
        <v>1.10503</v>
      </c>
      <c r="BU778">
        <f t="shared" si="306"/>
        <v>106.57586784974164</v>
      </c>
      <c r="BV778" s="2">
        <v>39812</v>
      </c>
      <c r="BW778">
        <v>106.55859375</v>
      </c>
      <c r="BX778" s="22">
        <f>_xll.BDH(BX$3&amp;" Govt",$A$8,BV778,BV778)</f>
        <v>1.09189</v>
      </c>
      <c r="BY778">
        <f t="shared" si="307"/>
        <v>97.590960398941277</v>
      </c>
      <c r="BZ778" s="2">
        <v>39994</v>
      </c>
      <c r="CA778">
        <v>111.97265625</v>
      </c>
      <c r="CB778" s="22">
        <f>_xll.BDH(CB$3&amp;" Govt",$A$8,BZ778,BZ778)</f>
        <v>1.0558099999999999</v>
      </c>
      <c r="CC778">
        <f t="shared" si="308"/>
        <v>106.05379400649738</v>
      </c>
      <c r="CF778" s="22"/>
      <c r="CJ778" s="22"/>
      <c r="CN778" s="22"/>
      <c r="CR778" s="22"/>
      <c r="CV778" s="22"/>
      <c r="CZ778" s="22"/>
      <c r="DB778" s="2">
        <v>39281</v>
      </c>
      <c r="DC778">
        <v>105.6640625</v>
      </c>
      <c r="DD778" s="22">
        <f>_xll.BDH(DD$3&amp;" Govt",$A$8,DB778,DB778)</f>
        <v>1.1001700000000001</v>
      </c>
      <c r="DE778">
        <f t="shared" si="309"/>
        <v>96.043395566139765</v>
      </c>
      <c r="DF778" s="2">
        <v>39822</v>
      </c>
      <c r="DG778">
        <v>101.94140625</v>
      </c>
      <c r="DH778" s="22">
        <f>_xll.BDH(DH$3&amp;" Govt",$A$8,DF778,DF778)</f>
        <v>1.08578</v>
      </c>
      <c r="DI778">
        <f t="shared" si="310"/>
        <v>93.887717815763779</v>
      </c>
      <c r="DL778" s="22"/>
      <c r="DP778" s="22"/>
    </row>
    <row r="779" spans="4:120" x14ac:dyDescent="0.25">
      <c r="D779" s="2"/>
      <c r="H779" s="22"/>
      <c r="I779" s="14"/>
      <c r="J779" s="2">
        <v>39279</v>
      </c>
      <c r="K779">
        <v>128.125</v>
      </c>
      <c r="L779" s="22">
        <f>_xll.BDH(L$3&amp;" Govt",$A$8,J779,J779)</f>
        <v>1.2831399999999999</v>
      </c>
      <c r="M779">
        <f t="shared" si="294"/>
        <v>99.852705082843656</v>
      </c>
      <c r="N779" s="2">
        <v>39279</v>
      </c>
      <c r="O779">
        <v>127.953125</v>
      </c>
      <c r="P779" s="22">
        <f>_xll.BDH(P$3&amp;" Govt",$A$8,N779,N779)</f>
        <v>1.2640100000000001</v>
      </c>
      <c r="Q779">
        <f t="shared" si="295"/>
        <v>101.22793727897722</v>
      </c>
      <c r="R779" s="2">
        <v>39279</v>
      </c>
      <c r="S779">
        <v>127.4609375</v>
      </c>
      <c r="T779" s="22">
        <f>_xll.BDH(T$3&amp;" Govt",$A$8,R779,R779)</f>
        <v>1.23211</v>
      </c>
      <c r="U779">
        <f t="shared" si="296"/>
        <v>103.44931661945768</v>
      </c>
      <c r="V779" s="2">
        <v>39374</v>
      </c>
      <c r="W779">
        <v>107.17578125</v>
      </c>
      <c r="X779" s="22">
        <f>_xll.BDH(X$3&amp;" Govt",$A$8,V779,V779)</f>
        <v>1.0983499999999999</v>
      </c>
      <c r="Y779">
        <f t="shared" si="297"/>
        <v>97.578896754222242</v>
      </c>
      <c r="Z779" s="2">
        <v>39279</v>
      </c>
      <c r="AA779">
        <v>122.31640625</v>
      </c>
      <c r="AB779" s="22">
        <f>_xll.BDH(AB$3&amp;" Govt",$A$8,Z779,Z779)</f>
        <v>1.1910499999999999</v>
      </c>
      <c r="AC779">
        <f t="shared" si="298"/>
        <v>102.69628164224844</v>
      </c>
      <c r="AD779" s="2">
        <v>39916</v>
      </c>
      <c r="AE779">
        <v>110.6640625</v>
      </c>
      <c r="AF779" s="22">
        <f>_xll.BDH(AF$3&amp;" Govt",$A$8,AD779,AD779)</f>
        <v>1.0658799999999999</v>
      </c>
      <c r="AG779">
        <f t="shared" si="299"/>
        <v>103.8241288888055</v>
      </c>
      <c r="AH779" s="2">
        <v>39279</v>
      </c>
      <c r="AI779">
        <v>120.18359375</v>
      </c>
      <c r="AJ779" s="22">
        <f>_xll.BDH(AJ$3&amp;" Govt",$A$8,AH779,AH779)</f>
        <v>1.1674500000000001</v>
      </c>
      <c r="AK779">
        <f t="shared" si="300"/>
        <v>102.94538845346695</v>
      </c>
      <c r="AN779" s="22"/>
      <c r="AP779" s="2">
        <v>39279</v>
      </c>
      <c r="AQ779">
        <v>117.20703125</v>
      </c>
      <c r="AR779" s="22">
        <f>_xll.BDH(AR$3&amp;" Govt",$A$8,AP779,AP779)</f>
        <v>1.15293</v>
      </c>
      <c r="AS779">
        <f t="shared" si="301"/>
        <v>101.66014523865282</v>
      </c>
      <c r="AV779" s="22"/>
      <c r="AX779" s="2">
        <v>39279</v>
      </c>
      <c r="AY779">
        <v>107.9453125</v>
      </c>
      <c r="AZ779" s="22">
        <f>_xll.BDH(AZ$3&amp;" Govt",$A$8,AX779,AX779)</f>
        <v>1.1286700000000001</v>
      </c>
      <c r="BA779">
        <f t="shared" si="302"/>
        <v>95.63939193918506</v>
      </c>
      <c r="BB779" s="2">
        <v>39279</v>
      </c>
      <c r="BC779">
        <v>107.47265625</v>
      </c>
      <c r="BD779" s="22">
        <f>_xll.BDH(BD$3&amp;" Govt",$A$8,BB779,BB779)</f>
        <v>1.1218900000000001</v>
      </c>
      <c r="BE779">
        <f t="shared" si="303"/>
        <v>95.79607292158768</v>
      </c>
      <c r="BH779" s="22"/>
      <c r="BJ779" s="2">
        <v>39279</v>
      </c>
      <c r="BK779">
        <v>105.2109375</v>
      </c>
      <c r="BL779" s="22">
        <f>_xll.BDH(BL$3&amp;" Govt",$A$8,BJ779,BJ779)</f>
        <v>1.0997399999999999</v>
      </c>
      <c r="BM779">
        <f t="shared" si="304"/>
        <v>95.668919471875171</v>
      </c>
      <c r="BN779" s="2">
        <v>39454</v>
      </c>
      <c r="BO779">
        <v>112.29296875</v>
      </c>
      <c r="BP779" s="22">
        <f>_xll.BDH(BP$3&amp;" Govt",$A$8,BN779,BN779)</f>
        <v>1.09548</v>
      </c>
      <c r="BQ779">
        <f t="shared" si="305"/>
        <v>102.50572237740533</v>
      </c>
      <c r="BR779" s="2">
        <v>39633</v>
      </c>
      <c r="BS779">
        <v>117.76953125</v>
      </c>
      <c r="BT779" s="22">
        <f>_xll.BDH(BT$3&amp;" Govt",$A$8,BR779,BR779)</f>
        <v>1.1053299999999999</v>
      </c>
      <c r="BU779">
        <f t="shared" si="306"/>
        <v>106.54694186351588</v>
      </c>
      <c r="BV779" s="2">
        <v>39813</v>
      </c>
      <c r="BW779">
        <v>105.734375</v>
      </c>
      <c r="BX779" s="22">
        <f>_xll.BDH(BX$3&amp;" Govt",$A$8,BV779,BV779)</f>
        <v>1.0915300000000001</v>
      </c>
      <c r="BY779">
        <f t="shared" si="307"/>
        <v>96.868043022179862</v>
      </c>
      <c r="BZ779" s="2">
        <v>39995</v>
      </c>
      <c r="CA779">
        <v>111.921875</v>
      </c>
      <c r="CB779" s="22">
        <f>_xll.BDH(CB$3&amp;" Govt",$A$8,BZ779,BZ779)</f>
        <v>1.0559000000000001</v>
      </c>
      <c r="CC779">
        <f t="shared" si="308"/>
        <v>105.99666161568329</v>
      </c>
      <c r="CF779" s="22"/>
      <c r="CJ779" s="22"/>
      <c r="CN779" s="22"/>
      <c r="CR779" s="22"/>
      <c r="CV779" s="22"/>
      <c r="CZ779" s="22"/>
      <c r="DB779" s="2">
        <v>39282</v>
      </c>
      <c r="DC779">
        <v>106.15625</v>
      </c>
      <c r="DD779" s="22">
        <f>_xll.BDH(DD$3&amp;" Govt",$A$8,DB779,DB779)</f>
        <v>1.10039</v>
      </c>
      <c r="DE779">
        <f t="shared" si="309"/>
        <v>96.471478294059381</v>
      </c>
      <c r="DF779" s="2">
        <v>39825</v>
      </c>
      <c r="DG779">
        <v>103.48828125</v>
      </c>
      <c r="DH779" s="22">
        <f>_xll.BDH(DH$3&amp;" Govt",$A$8,DF779,DF779)</f>
        <v>1.0837600000000001</v>
      </c>
      <c r="DI779">
        <f t="shared" si="310"/>
        <v>95.490035847420089</v>
      </c>
      <c r="DL779" s="22"/>
      <c r="DP779" s="22"/>
    </row>
    <row r="780" spans="4:120" x14ac:dyDescent="0.25">
      <c r="D780" s="2"/>
      <c r="H780" s="22"/>
      <c r="I780" s="14"/>
      <c r="J780" s="2">
        <v>39280</v>
      </c>
      <c r="K780">
        <v>128.08203125</v>
      </c>
      <c r="L780" s="22">
        <f>_xll.BDH(L$3&amp;" Govt",$A$8,J780,J780)</f>
        <v>1.28339</v>
      </c>
      <c r="M780">
        <f t="shared" si="294"/>
        <v>99.799773451561876</v>
      </c>
      <c r="N780" s="2">
        <v>39280</v>
      </c>
      <c r="O780">
        <v>127.87109375</v>
      </c>
      <c r="P780" s="22">
        <f>_xll.BDH(P$3&amp;" Govt",$A$8,N780,N780)</f>
        <v>1.2642599999999999</v>
      </c>
      <c r="Q780">
        <f t="shared" si="295"/>
        <v>101.14303525382438</v>
      </c>
      <c r="R780" s="2">
        <v>39280</v>
      </c>
      <c r="S780">
        <v>127.40625</v>
      </c>
      <c r="T780" s="22">
        <f>_xll.BDH(T$3&amp;" Govt",$A$8,R780,R780)</f>
        <v>1.2323599999999999</v>
      </c>
      <c r="U780">
        <f t="shared" si="296"/>
        <v>103.38395436398456</v>
      </c>
      <c r="V780" s="2">
        <v>39377</v>
      </c>
      <c r="W780">
        <v>107</v>
      </c>
      <c r="X780" s="22">
        <f>_xll.BDH(X$3&amp;" Govt",$A$8,V780,V780)</f>
        <v>1.09816</v>
      </c>
      <c r="Y780">
        <f t="shared" si="297"/>
        <v>97.435710643257806</v>
      </c>
      <c r="Z780" s="2">
        <v>39280</v>
      </c>
      <c r="AA780">
        <v>122.1640625</v>
      </c>
      <c r="AB780" s="22">
        <f>_xll.BDH(AB$3&amp;" Govt",$A$8,Z780,Z780)</f>
        <v>1.19129</v>
      </c>
      <c r="AC780">
        <f t="shared" si="298"/>
        <v>102.54771088483913</v>
      </c>
      <c r="AD780" s="2">
        <v>39917</v>
      </c>
      <c r="AE780">
        <v>109.37109375</v>
      </c>
      <c r="AF780" s="22">
        <f>_xll.BDH(AF$3&amp;" Govt",$A$8,AD780,AD780)</f>
        <v>1.06606</v>
      </c>
      <c r="AG780">
        <f t="shared" si="299"/>
        <v>102.59375058627094</v>
      </c>
      <c r="AH780" s="2">
        <v>39280</v>
      </c>
      <c r="AI780">
        <v>120.0703125</v>
      </c>
      <c r="AJ780" s="22">
        <f>_xll.BDH(AJ$3&amp;" Govt",$A$8,AH780,AH780)</f>
        <v>1.1676800000000001</v>
      </c>
      <c r="AK780">
        <f t="shared" si="300"/>
        <v>102.82809716703206</v>
      </c>
      <c r="AN780" s="22"/>
      <c r="AP780" s="2">
        <v>39280</v>
      </c>
      <c r="AQ780">
        <v>117.04296875</v>
      </c>
      <c r="AR780" s="22">
        <f>_xll.BDH(AR$3&amp;" Govt",$A$8,AP780,AP780)</f>
        <v>1.15316</v>
      </c>
      <c r="AS780">
        <f t="shared" si="301"/>
        <v>101.49759682090951</v>
      </c>
      <c r="AV780" s="22"/>
      <c r="AX780" s="2">
        <v>39280</v>
      </c>
      <c r="AY780">
        <v>107.83203125</v>
      </c>
      <c r="AZ780" s="22">
        <f>_xll.BDH(AZ$3&amp;" Govt",$A$8,AX780,AX780)</f>
        <v>1.1288899999999999</v>
      </c>
      <c r="BA780">
        <f t="shared" si="302"/>
        <v>95.520406106883755</v>
      </c>
      <c r="BB780" s="2">
        <v>39280</v>
      </c>
      <c r="BC780">
        <v>107.39453125</v>
      </c>
      <c r="BD780" s="22">
        <f>_xll.BDH(BD$3&amp;" Govt",$A$8,BB780,BB780)</f>
        <v>1.1221099999999999</v>
      </c>
      <c r="BE780">
        <f t="shared" si="303"/>
        <v>95.707667920257379</v>
      </c>
      <c r="BH780" s="22"/>
      <c r="BJ780" s="2">
        <v>39280</v>
      </c>
      <c r="BK780">
        <v>105.15234375</v>
      </c>
      <c r="BL780" s="22">
        <f>_xll.BDH(BL$3&amp;" Govt",$A$8,BJ780,BJ780)</f>
        <v>1.09995</v>
      </c>
      <c r="BM780">
        <f t="shared" si="304"/>
        <v>95.597385108414016</v>
      </c>
      <c r="BN780" s="2">
        <v>39455</v>
      </c>
      <c r="BO780">
        <v>112.6953125</v>
      </c>
      <c r="BP780" s="22">
        <f>_xll.BDH(BP$3&amp;" Govt",$A$8,BN780,BN780)</f>
        <v>1.0956900000000001</v>
      </c>
      <c r="BQ780">
        <f t="shared" si="305"/>
        <v>102.85328195018664</v>
      </c>
      <c r="BR780" s="2">
        <v>39636</v>
      </c>
      <c r="BS780">
        <v>117.92578125</v>
      </c>
      <c r="BT780" s="22">
        <f>_xll.BDH(BT$3&amp;" Govt",$A$8,BR780,BR780)</f>
        <v>1.10623</v>
      </c>
      <c r="BU780">
        <f t="shared" si="306"/>
        <v>106.60150353000732</v>
      </c>
      <c r="BV780" s="2">
        <v>39814</v>
      </c>
      <c r="BW780">
        <v>105.734375</v>
      </c>
      <c r="BX780" s="22">
        <f>_xll.BDH(BX$3&amp;" Govt",$A$8,BV780,BV780)</f>
        <v>1.09117</v>
      </c>
      <c r="BY780">
        <f t="shared" si="307"/>
        <v>96.900001832894972</v>
      </c>
      <c r="BZ780" s="2">
        <v>39996</v>
      </c>
      <c r="CA780">
        <v>111.71484375</v>
      </c>
      <c r="CB780" s="22">
        <f>_xll.BDH(CB$3&amp;" Govt",$A$8,BZ780,BZ780)</f>
        <v>1.05599</v>
      </c>
      <c r="CC780">
        <f t="shared" si="308"/>
        <v>105.79157354709798</v>
      </c>
      <c r="CF780" s="22"/>
      <c r="CJ780" s="22"/>
      <c r="CN780" s="22"/>
      <c r="CR780" s="22"/>
      <c r="CV780" s="22"/>
      <c r="CZ780" s="22"/>
      <c r="DB780" s="2">
        <v>39283</v>
      </c>
      <c r="DC780">
        <v>106.6875</v>
      </c>
      <c r="DD780" s="22">
        <f>_xll.BDH(DD$3&amp;" Govt",$A$8,DB780,DB780)</f>
        <v>1.1006</v>
      </c>
      <c r="DE780">
        <f t="shared" si="309"/>
        <v>96.935762311466476</v>
      </c>
      <c r="DF780" s="2">
        <v>39826</v>
      </c>
      <c r="DG780">
        <v>104.2421875</v>
      </c>
      <c r="DH780" s="22">
        <f>_xll.BDH(DH$3&amp;" Govt",$A$8,DF780,DF780)</f>
        <v>1.08308</v>
      </c>
      <c r="DI780">
        <f t="shared" si="310"/>
        <v>96.246064464305491</v>
      </c>
      <c r="DL780" s="22"/>
      <c r="DP780" s="22"/>
    </row>
    <row r="781" spans="4:120" x14ac:dyDescent="0.25">
      <c r="D781" s="2"/>
      <c r="H781" s="22"/>
      <c r="I781" s="14"/>
      <c r="J781" s="2">
        <v>39281</v>
      </c>
      <c r="K781">
        <v>128.21875</v>
      </c>
      <c r="L781" s="22">
        <f>_xll.BDH(L$3&amp;" Govt",$A$8,J781,J781)</f>
        <v>1.2836400000000001</v>
      </c>
      <c r="M781">
        <f t="shared" si="294"/>
        <v>99.886845221401629</v>
      </c>
      <c r="N781" s="2">
        <v>39281</v>
      </c>
      <c r="O781">
        <v>128.12890625</v>
      </c>
      <c r="P781" s="22">
        <f>_xll.BDH(P$3&amp;" Govt",$A$8,N781,N781)</f>
        <v>1.2645</v>
      </c>
      <c r="Q781">
        <f t="shared" si="295"/>
        <v>101.32772340846185</v>
      </c>
      <c r="R781" s="2">
        <v>39281</v>
      </c>
      <c r="S781">
        <v>127.734375</v>
      </c>
      <c r="T781" s="22">
        <f>_xll.BDH(T$3&amp;" Govt",$A$8,R781,R781)</f>
        <v>1.2325999999999999</v>
      </c>
      <c r="U781">
        <f t="shared" si="296"/>
        <v>103.63003001784845</v>
      </c>
      <c r="V781" s="2">
        <v>39378</v>
      </c>
      <c r="W781">
        <v>107.08203125</v>
      </c>
      <c r="X781" s="22">
        <f>_xll.BDH(X$3&amp;" Govt",$A$8,V781,V781)</f>
        <v>1.09809</v>
      </c>
      <c r="Y781">
        <f t="shared" si="297"/>
        <v>97.516625458751108</v>
      </c>
      <c r="Z781" s="2">
        <v>39281</v>
      </c>
      <c r="AA781">
        <v>122.48046875</v>
      </c>
      <c r="AB781" s="22">
        <f>_xll.BDH(AB$3&amp;" Govt",$A$8,Z781,Z781)</f>
        <v>1.1915199999999999</v>
      </c>
      <c r="AC781">
        <f t="shared" si="298"/>
        <v>102.79346444037868</v>
      </c>
      <c r="AD781" s="2">
        <v>39918</v>
      </c>
      <c r="AE781">
        <v>109.4296875</v>
      </c>
      <c r="AF781" s="22">
        <f>_xll.BDH(AF$3&amp;" Govt",$A$8,AD781,AD781)</f>
        <v>1.06623</v>
      </c>
      <c r="AG781">
        <f t="shared" si="299"/>
        <v>102.63234714836386</v>
      </c>
      <c r="AH781" s="2">
        <v>39281</v>
      </c>
      <c r="AI781">
        <v>120.3984375</v>
      </c>
      <c r="AJ781" s="22">
        <f>_xll.BDH(AJ$3&amp;" Govt",$A$8,AH781,AH781)</f>
        <v>1.16791</v>
      </c>
      <c r="AK781">
        <f t="shared" si="300"/>
        <v>103.08879751008212</v>
      </c>
      <c r="AN781" s="22"/>
      <c r="AP781" s="2">
        <v>39281</v>
      </c>
      <c r="AQ781">
        <v>117.41796875</v>
      </c>
      <c r="AR781" s="22">
        <f>_xll.BDH(AR$3&amp;" Govt",$A$8,AP781,AP781)</f>
        <v>1.1533800000000001</v>
      </c>
      <c r="AS781">
        <f t="shared" si="301"/>
        <v>101.80336814406353</v>
      </c>
      <c r="AV781" s="22"/>
      <c r="AX781" s="2">
        <v>39281</v>
      </c>
      <c r="AY781">
        <v>108.17578125</v>
      </c>
      <c r="AZ781" s="22">
        <f>_xll.BDH(AZ$3&amp;" Govt",$A$8,AX781,AX781)</f>
        <v>1.1291199999999999</v>
      </c>
      <c r="BA781">
        <f t="shared" si="302"/>
        <v>95.805389374025793</v>
      </c>
      <c r="BB781" s="2">
        <v>39281</v>
      </c>
      <c r="BC781">
        <v>107.73828125</v>
      </c>
      <c r="BD781" s="22">
        <f>_xll.BDH(BD$3&amp;" Govt",$A$8,BB781,BB781)</f>
        <v>1.1223399999999999</v>
      </c>
      <c r="BE781">
        <f t="shared" si="303"/>
        <v>95.99433438173817</v>
      </c>
      <c r="BH781" s="22"/>
      <c r="BJ781" s="2">
        <v>39281</v>
      </c>
      <c r="BK781">
        <v>105.48828125</v>
      </c>
      <c r="BL781" s="22">
        <f>_xll.BDH(BL$3&amp;" Govt",$A$8,BJ781,BJ781)</f>
        <v>1.1001700000000001</v>
      </c>
      <c r="BM781">
        <f t="shared" si="304"/>
        <v>95.88361912249924</v>
      </c>
      <c r="BN781" s="2">
        <v>39456</v>
      </c>
      <c r="BO781">
        <v>112.34375</v>
      </c>
      <c r="BP781" s="22">
        <f>_xll.BDH(BP$3&amp;" Govt",$A$8,BN781,BN781)</f>
        <v>1.0959000000000001</v>
      </c>
      <c r="BQ781">
        <f t="shared" si="305"/>
        <v>102.51277488821972</v>
      </c>
      <c r="BR781" s="2">
        <v>39637</v>
      </c>
      <c r="BS781">
        <v>117.65234375</v>
      </c>
      <c r="BT781" s="22">
        <f>_xll.BDH(BT$3&amp;" Govt",$A$8,BR781,BR781)</f>
        <v>1.10653</v>
      </c>
      <c r="BU781">
        <f t="shared" si="306"/>
        <v>106.32548936766287</v>
      </c>
      <c r="BV781" s="2">
        <v>39815</v>
      </c>
      <c r="BW781">
        <v>104.7421875</v>
      </c>
      <c r="BX781" s="22">
        <f>_xll.BDH(BX$3&amp;" Govt",$A$8,BV781,BV781)</f>
        <v>1.0905</v>
      </c>
      <c r="BY781">
        <f t="shared" si="307"/>
        <v>96.049690508940856</v>
      </c>
      <c r="BZ781" s="2">
        <v>39997</v>
      </c>
      <c r="CA781">
        <v>111.73046875</v>
      </c>
      <c r="CB781" s="22">
        <f>_xll.BDH(CB$3&amp;" Govt",$A$8,BZ781,BZ781)</f>
        <v>1.05609</v>
      </c>
      <c r="CC781">
        <f t="shared" si="308"/>
        <v>105.79635139997538</v>
      </c>
      <c r="CF781" s="22"/>
      <c r="CJ781" s="22"/>
      <c r="CN781" s="22"/>
      <c r="CR781" s="22"/>
      <c r="CV781" s="22"/>
      <c r="CZ781" s="22"/>
      <c r="DB781" s="2">
        <v>39286</v>
      </c>
      <c r="DC781">
        <v>106.4921875</v>
      </c>
      <c r="DD781" s="22">
        <f>_xll.BDH(DD$3&amp;" Govt",$A$8,DB781,DB781)</f>
        <v>1.1012500000000001</v>
      </c>
      <c r="DE781">
        <f t="shared" si="309"/>
        <v>96.701191827468776</v>
      </c>
      <c r="DF781" s="2">
        <v>39827</v>
      </c>
      <c r="DG781">
        <v>103.03515625</v>
      </c>
      <c r="DH781" s="22">
        <f>_xll.BDH(DH$3&amp;" Govt",$A$8,DF781,DF781)</f>
        <v>1.0824100000000001</v>
      </c>
      <c r="DI781">
        <f t="shared" si="310"/>
        <v>95.190506601010696</v>
      </c>
      <c r="DL781" s="22"/>
      <c r="DP781" s="22"/>
    </row>
    <row r="782" spans="4:120" x14ac:dyDescent="0.25">
      <c r="D782" s="2"/>
      <c r="H782" s="22"/>
      <c r="I782" s="14"/>
      <c r="J782" s="2">
        <v>39282</v>
      </c>
      <c r="K782">
        <v>128.23828125</v>
      </c>
      <c r="L782" s="22">
        <f>_xll.BDH(L$3&amp;" Govt",$A$8,J782,J782)</f>
        <v>1.28389</v>
      </c>
      <c r="M782">
        <f t="shared" si="294"/>
        <v>99.882607738980752</v>
      </c>
      <c r="N782" s="2">
        <v>39282</v>
      </c>
      <c r="O782">
        <v>128.1875</v>
      </c>
      <c r="P782" s="22">
        <f>_xll.BDH(P$3&amp;" Govt",$A$8,N782,N782)</f>
        <v>1.26475</v>
      </c>
      <c r="Q782">
        <f t="shared" si="295"/>
        <v>101.35402253409764</v>
      </c>
      <c r="R782" s="2">
        <v>39282</v>
      </c>
      <c r="S782">
        <v>127.7734375</v>
      </c>
      <c r="T782" s="22">
        <f>_xll.BDH(T$3&amp;" Govt",$A$8,R782,R782)</f>
        <v>1.2328399999999999</v>
      </c>
      <c r="U782">
        <f t="shared" si="296"/>
        <v>103.64154107588982</v>
      </c>
      <c r="V782" s="2">
        <v>39379</v>
      </c>
      <c r="W782">
        <v>107.38671875</v>
      </c>
      <c r="X782" s="22">
        <f>_xll.BDH(X$3&amp;" Govt",$A$8,V782,V782)</f>
        <v>1.0980300000000001</v>
      </c>
      <c r="Y782">
        <f t="shared" si="297"/>
        <v>97.799439678333016</v>
      </c>
      <c r="Z782" s="2">
        <v>39282</v>
      </c>
      <c r="AA782">
        <v>122.55078125</v>
      </c>
      <c r="AB782" s="22">
        <f>_xll.BDH(AB$3&amp;" Govt",$A$8,Z782,Z782)</f>
        <v>1.1917599999999999</v>
      </c>
      <c r="AC782">
        <f t="shared" si="298"/>
        <v>102.83176247734444</v>
      </c>
      <c r="AD782" s="2">
        <v>39919</v>
      </c>
      <c r="AE782">
        <v>109.32421875</v>
      </c>
      <c r="AF782" s="22">
        <f>_xll.BDH(AF$3&amp;" Govt",$A$8,AD782,AD782)</f>
        <v>1.0664100000000001</v>
      </c>
      <c r="AG782">
        <f t="shared" si="299"/>
        <v>102.51612302022673</v>
      </c>
      <c r="AH782" s="2">
        <v>39282</v>
      </c>
      <c r="AI782">
        <v>120.50390625</v>
      </c>
      <c r="AJ782" s="22">
        <f>_xll.BDH(AJ$3&amp;" Govt",$A$8,AH782,AH782)</f>
        <v>1.16814</v>
      </c>
      <c r="AK782">
        <f t="shared" si="300"/>
        <v>103.15878768811957</v>
      </c>
      <c r="AN782" s="22"/>
      <c r="AP782" s="2">
        <v>39282</v>
      </c>
      <c r="AQ782">
        <v>117.5390625</v>
      </c>
      <c r="AR782" s="22">
        <f>_xll.BDH(AR$3&amp;" Govt",$A$8,AP782,AP782)</f>
        <v>1.15361</v>
      </c>
      <c r="AS782">
        <f t="shared" si="301"/>
        <v>101.88804058563986</v>
      </c>
      <c r="AV782" s="22"/>
      <c r="AX782" s="2">
        <v>39282</v>
      </c>
      <c r="AY782">
        <v>108.32421875</v>
      </c>
      <c r="AZ782" s="22">
        <f>_xll.BDH(AZ$3&amp;" Govt",$A$8,AX782,AX782)</f>
        <v>1.12934</v>
      </c>
      <c r="BA782">
        <f t="shared" si="302"/>
        <v>95.918163484867264</v>
      </c>
      <c r="BB782" s="2">
        <v>39282</v>
      </c>
      <c r="BC782">
        <v>107.88671875</v>
      </c>
      <c r="BD782" s="22">
        <f>_xll.BDH(BD$3&amp;" Govt",$A$8,BB782,BB782)</f>
        <v>1.12256</v>
      </c>
      <c r="BE782">
        <f t="shared" si="303"/>
        <v>96.10775259228906</v>
      </c>
      <c r="BH782" s="22"/>
      <c r="BJ782" s="2">
        <v>39282</v>
      </c>
      <c r="BK782">
        <v>105.65234375</v>
      </c>
      <c r="BL782" s="22">
        <f>_xll.BDH(BL$3&amp;" Govt",$A$8,BJ782,BJ782)</f>
        <v>1.10039</v>
      </c>
      <c r="BM782">
        <f t="shared" si="304"/>
        <v>96.013544061650876</v>
      </c>
      <c r="BN782" s="2">
        <v>39457</v>
      </c>
      <c r="BO782">
        <v>111.9921875</v>
      </c>
      <c r="BP782" s="22">
        <f>_xll.BDH(BP$3&amp;" Govt",$A$8,BN782,BN782)</f>
        <v>1.0961099999999999</v>
      </c>
      <c r="BQ782">
        <f t="shared" si="305"/>
        <v>102.17239829944076</v>
      </c>
      <c r="BR782" s="2">
        <v>39638</v>
      </c>
      <c r="BS782">
        <v>118.19140625</v>
      </c>
      <c r="BT782" s="22">
        <f>_xll.BDH(BT$3&amp;" Govt",$A$8,BR782,BR782)</f>
        <v>1.10683</v>
      </c>
      <c r="BU782">
        <f t="shared" si="306"/>
        <v>106.78370323355891</v>
      </c>
      <c r="BV782" s="2">
        <v>39818</v>
      </c>
      <c r="BW782">
        <v>104.359375</v>
      </c>
      <c r="BX782" s="22">
        <f>_xll.BDH(BX$3&amp;" Govt",$A$8,BV782,BV782)</f>
        <v>1.0884800000000001</v>
      </c>
      <c r="BY782">
        <f t="shared" si="307"/>
        <v>95.876244855210928</v>
      </c>
      <c r="BZ782" s="2">
        <v>40000</v>
      </c>
      <c r="CA782">
        <v>111.5</v>
      </c>
      <c r="CB782" s="22">
        <f>_xll.BDH(CB$3&amp;" Govt",$A$8,BZ782,BZ782)</f>
        <v>1.0563899999999999</v>
      </c>
      <c r="CC782">
        <f t="shared" si="308"/>
        <v>105.54814036482739</v>
      </c>
      <c r="CF782" s="22"/>
      <c r="CJ782" s="22"/>
      <c r="CN782" s="22"/>
      <c r="CR782" s="22"/>
      <c r="CV782" s="22"/>
      <c r="CZ782" s="22"/>
      <c r="DB782" s="2">
        <v>39287</v>
      </c>
      <c r="DC782">
        <v>107.484375</v>
      </c>
      <c r="DD782" s="22">
        <f>_xll.BDH(DD$3&amp;" Govt",$A$8,DB782,DB782)</f>
        <v>1.1014699999999999</v>
      </c>
      <c r="DE782">
        <f t="shared" si="309"/>
        <v>97.582662260433793</v>
      </c>
      <c r="DF782" s="2">
        <v>39828</v>
      </c>
      <c r="DG782">
        <v>102.16796875</v>
      </c>
      <c r="DH782" s="22">
        <f>_xll.BDH(DH$3&amp;" Govt",$A$8,DF782,DF782)</f>
        <v>1.0817300000000001</v>
      </c>
      <c r="DI782">
        <f t="shared" si="310"/>
        <v>94.448678274615659</v>
      </c>
      <c r="DL782" s="22"/>
      <c r="DP782" s="22"/>
    </row>
    <row r="783" spans="4:120" x14ac:dyDescent="0.25">
      <c r="D783" s="2"/>
      <c r="H783" s="22"/>
      <c r="I783" s="14"/>
      <c r="J783" s="2">
        <v>39283</v>
      </c>
      <c r="K783">
        <v>128.30859375</v>
      </c>
      <c r="L783" s="22">
        <f>_xll.BDH(L$3&amp;" Govt",$A$8,J783,J783)</f>
        <v>1.2841499999999999</v>
      </c>
      <c r="M783">
        <f t="shared" si="294"/>
        <v>99.917138768835429</v>
      </c>
      <c r="N783" s="2">
        <v>39283</v>
      </c>
      <c r="O783">
        <v>128.3046875</v>
      </c>
      <c r="P783" s="22">
        <f>_xll.BDH(P$3&amp;" Govt",$A$8,N783,N783)</f>
        <v>1.2650000000000001</v>
      </c>
      <c r="Q783">
        <f t="shared" si="295"/>
        <v>101.4266304347826</v>
      </c>
      <c r="R783" s="2">
        <v>39283</v>
      </c>
      <c r="S783">
        <v>127.96875</v>
      </c>
      <c r="T783" s="22">
        <f>_xll.BDH(T$3&amp;" Govt",$A$8,R783,R783)</f>
        <v>1.23308</v>
      </c>
      <c r="U783">
        <f t="shared" si="296"/>
        <v>103.77976287021119</v>
      </c>
      <c r="V783" s="2">
        <v>39380</v>
      </c>
      <c r="W783">
        <v>107.453125</v>
      </c>
      <c r="X783" s="22">
        <f>_xll.BDH(X$3&amp;" Govt",$A$8,V783,V783)</f>
        <v>1.09796</v>
      </c>
      <c r="Y783">
        <f t="shared" si="297"/>
        <v>97.866156326277817</v>
      </c>
      <c r="Z783" s="2">
        <v>39283</v>
      </c>
      <c r="AA783">
        <v>122.7890625</v>
      </c>
      <c r="AB783" s="22">
        <f>_xll.BDH(AB$3&amp;" Govt",$A$8,Z783,Z783)</f>
        <v>1.1919900000000001</v>
      </c>
      <c r="AC783">
        <f t="shared" si="298"/>
        <v>103.01182266629753</v>
      </c>
      <c r="AD783" s="2">
        <v>39920</v>
      </c>
      <c r="AE783">
        <v>109.296875</v>
      </c>
      <c r="AF783" s="22">
        <f>_xll.BDH(AF$3&amp;" Govt",$A$8,AD783,AD783)</f>
        <v>1.0665899999999999</v>
      </c>
      <c r="AG783">
        <f t="shared" si="299"/>
        <v>102.47318557271305</v>
      </c>
      <c r="AH783" s="2">
        <v>39283</v>
      </c>
      <c r="AI783">
        <v>120.7734375</v>
      </c>
      <c r="AJ783" s="22">
        <f>_xll.BDH(AJ$3&amp;" Govt",$A$8,AH783,AH783)</f>
        <v>1.1683600000000001</v>
      </c>
      <c r="AK783">
        <f t="shared" si="300"/>
        <v>103.3700550344072</v>
      </c>
      <c r="AN783" s="22"/>
      <c r="AP783" s="2">
        <v>39283</v>
      </c>
      <c r="AQ783">
        <v>117.81640625</v>
      </c>
      <c r="AR783" s="22">
        <f>_xll.BDH(AR$3&amp;" Govt",$A$8,AP783,AP783)</f>
        <v>1.15384</v>
      </c>
      <c r="AS783">
        <f t="shared" si="301"/>
        <v>102.10809665984885</v>
      </c>
      <c r="AV783" s="22"/>
      <c r="AX783" s="2">
        <v>39283</v>
      </c>
      <c r="AY783">
        <v>108.6171875</v>
      </c>
      <c r="AZ783" s="22">
        <f>_xll.BDH(AZ$3&amp;" Govt",$A$8,AX783,AX783)</f>
        <v>1.1295600000000001</v>
      </c>
      <c r="BA783">
        <f t="shared" si="302"/>
        <v>96.158847250256727</v>
      </c>
      <c r="BB783" s="2">
        <v>39283</v>
      </c>
      <c r="BC783">
        <v>108.19921875</v>
      </c>
      <c r="BD783" s="22">
        <f>_xll.BDH(BD$3&amp;" Govt",$A$8,BB783,BB783)</f>
        <v>1.1227800000000001</v>
      </c>
      <c r="BE783">
        <f t="shared" si="303"/>
        <v>96.367248036124607</v>
      </c>
      <c r="BH783" s="22"/>
      <c r="BJ783" s="2">
        <v>39283</v>
      </c>
      <c r="BK783">
        <v>105.97265625</v>
      </c>
      <c r="BL783" s="22">
        <f>_xll.BDH(BL$3&amp;" Govt",$A$8,BJ783,BJ783)</f>
        <v>1.1006</v>
      </c>
      <c r="BM783">
        <f t="shared" si="304"/>
        <v>96.286258631655457</v>
      </c>
      <c r="BN783" s="2">
        <v>39458</v>
      </c>
      <c r="BO783">
        <v>112.96484375</v>
      </c>
      <c r="BP783" s="22">
        <f>_xll.BDH(BP$3&amp;" Govt",$A$8,BN783,BN783)</f>
        <v>1.09632</v>
      </c>
      <c r="BQ783">
        <f t="shared" si="305"/>
        <v>103.04002823080853</v>
      </c>
      <c r="BR783" s="2">
        <v>39639</v>
      </c>
      <c r="BS783">
        <v>118.38671875</v>
      </c>
      <c r="BT783" s="22">
        <f>_xll.BDH(BT$3&amp;" Govt",$A$8,BR783,BR783)</f>
        <v>1.1071299999999999</v>
      </c>
      <c r="BU783">
        <f t="shared" si="306"/>
        <v>106.93118129758926</v>
      </c>
      <c r="BV783" s="2">
        <v>39819</v>
      </c>
      <c r="BW783">
        <v>105.87890625</v>
      </c>
      <c r="BX783" s="22">
        <f>_xll.BDH(BX$3&amp;" Govt",$A$8,BV783,BV783)</f>
        <v>1.0878000000000001</v>
      </c>
      <c r="BY783">
        <f t="shared" si="307"/>
        <v>97.333063292884717</v>
      </c>
      <c r="BZ783" s="2">
        <v>40001</v>
      </c>
      <c r="CA783">
        <v>111.9296875</v>
      </c>
      <c r="CB783" s="22">
        <f>_xll.BDH(CB$3&amp;" Govt",$A$8,BZ783,BZ783)</f>
        <v>1.0564899999999999</v>
      </c>
      <c r="CC783">
        <f t="shared" si="308"/>
        <v>105.94486223248683</v>
      </c>
      <c r="CF783" s="22"/>
      <c r="CJ783" s="22"/>
      <c r="CN783" s="22"/>
      <c r="CR783" s="22"/>
      <c r="CV783" s="22"/>
      <c r="CZ783" s="22"/>
      <c r="DB783" s="2">
        <v>39288</v>
      </c>
      <c r="DC783">
        <v>107.6875</v>
      </c>
      <c r="DD783" s="22">
        <f>_xll.BDH(DD$3&amp;" Govt",$A$8,DB783,DB783)</f>
        <v>1.10168</v>
      </c>
      <c r="DE783">
        <f t="shared" si="309"/>
        <v>97.748438748093818</v>
      </c>
      <c r="DF783" s="2">
        <v>39829</v>
      </c>
      <c r="DG783">
        <v>101.61328125</v>
      </c>
      <c r="DH783" s="22">
        <f>_xll.BDH(DH$3&amp;" Govt",$A$8,DF783,DF783)</f>
        <v>1.0810599999999999</v>
      </c>
      <c r="DI783">
        <f t="shared" si="310"/>
        <v>93.994118041551815</v>
      </c>
      <c r="DL783" s="22"/>
      <c r="DP783" s="22"/>
    </row>
    <row r="784" spans="4:120" x14ac:dyDescent="0.25">
      <c r="D784" s="2"/>
      <c r="H784" s="22"/>
      <c r="I784" s="14"/>
      <c r="J784" s="2">
        <v>39286</v>
      </c>
      <c r="K784">
        <v>128.2265625</v>
      </c>
      <c r="L784" s="22">
        <f>_xll.BDH(L$3&amp;" Govt",$A$8,J784,J784)</f>
        <v>1.2848999999999999</v>
      </c>
      <c r="M784">
        <f t="shared" si="294"/>
        <v>99.794974317067485</v>
      </c>
      <c r="N784" s="2">
        <v>39286</v>
      </c>
      <c r="O784">
        <v>128.125</v>
      </c>
      <c r="P784" s="22">
        <f>_xll.BDH(P$3&amp;" Govt",$A$8,N784,N784)</f>
        <v>1.2657499999999999</v>
      </c>
      <c r="Q784">
        <f t="shared" si="295"/>
        <v>101.22457041279874</v>
      </c>
      <c r="R784" s="2">
        <v>39286</v>
      </c>
      <c r="S784">
        <v>127.7734375</v>
      </c>
      <c r="T784" s="22">
        <f>_xll.BDH(T$3&amp;" Govt",$A$8,R784,R784)</f>
        <v>1.2338100000000001</v>
      </c>
      <c r="U784">
        <f t="shared" si="296"/>
        <v>103.56005989577001</v>
      </c>
      <c r="V784" s="2">
        <v>39381</v>
      </c>
      <c r="W784">
        <v>107.52734375</v>
      </c>
      <c r="X784" s="22">
        <f>_xll.BDH(X$3&amp;" Govt",$A$8,V784,V784)</f>
        <v>1.0979000000000001</v>
      </c>
      <c r="Y784">
        <f t="shared" si="297"/>
        <v>97.939105337462422</v>
      </c>
      <c r="Z784" s="2">
        <v>39286</v>
      </c>
      <c r="AA784">
        <v>122.58203125</v>
      </c>
      <c r="AB784" s="22">
        <f>_xll.BDH(AB$3&amp;" Govt",$A$8,Z784,Z784)</f>
        <v>1.19269</v>
      </c>
      <c r="AC784">
        <f t="shared" si="298"/>
        <v>102.77778068903068</v>
      </c>
      <c r="AD784" s="2">
        <v>39923</v>
      </c>
      <c r="AE784">
        <v>109.20703125</v>
      </c>
      <c r="AF784" s="22">
        <f>_xll.BDH(AF$3&amp;" Govt",$A$8,AD784,AD784)</f>
        <v>1.06711</v>
      </c>
      <c r="AG784">
        <f t="shared" si="299"/>
        <v>102.3390571262569</v>
      </c>
      <c r="AH784" s="2">
        <v>39286</v>
      </c>
      <c r="AI784">
        <v>120.55078125</v>
      </c>
      <c r="AJ784" s="22">
        <f>_xll.BDH(AJ$3&amp;" Govt",$A$8,AH784,AH784)</f>
        <v>1.1690499999999999</v>
      </c>
      <c r="AK784">
        <f t="shared" si="300"/>
        <v>103.11858453445106</v>
      </c>
      <c r="AN784" s="22"/>
      <c r="AP784" s="2">
        <v>39286</v>
      </c>
      <c r="AQ784">
        <v>117.6328125</v>
      </c>
      <c r="AR784" s="22">
        <f>_xll.BDH(AR$3&amp;" Govt",$A$8,AP784,AP784)</f>
        <v>1.15452</v>
      </c>
      <c r="AS784">
        <f t="shared" si="301"/>
        <v>101.88893436233239</v>
      </c>
      <c r="AV784" s="22"/>
      <c r="AX784" s="2">
        <v>39286</v>
      </c>
      <c r="AY784">
        <v>108.453125</v>
      </c>
      <c r="AZ784" s="22">
        <f>_xll.BDH(AZ$3&amp;" Govt",$A$8,AX784,AX784)</f>
        <v>1.1302300000000001</v>
      </c>
      <c r="BA784">
        <f t="shared" si="302"/>
        <v>95.956685807313548</v>
      </c>
      <c r="BB784" s="2">
        <v>39286</v>
      </c>
      <c r="BC784">
        <v>108.015625</v>
      </c>
      <c r="BD784" s="22">
        <f>_xll.BDH(BD$3&amp;" Govt",$A$8,BB784,BB784)</f>
        <v>1.12344</v>
      </c>
      <c r="BE784">
        <f t="shared" si="303"/>
        <v>96.147213024282564</v>
      </c>
      <c r="BH784" s="22"/>
      <c r="BJ784" s="2">
        <v>39286</v>
      </c>
      <c r="BK784">
        <v>105.77734375</v>
      </c>
      <c r="BL784" s="22">
        <f>_xll.BDH(BL$3&amp;" Govt",$A$8,BJ784,BJ784)</f>
        <v>1.1012500000000001</v>
      </c>
      <c r="BM784">
        <f t="shared" si="304"/>
        <v>96.052071509648115</v>
      </c>
      <c r="BN784" s="2">
        <v>39461</v>
      </c>
      <c r="BO784">
        <v>112.35546875</v>
      </c>
      <c r="BP784" s="22">
        <f>_xll.BDH(BP$3&amp;" Govt",$A$8,BN784,BN784)</f>
        <v>1.0969500000000001</v>
      </c>
      <c r="BQ784">
        <f t="shared" si="305"/>
        <v>102.42533274078124</v>
      </c>
      <c r="BR784" s="2">
        <v>39640</v>
      </c>
      <c r="BS784">
        <v>117.49609375</v>
      </c>
      <c r="BT784" s="22">
        <f>_xll.BDH(BT$3&amp;" Govt",$A$8,BR784,BR784)</f>
        <v>1.1074299999999999</v>
      </c>
      <c r="BU784">
        <f t="shared" si="306"/>
        <v>106.09798700595073</v>
      </c>
      <c r="BV784" s="2">
        <v>39820</v>
      </c>
      <c r="BW784">
        <v>106.140625</v>
      </c>
      <c r="BX784" s="22">
        <f>_xll.BDH(BX$3&amp;" Govt",$A$8,BV784,BV784)</f>
        <v>1.0871299999999999</v>
      </c>
      <c r="BY784">
        <f t="shared" si="307"/>
        <v>97.633792646693593</v>
      </c>
      <c r="BZ784" s="2">
        <v>40002</v>
      </c>
      <c r="CA784">
        <v>112.42578125</v>
      </c>
      <c r="CB784" s="22">
        <f>_xll.BDH(CB$3&amp;" Govt",$A$8,BZ784,BZ784)</f>
        <v>1.0565899999999999</v>
      </c>
      <c r="CC784">
        <f t="shared" si="308"/>
        <v>106.404358596996</v>
      </c>
      <c r="CF784" s="22"/>
      <c r="CJ784" s="22"/>
      <c r="CN784" s="22"/>
      <c r="CR784" s="22"/>
      <c r="CV784" s="22"/>
      <c r="CZ784" s="22"/>
      <c r="DB784" s="2">
        <v>39289</v>
      </c>
      <c r="DC784">
        <v>108.3359375</v>
      </c>
      <c r="DD784" s="22">
        <f>_xll.BDH(DD$3&amp;" Govt",$A$8,DB784,DB784)</f>
        <v>1.1019000000000001</v>
      </c>
      <c r="DE784">
        <f t="shared" si="309"/>
        <v>98.317394954170055</v>
      </c>
      <c r="DF784" s="2">
        <v>39832</v>
      </c>
      <c r="DG784">
        <v>101.61328125</v>
      </c>
      <c r="DH784" s="22">
        <f>_xll.BDH(DH$3&amp;" Govt",$A$8,DF784,DF784)</f>
        <v>1.07904</v>
      </c>
      <c r="DI784">
        <f t="shared" si="310"/>
        <v>94.17007826401246</v>
      </c>
      <c r="DL784" s="22"/>
      <c r="DP784" s="22"/>
    </row>
    <row r="785" spans="4:120" x14ac:dyDescent="0.25">
      <c r="D785" s="2"/>
      <c r="H785" s="22"/>
      <c r="I785" s="14"/>
      <c r="J785" s="2">
        <v>39287</v>
      </c>
      <c r="K785">
        <v>128.1875</v>
      </c>
      <c r="L785" s="22">
        <f>_xll.BDH(L$3&amp;" Govt",$A$8,J785,J785)</f>
        <v>1.2851600000000001</v>
      </c>
      <c r="M785">
        <f t="shared" si="294"/>
        <v>99.744389803604221</v>
      </c>
      <c r="N785" s="2">
        <v>39287</v>
      </c>
      <c r="O785">
        <v>128.203125</v>
      </c>
      <c r="P785" s="22">
        <f>_xll.BDH(P$3&amp;" Govt",$A$8,N785,N785)</f>
        <v>1.2659899999999999</v>
      </c>
      <c r="Q785">
        <f t="shared" si="295"/>
        <v>101.26709136723039</v>
      </c>
      <c r="R785" s="2">
        <v>39287</v>
      </c>
      <c r="S785">
        <v>127.890625</v>
      </c>
      <c r="T785" s="22">
        <f>_xll.BDH(T$3&amp;" Govt",$A$8,R785,R785)</f>
        <v>1.2340500000000001</v>
      </c>
      <c r="U785">
        <f t="shared" si="296"/>
        <v>103.63488108261414</v>
      </c>
      <c r="V785" s="2">
        <v>39384</v>
      </c>
      <c r="W785">
        <v>107.47265625</v>
      </c>
      <c r="X785" s="22">
        <f>_xll.BDH(X$3&amp;" Govt",$A$8,V785,V785)</f>
        <v>1.0976999999999999</v>
      </c>
      <c r="Y785">
        <f t="shared" si="297"/>
        <v>97.907129680240516</v>
      </c>
      <c r="Z785" s="2">
        <v>39287</v>
      </c>
      <c r="AA785">
        <v>122.83984375</v>
      </c>
      <c r="AB785" s="22">
        <f>_xll.BDH(AB$3&amp;" Govt",$A$8,Z785,Z785)</f>
        <v>1.19293</v>
      </c>
      <c r="AC785">
        <f t="shared" si="298"/>
        <v>102.97322034821825</v>
      </c>
      <c r="AD785" s="2">
        <v>39924</v>
      </c>
      <c r="AE785">
        <v>109.11328125</v>
      </c>
      <c r="AF785" s="22">
        <f>_xll.BDH(AF$3&amp;" Govt",$A$8,AD785,AD785)</f>
        <v>1.0672900000000001</v>
      </c>
      <c r="AG785">
        <f t="shared" si="299"/>
        <v>102.23395820255038</v>
      </c>
      <c r="AH785" s="2">
        <v>39287</v>
      </c>
      <c r="AI785">
        <v>120.83984375</v>
      </c>
      <c r="AJ785" s="22">
        <f>_xll.BDH(AJ$3&amp;" Govt",$A$8,AH785,AH785)</f>
        <v>1.1692800000000001</v>
      </c>
      <c r="AK785">
        <f t="shared" si="300"/>
        <v>103.34551497502736</v>
      </c>
      <c r="AN785" s="22"/>
      <c r="AP785" s="2">
        <v>39287</v>
      </c>
      <c r="AQ785">
        <v>117.95703125</v>
      </c>
      <c r="AR785" s="22">
        <f>_xll.BDH(AR$3&amp;" Govt",$A$8,AP785,AP785)</f>
        <v>1.1547399999999999</v>
      </c>
      <c r="AS785">
        <f t="shared" si="301"/>
        <v>102.15029465507388</v>
      </c>
      <c r="AV785" s="22"/>
      <c r="AX785" s="2">
        <v>39287</v>
      </c>
      <c r="AY785">
        <v>108.796875</v>
      </c>
      <c r="AZ785" s="22">
        <f>_xll.BDH(AZ$3&amp;" Govt",$A$8,AX785,AX785)</f>
        <v>1.13045</v>
      </c>
      <c r="BA785">
        <f t="shared" si="302"/>
        <v>96.242093856428866</v>
      </c>
      <c r="BB785" s="2">
        <v>39287</v>
      </c>
      <c r="BC785">
        <v>108.41015625</v>
      </c>
      <c r="BD785" s="22">
        <f>_xll.BDH(BD$3&amp;" Govt",$A$8,BB785,BB785)</f>
        <v>1.1236600000000001</v>
      </c>
      <c r="BE785">
        <f t="shared" si="303"/>
        <v>96.479501139134598</v>
      </c>
      <c r="BH785" s="22"/>
      <c r="BJ785" s="2">
        <v>39287</v>
      </c>
      <c r="BK785">
        <v>106.18359375</v>
      </c>
      <c r="BL785" s="22">
        <f>_xll.BDH(BL$3&amp;" Govt",$A$8,BJ785,BJ785)</f>
        <v>1.1014699999999999</v>
      </c>
      <c r="BM785">
        <f t="shared" si="304"/>
        <v>96.401712030286802</v>
      </c>
      <c r="BN785" s="2">
        <v>39462</v>
      </c>
      <c r="BO785">
        <v>113.03125</v>
      </c>
      <c r="BP785" s="22">
        <f>_xll.BDH(BP$3&amp;" Govt",$A$8,BN785,BN785)</f>
        <v>1.0971599999999999</v>
      </c>
      <c r="BQ785">
        <f t="shared" si="305"/>
        <v>103.02166502606731</v>
      </c>
      <c r="BR785" s="2">
        <v>39643</v>
      </c>
      <c r="BS785">
        <v>117.1328125</v>
      </c>
      <c r="BT785" s="22">
        <f>_xll.BDH(BT$3&amp;" Govt",$A$8,BR785,BR785)</f>
        <v>1.10833</v>
      </c>
      <c r="BU785">
        <f t="shared" si="306"/>
        <v>105.68405844829608</v>
      </c>
      <c r="BV785" s="2">
        <v>39821</v>
      </c>
      <c r="BW785">
        <v>107.08203125</v>
      </c>
      <c r="BX785" s="22">
        <f>_xll.BDH(BX$3&amp;" Govt",$A$8,BV785,BV785)</f>
        <v>1.0864499999999999</v>
      </c>
      <c r="BY785">
        <f t="shared" si="307"/>
        <v>98.561398361636535</v>
      </c>
      <c r="BZ785" s="2">
        <v>40003</v>
      </c>
      <c r="CA785">
        <v>111.765625</v>
      </c>
      <c r="CB785" s="22">
        <f>_xll.BDH(CB$3&amp;" Govt",$A$8,BZ785,BZ785)</f>
        <v>1.0566800000000001</v>
      </c>
      <c r="CC785">
        <f t="shared" si="308"/>
        <v>105.77055021387743</v>
      </c>
      <c r="CF785" s="22"/>
      <c r="CJ785" s="22"/>
      <c r="CN785" s="22"/>
      <c r="CR785" s="22"/>
      <c r="CV785" s="22"/>
      <c r="CZ785" s="22"/>
      <c r="DB785" s="2">
        <v>39290</v>
      </c>
      <c r="DC785">
        <v>108.73046875</v>
      </c>
      <c r="DD785" s="22">
        <f>_xll.BDH(DD$3&amp;" Govt",$A$8,DB785,DB785)</f>
        <v>1.10212</v>
      </c>
      <c r="DE785">
        <f t="shared" si="309"/>
        <v>98.655744156716153</v>
      </c>
      <c r="DF785" s="2">
        <v>39833</v>
      </c>
      <c r="DG785">
        <v>101.609375</v>
      </c>
      <c r="DH785" s="22">
        <f>_xll.BDH(DH$3&amp;" Govt",$A$8,DF785,DF785)</f>
        <v>1.07836</v>
      </c>
      <c r="DI785">
        <f t="shared" si="310"/>
        <v>94.225838310026333</v>
      </c>
      <c r="DL785" s="22"/>
      <c r="DP785" s="22"/>
    </row>
    <row r="786" spans="4:120" x14ac:dyDescent="0.25">
      <c r="D786" s="2"/>
      <c r="H786" s="22"/>
      <c r="I786" s="14"/>
      <c r="J786" s="2">
        <v>39288</v>
      </c>
      <c r="K786">
        <v>128.26171875</v>
      </c>
      <c r="L786" s="22">
        <f>_xll.BDH(L$3&amp;" Govt",$A$8,J786,J786)</f>
        <v>1.2854099999999999</v>
      </c>
      <c r="M786">
        <f t="shared" si="294"/>
        <v>99.782729829392963</v>
      </c>
      <c r="N786" s="2">
        <v>39288</v>
      </c>
      <c r="O786">
        <v>128.26171875</v>
      </c>
      <c r="P786" s="22">
        <f>_xll.BDH(P$3&amp;" Govt",$A$8,N786,N786)</f>
        <v>1.26624</v>
      </c>
      <c r="Q786">
        <f t="shared" si="295"/>
        <v>101.29337151724791</v>
      </c>
      <c r="R786" s="2">
        <v>39288</v>
      </c>
      <c r="S786">
        <v>128.046875</v>
      </c>
      <c r="T786" s="22">
        <f>_xll.BDH(T$3&amp;" Govt",$A$8,R786,R786)</f>
        <v>1.2342900000000001</v>
      </c>
      <c r="U786">
        <f t="shared" si="296"/>
        <v>103.74132092133938</v>
      </c>
      <c r="V786" s="2">
        <v>39385</v>
      </c>
      <c r="W786">
        <v>107.43359375</v>
      </c>
      <c r="X786" s="22">
        <f>_xll.BDH(X$3&amp;" Govt",$A$8,V786,V786)</f>
        <v>1.0976399999999999</v>
      </c>
      <c r="Y786">
        <f t="shared" si="297"/>
        <v>97.876893835866042</v>
      </c>
      <c r="Z786" s="2">
        <v>39288</v>
      </c>
      <c r="AA786">
        <v>122.93359375</v>
      </c>
      <c r="AB786" s="22">
        <f>_xll.BDH(AB$3&amp;" Govt",$A$8,Z786,Z786)</f>
        <v>1.19316</v>
      </c>
      <c r="AC786">
        <f t="shared" si="298"/>
        <v>103.03194353649134</v>
      </c>
      <c r="AD786" s="2">
        <v>39925</v>
      </c>
      <c r="AE786">
        <v>109.12109375</v>
      </c>
      <c r="AF786" s="22">
        <f>_xll.BDH(AF$3&amp;" Govt",$A$8,AD786,AD786)</f>
        <v>1.0674699999999999</v>
      </c>
      <c r="AG786">
        <f t="shared" si="299"/>
        <v>102.22403791207248</v>
      </c>
      <c r="AH786" s="2">
        <v>39288</v>
      </c>
      <c r="AI786">
        <v>120.984375</v>
      </c>
      <c r="AJ786" s="22">
        <f>_xll.BDH(AJ$3&amp;" Govt",$A$8,AH786,AH786)</f>
        <v>1.16951</v>
      </c>
      <c r="AK786">
        <f t="shared" si="300"/>
        <v>103.44877341792716</v>
      </c>
      <c r="AN786" s="22"/>
      <c r="AP786" s="2">
        <v>39288</v>
      </c>
      <c r="AQ786">
        <v>118.11328125</v>
      </c>
      <c r="AR786" s="22">
        <f>_xll.BDH(AR$3&amp;" Govt",$A$8,AP786,AP786)</f>
        <v>1.1549700000000001</v>
      </c>
      <c r="AS786">
        <f t="shared" si="301"/>
        <v>102.26523740876387</v>
      </c>
      <c r="AV786" s="22"/>
      <c r="AX786" s="2">
        <v>39288</v>
      </c>
      <c r="AY786">
        <v>108.9453125</v>
      </c>
      <c r="AZ786" s="22">
        <f>_xll.BDH(AZ$3&amp;" Govt",$A$8,AX786,AX786)</f>
        <v>1.1306700000000001</v>
      </c>
      <c r="BA786">
        <f t="shared" si="302"/>
        <v>96.354650340063856</v>
      </c>
      <c r="BB786" s="2">
        <v>39288</v>
      </c>
      <c r="BC786">
        <v>108.55859375</v>
      </c>
      <c r="BD786" s="22">
        <f>_xll.BDH(BD$3&amp;" Govt",$A$8,BB786,BB786)</f>
        <v>1.12388</v>
      </c>
      <c r="BE786">
        <f t="shared" si="303"/>
        <v>96.592691168096238</v>
      </c>
      <c r="BH786" s="22"/>
      <c r="BJ786" s="2">
        <v>39288</v>
      </c>
      <c r="BK786">
        <v>106.34765625</v>
      </c>
      <c r="BL786" s="22">
        <f>_xll.BDH(BL$3&amp;" Govt",$A$8,BJ786,BJ786)</f>
        <v>1.10168</v>
      </c>
      <c r="BM786">
        <f t="shared" si="304"/>
        <v>96.532256417471501</v>
      </c>
      <c r="BN786" s="2">
        <v>39463</v>
      </c>
      <c r="BO786">
        <v>112.35546875</v>
      </c>
      <c r="BP786" s="22">
        <f>_xll.BDH(BP$3&amp;" Govt",$A$8,BN786,BN786)</f>
        <v>1.0973600000000001</v>
      </c>
      <c r="BQ786">
        <f t="shared" si="305"/>
        <v>102.38706418130785</v>
      </c>
      <c r="BR786" s="2">
        <v>39644</v>
      </c>
      <c r="BS786">
        <v>117.34375</v>
      </c>
      <c r="BT786" s="22">
        <f>_xll.BDH(BT$3&amp;" Govt",$A$8,BR786,BR786)</f>
        <v>1.10863</v>
      </c>
      <c r="BU786">
        <f t="shared" si="306"/>
        <v>105.84572851176678</v>
      </c>
      <c r="BV786" s="2">
        <v>39822</v>
      </c>
      <c r="BW786">
        <v>107.6484375</v>
      </c>
      <c r="BX786" s="22">
        <f>_xll.BDH(BX$3&amp;" Govt",$A$8,BV786,BV786)</f>
        <v>1.08578</v>
      </c>
      <c r="BY786">
        <f t="shared" si="307"/>
        <v>99.143875831199693</v>
      </c>
      <c r="BZ786" s="2">
        <v>40004</v>
      </c>
      <c r="CA786">
        <v>112.30078125</v>
      </c>
      <c r="CB786" s="22">
        <f>_xll.BDH(CB$3&amp;" Govt",$A$8,BZ786,BZ786)</f>
        <v>1.0567800000000001</v>
      </c>
      <c r="CC786">
        <f t="shared" si="308"/>
        <v>106.26694416056321</v>
      </c>
      <c r="CF786" s="22"/>
      <c r="CJ786" s="22"/>
      <c r="CN786" s="22"/>
      <c r="CR786" s="22"/>
      <c r="CV786" s="22"/>
      <c r="CZ786" s="22"/>
      <c r="DB786" s="2">
        <v>39293</v>
      </c>
      <c r="DC786">
        <v>108.72265625</v>
      </c>
      <c r="DD786" s="22">
        <f>_xll.BDH(DD$3&amp;" Govt",$A$8,DB786,DB786)</f>
        <v>1.10276</v>
      </c>
      <c r="DE786">
        <f t="shared" si="309"/>
        <v>98.591403614567085</v>
      </c>
      <c r="DF786" s="2">
        <v>39834</v>
      </c>
      <c r="DG786">
        <v>98.3203125</v>
      </c>
      <c r="DH786" s="22">
        <f>_xll.BDH(DH$3&amp;" Govt",$A$8,DF786,DF786)</f>
        <v>1.07769</v>
      </c>
      <c r="DI786">
        <f t="shared" si="310"/>
        <v>91.232462489213034</v>
      </c>
      <c r="DL786" s="22"/>
      <c r="DP786" s="22"/>
    </row>
    <row r="787" spans="4:120" x14ac:dyDescent="0.25">
      <c r="D787" s="2"/>
      <c r="H787" s="22"/>
      <c r="I787" s="14"/>
      <c r="J787" s="2">
        <v>39289</v>
      </c>
      <c r="K787">
        <v>128.3203125</v>
      </c>
      <c r="L787" s="22">
        <f>_xll.BDH(L$3&amp;" Govt",$A$8,J787,J787)</f>
        <v>1.28566</v>
      </c>
      <c r="M787">
        <f t="shared" si="294"/>
        <v>99.808901653625369</v>
      </c>
      <c r="N787" s="2">
        <v>39289</v>
      </c>
      <c r="O787">
        <v>128.41796875</v>
      </c>
      <c r="P787" s="22">
        <f>_xll.BDH(P$3&amp;" Govt",$A$8,N787,N787)</f>
        <v>1.2664900000000001</v>
      </c>
      <c r="Q787">
        <f t="shared" si="295"/>
        <v>101.39674908605673</v>
      </c>
      <c r="R787" s="2">
        <v>39289</v>
      </c>
      <c r="S787">
        <v>128.30078125</v>
      </c>
      <c r="T787" s="22">
        <f>_xll.BDH(T$3&amp;" Govt",$A$8,R787,R787)</f>
        <v>1.23454</v>
      </c>
      <c r="U787">
        <f t="shared" si="296"/>
        <v>103.92598153968279</v>
      </c>
      <c r="V787" s="2">
        <v>39386</v>
      </c>
      <c r="W787">
        <v>107.2890625</v>
      </c>
      <c r="X787" s="22">
        <f>_xll.BDH(X$3&amp;" Govt",$A$8,V787,V787)</f>
        <v>1.0975699999999999</v>
      </c>
      <c r="Y787">
        <f t="shared" si="297"/>
        <v>97.75145321027361</v>
      </c>
      <c r="Z787" s="2">
        <v>39289</v>
      </c>
      <c r="AA787">
        <v>123.33984375</v>
      </c>
      <c r="AB787" s="22">
        <f>_xll.BDH(AB$3&amp;" Govt",$A$8,Z787,Z787)</f>
        <v>1.19339</v>
      </c>
      <c r="AC787">
        <f t="shared" si="298"/>
        <v>103.35250316325761</v>
      </c>
      <c r="AD787" s="2">
        <v>39926</v>
      </c>
      <c r="AE787">
        <v>109.296875</v>
      </c>
      <c r="AF787" s="22">
        <f>_xll.BDH(AF$3&amp;" Govt",$A$8,AD787,AD787)</f>
        <v>1.0676399999999999</v>
      </c>
      <c r="AG787">
        <f t="shared" si="299"/>
        <v>102.37240549248811</v>
      </c>
      <c r="AH787" s="2">
        <v>39289</v>
      </c>
      <c r="AI787">
        <v>121.55078125</v>
      </c>
      <c r="AJ787" s="22">
        <f>_xll.BDH(AJ$3&amp;" Govt",$A$8,AH787,AH787)</f>
        <v>1.16974</v>
      </c>
      <c r="AK787">
        <f t="shared" si="300"/>
        <v>103.91264832355908</v>
      </c>
      <c r="AN787" s="22"/>
      <c r="AP787" s="2">
        <v>39289</v>
      </c>
      <c r="AQ787">
        <v>118.6875</v>
      </c>
      <c r="AR787" s="22">
        <f>_xll.BDH(AR$3&amp;" Govt",$A$8,AP787,AP787)</f>
        <v>1.1552</v>
      </c>
      <c r="AS787">
        <f t="shared" si="301"/>
        <v>102.74194944598338</v>
      </c>
      <c r="AV787" s="22"/>
      <c r="AX787" s="2">
        <v>39289</v>
      </c>
      <c r="AY787">
        <v>109.50390625</v>
      </c>
      <c r="AZ787" s="22">
        <f>_xll.BDH(AZ$3&amp;" Govt",$A$8,AX787,AX787)</f>
        <v>1.13089</v>
      </c>
      <c r="BA787">
        <f t="shared" si="302"/>
        <v>96.829847509483685</v>
      </c>
      <c r="BB787" s="2">
        <v>39289</v>
      </c>
      <c r="BC787">
        <v>109.11328125</v>
      </c>
      <c r="BD787" s="22">
        <f>_xll.BDH(BD$3&amp;" Govt",$A$8,BB787,BB787)</f>
        <v>1.1241000000000001</v>
      </c>
      <c r="BE787">
        <f t="shared" si="303"/>
        <v>97.067237123031745</v>
      </c>
      <c r="BH787" s="22"/>
      <c r="BJ787" s="2">
        <v>39289</v>
      </c>
      <c r="BK787">
        <v>106.92578125</v>
      </c>
      <c r="BL787" s="22">
        <f>_xll.BDH(BL$3&amp;" Govt",$A$8,BJ787,BJ787)</f>
        <v>1.1019000000000001</v>
      </c>
      <c r="BM787">
        <f t="shared" si="304"/>
        <v>97.03764520373899</v>
      </c>
      <c r="BN787" s="2">
        <v>39464</v>
      </c>
      <c r="BO787">
        <v>113.0859375</v>
      </c>
      <c r="BP787" s="22">
        <f>_xll.BDH(BP$3&amp;" Govt",$A$8,BN787,BN787)</f>
        <v>1.0975699999999999</v>
      </c>
      <c r="BQ787">
        <f t="shared" si="305"/>
        <v>103.03300700638684</v>
      </c>
      <c r="BR787" s="2">
        <v>39645</v>
      </c>
      <c r="BS787">
        <v>116.828125</v>
      </c>
      <c r="BT787" s="22">
        <f>_xll.BDH(BT$3&amp;" Govt",$A$8,BR787,BR787)</f>
        <v>1.10893</v>
      </c>
      <c r="BU787">
        <f t="shared" si="306"/>
        <v>105.35211870902582</v>
      </c>
      <c r="BV787" s="2">
        <v>39825</v>
      </c>
      <c r="BW787">
        <v>107.9921875</v>
      </c>
      <c r="BX787" s="22">
        <f>_xll.BDH(BX$3&amp;" Govt",$A$8,BV787,BV787)</f>
        <v>1.0837600000000001</v>
      </c>
      <c r="BY787">
        <f t="shared" si="307"/>
        <v>99.645851018675714</v>
      </c>
      <c r="BZ787" s="2">
        <v>40007</v>
      </c>
      <c r="CA787">
        <v>112.01953125</v>
      </c>
      <c r="CB787" s="22">
        <f>_xll.BDH(CB$3&amp;" Govt",$A$8,BZ787,BZ787)</f>
        <v>1.05708</v>
      </c>
      <c r="CC787">
        <f t="shared" si="308"/>
        <v>105.970722414576</v>
      </c>
      <c r="CF787" s="22"/>
      <c r="CJ787" s="22"/>
      <c r="CN787" s="22"/>
      <c r="CR787" s="22"/>
      <c r="CV787" s="22"/>
      <c r="CZ787" s="22"/>
      <c r="DB787" s="2">
        <v>39294</v>
      </c>
      <c r="DC787">
        <v>109.44140625</v>
      </c>
      <c r="DD787" s="22">
        <f>_xll.BDH(DD$3&amp;" Govt",$A$8,DB787,DB787)</f>
        <v>1.1029800000000001</v>
      </c>
      <c r="DE787">
        <f t="shared" si="309"/>
        <v>99.223382336941739</v>
      </c>
      <c r="DF787" s="2">
        <v>39835</v>
      </c>
      <c r="DG787">
        <v>97.99609375</v>
      </c>
      <c r="DH787" s="22">
        <f>_xll.BDH(DH$3&amp;" Govt",$A$8,DF787,DF787)</f>
        <v>1.07701</v>
      </c>
      <c r="DI787">
        <f t="shared" si="310"/>
        <v>90.989028653401547</v>
      </c>
      <c r="DL787" s="22"/>
      <c r="DP787" s="22"/>
    </row>
    <row r="788" spans="4:120" x14ac:dyDescent="0.25">
      <c r="D788" s="2"/>
      <c r="H788" s="22"/>
      <c r="I788" s="14"/>
      <c r="J788" s="2">
        <v>39290</v>
      </c>
      <c r="K788">
        <v>128.4765625</v>
      </c>
      <c r="L788" s="22">
        <f>_xll.BDH(L$3&amp;" Govt",$A$8,J788,J788)</f>
        <v>1.2859099999999999</v>
      </c>
      <c r="M788">
        <f t="shared" si="294"/>
        <v>99.911006602328328</v>
      </c>
      <c r="N788" s="2">
        <v>39290</v>
      </c>
      <c r="O788">
        <v>128.65234375</v>
      </c>
      <c r="P788" s="22">
        <f>_xll.BDH(P$3&amp;" Govt",$A$8,N788,N788)</f>
        <v>1.26674</v>
      </c>
      <c r="Q788">
        <f t="shared" si="295"/>
        <v>101.5617599112683</v>
      </c>
      <c r="R788" s="2">
        <v>39290</v>
      </c>
      <c r="S788">
        <v>128.53125</v>
      </c>
      <c r="T788" s="22">
        <f>_xll.BDH(T$3&amp;" Govt",$A$8,R788,R788)</f>
        <v>1.23478</v>
      </c>
      <c r="U788">
        <f t="shared" si="296"/>
        <v>104.09242942062554</v>
      </c>
      <c r="V788" s="2">
        <v>39387</v>
      </c>
      <c r="W788">
        <v>107.87109375</v>
      </c>
      <c r="X788" s="22">
        <f>_xll.BDH(X$3&amp;" Govt",$A$8,V788,V788)</f>
        <v>1.0974999999999999</v>
      </c>
      <c r="Y788">
        <f t="shared" si="297"/>
        <v>98.288012528473814</v>
      </c>
      <c r="Z788" s="2">
        <v>39290</v>
      </c>
      <c r="AA788">
        <v>123.55859375</v>
      </c>
      <c r="AB788" s="22">
        <f>_xll.BDH(AB$3&amp;" Govt",$A$8,Z788,Z788)</f>
        <v>1.19363</v>
      </c>
      <c r="AC788">
        <f t="shared" si="298"/>
        <v>103.51498684684535</v>
      </c>
      <c r="AD788" s="2">
        <v>39927</v>
      </c>
      <c r="AE788">
        <v>109.3046875</v>
      </c>
      <c r="AF788" s="22">
        <f>_xll.BDH(AF$3&amp;" Govt",$A$8,AD788,AD788)</f>
        <v>1.06782</v>
      </c>
      <c r="AG788">
        <f t="shared" si="299"/>
        <v>102.36246511584349</v>
      </c>
      <c r="AH788" s="2">
        <v>39290</v>
      </c>
      <c r="AI788">
        <v>121.7265625</v>
      </c>
      <c r="AJ788" s="22">
        <f>_xll.BDH(AJ$3&amp;" Govt",$A$8,AH788,AH788)</f>
        <v>1.16997</v>
      </c>
      <c r="AK788">
        <f t="shared" si="300"/>
        <v>104.04246476405379</v>
      </c>
      <c r="AN788" s="22"/>
      <c r="AP788" s="2">
        <v>39290</v>
      </c>
      <c r="AQ788">
        <v>118.9296875</v>
      </c>
      <c r="AR788" s="22">
        <f>_xll.BDH(AR$3&amp;" Govt",$A$8,AP788,AP788)</f>
        <v>1.1554199999999999</v>
      </c>
      <c r="AS788">
        <f t="shared" si="301"/>
        <v>102.93199658998461</v>
      </c>
      <c r="AV788" s="22"/>
      <c r="AX788" s="2">
        <v>39290</v>
      </c>
      <c r="AY788">
        <v>109.7109375</v>
      </c>
      <c r="AZ788" s="22">
        <f>_xll.BDH(AZ$3&amp;" Govt",$A$8,AX788,AX788)</f>
        <v>1.1311100000000001</v>
      </c>
      <c r="BA788">
        <f t="shared" si="302"/>
        <v>96.994047882168843</v>
      </c>
      <c r="BB788" s="2">
        <v>39290</v>
      </c>
      <c r="BC788">
        <v>109.37109375</v>
      </c>
      <c r="BD788" s="22">
        <f>_xll.BDH(BD$3&amp;" Govt",$A$8,BB788,BB788)</f>
        <v>1.12432</v>
      </c>
      <c r="BE788">
        <f t="shared" si="303"/>
        <v>97.277548873986049</v>
      </c>
      <c r="BH788" s="22"/>
      <c r="BJ788" s="2">
        <v>39290</v>
      </c>
      <c r="BK788">
        <v>107.16015625</v>
      </c>
      <c r="BL788" s="22">
        <f>_xll.BDH(BL$3&amp;" Govt",$A$8,BJ788,BJ788)</f>
        <v>1.10212</v>
      </c>
      <c r="BM788">
        <f t="shared" si="304"/>
        <v>97.230933337567592</v>
      </c>
      <c r="BN788" s="2">
        <v>39465</v>
      </c>
      <c r="BO788">
        <v>113.2421875</v>
      </c>
      <c r="BP788" s="22">
        <f>_xll.BDH(BP$3&amp;" Govt",$A$8,BN788,BN788)</f>
        <v>1.09778</v>
      </c>
      <c r="BQ788">
        <f t="shared" si="305"/>
        <v>103.15562999872471</v>
      </c>
      <c r="BR788" s="2">
        <v>39646</v>
      </c>
      <c r="BS788">
        <v>116.06640625</v>
      </c>
      <c r="BT788" s="22">
        <f>_xll.BDH(BT$3&amp;" Govt",$A$8,BR788,BR788)</f>
        <v>1.1092299999999999</v>
      </c>
      <c r="BU788">
        <f t="shared" si="306"/>
        <v>104.63691592365876</v>
      </c>
      <c r="BV788" s="2">
        <v>39826</v>
      </c>
      <c r="BW788">
        <v>108.16796875</v>
      </c>
      <c r="BX788" s="22">
        <f>_xll.BDH(BX$3&amp;" Govt",$A$8,BV788,BV788)</f>
        <v>1.08308</v>
      </c>
      <c r="BY788">
        <f t="shared" si="307"/>
        <v>99.87071015068139</v>
      </c>
      <c r="BZ788" s="2">
        <v>40008</v>
      </c>
      <c r="CA788">
        <v>110.5</v>
      </c>
      <c r="CB788" s="22">
        <f>_xll.BDH(CB$3&amp;" Govt",$A$8,BZ788,BZ788)</f>
        <v>1.05718</v>
      </c>
      <c r="CC788">
        <f t="shared" si="308"/>
        <v>104.52335458483891</v>
      </c>
      <c r="CF788" s="22"/>
      <c r="CJ788" s="22"/>
      <c r="CN788" s="22"/>
      <c r="CR788" s="22"/>
      <c r="CV788" s="22"/>
      <c r="CZ788" s="22"/>
      <c r="DB788" s="2">
        <v>39295</v>
      </c>
      <c r="DC788">
        <v>108.81640625</v>
      </c>
      <c r="DD788" s="22">
        <f>_xll.BDH(DD$3&amp;" Govt",$A$8,DB788,DB788)</f>
        <v>1.1032</v>
      </c>
      <c r="DE788">
        <f t="shared" si="309"/>
        <v>98.63706150290065</v>
      </c>
      <c r="DF788" s="2">
        <v>39836</v>
      </c>
      <c r="DG788">
        <v>98.76953125</v>
      </c>
      <c r="DH788" s="22">
        <f>_xll.BDH(DH$3&amp;" Govt",$A$8,DF788,DF788)</f>
        <v>1.0763400000000001</v>
      </c>
      <c r="DI788">
        <f t="shared" si="310"/>
        <v>91.764248518126237</v>
      </c>
      <c r="DL788" s="22"/>
      <c r="DP788" s="22"/>
    </row>
    <row r="789" spans="4:120" x14ac:dyDescent="0.25">
      <c r="D789" s="2"/>
      <c r="H789" s="22"/>
      <c r="I789" s="14"/>
      <c r="J789" s="2">
        <v>39293</v>
      </c>
      <c r="K789">
        <v>128.453125</v>
      </c>
      <c r="L789" s="22">
        <f>_xll.BDH(L$3&amp;" Govt",$A$8,J789,J789)</f>
        <v>1.28667</v>
      </c>
      <c r="M789">
        <f t="shared" si="294"/>
        <v>99.833776337366999</v>
      </c>
      <c r="N789" s="2">
        <v>39293</v>
      </c>
      <c r="O789">
        <v>128.5703125</v>
      </c>
      <c r="P789" s="22">
        <f>_xll.BDH(P$3&amp;" Govt",$A$8,N789,N789)</f>
        <v>1.2674799999999999</v>
      </c>
      <c r="Q789">
        <f t="shared" si="295"/>
        <v>101.43774457979613</v>
      </c>
      <c r="R789" s="2">
        <v>39293</v>
      </c>
      <c r="S789">
        <v>128.41796875</v>
      </c>
      <c r="T789" s="22">
        <f>_xll.BDH(T$3&amp;" Govt",$A$8,R789,R789)</f>
        <v>1.2355</v>
      </c>
      <c r="U789">
        <f t="shared" si="296"/>
        <v>103.940079927155</v>
      </c>
      <c r="V789" s="2">
        <v>39388</v>
      </c>
      <c r="W789">
        <v>108.37109375</v>
      </c>
      <c r="X789" s="22">
        <f>_xll.BDH(X$3&amp;" Govt",$A$8,V789,V789)</f>
        <v>1.09761</v>
      </c>
      <c r="Y789">
        <f t="shared" si="297"/>
        <v>98.733697533732382</v>
      </c>
      <c r="Z789" s="2">
        <v>39293</v>
      </c>
      <c r="AA789">
        <v>123.4296875</v>
      </c>
      <c r="AB789" s="22">
        <f>_xll.BDH(AB$3&amp;" Govt",$A$8,Z789,Z789)</f>
        <v>1.1943299999999999</v>
      </c>
      <c r="AC789">
        <f t="shared" si="298"/>
        <v>103.34638458382526</v>
      </c>
      <c r="AD789" s="2">
        <v>39930</v>
      </c>
      <c r="AE789">
        <v>109.37890625</v>
      </c>
      <c r="AF789" s="22">
        <f>_xll.BDH(AF$3&amp;" Govt",$A$8,AD789,AD789)</f>
        <v>1.0683499999999999</v>
      </c>
      <c r="AG789">
        <f t="shared" si="299"/>
        <v>102.38115435016616</v>
      </c>
      <c r="AH789" s="2">
        <v>39293</v>
      </c>
      <c r="AI789">
        <v>121.55859375</v>
      </c>
      <c r="AJ789" s="22">
        <f>_xll.BDH(AJ$3&amp;" Govt",$A$8,AH789,AH789)</f>
        <v>1.17066</v>
      </c>
      <c r="AK789">
        <f t="shared" si="300"/>
        <v>103.83765888473168</v>
      </c>
      <c r="AN789" s="22"/>
      <c r="AP789" s="2">
        <v>39293</v>
      </c>
      <c r="AQ789">
        <v>118.69140625</v>
      </c>
      <c r="AR789" s="22">
        <f>_xll.BDH(AR$3&amp;" Govt",$A$8,AP789,AP789)</f>
        <v>1.1560999999999999</v>
      </c>
      <c r="AS789">
        <f t="shared" si="301"/>
        <v>102.66534577458698</v>
      </c>
      <c r="AV789" s="22"/>
      <c r="AX789" s="2">
        <v>39293</v>
      </c>
      <c r="AY789">
        <v>109.54296875</v>
      </c>
      <c r="AZ789" s="22">
        <f>_xll.BDH(AZ$3&amp;" Govt",$A$8,AX789,AX789)</f>
        <v>1.13178</v>
      </c>
      <c r="BA789">
        <f t="shared" si="302"/>
        <v>96.788217453922144</v>
      </c>
      <c r="BB789" s="2">
        <v>39293</v>
      </c>
      <c r="BC789">
        <v>109.13671875</v>
      </c>
      <c r="BD789" s="22">
        <f>_xll.BDH(BD$3&amp;" Govt",$A$8,BB789,BB789)</f>
        <v>1.1249800000000001</v>
      </c>
      <c r="BE789">
        <f t="shared" si="303"/>
        <v>97.012141326956922</v>
      </c>
      <c r="BH789" s="22"/>
      <c r="BJ789" s="2">
        <v>39293</v>
      </c>
      <c r="BK789">
        <v>106.96484375</v>
      </c>
      <c r="BL789" s="22">
        <f>_xll.BDH(BL$3&amp;" Govt",$A$8,BJ789,BJ789)</f>
        <v>1.10276</v>
      </c>
      <c r="BM789">
        <f t="shared" si="304"/>
        <v>96.997391771555016</v>
      </c>
      <c r="BN789" s="2">
        <v>39468</v>
      </c>
      <c r="BO789">
        <v>113.2421875</v>
      </c>
      <c r="BP789" s="22">
        <f>_xll.BDH(BP$3&amp;" Govt",$A$8,BN789,BN789)</f>
        <v>1.0984099999999999</v>
      </c>
      <c r="BQ789">
        <f t="shared" si="305"/>
        <v>103.09646443495599</v>
      </c>
      <c r="BR789" s="2">
        <v>39647</v>
      </c>
      <c r="BS789">
        <v>115.27734375</v>
      </c>
      <c r="BT789" s="22">
        <f>_xll.BDH(BT$3&amp;" Govt",$A$8,BR789,BR789)</f>
        <v>1.1095299999999999</v>
      </c>
      <c r="BU789">
        <f t="shared" si="306"/>
        <v>103.89745545411121</v>
      </c>
      <c r="BV789" s="2">
        <v>39827</v>
      </c>
      <c r="BW789">
        <v>106.6875</v>
      </c>
      <c r="BX789" s="22">
        <f>_xll.BDH(BX$3&amp;" Govt",$A$8,BV789,BV789)</f>
        <v>1.0824100000000001</v>
      </c>
      <c r="BY789">
        <f t="shared" si="307"/>
        <v>98.564776748182283</v>
      </c>
      <c r="BZ789" s="2">
        <v>40009</v>
      </c>
      <c r="CA789">
        <v>110.203125</v>
      </c>
      <c r="CB789" s="22">
        <f>_xll.BDH(CB$3&amp;" Govt",$A$8,BZ789,BZ789)</f>
        <v>1.0572699999999999</v>
      </c>
      <c r="CC789">
        <f t="shared" si="308"/>
        <v>104.23366311349041</v>
      </c>
      <c r="CF789" s="22"/>
      <c r="CJ789" s="22"/>
      <c r="CN789" s="22"/>
      <c r="CR789" s="22"/>
      <c r="CV789" s="22"/>
      <c r="CZ789" s="22"/>
      <c r="DB789" s="2">
        <v>39296</v>
      </c>
      <c r="DC789">
        <v>108.7109375</v>
      </c>
      <c r="DD789" s="22">
        <f>_xll.BDH(DD$3&amp;" Govt",$A$8,DB789,DB789)</f>
        <v>1.10327</v>
      </c>
      <c r="DE789">
        <f t="shared" si="309"/>
        <v>98.53520670370807</v>
      </c>
      <c r="DF789" s="2">
        <v>39839</v>
      </c>
      <c r="DG789">
        <v>98.9296875</v>
      </c>
      <c r="DH789" s="22">
        <f>_xll.BDH(DH$3&amp;" Govt",$A$8,DF789,DF789)</f>
        <v>1.0743199999999999</v>
      </c>
      <c r="DI789">
        <f t="shared" si="310"/>
        <v>92.085865943108203</v>
      </c>
      <c r="DL789" s="22"/>
      <c r="DP789" s="22"/>
    </row>
    <row r="790" spans="4:120" x14ac:dyDescent="0.25">
      <c r="D790" s="2"/>
      <c r="H790" s="22"/>
      <c r="I790" s="14"/>
      <c r="J790" s="2">
        <v>39294</v>
      </c>
      <c r="K790">
        <v>128.51171875</v>
      </c>
      <c r="L790" s="22">
        <f>_xll.BDH(L$3&amp;" Govt",$A$8,J790,J790)</f>
        <v>1.2869200000000001</v>
      </c>
      <c r="M790">
        <f t="shared" si="294"/>
        <v>99.859912620831125</v>
      </c>
      <c r="N790" s="2">
        <v>39294</v>
      </c>
      <c r="O790">
        <v>128.7109375</v>
      </c>
      <c r="P790" s="22">
        <f>_xll.BDH(P$3&amp;" Govt",$A$8,N790,N790)</f>
        <v>1.26773</v>
      </c>
      <c r="Q790">
        <f t="shared" si="295"/>
        <v>101.52866738185575</v>
      </c>
      <c r="R790" s="2">
        <v>39294</v>
      </c>
      <c r="S790">
        <v>128.59375</v>
      </c>
      <c r="T790" s="22">
        <f>_xll.BDH(T$3&amp;" Govt",$A$8,R790,R790)</f>
        <v>1.2357499999999999</v>
      </c>
      <c r="U790">
        <f t="shared" si="296"/>
        <v>104.06129880639288</v>
      </c>
      <c r="V790" s="2">
        <v>39391</v>
      </c>
      <c r="W790">
        <v>108.31640625</v>
      </c>
      <c r="X790" s="22">
        <f>_xll.BDH(X$3&amp;" Govt",$A$8,V790,V790)</f>
        <v>1.0979099999999999</v>
      </c>
      <c r="Y790">
        <f t="shared" si="297"/>
        <v>98.656908353143706</v>
      </c>
      <c r="Z790" s="2">
        <v>39294</v>
      </c>
      <c r="AA790">
        <v>123.6875</v>
      </c>
      <c r="AB790" s="22">
        <f>_xll.BDH(AB$3&amp;" Govt",$A$8,Z790,Z790)</f>
        <v>1.1945699999999999</v>
      </c>
      <c r="AC790">
        <f t="shared" si="298"/>
        <v>103.54144169031535</v>
      </c>
      <c r="AD790" s="2">
        <v>39931</v>
      </c>
      <c r="AE790">
        <v>109.45703125</v>
      </c>
      <c r="AF790" s="22">
        <f>_xll.BDH(AF$3&amp;" Govt",$A$8,AD790,AD790)</f>
        <v>1.06853</v>
      </c>
      <c r="AG790">
        <f t="shared" si="299"/>
        <v>102.4370221238524</v>
      </c>
      <c r="AH790" s="2">
        <v>39294</v>
      </c>
      <c r="AI790">
        <v>121.90625</v>
      </c>
      <c r="AJ790" s="22">
        <f>_xll.BDH(AJ$3&amp;" Govt",$A$8,AH790,AH790)</f>
        <v>1.17089</v>
      </c>
      <c r="AK790">
        <f t="shared" si="300"/>
        <v>104.11417810383554</v>
      </c>
      <c r="AN790" s="22"/>
      <c r="AP790" s="2">
        <v>39294</v>
      </c>
      <c r="AQ790">
        <v>119.05078125</v>
      </c>
      <c r="AR790" s="22">
        <f>_xll.BDH(AR$3&amp;" Govt",$A$8,AP790,AP790)</f>
        <v>1.1563300000000001</v>
      </c>
      <c r="AS790">
        <f t="shared" si="301"/>
        <v>102.95571441543504</v>
      </c>
      <c r="AV790" s="22"/>
      <c r="AX790" s="2">
        <v>39294</v>
      </c>
      <c r="AY790">
        <v>109.94140625</v>
      </c>
      <c r="AZ790" s="22">
        <f>_xll.BDH(AZ$3&amp;" Govt",$A$8,AX790,AX790)</f>
        <v>1.1320000000000001</v>
      </c>
      <c r="BA790">
        <f t="shared" si="302"/>
        <v>97.121383613074201</v>
      </c>
      <c r="BB790" s="2">
        <v>39294</v>
      </c>
      <c r="BC790">
        <v>109.5703125</v>
      </c>
      <c r="BD790" s="22">
        <f>_xll.BDH(BD$3&amp;" Govt",$A$8,BB790,BB790)</f>
        <v>1.1252</v>
      </c>
      <c r="BE790">
        <f t="shared" si="303"/>
        <v>97.378521596160681</v>
      </c>
      <c r="BH790" s="22"/>
      <c r="BJ790" s="2">
        <v>39294</v>
      </c>
      <c r="BK790">
        <v>107.421875</v>
      </c>
      <c r="BL790" s="22">
        <f>_xll.BDH(BL$3&amp;" Govt",$A$8,BJ790,BJ790)</f>
        <v>1.1029800000000001</v>
      </c>
      <c r="BM790">
        <f t="shared" si="304"/>
        <v>97.392405120673075</v>
      </c>
      <c r="BN790" s="2">
        <v>39469</v>
      </c>
      <c r="BO790">
        <v>114.59375</v>
      </c>
      <c r="BP790" s="22">
        <f>_xll.BDH(BP$3&amp;" Govt",$A$8,BN790,BN790)</f>
        <v>1.0986199999999999</v>
      </c>
      <c r="BQ790">
        <f t="shared" si="305"/>
        <v>104.30699422912382</v>
      </c>
      <c r="BR790" s="2">
        <v>39650</v>
      </c>
      <c r="BS790">
        <v>115.5546875</v>
      </c>
      <c r="BT790" s="22">
        <f>_xll.BDH(BT$3&amp;" Govt",$A$8,BR790,BR790)</f>
        <v>1.11043</v>
      </c>
      <c r="BU790">
        <f t="shared" si="306"/>
        <v>104.06300937474671</v>
      </c>
      <c r="BV790" s="2">
        <v>39828</v>
      </c>
      <c r="BW790">
        <v>106.54296875</v>
      </c>
      <c r="BX790" s="22">
        <f>_xll.BDH(BX$3&amp;" Govt",$A$8,BV790,BV790)</f>
        <v>1.0817300000000001</v>
      </c>
      <c r="BY790">
        <f t="shared" si="307"/>
        <v>98.493125595111522</v>
      </c>
      <c r="BZ790" s="2">
        <v>40010</v>
      </c>
      <c r="CA790">
        <v>110.76953125</v>
      </c>
      <c r="CB790" s="22">
        <f>_xll.BDH(CB$3&amp;" Govt",$A$8,BZ790,BZ790)</f>
        <v>1.0573699999999999</v>
      </c>
      <c r="CC790">
        <f t="shared" si="308"/>
        <v>104.75947988878066</v>
      </c>
      <c r="CF790" s="22"/>
      <c r="CJ790" s="22"/>
      <c r="CN790" s="22"/>
      <c r="CR790" s="22"/>
      <c r="CV790" s="22"/>
      <c r="CZ790" s="22"/>
      <c r="DB790" s="2">
        <v>39297</v>
      </c>
      <c r="DC790">
        <v>109.1484375</v>
      </c>
      <c r="DD790" s="22">
        <f>_xll.BDH(DD$3&amp;" Govt",$A$8,DB790,DB790)</f>
        <v>1.1033299999999999</v>
      </c>
      <c r="DE790">
        <f t="shared" si="309"/>
        <v>98.926375155211957</v>
      </c>
      <c r="DF790" s="2">
        <v>39840</v>
      </c>
      <c r="DG790">
        <v>101.1875</v>
      </c>
      <c r="DH790" s="22">
        <f>_xll.BDH(DH$3&amp;" Govt",$A$8,DF790,DF790)</f>
        <v>1.0736399999999999</v>
      </c>
      <c r="DI790">
        <f t="shared" si="310"/>
        <v>94.247140568533226</v>
      </c>
      <c r="DL790" s="22"/>
      <c r="DP790" s="22"/>
    </row>
    <row r="791" spans="4:120" x14ac:dyDescent="0.25">
      <c r="D791" s="2"/>
      <c r="H791" s="22"/>
      <c r="I791" s="14"/>
      <c r="J791" s="2">
        <v>39295</v>
      </c>
      <c r="K791">
        <v>128.46875</v>
      </c>
      <c r="L791" s="22">
        <f>_xll.BDH(L$3&amp;" Govt",$A$8,J791,J791)</f>
        <v>1.2871699999999999</v>
      </c>
      <c r="M791">
        <f t="shared" si="294"/>
        <v>99.807135032668569</v>
      </c>
      <c r="N791" s="2">
        <v>39295</v>
      </c>
      <c r="O791">
        <v>128.51171875</v>
      </c>
      <c r="P791" s="22">
        <f>_xll.BDH(P$3&amp;" Govt",$A$8,N791,N791)</f>
        <v>1.2679800000000001</v>
      </c>
      <c r="Q791">
        <f t="shared" si="295"/>
        <v>101.35153452735847</v>
      </c>
      <c r="R791" s="2">
        <v>39295</v>
      </c>
      <c r="S791">
        <v>128.265625</v>
      </c>
      <c r="T791" s="22">
        <f>_xll.BDH(T$3&amp;" Govt",$A$8,R791,R791)</f>
        <v>1.2359899999999999</v>
      </c>
      <c r="U791">
        <f t="shared" si="296"/>
        <v>103.77561711664335</v>
      </c>
      <c r="V791" s="2">
        <v>39392</v>
      </c>
      <c r="W791">
        <v>108.37890625</v>
      </c>
      <c r="X791" s="22">
        <f>_xll.BDH(X$3&amp;" Govt",$A$8,V791,V791)</f>
        <v>1.0980099999999999</v>
      </c>
      <c r="Y791">
        <f t="shared" si="297"/>
        <v>98.704844445861156</v>
      </c>
      <c r="Z791" s="2">
        <v>39295</v>
      </c>
      <c r="AA791">
        <v>123.33203125</v>
      </c>
      <c r="AB791" s="22">
        <f>_xll.BDH(AB$3&amp;" Govt",$A$8,Z791,Z791)</f>
        <v>1.1948000000000001</v>
      </c>
      <c r="AC791">
        <f t="shared" si="298"/>
        <v>103.22399669400735</v>
      </c>
      <c r="AD791" s="2">
        <v>39932</v>
      </c>
      <c r="AE791">
        <v>109.546875</v>
      </c>
      <c r="AF791" s="22">
        <f>_xll.BDH(AF$3&amp;" Govt",$A$8,AD791,AD791)</f>
        <v>1.0687</v>
      </c>
      <c r="AG791">
        <f t="shared" si="299"/>
        <v>102.50479554599046</v>
      </c>
      <c r="AH791" s="2">
        <v>39295</v>
      </c>
      <c r="AI791">
        <v>121.46484375</v>
      </c>
      <c r="AJ791" s="22">
        <f>_xll.BDH(AJ$3&amp;" Govt",$A$8,AH791,AH791)</f>
        <v>1.1711199999999999</v>
      </c>
      <c r="AK791">
        <f t="shared" si="300"/>
        <v>103.71682129073025</v>
      </c>
      <c r="AN791" s="22"/>
      <c r="AP791" s="2">
        <v>39295</v>
      </c>
      <c r="AQ791">
        <v>118.5625</v>
      </c>
      <c r="AR791" s="22">
        <f>_xll.BDH(AR$3&amp;" Govt",$A$8,AP791,AP791)</f>
        <v>1.15656</v>
      </c>
      <c r="AS791">
        <f t="shared" si="301"/>
        <v>102.51305595905097</v>
      </c>
      <c r="AV791" s="22"/>
      <c r="AX791" s="2">
        <v>39295</v>
      </c>
      <c r="AY791">
        <v>109.45703125</v>
      </c>
      <c r="AZ791" s="22">
        <f>_xll.BDH(AZ$3&amp;" Govt",$A$8,AX791,AX791)</f>
        <v>1.13222</v>
      </c>
      <c r="BA791">
        <f t="shared" si="302"/>
        <v>96.674702133860904</v>
      </c>
      <c r="BB791" s="2">
        <v>39295</v>
      </c>
      <c r="BC791">
        <v>109.0703125</v>
      </c>
      <c r="BD791" s="22">
        <f>_xll.BDH(BD$3&amp;" Govt",$A$8,BB791,BB791)</f>
        <v>1.1254200000000001</v>
      </c>
      <c r="BE791">
        <f t="shared" si="303"/>
        <v>96.915207211529903</v>
      </c>
      <c r="BH791" s="22"/>
      <c r="BJ791" s="2">
        <v>39295</v>
      </c>
      <c r="BK791">
        <v>106.90234375</v>
      </c>
      <c r="BL791" s="22">
        <f>_xll.BDH(BL$3&amp;" Govt",$A$8,BJ791,BJ791)</f>
        <v>1.1032</v>
      </c>
      <c r="BM791">
        <f t="shared" si="304"/>
        <v>96.902051985134165</v>
      </c>
      <c r="BN791" s="2">
        <v>39470</v>
      </c>
      <c r="BO791">
        <v>113.484375</v>
      </c>
      <c r="BP791" s="22">
        <f>_xll.BDH(BP$3&amp;" Govt",$A$8,BN791,BN791)</f>
        <v>1.09883</v>
      </c>
      <c r="BQ791">
        <f t="shared" si="305"/>
        <v>103.27746330187563</v>
      </c>
      <c r="BR791" s="2">
        <v>39651</v>
      </c>
      <c r="BS791">
        <v>114.828125</v>
      </c>
      <c r="BT791" s="22">
        <f>_xll.BDH(BT$3&amp;" Govt",$A$8,BR791,BR791)</f>
        <v>1.11073</v>
      </c>
      <c r="BU791">
        <f t="shared" si="306"/>
        <v>103.38077210483196</v>
      </c>
      <c r="BV791" s="2">
        <v>39829</v>
      </c>
      <c r="BW791">
        <v>106.34765625</v>
      </c>
      <c r="BX791" s="22">
        <f>_xll.BDH(BX$3&amp;" Govt",$A$8,BV791,BV791)</f>
        <v>1.0810599999999999</v>
      </c>
      <c r="BY791">
        <f t="shared" si="307"/>
        <v>98.373500314506146</v>
      </c>
      <c r="BZ791" s="2">
        <v>40011</v>
      </c>
      <c r="CA791">
        <v>110.87109375</v>
      </c>
      <c r="CB791" s="22">
        <f>_xll.BDH(CB$3&amp;" Govt",$A$8,BZ791,BZ791)</f>
        <v>1.0574699999999999</v>
      </c>
      <c r="CC791">
        <f t="shared" si="308"/>
        <v>104.84561618769328</v>
      </c>
      <c r="CF791" s="22"/>
      <c r="CJ791" s="22"/>
      <c r="CN791" s="22"/>
      <c r="CR791" s="22"/>
      <c r="CV791" s="22"/>
      <c r="CZ791" s="22"/>
      <c r="DB791" s="2">
        <v>39300</v>
      </c>
      <c r="DC791">
        <v>108.30078125</v>
      </c>
      <c r="DD791" s="22">
        <f>_xll.BDH(DD$3&amp;" Govt",$A$8,DB791,DB791)</f>
        <v>1.10354</v>
      </c>
      <c r="DE791">
        <f t="shared" si="309"/>
        <v>98.1394251680954</v>
      </c>
      <c r="DF791" s="2">
        <v>39841</v>
      </c>
      <c r="DG791">
        <v>99.65625</v>
      </c>
      <c r="DH791" s="22">
        <f>_xll.BDH(DH$3&amp;" Govt",$A$8,DF791,DF791)</f>
        <v>1.07297</v>
      </c>
      <c r="DI791">
        <f t="shared" si="310"/>
        <v>92.87887825381884</v>
      </c>
      <c r="DL791" s="22"/>
      <c r="DP791" s="22"/>
    </row>
    <row r="792" spans="4:120" x14ac:dyDescent="0.25">
      <c r="D792" s="2"/>
      <c r="H792" s="22"/>
      <c r="I792" s="14"/>
      <c r="J792" s="2">
        <v>39296</v>
      </c>
      <c r="K792">
        <v>128.47265625</v>
      </c>
      <c r="L792" s="22">
        <f>_xll.BDH(L$3&amp;" Govt",$A$8,J792,J792)</f>
        <v>1.28725</v>
      </c>
      <c r="M792">
        <f t="shared" si="294"/>
        <v>99.803966789667896</v>
      </c>
      <c r="N792" s="2">
        <v>39296</v>
      </c>
      <c r="O792">
        <v>128.5546875</v>
      </c>
      <c r="P792" s="22">
        <f>_xll.BDH(P$3&amp;" Govt",$A$8,N792,N792)</f>
        <v>1.26806</v>
      </c>
      <c r="Q792">
        <f t="shared" si="295"/>
        <v>101.37902583473968</v>
      </c>
      <c r="R792" s="2">
        <v>39296</v>
      </c>
      <c r="S792">
        <v>128.328125</v>
      </c>
      <c r="T792" s="22">
        <f>_xll.BDH(T$3&amp;" Govt",$A$8,R792,R792)</f>
        <v>1.23607</v>
      </c>
      <c r="U792">
        <f t="shared" si="296"/>
        <v>103.81946410801977</v>
      </c>
      <c r="V792" s="2">
        <v>39393</v>
      </c>
      <c r="W792">
        <v>108.6484375</v>
      </c>
      <c r="X792" s="22">
        <f>_xll.BDH(X$3&amp;" Govt",$A$8,V792,V792)</f>
        <v>1.0981099999999999</v>
      </c>
      <c r="Y792">
        <f t="shared" si="297"/>
        <v>98.941305971168646</v>
      </c>
      <c r="Z792" s="2">
        <v>39296</v>
      </c>
      <c r="AA792">
        <v>123.390625</v>
      </c>
      <c r="AB792" s="22">
        <f>_xll.BDH(AB$3&amp;" Govt",$A$8,Z792,Z792)</f>
        <v>1.1948699999999999</v>
      </c>
      <c r="AC792">
        <f t="shared" si="298"/>
        <v>103.26698720362886</v>
      </c>
      <c r="AD792" s="2">
        <v>39933</v>
      </c>
      <c r="AE792">
        <v>109.25390625</v>
      </c>
      <c r="AF792" s="22">
        <f>_xll.BDH(AF$3&amp;" Govt",$A$8,AD792,AD792)</f>
        <v>1.0688800000000001</v>
      </c>
      <c r="AG792">
        <f t="shared" si="299"/>
        <v>102.21344421263377</v>
      </c>
      <c r="AH792" s="2">
        <v>39296</v>
      </c>
      <c r="AI792">
        <v>121.5390625</v>
      </c>
      <c r="AJ792" s="22">
        <f>_xll.BDH(AJ$3&amp;" Govt",$A$8,AH792,AH792)</f>
        <v>1.17119</v>
      </c>
      <c r="AK792">
        <f t="shared" si="300"/>
        <v>103.77399269119444</v>
      </c>
      <c r="AN792" s="22"/>
      <c r="AP792" s="2">
        <v>39296</v>
      </c>
      <c r="AQ792">
        <v>118.65234375</v>
      </c>
      <c r="AR792" s="22">
        <f>_xll.BDH(AR$3&amp;" Govt",$A$8,AP792,AP792)</f>
        <v>1.15663</v>
      </c>
      <c r="AS792">
        <f t="shared" si="301"/>
        <v>102.58452897642287</v>
      </c>
      <c r="AV792" s="22"/>
      <c r="AX792" s="2">
        <v>39296</v>
      </c>
      <c r="AY792">
        <v>109.54296875</v>
      </c>
      <c r="AZ792" s="22">
        <f>_xll.BDH(AZ$3&amp;" Govt",$A$8,AX792,AX792)</f>
        <v>1.13229</v>
      </c>
      <c r="BA792">
        <f t="shared" si="302"/>
        <v>96.744622623179566</v>
      </c>
      <c r="BB792" s="2">
        <v>39296</v>
      </c>
      <c r="BC792">
        <v>109.15625</v>
      </c>
      <c r="BD792" s="22">
        <f>_xll.BDH(BD$3&amp;" Govt",$A$8,BB792,BB792)</f>
        <v>1.1254900000000001</v>
      </c>
      <c r="BE792">
        <f t="shared" si="303"/>
        <v>96.985535189117627</v>
      </c>
      <c r="BH792" s="22"/>
      <c r="BJ792" s="2">
        <v>39296</v>
      </c>
      <c r="BK792">
        <v>106.96484375</v>
      </c>
      <c r="BL792" s="22">
        <f>_xll.BDH(BL$3&amp;" Govt",$A$8,BJ792,BJ792)</f>
        <v>1.10327</v>
      </c>
      <c r="BM792">
        <f t="shared" si="304"/>
        <v>96.952553545369682</v>
      </c>
      <c r="BN792" s="2">
        <v>39471</v>
      </c>
      <c r="BO792">
        <v>112.9296875</v>
      </c>
      <c r="BP792" s="22">
        <f>_xll.BDH(BP$3&amp;" Govt",$A$8,BN792,BN792)</f>
        <v>1.09904</v>
      </c>
      <c r="BQ792">
        <f t="shared" si="305"/>
        <v>102.75302764230601</v>
      </c>
      <c r="BR792" s="2">
        <v>39652</v>
      </c>
      <c r="BS792">
        <v>113.89453125</v>
      </c>
      <c r="BT792" s="22">
        <f>_xll.BDH(BT$3&amp;" Govt",$A$8,BR792,BR792)</f>
        <v>1.11103</v>
      </c>
      <c r="BU792">
        <f t="shared" si="306"/>
        <v>102.51256154199257</v>
      </c>
      <c r="BV792" s="2">
        <v>39832</v>
      </c>
      <c r="BW792">
        <v>106.34765625</v>
      </c>
      <c r="BX792" s="22">
        <f>_xll.BDH(BX$3&amp;" Govt",$A$8,BV792,BV792)</f>
        <v>1.07904</v>
      </c>
      <c r="BY792">
        <f t="shared" si="307"/>
        <v>98.557658891236656</v>
      </c>
      <c r="BZ792" s="2">
        <v>40014</v>
      </c>
      <c r="CA792">
        <v>111.515625</v>
      </c>
      <c r="CB792" s="22">
        <f>_xll.BDH(CB$3&amp;" Govt",$A$8,BZ792,BZ792)</f>
        <v>1.0577700000000001</v>
      </c>
      <c r="CC792">
        <f t="shared" si="308"/>
        <v>105.4252105845316</v>
      </c>
      <c r="CF792" s="22"/>
      <c r="CJ792" s="22"/>
      <c r="CN792" s="22"/>
      <c r="CR792" s="22"/>
      <c r="CV792" s="22"/>
      <c r="CZ792" s="22"/>
      <c r="DB792" s="2">
        <v>39301</v>
      </c>
      <c r="DC792">
        <v>108.66015625</v>
      </c>
      <c r="DD792" s="22">
        <f>_xll.BDH(DD$3&amp;" Govt",$A$8,DB792,DB792)</f>
        <v>1.10361</v>
      </c>
      <c r="DE792">
        <f t="shared" si="309"/>
        <v>98.458836228377777</v>
      </c>
      <c r="DF792" s="2">
        <v>39842</v>
      </c>
      <c r="DG792">
        <v>98.76171875</v>
      </c>
      <c r="DH792" s="22">
        <f>_xll.BDH(DH$3&amp;" Govt",$A$8,DF792,DF792)</f>
        <v>1.0723</v>
      </c>
      <c r="DI792">
        <f t="shared" si="310"/>
        <v>92.102693975566538</v>
      </c>
      <c r="DL792" s="22"/>
      <c r="DP792" s="22"/>
    </row>
    <row r="793" spans="4:120" x14ac:dyDescent="0.25">
      <c r="D793" s="2"/>
      <c r="H793" s="22"/>
      <c r="I793" s="14"/>
      <c r="J793" s="2">
        <v>39297</v>
      </c>
      <c r="K793">
        <v>128.57421875</v>
      </c>
      <c r="L793" s="22">
        <f>_xll.BDH(L$3&amp;" Govt",$A$8,J793,J793)</f>
        <v>1.2873299999999999</v>
      </c>
      <c r="M793">
        <f t="shared" si="294"/>
        <v>99.876658471409826</v>
      </c>
      <c r="N793" s="2">
        <v>39297</v>
      </c>
      <c r="O793">
        <v>128.77734375</v>
      </c>
      <c r="P793" s="22">
        <f>_xll.BDH(P$3&amp;" Govt",$A$8,N793,N793)</f>
        <v>1.26814</v>
      </c>
      <c r="Q793">
        <f t="shared" si="295"/>
        <v>101.54820741400792</v>
      </c>
      <c r="R793" s="2">
        <v>39297</v>
      </c>
      <c r="S793">
        <v>128.68359375</v>
      </c>
      <c r="T793" s="22">
        <f>_xll.BDH(T$3&amp;" Govt",$A$8,R793,R793)</f>
        <v>1.23614</v>
      </c>
      <c r="U793">
        <f t="shared" si="296"/>
        <v>104.10114853495558</v>
      </c>
      <c r="V793" s="2">
        <v>39394</v>
      </c>
      <c r="W793">
        <v>108.8515625</v>
      </c>
      <c r="X793" s="22">
        <f>_xll.BDH(X$3&amp;" Govt",$A$8,V793,V793)</f>
        <v>1.0982099999999999</v>
      </c>
      <c r="Y793">
        <f t="shared" si="297"/>
        <v>99.117256717749797</v>
      </c>
      <c r="Z793" s="2">
        <v>39297</v>
      </c>
      <c r="AA793">
        <v>123.76171875</v>
      </c>
      <c r="AB793" s="22">
        <f>_xll.BDH(AB$3&amp;" Govt",$A$8,Z793,Z793)</f>
        <v>1.19495</v>
      </c>
      <c r="AC793">
        <f t="shared" si="298"/>
        <v>103.57062533997238</v>
      </c>
      <c r="AD793" s="2">
        <v>39934</v>
      </c>
      <c r="AE793">
        <v>109.28515625</v>
      </c>
      <c r="AF793" s="22">
        <f>_xll.BDH(AF$3&amp;" Govt",$A$8,AD793,AD793)</f>
        <v>1.0690500000000001</v>
      </c>
      <c r="AG793">
        <f t="shared" si="299"/>
        <v>102.22642182311398</v>
      </c>
      <c r="AH793" s="2">
        <v>39297</v>
      </c>
      <c r="AI793">
        <v>121.9609375</v>
      </c>
      <c r="AJ793" s="22">
        <f>_xll.BDH(AJ$3&amp;" Govt",$A$8,AH793,AH793)</f>
        <v>1.17126</v>
      </c>
      <c r="AK793">
        <f t="shared" si="300"/>
        <v>104.12797969707836</v>
      </c>
      <c r="AN793" s="22"/>
      <c r="AP793" s="2">
        <v>39297</v>
      </c>
      <c r="AQ793">
        <v>119.13671875</v>
      </c>
      <c r="AR793" s="22">
        <f>_xll.BDH(AR$3&amp;" Govt",$A$8,AP793,AP793)</f>
        <v>1.1567000000000001</v>
      </c>
      <c r="AS793">
        <f t="shared" si="301"/>
        <v>102.99707681334831</v>
      </c>
      <c r="AV793" s="22"/>
      <c r="AX793" s="2">
        <v>39297</v>
      </c>
      <c r="AY793">
        <v>109.953125</v>
      </c>
      <c r="AZ793" s="22">
        <f>_xll.BDH(AZ$3&amp;" Govt",$A$8,AX793,AX793)</f>
        <v>1.13236</v>
      </c>
      <c r="BA793">
        <f t="shared" si="302"/>
        <v>97.10085573492529</v>
      </c>
      <c r="BB793" s="2">
        <v>39297</v>
      </c>
      <c r="BC793">
        <v>109.5625</v>
      </c>
      <c r="BD793" s="22">
        <f>_xll.BDH(BD$3&amp;" Govt",$A$8,BB793,BB793)</f>
        <v>1.1255600000000001</v>
      </c>
      <c r="BE793">
        <f t="shared" si="303"/>
        <v>97.340434983474879</v>
      </c>
      <c r="BH793" s="22"/>
      <c r="BJ793" s="2">
        <v>39297</v>
      </c>
      <c r="BK793">
        <v>107.41796875</v>
      </c>
      <c r="BL793" s="22">
        <f>_xll.BDH(BL$3&amp;" Govt",$A$8,BJ793,BJ793)</f>
        <v>1.1033299999999999</v>
      </c>
      <c r="BM793">
        <f t="shared" si="304"/>
        <v>97.3579697370687</v>
      </c>
      <c r="BN793" s="2">
        <v>39472</v>
      </c>
      <c r="BO793">
        <v>114.00390625</v>
      </c>
      <c r="BP793" s="22">
        <f>_xll.BDH(BP$3&amp;" Govt",$A$8,BN793,BN793)</f>
        <v>1.0992500000000001</v>
      </c>
      <c r="BQ793">
        <f t="shared" si="305"/>
        <v>103.71062656356607</v>
      </c>
      <c r="BR793" s="2">
        <v>39653</v>
      </c>
      <c r="BS793">
        <v>114.74609375</v>
      </c>
      <c r="BT793" s="22">
        <f>_xll.BDH(BT$3&amp;" Govt",$A$8,BR793,BR793)</f>
        <v>1.1113299999999999</v>
      </c>
      <c r="BU793">
        <f t="shared" si="306"/>
        <v>103.25114389965178</v>
      </c>
      <c r="BV793" s="2">
        <v>39833</v>
      </c>
      <c r="BW793">
        <v>106.42578125</v>
      </c>
      <c r="BX793" s="22">
        <f>_xll.BDH(BX$3&amp;" Govt",$A$8,BV793,BV793)</f>
        <v>1.07836</v>
      </c>
      <c r="BY793">
        <f t="shared" si="307"/>
        <v>98.692256064765019</v>
      </c>
      <c r="BZ793" s="2">
        <v>40015</v>
      </c>
      <c r="CA793">
        <v>111.74609375</v>
      </c>
      <c r="CB793" s="22">
        <f>_xll.BDH(CB$3&amp;" Govt",$A$8,BZ793,BZ793)</f>
        <v>1.05786</v>
      </c>
      <c r="CC793">
        <f t="shared" si="308"/>
        <v>105.63410446561927</v>
      </c>
      <c r="CF793" s="22"/>
      <c r="CJ793" s="22"/>
      <c r="CN793" s="22"/>
      <c r="CR793" s="22"/>
      <c r="CV793" s="22"/>
      <c r="CZ793" s="22"/>
      <c r="DB793" s="2">
        <v>39302</v>
      </c>
      <c r="DC793">
        <v>107.2421875</v>
      </c>
      <c r="DD793" s="22">
        <f>_xll.BDH(DD$3&amp;" Govt",$A$8,DB793,DB793)</f>
        <v>1.10368</v>
      </c>
      <c r="DE793">
        <f t="shared" si="309"/>
        <v>97.167827178167585</v>
      </c>
      <c r="DF793" s="2">
        <v>39843</v>
      </c>
      <c r="DG793">
        <v>98.8046875</v>
      </c>
      <c r="DH793" s="22">
        <f>_xll.BDH(DH$3&amp;" Govt",$A$8,DF793,DF793)</f>
        <v>1.07162</v>
      </c>
      <c r="DI793">
        <f t="shared" si="310"/>
        <v>92.20123504600511</v>
      </c>
      <c r="DL793" s="22"/>
      <c r="DP793" s="22"/>
    </row>
    <row r="794" spans="4:120" x14ac:dyDescent="0.25">
      <c r="D794" s="2"/>
      <c r="H794" s="22"/>
      <c r="I794" s="14"/>
      <c r="J794" s="2">
        <v>39300</v>
      </c>
      <c r="K794">
        <v>128.453125</v>
      </c>
      <c r="L794" s="22">
        <f>_xll.BDH(L$3&amp;" Govt",$A$8,J794,J794)</f>
        <v>1.2875799999999999</v>
      </c>
      <c r="M794">
        <f t="shared" si="294"/>
        <v>99.763218596126066</v>
      </c>
      <c r="N794" s="2">
        <v>39300</v>
      </c>
      <c r="O794">
        <v>128.51953125</v>
      </c>
      <c r="P794" s="22">
        <f>_xll.BDH(P$3&amp;" Govt",$A$8,N794,N794)</f>
        <v>1.2683800000000001</v>
      </c>
      <c r="Q794">
        <f t="shared" si="295"/>
        <v>101.32573144483514</v>
      </c>
      <c r="R794" s="2">
        <v>39300</v>
      </c>
      <c r="S794">
        <v>128.2421875</v>
      </c>
      <c r="T794" s="22">
        <f>_xll.BDH(T$3&amp;" Govt",$A$8,R794,R794)</f>
        <v>1.23637</v>
      </c>
      <c r="U794">
        <f t="shared" si="296"/>
        <v>103.72476483576924</v>
      </c>
      <c r="V794" s="2">
        <v>39395</v>
      </c>
      <c r="W794">
        <v>109.140625</v>
      </c>
      <c r="X794" s="22">
        <f>_xll.BDH(X$3&amp;" Govt",$A$8,V794,V794)</f>
        <v>1.0983099999999999</v>
      </c>
      <c r="Y794">
        <f t="shared" si="297"/>
        <v>99.371420637160739</v>
      </c>
      <c r="Z794" s="2">
        <v>39300</v>
      </c>
      <c r="AA794">
        <v>123.3359375</v>
      </c>
      <c r="AB794" s="22">
        <f>_xll.BDH(AB$3&amp;" Govt",$A$8,Z794,Z794)</f>
        <v>1.1951700000000001</v>
      </c>
      <c r="AC794">
        <f t="shared" si="298"/>
        <v>103.19530903553469</v>
      </c>
      <c r="AD794" s="2">
        <v>39937</v>
      </c>
      <c r="AE794">
        <v>109.31640625</v>
      </c>
      <c r="AF794" s="22">
        <f>_xll.BDH(AF$3&amp;" Govt",$A$8,AD794,AD794)</f>
        <v>1.06931</v>
      </c>
      <c r="AG794">
        <f t="shared" si="299"/>
        <v>102.2307901824541</v>
      </c>
      <c r="AH794" s="2">
        <v>39300</v>
      </c>
      <c r="AI794">
        <v>121.39453125</v>
      </c>
      <c r="AJ794" s="22">
        <f>_xll.BDH(AJ$3&amp;" Govt",$A$8,AH794,AH794)</f>
        <v>1.1714800000000001</v>
      </c>
      <c r="AK794">
        <f t="shared" si="300"/>
        <v>103.62492850923617</v>
      </c>
      <c r="AN794" s="22"/>
      <c r="AP794" s="2">
        <v>39300</v>
      </c>
      <c r="AQ794">
        <v>118.51953125</v>
      </c>
      <c r="AR794" s="22">
        <f>_xll.BDH(AR$3&amp;" Govt",$A$8,AP794,AP794)</f>
        <v>1.1569199999999999</v>
      </c>
      <c r="AS794">
        <f t="shared" si="301"/>
        <v>102.4440162241123</v>
      </c>
      <c r="AV794" s="22"/>
      <c r="AX794" s="2">
        <v>39300</v>
      </c>
      <c r="AY794">
        <v>109.4140625</v>
      </c>
      <c r="AZ794" s="22">
        <f>_xll.BDH(AZ$3&amp;" Govt",$A$8,AX794,AX794)</f>
        <v>1.1325799999999999</v>
      </c>
      <c r="BA794">
        <f t="shared" si="302"/>
        <v>96.606034452312429</v>
      </c>
      <c r="BB794" s="2">
        <v>39300</v>
      </c>
      <c r="BC794">
        <v>109.046875</v>
      </c>
      <c r="BD794" s="22">
        <f>_xll.BDH(BD$3&amp;" Govt",$A$8,BB794,BB794)</f>
        <v>1.1257699999999999</v>
      </c>
      <c r="BE794">
        <f t="shared" si="303"/>
        <v>96.864257352745241</v>
      </c>
      <c r="BH794" s="22"/>
      <c r="BJ794" s="2">
        <v>39300</v>
      </c>
      <c r="BK794">
        <v>106.9140625</v>
      </c>
      <c r="BL794" s="22">
        <f>_xll.BDH(BL$3&amp;" Govt",$A$8,BJ794,BJ794)</f>
        <v>1.10354</v>
      </c>
      <c r="BM794">
        <f t="shared" si="304"/>
        <v>96.882815756565236</v>
      </c>
      <c r="BN794" s="2">
        <v>39475</v>
      </c>
      <c r="BO794">
        <v>114.06640625</v>
      </c>
      <c r="BP794" s="22">
        <f>_xll.BDH(BP$3&amp;" Govt",$A$8,BN794,BN794)</f>
        <v>1.09988</v>
      </c>
      <c r="BQ794">
        <f t="shared" si="305"/>
        <v>103.70804655962469</v>
      </c>
      <c r="BR794" s="2">
        <v>39654</v>
      </c>
      <c r="BS794">
        <v>114.01953125</v>
      </c>
      <c r="BT794" s="22">
        <f>_xll.BDH(BT$3&amp;" Govt",$A$8,BR794,BR794)</f>
        <v>1.1116299999999999</v>
      </c>
      <c r="BU794">
        <f t="shared" si="306"/>
        <v>102.56967808533416</v>
      </c>
      <c r="BV794" s="2">
        <v>39834</v>
      </c>
      <c r="BW794">
        <v>105.453125</v>
      </c>
      <c r="BX794" s="22">
        <f>_xll.BDH(BX$3&amp;" Govt",$A$8,BV794,BV794)</f>
        <v>1.07769</v>
      </c>
      <c r="BY794">
        <f t="shared" si="307"/>
        <v>97.851074984457497</v>
      </c>
      <c r="BZ794" s="2">
        <v>40016</v>
      </c>
      <c r="CA794">
        <v>111.41796875</v>
      </c>
      <c r="CB794" s="22">
        <f>_xll.BDH(CB$3&amp;" Govt",$A$8,BZ794,BZ794)</f>
        <v>1.05796</v>
      </c>
      <c r="CC794">
        <f t="shared" si="308"/>
        <v>105.31397099134183</v>
      </c>
      <c r="CF794" s="22"/>
      <c r="CJ794" s="22"/>
      <c r="CN794" s="22"/>
      <c r="CR794" s="22"/>
      <c r="CV794" s="22"/>
      <c r="CZ794" s="22"/>
      <c r="DB794" s="2">
        <v>39303</v>
      </c>
      <c r="DC794">
        <v>107.73828125</v>
      </c>
      <c r="DD794" s="22">
        <f>_xll.BDH(DD$3&amp;" Govt",$A$8,DB794,DB794)</f>
        <v>1.10375</v>
      </c>
      <c r="DE794">
        <f t="shared" si="309"/>
        <v>97.611126840317098</v>
      </c>
      <c r="DF794" s="2">
        <v>39846</v>
      </c>
      <c r="DG794">
        <v>100.66015625</v>
      </c>
      <c r="DH794" s="22">
        <f>_xll.BDH(DH$3&amp;" Govt",$A$8,DF794,DF794)</f>
        <v>1.0698799999999999</v>
      </c>
      <c r="DI794">
        <f t="shared" si="310"/>
        <v>94.085464024002704</v>
      </c>
      <c r="DL794" s="22"/>
      <c r="DP794" s="22"/>
    </row>
    <row r="795" spans="4:120" x14ac:dyDescent="0.25">
      <c r="D795" s="2"/>
      <c r="H795" s="22"/>
      <c r="I795" s="14"/>
      <c r="J795" s="2">
        <v>39301</v>
      </c>
      <c r="K795">
        <v>128.39453125</v>
      </c>
      <c r="L795" s="22">
        <f>_xll.BDH(L$3&amp;" Govt",$A$8,J795,J795)</f>
        <v>1.28766</v>
      </c>
      <c r="M795">
        <f t="shared" si="294"/>
        <v>99.711516432909306</v>
      </c>
      <c r="N795" s="2">
        <v>39301</v>
      </c>
      <c r="O795">
        <v>128.5234375</v>
      </c>
      <c r="P795" s="22">
        <f>_xll.BDH(P$3&amp;" Govt",$A$8,N795,N795)</f>
        <v>1.2684599999999999</v>
      </c>
      <c r="Q795">
        <f t="shared" si="295"/>
        <v>101.32242049414251</v>
      </c>
      <c r="R795" s="2">
        <v>39301</v>
      </c>
      <c r="S795">
        <v>128.3046875</v>
      </c>
      <c r="T795" s="22">
        <f>_xll.BDH(T$3&amp;" Govt",$A$8,R795,R795)</f>
        <v>1.23645</v>
      </c>
      <c r="U795">
        <f t="shared" si="296"/>
        <v>103.76860164179708</v>
      </c>
      <c r="V795" s="2">
        <v>39398</v>
      </c>
      <c r="W795">
        <v>109.140625</v>
      </c>
      <c r="X795" s="22">
        <f>_xll.BDH(X$3&amp;" Govt",$A$8,V795,V795)</f>
        <v>1.0986100000000001</v>
      </c>
      <c r="Y795">
        <f t="shared" si="297"/>
        <v>99.344285051110035</v>
      </c>
      <c r="Z795" s="2">
        <v>39301</v>
      </c>
      <c r="AA795">
        <v>123.296875</v>
      </c>
      <c r="AB795" s="22">
        <f>_xll.BDH(AB$3&amp;" Govt",$A$8,Z795,Z795)</f>
        <v>1.1952499999999999</v>
      </c>
      <c r="AC795">
        <f t="shared" si="298"/>
        <v>103.1557205605522</v>
      </c>
      <c r="AD795" s="2">
        <v>39938</v>
      </c>
      <c r="AE795">
        <v>109.33203125</v>
      </c>
      <c r="AF795" s="22">
        <f>_xll.BDH(AF$3&amp;" Govt",$A$8,AD795,AD795)</f>
        <v>1.0693900000000001</v>
      </c>
      <c r="AG795">
        <f t="shared" si="299"/>
        <v>102.23775353238761</v>
      </c>
      <c r="AH795" s="2">
        <v>39301</v>
      </c>
      <c r="AI795">
        <v>121.46484375</v>
      </c>
      <c r="AJ795" s="22">
        <f>_xll.BDH(AJ$3&amp;" Govt",$A$8,AH795,AH795)</f>
        <v>1.1715599999999999</v>
      </c>
      <c r="AK795">
        <f t="shared" si="300"/>
        <v>103.67786861108266</v>
      </c>
      <c r="AN795" s="22"/>
      <c r="AP795" s="2">
        <v>39301</v>
      </c>
      <c r="AQ795">
        <v>118.5703125</v>
      </c>
      <c r="AR795" s="22">
        <f>_xll.BDH(AR$3&amp;" Govt",$A$8,AP795,AP795)</f>
        <v>1.15699</v>
      </c>
      <c r="AS795">
        <f t="shared" si="301"/>
        <v>102.48170900353504</v>
      </c>
      <c r="AV795" s="22"/>
      <c r="AX795" s="2">
        <v>39301</v>
      </c>
      <c r="AY795">
        <v>109.46484375</v>
      </c>
      <c r="AZ795" s="22">
        <f>_xll.BDH(AZ$3&amp;" Govt",$A$8,AX795,AX795)</f>
        <v>1.1326499999999999</v>
      </c>
      <c r="BA795">
        <f t="shared" si="302"/>
        <v>96.644898026751434</v>
      </c>
      <c r="BB795" s="2">
        <v>39301</v>
      </c>
      <c r="BC795">
        <v>109.09765625</v>
      </c>
      <c r="BD795" s="22">
        <f>_xll.BDH(BD$3&amp;" Govt",$A$8,BB795,BB795)</f>
        <v>1.12584</v>
      </c>
      <c r="BE795">
        <f t="shared" si="303"/>
        <v>96.903339950614651</v>
      </c>
      <c r="BH795" s="22"/>
      <c r="BJ795" s="2">
        <v>39301</v>
      </c>
      <c r="BK795">
        <v>106.90625</v>
      </c>
      <c r="BL795" s="22">
        <f>_xll.BDH(BL$3&amp;" Govt",$A$8,BJ795,BJ795)</f>
        <v>1.10361</v>
      </c>
      <c r="BM795">
        <f t="shared" si="304"/>
        <v>96.869591612979221</v>
      </c>
      <c r="BN795" s="2">
        <v>39476</v>
      </c>
      <c r="BO795">
        <v>114.0078125</v>
      </c>
      <c r="BP795" s="22">
        <f>_xll.BDH(BP$3&amp;" Govt",$A$8,BN795,BN795)</f>
        <v>1.10009</v>
      </c>
      <c r="BQ795">
        <f t="shared" si="305"/>
        <v>103.63498668290777</v>
      </c>
      <c r="BR795" s="2">
        <v>39657</v>
      </c>
      <c r="BS795">
        <v>114.890625</v>
      </c>
      <c r="BT795" s="22">
        <f>_xll.BDH(BT$3&amp;" Govt",$A$8,BR795,BR795)</f>
        <v>1.11253</v>
      </c>
      <c r="BU795">
        <f t="shared" si="306"/>
        <v>103.26968710956109</v>
      </c>
      <c r="BV795" s="2">
        <v>39835</v>
      </c>
      <c r="BW795">
        <v>105.30859375</v>
      </c>
      <c r="BX795" s="22">
        <f>_xll.BDH(BX$3&amp;" Govt",$A$8,BV795,BV795)</f>
        <v>1.07701</v>
      </c>
      <c r="BY795">
        <f t="shared" si="307"/>
        <v>97.778659204649912</v>
      </c>
      <c r="BZ795" s="2">
        <v>40017</v>
      </c>
      <c r="CA795">
        <v>111.13671875</v>
      </c>
      <c r="CB795" s="22">
        <f>_xll.BDH(CB$3&amp;" Govt",$A$8,BZ795,BZ795)</f>
        <v>1.05806</v>
      </c>
      <c r="CC795">
        <f t="shared" si="308"/>
        <v>105.0382008109181</v>
      </c>
      <c r="CF795" s="22"/>
      <c r="CJ795" s="22"/>
      <c r="CN795" s="22"/>
      <c r="CR795" s="22"/>
      <c r="CV795" s="22"/>
      <c r="CZ795" s="22"/>
      <c r="DB795" s="2">
        <v>39304</v>
      </c>
      <c r="DC795">
        <v>107.640625</v>
      </c>
      <c r="DD795" s="22">
        <f>_xll.BDH(DD$3&amp;" Govt",$A$8,DB795,DB795)</f>
        <v>1.10382</v>
      </c>
      <c r="DE795">
        <f t="shared" si="309"/>
        <v>97.51646554691888</v>
      </c>
      <c r="DF795" s="2">
        <v>39847</v>
      </c>
      <c r="DG795">
        <v>99.359375</v>
      </c>
      <c r="DH795" s="22">
        <f>_xll.BDH(DH$3&amp;" Govt",$A$8,DF795,DF795)</f>
        <v>1.06948</v>
      </c>
      <c r="DI795">
        <f t="shared" si="310"/>
        <v>92.904378763511247</v>
      </c>
      <c r="DL795" s="22"/>
      <c r="DP795" s="22"/>
    </row>
    <row r="796" spans="4:120" x14ac:dyDescent="0.25">
      <c r="D796" s="2"/>
      <c r="H796" s="22"/>
      <c r="I796" s="14"/>
      <c r="J796" s="2">
        <v>39302</v>
      </c>
      <c r="K796">
        <v>128.39453125</v>
      </c>
      <c r="L796" s="22">
        <f>_xll.BDH(L$3&amp;" Govt",$A$8,J796,J796)</f>
        <v>1.2877399999999999</v>
      </c>
      <c r="M796">
        <f t="shared" si="294"/>
        <v>99.705321920574036</v>
      </c>
      <c r="N796" s="2">
        <v>39302</v>
      </c>
      <c r="O796">
        <v>128.38671875</v>
      </c>
      <c r="P796" s="22">
        <f>_xll.BDH(P$3&amp;" Govt",$A$8,N796,N796)</f>
        <v>1.26854</v>
      </c>
      <c r="Q796">
        <f t="shared" si="295"/>
        <v>101.2082541740899</v>
      </c>
      <c r="R796" s="2">
        <v>39302</v>
      </c>
      <c r="S796">
        <v>128.0546875</v>
      </c>
      <c r="T796" s="22">
        <f>_xll.BDH(T$3&amp;" Govt",$A$8,R796,R796)</f>
        <v>1.2365299999999999</v>
      </c>
      <c r="U796">
        <f t="shared" si="296"/>
        <v>103.55970942880481</v>
      </c>
      <c r="V796" s="2">
        <v>39399</v>
      </c>
      <c r="W796">
        <v>108.70703125</v>
      </c>
      <c r="X796" s="22">
        <f>_xll.BDH(X$3&amp;" Govt",$A$8,V796,V796)</f>
        <v>1.0987100000000001</v>
      </c>
      <c r="Y796">
        <f t="shared" si="297"/>
        <v>98.94060420857187</v>
      </c>
      <c r="Z796" s="2">
        <v>39302</v>
      </c>
      <c r="AA796">
        <v>122.9609375</v>
      </c>
      <c r="AB796" s="22">
        <f>_xll.BDH(AB$3&amp;" Govt",$A$8,Z796,Z796)</f>
        <v>1.1953199999999999</v>
      </c>
      <c r="AC796">
        <f t="shared" si="298"/>
        <v>102.86863559548908</v>
      </c>
      <c r="AD796" s="2">
        <v>39939</v>
      </c>
      <c r="AE796">
        <v>109.3984375</v>
      </c>
      <c r="AF796" s="22">
        <f>_xll.BDH(AF$3&amp;" Govt",$A$8,AD796,AD796)</f>
        <v>1.0694699999999999</v>
      </c>
      <c r="AG796">
        <f t="shared" si="299"/>
        <v>102.29219847214041</v>
      </c>
      <c r="AH796" s="2">
        <v>39302</v>
      </c>
      <c r="AI796">
        <v>121.02734375</v>
      </c>
      <c r="AJ796" s="22">
        <f>_xll.BDH(AJ$3&amp;" Govt",$A$8,AH796,AH796)</f>
        <v>1.1716299999999999</v>
      </c>
      <c r="AK796">
        <f t="shared" si="300"/>
        <v>103.29826289016158</v>
      </c>
      <c r="AN796" s="22"/>
      <c r="AP796" s="2">
        <v>39302</v>
      </c>
      <c r="AQ796">
        <v>118.08203125</v>
      </c>
      <c r="AR796" s="22">
        <f>_xll.BDH(AR$3&amp;" Govt",$A$8,AP796,AP796)</f>
        <v>1.15706</v>
      </c>
      <c r="AS796">
        <f t="shared" si="301"/>
        <v>102.05350738077541</v>
      </c>
      <c r="AV796" s="22"/>
      <c r="AX796" s="2">
        <v>39302</v>
      </c>
      <c r="AY796">
        <v>108.890625</v>
      </c>
      <c r="AZ796" s="22">
        <f>_xll.BDH(AZ$3&amp;" Govt",$A$8,AX796,AX796)</f>
        <v>1.1327199999999999</v>
      </c>
      <c r="BA796">
        <f t="shared" si="302"/>
        <v>96.131987605056864</v>
      </c>
      <c r="BB796" s="2">
        <v>39302</v>
      </c>
      <c r="BC796">
        <v>108.4609375</v>
      </c>
      <c r="BD796" s="22">
        <f>_xll.BDH(BD$3&amp;" Govt",$A$8,BB796,BB796)</f>
        <v>1.12591</v>
      </c>
      <c r="BE796">
        <f t="shared" si="303"/>
        <v>96.331800499151797</v>
      </c>
      <c r="BH796" s="22"/>
      <c r="BJ796" s="2">
        <v>39302</v>
      </c>
      <c r="BK796">
        <v>106.23046875</v>
      </c>
      <c r="BL796" s="22">
        <f>_xll.BDH(BL$3&amp;" Govt",$A$8,BJ796,BJ796)</f>
        <v>1.10368</v>
      </c>
      <c r="BM796">
        <f t="shared" si="304"/>
        <v>96.251149563279213</v>
      </c>
      <c r="BN796" s="2">
        <v>39477</v>
      </c>
      <c r="BO796">
        <v>114.53125</v>
      </c>
      <c r="BP796" s="22">
        <f>_xll.BDH(BP$3&amp;" Govt",$A$8,BN796,BN796)</f>
        <v>1.1003000000000001</v>
      </c>
      <c r="BQ796">
        <f t="shared" si="305"/>
        <v>104.09092974643279</v>
      </c>
      <c r="BR796" s="2">
        <v>39658</v>
      </c>
      <c r="BS796">
        <v>114.28515625</v>
      </c>
      <c r="BT796" s="22">
        <f>_xll.BDH(BT$3&amp;" Govt",$A$8,BR796,BR796)</f>
        <v>1.11283</v>
      </c>
      <c r="BU796">
        <f t="shared" si="306"/>
        <v>102.69776717917382</v>
      </c>
      <c r="BV796" s="2">
        <v>39836</v>
      </c>
      <c r="BW796">
        <v>105.56640625</v>
      </c>
      <c r="BX796" s="22">
        <f>_xll.BDH(BX$3&amp;" Govt",$A$8,BV796,BV796)</f>
        <v>1.0763400000000001</v>
      </c>
      <c r="BY796">
        <f t="shared" si="307"/>
        <v>98.079051461434119</v>
      </c>
      <c r="BZ796" s="2">
        <v>40018</v>
      </c>
      <c r="CA796">
        <v>110.9921875</v>
      </c>
      <c r="CB796" s="22">
        <f>_xll.BDH(CB$3&amp;" Govt",$A$8,BZ796,BZ796)</f>
        <v>1.05816</v>
      </c>
      <c r="CC796">
        <f t="shared" si="308"/>
        <v>104.89168698495502</v>
      </c>
      <c r="CF796" s="22"/>
      <c r="CJ796" s="22"/>
      <c r="CN796" s="22"/>
      <c r="CR796" s="22"/>
      <c r="CV796" s="22"/>
      <c r="CZ796" s="22"/>
      <c r="DB796" s="2">
        <v>39307</v>
      </c>
      <c r="DC796">
        <v>108.03515625</v>
      </c>
      <c r="DD796" s="22">
        <f>_xll.BDH(DD$3&amp;" Govt",$A$8,DB796,DB796)</f>
        <v>1.10402</v>
      </c>
      <c r="DE796">
        <f t="shared" si="309"/>
        <v>97.856158629372658</v>
      </c>
      <c r="DF796" s="2">
        <v>39848</v>
      </c>
      <c r="DG796">
        <v>98.9765625</v>
      </c>
      <c r="DH796" s="22">
        <f>_xll.BDH(DH$3&amp;" Govt",$A$8,DF796,DF796)</f>
        <v>1.0690900000000001</v>
      </c>
      <c r="DI796">
        <f t="shared" si="310"/>
        <v>92.580196709350929</v>
      </c>
      <c r="DL796" s="22"/>
      <c r="DP796" s="22"/>
    </row>
    <row r="797" spans="4:120" x14ac:dyDescent="0.25">
      <c r="D797" s="2"/>
      <c r="H797" s="22"/>
      <c r="I797" s="14"/>
      <c r="J797" s="2">
        <v>39303</v>
      </c>
      <c r="K797">
        <v>128.49609375</v>
      </c>
      <c r="L797" s="22">
        <f>_xll.BDH(L$3&amp;" Govt",$A$8,J797,J797)</f>
        <v>1.28782</v>
      </c>
      <c r="M797">
        <f t="shared" si="294"/>
        <v>99.777992071873399</v>
      </c>
      <c r="N797" s="2">
        <v>39303</v>
      </c>
      <c r="O797">
        <v>128.68359375</v>
      </c>
      <c r="P797" s="22">
        <f>_xll.BDH(P$3&amp;" Govt",$A$8,N797,N797)</f>
        <v>1.2686200000000001</v>
      </c>
      <c r="Q797">
        <f t="shared" si="295"/>
        <v>101.43588604152544</v>
      </c>
      <c r="R797" s="2">
        <v>39303</v>
      </c>
      <c r="S797">
        <v>128.42578125</v>
      </c>
      <c r="T797" s="22">
        <f>_xll.BDH(T$3&amp;" Govt",$A$8,R797,R797)</f>
        <v>1.23661</v>
      </c>
      <c r="U797">
        <f t="shared" si="296"/>
        <v>103.85309940078118</v>
      </c>
      <c r="V797" s="2">
        <v>39400</v>
      </c>
      <c r="W797">
        <v>108.85546875</v>
      </c>
      <c r="X797" s="22">
        <f>_xll.BDH(X$3&amp;" Govt",$A$8,V797,V797)</f>
        <v>1.0988199999999999</v>
      </c>
      <c r="Y797">
        <f t="shared" si="297"/>
        <v>99.065787617626185</v>
      </c>
      <c r="Z797" s="2">
        <v>39303</v>
      </c>
      <c r="AA797">
        <v>123.4296875</v>
      </c>
      <c r="AB797" s="22">
        <f>_xll.BDH(AB$3&amp;" Govt",$A$8,Z797,Z797)</f>
        <v>1.1954</v>
      </c>
      <c r="AC797">
        <f t="shared" si="298"/>
        <v>103.25387945457587</v>
      </c>
      <c r="AD797" s="2">
        <v>39940</v>
      </c>
      <c r="AE797">
        <v>109.48046875</v>
      </c>
      <c r="AF797" s="22">
        <f>_xll.BDH(AF$3&amp;" Govt",$A$8,AD797,AD797)</f>
        <v>1.0695600000000001</v>
      </c>
      <c r="AG797">
        <f t="shared" si="299"/>
        <v>102.36028717416507</v>
      </c>
      <c r="AH797" s="2">
        <v>39303</v>
      </c>
      <c r="AI797">
        <v>121.61328125</v>
      </c>
      <c r="AJ797" s="22">
        <f>_xll.BDH(AJ$3&amp;" Govt",$A$8,AH797,AH797)</f>
        <v>1.1717</v>
      </c>
      <c r="AK797">
        <f t="shared" si="300"/>
        <v>103.79216629683367</v>
      </c>
      <c r="AN797" s="22"/>
      <c r="AP797" s="2">
        <v>39303</v>
      </c>
      <c r="AQ797">
        <v>118.6953125</v>
      </c>
      <c r="AR797" s="22">
        <f>_xll.BDH(AR$3&amp;" Govt",$A$8,AP797,AP797)</f>
        <v>1.1571400000000001</v>
      </c>
      <c r="AS797">
        <f t="shared" si="301"/>
        <v>102.57644926283768</v>
      </c>
      <c r="AV797" s="22"/>
      <c r="AX797" s="2">
        <v>39303</v>
      </c>
      <c r="AY797">
        <v>109.453125</v>
      </c>
      <c r="AZ797" s="22">
        <f>_xll.BDH(AZ$3&amp;" Govt",$A$8,AX797,AX797)</f>
        <v>1.13279</v>
      </c>
      <c r="BA797">
        <f t="shared" si="302"/>
        <v>96.622608780091639</v>
      </c>
      <c r="BB797" s="2">
        <v>39303</v>
      </c>
      <c r="BC797">
        <v>109</v>
      </c>
      <c r="BD797" s="22">
        <f>_xll.BDH(BD$3&amp;" Govt",$A$8,BB797,BB797)</f>
        <v>1.12599</v>
      </c>
      <c r="BE797">
        <f t="shared" si="303"/>
        <v>96.803701631453208</v>
      </c>
      <c r="BH797" s="22"/>
      <c r="BJ797" s="2">
        <v>39303</v>
      </c>
      <c r="BK797">
        <v>106.8125</v>
      </c>
      <c r="BL797" s="22">
        <f>_xll.BDH(BL$3&amp;" Govt",$A$8,BJ797,BJ797)</f>
        <v>1.10375</v>
      </c>
      <c r="BM797">
        <f t="shared" si="304"/>
        <v>96.772366930917329</v>
      </c>
      <c r="BN797" s="2">
        <v>39478</v>
      </c>
      <c r="BO797">
        <v>114.765625</v>
      </c>
      <c r="BP797" s="22">
        <f>_xll.BDH(BP$3&amp;" Govt",$A$8,BN797,BN797)</f>
        <v>1.1005100000000001</v>
      </c>
      <c r="BQ797">
        <f t="shared" si="305"/>
        <v>104.28403649217181</v>
      </c>
      <c r="BR797" s="2">
        <v>39659</v>
      </c>
      <c r="BS797">
        <v>114.49609375</v>
      </c>
      <c r="BT797" s="22">
        <f>_xll.BDH(BT$3&amp;" Govt",$A$8,BR797,BR797)</f>
        <v>1.11313</v>
      </c>
      <c r="BU797">
        <f t="shared" si="306"/>
        <v>102.85958850269061</v>
      </c>
      <c r="BV797" s="2">
        <v>39839</v>
      </c>
      <c r="BW797">
        <v>105.70703125</v>
      </c>
      <c r="BX797" s="22">
        <f>_xll.BDH(BX$3&amp;" Govt",$A$8,BV797,BV797)</f>
        <v>1.0743199999999999</v>
      </c>
      <c r="BY797">
        <f t="shared" si="307"/>
        <v>98.394362247747424</v>
      </c>
      <c r="BZ797" s="2">
        <v>40021</v>
      </c>
      <c r="CA797">
        <v>110.7109375</v>
      </c>
      <c r="CB797" s="22">
        <f>_xll.BDH(CB$3&amp;" Govt",$A$8,BZ797,BZ797)</f>
        <v>1.0584500000000001</v>
      </c>
      <c r="CC797">
        <f t="shared" si="308"/>
        <v>104.5972294392744</v>
      </c>
      <c r="CF797" s="22"/>
      <c r="CJ797" s="22"/>
      <c r="CN797" s="22"/>
      <c r="CR797" s="22"/>
      <c r="CV797" s="22"/>
      <c r="CZ797" s="22"/>
      <c r="DB797" s="2">
        <v>39308</v>
      </c>
      <c r="DC797">
        <v>107.89453125</v>
      </c>
      <c r="DD797" s="22">
        <f>_xll.BDH(DD$3&amp;" Govt",$A$8,DB797,DB797)</f>
        <v>1.10409</v>
      </c>
      <c r="DE797">
        <f t="shared" si="309"/>
        <v>97.722587153221198</v>
      </c>
      <c r="DF797" s="2">
        <v>39849</v>
      </c>
      <c r="DG797">
        <v>99.28125</v>
      </c>
      <c r="DH797" s="22">
        <f>_xll.BDH(DH$3&amp;" Govt",$A$8,DF797,DF797)</f>
        <v>1.0686899999999999</v>
      </c>
      <c r="DI797">
        <f t="shared" si="310"/>
        <v>92.899952278022639</v>
      </c>
      <c r="DL797" s="22"/>
      <c r="DP797" s="22"/>
    </row>
    <row r="798" spans="4:120" x14ac:dyDescent="0.25">
      <c r="D798" s="2"/>
      <c r="H798" s="22"/>
      <c r="I798" s="14"/>
      <c r="J798" s="2">
        <v>39304</v>
      </c>
      <c r="K798">
        <v>128.578125</v>
      </c>
      <c r="L798" s="22">
        <f>_xll.BDH(L$3&amp;" Govt",$A$8,J798,J798)</f>
        <v>1.2879</v>
      </c>
      <c r="M798">
        <f t="shared" si="294"/>
        <v>99.835488003726994</v>
      </c>
      <c r="N798" s="2">
        <v>39304</v>
      </c>
      <c r="O798">
        <v>128.70703125</v>
      </c>
      <c r="P798" s="22">
        <f>_xll.BDH(P$3&amp;" Govt",$A$8,N798,N798)</f>
        <v>1.2686999999999999</v>
      </c>
      <c r="Q798">
        <f t="shared" si="295"/>
        <v>101.44796346654056</v>
      </c>
      <c r="R798" s="2">
        <v>39304</v>
      </c>
      <c r="S798">
        <v>128.33984375</v>
      </c>
      <c r="T798" s="22">
        <f>_xll.BDH(T$3&amp;" Govt",$A$8,R798,R798)</f>
        <v>1.23668</v>
      </c>
      <c r="U798">
        <f t="shared" si="296"/>
        <v>103.77773049616715</v>
      </c>
      <c r="V798" s="2">
        <v>39401</v>
      </c>
      <c r="W798">
        <v>109.14453125</v>
      </c>
      <c r="X798" s="22">
        <f>_xll.BDH(X$3&amp;" Govt",$A$8,V798,V798)</f>
        <v>1.0989199999999999</v>
      </c>
      <c r="Y798">
        <f t="shared" si="297"/>
        <v>99.319815136679665</v>
      </c>
      <c r="Z798" s="2">
        <v>39304</v>
      </c>
      <c r="AA798">
        <v>123.3203125</v>
      </c>
      <c r="AB798" s="22">
        <f>_xll.BDH(AB$3&amp;" Govt",$A$8,Z798,Z798)</f>
        <v>1.19547</v>
      </c>
      <c r="AC798">
        <f t="shared" si="298"/>
        <v>103.15634227542306</v>
      </c>
      <c r="AD798" s="2">
        <v>39941</v>
      </c>
      <c r="AE798">
        <v>109.54296875</v>
      </c>
      <c r="AF798" s="22">
        <f>_xll.BDH(AF$3&amp;" Govt",$A$8,AD798,AD798)</f>
        <v>1.0696399999999999</v>
      </c>
      <c r="AG798">
        <f t="shared" si="299"/>
        <v>102.41106236677761</v>
      </c>
      <c r="AH798" s="2">
        <v>39304</v>
      </c>
      <c r="AI798">
        <v>121.44921875</v>
      </c>
      <c r="AJ798" s="22">
        <f>_xll.BDH(AJ$3&amp;" Govt",$A$8,AH798,AH798)</f>
        <v>1.17178</v>
      </c>
      <c r="AK798">
        <f t="shared" si="300"/>
        <v>103.6450688269129</v>
      </c>
      <c r="AN798" s="22"/>
      <c r="AP798" s="2">
        <v>39304</v>
      </c>
      <c r="AQ798">
        <v>118.546875</v>
      </c>
      <c r="AR798" s="22">
        <f>_xll.BDH(AR$3&amp;" Govt",$A$8,AP798,AP798)</f>
        <v>1.1572100000000001</v>
      </c>
      <c r="AS798">
        <f t="shared" si="301"/>
        <v>102.44197250283008</v>
      </c>
      <c r="AV798" s="22"/>
      <c r="AX798" s="2">
        <v>39304</v>
      </c>
      <c r="AY798">
        <v>109.27734375</v>
      </c>
      <c r="AZ798" s="22">
        <f>_xll.BDH(AZ$3&amp;" Govt",$A$8,AX798,AX798)</f>
        <v>1.13286</v>
      </c>
      <c r="BA798">
        <f t="shared" si="302"/>
        <v>96.461472512049156</v>
      </c>
      <c r="BB798" s="2">
        <v>39304</v>
      </c>
      <c r="BC798">
        <v>108.84375</v>
      </c>
      <c r="BD798" s="22">
        <f>_xll.BDH(BD$3&amp;" Govt",$A$8,BB798,BB798)</f>
        <v>1.1260600000000001</v>
      </c>
      <c r="BE798">
        <f t="shared" si="303"/>
        <v>96.658925812123684</v>
      </c>
      <c r="BH798" s="22"/>
      <c r="BJ798" s="2">
        <v>39304</v>
      </c>
      <c r="BK798">
        <v>106.625</v>
      </c>
      <c r="BL798" s="22">
        <f>_xll.BDH(BL$3&amp;" Govt",$A$8,BJ798,BJ798)</f>
        <v>1.10382</v>
      </c>
      <c r="BM798">
        <f t="shared" si="304"/>
        <v>96.596365349422911</v>
      </c>
      <c r="BN798" s="2">
        <v>39479</v>
      </c>
      <c r="BO798">
        <v>114.51171875</v>
      </c>
      <c r="BP798" s="22">
        <f>_xll.BDH(BP$3&amp;" Govt",$A$8,BN798,BN798)</f>
        <v>1.1007199999999999</v>
      </c>
      <c r="BQ798">
        <f t="shared" si="305"/>
        <v>104.0334678664874</v>
      </c>
      <c r="BR798" s="2">
        <v>39660</v>
      </c>
      <c r="BS798">
        <v>115.03515625</v>
      </c>
      <c r="BT798" s="22">
        <f>_xll.BDH(BT$3&amp;" Govt",$A$8,BR798,BR798)</f>
        <v>1.1134299999999999</v>
      </c>
      <c r="BU798">
        <f t="shared" si="306"/>
        <v>103.31602009106994</v>
      </c>
      <c r="BV798" s="2">
        <v>39840</v>
      </c>
      <c r="BW798">
        <v>106.703125</v>
      </c>
      <c r="BX798" s="22">
        <f>_xll.BDH(BX$3&amp;" Govt",$A$8,BV798,BV798)</f>
        <v>1.0736399999999999</v>
      </c>
      <c r="BY798">
        <f t="shared" si="307"/>
        <v>99.384453820647522</v>
      </c>
      <c r="BZ798" s="2">
        <v>40022</v>
      </c>
      <c r="CA798">
        <v>110.6640625</v>
      </c>
      <c r="CB798" s="22">
        <f>_xll.BDH(CB$3&amp;" Govt",$A$8,BZ798,BZ798)</f>
        <v>1.0585500000000001</v>
      </c>
      <c r="CC798">
        <f t="shared" si="308"/>
        <v>104.54306598649094</v>
      </c>
      <c r="CF798" s="22"/>
      <c r="CJ798" s="22"/>
      <c r="CN798" s="22"/>
      <c r="CR798" s="22"/>
      <c r="CV798" s="22"/>
      <c r="CZ798" s="22"/>
      <c r="DB798" s="2">
        <v>39309</v>
      </c>
      <c r="DC798">
        <v>107.35546875</v>
      </c>
      <c r="DD798" s="22">
        <f>_xll.BDH(DD$3&amp;" Govt",$A$8,DB798,DB798)</f>
        <v>1.10416</v>
      </c>
      <c r="DE798">
        <f t="shared" si="309"/>
        <v>97.228181377698888</v>
      </c>
      <c r="DF798" s="2">
        <v>39850</v>
      </c>
      <c r="DG798">
        <v>99.5546875</v>
      </c>
      <c r="DH798" s="22">
        <f>_xll.BDH(DH$3&amp;" Govt",$A$8,DF798,DF798)</f>
        <v>1.0683</v>
      </c>
      <c r="DI798">
        <f t="shared" si="310"/>
        <v>93.189822615370218</v>
      </c>
      <c r="DL798" s="22"/>
      <c r="DP798" s="22"/>
    </row>
    <row r="799" spans="4:120" x14ac:dyDescent="0.25">
      <c r="D799" s="2"/>
      <c r="H799" s="22"/>
      <c r="I799" s="14"/>
      <c r="J799" s="2">
        <v>39307</v>
      </c>
      <c r="K799">
        <v>128.59765625</v>
      </c>
      <c r="L799" s="22">
        <f>_xll.BDH(L$3&amp;" Govt",$A$8,J799,J799)</f>
        <v>1.2881400000000001</v>
      </c>
      <c r="M799">
        <f t="shared" si="294"/>
        <v>99.832049505488527</v>
      </c>
      <c r="N799" s="2">
        <v>39307</v>
      </c>
      <c r="O799">
        <v>128.75</v>
      </c>
      <c r="P799" s="22">
        <f>_xll.BDH(P$3&amp;" Govt",$A$8,N799,N799)</f>
        <v>1.2689300000000001</v>
      </c>
      <c r="Q799">
        <f t="shared" si="295"/>
        <v>101.46343769947907</v>
      </c>
      <c r="R799" s="2">
        <v>39307</v>
      </c>
      <c r="S799">
        <v>128.4765625</v>
      </c>
      <c r="T799" s="22">
        <f>_xll.BDH(T$3&amp;" Govt",$A$8,R799,R799)</f>
        <v>1.23692</v>
      </c>
      <c r="U799">
        <f t="shared" si="296"/>
        <v>103.86812607120913</v>
      </c>
      <c r="V799" s="2">
        <v>39402</v>
      </c>
      <c r="W799">
        <v>109.18359375</v>
      </c>
      <c r="X799" s="22">
        <f>_xll.BDH(X$3&amp;" Govt",$A$8,V799,V799)</f>
        <v>1.0990199999999999</v>
      </c>
      <c r="Y799">
        <f t="shared" si="297"/>
        <v>99.346321040563424</v>
      </c>
      <c r="Z799" s="2">
        <v>39307</v>
      </c>
      <c r="AA799">
        <v>123.5234375</v>
      </c>
      <c r="AB799" s="22">
        <f>_xll.BDH(AB$3&amp;" Govt",$A$8,Z799,Z799)</f>
        <v>1.1957</v>
      </c>
      <c r="AC799">
        <f t="shared" si="298"/>
        <v>103.30637910847203</v>
      </c>
      <c r="AD799" s="2">
        <v>39944</v>
      </c>
      <c r="AE799">
        <v>109.625</v>
      </c>
      <c r="AF799" s="22">
        <f>_xll.BDH(AF$3&amp;" Govt",$A$8,AD799,AD799)</f>
        <v>1.06989</v>
      </c>
      <c r="AG799">
        <f t="shared" si="299"/>
        <v>102.4638046902018</v>
      </c>
      <c r="AH799" s="2">
        <v>39307</v>
      </c>
      <c r="AI799">
        <v>121.76171875</v>
      </c>
      <c r="AJ799" s="22">
        <f>_xll.BDH(AJ$3&amp;" Govt",$A$8,AH799,AH799)</f>
        <v>1.1719999999999999</v>
      </c>
      <c r="AK799">
        <f t="shared" si="300"/>
        <v>103.89225149317407</v>
      </c>
      <c r="AN799" s="22"/>
      <c r="AP799" s="2">
        <v>39307</v>
      </c>
      <c r="AQ799">
        <v>118.890625</v>
      </c>
      <c r="AR799" s="22">
        <f>_xll.BDH(AR$3&amp;" Govt",$A$8,AP799,AP799)</f>
        <v>1.1574200000000001</v>
      </c>
      <c r="AS799">
        <f t="shared" si="301"/>
        <v>102.72038240223945</v>
      </c>
      <c r="AV799" s="22"/>
      <c r="AX799" s="2">
        <v>39307</v>
      </c>
      <c r="AY799">
        <v>109.609375</v>
      </c>
      <c r="AZ799" s="22">
        <f>_xll.BDH(AZ$3&amp;" Govt",$A$8,AX799,AX799)</f>
        <v>1.13307</v>
      </c>
      <c r="BA799">
        <f t="shared" si="302"/>
        <v>96.736631452602225</v>
      </c>
      <c r="BB799" s="2">
        <v>39307</v>
      </c>
      <c r="BC799">
        <v>109.15625</v>
      </c>
      <c r="BD799" s="22">
        <f>_xll.BDH(BD$3&amp;" Govt",$A$8,BB799,BB799)</f>
        <v>1.1262699999999999</v>
      </c>
      <c r="BE799">
        <f t="shared" si="303"/>
        <v>96.918367709341467</v>
      </c>
      <c r="BH799" s="22"/>
      <c r="BJ799" s="2">
        <v>39307</v>
      </c>
      <c r="BK799">
        <v>106.96484375</v>
      </c>
      <c r="BL799" s="22">
        <f>_xll.BDH(BL$3&amp;" Govt",$A$8,BJ799,BJ799)</f>
        <v>1.10402</v>
      </c>
      <c r="BM799">
        <f t="shared" si="304"/>
        <v>96.886690232061014</v>
      </c>
      <c r="BN799" s="2">
        <v>39482</v>
      </c>
      <c r="BO799">
        <v>114.05078125</v>
      </c>
      <c r="BP799" s="22">
        <f>_xll.BDH(BP$3&amp;" Govt",$A$8,BN799,BN799)</f>
        <v>1.1006400000000001</v>
      </c>
      <c r="BQ799">
        <f t="shared" si="305"/>
        <v>103.62223910633813</v>
      </c>
      <c r="BR799" s="2">
        <v>39661</v>
      </c>
      <c r="BS799">
        <v>115.33984375</v>
      </c>
      <c r="BT799" s="22">
        <f>_xll.BDH(BT$3&amp;" Govt",$A$8,BR799,BR799)</f>
        <v>1.1137299999999999</v>
      </c>
      <c r="BU799">
        <f t="shared" si="306"/>
        <v>103.56176429655304</v>
      </c>
      <c r="BV799" s="2">
        <v>39841</v>
      </c>
      <c r="BW799">
        <v>106.33984375</v>
      </c>
      <c r="BX799" s="22">
        <f>_xll.BDH(BX$3&amp;" Govt",$A$8,BV799,BV799)</f>
        <v>1.07297</v>
      </c>
      <c r="BY799">
        <f t="shared" si="307"/>
        <v>99.107937547182118</v>
      </c>
      <c r="BZ799" s="2">
        <v>40023</v>
      </c>
      <c r="CA799">
        <v>110.46484375</v>
      </c>
      <c r="CB799" s="22">
        <f>_xll.BDH(CB$3&amp;" Govt",$A$8,BZ799,BZ799)</f>
        <v>1.0586500000000001</v>
      </c>
      <c r="CC799">
        <f t="shared" si="308"/>
        <v>104.3450089736929</v>
      </c>
      <c r="CF799" s="22"/>
      <c r="CJ799" s="22"/>
      <c r="CN799" s="22"/>
      <c r="CR799" s="22"/>
      <c r="CV799" s="22"/>
      <c r="CZ799" s="22"/>
      <c r="DB799" s="2">
        <v>39310</v>
      </c>
      <c r="DC799">
        <v>108.1640625</v>
      </c>
      <c r="DD799" s="22">
        <f>_xll.BDH(DD$3&amp;" Govt",$A$8,DB799,DB799)</f>
        <v>1.10423</v>
      </c>
      <c r="DE799">
        <f t="shared" si="309"/>
        <v>97.954287150321946</v>
      </c>
      <c r="DF799" s="2">
        <v>39853</v>
      </c>
      <c r="DG799">
        <v>101.72265625</v>
      </c>
      <c r="DH799" s="22">
        <f>_xll.BDH(DH$3&amp;" Govt",$A$8,DF799,DF799)</f>
        <v>1.06711</v>
      </c>
      <c r="DI799">
        <f t="shared" si="310"/>
        <v>95.325370627208073</v>
      </c>
      <c r="DL799" s="22"/>
      <c r="DP799" s="22"/>
    </row>
    <row r="800" spans="4:120" x14ac:dyDescent="0.25">
      <c r="D800" s="2"/>
      <c r="H800" s="22"/>
      <c r="I800" s="14"/>
      <c r="J800" s="2">
        <v>39308</v>
      </c>
      <c r="K800">
        <v>128.6796875</v>
      </c>
      <c r="L800" s="22">
        <f>_xll.BDH(L$3&amp;" Govt",$A$8,J800,J800)</f>
        <v>1.2882199999999999</v>
      </c>
      <c r="M800">
        <f t="shared" si="294"/>
        <v>99.889527798046927</v>
      </c>
      <c r="N800" s="2">
        <v>39308</v>
      </c>
      <c r="O800">
        <v>128.890625</v>
      </c>
      <c r="P800" s="22">
        <f>_xll.BDH(P$3&amp;" Govt",$A$8,N800,N800)</f>
        <v>1.26901</v>
      </c>
      <c r="Q800">
        <f t="shared" si="295"/>
        <v>101.56785604526364</v>
      </c>
      <c r="R800" s="2">
        <v>39308</v>
      </c>
      <c r="S800">
        <v>128.6328125</v>
      </c>
      <c r="T800" s="22">
        <f>_xll.BDH(T$3&amp;" Govt",$A$8,R800,R800)</f>
        <v>1.23699</v>
      </c>
      <c r="U800">
        <f t="shared" si="296"/>
        <v>103.98856296332225</v>
      </c>
      <c r="V800" s="2">
        <v>39405</v>
      </c>
      <c r="W800">
        <v>109.67578125</v>
      </c>
      <c r="X800" s="22">
        <f>_xll.BDH(X$3&amp;" Govt",$A$8,V800,V800)</f>
        <v>1.0993200000000001</v>
      </c>
      <c r="Y800">
        <f t="shared" si="297"/>
        <v>99.766929783866388</v>
      </c>
      <c r="Z800" s="2">
        <v>39308</v>
      </c>
      <c r="AA800">
        <v>123.69140625</v>
      </c>
      <c r="AB800" s="22">
        <f>_xll.BDH(AB$3&amp;" Govt",$A$8,Z800,Z800)</f>
        <v>1.19577</v>
      </c>
      <c r="AC800">
        <f t="shared" si="298"/>
        <v>103.44080069745854</v>
      </c>
      <c r="AD800" s="2">
        <v>39945</v>
      </c>
      <c r="AE800">
        <v>109.640625</v>
      </c>
      <c r="AF800" s="22">
        <f>_xll.BDH(AF$3&amp;" Govt",$A$8,AD800,AD800)</f>
        <v>1.0699799999999999</v>
      </c>
      <c r="AG800">
        <f t="shared" si="299"/>
        <v>102.46978915493749</v>
      </c>
      <c r="AH800" s="2">
        <v>39308</v>
      </c>
      <c r="AI800">
        <v>121.9609375</v>
      </c>
      <c r="AJ800" s="22">
        <f>_xll.BDH(AJ$3&amp;" Govt",$A$8,AH800,AH800)</f>
        <v>1.1720699999999999</v>
      </c>
      <c r="AK800">
        <f t="shared" si="300"/>
        <v>104.0560184118696</v>
      </c>
      <c r="AN800" s="22"/>
      <c r="AP800" s="2">
        <v>39308</v>
      </c>
      <c r="AQ800">
        <v>119.140625</v>
      </c>
      <c r="AR800" s="22">
        <f>_xll.BDH(AR$3&amp;" Govt",$A$8,AP800,AP800)</f>
        <v>1.1575</v>
      </c>
      <c r="AS800">
        <f t="shared" si="301"/>
        <v>102.9292656587473</v>
      </c>
      <c r="AV800" s="22"/>
      <c r="AX800" s="2">
        <v>39308</v>
      </c>
      <c r="AY800">
        <v>109.81640625</v>
      </c>
      <c r="AZ800" s="22">
        <f>_xll.BDH(AZ$3&amp;" Govt",$A$8,AX800,AX800)</f>
        <v>1.13314</v>
      </c>
      <c r="BA800">
        <f t="shared" si="302"/>
        <v>96.913361323402228</v>
      </c>
      <c r="BB800" s="2">
        <v>39308</v>
      </c>
      <c r="BC800">
        <v>109.3828125</v>
      </c>
      <c r="BD800" s="22">
        <f>_xll.BDH(BD$3&amp;" Govt",$A$8,BB800,BB800)</f>
        <v>1.1263399999999999</v>
      </c>
      <c r="BE800">
        <f t="shared" si="303"/>
        <v>97.113493705275502</v>
      </c>
      <c r="BH800" s="22"/>
      <c r="BJ800" s="2">
        <v>39308</v>
      </c>
      <c r="BK800">
        <v>107.1875</v>
      </c>
      <c r="BL800" s="22">
        <f>_xll.BDH(BL$3&amp;" Govt",$A$8,BJ800,BJ800)</f>
        <v>1.10409</v>
      </c>
      <c r="BM800">
        <f t="shared" si="304"/>
        <v>97.082212500792508</v>
      </c>
      <c r="BN800" s="2">
        <v>39483</v>
      </c>
      <c r="BO800">
        <v>114.51953125</v>
      </c>
      <c r="BP800" s="22">
        <f>_xll.BDH(BP$3&amp;" Govt",$A$8,BN800,BN800)</f>
        <v>1.1006199999999999</v>
      </c>
      <c r="BQ800">
        <f t="shared" si="305"/>
        <v>104.05001839872072</v>
      </c>
      <c r="BR800" s="2">
        <v>39664</v>
      </c>
      <c r="BS800">
        <v>115.0703125</v>
      </c>
      <c r="BT800" s="22">
        <f>_xll.BDH(BT$3&amp;" Govt",$A$8,BR800,BR800)</f>
        <v>1.1148199999999999</v>
      </c>
      <c r="BU800">
        <f t="shared" si="306"/>
        <v>103.21873710554171</v>
      </c>
      <c r="BV800" s="2">
        <v>39842</v>
      </c>
      <c r="BW800">
        <v>105.79296875</v>
      </c>
      <c r="BX800" s="22">
        <f>_xll.BDH(BX$3&amp;" Govt",$A$8,BV800,BV800)</f>
        <v>1.0723</v>
      </c>
      <c r="BY800">
        <f t="shared" si="307"/>
        <v>98.659860813205256</v>
      </c>
      <c r="BZ800" s="2">
        <v>40024</v>
      </c>
      <c r="CA800">
        <v>111.01171875</v>
      </c>
      <c r="CB800" s="22">
        <f>_xll.BDH(CB$3&amp;" Govt",$A$8,BZ800,BZ800)</f>
        <v>1.0587500000000001</v>
      </c>
      <c r="CC800">
        <f t="shared" si="308"/>
        <v>104.85168240850058</v>
      </c>
      <c r="CF800" s="22"/>
      <c r="CJ800" s="22"/>
      <c r="CN800" s="22"/>
      <c r="CR800" s="22"/>
      <c r="CV800" s="22"/>
      <c r="CZ800" s="22"/>
      <c r="DB800" s="2">
        <v>39311</v>
      </c>
      <c r="DC800">
        <v>108.7578125</v>
      </c>
      <c r="DD800" s="22">
        <f>_xll.BDH(DD$3&amp;" Govt",$A$8,DB800,DB800)</f>
        <v>1.1043000000000001</v>
      </c>
      <c r="DE800">
        <f t="shared" si="309"/>
        <v>98.485748890699981</v>
      </c>
      <c r="DF800" s="2">
        <v>39854</v>
      </c>
      <c r="DG800">
        <v>102.57421875</v>
      </c>
      <c r="DH800" s="22">
        <f>_xll.BDH(DH$3&amp;" Govt",$A$8,DF800,DF800)</f>
        <v>1.06671</v>
      </c>
      <c r="DI800">
        <f t="shared" si="310"/>
        <v>96.159423601541178</v>
      </c>
      <c r="DL800" s="22"/>
      <c r="DP800" s="22"/>
    </row>
    <row r="801" spans="4:120" x14ac:dyDescent="0.25">
      <c r="D801" s="2"/>
      <c r="H801" s="22"/>
      <c r="I801" s="14"/>
      <c r="J801" s="2">
        <v>39309</v>
      </c>
      <c r="K801">
        <v>128.7421875</v>
      </c>
      <c r="L801" s="22">
        <f>_xll.BDH(L$3&amp;" Govt",$A$8,J801,J801)</f>
        <v>1.2883</v>
      </c>
      <c r="M801">
        <f t="shared" si="294"/>
        <v>99.931838469300629</v>
      </c>
      <c r="N801" s="2">
        <v>39309</v>
      </c>
      <c r="O801">
        <v>129.01171875</v>
      </c>
      <c r="P801" s="22">
        <f>_xll.BDH(P$3&amp;" Govt",$A$8,N801,N801)</f>
        <v>1.2690900000000001</v>
      </c>
      <c r="Q801">
        <f t="shared" si="295"/>
        <v>101.65687126208543</v>
      </c>
      <c r="R801" s="2">
        <v>39309</v>
      </c>
      <c r="S801">
        <v>128.79296875</v>
      </c>
      <c r="T801" s="22">
        <f>_xll.BDH(T$3&amp;" Govt",$A$8,R801,R801)</f>
        <v>1.2370700000000001</v>
      </c>
      <c r="U801">
        <f t="shared" si="296"/>
        <v>104.11130231110607</v>
      </c>
      <c r="V801" s="2">
        <v>39406</v>
      </c>
      <c r="W801">
        <v>109.7734375</v>
      </c>
      <c r="X801" s="22">
        <f>_xll.BDH(X$3&amp;" Govt",$A$8,V801,V801)</f>
        <v>1.0994200000000001</v>
      </c>
      <c r="Y801">
        <f t="shared" si="297"/>
        <v>99.846680522457291</v>
      </c>
      <c r="Z801" s="2">
        <v>39309</v>
      </c>
      <c r="AA801">
        <v>123.8984375</v>
      </c>
      <c r="AB801" s="22">
        <f>_xll.BDH(AB$3&amp;" Govt",$A$8,Z801,Z801)</f>
        <v>1.19584</v>
      </c>
      <c r="AC801">
        <f t="shared" si="298"/>
        <v>103.6078718724913</v>
      </c>
      <c r="AD801" s="2">
        <v>39946</v>
      </c>
      <c r="AE801">
        <v>109.58984375</v>
      </c>
      <c r="AF801" s="22">
        <f>_xll.BDH(AF$3&amp;" Govt",$A$8,AD801,AD801)</f>
        <v>1.07006</v>
      </c>
      <c r="AG801">
        <f t="shared" si="299"/>
        <v>102.41467184083136</v>
      </c>
      <c r="AH801" s="2">
        <v>39309</v>
      </c>
      <c r="AI801">
        <v>122.1640625</v>
      </c>
      <c r="AJ801" s="22">
        <f>_xll.BDH(AJ$3&amp;" Govt",$A$8,AH801,AH801)</f>
        <v>1.17214</v>
      </c>
      <c r="AK801">
        <f t="shared" si="300"/>
        <v>104.22309835002645</v>
      </c>
      <c r="AN801" s="22"/>
      <c r="AP801" s="2">
        <v>39309</v>
      </c>
      <c r="AQ801">
        <v>119.3203125</v>
      </c>
      <c r="AR801" s="22">
        <f>_xll.BDH(AR$3&amp;" Govt",$A$8,AP801,AP801)</f>
        <v>1.15757</v>
      </c>
      <c r="AS801">
        <f t="shared" si="301"/>
        <v>103.07826956469155</v>
      </c>
      <c r="AV801" s="22"/>
      <c r="AX801" s="2">
        <v>39309</v>
      </c>
      <c r="AY801">
        <v>109.98828125</v>
      </c>
      <c r="AZ801" s="22">
        <f>_xll.BDH(AZ$3&amp;" Govt",$A$8,AX801,AX801)</f>
        <v>1.1332100000000001</v>
      </c>
      <c r="BA801">
        <f t="shared" si="302"/>
        <v>97.059045763803709</v>
      </c>
      <c r="BB801" s="2">
        <v>39309</v>
      </c>
      <c r="BC801">
        <v>109.4453125</v>
      </c>
      <c r="BD801" s="22">
        <f>_xll.BDH(BD$3&amp;" Govt",$A$8,BB801,BB801)</f>
        <v>1.1264099999999999</v>
      </c>
      <c r="BE801">
        <f t="shared" si="303"/>
        <v>97.162944664908878</v>
      </c>
      <c r="BH801" s="22"/>
      <c r="BJ801" s="2">
        <v>39309</v>
      </c>
      <c r="BK801">
        <v>107.26953125</v>
      </c>
      <c r="BL801" s="22">
        <f>_xll.BDH(BL$3&amp;" Govt",$A$8,BJ801,BJ801)</f>
        <v>1.10416</v>
      </c>
      <c r="BM801">
        <f t="shared" si="304"/>
        <v>97.150350719098682</v>
      </c>
      <c r="BN801" s="2">
        <v>39484</v>
      </c>
      <c r="BO801">
        <v>114.3984375</v>
      </c>
      <c r="BP801" s="22">
        <f>_xll.BDH(BP$3&amp;" Govt",$A$8,BN801,BN801)</f>
        <v>1.10059</v>
      </c>
      <c r="BQ801">
        <f t="shared" si="305"/>
        <v>103.94282839204428</v>
      </c>
      <c r="BR801" s="2">
        <v>39665</v>
      </c>
      <c r="BS801">
        <v>114.20703125</v>
      </c>
      <c r="BT801" s="22">
        <f>_xll.BDH(BT$3&amp;" Govt",$A$8,BR801,BR801)</f>
        <v>1.1151800000000001</v>
      </c>
      <c r="BU801">
        <f t="shared" si="306"/>
        <v>102.41129795190014</v>
      </c>
      <c r="BV801" s="2">
        <v>39843</v>
      </c>
      <c r="BW801">
        <v>106.359375</v>
      </c>
      <c r="BX801" s="22">
        <f>_xll.BDH(BX$3&amp;" Govt",$A$8,BV801,BV801)</f>
        <v>1.07162</v>
      </c>
      <c r="BY801">
        <f t="shared" si="307"/>
        <v>99.251017151602241</v>
      </c>
      <c r="BZ801" s="2">
        <v>40025</v>
      </c>
      <c r="CA801">
        <v>111.40234375</v>
      </c>
      <c r="CB801" s="22">
        <f>_xll.BDH(CB$3&amp;" Govt",$A$8,BZ801,BZ801)</f>
        <v>1.0588500000000001</v>
      </c>
      <c r="CC801">
        <f t="shared" si="308"/>
        <v>105.21069438541814</v>
      </c>
      <c r="CF801" s="22"/>
      <c r="CJ801" s="22"/>
      <c r="CN801" s="22"/>
      <c r="CR801" s="22"/>
      <c r="CV801" s="22"/>
      <c r="CZ801" s="22"/>
      <c r="DB801" s="2">
        <v>39314</v>
      </c>
      <c r="DC801">
        <v>108.68359375</v>
      </c>
      <c r="DD801" s="22">
        <f>_xll.BDH(DD$3&amp;" Govt",$A$8,DB801,DB801)</f>
        <v>1.1045100000000001</v>
      </c>
      <c r="DE801">
        <f t="shared" si="309"/>
        <v>98.399827751672674</v>
      </c>
      <c r="DF801" s="2">
        <v>39855</v>
      </c>
      <c r="DG801">
        <v>102.328125</v>
      </c>
      <c r="DH801" s="22">
        <f>_xll.BDH(DH$3&amp;" Govt",$A$8,DF801,DF801)</f>
        <v>1.0663199999999999</v>
      </c>
      <c r="DI801">
        <f t="shared" si="310"/>
        <v>95.963805424262887</v>
      </c>
      <c r="DL801" s="22"/>
      <c r="DP801" s="22"/>
    </row>
    <row r="802" spans="4:120" x14ac:dyDescent="0.25">
      <c r="D802" s="2"/>
      <c r="H802" s="22"/>
      <c r="I802" s="14"/>
      <c r="J802" s="2">
        <v>39310</v>
      </c>
      <c r="K802">
        <v>128.72265625</v>
      </c>
      <c r="L802" s="22">
        <f>_xll.BDH(L$3&amp;" Govt",$A$8,J802,J802)</f>
        <v>1.2883800000000001</v>
      </c>
      <c r="M802">
        <f t="shared" si="294"/>
        <v>99.910473812074073</v>
      </c>
      <c r="N802" s="2">
        <v>39310</v>
      </c>
      <c r="O802">
        <v>129.0703125</v>
      </c>
      <c r="P802" s="22">
        <f>_xll.BDH(P$3&amp;" Govt",$A$8,N802,N802)</f>
        <v>1.2691699999999999</v>
      </c>
      <c r="Q802">
        <f t="shared" si="295"/>
        <v>101.69663047503487</v>
      </c>
      <c r="R802" s="2">
        <v>39310</v>
      </c>
      <c r="S802">
        <v>128.890625</v>
      </c>
      <c r="T802" s="22">
        <f>_xll.BDH(T$3&amp;" Govt",$A$8,R802,R802)</f>
        <v>1.23715</v>
      </c>
      <c r="U802">
        <f t="shared" si="296"/>
        <v>104.18350644626763</v>
      </c>
      <c r="V802" s="2">
        <v>39407</v>
      </c>
      <c r="W802">
        <v>110.125</v>
      </c>
      <c r="X802" s="22">
        <f>_xll.BDH(X$3&amp;" Govt",$A$8,V802,V802)</f>
        <v>1.0995200000000001</v>
      </c>
      <c r="Y802">
        <f t="shared" si="297"/>
        <v>100.15734138533178</v>
      </c>
      <c r="Z802" s="2">
        <v>39310</v>
      </c>
      <c r="AA802">
        <v>124.06640625</v>
      </c>
      <c r="AB802" s="22">
        <f>_xll.BDH(AB$3&amp;" Govt",$A$8,Z802,Z802)</f>
        <v>1.1959200000000001</v>
      </c>
      <c r="AC802">
        <f t="shared" si="298"/>
        <v>103.74139260987356</v>
      </c>
      <c r="AD802" s="2">
        <v>39947</v>
      </c>
      <c r="AE802">
        <v>109.640625</v>
      </c>
      <c r="AF802" s="22">
        <f>_xll.BDH(AF$3&amp;" Govt",$A$8,AD802,AD802)</f>
        <v>1.0701400000000001</v>
      </c>
      <c r="AG802">
        <f t="shared" si="299"/>
        <v>102.45446857420524</v>
      </c>
      <c r="AH802" s="2">
        <v>39310</v>
      </c>
      <c r="AI802">
        <v>122.41796875</v>
      </c>
      <c r="AJ802" s="22">
        <f>_xll.BDH(AJ$3&amp;" Govt",$A$8,AH802,AH802)</f>
        <v>1.17222</v>
      </c>
      <c r="AK802">
        <f t="shared" si="300"/>
        <v>104.43258837931445</v>
      </c>
      <c r="AN802" s="22"/>
      <c r="AP802" s="2">
        <v>39310</v>
      </c>
      <c r="AQ802">
        <v>119.5546875</v>
      </c>
      <c r="AR802" s="22">
        <f>_xll.BDH(AR$3&amp;" Govt",$A$8,AP802,AP802)</f>
        <v>1.15764</v>
      </c>
      <c r="AS802">
        <f t="shared" si="301"/>
        <v>103.27449595729242</v>
      </c>
      <c r="AV802" s="22"/>
      <c r="AX802" s="2">
        <v>39310</v>
      </c>
      <c r="AY802">
        <v>110.21484375</v>
      </c>
      <c r="AZ802" s="22">
        <f>_xll.BDH(AZ$3&amp;" Govt",$A$8,AX802,AX802)</f>
        <v>1.1332800000000001</v>
      </c>
      <c r="BA802">
        <f t="shared" si="302"/>
        <v>97.252968154383737</v>
      </c>
      <c r="BB802" s="2">
        <v>39310</v>
      </c>
      <c r="BC802">
        <v>109.72265625</v>
      </c>
      <c r="BD802" s="22">
        <f>_xll.BDH(BD$3&amp;" Govt",$A$8,BB802,BB802)</f>
        <v>1.1264799999999999</v>
      </c>
      <c r="BE802">
        <f t="shared" si="303"/>
        <v>97.403110796463324</v>
      </c>
      <c r="BH802" s="22"/>
      <c r="BJ802" s="2">
        <v>39310</v>
      </c>
      <c r="BK802">
        <v>107.55859375</v>
      </c>
      <c r="BL802" s="22">
        <f>_xll.BDH(BL$3&amp;" Govt",$A$8,BJ802,BJ802)</f>
        <v>1.10423</v>
      </c>
      <c r="BM802">
        <f t="shared" si="304"/>
        <v>97.405969544388398</v>
      </c>
      <c r="BN802" s="2">
        <v>39485</v>
      </c>
      <c r="BO802">
        <v>113.45703125</v>
      </c>
      <c r="BP802" s="22">
        <f>_xll.BDH(BP$3&amp;" Govt",$A$8,BN802,BN802)</f>
        <v>1.10057</v>
      </c>
      <c r="BQ802">
        <f t="shared" si="305"/>
        <v>103.08933666191155</v>
      </c>
      <c r="BR802" s="2">
        <v>39666</v>
      </c>
      <c r="BS802">
        <v>113.953125</v>
      </c>
      <c r="BT802" s="22">
        <f>_xll.BDH(BT$3&amp;" Govt",$A$8,BR802,BR802)</f>
        <v>1.11554</v>
      </c>
      <c r="BU802">
        <f t="shared" si="306"/>
        <v>102.15064004876562</v>
      </c>
      <c r="BV802" s="2">
        <v>39846</v>
      </c>
      <c r="BW802">
        <v>106.94140625</v>
      </c>
      <c r="BX802" s="22">
        <f>_xll.BDH(BX$3&amp;" Govt",$A$8,BV802,BV802)</f>
        <v>1.0698799999999999</v>
      </c>
      <c r="BY802">
        <f t="shared" si="307"/>
        <v>99.956449555090302</v>
      </c>
      <c r="BZ802" s="2">
        <v>40028</v>
      </c>
      <c r="CA802">
        <v>110.99609375</v>
      </c>
      <c r="CB802" s="22">
        <f>_xll.BDH(CB$3&amp;" Govt",$A$8,BZ802,BZ802)</f>
        <v>1.0595300000000001</v>
      </c>
      <c r="CC802">
        <f t="shared" si="308"/>
        <v>104.75974606665218</v>
      </c>
      <c r="CF802" s="22"/>
      <c r="CJ802" s="22"/>
      <c r="CN802" s="22"/>
      <c r="CR802" s="22"/>
      <c r="CV802" s="22"/>
      <c r="CZ802" s="22"/>
      <c r="DB802" s="2">
        <v>39315</v>
      </c>
      <c r="DC802">
        <v>109.44140625</v>
      </c>
      <c r="DD802" s="22">
        <f>_xll.BDH(DD$3&amp;" Govt",$A$8,DB802,DB802)</f>
        <v>1.1045799999999999</v>
      </c>
      <c r="DE802">
        <f t="shared" si="309"/>
        <v>99.079655842039514</v>
      </c>
      <c r="DF802" s="2">
        <v>39856</v>
      </c>
      <c r="DG802">
        <v>102.4296875</v>
      </c>
      <c r="DH802" s="22">
        <f>_xll.BDH(DH$3&amp;" Govt",$A$8,DF802,DF802)</f>
        <v>1.06592</v>
      </c>
      <c r="DI802">
        <f t="shared" si="310"/>
        <v>96.095098600270191</v>
      </c>
      <c r="DL802" s="22"/>
      <c r="DP802" s="22"/>
    </row>
    <row r="803" spans="4:120" x14ac:dyDescent="0.25">
      <c r="D803" s="2"/>
      <c r="H803" s="22"/>
      <c r="I803" s="14"/>
      <c r="J803" s="2">
        <v>39311</v>
      </c>
      <c r="K803">
        <v>128.84375</v>
      </c>
      <c r="L803" s="22">
        <f>_xll.BDH(L$3&amp;" Govt",$A$8,J803,J803)</f>
        <v>1.2884599999999999</v>
      </c>
      <c r="M803">
        <f t="shared" si="294"/>
        <v>99.998253729258195</v>
      </c>
      <c r="N803" s="2">
        <v>39311</v>
      </c>
      <c r="O803">
        <v>129.21484375</v>
      </c>
      <c r="P803" s="22">
        <f>_xll.BDH(P$3&amp;" Govt",$A$8,N803,N803)</f>
        <v>1.26925</v>
      </c>
      <c r="Q803">
        <f t="shared" si="295"/>
        <v>101.8040919834548</v>
      </c>
      <c r="R803" s="2">
        <v>39311</v>
      </c>
      <c r="S803">
        <v>129.0546875</v>
      </c>
      <c r="T803" s="22">
        <f>_xll.BDH(T$3&amp;" Govt",$A$8,R803,R803)</f>
        <v>1.23722</v>
      </c>
      <c r="U803">
        <f t="shared" si="296"/>
        <v>104.31021766541116</v>
      </c>
      <c r="V803" s="2">
        <v>39408</v>
      </c>
      <c r="W803">
        <v>110.125</v>
      </c>
      <c r="X803" s="22">
        <f>_xll.BDH(X$3&amp;" Govt",$A$8,V803,V803)</f>
        <v>1.09962</v>
      </c>
      <c r="Y803">
        <f t="shared" si="297"/>
        <v>100.14823302595441</v>
      </c>
      <c r="Z803" s="2">
        <v>39311</v>
      </c>
      <c r="AA803">
        <v>124.19921875</v>
      </c>
      <c r="AB803" s="22">
        <f>_xll.BDH(AB$3&amp;" Govt",$A$8,Z803,Z803)</f>
        <v>1.1959900000000001</v>
      </c>
      <c r="AC803">
        <f t="shared" si="298"/>
        <v>103.84636890776677</v>
      </c>
      <c r="AD803" s="2">
        <v>39948</v>
      </c>
      <c r="AE803">
        <v>109.6171875</v>
      </c>
      <c r="AF803" s="22">
        <f>_xll.BDH(AF$3&amp;" Govt",$A$8,AD803,AD803)</f>
        <v>1.07023</v>
      </c>
      <c r="AG803">
        <f t="shared" si="299"/>
        <v>102.42395326238285</v>
      </c>
      <c r="AH803" s="2">
        <v>39311</v>
      </c>
      <c r="AI803">
        <v>122.6015625</v>
      </c>
      <c r="AJ803" s="22">
        <f>_xll.BDH(AJ$3&amp;" Govt",$A$8,AH803,AH803)</f>
        <v>1.1722900000000001</v>
      </c>
      <c r="AK803">
        <f t="shared" si="300"/>
        <v>104.58296368645983</v>
      </c>
      <c r="AN803" s="22"/>
      <c r="AP803" s="2">
        <v>39311</v>
      </c>
      <c r="AQ803">
        <v>119.8046875</v>
      </c>
      <c r="AR803" s="22">
        <f>_xll.BDH(AR$3&amp;" Govt",$A$8,AP803,AP803)</f>
        <v>1.15771</v>
      </c>
      <c r="AS803">
        <f t="shared" si="301"/>
        <v>103.48419509203514</v>
      </c>
      <c r="AV803" s="22"/>
      <c r="AX803" s="2">
        <v>39311</v>
      </c>
      <c r="AY803">
        <v>110.4296875</v>
      </c>
      <c r="AZ803" s="22">
        <f>_xll.BDH(AZ$3&amp;" Govt",$A$8,AX803,AX803)</f>
        <v>1.1333500000000001</v>
      </c>
      <c r="BA803">
        <f t="shared" si="302"/>
        <v>97.436526668725449</v>
      </c>
      <c r="BB803" s="2">
        <v>39311</v>
      </c>
      <c r="BC803">
        <v>109.9375</v>
      </c>
      <c r="BD803" s="22">
        <f>_xll.BDH(BD$3&amp;" Govt",$A$8,BB803,BB803)</f>
        <v>1.1265499999999999</v>
      </c>
      <c r="BE803">
        <f t="shared" si="303"/>
        <v>97.587767964138308</v>
      </c>
      <c r="BH803" s="22"/>
      <c r="BJ803" s="2">
        <v>39311</v>
      </c>
      <c r="BK803">
        <v>107.6796875</v>
      </c>
      <c r="BL803" s="22">
        <f>_xll.BDH(BL$3&amp;" Govt",$A$8,BJ803,BJ803)</f>
        <v>1.1043000000000001</v>
      </c>
      <c r="BM803">
        <f t="shared" si="304"/>
        <v>97.509451688852664</v>
      </c>
      <c r="BN803" s="2">
        <v>39486</v>
      </c>
      <c r="BO803">
        <v>114.44140625</v>
      </c>
      <c r="BP803" s="22">
        <f>_xll.BDH(BP$3&amp;" Govt",$A$8,BN803,BN803)</f>
        <v>1.1005400000000001</v>
      </c>
      <c r="BQ803">
        <f t="shared" si="305"/>
        <v>103.98659408108746</v>
      </c>
      <c r="BR803" s="2">
        <v>39667</v>
      </c>
      <c r="BS803">
        <v>114.921875</v>
      </c>
      <c r="BT803" s="22">
        <f>_xll.BDH(BT$3&amp;" Govt",$A$8,BR803,BR803)</f>
        <v>1.11591</v>
      </c>
      <c r="BU803">
        <f t="shared" si="306"/>
        <v>102.98489573531916</v>
      </c>
      <c r="BV803" s="2">
        <v>39847</v>
      </c>
      <c r="BW803">
        <v>106.5078125</v>
      </c>
      <c r="BX803" s="22">
        <f>_xll.BDH(BX$3&amp;" Govt",$A$8,BV803,BV803)</f>
        <v>1.06948</v>
      </c>
      <c r="BY803">
        <f t="shared" si="307"/>
        <v>99.588409787934324</v>
      </c>
      <c r="BZ803" s="2">
        <v>40029</v>
      </c>
      <c r="CA803">
        <v>110.96875</v>
      </c>
      <c r="CB803" s="22">
        <f>_xll.BDH(CB$3&amp;" Govt",$A$8,BZ803,BZ803)</f>
        <v>1.05983</v>
      </c>
      <c r="CC803">
        <f t="shared" si="308"/>
        <v>104.7042921978053</v>
      </c>
      <c r="CF803" s="22"/>
      <c r="CJ803" s="22"/>
      <c r="CN803" s="22"/>
      <c r="CR803" s="22"/>
      <c r="CV803" s="22"/>
      <c r="CZ803" s="22"/>
      <c r="DB803" s="2">
        <v>39316</v>
      </c>
      <c r="DC803">
        <v>109.07421875</v>
      </c>
      <c r="DD803" s="22">
        <f>_xll.BDH(DD$3&amp;" Govt",$A$8,DB803,DB803)</f>
        <v>1.1046400000000001</v>
      </c>
      <c r="DE803">
        <f t="shared" si="309"/>
        <v>98.741869523102537</v>
      </c>
      <c r="DF803" s="2">
        <v>39857</v>
      </c>
      <c r="DG803">
        <v>100.60546875</v>
      </c>
      <c r="DH803" s="22">
        <f>_xll.BDH(DH$3&amp;" Govt",$A$8,DF803,DF803)</f>
        <v>1.0655300000000001</v>
      </c>
      <c r="DI803">
        <f t="shared" si="310"/>
        <v>94.418241391607921</v>
      </c>
      <c r="DL803" s="22"/>
      <c r="DP803" s="22"/>
    </row>
    <row r="804" spans="4:120" x14ac:dyDescent="0.25">
      <c r="D804" s="2"/>
      <c r="H804" s="22"/>
      <c r="I804" s="14"/>
      <c r="J804" s="2">
        <v>39314</v>
      </c>
      <c r="K804">
        <v>128.8828125</v>
      </c>
      <c r="L804" s="22">
        <f>_xll.BDH(L$3&amp;" Govt",$A$8,J804,J804)</f>
        <v>1.2887</v>
      </c>
      <c r="M804">
        <f t="shared" si="294"/>
        <v>100.00994218980368</v>
      </c>
      <c r="N804" s="2">
        <v>39314</v>
      </c>
      <c r="O804">
        <v>129.23828125</v>
      </c>
      <c r="P804" s="22">
        <f>_xll.BDH(P$3&amp;" Govt",$A$8,N804,N804)</f>
        <v>1.26949</v>
      </c>
      <c r="Q804">
        <f t="shared" si="295"/>
        <v>101.80330782440193</v>
      </c>
      <c r="R804" s="2">
        <v>39314</v>
      </c>
      <c r="S804">
        <v>129.1171875</v>
      </c>
      <c r="T804" s="22">
        <f>_xll.BDH(T$3&amp;" Govt",$A$8,R804,R804)</f>
        <v>1.23746</v>
      </c>
      <c r="U804">
        <f t="shared" si="296"/>
        <v>104.34049383414413</v>
      </c>
      <c r="V804" s="2">
        <v>39409</v>
      </c>
      <c r="W804">
        <v>110.09765625</v>
      </c>
      <c r="X804" s="22">
        <f>_xll.BDH(X$3&amp;" Govt",$A$8,V804,V804)</f>
        <v>1.09972</v>
      </c>
      <c r="Y804">
        <f t="shared" si="297"/>
        <v>100.11426203942821</v>
      </c>
      <c r="Z804" s="2">
        <v>39314</v>
      </c>
      <c r="AA804">
        <v>124.25390625</v>
      </c>
      <c r="AB804" s="22">
        <f>_xll.BDH(AB$3&amp;" Govt",$A$8,Z804,Z804)</f>
        <v>1.1962200000000001</v>
      </c>
      <c r="AC804">
        <f t="shared" si="298"/>
        <v>103.87211905000751</v>
      </c>
      <c r="AD804" s="2">
        <v>39951</v>
      </c>
      <c r="AE804">
        <v>109.68359375</v>
      </c>
      <c r="AF804" s="22">
        <f>_xll.BDH(AF$3&amp;" Govt",$A$8,AD804,AD804)</f>
        <v>1.0704800000000001</v>
      </c>
      <c r="AG804">
        <f t="shared" si="299"/>
        <v>102.46206725020551</v>
      </c>
      <c r="AH804" s="2">
        <v>39314</v>
      </c>
      <c r="AI804">
        <v>122.75</v>
      </c>
      <c r="AJ804" s="22">
        <f>_xll.BDH(AJ$3&amp;" Govt",$A$8,AH804,AH804)</f>
        <v>1.1725099999999999</v>
      </c>
      <c r="AK804">
        <f t="shared" si="300"/>
        <v>104.68993867856138</v>
      </c>
      <c r="AN804" s="22"/>
      <c r="AP804" s="2">
        <v>39314</v>
      </c>
      <c r="AQ804">
        <v>119.89453125</v>
      </c>
      <c r="AR804" s="22">
        <f>_xll.BDH(AR$3&amp;" Govt",$A$8,AP804,AP804)</f>
        <v>1.1579299999999999</v>
      </c>
      <c r="AS804">
        <f t="shared" si="301"/>
        <v>103.5421236603249</v>
      </c>
      <c r="AV804" s="22"/>
      <c r="AX804" s="2">
        <v>39314</v>
      </c>
      <c r="AY804">
        <v>110.56640625</v>
      </c>
      <c r="AZ804" s="22">
        <f>_xll.BDH(AZ$3&amp;" Govt",$A$8,AX804,AX804)</f>
        <v>1.13357</v>
      </c>
      <c r="BA804">
        <f t="shared" si="302"/>
        <v>97.53822547350407</v>
      </c>
      <c r="BB804" s="2">
        <v>39314</v>
      </c>
      <c r="BC804">
        <v>110.0234375</v>
      </c>
      <c r="BD804" s="22">
        <f>_xll.BDH(BD$3&amp;" Govt",$A$8,BB804,BB804)</f>
        <v>1.12676</v>
      </c>
      <c r="BE804">
        <f t="shared" si="303"/>
        <v>97.645849604174799</v>
      </c>
      <c r="BH804" s="22"/>
      <c r="BJ804" s="2">
        <v>39314</v>
      </c>
      <c r="BK804">
        <v>107.8828125</v>
      </c>
      <c r="BL804" s="22">
        <f>_xll.BDH(BL$3&amp;" Govt",$A$8,BJ804,BJ804)</f>
        <v>1.1045100000000001</v>
      </c>
      <c r="BM804">
        <f t="shared" si="304"/>
        <v>97.674817339815831</v>
      </c>
      <c r="BN804" s="2">
        <v>39489</v>
      </c>
      <c r="BO804">
        <v>114.7734375</v>
      </c>
      <c r="BP804" s="22">
        <f>_xll.BDH(BP$3&amp;" Govt",$A$8,BN804,BN804)</f>
        <v>1.10046</v>
      </c>
      <c r="BQ804">
        <f t="shared" si="305"/>
        <v>104.29587399814623</v>
      </c>
      <c r="BR804" s="2">
        <v>39668</v>
      </c>
      <c r="BS804">
        <v>114.78515625</v>
      </c>
      <c r="BT804" s="22">
        <f>_xll.BDH(BT$3&amp;" Govt",$A$8,BR804,BR804)</f>
        <v>1.1162700000000001</v>
      </c>
      <c r="BU804">
        <f t="shared" si="306"/>
        <v>102.82920462791259</v>
      </c>
      <c r="BV804" s="2">
        <v>39848</v>
      </c>
      <c r="BW804">
        <v>106.08984375</v>
      </c>
      <c r="BX804" s="22">
        <f>_xll.BDH(BX$3&amp;" Govt",$A$8,BV804,BV804)</f>
        <v>1.0690900000000001</v>
      </c>
      <c r="BY804">
        <f t="shared" si="307"/>
        <v>99.233781767671559</v>
      </c>
      <c r="BZ804" s="2">
        <v>40030</v>
      </c>
      <c r="CA804">
        <v>110.8046875</v>
      </c>
      <c r="CB804" s="22">
        <f>_xll.BDH(CB$3&amp;" Govt",$A$8,BZ804,BZ804)</f>
        <v>1.06012</v>
      </c>
      <c r="CC804">
        <f t="shared" si="308"/>
        <v>104.52089150284874</v>
      </c>
      <c r="CF804" s="22"/>
      <c r="CJ804" s="22"/>
      <c r="CN804" s="22"/>
      <c r="CR804" s="22"/>
      <c r="CV804" s="22"/>
      <c r="CZ804" s="22"/>
      <c r="DB804" s="2">
        <v>39317</v>
      </c>
      <c r="DC804">
        <v>109.50390625</v>
      </c>
      <c r="DD804" s="22">
        <f>_xll.BDH(DD$3&amp;" Govt",$A$8,DB804,DB804)</f>
        <v>1.1047100000000001</v>
      </c>
      <c r="DE804">
        <f t="shared" si="309"/>
        <v>99.124572285939294</v>
      </c>
      <c r="DF804" s="2">
        <v>39860</v>
      </c>
      <c r="DG804">
        <v>100.60546875</v>
      </c>
      <c r="DH804" s="22">
        <f>_xll.BDH(DH$3&amp;" Govt",$A$8,DF804,DF804)</f>
        <v>1.0643400000000001</v>
      </c>
      <c r="DI804">
        <f t="shared" si="310"/>
        <v>94.523807007159363</v>
      </c>
      <c r="DL804" s="22"/>
      <c r="DP804" s="22"/>
    </row>
    <row r="805" spans="4:120" x14ac:dyDescent="0.25">
      <c r="D805" s="2"/>
      <c r="H805" s="22"/>
      <c r="I805" s="14"/>
      <c r="J805" s="2">
        <v>39315</v>
      </c>
      <c r="K805">
        <v>128.92578125</v>
      </c>
      <c r="L805" s="22">
        <f>_xll.BDH(L$3&amp;" Govt",$A$8,J805,J805)</f>
        <v>1.28878</v>
      </c>
      <c r="M805">
        <f t="shared" si="294"/>
        <v>100.03707479166343</v>
      </c>
      <c r="N805" s="2">
        <v>39315</v>
      </c>
      <c r="O805">
        <v>129.37890625</v>
      </c>
      <c r="P805" s="22">
        <f>_xll.BDH(P$3&amp;" Govt",$A$8,N805,N805)</f>
        <v>1.2695699999999999</v>
      </c>
      <c r="Q805">
        <f t="shared" si="295"/>
        <v>101.90765869546382</v>
      </c>
      <c r="R805" s="2">
        <v>39315</v>
      </c>
      <c r="S805">
        <v>129.234375</v>
      </c>
      <c r="T805" s="22">
        <f>_xll.BDH(T$3&amp;" Govt",$A$8,R805,R805)</f>
        <v>1.23753</v>
      </c>
      <c r="U805">
        <f t="shared" si="296"/>
        <v>104.42928656274999</v>
      </c>
      <c r="V805" s="2">
        <v>39412</v>
      </c>
      <c r="W805">
        <v>110.5390625</v>
      </c>
      <c r="X805" s="22">
        <f>_xll.BDH(X$3&amp;" Govt",$A$8,V805,V805)</f>
        <v>1.1000300000000001</v>
      </c>
      <c r="Y805">
        <f t="shared" si="297"/>
        <v>100.48731625501122</v>
      </c>
      <c r="Z805" s="2">
        <v>39315</v>
      </c>
      <c r="AA805">
        <v>124.42578125</v>
      </c>
      <c r="AB805" s="22">
        <f>_xll.BDH(AB$3&amp;" Govt",$A$8,Z805,Z805)</f>
        <v>1.1962900000000001</v>
      </c>
      <c r="AC805">
        <f t="shared" si="298"/>
        <v>104.00971440871361</v>
      </c>
      <c r="AD805" s="2">
        <v>39952</v>
      </c>
      <c r="AE805">
        <v>109.93359375</v>
      </c>
      <c r="AF805" s="22">
        <f>_xll.BDH(AF$3&amp;" Govt",$A$8,AD805,AD805)</f>
        <v>1.07056</v>
      </c>
      <c r="AG805">
        <f t="shared" si="299"/>
        <v>102.68793318450157</v>
      </c>
      <c r="AH805" s="2">
        <v>39315</v>
      </c>
      <c r="AI805">
        <v>122.8984375</v>
      </c>
      <c r="AJ805" s="22">
        <f>_xll.BDH(AJ$3&amp;" Govt",$A$8,AH805,AH805)</f>
        <v>1.17258</v>
      </c>
      <c r="AK805">
        <f t="shared" si="300"/>
        <v>104.81027946920466</v>
      </c>
      <c r="AN805" s="22"/>
      <c r="AP805" s="2">
        <v>39315</v>
      </c>
      <c r="AQ805">
        <v>120.1484375</v>
      </c>
      <c r="AR805" s="22">
        <f>_xll.BDH(AR$3&amp;" Govt",$A$8,AP805,AP805)</f>
        <v>1.1579999999999999</v>
      </c>
      <c r="AS805">
        <f t="shared" si="301"/>
        <v>103.75512737478412</v>
      </c>
      <c r="AV805" s="22"/>
      <c r="AX805" s="2">
        <v>39315</v>
      </c>
      <c r="AY805">
        <v>110.79296875</v>
      </c>
      <c r="AZ805" s="22">
        <f>_xll.BDH(AZ$3&amp;" Govt",$A$8,AX805,AX805)</f>
        <v>1.13364</v>
      </c>
      <c r="BA805">
        <f t="shared" si="302"/>
        <v>97.732056693482946</v>
      </c>
      <c r="BB805" s="2">
        <v>39315</v>
      </c>
      <c r="BC805">
        <v>110.2109375</v>
      </c>
      <c r="BD805" s="22">
        <f>_xll.BDH(BD$3&amp;" Govt",$A$8,BB805,BB805)</f>
        <v>1.12683</v>
      </c>
      <c r="BE805">
        <f t="shared" si="303"/>
        <v>97.806179725424414</v>
      </c>
      <c r="BH805" s="22"/>
      <c r="BJ805" s="2">
        <v>39315</v>
      </c>
      <c r="BK805">
        <v>108.1015625</v>
      </c>
      <c r="BL805" s="22">
        <f>_xll.BDH(BL$3&amp;" Govt",$A$8,BJ805,BJ805)</f>
        <v>1.1045799999999999</v>
      </c>
      <c r="BM805">
        <f t="shared" si="304"/>
        <v>97.866666515779769</v>
      </c>
      <c r="BN805" s="2">
        <v>39490</v>
      </c>
      <c r="BO805">
        <v>114.53515625</v>
      </c>
      <c r="BP805" s="22">
        <f>_xll.BDH(BP$3&amp;" Govt",$A$8,BN805,BN805)</f>
        <v>1.1004400000000001</v>
      </c>
      <c r="BQ805">
        <f t="shared" si="305"/>
        <v>104.08123682345243</v>
      </c>
      <c r="BR805" s="2">
        <v>39671</v>
      </c>
      <c r="BS805">
        <v>114.09765625</v>
      </c>
      <c r="BT805" s="22">
        <f>_xll.BDH(BT$3&amp;" Govt",$A$8,BR805,BR805)</f>
        <v>1.1173500000000001</v>
      </c>
      <c r="BU805">
        <f t="shared" si="306"/>
        <v>102.11451760862755</v>
      </c>
      <c r="BV805" s="2">
        <v>39849</v>
      </c>
      <c r="BW805">
        <v>106.0234375</v>
      </c>
      <c r="BX805" s="22">
        <f>_xll.BDH(BX$3&amp;" Govt",$A$8,BV805,BV805)</f>
        <v>1.0686899999999999</v>
      </c>
      <c r="BY805">
        <f t="shared" si="307"/>
        <v>99.208785990324614</v>
      </c>
      <c r="BZ805" s="2">
        <v>40031</v>
      </c>
      <c r="CA805">
        <v>110.546875</v>
      </c>
      <c r="CB805" s="22">
        <f>_xll.BDH(CB$3&amp;" Govt",$A$8,BZ805,BZ805)</f>
        <v>1.0604100000000001</v>
      </c>
      <c r="CC805">
        <f t="shared" si="308"/>
        <v>104.24918192020067</v>
      </c>
      <c r="CF805" s="22"/>
      <c r="CJ805" s="22"/>
      <c r="CN805" s="22"/>
      <c r="CR805" s="22"/>
      <c r="CV805" s="22"/>
      <c r="CZ805" s="22"/>
      <c r="DB805" s="2">
        <v>39318</v>
      </c>
      <c r="DC805">
        <v>109.8203125</v>
      </c>
      <c r="DD805" s="22">
        <f>_xll.BDH(DD$3&amp;" Govt",$A$8,DB805,DB805)</f>
        <v>1.1047800000000001</v>
      </c>
      <c r="DE805">
        <f t="shared" si="309"/>
        <v>99.404689168884289</v>
      </c>
      <c r="DF805" s="2">
        <v>39861</v>
      </c>
      <c r="DG805">
        <v>102.6484375</v>
      </c>
      <c r="DH805" s="22">
        <f>_xll.BDH(DH$3&amp;" Govt",$A$8,DF805,DF805)</f>
        <v>1.06395</v>
      </c>
      <c r="DI805">
        <f t="shared" si="310"/>
        <v>96.478629164904376</v>
      </c>
      <c r="DL805" s="22"/>
      <c r="DP805" s="22"/>
    </row>
    <row r="806" spans="4:120" x14ac:dyDescent="0.25">
      <c r="D806" s="2"/>
      <c r="H806" s="22"/>
      <c r="I806" s="14"/>
      <c r="J806" s="2">
        <v>39316</v>
      </c>
      <c r="K806">
        <v>128.98828125</v>
      </c>
      <c r="L806" s="22">
        <f>_xll.BDH(L$3&amp;" Govt",$A$8,J806,J806)</f>
        <v>1.2888600000000001</v>
      </c>
      <c r="M806">
        <f t="shared" si="294"/>
        <v>100.07935792095338</v>
      </c>
      <c r="N806" s="2">
        <v>39316</v>
      </c>
      <c r="O806">
        <v>129.19921875</v>
      </c>
      <c r="P806" s="22">
        <f>_xll.BDH(P$3&amp;" Govt",$A$8,N806,N806)</f>
        <v>1.2696499999999999</v>
      </c>
      <c r="Q806">
        <f t="shared" si="295"/>
        <v>101.75971232229355</v>
      </c>
      <c r="R806" s="2">
        <v>39316</v>
      </c>
      <c r="S806">
        <v>128.9296875</v>
      </c>
      <c r="T806" s="22">
        <f>_xll.BDH(T$3&amp;" Govt",$A$8,R806,R806)</f>
        <v>1.2376100000000001</v>
      </c>
      <c r="U806">
        <f t="shared" si="296"/>
        <v>104.17634594096685</v>
      </c>
      <c r="V806" s="2">
        <v>39413</v>
      </c>
      <c r="W806">
        <v>110.01953125</v>
      </c>
      <c r="X806" s="22">
        <f>_xll.BDH(X$3&amp;" Govt",$A$8,V806,V806)</f>
        <v>1.1001300000000001</v>
      </c>
      <c r="Y806">
        <f t="shared" si="297"/>
        <v>100.00593679837837</v>
      </c>
      <c r="Z806" s="2">
        <v>39316</v>
      </c>
      <c r="AA806">
        <v>124.05078125</v>
      </c>
      <c r="AB806" s="22">
        <f>_xll.BDH(AB$3&amp;" Govt",$A$8,Z806,Z806)</f>
        <v>1.1963699999999999</v>
      </c>
      <c r="AC806">
        <f t="shared" si="298"/>
        <v>103.68931120807109</v>
      </c>
      <c r="AD806" s="2">
        <v>39953</v>
      </c>
      <c r="AE806">
        <v>110.21875</v>
      </c>
      <c r="AF806" s="22">
        <f>_xll.BDH(AF$3&amp;" Govt",$A$8,AD806,AD806)</f>
        <v>1.0706500000000001</v>
      </c>
      <c r="AG806">
        <f t="shared" si="299"/>
        <v>102.94564049876243</v>
      </c>
      <c r="AH806" s="2">
        <v>39316</v>
      </c>
      <c r="AI806">
        <v>122.45703125</v>
      </c>
      <c r="AJ806" s="22">
        <f>_xll.BDH(AJ$3&amp;" Govt",$A$8,AH806,AH806)</f>
        <v>1.17266</v>
      </c>
      <c r="AK806">
        <f t="shared" si="300"/>
        <v>104.4267146913854</v>
      </c>
      <c r="AN806" s="22"/>
      <c r="AP806" s="2">
        <v>39316</v>
      </c>
      <c r="AQ806">
        <v>119.62109375</v>
      </c>
      <c r="AR806" s="22">
        <f>_xll.BDH(AR$3&amp;" Govt",$A$8,AP806,AP806)</f>
        <v>1.15808</v>
      </c>
      <c r="AS806">
        <f t="shared" si="301"/>
        <v>103.29259960451782</v>
      </c>
      <c r="AV806" s="22"/>
      <c r="AX806" s="2">
        <v>39316</v>
      </c>
      <c r="AY806">
        <v>110.37890625</v>
      </c>
      <c r="AZ806" s="22">
        <f>_xll.BDH(AZ$3&amp;" Govt",$A$8,AX806,AX806)</f>
        <v>1.13371</v>
      </c>
      <c r="BA806">
        <f t="shared" si="302"/>
        <v>97.360794427146274</v>
      </c>
      <c r="BB806" s="2">
        <v>39316</v>
      </c>
      <c r="BC806">
        <v>109.87109375</v>
      </c>
      <c r="BD806" s="22">
        <f>_xll.BDH(BD$3&amp;" Govt",$A$8,BB806,BB806)</f>
        <v>1.1269</v>
      </c>
      <c r="BE806">
        <f t="shared" si="303"/>
        <v>97.498530260005325</v>
      </c>
      <c r="BH806" s="22"/>
      <c r="BJ806" s="2">
        <v>39316</v>
      </c>
      <c r="BK806">
        <v>107.75390625</v>
      </c>
      <c r="BL806" s="22">
        <f>_xll.BDH(BL$3&amp;" Govt",$A$8,BJ806,BJ806)</f>
        <v>1.1046400000000001</v>
      </c>
      <c r="BM806">
        <f t="shared" si="304"/>
        <v>97.546627181706256</v>
      </c>
      <c r="BN806" s="2">
        <v>39491</v>
      </c>
      <c r="BO806">
        <v>113.8671875</v>
      </c>
      <c r="BP806" s="22">
        <f>_xll.BDH(BP$3&amp;" Govt",$A$8,BN806,BN806)</f>
        <v>1.1004100000000001</v>
      </c>
      <c r="BQ806">
        <f t="shared" si="305"/>
        <v>103.47705627902326</v>
      </c>
      <c r="BR806" s="2">
        <v>39672</v>
      </c>
      <c r="BS806">
        <v>114.8046875</v>
      </c>
      <c r="BT806" s="22">
        <f>_xll.BDH(BT$3&amp;" Govt",$A$8,BR806,BR806)</f>
        <v>1.11772</v>
      </c>
      <c r="BU806">
        <f t="shared" si="306"/>
        <v>102.71328015961063</v>
      </c>
      <c r="BV806" s="2">
        <v>39850</v>
      </c>
      <c r="BW806">
        <v>106.2265625</v>
      </c>
      <c r="BX806" s="22">
        <f>_xll.BDH(BX$3&amp;" Govt",$A$8,BV806,BV806)</f>
        <v>1.0683</v>
      </c>
      <c r="BY806">
        <f t="shared" si="307"/>
        <v>99.435142282130485</v>
      </c>
      <c r="BZ806" s="2">
        <v>40032</v>
      </c>
      <c r="CA806">
        <v>110.67578125</v>
      </c>
      <c r="CB806" s="22">
        <f>_xll.BDH(CB$3&amp;" Govt",$A$8,BZ806,BZ806)</f>
        <v>1.06071</v>
      </c>
      <c r="CC806">
        <f t="shared" si="308"/>
        <v>104.34122545276277</v>
      </c>
      <c r="CF806" s="22"/>
      <c r="CJ806" s="22"/>
      <c r="CN806" s="22"/>
      <c r="CR806" s="22"/>
      <c r="CV806" s="22"/>
      <c r="CZ806" s="22"/>
      <c r="DB806" s="2">
        <v>39321</v>
      </c>
      <c r="DC806">
        <v>109.8515625</v>
      </c>
      <c r="DD806" s="22">
        <f>_xll.BDH(DD$3&amp;" Govt",$A$8,DB806,DB806)</f>
        <v>1.1049899999999999</v>
      </c>
      <c r="DE806">
        <f t="shared" si="309"/>
        <v>99.414078407949404</v>
      </c>
      <c r="DF806" s="2">
        <v>39862</v>
      </c>
      <c r="DG806">
        <v>101.98828125</v>
      </c>
      <c r="DH806" s="22">
        <f>_xll.BDH(DH$3&amp;" Govt",$A$8,DF806,DF806)</f>
        <v>1.06355</v>
      </c>
      <c r="DI806">
        <f t="shared" si="310"/>
        <v>95.894204550796857</v>
      </c>
      <c r="DL806" s="22"/>
      <c r="DP806" s="22"/>
    </row>
    <row r="807" spans="4:120" x14ac:dyDescent="0.25">
      <c r="D807" s="2"/>
      <c r="H807" s="22"/>
      <c r="I807" s="14"/>
      <c r="J807" s="2">
        <v>39317</v>
      </c>
      <c r="K807">
        <v>128.96875</v>
      </c>
      <c r="L807" s="22">
        <f>_xll.BDH(L$3&amp;" Govt",$A$8,J807,J807)</f>
        <v>1.28894</v>
      </c>
      <c r="M807">
        <f t="shared" si="294"/>
        <v>100.0579933899173</v>
      </c>
      <c r="N807" s="2">
        <v>39317</v>
      </c>
      <c r="O807">
        <v>129.140625</v>
      </c>
      <c r="P807" s="22">
        <f>_xll.BDH(P$3&amp;" Govt",$A$8,N807,N807)</f>
        <v>1.26973</v>
      </c>
      <c r="Q807">
        <f t="shared" si="295"/>
        <v>101.7071542768935</v>
      </c>
      <c r="R807" s="2">
        <v>39317</v>
      </c>
      <c r="S807">
        <v>128.85546875</v>
      </c>
      <c r="T807" s="22">
        <f>_xll.BDH(T$3&amp;" Govt",$A$8,R807,R807)</f>
        <v>1.23769</v>
      </c>
      <c r="U807">
        <f t="shared" si="296"/>
        <v>104.10964680170318</v>
      </c>
      <c r="V807" s="2">
        <v>39414</v>
      </c>
      <c r="W807">
        <v>109.6015625</v>
      </c>
      <c r="X807" s="22">
        <f>_xll.BDH(X$3&amp;" Govt",$A$8,V807,V807)</f>
        <v>1.10023</v>
      </c>
      <c r="Y807">
        <f t="shared" si="297"/>
        <v>99.616955091208197</v>
      </c>
      <c r="Z807" s="2">
        <v>39317</v>
      </c>
      <c r="AA807">
        <v>123.95703125</v>
      </c>
      <c r="AB807" s="22">
        <f>_xll.BDH(AB$3&amp;" Govt",$A$8,Z807,Z807)</f>
        <v>1.1964399999999999</v>
      </c>
      <c r="AC807">
        <f t="shared" si="298"/>
        <v>103.60488720704758</v>
      </c>
      <c r="AD807" s="2">
        <v>39954</v>
      </c>
      <c r="AE807">
        <v>110.18359375</v>
      </c>
      <c r="AF807" s="22">
        <f>_xll.BDH(AF$3&amp;" Govt",$A$8,AD807,AD807)</f>
        <v>1.07073</v>
      </c>
      <c r="AG807">
        <f t="shared" si="299"/>
        <v>102.90511496829266</v>
      </c>
      <c r="AH807" s="2">
        <v>39317</v>
      </c>
      <c r="AI807">
        <v>122.40234375</v>
      </c>
      <c r="AJ807" s="22">
        <f>_xll.BDH(AJ$3&amp;" Govt",$A$8,AH807,AH807)</f>
        <v>1.1727300000000001</v>
      </c>
      <c r="AK807">
        <f t="shared" si="300"/>
        <v>104.37384883988642</v>
      </c>
      <c r="AN807" s="22"/>
      <c r="AP807" s="2">
        <v>39317</v>
      </c>
      <c r="AQ807">
        <v>119.546875</v>
      </c>
      <c r="AR807" s="22">
        <f>_xll.BDH(AR$3&amp;" Govt",$A$8,AP807,AP807)</f>
        <v>1.15815</v>
      </c>
      <c r="AS807">
        <f t="shared" si="301"/>
        <v>103.22227258990631</v>
      </c>
      <c r="AV807" s="22"/>
      <c r="AX807" s="2">
        <v>39317</v>
      </c>
      <c r="AY807">
        <v>110.41015625</v>
      </c>
      <c r="AZ807" s="22">
        <f>_xll.BDH(AZ$3&amp;" Govt",$A$8,AX807,AX807)</f>
        <v>1.13378</v>
      </c>
      <c r="BA807">
        <f t="shared" si="302"/>
        <v>97.382346001869848</v>
      </c>
      <c r="BB807" s="2">
        <v>39317</v>
      </c>
      <c r="BC807">
        <v>109.921875</v>
      </c>
      <c r="BD807" s="22">
        <f>_xll.BDH(BD$3&amp;" Govt",$A$8,BB807,BB807)</f>
        <v>1.12697</v>
      </c>
      <c r="BE807">
        <f t="shared" si="303"/>
        <v>97.53753427331695</v>
      </c>
      <c r="BH807" s="22"/>
      <c r="BJ807" s="2">
        <v>39317</v>
      </c>
      <c r="BK807">
        <v>107.8359375</v>
      </c>
      <c r="BL807" s="22">
        <f>_xll.BDH(BL$3&amp;" Govt",$A$8,BJ807,BJ807)</f>
        <v>1.1047100000000001</v>
      </c>
      <c r="BM807">
        <f t="shared" si="304"/>
        <v>97.614702048501414</v>
      </c>
      <c r="BN807" s="2">
        <v>39492</v>
      </c>
      <c r="BO807">
        <v>113.38671875</v>
      </c>
      <c r="BP807" s="22">
        <f>_xll.BDH(BP$3&amp;" Govt",$A$8,BN807,BN807)</f>
        <v>1.10039</v>
      </c>
      <c r="BQ807">
        <f t="shared" si="305"/>
        <v>103.04230204745591</v>
      </c>
      <c r="BR807" s="2">
        <v>39673</v>
      </c>
      <c r="BS807">
        <v>114.671875</v>
      </c>
      <c r="BT807" s="22">
        <f>_xll.BDH(BT$3&amp;" Govt",$A$8,BR807,BR807)</f>
        <v>1.11808</v>
      </c>
      <c r="BU807">
        <f t="shared" si="306"/>
        <v>102.56142225958787</v>
      </c>
      <c r="BV807" s="2">
        <v>39853</v>
      </c>
      <c r="BW807">
        <v>107.2890625</v>
      </c>
      <c r="BX807" s="22">
        <f>_xll.BDH(BX$3&amp;" Govt",$A$8,BV807,BV807)</f>
        <v>1.06711</v>
      </c>
      <c r="BY807">
        <f t="shared" si="307"/>
        <v>100.54170844617705</v>
      </c>
      <c r="BZ807" s="2">
        <v>40035</v>
      </c>
      <c r="CA807">
        <v>110.9453125</v>
      </c>
      <c r="CB807" s="22">
        <f>_xll.BDH(CB$3&amp;" Govt",$A$8,BZ807,BZ807)</f>
        <v>1.06159</v>
      </c>
      <c r="CC807">
        <f t="shared" si="308"/>
        <v>104.50862621162595</v>
      </c>
      <c r="CF807" s="22"/>
      <c r="CJ807" s="22"/>
      <c r="CN807" s="22"/>
      <c r="CR807" s="22"/>
      <c r="CV807" s="22"/>
      <c r="CZ807" s="22"/>
      <c r="DB807" s="2">
        <v>39322</v>
      </c>
      <c r="DC807">
        <v>110.109375</v>
      </c>
      <c r="DD807" s="22">
        <f>_xll.BDH(DD$3&amp;" Govt",$A$8,DB807,DB807)</f>
        <v>1.1050599999999999</v>
      </c>
      <c r="DE807">
        <f t="shared" si="309"/>
        <v>99.641082837131023</v>
      </c>
      <c r="DF807" s="2">
        <v>39863</v>
      </c>
      <c r="DG807">
        <v>101.0234375</v>
      </c>
      <c r="DH807" s="22">
        <f>_xll.BDH(DH$3&amp;" Govt",$A$8,DF807,DF807)</f>
        <v>1.0631599999999999</v>
      </c>
      <c r="DI807">
        <f t="shared" si="310"/>
        <v>95.021857011174248</v>
      </c>
      <c r="DL807" s="22"/>
      <c r="DP807" s="22"/>
    </row>
    <row r="808" spans="4:120" x14ac:dyDescent="0.25">
      <c r="D808" s="2"/>
      <c r="H808" s="22"/>
      <c r="I808" s="14"/>
      <c r="J808" s="2">
        <v>39318</v>
      </c>
      <c r="K808">
        <v>128.94921875</v>
      </c>
      <c r="L808" s="22">
        <f>_xll.BDH(L$3&amp;" Govt",$A$8,J808,J808)</f>
        <v>1.2890200000000001</v>
      </c>
      <c r="M808">
        <f t="shared" si="294"/>
        <v>100.0366315107601</v>
      </c>
      <c r="N808" s="2">
        <v>39318</v>
      </c>
      <c r="O808">
        <v>129.125</v>
      </c>
      <c r="P808" s="22">
        <f>_xll.BDH(P$3&amp;" Govt",$A$8,N808,N808)</f>
        <v>1.2698</v>
      </c>
      <c r="Q808">
        <f t="shared" si="295"/>
        <v>101.68924240037801</v>
      </c>
      <c r="R808" s="2">
        <v>39318</v>
      </c>
      <c r="S808">
        <v>128.78515625</v>
      </c>
      <c r="T808" s="22">
        <f>_xll.BDH(T$3&amp;" Govt",$A$8,R808,R808)</f>
        <v>1.23777</v>
      </c>
      <c r="U808">
        <f t="shared" si="296"/>
        <v>104.046112161387</v>
      </c>
      <c r="V808" s="2">
        <v>39415</v>
      </c>
      <c r="W808">
        <v>109.94140625</v>
      </c>
      <c r="X808" s="22">
        <f>_xll.BDH(X$3&amp;" Govt",$A$8,V808,V808)</f>
        <v>1.10033</v>
      </c>
      <c r="Y808">
        <f t="shared" si="297"/>
        <v>99.916757927167296</v>
      </c>
      <c r="Z808" s="2">
        <v>39318</v>
      </c>
      <c r="AA808">
        <v>123.9765625</v>
      </c>
      <c r="AB808" s="22">
        <f>_xll.BDH(AB$3&amp;" Govt",$A$8,Z808,Z808)</f>
        <v>1.19652</v>
      </c>
      <c r="AC808">
        <f t="shared" si="298"/>
        <v>103.61428350549927</v>
      </c>
      <c r="AD808" s="2">
        <v>39955</v>
      </c>
      <c r="AE808">
        <v>110.16015625</v>
      </c>
      <c r="AF808" s="22">
        <f>_xll.BDH(AF$3&amp;" Govt",$A$8,AD808,AD808)</f>
        <v>1.0708199999999999</v>
      </c>
      <c r="AG808">
        <f t="shared" si="299"/>
        <v>102.87457859397472</v>
      </c>
      <c r="AH808" s="2">
        <v>39318</v>
      </c>
      <c r="AI808">
        <v>122.3828125</v>
      </c>
      <c r="AJ808" s="22">
        <f>_xll.BDH(AJ$3&amp;" Govt",$A$8,AH808,AH808)</f>
        <v>1.1728000000000001</v>
      </c>
      <c r="AK808">
        <f t="shared" si="300"/>
        <v>104.3509656377899</v>
      </c>
      <c r="AN808" s="22"/>
      <c r="AP808" s="2">
        <v>39318</v>
      </c>
      <c r="AQ808">
        <v>119.54296875</v>
      </c>
      <c r="AR808" s="22">
        <f>_xll.BDH(AR$3&amp;" Govt",$A$8,AP808,AP808)</f>
        <v>1.15822</v>
      </c>
      <c r="AS808">
        <f t="shared" si="301"/>
        <v>103.21266145464593</v>
      </c>
      <c r="AV808" s="22"/>
      <c r="AX808" s="2">
        <v>39318</v>
      </c>
      <c r="AY808">
        <v>110.484375</v>
      </c>
      <c r="AZ808" s="22">
        <f>_xll.BDH(AZ$3&amp;" Govt",$A$8,AX808,AX808)</f>
        <v>1.13385</v>
      </c>
      <c r="BA808">
        <f t="shared" si="302"/>
        <v>97.441791242227808</v>
      </c>
      <c r="BB808" s="2">
        <v>39318</v>
      </c>
      <c r="BC808">
        <v>109.99609375</v>
      </c>
      <c r="BD808" s="22">
        <f>_xll.BDH(BD$3&amp;" Govt",$A$8,BB808,BB808)</f>
        <v>1.12704</v>
      </c>
      <c r="BE808">
        <f t="shared" si="303"/>
        <v>97.597329065516746</v>
      </c>
      <c r="BH808" s="22"/>
      <c r="BJ808" s="2">
        <v>39318</v>
      </c>
      <c r="BK808">
        <v>107.91015625</v>
      </c>
      <c r="BL808" s="22">
        <f>_xll.BDH(BL$3&amp;" Govt",$A$8,BJ808,BJ808)</f>
        <v>1.1047800000000001</v>
      </c>
      <c r="BM808">
        <f t="shared" si="304"/>
        <v>97.675696745053301</v>
      </c>
      <c r="BN808" s="2">
        <v>39493</v>
      </c>
      <c r="BO808">
        <v>113.6015625</v>
      </c>
      <c r="BP808" s="22">
        <f>_xll.BDH(BP$3&amp;" Govt",$A$8,BN808,BN808)</f>
        <v>1.10036</v>
      </c>
      <c r="BQ808">
        <f t="shared" si="305"/>
        <v>103.24035997309971</v>
      </c>
      <c r="BR808" s="2">
        <v>39674</v>
      </c>
      <c r="BS808">
        <v>115.16796875</v>
      </c>
      <c r="BT808" s="22">
        <f>_xll.BDH(BT$3&amp;" Govt",$A$8,BR808,BR808)</f>
        <v>1.1184400000000001</v>
      </c>
      <c r="BU808">
        <f t="shared" si="306"/>
        <v>102.97196876899967</v>
      </c>
      <c r="BV808" s="2">
        <v>39854</v>
      </c>
      <c r="BW808">
        <v>107.7734375</v>
      </c>
      <c r="BX808" s="22">
        <f>_xll.BDH(BX$3&amp;" Govt",$A$8,BV808,BV808)</f>
        <v>1.06671</v>
      </c>
      <c r="BY808">
        <f t="shared" si="307"/>
        <v>101.03349317058994</v>
      </c>
      <c r="BZ808" s="2">
        <v>40036</v>
      </c>
      <c r="CA808">
        <v>111.265625</v>
      </c>
      <c r="CB808" s="22">
        <f>_xll.BDH(CB$3&amp;" Govt",$A$8,BZ808,BZ808)</f>
        <v>1.0618799999999999</v>
      </c>
      <c r="CC808">
        <f t="shared" si="308"/>
        <v>104.78173145741516</v>
      </c>
      <c r="CF808" s="22"/>
      <c r="CJ808" s="22"/>
      <c r="CN808" s="22"/>
      <c r="CR808" s="22"/>
      <c r="CV808" s="22"/>
      <c r="CZ808" s="22"/>
      <c r="DB808" s="2">
        <v>39323</v>
      </c>
      <c r="DC808">
        <v>109.44921875</v>
      </c>
      <c r="DD808" s="22">
        <f>_xll.BDH(DD$3&amp;" Govt",$A$8,DB808,DB808)</f>
        <v>1.1051299999999999</v>
      </c>
      <c r="DE808">
        <f t="shared" si="309"/>
        <v>99.037415281460099</v>
      </c>
      <c r="DF808" s="2">
        <v>39864</v>
      </c>
      <c r="DG808">
        <v>101.84375</v>
      </c>
      <c r="DH808" s="22">
        <f>_xll.BDH(DH$3&amp;" Govt",$A$8,DF808,DF808)</f>
        <v>1.0627599999999999</v>
      </c>
      <c r="DI808">
        <f t="shared" si="310"/>
        <v>95.829491136286663</v>
      </c>
      <c r="DL808" s="22"/>
      <c r="DP808" s="22"/>
    </row>
    <row r="809" spans="4:120" x14ac:dyDescent="0.25">
      <c r="D809" s="2"/>
      <c r="H809" s="22"/>
      <c r="I809" s="14"/>
      <c r="J809" s="2">
        <v>39321</v>
      </c>
      <c r="K809">
        <v>129.01171875</v>
      </c>
      <c r="L809" s="22">
        <f>_xll.BDH(L$3&amp;" Govt",$A$8,J809,J809)</f>
        <v>1.2892600000000001</v>
      </c>
      <c r="M809">
        <f t="shared" si="294"/>
        <v>100.06648678311589</v>
      </c>
      <c r="N809" s="2">
        <v>39321</v>
      </c>
      <c r="O809">
        <v>129.265625</v>
      </c>
      <c r="P809" s="22">
        <f>_xll.BDH(P$3&amp;" Govt",$A$8,N809,N809)</f>
        <v>1.2700400000000001</v>
      </c>
      <c r="Q809">
        <f t="shared" si="295"/>
        <v>101.7807509999685</v>
      </c>
      <c r="R809" s="2">
        <v>39321</v>
      </c>
      <c r="S809">
        <v>129.01953125</v>
      </c>
      <c r="T809" s="22">
        <f>_xll.BDH(T$3&amp;" Govt",$A$8,R809,R809)</f>
        <v>1.238</v>
      </c>
      <c r="U809">
        <f t="shared" si="296"/>
        <v>104.21609955573506</v>
      </c>
      <c r="V809" s="2">
        <v>39416</v>
      </c>
      <c r="W809">
        <v>109.9375</v>
      </c>
      <c r="X809" s="22">
        <f>_xll.BDH(X$3&amp;" Govt",$A$8,V809,V809)</f>
        <v>1.10043</v>
      </c>
      <c r="Y809">
        <f t="shared" si="297"/>
        <v>99.904128386176311</v>
      </c>
      <c r="Z809" s="2">
        <v>39321</v>
      </c>
      <c r="AA809">
        <v>124.1640625</v>
      </c>
      <c r="AB809" s="22">
        <f>_xll.BDH(AB$3&amp;" Govt",$A$8,Z809,Z809)</f>
        <v>1.1967399999999999</v>
      </c>
      <c r="AC809">
        <f t="shared" si="298"/>
        <v>103.75191144275281</v>
      </c>
      <c r="AD809" s="2">
        <v>39958</v>
      </c>
      <c r="AE809">
        <v>110.16015625</v>
      </c>
      <c r="AF809" s="22">
        <f>_xll.BDH(AF$3&amp;" Govt",$A$8,AD809,AD809)</f>
        <v>1.07107</v>
      </c>
      <c r="AG809">
        <f t="shared" si="299"/>
        <v>102.85056648958519</v>
      </c>
      <c r="AH809" s="2">
        <v>39321</v>
      </c>
      <c r="AI809">
        <v>122.56640625</v>
      </c>
      <c r="AJ809" s="22">
        <f>_xll.BDH(AJ$3&amp;" Govt",$A$8,AH809,AH809)</f>
        <v>1.17302</v>
      </c>
      <c r="AK809">
        <f t="shared" si="300"/>
        <v>104.48790834768376</v>
      </c>
      <c r="AN809" s="22"/>
      <c r="AP809" s="2">
        <v>39321</v>
      </c>
      <c r="AQ809">
        <v>119.77734375</v>
      </c>
      <c r="AR809" s="22">
        <f>_xll.BDH(AR$3&amp;" Govt",$A$8,AP809,AP809)</f>
        <v>1.1584399999999999</v>
      </c>
      <c r="AS809">
        <f t="shared" si="301"/>
        <v>103.39537977797728</v>
      </c>
      <c r="AV809" s="22"/>
      <c r="AX809" s="2">
        <v>39321</v>
      </c>
      <c r="AY809">
        <v>110.69140625</v>
      </c>
      <c r="AZ809" s="22">
        <f>_xll.BDH(AZ$3&amp;" Govt",$A$8,AX809,AX809)</f>
        <v>1.1340600000000001</v>
      </c>
      <c r="BA809">
        <f t="shared" si="302"/>
        <v>97.606305001499038</v>
      </c>
      <c r="BB809" s="2">
        <v>39321</v>
      </c>
      <c r="BC809">
        <v>110.234375</v>
      </c>
      <c r="BD809" s="22">
        <f>_xll.BDH(BD$3&amp;" Govt",$A$8,BB809,BB809)</f>
        <v>1.1272500000000001</v>
      </c>
      <c r="BE809">
        <f t="shared" si="303"/>
        <v>97.790530051009085</v>
      </c>
      <c r="BH809" s="22"/>
      <c r="BJ809" s="2">
        <v>39321</v>
      </c>
      <c r="BK809">
        <v>108.1796875</v>
      </c>
      <c r="BL809" s="22">
        <f>_xll.BDH(BL$3&amp;" Govt",$A$8,BJ809,BJ809)</f>
        <v>1.1049899999999999</v>
      </c>
      <c r="BM809">
        <f t="shared" si="304"/>
        <v>97.901055665662142</v>
      </c>
      <c r="BN809" s="2">
        <v>39496</v>
      </c>
      <c r="BO809">
        <v>113.6015625</v>
      </c>
      <c r="BP809" s="22">
        <f>_xll.BDH(BP$3&amp;" Govt",$A$8,BN809,BN809)</f>
        <v>1.10029</v>
      </c>
      <c r="BQ809">
        <f t="shared" si="305"/>
        <v>103.24692808259641</v>
      </c>
      <c r="BR809" s="2">
        <v>39675</v>
      </c>
      <c r="BS809">
        <v>115.33203125</v>
      </c>
      <c r="BT809" s="22">
        <f>_xll.BDH(BT$3&amp;" Govt",$A$8,BR809,BR809)</f>
        <v>1.1188</v>
      </c>
      <c r="BU809">
        <f t="shared" si="306"/>
        <v>103.08547662674293</v>
      </c>
      <c r="BV809" s="2">
        <v>39855</v>
      </c>
      <c r="BW809">
        <v>107.32421875</v>
      </c>
      <c r="BX809" s="22">
        <f>_xll.BDH(BX$3&amp;" Govt",$A$8,BV809,BV809)</f>
        <v>1.0663199999999999</v>
      </c>
      <c r="BY809">
        <f t="shared" si="307"/>
        <v>100.64916605709357</v>
      </c>
      <c r="BZ809" s="2">
        <v>40037</v>
      </c>
      <c r="CA809">
        <v>110.98828125</v>
      </c>
      <c r="CB809" s="22">
        <f>_xll.BDH(CB$3&amp;" Govt",$A$8,BZ809,BZ809)</f>
        <v>1.0621700000000001</v>
      </c>
      <c r="CC809">
        <f t="shared" si="308"/>
        <v>104.49201281339145</v>
      </c>
      <c r="CF809" s="22"/>
      <c r="CJ809" s="22"/>
      <c r="CN809" s="22"/>
      <c r="CR809" s="22"/>
      <c r="CV809" s="22"/>
      <c r="CZ809" s="22"/>
      <c r="DB809" s="2">
        <v>39324</v>
      </c>
      <c r="DC809">
        <v>110.2578125</v>
      </c>
      <c r="DD809" s="22">
        <f>_xll.BDH(DD$3&amp;" Govt",$A$8,DB809,DB809)</f>
        <v>1.1052</v>
      </c>
      <c r="DE809">
        <f t="shared" si="309"/>
        <v>99.762769182048501</v>
      </c>
      <c r="DF809" s="2">
        <v>39867</v>
      </c>
      <c r="DG809">
        <v>102.05859375</v>
      </c>
      <c r="DH809" s="22">
        <f>_xll.BDH(DH$3&amp;" Govt",$A$8,DF809,DF809)</f>
        <v>1.06158</v>
      </c>
      <c r="DI809">
        <f t="shared" si="310"/>
        <v>96.138391595546267</v>
      </c>
      <c r="DL809" s="22"/>
      <c r="DP809" s="22"/>
    </row>
    <row r="810" spans="4:120" x14ac:dyDescent="0.25">
      <c r="D810" s="2"/>
      <c r="H810" s="22"/>
      <c r="I810" s="14"/>
      <c r="J810" s="2">
        <v>39322</v>
      </c>
      <c r="K810">
        <v>129.0703125</v>
      </c>
      <c r="L810" s="22">
        <f>_xll.BDH(L$3&amp;" Govt",$A$8,J810,J810)</f>
        <v>1.28935</v>
      </c>
      <c r="M810">
        <f t="shared" si="294"/>
        <v>100.10494629076666</v>
      </c>
      <c r="N810" s="2">
        <v>39322</v>
      </c>
      <c r="O810">
        <v>129.4296875</v>
      </c>
      <c r="P810" s="22">
        <f>_xll.BDH(P$3&amp;" Govt",$A$8,N810,N810)</f>
        <v>1.2701199999999999</v>
      </c>
      <c r="Q810">
        <f t="shared" si="295"/>
        <v>101.90351108556672</v>
      </c>
      <c r="R810" s="2">
        <v>39322</v>
      </c>
      <c r="S810">
        <v>129.27734375</v>
      </c>
      <c r="T810" s="22">
        <f>_xll.BDH(T$3&amp;" Govt",$A$8,R810,R810)</f>
        <v>1.23807</v>
      </c>
      <c r="U810">
        <f t="shared" si="296"/>
        <v>104.41844463560219</v>
      </c>
      <c r="V810" s="2">
        <v>39419</v>
      </c>
      <c r="W810">
        <v>110.0859375</v>
      </c>
      <c r="X810" s="22">
        <f>_xll.BDH(X$3&amp;" Govt",$A$8,V810,V810)</f>
        <v>1.1006800000000001</v>
      </c>
      <c r="Y810">
        <f t="shared" si="297"/>
        <v>100.01629674383108</v>
      </c>
      <c r="Z810" s="2">
        <v>39322</v>
      </c>
      <c r="AA810">
        <v>124.50390625</v>
      </c>
      <c r="AB810" s="22">
        <f>_xll.BDH(AB$3&amp;" Govt",$A$8,Z810,Z810)</f>
        <v>1.19682</v>
      </c>
      <c r="AC810">
        <f t="shared" si="298"/>
        <v>104.02893187780953</v>
      </c>
      <c r="AD810" s="2">
        <v>39959</v>
      </c>
      <c r="AE810">
        <v>110.359375</v>
      </c>
      <c r="AF810" s="22">
        <f>_xll.BDH(AF$3&amp;" Govt",$A$8,AD810,AD810)</f>
        <v>1.07115</v>
      </c>
      <c r="AG810">
        <f t="shared" si="299"/>
        <v>103.02887083975166</v>
      </c>
      <c r="AH810" s="2">
        <v>39322</v>
      </c>
      <c r="AI810">
        <v>123.0078125</v>
      </c>
      <c r="AJ810" s="22">
        <f>_xll.BDH(AJ$3&amp;" Govt",$A$8,AH810,AH810)</f>
        <v>1.17309</v>
      </c>
      <c r="AK810">
        <f t="shared" si="300"/>
        <v>104.85794994416456</v>
      </c>
      <c r="AN810" s="22"/>
      <c r="AP810" s="2">
        <v>39322</v>
      </c>
      <c r="AQ810">
        <v>120.24609375</v>
      </c>
      <c r="AR810" s="22">
        <f>_xll.BDH(AR$3&amp;" Govt",$A$8,AP810,AP810)</f>
        <v>1.1585099999999999</v>
      </c>
      <c r="AS810">
        <f t="shared" si="301"/>
        <v>103.79374692492944</v>
      </c>
      <c r="AV810" s="22"/>
      <c r="AX810" s="2">
        <v>39322</v>
      </c>
      <c r="AY810">
        <v>111.05859375</v>
      </c>
      <c r="AZ810" s="22">
        <f>_xll.BDH(AZ$3&amp;" Govt",$A$8,AX810,AX810)</f>
        <v>1.1341300000000001</v>
      </c>
      <c r="BA810">
        <f t="shared" si="302"/>
        <v>97.9240419969492</v>
      </c>
      <c r="BB810" s="2">
        <v>39322</v>
      </c>
      <c r="BC810">
        <v>110.58203125</v>
      </c>
      <c r="BD810" s="22">
        <f>_xll.BDH(BD$3&amp;" Govt",$A$8,BB810,BB810)</f>
        <v>1.1273200000000001</v>
      </c>
      <c r="BE810">
        <f t="shared" si="303"/>
        <v>98.092849634531447</v>
      </c>
      <c r="BH810" s="22"/>
      <c r="BJ810" s="2">
        <v>39322</v>
      </c>
      <c r="BK810">
        <v>108.5390625</v>
      </c>
      <c r="BL810" s="22">
        <f>_xll.BDH(BL$3&amp;" Govt",$A$8,BJ810,BJ810)</f>
        <v>1.1050599999999999</v>
      </c>
      <c r="BM810">
        <f t="shared" si="304"/>
        <v>98.220062711526978</v>
      </c>
      <c r="BN810" s="2">
        <v>39497</v>
      </c>
      <c r="BO810">
        <v>113.140625</v>
      </c>
      <c r="BP810" s="22">
        <f>_xll.BDH(BP$3&amp;" Govt",$A$8,BN810,BN810)</f>
        <v>1.10026</v>
      </c>
      <c r="BQ810">
        <f t="shared" si="305"/>
        <v>102.83080817261374</v>
      </c>
      <c r="BR810" s="2">
        <v>39678</v>
      </c>
      <c r="BS810">
        <v>115.359375</v>
      </c>
      <c r="BT810" s="22">
        <f>_xll.BDH(BT$3&amp;" Govt",$A$8,BR810,BR810)</f>
        <v>1.1198900000000001</v>
      </c>
      <c r="BU810">
        <f t="shared" si="306"/>
        <v>103.00955897454213</v>
      </c>
      <c r="BV810" s="2">
        <v>39856</v>
      </c>
      <c r="BW810">
        <v>107.22265625</v>
      </c>
      <c r="BX810" s="22">
        <f>_xll.BDH(BX$3&amp;" Govt",$A$8,BV810,BV810)</f>
        <v>1.06592</v>
      </c>
      <c r="BY810">
        <f t="shared" si="307"/>
        <v>100.59165439244971</v>
      </c>
      <c r="BZ810" s="2">
        <v>40038</v>
      </c>
      <c r="CA810">
        <v>111.125</v>
      </c>
      <c r="CB810" s="22">
        <f>_xll.BDH(CB$3&amp;" Govt",$A$8,BZ810,BZ810)</f>
        <v>1.06247</v>
      </c>
      <c r="CC810">
        <f t="shared" si="308"/>
        <v>104.59118845708585</v>
      </c>
      <c r="CF810" s="22"/>
      <c r="CJ810" s="22"/>
      <c r="CN810" s="22"/>
      <c r="CR810" s="22"/>
      <c r="CV810" s="22"/>
      <c r="CZ810" s="22"/>
      <c r="DB810" s="2">
        <v>39325</v>
      </c>
      <c r="DC810">
        <v>110.23828125</v>
      </c>
      <c r="DD810" s="22">
        <f>_xll.BDH(DD$3&amp;" Govt",$A$8,DB810,DB810)</f>
        <v>1.10527</v>
      </c>
      <c r="DE810">
        <f t="shared" si="309"/>
        <v>99.738779890886391</v>
      </c>
      <c r="DF810" s="2">
        <v>39868</v>
      </c>
      <c r="DG810">
        <v>101.80859375</v>
      </c>
      <c r="DH810" s="22">
        <f>_xll.BDH(DH$3&amp;" Govt",$A$8,DF810,DF810)</f>
        <v>1.06118</v>
      </c>
      <c r="DI810">
        <f t="shared" si="310"/>
        <v>95.939043093537379</v>
      </c>
      <c r="DL810" s="22"/>
      <c r="DP810" s="22"/>
    </row>
    <row r="811" spans="4:120" x14ac:dyDescent="0.25">
      <c r="D811" s="2"/>
      <c r="H811" s="22"/>
      <c r="I811" s="14"/>
      <c r="J811" s="2">
        <v>39323</v>
      </c>
      <c r="K811">
        <v>129.21484375</v>
      </c>
      <c r="L811" s="22">
        <f>_xll.BDH(L$3&amp;" Govt",$A$8,J811,J811)</f>
        <v>1.2894300000000001</v>
      </c>
      <c r="M811">
        <f t="shared" si="294"/>
        <v>100.21082474426684</v>
      </c>
      <c r="N811" s="2">
        <v>39323</v>
      </c>
      <c r="O811">
        <v>129.46875</v>
      </c>
      <c r="P811" s="22">
        <f>_xll.BDH(P$3&amp;" Govt",$A$8,N811,N811)</f>
        <v>1.2702</v>
      </c>
      <c r="Q811">
        <f t="shared" si="295"/>
        <v>101.9278460085026</v>
      </c>
      <c r="R811" s="2">
        <v>39323</v>
      </c>
      <c r="S811">
        <v>129.22265625</v>
      </c>
      <c r="T811" s="22">
        <f>_xll.BDH(T$3&amp;" Govt",$A$8,R811,R811)</f>
        <v>1.2381500000000001</v>
      </c>
      <c r="U811">
        <f t="shared" si="296"/>
        <v>104.3675291765941</v>
      </c>
      <c r="V811" s="2">
        <v>39420</v>
      </c>
      <c r="W811">
        <v>109.9609375</v>
      </c>
      <c r="X811" s="22">
        <f>_xll.BDH(X$3&amp;" Govt",$A$8,V811,V811)</f>
        <v>1.10076</v>
      </c>
      <c r="Y811">
        <f t="shared" si="297"/>
        <v>99.89546994803591</v>
      </c>
      <c r="Z811" s="2">
        <v>39323</v>
      </c>
      <c r="AA811">
        <v>124.35546875</v>
      </c>
      <c r="AB811" s="22">
        <f>_xll.BDH(AB$3&amp;" Govt",$A$8,Z811,Z811)</f>
        <v>1.19689</v>
      </c>
      <c r="AC811">
        <f t="shared" si="298"/>
        <v>103.89882842199367</v>
      </c>
      <c r="AD811" s="2">
        <v>39960</v>
      </c>
      <c r="AE811">
        <v>110.41015625</v>
      </c>
      <c r="AF811" s="22">
        <f>_xll.BDH(AF$3&amp;" Govt",$A$8,AD811,AD811)</f>
        <v>1.0712299999999999</v>
      </c>
      <c r="AG811">
        <f t="shared" si="299"/>
        <v>103.06858121038434</v>
      </c>
      <c r="AH811" s="2">
        <v>39323</v>
      </c>
      <c r="AI811">
        <v>122.75</v>
      </c>
      <c r="AJ811" s="22">
        <f>_xll.BDH(AJ$3&amp;" Govt",$A$8,AH811,AH811)</f>
        <v>1.17317</v>
      </c>
      <c r="AK811">
        <f t="shared" si="300"/>
        <v>104.63104238942353</v>
      </c>
      <c r="AN811" s="22"/>
      <c r="AP811" s="2">
        <v>39323</v>
      </c>
      <c r="AQ811">
        <v>119.95703125</v>
      </c>
      <c r="AR811" s="22">
        <f>_xll.BDH(AR$3&amp;" Govt",$A$8,AP811,AP811)</f>
        <v>1.1585799999999999</v>
      </c>
      <c r="AS811">
        <f t="shared" si="301"/>
        <v>103.53797860311761</v>
      </c>
      <c r="AV811" s="22"/>
      <c r="AX811" s="2">
        <v>39323</v>
      </c>
      <c r="AY811">
        <v>110.76953125</v>
      </c>
      <c r="AZ811" s="22">
        <f>_xll.BDH(AZ$3&amp;" Govt",$A$8,AX811,AX811)</f>
        <v>1.1342000000000001</v>
      </c>
      <c r="BA811">
        <f t="shared" si="302"/>
        <v>97.663138114970891</v>
      </c>
      <c r="BB811" s="2">
        <v>39323</v>
      </c>
      <c r="BC811">
        <v>110.26171875</v>
      </c>
      <c r="BD811" s="22">
        <f>_xll.BDH(BD$3&amp;" Govt",$A$8,BB811,BB811)</f>
        <v>1.1273900000000001</v>
      </c>
      <c r="BE811">
        <f t="shared" si="303"/>
        <v>97.802640390636768</v>
      </c>
      <c r="BH811" s="22"/>
      <c r="BJ811" s="2">
        <v>39323</v>
      </c>
      <c r="BK811">
        <v>108.1875</v>
      </c>
      <c r="BL811" s="22">
        <f>_xll.BDH(BL$3&amp;" Govt",$A$8,BJ811,BJ811)</f>
        <v>1.1051299999999999</v>
      </c>
      <c r="BM811">
        <f t="shared" si="304"/>
        <v>97.8957226751604</v>
      </c>
      <c r="BN811" s="2">
        <v>39498</v>
      </c>
      <c r="BO811">
        <v>113.43359375</v>
      </c>
      <c r="BP811" s="22">
        <f>_xll.BDH(BP$3&amp;" Govt",$A$8,BN811,BN811)</f>
        <v>1.1002399999999999</v>
      </c>
      <c r="BQ811">
        <f t="shared" si="305"/>
        <v>103.09895454628082</v>
      </c>
      <c r="BR811" s="2">
        <v>39679</v>
      </c>
      <c r="BS811">
        <v>115.3828125</v>
      </c>
      <c r="BT811" s="22">
        <f>_xll.BDH(BT$3&amp;" Govt",$A$8,BR811,BR811)</f>
        <v>1.12025</v>
      </c>
      <c r="BU811">
        <f t="shared" si="306"/>
        <v>102.99737781745146</v>
      </c>
      <c r="BV811" s="2">
        <v>39857</v>
      </c>
      <c r="BW811">
        <v>106.8203125</v>
      </c>
      <c r="BX811" s="22">
        <f>_xll.BDH(BX$3&amp;" Govt",$A$8,BV811,BV811)</f>
        <v>1.0655300000000001</v>
      </c>
      <c r="BY811">
        <f t="shared" si="307"/>
        <v>100.25087280508291</v>
      </c>
      <c r="BZ811" s="2">
        <v>40039</v>
      </c>
      <c r="CA811">
        <v>110.83984375</v>
      </c>
      <c r="CB811" s="22">
        <f>_xll.BDH(CB$3&amp;" Govt",$A$8,BZ811,BZ811)</f>
        <v>1.0627599999999999</v>
      </c>
      <c r="CC811">
        <f t="shared" si="308"/>
        <v>104.29433150476119</v>
      </c>
      <c r="CF811" s="22"/>
      <c r="CJ811" s="22"/>
      <c r="CN811" s="22"/>
      <c r="CR811" s="22"/>
      <c r="CV811" s="22"/>
      <c r="CZ811" s="22"/>
      <c r="DB811" s="2">
        <v>39328</v>
      </c>
      <c r="DC811">
        <v>110.23828125</v>
      </c>
      <c r="DD811" s="22">
        <f>_xll.BDH(DD$3&amp;" Govt",$A$8,DB811,DB811)</f>
        <v>1.1053200000000001</v>
      </c>
      <c r="DE811">
        <f t="shared" si="309"/>
        <v>99.734268130496133</v>
      </c>
      <c r="DF811" s="2">
        <v>39869</v>
      </c>
      <c r="DG811">
        <v>100.10546875</v>
      </c>
      <c r="DH811" s="22">
        <f>_xll.BDH(DH$3&amp;" Govt",$A$8,DF811,DF811)</f>
        <v>1.0607800000000001</v>
      </c>
      <c r="DI811">
        <f t="shared" si="310"/>
        <v>94.369679622541895</v>
      </c>
      <c r="DL811" s="22"/>
      <c r="DP811" s="22"/>
    </row>
    <row r="812" spans="4:120" x14ac:dyDescent="0.25">
      <c r="D812" s="2"/>
      <c r="H812" s="22"/>
      <c r="I812" s="14"/>
      <c r="J812" s="2">
        <v>39324</v>
      </c>
      <c r="K812">
        <v>129.21484375</v>
      </c>
      <c r="L812" s="22">
        <f>_xll.BDH(L$3&amp;" Govt",$A$8,J812,J812)</f>
        <v>1.2895099999999999</v>
      </c>
      <c r="M812">
        <f t="shared" si="294"/>
        <v>100.2046077579856</v>
      </c>
      <c r="N812" s="2">
        <v>39324</v>
      </c>
      <c r="O812">
        <v>129.5703125</v>
      </c>
      <c r="P812" s="22">
        <f>_xll.BDH(P$3&amp;" Govt",$A$8,N812,N812)</f>
        <v>1.2702800000000001</v>
      </c>
      <c r="Q812">
        <f t="shared" si="295"/>
        <v>102.00137961709228</v>
      </c>
      <c r="R812" s="2">
        <v>39324</v>
      </c>
      <c r="S812">
        <v>129.4375</v>
      </c>
      <c r="T812" s="22">
        <f>_xll.BDH(T$3&amp;" Govt",$A$8,R812,R812)</f>
        <v>1.2382299999999999</v>
      </c>
      <c r="U812">
        <f t="shared" si="296"/>
        <v>104.53429492097591</v>
      </c>
      <c r="V812" s="2">
        <v>39421</v>
      </c>
      <c r="W812">
        <v>109.7109375</v>
      </c>
      <c r="X812" s="22">
        <f>_xll.BDH(X$3&amp;" Govt",$A$8,V812,V812)</f>
        <v>1.10083</v>
      </c>
      <c r="Y812">
        <f t="shared" si="297"/>
        <v>99.662016387634793</v>
      </c>
      <c r="Z812" s="2">
        <v>39324</v>
      </c>
      <c r="AA812">
        <v>124.6328125</v>
      </c>
      <c r="AB812" s="22">
        <f>_xll.BDH(AB$3&amp;" Govt",$A$8,Z812,Z812)</f>
        <v>1.1969700000000001</v>
      </c>
      <c r="AC812">
        <f t="shared" si="298"/>
        <v>104.12358914592679</v>
      </c>
      <c r="AD812" s="2">
        <v>39961</v>
      </c>
      <c r="AE812">
        <v>110.29296875</v>
      </c>
      <c r="AF812" s="22">
        <f>_xll.BDH(AF$3&amp;" Govt",$A$8,AD812,AD812)</f>
        <v>1.0713200000000001</v>
      </c>
      <c r="AG812">
        <f t="shared" si="299"/>
        <v>102.95053648769742</v>
      </c>
      <c r="AH812" s="2">
        <v>39324</v>
      </c>
      <c r="AI812">
        <v>123.1171875</v>
      </c>
      <c r="AJ812" s="22">
        <f>_xll.BDH(AJ$3&amp;" Govt",$A$8,AH812,AH812)</f>
        <v>1.1732400000000001</v>
      </c>
      <c r="AK812">
        <f t="shared" si="300"/>
        <v>104.93776848726603</v>
      </c>
      <c r="AN812" s="22"/>
      <c r="AP812" s="2">
        <v>39324</v>
      </c>
      <c r="AQ812">
        <v>120.3359375</v>
      </c>
      <c r="AR812" s="22">
        <f>_xll.BDH(AR$3&amp;" Govt",$A$8,AP812,AP812)</f>
        <v>1.15865</v>
      </c>
      <c r="AS812">
        <f t="shared" si="301"/>
        <v>103.85874724895353</v>
      </c>
      <c r="AV812" s="22"/>
      <c r="AX812" s="2">
        <v>39324</v>
      </c>
      <c r="AY812">
        <v>111.13671875</v>
      </c>
      <c r="AZ812" s="22">
        <f>_xll.BDH(AZ$3&amp;" Govt",$A$8,AX812,AX812)</f>
        <v>1.1342699999999999</v>
      </c>
      <c r="BA812">
        <f t="shared" si="302"/>
        <v>97.98083238558722</v>
      </c>
      <c r="BB812" s="2">
        <v>39324</v>
      </c>
      <c r="BC812">
        <v>110.64453125</v>
      </c>
      <c r="BD812" s="22">
        <f>_xll.BDH(BD$3&amp;" Govt",$A$8,BB812,BB812)</f>
        <v>1.1274599999999999</v>
      </c>
      <c r="BE812">
        <f t="shared" si="303"/>
        <v>98.136103498128548</v>
      </c>
      <c r="BH812" s="22"/>
      <c r="BJ812" s="2">
        <v>39324</v>
      </c>
      <c r="BK812">
        <v>108.546875</v>
      </c>
      <c r="BL812" s="22">
        <f>_xll.BDH(BL$3&amp;" Govt",$A$8,BJ812,BJ812)</f>
        <v>1.1052</v>
      </c>
      <c r="BM812">
        <f t="shared" si="304"/>
        <v>98.214689648932321</v>
      </c>
      <c r="BN812" s="2">
        <v>39499</v>
      </c>
      <c r="BO812">
        <v>114.19140625</v>
      </c>
      <c r="BP812" s="22">
        <f>_xll.BDH(BP$3&amp;" Govt",$A$8,BN812,BN812)</f>
        <v>1.1002099999999999</v>
      </c>
      <c r="BQ812">
        <f t="shared" si="305"/>
        <v>103.79055475772807</v>
      </c>
      <c r="BR812" s="2">
        <v>39680</v>
      </c>
      <c r="BS812">
        <v>115.84765625</v>
      </c>
      <c r="BT812" s="22">
        <f>_xll.BDH(BT$3&amp;" Govt",$A$8,BR812,BR812)</f>
        <v>1.1206100000000001</v>
      </c>
      <c r="BU812">
        <f t="shared" si="306"/>
        <v>103.37910267622098</v>
      </c>
      <c r="BV812" s="2">
        <v>39860</v>
      </c>
      <c r="BW812">
        <v>106.8203125</v>
      </c>
      <c r="BX812" s="22">
        <f>_xll.BDH(BX$3&amp;" Govt",$A$8,BV812,BV812)</f>
        <v>1.0643400000000001</v>
      </c>
      <c r="BY812">
        <f t="shared" si="307"/>
        <v>100.36295967454008</v>
      </c>
      <c r="BZ812" s="2">
        <v>40042</v>
      </c>
      <c r="CA812">
        <v>111.34375</v>
      </c>
      <c r="CB812" s="22">
        <f>_xll.BDH(CB$3&amp;" Govt",$A$8,BZ812,BZ812)</f>
        <v>1.0636399999999999</v>
      </c>
      <c r="CC812">
        <f t="shared" si="308"/>
        <v>104.68180023316161</v>
      </c>
      <c r="CF812" s="22"/>
      <c r="CJ812" s="22"/>
      <c r="CN812" s="22"/>
      <c r="CR812" s="22"/>
      <c r="CV812" s="22"/>
      <c r="CZ812" s="22"/>
      <c r="DB812" s="2">
        <v>39329</v>
      </c>
      <c r="DC812">
        <v>110.19140625</v>
      </c>
      <c r="DD812" s="22">
        <f>_xll.BDH(DD$3&amp;" Govt",$A$8,DB812,DB812)</f>
        <v>1.10531</v>
      </c>
      <c r="DE812">
        <f t="shared" si="309"/>
        <v>99.692761532963601</v>
      </c>
      <c r="DF812" s="2">
        <v>39870</v>
      </c>
      <c r="DG812">
        <v>98.3359375</v>
      </c>
      <c r="DH812" s="22">
        <f>_xll.BDH(DH$3&amp;" Govt",$A$8,DF812,DF812)</f>
        <v>1.0603899999999999</v>
      </c>
      <c r="DI812">
        <f t="shared" si="310"/>
        <v>92.735632644593025</v>
      </c>
      <c r="DL812" s="22"/>
      <c r="DP812" s="22"/>
    </row>
    <row r="813" spans="4:120" x14ac:dyDescent="0.25">
      <c r="D813" s="2"/>
      <c r="H813" s="22"/>
      <c r="I813" s="14"/>
      <c r="J813" s="2">
        <v>39325</v>
      </c>
      <c r="K813">
        <v>129.25</v>
      </c>
      <c r="L813" s="22">
        <f>_xll.BDH(L$3&amp;" Govt",$A$8,J813,J813)</f>
        <v>1.28959</v>
      </c>
      <c r="M813">
        <f t="shared" si="294"/>
        <v>100.22565311455578</v>
      </c>
      <c r="N813" s="2">
        <v>39325</v>
      </c>
      <c r="O813">
        <v>129.55078125</v>
      </c>
      <c r="P813" s="22">
        <f>_xll.BDH(P$3&amp;" Govt",$A$8,N813,N813)</f>
        <v>1.2703599999999999</v>
      </c>
      <c r="Q813">
        <f t="shared" si="295"/>
        <v>101.97958157530149</v>
      </c>
      <c r="R813" s="2">
        <v>39325</v>
      </c>
      <c r="S813">
        <v>129.421875</v>
      </c>
      <c r="T813" s="22">
        <f>_xll.BDH(T$3&amp;" Govt",$A$8,R813,R813)</f>
        <v>1.23831</v>
      </c>
      <c r="U813">
        <f t="shared" si="296"/>
        <v>104.51492356518158</v>
      </c>
      <c r="V813" s="2">
        <v>39422</v>
      </c>
      <c r="W813">
        <v>109.53125</v>
      </c>
      <c r="X813" s="22">
        <f>_xll.BDH(X$3&amp;" Govt",$A$8,V813,V813)</f>
        <v>1.1009100000000001</v>
      </c>
      <c r="Y813">
        <f t="shared" si="297"/>
        <v>99.491556984676308</v>
      </c>
      <c r="Z813" s="2">
        <v>39325</v>
      </c>
      <c r="AA813">
        <v>124.609375</v>
      </c>
      <c r="AB813" s="22">
        <f>_xll.BDH(AB$3&amp;" Govt",$A$8,Z813,Z813)</f>
        <v>1.1970399999999999</v>
      </c>
      <c r="AC813">
        <f t="shared" si="298"/>
        <v>104.0979207044042</v>
      </c>
      <c r="AD813" s="2">
        <v>39962</v>
      </c>
      <c r="AE813">
        <v>110.57421875</v>
      </c>
      <c r="AF813" s="22">
        <f>_xll.BDH(AF$3&amp;" Govt",$A$8,AD813,AD813)</f>
        <v>1.0713999999999999</v>
      </c>
      <c r="AG813">
        <f t="shared" si="299"/>
        <v>103.2053563095016</v>
      </c>
      <c r="AH813" s="2">
        <v>39325</v>
      </c>
      <c r="AI813">
        <v>123.03515625</v>
      </c>
      <c r="AJ813" s="22">
        <f>_xll.BDH(AJ$3&amp;" Govt",$A$8,AH813,AH813)</f>
        <v>1.1733100000000001</v>
      </c>
      <c r="AK813">
        <f t="shared" si="300"/>
        <v>104.86159348339312</v>
      </c>
      <c r="AN813" s="22"/>
      <c r="AP813" s="2">
        <v>39325</v>
      </c>
      <c r="AQ813">
        <v>120.26953125</v>
      </c>
      <c r="AR813" s="22">
        <f>_xll.BDH(AR$3&amp;" Govt",$A$8,AP813,AP813)</f>
        <v>1.15873</v>
      </c>
      <c r="AS813">
        <f t="shared" si="301"/>
        <v>103.7942672149681</v>
      </c>
      <c r="AV813" s="22"/>
      <c r="AX813" s="2">
        <v>39325</v>
      </c>
      <c r="AY813">
        <v>111.07421875</v>
      </c>
      <c r="AZ813" s="22">
        <f>_xll.BDH(AZ$3&amp;" Govt",$A$8,AX813,AX813)</f>
        <v>1.13435</v>
      </c>
      <c r="BA813">
        <f t="shared" si="302"/>
        <v>97.918824657292731</v>
      </c>
      <c r="BB813" s="2">
        <v>39325</v>
      </c>
      <c r="BC813">
        <v>110.55078125</v>
      </c>
      <c r="BD813" s="22">
        <f>_xll.BDH(BD$3&amp;" Govt",$A$8,BB813,BB813)</f>
        <v>1.1275299999999999</v>
      </c>
      <c r="BE813">
        <f t="shared" si="303"/>
        <v>98.046864606706706</v>
      </c>
      <c r="BH813" s="22"/>
      <c r="BJ813" s="2">
        <v>39325</v>
      </c>
      <c r="BK813">
        <v>108.453125</v>
      </c>
      <c r="BL813" s="22">
        <f>_xll.BDH(BL$3&amp;" Govt",$A$8,BJ813,BJ813)</f>
        <v>1.10527</v>
      </c>
      <c r="BM813">
        <f t="shared" si="304"/>
        <v>98.123648520271061</v>
      </c>
      <c r="BN813" s="2">
        <v>39500</v>
      </c>
      <c r="BO813">
        <v>113.9765625</v>
      </c>
      <c r="BP813" s="22">
        <f>_xll.BDH(BP$3&amp;" Govt",$A$8,BN813,BN813)</f>
        <v>1.1001799999999999</v>
      </c>
      <c r="BQ813">
        <f t="shared" si="305"/>
        <v>103.59810440109801</v>
      </c>
      <c r="BR813" s="2">
        <v>39681</v>
      </c>
      <c r="BS813">
        <v>115.99609375</v>
      </c>
      <c r="BT813" s="22">
        <f>_xll.BDH(BT$3&amp;" Govt",$A$8,BR813,BR813)</f>
        <v>1.12097</v>
      </c>
      <c r="BU813">
        <f t="shared" si="306"/>
        <v>103.47832123071981</v>
      </c>
      <c r="BV813" s="2">
        <v>39861</v>
      </c>
      <c r="BW813">
        <v>107.40234375</v>
      </c>
      <c r="BX813" s="22">
        <f>_xll.BDH(BX$3&amp;" Govt",$A$8,BV813,BV813)</f>
        <v>1.06395</v>
      </c>
      <c r="BY813">
        <f t="shared" si="307"/>
        <v>100.94679613703651</v>
      </c>
      <c r="BZ813" s="2">
        <v>40043</v>
      </c>
      <c r="CA813">
        <v>111.59765625</v>
      </c>
      <c r="CB813" s="22">
        <f>_xll.BDH(CB$3&amp;" Govt",$A$8,BZ813,BZ813)</f>
        <v>1.0639400000000001</v>
      </c>
      <c r="CC813">
        <f t="shared" si="308"/>
        <v>104.89093017463389</v>
      </c>
      <c r="CF813" s="22"/>
      <c r="CJ813" s="22"/>
      <c r="CN813" s="22"/>
      <c r="CR813" s="22"/>
      <c r="CV813" s="22"/>
      <c r="CZ813" s="22"/>
      <c r="DB813" s="2">
        <v>39330</v>
      </c>
      <c r="DC813">
        <v>110.94140625</v>
      </c>
      <c r="DD813" s="22">
        <f>_xll.BDH(DD$3&amp;" Govt",$A$8,DB813,DB813)</f>
        <v>1.1052999999999999</v>
      </c>
      <c r="DE813">
        <f t="shared" si="309"/>
        <v>100.37221229530445</v>
      </c>
      <c r="DF813" s="2">
        <v>39871</v>
      </c>
      <c r="DG813">
        <v>97.265625</v>
      </c>
      <c r="DH813" s="22">
        <f>_xll.BDH(DH$3&amp;" Govt",$A$8,DF813,DF813)</f>
        <v>1.05999</v>
      </c>
      <c r="DI813">
        <f t="shared" si="310"/>
        <v>91.760889253672204</v>
      </c>
      <c r="DL813" s="22"/>
      <c r="DP813" s="22"/>
    </row>
    <row r="814" spans="4:120" x14ac:dyDescent="0.25">
      <c r="D814" s="2"/>
      <c r="H814" s="22"/>
      <c r="I814" s="14"/>
      <c r="J814" s="2">
        <v>39328</v>
      </c>
      <c r="K814">
        <v>129.25</v>
      </c>
      <c r="L814" s="22">
        <f>_xll.BDH(L$3&amp;" Govt",$A$8,J814,J814)</f>
        <v>1.28965</v>
      </c>
      <c r="M814">
        <f t="shared" si="294"/>
        <v>100.22099019113713</v>
      </c>
      <c r="N814" s="2">
        <v>39328</v>
      </c>
      <c r="O814">
        <v>129.55078125</v>
      </c>
      <c r="P814" s="22">
        <f>_xll.BDH(P$3&amp;" Govt",$A$8,N814,N814)</f>
        <v>1.2704200000000001</v>
      </c>
      <c r="Q814">
        <f t="shared" si="295"/>
        <v>101.97476523511908</v>
      </c>
      <c r="R814" s="2">
        <v>39328</v>
      </c>
      <c r="S814">
        <v>129.421875</v>
      </c>
      <c r="T814" s="22">
        <f>_xll.BDH(T$3&amp;" Govt",$A$8,R814,R814)</f>
        <v>1.2383599999999999</v>
      </c>
      <c r="U814">
        <f t="shared" si="296"/>
        <v>104.51070367259925</v>
      </c>
      <c r="V814" s="2">
        <v>39423</v>
      </c>
      <c r="W814">
        <v>109.3046875</v>
      </c>
      <c r="X814" s="22">
        <f>_xll.BDH(X$3&amp;" Govt",$A$8,V814,V814)</f>
        <v>1.1009899999999999</v>
      </c>
      <c r="Y814">
        <f t="shared" si="297"/>
        <v>99.278547034941283</v>
      </c>
      <c r="Z814" s="2">
        <v>39328</v>
      </c>
      <c r="AA814">
        <v>124.609375</v>
      </c>
      <c r="AB814" s="22">
        <f>_xll.BDH(AB$3&amp;" Govt",$A$8,Z814,Z814)</f>
        <v>1.19709</v>
      </c>
      <c r="AC814">
        <f t="shared" si="298"/>
        <v>104.0935727472454</v>
      </c>
      <c r="AD814" s="2">
        <v>39965</v>
      </c>
      <c r="AE814">
        <v>110.7890625</v>
      </c>
      <c r="AF814" s="22">
        <f>_xll.BDH(AF$3&amp;" Govt",$A$8,AD814,AD814)</f>
        <v>1.07165</v>
      </c>
      <c r="AG814">
        <f t="shared" si="299"/>
        <v>103.38175943638315</v>
      </c>
      <c r="AH814" s="2">
        <v>39328</v>
      </c>
      <c r="AI814">
        <v>123.03515625</v>
      </c>
      <c r="AJ814" s="22">
        <f>_xll.BDH(AJ$3&amp;" Govt",$A$8,AH814,AH814)</f>
        <v>1.17337</v>
      </c>
      <c r="AK814">
        <f t="shared" si="300"/>
        <v>104.85623141038207</v>
      </c>
      <c r="AN814" s="22"/>
      <c r="AP814" s="2">
        <v>39328</v>
      </c>
      <c r="AQ814">
        <v>120.26953125</v>
      </c>
      <c r="AR814" s="22">
        <f>_xll.BDH(AR$3&amp;" Govt",$A$8,AP814,AP814)</f>
        <v>1.1587799999999999</v>
      </c>
      <c r="AS814">
        <f t="shared" si="301"/>
        <v>103.78978861388703</v>
      </c>
      <c r="AV814" s="22"/>
      <c r="AX814" s="2">
        <v>39328</v>
      </c>
      <c r="AY814">
        <v>111.07421875</v>
      </c>
      <c r="AZ814" s="22">
        <f>_xll.BDH(AZ$3&amp;" Govt",$A$8,AX814,AX814)</f>
        <v>1.1344000000000001</v>
      </c>
      <c r="BA814">
        <f t="shared" si="302"/>
        <v>97.914508771156548</v>
      </c>
      <c r="BB814" s="2">
        <v>39328</v>
      </c>
      <c r="BC814">
        <v>110.55078125</v>
      </c>
      <c r="BD814" s="22">
        <f>_xll.BDH(BD$3&amp;" Govt",$A$8,BB814,BB814)</f>
        <v>1.12758</v>
      </c>
      <c r="BE814">
        <f t="shared" si="303"/>
        <v>98.042516938931158</v>
      </c>
      <c r="BH814" s="22"/>
      <c r="BJ814" s="2">
        <v>39328</v>
      </c>
      <c r="BK814">
        <v>108.453125</v>
      </c>
      <c r="BL814" s="22">
        <f>_xll.BDH(BL$3&amp;" Govt",$A$8,BJ814,BJ814)</f>
        <v>1.1053200000000001</v>
      </c>
      <c r="BM814">
        <f t="shared" si="304"/>
        <v>98.119209821590118</v>
      </c>
      <c r="BN814" s="2">
        <v>39503</v>
      </c>
      <c r="BO814">
        <v>113.55078125</v>
      </c>
      <c r="BP814" s="22">
        <f>_xll.BDH(BP$3&amp;" Govt",$A$8,BN814,BN814)</f>
        <v>1.1001099999999999</v>
      </c>
      <c r="BQ814">
        <f t="shared" si="305"/>
        <v>103.21766118842662</v>
      </c>
      <c r="BR814" s="2">
        <v>39682</v>
      </c>
      <c r="BS814">
        <v>115.3359375</v>
      </c>
      <c r="BT814" s="22">
        <f>_xll.BDH(BT$3&amp;" Govt",$A$8,BR814,BR814)</f>
        <v>1.12134</v>
      </c>
      <c r="BU814">
        <f t="shared" si="306"/>
        <v>102.85545641821392</v>
      </c>
      <c r="BV814" s="2">
        <v>39862</v>
      </c>
      <c r="BW814">
        <v>106.65625</v>
      </c>
      <c r="BX814" s="22">
        <f>_xll.BDH(BX$3&amp;" Govt",$A$8,BV814,BV814)</f>
        <v>1.06355</v>
      </c>
      <c r="BY814">
        <f t="shared" si="307"/>
        <v>100.28324949461708</v>
      </c>
      <c r="BZ814" s="2">
        <v>40044</v>
      </c>
      <c r="CA814">
        <v>112.31640625</v>
      </c>
      <c r="CB814" s="22">
        <f>_xll.BDH(CB$3&amp;" Govt",$A$8,BZ814,BZ814)</f>
        <v>1.06423</v>
      </c>
      <c r="CC814">
        <f t="shared" si="308"/>
        <v>105.53771858526822</v>
      </c>
      <c r="CF814" s="22"/>
      <c r="CJ814" s="22"/>
      <c r="CN814" s="22"/>
      <c r="CR814" s="22"/>
      <c r="CV814" s="22"/>
      <c r="CZ814" s="22"/>
      <c r="DB814" s="2">
        <v>39331</v>
      </c>
      <c r="DC814">
        <v>110.6015625</v>
      </c>
      <c r="DD814" s="22">
        <f>_xll.BDH(DD$3&amp;" Govt",$A$8,DB814,DB814)</f>
        <v>1.1052900000000001</v>
      </c>
      <c r="DE814">
        <f t="shared" si="309"/>
        <v>100.06565019135249</v>
      </c>
      <c r="DF814" s="2">
        <v>39874</v>
      </c>
      <c r="DG814">
        <v>98.34375</v>
      </c>
      <c r="DH814" s="22">
        <f>_xll.BDH(DH$3&amp;" Govt",$A$8,DF814,DF814)</f>
        <v>1.05935</v>
      </c>
      <c r="DI814">
        <f t="shared" si="310"/>
        <v>92.834049181101619</v>
      </c>
      <c r="DL814" s="22"/>
      <c r="DP814" s="22"/>
    </row>
    <row r="815" spans="4:120" x14ac:dyDescent="0.25">
      <c r="D815" s="2"/>
      <c r="H815" s="22"/>
      <c r="I815" s="14"/>
      <c r="J815" s="2">
        <v>39329</v>
      </c>
      <c r="K815">
        <v>129.26171875</v>
      </c>
      <c r="L815" s="22">
        <f>_xll.BDH(L$3&amp;" Govt",$A$8,J815,J815)</f>
        <v>1.2896300000000001</v>
      </c>
      <c r="M815">
        <f t="shared" si="294"/>
        <v>100.23163135938215</v>
      </c>
      <c r="N815" s="2">
        <v>39329</v>
      </c>
      <c r="O815">
        <v>129.58203125</v>
      </c>
      <c r="P815" s="22">
        <f>_xll.BDH(P$3&amp;" Govt",$A$8,N815,N815)</f>
        <v>1.27041</v>
      </c>
      <c r="Q815">
        <f t="shared" si="295"/>
        <v>102.00016628490015</v>
      </c>
      <c r="R815" s="2">
        <v>39329</v>
      </c>
      <c r="S815">
        <v>129.453125</v>
      </c>
      <c r="T815" s="22">
        <f>_xll.BDH(T$3&amp;" Govt",$A$8,R815,R815)</f>
        <v>1.2383500000000001</v>
      </c>
      <c r="U815">
        <f t="shared" si="296"/>
        <v>104.53678281584365</v>
      </c>
      <c r="V815" s="2">
        <v>39426</v>
      </c>
      <c r="W815">
        <v>109.265625</v>
      </c>
      <c r="X815" s="22">
        <f>_xll.BDH(X$3&amp;" Govt",$A$8,V815,V815)</f>
        <v>1.10121</v>
      </c>
      <c r="Y815">
        <f t="shared" si="297"/>
        <v>99.223240798757729</v>
      </c>
      <c r="Z815" s="2">
        <v>39329</v>
      </c>
      <c r="AA815">
        <v>124.62109375</v>
      </c>
      <c r="AB815" s="22">
        <f>_xll.BDH(AB$3&amp;" Govt",$A$8,Z815,Z815)</f>
        <v>1.1970799999999999</v>
      </c>
      <c r="AC815">
        <f t="shared" si="298"/>
        <v>104.10423175560531</v>
      </c>
      <c r="AD815" s="2">
        <v>39966</v>
      </c>
      <c r="AE815">
        <v>111.05859375</v>
      </c>
      <c r="AF815" s="22">
        <f>_xll.BDH(AF$3&amp;" Govt",$A$8,AD815,AD815)</f>
        <v>1.0717399999999999</v>
      </c>
      <c r="AG815">
        <f t="shared" si="299"/>
        <v>103.62456729244033</v>
      </c>
      <c r="AH815" s="2">
        <v>39329</v>
      </c>
      <c r="AI815">
        <v>123.06640625</v>
      </c>
      <c r="AJ815" s="22">
        <f>_xll.BDH(AJ$3&amp;" Govt",$A$8,AH815,AH815)</f>
        <v>1.17336</v>
      </c>
      <c r="AK815">
        <f t="shared" si="300"/>
        <v>104.8837579685689</v>
      </c>
      <c r="AN815" s="22"/>
      <c r="AP815" s="2">
        <v>39329</v>
      </c>
      <c r="AQ815">
        <v>120.27734375</v>
      </c>
      <c r="AR815" s="22">
        <f>_xll.BDH(AR$3&amp;" Govt",$A$8,AP815,AP815)</f>
        <v>1.1587700000000001</v>
      </c>
      <c r="AS815">
        <f t="shared" si="301"/>
        <v>103.79742636588796</v>
      </c>
      <c r="AV815" s="22"/>
      <c r="AX815" s="2">
        <v>39329</v>
      </c>
      <c r="AY815">
        <v>111.02734375</v>
      </c>
      <c r="AZ815" s="22">
        <f>_xll.BDH(AZ$3&amp;" Govt",$A$8,AX815,AX815)</f>
        <v>1.13439</v>
      </c>
      <c r="BA815">
        <f t="shared" si="302"/>
        <v>97.874050150301045</v>
      </c>
      <c r="BB815" s="2">
        <v>39329</v>
      </c>
      <c r="BC815">
        <v>110.5390625</v>
      </c>
      <c r="BD815" s="22">
        <f>_xll.BDH(BD$3&amp;" Govt",$A$8,BB815,BB815)</f>
        <v>1.12757</v>
      </c>
      <c r="BE815">
        <f t="shared" si="303"/>
        <v>98.03299351703221</v>
      </c>
      <c r="BH815" s="22"/>
      <c r="BJ815" s="2">
        <v>39329</v>
      </c>
      <c r="BK815">
        <v>108.4609375</v>
      </c>
      <c r="BL815" s="22">
        <f>_xll.BDH(BL$3&amp;" Govt",$A$8,BJ815,BJ815)</f>
        <v>1.10531</v>
      </c>
      <c r="BM815">
        <f t="shared" si="304"/>
        <v>98.127165682025861</v>
      </c>
      <c r="BN815" s="2">
        <v>39504</v>
      </c>
      <c r="BO815">
        <v>114.30859375</v>
      </c>
      <c r="BP815" s="22">
        <f>_xll.BDH(BP$3&amp;" Govt",$A$8,BN815,BN815)</f>
        <v>1.1000799999999999</v>
      </c>
      <c r="BQ815">
        <f t="shared" si="305"/>
        <v>103.90934636571886</v>
      </c>
      <c r="BR815" s="2">
        <v>39685</v>
      </c>
      <c r="BS815">
        <v>115.81640625</v>
      </c>
      <c r="BT815" s="22">
        <f>_xll.BDH(BT$3&amp;" Govt",$A$8,BR815,BR815)</f>
        <v>1.12242</v>
      </c>
      <c r="BU815">
        <f t="shared" si="306"/>
        <v>103.18455324210188</v>
      </c>
      <c r="BV815" s="2">
        <v>39863</v>
      </c>
      <c r="BW815">
        <v>106.37109375</v>
      </c>
      <c r="BX815" s="22">
        <f>_xll.BDH(BX$3&amp;" Govt",$A$8,BV815,BV815)</f>
        <v>1.0631599999999999</v>
      </c>
      <c r="BY815">
        <f t="shared" si="307"/>
        <v>100.05182075134506</v>
      </c>
      <c r="BZ815" s="2">
        <v>40045</v>
      </c>
      <c r="CA815">
        <v>113.15625</v>
      </c>
      <c r="CB815" s="22">
        <f>_xll.BDH(CB$3&amp;" Govt",$A$8,BZ815,BZ815)</f>
        <v>1.0645199999999999</v>
      </c>
      <c r="CC815">
        <f t="shared" si="308"/>
        <v>106.29790891669485</v>
      </c>
      <c r="CF815" s="22"/>
      <c r="CJ815" s="22"/>
      <c r="CN815" s="22"/>
      <c r="CR815" s="22"/>
      <c r="CV815" s="22"/>
      <c r="CZ815" s="22"/>
      <c r="DB815" s="2">
        <v>39332</v>
      </c>
      <c r="DC815">
        <v>112.5546875</v>
      </c>
      <c r="DD815" s="22">
        <f>_xll.BDH(DD$3&amp;" Govt",$A$8,DB815,DB815)</f>
        <v>1.10528</v>
      </c>
      <c r="DE815">
        <f t="shared" si="309"/>
        <v>101.83364170165025</v>
      </c>
      <c r="DF815" s="2">
        <v>39875</v>
      </c>
      <c r="DG815">
        <v>98.44921875</v>
      </c>
      <c r="DH815" s="22">
        <f>_xll.BDH(DH$3&amp;" Govt",$A$8,DF815,DF815)</f>
        <v>1.0594999999999999</v>
      </c>
      <c r="DI815">
        <f t="shared" si="310"/>
        <v>92.920451864086843</v>
      </c>
      <c r="DL815" s="22"/>
      <c r="DP815" s="22"/>
    </row>
    <row r="816" spans="4:120" x14ac:dyDescent="0.25">
      <c r="D816" s="2"/>
      <c r="H816" s="22"/>
      <c r="I816" s="14"/>
      <c r="J816" s="2">
        <v>39330</v>
      </c>
      <c r="K816">
        <v>129.33203125</v>
      </c>
      <c r="L816" s="22">
        <f>_xll.BDH(L$3&amp;" Govt",$A$8,J816,J816)</f>
        <v>1.28962</v>
      </c>
      <c r="M816">
        <f t="shared" si="294"/>
        <v>100.28693045238133</v>
      </c>
      <c r="N816" s="2">
        <v>39330</v>
      </c>
      <c r="O816">
        <v>129.7734375</v>
      </c>
      <c r="P816" s="22">
        <f>_xll.BDH(P$3&amp;" Govt",$A$8,N816,N816)</f>
        <v>1.2704</v>
      </c>
      <c r="Q816">
        <f t="shared" si="295"/>
        <v>102.15163531171285</v>
      </c>
      <c r="R816" s="2">
        <v>39330</v>
      </c>
      <c r="S816">
        <v>129.77734375</v>
      </c>
      <c r="T816" s="22">
        <f>_xll.BDH(T$3&amp;" Govt",$A$8,R816,R816)</f>
        <v>1.23834</v>
      </c>
      <c r="U816">
        <f t="shared" si="296"/>
        <v>104.79944421564352</v>
      </c>
      <c r="V816" s="2">
        <v>39427</v>
      </c>
      <c r="W816">
        <v>109.73828125</v>
      </c>
      <c r="X816" s="22">
        <f>_xll.BDH(X$3&amp;" Govt",$A$8,V816,V816)</f>
        <v>1.1012900000000001</v>
      </c>
      <c r="Y816">
        <f t="shared" si="297"/>
        <v>99.645217199829276</v>
      </c>
      <c r="Z816" s="2">
        <v>39330</v>
      </c>
      <c r="AA816">
        <v>125.00390625</v>
      </c>
      <c r="AB816" s="22">
        <f>_xll.BDH(AB$3&amp;" Govt",$A$8,Z816,Z816)</f>
        <v>1.1970700000000001</v>
      </c>
      <c r="AC816">
        <f t="shared" si="298"/>
        <v>104.42489265456489</v>
      </c>
      <c r="AD816" s="2">
        <v>39967</v>
      </c>
      <c r="AE816">
        <v>110.98828125</v>
      </c>
      <c r="AF816" s="22">
        <f>_xll.BDH(AF$3&amp;" Govt",$A$8,AD816,AD816)</f>
        <v>1.0718300000000001</v>
      </c>
      <c r="AG816">
        <f t="shared" si="299"/>
        <v>103.55026566713005</v>
      </c>
      <c r="AH816" s="2">
        <v>39330</v>
      </c>
      <c r="AI816">
        <v>123.49609375</v>
      </c>
      <c r="AJ816" s="22">
        <f>_xll.BDH(AJ$3&amp;" Govt",$A$8,AH816,AH816)</f>
        <v>1.1733500000000001</v>
      </c>
      <c r="AK816">
        <f t="shared" si="300"/>
        <v>105.25085758725017</v>
      </c>
      <c r="AN816" s="22"/>
      <c r="AP816" s="2">
        <v>39330</v>
      </c>
      <c r="AQ816">
        <v>120.73828125</v>
      </c>
      <c r="AR816" s="22">
        <f>_xll.BDH(AR$3&amp;" Govt",$A$8,AP816,AP816)</f>
        <v>1.15876</v>
      </c>
      <c r="AS816">
        <f t="shared" si="301"/>
        <v>104.19610726121026</v>
      </c>
      <c r="AV816" s="22"/>
      <c r="AX816" s="2">
        <v>39330</v>
      </c>
      <c r="AY816">
        <v>111.546875</v>
      </c>
      <c r="AZ816" s="22">
        <f>_xll.BDH(AZ$3&amp;" Govt",$A$8,AX816,AX816)</f>
        <v>1.1343799999999999</v>
      </c>
      <c r="BA816">
        <f t="shared" si="302"/>
        <v>98.332899910083043</v>
      </c>
      <c r="BB816" s="2">
        <v>39330</v>
      </c>
      <c r="BC816">
        <v>111.0546875</v>
      </c>
      <c r="BD816" s="22">
        <f>_xll.BDH(BD$3&amp;" Govt",$A$8,BB816,BB816)</f>
        <v>1.12757</v>
      </c>
      <c r="BE816">
        <f t="shared" si="303"/>
        <v>98.49028219977474</v>
      </c>
      <c r="BH816" s="22"/>
      <c r="BJ816" s="2">
        <v>39330</v>
      </c>
      <c r="BK816">
        <v>108.96484375</v>
      </c>
      <c r="BL816" s="22">
        <f>_xll.BDH(BL$3&amp;" Govt",$A$8,BJ816,BJ816)</f>
        <v>1.1052999999999999</v>
      </c>
      <c r="BM816">
        <f t="shared" si="304"/>
        <v>98.583953451551622</v>
      </c>
      <c r="BN816" s="2">
        <v>39505</v>
      </c>
      <c r="BO816">
        <v>114.4140625</v>
      </c>
      <c r="BP816" s="22">
        <f>_xll.BDH(BP$3&amp;" Govt",$A$8,BN816,BN816)</f>
        <v>1.10006</v>
      </c>
      <c r="BQ816">
        <f t="shared" si="305"/>
        <v>104.00711097576496</v>
      </c>
      <c r="BR816" s="2">
        <v>39686</v>
      </c>
      <c r="BS816">
        <v>116.03515625</v>
      </c>
      <c r="BT816" s="22">
        <f>_xll.BDH(BT$3&amp;" Govt",$A$8,BR816,BR816)</f>
        <v>1.1227800000000001</v>
      </c>
      <c r="BU816">
        <f t="shared" si="306"/>
        <v>103.34629780544718</v>
      </c>
      <c r="BV816" s="2">
        <v>39864</v>
      </c>
      <c r="BW816">
        <v>106.38671875</v>
      </c>
      <c r="BX816" s="22">
        <f>_xll.BDH(BX$3&amp;" Govt",$A$8,BV816,BV816)</f>
        <v>1.0627599999999999</v>
      </c>
      <c r="BY816">
        <f t="shared" si="307"/>
        <v>100.10418038879898</v>
      </c>
      <c r="BZ816" s="2">
        <v>40046</v>
      </c>
      <c r="CA816">
        <v>112.76953125</v>
      </c>
      <c r="CB816" s="22">
        <f>_xll.BDH(CB$3&amp;" Govt",$A$8,BZ816,BZ816)</f>
        <v>1.0648200000000001</v>
      </c>
      <c r="CC816">
        <f t="shared" si="308"/>
        <v>105.90478320279483</v>
      </c>
      <c r="CF816" s="22"/>
      <c r="CJ816" s="22"/>
      <c r="CN816" s="22"/>
      <c r="CR816" s="22"/>
      <c r="CV816" s="22"/>
      <c r="CZ816" s="22"/>
      <c r="DB816" s="2">
        <v>39335</v>
      </c>
      <c r="DC816">
        <v>113.25</v>
      </c>
      <c r="DD816" s="22">
        <f>_xll.BDH(DD$3&amp;" Govt",$A$8,DB816,DB816)</f>
        <v>1.1052500000000001</v>
      </c>
      <c r="DE816">
        <f t="shared" si="309"/>
        <v>102.46550554173264</v>
      </c>
      <c r="DF816" s="2">
        <v>39876</v>
      </c>
      <c r="DG816">
        <v>97.75390625</v>
      </c>
      <c r="DH816" s="22">
        <f>_xll.BDH(DH$3&amp;" Govt",$A$8,DF816,DF816)</f>
        <v>1.05965</v>
      </c>
      <c r="DI816">
        <f t="shared" si="310"/>
        <v>92.251126551219741</v>
      </c>
      <c r="DL816" s="22"/>
      <c r="DP816" s="22"/>
    </row>
    <row r="817" spans="4:120" x14ac:dyDescent="0.25">
      <c r="D817" s="2"/>
      <c r="H817" s="22"/>
      <c r="I817" s="14"/>
      <c r="J817" s="2">
        <v>39331</v>
      </c>
      <c r="K817">
        <v>129.32421875</v>
      </c>
      <c r="L817" s="22">
        <f>_xll.BDH(L$3&amp;" Govt",$A$8,J817,J817)</f>
        <v>1.2896099999999999</v>
      </c>
      <c r="M817">
        <f t="shared" si="294"/>
        <v>100.28165007250254</v>
      </c>
      <c r="N817" s="2">
        <v>39331</v>
      </c>
      <c r="O817">
        <v>129.68359375</v>
      </c>
      <c r="P817" s="22">
        <f>_xll.BDH(P$3&amp;" Govt",$A$8,N817,N817)</f>
        <v>1.2703899999999999</v>
      </c>
      <c r="Q817">
        <f t="shared" si="295"/>
        <v>102.08171801572746</v>
      </c>
      <c r="R817" s="2">
        <v>39331</v>
      </c>
      <c r="S817">
        <v>129.671875</v>
      </c>
      <c r="T817" s="22">
        <f>_xll.BDH(T$3&amp;" Govt",$A$8,R817,R817)</f>
        <v>1.2383299999999999</v>
      </c>
      <c r="U817">
        <f t="shared" si="296"/>
        <v>104.71512036371566</v>
      </c>
      <c r="V817" s="2">
        <v>39428</v>
      </c>
      <c r="W817">
        <v>109.59375</v>
      </c>
      <c r="X817" s="22">
        <f>_xll.BDH(X$3&amp;" Govt",$A$8,V817,V817)</f>
        <v>1.1013600000000001</v>
      </c>
      <c r="Y817">
        <f t="shared" si="297"/>
        <v>99.507654173022431</v>
      </c>
      <c r="Z817" s="2">
        <v>39331</v>
      </c>
      <c r="AA817">
        <v>124.8828125</v>
      </c>
      <c r="AB817" s="22">
        <f>_xll.BDH(AB$3&amp;" Govt",$A$8,Z817,Z817)</f>
        <v>1.19706</v>
      </c>
      <c r="AC817">
        <f t="shared" si="298"/>
        <v>104.32460570063321</v>
      </c>
      <c r="AD817" s="2">
        <v>39968</v>
      </c>
      <c r="AE817">
        <v>111.10546875</v>
      </c>
      <c r="AF817" s="22">
        <f>_xll.BDH(AF$3&amp;" Govt",$A$8,AD817,AD817)</f>
        <v>1.07192</v>
      </c>
      <c r="AG817">
        <f t="shared" si="299"/>
        <v>103.65089628890216</v>
      </c>
      <c r="AH817" s="2">
        <v>39331</v>
      </c>
      <c r="AI817">
        <v>123.3046875</v>
      </c>
      <c r="AJ817" s="22">
        <f>_xll.BDH(AJ$3&amp;" Govt",$A$8,AH817,AH817)</f>
        <v>1.17334</v>
      </c>
      <c r="AK817">
        <f t="shared" si="300"/>
        <v>105.08862520667496</v>
      </c>
      <c r="AN817" s="22"/>
      <c r="AP817" s="2">
        <v>39331</v>
      </c>
      <c r="AQ817">
        <v>120.4921875</v>
      </c>
      <c r="AR817" s="22">
        <f>_xll.BDH(AR$3&amp;" Govt",$A$8,AP817,AP817)</f>
        <v>1.1587499999999999</v>
      </c>
      <c r="AS817">
        <f t="shared" si="301"/>
        <v>103.98462783171522</v>
      </c>
      <c r="AV817" s="22"/>
      <c r="AX817" s="2">
        <v>39331</v>
      </c>
      <c r="AY817">
        <v>111.3359375</v>
      </c>
      <c r="AZ817" s="22">
        <f>_xll.BDH(AZ$3&amp;" Govt",$A$8,AX817,AX817)</f>
        <v>1.1343700000000001</v>
      </c>
      <c r="BA817">
        <f t="shared" si="302"/>
        <v>98.147815527561548</v>
      </c>
      <c r="BB817" s="2">
        <v>39331</v>
      </c>
      <c r="BC817">
        <v>110.796875</v>
      </c>
      <c r="BD817" s="22">
        <f>_xll.BDH(BD$3&amp;" Govt",$A$8,BB817,BB817)</f>
        <v>1.1275599999999999</v>
      </c>
      <c r="BE817">
        <f t="shared" si="303"/>
        <v>98.262509312143038</v>
      </c>
      <c r="BH817" s="22"/>
      <c r="BJ817" s="2">
        <v>39331</v>
      </c>
      <c r="BK817">
        <v>108.7109375</v>
      </c>
      <c r="BL817" s="22">
        <f>_xll.BDH(BL$3&amp;" Govt",$A$8,BJ817,BJ817)</f>
        <v>1.1052900000000001</v>
      </c>
      <c r="BM817">
        <f t="shared" si="304"/>
        <v>98.355126256457567</v>
      </c>
      <c r="BN817" s="2">
        <v>39506</v>
      </c>
      <c r="BO817">
        <v>115.91015625</v>
      </c>
      <c r="BP817" s="22">
        <f>_xll.BDH(BP$3&amp;" Govt",$A$8,BN817,BN817)</f>
        <v>1.1000300000000001</v>
      </c>
      <c r="BQ817">
        <f t="shared" si="305"/>
        <v>105.36999559102932</v>
      </c>
      <c r="BR817" s="2">
        <v>39687</v>
      </c>
      <c r="BS817">
        <v>116.4140625</v>
      </c>
      <c r="BT817" s="22">
        <f>_xll.BDH(BT$3&amp;" Govt",$A$8,BR817,BR817)</f>
        <v>1.1231500000000001</v>
      </c>
      <c r="BU817">
        <f t="shared" si="306"/>
        <v>103.64961269643413</v>
      </c>
      <c r="BV817" s="2">
        <v>39867</v>
      </c>
      <c r="BW817">
        <v>106.0859375</v>
      </c>
      <c r="BX817" s="22">
        <f>_xll.BDH(BX$3&amp;" Govt",$A$8,BV817,BV817)</f>
        <v>1.06158</v>
      </c>
      <c r="BY817">
        <f t="shared" si="307"/>
        <v>99.932117692496092</v>
      </c>
      <c r="BZ817" s="2">
        <v>40049</v>
      </c>
      <c r="CA817">
        <v>112.640625</v>
      </c>
      <c r="CB817" s="22">
        <f>_xll.BDH(CB$3&amp;" Govt",$A$8,BZ817,BZ817)</f>
        <v>1.0657000000000001</v>
      </c>
      <c r="CC817">
        <f t="shared" si="308"/>
        <v>105.69637327578117</v>
      </c>
      <c r="CF817" s="22"/>
      <c r="CJ817" s="22"/>
      <c r="CN817" s="22"/>
      <c r="CR817" s="22"/>
      <c r="CV817" s="22"/>
      <c r="CZ817" s="22"/>
      <c r="DB817" s="2">
        <v>39336</v>
      </c>
      <c r="DC817">
        <v>113.48046875</v>
      </c>
      <c r="DD817" s="22">
        <f>_xll.BDH(DD$3&amp;" Govt",$A$8,DB817,DB817)</f>
        <v>1.10524</v>
      </c>
      <c r="DE817">
        <f t="shared" si="309"/>
        <v>102.67495634432341</v>
      </c>
      <c r="DF817" s="2">
        <v>39877</v>
      </c>
      <c r="DG817">
        <v>99.03515625</v>
      </c>
      <c r="DH817" s="22">
        <f>_xll.BDH(DH$3&amp;" Govt",$A$8,DF817,DF817)</f>
        <v>1.0598000000000001</v>
      </c>
      <c r="DI817">
        <f t="shared" si="310"/>
        <v>93.447024202679742</v>
      </c>
      <c r="DL817" s="22"/>
      <c r="DP817" s="22"/>
    </row>
    <row r="818" spans="4:120" x14ac:dyDescent="0.25">
      <c r="D818" s="2"/>
      <c r="H818" s="22"/>
      <c r="I818" s="14"/>
      <c r="J818" s="2">
        <v>39332</v>
      </c>
      <c r="K818">
        <v>129.4375</v>
      </c>
      <c r="L818" s="22">
        <f>_xll.BDH(L$3&amp;" Govt",$A$8,J818,J818)</f>
        <v>1.2896000000000001</v>
      </c>
      <c r="M818">
        <f t="shared" si="294"/>
        <v>100.37026985111662</v>
      </c>
      <c r="N818" s="2">
        <v>39332</v>
      </c>
      <c r="O818">
        <v>130</v>
      </c>
      <c r="P818" s="22">
        <f>_xll.BDH(P$3&amp;" Govt",$A$8,N818,N818)</f>
        <v>1.27037</v>
      </c>
      <c r="Q818">
        <f t="shared" si="295"/>
        <v>102.33239135055142</v>
      </c>
      <c r="R818" s="2">
        <v>39332</v>
      </c>
      <c r="S818">
        <v>130.2734375</v>
      </c>
      <c r="T818" s="22">
        <f>_xll.BDH(T$3&amp;" Govt",$A$8,R818,R818)</f>
        <v>1.2383200000000001</v>
      </c>
      <c r="U818">
        <f t="shared" si="296"/>
        <v>105.20175520059435</v>
      </c>
      <c r="V818" s="2">
        <v>39429</v>
      </c>
      <c r="W818">
        <v>109.3984375</v>
      </c>
      <c r="X818" s="22">
        <f>_xll.BDH(X$3&amp;" Govt",$A$8,V818,V818)</f>
        <v>1.10144</v>
      </c>
      <c r="Y818">
        <f t="shared" si="297"/>
        <v>99.323102030069734</v>
      </c>
      <c r="Z818" s="2">
        <v>39332</v>
      </c>
      <c r="AA818">
        <v>125.53125</v>
      </c>
      <c r="AB818" s="22">
        <f>_xll.BDH(AB$3&amp;" Govt",$A$8,Z818,Z818)</f>
        <v>1.1970499999999999</v>
      </c>
      <c r="AC818">
        <f t="shared" si="298"/>
        <v>104.8671734681091</v>
      </c>
      <c r="AD818" s="2">
        <v>39969</v>
      </c>
      <c r="AE818">
        <v>111.0703125</v>
      </c>
      <c r="AF818" s="22">
        <f>_xll.BDH(AF$3&amp;" Govt",$A$8,AD818,AD818)</f>
        <v>1.0720099999999999</v>
      </c>
      <c r="AG818">
        <f t="shared" si="299"/>
        <v>103.60939963246612</v>
      </c>
      <c r="AH818" s="2">
        <v>39332</v>
      </c>
      <c r="AI818">
        <v>124.12109375</v>
      </c>
      <c r="AJ818" s="22">
        <f>_xll.BDH(AJ$3&amp;" Govt",$A$8,AH818,AH818)</f>
        <v>1.17333</v>
      </c>
      <c r="AK818">
        <f t="shared" si="300"/>
        <v>105.7853236088739</v>
      </c>
      <c r="AN818" s="22"/>
      <c r="AP818" s="2">
        <v>39332</v>
      </c>
      <c r="AQ818">
        <v>121.38671875</v>
      </c>
      <c r="AR818" s="22">
        <f>_xll.BDH(AR$3&amp;" Govt",$A$8,AP818,AP818)</f>
        <v>1.1587399999999999</v>
      </c>
      <c r="AS818">
        <f t="shared" si="301"/>
        <v>104.75751139168408</v>
      </c>
      <c r="AV818" s="22"/>
      <c r="AX818" s="2">
        <v>39332</v>
      </c>
      <c r="AY818">
        <v>112.29296875</v>
      </c>
      <c r="AZ818" s="22">
        <f>_xll.BDH(AZ$3&amp;" Govt",$A$8,AX818,AX818)</f>
        <v>1.13436</v>
      </c>
      <c r="BA818">
        <f t="shared" si="302"/>
        <v>98.992355821784969</v>
      </c>
      <c r="BB818" s="2">
        <v>39332</v>
      </c>
      <c r="BC818">
        <v>111.83203125</v>
      </c>
      <c r="BD818" s="22">
        <f>_xll.BDH(BD$3&amp;" Govt",$A$8,BB818,BB818)</f>
        <v>1.1275500000000001</v>
      </c>
      <c r="BE818">
        <f t="shared" si="303"/>
        <v>99.181438738858589</v>
      </c>
      <c r="BH818" s="22"/>
      <c r="BJ818" s="2">
        <v>39332</v>
      </c>
      <c r="BK818">
        <v>109.74609375</v>
      </c>
      <c r="BL818" s="22">
        <f>_xll.BDH(BL$3&amp;" Govt",$A$8,BJ818,BJ818)</f>
        <v>1.10528</v>
      </c>
      <c r="BM818">
        <f t="shared" si="304"/>
        <v>99.292571791763166</v>
      </c>
      <c r="BN818" s="2">
        <v>39507</v>
      </c>
      <c r="BO818">
        <v>117.0078125</v>
      </c>
      <c r="BP818" s="22">
        <f>_xll.BDH(BP$3&amp;" Govt",$A$8,BN818,BN818)</f>
        <v>1.1000099999999999</v>
      </c>
      <c r="BQ818">
        <f t="shared" si="305"/>
        <v>106.36977163843966</v>
      </c>
      <c r="BR818" s="2">
        <v>39688</v>
      </c>
      <c r="BS818">
        <v>116.2109375</v>
      </c>
      <c r="BT818" s="22">
        <f>_xll.BDH(BT$3&amp;" Govt",$A$8,BR818,BR818)</f>
        <v>1.12351</v>
      </c>
      <c r="BU818">
        <f t="shared" si="306"/>
        <v>103.43560582460326</v>
      </c>
      <c r="BV818" s="2">
        <v>39868</v>
      </c>
      <c r="BW818">
        <v>105.19140625</v>
      </c>
      <c r="BX818" s="22">
        <f>_xll.BDH(BX$3&amp;" Govt",$A$8,BV818,BV818)</f>
        <v>1.06118</v>
      </c>
      <c r="BY818">
        <f t="shared" si="307"/>
        <v>99.126826975630905</v>
      </c>
      <c r="BZ818" s="2">
        <v>40050</v>
      </c>
      <c r="CA818">
        <v>112.71484375</v>
      </c>
      <c r="CB818" s="22">
        <f>_xll.BDH(CB$3&amp;" Govt",$A$8,BZ818,BZ818)</f>
        <v>1.06599</v>
      </c>
      <c r="CC818">
        <f t="shared" si="308"/>
        <v>105.73724307920337</v>
      </c>
      <c r="CF818" s="22"/>
      <c r="CJ818" s="22"/>
      <c r="CN818" s="22"/>
      <c r="CR818" s="22"/>
      <c r="CV818" s="22"/>
      <c r="CZ818" s="22"/>
      <c r="DB818" s="2">
        <v>39337</v>
      </c>
      <c r="DC818">
        <v>113.38671875</v>
      </c>
      <c r="DD818" s="22">
        <f>_xll.BDH(DD$3&amp;" Govt",$A$8,DB818,DB818)</f>
        <v>1.1052299999999999</v>
      </c>
      <c r="DE818">
        <f t="shared" si="309"/>
        <v>102.59106136279327</v>
      </c>
      <c r="DF818" s="2">
        <v>39878</v>
      </c>
      <c r="DG818">
        <v>97.8515625</v>
      </c>
      <c r="DH818" s="22">
        <f>_xll.BDH(DH$3&amp;" Govt",$A$8,DF818,DF818)</f>
        <v>1.0599499999999999</v>
      </c>
      <c r="DI818">
        <f t="shared" si="310"/>
        <v>92.31714939383933</v>
      </c>
      <c r="DL818" s="22"/>
      <c r="DP818" s="22"/>
    </row>
    <row r="819" spans="4:120" x14ac:dyDescent="0.25">
      <c r="D819" s="2"/>
      <c r="H819" s="22"/>
      <c r="I819" s="14"/>
      <c r="J819" s="2">
        <v>39335</v>
      </c>
      <c r="K819">
        <v>129.53125</v>
      </c>
      <c r="L819" s="22">
        <f>_xll.BDH(L$3&amp;" Govt",$A$8,J819,J819)</f>
        <v>1.2895699999999999</v>
      </c>
      <c r="M819">
        <f t="shared" si="294"/>
        <v>100.44530347325079</v>
      </c>
      <c r="N819" s="2">
        <v>39335</v>
      </c>
      <c r="O819">
        <v>130.19140625</v>
      </c>
      <c r="P819" s="22">
        <f>_xll.BDH(P$3&amp;" Govt",$A$8,N819,N819)</f>
        <v>1.27034</v>
      </c>
      <c r="Q819">
        <f t="shared" si="295"/>
        <v>102.48548124911441</v>
      </c>
      <c r="R819" s="2">
        <v>39335</v>
      </c>
      <c r="S819">
        <v>130.44140625</v>
      </c>
      <c r="T819" s="22">
        <f>_xll.BDH(T$3&amp;" Govt",$A$8,R819,R819)</f>
        <v>1.2382900000000001</v>
      </c>
      <c r="U819">
        <f t="shared" si="296"/>
        <v>105.33994964830532</v>
      </c>
      <c r="V819" s="2">
        <v>39430</v>
      </c>
      <c r="W819">
        <v>109.42578125</v>
      </c>
      <c r="X819" s="22">
        <f>_xll.BDH(X$3&amp;" Govt",$A$8,V819,V819)</f>
        <v>1.1015200000000001</v>
      </c>
      <c r="Y819">
        <f t="shared" si="297"/>
        <v>99.340712152298636</v>
      </c>
      <c r="Z819" s="2">
        <v>39335</v>
      </c>
      <c r="AA819">
        <v>125.74609375</v>
      </c>
      <c r="AB819" s="22">
        <f>_xll.BDH(AB$3&amp;" Govt",$A$8,Z819,Z819)</f>
        <v>1.19702</v>
      </c>
      <c r="AC819">
        <f t="shared" si="298"/>
        <v>105.04928384655227</v>
      </c>
      <c r="AD819" s="2">
        <v>39972</v>
      </c>
      <c r="AE819">
        <v>110.921875</v>
      </c>
      <c r="AF819" s="22">
        <f>_xll.BDH(AF$3&amp;" Govt",$A$8,AD819,AD819)</f>
        <v>1.0722799999999999</v>
      </c>
      <c r="AG819">
        <f t="shared" si="299"/>
        <v>103.44487913604657</v>
      </c>
      <c r="AH819" s="2">
        <v>39335</v>
      </c>
      <c r="AI819">
        <v>124.44140625</v>
      </c>
      <c r="AJ819" s="22">
        <f>_xll.BDH(AJ$3&amp;" Govt",$A$8,AH819,AH819)</f>
        <v>1.1733</v>
      </c>
      <c r="AK819">
        <f t="shared" si="300"/>
        <v>106.06102978777807</v>
      </c>
      <c r="AN819" s="22"/>
      <c r="AP819" s="2">
        <v>39335</v>
      </c>
      <c r="AQ819">
        <v>121.6875</v>
      </c>
      <c r="AR819" s="22">
        <f>_xll.BDH(AR$3&amp;" Govt",$A$8,AP819,AP819)</f>
        <v>1.1587099999999999</v>
      </c>
      <c r="AS819">
        <f t="shared" si="301"/>
        <v>105.01980650896256</v>
      </c>
      <c r="AV819" s="22"/>
      <c r="AX819" s="2">
        <v>39335</v>
      </c>
      <c r="AY819">
        <v>112.61328125</v>
      </c>
      <c r="AZ819" s="22">
        <f>_xll.BDH(AZ$3&amp;" Govt",$A$8,AX819,AX819)</f>
        <v>1.1343300000000001</v>
      </c>
      <c r="BA819">
        <f t="shared" si="302"/>
        <v>99.277354253171467</v>
      </c>
      <c r="BB819" s="2">
        <v>39335</v>
      </c>
      <c r="BC819">
        <v>112.2265625</v>
      </c>
      <c r="BD819" s="22">
        <f>_xll.BDH(BD$3&amp;" Govt",$A$8,BB819,BB819)</f>
        <v>1.1275200000000001</v>
      </c>
      <c r="BE819">
        <f t="shared" si="303"/>
        <v>99.533988310628629</v>
      </c>
      <c r="BH819" s="22"/>
      <c r="BJ819" s="2">
        <v>39335</v>
      </c>
      <c r="BK819">
        <v>110.1484375</v>
      </c>
      <c r="BL819" s="22">
        <f>_xll.BDH(BL$3&amp;" Govt",$A$8,BJ819,BJ819)</f>
        <v>1.1052500000000001</v>
      </c>
      <c r="BM819">
        <f t="shared" si="304"/>
        <v>99.659296539244508</v>
      </c>
      <c r="BN819" s="2">
        <v>39510</v>
      </c>
      <c r="BO819">
        <v>116.91015625</v>
      </c>
      <c r="BP819" s="22">
        <f>_xll.BDH(BP$3&amp;" Govt",$A$8,BN819,BN819)</f>
        <v>1.10033</v>
      </c>
      <c r="BQ819">
        <f t="shared" si="305"/>
        <v>106.25008520171221</v>
      </c>
      <c r="BR819" s="2">
        <v>39689</v>
      </c>
      <c r="BS819">
        <v>115.890625</v>
      </c>
      <c r="BT819" s="22">
        <f>_xll.BDH(BT$3&amp;" Govt",$A$8,BR819,BR819)</f>
        <v>1.1238699999999999</v>
      </c>
      <c r="BU819">
        <f t="shared" si="306"/>
        <v>103.11746465338518</v>
      </c>
      <c r="BV819" s="2">
        <v>39869</v>
      </c>
      <c r="BW819">
        <v>103.98046875</v>
      </c>
      <c r="BX819" s="22">
        <f>_xll.BDH(BX$3&amp;" Govt",$A$8,BV819,BV819)</f>
        <v>1.0607800000000001</v>
      </c>
      <c r="BY819">
        <f t="shared" si="307"/>
        <v>98.02265196364938</v>
      </c>
      <c r="BZ819" s="2">
        <v>40051</v>
      </c>
      <c r="CA819">
        <v>112.703125</v>
      </c>
      <c r="CB819" s="22">
        <f>_xll.BDH(CB$3&amp;" Govt",$A$8,BZ819,BZ819)</f>
        <v>1.0662799999999999</v>
      </c>
      <c r="CC819">
        <f t="shared" si="308"/>
        <v>105.69749502944819</v>
      </c>
      <c r="CF819" s="22"/>
      <c r="CJ819" s="22"/>
      <c r="CN819" s="22"/>
      <c r="CR819" s="22"/>
      <c r="CV819" s="22"/>
      <c r="CZ819" s="22"/>
      <c r="DB819" s="2">
        <v>39338</v>
      </c>
      <c r="DC819">
        <v>112.75390625</v>
      </c>
      <c r="DD819" s="22">
        <f>_xll.BDH(DD$3&amp;" Govt",$A$8,DB819,DB819)</f>
        <v>1.1052200000000001</v>
      </c>
      <c r="DE819">
        <f t="shared" si="309"/>
        <v>102.01942260364451</v>
      </c>
      <c r="DF819" s="2">
        <v>39881</v>
      </c>
      <c r="DG819">
        <v>97.703125</v>
      </c>
      <c r="DH819" s="22">
        <f>_xll.BDH(DH$3&amp;" Govt",$A$8,DF819,DF819)</f>
        <v>1.0603899999999999</v>
      </c>
      <c r="DI819">
        <f t="shared" si="310"/>
        <v>92.138859287620591</v>
      </c>
      <c r="DL819" s="22"/>
      <c r="DP819" s="22"/>
    </row>
    <row r="820" spans="4:120" x14ac:dyDescent="0.25">
      <c r="D820" s="2"/>
      <c r="H820" s="22"/>
      <c r="I820" s="14"/>
      <c r="J820" s="2">
        <v>39336</v>
      </c>
      <c r="K820">
        <v>129.765625</v>
      </c>
      <c r="L820" s="22">
        <f>_xll.BDH(L$3&amp;" Govt",$A$8,J820,J820)</f>
        <v>1.28956</v>
      </c>
      <c r="M820">
        <f t="shared" si="294"/>
        <v>100.62783042277987</v>
      </c>
      <c r="N820" s="2">
        <v>39336</v>
      </c>
      <c r="O820">
        <v>130.125</v>
      </c>
      <c r="P820" s="22">
        <f>_xll.BDH(P$3&amp;" Govt",$A$8,N820,N820)</f>
        <v>1.27033</v>
      </c>
      <c r="Q820">
        <f t="shared" si="295"/>
        <v>102.43401320916612</v>
      </c>
      <c r="R820" s="2">
        <v>39336</v>
      </c>
      <c r="S820">
        <v>130.3203125</v>
      </c>
      <c r="T820" s="22">
        <f>_xll.BDH(T$3&amp;" Govt",$A$8,R820,R820)</f>
        <v>1.23828</v>
      </c>
      <c r="U820">
        <f t="shared" si="296"/>
        <v>105.24300844720095</v>
      </c>
      <c r="V820" s="2">
        <v>39433</v>
      </c>
      <c r="W820">
        <v>109.62890625</v>
      </c>
      <c r="X820" s="22">
        <f>_xll.BDH(X$3&amp;" Govt",$A$8,V820,V820)</f>
        <v>1.1017399999999999</v>
      </c>
      <c r="Y820">
        <f t="shared" si="297"/>
        <v>99.505242843139044</v>
      </c>
      <c r="Z820" s="2">
        <v>39336</v>
      </c>
      <c r="AA820">
        <v>125.62890625</v>
      </c>
      <c r="AB820" s="22">
        <f>_xll.BDH(AB$3&amp;" Govt",$A$8,Z820,Z820)</f>
        <v>1.1970099999999999</v>
      </c>
      <c r="AC820">
        <f t="shared" si="298"/>
        <v>104.95226125930444</v>
      </c>
      <c r="AD820" s="2">
        <v>39973</v>
      </c>
      <c r="AE820">
        <v>111.3046875</v>
      </c>
      <c r="AF820" s="22">
        <f>_xll.BDH(AF$3&amp;" Govt",$A$8,AD820,AD820)</f>
        <v>1.07237</v>
      </c>
      <c r="AG820">
        <f t="shared" si="299"/>
        <v>103.79317539655156</v>
      </c>
      <c r="AH820" s="2">
        <v>39336</v>
      </c>
      <c r="AI820">
        <v>124.234375</v>
      </c>
      <c r="AJ820" s="22">
        <f>_xll.BDH(AJ$3&amp;" Govt",$A$8,AH820,AH820)</f>
        <v>1.1732899999999999</v>
      </c>
      <c r="AK820">
        <f t="shared" si="300"/>
        <v>105.88548014557357</v>
      </c>
      <c r="AN820" s="22"/>
      <c r="AP820" s="2">
        <v>39336</v>
      </c>
      <c r="AQ820">
        <v>121.49609375</v>
      </c>
      <c r="AR820" s="22">
        <f>_xll.BDH(AR$3&amp;" Govt",$A$8,AP820,AP820)</f>
        <v>1.1587000000000001</v>
      </c>
      <c r="AS820">
        <f t="shared" si="301"/>
        <v>104.85552235263657</v>
      </c>
      <c r="AV820" s="22"/>
      <c r="AX820" s="2">
        <v>39336</v>
      </c>
      <c r="AY820">
        <v>112.4609375</v>
      </c>
      <c r="AZ820" s="22">
        <f>_xll.BDH(AZ$3&amp;" Govt",$A$8,AX820,AX820)</f>
        <v>1.13432</v>
      </c>
      <c r="BA820">
        <f t="shared" si="302"/>
        <v>99.143925435503206</v>
      </c>
      <c r="BB820" s="2">
        <v>39336</v>
      </c>
      <c r="BC820">
        <v>112.0703125</v>
      </c>
      <c r="BD820" s="22">
        <f>_xll.BDH(BD$3&amp;" Govt",$A$8,BB820,BB820)</f>
        <v>1.12751</v>
      </c>
      <c r="BE820">
        <f t="shared" si="303"/>
        <v>99.396291385442254</v>
      </c>
      <c r="BH820" s="22"/>
      <c r="BJ820" s="2">
        <v>39336</v>
      </c>
      <c r="BK820">
        <v>109.99609375</v>
      </c>
      <c r="BL820" s="22">
        <f>_xll.BDH(BL$3&amp;" Govt",$A$8,BJ820,BJ820)</f>
        <v>1.10524</v>
      </c>
      <c r="BM820">
        <f t="shared" si="304"/>
        <v>99.522360528030106</v>
      </c>
      <c r="BN820" s="2">
        <v>39511</v>
      </c>
      <c r="BO820">
        <v>116.64453125</v>
      </c>
      <c r="BP820" s="22">
        <f>_xll.BDH(BP$3&amp;" Govt",$A$8,BN820,BN820)</f>
        <v>1.1005100000000001</v>
      </c>
      <c r="BQ820">
        <f t="shared" si="305"/>
        <v>105.99134151438878</v>
      </c>
      <c r="BR820" s="2">
        <v>39692</v>
      </c>
      <c r="BS820">
        <v>115.890625</v>
      </c>
      <c r="BT820" s="22">
        <f>_xll.BDH(BT$3&amp;" Govt",$A$8,BR820,BR820)</f>
        <v>1.12496</v>
      </c>
      <c r="BU820">
        <f t="shared" si="306"/>
        <v>103.01755173517282</v>
      </c>
      <c r="BV820" s="2">
        <v>39870</v>
      </c>
      <c r="BW820">
        <v>103.71484375</v>
      </c>
      <c r="BX820" s="22">
        <f>_xll.BDH(BX$3&amp;" Govt",$A$8,BV820,BV820)</f>
        <v>1.0603899999999999</v>
      </c>
      <c r="BY820">
        <f t="shared" si="307"/>
        <v>97.808206178858725</v>
      </c>
      <c r="BZ820" s="2">
        <v>40052</v>
      </c>
      <c r="CA820">
        <v>112.55859375</v>
      </c>
      <c r="CB820" s="22">
        <f>_xll.BDH(CB$3&amp;" Govt",$A$8,BZ820,BZ820)</f>
        <v>1.0665800000000001</v>
      </c>
      <c r="CC820">
        <f t="shared" si="308"/>
        <v>105.53225613643608</v>
      </c>
      <c r="CF820" s="22"/>
      <c r="CJ820" s="22"/>
      <c r="CN820" s="22"/>
      <c r="CR820" s="22"/>
      <c r="CV820" s="22"/>
      <c r="CZ820" s="22"/>
      <c r="DB820" s="2">
        <v>39339</v>
      </c>
      <c r="DC820">
        <v>113.046875</v>
      </c>
      <c r="DD820" s="22">
        <f>_xll.BDH(DD$3&amp;" Govt",$A$8,DB820,DB820)</f>
        <v>1.10521</v>
      </c>
      <c r="DE820">
        <f t="shared" si="309"/>
        <v>102.28542539426896</v>
      </c>
      <c r="DF820" s="2">
        <v>39882</v>
      </c>
      <c r="DG820">
        <v>96.6953125</v>
      </c>
      <c r="DH820" s="22">
        <f>_xll.BDH(DH$3&amp;" Govt",$A$8,DF820,DF820)</f>
        <v>1.06054</v>
      </c>
      <c r="DI820">
        <f t="shared" si="310"/>
        <v>91.175545005374616</v>
      </c>
      <c r="DL820" s="22"/>
      <c r="DP820" s="22"/>
    </row>
    <row r="821" spans="4:120" x14ac:dyDescent="0.25">
      <c r="D821" s="2"/>
      <c r="H821" s="22"/>
      <c r="I821" s="14"/>
      <c r="J821" s="2">
        <v>39337</v>
      </c>
      <c r="K821">
        <v>129.515625</v>
      </c>
      <c r="L821" s="22">
        <f>_xll.BDH(L$3&amp;" Govt",$A$8,J821,J821)</f>
        <v>1.28955</v>
      </c>
      <c r="M821">
        <f t="shared" si="294"/>
        <v>100.43474467837618</v>
      </c>
      <c r="N821" s="2">
        <v>39337</v>
      </c>
      <c r="O821">
        <v>130.21484375</v>
      </c>
      <c r="P821" s="22">
        <f>_xll.BDH(P$3&amp;" Govt",$A$8,N821,N821)</f>
        <v>1.2703199999999999</v>
      </c>
      <c r="Q821">
        <f t="shared" si="295"/>
        <v>102.50554486271177</v>
      </c>
      <c r="R821" s="2">
        <v>39337</v>
      </c>
      <c r="S821">
        <v>130.4296875</v>
      </c>
      <c r="T821" s="22">
        <f>_xll.BDH(T$3&amp;" Govt",$A$8,R821,R821)</f>
        <v>1.23827</v>
      </c>
      <c r="U821">
        <f t="shared" si="296"/>
        <v>105.3321872451081</v>
      </c>
      <c r="V821" s="2">
        <v>39434</v>
      </c>
      <c r="W821">
        <v>109.65625</v>
      </c>
      <c r="X821" s="22">
        <f>_xll.BDH(X$3&amp;" Govt",$A$8,V821,V821)</f>
        <v>1.10182</v>
      </c>
      <c r="Y821">
        <f t="shared" si="297"/>
        <v>99.522834945816925</v>
      </c>
      <c r="Z821" s="2">
        <v>39337</v>
      </c>
      <c r="AA821">
        <v>125.58203125</v>
      </c>
      <c r="AB821" s="22">
        <f>_xll.BDH(AB$3&amp;" Govt",$A$8,Z821,Z821)</f>
        <v>1.1970000000000001</v>
      </c>
      <c r="AC821">
        <f t="shared" si="298"/>
        <v>104.9139776524645</v>
      </c>
      <c r="AD821" s="2">
        <v>39974</v>
      </c>
      <c r="AE821">
        <v>111.5546875</v>
      </c>
      <c r="AF821" s="22">
        <f>_xll.BDH(AF$3&amp;" Govt",$A$8,AD821,AD821)</f>
        <v>1.07246</v>
      </c>
      <c r="AG821">
        <f t="shared" si="299"/>
        <v>104.01757408201705</v>
      </c>
      <c r="AH821" s="2">
        <v>39337</v>
      </c>
      <c r="AI821">
        <v>124.16796875</v>
      </c>
      <c r="AJ821" s="22">
        <f>_xll.BDH(AJ$3&amp;" Govt",$A$8,AH821,AH821)</f>
        <v>1.1732800000000001</v>
      </c>
      <c r="AK821">
        <f t="shared" si="300"/>
        <v>105.82978381119595</v>
      </c>
      <c r="AN821" s="22"/>
      <c r="AP821" s="2">
        <v>39337</v>
      </c>
      <c r="AQ821">
        <v>121.4140625</v>
      </c>
      <c r="AR821" s="22">
        <f>_xll.BDH(AR$3&amp;" Govt",$A$8,AP821,AP821)</f>
        <v>1.15869</v>
      </c>
      <c r="AS821">
        <f t="shared" si="301"/>
        <v>104.78563075542208</v>
      </c>
      <c r="AV821" s="22"/>
      <c r="AX821" s="2">
        <v>39337</v>
      </c>
      <c r="AY821">
        <v>112.375</v>
      </c>
      <c r="AZ821" s="22">
        <f>_xll.BDH(AZ$3&amp;" Govt",$A$8,AX821,AX821)</f>
        <v>1.1343099999999999</v>
      </c>
      <c r="BA821">
        <f t="shared" si="302"/>
        <v>99.069037564686909</v>
      </c>
      <c r="BB821" s="2">
        <v>39337</v>
      </c>
      <c r="BC821">
        <v>112.0234375</v>
      </c>
      <c r="BD821" s="22">
        <f>_xll.BDH(BD$3&amp;" Govt",$A$8,BB821,BB821)</f>
        <v>1.1274999999999999</v>
      </c>
      <c r="BE821">
        <f t="shared" si="303"/>
        <v>99.355598669623063</v>
      </c>
      <c r="BH821" s="22"/>
      <c r="BJ821" s="2">
        <v>39337</v>
      </c>
      <c r="BK821">
        <v>109.9140625</v>
      </c>
      <c r="BL821" s="22">
        <f>_xll.BDH(BL$3&amp;" Govt",$A$8,BJ821,BJ821)</f>
        <v>1.1052299999999999</v>
      </c>
      <c r="BM821">
        <f t="shared" si="304"/>
        <v>99.449040018819616</v>
      </c>
      <c r="BN821" s="2">
        <v>39512</v>
      </c>
      <c r="BO821">
        <v>116.76953125</v>
      </c>
      <c r="BP821" s="22">
        <f>_xll.BDH(BP$3&amp;" Govt",$A$8,BN821,BN821)</f>
        <v>1.1006899999999999</v>
      </c>
      <c r="BQ821">
        <f t="shared" si="305"/>
        <v>106.08757347663739</v>
      </c>
      <c r="BR821" s="2">
        <v>39693</v>
      </c>
      <c r="BS821">
        <v>115.7421875</v>
      </c>
      <c r="BT821" s="22">
        <f>_xll.BDH(BT$3&amp;" Govt",$A$8,BR821,BR821)</f>
        <v>1.1251500000000001</v>
      </c>
      <c r="BU821">
        <f t="shared" si="306"/>
        <v>102.86822868062035</v>
      </c>
      <c r="BV821" s="2">
        <v>39871</v>
      </c>
      <c r="BW821">
        <v>103.375</v>
      </c>
      <c r="BX821" s="22">
        <f>_xll.BDH(BX$3&amp;" Govt",$A$8,BV821,BV821)</f>
        <v>1.05999</v>
      </c>
      <c r="BY821">
        <f t="shared" si="307"/>
        <v>97.524504948159887</v>
      </c>
      <c r="BZ821" s="2">
        <v>40053</v>
      </c>
      <c r="CA821">
        <v>112.6875</v>
      </c>
      <c r="CB821" s="22">
        <f>_xll.BDH(CB$3&amp;" Govt",$A$8,BZ821,BZ821)</f>
        <v>1.06687</v>
      </c>
      <c r="CC821">
        <f t="shared" si="308"/>
        <v>105.62439659939824</v>
      </c>
      <c r="CF821" s="22"/>
      <c r="CJ821" s="22"/>
      <c r="CN821" s="22"/>
      <c r="CR821" s="22"/>
      <c r="CV821" s="22"/>
      <c r="CZ821" s="22"/>
      <c r="DB821" s="2">
        <v>39342</v>
      </c>
      <c r="DC821">
        <v>113.7265625</v>
      </c>
      <c r="DD821" s="22">
        <f>_xll.BDH(DD$3&amp;" Govt",$A$8,DB821,DB821)</f>
        <v>1.1051800000000001</v>
      </c>
      <c r="DE821">
        <f t="shared" si="309"/>
        <v>102.90320355055285</v>
      </c>
      <c r="DF821" s="2">
        <v>39883</v>
      </c>
      <c r="DG821">
        <v>97.4453125</v>
      </c>
      <c r="DH821" s="22">
        <f>_xll.BDH(DH$3&amp;" Govt",$A$8,DF821,DF821)</f>
        <v>1.0606899999999999</v>
      </c>
      <c r="DI821">
        <f t="shared" si="310"/>
        <v>91.869738095013631</v>
      </c>
      <c r="DL821" s="22"/>
      <c r="DP821" s="22"/>
    </row>
    <row r="822" spans="4:120" x14ac:dyDescent="0.25">
      <c r="D822" s="2"/>
      <c r="H822" s="22"/>
      <c r="I822" s="14"/>
      <c r="J822" s="2">
        <v>39338</v>
      </c>
      <c r="K822">
        <v>129.56640625</v>
      </c>
      <c r="L822" s="22">
        <f>_xll.BDH(L$3&amp;" Govt",$A$8,J822,J822)</f>
        <v>1.2895400000000001</v>
      </c>
      <c r="M822">
        <f t="shared" si="294"/>
        <v>100.47490287234207</v>
      </c>
      <c r="N822" s="2">
        <v>39338</v>
      </c>
      <c r="O822">
        <v>130.1875</v>
      </c>
      <c r="P822" s="22">
        <f>_xll.BDH(P$3&amp;" Govt",$A$8,N822,N822)</f>
        <v>1.2703100000000001</v>
      </c>
      <c r="Q822">
        <f t="shared" si="295"/>
        <v>102.48482653840401</v>
      </c>
      <c r="R822" s="2">
        <v>39338</v>
      </c>
      <c r="S822">
        <v>130.2890625</v>
      </c>
      <c r="T822" s="22">
        <f>_xll.BDH(T$3&amp;" Govt",$A$8,R822,R822)</f>
        <v>1.2382599999999999</v>
      </c>
      <c r="U822">
        <f t="shared" si="296"/>
        <v>105.21947127420736</v>
      </c>
      <c r="V822" s="2">
        <v>39435</v>
      </c>
      <c r="W822">
        <v>109.8359375</v>
      </c>
      <c r="X822" s="22">
        <f>_xll.BDH(X$3&amp;" Govt",$A$8,V822,V822)</f>
        <v>1.1019000000000001</v>
      </c>
      <c r="Y822">
        <f t="shared" si="297"/>
        <v>99.678680007260184</v>
      </c>
      <c r="Z822" s="2">
        <v>39338</v>
      </c>
      <c r="AA822">
        <v>125.44140625</v>
      </c>
      <c r="AB822" s="22">
        <f>_xll.BDH(AB$3&amp;" Govt",$A$8,Z822,Z822)</f>
        <v>1.19699</v>
      </c>
      <c r="AC822">
        <f t="shared" si="298"/>
        <v>104.79737194964035</v>
      </c>
      <c r="AD822" s="2">
        <v>39975</v>
      </c>
      <c r="AE822">
        <v>111.671875</v>
      </c>
      <c r="AF822" s="22">
        <f>_xll.BDH(AF$3&amp;" Govt",$A$8,AD822,AD822)</f>
        <v>1.0725500000000001</v>
      </c>
      <c r="AG822">
        <f t="shared" si="299"/>
        <v>104.11810638198685</v>
      </c>
      <c r="AH822" s="2">
        <v>39338</v>
      </c>
      <c r="AI822">
        <v>123.94140625</v>
      </c>
      <c r="AJ822" s="22">
        <f>_xll.BDH(AJ$3&amp;" Govt",$A$8,AH822,AH822)</f>
        <v>1.17327</v>
      </c>
      <c r="AK822">
        <f t="shared" si="300"/>
        <v>105.63758235529758</v>
      </c>
      <c r="AN822" s="22"/>
      <c r="AP822" s="2">
        <v>39338</v>
      </c>
      <c r="AQ822">
        <v>121.16796875</v>
      </c>
      <c r="AR822" s="22">
        <f>_xll.BDH(AR$3&amp;" Govt",$A$8,AP822,AP822)</f>
        <v>1.1586799999999999</v>
      </c>
      <c r="AS822">
        <f t="shared" si="301"/>
        <v>104.57414363758761</v>
      </c>
      <c r="AV822" s="22"/>
      <c r="AX822" s="2">
        <v>39338</v>
      </c>
      <c r="AY822">
        <v>112.1171875</v>
      </c>
      <c r="AZ822" s="22">
        <f>_xll.BDH(AZ$3&amp;" Govt",$A$8,AX822,AX822)</f>
        <v>1.1343000000000001</v>
      </c>
      <c r="BA822">
        <f t="shared" si="302"/>
        <v>98.842623203737986</v>
      </c>
      <c r="BB822" s="2">
        <v>39338</v>
      </c>
      <c r="BC822">
        <v>111.74609375</v>
      </c>
      <c r="BD822" s="22">
        <f>_xll.BDH(BD$3&amp;" Govt",$A$8,BB822,BB822)</f>
        <v>1.1274899999999999</v>
      </c>
      <c r="BE822">
        <f t="shared" si="303"/>
        <v>99.110496545423914</v>
      </c>
      <c r="BH822" s="22"/>
      <c r="BJ822" s="2">
        <v>39338</v>
      </c>
      <c r="BK822">
        <v>109.6796875</v>
      </c>
      <c r="BL822" s="22">
        <f>_xll.BDH(BL$3&amp;" Govt",$A$8,BJ822,BJ822)</f>
        <v>1.1052200000000001</v>
      </c>
      <c r="BM822">
        <f t="shared" si="304"/>
        <v>99.237877979044882</v>
      </c>
      <c r="BN822" s="2">
        <v>39513</v>
      </c>
      <c r="BO822">
        <v>117.37890625</v>
      </c>
      <c r="BP822" s="22">
        <f>_xll.BDH(BP$3&amp;" Govt",$A$8,BN822,BN822)</f>
        <v>1.1008599999999999</v>
      </c>
      <c r="BQ822">
        <f t="shared" si="305"/>
        <v>106.62473543411515</v>
      </c>
      <c r="BR822" s="2">
        <v>39694</v>
      </c>
      <c r="BS822">
        <v>115.6796875</v>
      </c>
      <c r="BT822" s="22">
        <f>_xll.BDH(BT$3&amp;" Govt",$A$8,BR822,BR822)</f>
        <v>1.1253500000000001</v>
      </c>
      <c r="BU822">
        <f t="shared" si="306"/>
        <v>102.7944084062736</v>
      </c>
      <c r="BV822" s="2">
        <v>39874</v>
      </c>
      <c r="BW822">
        <v>103.90625</v>
      </c>
      <c r="BX822" s="22">
        <f>_xll.BDH(BX$3&amp;" Govt",$A$8,BV822,BV822)</f>
        <v>1.05935</v>
      </c>
      <c r="BY822">
        <f t="shared" si="307"/>
        <v>98.084910558361258</v>
      </c>
      <c r="BZ822" s="2">
        <v>40056</v>
      </c>
      <c r="CA822">
        <v>112.80859375</v>
      </c>
      <c r="CB822" s="22">
        <f>_xll.BDH(CB$3&amp;" Govt",$A$8,BZ822,BZ822)</f>
        <v>1.06775</v>
      </c>
      <c r="CC822">
        <f t="shared" si="308"/>
        <v>105.6507550924842</v>
      </c>
      <c r="CF822" s="22"/>
      <c r="CJ822" s="22"/>
      <c r="CN822" s="22"/>
      <c r="CR822" s="22"/>
      <c r="CV822" s="22"/>
      <c r="CZ822" s="22"/>
      <c r="DB822" s="2">
        <v>39343</v>
      </c>
      <c r="DC822">
        <v>113.62890625</v>
      </c>
      <c r="DD822" s="22">
        <f>_xll.BDH(DD$3&amp;" Govt",$A$8,DB822,DB822)</f>
        <v>1.1051800000000001</v>
      </c>
      <c r="DE822">
        <f t="shared" si="309"/>
        <v>102.81484124757958</v>
      </c>
      <c r="DF822" s="2">
        <v>39884</v>
      </c>
      <c r="DG822">
        <v>99.48828125</v>
      </c>
      <c r="DH822" s="22">
        <f>_xll.BDH(DH$3&amp;" Govt",$A$8,DF822,DF822)</f>
        <v>1.06084</v>
      </c>
      <c r="DI822">
        <f t="shared" si="310"/>
        <v>93.782550855925493</v>
      </c>
      <c r="DL822" s="22"/>
      <c r="DP822" s="22"/>
    </row>
    <row r="823" spans="4:120" x14ac:dyDescent="0.25">
      <c r="D823" s="2"/>
      <c r="H823" s="22"/>
      <c r="I823" s="14"/>
      <c r="J823" s="2">
        <v>39339</v>
      </c>
      <c r="K823">
        <v>129.58203125</v>
      </c>
      <c r="L823" s="22">
        <f>_xll.BDH(L$3&amp;" Govt",$A$8,J823,J823)</f>
        <v>1.2895300000000001</v>
      </c>
      <c r="M823">
        <f t="shared" si="294"/>
        <v>100.48779884919311</v>
      </c>
      <c r="N823" s="2">
        <v>39339</v>
      </c>
      <c r="O823">
        <v>130.18359375</v>
      </c>
      <c r="P823" s="22">
        <f>_xll.BDH(P$3&amp;" Govt",$A$8,N823,N823)</f>
        <v>1.2703</v>
      </c>
      <c r="Q823">
        <f t="shared" si="295"/>
        <v>102.48255825395576</v>
      </c>
      <c r="R823" s="2">
        <v>39339</v>
      </c>
      <c r="S823">
        <v>130.26953125</v>
      </c>
      <c r="T823" s="22">
        <f>_xll.BDH(T$3&amp;" Govt",$A$8,R823,R823)</f>
        <v>1.2382500000000001</v>
      </c>
      <c r="U823">
        <f t="shared" si="296"/>
        <v>105.20454774883908</v>
      </c>
      <c r="V823" s="2">
        <v>39436</v>
      </c>
      <c r="W823">
        <v>109.84765625</v>
      </c>
      <c r="X823" s="22">
        <f>_xll.BDH(X$3&amp;" Govt",$A$8,V823,V823)</f>
        <v>1.1019700000000001</v>
      </c>
      <c r="Y823">
        <f t="shared" si="297"/>
        <v>99.68298252221021</v>
      </c>
      <c r="Z823" s="2">
        <v>39339</v>
      </c>
      <c r="AA823">
        <v>125.4375</v>
      </c>
      <c r="AB823" s="22">
        <f>_xll.BDH(AB$3&amp;" Govt",$A$8,Z823,Z823)</f>
        <v>1.1969799999999999</v>
      </c>
      <c r="AC823">
        <f t="shared" si="298"/>
        <v>104.79498404317533</v>
      </c>
      <c r="AD823" s="2">
        <v>39976</v>
      </c>
      <c r="AE823">
        <v>111.72265625</v>
      </c>
      <c r="AF823" s="22">
        <f>_xll.BDH(AF$3&amp;" Govt",$A$8,AD823,AD823)</f>
        <v>1.07263</v>
      </c>
      <c r="AG823">
        <f t="shared" si="299"/>
        <v>104.15768368402898</v>
      </c>
      <c r="AH823" s="2">
        <v>39339</v>
      </c>
      <c r="AI823">
        <v>123.96875</v>
      </c>
      <c r="AJ823" s="22">
        <f>_xll.BDH(AJ$3&amp;" Govt",$A$8,AH823,AH823)</f>
        <v>1.17326</v>
      </c>
      <c r="AK823">
        <f t="shared" si="300"/>
        <v>105.66178852087347</v>
      </c>
      <c r="AN823" s="22"/>
      <c r="AP823" s="2">
        <v>39339</v>
      </c>
      <c r="AQ823">
        <v>121.17578125</v>
      </c>
      <c r="AR823" s="22">
        <f>_xll.BDH(AR$3&amp;" Govt",$A$8,AP823,AP823)</f>
        <v>1.1586700000000001</v>
      </c>
      <c r="AS823">
        <f t="shared" si="301"/>
        <v>104.58178881821398</v>
      </c>
      <c r="AV823" s="22"/>
      <c r="AX823" s="2">
        <v>39339</v>
      </c>
      <c r="AY823">
        <v>112.18359375</v>
      </c>
      <c r="AZ823" s="22">
        <f>_xll.BDH(AZ$3&amp;" Govt",$A$8,AX823,AX823)</f>
        <v>1.13429</v>
      </c>
      <c r="BA823">
        <f t="shared" si="302"/>
        <v>98.902038940658912</v>
      </c>
      <c r="BB823" s="2">
        <v>39339</v>
      </c>
      <c r="BC823">
        <v>111.8515625</v>
      </c>
      <c r="BD823" s="22">
        <f>_xll.BDH(BD$3&amp;" Govt",$A$8,BB823,BB823)</f>
        <v>1.12748</v>
      </c>
      <c r="BE823">
        <f t="shared" si="303"/>
        <v>99.204919377727322</v>
      </c>
      <c r="BH823" s="22"/>
      <c r="BJ823" s="2">
        <v>39339</v>
      </c>
      <c r="BK823">
        <v>109.76171875</v>
      </c>
      <c r="BL823" s="22">
        <f>_xll.BDH(BL$3&amp;" Govt",$A$8,BJ823,BJ823)</f>
        <v>1.10521</v>
      </c>
      <c r="BM823">
        <f t="shared" si="304"/>
        <v>99.312998208485268</v>
      </c>
      <c r="BN823" s="2">
        <v>39514</v>
      </c>
      <c r="BO823">
        <v>118.03515625</v>
      </c>
      <c r="BP823" s="22">
        <f>_xll.BDH(BP$3&amp;" Govt",$A$8,BN823,BN823)</f>
        <v>1.10104</v>
      </c>
      <c r="BQ823">
        <f t="shared" si="305"/>
        <v>107.20333162282932</v>
      </c>
      <c r="BR823" s="2">
        <v>39695</v>
      </c>
      <c r="BS823">
        <v>115.84375</v>
      </c>
      <c r="BT823" s="22">
        <f>_xll.BDH(BT$3&amp;" Govt",$A$8,BR823,BR823)</f>
        <v>1.1255500000000001</v>
      </c>
      <c r="BU823">
        <f t="shared" si="306"/>
        <v>102.92190484651948</v>
      </c>
      <c r="BV823" s="2">
        <v>39875</v>
      </c>
      <c r="BW823">
        <v>103.73046875</v>
      </c>
      <c r="BX823" s="22">
        <f>_xll.BDH(BX$3&amp;" Govt",$A$8,BV823,BV823)</f>
        <v>1.0594999999999999</v>
      </c>
      <c r="BY823">
        <f t="shared" si="307"/>
        <v>97.905114440773957</v>
      </c>
      <c r="BZ823" s="2">
        <v>40057</v>
      </c>
      <c r="CA823">
        <v>113.14453125</v>
      </c>
      <c r="CB823" s="22">
        <f>_xll.BDH(CB$3&amp;" Govt",$A$8,BZ823,BZ823)</f>
        <v>1.0680400000000001</v>
      </c>
      <c r="CC823">
        <f t="shared" si="308"/>
        <v>105.93660466836447</v>
      </c>
      <c r="CF823" s="22"/>
      <c r="CJ823" s="22"/>
      <c r="CN823" s="22"/>
      <c r="CR823" s="22"/>
      <c r="CV823" s="22"/>
      <c r="CZ823" s="22"/>
      <c r="DB823" s="2">
        <v>39344</v>
      </c>
      <c r="DC823">
        <v>112.73828125</v>
      </c>
      <c r="DD823" s="22">
        <f>_xll.BDH(DD$3&amp;" Govt",$A$8,DB823,DB823)</f>
        <v>1.10517</v>
      </c>
      <c r="DE823">
        <f t="shared" si="309"/>
        <v>102.00990006062416</v>
      </c>
      <c r="DF823" s="2">
        <v>39885</v>
      </c>
      <c r="DG823">
        <v>99.015625</v>
      </c>
      <c r="DH823" s="22">
        <f>_xll.BDH(DH$3&amp;" Govt",$A$8,DF823,DF823)</f>
        <v>1.0609900000000001</v>
      </c>
      <c r="DI823">
        <f t="shared" si="310"/>
        <v>93.323806067917687</v>
      </c>
      <c r="DL823" s="22"/>
      <c r="DP823" s="22"/>
    </row>
    <row r="824" spans="4:120" x14ac:dyDescent="0.25">
      <c r="D824" s="2"/>
      <c r="H824" s="22"/>
      <c r="I824" s="14"/>
      <c r="J824" s="2">
        <v>39342</v>
      </c>
      <c r="K824">
        <v>129.6328125</v>
      </c>
      <c r="L824" s="22">
        <f>_xll.BDH(L$3&amp;" Govt",$A$8,J824,J824)</f>
        <v>1.28949</v>
      </c>
      <c r="M824">
        <f t="shared" si="294"/>
        <v>100.53029686154991</v>
      </c>
      <c r="N824" s="2">
        <v>39342</v>
      </c>
      <c r="O824">
        <v>130.21875</v>
      </c>
      <c r="P824" s="22">
        <f>_xll.BDH(P$3&amp;" Govt",$A$8,N824,N824)</f>
        <v>1.27027</v>
      </c>
      <c r="Q824">
        <f t="shared" si="295"/>
        <v>102.51265478992654</v>
      </c>
      <c r="R824" s="2">
        <v>39342</v>
      </c>
      <c r="S824">
        <v>130.3203125</v>
      </c>
      <c r="T824" s="22">
        <f>_xll.BDH(T$3&amp;" Govt",$A$8,R824,R824)</f>
        <v>1.2382200000000001</v>
      </c>
      <c r="U824">
        <f t="shared" si="296"/>
        <v>105.24810817140734</v>
      </c>
      <c r="V824" s="2">
        <v>39437</v>
      </c>
      <c r="W824">
        <v>109.72265625</v>
      </c>
      <c r="X824" s="22">
        <f>_xll.BDH(X$3&amp;" Govt",$A$8,V824,V824)</f>
        <v>1.10205</v>
      </c>
      <c r="Y824">
        <f t="shared" si="297"/>
        <v>99.562321355655371</v>
      </c>
      <c r="Z824" s="2">
        <v>39342</v>
      </c>
      <c r="AA824">
        <v>125.46484375</v>
      </c>
      <c r="AB824" s="22">
        <f>_xll.BDH(AB$3&amp;" Govt",$A$8,Z824,Z824)</f>
        <v>1.19695</v>
      </c>
      <c r="AC824">
        <f t="shared" si="298"/>
        <v>104.82045511508417</v>
      </c>
      <c r="AD824" s="2">
        <v>39979</v>
      </c>
      <c r="AE824">
        <v>111.76953125</v>
      </c>
      <c r="AF824" s="22">
        <f>_xll.BDH(AF$3&amp;" Govt",$A$8,AD824,AD824)</f>
        <v>1.0729</v>
      </c>
      <c r="AG824">
        <f t="shared" si="299"/>
        <v>104.17516194426321</v>
      </c>
      <c r="AH824" s="2">
        <v>39342</v>
      </c>
      <c r="AI824">
        <v>123.98046875</v>
      </c>
      <c r="AJ824" s="22">
        <f>_xll.BDH(AJ$3&amp;" Govt",$A$8,AH824,AH824)</f>
        <v>1.17323</v>
      </c>
      <c r="AK824">
        <f t="shared" si="300"/>
        <v>105.67447878932519</v>
      </c>
      <c r="AN824" s="22"/>
      <c r="AP824" s="2">
        <v>39342</v>
      </c>
      <c r="AQ824">
        <v>121.18359375</v>
      </c>
      <c r="AR824" s="22">
        <f>_xll.BDH(AR$3&amp;" Govt",$A$8,AP824,AP824)</f>
        <v>1.1586400000000001</v>
      </c>
      <c r="AS824">
        <f t="shared" si="301"/>
        <v>104.59123951356761</v>
      </c>
      <c r="AV824" s="22"/>
      <c r="AX824" s="2">
        <v>39342</v>
      </c>
      <c r="AY824">
        <v>112.1875</v>
      </c>
      <c r="AZ824" s="22">
        <f>_xll.BDH(AZ$3&amp;" Govt",$A$8,AX824,AX824)</f>
        <v>1.13426</v>
      </c>
      <c r="BA824">
        <f t="shared" si="302"/>
        <v>98.908098672262085</v>
      </c>
      <c r="BB824" s="2">
        <v>39342</v>
      </c>
      <c r="BC824">
        <v>111.890625</v>
      </c>
      <c r="BD824" s="22">
        <f>_xll.BDH(BD$3&amp;" Govt",$A$8,BB824,BB824)</f>
        <v>1.1274500000000001</v>
      </c>
      <c r="BE824">
        <f t="shared" si="303"/>
        <v>99.242205862787699</v>
      </c>
      <c r="BH824" s="22"/>
      <c r="BJ824" s="2">
        <v>39342</v>
      </c>
      <c r="BK824">
        <v>109.8359375</v>
      </c>
      <c r="BL824" s="22">
        <f>_xll.BDH(BL$3&amp;" Govt",$A$8,BJ824,BJ824)</f>
        <v>1.1051800000000001</v>
      </c>
      <c r="BM824">
        <f t="shared" si="304"/>
        <v>99.382849400097712</v>
      </c>
      <c r="BN824" s="2">
        <v>39517</v>
      </c>
      <c r="BO824">
        <v>118.4375</v>
      </c>
      <c r="BP824" s="22">
        <f>_xll.BDH(BP$3&amp;" Govt",$A$8,BN824,BN824)</f>
        <v>1.1015699999999999</v>
      </c>
      <c r="BQ824">
        <f t="shared" si="305"/>
        <v>107.51699846582605</v>
      </c>
      <c r="BR824" s="2">
        <v>39696</v>
      </c>
      <c r="BS824">
        <v>115.4140625</v>
      </c>
      <c r="BT824" s="22">
        <f>_xll.BDH(BT$3&amp;" Govt",$A$8,BR824,BR824)</f>
        <v>1.12574</v>
      </c>
      <c r="BU824">
        <f t="shared" si="306"/>
        <v>102.52284053156147</v>
      </c>
      <c r="BV824" s="2">
        <v>39876</v>
      </c>
      <c r="BW824">
        <v>103.3046875</v>
      </c>
      <c r="BX824" s="22">
        <f>_xll.BDH(BX$3&amp;" Govt",$A$8,BV824,BV824)</f>
        <v>1.05965</v>
      </c>
      <c r="BY824">
        <f t="shared" si="307"/>
        <v>97.489442268673614</v>
      </c>
      <c r="BZ824" s="2">
        <v>40058</v>
      </c>
      <c r="CA824">
        <v>113.328125</v>
      </c>
      <c r="CB824" s="22">
        <f>_xll.BDH(CB$3&amp;" Govt",$A$8,BZ824,BZ824)</f>
        <v>1.06799</v>
      </c>
      <c r="CC824">
        <f t="shared" si="308"/>
        <v>106.11347016357831</v>
      </c>
      <c r="CF824" s="22"/>
      <c r="CJ824" s="22"/>
      <c r="CN824" s="22"/>
      <c r="CR824" s="22"/>
      <c r="CV824" s="22"/>
      <c r="CZ824" s="22"/>
      <c r="DB824" s="2">
        <v>39345</v>
      </c>
      <c r="DC824">
        <v>110.63671875</v>
      </c>
      <c r="DD824" s="22">
        <f>_xll.BDH(DD$3&amp;" Govt",$A$8,DB824,DB824)</f>
        <v>1.1051599999999999</v>
      </c>
      <c r="DE824">
        <f t="shared" si="309"/>
        <v>100.10923192116979</v>
      </c>
      <c r="DF824" s="2">
        <v>39888</v>
      </c>
      <c r="DG824">
        <v>98.91796875</v>
      </c>
      <c r="DH824" s="22">
        <f>_xll.BDH(DH$3&amp;" Govt",$A$8,DF824,DF824)</f>
        <v>1.0614300000000001</v>
      </c>
      <c r="DI824">
        <f t="shared" si="310"/>
        <v>93.193115655295202</v>
      </c>
      <c r="DL824" s="22"/>
      <c r="DP824" s="22"/>
    </row>
    <row r="825" spans="4:120" x14ac:dyDescent="0.25">
      <c r="D825" s="2"/>
      <c r="H825" s="22"/>
      <c r="I825" s="14"/>
      <c r="J825" s="2">
        <v>39343</v>
      </c>
      <c r="K825">
        <v>129.68359375</v>
      </c>
      <c r="L825" s="22">
        <f>_xll.BDH(L$3&amp;" Govt",$A$8,J825,J825)</f>
        <v>1.28948</v>
      </c>
      <c r="M825">
        <f t="shared" si="294"/>
        <v>100.57045766510532</v>
      </c>
      <c r="N825" s="2">
        <v>39343</v>
      </c>
      <c r="O825">
        <v>130.41015625</v>
      </c>
      <c r="P825" s="22">
        <f>_xll.BDH(P$3&amp;" Govt",$A$8,N825,N825)</f>
        <v>1.2702599999999999</v>
      </c>
      <c r="Q825">
        <f t="shared" si="295"/>
        <v>102.66414454521122</v>
      </c>
      <c r="R825" s="2">
        <v>39343</v>
      </c>
      <c r="S825">
        <v>130.6640625</v>
      </c>
      <c r="T825" s="22">
        <f>_xll.BDH(T$3&amp;" Govt",$A$8,R825,R825)</f>
        <v>1.2382</v>
      </c>
      <c r="U825">
        <f t="shared" si="296"/>
        <v>105.52742892909062</v>
      </c>
      <c r="V825" s="2">
        <v>39440</v>
      </c>
      <c r="W825">
        <v>109.65625</v>
      </c>
      <c r="X825" s="22">
        <f>_xll.BDH(X$3&amp;" Govt",$A$8,V825,V825)</f>
        <v>1.1022799999999999</v>
      </c>
      <c r="Y825">
        <f t="shared" si="297"/>
        <v>99.481302391406913</v>
      </c>
      <c r="Z825" s="2">
        <v>39343</v>
      </c>
      <c r="AA825">
        <v>125.7734375</v>
      </c>
      <c r="AB825" s="22">
        <f>_xll.BDH(AB$3&amp;" Govt",$A$8,Z825,Z825)</f>
        <v>1.1969400000000001</v>
      </c>
      <c r="AC825">
        <f t="shared" si="298"/>
        <v>105.0791497485254</v>
      </c>
      <c r="AD825" s="2">
        <v>39980</v>
      </c>
      <c r="AE825">
        <v>111.63671875</v>
      </c>
      <c r="AF825" s="22">
        <f>_xll.BDH(AF$3&amp;" Govt",$A$8,AD825,AD825)</f>
        <v>1.0729899999999999</v>
      </c>
      <c r="AG825">
        <f t="shared" si="299"/>
        <v>104.04264601720428</v>
      </c>
      <c r="AH825" s="2">
        <v>39343</v>
      </c>
      <c r="AI825">
        <v>124.3203125</v>
      </c>
      <c r="AJ825" s="22">
        <f>_xll.BDH(AJ$3&amp;" Govt",$A$8,AH825,AH825)</f>
        <v>1.1732199999999999</v>
      </c>
      <c r="AK825">
        <f t="shared" si="300"/>
        <v>105.96504704999916</v>
      </c>
      <c r="AN825" s="22"/>
      <c r="AP825" s="2">
        <v>39343</v>
      </c>
      <c r="AQ825">
        <v>121.57421875</v>
      </c>
      <c r="AR825" s="22">
        <f>_xll.BDH(AR$3&amp;" Govt",$A$8,AP825,AP825)</f>
        <v>1.15863</v>
      </c>
      <c r="AS825">
        <f t="shared" si="301"/>
        <v>104.92928609651052</v>
      </c>
      <c r="AV825" s="22"/>
      <c r="AX825" s="2">
        <v>39343</v>
      </c>
      <c r="AY825">
        <v>112.546875</v>
      </c>
      <c r="AZ825" s="22">
        <f>_xll.BDH(AZ$3&amp;" Govt",$A$8,AX825,AX825)</f>
        <v>1.13425</v>
      </c>
      <c r="BA825">
        <f t="shared" si="302"/>
        <v>99.225810006612306</v>
      </c>
      <c r="BB825" s="2">
        <v>39343</v>
      </c>
      <c r="BC825">
        <v>112.1953125</v>
      </c>
      <c r="BD825" s="22">
        <f>_xll.BDH(BD$3&amp;" Govt",$A$8,BB825,BB825)</f>
        <v>1.12744</v>
      </c>
      <c r="BE825">
        <f t="shared" si="303"/>
        <v>99.513333303767823</v>
      </c>
      <c r="BH825" s="22"/>
      <c r="BJ825" s="2">
        <v>39343</v>
      </c>
      <c r="BK825">
        <v>110.15234375</v>
      </c>
      <c r="BL825" s="22">
        <f>_xll.BDH(BL$3&amp;" Govt",$A$8,BJ825,BJ825)</f>
        <v>1.1051800000000001</v>
      </c>
      <c r="BM825">
        <f t="shared" si="304"/>
        <v>99.669143261731122</v>
      </c>
      <c r="BN825" s="2">
        <v>39518</v>
      </c>
      <c r="BO825">
        <v>117.375</v>
      </c>
      <c r="BP825" s="22">
        <f>_xll.BDH(BP$3&amp;" Govt",$A$8,BN825,BN825)</f>
        <v>1.1017399999999999</v>
      </c>
      <c r="BQ825">
        <f t="shared" si="305"/>
        <v>106.53602483344528</v>
      </c>
      <c r="BR825" s="2">
        <v>39699</v>
      </c>
      <c r="BS825">
        <v>115.52734375</v>
      </c>
      <c r="BT825" s="22">
        <f>_xll.BDH(BT$3&amp;" Govt",$A$8,BR825,BR825)</f>
        <v>1.1263399999999999</v>
      </c>
      <c r="BU825">
        <f t="shared" si="306"/>
        <v>102.56880138324131</v>
      </c>
      <c r="BV825" s="2">
        <v>39877</v>
      </c>
      <c r="BW825">
        <v>103.953125</v>
      </c>
      <c r="BX825" s="22">
        <f>_xll.BDH(BX$3&amp;" Govt",$A$8,BV825,BV825)</f>
        <v>1.0598000000000001</v>
      </c>
      <c r="BY825">
        <f t="shared" si="307"/>
        <v>98.087492923193054</v>
      </c>
      <c r="BZ825" s="2">
        <v>40059</v>
      </c>
      <c r="CA825">
        <v>113.5625</v>
      </c>
      <c r="CB825" s="22">
        <f>_xll.BDH(CB$3&amp;" Govt",$A$8,BZ825,BZ825)</f>
        <v>1.06793</v>
      </c>
      <c r="CC825">
        <f t="shared" si="308"/>
        <v>106.33889861695054</v>
      </c>
      <c r="CF825" s="22"/>
      <c r="CJ825" s="22"/>
      <c r="CN825" s="22"/>
      <c r="CR825" s="22"/>
      <c r="CV825" s="22"/>
      <c r="CZ825" s="22"/>
      <c r="DB825" s="2">
        <v>39346</v>
      </c>
      <c r="DC825">
        <v>111.3984375</v>
      </c>
      <c r="DD825" s="22">
        <f>_xll.BDH(DD$3&amp;" Govt",$A$8,DB825,DB825)</f>
        <v>1.1051500000000001</v>
      </c>
      <c r="DE825">
        <f t="shared" si="309"/>
        <v>100.79938243677329</v>
      </c>
      <c r="DF825" s="2">
        <v>39889</v>
      </c>
      <c r="DG825">
        <v>98.44140625</v>
      </c>
      <c r="DH825" s="22">
        <f>_xll.BDH(DH$3&amp;" Govt",$A$8,DF825,DF825)</f>
        <v>1.06158</v>
      </c>
      <c r="DI825">
        <f t="shared" si="310"/>
        <v>92.731029456093751</v>
      </c>
      <c r="DL825" s="22"/>
      <c r="DP825" s="22"/>
    </row>
    <row r="826" spans="4:120" x14ac:dyDescent="0.25">
      <c r="D826" s="2"/>
      <c r="H826" s="22"/>
      <c r="I826" s="14"/>
      <c r="J826" s="2">
        <v>39344</v>
      </c>
      <c r="K826">
        <v>129.65625</v>
      </c>
      <c r="L826" s="22">
        <f>_xll.BDH(L$3&amp;" Govt",$A$8,J826,J826)</f>
        <v>1.2894700000000001</v>
      </c>
      <c r="M826">
        <f t="shared" si="294"/>
        <v>100.55003218376541</v>
      </c>
      <c r="N826" s="2">
        <v>39344</v>
      </c>
      <c r="O826">
        <v>130.3984375</v>
      </c>
      <c r="P826" s="22">
        <f>_xll.BDH(P$3&amp;" Govt",$A$8,N826,N826)</f>
        <v>1.2702499999999999</v>
      </c>
      <c r="Q826">
        <f t="shared" si="295"/>
        <v>102.65572721905137</v>
      </c>
      <c r="R826" s="2">
        <v>39344</v>
      </c>
      <c r="S826">
        <v>130.54296875</v>
      </c>
      <c r="T826" s="22">
        <f>_xll.BDH(T$3&amp;" Govt",$A$8,R826,R826)</f>
        <v>1.2381899999999999</v>
      </c>
      <c r="U826">
        <f t="shared" si="296"/>
        <v>105.43048219578579</v>
      </c>
      <c r="V826" s="2">
        <v>39441</v>
      </c>
      <c r="W826">
        <v>109.65625</v>
      </c>
      <c r="X826" s="22">
        <f>_xll.BDH(X$3&amp;" Govt",$A$8,V826,V826)</f>
        <v>1.1023499999999999</v>
      </c>
      <c r="Y826">
        <f t="shared" si="297"/>
        <v>99.474985258765372</v>
      </c>
      <c r="Z826" s="2">
        <v>39344</v>
      </c>
      <c r="AA826">
        <v>125.6171875</v>
      </c>
      <c r="AB826" s="22">
        <f>_xll.BDH(AB$3&amp;" Govt",$A$8,Z826,Z826)</f>
        <v>1.19693</v>
      </c>
      <c r="AC826">
        <f t="shared" si="298"/>
        <v>104.94948535002047</v>
      </c>
      <c r="AD826" s="2">
        <v>39981</v>
      </c>
      <c r="AE826">
        <v>111.3671875</v>
      </c>
      <c r="AF826" s="22">
        <f>_xll.BDH(AF$3&amp;" Govt",$A$8,AD826,AD826)</f>
        <v>1.07308</v>
      </c>
      <c r="AG826">
        <f t="shared" si="299"/>
        <v>103.78274452976478</v>
      </c>
      <c r="AH826" s="2">
        <v>39344</v>
      </c>
      <c r="AI826">
        <v>124.08984375</v>
      </c>
      <c r="AJ826" s="22">
        <f>_xll.BDH(AJ$3&amp;" Govt",$A$8,AH826,AH826)</f>
        <v>1.1732100000000001</v>
      </c>
      <c r="AK826">
        <f t="shared" si="300"/>
        <v>105.76950737719589</v>
      </c>
      <c r="AN826" s="22"/>
      <c r="AP826" s="2">
        <v>39344</v>
      </c>
      <c r="AQ826">
        <v>121.30859375</v>
      </c>
      <c r="AR826" s="22">
        <f>_xll.BDH(AR$3&amp;" Govt",$A$8,AP826,AP826)</f>
        <v>1.15862</v>
      </c>
      <c r="AS826">
        <f t="shared" si="301"/>
        <v>104.70093192763805</v>
      </c>
      <c r="AV826" s="22"/>
      <c r="AX826" s="2">
        <v>39344</v>
      </c>
      <c r="AY826">
        <v>112.19921875</v>
      </c>
      <c r="AZ826" s="22">
        <f>_xll.BDH(AZ$3&amp;" Govt",$A$8,AX826,AX826)</f>
        <v>1.1342399999999999</v>
      </c>
      <c r="BA826">
        <f t="shared" si="302"/>
        <v>98.920174522146993</v>
      </c>
      <c r="BB826" s="2">
        <v>39344</v>
      </c>
      <c r="BC826">
        <v>111.83203125</v>
      </c>
      <c r="BD826" s="22">
        <f>_xll.BDH(BD$3&amp;" Govt",$A$8,BB826,BB826)</f>
        <v>1.1274299999999999</v>
      </c>
      <c r="BE826">
        <f t="shared" si="303"/>
        <v>99.191995290173239</v>
      </c>
      <c r="BH826" s="22"/>
      <c r="BJ826" s="2">
        <v>39344</v>
      </c>
      <c r="BK826">
        <v>109.7265625</v>
      </c>
      <c r="BL826" s="22">
        <f>_xll.BDH(BL$3&amp;" Govt",$A$8,BJ826,BJ826)</f>
        <v>1.10517</v>
      </c>
      <c r="BM826">
        <f t="shared" si="304"/>
        <v>99.284781979243007</v>
      </c>
      <c r="BN826" s="2">
        <v>39519</v>
      </c>
      <c r="BO826">
        <v>118.2265625</v>
      </c>
      <c r="BP826" s="22">
        <f>_xll.BDH(BP$3&amp;" Govt",$A$8,BN826,BN826)</f>
        <v>1.10192</v>
      </c>
      <c r="BQ826">
        <f t="shared" si="305"/>
        <v>107.29142088354871</v>
      </c>
      <c r="BR826" s="2">
        <v>39700</v>
      </c>
      <c r="BS826">
        <v>115.90625</v>
      </c>
      <c r="BT826" s="22">
        <f>_xll.BDH(BT$3&amp;" Govt",$A$8,BR826,BR826)</f>
        <v>1.12653</v>
      </c>
      <c r="BU826">
        <f t="shared" si="306"/>
        <v>102.88785030136792</v>
      </c>
      <c r="BV826" s="2">
        <v>39878</v>
      </c>
      <c r="BW826">
        <v>103.3828125</v>
      </c>
      <c r="BX826" s="22">
        <f>_xll.BDH(BX$3&amp;" Govt",$A$8,BV826,BV826)</f>
        <v>1.0599499999999999</v>
      </c>
      <c r="BY826">
        <f t="shared" si="307"/>
        <v>97.535555922449177</v>
      </c>
      <c r="BZ826" s="2">
        <v>40060</v>
      </c>
      <c r="CA826">
        <v>113.71875</v>
      </c>
      <c r="CB826" s="22">
        <f>_xll.BDH(CB$3&amp;" Govt",$A$8,BZ826,BZ826)</f>
        <v>1.0678700000000001</v>
      </c>
      <c r="CC826">
        <f t="shared" si="308"/>
        <v>106.49119274818095</v>
      </c>
      <c r="CF826" s="22"/>
      <c r="CJ826" s="22"/>
      <c r="CN826" s="22"/>
      <c r="CR826" s="22"/>
      <c r="CV826" s="22"/>
      <c r="CZ826" s="22"/>
      <c r="DB826" s="2">
        <v>39349</v>
      </c>
      <c r="DC826">
        <v>111.109375</v>
      </c>
      <c r="DD826" s="22">
        <f>_xll.BDH(DD$3&amp;" Govt",$A$8,DB826,DB826)</f>
        <v>1.1051200000000001</v>
      </c>
      <c r="DE826">
        <f t="shared" si="309"/>
        <v>100.54055215723179</v>
      </c>
      <c r="DF826" s="2">
        <v>39890</v>
      </c>
      <c r="DG826">
        <v>104.3671875</v>
      </c>
      <c r="DH826" s="22">
        <f>_xll.BDH(DH$3&amp;" Govt",$A$8,DF826,DF826)</f>
        <v>1.0617300000000001</v>
      </c>
      <c r="DI826">
        <f t="shared" si="310"/>
        <v>98.299179169845431</v>
      </c>
      <c r="DL826" s="22"/>
      <c r="DP826" s="22"/>
    </row>
    <row r="827" spans="4:120" x14ac:dyDescent="0.25">
      <c r="D827" s="2"/>
      <c r="H827" s="22"/>
      <c r="I827" s="14"/>
      <c r="J827" s="2">
        <v>39345</v>
      </c>
      <c r="K827">
        <v>129.6875</v>
      </c>
      <c r="L827" s="22">
        <f>_xll.BDH(L$3&amp;" Govt",$A$8,J827,J827)</f>
        <v>1.2894600000000001</v>
      </c>
      <c r="M827">
        <f t="shared" si="294"/>
        <v>100.57504691886525</v>
      </c>
      <c r="N827" s="2">
        <v>39345</v>
      </c>
      <c r="O827">
        <v>130.234375</v>
      </c>
      <c r="P827" s="22">
        <f>_xll.BDH(P$3&amp;" Govt",$A$8,N827,N827)</f>
        <v>1.27023</v>
      </c>
      <c r="Q827">
        <f t="shared" si="295"/>
        <v>102.52818387221213</v>
      </c>
      <c r="R827" s="2">
        <v>39345</v>
      </c>
      <c r="S827">
        <v>130.16796875</v>
      </c>
      <c r="T827" s="22">
        <f>_xll.BDH(T$3&amp;" Govt",$A$8,R827,R827)</f>
        <v>1.2381800000000001</v>
      </c>
      <c r="U827">
        <f t="shared" si="296"/>
        <v>105.12846981052836</v>
      </c>
      <c r="V827" s="2">
        <v>39442</v>
      </c>
      <c r="W827">
        <v>109.53125</v>
      </c>
      <c r="X827" s="22">
        <f>_xll.BDH(X$3&amp;" Govt",$A$8,V827,V827)</f>
        <v>1.10243</v>
      </c>
      <c r="Y827">
        <f t="shared" si="297"/>
        <v>99.354380777010789</v>
      </c>
      <c r="Z827" s="2">
        <v>39345</v>
      </c>
      <c r="AA827">
        <v>125.0859375</v>
      </c>
      <c r="AB827" s="22">
        <f>_xll.BDH(AB$3&amp;" Govt",$A$8,Z827,Z827)</f>
        <v>1.19692</v>
      </c>
      <c r="AC827">
        <f t="shared" si="298"/>
        <v>104.50651463756977</v>
      </c>
      <c r="AD827" s="2">
        <v>39982</v>
      </c>
      <c r="AE827">
        <v>111.3828125</v>
      </c>
      <c r="AF827" s="22">
        <f>_xll.BDH(AF$3&amp;" Govt",$A$8,AD827,AD827)</f>
        <v>1.07317</v>
      </c>
      <c r="AG827">
        <f t="shared" si="299"/>
        <v>103.78860059450041</v>
      </c>
      <c r="AH827" s="2">
        <v>39345</v>
      </c>
      <c r="AI827">
        <v>123.421875</v>
      </c>
      <c r="AJ827" s="22">
        <f>_xll.BDH(AJ$3&amp;" Govt",$A$8,AH827,AH827)</f>
        <v>1.1732</v>
      </c>
      <c r="AK827">
        <f t="shared" si="300"/>
        <v>105.2010526764405</v>
      </c>
      <c r="AN827" s="22"/>
      <c r="AP827" s="2">
        <v>39345</v>
      </c>
      <c r="AQ827">
        <v>120.51953125</v>
      </c>
      <c r="AR827" s="22">
        <f>_xll.BDH(AR$3&amp;" Govt",$A$8,AP827,AP827)</f>
        <v>1.1586099999999999</v>
      </c>
      <c r="AS827">
        <f t="shared" si="301"/>
        <v>104.02079323499711</v>
      </c>
      <c r="AV827" s="22"/>
      <c r="AX827" s="2">
        <v>39345</v>
      </c>
      <c r="AY827">
        <v>111.31640625</v>
      </c>
      <c r="AZ827" s="22">
        <f>_xll.BDH(AZ$3&amp;" Govt",$A$8,AX827,AX827)</f>
        <v>1.1342300000000001</v>
      </c>
      <c r="BA827">
        <f t="shared" si="302"/>
        <v>98.142710252770598</v>
      </c>
      <c r="BB827" s="2">
        <v>39345</v>
      </c>
      <c r="BC827">
        <v>110.921875</v>
      </c>
      <c r="BD827" s="22">
        <f>_xll.BDH(BD$3&amp;" Govt",$A$8,BB827,BB827)</f>
        <v>1.1274200000000001</v>
      </c>
      <c r="BE827">
        <f t="shared" si="303"/>
        <v>98.3855838995228</v>
      </c>
      <c r="BH827" s="22"/>
      <c r="BJ827" s="2">
        <v>39345</v>
      </c>
      <c r="BK827">
        <v>108.80078125</v>
      </c>
      <c r="BL827" s="22">
        <f>_xll.BDH(BL$3&amp;" Govt",$A$8,BJ827,BJ827)</f>
        <v>1.1051599999999999</v>
      </c>
      <c r="BM827">
        <f t="shared" si="304"/>
        <v>98.447990562452503</v>
      </c>
      <c r="BN827" s="2">
        <v>39520</v>
      </c>
      <c r="BO827">
        <v>117.80078125</v>
      </c>
      <c r="BP827" s="22">
        <f>_xll.BDH(BP$3&amp;" Govt",$A$8,BN827,BN827)</f>
        <v>1.1021000000000001</v>
      </c>
      <c r="BQ827">
        <f t="shared" si="305"/>
        <v>106.88756124671082</v>
      </c>
      <c r="BR827" s="2">
        <v>39701</v>
      </c>
      <c r="BS827">
        <v>115.703125</v>
      </c>
      <c r="BT827" s="22">
        <f>_xll.BDH(BT$3&amp;" Govt",$A$8,BR827,BR827)</f>
        <v>1.12673</v>
      </c>
      <c r="BU827">
        <f t="shared" si="306"/>
        <v>102.6893088850035</v>
      </c>
      <c r="BV827" s="2">
        <v>39881</v>
      </c>
      <c r="BW827">
        <v>103.2734375</v>
      </c>
      <c r="BX827" s="22">
        <f>_xll.BDH(BX$3&amp;" Govt",$A$8,BV827,BV827)</f>
        <v>1.0603899999999999</v>
      </c>
      <c r="BY827">
        <f t="shared" si="307"/>
        <v>97.391938343439676</v>
      </c>
      <c r="BZ827" s="2">
        <v>40063</v>
      </c>
      <c r="CA827">
        <v>113.71875</v>
      </c>
      <c r="CB827" s="22">
        <f>_xll.BDH(CB$3&amp;" Govt",$A$8,BZ827,BZ827)</f>
        <v>1.0677000000000001</v>
      </c>
      <c r="CC827">
        <f t="shared" si="308"/>
        <v>106.50814835627985</v>
      </c>
      <c r="CF827" s="22"/>
      <c r="CJ827" s="22"/>
      <c r="CN827" s="22"/>
      <c r="CR827" s="22"/>
      <c r="CV827" s="22"/>
      <c r="CZ827" s="22"/>
      <c r="DB827" s="2">
        <v>39350</v>
      </c>
      <c r="DC827">
        <v>110.58203125</v>
      </c>
      <c r="DD827" s="22">
        <f>_xll.BDH(DD$3&amp;" Govt",$A$8,DB827,DB827)</f>
        <v>1.10511</v>
      </c>
      <c r="DE827">
        <f t="shared" si="309"/>
        <v>100.0642752757644</v>
      </c>
      <c r="DF827" s="2">
        <v>39891</v>
      </c>
      <c r="DG827">
        <v>104.91796875</v>
      </c>
      <c r="DH827" s="22">
        <f>_xll.BDH(DH$3&amp;" Govt",$A$8,DF827,DF827)</f>
        <v>1.0618799999999999</v>
      </c>
      <c r="DI827">
        <f t="shared" si="310"/>
        <v>98.803978556899096</v>
      </c>
      <c r="DL827" s="22"/>
      <c r="DP827" s="22"/>
    </row>
    <row r="828" spans="4:120" x14ac:dyDescent="0.25">
      <c r="D828" s="2"/>
      <c r="H828" s="22"/>
      <c r="I828" s="14"/>
      <c r="J828" s="2">
        <v>39346</v>
      </c>
      <c r="K828">
        <v>129.68359375</v>
      </c>
      <c r="L828" s="22">
        <f>_xll.BDH(L$3&amp;" Govt",$A$8,J828,J828)</f>
        <v>1.28945</v>
      </c>
      <c r="M828">
        <f t="shared" si="294"/>
        <v>100.57279751056652</v>
      </c>
      <c r="N828" s="2">
        <v>39346</v>
      </c>
      <c r="O828">
        <v>130.33203125</v>
      </c>
      <c r="P828" s="22">
        <f>_xll.BDH(P$3&amp;" Govt",$A$8,N828,N828)</f>
        <v>1.2702200000000001</v>
      </c>
      <c r="Q828">
        <f t="shared" si="295"/>
        <v>102.60587240792933</v>
      </c>
      <c r="R828" s="2">
        <v>39346</v>
      </c>
      <c r="S828">
        <v>130.34375</v>
      </c>
      <c r="T828" s="22">
        <f>_xll.BDH(T$3&amp;" Govt",$A$8,R828,R828)</f>
        <v>1.23817</v>
      </c>
      <c r="U828">
        <f t="shared" si="296"/>
        <v>105.27128746456464</v>
      </c>
      <c r="V828" s="2">
        <v>39443</v>
      </c>
      <c r="W828">
        <v>109.765625</v>
      </c>
      <c r="X828" s="22">
        <f>_xll.BDH(X$3&amp;" Govt",$A$8,V828,V828)</f>
        <v>1.1025</v>
      </c>
      <c r="Y828">
        <f t="shared" si="297"/>
        <v>99.560657596371883</v>
      </c>
      <c r="Z828" s="2">
        <v>39346</v>
      </c>
      <c r="AA828">
        <v>125.33984375</v>
      </c>
      <c r="AB828" s="22">
        <f>_xll.BDH(AB$3&amp;" Govt",$A$8,Z828,Z828)</f>
        <v>1.1969099999999999</v>
      </c>
      <c r="AC828">
        <f t="shared" si="298"/>
        <v>104.7195225622645</v>
      </c>
      <c r="AD828" s="2">
        <v>39983</v>
      </c>
      <c r="AE828">
        <v>111.43359375</v>
      </c>
      <c r="AF828" s="22">
        <f>_xll.BDH(AF$3&amp;" Govt",$A$8,AD828,AD828)</f>
        <v>1.0732600000000001</v>
      </c>
      <c r="AG828">
        <f t="shared" si="299"/>
        <v>103.82721218530457</v>
      </c>
      <c r="AH828" s="2">
        <v>39346</v>
      </c>
      <c r="AI828">
        <v>123.7421875</v>
      </c>
      <c r="AJ828" s="22">
        <f>_xll.BDH(AJ$3&amp;" Govt",$A$8,AH828,AH828)</f>
        <v>1.17319</v>
      </c>
      <c r="AK828">
        <f t="shared" si="300"/>
        <v>105.47497634654233</v>
      </c>
      <c r="AN828" s="22"/>
      <c r="AP828" s="2">
        <v>39346</v>
      </c>
      <c r="AQ828">
        <v>120.87109375</v>
      </c>
      <c r="AR828" s="22">
        <f>_xll.BDH(AR$3&amp;" Govt",$A$8,AP828,AP828)</f>
        <v>1.1586000000000001</v>
      </c>
      <c r="AS828">
        <f t="shared" si="301"/>
        <v>104.3251283877093</v>
      </c>
      <c r="AV828" s="22"/>
      <c r="AX828" s="2">
        <v>39346</v>
      </c>
      <c r="AY828">
        <v>111.71875</v>
      </c>
      <c r="AZ828" s="22">
        <f>_xll.BDH(AZ$3&amp;" Govt",$A$8,AX828,AX828)</f>
        <v>1.13422</v>
      </c>
      <c r="BA828">
        <f t="shared" si="302"/>
        <v>98.498307206714742</v>
      </c>
      <c r="BB828" s="2">
        <v>39346</v>
      </c>
      <c r="BC828">
        <v>111.32421875</v>
      </c>
      <c r="BD828" s="22">
        <f>_xll.BDH(BD$3&amp;" Govt",$A$8,BB828,BB828)</f>
        <v>1.12741</v>
      </c>
      <c r="BE828">
        <f t="shared" si="303"/>
        <v>98.743330953246826</v>
      </c>
      <c r="BH828" s="22"/>
      <c r="BJ828" s="2">
        <v>39346</v>
      </c>
      <c r="BK828">
        <v>109.1953125</v>
      </c>
      <c r="BL828" s="22">
        <f>_xll.BDH(BL$3&amp;" Govt",$A$8,BJ828,BJ828)</f>
        <v>1.1051500000000001</v>
      </c>
      <c r="BM828">
        <f t="shared" si="304"/>
        <v>98.805874768131019</v>
      </c>
      <c r="BN828" s="2">
        <v>39521</v>
      </c>
      <c r="BO828">
        <v>117.71875</v>
      </c>
      <c r="BP828" s="22">
        <f>_xll.BDH(BP$3&amp;" Govt",$A$8,BN828,BN828)</f>
        <v>1.1022700000000001</v>
      </c>
      <c r="BQ828">
        <f t="shared" si="305"/>
        <v>106.79665599172615</v>
      </c>
      <c r="BR828" s="2">
        <v>39702</v>
      </c>
      <c r="BS828">
        <v>115.5859375</v>
      </c>
      <c r="BT828" s="22">
        <f>_xll.BDH(BT$3&amp;" Govt",$A$8,BR828,BR828)</f>
        <v>1.12693</v>
      </c>
      <c r="BU828">
        <f t="shared" si="306"/>
        <v>102.56709600418837</v>
      </c>
      <c r="BV828" s="2">
        <v>39882</v>
      </c>
      <c r="BW828">
        <v>102.9453125</v>
      </c>
      <c r="BX828" s="22">
        <f>_xll.BDH(BX$3&amp;" Govt",$A$8,BV828,BV828)</f>
        <v>1.06054</v>
      </c>
      <c r="BY828">
        <f t="shared" si="307"/>
        <v>97.068769211910904</v>
      </c>
      <c r="BZ828" s="2">
        <v>40064</v>
      </c>
      <c r="CA828">
        <v>114.0703125</v>
      </c>
      <c r="CB828" s="22">
        <f>_xll.BDH(CB$3&amp;" Govt",$A$8,BZ828,BZ828)</f>
        <v>1.06765</v>
      </c>
      <c r="CC828">
        <f t="shared" si="308"/>
        <v>106.84242261040603</v>
      </c>
      <c r="CF828" s="22"/>
      <c r="CJ828" s="22"/>
      <c r="CN828" s="22"/>
      <c r="CR828" s="22"/>
      <c r="CV828" s="22"/>
      <c r="CZ828" s="22"/>
      <c r="DB828" s="2">
        <v>39351</v>
      </c>
      <c r="DC828">
        <v>110.984375</v>
      </c>
      <c r="DD828" s="22">
        <f>_xll.BDH(DD$3&amp;" Govt",$A$8,DB828,DB828)</f>
        <v>1.1051</v>
      </c>
      <c r="DE828">
        <f t="shared" si="309"/>
        <v>100.42925979549362</v>
      </c>
      <c r="DF828" s="2">
        <v>39892</v>
      </c>
      <c r="DG828">
        <v>104.15234375</v>
      </c>
      <c r="DH828" s="22">
        <f>_xll.BDH(DH$3&amp;" Govt",$A$8,DF828,DF828)</f>
        <v>1.06203</v>
      </c>
      <c r="DI828">
        <f t="shared" si="310"/>
        <v>98.069116456220627</v>
      </c>
      <c r="DL828" s="22"/>
      <c r="DP828" s="22"/>
    </row>
    <row r="829" spans="4:120" x14ac:dyDescent="0.25">
      <c r="D829" s="2"/>
      <c r="H829" s="22"/>
      <c r="I829" s="14"/>
      <c r="J829" s="2">
        <v>39349</v>
      </c>
      <c r="K829">
        <v>129.734375</v>
      </c>
      <c r="L829" s="22">
        <f>_xll.BDH(L$3&amp;" Govt",$A$8,J829,J829)</f>
        <v>1.28942</v>
      </c>
      <c r="M829">
        <f t="shared" si="294"/>
        <v>100.61452048207721</v>
      </c>
      <c r="N829" s="2">
        <v>39349</v>
      </c>
      <c r="O829">
        <v>130.3046875</v>
      </c>
      <c r="P829" s="22">
        <f>_xll.BDH(P$3&amp;" Govt",$A$8,N829,N829)</f>
        <v>1.2701899999999999</v>
      </c>
      <c r="Q829">
        <f t="shared" si="295"/>
        <v>102.58676851494658</v>
      </c>
      <c r="R829" s="2">
        <v>39349</v>
      </c>
      <c r="S829">
        <v>130.27734375</v>
      </c>
      <c r="T829" s="22">
        <f>_xll.BDH(T$3&amp;" Govt",$A$8,R829,R829)</f>
        <v>1.23814</v>
      </c>
      <c r="U829">
        <f t="shared" si="296"/>
        <v>105.22020429838305</v>
      </c>
      <c r="V829" s="2">
        <v>39444</v>
      </c>
      <c r="W829">
        <v>110.0546875</v>
      </c>
      <c r="X829" s="22">
        <f>_xll.BDH(X$3&amp;" Govt",$A$8,V829,V829)</f>
        <v>1.1025800000000001</v>
      </c>
      <c r="Y829">
        <f t="shared" si="297"/>
        <v>99.815602949445832</v>
      </c>
      <c r="Z829" s="2">
        <v>39349</v>
      </c>
      <c r="AA829">
        <v>125.2578125</v>
      </c>
      <c r="AB829" s="22">
        <f>_xll.BDH(AB$3&amp;" Govt",$A$8,Z829,Z829)</f>
        <v>1.1968799999999999</v>
      </c>
      <c r="AC829">
        <f t="shared" si="298"/>
        <v>104.65360980215226</v>
      </c>
      <c r="AD829" s="2">
        <v>39986</v>
      </c>
      <c r="AE829">
        <v>111.34765625</v>
      </c>
      <c r="AF829" s="22">
        <f>_xll.BDH(AF$3&amp;" Govt",$A$8,AD829,AD829)</f>
        <v>1.0735300000000001</v>
      </c>
      <c r="AG829">
        <f t="shared" si="299"/>
        <v>103.72104761860403</v>
      </c>
      <c r="AH829" s="2">
        <v>39349</v>
      </c>
      <c r="AI829">
        <v>123.5703125</v>
      </c>
      <c r="AJ829" s="22">
        <f>_xll.BDH(AJ$3&amp;" Govt",$A$8,AH829,AH829)</f>
        <v>1.17316</v>
      </c>
      <c r="AK829">
        <f t="shared" si="300"/>
        <v>105.33116753043063</v>
      </c>
      <c r="AN829" s="22"/>
      <c r="AP829" s="2">
        <v>39349</v>
      </c>
      <c r="AQ829">
        <v>120.69921875</v>
      </c>
      <c r="AR829" s="22">
        <f>_xll.BDH(AR$3&amp;" Govt",$A$8,AP829,AP829)</f>
        <v>1.1585700000000001</v>
      </c>
      <c r="AS829">
        <f t="shared" si="301"/>
        <v>104.17947879713785</v>
      </c>
      <c r="AV829" s="22"/>
      <c r="AX829" s="2">
        <v>39349</v>
      </c>
      <c r="AY829">
        <v>111.81640625</v>
      </c>
      <c r="AZ829" s="22">
        <f>_xll.BDH(AZ$3&amp;" Govt",$A$8,AX829,AX829)</f>
        <v>1.13419</v>
      </c>
      <c r="BA829">
        <f t="shared" si="302"/>
        <v>98.587014741798114</v>
      </c>
      <c r="BB829" s="2">
        <v>39349</v>
      </c>
      <c r="BC829">
        <v>111.09765625</v>
      </c>
      <c r="BD829" s="22">
        <f>_xll.BDH(BD$3&amp;" Govt",$A$8,BB829,BB829)</f>
        <v>1.12738</v>
      </c>
      <c r="BE829">
        <f t="shared" si="303"/>
        <v>98.544994810977656</v>
      </c>
      <c r="BH829" s="22"/>
      <c r="BJ829" s="2">
        <v>39349</v>
      </c>
      <c r="BK829">
        <v>108.95703125</v>
      </c>
      <c r="BL829" s="22">
        <f>_xll.BDH(BL$3&amp;" Govt",$A$8,BJ829,BJ829)</f>
        <v>1.1051200000000001</v>
      </c>
      <c r="BM829">
        <f t="shared" si="304"/>
        <v>98.592941264297082</v>
      </c>
      <c r="BN829" s="2">
        <v>39524</v>
      </c>
      <c r="BO829">
        <v>117.65625</v>
      </c>
      <c r="BP829" s="22">
        <f>_xll.BDH(BP$3&amp;" Govt",$A$8,BN829,BN829)</f>
        <v>1.1028</v>
      </c>
      <c r="BQ829">
        <f t="shared" si="305"/>
        <v>106.68865614798695</v>
      </c>
      <c r="BR829" s="2">
        <v>39703</v>
      </c>
      <c r="BS829">
        <v>115.08203125</v>
      </c>
      <c r="BT829" s="22">
        <f>_xll.BDH(BT$3&amp;" Govt",$A$8,BR829,BR829)</f>
        <v>1.1271200000000001</v>
      </c>
      <c r="BU829">
        <f t="shared" si="306"/>
        <v>102.10273196287883</v>
      </c>
      <c r="BV829" s="2">
        <v>39883</v>
      </c>
      <c r="BW829">
        <v>103.34765625</v>
      </c>
      <c r="BX829" s="22">
        <f>_xll.BDH(BX$3&amp;" Govt",$A$8,BV829,BV829)</f>
        <v>1.0606899999999999</v>
      </c>
      <c r="BY829">
        <f t="shared" si="307"/>
        <v>97.43436465885415</v>
      </c>
      <c r="BZ829" s="2">
        <v>40065</v>
      </c>
      <c r="CA829">
        <v>114.390625</v>
      </c>
      <c r="CB829" s="22">
        <f>_xll.BDH(CB$3&amp;" Govt",$A$8,BZ829,BZ829)</f>
        <v>1.06759</v>
      </c>
      <c r="CC829">
        <f t="shared" si="308"/>
        <v>107.14846055133525</v>
      </c>
      <c r="CF829" s="22"/>
      <c r="CJ829" s="22"/>
      <c r="CN829" s="22"/>
      <c r="CR829" s="22"/>
      <c r="CV829" s="22"/>
      <c r="CZ829" s="22"/>
      <c r="DB829" s="2">
        <v>39352</v>
      </c>
      <c r="DC829">
        <v>111.9921875</v>
      </c>
      <c r="DD829" s="22">
        <f>_xll.BDH(DD$3&amp;" Govt",$A$8,DB829,DB829)</f>
        <v>1.1050899999999999</v>
      </c>
      <c r="DE829">
        <f t="shared" si="309"/>
        <v>101.34214181650364</v>
      </c>
      <c r="DF829" s="2">
        <v>39895</v>
      </c>
      <c r="DG829">
        <v>104.41796875</v>
      </c>
      <c r="DH829" s="22">
        <f>_xll.BDH(DH$3&amp;" Govt",$A$8,DF829,DF829)</f>
        <v>1.0624800000000001</v>
      </c>
      <c r="DI829">
        <f t="shared" si="310"/>
        <v>98.277585225133635</v>
      </c>
      <c r="DL829" s="22"/>
      <c r="DP829" s="22"/>
    </row>
    <row r="830" spans="4:120" x14ac:dyDescent="0.25">
      <c r="D830" s="2"/>
      <c r="H830" s="22"/>
      <c r="I830" s="14"/>
      <c r="J830" s="2">
        <v>39350</v>
      </c>
      <c r="K830">
        <v>129.68359375</v>
      </c>
      <c r="L830" s="22">
        <f>_xll.BDH(L$3&amp;" Govt",$A$8,J830,J830)</f>
        <v>1.2894000000000001</v>
      </c>
      <c r="M830">
        <f t="shared" si="294"/>
        <v>100.57669749495889</v>
      </c>
      <c r="N830" s="2">
        <v>39350</v>
      </c>
      <c r="O830">
        <v>130.39453125</v>
      </c>
      <c r="P830" s="22">
        <f>_xll.BDH(P$3&amp;" Govt",$A$8,N830,N830)</f>
        <v>1.2701799999999999</v>
      </c>
      <c r="Q830">
        <f t="shared" si="295"/>
        <v>102.65830925538114</v>
      </c>
      <c r="R830" s="2">
        <v>39350</v>
      </c>
      <c r="S830">
        <v>130.38671875</v>
      </c>
      <c r="T830" s="22">
        <f>_xll.BDH(T$3&amp;" Govt",$A$8,R830,R830)</f>
        <v>1.23813</v>
      </c>
      <c r="U830">
        <f t="shared" si="296"/>
        <v>105.30939299588897</v>
      </c>
      <c r="V830" s="2">
        <v>39447</v>
      </c>
      <c r="W830">
        <v>110.20703125</v>
      </c>
      <c r="X830" s="22">
        <f>_xll.BDH(X$3&amp;" Govt",$A$8,V830,V830)</f>
        <v>1.1028100000000001</v>
      </c>
      <c r="Y830">
        <f t="shared" si="297"/>
        <v>99.93292702278724</v>
      </c>
      <c r="Z830" s="2">
        <v>39350</v>
      </c>
      <c r="AA830">
        <v>125.3046875</v>
      </c>
      <c r="AB830" s="22">
        <f>_xll.BDH(AB$3&amp;" Govt",$A$8,Z830,Z830)</f>
        <v>1.1968700000000001</v>
      </c>
      <c r="AC830">
        <f t="shared" si="298"/>
        <v>104.69364885075237</v>
      </c>
      <c r="AD830" s="2">
        <v>39987</v>
      </c>
      <c r="AE830">
        <v>111.48046875</v>
      </c>
      <c r="AF830" s="22">
        <f>_xll.BDH(AF$3&amp;" Govt",$A$8,AD830,AD830)</f>
        <v>1.07362</v>
      </c>
      <c r="AG830">
        <f t="shared" si="299"/>
        <v>103.83605814906578</v>
      </c>
      <c r="AH830" s="2">
        <v>39350</v>
      </c>
      <c r="AI830">
        <v>123.65234375</v>
      </c>
      <c r="AJ830" s="22">
        <f>_xll.BDH(AJ$3&amp;" Govt",$A$8,AH830,AH830)</f>
        <v>1.1731499999999999</v>
      </c>
      <c r="AK830">
        <f t="shared" si="300"/>
        <v>105.40198930230576</v>
      </c>
      <c r="AN830" s="22"/>
      <c r="AP830" s="2">
        <v>39350</v>
      </c>
      <c r="AQ830">
        <v>120.78125</v>
      </c>
      <c r="AR830" s="22">
        <f>_xll.BDH(AR$3&amp;" Govt",$A$8,AP830,AP830)</f>
        <v>1.15856</v>
      </c>
      <c r="AS830">
        <f t="shared" si="301"/>
        <v>104.2511825024168</v>
      </c>
      <c r="AV830" s="22"/>
      <c r="AX830" s="2">
        <v>39350</v>
      </c>
      <c r="AY830">
        <v>111.53515625</v>
      </c>
      <c r="AZ830" s="22">
        <f>_xll.BDH(AZ$3&amp;" Govt",$A$8,AX830,AX830)</f>
        <v>1.13419</v>
      </c>
      <c r="BA830">
        <f t="shared" si="302"/>
        <v>98.339040416508695</v>
      </c>
      <c r="BB830" s="2">
        <v>39350</v>
      </c>
      <c r="BC830">
        <v>111.0859375</v>
      </c>
      <c r="BD830" s="22">
        <f>_xll.BDH(BD$3&amp;" Govt",$A$8,BB830,BB830)</f>
        <v>1.12737</v>
      </c>
      <c r="BE830">
        <f t="shared" si="303"/>
        <v>98.535474156665515</v>
      </c>
      <c r="BH830" s="22"/>
      <c r="BJ830" s="2">
        <v>39350</v>
      </c>
      <c r="BK830">
        <v>108.9609375</v>
      </c>
      <c r="BL830" s="22">
        <f>_xll.BDH(BL$3&amp;" Govt",$A$8,BJ830,BJ830)</f>
        <v>1.10511</v>
      </c>
      <c r="BM830">
        <f t="shared" si="304"/>
        <v>98.597368135298751</v>
      </c>
      <c r="BN830" s="2">
        <v>39525</v>
      </c>
      <c r="BO830">
        <v>117.12890625</v>
      </c>
      <c r="BP830" s="22">
        <f>_xll.BDH(BP$3&amp;" Govt",$A$8,BN830,BN830)</f>
        <v>1.1029800000000001</v>
      </c>
      <c r="BQ830">
        <f t="shared" si="305"/>
        <v>106.19313700157754</v>
      </c>
      <c r="BR830" s="2">
        <v>39706</v>
      </c>
      <c r="BS830">
        <v>116.32421875</v>
      </c>
      <c r="BT830" s="22">
        <f>_xll.BDH(BT$3&amp;" Govt",$A$8,BR830,BR830)</f>
        <v>1.12771</v>
      </c>
      <c r="BU830">
        <f t="shared" si="306"/>
        <v>103.15082667529772</v>
      </c>
      <c r="BV830" s="2">
        <v>39884</v>
      </c>
      <c r="BW830">
        <v>105.07421875</v>
      </c>
      <c r="BX830" s="22">
        <f>_xll.BDH(BX$3&amp;" Govt",$A$8,BV830,BV830)</f>
        <v>1.06084</v>
      </c>
      <c r="BY830">
        <f t="shared" si="307"/>
        <v>99.048130490931712</v>
      </c>
      <c r="BZ830" s="2">
        <v>40066</v>
      </c>
      <c r="CA830">
        <v>114.7421875</v>
      </c>
      <c r="CB830" s="22">
        <f>_xll.BDH(CB$3&amp;" Govt",$A$8,BZ830,BZ830)</f>
        <v>1.0675300000000001</v>
      </c>
      <c r="CC830">
        <f t="shared" si="308"/>
        <v>107.48380607570746</v>
      </c>
      <c r="CF830" s="22"/>
      <c r="CJ830" s="22"/>
      <c r="CN830" s="22"/>
      <c r="CR830" s="22"/>
      <c r="CV830" s="22"/>
      <c r="CZ830" s="22"/>
      <c r="DB830" s="2">
        <v>39353</v>
      </c>
      <c r="DC830">
        <v>112.18359375</v>
      </c>
      <c r="DD830" s="22">
        <f>_xll.BDH(DD$3&amp;" Govt",$A$8,DB830,DB830)</f>
        <v>1.1050800000000001</v>
      </c>
      <c r="DE830">
        <f t="shared" si="309"/>
        <v>101.51626465957216</v>
      </c>
      <c r="DF830" s="2">
        <v>39896</v>
      </c>
      <c r="DG830">
        <v>105.0703125</v>
      </c>
      <c r="DH830" s="22">
        <f>_xll.BDH(DH$3&amp;" Govt",$A$8,DF830,DF830)</f>
        <v>1.0626199999999999</v>
      </c>
      <c r="DI830">
        <f t="shared" si="310"/>
        <v>98.878538423895662</v>
      </c>
      <c r="DL830" s="22"/>
      <c r="DP830" s="22"/>
    </row>
    <row r="831" spans="4:120" x14ac:dyDescent="0.25">
      <c r="D831" s="2"/>
      <c r="H831" s="22"/>
      <c r="I831" s="14"/>
      <c r="J831" s="2">
        <v>39351</v>
      </c>
      <c r="K831">
        <v>129.71484375</v>
      </c>
      <c r="L831" s="22">
        <f>_xll.BDH(L$3&amp;" Govt",$A$8,J831,J831)</f>
        <v>1.28939</v>
      </c>
      <c r="M831">
        <f t="shared" si="294"/>
        <v>100.60171379489526</v>
      </c>
      <c r="N831" s="2">
        <v>39351</v>
      </c>
      <c r="O831">
        <v>130.5078125</v>
      </c>
      <c r="P831" s="22">
        <f>_xll.BDH(P$3&amp;" Govt",$A$8,N831,N831)</f>
        <v>1.27017</v>
      </c>
      <c r="Q831">
        <f t="shared" si="295"/>
        <v>102.74830337671335</v>
      </c>
      <c r="R831" s="2">
        <v>39351</v>
      </c>
      <c r="S831">
        <v>130.51953125</v>
      </c>
      <c r="T831" s="22">
        <f>_xll.BDH(T$3&amp;" Govt",$A$8,R831,R831)</f>
        <v>1.2381199999999999</v>
      </c>
      <c r="U831">
        <f t="shared" si="296"/>
        <v>105.4175130439699</v>
      </c>
      <c r="V831" s="2">
        <v>39448</v>
      </c>
      <c r="W831">
        <v>110.20703125</v>
      </c>
      <c r="X831" s="22">
        <f>_xll.BDH(X$3&amp;" Govt",$A$8,V831,V831)</f>
        <v>1.1028800000000001</v>
      </c>
      <c r="Y831">
        <f t="shared" si="297"/>
        <v>99.926584261207012</v>
      </c>
      <c r="Z831" s="2">
        <v>39351</v>
      </c>
      <c r="AA831">
        <v>125.42578125</v>
      </c>
      <c r="AB831" s="22">
        <f>_xll.BDH(AB$3&amp;" Govt",$A$8,Z831,Z831)</f>
        <v>1.19686</v>
      </c>
      <c r="AC831">
        <f t="shared" si="298"/>
        <v>104.79569978944906</v>
      </c>
      <c r="AD831" s="2">
        <v>39988</v>
      </c>
      <c r="AE831">
        <v>111.04296875</v>
      </c>
      <c r="AF831" s="22">
        <f>_xll.BDH(AF$3&amp;" Govt",$A$8,AD831,AD831)</f>
        <v>1.0737000000000001</v>
      </c>
      <c r="AG831">
        <f t="shared" si="299"/>
        <v>103.42085196051038</v>
      </c>
      <c r="AH831" s="2">
        <v>39351</v>
      </c>
      <c r="AI831">
        <v>123.86328125</v>
      </c>
      <c r="AJ831" s="22">
        <f>_xll.BDH(AJ$3&amp;" Govt",$A$8,AH831,AH831)</f>
        <v>1.1731400000000001</v>
      </c>
      <c r="AK831">
        <f t="shared" si="300"/>
        <v>105.58269366827489</v>
      </c>
      <c r="AN831" s="22"/>
      <c r="AP831" s="2">
        <v>39351</v>
      </c>
      <c r="AQ831">
        <v>120.93359375</v>
      </c>
      <c r="AR831" s="22">
        <f>_xll.BDH(AR$3&amp;" Govt",$A$8,AP831,AP831)</f>
        <v>1.15855</v>
      </c>
      <c r="AS831">
        <f t="shared" si="301"/>
        <v>104.38357753226016</v>
      </c>
      <c r="AV831" s="22"/>
      <c r="AX831" s="2">
        <v>39351</v>
      </c>
      <c r="AY831">
        <v>111.71875</v>
      </c>
      <c r="AZ831" s="22">
        <f>_xll.BDH(AZ$3&amp;" Govt",$A$8,AX831,AX831)</f>
        <v>1.13418</v>
      </c>
      <c r="BA831">
        <f t="shared" si="302"/>
        <v>98.501781022412672</v>
      </c>
      <c r="BB831" s="2">
        <v>39351</v>
      </c>
      <c r="BC831">
        <v>111.25</v>
      </c>
      <c r="BD831" s="22">
        <f>_xll.BDH(BD$3&amp;" Govt",$A$8,BB831,BB831)</f>
        <v>1.1273599999999999</v>
      </c>
      <c r="BE831">
        <f t="shared" si="303"/>
        <v>98.681876241839348</v>
      </c>
      <c r="BH831" s="22"/>
      <c r="BJ831" s="2">
        <v>39351</v>
      </c>
      <c r="BK831">
        <v>109.10546875</v>
      </c>
      <c r="BL831" s="22">
        <f>_xll.BDH(BL$3&amp;" Govt",$A$8,BJ831,BJ831)</f>
        <v>1.1051</v>
      </c>
      <c r="BM831">
        <f t="shared" si="304"/>
        <v>98.729046013935388</v>
      </c>
      <c r="BN831" s="2">
        <v>39526</v>
      </c>
      <c r="BO831">
        <v>117.91015625</v>
      </c>
      <c r="BP831" s="22">
        <f>_xll.BDH(BP$3&amp;" Govt",$A$8,BN831,BN831)</f>
        <v>1.1031599999999999</v>
      </c>
      <c r="BQ831">
        <f t="shared" si="305"/>
        <v>106.88400254722796</v>
      </c>
      <c r="BR831" s="2">
        <v>39707</v>
      </c>
      <c r="BS831">
        <v>114.8359375</v>
      </c>
      <c r="BT831" s="22">
        <f>_xll.BDH(BT$3&amp;" Govt",$A$8,BR831,BR831)</f>
        <v>1.12791</v>
      </c>
      <c r="BU831">
        <f t="shared" si="306"/>
        <v>101.81303251145926</v>
      </c>
      <c r="BV831" s="2">
        <v>39885</v>
      </c>
      <c r="BW831">
        <v>105.30078125</v>
      </c>
      <c r="BX831" s="22">
        <f>_xll.BDH(BX$3&amp;" Govt",$A$8,BV831,BV831)</f>
        <v>1.0609900000000001</v>
      </c>
      <c r="BY831">
        <f t="shared" si="307"/>
        <v>99.247666094873651</v>
      </c>
      <c r="BZ831" s="2">
        <v>40067</v>
      </c>
      <c r="CA831">
        <v>114.89453125</v>
      </c>
      <c r="CB831" s="22">
        <f>_xll.BDH(CB$3&amp;" Govt",$A$8,BZ831,BZ831)</f>
        <v>1.06748</v>
      </c>
      <c r="CC831">
        <f t="shared" si="308"/>
        <v>107.63155398695994</v>
      </c>
      <c r="CF831" s="22"/>
      <c r="CJ831" s="22"/>
      <c r="CN831" s="22"/>
      <c r="CR831" s="22"/>
      <c r="CV831" s="22"/>
      <c r="CZ831" s="22"/>
      <c r="DB831" s="2">
        <v>39356</v>
      </c>
      <c r="DC831">
        <v>112.546875</v>
      </c>
      <c r="DD831" s="22">
        <f>_xll.BDH(DD$3&amp;" Govt",$A$8,DB831,DB831)</f>
        <v>1.1050500000000001</v>
      </c>
      <c r="DE831">
        <f t="shared" si="309"/>
        <v>101.84776706936337</v>
      </c>
      <c r="DF831" s="2">
        <v>39897</v>
      </c>
      <c r="DG831">
        <v>104.4609375</v>
      </c>
      <c r="DH831" s="22">
        <f>_xll.BDH(DH$3&amp;" Govt",$A$8,DF831,DF831)</f>
        <v>1.06277</v>
      </c>
      <c r="DI831">
        <f t="shared" si="310"/>
        <v>98.291198942386401</v>
      </c>
      <c r="DL831" s="22"/>
      <c r="DP831" s="22"/>
    </row>
    <row r="832" spans="4:120" x14ac:dyDescent="0.25">
      <c r="D832" s="2"/>
      <c r="H832" s="22"/>
      <c r="I832" s="14"/>
      <c r="J832" s="2">
        <v>39352</v>
      </c>
      <c r="K832">
        <v>129.80859375</v>
      </c>
      <c r="L832" s="22">
        <f>_xll.BDH(L$3&amp;" Govt",$A$8,J832,J832)</f>
        <v>1.28938</v>
      </c>
      <c r="M832">
        <f t="shared" si="294"/>
        <v>100.6752033923281</v>
      </c>
      <c r="N832" s="2">
        <v>39352</v>
      </c>
      <c r="O832">
        <v>130.71875</v>
      </c>
      <c r="P832" s="22">
        <f>_xll.BDH(P$3&amp;" Govt",$A$8,N832,N832)</f>
        <v>1.27016</v>
      </c>
      <c r="Q832">
        <f t="shared" si="295"/>
        <v>102.91518391383764</v>
      </c>
      <c r="R832" s="2">
        <v>39352</v>
      </c>
      <c r="S832">
        <v>130.76171875</v>
      </c>
      <c r="T832" s="22">
        <f>_xll.BDH(T$3&amp;" Govt",$A$8,R832,R832)</f>
        <v>1.23811</v>
      </c>
      <c r="U832">
        <f t="shared" si="296"/>
        <v>105.61397513145035</v>
      </c>
      <c r="V832" s="2">
        <v>39449</v>
      </c>
      <c r="W832">
        <v>110.765625</v>
      </c>
      <c r="X832" s="22">
        <f>_xll.BDH(X$3&amp;" Govt",$A$8,V832,V832)</f>
        <v>1.1031</v>
      </c>
      <c r="Y832">
        <f t="shared" si="297"/>
        <v>100.41304052216481</v>
      </c>
      <c r="Z832" s="2">
        <v>39352</v>
      </c>
      <c r="AA832">
        <v>125.7734375</v>
      </c>
      <c r="AB832" s="22">
        <f>_xll.BDH(AB$3&amp;" Govt",$A$8,Z832,Z832)</f>
        <v>1.19685</v>
      </c>
      <c r="AC832">
        <f t="shared" si="298"/>
        <v>105.08705142666166</v>
      </c>
      <c r="AD832" s="2">
        <v>39989</v>
      </c>
      <c r="AE832">
        <v>111.23046875</v>
      </c>
      <c r="AF832" s="22">
        <f>_xll.BDH(AF$3&amp;" Govt",$A$8,AD832,AD832)</f>
        <v>1.07379</v>
      </c>
      <c r="AG832">
        <f t="shared" si="299"/>
        <v>103.58679886197487</v>
      </c>
      <c r="AH832" s="2">
        <v>39352</v>
      </c>
      <c r="AI832">
        <v>124.203125</v>
      </c>
      <c r="AJ832" s="22">
        <f>_xll.BDH(AJ$3&amp;" Govt",$A$8,AH832,AH832)</f>
        <v>1.17313</v>
      </c>
      <c r="AK832">
        <f t="shared" si="300"/>
        <v>105.87328343832311</v>
      </c>
      <c r="AN832" s="22"/>
      <c r="AP832" s="2">
        <v>39352</v>
      </c>
      <c r="AQ832">
        <v>121.25</v>
      </c>
      <c r="AR832" s="22">
        <f>_xll.BDH(AR$3&amp;" Govt",$A$8,AP832,AP832)</f>
        <v>1.1585399999999999</v>
      </c>
      <c r="AS832">
        <f t="shared" si="301"/>
        <v>104.65758627237732</v>
      </c>
      <c r="AV832" s="22"/>
      <c r="AX832" s="2">
        <v>39352</v>
      </c>
      <c r="AY832">
        <v>112.09375</v>
      </c>
      <c r="AZ832" s="22">
        <f>_xll.BDH(AZ$3&amp;" Govt",$A$8,AX832,AX832)</f>
        <v>1.1341700000000001</v>
      </c>
      <c r="BA832">
        <f t="shared" si="302"/>
        <v>98.833287778728049</v>
      </c>
      <c r="BB832" s="2">
        <v>39352</v>
      </c>
      <c r="BC832">
        <v>111.66015625</v>
      </c>
      <c r="BD832" s="22">
        <f>_xll.BDH(BD$3&amp;" Govt",$A$8,BB832,BB832)</f>
        <v>1.1273500000000001</v>
      </c>
      <c r="BE832">
        <f t="shared" si="303"/>
        <v>99.046574932363498</v>
      </c>
      <c r="BH832" s="22"/>
      <c r="BJ832" s="2">
        <v>39352</v>
      </c>
      <c r="BK832">
        <v>109.5234375</v>
      </c>
      <c r="BL832" s="22">
        <f>_xll.BDH(BL$3&amp;" Govt",$A$8,BJ832,BJ832)</f>
        <v>1.1050899999999999</v>
      </c>
      <c r="BM832">
        <f t="shared" si="304"/>
        <v>99.108160873774992</v>
      </c>
      <c r="BN832" s="2">
        <v>39527</v>
      </c>
      <c r="BO832">
        <v>117.8515625</v>
      </c>
      <c r="BP832" s="22">
        <f>_xll.BDH(BP$3&amp;" Govt",$A$8,BN832,BN832)</f>
        <v>1.1033299999999999</v>
      </c>
      <c r="BQ832">
        <f t="shared" si="305"/>
        <v>106.81442768709272</v>
      </c>
      <c r="BR832" s="2">
        <v>39708</v>
      </c>
      <c r="BS832">
        <v>115.265625</v>
      </c>
      <c r="BT832" s="22">
        <f>_xll.BDH(BT$3&amp;" Govt",$A$8,BR832,BR832)</f>
        <v>1.1281099999999999</v>
      </c>
      <c r="BU832">
        <f t="shared" si="306"/>
        <v>102.17587380663234</v>
      </c>
      <c r="BV832" s="2">
        <v>39888</v>
      </c>
      <c r="BW832">
        <v>105.4375</v>
      </c>
      <c r="BX832" s="22">
        <f>_xll.BDH(BX$3&amp;" Govt",$A$8,BV832,BV832)</f>
        <v>1.0614300000000001</v>
      </c>
      <c r="BY832">
        <f t="shared" si="307"/>
        <v>99.335330638855126</v>
      </c>
      <c r="BZ832" s="2">
        <v>40070</v>
      </c>
      <c r="CA832">
        <v>114.86328125</v>
      </c>
      <c r="CB832" s="22">
        <f>_xll.BDH(CB$3&amp;" Govt",$A$8,BZ832,BZ832)</f>
        <v>1.06731</v>
      </c>
      <c r="CC832">
        <f t="shared" si="308"/>
        <v>107.61941821026693</v>
      </c>
      <c r="CF832" s="22"/>
      <c r="CJ832" s="22"/>
      <c r="CN832" s="22"/>
      <c r="CR832" s="22"/>
      <c r="CV832" s="22"/>
      <c r="CZ832" s="22"/>
      <c r="DB832" s="2">
        <v>39357</v>
      </c>
      <c r="DC832">
        <v>112.703125</v>
      </c>
      <c r="DD832" s="22">
        <f>_xll.BDH(DD$3&amp;" Govt",$A$8,DB832,DB832)</f>
        <v>1.1049899999999999</v>
      </c>
      <c r="DE832">
        <f t="shared" si="309"/>
        <v>101.99470130951413</v>
      </c>
      <c r="DF832" s="2">
        <v>39898</v>
      </c>
      <c r="DG832">
        <v>106.359375</v>
      </c>
      <c r="DH832" s="22">
        <f>_xll.BDH(DH$3&amp;" Govt",$A$8,DF832,DF832)</f>
        <v>1.0629200000000001</v>
      </c>
      <c r="DI832">
        <f t="shared" si="310"/>
        <v>100.06338670831295</v>
      </c>
      <c r="DL832" s="22"/>
      <c r="DP832" s="22"/>
    </row>
    <row r="833" spans="4:120" x14ac:dyDescent="0.25">
      <c r="D833" s="2"/>
      <c r="H833" s="22"/>
      <c r="I833" s="14"/>
      <c r="J833" s="2">
        <v>39353</v>
      </c>
      <c r="K833">
        <v>129.78515625</v>
      </c>
      <c r="L833" s="22">
        <f>_xll.BDH(L$3&amp;" Govt",$A$8,J833,J833)</f>
        <v>1.2893699999999999</v>
      </c>
      <c r="M833">
        <f t="shared" si="294"/>
        <v>100.65780671956072</v>
      </c>
      <c r="N833" s="2">
        <v>39353</v>
      </c>
      <c r="O833">
        <v>130.6953125</v>
      </c>
      <c r="P833" s="22">
        <f>_xll.BDH(P$3&amp;" Govt",$A$8,N833,N833)</f>
        <v>1.2701500000000001</v>
      </c>
      <c r="Q833">
        <f t="shared" si="295"/>
        <v>102.89754162894145</v>
      </c>
      <c r="R833" s="2">
        <v>39353</v>
      </c>
      <c r="S833">
        <v>130.78515625</v>
      </c>
      <c r="T833" s="22">
        <f>_xll.BDH(T$3&amp;" Govt",$A$8,R833,R833)</f>
        <v>1.2381</v>
      </c>
      <c r="U833">
        <f t="shared" si="296"/>
        <v>105.63375837977546</v>
      </c>
      <c r="V833" s="2">
        <v>39450</v>
      </c>
      <c r="W833">
        <v>110.9453125</v>
      </c>
      <c r="X833" s="22">
        <f>_xll.BDH(X$3&amp;" Govt",$A$8,V833,V833)</f>
        <v>1.10331</v>
      </c>
      <c r="Y833">
        <f t="shared" si="297"/>
        <v>100.55679047593151</v>
      </c>
      <c r="Z833" s="2">
        <v>39353</v>
      </c>
      <c r="AA833">
        <v>125.75</v>
      </c>
      <c r="AB833" s="22">
        <f>_xll.BDH(AB$3&amp;" Govt",$A$8,Z833,Z833)</f>
        <v>1.1968399999999999</v>
      </c>
      <c r="AC833">
        <f t="shared" si="298"/>
        <v>105.06834664616825</v>
      </c>
      <c r="AD833" s="2">
        <v>39990</v>
      </c>
      <c r="AE833">
        <v>110.9765625</v>
      </c>
      <c r="AF833" s="22">
        <f>_xll.BDH(AF$3&amp;" Govt",$A$8,AD833,AD833)</f>
        <v>1.0738799999999999</v>
      </c>
      <c r="AG833">
        <f t="shared" si="299"/>
        <v>103.34167923790368</v>
      </c>
      <c r="AH833" s="2">
        <v>39353</v>
      </c>
      <c r="AI833">
        <v>124.1796875</v>
      </c>
      <c r="AJ833" s="22">
        <f>_xll.BDH(AJ$3&amp;" Govt",$A$8,AH833,AH833)</f>
        <v>1.1731199999999999</v>
      </c>
      <c r="AK833">
        <f t="shared" si="300"/>
        <v>105.85420715698309</v>
      </c>
      <c r="AN833" s="22"/>
      <c r="AP833" s="2">
        <v>39353</v>
      </c>
      <c r="AQ833">
        <v>121.2734375</v>
      </c>
      <c r="AR833" s="22">
        <f>_xll.BDH(AR$3&amp;" Govt",$A$8,AP833,AP833)</f>
        <v>1.1585300000000001</v>
      </c>
      <c r="AS833">
        <f t="shared" si="301"/>
        <v>104.67872001588219</v>
      </c>
      <c r="AV833" s="22"/>
      <c r="AX833" s="2">
        <v>39353</v>
      </c>
      <c r="AY833">
        <v>112.0390625</v>
      </c>
      <c r="AZ833" s="22">
        <f>_xll.BDH(AZ$3&amp;" Govt",$A$8,AX833,AX833)</f>
        <v>1.1341600000000001</v>
      </c>
      <c r="BA833">
        <f t="shared" si="302"/>
        <v>98.785940696198068</v>
      </c>
      <c r="BB833" s="2">
        <v>39353</v>
      </c>
      <c r="BC833">
        <v>111.5703125</v>
      </c>
      <c r="BD833" s="22">
        <f>_xll.BDH(BD$3&amp;" Govt",$A$8,BB833,BB833)</f>
        <v>1.1273500000000001</v>
      </c>
      <c r="BE833">
        <f t="shared" si="303"/>
        <v>98.966880294495937</v>
      </c>
      <c r="BH833" s="22"/>
      <c r="BJ833" s="2">
        <v>39353</v>
      </c>
      <c r="BK833">
        <v>109.453125</v>
      </c>
      <c r="BL833" s="22">
        <f>_xll.BDH(BL$3&amp;" Govt",$A$8,BJ833,BJ833)</f>
        <v>1.1050800000000001</v>
      </c>
      <c r="BM833">
        <f t="shared" si="304"/>
        <v>99.045431100010859</v>
      </c>
      <c r="BN833" s="2">
        <v>39528</v>
      </c>
      <c r="BO833">
        <v>117.8515625</v>
      </c>
      <c r="BP833" s="22">
        <f>_xll.BDH(BP$3&amp;" Govt",$A$8,BN833,BN833)</f>
        <v>1.10351</v>
      </c>
      <c r="BQ833">
        <f t="shared" si="305"/>
        <v>106.79700455818252</v>
      </c>
      <c r="BR833" s="2">
        <v>39709</v>
      </c>
      <c r="BS833">
        <v>114.7109375</v>
      </c>
      <c r="BT833" s="22">
        <f>_xll.BDH(BT$3&amp;" Govt",$A$8,BR833,BR833)</f>
        <v>1.1283000000000001</v>
      </c>
      <c r="BU833">
        <f t="shared" si="306"/>
        <v>101.6670544181512</v>
      </c>
      <c r="BV833" s="2">
        <v>39889</v>
      </c>
      <c r="BW833">
        <v>105.44140625</v>
      </c>
      <c r="BX833" s="22">
        <f>_xll.BDH(BX$3&amp;" Govt",$A$8,BV833,BV833)</f>
        <v>1.06158</v>
      </c>
      <c r="BY833">
        <f t="shared" si="307"/>
        <v>99.324974330714596</v>
      </c>
      <c r="BZ833" s="2">
        <v>40071</v>
      </c>
      <c r="CA833">
        <v>114.84765625</v>
      </c>
      <c r="CB833" s="22">
        <f>_xll.BDH(CB$3&amp;" Govt",$A$8,BZ833,BZ833)</f>
        <v>1.06725</v>
      </c>
      <c r="CC833">
        <f t="shared" si="308"/>
        <v>107.61082806277817</v>
      </c>
      <c r="CF833" s="22"/>
      <c r="CJ833" s="22"/>
      <c r="CN833" s="22"/>
      <c r="CR833" s="22"/>
      <c r="CV833" s="22"/>
      <c r="CZ833" s="22"/>
      <c r="DB833" s="2">
        <v>39358</v>
      </c>
      <c r="DC833">
        <v>112.21875</v>
      </c>
      <c r="DD833" s="22">
        <f>_xll.BDH(DD$3&amp;" Govt",$A$8,DB833,DB833)</f>
        <v>1.1049199999999999</v>
      </c>
      <c r="DE833">
        <f t="shared" si="309"/>
        <v>101.56278282590596</v>
      </c>
      <c r="DF833" s="2">
        <v>39899</v>
      </c>
      <c r="DG833">
        <v>106.703125</v>
      </c>
      <c r="DH833" s="22">
        <f>_xll.BDH(DH$3&amp;" Govt",$A$8,DF833,DF833)</f>
        <v>1.06307</v>
      </c>
      <c r="DI833">
        <f t="shared" si="310"/>
        <v>100.37262362779498</v>
      </c>
      <c r="DL833" s="22"/>
      <c r="DP833" s="22"/>
    </row>
    <row r="834" spans="4:120" x14ac:dyDescent="0.25">
      <c r="D834" s="2"/>
      <c r="H834" s="22"/>
      <c r="I834" s="14"/>
      <c r="J834" s="2">
        <v>39356</v>
      </c>
      <c r="K834">
        <v>129.70703125</v>
      </c>
      <c r="L834" s="22">
        <f>_xll.BDH(L$3&amp;" Govt",$A$8,J834,J834)</f>
        <v>1.2893399999999999</v>
      </c>
      <c r="M834">
        <f t="shared" si="294"/>
        <v>100.59955578047683</v>
      </c>
      <c r="N834" s="2">
        <v>39356</v>
      </c>
      <c r="O834">
        <v>130.640625</v>
      </c>
      <c r="P834" s="22">
        <f>_xll.BDH(P$3&amp;" Govt",$A$8,N834,N834)</f>
        <v>1.2701199999999999</v>
      </c>
      <c r="Q834">
        <f t="shared" si="295"/>
        <v>102.85691509463673</v>
      </c>
      <c r="R834" s="2">
        <v>39356</v>
      </c>
      <c r="S834">
        <v>130.6953125</v>
      </c>
      <c r="T834" s="22">
        <f>_xll.BDH(T$3&amp;" Govt",$A$8,R834,R834)</f>
        <v>1.23807</v>
      </c>
      <c r="U834">
        <f t="shared" si="296"/>
        <v>105.56375043414346</v>
      </c>
      <c r="V834" s="2">
        <v>39451</v>
      </c>
      <c r="W834">
        <v>111.15625</v>
      </c>
      <c r="X834" s="22">
        <f>_xll.BDH(X$3&amp;" Govt",$A$8,V834,V834)</f>
        <v>1.1035200000000001</v>
      </c>
      <c r="Y834">
        <f t="shared" si="297"/>
        <v>100.72880419022763</v>
      </c>
      <c r="Z834" s="2">
        <v>39356</v>
      </c>
      <c r="AA834">
        <v>125.75390625</v>
      </c>
      <c r="AB834" s="22">
        <f>_xll.BDH(AB$3&amp;" Govt",$A$8,Z834,Z834)</f>
        <v>1.1968099999999999</v>
      </c>
      <c r="AC834">
        <f t="shared" si="298"/>
        <v>105.0742442409405</v>
      </c>
      <c r="AD834" s="2">
        <v>39993</v>
      </c>
      <c r="AE834">
        <v>111.125</v>
      </c>
      <c r="AF834" s="22">
        <f>_xll.BDH(AF$3&amp;" Govt",$A$8,AD834,AD834)</f>
        <v>1.0741499999999999</v>
      </c>
      <c r="AG834">
        <f t="shared" si="299"/>
        <v>103.45389377647443</v>
      </c>
      <c r="AH834" s="2">
        <v>39356</v>
      </c>
      <c r="AI834">
        <v>124.18359375</v>
      </c>
      <c r="AJ834" s="22">
        <f>_xll.BDH(AJ$3&amp;" Govt",$A$8,AH834,AH834)</f>
        <v>1.17309</v>
      </c>
      <c r="AK834">
        <f t="shared" si="300"/>
        <v>105.86024409891824</v>
      </c>
      <c r="AN834" s="22"/>
      <c r="AP834" s="2">
        <v>39356</v>
      </c>
      <c r="AQ834">
        <v>121.27734375</v>
      </c>
      <c r="AR834" s="22">
        <f>_xll.BDH(AR$3&amp;" Govt",$A$8,AP834,AP834)</f>
        <v>1.1585000000000001</v>
      </c>
      <c r="AS834">
        <f t="shared" si="301"/>
        <v>104.6848025463962</v>
      </c>
      <c r="AV834" s="22"/>
      <c r="AX834" s="2">
        <v>39356</v>
      </c>
      <c r="AY834">
        <v>112.16015625</v>
      </c>
      <c r="AZ834" s="22">
        <f>_xll.BDH(AZ$3&amp;" Govt",$A$8,AX834,AX834)</f>
        <v>1.1341300000000001</v>
      </c>
      <c r="BA834">
        <f t="shared" si="302"/>
        <v>98.895326153086501</v>
      </c>
      <c r="BB834" s="2">
        <v>39356</v>
      </c>
      <c r="BC834">
        <v>111.7109375</v>
      </c>
      <c r="BD834" s="22">
        <f>_xll.BDH(BD$3&amp;" Govt",$A$8,BB834,BB834)</f>
        <v>1.1273200000000001</v>
      </c>
      <c r="BE834">
        <f t="shared" si="303"/>
        <v>99.094256732782171</v>
      </c>
      <c r="BH834" s="22"/>
      <c r="BJ834" s="2">
        <v>39356</v>
      </c>
      <c r="BK834">
        <v>109.609375</v>
      </c>
      <c r="BL834" s="22">
        <f>_xll.BDH(BL$3&amp;" Govt",$A$8,BJ834,BJ834)</f>
        <v>1.1050500000000001</v>
      </c>
      <c r="BM834">
        <f t="shared" si="304"/>
        <v>99.18951631147911</v>
      </c>
      <c r="BN834" s="2">
        <v>39531</v>
      </c>
      <c r="BO834">
        <v>116.02734375</v>
      </c>
      <c r="BP834" s="22">
        <f>_xll.BDH(BP$3&amp;" Govt",$A$8,BN834,BN834)</f>
        <v>1.1040399999999999</v>
      </c>
      <c r="BQ834">
        <f t="shared" si="305"/>
        <v>105.0934239248578</v>
      </c>
      <c r="BR834" s="2">
        <v>39710</v>
      </c>
      <c r="BS834">
        <v>114.06640625</v>
      </c>
      <c r="BT834" s="22">
        <f>_xll.BDH(BT$3&amp;" Govt",$A$8,BR834,BR834)</f>
        <v>1.1285000000000001</v>
      </c>
      <c r="BU834">
        <f t="shared" si="306"/>
        <v>101.07789654408506</v>
      </c>
      <c r="BV834" s="2">
        <v>39890</v>
      </c>
      <c r="BW834">
        <v>109.14453125</v>
      </c>
      <c r="BX834" s="22">
        <f>_xll.BDH(BX$3&amp;" Govt",$A$8,BV834,BV834)</f>
        <v>1.0617300000000001</v>
      </c>
      <c r="BY834">
        <f t="shared" si="307"/>
        <v>102.79876357454343</v>
      </c>
      <c r="BZ834" s="2">
        <v>40072</v>
      </c>
      <c r="CA834">
        <v>114.98046875</v>
      </c>
      <c r="CB834" s="22">
        <f>_xll.BDH(CB$3&amp;" Govt",$A$8,BZ834,BZ834)</f>
        <v>1.0671999999999999</v>
      </c>
      <c r="CC834">
        <f t="shared" si="308"/>
        <v>107.74031929347827</v>
      </c>
      <c r="CF834" s="22"/>
      <c r="CJ834" s="22"/>
      <c r="CN834" s="22"/>
      <c r="CR834" s="22"/>
      <c r="CV834" s="22"/>
      <c r="CZ834" s="22"/>
      <c r="DB834" s="2">
        <v>39359</v>
      </c>
      <c r="DC834">
        <v>112.58203125</v>
      </c>
      <c r="DD834" s="22">
        <f>_xll.BDH(DD$3&amp;" Govt",$A$8,DB834,DB834)</f>
        <v>1.10486</v>
      </c>
      <c r="DE834">
        <f t="shared" si="309"/>
        <v>101.89710121644372</v>
      </c>
      <c r="DF834" s="2">
        <v>39902</v>
      </c>
      <c r="DG834">
        <v>106.890625</v>
      </c>
      <c r="DH834" s="22">
        <f>_xll.BDH(DH$3&amp;" Govt",$A$8,DF834,DF834)</f>
        <v>1.06352</v>
      </c>
      <c r="DI834">
        <f t="shared" si="310"/>
        <v>100.50645497969009</v>
      </c>
      <c r="DL834" s="22"/>
      <c r="DP834" s="22"/>
    </row>
    <row r="835" spans="4:120" x14ac:dyDescent="0.25">
      <c r="D835" s="2"/>
      <c r="H835" s="22"/>
      <c r="I835" s="14"/>
      <c r="J835" s="2">
        <v>39357</v>
      </c>
      <c r="K835">
        <v>129.71484375</v>
      </c>
      <c r="L835" s="22">
        <f>_xll.BDH(L$3&amp;" Govt",$A$8,J835,J835)</f>
        <v>1.2892600000000001</v>
      </c>
      <c r="M835">
        <f t="shared" si="294"/>
        <v>100.61185777112452</v>
      </c>
      <c r="N835" s="2">
        <v>39357</v>
      </c>
      <c r="O835">
        <v>130.66796875</v>
      </c>
      <c r="P835" s="22">
        <f>_xll.BDH(P$3&amp;" Govt",$A$8,N835,N835)</f>
        <v>1.2700400000000001</v>
      </c>
      <c r="Q835">
        <f t="shared" si="295"/>
        <v>102.88492390003464</v>
      </c>
      <c r="R835" s="2">
        <v>39357</v>
      </c>
      <c r="S835">
        <v>130.77734375</v>
      </c>
      <c r="T835" s="22">
        <f>_xll.BDH(T$3&amp;" Govt",$A$8,R835,R835)</f>
        <v>1.238</v>
      </c>
      <c r="U835">
        <f t="shared" si="296"/>
        <v>105.63598041195476</v>
      </c>
      <c r="V835" s="2">
        <v>39454</v>
      </c>
      <c r="W835">
        <v>111.00390625</v>
      </c>
      <c r="X835" s="22">
        <f>_xll.BDH(X$3&amp;" Govt",$A$8,V835,V835)</f>
        <v>1.10415</v>
      </c>
      <c r="Y835">
        <f t="shared" si="297"/>
        <v>100.5333571072771</v>
      </c>
      <c r="Z835" s="2">
        <v>39357</v>
      </c>
      <c r="AA835">
        <v>125.8671875</v>
      </c>
      <c r="AB835" s="22">
        <f>_xll.BDH(AB$3&amp;" Govt",$A$8,Z835,Z835)</f>
        <v>1.1967399999999999</v>
      </c>
      <c r="AC835">
        <f t="shared" si="298"/>
        <v>105.17504846499658</v>
      </c>
      <c r="AD835" s="2">
        <v>39994</v>
      </c>
      <c r="AE835">
        <v>111.2421875</v>
      </c>
      <c r="AF835" s="22">
        <f>_xll.BDH(AF$3&amp;" Govt",$A$8,AD835,AD835)</f>
        <v>1.0742400000000001</v>
      </c>
      <c r="AG835">
        <f t="shared" si="299"/>
        <v>103.55431514372951</v>
      </c>
      <c r="AH835" s="2">
        <v>39357</v>
      </c>
      <c r="AI835">
        <v>124.296875</v>
      </c>
      <c r="AJ835" s="22">
        <f>_xll.BDH(AJ$3&amp;" Govt",$A$8,AH835,AH835)</f>
        <v>1.17302</v>
      </c>
      <c r="AK835">
        <f t="shared" si="300"/>
        <v>105.96313362091013</v>
      </c>
      <c r="AN835" s="22"/>
      <c r="AP835" s="2">
        <v>39357</v>
      </c>
      <c r="AQ835">
        <v>121.390625</v>
      </c>
      <c r="AR835" s="22">
        <f>_xll.BDH(AR$3&amp;" Govt",$A$8,AP835,AP835)</f>
        <v>1.1584399999999999</v>
      </c>
      <c r="AS835">
        <f t="shared" si="301"/>
        <v>104.78801232692243</v>
      </c>
      <c r="AV835" s="22"/>
      <c r="AX835" s="2">
        <v>39357</v>
      </c>
      <c r="AY835">
        <v>112.28515625</v>
      </c>
      <c r="AZ835" s="22">
        <f>_xll.BDH(AZ$3&amp;" Govt",$A$8,AX835,AX835)</f>
        <v>1.1340600000000001</v>
      </c>
      <c r="BA835">
        <f t="shared" si="302"/>
        <v>99.011653924836423</v>
      </c>
      <c r="BB835" s="2">
        <v>39357</v>
      </c>
      <c r="BC835">
        <v>111.8515625</v>
      </c>
      <c r="BD835" s="22">
        <f>_xll.BDH(BD$3&amp;" Govt",$A$8,BB835,BB835)</f>
        <v>1.1272500000000001</v>
      </c>
      <c r="BE835">
        <f t="shared" si="303"/>
        <v>99.22516078953204</v>
      </c>
      <c r="BH835" s="22"/>
      <c r="BJ835" s="2">
        <v>39357</v>
      </c>
      <c r="BK835">
        <v>109.765625</v>
      </c>
      <c r="BL835" s="22">
        <f>_xll.BDH(BL$3&amp;" Govt",$A$8,BJ835,BJ835)</f>
        <v>1.1049899999999999</v>
      </c>
      <c r="BM835">
        <f t="shared" si="304"/>
        <v>99.33630621091595</v>
      </c>
      <c r="BN835" s="2">
        <v>39532</v>
      </c>
      <c r="BO835">
        <v>116.12109375</v>
      </c>
      <c r="BP835" s="22">
        <f>_xll.BDH(BP$3&amp;" Govt",$A$8,BN835,BN835)</f>
        <v>1.1042099999999999</v>
      </c>
      <c r="BQ835">
        <f t="shared" si="305"/>
        <v>105.16214646670471</v>
      </c>
      <c r="BR835" s="2">
        <v>39713</v>
      </c>
      <c r="BS835">
        <v>114.35546875</v>
      </c>
      <c r="BT835" s="22">
        <f>_xll.BDH(BT$3&amp;" Govt",$A$8,BR835,BR835)</f>
        <v>1.1290899999999999</v>
      </c>
      <c r="BU835">
        <f t="shared" si="306"/>
        <v>101.28109251698271</v>
      </c>
      <c r="BV835" s="2">
        <v>39891</v>
      </c>
      <c r="BW835">
        <v>110.26171875</v>
      </c>
      <c r="BX835" s="22">
        <f>_xll.BDH(BX$3&amp;" Govt",$A$8,BV835,BV835)</f>
        <v>1.0618799999999999</v>
      </c>
      <c r="BY835">
        <f t="shared" si="307"/>
        <v>103.83632684484124</v>
      </c>
      <c r="BZ835" s="2">
        <v>40073</v>
      </c>
      <c r="CA835">
        <v>115.1484375</v>
      </c>
      <c r="CB835" s="22">
        <f>_xll.BDH(CB$3&amp;" Govt",$A$8,BZ835,BZ835)</f>
        <v>1.06714</v>
      </c>
      <c r="CC835">
        <f t="shared" si="308"/>
        <v>107.90377785482693</v>
      </c>
      <c r="CF835" s="22"/>
      <c r="CJ835" s="22"/>
      <c r="CN835" s="22"/>
      <c r="CR835" s="22"/>
      <c r="CV835" s="22"/>
      <c r="CZ835" s="22"/>
      <c r="DB835" s="2">
        <v>39360</v>
      </c>
      <c r="DC835">
        <v>111.046875</v>
      </c>
      <c r="DD835" s="22">
        <f>_xll.BDH(DD$3&amp;" Govt",$A$8,DB835,DB835)</f>
        <v>1.1047899999999999</v>
      </c>
      <c r="DE835">
        <f t="shared" si="309"/>
        <v>100.51401171263318</v>
      </c>
      <c r="DF835" s="2">
        <v>39903</v>
      </c>
      <c r="DG835">
        <v>105.9296875</v>
      </c>
      <c r="DH835" s="22">
        <f>_xll.BDH(DH$3&amp;" Govt",$A$8,DF835,DF835)</f>
        <v>1.06366</v>
      </c>
      <c r="DI835">
        <f t="shared" si="310"/>
        <v>99.589800782204833</v>
      </c>
      <c r="DL835" s="22"/>
      <c r="DP835" s="22"/>
    </row>
    <row r="836" spans="4:120" x14ac:dyDescent="0.25">
      <c r="D836" s="2"/>
      <c r="H836" s="22"/>
      <c r="I836" s="14"/>
      <c r="J836" s="2">
        <v>39358</v>
      </c>
      <c r="K836">
        <v>129.7578125</v>
      </c>
      <c r="L836" s="22">
        <f>_xll.BDH(L$3&amp;" Govt",$A$8,J836,J836)</f>
        <v>1.2891900000000001</v>
      </c>
      <c r="M836">
        <f t="shared" si="294"/>
        <v>100.65065079623639</v>
      </c>
      <c r="N836" s="2">
        <v>39358</v>
      </c>
      <c r="O836">
        <v>130.6328125</v>
      </c>
      <c r="P836" s="22">
        <f>_xll.BDH(P$3&amp;" Govt",$A$8,N836,N836)</f>
        <v>1.26997</v>
      </c>
      <c r="Q836">
        <f t="shared" si="295"/>
        <v>102.86291211603424</v>
      </c>
      <c r="R836" s="2">
        <v>39358</v>
      </c>
      <c r="S836">
        <v>130.6875</v>
      </c>
      <c r="T836" s="22">
        <f>_xll.BDH(T$3&amp;" Govt",$A$8,R836,R836)</f>
        <v>1.2379199999999999</v>
      </c>
      <c r="U836">
        <f t="shared" si="296"/>
        <v>105.57023070957736</v>
      </c>
      <c r="V836" s="2">
        <v>39455</v>
      </c>
      <c r="W836">
        <v>111.203125</v>
      </c>
      <c r="X836" s="22">
        <f>_xll.BDH(X$3&amp;" Govt",$A$8,V836,V836)</f>
        <v>1.10436</v>
      </c>
      <c r="Y836">
        <f t="shared" si="297"/>
        <v>100.69463309065884</v>
      </c>
      <c r="Z836" s="2">
        <v>39358</v>
      </c>
      <c r="AA836">
        <v>125.72265625</v>
      </c>
      <c r="AB836" s="22">
        <f>_xll.BDH(AB$3&amp;" Govt",$A$8,Z836,Z836)</f>
        <v>1.1966700000000001</v>
      </c>
      <c r="AC836">
        <f t="shared" si="298"/>
        <v>105.06042288183041</v>
      </c>
      <c r="AD836" s="2">
        <v>39995</v>
      </c>
      <c r="AE836">
        <v>111.26171875</v>
      </c>
      <c r="AF836" s="22">
        <f>_xll.BDH(AF$3&amp;" Govt",$A$8,AD836,AD836)</f>
        <v>1.07433</v>
      </c>
      <c r="AG836">
        <f t="shared" si="299"/>
        <v>103.56382000874964</v>
      </c>
      <c r="AH836" s="2">
        <v>39358</v>
      </c>
      <c r="AI836">
        <v>124.09765625</v>
      </c>
      <c r="AJ836" s="22">
        <f>_xll.BDH(AJ$3&amp;" Govt",$A$8,AH836,AH836)</f>
        <v>1.1729499999999999</v>
      </c>
      <c r="AK836">
        <f t="shared" si="300"/>
        <v>105.79961315486594</v>
      </c>
      <c r="AN836" s="22"/>
      <c r="AP836" s="2">
        <v>39358</v>
      </c>
      <c r="AQ836">
        <v>121.19140625</v>
      </c>
      <c r="AR836" s="22">
        <f>_xll.BDH(AR$3&amp;" Govt",$A$8,AP836,AP836)</f>
        <v>1.1583700000000001</v>
      </c>
      <c r="AS836">
        <f t="shared" si="301"/>
        <v>104.62236267341177</v>
      </c>
      <c r="AV836" s="22"/>
      <c r="AX836" s="2">
        <v>39358</v>
      </c>
      <c r="AY836">
        <v>112.08984375</v>
      </c>
      <c r="AZ836" s="22">
        <f>_xll.BDH(AZ$3&amp;" Govt",$A$8,AX836,AX836)</f>
        <v>1.1339900000000001</v>
      </c>
      <c r="BA836">
        <f t="shared" si="302"/>
        <v>98.845531045247313</v>
      </c>
      <c r="BB836" s="2">
        <v>39358</v>
      </c>
      <c r="BC836">
        <v>111.625</v>
      </c>
      <c r="BD836" s="22">
        <f>_xll.BDH(BD$3&amp;" Govt",$A$8,BB836,BB836)</f>
        <v>1.1271800000000001</v>
      </c>
      <c r="BE836">
        <f t="shared" si="303"/>
        <v>99.030323462091232</v>
      </c>
      <c r="BH836" s="22"/>
      <c r="BJ836" s="2">
        <v>39358</v>
      </c>
      <c r="BK836">
        <v>109.50390625</v>
      </c>
      <c r="BL836" s="22">
        <f>_xll.BDH(BL$3&amp;" Govt",$A$8,BJ836,BJ836)</f>
        <v>1.1049199999999999</v>
      </c>
      <c r="BM836">
        <f t="shared" si="304"/>
        <v>99.105732767983213</v>
      </c>
      <c r="BN836" s="2">
        <v>39533</v>
      </c>
      <c r="BO836">
        <v>116.6796875</v>
      </c>
      <c r="BP836" s="22">
        <f>_xll.BDH(BP$3&amp;" Govt",$A$8,BN836,BN836)</f>
        <v>1.10439</v>
      </c>
      <c r="BQ836">
        <f t="shared" si="305"/>
        <v>105.65080044187289</v>
      </c>
      <c r="BR836" s="2">
        <v>39714</v>
      </c>
      <c r="BS836">
        <v>113.69140625</v>
      </c>
      <c r="BT836" s="22">
        <f>_xll.BDH(BT$3&amp;" Govt",$A$8,BR836,BR836)</f>
        <v>1.1292899999999999</v>
      </c>
      <c r="BU836">
        <f t="shared" si="306"/>
        <v>100.67511998689443</v>
      </c>
      <c r="BV836" s="2">
        <v>39892</v>
      </c>
      <c r="BW836">
        <v>109.53125</v>
      </c>
      <c r="BX836" s="22">
        <f>_xll.BDH(BX$3&amp;" Govt",$A$8,BV836,BV836)</f>
        <v>1.06203</v>
      </c>
      <c r="BY836">
        <f t="shared" si="307"/>
        <v>103.13385685903411</v>
      </c>
      <c r="BZ836" s="2">
        <v>40074</v>
      </c>
      <c r="CA836">
        <v>114.234375</v>
      </c>
      <c r="CB836" s="22">
        <f>_xll.BDH(CB$3&amp;" Govt",$A$8,BZ836,BZ836)</f>
        <v>1.06708</v>
      </c>
      <c r="CC836">
        <f t="shared" si="308"/>
        <v>107.05324343067062</v>
      </c>
      <c r="CF836" s="22"/>
      <c r="CJ836" s="22"/>
      <c r="CN836" s="22"/>
      <c r="CR836" s="22"/>
      <c r="CV836" s="22"/>
      <c r="CZ836" s="22"/>
      <c r="DB836" s="2">
        <v>39363</v>
      </c>
      <c r="DC836">
        <v>111.046875</v>
      </c>
      <c r="DD836" s="22">
        <f>_xll.BDH(DD$3&amp;" Govt",$A$8,DB836,DB836)</f>
        <v>1.1046</v>
      </c>
      <c r="DE836">
        <f t="shared" si="309"/>
        <v>100.53130092341118</v>
      </c>
      <c r="DF836" s="2">
        <v>39904</v>
      </c>
      <c r="DG836">
        <v>106.6171875</v>
      </c>
      <c r="DH836" s="22">
        <f>_xll.BDH(DH$3&amp;" Govt",$A$8,DF836,DF836)</f>
        <v>1.0638099999999999</v>
      </c>
      <c r="DI836">
        <f t="shared" si="310"/>
        <v>100.22202037957906</v>
      </c>
      <c r="DL836" s="22"/>
      <c r="DP836" s="22"/>
    </row>
    <row r="837" spans="4:120" x14ac:dyDescent="0.25">
      <c r="D837" s="2"/>
      <c r="H837" s="22"/>
      <c r="I837" s="14"/>
      <c r="J837" s="2">
        <v>39359</v>
      </c>
      <c r="K837">
        <v>129.76171875</v>
      </c>
      <c r="L837" s="22">
        <f>_xll.BDH(L$3&amp;" Govt",$A$8,J837,J837)</f>
        <v>1.28911</v>
      </c>
      <c r="M837">
        <f t="shared" si="294"/>
        <v>100.65992719783416</v>
      </c>
      <c r="N837" s="2">
        <v>39359</v>
      </c>
      <c r="O837">
        <v>130.7578125</v>
      </c>
      <c r="P837" s="22">
        <f>_xll.BDH(P$3&amp;" Govt",$A$8,N837,N837)</f>
        <v>1.26989</v>
      </c>
      <c r="Q837">
        <f t="shared" si="295"/>
        <v>102.96782595342904</v>
      </c>
      <c r="R837" s="2">
        <v>39359</v>
      </c>
      <c r="S837">
        <v>130.8671875</v>
      </c>
      <c r="T837" s="22">
        <f>_xll.BDH(T$3&amp;" Govt",$A$8,R837,R837)</f>
        <v>1.2378499999999999</v>
      </c>
      <c r="U837">
        <f t="shared" si="296"/>
        <v>105.72136163509312</v>
      </c>
      <c r="V837" s="2">
        <v>39456</v>
      </c>
      <c r="W837">
        <v>111.00390625</v>
      </c>
      <c r="X837" s="22">
        <f>_xll.BDH(X$3&amp;" Govt",$A$8,V837,V837)</f>
        <v>1.1045700000000001</v>
      </c>
      <c r="Y837">
        <f t="shared" si="297"/>
        <v>100.49513045800627</v>
      </c>
      <c r="Z837" s="2">
        <v>39359</v>
      </c>
      <c r="AA837">
        <v>125.9140625</v>
      </c>
      <c r="AB837" s="22">
        <f>_xll.BDH(AB$3&amp;" Govt",$A$8,Z837,Z837)</f>
        <v>1.1966000000000001</v>
      </c>
      <c r="AC837">
        <f t="shared" si="298"/>
        <v>105.22652724385759</v>
      </c>
      <c r="AD837" s="2">
        <v>39996</v>
      </c>
      <c r="AE837">
        <v>111.24609375</v>
      </c>
      <c r="AF837" s="22">
        <f>_xll.BDH(AF$3&amp;" Govt",$A$8,AD837,AD837)</f>
        <v>1.07443</v>
      </c>
      <c r="AG837">
        <f t="shared" si="299"/>
        <v>103.53963845946222</v>
      </c>
      <c r="AH837" s="2">
        <v>39359</v>
      </c>
      <c r="AI837">
        <v>124.35546875</v>
      </c>
      <c r="AJ837" s="22">
        <f>_xll.BDH(AJ$3&amp;" Govt",$A$8,AH837,AH837)</f>
        <v>1.1728799999999999</v>
      </c>
      <c r="AK837">
        <f t="shared" si="300"/>
        <v>106.02573899290635</v>
      </c>
      <c r="AN837" s="22"/>
      <c r="AP837" s="2">
        <v>39359</v>
      </c>
      <c r="AQ837">
        <v>121.46484375</v>
      </c>
      <c r="AR837" s="22">
        <f>_xll.BDH(AR$3&amp;" Govt",$A$8,AP837,AP837)</f>
        <v>1.1583000000000001</v>
      </c>
      <c r="AS837">
        <f t="shared" si="301"/>
        <v>104.86475330225329</v>
      </c>
      <c r="AV837" s="22"/>
      <c r="AX837" s="2">
        <v>39359</v>
      </c>
      <c r="AY837">
        <v>112.3359375</v>
      </c>
      <c r="AZ837" s="22">
        <f>_xll.BDH(AZ$3&amp;" Govt",$A$8,AX837,AX837)</f>
        <v>1.1339299999999999</v>
      </c>
      <c r="BA837">
        <f t="shared" si="302"/>
        <v>99.067788576014408</v>
      </c>
      <c r="BB837" s="2">
        <v>39359</v>
      </c>
      <c r="BC837">
        <v>111.90234375</v>
      </c>
      <c r="BD837" s="22">
        <f>_xll.BDH(BD$3&amp;" Govt",$A$8,BB837,BB837)</f>
        <v>1.1271200000000001</v>
      </c>
      <c r="BE837">
        <f t="shared" si="303"/>
        <v>99.281659228830989</v>
      </c>
      <c r="BH837" s="22"/>
      <c r="BJ837" s="2">
        <v>39359</v>
      </c>
      <c r="BK837">
        <v>109.81640625</v>
      </c>
      <c r="BL837" s="22">
        <f>_xll.BDH(BL$3&amp;" Govt",$A$8,BJ837,BJ837)</f>
        <v>1.10486</v>
      </c>
      <c r="BM837">
        <f t="shared" si="304"/>
        <v>99.393956021577395</v>
      </c>
      <c r="BN837" s="2">
        <v>39534</v>
      </c>
      <c r="BO837">
        <v>116.8046875</v>
      </c>
      <c r="BP837" s="22">
        <f>_xll.BDH(BP$3&amp;" Govt",$A$8,BN837,BN837)</f>
        <v>1.1045700000000001</v>
      </c>
      <c r="BQ837">
        <f t="shared" si="305"/>
        <v>105.74674986646387</v>
      </c>
      <c r="BR837" s="2">
        <v>39715</v>
      </c>
      <c r="BS837">
        <v>112.9921875</v>
      </c>
      <c r="BT837" s="22">
        <f>_xll.BDH(BT$3&amp;" Govt",$A$8,BR837,BR837)</f>
        <v>1.1294900000000001</v>
      </c>
      <c r="BU837">
        <f t="shared" si="306"/>
        <v>100.03823628363243</v>
      </c>
      <c r="BV837" s="2">
        <v>39895</v>
      </c>
      <c r="BW837">
        <v>110</v>
      </c>
      <c r="BX837" s="22">
        <f>_xll.BDH(BX$3&amp;" Govt",$A$8,BV837,BV837)</f>
        <v>1.0624800000000001</v>
      </c>
      <c r="BY837">
        <f t="shared" si="307"/>
        <v>103.53136059031698</v>
      </c>
      <c r="BZ837" s="2">
        <v>40077</v>
      </c>
      <c r="CA837">
        <v>114.0390625</v>
      </c>
      <c r="CB837" s="22">
        <f>_xll.BDH(CB$3&amp;" Govt",$A$8,BZ837,BZ837)</f>
        <v>1.06691</v>
      </c>
      <c r="CC837">
        <f t="shared" si="308"/>
        <v>106.88723744270838</v>
      </c>
      <c r="CF837" s="22"/>
      <c r="CJ837" s="22"/>
      <c r="CN837" s="22"/>
      <c r="CR837" s="22"/>
      <c r="CV837" s="22"/>
      <c r="CZ837" s="22"/>
      <c r="DB837" s="2">
        <v>39364</v>
      </c>
      <c r="DC837">
        <v>111.15234375</v>
      </c>
      <c r="DD837" s="22">
        <f>_xll.BDH(DD$3&amp;" Govt",$A$8,DB837,DB837)</f>
        <v>1.10453</v>
      </c>
      <c r="DE837">
        <f t="shared" si="309"/>
        <v>100.63315957918752</v>
      </c>
      <c r="DF837" s="2">
        <v>39905</v>
      </c>
      <c r="DG837">
        <v>104.4140625</v>
      </c>
      <c r="DH837" s="22">
        <f>_xll.BDH(DH$3&amp;" Govt",$A$8,DF837,DF837)</f>
        <v>1.06399</v>
      </c>
      <c r="DI837">
        <f t="shared" si="310"/>
        <v>98.134439703380679</v>
      </c>
      <c r="DL837" s="22"/>
      <c r="DP837" s="22"/>
    </row>
    <row r="838" spans="4:120" x14ac:dyDescent="0.25">
      <c r="D838" s="2"/>
      <c r="H838" s="22"/>
      <c r="I838" s="14"/>
      <c r="J838" s="2">
        <v>39360</v>
      </c>
      <c r="K838">
        <v>129.78515625</v>
      </c>
      <c r="L838" s="22">
        <f>_xll.BDH(L$3&amp;" Govt",$A$8,J838,J838)</f>
        <v>1.2890299999999999</v>
      </c>
      <c r="M838">
        <f t="shared" ref="M838:M901" si="311">K838/L838</f>
        <v>100.68435664802216</v>
      </c>
      <c r="N838" s="2">
        <v>39360</v>
      </c>
      <c r="O838">
        <v>130.66015625</v>
      </c>
      <c r="P838" s="22">
        <f>_xll.BDH(P$3&amp;" Govt",$A$8,N838,N838)</f>
        <v>1.2698199999999999</v>
      </c>
      <c r="Q838">
        <f t="shared" ref="Q838:Q901" si="312">O838/P838</f>
        <v>102.89659656486747</v>
      </c>
      <c r="R838" s="2">
        <v>39360</v>
      </c>
      <c r="S838">
        <v>130.66015625</v>
      </c>
      <c r="T838" s="22">
        <f>_xll.BDH(T$3&amp;" Govt",$A$8,R838,R838)</f>
        <v>1.2377799999999999</v>
      </c>
      <c r="U838">
        <f t="shared" ref="U838:U901" si="313">S838/T838</f>
        <v>105.56008034545719</v>
      </c>
      <c r="V838" s="2">
        <v>39457</v>
      </c>
      <c r="W838">
        <v>110.9921875</v>
      </c>
      <c r="X838" s="22">
        <f>_xll.BDH(X$3&amp;" Govt",$A$8,V838,V838)</f>
        <v>1.1047899999999999</v>
      </c>
      <c r="Y838">
        <f t="shared" ref="Y838:Y901" si="314">W838/X838</f>
        <v>100.46451135509916</v>
      </c>
      <c r="Z838" s="2">
        <v>39360</v>
      </c>
      <c r="AA838">
        <v>125.57421875</v>
      </c>
      <c r="AB838" s="22">
        <f>_xll.BDH(AB$3&amp;" Govt",$A$8,Z838,Z838)</f>
        <v>1.1965300000000001</v>
      </c>
      <c r="AC838">
        <f t="shared" ref="AC838:AC901" si="315">AA838/AB838</f>
        <v>104.94865883011708</v>
      </c>
      <c r="AD838" s="2">
        <v>39997</v>
      </c>
      <c r="AE838">
        <v>111.26171875</v>
      </c>
      <c r="AF838" s="22">
        <f>_xll.BDH(AF$3&amp;" Govt",$A$8,AD838,AD838)</f>
        <v>1.07453</v>
      </c>
      <c r="AG838">
        <f t="shared" ref="AG838:AG901" si="316">AE838/AF838</f>
        <v>103.5445438936093</v>
      </c>
      <c r="AH838" s="2">
        <v>39360</v>
      </c>
      <c r="AI838">
        <v>123.89453125</v>
      </c>
      <c r="AJ838" s="22">
        <f>_xll.BDH(AJ$3&amp;" Govt",$A$8,AH838,AH838)</f>
        <v>1.1728099999999999</v>
      </c>
      <c r="AK838">
        <f t="shared" ref="AK838:AK901" si="317">AI838/AJ838</f>
        <v>105.63904745866765</v>
      </c>
      <c r="AN838" s="22"/>
      <c r="AP838" s="2">
        <v>39360</v>
      </c>
      <c r="AQ838">
        <v>120.94921875</v>
      </c>
      <c r="AR838" s="22">
        <f>_xll.BDH(AR$3&amp;" Govt",$A$8,AP838,AP838)</f>
        <v>1.1582300000000001</v>
      </c>
      <c r="AS838">
        <f t="shared" ref="AS838:AS901" si="318">AQ838/AR838</f>
        <v>104.42590741907911</v>
      </c>
      <c r="AV838" s="22"/>
      <c r="AX838" s="2">
        <v>39360</v>
      </c>
      <c r="AY838">
        <v>111.765625</v>
      </c>
      <c r="AZ838" s="22">
        <f>_xll.BDH(AZ$3&amp;" Govt",$A$8,AX838,AX838)</f>
        <v>1.1338600000000001</v>
      </c>
      <c r="BA838">
        <f t="shared" ref="BA838:BA901" si="319">AY838/AZ838</f>
        <v>98.570921454147765</v>
      </c>
      <c r="BB838" s="2">
        <v>39360</v>
      </c>
      <c r="BC838">
        <v>111.28515625</v>
      </c>
      <c r="BD838" s="22">
        <f>_xll.BDH(BD$3&amp;" Govt",$A$8,BB838,BB838)</f>
        <v>1.1270500000000001</v>
      </c>
      <c r="BE838">
        <f t="shared" ref="BE838:BE901" si="320">BC838/BD838</f>
        <v>98.740212279845608</v>
      </c>
      <c r="BH838" s="22"/>
      <c r="BJ838" s="2">
        <v>39360</v>
      </c>
      <c r="BK838">
        <v>109.140625</v>
      </c>
      <c r="BL838" s="22">
        <f>_xll.BDH(BL$3&amp;" Govt",$A$8,BJ838,BJ838)</f>
        <v>1.1047899999999999</v>
      </c>
      <c r="BM838">
        <f t="shared" ref="BM838:BM901" si="321">BK838/BL838</f>
        <v>98.788570678590503</v>
      </c>
      <c r="BN838" s="2">
        <v>39535</v>
      </c>
      <c r="BO838">
        <v>117.4296875</v>
      </c>
      <c r="BP838" s="22">
        <f>_xll.BDH(BP$3&amp;" Govt",$A$8,BN838,BN838)</f>
        <v>1.1047400000000001</v>
      </c>
      <c r="BQ838">
        <f t="shared" ref="BQ838:BQ901" si="322">BO838/BP838</f>
        <v>106.29622128283577</v>
      </c>
      <c r="BR838" s="2">
        <v>39716</v>
      </c>
      <c r="BS838">
        <v>112.6484375</v>
      </c>
      <c r="BT838" s="22">
        <f>_xll.BDH(BT$3&amp;" Govt",$A$8,BR838,BR838)</f>
        <v>1.12968</v>
      </c>
      <c r="BU838">
        <f t="shared" ref="BU838:BU901" si="323">BS838/BT838</f>
        <v>99.717121220168536</v>
      </c>
      <c r="BV838" s="2">
        <v>39896</v>
      </c>
      <c r="BW838">
        <v>110.26953125</v>
      </c>
      <c r="BX838" s="22">
        <f>_xll.BDH(BX$3&amp;" Govt",$A$8,BV838,BV838)</f>
        <v>1.0626199999999999</v>
      </c>
      <c r="BY838">
        <f t="shared" ref="BY838:BY901" si="324">BW838/BX838</f>
        <v>103.77136817488849</v>
      </c>
      <c r="BZ838" s="2">
        <v>40078</v>
      </c>
      <c r="CA838">
        <v>114.22265625</v>
      </c>
      <c r="CB838" s="22">
        <f>_xll.BDH(CB$3&amp;" Govt",$A$8,BZ838,BZ838)</f>
        <v>1.0668599999999999</v>
      </c>
      <c r="CC838">
        <f t="shared" ref="CC838:CC901" si="325">CA838/CB838</f>
        <v>107.06433482368821</v>
      </c>
      <c r="CF838" s="22"/>
      <c r="CJ838" s="22"/>
      <c r="CN838" s="22"/>
      <c r="CR838" s="22"/>
      <c r="CV838" s="22"/>
      <c r="CZ838" s="22"/>
      <c r="DB838" s="2">
        <v>39365</v>
      </c>
      <c r="DC838">
        <v>111.1171875</v>
      </c>
      <c r="DD838" s="22">
        <f>_xll.BDH(DD$3&amp;" Govt",$A$8,DB838,DB838)</f>
        <v>1.1044700000000001</v>
      </c>
      <c r="DE838">
        <f t="shared" ref="DE838:DE901" si="326">DC838/DD838</f>
        <v>100.60679556710458</v>
      </c>
      <c r="DF838" s="2">
        <v>39906</v>
      </c>
      <c r="DG838">
        <v>103.0546875</v>
      </c>
      <c r="DH838" s="22">
        <f>_xll.BDH(DH$3&amp;" Govt",$A$8,DF838,DF838)</f>
        <v>1.0641700000000001</v>
      </c>
      <c r="DI838">
        <f t="shared" ref="DI838:DI901" si="327">DG838/DH838</f>
        <v>96.840436678350258</v>
      </c>
      <c r="DL838" s="22"/>
      <c r="DP838" s="22"/>
    </row>
    <row r="839" spans="4:120" x14ac:dyDescent="0.25">
      <c r="D839" s="2"/>
      <c r="H839" s="22"/>
      <c r="I839" s="14"/>
      <c r="J839" s="2">
        <v>39363</v>
      </c>
      <c r="K839">
        <v>129.78515625</v>
      </c>
      <c r="L839" s="22">
        <f>_xll.BDH(L$3&amp;" Govt",$A$8,J839,J839)</f>
        <v>1.28881</v>
      </c>
      <c r="M839">
        <f t="shared" si="311"/>
        <v>100.70154347809219</v>
      </c>
      <c r="N839" s="2">
        <v>39363</v>
      </c>
      <c r="O839">
        <v>130.66015625</v>
      </c>
      <c r="P839" s="22">
        <f>_xll.BDH(P$3&amp;" Govt",$A$8,N839,N839)</f>
        <v>1.26959</v>
      </c>
      <c r="Q839">
        <f t="shared" si="312"/>
        <v>102.91523739947542</v>
      </c>
      <c r="R839" s="2">
        <v>39363</v>
      </c>
      <c r="S839">
        <v>130.66015625</v>
      </c>
      <c r="T839" s="22">
        <f>_xll.BDH(T$3&amp;" Govt",$A$8,R839,R839)</f>
        <v>1.23756</v>
      </c>
      <c r="U839">
        <f t="shared" si="313"/>
        <v>105.57884567212903</v>
      </c>
      <c r="V839" s="2">
        <v>39458</v>
      </c>
      <c r="W839">
        <v>111.375</v>
      </c>
      <c r="X839" s="22">
        <f>_xll.BDH(X$3&amp;" Govt",$A$8,V839,V839)</f>
        <v>1.105</v>
      </c>
      <c r="Y839">
        <f t="shared" si="314"/>
        <v>100.79185520361992</v>
      </c>
      <c r="Z839" s="2">
        <v>39363</v>
      </c>
      <c r="AA839">
        <v>125.57421875</v>
      </c>
      <c r="AB839" s="22">
        <f>_xll.BDH(AB$3&amp;" Govt",$A$8,Z839,Z839)</f>
        <v>1.19631</v>
      </c>
      <c r="AC839">
        <f t="shared" si="315"/>
        <v>104.96795876486864</v>
      </c>
      <c r="AD839" s="2">
        <v>40000</v>
      </c>
      <c r="AE839">
        <v>111.12890625</v>
      </c>
      <c r="AF839" s="22">
        <f>_xll.BDH(AF$3&amp;" Govt",$A$8,AD839,AD839)</f>
        <v>1.07483</v>
      </c>
      <c r="AG839">
        <f t="shared" si="316"/>
        <v>103.39207711917234</v>
      </c>
      <c r="AH839" s="2">
        <v>39363</v>
      </c>
      <c r="AI839">
        <v>123.89453125</v>
      </c>
      <c r="AJ839" s="22">
        <f>_xll.BDH(AJ$3&amp;" Govt",$A$8,AH839,AH839)</f>
        <v>1.1726000000000001</v>
      </c>
      <c r="AK839">
        <f t="shared" si="317"/>
        <v>105.65796627153334</v>
      </c>
      <c r="AN839" s="22"/>
      <c r="AP839" s="2">
        <v>39363</v>
      </c>
      <c r="AQ839">
        <v>120.94921875</v>
      </c>
      <c r="AR839" s="22">
        <f>_xll.BDH(AR$3&amp;" Govt",$A$8,AP839,AP839)</f>
        <v>1.15802</v>
      </c>
      <c r="AS839">
        <f t="shared" si="318"/>
        <v>104.44484443273863</v>
      </c>
      <c r="AV839" s="22"/>
      <c r="AX839" s="2">
        <v>39363</v>
      </c>
      <c r="AY839">
        <v>111.765625</v>
      </c>
      <c r="AZ839" s="22">
        <f>_xll.BDH(AZ$3&amp;" Govt",$A$8,AX839,AX839)</f>
        <v>1.1336599999999999</v>
      </c>
      <c r="BA839">
        <f t="shared" si="319"/>
        <v>98.588311310269404</v>
      </c>
      <c r="BB839" s="2">
        <v>39363</v>
      </c>
      <c r="BC839">
        <v>111.28515625</v>
      </c>
      <c r="BD839" s="22">
        <f>_xll.BDH(BD$3&amp;" Govt",$A$8,BB839,BB839)</f>
        <v>1.1268499999999999</v>
      </c>
      <c r="BE839">
        <f t="shared" si="320"/>
        <v>98.757737276478693</v>
      </c>
      <c r="BH839" s="22"/>
      <c r="BJ839" s="2">
        <v>39363</v>
      </c>
      <c r="BK839">
        <v>109.140625</v>
      </c>
      <c r="BL839" s="22">
        <f>_xll.BDH(BL$3&amp;" Govt",$A$8,BJ839,BJ839)</f>
        <v>1.1046</v>
      </c>
      <c r="BM839">
        <f t="shared" si="321"/>
        <v>98.805563099764612</v>
      </c>
      <c r="BN839" s="2">
        <v>39538</v>
      </c>
      <c r="BO839">
        <v>117.64453125</v>
      </c>
      <c r="BP839" s="22">
        <f>_xll.BDH(BP$3&amp;" Govt",$A$8,BN839,BN839)</f>
        <v>1.10527</v>
      </c>
      <c r="BQ839">
        <f t="shared" si="322"/>
        <v>106.43963126656836</v>
      </c>
      <c r="BR839" s="2">
        <v>39717</v>
      </c>
      <c r="BS839">
        <v>112.7265625</v>
      </c>
      <c r="BT839" s="22">
        <f>_xll.BDH(BT$3&amp;" Govt",$A$8,BR839,BR839)</f>
        <v>1.12988</v>
      </c>
      <c r="BU839">
        <f t="shared" si="323"/>
        <v>99.768614808652245</v>
      </c>
      <c r="BV839" s="2">
        <v>39897</v>
      </c>
      <c r="BW839">
        <v>110.125</v>
      </c>
      <c r="BX839" s="22">
        <f>_xll.BDH(BX$3&amp;" Govt",$A$8,BV839,BV839)</f>
        <v>1.06277</v>
      </c>
      <c r="BY839">
        <f t="shared" si="324"/>
        <v>103.62072696820573</v>
      </c>
      <c r="BZ839" s="2">
        <v>40079</v>
      </c>
      <c r="CA839">
        <v>114.5546875</v>
      </c>
      <c r="CB839" s="22">
        <f>_xll.BDH(CB$3&amp;" Govt",$A$8,BZ839,BZ839)</f>
        <v>1.0668</v>
      </c>
      <c r="CC839">
        <f t="shared" si="325"/>
        <v>107.38159683164605</v>
      </c>
      <c r="CF839" s="22"/>
      <c r="CJ839" s="22"/>
      <c r="CN839" s="22"/>
      <c r="CR839" s="22"/>
      <c r="CV839" s="22"/>
      <c r="CZ839" s="22"/>
      <c r="DB839" s="2">
        <v>39366</v>
      </c>
      <c r="DC839">
        <v>111.015625</v>
      </c>
      <c r="DD839" s="22">
        <f>_xll.BDH(DD$3&amp;" Govt",$A$8,DB839,DB839)</f>
        <v>1.1044</v>
      </c>
      <c r="DE839">
        <f t="shared" si="326"/>
        <v>100.52121061209706</v>
      </c>
      <c r="DF839" s="2">
        <v>39909</v>
      </c>
      <c r="DG839">
        <v>102.625</v>
      </c>
      <c r="DH839" s="22">
        <f>_xll.BDH(DH$3&amp;" Govt",$A$8,DF839,DF839)</f>
        <v>1.0647</v>
      </c>
      <c r="DI839">
        <f t="shared" si="327"/>
        <v>96.388654080961771</v>
      </c>
      <c r="DL839" s="22"/>
      <c r="DP839" s="22"/>
    </row>
    <row r="840" spans="4:120" x14ac:dyDescent="0.25">
      <c r="D840" s="2"/>
      <c r="H840" s="22"/>
      <c r="I840" s="14"/>
      <c r="J840" s="2">
        <v>39364</v>
      </c>
      <c r="K840">
        <v>129.76953125</v>
      </c>
      <c r="L840" s="22">
        <f>_xll.BDH(L$3&amp;" Govt",$A$8,J840,J840)</f>
        <v>1.2887299999999999</v>
      </c>
      <c r="M840">
        <f t="shared" si="311"/>
        <v>100.69567034987935</v>
      </c>
      <c r="N840" s="2">
        <v>39364</v>
      </c>
      <c r="O840">
        <v>130.625</v>
      </c>
      <c r="P840" s="22">
        <f>_xll.BDH(P$3&amp;" Govt",$A$8,N840,N840)</f>
        <v>1.2695099999999999</v>
      </c>
      <c r="Q840">
        <f t="shared" si="312"/>
        <v>102.89402998007105</v>
      </c>
      <c r="R840" s="2">
        <v>39364</v>
      </c>
      <c r="S840">
        <v>130.515625</v>
      </c>
      <c r="T840" s="22">
        <f>_xll.BDH(T$3&amp;" Govt",$A$8,R840,R840)</f>
        <v>1.2374799999999999</v>
      </c>
      <c r="U840">
        <f t="shared" si="313"/>
        <v>105.46887626466692</v>
      </c>
      <c r="V840" s="2">
        <v>39461</v>
      </c>
      <c r="W840">
        <v>111.484375</v>
      </c>
      <c r="X840" s="22">
        <f>_xll.BDH(X$3&amp;" Govt",$A$8,V840,V840)</f>
        <v>1.1056300000000001</v>
      </c>
      <c r="Y840">
        <f t="shared" si="314"/>
        <v>100.83334840769515</v>
      </c>
      <c r="Z840" s="2">
        <v>39364</v>
      </c>
      <c r="AA840">
        <v>125.44921875</v>
      </c>
      <c r="AB840" s="22">
        <f>_xll.BDH(AB$3&amp;" Govt",$A$8,Z840,Z840)</f>
        <v>1.19624</v>
      </c>
      <c r="AC840">
        <f t="shared" si="315"/>
        <v>104.8696070604561</v>
      </c>
      <c r="AD840" s="2">
        <v>40001</v>
      </c>
      <c r="AE840">
        <v>111.0625</v>
      </c>
      <c r="AF840" s="22">
        <f>_xll.BDH(AF$3&amp;" Govt",$A$8,AD840,AD840)</f>
        <v>1.0749299999999999</v>
      </c>
      <c r="AG840">
        <f t="shared" si="316"/>
        <v>103.32068134669235</v>
      </c>
      <c r="AH840" s="2">
        <v>39364</v>
      </c>
      <c r="AI840">
        <v>123.75</v>
      </c>
      <c r="AJ840" s="22">
        <f>_xll.BDH(AJ$3&amp;" Govt",$A$8,AH840,AH840)</f>
        <v>1.1725300000000001</v>
      </c>
      <c r="AK840">
        <f t="shared" si="317"/>
        <v>105.54100961169436</v>
      </c>
      <c r="AN840" s="22"/>
      <c r="AP840" s="2">
        <v>39364</v>
      </c>
      <c r="AQ840">
        <v>120.80859375</v>
      </c>
      <c r="AR840" s="22">
        <f>_xll.BDH(AR$3&amp;" Govt",$A$8,AP840,AP840)</f>
        <v>1.1579600000000001</v>
      </c>
      <c r="AS840">
        <f t="shared" si="318"/>
        <v>104.32881425092403</v>
      </c>
      <c r="AV840" s="22"/>
      <c r="AX840" s="2">
        <v>39364</v>
      </c>
      <c r="AY840">
        <v>111.640625</v>
      </c>
      <c r="AZ840" s="22">
        <f>_xll.BDH(AZ$3&amp;" Govt",$A$8,AX840,AX840)</f>
        <v>1.1335899999999999</v>
      </c>
      <c r="BA840">
        <f t="shared" si="319"/>
        <v>98.484130064661841</v>
      </c>
      <c r="BB840" s="2">
        <v>39364</v>
      </c>
      <c r="BC840">
        <v>111.1796875</v>
      </c>
      <c r="BD840" s="22">
        <f>_xll.BDH(BD$3&amp;" Govt",$A$8,BB840,BB840)</f>
        <v>1.1267800000000001</v>
      </c>
      <c r="BE840">
        <f t="shared" si="320"/>
        <v>98.67027059408224</v>
      </c>
      <c r="BH840" s="22"/>
      <c r="BJ840" s="2">
        <v>39364</v>
      </c>
      <c r="BK840">
        <v>109.01953125</v>
      </c>
      <c r="BL840" s="22">
        <f>_xll.BDH(BL$3&amp;" Govt",$A$8,BJ840,BJ840)</f>
        <v>1.10453</v>
      </c>
      <c r="BM840">
        <f t="shared" si="321"/>
        <v>98.702191203498316</v>
      </c>
      <c r="BN840" s="2">
        <v>39539</v>
      </c>
      <c r="BO840">
        <v>116.67578125</v>
      </c>
      <c r="BP840" s="22">
        <f>_xll.BDH(BP$3&amp;" Govt",$A$8,BN840,BN840)</f>
        <v>1.10545</v>
      </c>
      <c r="BQ840">
        <f t="shared" si="322"/>
        <v>105.54595979013071</v>
      </c>
      <c r="BR840" s="2">
        <v>39720</v>
      </c>
      <c r="BS840">
        <v>113.66796875</v>
      </c>
      <c r="BT840" s="22">
        <f>_xll.BDH(BT$3&amp;" Govt",$A$8,BR840,BR840)</f>
        <v>1.1304700000000001</v>
      </c>
      <c r="BU840">
        <f t="shared" si="323"/>
        <v>100.54930139676416</v>
      </c>
      <c r="BV840" s="2">
        <v>39898</v>
      </c>
      <c r="BW840">
        <v>111.109375</v>
      </c>
      <c r="BX840" s="22">
        <f>_xll.BDH(BX$3&amp;" Govt",$A$8,BV840,BV840)</f>
        <v>1.0629200000000001</v>
      </c>
      <c r="BY840">
        <f t="shared" si="324"/>
        <v>104.53220844466186</v>
      </c>
      <c r="BZ840" s="2">
        <v>40080</v>
      </c>
      <c r="CA840">
        <v>114.5234375</v>
      </c>
      <c r="CB840" s="22">
        <f>_xll.BDH(CB$3&amp;" Govt",$A$8,BZ840,BZ840)</f>
        <v>1.06674</v>
      </c>
      <c r="CC840">
        <f t="shared" si="325"/>
        <v>107.35834177025329</v>
      </c>
      <c r="CF840" s="22"/>
      <c r="CJ840" s="22"/>
      <c r="CN840" s="22"/>
      <c r="CR840" s="22"/>
      <c r="CV840" s="22"/>
      <c r="CZ840" s="22"/>
      <c r="DB840" s="2">
        <v>39367</v>
      </c>
      <c r="DC840">
        <v>110.44921875</v>
      </c>
      <c r="DD840" s="22">
        <f>_xll.BDH(DD$3&amp;" Govt",$A$8,DB840,DB840)</f>
        <v>1.10433</v>
      </c>
      <c r="DE840">
        <f t="shared" si="326"/>
        <v>100.01468650675069</v>
      </c>
      <c r="DF840" s="2">
        <v>39910</v>
      </c>
      <c r="DG840">
        <v>102.66796875</v>
      </c>
      <c r="DH840" s="22">
        <f>_xll.BDH(DH$3&amp;" Govt",$A$8,DF840,DF840)</f>
        <v>1.06487</v>
      </c>
      <c r="DI840">
        <f t="shared" si="327"/>
        <v>96.413617389916141</v>
      </c>
      <c r="DL840" s="22"/>
      <c r="DP840" s="22"/>
    </row>
    <row r="841" spans="4:120" x14ac:dyDescent="0.25">
      <c r="D841" s="2"/>
      <c r="H841" s="22"/>
      <c r="I841" s="14"/>
      <c r="J841" s="2">
        <v>39365</v>
      </c>
      <c r="K841">
        <v>129.79296875</v>
      </c>
      <c r="L841" s="22">
        <f>_xll.BDH(L$3&amp;" Govt",$A$8,J841,J841)</f>
        <v>1.2886500000000001</v>
      </c>
      <c r="M841">
        <f t="shared" si="311"/>
        <v>100.72010922283009</v>
      </c>
      <c r="N841" s="2">
        <v>39365</v>
      </c>
      <c r="O841">
        <v>130.609375</v>
      </c>
      <c r="P841" s="22">
        <f>_xll.BDH(P$3&amp;" Govt",$A$8,N841,N841)</f>
        <v>1.2694399999999999</v>
      </c>
      <c r="Q841">
        <f t="shared" si="312"/>
        <v>102.8873952293925</v>
      </c>
      <c r="R841" s="2">
        <v>39365</v>
      </c>
      <c r="S841">
        <v>130.5390625</v>
      </c>
      <c r="T841" s="22">
        <f>_xll.BDH(T$3&amp;" Govt",$A$8,R841,R841)</f>
        <v>1.2374100000000001</v>
      </c>
      <c r="U841">
        <f t="shared" si="313"/>
        <v>105.49378338626647</v>
      </c>
      <c r="V841" s="2">
        <v>39462</v>
      </c>
      <c r="W841">
        <v>111.578125</v>
      </c>
      <c r="X841" s="22">
        <f>_xll.BDH(X$3&amp;" Govt",$A$8,V841,V841)</f>
        <v>1.1058399999999999</v>
      </c>
      <c r="Y841">
        <f t="shared" si="314"/>
        <v>100.89897724806482</v>
      </c>
      <c r="Z841" s="2">
        <v>39365</v>
      </c>
      <c r="AA841">
        <v>125.48828125</v>
      </c>
      <c r="AB841" s="22">
        <f>_xll.BDH(AB$3&amp;" Govt",$A$8,Z841,Z841)</f>
        <v>1.19617</v>
      </c>
      <c r="AC841">
        <f t="shared" si="315"/>
        <v>104.90840035279267</v>
      </c>
      <c r="AD841" s="2">
        <v>40002</v>
      </c>
      <c r="AE841">
        <v>110.9609375</v>
      </c>
      <c r="AF841" s="22">
        <f>_xll.BDH(AF$3&amp;" Govt",$A$8,AD841,AD841)</f>
        <v>1.0750299999999999</v>
      </c>
      <c r="AG841">
        <f t="shared" si="316"/>
        <v>103.21659628103403</v>
      </c>
      <c r="AH841" s="2">
        <v>39365</v>
      </c>
      <c r="AI841">
        <v>123.79296875</v>
      </c>
      <c r="AJ841" s="22">
        <f>_xll.BDH(AJ$3&amp;" Govt",$A$8,AH841,AH841)</f>
        <v>1.1724600000000001</v>
      </c>
      <c r="AK841">
        <f t="shared" si="317"/>
        <v>105.58395915425686</v>
      </c>
      <c r="AN841" s="22"/>
      <c r="AP841" s="2">
        <v>39365</v>
      </c>
      <c r="AQ841">
        <v>120.80859375</v>
      </c>
      <c r="AR841" s="22">
        <f>_xll.BDH(AR$3&amp;" Govt",$A$8,AP841,AP841)</f>
        <v>1.1578900000000001</v>
      </c>
      <c r="AS841">
        <f t="shared" si="318"/>
        <v>104.33512142776947</v>
      </c>
      <c r="AV841" s="22"/>
      <c r="AX841" s="2">
        <v>39365</v>
      </c>
      <c r="AY841">
        <v>111.67578125</v>
      </c>
      <c r="AZ841" s="22">
        <f>_xll.BDH(AZ$3&amp;" Govt",$A$8,AX841,AX841)</f>
        <v>1.1335200000000001</v>
      </c>
      <c r="BA841">
        <f t="shared" si="319"/>
        <v>98.521227018491061</v>
      </c>
      <c r="BB841" s="2">
        <v>39365</v>
      </c>
      <c r="BC841">
        <v>111.1953125</v>
      </c>
      <c r="BD841" s="22">
        <f>_xll.BDH(BD$3&amp;" Govt",$A$8,BB841,BB841)</f>
        <v>1.1267199999999999</v>
      </c>
      <c r="BE841">
        <f t="shared" si="320"/>
        <v>98.689392661885833</v>
      </c>
      <c r="BH841" s="22"/>
      <c r="BJ841" s="2">
        <v>39365</v>
      </c>
      <c r="BK841">
        <v>109.0859375</v>
      </c>
      <c r="BL841" s="22">
        <f>_xll.BDH(BL$3&amp;" Govt",$A$8,BJ841,BJ841)</f>
        <v>1.1044700000000001</v>
      </c>
      <c r="BM841">
        <f t="shared" si="321"/>
        <v>98.767678162376512</v>
      </c>
      <c r="BN841" s="2">
        <v>39540</v>
      </c>
      <c r="BO841">
        <v>116.53515625</v>
      </c>
      <c r="BP841" s="22">
        <f>_xll.BDH(BP$3&amp;" Govt",$A$8,BN841,BN841)</f>
        <v>1.1055600000000001</v>
      </c>
      <c r="BQ841">
        <f t="shared" si="322"/>
        <v>105.40826029342594</v>
      </c>
      <c r="BR841" s="2">
        <v>39721</v>
      </c>
      <c r="BS841">
        <v>111.78515625</v>
      </c>
      <c r="BT841" s="22">
        <f>_xll.BDH(BT$3&amp;" Govt",$A$8,BR841,BR841)</f>
        <v>1.1306700000000001</v>
      </c>
      <c r="BU841">
        <f t="shared" si="323"/>
        <v>98.866297195468164</v>
      </c>
      <c r="BV841" s="2">
        <v>39899</v>
      </c>
      <c r="BW841">
        <v>110.52734375</v>
      </c>
      <c r="BX841" s="22">
        <f>_xll.BDH(BX$3&amp;" Govt",$A$8,BV841,BV841)</f>
        <v>1.06307</v>
      </c>
      <c r="BY841">
        <f t="shared" si="324"/>
        <v>103.96995846933881</v>
      </c>
      <c r="BZ841" s="2">
        <v>40081</v>
      </c>
      <c r="CA841">
        <v>114.6953125</v>
      </c>
      <c r="CB841" s="22">
        <f>_xll.BDH(CB$3&amp;" Govt",$A$8,BZ841,BZ841)</f>
        <v>1.0666899999999999</v>
      </c>
      <c r="CC841">
        <f t="shared" si="325"/>
        <v>107.52450337023879</v>
      </c>
      <c r="CF841" s="22"/>
      <c r="CJ841" s="22"/>
      <c r="CN841" s="22"/>
      <c r="CR841" s="22"/>
      <c r="CV841" s="22"/>
      <c r="CZ841" s="22"/>
      <c r="DB841" s="2">
        <v>39370</v>
      </c>
      <c r="DC841">
        <v>110.44921875</v>
      </c>
      <c r="DD841" s="22">
        <f>_xll.BDH(DD$3&amp;" Govt",$A$8,DB841,DB841)</f>
        <v>1.1041399999999999</v>
      </c>
      <c r="DE841">
        <f t="shared" si="326"/>
        <v>100.03189699675767</v>
      </c>
      <c r="DF841" s="2">
        <v>39911</v>
      </c>
      <c r="DG841">
        <v>103.453125</v>
      </c>
      <c r="DH841" s="22">
        <f>_xll.BDH(DH$3&amp;" Govt",$A$8,DF841,DF841)</f>
        <v>1.0650500000000001</v>
      </c>
      <c r="DI841">
        <f t="shared" si="327"/>
        <v>97.134524200741751</v>
      </c>
      <c r="DL841" s="22"/>
      <c r="DP841" s="22"/>
    </row>
    <row r="842" spans="4:120" x14ac:dyDescent="0.25">
      <c r="D842" s="2"/>
      <c r="H842" s="22"/>
      <c r="I842" s="14"/>
      <c r="J842" s="2">
        <v>39366</v>
      </c>
      <c r="K842">
        <v>129.8203125</v>
      </c>
      <c r="L842" s="22">
        <f>_xll.BDH(L$3&amp;" Govt",$A$8,J842,J842)</f>
        <v>1.2885800000000001</v>
      </c>
      <c r="M842">
        <f t="shared" si="311"/>
        <v>100.74680074190194</v>
      </c>
      <c r="N842" s="2">
        <v>39366</v>
      </c>
      <c r="O842">
        <v>130.65625</v>
      </c>
      <c r="P842" s="22">
        <f>_xll.BDH(P$3&amp;" Govt",$A$8,N842,N842)</f>
        <v>1.26936</v>
      </c>
      <c r="Q842">
        <f t="shared" si="312"/>
        <v>102.93080765109977</v>
      </c>
      <c r="R842" s="2">
        <v>39366</v>
      </c>
      <c r="S842">
        <v>130.64453125</v>
      </c>
      <c r="T842" s="22">
        <f>_xll.BDH(T$3&amp;" Govt",$A$8,R842,R842)</f>
        <v>1.2373400000000001</v>
      </c>
      <c r="U842">
        <f t="shared" si="313"/>
        <v>105.58498977645594</v>
      </c>
      <c r="V842" s="2">
        <v>39463</v>
      </c>
      <c r="W842">
        <v>111.39453125</v>
      </c>
      <c r="X842" s="22">
        <f>_xll.BDH(X$3&amp;" Govt",$A$8,V842,V842)</f>
        <v>1.10605</v>
      </c>
      <c r="Y842">
        <f t="shared" si="314"/>
        <v>100.71382961891416</v>
      </c>
      <c r="Z842" s="2">
        <v>39366</v>
      </c>
      <c r="AA842">
        <v>125.5859375</v>
      </c>
      <c r="AB842" s="22">
        <f>_xll.BDH(AB$3&amp;" Govt",$A$8,Z842,Z842)</f>
        <v>1.1960999999999999</v>
      </c>
      <c r="AC842">
        <f t="shared" si="315"/>
        <v>104.99618551960539</v>
      </c>
      <c r="AD842" s="2">
        <v>40003</v>
      </c>
      <c r="AE842">
        <v>110.87890625</v>
      </c>
      <c r="AF842" s="22">
        <f>_xll.BDH(AF$3&amp;" Govt",$A$8,AD842,AD842)</f>
        <v>1.0751299999999999</v>
      </c>
      <c r="AG842">
        <f t="shared" si="316"/>
        <v>103.13069698548084</v>
      </c>
      <c r="AH842" s="2">
        <v>39366</v>
      </c>
      <c r="AI842">
        <v>123.94140625</v>
      </c>
      <c r="AJ842" s="22">
        <f>_xll.BDH(AJ$3&amp;" Govt",$A$8,AH842,AH842)</f>
        <v>1.1724000000000001</v>
      </c>
      <c r="AK842">
        <f t="shared" si="317"/>
        <v>105.71597257761854</v>
      </c>
      <c r="AN842" s="22"/>
      <c r="AP842" s="2">
        <v>39366</v>
      </c>
      <c r="AQ842">
        <v>121.01171875</v>
      </c>
      <c r="AR842" s="22">
        <f>_xll.BDH(AR$3&amp;" Govt",$A$8,AP842,AP842)</f>
        <v>1.1578200000000001</v>
      </c>
      <c r="AS842">
        <f t="shared" si="318"/>
        <v>104.51686682731339</v>
      </c>
      <c r="AV842" s="22"/>
      <c r="AX842" s="2">
        <v>39366</v>
      </c>
      <c r="AY842">
        <v>111.8359375</v>
      </c>
      <c r="AZ842" s="22">
        <f>_xll.BDH(AZ$3&amp;" Govt",$A$8,AX842,AX842)</f>
        <v>1.1334599999999999</v>
      </c>
      <c r="BA842">
        <f t="shared" si="319"/>
        <v>98.667740811321096</v>
      </c>
      <c r="BB842" s="2">
        <v>39366</v>
      </c>
      <c r="BC842">
        <v>111.3359375</v>
      </c>
      <c r="BD842" s="22">
        <f>_xll.BDH(BD$3&amp;" Govt",$A$8,BB842,BB842)</f>
        <v>1.1266499999999999</v>
      </c>
      <c r="BE842">
        <f t="shared" si="320"/>
        <v>98.82034127723783</v>
      </c>
      <c r="BH842" s="22"/>
      <c r="BJ842" s="2">
        <v>39366</v>
      </c>
      <c r="BK842">
        <v>109.20703125</v>
      </c>
      <c r="BL842" s="22">
        <f>_xll.BDH(BL$3&amp;" Govt",$A$8,BJ842,BJ842)</f>
        <v>1.1044</v>
      </c>
      <c r="BM842">
        <f t="shared" si="321"/>
        <v>98.883584978268743</v>
      </c>
      <c r="BN842" s="2">
        <v>39541</v>
      </c>
      <c r="BO842">
        <v>116.29296875</v>
      </c>
      <c r="BP842" s="22">
        <f>_xll.BDH(BP$3&amp;" Govt",$A$8,BN842,BN842)</f>
        <v>1.1056600000000001</v>
      </c>
      <c r="BQ842">
        <f t="shared" si="322"/>
        <v>105.17968340176907</v>
      </c>
      <c r="BR842" s="2">
        <v>39722</v>
      </c>
      <c r="BS842">
        <v>111.8828125</v>
      </c>
      <c r="BT842" s="22">
        <f>_xll.BDH(BT$3&amp;" Govt",$A$8,BR842,BR842)</f>
        <v>1.13086</v>
      </c>
      <c r="BU842">
        <f t="shared" si="323"/>
        <v>98.936042038802327</v>
      </c>
      <c r="BV842" s="2">
        <v>39902</v>
      </c>
      <c r="BW842">
        <v>110.62890625</v>
      </c>
      <c r="BX842" s="22">
        <f>_xll.BDH(BX$3&amp;" Govt",$A$8,BV842,BV842)</f>
        <v>1.06352</v>
      </c>
      <c r="BY842">
        <f t="shared" si="324"/>
        <v>104.02146292500376</v>
      </c>
      <c r="BZ842" s="2">
        <v>40084</v>
      </c>
      <c r="CA842">
        <v>114.8125</v>
      </c>
      <c r="CB842" s="22">
        <f>_xll.BDH(CB$3&amp;" Govt",$A$8,BZ842,BZ842)</f>
        <v>1.0665199999999999</v>
      </c>
      <c r="CC842">
        <f t="shared" si="325"/>
        <v>107.65152083411471</v>
      </c>
      <c r="CF842" s="22"/>
      <c r="CJ842" s="22"/>
      <c r="CN842" s="22"/>
      <c r="CR842" s="22"/>
      <c r="CV842" s="22"/>
      <c r="CZ842" s="22"/>
      <c r="DB842" s="2">
        <v>39371</v>
      </c>
      <c r="DC842">
        <v>110.53515625</v>
      </c>
      <c r="DD842" s="22">
        <f>_xll.BDH(DD$3&amp;" Govt",$A$8,DB842,DB842)</f>
        <v>1.1040700000000001</v>
      </c>
      <c r="DE842">
        <f t="shared" si="326"/>
        <v>100.11607619987862</v>
      </c>
      <c r="DF842" s="2">
        <v>39912</v>
      </c>
      <c r="DG842">
        <v>102.96484375</v>
      </c>
      <c r="DH842" s="22">
        <f>_xll.BDH(DH$3&amp;" Govt",$A$8,DF842,DF842)</f>
        <v>1.0652200000000001</v>
      </c>
      <c r="DI842">
        <f t="shared" si="327"/>
        <v>96.660637004562432</v>
      </c>
      <c r="DL842" s="22"/>
      <c r="DP842" s="22"/>
    </row>
    <row r="843" spans="4:120" x14ac:dyDescent="0.25">
      <c r="D843" s="2"/>
      <c r="H843" s="22"/>
      <c r="I843" s="14"/>
      <c r="J843" s="2">
        <v>39367</v>
      </c>
      <c r="K843">
        <v>129.9140625</v>
      </c>
      <c r="L843" s="22">
        <f>_xll.BDH(L$3&amp;" Govt",$A$8,J843,J843)</f>
        <v>1.2885</v>
      </c>
      <c r="M843">
        <f t="shared" si="311"/>
        <v>100.82581490104774</v>
      </c>
      <c r="N843" s="2">
        <v>39367</v>
      </c>
      <c r="O843">
        <v>130.57421875</v>
      </c>
      <c r="P843" s="22">
        <f>_xll.BDH(P$3&amp;" Govt",$A$8,N843,N843)</f>
        <v>1.26929</v>
      </c>
      <c r="Q843">
        <f t="shared" si="312"/>
        <v>102.87185651033255</v>
      </c>
      <c r="R843" s="2">
        <v>39367</v>
      </c>
      <c r="S843">
        <v>130.44921875</v>
      </c>
      <c r="T843" s="22">
        <f>_xll.BDH(T$3&amp;" Govt",$A$8,R843,R843)</f>
        <v>1.23726</v>
      </c>
      <c r="U843">
        <f t="shared" si="313"/>
        <v>105.43395789890565</v>
      </c>
      <c r="V843" s="2">
        <v>39464</v>
      </c>
      <c r="W843">
        <v>111.5546875</v>
      </c>
      <c r="X843" s="22">
        <f>_xll.BDH(X$3&amp;" Govt",$A$8,V843,V843)</f>
        <v>1.10626</v>
      </c>
      <c r="Y843">
        <f t="shared" si="314"/>
        <v>100.83948393686836</v>
      </c>
      <c r="Z843" s="2">
        <v>39367</v>
      </c>
      <c r="AA843">
        <v>125.39453125</v>
      </c>
      <c r="AB843" s="22">
        <f>_xll.BDH(AB$3&amp;" Govt",$A$8,Z843,Z843)</f>
        <v>1.1960299999999999</v>
      </c>
      <c r="AC843">
        <f t="shared" si="315"/>
        <v>104.84229597083686</v>
      </c>
      <c r="AD843" s="2">
        <v>40004</v>
      </c>
      <c r="AE843">
        <v>110.96484375</v>
      </c>
      <c r="AF843" s="22">
        <f>_xll.BDH(AF$3&amp;" Govt",$A$8,AD843,AD843)</f>
        <v>1.0752299999999999</v>
      </c>
      <c r="AG843">
        <f t="shared" si="316"/>
        <v>103.20103024469184</v>
      </c>
      <c r="AH843" s="2">
        <v>39367</v>
      </c>
      <c r="AI843">
        <v>123.66015625</v>
      </c>
      <c r="AJ843" s="22">
        <f>_xll.BDH(AJ$3&amp;" Govt",$A$8,AH843,AH843)</f>
        <v>1.1723300000000001</v>
      </c>
      <c r="AK843">
        <f t="shared" si="317"/>
        <v>105.48237804201888</v>
      </c>
      <c r="AN843" s="22"/>
      <c r="AP843" s="2">
        <v>39367</v>
      </c>
      <c r="AQ843">
        <v>120.74609375</v>
      </c>
      <c r="AR843" s="22">
        <f>_xll.BDH(AR$3&amp;" Govt",$A$8,AP843,AP843)</f>
        <v>1.1577500000000001</v>
      </c>
      <c r="AS843">
        <f t="shared" si="318"/>
        <v>104.29375404880155</v>
      </c>
      <c r="AV843" s="22"/>
      <c r="AX843" s="2">
        <v>39367</v>
      </c>
      <c r="AY843">
        <v>111.53125</v>
      </c>
      <c r="AZ843" s="22">
        <f>_xll.BDH(AZ$3&amp;" Govt",$A$8,AX843,AX843)</f>
        <v>1.1333899999999999</v>
      </c>
      <c r="BA843">
        <f t="shared" si="319"/>
        <v>98.40500622027723</v>
      </c>
      <c r="BB843" s="2">
        <v>39367</v>
      </c>
      <c r="BC843">
        <v>111.0546875</v>
      </c>
      <c r="BD843" s="22">
        <f>_xll.BDH(BD$3&amp;" Govt",$A$8,BB843,BB843)</f>
        <v>1.1265799999999999</v>
      </c>
      <c r="BE843">
        <f t="shared" si="320"/>
        <v>98.576832093593012</v>
      </c>
      <c r="BH843" s="22"/>
      <c r="BJ843" s="2">
        <v>39367</v>
      </c>
      <c r="BK843">
        <v>108.9140625</v>
      </c>
      <c r="BL843" s="22">
        <f>_xll.BDH(BL$3&amp;" Govt",$A$8,BJ843,BJ843)</f>
        <v>1.10433</v>
      </c>
      <c r="BM843">
        <f t="shared" si="321"/>
        <v>98.62456195159055</v>
      </c>
      <c r="BN843" s="2">
        <v>39542</v>
      </c>
      <c r="BO843">
        <v>116.82421875</v>
      </c>
      <c r="BP843" s="22">
        <f>_xll.BDH(BP$3&amp;" Govt",$A$8,BN843,BN843)</f>
        <v>1.1057699999999999</v>
      </c>
      <c r="BQ843">
        <f t="shared" si="322"/>
        <v>105.64965476545756</v>
      </c>
      <c r="BR843" s="2">
        <v>39723</v>
      </c>
      <c r="BS843">
        <v>112.8125</v>
      </c>
      <c r="BT843" s="22">
        <f>_xll.BDH(BT$3&amp;" Govt",$A$8,BR843,BR843)</f>
        <v>1.1307199999999999</v>
      </c>
      <c r="BU843">
        <f t="shared" si="323"/>
        <v>99.770500212254149</v>
      </c>
      <c r="BV843" s="2">
        <v>39903</v>
      </c>
      <c r="BW843">
        <v>110.484375</v>
      </c>
      <c r="BX843" s="22">
        <f>_xll.BDH(BX$3&amp;" Govt",$A$8,BV843,BV843)</f>
        <v>1.06366</v>
      </c>
      <c r="BY843">
        <f t="shared" si="324"/>
        <v>103.8718904537164</v>
      </c>
      <c r="BZ843" s="2">
        <v>40085</v>
      </c>
      <c r="CA843">
        <v>114.796875</v>
      </c>
      <c r="CB843" s="22">
        <f>_xll.BDH(CB$3&amp;" Govt",$A$8,BZ843,BZ843)</f>
        <v>1.06646</v>
      </c>
      <c r="CC843">
        <f t="shared" si="325"/>
        <v>107.64292612943758</v>
      </c>
      <c r="CF843" s="22"/>
      <c r="CJ843" s="22"/>
      <c r="CN843" s="22"/>
      <c r="CR843" s="22"/>
      <c r="CV843" s="22"/>
      <c r="CZ843" s="22"/>
      <c r="DB843" s="2">
        <v>39372</v>
      </c>
      <c r="DC843">
        <v>111.65625</v>
      </c>
      <c r="DD843" s="22">
        <f>_xll.BDH(DD$3&amp;" Govt",$A$8,DB843,DB843)</f>
        <v>1.1040099999999999</v>
      </c>
      <c r="DE843">
        <f t="shared" si="326"/>
        <v>101.13699151275804</v>
      </c>
      <c r="DF843" s="2">
        <v>39913</v>
      </c>
      <c r="DG843">
        <v>102.96484375</v>
      </c>
      <c r="DH843" s="22">
        <f>_xll.BDH(DH$3&amp;" Govt",$A$8,DF843,DF843)</f>
        <v>1.0653999999999999</v>
      </c>
      <c r="DI843">
        <f t="shared" si="327"/>
        <v>96.644306129153378</v>
      </c>
      <c r="DL843" s="22"/>
      <c r="DP843" s="22"/>
    </row>
    <row r="844" spans="4:120" x14ac:dyDescent="0.25">
      <c r="D844" s="2"/>
      <c r="H844" s="22"/>
      <c r="I844" s="14"/>
      <c r="J844" s="2">
        <v>39370</v>
      </c>
      <c r="K844">
        <v>129.98046875</v>
      </c>
      <c r="L844" s="22">
        <f>_xll.BDH(L$3&amp;" Govt",$A$8,J844,J844)</f>
        <v>1.28827</v>
      </c>
      <c r="M844">
        <f t="shared" si="311"/>
        <v>100.89536257927297</v>
      </c>
      <c r="N844" s="2">
        <v>39370</v>
      </c>
      <c r="O844">
        <v>130.71875</v>
      </c>
      <c r="P844" s="22">
        <f>_xll.BDH(P$3&amp;" Govt",$A$8,N844,N844)</f>
        <v>1.2690600000000001</v>
      </c>
      <c r="Q844">
        <f t="shared" si="312"/>
        <v>103.00438907537863</v>
      </c>
      <c r="R844" s="2">
        <v>39370</v>
      </c>
      <c r="S844">
        <v>130.62890625</v>
      </c>
      <c r="T844" s="22">
        <f>_xll.BDH(T$3&amp;" Govt",$A$8,R844,R844)</f>
        <v>1.2370399999999999</v>
      </c>
      <c r="U844">
        <f t="shared" si="313"/>
        <v>105.59796469798876</v>
      </c>
      <c r="V844" s="2">
        <v>39465</v>
      </c>
      <c r="W844">
        <v>111.703125</v>
      </c>
      <c r="X844" s="22">
        <f>_xll.BDH(X$3&amp;" Govt",$A$8,V844,V844)</f>
        <v>1.1064799999999999</v>
      </c>
      <c r="Y844">
        <f t="shared" si="314"/>
        <v>100.95358705082786</v>
      </c>
      <c r="Z844" s="2">
        <v>39370</v>
      </c>
      <c r="AA844">
        <v>125.56640625</v>
      </c>
      <c r="AB844" s="22">
        <f>_xll.BDH(AB$3&amp;" Govt",$A$8,Z844,Z844)</f>
        <v>1.1958199999999999</v>
      </c>
      <c r="AC844">
        <f t="shared" si="315"/>
        <v>105.00443733170545</v>
      </c>
      <c r="AD844" s="2">
        <v>40007</v>
      </c>
      <c r="AE844">
        <v>110.86328125</v>
      </c>
      <c r="AF844" s="22">
        <f>_xll.BDH(AF$3&amp;" Govt",$A$8,AD844,AD844)</f>
        <v>1.0755300000000001</v>
      </c>
      <c r="AG844">
        <f t="shared" si="316"/>
        <v>103.07781396148874</v>
      </c>
      <c r="AH844" s="2">
        <v>39370</v>
      </c>
      <c r="AI844">
        <v>123.8828125</v>
      </c>
      <c r="AJ844" s="22">
        <f>_xll.BDH(AJ$3&amp;" Govt",$A$8,AH844,AH844)</f>
        <v>1.1721200000000001</v>
      </c>
      <c r="AK844">
        <f t="shared" si="317"/>
        <v>105.69123681875575</v>
      </c>
      <c r="AN844" s="22"/>
      <c r="AP844" s="2">
        <v>39370</v>
      </c>
      <c r="AQ844">
        <v>120.984375</v>
      </c>
      <c r="AR844" s="22">
        <f>_xll.BDH(AR$3&amp;" Govt",$A$8,AP844,AP844)</f>
        <v>1.15754</v>
      </c>
      <c r="AS844">
        <f t="shared" si="318"/>
        <v>104.51852635762047</v>
      </c>
      <c r="AV844" s="22"/>
      <c r="AX844" s="2">
        <v>39370</v>
      </c>
      <c r="AY844">
        <v>111.7578125</v>
      </c>
      <c r="AZ844" s="22">
        <f>_xll.BDH(AZ$3&amp;" Govt",$A$8,AX844,AX844)</f>
        <v>1.1331899999999999</v>
      </c>
      <c r="BA844">
        <f t="shared" si="319"/>
        <v>98.622307380051012</v>
      </c>
      <c r="BB844" s="2">
        <v>39370</v>
      </c>
      <c r="BC844">
        <v>111.24609375</v>
      </c>
      <c r="BD844" s="22">
        <f>_xll.BDH(BD$3&amp;" Govt",$A$8,BB844,BB844)</f>
        <v>1.1263799999999999</v>
      </c>
      <c r="BE844">
        <f t="shared" si="320"/>
        <v>98.764265833910414</v>
      </c>
      <c r="BH844" s="22"/>
      <c r="BJ844" s="2">
        <v>39370</v>
      </c>
      <c r="BK844">
        <v>109.0859375</v>
      </c>
      <c r="BL844" s="22">
        <f>_xll.BDH(BL$3&amp;" Govt",$A$8,BJ844,BJ844)</f>
        <v>1.1041399999999999</v>
      </c>
      <c r="BM844">
        <f t="shared" si="321"/>
        <v>98.797197366276023</v>
      </c>
      <c r="BN844" s="2">
        <v>39545</v>
      </c>
      <c r="BO844">
        <v>116.48046875</v>
      </c>
      <c r="BP844" s="22">
        <f>_xll.BDH(BP$3&amp;" Govt",$A$8,BN844,BN844)</f>
        <v>1.10609</v>
      </c>
      <c r="BQ844">
        <f t="shared" si="322"/>
        <v>105.30831012847055</v>
      </c>
      <c r="BR844" s="2">
        <v>39724</v>
      </c>
      <c r="BS844">
        <v>112.85546875</v>
      </c>
      <c r="BT844" s="22">
        <f>_xll.BDH(BT$3&amp;" Govt",$A$8,BR844,BR844)</f>
        <v>1.1305700000000001</v>
      </c>
      <c r="BU844">
        <f t="shared" si="323"/>
        <v>99.821743677967746</v>
      </c>
      <c r="BV844" s="2">
        <v>39904</v>
      </c>
      <c r="BW844">
        <v>110.82421875</v>
      </c>
      <c r="BX844" s="22">
        <f>_xll.BDH(BX$3&amp;" Govt",$A$8,BV844,BV844)</f>
        <v>1.0638099999999999</v>
      </c>
      <c r="BY844">
        <f t="shared" si="324"/>
        <v>104.17670331168161</v>
      </c>
      <c r="BZ844" s="2">
        <v>40086</v>
      </c>
      <c r="CA844">
        <v>114.96484375</v>
      </c>
      <c r="CB844" s="22">
        <f>_xll.BDH(CB$3&amp;" Govt",$A$8,BZ844,BZ844)</f>
        <v>1.0664100000000001</v>
      </c>
      <c r="CC844">
        <f t="shared" si="325"/>
        <v>107.80548170966138</v>
      </c>
      <c r="CF844" s="22"/>
      <c r="CJ844" s="22"/>
      <c r="CN844" s="22"/>
      <c r="CR844" s="22"/>
      <c r="CV844" s="22"/>
      <c r="CZ844" s="22"/>
      <c r="DB844" s="2">
        <v>39373</v>
      </c>
      <c r="DC844">
        <v>112.34765625</v>
      </c>
      <c r="DD844" s="22">
        <f>_xll.BDH(DD$3&amp;" Govt",$A$8,DB844,DB844)</f>
        <v>1.1039399999999999</v>
      </c>
      <c r="DE844">
        <f t="shared" si="326"/>
        <v>101.76971234849721</v>
      </c>
      <c r="DF844" s="2">
        <v>39916</v>
      </c>
      <c r="DG844">
        <v>103.4375</v>
      </c>
      <c r="DH844" s="22">
        <f>_xll.BDH(DH$3&amp;" Govt",$A$8,DF844,DF844)</f>
        <v>1.06593</v>
      </c>
      <c r="DI844">
        <f t="shared" si="327"/>
        <v>97.039674275046195</v>
      </c>
      <c r="DL844" s="22"/>
      <c r="DP844" s="22"/>
    </row>
    <row r="845" spans="4:120" x14ac:dyDescent="0.25">
      <c r="D845" s="2"/>
      <c r="H845" s="22"/>
      <c r="I845" s="14"/>
      <c r="J845" s="2">
        <v>39371</v>
      </c>
      <c r="K845">
        <v>129.984375</v>
      </c>
      <c r="L845" s="22">
        <f>_xll.BDH(L$3&amp;" Govt",$A$8,J845,J845)</f>
        <v>1.2882</v>
      </c>
      <c r="M845">
        <f t="shared" si="311"/>
        <v>100.90387750349325</v>
      </c>
      <c r="N845" s="2">
        <v>39371</v>
      </c>
      <c r="O845">
        <v>130.82421875</v>
      </c>
      <c r="P845" s="22">
        <f>_xll.BDH(P$3&amp;" Govt",$A$8,N845,N845)</f>
        <v>1.2689900000000001</v>
      </c>
      <c r="Q845">
        <f t="shared" si="312"/>
        <v>103.0931833584189</v>
      </c>
      <c r="R845" s="2">
        <v>39371</v>
      </c>
      <c r="S845">
        <v>130.8515625</v>
      </c>
      <c r="T845" s="22">
        <f>_xll.BDH(T$3&amp;" Govt",$A$8,R845,R845)</f>
        <v>1.2369699999999999</v>
      </c>
      <c r="U845">
        <f t="shared" si="313"/>
        <v>105.78394180942142</v>
      </c>
      <c r="V845" s="2">
        <v>39468</v>
      </c>
      <c r="W845">
        <v>111.703125</v>
      </c>
      <c r="X845" s="22">
        <f>_xll.BDH(X$3&amp;" Govt",$A$8,V845,V845)</f>
        <v>1.10711</v>
      </c>
      <c r="Y845">
        <f t="shared" si="314"/>
        <v>100.8961394983335</v>
      </c>
      <c r="Z845" s="2">
        <v>39371</v>
      </c>
      <c r="AA845">
        <v>125.84765625</v>
      </c>
      <c r="AB845" s="22">
        <f>_xll.BDH(AB$3&amp;" Govt",$A$8,Z845,Z845)</f>
        <v>1.1957500000000001</v>
      </c>
      <c r="AC845">
        <f t="shared" si="315"/>
        <v>105.24579238971356</v>
      </c>
      <c r="AD845" s="2">
        <v>40008</v>
      </c>
      <c r="AE845">
        <v>110.96484375</v>
      </c>
      <c r="AF845" s="22">
        <f>_xll.BDH(AF$3&amp;" Govt",$A$8,AD845,AD845)</f>
        <v>1.0756300000000001</v>
      </c>
      <c r="AG845">
        <f t="shared" si="316"/>
        <v>103.16265235257477</v>
      </c>
      <c r="AH845" s="2">
        <v>39371</v>
      </c>
      <c r="AI845">
        <v>124.1953125</v>
      </c>
      <c r="AJ845" s="22">
        <f>_xll.BDH(AJ$3&amp;" Govt",$A$8,AH845,AH845)</f>
        <v>1.17205</v>
      </c>
      <c r="AK845">
        <f t="shared" si="317"/>
        <v>105.96417601638154</v>
      </c>
      <c r="AN845" s="22"/>
      <c r="AP845" s="2">
        <v>39371</v>
      </c>
      <c r="AQ845">
        <v>121.328125</v>
      </c>
      <c r="AR845" s="22">
        <f>_xll.BDH(AR$3&amp;" Govt",$A$8,AP845,AP845)</f>
        <v>1.1574800000000001</v>
      </c>
      <c r="AS845">
        <f t="shared" si="318"/>
        <v>104.82092563154438</v>
      </c>
      <c r="AV845" s="22"/>
      <c r="AX845" s="2">
        <v>39371</v>
      </c>
      <c r="AY845">
        <v>112.078125</v>
      </c>
      <c r="AZ845" s="22">
        <f>_xll.BDH(AZ$3&amp;" Govt",$A$8,AX845,AX845)</f>
        <v>1.1331199999999999</v>
      </c>
      <c r="BA845">
        <f t="shared" si="319"/>
        <v>98.911081791866707</v>
      </c>
      <c r="BB845" s="2">
        <v>39371</v>
      </c>
      <c r="BC845">
        <v>111.51171875</v>
      </c>
      <c r="BD845" s="22">
        <f>_xll.BDH(BD$3&amp;" Govt",$A$8,BB845,BB845)</f>
        <v>1.12632</v>
      </c>
      <c r="BE845">
        <f t="shared" si="320"/>
        <v>99.005361486966407</v>
      </c>
      <c r="BH845" s="22"/>
      <c r="BJ845" s="2">
        <v>39371</v>
      </c>
      <c r="BK845">
        <v>109.34375</v>
      </c>
      <c r="BL845" s="22">
        <f>_xll.BDH(BL$3&amp;" Govt",$A$8,BJ845,BJ845)</f>
        <v>1.1040700000000001</v>
      </c>
      <c r="BM845">
        <f t="shared" si="321"/>
        <v>99.036972293423418</v>
      </c>
      <c r="BN845" s="2">
        <v>39546</v>
      </c>
      <c r="BO845">
        <v>116.26953125</v>
      </c>
      <c r="BP845" s="22">
        <f>_xll.BDH(BP$3&amp;" Govt",$A$8,BN845,BN845)</f>
        <v>1.1062000000000001</v>
      </c>
      <c r="BQ845">
        <f t="shared" si="322"/>
        <v>105.10715173567166</v>
      </c>
      <c r="BR845" s="2">
        <v>39727</v>
      </c>
      <c r="BS845">
        <v>113.0078125</v>
      </c>
      <c r="BT845" s="22">
        <f>_xll.BDH(BT$3&amp;" Govt",$A$8,BR845,BR845)</f>
        <v>1.1301399999999999</v>
      </c>
      <c r="BU845">
        <f t="shared" si="323"/>
        <v>99.994525014599972</v>
      </c>
      <c r="BV845" s="2">
        <v>39905</v>
      </c>
      <c r="BW845">
        <v>110.41796875</v>
      </c>
      <c r="BX845" s="22">
        <f>_xll.BDH(BX$3&amp;" Govt",$A$8,BV845,BV845)</f>
        <v>1.06399</v>
      </c>
      <c r="BY845">
        <f t="shared" si="324"/>
        <v>103.77726176937753</v>
      </c>
      <c r="BZ845" s="2">
        <v>40087</v>
      </c>
      <c r="CA845">
        <v>115.4453125</v>
      </c>
      <c r="CB845" s="22">
        <f>_xll.BDH(CB$3&amp;" Govt",$A$8,BZ845,BZ845)</f>
        <v>1.0663499999999999</v>
      </c>
      <c r="CC845">
        <f t="shared" si="325"/>
        <v>108.26212078585831</v>
      </c>
      <c r="CF845" s="22"/>
      <c r="CJ845" s="22"/>
      <c r="CN845" s="22"/>
      <c r="CR845" s="22"/>
      <c r="CV845" s="22"/>
      <c r="CZ845" s="22"/>
      <c r="DB845" s="2">
        <v>39374</v>
      </c>
      <c r="DC845">
        <v>113.8828125</v>
      </c>
      <c r="DD845" s="22">
        <f>_xll.BDH(DD$3&amp;" Govt",$A$8,DB845,DB845)</f>
        <v>1.10388</v>
      </c>
      <c r="DE845">
        <f t="shared" si="326"/>
        <v>103.16593515599521</v>
      </c>
      <c r="DF845" s="2">
        <v>39917</v>
      </c>
      <c r="DG845">
        <v>103.42578125</v>
      </c>
      <c r="DH845" s="22">
        <f>_xll.BDH(DH$3&amp;" Govt",$A$8,DF845,DF845)</f>
        <v>1.0661100000000001</v>
      </c>
      <c r="DI845">
        <f t="shared" si="327"/>
        <v>97.012298215005941</v>
      </c>
      <c r="DL845" s="22"/>
      <c r="DP845" s="22"/>
    </row>
    <row r="846" spans="4:120" x14ac:dyDescent="0.25">
      <c r="D846" s="2"/>
      <c r="H846" s="22"/>
      <c r="I846" s="14"/>
      <c r="J846" s="2">
        <v>39372</v>
      </c>
      <c r="K846">
        <v>130.08984375</v>
      </c>
      <c r="L846" s="22">
        <f>_xll.BDH(L$3&amp;" Govt",$A$8,J846,J846)</f>
        <v>1.2881199999999999</v>
      </c>
      <c r="M846">
        <f t="shared" si="311"/>
        <v>100.99202228829613</v>
      </c>
      <c r="N846" s="2">
        <v>39372</v>
      </c>
      <c r="O846">
        <v>131.046875</v>
      </c>
      <c r="P846" s="22">
        <f>_xll.BDH(P$3&amp;" Govt",$A$8,N846,N846)</f>
        <v>1.26891</v>
      </c>
      <c r="Q846">
        <f t="shared" si="312"/>
        <v>103.27515347818206</v>
      </c>
      <c r="R846" s="2">
        <v>39372</v>
      </c>
      <c r="S846">
        <v>131.22265625</v>
      </c>
      <c r="T846" s="22">
        <f>_xll.BDH(T$3&amp;" Govt",$A$8,R846,R846)</f>
        <v>1.2368999999999999</v>
      </c>
      <c r="U846">
        <f t="shared" si="313"/>
        <v>106.08994765138654</v>
      </c>
      <c r="V846" s="2">
        <v>39469</v>
      </c>
      <c r="W846">
        <v>112.296875</v>
      </c>
      <c r="X846" s="22">
        <f>_xll.BDH(X$3&amp;" Govt",$A$8,V846,V846)</f>
        <v>1.1073200000000001</v>
      </c>
      <c r="Y846">
        <f t="shared" si="314"/>
        <v>101.4132093703717</v>
      </c>
      <c r="Z846" s="2">
        <v>39372</v>
      </c>
      <c r="AA846">
        <v>126.265625</v>
      </c>
      <c r="AB846" s="22">
        <f>_xll.BDH(AB$3&amp;" Govt",$A$8,Z846,Z846)</f>
        <v>1.1956800000000001</v>
      </c>
      <c r="AC846">
        <f t="shared" si="315"/>
        <v>105.60151963736116</v>
      </c>
      <c r="AD846" s="2">
        <v>40009</v>
      </c>
      <c r="AE846">
        <v>111.16796875</v>
      </c>
      <c r="AF846" s="22">
        <f>_xll.BDH(AF$3&amp;" Govt",$A$8,AD846,AD846)</f>
        <v>1.0757300000000001</v>
      </c>
      <c r="AG846">
        <f t="shared" si="316"/>
        <v>103.34188760190753</v>
      </c>
      <c r="AH846" s="2">
        <v>39372</v>
      </c>
      <c r="AI846">
        <v>124.67578125</v>
      </c>
      <c r="AJ846" s="22">
        <f>_xll.BDH(AJ$3&amp;" Govt",$A$8,AH846,AH846)</f>
        <v>1.17198</v>
      </c>
      <c r="AK846">
        <f t="shared" si="317"/>
        <v>106.38046831003942</v>
      </c>
      <c r="AN846" s="22"/>
      <c r="AP846" s="2">
        <v>39372</v>
      </c>
      <c r="AQ846">
        <v>121.85546875</v>
      </c>
      <c r="AR846" s="22">
        <f>_xll.BDH(AR$3&amp;" Govt",$A$8,AP846,AP846)</f>
        <v>1.15741</v>
      </c>
      <c r="AS846">
        <f t="shared" si="318"/>
        <v>105.28288916632826</v>
      </c>
      <c r="AV846" s="22"/>
      <c r="AX846" s="2">
        <v>39372</v>
      </c>
      <c r="AY846">
        <v>112.625</v>
      </c>
      <c r="AZ846" s="22">
        <f>_xll.BDH(AZ$3&amp;" Govt",$A$8,AX846,AX846)</f>
        <v>1.1330499999999999</v>
      </c>
      <c r="BA846">
        <f t="shared" si="319"/>
        <v>99.399849962490634</v>
      </c>
      <c r="BB846" s="2">
        <v>39372</v>
      </c>
      <c r="BC846">
        <v>112.07421875</v>
      </c>
      <c r="BD846" s="22">
        <f>_xll.BDH(BD$3&amp;" Govt",$A$8,BB846,BB846)</f>
        <v>1.12625</v>
      </c>
      <c r="BE846">
        <f t="shared" si="320"/>
        <v>99.510960044395119</v>
      </c>
      <c r="BH846" s="22"/>
      <c r="BJ846" s="2">
        <v>39372</v>
      </c>
      <c r="BK846">
        <v>109.91015625</v>
      </c>
      <c r="BL846" s="22">
        <f>_xll.BDH(BL$3&amp;" Govt",$A$8,BJ846,BJ846)</f>
        <v>1.1040099999999999</v>
      </c>
      <c r="BM846">
        <f t="shared" si="321"/>
        <v>99.555399181166848</v>
      </c>
      <c r="BN846" s="2">
        <v>39547</v>
      </c>
      <c r="BO846">
        <v>116.91015625</v>
      </c>
      <c r="BP846" s="22">
        <f>_xll.BDH(BP$3&amp;" Govt",$A$8,BN846,BN846)</f>
        <v>1.1063000000000001</v>
      </c>
      <c r="BQ846">
        <f t="shared" si="322"/>
        <v>105.67672082617734</v>
      </c>
      <c r="BR846" s="2">
        <v>39728</v>
      </c>
      <c r="BS846">
        <v>111.9375</v>
      </c>
      <c r="BT846" s="22">
        <f>_xll.BDH(BT$3&amp;" Govt",$A$8,BR846,BR846)</f>
        <v>1.12999</v>
      </c>
      <c r="BU846">
        <f t="shared" si="323"/>
        <v>99.060611155850935</v>
      </c>
      <c r="BV846" s="2">
        <v>39906</v>
      </c>
      <c r="BW846">
        <v>109.92578125</v>
      </c>
      <c r="BX846" s="22">
        <f>_xll.BDH(BX$3&amp;" Govt",$A$8,BV846,BV846)</f>
        <v>1.0641700000000001</v>
      </c>
      <c r="BY846">
        <f t="shared" si="324"/>
        <v>103.29719993046223</v>
      </c>
      <c r="BZ846" s="2">
        <v>40088</v>
      </c>
      <c r="CA846">
        <v>115.39453125</v>
      </c>
      <c r="CB846" s="22">
        <f>_xll.BDH(CB$3&amp;" Govt",$A$8,BZ846,BZ846)</f>
        <v>1.06643</v>
      </c>
      <c r="CC846">
        <f t="shared" si="325"/>
        <v>108.20638133773431</v>
      </c>
      <c r="CF846" s="22"/>
      <c r="CJ846" s="22"/>
      <c r="CN846" s="22"/>
      <c r="CR846" s="22"/>
      <c r="CV846" s="22"/>
      <c r="CZ846" s="22"/>
      <c r="DB846" s="2">
        <v>39377</v>
      </c>
      <c r="DC846">
        <v>113.59375</v>
      </c>
      <c r="DD846" s="22">
        <f>_xll.BDH(DD$3&amp;" Govt",$A$8,DB846,DB846)</f>
        <v>1.10368</v>
      </c>
      <c r="DE846">
        <f t="shared" si="326"/>
        <v>102.92272216584517</v>
      </c>
      <c r="DF846" s="2">
        <v>39918</v>
      </c>
      <c r="DG846">
        <v>103.71484375</v>
      </c>
      <c r="DH846" s="22">
        <f>_xll.BDH(DH$3&amp;" Govt",$A$8,DF846,DF846)</f>
        <v>1.0662799999999999</v>
      </c>
      <c r="DI846">
        <f t="shared" si="327"/>
        <v>97.267925638669027</v>
      </c>
      <c r="DL846" s="22"/>
      <c r="DP846" s="22"/>
    </row>
    <row r="847" spans="4:120" x14ac:dyDescent="0.25">
      <c r="D847" s="2"/>
      <c r="H847" s="22"/>
      <c r="I847" s="14"/>
      <c r="J847" s="2">
        <v>39373</v>
      </c>
      <c r="K847">
        <v>130.1953125</v>
      </c>
      <c r="L847" s="22">
        <f>_xll.BDH(L$3&amp;" Govt",$A$8,J847,J847)</f>
        <v>1.2880400000000001</v>
      </c>
      <c r="M847">
        <f t="shared" si="311"/>
        <v>101.08017802242166</v>
      </c>
      <c r="N847" s="2">
        <v>39373</v>
      </c>
      <c r="O847">
        <v>131.2109375</v>
      </c>
      <c r="P847" s="22">
        <f>_xll.BDH(P$3&amp;" Govt",$A$8,N847,N847)</f>
        <v>1.26884</v>
      </c>
      <c r="Q847">
        <f t="shared" si="312"/>
        <v>103.41015218624887</v>
      </c>
      <c r="R847" s="2">
        <v>39373</v>
      </c>
      <c r="S847">
        <v>131.4609375</v>
      </c>
      <c r="T847" s="22">
        <f>_xll.BDH(T$3&amp;" Govt",$A$8,R847,R847)</f>
        <v>1.23682</v>
      </c>
      <c r="U847">
        <f t="shared" si="313"/>
        <v>106.28946613088404</v>
      </c>
      <c r="V847" s="2">
        <v>39470</v>
      </c>
      <c r="W847">
        <v>111.90625</v>
      </c>
      <c r="X847" s="22">
        <f>_xll.BDH(X$3&amp;" Govt",$A$8,V847,V847)</f>
        <v>1.1075299999999999</v>
      </c>
      <c r="Y847">
        <f t="shared" si="314"/>
        <v>101.04128104882035</v>
      </c>
      <c r="Z847" s="2">
        <v>39373</v>
      </c>
      <c r="AA847">
        <v>126.56640625</v>
      </c>
      <c r="AB847" s="22">
        <f>_xll.BDH(AB$3&amp;" Govt",$A$8,Z847,Z847)</f>
        <v>1.1956100000000001</v>
      </c>
      <c r="AC847">
        <f t="shared" si="315"/>
        <v>105.85927371801841</v>
      </c>
      <c r="AD847" s="2">
        <v>40010</v>
      </c>
      <c r="AE847">
        <v>111.30078125</v>
      </c>
      <c r="AF847" s="22">
        <f>_xll.BDH(AF$3&amp;" Govt",$A$8,AD847,AD847)</f>
        <v>1.0758300000000001</v>
      </c>
      <c r="AG847">
        <f t="shared" si="316"/>
        <v>103.45573301543924</v>
      </c>
      <c r="AH847" s="2">
        <v>39373</v>
      </c>
      <c r="AI847">
        <v>125.02734375</v>
      </c>
      <c r="AJ847" s="22">
        <f>_xll.BDH(AJ$3&amp;" Govt",$A$8,AH847,AH847)</f>
        <v>1.17191</v>
      </c>
      <c r="AK847">
        <f t="shared" si="317"/>
        <v>106.68681362049986</v>
      </c>
      <c r="AN847" s="22"/>
      <c r="AP847" s="2">
        <v>39373</v>
      </c>
      <c r="AQ847">
        <v>122.21875</v>
      </c>
      <c r="AR847" s="22">
        <f>_xll.BDH(AR$3&amp;" Govt",$A$8,AP847,AP847)</f>
        <v>1.15734</v>
      </c>
      <c r="AS847">
        <f t="shared" si="318"/>
        <v>105.60315032747506</v>
      </c>
      <c r="AV847" s="22"/>
      <c r="AX847" s="2">
        <v>39373</v>
      </c>
      <c r="AY847">
        <v>113.03125</v>
      </c>
      <c r="AZ847" s="22">
        <f>_xll.BDH(AZ$3&amp;" Govt",$A$8,AX847,AX847)</f>
        <v>1.1329899999999999</v>
      </c>
      <c r="BA847">
        <f t="shared" si="319"/>
        <v>99.763678408459043</v>
      </c>
      <c r="BB847" s="2">
        <v>39373</v>
      </c>
      <c r="BC847">
        <v>112.51171875</v>
      </c>
      <c r="BD847" s="22">
        <f>_xll.BDH(BD$3&amp;" Govt",$A$8,BB847,BB847)</f>
        <v>1.12618</v>
      </c>
      <c r="BE847">
        <f t="shared" si="320"/>
        <v>99.90562676481558</v>
      </c>
      <c r="BH847" s="22"/>
      <c r="BJ847" s="2">
        <v>39373</v>
      </c>
      <c r="BK847">
        <v>110.359375</v>
      </c>
      <c r="BL847" s="22">
        <f>_xll.BDH(BL$3&amp;" Govt",$A$8,BJ847,BJ847)</f>
        <v>1.1039399999999999</v>
      </c>
      <c r="BM847">
        <f t="shared" si="321"/>
        <v>99.9686350707466</v>
      </c>
      <c r="BN847" s="2">
        <v>39548</v>
      </c>
      <c r="BO847">
        <v>116.42578125</v>
      </c>
      <c r="BP847" s="22">
        <f>_xll.BDH(BP$3&amp;" Govt",$A$8,BN847,BN847)</f>
        <v>1.1064099999999999</v>
      </c>
      <c r="BQ847">
        <f t="shared" si="322"/>
        <v>105.22842458943792</v>
      </c>
      <c r="BR847" s="2">
        <v>39729</v>
      </c>
      <c r="BS847">
        <v>109.3515625</v>
      </c>
      <c r="BT847" s="22">
        <f>_xll.BDH(BT$3&amp;" Govt",$A$8,BR847,BR847)</f>
        <v>1.12984</v>
      </c>
      <c r="BU847">
        <f t="shared" si="323"/>
        <v>96.78499831834597</v>
      </c>
      <c r="BV847" s="2">
        <v>39909</v>
      </c>
      <c r="BW847">
        <v>110.09765625</v>
      </c>
      <c r="BX847" s="22">
        <f>_xll.BDH(BX$3&amp;" Govt",$A$8,BV847,BV847)</f>
        <v>1.0647</v>
      </c>
      <c r="BY847">
        <f t="shared" si="324"/>
        <v>103.40720977740209</v>
      </c>
      <c r="BZ847" s="2">
        <v>40091</v>
      </c>
      <c r="CA847">
        <v>115.32421875</v>
      </c>
      <c r="CB847" s="22">
        <f>_xll.BDH(CB$3&amp;" Govt",$A$8,BZ847,BZ847)</f>
        <v>1.0666599999999999</v>
      </c>
      <c r="CC847">
        <f t="shared" si="325"/>
        <v>108.11713081019256</v>
      </c>
      <c r="CF847" s="22"/>
      <c r="CJ847" s="22"/>
      <c r="CN847" s="22"/>
      <c r="CR847" s="22"/>
      <c r="CV847" s="22"/>
      <c r="CZ847" s="22"/>
      <c r="DB847" s="2">
        <v>39378</v>
      </c>
      <c r="DC847">
        <v>113.4375</v>
      </c>
      <c r="DD847" s="22">
        <f>_xll.BDH(DD$3&amp;" Govt",$A$8,DB847,DB847)</f>
        <v>1.10362</v>
      </c>
      <c r="DE847">
        <f t="shared" si="326"/>
        <v>102.78673818886935</v>
      </c>
      <c r="DF847" s="2">
        <v>39919</v>
      </c>
      <c r="DG847">
        <v>102.890625</v>
      </c>
      <c r="DH847" s="22">
        <f>_xll.BDH(DH$3&amp;" Govt",$A$8,DF847,DF847)</f>
        <v>1.06646</v>
      </c>
      <c r="DI847">
        <f t="shared" si="327"/>
        <v>96.478653676649856</v>
      </c>
      <c r="DL847" s="22"/>
      <c r="DP847" s="22"/>
    </row>
    <row r="848" spans="4:120" x14ac:dyDescent="0.25">
      <c r="D848" s="2"/>
      <c r="H848" s="22"/>
      <c r="I848" s="14"/>
      <c r="J848" s="2">
        <v>39374</v>
      </c>
      <c r="K848">
        <v>130.26953125</v>
      </c>
      <c r="L848" s="22">
        <f>_xll.BDH(L$3&amp;" Govt",$A$8,J848,J848)</f>
        <v>1.2879700000000001</v>
      </c>
      <c r="M848">
        <f t="shared" si="311"/>
        <v>101.14329623360793</v>
      </c>
      <c r="N848" s="2">
        <v>39374</v>
      </c>
      <c r="O848">
        <v>131.3671875</v>
      </c>
      <c r="P848" s="22">
        <f>_xll.BDH(P$3&amp;" Govt",$A$8,N848,N848)</f>
        <v>1.2687599999999999</v>
      </c>
      <c r="Q848">
        <f t="shared" si="312"/>
        <v>103.53982431665564</v>
      </c>
      <c r="R848" s="2">
        <v>39374</v>
      </c>
      <c r="S848">
        <v>131.75</v>
      </c>
      <c r="T848" s="22">
        <f>_xll.BDH(T$3&amp;" Govt",$A$8,R848,R848)</f>
        <v>1.23675</v>
      </c>
      <c r="U848">
        <f t="shared" si="313"/>
        <v>106.52920962199313</v>
      </c>
      <c r="V848" s="2">
        <v>39471</v>
      </c>
      <c r="W848">
        <v>111.77734375</v>
      </c>
      <c r="X848" s="22">
        <f>_xll.BDH(X$3&amp;" Govt",$A$8,V848,V848)</f>
        <v>1.1077399999999999</v>
      </c>
      <c r="Y848">
        <f t="shared" si="314"/>
        <v>100.90575744308232</v>
      </c>
      <c r="Z848" s="2">
        <v>39374</v>
      </c>
      <c r="AA848">
        <v>127.0078125</v>
      </c>
      <c r="AB848" s="22">
        <f>_xll.BDH(AB$3&amp;" Govt",$A$8,Z848,Z848)</f>
        <v>1.19554</v>
      </c>
      <c r="AC848">
        <f t="shared" si="315"/>
        <v>106.23468265386352</v>
      </c>
      <c r="AD848" s="2">
        <v>40011</v>
      </c>
      <c r="AE848">
        <v>111.5546875</v>
      </c>
      <c r="AF848" s="22">
        <f>_xll.BDH(AF$3&amp;" Govt",$A$8,AD848,AD848)</f>
        <v>1.0759300000000001</v>
      </c>
      <c r="AG848">
        <f t="shared" si="316"/>
        <v>103.6821052484827</v>
      </c>
      <c r="AH848" s="2">
        <v>39374</v>
      </c>
      <c r="AI848">
        <v>125.51171875</v>
      </c>
      <c r="AJ848" s="22">
        <f>_xll.BDH(AJ$3&amp;" Govt",$A$8,AH848,AH848)</f>
        <v>1.17184</v>
      </c>
      <c r="AK848">
        <f t="shared" si="317"/>
        <v>107.10653224842982</v>
      </c>
      <c r="AN848" s="22"/>
      <c r="AP848" s="2">
        <v>39374</v>
      </c>
      <c r="AQ848">
        <v>122.75</v>
      </c>
      <c r="AR848" s="22">
        <f>_xll.BDH(AR$3&amp;" Govt",$A$8,AP848,AP848)</f>
        <v>1.15727</v>
      </c>
      <c r="AS848">
        <f t="shared" si="318"/>
        <v>106.06859246329724</v>
      </c>
      <c r="AV848" s="22"/>
      <c r="AX848" s="2">
        <v>39374</v>
      </c>
      <c r="AY848">
        <v>113.59375</v>
      </c>
      <c r="AZ848" s="22">
        <f>_xll.BDH(AZ$3&amp;" Govt",$A$8,AX848,AX848)</f>
        <v>1.1329199999999999</v>
      </c>
      <c r="BA848">
        <f t="shared" si="319"/>
        <v>100.26634713836812</v>
      </c>
      <c r="BB848" s="2">
        <v>39374</v>
      </c>
      <c r="BC848">
        <v>113.09375</v>
      </c>
      <c r="BD848" s="22">
        <f>_xll.BDH(BD$3&amp;" Govt",$A$8,BB848,BB848)</f>
        <v>1.12612</v>
      </c>
      <c r="BE848">
        <f t="shared" si="320"/>
        <v>100.42779632721202</v>
      </c>
      <c r="BH848" s="22"/>
      <c r="BJ848" s="2">
        <v>39374</v>
      </c>
      <c r="BK848">
        <v>111.01171875</v>
      </c>
      <c r="BL848" s="22">
        <f>_xll.BDH(BL$3&amp;" Govt",$A$8,BJ848,BJ848)</f>
        <v>1.10388</v>
      </c>
      <c r="BM848">
        <f t="shared" si="321"/>
        <v>100.56502405152735</v>
      </c>
      <c r="BN848" s="2">
        <v>39549</v>
      </c>
      <c r="BO848">
        <v>117.04296875</v>
      </c>
      <c r="BP848" s="22">
        <f>_xll.BDH(BP$3&amp;" Govt",$A$8,BN848,BN848)</f>
        <v>1.1065199999999999</v>
      </c>
      <c r="BQ848">
        <f t="shared" si="322"/>
        <v>105.775737221198</v>
      </c>
      <c r="BR848" s="2">
        <v>39730</v>
      </c>
      <c r="BS848">
        <v>108.65625</v>
      </c>
      <c r="BT848" s="22">
        <f>_xll.BDH(BT$3&amp;" Govt",$A$8,BR848,BR848)</f>
        <v>1.1296999999999999</v>
      </c>
      <c r="BU848">
        <f t="shared" si="323"/>
        <v>96.181508365052679</v>
      </c>
      <c r="BV848" s="2">
        <v>39910</v>
      </c>
      <c r="BW848">
        <v>109.82421875</v>
      </c>
      <c r="BX848" s="22">
        <f>_xll.BDH(BX$3&amp;" Govt",$A$8,BV848,BV848)</f>
        <v>1.06487</v>
      </c>
      <c r="BY848">
        <f t="shared" si="324"/>
        <v>103.13392127677557</v>
      </c>
      <c r="BZ848" s="2">
        <v>40092</v>
      </c>
      <c r="CA848">
        <v>115.359375</v>
      </c>
      <c r="CB848" s="22">
        <f>_xll.BDH(CB$3&amp;" Govt",$A$8,BZ848,BZ848)</f>
        <v>1.06674</v>
      </c>
      <c r="CC848">
        <f t="shared" si="325"/>
        <v>108.14197930142302</v>
      </c>
      <c r="CF848" s="22"/>
      <c r="CJ848" s="22"/>
      <c r="CN848" s="22"/>
      <c r="CR848" s="22"/>
      <c r="CV848" s="22"/>
      <c r="CZ848" s="22"/>
      <c r="DB848" s="2">
        <v>39379</v>
      </c>
      <c r="DC848">
        <v>114.33203125</v>
      </c>
      <c r="DD848" s="22">
        <f>_xll.BDH(DD$3&amp;" Govt",$A$8,DB848,DB848)</f>
        <v>1.10355</v>
      </c>
      <c r="DE848">
        <f t="shared" si="326"/>
        <v>103.60385234017488</v>
      </c>
      <c r="DF848" s="2">
        <v>39920</v>
      </c>
      <c r="DG848">
        <v>101.5390625</v>
      </c>
      <c r="DH848" s="22">
        <f>_xll.BDH(DH$3&amp;" Govt",$A$8,DF848,DF848)</f>
        <v>1.06664</v>
      </c>
      <c r="DI848">
        <f t="shared" si="327"/>
        <v>95.195250975024379</v>
      </c>
      <c r="DL848" s="22"/>
      <c r="DP848" s="22"/>
    </row>
    <row r="849" spans="4:120" x14ac:dyDescent="0.25">
      <c r="D849" s="2"/>
      <c r="H849" s="22"/>
      <c r="I849" s="14"/>
      <c r="J849" s="2">
        <v>39377</v>
      </c>
      <c r="K849">
        <v>130.296875</v>
      </c>
      <c r="L849" s="22">
        <f>_xll.BDH(L$3&amp;" Govt",$A$8,J849,J849)</f>
        <v>1.2877399999999999</v>
      </c>
      <c r="M849">
        <f t="shared" si="311"/>
        <v>101.18259508907079</v>
      </c>
      <c r="N849" s="2">
        <v>39377</v>
      </c>
      <c r="O849">
        <v>131.2734375</v>
      </c>
      <c r="P849" s="22">
        <f>_xll.BDH(P$3&amp;" Govt",$A$8,N849,N849)</f>
        <v>1.26854</v>
      </c>
      <c r="Q849">
        <f t="shared" si="312"/>
        <v>103.48387713434342</v>
      </c>
      <c r="R849" s="2">
        <v>39377</v>
      </c>
      <c r="S849">
        <v>131.546875</v>
      </c>
      <c r="T849" s="22">
        <f>_xll.BDH(T$3&amp;" Govt",$A$8,R849,R849)</f>
        <v>1.2365299999999999</v>
      </c>
      <c r="U849">
        <f t="shared" si="313"/>
        <v>106.38389282912668</v>
      </c>
      <c r="V849" s="2">
        <v>39472</v>
      </c>
      <c r="W849">
        <v>112.2109375</v>
      </c>
      <c r="X849" s="22">
        <f>_xll.BDH(X$3&amp;" Govt",$A$8,V849,V849)</f>
        <v>1.1079600000000001</v>
      </c>
      <c r="Y849">
        <f t="shared" si="314"/>
        <v>101.27706550778007</v>
      </c>
      <c r="Z849" s="2">
        <v>39377</v>
      </c>
      <c r="AA849">
        <v>126.75</v>
      </c>
      <c r="AB849" s="22">
        <f>_xll.BDH(AB$3&amp;" Govt",$A$8,Z849,Z849)</f>
        <v>1.1953199999999999</v>
      </c>
      <c r="AC849">
        <f t="shared" si="315"/>
        <v>106.03855034635077</v>
      </c>
      <c r="AD849" s="2">
        <v>40014</v>
      </c>
      <c r="AE849">
        <v>111.640625</v>
      </c>
      <c r="AF849" s="22">
        <f>_xll.BDH(AF$3&amp;" Govt",$A$8,AD849,AD849)</f>
        <v>1.07623</v>
      </c>
      <c r="AG849">
        <f t="shared" si="316"/>
        <v>103.73305427278555</v>
      </c>
      <c r="AH849" s="2">
        <v>39377</v>
      </c>
      <c r="AI849">
        <v>125.203125</v>
      </c>
      <c r="AJ849" s="22">
        <f>_xll.BDH(AJ$3&amp;" Govt",$A$8,AH849,AH849)</f>
        <v>1.1716299999999999</v>
      </c>
      <c r="AK849">
        <f t="shared" si="317"/>
        <v>106.86234135349898</v>
      </c>
      <c r="AN849" s="22"/>
      <c r="AP849" s="2">
        <v>39377</v>
      </c>
      <c r="AQ849">
        <v>122.375</v>
      </c>
      <c r="AR849" s="22">
        <f>_xll.BDH(AR$3&amp;" Govt",$A$8,AP849,AP849)</f>
        <v>1.15706</v>
      </c>
      <c r="AS849">
        <f t="shared" si="318"/>
        <v>105.76374604601317</v>
      </c>
      <c r="AV849" s="22"/>
      <c r="AX849" s="2">
        <v>39377</v>
      </c>
      <c r="AY849">
        <v>113.3125</v>
      </c>
      <c r="AZ849" s="22">
        <f>_xll.BDH(AZ$3&amp;" Govt",$A$8,AX849,AX849)</f>
        <v>1.1327199999999999</v>
      </c>
      <c r="BA849">
        <f t="shared" si="319"/>
        <v>100.03575464368953</v>
      </c>
      <c r="BB849" s="2">
        <v>39377</v>
      </c>
      <c r="BC849">
        <v>112.86328125</v>
      </c>
      <c r="BD849" s="22">
        <f>_xll.BDH(BD$3&amp;" Govt",$A$8,BB849,BB849)</f>
        <v>1.12592</v>
      </c>
      <c r="BE849">
        <f t="shared" si="320"/>
        <v>100.24094185199658</v>
      </c>
      <c r="BH849" s="22"/>
      <c r="BJ849" s="2">
        <v>39377</v>
      </c>
      <c r="BK849">
        <v>110.75390625</v>
      </c>
      <c r="BL849" s="22">
        <f>_xll.BDH(BL$3&amp;" Govt",$A$8,BJ849,BJ849)</f>
        <v>1.10368</v>
      </c>
      <c r="BM849">
        <f t="shared" si="321"/>
        <v>100.34965411169904</v>
      </c>
      <c r="BN849" s="2">
        <v>39552</v>
      </c>
      <c r="BO849">
        <v>116.97265625</v>
      </c>
      <c r="BP849" s="22">
        <f>_xll.BDH(BP$3&amp;" Govt",$A$8,BN849,BN849)</f>
        <v>1.10684</v>
      </c>
      <c r="BQ849">
        <f t="shared" si="322"/>
        <v>105.68163081384843</v>
      </c>
      <c r="BR849" s="2">
        <v>39731</v>
      </c>
      <c r="BS849">
        <v>106.9453125</v>
      </c>
      <c r="BT849" s="22">
        <f>_xll.BDH(BT$3&amp;" Govt",$A$8,BR849,BR849)</f>
        <v>1.1295500000000001</v>
      </c>
      <c r="BU849">
        <f t="shared" si="323"/>
        <v>94.679573724049391</v>
      </c>
      <c r="BV849" s="2">
        <v>39911</v>
      </c>
      <c r="BW849">
        <v>110.078125</v>
      </c>
      <c r="BX849" s="22">
        <f>_xll.BDH(BX$3&amp;" Govt",$A$8,BV849,BV849)</f>
        <v>1.0650500000000001</v>
      </c>
      <c r="BY849">
        <f t="shared" si="324"/>
        <v>103.35488944181024</v>
      </c>
      <c r="BZ849" s="2">
        <v>40093</v>
      </c>
      <c r="CA849">
        <v>115.95703125</v>
      </c>
      <c r="CB849" s="22">
        <f>_xll.BDH(CB$3&amp;" Govt",$A$8,BZ849,BZ849)</f>
        <v>1.06681</v>
      </c>
      <c r="CC849">
        <f t="shared" si="325"/>
        <v>108.69511089134897</v>
      </c>
      <c r="CF849" s="22"/>
      <c r="CJ849" s="22"/>
      <c r="CN849" s="22"/>
      <c r="CR849" s="22"/>
      <c r="CV849" s="22"/>
      <c r="CZ849" s="22"/>
      <c r="DB849" s="2">
        <v>39380</v>
      </c>
      <c r="DC849">
        <v>114.31640625</v>
      </c>
      <c r="DD849" s="22">
        <f>_xll.BDH(DD$3&amp;" Govt",$A$8,DB849,DB849)</f>
        <v>1.10348</v>
      </c>
      <c r="DE849">
        <f t="shared" si="326"/>
        <v>103.59626477145032</v>
      </c>
      <c r="DF849" s="2">
        <v>39923</v>
      </c>
      <c r="DG849">
        <v>102.0625</v>
      </c>
      <c r="DH849" s="22">
        <f>_xll.BDH(DH$3&amp;" Govt",$A$8,DF849,DF849)</f>
        <v>1.0671599999999999</v>
      </c>
      <c r="DI849">
        <f t="shared" si="327"/>
        <v>95.639360545747607</v>
      </c>
      <c r="DL849" s="22"/>
      <c r="DP849" s="22"/>
    </row>
    <row r="850" spans="4:120" x14ac:dyDescent="0.25">
      <c r="D850" s="2"/>
      <c r="H850" s="22"/>
      <c r="I850" s="14"/>
      <c r="J850" s="2">
        <v>39378</v>
      </c>
      <c r="K850">
        <v>130.30078125</v>
      </c>
      <c r="L850" s="22">
        <f>_xll.BDH(L$3&amp;" Govt",$A$8,J850,J850)</f>
        <v>1.28766</v>
      </c>
      <c r="M850">
        <f t="shared" si="311"/>
        <v>101.19191498532221</v>
      </c>
      <c r="N850" s="2">
        <v>39378</v>
      </c>
      <c r="O850">
        <v>131.3203125</v>
      </c>
      <c r="P850" s="22">
        <f>_xll.BDH(P$3&amp;" Govt",$A$8,N850,N850)</f>
        <v>1.2684599999999999</v>
      </c>
      <c r="Q850">
        <f t="shared" si="312"/>
        <v>103.52735797738991</v>
      </c>
      <c r="R850" s="2">
        <v>39378</v>
      </c>
      <c r="S850">
        <v>131.58984375</v>
      </c>
      <c r="T850" s="22">
        <f>_xll.BDH(T$3&amp;" Govt",$A$8,R850,R850)</f>
        <v>1.2364600000000001</v>
      </c>
      <c r="U850">
        <f t="shared" si="313"/>
        <v>106.42466699286672</v>
      </c>
      <c r="V850" s="2">
        <v>39475</v>
      </c>
      <c r="W850">
        <v>112.234375</v>
      </c>
      <c r="X850" s="22">
        <f>_xll.BDH(X$3&amp;" Govt",$A$8,V850,V850)</f>
        <v>1.10859</v>
      </c>
      <c r="Y850">
        <f t="shared" si="314"/>
        <v>101.24065254061466</v>
      </c>
      <c r="Z850" s="2">
        <v>39378</v>
      </c>
      <c r="AA850">
        <v>126.75390625</v>
      </c>
      <c r="AB850" s="22">
        <f>_xll.BDH(AB$3&amp;" Govt",$A$8,Z850,Z850)</f>
        <v>1.1952499999999999</v>
      </c>
      <c r="AC850">
        <f t="shared" si="315"/>
        <v>106.04802865509308</v>
      </c>
      <c r="AD850" s="2">
        <v>40015</v>
      </c>
      <c r="AE850">
        <v>111.69140625</v>
      </c>
      <c r="AF850" s="22">
        <f>_xll.BDH(AF$3&amp;" Govt",$A$8,AD850,AD850)</f>
        <v>1.07633</v>
      </c>
      <c r="AG850">
        <f t="shared" si="316"/>
        <v>103.7705966107049</v>
      </c>
      <c r="AH850" s="2">
        <v>39378</v>
      </c>
      <c r="AI850">
        <v>125.2265625</v>
      </c>
      <c r="AJ850" s="22">
        <f>_xll.BDH(AJ$3&amp;" Govt",$A$8,AH850,AH850)</f>
        <v>1.1715599999999999</v>
      </c>
      <c r="AK850">
        <f t="shared" si="317"/>
        <v>106.88873169107856</v>
      </c>
      <c r="AN850" s="22"/>
      <c r="AP850" s="2">
        <v>39378</v>
      </c>
      <c r="AQ850">
        <v>122.4296875</v>
      </c>
      <c r="AR850" s="22">
        <f>_xll.BDH(AR$3&amp;" Govt",$A$8,AP850,AP850)</f>
        <v>1.157</v>
      </c>
      <c r="AS850">
        <f t="shared" si="318"/>
        <v>105.8164974070873</v>
      </c>
      <c r="AV850" s="22"/>
      <c r="AX850" s="2">
        <v>39378</v>
      </c>
      <c r="AY850">
        <v>113.37890625</v>
      </c>
      <c r="AZ850" s="22">
        <f>_xll.BDH(AZ$3&amp;" Govt",$A$8,AX850,AX850)</f>
        <v>1.1326499999999999</v>
      </c>
      <c r="BA850">
        <f t="shared" si="319"/>
        <v>100.10056615017879</v>
      </c>
      <c r="BB850" s="2">
        <v>39378</v>
      </c>
      <c r="BC850">
        <v>112.9140625</v>
      </c>
      <c r="BD850" s="22">
        <f>_xll.BDH(BD$3&amp;" Govt",$A$8,BB850,BB850)</f>
        <v>1.12585</v>
      </c>
      <c r="BE850">
        <f t="shared" si="320"/>
        <v>100.29227916685171</v>
      </c>
      <c r="BH850" s="22"/>
      <c r="BJ850" s="2">
        <v>39378</v>
      </c>
      <c r="BK850">
        <v>110.75390625</v>
      </c>
      <c r="BL850" s="22">
        <f>_xll.BDH(BL$3&amp;" Govt",$A$8,BJ850,BJ850)</f>
        <v>1.10362</v>
      </c>
      <c r="BM850">
        <f t="shared" si="321"/>
        <v>100.35510977510374</v>
      </c>
      <c r="BN850" s="2">
        <v>39553</v>
      </c>
      <c r="BO850">
        <v>116.5546875</v>
      </c>
      <c r="BP850" s="22">
        <f>_xll.BDH(BP$3&amp;" Govt",$A$8,BN850,BN850)</f>
        <v>1.1069500000000001</v>
      </c>
      <c r="BQ850">
        <f t="shared" si="322"/>
        <v>105.29354306879262</v>
      </c>
      <c r="BR850" s="2">
        <v>39734</v>
      </c>
      <c r="BS850">
        <v>106.9453125</v>
      </c>
      <c r="BT850" s="22">
        <f>_xll.BDH(BT$3&amp;" Govt",$A$8,BR850,BR850)</f>
        <v>1.1291199999999999</v>
      </c>
      <c r="BU850">
        <f t="shared" si="323"/>
        <v>94.715630313872765</v>
      </c>
      <c r="BV850" s="2">
        <v>39912</v>
      </c>
      <c r="BW850">
        <v>109.92578125</v>
      </c>
      <c r="BX850" s="22">
        <f>_xll.BDH(BX$3&amp;" Govt",$A$8,BV850,BV850)</f>
        <v>1.0652200000000001</v>
      </c>
      <c r="BY850">
        <f t="shared" si="324"/>
        <v>103.19537865417472</v>
      </c>
      <c r="BZ850" s="2">
        <v>40094</v>
      </c>
      <c r="CA850">
        <v>115.73828125</v>
      </c>
      <c r="CB850" s="22">
        <f>_xll.BDH(CB$3&amp;" Govt",$A$8,BZ850,BZ850)</f>
        <v>1.0668899999999999</v>
      </c>
      <c r="CC850">
        <f t="shared" si="325"/>
        <v>108.48192526877186</v>
      </c>
      <c r="CF850" s="22"/>
      <c r="CJ850" s="22"/>
      <c r="CN850" s="22"/>
      <c r="CR850" s="22"/>
      <c r="CV850" s="22"/>
      <c r="CZ850" s="22"/>
      <c r="DB850" s="2">
        <v>39381</v>
      </c>
      <c r="DC850">
        <v>114.28125</v>
      </c>
      <c r="DD850" s="22">
        <f>_xll.BDH(DD$3&amp;" Govt",$A$8,DB850,DB850)</f>
        <v>1.1034200000000001</v>
      </c>
      <c r="DE850">
        <f t="shared" si="326"/>
        <v>103.57003679469285</v>
      </c>
      <c r="DF850" s="2">
        <v>39924</v>
      </c>
      <c r="DG850">
        <v>101.1171875</v>
      </c>
      <c r="DH850" s="22">
        <f>_xll.BDH(DH$3&amp;" Govt",$A$8,DF850,DF850)</f>
        <v>1.06734</v>
      </c>
      <c r="DI850">
        <f t="shared" si="327"/>
        <v>94.737560196376037</v>
      </c>
      <c r="DL850" s="22"/>
      <c r="DP850" s="22"/>
    </row>
    <row r="851" spans="4:120" x14ac:dyDescent="0.25">
      <c r="D851" s="2"/>
      <c r="H851" s="22"/>
      <c r="I851" s="14"/>
      <c r="J851" s="2">
        <v>39379</v>
      </c>
      <c r="K851">
        <v>130.3671875</v>
      </c>
      <c r="L851" s="22">
        <f>_xll.BDH(L$3&amp;" Govt",$A$8,J851,J851)</f>
        <v>1.2875799999999999</v>
      </c>
      <c r="M851">
        <f t="shared" si="311"/>
        <v>101.24977671290328</v>
      </c>
      <c r="N851" s="2">
        <v>39379</v>
      </c>
      <c r="O851">
        <v>131.5234375</v>
      </c>
      <c r="P851" s="22">
        <f>_xll.BDH(P$3&amp;" Govt",$A$8,N851,N851)</f>
        <v>1.2683900000000001</v>
      </c>
      <c r="Q851">
        <f t="shared" si="312"/>
        <v>103.6932154148172</v>
      </c>
      <c r="R851" s="2">
        <v>39379</v>
      </c>
      <c r="S851">
        <v>131.9453125</v>
      </c>
      <c r="T851" s="22">
        <f>_xll.BDH(T$3&amp;" Govt",$A$8,R851,R851)</f>
        <v>1.23638</v>
      </c>
      <c r="U851">
        <f t="shared" si="313"/>
        <v>106.71906088742942</v>
      </c>
      <c r="V851" s="2">
        <v>39476</v>
      </c>
      <c r="W851">
        <v>112.20703125</v>
      </c>
      <c r="X851" s="22">
        <f>_xll.BDH(X$3&amp;" Govt",$A$8,V851,V851)</f>
        <v>1.1088</v>
      </c>
      <c r="Y851">
        <f t="shared" si="314"/>
        <v>101.19681750541126</v>
      </c>
      <c r="Z851" s="2">
        <v>39379</v>
      </c>
      <c r="AA851">
        <v>127.1484375</v>
      </c>
      <c r="AB851" s="22">
        <f>_xll.BDH(AB$3&amp;" Govt",$A$8,Z851,Z851)</f>
        <v>1.1951799999999999</v>
      </c>
      <c r="AC851">
        <f t="shared" si="315"/>
        <v>106.38434168911796</v>
      </c>
      <c r="AD851" s="2">
        <v>40016</v>
      </c>
      <c r="AE851">
        <v>111.57421875</v>
      </c>
      <c r="AF851" s="22">
        <f>_xll.BDH(AF$3&amp;" Govt",$A$8,AD851,AD851)</f>
        <v>1.07643</v>
      </c>
      <c r="AG851">
        <f t="shared" si="316"/>
        <v>103.65208954599927</v>
      </c>
      <c r="AH851" s="2">
        <v>39379</v>
      </c>
      <c r="AI851">
        <v>125.66796875</v>
      </c>
      <c r="AJ851" s="22">
        <f>_xll.BDH(AJ$3&amp;" Govt",$A$8,AH851,AH851)</f>
        <v>1.1714899999999999</v>
      </c>
      <c r="AK851">
        <f t="shared" si="317"/>
        <v>107.27190906452468</v>
      </c>
      <c r="AN851" s="22"/>
      <c r="AP851" s="2">
        <v>39379</v>
      </c>
      <c r="AQ851">
        <v>122.921875</v>
      </c>
      <c r="AR851" s="22">
        <f>_xll.BDH(AR$3&amp;" Govt",$A$8,AP851,AP851)</f>
        <v>1.15693</v>
      </c>
      <c r="AS851">
        <f t="shared" si="318"/>
        <v>106.24832530922355</v>
      </c>
      <c r="AV851" s="22"/>
      <c r="AX851" s="2">
        <v>39379</v>
      </c>
      <c r="AY851">
        <v>113.91015625</v>
      </c>
      <c r="AZ851" s="22">
        <f>_xll.BDH(AZ$3&amp;" Govt",$A$8,AX851,AX851)</f>
        <v>1.1325799999999999</v>
      </c>
      <c r="BA851">
        <f t="shared" si="319"/>
        <v>100.57581473273412</v>
      </c>
      <c r="BB851" s="2">
        <v>39379</v>
      </c>
      <c r="BC851">
        <v>113.4765625</v>
      </c>
      <c r="BD851" s="22">
        <f>_xll.BDH(BD$3&amp;" Govt",$A$8,BB851,BB851)</f>
        <v>1.12578</v>
      </c>
      <c r="BE851">
        <f t="shared" si="320"/>
        <v>100.79816882517011</v>
      </c>
      <c r="BH851" s="22"/>
      <c r="BJ851" s="2">
        <v>39379</v>
      </c>
      <c r="BK851">
        <v>111.33984375</v>
      </c>
      <c r="BL851" s="22">
        <f>_xll.BDH(BL$3&amp;" Govt",$A$8,BJ851,BJ851)</f>
        <v>1.10355</v>
      </c>
      <c r="BM851">
        <f t="shared" si="321"/>
        <v>100.89243237732771</v>
      </c>
      <c r="BN851" s="2">
        <v>39554</v>
      </c>
      <c r="BO851">
        <v>115.93359375</v>
      </c>
      <c r="BP851" s="22">
        <f>_xll.BDH(BP$3&amp;" Govt",$A$8,BN851,BN851)</f>
        <v>1.1070500000000001</v>
      </c>
      <c r="BQ851">
        <f t="shared" si="322"/>
        <v>104.72299692877466</v>
      </c>
      <c r="BR851" s="2">
        <v>39735</v>
      </c>
      <c r="BS851">
        <v>105.86328125</v>
      </c>
      <c r="BT851" s="22">
        <f>_xll.BDH(BT$3&amp;" Govt",$A$8,BR851,BR851)</f>
        <v>1.12897</v>
      </c>
      <c r="BU851">
        <f t="shared" si="323"/>
        <v>93.769791269918599</v>
      </c>
      <c r="BV851" s="2">
        <v>39913</v>
      </c>
      <c r="BW851">
        <v>109.92578125</v>
      </c>
      <c r="BX851" s="22">
        <f>_xll.BDH(BX$3&amp;" Govt",$A$8,BV851,BV851)</f>
        <v>1.0653999999999999</v>
      </c>
      <c r="BY851">
        <f t="shared" si="324"/>
        <v>103.17794373005445</v>
      </c>
      <c r="BZ851" s="2">
        <v>40095</v>
      </c>
      <c r="CA851">
        <v>115.3515625</v>
      </c>
      <c r="CB851" s="22">
        <f>_xll.BDH(CB$3&amp;" Govt",$A$8,BZ851,BZ851)</f>
        <v>1.06697</v>
      </c>
      <c r="CC851">
        <f t="shared" si="325"/>
        <v>108.11134567982231</v>
      </c>
      <c r="CF851" s="22"/>
      <c r="CJ851" s="22"/>
      <c r="CN851" s="22"/>
      <c r="CR851" s="22"/>
      <c r="CV851" s="22"/>
      <c r="CZ851" s="22"/>
      <c r="DB851" s="2">
        <v>39384</v>
      </c>
      <c r="DC851">
        <v>114.45703125</v>
      </c>
      <c r="DD851" s="22">
        <f>_xll.BDH(DD$3&amp;" Govt",$A$8,DB851,DB851)</f>
        <v>1.1032200000000001</v>
      </c>
      <c r="DE851">
        <f t="shared" si="326"/>
        <v>103.74814746832</v>
      </c>
      <c r="DF851" s="2">
        <v>39925</v>
      </c>
      <c r="DG851">
        <v>101.22265625</v>
      </c>
      <c r="DH851" s="22">
        <f>_xll.BDH(DH$3&amp;" Govt",$A$8,DF851,DF851)</f>
        <v>1.06752</v>
      </c>
      <c r="DI851">
        <f t="shared" si="327"/>
        <v>94.820383927233209</v>
      </c>
      <c r="DL851" s="22"/>
      <c r="DP851" s="22"/>
    </row>
    <row r="852" spans="4:120" x14ac:dyDescent="0.25">
      <c r="D852" s="2"/>
      <c r="H852" s="22"/>
      <c r="I852" s="14"/>
      <c r="J852" s="2">
        <v>39380</v>
      </c>
      <c r="K852">
        <v>130.41015625</v>
      </c>
      <c r="L852" s="22">
        <f>_xll.BDH(L$3&amp;" Govt",$A$8,J852,J852)</f>
        <v>1.2875099999999999</v>
      </c>
      <c r="M852">
        <f t="shared" si="311"/>
        <v>101.28865503957252</v>
      </c>
      <c r="N852" s="2">
        <v>39380</v>
      </c>
      <c r="O852">
        <v>131.6484375</v>
      </c>
      <c r="P852" s="22">
        <f>_xll.BDH(P$3&amp;" Govt",$A$8,N852,N852)</f>
        <v>1.26831</v>
      </c>
      <c r="Q852">
        <f t="shared" si="312"/>
        <v>103.79831232112022</v>
      </c>
      <c r="R852" s="2">
        <v>39380</v>
      </c>
      <c r="S852">
        <v>132.046875</v>
      </c>
      <c r="T852" s="22">
        <f>_xll.BDH(T$3&amp;" Govt",$A$8,R852,R852)</f>
        <v>1.23631</v>
      </c>
      <c r="U852">
        <f t="shared" si="313"/>
        <v>106.80725303524197</v>
      </c>
      <c r="V852" s="2">
        <v>39477</v>
      </c>
      <c r="W852">
        <v>112.52734375</v>
      </c>
      <c r="X852" s="22">
        <f>_xll.BDH(X$3&amp;" Govt",$A$8,V852,V852)</f>
        <v>1.1090100000000001</v>
      </c>
      <c r="Y852">
        <f t="shared" si="314"/>
        <v>101.46648249339501</v>
      </c>
      <c r="Z852" s="2">
        <v>39380</v>
      </c>
      <c r="AA852">
        <v>127.2109375</v>
      </c>
      <c r="AB852" s="22">
        <f>_xll.BDH(AB$3&amp;" Govt",$A$8,Z852,Z852)</f>
        <v>1.1951100000000001</v>
      </c>
      <c r="AC852">
        <f t="shared" si="315"/>
        <v>106.44286927563152</v>
      </c>
      <c r="AD852" s="2">
        <v>40017</v>
      </c>
      <c r="AE852">
        <v>111.58984375</v>
      </c>
      <c r="AF852" s="22">
        <f>_xll.BDH(AF$3&amp;" Govt",$A$8,AD852,AD852)</f>
        <v>1.07653</v>
      </c>
      <c r="AG852">
        <f t="shared" si="316"/>
        <v>103.65697542102868</v>
      </c>
      <c r="AH852" s="2">
        <v>39380</v>
      </c>
      <c r="AI852">
        <v>125.69140625</v>
      </c>
      <c r="AJ852" s="22">
        <f>_xll.BDH(AJ$3&amp;" Govt",$A$8,AH852,AH852)</f>
        <v>1.1714199999999999</v>
      </c>
      <c r="AK852">
        <f t="shared" si="317"/>
        <v>107.2983270304417</v>
      </c>
      <c r="AN852" s="22"/>
      <c r="AP852" s="2">
        <v>39380</v>
      </c>
      <c r="AQ852">
        <v>122.94140625</v>
      </c>
      <c r="AR852" s="22">
        <f>_xll.BDH(AR$3&amp;" Govt",$A$8,AP852,AP852)</f>
        <v>1.15686</v>
      </c>
      <c r="AS852">
        <f t="shared" si="318"/>
        <v>106.27163723354597</v>
      </c>
      <c r="AV852" s="22"/>
      <c r="AX852" s="2">
        <v>39380</v>
      </c>
      <c r="AY852">
        <v>113.91015625</v>
      </c>
      <c r="AZ852" s="22">
        <f>_xll.BDH(AZ$3&amp;" Govt",$A$8,AX852,AX852)</f>
        <v>1.13252</v>
      </c>
      <c r="BA852">
        <f t="shared" si="319"/>
        <v>100.58114315861972</v>
      </c>
      <c r="BB852" s="2">
        <v>39380</v>
      </c>
      <c r="BC852">
        <v>113.4921875</v>
      </c>
      <c r="BD852" s="22">
        <f>_xll.BDH(BD$3&amp;" Govt",$A$8,BB852,BB852)</f>
        <v>1.1257200000000001</v>
      </c>
      <c r="BE852">
        <f t="shared" si="320"/>
        <v>100.81742129481576</v>
      </c>
      <c r="BH852" s="22"/>
      <c r="BJ852" s="2">
        <v>39380</v>
      </c>
      <c r="BK852">
        <v>111.35546875</v>
      </c>
      <c r="BL852" s="22">
        <f>_xll.BDH(BL$3&amp;" Govt",$A$8,BJ852,BJ852)</f>
        <v>1.10348</v>
      </c>
      <c r="BM852">
        <f t="shared" si="321"/>
        <v>100.9129923061587</v>
      </c>
      <c r="BN852" s="2">
        <v>39555</v>
      </c>
      <c r="BO852">
        <v>115.37890625</v>
      </c>
      <c r="BP852" s="22">
        <f>_xll.BDH(BP$3&amp;" Govt",$A$8,BN852,BN852)</f>
        <v>1.1071599999999999</v>
      </c>
      <c r="BQ852">
        <f t="shared" si="322"/>
        <v>104.21159204631671</v>
      </c>
      <c r="BR852" s="2">
        <v>39736</v>
      </c>
      <c r="BS852">
        <v>106.171875</v>
      </c>
      <c r="BT852" s="22">
        <f>_xll.BDH(BT$3&amp;" Govt",$A$8,BR852,BR852)</f>
        <v>1.12883</v>
      </c>
      <c r="BU852">
        <f t="shared" si="323"/>
        <v>94.054795673396342</v>
      </c>
      <c r="BV852" s="2">
        <v>39916</v>
      </c>
      <c r="BW852">
        <v>110.44921875</v>
      </c>
      <c r="BX852" s="22">
        <f>_xll.BDH(BX$3&amp;" Govt",$A$8,BV852,BV852)</f>
        <v>1.06593</v>
      </c>
      <c r="BY852">
        <f t="shared" si="324"/>
        <v>103.61770355464242</v>
      </c>
      <c r="BZ852" s="2">
        <v>40098</v>
      </c>
      <c r="CA852">
        <v>115.3515625</v>
      </c>
      <c r="CB852" s="22">
        <f>_xll.BDH(CB$3&amp;" Govt",$A$8,BZ852,BZ852)</f>
        <v>1.0671999999999999</v>
      </c>
      <c r="CC852">
        <f t="shared" si="325"/>
        <v>108.08804582083958</v>
      </c>
      <c r="CF852" s="22"/>
      <c r="CJ852" s="22"/>
      <c r="CN852" s="22"/>
      <c r="CR852" s="22"/>
      <c r="CV852" s="22"/>
      <c r="CZ852" s="22"/>
      <c r="DB852" s="2">
        <v>39385</v>
      </c>
      <c r="DC852">
        <v>114.30078125</v>
      </c>
      <c r="DD852" s="22">
        <f>_xll.BDH(DD$3&amp;" Govt",$A$8,DB852,DB852)</f>
        <v>1.1031599999999999</v>
      </c>
      <c r="DE852">
        <f t="shared" si="326"/>
        <v>103.61215168243955</v>
      </c>
      <c r="DF852" s="2">
        <v>39926</v>
      </c>
      <c r="DG852">
        <v>102.94921875</v>
      </c>
      <c r="DH852" s="22">
        <f>_xll.BDH(DH$3&amp;" Govt",$A$8,DF852,DF852)</f>
        <v>1.06769</v>
      </c>
      <c r="DI852">
        <f t="shared" si="327"/>
        <v>96.422387350260834</v>
      </c>
      <c r="DL852" s="22"/>
      <c r="DP852" s="22"/>
    </row>
    <row r="853" spans="4:120" x14ac:dyDescent="0.25">
      <c r="D853" s="2"/>
      <c r="H853" s="22"/>
      <c r="I853" s="14"/>
      <c r="J853" s="2">
        <v>39381</v>
      </c>
      <c r="K853">
        <v>130.4453125</v>
      </c>
      <c r="L853" s="22">
        <f>_xll.BDH(L$3&amp;" Govt",$A$8,J853,J853)</f>
        <v>1.2874300000000001</v>
      </c>
      <c r="M853">
        <f t="shared" si="311"/>
        <v>101.32225635568535</v>
      </c>
      <c r="N853" s="2">
        <v>39381</v>
      </c>
      <c r="O853">
        <v>131.76171875</v>
      </c>
      <c r="P853" s="22">
        <f>_xll.BDH(P$3&amp;" Govt",$A$8,N853,N853)</f>
        <v>1.26824</v>
      </c>
      <c r="Q853">
        <f t="shared" si="312"/>
        <v>103.89336304642654</v>
      </c>
      <c r="R853" s="2">
        <v>39381</v>
      </c>
      <c r="S853">
        <v>132.10546875</v>
      </c>
      <c r="T853" s="22">
        <f>_xll.BDH(T$3&amp;" Govt",$A$8,R853,R853)</f>
        <v>1.23624</v>
      </c>
      <c r="U853">
        <f t="shared" si="313"/>
        <v>106.86069755872646</v>
      </c>
      <c r="V853" s="2">
        <v>39478</v>
      </c>
      <c r="W853">
        <v>112.63671875</v>
      </c>
      <c r="X853" s="22">
        <f>_xll.BDH(X$3&amp;" Govt",$A$8,V853,V853)</f>
        <v>1.1092200000000001</v>
      </c>
      <c r="Y853">
        <f t="shared" si="314"/>
        <v>101.5458779592867</v>
      </c>
      <c r="Z853" s="2">
        <v>39381</v>
      </c>
      <c r="AA853">
        <v>127.2578125</v>
      </c>
      <c r="AB853" s="22">
        <f>_xll.BDH(AB$3&amp;" Govt",$A$8,Z853,Z853)</f>
        <v>1.1950400000000001</v>
      </c>
      <c r="AC853">
        <f t="shared" si="315"/>
        <v>106.48832884254919</v>
      </c>
      <c r="AD853" s="2">
        <v>40018</v>
      </c>
      <c r="AE853">
        <v>111.64453125</v>
      </c>
      <c r="AF853" s="22">
        <f>_xll.BDH(AF$3&amp;" Govt",$A$8,AD853,AD853)</f>
        <v>1.07663</v>
      </c>
      <c r="AG853">
        <f t="shared" si="316"/>
        <v>103.69814258380316</v>
      </c>
      <c r="AH853" s="2">
        <v>39381</v>
      </c>
      <c r="AI853">
        <v>125.71875</v>
      </c>
      <c r="AJ853" s="22">
        <f>_xll.BDH(AJ$3&amp;" Govt",$A$8,AH853,AH853)</f>
        <v>1.1713499999999999</v>
      </c>
      <c r="AK853">
        <f t="shared" si="317"/>
        <v>107.32808298117558</v>
      </c>
      <c r="AN853" s="22"/>
      <c r="AP853" s="2">
        <v>39381</v>
      </c>
      <c r="AQ853">
        <v>122.9453125</v>
      </c>
      <c r="AR853" s="22">
        <f>_xll.BDH(AR$3&amp;" Govt",$A$8,AP853,AP853)</f>
        <v>1.15679</v>
      </c>
      <c r="AS853">
        <f t="shared" si="318"/>
        <v>106.28144477390019</v>
      </c>
      <c r="AV853" s="22"/>
      <c r="AX853" s="2">
        <v>39381</v>
      </c>
      <c r="AY853">
        <v>113.92578125</v>
      </c>
      <c r="AZ853" s="22">
        <f>_xll.BDH(AZ$3&amp;" Govt",$A$8,AX853,AX853)</f>
        <v>1.13245</v>
      </c>
      <c r="BA853">
        <f t="shared" si="319"/>
        <v>100.60115788776547</v>
      </c>
      <c r="BB853" s="2">
        <v>39381</v>
      </c>
      <c r="BC853">
        <v>113.4921875</v>
      </c>
      <c r="BD853" s="22">
        <f>_xll.BDH(BD$3&amp;" Govt",$A$8,BB853,BB853)</f>
        <v>1.12565</v>
      </c>
      <c r="BE853">
        <f t="shared" si="320"/>
        <v>100.82369075645182</v>
      </c>
      <c r="BH853" s="22"/>
      <c r="BJ853" s="2">
        <v>39381</v>
      </c>
      <c r="BK853">
        <v>111.35546875</v>
      </c>
      <c r="BL853" s="22">
        <f>_xll.BDH(BL$3&amp;" Govt",$A$8,BJ853,BJ853)</f>
        <v>1.1034200000000001</v>
      </c>
      <c r="BM853">
        <f t="shared" si="321"/>
        <v>100.918479590727</v>
      </c>
      <c r="BN853" s="2">
        <v>39556</v>
      </c>
      <c r="BO853">
        <v>115.53125</v>
      </c>
      <c r="BP853" s="22">
        <f>_xll.BDH(BP$3&amp;" Govt",$A$8,BN853,BN853)</f>
        <v>1.10727</v>
      </c>
      <c r="BQ853">
        <f t="shared" si="322"/>
        <v>104.33882431565924</v>
      </c>
      <c r="BR853" s="2">
        <v>39737</v>
      </c>
      <c r="BS853">
        <v>105.7421875</v>
      </c>
      <c r="BT853" s="22">
        <f>_xll.BDH(BT$3&amp;" Govt",$A$8,BR853,BR853)</f>
        <v>1.1286799999999999</v>
      </c>
      <c r="BU853">
        <f t="shared" si="323"/>
        <v>93.686596289470899</v>
      </c>
      <c r="BV853" s="2">
        <v>39917</v>
      </c>
      <c r="BW853">
        <v>110.80859375</v>
      </c>
      <c r="BX853" s="22">
        <f>_xll.BDH(BX$3&amp;" Govt",$A$8,BV853,BV853)</f>
        <v>1.0661100000000001</v>
      </c>
      <c r="BY853">
        <f t="shared" si="324"/>
        <v>103.93729891849809</v>
      </c>
      <c r="BZ853" s="2">
        <v>40099</v>
      </c>
      <c r="CA853">
        <v>115.984375</v>
      </c>
      <c r="CB853" s="22">
        <f>_xll.BDH(CB$3&amp;" Govt",$A$8,BZ853,BZ853)</f>
        <v>1.06728</v>
      </c>
      <c r="CC853">
        <f t="shared" si="325"/>
        <v>108.67286466531745</v>
      </c>
      <c r="CF853" s="22"/>
      <c r="CJ853" s="22"/>
      <c r="CN853" s="22"/>
      <c r="CR853" s="22"/>
      <c r="CV853" s="22"/>
      <c r="CZ853" s="22"/>
      <c r="DB853" s="2">
        <v>39386</v>
      </c>
      <c r="DC853">
        <v>113.28515625</v>
      </c>
      <c r="DD853" s="22">
        <f>_xll.BDH(DD$3&amp;" Govt",$A$8,DB853,DB853)</f>
        <v>1.1030899999999999</v>
      </c>
      <c r="DE853">
        <f t="shared" si="326"/>
        <v>102.69801761415661</v>
      </c>
      <c r="DF853" s="2">
        <v>39927</v>
      </c>
      <c r="DG853">
        <v>103.26953125</v>
      </c>
      <c r="DH853" s="22">
        <f>_xll.BDH(DH$3&amp;" Govt",$A$8,DF853,DF853)</f>
        <v>1.0678700000000001</v>
      </c>
      <c r="DI853">
        <f t="shared" si="327"/>
        <v>96.706088990232885</v>
      </c>
      <c r="DL853" s="22"/>
      <c r="DP853" s="22"/>
    </row>
    <row r="854" spans="4:120" x14ac:dyDescent="0.25">
      <c r="D854" s="2"/>
      <c r="H854" s="22"/>
      <c r="I854" s="14"/>
      <c r="J854" s="2">
        <v>39384</v>
      </c>
      <c r="K854">
        <v>130.51171875</v>
      </c>
      <c r="L854" s="22">
        <f>_xll.BDH(L$3&amp;" Govt",$A$8,J854,J854)</f>
        <v>1.2871999999999999</v>
      </c>
      <c r="M854">
        <f t="shared" si="311"/>
        <v>101.39195055158484</v>
      </c>
      <c r="N854" s="2">
        <v>39384</v>
      </c>
      <c r="O854">
        <v>131.75</v>
      </c>
      <c r="P854" s="22">
        <f>_xll.BDH(P$3&amp;" Govt",$A$8,N854,N854)</f>
        <v>1.2680100000000001</v>
      </c>
      <c r="Q854">
        <f t="shared" si="312"/>
        <v>103.90296606493639</v>
      </c>
      <c r="R854" s="2">
        <v>39384</v>
      </c>
      <c r="S854">
        <v>132.07421875</v>
      </c>
      <c r="T854" s="22">
        <f>_xll.BDH(T$3&amp;" Govt",$A$8,R854,R854)</f>
        <v>1.2360199999999999</v>
      </c>
      <c r="U854">
        <f t="shared" si="313"/>
        <v>106.85443500105177</v>
      </c>
      <c r="V854" s="2">
        <v>39479</v>
      </c>
      <c r="W854">
        <v>112.515625</v>
      </c>
      <c r="X854" s="22">
        <f>_xll.BDH(X$3&amp;" Govt",$A$8,V854,V854)</f>
        <v>1.1094299999999999</v>
      </c>
      <c r="Y854">
        <f t="shared" si="314"/>
        <v>101.41750718837602</v>
      </c>
      <c r="Z854" s="2">
        <v>39384</v>
      </c>
      <c r="AA854">
        <v>127.24609375</v>
      </c>
      <c r="AB854" s="22">
        <f>_xll.BDH(AB$3&amp;" Govt",$A$8,Z854,Z854)</f>
        <v>1.1948300000000001</v>
      </c>
      <c r="AC854">
        <f t="shared" si="315"/>
        <v>106.49723705464375</v>
      </c>
      <c r="AD854" s="2">
        <v>40021</v>
      </c>
      <c r="AE854">
        <v>111.6953125</v>
      </c>
      <c r="AF854" s="22">
        <f>_xll.BDH(AF$3&amp;" Govt",$A$8,AD854,AD854)</f>
        <v>1.0769299999999999</v>
      </c>
      <c r="AG854">
        <f t="shared" si="316"/>
        <v>103.71640914451265</v>
      </c>
      <c r="AH854" s="2">
        <v>39384</v>
      </c>
      <c r="AI854">
        <v>125.6875</v>
      </c>
      <c r="AJ854" s="22">
        <f>_xll.BDH(AJ$3&amp;" Govt",$A$8,AH854,AH854)</f>
        <v>1.1711499999999999</v>
      </c>
      <c r="AK854">
        <f t="shared" si="317"/>
        <v>107.31972847201469</v>
      </c>
      <c r="AN854" s="22"/>
      <c r="AP854" s="2">
        <v>39384</v>
      </c>
      <c r="AQ854">
        <v>122.9296875</v>
      </c>
      <c r="AR854" s="22">
        <f>_xll.BDH(AR$3&amp;" Govt",$A$8,AP854,AP854)</f>
        <v>1.1565799999999999</v>
      </c>
      <c r="AS854">
        <f t="shared" si="318"/>
        <v>106.28723261685315</v>
      </c>
      <c r="AV854" s="22"/>
      <c r="AX854" s="2">
        <v>39384</v>
      </c>
      <c r="AY854">
        <v>113.921875</v>
      </c>
      <c r="AZ854" s="22">
        <f>_xll.BDH(AZ$3&amp;" Govt",$A$8,AX854,AX854)</f>
        <v>1.13225</v>
      </c>
      <c r="BA854">
        <f t="shared" si="319"/>
        <v>100.6154780304703</v>
      </c>
      <c r="BB854" s="2">
        <v>39384</v>
      </c>
      <c r="BC854">
        <v>113.52734375</v>
      </c>
      <c r="BD854" s="22">
        <f>_xll.BDH(BD$3&amp;" Govt",$A$8,BB854,BB854)</f>
        <v>1.1254500000000001</v>
      </c>
      <c r="BE854">
        <f t="shared" si="320"/>
        <v>100.87284530632191</v>
      </c>
      <c r="BH854" s="22"/>
      <c r="BJ854" s="2">
        <v>39384</v>
      </c>
      <c r="BK854">
        <v>111.37109375</v>
      </c>
      <c r="BL854" s="22">
        <f>_xll.BDH(BL$3&amp;" Govt",$A$8,BJ854,BJ854)</f>
        <v>1.1032200000000001</v>
      </c>
      <c r="BM854">
        <f t="shared" si="321"/>
        <v>100.95093793622304</v>
      </c>
      <c r="BN854" s="2">
        <v>39559</v>
      </c>
      <c r="BO854">
        <v>115.4609375</v>
      </c>
      <c r="BP854" s="22">
        <f>_xll.BDH(BP$3&amp;" Govt",$A$8,BN854,BN854)</f>
        <v>1.1075900000000001</v>
      </c>
      <c r="BQ854">
        <f t="shared" si="322"/>
        <v>104.24519677859135</v>
      </c>
      <c r="BR854" s="2">
        <v>39738</v>
      </c>
      <c r="BS854">
        <v>105.61328125</v>
      </c>
      <c r="BT854" s="22">
        <f>_xll.BDH(BT$3&amp;" Govt",$A$8,BR854,BR854)</f>
        <v>1.12853</v>
      </c>
      <c r="BU854">
        <f t="shared" si="323"/>
        <v>93.584823841634687</v>
      </c>
      <c r="BV854" s="2">
        <v>39918</v>
      </c>
      <c r="BW854">
        <v>111.11328125</v>
      </c>
      <c r="BX854" s="22">
        <f>_xll.BDH(BX$3&amp;" Govt",$A$8,BV854,BV854)</f>
        <v>1.0662799999999999</v>
      </c>
      <c r="BY854">
        <f t="shared" si="324"/>
        <v>104.20647601943206</v>
      </c>
      <c r="BZ854" s="2">
        <v>40100</v>
      </c>
      <c r="CA854">
        <v>115.78125</v>
      </c>
      <c r="CB854" s="22">
        <f>_xll.BDH(CB$3&amp;" Govt",$A$8,BZ854,BZ854)</f>
        <v>1.06735</v>
      </c>
      <c r="CC854">
        <f t="shared" si="325"/>
        <v>108.47542980278259</v>
      </c>
      <c r="CF854" s="22"/>
      <c r="CJ854" s="22"/>
      <c r="CN854" s="22"/>
      <c r="CR854" s="22"/>
      <c r="CV854" s="22"/>
      <c r="CZ854" s="22"/>
      <c r="DB854" s="2">
        <v>39387</v>
      </c>
      <c r="DC854">
        <v>114.90625</v>
      </c>
      <c r="DD854" s="22">
        <f>_xll.BDH(DD$3&amp;" Govt",$A$8,DB854,DB854)</f>
        <v>1.10303</v>
      </c>
      <c r="DE854">
        <f t="shared" si="326"/>
        <v>104.17327724540584</v>
      </c>
      <c r="DF854" s="2">
        <v>39930</v>
      </c>
      <c r="DG854">
        <v>103.859375</v>
      </c>
      <c r="DH854" s="22">
        <f>_xll.BDH(DH$3&amp;" Govt",$A$8,DF854,DF854)</f>
        <v>1.0684</v>
      </c>
      <c r="DI854">
        <f t="shared" si="327"/>
        <v>97.210197491576182</v>
      </c>
      <c r="DL854" s="22"/>
      <c r="DP854" s="22"/>
    </row>
    <row r="855" spans="4:120" x14ac:dyDescent="0.25">
      <c r="D855" s="2"/>
      <c r="H855" s="22"/>
      <c r="I855" s="14"/>
      <c r="J855" s="2">
        <v>39385</v>
      </c>
      <c r="K855">
        <v>130.4765625</v>
      </c>
      <c r="L855" s="22">
        <f>_xll.BDH(L$3&amp;" Govt",$A$8,J855,J855)</f>
        <v>1.2871299999999999</v>
      </c>
      <c r="M855">
        <f t="shared" si="311"/>
        <v>101.37015103369512</v>
      </c>
      <c r="N855" s="2">
        <v>39385</v>
      </c>
      <c r="O855">
        <v>131.67578125</v>
      </c>
      <c r="P855" s="22">
        <f>_xll.BDH(P$3&amp;" Govt",$A$8,N855,N855)</f>
        <v>1.2679400000000001</v>
      </c>
      <c r="Q855">
        <f t="shared" si="312"/>
        <v>103.85016739751092</v>
      </c>
      <c r="R855" s="2">
        <v>39385</v>
      </c>
      <c r="S855">
        <v>132.04296875</v>
      </c>
      <c r="T855" s="22">
        <f>_xll.BDH(T$3&amp;" Govt",$A$8,R855,R855)</f>
        <v>1.23594</v>
      </c>
      <c r="U855">
        <f t="shared" si="313"/>
        <v>106.83606708254446</v>
      </c>
      <c r="V855" s="2">
        <v>39482</v>
      </c>
      <c r="W855">
        <v>112.49609375</v>
      </c>
      <c r="X855" s="22">
        <f>_xll.BDH(X$3&amp;" Govt",$A$8,V855,V855)</f>
        <v>1.1093599999999999</v>
      </c>
      <c r="Y855">
        <f t="shared" si="314"/>
        <v>101.40630070491095</v>
      </c>
      <c r="Z855" s="2">
        <v>39385</v>
      </c>
      <c r="AA855">
        <v>127.171875</v>
      </c>
      <c r="AB855" s="22">
        <f>_xll.BDH(AB$3&amp;" Govt",$A$8,Z855,Z855)</f>
        <v>1.19476</v>
      </c>
      <c r="AC855">
        <f t="shared" si="315"/>
        <v>106.4413564230473</v>
      </c>
      <c r="AD855" s="2">
        <v>40022</v>
      </c>
      <c r="AE855">
        <v>111.54296875</v>
      </c>
      <c r="AF855" s="22">
        <f>_xll.BDH(AF$3&amp;" Govt",$A$8,AD855,AD855)</f>
        <v>1.0770299999999999</v>
      </c>
      <c r="AG855">
        <f t="shared" si="316"/>
        <v>103.56533128139421</v>
      </c>
      <c r="AH855" s="2">
        <v>39385</v>
      </c>
      <c r="AI855">
        <v>125.6171875</v>
      </c>
      <c r="AJ855" s="22">
        <f>_xll.BDH(AJ$3&amp;" Govt",$A$8,AH855,AH855)</f>
        <v>1.1710799999999999</v>
      </c>
      <c r="AK855">
        <f t="shared" si="317"/>
        <v>107.26610265737611</v>
      </c>
      <c r="AN855" s="22"/>
      <c r="AP855" s="2">
        <v>39385</v>
      </c>
      <c r="AQ855">
        <v>122.84375</v>
      </c>
      <c r="AR855" s="22">
        <f>_xll.BDH(AR$3&amp;" Govt",$A$8,AP855,AP855)</f>
        <v>1.15652</v>
      </c>
      <c r="AS855">
        <f t="shared" si="318"/>
        <v>106.21843980216512</v>
      </c>
      <c r="AV855" s="22"/>
      <c r="AX855" s="2">
        <v>39385</v>
      </c>
      <c r="AY855">
        <v>113.83203125</v>
      </c>
      <c r="AZ855" s="22">
        <f>_xll.BDH(AZ$3&amp;" Govt",$A$8,AX855,AX855)</f>
        <v>1.13218</v>
      </c>
      <c r="BA855">
        <f t="shared" si="319"/>
        <v>100.54234419438606</v>
      </c>
      <c r="BB855" s="2">
        <v>39385</v>
      </c>
      <c r="BC855">
        <v>113.4375</v>
      </c>
      <c r="BD855" s="22">
        <f>_xll.BDH(BD$3&amp;" Govt",$A$8,BB855,BB855)</f>
        <v>1.12538</v>
      </c>
      <c r="BE855">
        <f t="shared" si="320"/>
        <v>100.79928557465034</v>
      </c>
      <c r="BH855" s="22"/>
      <c r="BJ855" s="2">
        <v>39385</v>
      </c>
      <c r="BK855">
        <v>111.28515625</v>
      </c>
      <c r="BL855" s="22">
        <f>_xll.BDH(BL$3&amp;" Govt",$A$8,BJ855,BJ855)</f>
        <v>1.1031599999999999</v>
      </c>
      <c r="BM855">
        <f t="shared" si="321"/>
        <v>100.87852736683709</v>
      </c>
      <c r="BN855" s="2">
        <v>39560</v>
      </c>
      <c r="BO855">
        <v>115.7890625</v>
      </c>
      <c r="BP855" s="22">
        <f>_xll.BDH(BP$3&amp;" Govt",$A$8,BN855,BN855)</f>
        <v>1.1076999999999999</v>
      </c>
      <c r="BQ855">
        <f t="shared" si="322"/>
        <v>104.53106662453735</v>
      </c>
      <c r="BR855" s="2">
        <v>39741</v>
      </c>
      <c r="BS855">
        <v>106.2890625</v>
      </c>
      <c r="BT855" s="22">
        <f>_xll.BDH(BT$3&amp;" Govt",$A$8,BR855,BR855)</f>
        <v>1.1280999999999999</v>
      </c>
      <c r="BU855">
        <f t="shared" si="323"/>
        <v>94.219539491179873</v>
      </c>
      <c r="BV855" s="2">
        <v>39919</v>
      </c>
      <c r="BW855">
        <v>110.421875</v>
      </c>
      <c r="BX855" s="22">
        <f>_xll.BDH(BX$3&amp;" Govt",$A$8,BV855,BV855)</f>
        <v>1.06646</v>
      </c>
      <c r="BY855">
        <f t="shared" si="324"/>
        <v>103.54056879770457</v>
      </c>
      <c r="BZ855" s="2">
        <v>40101</v>
      </c>
      <c r="CA855">
        <v>115.83203125</v>
      </c>
      <c r="CB855" s="22">
        <f>_xll.BDH(CB$3&amp;" Govt",$A$8,BZ855,BZ855)</f>
        <v>1.0674300000000001</v>
      </c>
      <c r="CC855">
        <f t="shared" si="325"/>
        <v>108.51487334064059</v>
      </c>
      <c r="CF855" s="22"/>
      <c r="CJ855" s="22"/>
      <c r="CN855" s="22"/>
      <c r="CR855" s="22"/>
      <c r="CV855" s="22"/>
      <c r="CZ855" s="22"/>
      <c r="DB855" s="2">
        <v>39388</v>
      </c>
      <c r="DC855">
        <v>115.75</v>
      </c>
      <c r="DD855" s="22">
        <f>_xll.BDH(DD$3&amp;" Govt",$A$8,DB855,DB855)</f>
        <v>1.1031299999999999</v>
      </c>
      <c r="DE855">
        <f t="shared" si="326"/>
        <v>104.92870287273486</v>
      </c>
      <c r="DF855" s="2">
        <v>39931</v>
      </c>
      <c r="DG855">
        <v>102.99609375</v>
      </c>
      <c r="DH855" s="22">
        <f>_xll.BDH(DH$3&amp;" Govt",$A$8,DF855,DF855)</f>
        <v>1.06857</v>
      </c>
      <c r="DI855">
        <f t="shared" si="327"/>
        <v>96.386847609421935</v>
      </c>
      <c r="DL855" s="22"/>
      <c r="DP855" s="22"/>
    </row>
    <row r="856" spans="4:120" x14ac:dyDescent="0.25">
      <c r="D856" s="2"/>
      <c r="H856" s="22"/>
      <c r="I856" s="14"/>
      <c r="J856" s="2">
        <v>39386</v>
      </c>
      <c r="K856">
        <v>130.5625</v>
      </c>
      <c r="L856" s="22">
        <f>_xll.BDH(L$3&amp;" Govt",$A$8,J856,J856)</f>
        <v>1.28705</v>
      </c>
      <c r="M856">
        <f t="shared" si="311"/>
        <v>101.44322287401421</v>
      </c>
      <c r="N856" s="2">
        <v>39386</v>
      </c>
      <c r="O856">
        <v>131.62109375</v>
      </c>
      <c r="P856" s="22">
        <f>_xll.BDH(P$3&amp;" Govt",$A$8,N856,N856)</f>
        <v>1.26786</v>
      </c>
      <c r="Q856">
        <f t="shared" si="312"/>
        <v>103.81358647642485</v>
      </c>
      <c r="R856" s="2">
        <v>39386</v>
      </c>
      <c r="S856">
        <v>131.9140625</v>
      </c>
      <c r="T856" s="22">
        <f>_xll.BDH(T$3&amp;" Govt",$A$8,R856,R856)</f>
        <v>1.23587</v>
      </c>
      <c r="U856">
        <f t="shared" si="313"/>
        <v>106.73781425230808</v>
      </c>
      <c r="V856" s="2">
        <v>39483</v>
      </c>
      <c r="W856">
        <v>112.6875</v>
      </c>
      <c r="X856" s="22">
        <f>_xll.BDH(X$3&amp;" Govt",$A$8,V856,V856)</f>
        <v>1.1093299999999999</v>
      </c>
      <c r="Y856">
        <f t="shared" si="314"/>
        <v>101.58158528120578</v>
      </c>
      <c r="Z856" s="2">
        <v>39386</v>
      </c>
      <c r="AA856">
        <v>126.91796875</v>
      </c>
      <c r="AB856" s="22">
        <f>_xll.BDH(AB$3&amp;" Govt",$A$8,Z856,Z856)</f>
        <v>1.19469</v>
      </c>
      <c r="AC856">
        <f t="shared" si="315"/>
        <v>106.23506411705128</v>
      </c>
      <c r="AD856" s="2">
        <v>40023</v>
      </c>
      <c r="AE856">
        <v>111.52734375</v>
      </c>
      <c r="AF856" s="22">
        <f>_xll.BDH(AF$3&amp;" Govt",$A$8,AD856,AD856)</f>
        <v>1.0771299999999999</v>
      </c>
      <c r="AG856">
        <f t="shared" si="316"/>
        <v>103.54121020675314</v>
      </c>
      <c r="AH856" s="2">
        <v>39386</v>
      </c>
      <c r="AI856">
        <v>125.30859375</v>
      </c>
      <c r="AJ856" s="22">
        <f>_xll.BDH(AJ$3&amp;" Govt",$A$8,AH856,AH856)</f>
        <v>1.1710099999999999</v>
      </c>
      <c r="AK856">
        <f t="shared" si="317"/>
        <v>107.00898690019727</v>
      </c>
      <c r="AN856" s="22"/>
      <c r="AP856" s="2">
        <v>39386</v>
      </c>
      <c r="AQ856">
        <v>122.5</v>
      </c>
      <c r="AR856" s="22">
        <f>_xll.BDH(AR$3&amp;" Govt",$A$8,AP856,AP856)</f>
        <v>1.15645</v>
      </c>
      <c r="AS856">
        <f t="shared" si="318"/>
        <v>105.92762333001859</v>
      </c>
      <c r="AV856" s="22"/>
      <c r="AX856" s="2">
        <v>39386</v>
      </c>
      <c r="AY856">
        <v>113.4453125</v>
      </c>
      <c r="AZ856" s="22">
        <f>_xll.BDH(AZ$3&amp;" Govt",$A$8,AX856,AX856)</f>
        <v>1.1321099999999999</v>
      </c>
      <c r="BA856">
        <f t="shared" si="319"/>
        <v>100.20696972908993</v>
      </c>
      <c r="BB856" s="2">
        <v>39386</v>
      </c>
      <c r="BC856">
        <v>113.015625</v>
      </c>
      <c r="BD856" s="22">
        <f>_xll.BDH(BD$3&amp;" Govt",$A$8,BB856,BB856)</f>
        <v>1.1253199999999999</v>
      </c>
      <c r="BE856">
        <f t="shared" si="320"/>
        <v>100.42976664415457</v>
      </c>
      <c r="BH856" s="22"/>
      <c r="BJ856" s="2">
        <v>39386</v>
      </c>
      <c r="BK856">
        <v>110.87109375</v>
      </c>
      <c r="BL856" s="22">
        <f>_xll.BDH(BL$3&amp;" Govt",$A$8,BJ856,BJ856)</f>
        <v>1.1030899999999999</v>
      </c>
      <c r="BM856">
        <f t="shared" si="321"/>
        <v>100.50956290964473</v>
      </c>
      <c r="BN856" s="2">
        <v>39561</v>
      </c>
      <c r="BO856">
        <v>115.40625</v>
      </c>
      <c r="BP856" s="22">
        <f>_xll.BDH(BP$3&amp;" Govt",$A$8,BN856,BN856)</f>
        <v>1.1078000000000001</v>
      </c>
      <c r="BQ856">
        <f t="shared" si="322"/>
        <v>104.17606968766924</v>
      </c>
      <c r="BR856" s="2">
        <v>39742</v>
      </c>
      <c r="BS856">
        <v>107.67578125</v>
      </c>
      <c r="BT856" s="22">
        <f>_xll.BDH(BT$3&amp;" Govt",$A$8,BR856,BR856)</f>
        <v>1.12795</v>
      </c>
      <c r="BU856">
        <f t="shared" si="323"/>
        <v>95.461484329979172</v>
      </c>
      <c r="BV856" s="2">
        <v>39920</v>
      </c>
      <c r="BW856">
        <v>109.79296875</v>
      </c>
      <c r="BX856" s="22">
        <f>_xll.BDH(BX$3&amp;" Govt",$A$8,BV856,BV856)</f>
        <v>1.06664</v>
      </c>
      <c r="BY856">
        <f t="shared" si="324"/>
        <v>102.9334815401635</v>
      </c>
      <c r="BZ856" s="2">
        <v>40102</v>
      </c>
      <c r="CA856">
        <v>116.078125</v>
      </c>
      <c r="CB856" s="22">
        <f>_xll.BDH(CB$3&amp;" Govt",$A$8,BZ856,BZ856)</f>
        <v>1.06751</v>
      </c>
      <c r="CC856">
        <f t="shared" si="325"/>
        <v>108.73727178199736</v>
      </c>
      <c r="CF856" s="22"/>
      <c r="CJ856" s="22"/>
      <c r="CN856" s="22"/>
      <c r="CR856" s="22"/>
      <c r="CV856" s="22"/>
      <c r="CZ856" s="22"/>
      <c r="DB856" s="2">
        <v>39391</v>
      </c>
      <c r="DC856">
        <v>115.75</v>
      </c>
      <c r="DD856" s="22">
        <f>_xll.BDH(DD$3&amp;" Govt",$A$8,DB856,DB856)</f>
        <v>1.1034299999999999</v>
      </c>
      <c r="DE856">
        <f t="shared" si="326"/>
        <v>104.90017490914694</v>
      </c>
      <c r="DF856" s="2">
        <v>39932</v>
      </c>
      <c r="DG856">
        <v>102.13671875</v>
      </c>
      <c r="DH856" s="22">
        <f>_xll.BDH(DH$3&amp;" Govt",$A$8,DF856,DF856)</f>
        <v>1.0687500000000001</v>
      </c>
      <c r="DI856">
        <f t="shared" si="327"/>
        <v>95.566520467836256</v>
      </c>
      <c r="DL856" s="22"/>
      <c r="DP856" s="22"/>
    </row>
    <row r="857" spans="4:120" x14ac:dyDescent="0.25">
      <c r="D857" s="2"/>
      <c r="H857" s="22"/>
      <c r="I857" s="14"/>
      <c r="J857" s="2">
        <v>39387</v>
      </c>
      <c r="K857">
        <v>130.625</v>
      </c>
      <c r="L857" s="22">
        <f>_xll.BDH(L$3&amp;" Govt",$A$8,J857,J857)</f>
        <v>1.2869699999999999</v>
      </c>
      <c r="M857">
        <f t="shared" si="311"/>
        <v>101.4980924186267</v>
      </c>
      <c r="N857" s="2">
        <v>39387</v>
      </c>
      <c r="O857">
        <v>131.96484375</v>
      </c>
      <c r="P857" s="22">
        <f>_xll.BDH(P$3&amp;" Govt",$A$8,N857,N857)</f>
        <v>1.26779</v>
      </c>
      <c r="Q857">
        <f t="shared" si="312"/>
        <v>104.09045957926786</v>
      </c>
      <c r="R857" s="2">
        <v>39387</v>
      </c>
      <c r="S857">
        <v>132.48046875</v>
      </c>
      <c r="T857" s="22">
        <f>_xll.BDH(T$3&amp;" Govt",$A$8,R857,R857)</f>
        <v>1.2358</v>
      </c>
      <c r="U857">
        <f t="shared" si="313"/>
        <v>107.20219189998382</v>
      </c>
      <c r="V857" s="2">
        <v>39484</v>
      </c>
      <c r="W857">
        <v>112.65234375</v>
      </c>
      <c r="X857" s="22">
        <f>_xll.BDH(X$3&amp;" Govt",$A$8,V857,V857)</f>
        <v>1.10931</v>
      </c>
      <c r="Y857">
        <f t="shared" si="314"/>
        <v>101.55172472077237</v>
      </c>
      <c r="Z857" s="2">
        <v>39387</v>
      </c>
      <c r="AA857">
        <v>127.609375</v>
      </c>
      <c r="AB857" s="22">
        <f>_xll.BDH(AB$3&amp;" Govt",$A$8,Z857,Z857)</f>
        <v>1.19462</v>
      </c>
      <c r="AC857">
        <f t="shared" si="315"/>
        <v>106.82005574994558</v>
      </c>
      <c r="AD857" s="2">
        <v>40024</v>
      </c>
      <c r="AE857">
        <v>111.62890625</v>
      </c>
      <c r="AF857" s="22">
        <f>_xll.BDH(AF$3&amp;" Govt",$A$8,AD857,AD857)</f>
        <v>1.0772299999999999</v>
      </c>
      <c r="AG857">
        <f t="shared" si="316"/>
        <v>103.62587957075091</v>
      </c>
      <c r="AH857" s="2">
        <v>39387</v>
      </c>
      <c r="AI857">
        <v>126.13671875</v>
      </c>
      <c r="AJ857" s="22">
        <f>_xll.BDH(AJ$3&amp;" Govt",$A$8,AH857,AH857)</f>
        <v>1.1709400000000001</v>
      </c>
      <c r="AK857">
        <f t="shared" si="317"/>
        <v>107.72261495038174</v>
      </c>
      <c r="AN857" s="22"/>
      <c r="AP857" s="2">
        <v>39387</v>
      </c>
      <c r="AQ857">
        <v>123.390625</v>
      </c>
      <c r="AR857" s="22">
        <f>_xll.BDH(AR$3&amp;" Govt",$A$8,AP857,AP857)</f>
        <v>1.15638</v>
      </c>
      <c r="AS857">
        <f t="shared" si="318"/>
        <v>106.70421920130062</v>
      </c>
      <c r="AV857" s="22"/>
      <c r="AX857" s="2">
        <v>39387</v>
      </c>
      <c r="AY857">
        <v>114.36328125</v>
      </c>
      <c r="AZ857" s="22">
        <f>_xll.BDH(AZ$3&amp;" Govt",$A$8,AX857,AX857)</f>
        <v>1.13205</v>
      </c>
      <c r="BA857">
        <f t="shared" si="319"/>
        <v>101.02317145885783</v>
      </c>
      <c r="BB857" s="2">
        <v>39387</v>
      </c>
      <c r="BC857">
        <v>114.03515625</v>
      </c>
      <c r="BD857" s="22">
        <f>_xll.BDH(BD$3&amp;" Govt",$A$8,BB857,BB857)</f>
        <v>1.1252500000000001</v>
      </c>
      <c r="BE857">
        <f t="shared" si="320"/>
        <v>101.34206287491668</v>
      </c>
      <c r="BH857" s="22"/>
      <c r="BJ857" s="2">
        <v>39387</v>
      </c>
      <c r="BK857">
        <v>111.8671875</v>
      </c>
      <c r="BL857" s="22">
        <f>_xll.BDH(BL$3&amp;" Govt",$A$8,BJ857,BJ857)</f>
        <v>1.10303</v>
      </c>
      <c r="BM857">
        <f t="shared" si="321"/>
        <v>101.41808246375892</v>
      </c>
      <c r="BN857" s="2">
        <v>39562</v>
      </c>
      <c r="BO857">
        <v>114.57421875</v>
      </c>
      <c r="BP857" s="22">
        <f>_xll.BDH(BP$3&amp;" Govt",$A$8,BN857,BN857)</f>
        <v>1.10791</v>
      </c>
      <c r="BQ857">
        <f t="shared" si="322"/>
        <v>103.41473472574488</v>
      </c>
      <c r="BR857" s="2">
        <v>39743</v>
      </c>
      <c r="BS857">
        <v>108</v>
      </c>
      <c r="BT857" s="22">
        <f>_xll.BDH(BT$3&amp;" Govt",$A$8,BR857,BR857)</f>
        <v>1.12781</v>
      </c>
      <c r="BU857">
        <f t="shared" si="323"/>
        <v>95.760810774864566</v>
      </c>
      <c r="BV857" s="2">
        <v>39923</v>
      </c>
      <c r="BW857">
        <v>109.8359375</v>
      </c>
      <c r="BX857" s="22">
        <f>_xll.BDH(BX$3&amp;" Govt",$A$8,BV857,BV857)</f>
        <v>1.0671599999999999</v>
      </c>
      <c r="BY857">
        <f t="shared" si="324"/>
        <v>102.92358924622363</v>
      </c>
      <c r="BZ857" s="2">
        <v>40105</v>
      </c>
      <c r="CA857">
        <v>116.7109375</v>
      </c>
      <c r="CB857" s="22">
        <f>_xll.BDH(CB$3&amp;" Govt",$A$8,BZ857,BZ857)</f>
        <v>1.0677399999999999</v>
      </c>
      <c r="CC857">
        <f t="shared" si="325"/>
        <v>109.30651422630979</v>
      </c>
      <c r="CF857" s="22"/>
      <c r="CJ857" s="22"/>
      <c r="CN857" s="22"/>
      <c r="CR857" s="22"/>
      <c r="CV857" s="22"/>
      <c r="CZ857" s="22"/>
      <c r="DB857" s="2">
        <v>39392</v>
      </c>
      <c r="DC857">
        <v>115.51171875</v>
      </c>
      <c r="DD857" s="22">
        <f>_xll.BDH(DD$3&amp;" Govt",$A$8,DB857,DB857)</f>
        <v>1.1035299999999999</v>
      </c>
      <c r="DE857">
        <f t="shared" si="326"/>
        <v>104.67474264406043</v>
      </c>
      <c r="DF857" s="2">
        <v>39933</v>
      </c>
      <c r="DG857">
        <v>100.48828125</v>
      </c>
      <c r="DH857" s="22">
        <f>_xll.BDH(DH$3&amp;" Govt",$A$8,DF857,DF857)</f>
        <v>1.0689299999999999</v>
      </c>
      <c r="DI857">
        <f t="shared" si="327"/>
        <v>94.008289831887964</v>
      </c>
      <c r="DL857" s="22"/>
      <c r="DP857" s="22"/>
    </row>
    <row r="858" spans="4:120" x14ac:dyDescent="0.25">
      <c r="D858" s="2"/>
      <c r="H858" s="22"/>
      <c r="I858" s="14"/>
      <c r="J858" s="2">
        <v>39388</v>
      </c>
      <c r="K858">
        <v>130.76171875</v>
      </c>
      <c r="L858" s="22">
        <f>_xll.BDH(L$3&amp;" Govt",$A$8,J858,J858)</f>
        <v>1.2870900000000001</v>
      </c>
      <c r="M858">
        <f t="shared" si="311"/>
        <v>101.59485253556471</v>
      </c>
      <c r="N858" s="2">
        <v>39388</v>
      </c>
      <c r="O858">
        <v>132.35546875</v>
      </c>
      <c r="P858" s="22">
        <f>_xll.BDH(P$3&amp;" Govt",$A$8,N858,N858)</f>
        <v>1.2679</v>
      </c>
      <c r="Q858">
        <f t="shared" si="312"/>
        <v>104.38951711491443</v>
      </c>
      <c r="R858" s="2">
        <v>39388</v>
      </c>
      <c r="S858">
        <v>133.08203125</v>
      </c>
      <c r="T858" s="22">
        <f>_xll.BDH(T$3&amp;" Govt",$A$8,R858,R858)</f>
        <v>1.2359100000000001</v>
      </c>
      <c r="U858">
        <f t="shared" si="313"/>
        <v>107.67938705083704</v>
      </c>
      <c r="V858" s="2">
        <v>39485</v>
      </c>
      <c r="W858">
        <v>112.56640625</v>
      </c>
      <c r="X858" s="22">
        <f>_xll.BDH(X$3&amp;" Govt",$A$8,V858,V858)</f>
        <v>1.10928</v>
      </c>
      <c r="Y858">
        <f t="shared" si="314"/>
        <v>101.47699972053944</v>
      </c>
      <c r="Z858" s="2">
        <v>39388</v>
      </c>
      <c r="AA858">
        <v>128.22265625</v>
      </c>
      <c r="AB858" s="22">
        <f>_xll.BDH(AB$3&amp;" Govt",$A$8,Z858,Z858)</f>
        <v>1.19472</v>
      </c>
      <c r="AC858">
        <f t="shared" si="315"/>
        <v>107.32444108242936</v>
      </c>
      <c r="AD858" s="2">
        <v>40025</v>
      </c>
      <c r="AE858">
        <v>111.7578125</v>
      </c>
      <c r="AF858" s="22">
        <f>_xll.BDH(AF$3&amp;" Govt",$A$8,AD858,AD858)</f>
        <v>1.0773299999999999</v>
      </c>
      <c r="AG858">
        <f t="shared" si="316"/>
        <v>103.73591425097231</v>
      </c>
      <c r="AH858" s="2">
        <v>39388</v>
      </c>
      <c r="AI858">
        <v>126.76953125</v>
      </c>
      <c r="AJ858" s="22">
        <f>_xll.BDH(AJ$3&amp;" Govt",$A$8,AH858,AH858)</f>
        <v>1.1710499999999999</v>
      </c>
      <c r="AK858">
        <f t="shared" si="317"/>
        <v>108.25287669185774</v>
      </c>
      <c r="AN858" s="22"/>
      <c r="AP858" s="2">
        <v>39388</v>
      </c>
      <c r="AQ858">
        <v>124.0859375</v>
      </c>
      <c r="AR858" s="22">
        <f>_xll.BDH(AR$3&amp;" Govt",$A$8,AP858,AP858)</f>
        <v>1.15649</v>
      </c>
      <c r="AS858">
        <f t="shared" si="318"/>
        <v>107.29529654385252</v>
      </c>
      <c r="AV858" s="22"/>
      <c r="AX858" s="2">
        <v>39388</v>
      </c>
      <c r="AY858">
        <v>115.01171875</v>
      </c>
      <c r="AZ858" s="22">
        <f>_xll.BDH(AZ$3&amp;" Govt",$A$8,AX858,AX858)</f>
        <v>1.13215</v>
      </c>
      <c r="BA858">
        <f t="shared" si="319"/>
        <v>101.5869970851919</v>
      </c>
      <c r="BB858" s="2">
        <v>39388</v>
      </c>
      <c r="BC858">
        <v>114.6640625</v>
      </c>
      <c r="BD858" s="22">
        <f>_xll.BDH(BD$3&amp;" Govt",$A$8,BB858,BB858)</f>
        <v>1.1253500000000001</v>
      </c>
      <c r="BE858">
        <f t="shared" si="320"/>
        <v>101.89191140534055</v>
      </c>
      <c r="BH858" s="22"/>
      <c r="BJ858" s="2">
        <v>39388</v>
      </c>
      <c r="BK858">
        <v>112.50390625</v>
      </c>
      <c r="BL858" s="22">
        <f>_xll.BDH(BL$3&amp;" Govt",$A$8,BJ858,BJ858)</f>
        <v>1.1031299999999999</v>
      </c>
      <c r="BM858">
        <f t="shared" si="321"/>
        <v>101.98608164948828</v>
      </c>
      <c r="BN858" s="2">
        <v>39563</v>
      </c>
      <c r="BO858">
        <v>114.36328125</v>
      </c>
      <c r="BP858" s="22">
        <f>_xll.BDH(BP$3&amp;" Govt",$A$8,BN858,BN858)</f>
        <v>1.10802</v>
      </c>
      <c r="BQ858">
        <f t="shared" si="322"/>
        <v>103.2140947365571</v>
      </c>
      <c r="BR858" s="2">
        <v>39744</v>
      </c>
      <c r="BS858">
        <v>106.08984375</v>
      </c>
      <c r="BT858" s="22">
        <f>_xll.BDH(BT$3&amp;" Govt",$A$8,BR858,BR858)</f>
        <v>1.1276600000000001</v>
      </c>
      <c r="BU858">
        <f t="shared" si="323"/>
        <v>94.079637257684041</v>
      </c>
      <c r="BV858" s="2">
        <v>39924</v>
      </c>
      <c r="BW858">
        <v>109.44140625</v>
      </c>
      <c r="BX858" s="22">
        <f>_xll.BDH(BX$3&amp;" Govt",$A$8,BV858,BV858)</f>
        <v>1.06734</v>
      </c>
      <c r="BY858">
        <f t="shared" si="324"/>
        <v>102.53659213558942</v>
      </c>
      <c r="BZ858" s="2">
        <v>40106</v>
      </c>
      <c r="CA858">
        <v>116.77734375</v>
      </c>
      <c r="CB858" s="22">
        <f>_xll.BDH(CB$3&amp;" Govt",$A$8,BZ858,BZ858)</f>
        <v>1.06782</v>
      </c>
      <c r="CC858">
        <f t="shared" si="325"/>
        <v>109.36051371017588</v>
      </c>
      <c r="CF858" s="22"/>
      <c r="CJ858" s="22"/>
      <c r="CN858" s="22"/>
      <c r="CR858" s="22"/>
      <c r="CV858" s="22"/>
      <c r="CZ858" s="22"/>
      <c r="DB858" s="2">
        <v>39393</v>
      </c>
      <c r="DC858">
        <v>115.52734375</v>
      </c>
      <c r="DD858" s="22">
        <f>_xll.BDH(DD$3&amp;" Govt",$A$8,DB858,DB858)</f>
        <v>1.1036299999999999</v>
      </c>
      <c r="DE858">
        <f t="shared" si="326"/>
        <v>104.67941588213442</v>
      </c>
      <c r="DF858" s="2">
        <v>39934</v>
      </c>
      <c r="DG858">
        <v>99.7109375</v>
      </c>
      <c r="DH858" s="22">
        <f>_xll.BDH(DH$3&amp;" Govt",$A$8,DF858,DF858)</f>
        <v>1.0690999999999999</v>
      </c>
      <c r="DI858">
        <f t="shared" si="327"/>
        <v>93.266240295575727</v>
      </c>
      <c r="DL858" s="22"/>
      <c r="DP858" s="22"/>
    </row>
    <row r="859" spans="4:120" x14ac:dyDescent="0.25">
      <c r="D859" s="2"/>
      <c r="H859" s="22"/>
      <c r="I859" s="14"/>
      <c r="J859" s="2">
        <v>39391</v>
      </c>
      <c r="K859">
        <v>130.765625</v>
      </c>
      <c r="L859" s="22">
        <f>_xll.BDH(L$3&amp;" Govt",$A$8,J859,J859)</f>
        <v>1.28745</v>
      </c>
      <c r="M859">
        <f t="shared" si="311"/>
        <v>101.56947842634665</v>
      </c>
      <c r="N859" s="2">
        <v>39391</v>
      </c>
      <c r="O859">
        <v>132.3828125</v>
      </c>
      <c r="P859" s="22">
        <f>_xll.BDH(P$3&amp;" Govt",$A$8,N859,N859)</f>
        <v>1.2682500000000001</v>
      </c>
      <c r="Q859">
        <f t="shared" si="312"/>
        <v>104.38226887443327</v>
      </c>
      <c r="R859" s="2">
        <v>39391</v>
      </c>
      <c r="S859">
        <v>133.01171875</v>
      </c>
      <c r="T859" s="22">
        <f>_xll.BDH(T$3&amp;" Govt",$A$8,R859,R859)</f>
        <v>1.2362500000000001</v>
      </c>
      <c r="U859">
        <f t="shared" si="313"/>
        <v>107.59289686552073</v>
      </c>
      <c r="V859" s="2">
        <v>39486</v>
      </c>
      <c r="W859">
        <v>112.8984375</v>
      </c>
      <c r="X859" s="22">
        <f>_xll.BDH(X$3&amp;" Govt",$A$8,V859,V859)</f>
        <v>1.1092500000000001</v>
      </c>
      <c r="Y859">
        <f t="shared" si="314"/>
        <v>101.77907369844489</v>
      </c>
      <c r="Z859" s="2">
        <v>39391</v>
      </c>
      <c r="AA859">
        <v>128.28125</v>
      </c>
      <c r="AB859" s="22">
        <f>_xll.BDH(AB$3&amp;" Govt",$A$8,Z859,Z859)</f>
        <v>1.1950499999999999</v>
      </c>
      <c r="AC859">
        <f t="shared" si="315"/>
        <v>107.34383498598386</v>
      </c>
      <c r="AD859" s="2">
        <v>40028</v>
      </c>
      <c r="AE859">
        <v>111.828125</v>
      </c>
      <c r="AF859" s="22">
        <f>_xll.BDH(AF$3&amp;" Govt",$A$8,AD859,AD859)</f>
        <v>1.07803</v>
      </c>
      <c r="AG859">
        <f t="shared" si="316"/>
        <v>103.73377828075284</v>
      </c>
      <c r="AH859" s="2">
        <v>39391</v>
      </c>
      <c r="AI859">
        <v>126.828125</v>
      </c>
      <c r="AJ859" s="22">
        <f>_xll.BDH(AJ$3&amp;" Govt",$A$8,AH859,AH859)</f>
        <v>1.17137</v>
      </c>
      <c r="AK859">
        <f t="shared" si="317"/>
        <v>108.27332525162844</v>
      </c>
      <c r="AN859" s="22"/>
      <c r="AP859" s="2">
        <v>39391</v>
      </c>
      <c r="AQ859">
        <v>124.0859375</v>
      </c>
      <c r="AR859" s="22">
        <f>_xll.BDH(AR$3&amp;" Govt",$A$8,AP859,AP859)</f>
        <v>1.1568000000000001</v>
      </c>
      <c r="AS859">
        <f t="shared" si="318"/>
        <v>107.26654348201936</v>
      </c>
      <c r="AV859" s="22"/>
      <c r="AX859" s="2">
        <v>39391</v>
      </c>
      <c r="AY859">
        <v>115.08203125</v>
      </c>
      <c r="AZ859" s="22">
        <f>_xll.BDH(AZ$3&amp;" Govt",$A$8,AX859,AX859)</f>
        <v>1.13246</v>
      </c>
      <c r="BA859">
        <f t="shared" si="319"/>
        <v>101.62127691044275</v>
      </c>
      <c r="BB859" s="2">
        <v>39391</v>
      </c>
      <c r="BC859">
        <v>114.62890625</v>
      </c>
      <c r="BD859" s="22">
        <f>_xll.BDH(BD$3&amp;" Govt",$A$8,BB859,BB859)</f>
        <v>1.1256599999999999</v>
      </c>
      <c r="BE859">
        <f t="shared" si="320"/>
        <v>101.83261930778389</v>
      </c>
      <c r="BH859" s="22"/>
      <c r="BJ859" s="2">
        <v>39391</v>
      </c>
      <c r="BK859">
        <v>112.50390625</v>
      </c>
      <c r="BL859" s="22">
        <f>_xll.BDH(BL$3&amp;" Govt",$A$8,BJ859,BJ859)</f>
        <v>1.1034299999999999</v>
      </c>
      <c r="BM859">
        <f t="shared" si="321"/>
        <v>101.95835372429606</v>
      </c>
      <c r="BN859" s="2">
        <v>39566</v>
      </c>
      <c r="BO859">
        <v>114.6015625</v>
      </c>
      <c r="BP859" s="22">
        <f>_xll.BDH(BP$3&amp;" Govt",$A$8,BN859,BN859)</f>
        <v>1.1083400000000001</v>
      </c>
      <c r="BQ859">
        <f t="shared" si="322"/>
        <v>103.39928406445675</v>
      </c>
      <c r="BR859" s="2">
        <v>39745</v>
      </c>
      <c r="BS859">
        <v>102.52734375</v>
      </c>
      <c r="BT859" s="22">
        <f>_xll.BDH(BT$3&amp;" Govt",$A$8,BR859,BR859)</f>
        <v>1.12751</v>
      </c>
      <c r="BU859">
        <f t="shared" si="323"/>
        <v>90.932536075068072</v>
      </c>
      <c r="BV859" s="2">
        <v>39925</v>
      </c>
      <c r="BW859">
        <v>109.55078125</v>
      </c>
      <c r="BX859" s="22">
        <f>_xll.BDH(BX$3&amp;" Govt",$A$8,BV859,BV859)</f>
        <v>1.06752</v>
      </c>
      <c r="BY859">
        <f t="shared" si="324"/>
        <v>102.62176001386391</v>
      </c>
      <c r="BZ859" s="2">
        <v>40107</v>
      </c>
      <c r="CA859">
        <v>116.30859375</v>
      </c>
      <c r="CB859" s="22">
        <f>_xll.BDH(CB$3&amp;" Govt",$A$8,BZ859,BZ859)</f>
        <v>1.06789</v>
      </c>
      <c r="CC859">
        <f t="shared" si="325"/>
        <v>108.91439544335091</v>
      </c>
      <c r="CF859" s="22"/>
      <c r="CJ859" s="22"/>
      <c r="CN859" s="22"/>
      <c r="CR859" s="22"/>
      <c r="CV859" s="22"/>
      <c r="CZ859" s="22"/>
      <c r="DB859" s="2">
        <v>39394</v>
      </c>
      <c r="DC859">
        <v>115.68359375</v>
      </c>
      <c r="DD859" s="22">
        <f>_xll.BDH(DD$3&amp;" Govt",$A$8,DB859,DB859)</f>
        <v>1.1037399999999999</v>
      </c>
      <c r="DE859">
        <f t="shared" si="326"/>
        <v>104.81054754742965</v>
      </c>
      <c r="DF859" s="2">
        <v>39937</v>
      </c>
      <c r="DG859">
        <v>99.65625</v>
      </c>
      <c r="DH859" s="22">
        <f>_xll.BDH(DH$3&amp;" Govt",$A$8,DF859,DF859)</f>
        <v>1.0693600000000001</v>
      </c>
      <c r="DI859">
        <f t="shared" si="327"/>
        <v>93.192423505648236</v>
      </c>
      <c r="DL859" s="22"/>
      <c r="DP859" s="22"/>
    </row>
    <row r="860" spans="4:120" x14ac:dyDescent="0.25">
      <c r="D860" s="2"/>
      <c r="H860" s="22"/>
      <c r="I860" s="14"/>
      <c r="J860" s="2">
        <v>39392</v>
      </c>
      <c r="K860">
        <v>130.83203125</v>
      </c>
      <c r="L860" s="22">
        <f>_xll.BDH(L$3&amp;" Govt",$A$8,J860,J860)</f>
        <v>1.2875700000000001</v>
      </c>
      <c r="M860">
        <f t="shared" si="311"/>
        <v>101.61158713701002</v>
      </c>
      <c r="N860" s="2">
        <v>39392</v>
      </c>
      <c r="O860">
        <v>132.4296875</v>
      </c>
      <c r="P860" s="22">
        <f>_xll.BDH(P$3&amp;" Govt",$A$8,N860,N860)</f>
        <v>1.26837</v>
      </c>
      <c r="Q860">
        <f t="shared" si="312"/>
        <v>104.40935018961343</v>
      </c>
      <c r="R860" s="2">
        <v>39392</v>
      </c>
      <c r="S860">
        <v>133.11328125</v>
      </c>
      <c r="T860" s="22">
        <f>_xll.BDH(T$3&amp;" Govt",$A$8,R860,R860)</f>
        <v>1.23637</v>
      </c>
      <c r="U860">
        <f t="shared" si="313"/>
        <v>107.66459979617753</v>
      </c>
      <c r="V860" s="2">
        <v>39489</v>
      </c>
      <c r="W860">
        <v>113.0703125</v>
      </c>
      <c r="X860" s="22">
        <f>_xll.BDH(X$3&amp;" Govt",$A$8,V860,V860)</f>
        <v>1.1091800000000001</v>
      </c>
      <c r="Y860">
        <f t="shared" si="314"/>
        <v>101.9404537586325</v>
      </c>
      <c r="Z860" s="2">
        <v>39392</v>
      </c>
      <c r="AA860">
        <v>128.37890625</v>
      </c>
      <c r="AB860" s="22">
        <f>_xll.BDH(AB$3&amp;" Govt",$A$8,Z860,Z860)</f>
        <v>1.19516</v>
      </c>
      <c r="AC860">
        <f t="shared" si="315"/>
        <v>107.41566505739817</v>
      </c>
      <c r="AD860" s="2">
        <v>40029</v>
      </c>
      <c r="AE860">
        <v>111.8671875</v>
      </c>
      <c r="AF860" s="22">
        <f>_xll.BDH(AF$3&amp;" Govt",$A$8,AD860,AD860)</f>
        <v>1.07833</v>
      </c>
      <c r="AG860">
        <f t="shared" si="316"/>
        <v>103.74114371296356</v>
      </c>
      <c r="AH860" s="2">
        <v>39392</v>
      </c>
      <c r="AI860">
        <v>126.92578125</v>
      </c>
      <c r="AJ860" s="22">
        <f>_xll.BDH(AJ$3&amp;" Govt",$A$8,AH860,AH860)</f>
        <v>1.1714800000000001</v>
      </c>
      <c r="AK860">
        <f t="shared" si="317"/>
        <v>108.34652000034144</v>
      </c>
      <c r="AN860" s="22"/>
      <c r="AP860" s="2">
        <v>39392</v>
      </c>
      <c r="AQ860">
        <v>124.19921875</v>
      </c>
      <c r="AR860" s="22">
        <f>_xll.BDH(AR$3&amp;" Govt",$A$8,AP860,AP860)</f>
        <v>1.1569099999999999</v>
      </c>
      <c r="AS860">
        <f t="shared" si="318"/>
        <v>107.35426156745123</v>
      </c>
      <c r="AV860" s="22"/>
      <c r="AX860" s="2">
        <v>39392</v>
      </c>
      <c r="AY860">
        <v>115.1171875</v>
      </c>
      <c r="AZ860" s="22">
        <f>_xll.BDH(AZ$3&amp;" Govt",$A$8,AX860,AX860)</f>
        <v>1.1325700000000001</v>
      </c>
      <c r="BA860">
        <f t="shared" si="319"/>
        <v>101.64244814890029</v>
      </c>
      <c r="BB860" s="2">
        <v>39392</v>
      </c>
      <c r="BC860">
        <v>114.6640625</v>
      </c>
      <c r="BD860" s="22">
        <f>_xll.BDH(BD$3&amp;" Govt",$A$8,BB860,BB860)</f>
        <v>1.1257699999999999</v>
      </c>
      <c r="BE860">
        <f t="shared" si="320"/>
        <v>101.85389777663289</v>
      </c>
      <c r="BH860" s="22"/>
      <c r="BJ860" s="2">
        <v>39392</v>
      </c>
      <c r="BK860">
        <v>112.53515625</v>
      </c>
      <c r="BL860" s="22">
        <f>_xll.BDH(BL$3&amp;" Govt",$A$8,BJ860,BJ860)</f>
        <v>1.1035299999999999</v>
      </c>
      <c r="BM860">
        <f t="shared" si="321"/>
        <v>101.97743264795702</v>
      </c>
      <c r="BN860" s="2">
        <v>39567</v>
      </c>
      <c r="BO860">
        <v>114.58203125</v>
      </c>
      <c r="BP860" s="22">
        <f>_xll.BDH(BP$3&amp;" Govt",$A$8,BN860,BN860)</f>
        <v>1.1084400000000001</v>
      </c>
      <c r="BQ860">
        <f t="shared" si="322"/>
        <v>103.37233521886614</v>
      </c>
      <c r="BR860" s="2">
        <v>39748</v>
      </c>
      <c r="BS860">
        <v>101.25</v>
      </c>
      <c r="BT860" s="22">
        <f>_xll.BDH(BT$3&amp;" Govt",$A$8,BR860,BR860)</f>
        <v>1.1270800000000001</v>
      </c>
      <c r="BU860">
        <f t="shared" si="323"/>
        <v>89.833907087340734</v>
      </c>
      <c r="BV860" s="2">
        <v>39926</v>
      </c>
      <c r="BW860">
        <v>110.2578125</v>
      </c>
      <c r="BX860" s="22">
        <f>_xll.BDH(BX$3&amp;" Govt",$A$8,BV860,BV860)</f>
        <v>1.06769</v>
      </c>
      <c r="BY860">
        <f t="shared" si="324"/>
        <v>103.26762683925109</v>
      </c>
      <c r="BZ860" s="2">
        <v>40108</v>
      </c>
      <c r="CA860">
        <v>115.79296875</v>
      </c>
      <c r="CB860" s="22">
        <f>_xll.BDH(CB$3&amp;" Govt",$A$8,BZ860,BZ860)</f>
        <v>1.0679700000000001</v>
      </c>
      <c r="CC860">
        <f t="shared" si="325"/>
        <v>108.42342832663839</v>
      </c>
      <c r="CF860" s="22"/>
      <c r="CJ860" s="22"/>
      <c r="CN860" s="22"/>
      <c r="CR860" s="22"/>
      <c r="CV860" s="22"/>
      <c r="CZ860" s="22"/>
      <c r="DB860" s="2">
        <v>39395</v>
      </c>
      <c r="DC860">
        <v>116.99609375</v>
      </c>
      <c r="DD860" s="22">
        <f>_xll.BDH(DD$3&amp;" Govt",$A$8,DB860,DB860)</f>
        <v>1.1038399999999999</v>
      </c>
      <c r="DE860">
        <f t="shared" si="326"/>
        <v>105.99008348130164</v>
      </c>
      <c r="DF860" s="2">
        <v>39938</v>
      </c>
      <c r="DG860">
        <v>99.76953125</v>
      </c>
      <c r="DH860" s="22">
        <f>_xll.BDH(DH$3&amp;" Govt",$A$8,DF860,DF860)</f>
        <v>1.0694399999999999</v>
      </c>
      <c r="DI860">
        <f t="shared" si="327"/>
        <v>93.291377964168163</v>
      </c>
      <c r="DL860" s="22"/>
      <c r="DP860" s="22"/>
    </row>
    <row r="861" spans="4:120" x14ac:dyDescent="0.25">
      <c r="D861" s="2"/>
      <c r="H861" s="22"/>
      <c r="I861" s="14"/>
      <c r="J861" s="2">
        <v>39393</v>
      </c>
      <c r="K861">
        <v>130.85546875</v>
      </c>
      <c r="L861" s="22">
        <f>_xll.BDH(L$3&amp;" Govt",$A$8,J861,J861)</f>
        <v>1.2876799999999999</v>
      </c>
      <c r="M861">
        <f t="shared" si="311"/>
        <v>101.62110831107108</v>
      </c>
      <c r="N861" s="2">
        <v>39393</v>
      </c>
      <c r="O861">
        <v>132.61328125</v>
      </c>
      <c r="P861" s="22">
        <f>_xll.BDH(P$3&amp;" Govt",$A$8,N861,N861)</f>
        <v>1.2684899999999999</v>
      </c>
      <c r="Q861">
        <f t="shared" si="312"/>
        <v>104.54420708874332</v>
      </c>
      <c r="R861" s="2">
        <v>39393</v>
      </c>
      <c r="S861">
        <v>133.44921875</v>
      </c>
      <c r="T861" s="22">
        <f>_xll.BDH(T$3&amp;" Govt",$A$8,R861,R861)</f>
        <v>1.23648</v>
      </c>
      <c r="U861">
        <f t="shared" si="313"/>
        <v>107.92671029858954</v>
      </c>
      <c r="V861" s="2">
        <v>39490</v>
      </c>
      <c r="W861">
        <v>113.10546875</v>
      </c>
      <c r="X861" s="22">
        <f>_xll.BDH(X$3&amp;" Govt",$A$8,V861,V861)</f>
        <v>1.1091500000000001</v>
      </c>
      <c r="Y861">
        <f t="shared" si="314"/>
        <v>101.97490758689085</v>
      </c>
      <c r="Z861" s="2">
        <v>39393</v>
      </c>
      <c r="AA861">
        <v>128.703125</v>
      </c>
      <c r="AB861" s="22">
        <f>_xll.BDH(AB$3&amp;" Govt",$A$8,Z861,Z861)</f>
        <v>1.1952700000000001</v>
      </c>
      <c r="AC861">
        <f t="shared" si="315"/>
        <v>107.67703113104152</v>
      </c>
      <c r="AD861" s="2">
        <v>40030</v>
      </c>
      <c r="AE861">
        <v>111.921875</v>
      </c>
      <c r="AF861" s="22">
        <f>_xll.BDH(AF$3&amp;" Govt",$A$8,AD861,AD861)</f>
        <v>1.07863</v>
      </c>
      <c r="AG861">
        <f t="shared" si="316"/>
        <v>103.76299101638189</v>
      </c>
      <c r="AH861" s="2">
        <v>39393</v>
      </c>
      <c r="AI861">
        <v>127.3125</v>
      </c>
      <c r="AJ861" s="22">
        <f>_xll.BDH(AJ$3&amp;" Govt",$A$8,AH861,AH861)</f>
        <v>1.1715800000000001</v>
      </c>
      <c r="AK861">
        <f t="shared" si="317"/>
        <v>108.66735519554788</v>
      </c>
      <c r="AN861" s="22"/>
      <c r="AP861" s="2">
        <v>39393</v>
      </c>
      <c r="AQ861">
        <v>124.63671875</v>
      </c>
      <c r="AR861" s="22">
        <f>_xll.BDH(AR$3&amp;" Govt",$A$8,AP861,AP861)</f>
        <v>1.1570199999999999</v>
      </c>
      <c r="AS861">
        <f t="shared" si="318"/>
        <v>107.72218176868162</v>
      </c>
      <c r="AV861" s="22"/>
      <c r="AX861" s="2">
        <v>39393</v>
      </c>
      <c r="AY861">
        <v>115.43359375</v>
      </c>
      <c r="AZ861" s="22">
        <f>_xll.BDH(AZ$3&amp;" Govt",$A$8,AX861,AX861)</f>
        <v>1.1326700000000001</v>
      </c>
      <c r="BA861">
        <f t="shared" si="319"/>
        <v>101.91281992990014</v>
      </c>
      <c r="BB861" s="2">
        <v>39393</v>
      </c>
      <c r="BC861">
        <v>114.94140625</v>
      </c>
      <c r="BD861" s="22">
        <f>_xll.BDH(BD$3&amp;" Govt",$A$8,BB861,BB861)</f>
        <v>1.1258699999999999</v>
      </c>
      <c r="BE861">
        <f t="shared" si="320"/>
        <v>102.09118836988286</v>
      </c>
      <c r="BH861" s="22"/>
      <c r="BJ861" s="2">
        <v>39393</v>
      </c>
      <c r="BK861">
        <v>112.8125</v>
      </c>
      <c r="BL861" s="22">
        <f>_xll.BDH(BL$3&amp;" Govt",$A$8,BJ861,BJ861)</f>
        <v>1.1036299999999999</v>
      </c>
      <c r="BM861">
        <f t="shared" si="321"/>
        <v>102.21949385210624</v>
      </c>
      <c r="BN861" s="2">
        <v>39568</v>
      </c>
      <c r="BO861">
        <v>115.1015625</v>
      </c>
      <c r="BP861" s="22">
        <f>_xll.BDH(BP$3&amp;" Govt",$A$8,BN861,BN861)</f>
        <v>1.1085499999999999</v>
      </c>
      <c r="BQ861">
        <f t="shared" si="322"/>
        <v>103.83073609670291</v>
      </c>
      <c r="BR861" s="2">
        <v>39749</v>
      </c>
      <c r="BS861">
        <v>100.62890625</v>
      </c>
      <c r="BT861" s="22">
        <f>_xll.BDH(BT$3&amp;" Govt",$A$8,BR861,BR861)</f>
        <v>1.12693</v>
      </c>
      <c r="BU861">
        <f t="shared" si="323"/>
        <v>89.294726602362175</v>
      </c>
      <c r="BV861" s="2">
        <v>39927</v>
      </c>
      <c r="BW861">
        <v>110.28125</v>
      </c>
      <c r="BX861" s="22">
        <f>_xll.BDH(BX$3&amp;" Govt",$A$8,BV861,BV861)</f>
        <v>1.0678700000000001</v>
      </c>
      <c r="BY861">
        <f t="shared" si="324"/>
        <v>103.27216796051952</v>
      </c>
      <c r="BZ861" s="2">
        <v>40109</v>
      </c>
      <c r="CA861">
        <v>115.6875</v>
      </c>
      <c r="CB861" s="22">
        <f>_xll.BDH(CB$3&amp;" Govt",$A$8,BZ861,BZ861)</f>
        <v>1.0680499999999999</v>
      </c>
      <c r="CC861">
        <f t="shared" si="325"/>
        <v>108.31655821356679</v>
      </c>
      <c r="CF861" s="22"/>
      <c r="CJ861" s="22"/>
      <c r="CN861" s="22"/>
      <c r="CR861" s="22"/>
      <c r="CV861" s="22"/>
      <c r="CZ861" s="22"/>
      <c r="DB861" s="2">
        <v>39398</v>
      </c>
      <c r="DC861">
        <v>116.99609375</v>
      </c>
      <c r="DD861" s="22">
        <f>_xll.BDH(DD$3&amp;" Govt",$A$8,DB861,DB861)</f>
        <v>1.1041399999999999</v>
      </c>
      <c r="DE861">
        <f t="shared" si="326"/>
        <v>105.96128548010218</v>
      </c>
      <c r="DF861" s="2">
        <v>39939</v>
      </c>
      <c r="DG861">
        <v>100.37109375</v>
      </c>
      <c r="DH861" s="22">
        <f>_xll.BDH(DH$3&amp;" Govt",$A$8,DF861,DF861)</f>
        <v>1.06952</v>
      </c>
      <c r="DI861">
        <f t="shared" si="327"/>
        <v>93.846860040017944</v>
      </c>
      <c r="DL861" s="22"/>
      <c r="DP861" s="22"/>
    </row>
    <row r="862" spans="4:120" x14ac:dyDescent="0.25">
      <c r="D862" s="2"/>
      <c r="H862" s="22"/>
      <c r="I862" s="14"/>
      <c r="J862" s="2">
        <v>39394</v>
      </c>
      <c r="K862">
        <v>130.87890625</v>
      </c>
      <c r="L862" s="22">
        <f>_xll.BDH(L$3&amp;" Govt",$A$8,J862,J862)</f>
        <v>1.2878000000000001</v>
      </c>
      <c r="M862">
        <f t="shared" si="311"/>
        <v>101.6298386783662</v>
      </c>
      <c r="N862" s="2">
        <v>39394</v>
      </c>
      <c r="O862">
        <v>132.67578125</v>
      </c>
      <c r="P862" s="22">
        <f>_xll.BDH(P$3&amp;" Govt",$A$8,N862,N862)</f>
        <v>1.2685999999999999</v>
      </c>
      <c r="Q862">
        <f t="shared" si="312"/>
        <v>104.58440899416681</v>
      </c>
      <c r="R862" s="2">
        <v>39394</v>
      </c>
      <c r="S862">
        <v>133.59375</v>
      </c>
      <c r="T862" s="22">
        <f>_xll.BDH(T$3&amp;" Govt",$A$8,R862,R862)</f>
        <v>1.2365900000000001</v>
      </c>
      <c r="U862">
        <f t="shared" si="313"/>
        <v>108.03398863002288</v>
      </c>
      <c r="V862" s="2">
        <v>39491</v>
      </c>
      <c r="W862">
        <v>113.03515625</v>
      </c>
      <c r="X862" s="22">
        <f>_xll.BDH(X$3&amp;" Govt",$A$8,V862,V862)</f>
        <v>1.1091299999999999</v>
      </c>
      <c r="Y862">
        <f t="shared" si="314"/>
        <v>101.9133521318511</v>
      </c>
      <c r="Z862" s="2">
        <v>39394</v>
      </c>
      <c r="AA862">
        <v>129.04296875</v>
      </c>
      <c r="AB862" s="22">
        <f>_xll.BDH(AB$3&amp;" Govt",$A$8,Z862,Z862)</f>
        <v>1.1953800000000001</v>
      </c>
      <c r="AC862">
        <f t="shared" si="315"/>
        <v>107.95142025966638</v>
      </c>
      <c r="AD862" s="2">
        <v>40031</v>
      </c>
      <c r="AE862">
        <v>111.890625</v>
      </c>
      <c r="AF862" s="22">
        <f>_xll.BDH(AF$3&amp;" Govt",$A$8,AD862,AD862)</f>
        <v>1.0789299999999999</v>
      </c>
      <c r="AG862">
        <f t="shared" si="316"/>
        <v>103.70517549794704</v>
      </c>
      <c r="AH862" s="2">
        <v>39394</v>
      </c>
      <c r="AI862">
        <v>127.71875</v>
      </c>
      <c r="AJ862" s="22">
        <f>_xll.BDH(AJ$3&amp;" Govt",$A$8,AH862,AH862)</f>
        <v>1.1716899999999999</v>
      </c>
      <c r="AK862">
        <f t="shared" si="317"/>
        <v>109.00387474502642</v>
      </c>
      <c r="AN862" s="22"/>
      <c r="AP862" s="2">
        <v>39394</v>
      </c>
      <c r="AQ862">
        <v>125.03515625</v>
      </c>
      <c r="AR862" s="22">
        <f>_xll.BDH(AR$3&amp;" Govt",$A$8,AP862,AP862)</f>
        <v>1.1571199999999999</v>
      </c>
      <c r="AS862">
        <f t="shared" si="318"/>
        <v>108.05720776583242</v>
      </c>
      <c r="AV862" s="22"/>
      <c r="AX862" s="2">
        <v>39394</v>
      </c>
      <c r="AY862">
        <v>115.83984375</v>
      </c>
      <c r="AZ862" s="22">
        <f>_xll.BDH(AZ$3&amp;" Govt",$A$8,AX862,AX862)</f>
        <v>1.1327799999999999</v>
      </c>
      <c r="BA862">
        <f t="shared" si="319"/>
        <v>102.26155453839229</v>
      </c>
      <c r="BB862" s="2">
        <v>39394</v>
      </c>
      <c r="BC862">
        <v>115.29296875</v>
      </c>
      <c r="BD862" s="22">
        <f>_xll.BDH(BD$3&amp;" Govt",$A$8,BB862,BB862)</f>
        <v>1.1259699999999999</v>
      </c>
      <c r="BE862">
        <f t="shared" si="320"/>
        <v>102.39435220298942</v>
      </c>
      <c r="BH862" s="22"/>
      <c r="BJ862" s="2">
        <v>39394</v>
      </c>
      <c r="BK862">
        <v>113.15625</v>
      </c>
      <c r="BL862" s="22">
        <f>_xll.BDH(BL$3&amp;" Govt",$A$8,BJ862,BJ862)</f>
        <v>1.1037399999999999</v>
      </c>
      <c r="BM862">
        <f t="shared" si="321"/>
        <v>102.52074763984272</v>
      </c>
      <c r="BN862" s="2">
        <v>39569</v>
      </c>
      <c r="BO862">
        <v>115</v>
      </c>
      <c r="BP862" s="22">
        <f>_xll.BDH(BP$3&amp;" Govt",$A$8,BN862,BN862)</f>
        <v>1.10866</v>
      </c>
      <c r="BQ862">
        <f t="shared" si="322"/>
        <v>103.72882578969207</v>
      </c>
      <c r="BR862" s="2">
        <v>39750</v>
      </c>
      <c r="BS862">
        <v>101.11328125</v>
      </c>
      <c r="BT862" s="22">
        <f>_xll.BDH(BT$3&amp;" Govt",$A$8,BR862,BR862)</f>
        <v>1.12679</v>
      </c>
      <c r="BU862">
        <f t="shared" si="323"/>
        <v>89.735692764401534</v>
      </c>
      <c r="BV862" s="2">
        <v>39930</v>
      </c>
      <c r="BW862">
        <v>110.5546875</v>
      </c>
      <c r="BX862" s="22">
        <f>_xll.BDH(BX$3&amp;" Govt",$A$8,BV862,BV862)</f>
        <v>1.0684</v>
      </c>
      <c r="BY862">
        <f t="shared" si="324"/>
        <v>103.47686961812055</v>
      </c>
      <c r="BZ862" s="2">
        <v>40112</v>
      </c>
      <c r="CA862">
        <v>115.53515625</v>
      </c>
      <c r="CB862" s="22">
        <f>_xll.BDH(CB$3&amp;" Govt",$A$8,BZ862,BZ862)</f>
        <v>1.0682799999999999</v>
      </c>
      <c r="CC862">
        <f t="shared" si="325"/>
        <v>108.15063115475344</v>
      </c>
      <c r="CF862" s="22"/>
      <c r="CJ862" s="22"/>
      <c r="CN862" s="22"/>
      <c r="CR862" s="22"/>
      <c r="CV862" s="22"/>
      <c r="CZ862" s="22"/>
      <c r="DB862" s="2">
        <v>39399</v>
      </c>
      <c r="DC862">
        <v>116.30859375</v>
      </c>
      <c r="DD862" s="22">
        <f>_xll.BDH(DD$3&amp;" Govt",$A$8,DB862,DB862)</f>
        <v>1.1042399999999999</v>
      </c>
      <c r="DE862">
        <f t="shared" si="326"/>
        <v>105.32908946424692</v>
      </c>
      <c r="DF862" s="2">
        <v>39940</v>
      </c>
      <c r="DG862">
        <v>99.78125</v>
      </c>
      <c r="DH862" s="22">
        <f>_xll.BDH(DH$3&amp;" Govt",$A$8,DF862,DF862)</f>
        <v>1.0696099999999999</v>
      </c>
      <c r="DI862">
        <f t="shared" si="327"/>
        <v>93.287506661306466</v>
      </c>
      <c r="DL862" s="22"/>
      <c r="DP862" s="22"/>
    </row>
    <row r="863" spans="4:120" x14ac:dyDescent="0.25">
      <c r="D863" s="2"/>
      <c r="H863" s="22"/>
      <c r="I863" s="14"/>
      <c r="J863" s="2">
        <v>39395</v>
      </c>
      <c r="K863">
        <v>130.98046875</v>
      </c>
      <c r="L863" s="22">
        <f>_xll.BDH(L$3&amp;" Govt",$A$8,J863,J863)</f>
        <v>1.28792</v>
      </c>
      <c r="M863">
        <f t="shared" si="311"/>
        <v>101.6992272423753</v>
      </c>
      <c r="N863" s="2">
        <v>39395</v>
      </c>
      <c r="O863">
        <v>132.87890625</v>
      </c>
      <c r="P863" s="22">
        <f>_xll.BDH(P$3&amp;" Govt",$A$8,N863,N863)</f>
        <v>1.2687200000000001</v>
      </c>
      <c r="Q863">
        <f t="shared" si="312"/>
        <v>104.73461934075289</v>
      </c>
      <c r="R863" s="2">
        <v>39395</v>
      </c>
      <c r="S863">
        <v>133.9296875</v>
      </c>
      <c r="T863" s="22">
        <f>_xll.BDH(T$3&amp;" Govt",$A$8,R863,R863)</f>
        <v>1.23671</v>
      </c>
      <c r="U863">
        <f t="shared" si="313"/>
        <v>108.29514397069644</v>
      </c>
      <c r="V863" s="2">
        <v>39492</v>
      </c>
      <c r="W863">
        <v>113.10546875</v>
      </c>
      <c r="X863" s="22">
        <f>_xll.BDH(X$3&amp;" Govt",$A$8,V863,V863)</f>
        <v>1.1091</v>
      </c>
      <c r="Y863">
        <f t="shared" si="314"/>
        <v>101.97950477864936</v>
      </c>
      <c r="Z863" s="2">
        <v>39395</v>
      </c>
      <c r="AA863">
        <v>129.47265625</v>
      </c>
      <c r="AB863" s="22">
        <f>_xll.BDH(AB$3&amp;" Govt",$A$8,Z863,Z863)</f>
        <v>1.1954899999999999</v>
      </c>
      <c r="AC863">
        <f t="shared" si="315"/>
        <v>108.30091113267363</v>
      </c>
      <c r="AD863" s="2">
        <v>40032</v>
      </c>
      <c r="AE863">
        <v>111.90234375</v>
      </c>
      <c r="AF863" s="22">
        <f>_xll.BDH(AF$3&amp;" Govt",$A$8,AD863,AD863)</f>
        <v>1.0792200000000001</v>
      </c>
      <c r="AG863">
        <f t="shared" si="316"/>
        <v>103.68816714849613</v>
      </c>
      <c r="AH863" s="2">
        <v>39395</v>
      </c>
      <c r="AI863">
        <v>128.26953125</v>
      </c>
      <c r="AJ863" s="22">
        <f>_xll.BDH(AJ$3&amp;" Govt",$A$8,AH863,AH863)</f>
        <v>1.1718</v>
      </c>
      <c r="AK863">
        <f t="shared" si="317"/>
        <v>109.46367234169654</v>
      </c>
      <c r="AN863" s="22"/>
      <c r="AP863" s="2">
        <v>39395</v>
      </c>
      <c r="AQ863">
        <v>125.58984375</v>
      </c>
      <c r="AR863" s="22">
        <f>_xll.BDH(AR$3&amp;" Govt",$A$8,AP863,AP863)</f>
        <v>1.15723</v>
      </c>
      <c r="AS863">
        <f t="shared" si="318"/>
        <v>108.52625990511825</v>
      </c>
      <c r="AV863" s="22"/>
      <c r="AX863" s="2">
        <v>39395</v>
      </c>
      <c r="AY863">
        <v>116.41796875</v>
      </c>
      <c r="AZ863" s="22">
        <f>_xll.BDH(AZ$3&amp;" Govt",$A$8,AX863,AX863)</f>
        <v>1.1328800000000001</v>
      </c>
      <c r="BA863">
        <f t="shared" si="319"/>
        <v>102.76284226926063</v>
      </c>
      <c r="BB863" s="2">
        <v>39395</v>
      </c>
      <c r="BC863">
        <v>115.94140625</v>
      </c>
      <c r="BD863" s="22">
        <f>_xll.BDH(BD$3&amp;" Govt",$A$8,BB863,BB863)</f>
        <v>1.12608</v>
      </c>
      <c r="BE863">
        <f t="shared" si="320"/>
        <v>102.96018599921852</v>
      </c>
      <c r="BH863" s="22"/>
      <c r="BJ863" s="2">
        <v>39395</v>
      </c>
      <c r="BK863">
        <v>113.82421875</v>
      </c>
      <c r="BL863" s="22">
        <f>_xll.BDH(BL$3&amp;" Govt",$A$8,BJ863,BJ863)</f>
        <v>1.1038399999999999</v>
      </c>
      <c r="BM863">
        <f t="shared" si="321"/>
        <v>103.11659185208002</v>
      </c>
      <c r="BN863" s="2">
        <v>39570</v>
      </c>
      <c r="BO863">
        <v>114.66015625</v>
      </c>
      <c r="BP863" s="22">
        <f>_xll.BDH(BP$3&amp;" Govt",$A$8,BN863,BN863)</f>
        <v>1.10897</v>
      </c>
      <c r="BQ863">
        <f t="shared" si="322"/>
        <v>103.3933796676195</v>
      </c>
      <c r="BR863" s="2">
        <v>39751</v>
      </c>
      <c r="BS863">
        <v>100.578125</v>
      </c>
      <c r="BT863" s="22">
        <f>_xll.BDH(BT$3&amp;" Govt",$A$8,BR863,BR863)</f>
        <v>1.1266400000000001</v>
      </c>
      <c r="BU863">
        <f t="shared" si="323"/>
        <v>89.272638109777745</v>
      </c>
      <c r="BV863" s="2">
        <v>39931</v>
      </c>
      <c r="BW863">
        <v>110.328125</v>
      </c>
      <c r="BX863" s="22">
        <f>_xll.BDH(BX$3&amp;" Govt",$A$8,BV863,BV863)</f>
        <v>1.06857</v>
      </c>
      <c r="BY863">
        <f t="shared" si="324"/>
        <v>103.24838335345368</v>
      </c>
      <c r="BZ863" s="2">
        <v>40113</v>
      </c>
      <c r="CA863">
        <v>116.3359375</v>
      </c>
      <c r="CB863" s="22">
        <f>_xll.BDH(CB$3&amp;" Govt",$A$8,BZ863,BZ863)</f>
        <v>1.06836</v>
      </c>
      <c r="CC863">
        <f t="shared" si="325"/>
        <v>108.89207523681156</v>
      </c>
      <c r="CF863" s="22"/>
      <c r="CJ863" s="22"/>
      <c r="CN863" s="22"/>
      <c r="CR863" s="22"/>
      <c r="CV863" s="22"/>
      <c r="CZ863" s="22"/>
      <c r="DB863" s="2">
        <v>39400</v>
      </c>
      <c r="DC863">
        <v>116.29296875</v>
      </c>
      <c r="DD863" s="22">
        <f>_xll.BDH(DD$3&amp;" Govt",$A$8,DB863,DB863)</f>
        <v>1.1043400000000001</v>
      </c>
      <c r="DE863">
        <f t="shared" si="326"/>
        <v>105.3054030008874</v>
      </c>
      <c r="DF863" s="2">
        <v>39941</v>
      </c>
      <c r="DG863">
        <v>100.08984375</v>
      </c>
      <c r="DH863" s="22">
        <f>_xll.BDH(DH$3&amp;" Govt",$A$8,DF863,DF863)</f>
        <v>1.06969</v>
      </c>
      <c r="DI863">
        <f t="shared" si="327"/>
        <v>93.569018827884705</v>
      </c>
      <c r="DL863" s="22"/>
      <c r="DP863" s="22"/>
    </row>
    <row r="864" spans="4:120" x14ac:dyDescent="0.25">
      <c r="D864" s="2"/>
      <c r="H864" s="22"/>
      <c r="I864" s="14"/>
      <c r="J864" s="2">
        <v>39398</v>
      </c>
      <c r="K864">
        <v>130.98046875</v>
      </c>
      <c r="L864" s="22">
        <f>_xll.BDH(L$3&amp;" Govt",$A$8,J864,J864)</f>
        <v>1.2882799999999999</v>
      </c>
      <c r="M864">
        <f t="shared" si="311"/>
        <v>101.67080817058404</v>
      </c>
      <c r="N864" s="2">
        <v>39398</v>
      </c>
      <c r="O864">
        <v>132.87890625</v>
      </c>
      <c r="P864" s="22">
        <f>_xll.BDH(P$3&amp;" Govt",$A$8,N864,N864)</f>
        <v>1.2690699999999999</v>
      </c>
      <c r="Q864">
        <f t="shared" si="312"/>
        <v>104.70573431725595</v>
      </c>
      <c r="R864" s="2">
        <v>39398</v>
      </c>
      <c r="S864">
        <v>133.9296875</v>
      </c>
      <c r="T864" s="22">
        <f>_xll.BDH(T$3&amp;" Govt",$A$8,R864,R864)</f>
        <v>1.23705</v>
      </c>
      <c r="U864">
        <f t="shared" si="313"/>
        <v>108.26537932985732</v>
      </c>
      <c r="V864" s="2">
        <v>39493</v>
      </c>
      <c r="W864">
        <v>113.140625</v>
      </c>
      <c r="X864" s="22">
        <f>_xll.BDH(X$3&amp;" Govt",$A$8,V864,V864)</f>
        <v>1.1090800000000001</v>
      </c>
      <c r="Y864">
        <f t="shared" si="314"/>
        <v>102.01304234140008</v>
      </c>
      <c r="Z864" s="2">
        <v>39398</v>
      </c>
      <c r="AA864">
        <v>129.47265625</v>
      </c>
      <c r="AB864" s="22">
        <f>_xll.BDH(AB$3&amp;" Govt",$A$8,Z864,Z864)</f>
        <v>1.1958199999999999</v>
      </c>
      <c r="AC864">
        <f t="shared" si="315"/>
        <v>108.27102427622887</v>
      </c>
      <c r="AD864" s="2">
        <v>40035</v>
      </c>
      <c r="AE864">
        <v>111.9765625</v>
      </c>
      <c r="AF864" s="22">
        <f>_xll.BDH(AF$3&amp;" Govt",$A$8,AD864,AD864)</f>
        <v>1.08012</v>
      </c>
      <c r="AG864">
        <f t="shared" si="316"/>
        <v>103.6704833722179</v>
      </c>
      <c r="AH864" s="2">
        <v>39398</v>
      </c>
      <c r="AI864">
        <v>128.26953125</v>
      </c>
      <c r="AJ864" s="22">
        <f>_xll.BDH(AJ$3&amp;" Govt",$A$8,AH864,AH864)</f>
        <v>1.1721200000000001</v>
      </c>
      <c r="AK864">
        <f t="shared" si="317"/>
        <v>109.43378770944953</v>
      </c>
      <c r="AN864" s="22"/>
      <c r="AP864" s="2">
        <v>39398</v>
      </c>
      <c r="AQ864">
        <v>125.58984375</v>
      </c>
      <c r="AR864" s="22">
        <f>_xll.BDH(AR$3&amp;" Govt",$A$8,AP864,AP864)</f>
        <v>1.1575500000000001</v>
      </c>
      <c r="AS864">
        <f t="shared" si="318"/>
        <v>108.49625826098224</v>
      </c>
      <c r="AV864" s="22"/>
      <c r="AX864" s="2">
        <v>39398</v>
      </c>
      <c r="AY864">
        <v>116.41796875</v>
      </c>
      <c r="AZ864" s="22">
        <f>_xll.BDH(AZ$3&amp;" Govt",$A$8,AX864,AX864)</f>
        <v>1.1331899999999999</v>
      </c>
      <c r="BA864">
        <f t="shared" si="319"/>
        <v>102.73473005409508</v>
      </c>
      <c r="BB864" s="2">
        <v>39398</v>
      </c>
      <c r="BC864">
        <v>115.94140625</v>
      </c>
      <c r="BD864" s="22">
        <f>_xll.BDH(BD$3&amp;" Govt",$A$8,BB864,BB864)</f>
        <v>1.12639</v>
      </c>
      <c r="BE864">
        <f t="shared" si="320"/>
        <v>102.93184975896447</v>
      </c>
      <c r="BH864" s="22"/>
      <c r="BJ864" s="2">
        <v>39398</v>
      </c>
      <c r="BK864">
        <v>113.82421875</v>
      </c>
      <c r="BL864" s="22">
        <f>_xll.BDH(BL$3&amp;" Govt",$A$8,BJ864,BJ864)</f>
        <v>1.1041399999999999</v>
      </c>
      <c r="BM864">
        <f t="shared" si="321"/>
        <v>103.08857459199015</v>
      </c>
      <c r="BN864" s="2">
        <v>39573</v>
      </c>
      <c r="BO864">
        <v>114.95703125</v>
      </c>
      <c r="BP864" s="22">
        <f>_xll.BDH(BP$3&amp;" Govt",$A$8,BN864,BN864)</f>
        <v>1.1099000000000001</v>
      </c>
      <c r="BQ864">
        <f t="shared" si="322"/>
        <v>103.57422402919181</v>
      </c>
      <c r="BR864" s="2">
        <v>39752</v>
      </c>
      <c r="BS864">
        <v>99.9765625</v>
      </c>
      <c r="BT864" s="22">
        <f>_xll.BDH(BT$3&amp;" Govt",$A$8,BR864,BR864)</f>
        <v>1.1265000000000001</v>
      </c>
      <c r="BU864">
        <f t="shared" si="323"/>
        <v>88.749722592099417</v>
      </c>
      <c r="BV864" s="2">
        <v>39932</v>
      </c>
      <c r="BW864">
        <v>109.984375</v>
      </c>
      <c r="BX864" s="22">
        <f>_xll.BDH(BX$3&amp;" Govt",$A$8,BV864,BV864)</f>
        <v>1.0687500000000001</v>
      </c>
      <c r="BY864">
        <f t="shared" si="324"/>
        <v>102.9093567251462</v>
      </c>
      <c r="BZ864" s="2">
        <v>40114</v>
      </c>
      <c r="CA864">
        <v>116.3203125</v>
      </c>
      <c r="CB864" s="22">
        <f>_xll.BDH(CB$3&amp;" Govt",$A$8,BZ864,BZ864)</f>
        <v>1.06843</v>
      </c>
      <c r="CC864">
        <f t="shared" si="325"/>
        <v>108.87031672641166</v>
      </c>
      <c r="CF864" s="22"/>
      <c r="CJ864" s="22"/>
      <c r="CN864" s="22"/>
      <c r="CR864" s="22"/>
      <c r="CV864" s="22"/>
      <c r="CZ864" s="22"/>
      <c r="DB864" s="2">
        <v>39401</v>
      </c>
      <c r="DC864">
        <v>116.87890625</v>
      </c>
      <c r="DD864" s="22">
        <f>_xll.BDH(DD$3&amp;" Govt",$A$8,DB864,DB864)</f>
        <v>1.1044499999999999</v>
      </c>
      <c r="DE864">
        <f t="shared" si="326"/>
        <v>105.82543913259994</v>
      </c>
      <c r="DF864" s="2">
        <v>39944</v>
      </c>
      <c r="DG864">
        <v>101.22265625</v>
      </c>
      <c r="DH864" s="22">
        <f>_xll.BDH(DH$3&amp;" Govt",$A$8,DF864,DF864)</f>
        <v>1.0699399999999999</v>
      </c>
      <c r="DI864">
        <f t="shared" si="327"/>
        <v>94.605918322522768</v>
      </c>
      <c r="DL864" s="22"/>
      <c r="DP864" s="22"/>
    </row>
    <row r="865" spans="4:120" x14ac:dyDescent="0.25">
      <c r="D865" s="2"/>
      <c r="H865" s="22"/>
      <c r="I865" s="14"/>
      <c r="J865" s="2">
        <v>39399</v>
      </c>
      <c r="K865">
        <v>130.94140625</v>
      </c>
      <c r="L865" s="22">
        <f>_xll.BDH(L$3&amp;" Govt",$A$8,J865,J865)</f>
        <v>1.2883899999999999</v>
      </c>
      <c r="M865">
        <f t="shared" si="311"/>
        <v>101.63180888550828</v>
      </c>
      <c r="N865" s="2">
        <v>39399</v>
      </c>
      <c r="O865">
        <v>132.625</v>
      </c>
      <c r="P865" s="22">
        <f>_xll.BDH(P$3&amp;" Govt",$A$8,N865,N865)</f>
        <v>1.26918</v>
      </c>
      <c r="Q865">
        <f t="shared" si="312"/>
        <v>104.49660410658851</v>
      </c>
      <c r="R865" s="2">
        <v>39399</v>
      </c>
      <c r="S865">
        <v>133.47265625</v>
      </c>
      <c r="T865" s="22">
        <f>_xll.BDH(T$3&amp;" Govt",$A$8,R865,R865)</f>
        <v>1.23716</v>
      </c>
      <c r="U865">
        <f t="shared" si="313"/>
        <v>107.88633341685797</v>
      </c>
      <c r="V865" s="2">
        <v>39496</v>
      </c>
      <c r="W865">
        <v>113.140625</v>
      </c>
      <c r="X865" s="22">
        <f>_xll.BDH(X$3&amp;" Govt",$A$8,V865,V865)</f>
        <v>1.109</v>
      </c>
      <c r="Y865">
        <f t="shared" si="314"/>
        <v>102.02040126239856</v>
      </c>
      <c r="Z865" s="2">
        <v>39399</v>
      </c>
      <c r="AA865">
        <v>128.97265625</v>
      </c>
      <c r="AB865" s="22">
        <f>_xll.BDH(AB$3&amp;" Govt",$A$8,Z865,Z865)</f>
        <v>1.1959299999999999</v>
      </c>
      <c r="AC865">
        <f t="shared" si="315"/>
        <v>107.84298098550919</v>
      </c>
      <c r="AD865" s="2">
        <v>40036</v>
      </c>
      <c r="AE865">
        <v>112.01171875</v>
      </c>
      <c r="AF865" s="22">
        <f>_xll.BDH(AF$3&amp;" Govt",$A$8,AD865,AD865)</f>
        <v>1.0804199999999999</v>
      </c>
      <c r="AG865">
        <f t="shared" si="316"/>
        <v>103.67423663945503</v>
      </c>
      <c r="AH865" s="2">
        <v>39399</v>
      </c>
      <c r="AI865">
        <v>127.6484375</v>
      </c>
      <c r="AJ865" s="22">
        <f>_xll.BDH(AJ$3&amp;" Govt",$A$8,AH865,AH865)</f>
        <v>1.1722299999999999</v>
      </c>
      <c r="AK865">
        <f t="shared" si="317"/>
        <v>108.89367914146543</v>
      </c>
      <c r="AN865" s="22"/>
      <c r="AP865" s="2">
        <v>39399</v>
      </c>
      <c r="AQ865">
        <v>124.9609375</v>
      </c>
      <c r="AR865" s="22">
        <f>_xll.BDH(AR$3&amp;" Govt",$A$8,AP865,AP865)</f>
        <v>1.1576500000000001</v>
      </c>
      <c r="AS865">
        <f t="shared" si="318"/>
        <v>107.94362501619661</v>
      </c>
      <c r="AV865" s="22"/>
      <c r="AX865" s="2">
        <v>39399</v>
      </c>
      <c r="AY865">
        <v>115.796875</v>
      </c>
      <c r="AZ865" s="22">
        <f>_xll.BDH(AZ$3&amp;" Govt",$A$8,AX865,AX865)</f>
        <v>1.1333</v>
      </c>
      <c r="BA865">
        <f t="shared" si="319"/>
        <v>102.17671843289509</v>
      </c>
      <c r="BB865" s="2">
        <v>39399</v>
      </c>
      <c r="BC865">
        <v>115.30859375</v>
      </c>
      <c r="BD865" s="22">
        <f>_xll.BDH(BD$3&amp;" Govt",$A$8,BB865,BB865)</f>
        <v>1.12649</v>
      </c>
      <c r="BE865">
        <f t="shared" si="320"/>
        <v>102.36095637777521</v>
      </c>
      <c r="BH865" s="22"/>
      <c r="BJ865" s="2">
        <v>39399</v>
      </c>
      <c r="BK865">
        <v>113.16796875</v>
      </c>
      <c r="BL865" s="22">
        <f>_xll.BDH(BL$3&amp;" Govt",$A$8,BJ865,BJ865)</f>
        <v>1.1042399999999999</v>
      </c>
      <c r="BM865">
        <f t="shared" si="321"/>
        <v>102.48493873614433</v>
      </c>
      <c r="BN865" s="2">
        <v>39574</v>
      </c>
      <c r="BO865">
        <v>114.8046875</v>
      </c>
      <c r="BP865" s="22">
        <f>_xll.BDH(BP$3&amp;" Govt",$A$8,BN865,BN865)</f>
        <v>1.1102099999999999</v>
      </c>
      <c r="BQ865">
        <f t="shared" si="322"/>
        <v>103.40808270507382</v>
      </c>
      <c r="BR865" s="2">
        <v>39755</v>
      </c>
      <c r="BS865">
        <v>100.55859375</v>
      </c>
      <c r="BT865" s="22">
        <f>_xll.BDH(BT$3&amp;" Govt",$A$8,BR865,BR865)</f>
        <v>1.12625</v>
      </c>
      <c r="BU865">
        <f t="shared" si="323"/>
        <v>89.286209766925637</v>
      </c>
      <c r="BV865" s="2">
        <v>39933</v>
      </c>
      <c r="BW865">
        <v>109.375</v>
      </c>
      <c r="BX865" s="22">
        <f>_xll.BDH(BX$3&amp;" Govt",$A$8,BV865,BV865)</f>
        <v>1.0689299999999999</v>
      </c>
      <c r="BY865">
        <f t="shared" si="324"/>
        <v>102.32194811634065</v>
      </c>
      <c r="BZ865" s="2">
        <v>40115</v>
      </c>
      <c r="CA865">
        <v>116.3515625</v>
      </c>
      <c r="CB865" s="22">
        <f>_xll.BDH(CB$3&amp;" Govt",$A$8,BZ865,BZ865)</f>
        <v>1.0685100000000001</v>
      </c>
      <c r="CC865">
        <f t="shared" si="325"/>
        <v>108.89141187260765</v>
      </c>
      <c r="CF865" s="22"/>
      <c r="CJ865" s="22"/>
      <c r="CN865" s="22"/>
      <c r="CR865" s="22"/>
      <c r="CV865" s="22"/>
      <c r="CZ865" s="22"/>
      <c r="DB865" s="2">
        <v>39402</v>
      </c>
      <c r="DC865">
        <v>116.4140625</v>
      </c>
      <c r="DD865" s="22">
        <f>_xll.BDH(DD$3&amp;" Govt",$A$8,DB865,DB865)</f>
        <v>1.1045499999999999</v>
      </c>
      <c r="DE865">
        <f t="shared" si="326"/>
        <v>105.39501380652756</v>
      </c>
      <c r="DF865" s="2">
        <v>39945</v>
      </c>
      <c r="DG865">
        <v>101.62109375</v>
      </c>
      <c r="DH865" s="22">
        <f>_xll.BDH(DH$3&amp;" Govt",$A$8,DF865,DF865)</f>
        <v>1.07003</v>
      </c>
      <c r="DI865">
        <f t="shared" si="327"/>
        <v>94.970322093773063</v>
      </c>
      <c r="DL865" s="22"/>
      <c r="DP865" s="22"/>
    </row>
    <row r="866" spans="4:120" x14ac:dyDescent="0.25">
      <c r="D866" s="2"/>
      <c r="H866" s="22"/>
      <c r="I866" s="14"/>
      <c r="J866" s="2">
        <v>39400</v>
      </c>
      <c r="K866">
        <v>130.98828125</v>
      </c>
      <c r="L866" s="22">
        <f>_xll.BDH(L$3&amp;" Govt",$A$8,J866,J866)</f>
        <v>1.28851</v>
      </c>
      <c r="M866">
        <f t="shared" si="311"/>
        <v>101.65872305996849</v>
      </c>
      <c r="N866" s="2">
        <v>39400</v>
      </c>
      <c r="O866">
        <v>132.7109375</v>
      </c>
      <c r="P866" s="22">
        <f>_xll.BDH(P$3&amp;" Govt",$A$8,N866,N866)</f>
        <v>1.2692999999999999</v>
      </c>
      <c r="Q866">
        <f t="shared" si="312"/>
        <v>104.55442960686995</v>
      </c>
      <c r="R866" s="2">
        <v>39400</v>
      </c>
      <c r="S866">
        <v>133.63671875</v>
      </c>
      <c r="T866" s="22">
        <f>_xll.BDH(T$3&amp;" Govt",$A$8,R866,R866)</f>
        <v>1.2372700000000001</v>
      </c>
      <c r="U866">
        <f t="shared" si="313"/>
        <v>108.00934214035739</v>
      </c>
      <c r="V866" s="2">
        <v>39497</v>
      </c>
      <c r="W866">
        <v>113.08984375</v>
      </c>
      <c r="X866" s="22">
        <f>_xll.BDH(X$3&amp;" Govt",$A$8,V866,V866)</f>
        <v>1.10897</v>
      </c>
      <c r="Y866">
        <f t="shared" si="314"/>
        <v>101.97736976654012</v>
      </c>
      <c r="Z866" s="2">
        <v>39400</v>
      </c>
      <c r="AA866">
        <v>129.05078125</v>
      </c>
      <c r="AB866" s="22">
        <f>_xll.BDH(AB$3&amp;" Govt",$A$8,Z866,Z866)</f>
        <v>1.19604</v>
      </c>
      <c r="AC866">
        <f t="shared" si="315"/>
        <v>107.89838237015485</v>
      </c>
      <c r="AD866" s="2">
        <v>40037</v>
      </c>
      <c r="AE866">
        <v>112.05078125</v>
      </c>
      <c r="AF866" s="22">
        <f>_xll.BDH(AF$3&amp;" Govt",$A$8,AD866,AD866)</f>
        <v>1.0807199999999999</v>
      </c>
      <c r="AG866">
        <f t="shared" si="316"/>
        <v>103.68160231142203</v>
      </c>
      <c r="AH866" s="2">
        <v>39400</v>
      </c>
      <c r="AI866">
        <v>127.76171875</v>
      </c>
      <c r="AJ866" s="22">
        <f>_xll.BDH(AJ$3&amp;" Govt",$A$8,AH866,AH866)</f>
        <v>1.1723399999999999</v>
      </c>
      <c r="AK866">
        <f t="shared" si="317"/>
        <v>108.98009003360801</v>
      </c>
      <c r="AN866" s="22"/>
      <c r="AP866" s="2">
        <v>39400</v>
      </c>
      <c r="AQ866">
        <v>125.0546875</v>
      </c>
      <c r="AR866" s="22">
        <f>_xll.BDH(AR$3&amp;" Govt",$A$8,AP866,AP866)</f>
        <v>1.1577600000000001</v>
      </c>
      <c r="AS866">
        <f t="shared" si="318"/>
        <v>108.01434451008843</v>
      </c>
      <c r="AV866" s="22"/>
      <c r="AX866" s="2">
        <v>39400</v>
      </c>
      <c r="AY866">
        <v>115.9375</v>
      </c>
      <c r="AZ866" s="22">
        <f>_xll.BDH(AZ$3&amp;" Govt",$A$8,AX866,AX866)</f>
        <v>1.1334</v>
      </c>
      <c r="BA866">
        <f t="shared" si="319"/>
        <v>102.29177695429681</v>
      </c>
      <c r="BB866" s="2">
        <v>39400</v>
      </c>
      <c r="BC866">
        <v>115.484375</v>
      </c>
      <c r="BD866" s="22">
        <f>_xll.BDH(BD$3&amp;" Govt",$A$8,BB866,BB866)</f>
        <v>1.12659</v>
      </c>
      <c r="BE866">
        <f t="shared" si="320"/>
        <v>102.50789994585431</v>
      </c>
      <c r="BH866" s="22"/>
      <c r="BJ866" s="2">
        <v>39400</v>
      </c>
      <c r="BK866">
        <v>113.359375</v>
      </c>
      <c r="BL866" s="22">
        <f>_xll.BDH(BL$3&amp;" Govt",$A$8,BJ866,BJ866)</f>
        <v>1.1043400000000001</v>
      </c>
      <c r="BM866">
        <f t="shared" si="321"/>
        <v>102.64898038647517</v>
      </c>
      <c r="BN866" s="2">
        <v>39575</v>
      </c>
      <c r="BO866">
        <v>115.0859375</v>
      </c>
      <c r="BP866" s="22">
        <f>_xll.BDH(BP$3&amp;" Govt",$A$8,BN866,BN866)</f>
        <v>1.11052</v>
      </c>
      <c r="BQ866">
        <f t="shared" si="322"/>
        <v>103.63247622735295</v>
      </c>
      <c r="BR866" s="2">
        <v>39756</v>
      </c>
      <c r="BS866">
        <v>101.9140625</v>
      </c>
      <c r="BT866" s="22">
        <f>_xll.BDH(BT$3&amp;" Govt",$A$8,BR866,BR866)</f>
        <v>1.12619</v>
      </c>
      <c r="BU866">
        <f t="shared" si="323"/>
        <v>90.494554648860316</v>
      </c>
      <c r="BV866" s="2">
        <v>39934</v>
      </c>
      <c r="BW866">
        <v>108.94921875</v>
      </c>
      <c r="BX866" s="22">
        <f>_xll.BDH(BX$3&amp;" Govt",$A$8,BV866,BV866)</f>
        <v>1.0690999999999999</v>
      </c>
      <c r="BY866">
        <f t="shared" si="324"/>
        <v>101.90741628472547</v>
      </c>
      <c r="BZ866" s="2">
        <v>40116</v>
      </c>
      <c r="CA866">
        <v>116.94140625</v>
      </c>
      <c r="CB866" s="22">
        <f>_xll.BDH(CB$3&amp;" Govt",$A$8,BZ866,BZ866)</f>
        <v>1.0685899999999999</v>
      </c>
      <c r="CC866">
        <f t="shared" si="325"/>
        <v>109.43524293695431</v>
      </c>
      <c r="CF866" s="22"/>
      <c r="CJ866" s="22"/>
      <c r="CN866" s="22"/>
      <c r="CR866" s="22"/>
      <c r="CV866" s="22"/>
      <c r="CZ866" s="22"/>
      <c r="DB866" s="2">
        <v>39405</v>
      </c>
      <c r="DC866">
        <v>117.640625</v>
      </c>
      <c r="DD866" s="22">
        <f>_xll.BDH(DD$3&amp;" Govt",$A$8,DB866,DB866)</f>
        <v>1.1048499999999999</v>
      </c>
      <c r="DE866">
        <f t="shared" si="326"/>
        <v>106.47655790378785</v>
      </c>
      <c r="DF866" s="2">
        <v>39946</v>
      </c>
      <c r="DG866">
        <v>102.37109375</v>
      </c>
      <c r="DH866" s="22">
        <f>_xll.BDH(DH$3&amp;" Govt",$A$8,DF866,DF866)</f>
        <v>1.0701100000000001</v>
      </c>
      <c r="DI866">
        <f t="shared" si="327"/>
        <v>95.664084766986562</v>
      </c>
      <c r="DL866" s="22"/>
      <c r="DP866" s="22"/>
    </row>
    <row r="867" spans="4:120" x14ac:dyDescent="0.25">
      <c r="D867" s="2"/>
      <c r="H867" s="22"/>
      <c r="I867" s="14"/>
      <c r="J867" s="2">
        <v>39401</v>
      </c>
      <c r="K867">
        <v>131.0546875</v>
      </c>
      <c r="L867" s="22">
        <f>_xll.BDH(L$3&amp;" Govt",$A$8,J867,J867)</f>
        <v>1.2886299999999999</v>
      </c>
      <c r="M867">
        <f t="shared" si="311"/>
        <v>101.70078882223757</v>
      </c>
      <c r="N867" s="2">
        <v>39401</v>
      </c>
      <c r="O867">
        <v>132.9140625</v>
      </c>
      <c r="P867" s="22">
        <f>_xll.BDH(P$3&amp;" Govt",$A$8,N867,N867)</f>
        <v>1.26942</v>
      </c>
      <c r="Q867">
        <f t="shared" si="312"/>
        <v>104.70455995651558</v>
      </c>
      <c r="R867" s="2">
        <v>39401</v>
      </c>
      <c r="S867">
        <v>133.97265625</v>
      </c>
      <c r="T867" s="22">
        <f>_xll.BDH(T$3&amp;" Govt",$A$8,R867,R867)</f>
        <v>1.23739</v>
      </c>
      <c r="U867">
        <f t="shared" si="313"/>
        <v>108.27035635490832</v>
      </c>
      <c r="V867" s="2">
        <v>39498</v>
      </c>
      <c r="W867">
        <v>113.17578125</v>
      </c>
      <c r="X867" s="22">
        <f>_xll.BDH(X$3&amp;" Govt",$A$8,V867,V867)</f>
        <v>1.1089500000000001</v>
      </c>
      <c r="Y867">
        <f t="shared" si="314"/>
        <v>102.05670341313855</v>
      </c>
      <c r="Z867" s="2">
        <v>39401</v>
      </c>
      <c r="AA867">
        <v>129.50390625</v>
      </c>
      <c r="AB867" s="22">
        <f>_xll.BDH(AB$3&amp;" Govt",$A$8,Z867,Z867)</f>
        <v>1.19615</v>
      </c>
      <c r="AC867">
        <f t="shared" si="315"/>
        <v>108.26727939639677</v>
      </c>
      <c r="AD867" s="2">
        <v>40038</v>
      </c>
      <c r="AE867">
        <v>111.9375</v>
      </c>
      <c r="AF867" s="22">
        <f>_xll.BDH(AF$3&amp;" Govt",$A$8,AD867,AD867)</f>
        <v>1.0810200000000001</v>
      </c>
      <c r="AG867">
        <f t="shared" si="316"/>
        <v>103.54803796414497</v>
      </c>
      <c r="AH867" s="2">
        <v>39401</v>
      </c>
      <c r="AI867">
        <v>128.296875</v>
      </c>
      <c r="AJ867" s="22">
        <f>_xll.BDH(AJ$3&amp;" Govt",$A$8,AH867,AH867)</f>
        <v>1.1724399999999999</v>
      </c>
      <c r="AK867">
        <f t="shared" si="317"/>
        <v>109.42724147930812</v>
      </c>
      <c r="AN867" s="22"/>
      <c r="AP867" s="2">
        <v>39401</v>
      </c>
      <c r="AQ867">
        <v>125.6875</v>
      </c>
      <c r="AR867" s="22">
        <f>_xll.BDH(AR$3&amp;" Govt",$A$8,AP867,AP867)</f>
        <v>1.15787</v>
      </c>
      <c r="AS867">
        <f t="shared" si="318"/>
        <v>108.55061449040048</v>
      </c>
      <c r="AV867" s="22"/>
      <c r="AX867" s="2">
        <v>39401</v>
      </c>
      <c r="AY867">
        <v>116.57421875</v>
      </c>
      <c r="AZ867" s="22">
        <f>_xll.BDH(AZ$3&amp;" Govt",$A$8,AX867,AX867)</f>
        <v>1.1335</v>
      </c>
      <c r="BA867">
        <f t="shared" si="319"/>
        <v>102.84448059108955</v>
      </c>
      <c r="BB867" s="2">
        <v>39401</v>
      </c>
      <c r="BC867">
        <v>116.08203125</v>
      </c>
      <c r="BD867" s="22">
        <f>_xll.BDH(BD$3&amp;" Govt",$A$8,BB867,BB867)</f>
        <v>1.1267</v>
      </c>
      <c r="BE867">
        <f t="shared" si="320"/>
        <v>103.02834050767729</v>
      </c>
      <c r="BH867" s="22"/>
      <c r="BJ867" s="2">
        <v>39401</v>
      </c>
      <c r="BK867">
        <v>113.9765625</v>
      </c>
      <c r="BL867" s="22">
        <f>_xll.BDH(BL$3&amp;" Govt",$A$8,BJ867,BJ867)</f>
        <v>1.1044499999999999</v>
      </c>
      <c r="BM867">
        <f t="shared" si="321"/>
        <v>103.19757571641995</v>
      </c>
      <c r="BN867" s="2">
        <v>39576</v>
      </c>
      <c r="BO867">
        <v>115.80078125</v>
      </c>
      <c r="BP867" s="22">
        <f>_xll.BDH(BP$3&amp;" Govt",$A$8,BN867,BN867)</f>
        <v>1.11083</v>
      </c>
      <c r="BQ867">
        <f t="shared" si="322"/>
        <v>104.24707763564182</v>
      </c>
      <c r="BR867" s="2">
        <v>39757</v>
      </c>
      <c r="BS867">
        <v>102.07421875</v>
      </c>
      <c r="BT867" s="22">
        <f>_xll.BDH(BT$3&amp;" Govt",$A$8,BR867,BR867)</f>
        <v>1.1261399999999999</v>
      </c>
      <c r="BU867">
        <f t="shared" si="323"/>
        <v>90.640789555472679</v>
      </c>
      <c r="BV867" s="2">
        <v>39937</v>
      </c>
      <c r="BW867">
        <v>108.98046875</v>
      </c>
      <c r="BX867" s="22">
        <f>_xll.BDH(BX$3&amp;" Govt",$A$8,BV867,BV867)</f>
        <v>1.0693600000000001</v>
      </c>
      <c r="BY867">
        <f t="shared" si="324"/>
        <v>101.91186200157102</v>
      </c>
      <c r="BZ867" s="2">
        <v>40119</v>
      </c>
      <c r="CA867">
        <v>117.03515625</v>
      </c>
      <c r="CB867" s="22">
        <f>_xll.BDH(CB$3&amp;" Govt",$A$8,BZ867,BZ867)</f>
        <v>1.0687599999999999</v>
      </c>
      <c r="CC867">
        <f t="shared" si="325"/>
        <v>109.50555433399454</v>
      </c>
      <c r="CF867" s="22"/>
      <c r="CJ867" s="22"/>
      <c r="CN867" s="22"/>
      <c r="CR867" s="22"/>
      <c r="CV867" s="22"/>
      <c r="CZ867" s="22"/>
      <c r="DB867" s="2">
        <v>39406</v>
      </c>
      <c r="DC867">
        <v>117.2421875</v>
      </c>
      <c r="DD867" s="22">
        <f>_xll.BDH(DD$3&amp;" Govt",$A$8,DB867,DB867)</f>
        <v>1.1049500000000001</v>
      </c>
      <c r="DE867">
        <f t="shared" si="326"/>
        <v>106.10632834064889</v>
      </c>
      <c r="DF867" s="2">
        <v>39947</v>
      </c>
      <c r="DG867">
        <v>103.25390625</v>
      </c>
      <c r="DH867" s="22">
        <f>_xll.BDH(DH$3&amp;" Govt",$A$8,DF867,DF867)</f>
        <v>1.07019</v>
      </c>
      <c r="DI867">
        <f t="shared" si="327"/>
        <v>96.481845513413504</v>
      </c>
      <c r="DL867" s="22"/>
      <c r="DP867" s="22"/>
    </row>
    <row r="868" spans="4:120" x14ac:dyDescent="0.25">
      <c r="D868" s="2"/>
      <c r="H868" s="22"/>
      <c r="I868" s="14"/>
      <c r="J868" s="2">
        <v>39402</v>
      </c>
      <c r="K868">
        <v>131.12890625</v>
      </c>
      <c r="L868" s="22">
        <f>_xll.BDH(L$3&amp;" Govt",$A$8,J868,J868)</f>
        <v>1.2887500000000001</v>
      </c>
      <c r="M868">
        <f t="shared" si="311"/>
        <v>101.74890882638215</v>
      </c>
      <c r="N868" s="2">
        <v>39402</v>
      </c>
      <c r="O868">
        <v>132.97265625</v>
      </c>
      <c r="P868" s="22">
        <f>_xll.BDH(P$3&amp;" Govt",$A$8,N868,N868)</f>
        <v>1.26953</v>
      </c>
      <c r="Q868">
        <f t="shared" si="312"/>
        <v>104.74164159177018</v>
      </c>
      <c r="R868" s="2">
        <v>39402</v>
      </c>
      <c r="S868">
        <v>134.01171875</v>
      </c>
      <c r="T868" s="22">
        <f>_xll.BDH(T$3&amp;" Govt",$A$8,R868,R868)</f>
        <v>1.2375</v>
      </c>
      <c r="U868">
        <f t="shared" si="313"/>
        <v>108.29229797979798</v>
      </c>
      <c r="V868" s="2">
        <v>39499</v>
      </c>
      <c r="W868">
        <v>113.3671875</v>
      </c>
      <c r="X868" s="22">
        <f>_xll.BDH(X$3&amp;" Govt",$A$8,V868,V868)</f>
        <v>1.1089199999999999</v>
      </c>
      <c r="Y868">
        <f t="shared" si="314"/>
        <v>102.23207039281463</v>
      </c>
      <c r="Z868" s="2">
        <v>39402</v>
      </c>
      <c r="AA868">
        <v>129.53515625</v>
      </c>
      <c r="AB868" s="22">
        <f>_xll.BDH(AB$3&amp;" Govt",$A$8,Z868,Z868)</f>
        <v>1.1962600000000001</v>
      </c>
      <c r="AC868">
        <f t="shared" si="315"/>
        <v>108.28344695133164</v>
      </c>
      <c r="AD868" s="2">
        <v>40039</v>
      </c>
      <c r="AE868">
        <v>111.8828125</v>
      </c>
      <c r="AF868" s="22">
        <f>_xll.BDH(AF$3&amp;" Govt",$A$8,AD868,AD868)</f>
        <v>1.08131</v>
      </c>
      <c r="AG868">
        <f t="shared" si="316"/>
        <v>103.46969185524965</v>
      </c>
      <c r="AH868" s="2">
        <v>39402</v>
      </c>
      <c r="AI868">
        <v>128.29296875</v>
      </c>
      <c r="AJ868" s="22">
        <f>_xll.BDH(AJ$3&amp;" Govt",$A$8,AH868,AH868)</f>
        <v>1.17255</v>
      </c>
      <c r="AK868">
        <f t="shared" si="317"/>
        <v>109.41364440748795</v>
      </c>
      <c r="AN868" s="22"/>
      <c r="AP868" s="2">
        <v>39402</v>
      </c>
      <c r="AQ868">
        <v>125.6796875</v>
      </c>
      <c r="AR868" s="22">
        <f>_xll.BDH(AR$3&amp;" Govt",$A$8,AP868,AP868)</f>
        <v>1.1579699999999999</v>
      </c>
      <c r="AS868">
        <f t="shared" si="318"/>
        <v>108.53449355337358</v>
      </c>
      <c r="AV868" s="22"/>
      <c r="AX868" s="2">
        <v>39402</v>
      </c>
      <c r="AY868">
        <v>116.51953125</v>
      </c>
      <c r="AZ868" s="22">
        <f>_xll.BDH(AZ$3&amp;" Govt",$A$8,AX868,AX868)</f>
        <v>1.13361</v>
      </c>
      <c r="BA868">
        <f t="shared" si="319"/>
        <v>102.78625916320428</v>
      </c>
      <c r="BB868" s="2">
        <v>39402</v>
      </c>
      <c r="BC868">
        <v>116.0234375</v>
      </c>
      <c r="BD868" s="22">
        <f>_xll.BDH(BD$3&amp;" Govt",$A$8,BB868,BB868)</f>
        <v>1.1268</v>
      </c>
      <c r="BE868">
        <f t="shared" si="320"/>
        <v>102.96719692935747</v>
      </c>
      <c r="BH868" s="22"/>
      <c r="BJ868" s="2">
        <v>39402</v>
      </c>
      <c r="BK868">
        <v>113.90625</v>
      </c>
      <c r="BL868" s="22">
        <f>_xll.BDH(BL$3&amp;" Govt",$A$8,BJ868,BJ868)</f>
        <v>1.1045499999999999</v>
      </c>
      <c r="BM868">
        <f t="shared" si="321"/>
        <v>103.12457561903038</v>
      </c>
      <c r="BN868" s="2">
        <v>39577</v>
      </c>
      <c r="BO868">
        <v>116.05078125</v>
      </c>
      <c r="BP868" s="22">
        <f>_xll.BDH(BP$3&amp;" Govt",$A$8,BN868,BN868)</f>
        <v>1.11114</v>
      </c>
      <c r="BQ868">
        <f t="shared" si="322"/>
        <v>104.44298760732221</v>
      </c>
      <c r="BR868" s="2">
        <v>39758</v>
      </c>
      <c r="BS868">
        <v>101.79296875</v>
      </c>
      <c r="BT868" s="22">
        <f>_xll.BDH(BT$3&amp;" Govt",$A$8,BR868,BR868)</f>
        <v>1.12609</v>
      </c>
      <c r="BU868">
        <f t="shared" si="323"/>
        <v>90.395056123400437</v>
      </c>
      <c r="BV868" s="2">
        <v>39938</v>
      </c>
      <c r="BW868">
        <v>108.8125</v>
      </c>
      <c r="BX868" s="22">
        <f>_xll.BDH(BX$3&amp;" Govt",$A$8,BV868,BV868)</f>
        <v>1.0694399999999999</v>
      </c>
      <c r="BY868">
        <f t="shared" si="324"/>
        <v>101.74717609216039</v>
      </c>
      <c r="BZ868" s="2">
        <v>40120</v>
      </c>
      <c r="CA868">
        <v>116.8125</v>
      </c>
      <c r="CB868" s="22">
        <f>_xll.BDH(CB$3&amp;" Govt",$A$8,BZ868,BZ868)</f>
        <v>1.0687899999999999</v>
      </c>
      <c r="CC868">
        <f t="shared" si="325"/>
        <v>109.29415507255869</v>
      </c>
      <c r="CF868" s="22"/>
      <c r="CJ868" s="22"/>
      <c r="CN868" s="22"/>
      <c r="CR868" s="22"/>
      <c r="CV868" s="22"/>
      <c r="CZ868" s="22"/>
      <c r="DB868" s="2">
        <v>39407</v>
      </c>
      <c r="DC868">
        <v>118.453125</v>
      </c>
      <c r="DD868" s="22">
        <f>_xll.BDH(DD$3&amp;" Govt",$A$8,DB868,DB868)</f>
        <v>1.1050500000000001</v>
      </c>
      <c r="DE868">
        <f t="shared" si="326"/>
        <v>107.19254784851363</v>
      </c>
      <c r="DF868" s="2">
        <v>39948</v>
      </c>
      <c r="DG868">
        <v>103.8671875</v>
      </c>
      <c r="DH868" s="22">
        <f>_xll.BDH(DH$3&amp;" Govt",$A$8,DF868,DF868)</f>
        <v>1.0702799999999999</v>
      </c>
      <c r="DI868">
        <f t="shared" si="327"/>
        <v>97.046742441230336</v>
      </c>
      <c r="DL868" s="22"/>
      <c r="DP868" s="22"/>
    </row>
    <row r="869" spans="4:120" x14ac:dyDescent="0.25">
      <c r="D869" s="2"/>
      <c r="H869" s="22"/>
      <c r="I869" s="14"/>
      <c r="J869" s="2">
        <v>39405</v>
      </c>
      <c r="K869">
        <v>131.15234375</v>
      </c>
      <c r="L869" s="22">
        <f>_xll.BDH(L$3&amp;" Govt",$A$8,J869,J869)</f>
        <v>1.2890999999999999</v>
      </c>
      <c r="M869">
        <f t="shared" si="311"/>
        <v>101.73946454891009</v>
      </c>
      <c r="N869" s="2">
        <v>39405</v>
      </c>
      <c r="O869">
        <v>133.1953125</v>
      </c>
      <c r="P869" s="22">
        <f>_xll.BDH(P$3&amp;" Govt",$A$8,N869,N869)</f>
        <v>1.2698800000000001</v>
      </c>
      <c r="Q869">
        <f t="shared" si="312"/>
        <v>104.88810950641005</v>
      </c>
      <c r="R869" s="2">
        <v>39405</v>
      </c>
      <c r="S869">
        <v>134.50390625</v>
      </c>
      <c r="T869" s="22">
        <f>_xll.BDH(T$3&amp;" Govt",$A$8,R869,R869)</f>
        <v>1.2378400000000001</v>
      </c>
      <c r="U869">
        <f t="shared" si="313"/>
        <v>108.66017114489756</v>
      </c>
      <c r="V869" s="2">
        <v>39500</v>
      </c>
      <c r="W869">
        <v>113.33203125</v>
      </c>
      <c r="X869" s="22">
        <f>_xll.BDH(X$3&amp;" Govt",$A$8,V869,V869)</f>
        <v>1.1089</v>
      </c>
      <c r="Y869">
        <f t="shared" si="314"/>
        <v>102.20221052394264</v>
      </c>
      <c r="Z869" s="2">
        <v>39405</v>
      </c>
      <c r="AA869">
        <v>130.1953125</v>
      </c>
      <c r="AB869" s="22">
        <f>_xll.BDH(AB$3&amp;" Govt",$A$8,Z869,Z869)</f>
        <v>1.19659</v>
      </c>
      <c r="AC869">
        <f t="shared" si="315"/>
        <v>108.80528209328173</v>
      </c>
      <c r="AD869" s="2">
        <v>40042</v>
      </c>
      <c r="AE869">
        <v>111.8515625</v>
      </c>
      <c r="AF869" s="22">
        <f>_xll.BDH(AF$3&amp;" Govt",$A$8,AD869,AD869)</f>
        <v>1.0822099999999999</v>
      </c>
      <c r="AG869">
        <f t="shared" si="316"/>
        <v>103.35476709695901</v>
      </c>
      <c r="AH869" s="2">
        <v>39405</v>
      </c>
      <c r="AI869">
        <v>129.140625</v>
      </c>
      <c r="AJ869" s="22">
        <f>_xll.BDH(AJ$3&amp;" Govt",$A$8,AH869,AH869)</f>
        <v>1.1728700000000001</v>
      </c>
      <c r="AK869">
        <f t="shared" si="317"/>
        <v>110.106512230682</v>
      </c>
      <c r="AN869" s="22"/>
      <c r="AP869" s="2">
        <v>39405</v>
      </c>
      <c r="AQ869">
        <v>126.5859375</v>
      </c>
      <c r="AR869" s="22">
        <f>_xll.BDH(AR$3&amp;" Govt",$A$8,AP869,AP869)</f>
        <v>1.15829</v>
      </c>
      <c r="AS869">
        <f t="shared" si="318"/>
        <v>109.28691217225392</v>
      </c>
      <c r="AV869" s="22"/>
      <c r="AX869" s="2">
        <v>39405</v>
      </c>
      <c r="AY869">
        <v>117.453125</v>
      </c>
      <c r="AZ869" s="22">
        <f>_xll.BDH(AZ$3&amp;" Govt",$A$8,AX869,AX869)</f>
        <v>1.13392</v>
      </c>
      <c r="BA869">
        <f t="shared" si="319"/>
        <v>103.58149163962185</v>
      </c>
      <c r="BB869" s="2">
        <v>39405</v>
      </c>
      <c r="BC869">
        <v>117.01171875</v>
      </c>
      <c r="BD869" s="22">
        <f>_xll.BDH(BD$3&amp;" Govt",$A$8,BB869,BB869)</f>
        <v>1.1271100000000001</v>
      </c>
      <c r="BE869">
        <f t="shared" si="320"/>
        <v>103.8157045452529</v>
      </c>
      <c r="BH869" s="22"/>
      <c r="BJ869" s="2">
        <v>39405</v>
      </c>
      <c r="BK869">
        <v>114.90625</v>
      </c>
      <c r="BL869" s="22">
        <f>_xll.BDH(BL$3&amp;" Govt",$A$8,BJ869,BJ869)</f>
        <v>1.1048499999999999</v>
      </c>
      <c r="BM869">
        <f t="shared" si="321"/>
        <v>104.00167443544373</v>
      </c>
      <c r="BN869" s="2">
        <v>39580</v>
      </c>
      <c r="BO869">
        <v>115.94921875</v>
      </c>
      <c r="BP869" s="22">
        <f>_xll.BDH(BP$3&amp;" Govt",$A$8,BN869,BN869)</f>
        <v>1.1120700000000001</v>
      </c>
      <c r="BQ869">
        <f t="shared" si="322"/>
        <v>104.2643167696278</v>
      </c>
      <c r="BR869" s="2">
        <v>39759</v>
      </c>
      <c r="BS869">
        <v>101.08984375</v>
      </c>
      <c r="BT869" s="22">
        <f>_xll.BDH(BT$3&amp;" Govt",$A$8,BR869,BR869)</f>
        <v>1.1260399999999999</v>
      </c>
      <c r="BU869">
        <f t="shared" si="323"/>
        <v>89.774647215019016</v>
      </c>
      <c r="BV869" s="2">
        <v>39939</v>
      </c>
      <c r="BW869">
        <v>109.26171875</v>
      </c>
      <c r="BX869" s="22">
        <f>_xll.BDH(BX$3&amp;" Govt",$A$8,BV869,BV869)</f>
        <v>1.06952</v>
      </c>
      <c r="BY869">
        <f t="shared" si="324"/>
        <v>102.15958443974867</v>
      </c>
      <c r="BZ869" s="2">
        <v>40121</v>
      </c>
      <c r="CA869">
        <v>116.97265625</v>
      </c>
      <c r="CB869" s="22">
        <f>_xll.BDH(CB$3&amp;" Govt",$A$8,BZ869,BZ869)</f>
        <v>1.06881</v>
      </c>
      <c r="CC869">
        <f t="shared" si="325"/>
        <v>109.44195530543314</v>
      </c>
      <c r="CF869" s="22"/>
      <c r="CJ869" s="22"/>
      <c r="CN869" s="22"/>
      <c r="CR869" s="22"/>
      <c r="CV869" s="22"/>
      <c r="CZ869" s="22"/>
      <c r="DB869" s="2">
        <v>39408</v>
      </c>
      <c r="DC869">
        <v>118.453125</v>
      </c>
      <c r="DD869" s="22">
        <f>_xll.BDH(DD$3&amp;" Govt",$A$8,DB869,DB869)</f>
        <v>1.1051500000000001</v>
      </c>
      <c r="DE869">
        <f t="shared" si="326"/>
        <v>107.18284848210649</v>
      </c>
      <c r="DF869" s="2">
        <v>39951</v>
      </c>
      <c r="DG869">
        <v>103.7109375</v>
      </c>
      <c r="DH869" s="22">
        <f>_xll.BDH(DH$3&amp;" Govt",$A$8,DF869,DF869)</f>
        <v>1.07053</v>
      </c>
      <c r="DI869">
        <f t="shared" si="327"/>
        <v>96.878123452869147</v>
      </c>
      <c r="DL869" s="22"/>
      <c r="DP869" s="22"/>
    </row>
    <row r="870" spans="4:120" x14ac:dyDescent="0.25">
      <c r="D870" s="2"/>
      <c r="H870" s="22"/>
      <c r="I870" s="14"/>
      <c r="J870" s="2">
        <v>39406</v>
      </c>
      <c r="K870">
        <v>131.15625</v>
      </c>
      <c r="L870" s="22">
        <f>_xll.BDH(L$3&amp;" Govt",$A$8,J870,J870)</f>
        <v>1.28922</v>
      </c>
      <c r="M870">
        <f t="shared" si="311"/>
        <v>101.73302461953739</v>
      </c>
      <c r="N870" s="2">
        <v>39406</v>
      </c>
      <c r="O870">
        <v>133.28125</v>
      </c>
      <c r="P870" s="22">
        <f>_xll.BDH(P$3&amp;" Govt",$A$8,N870,N870)</f>
        <v>1.27</v>
      </c>
      <c r="Q870">
        <f t="shared" si="312"/>
        <v>104.94586614173228</v>
      </c>
      <c r="R870" s="2">
        <v>39406</v>
      </c>
      <c r="S870">
        <v>134.55078125</v>
      </c>
      <c r="T870" s="22">
        <f>_xll.BDH(T$3&amp;" Govt",$A$8,R870,R870)</f>
        <v>1.2379500000000001</v>
      </c>
      <c r="U870">
        <f t="shared" si="313"/>
        <v>108.68838099277029</v>
      </c>
      <c r="V870" s="2">
        <v>39503</v>
      </c>
      <c r="W870">
        <v>113.296875</v>
      </c>
      <c r="X870" s="22">
        <f>_xll.BDH(X$3&amp;" Govt",$A$8,V870,V870)</f>
        <v>1.1088199999999999</v>
      </c>
      <c r="Y870">
        <f t="shared" si="314"/>
        <v>102.17787828502372</v>
      </c>
      <c r="Z870" s="2">
        <v>39406</v>
      </c>
      <c r="AA870">
        <v>130.23828125</v>
      </c>
      <c r="AB870" s="22">
        <f>_xll.BDH(AB$3&amp;" Govt",$A$8,Z870,Z870)</f>
        <v>1.1967000000000001</v>
      </c>
      <c r="AC870">
        <f t="shared" si="315"/>
        <v>108.83118680538146</v>
      </c>
      <c r="AD870" s="2">
        <v>40043</v>
      </c>
      <c r="AE870">
        <v>111.94140625</v>
      </c>
      <c r="AF870" s="22">
        <f>_xll.BDH(AF$3&amp;" Govt",$A$8,AD870,AD870)</f>
        <v>1.0825100000000001</v>
      </c>
      <c r="AG870">
        <f t="shared" si="316"/>
        <v>103.4091197771845</v>
      </c>
      <c r="AH870" s="2">
        <v>39406</v>
      </c>
      <c r="AI870">
        <v>129.125</v>
      </c>
      <c r="AJ870" s="22">
        <f>_xll.BDH(AJ$3&amp;" Govt",$A$8,AH870,AH870)</f>
        <v>1.1729799999999999</v>
      </c>
      <c r="AK870">
        <f t="shared" si="317"/>
        <v>110.08286586301557</v>
      </c>
      <c r="AN870" s="22"/>
      <c r="AP870" s="2">
        <v>39406</v>
      </c>
      <c r="AQ870">
        <v>126.5</v>
      </c>
      <c r="AR870" s="22">
        <f>_xll.BDH(AR$3&amp;" Govt",$A$8,AP870,AP870)</f>
        <v>1.1584000000000001</v>
      </c>
      <c r="AS870">
        <f t="shared" si="318"/>
        <v>109.20234806629833</v>
      </c>
      <c r="AV870" s="22"/>
      <c r="AX870" s="2">
        <v>39406</v>
      </c>
      <c r="AY870">
        <v>117.4375</v>
      </c>
      <c r="AZ870" s="22">
        <f>_xll.BDH(AZ$3&amp;" Govt",$A$8,AX870,AX870)</f>
        <v>1.13402</v>
      </c>
      <c r="BA870">
        <f t="shared" si="319"/>
        <v>103.55857921377047</v>
      </c>
      <c r="BB870" s="2">
        <v>39406</v>
      </c>
      <c r="BC870">
        <v>116.95703125</v>
      </c>
      <c r="BD870" s="22">
        <f>_xll.BDH(BD$3&amp;" Govt",$A$8,BB870,BB870)</f>
        <v>1.12721</v>
      </c>
      <c r="BE870">
        <f t="shared" si="320"/>
        <v>103.75797877059287</v>
      </c>
      <c r="BH870" s="22"/>
      <c r="BJ870" s="2">
        <v>39406</v>
      </c>
      <c r="BK870">
        <v>114.75</v>
      </c>
      <c r="BL870" s="22">
        <f>_xll.BDH(BL$3&amp;" Govt",$A$8,BJ870,BJ870)</f>
        <v>1.1049500000000001</v>
      </c>
      <c r="BM870">
        <f t="shared" si="321"/>
        <v>103.85085297977282</v>
      </c>
      <c r="BN870" s="2">
        <v>39581</v>
      </c>
      <c r="BO870">
        <v>115.15234375</v>
      </c>
      <c r="BP870" s="22">
        <f>_xll.BDH(BP$3&amp;" Govt",$A$8,BN870,BN870)</f>
        <v>1.1123799999999999</v>
      </c>
      <c r="BQ870">
        <f t="shared" si="322"/>
        <v>103.51889080170446</v>
      </c>
      <c r="BR870" s="2">
        <v>39762</v>
      </c>
      <c r="BS870">
        <v>100.8125</v>
      </c>
      <c r="BT870" s="22">
        <f>_xll.BDH(BT$3&amp;" Govt",$A$8,BR870,BR870)</f>
        <v>1.12588</v>
      </c>
      <c r="BU870">
        <f t="shared" si="323"/>
        <v>89.541070096280237</v>
      </c>
      <c r="BV870" s="2">
        <v>39940</v>
      </c>
      <c r="BW870">
        <v>109.08984375</v>
      </c>
      <c r="BX870" s="22">
        <f>_xll.BDH(BX$3&amp;" Govt",$A$8,BV870,BV870)</f>
        <v>1.0696099999999999</v>
      </c>
      <c r="BY870">
        <f t="shared" si="324"/>
        <v>101.99029903422743</v>
      </c>
      <c r="BZ870" s="2">
        <v>40122</v>
      </c>
      <c r="CA870">
        <v>117.3984375</v>
      </c>
      <c r="CB870" s="22">
        <f>_xll.BDH(CB$3&amp;" Govt",$A$8,BZ870,BZ870)</f>
        <v>1.0688299999999999</v>
      </c>
      <c r="CC870">
        <f t="shared" si="325"/>
        <v>109.8382694160905</v>
      </c>
      <c r="CF870" s="22"/>
      <c r="CJ870" s="22"/>
      <c r="CN870" s="22"/>
      <c r="CR870" s="22"/>
      <c r="CV870" s="22"/>
      <c r="CZ870" s="22"/>
      <c r="DB870" s="2">
        <v>39409</v>
      </c>
      <c r="DC870">
        <v>119.02734375</v>
      </c>
      <c r="DD870" s="22">
        <f>_xll.BDH(DD$3&amp;" Govt",$A$8,DB870,DB870)</f>
        <v>1.1052599999999999</v>
      </c>
      <c r="DE870">
        <f t="shared" si="326"/>
        <v>107.69171394061127</v>
      </c>
      <c r="DF870" s="2">
        <v>39952</v>
      </c>
      <c r="DG870">
        <v>103.77734375</v>
      </c>
      <c r="DH870" s="22">
        <f>_xll.BDH(DH$3&amp;" Govt",$A$8,DF870,DF870)</f>
        <v>1.0706100000000001</v>
      </c>
      <c r="DI870">
        <f t="shared" si="327"/>
        <v>96.932910910602359</v>
      </c>
      <c r="DL870" s="22"/>
      <c r="DP870" s="22"/>
    </row>
    <row r="871" spans="4:120" x14ac:dyDescent="0.25">
      <c r="D871" s="2"/>
      <c r="H871" s="22"/>
      <c r="I871" s="14"/>
      <c r="J871" s="2">
        <v>39407</v>
      </c>
      <c r="K871">
        <v>131.2265625</v>
      </c>
      <c r="L871" s="22">
        <f>_xll.BDH(L$3&amp;" Govt",$A$8,J871,J871)</f>
        <v>1.2893399999999999</v>
      </c>
      <c r="M871">
        <f t="shared" si="311"/>
        <v>101.77808995299921</v>
      </c>
      <c r="N871" s="2">
        <v>39407</v>
      </c>
      <c r="O871">
        <v>133.53125</v>
      </c>
      <c r="P871" s="22">
        <f>_xll.BDH(P$3&amp;" Govt",$A$8,N871,N871)</f>
        <v>1.2701199999999999</v>
      </c>
      <c r="Q871">
        <f t="shared" si="312"/>
        <v>105.13278272919095</v>
      </c>
      <c r="R871" s="2">
        <v>39407</v>
      </c>
      <c r="S871">
        <v>134.9921875</v>
      </c>
      <c r="T871" s="22">
        <f>_xll.BDH(T$3&amp;" Govt",$A$8,R871,R871)</f>
        <v>1.23807</v>
      </c>
      <c r="U871">
        <f t="shared" si="313"/>
        <v>109.03437406608673</v>
      </c>
      <c r="V871" s="2">
        <v>39504</v>
      </c>
      <c r="W871">
        <v>113.67578125</v>
      </c>
      <c r="X871" s="22">
        <f>_xll.BDH(X$3&amp;" Govt",$A$8,V871,V871)</f>
        <v>1.1087899999999999</v>
      </c>
      <c r="Y871">
        <f t="shared" si="314"/>
        <v>102.52237236086185</v>
      </c>
      <c r="Z871" s="2">
        <v>39407</v>
      </c>
      <c r="AA871">
        <v>130.86328125</v>
      </c>
      <c r="AB871" s="22">
        <f>_xll.BDH(AB$3&amp;" Govt",$A$8,Z871,Z871)</f>
        <v>1.1968099999999999</v>
      </c>
      <c r="AC871">
        <f t="shared" si="315"/>
        <v>109.34340559487305</v>
      </c>
      <c r="AD871" s="2">
        <v>40044</v>
      </c>
      <c r="AE871">
        <v>112.19921875</v>
      </c>
      <c r="AF871" s="22">
        <f>_xll.BDH(AF$3&amp;" Govt",$A$8,AD871,AD871)</f>
        <v>1.0828100000000001</v>
      </c>
      <c r="AG871">
        <f t="shared" si="316"/>
        <v>103.61856535310903</v>
      </c>
      <c r="AH871" s="2">
        <v>39407</v>
      </c>
      <c r="AI871">
        <v>129.8125</v>
      </c>
      <c r="AJ871" s="22">
        <f>_xll.BDH(AJ$3&amp;" Govt",$A$8,AH871,AH871)</f>
        <v>1.17309</v>
      </c>
      <c r="AK871">
        <f t="shared" si="317"/>
        <v>110.65860249426729</v>
      </c>
      <c r="AN871" s="22"/>
      <c r="AP871" s="2">
        <v>39407</v>
      </c>
      <c r="AQ871">
        <v>127.1953125</v>
      </c>
      <c r="AR871" s="22">
        <f>_xll.BDH(AR$3&amp;" Govt",$A$8,AP871,AP871)</f>
        <v>1.1585000000000001</v>
      </c>
      <c r="AS871">
        <f t="shared" si="318"/>
        <v>109.79310530858868</v>
      </c>
      <c r="AV871" s="22"/>
      <c r="AX871" s="2">
        <v>39407</v>
      </c>
      <c r="AY871">
        <v>118.1953125</v>
      </c>
      <c r="AZ871" s="22">
        <f>_xll.BDH(AZ$3&amp;" Govt",$A$8,AX871,AX871)</f>
        <v>1.1341300000000001</v>
      </c>
      <c r="BA871">
        <f t="shared" si="319"/>
        <v>104.21672339149832</v>
      </c>
      <c r="BB871" s="2">
        <v>39407</v>
      </c>
      <c r="BC871">
        <v>117.67578125</v>
      </c>
      <c r="BD871" s="22">
        <f>_xll.BDH(BD$3&amp;" Govt",$A$8,BB871,BB871)</f>
        <v>1.1273200000000001</v>
      </c>
      <c r="BE871">
        <f t="shared" si="320"/>
        <v>104.38542849412765</v>
      </c>
      <c r="BH871" s="22"/>
      <c r="BJ871" s="2">
        <v>39407</v>
      </c>
      <c r="BK871">
        <v>115.44140625</v>
      </c>
      <c r="BL871" s="22">
        <f>_xll.BDH(BL$3&amp;" Govt",$A$8,BJ871,BJ871)</f>
        <v>1.1050500000000001</v>
      </c>
      <c r="BM871">
        <f t="shared" si="321"/>
        <v>104.46713384009773</v>
      </c>
      <c r="BN871" s="2">
        <v>39582</v>
      </c>
      <c r="BO871">
        <v>115.37890625</v>
      </c>
      <c r="BP871" s="22">
        <f>_xll.BDH(BP$3&amp;" Govt",$A$8,BN871,BN871)</f>
        <v>1.11269</v>
      </c>
      <c r="BQ871">
        <f t="shared" si="322"/>
        <v>103.69366692430057</v>
      </c>
      <c r="BR871" s="2">
        <v>39763</v>
      </c>
      <c r="BS871">
        <v>100.8125</v>
      </c>
      <c r="BT871" s="22">
        <f>_xll.BDH(BT$3&amp;" Govt",$A$8,BR871,BR871)</f>
        <v>1.1258300000000001</v>
      </c>
      <c r="BU871">
        <f t="shared" si="323"/>
        <v>89.545046765497446</v>
      </c>
      <c r="BV871" s="2">
        <v>39941</v>
      </c>
      <c r="BW871">
        <v>109.19921875</v>
      </c>
      <c r="BX871" s="22">
        <f>_xll.BDH(BX$3&amp;" Govt",$A$8,BV871,BV871)</f>
        <v>1.06969</v>
      </c>
      <c r="BY871">
        <f t="shared" si="324"/>
        <v>102.08492063121091</v>
      </c>
      <c r="BZ871" s="2">
        <v>40123</v>
      </c>
      <c r="CA871">
        <v>117.6796875</v>
      </c>
      <c r="CB871" s="22">
        <f>_xll.BDH(CB$3&amp;" Govt",$A$8,BZ871,BZ871)</f>
        <v>1.0688500000000001</v>
      </c>
      <c r="CC871">
        <f t="shared" si="325"/>
        <v>110.09934742948028</v>
      </c>
      <c r="CF871" s="22"/>
      <c r="CJ871" s="22"/>
      <c r="CN871" s="22"/>
      <c r="CR871" s="22"/>
      <c r="CV871" s="22"/>
      <c r="CZ871" s="22"/>
      <c r="DB871" s="2">
        <v>39412</v>
      </c>
      <c r="DC871">
        <v>120.9609375</v>
      </c>
      <c r="DD871" s="22">
        <f>_xll.BDH(DD$3&amp;" Govt",$A$8,DB871,DB871)</f>
        <v>1.1055600000000001</v>
      </c>
      <c r="DE871">
        <f t="shared" si="326"/>
        <v>109.41146342125256</v>
      </c>
      <c r="DF871" s="2">
        <v>39953</v>
      </c>
      <c r="DG871">
        <v>104.59375</v>
      </c>
      <c r="DH871" s="22">
        <f>_xll.BDH(DH$3&amp;" Govt",$A$8,DF871,DF871)</f>
        <v>1.0707</v>
      </c>
      <c r="DI871">
        <f t="shared" si="327"/>
        <v>97.687260670589339</v>
      </c>
      <c r="DL871" s="22"/>
      <c r="DP871" s="22"/>
    </row>
    <row r="872" spans="4:120" x14ac:dyDescent="0.25">
      <c r="D872" s="2"/>
      <c r="H872" s="22"/>
      <c r="I872" s="14"/>
      <c r="J872" s="2">
        <v>39408</v>
      </c>
      <c r="K872">
        <v>131.2265625</v>
      </c>
      <c r="L872" s="22">
        <f>_xll.BDH(L$3&amp;" Govt",$A$8,J872,J872)</f>
        <v>1.2894600000000001</v>
      </c>
      <c r="M872">
        <f t="shared" si="311"/>
        <v>101.76861825880601</v>
      </c>
      <c r="N872" s="2">
        <v>39408</v>
      </c>
      <c r="O872">
        <v>133.53125</v>
      </c>
      <c r="P872" s="22">
        <f>_xll.BDH(P$3&amp;" Govt",$A$8,N872,N872)</f>
        <v>1.27023</v>
      </c>
      <c r="Q872">
        <f t="shared" si="312"/>
        <v>105.12367838895318</v>
      </c>
      <c r="R872" s="2">
        <v>39408</v>
      </c>
      <c r="S872">
        <v>134.9921875</v>
      </c>
      <c r="T872" s="22">
        <f>_xll.BDH(T$3&amp;" Govt",$A$8,R872,R872)</f>
        <v>1.2381800000000001</v>
      </c>
      <c r="U872">
        <f t="shared" si="313"/>
        <v>109.02468744447495</v>
      </c>
      <c r="V872" s="2">
        <v>39505</v>
      </c>
      <c r="W872">
        <v>113.66015625</v>
      </c>
      <c r="X872" s="22">
        <f>_xll.BDH(X$3&amp;" Govt",$A$8,V872,V872)</f>
        <v>1.10877</v>
      </c>
      <c r="Y872">
        <f t="shared" si="314"/>
        <v>102.51012946778863</v>
      </c>
      <c r="Z872" s="2">
        <v>39408</v>
      </c>
      <c r="AA872">
        <v>130.86328125</v>
      </c>
      <c r="AB872" s="22">
        <f>_xll.BDH(AB$3&amp;" Govt",$A$8,Z872,Z872)</f>
        <v>1.19692</v>
      </c>
      <c r="AC872">
        <f t="shared" si="315"/>
        <v>109.33335665708653</v>
      </c>
      <c r="AD872" s="2">
        <v>40045</v>
      </c>
      <c r="AE872">
        <v>112.38671875</v>
      </c>
      <c r="AF872" s="22">
        <f>_xll.BDH(AF$3&amp;" Govt",$A$8,AD872,AD872)</f>
        <v>1.0831</v>
      </c>
      <c r="AG872">
        <f t="shared" si="316"/>
        <v>103.76393569384176</v>
      </c>
      <c r="AH872" s="2">
        <v>39408</v>
      </c>
      <c r="AI872">
        <v>129.8125</v>
      </c>
      <c r="AJ872" s="22">
        <f>_xll.BDH(AJ$3&amp;" Govt",$A$8,AH872,AH872)</f>
        <v>1.1732</v>
      </c>
      <c r="AK872">
        <f t="shared" si="317"/>
        <v>110.64822707125809</v>
      </c>
      <c r="AN872" s="22"/>
      <c r="AP872" s="2">
        <v>39408</v>
      </c>
      <c r="AQ872">
        <v>127.1953125</v>
      </c>
      <c r="AR872" s="22">
        <f>_xll.BDH(AR$3&amp;" Govt",$A$8,AP872,AP872)</f>
        <v>1.1586099999999999</v>
      </c>
      <c r="AS872">
        <f t="shared" si="318"/>
        <v>109.78268140271533</v>
      </c>
      <c r="AV872" s="22"/>
      <c r="AX872" s="2">
        <v>39408</v>
      </c>
      <c r="AY872">
        <v>118.1953125</v>
      </c>
      <c r="AZ872" s="22">
        <f>_xll.BDH(AZ$3&amp;" Govt",$A$8,AX872,AX872)</f>
        <v>1.1342300000000001</v>
      </c>
      <c r="BA872">
        <f t="shared" si="319"/>
        <v>104.20753506784338</v>
      </c>
      <c r="BB872" s="2">
        <v>39408</v>
      </c>
      <c r="BC872">
        <v>117.67578125</v>
      </c>
      <c r="BD872" s="22">
        <f>_xll.BDH(BD$3&amp;" Govt",$A$8,BB872,BB872)</f>
        <v>1.1274200000000001</v>
      </c>
      <c r="BE872">
        <f t="shared" si="320"/>
        <v>104.37616970605453</v>
      </c>
      <c r="BH872" s="22"/>
      <c r="BJ872" s="2">
        <v>39408</v>
      </c>
      <c r="BK872">
        <v>115.44140625</v>
      </c>
      <c r="BL872" s="22">
        <f>_xll.BDH(BL$3&amp;" Govt",$A$8,BJ872,BJ872)</f>
        <v>1.1051500000000001</v>
      </c>
      <c r="BM872">
        <f t="shared" si="321"/>
        <v>104.45768108401573</v>
      </c>
      <c r="BN872" s="2">
        <v>39583</v>
      </c>
      <c r="BO872">
        <v>116.05859375</v>
      </c>
      <c r="BP872" s="22">
        <f>_xll.BDH(BP$3&amp;" Govt",$A$8,BN872,BN872)</f>
        <v>1.113</v>
      </c>
      <c r="BQ872">
        <f t="shared" si="322"/>
        <v>104.27546608265948</v>
      </c>
      <c r="BR872" s="2">
        <v>39764</v>
      </c>
      <c r="BS872">
        <v>101.04296875</v>
      </c>
      <c r="BT872" s="22">
        <f>_xll.BDH(BT$3&amp;" Govt",$A$8,BR872,BR872)</f>
        <v>1.12578</v>
      </c>
      <c r="BU872">
        <f t="shared" si="323"/>
        <v>89.753742960436313</v>
      </c>
      <c r="BV872" s="2">
        <v>39944</v>
      </c>
      <c r="BW872">
        <v>109.76953125</v>
      </c>
      <c r="BX872" s="22">
        <f>_xll.BDH(BX$3&amp;" Govt",$A$8,BV872,BV872)</f>
        <v>1.0699399999999999</v>
      </c>
      <c r="BY872">
        <f t="shared" si="324"/>
        <v>102.59409990279829</v>
      </c>
      <c r="BZ872" s="2">
        <v>40126</v>
      </c>
      <c r="CA872">
        <v>118.140625</v>
      </c>
      <c r="CB872" s="22">
        <f>_xll.BDH(CB$3&amp;" Govt",$A$8,BZ872,BZ872)</f>
        <v>1.0689200000000001</v>
      </c>
      <c r="CC872">
        <f t="shared" si="325"/>
        <v>110.52335534932455</v>
      </c>
      <c r="CF872" s="22"/>
      <c r="CJ872" s="22"/>
      <c r="CN872" s="22"/>
      <c r="CR872" s="22"/>
      <c r="CV872" s="22"/>
      <c r="CZ872" s="22"/>
      <c r="DB872" s="2">
        <v>39413</v>
      </c>
      <c r="DC872">
        <v>119.42578125</v>
      </c>
      <c r="DD872" s="22">
        <f>_xll.BDH(DD$3&amp;" Govt",$A$8,DB872,DB872)</f>
        <v>1.1056600000000001</v>
      </c>
      <c r="DE872">
        <f t="shared" si="326"/>
        <v>108.01311546949333</v>
      </c>
      <c r="DF872" s="2">
        <v>39954</v>
      </c>
      <c r="DG872">
        <v>102.703125</v>
      </c>
      <c r="DH872" s="22">
        <f>_xll.BDH(DH$3&amp;" Govt",$A$8,DF872,DF872)</f>
        <v>1.0707800000000001</v>
      </c>
      <c r="DI872">
        <f t="shared" si="327"/>
        <v>95.914310129064788</v>
      </c>
      <c r="DL872" s="22"/>
      <c r="DP872" s="22"/>
    </row>
    <row r="873" spans="4:120" x14ac:dyDescent="0.25">
      <c r="D873" s="2"/>
      <c r="H873" s="22"/>
      <c r="I873" s="14"/>
      <c r="J873" s="2">
        <v>39409</v>
      </c>
      <c r="K873">
        <v>131.23828125</v>
      </c>
      <c r="L873" s="22">
        <f>_xll.BDH(L$3&amp;" Govt",$A$8,J873,J873)</f>
        <v>1.2895799999999999</v>
      </c>
      <c r="M873">
        <f t="shared" si="311"/>
        <v>101.76823558833109</v>
      </c>
      <c r="N873" s="2">
        <v>39409</v>
      </c>
      <c r="O873">
        <v>133.5078125</v>
      </c>
      <c r="P873" s="22">
        <f>_xll.BDH(P$3&amp;" Govt",$A$8,N873,N873)</f>
        <v>1.2703500000000001</v>
      </c>
      <c r="Q873">
        <f t="shared" si="312"/>
        <v>105.0952985397725</v>
      </c>
      <c r="R873" s="2">
        <v>39409</v>
      </c>
      <c r="S873">
        <v>134.93359375</v>
      </c>
      <c r="T873" s="22">
        <f>_xll.BDH(T$3&amp;" Govt",$A$8,R873,R873)</f>
        <v>1.2383</v>
      </c>
      <c r="U873">
        <f t="shared" si="313"/>
        <v>108.96680428813697</v>
      </c>
      <c r="V873" s="2">
        <v>39506</v>
      </c>
      <c r="W873">
        <v>114.14453125</v>
      </c>
      <c r="X873" s="22">
        <f>_xll.BDH(X$3&amp;" Govt",$A$8,V873,V873)</f>
        <v>1.1087400000000001</v>
      </c>
      <c r="Y873">
        <f t="shared" si="314"/>
        <v>102.94977294045492</v>
      </c>
      <c r="Z873" s="2">
        <v>39409</v>
      </c>
      <c r="AA873">
        <v>130.765625</v>
      </c>
      <c r="AB873" s="22">
        <f>_xll.BDH(AB$3&amp;" Govt",$A$8,Z873,Z873)</f>
        <v>1.19703</v>
      </c>
      <c r="AC873">
        <f t="shared" si="315"/>
        <v>109.24172744208583</v>
      </c>
      <c r="AD873" s="2">
        <v>40046</v>
      </c>
      <c r="AE873">
        <v>112.33203125</v>
      </c>
      <c r="AF873" s="22">
        <f>_xll.BDH(AF$3&amp;" Govt",$A$8,AD873,AD873)</f>
        <v>1.0833999999999999</v>
      </c>
      <c r="AG873">
        <f t="shared" si="316"/>
        <v>103.68472517075872</v>
      </c>
      <c r="AH873" s="2">
        <v>39409</v>
      </c>
      <c r="AI873">
        <v>129.71484375</v>
      </c>
      <c r="AJ873" s="22">
        <f>_xll.BDH(AJ$3&amp;" Govt",$A$8,AH873,AH873)</f>
        <v>1.1733</v>
      </c>
      <c r="AK873">
        <f t="shared" si="317"/>
        <v>110.55556443364868</v>
      </c>
      <c r="AN873" s="22"/>
      <c r="AP873" s="2">
        <v>39409</v>
      </c>
      <c r="AQ873">
        <v>127.09375</v>
      </c>
      <c r="AR873" s="22">
        <f>_xll.BDH(AR$3&amp;" Govt",$A$8,AP873,AP873)</f>
        <v>1.15872</v>
      </c>
      <c r="AS873">
        <f t="shared" si="318"/>
        <v>109.68460887876277</v>
      </c>
      <c r="AV873" s="22"/>
      <c r="AX873" s="2">
        <v>39409</v>
      </c>
      <c r="AY873">
        <v>118.17578125</v>
      </c>
      <c r="AZ873" s="22">
        <f>_xll.BDH(AZ$3&amp;" Govt",$A$8,AX873,AX873)</f>
        <v>1.1343399999999999</v>
      </c>
      <c r="BA873">
        <f t="shared" si="319"/>
        <v>104.18021162085442</v>
      </c>
      <c r="BB873" s="2">
        <v>39409</v>
      </c>
      <c r="BC873">
        <v>117.7265625</v>
      </c>
      <c r="BD873" s="22">
        <f>_xll.BDH(BD$3&amp;" Govt",$A$8,BB873,BB873)</f>
        <v>1.1275200000000001</v>
      </c>
      <c r="BE873">
        <f t="shared" si="320"/>
        <v>104.41195056406981</v>
      </c>
      <c r="BH873" s="22"/>
      <c r="BJ873" s="2">
        <v>39409</v>
      </c>
      <c r="BK873">
        <v>115.55859375</v>
      </c>
      <c r="BL873" s="22">
        <f>_xll.BDH(BL$3&amp;" Govt",$A$8,BJ873,BJ873)</f>
        <v>1.1052599999999999</v>
      </c>
      <c r="BM873">
        <f t="shared" si="321"/>
        <v>104.55331211660605</v>
      </c>
      <c r="BN873" s="2">
        <v>39584</v>
      </c>
      <c r="BO873">
        <v>116.15625</v>
      </c>
      <c r="BP873" s="22">
        <f>_xll.BDH(BP$3&amp;" Govt",$A$8,BN873,BN873)</f>
        <v>1.11331</v>
      </c>
      <c r="BQ873">
        <f t="shared" si="322"/>
        <v>104.33414772165884</v>
      </c>
      <c r="BR873" s="2">
        <v>39765</v>
      </c>
      <c r="BS873">
        <v>100.41015625</v>
      </c>
      <c r="BT873" s="22">
        <f>_xll.BDH(BT$3&amp;" Govt",$A$8,BR873,BR873)</f>
        <v>1.1257299999999999</v>
      </c>
      <c r="BU873">
        <f t="shared" si="323"/>
        <v>89.195594192213065</v>
      </c>
      <c r="BV873" s="2">
        <v>39945</v>
      </c>
      <c r="BW873">
        <v>109.84765625</v>
      </c>
      <c r="BX873" s="22">
        <f>_xll.BDH(BX$3&amp;" Govt",$A$8,BV873,BV873)</f>
        <v>1.07003</v>
      </c>
      <c r="BY873">
        <f t="shared" si="324"/>
        <v>102.65848270609234</v>
      </c>
      <c r="BZ873" s="2">
        <v>40127</v>
      </c>
      <c r="CA873">
        <v>118.17578125</v>
      </c>
      <c r="CB873" s="22">
        <f>_xll.BDH(CB$3&amp;" Govt",$A$8,BZ873,BZ873)</f>
        <v>1.06894</v>
      </c>
      <c r="CC873">
        <f t="shared" si="325"/>
        <v>110.55417633356409</v>
      </c>
      <c r="CF873" s="22"/>
      <c r="CJ873" s="22"/>
      <c r="CN873" s="22"/>
      <c r="CR873" s="22"/>
      <c r="CV873" s="22"/>
      <c r="CZ873" s="22"/>
      <c r="DB873" s="2">
        <v>39414</v>
      </c>
      <c r="DC873">
        <v>118.02734375</v>
      </c>
      <c r="DD873" s="22">
        <f>_xll.BDH(DD$3&amp;" Govt",$A$8,DB873,DB873)</f>
        <v>1.1057600000000001</v>
      </c>
      <c r="DE873">
        <f t="shared" si="326"/>
        <v>106.73866277492402</v>
      </c>
      <c r="DF873" s="2">
        <v>39955</v>
      </c>
      <c r="DG873">
        <v>102.640625</v>
      </c>
      <c r="DH873" s="22">
        <f>_xll.BDH(DH$3&amp;" Govt",$A$8,DF873,DF873)</f>
        <v>1.07087</v>
      </c>
      <c r="DI873">
        <f t="shared" si="327"/>
        <v>95.847885364236561</v>
      </c>
      <c r="DL873" s="22"/>
      <c r="DP873" s="22"/>
    </row>
    <row r="874" spans="4:120" x14ac:dyDescent="0.25">
      <c r="D874" s="2"/>
      <c r="H874" s="22"/>
      <c r="I874" s="14"/>
      <c r="J874" s="2">
        <v>39412</v>
      </c>
      <c r="K874">
        <v>131.265625</v>
      </c>
      <c r="L874" s="22">
        <f>_xll.BDH(L$3&amp;" Govt",$A$8,J874,J874)</f>
        <v>1.28993</v>
      </c>
      <c r="M874">
        <f t="shared" si="311"/>
        <v>101.76182040885939</v>
      </c>
      <c r="N874" s="2">
        <v>39412</v>
      </c>
      <c r="O874">
        <v>133.75390625</v>
      </c>
      <c r="P874" s="22">
        <f>_xll.BDH(P$3&amp;" Govt",$A$8,N874,N874)</f>
        <v>1.2706999999999999</v>
      </c>
      <c r="Q874">
        <f t="shared" si="312"/>
        <v>105.26001908396947</v>
      </c>
      <c r="R874" s="2">
        <v>39412</v>
      </c>
      <c r="S874">
        <v>135.40625</v>
      </c>
      <c r="T874" s="22">
        <f>_xll.BDH(T$3&amp;" Govt",$A$8,R874,R874)</f>
        <v>1.23864</v>
      </c>
      <c r="U874">
        <f t="shared" si="313"/>
        <v>109.31848640444359</v>
      </c>
      <c r="V874" s="2">
        <v>39507</v>
      </c>
      <c r="W874">
        <v>114.62109375</v>
      </c>
      <c r="X874" s="22">
        <f>_xll.BDH(X$3&amp;" Govt",$A$8,V874,V874)</f>
        <v>1.1087199999999999</v>
      </c>
      <c r="Y874">
        <f t="shared" si="314"/>
        <v>103.38146127967387</v>
      </c>
      <c r="Z874" s="2">
        <v>39412</v>
      </c>
      <c r="AA874">
        <v>131.48046875</v>
      </c>
      <c r="AB874" s="22">
        <f>_xll.BDH(AB$3&amp;" Govt",$A$8,Z874,Z874)</f>
        <v>1.19736</v>
      </c>
      <c r="AC874">
        <f t="shared" si="315"/>
        <v>109.80863629150798</v>
      </c>
      <c r="AD874" s="2">
        <v>40049</v>
      </c>
      <c r="AE874">
        <v>112.21875</v>
      </c>
      <c r="AF874" s="22">
        <f>_xll.BDH(AF$3&amp;" Govt",$A$8,AD874,AD874)</f>
        <v>1.0843</v>
      </c>
      <c r="AG874">
        <f t="shared" si="316"/>
        <v>103.49418979987088</v>
      </c>
      <c r="AH874" s="2">
        <v>39412</v>
      </c>
      <c r="AI874">
        <v>130.6171875</v>
      </c>
      <c r="AJ874" s="22">
        <f>_xll.BDH(AJ$3&amp;" Govt",$A$8,AH874,AH874)</f>
        <v>1.17363</v>
      </c>
      <c r="AK874">
        <f t="shared" si="317"/>
        <v>111.2933271133151</v>
      </c>
      <c r="AN874" s="22"/>
      <c r="AP874" s="2">
        <v>39412</v>
      </c>
      <c r="AQ874">
        <v>128.0390625</v>
      </c>
      <c r="AR874" s="22">
        <f>_xll.BDH(AR$3&amp;" Govt",$A$8,AP874,AP874)</f>
        <v>1.1590400000000001</v>
      </c>
      <c r="AS874">
        <f t="shared" si="318"/>
        <v>110.46992554182771</v>
      </c>
      <c r="AV874" s="22"/>
      <c r="AX874" s="2">
        <v>39412</v>
      </c>
      <c r="AY874">
        <v>119.16796875</v>
      </c>
      <c r="AZ874" s="22">
        <f>_xll.BDH(AZ$3&amp;" Govt",$A$8,AX874,AX874)</f>
        <v>1.1346499999999999</v>
      </c>
      <c r="BA874">
        <f t="shared" si="319"/>
        <v>105.02619199753228</v>
      </c>
      <c r="BB874" s="2">
        <v>39412</v>
      </c>
      <c r="BC874">
        <v>118.76953125</v>
      </c>
      <c r="BD874" s="22">
        <f>_xll.BDH(BD$3&amp;" Govt",$A$8,BB874,BB874)</f>
        <v>1.1278299999999999</v>
      </c>
      <c r="BE874">
        <f t="shared" si="320"/>
        <v>105.30800852078772</v>
      </c>
      <c r="BH874" s="22"/>
      <c r="BJ874" s="2">
        <v>39412</v>
      </c>
      <c r="BK874">
        <v>116.6640625</v>
      </c>
      <c r="BL874" s="22">
        <f>_xll.BDH(BL$3&amp;" Govt",$A$8,BJ874,BJ874)</f>
        <v>1.1055600000000001</v>
      </c>
      <c r="BM874">
        <f t="shared" si="321"/>
        <v>105.52485844278011</v>
      </c>
      <c r="BN874" s="2">
        <v>39587</v>
      </c>
      <c r="BO874">
        <v>116.5234375</v>
      </c>
      <c r="BP874" s="22">
        <f>_xll.BDH(BP$3&amp;" Govt",$A$8,BN874,BN874)</f>
        <v>1.1142399999999999</v>
      </c>
      <c r="BQ874">
        <f t="shared" si="322"/>
        <v>104.57660602742678</v>
      </c>
      <c r="BR874" s="2">
        <v>39766</v>
      </c>
      <c r="BS874">
        <v>101.50390625</v>
      </c>
      <c r="BT874" s="22">
        <f>_xll.BDH(BT$3&amp;" Govt",$A$8,BR874,BR874)</f>
        <v>1.12568</v>
      </c>
      <c r="BU874">
        <f t="shared" si="323"/>
        <v>90.17119096901429</v>
      </c>
      <c r="BV874" s="2">
        <v>39946</v>
      </c>
      <c r="BW874">
        <v>109.828125</v>
      </c>
      <c r="BX874" s="22">
        <f>_xll.BDH(BX$3&amp;" Govt",$A$8,BV874,BV874)</f>
        <v>1.0701100000000001</v>
      </c>
      <c r="BY874">
        <f t="shared" si="324"/>
        <v>102.63255646615768</v>
      </c>
      <c r="BZ874" s="2">
        <v>40128</v>
      </c>
      <c r="CA874">
        <v>118.17578125</v>
      </c>
      <c r="CB874" s="22">
        <f>_xll.BDH(CB$3&amp;" Govt",$A$8,BZ874,BZ874)</f>
        <v>1.0689599999999999</v>
      </c>
      <c r="CC874">
        <f t="shared" si="325"/>
        <v>110.5521078899117</v>
      </c>
      <c r="CF874" s="22"/>
      <c r="CJ874" s="22"/>
      <c r="CN874" s="22"/>
      <c r="CR874" s="22"/>
      <c r="CV874" s="22"/>
      <c r="CZ874" s="22"/>
      <c r="DB874" s="2">
        <v>39415</v>
      </c>
      <c r="DC874">
        <v>119.6015625</v>
      </c>
      <c r="DD874" s="22">
        <f>_xll.BDH(DD$3&amp;" Govt",$A$8,DB874,DB874)</f>
        <v>1.1058600000000001</v>
      </c>
      <c r="DE874">
        <f t="shared" si="326"/>
        <v>108.15253513102924</v>
      </c>
      <c r="DF874" s="2">
        <v>39958</v>
      </c>
      <c r="DG874">
        <v>102.640625</v>
      </c>
      <c r="DH874" s="22">
        <f>_xll.BDH(DH$3&amp;" Govt",$A$8,DF874,DF874)</f>
        <v>1.0711200000000001</v>
      </c>
      <c r="DI874">
        <f t="shared" si="327"/>
        <v>95.82551441481813</v>
      </c>
      <c r="DL874" s="22"/>
      <c r="DP874" s="22"/>
    </row>
    <row r="875" spans="4:120" x14ac:dyDescent="0.25">
      <c r="D875" s="2"/>
      <c r="H875" s="22"/>
      <c r="I875" s="14"/>
      <c r="J875" s="2">
        <v>39413</v>
      </c>
      <c r="K875">
        <v>131.25</v>
      </c>
      <c r="L875" s="22">
        <f>_xll.BDH(L$3&amp;" Govt",$A$8,J875,J875)</f>
        <v>1.2900499999999999</v>
      </c>
      <c r="M875">
        <f t="shared" si="311"/>
        <v>101.7402426262548</v>
      </c>
      <c r="N875" s="2">
        <v>39413</v>
      </c>
      <c r="O875">
        <v>133.44140625</v>
      </c>
      <c r="P875" s="22">
        <f>_xll.BDH(P$3&amp;" Govt",$A$8,N875,N875)</f>
        <v>1.27081</v>
      </c>
      <c r="Q875">
        <f t="shared" si="312"/>
        <v>105.00500173117933</v>
      </c>
      <c r="R875" s="2">
        <v>39413</v>
      </c>
      <c r="S875">
        <v>134.87109375</v>
      </c>
      <c r="T875" s="22">
        <f>_xll.BDH(T$3&amp;" Govt",$A$8,R875,R875)</f>
        <v>1.23875</v>
      </c>
      <c r="U875">
        <f t="shared" si="313"/>
        <v>108.87676589303733</v>
      </c>
      <c r="V875" s="2">
        <v>39510</v>
      </c>
      <c r="W875">
        <v>114.7109375</v>
      </c>
      <c r="X875" s="22">
        <f>_xll.BDH(X$3&amp;" Govt",$A$8,V875,V875)</f>
        <v>1.1090500000000001</v>
      </c>
      <c r="Y875">
        <f t="shared" si="314"/>
        <v>103.43170957125467</v>
      </c>
      <c r="Z875" s="2">
        <v>39413</v>
      </c>
      <c r="AA875">
        <v>130.8671875</v>
      </c>
      <c r="AB875" s="22">
        <f>_xll.BDH(AB$3&amp;" Govt",$A$8,Z875,Z875)</f>
        <v>1.19747</v>
      </c>
      <c r="AC875">
        <f t="shared" si="315"/>
        <v>109.28640174701663</v>
      </c>
      <c r="AD875" s="2">
        <v>40050</v>
      </c>
      <c r="AE875">
        <v>112.2421875</v>
      </c>
      <c r="AF875" s="22">
        <f>_xll.BDH(AF$3&amp;" Govt",$A$8,AD875,AD875)</f>
        <v>1.0846</v>
      </c>
      <c r="AG875">
        <f t="shared" si="316"/>
        <v>103.48717269039277</v>
      </c>
      <c r="AH875" s="2">
        <v>39413</v>
      </c>
      <c r="AI875">
        <v>129.8359375</v>
      </c>
      <c r="AJ875" s="22">
        <f>_xll.BDH(AJ$3&amp;" Govt",$A$8,AH875,AH875)</f>
        <v>1.1737299999999999</v>
      </c>
      <c r="AK875">
        <f t="shared" si="317"/>
        <v>110.61823204655245</v>
      </c>
      <c r="AN875" s="22"/>
      <c r="AP875" s="2">
        <v>39413</v>
      </c>
      <c r="AQ875">
        <v>127.171875</v>
      </c>
      <c r="AR875" s="22">
        <f>_xll.BDH(AR$3&amp;" Govt",$A$8,AP875,AP875)</f>
        <v>1.1591400000000001</v>
      </c>
      <c r="AS875">
        <f t="shared" si="318"/>
        <v>109.71226512759459</v>
      </c>
      <c r="AV875" s="22"/>
      <c r="AX875" s="2">
        <v>39413</v>
      </c>
      <c r="AY875">
        <v>118.31640625</v>
      </c>
      <c r="AZ875" s="22">
        <f>_xll.BDH(AZ$3&amp;" Govt",$A$8,AX875,AX875)</f>
        <v>1.1347499999999999</v>
      </c>
      <c r="BA875">
        <f t="shared" si="319"/>
        <v>104.26649592421239</v>
      </c>
      <c r="BB875" s="2">
        <v>39413</v>
      </c>
      <c r="BC875">
        <v>117.8671875</v>
      </c>
      <c r="BD875" s="22">
        <f>_xll.BDH(BD$3&amp;" Govt",$A$8,BB875,BB875)</f>
        <v>1.1279399999999999</v>
      </c>
      <c r="BE875">
        <f t="shared" si="320"/>
        <v>104.49774589073887</v>
      </c>
      <c r="BH875" s="22"/>
      <c r="BJ875" s="2">
        <v>39413</v>
      </c>
      <c r="BK875">
        <v>115.74609375</v>
      </c>
      <c r="BL875" s="22">
        <f>_xll.BDH(BL$3&amp;" Govt",$A$8,BJ875,BJ875)</f>
        <v>1.1056600000000001</v>
      </c>
      <c r="BM875">
        <f t="shared" si="321"/>
        <v>104.68506932510897</v>
      </c>
      <c r="BN875" s="2">
        <v>39588</v>
      </c>
      <c r="BO875">
        <v>116.9609375</v>
      </c>
      <c r="BP875" s="22">
        <f>_xll.BDH(BP$3&amp;" Govt",$A$8,BN875,BN875)</f>
        <v>1.1145499999999999</v>
      </c>
      <c r="BQ875">
        <f t="shared" si="322"/>
        <v>104.94005428199722</v>
      </c>
      <c r="BR875" s="2">
        <v>39769</v>
      </c>
      <c r="BS875">
        <v>101.62890625</v>
      </c>
      <c r="BT875" s="22">
        <f>_xll.BDH(BT$3&amp;" Govt",$A$8,BR875,BR875)</f>
        <v>1.1255200000000001</v>
      </c>
      <c r="BU875">
        <f t="shared" si="323"/>
        <v>90.295069168028988</v>
      </c>
      <c r="BV875" s="2">
        <v>39947</v>
      </c>
      <c r="BW875">
        <v>109.9453125</v>
      </c>
      <c r="BX875" s="22">
        <f>_xll.BDH(BX$3&amp;" Govt",$A$8,BV875,BV875)</f>
        <v>1.07019</v>
      </c>
      <c r="BY875">
        <f t="shared" si="324"/>
        <v>102.73438595015838</v>
      </c>
      <c r="BZ875" s="2">
        <v>40129</v>
      </c>
      <c r="CA875">
        <v>117.984375</v>
      </c>
      <c r="CB875" s="22">
        <f>_xll.BDH(CB$3&amp;" Govt",$A$8,BZ875,BZ875)</f>
        <v>1.0689899999999999</v>
      </c>
      <c r="CC875">
        <f t="shared" si="325"/>
        <v>110.36995201077654</v>
      </c>
      <c r="CF875" s="22"/>
      <c r="CJ875" s="22"/>
      <c r="CN875" s="22"/>
      <c r="CR875" s="22"/>
      <c r="CV875" s="22"/>
      <c r="CZ875" s="22"/>
      <c r="DB875" s="2">
        <v>39416</v>
      </c>
      <c r="DC875">
        <v>119.04296875</v>
      </c>
      <c r="DD875" s="22">
        <f>_xll.BDH(DD$3&amp;" Govt",$A$8,DB875,DB875)</f>
        <v>1.1059699999999999</v>
      </c>
      <c r="DE875">
        <f t="shared" si="326"/>
        <v>107.63670691790918</v>
      </c>
      <c r="DF875" s="2">
        <v>39959</v>
      </c>
      <c r="DG875">
        <v>102.26953125</v>
      </c>
      <c r="DH875" s="22">
        <f>_xll.BDH(DH$3&amp;" Govt",$A$8,DF875,DF875)</f>
        <v>1.0711999999999999</v>
      </c>
      <c r="DI875">
        <f t="shared" si="327"/>
        <v>95.471929845033614</v>
      </c>
      <c r="DL875" s="22"/>
      <c r="DP875" s="22"/>
    </row>
    <row r="876" spans="4:120" x14ac:dyDescent="0.25">
      <c r="D876" s="2"/>
      <c r="H876" s="22"/>
      <c r="I876" s="14"/>
      <c r="J876" s="2">
        <v>39414</v>
      </c>
      <c r="K876">
        <v>131.25390625</v>
      </c>
      <c r="L876" s="22">
        <f>_xll.BDH(L$3&amp;" Govt",$A$8,J876,J876)</f>
        <v>1.29017</v>
      </c>
      <c r="M876">
        <f t="shared" si="311"/>
        <v>101.73380736647108</v>
      </c>
      <c r="N876" s="2">
        <v>39414</v>
      </c>
      <c r="O876">
        <v>133.1484375</v>
      </c>
      <c r="P876" s="22">
        <f>_xll.BDH(P$3&amp;" Govt",$A$8,N876,N876)</f>
        <v>1.2709299999999999</v>
      </c>
      <c r="Q876">
        <f t="shared" si="312"/>
        <v>104.76457200632609</v>
      </c>
      <c r="R876" s="2">
        <v>39414</v>
      </c>
      <c r="S876">
        <v>134.453125</v>
      </c>
      <c r="T876" s="22">
        <f>_xll.BDH(T$3&amp;" Govt",$A$8,R876,R876)</f>
        <v>1.2388600000000001</v>
      </c>
      <c r="U876">
        <f t="shared" si="313"/>
        <v>108.5297168364464</v>
      </c>
      <c r="V876" s="2">
        <v>39511</v>
      </c>
      <c r="W876">
        <v>114.6796875</v>
      </c>
      <c r="X876" s="22">
        <f>_xll.BDH(X$3&amp;" Govt",$A$8,V876,V876)</f>
        <v>1.1092200000000001</v>
      </c>
      <c r="Y876">
        <f t="shared" si="314"/>
        <v>103.38768458917076</v>
      </c>
      <c r="Z876" s="2">
        <v>39414</v>
      </c>
      <c r="AA876">
        <v>130.2734375</v>
      </c>
      <c r="AB876" s="22">
        <f>_xll.BDH(AB$3&amp;" Govt",$A$8,Z876,Z876)</f>
        <v>1.1975800000000001</v>
      </c>
      <c r="AC876">
        <f t="shared" si="315"/>
        <v>108.78057207034185</v>
      </c>
      <c r="AD876" s="2">
        <v>40051</v>
      </c>
      <c r="AE876">
        <v>112.19140625</v>
      </c>
      <c r="AF876" s="22">
        <f>_xll.BDH(AF$3&amp;" Govt",$A$8,AD876,AD876)</f>
        <v>1.0849</v>
      </c>
      <c r="AG876">
        <f t="shared" si="316"/>
        <v>103.41174877868929</v>
      </c>
      <c r="AH876" s="2">
        <v>39414</v>
      </c>
      <c r="AI876">
        <v>129.16015625</v>
      </c>
      <c r="AJ876" s="22">
        <f>_xll.BDH(AJ$3&amp;" Govt",$A$8,AH876,AH876)</f>
        <v>1.17384</v>
      </c>
      <c r="AK876">
        <f t="shared" si="317"/>
        <v>110.03216473284263</v>
      </c>
      <c r="AN876" s="22"/>
      <c r="AP876" s="2">
        <v>39414</v>
      </c>
      <c r="AQ876">
        <v>126.4140625</v>
      </c>
      <c r="AR876" s="22">
        <f>_xll.BDH(AR$3&amp;" Govt",$A$8,AP876,AP876)</f>
        <v>1.1592500000000001</v>
      </c>
      <c r="AS876">
        <f t="shared" si="318"/>
        <v>109.04814535259865</v>
      </c>
      <c r="AV876" s="22"/>
      <c r="AX876" s="2">
        <v>39414</v>
      </c>
      <c r="AY876">
        <v>117.49609375</v>
      </c>
      <c r="AZ876" s="22">
        <f>_xll.BDH(AZ$3&amp;" Govt",$A$8,AX876,AX876)</f>
        <v>1.13486</v>
      </c>
      <c r="BA876">
        <f t="shared" si="319"/>
        <v>103.53355810408333</v>
      </c>
      <c r="BB876" s="2">
        <v>39414</v>
      </c>
      <c r="BC876">
        <v>117.0546875</v>
      </c>
      <c r="BD876" s="22">
        <f>_xll.BDH(BD$3&amp;" Govt",$A$8,BB876,BB876)</f>
        <v>1.1280399999999999</v>
      </c>
      <c r="BE876">
        <f t="shared" si="320"/>
        <v>103.76820635793058</v>
      </c>
      <c r="BH876" s="22"/>
      <c r="BJ876" s="2">
        <v>39414</v>
      </c>
      <c r="BK876">
        <v>114.84765625</v>
      </c>
      <c r="BL876" s="22">
        <f>_xll.BDH(BL$3&amp;" Govt",$A$8,BJ876,BJ876)</f>
        <v>1.1057600000000001</v>
      </c>
      <c r="BM876">
        <f t="shared" si="321"/>
        <v>103.8630952919259</v>
      </c>
      <c r="BN876" s="2">
        <v>39589</v>
      </c>
      <c r="BO876">
        <v>117.06640625</v>
      </c>
      <c r="BP876" s="22">
        <f>_xll.BDH(BP$3&amp;" Govt",$A$8,BN876,BN876)</f>
        <v>1.11486</v>
      </c>
      <c r="BQ876">
        <f t="shared" si="322"/>
        <v>105.00547714511239</v>
      </c>
      <c r="BR876" s="2">
        <v>39770</v>
      </c>
      <c r="BS876">
        <v>101.0859375</v>
      </c>
      <c r="BT876" s="22">
        <f>_xll.BDH(BT$3&amp;" Govt",$A$8,BR876,BR876)</f>
        <v>1.12547</v>
      </c>
      <c r="BU876">
        <f t="shared" si="323"/>
        <v>89.816643269034273</v>
      </c>
      <c r="BV876" s="2">
        <v>39948</v>
      </c>
      <c r="BW876">
        <v>110.0390625</v>
      </c>
      <c r="BX876" s="22">
        <f>_xll.BDH(BX$3&amp;" Govt",$A$8,BV876,BV876)</f>
        <v>1.0702799999999999</v>
      </c>
      <c r="BY876">
        <f t="shared" si="324"/>
        <v>102.81334090144637</v>
      </c>
      <c r="BZ876" s="2">
        <v>40130</v>
      </c>
      <c r="CA876">
        <v>118.09765625</v>
      </c>
      <c r="CB876" s="22">
        <f>_xll.BDH(CB$3&amp;" Govt",$A$8,BZ876,BZ876)</f>
        <v>1.06901</v>
      </c>
      <c r="CC876">
        <f t="shared" si="325"/>
        <v>110.47385548311054</v>
      </c>
      <c r="CF876" s="22"/>
      <c r="CJ876" s="22"/>
      <c r="CN876" s="22"/>
      <c r="CR876" s="22"/>
      <c r="CV876" s="22"/>
      <c r="CZ876" s="22"/>
      <c r="DB876" s="2">
        <v>39419</v>
      </c>
      <c r="DC876">
        <v>119.44140625</v>
      </c>
      <c r="DD876" s="22">
        <f>_xll.BDH(DD$3&amp;" Govt",$A$8,DB876,DB876)</f>
        <v>1.10622</v>
      </c>
      <c r="DE876">
        <f t="shared" si="326"/>
        <v>107.97256083780803</v>
      </c>
      <c r="DF876" s="2">
        <v>39960</v>
      </c>
      <c r="DG876">
        <v>101.39453125</v>
      </c>
      <c r="DH876" s="22">
        <f>_xll.BDH(DH$3&amp;" Govt",$A$8,DF876,DF876)</f>
        <v>1.07128</v>
      </c>
      <c r="DI876">
        <f t="shared" si="327"/>
        <v>94.648020358823089</v>
      </c>
      <c r="DL876" s="22"/>
      <c r="DP876" s="22"/>
    </row>
    <row r="877" spans="4:120" x14ac:dyDescent="0.25">
      <c r="D877" s="2"/>
      <c r="H877" s="22"/>
      <c r="I877" s="14"/>
      <c r="J877" s="2">
        <v>39415</v>
      </c>
      <c r="K877">
        <v>131.27734375</v>
      </c>
      <c r="L877" s="22">
        <f>_xll.BDH(L$3&amp;" Govt",$A$8,J877,J877)</f>
        <v>1.2902899999999999</v>
      </c>
      <c r="M877">
        <f t="shared" si="311"/>
        <v>101.74251040463773</v>
      </c>
      <c r="N877" s="2">
        <v>39415</v>
      </c>
      <c r="O877">
        <v>133.390625</v>
      </c>
      <c r="P877" s="22">
        <f>_xll.BDH(P$3&amp;" Govt",$A$8,N877,N877)</f>
        <v>1.27105</v>
      </c>
      <c r="Q877">
        <f t="shared" si="312"/>
        <v>104.94522245387671</v>
      </c>
      <c r="R877" s="2">
        <v>39415</v>
      </c>
      <c r="S877">
        <v>134.828125</v>
      </c>
      <c r="T877" s="22">
        <f>_xll.BDH(T$3&amp;" Govt",$A$8,R877,R877)</f>
        <v>1.23898</v>
      </c>
      <c r="U877">
        <f t="shared" si="313"/>
        <v>108.82187363799254</v>
      </c>
      <c r="V877" s="2">
        <v>39512</v>
      </c>
      <c r="W877">
        <v>114.75390625</v>
      </c>
      <c r="X877" s="22">
        <f>_xll.BDH(X$3&amp;" Govt",$A$8,V877,V877)</f>
        <v>1.1093999999999999</v>
      </c>
      <c r="Y877">
        <f t="shared" si="314"/>
        <v>103.43780985217235</v>
      </c>
      <c r="Z877" s="2">
        <v>39415</v>
      </c>
      <c r="AA877">
        <v>130.7109375</v>
      </c>
      <c r="AB877" s="22">
        <f>_xll.BDH(AB$3&amp;" Govt",$A$8,Z877,Z877)</f>
        <v>1.1976899999999999</v>
      </c>
      <c r="AC877">
        <f t="shared" si="315"/>
        <v>109.13586779550636</v>
      </c>
      <c r="AD877" s="2">
        <v>40052</v>
      </c>
      <c r="AE877">
        <v>112.24609375</v>
      </c>
      <c r="AF877" s="22">
        <f>_xll.BDH(AF$3&amp;" Govt",$A$8,AD877,AD877)</f>
        <v>1.0851900000000001</v>
      </c>
      <c r="AG877">
        <f t="shared" si="316"/>
        <v>103.43450801242177</v>
      </c>
      <c r="AH877" s="2">
        <v>39415</v>
      </c>
      <c r="AI877">
        <v>129.734375</v>
      </c>
      <c r="AJ877" s="22">
        <f>_xll.BDH(AJ$3&amp;" Govt",$A$8,AH877,AH877)</f>
        <v>1.17395</v>
      </c>
      <c r="AK877">
        <f t="shared" si="317"/>
        <v>110.51098854295327</v>
      </c>
      <c r="AN877" s="22"/>
      <c r="AP877" s="2">
        <v>39415</v>
      </c>
      <c r="AQ877">
        <v>127.0703125</v>
      </c>
      <c r="AR877" s="22">
        <f>_xll.BDH(AR$3&amp;" Govt",$A$8,AP877,AP877)</f>
        <v>1.1593499999999999</v>
      </c>
      <c r="AS877">
        <f t="shared" si="318"/>
        <v>109.60478932160264</v>
      </c>
      <c r="AV877" s="22"/>
      <c r="AX877" s="2">
        <v>39415</v>
      </c>
      <c r="AY877">
        <v>118.171875</v>
      </c>
      <c r="AZ877" s="22">
        <f>_xll.BDH(AZ$3&amp;" Govt",$A$8,AX877,AX877)</f>
        <v>1.13496</v>
      </c>
      <c r="BA877">
        <f t="shared" si="319"/>
        <v>104.1198588496511</v>
      </c>
      <c r="BB877" s="2">
        <v>39415</v>
      </c>
      <c r="BC877">
        <v>117.84765625</v>
      </c>
      <c r="BD877" s="22">
        <f>_xll.BDH(BD$3&amp;" Govt",$A$8,BB877,BB877)</f>
        <v>1.1281399999999999</v>
      </c>
      <c r="BE877">
        <f t="shared" si="320"/>
        <v>104.46190743170175</v>
      </c>
      <c r="BH877" s="22"/>
      <c r="BJ877" s="2">
        <v>39415</v>
      </c>
      <c r="BK877">
        <v>115.625</v>
      </c>
      <c r="BL877" s="22">
        <f>_xll.BDH(BL$3&amp;" Govt",$A$8,BJ877,BJ877)</f>
        <v>1.1058600000000001</v>
      </c>
      <c r="BM877">
        <f t="shared" si="321"/>
        <v>104.55663465538133</v>
      </c>
      <c r="BN877" s="2">
        <v>39590</v>
      </c>
      <c r="BO877">
        <v>116.234375</v>
      </c>
      <c r="BP877" s="22">
        <f>_xll.BDH(BP$3&amp;" Govt",$A$8,BN877,BN877)</f>
        <v>1.11517</v>
      </c>
      <c r="BQ877">
        <f t="shared" si="322"/>
        <v>104.23018463552643</v>
      </c>
      <c r="BR877" s="2">
        <v>39771</v>
      </c>
      <c r="BS877">
        <v>101.12109375</v>
      </c>
      <c r="BT877" s="22">
        <f>_xll.BDH(BT$3&amp;" Govt",$A$8,BR877,BR877)</f>
        <v>1.1254200000000001</v>
      </c>
      <c r="BU877">
        <f t="shared" si="323"/>
        <v>89.851871967798687</v>
      </c>
      <c r="BV877" s="2">
        <v>39951</v>
      </c>
      <c r="BW877">
        <v>110.0703125</v>
      </c>
      <c r="BX877" s="22">
        <f>_xll.BDH(BX$3&amp;" Govt",$A$8,BV877,BV877)</f>
        <v>1.07053</v>
      </c>
      <c r="BY877">
        <f t="shared" si="324"/>
        <v>102.81852213389629</v>
      </c>
      <c r="BZ877" s="2">
        <v>40133</v>
      </c>
      <c r="CA877">
        <v>118.69140625</v>
      </c>
      <c r="CB877" s="22">
        <f>_xll.BDH(CB$3&amp;" Govt",$A$8,BZ877,BZ877)</f>
        <v>1.06908</v>
      </c>
      <c r="CC877">
        <f t="shared" si="325"/>
        <v>111.02200607064017</v>
      </c>
      <c r="CF877" s="22"/>
      <c r="CJ877" s="22"/>
      <c r="CN877" s="22"/>
      <c r="CR877" s="22"/>
      <c r="CV877" s="22"/>
      <c r="CZ877" s="22"/>
      <c r="DB877" s="2">
        <v>39420</v>
      </c>
      <c r="DC877">
        <v>118.41796875</v>
      </c>
      <c r="DD877" s="22">
        <f>_xll.BDH(DD$3&amp;" Govt",$A$8,DB877,DB877)</f>
        <v>1.1063000000000001</v>
      </c>
      <c r="DE877">
        <f t="shared" si="326"/>
        <v>107.03965357497965</v>
      </c>
      <c r="DF877" s="2">
        <v>39961</v>
      </c>
      <c r="DG877">
        <v>101.828125</v>
      </c>
      <c r="DH877" s="22">
        <f>_xll.BDH(DH$3&amp;" Govt",$A$8,DF877,DF877)</f>
        <v>1.0713699999999999</v>
      </c>
      <c r="DI877">
        <f t="shared" si="327"/>
        <v>95.044779114591606</v>
      </c>
      <c r="DL877" s="22"/>
      <c r="DP877" s="22"/>
    </row>
    <row r="878" spans="4:120" x14ac:dyDescent="0.25">
      <c r="D878" s="2"/>
      <c r="H878" s="22"/>
      <c r="I878" s="14"/>
      <c r="J878" s="2">
        <v>39416</v>
      </c>
      <c r="K878">
        <v>131.38671875</v>
      </c>
      <c r="L878" s="22">
        <f>_xll.BDH(L$3&amp;" Govt",$A$8,J878,J878)</f>
        <v>1.2904</v>
      </c>
      <c r="M878">
        <f t="shared" si="311"/>
        <v>101.81859791537508</v>
      </c>
      <c r="N878" s="2">
        <v>39416</v>
      </c>
      <c r="O878">
        <v>133.36328125</v>
      </c>
      <c r="P878" s="22">
        <f>_xll.BDH(P$3&amp;" Govt",$A$8,N878,N878)</f>
        <v>1.2711600000000001</v>
      </c>
      <c r="Q878">
        <f t="shared" si="312"/>
        <v>104.9146301409736</v>
      </c>
      <c r="R878" s="2">
        <v>39416</v>
      </c>
      <c r="S878">
        <v>134.78515625</v>
      </c>
      <c r="T878" s="22">
        <f>_xll.BDH(T$3&amp;" Govt",$A$8,R878,R878)</f>
        <v>1.23909</v>
      </c>
      <c r="U878">
        <f t="shared" si="313"/>
        <v>108.77753532834581</v>
      </c>
      <c r="V878" s="2">
        <v>39513</v>
      </c>
      <c r="W878">
        <v>114.9296875</v>
      </c>
      <c r="X878" s="22">
        <f>_xll.BDH(X$3&amp;" Govt",$A$8,V878,V878)</f>
        <v>1.10958</v>
      </c>
      <c r="Y878">
        <f t="shared" si="314"/>
        <v>103.57945123380017</v>
      </c>
      <c r="Z878" s="2">
        <v>39416</v>
      </c>
      <c r="AA878">
        <v>130.79296875</v>
      </c>
      <c r="AB878" s="22">
        <f>_xll.BDH(AB$3&amp;" Govt",$A$8,Z878,Z878)</f>
        <v>1.1978</v>
      </c>
      <c r="AC878">
        <f t="shared" si="315"/>
        <v>109.19433023042244</v>
      </c>
      <c r="AD878" s="2">
        <v>40053</v>
      </c>
      <c r="AE878">
        <v>112.27734375</v>
      </c>
      <c r="AF878" s="22">
        <f>_xll.BDH(AF$3&amp;" Govt",$A$8,AD878,AD878)</f>
        <v>1.0854900000000001</v>
      </c>
      <c r="AG878">
        <f t="shared" si="316"/>
        <v>103.43471036121935</v>
      </c>
      <c r="AH878" s="2">
        <v>39416</v>
      </c>
      <c r="AI878">
        <v>129.8515625</v>
      </c>
      <c r="AJ878" s="22">
        <f>_xll.BDH(AJ$3&amp;" Govt",$A$8,AH878,AH878)</f>
        <v>1.1740599999999999</v>
      </c>
      <c r="AK878">
        <f t="shared" si="317"/>
        <v>110.60044844386148</v>
      </c>
      <c r="AN878" s="22"/>
      <c r="AP878" s="2">
        <v>39416</v>
      </c>
      <c r="AQ878">
        <v>127.21875</v>
      </c>
      <c r="AR878" s="22">
        <f>_xll.BDH(AR$3&amp;" Govt",$A$8,AP878,AP878)</f>
        <v>1.1594599999999999</v>
      </c>
      <c r="AS878">
        <f t="shared" si="318"/>
        <v>109.72241388232453</v>
      </c>
      <c r="AV878" s="22"/>
      <c r="AX878" s="2">
        <v>39416</v>
      </c>
      <c r="AY878">
        <v>118.3046875</v>
      </c>
      <c r="AZ878" s="22">
        <f>_xll.BDH(AZ$3&amp;" Govt",$A$8,AX878,AX878)</f>
        <v>1.13506</v>
      </c>
      <c r="BA878">
        <f t="shared" si="319"/>
        <v>104.22769501171744</v>
      </c>
      <c r="BB878" s="2">
        <v>39416</v>
      </c>
      <c r="BC878">
        <v>117.9296875</v>
      </c>
      <c r="BD878" s="22">
        <f>_xll.BDH(BD$3&amp;" Govt",$A$8,BB878,BB878)</f>
        <v>1.12825</v>
      </c>
      <c r="BE878">
        <f t="shared" si="320"/>
        <v>104.52442942610237</v>
      </c>
      <c r="BH878" s="22"/>
      <c r="BJ878" s="2">
        <v>39416</v>
      </c>
      <c r="BK878">
        <v>115.72265625</v>
      </c>
      <c r="BL878" s="22">
        <f>_xll.BDH(BL$3&amp;" Govt",$A$8,BJ878,BJ878)</f>
        <v>1.1059699999999999</v>
      </c>
      <c r="BM878">
        <f t="shared" si="321"/>
        <v>104.63453461667135</v>
      </c>
      <c r="BN878" s="2">
        <v>39591</v>
      </c>
      <c r="BO878">
        <v>116.75</v>
      </c>
      <c r="BP878" s="22">
        <f>_xll.BDH(BP$3&amp;" Govt",$A$8,BN878,BN878)</f>
        <v>1.11548</v>
      </c>
      <c r="BQ878">
        <f t="shared" si="322"/>
        <v>104.66346326245204</v>
      </c>
      <c r="BR878" s="2">
        <v>39772</v>
      </c>
      <c r="BS878">
        <v>101.734375</v>
      </c>
      <c r="BT878" s="22">
        <f>_xll.BDH(BT$3&amp;" Govt",$A$8,BR878,BR878)</f>
        <v>1.1253599999999999</v>
      </c>
      <c r="BU878">
        <f t="shared" si="323"/>
        <v>90.401627034904394</v>
      </c>
      <c r="BV878" s="2">
        <v>39952</v>
      </c>
      <c r="BW878">
        <v>110.28515625</v>
      </c>
      <c r="BX878" s="22">
        <f>_xll.BDH(BX$3&amp;" Govt",$A$8,BV878,BV878)</f>
        <v>1.0706100000000001</v>
      </c>
      <c r="BY878">
        <f t="shared" si="324"/>
        <v>103.01151329615826</v>
      </c>
      <c r="BZ878" s="2">
        <v>40134</v>
      </c>
      <c r="CA878">
        <v>118.8515625</v>
      </c>
      <c r="CB878" s="22">
        <f>_xll.BDH(CB$3&amp;" Govt",$A$8,BZ878,BZ878)</f>
        <v>1.0690999999999999</v>
      </c>
      <c r="CC878">
        <f t="shared" si="325"/>
        <v>111.16973388831728</v>
      </c>
      <c r="CF878" s="22"/>
      <c r="CJ878" s="22"/>
      <c r="CN878" s="22"/>
      <c r="CR878" s="22"/>
      <c r="CV878" s="22"/>
      <c r="CZ878" s="22"/>
      <c r="DB878" s="2">
        <v>39421</v>
      </c>
      <c r="DC878">
        <v>116.84375</v>
      </c>
      <c r="DD878" s="22">
        <f>_xll.BDH(DD$3&amp;" Govt",$A$8,DB878,DB878)</f>
        <v>1.1063700000000001</v>
      </c>
      <c r="DE878">
        <f t="shared" si="326"/>
        <v>105.61001292515161</v>
      </c>
      <c r="DF878" s="2">
        <v>39962</v>
      </c>
      <c r="DG878">
        <v>103.828125</v>
      </c>
      <c r="DH878" s="22">
        <f>_xll.BDH(DH$3&amp;" Govt",$A$8,DF878,DF878)</f>
        <v>1.07145</v>
      </c>
      <c r="DI878">
        <f t="shared" si="327"/>
        <v>96.904311913761717</v>
      </c>
      <c r="DL878" s="22"/>
      <c r="DP878" s="22"/>
    </row>
    <row r="879" spans="4:120" x14ac:dyDescent="0.25">
      <c r="D879" s="2"/>
      <c r="H879" s="22"/>
      <c r="I879" s="14"/>
      <c r="J879" s="2">
        <v>39419</v>
      </c>
      <c r="K879">
        <v>131.390625</v>
      </c>
      <c r="L879" s="22">
        <f>_xll.BDH(L$3&amp;" Govt",$A$8,J879,J879)</f>
        <v>1.2907</v>
      </c>
      <c r="M879">
        <f t="shared" si="311"/>
        <v>101.7979584721469</v>
      </c>
      <c r="N879" s="2">
        <v>39419</v>
      </c>
      <c r="O879">
        <v>133.40625</v>
      </c>
      <c r="P879" s="22">
        <f>_xll.BDH(P$3&amp;" Govt",$A$8,N879,N879)</f>
        <v>1.27146</v>
      </c>
      <c r="Q879">
        <f t="shared" si="312"/>
        <v>104.92367042612429</v>
      </c>
      <c r="R879" s="2">
        <v>39419</v>
      </c>
      <c r="S879">
        <v>134.96484375</v>
      </c>
      <c r="T879" s="22">
        <f>_xll.BDH(T$3&amp;" Govt",$A$8,R879,R879)</f>
        <v>1.2393700000000001</v>
      </c>
      <c r="U879">
        <f t="shared" si="313"/>
        <v>108.89794310819205</v>
      </c>
      <c r="V879" s="2">
        <v>39514</v>
      </c>
      <c r="W879">
        <v>115.11328125</v>
      </c>
      <c r="X879" s="22">
        <f>_xll.BDH(X$3&amp;" Govt",$A$8,V879,V879)</f>
        <v>1.1097600000000001</v>
      </c>
      <c r="Y879">
        <f t="shared" si="314"/>
        <v>103.72808647815744</v>
      </c>
      <c r="Z879" s="2">
        <v>39419</v>
      </c>
      <c r="AA879">
        <v>131.09375</v>
      </c>
      <c r="AB879" s="22">
        <f>_xll.BDH(AB$3&amp;" Govt",$A$8,Z879,Z879)</f>
        <v>1.19807</v>
      </c>
      <c r="AC879">
        <f t="shared" si="315"/>
        <v>109.42077674927175</v>
      </c>
      <c r="AD879" s="2">
        <v>40056</v>
      </c>
      <c r="AE879">
        <v>112.31640625</v>
      </c>
      <c r="AF879" s="22">
        <f>_xll.BDH(AF$3&amp;" Govt",$A$8,AD879,AD879)</f>
        <v>1.08639</v>
      </c>
      <c r="AG879">
        <f t="shared" si="316"/>
        <v>103.38497800053388</v>
      </c>
      <c r="AH879" s="2">
        <v>39419</v>
      </c>
      <c r="AI879">
        <v>130.25390625</v>
      </c>
      <c r="AJ879" s="22">
        <f>_xll.BDH(AJ$3&amp;" Govt",$A$8,AH879,AH879)</f>
        <v>1.1743300000000001</v>
      </c>
      <c r="AK879">
        <f t="shared" si="317"/>
        <v>110.91763494929022</v>
      </c>
      <c r="AN879" s="22"/>
      <c r="AP879" s="2">
        <v>39419</v>
      </c>
      <c r="AQ879">
        <v>127.58203125</v>
      </c>
      <c r="AR879" s="22">
        <f>_xll.BDH(AR$3&amp;" Govt",$A$8,AP879,AP879)</f>
        <v>1.1597299999999999</v>
      </c>
      <c r="AS879">
        <f t="shared" si="318"/>
        <v>110.0101155010218</v>
      </c>
      <c r="AV879" s="22"/>
      <c r="AX879" s="2">
        <v>39419</v>
      </c>
      <c r="AY879">
        <v>118.671875</v>
      </c>
      <c r="AZ879" s="22">
        <f>_xll.BDH(AZ$3&amp;" Govt",$A$8,AX879,AX879)</f>
        <v>1.1353200000000001</v>
      </c>
      <c r="BA879">
        <f t="shared" si="319"/>
        <v>104.52724782440193</v>
      </c>
      <c r="BB879" s="2">
        <v>39419</v>
      </c>
      <c r="BC879">
        <v>118.296875</v>
      </c>
      <c r="BD879" s="22">
        <f>_xll.BDH(BD$3&amp;" Govt",$A$8,BB879,BB879)</f>
        <v>1.1285099999999999</v>
      </c>
      <c r="BE879">
        <f t="shared" si="320"/>
        <v>104.82572152661474</v>
      </c>
      <c r="BH879" s="22"/>
      <c r="BJ879" s="2">
        <v>39419</v>
      </c>
      <c r="BK879">
        <v>116.09765625</v>
      </c>
      <c r="BL879" s="22">
        <f>_xll.BDH(BL$3&amp;" Govt",$A$8,BJ879,BJ879)</f>
        <v>1.10622</v>
      </c>
      <c r="BM879">
        <f t="shared" si="321"/>
        <v>104.94987999674568</v>
      </c>
      <c r="BN879" s="2">
        <v>39594</v>
      </c>
      <c r="BO879">
        <v>116.75</v>
      </c>
      <c r="BP879" s="22">
        <f>_xll.BDH(BP$3&amp;" Govt",$A$8,BN879,BN879)</f>
        <v>1.1164099999999999</v>
      </c>
      <c r="BQ879">
        <f t="shared" si="322"/>
        <v>104.57627574099122</v>
      </c>
      <c r="BR879" s="2">
        <v>39773</v>
      </c>
      <c r="BS879">
        <v>101.73828125</v>
      </c>
      <c r="BT879" s="22">
        <f>_xll.BDH(BT$3&amp;" Govt",$A$8,BR879,BR879)</f>
        <v>1.12531</v>
      </c>
      <c r="BU879">
        <f t="shared" si="323"/>
        <v>90.409115043854584</v>
      </c>
      <c r="BV879" s="2">
        <v>39953</v>
      </c>
      <c r="BW879">
        <v>110.93359375</v>
      </c>
      <c r="BX879" s="22">
        <f>_xll.BDH(BX$3&amp;" Govt",$A$8,BV879,BV879)</f>
        <v>1.0707</v>
      </c>
      <c r="BY879">
        <f t="shared" si="324"/>
        <v>103.60847459605866</v>
      </c>
      <c r="BZ879" s="2">
        <v>40135</v>
      </c>
      <c r="CA879">
        <v>119.12890625</v>
      </c>
      <c r="CB879" s="22">
        <f>_xll.BDH(CB$3&amp;" Govt",$A$8,BZ879,BZ879)</f>
        <v>1.0691200000000001</v>
      </c>
      <c r="CC879">
        <f t="shared" si="325"/>
        <v>111.42706735445974</v>
      </c>
      <c r="CF879" s="22"/>
      <c r="CJ879" s="22"/>
      <c r="CN879" s="22"/>
      <c r="CR879" s="22"/>
      <c r="CV879" s="22"/>
      <c r="CZ879" s="22"/>
      <c r="DB879" s="2">
        <v>39422</v>
      </c>
      <c r="DC879">
        <v>116.66796875</v>
      </c>
      <c r="DD879" s="22">
        <f>_xll.BDH(DD$3&amp;" Govt",$A$8,DB879,DB879)</f>
        <v>1.1064499999999999</v>
      </c>
      <c r="DE879">
        <f t="shared" si="326"/>
        <v>105.44350738849474</v>
      </c>
      <c r="DF879" s="2">
        <v>39965</v>
      </c>
      <c r="DG879">
        <v>102.25390625</v>
      </c>
      <c r="DH879" s="22">
        <f>_xll.BDH(DH$3&amp;" Govt",$A$8,DF879,DF879)</f>
        <v>1.0717000000000001</v>
      </c>
      <c r="DI879">
        <f t="shared" si="327"/>
        <v>95.412807921993092</v>
      </c>
      <c r="DL879" s="22"/>
      <c r="DP879" s="22"/>
    </row>
    <row r="880" spans="4:120" x14ac:dyDescent="0.25">
      <c r="D880" s="2"/>
      <c r="H880" s="22"/>
      <c r="I880" s="14"/>
      <c r="J880" s="2">
        <v>39420</v>
      </c>
      <c r="K880">
        <v>131.3515625</v>
      </c>
      <c r="L880" s="22">
        <f>_xll.BDH(L$3&amp;" Govt",$A$8,J880,J880)</f>
        <v>1.2907899999999999</v>
      </c>
      <c r="M880">
        <f t="shared" si="311"/>
        <v>101.76059816081626</v>
      </c>
      <c r="N880" s="2">
        <v>39420</v>
      </c>
      <c r="O880">
        <v>133.30859375</v>
      </c>
      <c r="P880" s="22">
        <f>_xll.BDH(P$3&amp;" Govt",$A$8,N880,N880)</f>
        <v>1.2715399999999999</v>
      </c>
      <c r="Q880">
        <f t="shared" si="312"/>
        <v>104.84026751026316</v>
      </c>
      <c r="R880" s="2">
        <v>39420</v>
      </c>
      <c r="S880">
        <v>134.8515625</v>
      </c>
      <c r="T880" s="22">
        <f>_xll.BDH(T$3&amp;" Govt",$A$8,R880,R880)</f>
        <v>1.23946</v>
      </c>
      <c r="U880">
        <f t="shared" si="313"/>
        <v>108.79864013360657</v>
      </c>
      <c r="V880" s="2">
        <v>39517</v>
      </c>
      <c r="W880">
        <v>115.23828125</v>
      </c>
      <c r="X880" s="22">
        <f>_xll.BDH(X$3&amp;" Govt",$A$8,V880,V880)</f>
        <v>1.11029</v>
      </c>
      <c r="Y880">
        <f t="shared" si="314"/>
        <v>103.79115478838862</v>
      </c>
      <c r="Z880" s="2">
        <v>39420</v>
      </c>
      <c r="AA880">
        <v>130.890625</v>
      </c>
      <c r="AB880" s="22">
        <f>_xll.BDH(AB$3&amp;" Govt",$A$8,Z880,Z880)</f>
        <v>1.1981600000000001</v>
      </c>
      <c r="AC880">
        <f t="shared" si="315"/>
        <v>109.24302680777191</v>
      </c>
      <c r="AD880" s="2">
        <v>40057</v>
      </c>
      <c r="AE880">
        <v>112.33203125</v>
      </c>
      <c r="AF880" s="22">
        <f>_xll.BDH(AF$3&amp;" Govt",$A$8,AD880,AD880)</f>
        <v>1.0866899999999999</v>
      </c>
      <c r="AG880">
        <f t="shared" si="316"/>
        <v>103.37081527390517</v>
      </c>
      <c r="AH880" s="2">
        <v>39420</v>
      </c>
      <c r="AI880">
        <v>129.98046875</v>
      </c>
      <c r="AJ880" s="22">
        <f>_xll.BDH(AJ$3&amp;" Govt",$A$8,AH880,AH880)</f>
        <v>1.17441</v>
      </c>
      <c r="AK880">
        <f t="shared" si="317"/>
        <v>110.6772496402449</v>
      </c>
      <c r="AN880" s="22"/>
      <c r="AP880" s="2">
        <v>39420</v>
      </c>
      <c r="AQ880">
        <v>127.328125</v>
      </c>
      <c r="AR880" s="22">
        <f>_xll.BDH(AR$3&amp;" Govt",$A$8,AP880,AP880)</f>
        <v>1.15981</v>
      </c>
      <c r="AS880">
        <f t="shared" si="318"/>
        <v>109.78360679766513</v>
      </c>
      <c r="AV880" s="22"/>
      <c r="AX880" s="2">
        <v>39420</v>
      </c>
      <c r="AY880">
        <v>118.27734375</v>
      </c>
      <c r="AZ880" s="22">
        <f>_xll.BDH(AZ$3&amp;" Govt",$A$8,AX880,AX880)</f>
        <v>1.1354</v>
      </c>
      <c r="BA880">
        <f t="shared" si="319"/>
        <v>104.17240069579003</v>
      </c>
      <c r="BB880" s="2">
        <v>39420</v>
      </c>
      <c r="BC880">
        <v>117.88671875</v>
      </c>
      <c r="BD880" s="22">
        <f>_xll.BDH(BD$3&amp;" Govt",$A$8,BB880,BB880)</f>
        <v>1.1285799999999999</v>
      </c>
      <c r="BE880">
        <f t="shared" si="320"/>
        <v>104.45579289904128</v>
      </c>
      <c r="BH880" s="22"/>
      <c r="BJ880" s="2">
        <v>39420</v>
      </c>
      <c r="BK880">
        <v>115.6640625</v>
      </c>
      <c r="BL880" s="22">
        <f>_xll.BDH(BL$3&amp;" Govt",$A$8,BJ880,BJ880)</f>
        <v>1.1063000000000001</v>
      </c>
      <c r="BM880">
        <f t="shared" si="321"/>
        <v>104.55035930579409</v>
      </c>
      <c r="BN880" s="2">
        <v>39595</v>
      </c>
      <c r="BO880">
        <v>115.984375</v>
      </c>
      <c r="BP880" s="22">
        <f>_xll.BDH(BP$3&amp;" Govt",$A$8,BN880,BN880)</f>
        <v>1.1167199999999999</v>
      </c>
      <c r="BQ880">
        <f t="shared" si="322"/>
        <v>103.86164392148436</v>
      </c>
      <c r="BR880" s="2">
        <v>39776</v>
      </c>
      <c r="BS880">
        <v>98.3125</v>
      </c>
      <c r="BT880" s="22">
        <f>_xll.BDH(BT$3&amp;" Govt",$A$8,BR880,BR880)</f>
        <v>1.1251599999999999</v>
      </c>
      <c r="BU880">
        <f t="shared" si="323"/>
        <v>87.376462014291306</v>
      </c>
      <c r="BV880" s="2">
        <v>39954</v>
      </c>
      <c r="BW880">
        <v>110.296875</v>
      </c>
      <c r="BX880" s="22">
        <f>_xll.BDH(BX$3&amp;" Govt",$A$8,BV880,BV880)</f>
        <v>1.0707800000000001</v>
      </c>
      <c r="BY880">
        <f t="shared" si="324"/>
        <v>103.00610302769942</v>
      </c>
      <c r="BZ880" s="2">
        <v>40136</v>
      </c>
      <c r="CA880">
        <v>119.20703125</v>
      </c>
      <c r="CB880" s="22">
        <f>_xll.BDH(CB$3&amp;" Govt",$A$8,BZ880,BZ880)</f>
        <v>1.06914</v>
      </c>
      <c r="CC880">
        <f t="shared" si="325"/>
        <v>111.49805568026639</v>
      </c>
      <c r="CF880" s="22"/>
      <c r="CJ880" s="22"/>
      <c r="CN880" s="22"/>
      <c r="CR880" s="22"/>
      <c r="CV880" s="22"/>
      <c r="CZ880" s="22"/>
      <c r="DB880" s="2">
        <v>39423</v>
      </c>
      <c r="DC880">
        <v>115.3984375</v>
      </c>
      <c r="DD880" s="22">
        <f>_xll.BDH(DD$3&amp;" Govt",$A$8,DB880,DB880)</f>
        <v>1.1065199999999999</v>
      </c>
      <c r="DE880">
        <f t="shared" si="326"/>
        <v>104.28951803853523</v>
      </c>
      <c r="DF880" s="2">
        <v>39966</v>
      </c>
      <c r="DG880">
        <v>103.7578125</v>
      </c>
      <c r="DH880" s="22">
        <f>_xll.BDH(DH$3&amp;" Govt",$A$8,DF880,DF880)</f>
        <v>1.07179</v>
      </c>
      <c r="DI880">
        <f t="shared" si="327"/>
        <v>96.807968445311118</v>
      </c>
      <c r="DL880" s="22"/>
      <c r="DP880" s="22"/>
    </row>
    <row r="881" spans="4:120" x14ac:dyDescent="0.25">
      <c r="D881" s="2"/>
      <c r="H881" s="22"/>
      <c r="I881" s="14"/>
      <c r="J881" s="2">
        <v>39421</v>
      </c>
      <c r="K881">
        <v>131.37109375</v>
      </c>
      <c r="L881" s="22">
        <f>_xll.BDH(L$3&amp;" Govt",$A$8,J881,J881)</f>
        <v>1.29088</v>
      </c>
      <c r="M881">
        <f t="shared" si="311"/>
        <v>101.76863360653198</v>
      </c>
      <c r="N881" s="2">
        <v>39421</v>
      </c>
      <c r="O881">
        <v>133.03515625</v>
      </c>
      <c r="P881" s="22">
        <f>_xll.BDH(P$3&amp;" Govt",$A$8,N881,N881)</f>
        <v>1.27163</v>
      </c>
      <c r="Q881">
        <f t="shared" si="312"/>
        <v>104.61781827261073</v>
      </c>
      <c r="R881" s="2">
        <v>39421</v>
      </c>
      <c r="S881">
        <v>134.546875</v>
      </c>
      <c r="T881" s="22">
        <f>_xll.BDH(T$3&amp;" Govt",$A$8,R881,R881)</f>
        <v>1.2395499999999999</v>
      </c>
      <c r="U881">
        <f t="shared" si="313"/>
        <v>108.54493566213546</v>
      </c>
      <c r="V881" s="2">
        <v>39518</v>
      </c>
      <c r="W881">
        <v>114.6875</v>
      </c>
      <c r="X881" s="22">
        <f>_xll.BDH(X$3&amp;" Govt",$A$8,V881,V881)</f>
        <v>1.1104700000000001</v>
      </c>
      <c r="Y881">
        <f t="shared" si="314"/>
        <v>103.27834160310499</v>
      </c>
      <c r="Z881" s="2">
        <v>39421</v>
      </c>
      <c r="AA881">
        <v>130.57421875</v>
      </c>
      <c r="AB881" s="22">
        <f>_xll.BDH(AB$3&amp;" Govt",$A$8,Z881,Z881)</f>
        <v>1.19824</v>
      </c>
      <c r="AC881">
        <f t="shared" si="315"/>
        <v>108.9716740803178</v>
      </c>
      <c r="AD881" s="2">
        <v>40058</v>
      </c>
      <c r="AE881">
        <v>112.33203125</v>
      </c>
      <c r="AF881" s="22">
        <f>_xll.BDH(AF$3&amp;" Govt",$A$8,AD881,AD881)</f>
        <v>1.08663</v>
      </c>
      <c r="AG881">
        <f t="shared" si="316"/>
        <v>103.37652305752648</v>
      </c>
      <c r="AH881" s="2">
        <v>39421</v>
      </c>
      <c r="AI881">
        <v>129.65234375</v>
      </c>
      <c r="AJ881" s="22">
        <f>_xll.BDH(AJ$3&amp;" Govt",$A$8,AH881,AH881)</f>
        <v>1.17449</v>
      </c>
      <c r="AK881">
        <f t="shared" si="317"/>
        <v>110.39033431531983</v>
      </c>
      <c r="AN881" s="22"/>
      <c r="AP881" s="2">
        <v>39421</v>
      </c>
      <c r="AQ881">
        <v>126.91015625</v>
      </c>
      <c r="AR881" s="22">
        <f>_xll.BDH(AR$3&amp;" Govt",$A$8,AP881,AP881)</f>
        <v>1.1598900000000001</v>
      </c>
      <c r="AS881">
        <f t="shared" si="318"/>
        <v>109.4156827371561</v>
      </c>
      <c r="AV881" s="22"/>
      <c r="AX881" s="2">
        <v>39421</v>
      </c>
      <c r="AY881">
        <v>117.8125</v>
      </c>
      <c r="AZ881" s="22">
        <f>_xll.BDH(AZ$3&amp;" Govt",$A$8,AX881,AX881)</f>
        <v>1.13548</v>
      </c>
      <c r="BA881">
        <f t="shared" si="319"/>
        <v>103.75568041709232</v>
      </c>
      <c r="BB881" s="2">
        <v>39421</v>
      </c>
      <c r="BC881">
        <v>117.37109375</v>
      </c>
      <c r="BD881" s="22">
        <f>_xll.BDH(BD$3&amp;" Govt",$A$8,BB881,BB881)</f>
        <v>1.12866</v>
      </c>
      <c r="BE881">
        <f t="shared" si="320"/>
        <v>103.99154196126381</v>
      </c>
      <c r="BH881" s="22"/>
      <c r="BJ881" s="2">
        <v>39421</v>
      </c>
      <c r="BK881">
        <v>115.140625</v>
      </c>
      <c r="BL881" s="22">
        <f>_xll.BDH(BL$3&amp;" Govt",$A$8,BJ881,BJ881)</f>
        <v>1.1063700000000001</v>
      </c>
      <c r="BM881">
        <f t="shared" si="321"/>
        <v>104.07063188625865</v>
      </c>
      <c r="BN881" s="2">
        <v>39596</v>
      </c>
      <c r="BO881">
        <v>115.1640625</v>
      </c>
      <c r="BP881" s="22">
        <f>_xll.BDH(BP$3&amp;" Govt",$A$8,BN881,BN881)</f>
        <v>1.11703</v>
      </c>
      <c r="BQ881">
        <f t="shared" si="322"/>
        <v>103.09845080257469</v>
      </c>
      <c r="BR881" s="2">
        <v>39777</v>
      </c>
      <c r="BS881">
        <v>99.578125</v>
      </c>
      <c r="BT881" s="22">
        <f>_xll.BDH(BT$3&amp;" Govt",$A$8,BR881,BR881)</f>
        <v>1.1251</v>
      </c>
      <c r="BU881">
        <f t="shared" si="323"/>
        <v>88.506021686961162</v>
      </c>
      <c r="BV881" s="2">
        <v>39955</v>
      </c>
      <c r="BW881">
        <v>110.1875</v>
      </c>
      <c r="BX881" s="22">
        <f>_xll.BDH(BX$3&amp;" Govt",$A$8,BV881,BV881)</f>
        <v>1.07087</v>
      </c>
      <c r="BY881">
        <f t="shared" si="324"/>
        <v>102.89530942131165</v>
      </c>
      <c r="CB881" s="22"/>
      <c r="CF881" s="22"/>
      <c r="CJ881" s="22"/>
      <c r="CN881" s="22"/>
      <c r="CR881" s="22"/>
      <c r="CV881" s="22"/>
      <c r="CZ881" s="22"/>
      <c r="DB881" s="2">
        <v>39426</v>
      </c>
      <c r="DC881">
        <v>114.84375</v>
      </c>
      <c r="DD881" s="22">
        <f>_xll.BDH(DD$3&amp;" Govt",$A$8,DB881,DB881)</f>
        <v>1.1067499999999999</v>
      </c>
      <c r="DE881">
        <f t="shared" si="326"/>
        <v>103.76665913711318</v>
      </c>
      <c r="DF881" s="2">
        <v>39967</v>
      </c>
      <c r="DG881">
        <v>103.1171875</v>
      </c>
      <c r="DH881" s="22">
        <f>_xll.BDH(DH$3&amp;" Govt",$A$8,DF881,DF881)</f>
        <v>1.0718799999999999</v>
      </c>
      <c r="DI881">
        <f t="shared" si="327"/>
        <v>96.202175150203388</v>
      </c>
      <c r="DL881" s="22"/>
      <c r="DP881" s="22"/>
    </row>
    <row r="882" spans="4:120" x14ac:dyDescent="0.25">
      <c r="D882" s="2"/>
      <c r="H882" s="22"/>
      <c r="I882" s="14"/>
      <c r="J882" s="2">
        <v>39422</v>
      </c>
      <c r="K882">
        <v>131.375</v>
      </c>
      <c r="L882" s="22">
        <f>_xll.BDH(L$3&amp;" Govt",$A$8,J882,J882)</f>
        <v>1.29097</v>
      </c>
      <c r="M882">
        <f t="shared" si="311"/>
        <v>101.76456462969705</v>
      </c>
      <c r="N882" s="2">
        <v>39422</v>
      </c>
      <c r="O882">
        <v>132.9765625</v>
      </c>
      <c r="P882" s="22">
        <f>_xll.BDH(P$3&amp;" Govt",$A$8,N882,N882)</f>
        <v>1.27172</v>
      </c>
      <c r="Q882">
        <f t="shared" si="312"/>
        <v>104.56434002767905</v>
      </c>
      <c r="R882" s="2">
        <v>39422</v>
      </c>
      <c r="S882">
        <v>134.359375</v>
      </c>
      <c r="T882" s="22">
        <f>_xll.BDH(T$3&amp;" Govt",$A$8,R882,R882)</f>
        <v>1.23963</v>
      </c>
      <c r="U882">
        <f t="shared" si="313"/>
        <v>108.38667586295911</v>
      </c>
      <c r="V882" s="2">
        <v>39519</v>
      </c>
      <c r="W882">
        <v>115.00390625</v>
      </c>
      <c r="X882" s="22">
        <f>_xll.BDH(X$3&amp;" Govt",$A$8,V882,V882)</f>
        <v>1.1106499999999999</v>
      </c>
      <c r="Y882">
        <f t="shared" si="314"/>
        <v>103.54648741727817</v>
      </c>
      <c r="Z882" s="2">
        <v>39422</v>
      </c>
      <c r="AA882">
        <v>130.33203125</v>
      </c>
      <c r="AB882" s="22">
        <f>_xll.BDH(AB$3&amp;" Govt",$A$8,Z882,Z882)</f>
        <v>1.1983200000000001</v>
      </c>
      <c r="AC882">
        <f t="shared" si="315"/>
        <v>108.76229325221976</v>
      </c>
      <c r="AD882" s="2">
        <v>40059</v>
      </c>
      <c r="AE882">
        <v>112.47265625</v>
      </c>
      <c r="AF882" s="22">
        <f>_xll.BDH(AF$3&amp;" Govt",$A$8,AD882,AD882)</f>
        <v>1.08657</v>
      </c>
      <c r="AG882">
        <f t="shared" si="316"/>
        <v>103.51165249362673</v>
      </c>
      <c r="AH882" s="2">
        <v>39422</v>
      </c>
      <c r="AI882">
        <v>129.4140625</v>
      </c>
      <c r="AJ882" s="22">
        <f>_xll.BDH(AJ$3&amp;" Govt",$A$8,AH882,AH882)</f>
        <v>1.1745700000000001</v>
      </c>
      <c r="AK882">
        <f t="shared" si="317"/>
        <v>110.17994883233864</v>
      </c>
      <c r="AN882" s="22"/>
      <c r="AP882" s="2">
        <v>39422</v>
      </c>
      <c r="AQ882">
        <v>126.67578125</v>
      </c>
      <c r="AR882" s="22">
        <f>_xll.BDH(AR$3&amp;" Govt",$A$8,AP882,AP882)</f>
        <v>1.1599699999999999</v>
      </c>
      <c r="AS882">
        <f t="shared" si="318"/>
        <v>109.20608399355156</v>
      </c>
      <c r="AV882" s="22"/>
      <c r="AX882" s="2">
        <v>39422</v>
      </c>
      <c r="AY882">
        <v>117.52734375</v>
      </c>
      <c r="AZ882" s="22">
        <f>_xll.BDH(AZ$3&amp;" Govt",$A$8,AX882,AX882)</f>
        <v>1.1355599999999999</v>
      </c>
      <c r="BA882">
        <f t="shared" si="319"/>
        <v>103.49725575927296</v>
      </c>
      <c r="BB882" s="2">
        <v>39422</v>
      </c>
      <c r="BC882">
        <v>117.0703125</v>
      </c>
      <c r="BD882" s="22">
        <f>_xll.BDH(BD$3&amp;" Govt",$A$8,BB882,BB882)</f>
        <v>1.1287400000000001</v>
      </c>
      <c r="BE882">
        <f t="shared" si="320"/>
        <v>103.71769628080868</v>
      </c>
      <c r="BH882" s="22"/>
      <c r="BJ882" s="2">
        <v>39422</v>
      </c>
      <c r="BK882">
        <v>114.828125</v>
      </c>
      <c r="BL882" s="22">
        <f>_xll.BDH(BL$3&amp;" Govt",$A$8,BJ882,BJ882)</f>
        <v>1.1064499999999999</v>
      </c>
      <c r="BM882">
        <f t="shared" si="321"/>
        <v>103.78067242080529</v>
      </c>
      <c r="BN882" s="2">
        <v>39597</v>
      </c>
      <c r="BO882">
        <v>114.78515625</v>
      </c>
      <c r="BP882" s="22">
        <f>_xll.BDH(BP$3&amp;" Govt",$A$8,BN882,BN882)</f>
        <v>1.11734</v>
      </c>
      <c r="BQ882">
        <f t="shared" si="322"/>
        <v>102.73073214061968</v>
      </c>
      <c r="BR882" s="2">
        <v>39778</v>
      </c>
      <c r="BS882">
        <v>100.44140625</v>
      </c>
      <c r="BT882" s="22">
        <f>_xll.BDH(BT$3&amp;" Govt",$A$8,BR882,BR882)</f>
        <v>1.1250499999999999</v>
      </c>
      <c r="BU882">
        <f t="shared" si="323"/>
        <v>89.277282120794638</v>
      </c>
      <c r="BV882" s="2">
        <v>39958</v>
      </c>
      <c r="BW882">
        <v>110.1875</v>
      </c>
      <c r="BX882" s="22">
        <f>_xll.BDH(BX$3&amp;" Govt",$A$8,BV882,BV882)</f>
        <v>1.0711200000000001</v>
      </c>
      <c r="BY882">
        <f t="shared" si="324"/>
        <v>102.87129359922324</v>
      </c>
      <c r="CB882" s="22"/>
      <c r="CF882" s="22"/>
      <c r="CJ882" s="22"/>
      <c r="CN882" s="22"/>
      <c r="CR882" s="22"/>
      <c r="CV882" s="22"/>
      <c r="CZ882" s="22"/>
      <c r="DB882" s="2">
        <v>39427</v>
      </c>
      <c r="DC882">
        <v>116.7265625</v>
      </c>
      <c r="DD882" s="22">
        <f>_xll.BDH(DD$3&amp;" Govt",$A$8,DB882,DB882)</f>
        <v>1.10683</v>
      </c>
      <c r="DE882">
        <f t="shared" si="326"/>
        <v>105.46024457233722</v>
      </c>
      <c r="DF882" s="2">
        <v>39968</v>
      </c>
      <c r="DG882">
        <v>101.2890625</v>
      </c>
      <c r="DH882" s="22">
        <f>_xll.BDH(DH$3&amp;" Govt",$A$8,DF882,DF882)</f>
        <v>1.0719700000000001</v>
      </c>
      <c r="DI882">
        <f t="shared" si="327"/>
        <v>94.488710038527188</v>
      </c>
      <c r="DL882" s="22"/>
      <c r="DP882" s="22"/>
    </row>
    <row r="883" spans="4:120" x14ac:dyDescent="0.25">
      <c r="D883" s="2"/>
      <c r="H883" s="22"/>
      <c r="I883" s="14"/>
      <c r="J883" s="2">
        <v>39423</v>
      </c>
      <c r="K883">
        <v>131.4375</v>
      </c>
      <c r="L883" s="22">
        <f>_xll.BDH(L$3&amp;" Govt",$A$8,J883,J883)</f>
        <v>1.2910599999999999</v>
      </c>
      <c r="M883">
        <f t="shared" si="311"/>
        <v>101.80588043932893</v>
      </c>
      <c r="N883" s="2">
        <v>39423</v>
      </c>
      <c r="O883">
        <v>132.88671875</v>
      </c>
      <c r="P883" s="22">
        <f>_xll.BDH(P$3&amp;" Govt",$A$8,N883,N883)</f>
        <v>1.2718099999999999</v>
      </c>
      <c r="Q883">
        <f t="shared" si="312"/>
        <v>104.48629807125279</v>
      </c>
      <c r="R883" s="2">
        <v>39423</v>
      </c>
      <c r="S883">
        <v>134.15625</v>
      </c>
      <c r="T883" s="22">
        <f>_xll.BDH(T$3&amp;" Govt",$A$8,R883,R883)</f>
        <v>1.2397199999999999</v>
      </c>
      <c r="U883">
        <f t="shared" si="313"/>
        <v>108.21495982963896</v>
      </c>
      <c r="V883" s="2">
        <v>39520</v>
      </c>
      <c r="W883">
        <v>114.921875</v>
      </c>
      <c r="X883" s="22">
        <f>_xll.BDH(X$3&amp;" Govt",$A$8,V883,V883)</f>
        <v>1.1108199999999999</v>
      </c>
      <c r="Y883">
        <f t="shared" si="314"/>
        <v>103.45679317981312</v>
      </c>
      <c r="Z883" s="2">
        <v>39423</v>
      </c>
      <c r="AA883">
        <v>129.92578125</v>
      </c>
      <c r="AB883" s="22">
        <f>_xll.BDH(AB$3&amp;" Govt",$A$8,Z883,Z883)</f>
        <v>1.1983999999999999</v>
      </c>
      <c r="AC883">
        <f t="shared" si="315"/>
        <v>108.41603909379172</v>
      </c>
      <c r="AD883" s="2">
        <v>40060</v>
      </c>
      <c r="AE883">
        <v>112.4765625</v>
      </c>
      <c r="AF883" s="22">
        <f>_xll.BDH(AF$3&amp;" Govt",$A$8,AD883,AD883)</f>
        <v>1.0865199999999999</v>
      </c>
      <c r="AG883">
        <f t="shared" si="316"/>
        <v>103.52001113647242</v>
      </c>
      <c r="AH883" s="2">
        <v>39423</v>
      </c>
      <c r="AI883">
        <v>128.90625</v>
      </c>
      <c r="AJ883" s="22">
        <f>_xll.BDH(AJ$3&amp;" Govt",$A$8,AH883,AH883)</f>
        <v>1.17465</v>
      </c>
      <c r="AK883">
        <f t="shared" si="317"/>
        <v>109.74013535946878</v>
      </c>
      <c r="AN883" s="22"/>
      <c r="AP883" s="2">
        <v>39423</v>
      </c>
      <c r="AQ883">
        <v>126.09375</v>
      </c>
      <c r="AR883" s="22">
        <f>_xll.BDH(AR$3&amp;" Govt",$A$8,AP883,AP883)</f>
        <v>1.16005</v>
      </c>
      <c r="AS883">
        <f t="shared" si="318"/>
        <v>108.69682341278393</v>
      </c>
      <c r="AV883" s="22"/>
      <c r="AX883" s="2">
        <v>39423</v>
      </c>
      <c r="AY883">
        <v>116.91015625</v>
      </c>
      <c r="AZ883" s="22">
        <f>_xll.BDH(AZ$3&amp;" Govt",$A$8,AX883,AX883)</f>
        <v>1.13564</v>
      </c>
      <c r="BA883">
        <f t="shared" si="319"/>
        <v>102.94649382726921</v>
      </c>
      <c r="BB883" s="2">
        <v>39423</v>
      </c>
      <c r="BC883">
        <v>116.546875</v>
      </c>
      <c r="BD883" s="22">
        <f>_xll.BDH(BD$3&amp;" Govt",$A$8,BB883,BB883)</f>
        <v>1.1288199999999999</v>
      </c>
      <c r="BE883">
        <f t="shared" si="320"/>
        <v>103.24664251164934</v>
      </c>
      <c r="BH883" s="22"/>
      <c r="BJ883" s="2">
        <v>39423</v>
      </c>
      <c r="BK883">
        <v>114.1953125</v>
      </c>
      <c r="BL883" s="22">
        <f>_xll.BDH(BL$3&amp;" Govt",$A$8,BJ883,BJ883)</f>
        <v>1.1065199999999999</v>
      </c>
      <c r="BM883">
        <f t="shared" si="321"/>
        <v>103.20221279326177</v>
      </c>
      <c r="BN883" s="2">
        <v>39598</v>
      </c>
      <c r="BO883">
        <v>115.09375</v>
      </c>
      <c r="BP883" s="22">
        <f>_xll.BDH(BP$3&amp;" Govt",$A$8,BN883,BN883)</f>
        <v>1.11765</v>
      </c>
      <c r="BQ883">
        <f t="shared" si="322"/>
        <v>102.97834742540151</v>
      </c>
      <c r="BR883" s="2">
        <v>39779</v>
      </c>
      <c r="BS883">
        <v>100.44140625</v>
      </c>
      <c r="BT883" s="22">
        <f>_xll.BDH(BT$3&amp;" Govt",$A$8,BR883,BR883)</f>
        <v>1.125</v>
      </c>
      <c r="BU883">
        <f t="shared" si="323"/>
        <v>89.28125</v>
      </c>
      <c r="BV883" s="2">
        <v>39959</v>
      </c>
      <c r="BW883">
        <v>110.05078125</v>
      </c>
      <c r="BX883" s="22">
        <f>_xll.BDH(BX$3&amp;" Govt",$A$8,BV883,BV883)</f>
        <v>1.0711999999999999</v>
      </c>
      <c r="BY883">
        <f t="shared" si="324"/>
        <v>102.73597950896192</v>
      </c>
      <c r="CB883" s="22"/>
      <c r="CF883" s="22"/>
      <c r="CJ883" s="22"/>
      <c r="CN883" s="22"/>
      <c r="CR883" s="22"/>
      <c r="CV883" s="22"/>
      <c r="CZ883" s="22"/>
      <c r="DB883" s="2">
        <v>39428</v>
      </c>
      <c r="DC883">
        <v>115.99609375</v>
      </c>
      <c r="DD883" s="22">
        <f>_xll.BDH(DD$3&amp;" Govt",$A$8,DB883,DB883)</f>
        <v>1.1069100000000001</v>
      </c>
      <c r="DE883">
        <f t="shared" si="326"/>
        <v>104.79270559485414</v>
      </c>
      <c r="DF883" s="2">
        <v>39969</v>
      </c>
      <c r="DG883">
        <v>101.09765625</v>
      </c>
      <c r="DH883" s="22">
        <f>_xll.BDH(DH$3&amp;" Govt",$A$8,DF883,DF883)</f>
        <v>1.07206</v>
      </c>
      <c r="DI883">
        <f t="shared" si="327"/>
        <v>94.302237048299531</v>
      </c>
      <c r="DL883" s="22"/>
      <c r="DP883" s="22"/>
    </row>
    <row r="884" spans="4:120" x14ac:dyDescent="0.25">
      <c r="D884" s="2"/>
      <c r="H884" s="22"/>
      <c r="I884" s="14"/>
      <c r="J884" s="2">
        <v>39426</v>
      </c>
      <c r="K884">
        <v>131.4609375</v>
      </c>
      <c r="L884" s="22">
        <f>_xll.BDH(L$3&amp;" Govt",$A$8,J884,J884)</f>
        <v>1.29132</v>
      </c>
      <c r="M884">
        <f t="shared" si="311"/>
        <v>101.80353243193012</v>
      </c>
      <c r="N884" s="2">
        <v>39426</v>
      </c>
      <c r="O884">
        <v>132.84765625</v>
      </c>
      <c r="P884" s="22">
        <f>_xll.BDH(P$3&amp;" Govt",$A$8,N884,N884)</f>
        <v>1.27207</v>
      </c>
      <c r="Q884">
        <f t="shared" si="312"/>
        <v>104.43423416164204</v>
      </c>
      <c r="R884" s="2">
        <v>39426</v>
      </c>
      <c r="S884">
        <v>134.0859375</v>
      </c>
      <c r="T884" s="22">
        <f>_xll.BDH(T$3&amp;" Govt",$A$8,R884,R884)</f>
        <v>1.23997</v>
      </c>
      <c r="U884">
        <f t="shared" si="313"/>
        <v>108.1364367686315</v>
      </c>
      <c r="V884" s="2">
        <v>39521</v>
      </c>
      <c r="W884">
        <v>114.7578125</v>
      </c>
      <c r="X884" s="22">
        <f>_xll.BDH(X$3&amp;" Govt",$A$8,V884,V884)</f>
        <v>1.111</v>
      </c>
      <c r="Y884">
        <f t="shared" si="314"/>
        <v>103.29236048604861</v>
      </c>
      <c r="Z884" s="2">
        <v>39426</v>
      </c>
      <c r="AA884">
        <v>129.79296875</v>
      </c>
      <c r="AB884" s="22">
        <f>_xll.BDH(AB$3&amp;" Govt",$A$8,Z884,Z884)</f>
        <v>1.19865</v>
      </c>
      <c r="AC884">
        <f t="shared" si="315"/>
        <v>108.28262524506736</v>
      </c>
      <c r="AD884" s="2">
        <v>40063</v>
      </c>
      <c r="AE884">
        <v>112.4765625</v>
      </c>
      <c r="AF884" s="22">
        <f>_xll.BDH(AF$3&amp;" Govt",$A$8,AD884,AD884)</f>
        <v>1.0863400000000001</v>
      </c>
      <c r="AG884">
        <f t="shared" si="316"/>
        <v>103.53716377929561</v>
      </c>
      <c r="AH884" s="2">
        <v>39426</v>
      </c>
      <c r="AI884">
        <v>128.66796875</v>
      </c>
      <c r="AJ884" s="22">
        <f>_xll.BDH(AJ$3&amp;" Govt",$A$8,AH884,AH884)</f>
        <v>1.17489</v>
      </c>
      <c r="AK884">
        <f t="shared" si="317"/>
        <v>109.51490671467116</v>
      </c>
      <c r="AN884" s="22"/>
      <c r="AP884" s="2">
        <v>39426</v>
      </c>
      <c r="AQ884">
        <v>125.89453125</v>
      </c>
      <c r="AR884" s="22">
        <f>_xll.BDH(AR$3&amp;" Govt",$A$8,AP884,AP884)</f>
        <v>1.16029</v>
      </c>
      <c r="AS884">
        <f t="shared" si="318"/>
        <v>108.50264265830094</v>
      </c>
      <c r="AV884" s="22"/>
      <c r="AX884" s="2">
        <v>39426</v>
      </c>
      <c r="AY884">
        <v>116.74609375</v>
      </c>
      <c r="AZ884" s="22">
        <f>_xll.BDH(AZ$3&amp;" Govt",$A$8,AX884,AX884)</f>
        <v>1.1358699999999999</v>
      </c>
      <c r="BA884">
        <f t="shared" si="319"/>
        <v>102.7812106579098</v>
      </c>
      <c r="BB884" s="2">
        <v>39426</v>
      </c>
      <c r="BC884">
        <v>116.4375</v>
      </c>
      <c r="BD884" s="22">
        <f>_xll.BDH(BD$3&amp;" Govt",$A$8,BB884,BB884)</f>
        <v>1.1290499999999999</v>
      </c>
      <c r="BE884">
        <f t="shared" si="320"/>
        <v>103.12873654842568</v>
      </c>
      <c r="BH884" s="22"/>
      <c r="BJ884" s="2">
        <v>39426</v>
      </c>
      <c r="BK884">
        <v>114</v>
      </c>
      <c r="BL884" s="22">
        <f>_xll.BDH(BL$3&amp;" Govt",$A$8,BJ884,BJ884)</f>
        <v>1.1067499999999999</v>
      </c>
      <c r="BM884">
        <f t="shared" si="321"/>
        <v>103.00429184549357</v>
      </c>
      <c r="BN884" s="2">
        <v>39601</v>
      </c>
      <c r="BO884">
        <v>115.859375</v>
      </c>
      <c r="BP884" s="22">
        <f>_xll.BDH(BP$3&amp;" Govt",$A$8,BN884,BN884)</f>
        <v>1.11849</v>
      </c>
      <c r="BQ884">
        <f t="shared" si="322"/>
        <v>103.58552602168996</v>
      </c>
      <c r="BR884" s="2">
        <v>39780</v>
      </c>
      <c r="BS884">
        <v>100.62109375</v>
      </c>
      <c r="BT884" s="22">
        <f>_xll.BDH(BT$3&amp;" Govt",$A$8,BR884,BR884)</f>
        <v>1.1249500000000001</v>
      </c>
      <c r="BU884">
        <f t="shared" si="323"/>
        <v>89.44494755322458</v>
      </c>
      <c r="BV884" s="2">
        <v>39960</v>
      </c>
      <c r="BW884">
        <v>109.6484375</v>
      </c>
      <c r="BX884" s="22">
        <f>_xll.BDH(BX$3&amp;" Govt",$A$8,BV884,BV884)</f>
        <v>1.07128</v>
      </c>
      <c r="BY884">
        <f t="shared" si="324"/>
        <v>102.35273457919499</v>
      </c>
      <c r="CB884" s="22"/>
      <c r="CF884" s="22"/>
      <c r="CJ884" s="22"/>
      <c r="CN884" s="22"/>
      <c r="CR884" s="22"/>
      <c r="CV884" s="22"/>
      <c r="CZ884" s="22"/>
      <c r="DB884" s="2">
        <v>39429</v>
      </c>
      <c r="DC884">
        <v>114.75</v>
      </c>
      <c r="DD884" s="22">
        <f>_xll.BDH(DD$3&amp;" Govt",$A$8,DB884,DB884)</f>
        <v>1.1069800000000001</v>
      </c>
      <c r="DE884">
        <f t="shared" si="326"/>
        <v>103.66040940215721</v>
      </c>
      <c r="DF884" s="2">
        <v>39972</v>
      </c>
      <c r="DG884">
        <v>101.1484375</v>
      </c>
      <c r="DH884" s="22">
        <f>_xll.BDH(DH$3&amp;" Govt",$A$8,DF884,DF884)</f>
        <v>1.07233</v>
      </c>
      <c r="DI884">
        <f t="shared" si="327"/>
        <v>94.325848852498765</v>
      </c>
      <c r="DL884" s="22"/>
      <c r="DP884" s="22"/>
    </row>
    <row r="885" spans="4:120" x14ac:dyDescent="0.25">
      <c r="D885" s="2"/>
      <c r="H885" s="22"/>
      <c r="I885" s="14"/>
      <c r="J885" s="2">
        <v>39427</v>
      </c>
      <c r="K885">
        <v>131.4609375</v>
      </c>
      <c r="L885" s="22">
        <f>_xll.BDH(L$3&amp;" Govt",$A$8,J885,J885)</f>
        <v>1.2914099999999999</v>
      </c>
      <c r="M885">
        <f t="shared" si="311"/>
        <v>101.79643761470021</v>
      </c>
      <c r="N885" s="2">
        <v>39427</v>
      </c>
      <c r="O885">
        <v>133.109375</v>
      </c>
      <c r="P885" s="22">
        <f>_xll.BDH(P$3&amp;" Govt",$A$8,N885,N885)</f>
        <v>1.27216</v>
      </c>
      <c r="Q885">
        <f t="shared" si="312"/>
        <v>104.63257373286379</v>
      </c>
      <c r="R885" s="2">
        <v>39427</v>
      </c>
      <c r="S885">
        <v>134.5703125</v>
      </c>
      <c r="T885" s="22">
        <f>_xll.BDH(T$3&amp;" Govt",$A$8,R885,R885)</f>
        <v>1.2400599999999999</v>
      </c>
      <c r="U885">
        <f t="shared" si="313"/>
        <v>108.51919463574343</v>
      </c>
      <c r="V885" s="2">
        <v>39524</v>
      </c>
      <c r="W885">
        <v>114.96875</v>
      </c>
      <c r="X885" s="22">
        <f>_xll.BDH(X$3&amp;" Govt",$A$8,V885,V885)</f>
        <v>1.1115299999999999</v>
      </c>
      <c r="Y885">
        <f t="shared" si="314"/>
        <v>103.43288080393692</v>
      </c>
      <c r="Z885" s="2">
        <v>39427</v>
      </c>
      <c r="AA885">
        <v>130.52734375</v>
      </c>
      <c r="AB885" s="22">
        <f>_xll.BDH(AB$3&amp;" Govt",$A$8,Z885,Z885)</f>
        <v>1.1987300000000001</v>
      </c>
      <c r="AC885">
        <f t="shared" si="315"/>
        <v>108.88802628615284</v>
      </c>
      <c r="AD885" s="2">
        <v>40064</v>
      </c>
      <c r="AE885">
        <v>112.6953125</v>
      </c>
      <c r="AF885" s="22">
        <f>_xll.BDH(AF$3&amp;" Govt",$A$8,AD885,AD885)</f>
        <v>1.08629</v>
      </c>
      <c r="AG885">
        <f t="shared" si="316"/>
        <v>103.74330289333419</v>
      </c>
      <c r="AH885" s="2">
        <v>39427</v>
      </c>
      <c r="AI885">
        <v>129.625</v>
      </c>
      <c r="AJ885" s="22">
        <f>_xll.BDH(AJ$3&amp;" Govt",$A$8,AH885,AH885)</f>
        <v>1.1749700000000001</v>
      </c>
      <c r="AK885">
        <f t="shared" si="317"/>
        <v>110.32196566720852</v>
      </c>
      <c r="AN885" s="22"/>
      <c r="AP885" s="2">
        <v>39427</v>
      </c>
      <c r="AQ885">
        <v>126.9453125</v>
      </c>
      <c r="AR885" s="22">
        <f>_xll.BDH(AR$3&amp;" Govt",$A$8,AP885,AP885)</f>
        <v>1.1603699999999999</v>
      </c>
      <c r="AS885">
        <f t="shared" si="318"/>
        <v>109.40071916716221</v>
      </c>
      <c r="AV885" s="22"/>
      <c r="AX885" s="2">
        <v>39427</v>
      </c>
      <c r="AY885">
        <v>117.7734375</v>
      </c>
      <c r="AZ885" s="22">
        <f>_xll.BDH(AZ$3&amp;" Govt",$A$8,AX885,AX885)</f>
        <v>1.13595</v>
      </c>
      <c r="BA885">
        <f t="shared" si="319"/>
        <v>103.6783639244685</v>
      </c>
      <c r="BB885" s="2">
        <v>39427</v>
      </c>
      <c r="BC885">
        <v>117.4765625</v>
      </c>
      <c r="BD885" s="22">
        <f>_xll.BDH(BD$3&amp;" Govt",$A$8,BB885,BB885)</f>
        <v>1.12913</v>
      </c>
      <c r="BE885">
        <f t="shared" si="320"/>
        <v>104.04166260749427</v>
      </c>
      <c r="BH885" s="22"/>
      <c r="BJ885" s="2">
        <v>39427</v>
      </c>
      <c r="BK885">
        <v>115.05078125</v>
      </c>
      <c r="BL885" s="22">
        <f>_xll.BDH(BL$3&amp;" Govt",$A$8,BJ885,BJ885)</f>
        <v>1.10683</v>
      </c>
      <c r="BM885">
        <f t="shared" si="321"/>
        <v>103.9462078638996</v>
      </c>
      <c r="BN885" s="2">
        <v>39602</v>
      </c>
      <c r="BO885">
        <v>116.0078125</v>
      </c>
      <c r="BP885" s="22">
        <f>_xll.BDH(BP$3&amp;" Govt",$A$8,BN885,BN885)</f>
        <v>1.1187199999999999</v>
      </c>
      <c r="BQ885">
        <f t="shared" si="322"/>
        <v>103.69691477760298</v>
      </c>
      <c r="BR885" s="2">
        <v>39783</v>
      </c>
      <c r="BS885">
        <v>101.9140625</v>
      </c>
      <c r="BT885" s="22">
        <f>_xll.BDH(BT$3&amp;" Govt",$A$8,BR885,BR885)</f>
        <v>1.12479</v>
      </c>
      <c r="BU885">
        <f t="shared" si="323"/>
        <v>90.607191120120206</v>
      </c>
      <c r="BV885" s="2">
        <v>39961</v>
      </c>
      <c r="BW885">
        <v>109.4765625</v>
      </c>
      <c r="BX885" s="22">
        <f>_xll.BDH(BX$3&amp;" Govt",$A$8,BV885,BV885)</f>
        <v>1.0713699999999999</v>
      </c>
      <c r="BY885">
        <f t="shared" si="324"/>
        <v>102.18371104287036</v>
      </c>
      <c r="CB885" s="22"/>
      <c r="CF885" s="22"/>
      <c r="CJ885" s="22"/>
      <c r="CN885" s="22"/>
      <c r="CR885" s="22"/>
      <c r="CV885" s="22"/>
      <c r="CZ885" s="22"/>
      <c r="DB885" s="2">
        <v>39430</v>
      </c>
      <c r="DC885">
        <v>114.62109375</v>
      </c>
      <c r="DD885" s="22">
        <f>_xll.BDH(DD$3&amp;" Govt",$A$8,DB885,DB885)</f>
        <v>1.1070599999999999</v>
      </c>
      <c r="DE885">
        <f t="shared" si="326"/>
        <v>103.53647837515582</v>
      </c>
      <c r="DF885" s="2">
        <v>39973</v>
      </c>
      <c r="DG885">
        <v>101.39453125</v>
      </c>
      <c r="DH885" s="22">
        <f>_xll.BDH(DH$3&amp;" Govt",$A$8,DF885,DF885)</f>
        <v>1.0724199999999999</v>
      </c>
      <c r="DI885">
        <f t="shared" si="327"/>
        <v>94.547407965162904</v>
      </c>
      <c r="DL885" s="22"/>
      <c r="DP885" s="22"/>
    </row>
    <row r="886" spans="4:120" x14ac:dyDescent="0.25">
      <c r="D886" s="2"/>
      <c r="H886" s="22"/>
      <c r="I886" s="14"/>
      <c r="J886" s="2">
        <v>39428</v>
      </c>
      <c r="K886">
        <v>131.46484375</v>
      </c>
      <c r="L886" s="22">
        <f>_xll.BDH(L$3&amp;" Govt",$A$8,J886,J886)</f>
        <v>1.2915000000000001</v>
      </c>
      <c r="M886">
        <f t="shared" si="311"/>
        <v>101.79236837011227</v>
      </c>
      <c r="N886" s="2">
        <v>39428</v>
      </c>
      <c r="O886">
        <v>133.0546875</v>
      </c>
      <c r="P886" s="22">
        <f>_xll.BDH(P$3&amp;" Govt",$A$8,N886,N886)</f>
        <v>1.2722500000000001</v>
      </c>
      <c r="Q886">
        <f t="shared" si="312"/>
        <v>104.58218707015129</v>
      </c>
      <c r="R886" s="2">
        <v>39428</v>
      </c>
      <c r="S886">
        <v>134.40234375</v>
      </c>
      <c r="T886" s="22">
        <f>_xll.BDH(T$3&amp;" Govt",$A$8,R886,R886)</f>
        <v>1.24014</v>
      </c>
      <c r="U886">
        <f t="shared" si="313"/>
        <v>108.37675081039238</v>
      </c>
      <c r="V886" s="2">
        <v>39525</v>
      </c>
      <c r="W886">
        <v>114.140625</v>
      </c>
      <c r="X886" s="22">
        <f>_xll.BDH(X$3&amp;" Govt",$A$8,V886,V886)</f>
        <v>1.11171</v>
      </c>
      <c r="Y886">
        <f t="shared" si="314"/>
        <v>102.6712227109588</v>
      </c>
      <c r="Z886" s="2">
        <v>39428</v>
      </c>
      <c r="AA886">
        <v>130.3046875</v>
      </c>
      <c r="AB886" s="22">
        <f>_xll.BDH(AB$3&amp;" Govt",$A$8,Z886,Z886)</f>
        <v>1.19882</v>
      </c>
      <c r="AC886">
        <f t="shared" si="315"/>
        <v>108.69412213676782</v>
      </c>
      <c r="AD886" s="2">
        <v>40065</v>
      </c>
      <c r="AE886">
        <v>112.78125</v>
      </c>
      <c r="AF886" s="22">
        <f>_xll.BDH(AF$3&amp;" Govt",$A$8,AD886,AD886)</f>
        <v>1.08623</v>
      </c>
      <c r="AG886">
        <f t="shared" si="316"/>
        <v>103.82814873461422</v>
      </c>
      <c r="AH886" s="2">
        <v>39428</v>
      </c>
      <c r="AI886">
        <v>129.3515625</v>
      </c>
      <c r="AJ886" s="22">
        <f>_xll.BDH(AJ$3&amp;" Govt",$A$8,AH886,AH886)</f>
        <v>1.17506</v>
      </c>
      <c r="AK886">
        <f t="shared" si="317"/>
        <v>110.08081502221164</v>
      </c>
      <c r="AN886" s="22"/>
      <c r="AP886" s="2">
        <v>39428</v>
      </c>
      <c r="AQ886">
        <v>126.6015625</v>
      </c>
      <c r="AR886" s="22">
        <f>_xll.BDH(AR$3&amp;" Govt",$A$8,AP886,AP886)</f>
        <v>1.16045</v>
      </c>
      <c r="AS886">
        <f t="shared" si="318"/>
        <v>109.09695592227153</v>
      </c>
      <c r="AV886" s="22"/>
      <c r="AX886" s="2">
        <v>39428</v>
      </c>
      <c r="AY886">
        <v>117.43359375</v>
      </c>
      <c r="AZ886" s="22">
        <f>_xll.BDH(AZ$3&amp;" Govt",$A$8,AX886,AX886)</f>
        <v>1.1360300000000001</v>
      </c>
      <c r="BA886">
        <f t="shared" si="319"/>
        <v>103.37191249350809</v>
      </c>
      <c r="BB886" s="2">
        <v>39428</v>
      </c>
      <c r="BC886">
        <v>117.03125</v>
      </c>
      <c r="BD886" s="22">
        <f>_xll.BDH(BD$3&amp;" Govt",$A$8,BB886,BB886)</f>
        <v>1.12921</v>
      </c>
      <c r="BE886">
        <f t="shared" si="320"/>
        <v>103.6399341132296</v>
      </c>
      <c r="BH886" s="22"/>
      <c r="BJ886" s="2">
        <v>39428</v>
      </c>
      <c r="BK886">
        <v>114.59765625</v>
      </c>
      <c r="BL886" s="22">
        <f>_xll.BDH(BL$3&amp;" Govt",$A$8,BJ886,BJ886)</f>
        <v>1.1069100000000001</v>
      </c>
      <c r="BM886">
        <f t="shared" si="321"/>
        <v>103.52933504078922</v>
      </c>
      <c r="BN886" s="2">
        <v>39603</v>
      </c>
      <c r="BO886">
        <v>115.51171875</v>
      </c>
      <c r="BP886" s="22">
        <f>_xll.BDH(BP$3&amp;" Govt",$A$8,BN886,BN886)</f>
        <v>1.1189499999999999</v>
      </c>
      <c r="BQ886">
        <f t="shared" si="322"/>
        <v>103.23224339782833</v>
      </c>
      <c r="BR886" s="2">
        <v>39784</v>
      </c>
      <c r="BS886">
        <v>103.0078125</v>
      </c>
      <c r="BT886" s="22">
        <f>_xll.BDH(BT$3&amp;" Govt",$A$8,BR886,BR886)</f>
        <v>1.12443</v>
      </c>
      <c r="BU886">
        <f t="shared" si="323"/>
        <v>91.608915183693071</v>
      </c>
      <c r="BV886" s="2">
        <v>39962</v>
      </c>
      <c r="BW886">
        <v>110.578125</v>
      </c>
      <c r="BX886" s="22">
        <f>_xll.BDH(BX$3&amp;" Govt",$A$8,BV886,BV886)</f>
        <v>1.07145</v>
      </c>
      <c r="BY886">
        <f t="shared" si="324"/>
        <v>103.20418591628167</v>
      </c>
      <c r="CB886" s="22"/>
      <c r="CF886" s="22"/>
      <c r="CJ886" s="22"/>
      <c r="CN886" s="22"/>
      <c r="CR886" s="22"/>
      <c r="CV886" s="22"/>
      <c r="CZ886" s="22"/>
      <c r="DB886" s="2">
        <v>39433</v>
      </c>
      <c r="DC886">
        <v>115.84765625</v>
      </c>
      <c r="DD886" s="22">
        <f>_xll.BDH(DD$3&amp;" Govt",$A$8,DB886,DB886)</f>
        <v>1.1072899999999999</v>
      </c>
      <c r="DE886">
        <f t="shared" si="326"/>
        <v>104.62268804920122</v>
      </c>
      <c r="DF886" s="2">
        <v>39974</v>
      </c>
      <c r="DG886">
        <v>101.41015625</v>
      </c>
      <c r="DH886" s="22">
        <f>_xll.BDH(DH$3&amp;" Govt",$A$8,DF886,DF886)</f>
        <v>1.0725100000000001</v>
      </c>
      <c r="DI886">
        <f t="shared" si="327"/>
        <v>94.554042619649223</v>
      </c>
      <c r="DL886" s="22"/>
      <c r="DP886" s="22"/>
    </row>
    <row r="887" spans="4:120" x14ac:dyDescent="0.25">
      <c r="D887" s="2"/>
      <c r="H887" s="22"/>
      <c r="I887" s="14"/>
      <c r="J887" s="2">
        <v>39429</v>
      </c>
      <c r="K887">
        <v>131.80859375</v>
      </c>
      <c r="L887" s="22">
        <f>_xll.BDH(L$3&amp;" Govt",$A$8,J887,J887)</f>
        <v>1.29159</v>
      </c>
      <c r="M887">
        <f t="shared" si="311"/>
        <v>102.05142014880883</v>
      </c>
      <c r="N887" s="2">
        <v>39429</v>
      </c>
      <c r="O887">
        <v>132.9765625</v>
      </c>
      <c r="P887" s="22">
        <f>_xll.BDH(P$3&amp;" Govt",$A$8,N887,N887)</f>
        <v>1.27233</v>
      </c>
      <c r="Q887">
        <f t="shared" si="312"/>
        <v>104.51420818498346</v>
      </c>
      <c r="R887" s="2">
        <v>39429</v>
      </c>
      <c r="S887">
        <v>134.1953125</v>
      </c>
      <c r="T887" s="22">
        <f>_xll.BDH(T$3&amp;" Govt",$A$8,R887,R887)</f>
        <v>1.2402299999999999</v>
      </c>
      <c r="U887">
        <f t="shared" si="313"/>
        <v>108.20195649194102</v>
      </c>
      <c r="V887" s="2">
        <v>39526</v>
      </c>
      <c r="W887">
        <v>113.83203125</v>
      </c>
      <c r="X887" s="22">
        <f>_xll.BDH(X$3&amp;" Govt",$A$8,V887,V887)</f>
        <v>1.11189</v>
      </c>
      <c r="Y887">
        <f t="shared" si="314"/>
        <v>102.37706180467492</v>
      </c>
      <c r="Z887" s="2">
        <v>39429</v>
      </c>
      <c r="AA887">
        <v>130.0234375</v>
      </c>
      <c r="AB887" s="22">
        <f>_xll.BDH(AB$3&amp;" Govt",$A$8,Z887,Z887)</f>
        <v>1.1989000000000001</v>
      </c>
      <c r="AC887">
        <f t="shared" si="315"/>
        <v>108.45227917257485</v>
      </c>
      <c r="AD887" s="2">
        <v>40066</v>
      </c>
      <c r="AE887">
        <v>112.90234375</v>
      </c>
      <c r="AF887" s="22">
        <f>_xll.BDH(AF$3&amp;" Govt",$A$8,AD887,AD887)</f>
        <v>1.0861700000000001</v>
      </c>
      <c r="AG887">
        <f t="shared" si="316"/>
        <v>103.94537112054282</v>
      </c>
      <c r="AH887" s="2">
        <v>39429</v>
      </c>
      <c r="AI887">
        <v>128.96484375</v>
      </c>
      <c r="AJ887" s="22">
        <f>_xll.BDH(AJ$3&amp;" Govt",$A$8,AH887,AH887)</f>
        <v>1.1751400000000001</v>
      </c>
      <c r="AK887">
        <f t="shared" si="317"/>
        <v>109.74423792058818</v>
      </c>
      <c r="AN887" s="22"/>
      <c r="AP887" s="2">
        <v>39429</v>
      </c>
      <c r="AQ887">
        <v>126.16796875</v>
      </c>
      <c r="AR887" s="22">
        <f>_xll.BDH(AR$3&amp;" Govt",$A$8,AP887,AP887)</f>
        <v>1.1605300000000001</v>
      </c>
      <c r="AS887">
        <f t="shared" si="318"/>
        <v>108.71581841917055</v>
      </c>
      <c r="AV887" s="22"/>
      <c r="AX887" s="2">
        <v>39429</v>
      </c>
      <c r="AY887">
        <v>116.94921875</v>
      </c>
      <c r="AZ887" s="22">
        <f>_xll.BDH(AZ$3&amp;" Govt",$A$8,AX887,AX887)</f>
        <v>1.13611</v>
      </c>
      <c r="BA887">
        <f t="shared" si="319"/>
        <v>102.93828832595436</v>
      </c>
      <c r="BB887" s="2">
        <v>39429</v>
      </c>
      <c r="BC887">
        <v>116.5703125</v>
      </c>
      <c r="BD887" s="22">
        <f>_xll.BDH(BD$3&amp;" Govt",$A$8,BB887,BB887)</f>
        <v>1.1292800000000001</v>
      </c>
      <c r="BE887">
        <f t="shared" si="320"/>
        <v>103.22534048243128</v>
      </c>
      <c r="BH887" s="22"/>
      <c r="BJ887" s="2">
        <v>39429</v>
      </c>
      <c r="BK887">
        <v>114.0234375</v>
      </c>
      <c r="BL887" s="22">
        <f>_xll.BDH(BL$3&amp;" Govt",$A$8,BJ887,BJ887)</f>
        <v>1.1069800000000001</v>
      </c>
      <c r="BM887">
        <f t="shared" si="321"/>
        <v>103.00406285569747</v>
      </c>
      <c r="BN887" s="2">
        <v>39604</v>
      </c>
      <c r="BO887">
        <v>115.19140625</v>
      </c>
      <c r="BP887" s="22">
        <f>_xll.BDH(BP$3&amp;" Govt",$A$8,BN887,BN887)</f>
        <v>1.11917</v>
      </c>
      <c r="BQ887">
        <f t="shared" si="322"/>
        <v>102.92574519509994</v>
      </c>
      <c r="BR887" s="2">
        <v>39785</v>
      </c>
      <c r="BS887">
        <v>104.19140625</v>
      </c>
      <c r="BT887" s="22">
        <f>_xll.BDH(BT$3&amp;" Govt",$A$8,BR887,BR887)</f>
        <v>1.1240600000000001</v>
      </c>
      <c r="BU887">
        <f t="shared" si="323"/>
        <v>92.692032676191658</v>
      </c>
      <c r="BV887" s="2">
        <v>39965</v>
      </c>
      <c r="BW887">
        <v>110.2578125</v>
      </c>
      <c r="BX887" s="22">
        <f>_xll.BDH(BX$3&amp;" Govt",$A$8,BV887,BV887)</f>
        <v>1.0717000000000001</v>
      </c>
      <c r="BY887">
        <f t="shared" si="324"/>
        <v>102.88122842213305</v>
      </c>
      <c r="CB887" s="22"/>
      <c r="CF887" s="22"/>
      <c r="CJ887" s="22"/>
      <c r="CN887" s="22"/>
      <c r="CR887" s="22"/>
      <c r="CV887" s="22"/>
      <c r="CZ887" s="22"/>
      <c r="DB887" s="2">
        <v>39434</v>
      </c>
      <c r="DC887">
        <v>116.43359375</v>
      </c>
      <c r="DD887" s="22">
        <f>_xll.BDH(DD$3&amp;" Govt",$A$8,DB887,DB887)</f>
        <v>1.1073599999999999</v>
      </c>
      <c r="DE887">
        <f t="shared" si="326"/>
        <v>105.14520458568127</v>
      </c>
      <c r="DF887" s="2">
        <v>39975</v>
      </c>
      <c r="DG887">
        <v>101.66015625</v>
      </c>
      <c r="DH887" s="22">
        <f>_xll.BDH(DH$3&amp;" Govt",$A$8,DF887,DF887)</f>
        <v>1.0726</v>
      </c>
      <c r="DI887">
        <f t="shared" si="327"/>
        <v>94.779187255267573</v>
      </c>
      <c r="DL887" s="22"/>
      <c r="DP887" s="22"/>
    </row>
    <row r="888" spans="4:120" x14ac:dyDescent="0.25">
      <c r="D888" s="2"/>
      <c r="H888" s="22"/>
      <c r="I888" s="14"/>
      <c r="J888" s="2">
        <v>39430</v>
      </c>
      <c r="K888">
        <v>131.6328125</v>
      </c>
      <c r="L888" s="22">
        <f>_xll.BDH(L$3&amp;" Govt",$A$8,J888,J888)</f>
        <v>1.2916799999999999</v>
      </c>
      <c r="M888">
        <f t="shared" si="311"/>
        <v>101.90822223770594</v>
      </c>
      <c r="N888" s="2">
        <v>39430</v>
      </c>
      <c r="O888">
        <v>133.0625</v>
      </c>
      <c r="P888" s="22">
        <f>_xll.BDH(P$3&amp;" Govt",$A$8,N888,N888)</f>
        <v>1.2724199999999999</v>
      </c>
      <c r="Q888">
        <f t="shared" si="312"/>
        <v>104.57435437984314</v>
      </c>
      <c r="R888" s="2">
        <v>39430</v>
      </c>
      <c r="S888">
        <v>134.2265625</v>
      </c>
      <c r="T888" s="22">
        <f>_xll.BDH(T$3&amp;" Govt",$A$8,R888,R888)</f>
        <v>1.2403200000000001</v>
      </c>
      <c r="U888">
        <f t="shared" si="313"/>
        <v>108.2193002612229</v>
      </c>
      <c r="V888" s="2">
        <v>39527</v>
      </c>
      <c r="W888">
        <v>113.9140625</v>
      </c>
      <c r="X888" s="22">
        <f>_xll.BDH(X$3&amp;" Govt",$A$8,V888,V888)</f>
        <v>1.1120700000000001</v>
      </c>
      <c r="Y888">
        <f t="shared" si="314"/>
        <v>102.43425548751426</v>
      </c>
      <c r="Z888" s="2">
        <v>39430</v>
      </c>
      <c r="AA888">
        <v>130.02734375</v>
      </c>
      <c r="AB888" s="22">
        <f>_xll.BDH(AB$3&amp;" Govt",$A$8,Z888,Z888)</f>
        <v>1.1989799999999999</v>
      </c>
      <c r="AC888">
        <f t="shared" si="315"/>
        <v>108.44830084738695</v>
      </c>
      <c r="AD888" s="2">
        <v>40067</v>
      </c>
      <c r="AE888">
        <v>112.85546875</v>
      </c>
      <c r="AF888" s="22">
        <f>_xll.BDH(AF$3&amp;" Govt",$A$8,AD888,AD888)</f>
        <v>1.0861099999999999</v>
      </c>
      <c r="AG888">
        <f t="shared" si="316"/>
        <v>103.90795476517113</v>
      </c>
      <c r="AH888" s="2">
        <v>39430</v>
      </c>
      <c r="AI888">
        <v>128.93359375</v>
      </c>
      <c r="AJ888" s="22">
        <f>_xll.BDH(AJ$3&amp;" Govt",$A$8,AH888,AH888)</f>
        <v>1.1752199999999999</v>
      </c>
      <c r="AK888">
        <f t="shared" si="317"/>
        <v>109.71017660523137</v>
      </c>
      <c r="AN888" s="22"/>
      <c r="AP888" s="2">
        <v>39430</v>
      </c>
      <c r="AQ888">
        <v>126.11328125</v>
      </c>
      <c r="AR888" s="22">
        <f>_xll.BDH(AR$3&amp;" Govt",$A$8,AP888,AP888)</f>
        <v>1.1606099999999999</v>
      </c>
      <c r="AS888">
        <f t="shared" si="318"/>
        <v>108.66120509904275</v>
      </c>
      <c r="AV888" s="22"/>
      <c r="AX888" s="2">
        <v>39430</v>
      </c>
      <c r="AY888">
        <v>116.953125</v>
      </c>
      <c r="AZ888" s="22">
        <f>_xll.BDH(AZ$3&amp;" Govt",$A$8,AX888,AX888)</f>
        <v>1.13619</v>
      </c>
      <c r="BA888">
        <f t="shared" si="319"/>
        <v>102.93447838829773</v>
      </c>
      <c r="BB888" s="2">
        <v>39430</v>
      </c>
      <c r="BC888">
        <v>116.54296875</v>
      </c>
      <c r="BD888" s="22">
        <f>_xll.BDH(BD$3&amp;" Govt",$A$8,BB888,BB888)</f>
        <v>1.1293599999999999</v>
      </c>
      <c r="BE888">
        <f t="shared" si="320"/>
        <v>103.19381663065808</v>
      </c>
      <c r="BH888" s="22"/>
      <c r="BJ888" s="2">
        <v>39430</v>
      </c>
      <c r="BK888">
        <v>114.06640625</v>
      </c>
      <c r="BL888" s="22">
        <f>_xll.BDH(BL$3&amp;" Govt",$A$8,BJ888,BJ888)</f>
        <v>1.1070599999999999</v>
      </c>
      <c r="BM888">
        <f t="shared" si="321"/>
        <v>103.03543281303634</v>
      </c>
      <c r="BN888" s="2">
        <v>39605</v>
      </c>
      <c r="BO888">
        <v>116.4296875</v>
      </c>
      <c r="BP888" s="22">
        <f>_xll.BDH(BP$3&amp;" Govt",$A$8,BN888,BN888)</f>
        <v>1.1194</v>
      </c>
      <c r="BQ888">
        <f t="shared" si="322"/>
        <v>104.01079819546186</v>
      </c>
      <c r="BR888" s="2">
        <v>39786</v>
      </c>
      <c r="BS888">
        <v>105.62109375</v>
      </c>
      <c r="BT888" s="22">
        <f>_xll.BDH(BT$3&amp;" Govt",$A$8,BR888,BR888)</f>
        <v>1.1236900000000001</v>
      </c>
      <c r="BU888">
        <f t="shared" si="323"/>
        <v>93.994868469061743</v>
      </c>
      <c r="BV888" s="2">
        <v>39966</v>
      </c>
      <c r="BW888">
        <v>111.05859375</v>
      </c>
      <c r="BX888" s="22">
        <f>_xll.BDH(BX$3&amp;" Govt",$A$8,BV888,BV888)</f>
        <v>1.07179</v>
      </c>
      <c r="BY888">
        <f t="shared" si="324"/>
        <v>103.61973311003088</v>
      </c>
      <c r="CB888" s="22"/>
      <c r="CF888" s="22"/>
      <c r="CJ888" s="22"/>
      <c r="CN888" s="22"/>
      <c r="CR888" s="22"/>
      <c r="CV888" s="22"/>
      <c r="CZ888" s="22"/>
      <c r="DB888" s="2">
        <v>39435</v>
      </c>
      <c r="DC888">
        <v>117.59375</v>
      </c>
      <c r="DD888" s="22">
        <f>_xll.BDH(DD$3&amp;" Govt",$A$8,DB888,DB888)</f>
        <v>1.10744</v>
      </c>
      <c r="DE888">
        <f t="shared" si="326"/>
        <v>106.18521093693563</v>
      </c>
      <c r="DF888" s="2">
        <v>39976</v>
      </c>
      <c r="DG888">
        <v>101.3984375</v>
      </c>
      <c r="DH888" s="22">
        <f>_xll.BDH(DH$3&amp;" Govt",$A$8,DF888,DF888)</f>
        <v>1.0726800000000001</v>
      </c>
      <c r="DI888">
        <f t="shared" si="327"/>
        <v>94.528132807547451</v>
      </c>
      <c r="DL888" s="22"/>
      <c r="DP888" s="22"/>
    </row>
    <row r="889" spans="4:120" x14ac:dyDescent="0.25">
      <c r="D889" s="2"/>
      <c r="H889" s="22"/>
      <c r="I889" s="14"/>
      <c r="J889" s="2">
        <v>39433</v>
      </c>
      <c r="K889">
        <v>131.67578125</v>
      </c>
      <c r="L889" s="22">
        <f>_xll.BDH(L$3&amp;" Govt",$A$8,J889,J889)</f>
        <v>1.2919499999999999</v>
      </c>
      <c r="M889">
        <f t="shared" si="311"/>
        <v>101.92018363713767</v>
      </c>
      <c r="N889" s="2">
        <v>39433</v>
      </c>
      <c r="O889">
        <v>133.16796875</v>
      </c>
      <c r="P889" s="22">
        <f>_xll.BDH(P$3&amp;" Govt",$A$8,N889,N889)</f>
        <v>1.27268</v>
      </c>
      <c r="Q889">
        <f t="shared" si="312"/>
        <v>104.63586192129993</v>
      </c>
      <c r="R889" s="2">
        <v>39433</v>
      </c>
      <c r="S889">
        <v>134.44140625</v>
      </c>
      <c r="T889" s="22">
        <f>_xll.BDH(T$3&amp;" Govt",$A$8,R889,R889)</f>
        <v>1.24057</v>
      </c>
      <c r="U889">
        <f t="shared" si="313"/>
        <v>108.37067335982654</v>
      </c>
      <c r="V889" s="2">
        <v>39528</v>
      </c>
      <c r="W889">
        <v>113.9140625</v>
      </c>
      <c r="X889" s="22">
        <f>_xll.BDH(X$3&amp;" Govt",$A$8,V889,V889)</f>
        <v>1.11225</v>
      </c>
      <c r="Y889">
        <f t="shared" si="314"/>
        <v>102.41767812991684</v>
      </c>
      <c r="Z889" s="2">
        <v>39433</v>
      </c>
      <c r="AA889">
        <v>130.40625</v>
      </c>
      <c r="AB889" s="22">
        <f>_xll.BDH(AB$3&amp;" Govt",$A$8,Z889,Z889)</f>
        <v>1.19923</v>
      </c>
      <c r="AC889">
        <f t="shared" si="315"/>
        <v>108.74165089265612</v>
      </c>
      <c r="AD889" s="2">
        <v>40070</v>
      </c>
      <c r="AE889">
        <v>112.94140625</v>
      </c>
      <c r="AF889" s="22">
        <f>_xll.BDH(AF$3&amp;" Govt",$A$8,AD889,AD889)</f>
        <v>1.0859399999999999</v>
      </c>
      <c r="AG889">
        <f t="shared" si="316"/>
        <v>104.0033576901118</v>
      </c>
      <c r="AH889" s="2">
        <v>39433</v>
      </c>
      <c r="AI889">
        <v>129.41015625</v>
      </c>
      <c r="AJ889" s="22">
        <f>_xll.BDH(AJ$3&amp;" Govt",$A$8,AH889,AH889)</f>
        <v>1.1754599999999999</v>
      </c>
      <c r="AK889">
        <f t="shared" si="317"/>
        <v>110.09320287376858</v>
      </c>
      <c r="AN889" s="22"/>
      <c r="AP889" s="2">
        <v>39433</v>
      </c>
      <c r="AQ889">
        <v>126.67578125</v>
      </c>
      <c r="AR889" s="22">
        <f>_xll.BDH(AR$3&amp;" Govt",$A$8,AP889,AP889)</f>
        <v>1.1608499999999999</v>
      </c>
      <c r="AS889">
        <f t="shared" si="318"/>
        <v>109.12329866046431</v>
      </c>
      <c r="AV889" s="22"/>
      <c r="AX889" s="2">
        <v>39433</v>
      </c>
      <c r="AY889">
        <v>117.5</v>
      </c>
      <c r="AZ889" s="22">
        <f>_xll.BDH(AZ$3&amp;" Govt",$A$8,AX889,AX889)</f>
        <v>1.13642</v>
      </c>
      <c r="BA889">
        <f t="shared" si="319"/>
        <v>103.39487161436793</v>
      </c>
      <c r="BB889" s="2">
        <v>39433</v>
      </c>
      <c r="BC889">
        <v>117.12109375</v>
      </c>
      <c r="BD889" s="22">
        <f>_xll.BDH(BD$3&amp;" Govt",$A$8,BB889,BB889)</f>
        <v>1.1295999999999999</v>
      </c>
      <c r="BE889">
        <f t="shared" si="320"/>
        <v>103.6836878098442</v>
      </c>
      <c r="BH889" s="22"/>
      <c r="BJ889" s="2">
        <v>39433</v>
      </c>
      <c r="BK889">
        <v>114.68359375</v>
      </c>
      <c r="BL889" s="22">
        <f>_xll.BDH(BL$3&amp;" Govt",$A$8,BJ889,BJ889)</f>
        <v>1.1072899999999999</v>
      </c>
      <c r="BM889">
        <f t="shared" si="321"/>
        <v>103.57141647626187</v>
      </c>
      <c r="BN889" s="2">
        <v>39608</v>
      </c>
      <c r="BO889">
        <v>115.7421875</v>
      </c>
      <c r="BP889" s="22">
        <f>_xll.BDH(BP$3&amp;" Govt",$A$8,BN889,BN889)</f>
        <v>1.12008</v>
      </c>
      <c r="BQ889">
        <f t="shared" si="322"/>
        <v>103.33385784943933</v>
      </c>
      <c r="BR889" s="2">
        <v>39787</v>
      </c>
      <c r="BS889">
        <v>103.74609375</v>
      </c>
      <c r="BT889" s="22">
        <f>_xll.BDH(BT$3&amp;" Govt",$A$8,BR889,BR889)</f>
        <v>1.1233299999999999</v>
      </c>
      <c r="BU889">
        <f t="shared" si="323"/>
        <v>92.355847124175455</v>
      </c>
      <c r="BV889" s="2">
        <v>39967</v>
      </c>
      <c r="BW889">
        <v>110.7890625</v>
      </c>
      <c r="BX889" s="22">
        <f>_xll.BDH(BX$3&amp;" Govt",$A$8,BV889,BV889)</f>
        <v>1.0718799999999999</v>
      </c>
      <c r="BY889">
        <f t="shared" si="324"/>
        <v>103.35957616524239</v>
      </c>
      <c r="CB889" s="22"/>
      <c r="CF889" s="22"/>
      <c r="CJ889" s="22"/>
      <c r="CN889" s="22"/>
      <c r="CR889" s="22"/>
      <c r="CV889" s="22"/>
      <c r="CZ889" s="22"/>
      <c r="DB889" s="2">
        <v>39436</v>
      </c>
      <c r="DC889">
        <v>117.3125</v>
      </c>
      <c r="DD889" s="22">
        <f>_xll.BDH(DD$3&amp;" Govt",$A$8,DB889,DB889)</f>
        <v>1.1075200000000001</v>
      </c>
      <c r="DE889">
        <f t="shared" si="326"/>
        <v>105.92359505923143</v>
      </c>
      <c r="DF889" s="2">
        <v>39979</v>
      </c>
      <c r="DG889">
        <v>101.78515625</v>
      </c>
      <c r="DH889" s="22">
        <f>_xll.BDH(DH$3&amp;" Govt",$A$8,DF889,DF889)</f>
        <v>1.0729500000000001</v>
      </c>
      <c r="DI889">
        <f t="shared" si="327"/>
        <v>94.864771191574619</v>
      </c>
      <c r="DL889" s="22"/>
      <c r="DP889" s="22"/>
    </row>
    <row r="890" spans="4:120" x14ac:dyDescent="0.25">
      <c r="D890" s="2"/>
      <c r="H890" s="22"/>
      <c r="I890" s="14"/>
      <c r="J890" s="2">
        <v>39434</v>
      </c>
      <c r="K890">
        <v>131.6953125</v>
      </c>
      <c r="L890" s="22">
        <f>_xll.BDH(L$3&amp;" Govt",$A$8,J890,J890)</f>
        <v>1.2920400000000001</v>
      </c>
      <c r="M890">
        <f t="shared" si="311"/>
        <v>101.92820075229868</v>
      </c>
      <c r="N890" s="2">
        <v>39434</v>
      </c>
      <c r="O890">
        <v>133.23046875</v>
      </c>
      <c r="P890" s="22">
        <f>_xll.BDH(P$3&amp;" Govt",$A$8,N890,N890)</f>
        <v>1.27277</v>
      </c>
      <c r="Q890">
        <f t="shared" si="312"/>
        <v>104.67756841377468</v>
      </c>
      <c r="R890" s="2">
        <v>39434</v>
      </c>
      <c r="S890">
        <v>134.46484375</v>
      </c>
      <c r="T890" s="22">
        <f>_xll.BDH(T$3&amp;" Govt",$A$8,R890,R890)</f>
        <v>1.2406600000000001</v>
      </c>
      <c r="U890">
        <f t="shared" si="313"/>
        <v>108.3817030854545</v>
      </c>
      <c r="V890" s="2">
        <v>39531</v>
      </c>
      <c r="W890">
        <v>113.30859375</v>
      </c>
      <c r="X890" s="22">
        <f>_xll.BDH(X$3&amp;" Govt",$A$8,V890,V890)</f>
        <v>1.1127800000000001</v>
      </c>
      <c r="Y890">
        <f t="shared" si="314"/>
        <v>101.82479353511026</v>
      </c>
      <c r="Z890" s="2">
        <v>39434</v>
      </c>
      <c r="AA890">
        <v>130.46484375</v>
      </c>
      <c r="AB890" s="22">
        <f>_xll.BDH(AB$3&amp;" Govt",$A$8,Z890,Z890)</f>
        <v>1.1993100000000001</v>
      </c>
      <c r="AC890">
        <f t="shared" si="315"/>
        <v>108.78325349576005</v>
      </c>
      <c r="AD890" s="2">
        <v>40071</v>
      </c>
      <c r="AE890">
        <v>112.91015625</v>
      </c>
      <c r="AF890" s="22">
        <f>_xll.BDH(AF$3&amp;" Govt",$A$8,AD890,AD890)</f>
        <v>1.08588</v>
      </c>
      <c r="AG890">
        <f t="shared" si="316"/>
        <v>103.98032586473644</v>
      </c>
      <c r="AH890" s="2">
        <v>39434</v>
      </c>
      <c r="AI890">
        <v>129.5234375</v>
      </c>
      <c r="AJ890" s="22">
        <f>_xll.BDH(AJ$3&amp;" Govt",$A$8,AH890,AH890)</f>
        <v>1.17554</v>
      </c>
      <c r="AK890">
        <f t="shared" si="317"/>
        <v>110.18207589703455</v>
      </c>
      <c r="AN890" s="22"/>
      <c r="AP890" s="2">
        <v>39434</v>
      </c>
      <c r="AQ890">
        <v>126.80078125</v>
      </c>
      <c r="AR890" s="22">
        <f>_xll.BDH(AR$3&amp;" Govt",$A$8,AP890,AP890)</f>
        <v>1.16093</v>
      </c>
      <c r="AS890">
        <f t="shared" si="318"/>
        <v>109.22345124167693</v>
      </c>
      <c r="AV890" s="22"/>
      <c r="AX890" s="2">
        <v>39434</v>
      </c>
      <c r="AY890">
        <v>117.640625</v>
      </c>
      <c r="AZ890" s="22">
        <f>_xll.BDH(AZ$3&amp;" Govt",$A$8,AX890,AX890)</f>
        <v>1.1365000000000001</v>
      </c>
      <c r="BA890">
        <f t="shared" si="319"/>
        <v>103.51132864056312</v>
      </c>
      <c r="BB890" s="2">
        <v>39434</v>
      </c>
      <c r="BC890">
        <v>117.2734375</v>
      </c>
      <c r="BD890" s="22">
        <f>_xll.BDH(BD$3&amp;" Govt",$A$8,BB890,BB890)</f>
        <v>1.12967</v>
      </c>
      <c r="BE890">
        <f t="shared" si="320"/>
        <v>103.8121199111245</v>
      </c>
      <c r="BH890" s="22"/>
      <c r="BJ890" s="2">
        <v>39434</v>
      </c>
      <c r="BK890">
        <v>114.890625</v>
      </c>
      <c r="BL890" s="22">
        <f>_xll.BDH(BL$3&amp;" Govt",$A$8,BJ890,BJ890)</f>
        <v>1.1073599999999999</v>
      </c>
      <c r="BM890">
        <f t="shared" si="321"/>
        <v>103.75182867360209</v>
      </c>
      <c r="BN890" s="2">
        <v>39609</v>
      </c>
      <c r="BO890">
        <v>115.0703125</v>
      </c>
      <c r="BP890" s="22">
        <f>_xll.BDH(BP$3&amp;" Govt",$A$8,BN890,BN890)</f>
        <v>1.1203000000000001</v>
      </c>
      <c r="BQ890">
        <f t="shared" si="322"/>
        <v>102.71383781130054</v>
      </c>
      <c r="BR890" s="2">
        <v>39790</v>
      </c>
      <c r="BS890">
        <v>103.015625</v>
      </c>
      <c r="BT890" s="22">
        <f>_xll.BDH(BT$3&amp;" Govt",$A$8,BR890,BR890)</f>
        <v>1.1222300000000001</v>
      </c>
      <c r="BU890">
        <f t="shared" si="323"/>
        <v>91.7954652789535</v>
      </c>
      <c r="BV890" s="2">
        <v>39968</v>
      </c>
      <c r="BW890">
        <v>110.15234375</v>
      </c>
      <c r="BX890" s="22">
        <f>_xll.BDH(BX$3&amp;" Govt",$A$8,BV890,BV890)</f>
        <v>1.0719700000000001</v>
      </c>
      <c r="BY890">
        <f t="shared" si="324"/>
        <v>102.75692766588617</v>
      </c>
      <c r="CB890" s="22"/>
      <c r="CF890" s="22"/>
      <c r="CJ890" s="22"/>
      <c r="CN890" s="22"/>
      <c r="CR890" s="22"/>
      <c r="CV890" s="22"/>
      <c r="CZ890" s="22"/>
      <c r="DB890" s="2">
        <v>39437</v>
      </c>
      <c r="DC890">
        <v>116.05859375</v>
      </c>
      <c r="DD890" s="22">
        <f>_xll.BDH(DD$3&amp;" Govt",$A$8,DB890,DB890)</f>
        <v>1.1075900000000001</v>
      </c>
      <c r="DE890">
        <f t="shared" si="326"/>
        <v>104.78479739795411</v>
      </c>
      <c r="DF890" s="2">
        <v>39980</v>
      </c>
      <c r="DG890">
        <v>101.96484375</v>
      </c>
      <c r="DH890" s="22">
        <f>_xll.BDH(DH$3&amp;" Govt",$A$8,DF890,DF890)</f>
        <v>1.07304</v>
      </c>
      <c r="DI890">
        <f t="shared" si="327"/>
        <v>95.024270996421379</v>
      </c>
      <c r="DL890" s="22"/>
      <c r="DP890" s="22"/>
    </row>
    <row r="891" spans="4:120" x14ac:dyDescent="0.25">
      <c r="D891" s="2"/>
      <c r="H891" s="22"/>
      <c r="I891" s="14"/>
      <c r="J891" s="2">
        <v>39435</v>
      </c>
      <c r="K891">
        <v>131.6953125</v>
      </c>
      <c r="L891" s="22">
        <f>_xll.BDH(L$3&amp;" Govt",$A$8,J891,J891)</f>
        <v>1.2921199999999999</v>
      </c>
      <c r="M891">
        <f t="shared" si="311"/>
        <v>101.92188999473734</v>
      </c>
      <c r="N891" s="2">
        <v>39435</v>
      </c>
      <c r="O891">
        <v>133.29296875</v>
      </c>
      <c r="P891" s="22">
        <f>_xll.BDH(P$3&amp;" Govt",$A$8,N891,N891)</f>
        <v>1.2728600000000001</v>
      </c>
      <c r="Q891">
        <f t="shared" si="312"/>
        <v>104.71926900837484</v>
      </c>
      <c r="R891" s="2">
        <v>39435</v>
      </c>
      <c r="S891">
        <v>134.64453125</v>
      </c>
      <c r="T891" s="22">
        <f>_xll.BDH(T$3&amp;" Govt",$A$8,R891,R891)</f>
        <v>1.24074</v>
      </c>
      <c r="U891">
        <f t="shared" si="313"/>
        <v>108.51953773554492</v>
      </c>
      <c r="V891" s="2">
        <v>39532</v>
      </c>
      <c r="W891">
        <v>113.36328125</v>
      </c>
      <c r="X891" s="22">
        <f>_xll.BDH(X$3&amp;" Govt",$A$8,V891,V891)</f>
        <v>1.1129599999999999</v>
      </c>
      <c r="Y891">
        <f t="shared" si="314"/>
        <v>101.85746230771996</v>
      </c>
      <c r="Z891" s="2">
        <v>39435</v>
      </c>
      <c r="AA891">
        <v>130.7265625</v>
      </c>
      <c r="AB891" s="22">
        <f>_xll.BDH(AB$3&amp;" Govt",$A$8,Z891,Z891)</f>
        <v>1.1994</v>
      </c>
      <c r="AC891">
        <f t="shared" si="315"/>
        <v>108.99329873269969</v>
      </c>
      <c r="AD891" s="2">
        <v>40072</v>
      </c>
      <c r="AE891">
        <v>112.9765625</v>
      </c>
      <c r="AF891" s="22">
        <f>_xll.BDH(AF$3&amp;" Govt",$A$8,AD891,AD891)</f>
        <v>1.0858300000000001</v>
      </c>
      <c r="AG891">
        <f t="shared" si="316"/>
        <v>104.04627105532172</v>
      </c>
      <c r="AH891" s="2">
        <v>39435</v>
      </c>
      <c r="AI891">
        <v>129.85546875</v>
      </c>
      <c r="AJ891" s="22">
        <f>_xll.BDH(AJ$3&amp;" Govt",$A$8,AH891,AH891)</f>
        <v>1.1756199999999999</v>
      </c>
      <c r="AK891">
        <f t="shared" si="317"/>
        <v>110.4570088549021</v>
      </c>
      <c r="AN891" s="22"/>
      <c r="AP891" s="2">
        <v>39435</v>
      </c>
      <c r="AQ891">
        <v>127.12890625</v>
      </c>
      <c r="AR891" s="22">
        <f>_xll.BDH(AR$3&amp;" Govt",$A$8,AP891,AP891)</f>
        <v>1.1610100000000001</v>
      </c>
      <c r="AS891">
        <f t="shared" si="318"/>
        <v>109.49854544749829</v>
      </c>
      <c r="AV891" s="22"/>
      <c r="AX891" s="2">
        <v>39435</v>
      </c>
      <c r="AY891">
        <v>118.04296875</v>
      </c>
      <c r="AZ891" s="22">
        <f>_xll.BDH(AZ$3&amp;" Govt",$A$8,AX891,AX891)</f>
        <v>1.1365799999999999</v>
      </c>
      <c r="BA891">
        <f t="shared" si="319"/>
        <v>103.85803792957822</v>
      </c>
      <c r="BB891" s="2">
        <v>39435</v>
      </c>
      <c r="BC891">
        <v>117.71484375</v>
      </c>
      <c r="BD891" s="22">
        <f>_xll.BDH(BD$3&amp;" Govt",$A$8,BB891,BB891)</f>
        <v>1.12975</v>
      </c>
      <c r="BE891">
        <f t="shared" si="320"/>
        <v>104.19548019473335</v>
      </c>
      <c r="BH891" s="22"/>
      <c r="BJ891" s="2">
        <v>39435</v>
      </c>
      <c r="BK891">
        <v>115.390625</v>
      </c>
      <c r="BL891" s="22">
        <f>_xll.BDH(BL$3&amp;" Govt",$A$8,BJ891,BJ891)</f>
        <v>1.10744</v>
      </c>
      <c r="BM891">
        <f t="shared" si="321"/>
        <v>104.1958255074767</v>
      </c>
      <c r="BN891" s="2">
        <v>39610</v>
      </c>
      <c r="BO891">
        <v>115.4140625</v>
      </c>
      <c r="BP891" s="22">
        <f>_xll.BDH(BP$3&amp;" Govt",$A$8,BN891,BN891)</f>
        <v>1.12053</v>
      </c>
      <c r="BQ891">
        <f t="shared" si="322"/>
        <v>102.9995292406272</v>
      </c>
      <c r="BR891" s="2">
        <v>39791</v>
      </c>
      <c r="BS891">
        <v>103.234375</v>
      </c>
      <c r="BT891" s="22">
        <f>_xll.BDH(BT$3&amp;" Govt",$A$8,BR891,BR891)</f>
        <v>1.1218600000000001</v>
      </c>
      <c r="BU891">
        <f t="shared" si="323"/>
        <v>92.020728967963905</v>
      </c>
      <c r="BV891" s="2">
        <v>39969</v>
      </c>
      <c r="BW891">
        <v>109.4921875</v>
      </c>
      <c r="BX891" s="22">
        <f>_xll.BDH(BX$3&amp;" Govt",$A$8,BV891,BV891)</f>
        <v>1.07206</v>
      </c>
      <c r="BY891">
        <f t="shared" si="324"/>
        <v>102.13251823591963</v>
      </c>
      <c r="CB891" s="22"/>
      <c r="CF891" s="22"/>
      <c r="CJ891" s="22"/>
      <c r="CN891" s="22"/>
      <c r="CR891" s="22"/>
      <c r="CV891" s="22"/>
      <c r="CZ891" s="22"/>
      <c r="DB891" s="2">
        <v>39440</v>
      </c>
      <c r="DC891">
        <v>115.5703125</v>
      </c>
      <c r="DD891" s="22">
        <f>_xll.BDH(DD$3&amp;" Govt",$A$8,DB891,DB891)</f>
        <v>1.10782</v>
      </c>
      <c r="DE891">
        <f t="shared" si="326"/>
        <v>104.32228385477785</v>
      </c>
      <c r="DF891" s="2">
        <v>39981</v>
      </c>
      <c r="DG891">
        <v>100.9921875</v>
      </c>
      <c r="DH891" s="22">
        <f>_xll.BDH(DH$3&amp;" Govt",$A$8,DF891,DF891)</f>
        <v>1.0731299999999999</v>
      </c>
      <c r="DI891">
        <f t="shared" si="327"/>
        <v>94.109928433647369</v>
      </c>
      <c r="DL891" s="22"/>
      <c r="DP891" s="22"/>
    </row>
    <row r="892" spans="4:120" x14ac:dyDescent="0.25">
      <c r="D892" s="2"/>
      <c r="H892" s="22"/>
      <c r="I892" s="14"/>
      <c r="J892" s="2">
        <v>39436</v>
      </c>
      <c r="K892">
        <v>131.73828125</v>
      </c>
      <c r="L892" s="22">
        <f>_xll.BDH(L$3&amp;" Govt",$A$8,J892,J892)</f>
        <v>1.2922100000000001</v>
      </c>
      <c r="M892">
        <f t="shared" si="311"/>
        <v>101.94804346816693</v>
      </c>
      <c r="N892" s="2">
        <v>39436</v>
      </c>
      <c r="O892">
        <v>133.2734375</v>
      </c>
      <c r="P892" s="22">
        <f>_xll.BDH(P$3&amp;" Govt",$A$8,N892,N892)</f>
        <v>1.27295</v>
      </c>
      <c r="Q892">
        <f t="shared" si="312"/>
        <v>104.69652185867473</v>
      </c>
      <c r="R892" s="2">
        <v>39436</v>
      </c>
      <c r="S892">
        <v>134.62890625</v>
      </c>
      <c r="T892" s="22">
        <f>_xll.BDH(T$3&amp;" Govt",$A$8,R892,R892)</f>
        <v>1.2408299999999999</v>
      </c>
      <c r="U892">
        <f t="shared" si="313"/>
        <v>108.49907420839278</v>
      </c>
      <c r="V892" s="2">
        <v>39533</v>
      </c>
      <c r="W892">
        <v>113.8203125</v>
      </c>
      <c r="X892" s="22">
        <f>_xll.BDH(X$3&amp;" Govt",$A$8,V892,V892)</f>
        <v>1.11313</v>
      </c>
      <c r="Y892">
        <f t="shared" si="314"/>
        <v>102.25248847843469</v>
      </c>
      <c r="Z892" s="2">
        <v>39436</v>
      </c>
      <c r="AA892">
        <v>130.65234375</v>
      </c>
      <c r="AB892" s="22">
        <f>_xll.BDH(AB$3&amp;" Govt",$A$8,Z892,Z892)</f>
        <v>1.1994799999999999</v>
      </c>
      <c r="AC892">
        <f t="shared" si="315"/>
        <v>108.92415359155635</v>
      </c>
      <c r="AD892" s="2">
        <v>40073</v>
      </c>
      <c r="AE892">
        <v>113.01171875</v>
      </c>
      <c r="AF892" s="22">
        <f>_xll.BDH(AF$3&amp;" Govt",$A$8,AD892,AD892)</f>
        <v>1.0857699999999999</v>
      </c>
      <c r="AG892">
        <f t="shared" si="316"/>
        <v>104.08439978080074</v>
      </c>
      <c r="AH892" s="2">
        <v>39436</v>
      </c>
      <c r="AI892">
        <v>129.765625</v>
      </c>
      <c r="AJ892" s="22">
        <f>_xll.BDH(AJ$3&amp;" Govt",$A$8,AH892,AH892)</f>
        <v>1.1757</v>
      </c>
      <c r="AK892">
        <f t="shared" si="317"/>
        <v>110.37307561452752</v>
      </c>
      <c r="AN892" s="22"/>
      <c r="AP892" s="2">
        <v>39436</v>
      </c>
      <c r="AQ892">
        <v>127.0546875</v>
      </c>
      <c r="AR892" s="22">
        <f>_xll.BDH(AR$3&amp;" Govt",$A$8,AP892,AP892)</f>
        <v>1.16109</v>
      </c>
      <c r="AS892">
        <f t="shared" si="318"/>
        <v>109.42707929617859</v>
      </c>
      <c r="AV892" s="22"/>
      <c r="AX892" s="2">
        <v>39436</v>
      </c>
      <c r="AY892">
        <v>117.86328125</v>
      </c>
      <c r="AZ892" s="22">
        <f>_xll.BDH(AZ$3&amp;" Govt",$A$8,AX892,AX892)</f>
        <v>1.13666</v>
      </c>
      <c r="BA892">
        <f t="shared" si="319"/>
        <v>103.69264445832526</v>
      </c>
      <c r="BB892" s="2">
        <v>39436</v>
      </c>
      <c r="BC892">
        <v>117.48046875</v>
      </c>
      <c r="BD892" s="22">
        <f>_xll.BDH(BD$3&amp;" Govt",$A$8,BB892,BB892)</f>
        <v>1.1298300000000001</v>
      </c>
      <c r="BE892">
        <f t="shared" si="320"/>
        <v>103.98065970101696</v>
      </c>
      <c r="BH892" s="22"/>
      <c r="BJ892" s="2">
        <v>39436</v>
      </c>
      <c r="BK892">
        <v>115.109375</v>
      </c>
      <c r="BL892" s="22">
        <f>_xll.BDH(BL$3&amp;" Govt",$A$8,BJ892,BJ892)</f>
        <v>1.1075200000000001</v>
      </c>
      <c r="BM892">
        <f t="shared" si="321"/>
        <v>103.93435332996243</v>
      </c>
      <c r="BN892" s="2">
        <v>39611</v>
      </c>
      <c r="BO892">
        <v>114.40625</v>
      </c>
      <c r="BP892" s="22">
        <f>_xll.BDH(BP$3&amp;" Govt",$A$8,BN892,BN892)</f>
        <v>1.12076</v>
      </c>
      <c r="BQ892">
        <f t="shared" si="322"/>
        <v>102.07916949213035</v>
      </c>
      <c r="BR892" s="2">
        <v>39792</v>
      </c>
      <c r="BS892">
        <v>102.62890625</v>
      </c>
      <c r="BT892" s="22">
        <f>_xll.BDH(BT$3&amp;" Govt",$A$8,BR892,BR892)</f>
        <v>1.1214900000000001</v>
      </c>
      <c r="BU892">
        <f t="shared" si="323"/>
        <v>91.511209417828056</v>
      </c>
      <c r="BV892" s="2">
        <v>39972</v>
      </c>
      <c r="BW892">
        <v>109.125</v>
      </c>
      <c r="BX892" s="22">
        <f>_xll.BDH(BX$3&amp;" Govt",$A$8,BV892,BV892)</f>
        <v>1.07233</v>
      </c>
      <c r="BY892">
        <f t="shared" si="324"/>
        <v>101.76438223308124</v>
      </c>
      <c r="CB892" s="22"/>
      <c r="CF892" s="22"/>
      <c r="CJ892" s="22"/>
      <c r="CN892" s="22"/>
      <c r="CR892" s="22"/>
      <c r="CV892" s="22"/>
      <c r="CZ892" s="22"/>
      <c r="DB892" s="2">
        <v>39441</v>
      </c>
      <c r="DC892">
        <v>115.5703125</v>
      </c>
      <c r="DD892" s="22">
        <f>_xll.BDH(DD$3&amp;" Govt",$A$8,DB892,DB892)</f>
        <v>1.1078999999999999</v>
      </c>
      <c r="DE892">
        <f t="shared" si="326"/>
        <v>104.31475088004333</v>
      </c>
      <c r="DF892" s="2">
        <v>39982</v>
      </c>
      <c r="DG892">
        <v>100.87109375</v>
      </c>
      <c r="DH892" s="22">
        <f>_xll.BDH(DH$3&amp;" Govt",$A$8,DF892,DF892)</f>
        <v>1.0732200000000001</v>
      </c>
      <c r="DI892">
        <f t="shared" si="327"/>
        <v>93.989204217215473</v>
      </c>
      <c r="DL892" s="22"/>
      <c r="DP892" s="22"/>
    </row>
    <row r="893" spans="4:120" x14ac:dyDescent="0.25">
      <c r="D893" s="2"/>
      <c r="H893" s="22"/>
      <c r="I893" s="14"/>
      <c r="J893" s="2">
        <v>39437</v>
      </c>
      <c r="K893">
        <v>131.765625</v>
      </c>
      <c r="L893" s="22">
        <f>_xll.BDH(L$3&amp;" Govt",$A$8,J893,J893)</f>
        <v>1.2923</v>
      </c>
      <c r="M893">
        <f t="shared" si="311"/>
        <v>101.96210245299079</v>
      </c>
      <c r="N893" s="2">
        <v>39437</v>
      </c>
      <c r="O893">
        <v>133.2421875</v>
      </c>
      <c r="P893" s="22">
        <f>_xll.BDH(P$3&amp;" Govt",$A$8,N893,N893)</f>
        <v>1.2730399999999999</v>
      </c>
      <c r="Q893">
        <f t="shared" si="312"/>
        <v>104.66457259787596</v>
      </c>
      <c r="R893" s="2">
        <v>39437</v>
      </c>
      <c r="S893">
        <v>134.546875</v>
      </c>
      <c r="T893" s="22">
        <f>_xll.BDH(T$3&amp;" Govt",$A$8,R893,R893)</f>
        <v>1.24091</v>
      </c>
      <c r="U893">
        <f t="shared" si="313"/>
        <v>108.42597368060537</v>
      </c>
      <c r="V893" s="2">
        <v>39534</v>
      </c>
      <c r="W893">
        <v>114.171875</v>
      </c>
      <c r="X893" s="22">
        <f>_xll.BDH(X$3&amp;" Govt",$A$8,V893,V893)</f>
        <v>1.11331</v>
      </c>
      <c r="Y893">
        <f t="shared" si="314"/>
        <v>102.5517376112673</v>
      </c>
      <c r="Z893" s="2">
        <v>39437</v>
      </c>
      <c r="AA893">
        <v>130.4140625</v>
      </c>
      <c r="AB893" s="22">
        <f>_xll.BDH(AB$3&amp;" Govt",$A$8,Z893,Z893)</f>
        <v>1.19956</v>
      </c>
      <c r="AC893">
        <f t="shared" si="315"/>
        <v>108.71824877455067</v>
      </c>
      <c r="AD893" s="2">
        <v>40074</v>
      </c>
      <c r="AE893">
        <v>112.9140625</v>
      </c>
      <c r="AF893" s="22">
        <f>_xll.BDH(AF$3&amp;" Govt",$A$8,AD893,AD893)</f>
        <v>1.08571</v>
      </c>
      <c r="AG893">
        <f t="shared" si="316"/>
        <v>104.00020493501948</v>
      </c>
      <c r="AH893" s="2">
        <v>39437</v>
      </c>
      <c r="AI893">
        <v>129.40234375</v>
      </c>
      <c r="AJ893" s="22">
        <f>_xll.BDH(AJ$3&amp;" Govt",$A$8,AH893,AH893)</f>
        <v>1.1757900000000001</v>
      </c>
      <c r="AK893">
        <f t="shared" si="317"/>
        <v>110.05565938645505</v>
      </c>
      <c r="AN893" s="22"/>
      <c r="AP893" s="2">
        <v>39437</v>
      </c>
      <c r="AQ893">
        <v>126.6015625</v>
      </c>
      <c r="AR893" s="22">
        <f>_xll.BDH(AR$3&amp;" Govt",$A$8,AP893,AP893)</f>
        <v>1.16117</v>
      </c>
      <c r="AS893">
        <f t="shared" si="318"/>
        <v>109.02930880060629</v>
      </c>
      <c r="AV893" s="22"/>
      <c r="AX893" s="2">
        <v>39437</v>
      </c>
      <c r="AY893">
        <v>117.40625</v>
      </c>
      <c r="AZ893" s="22">
        <f>_xll.BDH(AZ$3&amp;" Govt",$A$8,AX893,AX893)</f>
        <v>1.13673</v>
      </c>
      <c r="BA893">
        <f t="shared" si="319"/>
        <v>103.28420117354165</v>
      </c>
      <c r="BB893" s="2">
        <v>39437</v>
      </c>
      <c r="BC893">
        <v>117.046875</v>
      </c>
      <c r="BD893" s="22">
        <f>_xll.BDH(BD$3&amp;" Govt",$A$8,BB893,BB893)</f>
        <v>1.12991</v>
      </c>
      <c r="BE893">
        <f t="shared" si="320"/>
        <v>103.58955580532962</v>
      </c>
      <c r="BH893" s="22"/>
      <c r="BJ893" s="2">
        <v>39437</v>
      </c>
      <c r="BK893">
        <v>114.62890625</v>
      </c>
      <c r="BL893" s="22">
        <f>_xll.BDH(BL$3&amp;" Govt",$A$8,BJ893,BJ893)</f>
        <v>1.1075900000000001</v>
      </c>
      <c r="BM893">
        <f t="shared" si="321"/>
        <v>103.49398807320398</v>
      </c>
      <c r="BN893" s="2">
        <v>39612</v>
      </c>
      <c r="BO893">
        <v>114.24609375</v>
      </c>
      <c r="BP893" s="22">
        <f>_xll.BDH(BP$3&amp;" Govt",$A$8,BN893,BN893)</f>
        <v>1.1209800000000001</v>
      </c>
      <c r="BQ893">
        <f t="shared" si="322"/>
        <v>101.91626411711181</v>
      </c>
      <c r="BR893" s="2">
        <v>39793</v>
      </c>
      <c r="BS893">
        <v>103.265625</v>
      </c>
      <c r="BT893" s="22">
        <f>_xll.BDH(BT$3&amp;" Govt",$A$8,BR893,BR893)</f>
        <v>1.12113</v>
      </c>
      <c r="BU893">
        <f t="shared" si="323"/>
        <v>92.108519975381981</v>
      </c>
      <c r="BV893" s="2">
        <v>39973</v>
      </c>
      <c r="BW893">
        <v>109.625</v>
      </c>
      <c r="BX893" s="22">
        <f>_xll.BDH(BX$3&amp;" Govt",$A$8,BV893,BV893)</f>
        <v>1.0724199999999999</v>
      </c>
      <c r="BY893">
        <f t="shared" si="324"/>
        <v>102.22207717125754</v>
      </c>
      <c r="CB893" s="22"/>
      <c r="CF893" s="22"/>
      <c r="CJ893" s="22"/>
      <c r="CN893" s="22"/>
      <c r="CR893" s="22"/>
      <c r="CV893" s="22"/>
      <c r="CZ893" s="22"/>
      <c r="DB893" s="2">
        <v>39442</v>
      </c>
      <c r="DC893">
        <v>114.56640625</v>
      </c>
      <c r="DD893" s="22">
        <f>_xll.BDH(DD$3&amp;" Govt",$A$8,DB893,DB893)</f>
        <v>1.1079699999999999</v>
      </c>
      <c r="DE893">
        <f t="shared" si="326"/>
        <v>103.40208331453019</v>
      </c>
      <c r="DF893" s="2">
        <v>39983</v>
      </c>
      <c r="DG893">
        <v>102.00390625</v>
      </c>
      <c r="DH893" s="22">
        <f>_xll.BDH(DH$3&amp;" Govt",$A$8,DF893,DF893)</f>
        <v>1.07331</v>
      </c>
      <c r="DI893">
        <f t="shared" si="327"/>
        <v>95.036761280524729</v>
      </c>
      <c r="DL893" s="22"/>
      <c r="DP893" s="22"/>
    </row>
    <row r="894" spans="4:120" x14ac:dyDescent="0.25">
      <c r="D894" s="2"/>
      <c r="H894" s="22"/>
      <c r="I894" s="14"/>
      <c r="J894" s="2">
        <v>39440</v>
      </c>
      <c r="K894">
        <v>131.7890625</v>
      </c>
      <c r="L894" s="22">
        <f>_xll.BDH(L$3&amp;" Govt",$A$8,J894,J894)</f>
        <v>1.29257</v>
      </c>
      <c r="M894">
        <f t="shared" si="311"/>
        <v>101.95893645992093</v>
      </c>
      <c r="N894" s="2">
        <v>39440</v>
      </c>
      <c r="O894">
        <v>133.20703125</v>
      </c>
      <c r="P894" s="22">
        <f>_xll.BDH(P$3&amp;" Govt",$A$8,N894,N894)</f>
        <v>1.2732999999999999</v>
      </c>
      <c r="Q894">
        <f t="shared" si="312"/>
        <v>104.61559039503653</v>
      </c>
      <c r="R894" s="2">
        <v>39440</v>
      </c>
      <c r="S894">
        <v>134.45703125</v>
      </c>
      <c r="T894" s="22">
        <f>_xll.BDH(T$3&amp;" Govt",$A$8,R894,R894)</f>
        <v>1.2411699999999999</v>
      </c>
      <c r="U894">
        <f t="shared" si="313"/>
        <v>108.33087429602715</v>
      </c>
      <c r="V894" s="2">
        <v>39535</v>
      </c>
      <c r="W894">
        <v>114.42578125</v>
      </c>
      <c r="X894" s="22">
        <f>_xll.BDH(X$3&amp;" Govt",$A$8,V894,V894)</f>
        <v>1.1134900000000001</v>
      </c>
      <c r="Y894">
        <f t="shared" si="314"/>
        <v>102.76318714133041</v>
      </c>
      <c r="Z894" s="2">
        <v>39440</v>
      </c>
      <c r="AA894">
        <v>130.26953125</v>
      </c>
      <c r="AB894" s="22">
        <f>_xll.BDH(AB$3&amp;" Govt",$A$8,Z894,Z894)</f>
        <v>1.19981</v>
      </c>
      <c r="AC894">
        <f t="shared" si="315"/>
        <v>108.57513377118043</v>
      </c>
      <c r="AD894" s="2">
        <v>40077</v>
      </c>
      <c r="AE894">
        <v>112.87890625</v>
      </c>
      <c r="AF894" s="22">
        <f>_xll.BDH(AF$3&amp;" Govt",$A$8,AD894,AD894)</f>
        <v>1.0855399999999999</v>
      </c>
      <c r="AG894">
        <f t="shared" si="316"/>
        <v>103.98410583672643</v>
      </c>
      <c r="AH894" s="2">
        <v>39440</v>
      </c>
      <c r="AI894">
        <v>129.203125</v>
      </c>
      <c r="AJ894" s="22">
        <f>_xll.BDH(AJ$3&amp;" Govt",$A$8,AH894,AH894)</f>
        <v>1.1760299999999999</v>
      </c>
      <c r="AK894">
        <f t="shared" si="317"/>
        <v>109.86380024319108</v>
      </c>
      <c r="AN894" s="22"/>
      <c r="AP894" s="2">
        <v>39440</v>
      </c>
      <c r="AQ894">
        <v>126.3671875</v>
      </c>
      <c r="AR894" s="22">
        <f>_xll.BDH(AR$3&amp;" Govt",$A$8,AP894,AP894)</f>
        <v>1.1614100000000001</v>
      </c>
      <c r="AS894">
        <f t="shared" si="318"/>
        <v>108.80497627883348</v>
      </c>
      <c r="AV894" s="22"/>
      <c r="AX894" s="2">
        <v>39440</v>
      </c>
      <c r="AY894">
        <v>117.22265625</v>
      </c>
      <c r="AZ894" s="22">
        <f>_xll.BDH(AZ$3&amp;" Govt",$A$8,AX894,AX894)</f>
        <v>1.13697</v>
      </c>
      <c r="BA894">
        <f t="shared" si="319"/>
        <v>103.10092284756854</v>
      </c>
      <c r="BB894" s="2">
        <v>39440</v>
      </c>
      <c r="BC894">
        <v>116.828125</v>
      </c>
      <c r="BD894" s="22">
        <f>_xll.BDH(BD$3&amp;" Govt",$A$8,BB894,BB894)</f>
        <v>1.1301399999999999</v>
      </c>
      <c r="BE894">
        <f t="shared" si="320"/>
        <v>103.3749137275028</v>
      </c>
      <c r="BH894" s="22"/>
      <c r="BJ894" s="2">
        <v>39440</v>
      </c>
      <c r="BK894">
        <v>114.3984375</v>
      </c>
      <c r="BL894" s="22">
        <f>_xll.BDH(BL$3&amp;" Govt",$A$8,BJ894,BJ894)</f>
        <v>1.10782</v>
      </c>
      <c r="BM894">
        <f t="shared" si="321"/>
        <v>103.26446308967161</v>
      </c>
      <c r="BN894" s="2">
        <v>39615</v>
      </c>
      <c r="BO894">
        <v>114.328125</v>
      </c>
      <c r="BP894" s="22">
        <f>_xll.BDH(BP$3&amp;" Govt",$A$8,BN894,BN894)</f>
        <v>1.1216600000000001</v>
      </c>
      <c r="BQ894">
        <f t="shared" si="322"/>
        <v>101.92761175400744</v>
      </c>
      <c r="BR894" s="2">
        <v>39794</v>
      </c>
      <c r="BS894">
        <v>103.05859375</v>
      </c>
      <c r="BT894" s="22">
        <f>_xll.BDH(BT$3&amp;" Govt",$A$8,BR894,BR894)</f>
        <v>1.12076</v>
      </c>
      <c r="BU894">
        <f t="shared" si="323"/>
        <v>91.954204066883193</v>
      </c>
      <c r="BV894" s="2">
        <v>39974</v>
      </c>
      <c r="BW894">
        <v>109.7578125</v>
      </c>
      <c r="BX894" s="22">
        <f>_xll.BDH(BX$3&amp;" Govt",$A$8,BV894,BV894)</f>
        <v>1.0725100000000001</v>
      </c>
      <c r="BY894">
        <f t="shared" si="324"/>
        <v>102.33733251904411</v>
      </c>
      <c r="CB894" s="22"/>
      <c r="CF894" s="22"/>
      <c r="CJ894" s="22"/>
      <c r="CN894" s="22"/>
      <c r="CR894" s="22"/>
      <c r="CV894" s="22"/>
      <c r="CZ894" s="22"/>
      <c r="DB894" s="2">
        <v>39443</v>
      </c>
      <c r="DC894">
        <v>115.55078125</v>
      </c>
      <c r="DD894" s="22">
        <f>_xll.BDH(DD$3&amp;" Govt",$A$8,DB894,DB894)</f>
        <v>1.10805</v>
      </c>
      <c r="DE894">
        <f t="shared" si="326"/>
        <v>104.28300279770768</v>
      </c>
      <c r="DF894" s="2">
        <v>39986</v>
      </c>
      <c r="DG894">
        <v>103.04296875</v>
      </c>
      <c r="DH894" s="22">
        <f>_xll.BDH(DH$3&amp;" Govt",$A$8,DF894,DF894)</f>
        <v>1.07358</v>
      </c>
      <c r="DI894">
        <f t="shared" si="327"/>
        <v>95.98070823785838</v>
      </c>
      <c r="DL894" s="22"/>
      <c r="DP894" s="22"/>
    </row>
    <row r="895" spans="4:120" x14ac:dyDescent="0.25">
      <c r="D895" s="2"/>
      <c r="H895" s="22"/>
      <c r="I895" s="14"/>
      <c r="J895" s="2">
        <v>39441</v>
      </c>
      <c r="K895">
        <v>131.7265625</v>
      </c>
      <c r="L895" s="22">
        <f>_xll.BDH(L$3&amp;" Govt",$A$8,J895,J895)</f>
        <v>1.2926599999999999</v>
      </c>
      <c r="M895">
        <f t="shared" si="311"/>
        <v>101.90348776940573</v>
      </c>
      <c r="N895" s="2">
        <v>39441</v>
      </c>
      <c r="O895">
        <v>133.20703125</v>
      </c>
      <c r="P895" s="22">
        <f>_xll.BDH(P$3&amp;" Govt",$A$8,N895,N895)</f>
        <v>1.27339</v>
      </c>
      <c r="Q895">
        <f t="shared" si="312"/>
        <v>104.6081964284312</v>
      </c>
      <c r="R895" s="2">
        <v>39441</v>
      </c>
      <c r="S895">
        <v>134.45703125</v>
      </c>
      <c r="T895" s="22">
        <f>_xll.BDH(T$3&amp;" Govt",$A$8,R895,R895)</f>
        <v>1.24126</v>
      </c>
      <c r="U895">
        <f t="shared" si="313"/>
        <v>108.32301955271257</v>
      </c>
      <c r="V895" s="2">
        <v>39538</v>
      </c>
      <c r="W895">
        <v>114.46484375</v>
      </c>
      <c r="X895" s="22">
        <f>_xll.BDH(X$3&amp;" Govt",$A$8,V895,V895)</f>
        <v>1.11402</v>
      </c>
      <c r="Y895">
        <f t="shared" si="314"/>
        <v>102.74936154647133</v>
      </c>
      <c r="Z895" s="2">
        <v>39441</v>
      </c>
      <c r="AA895">
        <v>130.26953125</v>
      </c>
      <c r="AB895" s="22">
        <f>_xll.BDH(AB$3&amp;" Govt",$A$8,Z895,Z895)</f>
        <v>1.1998899999999999</v>
      </c>
      <c r="AC895">
        <f t="shared" si="315"/>
        <v>108.5678947653535</v>
      </c>
      <c r="AD895" s="2">
        <v>40078</v>
      </c>
      <c r="AE895">
        <v>113.03515625</v>
      </c>
      <c r="AF895" s="22">
        <f>_xll.BDH(AF$3&amp;" Govt",$A$8,AD895,AD895)</f>
        <v>1.08548</v>
      </c>
      <c r="AG895">
        <f t="shared" si="316"/>
        <v>104.1337991027011</v>
      </c>
      <c r="AH895" s="2">
        <v>39441</v>
      </c>
      <c r="AI895">
        <v>129.203125</v>
      </c>
      <c r="AJ895" s="22">
        <f>_xll.BDH(AJ$3&amp;" Govt",$A$8,AH895,AH895)</f>
        <v>1.17611</v>
      </c>
      <c r="AK895">
        <f t="shared" si="317"/>
        <v>109.85632721429118</v>
      </c>
      <c r="AN895" s="22"/>
      <c r="AP895" s="2">
        <v>39441</v>
      </c>
      <c r="AQ895">
        <v>126.3671875</v>
      </c>
      <c r="AR895" s="22">
        <f>_xll.BDH(AR$3&amp;" Govt",$A$8,AP895,AP895)</f>
        <v>1.1614899999999999</v>
      </c>
      <c r="AS895">
        <f t="shared" si="318"/>
        <v>108.79748211349217</v>
      </c>
      <c r="AV895" s="22"/>
      <c r="AX895" s="2">
        <v>39441</v>
      </c>
      <c r="AY895">
        <v>117.22265625</v>
      </c>
      <c r="AZ895" s="22">
        <f>_xll.BDH(AZ$3&amp;" Govt",$A$8,AX895,AX895)</f>
        <v>1.1370499999999999</v>
      </c>
      <c r="BA895">
        <f t="shared" si="319"/>
        <v>103.09366892396993</v>
      </c>
      <c r="BB895" s="2">
        <v>39441</v>
      </c>
      <c r="BC895">
        <v>116.828125</v>
      </c>
      <c r="BD895" s="22">
        <f>_xll.BDH(BD$3&amp;" Govt",$A$8,BB895,BB895)</f>
        <v>1.13022</v>
      </c>
      <c r="BE895">
        <f t="shared" si="320"/>
        <v>103.36759657411831</v>
      </c>
      <c r="BH895" s="22"/>
      <c r="BJ895" s="2">
        <v>39441</v>
      </c>
      <c r="BK895">
        <v>114.3984375</v>
      </c>
      <c r="BL895" s="22">
        <f>_xll.BDH(BL$3&amp;" Govt",$A$8,BJ895,BJ895)</f>
        <v>1.1078999999999999</v>
      </c>
      <c r="BM895">
        <f t="shared" si="321"/>
        <v>103.25700649878149</v>
      </c>
      <c r="BN895" s="2">
        <v>39616</v>
      </c>
      <c r="BO895">
        <v>114.546875</v>
      </c>
      <c r="BP895" s="22">
        <f>_xll.BDH(BP$3&amp;" Govt",$A$8,BN895,BN895)</f>
        <v>1.1218900000000001</v>
      </c>
      <c r="BQ895">
        <f t="shared" si="322"/>
        <v>102.10169891878883</v>
      </c>
      <c r="BR895" s="2">
        <v>39797</v>
      </c>
      <c r="BS895">
        <v>103.01171875</v>
      </c>
      <c r="BT895" s="22">
        <f>_xll.BDH(BT$3&amp;" Govt",$A$8,BR895,BR895)</f>
        <v>1.1196600000000001</v>
      </c>
      <c r="BU895">
        <f t="shared" si="323"/>
        <v>92.002678268402903</v>
      </c>
      <c r="BV895" s="2">
        <v>39975</v>
      </c>
      <c r="BW895">
        <v>109.87109375</v>
      </c>
      <c r="BX895" s="22">
        <f>_xll.BDH(BX$3&amp;" Govt",$A$8,BV895,BV895)</f>
        <v>1.0726</v>
      </c>
      <c r="BY895">
        <f t="shared" si="324"/>
        <v>102.43435926720119</v>
      </c>
      <c r="CB895" s="22"/>
      <c r="CF895" s="22"/>
      <c r="CJ895" s="22"/>
      <c r="CN895" s="22"/>
      <c r="CR895" s="22"/>
      <c r="CV895" s="22"/>
      <c r="CZ895" s="22"/>
      <c r="DB895" s="2">
        <v>39444</v>
      </c>
      <c r="DC895">
        <v>116.91015625</v>
      </c>
      <c r="DD895" s="22">
        <f>_xll.BDH(DD$3&amp;" Govt",$A$8,DB895,DB895)</f>
        <v>1.1081300000000001</v>
      </c>
      <c r="DE895">
        <f t="shared" si="326"/>
        <v>105.5022030357449</v>
      </c>
      <c r="DF895" s="2">
        <v>39987</v>
      </c>
      <c r="DG895">
        <v>104.24609375</v>
      </c>
      <c r="DH895" s="22">
        <f>_xll.BDH(DH$3&amp;" Govt",$A$8,DF895,DF895)</f>
        <v>1.0736699999999999</v>
      </c>
      <c r="DI895">
        <f t="shared" si="327"/>
        <v>97.093235118798148</v>
      </c>
      <c r="DL895" s="22"/>
      <c r="DP895" s="22"/>
    </row>
    <row r="896" spans="4:120" x14ac:dyDescent="0.25">
      <c r="D896" s="2"/>
      <c r="H896" s="22"/>
      <c r="I896" s="14"/>
      <c r="J896" s="2">
        <v>39442</v>
      </c>
      <c r="K896">
        <v>131.76953125</v>
      </c>
      <c r="L896" s="22">
        <f>_xll.BDH(L$3&amp;" Govt",$A$8,J896,J896)</f>
        <v>1.2927500000000001</v>
      </c>
      <c r="M896">
        <f t="shared" si="311"/>
        <v>101.9296315993038</v>
      </c>
      <c r="N896" s="2">
        <v>39442</v>
      </c>
      <c r="O896">
        <v>133.171875</v>
      </c>
      <c r="P896" s="22">
        <f>_xll.BDH(P$3&amp;" Govt",$A$8,N896,N896)</f>
        <v>1.2734700000000001</v>
      </c>
      <c r="Q896">
        <f t="shared" si="312"/>
        <v>104.57401823364508</v>
      </c>
      <c r="R896" s="2">
        <v>39442</v>
      </c>
      <c r="S896">
        <v>134.34375</v>
      </c>
      <c r="T896" s="22">
        <f>_xll.BDH(T$3&amp;" Govt",$A$8,R896,R896)</f>
        <v>1.2413400000000001</v>
      </c>
      <c r="U896">
        <f t="shared" si="313"/>
        <v>108.22478128474067</v>
      </c>
      <c r="V896" s="2">
        <v>39539</v>
      </c>
      <c r="W896">
        <v>114.09375</v>
      </c>
      <c r="X896" s="22">
        <f>_xll.BDH(X$3&amp;" Govt",$A$8,V896,V896)</f>
        <v>1.1142000000000001</v>
      </c>
      <c r="Y896">
        <f t="shared" si="314"/>
        <v>102.39970382337103</v>
      </c>
      <c r="Z896" s="2">
        <v>39442</v>
      </c>
      <c r="AA896">
        <v>130.1015625</v>
      </c>
      <c r="AB896" s="22">
        <f>_xll.BDH(AB$3&amp;" Govt",$A$8,Z896,Z896)</f>
        <v>1.19997</v>
      </c>
      <c r="AC896">
        <f t="shared" si="315"/>
        <v>108.42067926698168</v>
      </c>
      <c r="AD896" s="2">
        <v>40079</v>
      </c>
      <c r="AE896">
        <v>113</v>
      </c>
      <c r="AF896" s="22">
        <f>_xll.BDH(AF$3&amp;" Govt",$A$8,AD896,AD896)</f>
        <v>1.0854200000000001</v>
      </c>
      <c r="AG896">
        <f t="shared" si="316"/>
        <v>104.10716588970168</v>
      </c>
      <c r="AH896" s="2">
        <v>39442</v>
      </c>
      <c r="AI896">
        <v>128.984375</v>
      </c>
      <c r="AJ896" s="22">
        <f>_xll.BDH(AJ$3&amp;" Govt",$A$8,AH896,AH896)</f>
        <v>1.1761900000000001</v>
      </c>
      <c r="AK896">
        <f t="shared" si="317"/>
        <v>109.66287334529285</v>
      </c>
      <c r="AN896" s="22"/>
      <c r="AP896" s="2">
        <v>39442</v>
      </c>
      <c r="AQ896">
        <v>126.16796875</v>
      </c>
      <c r="AR896" s="22">
        <f>_xll.BDH(AR$3&amp;" Govt",$A$8,AP896,AP896)</f>
        <v>1.16157</v>
      </c>
      <c r="AS896">
        <f t="shared" si="318"/>
        <v>108.6184808061503</v>
      </c>
      <c r="AV896" s="22"/>
      <c r="AX896" s="2">
        <v>39442</v>
      </c>
      <c r="AY896">
        <v>116.8984375</v>
      </c>
      <c r="AZ896" s="22">
        <f>_xll.BDH(AZ$3&amp;" Govt",$A$8,AX896,AX896)</f>
        <v>1.13713</v>
      </c>
      <c r="BA896">
        <f t="shared" si="319"/>
        <v>102.80129580610836</v>
      </c>
      <c r="BB896" s="2">
        <v>39442</v>
      </c>
      <c r="BC896">
        <v>116.48828125</v>
      </c>
      <c r="BD896" s="22">
        <f>_xll.BDH(BD$3&amp;" Govt",$A$8,BB896,BB896)</f>
        <v>1.1303000000000001</v>
      </c>
      <c r="BE896">
        <f t="shared" si="320"/>
        <v>103.05961359815977</v>
      </c>
      <c r="BH896" s="22"/>
      <c r="BJ896" s="2">
        <v>39442</v>
      </c>
      <c r="BK896">
        <v>114.03125</v>
      </c>
      <c r="BL896" s="22">
        <f>_xll.BDH(BL$3&amp;" Govt",$A$8,BJ896,BJ896)</f>
        <v>1.1079699999999999</v>
      </c>
      <c r="BM896">
        <f t="shared" si="321"/>
        <v>102.91907723133299</v>
      </c>
      <c r="BN896" s="2">
        <v>39617</v>
      </c>
      <c r="BO896">
        <v>115.13671875</v>
      </c>
      <c r="BP896" s="22">
        <f>_xll.BDH(BP$3&amp;" Govt",$A$8,BN896,BN896)</f>
        <v>1.1221099999999999</v>
      </c>
      <c r="BQ896">
        <f t="shared" si="322"/>
        <v>102.60733684754615</v>
      </c>
      <c r="BR896" s="2">
        <v>39798</v>
      </c>
      <c r="BS896">
        <v>105.05078125</v>
      </c>
      <c r="BT896" s="22">
        <f>_xll.BDH(BT$3&amp;" Govt",$A$8,BR896,BR896)</f>
        <v>1.1192899999999999</v>
      </c>
      <c r="BU896">
        <f t="shared" si="323"/>
        <v>93.85483766494832</v>
      </c>
      <c r="BV896" s="2">
        <v>39976</v>
      </c>
      <c r="BW896">
        <v>109.8515625</v>
      </c>
      <c r="BX896" s="22">
        <f>_xll.BDH(BX$3&amp;" Govt",$A$8,BV896,BV896)</f>
        <v>1.0726800000000001</v>
      </c>
      <c r="BY896">
        <f t="shared" si="324"/>
        <v>102.40851185814968</v>
      </c>
      <c r="CB896" s="22"/>
      <c r="CF896" s="22"/>
      <c r="CJ896" s="22"/>
      <c r="CN896" s="22"/>
      <c r="CR896" s="22"/>
      <c r="CV896" s="22"/>
      <c r="CZ896" s="22"/>
      <c r="DB896" s="2">
        <v>39447</v>
      </c>
      <c r="DC896">
        <v>117.9609375</v>
      </c>
      <c r="DD896" s="22">
        <f>_xll.BDH(DD$3&amp;" Govt",$A$8,DB896,DB896)</f>
        <v>1.10836</v>
      </c>
      <c r="DE896">
        <f t="shared" si="326"/>
        <v>106.42836037027681</v>
      </c>
      <c r="DF896" s="2">
        <v>39988</v>
      </c>
      <c r="DG896">
        <v>103.7734375</v>
      </c>
      <c r="DH896" s="22">
        <f>_xll.BDH(DH$3&amp;" Govt",$A$8,DF896,DF896)</f>
        <v>1.07375</v>
      </c>
      <c r="DI896">
        <f t="shared" si="327"/>
        <v>96.645809080325961</v>
      </c>
      <c r="DL896" s="22"/>
      <c r="DP896" s="22"/>
    </row>
    <row r="897" spans="4:120" x14ac:dyDescent="0.25">
      <c r="D897" s="2"/>
      <c r="H897" s="22"/>
      <c r="I897" s="14"/>
      <c r="J897" s="2">
        <v>39443</v>
      </c>
      <c r="K897">
        <v>131.79296875</v>
      </c>
      <c r="L897" s="22">
        <f>_xll.BDH(L$3&amp;" Govt",$A$8,J897,J897)</f>
        <v>1.29284</v>
      </c>
      <c r="M897">
        <f t="shared" si="311"/>
        <v>101.94066454472325</v>
      </c>
      <c r="N897" s="2">
        <v>39443</v>
      </c>
      <c r="O897">
        <v>133.3125</v>
      </c>
      <c r="P897" s="22">
        <f>_xll.BDH(P$3&amp;" Govt",$A$8,N897,N897)</f>
        <v>1.27356</v>
      </c>
      <c r="Q897">
        <f t="shared" si="312"/>
        <v>104.67704701780835</v>
      </c>
      <c r="R897" s="2">
        <v>39443</v>
      </c>
      <c r="S897">
        <v>134.58203125</v>
      </c>
      <c r="T897" s="22">
        <f>_xll.BDH(T$3&amp;" Govt",$A$8,R897,R897)</f>
        <v>1.24143</v>
      </c>
      <c r="U897">
        <f t="shared" si="313"/>
        <v>108.40887625560845</v>
      </c>
      <c r="V897" s="2">
        <v>39540</v>
      </c>
      <c r="W897">
        <v>113.98828125</v>
      </c>
      <c r="X897" s="22">
        <f>_xll.BDH(X$3&amp;" Govt",$A$8,V897,V897)</f>
        <v>1.1143099999999999</v>
      </c>
      <c r="Y897">
        <f t="shared" si="314"/>
        <v>102.29494597553644</v>
      </c>
      <c r="Z897" s="2">
        <v>39443</v>
      </c>
      <c r="AA897">
        <v>130.48046875</v>
      </c>
      <c r="AB897" s="22">
        <f>_xll.BDH(AB$3&amp;" Govt",$A$8,Z897,Z897)</f>
        <v>1.2000599999999999</v>
      </c>
      <c r="AC897">
        <f t="shared" si="315"/>
        <v>108.72828754395614</v>
      </c>
      <c r="AD897" s="2">
        <v>40080</v>
      </c>
      <c r="AE897">
        <v>112.91796875</v>
      </c>
      <c r="AF897" s="22">
        <f>_xll.BDH(AF$3&amp;" Govt",$A$8,AD897,AD897)</f>
        <v>1.0853699999999999</v>
      </c>
      <c r="AG897">
        <f t="shared" si="316"/>
        <v>104.03638275426813</v>
      </c>
      <c r="AH897" s="2">
        <v>39443</v>
      </c>
      <c r="AI897">
        <v>129.4609375</v>
      </c>
      <c r="AJ897" s="22">
        <f>_xll.BDH(AJ$3&amp;" Govt",$A$8,AH897,AH897)</f>
        <v>1.1762699999999999</v>
      </c>
      <c r="AK897">
        <f t="shared" si="317"/>
        <v>110.06056220085526</v>
      </c>
      <c r="AN897" s="22"/>
      <c r="AP897" s="2">
        <v>39443</v>
      </c>
      <c r="AQ897">
        <v>126.67578125</v>
      </c>
      <c r="AR897" s="22">
        <f>_xll.BDH(AR$3&amp;" Govt",$A$8,AP897,AP897)</f>
        <v>1.1616500000000001</v>
      </c>
      <c r="AS897">
        <f t="shared" si="318"/>
        <v>109.04814810829423</v>
      </c>
      <c r="AV897" s="22"/>
      <c r="AX897" s="2">
        <v>39443</v>
      </c>
      <c r="AY897">
        <v>117.41015625</v>
      </c>
      <c r="AZ897" s="22">
        <f>_xll.BDH(AZ$3&amp;" Govt",$A$8,AX897,AX897)</f>
        <v>1.1372</v>
      </c>
      <c r="BA897">
        <f t="shared" si="319"/>
        <v>103.24494921737602</v>
      </c>
      <c r="BB897" s="2">
        <v>39443</v>
      </c>
      <c r="BC897">
        <v>117.015625</v>
      </c>
      <c r="BD897" s="22">
        <f>_xll.BDH(BD$3&amp;" Govt",$A$8,BB897,BB897)</f>
        <v>1.1303700000000001</v>
      </c>
      <c r="BE897">
        <f t="shared" si="320"/>
        <v>103.51975459362862</v>
      </c>
      <c r="BH897" s="22"/>
      <c r="BJ897" s="2">
        <v>39443</v>
      </c>
      <c r="BK897">
        <v>114.58203125</v>
      </c>
      <c r="BL897" s="22">
        <f>_xll.BDH(BL$3&amp;" Govt",$A$8,BJ897,BJ897)</f>
        <v>1.10805</v>
      </c>
      <c r="BM897">
        <f t="shared" si="321"/>
        <v>103.40871914624792</v>
      </c>
      <c r="BN897" s="2">
        <v>39618</v>
      </c>
      <c r="BO897">
        <v>114.53515625</v>
      </c>
      <c r="BP897" s="22">
        <f>_xll.BDH(BP$3&amp;" Govt",$A$8,BN897,BN897)</f>
        <v>1.1223399999999999</v>
      </c>
      <c r="BQ897">
        <f t="shared" si="322"/>
        <v>102.05032009016877</v>
      </c>
      <c r="BR897" s="2">
        <v>39799</v>
      </c>
      <c r="BS897">
        <v>107.203125</v>
      </c>
      <c r="BT897" s="22">
        <f>_xll.BDH(BT$3&amp;" Govt",$A$8,BR897,BR897)</f>
        <v>1.11893</v>
      </c>
      <c r="BU897">
        <f t="shared" si="323"/>
        <v>95.808607330217257</v>
      </c>
      <c r="BV897" s="2">
        <v>39979</v>
      </c>
      <c r="BW897">
        <v>109.83203125</v>
      </c>
      <c r="BX897" s="22">
        <f>_xll.BDH(BX$3&amp;" Govt",$A$8,BV897,BV897)</f>
        <v>1.0729500000000001</v>
      </c>
      <c r="BY897">
        <f t="shared" si="324"/>
        <v>102.36453818910479</v>
      </c>
      <c r="CB897" s="22"/>
      <c r="CF897" s="22"/>
      <c r="CJ897" s="22"/>
      <c r="CN897" s="22"/>
      <c r="CR897" s="22"/>
      <c r="CV897" s="22"/>
      <c r="CZ897" s="22"/>
      <c r="DB897" s="2">
        <v>39448</v>
      </c>
      <c r="DC897">
        <v>117.9609375</v>
      </c>
      <c r="DD897" s="22">
        <f>_xll.BDH(DD$3&amp;" Govt",$A$8,DB897,DB897)</f>
        <v>1.10843</v>
      </c>
      <c r="DE897">
        <f t="shared" si="326"/>
        <v>106.42163916530588</v>
      </c>
      <c r="DF897" s="2">
        <v>39989</v>
      </c>
      <c r="DG897">
        <v>104.41015625</v>
      </c>
      <c r="DH897" s="22">
        <f>_xll.BDH(DH$3&amp;" Govt",$A$8,DF897,DF897)</f>
        <v>1.0738399999999999</v>
      </c>
      <c r="DI897">
        <f t="shared" si="327"/>
        <v>97.230645394099682</v>
      </c>
      <c r="DL897" s="22"/>
      <c r="DP897" s="22"/>
    </row>
    <row r="898" spans="4:120" x14ac:dyDescent="0.25">
      <c r="D898" s="2"/>
      <c r="H898" s="22"/>
      <c r="I898" s="14"/>
      <c r="J898" s="2">
        <v>39444</v>
      </c>
      <c r="K898">
        <v>131.796875</v>
      </c>
      <c r="L898" s="22">
        <f>_xll.BDH(L$3&amp;" Govt",$A$8,J898,J898)</f>
        <v>1.2929300000000001</v>
      </c>
      <c r="M898">
        <f t="shared" si="311"/>
        <v>101.93658976123996</v>
      </c>
      <c r="N898" s="2">
        <v>39444</v>
      </c>
      <c r="O898">
        <v>133.48046875</v>
      </c>
      <c r="P898" s="22">
        <f>_xll.BDH(P$3&amp;" Govt",$A$8,N898,N898)</f>
        <v>1.2736499999999999</v>
      </c>
      <c r="Q898">
        <f t="shared" si="312"/>
        <v>104.80153005142701</v>
      </c>
      <c r="R898" s="2">
        <v>39444</v>
      </c>
      <c r="S898">
        <v>134.90625</v>
      </c>
      <c r="T898" s="22">
        <f>_xll.BDH(T$3&amp;" Govt",$A$8,R898,R898)</f>
        <v>1.2415099999999999</v>
      </c>
      <c r="U898">
        <f t="shared" si="313"/>
        <v>108.66303936335592</v>
      </c>
      <c r="V898" s="2">
        <v>39541</v>
      </c>
      <c r="W898">
        <v>113.87890625</v>
      </c>
      <c r="X898" s="22">
        <f>_xll.BDH(X$3&amp;" Govt",$A$8,V898,V898)</f>
        <v>1.11442</v>
      </c>
      <c r="Y898">
        <f t="shared" si="314"/>
        <v>102.18670362161484</v>
      </c>
      <c r="Z898" s="2">
        <v>39444</v>
      </c>
      <c r="AA898">
        <v>130.93359375</v>
      </c>
      <c r="AB898" s="22">
        <f>_xll.BDH(AB$3&amp;" Govt",$A$8,Z898,Z898)</f>
        <v>1.20014</v>
      </c>
      <c r="AC898">
        <f t="shared" si="315"/>
        <v>109.09859995500526</v>
      </c>
      <c r="AD898" s="2">
        <v>40081</v>
      </c>
      <c r="AE898">
        <v>112.97265625</v>
      </c>
      <c r="AF898" s="22">
        <f>_xll.BDH(AF$3&amp;" Govt",$A$8,AD898,AD898)</f>
        <v>1.08531</v>
      </c>
      <c r="AG898">
        <f t="shared" si="316"/>
        <v>104.09252310399793</v>
      </c>
      <c r="AH898" s="2">
        <v>39444</v>
      </c>
      <c r="AI898">
        <v>130.0546875</v>
      </c>
      <c r="AJ898" s="22">
        <f>_xll.BDH(AJ$3&amp;" Govt",$A$8,AH898,AH898)</f>
        <v>1.17635</v>
      </c>
      <c r="AK898">
        <f t="shared" si="317"/>
        <v>110.5578165511965</v>
      </c>
      <c r="AN898" s="22"/>
      <c r="AP898" s="2">
        <v>39444</v>
      </c>
      <c r="AQ898">
        <v>127.3125</v>
      </c>
      <c r="AR898" s="22">
        <f>_xll.BDH(AR$3&amp;" Govt",$A$8,AP898,AP898)</f>
        <v>1.1617299999999999</v>
      </c>
      <c r="AS898">
        <f t="shared" si="318"/>
        <v>109.58871682749005</v>
      </c>
      <c r="AV898" s="22"/>
      <c r="AX898" s="2">
        <v>39444</v>
      </c>
      <c r="AY898">
        <v>118.01953125</v>
      </c>
      <c r="AZ898" s="22">
        <f>_xll.BDH(AZ$3&amp;" Govt",$A$8,AX898,AX898)</f>
        <v>1.1372800000000001</v>
      </c>
      <c r="BA898">
        <f t="shared" si="319"/>
        <v>103.77350454593416</v>
      </c>
      <c r="BB898" s="2">
        <v>39444</v>
      </c>
      <c r="BC898">
        <v>117.5703125</v>
      </c>
      <c r="BD898" s="22">
        <f>_xll.BDH(BD$3&amp;" Govt",$A$8,BB898,BB898)</f>
        <v>1.13045</v>
      </c>
      <c r="BE898">
        <f t="shared" si="320"/>
        <v>104.00310716971119</v>
      </c>
      <c r="BH898" s="22"/>
      <c r="BJ898" s="2">
        <v>39444</v>
      </c>
      <c r="BK898">
        <v>115.25</v>
      </c>
      <c r="BL898" s="22">
        <f>_xll.BDH(BL$3&amp;" Govt",$A$8,BJ898,BJ898)</f>
        <v>1.1081300000000001</v>
      </c>
      <c r="BM898">
        <f t="shared" si="321"/>
        <v>104.00404284695838</v>
      </c>
      <c r="BN898" s="2">
        <v>39619</v>
      </c>
      <c r="BO898">
        <v>114.91796875</v>
      </c>
      <c r="BP898" s="22">
        <f>_xll.BDH(BP$3&amp;" Govt",$A$8,BN898,BN898)</f>
        <v>1.12256</v>
      </c>
      <c r="BQ898">
        <f t="shared" si="322"/>
        <v>102.37133761224344</v>
      </c>
      <c r="BR898" s="2">
        <v>39800</v>
      </c>
      <c r="BS898">
        <v>108.20703125</v>
      </c>
      <c r="BT898" s="22">
        <f>_xll.BDH(BT$3&amp;" Govt",$A$8,BR898,BR898)</f>
        <v>1.11856</v>
      </c>
      <c r="BU898">
        <f t="shared" si="323"/>
        <v>96.737797927692753</v>
      </c>
      <c r="BV898" s="2">
        <v>39980</v>
      </c>
      <c r="BW898">
        <v>109.8984375</v>
      </c>
      <c r="BX898" s="22">
        <f>_xll.BDH(BX$3&amp;" Govt",$A$8,BV898,BV898)</f>
        <v>1.07304</v>
      </c>
      <c r="BY898">
        <f t="shared" si="324"/>
        <v>102.41783857078953</v>
      </c>
      <c r="CB898" s="22"/>
      <c r="CF898" s="22"/>
      <c r="CJ898" s="22"/>
      <c r="CN898" s="22"/>
      <c r="CR898" s="22"/>
      <c r="CV898" s="22"/>
      <c r="CZ898" s="22"/>
      <c r="DB898" s="2">
        <v>39449</v>
      </c>
      <c r="DC898">
        <v>119.65234375</v>
      </c>
      <c r="DD898" s="22">
        <f>_xll.BDH(DD$3&amp;" Govt",$A$8,DB898,DB898)</f>
        <v>1.1086499999999999</v>
      </c>
      <c r="DE898">
        <f t="shared" si="326"/>
        <v>107.92616583231859</v>
      </c>
      <c r="DF898" s="2">
        <v>39990</v>
      </c>
      <c r="DG898">
        <v>104.421875</v>
      </c>
      <c r="DH898" s="22">
        <f>_xll.BDH(DH$3&amp;" Govt",$A$8,DF898,DF898)</f>
        <v>1.0739300000000001</v>
      </c>
      <c r="DI898">
        <f t="shared" si="327"/>
        <v>97.233409067630106</v>
      </c>
      <c r="DL898" s="22"/>
      <c r="DP898" s="22"/>
    </row>
    <row r="899" spans="4:120" x14ac:dyDescent="0.25">
      <c r="D899" s="2"/>
      <c r="H899" s="22"/>
      <c r="I899" s="14"/>
      <c r="J899" s="2">
        <v>39447</v>
      </c>
      <c r="K899">
        <v>131.85546875</v>
      </c>
      <c r="L899" s="22">
        <f>_xll.BDH(L$3&amp;" Govt",$A$8,J899,J899)</f>
        <v>1.2931900000000001</v>
      </c>
      <c r="M899">
        <f t="shared" si="311"/>
        <v>101.96140454998879</v>
      </c>
      <c r="N899" s="2">
        <v>39447</v>
      </c>
      <c r="O899">
        <v>133.58203125</v>
      </c>
      <c r="P899" s="22">
        <f>_xll.BDH(P$3&amp;" Govt",$A$8,N899,N899)</f>
        <v>1.2739099999999999</v>
      </c>
      <c r="Q899">
        <f t="shared" si="312"/>
        <v>104.85986549285272</v>
      </c>
      <c r="R899" s="2">
        <v>39447</v>
      </c>
      <c r="S899">
        <v>135.06640625</v>
      </c>
      <c r="T899" s="22">
        <f>_xll.BDH(T$3&amp;" Govt",$A$8,R899,R899)</f>
        <v>1.24177</v>
      </c>
      <c r="U899">
        <f t="shared" si="313"/>
        <v>108.76926181982171</v>
      </c>
      <c r="V899" s="2">
        <v>39542</v>
      </c>
      <c r="W899">
        <v>114.078125</v>
      </c>
      <c r="X899" s="22">
        <f>_xll.BDH(X$3&amp;" Govt",$A$8,V899,V899)</f>
        <v>1.11452</v>
      </c>
      <c r="Y899">
        <f t="shared" si="314"/>
        <v>102.3562834224599</v>
      </c>
      <c r="Z899" s="2">
        <v>39447</v>
      </c>
      <c r="AA899">
        <v>131.16015625</v>
      </c>
      <c r="AB899" s="22">
        <f>_xll.BDH(AB$3&amp;" Govt",$A$8,Z899,Z899)</f>
        <v>1.2003900000000001</v>
      </c>
      <c r="AC899">
        <f t="shared" si="315"/>
        <v>109.26461920709102</v>
      </c>
      <c r="AD899" s="2">
        <v>40084</v>
      </c>
      <c r="AE899">
        <v>113.0078125</v>
      </c>
      <c r="AF899" s="22">
        <f>_xll.BDH(AF$3&amp;" Govt",$A$8,AD899,AD899)</f>
        <v>1.08514</v>
      </c>
      <c r="AG899">
        <f t="shared" si="316"/>
        <v>104.14122832076967</v>
      </c>
      <c r="AH899" s="2">
        <v>39447</v>
      </c>
      <c r="AI899">
        <v>130.34765625</v>
      </c>
      <c r="AJ899" s="22">
        <f>_xll.BDH(AJ$3&amp;" Govt",$A$8,AH899,AH899)</f>
        <v>1.1766000000000001</v>
      </c>
      <c r="AK899">
        <f t="shared" si="317"/>
        <v>110.78332164711881</v>
      </c>
      <c r="AN899" s="22"/>
      <c r="AP899" s="2">
        <v>39447</v>
      </c>
      <c r="AQ899">
        <v>127.63671875</v>
      </c>
      <c r="AR899" s="22">
        <f>_xll.BDH(AR$3&amp;" Govt",$A$8,AP899,AP899)</f>
        <v>1.1619699999999999</v>
      </c>
      <c r="AS899">
        <f t="shared" si="318"/>
        <v>109.84510680138042</v>
      </c>
      <c r="AV899" s="22"/>
      <c r="AX899" s="2">
        <v>39447</v>
      </c>
      <c r="AY899">
        <v>118.3828125</v>
      </c>
      <c r="AZ899" s="22">
        <f>_xll.BDH(AZ$3&amp;" Govt",$A$8,AX899,AX899)</f>
        <v>1.1375200000000001</v>
      </c>
      <c r="BA899">
        <f t="shared" si="319"/>
        <v>104.07097237850762</v>
      </c>
      <c r="BB899" s="2">
        <v>39447</v>
      </c>
      <c r="BC899">
        <v>118.01953125</v>
      </c>
      <c r="BD899" s="22">
        <f>_xll.BDH(BD$3&amp;" Govt",$A$8,BB899,BB899)</f>
        <v>1.13069</v>
      </c>
      <c r="BE899">
        <f t="shared" si="320"/>
        <v>104.37832761411174</v>
      </c>
      <c r="BH899" s="22"/>
      <c r="BJ899" s="2">
        <v>39447</v>
      </c>
      <c r="BK899">
        <v>115.65625</v>
      </c>
      <c r="BL899" s="22">
        <f>_xll.BDH(BL$3&amp;" Govt",$A$8,BJ899,BJ899)</f>
        <v>1.10836</v>
      </c>
      <c r="BM899">
        <f t="shared" si="321"/>
        <v>104.34899310693277</v>
      </c>
      <c r="BN899" s="2">
        <v>39622</v>
      </c>
      <c r="BO899">
        <v>114.75</v>
      </c>
      <c r="BP899" s="22">
        <f>_xll.BDH(BP$3&amp;" Govt",$A$8,BN899,BN899)</f>
        <v>1.12324</v>
      </c>
      <c r="BQ899">
        <f t="shared" si="322"/>
        <v>102.15982336811366</v>
      </c>
      <c r="BR899" s="2">
        <v>39801</v>
      </c>
      <c r="BS899">
        <v>107.01953125</v>
      </c>
      <c r="BT899" s="22">
        <f>_xll.BDH(BT$3&amp;" Govt",$A$8,BR899,BR899)</f>
        <v>1.1182000000000001</v>
      </c>
      <c r="BU899">
        <f t="shared" si="323"/>
        <v>95.706967671257374</v>
      </c>
      <c r="BV899" s="2">
        <v>39981</v>
      </c>
      <c r="BW899">
        <v>109.34375</v>
      </c>
      <c r="BX899" s="22">
        <f>_xll.BDH(BX$3&amp;" Govt",$A$8,BV899,BV899)</f>
        <v>1.0731299999999999</v>
      </c>
      <c r="BY899">
        <f t="shared" si="324"/>
        <v>101.89236159645151</v>
      </c>
      <c r="CB899" s="22"/>
      <c r="CF899" s="22"/>
      <c r="CJ899" s="22"/>
      <c r="CN899" s="22"/>
      <c r="CR899" s="22"/>
      <c r="CV899" s="22"/>
      <c r="CZ899" s="22"/>
      <c r="DB899" s="2">
        <v>39450</v>
      </c>
      <c r="DC899">
        <v>119.8203125</v>
      </c>
      <c r="DD899" s="22">
        <f>_xll.BDH(DD$3&amp;" Govt",$A$8,DB899,DB899)</f>
        <v>1.10886</v>
      </c>
      <c r="DE899">
        <f t="shared" si="326"/>
        <v>108.05720514762911</v>
      </c>
      <c r="DF899" s="2">
        <v>39993</v>
      </c>
      <c r="DG899">
        <v>105.30859375</v>
      </c>
      <c r="DH899" s="22">
        <f>_xll.BDH(DH$3&amp;" Govt",$A$8,DF899,DF899)</f>
        <v>1.0742</v>
      </c>
      <c r="DI899">
        <f t="shared" si="327"/>
        <v>98.034438419288776</v>
      </c>
      <c r="DL899" s="22"/>
      <c r="DP899" s="22"/>
    </row>
    <row r="900" spans="4:120" x14ac:dyDescent="0.25">
      <c r="D900" s="2"/>
      <c r="H900" s="22"/>
      <c r="I900" s="14"/>
      <c r="J900" s="2">
        <v>39448</v>
      </c>
      <c r="K900">
        <v>131.75390625</v>
      </c>
      <c r="L900" s="22">
        <f>_xll.BDH(L$3&amp;" Govt",$A$8,J900,J900)</f>
        <v>1.29328</v>
      </c>
      <c r="M900">
        <f t="shared" si="311"/>
        <v>101.87577806043548</v>
      </c>
      <c r="N900" s="2">
        <v>39448</v>
      </c>
      <c r="O900">
        <v>133.58203125</v>
      </c>
      <c r="P900" s="22">
        <f>_xll.BDH(P$3&amp;" Govt",$A$8,N900,N900)</f>
        <v>1.274</v>
      </c>
      <c r="Q900">
        <f t="shared" si="312"/>
        <v>104.8524578100471</v>
      </c>
      <c r="R900" s="2">
        <v>39448</v>
      </c>
      <c r="S900">
        <v>135.06640625</v>
      </c>
      <c r="T900" s="22">
        <f>_xll.BDH(T$3&amp;" Govt",$A$8,R900,R900)</f>
        <v>1.2418499999999999</v>
      </c>
      <c r="U900">
        <f t="shared" si="313"/>
        <v>108.76225490196079</v>
      </c>
      <c r="V900" s="2">
        <v>39545</v>
      </c>
      <c r="W900">
        <v>114.01953125</v>
      </c>
      <c r="X900" s="22">
        <f>_xll.BDH(X$3&amp;" Govt",$A$8,V900,V900)</f>
        <v>1.1148499999999999</v>
      </c>
      <c r="Y900">
        <f t="shared" si="314"/>
        <v>102.2734280396466</v>
      </c>
      <c r="Z900" s="2">
        <v>39448</v>
      </c>
      <c r="AA900">
        <v>131.16015625</v>
      </c>
      <c r="AB900" s="22">
        <f>_xll.BDH(AB$3&amp;" Govt",$A$8,Z900,Z900)</f>
        <v>1.2004699999999999</v>
      </c>
      <c r="AC900">
        <f t="shared" si="315"/>
        <v>109.25733775104752</v>
      </c>
      <c r="AD900" s="2">
        <v>40085</v>
      </c>
      <c r="AE900">
        <v>112.87109375</v>
      </c>
      <c r="AF900" s="22">
        <f>_xll.BDH(AF$3&amp;" Govt",$A$8,AD900,AD900)</f>
        <v>1.08508</v>
      </c>
      <c r="AG900">
        <f t="shared" si="316"/>
        <v>104.02098808382792</v>
      </c>
      <c r="AH900" s="2">
        <v>39448</v>
      </c>
      <c r="AI900">
        <v>130.34765625</v>
      </c>
      <c r="AJ900" s="22">
        <f>_xll.BDH(AJ$3&amp;" Govt",$A$8,AH900,AH900)</f>
        <v>1.1766799999999999</v>
      </c>
      <c r="AK900">
        <f t="shared" si="317"/>
        <v>110.7757897219295</v>
      </c>
      <c r="AN900" s="22"/>
      <c r="AP900" s="2">
        <v>39448</v>
      </c>
      <c r="AQ900">
        <v>127.63671875</v>
      </c>
      <c r="AR900" s="22">
        <f>_xll.BDH(AR$3&amp;" Govt",$A$8,AP900,AP900)</f>
        <v>1.16205</v>
      </c>
      <c r="AS900">
        <f t="shared" si="318"/>
        <v>109.83754464093627</v>
      </c>
      <c r="AV900" s="22"/>
      <c r="AX900" s="2">
        <v>39448</v>
      </c>
      <c r="AY900">
        <v>118.3828125</v>
      </c>
      <c r="AZ900" s="22">
        <f>_xll.BDH(AZ$3&amp;" Govt",$A$8,AX900,AX900)</f>
        <v>1.1375999999999999</v>
      </c>
      <c r="BA900">
        <f t="shared" si="319"/>
        <v>104.06365374472574</v>
      </c>
      <c r="BB900" s="2">
        <v>39448</v>
      </c>
      <c r="BC900">
        <v>118.01953125</v>
      </c>
      <c r="BD900" s="22">
        <f>_xll.BDH(BD$3&amp;" Govt",$A$8,BB900,BB900)</f>
        <v>1.13076</v>
      </c>
      <c r="BE900">
        <f t="shared" si="320"/>
        <v>104.37186604584528</v>
      </c>
      <c r="BH900" s="22"/>
      <c r="BJ900" s="2">
        <v>39448</v>
      </c>
      <c r="BK900">
        <v>115.65625</v>
      </c>
      <c r="BL900" s="22">
        <f>_xll.BDH(BL$3&amp;" Govt",$A$8,BJ900,BJ900)</f>
        <v>1.10843</v>
      </c>
      <c r="BM900">
        <f t="shared" si="321"/>
        <v>104.34240321896736</v>
      </c>
      <c r="BN900" s="2">
        <v>39623</v>
      </c>
      <c r="BO900">
        <v>115.5859375</v>
      </c>
      <c r="BP900" s="22">
        <f>_xll.BDH(BP$3&amp;" Govt",$A$8,BN900,BN900)</f>
        <v>1.12347</v>
      </c>
      <c r="BQ900">
        <f t="shared" si="322"/>
        <v>102.88297640346427</v>
      </c>
      <c r="BR900" s="2">
        <v>39804</v>
      </c>
      <c r="BS900">
        <v>107.00390625</v>
      </c>
      <c r="BT900" s="22">
        <f>_xll.BDH(BT$3&amp;" Govt",$A$8,BR900,BR900)</f>
        <v>1.1171</v>
      </c>
      <c r="BU900">
        <f t="shared" si="323"/>
        <v>95.787222495747926</v>
      </c>
      <c r="BV900" s="2">
        <v>39982</v>
      </c>
      <c r="BW900">
        <v>109.20703125</v>
      </c>
      <c r="BX900" s="22">
        <f>_xll.BDH(BX$3&amp;" Govt",$A$8,BV900,BV900)</f>
        <v>1.0732200000000001</v>
      </c>
      <c r="BY900">
        <f t="shared" si="324"/>
        <v>101.75642575613574</v>
      </c>
      <c r="CB900" s="22"/>
      <c r="CF900" s="22"/>
      <c r="CJ900" s="22"/>
      <c r="CN900" s="22"/>
      <c r="CR900" s="22"/>
      <c r="CV900" s="22"/>
      <c r="CZ900" s="22"/>
      <c r="DB900" s="2">
        <v>39451</v>
      </c>
      <c r="DC900">
        <v>119.65234375</v>
      </c>
      <c r="DD900" s="22">
        <f>_xll.BDH(DD$3&amp;" Govt",$A$8,DB900,DB900)</f>
        <v>1.10907</v>
      </c>
      <c r="DE900">
        <f t="shared" si="326"/>
        <v>107.88529466129279</v>
      </c>
      <c r="DF900" s="2">
        <v>39994</v>
      </c>
      <c r="DG900">
        <v>105.91015625</v>
      </c>
      <c r="DH900" s="22">
        <f>_xll.BDH(DH$3&amp;" Govt",$A$8,DF900,DF900)</f>
        <v>1.07429</v>
      </c>
      <c r="DI900">
        <f t="shared" si="327"/>
        <v>98.586188319727455</v>
      </c>
      <c r="DL900" s="22"/>
      <c r="DP900" s="22"/>
    </row>
    <row r="901" spans="4:120" x14ac:dyDescent="0.25">
      <c r="D901" s="2"/>
      <c r="H901" s="22"/>
      <c r="I901" s="14"/>
      <c r="J901" s="2">
        <v>39449</v>
      </c>
      <c r="K901">
        <v>131.875</v>
      </c>
      <c r="L901" s="22">
        <f>_xll.BDH(L$3&amp;" Govt",$A$8,J901,J901)</f>
        <v>1.2935300000000001</v>
      </c>
      <c r="M901">
        <f t="shared" si="311"/>
        <v>101.94970352446406</v>
      </c>
      <c r="N901" s="2">
        <v>39449</v>
      </c>
      <c r="O901">
        <v>133.87890625</v>
      </c>
      <c r="P901" s="22">
        <f>_xll.BDH(P$3&amp;" Govt",$A$8,N901,N901)</f>
        <v>1.27424</v>
      </c>
      <c r="Q901">
        <f t="shared" si="312"/>
        <v>105.06569111784279</v>
      </c>
      <c r="R901" s="2">
        <v>39449</v>
      </c>
      <c r="S901">
        <v>135.66796875</v>
      </c>
      <c r="T901" s="22">
        <f>_xll.BDH(T$3&amp;" Govt",$A$8,R901,R901)</f>
        <v>1.2420899999999999</v>
      </c>
      <c r="U901">
        <f t="shared" si="313"/>
        <v>109.22555430765887</v>
      </c>
      <c r="V901" s="2">
        <v>39546</v>
      </c>
      <c r="W901">
        <v>114.1015625</v>
      </c>
      <c r="X901" s="22">
        <f>_xll.BDH(X$3&amp;" Govt",$A$8,V901,V901)</f>
        <v>1.11496</v>
      </c>
      <c r="Y901">
        <f t="shared" si="314"/>
        <v>102.3369111896391</v>
      </c>
      <c r="Z901" s="2">
        <v>39449</v>
      </c>
      <c r="AA901">
        <v>131.8515625</v>
      </c>
      <c r="AB901" s="22">
        <f>_xll.BDH(AB$3&amp;" Govt",$A$8,Z901,Z901)</f>
        <v>1.2006999999999999</v>
      </c>
      <c r="AC901">
        <f t="shared" si="315"/>
        <v>109.81224494045142</v>
      </c>
      <c r="AD901" s="2">
        <v>40086</v>
      </c>
      <c r="AE901">
        <v>113.05859375</v>
      </c>
      <c r="AF901" s="22">
        <f>_xll.BDH(AF$3&amp;" Govt",$A$8,AD901,AD901)</f>
        <v>1.0850200000000001</v>
      </c>
      <c r="AG901">
        <f t="shared" si="316"/>
        <v>104.19954816501077</v>
      </c>
      <c r="AH901" s="2">
        <v>39449</v>
      </c>
      <c r="AI901">
        <v>131.25</v>
      </c>
      <c r="AJ901" s="22">
        <f>_xll.BDH(AJ$3&amp;" Govt",$A$8,AH901,AH901)</f>
        <v>1.1769000000000001</v>
      </c>
      <c r="AK901">
        <f t="shared" si="317"/>
        <v>111.52179454499107</v>
      </c>
      <c r="AN901" s="22"/>
      <c r="AP901" s="2">
        <v>39449</v>
      </c>
      <c r="AQ901">
        <v>128.61328125</v>
      </c>
      <c r="AR901" s="22">
        <f>_xll.BDH(AR$3&amp;" Govt",$A$8,AP901,AP901)</f>
        <v>1.1622699999999999</v>
      </c>
      <c r="AS901">
        <f t="shared" si="318"/>
        <v>110.65697406798765</v>
      </c>
      <c r="AV901" s="22"/>
      <c r="AX901" s="2">
        <v>39449</v>
      </c>
      <c r="AY901">
        <v>119.40625</v>
      </c>
      <c r="AZ901" s="22">
        <f>_xll.BDH(AZ$3&amp;" Govt",$A$8,AX901,AX901)</f>
        <v>1.13781</v>
      </c>
      <c r="BA901">
        <f t="shared" si="319"/>
        <v>104.94392736924442</v>
      </c>
      <c r="BB901" s="2">
        <v>39449</v>
      </c>
      <c r="BC901">
        <v>119.08984375</v>
      </c>
      <c r="BD901" s="22">
        <f>_xll.BDH(BD$3&amp;" Govt",$A$8,BB901,BB901)</f>
        <v>1.1309800000000001</v>
      </c>
      <c r="BE901">
        <f t="shared" si="320"/>
        <v>105.29792193495905</v>
      </c>
      <c r="BH901" s="22"/>
      <c r="BJ901" s="2">
        <v>39449</v>
      </c>
      <c r="BK901">
        <v>116.72265625</v>
      </c>
      <c r="BL901" s="22">
        <f>_xll.BDH(BL$3&amp;" Govt",$A$8,BJ901,BJ901)</f>
        <v>1.1086499999999999</v>
      </c>
      <c r="BM901">
        <f t="shared" si="321"/>
        <v>105.2835937852343</v>
      </c>
      <c r="BN901" s="2">
        <v>39624</v>
      </c>
      <c r="BO901">
        <v>115.546875</v>
      </c>
      <c r="BP901" s="22">
        <f>_xll.BDH(BP$3&amp;" Govt",$A$8,BN901,BN901)</f>
        <v>1.1236900000000001</v>
      </c>
      <c r="BQ901">
        <f t="shared" si="322"/>
        <v>102.82807090923653</v>
      </c>
      <c r="BR901" s="2">
        <v>39805</v>
      </c>
      <c r="BS901">
        <v>106.90625</v>
      </c>
      <c r="BT901" s="22">
        <f>_xll.BDH(BT$3&amp;" Govt",$A$8,BR901,BR901)</f>
        <v>1.11673</v>
      </c>
      <c r="BU901">
        <f t="shared" si="323"/>
        <v>95.731510750136565</v>
      </c>
      <c r="BV901" s="2">
        <v>39983</v>
      </c>
      <c r="BW901">
        <v>109.5546875</v>
      </c>
      <c r="BX901" s="22">
        <f>_xll.BDH(BX$3&amp;" Govt",$A$8,BV901,BV901)</f>
        <v>1.07331</v>
      </c>
      <c r="BY901">
        <f t="shared" si="324"/>
        <v>102.07180357958093</v>
      </c>
      <c r="CB901" s="22"/>
      <c r="CF901" s="22"/>
      <c r="CJ901" s="22"/>
      <c r="CN901" s="22"/>
      <c r="CR901" s="22"/>
      <c r="CV901" s="22"/>
      <c r="CZ901" s="22"/>
      <c r="DB901" s="2">
        <v>39454</v>
      </c>
      <c r="DC901">
        <v>119.9609375</v>
      </c>
      <c r="DD901" s="22">
        <f>_xll.BDH(DD$3&amp;" Govt",$A$8,DB901,DB901)</f>
        <v>1.10971</v>
      </c>
      <c r="DE901">
        <f t="shared" si="326"/>
        <v>108.1011593118923</v>
      </c>
      <c r="DF901" s="2">
        <v>39995</v>
      </c>
      <c r="DG901">
        <v>105.7421875</v>
      </c>
      <c r="DH901" s="22">
        <f>_xll.BDH(DH$3&amp;" Govt",$A$8,DF901,DF901)</f>
        <v>1.0743800000000001</v>
      </c>
      <c r="DI901">
        <f t="shared" si="327"/>
        <v>98.421589661013783</v>
      </c>
      <c r="DL901" s="22"/>
      <c r="DP901" s="22"/>
    </row>
    <row r="902" spans="4:120" x14ac:dyDescent="0.25">
      <c r="D902" s="2"/>
      <c r="H902" s="22"/>
      <c r="I902" s="14"/>
      <c r="J902" s="2">
        <v>39450</v>
      </c>
      <c r="K902">
        <v>131.890625</v>
      </c>
      <c r="L902" s="22">
        <f>_xll.BDH(L$3&amp;" Govt",$A$8,J902,J902)</f>
        <v>1.2937799999999999</v>
      </c>
      <c r="M902">
        <f t="shared" ref="M902:M965" si="328">K902/L902</f>
        <v>101.9420805701124</v>
      </c>
      <c r="N902" s="2">
        <v>39450</v>
      </c>
      <c r="O902">
        <v>134.0390625</v>
      </c>
      <c r="P902" s="22">
        <f>_xll.BDH(P$3&amp;" Govt",$A$8,N902,N902)</f>
        <v>1.2744900000000001</v>
      </c>
      <c r="Q902">
        <f t="shared" ref="Q902:Q965" si="329">O902/P902</f>
        <v>105.17074476849562</v>
      </c>
      <c r="R902" s="2">
        <v>39450</v>
      </c>
      <c r="S902">
        <v>135.84375</v>
      </c>
      <c r="T902" s="22">
        <f>_xll.BDH(T$3&amp;" Govt",$A$8,R902,R902)</f>
        <v>1.2423299999999999</v>
      </c>
      <c r="U902">
        <f t="shared" ref="U902:U965" si="330">S902/T902</f>
        <v>109.34594672912995</v>
      </c>
      <c r="V902" s="2">
        <v>39547</v>
      </c>
      <c r="W902">
        <v>114.4140625</v>
      </c>
      <c r="X902" s="22">
        <f>_xll.BDH(X$3&amp;" Govt",$A$8,V902,V902)</f>
        <v>1.1150599999999999</v>
      </c>
      <c r="Y902">
        <f t="shared" ref="Y902:Y965" si="331">W902/X902</f>
        <v>102.60798746255807</v>
      </c>
      <c r="Z902" s="2">
        <v>39450</v>
      </c>
      <c r="AA902">
        <v>132.1328125</v>
      </c>
      <c r="AB902" s="22">
        <f>_xll.BDH(AB$3&amp;" Govt",$A$8,Z902,Z902)</f>
        <v>1.2009300000000001</v>
      </c>
      <c r="AC902">
        <f t="shared" ref="AC902:AC965" si="332">AA902/AB902</f>
        <v>110.02540739260407</v>
      </c>
      <c r="AD902" s="2">
        <v>40087</v>
      </c>
      <c r="AE902">
        <v>113.16015625</v>
      </c>
      <c r="AF902" s="22">
        <f>_xll.BDH(AF$3&amp;" Govt",$A$8,AD902,AD902)</f>
        <v>1.0849599999999999</v>
      </c>
      <c r="AG902">
        <f t="shared" ref="AG902:AG965" si="333">AE902/AF902</f>
        <v>104.29892000626752</v>
      </c>
      <c r="AH902" s="2">
        <v>39450</v>
      </c>
      <c r="AI902">
        <v>131.46875</v>
      </c>
      <c r="AJ902" s="22">
        <f>_xll.BDH(AJ$3&amp;" Govt",$A$8,AH902,AH902)</f>
        <v>1.17713</v>
      </c>
      <c r="AK902">
        <f t="shared" ref="AK902:AK965" si="334">AI902/AJ902</f>
        <v>111.6858375880319</v>
      </c>
      <c r="AN902" s="22"/>
      <c r="AP902" s="2">
        <v>39450</v>
      </c>
      <c r="AQ902">
        <v>128.84765625</v>
      </c>
      <c r="AR902" s="22">
        <f>_xll.BDH(AR$3&amp;" Govt",$A$8,AP902,AP902)</f>
        <v>1.16249</v>
      </c>
      <c r="AS902">
        <f t="shared" ref="AS902:AS965" si="335">AQ902/AR902</f>
        <v>110.83764699051174</v>
      </c>
      <c r="AV902" s="22"/>
      <c r="AX902" s="2">
        <v>39450</v>
      </c>
      <c r="AY902">
        <v>119.62890625</v>
      </c>
      <c r="AZ902" s="22">
        <f>_xll.BDH(AZ$3&amp;" Govt",$A$8,AX902,AX902)</f>
        <v>1.1380300000000001</v>
      </c>
      <c r="BA902">
        <f t="shared" ref="BA902:BA965" si="336">AY902/AZ902</f>
        <v>105.11929057230476</v>
      </c>
      <c r="BB902" s="2">
        <v>39450</v>
      </c>
      <c r="BC902">
        <v>119.27734375</v>
      </c>
      <c r="BD902" s="22">
        <f>_xll.BDH(BD$3&amp;" Govt",$A$8,BB902,BB902)</f>
        <v>1.1312</v>
      </c>
      <c r="BE902">
        <f t="shared" ref="BE902:BE965" si="337">BC902/BD902</f>
        <v>105.44319638437058</v>
      </c>
      <c r="BH902" s="22"/>
      <c r="BJ902" s="2">
        <v>39450</v>
      </c>
      <c r="BK902">
        <v>116.94140625</v>
      </c>
      <c r="BL902" s="22">
        <f>_xll.BDH(BL$3&amp;" Govt",$A$8,BJ902,BJ902)</f>
        <v>1.10886</v>
      </c>
      <c r="BM902">
        <f t="shared" ref="BM902:BM965" si="338">BK902/BL902</f>
        <v>105.46092946810238</v>
      </c>
      <c r="BN902" s="2">
        <v>39625</v>
      </c>
      <c r="BO902">
        <v>116.55859375</v>
      </c>
      <c r="BP902" s="22">
        <f>_xll.BDH(BP$3&amp;" Govt",$A$8,BN902,BN902)</f>
        <v>1.12392</v>
      </c>
      <c r="BQ902">
        <f t="shared" ref="BQ902:BQ965" si="339">BO902/BP902</f>
        <v>103.70719779877571</v>
      </c>
      <c r="BR902" s="2">
        <v>39806</v>
      </c>
      <c r="BS902">
        <v>106.5703125</v>
      </c>
      <c r="BT902" s="22">
        <f>_xll.BDH(BT$3&amp;" Govt",$A$8,BR902,BR902)</f>
        <v>1.11636</v>
      </c>
      <c r="BU902">
        <f t="shared" ref="BU902:BU965" si="340">BS902/BT902</f>
        <v>95.462317263248408</v>
      </c>
      <c r="BV902" s="2">
        <v>39986</v>
      </c>
      <c r="BW902">
        <v>109.43359375</v>
      </c>
      <c r="BX902" s="22">
        <f>_xll.BDH(BX$3&amp;" Govt",$A$8,BV902,BV902)</f>
        <v>1.07358</v>
      </c>
      <c r="BY902">
        <f t="shared" ref="BY902:BY965" si="341">BW902/BX902</f>
        <v>101.93333868924533</v>
      </c>
      <c r="CB902" s="22"/>
      <c r="CF902" s="22"/>
      <c r="CJ902" s="22"/>
      <c r="CN902" s="22"/>
      <c r="CR902" s="22"/>
      <c r="CV902" s="22"/>
      <c r="CZ902" s="22"/>
      <c r="DB902" s="2">
        <v>39455</v>
      </c>
      <c r="DC902">
        <v>120.4765625</v>
      </c>
      <c r="DD902" s="22">
        <f>_xll.BDH(DD$3&amp;" Govt",$A$8,DB902,DB902)</f>
        <v>1.10992</v>
      </c>
      <c r="DE902">
        <f t="shared" ref="DE902:DE965" si="342">DC902/DD902</f>
        <v>108.54526677598385</v>
      </c>
      <c r="DF902" s="2">
        <v>39996</v>
      </c>
      <c r="DG902">
        <v>105.06640625</v>
      </c>
      <c r="DH902" s="22">
        <f>_xll.BDH(DH$3&amp;" Govt",$A$8,DF902,DF902)</f>
        <v>1.0744800000000001</v>
      </c>
      <c r="DI902">
        <f t="shared" ref="DI902:DI965" si="343">DG902/DH902</f>
        <v>97.783491782071323</v>
      </c>
      <c r="DL902" s="22"/>
      <c r="DP902" s="22"/>
    </row>
    <row r="903" spans="4:120" x14ac:dyDescent="0.25">
      <c r="D903" s="2"/>
      <c r="H903" s="22"/>
      <c r="I903" s="14"/>
      <c r="J903" s="2">
        <v>39451</v>
      </c>
      <c r="K903">
        <v>131.92578125</v>
      </c>
      <c r="L903" s="22">
        <f>_xll.BDH(L$3&amp;" Govt",$A$8,J903,J903)</f>
        <v>1.29403</v>
      </c>
      <c r="M903">
        <f t="shared" si="328"/>
        <v>101.94955391296956</v>
      </c>
      <c r="N903" s="2">
        <v>39451</v>
      </c>
      <c r="O903">
        <v>134.17578125</v>
      </c>
      <c r="P903" s="22">
        <f>_xll.BDH(P$3&amp;" Govt",$A$8,N903,N903)</f>
        <v>1.2747299999999999</v>
      </c>
      <c r="Q903">
        <f t="shared" si="329"/>
        <v>105.25819683383934</v>
      </c>
      <c r="R903" s="2">
        <v>39451</v>
      </c>
      <c r="S903">
        <v>136.08203125</v>
      </c>
      <c r="T903" s="22">
        <f>_xll.BDH(T$3&amp;" Govt",$A$8,R903,R903)</f>
        <v>1.24257</v>
      </c>
      <c r="U903">
        <f t="shared" si="330"/>
        <v>109.51659162059281</v>
      </c>
      <c r="V903" s="2">
        <v>39548</v>
      </c>
      <c r="W903">
        <v>114.25390625</v>
      </c>
      <c r="X903" s="22">
        <f>_xll.BDH(X$3&amp;" Govt",$A$8,V903,V903)</f>
        <v>1.11517</v>
      </c>
      <c r="Y903">
        <f t="shared" si="331"/>
        <v>102.45425024884098</v>
      </c>
      <c r="Z903" s="2">
        <v>39451</v>
      </c>
      <c r="AA903">
        <v>132.3203125</v>
      </c>
      <c r="AB903" s="22">
        <f>_xll.BDH(AB$3&amp;" Govt",$A$8,Z903,Z903)</f>
        <v>1.20116</v>
      </c>
      <c r="AC903">
        <f t="shared" si="332"/>
        <v>110.16043865929602</v>
      </c>
      <c r="AD903" s="2">
        <v>40088</v>
      </c>
      <c r="AE903">
        <v>113.0703125</v>
      </c>
      <c r="AF903" s="22">
        <f>_xll.BDH(AF$3&amp;" Govt",$A$8,AD903,AD903)</f>
        <v>1.08504</v>
      </c>
      <c r="AG903">
        <f t="shared" si="333"/>
        <v>104.20842779989678</v>
      </c>
      <c r="AH903" s="2">
        <v>39451</v>
      </c>
      <c r="AI903">
        <v>131.66796875</v>
      </c>
      <c r="AJ903" s="22">
        <f>_xll.BDH(AJ$3&amp;" Govt",$A$8,AH903,AH903)</f>
        <v>1.1773500000000001</v>
      </c>
      <c r="AK903">
        <f t="shared" si="334"/>
        <v>111.83417738990104</v>
      </c>
      <c r="AN903" s="22"/>
      <c r="AP903" s="2">
        <v>39451</v>
      </c>
      <c r="AQ903">
        <v>129.05859375</v>
      </c>
      <c r="AR903" s="22">
        <f>_xll.BDH(AR$3&amp;" Govt",$A$8,AP903,AP903)</f>
        <v>1.1627099999999999</v>
      </c>
      <c r="AS903">
        <f t="shared" si="335"/>
        <v>110.99809389271616</v>
      </c>
      <c r="AV903" s="22"/>
      <c r="AX903" s="2">
        <v>39451</v>
      </c>
      <c r="AY903">
        <v>119.734375</v>
      </c>
      <c r="AZ903" s="22">
        <f>_xll.BDH(AZ$3&amp;" Govt",$A$8,AX903,AX903)</f>
        <v>1.13825</v>
      </c>
      <c r="BA903">
        <f t="shared" si="336"/>
        <v>105.19163189106084</v>
      </c>
      <c r="BB903" s="2">
        <v>39451</v>
      </c>
      <c r="BC903">
        <v>119.41796875</v>
      </c>
      <c r="BD903" s="22">
        <f>_xll.BDH(BD$3&amp;" Govt",$A$8,BB903,BB903)</f>
        <v>1.13141</v>
      </c>
      <c r="BE903">
        <f t="shared" si="337"/>
        <v>105.5479169796979</v>
      </c>
      <c r="BH903" s="22"/>
      <c r="BJ903" s="2">
        <v>39451</v>
      </c>
      <c r="BK903">
        <v>117.04296875</v>
      </c>
      <c r="BL903" s="22">
        <f>_xll.BDH(BL$3&amp;" Govt",$A$8,BJ903,BJ903)</f>
        <v>1.10907</v>
      </c>
      <c r="BM903">
        <f t="shared" si="338"/>
        <v>105.53253514205596</v>
      </c>
      <c r="BN903" s="2">
        <v>39626</v>
      </c>
      <c r="BO903">
        <v>117.0625</v>
      </c>
      <c r="BP903" s="22">
        <f>_xll.BDH(BP$3&amp;" Govt",$A$8,BN903,BN903)</f>
        <v>1.12415</v>
      </c>
      <c r="BQ903">
        <f t="shared" si="339"/>
        <v>104.13423475514834</v>
      </c>
      <c r="BR903" s="2">
        <v>39807</v>
      </c>
      <c r="BS903">
        <v>106.5703125</v>
      </c>
      <c r="BT903" s="22">
        <f>_xll.BDH(BT$3&amp;" Govt",$A$8,BR903,BR903)</f>
        <v>1.1160000000000001</v>
      </c>
      <c r="BU903">
        <f t="shared" si="340"/>
        <v>95.493111559139777</v>
      </c>
      <c r="BV903" s="2">
        <v>39987</v>
      </c>
      <c r="BW903">
        <v>109.734375</v>
      </c>
      <c r="BX903" s="22">
        <f>_xll.BDH(BX$3&amp;" Govt",$A$8,BV903,BV903)</f>
        <v>1.0736699999999999</v>
      </c>
      <c r="BY903">
        <f t="shared" si="341"/>
        <v>102.2049372712286</v>
      </c>
      <c r="CB903" s="22"/>
      <c r="CF903" s="22"/>
      <c r="CJ903" s="22"/>
      <c r="CN903" s="22"/>
      <c r="CR903" s="22"/>
      <c r="CV903" s="22"/>
      <c r="CZ903" s="22"/>
      <c r="DB903" s="2">
        <v>39456</v>
      </c>
      <c r="DC903">
        <v>120.0546875</v>
      </c>
      <c r="DD903" s="22">
        <f>_xll.BDH(DD$3&amp;" Govt",$A$8,DB903,DB903)</f>
        <v>1.1101300000000001</v>
      </c>
      <c r="DE903">
        <f t="shared" si="342"/>
        <v>108.14471052939746</v>
      </c>
      <c r="DF903" s="2">
        <v>39997</v>
      </c>
      <c r="DG903">
        <v>105.08203125</v>
      </c>
      <c r="DH903" s="22">
        <f>_xll.BDH(DH$3&amp;" Govt",$A$8,DF903,DF903)</f>
        <v>1.0745800000000001</v>
      </c>
      <c r="DI903">
        <f t="shared" si="343"/>
        <v>97.788932652757353</v>
      </c>
      <c r="DL903" s="22"/>
      <c r="DP903" s="22"/>
    </row>
    <row r="904" spans="4:120" x14ac:dyDescent="0.25">
      <c r="D904" s="2"/>
      <c r="H904" s="22"/>
      <c r="I904" s="14"/>
      <c r="J904" s="2">
        <v>39454</v>
      </c>
      <c r="K904">
        <v>131.921875</v>
      </c>
      <c r="L904" s="22">
        <f>_xll.BDH(L$3&amp;" Govt",$A$8,J904,J904)</f>
        <v>1.29477</v>
      </c>
      <c r="M904">
        <f t="shared" si="328"/>
        <v>101.88826973130364</v>
      </c>
      <c r="N904" s="2">
        <v>39454</v>
      </c>
      <c r="O904">
        <v>134.09375</v>
      </c>
      <c r="P904" s="22">
        <f>_xll.BDH(P$3&amp;" Govt",$A$8,N904,N904)</f>
        <v>1.27546</v>
      </c>
      <c r="Q904">
        <f t="shared" si="329"/>
        <v>105.13363805999404</v>
      </c>
      <c r="R904" s="2">
        <v>39454</v>
      </c>
      <c r="S904">
        <v>135.9296875</v>
      </c>
      <c r="T904" s="22">
        <f>_xll.BDH(T$3&amp;" Govt",$A$8,R904,R904)</f>
        <v>1.2432799999999999</v>
      </c>
      <c r="U904">
        <f t="shared" si="330"/>
        <v>109.33151623125926</v>
      </c>
      <c r="V904" s="2">
        <v>39549</v>
      </c>
      <c r="W904">
        <v>114.484375</v>
      </c>
      <c r="X904" s="22">
        <f>_xll.BDH(X$3&amp;" Govt",$A$8,V904,V904)</f>
        <v>1.11528</v>
      </c>
      <c r="Y904">
        <f t="shared" si="331"/>
        <v>102.65079172943118</v>
      </c>
      <c r="Z904" s="2">
        <v>39454</v>
      </c>
      <c r="AA904">
        <v>132.28125</v>
      </c>
      <c r="AB904" s="22">
        <f>_xll.BDH(AB$3&amp;" Govt",$A$8,Z904,Z904)</f>
        <v>1.2018500000000001</v>
      </c>
      <c r="AC904">
        <f t="shared" si="332"/>
        <v>110.06469193326953</v>
      </c>
      <c r="AD904" s="2">
        <v>40091</v>
      </c>
      <c r="AE904">
        <v>113.15234375</v>
      </c>
      <c r="AF904" s="22">
        <f>_xll.BDH(AF$3&amp;" Govt",$A$8,AD904,AD904)</f>
        <v>1.08528</v>
      </c>
      <c r="AG904">
        <f t="shared" si="333"/>
        <v>104.2609683676102</v>
      </c>
      <c r="AH904" s="2">
        <v>39454</v>
      </c>
      <c r="AI904">
        <v>131.6484375</v>
      </c>
      <c r="AJ904" s="22">
        <f>_xll.BDH(AJ$3&amp;" Govt",$A$8,AH904,AH904)</f>
        <v>1.1780299999999999</v>
      </c>
      <c r="AK904">
        <f t="shared" si="334"/>
        <v>111.75304321621691</v>
      </c>
      <c r="AN904" s="22"/>
      <c r="AP904" s="2">
        <v>39454</v>
      </c>
      <c r="AQ904">
        <v>129.0390625</v>
      </c>
      <c r="AR904" s="22">
        <f>_xll.BDH(AR$3&amp;" Govt",$A$8,AP904,AP904)</f>
        <v>1.1633800000000001</v>
      </c>
      <c r="AS904">
        <f t="shared" si="335"/>
        <v>110.9173808213997</v>
      </c>
      <c r="AV904" s="22"/>
      <c r="AX904" s="2">
        <v>39454</v>
      </c>
      <c r="AY904">
        <v>119.796875</v>
      </c>
      <c r="AZ904" s="22">
        <f>_xll.BDH(AZ$3&amp;" Govt",$A$8,AX904,AX904)</f>
        <v>1.1389</v>
      </c>
      <c r="BA904">
        <f t="shared" si="336"/>
        <v>105.1864737904996</v>
      </c>
      <c r="BB904" s="2">
        <v>39454</v>
      </c>
      <c r="BC904">
        <v>119.484375</v>
      </c>
      <c r="BD904" s="22">
        <f>_xll.BDH(BD$3&amp;" Govt",$A$8,BB904,BB904)</f>
        <v>1.1320600000000001</v>
      </c>
      <c r="BE904">
        <f t="shared" si="337"/>
        <v>105.54597371164071</v>
      </c>
      <c r="BH904" s="22"/>
      <c r="BJ904" s="2">
        <v>39454</v>
      </c>
      <c r="BK904">
        <v>117.140625</v>
      </c>
      <c r="BL904" s="22">
        <f>_xll.BDH(BL$3&amp;" Govt",$A$8,BJ904,BJ904)</f>
        <v>1.10971</v>
      </c>
      <c r="BM904">
        <f t="shared" si="338"/>
        <v>105.55967324796569</v>
      </c>
      <c r="BN904" s="2">
        <v>39629</v>
      </c>
      <c r="BO904">
        <v>117.1640625</v>
      </c>
      <c r="BP904" s="22">
        <f>_xll.BDH(BP$3&amp;" Govt",$A$8,BN904,BN904)</f>
        <v>1.1248199999999999</v>
      </c>
      <c r="BQ904">
        <f t="shared" si="339"/>
        <v>104.16249933322666</v>
      </c>
      <c r="BR904" s="2">
        <v>39808</v>
      </c>
      <c r="BS904">
        <v>106.84765625</v>
      </c>
      <c r="BT904" s="22">
        <f>_xll.BDH(BT$3&amp;" Govt",$A$8,BR904,BR904)</f>
        <v>1.1156299999999999</v>
      </c>
      <c r="BU904">
        <f t="shared" si="340"/>
        <v>95.773380287371268</v>
      </c>
      <c r="BV904" s="2">
        <v>39988</v>
      </c>
      <c r="BW904">
        <v>108.94140625</v>
      </c>
      <c r="BX904" s="22">
        <f>_xll.BDH(BX$3&amp;" Govt",$A$8,BV904,BV904)</f>
        <v>1.07375</v>
      </c>
      <c r="BY904">
        <f t="shared" si="341"/>
        <v>101.4588183934808</v>
      </c>
      <c r="CB904" s="22"/>
      <c r="CF904" s="22"/>
      <c r="CJ904" s="22"/>
      <c r="CN904" s="22"/>
      <c r="CR904" s="22"/>
      <c r="CV904" s="22"/>
      <c r="CZ904" s="22"/>
      <c r="DB904" s="2">
        <v>39457</v>
      </c>
      <c r="DC904">
        <v>118.78515625</v>
      </c>
      <c r="DD904" s="22">
        <f>_xll.BDH(DD$3&amp;" Govt",$A$8,DB904,DB904)</f>
        <v>1.1103399999999999</v>
      </c>
      <c r="DE904">
        <f t="shared" si="342"/>
        <v>106.98088535943947</v>
      </c>
      <c r="DF904" s="2">
        <v>40000</v>
      </c>
      <c r="DG904">
        <v>104.4609375</v>
      </c>
      <c r="DH904" s="22">
        <f>_xll.BDH(DH$3&amp;" Govt",$A$8,DF904,DF904)</f>
        <v>1.0748800000000001</v>
      </c>
      <c r="DI904">
        <f t="shared" si="343"/>
        <v>97.183813541976775</v>
      </c>
      <c r="DL904" s="22"/>
      <c r="DP904" s="22"/>
    </row>
    <row r="905" spans="4:120" x14ac:dyDescent="0.25">
      <c r="D905" s="2"/>
      <c r="H905" s="22"/>
      <c r="I905" s="14"/>
      <c r="J905" s="2">
        <v>39455</v>
      </c>
      <c r="K905">
        <v>131.9375</v>
      </c>
      <c r="L905" s="22">
        <f>_xll.BDH(L$3&amp;" Govt",$A$8,J905,J905)</f>
        <v>1.2950200000000001</v>
      </c>
      <c r="M905">
        <f t="shared" si="328"/>
        <v>101.88066593566123</v>
      </c>
      <c r="N905" s="2">
        <v>39455</v>
      </c>
      <c r="O905">
        <v>134.234375</v>
      </c>
      <c r="P905" s="22">
        <f>_xll.BDH(P$3&amp;" Govt",$A$8,N905,N905)</f>
        <v>1.2757100000000001</v>
      </c>
      <c r="Q905">
        <f t="shared" si="329"/>
        <v>105.22326782732752</v>
      </c>
      <c r="R905" s="2">
        <v>39455</v>
      </c>
      <c r="S905">
        <v>136.1640625</v>
      </c>
      <c r="T905" s="22">
        <f>_xll.BDH(T$3&amp;" Govt",$A$8,R905,R905)</f>
        <v>1.24352</v>
      </c>
      <c r="U905">
        <f t="shared" si="330"/>
        <v>109.49889225746269</v>
      </c>
      <c r="V905" s="2">
        <v>39552</v>
      </c>
      <c r="W905">
        <v>114.02734375</v>
      </c>
      <c r="X905" s="22">
        <f>_xll.BDH(X$3&amp;" Govt",$A$8,V905,V905)</f>
        <v>1.1155999999999999</v>
      </c>
      <c r="Y905">
        <f t="shared" si="331"/>
        <v>102.21167421118682</v>
      </c>
      <c r="Z905" s="2">
        <v>39455</v>
      </c>
      <c r="AA905">
        <v>132.54296875</v>
      </c>
      <c r="AB905" s="22">
        <f>_xll.BDH(AB$3&amp;" Govt",$A$8,Z905,Z905)</f>
        <v>1.20208</v>
      </c>
      <c r="AC905">
        <f t="shared" si="332"/>
        <v>110.26135427758551</v>
      </c>
      <c r="AD905" s="2">
        <v>40092</v>
      </c>
      <c r="AE905">
        <v>113.16796875</v>
      </c>
      <c r="AF905" s="22">
        <f>_xll.BDH(AF$3&amp;" Govt",$A$8,AD905,AD905)</f>
        <v>1.0853600000000001</v>
      </c>
      <c r="AG905">
        <f t="shared" si="333"/>
        <v>104.26767961782265</v>
      </c>
      <c r="AH905" s="2">
        <v>39455</v>
      </c>
      <c r="AI905">
        <v>131.9609375</v>
      </c>
      <c r="AJ905" s="22">
        <f>_xll.BDH(AJ$3&amp;" Govt",$A$8,AH905,AH905)</f>
        <v>1.17825</v>
      </c>
      <c r="AK905">
        <f t="shared" si="334"/>
        <v>111.9974008062805</v>
      </c>
      <c r="AN905" s="22"/>
      <c r="AP905" s="2">
        <v>39455</v>
      </c>
      <c r="AQ905">
        <v>129.41796875</v>
      </c>
      <c r="AR905" s="22">
        <f>_xll.BDH(AR$3&amp;" Govt",$A$8,AP905,AP905)</f>
        <v>1.16361</v>
      </c>
      <c r="AS905">
        <f t="shared" si="335"/>
        <v>111.22108674727787</v>
      </c>
      <c r="AV905" s="22"/>
      <c r="AX905" s="2">
        <v>39455</v>
      </c>
      <c r="AY905">
        <v>120.1640625</v>
      </c>
      <c r="AZ905" s="22">
        <f>_xll.BDH(AZ$3&amp;" Govt",$A$8,AX905,AX905)</f>
        <v>1.1391199999999999</v>
      </c>
      <c r="BA905">
        <f t="shared" si="336"/>
        <v>105.48850208933213</v>
      </c>
      <c r="BB905" s="2">
        <v>39455</v>
      </c>
      <c r="BC905">
        <v>119.90234375</v>
      </c>
      <c r="BD905" s="22">
        <f>_xll.BDH(BD$3&amp;" Govt",$A$8,BB905,BB905)</f>
        <v>1.13228</v>
      </c>
      <c r="BE905">
        <f t="shared" si="337"/>
        <v>105.89460535379942</v>
      </c>
      <c r="BH905" s="22"/>
      <c r="BJ905" s="2">
        <v>39455</v>
      </c>
      <c r="BK905">
        <v>117.5859375</v>
      </c>
      <c r="BL905" s="22">
        <f>_xll.BDH(BL$3&amp;" Govt",$A$8,BJ905,BJ905)</f>
        <v>1.10992</v>
      </c>
      <c r="BM905">
        <f t="shared" si="338"/>
        <v>105.94091240810148</v>
      </c>
      <c r="BN905" s="2">
        <v>39630</v>
      </c>
      <c r="BO905">
        <v>117.12890625</v>
      </c>
      <c r="BP905" s="22">
        <f>_xll.BDH(BP$3&amp;" Govt",$A$8,BN905,BN905)</f>
        <v>1.1250499999999999</v>
      </c>
      <c r="BQ905">
        <f t="shared" si="339"/>
        <v>104.10995622416783</v>
      </c>
      <c r="BR905" s="2">
        <v>39811</v>
      </c>
      <c r="BS905">
        <v>106.8671875</v>
      </c>
      <c r="BT905" s="22">
        <f>_xll.BDH(BT$3&amp;" Govt",$A$8,BR905,BR905)</f>
        <v>1.11453</v>
      </c>
      <c r="BU905">
        <f t="shared" si="340"/>
        <v>95.885429284092851</v>
      </c>
      <c r="BV905" s="2">
        <v>39989</v>
      </c>
      <c r="BW905">
        <v>109.62890625</v>
      </c>
      <c r="BX905" s="22">
        <f>_xll.BDH(BX$3&amp;" Govt",$A$8,BV905,BV905)</f>
        <v>1.0738399999999999</v>
      </c>
      <c r="BY905">
        <f t="shared" si="341"/>
        <v>102.09054072301275</v>
      </c>
      <c r="CB905" s="22"/>
      <c r="CF905" s="22"/>
      <c r="CJ905" s="22"/>
      <c r="CN905" s="22"/>
      <c r="CR905" s="22"/>
      <c r="CV905" s="22"/>
      <c r="CZ905" s="22"/>
      <c r="DB905" s="2">
        <v>39458</v>
      </c>
      <c r="DC905">
        <v>120.41796875</v>
      </c>
      <c r="DD905" s="22">
        <f>_xll.BDH(DD$3&amp;" Govt",$A$8,DB905,DB905)</f>
        <v>1.11056</v>
      </c>
      <c r="DE905">
        <f t="shared" si="342"/>
        <v>108.42995313175335</v>
      </c>
      <c r="DF905" s="2">
        <v>40001</v>
      </c>
      <c r="DG905">
        <v>104.89453125</v>
      </c>
      <c r="DH905" s="22">
        <f>_xll.BDH(DH$3&amp;" Govt",$A$8,DF905,DF905)</f>
        <v>1.07498</v>
      </c>
      <c r="DI905">
        <f t="shared" si="343"/>
        <v>97.578123546484576</v>
      </c>
      <c r="DL905" s="22"/>
      <c r="DP905" s="22"/>
    </row>
    <row r="906" spans="4:120" x14ac:dyDescent="0.25">
      <c r="D906" s="2"/>
      <c r="H906" s="22"/>
      <c r="I906" s="14"/>
      <c r="J906" s="2">
        <v>39456</v>
      </c>
      <c r="K906">
        <v>131.95703125</v>
      </c>
      <c r="L906" s="22">
        <f>_xll.BDH(L$3&amp;" Govt",$A$8,J906,J906)</f>
        <v>1.2952600000000001</v>
      </c>
      <c r="M906">
        <f t="shared" si="328"/>
        <v>101.87686738569862</v>
      </c>
      <c r="N906" s="2">
        <v>39456</v>
      </c>
      <c r="O906">
        <v>134.171875</v>
      </c>
      <c r="P906" s="22">
        <f>_xll.BDH(P$3&amp;" Govt",$A$8,N906,N906)</f>
        <v>1.2759499999999999</v>
      </c>
      <c r="Q906">
        <f t="shared" si="329"/>
        <v>105.15449273090638</v>
      </c>
      <c r="R906" s="2">
        <v>39456</v>
      </c>
      <c r="S906">
        <v>135.97265625</v>
      </c>
      <c r="T906" s="22">
        <f>_xll.BDH(T$3&amp;" Govt",$A$8,R906,R906)</f>
        <v>1.24376</v>
      </c>
      <c r="U906">
        <f t="shared" si="330"/>
        <v>109.32386975783109</v>
      </c>
      <c r="V906" s="2">
        <v>39553</v>
      </c>
      <c r="W906">
        <v>113.97265625</v>
      </c>
      <c r="X906" s="22">
        <f>_xll.BDH(X$3&amp;" Govt",$A$8,V906,V906)</f>
        <v>1.11571</v>
      </c>
      <c r="Y906">
        <f t="shared" si="331"/>
        <v>102.1525810918608</v>
      </c>
      <c r="Z906" s="2">
        <v>39456</v>
      </c>
      <c r="AA906">
        <v>132.27734375</v>
      </c>
      <c r="AB906" s="22">
        <f>_xll.BDH(AB$3&amp;" Govt",$A$8,Z906,Z906)</f>
        <v>1.20231</v>
      </c>
      <c r="AC906">
        <f t="shared" si="332"/>
        <v>110.01933257645699</v>
      </c>
      <c r="AD906" s="2">
        <v>40093</v>
      </c>
      <c r="AE906">
        <v>113.1640625</v>
      </c>
      <c r="AF906" s="22">
        <f>_xll.BDH(AF$3&amp;" Govt",$A$8,AD906,AD906)</f>
        <v>1.08544</v>
      </c>
      <c r="AG906">
        <f t="shared" si="333"/>
        <v>104.25639602373232</v>
      </c>
      <c r="AH906" s="2">
        <v>39456</v>
      </c>
      <c r="AI906">
        <v>131.59375</v>
      </c>
      <c r="AJ906" s="22">
        <f>_xll.BDH(AJ$3&amp;" Govt",$A$8,AH906,AH906)</f>
        <v>1.17848</v>
      </c>
      <c r="AK906">
        <f t="shared" si="334"/>
        <v>111.66396544701649</v>
      </c>
      <c r="AN906" s="22"/>
      <c r="AP906" s="2">
        <v>39456</v>
      </c>
      <c r="AQ906">
        <v>128.98046875</v>
      </c>
      <c r="AR906" s="22">
        <f>_xll.BDH(AR$3&amp;" Govt",$A$8,AP906,AP906)</f>
        <v>1.1638299999999999</v>
      </c>
      <c r="AS906">
        <f t="shared" si="335"/>
        <v>110.82414850106976</v>
      </c>
      <c r="AV906" s="22"/>
      <c r="AX906" s="2">
        <v>39456</v>
      </c>
      <c r="AY906">
        <v>119.83984375</v>
      </c>
      <c r="AZ906" s="22">
        <f>_xll.BDH(AZ$3&amp;" Govt",$A$8,AX906,AX906)</f>
        <v>1.13934</v>
      </c>
      <c r="BA906">
        <f t="shared" si="336"/>
        <v>105.18356570470623</v>
      </c>
      <c r="BB906" s="2">
        <v>39456</v>
      </c>
      <c r="BC906">
        <v>119.55859375</v>
      </c>
      <c r="BD906" s="22">
        <f>_xll.BDH(BD$3&amp;" Govt",$A$8,BB906,BB906)</f>
        <v>1.1325000000000001</v>
      </c>
      <c r="BE906">
        <f t="shared" si="337"/>
        <v>105.57050220750551</v>
      </c>
      <c r="BH906" s="22"/>
      <c r="BJ906" s="2">
        <v>39456</v>
      </c>
      <c r="BK906">
        <v>117.1640625</v>
      </c>
      <c r="BL906" s="22">
        <f>_xll.BDH(BL$3&amp;" Govt",$A$8,BJ906,BJ906)</f>
        <v>1.1101300000000001</v>
      </c>
      <c r="BM906">
        <f t="shared" si="338"/>
        <v>105.54084881950762</v>
      </c>
      <c r="BN906" s="2">
        <v>39631</v>
      </c>
      <c r="BO906">
        <v>117.8515625</v>
      </c>
      <c r="BP906" s="22">
        <f>_xll.BDH(BP$3&amp;" Govt",$A$8,BN906,BN906)</f>
        <v>1.1253599999999999</v>
      </c>
      <c r="BQ906">
        <f t="shared" si="339"/>
        <v>104.72343294590176</v>
      </c>
      <c r="BR906" s="2">
        <v>39812</v>
      </c>
      <c r="BS906">
        <v>107.03125</v>
      </c>
      <c r="BT906" s="22">
        <f>_xll.BDH(BT$3&amp;" Govt",$A$8,BR906,BR906)</f>
        <v>1.11416</v>
      </c>
      <c r="BU906">
        <f t="shared" si="340"/>
        <v>96.064523946291374</v>
      </c>
      <c r="BV906" s="2">
        <v>39990</v>
      </c>
      <c r="BW906">
        <v>109.23828125</v>
      </c>
      <c r="BX906" s="22">
        <f>_xll.BDH(BX$3&amp;" Govt",$A$8,BV906,BV906)</f>
        <v>1.0739300000000001</v>
      </c>
      <c r="BY906">
        <f t="shared" si="341"/>
        <v>101.71825095676627</v>
      </c>
      <c r="CB906" s="22"/>
      <c r="CF906" s="22"/>
      <c r="CJ906" s="22"/>
      <c r="CN906" s="22"/>
      <c r="CR906" s="22"/>
      <c r="CV906" s="22"/>
      <c r="CZ906" s="22"/>
      <c r="DB906" s="2">
        <v>39461</v>
      </c>
      <c r="DC906">
        <v>119.9609375</v>
      </c>
      <c r="DD906" s="22">
        <f>_xll.BDH(DD$3&amp;" Govt",$A$8,DB906,DB906)</f>
        <v>1.1111899999999999</v>
      </c>
      <c r="DE906">
        <f t="shared" si="342"/>
        <v>107.9571787903059</v>
      </c>
      <c r="DF906" s="2">
        <v>40002</v>
      </c>
      <c r="DG906">
        <v>105.31640625</v>
      </c>
      <c r="DH906" s="22">
        <f>_xll.BDH(DH$3&amp;" Govt",$A$8,DF906,DF906)</f>
        <v>1.07508</v>
      </c>
      <c r="DI906">
        <f t="shared" si="343"/>
        <v>97.961459844848747</v>
      </c>
      <c r="DL906" s="22"/>
      <c r="DP906" s="22"/>
    </row>
    <row r="907" spans="4:120" x14ac:dyDescent="0.25">
      <c r="D907" s="2"/>
      <c r="H907" s="22"/>
      <c r="I907" s="14"/>
      <c r="J907" s="2">
        <v>39457</v>
      </c>
      <c r="K907">
        <v>131.953125</v>
      </c>
      <c r="L907" s="22">
        <f>_xll.BDH(L$3&amp;" Govt",$A$8,J907,J907)</f>
        <v>1.2955099999999999</v>
      </c>
      <c r="M907">
        <f t="shared" si="328"/>
        <v>101.85419255737123</v>
      </c>
      <c r="N907" s="2">
        <v>39457</v>
      </c>
      <c r="O907">
        <v>134.171875</v>
      </c>
      <c r="P907" s="22">
        <f>_xll.BDH(P$3&amp;" Govt",$A$8,N907,N907)</f>
        <v>1.2762</v>
      </c>
      <c r="Q907">
        <f t="shared" si="329"/>
        <v>105.13389359034635</v>
      </c>
      <c r="R907" s="2">
        <v>39457</v>
      </c>
      <c r="S907">
        <v>135.93359375</v>
      </c>
      <c r="T907" s="22">
        <f>_xll.BDH(T$3&amp;" Govt",$A$8,R907,R907)</f>
        <v>1.244</v>
      </c>
      <c r="U907">
        <f t="shared" si="330"/>
        <v>109.27137761254019</v>
      </c>
      <c r="V907" s="2">
        <v>39554</v>
      </c>
      <c r="W907">
        <v>113.796875</v>
      </c>
      <c r="X907" s="22">
        <f>_xll.BDH(X$3&amp;" Govt",$A$8,V907,V907)</f>
        <v>1.11582</v>
      </c>
      <c r="Y907">
        <f t="shared" si="331"/>
        <v>101.98497517520747</v>
      </c>
      <c r="Z907" s="2">
        <v>39457</v>
      </c>
      <c r="AA907">
        <v>132.1640625</v>
      </c>
      <c r="AB907" s="22">
        <f>_xll.BDH(AB$3&amp;" Govt",$A$8,Z907,Z907)</f>
        <v>1.2025399999999999</v>
      </c>
      <c r="AC907">
        <f t="shared" si="332"/>
        <v>109.90408842949091</v>
      </c>
      <c r="AD907" s="2">
        <v>40094</v>
      </c>
      <c r="AE907">
        <v>113.25</v>
      </c>
      <c r="AF907" s="22">
        <f>_xll.BDH(AF$3&amp;" Govt",$A$8,AD907,AD907)</f>
        <v>1.08551</v>
      </c>
      <c r="AG907">
        <f t="shared" si="333"/>
        <v>104.32884082136508</v>
      </c>
      <c r="AH907" s="2">
        <v>39457</v>
      </c>
      <c r="AI907">
        <v>131.390625</v>
      </c>
      <c r="AJ907" s="22">
        <f>_xll.BDH(AJ$3&amp;" Govt",$A$8,AH907,AH907)</f>
        <v>1.1787099999999999</v>
      </c>
      <c r="AK907">
        <f t="shared" si="334"/>
        <v>111.46984839358282</v>
      </c>
      <c r="AN907" s="22"/>
      <c r="AP907" s="2">
        <v>39457</v>
      </c>
      <c r="AQ907">
        <v>128.7578125</v>
      </c>
      <c r="AR907" s="22">
        <f>_xll.BDH(AR$3&amp;" Govt",$A$8,AP907,AP907)</f>
        <v>1.16405</v>
      </c>
      <c r="AS907">
        <f t="shared" si="335"/>
        <v>110.61192603410507</v>
      </c>
      <c r="AV907" s="22"/>
      <c r="AX907" s="2">
        <v>39457</v>
      </c>
      <c r="AY907">
        <v>119.58203125</v>
      </c>
      <c r="AZ907" s="22">
        <f>_xll.BDH(AZ$3&amp;" Govt",$A$8,AX907,AX907)</f>
        <v>1.1395599999999999</v>
      </c>
      <c r="BA907">
        <f t="shared" si="336"/>
        <v>104.93702064832041</v>
      </c>
      <c r="BB907" s="2">
        <v>39457</v>
      </c>
      <c r="BC907">
        <v>119.3046875</v>
      </c>
      <c r="BD907" s="22">
        <f>_xll.BDH(BD$3&amp;" Govt",$A$8,BB907,BB907)</f>
        <v>1.1327099999999999</v>
      </c>
      <c r="BE907">
        <f t="shared" si="337"/>
        <v>105.32677163616461</v>
      </c>
      <c r="BH907" s="22"/>
      <c r="BJ907" s="2">
        <v>39457</v>
      </c>
      <c r="BK907">
        <v>116.87890625</v>
      </c>
      <c r="BL907" s="22">
        <f>_xll.BDH(BL$3&amp;" Govt",$A$8,BJ907,BJ907)</f>
        <v>1.1103399999999999</v>
      </c>
      <c r="BM907">
        <f t="shared" si="338"/>
        <v>105.26406888880885</v>
      </c>
      <c r="BN907" s="2">
        <v>39632</v>
      </c>
      <c r="BO907">
        <v>118.17578125</v>
      </c>
      <c r="BP907" s="22">
        <f>_xll.BDH(BP$3&amp;" Govt",$A$8,BN907,BN907)</f>
        <v>1.1256599999999999</v>
      </c>
      <c r="BQ907">
        <f t="shared" si="339"/>
        <v>104.98354854041186</v>
      </c>
      <c r="BR907" s="2">
        <v>39813</v>
      </c>
      <c r="BS907">
        <v>105.96875</v>
      </c>
      <c r="BT907" s="22">
        <f>_xll.BDH(BT$3&amp;" Govt",$A$8,BR907,BR907)</f>
        <v>1.1137999999999999</v>
      </c>
      <c r="BU907">
        <f t="shared" si="340"/>
        <v>95.141632249955123</v>
      </c>
      <c r="BV907" s="2">
        <v>39993</v>
      </c>
      <c r="BW907">
        <v>109.5234375</v>
      </c>
      <c r="BX907" s="22">
        <f>_xll.BDH(BX$3&amp;" Govt",$A$8,BV907,BV907)</f>
        <v>1.0742</v>
      </c>
      <c r="BY907">
        <f t="shared" si="341"/>
        <v>101.95814326940979</v>
      </c>
      <c r="CB907" s="22"/>
      <c r="CF907" s="22"/>
      <c r="CJ907" s="22"/>
      <c r="CN907" s="22"/>
      <c r="CR907" s="22"/>
      <c r="CV907" s="22"/>
      <c r="CZ907" s="22"/>
      <c r="DB907" s="2">
        <v>39462</v>
      </c>
      <c r="DC907">
        <v>121.15625</v>
      </c>
      <c r="DD907" s="22">
        <f>_xll.BDH(DD$3&amp;" Govt",$A$8,DB907,DB907)</f>
        <v>1.11141</v>
      </c>
      <c r="DE907">
        <f t="shared" si="342"/>
        <v>109.01130096004175</v>
      </c>
      <c r="DF907" s="2">
        <v>40003</v>
      </c>
      <c r="DG907">
        <v>103.56640625</v>
      </c>
      <c r="DH907" s="22">
        <f>_xll.BDH(DH$3&amp;" Govt",$A$8,DF907,DF907)</f>
        <v>1.07518</v>
      </c>
      <c r="DI907">
        <f t="shared" si="343"/>
        <v>96.324714233895719</v>
      </c>
      <c r="DL907" s="22"/>
      <c r="DP907" s="22"/>
    </row>
    <row r="908" spans="4:120" x14ac:dyDescent="0.25">
      <c r="D908" s="2"/>
      <c r="H908" s="22"/>
      <c r="I908" s="14"/>
      <c r="J908" s="2">
        <v>39458</v>
      </c>
      <c r="K908">
        <v>132.0078125</v>
      </c>
      <c r="L908" s="22">
        <f>_xll.BDH(L$3&amp;" Govt",$A$8,J908,J908)</f>
        <v>1.29576</v>
      </c>
      <c r="M908">
        <f t="shared" si="328"/>
        <v>101.8767460795209</v>
      </c>
      <c r="N908" s="2">
        <v>39458</v>
      </c>
      <c r="O908">
        <v>134.44921875</v>
      </c>
      <c r="P908" s="22">
        <f>_xll.BDH(P$3&amp;" Govt",$A$8,N908,N908)</f>
        <v>1.27644</v>
      </c>
      <c r="Q908">
        <f t="shared" si="329"/>
        <v>105.33140511892451</v>
      </c>
      <c r="R908" s="2">
        <v>39458</v>
      </c>
      <c r="S908">
        <v>136.34765625</v>
      </c>
      <c r="T908" s="22">
        <f>_xll.BDH(T$3&amp;" Govt",$A$8,R908,R908)</f>
        <v>1.2442299999999999</v>
      </c>
      <c r="U908">
        <f t="shared" si="330"/>
        <v>109.5839645805036</v>
      </c>
      <c r="V908" s="2">
        <v>39555</v>
      </c>
      <c r="W908">
        <v>113.58203125</v>
      </c>
      <c r="X908" s="22">
        <f>_xll.BDH(X$3&amp;" Govt",$A$8,V908,V908)</f>
        <v>1.1159300000000001</v>
      </c>
      <c r="Y908">
        <f t="shared" si="331"/>
        <v>101.7823978654575</v>
      </c>
      <c r="Z908" s="2">
        <v>39458</v>
      </c>
      <c r="AA908">
        <v>132.70703125</v>
      </c>
      <c r="AB908" s="22">
        <f>_xll.BDH(AB$3&amp;" Govt",$A$8,Z908,Z908)</f>
        <v>1.2027700000000001</v>
      </c>
      <c r="AC908">
        <f t="shared" si="332"/>
        <v>110.33450389517529</v>
      </c>
      <c r="AD908" s="2">
        <v>40095</v>
      </c>
      <c r="AE908">
        <v>113.2109375</v>
      </c>
      <c r="AF908" s="22">
        <f>_xll.BDH(AF$3&amp;" Govt",$A$8,AD908,AD908)</f>
        <v>1.0855900000000001</v>
      </c>
      <c r="AG908">
        <f t="shared" si="333"/>
        <v>104.28516981549203</v>
      </c>
      <c r="AH908" s="2">
        <v>39458</v>
      </c>
      <c r="AI908">
        <v>132.10546875</v>
      </c>
      <c r="AJ908" s="22">
        <f>_xll.BDH(AJ$3&amp;" Govt",$A$8,AH908,AH908)</f>
        <v>1.17893</v>
      </c>
      <c r="AK908">
        <f t="shared" si="334"/>
        <v>112.05539663084322</v>
      </c>
      <c r="AN908" s="22"/>
      <c r="AP908" s="2">
        <v>39458</v>
      </c>
      <c r="AQ908">
        <v>129.48046875</v>
      </c>
      <c r="AR908" s="22">
        <f>_xll.BDH(AR$3&amp;" Govt",$A$8,AP908,AP908)</f>
        <v>1.1642699999999999</v>
      </c>
      <c r="AS908">
        <f t="shared" si="335"/>
        <v>111.21171957535624</v>
      </c>
      <c r="AV908" s="22"/>
      <c r="AX908" s="2">
        <v>39458</v>
      </c>
      <c r="AY908">
        <v>120.41796875</v>
      </c>
      <c r="AZ908" s="22">
        <f>_xll.BDH(AZ$3&amp;" Govt",$A$8,AX908,AX908)</f>
        <v>1.13978</v>
      </c>
      <c r="BA908">
        <f t="shared" si="336"/>
        <v>105.6501857814666</v>
      </c>
      <c r="BB908" s="2">
        <v>39458</v>
      </c>
      <c r="BC908">
        <v>120.1875</v>
      </c>
      <c r="BD908" s="22">
        <f>_xll.BDH(BD$3&amp;" Govt",$A$8,BB908,BB908)</f>
        <v>1.13293</v>
      </c>
      <c r="BE908">
        <f t="shared" si="337"/>
        <v>106.08554809211513</v>
      </c>
      <c r="BH908" s="22"/>
      <c r="BJ908" s="2">
        <v>39458</v>
      </c>
      <c r="BK908">
        <v>117.74609375</v>
      </c>
      <c r="BL908" s="22">
        <f>_xll.BDH(BL$3&amp;" Govt",$A$8,BJ908,BJ908)</f>
        <v>1.11056</v>
      </c>
      <c r="BM908">
        <f t="shared" si="338"/>
        <v>106.02407231486818</v>
      </c>
      <c r="BN908" s="2">
        <v>39633</v>
      </c>
      <c r="BO908">
        <v>118.17578125</v>
      </c>
      <c r="BP908" s="22">
        <f>_xll.BDH(BP$3&amp;" Govt",$A$8,BN908,BN908)</f>
        <v>1.1259699999999999</v>
      </c>
      <c r="BQ908">
        <f t="shared" si="339"/>
        <v>104.95464466193594</v>
      </c>
      <c r="BR908" s="2">
        <v>39814</v>
      </c>
      <c r="BS908">
        <v>106.19140625</v>
      </c>
      <c r="BT908" s="22">
        <f>_xll.BDH(BT$3&amp;" Govt",$A$8,BR908,BR908)</f>
        <v>1.1134299999999999</v>
      </c>
      <c r="BU908">
        <f t="shared" si="340"/>
        <v>95.373221711288551</v>
      </c>
      <c r="BV908" s="2">
        <v>39994</v>
      </c>
      <c r="BW908">
        <v>110.0390625</v>
      </c>
      <c r="BX908" s="22">
        <f>_xll.BDH(BX$3&amp;" Govt",$A$8,BV908,BV908)</f>
        <v>1.07429</v>
      </c>
      <c r="BY908">
        <f t="shared" si="341"/>
        <v>102.42956976235467</v>
      </c>
      <c r="CB908" s="22"/>
      <c r="CF908" s="22"/>
      <c r="CJ908" s="22"/>
      <c r="CN908" s="22"/>
      <c r="CR908" s="22"/>
      <c r="CV908" s="22"/>
      <c r="CZ908" s="22"/>
      <c r="DB908" s="2">
        <v>39463</v>
      </c>
      <c r="DC908">
        <v>119.640625</v>
      </c>
      <c r="DD908" s="22">
        <f>_xll.BDH(DD$3&amp;" Govt",$A$8,DB908,DB908)</f>
        <v>1.1116200000000001</v>
      </c>
      <c r="DE908">
        <f t="shared" si="342"/>
        <v>107.6272692107015</v>
      </c>
      <c r="DF908" s="2">
        <v>40004</v>
      </c>
      <c r="DG908">
        <v>104.15234375</v>
      </c>
      <c r="DH908" s="22">
        <f>_xll.BDH(DH$3&amp;" Govt",$A$8,DF908,DF908)</f>
        <v>1.07528</v>
      </c>
      <c r="DI908">
        <f t="shared" si="343"/>
        <v>96.860672336507704</v>
      </c>
      <c r="DL908" s="22"/>
      <c r="DP908" s="22"/>
    </row>
    <row r="909" spans="4:120" x14ac:dyDescent="0.25">
      <c r="D909" s="2"/>
      <c r="H909" s="22"/>
      <c r="I909" s="14"/>
      <c r="J909" s="2">
        <v>39461</v>
      </c>
      <c r="K909">
        <v>131.98828125</v>
      </c>
      <c r="L909" s="22">
        <f>_xll.BDH(L$3&amp;" Govt",$A$8,J909,J909)</f>
        <v>1.2965</v>
      </c>
      <c r="M909">
        <f t="shared" si="328"/>
        <v>101.80353355187042</v>
      </c>
      <c r="N909" s="2">
        <v>39461</v>
      </c>
      <c r="O909">
        <v>132.09375</v>
      </c>
      <c r="P909" s="22">
        <f>_xll.BDH(P$3&amp;" Govt",$A$8,N909,N909)</f>
        <v>1.2771699999999999</v>
      </c>
      <c r="Q909">
        <f t="shared" si="329"/>
        <v>103.42691262713657</v>
      </c>
      <c r="R909" s="2">
        <v>39461</v>
      </c>
      <c r="S909">
        <v>133.859375</v>
      </c>
      <c r="T909" s="22">
        <f>_xll.BDH(T$3&amp;" Govt",$A$8,R909,R909)</f>
        <v>1.24495</v>
      </c>
      <c r="U909">
        <f t="shared" si="330"/>
        <v>107.52188842925419</v>
      </c>
      <c r="V909" s="2">
        <v>39556</v>
      </c>
      <c r="W909">
        <v>113.5546875</v>
      </c>
      <c r="X909" s="22">
        <f>_xll.BDH(X$3&amp;" Govt",$A$8,V909,V909)</f>
        <v>1.1160300000000001</v>
      </c>
      <c r="Y909">
        <f t="shared" si="331"/>
        <v>101.74877691459906</v>
      </c>
      <c r="Z909" s="2">
        <v>39461</v>
      </c>
      <c r="AA909">
        <v>130.6953125</v>
      </c>
      <c r="AB909" s="22">
        <f>_xll.BDH(AB$3&amp;" Govt",$A$8,Z909,Z909)</f>
        <v>1.20346</v>
      </c>
      <c r="AC909">
        <f t="shared" si="332"/>
        <v>108.59963147923487</v>
      </c>
      <c r="AD909" s="2">
        <v>40098</v>
      </c>
      <c r="AE909">
        <v>113.2109375</v>
      </c>
      <c r="AF909" s="22">
        <f>_xll.BDH(AF$3&amp;" Govt",$A$8,AD909,AD909)</f>
        <v>1.0858300000000001</v>
      </c>
      <c r="AG909">
        <f t="shared" si="333"/>
        <v>104.26211976092021</v>
      </c>
      <c r="AH909" s="2">
        <v>39461</v>
      </c>
      <c r="AI909">
        <v>130.20703125</v>
      </c>
      <c r="AJ909" s="22">
        <f>_xll.BDH(AJ$3&amp;" Govt",$A$8,AH909,AH909)</f>
        <v>1.17961</v>
      </c>
      <c r="AK909">
        <f t="shared" si="334"/>
        <v>110.38142373326777</v>
      </c>
      <c r="AN909" s="22"/>
      <c r="AP909" s="2">
        <v>39461</v>
      </c>
      <c r="AQ909">
        <v>127.83984375</v>
      </c>
      <c r="AR909" s="22">
        <f>_xll.BDH(AR$3&amp;" Govt",$A$8,AP909,AP909)</f>
        <v>1.1649400000000001</v>
      </c>
      <c r="AS909">
        <f t="shared" si="335"/>
        <v>109.73942327501845</v>
      </c>
      <c r="AV909" s="22"/>
      <c r="AX909" s="2">
        <v>39461</v>
      </c>
      <c r="AY909">
        <v>119.53515625</v>
      </c>
      <c r="AZ909" s="22">
        <f>_xll.BDH(AZ$3&amp;" Govt",$A$8,AX909,AX909)</f>
        <v>1.1404300000000001</v>
      </c>
      <c r="BA909">
        <f t="shared" si="336"/>
        <v>104.81586441079241</v>
      </c>
      <c r="BB909" s="2">
        <v>39461</v>
      </c>
      <c r="BC909">
        <v>119.31640625</v>
      </c>
      <c r="BD909" s="22">
        <f>_xll.BDH(BD$3&amp;" Govt",$A$8,BB909,BB909)</f>
        <v>1.13358</v>
      </c>
      <c r="BE909">
        <f t="shared" si="337"/>
        <v>105.25627326699482</v>
      </c>
      <c r="BH909" s="22"/>
      <c r="BJ909" s="2">
        <v>39461</v>
      </c>
      <c r="BK909">
        <v>116.890625</v>
      </c>
      <c r="BL909" s="22">
        <f>_xll.BDH(BL$3&amp;" Govt",$A$8,BJ909,BJ909)</f>
        <v>1.1111899999999999</v>
      </c>
      <c r="BM909">
        <f t="shared" si="338"/>
        <v>105.19409371934593</v>
      </c>
      <c r="BN909" s="2">
        <v>39636</v>
      </c>
      <c r="BO909">
        <v>118.3359375</v>
      </c>
      <c r="BP909" s="22">
        <f>_xll.BDH(BP$3&amp;" Govt",$A$8,BN909,BN909)</f>
        <v>1.1268799999999999</v>
      </c>
      <c r="BQ909">
        <f t="shared" si="339"/>
        <v>105.01201325784469</v>
      </c>
      <c r="BR909" s="2">
        <v>39815</v>
      </c>
      <c r="BS909">
        <v>105.59765625</v>
      </c>
      <c r="BT909" s="22">
        <f>_xll.BDH(BT$3&amp;" Govt",$A$8,BR909,BR909)</f>
        <v>1.1127400000000001</v>
      </c>
      <c r="BU909">
        <f t="shared" si="340"/>
        <v>94.89876902960259</v>
      </c>
      <c r="BV909" s="2">
        <v>39995</v>
      </c>
      <c r="BW909">
        <v>109.98828125</v>
      </c>
      <c r="BX909" s="22">
        <f>_xll.BDH(BX$3&amp;" Govt",$A$8,BV909,BV909)</f>
        <v>1.0743800000000001</v>
      </c>
      <c r="BY909">
        <f t="shared" si="341"/>
        <v>102.37372368249594</v>
      </c>
      <c r="CB909" s="22"/>
      <c r="CF909" s="22"/>
      <c r="CJ909" s="22"/>
      <c r="CN909" s="22"/>
      <c r="CR909" s="22"/>
      <c r="CV909" s="22"/>
      <c r="CZ909" s="22"/>
      <c r="DB909" s="2">
        <v>39464</v>
      </c>
      <c r="DC909">
        <v>121.18359375</v>
      </c>
      <c r="DD909" s="22">
        <f>_xll.BDH(DD$3&amp;" Govt",$A$8,DB909,DB909)</f>
        <v>1.1118300000000001</v>
      </c>
      <c r="DE909">
        <f t="shared" si="342"/>
        <v>108.99471479452794</v>
      </c>
      <c r="DF909" s="2">
        <v>40007</v>
      </c>
      <c r="DG909">
        <v>103.2421875</v>
      </c>
      <c r="DH909" s="22">
        <f>_xll.BDH(DH$3&amp;" Govt",$A$8,DF909,DF909)</f>
        <v>1.07558</v>
      </c>
      <c r="DI909">
        <f t="shared" si="343"/>
        <v>95.987455605347819</v>
      </c>
      <c r="DL909" s="22"/>
      <c r="DP909" s="22"/>
    </row>
    <row r="910" spans="4:120" x14ac:dyDescent="0.25">
      <c r="D910" s="2"/>
      <c r="H910" s="22"/>
      <c r="I910" s="14"/>
      <c r="J910" s="2">
        <v>39462</v>
      </c>
      <c r="K910">
        <v>129.67578125</v>
      </c>
      <c r="L910" s="22">
        <f>_xll.BDH(L$3&amp;" Govt",$A$8,J910,J910)</f>
        <v>1.2967500000000001</v>
      </c>
      <c r="M910">
        <f t="shared" si="328"/>
        <v>100.00060246770772</v>
      </c>
      <c r="N910" s="2">
        <v>39462</v>
      </c>
      <c r="O910">
        <v>132.1328125</v>
      </c>
      <c r="P910" s="22">
        <f>_xll.BDH(P$3&amp;" Govt",$A$8,N910,N910)</f>
        <v>1.27742</v>
      </c>
      <c r="Q910">
        <f t="shared" si="329"/>
        <v>103.43725047361087</v>
      </c>
      <c r="R910" s="2">
        <v>39462</v>
      </c>
      <c r="S910">
        <v>133.9375</v>
      </c>
      <c r="T910" s="22">
        <f>_xll.BDH(T$3&amp;" Govt",$A$8,R910,R910)</f>
        <v>1.24519</v>
      </c>
      <c r="U910">
        <f t="shared" si="330"/>
        <v>107.56390590994145</v>
      </c>
      <c r="V910" s="2">
        <v>39559</v>
      </c>
      <c r="W910">
        <v>113.515625</v>
      </c>
      <c r="X910" s="22">
        <f>_xll.BDH(X$3&amp;" Govt",$A$8,V910,V910)</f>
        <v>1.11636</v>
      </c>
      <c r="Y910">
        <f t="shared" si="331"/>
        <v>101.6837086602888</v>
      </c>
      <c r="Z910" s="2">
        <v>39462</v>
      </c>
      <c r="AA910">
        <v>130.8984375</v>
      </c>
      <c r="AB910" s="22">
        <f>_xll.BDH(AB$3&amp;" Govt",$A$8,Z910,Z910)</f>
        <v>1.2036899999999999</v>
      </c>
      <c r="AC910">
        <f t="shared" si="332"/>
        <v>108.74763228073674</v>
      </c>
      <c r="AD910" s="2">
        <v>40099</v>
      </c>
      <c r="AE910">
        <v>113.39453125</v>
      </c>
      <c r="AF910" s="22">
        <f>_xll.BDH(AF$3&amp;" Govt",$A$8,AD910,AD910)</f>
        <v>1.0859099999999999</v>
      </c>
      <c r="AG910">
        <f t="shared" si="333"/>
        <v>104.42350770321666</v>
      </c>
      <c r="AH910" s="2">
        <v>39462</v>
      </c>
      <c r="AI910">
        <v>130.51953125</v>
      </c>
      <c r="AJ910" s="22">
        <f>_xll.BDH(AJ$3&amp;" Govt",$A$8,AH910,AH910)</f>
        <v>1.1798299999999999</v>
      </c>
      <c r="AK910">
        <f t="shared" si="334"/>
        <v>110.62570984802896</v>
      </c>
      <c r="AN910" s="22"/>
      <c r="AP910" s="2">
        <v>39462</v>
      </c>
      <c r="AQ910">
        <v>128.18359375</v>
      </c>
      <c r="AR910" s="22">
        <f>_xll.BDH(AR$3&amp;" Govt",$A$8,AP910,AP910)</f>
        <v>1.16516</v>
      </c>
      <c r="AS910">
        <f t="shared" si="335"/>
        <v>110.01372665556661</v>
      </c>
      <c r="AV910" s="22"/>
      <c r="AX910" s="2">
        <v>39462</v>
      </c>
      <c r="AY910">
        <v>119.9765625</v>
      </c>
      <c r="AZ910" s="22">
        <f>_xll.BDH(AZ$3&amp;" Govt",$A$8,AX910,AX910)</f>
        <v>1.1406499999999999</v>
      </c>
      <c r="BA910">
        <f t="shared" si="336"/>
        <v>105.18262613422172</v>
      </c>
      <c r="BB910" s="2">
        <v>39462</v>
      </c>
      <c r="BC910">
        <v>119.78515625</v>
      </c>
      <c r="BD910" s="22">
        <f>_xll.BDH(BD$3&amp;" Govt",$A$8,BB910,BB910)</f>
        <v>1.1337999999999999</v>
      </c>
      <c r="BE910">
        <f t="shared" si="337"/>
        <v>105.64928228082555</v>
      </c>
      <c r="BH910" s="22"/>
      <c r="BJ910" s="2">
        <v>39462</v>
      </c>
      <c r="BK910">
        <v>117.40234375</v>
      </c>
      <c r="BL910" s="22">
        <f>_xll.BDH(BL$3&amp;" Govt",$A$8,BJ910,BJ910)</f>
        <v>1.11141</v>
      </c>
      <c r="BM910">
        <f t="shared" si="338"/>
        <v>105.63369391133784</v>
      </c>
      <c r="BN910" s="2">
        <v>39637</v>
      </c>
      <c r="BO910">
        <v>118.00390625</v>
      </c>
      <c r="BP910" s="22">
        <f>_xll.BDH(BP$3&amp;" Govt",$A$8,BN910,BN910)</f>
        <v>1.1271899999999999</v>
      </c>
      <c r="BQ910">
        <f t="shared" si="339"/>
        <v>104.6885673666374</v>
      </c>
      <c r="BR910" s="2">
        <v>39818</v>
      </c>
      <c r="BS910">
        <v>105.2578125</v>
      </c>
      <c r="BT910" s="22">
        <f>_xll.BDH(BT$3&amp;" Govt",$A$8,BR910,BR910)</f>
        <v>1.1106799999999999</v>
      </c>
      <c r="BU910">
        <f t="shared" si="340"/>
        <v>94.768801544999462</v>
      </c>
      <c r="BV910" s="2">
        <v>39996</v>
      </c>
      <c r="BW910">
        <v>109.8515625</v>
      </c>
      <c r="BX910" s="22">
        <f>_xll.BDH(BX$3&amp;" Govt",$A$8,BV910,BV910)</f>
        <v>1.0744800000000001</v>
      </c>
      <c r="BY910">
        <f t="shared" si="341"/>
        <v>102.23695415456778</v>
      </c>
      <c r="CB910" s="22"/>
      <c r="CF910" s="22"/>
      <c r="CJ910" s="22"/>
      <c r="CN910" s="22"/>
      <c r="CR910" s="22"/>
      <c r="CV910" s="22"/>
      <c r="CZ910" s="22"/>
      <c r="DB910" s="2">
        <v>39465</v>
      </c>
      <c r="DC910">
        <v>121.11328125</v>
      </c>
      <c r="DD910" s="22">
        <f>_xll.BDH(DD$3&amp;" Govt",$A$8,DB910,DB910)</f>
        <v>1.1120399999999999</v>
      </c>
      <c r="DE910">
        <f t="shared" si="342"/>
        <v>108.91090360958239</v>
      </c>
      <c r="DF910" s="2">
        <v>40008</v>
      </c>
      <c r="DG910">
        <v>101.98046875</v>
      </c>
      <c r="DH910" s="22">
        <f>_xll.BDH(DH$3&amp;" Govt",$A$8,DF910,DF910)</f>
        <v>1.07568</v>
      </c>
      <c r="DI910">
        <f t="shared" si="343"/>
        <v>94.805582282835047</v>
      </c>
      <c r="DL910" s="22"/>
      <c r="DP910" s="22"/>
    </row>
    <row r="911" spans="4:120" x14ac:dyDescent="0.25">
      <c r="D911" s="2"/>
      <c r="H911" s="22"/>
      <c r="I911" s="14"/>
      <c r="L911" s="22"/>
      <c r="N911" s="2">
        <v>39463</v>
      </c>
      <c r="O911">
        <v>131.9921875</v>
      </c>
      <c r="P911" s="22">
        <f>_xll.BDH(P$3&amp;" Govt",$A$8,N911,N911)</f>
        <v>1.27766</v>
      </c>
      <c r="Q911">
        <f t="shared" si="329"/>
        <v>103.3077559757682</v>
      </c>
      <c r="R911" s="2">
        <v>39463</v>
      </c>
      <c r="S911">
        <v>133.7421875</v>
      </c>
      <c r="T911" s="22">
        <f>_xll.BDH(T$3&amp;" Govt",$A$8,R911,R911)</f>
        <v>1.24542</v>
      </c>
      <c r="U911">
        <f t="shared" si="330"/>
        <v>107.38721676221677</v>
      </c>
      <c r="V911" s="2">
        <v>39560</v>
      </c>
      <c r="W911">
        <v>113.61328125</v>
      </c>
      <c r="X911" s="22">
        <f>_xll.BDH(X$3&amp;" Govt",$A$8,V911,V911)</f>
        <v>1.1164700000000001</v>
      </c>
      <c r="Y911">
        <f t="shared" si="331"/>
        <v>101.76115905487832</v>
      </c>
      <c r="Z911" s="2">
        <v>39463</v>
      </c>
      <c r="AA911">
        <v>130.55859375</v>
      </c>
      <c r="AB911" s="22">
        <f>_xll.BDH(AB$3&amp;" Govt",$A$8,Z911,Z911)</f>
        <v>1.2039200000000001</v>
      </c>
      <c r="AC911">
        <f t="shared" si="332"/>
        <v>108.44457584390989</v>
      </c>
      <c r="AD911" s="2">
        <v>40100</v>
      </c>
      <c r="AE911">
        <v>112.0859375</v>
      </c>
      <c r="AF911" s="22">
        <f>_xll.BDH(AF$3&amp;" Govt",$A$8,AD911,AD911)</f>
        <v>1.08599</v>
      </c>
      <c r="AG911">
        <f t="shared" si="333"/>
        <v>103.21083757677327</v>
      </c>
      <c r="AH911" s="2">
        <v>39463</v>
      </c>
      <c r="AI911">
        <v>130.07421875</v>
      </c>
      <c r="AJ911" s="22">
        <f>_xll.BDH(AJ$3&amp;" Govt",$A$8,AH911,AH911)</f>
        <v>1.1800600000000001</v>
      </c>
      <c r="AK911">
        <f t="shared" si="334"/>
        <v>110.22678401945663</v>
      </c>
      <c r="AN911" s="22"/>
      <c r="AP911" s="2">
        <v>39463</v>
      </c>
      <c r="AQ911">
        <v>127.7265625</v>
      </c>
      <c r="AR911" s="22">
        <f>_xll.BDH(AR$3&amp;" Govt",$A$8,AP911,AP911)</f>
        <v>1.1653899999999999</v>
      </c>
      <c r="AS911">
        <f t="shared" si="335"/>
        <v>109.59984425814535</v>
      </c>
      <c r="AV911" s="22"/>
      <c r="AX911" s="2">
        <v>39463</v>
      </c>
      <c r="AY911">
        <v>119.46875</v>
      </c>
      <c r="AZ911" s="22">
        <f>_xll.BDH(AZ$3&amp;" Govt",$A$8,AX911,AX911)</f>
        <v>1.1408700000000001</v>
      </c>
      <c r="BA911">
        <f t="shared" si="336"/>
        <v>104.71723333946899</v>
      </c>
      <c r="BB911" s="2">
        <v>39463</v>
      </c>
      <c r="BC911">
        <v>119.30078125</v>
      </c>
      <c r="BD911" s="22">
        <f>_xll.BDH(BD$3&amp;" Govt",$A$8,BB911,BB911)</f>
        <v>1.13401</v>
      </c>
      <c r="BE911">
        <f t="shared" si="337"/>
        <v>105.20258309009621</v>
      </c>
      <c r="BH911" s="22"/>
      <c r="BJ911" s="2">
        <v>39463</v>
      </c>
      <c r="BK911">
        <v>116.7890625</v>
      </c>
      <c r="BL911" s="22">
        <f>_xll.BDH(BL$3&amp;" Govt",$A$8,BJ911,BJ911)</f>
        <v>1.1116200000000001</v>
      </c>
      <c r="BM911">
        <f t="shared" si="338"/>
        <v>105.0620378366708</v>
      </c>
      <c r="BN911" s="2">
        <v>39638</v>
      </c>
      <c r="BO911">
        <v>118.5703125</v>
      </c>
      <c r="BP911" s="22">
        <f>_xll.BDH(BP$3&amp;" Govt",$A$8,BN911,BN911)</f>
        <v>1.1274999999999999</v>
      </c>
      <c r="BQ911">
        <f t="shared" si="339"/>
        <v>105.16213968957872</v>
      </c>
      <c r="BR911" s="2">
        <v>39819</v>
      </c>
      <c r="BS911">
        <v>106.84765625</v>
      </c>
      <c r="BT911" s="22">
        <f>_xll.BDH(BT$3&amp;" Govt",$A$8,BR911,BR911)</f>
        <v>1.10999</v>
      </c>
      <c r="BU911">
        <f t="shared" si="340"/>
        <v>96.260016982134971</v>
      </c>
      <c r="BV911" s="2">
        <v>39997</v>
      </c>
      <c r="BW911">
        <v>109.87109375</v>
      </c>
      <c r="BX911" s="22">
        <f>_xll.BDH(BX$3&amp;" Govt",$A$8,BV911,BV911)</f>
        <v>1.0745800000000001</v>
      </c>
      <c r="BY911">
        <f t="shared" si="341"/>
        <v>102.24561572893595</v>
      </c>
      <c r="CB911" s="22"/>
      <c r="CF911" s="22"/>
      <c r="CJ911" s="22"/>
      <c r="CN911" s="22"/>
      <c r="CR911" s="22"/>
      <c r="CV911" s="22"/>
      <c r="CZ911" s="22"/>
      <c r="DB911" s="2">
        <v>39468</v>
      </c>
      <c r="DC911">
        <v>121.11328125</v>
      </c>
      <c r="DD911" s="22">
        <f>_xll.BDH(DD$3&amp;" Govt",$A$8,DB911,DB911)</f>
        <v>1.1126800000000001</v>
      </c>
      <c r="DE911">
        <f t="shared" si="342"/>
        <v>108.84825938275155</v>
      </c>
      <c r="DF911" s="2">
        <v>40009</v>
      </c>
      <c r="DG911">
        <v>101.828125</v>
      </c>
      <c r="DH911" s="22">
        <f>_xll.BDH(DH$3&amp;" Govt",$A$8,DF911,DF911)</f>
        <v>1.07578</v>
      </c>
      <c r="DI911">
        <f t="shared" si="343"/>
        <v>94.655157188272696</v>
      </c>
      <c r="DL911" s="22"/>
      <c r="DP911" s="22"/>
    </row>
    <row r="912" spans="4:120" x14ac:dyDescent="0.25">
      <c r="D912" s="2"/>
      <c r="H912" s="22"/>
      <c r="I912" s="14"/>
      <c r="L912" s="22"/>
      <c r="N912" s="2">
        <v>39464</v>
      </c>
      <c r="O912">
        <v>132.109375</v>
      </c>
      <c r="P912" s="22">
        <f>_xll.BDH(P$3&amp;" Govt",$A$8,N912,N912)</f>
        <v>1.2779099999999999</v>
      </c>
      <c r="Q912">
        <f t="shared" si="329"/>
        <v>103.37924814736563</v>
      </c>
      <c r="R912" s="2">
        <v>39464</v>
      </c>
      <c r="S912">
        <v>133.9375</v>
      </c>
      <c r="T912" s="22">
        <f>_xll.BDH(T$3&amp;" Govt",$A$8,R912,R912)</f>
        <v>1.24566</v>
      </c>
      <c r="U912">
        <f t="shared" si="330"/>
        <v>107.52332097040926</v>
      </c>
      <c r="V912" s="2">
        <v>39561</v>
      </c>
      <c r="W912">
        <v>113.62890625</v>
      </c>
      <c r="X912" s="22">
        <f>_xll.BDH(X$3&amp;" Govt",$A$8,V912,V912)</f>
        <v>1.1165700000000001</v>
      </c>
      <c r="Y912">
        <f t="shared" si="331"/>
        <v>101.76603907502439</v>
      </c>
      <c r="Z912" s="2">
        <v>39464</v>
      </c>
      <c r="AA912">
        <v>130.859375</v>
      </c>
      <c r="AB912" s="22">
        <f>_xll.BDH(AB$3&amp;" Govt",$A$8,Z912,Z912)</f>
        <v>1.2041500000000001</v>
      </c>
      <c r="AC912">
        <f t="shared" si="332"/>
        <v>108.67364946227629</v>
      </c>
      <c r="AD912" s="2">
        <v>40101</v>
      </c>
      <c r="AE912">
        <v>112.18359375</v>
      </c>
      <c r="AF912" s="22">
        <f>_xll.BDH(AF$3&amp;" Govt",$A$8,AD912,AD912)</f>
        <v>1.08606</v>
      </c>
      <c r="AG912">
        <f t="shared" si="333"/>
        <v>103.29410322634108</v>
      </c>
      <c r="AH912" s="2">
        <v>39464</v>
      </c>
      <c r="AI912">
        <v>130.48046875</v>
      </c>
      <c r="AJ912" s="22">
        <f>_xll.BDH(AJ$3&amp;" Govt",$A$8,AH912,AH912)</f>
        <v>1.18028</v>
      </c>
      <c r="AK912">
        <f t="shared" si="334"/>
        <v>110.5504361253262</v>
      </c>
      <c r="AN912" s="22"/>
      <c r="AP912" s="2">
        <v>39464</v>
      </c>
      <c r="AQ912">
        <v>128.1796875</v>
      </c>
      <c r="AR912" s="22">
        <f>_xll.BDH(AR$3&amp;" Govt",$A$8,AP912,AP912)</f>
        <v>1.16561</v>
      </c>
      <c r="AS912">
        <f t="shared" si="335"/>
        <v>109.96790307221112</v>
      </c>
      <c r="AV912" s="22"/>
      <c r="AX912" s="2">
        <v>39464</v>
      </c>
      <c r="AY912">
        <v>120.03125</v>
      </c>
      <c r="AZ912" s="22">
        <f>_xll.BDH(AZ$3&amp;" Govt",$A$8,AX912,AX912)</f>
        <v>1.1410800000000001</v>
      </c>
      <c r="BA912">
        <f t="shared" si="336"/>
        <v>105.19091562379499</v>
      </c>
      <c r="BB912" s="2">
        <v>39464</v>
      </c>
      <c r="BC912">
        <v>119.9140625</v>
      </c>
      <c r="BD912" s="22">
        <f>_xll.BDH(BD$3&amp;" Govt",$A$8,BB912,BB912)</f>
        <v>1.1342300000000001</v>
      </c>
      <c r="BE912">
        <f t="shared" si="337"/>
        <v>105.72288028001374</v>
      </c>
      <c r="BH912" s="22"/>
      <c r="BJ912" s="2">
        <v>39464</v>
      </c>
      <c r="BK912">
        <v>117.44140625</v>
      </c>
      <c r="BL912" s="22">
        <f>_xll.BDH(BL$3&amp;" Govt",$A$8,BJ912,BJ912)</f>
        <v>1.1118300000000001</v>
      </c>
      <c r="BM912">
        <f t="shared" si="338"/>
        <v>105.62892371135874</v>
      </c>
      <c r="BN912" s="2">
        <v>39639</v>
      </c>
      <c r="BO912">
        <v>118.73046875</v>
      </c>
      <c r="BP912" s="22">
        <f>_xll.BDH(BP$3&amp;" Govt",$A$8,BN912,BN912)</f>
        <v>1.1277999999999999</v>
      </c>
      <c r="BQ912">
        <f t="shared" si="339"/>
        <v>105.27617374534493</v>
      </c>
      <c r="BR912" s="2">
        <v>39820</v>
      </c>
      <c r="BS912">
        <v>107.0625</v>
      </c>
      <c r="BT912" s="22">
        <f>_xll.BDH(BT$3&amp;" Govt",$A$8,BR912,BR912)</f>
        <v>1.1093</v>
      </c>
      <c r="BU912">
        <f t="shared" si="340"/>
        <v>96.513567114396466</v>
      </c>
      <c r="BV912" s="2">
        <v>40000</v>
      </c>
      <c r="BW912">
        <v>109.734375</v>
      </c>
      <c r="BX912" s="22">
        <f>_xll.BDH(BX$3&amp;" Govt",$A$8,BV912,BV912)</f>
        <v>1.0748800000000001</v>
      </c>
      <c r="BY912">
        <f t="shared" si="341"/>
        <v>102.08988445221792</v>
      </c>
      <c r="CB912" s="22"/>
      <c r="CF912" s="22"/>
      <c r="CJ912" s="22"/>
      <c r="CN912" s="22"/>
      <c r="CR912" s="22"/>
      <c r="CV912" s="22"/>
      <c r="CZ912" s="22"/>
      <c r="DB912" s="2">
        <v>39469</v>
      </c>
      <c r="DC912">
        <v>122.5859375</v>
      </c>
      <c r="DD912" s="22">
        <f>_xll.BDH(DD$3&amp;" Govt",$A$8,DB912,DB912)</f>
        <v>1.1128899999999999</v>
      </c>
      <c r="DE912">
        <f t="shared" si="342"/>
        <v>110.15099201178913</v>
      </c>
      <c r="DF912" s="2">
        <v>40010</v>
      </c>
      <c r="DG912">
        <v>102.734375</v>
      </c>
      <c r="DH912" s="22">
        <f>_xll.BDH(DH$3&amp;" Govt",$A$8,DF912,DF912)</f>
        <v>1.0758799999999999</v>
      </c>
      <c r="DI912">
        <f t="shared" si="343"/>
        <v>95.488692976911935</v>
      </c>
      <c r="DL912" s="22"/>
      <c r="DP912" s="22"/>
    </row>
    <row r="913" spans="4:120" x14ac:dyDescent="0.25">
      <c r="D913" s="2"/>
      <c r="H913" s="22"/>
      <c r="I913" s="14"/>
      <c r="L913" s="22"/>
      <c r="N913" s="2">
        <v>39465</v>
      </c>
      <c r="O913">
        <v>132.24609375</v>
      </c>
      <c r="P913" s="22">
        <f>_xll.BDH(P$3&amp;" Govt",$A$8,N913,N913)</f>
        <v>1.2781500000000001</v>
      </c>
      <c r="Q913">
        <f t="shared" si="329"/>
        <v>103.466802605328</v>
      </c>
      <c r="R913" s="2">
        <v>39465</v>
      </c>
      <c r="S913">
        <v>134.09765625</v>
      </c>
      <c r="T913" s="22">
        <f>_xll.BDH(T$3&amp;" Govt",$A$8,R913,R913)</f>
        <v>1.2459</v>
      </c>
      <c r="U913">
        <f t="shared" si="330"/>
        <v>107.63115518901998</v>
      </c>
      <c r="V913" s="2">
        <v>39562</v>
      </c>
      <c r="W913">
        <v>113.2578125</v>
      </c>
      <c r="X913" s="22">
        <f>_xll.BDH(X$3&amp;" Govt",$A$8,V913,V913)</f>
        <v>1.1166800000000001</v>
      </c>
      <c r="Y913">
        <f t="shared" si="331"/>
        <v>101.42369568721567</v>
      </c>
      <c r="Z913" s="2">
        <v>39465</v>
      </c>
      <c r="AA913">
        <v>131.0078125</v>
      </c>
      <c r="AB913" s="22">
        <f>_xll.BDH(AB$3&amp;" Govt",$A$8,Z913,Z913)</f>
        <v>1.20438</v>
      </c>
      <c r="AC913">
        <f t="shared" si="332"/>
        <v>108.77614415715971</v>
      </c>
      <c r="AD913" s="2">
        <v>40102</v>
      </c>
      <c r="AE913">
        <v>112.24609375</v>
      </c>
      <c r="AF913" s="22">
        <f>_xll.BDH(AF$3&amp;" Govt",$A$8,AD913,AD913)</f>
        <v>1.0861399999999999</v>
      </c>
      <c r="AG913">
        <f t="shared" si="333"/>
        <v>103.34403829156463</v>
      </c>
      <c r="AH913" s="2">
        <v>39465</v>
      </c>
      <c r="AI913">
        <v>130.66015625</v>
      </c>
      <c r="AJ913" s="22">
        <f>_xll.BDH(AJ$3&amp;" Govt",$A$8,AH913,AH913)</f>
        <v>1.1805099999999999</v>
      </c>
      <c r="AK913">
        <f t="shared" si="334"/>
        <v>110.68110922397948</v>
      </c>
      <c r="AN913" s="22"/>
      <c r="AP913" s="2">
        <v>39465</v>
      </c>
      <c r="AQ913">
        <v>128.31640625</v>
      </c>
      <c r="AR913" s="22">
        <f>_xll.BDH(AR$3&amp;" Govt",$A$8,AP913,AP913)</f>
        <v>1.1658299999999999</v>
      </c>
      <c r="AS913">
        <f t="shared" si="335"/>
        <v>110.06442298619868</v>
      </c>
      <c r="AV913" s="22"/>
      <c r="AX913" s="2">
        <v>39465</v>
      </c>
      <c r="AY913">
        <v>120.12890625</v>
      </c>
      <c r="AZ913" s="22">
        <f>_xll.BDH(AZ$3&amp;" Govt",$A$8,AX913,AX913)</f>
        <v>1.1413</v>
      </c>
      <c r="BA913">
        <f t="shared" si="336"/>
        <v>105.25620454744589</v>
      </c>
      <c r="BB913" s="2">
        <v>39465</v>
      </c>
      <c r="BC913">
        <v>120.0859375</v>
      </c>
      <c r="BD913" s="22">
        <f>_xll.BDH(BD$3&amp;" Govt",$A$8,BB913,BB913)</f>
        <v>1.13445</v>
      </c>
      <c r="BE913">
        <f t="shared" si="337"/>
        <v>105.85388293886906</v>
      </c>
      <c r="BH913" s="22"/>
      <c r="BJ913" s="2">
        <v>39465</v>
      </c>
      <c r="BK913">
        <v>117.625</v>
      </c>
      <c r="BL913" s="22">
        <f>_xll.BDH(BL$3&amp;" Govt",$A$8,BJ913,BJ913)</f>
        <v>1.1120399999999999</v>
      </c>
      <c r="BM913">
        <f t="shared" si="338"/>
        <v>105.77407287507644</v>
      </c>
      <c r="BN913" s="2">
        <v>39640</v>
      </c>
      <c r="BO913">
        <v>117.8359375</v>
      </c>
      <c r="BP913" s="22">
        <f>_xll.BDH(BP$3&amp;" Govt",$A$8,BN913,BN913)</f>
        <v>1.1281099999999999</v>
      </c>
      <c r="BQ913">
        <f t="shared" si="339"/>
        <v>104.45429745326254</v>
      </c>
      <c r="BR913" s="2">
        <v>39821</v>
      </c>
      <c r="BS913">
        <v>107.97265625</v>
      </c>
      <c r="BT913" s="22">
        <f>_xll.BDH(BT$3&amp;" Govt",$A$8,BR913,BR913)</f>
        <v>1.1086199999999999</v>
      </c>
      <c r="BU913">
        <f t="shared" si="340"/>
        <v>97.39374740668579</v>
      </c>
      <c r="BV913" s="2">
        <v>40001</v>
      </c>
      <c r="BW913">
        <v>110.10546875</v>
      </c>
      <c r="BX913" s="22">
        <f>_xll.BDH(BX$3&amp;" Govt",$A$8,BV913,BV913)</f>
        <v>1.07498</v>
      </c>
      <c r="BY913">
        <f t="shared" si="341"/>
        <v>102.42559745297586</v>
      </c>
      <c r="CB913" s="22"/>
      <c r="CF913" s="22"/>
      <c r="CJ913" s="22"/>
      <c r="CN913" s="22"/>
      <c r="CR913" s="22"/>
      <c r="CV913" s="22"/>
      <c r="CZ913" s="22"/>
      <c r="DB913" s="2">
        <v>39470</v>
      </c>
      <c r="DC913">
        <v>120.84375</v>
      </c>
      <c r="DD913" s="22">
        <f>_xll.BDH(DD$3&amp;" Govt",$A$8,DB913,DB913)</f>
        <v>1.11311</v>
      </c>
      <c r="DE913">
        <f t="shared" si="342"/>
        <v>108.56406824123401</v>
      </c>
      <c r="DF913" s="2">
        <v>40011</v>
      </c>
      <c r="DG913">
        <v>102.6796875</v>
      </c>
      <c r="DH913" s="22">
        <f>_xll.BDH(DH$3&amp;" Govt",$A$8,DF913,DF913)</f>
        <v>1.0759799999999999</v>
      </c>
      <c r="DI913">
        <f t="shared" si="343"/>
        <v>95.428992639268387</v>
      </c>
      <c r="DL913" s="22"/>
      <c r="DP913" s="22"/>
    </row>
    <row r="914" spans="4:120" x14ac:dyDescent="0.25">
      <c r="D914" s="2"/>
      <c r="H914" s="22"/>
      <c r="I914" s="14"/>
      <c r="L914" s="22"/>
      <c r="N914" s="2">
        <v>39468</v>
      </c>
      <c r="O914">
        <v>132.24609375</v>
      </c>
      <c r="P914" s="22">
        <f>_xll.BDH(P$3&amp;" Govt",$A$8,N914,N914)</f>
        <v>1.27888</v>
      </c>
      <c r="Q914">
        <f t="shared" si="329"/>
        <v>103.40774251688978</v>
      </c>
      <c r="R914" s="2">
        <v>39468</v>
      </c>
      <c r="S914">
        <v>134.09765625</v>
      </c>
      <c r="T914" s="22">
        <f>_xll.BDH(T$3&amp;" Govt",$A$8,R914,R914)</f>
        <v>1.24661</v>
      </c>
      <c r="U914">
        <f t="shared" si="330"/>
        <v>107.56985444525553</v>
      </c>
      <c r="V914" s="2">
        <v>39563</v>
      </c>
      <c r="W914">
        <v>113.28125</v>
      </c>
      <c r="X914" s="22">
        <f>_xll.BDH(X$3&amp;" Govt",$A$8,V914,V914)</f>
        <v>1.1167899999999999</v>
      </c>
      <c r="Y914">
        <f t="shared" si="331"/>
        <v>101.43469228771748</v>
      </c>
      <c r="Z914" s="2">
        <v>39468</v>
      </c>
      <c r="AA914">
        <v>131.0078125</v>
      </c>
      <c r="AB914" s="22">
        <f>_xll.BDH(AB$3&amp;" Govt",$A$8,Z914,Z914)</f>
        <v>1.2050700000000001</v>
      </c>
      <c r="AC914">
        <f t="shared" si="332"/>
        <v>108.71386102052162</v>
      </c>
      <c r="AD914" s="2">
        <v>40105</v>
      </c>
      <c r="AE914">
        <v>112.41796875</v>
      </c>
      <c r="AF914" s="22">
        <f>_xll.BDH(AF$3&amp;" Govt",$A$8,AD914,AD914)</f>
        <v>1.0863799999999999</v>
      </c>
      <c r="AG914">
        <f t="shared" si="333"/>
        <v>103.479416732635</v>
      </c>
      <c r="AH914" s="2">
        <v>39468</v>
      </c>
      <c r="AI914">
        <v>130.66015625</v>
      </c>
      <c r="AJ914" s="22">
        <f>_xll.BDH(AJ$3&amp;" Govt",$A$8,AH914,AH914)</f>
        <v>1.18119</v>
      </c>
      <c r="AK914">
        <f t="shared" si="334"/>
        <v>110.61739114791017</v>
      </c>
      <c r="AN914" s="22"/>
      <c r="AP914" s="2">
        <v>39468</v>
      </c>
      <c r="AQ914">
        <v>128.31640625</v>
      </c>
      <c r="AR914" s="22">
        <f>_xll.BDH(AR$3&amp;" Govt",$A$8,AP914,AP914)</f>
        <v>1.1665000000000001</v>
      </c>
      <c r="AS914">
        <f t="shared" si="335"/>
        <v>110.00120552936133</v>
      </c>
      <c r="AV914" s="22"/>
      <c r="AX914" s="2">
        <v>39468</v>
      </c>
      <c r="AY914">
        <v>120.12890625</v>
      </c>
      <c r="AZ914" s="22">
        <f>_xll.BDH(AZ$3&amp;" Govt",$A$8,AX914,AX914)</f>
        <v>1.1419600000000001</v>
      </c>
      <c r="BA914">
        <f t="shared" si="336"/>
        <v>105.19537133524817</v>
      </c>
      <c r="BB914" s="2">
        <v>39468</v>
      </c>
      <c r="BC914">
        <v>120.0859375</v>
      </c>
      <c r="BD914" s="22">
        <f>_xll.BDH(BD$3&amp;" Govt",$A$8,BB914,BB914)</f>
        <v>1.1351</v>
      </c>
      <c r="BE914">
        <f t="shared" si="337"/>
        <v>105.79326711302969</v>
      </c>
      <c r="BH914" s="22"/>
      <c r="BJ914" s="2">
        <v>39468</v>
      </c>
      <c r="BK914">
        <v>117.625</v>
      </c>
      <c r="BL914" s="22">
        <f>_xll.BDH(BL$3&amp;" Govt",$A$8,BJ914,BJ914)</f>
        <v>1.1126800000000001</v>
      </c>
      <c r="BM914">
        <f t="shared" si="338"/>
        <v>105.71323291512384</v>
      </c>
      <c r="BN914" s="2">
        <v>39643</v>
      </c>
      <c r="BO914">
        <v>117.57421875</v>
      </c>
      <c r="BP914" s="22">
        <f>_xll.BDH(BP$3&amp;" Govt",$A$8,BN914,BN914)</f>
        <v>1.1290199999999999</v>
      </c>
      <c r="BQ914">
        <f t="shared" si="339"/>
        <v>104.13829582292608</v>
      </c>
      <c r="BR914" s="2">
        <v>39822</v>
      </c>
      <c r="BS914">
        <v>108.6171875</v>
      </c>
      <c r="BT914" s="22">
        <f>_xll.BDH(BT$3&amp;" Govt",$A$8,BR914,BR914)</f>
        <v>1.1079300000000001</v>
      </c>
      <c r="BU914">
        <f t="shared" si="340"/>
        <v>98.036146236675592</v>
      </c>
      <c r="BV914" s="2">
        <v>40002</v>
      </c>
      <c r="BW914">
        <v>110.45703125</v>
      </c>
      <c r="BX914" s="22">
        <f>_xll.BDH(BX$3&amp;" Govt",$A$8,BV914,BV914)</f>
        <v>1.07508</v>
      </c>
      <c r="BY914">
        <f t="shared" si="341"/>
        <v>102.74308074747925</v>
      </c>
      <c r="CB914" s="22"/>
      <c r="CF914" s="22"/>
      <c r="CJ914" s="22"/>
      <c r="CN914" s="22"/>
      <c r="CR914" s="22"/>
      <c r="CV914" s="22"/>
      <c r="CZ914" s="22"/>
      <c r="DB914" s="2">
        <v>39471</v>
      </c>
      <c r="DC914">
        <v>120.31640625</v>
      </c>
      <c r="DD914" s="22">
        <f>_xll.BDH(DD$3&amp;" Govt",$A$8,DB914,DB914)</f>
        <v>1.1133200000000001</v>
      </c>
      <c r="DE914">
        <f t="shared" si="342"/>
        <v>108.06992261883374</v>
      </c>
      <c r="DF914" s="2">
        <v>40014</v>
      </c>
      <c r="DG914">
        <v>103.25</v>
      </c>
      <c r="DH914" s="22">
        <f>_xll.BDH(DH$3&amp;" Govt",$A$8,DF914,DF914)</f>
        <v>1.0762799999999999</v>
      </c>
      <c r="DI914">
        <f t="shared" si="343"/>
        <v>95.932285278923715</v>
      </c>
      <c r="DL914" s="22"/>
      <c r="DP914" s="22"/>
    </row>
    <row r="915" spans="4:120" x14ac:dyDescent="0.25">
      <c r="D915" s="2"/>
      <c r="H915" s="22"/>
      <c r="I915" s="14"/>
      <c r="L915" s="22"/>
      <c r="N915" s="2">
        <v>39469</v>
      </c>
      <c r="O915">
        <v>132.32421875</v>
      </c>
      <c r="P915" s="22">
        <f>_xll.BDH(P$3&amp;" Govt",$A$8,N915,N915)</f>
        <v>1.2791299999999999</v>
      </c>
      <c r="Q915">
        <f t="shared" si="329"/>
        <v>103.44860862461205</v>
      </c>
      <c r="R915" s="2">
        <v>39469</v>
      </c>
      <c r="S915">
        <v>134.7421875</v>
      </c>
      <c r="T915" s="22">
        <f>_xll.BDH(T$3&amp;" Govt",$A$8,R915,R915)</f>
        <v>1.24685</v>
      </c>
      <c r="U915">
        <f t="shared" si="330"/>
        <v>108.06607651281229</v>
      </c>
      <c r="V915" s="2">
        <v>39566</v>
      </c>
      <c r="W915">
        <v>113.3828125</v>
      </c>
      <c r="X915" s="22">
        <f>_xll.BDH(X$3&amp;" Govt",$A$8,V915,V915)</f>
        <v>1.11711</v>
      </c>
      <c r="Y915">
        <f t="shared" si="331"/>
        <v>101.49655136915791</v>
      </c>
      <c r="Z915" s="2">
        <v>39469</v>
      </c>
      <c r="AA915">
        <v>131.8515625</v>
      </c>
      <c r="AB915" s="22">
        <f>_xll.BDH(AB$3&amp;" Govt",$A$8,Z915,Z915)</f>
        <v>1.2053</v>
      </c>
      <c r="AC915">
        <f t="shared" si="332"/>
        <v>109.39314900854559</v>
      </c>
      <c r="AD915" s="2">
        <v>40106</v>
      </c>
      <c r="AE915">
        <v>112.37890625</v>
      </c>
      <c r="AF915" s="22">
        <f>_xll.BDH(AF$3&amp;" Govt",$A$8,AD915,AD915)</f>
        <v>1.08646</v>
      </c>
      <c r="AG915">
        <f t="shared" si="333"/>
        <v>103.43584324319349</v>
      </c>
      <c r="AH915" s="2">
        <v>39469</v>
      </c>
      <c r="AI915">
        <v>131.69140625</v>
      </c>
      <c r="AJ915" s="22">
        <f>_xll.BDH(AJ$3&amp;" Govt",$A$8,AH915,AH915)</f>
        <v>1.1814100000000001</v>
      </c>
      <c r="AK915">
        <f t="shared" si="334"/>
        <v>111.4696898197916</v>
      </c>
      <c r="AN915" s="22"/>
      <c r="AP915" s="2">
        <v>39469</v>
      </c>
      <c r="AQ915">
        <v>129.48046875</v>
      </c>
      <c r="AR915" s="22">
        <f>_xll.BDH(AR$3&amp;" Govt",$A$8,AP915,AP915)</f>
        <v>1.16672</v>
      </c>
      <c r="AS915">
        <f t="shared" si="335"/>
        <v>110.97818564008503</v>
      </c>
      <c r="AV915" s="22"/>
      <c r="AX915" s="2">
        <v>39469</v>
      </c>
      <c r="AY915">
        <v>121.0703125</v>
      </c>
      <c r="AZ915" s="22">
        <f>_xll.BDH(AZ$3&amp;" Govt",$A$8,AX915,AX915)</f>
        <v>1.1421699999999999</v>
      </c>
      <c r="BA915">
        <f t="shared" si="336"/>
        <v>106.00025609147501</v>
      </c>
      <c r="BB915" s="2">
        <v>39469</v>
      </c>
      <c r="BC915">
        <v>121.33984375</v>
      </c>
      <c r="BD915" s="22">
        <f>_xll.BDH(BD$3&amp;" Govt",$A$8,BB915,BB915)</f>
        <v>1.13531</v>
      </c>
      <c r="BE915">
        <f t="shared" si="337"/>
        <v>106.87815992988699</v>
      </c>
      <c r="BH915" s="22"/>
      <c r="BJ915" s="2">
        <v>39469</v>
      </c>
      <c r="BK915">
        <v>118.94140625</v>
      </c>
      <c r="BL915" s="22">
        <f>_xll.BDH(BL$3&amp;" Govt",$A$8,BJ915,BJ915)</f>
        <v>1.1128899999999999</v>
      </c>
      <c r="BM915">
        <f t="shared" si="338"/>
        <v>106.87615689780662</v>
      </c>
      <c r="BN915" s="2">
        <v>39644</v>
      </c>
      <c r="BO915">
        <v>117.8046875</v>
      </c>
      <c r="BP915" s="22">
        <f>_xll.BDH(BP$3&amp;" Govt",$A$8,BN915,BN915)</f>
        <v>1.1293299999999999</v>
      </c>
      <c r="BQ915">
        <f t="shared" si="339"/>
        <v>104.31378560739554</v>
      </c>
      <c r="BR915" s="2">
        <v>39825</v>
      </c>
      <c r="BS915">
        <v>108.98828125</v>
      </c>
      <c r="BT915" s="22">
        <f>_xll.BDH(BT$3&amp;" Govt",$A$8,BR915,BR915)</f>
        <v>1.1058600000000001</v>
      </c>
      <c r="BU915">
        <f t="shared" si="340"/>
        <v>98.555225118911977</v>
      </c>
      <c r="BV915" s="2">
        <v>40003</v>
      </c>
      <c r="BW915">
        <v>109.8671875</v>
      </c>
      <c r="BX915" s="22">
        <f>_xll.BDH(BX$3&amp;" Govt",$A$8,BV915,BV915)</f>
        <v>1.07518</v>
      </c>
      <c r="BY915">
        <f t="shared" si="341"/>
        <v>102.18492484979259</v>
      </c>
      <c r="CB915" s="22"/>
      <c r="CF915" s="22"/>
      <c r="CJ915" s="22"/>
      <c r="CN915" s="22"/>
      <c r="CR915" s="22"/>
      <c r="CV915" s="22"/>
      <c r="CZ915" s="22"/>
      <c r="DB915" s="2">
        <v>39472</v>
      </c>
      <c r="DC915">
        <v>122.04296875</v>
      </c>
      <c r="DD915" s="22">
        <f>_xll.BDH(DD$3&amp;" Govt",$A$8,DB915,DB915)</f>
        <v>1.1135299999999999</v>
      </c>
      <c r="DE915">
        <f t="shared" si="342"/>
        <v>109.60007251713022</v>
      </c>
      <c r="DF915" s="2">
        <v>40015</v>
      </c>
      <c r="DG915">
        <v>103.6875</v>
      </c>
      <c r="DH915" s="22">
        <f>_xll.BDH(DH$3&amp;" Govt",$A$8,DF915,DF915)</f>
        <v>1.0763799999999999</v>
      </c>
      <c r="DI915">
        <f t="shared" si="343"/>
        <v>96.329827755996959</v>
      </c>
      <c r="DL915" s="22"/>
      <c r="DP915" s="22"/>
    </row>
    <row r="916" spans="4:120" x14ac:dyDescent="0.25">
      <c r="D916" s="2"/>
      <c r="H916" s="22"/>
      <c r="I916" s="14"/>
      <c r="L916" s="22"/>
      <c r="N916" s="2">
        <v>39470</v>
      </c>
      <c r="O916">
        <v>132.4609375</v>
      </c>
      <c r="P916" s="22">
        <f>_xll.BDH(P$3&amp;" Govt",$A$8,N916,N916)</f>
        <v>1.2793700000000001</v>
      </c>
      <c r="Q916">
        <f t="shared" si="329"/>
        <v>103.53606657964465</v>
      </c>
      <c r="R916" s="2">
        <v>39470</v>
      </c>
      <c r="S916">
        <v>134.35546875</v>
      </c>
      <c r="T916" s="22">
        <f>_xll.BDH(T$3&amp;" Govt",$A$8,R916,R916)</f>
        <v>1.24709</v>
      </c>
      <c r="U916">
        <f t="shared" si="330"/>
        <v>107.73518250487133</v>
      </c>
      <c r="V916" s="2">
        <v>39567</v>
      </c>
      <c r="W916">
        <v>113.2578125</v>
      </c>
      <c r="X916" s="22">
        <f>_xll.BDH(X$3&amp;" Govt",$A$8,V916,V916)</f>
        <v>1.1172200000000001</v>
      </c>
      <c r="Y916">
        <f t="shared" si="331"/>
        <v>101.37467329621738</v>
      </c>
      <c r="Z916" s="2">
        <v>39470</v>
      </c>
      <c r="AA916">
        <v>131.23046875</v>
      </c>
      <c r="AB916" s="22">
        <f>_xll.BDH(AB$3&amp;" Govt",$A$8,Z916,Z916)</f>
        <v>1.20553</v>
      </c>
      <c r="AC916">
        <f t="shared" si="332"/>
        <v>108.85707427438554</v>
      </c>
      <c r="AD916" s="2">
        <v>40107</v>
      </c>
      <c r="AE916">
        <v>112.359375</v>
      </c>
      <c r="AF916" s="22">
        <f>_xll.BDH(AF$3&amp;" Govt",$A$8,AD916,AD916)</f>
        <v>1.08653</v>
      </c>
      <c r="AG916">
        <f t="shared" si="333"/>
        <v>103.41120355627548</v>
      </c>
      <c r="AH916" s="2">
        <v>39470</v>
      </c>
      <c r="AI916">
        <v>130.84375</v>
      </c>
      <c r="AJ916" s="22">
        <f>_xll.BDH(AJ$3&amp;" Govt",$A$8,AH916,AH916)</f>
        <v>1.18164</v>
      </c>
      <c r="AK916">
        <f t="shared" si="334"/>
        <v>110.73063708066755</v>
      </c>
      <c r="AN916" s="22"/>
      <c r="AP916" s="2">
        <v>39470</v>
      </c>
      <c r="AQ916">
        <v>128.51171875</v>
      </c>
      <c r="AR916" s="22">
        <f>_xll.BDH(AR$3&amp;" Govt",$A$8,AP916,AP916)</f>
        <v>1.1669400000000001</v>
      </c>
      <c r="AS916">
        <f t="shared" si="335"/>
        <v>110.12710057929284</v>
      </c>
      <c r="AV916" s="22"/>
      <c r="AX916" s="2">
        <v>39470</v>
      </c>
      <c r="AY916">
        <v>120.3828125</v>
      </c>
      <c r="AZ916" s="22">
        <f>_xll.BDH(AZ$3&amp;" Govt",$A$8,AX916,AX916)</f>
        <v>1.14239</v>
      </c>
      <c r="BA916">
        <f t="shared" si="336"/>
        <v>105.37803420898292</v>
      </c>
      <c r="BB916" s="2">
        <v>39470</v>
      </c>
      <c r="BC916">
        <v>120.33984375</v>
      </c>
      <c r="BD916" s="22">
        <f>_xll.BDH(BD$3&amp;" Govt",$A$8,BB916,BB916)</f>
        <v>1.1355299999999999</v>
      </c>
      <c r="BE916">
        <f t="shared" si="337"/>
        <v>105.97680708567806</v>
      </c>
      <c r="BH916" s="22"/>
      <c r="BJ916" s="2">
        <v>39470</v>
      </c>
      <c r="BK916">
        <v>117.83984375</v>
      </c>
      <c r="BL916" s="22">
        <f>_xll.BDH(BL$3&amp;" Govt",$A$8,BJ916,BJ916)</f>
        <v>1.11311</v>
      </c>
      <c r="BM916">
        <f t="shared" si="338"/>
        <v>105.8654075068951</v>
      </c>
      <c r="BN916" s="2">
        <v>39645</v>
      </c>
      <c r="BO916">
        <v>117.34765625</v>
      </c>
      <c r="BP916" s="22">
        <f>_xll.BDH(BP$3&amp;" Govt",$A$8,BN916,BN916)</f>
        <v>1.1296299999999999</v>
      </c>
      <c r="BQ916">
        <f t="shared" si="339"/>
        <v>103.88149770278764</v>
      </c>
      <c r="BR916" s="2">
        <v>39826</v>
      </c>
      <c r="BS916">
        <v>109.21875</v>
      </c>
      <c r="BT916" s="22">
        <f>_xll.BDH(BT$3&amp;" Govt",$A$8,BR916,BR916)</f>
        <v>1.1051800000000001</v>
      </c>
      <c r="BU916">
        <f t="shared" si="340"/>
        <v>98.824399645306642</v>
      </c>
      <c r="BV916" s="2">
        <v>40004</v>
      </c>
      <c r="BW916">
        <v>110.25</v>
      </c>
      <c r="BX916" s="22">
        <f>_xll.BDH(BX$3&amp;" Govt",$A$8,BV916,BV916)</f>
        <v>1.07528</v>
      </c>
      <c r="BY916">
        <f t="shared" si="341"/>
        <v>102.53143367308979</v>
      </c>
      <c r="CB916" s="22"/>
      <c r="CF916" s="22"/>
      <c r="CJ916" s="22"/>
      <c r="CN916" s="22"/>
      <c r="CR916" s="22"/>
      <c r="CV916" s="22"/>
      <c r="CZ916" s="22"/>
      <c r="DB916" s="2">
        <v>39475</v>
      </c>
      <c r="DC916">
        <v>122.28125</v>
      </c>
      <c r="DD916" s="22">
        <f>_xll.BDH(DD$3&amp;" Govt",$A$8,DB916,DB916)</f>
        <v>1.1141700000000001</v>
      </c>
      <c r="DE916">
        <f t="shared" si="342"/>
        <v>109.75098055054434</v>
      </c>
      <c r="DF916" s="2">
        <v>40016</v>
      </c>
      <c r="DG916">
        <v>103.14453125</v>
      </c>
      <c r="DH916" s="22">
        <f>_xll.BDH(DH$3&amp;" Govt",$A$8,DF916,DF916)</f>
        <v>1.0764800000000001</v>
      </c>
      <c r="DI916">
        <f t="shared" si="343"/>
        <v>95.816486372250282</v>
      </c>
      <c r="DL916" s="22"/>
      <c r="DP916" s="22"/>
    </row>
    <row r="917" spans="4:120" x14ac:dyDescent="0.25">
      <c r="D917" s="2"/>
      <c r="H917" s="22"/>
      <c r="I917" s="14"/>
      <c r="L917" s="22"/>
      <c r="N917" s="2">
        <v>39471</v>
      </c>
      <c r="O917">
        <v>132.44140625</v>
      </c>
      <c r="P917" s="22">
        <f>_xll.BDH(P$3&amp;" Govt",$A$8,N917,N917)</f>
        <v>1.2796099999999999</v>
      </c>
      <c r="Q917">
        <f t="shared" si="329"/>
        <v>103.50138421081424</v>
      </c>
      <c r="R917" s="2">
        <v>39471</v>
      </c>
      <c r="S917">
        <v>134.2578125</v>
      </c>
      <c r="T917" s="22">
        <f>_xll.BDH(T$3&amp;" Govt",$A$8,R917,R917)</f>
        <v>1.24733</v>
      </c>
      <c r="U917">
        <f t="shared" si="330"/>
        <v>107.63616083955328</v>
      </c>
      <c r="V917" s="2">
        <v>39568</v>
      </c>
      <c r="W917">
        <v>113.39453125</v>
      </c>
      <c r="X917" s="22">
        <f>_xll.BDH(X$3&amp;" Govt",$A$8,V917,V917)</f>
        <v>1.1173299999999999</v>
      </c>
      <c r="Y917">
        <f t="shared" si="331"/>
        <v>101.48705507772995</v>
      </c>
      <c r="Z917" s="2">
        <v>39471</v>
      </c>
      <c r="AA917">
        <v>131.0234375</v>
      </c>
      <c r="AB917" s="22">
        <f>_xll.BDH(AB$3&amp;" Govt",$A$8,Z917,Z917)</f>
        <v>1.2057599999999999</v>
      </c>
      <c r="AC917">
        <f t="shared" si="332"/>
        <v>108.66460779923037</v>
      </c>
      <c r="AD917" s="2">
        <v>40108</v>
      </c>
      <c r="AE917">
        <v>112.39453125</v>
      </c>
      <c r="AF917" s="22">
        <f>_xll.BDH(AF$3&amp;" Govt",$A$8,AD917,AD917)</f>
        <v>1.0866100000000001</v>
      </c>
      <c r="AG917">
        <f t="shared" si="333"/>
        <v>103.43594412898831</v>
      </c>
      <c r="AH917" s="2">
        <v>39471</v>
      </c>
      <c r="AI917">
        <v>130.5078125</v>
      </c>
      <c r="AJ917" s="22">
        <f>_xll.BDH(AJ$3&amp;" Govt",$A$8,AH917,AH917)</f>
        <v>1.1818599999999999</v>
      </c>
      <c r="AK917">
        <f t="shared" si="334"/>
        <v>110.42578012624169</v>
      </c>
      <c r="AN917" s="22"/>
      <c r="AP917" s="2">
        <v>39471</v>
      </c>
      <c r="AQ917">
        <v>128.125</v>
      </c>
      <c r="AR917" s="22">
        <f>_xll.BDH(AR$3&amp;" Govt",$A$8,AP917,AP917)</f>
        <v>1.16717</v>
      </c>
      <c r="AS917">
        <f t="shared" si="335"/>
        <v>109.77406890170241</v>
      </c>
      <c r="AV917" s="22"/>
      <c r="AX917" s="2">
        <v>39471</v>
      </c>
      <c r="AY917">
        <v>119.9140625</v>
      </c>
      <c r="AZ917" s="22">
        <f>_xll.BDH(AZ$3&amp;" Govt",$A$8,AX917,AX917)</f>
        <v>1.1426099999999999</v>
      </c>
      <c r="BA917">
        <f t="shared" si="336"/>
        <v>104.94749958428511</v>
      </c>
      <c r="BB917" s="2">
        <v>39471</v>
      </c>
      <c r="BC917">
        <v>119.87109375</v>
      </c>
      <c r="BD917" s="22">
        <f>_xll.BDH(BD$3&amp;" Govt",$A$8,BB917,BB917)</f>
        <v>1.13575</v>
      </c>
      <c r="BE917">
        <f t="shared" si="337"/>
        <v>105.54355602025093</v>
      </c>
      <c r="BH917" s="22"/>
      <c r="BJ917" s="2">
        <v>39471</v>
      </c>
      <c r="BK917">
        <v>117.34765625</v>
      </c>
      <c r="BL917" s="22">
        <f>_xll.BDH(BL$3&amp;" Govt",$A$8,BJ917,BJ917)</f>
        <v>1.1133200000000001</v>
      </c>
      <c r="BM917">
        <f t="shared" si="338"/>
        <v>105.4033487676499</v>
      </c>
      <c r="BN917" s="2">
        <v>39646</v>
      </c>
      <c r="BO917">
        <v>116.625</v>
      </c>
      <c r="BP917" s="22">
        <f>_xll.BDH(BP$3&amp;" Govt",$A$8,BN917,BN917)</f>
        <v>1.1299399999999999</v>
      </c>
      <c r="BQ917">
        <f t="shared" si="339"/>
        <v>103.21344496167939</v>
      </c>
      <c r="BR917" s="2">
        <v>39827</v>
      </c>
      <c r="BS917">
        <v>108.1015625</v>
      </c>
      <c r="BT917" s="22">
        <f>_xll.BDH(BT$3&amp;" Govt",$A$8,BR917,BR917)</f>
        <v>1.10449</v>
      </c>
      <c r="BU917">
        <f t="shared" si="340"/>
        <v>97.874641237132067</v>
      </c>
      <c r="BV917" s="2">
        <v>40007</v>
      </c>
      <c r="BW917">
        <v>110.03125</v>
      </c>
      <c r="BX917" s="22">
        <f>_xll.BDH(BX$3&amp;" Govt",$A$8,BV917,BV917)</f>
        <v>1.07558</v>
      </c>
      <c r="BY917">
        <f t="shared" si="341"/>
        <v>102.29945703713345</v>
      </c>
      <c r="CB917" s="22"/>
      <c r="CF917" s="22"/>
      <c r="CJ917" s="22"/>
      <c r="CN917" s="22"/>
      <c r="CR917" s="22"/>
      <c r="CV917" s="22"/>
      <c r="CZ917" s="22"/>
      <c r="DB917" s="2">
        <v>39476</v>
      </c>
      <c r="DC917">
        <v>121.7890625</v>
      </c>
      <c r="DD917" s="22">
        <f>_xll.BDH(DD$3&amp;" Govt",$A$8,DB917,DB917)</f>
        <v>1.1143799999999999</v>
      </c>
      <c r="DE917">
        <f t="shared" si="342"/>
        <v>109.28862910317845</v>
      </c>
      <c r="DF917" s="2">
        <v>40017</v>
      </c>
      <c r="DG917">
        <v>102.91015625</v>
      </c>
      <c r="DH917" s="22">
        <f>_xll.BDH(DH$3&amp;" Govt",$A$8,DF917,DF917)</f>
        <v>1.0765800000000001</v>
      </c>
      <c r="DI917">
        <f t="shared" si="343"/>
        <v>95.589883009158626</v>
      </c>
      <c r="DL917" s="22"/>
      <c r="DP917" s="22"/>
    </row>
    <row r="918" spans="4:120" x14ac:dyDescent="0.25">
      <c r="D918" s="2"/>
      <c r="H918" s="22"/>
      <c r="I918" s="14"/>
      <c r="L918" s="22"/>
      <c r="N918" s="2">
        <v>39472</v>
      </c>
      <c r="O918">
        <v>132.71875</v>
      </c>
      <c r="P918" s="22">
        <f>_xll.BDH(P$3&amp;" Govt",$A$8,N918,N918)</f>
        <v>1.27986</v>
      </c>
      <c r="Q918">
        <f t="shared" si="329"/>
        <v>103.6978653915272</v>
      </c>
      <c r="R918" s="2">
        <v>39472</v>
      </c>
      <c r="S918">
        <v>134.7109375</v>
      </c>
      <c r="T918" s="22">
        <f>_xll.BDH(T$3&amp;" Govt",$A$8,R918,R918)</f>
        <v>1.24756</v>
      </c>
      <c r="U918">
        <f t="shared" si="330"/>
        <v>107.97952603481997</v>
      </c>
      <c r="V918" s="2">
        <v>39569</v>
      </c>
      <c r="W918">
        <v>113.35546875</v>
      </c>
      <c r="X918" s="22">
        <f>_xll.BDH(X$3&amp;" Govt",$A$8,V918,V918)</f>
        <v>1.11744</v>
      </c>
      <c r="Y918">
        <f t="shared" si="331"/>
        <v>101.44210762993987</v>
      </c>
      <c r="Z918" s="2">
        <v>39472</v>
      </c>
      <c r="AA918">
        <v>131.66015625</v>
      </c>
      <c r="AB918" s="22">
        <f>_xll.BDH(AB$3&amp;" Govt",$A$8,Z918,Z918)</f>
        <v>1.2059899999999999</v>
      </c>
      <c r="AC918">
        <f t="shared" si="332"/>
        <v>109.17184740337815</v>
      </c>
      <c r="AD918" s="2">
        <v>40109</v>
      </c>
      <c r="AE918">
        <v>112.37109375</v>
      </c>
      <c r="AF918" s="22">
        <f>_xll.BDH(AF$3&amp;" Govt",$A$8,AD918,AD918)</f>
        <v>1.0866899999999999</v>
      </c>
      <c r="AG918">
        <f t="shared" si="333"/>
        <v>103.40676158794138</v>
      </c>
      <c r="AH918" s="2">
        <v>39472</v>
      </c>
      <c r="AI918">
        <v>131.31640625</v>
      </c>
      <c r="AJ918" s="22">
        <f>_xll.BDH(AJ$3&amp;" Govt",$A$8,AH918,AH918)</f>
        <v>1.1820900000000001</v>
      </c>
      <c r="AK918">
        <f t="shared" si="334"/>
        <v>111.08833189520256</v>
      </c>
      <c r="AN918" s="22"/>
      <c r="AP918" s="2">
        <v>39472</v>
      </c>
      <c r="AQ918">
        <v>129.05078125</v>
      </c>
      <c r="AR918" s="22">
        <f>_xll.BDH(AR$3&amp;" Govt",$A$8,AP918,AP918)</f>
        <v>1.1673899999999999</v>
      </c>
      <c r="AS918">
        <f t="shared" si="335"/>
        <v>110.54641657886397</v>
      </c>
      <c r="AV918" s="22"/>
      <c r="AX918" s="2">
        <v>39472</v>
      </c>
      <c r="AY918">
        <v>120.85546875</v>
      </c>
      <c r="AZ918" s="22">
        <f>_xll.BDH(AZ$3&amp;" Govt",$A$8,AX918,AX918)</f>
        <v>1.14283</v>
      </c>
      <c r="BA918">
        <f t="shared" si="336"/>
        <v>105.75104674361016</v>
      </c>
      <c r="BB918" s="2">
        <v>39472</v>
      </c>
      <c r="BC918">
        <v>120.86328125</v>
      </c>
      <c r="BD918" s="22">
        <f>_xll.BDH(BD$3&amp;" Govt",$A$8,BB918,BB918)</f>
        <v>1.1359600000000001</v>
      </c>
      <c r="BE918">
        <f t="shared" si="337"/>
        <v>106.39747988485509</v>
      </c>
      <c r="BH918" s="22"/>
      <c r="BJ918" s="2">
        <v>39472</v>
      </c>
      <c r="BK918">
        <v>118.390625</v>
      </c>
      <c r="BL918" s="22">
        <f>_xll.BDH(BL$3&amp;" Govt",$A$8,BJ918,BJ918)</f>
        <v>1.1135299999999999</v>
      </c>
      <c r="BM918">
        <f t="shared" si="338"/>
        <v>106.32010363438795</v>
      </c>
      <c r="BN918" s="2">
        <v>39647</v>
      </c>
      <c r="BO918">
        <v>115.921875</v>
      </c>
      <c r="BP918" s="22">
        <f>_xll.BDH(BP$3&amp;" Govt",$A$8,BN918,BN918)</f>
        <v>1.13025</v>
      </c>
      <c r="BQ918">
        <f t="shared" si="339"/>
        <v>102.56303915063039</v>
      </c>
      <c r="BR918" s="2">
        <v>39828</v>
      </c>
      <c r="BS918">
        <v>107.8515625</v>
      </c>
      <c r="BT918" s="22">
        <f>_xll.BDH(BT$3&amp;" Govt",$A$8,BR918,BR918)</f>
        <v>1.1038000000000001</v>
      </c>
      <c r="BU918">
        <f t="shared" si="340"/>
        <v>97.709333665519111</v>
      </c>
      <c r="BV918" s="2">
        <v>40008</v>
      </c>
      <c r="BW918">
        <v>108.95703125</v>
      </c>
      <c r="BX918" s="22">
        <f>_xll.BDH(BX$3&amp;" Govt",$A$8,BV918,BV918)</f>
        <v>1.07568</v>
      </c>
      <c r="BY918">
        <f t="shared" si="341"/>
        <v>101.29130526736576</v>
      </c>
      <c r="CB918" s="22"/>
      <c r="CF918" s="22"/>
      <c r="CJ918" s="22"/>
      <c r="CN918" s="22"/>
      <c r="CR918" s="22"/>
      <c r="CV918" s="22"/>
      <c r="CZ918" s="22"/>
      <c r="DB918" s="2">
        <v>39477</v>
      </c>
      <c r="DC918">
        <v>122.328125</v>
      </c>
      <c r="DD918" s="22">
        <f>_xll.BDH(DD$3&amp;" Govt",$A$8,DB918,DB918)</f>
        <v>1.11459</v>
      </c>
      <c r="DE918">
        <f t="shared" si="342"/>
        <v>109.75167998995147</v>
      </c>
      <c r="DF918" s="2">
        <v>40018</v>
      </c>
      <c r="DG918">
        <v>102.75390625</v>
      </c>
      <c r="DH918" s="22">
        <f>_xll.BDH(DH$3&amp;" Govt",$A$8,DF918,DF918)</f>
        <v>1.0766800000000001</v>
      </c>
      <c r="DI918">
        <f t="shared" si="343"/>
        <v>95.435882759965807</v>
      </c>
      <c r="DL918" s="22"/>
      <c r="DP918" s="22"/>
    </row>
    <row r="919" spans="4:120" x14ac:dyDescent="0.25">
      <c r="D919" s="2"/>
      <c r="H919" s="22"/>
      <c r="I919" s="14"/>
      <c r="L919" s="22"/>
      <c r="N919" s="2">
        <v>39475</v>
      </c>
      <c r="O919">
        <v>132.71484375</v>
      </c>
      <c r="P919" s="22">
        <f>_xll.BDH(P$3&amp;" Govt",$A$8,N919,N919)</f>
        <v>1.2805900000000001</v>
      </c>
      <c r="Q919">
        <f t="shared" si="329"/>
        <v>103.63570209825157</v>
      </c>
      <c r="R919" s="2">
        <v>39475</v>
      </c>
      <c r="S919">
        <v>134.7109375</v>
      </c>
      <c r="T919" s="22">
        <f>_xll.BDH(T$3&amp;" Govt",$A$8,R919,R919)</f>
        <v>1.2482800000000001</v>
      </c>
      <c r="U919">
        <f t="shared" si="330"/>
        <v>107.91724412792001</v>
      </c>
      <c r="V919" s="2">
        <v>39570</v>
      </c>
      <c r="W919">
        <v>113.25</v>
      </c>
      <c r="X919" s="22">
        <f>_xll.BDH(X$3&amp;" Govt",$A$8,V919,V919)</f>
        <v>1.11775</v>
      </c>
      <c r="Y919">
        <f t="shared" si="331"/>
        <v>101.31961529859092</v>
      </c>
      <c r="Z919" s="2">
        <v>39475</v>
      </c>
      <c r="AA919">
        <v>131.66015625</v>
      </c>
      <c r="AB919" s="22">
        <f>_xll.BDH(AB$3&amp;" Govt",$A$8,Z919,Z919)</f>
        <v>1.20668</v>
      </c>
      <c r="AC919">
        <f t="shared" si="332"/>
        <v>109.10942109755693</v>
      </c>
      <c r="AD919" s="2">
        <v>40112</v>
      </c>
      <c r="AE919">
        <v>112.38671875</v>
      </c>
      <c r="AF919" s="22">
        <f>_xll.BDH(AF$3&amp;" Govt",$A$8,AD919,AD919)</f>
        <v>1.08693</v>
      </c>
      <c r="AG919">
        <f t="shared" si="333"/>
        <v>103.39830416862172</v>
      </c>
      <c r="AH919" s="2">
        <v>39475</v>
      </c>
      <c r="AI919">
        <v>131.28125</v>
      </c>
      <c r="AJ919" s="22">
        <f>_xll.BDH(AJ$3&amp;" Govt",$A$8,AH919,AH919)</f>
        <v>1.18276</v>
      </c>
      <c r="AK919">
        <f t="shared" si="334"/>
        <v>110.99567959687511</v>
      </c>
      <c r="AN919" s="22"/>
      <c r="AP919" s="2">
        <v>39475</v>
      </c>
      <c r="AQ919">
        <v>129.01171875</v>
      </c>
      <c r="AR919" s="22">
        <f>_xll.BDH(AR$3&amp;" Govt",$A$8,AP919,AP919)</f>
        <v>1.1680600000000001</v>
      </c>
      <c r="AS919">
        <f t="shared" si="335"/>
        <v>110.44956487680426</v>
      </c>
      <c r="AV919" s="22"/>
      <c r="AX919" s="2">
        <v>39475</v>
      </c>
      <c r="AY919">
        <v>120.8515625</v>
      </c>
      <c r="AZ919" s="22">
        <f>_xll.BDH(AZ$3&amp;" Govt",$A$8,AX919,AX919)</f>
        <v>1.1434800000000001</v>
      </c>
      <c r="BA919">
        <f t="shared" si="336"/>
        <v>105.68751749046768</v>
      </c>
      <c r="BB919" s="2">
        <v>39475</v>
      </c>
      <c r="BC919">
        <v>120.82421875</v>
      </c>
      <c r="BD919" s="22">
        <f>_xll.BDH(BD$3&amp;" Govt",$A$8,BB919,BB919)</f>
        <v>1.1366100000000001</v>
      </c>
      <c r="BE919">
        <f t="shared" si="337"/>
        <v>106.30226616869462</v>
      </c>
      <c r="BH919" s="22"/>
      <c r="BJ919" s="2">
        <v>39475</v>
      </c>
      <c r="BK919">
        <v>118.3828125</v>
      </c>
      <c r="BL919" s="22">
        <f>_xll.BDH(BL$3&amp;" Govt",$A$8,BJ919,BJ919)</f>
        <v>1.1141700000000001</v>
      </c>
      <c r="BM919">
        <f t="shared" si="338"/>
        <v>106.25201944048035</v>
      </c>
      <c r="BN919" s="2">
        <v>39650</v>
      </c>
      <c r="BO919">
        <v>116.0625</v>
      </c>
      <c r="BP919" s="22">
        <f>_xll.BDH(BP$3&amp;" Govt",$A$8,BN919,BN919)</f>
        <v>1.1311599999999999</v>
      </c>
      <c r="BQ919">
        <f t="shared" si="339"/>
        <v>102.60484812051347</v>
      </c>
      <c r="BR919" s="2">
        <v>39829</v>
      </c>
      <c r="BS919">
        <v>107.44921875</v>
      </c>
      <c r="BT919" s="22">
        <f>_xll.BDH(BT$3&amp;" Govt",$A$8,BR919,BR919)</f>
        <v>1.10311</v>
      </c>
      <c r="BU919">
        <f t="shared" si="340"/>
        <v>97.405715431824561</v>
      </c>
      <c r="BV919" s="2">
        <v>40009</v>
      </c>
      <c r="BW919">
        <v>108.6015625</v>
      </c>
      <c r="BX919" s="22">
        <f>_xll.BDH(BX$3&amp;" Govt",$A$8,BV919,BV919)</f>
        <v>1.07578</v>
      </c>
      <c r="BY919">
        <f t="shared" si="341"/>
        <v>100.95146080053543</v>
      </c>
      <c r="CB919" s="22"/>
      <c r="CF919" s="22"/>
      <c r="CJ919" s="22"/>
      <c r="CN919" s="22"/>
      <c r="CR919" s="22"/>
      <c r="CV919" s="22"/>
      <c r="CZ919" s="22"/>
      <c r="DB919" s="2">
        <v>39478</v>
      </c>
      <c r="DC919">
        <v>122.93359375</v>
      </c>
      <c r="DD919" s="22">
        <f>_xll.BDH(DD$3&amp;" Govt",$A$8,DB919,DB919)</f>
        <v>1.1148</v>
      </c>
      <c r="DE919">
        <f t="shared" si="342"/>
        <v>110.27412428238249</v>
      </c>
      <c r="DF919" s="2">
        <v>40021</v>
      </c>
      <c r="DG919">
        <v>102.23046875</v>
      </c>
      <c r="DH919" s="22">
        <f>_xll.BDH(DH$3&amp;" Govt",$A$8,DF919,DF919)</f>
        <v>1.07698</v>
      </c>
      <c r="DI919">
        <f t="shared" si="343"/>
        <v>94.923275037605151</v>
      </c>
      <c r="DL919" s="22"/>
      <c r="DP919" s="22"/>
    </row>
    <row r="920" spans="4:120" x14ac:dyDescent="0.25">
      <c r="D920" s="2"/>
      <c r="H920" s="22"/>
      <c r="I920" s="14"/>
      <c r="L920" s="22"/>
      <c r="N920" s="2">
        <v>39476</v>
      </c>
      <c r="O920">
        <v>132.734375</v>
      </c>
      <c r="P920" s="22">
        <f>_xll.BDH(P$3&amp;" Govt",$A$8,N920,N920)</f>
        <v>1.2808299999999999</v>
      </c>
      <c r="Q920">
        <f t="shared" si="329"/>
        <v>103.63153189728536</v>
      </c>
      <c r="R920" s="2">
        <v>39476</v>
      </c>
      <c r="S920">
        <v>134.6953125</v>
      </c>
      <c r="T920" s="22">
        <f>_xll.BDH(T$3&amp;" Govt",$A$8,R920,R920)</f>
        <v>1.2485200000000001</v>
      </c>
      <c r="U920">
        <f t="shared" si="330"/>
        <v>107.88398463781117</v>
      </c>
      <c r="V920" s="2">
        <v>39573</v>
      </c>
      <c r="W920">
        <v>113.49609375</v>
      </c>
      <c r="X920" s="22">
        <f>_xll.BDH(X$3&amp;" Govt",$A$8,V920,V920)</f>
        <v>1.11869</v>
      </c>
      <c r="Y920">
        <f t="shared" si="331"/>
        <v>101.45446347960561</v>
      </c>
      <c r="Z920" s="2">
        <v>39476</v>
      </c>
      <c r="AA920">
        <v>131.67578125</v>
      </c>
      <c r="AB920" s="22">
        <f>_xll.BDH(AB$3&amp;" Govt",$A$8,Z920,Z920)</f>
        <v>1.2069099999999999</v>
      </c>
      <c r="AC920">
        <f t="shared" si="332"/>
        <v>109.101574475313</v>
      </c>
      <c r="AD920" s="2">
        <v>40113</v>
      </c>
      <c r="AE920">
        <v>112.62109375</v>
      </c>
      <c r="AF920" s="22">
        <f>_xll.BDH(AF$3&amp;" Govt",$A$8,AD920,AD920)</f>
        <v>1.08701</v>
      </c>
      <c r="AG920">
        <f t="shared" si="333"/>
        <v>103.60630881960607</v>
      </c>
      <c r="AH920" s="2">
        <v>39476</v>
      </c>
      <c r="AI920">
        <v>131.2421875</v>
      </c>
      <c r="AJ920" s="22">
        <f>_xll.BDH(AJ$3&amp;" Govt",$A$8,AH920,AH920)</f>
        <v>1.18299</v>
      </c>
      <c r="AK920">
        <f t="shared" si="334"/>
        <v>110.94107938359581</v>
      </c>
      <c r="AN920" s="22"/>
      <c r="AP920" s="2">
        <v>39476</v>
      </c>
      <c r="AQ920">
        <v>129.0078125</v>
      </c>
      <c r="AR920" s="22">
        <f>_xll.BDH(AR$3&amp;" Govt",$A$8,AP920,AP920)</f>
        <v>1.16828</v>
      </c>
      <c r="AS920">
        <f t="shared" si="335"/>
        <v>110.42542241585922</v>
      </c>
      <c r="AV920" s="22"/>
      <c r="AX920" s="2">
        <v>39476</v>
      </c>
      <c r="AY920">
        <v>120.7890625</v>
      </c>
      <c r="AZ920" s="22">
        <f>_xll.BDH(AZ$3&amp;" Govt",$A$8,AX920,AX920)</f>
        <v>1.1436999999999999</v>
      </c>
      <c r="BA920">
        <f t="shared" si="336"/>
        <v>105.6125404389263</v>
      </c>
      <c r="BB920" s="2">
        <v>39476</v>
      </c>
      <c r="BC920">
        <v>120.76171875</v>
      </c>
      <c r="BD920" s="22">
        <f>_xll.BDH(BD$3&amp;" Govt",$A$8,BB920,BB920)</f>
        <v>1.13683</v>
      </c>
      <c r="BE920">
        <f t="shared" si="337"/>
        <v>106.22671705532049</v>
      </c>
      <c r="BH920" s="22"/>
      <c r="BJ920" s="2">
        <v>39476</v>
      </c>
      <c r="BK920">
        <v>118.34375</v>
      </c>
      <c r="BL920" s="22">
        <f>_xll.BDH(BL$3&amp;" Govt",$A$8,BJ920,BJ920)</f>
        <v>1.1143799999999999</v>
      </c>
      <c r="BM920">
        <f t="shared" si="338"/>
        <v>106.19694359195249</v>
      </c>
      <c r="BN920" s="2">
        <v>39651</v>
      </c>
      <c r="BO920">
        <v>115.35546875</v>
      </c>
      <c r="BP920" s="22">
        <f>_xll.BDH(BP$3&amp;" Govt",$A$8,BN920,BN920)</f>
        <v>1.13147</v>
      </c>
      <c r="BQ920">
        <f t="shared" si="339"/>
        <v>101.95185798121028</v>
      </c>
      <c r="BR920" s="2">
        <v>39832</v>
      </c>
      <c r="BS920">
        <v>107.44921875</v>
      </c>
      <c r="BT920" s="22">
        <f>_xll.BDH(BT$3&amp;" Govt",$A$8,BR920,BR920)</f>
        <v>1.1010500000000001</v>
      </c>
      <c r="BU920">
        <f t="shared" si="340"/>
        <v>97.58795581490395</v>
      </c>
      <c r="BV920" s="2">
        <v>40010</v>
      </c>
      <c r="BW920">
        <v>109.15625</v>
      </c>
      <c r="BX920" s="22">
        <f>_xll.BDH(BX$3&amp;" Govt",$A$8,BV920,BV920)</f>
        <v>1.0758799999999999</v>
      </c>
      <c r="BY920">
        <f t="shared" si="341"/>
        <v>101.45764397516452</v>
      </c>
      <c r="CB920" s="22"/>
      <c r="CF920" s="22"/>
      <c r="CJ920" s="22"/>
      <c r="CN920" s="22"/>
      <c r="CR920" s="22"/>
      <c r="CV920" s="22"/>
      <c r="CZ920" s="22"/>
      <c r="DB920" s="2">
        <v>39479</v>
      </c>
      <c r="DC920">
        <v>123.05078125</v>
      </c>
      <c r="DD920" s="22">
        <f>_xll.BDH(DD$3&amp;" Govt",$A$8,DB920,DB920)</f>
        <v>1.1150199999999999</v>
      </c>
      <c r="DE920">
        <f t="shared" si="342"/>
        <v>110.35746556115586</v>
      </c>
      <c r="DF920" s="2">
        <v>40022</v>
      </c>
      <c r="DG920">
        <v>102.4140625</v>
      </c>
      <c r="DH920" s="22">
        <f>_xll.BDH(DH$3&amp;" Govt",$A$8,DF920,DF920)</f>
        <v>1.07708</v>
      </c>
      <c r="DI920">
        <f t="shared" si="343"/>
        <v>95.084917090652496</v>
      </c>
      <c r="DL920" s="22"/>
      <c r="DP920" s="22"/>
    </row>
    <row r="921" spans="4:120" x14ac:dyDescent="0.25">
      <c r="D921" s="2"/>
      <c r="H921" s="22"/>
      <c r="I921" s="14"/>
      <c r="L921" s="22"/>
      <c r="N921" s="2">
        <v>39477</v>
      </c>
      <c r="O921">
        <v>132.953125</v>
      </c>
      <c r="P921" s="22">
        <f>_xll.BDH(P$3&amp;" Govt",$A$8,N921,N921)</f>
        <v>1.28108</v>
      </c>
      <c r="Q921">
        <f t="shared" si="329"/>
        <v>103.78206279077028</v>
      </c>
      <c r="R921" s="2">
        <v>39477</v>
      </c>
      <c r="S921">
        <v>135.046875</v>
      </c>
      <c r="T921" s="22">
        <f>_xll.BDH(T$3&amp;" Govt",$A$8,R921,R921)</f>
        <v>1.24875</v>
      </c>
      <c r="U921">
        <f t="shared" si="330"/>
        <v>108.14564564564564</v>
      </c>
      <c r="V921" s="2">
        <v>39574</v>
      </c>
      <c r="W921">
        <v>113.5625</v>
      </c>
      <c r="X921" s="22">
        <f>_xll.BDH(X$3&amp;" Govt",$A$8,V921,V921)</f>
        <v>1.119</v>
      </c>
      <c r="Y921">
        <f t="shared" si="331"/>
        <v>101.48570151921358</v>
      </c>
      <c r="Z921" s="2">
        <v>39477</v>
      </c>
      <c r="AA921">
        <v>132.0703125</v>
      </c>
      <c r="AB921" s="22">
        <f>_xll.BDH(AB$3&amp;" Govt",$A$8,Z921,Z921)</f>
        <v>1.2071399999999999</v>
      </c>
      <c r="AC921">
        <f t="shared" si="332"/>
        <v>109.40761842039863</v>
      </c>
      <c r="AD921" s="2">
        <v>40114</v>
      </c>
      <c r="AE921">
        <v>112.5</v>
      </c>
      <c r="AF921" s="22">
        <f>_xll.BDH(AF$3&amp;" Govt",$A$8,AD921,AD921)</f>
        <v>1.08708</v>
      </c>
      <c r="AG921">
        <f t="shared" si="333"/>
        <v>103.48824373551165</v>
      </c>
      <c r="AH921" s="2">
        <v>39477</v>
      </c>
      <c r="AI921">
        <v>131.68359375</v>
      </c>
      <c r="AJ921" s="22">
        <f>_xll.BDH(AJ$3&amp;" Govt",$A$8,AH921,AH921)</f>
        <v>1.1832100000000001</v>
      </c>
      <c r="AK921">
        <f t="shared" si="334"/>
        <v>111.29350981651608</v>
      </c>
      <c r="AN921" s="22"/>
      <c r="AP921" s="2">
        <v>39477</v>
      </c>
      <c r="AQ921">
        <v>129.41015625</v>
      </c>
      <c r="AR921" s="22">
        <f>_xll.BDH(AR$3&amp;" Govt",$A$8,AP921,AP921)</f>
        <v>1.1685000000000001</v>
      </c>
      <c r="AS921">
        <f t="shared" si="335"/>
        <v>110.74895699614891</v>
      </c>
      <c r="AV921" s="22"/>
      <c r="AX921" s="2">
        <v>39477</v>
      </c>
      <c r="AY921">
        <v>121.19140625</v>
      </c>
      <c r="AZ921" s="22">
        <f>_xll.BDH(AZ$3&amp;" Govt",$A$8,AX921,AX921)</f>
        <v>1.14392</v>
      </c>
      <c r="BA921">
        <f t="shared" si="336"/>
        <v>105.94395259283866</v>
      </c>
      <c r="BB921" s="2">
        <v>39477</v>
      </c>
      <c r="BC921">
        <v>121.25390625</v>
      </c>
      <c r="BD921" s="22">
        <f>_xll.BDH(BD$3&amp;" Govt",$A$8,BB921,BB921)</f>
        <v>1.1370499999999999</v>
      </c>
      <c r="BE921">
        <f t="shared" si="337"/>
        <v>106.63902752737347</v>
      </c>
      <c r="BH921" s="22"/>
      <c r="BJ921" s="2">
        <v>39477</v>
      </c>
      <c r="BK921">
        <v>118.83984375</v>
      </c>
      <c r="BL921" s="22">
        <f>_xll.BDH(BL$3&amp;" Govt",$A$8,BJ921,BJ921)</f>
        <v>1.11459</v>
      </c>
      <c r="BM921">
        <f t="shared" si="338"/>
        <v>106.62202581218206</v>
      </c>
      <c r="BN921" s="2">
        <v>39652</v>
      </c>
      <c r="BO921">
        <v>114.4375</v>
      </c>
      <c r="BP921" s="22">
        <f>_xll.BDH(BP$3&amp;" Govt",$A$8,BN921,BN921)</f>
        <v>1.1317699999999999</v>
      </c>
      <c r="BQ921">
        <f t="shared" si="339"/>
        <v>101.11374219143467</v>
      </c>
      <c r="BR921" s="2">
        <v>39833</v>
      </c>
      <c r="BS921">
        <v>107.75</v>
      </c>
      <c r="BT921" s="22">
        <f>_xll.BDH(BT$3&amp;" Govt",$A$8,BR921,BR921)</f>
        <v>1.10036</v>
      </c>
      <c r="BU921">
        <f t="shared" si="340"/>
        <v>97.922498091533683</v>
      </c>
      <c r="BV921" s="2">
        <v>40011</v>
      </c>
      <c r="BW921">
        <v>109.25390625</v>
      </c>
      <c r="BX921" s="22">
        <f>_xll.BDH(BX$3&amp;" Govt",$A$8,BV921,BV921)</f>
        <v>1.0759799999999999</v>
      </c>
      <c r="BY921">
        <f t="shared" si="341"/>
        <v>101.53897493447835</v>
      </c>
      <c r="CB921" s="22"/>
      <c r="CF921" s="22"/>
      <c r="CJ921" s="22"/>
      <c r="CN921" s="22"/>
      <c r="CR921" s="22"/>
      <c r="CV921" s="22"/>
      <c r="CZ921" s="22"/>
      <c r="DB921" s="2">
        <v>39482</v>
      </c>
      <c r="DC921">
        <v>121.921875</v>
      </c>
      <c r="DD921" s="22">
        <f>_xll.BDH(DD$3&amp;" Govt",$A$8,DB921,DB921)</f>
        <v>1.11494</v>
      </c>
      <c r="DE921">
        <f t="shared" si="342"/>
        <v>109.35285755287279</v>
      </c>
      <c r="DF921" s="2">
        <v>40023</v>
      </c>
      <c r="DG921">
        <v>102.81640625</v>
      </c>
      <c r="DH921" s="22">
        <f>_xll.BDH(DH$3&amp;" Govt",$A$8,DF921,DF921)</f>
        <v>1.07718</v>
      </c>
      <c r="DI921">
        <f t="shared" si="343"/>
        <v>95.449605683358399</v>
      </c>
      <c r="DL921" s="22"/>
      <c r="DP921" s="22"/>
    </row>
    <row r="922" spans="4:120" x14ac:dyDescent="0.25">
      <c r="D922" s="2"/>
      <c r="H922" s="22"/>
      <c r="I922" s="14"/>
      <c r="L922" s="22"/>
      <c r="N922" s="2">
        <v>39478</v>
      </c>
      <c r="O922">
        <v>132.93359375</v>
      </c>
      <c r="P922" s="22">
        <f>_xll.BDH(P$3&amp;" Govt",$A$8,N922,N922)</f>
        <v>1.28132</v>
      </c>
      <c r="Q922">
        <f t="shared" si="329"/>
        <v>103.74738063091188</v>
      </c>
      <c r="R922" s="2">
        <v>39478</v>
      </c>
      <c r="S922">
        <v>135.125</v>
      </c>
      <c r="T922" s="22">
        <f>_xll.BDH(T$3&amp;" Govt",$A$8,R922,R922)</f>
        <v>1.24899</v>
      </c>
      <c r="U922">
        <f t="shared" si="330"/>
        <v>108.18741543166878</v>
      </c>
      <c r="V922" s="2">
        <v>39575</v>
      </c>
      <c r="W922">
        <v>113.68359375</v>
      </c>
      <c r="X922" s="22">
        <f>_xll.BDH(X$3&amp;" Govt",$A$8,V922,V922)</f>
        <v>1.11931</v>
      </c>
      <c r="Y922">
        <f t="shared" si="331"/>
        <v>101.56578048083193</v>
      </c>
      <c r="Z922" s="2">
        <v>39478</v>
      </c>
      <c r="AA922">
        <v>132.27734375</v>
      </c>
      <c r="AB922" s="22">
        <f>_xll.BDH(AB$3&amp;" Govt",$A$8,Z922,Z922)</f>
        <v>1.2073700000000001</v>
      </c>
      <c r="AC922">
        <f t="shared" si="332"/>
        <v>109.5582495423938</v>
      </c>
      <c r="AD922" s="2">
        <v>40115</v>
      </c>
      <c r="AE922">
        <v>112.53515625</v>
      </c>
      <c r="AF922" s="22">
        <f>_xll.BDH(AF$3&amp;" Govt",$A$8,AD922,AD922)</f>
        <v>1.0871599999999999</v>
      </c>
      <c r="AG922">
        <f t="shared" si="333"/>
        <v>103.51296612274183</v>
      </c>
      <c r="AH922" s="2">
        <v>39478</v>
      </c>
      <c r="AI922">
        <v>131.98046875</v>
      </c>
      <c r="AJ922" s="22">
        <f>_xll.BDH(AJ$3&amp;" Govt",$A$8,AH922,AH922)</f>
        <v>1.18344</v>
      </c>
      <c r="AK922">
        <f t="shared" si="334"/>
        <v>111.52273773913338</v>
      </c>
      <c r="AN922" s="22"/>
      <c r="AP922" s="2">
        <v>39478</v>
      </c>
      <c r="AQ922">
        <v>129.76953125</v>
      </c>
      <c r="AR922" s="22">
        <f>_xll.BDH(AR$3&amp;" Govt",$A$8,AP922,AP922)</f>
        <v>1.16873</v>
      </c>
      <c r="AS922">
        <f t="shared" si="335"/>
        <v>111.03465406894664</v>
      </c>
      <c r="AV922" s="22"/>
      <c r="AX922" s="2">
        <v>39478</v>
      </c>
      <c r="AY922">
        <v>121.54296875</v>
      </c>
      <c r="AZ922" s="22">
        <f>_xll.BDH(AZ$3&amp;" Govt",$A$8,AX922,AX922)</f>
        <v>1.1441300000000001</v>
      </c>
      <c r="BA922">
        <f t="shared" si="336"/>
        <v>106.23178200903743</v>
      </c>
      <c r="BB922" s="2">
        <v>39478</v>
      </c>
      <c r="BC922">
        <v>121.5859375</v>
      </c>
      <c r="BD922" s="22">
        <f>_xll.BDH(BD$3&amp;" Govt",$A$8,BB922,BB922)</f>
        <v>1.1372599999999999</v>
      </c>
      <c r="BE922">
        <f t="shared" si="337"/>
        <v>106.91129337178833</v>
      </c>
      <c r="BH922" s="22"/>
      <c r="BJ922" s="2">
        <v>39478</v>
      </c>
      <c r="BK922">
        <v>119.16796875</v>
      </c>
      <c r="BL922" s="22">
        <f>_xll.BDH(BL$3&amp;" Govt",$A$8,BJ922,BJ922)</f>
        <v>1.1148</v>
      </c>
      <c r="BM922">
        <f t="shared" si="338"/>
        <v>106.89627623789021</v>
      </c>
      <c r="BN922" s="2">
        <v>39653</v>
      </c>
      <c r="BO922">
        <v>115.1640625</v>
      </c>
      <c r="BP922" s="22">
        <f>_xll.BDH(BP$3&amp;" Govt",$A$8,BN922,BN922)</f>
        <v>1.13208</v>
      </c>
      <c r="BQ922">
        <f t="shared" si="339"/>
        <v>101.72784829694015</v>
      </c>
      <c r="BR922" s="2">
        <v>39834</v>
      </c>
      <c r="BS922">
        <v>106.8828125</v>
      </c>
      <c r="BT922" s="22">
        <f>_xll.BDH(BT$3&amp;" Govt",$A$8,BR922,BR922)</f>
        <v>1.0996699999999999</v>
      </c>
      <c r="BU922">
        <f t="shared" si="340"/>
        <v>97.195351787354397</v>
      </c>
      <c r="BV922" s="2">
        <v>40014</v>
      </c>
      <c r="BW922">
        <v>109.84375</v>
      </c>
      <c r="BX922" s="22">
        <f>_xll.BDH(BX$3&amp;" Govt",$A$8,BV922,BV922)</f>
        <v>1.0762799999999999</v>
      </c>
      <c r="BY922">
        <f t="shared" si="341"/>
        <v>102.05871148771696</v>
      </c>
      <c r="CB922" s="22"/>
      <c r="CF922" s="22"/>
      <c r="CJ922" s="22"/>
      <c r="CN922" s="22"/>
      <c r="CR922" s="22"/>
      <c r="CV922" s="22"/>
      <c r="CZ922" s="22"/>
      <c r="DB922" s="2">
        <v>39483</v>
      </c>
      <c r="DC922">
        <v>122.6953125</v>
      </c>
      <c r="DD922" s="22">
        <f>_xll.BDH(DD$3&amp;" Govt",$A$8,DB922,DB922)</f>
        <v>1.1149100000000001</v>
      </c>
      <c r="DE922">
        <f t="shared" si="342"/>
        <v>110.04952193450592</v>
      </c>
      <c r="DF922" s="2">
        <v>40024</v>
      </c>
      <c r="DG922">
        <v>104.2109375</v>
      </c>
      <c r="DH922" s="22">
        <f>_xll.BDH(DH$3&amp;" Govt",$A$8,DF922,DF922)</f>
        <v>1.07728</v>
      </c>
      <c r="DI922">
        <f t="shared" si="343"/>
        <v>96.735238285311155</v>
      </c>
      <c r="DL922" s="22"/>
      <c r="DP922" s="22"/>
    </row>
    <row r="923" spans="4:120" x14ac:dyDescent="0.25">
      <c r="D923" s="2"/>
      <c r="H923" s="22"/>
      <c r="I923" s="14"/>
      <c r="L923" s="22"/>
      <c r="N923" s="2">
        <v>39479</v>
      </c>
      <c r="O923">
        <v>132.90625</v>
      </c>
      <c r="P923" s="22">
        <f>_xll.BDH(P$3&amp;" Govt",$A$8,N923,N923)</f>
        <v>1.2815699999999999</v>
      </c>
      <c r="Q923">
        <f t="shared" si="329"/>
        <v>103.70580615963233</v>
      </c>
      <c r="R923" s="2">
        <v>39479</v>
      </c>
      <c r="S923">
        <v>135.0625</v>
      </c>
      <c r="T923" s="22">
        <f>_xll.BDH(T$3&amp;" Govt",$A$8,R923,R923)</f>
        <v>1.2492300000000001</v>
      </c>
      <c r="U923">
        <f t="shared" si="330"/>
        <v>108.1165998254925</v>
      </c>
      <c r="V923" s="2">
        <v>39576</v>
      </c>
      <c r="W923">
        <v>113.9296875</v>
      </c>
      <c r="X923" s="22">
        <f>_xll.BDH(X$3&amp;" Govt",$A$8,V923,V923)</f>
        <v>1.1196200000000001</v>
      </c>
      <c r="Y923">
        <f t="shared" si="331"/>
        <v>101.75746012039799</v>
      </c>
      <c r="Z923" s="2">
        <v>39479</v>
      </c>
      <c r="AA923">
        <v>132.15234375</v>
      </c>
      <c r="AB923" s="22">
        <f>_xll.BDH(AB$3&amp;" Govt",$A$8,Z923,Z923)</f>
        <v>1.2076</v>
      </c>
      <c r="AC923">
        <f t="shared" si="332"/>
        <v>109.43387193607154</v>
      </c>
      <c r="AD923" s="2">
        <v>40116</v>
      </c>
      <c r="AE923">
        <v>112.66015625</v>
      </c>
      <c r="AF923" s="22">
        <f>_xll.BDH(AF$3&amp;" Govt",$A$8,AD923,AD923)</f>
        <v>1.08724</v>
      </c>
      <c r="AG923">
        <f t="shared" si="333"/>
        <v>103.62031957065598</v>
      </c>
      <c r="AH923" s="2">
        <v>39479</v>
      </c>
      <c r="AI923">
        <v>131.85546875</v>
      </c>
      <c r="AJ923" s="22">
        <f>_xll.BDH(AJ$3&amp;" Govt",$A$8,AH923,AH923)</f>
        <v>1.18367</v>
      </c>
      <c r="AK923">
        <f t="shared" si="334"/>
        <v>111.39546389618728</v>
      </c>
      <c r="AN923" s="22"/>
      <c r="AP923" s="2">
        <v>39479</v>
      </c>
      <c r="AQ923">
        <v>129.58984375</v>
      </c>
      <c r="AR923" s="22">
        <f>_xll.BDH(AR$3&amp;" Govt",$A$8,AP923,AP923)</f>
        <v>1.1689499999999999</v>
      </c>
      <c r="AS923">
        <f t="shared" si="335"/>
        <v>110.86003999315626</v>
      </c>
      <c r="AV923" s="22"/>
      <c r="AX923" s="2">
        <v>39479</v>
      </c>
      <c r="AY923">
        <v>121.3046875</v>
      </c>
      <c r="AZ923" s="22">
        <f>_xll.BDH(AZ$3&amp;" Govt",$A$8,AX923,AX923)</f>
        <v>1.14435</v>
      </c>
      <c r="BA923">
        <f t="shared" si="336"/>
        <v>106.00313496744877</v>
      </c>
      <c r="BB923" s="2">
        <v>39479</v>
      </c>
      <c r="BC923">
        <v>121.41796875</v>
      </c>
      <c r="BD923" s="22">
        <f>_xll.BDH(BD$3&amp;" Govt",$A$8,BB923,BB923)</f>
        <v>1.13748</v>
      </c>
      <c r="BE923">
        <f t="shared" si="337"/>
        <v>106.74294822766115</v>
      </c>
      <c r="BH923" s="22"/>
      <c r="BJ923" s="2">
        <v>39479</v>
      </c>
      <c r="BK923">
        <v>118.94921875</v>
      </c>
      <c r="BL923" s="22">
        <f>_xll.BDH(BL$3&amp;" Govt",$A$8,BJ923,BJ923)</f>
        <v>1.1150199999999999</v>
      </c>
      <c r="BM923">
        <f t="shared" si="338"/>
        <v>106.67900015246364</v>
      </c>
      <c r="BN923" s="2">
        <v>39654</v>
      </c>
      <c r="BO923">
        <v>114.4765625</v>
      </c>
      <c r="BP923" s="22">
        <f>_xll.BDH(BP$3&amp;" Govt",$A$8,BN923,BN923)</f>
        <v>1.13239</v>
      </c>
      <c r="BQ923">
        <f t="shared" si="339"/>
        <v>101.09287657079275</v>
      </c>
      <c r="BR923" s="2">
        <v>39835</v>
      </c>
      <c r="BS923">
        <v>106.8046875</v>
      </c>
      <c r="BT923" s="22">
        <f>_xll.BDH(BT$3&amp;" Govt",$A$8,BR923,BR923)</f>
        <v>1.0989800000000001</v>
      </c>
      <c r="BU923">
        <f t="shared" si="340"/>
        <v>97.185287721341595</v>
      </c>
      <c r="BV923" s="2">
        <v>40015</v>
      </c>
      <c r="BW923">
        <v>110.02734375</v>
      </c>
      <c r="BX923" s="22">
        <f>_xll.BDH(BX$3&amp;" Govt",$A$8,BV923,BV923)</f>
        <v>1.0763799999999999</v>
      </c>
      <c r="BY923">
        <f t="shared" si="341"/>
        <v>102.21979575057136</v>
      </c>
      <c r="CB923" s="22"/>
      <c r="CF923" s="22"/>
      <c r="CJ923" s="22"/>
      <c r="CN923" s="22"/>
      <c r="CR923" s="22"/>
      <c r="CV923" s="22"/>
      <c r="CZ923" s="22"/>
      <c r="DB923" s="2">
        <v>39484</v>
      </c>
      <c r="DC923">
        <v>122.41796875</v>
      </c>
      <c r="DD923" s="22">
        <f>_xll.BDH(DD$3&amp;" Govt",$A$8,DB923,DB923)</f>
        <v>1.1148899999999999</v>
      </c>
      <c r="DE923">
        <f t="shared" si="342"/>
        <v>109.80273278081246</v>
      </c>
      <c r="DF923" s="2">
        <v>40025</v>
      </c>
      <c r="DG923">
        <v>104.296875</v>
      </c>
      <c r="DH923" s="22">
        <f>_xll.BDH(DH$3&amp;" Govt",$A$8,DF923,DF923)</f>
        <v>1.07738</v>
      </c>
      <c r="DI923">
        <f t="shared" si="343"/>
        <v>96.806024800905902</v>
      </c>
      <c r="DL923" s="22"/>
      <c r="DP923" s="22"/>
    </row>
    <row r="924" spans="4:120" x14ac:dyDescent="0.25">
      <c r="D924" s="2"/>
      <c r="H924" s="22"/>
      <c r="I924" s="14"/>
      <c r="L924" s="22"/>
      <c r="N924" s="2">
        <v>39482</v>
      </c>
      <c r="O924">
        <v>132.8984375</v>
      </c>
      <c r="P924" s="22">
        <f>_xll.BDH(P$3&amp;" Govt",$A$8,N924,N924)</f>
        <v>1.28148</v>
      </c>
      <c r="Q924">
        <f t="shared" si="329"/>
        <v>103.70699308611918</v>
      </c>
      <c r="R924" s="2">
        <v>39482</v>
      </c>
      <c r="S924">
        <v>135.03515625</v>
      </c>
      <c r="T924" s="22">
        <f>_xll.BDH(T$3&amp;" Govt",$A$8,R924,R924)</f>
        <v>1.2491399999999999</v>
      </c>
      <c r="U924">
        <f t="shared" si="330"/>
        <v>108.10249951966954</v>
      </c>
      <c r="V924" s="2">
        <v>39577</v>
      </c>
      <c r="W924">
        <v>114.0859375</v>
      </c>
      <c r="X924" s="22">
        <f>_xll.BDH(X$3&amp;" Govt",$A$8,V924,V924)</f>
        <v>1.1199399999999999</v>
      </c>
      <c r="Y924">
        <f t="shared" si="331"/>
        <v>101.86790140543243</v>
      </c>
      <c r="Z924" s="2">
        <v>39482</v>
      </c>
      <c r="AA924">
        <v>131.9921875</v>
      </c>
      <c r="AB924" s="22">
        <f>_xll.BDH(AB$3&amp;" Govt",$A$8,Z924,Z924)</f>
        <v>1.2075199999999999</v>
      </c>
      <c r="AC924">
        <f t="shared" si="332"/>
        <v>109.30848971445609</v>
      </c>
      <c r="AD924" s="2">
        <v>40119</v>
      </c>
      <c r="AE924">
        <v>112.6015625</v>
      </c>
      <c r="AF924" s="22">
        <f>_xll.BDH(AF$3&amp;" Govt",$A$8,AD924,AD924)</f>
        <v>1.0874200000000001</v>
      </c>
      <c r="AG924">
        <f t="shared" si="333"/>
        <v>103.54928408526604</v>
      </c>
      <c r="AH924" s="2">
        <v>39482</v>
      </c>
      <c r="AI924">
        <v>131.625</v>
      </c>
      <c r="AJ924" s="22">
        <f>_xll.BDH(AJ$3&amp;" Govt",$A$8,AH924,AH924)</f>
        <v>1.1835800000000001</v>
      </c>
      <c r="AK924">
        <f t="shared" si="334"/>
        <v>111.20921272748778</v>
      </c>
      <c r="AN924" s="22"/>
      <c r="AP924" s="2">
        <v>39482</v>
      </c>
      <c r="AQ924">
        <v>129.3046875</v>
      </c>
      <c r="AR924" s="22">
        <f>_xll.BDH(AR$3&amp;" Govt",$A$8,AP924,AP924)</f>
        <v>1.1688700000000001</v>
      </c>
      <c r="AS924">
        <f t="shared" si="335"/>
        <v>110.6236685858992</v>
      </c>
      <c r="AV924" s="22"/>
      <c r="AX924" s="2">
        <v>39482</v>
      </c>
      <c r="AY924">
        <v>120.87890625</v>
      </c>
      <c r="AZ924" s="22">
        <f>_xll.BDH(AZ$3&amp;" Govt",$A$8,AX924,AX924)</f>
        <v>1.1442700000000001</v>
      </c>
      <c r="BA924">
        <f t="shared" si="336"/>
        <v>105.63844743810463</v>
      </c>
      <c r="BB924" s="2">
        <v>39482</v>
      </c>
      <c r="BC924">
        <v>120.9609375</v>
      </c>
      <c r="BD924" s="22">
        <f>_xll.BDH(BD$3&amp;" Govt",$A$8,BB924,BB924)</f>
        <v>1.1374</v>
      </c>
      <c r="BE924">
        <f t="shared" si="337"/>
        <v>106.34863504483911</v>
      </c>
      <c r="BH924" s="22"/>
      <c r="BJ924" s="2">
        <v>39482</v>
      </c>
      <c r="BK924">
        <v>118.5546875</v>
      </c>
      <c r="BL924" s="22">
        <f>_xll.BDH(BL$3&amp;" Govt",$A$8,BJ924,BJ924)</f>
        <v>1.11494</v>
      </c>
      <c r="BM924">
        <f t="shared" si="338"/>
        <v>106.33279593520727</v>
      </c>
      <c r="BN924" s="2">
        <v>39657</v>
      </c>
      <c r="BO924">
        <v>115.37890625</v>
      </c>
      <c r="BP924" s="22">
        <f>_xll.BDH(BP$3&amp;" Govt",$A$8,BN924,BN924)</f>
        <v>1.1333</v>
      </c>
      <c r="BQ924">
        <f t="shared" si="339"/>
        <v>101.80791162975382</v>
      </c>
      <c r="BR924" s="2">
        <v>39836</v>
      </c>
      <c r="BS924">
        <v>106.72265625</v>
      </c>
      <c r="BT924" s="22">
        <f>_xll.BDH(BT$3&amp;" Govt",$A$8,BR924,BR924)</f>
        <v>1.0983000000000001</v>
      </c>
      <c r="BU924">
        <f t="shared" si="340"/>
        <v>97.170769598470358</v>
      </c>
      <c r="BV924" s="2">
        <v>40016</v>
      </c>
      <c r="BW924">
        <v>109.72265625</v>
      </c>
      <c r="BX924" s="22">
        <f>_xll.BDH(BX$3&amp;" Govt",$A$8,BV924,BV924)</f>
        <v>1.0764800000000001</v>
      </c>
      <c r="BY924">
        <f t="shared" si="341"/>
        <v>101.92725944745837</v>
      </c>
      <c r="CB924" s="22"/>
      <c r="CF924" s="22"/>
      <c r="CJ924" s="22"/>
      <c r="CN924" s="22"/>
      <c r="CR924" s="22"/>
      <c r="CV924" s="22"/>
      <c r="CZ924" s="22"/>
      <c r="DB924" s="2">
        <v>39485</v>
      </c>
      <c r="DC924">
        <v>120.0390625</v>
      </c>
      <c r="DD924" s="22">
        <f>_xll.BDH(DD$3&amp;" Govt",$A$8,DB924,DB924)</f>
        <v>1.11486</v>
      </c>
      <c r="DE924">
        <f t="shared" si="342"/>
        <v>107.6718713560447</v>
      </c>
      <c r="DF924" s="2">
        <v>40028</v>
      </c>
      <c r="DG924">
        <v>103.3203125</v>
      </c>
      <c r="DH924" s="22">
        <f>_xll.BDH(DH$3&amp;" Govt",$A$8,DF924,DF924)</f>
        <v>1.0780799999999999</v>
      </c>
      <c r="DI924">
        <f t="shared" si="343"/>
        <v>95.837333500296836</v>
      </c>
      <c r="DL924" s="22"/>
      <c r="DP924" s="22"/>
    </row>
    <row r="925" spans="4:120" x14ac:dyDescent="0.25">
      <c r="D925" s="2"/>
      <c r="H925" s="22"/>
      <c r="I925" s="14"/>
      <c r="L925" s="22"/>
      <c r="N925" s="2">
        <v>39483</v>
      </c>
      <c r="O925">
        <v>132.96875</v>
      </c>
      <c r="P925" s="22">
        <f>_xll.BDH(P$3&amp;" Govt",$A$8,N925,N925)</f>
        <v>1.28145</v>
      </c>
      <c r="Q925">
        <f t="shared" si="329"/>
        <v>103.7642904522221</v>
      </c>
      <c r="R925" s="2">
        <v>39483</v>
      </c>
      <c r="S925">
        <v>135.4375</v>
      </c>
      <c r="T925" s="22">
        <f>_xll.BDH(T$3&amp;" Govt",$A$8,R925,R925)</f>
        <v>1.2491099999999999</v>
      </c>
      <c r="U925">
        <f t="shared" si="330"/>
        <v>108.42720016651856</v>
      </c>
      <c r="V925" s="2">
        <v>39580</v>
      </c>
      <c r="W925">
        <v>114.05078125</v>
      </c>
      <c r="X925" s="22">
        <f>_xll.BDH(X$3&amp;" Govt",$A$8,V925,V925)</f>
        <v>1.12087</v>
      </c>
      <c r="Y925">
        <f t="shared" si="331"/>
        <v>101.75201517571172</v>
      </c>
      <c r="Z925" s="2">
        <v>39483</v>
      </c>
      <c r="AA925">
        <v>132.28515625</v>
      </c>
      <c r="AB925" s="22">
        <f>_xll.BDH(AB$3&amp;" Govt",$A$8,Z925,Z925)</f>
        <v>1.20749</v>
      </c>
      <c r="AC925">
        <f t="shared" si="332"/>
        <v>109.55383170875122</v>
      </c>
      <c r="AD925" s="2">
        <v>40120</v>
      </c>
      <c r="AE925">
        <v>112.62890625</v>
      </c>
      <c r="AF925" s="22">
        <f>_xll.BDH(AF$3&amp;" Govt",$A$8,AD925,AD925)</f>
        <v>1.08744</v>
      </c>
      <c r="AG925">
        <f t="shared" si="333"/>
        <v>103.57252469101743</v>
      </c>
      <c r="AH925" s="2">
        <v>39483</v>
      </c>
      <c r="AI925">
        <v>131.96484375</v>
      </c>
      <c r="AJ925" s="22">
        <f>_xll.BDH(AJ$3&amp;" Govt",$A$8,AH925,AH925)</f>
        <v>1.1835599999999999</v>
      </c>
      <c r="AK925">
        <f t="shared" si="334"/>
        <v>111.49822886038731</v>
      </c>
      <c r="AN925" s="22"/>
      <c r="AP925" s="2">
        <v>39483</v>
      </c>
      <c r="AQ925">
        <v>129.65625</v>
      </c>
      <c r="AR925" s="22">
        <f>_xll.BDH(AR$3&amp;" Govt",$A$8,AP925,AP925)</f>
        <v>1.1688399999999999</v>
      </c>
      <c r="AS925">
        <f t="shared" si="335"/>
        <v>110.92728688272135</v>
      </c>
      <c r="AV925" s="22"/>
      <c r="AX925" s="2">
        <v>39483</v>
      </c>
      <c r="AY925">
        <v>121.29296875</v>
      </c>
      <c r="AZ925" s="22">
        <f>_xll.BDH(AZ$3&amp;" Govt",$A$8,AX925,AX925)</f>
        <v>1.14425</v>
      </c>
      <c r="BA925">
        <f t="shared" si="336"/>
        <v>106.00215752676425</v>
      </c>
      <c r="BB925" s="2">
        <v>39483</v>
      </c>
      <c r="BC925">
        <v>121.35546875</v>
      </c>
      <c r="BD925" s="22">
        <f>_xll.BDH(BD$3&amp;" Govt",$A$8,BB925,BB925)</f>
        <v>1.1373800000000001</v>
      </c>
      <c r="BE925">
        <f t="shared" si="337"/>
        <v>106.69738236121613</v>
      </c>
      <c r="BH925" s="22"/>
      <c r="BJ925" s="2">
        <v>39483</v>
      </c>
      <c r="BK925">
        <v>118.9921875</v>
      </c>
      <c r="BL925" s="22">
        <f>_xll.BDH(BL$3&amp;" Govt",$A$8,BJ925,BJ925)</f>
        <v>1.1149100000000001</v>
      </c>
      <c r="BM925">
        <f t="shared" si="338"/>
        <v>106.72806549407575</v>
      </c>
      <c r="BN925" s="2">
        <v>39658</v>
      </c>
      <c r="BO925">
        <v>114.77734375</v>
      </c>
      <c r="BP925" s="22">
        <f>_xll.BDH(BP$3&amp;" Govt",$A$8,BN925,BN925)</f>
        <v>1.13361</v>
      </c>
      <c r="BQ925">
        <f t="shared" si="339"/>
        <v>101.2494100704828</v>
      </c>
      <c r="BR925" s="2">
        <v>39839</v>
      </c>
      <c r="BS925">
        <v>107.00390625</v>
      </c>
      <c r="BT925" s="22">
        <f>_xll.BDH(BT$3&amp;" Govt",$A$8,BR925,BR925)</f>
        <v>1.09623</v>
      </c>
      <c r="BU925">
        <f t="shared" si="340"/>
        <v>97.610817301113812</v>
      </c>
      <c r="BV925" s="2">
        <v>40017</v>
      </c>
      <c r="BW925">
        <v>109.48828125</v>
      </c>
      <c r="BX925" s="22">
        <f>_xll.BDH(BX$3&amp;" Govt",$A$8,BV925,BV925)</f>
        <v>1.0765800000000001</v>
      </c>
      <c r="BY925">
        <f t="shared" si="341"/>
        <v>101.70008847461405</v>
      </c>
      <c r="CB925" s="22"/>
      <c r="CF925" s="22"/>
      <c r="CJ925" s="22"/>
      <c r="CN925" s="22"/>
      <c r="CR925" s="22"/>
      <c r="CV925" s="22"/>
      <c r="CZ925" s="22"/>
      <c r="DB925" s="2">
        <v>39486</v>
      </c>
      <c r="DC925">
        <v>121.4453125</v>
      </c>
      <c r="DD925" s="22">
        <f>_xll.BDH(DD$3&amp;" Govt",$A$8,DB925,DB925)</f>
        <v>1.1148400000000001</v>
      </c>
      <c r="DE925">
        <f t="shared" si="342"/>
        <v>108.93519473646442</v>
      </c>
      <c r="DF925" s="2">
        <v>40029</v>
      </c>
      <c r="DG925">
        <v>102.71484375</v>
      </c>
      <c r="DH925" s="22">
        <f>_xll.BDH(DH$3&amp;" Govt",$A$8,DF925,DF925)</f>
        <v>1.0783800000000001</v>
      </c>
      <c r="DI925">
        <f t="shared" si="343"/>
        <v>95.249210621487777</v>
      </c>
      <c r="DL925" s="22"/>
      <c r="DP925" s="22"/>
    </row>
    <row r="926" spans="4:120" x14ac:dyDescent="0.25">
      <c r="D926" s="2"/>
      <c r="H926" s="22"/>
      <c r="I926" s="14"/>
      <c r="L926" s="22"/>
      <c r="N926" s="2">
        <v>39484</v>
      </c>
      <c r="O926">
        <v>132.95703125</v>
      </c>
      <c r="P926" s="22">
        <f>_xll.BDH(P$3&amp;" Govt",$A$8,N926,N926)</f>
        <v>1.28142</v>
      </c>
      <c r="Q926">
        <f t="shared" si="329"/>
        <v>103.75757460473537</v>
      </c>
      <c r="R926" s="2">
        <v>39484</v>
      </c>
      <c r="S926">
        <v>135.15625</v>
      </c>
      <c r="T926" s="22">
        <f>_xll.BDH(T$3&amp;" Govt",$A$8,R926,R926)</f>
        <v>1.24909</v>
      </c>
      <c r="U926">
        <f t="shared" si="330"/>
        <v>108.20377234626808</v>
      </c>
      <c r="V926" s="2">
        <v>39581</v>
      </c>
      <c r="W926">
        <v>113.59375</v>
      </c>
      <c r="X926" s="22">
        <f>_xll.BDH(X$3&amp;" Govt",$A$8,V926,V926)</f>
        <v>1.1211899999999999</v>
      </c>
      <c r="Y926">
        <f t="shared" si="331"/>
        <v>101.31534351893971</v>
      </c>
      <c r="Z926" s="2">
        <v>39484</v>
      </c>
      <c r="AA926">
        <v>132.25390625</v>
      </c>
      <c r="AB926" s="22">
        <f>_xll.BDH(AB$3&amp;" Govt",$A$8,Z926,Z926)</f>
        <v>1.20746</v>
      </c>
      <c r="AC926">
        <f t="shared" si="332"/>
        <v>109.53067285872824</v>
      </c>
      <c r="AD926" s="2">
        <v>40121</v>
      </c>
      <c r="AE926">
        <v>112.6875</v>
      </c>
      <c r="AF926" s="22">
        <f>_xll.BDH(AF$3&amp;" Govt",$A$8,AD926,AD926)</f>
        <v>1.0874699999999999</v>
      </c>
      <c r="AG926">
        <f t="shared" si="333"/>
        <v>103.6235482358134</v>
      </c>
      <c r="AH926" s="2">
        <v>39484</v>
      </c>
      <c r="AI926">
        <v>131.91796875</v>
      </c>
      <c r="AJ926" s="22">
        <f>_xll.BDH(AJ$3&amp;" Govt",$A$8,AH926,AH926)</f>
        <v>1.18353</v>
      </c>
      <c r="AK926">
        <f t="shared" si="334"/>
        <v>111.4614490126993</v>
      </c>
      <c r="AN926" s="22"/>
      <c r="AP926" s="2">
        <v>39484</v>
      </c>
      <c r="AQ926">
        <v>129.609375</v>
      </c>
      <c r="AR926" s="22">
        <f>_xll.BDH(AR$3&amp;" Govt",$A$8,AP926,AP926)</f>
        <v>1.1688099999999999</v>
      </c>
      <c r="AS926">
        <f t="shared" si="335"/>
        <v>110.89002917497284</v>
      </c>
      <c r="AV926" s="22"/>
      <c r="AX926" s="2">
        <v>39484</v>
      </c>
      <c r="AY926">
        <v>121.22265625</v>
      </c>
      <c r="AZ926" s="22">
        <f>_xll.BDH(AZ$3&amp;" Govt",$A$8,AX926,AX926)</f>
        <v>1.14422</v>
      </c>
      <c r="BA926">
        <f t="shared" si="336"/>
        <v>105.94348661096642</v>
      </c>
      <c r="BB926" s="2">
        <v>39484</v>
      </c>
      <c r="BC926">
        <v>121.26953125</v>
      </c>
      <c r="BD926" s="22">
        <f>_xll.BDH(BD$3&amp;" Govt",$A$8,BB926,BB926)</f>
        <v>1.1373500000000001</v>
      </c>
      <c r="BE926">
        <f t="shared" si="337"/>
        <v>106.62463731481074</v>
      </c>
      <c r="BH926" s="22"/>
      <c r="BJ926" s="2">
        <v>39484</v>
      </c>
      <c r="BK926">
        <v>118.85546875</v>
      </c>
      <c r="BL926" s="22">
        <f>_xll.BDH(BL$3&amp;" Govt",$A$8,BJ926,BJ926)</f>
        <v>1.1148899999999999</v>
      </c>
      <c r="BM926">
        <f t="shared" si="338"/>
        <v>106.60735027670891</v>
      </c>
      <c r="BN926" s="2">
        <v>39659</v>
      </c>
      <c r="BO926">
        <v>114.9921875</v>
      </c>
      <c r="BP926" s="22">
        <f>_xll.BDH(BP$3&amp;" Govt",$A$8,BN926,BN926)</f>
        <v>1.13391</v>
      </c>
      <c r="BQ926">
        <f t="shared" si="339"/>
        <v>101.41209399335044</v>
      </c>
      <c r="BR926" s="2">
        <v>39840</v>
      </c>
      <c r="BS926">
        <v>107.953125</v>
      </c>
      <c r="BT926" s="22">
        <f>_xll.BDH(BT$3&amp;" Govt",$A$8,BR926,BR926)</f>
        <v>1.09554</v>
      </c>
      <c r="BU926">
        <f t="shared" si="340"/>
        <v>98.538734322799712</v>
      </c>
      <c r="BV926" s="2">
        <v>40018</v>
      </c>
      <c r="BW926">
        <v>109.41796875</v>
      </c>
      <c r="BX926" s="22">
        <f>_xll.BDH(BX$3&amp;" Govt",$A$8,BV926,BV926)</f>
        <v>1.0766800000000001</v>
      </c>
      <c r="BY926">
        <f t="shared" si="341"/>
        <v>101.62533784411337</v>
      </c>
      <c r="CB926" s="22"/>
      <c r="CF926" s="22"/>
      <c r="CJ926" s="22"/>
      <c r="CN926" s="22"/>
      <c r="CR926" s="22"/>
      <c r="CV926" s="22"/>
      <c r="CZ926" s="22"/>
      <c r="DB926" s="2">
        <v>39489</v>
      </c>
      <c r="DC926">
        <v>121.96875</v>
      </c>
      <c r="DD926" s="22">
        <f>_xll.BDH(DD$3&amp;" Govt",$A$8,DB926,DB926)</f>
        <v>1.11476</v>
      </c>
      <c r="DE926">
        <f t="shared" si="342"/>
        <v>109.41256413936632</v>
      </c>
      <c r="DF926" s="2">
        <v>40030</v>
      </c>
      <c r="DG926">
        <v>103.171875</v>
      </c>
      <c r="DH926" s="22">
        <f>_xll.BDH(DH$3&amp;" Govt",$A$8,DF926,DF926)</f>
        <v>1.0786800000000001</v>
      </c>
      <c r="DI926">
        <f t="shared" si="343"/>
        <v>95.646415062854587</v>
      </c>
      <c r="DL926" s="22"/>
      <c r="DP926" s="22"/>
    </row>
    <row r="927" spans="4:120" x14ac:dyDescent="0.25">
      <c r="D927" s="2"/>
      <c r="H927" s="22"/>
      <c r="I927" s="14"/>
      <c r="L927" s="22"/>
      <c r="N927" s="2">
        <v>39485</v>
      </c>
      <c r="O927">
        <v>132.94921875</v>
      </c>
      <c r="P927" s="22">
        <f>_xll.BDH(P$3&amp;" Govt",$A$8,N927,N927)</f>
        <v>1.28139</v>
      </c>
      <c r="Q927">
        <f t="shared" si="329"/>
        <v>103.75390689017395</v>
      </c>
      <c r="R927" s="2">
        <v>39485</v>
      </c>
      <c r="S927">
        <v>135.0703125</v>
      </c>
      <c r="T927" s="22">
        <f>_xll.BDH(T$3&amp;" Govt",$A$8,R927,R927)</f>
        <v>1.2490600000000001</v>
      </c>
      <c r="U927">
        <f t="shared" si="330"/>
        <v>108.13756945222806</v>
      </c>
      <c r="V927" s="2">
        <v>39582</v>
      </c>
      <c r="W927">
        <v>113.71484375</v>
      </c>
      <c r="X927" s="22">
        <f>_xll.BDH(X$3&amp;" Govt",$A$8,V927,V927)</f>
        <v>1.1214999999999999</v>
      </c>
      <c r="Y927">
        <f t="shared" si="331"/>
        <v>101.39531319661168</v>
      </c>
      <c r="Z927" s="2">
        <v>39485</v>
      </c>
      <c r="AA927">
        <v>131.9609375</v>
      </c>
      <c r="AB927" s="22">
        <f>_xll.BDH(AB$3&amp;" Govt",$A$8,Z927,Z927)</f>
        <v>1.20743</v>
      </c>
      <c r="AC927">
        <f t="shared" si="332"/>
        <v>109.29075598585425</v>
      </c>
      <c r="AD927" s="2">
        <v>40122</v>
      </c>
      <c r="AE927">
        <v>112.74609375</v>
      </c>
      <c r="AF927" s="22">
        <f>_xll.BDH(AF$3&amp;" Govt",$A$8,AD927,AD927)</f>
        <v>1.0874900000000001</v>
      </c>
      <c r="AG927">
        <f t="shared" si="333"/>
        <v>103.67552230365337</v>
      </c>
      <c r="AH927" s="2">
        <v>39485</v>
      </c>
      <c r="AI927">
        <v>131.3515625</v>
      </c>
      <c r="AJ927" s="22">
        <f>_xll.BDH(AJ$3&amp;" Govt",$A$8,AH927,AH927)</f>
        <v>1.1835</v>
      </c>
      <c r="AK927">
        <f t="shared" si="334"/>
        <v>110.98568863540346</v>
      </c>
      <c r="AN927" s="22"/>
      <c r="AP927" s="2">
        <v>39485</v>
      </c>
      <c r="AQ927">
        <v>129.0703125</v>
      </c>
      <c r="AR927" s="22">
        <f>_xll.BDH(AR$3&amp;" Govt",$A$8,AP927,AP927)</f>
        <v>1.16879</v>
      </c>
      <c r="AS927">
        <f t="shared" si="335"/>
        <v>110.43071253176362</v>
      </c>
      <c r="AV927" s="22"/>
      <c r="AX927" s="2">
        <v>39485</v>
      </c>
      <c r="AY927">
        <v>120.44140625</v>
      </c>
      <c r="AZ927" s="22">
        <f>_xll.BDH(AZ$3&amp;" Govt",$A$8,AX927,AX927)</f>
        <v>1.14419</v>
      </c>
      <c r="BA927">
        <f t="shared" si="336"/>
        <v>105.26346695041907</v>
      </c>
      <c r="BB927" s="2">
        <v>39485</v>
      </c>
      <c r="BC927">
        <v>120.40234375</v>
      </c>
      <c r="BD927" s="22">
        <f>_xll.BDH(BD$3&amp;" Govt",$A$8,BB927,BB927)</f>
        <v>1.1373199999999999</v>
      </c>
      <c r="BE927">
        <f t="shared" si="337"/>
        <v>105.86496654415645</v>
      </c>
      <c r="BH927" s="22"/>
      <c r="BJ927" s="2">
        <v>39485</v>
      </c>
      <c r="BK927">
        <v>118.05859375</v>
      </c>
      <c r="BL927" s="22">
        <f>_xll.BDH(BL$3&amp;" Govt",$A$8,BJ927,BJ927)</f>
        <v>1.11486</v>
      </c>
      <c r="BM927">
        <f t="shared" si="338"/>
        <v>105.89544314981254</v>
      </c>
      <c r="BN927" s="2">
        <v>39660</v>
      </c>
      <c r="BO927">
        <v>115.5234375</v>
      </c>
      <c r="BP927" s="22">
        <f>_xll.BDH(BP$3&amp;" Govt",$A$8,BN927,BN927)</f>
        <v>1.13422</v>
      </c>
      <c r="BQ927">
        <f t="shared" si="339"/>
        <v>101.85276004655181</v>
      </c>
      <c r="BR927" s="2">
        <v>39841</v>
      </c>
      <c r="BS927">
        <v>107.49609375</v>
      </c>
      <c r="BT927" s="22">
        <f>_xll.BDH(BT$3&amp;" Govt",$A$8,BR927,BR927)</f>
        <v>1.0948599999999999</v>
      </c>
      <c r="BU927">
        <f t="shared" si="340"/>
        <v>98.182501644045814</v>
      </c>
      <c r="BV927" s="2">
        <v>40021</v>
      </c>
      <c r="BW927">
        <v>109.1640625</v>
      </c>
      <c r="BX927" s="22">
        <f>_xll.BDH(BX$3&amp;" Govt",$A$8,BV927,BV927)</f>
        <v>1.07698</v>
      </c>
      <c r="BY927">
        <f t="shared" si="341"/>
        <v>101.36127179706214</v>
      </c>
      <c r="CB927" s="22"/>
      <c r="CF927" s="22"/>
      <c r="CJ927" s="22"/>
      <c r="CN927" s="22"/>
      <c r="CR927" s="22"/>
      <c r="CV927" s="22"/>
      <c r="CZ927" s="22"/>
      <c r="DB927" s="2">
        <v>39490</v>
      </c>
      <c r="DC927">
        <v>121.34765625</v>
      </c>
      <c r="DD927" s="22">
        <f>_xll.BDH(DD$3&amp;" Govt",$A$8,DB927,DB927)</f>
        <v>1.11473</v>
      </c>
      <c r="DE927">
        <f t="shared" si="342"/>
        <v>108.8583390148287</v>
      </c>
      <c r="DF927" s="2">
        <v>40031</v>
      </c>
      <c r="DG927">
        <v>103.01953125</v>
      </c>
      <c r="DH927" s="22">
        <f>_xll.BDH(DH$3&amp;" Govt",$A$8,DF927,DF927)</f>
        <v>1.0789800000000001</v>
      </c>
      <c r="DI927">
        <f t="shared" si="343"/>
        <v>95.478629121948501</v>
      </c>
      <c r="DL927" s="22"/>
      <c r="DP927" s="22"/>
    </row>
    <row r="928" spans="4:120" x14ac:dyDescent="0.25">
      <c r="D928" s="2"/>
      <c r="H928" s="22"/>
      <c r="I928" s="14"/>
      <c r="L928" s="22"/>
      <c r="N928" s="2">
        <v>39486</v>
      </c>
      <c r="O928">
        <v>133.16015625</v>
      </c>
      <c r="P928" s="22">
        <f>_xll.BDH(P$3&amp;" Govt",$A$8,N928,N928)</f>
        <v>1.2813600000000001</v>
      </c>
      <c r="Q928">
        <f t="shared" si="329"/>
        <v>103.92095605450459</v>
      </c>
      <c r="R928" s="2">
        <v>39486</v>
      </c>
      <c r="S928">
        <v>135.43359375</v>
      </c>
      <c r="T928" s="22">
        <f>_xll.BDH(T$3&amp;" Govt",$A$8,R928,R928)</f>
        <v>1.2490300000000001</v>
      </c>
      <c r="U928">
        <f t="shared" si="330"/>
        <v>108.43101746955637</v>
      </c>
      <c r="V928" s="2">
        <v>39583</v>
      </c>
      <c r="W928">
        <v>113.9609375</v>
      </c>
      <c r="X928" s="22">
        <f>_xll.BDH(X$3&amp;" Govt",$A$8,V928,V928)</f>
        <v>1.12181</v>
      </c>
      <c r="Y928">
        <f t="shared" si="331"/>
        <v>101.58666574553624</v>
      </c>
      <c r="Z928" s="2">
        <v>39486</v>
      </c>
      <c r="AA928">
        <v>132.49609375</v>
      </c>
      <c r="AB928" s="22">
        <f>_xll.BDH(AB$3&amp;" Govt",$A$8,Z928,Z928)</f>
        <v>1.2074</v>
      </c>
      <c r="AC928">
        <f t="shared" si="332"/>
        <v>109.73670179725029</v>
      </c>
      <c r="AD928" s="2">
        <v>40123</v>
      </c>
      <c r="AE928">
        <v>112.7578125</v>
      </c>
      <c r="AF928" s="22">
        <f>_xll.BDH(AF$3&amp;" Govt",$A$8,AD928,AD928)</f>
        <v>1.08751</v>
      </c>
      <c r="AG928">
        <f t="shared" si="333"/>
        <v>103.68439140789511</v>
      </c>
      <c r="AH928" s="2">
        <v>39486</v>
      </c>
      <c r="AI928">
        <v>132.11328125</v>
      </c>
      <c r="AJ928" s="22">
        <f>_xll.BDH(AJ$3&amp;" Govt",$A$8,AH928,AH928)</f>
        <v>1.18347</v>
      </c>
      <c r="AK928">
        <f t="shared" si="334"/>
        <v>111.63213368315209</v>
      </c>
      <c r="AN928" s="22"/>
      <c r="AP928" s="2">
        <v>39486</v>
      </c>
      <c r="AQ928">
        <v>129.78125</v>
      </c>
      <c r="AR928" s="22">
        <f>_xll.BDH(AR$3&amp;" Govt",$A$8,AP928,AP928)</f>
        <v>1.16876</v>
      </c>
      <c r="AS928">
        <f t="shared" si="335"/>
        <v>111.04183065813341</v>
      </c>
      <c r="AV928" s="22"/>
      <c r="AX928" s="2">
        <v>39486</v>
      </c>
      <c r="AY928">
        <v>121.34375</v>
      </c>
      <c r="AZ928" s="22">
        <f>_xll.BDH(AZ$3&amp;" Govt",$A$8,AX928,AX928)</f>
        <v>1.1441699999999999</v>
      </c>
      <c r="BA928">
        <f t="shared" si="336"/>
        <v>106.05395177290089</v>
      </c>
      <c r="BB928" s="2">
        <v>39486</v>
      </c>
      <c r="BC928">
        <v>121.37109375</v>
      </c>
      <c r="BD928" s="22">
        <f>_xll.BDH(BD$3&amp;" Govt",$A$8,BB928,BB928)</f>
        <v>1.1373</v>
      </c>
      <c r="BE928">
        <f t="shared" si="337"/>
        <v>106.71862635188604</v>
      </c>
      <c r="BH928" s="22"/>
      <c r="BJ928" s="2">
        <v>39486</v>
      </c>
      <c r="BK928">
        <v>118.9921875</v>
      </c>
      <c r="BL928" s="22">
        <f>_xll.BDH(BL$3&amp;" Govt",$A$8,BJ928,BJ928)</f>
        <v>1.1148400000000001</v>
      </c>
      <c r="BM928">
        <f t="shared" si="338"/>
        <v>106.7347668723763</v>
      </c>
      <c r="BN928" s="2">
        <v>39661</v>
      </c>
      <c r="BO928">
        <v>115.84765625</v>
      </c>
      <c r="BP928" s="22">
        <f>_xll.BDH(BP$3&amp;" Govt",$A$8,BN928,BN928)</f>
        <v>1.13452</v>
      </c>
      <c r="BQ928">
        <f t="shared" si="339"/>
        <v>102.11160336529987</v>
      </c>
      <c r="BR928" s="2">
        <v>39842</v>
      </c>
      <c r="BS928">
        <v>107.1953125</v>
      </c>
      <c r="BT928" s="22">
        <f>_xll.BDH(BT$3&amp;" Govt",$A$8,BR928,BR928)</f>
        <v>1.0941700000000001</v>
      </c>
      <c r="BU928">
        <f t="shared" si="340"/>
        <v>97.969522560479632</v>
      </c>
      <c r="BV928" s="2">
        <v>40022</v>
      </c>
      <c r="BW928">
        <v>109.02734375</v>
      </c>
      <c r="BX928" s="22">
        <f>_xll.BDH(BX$3&amp;" Govt",$A$8,BV928,BV928)</f>
        <v>1.07708</v>
      </c>
      <c r="BY928">
        <f t="shared" si="341"/>
        <v>101.22492642143573</v>
      </c>
      <c r="CB928" s="22"/>
      <c r="CF928" s="22"/>
      <c r="CJ928" s="22"/>
      <c r="CN928" s="22"/>
      <c r="CR928" s="22"/>
      <c r="CV928" s="22"/>
      <c r="CZ928" s="22"/>
      <c r="DB928" s="2">
        <v>39491</v>
      </c>
      <c r="DC928">
        <v>119.2109375</v>
      </c>
      <c r="DD928" s="22">
        <f>_xll.BDH(DD$3&amp;" Govt",$A$8,DB928,DB928)</f>
        <v>1.1147100000000001</v>
      </c>
      <c r="DE928">
        <f t="shared" si="342"/>
        <v>106.9434539028088</v>
      </c>
      <c r="DF928" s="2">
        <v>40032</v>
      </c>
      <c r="DG928">
        <v>103.10546875</v>
      </c>
      <c r="DH928" s="22">
        <f>_xll.BDH(DH$3&amp;" Govt",$A$8,DF928,DF928)</f>
        <v>1.07927</v>
      </c>
      <c r="DI928">
        <f t="shared" si="343"/>
        <v>95.532599581198411</v>
      </c>
      <c r="DL928" s="22"/>
      <c r="DP928" s="22"/>
    </row>
    <row r="929" spans="4:120" x14ac:dyDescent="0.25">
      <c r="D929" s="2"/>
      <c r="H929" s="22"/>
      <c r="I929" s="14"/>
      <c r="L929" s="22"/>
      <c r="N929" s="2">
        <v>39489</v>
      </c>
      <c r="O929">
        <v>133.25</v>
      </c>
      <c r="P929" s="22">
        <f>_xll.BDH(P$3&amp;" Govt",$A$8,N929,N929)</f>
        <v>1.2812700000000001</v>
      </c>
      <c r="Q929">
        <f t="shared" si="329"/>
        <v>103.99837661070656</v>
      </c>
      <c r="R929" s="2">
        <v>39489</v>
      </c>
      <c r="S929">
        <v>135.6015625</v>
      </c>
      <c r="T929" s="22">
        <f>_xll.BDH(T$3&amp;" Govt",$A$8,R929,R929)</f>
        <v>1.2489399999999999</v>
      </c>
      <c r="U929">
        <f t="shared" si="330"/>
        <v>108.57332017550884</v>
      </c>
      <c r="V929" s="2">
        <v>39584</v>
      </c>
      <c r="W929">
        <v>114.1171875</v>
      </c>
      <c r="X929" s="22">
        <f>_xll.BDH(X$3&amp;" Govt",$A$8,V929,V929)</f>
        <v>1.12212</v>
      </c>
      <c r="Y929">
        <f t="shared" si="331"/>
        <v>101.69784648700674</v>
      </c>
      <c r="Z929" s="2">
        <v>39489</v>
      </c>
      <c r="AA929">
        <v>132.7890625</v>
      </c>
      <c r="AB929" s="22">
        <f>_xll.BDH(AB$3&amp;" Govt",$A$8,Z929,Z929)</f>
        <v>1.2073199999999999</v>
      </c>
      <c r="AC929">
        <f t="shared" si="332"/>
        <v>109.98663361826193</v>
      </c>
      <c r="AD929" s="2">
        <v>40126</v>
      </c>
      <c r="AE929">
        <v>112.9375</v>
      </c>
      <c r="AF929" s="22">
        <f>_xll.BDH(AF$3&amp;" Govt",$A$8,AD929,AD929)</f>
        <v>1.08758</v>
      </c>
      <c r="AG929">
        <f t="shared" si="333"/>
        <v>103.84293569208702</v>
      </c>
      <c r="AH929" s="2">
        <v>39489</v>
      </c>
      <c r="AI929">
        <v>132.36328125</v>
      </c>
      <c r="AJ929" s="22">
        <f>_xll.BDH(AJ$3&amp;" Govt",$A$8,AH929,AH929)</f>
        <v>1.1833899999999999</v>
      </c>
      <c r="AK929">
        <f t="shared" si="334"/>
        <v>111.85093777199403</v>
      </c>
      <c r="AN929" s="22"/>
      <c r="AP929" s="2">
        <v>39489</v>
      </c>
      <c r="AQ929">
        <v>130.0625</v>
      </c>
      <c r="AR929" s="22">
        <f>_xll.BDH(AR$3&amp;" Govt",$A$8,AP929,AP929)</f>
        <v>1.1686799999999999</v>
      </c>
      <c r="AS929">
        <f t="shared" si="335"/>
        <v>111.2900879624876</v>
      </c>
      <c r="AV929" s="22"/>
      <c r="AX929" s="2">
        <v>39489</v>
      </c>
      <c r="AY929">
        <v>121.61328125</v>
      </c>
      <c r="AZ929" s="22">
        <f>_xll.BDH(AZ$3&amp;" Govt",$A$8,AX929,AX929)</f>
        <v>1.1440900000000001</v>
      </c>
      <c r="BA929">
        <f t="shared" si="336"/>
        <v>106.29695325542571</v>
      </c>
      <c r="BB929" s="2">
        <v>39489</v>
      </c>
      <c r="BC929">
        <v>121.640625</v>
      </c>
      <c r="BD929" s="22">
        <f>_xll.BDH(BD$3&amp;" Govt",$A$8,BB929,BB929)</f>
        <v>1.1372200000000001</v>
      </c>
      <c r="BE929">
        <f t="shared" si="337"/>
        <v>106.9631425757549</v>
      </c>
      <c r="BH929" s="22"/>
      <c r="BJ929" s="2">
        <v>39489</v>
      </c>
      <c r="BK929">
        <v>119.32421875</v>
      </c>
      <c r="BL929" s="22">
        <f>_xll.BDH(BL$3&amp;" Govt",$A$8,BJ929,BJ929)</f>
        <v>1.11476</v>
      </c>
      <c r="BM929">
        <f t="shared" si="338"/>
        <v>107.04027660662385</v>
      </c>
      <c r="BN929" s="2">
        <v>39664</v>
      </c>
      <c r="BO929">
        <v>115.53515625</v>
      </c>
      <c r="BP929" s="22">
        <f>_xll.BDH(BP$3&amp;" Govt",$A$8,BN929,BN929)</f>
        <v>1.1356299999999999</v>
      </c>
      <c r="BQ929">
        <f t="shared" si="339"/>
        <v>101.73661866100755</v>
      </c>
      <c r="BR929" s="2">
        <v>39843</v>
      </c>
      <c r="BS929">
        <v>107.56640625</v>
      </c>
      <c r="BT929" s="22">
        <f>_xll.BDH(BT$3&amp;" Govt",$A$8,BR929,BR929)</f>
        <v>1.09348</v>
      </c>
      <c r="BU929">
        <f t="shared" si="340"/>
        <v>98.370712084354537</v>
      </c>
      <c r="BV929" s="2">
        <v>40023</v>
      </c>
      <c r="BW929">
        <v>108.82421875</v>
      </c>
      <c r="BX929" s="22">
        <f>_xll.BDH(BX$3&amp;" Govt",$A$8,BV929,BV929)</f>
        <v>1.07718</v>
      </c>
      <c r="BY929">
        <f t="shared" si="341"/>
        <v>101.02695812213372</v>
      </c>
      <c r="CB929" s="22"/>
      <c r="CF929" s="22"/>
      <c r="CJ929" s="22"/>
      <c r="CN929" s="22"/>
      <c r="CR929" s="22"/>
      <c r="CV929" s="22"/>
      <c r="CZ929" s="22"/>
      <c r="DB929" s="2">
        <v>39492</v>
      </c>
      <c r="DC929">
        <v>117.54296875</v>
      </c>
      <c r="DD929" s="22">
        <f>_xll.BDH(DD$3&amp;" Govt",$A$8,DB929,DB929)</f>
        <v>1.1146799999999999</v>
      </c>
      <c r="DE929">
        <f t="shared" si="342"/>
        <v>105.44996658233754</v>
      </c>
      <c r="DF929" s="2">
        <v>40035</v>
      </c>
      <c r="DG929">
        <v>103.78125</v>
      </c>
      <c r="DH929" s="22">
        <f>_xll.BDH(DH$3&amp;" Govt",$A$8,DF929,DF929)</f>
        <v>1.0801700000000001</v>
      </c>
      <c r="DI929">
        <f t="shared" si="343"/>
        <v>96.0786265124934</v>
      </c>
      <c r="DL929" s="22"/>
      <c r="DP929" s="22"/>
    </row>
    <row r="930" spans="4:120" x14ac:dyDescent="0.25">
      <c r="D930" s="2"/>
      <c r="H930" s="22"/>
      <c r="I930" s="14"/>
      <c r="L930" s="22"/>
      <c r="N930" s="2">
        <v>39490</v>
      </c>
      <c r="O930">
        <v>133.22265625</v>
      </c>
      <c r="P930" s="22">
        <f>_xll.BDH(P$3&amp;" Govt",$A$8,N930,N930)</f>
        <v>1.2812399999999999</v>
      </c>
      <c r="Q930">
        <f t="shared" si="329"/>
        <v>103.97947008366896</v>
      </c>
      <c r="R930" s="2">
        <v>39490</v>
      </c>
      <c r="S930">
        <v>135.49609375</v>
      </c>
      <c r="T930" s="22">
        <f>_xll.BDH(T$3&amp;" Govt",$A$8,R930,R930)</f>
        <v>1.24891</v>
      </c>
      <c r="U930">
        <f t="shared" si="330"/>
        <v>108.49147957018521</v>
      </c>
      <c r="V930" s="2">
        <v>39587</v>
      </c>
      <c r="W930">
        <v>114.2578125</v>
      </c>
      <c r="X930" s="22">
        <f>_xll.BDH(X$3&amp;" Govt",$A$8,V930,V930)</f>
        <v>1.1230599999999999</v>
      </c>
      <c r="Y930">
        <f t="shared" si="331"/>
        <v>101.73794142788454</v>
      </c>
      <c r="Z930" s="2">
        <v>39490</v>
      </c>
      <c r="AA930">
        <v>132.73828125</v>
      </c>
      <c r="AB930" s="22">
        <f>_xll.BDH(AB$3&amp;" Govt",$A$8,Z930,Z930)</f>
        <v>1.20729</v>
      </c>
      <c r="AC930">
        <f t="shared" si="332"/>
        <v>109.94730450016152</v>
      </c>
      <c r="AD930" s="2">
        <v>40127</v>
      </c>
      <c r="AE930">
        <v>112.95703125</v>
      </c>
      <c r="AF930" s="22">
        <f>_xll.BDH(AF$3&amp;" Govt",$A$8,AD930,AD930)</f>
        <v>1.0875999999999999</v>
      </c>
      <c r="AG930">
        <f t="shared" si="333"/>
        <v>103.85898423133506</v>
      </c>
      <c r="AH930" s="2">
        <v>39490</v>
      </c>
      <c r="AI930">
        <v>132.390625</v>
      </c>
      <c r="AJ930" s="22">
        <f>_xll.BDH(AJ$3&amp;" Govt",$A$8,AH930,AH930)</f>
        <v>1.18336</v>
      </c>
      <c r="AK930">
        <f t="shared" si="334"/>
        <v>111.87688023931855</v>
      </c>
      <c r="AN930" s="22"/>
      <c r="AP930" s="2">
        <v>39490</v>
      </c>
      <c r="AQ930">
        <v>130.015625</v>
      </c>
      <c r="AR930" s="22">
        <f>_xll.BDH(AR$3&amp;" Govt",$A$8,AP930,AP930)</f>
        <v>1.16865</v>
      </c>
      <c r="AS930">
        <f t="shared" si="335"/>
        <v>111.25283446712018</v>
      </c>
      <c r="AV930" s="22"/>
      <c r="AX930" s="2">
        <v>39490</v>
      </c>
      <c r="AY930">
        <v>121.52734375</v>
      </c>
      <c r="AZ930" s="22">
        <f>_xll.BDH(AZ$3&amp;" Govt",$A$8,AX930,AX930)</f>
        <v>1.1440600000000001</v>
      </c>
      <c r="BA930">
        <f t="shared" si="336"/>
        <v>106.22462436410677</v>
      </c>
      <c r="BB930" s="2">
        <v>39490</v>
      </c>
      <c r="BC930">
        <v>121.5390625</v>
      </c>
      <c r="BD930" s="22">
        <f>_xll.BDH(BD$3&amp;" Govt",$A$8,BB930,BB930)</f>
        <v>1.1371899999999999</v>
      </c>
      <c r="BE930">
        <f t="shared" si="337"/>
        <v>106.87665429699523</v>
      </c>
      <c r="BH930" s="22"/>
      <c r="BJ930" s="2">
        <v>39490</v>
      </c>
      <c r="BK930">
        <v>119.171875</v>
      </c>
      <c r="BL930" s="22">
        <f>_xll.BDH(BL$3&amp;" Govt",$A$8,BJ930,BJ930)</f>
        <v>1.11473</v>
      </c>
      <c r="BM930">
        <f t="shared" si="338"/>
        <v>106.90649305212922</v>
      </c>
      <c r="BN930" s="2">
        <v>39665</v>
      </c>
      <c r="BO930">
        <v>114.8125</v>
      </c>
      <c r="BP930" s="22">
        <f>_xll.BDH(BP$3&amp;" Govt",$A$8,BN930,BN930)</f>
        <v>1.1360000000000001</v>
      </c>
      <c r="BQ930">
        <f t="shared" si="339"/>
        <v>101.06734154929576</v>
      </c>
      <c r="BR930" s="2">
        <v>39846</v>
      </c>
      <c r="BS930">
        <v>108.1953125</v>
      </c>
      <c r="BT930" s="22">
        <f>_xll.BDH(BT$3&amp;" Govt",$A$8,BR930,BR930)</f>
        <v>1.0916999999999999</v>
      </c>
      <c r="BU930">
        <f t="shared" si="340"/>
        <v>99.107183750114515</v>
      </c>
      <c r="BV930" s="2">
        <v>40024</v>
      </c>
      <c r="BW930">
        <v>109.24609375</v>
      </c>
      <c r="BX930" s="22">
        <f>_xll.BDH(BX$3&amp;" Govt",$A$8,BV930,BV930)</f>
        <v>1.07728</v>
      </c>
      <c r="BY930">
        <f t="shared" si="341"/>
        <v>101.40919143583841</v>
      </c>
      <c r="CB930" s="22"/>
      <c r="CF930" s="22"/>
      <c r="CJ930" s="22"/>
      <c r="CN930" s="22"/>
      <c r="CR930" s="22"/>
      <c r="CV930" s="22"/>
      <c r="CZ930" s="22"/>
      <c r="DB930" s="2">
        <v>39493</v>
      </c>
      <c r="DC930">
        <v>118.44921875</v>
      </c>
      <c r="DD930" s="22">
        <f>_xll.BDH(DD$3&amp;" Govt",$A$8,DB930,DB930)</f>
        <v>1.11466</v>
      </c>
      <c r="DE930">
        <f t="shared" si="342"/>
        <v>106.26488682647624</v>
      </c>
      <c r="DF930" s="2">
        <v>40036</v>
      </c>
      <c r="DG930">
        <v>104.9140625</v>
      </c>
      <c r="DH930" s="22">
        <f>_xll.BDH(DH$3&amp;" Govt",$A$8,DF930,DF930)</f>
        <v>1.08047</v>
      </c>
      <c r="DI930">
        <f t="shared" si="343"/>
        <v>97.100393810101153</v>
      </c>
      <c r="DL930" s="22"/>
      <c r="DP930" s="22"/>
    </row>
    <row r="931" spans="4:120" x14ac:dyDescent="0.25">
      <c r="D931" s="2"/>
      <c r="H931" s="22"/>
      <c r="I931" s="14"/>
      <c r="L931" s="22"/>
      <c r="N931" s="2">
        <v>39491</v>
      </c>
      <c r="O931">
        <v>133.2734375</v>
      </c>
      <c r="P931" s="22">
        <f>_xll.BDH(P$3&amp;" Govt",$A$8,N931,N931)</f>
        <v>1.28121</v>
      </c>
      <c r="Q931">
        <f t="shared" si="329"/>
        <v>104.02154018466918</v>
      </c>
      <c r="R931" s="2">
        <v>39491</v>
      </c>
      <c r="S931">
        <v>135.546875</v>
      </c>
      <c r="T931" s="22">
        <f>_xll.BDH(T$3&amp;" Govt",$A$8,R931,R931)</f>
        <v>1.24888</v>
      </c>
      <c r="U931">
        <f t="shared" si="330"/>
        <v>108.53474713343155</v>
      </c>
      <c r="V931" s="2">
        <v>39588</v>
      </c>
      <c r="W931">
        <v>114.50390625</v>
      </c>
      <c r="X931" s="22">
        <f>_xll.BDH(X$3&amp;" Govt",$A$8,V931,V931)</f>
        <v>1.12337</v>
      </c>
      <c r="Y931">
        <f t="shared" si="331"/>
        <v>101.92893369949348</v>
      </c>
      <c r="Z931" s="2">
        <v>39491</v>
      </c>
      <c r="AA931">
        <v>132.6171875</v>
      </c>
      <c r="AB931" s="22">
        <f>_xll.BDH(AB$3&amp;" Govt",$A$8,Z931,Z931)</f>
        <v>1.2072700000000001</v>
      </c>
      <c r="AC931">
        <f t="shared" si="332"/>
        <v>109.84882213589337</v>
      </c>
      <c r="AD931" s="2">
        <v>40128</v>
      </c>
      <c r="AE931">
        <v>112.95703125</v>
      </c>
      <c r="AF931" s="22">
        <f>_xll.BDH(AF$3&amp;" Govt",$A$8,AD931,AD931)</f>
        <v>1.08762</v>
      </c>
      <c r="AG931">
        <f t="shared" si="333"/>
        <v>103.85707439179124</v>
      </c>
      <c r="AH931" s="2">
        <v>39491</v>
      </c>
      <c r="AI931">
        <v>132.15625</v>
      </c>
      <c r="AJ931" s="22">
        <f>_xll.BDH(AJ$3&amp;" Govt",$A$8,AH931,AH931)</f>
        <v>1.1833400000000001</v>
      </c>
      <c r="AK931">
        <f t="shared" si="334"/>
        <v>111.68070884107695</v>
      </c>
      <c r="AN931" s="22"/>
      <c r="AP931" s="2">
        <v>39491</v>
      </c>
      <c r="AQ931">
        <v>129.63671875</v>
      </c>
      <c r="AR931" s="22">
        <f>_xll.BDH(AR$3&amp;" Govt",$A$8,AP931,AP931)</f>
        <v>1.16862</v>
      </c>
      <c r="AS931">
        <f t="shared" si="335"/>
        <v>110.93145654703839</v>
      </c>
      <c r="AV931" s="22"/>
      <c r="AX931" s="2">
        <v>39491</v>
      </c>
      <c r="AY931">
        <v>121.0859375</v>
      </c>
      <c r="AZ931" s="22">
        <f>_xll.BDH(AZ$3&amp;" Govt",$A$8,AX931,AX931)</f>
        <v>1.1440399999999999</v>
      </c>
      <c r="BA931">
        <f t="shared" si="336"/>
        <v>105.84065023950212</v>
      </c>
      <c r="BB931" s="2">
        <v>39491</v>
      </c>
      <c r="BC931">
        <v>121.0078125</v>
      </c>
      <c r="BD931" s="22">
        <f>_xll.BDH(BD$3&amp;" Govt",$A$8,BB931,BB931)</f>
        <v>1.1371599999999999</v>
      </c>
      <c r="BE931">
        <f t="shared" si="337"/>
        <v>106.4123012592775</v>
      </c>
      <c r="BH931" s="22"/>
      <c r="BJ931" s="2">
        <v>39491</v>
      </c>
      <c r="BK931">
        <v>118.56640625</v>
      </c>
      <c r="BL931" s="22">
        <f>_xll.BDH(BL$3&amp;" Govt",$A$8,BJ931,BJ931)</f>
        <v>1.1147100000000001</v>
      </c>
      <c r="BM931">
        <f t="shared" si="338"/>
        <v>106.36524858483371</v>
      </c>
      <c r="BN931" s="2">
        <v>39666</v>
      </c>
      <c r="BO931">
        <v>114.48046875</v>
      </c>
      <c r="BP931" s="22">
        <f>_xll.BDH(BP$3&amp;" Govt",$A$8,BN931,BN931)</f>
        <v>1.1363699999999999</v>
      </c>
      <c r="BQ931">
        <f t="shared" si="339"/>
        <v>100.74224834340929</v>
      </c>
      <c r="BR931" s="2">
        <v>39847</v>
      </c>
      <c r="BS931">
        <v>107.7890625</v>
      </c>
      <c r="BT931" s="22">
        <f>_xll.BDH(BT$3&amp;" Govt",$A$8,BR931,BR931)</f>
        <v>1.0912999999999999</v>
      </c>
      <c r="BU931">
        <f t="shared" si="340"/>
        <v>98.771247594611935</v>
      </c>
      <c r="BV931" s="2">
        <v>40025</v>
      </c>
      <c r="BW931">
        <v>109.75390625</v>
      </c>
      <c r="BX931" s="22">
        <f>_xll.BDH(BX$3&amp;" Govt",$A$8,BV931,BV931)</f>
        <v>1.07738</v>
      </c>
      <c r="BY931">
        <f t="shared" si="341"/>
        <v>101.87111905734281</v>
      </c>
      <c r="CB931" s="22"/>
      <c r="CF931" s="22"/>
      <c r="CJ931" s="22"/>
      <c r="CN931" s="22"/>
      <c r="CR931" s="22"/>
      <c r="CV931" s="22"/>
      <c r="CZ931" s="22"/>
      <c r="DB931" s="2">
        <v>39496</v>
      </c>
      <c r="DC931">
        <v>118.44921875</v>
      </c>
      <c r="DD931" s="22">
        <f>_xll.BDH(DD$3&amp;" Govt",$A$8,DB931,DB931)</f>
        <v>1.1145799999999999</v>
      </c>
      <c r="DE931">
        <f t="shared" si="342"/>
        <v>106.27251408602345</v>
      </c>
      <c r="DF931" s="2">
        <v>40037</v>
      </c>
      <c r="DG931">
        <v>103.6328125</v>
      </c>
      <c r="DH931" s="22">
        <f>_xll.BDH(DH$3&amp;" Govt",$A$8,DF931,DF931)</f>
        <v>1.08077</v>
      </c>
      <c r="DI931">
        <f t="shared" si="343"/>
        <v>95.887943318189812</v>
      </c>
      <c r="DL931" s="22"/>
      <c r="DP931" s="22"/>
    </row>
    <row r="932" spans="4:120" x14ac:dyDescent="0.25">
      <c r="D932" s="2"/>
      <c r="H932" s="22"/>
      <c r="I932" s="14"/>
      <c r="L932" s="22"/>
      <c r="N932" s="2">
        <v>39492</v>
      </c>
      <c r="O932">
        <v>133.40234375</v>
      </c>
      <c r="P932" s="22">
        <f>_xll.BDH(P$3&amp;" Govt",$A$8,N932,N932)</f>
        <v>1.28118</v>
      </c>
      <c r="Q932">
        <f t="shared" si="329"/>
        <v>104.12459119717761</v>
      </c>
      <c r="R932" s="2">
        <v>39492</v>
      </c>
      <c r="S932">
        <v>135.6171875</v>
      </c>
      <c r="T932" s="22">
        <f>_xll.BDH(T$3&amp;" Govt",$A$8,R932,R932)</f>
        <v>1.24885</v>
      </c>
      <c r="U932">
        <f t="shared" si="330"/>
        <v>108.59365616367057</v>
      </c>
      <c r="V932" s="2">
        <v>39589</v>
      </c>
      <c r="W932">
        <v>114.58984375</v>
      </c>
      <c r="X932" s="22">
        <f>_xll.BDH(X$3&amp;" Govt",$A$8,V932,V932)</f>
        <v>1.1236900000000001</v>
      </c>
      <c r="Y932">
        <f t="shared" si="331"/>
        <v>101.97638472354474</v>
      </c>
      <c r="Z932" s="2">
        <v>39492</v>
      </c>
      <c r="AA932">
        <v>132.625</v>
      </c>
      <c r="AB932" s="22">
        <f>_xll.BDH(AB$3&amp;" Govt",$A$8,Z932,Z932)</f>
        <v>1.2072400000000001</v>
      </c>
      <c r="AC932">
        <f t="shared" si="332"/>
        <v>109.85802325966667</v>
      </c>
      <c r="AD932" s="2">
        <v>40129</v>
      </c>
      <c r="AE932">
        <v>112.8984375</v>
      </c>
      <c r="AF932" s="22">
        <f>_xll.BDH(AF$3&amp;" Govt",$A$8,AD932,AD932)</f>
        <v>1.08765</v>
      </c>
      <c r="AG932">
        <f t="shared" si="333"/>
        <v>103.80033788442974</v>
      </c>
      <c r="AH932" s="2">
        <v>39492</v>
      </c>
      <c r="AI932">
        <v>132.0546875</v>
      </c>
      <c r="AJ932" s="22">
        <f>_xll.BDH(AJ$3&amp;" Govt",$A$8,AH932,AH932)</f>
        <v>1.1833100000000001</v>
      </c>
      <c r="AK932">
        <f t="shared" si="334"/>
        <v>111.59771108162695</v>
      </c>
      <c r="AN932" s="22"/>
      <c r="AP932" s="2">
        <v>39492</v>
      </c>
      <c r="AQ932">
        <v>129.609375</v>
      </c>
      <c r="AR932" s="22">
        <f>_xll.BDH(AR$3&amp;" Govt",$A$8,AP932,AP932)</f>
        <v>1.1686000000000001</v>
      </c>
      <c r="AS932">
        <f t="shared" si="335"/>
        <v>110.90995635803525</v>
      </c>
      <c r="AV932" s="22"/>
      <c r="AX932" s="2">
        <v>39492</v>
      </c>
      <c r="AY932">
        <v>120.74609375</v>
      </c>
      <c r="AZ932" s="22">
        <f>_xll.BDH(AZ$3&amp;" Govt",$A$8,AX932,AX932)</f>
        <v>1.14401</v>
      </c>
      <c r="BA932">
        <f t="shared" si="336"/>
        <v>105.54636213844284</v>
      </c>
      <c r="BB932" s="2">
        <v>39492</v>
      </c>
      <c r="BC932">
        <v>120.4609375</v>
      </c>
      <c r="BD932" s="22">
        <f>_xll.BDH(BD$3&amp;" Govt",$A$8,BB932,BB932)</f>
        <v>1.13714</v>
      </c>
      <c r="BE932">
        <f t="shared" si="337"/>
        <v>105.93325140264172</v>
      </c>
      <c r="BH932" s="22"/>
      <c r="BJ932" s="2">
        <v>39492</v>
      </c>
      <c r="BK932">
        <v>118.1171875</v>
      </c>
      <c r="BL932" s="22">
        <f>_xll.BDH(BL$3&amp;" Govt",$A$8,BJ932,BJ932)</f>
        <v>1.1146799999999999</v>
      </c>
      <c r="BM932">
        <f t="shared" si="338"/>
        <v>105.96510882046867</v>
      </c>
      <c r="BN932" s="2">
        <v>39667</v>
      </c>
      <c r="BO932">
        <v>115.46484375</v>
      </c>
      <c r="BP932" s="22">
        <f>_xll.BDH(BP$3&amp;" Govt",$A$8,BN932,BN932)</f>
        <v>1.1367400000000001</v>
      </c>
      <c r="BQ932">
        <f t="shared" si="339"/>
        <v>101.57542072065731</v>
      </c>
      <c r="BR932" s="2">
        <v>39848</v>
      </c>
      <c r="BS932">
        <v>107.56640625</v>
      </c>
      <c r="BT932" s="22">
        <f>_xll.BDH(BT$3&amp;" Govt",$A$8,BR932,BR932)</f>
        <v>1.0908899999999999</v>
      </c>
      <c r="BU932">
        <f t="shared" si="340"/>
        <v>98.604264637131152</v>
      </c>
      <c r="BV932" s="2">
        <v>40028</v>
      </c>
      <c r="BW932">
        <v>109.35546875</v>
      </c>
      <c r="BX932" s="22">
        <f>_xll.BDH(BX$3&amp;" Govt",$A$8,BV932,BV932)</f>
        <v>1.0780799999999999</v>
      </c>
      <c r="BY932">
        <f t="shared" si="341"/>
        <v>101.43539324539924</v>
      </c>
      <c r="CB932" s="22"/>
      <c r="CF932" s="22"/>
      <c r="CJ932" s="22"/>
      <c r="CN932" s="22"/>
      <c r="CR932" s="22"/>
      <c r="CV932" s="22"/>
      <c r="CZ932" s="22"/>
      <c r="DB932" s="2">
        <v>39497</v>
      </c>
      <c r="DC932">
        <v>117.48046875</v>
      </c>
      <c r="DD932" s="22">
        <f>_xll.BDH(DD$3&amp;" Govt",$A$8,DB932,DB932)</f>
        <v>1.1145499999999999</v>
      </c>
      <c r="DE932">
        <f t="shared" si="342"/>
        <v>105.40618971782334</v>
      </c>
      <c r="DF932" s="2">
        <v>40038</v>
      </c>
      <c r="DG932">
        <v>104.375</v>
      </c>
      <c r="DH932" s="22">
        <f>_xll.BDH(DH$3&amp;" Govt",$A$8,DF932,DF932)</f>
        <v>1.08107</v>
      </c>
      <c r="DI932">
        <f t="shared" si="343"/>
        <v>96.547864615612312</v>
      </c>
      <c r="DL932" s="22"/>
      <c r="DP932" s="22"/>
    </row>
    <row r="933" spans="4:120" x14ac:dyDescent="0.25">
      <c r="D933" s="2"/>
      <c r="H933" s="22"/>
      <c r="I933" s="14"/>
      <c r="L933" s="22"/>
      <c r="N933" s="2">
        <v>39493</v>
      </c>
      <c r="O933">
        <v>133.484375</v>
      </c>
      <c r="P933" s="22">
        <f>_xll.BDH(P$3&amp;" Govt",$A$8,N933,N933)</f>
        <v>1.28115</v>
      </c>
      <c r="Q933">
        <f t="shared" si="329"/>
        <v>104.19105881434649</v>
      </c>
      <c r="R933" s="2">
        <v>39493</v>
      </c>
      <c r="S933">
        <v>135.703125</v>
      </c>
      <c r="T933" s="22">
        <f>_xll.BDH(T$3&amp;" Govt",$A$8,R933,R933)</f>
        <v>1.2488299999999999</v>
      </c>
      <c r="U933">
        <f t="shared" si="330"/>
        <v>108.66420970027947</v>
      </c>
      <c r="V933" s="2">
        <v>39590</v>
      </c>
      <c r="W933">
        <v>114.23828125</v>
      </c>
      <c r="X933" s="22">
        <f>_xll.BDH(X$3&amp;" Govt",$A$8,V933,V933)</f>
        <v>1.1240000000000001</v>
      </c>
      <c r="Y933">
        <f t="shared" si="331"/>
        <v>101.6354815391459</v>
      </c>
      <c r="Z933" s="2">
        <v>39493</v>
      </c>
      <c r="AA933">
        <v>132.71484375</v>
      </c>
      <c r="AB933" s="22">
        <f>_xll.BDH(AB$3&amp;" Govt",$A$8,Z933,Z933)</f>
        <v>1.2072099999999999</v>
      </c>
      <c r="AC933">
        <f t="shared" si="332"/>
        <v>109.93517594287655</v>
      </c>
      <c r="AD933" s="2">
        <v>40130</v>
      </c>
      <c r="AE933">
        <v>112.92578125</v>
      </c>
      <c r="AF933" s="22">
        <f>_xll.BDH(AF$3&amp;" Govt",$A$8,AD933,AD933)</f>
        <v>1.0876699999999999</v>
      </c>
      <c r="AG933">
        <f t="shared" si="333"/>
        <v>103.82356895933511</v>
      </c>
      <c r="AH933" s="2">
        <v>39493</v>
      </c>
      <c r="AI933">
        <v>132.140625</v>
      </c>
      <c r="AJ933" s="22">
        <f>_xll.BDH(AJ$3&amp;" Govt",$A$8,AH933,AH933)</f>
        <v>1.1832799999999999</v>
      </c>
      <c r="AK933">
        <f t="shared" si="334"/>
        <v>111.67316695963763</v>
      </c>
      <c r="AN933" s="22"/>
      <c r="AP933" s="2">
        <v>39493</v>
      </c>
      <c r="AQ933">
        <v>129.671875</v>
      </c>
      <c r="AR933" s="22">
        <f>_xll.BDH(AR$3&amp;" Govt",$A$8,AP933,AP933)</f>
        <v>1.1685699999999999</v>
      </c>
      <c r="AS933">
        <f t="shared" si="335"/>
        <v>110.96628785609764</v>
      </c>
      <c r="AV933" s="22"/>
      <c r="AX933" s="2">
        <v>39493</v>
      </c>
      <c r="AY933">
        <v>121.02734375</v>
      </c>
      <c r="AZ933" s="22">
        <f>_xll.BDH(AZ$3&amp;" Govt",$A$8,AX933,AX933)</f>
        <v>1.14398</v>
      </c>
      <c r="BA933">
        <f t="shared" si="336"/>
        <v>105.79498221122746</v>
      </c>
      <c r="BB933" s="2">
        <v>39493</v>
      </c>
      <c r="BC933">
        <v>120.796875</v>
      </c>
      <c r="BD933" s="22">
        <f>_xll.BDH(BD$3&amp;" Govt",$A$8,BB933,BB933)</f>
        <v>1.1371100000000001</v>
      </c>
      <c r="BE933">
        <f t="shared" si="337"/>
        <v>106.2314771657975</v>
      </c>
      <c r="BH933" s="22"/>
      <c r="BJ933" s="2">
        <v>39493</v>
      </c>
      <c r="BK933">
        <v>118.33984375</v>
      </c>
      <c r="BL933" s="22">
        <f>_xll.BDH(BL$3&amp;" Govt",$A$8,BJ933,BJ933)</f>
        <v>1.11466</v>
      </c>
      <c r="BM933">
        <f t="shared" si="338"/>
        <v>106.16676273482497</v>
      </c>
      <c r="BN933" s="2">
        <v>39668</v>
      </c>
      <c r="BO933">
        <v>115.2890625</v>
      </c>
      <c r="BP933" s="22">
        <f>_xll.BDH(BP$3&amp;" Govt",$A$8,BN933,BN933)</f>
        <v>1.1371100000000001</v>
      </c>
      <c r="BQ933">
        <f t="shared" si="339"/>
        <v>101.38778350379471</v>
      </c>
      <c r="BR933" s="2">
        <v>39849</v>
      </c>
      <c r="BS933">
        <v>107.6328125</v>
      </c>
      <c r="BT933" s="22">
        <f>_xll.BDH(BT$3&amp;" Govt",$A$8,BR933,BR933)</f>
        <v>1.09049</v>
      </c>
      <c r="BU933">
        <f t="shared" si="340"/>
        <v>98.701329218974962</v>
      </c>
      <c r="BV933" s="2">
        <v>40029</v>
      </c>
      <c r="BW933">
        <v>109.3046875</v>
      </c>
      <c r="BX933" s="22">
        <f>_xll.BDH(BX$3&amp;" Govt",$A$8,BV933,BV933)</f>
        <v>1.0783800000000001</v>
      </c>
      <c r="BY933">
        <f t="shared" si="341"/>
        <v>101.36008410764293</v>
      </c>
      <c r="CB933" s="22"/>
      <c r="CF933" s="22"/>
      <c r="CJ933" s="22"/>
      <c r="CN933" s="22"/>
      <c r="CR933" s="22"/>
      <c r="CV933" s="22"/>
      <c r="CZ933" s="22"/>
      <c r="DB933" s="2">
        <v>39498</v>
      </c>
      <c r="DC933">
        <v>118.3359375</v>
      </c>
      <c r="DD933" s="22">
        <f>_xll.BDH(DD$3&amp;" Govt",$A$8,DB933,DB933)</f>
        <v>1.11453</v>
      </c>
      <c r="DE933">
        <f t="shared" si="342"/>
        <v>106.17564130171462</v>
      </c>
      <c r="DF933" s="2">
        <v>40039</v>
      </c>
      <c r="DG933">
        <v>104.6328125</v>
      </c>
      <c r="DH933" s="22">
        <f>_xll.BDH(DH$3&amp;" Govt",$A$8,DF933,DF933)</f>
        <v>1.0813600000000001</v>
      </c>
      <c r="DI933">
        <f t="shared" si="343"/>
        <v>96.760387382555294</v>
      </c>
      <c r="DL933" s="22"/>
      <c r="DP933" s="22"/>
    </row>
    <row r="934" spans="4:120" x14ac:dyDescent="0.25">
      <c r="D934" s="2"/>
      <c r="H934" s="22"/>
      <c r="I934" s="14"/>
      <c r="L934" s="22"/>
      <c r="N934" s="2">
        <v>39496</v>
      </c>
      <c r="O934">
        <v>133.50390625</v>
      </c>
      <c r="P934" s="22">
        <f>_xll.BDH(P$3&amp;" Govt",$A$8,N934,N934)</f>
        <v>1.2810600000000001</v>
      </c>
      <c r="Q934">
        <f t="shared" si="329"/>
        <v>104.2136248497338</v>
      </c>
      <c r="R934" s="2">
        <v>39496</v>
      </c>
      <c r="S934">
        <v>135.7421875</v>
      </c>
      <c r="T934" s="22">
        <f>_xll.BDH(T$3&amp;" Govt",$A$8,R934,R934)</f>
        <v>1.24874</v>
      </c>
      <c r="U934">
        <f t="shared" si="330"/>
        <v>108.70332294953313</v>
      </c>
      <c r="V934" s="2">
        <v>39591</v>
      </c>
      <c r="W934">
        <v>114.41015625</v>
      </c>
      <c r="X934" s="22">
        <f>_xll.BDH(X$3&amp;" Govt",$A$8,V934,V934)</f>
        <v>1.1243099999999999</v>
      </c>
      <c r="Y934">
        <f t="shared" si="331"/>
        <v>101.76032966886358</v>
      </c>
      <c r="Z934" s="2">
        <v>39496</v>
      </c>
      <c r="AA934">
        <v>132.71484375</v>
      </c>
      <c r="AB934" s="22">
        <f>_xll.BDH(AB$3&amp;" Govt",$A$8,Z934,Z934)</f>
        <v>1.20713</v>
      </c>
      <c r="AC934">
        <f t="shared" si="332"/>
        <v>109.94246166527218</v>
      </c>
      <c r="AD934" s="2">
        <v>40133</v>
      </c>
      <c r="AE934">
        <v>113.07421875</v>
      </c>
      <c r="AF934" s="22">
        <f>_xll.BDH(AF$3&amp;" Govt",$A$8,AD934,AD934)</f>
        <v>1.0877399999999999</v>
      </c>
      <c r="AG934">
        <f t="shared" si="333"/>
        <v>103.95335167411331</v>
      </c>
      <c r="AH934" s="2">
        <v>39496</v>
      </c>
      <c r="AI934">
        <v>132.140625</v>
      </c>
      <c r="AJ934" s="22">
        <f>_xll.BDH(AJ$3&amp;" Govt",$A$8,AH934,AH934)</f>
        <v>1.1832</v>
      </c>
      <c r="AK934">
        <f t="shared" si="334"/>
        <v>111.68071754563894</v>
      </c>
      <c r="AN934" s="22"/>
      <c r="AP934" s="2">
        <v>39496</v>
      </c>
      <c r="AQ934">
        <v>129.671875</v>
      </c>
      <c r="AR934" s="22">
        <f>_xll.BDH(AR$3&amp;" Govt",$A$8,AP934,AP934)</f>
        <v>1.16849</v>
      </c>
      <c r="AS934">
        <f t="shared" si="335"/>
        <v>110.97388509957295</v>
      </c>
      <c r="AV934" s="22"/>
      <c r="AX934" s="2">
        <v>39496</v>
      </c>
      <c r="AY934">
        <v>121.02734375</v>
      </c>
      <c r="AZ934" s="22">
        <f>_xll.BDH(AZ$3&amp;" Govt",$A$8,AX934,AX934)</f>
        <v>1.1438999999999999</v>
      </c>
      <c r="BA934">
        <f t="shared" si="336"/>
        <v>105.80238110848852</v>
      </c>
      <c r="BB934" s="2">
        <v>39496</v>
      </c>
      <c r="BC934">
        <v>120.796875</v>
      </c>
      <c r="BD934" s="22">
        <f>_xll.BDH(BD$3&amp;" Govt",$A$8,BB934,BB934)</f>
        <v>1.13703</v>
      </c>
      <c r="BE934">
        <f t="shared" si="337"/>
        <v>106.2389514788528</v>
      </c>
      <c r="BH934" s="22"/>
      <c r="BJ934" s="2">
        <v>39496</v>
      </c>
      <c r="BK934">
        <v>118.33984375</v>
      </c>
      <c r="BL934" s="22">
        <f>_xll.BDH(BL$3&amp;" Govt",$A$8,BJ934,BJ934)</f>
        <v>1.1145799999999999</v>
      </c>
      <c r="BM934">
        <f t="shared" si="338"/>
        <v>106.17438295142566</v>
      </c>
      <c r="BN934" s="2">
        <v>39671</v>
      </c>
      <c r="BO934">
        <v>114.69140625</v>
      </c>
      <c r="BP934" s="22">
        <f>_xll.BDH(BP$3&amp;" Govt",$A$8,BN934,BN934)</f>
        <v>1.1382099999999999</v>
      </c>
      <c r="BQ934">
        <f t="shared" si="339"/>
        <v>100.7647149910825</v>
      </c>
      <c r="BR934" s="2">
        <v>39850</v>
      </c>
      <c r="BS934">
        <v>107.76953125</v>
      </c>
      <c r="BT934" s="22">
        <f>_xll.BDH(BT$3&amp;" Govt",$A$8,BR934,BR934)</f>
        <v>1.09009</v>
      </c>
      <c r="BU934">
        <f t="shared" si="340"/>
        <v>98.862966589914592</v>
      </c>
      <c r="BV934" s="2">
        <v>40030</v>
      </c>
      <c r="BW934">
        <v>109.22265625</v>
      </c>
      <c r="BX934" s="22">
        <f>_xll.BDH(BX$3&amp;" Govt",$A$8,BV934,BV934)</f>
        <v>1.0786800000000001</v>
      </c>
      <c r="BY934">
        <f t="shared" si="341"/>
        <v>101.25584626580635</v>
      </c>
      <c r="CB934" s="22"/>
      <c r="CF934" s="22"/>
      <c r="CJ934" s="22"/>
      <c r="CN934" s="22"/>
      <c r="CR934" s="22"/>
      <c r="CV934" s="22"/>
      <c r="CZ934" s="22"/>
      <c r="DB934" s="2">
        <v>39499</v>
      </c>
      <c r="DC934">
        <v>119.08984375</v>
      </c>
      <c r="DD934" s="22">
        <f>_xll.BDH(DD$3&amp;" Govt",$A$8,DB934,DB934)</f>
        <v>1.1145</v>
      </c>
      <c r="DE934">
        <f t="shared" si="342"/>
        <v>106.85495177209511</v>
      </c>
      <c r="DF934" s="2">
        <v>40042</v>
      </c>
      <c r="DG934">
        <v>105.6328125</v>
      </c>
      <c r="DH934" s="22">
        <f>_xll.BDH(DH$3&amp;" Govt",$A$8,DF934,DF934)</f>
        <v>1.08226</v>
      </c>
      <c r="DI934">
        <f t="shared" si="343"/>
        <v>97.603914493744568</v>
      </c>
      <c r="DL934" s="22"/>
      <c r="DP934" s="22"/>
    </row>
    <row r="935" spans="4:120" x14ac:dyDescent="0.25">
      <c r="D935" s="2"/>
      <c r="H935" s="22"/>
      <c r="I935" s="14"/>
      <c r="L935" s="22"/>
      <c r="N935" s="2">
        <v>39497</v>
      </c>
      <c r="O935">
        <v>133.53515625</v>
      </c>
      <c r="P935" s="22">
        <f>_xll.BDH(P$3&amp;" Govt",$A$8,N935,N935)</f>
        <v>1.2810299999999999</v>
      </c>
      <c r="Q935">
        <f t="shared" si="329"/>
        <v>104.24045982529684</v>
      </c>
      <c r="R935" s="2">
        <v>39497</v>
      </c>
      <c r="S935">
        <v>135.6171875</v>
      </c>
      <c r="T935" s="22">
        <f>_xll.BDH(T$3&amp;" Govt",$A$8,R935,R935)</f>
        <v>1.24871</v>
      </c>
      <c r="U935">
        <f t="shared" si="330"/>
        <v>108.60583121781679</v>
      </c>
      <c r="V935" s="2">
        <v>39594</v>
      </c>
      <c r="W935">
        <v>114.41015625</v>
      </c>
      <c r="X935" s="22">
        <f>_xll.BDH(X$3&amp;" Govt",$A$8,V935,V935)</f>
        <v>1.1252500000000001</v>
      </c>
      <c r="Y935">
        <f t="shared" si="331"/>
        <v>101.67532215063318</v>
      </c>
      <c r="Z935" s="2">
        <v>39497</v>
      </c>
      <c r="AA935">
        <v>132.53515625</v>
      </c>
      <c r="AB935" s="22">
        <f>_xll.BDH(AB$3&amp;" Govt",$A$8,Z935,Z935)</f>
        <v>1.2071000000000001</v>
      </c>
      <c r="AC935">
        <f t="shared" si="332"/>
        <v>109.79633522491922</v>
      </c>
      <c r="AD935" s="2">
        <v>40134</v>
      </c>
      <c r="AE935">
        <v>113.06640625</v>
      </c>
      <c r="AF935" s="22">
        <f>_xll.BDH(AF$3&amp;" Govt",$A$8,AD935,AD935)</f>
        <v>1.0877600000000001</v>
      </c>
      <c r="AG935">
        <f t="shared" si="333"/>
        <v>103.94425815437228</v>
      </c>
      <c r="AH935" s="2">
        <v>39497</v>
      </c>
      <c r="AI935">
        <v>131.8359375</v>
      </c>
      <c r="AJ935" s="22">
        <f>_xll.BDH(AJ$3&amp;" Govt",$A$8,AH935,AH935)</f>
        <v>1.1831700000000001</v>
      </c>
      <c r="AK935">
        <f t="shared" si="334"/>
        <v>111.426031339537</v>
      </c>
      <c r="AN935" s="22"/>
      <c r="AP935" s="2">
        <v>39497</v>
      </c>
      <c r="AQ935">
        <v>129.33203125</v>
      </c>
      <c r="AR935" s="22">
        <f>_xll.BDH(AR$3&amp;" Govt",$A$8,AP935,AP935)</f>
        <v>1.1684600000000001</v>
      </c>
      <c r="AS935">
        <f t="shared" si="335"/>
        <v>110.68588676548619</v>
      </c>
      <c r="AV935" s="22"/>
      <c r="AX935" s="2">
        <v>39497</v>
      </c>
      <c r="AY935">
        <v>120.51171875</v>
      </c>
      <c r="AZ935" s="22">
        <f>_xll.BDH(AZ$3&amp;" Govt",$A$8,AX935,AX935)</f>
        <v>1.14388</v>
      </c>
      <c r="BA935">
        <f t="shared" si="336"/>
        <v>105.35346255726125</v>
      </c>
      <c r="BB935" s="2">
        <v>39497</v>
      </c>
      <c r="BC935">
        <v>120.2109375</v>
      </c>
      <c r="BD935" s="22">
        <f>_xll.BDH(BD$3&amp;" Govt",$A$8,BB935,BB935)</f>
        <v>1.1370100000000001</v>
      </c>
      <c r="BE935">
        <f t="shared" si="337"/>
        <v>105.72548834223093</v>
      </c>
      <c r="BH935" s="22"/>
      <c r="BJ935" s="2">
        <v>39497</v>
      </c>
      <c r="BK935">
        <v>117.83984375</v>
      </c>
      <c r="BL935" s="22">
        <f>_xll.BDH(BL$3&amp;" Govt",$A$8,BJ935,BJ935)</f>
        <v>1.1145499999999999</v>
      </c>
      <c r="BM935">
        <f t="shared" si="338"/>
        <v>105.72862926741735</v>
      </c>
      <c r="BN935" s="2">
        <v>39672</v>
      </c>
      <c r="BO935">
        <v>115.359375</v>
      </c>
      <c r="BP935" s="22">
        <f>_xll.BDH(BP$3&amp;" Govt",$A$8,BN935,BN935)</f>
        <v>1.1385799999999999</v>
      </c>
      <c r="BQ935">
        <f t="shared" si="339"/>
        <v>101.31863812819478</v>
      </c>
      <c r="BR935" s="2">
        <v>39853</v>
      </c>
      <c r="BS935">
        <v>109.12890625</v>
      </c>
      <c r="BT935" s="22">
        <f>_xll.BDH(BT$3&amp;" Govt",$A$8,BR935,BR935)</f>
        <v>1.0888800000000001</v>
      </c>
      <c r="BU935">
        <f t="shared" si="340"/>
        <v>100.22124223973256</v>
      </c>
      <c r="BV935" s="2">
        <v>40031</v>
      </c>
      <c r="BW935">
        <v>108.95703125</v>
      </c>
      <c r="BX935" s="22">
        <f>_xll.BDH(BX$3&amp;" Govt",$A$8,BV935,BV935)</f>
        <v>1.0789800000000001</v>
      </c>
      <c r="BY935">
        <f t="shared" si="341"/>
        <v>100.98151147379933</v>
      </c>
      <c r="CB935" s="22"/>
      <c r="CF935" s="22"/>
      <c r="CJ935" s="22"/>
      <c r="CN935" s="22"/>
      <c r="CR935" s="22"/>
      <c r="CV935" s="22"/>
      <c r="CZ935" s="22"/>
      <c r="DB935" s="2">
        <v>39500</v>
      </c>
      <c r="DC935">
        <v>118.59765625</v>
      </c>
      <c r="DD935" s="22">
        <f>_xll.BDH(DD$3&amp;" Govt",$A$8,DB935,DB935)</f>
        <v>1.1144700000000001</v>
      </c>
      <c r="DE935">
        <f t="shared" si="342"/>
        <v>106.41619446911984</v>
      </c>
      <c r="DF935" s="2">
        <v>40043</v>
      </c>
      <c r="DG935">
        <v>106.20703125</v>
      </c>
      <c r="DH935" s="22">
        <f>_xll.BDH(DH$3&amp;" Govt",$A$8,DF935,DF935)</f>
        <v>1.08256</v>
      </c>
      <c r="DI935">
        <f t="shared" si="343"/>
        <v>98.107293129249186</v>
      </c>
      <c r="DL935" s="22"/>
      <c r="DP935" s="22"/>
    </row>
    <row r="936" spans="4:120" x14ac:dyDescent="0.25">
      <c r="D936" s="2"/>
      <c r="H936" s="22"/>
      <c r="I936" s="14"/>
      <c r="L936" s="22"/>
      <c r="N936" s="2">
        <v>39498</v>
      </c>
      <c r="O936">
        <v>133.6640625</v>
      </c>
      <c r="P936" s="22">
        <f>_xll.BDH(P$3&amp;" Govt",$A$8,N936,N936)</f>
        <v>1.2810000000000001</v>
      </c>
      <c r="Q936">
        <f t="shared" si="329"/>
        <v>104.34353044496486</v>
      </c>
      <c r="R936" s="2">
        <v>39498</v>
      </c>
      <c r="S936">
        <v>135.765625</v>
      </c>
      <c r="T936" s="22">
        <f>_xll.BDH(T$3&amp;" Govt",$A$8,R936,R936)</f>
        <v>1.24868</v>
      </c>
      <c r="U936">
        <f t="shared" si="330"/>
        <v>108.7273160457443</v>
      </c>
      <c r="V936" s="2">
        <v>39595</v>
      </c>
      <c r="W936">
        <v>114.1796875</v>
      </c>
      <c r="X936" s="22">
        <f>_xll.BDH(X$3&amp;" Govt",$A$8,V936,V936)</f>
        <v>1.1255600000000001</v>
      </c>
      <c r="Y936">
        <f t="shared" si="331"/>
        <v>101.44255970361419</v>
      </c>
      <c r="Z936" s="2">
        <v>39498</v>
      </c>
      <c r="AA936">
        <v>132.63671875</v>
      </c>
      <c r="AB936" s="22">
        <f>_xll.BDH(AB$3&amp;" Govt",$A$8,Z936,Z936)</f>
        <v>1.2070700000000001</v>
      </c>
      <c r="AC936">
        <f t="shared" si="332"/>
        <v>109.88320374957542</v>
      </c>
      <c r="AD936" s="2">
        <v>40135</v>
      </c>
      <c r="AE936">
        <v>113.17578125</v>
      </c>
      <c r="AF936" s="22">
        <f>_xll.BDH(AF$3&amp;" Govt",$A$8,AD936,AD936)</f>
        <v>1.08778</v>
      </c>
      <c r="AG936">
        <f t="shared" si="333"/>
        <v>104.04289585210245</v>
      </c>
      <c r="AH936" s="2">
        <v>39498</v>
      </c>
      <c r="AI936">
        <v>131.91796875</v>
      </c>
      <c r="AJ936" s="22">
        <f>_xll.BDH(AJ$3&amp;" Govt",$A$8,AH936,AH936)</f>
        <v>1.1831499999999999</v>
      </c>
      <c r="AK936">
        <f t="shared" si="334"/>
        <v>111.49724781304147</v>
      </c>
      <c r="AN936" s="22"/>
      <c r="AP936" s="2">
        <v>39498</v>
      </c>
      <c r="AQ936">
        <v>129.41015625</v>
      </c>
      <c r="AR936" s="22">
        <f>_xll.BDH(AR$3&amp;" Govt",$A$8,AP936,AP936)</f>
        <v>1.1684399999999999</v>
      </c>
      <c r="AS936">
        <f t="shared" si="335"/>
        <v>110.75464401252954</v>
      </c>
      <c r="AV936" s="22"/>
      <c r="AX936" s="2">
        <v>39498</v>
      </c>
      <c r="AY936">
        <v>120.62109375</v>
      </c>
      <c r="AZ936" s="22">
        <f>_xll.BDH(AZ$3&amp;" Govt",$A$8,AX936,AX936)</f>
        <v>1.14385</v>
      </c>
      <c r="BA936">
        <f t="shared" si="336"/>
        <v>105.45184574026314</v>
      </c>
      <c r="BB936" s="2">
        <v>39498</v>
      </c>
      <c r="BC936">
        <v>120.4296875</v>
      </c>
      <c r="BD936" s="22">
        <f>_xll.BDH(BD$3&amp;" Govt",$A$8,BB936,BB936)</f>
        <v>1.1369799999999999</v>
      </c>
      <c r="BE936">
        <f t="shared" si="337"/>
        <v>105.92067362662493</v>
      </c>
      <c r="BH936" s="22"/>
      <c r="BJ936" s="2">
        <v>39498</v>
      </c>
      <c r="BK936">
        <v>118.03125</v>
      </c>
      <c r="BL936" s="22">
        <f>_xll.BDH(BL$3&amp;" Govt",$A$8,BJ936,BJ936)</f>
        <v>1.11453</v>
      </c>
      <c r="BM936">
        <f t="shared" si="338"/>
        <v>105.90226373448897</v>
      </c>
      <c r="BN936" s="2">
        <v>39673</v>
      </c>
      <c r="BO936">
        <v>115.22265625</v>
      </c>
      <c r="BP936" s="22">
        <f>_xll.BDH(BP$3&amp;" Govt",$A$8,BN936,BN936)</f>
        <v>1.1389499999999999</v>
      </c>
      <c r="BQ936">
        <f t="shared" si="339"/>
        <v>101.16568440230037</v>
      </c>
      <c r="BR936" s="2">
        <v>39854</v>
      </c>
      <c r="BS936">
        <v>109.43359375</v>
      </c>
      <c r="BT936" s="22">
        <f>_xll.BDH(BT$3&amp;" Govt",$A$8,BR936,BR936)</f>
        <v>1.08847</v>
      </c>
      <c r="BU936">
        <f t="shared" si="340"/>
        <v>100.53891586355158</v>
      </c>
      <c r="BV936" s="2">
        <v>40032</v>
      </c>
      <c r="BW936">
        <v>109.1484375</v>
      </c>
      <c r="BX936" s="22">
        <f>_xll.BDH(BX$3&amp;" Govt",$A$8,BV936,BV936)</f>
        <v>1.07927</v>
      </c>
      <c r="BY936">
        <f t="shared" si="341"/>
        <v>101.13172561082955</v>
      </c>
      <c r="CB936" s="22"/>
      <c r="CF936" s="22"/>
      <c r="CJ936" s="22"/>
      <c r="CN936" s="22"/>
      <c r="CR936" s="22"/>
      <c r="CV936" s="22"/>
      <c r="CZ936" s="22"/>
      <c r="DB936" s="2">
        <v>39503</v>
      </c>
      <c r="DC936">
        <v>117.71484375</v>
      </c>
      <c r="DD936" s="22">
        <f>_xll.BDH(DD$3&amp;" Govt",$A$8,DB936,DB936)</f>
        <v>1.1144000000000001</v>
      </c>
      <c r="DE936">
        <f t="shared" si="342"/>
        <v>105.63069252512562</v>
      </c>
      <c r="DF936" s="2">
        <v>40044</v>
      </c>
      <c r="DG936">
        <v>106.546875</v>
      </c>
      <c r="DH936" s="22">
        <f>_xll.BDH(DH$3&amp;" Govt",$A$8,DF936,DF936)</f>
        <v>1.0828599999999999</v>
      </c>
      <c r="DI936">
        <f t="shared" si="343"/>
        <v>98.393952126775403</v>
      </c>
      <c r="DL936" s="22"/>
      <c r="DP936" s="22"/>
    </row>
    <row r="937" spans="4:120" x14ac:dyDescent="0.25">
      <c r="D937" s="2"/>
      <c r="H937" s="22"/>
      <c r="I937" s="14"/>
      <c r="L937" s="22"/>
      <c r="N937" s="2">
        <v>39499</v>
      </c>
      <c r="O937">
        <v>133.71484375</v>
      </c>
      <c r="P937" s="22">
        <f>_xll.BDH(P$3&amp;" Govt",$A$8,N937,N937)</f>
        <v>1.2809699999999999</v>
      </c>
      <c r="Q937">
        <f t="shared" si="329"/>
        <v>104.3856169543393</v>
      </c>
      <c r="R937" s="2">
        <v>39499</v>
      </c>
      <c r="S937">
        <v>135.9140625</v>
      </c>
      <c r="T937" s="22">
        <f>_xll.BDH(T$3&amp;" Govt",$A$8,R937,R937)</f>
        <v>1.24865</v>
      </c>
      <c r="U937">
        <f t="shared" si="330"/>
        <v>108.84880671124814</v>
      </c>
      <c r="V937" s="2">
        <v>39596</v>
      </c>
      <c r="W937">
        <v>114.05859375</v>
      </c>
      <c r="X937" s="22">
        <f>_xll.BDH(X$3&amp;" Govt",$A$8,V937,V937)</f>
        <v>1.1258699999999999</v>
      </c>
      <c r="Y937">
        <f t="shared" si="331"/>
        <v>101.30707253057636</v>
      </c>
      <c r="Z937" s="2">
        <v>39499</v>
      </c>
      <c r="AA937">
        <v>133.19140625</v>
      </c>
      <c r="AB937" s="22">
        <f>_xll.BDH(AB$3&amp;" Govt",$A$8,Z937,Z937)</f>
        <v>1.2070400000000001</v>
      </c>
      <c r="AC937">
        <f t="shared" si="332"/>
        <v>110.34547840170995</v>
      </c>
      <c r="AD937" s="2">
        <v>40136</v>
      </c>
      <c r="AE937">
        <v>113.15234375</v>
      </c>
      <c r="AF937" s="22">
        <f>_xll.BDH(AF$3&amp;" Govt",$A$8,AD937,AD937)</f>
        <v>1.0878099999999999</v>
      </c>
      <c r="AG937">
        <f t="shared" si="333"/>
        <v>104.01848093876688</v>
      </c>
      <c r="AH937" s="2">
        <v>39499</v>
      </c>
      <c r="AI937">
        <v>132.64453125</v>
      </c>
      <c r="AJ937" s="22">
        <f>_xll.BDH(AJ$3&amp;" Govt",$A$8,AH937,AH937)</f>
        <v>1.1831199999999999</v>
      </c>
      <c r="AK937">
        <f t="shared" si="334"/>
        <v>112.11418220467915</v>
      </c>
      <c r="AN937" s="22"/>
      <c r="AP937" s="2">
        <v>39499</v>
      </c>
      <c r="AQ937">
        <v>130.1640625</v>
      </c>
      <c r="AR937" s="22">
        <f>_xll.BDH(AR$3&amp;" Govt",$A$8,AP937,AP937)</f>
        <v>1.1684099999999999</v>
      </c>
      <c r="AS937">
        <f t="shared" si="335"/>
        <v>111.40272892221053</v>
      </c>
      <c r="AV937" s="22"/>
      <c r="AX937" s="2">
        <v>39499</v>
      </c>
      <c r="AY937">
        <v>121.5390625</v>
      </c>
      <c r="AZ937" s="22">
        <f>_xll.BDH(AZ$3&amp;" Govt",$A$8,AX937,AX937)</f>
        <v>1.1438200000000001</v>
      </c>
      <c r="BA937">
        <f t="shared" si="336"/>
        <v>106.25715803185815</v>
      </c>
      <c r="BB937" s="2">
        <v>39499</v>
      </c>
      <c r="BC937">
        <v>121.1796875</v>
      </c>
      <c r="BD937" s="22">
        <f>_xll.BDH(BD$3&amp;" Govt",$A$8,BB937,BB937)</f>
        <v>1.1369499999999999</v>
      </c>
      <c r="BE937">
        <f t="shared" si="337"/>
        <v>106.58312810589737</v>
      </c>
      <c r="BH937" s="22"/>
      <c r="BJ937" s="2">
        <v>39499</v>
      </c>
      <c r="BK937">
        <v>118.8203125</v>
      </c>
      <c r="BL937" s="22">
        <f>_xll.BDH(BL$3&amp;" Govt",$A$8,BJ937,BJ937)</f>
        <v>1.1145</v>
      </c>
      <c r="BM937">
        <f t="shared" si="338"/>
        <v>106.613111260655</v>
      </c>
      <c r="BN937" s="2">
        <v>39674</v>
      </c>
      <c r="BO937">
        <v>115.74609375</v>
      </c>
      <c r="BP937" s="22">
        <f>_xll.BDH(BP$3&amp;" Govt",$A$8,BN937,BN937)</f>
        <v>1.1393200000000001</v>
      </c>
      <c r="BQ937">
        <f t="shared" si="339"/>
        <v>101.59226007618578</v>
      </c>
      <c r="BR937" s="2">
        <v>39855</v>
      </c>
      <c r="BS937">
        <v>109.1796875</v>
      </c>
      <c r="BT937" s="22">
        <f>_xll.BDH(BT$3&amp;" Govt",$A$8,BR937,BR937)</f>
        <v>1.0880700000000001</v>
      </c>
      <c r="BU937">
        <f t="shared" si="340"/>
        <v>100.34252162085158</v>
      </c>
      <c r="BV937" s="2">
        <v>40035</v>
      </c>
      <c r="BW937">
        <v>109.3203125</v>
      </c>
      <c r="BX937" s="22">
        <f>_xll.BDH(BX$3&amp;" Govt",$A$8,BV937,BV937)</f>
        <v>1.0801700000000001</v>
      </c>
      <c r="BY937">
        <f t="shared" si="341"/>
        <v>101.20658090856068</v>
      </c>
      <c r="CB937" s="22"/>
      <c r="CF937" s="22"/>
      <c r="CJ937" s="22"/>
      <c r="CN937" s="22"/>
      <c r="CR937" s="22"/>
      <c r="CV937" s="22"/>
      <c r="CZ937" s="22"/>
      <c r="DB937" s="2">
        <v>39504</v>
      </c>
      <c r="DC937">
        <v>118.2421875</v>
      </c>
      <c r="DD937" s="22">
        <f>_xll.BDH(DD$3&amp;" Govt",$A$8,DB937,DB937)</f>
        <v>1.1143700000000001</v>
      </c>
      <c r="DE937">
        <f t="shared" si="342"/>
        <v>106.10675762987158</v>
      </c>
      <c r="DF937" s="2">
        <v>40045</v>
      </c>
      <c r="DG937">
        <v>107.140625</v>
      </c>
      <c r="DH937" s="22">
        <f>_xll.BDH(DH$3&amp;" Govt",$A$8,DF937,DF937)</f>
        <v>1.0831599999999999</v>
      </c>
      <c r="DI937">
        <f t="shared" si="343"/>
        <v>98.914864839912852</v>
      </c>
      <c r="DL937" s="22"/>
      <c r="DP937" s="22"/>
    </row>
    <row r="938" spans="4:120" x14ac:dyDescent="0.25">
      <c r="D938" s="2"/>
      <c r="H938" s="22"/>
      <c r="I938" s="14"/>
      <c r="L938" s="22"/>
      <c r="N938" s="2">
        <v>39500</v>
      </c>
      <c r="O938">
        <v>133.76953125</v>
      </c>
      <c r="P938" s="22">
        <f>_xll.BDH(P$3&amp;" Govt",$A$8,N938,N938)</f>
        <v>1.28094</v>
      </c>
      <c r="Q938">
        <f t="shared" si="329"/>
        <v>104.4307549533936</v>
      </c>
      <c r="R938" s="2">
        <v>39500</v>
      </c>
      <c r="S938">
        <v>135.96484375</v>
      </c>
      <c r="T938" s="22">
        <f>_xll.BDH(T$3&amp;" Govt",$A$8,R938,R938)</f>
        <v>1.2486200000000001</v>
      </c>
      <c r="U938">
        <f t="shared" si="330"/>
        <v>108.89209186942384</v>
      </c>
      <c r="V938" s="2">
        <v>39597</v>
      </c>
      <c r="W938">
        <v>113.984375</v>
      </c>
      <c r="X938" s="22">
        <f>_xll.BDH(X$3&amp;" Govt",$A$8,V938,V938)</f>
        <v>1.12619</v>
      </c>
      <c r="Y938">
        <f t="shared" si="331"/>
        <v>101.21238423356627</v>
      </c>
      <c r="Z938" s="2">
        <v>39500</v>
      </c>
      <c r="AA938">
        <v>133.03125</v>
      </c>
      <c r="AB938" s="22">
        <f>_xll.BDH(AB$3&amp;" Govt",$A$8,Z938,Z938)</f>
        <v>1.2070099999999999</v>
      </c>
      <c r="AC938">
        <f t="shared" si="332"/>
        <v>110.21553259707873</v>
      </c>
      <c r="AF938" s="22"/>
      <c r="AH938" s="2">
        <v>39500</v>
      </c>
      <c r="AI938">
        <v>132.1875</v>
      </c>
      <c r="AJ938" s="22">
        <f>_xll.BDH(AJ$3&amp;" Govt",$A$8,AH938,AH938)</f>
        <v>1.18309</v>
      </c>
      <c r="AK938">
        <f t="shared" si="334"/>
        <v>111.73072209214853</v>
      </c>
      <c r="AN938" s="22"/>
      <c r="AP938" s="2">
        <v>39500</v>
      </c>
      <c r="AQ938">
        <v>129.69140625</v>
      </c>
      <c r="AR938" s="22">
        <f>_xll.BDH(AR$3&amp;" Govt",$A$8,AP938,AP938)</f>
        <v>1.16838</v>
      </c>
      <c r="AS938">
        <f t="shared" si="335"/>
        <v>111.00104953011864</v>
      </c>
      <c r="AV938" s="22"/>
      <c r="AX938" s="2">
        <v>39500</v>
      </c>
      <c r="AY938">
        <v>121.40625</v>
      </c>
      <c r="AZ938" s="22">
        <f>_xll.BDH(AZ$3&amp;" Govt",$A$8,AX938,AX938)</f>
        <v>1.1437999999999999</v>
      </c>
      <c r="BA938">
        <f t="shared" si="336"/>
        <v>106.14290085679315</v>
      </c>
      <c r="BB938" s="2">
        <v>39500</v>
      </c>
      <c r="BC938">
        <v>120.9921875</v>
      </c>
      <c r="BD938" s="22">
        <f>_xll.BDH(BD$3&amp;" Govt",$A$8,BB938,BB938)</f>
        <v>1.13693</v>
      </c>
      <c r="BE938">
        <f t="shared" si="337"/>
        <v>106.4200852295216</v>
      </c>
      <c r="BH938" s="22"/>
      <c r="BJ938" s="2">
        <v>39500</v>
      </c>
      <c r="BK938">
        <v>118.65625</v>
      </c>
      <c r="BL938" s="22">
        <f>_xll.BDH(BL$3&amp;" Govt",$A$8,BJ938,BJ938)</f>
        <v>1.1144700000000001</v>
      </c>
      <c r="BM938">
        <f t="shared" si="338"/>
        <v>106.4687699085664</v>
      </c>
      <c r="BN938" s="2">
        <v>39675</v>
      </c>
      <c r="BO938">
        <v>115.87109375</v>
      </c>
      <c r="BP938" s="22">
        <f>_xll.BDH(BP$3&amp;" Govt",$A$8,BN938,BN938)</f>
        <v>1.1396900000000001</v>
      </c>
      <c r="BQ938">
        <f t="shared" si="339"/>
        <v>101.66895712869288</v>
      </c>
      <c r="BR938" s="2">
        <v>39856</v>
      </c>
      <c r="BS938">
        <v>109.05859375</v>
      </c>
      <c r="BT938" s="22">
        <f>_xll.BDH(BT$3&amp;" Govt",$A$8,BR938,BR938)</f>
        <v>1.0876699999999999</v>
      </c>
      <c r="BU938">
        <f t="shared" si="340"/>
        <v>100.26809027554314</v>
      </c>
      <c r="BV938" s="2">
        <v>40036</v>
      </c>
      <c r="BW938">
        <v>109.59375</v>
      </c>
      <c r="BX938" s="22">
        <f>_xll.BDH(BX$3&amp;" Govt",$A$8,BV938,BV938)</f>
        <v>1.08047</v>
      </c>
      <c r="BY938">
        <f t="shared" si="341"/>
        <v>101.43155293529668</v>
      </c>
      <c r="CB938" s="22"/>
      <c r="CF938" s="22"/>
      <c r="CJ938" s="22"/>
      <c r="CN938" s="22"/>
      <c r="CR938" s="22"/>
      <c r="CV938" s="22"/>
      <c r="CZ938" s="22"/>
      <c r="DB938" s="2">
        <v>39505</v>
      </c>
      <c r="DC938">
        <v>118.59375</v>
      </c>
      <c r="DD938" s="22">
        <f>_xll.BDH(DD$3&amp;" Govt",$A$8,DB938,DB938)</f>
        <v>1.11435</v>
      </c>
      <c r="DE938">
        <f t="shared" si="342"/>
        <v>106.42414860681114</v>
      </c>
      <c r="DF938" s="2">
        <v>40046</v>
      </c>
      <c r="DG938">
        <v>106.1953125</v>
      </c>
      <c r="DH938" s="22">
        <f>_xll.BDH(DH$3&amp;" Govt",$A$8,DF938,DF938)</f>
        <v>1.08345</v>
      </c>
      <c r="DI938">
        <f t="shared" si="343"/>
        <v>98.015886750657614</v>
      </c>
      <c r="DL938" s="22"/>
      <c r="DP938" s="22"/>
    </row>
    <row r="939" spans="4:120" x14ac:dyDescent="0.25">
      <c r="D939" s="2"/>
      <c r="H939" s="22"/>
      <c r="I939" s="14"/>
      <c r="L939" s="22"/>
      <c r="N939" s="2">
        <v>39503</v>
      </c>
      <c r="O939">
        <v>133.7578125</v>
      </c>
      <c r="P939" s="22">
        <f>_xll.BDH(P$3&amp;" Govt",$A$8,N939,N939)</f>
        <v>1.2808600000000001</v>
      </c>
      <c r="Q939">
        <f t="shared" si="329"/>
        <v>104.4281283668785</v>
      </c>
      <c r="R939" s="2">
        <v>39503</v>
      </c>
      <c r="S939">
        <v>135.83984375</v>
      </c>
      <c r="T939" s="22">
        <f>_xll.BDH(T$3&amp;" Govt",$A$8,R939,R939)</f>
        <v>1.24854</v>
      </c>
      <c r="U939">
        <f t="shared" si="330"/>
        <v>108.79895217614174</v>
      </c>
      <c r="V939" s="2">
        <v>39598</v>
      </c>
      <c r="W939">
        <v>114.16796875</v>
      </c>
      <c r="X939" s="22">
        <f>_xll.BDH(X$3&amp;" Govt",$A$8,V939,V939)</f>
        <v>1.1265000000000001</v>
      </c>
      <c r="Y939">
        <f t="shared" si="331"/>
        <v>101.34750887705282</v>
      </c>
      <c r="Z939" s="2">
        <v>39503</v>
      </c>
      <c r="AA939">
        <v>132.92578125</v>
      </c>
      <c r="AB939" s="22">
        <f>_xll.BDH(AB$3&amp;" Govt",$A$8,Z939,Z939)</f>
        <v>1.2069300000000001</v>
      </c>
      <c r="AC939">
        <f t="shared" si="332"/>
        <v>110.13545213889786</v>
      </c>
      <c r="AF939" s="22"/>
      <c r="AH939" s="2">
        <v>39503</v>
      </c>
      <c r="AI939">
        <v>131.91796875</v>
      </c>
      <c r="AJ939" s="22">
        <f>_xll.BDH(AJ$3&amp;" Govt",$A$8,AH939,AH939)</f>
        <v>1.1830099999999999</v>
      </c>
      <c r="AK939">
        <f t="shared" si="334"/>
        <v>111.51044264207404</v>
      </c>
      <c r="AN939" s="22"/>
      <c r="AP939" s="2">
        <v>39503</v>
      </c>
      <c r="AQ939">
        <v>129.390625</v>
      </c>
      <c r="AR939" s="22">
        <f>_xll.BDH(AR$3&amp;" Govt",$A$8,AP939,AP939)</f>
        <v>1.1682999999999999</v>
      </c>
      <c r="AS939">
        <f t="shared" si="335"/>
        <v>110.75119832234873</v>
      </c>
      <c r="AV939" s="22"/>
      <c r="AX939" s="2">
        <v>39503</v>
      </c>
      <c r="AY939">
        <v>121.05078125</v>
      </c>
      <c r="AZ939" s="22">
        <f>_xll.BDH(AZ$3&amp;" Govt",$A$8,AX939,AX939)</f>
        <v>1.1437200000000001</v>
      </c>
      <c r="BA939">
        <f t="shared" si="336"/>
        <v>105.83952475256181</v>
      </c>
      <c r="BB939" s="2">
        <v>39503</v>
      </c>
      <c r="BC939">
        <v>120.5859375</v>
      </c>
      <c r="BD939" s="22">
        <f>_xll.BDH(BD$3&amp;" Govt",$A$8,BB939,BB939)</f>
        <v>1.1368499999999999</v>
      </c>
      <c r="BE939">
        <f t="shared" si="337"/>
        <v>106.07022694286846</v>
      </c>
      <c r="BH939" s="22"/>
      <c r="BJ939" s="2">
        <v>39503</v>
      </c>
      <c r="BK939">
        <v>118.20703125</v>
      </c>
      <c r="BL939" s="22">
        <f>_xll.BDH(BL$3&amp;" Govt",$A$8,BJ939,BJ939)</f>
        <v>1.1144000000000001</v>
      </c>
      <c r="BM939">
        <f t="shared" si="338"/>
        <v>106.07235395728642</v>
      </c>
      <c r="BN939" s="2">
        <v>39678</v>
      </c>
      <c r="BO939">
        <v>115.86328125</v>
      </c>
      <c r="BP939" s="22">
        <f>_xll.BDH(BP$3&amp;" Govt",$A$8,BN939,BN939)</f>
        <v>1.14079</v>
      </c>
      <c r="BQ939">
        <f t="shared" si="339"/>
        <v>101.56407511461356</v>
      </c>
      <c r="BR939" s="2">
        <v>39857</v>
      </c>
      <c r="BS939">
        <v>108.69921875</v>
      </c>
      <c r="BT939" s="22">
        <f>_xll.BDH(BT$3&amp;" Govt",$A$8,BR939,BR939)</f>
        <v>1.0872600000000001</v>
      </c>
      <c r="BU939">
        <f t="shared" si="340"/>
        <v>99.975368127218871</v>
      </c>
      <c r="BV939" s="2">
        <v>40037</v>
      </c>
      <c r="BW939">
        <v>109.359375</v>
      </c>
      <c r="BX939" s="22">
        <f>_xll.BDH(BX$3&amp;" Govt",$A$8,BV939,BV939)</f>
        <v>1.08077</v>
      </c>
      <c r="BY939">
        <f t="shared" si="341"/>
        <v>101.18653830139623</v>
      </c>
      <c r="CB939" s="22"/>
      <c r="CF939" s="22"/>
      <c r="CJ939" s="22"/>
      <c r="CN939" s="22"/>
      <c r="CR939" s="22"/>
      <c r="CV939" s="22"/>
      <c r="CZ939" s="22"/>
      <c r="DB939" s="2">
        <v>39506</v>
      </c>
      <c r="DC939">
        <v>121.0546875</v>
      </c>
      <c r="DD939" s="22">
        <f>_xll.BDH(DD$3&amp;" Govt",$A$8,DB939,DB939)</f>
        <v>1.11432</v>
      </c>
      <c r="DE939">
        <f t="shared" si="342"/>
        <v>108.63547948524661</v>
      </c>
      <c r="DF939" s="2">
        <v>40049</v>
      </c>
      <c r="DG939">
        <v>106.9765625</v>
      </c>
      <c r="DH939" s="22">
        <f>_xll.BDH(DH$3&amp;" Govt",$A$8,DF939,DF939)</f>
        <v>1.0843499999999999</v>
      </c>
      <c r="DI939">
        <f t="shared" si="343"/>
        <v>98.655012219301895</v>
      </c>
      <c r="DL939" s="22"/>
      <c r="DP939" s="22"/>
    </row>
    <row r="940" spans="4:120" x14ac:dyDescent="0.25">
      <c r="D940" s="2"/>
      <c r="H940" s="22"/>
      <c r="I940" s="14"/>
      <c r="L940" s="22"/>
      <c r="N940" s="2">
        <v>39504</v>
      </c>
      <c r="O940">
        <v>133.91015625</v>
      </c>
      <c r="P940" s="22">
        <f>_xll.BDH(P$3&amp;" Govt",$A$8,N940,N940)</f>
        <v>1.2808299999999999</v>
      </c>
      <c r="Q940">
        <f t="shared" si="329"/>
        <v>104.54951574369746</v>
      </c>
      <c r="R940" s="2">
        <v>39504</v>
      </c>
      <c r="S940">
        <v>136.2421875</v>
      </c>
      <c r="T940" s="22">
        <f>_xll.BDH(T$3&amp;" Govt",$A$8,R940,R940)</f>
        <v>1.24851</v>
      </c>
      <c r="U940">
        <f t="shared" si="330"/>
        <v>109.12382560011534</v>
      </c>
      <c r="V940" s="2">
        <v>39601</v>
      </c>
      <c r="W940">
        <v>114.44140625</v>
      </c>
      <c r="X940" s="22">
        <f>_xll.BDH(X$3&amp;" Govt",$A$8,V940,V940)</f>
        <v>1.1273500000000001</v>
      </c>
      <c r="Y940">
        <f t="shared" si="331"/>
        <v>101.51364372200293</v>
      </c>
      <c r="Z940" s="2">
        <v>39504</v>
      </c>
      <c r="AA940">
        <v>133.5</v>
      </c>
      <c r="AB940" s="22">
        <f>_xll.BDH(AB$3&amp;" Govt",$A$8,Z940,Z940)</f>
        <v>1.2069000000000001</v>
      </c>
      <c r="AC940">
        <f t="shared" si="332"/>
        <v>110.61396967437236</v>
      </c>
      <c r="AF940" s="22"/>
      <c r="AH940" s="2">
        <v>39504</v>
      </c>
      <c r="AI940">
        <v>132.92578125</v>
      </c>
      <c r="AJ940" s="22">
        <f>_xll.BDH(AJ$3&amp;" Govt",$A$8,AH940,AH940)</f>
        <v>1.1829799999999999</v>
      </c>
      <c r="AK940">
        <f t="shared" si="334"/>
        <v>112.36519742514668</v>
      </c>
      <c r="AN940" s="22"/>
      <c r="AP940" s="2">
        <v>39504</v>
      </c>
      <c r="AQ940">
        <v>130.3984375</v>
      </c>
      <c r="AR940" s="22">
        <f>_xll.BDH(AR$3&amp;" Govt",$A$8,AP940,AP940)</f>
        <v>1.1682699999999999</v>
      </c>
      <c r="AS940">
        <f t="shared" si="335"/>
        <v>111.61669605485034</v>
      </c>
      <c r="AV940" s="22"/>
      <c r="AX940" s="2">
        <v>39504</v>
      </c>
      <c r="AY940">
        <v>121.85546875</v>
      </c>
      <c r="AZ940" s="22">
        <f>_xll.BDH(AZ$3&amp;" Govt",$A$8,AX940,AX940)</f>
        <v>1.1436900000000001</v>
      </c>
      <c r="BA940">
        <f t="shared" si="336"/>
        <v>106.5458898390298</v>
      </c>
      <c r="BB940" s="2">
        <v>39504</v>
      </c>
      <c r="BC940">
        <v>121.3203125</v>
      </c>
      <c r="BD940" s="22">
        <f>_xll.BDH(BD$3&amp;" Govt",$A$8,BB940,BB940)</f>
        <v>1.1368199999999999</v>
      </c>
      <c r="BE940">
        <f t="shared" si="337"/>
        <v>106.71901664291622</v>
      </c>
      <c r="BH940" s="22"/>
      <c r="BJ940" s="2">
        <v>39504</v>
      </c>
      <c r="BK940">
        <v>118.95703125</v>
      </c>
      <c r="BL940" s="22">
        <f>_xll.BDH(BL$3&amp;" Govt",$A$8,BJ940,BJ940)</f>
        <v>1.1143700000000001</v>
      </c>
      <c r="BM940">
        <f t="shared" si="338"/>
        <v>106.74823555013145</v>
      </c>
      <c r="BN940" s="2">
        <v>39679</v>
      </c>
      <c r="BO940">
        <v>115.94140625</v>
      </c>
      <c r="BP940" s="22">
        <f>_xll.BDH(BP$3&amp;" Govt",$A$8,BN940,BN940)</f>
        <v>1.14116</v>
      </c>
      <c r="BQ940">
        <f t="shared" si="339"/>
        <v>101.59960588348699</v>
      </c>
      <c r="BR940" s="2">
        <v>39860</v>
      </c>
      <c r="BS940">
        <v>108.69921875</v>
      </c>
      <c r="BT940" s="22">
        <f>_xll.BDH(BT$3&amp;" Govt",$A$8,BR940,BR940)</f>
        <v>1.08605</v>
      </c>
      <c r="BU940">
        <f t="shared" si="340"/>
        <v>100.08675360250449</v>
      </c>
      <c r="BV940" s="2">
        <v>40038</v>
      </c>
      <c r="BW940">
        <v>109.4453125</v>
      </c>
      <c r="BX940" s="22">
        <f>_xll.BDH(BX$3&amp;" Govt",$A$8,BV940,BV940)</f>
        <v>1.08107</v>
      </c>
      <c r="BY940">
        <f t="shared" si="341"/>
        <v>101.23795175150545</v>
      </c>
      <c r="CB940" s="22"/>
      <c r="CF940" s="22"/>
      <c r="CJ940" s="22"/>
      <c r="CN940" s="22"/>
      <c r="CR940" s="22"/>
      <c r="CV940" s="22"/>
      <c r="CZ940" s="22"/>
      <c r="DB940" s="2">
        <v>39507</v>
      </c>
      <c r="DC940">
        <v>123.02734375</v>
      </c>
      <c r="DD940" s="22">
        <f>_xll.BDH(DD$3&amp;" Govt",$A$8,DB940,DB940)</f>
        <v>1.11429</v>
      </c>
      <c r="DE940">
        <f t="shared" si="342"/>
        <v>110.40872999847437</v>
      </c>
      <c r="DF940" s="2">
        <v>40050</v>
      </c>
      <c r="DG940">
        <v>106.84375</v>
      </c>
      <c r="DH940" s="22">
        <f>_xll.BDH(DH$3&amp;" Govt",$A$8,DF940,DF940)</f>
        <v>1.0846499999999999</v>
      </c>
      <c r="DI940">
        <f t="shared" si="343"/>
        <v>98.505278200341138</v>
      </c>
      <c r="DL940" s="22"/>
      <c r="DP940" s="22"/>
    </row>
    <row r="941" spans="4:120" x14ac:dyDescent="0.25">
      <c r="D941" s="2"/>
      <c r="H941" s="22"/>
      <c r="I941" s="14"/>
      <c r="L941" s="22"/>
      <c r="N941" s="2">
        <v>39505</v>
      </c>
      <c r="O941">
        <v>133.859375</v>
      </c>
      <c r="P941" s="22">
        <f>_xll.BDH(P$3&amp;" Govt",$A$8,N941,N941)</f>
        <v>1.2807999999999999</v>
      </c>
      <c r="Q941">
        <f t="shared" si="329"/>
        <v>104.51231652092443</v>
      </c>
      <c r="R941" s="2">
        <v>39505</v>
      </c>
      <c r="S941">
        <v>136.2734375</v>
      </c>
      <c r="T941" s="22">
        <f>_xll.BDH(T$3&amp;" Govt",$A$8,R941,R941)</f>
        <v>1.24848</v>
      </c>
      <c r="U941">
        <f t="shared" si="330"/>
        <v>109.15147819748815</v>
      </c>
      <c r="V941" s="2">
        <v>39602</v>
      </c>
      <c r="W941">
        <v>114.53515625</v>
      </c>
      <c r="X941" s="22">
        <f>_xll.BDH(X$3&amp;" Govt",$A$8,V941,V941)</f>
        <v>1.12758</v>
      </c>
      <c r="Y941">
        <f t="shared" si="331"/>
        <v>101.57607996771847</v>
      </c>
      <c r="Z941" s="2">
        <v>39505</v>
      </c>
      <c r="AA941">
        <v>133.47265625</v>
      </c>
      <c r="AB941" s="22">
        <f>_xll.BDH(AB$3&amp;" Govt",$A$8,Z941,Z941)</f>
        <v>1.2068699999999999</v>
      </c>
      <c r="AC941">
        <f t="shared" si="332"/>
        <v>110.59406253366147</v>
      </c>
      <c r="AF941" s="22"/>
      <c r="AH941" s="2">
        <v>39505</v>
      </c>
      <c r="AI941">
        <v>132.8984375</v>
      </c>
      <c r="AJ941" s="22">
        <f>_xll.BDH(AJ$3&amp;" Govt",$A$8,AH941,AH941)</f>
        <v>1.1829499999999999</v>
      </c>
      <c r="AK941">
        <f t="shared" si="334"/>
        <v>112.34493216112263</v>
      </c>
      <c r="AN941" s="22"/>
      <c r="AP941" s="2">
        <v>39505</v>
      </c>
      <c r="AQ941">
        <v>130.40625</v>
      </c>
      <c r="AR941" s="22">
        <f>_xll.BDH(AR$3&amp;" Govt",$A$8,AP941,AP941)</f>
        <v>1.16825</v>
      </c>
      <c r="AS941">
        <f t="shared" si="335"/>
        <v>111.62529424352664</v>
      </c>
      <c r="AV941" s="22"/>
      <c r="AX941" s="2">
        <v>39505</v>
      </c>
      <c r="AY941">
        <v>121.89453125</v>
      </c>
      <c r="AZ941" s="22">
        <f>_xll.BDH(AZ$3&amp;" Govt",$A$8,AX941,AX941)</f>
        <v>1.1436600000000001</v>
      </c>
      <c r="BA941">
        <f t="shared" si="336"/>
        <v>106.58284039837014</v>
      </c>
      <c r="BB941" s="2">
        <v>39505</v>
      </c>
      <c r="BC941">
        <v>121.33984375</v>
      </c>
      <c r="BD941" s="22">
        <f>_xll.BDH(BD$3&amp;" Govt",$A$8,BB941,BB941)</f>
        <v>1.1368</v>
      </c>
      <c r="BE941">
        <f t="shared" si="337"/>
        <v>106.73807507916959</v>
      </c>
      <c r="BH941" s="22"/>
      <c r="BJ941" s="2">
        <v>39505</v>
      </c>
      <c r="BK941">
        <v>119.03125</v>
      </c>
      <c r="BL941" s="22">
        <f>_xll.BDH(BL$3&amp;" Govt",$A$8,BJ941,BJ941)</f>
        <v>1.11435</v>
      </c>
      <c r="BM941">
        <f t="shared" si="338"/>
        <v>106.81675416161889</v>
      </c>
      <c r="BN941" s="2">
        <v>39680</v>
      </c>
      <c r="BO941">
        <v>116.4296875</v>
      </c>
      <c r="BP941" s="22">
        <f>_xll.BDH(BP$3&amp;" Govt",$A$8,BN941,BN941)</f>
        <v>1.1415299999999999</v>
      </c>
      <c r="BQ941">
        <f t="shared" si="339"/>
        <v>101.99441757991468</v>
      </c>
      <c r="BR941" s="2">
        <v>39861</v>
      </c>
      <c r="BS941">
        <v>109.08984375</v>
      </c>
      <c r="BT941" s="22">
        <f>_xll.BDH(BT$3&amp;" Govt",$A$8,BR941,BR941)</f>
        <v>1.08565</v>
      </c>
      <c r="BU941">
        <f t="shared" si="340"/>
        <v>100.48343734168471</v>
      </c>
      <c r="BV941" s="2">
        <v>40039</v>
      </c>
      <c r="BW941">
        <v>109.265625</v>
      </c>
      <c r="BX941" s="22">
        <f>_xll.BDH(BX$3&amp;" Govt",$A$8,BV941,BV941)</f>
        <v>1.0813600000000001</v>
      </c>
      <c r="BY941">
        <f t="shared" si="341"/>
        <v>101.04463360952873</v>
      </c>
      <c r="CB941" s="22"/>
      <c r="CF941" s="22"/>
      <c r="CJ941" s="22"/>
      <c r="CN941" s="22"/>
      <c r="CR941" s="22"/>
      <c r="CV941" s="22"/>
      <c r="CZ941" s="22"/>
      <c r="DB941" s="2">
        <v>39510</v>
      </c>
      <c r="DC941">
        <v>122.828125</v>
      </c>
      <c r="DD941" s="22">
        <f>_xll.BDH(DD$3&amp;" Govt",$A$8,DB941,DB941)</f>
        <v>1.11463</v>
      </c>
      <c r="DE941">
        <f t="shared" si="342"/>
        <v>110.19632075217785</v>
      </c>
      <c r="DF941" s="2">
        <v>40051</v>
      </c>
      <c r="DG941">
        <v>107.234375</v>
      </c>
      <c r="DH941" s="22">
        <f>_xll.BDH(DH$3&amp;" Govt",$A$8,DF941,DF941)</f>
        <v>1.0849500000000001</v>
      </c>
      <c r="DI941">
        <f t="shared" si="343"/>
        <v>98.838080095856938</v>
      </c>
      <c r="DL941" s="22"/>
      <c r="DP941" s="22"/>
    </row>
    <row r="942" spans="4:120" x14ac:dyDescent="0.25">
      <c r="D942" s="2"/>
      <c r="H942" s="22"/>
      <c r="I942" s="14"/>
      <c r="L942" s="22"/>
      <c r="N942" s="2">
        <v>39506</v>
      </c>
      <c r="O942">
        <v>133.9921875</v>
      </c>
      <c r="P942" s="22">
        <f>_xll.BDH(P$3&amp;" Govt",$A$8,N942,N942)</f>
        <v>1.28077</v>
      </c>
      <c r="Q942">
        <f t="shared" si="329"/>
        <v>104.6184619408637</v>
      </c>
      <c r="R942" s="2">
        <v>39506</v>
      </c>
      <c r="S942">
        <v>136.7734375</v>
      </c>
      <c r="T942" s="22">
        <f>_xll.BDH(T$3&amp;" Govt",$A$8,R942,R942)</f>
        <v>1.2484500000000001</v>
      </c>
      <c r="U942">
        <f t="shared" si="330"/>
        <v>109.55459770114942</v>
      </c>
      <c r="V942" s="2">
        <v>39603</v>
      </c>
      <c r="W942">
        <v>114.3515625</v>
      </c>
      <c r="X942" s="22">
        <f>_xll.BDH(X$3&amp;" Govt",$A$8,V942,V942)</f>
        <v>1.12781</v>
      </c>
      <c r="Y942">
        <f t="shared" si="331"/>
        <v>101.39257720715369</v>
      </c>
      <c r="Z942" s="2">
        <v>39506</v>
      </c>
      <c r="AA942">
        <v>134.1953125</v>
      </c>
      <c r="AB942" s="22">
        <f>_xll.BDH(AB$3&amp;" Govt",$A$8,Z942,Z942)</f>
        <v>1.20685</v>
      </c>
      <c r="AC942">
        <f t="shared" si="332"/>
        <v>111.19469072378506</v>
      </c>
      <c r="AF942" s="22"/>
      <c r="AH942" s="2">
        <v>39506</v>
      </c>
      <c r="AI942">
        <v>134.05078125</v>
      </c>
      <c r="AJ942" s="22">
        <f>_xll.BDH(AJ$3&amp;" Govt",$A$8,AH942,AH942)</f>
        <v>1.18293</v>
      </c>
      <c r="AK942">
        <f t="shared" si="334"/>
        <v>113.32097524790139</v>
      </c>
      <c r="AN942" s="22"/>
      <c r="AP942" s="2">
        <v>39506</v>
      </c>
      <c r="AQ942">
        <v>131.65234375</v>
      </c>
      <c r="AR942" s="22">
        <f>_xll.BDH(AR$3&amp;" Govt",$A$8,AP942,AP942)</f>
        <v>1.16822</v>
      </c>
      <c r="AS942">
        <f t="shared" si="335"/>
        <v>112.69482096694115</v>
      </c>
      <c r="AV942" s="22"/>
      <c r="AX942" s="2">
        <v>39506</v>
      </c>
      <c r="AY942">
        <v>123.29296875</v>
      </c>
      <c r="AZ942" s="22">
        <f>_xll.BDH(AZ$3&amp;" Govt",$A$8,AX942,AX942)</f>
        <v>1.14364</v>
      </c>
      <c r="BA942">
        <f t="shared" si="336"/>
        <v>107.80749951907943</v>
      </c>
      <c r="BB942" s="2">
        <v>39506</v>
      </c>
      <c r="BC942">
        <v>122.8359375</v>
      </c>
      <c r="BD942" s="22">
        <f>_xll.BDH(BD$3&amp;" Govt",$A$8,BB942,BB942)</f>
        <v>1.1367700000000001</v>
      </c>
      <c r="BE942">
        <f t="shared" si="337"/>
        <v>108.05698382258504</v>
      </c>
      <c r="BH942" s="22"/>
      <c r="BJ942" s="2">
        <v>39506</v>
      </c>
      <c r="BK942">
        <v>120.5859375</v>
      </c>
      <c r="BL942" s="22">
        <f>_xll.BDH(BL$3&amp;" Govt",$A$8,BJ942,BJ942)</f>
        <v>1.11432</v>
      </c>
      <c r="BM942">
        <f t="shared" si="338"/>
        <v>108.21481935171225</v>
      </c>
      <c r="BN942" s="2">
        <v>39681</v>
      </c>
      <c r="BO942">
        <v>116.54296875</v>
      </c>
      <c r="BP942" s="22">
        <f>_xll.BDH(BP$3&amp;" Govt",$A$8,BN942,BN942)</f>
        <v>1.1418999999999999</v>
      </c>
      <c r="BQ942">
        <f t="shared" si="339"/>
        <v>102.06057338646117</v>
      </c>
      <c r="BR942" s="2">
        <v>39862</v>
      </c>
      <c r="BS942">
        <v>108.20703125</v>
      </c>
      <c r="BT942" s="22">
        <f>_xll.BDH(BT$3&amp;" Govt",$A$8,BR942,BR942)</f>
        <v>1.08525</v>
      </c>
      <c r="BU942">
        <f t="shared" si="340"/>
        <v>99.707008753743366</v>
      </c>
      <c r="BV942" s="2">
        <v>40042</v>
      </c>
      <c r="BW942">
        <v>109.7578125</v>
      </c>
      <c r="BX942" s="22">
        <f>_xll.BDH(BX$3&amp;" Govt",$A$8,BV942,BV942)</f>
        <v>1.08226</v>
      </c>
      <c r="BY942">
        <f t="shared" si="341"/>
        <v>101.41538308724336</v>
      </c>
      <c r="CB942" s="22"/>
      <c r="CF942" s="22"/>
      <c r="CJ942" s="22"/>
      <c r="CN942" s="22"/>
      <c r="CR942" s="22"/>
      <c r="CV942" s="22"/>
      <c r="CZ942" s="22"/>
      <c r="DB942" s="2">
        <v>39511</v>
      </c>
      <c r="DC942">
        <v>122.57421875</v>
      </c>
      <c r="DD942" s="22">
        <f>_xll.BDH(DD$3&amp;" Govt",$A$8,DB942,DB942)</f>
        <v>1.1148</v>
      </c>
      <c r="DE942">
        <f t="shared" si="342"/>
        <v>109.95175704162182</v>
      </c>
      <c r="DF942" s="2">
        <v>40052</v>
      </c>
      <c r="DG942">
        <v>106.828125</v>
      </c>
      <c r="DH942" s="22">
        <f>_xll.BDH(DH$3&amp;" Govt",$A$8,DF942,DF942)</f>
        <v>1.08525</v>
      </c>
      <c r="DI942">
        <f t="shared" si="343"/>
        <v>98.436420179682102</v>
      </c>
      <c r="DL942" s="22"/>
      <c r="DP942" s="22"/>
    </row>
    <row r="943" spans="4:120" x14ac:dyDescent="0.25">
      <c r="D943" s="2"/>
      <c r="H943" s="22"/>
      <c r="I943" s="14"/>
      <c r="L943" s="22"/>
      <c r="N943" s="2">
        <v>39507</v>
      </c>
      <c r="O943">
        <v>134.15234375</v>
      </c>
      <c r="P943" s="22">
        <f>_xll.BDH(P$3&amp;" Govt",$A$8,N943,N943)</f>
        <v>1.28074</v>
      </c>
      <c r="Q943">
        <f t="shared" si="329"/>
        <v>104.74596229523557</v>
      </c>
      <c r="R943" s="2">
        <v>39507</v>
      </c>
      <c r="S943">
        <v>137.265625</v>
      </c>
      <c r="T943" s="22">
        <f>_xll.BDH(T$3&amp;" Govt",$A$8,R943,R943)</f>
        <v>1.2484200000000001</v>
      </c>
      <c r="U943">
        <f t="shared" si="330"/>
        <v>109.95147866903766</v>
      </c>
      <c r="V943" s="2">
        <v>39604</v>
      </c>
      <c r="W943">
        <v>114.375</v>
      </c>
      <c r="X943" s="22">
        <f>_xll.BDH(X$3&amp;" Govt",$A$8,V943,V943)</f>
        <v>1.1280300000000001</v>
      </c>
      <c r="Y943">
        <f t="shared" si="331"/>
        <v>101.39357995797984</v>
      </c>
      <c r="Z943" s="2">
        <v>39507</v>
      </c>
      <c r="AA943">
        <v>134.96875</v>
      </c>
      <c r="AB943" s="22">
        <f>_xll.BDH(AB$3&amp;" Govt",$A$8,Z943,Z943)</f>
        <v>1.20682</v>
      </c>
      <c r="AC943">
        <f t="shared" si="332"/>
        <v>111.83834374637478</v>
      </c>
      <c r="AF943" s="22"/>
      <c r="AH943" s="2">
        <v>39507</v>
      </c>
      <c r="AI943">
        <v>134.67578125</v>
      </c>
      <c r="AJ943" s="22">
        <f>_xll.BDH(AJ$3&amp;" Govt",$A$8,AH943,AH943)</f>
        <v>1.1829000000000001</v>
      </c>
      <c r="AK943">
        <f t="shared" si="334"/>
        <v>113.85221172542057</v>
      </c>
      <c r="AN943" s="22"/>
      <c r="AP943" s="2">
        <v>39507</v>
      </c>
      <c r="AQ943">
        <v>132.359375</v>
      </c>
      <c r="AR943" s="22">
        <f>_xll.BDH(AR$3&amp;" Govt",$A$8,AP943,AP943)</f>
        <v>1.1681900000000001</v>
      </c>
      <c r="AS943">
        <f t="shared" si="335"/>
        <v>113.30295157465822</v>
      </c>
      <c r="AV943" s="22"/>
      <c r="AX943" s="2">
        <v>39507</v>
      </c>
      <c r="AY943">
        <v>124.34765625</v>
      </c>
      <c r="AZ943" s="22">
        <f>_xll.BDH(AZ$3&amp;" Govt",$A$8,AX943,AX943)</f>
        <v>1.14361</v>
      </c>
      <c r="BA943">
        <f t="shared" si="336"/>
        <v>108.73257163718401</v>
      </c>
      <c r="BB943" s="2">
        <v>39507</v>
      </c>
      <c r="BC943">
        <v>123.921875</v>
      </c>
      <c r="BD943" s="22">
        <f>_xll.BDH(BD$3&amp;" Govt",$A$8,BB943,BB943)</f>
        <v>1.1367400000000001</v>
      </c>
      <c r="BE943">
        <f t="shared" si="337"/>
        <v>109.01514418424617</v>
      </c>
      <c r="BH943" s="22"/>
      <c r="BJ943" s="2">
        <v>39507</v>
      </c>
      <c r="BK943">
        <v>121.73828125</v>
      </c>
      <c r="BL943" s="22">
        <f>_xll.BDH(BL$3&amp;" Govt",$A$8,BJ943,BJ943)</f>
        <v>1.11429</v>
      </c>
      <c r="BM943">
        <f t="shared" si="338"/>
        <v>109.25188348634556</v>
      </c>
      <c r="BN943" s="2">
        <v>39682</v>
      </c>
      <c r="BO943">
        <v>115.921875</v>
      </c>
      <c r="BP943" s="22">
        <f>_xll.BDH(BP$3&amp;" Govt",$A$8,BN943,BN943)</f>
        <v>1.1422699999999999</v>
      </c>
      <c r="BQ943">
        <f t="shared" si="339"/>
        <v>101.4837779159043</v>
      </c>
      <c r="BR943" s="2">
        <v>39863</v>
      </c>
      <c r="BS943">
        <v>108.03515625</v>
      </c>
      <c r="BT943" s="22">
        <f>_xll.BDH(BT$3&amp;" Govt",$A$8,BR943,BR943)</f>
        <v>1.08484</v>
      </c>
      <c r="BU943">
        <f t="shared" si="340"/>
        <v>99.586258111795289</v>
      </c>
      <c r="BV943" s="2">
        <v>40043</v>
      </c>
      <c r="BW943">
        <v>110.015625</v>
      </c>
      <c r="BX943" s="22">
        <f>_xll.BDH(BX$3&amp;" Govt",$A$8,BV943,BV943)</f>
        <v>1.08256</v>
      </c>
      <c r="BY943">
        <f t="shared" si="341"/>
        <v>101.62542953739285</v>
      </c>
      <c r="CB943" s="22"/>
      <c r="CF943" s="22"/>
      <c r="CJ943" s="22"/>
      <c r="CN943" s="22"/>
      <c r="CR943" s="22"/>
      <c r="CV943" s="22"/>
      <c r="CZ943" s="22"/>
      <c r="DB943" s="2">
        <v>39512</v>
      </c>
      <c r="DC943">
        <v>122.2734375</v>
      </c>
      <c r="DD943" s="22">
        <f>_xll.BDH(DD$3&amp;" Govt",$A$8,DB943,DB943)</f>
        <v>1.1149800000000001</v>
      </c>
      <c r="DE943">
        <f t="shared" si="342"/>
        <v>109.6642428563741</v>
      </c>
      <c r="DF943" s="2">
        <v>40053</v>
      </c>
      <c r="DG943">
        <v>106.4609375</v>
      </c>
      <c r="DH943" s="22">
        <f>_xll.BDH(DH$3&amp;" Govt",$A$8,DF943,DF943)</f>
        <v>1.0855399999999999</v>
      </c>
      <c r="DI943">
        <f t="shared" si="343"/>
        <v>98.071869760672115</v>
      </c>
      <c r="DL943" s="22"/>
      <c r="DP943" s="22"/>
    </row>
    <row r="944" spans="4:120" x14ac:dyDescent="0.25">
      <c r="D944" s="2"/>
      <c r="H944" s="22"/>
      <c r="I944" s="14"/>
      <c r="L944" s="22"/>
      <c r="N944" s="2">
        <v>39510</v>
      </c>
      <c r="O944">
        <v>134.20703125</v>
      </c>
      <c r="P944" s="22">
        <f>_xll.BDH(P$3&amp;" Govt",$A$8,N944,N944)</f>
        <v>1.28112</v>
      </c>
      <c r="Q944">
        <f t="shared" si="329"/>
        <v>104.75758028131635</v>
      </c>
      <c r="R944" s="2">
        <v>39510</v>
      </c>
      <c r="S944">
        <v>137.36328125</v>
      </c>
      <c r="T944" s="22">
        <f>_xll.BDH(T$3&amp;" Govt",$A$8,R944,R944)</f>
        <v>1.2487900000000001</v>
      </c>
      <c r="U944">
        <f t="shared" si="330"/>
        <v>109.99710219492468</v>
      </c>
      <c r="V944" s="2">
        <v>39605</v>
      </c>
      <c r="W944">
        <v>115</v>
      </c>
      <c r="X944" s="22">
        <f>_xll.BDH(X$3&amp;" Govt",$A$8,V944,V944)</f>
        <v>1.12826</v>
      </c>
      <c r="Y944">
        <f t="shared" si="331"/>
        <v>101.92686082995054</v>
      </c>
      <c r="Z944" s="2">
        <v>39510</v>
      </c>
      <c r="AA944">
        <v>135.09765625</v>
      </c>
      <c r="AB944" s="22">
        <f>_xll.BDH(AB$3&amp;" Govt",$A$8,Z944,Z944)</f>
        <v>1.2071799999999999</v>
      </c>
      <c r="AC944">
        <f t="shared" si="332"/>
        <v>111.91177475604302</v>
      </c>
      <c r="AF944" s="22"/>
      <c r="AH944" s="2">
        <v>39510</v>
      </c>
      <c r="AI944">
        <v>134.96875</v>
      </c>
      <c r="AJ944" s="22">
        <f>_xll.BDH(AJ$3&amp;" Govt",$A$8,AH944,AH944)</f>
        <v>1.1832499999999999</v>
      </c>
      <c r="AK944">
        <f t="shared" si="334"/>
        <v>114.06613141770548</v>
      </c>
      <c r="AN944" s="22"/>
      <c r="AP944" s="2">
        <v>39510</v>
      </c>
      <c r="AQ944">
        <v>132.57421875</v>
      </c>
      <c r="AR944" s="22">
        <f>_xll.BDH(AR$3&amp;" Govt",$A$8,AP944,AP944)</f>
        <v>1.1685399999999999</v>
      </c>
      <c r="AS944">
        <f t="shared" si="335"/>
        <v>113.45287174593939</v>
      </c>
      <c r="AV944" s="22"/>
      <c r="AX944" s="2">
        <v>39510</v>
      </c>
      <c r="AY944">
        <v>124.28515625</v>
      </c>
      <c r="AZ944" s="22">
        <f>_xll.BDH(AZ$3&amp;" Govt",$A$8,AX944,AX944)</f>
        <v>1.14395</v>
      </c>
      <c r="BA944">
        <f t="shared" si="336"/>
        <v>108.64561934525111</v>
      </c>
      <c r="BB944" s="2">
        <v>39510</v>
      </c>
      <c r="BC944">
        <v>123.7890625</v>
      </c>
      <c r="BD944" s="22">
        <f>_xll.BDH(BD$3&amp;" Govt",$A$8,BB944,BB944)</f>
        <v>1.1370800000000001</v>
      </c>
      <c r="BE944">
        <f t="shared" si="337"/>
        <v>108.86574603370035</v>
      </c>
      <c r="BH944" s="22"/>
      <c r="BJ944" s="2">
        <v>39510</v>
      </c>
      <c r="BK944">
        <v>121.60546875</v>
      </c>
      <c r="BL944" s="22">
        <f>_xll.BDH(BL$3&amp;" Govt",$A$8,BJ944,BJ944)</f>
        <v>1.11463</v>
      </c>
      <c r="BM944">
        <f t="shared" si="338"/>
        <v>109.09940406233459</v>
      </c>
      <c r="BN944" s="2">
        <v>39685</v>
      </c>
      <c r="BO944">
        <v>116.3203125</v>
      </c>
      <c r="BP944" s="22">
        <f>_xll.BDH(BP$3&amp;" Govt",$A$8,BN944,BN944)</f>
        <v>1.1433800000000001</v>
      </c>
      <c r="BQ944">
        <f t="shared" si="339"/>
        <v>101.73373025590791</v>
      </c>
      <c r="BR944" s="2">
        <v>39864</v>
      </c>
      <c r="BS944">
        <v>108.05078125</v>
      </c>
      <c r="BT944" s="22">
        <f>_xll.BDH(BT$3&amp;" Govt",$A$8,BR944,BR944)</f>
        <v>1.0844400000000001</v>
      </c>
      <c r="BU944">
        <f t="shared" si="340"/>
        <v>99.637399256759238</v>
      </c>
      <c r="BV944" s="2">
        <v>40044</v>
      </c>
      <c r="BW944">
        <v>110.55859375</v>
      </c>
      <c r="BX944" s="22">
        <f>_xll.BDH(BX$3&amp;" Govt",$A$8,BV944,BV944)</f>
        <v>1.0828599999999999</v>
      </c>
      <c r="BY944">
        <f t="shared" si="341"/>
        <v>102.09869581478678</v>
      </c>
      <c r="CB944" s="22"/>
      <c r="CF944" s="22"/>
      <c r="CJ944" s="22"/>
      <c r="CN944" s="22"/>
      <c r="CR944" s="22"/>
      <c r="CV944" s="22"/>
      <c r="CZ944" s="22"/>
      <c r="DB944" s="2">
        <v>39513</v>
      </c>
      <c r="DC944">
        <v>123.20703125</v>
      </c>
      <c r="DD944" s="22">
        <f>_xll.BDH(DD$3&amp;" Govt",$A$8,DB944,DB944)</f>
        <v>1.1151599999999999</v>
      </c>
      <c r="DE944">
        <f t="shared" si="342"/>
        <v>110.48372542953479</v>
      </c>
      <c r="DF944" s="2">
        <v>40056</v>
      </c>
      <c r="DG944">
        <v>105.953125</v>
      </c>
      <c r="DH944" s="22">
        <f>_xll.BDH(DH$3&amp;" Govt",$A$8,DF944,DF944)</f>
        <v>1.0864400000000001</v>
      </c>
      <c r="DI944">
        <f t="shared" si="343"/>
        <v>97.523218033209375</v>
      </c>
      <c r="DL944" s="22"/>
      <c r="DP944" s="22"/>
    </row>
    <row r="945" spans="4:120" x14ac:dyDescent="0.25">
      <c r="D945" s="2"/>
      <c r="H945" s="22"/>
      <c r="I945" s="14"/>
      <c r="L945" s="22"/>
      <c r="N945" s="2">
        <v>39511</v>
      </c>
      <c r="O945">
        <v>134.16015625</v>
      </c>
      <c r="P945" s="22">
        <f>_xll.BDH(P$3&amp;" Govt",$A$8,N945,N945)</f>
        <v>1.28132</v>
      </c>
      <c r="Q945">
        <f t="shared" si="329"/>
        <v>104.70464540473886</v>
      </c>
      <c r="R945" s="2">
        <v>39511</v>
      </c>
      <c r="S945">
        <v>137.30078125</v>
      </c>
      <c r="T945" s="22">
        <f>_xll.BDH(T$3&amp;" Govt",$A$8,R945,R945)</f>
        <v>1.24899</v>
      </c>
      <c r="U945">
        <f t="shared" si="330"/>
        <v>109.92944799397912</v>
      </c>
      <c r="V945" s="2">
        <v>39608</v>
      </c>
      <c r="W945">
        <v>114.55078125</v>
      </c>
      <c r="X945" s="22">
        <f>_xll.BDH(X$3&amp;" Govt",$A$8,V945,V945)</f>
        <v>1.1289500000000001</v>
      </c>
      <c r="Y945">
        <f t="shared" si="331"/>
        <v>101.4666559635059</v>
      </c>
      <c r="Z945" s="2">
        <v>39511</v>
      </c>
      <c r="AA945">
        <v>135.015625</v>
      </c>
      <c r="AB945" s="22">
        <f>_xll.BDH(AB$3&amp;" Govt",$A$8,Z945,Z945)</f>
        <v>1.2073700000000001</v>
      </c>
      <c r="AC945">
        <f t="shared" si="332"/>
        <v>111.82622145655432</v>
      </c>
      <c r="AF945" s="22"/>
      <c r="AH945" s="2">
        <v>39511</v>
      </c>
      <c r="AI945">
        <v>134.890625</v>
      </c>
      <c r="AJ945" s="22">
        <f>_xll.BDH(AJ$3&amp;" Govt",$A$8,AH945,AH945)</f>
        <v>1.18344</v>
      </c>
      <c r="AK945">
        <f t="shared" si="334"/>
        <v>113.98180304873927</v>
      </c>
      <c r="AN945" s="22"/>
      <c r="AP945" s="2">
        <v>39511</v>
      </c>
      <c r="AQ945">
        <v>132.40234375</v>
      </c>
      <c r="AR945" s="22">
        <f>_xll.BDH(AR$3&amp;" Govt",$A$8,AP945,AP945)</f>
        <v>1.16873</v>
      </c>
      <c r="AS945">
        <f t="shared" si="335"/>
        <v>113.28736641482635</v>
      </c>
      <c r="AV945" s="22"/>
      <c r="AX945" s="2">
        <v>39511</v>
      </c>
      <c r="AY945">
        <v>124.04296875</v>
      </c>
      <c r="AZ945" s="22">
        <f>_xll.BDH(AZ$3&amp;" Govt",$A$8,AX945,AX945)</f>
        <v>1.1441399999999999</v>
      </c>
      <c r="BA945">
        <f t="shared" si="336"/>
        <v>108.41590080759349</v>
      </c>
      <c r="BB945" s="2">
        <v>39511</v>
      </c>
      <c r="BC945">
        <v>123.546875</v>
      </c>
      <c r="BD945" s="22">
        <f>_xll.BDH(BD$3&amp;" Govt",$A$8,BB945,BB945)</f>
        <v>1.1372599999999999</v>
      </c>
      <c r="BE945">
        <f t="shared" si="337"/>
        <v>108.63555827163535</v>
      </c>
      <c r="BH945" s="22"/>
      <c r="BJ945" s="2">
        <v>39511</v>
      </c>
      <c r="BK945">
        <v>121.33203125</v>
      </c>
      <c r="BL945" s="22">
        <f>_xll.BDH(BL$3&amp;" Govt",$A$8,BJ945,BJ945)</f>
        <v>1.1148</v>
      </c>
      <c r="BM945">
        <f t="shared" si="338"/>
        <v>108.83748766594904</v>
      </c>
      <c r="BN945" s="2">
        <v>39686</v>
      </c>
      <c r="BO945">
        <v>116.43359375</v>
      </c>
      <c r="BP945" s="22">
        <f>_xll.BDH(BP$3&amp;" Govt",$A$8,BN945,BN945)</f>
        <v>1.14374</v>
      </c>
      <c r="BQ945">
        <f t="shared" si="339"/>
        <v>101.80075344921049</v>
      </c>
      <c r="BR945" s="2">
        <v>39867</v>
      </c>
      <c r="BS945">
        <v>108.1015625</v>
      </c>
      <c r="BT945" s="22">
        <f>_xll.BDH(BT$3&amp;" Govt",$A$8,BR945,BR945)</f>
        <v>1.0832299999999999</v>
      </c>
      <c r="BU945">
        <f t="shared" si="340"/>
        <v>99.795576655004027</v>
      </c>
      <c r="BV945" s="2">
        <v>40045</v>
      </c>
      <c r="BW945">
        <v>111.390625</v>
      </c>
      <c r="BX945" s="22">
        <f>_xll.BDH(BX$3&amp;" Govt",$A$8,BV945,BV945)</f>
        <v>1.0831599999999999</v>
      </c>
      <c r="BY945">
        <f t="shared" si="341"/>
        <v>102.83856955574431</v>
      </c>
      <c r="CB945" s="22"/>
      <c r="CF945" s="22"/>
      <c r="CJ945" s="22"/>
      <c r="CN945" s="22"/>
      <c r="CR945" s="22"/>
      <c r="CV945" s="22"/>
      <c r="CZ945" s="22"/>
      <c r="DB945" s="2">
        <v>39514</v>
      </c>
      <c r="DC945">
        <v>124.125</v>
      </c>
      <c r="DD945" s="22">
        <f>_xll.BDH(DD$3&amp;" Govt",$A$8,DB945,DB945)</f>
        <v>1.11534</v>
      </c>
      <c r="DE945">
        <f t="shared" si="342"/>
        <v>111.28893431599333</v>
      </c>
      <c r="DF945" s="2">
        <v>40057</v>
      </c>
      <c r="DG945">
        <v>106.00390625</v>
      </c>
      <c r="DH945" s="22">
        <f>_xll.BDH(DH$3&amp;" Govt",$A$8,DF945,DF945)</f>
        <v>1.08674</v>
      </c>
      <c r="DI945">
        <f t="shared" si="343"/>
        <v>97.54302432044463</v>
      </c>
      <c r="DL945" s="22"/>
      <c r="DP945" s="22"/>
    </row>
    <row r="946" spans="4:120" x14ac:dyDescent="0.25">
      <c r="D946" s="2"/>
      <c r="H946" s="22"/>
      <c r="I946" s="14"/>
      <c r="L946" s="22"/>
      <c r="N946" s="2">
        <v>39512</v>
      </c>
      <c r="O946">
        <v>134.27734375</v>
      </c>
      <c r="P946" s="22">
        <f>_xll.BDH(P$3&amp;" Govt",$A$8,N946,N946)</f>
        <v>1.2815300000000001</v>
      </c>
      <c r="Q946">
        <f t="shared" si="329"/>
        <v>104.77893123844154</v>
      </c>
      <c r="R946" s="2">
        <v>39512</v>
      </c>
      <c r="S946">
        <v>137.39453125</v>
      </c>
      <c r="T946" s="22">
        <f>_xll.BDH(T$3&amp;" Govt",$A$8,R946,R946)</f>
        <v>1.24919</v>
      </c>
      <c r="U946">
        <f t="shared" si="330"/>
        <v>109.98689650893779</v>
      </c>
      <c r="V946" s="2">
        <v>39609</v>
      </c>
      <c r="W946">
        <v>114.328125</v>
      </c>
      <c r="X946" s="22">
        <f>_xll.BDH(X$3&amp;" Govt",$A$8,V946,V946)</f>
        <v>1.12917</v>
      </c>
      <c r="Y946">
        <f t="shared" si="331"/>
        <v>101.2497011078934</v>
      </c>
      <c r="Z946" s="2">
        <v>39512</v>
      </c>
      <c r="AA946">
        <v>135.0703125</v>
      </c>
      <c r="AB946" s="22">
        <f>_xll.BDH(AB$3&amp;" Govt",$A$8,Z946,Z946)</f>
        <v>1.20756</v>
      </c>
      <c r="AC946">
        <f t="shared" si="332"/>
        <v>111.85391409122528</v>
      </c>
      <c r="AF946" s="22"/>
      <c r="AH946" s="2">
        <v>39512</v>
      </c>
      <c r="AI946">
        <v>134.90625</v>
      </c>
      <c r="AJ946" s="22">
        <f>_xll.BDH(AJ$3&amp;" Govt",$A$8,AH946,AH946)</f>
        <v>1.18363</v>
      </c>
      <c r="AK946">
        <f t="shared" si="334"/>
        <v>113.97670724804205</v>
      </c>
      <c r="AN946" s="22"/>
      <c r="AP946" s="2">
        <v>39512</v>
      </c>
      <c r="AQ946">
        <v>132.63671875</v>
      </c>
      <c r="AR946" s="22">
        <f>_xll.BDH(AR$3&amp;" Govt",$A$8,AP946,AP946)</f>
        <v>1.1689099999999999</v>
      </c>
      <c r="AS946">
        <f t="shared" si="335"/>
        <v>113.47042864720125</v>
      </c>
      <c r="AV946" s="22"/>
      <c r="AX946" s="2">
        <v>39512</v>
      </c>
      <c r="AY946">
        <v>124.30078125</v>
      </c>
      <c r="AZ946" s="22">
        <f>_xll.BDH(AZ$3&amp;" Govt",$A$8,AX946,AX946)</f>
        <v>1.14432</v>
      </c>
      <c r="BA946">
        <f t="shared" si="336"/>
        <v>108.62414468854865</v>
      </c>
      <c r="BB946" s="2">
        <v>39512</v>
      </c>
      <c r="BC946">
        <v>123.76953125</v>
      </c>
      <c r="BD946" s="22">
        <f>_xll.BDH(BD$3&amp;" Govt",$A$8,BB946,BB946)</f>
        <v>1.1374500000000001</v>
      </c>
      <c r="BE946">
        <f t="shared" si="337"/>
        <v>108.81316211701612</v>
      </c>
      <c r="BH946" s="22"/>
      <c r="BJ946" s="2">
        <v>39512</v>
      </c>
      <c r="BK946">
        <v>121.515625</v>
      </c>
      <c r="BL946" s="22">
        <f>_xll.BDH(BL$3&amp;" Govt",$A$8,BJ946,BJ946)</f>
        <v>1.1149800000000001</v>
      </c>
      <c r="BM946">
        <f t="shared" si="338"/>
        <v>108.98457819871207</v>
      </c>
      <c r="BN946" s="2">
        <v>39687</v>
      </c>
      <c r="BO946">
        <v>116.87109375</v>
      </c>
      <c r="BP946" s="22">
        <f>_xll.BDH(BP$3&amp;" Govt",$A$8,BN946,BN946)</f>
        <v>1.14411</v>
      </c>
      <c r="BQ946">
        <f t="shared" si="339"/>
        <v>102.1502248472612</v>
      </c>
      <c r="BR946" s="2">
        <v>39868</v>
      </c>
      <c r="BS946">
        <v>107.0859375</v>
      </c>
      <c r="BT946" s="22">
        <f>_xll.BDH(BT$3&amp;" Govt",$A$8,BR946,BR946)</f>
        <v>1.08283</v>
      </c>
      <c r="BU946">
        <f t="shared" si="340"/>
        <v>98.894505601063884</v>
      </c>
      <c r="BV946" s="2">
        <v>40046</v>
      </c>
      <c r="BW946">
        <v>110.95703125</v>
      </c>
      <c r="BX946" s="22">
        <f>_xll.BDH(BX$3&amp;" Govt",$A$8,BV946,BV946)</f>
        <v>1.08345</v>
      </c>
      <c r="BY946">
        <f t="shared" si="341"/>
        <v>102.41084613964649</v>
      </c>
      <c r="CB946" s="22"/>
      <c r="CF946" s="22"/>
      <c r="CJ946" s="22"/>
      <c r="CN946" s="22"/>
      <c r="CR946" s="22"/>
      <c r="CV946" s="22"/>
      <c r="CZ946" s="22"/>
      <c r="DB946" s="2">
        <v>39517</v>
      </c>
      <c r="DC946">
        <v>125.14453125</v>
      </c>
      <c r="DD946" s="22">
        <f>_xll.BDH(DD$3&amp;" Govt",$A$8,DB946,DB946)</f>
        <v>1.11588</v>
      </c>
      <c r="DE946">
        <f t="shared" si="342"/>
        <v>112.14873575115604</v>
      </c>
      <c r="DF946" s="2">
        <v>40058</v>
      </c>
      <c r="DG946">
        <v>106.19140625</v>
      </c>
      <c r="DH946" s="22">
        <f>_xll.BDH(DH$3&amp;" Govt",$A$8,DF946,DF946)</f>
        <v>1.0866800000000001</v>
      </c>
      <c r="DI946">
        <f t="shared" si="343"/>
        <v>97.720953960687595</v>
      </c>
      <c r="DL946" s="22"/>
      <c r="DP946" s="22"/>
    </row>
    <row r="947" spans="4:120" x14ac:dyDescent="0.25">
      <c r="D947" s="2"/>
      <c r="H947" s="22"/>
      <c r="I947" s="14"/>
      <c r="L947" s="22"/>
      <c r="N947" s="2">
        <v>39513</v>
      </c>
      <c r="O947">
        <v>134.41015625</v>
      </c>
      <c r="P947" s="22">
        <f>_xll.BDH(P$3&amp;" Govt",$A$8,N947,N947)</f>
        <v>1.28173</v>
      </c>
      <c r="Q947">
        <f t="shared" si="329"/>
        <v>104.86620134505706</v>
      </c>
      <c r="R947" s="2">
        <v>39513</v>
      </c>
      <c r="S947">
        <v>137.62890625</v>
      </c>
      <c r="T947" s="22">
        <f>_xll.BDH(T$3&amp;" Govt",$A$8,R947,R947)</f>
        <v>1.24939</v>
      </c>
      <c r="U947">
        <f t="shared" si="330"/>
        <v>110.1568815582004</v>
      </c>
      <c r="V947" s="2">
        <v>39610</v>
      </c>
      <c r="W947">
        <v>114.515625</v>
      </c>
      <c r="X947" s="22">
        <f>_xll.BDH(X$3&amp;" Govt",$A$8,V947,V947)</f>
        <v>1.1294</v>
      </c>
      <c r="Y947">
        <f t="shared" si="331"/>
        <v>101.39509916769967</v>
      </c>
      <c r="Z947" s="2">
        <v>39513</v>
      </c>
      <c r="AA947">
        <v>135.3671875</v>
      </c>
      <c r="AB947" s="22">
        <f>_xll.BDH(AB$3&amp;" Govt",$A$8,Z947,Z947)</f>
        <v>1.2077599999999999</v>
      </c>
      <c r="AC947">
        <f t="shared" si="332"/>
        <v>112.08119783731868</v>
      </c>
      <c r="AF947" s="22"/>
      <c r="AH947" s="2">
        <v>39513</v>
      </c>
      <c r="AI947">
        <v>135.21484375</v>
      </c>
      <c r="AJ947" s="22">
        <f>_xll.BDH(AJ$3&amp;" Govt",$A$8,AH947,AH947)</f>
        <v>1.1838200000000001</v>
      </c>
      <c r="AK947">
        <f t="shared" si="334"/>
        <v>114.21909052896554</v>
      </c>
      <c r="AN947" s="22"/>
      <c r="AP947" s="2">
        <v>39513</v>
      </c>
      <c r="AQ947">
        <v>132.77734375</v>
      </c>
      <c r="AR947" s="22">
        <f>_xll.BDH(AR$3&amp;" Govt",$A$8,AP947,AP947)</f>
        <v>1.1691</v>
      </c>
      <c r="AS947">
        <f t="shared" si="335"/>
        <v>113.57227247455307</v>
      </c>
      <c r="AV947" s="22"/>
      <c r="AX947" s="2">
        <v>39513</v>
      </c>
      <c r="AY947">
        <v>124.7734375</v>
      </c>
      <c r="AZ947" s="22">
        <f>_xll.BDH(AZ$3&amp;" Govt",$A$8,AX947,AX947)</f>
        <v>1.1445000000000001</v>
      </c>
      <c r="BA947">
        <f t="shared" si="336"/>
        <v>109.02004150283966</v>
      </c>
      <c r="BB947" s="2">
        <v>39513</v>
      </c>
      <c r="BC947">
        <v>124.2734375</v>
      </c>
      <c r="BD947" s="22">
        <f>_xll.BDH(BD$3&amp;" Govt",$A$8,BB947,BB947)</f>
        <v>1.1376299999999999</v>
      </c>
      <c r="BE947">
        <f t="shared" si="337"/>
        <v>109.2388891818957</v>
      </c>
      <c r="BH947" s="22"/>
      <c r="BJ947" s="2">
        <v>39513</v>
      </c>
      <c r="BK947">
        <v>122.03125</v>
      </c>
      <c r="BL947" s="22">
        <f>_xll.BDH(BL$3&amp;" Govt",$A$8,BJ947,BJ947)</f>
        <v>1.1151599999999999</v>
      </c>
      <c r="BM947">
        <f t="shared" si="338"/>
        <v>109.42936439614047</v>
      </c>
      <c r="BN947" s="2">
        <v>39688</v>
      </c>
      <c r="BO947">
        <v>116.6796875</v>
      </c>
      <c r="BP947" s="22">
        <f>_xll.BDH(BP$3&amp;" Govt",$A$8,BN947,BN947)</f>
        <v>1.1444799999999999</v>
      </c>
      <c r="BQ947">
        <f t="shared" si="339"/>
        <v>101.94995762267581</v>
      </c>
      <c r="BR947" s="2">
        <v>39869</v>
      </c>
      <c r="BS947">
        <v>106.0859375</v>
      </c>
      <c r="BT947" s="22">
        <f>_xll.BDH(BT$3&amp;" Govt",$A$8,BR947,BR947)</f>
        <v>1.0824199999999999</v>
      </c>
      <c r="BU947">
        <f t="shared" si="340"/>
        <v>98.008109144324763</v>
      </c>
      <c r="BV947" s="2">
        <v>40049</v>
      </c>
      <c r="BW947">
        <v>110.89453125</v>
      </c>
      <c r="BX947" s="22">
        <f>_xll.BDH(BX$3&amp;" Govt",$A$8,BV947,BV947)</f>
        <v>1.0843499999999999</v>
      </c>
      <c r="BY947">
        <f t="shared" si="341"/>
        <v>102.26820791257435</v>
      </c>
      <c r="CB947" s="22"/>
      <c r="CF947" s="22"/>
      <c r="CJ947" s="22"/>
      <c r="CN947" s="22"/>
      <c r="CR947" s="22"/>
      <c r="CV947" s="22"/>
      <c r="CZ947" s="22"/>
      <c r="DB947" s="2">
        <v>39518</v>
      </c>
      <c r="DC947">
        <v>123.86328125</v>
      </c>
      <c r="DD947" s="22">
        <f>_xll.BDH(DD$3&amp;" Govt",$A$8,DB947,DB947)</f>
        <v>1.1160600000000001</v>
      </c>
      <c r="DE947">
        <f t="shared" si="342"/>
        <v>110.98263646219736</v>
      </c>
      <c r="DF947" s="2">
        <v>40059</v>
      </c>
      <c r="DG947">
        <v>106.39453125</v>
      </c>
      <c r="DH947" s="22">
        <f>_xll.BDH(DH$3&amp;" Govt",$A$8,DF947,DF947)</f>
        <v>1.0866199999999999</v>
      </c>
      <c r="DI947">
        <f t="shared" si="343"/>
        <v>97.913282702324651</v>
      </c>
      <c r="DL947" s="22"/>
      <c r="DP947" s="22"/>
    </row>
    <row r="948" spans="4:120" x14ac:dyDescent="0.25">
      <c r="D948" s="2"/>
      <c r="H948" s="22"/>
      <c r="I948" s="14"/>
      <c r="L948" s="22"/>
      <c r="N948" s="2">
        <v>39514</v>
      </c>
      <c r="O948">
        <v>134.55859375</v>
      </c>
      <c r="P948" s="22">
        <f>_xll.BDH(P$3&amp;" Govt",$A$8,N948,N948)</f>
        <v>1.2819400000000001</v>
      </c>
      <c r="Q948">
        <f t="shared" si="329"/>
        <v>104.96481407086135</v>
      </c>
      <c r="R948" s="2">
        <v>39514</v>
      </c>
      <c r="S948">
        <v>137.796875</v>
      </c>
      <c r="T948" s="22">
        <f>_xll.BDH(T$3&amp;" Govt",$A$8,R948,R948)</f>
        <v>1.24959</v>
      </c>
      <c r="U948">
        <f t="shared" si="330"/>
        <v>110.27366976368249</v>
      </c>
      <c r="V948" s="2">
        <v>39611</v>
      </c>
      <c r="W948">
        <v>114.22265625</v>
      </c>
      <c r="X948" s="22">
        <f>_xll.BDH(X$3&amp;" Govt",$A$8,V948,V948)</f>
        <v>1.1296299999999999</v>
      </c>
      <c r="Y948">
        <f t="shared" si="331"/>
        <v>101.11510516717864</v>
      </c>
      <c r="Z948" s="2">
        <v>39514</v>
      </c>
      <c r="AA948">
        <v>135.7109375</v>
      </c>
      <c r="AB948" s="22">
        <f>_xll.BDH(AB$3&amp;" Govt",$A$8,Z948,Z948)</f>
        <v>1.2079500000000001</v>
      </c>
      <c r="AC948">
        <f t="shared" si="332"/>
        <v>112.34814147936586</v>
      </c>
      <c r="AF948" s="22"/>
      <c r="AH948" s="2">
        <v>39514</v>
      </c>
      <c r="AI948">
        <v>135.3671875</v>
      </c>
      <c r="AJ948" s="22">
        <f>_xll.BDH(AJ$3&amp;" Govt",$A$8,AH948,AH948)</f>
        <v>1.18401</v>
      </c>
      <c r="AK948">
        <f t="shared" si="334"/>
        <v>114.32942922779368</v>
      </c>
      <c r="AN948" s="22"/>
      <c r="AP948" s="2">
        <v>39514</v>
      </c>
      <c r="AQ948">
        <v>133.1796875</v>
      </c>
      <c r="AR948" s="22">
        <f>_xll.BDH(AR$3&amp;" Govt",$A$8,AP948,AP948)</f>
        <v>1.1692899999999999</v>
      </c>
      <c r="AS948">
        <f t="shared" si="335"/>
        <v>113.89791027033499</v>
      </c>
      <c r="AV948" s="22"/>
      <c r="AX948" s="2">
        <v>39514</v>
      </c>
      <c r="AY948">
        <v>125.296875</v>
      </c>
      <c r="AZ948" s="22">
        <f>_xll.BDH(AZ$3&amp;" Govt",$A$8,AX948,AX948)</f>
        <v>1.14469</v>
      </c>
      <c r="BA948">
        <f t="shared" si="336"/>
        <v>109.45922040028304</v>
      </c>
      <c r="BB948" s="2">
        <v>39514</v>
      </c>
      <c r="BC948">
        <v>124.88671875</v>
      </c>
      <c r="BD948" s="22">
        <f>_xll.BDH(BD$3&amp;" Govt",$A$8,BB948,BB948)</f>
        <v>1.13781</v>
      </c>
      <c r="BE948">
        <f t="shared" si="337"/>
        <v>109.76060919661455</v>
      </c>
      <c r="BH948" s="22"/>
      <c r="BJ948" s="2">
        <v>39514</v>
      </c>
      <c r="BK948">
        <v>122.71875</v>
      </c>
      <c r="BL948" s="22">
        <f>_xll.BDH(BL$3&amp;" Govt",$A$8,BJ948,BJ948)</f>
        <v>1.11534</v>
      </c>
      <c r="BM948">
        <f t="shared" si="338"/>
        <v>110.02810802087257</v>
      </c>
      <c r="BN948" s="2">
        <v>39689</v>
      </c>
      <c r="BO948">
        <v>116.33203125</v>
      </c>
      <c r="BP948" s="22">
        <f>_xll.BDH(BP$3&amp;" Govt",$A$8,BN948,BN948)</f>
        <v>1.1448499999999999</v>
      </c>
      <c r="BQ948">
        <f t="shared" si="339"/>
        <v>101.61333908372276</v>
      </c>
      <c r="BR948" s="2">
        <v>39870</v>
      </c>
      <c r="BS948">
        <v>105.6640625</v>
      </c>
      <c r="BT948" s="22">
        <f>_xll.BDH(BT$3&amp;" Govt",$A$8,BR948,BR948)</f>
        <v>1.08202</v>
      </c>
      <c r="BU948">
        <f t="shared" si="340"/>
        <v>97.654444927080831</v>
      </c>
      <c r="BV948" s="2">
        <v>40050</v>
      </c>
      <c r="BW948">
        <v>110.828125</v>
      </c>
      <c r="BX948" s="22">
        <f>_xll.BDH(BX$3&amp;" Govt",$A$8,BV948,BV948)</f>
        <v>1.0846499999999999</v>
      </c>
      <c r="BY948">
        <f t="shared" si="341"/>
        <v>102.17869819757526</v>
      </c>
      <c r="CB948" s="22"/>
      <c r="CF948" s="22"/>
      <c r="CJ948" s="22"/>
      <c r="CN948" s="22"/>
      <c r="CR948" s="22"/>
      <c r="CV948" s="22"/>
      <c r="CZ948" s="22"/>
      <c r="DB948" s="2">
        <v>39519</v>
      </c>
      <c r="DC948">
        <v>125.21484375</v>
      </c>
      <c r="DD948" s="22">
        <f>_xll.BDH(DD$3&amp;" Govt",$A$8,DB948,DB948)</f>
        <v>1.1162300000000001</v>
      </c>
      <c r="DE948">
        <f t="shared" si="342"/>
        <v>112.17656195407756</v>
      </c>
      <c r="DF948" s="2">
        <v>40060</v>
      </c>
      <c r="DG948">
        <v>106.140625</v>
      </c>
      <c r="DH948" s="22">
        <f>_xll.BDH(DH$3&amp;" Govt",$A$8,DF948,DF948)</f>
        <v>1.08657</v>
      </c>
      <c r="DI948">
        <f t="shared" si="343"/>
        <v>97.684111470038744</v>
      </c>
      <c r="DL948" s="22"/>
      <c r="DP948" s="22"/>
    </row>
    <row r="949" spans="4:120" x14ac:dyDescent="0.25">
      <c r="D949" s="2"/>
      <c r="H949" s="22"/>
      <c r="I949" s="14"/>
      <c r="L949" s="22"/>
      <c r="N949" s="2">
        <v>39517</v>
      </c>
      <c r="O949">
        <v>134.61328125</v>
      </c>
      <c r="P949" s="22">
        <f>_xll.BDH(P$3&amp;" Govt",$A$8,N949,N949)</f>
        <v>1.2825599999999999</v>
      </c>
      <c r="Q949">
        <f t="shared" si="329"/>
        <v>104.95671255145959</v>
      </c>
      <c r="R949" s="2">
        <v>39517</v>
      </c>
      <c r="S949">
        <v>137.9296875</v>
      </c>
      <c r="T949" s="22">
        <f>_xll.BDH(T$3&amp;" Govt",$A$8,R949,R949)</f>
        <v>1.2501899999999999</v>
      </c>
      <c r="U949">
        <f t="shared" si="330"/>
        <v>110.32698029899456</v>
      </c>
      <c r="V949" s="2">
        <v>39612</v>
      </c>
      <c r="W949">
        <v>114.3515625</v>
      </c>
      <c r="X949" s="22">
        <f>_xll.BDH(X$3&amp;" Govt",$A$8,V949,V949)</f>
        <v>1.1298600000000001</v>
      </c>
      <c r="Y949">
        <f t="shared" si="331"/>
        <v>101.20861212893632</v>
      </c>
      <c r="Z949" s="2">
        <v>39517</v>
      </c>
      <c r="AA949">
        <v>135.8203125</v>
      </c>
      <c r="AB949" s="22">
        <f>_xll.BDH(AB$3&amp;" Govt",$A$8,Z949,Z949)</f>
        <v>1.2085300000000001</v>
      </c>
      <c r="AC949">
        <f t="shared" si="332"/>
        <v>112.38472565844455</v>
      </c>
      <c r="AF949" s="22"/>
      <c r="AH949" s="2">
        <v>39517</v>
      </c>
      <c r="AI949">
        <v>135.90234375</v>
      </c>
      <c r="AJ949" s="22">
        <f>_xll.BDH(AJ$3&amp;" Govt",$A$8,AH949,AH949)</f>
        <v>1.18458</v>
      </c>
      <c r="AK949">
        <f t="shared" si="334"/>
        <v>114.72618459707239</v>
      </c>
      <c r="AN949" s="22"/>
      <c r="AP949" s="2">
        <v>39517</v>
      </c>
      <c r="AQ949">
        <v>133.70703125</v>
      </c>
      <c r="AR949" s="22">
        <f>_xll.BDH(AR$3&amp;" Govt",$A$8,AP949,AP949)</f>
        <v>1.1698500000000001</v>
      </c>
      <c r="AS949">
        <f t="shared" si="335"/>
        <v>114.29416698722058</v>
      </c>
      <c r="AV949" s="22"/>
      <c r="AX949" s="2">
        <v>39517</v>
      </c>
      <c r="AY949">
        <v>125.609375</v>
      </c>
      <c r="AZ949" s="22">
        <f>_xll.BDH(AZ$3&amp;" Govt",$A$8,AX949,AX949)</f>
        <v>1.14524</v>
      </c>
      <c r="BA949">
        <f t="shared" si="336"/>
        <v>109.67952132304146</v>
      </c>
      <c r="BB949" s="2">
        <v>39517</v>
      </c>
      <c r="BC949">
        <v>125.21484375</v>
      </c>
      <c r="BD949" s="22">
        <f>_xll.BDH(BD$3&amp;" Govt",$A$8,BB949,BB949)</f>
        <v>1.13836</v>
      </c>
      <c r="BE949">
        <f t="shared" si="337"/>
        <v>109.99582184019116</v>
      </c>
      <c r="BH949" s="22"/>
      <c r="BJ949" s="2">
        <v>39517</v>
      </c>
      <c r="BK949">
        <v>123.05859375</v>
      </c>
      <c r="BL949" s="22">
        <f>_xll.BDH(BL$3&amp;" Govt",$A$8,BJ949,BJ949)</f>
        <v>1.11588</v>
      </c>
      <c r="BM949">
        <f t="shared" si="338"/>
        <v>110.27941512528228</v>
      </c>
      <c r="BN949" s="2">
        <v>39692</v>
      </c>
      <c r="BO949">
        <v>116.33203125</v>
      </c>
      <c r="BP949" s="22">
        <f>_xll.BDH(BP$3&amp;" Govt",$A$8,BN949,BN949)</f>
        <v>1.1459600000000001</v>
      </c>
      <c r="BQ949">
        <f t="shared" si="339"/>
        <v>101.51491435128625</v>
      </c>
      <c r="BR949" s="2">
        <v>39871</v>
      </c>
      <c r="BS949">
        <v>105.76953125</v>
      </c>
      <c r="BT949" s="22">
        <f>_xll.BDH(BT$3&amp;" Govt",$A$8,BR949,BR949)</f>
        <v>1.08162</v>
      </c>
      <c r="BU949">
        <f t="shared" si="340"/>
        <v>97.788069053826661</v>
      </c>
      <c r="BV949" s="2">
        <v>40051</v>
      </c>
      <c r="BW949">
        <v>110.8984375</v>
      </c>
      <c r="BX949" s="22">
        <f>_xll.BDH(BX$3&amp;" Govt",$A$8,BV949,BV949)</f>
        <v>1.0849500000000001</v>
      </c>
      <c r="BY949">
        <f t="shared" si="341"/>
        <v>102.21525185492418</v>
      </c>
      <c r="CB949" s="22"/>
      <c r="CF949" s="22"/>
      <c r="CJ949" s="22"/>
      <c r="CN949" s="22"/>
      <c r="CR949" s="22"/>
      <c r="CV949" s="22"/>
      <c r="CZ949" s="22"/>
      <c r="DB949" s="2">
        <v>39520</v>
      </c>
      <c r="DC949">
        <v>124.421875</v>
      </c>
      <c r="DD949" s="22">
        <f>_xll.BDH(DD$3&amp;" Govt",$A$8,DB949,DB949)</f>
        <v>1.1164099999999999</v>
      </c>
      <c r="DE949">
        <f t="shared" si="342"/>
        <v>111.44819107675497</v>
      </c>
      <c r="DF949" s="2">
        <v>40063</v>
      </c>
      <c r="DG949">
        <v>106.140625</v>
      </c>
      <c r="DH949" s="22">
        <f>_xll.BDH(DH$3&amp;" Govt",$A$8,DF949,DF949)</f>
        <v>1.08639</v>
      </c>
      <c r="DI949">
        <f t="shared" si="343"/>
        <v>97.700296394480802</v>
      </c>
      <c r="DL949" s="22"/>
      <c r="DP949" s="22"/>
    </row>
    <row r="950" spans="4:120" x14ac:dyDescent="0.25">
      <c r="D950" s="2"/>
      <c r="H950" s="22"/>
      <c r="I950" s="14"/>
      <c r="L950" s="22"/>
      <c r="N950" s="2">
        <v>39518</v>
      </c>
      <c r="O950">
        <v>134.40625</v>
      </c>
      <c r="P950" s="22">
        <f>_xll.BDH(P$3&amp;" Govt",$A$8,N950,N950)</f>
        <v>1.2827600000000001</v>
      </c>
      <c r="Q950">
        <f t="shared" si="329"/>
        <v>104.77895319467397</v>
      </c>
      <c r="R950" s="2">
        <v>39518</v>
      </c>
      <c r="S950">
        <v>137.421875</v>
      </c>
      <c r="T950" s="22">
        <f>_xll.BDH(T$3&amp;" Govt",$A$8,R950,R950)</f>
        <v>1.2503899999999999</v>
      </c>
      <c r="U950">
        <f t="shared" si="330"/>
        <v>109.90321019841811</v>
      </c>
      <c r="V950" s="2">
        <v>39615</v>
      </c>
      <c r="W950">
        <v>114.44921875</v>
      </c>
      <c r="X950" s="22">
        <f>_xll.BDH(X$3&amp;" Govt",$A$8,V950,V950)</f>
        <v>1.1305399999999999</v>
      </c>
      <c r="Y950">
        <f t="shared" si="331"/>
        <v>101.23411710333116</v>
      </c>
      <c r="Z950" s="2">
        <v>39518</v>
      </c>
      <c r="AA950">
        <v>135.04296875</v>
      </c>
      <c r="AB950" s="22">
        <f>_xll.BDH(AB$3&amp;" Govt",$A$8,Z950,Z950)</f>
        <v>1.2087300000000001</v>
      </c>
      <c r="AC950">
        <f t="shared" si="332"/>
        <v>111.72302230440214</v>
      </c>
      <c r="AF950" s="22"/>
      <c r="AH950" s="2">
        <v>39518</v>
      </c>
      <c r="AI950">
        <v>134.765625</v>
      </c>
      <c r="AJ950" s="22">
        <f>_xll.BDH(AJ$3&amp;" Govt",$A$8,AH950,AH950)</f>
        <v>1.1847699999999999</v>
      </c>
      <c r="AK950">
        <f t="shared" si="334"/>
        <v>113.7483435603535</v>
      </c>
      <c r="AN950" s="22"/>
      <c r="AP950" s="2">
        <v>39518</v>
      </c>
      <c r="AQ950">
        <v>132.45703125</v>
      </c>
      <c r="AR950" s="22">
        <f>_xll.BDH(AR$3&amp;" Govt",$A$8,AP950,AP950)</f>
        <v>1.17004</v>
      </c>
      <c r="AS950">
        <f t="shared" si="335"/>
        <v>113.20726748658166</v>
      </c>
      <c r="AV950" s="22"/>
      <c r="AX950" s="2">
        <v>39518</v>
      </c>
      <c r="AY950">
        <v>124.34765625</v>
      </c>
      <c r="AZ950" s="22">
        <f>_xll.BDH(AZ$3&amp;" Govt",$A$8,AX950,AX950)</f>
        <v>1.1454200000000001</v>
      </c>
      <c r="BA950">
        <f t="shared" si="336"/>
        <v>108.56075173298876</v>
      </c>
      <c r="BB950" s="2">
        <v>39518</v>
      </c>
      <c r="BC950">
        <v>124.015625</v>
      </c>
      <c r="BD950" s="22">
        <f>_xll.BDH(BD$3&amp;" Govt",$A$8,BB950,BB950)</f>
        <v>1.1385399999999999</v>
      </c>
      <c r="BE950">
        <f t="shared" si="337"/>
        <v>108.92513657842501</v>
      </c>
      <c r="BH950" s="22"/>
      <c r="BJ950" s="2">
        <v>39518</v>
      </c>
      <c r="BK950">
        <v>121.9140625</v>
      </c>
      <c r="BL950" s="22">
        <f>_xll.BDH(BL$3&amp;" Govt",$A$8,BJ950,BJ950)</f>
        <v>1.1160600000000001</v>
      </c>
      <c r="BM950">
        <f t="shared" si="338"/>
        <v>109.23611857785423</v>
      </c>
      <c r="BN950" s="2">
        <v>39693</v>
      </c>
      <c r="BO950">
        <v>116.26953125</v>
      </c>
      <c r="BP950" s="22">
        <f>_xll.BDH(BP$3&amp;" Govt",$A$8,BN950,BN950)</f>
        <v>1.1461600000000001</v>
      </c>
      <c r="BQ950">
        <f t="shared" si="339"/>
        <v>101.44267052593005</v>
      </c>
      <c r="BR950" s="2">
        <v>39874</v>
      </c>
      <c r="BS950">
        <v>106.3828125</v>
      </c>
      <c r="BT950" s="22">
        <f>_xll.BDH(BT$3&amp;" Govt",$A$8,BR950,BR950)</f>
        <v>1.0809599999999999</v>
      </c>
      <c r="BU950">
        <f t="shared" si="340"/>
        <v>98.415124056394319</v>
      </c>
      <c r="BV950" s="2">
        <v>40052</v>
      </c>
      <c r="BW950">
        <v>110.81640625</v>
      </c>
      <c r="BX950" s="22">
        <f>_xll.BDH(BX$3&amp;" Govt",$A$8,BV950,BV950)</f>
        <v>1.08525</v>
      </c>
      <c r="BY950">
        <f t="shared" si="341"/>
        <v>102.1114086615987</v>
      </c>
      <c r="CB950" s="22"/>
      <c r="CF950" s="22"/>
      <c r="CJ950" s="22"/>
      <c r="CN950" s="22"/>
      <c r="CR950" s="22"/>
      <c r="CV950" s="22"/>
      <c r="CZ950" s="22"/>
      <c r="DB950" s="2">
        <v>39521</v>
      </c>
      <c r="DC950">
        <v>124.6640625</v>
      </c>
      <c r="DD950" s="22">
        <f>_xll.BDH(DD$3&amp;" Govt",$A$8,DB950,DB950)</f>
        <v>1.11659</v>
      </c>
      <c r="DE950">
        <f t="shared" si="342"/>
        <v>111.64712428017447</v>
      </c>
      <c r="DF950" s="2">
        <v>40064</v>
      </c>
      <c r="DG950">
        <v>106.17578125</v>
      </c>
      <c r="DH950" s="22">
        <f>_xll.BDH(DH$3&amp;" Govt",$A$8,DF950,DF950)</f>
        <v>1.0863400000000001</v>
      </c>
      <c r="DI950">
        <f t="shared" si="343"/>
        <v>97.737155264465997</v>
      </c>
      <c r="DL950" s="22"/>
      <c r="DP950" s="22"/>
    </row>
    <row r="951" spans="4:120" x14ac:dyDescent="0.25">
      <c r="D951" s="2"/>
      <c r="H951" s="22"/>
      <c r="I951" s="14"/>
      <c r="L951" s="22"/>
      <c r="N951" s="2">
        <v>39519</v>
      </c>
      <c r="O951">
        <v>134.58203125</v>
      </c>
      <c r="P951" s="22">
        <f>_xll.BDH(P$3&amp;" Govt",$A$8,N951,N951)</f>
        <v>1.2829699999999999</v>
      </c>
      <c r="Q951">
        <f t="shared" si="329"/>
        <v>104.89881388497004</v>
      </c>
      <c r="R951" s="2">
        <v>39519</v>
      </c>
      <c r="S951">
        <v>137.69140625</v>
      </c>
      <c r="T951" s="22">
        <f>_xll.BDH(T$3&amp;" Govt",$A$8,R951,R951)</f>
        <v>1.2505899999999999</v>
      </c>
      <c r="U951">
        <f t="shared" si="330"/>
        <v>110.10115725377624</v>
      </c>
      <c r="V951" s="2">
        <v>39616</v>
      </c>
      <c r="W951">
        <v>114.546875</v>
      </c>
      <c r="X951" s="22">
        <f>_xll.BDH(X$3&amp;" Govt",$A$8,V951,V951)</f>
        <v>1.1307700000000001</v>
      </c>
      <c r="Y951">
        <f t="shared" si="331"/>
        <v>101.29988857150437</v>
      </c>
      <c r="Z951" s="2">
        <v>39519</v>
      </c>
      <c r="AA951">
        <v>135.5078125</v>
      </c>
      <c r="AB951" s="22">
        <f>_xll.BDH(AB$3&amp;" Govt",$A$8,Z951,Z951)</f>
        <v>1.20892</v>
      </c>
      <c r="AC951">
        <f t="shared" si="332"/>
        <v>112.08997493630679</v>
      </c>
      <c r="AF951" s="22"/>
      <c r="AH951" s="2">
        <v>39519</v>
      </c>
      <c r="AI951">
        <v>135.41015625</v>
      </c>
      <c r="AJ951" s="22">
        <f>_xll.BDH(AJ$3&amp;" Govt",$A$8,AH951,AH951)</f>
        <v>1.18496</v>
      </c>
      <c r="AK951">
        <f t="shared" si="334"/>
        <v>114.27403140190385</v>
      </c>
      <c r="AN951" s="22"/>
      <c r="AP951" s="2">
        <v>39519</v>
      </c>
      <c r="AQ951">
        <v>133.1796875</v>
      </c>
      <c r="AR951" s="22">
        <f>_xll.BDH(AR$3&amp;" Govt",$A$8,AP951,AP951)</f>
        <v>1.17022</v>
      </c>
      <c r="AS951">
        <f t="shared" si="335"/>
        <v>113.80739305429748</v>
      </c>
      <c r="AV951" s="22"/>
      <c r="AX951" s="2">
        <v>39519</v>
      </c>
      <c r="AY951">
        <v>125.1796875</v>
      </c>
      <c r="AZ951" s="22">
        <f>_xll.BDH(AZ$3&amp;" Govt",$A$8,AX951,AX951)</f>
        <v>1.1456</v>
      </c>
      <c r="BA951">
        <f t="shared" si="336"/>
        <v>109.26997861382682</v>
      </c>
      <c r="BB951" s="2">
        <v>39519</v>
      </c>
      <c r="BC951">
        <v>125</v>
      </c>
      <c r="BD951" s="22">
        <f>_xll.BDH(BD$3&amp;" Govt",$A$8,BB951,BB951)</f>
        <v>1.13872</v>
      </c>
      <c r="BE951">
        <f t="shared" si="337"/>
        <v>109.77237600112407</v>
      </c>
      <c r="BH951" s="22"/>
      <c r="BJ951" s="2">
        <v>39519</v>
      </c>
      <c r="BK951">
        <v>122.8828125</v>
      </c>
      <c r="BL951" s="22">
        <f>_xll.BDH(BL$3&amp;" Govt",$A$8,BJ951,BJ951)</f>
        <v>1.1162300000000001</v>
      </c>
      <c r="BM951">
        <f t="shared" si="338"/>
        <v>110.08735878806338</v>
      </c>
      <c r="BN951" s="2">
        <v>39694</v>
      </c>
      <c r="BO951">
        <v>116.22265625</v>
      </c>
      <c r="BP951" s="22">
        <f>_xll.BDH(BP$3&amp;" Govt",$A$8,BN951,BN951)</f>
        <v>1.14636</v>
      </c>
      <c r="BQ951">
        <f t="shared" si="339"/>
        <v>101.38408200739732</v>
      </c>
      <c r="BR951" s="2">
        <v>39875</v>
      </c>
      <c r="BS951">
        <v>106.30078125</v>
      </c>
      <c r="BT951" s="22">
        <f>_xll.BDH(BT$3&amp;" Govt",$A$8,BR951,BR951)</f>
        <v>1.08111</v>
      </c>
      <c r="BU951">
        <f t="shared" si="340"/>
        <v>98.325592446652053</v>
      </c>
      <c r="BV951" s="2">
        <v>40053</v>
      </c>
      <c r="BW951">
        <v>110.890625</v>
      </c>
      <c r="BX951" s="22">
        <f>_xll.BDH(BX$3&amp;" Govt",$A$8,BV951,BV951)</f>
        <v>1.0855399999999999</v>
      </c>
      <c r="BY951">
        <f t="shared" si="341"/>
        <v>102.15250013818009</v>
      </c>
      <c r="CB951" s="22"/>
      <c r="CF951" s="22"/>
      <c r="CJ951" s="22"/>
      <c r="CN951" s="22"/>
      <c r="CR951" s="22"/>
      <c r="CV951" s="22"/>
      <c r="CZ951" s="22"/>
      <c r="DB951" s="2">
        <v>39524</v>
      </c>
      <c r="DC951">
        <v>123.34765625</v>
      </c>
      <c r="DD951" s="22">
        <f>_xll.BDH(DD$3&amp;" Govt",$A$8,DB951,DB951)</f>
        <v>1.11713</v>
      </c>
      <c r="DE951">
        <f t="shared" si="342"/>
        <v>110.41477379535058</v>
      </c>
      <c r="DF951" s="2">
        <v>40065</v>
      </c>
      <c r="DG951">
        <v>106.29296875</v>
      </c>
      <c r="DH951" s="22">
        <f>_xll.BDH(DH$3&amp;" Govt",$A$8,DF951,DF951)</f>
        <v>1.0862799999999999</v>
      </c>
      <c r="DI951">
        <f t="shared" si="343"/>
        <v>97.850433359723098</v>
      </c>
      <c r="DL951" s="22"/>
      <c r="DP951" s="22"/>
    </row>
    <row r="952" spans="4:120" x14ac:dyDescent="0.25">
      <c r="D952" s="2"/>
      <c r="H952" s="22"/>
      <c r="I952" s="14"/>
      <c r="L952" s="22"/>
      <c r="N952" s="2">
        <v>39520</v>
      </c>
      <c r="O952">
        <v>134.5390625</v>
      </c>
      <c r="P952" s="22">
        <f>_xll.BDH(P$3&amp;" Govt",$A$8,N952,N952)</f>
        <v>1.2831699999999999</v>
      </c>
      <c r="Q952">
        <f t="shared" si="329"/>
        <v>104.84897753220541</v>
      </c>
      <c r="R952" s="2">
        <v>39520</v>
      </c>
      <c r="S952">
        <v>137.6484375</v>
      </c>
      <c r="T952" s="22">
        <f>_xll.BDH(T$3&amp;" Govt",$A$8,R952,R952)</f>
        <v>1.2507900000000001</v>
      </c>
      <c r="U952">
        <f t="shared" si="330"/>
        <v>110.04919890629122</v>
      </c>
      <c r="V952" s="2">
        <v>39617</v>
      </c>
      <c r="W952">
        <v>114.74609375</v>
      </c>
      <c r="X952" s="22">
        <f>_xll.BDH(X$3&amp;" Govt",$A$8,V952,V952)</f>
        <v>1.131</v>
      </c>
      <c r="Y952">
        <f t="shared" si="331"/>
        <v>101.45543213969938</v>
      </c>
      <c r="Z952" s="2">
        <v>39520</v>
      </c>
      <c r="AA952">
        <v>135.35546875</v>
      </c>
      <c r="AB952" s="22">
        <f>_xll.BDH(AB$3&amp;" Govt",$A$8,Z952,Z952)</f>
        <v>1.2091099999999999</v>
      </c>
      <c r="AC952">
        <f t="shared" si="332"/>
        <v>111.94636447469627</v>
      </c>
      <c r="AF952" s="22"/>
      <c r="AH952" s="2">
        <v>39520</v>
      </c>
      <c r="AI952">
        <v>135</v>
      </c>
      <c r="AJ952" s="22">
        <f>_xll.BDH(AJ$3&amp;" Govt",$A$8,AH952,AH952)</f>
        <v>1.1851499999999999</v>
      </c>
      <c r="AK952">
        <f t="shared" si="334"/>
        <v>113.90963169219087</v>
      </c>
      <c r="AN952" s="22"/>
      <c r="AP952" s="2">
        <v>39520</v>
      </c>
      <c r="AQ952">
        <v>132.71875</v>
      </c>
      <c r="AR952" s="22">
        <f>_xll.BDH(AR$3&amp;" Govt",$A$8,AP952,AP952)</f>
        <v>1.17041</v>
      </c>
      <c r="AS952">
        <f t="shared" si="335"/>
        <v>113.39509231807658</v>
      </c>
      <c r="AV952" s="22"/>
      <c r="AX952" s="2">
        <v>39520</v>
      </c>
      <c r="AY952">
        <v>124.84765625</v>
      </c>
      <c r="AZ952" s="22">
        <f>_xll.BDH(AZ$3&amp;" Govt",$A$8,AX952,AX952)</f>
        <v>1.1457900000000001</v>
      </c>
      <c r="BA952">
        <f t="shared" si="336"/>
        <v>108.96207529302926</v>
      </c>
      <c r="BB952" s="2">
        <v>39520</v>
      </c>
      <c r="BC952">
        <v>124.6015625</v>
      </c>
      <c r="BD952" s="22">
        <f>_xll.BDH(BD$3&amp;" Govt",$A$8,BB952,BB952)</f>
        <v>1.1389</v>
      </c>
      <c r="BE952">
        <f t="shared" si="337"/>
        <v>109.40518263236456</v>
      </c>
      <c r="BH952" s="22"/>
      <c r="BJ952" s="2">
        <v>39520</v>
      </c>
      <c r="BK952">
        <v>122.4375</v>
      </c>
      <c r="BL952" s="22">
        <f>_xll.BDH(BL$3&amp;" Govt",$A$8,BJ952,BJ952)</f>
        <v>1.1164099999999999</v>
      </c>
      <c r="BM952">
        <f t="shared" si="338"/>
        <v>109.67073028726007</v>
      </c>
      <c r="BN952" s="2">
        <v>39695</v>
      </c>
      <c r="BO952">
        <v>116.30078125</v>
      </c>
      <c r="BP952" s="22">
        <f>_xll.BDH(BP$3&amp;" Govt",$A$8,BN952,BN952)</f>
        <v>1.14656</v>
      </c>
      <c r="BQ952">
        <f t="shared" si="339"/>
        <v>101.4345356980882</v>
      </c>
      <c r="BR952" s="2">
        <v>39876</v>
      </c>
      <c r="BS952">
        <v>105.578125</v>
      </c>
      <c r="BT952" s="22">
        <f>_xll.BDH(BT$3&amp;" Govt",$A$8,BR952,BR952)</f>
        <v>1.08127</v>
      </c>
      <c r="BU952">
        <f t="shared" si="340"/>
        <v>97.642702562727166</v>
      </c>
      <c r="BV952" s="2">
        <v>40056</v>
      </c>
      <c r="BW952">
        <v>111.046875</v>
      </c>
      <c r="BX952" s="22">
        <f>_xll.BDH(BX$3&amp;" Govt",$A$8,BV952,BV952)</f>
        <v>1.0864400000000001</v>
      </c>
      <c r="BY952">
        <f t="shared" si="341"/>
        <v>102.21169599793821</v>
      </c>
      <c r="CB952" s="22"/>
      <c r="CF952" s="22"/>
      <c r="CJ952" s="22"/>
      <c r="CN952" s="22"/>
      <c r="CR952" s="22"/>
      <c r="CV952" s="22"/>
      <c r="CZ952" s="22"/>
      <c r="DB952" s="2">
        <v>39525</v>
      </c>
      <c r="DC952">
        <v>121.6796875</v>
      </c>
      <c r="DD952" s="22">
        <f>_xll.BDH(DD$3&amp;" Govt",$A$8,DB952,DB952)</f>
        <v>1.11731</v>
      </c>
      <c r="DE952">
        <f t="shared" si="342"/>
        <v>108.90414253877617</v>
      </c>
      <c r="DF952" s="2">
        <v>40066</v>
      </c>
      <c r="DG952">
        <v>107.08984375</v>
      </c>
      <c r="DH952" s="22">
        <f>_xll.BDH(DH$3&amp;" Govt",$A$8,DF952,DF952)</f>
        <v>1.08622</v>
      </c>
      <c r="DI952">
        <f t="shared" si="343"/>
        <v>98.589460468413407</v>
      </c>
      <c r="DL952" s="22"/>
      <c r="DP952" s="22"/>
    </row>
    <row r="953" spans="4:120" x14ac:dyDescent="0.25">
      <c r="D953" s="2"/>
      <c r="H953" s="22"/>
      <c r="I953" s="14"/>
      <c r="L953" s="22"/>
      <c r="N953" s="2">
        <v>39521</v>
      </c>
      <c r="O953">
        <v>134.8828125</v>
      </c>
      <c r="P953" s="22">
        <f>_xll.BDH(P$3&amp;" Govt",$A$8,N953,N953)</f>
        <v>1.28338</v>
      </c>
      <c r="Q953">
        <f t="shared" si="329"/>
        <v>105.09966845361468</v>
      </c>
      <c r="R953" s="2">
        <v>39521</v>
      </c>
      <c r="S953">
        <v>137.44921875</v>
      </c>
      <c r="T953" s="22">
        <f>_xll.BDH(T$3&amp;" Govt",$A$8,R953,R953)</f>
        <v>1.25099</v>
      </c>
      <c r="U953">
        <f t="shared" si="330"/>
        <v>109.87235609397356</v>
      </c>
      <c r="V953" s="2">
        <v>39618</v>
      </c>
      <c r="W953">
        <v>114.47265625</v>
      </c>
      <c r="X953" s="22">
        <f>_xll.BDH(X$3&amp;" Govt",$A$8,V953,V953)</f>
        <v>1.1312199999999999</v>
      </c>
      <c r="Y953">
        <f t="shared" si="331"/>
        <v>101.19398193985256</v>
      </c>
      <c r="Z953" s="2">
        <v>39521</v>
      </c>
      <c r="AA953">
        <v>135.28515625</v>
      </c>
      <c r="AB953" s="22">
        <f>_xll.BDH(AB$3&amp;" Govt",$A$8,Z953,Z953)</f>
        <v>1.2093099999999999</v>
      </c>
      <c r="AC953">
        <f t="shared" si="332"/>
        <v>111.86970772589329</v>
      </c>
      <c r="AF953" s="22"/>
      <c r="AH953" s="2">
        <v>39521</v>
      </c>
      <c r="AI953">
        <v>135.4296875</v>
      </c>
      <c r="AJ953" s="22">
        <f>_xll.BDH(AJ$3&amp;" Govt",$A$8,AH953,AH953)</f>
        <v>1.1853400000000001</v>
      </c>
      <c r="AK953">
        <f t="shared" si="334"/>
        <v>114.25387441577944</v>
      </c>
      <c r="AN953" s="22"/>
      <c r="AP953" s="2">
        <v>39521</v>
      </c>
      <c r="AQ953">
        <v>132.94140625</v>
      </c>
      <c r="AR953" s="22">
        <f>_xll.BDH(AR$3&amp;" Govt",$A$8,AP953,AP953)</f>
        <v>1.1706000000000001</v>
      </c>
      <c r="AS953">
        <f t="shared" si="335"/>
        <v>113.5668941141295</v>
      </c>
      <c r="AV953" s="22"/>
      <c r="AX953" s="2">
        <v>39521</v>
      </c>
      <c r="AY953">
        <v>124.63671875</v>
      </c>
      <c r="AZ953" s="22">
        <f>_xll.BDH(AZ$3&amp;" Govt",$A$8,AX953,AX953)</f>
        <v>1.1459699999999999</v>
      </c>
      <c r="BA953">
        <f t="shared" si="336"/>
        <v>108.76089142822238</v>
      </c>
      <c r="BB953" s="2">
        <v>39521</v>
      </c>
      <c r="BC953">
        <v>124.375</v>
      </c>
      <c r="BD953" s="22">
        <f>_xll.BDH(BD$3&amp;" Govt",$A$8,BB953,BB953)</f>
        <v>1.1390899999999999</v>
      </c>
      <c r="BE953">
        <f t="shared" si="337"/>
        <v>109.18803606387556</v>
      </c>
      <c r="BH953" s="22"/>
      <c r="BJ953" s="2">
        <v>39521</v>
      </c>
      <c r="BK953">
        <v>122.234375</v>
      </c>
      <c r="BL953" s="22">
        <f>_xll.BDH(BL$3&amp;" Govt",$A$8,BJ953,BJ953)</f>
        <v>1.11659</v>
      </c>
      <c r="BM953">
        <f t="shared" si="338"/>
        <v>109.47113533167949</v>
      </c>
      <c r="BN953" s="2">
        <v>39696</v>
      </c>
      <c r="BO953">
        <v>115.9296875</v>
      </c>
      <c r="BP953" s="22">
        <f>_xll.BDH(BP$3&amp;" Govt",$A$8,BN953,BN953)</f>
        <v>1.14676</v>
      </c>
      <c r="BQ953">
        <f t="shared" si="339"/>
        <v>101.09324313718651</v>
      </c>
      <c r="BR953" s="2">
        <v>39877</v>
      </c>
      <c r="BS953">
        <v>106.22265625</v>
      </c>
      <c r="BT953" s="22">
        <f>_xll.BDH(BT$3&amp;" Govt",$A$8,BR953,BR953)</f>
        <v>1.08142</v>
      </c>
      <c r="BU953">
        <f t="shared" si="340"/>
        <v>98.225163442510762</v>
      </c>
      <c r="BV953" s="2">
        <v>40057</v>
      </c>
      <c r="BW953">
        <v>111.40234375</v>
      </c>
      <c r="BX953" s="22">
        <f>_xll.BDH(BX$3&amp;" Govt",$A$8,BV953,BV953)</f>
        <v>1.08674</v>
      </c>
      <c r="BY953">
        <f t="shared" si="341"/>
        <v>102.51057635681028</v>
      </c>
      <c r="CB953" s="22"/>
      <c r="CF953" s="22"/>
      <c r="CJ953" s="22"/>
      <c r="CN953" s="22"/>
      <c r="CR953" s="22"/>
      <c r="CV953" s="22"/>
      <c r="CZ953" s="22"/>
      <c r="DB953" s="2">
        <v>39526</v>
      </c>
      <c r="DC953">
        <v>122.92578125</v>
      </c>
      <c r="DD953" s="22">
        <f>_xll.BDH(DD$3&amp;" Govt",$A$8,DB953,DB953)</f>
        <v>1.11748</v>
      </c>
      <c r="DE953">
        <f t="shared" si="342"/>
        <v>110.00266783298134</v>
      </c>
      <c r="DF953" s="2">
        <v>40067</v>
      </c>
      <c r="DG953">
        <v>107.36328125</v>
      </c>
      <c r="DH953" s="22">
        <f>_xll.BDH(DH$3&amp;" Govt",$A$8,DF953,DF953)</f>
        <v>1.08616</v>
      </c>
      <c r="DI953">
        <f t="shared" si="343"/>
        <v>98.846653577741762</v>
      </c>
      <c r="DL953" s="22"/>
      <c r="DP953" s="22"/>
    </row>
    <row r="954" spans="4:120" x14ac:dyDescent="0.25">
      <c r="D954" s="2"/>
      <c r="H954" s="22"/>
      <c r="I954" s="14"/>
      <c r="L954" s="22"/>
      <c r="N954" s="2">
        <v>39524</v>
      </c>
      <c r="O954">
        <v>134.2578125</v>
      </c>
      <c r="P954" s="22">
        <f>_xll.BDH(P$3&amp;" Govt",$A$8,N954,N954)</f>
        <v>1.28399</v>
      </c>
      <c r="Q954">
        <f t="shared" si="329"/>
        <v>104.56297362128988</v>
      </c>
      <c r="R954" s="2">
        <v>39524</v>
      </c>
      <c r="S954">
        <v>137.640625</v>
      </c>
      <c r="T954" s="22">
        <f>_xll.BDH(T$3&amp;" Govt",$A$8,R954,R954)</f>
        <v>1.2516</v>
      </c>
      <c r="U954">
        <f t="shared" si="330"/>
        <v>109.97173617769255</v>
      </c>
      <c r="V954" s="2">
        <v>39619</v>
      </c>
      <c r="W954">
        <v>114.7265625</v>
      </c>
      <c r="X954" s="22">
        <f>_xll.BDH(X$3&amp;" Govt",$A$8,V954,V954)</f>
        <v>1.1314500000000001</v>
      </c>
      <c r="Y954">
        <f t="shared" si="331"/>
        <v>101.39781917009147</v>
      </c>
      <c r="Z954" s="2">
        <v>39524</v>
      </c>
      <c r="AA954">
        <v>135.86328125</v>
      </c>
      <c r="AB954" s="22">
        <f>_xll.BDH(AB$3&amp;" Govt",$A$8,Z954,Z954)</f>
        <v>1.2098899999999999</v>
      </c>
      <c r="AC954">
        <f t="shared" si="332"/>
        <v>112.29391204985578</v>
      </c>
      <c r="AF954" s="22"/>
      <c r="AH954" s="2">
        <v>39524</v>
      </c>
      <c r="AI954">
        <v>135.8359375</v>
      </c>
      <c r="AJ954" s="22">
        <f>_xll.BDH(AJ$3&amp;" Govt",$A$8,AH954,AH954)</f>
        <v>1.18591</v>
      </c>
      <c r="AK954">
        <f t="shared" si="334"/>
        <v>114.54152296548642</v>
      </c>
      <c r="AN954" s="22"/>
      <c r="AP954" s="2">
        <v>39524</v>
      </c>
      <c r="AQ954">
        <v>133.68359375</v>
      </c>
      <c r="AR954" s="22">
        <f>_xll.BDH(AR$3&amp;" Govt",$A$8,AP954,AP954)</f>
        <v>1.17116</v>
      </c>
      <c r="AS954">
        <f t="shared" si="335"/>
        <v>114.14631113596776</v>
      </c>
      <c r="AV954" s="22"/>
      <c r="AX954" s="2">
        <v>39524</v>
      </c>
      <c r="AY954">
        <v>124.62890625</v>
      </c>
      <c r="AZ954" s="22">
        <f>_xll.BDH(AZ$3&amp;" Govt",$A$8,AX954,AX954)</f>
        <v>1.14652</v>
      </c>
      <c r="BA954">
        <f t="shared" si="336"/>
        <v>108.70190336845411</v>
      </c>
      <c r="BB954" s="2">
        <v>39524</v>
      </c>
      <c r="BC954">
        <v>124.3515625</v>
      </c>
      <c r="BD954" s="22">
        <f>_xll.BDH(BD$3&amp;" Govt",$A$8,BB954,BB954)</f>
        <v>1.1396299999999999</v>
      </c>
      <c r="BE954">
        <f t="shared" si="337"/>
        <v>109.11573273781842</v>
      </c>
      <c r="BH954" s="22"/>
      <c r="BJ954" s="2">
        <v>39524</v>
      </c>
      <c r="BK954">
        <v>122.2265625</v>
      </c>
      <c r="BL954" s="22">
        <f>_xll.BDH(BL$3&amp;" Govt",$A$8,BJ954,BJ954)</f>
        <v>1.11713</v>
      </c>
      <c r="BM954">
        <f t="shared" si="338"/>
        <v>109.4112256407043</v>
      </c>
      <c r="BN954" s="2">
        <v>39699</v>
      </c>
      <c r="BO954">
        <v>116.0078125</v>
      </c>
      <c r="BP954" s="22">
        <f>_xll.BDH(BP$3&amp;" Govt",$A$8,BN954,BN954)</f>
        <v>1.1473599999999999</v>
      </c>
      <c r="BQ954">
        <f t="shared" si="339"/>
        <v>101.10846857132897</v>
      </c>
      <c r="BR954" s="2">
        <v>39878</v>
      </c>
      <c r="BS954">
        <v>105.609375</v>
      </c>
      <c r="BT954" s="22">
        <f>_xll.BDH(BT$3&amp;" Govt",$A$8,BR954,BR954)</f>
        <v>1.0815699999999999</v>
      </c>
      <c r="BU954">
        <f t="shared" si="340"/>
        <v>97.644512144382716</v>
      </c>
      <c r="BV954" s="2">
        <v>40058</v>
      </c>
      <c r="BW954">
        <v>111.5703125</v>
      </c>
      <c r="BX954" s="22">
        <f>_xll.BDH(BX$3&amp;" Govt",$A$8,BV954,BV954)</f>
        <v>1.0866800000000001</v>
      </c>
      <c r="BY954">
        <f t="shared" si="341"/>
        <v>102.6708069532889</v>
      </c>
      <c r="CB954" s="22"/>
      <c r="CF954" s="22"/>
      <c r="CJ954" s="22"/>
      <c r="CN954" s="22"/>
      <c r="CR954" s="22"/>
      <c r="CV954" s="22"/>
      <c r="CZ954" s="22"/>
      <c r="DB954" s="2">
        <v>39527</v>
      </c>
      <c r="DC954">
        <v>123.875</v>
      </c>
      <c r="DD954" s="22">
        <f>_xll.BDH(DD$3&amp;" Govt",$A$8,DB954,DB954)</f>
        <v>1.1176600000000001</v>
      </c>
      <c r="DE954">
        <f t="shared" si="342"/>
        <v>110.83424297192347</v>
      </c>
      <c r="DF954" s="2">
        <v>40070</v>
      </c>
      <c r="DG954">
        <v>106.921875</v>
      </c>
      <c r="DH954" s="22">
        <f>_xll.BDH(DH$3&amp;" Govt",$A$8,DF954,DF954)</f>
        <v>1.08599</v>
      </c>
      <c r="DI954">
        <f t="shared" si="343"/>
        <v>98.455671783349757</v>
      </c>
      <c r="DL954" s="22"/>
      <c r="DP954" s="22"/>
    </row>
    <row r="955" spans="4:120" x14ac:dyDescent="0.25">
      <c r="D955" s="2"/>
      <c r="H955" s="22"/>
      <c r="I955" s="14"/>
      <c r="L955" s="22"/>
      <c r="N955" s="2">
        <v>39525</v>
      </c>
      <c r="O955">
        <v>134.1328125</v>
      </c>
      <c r="P955" s="22">
        <f>_xll.BDH(P$3&amp;" Govt",$A$8,N955,N955)</f>
        <v>1.2842</v>
      </c>
      <c r="Q955">
        <f t="shared" si="329"/>
        <v>104.44853800031147</v>
      </c>
      <c r="R955" s="2">
        <v>39525</v>
      </c>
      <c r="S955">
        <v>137.7734375</v>
      </c>
      <c r="T955" s="22">
        <f>_xll.BDH(T$3&amp;" Govt",$A$8,R955,R955)</f>
        <v>1.2518</v>
      </c>
      <c r="U955">
        <f t="shared" si="330"/>
        <v>110.06026322096182</v>
      </c>
      <c r="V955" s="2">
        <v>39622</v>
      </c>
      <c r="W955">
        <v>114.69921875</v>
      </c>
      <c r="X955" s="22">
        <f>_xll.BDH(X$3&amp;" Govt",$A$8,V955,V955)</f>
        <v>1.1321399999999999</v>
      </c>
      <c r="Y955">
        <f t="shared" si="331"/>
        <v>101.31186845266487</v>
      </c>
      <c r="Z955" s="2">
        <v>39525</v>
      </c>
      <c r="AA955">
        <v>135.953125</v>
      </c>
      <c r="AB955" s="22">
        <f>_xll.BDH(AB$3&amp;" Govt",$A$8,Z955,Z955)</f>
        <v>1.21008</v>
      </c>
      <c r="AC955">
        <f t="shared" si="332"/>
        <v>112.35052641147692</v>
      </c>
      <c r="AF955" s="22"/>
      <c r="AH955" s="2">
        <v>39525</v>
      </c>
      <c r="AI955">
        <v>136.18359375</v>
      </c>
      <c r="AJ955" s="22">
        <f>_xll.BDH(AJ$3&amp;" Govt",$A$8,AH955,AH955)</f>
        <v>1.1860999999999999</v>
      </c>
      <c r="AK955">
        <f t="shared" si="334"/>
        <v>114.81628340780711</v>
      </c>
      <c r="AN955" s="22"/>
      <c r="AP955" s="2">
        <v>39525</v>
      </c>
      <c r="AQ955">
        <v>134.1015625</v>
      </c>
      <c r="AR955" s="22">
        <f>_xll.BDH(AR$3&amp;" Govt",$A$8,AP955,AP955)</f>
        <v>1.1713499999999999</v>
      </c>
      <c r="AS955">
        <f t="shared" si="335"/>
        <v>114.48462244418835</v>
      </c>
      <c r="AV955" s="22"/>
      <c r="AX955" s="2">
        <v>39525</v>
      </c>
      <c r="AY955">
        <v>123.8125</v>
      </c>
      <c r="AZ955" s="22">
        <f>_xll.BDH(AZ$3&amp;" Govt",$A$8,AX955,AX955)</f>
        <v>1.1467000000000001</v>
      </c>
      <c r="BA955">
        <f t="shared" si="336"/>
        <v>107.97287869538675</v>
      </c>
      <c r="BB955" s="2">
        <v>39525</v>
      </c>
      <c r="BC955">
        <v>123.609375</v>
      </c>
      <c r="BD955" s="22">
        <f>_xll.BDH(BD$3&amp;" Govt",$A$8,BB955,BB955)</f>
        <v>1.1398200000000001</v>
      </c>
      <c r="BE955">
        <f t="shared" si="337"/>
        <v>108.44639943148918</v>
      </c>
      <c r="BH955" s="22"/>
      <c r="BJ955" s="2">
        <v>39525</v>
      </c>
      <c r="BK955">
        <v>121.48046875</v>
      </c>
      <c r="BL955" s="22">
        <f>_xll.BDH(BL$3&amp;" Govt",$A$8,BJ955,BJ955)</f>
        <v>1.11731</v>
      </c>
      <c r="BM955">
        <f t="shared" si="338"/>
        <v>108.7258404113451</v>
      </c>
      <c r="BN955" s="2">
        <v>39700</v>
      </c>
      <c r="BO955">
        <v>116.35546875</v>
      </c>
      <c r="BP955" s="22">
        <f>_xll.BDH(BP$3&amp;" Govt",$A$8,BN955,BN955)</f>
        <v>1.1475599999999999</v>
      </c>
      <c r="BQ955">
        <f t="shared" si="339"/>
        <v>101.39379967060546</v>
      </c>
      <c r="BR955" s="2">
        <v>39881</v>
      </c>
      <c r="BS955">
        <v>105.578125</v>
      </c>
      <c r="BT955" s="22">
        <f>_xll.BDH(BT$3&amp;" Govt",$A$8,BR955,BR955)</f>
        <v>1.08202</v>
      </c>
      <c r="BU955">
        <f t="shared" si="340"/>
        <v>97.575021718637359</v>
      </c>
      <c r="BV955" s="2">
        <v>40059</v>
      </c>
      <c r="BW955">
        <v>111.84375</v>
      </c>
      <c r="BX955" s="22">
        <f>_xll.BDH(BX$3&amp;" Govt",$A$8,BV955,BV955)</f>
        <v>1.0866199999999999</v>
      </c>
      <c r="BY955">
        <f t="shared" si="341"/>
        <v>102.9281165448823</v>
      </c>
      <c r="CB955" s="22"/>
      <c r="CF955" s="22"/>
      <c r="CJ955" s="22"/>
      <c r="CN955" s="22"/>
      <c r="CR955" s="22"/>
      <c r="CV955" s="22"/>
      <c r="CZ955" s="22"/>
      <c r="DB955" s="2">
        <v>39528</v>
      </c>
      <c r="DC955">
        <v>123.875</v>
      </c>
      <c r="DD955" s="22">
        <f>_xll.BDH(DD$3&amp;" Govt",$A$8,DB955,DB955)</f>
        <v>1.1178399999999999</v>
      </c>
      <c r="DE955">
        <f t="shared" si="342"/>
        <v>110.81639590639091</v>
      </c>
      <c r="DF955" s="2">
        <v>40071</v>
      </c>
      <c r="DG955">
        <v>106.83984375</v>
      </c>
      <c r="DH955" s="22">
        <f>_xll.BDH(DH$3&amp;" Govt",$A$8,DF955,DF955)</f>
        <v>1.0859300000000001</v>
      </c>
      <c r="DI955">
        <f t="shared" si="343"/>
        <v>98.385571583803738</v>
      </c>
      <c r="DL955" s="22"/>
      <c r="DP955" s="22"/>
    </row>
    <row r="956" spans="4:120" x14ac:dyDescent="0.25">
      <c r="D956" s="2"/>
      <c r="H956" s="22"/>
      <c r="I956" s="14"/>
      <c r="L956" s="22"/>
      <c r="N956" s="2">
        <v>39526</v>
      </c>
      <c r="O956">
        <v>134.16796875</v>
      </c>
      <c r="P956" s="22">
        <f>_xll.BDH(P$3&amp;" Govt",$A$8,N956,N956)</f>
        <v>1.2844</v>
      </c>
      <c r="Q956">
        <f t="shared" si="329"/>
        <v>104.45964555434445</v>
      </c>
      <c r="R956" s="2">
        <v>39526</v>
      </c>
      <c r="S956">
        <v>137.8125</v>
      </c>
      <c r="T956" s="22">
        <f>_xll.BDH(T$3&amp;" Govt",$A$8,R956,R956)</f>
        <v>1.252</v>
      </c>
      <c r="U956">
        <f t="shared" si="330"/>
        <v>110.07388178913737</v>
      </c>
      <c r="V956" s="2">
        <v>39623</v>
      </c>
      <c r="W956">
        <v>114.921875</v>
      </c>
      <c r="X956" s="22">
        <f>_xll.BDH(X$3&amp;" Govt",$A$8,V956,V956)</f>
        <v>1.13236</v>
      </c>
      <c r="Y956">
        <f t="shared" si="331"/>
        <v>101.48881539439753</v>
      </c>
      <c r="Z956" s="2">
        <v>39526</v>
      </c>
      <c r="AA956">
        <v>135.98828125</v>
      </c>
      <c r="AB956" s="22">
        <f>_xll.BDH(AB$3&amp;" Govt",$A$8,Z956,Z956)</f>
        <v>1.21027</v>
      </c>
      <c r="AC956">
        <f t="shared" si="332"/>
        <v>112.36193679922663</v>
      </c>
      <c r="AF956" s="22"/>
      <c r="AH956" s="2">
        <v>39526</v>
      </c>
      <c r="AI956">
        <v>136.21484375</v>
      </c>
      <c r="AJ956" s="22">
        <f>_xll.BDH(AJ$3&amp;" Govt",$A$8,AH956,AH956)</f>
        <v>1.1862900000000001</v>
      </c>
      <c r="AK956">
        <f t="shared" si="334"/>
        <v>114.82423669591752</v>
      </c>
      <c r="AN956" s="22"/>
      <c r="AP956" s="2">
        <v>39526</v>
      </c>
      <c r="AQ956">
        <v>134.12890625</v>
      </c>
      <c r="AR956" s="22">
        <f>_xll.BDH(AR$3&amp;" Govt",$A$8,AP956,AP956)</f>
        <v>1.17154</v>
      </c>
      <c r="AS956">
        <f t="shared" si="335"/>
        <v>114.48939536848934</v>
      </c>
      <c r="AV956" s="22"/>
      <c r="AX956" s="2">
        <v>39526</v>
      </c>
      <c r="AY956">
        <v>124.39453125</v>
      </c>
      <c r="AZ956" s="22">
        <f>_xll.BDH(AZ$3&amp;" Govt",$A$8,AX956,AX956)</f>
        <v>1.14689</v>
      </c>
      <c r="BA956">
        <f t="shared" si="336"/>
        <v>108.46247787494877</v>
      </c>
      <c r="BB956" s="2">
        <v>39526</v>
      </c>
      <c r="BC956">
        <v>124.33203125</v>
      </c>
      <c r="BD956" s="22">
        <f>_xll.BDH(BD$3&amp;" Govt",$A$8,BB956,BB956)</f>
        <v>1.1400000000000001</v>
      </c>
      <c r="BE956">
        <f t="shared" si="337"/>
        <v>109.06318530701753</v>
      </c>
      <c r="BH956" s="22"/>
      <c r="BJ956" s="2">
        <v>39526</v>
      </c>
      <c r="BK956">
        <v>122.20703125</v>
      </c>
      <c r="BL956" s="22">
        <f>_xll.BDH(BL$3&amp;" Govt",$A$8,BJ956,BJ956)</f>
        <v>1.11748</v>
      </c>
      <c r="BM956">
        <f t="shared" si="338"/>
        <v>109.35947958800158</v>
      </c>
      <c r="BN956" s="2">
        <v>39701</v>
      </c>
      <c r="BO956">
        <v>116.203125</v>
      </c>
      <c r="BP956" s="22">
        <f>_xll.BDH(BP$3&amp;" Govt",$A$8,BN956,BN956)</f>
        <v>1.1477599999999999</v>
      </c>
      <c r="BQ956">
        <f t="shared" si="339"/>
        <v>101.24340018819267</v>
      </c>
      <c r="BR956" s="2">
        <v>39882</v>
      </c>
      <c r="BS956">
        <v>104.98828125</v>
      </c>
      <c r="BT956" s="22">
        <f>_xll.BDH(BT$3&amp;" Govt",$A$8,BR956,BR956)</f>
        <v>1.0821799999999999</v>
      </c>
      <c r="BU956">
        <f t="shared" si="340"/>
        <v>97.01554385592047</v>
      </c>
      <c r="BV956" s="2">
        <v>40060</v>
      </c>
      <c r="BW956">
        <v>111.96484375</v>
      </c>
      <c r="BX956" s="22">
        <f>_xll.BDH(BX$3&amp;" Govt",$A$8,BV956,BV956)</f>
        <v>1.08657</v>
      </c>
      <c r="BY956">
        <f t="shared" si="341"/>
        <v>103.04429880265423</v>
      </c>
      <c r="CB956" s="22"/>
      <c r="CF956" s="22"/>
      <c r="CJ956" s="22"/>
      <c r="CN956" s="22"/>
      <c r="CR956" s="22"/>
      <c r="CV956" s="22"/>
      <c r="CZ956" s="22"/>
      <c r="DB956" s="2">
        <v>39531</v>
      </c>
      <c r="DC956">
        <v>120.28515625</v>
      </c>
      <c r="DD956" s="22">
        <f>_xll.BDH(DD$3&amp;" Govt",$A$8,DB956,DB956)</f>
        <v>1.1183799999999999</v>
      </c>
      <c r="DE956">
        <f t="shared" si="342"/>
        <v>107.55302871117152</v>
      </c>
      <c r="DF956" s="2">
        <v>40072</v>
      </c>
      <c r="DG956">
        <v>107.14453125</v>
      </c>
      <c r="DH956" s="22">
        <f>_xll.BDH(DH$3&amp;" Govt",$A$8,DF956,DF956)</f>
        <v>1.08588</v>
      </c>
      <c r="DI956">
        <f t="shared" si="343"/>
        <v>98.670692203558403</v>
      </c>
      <c r="DL956" s="22"/>
      <c r="DP956" s="22"/>
    </row>
    <row r="957" spans="4:120" x14ac:dyDescent="0.25">
      <c r="D957" s="2"/>
      <c r="H957" s="22"/>
      <c r="I957" s="14"/>
      <c r="L957" s="22"/>
      <c r="N957" s="2">
        <v>39527</v>
      </c>
      <c r="O957">
        <v>134.20703125</v>
      </c>
      <c r="P957" s="22">
        <f>_xll.BDH(P$3&amp;" Govt",$A$8,N957,N957)</f>
        <v>1.28461</v>
      </c>
      <c r="Q957">
        <f t="shared" si="329"/>
        <v>104.47297720709008</v>
      </c>
      <c r="R957" s="2">
        <v>39527</v>
      </c>
      <c r="S957">
        <v>136.578125</v>
      </c>
      <c r="T957" s="22">
        <f>_xll.BDH(T$3&amp;" Govt",$A$8,R957,R957)</f>
        <v>1.2522</v>
      </c>
      <c r="U957">
        <f t="shared" si="330"/>
        <v>109.07053585689187</v>
      </c>
      <c r="V957" s="2">
        <v>39624</v>
      </c>
      <c r="W957">
        <v>114.96484375</v>
      </c>
      <c r="X957" s="22">
        <f>_xll.BDH(X$3&amp;" Govt",$A$8,V957,V957)</f>
        <v>1.13259</v>
      </c>
      <c r="Y957">
        <f t="shared" si="331"/>
        <v>101.50614410333837</v>
      </c>
      <c r="Z957" s="2">
        <v>39527</v>
      </c>
      <c r="AA957">
        <v>134.4375</v>
      </c>
      <c r="AB957" s="22">
        <f>_xll.BDH(AB$3&amp;" Govt",$A$8,Z957,Z957)</f>
        <v>1.2104699999999999</v>
      </c>
      <c r="AC957">
        <f t="shared" si="332"/>
        <v>111.06223202557685</v>
      </c>
      <c r="AF957" s="22"/>
      <c r="AH957" s="2">
        <v>39527</v>
      </c>
      <c r="AI957">
        <v>134.30859375</v>
      </c>
      <c r="AJ957" s="22">
        <f>_xll.BDH(AJ$3&amp;" Govt",$A$8,AH957,AH957)</f>
        <v>1.18648</v>
      </c>
      <c r="AK957">
        <f t="shared" si="334"/>
        <v>113.19920584417774</v>
      </c>
      <c r="AN957" s="22"/>
      <c r="AP957" s="2">
        <v>39527</v>
      </c>
      <c r="AQ957">
        <v>131.97265625</v>
      </c>
      <c r="AR957" s="22">
        <f>_xll.BDH(AR$3&amp;" Govt",$A$8,AP957,AP957)</f>
        <v>1.1717200000000001</v>
      </c>
      <c r="AS957">
        <f t="shared" si="335"/>
        <v>112.63156406820741</v>
      </c>
      <c r="AV957" s="22"/>
      <c r="AX957" s="2">
        <v>39527</v>
      </c>
      <c r="AY957">
        <v>124.09375</v>
      </c>
      <c r="AZ957" s="22">
        <f>_xll.BDH(AZ$3&amp;" Govt",$A$8,AX957,AX957)</f>
        <v>1.14707</v>
      </c>
      <c r="BA957">
        <f t="shared" si="336"/>
        <v>108.18324077867959</v>
      </c>
      <c r="BB957" s="2">
        <v>39527</v>
      </c>
      <c r="BC957">
        <v>124.2578125</v>
      </c>
      <c r="BD957" s="22">
        <f>_xll.BDH(BD$3&amp;" Govt",$A$8,BB957,BB957)</f>
        <v>1.14018</v>
      </c>
      <c r="BE957">
        <f t="shared" si="337"/>
        <v>108.98087363398761</v>
      </c>
      <c r="BH957" s="22"/>
      <c r="BJ957" s="2">
        <v>39527</v>
      </c>
      <c r="BK957">
        <v>122.13671875</v>
      </c>
      <c r="BL957" s="22">
        <f>_xll.BDH(BL$3&amp;" Govt",$A$8,BJ957,BJ957)</f>
        <v>1.1176600000000001</v>
      </c>
      <c r="BM957">
        <f t="shared" si="338"/>
        <v>109.27895670418552</v>
      </c>
      <c r="BN957" s="2">
        <v>39702</v>
      </c>
      <c r="BO957">
        <v>116.06640625</v>
      </c>
      <c r="BP957" s="22">
        <f>_xll.BDH(BP$3&amp;" Govt",$A$8,BN957,BN957)</f>
        <v>1.1479600000000001</v>
      </c>
      <c r="BQ957">
        <f t="shared" si="339"/>
        <v>101.10666421303877</v>
      </c>
      <c r="BR957" s="2">
        <v>39883</v>
      </c>
      <c r="BS957">
        <v>105.5</v>
      </c>
      <c r="BT957" s="22">
        <f>_xll.BDH(BT$3&amp;" Govt",$A$8,BR957,BR957)</f>
        <v>1.08233</v>
      </c>
      <c r="BU957">
        <f t="shared" si="340"/>
        <v>97.474892130865811</v>
      </c>
      <c r="BV957" s="2">
        <v>40063</v>
      </c>
      <c r="BW957">
        <v>111.96484375</v>
      </c>
      <c r="BX957" s="22">
        <f>_xll.BDH(BX$3&amp;" Govt",$A$8,BV957,BV957)</f>
        <v>1.08639</v>
      </c>
      <c r="BY957">
        <f t="shared" si="341"/>
        <v>103.06137183700145</v>
      </c>
      <c r="CB957" s="22"/>
      <c r="CF957" s="22"/>
      <c r="CJ957" s="22"/>
      <c r="CN957" s="22"/>
      <c r="CR957" s="22"/>
      <c r="CV957" s="22"/>
      <c r="CZ957" s="22"/>
      <c r="DB957" s="2">
        <v>39532</v>
      </c>
      <c r="DC957">
        <v>120.1875</v>
      </c>
      <c r="DD957" s="22">
        <f>_xll.BDH(DD$3&amp;" Govt",$A$8,DB957,DB957)</f>
        <v>1.11856</v>
      </c>
      <c r="DE957">
        <f t="shared" si="342"/>
        <v>107.44841582034044</v>
      </c>
      <c r="DF957" s="2">
        <v>40073</v>
      </c>
      <c r="DG957">
        <v>107.671875</v>
      </c>
      <c r="DH957" s="22">
        <f>_xll.BDH(DH$3&amp;" Govt",$A$8,DF957,DF957)</f>
        <v>1.08582</v>
      </c>
      <c r="DI957">
        <f t="shared" si="343"/>
        <v>99.16180858705863</v>
      </c>
      <c r="DL957" s="22"/>
      <c r="DP957" s="22"/>
    </row>
    <row r="958" spans="4:120" x14ac:dyDescent="0.25">
      <c r="D958" s="2"/>
      <c r="H958" s="22"/>
      <c r="I958" s="14"/>
      <c r="L958" s="22"/>
      <c r="N958" s="2">
        <v>39528</v>
      </c>
      <c r="O958">
        <v>134.20703125</v>
      </c>
      <c r="P958" s="22">
        <f>_xll.BDH(P$3&amp;" Govt",$A$8,N958,N958)</f>
        <v>1.28481</v>
      </c>
      <c r="Q958">
        <f t="shared" si="329"/>
        <v>104.45671441691768</v>
      </c>
      <c r="R958" s="2">
        <v>39531</v>
      </c>
      <c r="S958">
        <v>136.03515625</v>
      </c>
      <c r="T958" s="22">
        <f>_xll.BDH(T$3&amp;" Govt",$A$8,R958,R958)</f>
        <v>1.2530000000000001</v>
      </c>
      <c r="U958">
        <f t="shared" si="330"/>
        <v>108.567562849162</v>
      </c>
      <c r="V958" s="2">
        <v>39625</v>
      </c>
      <c r="W958">
        <v>115.4140625</v>
      </c>
      <c r="X958" s="22">
        <f>_xll.BDH(X$3&amp;" Govt",$A$8,V958,V958)</f>
        <v>1.1328199999999999</v>
      </c>
      <c r="Y958">
        <f t="shared" si="331"/>
        <v>101.88208409102947</v>
      </c>
      <c r="Z958" s="2">
        <v>39531</v>
      </c>
      <c r="AA958">
        <v>133.53515625</v>
      </c>
      <c r="AB958" s="22">
        <f>_xll.BDH(AB$3&amp;" Govt",$A$8,Z958,Z958)</f>
        <v>1.2112400000000001</v>
      </c>
      <c r="AC958">
        <f t="shared" si="332"/>
        <v>110.24665322314321</v>
      </c>
      <c r="AF958" s="22"/>
      <c r="AH958" s="2">
        <v>39531</v>
      </c>
      <c r="AI958">
        <v>133.0234375</v>
      </c>
      <c r="AJ958" s="22">
        <f>_xll.BDH(AJ$3&amp;" Govt",$A$8,AH958,AH958)</f>
        <v>1.18723</v>
      </c>
      <c r="AK958">
        <f t="shared" si="334"/>
        <v>112.04521238513178</v>
      </c>
      <c r="AN958" s="22"/>
      <c r="AP958" s="2">
        <v>39531</v>
      </c>
      <c r="AQ958">
        <v>130.51171875</v>
      </c>
      <c r="AR958" s="22">
        <f>_xll.BDH(AR$3&amp;" Govt",$A$8,AP958,AP958)</f>
        <v>1.1724700000000001</v>
      </c>
      <c r="AS958">
        <f t="shared" si="335"/>
        <v>111.31348243451856</v>
      </c>
      <c r="AV958" s="22"/>
      <c r="AX958" s="2">
        <v>39531</v>
      </c>
      <c r="AY958">
        <v>122.4609375</v>
      </c>
      <c r="AZ958" s="22">
        <f>_xll.BDH(AZ$3&amp;" Govt",$A$8,AX958,AX958)</f>
        <v>1.1477999999999999</v>
      </c>
      <c r="BA958">
        <f t="shared" si="336"/>
        <v>106.69187794040775</v>
      </c>
      <c r="BB958" s="2">
        <v>39528</v>
      </c>
      <c r="BC958">
        <v>124.2578125</v>
      </c>
      <c r="BD958" s="22">
        <f>_xll.BDH(BD$3&amp;" Govt",$A$8,BB958,BB958)</f>
        <v>1.14036</v>
      </c>
      <c r="BE958">
        <f t="shared" si="337"/>
        <v>108.96367155985828</v>
      </c>
      <c r="BH958" s="22"/>
      <c r="BJ958" s="2">
        <v>39528</v>
      </c>
      <c r="BK958">
        <v>122.13671875</v>
      </c>
      <c r="BL958" s="22">
        <f>_xll.BDH(BL$3&amp;" Govt",$A$8,BJ958,BJ958)</f>
        <v>1.1178399999999999</v>
      </c>
      <c r="BM958">
        <f t="shared" si="338"/>
        <v>109.26136007836543</v>
      </c>
      <c r="BN958" s="2">
        <v>39703</v>
      </c>
      <c r="BO958">
        <v>115.67578125</v>
      </c>
      <c r="BP958" s="22">
        <f>_xll.BDH(BP$3&amp;" Govt",$A$8,BN958,BN958)</f>
        <v>1.1481600000000001</v>
      </c>
      <c r="BQ958">
        <f t="shared" si="339"/>
        <v>100.74883400397157</v>
      </c>
      <c r="BR958" s="2">
        <v>39884</v>
      </c>
      <c r="BS958">
        <v>106.95703125</v>
      </c>
      <c r="BT958" s="22">
        <f>_xll.BDH(BT$3&amp;" Govt",$A$8,BR958,BR958)</f>
        <v>1.0824799999999999</v>
      </c>
      <c r="BU958">
        <f t="shared" si="340"/>
        <v>98.807397134358155</v>
      </c>
      <c r="BV958" s="2">
        <v>40064</v>
      </c>
      <c r="BW958">
        <v>112.3515625</v>
      </c>
      <c r="BX958" s="22">
        <f>_xll.BDH(BX$3&amp;" Govt",$A$8,BV958,BV958)</f>
        <v>1.0863400000000001</v>
      </c>
      <c r="BY958">
        <f t="shared" si="341"/>
        <v>103.42209851427729</v>
      </c>
      <c r="CB958" s="22"/>
      <c r="CF958" s="22"/>
      <c r="CJ958" s="22"/>
      <c r="CN958" s="22"/>
      <c r="CR958" s="22"/>
      <c r="CV958" s="22"/>
      <c r="CZ958" s="22"/>
      <c r="DB958" s="2">
        <v>39533</v>
      </c>
      <c r="DC958">
        <v>120.4921875</v>
      </c>
      <c r="DD958" s="22">
        <f>_xll.BDH(DD$3&amp;" Govt",$A$8,DB958,DB958)</f>
        <v>1.1187400000000001</v>
      </c>
      <c r="DE958">
        <f t="shared" si="342"/>
        <v>107.70347667912115</v>
      </c>
      <c r="DF958" s="2">
        <v>40074</v>
      </c>
      <c r="DG958">
        <v>107.05859375</v>
      </c>
      <c r="DH958" s="22">
        <f>_xll.BDH(DH$3&amp;" Govt",$A$8,DF958,DF958)</f>
        <v>1.0857600000000001</v>
      </c>
      <c r="DI958">
        <f t="shared" si="343"/>
        <v>98.602447824565274</v>
      </c>
      <c r="DL958" s="22"/>
      <c r="DP958" s="22"/>
    </row>
    <row r="959" spans="4:120" x14ac:dyDescent="0.25">
      <c r="D959" s="2"/>
      <c r="H959" s="22"/>
      <c r="I959" s="14"/>
      <c r="L959" s="22"/>
      <c r="N959" s="2">
        <v>39531</v>
      </c>
      <c r="O959">
        <v>133.859375</v>
      </c>
      <c r="P959" s="22">
        <f>_xll.BDH(P$3&amp;" Govt",$A$8,N959,N959)</f>
        <v>1.2854300000000001</v>
      </c>
      <c r="Q959">
        <f t="shared" si="329"/>
        <v>104.13587282076814</v>
      </c>
      <c r="R959" s="2">
        <v>39532</v>
      </c>
      <c r="S959">
        <v>136.1328125</v>
      </c>
      <c r="T959" s="22">
        <f>_xll.BDH(T$3&amp;" Govt",$A$8,R959,R959)</f>
        <v>1.2532000000000001</v>
      </c>
      <c r="U959">
        <f t="shared" si="330"/>
        <v>108.62816190552185</v>
      </c>
      <c r="V959" s="2">
        <v>39626</v>
      </c>
      <c r="W959">
        <v>115.59765625</v>
      </c>
      <c r="X959" s="22">
        <f>_xll.BDH(X$3&amp;" Govt",$A$8,V959,V959)</f>
        <v>1.1330499999999999</v>
      </c>
      <c r="Y959">
        <f t="shared" si="331"/>
        <v>102.02343784475532</v>
      </c>
      <c r="Z959" s="2">
        <v>39532</v>
      </c>
      <c r="AA959">
        <v>133.55859375</v>
      </c>
      <c r="AB959" s="22">
        <f>_xll.BDH(AB$3&amp;" Govt",$A$8,Z959,Z959)</f>
        <v>1.21143</v>
      </c>
      <c r="AC959">
        <f t="shared" si="332"/>
        <v>110.24870917015429</v>
      </c>
      <c r="AF959" s="22"/>
      <c r="AH959" s="2">
        <v>39532</v>
      </c>
      <c r="AI959">
        <v>132.9609375</v>
      </c>
      <c r="AJ959" s="22">
        <f>_xll.BDH(AJ$3&amp;" Govt",$A$8,AH959,AH959)</f>
        <v>1.1874199999999999</v>
      </c>
      <c r="AK959">
        <f t="shared" si="334"/>
        <v>111.97464881844672</v>
      </c>
      <c r="AN959" s="22"/>
      <c r="AP959" s="2">
        <v>39532</v>
      </c>
      <c r="AQ959">
        <v>130.46875</v>
      </c>
      <c r="AR959" s="22">
        <f>_xll.BDH(AR$3&amp;" Govt",$A$8,AP959,AP959)</f>
        <v>1.17266</v>
      </c>
      <c r="AS959">
        <f t="shared" si="335"/>
        <v>111.25880476864565</v>
      </c>
      <c r="AV959" s="22"/>
      <c r="AX959" s="2">
        <v>39532</v>
      </c>
      <c r="AY959">
        <v>122.33984375</v>
      </c>
      <c r="AZ959" s="22">
        <f>_xll.BDH(AZ$3&amp;" Govt",$A$8,AX959,AX959)</f>
        <v>1.1479900000000001</v>
      </c>
      <c r="BA959">
        <f t="shared" si="336"/>
        <v>106.56873644369723</v>
      </c>
      <c r="BB959" s="2">
        <v>39531</v>
      </c>
      <c r="BC959">
        <v>122.73046875</v>
      </c>
      <c r="BD959" s="22">
        <f>_xll.BDH(BD$3&amp;" Govt",$A$8,BB959,BB959)</f>
        <v>1.1409100000000001</v>
      </c>
      <c r="BE959">
        <f t="shared" si="337"/>
        <v>107.57243669526956</v>
      </c>
      <c r="BH959" s="22"/>
      <c r="BJ959" s="2">
        <v>39531</v>
      </c>
      <c r="BK959">
        <v>120.4296875</v>
      </c>
      <c r="BL959" s="22">
        <f>_xll.BDH(BL$3&amp;" Govt",$A$8,BJ959,BJ959)</f>
        <v>1.1183799999999999</v>
      </c>
      <c r="BM959">
        <f t="shared" si="338"/>
        <v>107.68226139594772</v>
      </c>
      <c r="BN959" s="2">
        <v>39706</v>
      </c>
      <c r="BO959">
        <v>116.796875</v>
      </c>
      <c r="BP959" s="22">
        <f>_xll.BDH(BP$3&amp;" Govt",$A$8,BN959,BN959)</f>
        <v>1.1487700000000001</v>
      </c>
      <c r="BQ959">
        <f t="shared" si="339"/>
        <v>101.67124402621934</v>
      </c>
      <c r="BR959" s="2">
        <v>39885</v>
      </c>
      <c r="BS959">
        <v>107.0390625</v>
      </c>
      <c r="BT959" s="22">
        <f>_xll.BDH(BT$3&amp;" Govt",$A$8,BR959,BR959)</f>
        <v>1.08263</v>
      </c>
      <c r="BU959">
        <f t="shared" si="340"/>
        <v>98.869477568513716</v>
      </c>
      <c r="BV959" s="2">
        <v>40065</v>
      </c>
      <c r="BW959">
        <v>112.48828125</v>
      </c>
      <c r="BX959" s="22">
        <f>_xll.BDH(BX$3&amp;" Govt",$A$8,BV959,BV959)</f>
        <v>1.0862799999999999</v>
      </c>
      <c r="BY959">
        <f t="shared" si="341"/>
        <v>103.55367055455316</v>
      </c>
      <c r="CB959" s="22"/>
      <c r="CF959" s="22"/>
      <c r="CJ959" s="22"/>
      <c r="CN959" s="22"/>
      <c r="CR959" s="22"/>
      <c r="CV959" s="22"/>
      <c r="CZ959" s="22"/>
      <c r="DB959" s="2">
        <v>39534</v>
      </c>
      <c r="DC959">
        <v>120.37890625</v>
      </c>
      <c r="DD959" s="22">
        <f>_xll.BDH(DD$3&amp;" Govt",$A$8,DB959,DB959)</f>
        <v>1.1189100000000001</v>
      </c>
      <c r="DE959">
        <f t="shared" si="342"/>
        <v>107.58587040065778</v>
      </c>
      <c r="DF959" s="2">
        <v>40077</v>
      </c>
      <c r="DG959">
        <v>106.94140625</v>
      </c>
      <c r="DH959" s="22">
        <f>_xll.BDH(DH$3&amp;" Govt",$A$8,DF959,DF959)</f>
        <v>1.0855900000000001</v>
      </c>
      <c r="DI959">
        <f t="shared" si="343"/>
        <v>98.509940447130134</v>
      </c>
      <c r="DL959" s="22"/>
      <c r="DP959" s="22"/>
    </row>
    <row r="960" spans="4:120" x14ac:dyDescent="0.25">
      <c r="D960" s="2"/>
      <c r="H960" s="22"/>
      <c r="I960" s="14"/>
      <c r="L960" s="22"/>
      <c r="N960" s="2">
        <v>39532</v>
      </c>
      <c r="O960">
        <v>133.9140625</v>
      </c>
      <c r="P960" s="22">
        <f>_xll.BDH(P$3&amp;" Govt",$A$8,N960,N960)</f>
        <v>1.2856399999999999</v>
      </c>
      <c r="Q960">
        <f t="shared" si="329"/>
        <v>104.16140015867585</v>
      </c>
      <c r="R960" s="2">
        <v>39533</v>
      </c>
      <c r="S960">
        <v>136.59765625</v>
      </c>
      <c r="T960" s="22">
        <f>_xll.BDH(T$3&amp;" Govt",$A$8,R960,R960)</f>
        <v>1.2534000000000001</v>
      </c>
      <c r="U960">
        <f t="shared" si="330"/>
        <v>108.98169479017074</v>
      </c>
      <c r="V960" s="2">
        <v>39629</v>
      </c>
      <c r="W960">
        <v>115.60546875</v>
      </c>
      <c r="X960" s="22">
        <f>_xll.BDH(X$3&amp;" Govt",$A$8,V960,V960)</f>
        <v>1.1337299999999999</v>
      </c>
      <c r="Y960">
        <f t="shared" si="331"/>
        <v>101.96913616998758</v>
      </c>
      <c r="Z960" s="2">
        <v>39533</v>
      </c>
      <c r="AA960">
        <v>134.08203125</v>
      </c>
      <c r="AB960" s="22">
        <f>_xll.BDH(AB$3&amp;" Govt",$A$8,Z960,Z960)</f>
        <v>1.21163</v>
      </c>
      <c r="AC960">
        <f t="shared" si="332"/>
        <v>110.66252176819657</v>
      </c>
      <c r="AF960" s="22"/>
      <c r="AH960" s="2">
        <v>39533</v>
      </c>
      <c r="AI960">
        <v>133.6953125</v>
      </c>
      <c r="AJ960" s="22">
        <f>_xll.BDH(AJ$3&amp;" Govt",$A$8,AH960,AH960)</f>
        <v>1.1876100000000001</v>
      </c>
      <c r="AK960">
        <f t="shared" si="334"/>
        <v>112.57509830668316</v>
      </c>
      <c r="AN960" s="22"/>
      <c r="AP960" s="2">
        <v>39533</v>
      </c>
      <c r="AQ960">
        <v>131.3046875</v>
      </c>
      <c r="AR960" s="22">
        <f>_xll.BDH(AR$3&amp;" Govt",$A$8,AP960,AP960)</f>
        <v>1.1728499999999999</v>
      </c>
      <c r="AS960">
        <f t="shared" si="335"/>
        <v>111.95352133691436</v>
      </c>
      <c r="AV960" s="22"/>
      <c r="AX960" s="2">
        <v>39533</v>
      </c>
      <c r="AY960">
        <v>123.31640625</v>
      </c>
      <c r="AZ960" s="22">
        <f>_xll.BDH(AZ$3&amp;" Govt",$A$8,AX960,AX960)</f>
        <v>1.1481699999999999</v>
      </c>
      <c r="BA960">
        <f t="shared" si="336"/>
        <v>107.40256778177448</v>
      </c>
      <c r="BB960" s="2">
        <v>39532</v>
      </c>
      <c r="BC960">
        <v>122.59765625</v>
      </c>
      <c r="BD960" s="22">
        <f>_xll.BDH(BD$3&amp;" Govt",$A$8,BB960,BB960)</f>
        <v>1.1410899999999999</v>
      </c>
      <c r="BE960">
        <f t="shared" si="337"/>
        <v>107.43907689139333</v>
      </c>
      <c r="BH960" s="22"/>
      <c r="BJ960" s="2">
        <v>39532</v>
      </c>
      <c r="BK960">
        <v>120.4921875</v>
      </c>
      <c r="BL960" s="22">
        <f>_xll.BDH(BL$3&amp;" Govt",$A$8,BJ960,BJ960)</f>
        <v>1.11856</v>
      </c>
      <c r="BM960">
        <f t="shared" si="338"/>
        <v>107.72080845015019</v>
      </c>
      <c r="BN960" s="2">
        <v>39707</v>
      </c>
      <c r="BO960">
        <v>115.33203125</v>
      </c>
      <c r="BP960" s="22">
        <f>_xll.BDH(BP$3&amp;" Govt",$A$8,BN960,BN960)</f>
        <v>1.14897</v>
      </c>
      <c r="BQ960">
        <f t="shared" si="339"/>
        <v>100.37862716171875</v>
      </c>
      <c r="BR960" s="2">
        <v>39888</v>
      </c>
      <c r="BS960">
        <v>107.17578125</v>
      </c>
      <c r="BT960" s="22">
        <f>_xll.BDH(BT$3&amp;" Govt",$A$8,BR960,BR960)</f>
        <v>1.0830899999999999</v>
      </c>
      <c r="BU960">
        <f t="shared" si="340"/>
        <v>98.953716911798665</v>
      </c>
      <c r="BV960" s="2">
        <v>40066</v>
      </c>
      <c r="BW960">
        <v>112.89453125</v>
      </c>
      <c r="BX960" s="22">
        <f>_xll.BDH(BX$3&amp;" Govt",$A$8,BV960,BV960)</f>
        <v>1.08622</v>
      </c>
      <c r="BY960">
        <f t="shared" si="341"/>
        <v>103.93339401778645</v>
      </c>
      <c r="CB960" s="22"/>
      <c r="CF960" s="22"/>
      <c r="CJ960" s="22"/>
      <c r="CN960" s="22"/>
      <c r="CR960" s="22"/>
      <c r="CV960" s="22"/>
      <c r="CZ960" s="22"/>
      <c r="DB960" s="2">
        <v>39535</v>
      </c>
      <c r="DC960">
        <v>121.71875</v>
      </c>
      <c r="DD960" s="22">
        <f>_xll.BDH(DD$3&amp;" Govt",$A$8,DB960,DB960)</f>
        <v>1.1190899999999999</v>
      </c>
      <c r="DE960">
        <f t="shared" si="342"/>
        <v>108.76582759206141</v>
      </c>
      <c r="DF960" s="2">
        <v>40078</v>
      </c>
      <c r="DG960">
        <v>107.5703125</v>
      </c>
      <c r="DH960" s="22">
        <f>_xll.BDH(DH$3&amp;" Govt",$A$8,DF960,DF960)</f>
        <v>1.0855299999999999</v>
      </c>
      <c r="DI960">
        <f t="shared" si="343"/>
        <v>99.094739436035866</v>
      </c>
      <c r="DL960" s="22"/>
      <c r="DP960" s="22"/>
    </row>
    <row r="961" spans="4:120" x14ac:dyDescent="0.25">
      <c r="D961" s="2"/>
      <c r="H961" s="22"/>
      <c r="I961" s="14"/>
      <c r="L961" s="22"/>
      <c r="N961" s="2">
        <v>39533</v>
      </c>
      <c r="O961">
        <v>134.171875</v>
      </c>
      <c r="P961" s="22">
        <f>_xll.BDH(P$3&amp;" Govt",$A$8,N961,N961)</f>
        <v>1.2858399999999999</v>
      </c>
      <c r="Q961">
        <f t="shared" si="329"/>
        <v>104.3457000871026</v>
      </c>
      <c r="R961" s="2">
        <v>39534</v>
      </c>
      <c r="S961">
        <v>136.94921875</v>
      </c>
      <c r="T961" s="22">
        <f>_xll.BDH(T$3&amp;" Govt",$A$8,R961,R961)</f>
        <v>1.2536</v>
      </c>
      <c r="U961">
        <f t="shared" si="330"/>
        <v>109.24475011965539</v>
      </c>
      <c r="V961" s="2">
        <v>39630</v>
      </c>
      <c r="W961">
        <v>115.6953125</v>
      </c>
      <c r="X961" s="22">
        <f>_xll.BDH(X$3&amp;" Govt",$A$8,V961,V961)</f>
        <v>1.1339600000000001</v>
      </c>
      <c r="Y961">
        <f t="shared" si="331"/>
        <v>102.02768395710606</v>
      </c>
      <c r="Z961" s="2">
        <v>39534</v>
      </c>
      <c r="AA961">
        <v>134.4375</v>
      </c>
      <c r="AB961" s="22">
        <f>_xll.BDH(AB$3&amp;" Govt",$A$8,Z961,Z961)</f>
        <v>1.2118199999999999</v>
      </c>
      <c r="AC961">
        <f t="shared" si="332"/>
        <v>110.9385057186711</v>
      </c>
      <c r="AF961" s="22"/>
      <c r="AH961" s="2">
        <v>39534</v>
      </c>
      <c r="AI961">
        <v>134.08203125</v>
      </c>
      <c r="AJ961" s="22">
        <f>_xll.BDH(AJ$3&amp;" Govt",$A$8,AH961,AH961)</f>
        <v>1.1878</v>
      </c>
      <c r="AK961">
        <f t="shared" si="334"/>
        <v>112.88266648425662</v>
      </c>
      <c r="AN961" s="22"/>
      <c r="AP961" s="2">
        <v>39534</v>
      </c>
      <c r="AQ961">
        <v>131.62890625</v>
      </c>
      <c r="AR961" s="22">
        <f>_xll.BDH(AR$3&amp;" Govt",$A$8,AP961,AP961)</f>
        <v>1.17303</v>
      </c>
      <c r="AS961">
        <f t="shared" si="335"/>
        <v>112.21273646027808</v>
      </c>
      <c r="AV961" s="22"/>
      <c r="AX961" s="2">
        <v>39534</v>
      </c>
      <c r="AY961">
        <v>123.61328125</v>
      </c>
      <c r="AZ961" s="22">
        <f>_xll.BDH(AZ$3&amp;" Govt",$A$8,AX961,AX961)</f>
        <v>1.14835</v>
      </c>
      <c r="BA961">
        <f t="shared" si="336"/>
        <v>107.64425588888405</v>
      </c>
      <c r="BB961" s="2">
        <v>39533</v>
      </c>
      <c r="BC961">
        <v>123.16015625</v>
      </c>
      <c r="BD961" s="22">
        <f>_xll.BDH(BD$3&amp;" Govt",$A$8,BB961,BB961)</f>
        <v>1.14127</v>
      </c>
      <c r="BE961">
        <f t="shared" si="337"/>
        <v>107.91500368011076</v>
      </c>
      <c r="BH961" s="22"/>
      <c r="BJ961" s="2">
        <v>39533</v>
      </c>
      <c r="BK961">
        <v>121.0390625</v>
      </c>
      <c r="BL961" s="22">
        <f>_xll.BDH(BL$3&amp;" Govt",$A$8,BJ961,BJ961)</f>
        <v>1.1187400000000001</v>
      </c>
      <c r="BM961">
        <f t="shared" si="338"/>
        <v>108.19230786420437</v>
      </c>
      <c r="BN961" s="2">
        <v>39708</v>
      </c>
      <c r="BO961">
        <v>115.87890625</v>
      </c>
      <c r="BP961" s="22">
        <f>_xll.BDH(BP$3&amp;" Govt",$A$8,BN961,BN961)</f>
        <v>1.14917</v>
      </c>
      <c r="BQ961">
        <f t="shared" si="339"/>
        <v>100.83704434504904</v>
      </c>
      <c r="BR961" s="2">
        <v>39889</v>
      </c>
      <c r="BS961">
        <v>107.21484375</v>
      </c>
      <c r="BT961" s="22">
        <f>_xll.BDH(BT$3&amp;" Govt",$A$8,BR961,BR961)</f>
        <v>1.08324</v>
      </c>
      <c r="BU961">
        <f t="shared" si="340"/>
        <v>98.976075246482779</v>
      </c>
      <c r="BV961" s="2">
        <v>40067</v>
      </c>
      <c r="BW961">
        <v>113.06640625</v>
      </c>
      <c r="BX961" s="22">
        <f>_xll.BDH(BX$3&amp;" Govt",$A$8,BV961,BV961)</f>
        <v>1.08616</v>
      </c>
      <c r="BY961">
        <f t="shared" si="341"/>
        <v>104.09737630735803</v>
      </c>
      <c r="CB961" s="22"/>
      <c r="CF961" s="22"/>
      <c r="CJ961" s="22"/>
      <c r="CN961" s="22"/>
      <c r="CR961" s="22"/>
      <c r="CV961" s="22"/>
      <c r="CZ961" s="22"/>
      <c r="DB961" s="2">
        <v>39538</v>
      </c>
      <c r="DC961">
        <v>122.375</v>
      </c>
      <c r="DD961" s="22">
        <f>_xll.BDH(DD$3&amp;" Govt",$A$8,DB961,DB961)</f>
        <v>1.1196299999999999</v>
      </c>
      <c r="DE961">
        <f t="shared" si="342"/>
        <v>109.29950072791905</v>
      </c>
      <c r="DF961" s="2">
        <v>40079</v>
      </c>
      <c r="DG961">
        <v>107.5859375</v>
      </c>
      <c r="DH961" s="22">
        <f>_xll.BDH(DH$3&amp;" Govt",$A$8,DF961,DF961)</f>
        <v>1.0854699999999999</v>
      </c>
      <c r="DI961">
        <f t="shared" si="343"/>
        <v>99.114611642882807</v>
      </c>
      <c r="DL961" s="22"/>
      <c r="DP961" s="22"/>
    </row>
    <row r="962" spans="4:120" x14ac:dyDescent="0.25">
      <c r="D962" s="2"/>
      <c r="H962" s="22"/>
      <c r="I962" s="14"/>
      <c r="L962" s="22"/>
      <c r="N962" s="2">
        <v>39534</v>
      </c>
      <c r="O962">
        <v>134.44921875</v>
      </c>
      <c r="P962" s="22">
        <f>_xll.BDH(P$3&amp;" Govt",$A$8,N962,N962)</f>
        <v>1.2860499999999999</v>
      </c>
      <c r="Q962">
        <f t="shared" si="329"/>
        <v>104.54431690058708</v>
      </c>
      <c r="R962" s="2">
        <v>39535</v>
      </c>
      <c r="S962">
        <v>137.17578125</v>
      </c>
      <c r="T962" s="22">
        <f>_xll.BDH(T$3&amp;" Govt",$A$8,R962,R962)</f>
        <v>1.2538</v>
      </c>
      <c r="U962">
        <f t="shared" si="330"/>
        <v>109.40802460520018</v>
      </c>
      <c r="V962" s="2">
        <v>39631</v>
      </c>
      <c r="W962">
        <v>115.9921875</v>
      </c>
      <c r="X962" s="22">
        <f>_xll.BDH(X$3&amp;" Govt",$A$8,V962,V962)</f>
        <v>1.1342699999999999</v>
      </c>
      <c r="Y962">
        <f t="shared" si="331"/>
        <v>102.26153164590443</v>
      </c>
      <c r="Z962" s="2">
        <v>39535</v>
      </c>
      <c r="AA962">
        <v>134.8203125</v>
      </c>
      <c r="AB962" s="22">
        <f>_xll.BDH(AB$3&amp;" Govt",$A$8,Z962,Z962)</f>
        <v>1.21201</v>
      </c>
      <c r="AC962">
        <f t="shared" si="332"/>
        <v>111.236963803929</v>
      </c>
      <c r="AF962" s="22"/>
      <c r="AH962" s="2">
        <v>39535</v>
      </c>
      <c r="AI962">
        <v>134.421875</v>
      </c>
      <c r="AJ962" s="22">
        <f>_xll.BDH(AJ$3&amp;" Govt",$A$8,AH962,AH962)</f>
        <v>1.1879900000000001</v>
      </c>
      <c r="AK962">
        <f t="shared" si="334"/>
        <v>113.15067887776833</v>
      </c>
      <c r="AN962" s="22"/>
      <c r="AP962" s="2">
        <v>39535</v>
      </c>
      <c r="AQ962">
        <v>132.0703125</v>
      </c>
      <c r="AR962" s="22">
        <f>_xll.BDH(AR$3&amp;" Govt",$A$8,AP962,AP962)</f>
        <v>1.1732199999999999</v>
      </c>
      <c r="AS962">
        <f t="shared" si="335"/>
        <v>112.57079874192394</v>
      </c>
      <c r="AV962" s="22"/>
      <c r="AX962" s="2">
        <v>39535</v>
      </c>
      <c r="AY962">
        <v>124.2109375</v>
      </c>
      <c r="AZ962" s="22">
        <f>_xll.BDH(AZ$3&amp;" Govt",$A$8,AX962,AX962)</f>
        <v>1.1485400000000001</v>
      </c>
      <c r="BA962">
        <f t="shared" si="336"/>
        <v>108.14681029829174</v>
      </c>
      <c r="BB962" s="2">
        <v>39534</v>
      </c>
      <c r="BC962">
        <v>123.3984375</v>
      </c>
      <c r="BD962" s="22">
        <f>_xll.BDH(BD$3&amp;" Govt",$A$8,BB962,BB962)</f>
        <v>1.1414599999999999</v>
      </c>
      <c r="BE962">
        <f t="shared" si="337"/>
        <v>108.10579214339531</v>
      </c>
      <c r="BH962" s="22"/>
      <c r="BJ962" s="2">
        <v>39534</v>
      </c>
      <c r="BK962">
        <v>121.2578125</v>
      </c>
      <c r="BL962" s="22">
        <f>_xll.BDH(BL$3&amp;" Govt",$A$8,BJ962,BJ962)</f>
        <v>1.1189100000000001</v>
      </c>
      <c r="BM962">
        <f t="shared" si="338"/>
        <v>108.37137258582013</v>
      </c>
      <c r="BN962" s="2">
        <v>39709</v>
      </c>
      <c r="BO962">
        <v>115.23828125</v>
      </c>
      <c r="BP962" s="22">
        <f>_xll.BDH(BP$3&amp;" Govt",$A$8,BN962,BN962)</f>
        <v>1.14937</v>
      </c>
      <c r="BQ962">
        <f t="shared" si="339"/>
        <v>100.26212729582294</v>
      </c>
      <c r="BR962" s="2">
        <v>39890</v>
      </c>
      <c r="BS962">
        <v>110.671875</v>
      </c>
      <c r="BT962" s="22">
        <f>_xll.BDH(BT$3&amp;" Govt",$A$8,BR962,BR962)</f>
        <v>1.0833900000000001</v>
      </c>
      <c r="BU962">
        <f t="shared" si="340"/>
        <v>102.15331044222302</v>
      </c>
      <c r="BV962" s="2">
        <v>40070</v>
      </c>
      <c r="BW962">
        <v>112.96484375</v>
      </c>
      <c r="BX962" s="22">
        <f>_xll.BDH(BX$3&amp;" Govt",$A$8,BV962,BV962)</f>
        <v>1.08599</v>
      </c>
      <c r="BY962">
        <f t="shared" si="341"/>
        <v>104.02015096824096</v>
      </c>
      <c r="CB962" s="22"/>
      <c r="CF962" s="22"/>
      <c r="CJ962" s="22"/>
      <c r="CN962" s="22"/>
      <c r="CR962" s="22"/>
      <c r="CV962" s="22"/>
      <c r="CZ962" s="22"/>
      <c r="DB962" s="2">
        <v>39539</v>
      </c>
      <c r="DC962">
        <v>121.15234375</v>
      </c>
      <c r="DD962" s="22">
        <f>_xll.BDH(DD$3&amp;" Govt",$A$8,DB962,DB962)</f>
        <v>1.11981</v>
      </c>
      <c r="DE962">
        <f t="shared" si="342"/>
        <v>108.19008916691224</v>
      </c>
      <c r="DF962" s="2">
        <v>40080</v>
      </c>
      <c r="DG962">
        <v>107.51953125</v>
      </c>
      <c r="DH962" s="22">
        <f>_xll.BDH(DH$3&amp;" Govt",$A$8,DF962,DF962)</f>
        <v>1.0854200000000001</v>
      </c>
      <c r="DI962">
        <f t="shared" si="343"/>
        <v>99.057997134749684</v>
      </c>
      <c r="DL962" s="22"/>
      <c r="DP962" s="22"/>
    </row>
    <row r="963" spans="4:120" x14ac:dyDescent="0.25">
      <c r="D963" s="2"/>
      <c r="H963" s="22"/>
      <c r="I963" s="14"/>
      <c r="L963" s="22"/>
      <c r="N963" s="2">
        <v>39535</v>
      </c>
      <c r="O963">
        <v>134.5546875</v>
      </c>
      <c r="P963" s="22">
        <f>_xll.BDH(P$3&amp;" Govt",$A$8,N963,N963)</f>
        <v>1.2862499999999999</v>
      </c>
      <c r="Q963">
        <f t="shared" si="329"/>
        <v>104.61005830903791</v>
      </c>
      <c r="R963" s="2">
        <v>39538</v>
      </c>
      <c r="S963">
        <v>137.2734375</v>
      </c>
      <c r="T963" s="22">
        <f>_xll.BDH(T$3&amp;" Govt",$A$8,R963,R963)</f>
        <v>1.2544</v>
      </c>
      <c r="U963">
        <f t="shared" si="330"/>
        <v>109.43354392538265</v>
      </c>
      <c r="V963" s="2">
        <v>39632</v>
      </c>
      <c r="W963">
        <v>116.21875</v>
      </c>
      <c r="X963" s="22">
        <f>_xll.BDH(X$3&amp;" Govt",$A$8,V963,V963)</f>
        <v>1.1345700000000001</v>
      </c>
      <c r="Y963">
        <f t="shared" si="331"/>
        <v>102.43418211304723</v>
      </c>
      <c r="Z963" s="2">
        <v>39538</v>
      </c>
      <c r="AA963">
        <v>135.04296875</v>
      </c>
      <c r="AB963" s="22">
        <f>_xll.BDH(AB$3&amp;" Govt",$A$8,Z963,Z963)</f>
        <v>1.2126000000000001</v>
      </c>
      <c r="AC963">
        <f t="shared" si="332"/>
        <v>111.36645946726043</v>
      </c>
      <c r="AF963" s="22"/>
      <c r="AH963" s="2">
        <v>39538</v>
      </c>
      <c r="AI963">
        <v>134.67578125</v>
      </c>
      <c r="AJ963" s="22">
        <f>_xll.BDH(AJ$3&amp;" Govt",$A$8,AH963,AH963)</f>
        <v>1.1885600000000001</v>
      </c>
      <c r="AK963">
        <f t="shared" si="334"/>
        <v>113.31004009052971</v>
      </c>
      <c r="AN963" s="22"/>
      <c r="AP963" s="2">
        <v>39538</v>
      </c>
      <c r="AQ963">
        <v>132.359375</v>
      </c>
      <c r="AR963" s="22">
        <f>_xll.BDH(AR$3&amp;" Govt",$A$8,AP963,AP963)</f>
        <v>1.17378</v>
      </c>
      <c r="AS963">
        <f t="shared" si="335"/>
        <v>112.76335855100615</v>
      </c>
      <c r="AV963" s="22"/>
      <c r="AX963" s="2">
        <v>39538</v>
      </c>
      <c r="AY963">
        <v>124.453125</v>
      </c>
      <c r="AZ963" s="22">
        <f>_xll.BDH(AZ$3&amp;" Govt",$A$8,AX963,AX963)</f>
        <v>1.1490899999999999</v>
      </c>
      <c r="BA963">
        <f t="shared" si="336"/>
        <v>108.30581155523066</v>
      </c>
      <c r="BB963" s="2">
        <v>39535</v>
      </c>
      <c r="BC963">
        <v>123.9765625</v>
      </c>
      <c r="BD963" s="22">
        <f>_xll.BDH(BD$3&amp;" Govt",$A$8,BB963,BB963)</f>
        <v>1.14164</v>
      </c>
      <c r="BE963">
        <f t="shared" si="337"/>
        <v>108.59514601800917</v>
      </c>
      <c r="BH963" s="22"/>
      <c r="BJ963" s="2">
        <v>39535</v>
      </c>
      <c r="BK963">
        <v>121.89453125</v>
      </c>
      <c r="BL963" s="22">
        <f>_xll.BDH(BL$3&amp;" Govt",$A$8,BJ963,BJ963)</f>
        <v>1.1190899999999999</v>
      </c>
      <c r="BM963">
        <f t="shared" si="338"/>
        <v>108.92290276027845</v>
      </c>
      <c r="BN963" s="2">
        <v>39710</v>
      </c>
      <c r="BO963">
        <v>114.6484375</v>
      </c>
      <c r="BP963" s="22">
        <f>_xll.BDH(BP$3&amp;" Govt",$A$8,BN963,BN963)</f>
        <v>1.14957</v>
      </c>
      <c r="BQ963">
        <f t="shared" si="339"/>
        <v>99.731584418521706</v>
      </c>
      <c r="BR963" s="2">
        <v>39891</v>
      </c>
      <c r="BS963">
        <v>111.7578125</v>
      </c>
      <c r="BT963" s="22">
        <f>_xll.BDH(BT$3&amp;" Govt",$A$8,BR963,BR963)</f>
        <v>1.0835399999999999</v>
      </c>
      <c r="BU963">
        <f t="shared" si="340"/>
        <v>103.14138149030032</v>
      </c>
      <c r="BV963" s="2">
        <v>40071</v>
      </c>
      <c r="BW963">
        <v>113.03125</v>
      </c>
      <c r="BX963" s="22">
        <f>_xll.BDH(BX$3&amp;" Govt",$A$8,BV963,BV963)</f>
        <v>1.0859300000000001</v>
      </c>
      <c r="BY963">
        <f t="shared" si="341"/>
        <v>104.08704980984041</v>
      </c>
      <c r="CB963" s="22"/>
      <c r="CF963" s="22"/>
      <c r="CJ963" s="22"/>
      <c r="CN963" s="22"/>
      <c r="CR963" s="22"/>
      <c r="CV963" s="22"/>
      <c r="CZ963" s="22"/>
      <c r="DB963" s="2">
        <v>39540</v>
      </c>
      <c r="DC963">
        <v>121.06640625</v>
      </c>
      <c r="DD963" s="22">
        <f>_xll.BDH(DD$3&amp;" Govt",$A$8,DB963,DB963)</f>
        <v>1.11992</v>
      </c>
      <c r="DE963">
        <f t="shared" si="342"/>
        <v>108.10272720372883</v>
      </c>
      <c r="DF963" s="2">
        <v>40081</v>
      </c>
      <c r="DG963">
        <v>108.33203125</v>
      </c>
      <c r="DH963" s="22">
        <f>_xll.BDH(DH$3&amp;" Govt",$A$8,DF963,DF963)</f>
        <v>1.0853600000000001</v>
      </c>
      <c r="DI963">
        <f t="shared" si="343"/>
        <v>99.812072722414669</v>
      </c>
      <c r="DL963" s="22"/>
      <c r="DP963" s="22"/>
    </row>
    <row r="964" spans="4:120" x14ac:dyDescent="0.25">
      <c r="D964" s="2"/>
      <c r="H964" s="22"/>
      <c r="I964" s="14"/>
      <c r="L964" s="22"/>
      <c r="N964" s="2">
        <v>39538</v>
      </c>
      <c r="O964">
        <v>134.48828125</v>
      </c>
      <c r="P964" s="22">
        <f>_xll.BDH(P$3&amp;" Govt",$A$8,N964,N964)</f>
        <v>1.28687</v>
      </c>
      <c r="Q964">
        <f t="shared" si="329"/>
        <v>104.50805539798115</v>
      </c>
      <c r="R964" s="2">
        <v>39539</v>
      </c>
      <c r="S964">
        <v>136.88671875</v>
      </c>
      <c r="T964" s="22">
        <f>_xll.BDH(T$3&amp;" Govt",$A$8,R964,R964)</f>
        <v>1.2545999999999999</v>
      </c>
      <c r="U964">
        <f t="shared" si="330"/>
        <v>109.10785808225729</v>
      </c>
      <c r="V964" s="2">
        <v>39633</v>
      </c>
      <c r="W964">
        <v>116.21875</v>
      </c>
      <c r="X964" s="22">
        <f>_xll.BDH(X$3&amp;" Govt",$A$8,V964,V964)</f>
        <v>1.1348799999999999</v>
      </c>
      <c r="Y964">
        <f t="shared" si="331"/>
        <v>102.40620153672636</v>
      </c>
      <c r="Z964" s="2">
        <v>39539</v>
      </c>
      <c r="AA964">
        <v>134.4609375</v>
      </c>
      <c r="AB964" s="22">
        <f>_xll.BDH(AB$3&amp;" Govt",$A$8,Z964,Z964)</f>
        <v>1.21279</v>
      </c>
      <c r="AC964">
        <f t="shared" si="332"/>
        <v>110.86910141079659</v>
      </c>
      <c r="AF964" s="22"/>
      <c r="AH964" s="2">
        <v>39539</v>
      </c>
      <c r="AI964">
        <v>133.921875</v>
      </c>
      <c r="AJ964" s="22">
        <f>_xll.BDH(AJ$3&amp;" Govt",$A$8,AH964,AH964)</f>
        <v>1.18875</v>
      </c>
      <c r="AK964">
        <f t="shared" si="334"/>
        <v>112.65772870662461</v>
      </c>
      <c r="AN964" s="22"/>
      <c r="AP964" s="2">
        <v>39539</v>
      </c>
      <c r="AQ964">
        <v>131.42578125</v>
      </c>
      <c r="AR964" s="22">
        <f>_xll.BDH(AR$3&amp;" Govt",$A$8,AP964,AP964)</f>
        <v>1.17397</v>
      </c>
      <c r="AS964">
        <f t="shared" si="335"/>
        <v>111.94986349736365</v>
      </c>
      <c r="AV964" s="22"/>
      <c r="AX964" s="2">
        <v>39539</v>
      </c>
      <c r="AY964">
        <v>123.3359375</v>
      </c>
      <c r="AZ964" s="22">
        <f>_xll.BDH(AZ$3&amp;" Govt",$A$8,AX964,AX964)</f>
        <v>1.14927</v>
      </c>
      <c r="BA964">
        <f t="shared" si="336"/>
        <v>107.31676411983258</v>
      </c>
      <c r="BB964" s="2">
        <v>39538</v>
      </c>
      <c r="BC964">
        <v>124.19921875</v>
      </c>
      <c r="BD964" s="22">
        <f>_xll.BDH(BD$3&amp;" Govt",$A$8,BB964,BB964)</f>
        <v>1.14219</v>
      </c>
      <c r="BE964">
        <f t="shared" si="337"/>
        <v>108.73779209238393</v>
      </c>
      <c r="BH964" s="22"/>
      <c r="BJ964" s="2">
        <v>39538</v>
      </c>
      <c r="BK964">
        <v>122.078125</v>
      </c>
      <c r="BL964" s="22">
        <f>_xll.BDH(BL$3&amp;" Govt",$A$8,BJ964,BJ964)</f>
        <v>1.1196299999999999</v>
      </c>
      <c r="BM964">
        <f t="shared" si="338"/>
        <v>109.03434616793048</v>
      </c>
      <c r="BN964" s="2">
        <v>39713</v>
      </c>
      <c r="BO964">
        <v>114.87109375</v>
      </c>
      <c r="BP964" s="22">
        <f>_xll.BDH(BP$3&amp;" Govt",$A$8,BN964,BN964)</f>
        <v>1.1501699999999999</v>
      </c>
      <c r="BQ964">
        <f t="shared" si="339"/>
        <v>99.873143752662656</v>
      </c>
      <c r="BR964" s="2">
        <v>39892</v>
      </c>
      <c r="BS964">
        <v>111.24609375</v>
      </c>
      <c r="BT964" s="22">
        <f>_xll.BDH(BT$3&amp;" Govt",$A$8,BR964,BR964)</f>
        <v>1.08369</v>
      </c>
      <c r="BU964">
        <f t="shared" si="340"/>
        <v>102.65490476981424</v>
      </c>
      <c r="BV964" s="2">
        <v>40072</v>
      </c>
      <c r="BW964">
        <v>113.1484375</v>
      </c>
      <c r="BX964" s="22">
        <f>_xll.BDH(BX$3&amp;" Govt",$A$8,BV964,BV964)</f>
        <v>1.08588</v>
      </c>
      <c r="BY964">
        <f t="shared" si="341"/>
        <v>104.19976194422956</v>
      </c>
      <c r="CB964" s="22"/>
      <c r="CF964" s="22"/>
      <c r="CJ964" s="22"/>
      <c r="CN964" s="22"/>
      <c r="CR964" s="22"/>
      <c r="CV964" s="22"/>
      <c r="CZ964" s="22"/>
      <c r="DB964" s="2">
        <v>39541</v>
      </c>
      <c r="DC964">
        <v>121.54296875</v>
      </c>
      <c r="DD964" s="22">
        <f>_xll.BDH(DD$3&amp;" Govt",$A$8,DB964,DB964)</f>
        <v>1.12002</v>
      </c>
      <c r="DE964">
        <f t="shared" si="342"/>
        <v>108.51856998089319</v>
      </c>
      <c r="DF964" s="2">
        <v>40084</v>
      </c>
      <c r="DG964">
        <v>108.5546875</v>
      </c>
      <c r="DH964" s="22">
        <f>_xll.BDH(DH$3&amp;" Govt",$A$8,DF964,DF964)</f>
        <v>1.0851900000000001</v>
      </c>
      <c r="DI964">
        <f t="shared" si="343"/>
        <v>100.03288594623982</v>
      </c>
      <c r="DL964" s="22"/>
      <c r="DP964" s="22"/>
    </row>
    <row r="965" spans="4:120" x14ac:dyDescent="0.25">
      <c r="D965" s="2"/>
      <c r="H965" s="22"/>
      <c r="I965" s="14"/>
      <c r="L965" s="22"/>
      <c r="N965" s="2">
        <v>39539</v>
      </c>
      <c r="O965">
        <v>134.3359375</v>
      </c>
      <c r="P965" s="22">
        <f>_xll.BDH(P$3&amp;" Govt",$A$8,N965,N965)</f>
        <v>1.2870699999999999</v>
      </c>
      <c r="Q965">
        <f t="shared" si="329"/>
        <v>104.37345093895438</v>
      </c>
      <c r="R965" s="2">
        <v>39540</v>
      </c>
      <c r="S965">
        <v>136.796875</v>
      </c>
      <c r="T965" s="22">
        <f>_xll.BDH(T$3&amp;" Govt",$A$8,R965,R965)</f>
        <v>1.2547200000000001</v>
      </c>
      <c r="U965">
        <f t="shared" si="330"/>
        <v>109.02581850930885</v>
      </c>
      <c r="V965" s="2">
        <v>39636</v>
      </c>
      <c r="W965">
        <v>116.19921875</v>
      </c>
      <c r="X965" s="22">
        <f>_xll.BDH(X$3&amp;" Govt",$A$8,V965,V965)</f>
        <v>1.13581</v>
      </c>
      <c r="Y965">
        <f t="shared" si="331"/>
        <v>102.30515557179459</v>
      </c>
      <c r="Z965" s="2">
        <v>39540</v>
      </c>
      <c r="AA965">
        <v>134.1640625</v>
      </c>
      <c r="AB965" s="22">
        <f>_xll.BDH(AB$3&amp;" Govt",$A$8,Z965,Z965)</f>
        <v>1.2129099999999999</v>
      </c>
      <c r="AC965">
        <f t="shared" si="332"/>
        <v>110.61336991202975</v>
      </c>
      <c r="AF965" s="22"/>
      <c r="AH965" s="2">
        <v>39540</v>
      </c>
      <c r="AI965">
        <v>133.515625</v>
      </c>
      <c r="AJ965" s="22">
        <f>_xll.BDH(AJ$3&amp;" Govt",$A$8,AH965,AH965)</f>
        <v>1.1888700000000001</v>
      </c>
      <c r="AK965">
        <f t="shared" si="334"/>
        <v>112.30464642896195</v>
      </c>
      <c r="AN965" s="22"/>
      <c r="AP965" s="2">
        <v>39540</v>
      </c>
      <c r="AQ965">
        <v>131.1015625</v>
      </c>
      <c r="AR965" s="22">
        <f>_xll.BDH(AR$3&amp;" Govt",$A$8,AP965,AP965)</f>
        <v>1.17408</v>
      </c>
      <c r="AS965">
        <f t="shared" si="335"/>
        <v>111.66322780389751</v>
      </c>
      <c r="AV965" s="22"/>
      <c r="AX965" s="2">
        <v>39540</v>
      </c>
      <c r="AY965">
        <v>123.0859375</v>
      </c>
      <c r="AZ965" s="22">
        <f>_xll.BDH(AZ$3&amp;" Govt",$A$8,AX965,AX965)</f>
        <v>1.1493800000000001</v>
      </c>
      <c r="BA965">
        <f t="shared" si="336"/>
        <v>107.08898493100628</v>
      </c>
      <c r="BB965" s="2">
        <v>39539</v>
      </c>
      <c r="BC965">
        <v>123.3046875</v>
      </c>
      <c r="BD965" s="22">
        <f>_xll.BDH(BD$3&amp;" Govt",$A$8,BB965,BB965)</f>
        <v>1.1423700000000001</v>
      </c>
      <c r="BE965">
        <f t="shared" si="337"/>
        <v>107.93760996874917</v>
      </c>
      <c r="BH965" s="22"/>
      <c r="BJ965" s="2">
        <v>39539</v>
      </c>
      <c r="BK965">
        <v>121.1171875</v>
      </c>
      <c r="BL965" s="22">
        <f>_xll.BDH(BL$3&amp;" Govt",$A$8,BJ965,BJ965)</f>
        <v>1.11981</v>
      </c>
      <c r="BM965">
        <f t="shared" si="338"/>
        <v>108.15869433207419</v>
      </c>
      <c r="BN965" s="2">
        <v>39714</v>
      </c>
      <c r="BO965">
        <v>114.140625</v>
      </c>
      <c r="BP965" s="22">
        <f>_xll.BDH(BP$3&amp;" Govt",$A$8,BN965,BN965)</f>
        <v>1.1503700000000001</v>
      </c>
      <c r="BQ965">
        <f t="shared" si="339"/>
        <v>99.220794179264047</v>
      </c>
      <c r="BR965" s="2">
        <v>39895</v>
      </c>
      <c r="BS965">
        <v>111.50390625</v>
      </c>
      <c r="BT965" s="22">
        <f>_xll.BDH(BT$3&amp;" Govt",$A$8,BR965,BR965)</f>
        <v>1.0841499999999999</v>
      </c>
      <c r="BU965">
        <f t="shared" si="340"/>
        <v>102.84915025596089</v>
      </c>
      <c r="BV965" s="2">
        <v>40073</v>
      </c>
      <c r="BW965">
        <v>113.234375</v>
      </c>
      <c r="BX965" s="22">
        <f>_xll.BDH(BX$3&amp;" Govt",$A$8,BV965,BV965)</f>
        <v>1.08582</v>
      </c>
      <c r="BY965">
        <f t="shared" si="341"/>
        <v>104.28466504577186</v>
      </c>
      <c r="CB965" s="22"/>
      <c r="CF965" s="22"/>
      <c r="CJ965" s="22"/>
      <c r="CN965" s="22"/>
      <c r="CR965" s="22"/>
      <c r="CV965" s="22"/>
      <c r="CZ965" s="22"/>
      <c r="DB965" s="2">
        <v>39542</v>
      </c>
      <c r="DC965">
        <v>122.91015625</v>
      </c>
      <c r="DD965" s="22">
        <f>_xll.BDH(DD$3&amp;" Govt",$A$8,DB965,DB965)</f>
        <v>1.1201300000000001</v>
      </c>
      <c r="DE965">
        <f t="shared" si="342"/>
        <v>109.72847459669859</v>
      </c>
      <c r="DF965" s="2">
        <v>40085</v>
      </c>
      <c r="DG965">
        <v>108.3671875</v>
      </c>
      <c r="DH965" s="22">
        <f>_xll.BDH(DH$3&amp;" Govt",$A$8,DF965,DF965)</f>
        <v>1.0851299999999999</v>
      </c>
      <c r="DI965">
        <f t="shared" si="343"/>
        <v>99.865626699105178</v>
      </c>
      <c r="DL965" s="22"/>
      <c r="DP965" s="22"/>
    </row>
    <row r="966" spans="4:120" x14ac:dyDescent="0.25">
      <c r="D966" s="2"/>
      <c r="H966" s="22"/>
      <c r="I966" s="14"/>
      <c r="L966" s="22"/>
      <c r="N966" s="2">
        <v>39540</v>
      </c>
      <c r="O966">
        <v>134.421875</v>
      </c>
      <c r="P966" s="22">
        <f>_xll.BDH(P$3&amp;" Govt",$A$8,N966,N966)</f>
        <v>1.2871999999999999</v>
      </c>
      <c r="Q966">
        <f t="shared" ref="Q966:Q1029" si="344">O966/P966</f>
        <v>104.42967293349908</v>
      </c>
      <c r="R966" s="2">
        <v>39541</v>
      </c>
      <c r="S966">
        <v>136.66796875</v>
      </c>
      <c r="T966" s="22">
        <f>_xll.BDH(T$3&amp;" Govt",$A$8,R966,R966)</f>
        <v>1.25484</v>
      </c>
      <c r="U966">
        <f t="shared" ref="U966:U1029" si="345">S966/T966</f>
        <v>108.91266516049855</v>
      </c>
      <c r="V966" s="2">
        <v>39637</v>
      </c>
      <c r="W966">
        <v>116.00390625</v>
      </c>
      <c r="X966" s="22">
        <f>_xll.BDH(X$3&amp;" Govt",$A$8,V966,V966)</f>
        <v>1.13611</v>
      </c>
      <c r="Y966">
        <f t="shared" ref="Y966:Y1029" si="346">W966/X966</f>
        <v>102.10622761000256</v>
      </c>
      <c r="Z966" s="2">
        <v>39541</v>
      </c>
      <c r="AA966">
        <v>134.07421875</v>
      </c>
      <c r="AB966" s="22">
        <f>_xll.BDH(AB$3&amp;" Govt",$A$8,Z966,Z966)</f>
        <v>1.21302</v>
      </c>
      <c r="AC966">
        <f t="shared" ref="AC966:AC1029" si="347">AA966/AB966</f>
        <v>110.529273012811</v>
      </c>
      <c r="AF966" s="22"/>
      <c r="AH966" s="2">
        <v>39541</v>
      </c>
      <c r="AI966">
        <v>133.31640625</v>
      </c>
      <c r="AJ966" s="22">
        <f>_xll.BDH(AJ$3&amp;" Govt",$A$8,AH966,AH966)</f>
        <v>1.1889799999999999</v>
      </c>
      <c r="AK966">
        <f t="shared" ref="AK966:AK1029" si="348">AI966/AJ966</f>
        <v>112.1267020891857</v>
      </c>
      <c r="AN966" s="22"/>
      <c r="AP966" s="2">
        <v>39541</v>
      </c>
      <c r="AQ966">
        <v>130.8828125</v>
      </c>
      <c r="AR966" s="22">
        <f>_xll.BDH(AR$3&amp;" Govt",$A$8,AP966,AP966)</f>
        <v>1.1741999999999999</v>
      </c>
      <c r="AS966">
        <f t="shared" ref="AS966:AS1029" si="349">AQ966/AR966</f>
        <v>111.46551907681827</v>
      </c>
      <c r="AV966" s="22"/>
      <c r="AX966" s="2">
        <v>39541</v>
      </c>
      <c r="AY966">
        <v>122.8359375</v>
      </c>
      <c r="AZ966" s="22">
        <f>_xll.BDH(AZ$3&amp;" Govt",$A$8,AX966,AX966)</f>
        <v>1.1494900000000001</v>
      </c>
      <c r="BA966">
        <f t="shared" ref="BA966:BA1029" si="350">AY966/AZ966</f>
        <v>106.86124933666234</v>
      </c>
      <c r="BB966" s="2">
        <v>39540</v>
      </c>
      <c r="BC966">
        <v>123.12890625</v>
      </c>
      <c r="BD966" s="22">
        <f>_xll.BDH(BD$3&amp;" Govt",$A$8,BB966,BB966)</f>
        <v>1.1424799999999999</v>
      </c>
      <c r="BE966">
        <f t="shared" ref="BE966:BE1029" si="351">BC966/BD966</f>
        <v>107.77335817694839</v>
      </c>
      <c r="BH966" s="22"/>
      <c r="BJ966" s="2">
        <v>39540</v>
      </c>
      <c r="BK966">
        <v>120.90625</v>
      </c>
      <c r="BL966" s="22">
        <f>_xll.BDH(BL$3&amp;" Govt",$A$8,BJ966,BJ966)</f>
        <v>1.11992</v>
      </c>
      <c r="BM966">
        <f t="shared" ref="BM966:BM1029" si="352">BK966/BL966</f>
        <v>107.95972033716694</v>
      </c>
      <c r="BN966" s="2">
        <v>39715</v>
      </c>
      <c r="BO966">
        <v>113.5546875</v>
      </c>
      <c r="BP966" s="22">
        <f>_xll.BDH(BP$3&amp;" Govt",$A$8,BN966,BN966)</f>
        <v>1.1505700000000001</v>
      </c>
      <c r="BQ966">
        <f t="shared" ref="BQ966:BQ1029" si="353">BO966/BP966</f>
        <v>98.694288483099669</v>
      </c>
      <c r="BR966" s="2">
        <v>39896</v>
      </c>
      <c r="BS966">
        <v>111.52734375</v>
      </c>
      <c r="BT966" s="22">
        <f>_xll.BDH(BT$3&amp;" Govt",$A$8,BR966,BR966)</f>
        <v>1.0843</v>
      </c>
      <c r="BU966">
        <f t="shared" ref="BU966:BU1029" si="354">BS966/BT966</f>
        <v>102.85653762796274</v>
      </c>
      <c r="BV966" s="2">
        <v>40074</v>
      </c>
      <c r="BW966">
        <v>112.421875</v>
      </c>
      <c r="BX966" s="22">
        <f>_xll.BDH(BX$3&amp;" Govt",$A$8,BV966,BV966)</f>
        <v>1.0857600000000001</v>
      </c>
      <c r="BY966">
        <f t="shared" ref="BY966:BY1029" si="355">BW966/BX966</f>
        <v>103.54210414824638</v>
      </c>
      <c r="CB966" s="22"/>
      <c r="CF966" s="22"/>
      <c r="CJ966" s="22"/>
      <c r="CN966" s="22"/>
      <c r="CR966" s="22"/>
      <c r="CV966" s="22"/>
      <c r="CZ966" s="22"/>
      <c r="DB966" s="2">
        <v>39545</v>
      </c>
      <c r="DC966">
        <v>122.72265625</v>
      </c>
      <c r="DD966" s="22">
        <f>_xll.BDH(DD$3&amp;" Govt",$A$8,DB966,DB966)</f>
        <v>1.12046</v>
      </c>
      <c r="DE966">
        <f t="shared" ref="DE966:DE1029" si="356">DC966/DD966</f>
        <v>109.52881517412492</v>
      </c>
      <c r="DF966" s="2">
        <v>40086</v>
      </c>
      <c r="DG966">
        <v>108.9296875</v>
      </c>
      <c r="DH966" s="22">
        <f>_xll.BDH(DH$3&amp;" Govt",$A$8,DF966,DF966)</f>
        <v>1.08507</v>
      </c>
      <c r="DI966">
        <f t="shared" ref="DI966:DI1029" si="357">DG966/DH966</f>
        <v>100.38954860055112</v>
      </c>
      <c r="DL966" s="22"/>
      <c r="DP966" s="22"/>
    </row>
    <row r="967" spans="4:120" x14ac:dyDescent="0.25">
      <c r="D967" s="2"/>
      <c r="H967" s="22"/>
      <c r="I967" s="14"/>
      <c r="L967" s="22"/>
      <c r="N967" s="2">
        <v>39541</v>
      </c>
      <c r="O967">
        <v>134.3671875</v>
      </c>
      <c r="P967" s="22">
        <f>_xll.BDH(P$3&amp;" Govt",$A$8,N967,N967)</f>
        <v>1.28732</v>
      </c>
      <c r="Q967">
        <f t="shared" si="344"/>
        <v>104.37745665413416</v>
      </c>
      <c r="R967" s="2">
        <v>39542</v>
      </c>
      <c r="S967">
        <v>136.91015625</v>
      </c>
      <c r="T967" s="22">
        <f>_xll.BDH(T$3&amp;" Govt",$A$8,R967,R967)</f>
        <v>1.2549600000000001</v>
      </c>
      <c r="U967">
        <f t="shared" si="345"/>
        <v>109.09523510709504</v>
      </c>
      <c r="V967" s="2">
        <v>39638</v>
      </c>
      <c r="W967">
        <v>116.125</v>
      </c>
      <c r="X967" s="22">
        <f>_xll.BDH(X$3&amp;" Govt",$A$8,V967,V967)</f>
        <v>1.13642</v>
      </c>
      <c r="Y967">
        <f t="shared" si="346"/>
        <v>102.18493162739128</v>
      </c>
      <c r="Z967" s="2">
        <v>39542</v>
      </c>
      <c r="AA967">
        <v>134.39453125</v>
      </c>
      <c r="AB967" s="22">
        <f>_xll.BDH(AB$3&amp;" Govt",$A$8,Z967,Z967)</f>
        <v>1.2131400000000001</v>
      </c>
      <c r="AC967">
        <f t="shared" si="347"/>
        <v>110.78237569447879</v>
      </c>
      <c r="AF967" s="22"/>
      <c r="AH967" s="2">
        <v>39542</v>
      </c>
      <c r="AI967">
        <v>133.72265625</v>
      </c>
      <c r="AJ967" s="22">
        <f>_xll.BDH(AJ$3&amp;" Govt",$A$8,AH967,AH967)</f>
        <v>1.1891</v>
      </c>
      <c r="AK967">
        <f t="shared" si="348"/>
        <v>112.45703157850475</v>
      </c>
      <c r="AN967" s="22"/>
      <c r="AP967" s="2">
        <v>39542</v>
      </c>
      <c r="AQ967">
        <v>131.31640625</v>
      </c>
      <c r="AR967" s="22">
        <f>_xll.BDH(AR$3&amp;" Govt",$A$8,AP967,AP967)</f>
        <v>1.17431</v>
      </c>
      <c r="AS967">
        <f t="shared" si="349"/>
        <v>111.8243106590253</v>
      </c>
      <c r="AV967" s="22"/>
      <c r="AX967" s="2">
        <v>39542</v>
      </c>
      <c r="AY967">
        <v>123.35546875</v>
      </c>
      <c r="AZ967" s="22">
        <f>_xll.BDH(AZ$3&amp;" Govt",$A$8,AX967,AX967)</f>
        <v>1.1496</v>
      </c>
      <c r="BA967">
        <f t="shared" si="350"/>
        <v>107.30294776443981</v>
      </c>
      <c r="BB967" s="2">
        <v>39541</v>
      </c>
      <c r="BC967">
        <v>122.93359375</v>
      </c>
      <c r="BD967" s="22">
        <f>_xll.BDH(BD$3&amp;" Govt",$A$8,BB967,BB967)</f>
        <v>1.14259</v>
      </c>
      <c r="BE967">
        <f t="shared" si="351"/>
        <v>107.59204417157511</v>
      </c>
      <c r="BH967" s="22"/>
      <c r="BJ967" s="2">
        <v>39541</v>
      </c>
      <c r="BK967">
        <v>120.73046875</v>
      </c>
      <c r="BL967" s="22">
        <f>_xll.BDH(BL$3&amp;" Govt",$A$8,BJ967,BJ967)</f>
        <v>1.12002</v>
      </c>
      <c r="BM967">
        <f t="shared" si="352"/>
        <v>107.79313650649095</v>
      </c>
      <c r="BN967" s="2">
        <v>39716</v>
      </c>
      <c r="BO967">
        <v>113.30859375</v>
      </c>
      <c r="BP967" s="22">
        <f>_xll.BDH(BP$3&amp;" Govt",$A$8,BN967,BN967)</f>
        <v>1.1507700000000001</v>
      </c>
      <c r="BQ967">
        <f t="shared" si="353"/>
        <v>98.463284366120064</v>
      </c>
      <c r="BR967" s="2">
        <v>39897</v>
      </c>
      <c r="BS967">
        <v>111.39453125</v>
      </c>
      <c r="BT967" s="22">
        <f>_xll.BDH(BT$3&amp;" Govt",$A$8,BR967,BR967)</f>
        <v>1.0844499999999999</v>
      </c>
      <c r="BU967">
        <f t="shared" si="354"/>
        <v>102.71984070266035</v>
      </c>
      <c r="BV967" s="2">
        <v>40077</v>
      </c>
      <c r="BW967">
        <v>112.28515625</v>
      </c>
      <c r="BX967" s="22">
        <f>_xll.BDH(BX$3&amp;" Govt",$A$8,BV967,BV967)</f>
        <v>1.0855900000000001</v>
      </c>
      <c r="BY967">
        <f t="shared" si="355"/>
        <v>103.43237893679934</v>
      </c>
      <c r="CB967" s="22"/>
      <c r="CF967" s="22"/>
      <c r="CJ967" s="22"/>
      <c r="CN967" s="22"/>
      <c r="CR967" s="22"/>
      <c r="CV967" s="22"/>
      <c r="CZ967" s="22"/>
      <c r="DB967" s="2">
        <v>39546</v>
      </c>
      <c r="DC967">
        <v>122.21484375</v>
      </c>
      <c r="DD967" s="22">
        <f>_xll.BDH(DD$3&amp;" Govt",$A$8,DB967,DB967)</f>
        <v>1.1205700000000001</v>
      </c>
      <c r="DE967">
        <f t="shared" si="356"/>
        <v>109.06488996671337</v>
      </c>
      <c r="DF967" s="2">
        <v>40087</v>
      </c>
      <c r="DG967">
        <v>109.75390625</v>
      </c>
      <c r="DH967" s="22">
        <f>_xll.BDH(DH$3&amp;" Govt",$A$8,DF967,DF967)</f>
        <v>1.0850200000000001</v>
      </c>
      <c r="DI967">
        <f t="shared" si="357"/>
        <v>101.15380937678567</v>
      </c>
      <c r="DL967" s="22"/>
      <c r="DP967" s="22"/>
    </row>
    <row r="968" spans="4:120" x14ac:dyDescent="0.25">
      <c r="D968" s="2"/>
      <c r="H968" s="22"/>
      <c r="I968" s="14"/>
      <c r="L968" s="22"/>
      <c r="N968" s="2">
        <v>39542</v>
      </c>
      <c r="O968">
        <v>134.46875</v>
      </c>
      <c r="P968" s="22">
        <f>_xll.BDH(P$3&amp;" Govt",$A$8,N968,N968)</f>
        <v>1.28745</v>
      </c>
      <c r="Q968">
        <f t="shared" si="344"/>
        <v>104.44580372053284</v>
      </c>
      <c r="R968" s="2">
        <v>39545</v>
      </c>
      <c r="S968">
        <v>136.8203125</v>
      </c>
      <c r="T968" s="22">
        <f>_xll.BDH(T$3&amp;" Govt",$A$8,R968,R968)</f>
        <v>1.2553300000000001</v>
      </c>
      <c r="U968">
        <f t="shared" si="345"/>
        <v>108.99151020050505</v>
      </c>
      <c r="V968" s="2">
        <v>39639</v>
      </c>
      <c r="W968">
        <v>116.3203125</v>
      </c>
      <c r="X968" s="22">
        <f>_xll.BDH(X$3&amp;" Govt",$A$8,V968,V968)</f>
        <v>1.13673</v>
      </c>
      <c r="Y968">
        <f t="shared" si="346"/>
        <v>102.32888416774432</v>
      </c>
      <c r="Z968" s="2">
        <v>39545</v>
      </c>
      <c r="AA968">
        <v>134.2109375</v>
      </c>
      <c r="AB968" s="22">
        <f>_xll.BDH(AB$3&amp;" Govt",$A$8,Z968,Z968)</f>
        <v>1.21349</v>
      </c>
      <c r="AC968">
        <f t="shared" si="347"/>
        <v>110.59912937065819</v>
      </c>
      <c r="AF968" s="22"/>
      <c r="AH968" s="2">
        <v>39545</v>
      </c>
      <c r="AI968">
        <v>133.5078125</v>
      </c>
      <c r="AJ968" s="22">
        <f>_xll.BDH(AJ$3&amp;" Govt",$A$8,AH968,AH968)</f>
        <v>1.1894400000000001</v>
      </c>
      <c r="AK968">
        <f t="shared" si="348"/>
        <v>112.24425990382028</v>
      </c>
      <c r="AN968" s="22"/>
      <c r="AP968" s="2">
        <v>39545</v>
      </c>
      <c r="AQ968">
        <v>131.06640625</v>
      </c>
      <c r="AR968" s="22">
        <f>_xll.BDH(AR$3&amp;" Govt",$A$8,AP968,AP968)</f>
        <v>1.17465</v>
      </c>
      <c r="AS968">
        <f t="shared" si="349"/>
        <v>111.5791139914017</v>
      </c>
      <c r="AV968" s="22"/>
      <c r="AX968" s="2">
        <v>39545</v>
      </c>
      <c r="AY968">
        <v>122.9765625</v>
      </c>
      <c r="AZ968" s="22">
        <f>_xll.BDH(AZ$3&amp;" Govt",$A$8,AX968,AX968)</f>
        <v>1.14994</v>
      </c>
      <c r="BA968">
        <f t="shared" si="350"/>
        <v>106.94172087239335</v>
      </c>
      <c r="BB968" s="2">
        <v>39542</v>
      </c>
      <c r="BC968">
        <v>123.43359375</v>
      </c>
      <c r="BD968" s="22">
        <f>_xll.BDH(BD$3&amp;" Govt",$A$8,BB968,BB968)</f>
        <v>1.1427</v>
      </c>
      <c r="BE968">
        <f t="shared" si="351"/>
        <v>108.01924717773693</v>
      </c>
      <c r="BH968" s="22"/>
      <c r="BJ968" s="2">
        <v>39542</v>
      </c>
      <c r="BK968">
        <v>121.2421875</v>
      </c>
      <c r="BL968" s="22">
        <f>_xll.BDH(BL$3&amp;" Govt",$A$8,BJ968,BJ968)</f>
        <v>1.1201300000000001</v>
      </c>
      <c r="BM968">
        <f t="shared" si="352"/>
        <v>108.23938962441859</v>
      </c>
      <c r="BN968" s="2">
        <v>39717</v>
      </c>
      <c r="BO968">
        <v>113.3671875</v>
      </c>
      <c r="BP968" s="22">
        <f>_xll.BDH(BP$3&amp;" Govt",$A$8,BN968,BN968)</f>
        <v>1.15097</v>
      </c>
      <c r="BQ968">
        <f t="shared" si="353"/>
        <v>98.497082895297012</v>
      </c>
      <c r="BR968" s="2">
        <v>39898</v>
      </c>
      <c r="BS968">
        <v>112.5546875</v>
      </c>
      <c r="BT968" s="22">
        <f>_xll.BDH(BT$3&amp;" Govt",$A$8,BR968,BR968)</f>
        <v>1.0846</v>
      </c>
      <c r="BU968">
        <f t="shared" si="354"/>
        <v>103.77529734464319</v>
      </c>
      <c r="BV968" s="2">
        <v>40078</v>
      </c>
      <c r="BW968">
        <v>112.5234375</v>
      </c>
      <c r="BX968" s="22">
        <f>_xll.BDH(BX$3&amp;" Govt",$A$8,BV968,BV968)</f>
        <v>1.0855299999999999</v>
      </c>
      <c r="BY968">
        <f t="shared" si="355"/>
        <v>103.65760273783314</v>
      </c>
      <c r="CB968" s="22"/>
      <c r="CF968" s="22"/>
      <c r="CJ968" s="22"/>
      <c r="CN968" s="22"/>
      <c r="CR968" s="22"/>
      <c r="CV968" s="22"/>
      <c r="CZ968" s="22"/>
      <c r="DB968" s="2">
        <v>39547</v>
      </c>
      <c r="DC968">
        <v>123.21484375</v>
      </c>
      <c r="DD968" s="22">
        <f>_xll.BDH(DD$3&amp;" Govt",$A$8,DB968,DB968)</f>
        <v>1.1206700000000001</v>
      </c>
      <c r="DE968">
        <f t="shared" si="356"/>
        <v>109.94748119428556</v>
      </c>
      <c r="DF968" s="2">
        <v>40088</v>
      </c>
      <c r="DG968">
        <v>109.16796875</v>
      </c>
      <c r="DH968" s="22">
        <f>_xll.BDH(DH$3&amp;" Govt",$A$8,DF968,DF968)</f>
        <v>1.0850900000000001</v>
      </c>
      <c r="DI968">
        <f t="shared" si="357"/>
        <v>100.60729409542064</v>
      </c>
      <c r="DL968" s="22"/>
      <c r="DP968" s="22"/>
    </row>
    <row r="969" spans="4:120" x14ac:dyDescent="0.25">
      <c r="D969" s="2"/>
      <c r="H969" s="22"/>
      <c r="I969" s="14"/>
      <c r="L969" s="22"/>
      <c r="N969" s="2">
        <v>39545</v>
      </c>
      <c r="O969">
        <v>134.53515625</v>
      </c>
      <c r="P969" s="22">
        <f>_xll.BDH(P$3&amp;" Govt",$A$8,N969,N969)</f>
        <v>1.28782</v>
      </c>
      <c r="Q969">
        <f t="shared" si="344"/>
        <v>104.46736053951639</v>
      </c>
      <c r="R969" s="2">
        <v>39546</v>
      </c>
      <c r="S969">
        <v>136.90625</v>
      </c>
      <c r="T969" s="22">
        <f>_xll.BDH(T$3&amp;" Govt",$A$8,R969,R969)</f>
        <v>1.25545</v>
      </c>
      <c r="U969">
        <f t="shared" si="345"/>
        <v>109.0495439882114</v>
      </c>
      <c r="V969" s="2">
        <v>39640</v>
      </c>
      <c r="W969">
        <v>116.0859375</v>
      </c>
      <c r="X969" s="22">
        <f>_xll.BDH(X$3&amp;" Govt",$A$8,V969,V969)</f>
        <v>1.1370400000000001</v>
      </c>
      <c r="Y969">
        <f t="shared" si="346"/>
        <v>102.09485814043481</v>
      </c>
      <c r="Z969" s="2">
        <v>39546</v>
      </c>
      <c r="AA969">
        <v>134.25390625</v>
      </c>
      <c r="AB969" s="22">
        <f>_xll.BDH(AB$3&amp;" Govt",$A$8,Z969,Z969)</f>
        <v>1.2136100000000001</v>
      </c>
      <c r="AC969">
        <f t="shared" si="347"/>
        <v>110.6235992205074</v>
      </c>
      <c r="AF969" s="22"/>
      <c r="AH969" s="2">
        <v>39546</v>
      </c>
      <c r="AI969">
        <v>133.41796875</v>
      </c>
      <c r="AJ969" s="22">
        <f>_xll.BDH(AJ$3&amp;" Govt",$A$8,AH969,AH969)</f>
        <v>1.18956</v>
      </c>
      <c r="AK969">
        <f t="shared" si="348"/>
        <v>112.15741009280742</v>
      </c>
      <c r="AN969" s="22"/>
      <c r="AP969" s="2">
        <v>39546</v>
      </c>
      <c r="AQ969">
        <v>131.015625</v>
      </c>
      <c r="AR969" s="22">
        <f>_xll.BDH(AR$3&amp;" Govt",$A$8,AP969,AP969)</f>
        <v>1.1747700000000001</v>
      </c>
      <c r="AS969">
        <f t="shared" si="349"/>
        <v>111.52448990015066</v>
      </c>
      <c r="AV969" s="22"/>
      <c r="AX969" s="2">
        <v>39546</v>
      </c>
      <c r="AY969">
        <v>122.921875</v>
      </c>
      <c r="AZ969" s="22">
        <f>_xll.BDH(AZ$3&amp;" Govt",$A$8,AX969,AX969)</f>
        <v>1.15005</v>
      </c>
      <c r="BA969">
        <f t="shared" si="350"/>
        <v>106.88393982870309</v>
      </c>
      <c r="BB969" s="2">
        <v>39545</v>
      </c>
      <c r="BC969">
        <v>123.09375</v>
      </c>
      <c r="BD969" s="22">
        <f>_xll.BDH(BD$3&amp;" Govt",$A$8,BB969,BB969)</f>
        <v>1.14303</v>
      </c>
      <c r="BE969">
        <f t="shared" si="351"/>
        <v>107.69074302511746</v>
      </c>
      <c r="BH969" s="22"/>
      <c r="BJ969" s="2">
        <v>39545</v>
      </c>
      <c r="BK969">
        <v>120.92578125</v>
      </c>
      <c r="BL969" s="22">
        <f>_xll.BDH(BL$3&amp;" Govt",$A$8,BJ969,BJ969)</f>
        <v>1.12046</v>
      </c>
      <c r="BM969">
        <f t="shared" si="352"/>
        <v>107.92512115559681</v>
      </c>
      <c r="BN969" s="2">
        <v>39720</v>
      </c>
      <c r="BO969">
        <v>114.59765625</v>
      </c>
      <c r="BP969" s="22">
        <f>_xll.BDH(BP$3&amp;" Govt",$A$8,BN969,BN969)</f>
        <v>1.15157</v>
      </c>
      <c r="BQ969">
        <f t="shared" si="353"/>
        <v>99.514277247583735</v>
      </c>
      <c r="BR969" s="2">
        <v>39899</v>
      </c>
      <c r="BS969">
        <v>112.125</v>
      </c>
      <c r="BT969" s="22">
        <f>_xll.BDH(BT$3&amp;" Govt",$A$8,BR969,BR969)</f>
        <v>1.0847599999999999</v>
      </c>
      <c r="BU969">
        <f t="shared" si="354"/>
        <v>103.36387772410488</v>
      </c>
      <c r="BV969" s="2">
        <v>40079</v>
      </c>
      <c r="BW969">
        <v>112.79296875</v>
      </c>
      <c r="BX969" s="22">
        <f>_xll.BDH(BX$3&amp;" Govt",$A$8,BV969,BV969)</f>
        <v>1.0854699999999999</v>
      </c>
      <c r="BY969">
        <f t="shared" si="355"/>
        <v>103.91164080997173</v>
      </c>
      <c r="CB969" s="22"/>
      <c r="CF969" s="22"/>
      <c r="CJ969" s="22"/>
      <c r="CN969" s="22"/>
      <c r="CR969" s="22"/>
      <c r="CV969" s="22"/>
      <c r="CZ969" s="22"/>
      <c r="DB969" s="2">
        <v>39548</v>
      </c>
      <c r="DC969">
        <v>122.671875</v>
      </c>
      <c r="DD969" s="22">
        <f>_xll.BDH(DD$3&amp;" Govt",$A$8,DB969,DB969)</f>
        <v>1.1207799999999999</v>
      </c>
      <c r="DE969">
        <f t="shared" si="356"/>
        <v>109.45223415835402</v>
      </c>
      <c r="DF969" s="2">
        <v>40091</v>
      </c>
      <c r="DG969">
        <v>109.06640625</v>
      </c>
      <c r="DH969" s="22">
        <f>_xll.BDH(DH$3&amp;" Govt",$A$8,DF969,DF969)</f>
        <v>1.0853299999999999</v>
      </c>
      <c r="DI969">
        <f t="shared" si="357"/>
        <v>100.49146918448767</v>
      </c>
      <c r="DL969" s="22"/>
      <c r="DP969" s="22"/>
    </row>
    <row r="970" spans="4:120" x14ac:dyDescent="0.25">
      <c r="D970" s="2"/>
      <c r="H970" s="22"/>
      <c r="I970" s="14"/>
      <c r="L970" s="22"/>
      <c r="N970" s="2">
        <v>39546</v>
      </c>
      <c r="O970">
        <v>134.54296875</v>
      </c>
      <c r="P970" s="22">
        <f>_xll.BDH(P$3&amp;" Govt",$A$8,N970,N970)</f>
        <v>1.2879499999999999</v>
      </c>
      <c r="Q970">
        <f t="shared" si="344"/>
        <v>104.46288190535347</v>
      </c>
      <c r="R970" s="2">
        <v>39547</v>
      </c>
      <c r="S970">
        <v>137.23046875</v>
      </c>
      <c r="T970" s="22">
        <f>_xll.BDH(T$3&amp;" Govt",$A$8,R970,R970)</f>
        <v>1.2555700000000001</v>
      </c>
      <c r="U970">
        <f t="shared" si="345"/>
        <v>109.29734602610766</v>
      </c>
      <c r="V970" s="2">
        <v>39643</v>
      </c>
      <c r="W970">
        <v>116.2265625</v>
      </c>
      <c r="X970" s="22">
        <f>_xll.BDH(X$3&amp;" Govt",$A$8,V970,V970)</f>
        <v>1.1379600000000001</v>
      </c>
      <c r="Y970">
        <f t="shared" si="346"/>
        <v>102.13589449541284</v>
      </c>
      <c r="Z970" s="2">
        <v>39547</v>
      </c>
      <c r="AA970">
        <v>134.75390625</v>
      </c>
      <c r="AB970" s="22">
        <f>_xll.BDH(AB$3&amp;" Govt",$A$8,Z970,Z970)</f>
        <v>1.21373</v>
      </c>
      <c r="AC970">
        <f t="shared" si="347"/>
        <v>111.02461523567845</v>
      </c>
      <c r="AF970" s="22"/>
      <c r="AH970" s="2">
        <v>39547</v>
      </c>
      <c r="AI970">
        <v>134.07421875</v>
      </c>
      <c r="AJ970" s="22">
        <f>_xll.BDH(AJ$3&amp;" Govt",$A$8,AH970,AH970)</f>
        <v>1.18967</v>
      </c>
      <c r="AK970">
        <f t="shared" si="348"/>
        <v>112.69866328477644</v>
      </c>
      <c r="AN970" s="22"/>
      <c r="AP970" s="2">
        <v>39547</v>
      </c>
      <c r="AQ970">
        <v>131.75390625</v>
      </c>
      <c r="AR970" s="22">
        <f>_xll.BDH(AR$3&amp;" Govt",$A$8,AP970,AP970)</f>
        <v>1.1748799999999999</v>
      </c>
      <c r="AS970">
        <f t="shared" si="349"/>
        <v>112.14243688717146</v>
      </c>
      <c r="AV970" s="22"/>
      <c r="AX970" s="2">
        <v>39547</v>
      </c>
      <c r="AY970">
        <v>123.71484375</v>
      </c>
      <c r="AZ970" s="22">
        <f>_xll.BDH(AZ$3&amp;" Govt",$A$8,AX970,AX970)</f>
        <v>1.1501600000000001</v>
      </c>
      <c r="BA970">
        <f t="shared" si="350"/>
        <v>107.56315969082561</v>
      </c>
      <c r="BB970" s="2">
        <v>39546</v>
      </c>
      <c r="BC970">
        <v>122.93359375</v>
      </c>
      <c r="BD970" s="22">
        <f>_xll.BDH(BD$3&amp;" Govt",$A$8,BB970,BB970)</f>
        <v>1.14314</v>
      </c>
      <c r="BE970">
        <f t="shared" si="351"/>
        <v>107.54027831236769</v>
      </c>
      <c r="BH970" s="22"/>
      <c r="BJ970" s="2">
        <v>39546</v>
      </c>
      <c r="BK970">
        <v>120.69921875</v>
      </c>
      <c r="BL970" s="22">
        <f>_xll.BDH(BL$3&amp;" Govt",$A$8,BJ970,BJ970)</f>
        <v>1.1205700000000001</v>
      </c>
      <c r="BM970">
        <f t="shared" si="352"/>
        <v>107.71234171002257</v>
      </c>
      <c r="BN970" s="2">
        <v>39721</v>
      </c>
      <c r="BO970">
        <v>112.640625</v>
      </c>
      <c r="BP970" s="22">
        <f>_xll.BDH(BP$3&amp;" Govt",$A$8,BN970,BN970)</f>
        <v>1.15177</v>
      </c>
      <c r="BQ970">
        <f t="shared" si="353"/>
        <v>97.797845924099434</v>
      </c>
      <c r="BR970" s="2">
        <v>39902</v>
      </c>
      <c r="BS970">
        <v>111.9921875</v>
      </c>
      <c r="BT970" s="22">
        <f>_xll.BDH(BT$3&amp;" Govt",$A$8,BR970,BR970)</f>
        <v>1.08521</v>
      </c>
      <c r="BU970">
        <f t="shared" si="354"/>
        <v>103.19863206199722</v>
      </c>
      <c r="BV970" s="2">
        <v>40080</v>
      </c>
      <c r="BW970">
        <v>112.7265625</v>
      </c>
      <c r="BX970" s="22">
        <f>_xll.BDH(BX$3&amp;" Govt",$A$8,BV970,BV970)</f>
        <v>1.0854200000000001</v>
      </c>
      <c r="BY970">
        <f t="shared" si="355"/>
        <v>103.85524727755154</v>
      </c>
      <c r="CB970" s="22"/>
      <c r="CF970" s="22"/>
      <c r="CJ970" s="22"/>
      <c r="CN970" s="22"/>
      <c r="CR970" s="22"/>
      <c r="CV970" s="22"/>
      <c r="CZ970" s="22"/>
      <c r="DB970" s="2">
        <v>39549</v>
      </c>
      <c r="DC970">
        <v>124.1171875</v>
      </c>
      <c r="DD970" s="22">
        <f>_xll.BDH(DD$3&amp;" Govt",$A$8,DB970,DB970)</f>
        <v>1.1208899999999999</v>
      </c>
      <c r="DE970">
        <f t="shared" si="356"/>
        <v>110.73092587140576</v>
      </c>
      <c r="DF970" s="2">
        <v>40092</v>
      </c>
      <c r="DG970">
        <v>108.80859375</v>
      </c>
      <c r="DH970" s="22">
        <f>_xll.BDH(DH$3&amp;" Govt",$A$8,DF970,DF970)</f>
        <v>1.08541</v>
      </c>
      <c r="DI970">
        <f t="shared" si="357"/>
        <v>100.24653702287615</v>
      </c>
      <c r="DL970" s="22"/>
      <c r="DP970" s="22"/>
    </row>
    <row r="971" spans="4:120" x14ac:dyDescent="0.25">
      <c r="D971" s="2"/>
      <c r="H971" s="22"/>
      <c r="I971" s="14"/>
      <c r="L971" s="22"/>
      <c r="N971" s="2">
        <v>39547</v>
      </c>
      <c r="O971">
        <v>134.6875</v>
      </c>
      <c r="P971" s="22">
        <f>_xll.BDH(P$3&amp;" Govt",$A$8,N971,N971)</f>
        <v>1.28807</v>
      </c>
      <c r="Q971">
        <f t="shared" si="344"/>
        <v>104.56535747280815</v>
      </c>
      <c r="R971" s="2">
        <v>39548</v>
      </c>
      <c r="S971">
        <v>137.078125</v>
      </c>
      <c r="T971" s="22">
        <f>_xll.BDH(T$3&amp;" Govt",$A$8,R971,R971)</f>
        <v>1.25569</v>
      </c>
      <c r="U971">
        <f t="shared" si="345"/>
        <v>109.16557828763469</v>
      </c>
      <c r="V971" s="2">
        <v>39644</v>
      </c>
      <c r="W971">
        <v>116.3125</v>
      </c>
      <c r="X971" s="22">
        <f>_xll.BDH(X$3&amp;" Govt",$A$8,V971,V971)</f>
        <v>1.1382699999999999</v>
      </c>
      <c r="Y971">
        <f t="shared" si="346"/>
        <v>102.18357683150747</v>
      </c>
      <c r="Z971" s="2">
        <v>39548</v>
      </c>
      <c r="AA971">
        <v>134.49609375</v>
      </c>
      <c r="AB971" s="22">
        <f>_xll.BDH(AB$3&amp;" Govt",$A$8,Z971,Z971)</f>
        <v>1.2138500000000001</v>
      </c>
      <c r="AC971">
        <f t="shared" si="347"/>
        <v>110.80124706512336</v>
      </c>
      <c r="AF971" s="22"/>
      <c r="AH971" s="2">
        <v>39548</v>
      </c>
      <c r="AI971">
        <v>133.89453125</v>
      </c>
      <c r="AJ971" s="22">
        <f>_xll.BDH(AJ$3&amp;" Govt",$A$8,AH971,AH971)</f>
        <v>1.1897899999999999</v>
      </c>
      <c r="AK971">
        <f t="shared" si="348"/>
        <v>112.53627215727145</v>
      </c>
      <c r="AN971" s="22"/>
      <c r="AP971" s="2">
        <v>39548</v>
      </c>
      <c r="AQ971">
        <v>131.42578125</v>
      </c>
      <c r="AR971" s="22">
        <f>_xll.BDH(AR$3&amp;" Govt",$A$8,AP971,AP971)</f>
        <v>1.17499</v>
      </c>
      <c r="AS971">
        <f t="shared" si="349"/>
        <v>111.85268066111202</v>
      </c>
      <c r="AV971" s="22"/>
      <c r="AX971" s="2">
        <v>39548</v>
      </c>
      <c r="AY971">
        <v>123.3203125</v>
      </c>
      <c r="AZ971" s="22">
        <f>_xll.BDH(AZ$3&amp;" Govt",$A$8,AX971,AX971)</f>
        <v>1.1502699999999999</v>
      </c>
      <c r="BA971">
        <f t="shared" si="350"/>
        <v>107.20988333173952</v>
      </c>
      <c r="BB971" s="2">
        <v>39547</v>
      </c>
      <c r="BC971">
        <v>123.62890625</v>
      </c>
      <c r="BD971" s="22">
        <f>_xll.BDH(BD$3&amp;" Govt",$A$8,BB971,BB971)</f>
        <v>1.1432500000000001</v>
      </c>
      <c r="BE971">
        <f t="shared" si="351"/>
        <v>108.13812048983161</v>
      </c>
      <c r="BH971" s="22"/>
      <c r="BJ971" s="2">
        <v>39547</v>
      </c>
      <c r="BK971">
        <v>121.36328125</v>
      </c>
      <c r="BL971" s="22">
        <f>_xll.BDH(BL$3&amp;" Govt",$A$8,BJ971,BJ971)</f>
        <v>1.1206700000000001</v>
      </c>
      <c r="BM971">
        <f t="shared" si="352"/>
        <v>108.29528875583355</v>
      </c>
      <c r="BN971" s="2">
        <v>39722</v>
      </c>
      <c r="BO971">
        <v>112.796875</v>
      </c>
      <c r="BP971" s="22">
        <f>_xll.BDH(BP$3&amp;" Govt",$A$8,BN971,BN971)</f>
        <v>1.1519699999999999</v>
      </c>
      <c r="BQ971">
        <f t="shared" si="353"/>
        <v>97.916503902011343</v>
      </c>
      <c r="BR971" s="2">
        <v>39903</v>
      </c>
      <c r="BS971">
        <v>111.9140625</v>
      </c>
      <c r="BT971" s="22">
        <f>_xll.BDH(BT$3&amp;" Govt",$A$8,BR971,BR971)</f>
        <v>1.0853600000000001</v>
      </c>
      <c r="BU971">
        <f t="shared" si="354"/>
        <v>103.11238897692931</v>
      </c>
      <c r="BV971" s="2">
        <v>40081</v>
      </c>
      <c r="BW971">
        <v>112.9296875</v>
      </c>
      <c r="BX971" s="22">
        <f>_xll.BDH(BX$3&amp;" Govt",$A$8,BV971,BV971)</f>
        <v>1.0853600000000001</v>
      </c>
      <c r="BY971">
        <f t="shared" si="355"/>
        <v>104.04813840569027</v>
      </c>
      <c r="CB971" s="22"/>
      <c r="CF971" s="22"/>
      <c r="CJ971" s="22"/>
      <c r="CN971" s="22"/>
      <c r="CR971" s="22"/>
      <c r="CV971" s="22"/>
      <c r="CZ971" s="22"/>
      <c r="DB971" s="2">
        <v>39552</v>
      </c>
      <c r="DC971">
        <v>123.5546875</v>
      </c>
      <c r="DD971" s="22">
        <f>_xll.BDH(DD$3&amp;" Govt",$A$8,DB971,DB971)</f>
        <v>1.1212200000000001</v>
      </c>
      <c r="DE971">
        <f t="shared" si="356"/>
        <v>110.19664963165123</v>
      </c>
      <c r="DF971" s="2">
        <v>40093</v>
      </c>
      <c r="DG971">
        <v>109.6171875</v>
      </c>
      <c r="DH971" s="22">
        <f>_xll.BDH(DH$3&amp;" Govt",$A$8,DF971,DF971)</f>
        <v>1.0854900000000001</v>
      </c>
      <c r="DI971">
        <f t="shared" si="357"/>
        <v>100.98406019401375</v>
      </c>
      <c r="DL971" s="22"/>
      <c r="DP971" s="22"/>
    </row>
    <row r="972" spans="4:120" x14ac:dyDescent="0.25">
      <c r="D972" s="2"/>
      <c r="H972" s="22"/>
      <c r="I972" s="14"/>
      <c r="L972" s="22"/>
      <c r="N972" s="2">
        <v>39548</v>
      </c>
      <c r="O972">
        <v>134.61328125</v>
      </c>
      <c r="P972" s="22">
        <f>_xll.BDH(P$3&amp;" Govt",$A$8,N972,N972)</f>
        <v>1.2881899999999999</v>
      </c>
      <c r="Q972">
        <f t="shared" si="344"/>
        <v>104.4980020416243</v>
      </c>
      <c r="R972" s="2">
        <v>39549</v>
      </c>
      <c r="S972">
        <v>137.30078125</v>
      </c>
      <c r="T972" s="22">
        <f>_xll.BDH(T$3&amp;" Govt",$A$8,R972,R972)</f>
        <v>1.2558099999999999</v>
      </c>
      <c r="U972">
        <f t="shared" si="345"/>
        <v>109.332447782706</v>
      </c>
      <c r="V972" s="2">
        <v>39645</v>
      </c>
      <c r="W972">
        <v>116.33203125</v>
      </c>
      <c r="X972" s="22">
        <f>_xll.BDH(X$3&amp;" Govt",$A$8,V972,V972)</f>
        <v>1.1385799999999999</v>
      </c>
      <c r="Y972">
        <f t="shared" si="346"/>
        <v>102.17290945739431</v>
      </c>
      <c r="Z972" s="2">
        <v>39549</v>
      </c>
      <c r="AA972">
        <v>134.87109375</v>
      </c>
      <c r="AB972" s="22">
        <f>_xll.BDH(AB$3&amp;" Govt",$A$8,Z972,Z972)</f>
        <v>1.2139599999999999</v>
      </c>
      <c r="AC972">
        <f t="shared" si="347"/>
        <v>111.10011347161357</v>
      </c>
      <c r="AF972" s="22"/>
      <c r="AH972" s="2">
        <v>39549</v>
      </c>
      <c r="AI972">
        <v>134.28125</v>
      </c>
      <c r="AJ972" s="22">
        <f>_xll.BDH(AJ$3&amp;" Govt",$A$8,AH972,AH972)</f>
        <v>1.1899</v>
      </c>
      <c r="AK972">
        <f t="shared" si="348"/>
        <v>112.85086982099337</v>
      </c>
      <c r="AN972" s="22"/>
      <c r="AP972" s="2">
        <v>39549</v>
      </c>
      <c r="AQ972">
        <v>131.91796875</v>
      </c>
      <c r="AR972" s="22">
        <f>_xll.BDH(AR$3&amp;" Govt",$A$8,AP972,AP972)</f>
        <v>1.1751100000000001</v>
      </c>
      <c r="AS972">
        <f t="shared" si="349"/>
        <v>112.26010224574719</v>
      </c>
      <c r="AV972" s="22"/>
      <c r="AX972" s="2">
        <v>39549</v>
      </c>
      <c r="AY972">
        <v>123.875</v>
      </c>
      <c r="AZ972" s="22">
        <f>_xll.BDH(AZ$3&amp;" Govt",$A$8,AX972,AX972)</f>
        <v>1.15038</v>
      </c>
      <c r="BA972">
        <f t="shared" si="350"/>
        <v>107.68180948903841</v>
      </c>
      <c r="BB972" s="2">
        <v>39548</v>
      </c>
      <c r="BC972">
        <v>123.1484375</v>
      </c>
      <c r="BD972" s="22">
        <f>_xll.BDH(BD$3&amp;" Govt",$A$8,BB972,BB972)</f>
        <v>1.1433599999999999</v>
      </c>
      <c r="BE972">
        <f t="shared" si="351"/>
        <v>107.70749151623286</v>
      </c>
      <c r="BH972" s="22"/>
      <c r="BJ972" s="2">
        <v>39548</v>
      </c>
      <c r="BK972">
        <v>120.9609375</v>
      </c>
      <c r="BL972" s="22">
        <f>_xll.BDH(BL$3&amp;" Govt",$A$8,BJ972,BJ972)</f>
        <v>1.1207799999999999</v>
      </c>
      <c r="BM972">
        <f t="shared" si="352"/>
        <v>107.92567453023788</v>
      </c>
      <c r="BN972" s="2">
        <v>39723</v>
      </c>
      <c r="BO972">
        <v>113.6484375</v>
      </c>
      <c r="BP972" s="22">
        <f>_xll.BDH(BP$3&amp;" Govt",$A$8,BN972,BN972)</f>
        <v>1.1518299999999999</v>
      </c>
      <c r="BQ972">
        <f t="shared" si="353"/>
        <v>98.66771789239732</v>
      </c>
      <c r="BR972" s="2">
        <v>39904</v>
      </c>
      <c r="BS972">
        <v>112.34375</v>
      </c>
      <c r="BT972" s="22">
        <f>_xll.BDH(BT$3&amp;" Govt",$A$8,BR972,BR972)</f>
        <v>1.08551</v>
      </c>
      <c r="BU972">
        <f t="shared" si="354"/>
        <v>103.49397978830227</v>
      </c>
      <c r="BV972" s="2">
        <v>40084</v>
      </c>
      <c r="BW972">
        <v>112.9296875</v>
      </c>
      <c r="BX972" s="22">
        <f>_xll.BDH(BX$3&amp;" Govt",$A$8,BV972,BV972)</f>
        <v>1.0851900000000001</v>
      </c>
      <c r="BY972">
        <f t="shared" si="355"/>
        <v>104.0644380246777</v>
      </c>
      <c r="CB972" s="22"/>
      <c r="CF972" s="22"/>
      <c r="CJ972" s="22"/>
      <c r="CN972" s="22"/>
      <c r="CR972" s="22"/>
      <c r="CV972" s="22"/>
      <c r="CZ972" s="22"/>
      <c r="DB972" s="2">
        <v>39553</v>
      </c>
      <c r="DC972">
        <v>122.64453125</v>
      </c>
      <c r="DD972" s="22">
        <f>_xll.BDH(DD$3&amp;" Govt",$A$8,DB972,DB972)</f>
        <v>1.1213200000000001</v>
      </c>
      <c r="DE972">
        <f t="shared" si="356"/>
        <v>109.37513934470088</v>
      </c>
      <c r="DF972" s="2">
        <v>40094</v>
      </c>
      <c r="DG972">
        <v>109.34375</v>
      </c>
      <c r="DH972" s="22">
        <f>_xll.BDH(DH$3&amp;" Govt",$A$8,DF972,DF972)</f>
        <v>1.0855600000000001</v>
      </c>
      <c r="DI972">
        <f t="shared" si="357"/>
        <v>100.72566233096282</v>
      </c>
      <c r="DL972" s="22"/>
      <c r="DP972" s="22"/>
    </row>
    <row r="973" spans="4:120" x14ac:dyDescent="0.25">
      <c r="D973" s="2"/>
      <c r="H973" s="22"/>
      <c r="I973" s="14"/>
      <c r="L973" s="22"/>
      <c r="N973" s="2">
        <v>39549</v>
      </c>
      <c r="O973">
        <v>134.71484375</v>
      </c>
      <c r="P973" s="22">
        <f>_xll.BDH(P$3&amp;" Govt",$A$8,N973,N973)</f>
        <v>1.2883200000000001</v>
      </c>
      <c r="Q973">
        <f t="shared" si="344"/>
        <v>104.56629078955538</v>
      </c>
      <c r="R973" s="2">
        <v>39552</v>
      </c>
      <c r="S973">
        <v>137.34765625</v>
      </c>
      <c r="T973" s="22">
        <f>_xll.BDH(T$3&amp;" Govt",$A$8,R973,R973)</f>
        <v>1.2561800000000001</v>
      </c>
      <c r="U973">
        <f t="shared" si="345"/>
        <v>109.3375601028515</v>
      </c>
      <c r="V973" s="2">
        <v>39646</v>
      </c>
      <c r="W973">
        <v>116.02734375</v>
      </c>
      <c r="X973" s="22">
        <f>_xll.BDH(X$3&amp;" Govt",$A$8,V973,V973)</f>
        <v>1.13889</v>
      </c>
      <c r="Y973">
        <f t="shared" si="346"/>
        <v>101.87756829017728</v>
      </c>
      <c r="Z973" s="2">
        <v>39552</v>
      </c>
      <c r="AA973">
        <v>134.93359375</v>
      </c>
      <c r="AB973" s="22">
        <f>_xll.BDH(AB$3&amp;" Govt",$A$8,Z973,Z973)</f>
        <v>1.21431</v>
      </c>
      <c r="AC973">
        <f t="shared" si="347"/>
        <v>111.11956069702136</v>
      </c>
      <c r="AF973" s="22"/>
      <c r="AH973" s="2">
        <v>39552</v>
      </c>
      <c r="AI973">
        <v>134.3046875</v>
      </c>
      <c r="AJ973" s="22">
        <f>_xll.BDH(AJ$3&amp;" Govt",$A$8,AH973,AH973)</f>
        <v>1.19025</v>
      </c>
      <c r="AK973">
        <f t="shared" si="348"/>
        <v>112.8373766015543</v>
      </c>
      <c r="AN973" s="22"/>
      <c r="AP973" s="2">
        <v>39552</v>
      </c>
      <c r="AQ973">
        <v>131.91796875</v>
      </c>
      <c r="AR973" s="22">
        <f>_xll.BDH(AR$3&amp;" Govt",$A$8,AP973,AP973)</f>
        <v>1.1754500000000001</v>
      </c>
      <c r="AS973">
        <f t="shared" si="349"/>
        <v>112.22763090731209</v>
      </c>
      <c r="AV973" s="22"/>
      <c r="AX973" s="2">
        <v>39552</v>
      </c>
      <c r="AY973">
        <v>123.8203125</v>
      </c>
      <c r="AZ973" s="22">
        <f>_xll.BDH(AZ$3&amp;" Govt",$A$8,AX973,AX973)</f>
        <v>1.15072</v>
      </c>
      <c r="BA973">
        <f t="shared" si="350"/>
        <v>107.60246845453281</v>
      </c>
      <c r="BB973" s="2">
        <v>39549</v>
      </c>
      <c r="BC973">
        <v>123.7578125</v>
      </c>
      <c r="BD973" s="22">
        <f>_xll.BDH(BD$3&amp;" Govt",$A$8,BB973,BB973)</f>
        <v>1.14347</v>
      </c>
      <c r="BE973">
        <f t="shared" si="351"/>
        <v>108.23004757448818</v>
      </c>
      <c r="BH973" s="22"/>
      <c r="BJ973" s="2">
        <v>39549</v>
      </c>
      <c r="BK973">
        <v>121.59375</v>
      </c>
      <c r="BL973" s="22">
        <f>_xll.BDH(BL$3&amp;" Govt",$A$8,BJ973,BJ973)</f>
        <v>1.1208899999999999</v>
      </c>
      <c r="BM973">
        <f t="shared" si="352"/>
        <v>108.47964563873352</v>
      </c>
      <c r="BN973" s="2">
        <v>39724</v>
      </c>
      <c r="BO973">
        <v>113.7265625</v>
      </c>
      <c r="BP973" s="22">
        <f>_xll.BDH(BP$3&amp;" Govt",$A$8,BN973,BN973)</f>
        <v>1.15168</v>
      </c>
      <c r="BQ973">
        <f t="shared" si="353"/>
        <v>98.748404504723524</v>
      </c>
      <c r="BR973" s="2">
        <v>39905</v>
      </c>
      <c r="BS973">
        <v>111.7734375</v>
      </c>
      <c r="BT973" s="22">
        <f>_xll.BDH(BT$3&amp;" Govt",$A$8,BR973,BR973)</f>
        <v>1.08569</v>
      </c>
      <c r="BU973">
        <f t="shared" si="354"/>
        <v>102.95152161298344</v>
      </c>
      <c r="BV973" s="2">
        <v>40085</v>
      </c>
      <c r="BW973">
        <v>112.98046875</v>
      </c>
      <c r="BX973" s="22">
        <f>_xll.BDH(BX$3&amp;" Govt",$A$8,BV973,BV973)</f>
        <v>1.0851299999999999</v>
      </c>
      <c r="BY973">
        <f t="shared" si="355"/>
        <v>104.1169894390534</v>
      </c>
      <c r="CB973" s="22"/>
      <c r="CF973" s="22"/>
      <c r="CJ973" s="22"/>
      <c r="CN973" s="22"/>
      <c r="CR973" s="22"/>
      <c r="CV973" s="22"/>
      <c r="CZ973" s="22"/>
      <c r="DB973" s="2">
        <v>39554</v>
      </c>
      <c r="DC973">
        <v>121.47265625</v>
      </c>
      <c r="DD973" s="22">
        <f>_xll.BDH(DD$3&amp;" Govt",$A$8,DB973,DB973)</f>
        <v>1.1214299999999999</v>
      </c>
      <c r="DE973">
        <f t="shared" si="356"/>
        <v>108.31942809626995</v>
      </c>
      <c r="DF973" s="2">
        <v>40095</v>
      </c>
      <c r="DG973">
        <v>108.6015625</v>
      </c>
      <c r="DH973" s="22">
        <f>_xll.BDH(DH$3&amp;" Govt",$A$8,DF973,DF973)</f>
        <v>1.0856399999999999</v>
      </c>
      <c r="DI973">
        <f t="shared" si="357"/>
        <v>100.03459940680152</v>
      </c>
      <c r="DL973" s="22"/>
      <c r="DP973" s="22"/>
    </row>
    <row r="974" spans="4:120" x14ac:dyDescent="0.25">
      <c r="D974" s="2"/>
      <c r="H974" s="22"/>
      <c r="I974" s="14"/>
      <c r="L974" s="22"/>
      <c r="N974" s="2">
        <v>39552</v>
      </c>
      <c r="O974">
        <v>134.7421875</v>
      </c>
      <c r="P974" s="22">
        <f>_xll.BDH(P$3&amp;" Govt",$A$8,N974,N974)</f>
        <v>1.2886899999999999</v>
      </c>
      <c r="Q974">
        <f t="shared" si="344"/>
        <v>104.55748667251241</v>
      </c>
      <c r="R974" s="2">
        <v>39553</v>
      </c>
      <c r="S974">
        <v>137.296875</v>
      </c>
      <c r="T974" s="22">
        <f>_xll.BDH(T$3&amp;" Govt",$A$8,R974,R974)</f>
        <v>1.2563</v>
      </c>
      <c r="U974">
        <f t="shared" si="345"/>
        <v>109.28669505691316</v>
      </c>
      <c r="V974" s="2">
        <v>39647</v>
      </c>
      <c r="W974">
        <v>115.71875</v>
      </c>
      <c r="X974" s="22">
        <f>_xll.BDH(X$3&amp;" Govt",$A$8,V974,V974)</f>
        <v>1.1392</v>
      </c>
      <c r="Y974">
        <f t="shared" si="346"/>
        <v>101.57895891853933</v>
      </c>
      <c r="Z974" s="2">
        <v>39553</v>
      </c>
      <c r="AA974">
        <v>134.80859375</v>
      </c>
      <c r="AB974" s="22">
        <f>_xll.BDH(AB$3&amp;" Govt",$A$8,Z974,Z974)</f>
        <v>1.2144300000000001</v>
      </c>
      <c r="AC974">
        <f t="shared" si="347"/>
        <v>111.00565182842979</v>
      </c>
      <c r="AF974" s="22"/>
      <c r="AH974" s="2">
        <v>39553</v>
      </c>
      <c r="AI974">
        <v>134.0703125</v>
      </c>
      <c r="AJ974" s="22">
        <f>_xll.BDH(AJ$3&amp;" Govt",$A$8,AH974,AH974)</f>
        <v>1.1903600000000001</v>
      </c>
      <c r="AK974">
        <f t="shared" si="348"/>
        <v>112.63005519338687</v>
      </c>
      <c r="AN974" s="22"/>
      <c r="AP974" s="2">
        <v>39553</v>
      </c>
      <c r="AQ974">
        <v>131.703125</v>
      </c>
      <c r="AR974" s="22">
        <f>_xll.BDH(AR$3&amp;" Govt",$A$8,AP974,AP974)</f>
        <v>1.1755599999999999</v>
      </c>
      <c r="AS974">
        <f t="shared" si="349"/>
        <v>112.03437085304026</v>
      </c>
      <c r="AV974" s="22"/>
      <c r="AX974" s="2">
        <v>39553</v>
      </c>
      <c r="AY974">
        <v>123.58984375</v>
      </c>
      <c r="AZ974" s="22">
        <f>_xll.BDH(AZ$3&amp;" Govt",$A$8,AX974,AX974)</f>
        <v>1.15083</v>
      </c>
      <c r="BA974">
        <f t="shared" si="350"/>
        <v>107.39192039658333</v>
      </c>
      <c r="BB974" s="2">
        <v>39552</v>
      </c>
      <c r="BC974">
        <v>123.59765625</v>
      </c>
      <c r="BD974" s="22">
        <f>_xll.BDH(BD$3&amp;" Govt",$A$8,BB974,BB974)</f>
        <v>1.1437999999999999</v>
      </c>
      <c r="BE974">
        <f t="shared" si="351"/>
        <v>108.05880070816578</v>
      </c>
      <c r="BH974" s="22"/>
      <c r="BJ974" s="2">
        <v>39552</v>
      </c>
      <c r="BK974">
        <v>121.40234375</v>
      </c>
      <c r="BL974" s="22">
        <f>_xll.BDH(BL$3&amp;" Govt",$A$8,BJ974,BJ974)</f>
        <v>1.1212200000000001</v>
      </c>
      <c r="BM974">
        <f t="shared" si="352"/>
        <v>108.27700518185547</v>
      </c>
      <c r="BN974" s="2">
        <v>39727</v>
      </c>
      <c r="BO974">
        <v>113.93359375</v>
      </c>
      <c r="BP974" s="22">
        <f>_xll.BDH(BP$3&amp;" Govt",$A$8,BN974,BN974)</f>
        <v>1.15123</v>
      </c>
      <c r="BQ974">
        <f t="shared" si="353"/>
        <v>98.966838729011585</v>
      </c>
      <c r="BR974" s="2">
        <v>39906</v>
      </c>
      <c r="BS974">
        <v>111.38671875</v>
      </c>
      <c r="BT974" s="22">
        <f>_xll.BDH(BT$3&amp;" Govt",$A$8,BR974,BR974)</f>
        <v>1.0858699999999999</v>
      </c>
      <c r="BU974">
        <f t="shared" si="354"/>
        <v>102.57831853720981</v>
      </c>
      <c r="BV974" s="2">
        <v>40086</v>
      </c>
      <c r="BW974">
        <v>113.1328125</v>
      </c>
      <c r="BX974" s="22">
        <f>_xll.BDH(BX$3&amp;" Govt",$A$8,BV974,BV974)</f>
        <v>1.08507</v>
      </c>
      <c r="BY974">
        <f t="shared" si="355"/>
        <v>104.26314661726893</v>
      </c>
      <c r="CB974" s="22"/>
      <c r="CF974" s="22"/>
      <c r="CJ974" s="22"/>
      <c r="CN974" s="22"/>
      <c r="CR974" s="22"/>
      <c r="CV974" s="22"/>
      <c r="CZ974" s="22"/>
      <c r="DB974" s="2">
        <v>39555</v>
      </c>
      <c r="DC974">
        <v>120.7578125</v>
      </c>
      <c r="DD974" s="22">
        <f>_xll.BDH(DD$3&amp;" Govt",$A$8,DB974,DB974)</f>
        <v>1.12154</v>
      </c>
      <c r="DE974">
        <f t="shared" si="356"/>
        <v>107.67142723398185</v>
      </c>
      <c r="DF974" s="2">
        <v>40098</v>
      </c>
      <c r="DG974">
        <v>108.9921875</v>
      </c>
      <c r="DH974" s="22">
        <f>_xll.BDH(DH$3&amp;" Govt",$A$8,DF974,DF974)</f>
        <v>1.08588</v>
      </c>
      <c r="DI974">
        <f t="shared" si="357"/>
        <v>100.3722211478248</v>
      </c>
      <c r="DL974" s="22"/>
      <c r="DP974" s="22"/>
    </row>
    <row r="975" spans="4:120" x14ac:dyDescent="0.25">
      <c r="D975" s="2"/>
      <c r="H975" s="22"/>
      <c r="I975" s="14"/>
      <c r="L975" s="22"/>
      <c r="N975" s="2">
        <v>39553</v>
      </c>
      <c r="O975">
        <v>134.7265625</v>
      </c>
      <c r="P975" s="22">
        <f>_xll.BDH(P$3&amp;" Govt",$A$8,N975,N975)</f>
        <v>1.2888200000000001</v>
      </c>
      <c r="Q975">
        <f t="shared" si="344"/>
        <v>104.53481673158392</v>
      </c>
      <c r="R975" s="2">
        <v>39554</v>
      </c>
      <c r="S975">
        <v>137.16796875</v>
      </c>
      <c r="T975" s="22">
        <f>_xll.BDH(T$3&amp;" Govt",$A$8,R975,R975)</f>
        <v>1.2564199999999999</v>
      </c>
      <c r="U975">
        <f t="shared" si="345"/>
        <v>109.17365908692955</v>
      </c>
      <c r="V975" s="2">
        <v>39650</v>
      </c>
      <c r="W975">
        <v>115.7890625</v>
      </c>
      <c r="X975" s="22">
        <f>_xll.BDH(X$3&amp;" Govt",$A$8,V975,V975)</f>
        <v>1.14012</v>
      </c>
      <c r="Y975">
        <f t="shared" si="346"/>
        <v>101.55866268462968</v>
      </c>
      <c r="Z975" s="2">
        <v>39554</v>
      </c>
      <c r="AA975">
        <v>134.43359375</v>
      </c>
      <c r="AB975" s="22">
        <f>_xll.BDH(AB$3&amp;" Govt",$A$8,Z975,Z975)</f>
        <v>1.21455</v>
      </c>
      <c r="AC975">
        <f t="shared" si="347"/>
        <v>110.68592791568894</v>
      </c>
      <c r="AF975" s="22"/>
      <c r="AH975" s="2">
        <v>39554</v>
      </c>
      <c r="AI975">
        <v>133.57421875</v>
      </c>
      <c r="AJ975" s="22">
        <f>_xll.BDH(AJ$3&amp;" Govt",$A$8,AH975,AH975)</f>
        <v>1.19048</v>
      </c>
      <c r="AK975">
        <f t="shared" si="348"/>
        <v>112.20198470364895</v>
      </c>
      <c r="AN975" s="22"/>
      <c r="AP975" s="2">
        <v>39554</v>
      </c>
      <c r="AQ975">
        <v>131.1015625</v>
      </c>
      <c r="AR975" s="22">
        <f>_xll.BDH(AR$3&amp;" Govt",$A$8,AP975,AP975)</f>
        <v>1.1756800000000001</v>
      </c>
      <c r="AS975">
        <f t="shared" si="349"/>
        <v>111.5112636942025</v>
      </c>
      <c r="AV975" s="22"/>
      <c r="AX975" s="2">
        <v>39554</v>
      </c>
      <c r="AY975">
        <v>122.95703125</v>
      </c>
      <c r="AZ975" s="22">
        <f>_xll.BDH(AZ$3&amp;" Govt",$A$8,AX975,AX975)</f>
        <v>1.1509400000000001</v>
      </c>
      <c r="BA975">
        <f t="shared" si="350"/>
        <v>106.83183419639599</v>
      </c>
      <c r="BB975" s="2">
        <v>39553</v>
      </c>
      <c r="BC975">
        <v>123.328125</v>
      </c>
      <c r="BD975" s="22">
        <f>_xll.BDH(BD$3&amp;" Govt",$A$8,BB975,BB975)</f>
        <v>1.14392</v>
      </c>
      <c r="BE975">
        <f t="shared" si="351"/>
        <v>107.81184435974544</v>
      </c>
      <c r="BH975" s="22"/>
      <c r="BJ975" s="2">
        <v>39553</v>
      </c>
      <c r="BK975">
        <v>121.06640625</v>
      </c>
      <c r="BL975" s="22">
        <f>_xll.BDH(BL$3&amp;" Govt",$A$8,BJ975,BJ975)</f>
        <v>1.1213200000000001</v>
      </c>
      <c r="BM975">
        <f t="shared" si="352"/>
        <v>107.96775786572967</v>
      </c>
      <c r="BN975" s="2">
        <v>39728</v>
      </c>
      <c r="BO975">
        <v>112.79296875</v>
      </c>
      <c r="BP975" s="22">
        <f>_xll.BDH(BP$3&amp;" Govt",$A$8,BN975,BN975)</f>
        <v>1.1510799999999999</v>
      </c>
      <c r="BQ975">
        <f t="shared" si="353"/>
        <v>97.988818109948923</v>
      </c>
      <c r="BR975" s="2">
        <v>39909</v>
      </c>
      <c r="BS975">
        <v>111.68359375</v>
      </c>
      <c r="BT975" s="22">
        <f>_xll.BDH(BT$3&amp;" Govt",$A$8,BR975,BR975)</f>
        <v>1.0864100000000001</v>
      </c>
      <c r="BU975">
        <f t="shared" si="354"/>
        <v>102.80059438885871</v>
      </c>
      <c r="BV975" s="2">
        <v>40087</v>
      </c>
      <c r="BW975">
        <v>113.65625</v>
      </c>
      <c r="BX975" s="22">
        <f>_xll.BDH(BX$3&amp;" Govt",$A$8,BV975,BV975)</f>
        <v>1.0850200000000001</v>
      </c>
      <c r="BY975">
        <f t="shared" si="355"/>
        <v>104.75037326500893</v>
      </c>
      <c r="CB975" s="22"/>
      <c r="CF975" s="22"/>
      <c r="CJ975" s="22"/>
      <c r="CN975" s="22"/>
      <c r="CR975" s="22"/>
      <c r="CV975" s="22"/>
      <c r="CZ975" s="22"/>
      <c r="DB975" s="2">
        <v>39556</v>
      </c>
      <c r="DC975">
        <v>120.796875</v>
      </c>
      <c r="DD975" s="22">
        <f>_xll.BDH(DD$3&amp;" Govt",$A$8,DB975,DB975)</f>
        <v>1.12165</v>
      </c>
      <c r="DE975">
        <f t="shared" si="356"/>
        <v>107.69569384389069</v>
      </c>
      <c r="DF975" s="2">
        <v>40099</v>
      </c>
      <c r="DG975">
        <v>109.8203125</v>
      </c>
      <c r="DH975" s="22">
        <f>_xll.BDH(DH$3&amp;" Govt",$A$8,DF975,DF975)</f>
        <v>1.08596</v>
      </c>
      <c r="DI975">
        <f t="shared" si="357"/>
        <v>101.1274011013297</v>
      </c>
      <c r="DL975" s="22"/>
      <c r="DP975" s="22"/>
    </row>
    <row r="976" spans="4:120" x14ac:dyDescent="0.25">
      <c r="D976" s="2"/>
      <c r="H976" s="22"/>
      <c r="I976" s="14"/>
      <c r="L976" s="22"/>
      <c r="N976" s="2">
        <v>39554</v>
      </c>
      <c r="O976">
        <v>134.75390625</v>
      </c>
      <c r="P976" s="22">
        <f>_xll.BDH(P$3&amp;" Govt",$A$8,N976,N976)</f>
        <v>1.28894</v>
      </c>
      <c r="Q976">
        <f t="shared" si="344"/>
        <v>104.54629870281006</v>
      </c>
      <c r="R976" s="2">
        <v>39555</v>
      </c>
      <c r="S976">
        <v>136.86328125</v>
      </c>
      <c r="T976" s="22">
        <f>_xll.BDH(T$3&amp;" Govt",$A$8,R976,R976)</f>
        <v>1.25654</v>
      </c>
      <c r="U976">
        <f t="shared" si="345"/>
        <v>108.920751627485</v>
      </c>
      <c r="V976" s="2">
        <v>39651</v>
      </c>
      <c r="W976">
        <v>115.46875</v>
      </c>
      <c r="X976" s="22">
        <f>_xll.BDH(X$3&amp;" Govt",$A$8,V976,V976)</f>
        <v>1.1404300000000001</v>
      </c>
      <c r="Y976">
        <f t="shared" si="346"/>
        <v>101.25018633322519</v>
      </c>
      <c r="Z976" s="2">
        <v>39555</v>
      </c>
      <c r="AA976">
        <v>134.09765625</v>
      </c>
      <c r="AB976" s="22">
        <f>_xll.BDH(AB$3&amp;" Govt",$A$8,Z976,Z976)</f>
        <v>1.2146699999999999</v>
      </c>
      <c r="AC976">
        <f t="shared" si="347"/>
        <v>110.39842611573515</v>
      </c>
      <c r="AF976" s="22"/>
      <c r="AH976" s="2">
        <v>39555</v>
      </c>
      <c r="AI976">
        <v>133.0390625</v>
      </c>
      <c r="AJ976" s="22">
        <f>_xll.BDH(AJ$3&amp;" Govt",$A$8,AH976,AH976)</f>
        <v>1.19059</v>
      </c>
      <c r="AK976">
        <f t="shared" si="348"/>
        <v>111.74212995237654</v>
      </c>
      <c r="AN976" s="22"/>
      <c r="AP976" s="2">
        <v>39555</v>
      </c>
      <c r="AQ976">
        <v>130.58984375</v>
      </c>
      <c r="AR976" s="22">
        <f>_xll.BDH(AR$3&amp;" Govt",$A$8,AP976,AP976)</f>
        <v>1.1757900000000001</v>
      </c>
      <c r="AS976">
        <f t="shared" si="349"/>
        <v>111.06561864788779</v>
      </c>
      <c r="AV976" s="22"/>
      <c r="AX976" s="2">
        <v>39555</v>
      </c>
      <c r="AY976">
        <v>122.328125</v>
      </c>
      <c r="AZ976" s="22">
        <f>_xll.BDH(AZ$3&amp;" Govt",$A$8,AX976,AX976)</f>
        <v>1.1510499999999999</v>
      </c>
      <c r="BA976">
        <f t="shared" si="350"/>
        <v>106.27524868598238</v>
      </c>
      <c r="BB976" s="2">
        <v>39554</v>
      </c>
      <c r="BC976">
        <v>122.703125</v>
      </c>
      <c r="BD976" s="22">
        <f>_xll.BDH(BD$3&amp;" Govt",$A$8,BB976,BB976)</f>
        <v>1.1440299999999999</v>
      </c>
      <c r="BE976">
        <f t="shared" si="351"/>
        <v>107.25516376318804</v>
      </c>
      <c r="BH976" s="22"/>
      <c r="BJ976" s="2">
        <v>39554</v>
      </c>
      <c r="BK976">
        <v>120.45703125</v>
      </c>
      <c r="BL976" s="22">
        <f>_xll.BDH(BL$3&amp;" Govt",$A$8,BJ976,BJ976)</f>
        <v>1.1214299999999999</v>
      </c>
      <c r="BM976">
        <f t="shared" si="352"/>
        <v>107.41377638372435</v>
      </c>
      <c r="BN976" s="2">
        <v>39729</v>
      </c>
      <c r="BO976">
        <v>110.3359375</v>
      </c>
      <c r="BP976" s="22">
        <f>_xll.BDH(BP$3&amp;" Govt",$A$8,BN976,BN976)</f>
        <v>1.1509400000000001</v>
      </c>
      <c r="BQ976">
        <f t="shared" si="353"/>
        <v>95.865933497836551</v>
      </c>
      <c r="BR976" s="2">
        <v>39910</v>
      </c>
      <c r="BS976">
        <v>111.41796875</v>
      </c>
      <c r="BT976" s="22">
        <f>_xll.BDH(BT$3&amp;" Govt",$A$8,BR976,BR976)</f>
        <v>1.0865899999999999</v>
      </c>
      <c r="BU976">
        <f t="shared" si="354"/>
        <v>102.53910743702777</v>
      </c>
      <c r="BV976" s="2">
        <v>40088</v>
      </c>
      <c r="BW976">
        <v>113.44140625</v>
      </c>
      <c r="BX976" s="22">
        <f>_xll.BDH(BX$3&amp;" Govt",$A$8,BV976,BV976)</f>
        <v>1.0850900000000001</v>
      </c>
      <c r="BY976">
        <f t="shared" si="355"/>
        <v>104.54561948778441</v>
      </c>
      <c r="CB976" s="22"/>
      <c r="CF976" s="22"/>
      <c r="CJ976" s="22"/>
      <c r="CN976" s="22"/>
      <c r="CR976" s="22"/>
      <c r="CV976" s="22"/>
      <c r="CZ976" s="22"/>
      <c r="DB976" s="2">
        <v>39559</v>
      </c>
      <c r="DC976">
        <v>120.95703125</v>
      </c>
      <c r="DD976" s="22">
        <f>_xll.BDH(DD$3&amp;" Govt",$A$8,DB976,DB976)</f>
        <v>1.12198</v>
      </c>
      <c r="DE976">
        <f t="shared" si="356"/>
        <v>107.80676237544341</v>
      </c>
      <c r="DF976" s="2">
        <v>40100</v>
      </c>
      <c r="DG976">
        <v>109.33984375</v>
      </c>
      <c r="DH976" s="22">
        <f>_xll.BDH(DH$3&amp;" Govt",$A$8,DF976,DF976)</f>
        <v>1.0860400000000001</v>
      </c>
      <c r="DI976">
        <f t="shared" si="357"/>
        <v>100.67754755810098</v>
      </c>
      <c r="DL976" s="22"/>
      <c r="DP976" s="22"/>
    </row>
    <row r="977" spans="4:120" x14ac:dyDescent="0.25">
      <c r="D977" s="2"/>
      <c r="H977" s="22"/>
      <c r="I977" s="14"/>
      <c r="L977" s="22"/>
      <c r="N977" s="2">
        <v>39555</v>
      </c>
      <c r="O977">
        <v>134.69921875</v>
      </c>
      <c r="P977" s="22">
        <f>_xll.BDH(P$3&amp;" Govt",$A$8,N977,N977)</f>
        <v>1.2890699999999999</v>
      </c>
      <c r="Q977">
        <f t="shared" si="344"/>
        <v>104.49333143273833</v>
      </c>
      <c r="R977" s="2">
        <v>39556</v>
      </c>
      <c r="S977">
        <v>136.828125</v>
      </c>
      <c r="T977" s="22">
        <f>_xll.BDH(T$3&amp;" Govt",$A$8,R977,R977)</f>
        <v>1.2566600000000001</v>
      </c>
      <c r="U977">
        <f t="shared" si="345"/>
        <v>108.88237470755811</v>
      </c>
      <c r="V977" s="2">
        <v>39652</v>
      </c>
      <c r="W977">
        <v>115.0546875</v>
      </c>
      <c r="X977" s="22">
        <f>_xll.BDH(X$3&amp;" Govt",$A$8,V977,V977)</f>
        <v>1.1407400000000001</v>
      </c>
      <c r="Y977">
        <f t="shared" si="346"/>
        <v>100.85969414590528</v>
      </c>
      <c r="Z977" s="2">
        <v>39556</v>
      </c>
      <c r="AA977">
        <v>134.09765625</v>
      </c>
      <c r="AB977" s="22">
        <f>_xll.BDH(AB$3&amp;" Govt",$A$8,Z977,Z977)</f>
        <v>1.21478</v>
      </c>
      <c r="AC977">
        <f t="shared" si="347"/>
        <v>110.38842938639095</v>
      </c>
      <c r="AF977" s="22"/>
      <c r="AH977" s="2">
        <v>39556</v>
      </c>
      <c r="AI977">
        <v>133.109375</v>
      </c>
      <c r="AJ977" s="22">
        <f>_xll.BDH(AJ$3&amp;" Govt",$A$8,AH977,AH977)</f>
        <v>1.1907099999999999</v>
      </c>
      <c r="AK977">
        <f t="shared" si="348"/>
        <v>111.78991945981809</v>
      </c>
      <c r="AN977" s="22"/>
      <c r="AP977" s="2">
        <v>39556</v>
      </c>
      <c r="AQ977">
        <v>130.6015625</v>
      </c>
      <c r="AR977" s="22">
        <f>_xll.BDH(AR$3&amp;" Govt",$A$8,AP977,AP977)</f>
        <v>1.1758999999999999</v>
      </c>
      <c r="AS977">
        <f t="shared" si="349"/>
        <v>111.06519474445106</v>
      </c>
      <c r="AV977" s="22"/>
      <c r="AX977" s="2">
        <v>39556</v>
      </c>
      <c r="AY977">
        <v>122.36328125</v>
      </c>
      <c r="AZ977" s="22">
        <f>_xll.BDH(AZ$3&amp;" Govt",$A$8,AX977,AX977)</f>
        <v>1.15116</v>
      </c>
      <c r="BA977">
        <f t="shared" si="350"/>
        <v>106.29563331769694</v>
      </c>
      <c r="BB977" s="2">
        <v>39555</v>
      </c>
      <c r="BC977">
        <v>122.22265625</v>
      </c>
      <c r="BD977" s="22">
        <f>_xll.BDH(BD$3&amp;" Govt",$A$8,BB977,BB977)</f>
        <v>1.1441399999999999</v>
      </c>
      <c r="BE977">
        <f t="shared" si="351"/>
        <v>106.82491325362281</v>
      </c>
      <c r="BH977" s="22"/>
      <c r="BJ977" s="2">
        <v>39555</v>
      </c>
      <c r="BK977">
        <v>119.9140625</v>
      </c>
      <c r="BL977" s="22">
        <f>_xll.BDH(BL$3&amp;" Govt",$A$8,BJ977,BJ977)</f>
        <v>1.12154</v>
      </c>
      <c r="BM977">
        <f t="shared" si="352"/>
        <v>106.91911345114752</v>
      </c>
      <c r="BN977" s="2">
        <v>39730</v>
      </c>
      <c r="BO977">
        <v>109.9140625</v>
      </c>
      <c r="BP977" s="22">
        <f>_xll.BDH(BP$3&amp;" Govt",$A$8,BN977,BN977)</f>
        <v>1.15079</v>
      </c>
      <c r="BQ977">
        <f t="shared" si="353"/>
        <v>95.51183317547077</v>
      </c>
      <c r="BR977" s="2">
        <v>39911</v>
      </c>
      <c r="BS977">
        <v>111.52734375</v>
      </c>
      <c r="BT977" s="22">
        <f>_xll.BDH(BT$3&amp;" Govt",$A$8,BR977,BR977)</f>
        <v>1.08677</v>
      </c>
      <c r="BU977">
        <f t="shared" si="354"/>
        <v>102.62276631669994</v>
      </c>
      <c r="BV977" s="2">
        <v>40091</v>
      </c>
      <c r="BW977">
        <v>113.59375</v>
      </c>
      <c r="BX977" s="22">
        <f>_xll.BDH(BX$3&amp;" Govt",$A$8,BV977,BV977)</f>
        <v>1.0853299999999999</v>
      </c>
      <c r="BY977">
        <f t="shared" si="355"/>
        <v>104.66286751494938</v>
      </c>
      <c r="CB977" s="22"/>
      <c r="CF977" s="22"/>
      <c r="CJ977" s="22"/>
      <c r="CN977" s="22"/>
      <c r="CR977" s="22"/>
      <c r="CV977" s="22"/>
      <c r="CZ977" s="22"/>
      <c r="DB977" s="2">
        <v>39560</v>
      </c>
      <c r="DC977">
        <v>121.37890625</v>
      </c>
      <c r="DD977" s="22">
        <f>_xll.BDH(DD$3&amp;" Govt",$A$8,DB977,DB977)</f>
        <v>1.12208</v>
      </c>
      <c r="DE977">
        <f t="shared" si="356"/>
        <v>108.17313048089264</v>
      </c>
      <c r="DF977" s="2">
        <v>40101</v>
      </c>
      <c r="DG977">
        <v>109.16796875</v>
      </c>
      <c r="DH977" s="22">
        <f>_xll.BDH(DH$3&amp;" Govt",$A$8,DF977,DF977)</f>
        <v>1.0861099999999999</v>
      </c>
      <c r="DI977">
        <f t="shared" si="357"/>
        <v>100.51281062691625</v>
      </c>
      <c r="DL977" s="22"/>
      <c r="DP977" s="22"/>
    </row>
    <row r="978" spans="4:120" x14ac:dyDescent="0.25">
      <c r="D978" s="2"/>
      <c r="H978" s="22"/>
      <c r="I978" s="14"/>
      <c r="L978" s="22"/>
      <c r="N978" s="2">
        <v>39556</v>
      </c>
      <c r="O978">
        <v>134.78125</v>
      </c>
      <c r="P978" s="22">
        <f>_xll.BDH(P$3&amp;" Govt",$A$8,N978,N978)</f>
        <v>1.2891900000000001</v>
      </c>
      <c r="Q978">
        <f t="shared" si="344"/>
        <v>104.54723508559638</v>
      </c>
      <c r="R978" s="2">
        <v>39559</v>
      </c>
      <c r="S978">
        <v>136.875</v>
      </c>
      <c r="T978" s="22">
        <f>_xll.BDH(T$3&amp;" Govt",$A$8,R978,R978)</f>
        <v>1.2570299999999999</v>
      </c>
      <c r="U978">
        <f t="shared" si="345"/>
        <v>108.88761604734971</v>
      </c>
      <c r="V978" s="2">
        <v>39653</v>
      </c>
      <c r="W978">
        <v>115.21484375</v>
      </c>
      <c r="X978" s="22">
        <f>_xll.BDH(X$3&amp;" Govt",$A$8,V978,V978)</f>
        <v>1.1410400000000001</v>
      </c>
      <c r="Y978">
        <f t="shared" si="346"/>
        <v>100.97353620381406</v>
      </c>
      <c r="Z978" s="2">
        <v>39559</v>
      </c>
      <c r="AA978">
        <v>133.96875</v>
      </c>
      <c r="AB978" s="22">
        <f>_xll.BDH(AB$3&amp;" Govt",$A$8,Z978,Z978)</f>
        <v>1.2151399999999999</v>
      </c>
      <c r="AC978">
        <f t="shared" si="347"/>
        <v>110.24964201655777</v>
      </c>
      <c r="AF978" s="22"/>
      <c r="AH978" s="2">
        <v>39559</v>
      </c>
      <c r="AI978">
        <v>132.875</v>
      </c>
      <c r="AJ978" s="22">
        <f>_xll.BDH(AJ$3&amp;" Govt",$A$8,AH978,AH978)</f>
        <v>1.1910499999999999</v>
      </c>
      <c r="AK978">
        <f t="shared" si="348"/>
        <v>111.56122748835062</v>
      </c>
      <c r="AN978" s="22"/>
      <c r="AP978" s="2">
        <v>39559</v>
      </c>
      <c r="AQ978">
        <v>130.38671875</v>
      </c>
      <c r="AR978" s="22">
        <f>_xll.BDH(AR$3&amp;" Govt",$A$8,AP978,AP978)</f>
        <v>1.17624</v>
      </c>
      <c r="AS978">
        <f t="shared" si="349"/>
        <v>110.85043762327416</v>
      </c>
      <c r="AV978" s="22"/>
      <c r="AX978" s="2">
        <v>39559</v>
      </c>
      <c r="AY978">
        <v>122.1484375</v>
      </c>
      <c r="AZ978" s="22">
        <f>_xll.BDH(AZ$3&amp;" Govt",$A$8,AX978,AX978)</f>
        <v>1.1514899999999999</v>
      </c>
      <c r="BA978">
        <f t="shared" si="350"/>
        <v>106.07859165081764</v>
      </c>
      <c r="BB978" s="2">
        <v>39556</v>
      </c>
      <c r="BC978">
        <v>122.2578125</v>
      </c>
      <c r="BD978" s="22">
        <f>_xll.BDH(BD$3&amp;" Govt",$A$8,BB978,BB978)</f>
        <v>1.14425</v>
      </c>
      <c r="BE978">
        <f t="shared" si="351"/>
        <v>106.84536814507319</v>
      </c>
      <c r="BH978" s="22"/>
      <c r="BJ978" s="2">
        <v>39556</v>
      </c>
      <c r="BK978">
        <v>120</v>
      </c>
      <c r="BL978" s="22">
        <f>_xll.BDH(BL$3&amp;" Govt",$A$8,BJ978,BJ978)</f>
        <v>1.12165</v>
      </c>
      <c r="BM978">
        <f t="shared" si="352"/>
        <v>106.98524495163375</v>
      </c>
      <c r="BN978" s="2">
        <v>39731</v>
      </c>
      <c r="BO978">
        <v>107.95703125</v>
      </c>
      <c r="BP978" s="22">
        <f>_xll.BDH(BP$3&amp;" Govt",$A$8,BN978,BN978)</f>
        <v>1.1506400000000001</v>
      </c>
      <c r="BQ978">
        <f t="shared" si="353"/>
        <v>93.823464550163379</v>
      </c>
      <c r="BR978" s="2">
        <v>39912</v>
      </c>
      <c r="BS978">
        <v>111.37109375</v>
      </c>
      <c r="BT978" s="22">
        <f>_xll.BDH(BT$3&amp;" Govt",$A$8,BR978,BR978)</f>
        <v>1.0869500000000001</v>
      </c>
      <c r="BU978">
        <f t="shared" si="354"/>
        <v>102.46202102212612</v>
      </c>
      <c r="BV978" s="2">
        <v>40092</v>
      </c>
      <c r="BW978">
        <v>113.58984375</v>
      </c>
      <c r="BX978" s="22">
        <f>_xll.BDH(BX$3&amp;" Govt",$A$8,BV978,BV978)</f>
        <v>1.08541</v>
      </c>
      <c r="BY978">
        <f t="shared" si="355"/>
        <v>104.65155448171659</v>
      </c>
      <c r="CB978" s="22"/>
      <c r="CF978" s="22"/>
      <c r="CJ978" s="22"/>
      <c r="CN978" s="22"/>
      <c r="CR978" s="22"/>
      <c r="CV978" s="22"/>
      <c r="CZ978" s="22"/>
      <c r="DB978" s="2">
        <v>39561</v>
      </c>
      <c r="DC978">
        <v>120.4140625</v>
      </c>
      <c r="DD978" s="22">
        <f>_xll.BDH(DD$3&amp;" Govt",$A$8,DB978,DB978)</f>
        <v>1.12219</v>
      </c>
      <c r="DE978">
        <f t="shared" si="356"/>
        <v>107.30274062324561</v>
      </c>
      <c r="DF978" s="2">
        <v>40102</v>
      </c>
      <c r="DG978">
        <v>109.97265625</v>
      </c>
      <c r="DH978" s="22">
        <f>_xll.BDH(DH$3&amp;" Govt",$A$8,DF978,DF978)</f>
        <v>1.08619</v>
      </c>
      <c r="DI978">
        <f t="shared" si="357"/>
        <v>101.24624260028172</v>
      </c>
      <c r="DL978" s="22"/>
      <c r="DP978" s="22"/>
    </row>
    <row r="979" spans="4:120" x14ac:dyDescent="0.25">
      <c r="D979" s="2"/>
      <c r="H979" s="22"/>
      <c r="I979" s="14"/>
      <c r="L979" s="22"/>
      <c r="N979" s="2">
        <v>39559</v>
      </c>
      <c r="O979">
        <v>134.80859375</v>
      </c>
      <c r="P979" s="22">
        <f>_xll.BDH(P$3&amp;" Govt",$A$8,N979,N979)</f>
        <v>1.2895699999999999</v>
      </c>
      <c r="Q979">
        <f t="shared" si="344"/>
        <v>104.5376317299565</v>
      </c>
      <c r="R979" s="2">
        <v>39560</v>
      </c>
      <c r="S979">
        <v>137.00390625</v>
      </c>
      <c r="T979" s="22">
        <f>_xll.BDH(T$3&amp;" Govt",$A$8,R979,R979)</f>
        <v>1.25715</v>
      </c>
      <c r="U979">
        <f t="shared" si="345"/>
        <v>108.97976076840473</v>
      </c>
      <c r="V979" s="2">
        <v>39654</v>
      </c>
      <c r="W979">
        <v>115.03125</v>
      </c>
      <c r="X979" s="22">
        <f>_xll.BDH(X$3&amp;" Govt",$A$8,V979,V979)</f>
        <v>1.1413500000000001</v>
      </c>
      <c r="Y979">
        <f t="shared" si="346"/>
        <v>100.78525430411354</v>
      </c>
      <c r="Z979" s="2">
        <v>39560</v>
      </c>
      <c r="AA979">
        <v>134.1640625</v>
      </c>
      <c r="AB979" s="22">
        <f>_xll.BDH(AB$3&amp;" Govt",$A$8,Z979,Z979)</f>
        <v>1.2152499999999999</v>
      </c>
      <c r="AC979">
        <f t="shared" si="347"/>
        <v>110.40038058012755</v>
      </c>
      <c r="AF979" s="22"/>
      <c r="AH979" s="2">
        <v>39560</v>
      </c>
      <c r="AI979">
        <v>133.21484375</v>
      </c>
      <c r="AJ979" s="22">
        <f>_xll.BDH(AJ$3&amp;" Govt",$A$8,AH979,AH979)</f>
        <v>1.1911700000000001</v>
      </c>
      <c r="AK979">
        <f t="shared" si="348"/>
        <v>111.83529114232225</v>
      </c>
      <c r="AN979" s="22"/>
      <c r="AP979" s="2">
        <v>39560</v>
      </c>
      <c r="AQ979">
        <v>130.73828125</v>
      </c>
      <c r="AR979" s="22">
        <f>_xll.BDH(AR$3&amp;" Govt",$A$8,AP979,AP979)</f>
        <v>1.1763600000000001</v>
      </c>
      <c r="AS979">
        <f t="shared" si="349"/>
        <v>111.13798603318712</v>
      </c>
      <c r="AV979" s="22"/>
      <c r="AX979" s="2">
        <v>39560</v>
      </c>
      <c r="AY979">
        <v>122.54296875</v>
      </c>
      <c r="AZ979" s="22">
        <f>_xll.BDH(AZ$3&amp;" Govt",$A$8,AX979,AX979)</f>
        <v>1.15161</v>
      </c>
      <c r="BA979">
        <f t="shared" si="350"/>
        <v>106.41012908015735</v>
      </c>
      <c r="BB979" s="2">
        <v>39559</v>
      </c>
      <c r="BC979">
        <v>122.078125</v>
      </c>
      <c r="BD979" s="22">
        <f>_xll.BDH(BD$3&amp;" Govt",$A$8,BB979,BB979)</f>
        <v>1.1445799999999999</v>
      </c>
      <c r="BE979">
        <f t="shared" si="351"/>
        <v>106.65757308357651</v>
      </c>
      <c r="BH979" s="22"/>
      <c r="BJ979" s="2">
        <v>39559</v>
      </c>
      <c r="BK979">
        <v>119.89453125</v>
      </c>
      <c r="BL979" s="22">
        <f>_xll.BDH(BL$3&amp;" Govt",$A$8,BJ979,BJ979)</f>
        <v>1.12198</v>
      </c>
      <c r="BM979">
        <f t="shared" si="352"/>
        <v>106.85977579814256</v>
      </c>
      <c r="BN979" s="2">
        <v>39734</v>
      </c>
      <c r="BO979">
        <v>107.95703125</v>
      </c>
      <c r="BP979" s="22">
        <f>_xll.BDH(BP$3&amp;" Govt",$A$8,BN979,BN979)</f>
        <v>1.15019</v>
      </c>
      <c r="BQ979">
        <f t="shared" si="353"/>
        <v>93.860172015058382</v>
      </c>
      <c r="BR979" s="2">
        <v>39913</v>
      </c>
      <c r="BS979">
        <v>111.45703125</v>
      </c>
      <c r="BT979" s="22">
        <f>_xll.BDH(BT$3&amp;" Govt",$A$8,BR979,BR979)</f>
        <v>1.0871299999999999</v>
      </c>
      <c r="BU979">
        <f t="shared" si="354"/>
        <v>102.52410590269794</v>
      </c>
      <c r="BV979" s="2">
        <v>40093</v>
      </c>
      <c r="BW979">
        <v>114.0625</v>
      </c>
      <c r="BX979" s="22">
        <f>_xll.BDH(BX$3&amp;" Govt",$A$8,BV979,BV979)</f>
        <v>1.0854900000000001</v>
      </c>
      <c r="BY979">
        <f t="shared" si="355"/>
        <v>105.07927295507098</v>
      </c>
      <c r="CB979" s="22"/>
      <c r="CF979" s="22"/>
      <c r="CJ979" s="22"/>
      <c r="CN979" s="22"/>
      <c r="CR979" s="22"/>
      <c r="CV979" s="22"/>
      <c r="CZ979" s="22"/>
      <c r="DB979" s="2">
        <v>39562</v>
      </c>
      <c r="DC979">
        <v>118.9609375</v>
      </c>
      <c r="DD979" s="22">
        <f>_xll.BDH(DD$3&amp;" Govt",$A$8,DB979,DB979)</f>
        <v>1.1223000000000001</v>
      </c>
      <c r="DE979">
        <f t="shared" si="356"/>
        <v>105.99744943419762</v>
      </c>
      <c r="DF979" s="2">
        <v>40105</v>
      </c>
      <c r="DG979">
        <v>111.19140625</v>
      </c>
      <c r="DH979" s="22">
        <f>_xll.BDH(DH$3&amp;" Govt",$A$8,DF979,DF979)</f>
        <v>1.08643</v>
      </c>
      <c r="DI979">
        <f t="shared" si="357"/>
        <v>102.34566999254439</v>
      </c>
      <c r="DL979" s="22"/>
      <c r="DP979" s="22"/>
    </row>
    <row r="980" spans="4:120" x14ac:dyDescent="0.25">
      <c r="D980" s="2"/>
      <c r="H980" s="22"/>
      <c r="I980" s="14"/>
      <c r="L980" s="22"/>
      <c r="N980" s="2">
        <v>39560</v>
      </c>
      <c r="O980">
        <v>134.875</v>
      </c>
      <c r="P980" s="22">
        <f>_xll.BDH(P$3&amp;" Govt",$A$8,N980,N980)</f>
        <v>1.28969</v>
      </c>
      <c r="Q980">
        <f t="shared" si="344"/>
        <v>104.57939504842248</v>
      </c>
      <c r="R980" s="2">
        <v>39561</v>
      </c>
      <c r="S980">
        <v>137.01171875</v>
      </c>
      <c r="T980" s="22">
        <f>_xll.BDH(T$3&amp;" Govt",$A$8,R980,R980)</f>
        <v>1.2572700000000001</v>
      </c>
      <c r="U980">
        <f t="shared" si="345"/>
        <v>108.97557306704208</v>
      </c>
      <c r="V980" s="2">
        <v>39657</v>
      </c>
      <c r="W980">
        <v>115.3671875</v>
      </c>
      <c r="X980" s="22">
        <f>_xll.BDH(X$3&amp;" Govt",$A$8,V980,V980)</f>
        <v>1.14228</v>
      </c>
      <c r="Y980">
        <f t="shared" si="346"/>
        <v>100.99729269531113</v>
      </c>
      <c r="Z980" s="2">
        <v>39561</v>
      </c>
      <c r="AA980">
        <v>134.09375</v>
      </c>
      <c r="AB980" s="22">
        <f>_xll.BDH(AB$3&amp;" Govt",$A$8,Z980,Z980)</f>
        <v>1.2153700000000001</v>
      </c>
      <c r="AC980">
        <f t="shared" si="347"/>
        <v>110.33162740564602</v>
      </c>
      <c r="AF980" s="22"/>
      <c r="AH980" s="2">
        <v>39561</v>
      </c>
      <c r="AI980">
        <v>133.05078125</v>
      </c>
      <c r="AJ980" s="22">
        <f>_xll.BDH(AJ$3&amp;" Govt",$A$8,AH980,AH980)</f>
        <v>1.1912799999999999</v>
      </c>
      <c r="AK980">
        <f t="shared" si="348"/>
        <v>111.68724502216105</v>
      </c>
      <c r="AN980" s="22"/>
      <c r="AP980" s="2">
        <v>39561</v>
      </c>
      <c r="AQ980">
        <v>130.59765625</v>
      </c>
      <c r="AR980" s="22">
        <f>_xll.BDH(AR$3&amp;" Govt",$A$8,AP980,AP980)</f>
        <v>1.1764699999999999</v>
      </c>
      <c r="AS980">
        <f t="shared" si="349"/>
        <v>111.00806331653166</v>
      </c>
      <c r="AV980" s="22"/>
      <c r="AX980" s="2">
        <v>39561</v>
      </c>
      <c r="AY980">
        <v>122.41796875</v>
      </c>
      <c r="AZ980" s="22">
        <f>_xll.BDH(AZ$3&amp;" Govt",$A$8,AX980,AX980)</f>
        <v>1.1517200000000001</v>
      </c>
      <c r="BA980">
        <f t="shared" si="350"/>
        <v>106.29143259646442</v>
      </c>
      <c r="BB980" s="2">
        <v>39560</v>
      </c>
      <c r="BC980">
        <v>122.47265625</v>
      </c>
      <c r="BD980" s="22">
        <f>_xll.BDH(BD$3&amp;" Govt",$A$8,BB980,BB980)</f>
        <v>1.14469</v>
      </c>
      <c r="BE980">
        <f t="shared" si="351"/>
        <v>106.99198582148878</v>
      </c>
      <c r="BH980" s="22"/>
      <c r="BJ980" s="2">
        <v>39560</v>
      </c>
      <c r="BK980">
        <v>120.30078125</v>
      </c>
      <c r="BL980" s="22">
        <f>_xll.BDH(BL$3&amp;" Govt",$A$8,BJ980,BJ980)</f>
        <v>1.12208</v>
      </c>
      <c r="BM980">
        <f t="shared" si="352"/>
        <v>107.21230326714674</v>
      </c>
      <c r="BN980" s="2">
        <v>39735</v>
      </c>
      <c r="BO980">
        <v>107.15625</v>
      </c>
      <c r="BP980" s="22">
        <f>_xll.BDH(BP$3&amp;" Govt",$A$8,BN980,BN980)</f>
        <v>1.15005</v>
      </c>
      <c r="BQ980">
        <f t="shared" si="353"/>
        <v>93.175296726229291</v>
      </c>
      <c r="BR980" s="2">
        <v>39916</v>
      </c>
      <c r="BS980">
        <v>111.97265625</v>
      </c>
      <c r="BT980" s="22">
        <f>_xll.BDH(BT$3&amp;" Govt",$A$8,BR980,BR980)</f>
        <v>1.0876699999999999</v>
      </c>
      <c r="BU980">
        <f t="shared" si="354"/>
        <v>102.94726916252174</v>
      </c>
      <c r="BV980" s="2">
        <v>40094</v>
      </c>
      <c r="BW980">
        <v>113.87109375</v>
      </c>
      <c r="BX980" s="22">
        <f>_xll.BDH(BX$3&amp;" Govt",$A$8,BV980,BV980)</f>
        <v>1.0855600000000001</v>
      </c>
      <c r="BY980">
        <f t="shared" si="355"/>
        <v>104.89617685802719</v>
      </c>
      <c r="CB980" s="22"/>
      <c r="CF980" s="22"/>
      <c r="CJ980" s="22"/>
      <c r="CN980" s="22"/>
      <c r="CR980" s="22"/>
      <c r="CV980" s="22"/>
      <c r="CZ980" s="22"/>
      <c r="DB980" s="2">
        <v>39563</v>
      </c>
      <c r="DC980">
        <v>118.10546875</v>
      </c>
      <c r="DD980" s="22">
        <f>_xll.BDH(DD$3&amp;" Govt",$A$8,DB980,DB980)</f>
        <v>1.1224099999999999</v>
      </c>
      <c r="DE980">
        <f t="shared" si="356"/>
        <v>105.2248899689062</v>
      </c>
      <c r="DF980" s="2">
        <v>40106</v>
      </c>
      <c r="DG980">
        <v>111.30859375</v>
      </c>
      <c r="DH980" s="22">
        <f>_xll.BDH(DH$3&amp;" Govt",$A$8,DF980,DF980)</f>
        <v>1.0865100000000001</v>
      </c>
      <c r="DI980">
        <f t="shared" si="357"/>
        <v>102.44599106312873</v>
      </c>
      <c r="DL980" s="22"/>
      <c r="DP980" s="22"/>
    </row>
    <row r="981" spans="4:120" x14ac:dyDescent="0.25">
      <c r="D981" s="2"/>
      <c r="H981" s="22"/>
      <c r="I981" s="14"/>
      <c r="L981" s="22"/>
      <c r="N981" s="2">
        <v>39561</v>
      </c>
      <c r="O981">
        <v>134.8828125</v>
      </c>
      <c r="P981" s="22">
        <f>_xll.BDH(P$3&amp;" Govt",$A$8,N981,N981)</f>
        <v>1.2898100000000001</v>
      </c>
      <c r="Q981">
        <f t="shared" si="344"/>
        <v>104.5757223932207</v>
      </c>
      <c r="R981" s="2">
        <v>39562</v>
      </c>
      <c r="S981">
        <v>136.5859375</v>
      </c>
      <c r="T981" s="22">
        <f>_xll.BDH(T$3&amp;" Govt",$A$8,R981,R981)</f>
        <v>1.25739</v>
      </c>
      <c r="U981">
        <f t="shared" si="345"/>
        <v>108.62654983736152</v>
      </c>
      <c r="V981" s="2">
        <v>39658</v>
      </c>
      <c r="W981">
        <v>115.1328125</v>
      </c>
      <c r="X981" s="22">
        <f>_xll.BDH(X$3&amp;" Govt",$A$8,V981,V981)</f>
        <v>1.1425799999999999</v>
      </c>
      <c r="Y981">
        <f t="shared" si="346"/>
        <v>100.76564660680215</v>
      </c>
      <c r="Z981" s="2">
        <v>39562</v>
      </c>
      <c r="AA981">
        <v>133.5859375</v>
      </c>
      <c r="AB981" s="22">
        <f>_xll.BDH(AB$3&amp;" Govt",$A$8,Z981,Z981)</f>
        <v>1.21549</v>
      </c>
      <c r="AC981">
        <f t="shared" si="347"/>
        <v>109.90295066187299</v>
      </c>
      <c r="AF981" s="22"/>
      <c r="AH981" s="2">
        <v>39562</v>
      </c>
      <c r="AI981">
        <v>132.34765625</v>
      </c>
      <c r="AJ981" s="22">
        <f>_xll.BDH(AJ$3&amp;" Govt",$A$8,AH981,AH981)</f>
        <v>1.1914</v>
      </c>
      <c r="AK981">
        <f t="shared" si="348"/>
        <v>111.08582864696994</v>
      </c>
      <c r="AN981" s="22"/>
      <c r="AP981" s="2">
        <v>39562</v>
      </c>
      <c r="AQ981">
        <v>129.84765625</v>
      </c>
      <c r="AR981" s="22">
        <f>_xll.BDH(AR$3&amp;" Govt",$A$8,AP981,AP981)</f>
        <v>1.17658</v>
      </c>
      <c r="AS981">
        <f t="shared" si="349"/>
        <v>110.36024430977919</v>
      </c>
      <c r="AV981" s="22"/>
      <c r="AX981" s="2">
        <v>39562</v>
      </c>
      <c r="AY981">
        <v>121.53515625</v>
      </c>
      <c r="AZ981" s="22">
        <f>_xll.BDH(AZ$3&amp;" Govt",$A$8,AX981,AX981)</f>
        <v>1.1518299999999999</v>
      </c>
      <c r="BA981">
        <f t="shared" si="350"/>
        <v>105.5148383442001</v>
      </c>
      <c r="BB981" s="2">
        <v>39561</v>
      </c>
      <c r="BC981">
        <v>122.22265625</v>
      </c>
      <c r="BD981" s="22">
        <f>_xll.BDH(BD$3&amp;" Govt",$A$8,BB981,BB981)</f>
        <v>1.1448</v>
      </c>
      <c r="BE981">
        <f t="shared" si="351"/>
        <v>106.76332656359189</v>
      </c>
      <c r="BH981" s="22"/>
      <c r="BJ981" s="2">
        <v>39561</v>
      </c>
      <c r="BK981">
        <v>119.9140625</v>
      </c>
      <c r="BL981" s="22">
        <f>_xll.BDH(BL$3&amp;" Govt",$A$8,BJ981,BJ981)</f>
        <v>1.12219</v>
      </c>
      <c r="BM981">
        <f t="shared" si="352"/>
        <v>106.85718327555939</v>
      </c>
      <c r="BN981" s="2">
        <v>39736</v>
      </c>
      <c r="BO981">
        <v>107.2734375</v>
      </c>
      <c r="BP981" s="22">
        <f>_xll.BDH(BP$3&amp;" Govt",$A$8,BN981,BN981)</f>
        <v>1.1498999999999999</v>
      </c>
      <c r="BQ981">
        <f t="shared" si="353"/>
        <v>93.289362118445084</v>
      </c>
      <c r="BR981" s="2">
        <v>39917</v>
      </c>
      <c r="BS981">
        <v>112.28515625</v>
      </c>
      <c r="BT981" s="22">
        <f>_xll.BDH(BT$3&amp;" Govt",$A$8,BR981,BR981)</f>
        <v>1.08785</v>
      </c>
      <c r="BU981">
        <f t="shared" si="354"/>
        <v>103.21749896585007</v>
      </c>
      <c r="BV981" s="2">
        <v>40095</v>
      </c>
      <c r="BW981">
        <v>113.50390625</v>
      </c>
      <c r="BX981" s="22">
        <f>_xll.BDH(BX$3&amp;" Govt",$A$8,BV981,BV981)</f>
        <v>1.0856399999999999</v>
      </c>
      <c r="BY981">
        <f t="shared" si="355"/>
        <v>104.5502249824988</v>
      </c>
      <c r="CB981" s="22"/>
      <c r="CF981" s="22"/>
      <c r="CJ981" s="22"/>
      <c r="CN981" s="22"/>
      <c r="CR981" s="22"/>
      <c r="CV981" s="22"/>
      <c r="CZ981" s="22"/>
      <c r="DB981" s="2">
        <v>39566</v>
      </c>
      <c r="DC981">
        <v>118.6484375</v>
      </c>
      <c r="DD981" s="22">
        <f>_xll.BDH(DD$3&amp;" Govt",$A$8,DB981,DB981)</f>
        <v>1.12273</v>
      </c>
      <c r="DE981">
        <f t="shared" si="356"/>
        <v>105.67851353397522</v>
      </c>
      <c r="DF981" s="2">
        <v>40107</v>
      </c>
      <c r="DG981">
        <v>110.4375</v>
      </c>
      <c r="DH981" s="22">
        <f>_xll.BDH(DH$3&amp;" Govt",$A$8,DF981,DF981)</f>
        <v>1.0865899999999999</v>
      </c>
      <c r="DI981">
        <f t="shared" si="357"/>
        <v>101.63677191949125</v>
      </c>
      <c r="DL981" s="22"/>
      <c r="DP981" s="22"/>
    </row>
    <row r="982" spans="4:120" x14ac:dyDescent="0.25">
      <c r="D982" s="2"/>
      <c r="H982" s="22"/>
      <c r="I982" s="14"/>
      <c r="L982" s="22"/>
      <c r="N982" s="2">
        <v>39562</v>
      </c>
      <c r="O982">
        <v>134.7265625</v>
      </c>
      <c r="P982" s="22">
        <f>_xll.BDH(P$3&amp;" Govt",$A$8,N982,N982)</f>
        <v>1.2899400000000001</v>
      </c>
      <c r="Q982">
        <f t="shared" si="344"/>
        <v>104.44405359939222</v>
      </c>
      <c r="R982" s="2">
        <v>39563</v>
      </c>
      <c r="S982">
        <v>136.59375</v>
      </c>
      <c r="T982" s="22">
        <f>_xll.BDH(T$3&amp;" Govt",$A$8,R982,R982)</f>
        <v>1.2575099999999999</v>
      </c>
      <c r="U982">
        <f t="shared" si="345"/>
        <v>108.62239664098099</v>
      </c>
      <c r="V982" s="2">
        <v>39659</v>
      </c>
      <c r="W982">
        <v>115.25390625</v>
      </c>
      <c r="X982" s="22">
        <f>_xll.BDH(X$3&amp;" Govt",$A$8,V982,V982)</f>
        <v>1.14289</v>
      </c>
      <c r="Y982">
        <f t="shared" si="346"/>
        <v>100.844268696025</v>
      </c>
      <c r="Z982" s="2">
        <v>39563</v>
      </c>
      <c r="AA982">
        <v>133.56640625</v>
      </c>
      <c r="AB982" s="22">
        <f>_xll.BDH(AB$3&amp;" Govt",$A$8,Z982,Z982)</f>
        <v>1.2156100000000001</v>
      </c>
      <c r="AC982">
        <f t="shared" si="347"/>
        <v>109.87603446006531</v>
      </c>
      <c r="AF982" s="22"/>
      <c r="AH982" s="2">
        <v>39563</v>
      </c>
      <c r="AI982">
        <v>132.25390625</v>
      </c>
      <c r="AJ982" s="22">
        <f>_xll.BDH(AJ$3&amp;" Govt",$A$8,AH982,AH982)</f>
        <v>1.1915100000000001</v>
      </c>
      <c r="AK982">
        <f t="shared" si="348"/>
        <v>110.99689154937852</v>
      </c>
      <c r="AN982" s="22"/>
      <c r="AP982" s="2">
        <v>39563</v>
      </c>
      <c r="AQ982">
        <v>129.73046875</v>
      </c>
      <c r="AR982" s="22">
        <f>_xll.BDH(AR$3&amp;" Govt",$A$8,AP982,AP982)</f>
        <v>1.1767000000000001</v>
      </c>
      <c r="AS982">
        <f t="shared" si="349"/>
        <v>110.24939980453811</v>
      </c>
      <c r="AV982" s="22"/>
      <c r="AX982" s="2">
        <v>39563</v>
      </c>
      <c r="AY982">
        <v>121.390625</v>
      </c>
      <c r="AZ982" s="22">
        <f>_xll.BDH(AZ$3&amp;" Govt",$A$8,AX982,AX982)</f>
        <v>1.15194</v>
      </c>
      <c r="BA982">
        <f t="shared" si="350"/>
        <v>105.37929492855531</v>
      </c>
      <c r="BB982" s="2">
        <v>39562</v>
      </c>
      <c r="BC982">
        <v>121.2734375</v>
      </c>
      <c r="BD982" s="22">
        <f>_xll.BDH(BD$3&amp;" Govt",$A$8,BB982,BB982)</f>
        <v>1.1449100000000001</v>
      </c>
      <c r="BE982">
        <f t="shared" si="351"/>
        <v>105.92399184215353</v>
      </c>
      <c r="BH982" s="22"/>
      <c r="BJ982" s="2">
        <v>39562</v>
      </c>
      <c r="BK982">
        <v>119.00390625</v>
      </c>
      <c r="BL982" s="22">
        <f>_xll.BDH(BL$3&amp;" Govt",$A$8,BJ982,BJ982)</f>
        <v>1.1223000000000001</v>
      </c>
      <c r="BM982">
        <f t="shared" si="352"/>
        <v>106.035735765838</v>
      </c>
      <c r="BN982" s="2">
        <v>39737</v>
      </c>
      <c r="BO982">
        <v>106.76171875</v>
      </c>
      <c r="BP982" s="22">
        <f>_xll.BDH(BP$3&amp;" Govt",$A$8,BN982,BN982)</f>
        <v>1.14975</v>
      </c>
      <c r="BQ982">
        <f t="shared" si="353"/>
        <v>92.856463361600348</v>
      </c>
      <c r="BR982" s="2">
        <v>39918</v>
      </c>
      <c r="BS982">
        <v>112.68359375</v>
      </c>
      <c r="BT982" s="22">
        <f>_xll.BDH(BT$3&amp;" Govt",$A$8,BR982,BR982)</f>
        <v>1.0880300000000001</v>
      </c>
      <c r="BU982">
        <f t="shared" si="354"/>
        <v>103.56662385228348</v>
      </c>
      <c r="BV982" s="2">
        <v>40098</v>
      </c>
      <c r="BW982">
        <v>113.50390625</v>
      </c>
      <c r="BX982" s="22">
        <f>_xll.BDH(BX$3&amp;" Govt",$A$8,BV982,BV982)</f>
        <v>1.08588</v>
      </c>
      <c r="BY982">
        <f t="shared" si="355"/>
        <v>104.52711740707997</v>
      </c>
      <c r="CB982" s="22"/>
      <c r="CF982" s="22"/>
      <c r="CJ982" s="22"/>
      <c r="CN982" s="22"/>
      <c r="CR982" s="22"/>
      <c r="CV982" s="22"/>
      <c r="CZ982" s="22"/>
      <c r="DB982" s="2">
        <v>39567</v>
      </c>
      <c r="DC982">
        <v>118.72265625</v>
      </c>
      <c r="DD982" s="22">
        <f>_xll.BDH(DD$3&amp;" Govt",$A$8,DB982,DB982)</f>
        <v>1.1228400000000001</v>
      </c>
      <c r="DE982">
        <f t="shared" si="356"/>
        <v>105.73425977877524</v>
      </c>
      <c r="DF982" s="2">
        <v>40108</v>
      </c>
      <c r="DG982">
        <v>109.40234375</v>
      </c>
      <c r="DH982" s="22">
        <f>_xll.BDH(DH$3&amp;" Govt",$A$8,DF982,DF982)</f>
        <v>1.08666</v>
      </c>
      <c r="DI982">
        <f t="shared" si="357"/>
        <v>100.67762110503746</v>
      </c>
      <c r="DL982" s="22"/>
      <c r="DP982" s="22"/>
    </row>
    <row r="983" spans="4:120" x14ac:dyDescent="0.25">
      <c r="D983" s="2"/>
      <c r="H983" s="22"/>
      <c r="I983" s="14"/>
      <c r="L983" s="22"/>
      <c r="N983" s="2">
        <v>39563</v>
      </c>
      <c r="O983">
        <v>134.80859375</v>
      </c>
      <c r="P983" s="22">
        <f>_xll.BDH(P$3&amp;" Govt",$A$8,N983,N983)</f>
        <v>1.29006</v>
      </c>
      <c r="Q983">
        <f t="shared" si="344"/>
        <v>104.49792548408601</v>
      </c>
      <c r="R983" s="2">
        <v>39566</v>
      </c>
      <c r="S983">
        <v>136.7578125</v>
      </c>
      <c r="T983" s="22">
        <f>_xll.BDH(T$3&amp;" Govt",$A$8,R983,R983)</f>
        <v>1.2578800000000001</v>
      </c>
      <c r="U983">
        <f t="shared" si="345"/>
        <v>108.72087361274525</v>
      </c>
      <c r="V983" s="2">
        <v>39660</v>
      </c>
      <c r="W983">
        <v>115.2890625</v>
      </c>
      <c r="X983" s="22">
        <f>_xll.BDH(X$3&amp;" Govt",$A$8,V983,V983)</f>
        <v>1.1432</v>
      </c>
      <c r="Y983">
        <f t="shared" si="346"/>
        <v>100.84767538488454</v>
      </c>
      <c r="Z983" s="2">
        <v>39566</v>
      </c>
      <c r="AA983">
        <v>133.76171875</v>
      </c>
      <c r="AB983" s="22">
        <f>_xll.BDH(AB$3&amp;" Govt",$A$8,Z983,Z983)</f>
        <v>1.2159599999999999</v>
      </c>
      <c r="AC983">
        <f t="shared" si="347"/>
        <v>110.0050320323037</v>
      </c>
      <c r="AF983" s="22"/>
      <c r="AH983" s="2">
        <v>39566</v>
      </c>
      <c r="AI983">
        <v>132.5546875</v>
      </c>
      <c r="AJ983" s="22">
        <f>_xll.BDH(AJ$3&amp;" Govt",$A$8,AH983,AH983)</f>
        <v>1.1918599999999999</v>
      </c>
      <c r="AK983">
        <f t="shared" si="348"/>
        <v>111.21665925528167</v>
      </c>
      <c r="AN983" s="22"/>
      <c r="AP983" s="2">
        <v>39566</v>
      </c>
      <c r="AQ983">
        <v>130.02734375</v>
      </c>
      <c r="AR983" s="22">
        <f>_xll.BDH(AR$3&amp;" Govt",$A$8,AP983,AP983)</f>
        <v>1.1770400000000001</v>
      </c>
      <c r="AS983">
        <f t="shared" si="349"/>
        <v>110.46977481648881</v>
      </c>
      <c r="AV983" s="22"/>
      <c r="AX983" s="2">
        <v>39566</v>
      </c>
      <c r="AY983">
        <v>121.6953125</v>
      </c>
      <c r="AZ983" s="22">
        <f>_xll.BDH(AZ$3&amp;" Govt",$A$8,AX983,AX983)</f>
        <v>1.1522699999999999</v>
      </c>
      <c r="BA983">
        <f t="shared" si="350"/>
        <v>105.61353892750832</v>
      </c>
      <c r="BB983" s="2">
        <v>39563</v>
      </c>
      <c r="BC983">
        <v>121.09375</v>
      </c>
      <c r="BD983" s="22">
        <f>_xll.BDH(BD$3&amp;" Govt",$A$8,BB983,BB983)</f>
        <v>1.1450199999999999</v>
      </c>
      <c r="BE983">
        <f t="shared" si="351"/>
        <v>105.75688634259664</v>
      </c>
      <c r="BH983" s="22"/>
      <c r="BJ983" s="2">
        <v>39563</v>
      </c>
      <c r="BK983">
        <v>118.86328125</v>
      </c>
      <c r="BL983" s="22">
        <f>_xll.BDH(BL$3&amp;" Govt",$A$8,BJ983,BJ983)</f>
        <v>1.1224099999999999</v>
      </c>
      <c r="BM983">
        <f t="shared" si="352"/>
        <v>105.90005546101693</v>
      </c>
      <c r="BN983" s="2">
        <v>39738</v>
      </c>
      <c r="BO983">
        <v>106.96875</v>
      </c>
      <c r="BP983" s="22">
        <f>_xll.BDH(BP$3&amp;" Govt",$A$8,BN983,BN983)</f>
        <v>1.1496</v>
      </c>
      <c r="BQ983">
        <f t="shared" si="353"/>
        <v>93.048669102296458</v>
      </c>
      <c r="BR983" s="2">
        <v>39919</v>
      </c>
      <c r="BS983">
        <v>111.91015625</v>
      </c>
      <c r="BT983" s="22">
        <f>_xll.BDH(BT$3&amp;" Govt",$A$8,BR983,BR983)</f>
        <v>1.0882099999999999</v>
      </c>
      <c r="BU983">
        <f t="shared" si="354"/>
        <v>102.83875010338079</v>
      </c>
      <c r="BV983" s="2">
        <v>40099</v>
      </c>
      <c r="BW983">
        <v>114.0625</v>
      </c>
      <c r="BX983" s="22">
        <f>_xll.BDH(BX$3&amp;" Govt",$A$8,BV983,BV983)</f>
        <v>1.08596</v>
      </c>
      <c r="BY983">
        <f t="shared" si="355"/>
        <v>105.03379498324063</v>
      </c>
      <c r="CB983" s="22"/>
      <c r="CF983" s="22"/>
      <c r="CJ983" s="22"/>
      <c r="CN983" s="22"/>
      <c r="CR983" s="22"/>
      <c r="CV983" s="22"/>
      <c r="CZ983" s="22"/>
      <c r="DB983" s="2">
        <v>39568</v>
      </c>
      <c r="DC983">
        <v>119.49609375</v>
      </c>
      <c r="DD983" s="22">
        <f>_xll.BDH(DD$3&amp;" Govt",$A$8,DB983,DB983)</f>
        <v>1.1229499999999999</v>
      </c>
      <c r="DE983">
        <f t="shared" si="356"/>
        <v>106.41265750923907</v>
      </c>
      <c r="DF983" s="2">
        <v>40109</v>
      </c>
      <c r="DG983">
        <v>108.94921875</v>
      </c>
      <c r="DH983" s="22">
        <f>_xll.BDH(DH$3&amp;" Govt",$A$8,DF983,DF983)</f>
        <v>1.08674</v>
      </c>
      <c r="DI983">
        <f t="shared" si="357"/>
        <v>100.25325169773818</v>
      </c>
      <c r="DL983" s="22"/>
      <c r="DP983" s="22"/>
    </row>
    <row r="984" spans="4:120" x14ac:dyDescent="0.25">
      <c r="D984" s="2"/>
      <c r="H984" s="22"/>
      <c r="I984" s="14"/>
      <c r="L984" s="22"/>
      <c r="N984" s="2">
        <v>39566</v>
      </c>
      <c r="O984">
        <v>134.89453125</v>
      </c>
      <c r="P984" s="22">
        <f>_xll.BDH(P$3&amp;" Govt",$A$8,N984,N984)</f>
        <v>1.29044</v>
      </c>
      <c r="Q984">
        <f t="shared" si="344"/>
        <v>104.53374914757757</v>
      </c>
      <c r="R984" s="2">
        <v>39567</v>
      </c>
      <c r="S984">
        <v>136.66796875</v>
      </c>
      <c r="T984" s="22">
        <f>_xll.BDH(T$3&amp;" Govt",$A$8,R984,R984)</f>
        <v>1.258</v>
      </c>
      <c r="U984">
        <f t="shared" si="345"/>
        <v>108.63908485691574</v>
      </c>
      <c r="V984" s="2">
        <v>39661</v>
      </c>
      <c r="W984">
        <v>115.46484375</v>
      </c>
      <c r="X984" s="22">
        <f>_xll.BDH(X$3&amp;" Govt",$A$8,V984,V984)</f>
        <v>1.14351</v>
      </c>
      <c r="Y984">
        <f t="shared" si="346"/>
        <v>100.9740568512737</v>
      </c>
      <c r="Z984" s="2">
        <v>39567</v>
      </c>
      <c r="AA984">
        <v>133.578125</v>
      </c>
      <c r="AB984" s="22">
        <f>_xll.BDH(AB$3&amp;" Govt",$A$8,Z984,Z984)</f>
        <v>1.21608</v>
      </c>
      <c r="AC984">
        <f t="shared" si="347"/>
        <v>109.84320521676204</v>
      </c>
      <c r="AF984" s="22"/>
      <c r="AH984" s="2">
        <v>39567</v>
      </c>
      <c r="AI984">
        <v>132.4140625</v>
      </c>
      <c r="AJ984" s="22">
        <f>_xll.BDH(AJ$3&amp;" Govt",$A$8,AH984,AH984)</f>
        <v>1.19197</v>
      </c>
      <c r="AK984">
        <f t="shared" si="348"/>
        <v>111.08841875214981</v>
      </c>
      <c r="AN984" s="22"/>
      <c r="AP984" s="2">
        <v>39567</v>
      </c>
      <c r="AQ984">
        <v>129.90234375</v>
      </c>
      <c r="AR984" s="22">
        <f>_xll.BDH(AR$3&amp;" Govt",$A$8,AP984,AP984)</f>
        <v>1.1771499999999999</v>
      </c>
      <c r="AS984">
        <f t="shared" si="349"/>
        <v>110.3532631780147</v>
      </c>
      <c r="AV984" s="22"/>
      <c r="AX984" s="2">
        <v>39567</v>
      </c>
      <c r="AY984">
        <v>121.5703125</v>
      </c>
      <c r="AZ984" s="22">
        <f>_xll.BDH(AZ$3&amp;" Govt",$A$8,AX984,AX984)</f>
        <v>1.15238</v>
      </c>
      <c r="BA984">
        <f t="shared" si="350"/>
        <v>105.49498646279874</v>
      </c>
      <c r="BB984" s="2">
        <v>39566</v>
      </c>
      <c r="BC984">
        <v>121.3828125</v>
      </c>
      <c r="BD984" s="22">
        <f>_xll.BDH(BD$3&amp;" Govt",$A$8,BB984,BB984)</f>
        <v>1.1453500000000001</v>
      </c>
      <c r="BE984">
        <f t="shared" si="351"/>
        <v>105.97879469157898</v>
      </c>
      <c r="BH984" s="22"/>
      <c r="BJ984" s="2">
        <v>39566</v>
      </c>
      <c r="BK984">
        <v>119.08984375</v>
      </c>
      <c r="BL984" s="22">
        <f>_xll.BDH(BL$3&amp;" Govt",$A$8,BJ984,BJ984)</f>
        <v>1.12273</v>
      </c>
      <c r="BM984">
        <f t="shared" si="352"/>
        <v>106.07166794331674</v>
      </c>
      <c r="BN984" s="2">
        <v>39741</v>
      </c>
      <c r="BO984">
        <v>106.99609375</v>
      </c>
      <c r="BP984" s="22">
        <f>_xll.BDH(BP$3&amp;" Govt",$A$8,BN984,BN984)</f>
        <v>1.14916</v>
      </c>
      <c r="BQ984">
        <f t="shared" si="353"/>
        <v>93.108090909882009</v>
      </c>
      <c r="BR984" s="2">
        <v>39920</v>
      </c>
      <c r="BS984">
        <v>111.1796875</v>
      </c>
      <c r="BT984" s="22">
        <f>_xll.BDH(BT$3&amp;" Govt",$A$8,BR984,BR984)</f>
        <v>1.08839</v>
      </c>
      <c r="BU984">
        <f t="shared" si="354"/>
        <v>102.15059629360799</v>
      </c>
      <c r="BV984" s="2">
        <v>40100</v>
      </c>
      <c r="BW984">
        <v>113.890625</v>
      </c>
      <c r="BX984" s="22">
        <f>_xll.BDH(BX$3&amp;" Govt",$A$8,BV984,BV984)</f>
        <v>1.0860400000000001</v>
      </c>
      <c r="BY984">
        <f t="shared" si="355"/>
        <v>104.86779952856247</v>
      </c>
      <c r="CB984" s="22"/>
      <c r="CF984" s="22"/>
      <c r="CJ984" s="22"/>
      <c r="CN984" s="22"/>
      <c r="CR984" s="22"/>
      <c r="CV984" s="22"/>
      <c r="CZ984" s="22"/>
      <c r="DB984" s="2">
        <v>39569</v>
      </c>
      <c r="DC984">
        <v>119.8671875</v>
      </c>
      <c r="DD984" s="22">
        <f>_xll.BDH(DD$3&amp;" Govt",$A$8,DB984,DB984)</f>
        <v>1.1230599999999999</v>
      </c>
      <c r="DE984">
        <f t="shared" si="356"/>
        <v>106.73266566345521</v>
      </c>
      <c r="DF984" s="2">
        <v>40112</v>
      </c>
      <c r="DG984">
        <v>108.01171875</v>
      </c>
      <c r="DH984" s="22">
        <f>_xll.BDH(DH$3&amp;" Govt",$A$8,DF984,DF984)</f>
        <v>1.0869800000000001</v>
      </c>
      <c r="DI984">
        <f t="shared" si="357"/>
        <v>99.368634887486422</v>
      </c>
      <c r="DL984" s="22"/>
      <c r="DP984" s="22"/>
    </row>
    <row r="985" spans="4:120" x14ac:dyDescent="0.25">
      <c r="D985" s="2"/>
      <c r="H985" s="22"/>
      <c r="I985" s="14"/>
      <c r="L985" s="22"/>
      <c r="N985" s="2">
        <v>39567</v>
      </c>
      <c r="O985">
        <v>134.80078125</v>
      </c>
      <c r="P985" s="22">
        <f>_xll.BDH(P$3&amp;" Govt",$A$8,N985,N985)</f>
        <v>1.2905599999999999</v>
      </c>
      <c r="Q985">
        <f t="shared" si="344"/>
        <v>104.4513864136499</v>
      </c>
      <c r="R985" s="2">
        <v>39568</v>
      </c>
      <c r="S985">
        <v>136.75390625</v>
      </c>
      <c r="T985" s="22">
        <f>_xll.BDH(T$3&amp;" Govt",$A$8,R985,R985)</f>
        <v>1.2581199999999999</v>
      </c>
      <c r="U985">
        <f t="shared" si="345"/>
        <v>108.69702909897308</v>
      </c>
      <c r="V985" s="2">
        <v>39664</v>
      </c>
      <c r="W985">
        <v>115.34375</v>
      </c>
      <c r="X985" s="22">
        <f>_xll.BDH(X$3&amp;" Govt",$A$8,V985,V985)</f>
        <v>1.14462</v>
      </c>
      <c r="Y985">
        <f t="shared" si="346"/>
        <v>100.77034299592879</v>
      </c>
      <c r="Z985" s="2">
        <v>39568</v>
      </c>
      <c r="AA985">
        <v>133.828125</v>
      </c>
      <c r="AB985" s="22">
        <f>_xll.BDH(AB$3&amp;" Govt",$A$8,Z985,Z985)</f>
        <v>1.2161900000000001</v>
      </c>
      <c r="AC985">
        <f t="shared" si="347"/>
        <v>110.03883028145272</v>
      </c>
      <c r="AF985" s="22"/>
      <c r="AH985" s="2">
        <v>39568</v>
      </c>
      <c r="AI985">
        <v>132.84765625</v>
      </c>
      <c r="AJ985" s="22">
        <f>_xll.BDH(AJ$3&amp;" Govt",$A$8,AH985,AH985)</f>
        <v>1.1920900000000001</v>
      </c>
      <c r="AK985">
        <f t="shared" si="348"/>
        <v>111.44096188207266</v>
      </c>
      <c r="AN985" s="22"/>
      <c r="AP985" s="2">
        <v>39568</v>
      </c>
      <c r="AQ985">
        <v>130.328125</v>
      </c>
      <c r="AR985" s="22">
        <f>_xll.BDH(AR$3&amp;" Govt",$A$8,AP985,AP985)</f>
        <v>1.17727</v>
      </c>
      <c r="AS985">
        <f t="shared" si="349"/>
        <v>110.70368309733536</v>
      </c>
      <c r="AV985" s="22"/>
      <c r="AX985" s="2">
        <v>39568</v>
      </c>
      <c r="AY985">
        <v>122.12890625</v>
      </c>
      <c r="AZ985" s="22">
        <f>_xll.BDH(AZ$3&amp;" Govt",$A$8,AX985,AX985)</f>
        <v>1.1525000000000001</v>
      </c>
      <c r="BA985">
        <f t="shared" si="350"/>
        <v>105.96868221258134</v>
      </c>
      <c r="BB985" s="2">
        <v>39567</v>
      </c>
      <c r="BC985">
        <v>121.2734375</v>
      </c>
      <c r="BD985" s="22">
        <f>_xll.BDH(BD$3&amp;" Govt",$A$8,BB985,BB985)</f>
        <v>1.1454599999999999</v>
      </c>
      <c r="BE985">
        <f t="shared" si="351"/>
        <v>105.87313175492815</v>
      </c>
      <c r="BH985" s="22"/>
      <c r="BJ985" s="2">
        <v>39567</v>
      </c>
      <c r="BK985">
        <v>119.0390625</v>
      </c>
      <c r="BL985" s="22">
        <f>_xll.BDH(BL$3&amp;" Govt",$A$8,BJ985,BJ985)</f>
        <v>1.1228400000000001</v>
      </c>
      <c r="BM985">
        <f t="shared" si="352"/>
        <v>106.01605081756973</v>
      </c>
      <c r="BN985" s="2">
        <v>39742</v>
      </c>
      <c r="BO985">
        <v>108.3515625</v>
      </c>
      <c r="BP985" s="22">
        <f>_xll.BDH(BP$3&amp;" Govt",$A$8,BN985,BN985)</f>
        <v>1.1490100000000001</v>
      </c>
      <c r="BQ985">
        <f t="shared" si="353"/>
        <v>94.299929939687203</v>
      </c>
      <c r="BR985" s="2">
        <v>39923</v>
      </c>
      <c r="BS985">
        <v>111.22265625</v>
      </c>
      <c r="BT985" s="22">
        <f>_xll.BDH(BT$3&amp;" Govt",$A$8,BR985,BR985)</f>
        <v>1.08893</v>
      </c>
      <c r="BU985">
        <f t="shared" si="354"/>
        <v>102.13939945634706</v>
      </c>
      <c r="BV985" s="2">
        <v>40101</v>
      </c>
      <c r="BW985">
        <v>113.90234375</v>
      </c>
      <c r="BX985" s="22">
        <f>_xll.BDH(BX$3&amp;" Govt",$A$8,BV985,BV985)</f>
        <v>1.0861099999999999</v>
      </c>
      <c r="BY985">
        <f t="shared" si="355"/>
        <v>104.87183043154009</v>
      </c>
      <c r="CB985" s="22"/>
      <c r="CF985" s="22"/>
      <c r="CJ985" s="22"/>
      <c r="CN985" s="22"/>
      <c r="CR985" s="22"/>
      <c r="CV985" s="22"/>
      <c r="CZ985" s="22"/>
      <c r="DB985" s="2">
        <v>39570</v>
      </c>
      <c r="DC985">
        <v>119.18359375</v>
      </c>
      <c r="DD985" s="22">
        <f>_xll.BDH(DD$3&amp;" Govt",$A$8,DB985,DB985)</f>
        <v>1.12337</v>
      </c>
      <c r="DE985">
        <f t="shared" si="356"/>
        <v>106.09469164211258</v>
      </c>
      <c r="DF985" s="2">
        <v>40113</v>
      </c>
      <c r="DG985">
        <v>109.484375</v>
      </c>
      <c r="DH985" s="22">
        <f>_xll.BDH(DH$3&amp;" Govt",$A$8,DF985,DF985)</f>
        <v>1.0870599999999999</v>
      </c>
      <c r="DI985">
        <f t="shared" si="357"/>
        <v>100.71603683329347</v>
      </c>
      <c r="DL985" s="22"/>
      <c r="DP985" s="22"/>
    </row>
    <row r="986" spans="4:120" x14ac:dyDescent="0.25">
      <c r="D986" s="2"/>
      <c r="H986" s="22"/>
      <c r="I986" s="14"/>
      <c r="L986" s="22"/>
      <c r="N986" s="2">
        <v>39568</v>
      </c>
      <c r="O986">
        <v>134.8671875</v>
      </c>
      <c r="P986" s="22">
        <f>_xll.BDH(P$3&amp;" Govt",$A$8,N986,N986)</f>
        <v>1.2906900000000001</v>
      </c>
      <c r="Q986">
        <f t="shared" si="344"/>
        <v>104.49231612548326</v>
      </c>
      <c r="R986" s="2">
        <v>39569</v>
      </c>
      <c r="S986">
        <v>136.66796875</v>
      </c>
      <c r="T986" s="22">
        <f>_xll.BDH(T$3&amp;" Govt",$A$8,R986,R986)</f>
        <v>1.25824</v>
      </c>
      <c r="U986">
        <f t="shared" si="345"/>
        <v>108.61836275273397</v>
      </c>
      <c r="V986" s="2">
        <v>39665</v>
      </c>
      <c r="W986">
        <v>115.1328125</v>
      </c>
      <c r="X986" s="22">
        <f>_xll.BDH(X$3&amp;" Govt",$A$8,V986,V986)</f>
        <v>1.14499</v>
      </c>
      <c r="Y986">
        <f t="shared" si="346"/>
        <v>100.55355286945738</v>
      </c>
      <c r="Z986" s="2">
        <v>39569</v>
      </c>
      <c r="AA986">
        <v>133.70703125</v>
      </c>
      <c r="AB986" s="22">
        <f>_xll.BDH(AB$3&amp;" Govt",$A$8,Z986,Z986)</f>
        <v>1.21631</v>
      </c>
      <c r="AC986">
        <f t="shared" si="347"/>
        <v>109.92841565883697</v>
      </c>
      <c r="AF986" s="22"/>
      <c r="AH986" s="2">
        <v>39569</v>
      </c>
      <c r="AI986">
        <v>132.74609375</v>
      </c>
      <c r="AJ986" s="22">
        <f>_xll.BDH(AJ$3&amp;" Govt",$A$8,AH986,AH986)</f>
        <v>1.1921999999999999</v>
      </c>
      <c r="AK986">
        <f t="shared" si="348"/>
        <v>111.34549047978528</v>
      </c>
      <c r="AN986" s="22"/>
      <c r="AP986" s="2">
        <v>39569</v>
      </c>
      <c r="AQ986">
        <v>130.15625</v>
      </c>
      <c r="AR986" s="22">
        <f>_xll.BDH(AR$3&amp;" Govt",$A$8,AP986,AP986)</f>
        <v>1.1773800000000001</v>
      </c>
      <c r="AS986">
        <f t="shared" si="349"/>
        <v>110.5473593911906</v>
      </c>
      <c r="AV986" s="22"/>
      <c r="AX986" s="2">
        <v>39569</v>
      </c>
      <c r="AY986">
        <v>121.87890625</v>
      </c>
      <c r="AZ986" s="22">
        <f>_xll.BDH(AZ$3&amp;" Govt",$A$8,AX986,AX986)</f>
        <v>1.1526099999999999</v>
      </c>
      <c r="BA986">
        <f t="shared" si="350"/>
        <v>105.74166999245192</v>
      </c>
      <c r="BB986" s="2">
        <v>39568</v>
      </c>
      <c r="BC986">
        <v>121.79296875</v>
      </c>
      <c r="BD986" s="22">
        <f>_xll.BDH(BD$3&amp;" Govt",$A$8,BB986,BB986)</f>
        <v>1.14557</v>
      </c>
      <c r="BE986">
        <f t="shared" si="351"/>
        <v>106.31647891442688</v>
      </c>
      <c r="BH986" s="22"/>
      <c r="BJ986" s="2">
        <v>39568</v>
      </c>
      <c r="BK986">
        <v>119.546875</v>
      </c>
      <c r="BL986" s="22">
        <f>_xll.BDH(BL$3&amp;" Govt",$A$8,BJ986,BJ986)</f>
        <v>1.1229499999999999</v>
      </c>
      <c r="BM986">
        <f t="shared" si="352"/>
        <v>106.45787880137139</v>
      </c>
      <c r="BN986" s="2">
        <v>39743</v>
      </c>
      <c r="BO986">
        <v>107.75</v>
      </c>
      <c r="BP986" s="22">
        <f>_xll.BDH(BP$3&amp;" Govt",$A$8,BN986,BN986)</f>
        <v>1.14886</v>
      </c>
      <c r="BQ986">
        <f t="shared" si="353"/>
        <v>93.788625245895929</v>
      </c>
      <c r="BR986" s="2">
        <v>39924</v>
      </c>
      <c r="BS986">
        <v>110.97265625</v>
      </c>
      <c r="BT986" s="22">
        <f>_xll.BDH(BT$3&amp;" Govt",$A$8,BR986,BR986)</f>
        <v>1.08911</v>
      </c>
      <c r="BU986">
        <f t="shared" si="354"/>
        <v>101.89297339111752</v>
      </c>
      <c r="BV986" s="2">
        <v>40102</v>
      </c>
      <c r="BW986">
        <v>114.18359375</v>
      </c>
      <c r="BX986" s="22">
        <f>_xll.BDH(BX$3&amp;" Govt",$A$8,BV986,BV986)</f>
        <v>1.08619</v>
      </c>
      <c r="BY986">
        <f t="shared" si="355"/>
        <v>105.12303901711488</v>
      </c>
      <c r="CB986" s="22"/>
      <c r="CF986" s="22"/>
      <c r="CJ986" s="22"/>
      <c r="CN986" s="22"/>
      <c r="CR986" s="22"/>
      <c r="CV986" s="22"/>
      <c r="CZ986" s="22"/>
      <c r="DB986" s="2">
        <v>39573</v>
      </c>
      <c r="DC986">
        <v>119.50390625</v>
      </c>
      <c r="DD986" s="22">
        <f>_xll.BDH(DD$3&amp;" Govt",$A$8,DB986,DB986)</f>
        <v>1.12432</v>
      </c>
      <c r="DE986">
        <f t="shared" si="356"/>
        <v>106.28994080866657</v>
      </c>
      <c r="DF986" s="2">
        <v>40114</v>
      </c>
      <c r="DG986">
        <v>109.53515625</v>
      </c>
      <c r="DH986" s="22">
        <f>_xll.BDH(DH$3&amp;" Govt",$A$8,DF986,DF986)</f>
        <v>1.0871299999999999</v>
      </c>
      <c r="DI986">
        <f t="shared" si="357"/>
        <v>100.75626305041716</v>
      </c>
      <c r="DL986" s="22"/>
      <c r="DP986" s="22"/>
    </row>
    <row r="987" spans="4:120" x14ac:dyDescent="0.25">
      <c r="D987" s="2"/>
      <c r="H987" s="22"/>
      <c r="I987" s="14"/>
      <c r="L987" s="22"/>
      <c r="N987" s="2">
        <v>39569</v>
      </c>
      <c r="O987">
        <v>134.83984375</v>
      </c>
      <c r="P987" s="22">
        <f>_xll.BDH(P$3&amp;" Govt",$A$8,N987,N987)</f>
        <v>1.29081</v>
      </c>
      <c r="Q987">
        <f t="shared" si="344"/>
        <v>104.46141860537182</v>
      </c>
      <c r="R987" s="2">
        <v>39570</v>
      </c>
      <c r="S987">
        <v>136.69140625</v>
      </c>
      <c r="T987" s="22">
        <f>_xll.BDH(T$3&amp;" Govt",$A$8,R987,R987)</f>
        <v>1.2585899999999999</v>
      </c>
      <c r="U987">
        <f t="shared" si="345"/>
        <v>108.60677921324658</v>
      </c>
      <c r="V987" s="2">
        <v>39666</v>
      </c>
      <c r="W987">
        <v>115.15625</v>
      </c>
      <c r="X987" s="22">
        <f>_xll.BDH(X$3&amp;" Govt",$A$8,V987,V987)</f>
        <v>1.14537</v>
      </c>
      <c r="Y987">
        <f t="shared" si="346"/>
        <v>100.54065498485205</v>
      </c>
      <c r="Z987" s="2">
        <v>39570</v>
      </c>
      <c r="AA987">
        <v>133.60546875</v>
      </c>
      <c r="AB987" s="22">
        <f>_xll.BDH(AB$3&amp;" Govt",$A$8,Z987,Z987)</f>
        <v>1.21665</v>
      </c>
      <c r="AC987">
        <f t="shared" si="347"/>
        <v>109.81421834545678</v>
      </c>
      <c r="AF987" s="22"/>
      <c r="AH987" s="2">
        <v>39570</v>
      </c>
      <c r="AI987">
        <v>132.53515625</v>
      </c>
      <c r="AJ987" s="22">
        <f>_xll.BDH(AJ$3&amp;" Govt",$A$8,AH987,AH987)</f>
        <v>1.1925399999999999</v>
      </c>
      <c r="AK987">
        <f t="shared" si="348"/>
        <v>111.13686438190753</v>
      </c>
      <c r="AN987" s="22"/>
      <c r="AP987" s="2">
        <v>39570</v>
      </c>
      <c r="AQ987">
        <v>130</v>
      </c>
      <c r="AR987" s="22">
        <f>_xll.BDH(AR$3&amp;" Govt",$A$8,AP987,AP987)</f>
        <v>1.17771</v>
      </c>
      <c r="AS987">
        <f t="shared" si="349"/>
        <v>110.38371076071358</v>
      </c>
      <c r="AV987" s="22"/>
      <c r="AX987" s="2">
        <v>39570</v>
      </c>
      <c r="AY987">
        <v>121.7109375</v>
      </c>
      <c r="AZ987" s="22">
        <f>_xll.BDH(AZ$3&amp;" Govt",$A$8,AX987,AX987)</f>
        <v>1.15293</v>
      </c>
      <c r="BA987">
        <f t="shared" si="350"/>
        <v>105.56663240613047</v>
      </c>
      <c r="BB987" s="2">
        <v>39569</v>
      </c>
      <c r="BC987">
        <v>121.7109375</v>
      </c>
      <c r="BD987" s="22">
        <f>_xll.BDH(BD$3&amp;" Govt",$A$8,BB987,BB987)</f>
        <v>1.14568</v>
      </c>
      <c r="BE987">
        <f t="shared" si="351"/>
        <v>106.23467067593045</v>
      </c>
      <c r="BH987" s="22"/>
      <c r="BJ987" s="2">
        <v>39569</v>
      </c>
      <c r="BK987">
        <v>119.46484375</v>
      </c>
      <c r="BL987" s="22">
        <f>_xll.BDH(BL$3&amp;" Govt",$A$8,BJ987,BJ987)</f>
        <v>1.1230599999999999</v>
      </c>
      <c r="BM987">
        <f t="shared" si="352"/>
        <v>106.37440898082026</v>
      </c>
      <c r="BN987" s="2">
        <v>39744</v>
      </c>
      <c r="BO987">
        <v>107.21875</v>
      </c>
      <c r="BP987" s="22">
        <f>_xll.BDH(BP$3&amp;" Govt",$A$8,BN987,BN987)</f>
        <v>1.1487099999999999</v>
      </c>
      <c r="BQ987">
        <f t="shared" si="353"/>
        <v>93.33839698444342</v>
      </c>
      <c r="BR987" s="2">
        <v>39925</v>
      </c>
      <c r="BS987">
        <v>111.05078125</v>
      </c>
      <c r="BT987" s="22">
        <f>_xll.BDH(BT$3&amp;" Govt",$A$8,BR987,BR987)</f>
        <v>1.0892900000000001</v>
      </c>
      <c r="BU987">
        <f t="shared" si="354"/>
        <v>101.94785709039833</v>
      </c>
      <c r="BV987" s="2">
        <v>40105</v>
      </c>
      <c r="BW987">
        <v>114.7578125</v>
      </c>
      <c r="BX987" s="22">
        <f>_xll.BDH(BX$3&amp;" Govt",$A$8,BV987,BV987)</f>
        <v>1.08643</v>
      </c>
      <c r="BY987">
        <f t="shared" si="355"/>
        <v>105.62835387461686</v>
      </c>
      <c r="CB987" s="22"/>
      <c r="CF987" s="22"/>
      <c r="CJ987" s="22"/>
      <c r="CN987" s="22"/>
      <c r="CR987" s="22"/>
      <c r="CV987" s="22"/>
      <c r="CZ987" s="22"/>
      <c r="DB987" s="2">
        <v>39574</v>
      </c>
      <c r="DC987">
        <v>118.87890625</v>
      </c>
      <c r="DD987" s="22">
        <f>_xll.BDH(DD$3&amp;" Govt",$A$8,DB987,DB987)</f>
        <v>1.12463</v>
      </c>
      <c r="DE987">
        <f t="shared" si="356"/>
        <v>105.70490405733442</v>
      </c>
      <c r="DF987" s="2">
        <v>40115</v>
      </c>
      <c r="DG987">
        <v>109.27734375</v>
      </c>
      <c r="DH987" s="22">
        <f>_xll.BDH(DH$3&amp;" Govt",$A$8,DF987,DF987)</f>
        <v>1.08721</v>
      </c>
      <c r="DI987">
        <f t="shared" si="357"/>
        <v>100.51171691761481</v>
      </c>
      <c r="DL987" s="22"/>
      <c r="DP987" s="22"/>
    </row>
    <row r="988" spans="4:120" x14ac:dyDescent="0.25">
      <c r="D988" s="2"/>
      <c r="H988" s="22"/>
      <c r="I988" s="14"/>
      <c r="L988" s="22"/>
      <c r="N988" s="2">
        <v>39570</v>
      </c>
      <c r="O988">
        <v>134.9296875</v>
      </c>
      <c r="P988" s="22">
        <f>_xll.BDH(P$3&amp;" Govt",$A$8,N988,N988)</f>
        <v>1.2911699999999999</v>
      </c>
      <c r="Q988">
        <f t="shared" si="344"/>
        <v>104.50187620530217</v>
      </c>
      <c r="R988" s="2">
        <v>39573</v>
      </c>
      <c r="S988">
        <v>136.98046875</v>
      </c>
      <c r="T988" s="22">
        <f>_xll.BDH(T$3&amp;" Govt",$A$8,R988,R988)</f>
        <v>1.2596499999999999</v>
      </c>
      <c r="U988">
        <f t="shared" si="345"/>
        <v>108.74486464494106</v>
      </c>
      <c r="V988" s="2">
        <v>39667</v>
      </c>
      <c r="W988">
        <v>115.48046875</v>
      </c>
      <c r="X988" s="22">
        <f>_xll.BDH(X$3&amp;" Govt",$A$8,V988,V988)</f>
        <v>1.14574</v>
      </c>
      <c r="Y988">
        <f t="shared" si="346"/>
        <v>100.79116444394016</v>
      </c>
      <c r="Z988" s="2">
        <v>39573</v>
      </c>
      <c r="AA988">
        <v>133.98046875</v>
      </c>
      <c r="AB988" s="22">
        <f>_xll.BDH(AB$3&amp;" Govt",$A$8,Z988,Z988)</f>
        <v>1.21767</v>
      </c>
      <c r="AC988">
        <f t="shared" si="347"/>
        <v>110.03019598906107</v>
      </c>
      <c r="AF988" s="22"/>
      <c r="AH988" s="2">
        <v>39573</v>
      </c>
      <c r="AI988">
        <v>132.90234375</v>
      </c>
      <c r="AJ988" s="22">
        <f>_xll.BDH(AJ$3&amp;" Govt",$A$8,AH988,AH988)</f>
        <v>1.19354</v>
      </c>
      <c r="AK988">
        <f t="shared" si="348"/>
        <v>111.35139480034184</v>
      </c>
      <c r="AN988" s="22"/>
      <c r="AP988" s="2">
        <v>39573</v>
      </c>
      <c r="AQ988">
        <v>130.33984375</v>
      </c>
      <c r="AR988" s="22">
        <f>_xll.BDH(AR$3&amp;" Govt",$A$8,AP988,AP988)</f>
        <v>1.1787000000000001</v>
      </c>
      <c r="AS988">
        <f t="shared" si="349"/>
        <v>110.57931937728004</v>
      </c>
      <c r="AV988" s="22"/>
      <c r="AX988" s="2">
        <v>39573</v>
      </c>
      <c r="AY988">
        <v>122.07421875</v>
      </c>
      <c r="AZ988" s="22">
        <f>_xll.BDH(AZ$3&amp;" Govt",$A$8,AX988,AX988)</f>
        <v>1.1538999999999999</v>
      </c>
      <c r="BA988">
        <f t="shared" si="350"/>
        <v>105.79271925643471</v>
      </c>
      <c r="BB988" s="2">
        <v>39570</v>
      </c>
      <c r="BC988">
        <v>121.4375</v>
      </c>
      <c r="BD988" s="22">
        <f>_xll.BDH(BD$3&amp;" Govt",$A$8,BB988,BB988)</f>
        <v>1.14601</v>
      </c>
      <c r="BE988">
        <f t="shared" si="351"/>
        <v>105.96548023141159</v>
      </c>
      <c r="BH988" s="22"/>
      <c r="BJ988" s="2">
        <v>39570</v>
      </c>
      <c r="BK988">
        <v>119.07421875</v>
      </c>
      <c r="BL988" s="22">
        <f>_xll.BDH(BL$3&amp;" Govt",$A$8,BJ988,BJ988)</f>
        <v>1.12337</v>
      </c>
      <c r="BM988">
        <f t="shared" si="352"/>
        <v>105.99732835130011</v>
      </c>
      <c r="BN988" s="2">
        <v>39745</v>
      </c>
      <c r="BO988">
        <v>103.6953125</v>
      </c>
      <c r="BP988" s="22">
        <f>_xll.BDH(BP$3&amp;" Govt",$A$8,BN988,BN988)</f>
        <v>1.14856</v>
      </c>
      <c r="BQ988">
        <f t="shared" si="353"/>
        <v>90.282886832207282</v>
      </c>
      <c r="BR988" s="2">
        <v>39926</v>
      </c>
      <c r="BS988">
        <v>111.6875</v>
      </c>
      <c r="BT988" s="22">
        <f>_xll.BDH(BT$3&amp;" Govt",$A$8,BR988,BR988)</f>
        <v>1.0894699999999999</v>
      </c>
      <c r="BU988">
        <f t="shared" si="354"/>
        <v>102.51544328893867</v>
      </c>
      <c r="BV988" s="2">
        <v>40106</v>
      </c>
      <c r="BW988">
        <v>114.83984375</v>
      </c>
      <c r="BX988" s="22">
        <f>_xll.BDH(BX$3&amp;" Govt",$A$8,BV988,BV988)</f>
        <v>1.0865100000000001</v>
      </c>
      <c r="BY988">
        <f t="shared" si="355"/>
        <v>105.69607619810218</v>
      </c>
      <c r="CB988" s="22"/>
      <c r="CF988" s="22"/>
      <c r="CJ988" s="22"/>
      <c r="CN988" s="22"/>
      <c r="CR988" s="22"/>
      <c r="CV988" s="22"/>
      <c r="CZ988" s="22"/>
      <c r="DB988" s="2">
        <v>39575</v>
      </c>
      <c r="DC988">
        <v>119.234375</v>
      </c>
      <c r="DD988" s="22">
        <f>_xll.BDH(DD$3&amp;" Govt",$A$8,DB988,DB988)</f>
        <v>1.1249400000000001</v>
      </c>
      <c r="DE988">
        <f t="shared" si="356"/>
        <v>105.99176400519138</v>
      </c>
      <c r="DF988" s="2">
        <v>40116</v>
      </c>
      <c r="DG988">
        <v>110.53515625</v>
      </c>
      <c r="DH988" s="22">
        <f>_xll.BDH(DH$3&amp;" Govt",$A$8,DF988,DF988)</f>
        <v>1.0872900000000001</v>
      </c>
      <c r="DI988">
        <f t="shared" si="357"/>
        <v>101.66115410791969</v>
      </c>
      <c r="DL988" s="22"/>
      <c r="DP988" s="22"/>
    </row>
    <row r="989" spans="4:120" x14ac:dyDescent="0.25">
      <c r="D989" s="2"/>
      <c r="H989" s="22"/>
      <c r="I989" s="14"/>
      <c r="L989" s="22"/>
      <c r="N989" s="2">
        <v>39573</v>
      </c>
      <c r="O989">
        <v>135.06640625</v>
      </c>
      <c r="P989" s="22">
        <f>_xll.BDH(P$3&amp;" Govt",$A$8,N989,N989)</f>
        <v>1.2922500000000001</v>
      </c>
      <c r="Q989">
        <f t="shared" si="344"/>
        <v>104.52033758947572</v>
      </c>
      <c r="R989" s="2">
        <v>39574</v>
      </c>
      <c r="S989">
        <v>137.0703125</v>
      </c>
      <c r="T989" s="22">
        <f>_xll.BDH(T$3&amp;" Govt",$A$8,R989,R989)</f>
        <v>1.26</v>
      </c>
      <c r="U989">
        <f t="shared" si="345"/>
        <v>108.7859623015873</v>
      </c>
      <c r="V989" s="2">
        <v>39668</v>
      </c>
      <c r="W989">
        <v>115.81640625</v>
      </c>
      <c r="X989" s="22">
        <f>_xll.BDH(X$3&amp;" Govt",$A$8,V989,V989)</f>
        <v>1.14611</v>
      </c>
      <c r="Y989">
        <f t="shared" si="346"/>
        <v>101.05173696242072</v>
      </c>
      <c r="Z989" s="2">
        <v>39574</v>
      </c>
      <c r="AA989">
        <v>134.046875</v>
      </c>
      <c r="AB989" s="22">
        <f>_xll.BDH(AB$3&amp;" Govt",$A$8,Z989,Z989)</f>
        <v>1.21801</v>
      </c>
      <c r="AC989">
        <f t="shared" si="347"/>
        <v>110.05400201968784</v>
      </c>
      <c r="AF989" s="22"/>
      <c r="AH989" s="2">
        <v>39574</v>
      </c>
      <c r="AI989">
        <v>132.94921875</v>
      </c>
      <c r="AJ989" s="22">
        <f>_xll.BDH(AJ$3&amp;" Govt",$A$8,AH989,AH989)</f>
        <v>1.19387</v>
      </c>
      <c r="AK989">
        <f t="shared" si="348"/>
        <v>111.35987900692706</v>
      </c>
      <c r="AN989" s="22"/>
      <c r="AP989" s="2">
        <v>39574</v>
      </c>
      <c r="AQ989">
        <v>130.38671875</v>
      </c>
      <c r="AR989" s="22">
        <f>_xll.BDH(AR$3&amp;" Govt",$A$8,AP989,AP989)</f>
        <v>1.17903</v>
      </c>
      <c r="AS989">
        <f t="shared" si="349"/>
        <v>110.58812646836806</v>
      </c>
      <c r="AV989" s="22"/>
      <c r="AX989" s="2">
        <v>39574</v>
      </c>
      <c r="AY989">
        <v>122.11328125</v>
      </c>
      <c r="AZ989" s="22">
        <f>_xll.BDH(AZ$3&amp;" Govt",$A$8,AX989,AX989)</f>
        <v>1.15422</v>
      </c>
      <c r="BA989">
        <f t="shared" si="350"/>
        <v>105.7972321134619</v>
      </c>
      <c r="BB989" s="2">
        <v>39573</v>
      </c>
      <c r="BC989">
        <v>121.80078125</v>
      </c>
      <c r="BD989" s="22">
        <f>_xll.BDH(BD$3&amp;" Govt",$A$8,BB989,BB989)</f>
        <v>1.14697</v>
      </c>
      <c r="BE989">
        <f t="shared" si="351"/>
        <v>106.1935196648561</v>
      </c>
      <c r="BH989" s="22"/>
      <c r="BJ989" s="2">
        <v>39573</v>
      </c>
      <c r="BK989">
        <v>119.4296875</v>
      </c>
      <c r="BL989" s="22">
        <f>_xll.BDH(BL$3&amp;" Govt",$A$8,BJ989,BJ989)</f>
        <v>1.12432</v>
      </c>
      <c r="BM989">
        <f t="shared" si="352"/>
        <v>106.22392868578341</v>
      </c>
      <c r="BN989" s="2">
        <v>39748</v>
      </c>
      <c r="BO989">
        <v>102.73828125</v>
      </c>
      <c r="BP989" s="22">
        <f>_xll.BDH(BP$3&amp;" Govt",$A$8,BN989,BN989)</f>
        <v>1.14812</v>
      </c>
      <c r="BQ989">
        <f t="shared" si="353"/>
        <v>89.483922630038663</v>
      </c>
      <c r="BR989" s="2">
        <v>39927</v>
      </c>
      <c r="BS989">
        <v>111.72265625</v>
      </c>
      <c r="BT989" s="22">
        <f>_xll.BDH(BT$3&amp;" Govt",$A$8,BR989,BR989)</f>
        <v>1.08965</v>
      </c>
      <c r="BU989">
        <f t="shared" si="354"/>
        <v>102.53077249575551</v>
      </c>
      <c r="BV989" s="2">
        <v>40107</v>
      </c>
      <c r="BW989">
        <v>114.37890625</v>
      </c>
      <c r="BX989" s="22">
        <f>_xll.BDH(BX$3&amp;" Govt",$A$8,BV989,BV989)</f>
        <v>1.0865899999999999</v>
      </c>
      <c r="BY989">
        <f t="shared" si="355"/>
        <v>105.26408880074362</v>
      </c>
      <c r="CB989" s="22"/>
      <c r="CF989" s="22"/>
      <c r="CJ989" s="22"/>
      <c r="CN989" s="22"/>
      <c r="CR989" s="22"/>
      <c r="CV989" s="22"/>
      <c r="CZ989" s="22"/>
      <c r="DB989" s="2">
        <v>39576</v>
      </c>
      <c r="DC989">
        <v>120.76953125</v>
      </c>
      <c r="DD989" s="22">
        <f>_xll.BDH(DD$3&amp;" Govt",$A$8,DB989,DB989)</f>
        <v>1.1252599999999999</v>
      </c>
      <c r="DE989">
        <f t="shared" si="356"/>
        <v>107.3258902387004</v>
      </c>
      <c r="DF989" s="2">
        <v>40119</v>
      </c>
      <c r="DG989">
        <v>110.71484375</v>
      </c>
      <c r="DH989" s="22">
        <f>_xll.BDH(DH$3&amp;" Govt",$A$8,DF989,DF989)</f>
        <v>1.0874699999999999</v>
      </c>
      <c r="DI989">
        <f t="shared" si="357"/>
        <v>101.80956141318842</v>
      </c>
      <c r="DL989" s="22"/>
      <c r="DP989" s="22"/>
    </row>
    <row r="990" spans="4:120" x14ac:dyDescent="0.25">
      <c r="D990" s="2"/>
      <c r="H990" s="22"/>
      <c r="I990" s="14"/>
      <c r="L990" s="22"/>
      <c r="N990" s="2">
        <v>39574</v>
      </c>
      <c r="O990">
        <v>135.15625</v>
      </c>
      <c r="P990" s="22">
        <f>_xll.BDH(P$3&amp;" Govt",$A$8,N990,N990)</f>
        <v>1.2926199999999999</v>
      </c>
      <c r="Q990">
        <f t="shared" si="344"/>
        <v>104.55992480388669</v>
      </c>
      <c r="R990" s="2">
        <v>39575</v>
      </c>
      <c r="S990">
        <v>137.1640625</v>
      </c>
      <c r="T990" s="22">
        <f>_xll.BDH(T$3&amp;" Govt",$A$8,R990,R990)</f>
        <v>1.2603500000000001</v>
      </c>
      <c r="U990">
        <f t="shared" si="345"/>
        <v>108.83013647002817</v>
      </c>
      <c r="V990" s="2">
        <v>39671</v>
      </c>
      <c r="W990">
        <v>115.1953125</v>
      </c>
      <c r="X990" s="22">
        <f>_xll.BDH(X$3&amp;" Govt",$A$8,V990,V990)</f>
        <v>1.1472199999999999</v>
      </c>
      <c r="Y990">
        <f t="shared" si="346"/>
        <v>100.41257343839892</v>
      </c>
      <c r="Z990" s="2">
        <v>39575</v>
      </c>
      <c r="AA990">
        <v>134.3046875</v>
      </c>
      <c r="AB990" s="22">
        <f>_xll.BDH(AB$3&amp;" Govt",$A$8,Z990,Z990)</f>
        <v>1.21835</v>
      </c>
      <c r="AC990">
        <f t="shared" si="347"/>
        <v>110.23489760741987</v>
      </c>
      <c r="AF990" s="22"/>
      <c r="AH990" s="2">
        <v>39575</v>
      </c>
      <c r="AI990">
        <v>133.2578125</v>
      </c>
      <c r="AJ990" s="22">
        <f>_xll.BDH(AJ$3&amp;" Govt",$A$8,AH990,AH990)</f>
        <v>1.1941999999999999</v>
      </c>
      <c r="AK990">
        <f t="shared" si="348"/>
        <v>111.58751674761348</v>
      </c>
      <c r="AN990" s="22"/>
      <c r="AP990" s="2">
        <v>39575</v>
      </c>
      <c r="AQ990">
        <v>130.70703125</v>
      </c>
      <c r="AR990" s="22">
        <f>_xll.BDH(AR$3&amp;" Govt",$A$8,AP990,AP990)</f>
        <v>1.17936</v>
      </c>
      <c r="AS990">
        <f t="shared" si="349"/>
        <v>110.82878107617691</v>
      </c>
      <c r="AV990" s="22"/>
      <c r="AX990" s="2">
        <v>39575</v>
      </c>
      <c r="AY990">
        <v>122.42578125</v>
      </c>
      <c r="AZ990" s="22">
        <f>_xll.BDH(AZ$3&amp;" Govt",$A$8,AX990,AX990)</f>
        <v>1.1545399999999999</v>
      </c>
      <c r="BA990">
        <f t="shared" si="350"/>
        <v>106.03857921769711</v>
      </c>
      <c r="BB990" s="2">
        <v>39574</v>
      </c>
      <c r="BC990">
        <v>121.71484375</v>
      </c>
      <c r="BD990" s="22">
        <f>_xll.BDH(BD$3&amp;" Govt",$A$8,BB990,BB990)</f>
        <v>1.1472899999999999</v>
      </c>
      <c r="BE990">
        <f t="shared" si="351"/>
        <v>106.08899558960682</v>
      </c>
      <c r="BH990" s="22"/>
      <c r="BJ990" s="2">
        <v>39574</v>
      </c>
      <c r="BK990">
        <v>119.36328125</v>
      </c>
      <c r="BL990" s="22">
        <f>_xll.BDH(BL$3&amp;" Govt",$A$8,BJ990,BJ990)</f>
        <v>1.12463</v>
      </c>
      <c r="BM990">
        <f t="shared" si="352"/>
        <v>106.13560126441585</v>
      </c>
      <c r="BN990" s="2">
        <v>39749</v>
      </c>
      <c r="BO990">
        <v>101.76171875</v>
      </c>
      <c r="BP990" s="22">
        <f>_xll.BDH(BP$3&amp;" Govt",$A$8,BN990,BN990)</f>
        <v>1.1479699999999999</v>
      </c>
      <c r="BQ990">
        <f t="shared" si="353"/>
        <v>88.644928656672221</v>
      </c>
      <c r="BR990" s="2">
        <v>39930</v>
      </c>
      <c r="BS990">
        <v>112.08984375</v>
      </c>
      <c r="BT990" s="22">
        <f>_xll.BDH(BT$3&amp;" Govt",$A$8,BR990,BR990)</f>
        <v>1.09019</v>
      </c>
      <c r="BU990">
        <f t="shared" si="354"/>
        <v>102.81679684275218</v>
      </c>
      <c r="BV990" s="2">
        <v>40108</v>
      </c>
      <c r="BW990">
        <v>113.91796875</v>
      </c>
      <c r="BX990" s="22">
        <f>_xll.BDH(BX$3&amp;" Govt",$A$8,BV990,BV990)</f>
        <v>1.08666</v>
      </c>
      <c r="BY990">
        <f t="shared" si="355"/>
        <v>104.83312972778974</v>
      </c>
      <c r="CB990" s="22"/>
      <c r="CF990" s="22"/>
      <c r="CJ990" s="22"/>
      <c r="CN990" s="22"/>
      <c r="CR990" s="22"/>
      <c r="CV990" s="22"/>
      <c r="CZ990" s="22"/>
      <c r="DB990" s="2">
        <v>39577</v>
      </c>
      <c r="DC990">
        <v>121.12109375</v>
      </c>
      <c r="DD990" s="22">
        <f>_xll.BDH(DD$3&amp;" Govt",$A$8,DB990,DB990)</f>
        <v>1.12557</v>
      </c>
      <c r="DE990">
        <f t="shared" si="356"/>
        <v>107.60867271693454</v>
      </c>
      <c r="DF990" s="2">
        <v>40120</v>
      </c>
      <c r="DG990">
        <v>110.34765625</v>
      </c>
      <c r="DH990" s="22">
        <f>_xll.BDH(DH$3&amp;" Govt",$A$8,DF990,DF990)</f>
        <v>1.0874900000000001</v>
      </c>
      <c r="DI990">
        <f t="shared" si="357"/>
        <v>101.47004225326209</v>
      </c>
      <c r="DL990" s="22"/>
      <c r="DP990" s="22"/>
    </row>
    <row r="991" spans="4:120" x14ac:dyDescent="0.25">
      <c r="D991" s="2"/>
      <c r="H991" s="22"/>
      <c r="I991" s="14"/>
      <c r="L991" s="22"/>
      <c r="N991" s="2">
        <v>39575</v>
      </c>
      <c r="O991">
        <v>135.2265625</v>
      </c>
      <c r="P991" s="22">
        <f>_xll.BDH(P$3&amp;" Govt",$A$8,N991,N991)</f>
        <v>1.29298</v>
      </c>
      <c r="Q991">
        <f t="shared" si="344"/>
        <v>104.58519273306625</v>
      </c>
      <c r="R991" s="2">
        <v>39576</v>
      </c>
      <c r="S991">
        <v>137.453125</v>
      </c>
      <c r="T991" s="22">
        <f>_xll.BDH(T$3&amp;" Govt",$A$8,R991,R991)</f>
        <v>1.2606999999999999</v>
      </c>
      <c r="U991">
        <f t="shared" si="345"/>
        <v>109.02920996271914</v>
      </c>
      <c r="V991" s="2">
        <v>39672</v>
      </c>
      <c r="W991">
        <v>115.37890625</v>
      </c>
      <c r="X991" s="22">
        <f>_xll.BDH(X$3&amp;" Govt",$A$8,V991,V991)</f>
        <v>1.1476</v>
      </c>
      <c r="Y991">
        <f t="shared" si="346"/>
        <v>100.53930485360753</v>
      </c>
      <c r="Z991" s="2">
        <v>39576</v>
      </c>
      <c r="AA991">
        <v>134.69921875</v>
      </c>
      <c r="AB991" s="22">
        <f>_xll.BDH(AB$3&amp;" Govt",$A$8,Z991,Z991)</f>
        <v>1.2186900000000001</v>
      </c>
      <c r="AC991">
        <f t="shared" si="347"/>
        <v>110.52787726985534</v>
      </c>
      <c r="AF991" s="22"/>
      <c r="AH991" s="2">
        <v>39576</v>
      </c>
      <c r="AI991">
        <v>133.8671875</v>
      </c>
      <c r="AJ991" s="22">
        <f>_xll.BDH(AJ$3&amp;" Govt",$A$8,AH991,AH991)</f>
        <v>1.1945399999999999</v>
      </c>
      <c r="AK991">
        <f t="shared" si="348"/>
        <v>112.06588938001239</v>
      </c>
      <c r="AN991" s="22"/>
      <c r="AP991" s="2">
        <v>39576</v>
      </c>
      <c r="AQ991">
        <v>131.34375</v>
      </c>
      <c r="AR991" s="22">
        <f>_xll.BDH(AR$3&amp;" Govt",$A$8,AP991,AP991)</f>
        <v>1.1796800000000001</v>
      </c>
      <c r="AS991">
        <f t="shared" si="349"/>
        <v>111.33845619150955</v>
      </c>
      <c r="AV991" s="22"/>
      <c r="AX991" s="2">
        <v>39576</v>
      </c>
      <c r="AY991">
        <v>123.1875</v>
      </c>
      <c r="AZ991" s="22">
        <f>_xll.BDH(AZ$3&amp;" Govt",$A$8,AX991,AX991)</f>
        <v>1.15486</v>
      </c>
      <c r="BA991">
        <f t="shared" si="350"/>
        <v>106.66877370417194</v>
      </c>
      <c r="BB991" s="2">
        <v>39575</v>
      </c>
      <c r="BC991">
        <v>122.0390625</v>
      </c>
      <c r="BD991" s="22">
        <f>_xll.BDH(BD$3&amp;" Govt",$A$8,BB991,BB991)</f>
        <v>1.14761</v>
      </c>
      <c r="BE991">
        <f t="shared" si="351"/>
        <v>106.34193018534171</v>
      </c>
      <c r="BH991" s="22"/>
      <c r="BJ991" s="2">
        <v>39575</v>
      </c>
      <c r="BK991">
        <v>119.71875</v>
      </c>
      <c r="BL991" s="22">
        <f>_xll.BDH(BL$3&amp;" Govt",$A$8,BJ991,BJ991)</f>
        <v>1.1249400000000001</v>
      </c>
      <c r="BM991">
        <f t="shared" si="352"/>
        <v>106.42234252493466</v>
      </c>
      <c r="BN991" s="2">
        <v>39750</v>
      </c>
      <c r="BO991">
        <v>101.89453125</v>
      </c>
      <c r="BP991" s="22">
        <f>_xll.BDH(BP$3&amp;" Govt",$A$8,BN991,BN991)</f>
        <v>1.1478200000000001</v>
      </c>
      <c r="BQ991">
        <f t="shared" si="353"/>
        <v>88.7722214720078</v>
      </c>
      <c r="BR991" s="2">
        <v>39931</v>
      </c>
      <c r="BS991">
        <v>111.75390625</v>
      </c>
      <c r="BT991" s="22">
        <f>_xll.BDH(BT$3&amp;" Govt",$A$8,BR991,BR991)</f>
        <v>1.0903700000000001</v>
      </c>
      <c r="BU991">
        <f t="shared" si="354"/>
        <v>102.49172872511166</v>
      </c>
      <c r="BV991" s="2">
        <v>40109</v>
      </c>
      <c r="BW991">
        <v>113.83984375</v>
      </c>
      <c r="BX991" s="22">
        <f>_xll.BDH(BX$3&amp;" Govt",$A$8,BV991,BV991)</f>
        <v>1.08674</v>
      </c>
      <c r="BY991">
        <f t="shared" si="355"/>
        <v>104.75352315181183</v>
      </c>
      <c r="CB991" s="22"/>
      <c r="CF991" s="22"/>
      <c r="CJ991" s="22"/>
      <c r="CN991" s="22"/>
      <c r="CR991" s="22"/>
      <c r="CV991" s="22"/>
      <c r="CZ991" s="22"/>
      <c r="DB991" s="2">
        <v>39580</v>
      </c>
      <c r="DC991">
        <v>120.953125</v>
      </c>
      <c r="DD991" s="22">
        <f>_xll.BDH(DD$3&amp;" Govt",$A$8,DB991,DB991)</f>
        <v>1.1265100000000001</v>
      </c>
      <c r="DE991">
        <f t="shared" si="356"/>
        <v>107.36977479116918</v>
      </c>
      <c r="DF991" s="2">
        <v>40121</v>
      </c>
      <c r="DG991">
        <v>110.6796875</v>
      </c>
      <c r="DH991" s="22">
        <f>_xll.BDH(DH$3&amp;" Govt",$A$8,DF991,DF991)</f>
        <v>1.08752</v>
      </c>
      <c r="DI991">
        <f t="shared" si="357"/>
        <v>101.77255360820951</v>
      </c>
      <c r="DL991" s="22"/>
      <c r="DP991" s="22"/>
    </row>
    <row r="992" spans="4:120" x14ac:dyDescent="0.25">
      <c r="D992" s="2"/>
      <c r="H992" s="22"/>
      <c r="I992" s="14"/>
      <c r="L992" s="22"/>
      <c r="N992" s="2">
        <v>39576</v>
      </c>
      <c r="O992">
        <v>135.37890625</v>
      </c>
      <c r="P992" s="22">
        <f>_xll.BDH(P$3&amp;" Govt",$A$8,N992,N992)</f>
        <v>1.2933399999999999</v>
      </c>
      <c r="Q992">
        <f t="shared" si="344"/>
        <v>104.6738724929253</v>
      </c>
      <c r="R992" s="2">
        <v>39577</v>
      </c>
      <c r="S992">
        <v>137.59375</v>
      </c>
      <c r="T992" s="22">
        <f>_xll.BDH(T$3&amp;" Govt",$A$8,R992,R992)</f>
        <v>1.2610600000000001</v>
      </c>
      <c r="U992">
        <f t="shared" si="345"/>
        <v>109.1095982744675</v>
      </c>
      <c r="V992" s="2">
        <v>39673</v>
      </c>
      <c r="W992">
        <v>115.3984375</v>
      </c>
      <c r="X992" s="22">
        <f>_xll.BDH(X$3&amp;" Govt",$A$8,V992,V992)</f>
        <v>1.1479699999999999</v>
      </c>
      <c r="Y992">
        <f t="shared" si="346"/>
        <v>100.5239139524552</v>
      </c>
      <c r="Z992" s="2">
        <v>39577</v>
      </c>
      <c r="AA992">
        <v>134.90234375</v>
      </c>
      <c r="AB992" s="22">
        <f>_xll.BDH(AB$3&amp;" Govt",$A$8,Z992,Z992)</f>
        <v>1.2190300000000001</v>
      </c>
      <c r="AC992">
        <f t="shared" si="347"/>
        <v>110.6636782933972</v>
      </c>
      <c r="AF992" s="22"/>
      <c r="AH992" s="2">
        <v>39577</v>
      </c>
      <c r="AI992">
        <v>134.0703125</v>
      </c>
      <c r="AJ992" s="22">
        <f>_xll.BDH(AJ$3&amp;" Govt",$A$8,AH992,AH992)</f>
        <v>1.1948699999999999</v>
      </c>
      <c r="AK992">
        <f t="shared" si="348"/>
        <v>112.20493652029093</v>
      </c>
      <c r="AN992" s="22"/>
      <c r="AP992" s="2">
        <v>39577</v>
      </c>
      <c r="AQ992">
        <v>131.51953125</v>
      </c>
      <c r="AR992" s="22">
        <f>_xll.BDH(AR$3&amp;" Govt",$A$8,AP992,AP992)</f>
        <v>1.18001</v>
      </c>
      <c r="AS992">
        <f t="shared" si="349"/>
        <v>111.45628532809044</v>
      </c>
      <c r="AV992" s="22"/>
      <c r="AX992" s="2">
        <v>39577</v>
      </c>
      <c r="AY992">
        <v>123.7421875</v>
      </c>
      <c r="AZ992" s="22">
        <f>_xll.BDH(AZ$3&amp;" Govt",$A$8,AX992,AX992)</f>
        <v>1.1551899999999999</v>
      </c>
      <c r="BA992">
        <f t="shared" si="350"/>
        <v>107.11847185311508</v>
      </c>
      <c r="BB992" s="2">
        <v>39576</v>
      </c>
      <c r="BC992">
        <v>122.76171875</v>
      </c>
      <c r="BD992" s="22">
        <f>_xll.BDH(BD$3&amp;" Govt",$A$8,BB992,BB992)</f>
        <v>1.1479300000000001</v>
      </c>
      <c r="BE992">
        <f t="shared" si="351"/>
        <v>106.9418159208314</v>
      </c>
      <c r="BH992" s="22"/>
      <c r="BJ992" s="2">
        <v>39576</v>
      </c>
      <c r="BK992">
        <v>120.515625</v>
      </c>
      <c r="BL992" s="22">
        <f>_xll.BDH(BL$3&amp;" Govt",$A$8,BJ992,BJ992)</f>
        <v>1.1252599999999999</v>
      </c>
      <c r="BM992">
        <f t="shared" si="352"/>
        <v>107.10024794269769</v>
      </c>
      <c r="BN992" s="2">
        <v>39751</v>
      </c>
      <c r="BO992">
        <v>102.03125</v>
      </c>
      <c r="BP992" s="22">
        <f>_xll.BDH(BP$3&amp;" Govt",$A$8,BN992,BN992)</f>
        <v>1.14767</v>
      </c>
      <c r="BQ992">
        <f t="shared" si="353"/>
        <v>88.902951196772591</v>
      </c>
      <c r="BR992" s="2">
        <v>39932</v>
      </c>
      <c r="BS992">
        <v>111.38671875</v>
      </c>
      <c r="BT992" s="22">
        <f>_xll.BDH(BT$3&amp;" Govt",$A$8,BR992,BR992)</f>
        <v>1.0905499999999999</v>
      </c>
      <c r="BU992">
        <f t="shared" si="354"/>
        <v>102.13811264958049</v>
      </c>
      <c r="BV992" s="2">
        <v>40112</v>
      </c>
      <c r="BW992">
        <v>113.71875</v>
      </c>
      <c r="BX992" s="22">
        <f>_xll.BDH(BX$3&amp;" Govt",$A$8,BV992,BV992)</f>
        <v>1.0869800000000001</v>
      </c>
      <c r="BY992">
        <f t="shared" si="355"/>
        <v>104.61899022981103</v>
      </c>
      <c r="CB992" s="22"/>
      <c r="CF992" s="22"/>
      <c r="CJ992" s="22"/>
      <c r="CN992" s="22"/>
      <c r="CR992" s="22"/>
      <c r="CV992" s="22"/>
      <c r="CZ992" s="22"/>
      <c r="DB992" s="2">
        <v>39581</v>
      </c>
      <c r="DC992">
        <v>119.56640625</v>
      </c>
      <c r="DD992" s="22">
        <f>_xll.BDH(DD$3&amp;" Govt",$A$8,DB992,DB992)</f>
        <v>1.12683</v>
      </c>
      <c r="DE992">
        <f t="shared" si="356"/>
        <v>106.10864660152818</v>
      </c>
      <c r="DF992" s="2">
        <v>40122</v>
      </c>
      <c r="DG992">
        <v>111.09375</v>
      </c>
      <c r="DH992" s="22">
        <f>_xll.BDH(DH$3&amp;" Govt",$A$8,DF992,DF992)</f>
        <v>1.08754</v>
      </c>
      <c r="DI992">
        <f t="shared" si="357"/>
        <v>102.1514151203634</v>
      </c>
      <c r="DL992" s="22"/>
      <c r="DP992" s="22"/>
    </row>
    <row r="993" spans="4:120" x14ac:dyDescent="0.25">
      <c r="D993" s="2"/>
      <c r="H993" s="22"/>
      <c r="I993" s="14"/>
      <c r="L993" s="22"/>
      <c r="N993" s="2">
        <v>39577</v>
      </c>
      <c r="O993">
        <v>135.515625</v>
      </c>
      <c r="P993" s="22">
        <f>_xll.BDH(P$3&amp;" Govt",$A$8,N993,N993)</f>
        <v>1.2937000000000001</v>
      </c>
      <c r="Q993">
        <f t="shared" si="344"/>
        <v>104.75042513720337</v>
      </c>
      <c r="R993" s="2">
        <v>39580</v>
      </c>
      <c r="S993">
        <v>137.48828125</v>
      </c>
      <c r="T993" s="22">
        <f>_xll.BDH(T$3&amp;" Govt",$A$8,R993,R993)</f>
        <v>1.2621100000000001</v>
      </c>
      <c r="U993">
        <f t="shared" si="345"/>
        <v>108.93526019919024</v>
      </c>
      <c r="V993" s="2">
        <v>39674</v>
      </c>
      <c r="W993">
        <v>115.63671875</v>
      </c>
      <c r="X993" s="22">
        <f>_xll.BDH(X$3&amp;" Govt",$A$8,V993,V993)</f>
        <v>1.1483399999999999</v>
      </c>
      <c r="Y993">
        <f t="shared" si="346"/>
        <v>100.69902533221868</v>
      </c>
      <c r="Z993" s="2">
        <v>39580</v>
      </c>
      <c r="AA993">
        <v>134.76171875</v>
      </c>
      <c r="AB993" s="22">
        <f>_xll.BDH(AB$3&amp;" Govt",$A$8,Z993,Z993)</f>
        <v>1.2200500000000001</v>
      </c>
      <c r="AC993">
        <f t="shared" si="347"/>
        <v>110.45589832383918</v>
      </c>
      <c r="AF993" s="22"/>
      <c r="AH993" s="2">
        <v>39580</v>
      </c>
      <c r="AI993">
        <v>133.91015625</v>
      </c>
      <c r="AJ993" s="22">
        <f>_xll.BDH(AJ$3&amp;" Govt",$A$8,AH993,AH993)</f>
        <v>1.19587</v>
      </c>
      <c r="AK993">
        <f t="shared" si="348"/>
        <v>111.97718502011088</v>
      </c>
      <c r="AN993" s="22"/>
      <c r="AP993" s="2">
        <v>39580</v>
      </c>
      <c r="AQ993">
        <v>131.3984375</v>
      </c>
      <c r="AR993" s="22">
        <f>_xll.BDH(AR$3&amp;" Govt",$A$8,AP993,AP993)</f>
        <v>1.181</v>
      </c>
      <c r="AS993">
        <f t="shared" si="349"/>
        <v>111.26031964436918</v>
      </c>
      <c r="AV993" s="22"/>
      <c r="AX993" s="2">
        <v>39580</v>
      </c>
      <c r="AY993">
        <v>123.4375</v>
      </c>
      <c r="AZ993" s="22">
        <f>_xll.BDH(AZ$3&amp;" Govt",$A$8,AX993,AX993)</f>
        <v>1.15615</v>
      </c>
      <c r="BA993">
        <f t="shared" si="350"/>
        <v>106.76599057215759</v>
      </c>
      <c r="BB993" s="2">
        <v>39577</v>
      </c>
      <c r="BC993">
        <v>122.921875</v>
      </c>
      <c r="BD993" s="22">
        <f>_xll.BDH(BD$3&amp;" Govt",$A$8,BB993,BB993)</f>
        <v>1.14825</v>
      </c>
      <c r="BE993">
        <f t="shared" si="351"/>
        <v>107.05149139995646</v>
      </c>
      <c r="BH993" s="22"/>
      <c r="BJ993" s="2">
        <v>39577</v>
      </c>
      <c r="BK993">
        <v>120.703125</v>
      </c>
      <c r="BL993" s="22">
        <f>_xll.BDH(BL$3&amp;" Govt",$A$8,BJ993,BJ993)</f>
        <v>1.12557</v>
      </c>
      <c r="BM993">
        <f t="shared" si="352"/>
        <v>107.23733308457049</v>
      </c>
      <c r="BN993" s="2">
        <v>39752</v>
      </c>
      <c r="BO993">
        <v>101.57421875</v>
      </c>
      <c r="BP993" s="22">
        <f>_xll.BDH(BP$3&amp;" Govt",$A$8,BN993,BN993)</f>
        <v>1.1475200000000001</v>
      </c>
      <c r="BQ993">
        <f t="shared" si="353"/>
        <v>88.516294922964292</v>
      </c>
      <c r="BR993" s="2">
        <v>39933</v>
      </c>
      <c r="BS993">
        <v>110.83203125</v>
      </c>
      <c r="BT993" s="22">
        <f>_xll.BDH(BT$3&amp;" Govt",$A$8,BR993,BR993)</f>
        <v>1.09073</v>
      </c>
      <c r="BU993">
        <f t="shared" si="354"/>
        <v>101.6127100657358</v>
      </c>
      <c r="BV993" s="2">
        <v>40113</v>
      </c>
      <c r="BW993">
        <v>114.36328125</v>
      </c>
      <c r="BX993" s="22">
        <f>_xll.BDH(BX$3&amp;" Govt",$A$8,BV993,BV993)</f>
        <v>1.0870599999999999</v>
      </c>
      <c r="BY993">
        <f t="shared" si="355"/>
        <v>105.20420330984491</v>
      </c>
      <c r="CB993" s="22"/>
      <c r="CF993" s="22"/>
      <c r="CJ993" s="22"/>
      <c r="CN993" s="22"/>
      <c r="CR993" s="22"/>
      <c r="CV993" s="22"/>
      <c r="CZ993" s="22"/>
      <c r="DB993" s="2">
        <v>39582</v>
      </c>
      <c r="DC993">
        <v>119.8359375</v>
      </c>
      <c r="DD993" s="22">
        <f>_xll.BDH(DD$3&amp;" Govt",$A$8,DB993,DB993)</f>
        <v>1.12714</v>
      </c>
      <c r="DE993">
        <f t="shared" si="356"/>
        <v>106.31859174547971</v>
      </c>
      <c r="DF993" s="2">
        <v>40123</v>
      </c>
      <c r="DG993">
        <v>111.0859375</v>
      </c>
      <c r="DH993" s="22">
        <f>_xll.BDH(DH$3&amp;" Govt",$A$8,DF993,DF993)</f>
        <v>1.0875600000000001</v>
      </c>
      <c r="DI993">
        <f t="shared" si="357"/>
        <v>102.14235306557798</v>
      </c>
      <c r="DL993" s="22"/>
      <c r="DP993" s="22"/>
    </row>
    <row r="994" spans="4:120" x14ac:dyDescent="0.25">
      <c r="D994" s="2"/>
      <c r="H994" s="22"/>
      <c r="I994" s="14"/>
      <c r="L994" s="22"/>
      <c r="N994" s="2">
        <v>39580</v>
      </c>
      <c r="O994">
        <v>135.46484375</v>
      </c>
      <c r="P994" s="22">
        <f>_xll.BDH(P$3&amp;" Govt",$A$8,N994,N994)</f>
        <v>1.29478</v>
      </c>
      <c r="Q994">
        <f t="shared" si="344"/>
        <v>104.62383088246652</v>
      </c>
      <c r="R994" s="2">
        <v>39581</v>
      </c>
      <c r="S994">
        <v>137.08984375</v>
      </c>
      <c r="T994" s="22">
        <f>_xll.BDH(T$3&amp;" Govt",$A$8,R994,R994)</f>
        <v>1.2624599999999999</v>
      </c>
      <c r="U994">
        <f t="shared" si="345"/>
        <v>108.58945530947516</v>
      </c>
      <c r="V994" s="2">
        <v>39675</v>
      </c>
      <c r="W994">
        <v>115.6484375</v>
      </c>
      <c r="X994" s="22">
        <f>_xll.BDH(X$3&amp;" Govt",$A$8,V994,V994)</f>
        <v>1.1487099999999999</v>
      </c>
      <c r="Y994">
        <f t="shared" si="346"/>
        <v>100.6767917925325</v>
      </c>
      <c r="Z994" s="2">
        <v>39581</v>
      </c>
      <c r="AA994">
        <v>134.23828125</v>
      </c>
      <c r="AB994" s="22">
        <f>_xll.BDH(AB$3&amp;" Govt",$A$8,Z994,Z994)</f>
        <v>1.2203900000000001</v>
      </c>
      <c r="AC994">
        <f t="shared" si="347"/>
        <v>109.99621534919164</v>
      </c>
      <c r="AF994" s="22"/>
      <c r="AH994" s="2">
        <v>39581</v>
      </c>
      <c r="AI994">
        <v>133.1953125</v>
      </c>
      <c r="AJ994" s="22">
        <f>_xll.BDH(AJ$3&amp;" Govt",$A$8,AH994,AH994)</f>
        <v>1.1961999999999999</v>
      </c>
      <c r="AK994">
        <f t="shared" si="348"/>
        <v>111.34869796020733</v>
      </c>
      <c r="AN994" s="22"/>
      <c r="AP994" s="2">
        <v>39581</v>
      </c>
      <c r="AQ994">
        <v>130.6171875</v>
      </c>
      <c r="AR994" s="22">
        <f>_xll.BDH(AR$3&amp;" Govt",$A$8,AP994,AP994)</f>
        <v>1.18133</v>
      </c>
      <c r="AS994">
        <f t="shared" si="349"/>
        <v>110.56790862841035</v>
      </c>
      <c r="AV994" s="22"/>
      <c r="AX994" s="2">
        <v>39581</v>
      </c>
      <c r="AY994">
        <v>122.4140625</v>
      </c>
      <c r="AZ994" s="22">
        <f>_xll.BDH(AZ$3&amp;" Govt",$A$8,AX994,AX994)</f>
        <v>1.1564700000000001</v>
      </c>
      <c r="BA994">
        <f t="shared" si="350"/>
        <v>105.85148123167914</v>
      </c>
      <c r="BB994" s="2">
        <v>39580</v>
      </c>
      <c r="BC994">
        <v>122.69140625</v>
      </c>
      <c r="BD994" s="22">
        <f>_xll.BDH(BD$3&amp;" Govt",$A$8,BB994,BB994)</f>
        <v>1.1492100000000001</v>
      </c>
      <c r="BE994">
        <f t="shared" si="351"/>
        <v>106.76151987017168</v>
      </c>
      <c r="BH994" s="22"/>
      <c r="BJ994" s="2">
        <v>39580</v>
      </c>
      <c r="BK994">
        <v>120.56640625</v>
      </c>
      <c r="BL994" s="22">
        <f>_xll.BDH(BL$3&amp;" Govt",$A$8,BJ994,BJ994)</f>
        <v>1.1265100000000001</v>
      </c>
      <c r="BM994">
        <f t="shared" si="352"/>
        <v>107.02648556160175</v>
      </c>
      <c r="BN994" s="2">
        <v>39755</v>
      </c>
      <c r="BO994">
        <v>101.43359375</v>
      </c>
      <c r="BP994" s="22">
        <f>_xll.BDH(BP$3&amp;" Govt",$A$8,BN994,BN994)</f>
        <v>1.14727</v>
      </c>
      <c r="BQ994">
        <f t="shared" si="353"/>
        <v>88.413009797170673</v>
      </c>
      <c r="BR994" s="2">
        <v>39934</v>
      </c>
      <c r="BS994">
        <v>110.44921875</v>
      </c>
      <c r="BT994" s="22">
        <f>_xll.BDH(BT$3&amp;" Govt",$A$8,BR994,BR994)</f>
        <v>1.09091</v>
      </c>
      <c r="BU994">
        <f t="shared" si="354"/>
        <v>101.24503281663931</v>
      </c>
      <c r="BV994" s="2">
        <v>40114</v>
      </c>
      <c r="BW994">
        <v>114.49609375</v>
      </c>
      <c r="BX994" s="22">
        <f>_xll.BDH(BX$3&amp;" Govt",$A$8,BV994,BV994)</f>
        <v>1.0871299999999999</v>
      </c>
      <c r="BY994">
        <f t="shared" si="355"/>
        <v>105.31959724228014</v>
      </c>
      <c r="CB994" s="22"/>
      <c r="CF994" s="22"/>
      <c r="CJ994" s="22"/>
      <c r="CN994" s="22"/>
      <c r="CR994" s="22"/>
      <c r="CV994" s="22"/>
      <c r="CZ994" s="22"/>
      <c r="DB994" s="2">
        <v>39583</v>
      </c>
      <c r="DC994">
        <v>120.84765625</v>
      </c>
      <c r="DD994" s="22">
        <f>_xll.BDH(DD$3&amp;" Govt",$A$8,DB994,DB994)</f>
        <v>1.1274599999999999</v>
      </c>
      <c r="DE994">
        <f t="shared" si="356"/>
        <v>107.1857593617512</v>
      </c>
      <c r="DF994" s="2">
        <v>40126</v>
      </c>
      <c r="DG994">
        <v>111.63671875</v>
      </c>
      <c r="DH994" s="22">
        <f>_xll.BDH(DH$3&amp;" Govt",$A$8,DF994,DF994)</f>
        <v>1.0876300000000001</v>
      </c>
      <c r="DI994">
        <f t="shared" si="357"/>
        <v>102.64218415269897</v>
      </c>
      <c r="DL994" s="22"/>
      <c r="DP994" s="22"/>
    </row>
    <row r="995" spans="4:120" x14ac:dyDescent="0.25">
      <c r="D995" s="2"/>
      <c r="H995" s="22"/>
      <c r="I995" s="14"/>
      <c r="L995" s="22"/>
      <c r="N995" s="2">
        <v>39581</v>
      </c>
      <c r="O995">
        <v>135.3359375</v>
      </c>
      <c r="P995" s="22">
        <f>_xll.BDH(P$3&amp;" Govt",$A$8,N995,N995)</f>
        <v>1.29514</v>
      </c>
      <c r="Q995">
        <f t="shared" si="344"/>
        <v>104.49521866361938</v>
      </c>
      <c r="R995" s="2">
        <v>39582</v>
      </c>
      <c r="S995">
        <v>137.19921875</v>
      </c>
      <c r="T995" s="22">
        <f>_xll.BDH(T$3&amp;" Govt",$A$8,R995,R995)</f>
        <v>1.2628200000000001</v>
      </c>
      <c r="U995">
        <f t="shared" si="345"/>
        <v>108.6451107442074</v>
      </c>
      <c r="V995" s="2">
        <v>39678</v>
      </c>
      <c r="W995">
        <v>115.78125</v>
      </c>
      <c r="X995" s="22">
        <f>_xll.BDH(X$3&amp;" Govt",$A$8,V995,V995)</f>
        <v>1.1498299999999999</v>
      </c>
      <c r="Y995">
        <f t="shared" si="346"/>
        <v>100.69423306053939</v>
      </c>
      <c r="Z995" s="2">
        <v>39582</v>
      </c>
      <c r="AA995">
        <v>134.23046875</v>
      </c>
      <c r="AB995" s="22">
        <f>_xll.BDH(AB$3&amp;" Govt",$A$8,Z995,Z995)</f>
        <v>1.2207300000000001</v>
      </c>
      <c r="AC995">
        <f t="shared" si="347"/>
        <v>109.95917913871207</v>
      </c>
      <c r="AF995" s="22"/>
      <c r="AH995" s="2">
        <v>39582</v>
      </c>
      <c r="AI995">
        <v>133.2421875</v>
      </c>
      <c r="AJ995" s="22">
        <f>_xll.BDH(AJ$3&amp;" Govt",$A$8,AH995,AH995)</f>
        <v>1.1965399999999999</v>
      </c>
      <c r="AK995">
        <f t="shared" si="348"/>
        <v>111.3562333896067</v>
      </c>
      <c r="AN995" s="22"/>
      <c r="AP995" s="2">
        <v>39582</v>
      </c>
      <c r="AQ995">
        <v>130.58984375</v>
      </c>
      <c r="AR995" s="22">
        <f>_xll.BDH(AR$3&amp;" Govt",$A$8,AP995,AP995)</f>
        <v>1.1816599999999999</v>
      </c>
      <c r="AS995">
        <f t="shared" si="349"/>
        <v>110.51389041687119</v>
      </c>
      <c r="AV995" s="22"/>
      <c r="AX995" s="2">
        <v>39582</v>
      </c>
      <c r="AY995">
        <v>122.3828125</v>
      </c>
      <c r="AZ995" s="22">
        <f>_xll.BDH(AZ$3&amp;" Govt",$A$8,AX995,AX995)</f>
        <v>1.1568000000000001</v>
      </c>
      <c r="BA995">
        <f t="shared" si="350"/>
        <v>105.79427083333333</v>
      </c>
      <c r="BB995" s="2">
        <v>39581</v>
      </c>
      <c r="BC995">
        <v>121.99609375</v>
      </c>
      <c r="BD995" s="22">
        <f>_xll.BDH(BD$3&amp;" Govt",$A$8,BB995,BB995)</f>
        <v>1.1495299999999999</v>
      </c>
      <c r="BE995">
        <f t="shared" si="351"/>
        <v>106.12693339886737</v>
      </c>
      <c r="BH995" s="22"/>
      <c r="BJ995" s="2">
        <v>39581</v>
      </c>
      <c r="BK995">
        <v>119.69140625</v>
      </c>
      <c r="BL995" s="22">
        <f>_xll.BDH(BL$3&amp;" Govt",$A$8,BJ995,BJ995)</f>
        <v>1.12683</v>
      </c>
      <c r="BM995">
        <f t="shared" si="352"/>
        <v>106.21957726542603</v>
      </c>
      <c r="BN995" s="2">
        <v>39756</v>
      </c>
      <c r="BO995">
        <v>103.1015625</v>
      </c>
      <c r="BP995" s="22">
        <f>_xll.BDH(BP$3&amp;" Govt",$A$8,BN995,BN995)</f>
        <v>1.1472199999999999</v>
      </c>
      <c r="BQ995">
        <f t="shared" si="353"/>
        <v>89.870785463991226</v>
      </c>
      <c r="BR995" s="2">
        <v>39937</v>
      </c>
      <c r="BS995">
        <v>110.58203125</v>
      </c>
      <c r="BT995" s="22">
        <f>_xll.BDH(BT$3&amp;" Govt",$A$8,BR995,BR995)</f>
        <v>1.09117</v>
      </c>
      <c r="BU995">
        <f t="shared" si="354"/>
        <v>101.34262420154514</v>
      </c>
      <c r="BV995" s="2">
        <v>40115</v>
      </c>
      <c r="BW995">
        <v>114.44140625</v>
      </c>
      <c r="BX995" s="22">
        <f>_xll.BDH(BX$3&amp;" Govt",$A$8,BV995,BV995)</f>
        <v>1.08721</v>
      </c>
      <c r="BY995">
        <f t="shared" si="355"/>
        <v>105.2615467572962</v>
      </c>
      <c r="CB995" s="22"/>
      <c r="CF995" s="22"/>
      <c r="CJ995" s="22"/>
      <c r="CN995" s="22"/>
      <c r="CR995" s="22"/>
      <c r="CV995" s="22"/>
      <c r="CZ995" s="22"/>
      <c r="DB995" s="2">
        <v>39584</v>
      </c>
      <c r="DC995">
        <v>121.09375</v>
      </c>
      <c r="DD995" s="22">
        <f>_xll.BDH(DD$3&amp;" Govt",$A$8,DB995,DB995)</f>
        <v>1.1277699999999999</v>
      </c>
      <c r="DE995">
        <f t="shared" si="356"/>
        <v>107.3745089867615</v>
      </c>
      <c r="DF995" s="2">
        <v>40127</v>
      </c>
      <c r="DG995">
        <v>111.14453125</v>
      </c>
      <c r="DH995" s="22">
        <f>_xll.BDH(DH$3&amp;" Govt",$A$8,DF995,DF995)</f>
        <v>1.08765</v>
      </c>
      <c r="DI995">
        <f t="shared" si="357"/>
        <v>102.18777295085735</v>
      </c>
      <c r="DL995" s="22"/>
      <c r="DP995" s="22"/>
    </row>
    <row r="996" spans="4:120" x14ac:dyDescent="0.25">
      <c r="D996" s="2"/>
      <c r="H996" s="22"/>
      <c r="I996" s="14"/>
      <c r="L996" s="22"/>
      <c r="N996" s="2">
        <v>39582</v>
      </c>
      <c r="O996">
        <v>135.48828125</v>
      </c>
      <c r="P996" s="22">
        <f>_xll.BDH(P$3&amp;" Govt",$A$8,N996,N996)</f>
        <v>1.2955000000000001</v>
      </c>
      <c r="Q996">
        <f t="shared" si="344"/>
        <v>104.58377556927826</v>
      </c>
      <c r="R996" s="2">
        <v>39583</v>
      </c>
      <c r="S996">
        <v>137.46875</v>
      </c>
      <c r="T996" s="22">
        <f>_xll.BDH(T$3&amp;" Govt",$A$8,R996,R996)</f>
        <v>1.2631700000000001</v>
      </c>
      <c r="U996">
        <f t="shared" si="345"/>
        <v>108.82838414465193</v>
      </c>
      <c r="V996" s="2">
        <v>39679</v>
      </c>
      <c r="W996">
        <v>115.875</v>
      </c>
      <c r="X996" s="22">
        <f>_xll.BDH(X$3&amp;" Govt",$A$8,V996,V996)</f>
        <v>1.1501999999999999</v>
      </c>
      <c r="Y996">
        <f t="shared" si="346"/>
        <v>100.74334898278562</v>
      </c>
      <c r="Z996" s="2">
        <v>39583</v>
      </c>
      <c r="AA996">
        <v>134.625</v>
      </c>
      <c r="AB996" s="22">
        <f>_xll.BDH(AB$3&amp;" Govt",$A$8,Z996,Z996)</f>
        <v>1.2210700000000001</v>
      </c>
      <c r="AC996">
        <f t="shared" si="347"/>
        <v>110.25166452373738</v>
      </c>
      <c r="AF996" s="22"/>
      <c r="AH996" s="2">
        <v>39583</v>
      </c>
      <c r="AI996">
        <v>133.73828125</v>
      </c>
      <c r="AJ996" s="22">
        <f>_xll.BDH(AJ$3&amp;" Govt",$A$8,AH996,AH996)</f>
        <v>1.1968700000000001</v>
      </c>
      <c r="AK996">
        <f t="shared" si="348"/>
        <v>111.74002293482165</v>
      </c>
      <c r="AN996" s="22"/>
      <c r="AP996" s="2">
        <v>39583</v>
      </c>
      <c r="AQ996">
        <v>131.171875</v>
      </c>
      <c r="AR996" s="22">
        <f>_xll.BDH(AR$3&amp;" Govt",$A$8,AP996,AP996)</f>
        <v>1.1819900000000001</v>
      </c>
      <c r="AS996">
        <f t="shared" si="349"/>
        <v>110.97545241499505</v>
      </c>
      <c r="AV996" s="22"/>
      <c r="AX996" s="2">
        <v>39583</v>
      </c>
      <c r="AY996">
        <v>123.03515625</v>
      </c>
      <c r="AZ996" s="22">
        <f>_xll.BDH(AZ$3&amp;" Govt",$A$8,AX996,AX996)</f>
        <v>1.1571199999999999</v>
      </c>
      <c r="BA996">
        <f t="shared" si="350"/>
        <v>106.3287785622926</v>
      </c>
      <c r="BB996" s="2">
        <v>39582</v>
      </c>
      <c r="BC996">
        <v>122.08984375</v>
      </c>
      <c r="BD996" s="22">
        <f>_xll.BDH(BD$3&amp;" Govt",$A$8,BB996,BB996)</f>
        <v>1.14985</v>
      </c>
      <c r="BE996">
        <f t="shared" si="351"/>
        <v>106.17893094751489</v>
      </c>
      <c r="BH996" s="22"/>
      <c r="BJ996" s="2">
        <v>39582</v>
      </c>
      <c r="BK996">
        <v>119.8203125</v>
      </c>
      <c r="BL996" s="22">
        <f>_xll.BDH(BL$3&amp;" Govt",$A$8,BJ996,BJ996)</f>
        <v>1.12714</v>
      </c>
      <c r="BM996">
        <f t="shared" si="352"/>
        <v>106.30472922618308</v>
      </c>
      <c r="BN996" s="2">
        <v>39757</v>
      </c>
      <c r="BO996">
        <v>103.28125</v>
      </c>
      <c r="BP996" s="22">
        <f>_xll.BDH(BP$3&amp;" Govt",$A$8,BN996,BN996)</f>
        <v>1.14716</v>
      </c>
      <c r="BQ996">
        <f t="shared" si="353"/>
        <v>90.032122807629278</v>
      </c>
      <c r="BR996" s="2">
        <v>39938</v>
      </c>
      <c r="BS996">
        <v>110.375</v>
      </c>
      <c r="BT996" s="22">
        <f>_xll.BDH(BT$3&amp;" Govt",$A$8,BR996,BR996)</f>
        <v>1.0912500000000001</v>
      </c>
      <c r="BU996">
        <f t="shared" si="354"/>
        <v>101.14547537227949</v>
      </c>
      <c r="BV996" s="2">
        <v>40116</v>
      </c>
      <c r="BW996">
        <v>115.08984375</v>
      </c>
      <c r="BX996" s="22">
        <f>_xll.BDH(BX$3&amp;" Govt",$A$8,BV996,BV996)</f>
        <v>1.0872900000000001</v>
      </c>
      <c r="BY996">
        <f t="shared" si="355"/>
        <v>105.85018141434207</v>
      </c>
      <c r="CB996" s="22"/>
      <c r="CF996" s="22"/>
      <c r="CJ996" s="22"/>
      <c r="CN996" s="22"/>
      <c r="CR996" s="22"/>
      <c r="CV996" s="22"/>
      <c r="CZ996" s="22"/>
      <c r="DB996" s="2">
        <v>39587</v>
      </c>
      <c r="DC996">
        <v>121.62890625</v>
      </c>
      <c r="DD996" s="22">
        <f>_xll.BDH(DD$3&amp;" Govt",$A$8,DB996,DB996)</f>
        <v>1.1287099999999999</v>
      </c>
      <c r="DE996">
        <f t="shared" si="356"/>
        <v>107.75921738090388</v>
      </c>
      <c r="DF996" s="2">
        <v>40128</v>
      </c>
      <c r="DG996">
        <v>111.14453125</v>
      </c>
      <c r="DH996" s="22">
        <f>_xll.BDH(DH$3&amp;" Govt",$A$8,DF996,DF996)</f>
        <v>1.08768</v>
      </c>
      <c r="DI996">
        <f t="shared" si="357"/>
        <v>102.18495444432186</v>
      </c>
      <c r="DL996" s="22"/>
      <c r="DP996" s="22"/>
    </row>
    <row r="997" spans="4:120" x14ac:dyDescent="0.25">
      <c r="D997" s="2"/>
      <c r="H997" s="22"/>
      <c r="I997" s="14"/>
      <c r="L997" s="22"/>
      <c r="N997" s="2">
        <v>39583</v>
      </c>
      <c r="O997">
        <v>135.6015625</v>
      </c>
      <c r="P997" s="22">
        <f>_xll.BDH(P$3&amp;" Govt",$A$8,N997,N997)</f>
        <v>1.29586</v>
      </c>
      <c r="Q997">
        <f t="shared" si="344"/>
        <v>104.64213919713549</v>
      </c>
      <c r="R997" s="2">
        <v>39584</v>
      </c>
      <c r="S997">
        <v>137.6484375</v>
      </c>
      <c r="T997" s="22">
        <f>_xll.BDH(T$3&amp;" Govt",$A$8,R997,R997)</f>
        <v>1.26352</v>
      </c>
      <c r="U997">
        <f t="shared" si="345"/>
        <v>108.94045009180702</v>
      </c>
      <c r="V997" s="2">
        <v>39680</v>
      </c>
      <c r="W997">
        <v>115.984375</v>
      </c>
      <c r="X997" s="22">
        <f>_xll.BDH(X$3&amp;" Govt",$A$8,V997,V997)</f>
        <v>1.1505700000000001</v>
      </c>
      <c r="Y997">
        <f t="shared" si="346"/>
        <v>100.8060135411144</v>
      </c>
      <c r="Z997" s="2">
        <v>39584</v>
      </c>
      <c r="AA997">
        <v>134.80859375</v>
      </c>
      <c r="AB997" s="22">
        <f>_xll.BDH(AB$3&amp;" Govt",$A$8,Z997,Z997)</f>
        <v>1.2214100000000001</v>
      </c>
      <c r="AC997">
        <f t="shared" si="347"/>
        <v>110.37128707804914</v>
      </c>
      <c r="AF997" s="22"/>
      <c r="AH997" s="2">
        <v>39584</v>
      </c>
      <c r="AI997">
        <v>133.95703125</v>
      </c>
      <c r="AJ997" s="22">
        <f>_xll.BDH(AJ$3&amp;" Govt",$A$8,AH997,AH997)</f>
        <v>1.1972</v>
      </c>
      <c r="AK997">
        <f t="shared" si="348"/>
        <v>111.89194056966254</v>
      </c>
      <c r="AN997" s="22"/>
      <c r="AP997" s="2">
        <v>39584</v>
      </c>
      <c r="AQ997">
        <v>131.36328125</v>
      </c>
      <c r="AR997" s="22">
        <f>_xll.BDH(AR$3&amp;" Govt",$A$8,AP997,AP997)</f>
        <v>1.18232</v>
      </c>
      <c r="AS997">
        <f t="shared" si="349"/>
        <v>111.10636819981053</v>
      </c>
      <c r="AV997" s="22"/>
      <c r="AX997" s="2">
        <v>39584</v>
      </c>
      <c r="AY997">
        <v>123.1953125</v>
      </c>
      <c r="AZ997" s="22">
        <f>_xll.BDH(AZ$3&amp;" Govt",$A$8,AX997,AX997)</f>
        <v>1.15744</v>
      </c>
      <c r="BA997">
        <f t="shared" si="350"/>
        <v>106.43775271288361</v>
      </c>
      <c r="BB997" s="2">
        <v>39583</v>
      </c>
      <c r="BC997">
        <v>122.72265625</v>
      </c>
      <c r="BD997" s="22">
        <f>_xll.BDH(BD$3&amp;" Govt",$A$8,BB997,BB997)</f>
        <v>1.1501699999999999</v>
      </c>
      <c r="BE997">
        <f t="shared" si="351"/>
        <v>106.69958027943696</v>
      </c>
      <c r="BH997" s="22"/>
      <c r="BJ997" s="2">
        <v>39583</v>
      </c>
      <c r="BK997">
        <v>120.4921875</v>
      </c>
      <c r="BL997" s="22">
        <f>_xll.BDH(BL$3&amp;" Govt",$A$8,BJ997,BJ997)</f>
        <v>1.1274599999999999</v>
      </c>
      <c r="BM997">
        <f t="shared" si="352"/>
        <v>106.87047655792668</v>
      </c>
      <c r="BN997" s="2">
        <v>39758</v>
      </c>
      <c r="BO997">
        <v>103.01171875</v>
      </c>
      <c r="BP997" s="22">
        <f>_xll.BDH(BP$3&amp;" Govt",$A$8,BN997,BN997)</f>
        <v>1.1471100000000001</v>
      </c>
      <c r="BQ997">
        <f t="shared" si="353"/>
        <v>89.801081631229778</v>
      </c>
      <c r="BR997" s="2">
        <v>39939</v>
      </c>
      <c r="BS997">
        <v>110.71484375</v>
      </c>
      <c r="BT997" s="22">
        <f>_xll.BDH(BT$3&amp;" Govt",$A$8,BR997,BR997)</f>
        <v>1.09134</v>
      </c>
      <c r="BU997">
        <f t="shared" si="354"/>
        <v>101.44853459966647</v>
      </c>
      <c r="BV997" s="2">
        <v>40119</v>
      </c>
      <c r="BW997">
        <v>115.11328125</v>
      </c>
      <c r="BX997" s="22">
        <f>_xll.BDH(BX$3&amp;" Govt",$A$8,BV997,BV997)</f>
        <v>1.0874699999999999</v>
      </c>
      <c r="BY997">
        <f t="shared" si="355"/>
        <v>105.85421321967503</v>
      </c>
      <c r="CB997" s="22"/>
      <c r="CF997" s="22"/>
      <c r="CJ997" s="22"/>
      <c r="CN997" s="22"/>
      <c r="CR997" s="22"/>
      <c r="CV997" s="22"/>
      <c r="CZ997" s="22"/>
      <c r="DB997" s="2">
        <v>39588</v>
      </c>
      <c r="DC997">
        <v>122.53515625</v>
      </c>
      <c r="DD997" s="22">
        <f>_xll.BDH(DD$3&amp;" Govt",$A$8,DB997,DB997)</f>
        <v>1.12903</v>
      </c>
      <c r="DE997">
        <f t="shared" si="356"/>
        <v>108.53135545556806</v>
      </c>
      <c r="DF997" s="2">
        <v>40129</v>
      </c>
      <c r="DG997">
        <v>111.1015625</v>
      </c>
      <c r="DH997" s="22">
        <f>_xll.BDH(DH$3&amp;" Govt",$A$8,DF997,DF997)</f>
        <v>1.0876999999999999</v>
      </c>
      <c r="DI997">
        <f t="shared" si="357"/>
        <v>102.1435712972327</v>
      </c>
      <c r="DL997" s="22"/>
      <c r="DP997" s="22"/>
    </row>
    <row r="998" spans="4:120" x14ac:dyDescent="0.25">
      <c r="D998" s="2"/>
      <c r="H998" s="22"/>
      <c r="I998" s="14"/>
      <c r="L998" s="22"/>
      <c r="N998" s="2">
        <v>39584</v>
      </c>
      <c r="O998">
        <v>135.7734375</v>
      </c>
      <c r="P998" s="22">
        <f>_xll.BDH(P$3&amp;" Govt",$A$8,N998,N998)</f>
        <v>1.29623</v>
      </c>
      <c r="Q998">
        <f t="shared" si="344"/>
        <v>104.7448658802836</v>
      </c>
      <c r="R998" s="2">
        <v>39587</v>
      </c>
      <c r="S998">
        <v>137.8203125</v>
      </c>
      <c r="T998" s="22">
        <f>_xll.BDH(T$3&amp;" Govt",$A$8,R998,R998)</f>
        <v>1.26457</v>
      </c>
      <c r="U998">
        <f t="shared" si="345"/>
        <v>108.98591023035499</v>
      </c>
      <c r="V998" s="2">
        <v>39681</v>
      </c>
      <c r="W998">
        <v>116.15234375</v>
      </c>
      <c r="X998" s="22">
        <f>_xll.BDH(X$3&amp;" Govt",$A$8,V998,V998)</f>
        <v>1.1509400000000001</v>
      </c>
      <c r="Y998">
        <f t="shared" si="346"/>
        <v>100.91954728309034</v>
      </c>
      <c r="Z998" s="2">
        <v>39587</v>
      </c>
      <c r="AA998">
        <v>135.05078125</v>
      </c>
      <c r="AB998" s="22">
        <f>_xll.BDH(AB$3&amp;" Govt",$A$8,Z998,Z998)</f>
        <v>1.2224299999999999</v>
      </c>
      <c r="AC998">
        <f t="shared" si="347"/>
        <v>110.47731260685684</v>
      </c>
      <c r="AF998" s="22"/>
      <c r="AH998" s="2">
        <v>39587</v>
      </c>
      <c r="AI998">
        <v>134.1953125</v>
      </c>
      <c r="AJ998" s="22">
        <f>_xll.BDH(AJ$3&amp;" Govt",$A$8,AH998,AH998)</f>
        <v>1.1981999999999999</v>
      </c>
      <c r="AK998">
        <f t="shared" si="348"/>
        <v>111.99742321816058</v>
      </c>
      <c r="AN998" s="22"/>
      <c r="AP998" s="2">
        <v>39587</v>
      </c>
      <c r="AQ998">
        <v>131.6328125</v>
      </c>
      <c r="AR998" s="22">
        <f>_xll.BDH(AR$3&amp;" Govt",$A$8,AP998,AP998)</f>
        <v>1.1833100000000001</v>
      </c>
      <c r="AS998">
        <f t="shared" si="349"/>
        <v>111.2411899671261</v>
      </c>
      <c r="AV998" s="22"/>
      <c r="AX998" s="2">
        <v>39587</v>
      </c>
      <c r="AY998">
        <v>123.5234375</v>
      </c>
      <c r="AZ998" s="22">
        <f>_xll.BDH(AZ$3&amp;" Govt",$A$8,AX998,AX998)</f>
        <v>1.1584099999999999</v>
      </c>
      <c r="BA998">
        <f t="shared" si="350"/>
        <v>106.63188119922998</v>
      </c>
      <c r="BB998" s="2">
        <v>39584</v>
      </c>
      <c r="BC998">
        <v>122.86328125</v>
      </c>
      <c r="BD998" s="22">
        <f>_xll.BDH(BD$3&amp;" Govt",$A$8,BB998,BB998)</f>
        <v>1.15049</v>
      </c>
      <c r="BE998">
        <f t="shared" si="351"/>
        <v>106.79213313457744</v>
      </c>
      <c r="BH998" s="22"/>
      <c r="BJ998" s="2">
        <v>39584</v>
      </c>
      <c r="BK998">
        <v>120.6484375</v>
      </c>
      <c r="BL998" s="22">
        <f>_xll.BDH(BL$3&amp;" Govt",$A$8,BJ998,BJ998)</f>
        <v>1.1277699999999999</v>
      </c>
      <c r="BM998">
        <f t="shared" si="352"/>
        <v>106.97964788919727</v>
      </c>
      <c r="BN998" s="2">
        <v>39759</v>
      </c>
      <c r="BO998">
        <v>102.421875</v>
      </c>
      <c r="BP998" s="22">
        <f>_xll.BDH(BP$3&amp;" Govt",$A$8,BN998,BN998)</f>
        <v>1.14706</v>
      </c>
      <c r="BQ998">
        <f t="shared" si="353"/>
        <v>89.290773804334563</v>
      </c>
      <c r="BR998" s="2">
        <v>39940</v>
      </c>
      <c r="BS998">
        <v>110.609375</v>
      </c>
      <c r="BT998" s="22">
        <f>_xll.BDH(BT$3&amp;" Govt",$A$8,BR998,BR998)</f>
        <v>1.0914299999999999</v>
      </c>
      <c r="BU998">
        <f t="shared" si="354"/>
        <v>101.34353554511056</v>
      </c>
      <c r="BV998" s="2">
        <v>40120</v>
      </c>
      <c r="BW998">
        <v>114.88671875</v>
      </c>
      <c r="BX998" s="22">
        <f>_xll.BDH(BX$3&amp;" Govt",$A$8,BV998,BV998)</f>
        <v>1.0874900000000001</v>
      </c>
      <c r="BY998">
        <f t="shared" si="355"/>
        <v>105.64393120856283</v>
      </c>
      <c r="CB998" s="22"/>
      <c r="CF998" s="22"/>
      <c r="CJ998" s="22"/>
      <c r="CN998" s="22"/>
      <c r="CR998" s="22"/>
      <c r="CV998" s="22"/>
      <c r="CZ998" s="22"/>
      <c r="DB998" s="2">
        <v>39589</v>
      </c>
      <c r="DC998">
        <v>122.89453125</v>
      </c>
      <c r="DD998" s="22">
        <f>_xll.BDH(DD$3&amp;" Govt",$A$8,DB998,DB998)</f>
        <v>1.12934</v>
      </c>
      <c r="DE998">
        <f t="shared" si="356"/>
        <v>108.81978080117591</v>
      </c>
      <c r="DF998" s="2">
        <v>40130</v>
      </c>
      <c r="DG998">
        <v>111.703125</v>
      </c>
      <c r="DH998" s="22">
        <f>_xll.BDH(DH$3&amp;" Govt",$A$8,DF998,DF998)</f>
        <v>1.08772</v>
      </c>
      <c r="DI998">
        <f t="shared" si="357"/>
        <v>102.69474221306953</v>
      </c>
      <c r="DL998" s="22"/>
      <c r="DP998" s="22"/>
    </row>
    <row r="999" spans="4:120" x14ac:dyDescent="0.25">
      <c r="D999" s="2"/>
      <c r="H999" s="22"/>
      <c r="I999" s="14"/>
      <c r="L999" s="22"/>
      <c r="N999" s="2">
        <v>39587</v>
      </c>
      <c r="O999">
        <v>135.84765625</v>
      </c>
      <c r="P999" s="22">
        <f>_xll.BDH(P$3&amp;" Govt",$A$8,N999,N999)</f>
        <v>1.29731</v>
      </c>
      <c r="Q999">
        <f t="shared" si="344"/>
        <v>104.71487635954398</v>
      </c>
      <c r="R999" s="2">
        <v>39588</v>
      </c>
      <c r="S999">
        <v>138.1328125</v>
      </c>
      <c r="T999" s="22">
        <f>_xll.BDH(T$3&amp;" Govt",$A$8,R999,R999)</f>
        <v>1.2649300000000001</v>
      </c>
      <c r="U999">
        <f t="shared" si="345"/>
        <v>109.20194200469591</v>
      </c>
      <c r="V999" s="2">
        <v>39682</v>
      </c>
      <c r="W999">
        <v>115.83984375</v>
      </c>
      <c r="X999" s="22">
        <f>_xll.BDH(X$3&amp;" Govt",$A$8,V999,V999)</f>
        <v>1.1513100000000001</v>
      </c>
      <c r="Y999">
        <f t="shared" si="346"/>
        <v>100.61568452458503</v>
      </c>
      <c r="Z999" s="2">
        <v>39588</v>
      </c>
      <c r="AA999">
        <v>135.40625</v>
      </c>
      <c r="AB999" s="22">
        <f>_xll.BDH(AB$3&amp;" Govt",$A$8,Z999,Z999)</f>
        <v>1.2227699999999999</v>
      </c>
      <c r="AC999">
        <f t="shared" si="347"/>
        <v>110.73730137311188</v>
      </c>
      <c r="AF999" s="22"/>
      <c r="AH999" s="2">
        <v>39588</v>
      </c>
      <c r="AI999">
        <v>134.59765625</v>
      </c>
      <c r="AJ999" s="22">
        <f>_xll.BDH(AJ$3&amp;" Govt",$A$8,AH999,AH999)</f>
        <v>1.1985399999999999</v>
      </c>
      <c r="AK999">
        <f t="shared" si="348"/>
        <v>112.30134684699719</v>
      </c>
      <c r="AN999" s="22"/>
      <c r="AP999" s="2">
        <v>39588</v>
      </c>
      <c r="AQ999">
        <v>132.10546875</v>
      </c>
      <c r="AR999" s="22">
        <f>_xll.BDH(AR$3&amp;" Govt",$A$8,AP999,AP999)</f>
        <v>1.18364</v>
      </c>
      <c r="AS999">
        <f t="shared" si="349"/>
        <v>111.60950014362474</v>
      </c>
      <c r="AV999" s="22"/>
      <c r="AX999" s="2">
        <v>39588</v>
      </c>
      <c r="AY999">
        <v>124.05078125</v>
      </c>
      <c r="AZ999" s="22">
        <f>_xll.BDH(AZ$3&amp;" Govt",$A$8,AX999,AX999)</f>
        <v>1.15873</v>
      </c>
      <c r="BA999">
        <f t="shared" si="350"/>
        <v>107.05753820993674</v>
      </c>
      <c r="BB999" s="2">
        <v>39587</v>
      </c>
      <c r="BC999">
        <v>123.171875</v>
      </c>
      <c r="BD999" s="22">
        <f>_xll.BDH(BD$3&amp;" Govt",$A$8,BB999,BB999)</f>
        <v>1.1514500000000001</v>
      </c>
      <c r="BE999">
        <f t="shared" si="351"/>
        <v>106.9711016544357</v>
      </c>
      <c r="BH999" s="22"/>
      <c r="BJ999" s="2">
        <v>39587</v>
      </c>
      <c r="BK999">
        <v>121.0234375</v>
      </c>
      <c r="BL999" s="22">
        <f>_xll.BDH(BL$3&amp;" Govt",$A$8,BJ999,BJ999)</f>
        <v>1.1287099999999999</v>
      </c>
      <c r="BM999">
        <f t="shared" si="352"/>
        <v>107.22279194833041</v>
      </c>
      <c r="BN999" s="2">
        <v>39762</v>
      </c>
      <c r="BO999">
        <v>102.6171875</v>
      </c>
      <c r="BP999" s="22">
        <f>_xll.BDH(BP$3&amp;" Govt",$A$8,BN999,BN999)</f>
        <v>1.1469</v>
      </c>
      <c r="BQ999">
        <f t="shared" si="353"/>
        <v>89.473526462638418</v>
      </c>
      <c r="BR999" s="2">
        <v>39941</v>
      </c>
      <c r="BS999">
        <v>110.76953125</v>
      </c>
      <c r="BT999" s="22">
        <f>_xll.BDH(BT$3&amp;" Govt",$A$8,BR999,BR999)</f>
        <v>1.09151</v>
      </c>
      <c r="BU999">
        <f t="shared" si="354"/>
        <v>101.48283684986853</v>
      </c>
      <c r="BV999" s="2">
        <v>40121</v>
      </c>
      <c r="BW999">
        <v>115.09765625</v>
      </c>
      <c r="BX999" s="22">
        <f>_xll.BDH(BX$3&amp;" Govt",$A$8,BV999,BV999)</f>
        <v>1.08752</v>
      </c>
      <c r="BY999">
        <f t="shared" si="355"/>
        <v>105.83497889693982</v>
      </c>
      <c r="CB999" s="22"/>
      <c r="CF999" s="22"/>
      <c r="CJ999" s="22"/>
      <c r="CN999" s="22"/>
      <c r="CR999" s="22"/>
      <c r="CV999" s="22"/>
      <c r="CZ999" s="22"/>
      <c r="DB999" s="2">
        <v>39590</v>
      </c>
      <c r="DC999">
        <v>121.55859375</v>
      </c>
      <c r="DD999" s="22">
        <f>_xll.BDH(DD$3&amp;" Govt",$A$8,DB999,DB999)</f>
        <v>1.12965</v>
      </c>
      <c r="DE999">
        <f t="shared" si="356"/>
        <v>107.6073064666047</v>
      </c>
      <c r="DF999" s="2">
        <v>40133</v>
      </c>
      <c r="DG999">
        <v>113.36328125</v>
      </c>
      <c r="DH999" s="22">
        <f>_xll.BDH(DH$3&amp;" Govt",$A$8,DF999,DF999)</f>
        <v>1.08779</v>
      </c>
      <c r="DI999">
        <f t="shared" si="357"/>
        <v>104.2143072192243</v>
      </c>
      <c r="DL999" s="22"/>
      <c r="DP999" s="22"/>
    </row>
    <row r="1000" spans="4:120" x14ac:dyDescent="0.25">
      <c r="D1000" s="2"/>
      <c r="H1000" s="22"/>
      <c r="I1000" s="14"/>
      <c r="L1000" s="22"/>
      <c r="N1000" s="2">
        <v>39588</v>
      </c>
      <c r="O1000">
        <v>136.01953125</v>
      </c>
      <c r="P1000" s="22">
        <f>_xll.BDH(P$3&amp;" Govt",$A$8,N1000,N1000)</f>
        <v>1.2976700000000001</v>
      </c>
      <c r="Q1000">
        <f t="shared" si="344"/>
        <v>104.81827525487989</v>
      </c>
      <c r="R1000" s="2">
        <v>39589</v>
      </c>
      <c r="S1000">
        <v>138.22265625</v>
      </c>
      <c r="T1000" s="22">
        <f>_xll.BDH(T$3&amp;" Govt",$A$8,R1000,R1000)</f>
        <v>1.26528</v>
      </c>
      <c r="U1000">
        <f t="shared" si="345"/>
        <v>109.24274172515175</v>
      </c>
      <c r="V1000" s="2">
        <v>39685</v>
      </c>
      <c r="W1000">
        <v>115.953125</v>
      </c>
      <c r="X1000" s="22">
        <f>_xll.BDH(X$3&amp;" Govt",$A$8,V1000,V1000)</f>
        <v>1.1524300000000001</v>
      </c>
      <c r="Y1000">
        <f t="shared" si="346"/>
        <v>100.61619794694688</v>
      </c>
      <c r="Z1000" s="2">
        <v>39589</v>
      </c>
      <c r="AA1000">
        <v>135.453125</v>
      </c>
      <c r="AB1000" s="22">
        <f>_xll.BDH(AB$3&amp;" Govt",$A$8,Z1000,Z1000)</f>
        <v>1.2231099999999999</v>
      </c>
      <c r="AC1000">
        <f t="shared" si="347"/>
        <v>110.74484306399262</v>
      </c>
      <c r="AF1000" s="22"/>
      <c r="AH1000" s="2">
        <v>39589</v>
      </c>
      <c r="AI1000">
        <v>134.6484375</v>
      </c>
      <c r="AJ1000" s="22">
        <f>_xll.BDH(AJ$3&amp;" Govt",$A$8,AH1000,AH1000)</f>
        <v>1.1988699999999999</v>
      </c>
      <c r="AK1000">
        <f t="shared" si="348"/>
        <v>112.31279246290258</v>
      </c>
      <c r="AN1000" s="22"/>
      <c r="AP1000" s="2">
        <v>39589</v>
      </c>
      <c r="AQ1000">
        <v>132.1328125</v>
      </c>
      <c r="AR1000" s="22">
        <f>_xll.BDH(AR$3&amp;" Govt",$A$8,AP1000,AP1000)</f>
        <v>1.1839599999999999</v>
      </c>
      <c r="AS1000">
        <f t="shared" si="349"/>
        <v>111.60242955843104</v>
      </c>
      <c r="AV1000" s="22"/>
      <c r="AX1000" s="2">
        <v>39589</v>
      </c>
      <c r="AY1000">
        <v>124.07421875</v>
      </c>
      <c r="AZ1000" s="22">
        <f>_xll.BDH(AZ$3&amp;" Govt",$A$8,AX1000,AX1000)</f>
        <v>1.1590499999999999</v>
      </c>
      <c r="BA1000">
        <f t="shared" si="350"/>
        <v>107.0482021914499</v>
      </c>
      <c r="BB1000" s="2">
        <v>39588</v>
      </c>
      <c r="BC1000">
        <v>123.64453125</v>
      </c>
      <c r="BD1000" s="22">
        <f>_xll.BDH(BD$3&amp;" Govt",$A$8,BB1000,BB1000)</f>
        <v>1.15177</v>
      </c>
      <c r="BE1000">
        <f t="shared" si="351"/>
        <v>107.35175534177831</v>
      </c>
      <c r="BH1000" s="22"/>
      <c r="BJ1000" s="2">
        <v>39588</v>
      </c>
      <c r="BK1000">
        <v>121.484375</v>
      </c>
      <c r="BL1000" s="22">
        <f>_xll.BDH(BL$3&amp;" Govt",$A$8,BJ1000,BJ1000)</f>
        <v>1.12903</v>
      </c>
      <c r="BM1000">
        <f t="shared" si="352"/>
        <v>107.60066162989469</v>
      </c>
      <c r="BN1000" s="2">
        <v>39763</v>
      </c>
      <c r="BO1000">
        <v>102.6171875</v>
      </c>
      <c r="BP1000" s="22">
        <f>_xll.BDH(BP$3&amp;" Govt",$A$8,BN1000,BN1000)</f>
        <v>1.1468499999999999</v>
      </c>
      <c r="BQ1000">
        <f t="shared" si="353"/>
        <v>89.477427300867603</v>
      </c>
      <c r="BR1000" s="2">
        <v>39944</v>
      </c>
      <c r="BS1000">
        <v>111.26171875</v>
      </c>
      <c r="BT1000" s="22">
        <f>_xll.BDH(BT$3&amp;" Govt",$A$8,BR1000,BR1000)</f>
        <v>1.0917699999999999</v>
      </c>
      <c r="BU1000">
        <f t="shared" si="354"/>
        <v>101.90948528536231</v>
      </c>
      <c r="BV1000" s="2">
        <v>40122</v>
      </c>
      <c r="BW1000">
        <v>115.4296875</v>
      </c>
      <c r="BX1000" s="22">
        <f>_xll.BDH(BX$3&amp;" Govt",$A$8,BV1000,BV1000)</f>
        <v>1.08754</v>
      </c>
      <c r="BY1000">
        <f t="shared" si="355"/>
        <v>106.13833744046197</v>
      </c>
      <c r="CB1000" s="22"/>
      <c r="CF1000" s="22"/>
      <c r="CJ1000" s="22"/>
      <c r="CN1000" s="22"/>
      <c r="CR1000" s="22"/>
      <c r="CV1000" s="22"/>
      <c r="CZ1000" s="22"/>
      <c r="DB1000" s="2">
        <v>39591</v>
      </c>
      <c r="DC1000">
        <v>122.3046875</v>
      </c>
      <c r="DD1000" s="22">
        <f>_xll.BDH(DD$3&amp;" Govt",$A$8,DB1000,DB1000)</f>
        <v>1.1299699999999999</v>
      </c>
      <c r="DE1000">
        <f t="shared" si="356"/>
        <v>108.23711027726401</v>
      </c>
      <c r="DF1000" s="2">
        <v>40134</v>
      </c>
      <c r="DG1000">
        <v>113.67578125</v>
      </c>
      <c r="DH1000" s="22">
        <f>_xll.BDH(DH$3&amp;" Govt",$A$8,DF1000,DF1000)</f>
        <v>1.0878099999999999</v>
      </c>
      <c r="DI1000">
        <f t="shared" si="357"/>
        <v>104.49966561256102</v>
      </c>
      <c r="DL1000" s="22"/>
      <c r="DP1000" s="22"/>
    </row>
    <row r="1001" spans="4:120" x14ac:dyDescent="0.25">
      <c r="D1001" s="2"/>
      <c r="H1001" s="22"/>
      <c r="I1001" s="14"/>
      <c r="L1001" s="22"/>
      <c r="N1001" s="2">
        <v>39589</v>
      </c>
      <c r="O1001">
        <v>136.19140625</v>
      </c>
      <c r="P1001" s="22">
        <f>_xll.BDH(P$3&amp;" Govt",$A$8,N1001,N1001)</f>
        <v>1.29803</v>
      </c>
      <c r="Q1001">
        <f t="shared" si="344"/>
        <v>104.92161679622197</v>
      </c>
      <c r="R1001" s="2">
        <v>39590</v>
      </c>
      <c r="S1001">
        <v>137.8828125</v>
      </c>
      <c r="T1001" s="22">
        <f>_xll.BDH(T$3&amp;" Govt",$A$8,R1001,R1001)</f>
        <v>1.26563</v>
      </c>
      <c r="U1001">
        <f t="shared" si="345"/>
        <v>108.94401404833955</v>
      </c>
      <c r="V1001" s="2">
        <v>39686</v>
      </c>
      <c r="W1001">
        <v>115.9765625</v>
      </c>
      <c r="X1001" s="22">
        <f>_xll.BDH(X$3&amp;" Govt",$A$8,V1001,V1001)</f>
        <v>1.1528</v>
      </c>
      <c r="Y1001">
        <f t="shared" si="346"/>
        <v>100.60423534004164</v>
      </c>
      <c r="Z1001" s="2">
        <v>39590</v>
      </c>
      <c r="AA1001">
        <v>134.9296875</v>
      </c>
      <c r="AB1001" s="22">
        <f>_xll.BDH(AB$3&amp;" Govt",$A$8,Z1001,Z1001)</f>
        <v>1.2234499999999999</v>
      </c>
      <c r="AC1001">
        <f t="shared" si="347"/>
        <v>110.28622951489641</v>
      </c>
      <c r="AF1001" s="22"/>
      <c r="AH1001" s="2">
        <v>39590</v>
      </c>
      <c r="AI1001">
        <v>133.9453125</v>
      </c>
      <c r="AJ1001" s="22">
        <f>_xll.BDH(AJ$3&amp;" Govt",$A$8,AH1001,AH1001)</f>
        <v>1.1992</v>
      </c>
      <c r="AK1001">
        <f t="shared" si="348"/>
        <v>111.69555745496997</v>
      </c>
      <c r="AN1001" s="22"/>
      <c r="AP1001" s="2">
        <v>39590</v>
      </c>
      <c r="AQ1001">
        <v>131.34375</v>
      </c>
      <c r="AR1001" s="22">
        <f>_xll.BDH(AR$3&amp;" Govt",$A$8,AP1001,AP1001)</f>
        <v>1.1842900000000001</v>
      </c>
      <c r="AS1001">
        <f t="shared" si="349"/>
        <v>110.9050570383943</v>
      </c>
      <c r="AV1001" s="22"/>
      <c r="AX1001" s="2">
        <v>39590</v>
      </c>
      <c r="AY1001">
        <v>123.13671875</v>
      </c>
      <c r="AZ1001" s="22">
        <f>_xll.BDH(AZ$3&amp;" Govt",$A$8,AX1001,AX1001)</f>
        <v>1.1593800000000001</v>
      </c>
      <c r="BA1001">
        <f t="shared" si="350"/>
        <v>106.20911068847141</v>
      </c>
      <c r="BB1001" s="2">
        <v>39589</v>
      </c>
      <c r="BC1001">
        <v>123.7578125</v>
      </c>
      <c r="BD1001" s="22">
        <f>_xll.BDH(BD$3&amp;" Govt",$A$8,BB1001,BB1001)</f>
        <v>1.1520900000000001</v>
      </c>
      <c r="BE1001">
        <f t="shared" si="351"/>
        <v>107.42026447586559</v>
      </c>
      <c r="BH1001" s="22"/>
      <c r="BJ1001" s="2">
        <v>39589</v>
      </c>
      <c r="BK1001">
        <v>121.578125</v>
      </c>
      <c r="BL1001" s="22">
        <f>_xll.BDH(BL$3&amp;" Govt",$A$8,BJ1001,BJ1001)</f>
        <v>1.12934</v>
      </c>
      <c r="BM1001">
        <f t="shared" si="352"/>
        <v>107.65413870047992</v>
      </c>
      <c r="BN1001" s="2">
        <v>39764</v>
      </c>
      <c r="BO1001">
        <v>102.671875</v>
      </c>
      <c r="BP1001" s="22">
        <f>_xll.BDH(BP$3&amp;" Govt",$A$8,BN1001,BN1001)</f>
        <v>1.14679</v>
      </c>
      <c r="BQ1001">
        <f t="shared" si="353"/>
        <v>89.529796213779335</v>
      </c>
      <c r="BR1001" s="2">
        <v>39945</v>
      </c>
      <c r="BS1001">
        <v>111.48046875</v>
      </c>
      <c r="BT1001" s="22">
        <f>_xll.BDH(BT$3&amp;" Govt",$A$8,BR1001,BR1001)</f>
        <v>1.09185</v>
      </c>
      <c r="BU1001">
        <f t="shared" si="354"/>
        <v>102.10236639648303</v>
      </c>
      <c r="BV1001" s="2">
        <v>40123</v>
      </c>
      <c r="BW1001">
        <v>115.67578125</v>
      </c>
      <c r="BX1001" s="22">
        <f>_xll.BDH(BX$3&amp;" Govt",$A$8,BV1001,BV1001)</f>
        <v>1.0875600000000001</v>
      </c>
      <c r="BY1001">
        <f t="shared" si="355"/>
        <v>106.36266619772701</v>
      </c>
      <c r="CB1001" s="22"/>
      <c r="CF1001" s="22"/>
      <c r="CJ1001" s="22"/>
      <c r="CN1001" s="22"/>
      <c r="CR1001" s="22"/>
      <c r="CV1001" s="22"/>
      <c r="CZ1001" s="22"/>
      <c r="DB1001" s="2">
        <v>39594</v>
      </c>
      <c r="DC1001">
        <v>122.234375</v>
      </c>
      <c r="DD1001" s="22">
        <f>_xll.BDH(DD$3&amp;" Govt",$A$8,DB1001,DB1001)</f>
        <v>1.1309100000000001</v>
      </c>
      <c r="DE1001">
        <f t="shared" si="356"/>
        <v>108.08497139471753</v>
      </c>
      <c r="DF1001" s="2">
        <v>40135</v>
      </c>
      <c r="DG1001">
        <v>113.2578125</v>
      </c>
      <c r="DH1001" s="22">
        <f>_xll.BDH(DH$3&amp;" Govt",$A$8,DF1001,DF1001)</f>
        <v>1.0878300000000001</v>
      </c>
      <c r="DI1001">
        <f t="shared" si="357"/>
        <v>104.11352187382219</v>
      </c>
      <c r="DL1001" s="22"/>
      <c r="DP1001" s="22"/>
    </row>
    <row r="1002" spans="4:120" x14ac:dyDescent="0.25">
      <c r="D1002" s="2"/>
      <c r="H1002" s="22"/>
      <c r="I1002" s="14"/>
      <c r="L1002" s="22"/>
      <c r="N1002" s="2">
        <v>39590</v>
      </c>
      <c r="O1002">
        <v>136.08203125</v>
      </c>
      <c r="P1002" s="22">
        <f>_xll.BDH(P$3&amp;" Govt",$A$8,N1002,N1002)</f>
        <v>1.2983899999999999</v>
      </c>
      <c r="Q1002">
        <f t="shared" si="344"/>
        <v>104.80828660880013</v>
      </c>
      <c r="R1002" s="2">
        <v>39591</v>
      </c>
      <c r="S1002">
        <v>138.09375</v>
      </c>
      <c r="T1002" s="22">
        <f>_xll.BDH(T$3&amp;" Govt",$A$8,R1002,R1002)</f>
        <v>1.2659799999999999</v>
      </c>
      <c r="U1002">
        <f t="shared" si="345"/>
        <v>109.08051470007426</v>
      </c>
      <c r="V1002" s="2">
        <v>39687</v>
      </c>
      <c r="W1002">
        <v>116.140625</v>
      </c>
      <c r="X1002" s="22">
        <f>_xll.BDH(X$3&amp;" Govt",$A$8,V1002,V1002)</f>
        <v>1.15317</v>
      </c>
      <c r="Y1002">
        <f t="shared" si="346"/>
        <v>100.71422687027932</v>
      </c>
      <c r="Z1002" s="2">
        <v>39591</v>
      </c>
      <c r="AA1002">
        <v>135.18359375</v>
      </c>
      <c r="AB1002" s="22">
        <f>_xll.BDH(AB$3&amp;" Govt",$A$8,Z1002,Z1002)</f>
        <v>1.2237899999999999</v>
      </c>
      <c r="AC1002">
        <f t="shared" si="347"/>
        <v>110.46306453721635</v>
      </c>
      <c r="AF1002" s="22"/>
      <c r="AH1002" s="2">
        <v>39591</v>
      </c>
      <c r="AI1002">
        <v>134.25390625</v>
      </c>
      <c r="AJ1002" s="22">
        <f>_xll.BDH(AJ$3&amp;" Govt",$A$8,AH1002,AH1002)</f>
        <v>1.1995400000000001</v>
      </c>
      <c r="AK1002">
        <f t="shared" si="348"/>
        <v>111.92115831902228</v>
      </c>
      <c r="AN1002" s="22"/>
      <c r="AP1002" s="2">
        <v>39591</v>
      </c>
      <c r="AQ1002">
        <v>131.66015625</v>
      </c>
      <c r="AR1002" s="22">
        <f>_xll.BDH(AR$3&amp;" Govt",$A$8,AP1002,AP1002)</f>
        <v>1.18462</v>
      </c>
      <c r="AS1002">
        <f t="shared" si="349"/>
        <v>111.14125732302341</v>
      </c>
      <c r="AV1002" s="22"/>
      <c r="AX1002" s="2">
        <v>39591</v>
      </c>
      <c r="AY1002">
        <v>123.5703125</v>
      </c>
      <c r="AZ1002" s="22">
        <f>_xll.BDH(AZ$3&amp;" Govt",$A$8,AX1002,AX1002)</f>
        <v>1.1597</v>
      </c>
      <c r="BA1002">
        <f t="shared" si="350"/>
        <v>106.5536884539105</v>
      </c>
      <c r="BB1002" s="2">
        <v>39590</v>
      </c>
      <c r="BC1002">
        <v>122.93359375</v>
      </c>
      <c r="BD1002" s="22">
        <f>_xll.BDH(BD$3&amp;" Govt",$A$8,BB1002,BB1002)</f>
        <v>1.1524099999999999</v>
      </c>
      <c r="BE1002">
        <f t="shared" si="351"/>
        <v>106.67522301090759</v>
      </c>
      <c r="BH1002" s="22"/>
      <c r="BJ1002" s="2">
        <v>39590</v>
      </c>
      <c r="BK1002">
        <v>120.7734375</v>
      </c>
      <c r="BL1002" s="22">
        <f>_xll.BDH(BL$3&amp;" Govt",$A$8,BJ1002,BJ1002)</f>
        <v>1.12965</v>
      </c>
      <c r="BM1002">
        <f t="shared" si="352"/>
        <v>106.91226264772274</v>
      </c>
      <c r="BN1002" s="2">
        <v>39765</v>
      </c>
      <c r="BO1002">
        <v>102.38671875</v>
      </c>
      <c r="BP1002" s="22">
        <f>_xll.BDH(BP$3&amp;" Govt",$A$8,BN1002,BN1002)</f>
        <v>1.1467400000000001</v>
      </c>
      <c r="BQ1002">
        <f t="shared" si="353"/>
        <v>89.285033006610035</v>
      </c>
      <c r="BR1002" s="2">
        <v>39946</v>
      </c>
      <c r="BS1002">
        <v>111.4609375</v>
      </c>
      <c r="BT1002" s="22">
        <f>_xll.BDH(BT$3&amp;" Govt",$A$8,BR1002,BR1002)</f>
        <v>1.0919399999999999</v>
      </c>
      <c r="BU1002">
        <f t="shared" si="354"/>
        <v>102.07606416103449</v>
      </c>
      <c r="BV1002" s="2">
        <v>40126</v>
      </c>
      <c r="BW1002">
        <v>116.2265625</v>
      </c>
      <c r="BX1002" s="22">
        <f>_xll.BDH(BX$3&amp;" Govt",$A$8,BV1002,BV1002)</f>
        <v>1.0876300000000001</v>
      </c>
      <c r="BY1002">
        <f t="shared" si="355"/>
        <v>106.86222566497797</v>
      </c>
      <c r="CB1002" s="22"/>
      <c r="CF1002" s="22"/>
      <c r="CJ1002" s="22"/>
      <c r="CN1002" s="22"/>
      <c r="CR1002" s="22"/>
      <c r="CV1002" s="22"/>
      <c r="CZ1002" s="22"/>
      <c r="DB1002" s="2">
        <v>39595</v>
      </c>
      <c r="DC1002">
        <v>121.390625</v>
      </c>
      <c r="DD1002" s="22">
        <f>_xll.BDH(DD$3&amp;" Govt",$A$8,DB1002,DB1002)</f>
        <v>1.1312199999999999</v>
      </c>
      <c r="DE1002">
        <f t="shared" si="356"/>
        <v>107.30947561040294</v>
      </c>
      <c r="DF1002" s="2">
        <v>40136</v>
      </c>
      <c r="DG1002">
        <v>113.4375</v>
      </c>
      <c r="DH1002" s="22">
        <f>_xll.BDH(DH$3&amp;" Govt",$A$8,DF1002,DF1002)</f>
        <v>1.08786</v>
      </c>
      <c r="DI1002">
        <f t="shared" si="357"/>
        <v>104.27582593348409</v>
      </c>
      <c r="DL1002" s="22"/>
      <c r="DP1002" s="22"/>
    </row>
    <row r="1003" spans="4:120" x14ac:dyDescent="0.25">
      <c r="D1003" s="2"/>
      <c r="H1003" s="22"/>
      <c r="I1003" s="14"/>
      <c r="L1003" s="22"/>
      <c r="N1003" s="2">
        <v>39591</v>
      </c>
      <c r="O1003">
        <v>136.16796875</v>
      </c>
      <c r="P1003" s="22">
        <f>_xll.BDH(P$3&amp;" Govt",$A$8,N1003,N1003)</f>
        <v>1.2987500000000001</v>
      </c>
      <c r="Q1003">
        <f t="shared" si="344"/>
        <v>104.84540423484118</v>
      </c>
      <c r="R1003" s="2">
        <v>39594</v>
      </c>
      <c r="S1003">
        <v>138.09375</v>
      </c>
      <c r="T1003" s="22">
        <f>_xll.BDH(T$3&amp;" Govt",$A$8,R1003,R1003)</f>
        <v>1.2670399999999999</v>
      </c>
      <c r="U1003">
        <f t="shared" si="345"/>
        <v>108.98925842909459</v>
      </c>
      <c r="V1003" s="2">
        <v>39688</v>
      </c>
      <c r="W1003">
        <v>116.01953125</v>
      </c>
      <c r="X1003" s="22">
        <f>_xll.BDH(X$3&amp;" Govt",$A$8,V1003,V1003)</f>
        <v>1.15354</v>
      </c>
      <c r="Y1003">
        <f t="shared" si="346"/>
        <v>100.57694683322642</v>
      </c>
      <c r="Z1003" s="2">
        <v>39594</v>
      </c>
      <c r="AA1003">
        <v>135.18359375</v>
      </c>
      <c r="AB1003" s="22">
        <f>_xll.BDH(AB$3&amp;" Govt",$A$8,Z1003,Z1003)</f>
        <v>1.22481</v>
      </c>
      <c r="AC1003">
        <f t="shared" si="347"/>
        <v>110.37107286028038</v>
      </c>
      <c r="AF1003" s="22"/>
      <c r="AH1003" s="2">
        <v>39594</v>
      </c>
      <c r="AI1003">
        <v>134.25390625</v>
      </c>
      <c r="AJ1003" s="22">
        <f>_xll.BDH(AJ$3&amp;" Govt",$A$8,AH1003,AH1003)</f>
        <v>1.2005399999999999</v>
      </c>
      <c r="AK1003">
        <f t="shared" si="348"/>
        <v>111.82793263864595</v>
      </c>
      <c r="AN1003" s="22"/>
      <c r="AP1003" s="2">
        <v>39594</v>
      </c>
      <c r="AQ1003">
        <v>131.66015625</v>
      </c>
      <c r="AR1003" s="22">
        <f>_xll.BDH(AR$3&amp;" Govt",$A$8,AP1003,AP1003)</f>
        <v>1.1856100000000001</v>
      </c>
      <c r="AS1003">
        <f t="shared" si="349"/>
        <v>111.04845290609896</v>
      </c>
      <c r="AV1003" s="22"/>
      <c r="AX1003" s="2">
        <v>39594</v>
      </c>
      <c r="AY1003">
        <v>123.5703125</v>
      </c>
      <c r="AZ1003" s="22">
        <f>_xll.BDH(AZ$3&amp;" Govt",$A$8,AX1003,AX1003)</f>
        <v>1.16066</v>
      </c>
      <c r="BA1003">
        <f t="shared" si="350"/>
        <v>106.46555623524546</v>
      </c>
      <c r="BB1003" s="2">
        <v>39591</v>
      </c>
      <c r="BC1003">
        <v>123.40234375</v>
      </c>
      <c r="BD1003" s="22">
        <f>_xll.BDH(BD$3&amp;" Govt",$A$8,BB1003,BB1003)</f>
        <v>1.15273</v>
      </c>
      <c r="BE1003">
        <f t="shared" si="351"/>
        <v>107.05225312952729</v>
      </c>
      <c r="BH1003" s="22"/>
      <c r="BJ1003" s="2">
        <v>39591</v>
      </c>
      <c r="BK1003">
        <v>121.1796875</v>
      </c>
      <c r="BL1003" s="22">
        <f>_xll.BDH(BL$3&amp;" Govt",$A$8,BJ1003,BJ1003)</f>
        <v>1.1299699999999999</v>
      </c>
      <c r="BM1003">
        <f t="shared" si="352"/>
        <v>107.24150862412277</v>
      </c>
      <c r="BN1003" s="2">
        <v>39766</v>
      </c>
      <c r="BO1003">
        <v>103.0859375</v>
      </c>
      <c r="BP1003" s="22">
        <f>_xll.BDH(BP$3&amp;" Govt",$A$8,BN1003,BN1003)</f>
        <v>1.14669</v>
      </c>
      <c r="BQ1003">
        <f t="shared" si="353"/>
        <v>89.898697555572994</v>
      </c>
      <c r="BR1003" s="2">
        <v>39947</v>
      </c>
      <c r="BS1003">
        <v>111.5625</v>
      </c>
      <c r="BT1003" s="22">
        <f>_xll.BDH(BT$3&amp;" Govt",$A$8,BR1003,BR1003)</f>
        <v>1.09202</v>
      </c>
      <c r="BU1003">
        <f t="shared" si="354"/>
        <v>102.16159044706141</v>
      </c>
      <c r="BV1003" s="2">
        <v>40127</v>
      </c>
      <c r="BW1003">
        <v>116.16015625</v>
      </c>
      <c r="BX1003" s="22">
        <f>_xll.BDH(BX$3&amp;" Govt",$A$8,BV1003,BV1003)</f>
        <v>1.08765</v>
      </c>
      <c r="BY1003">
        <f t="shared" si="355"/>
        <v>106.79920585666345</v>
      </c>
      <c r="CB1003" s="22"/>
      <c r="CF1003" s="22"/>
      <c r="CJ1003" s="22"/>
      <c r="CN1003" s="22"/>
      <c r="CR1003" s="22"/>
      <c r="CV1003" s="22"/>
      <c r="CZ1003" s="22"/>
      <c r="DB1003" s="2">
        <v>39596</v>
      </c>
      <c r="DC1003">
        <v>119.1328125</v>
      </c>
      <c r="DD1003" s="22">
        <f>_xll.BDH(DD$3&amp;" Govt",$A$8,DB1003,DB1003)</f>
        <v>1.13154</v>
      </c>
      <c r="DE1003">
        <f t="shared" si="356"/>
        <v>105.283783604645</v>
      </c>
      <c r="DH1003" s="22"/>
      <c r="DL1003" s="22"/>
      <c r="DP1003" s="22"/>
    </row>
    <row r="1004" spans="4:120" x14ac:dyDescent="0.25">
      <c r="D1004" s="2"/>
      <c r="H1004" s="22"/>
      <c r="I1004" s="14"/>
      <c r="L1004" s="22"/>
      <c r="N1004" s="2">
        <v>39594</v>
      </c>
      <c r="O1004">
        <v>136.16796875</v>
      </c>
      <c r="P1004" s="22">
        <f>_xll.BDH(P$3&amp;" Govt",$A$8,N1004,N1004)</f>
        <v>1.29983</v>
      </c>
      <c r="Q1004">
        <f t="shared" si="344"/>
        <v>104.75829050722017</v>
      </c>
      <c r="R1004" s="2">
        <v>39595</v>
      </c>
      <c r="S1004">
        <v>137.91015625</v>
      </c>
      <c r="T1004" s="22">
        <f>_xll.BDH(T$3&amp;" Govt",$A$8,R1004,R1004)</f>
        <v>1.26739</v>
      </c>
      <c r="U1004">
        <f t="shared" si="345"/>
        <v>108.81430045211025</v>
      </c>
      <c r="V1004" s="2">
        <v>39689</v>
      </c>
      <c r="W1004">
        <v>116.0703125</v>
      </c>
      <c r="X1004" s="22">
        <f>_xll.BDH(X$3&amp;" Govt",$A$8,V1004,V1004)</f>
        <v>1.1539200000000001</v>
      </c>
      <c r="Y1004">
        <f t="shared" si="346"/>
        <v>100.58783321200777</v>
      </c>
      <c r="Z1004" s="2">
        <v>39595</v>
      </c>
      <c r="AA1004">
        <v>134.7734375</v>
      </c>
      <c r="AB1004" s="22">
        <f>_xll.BDH(AB$3&amp;" Govt",$A$8,Z1004,Z1004)</f>
        <v>1.22515</v>
      </c>
      <c r="AC1004">
        <f t="shared" si="347"/>
        <v>110.00566257192997</v>
      </c>
      <c r="AF1004" s="22"/>
      <c r="AH1004" s="2">
        <v>39595</v>
      </c>
      <c r="AI1004">
        <v>133.73828125</v>
      </c>
      <c r="AJ1004" s="22">
        <f>_xll.BDH(AJ$3&amp;" Govt",$A$8,AH1004,AH1004)</f>
        <v>1.2008700000000001</v>
      </c>
      <c r="AK1004">
        <f t="shared" si="348"/>
        <v>111.36782603445835</v>
      </c>
      <c r="AN1004" s="22"/>
      <c r="AP1004" s="2">
        <v>39595</v>
      </c>
      <c r="AQ1004">
        <v>131.09375</v>
      </c>
      <c r="AR1004" s="22">
        <f>_xll.BDH(AR$3&amp;" Govt",$A$8,AP1004,AP1004)</f>
        <v>1.18594</v>
      </c>
      <c r="AS1004">
        <f t="shared" si="349"/>
        <v>110.53995143093242</v>
      </c>
      <c r="AV1004" s="22"/>
      <c r="AX1004" s="2">
        <v>39595</v>
      </c>
      <c r="AY1004">
        <v>122.95703125</v>
      </c>
      <c r="AZ1004" s="22">
        <f>_xll.BDH(AZ$3&amp;" Govt",$A$8,AX1004,AX1004)</f>
        <v>1.16099</v>
      </c>
      <c r="BA1004">
        <f t="shared" si="350"/>
        <v>105.90705453966012</v>
      </c>
      <c r="BB1004" s="2">
        <v>39594</v>
      </c>
      <c r="BC1004">
        <v>123.40234375</v>
      </c>
      <c r="BD1004" s="22">
        <f>_xll.BDH(BD$3&amp;" Govt",$A$8,BB1004,BB1004)</f>
        <v>1.1536900000000001</v>
      </c>
      <c r="BE1004">
        <f t="shared" si="351"/>
        <v>106.96317359949379</v>
      </c>
      <c r="BH1004" s="22"/>
      <c r="BJ1004" s="2">
        <v>39594</v>
      </c>
      <c r="BK1004">
        <v>121.1796875</v>
      </c>
      <c r="BL1004" s="22">
        <f>_xll.BDH(BL$3&amp;" Govt",$A$8,BJ1004,BJ1004)</f>
        <v>1.1309100000000001</v>
      </c>
      <c r="BM1004">
        <f t="shared" si="352"/>
        <v>107.1523706572583</v>
      </c>
      <c r="BN1004" s="2">
        <v>39769</v>
      </c>
      <c r="BO1004">
        <v>102.98046875</v>
      </c>
      <c r="BP1004" s="22">
        <f>_xll.BDH(BP$3&amp;" Govt",$A$8,BN1004,BN1004)</f>
        <v>1.14653</v>
      </c>
      <c r="BQ1004">
        <f t="shared" si="353"/>
        <v>89.819253530217267</v>
      </c>
      <c r="BR1004" s="2">
        <v>39948</v>
      </c>
      <c r="BS1004">
        <v>111.69140625</v>
      </c>
      <c r="BT1004" s="22">
        <f>_xll.BDH(BT$3&amp;" Govt",$A$8,BR1004,BR1004)</f>
        <v>1.0921099999999999</v>
      </c>
      <c r="BU1004">
        <f t="shared" si="354"/>
        <v>102.27120551043394</v>
      </c>
      <c r="BV1004" s="2">
        <v>40128</v>
      </c>
      <c r="BW1004">
        <v>116.16015625</v>
      </c>
      <c r="BX1004" s="22">
        <f>_xll.BDH(BX$3&amp;" Govt",$A$8,BV1004,BV1004)</f>
        <v>1.08768</v>
      </c>
      <c r="BY1004">
        <f t="shared" si="355"/>
        <v>106.79626015923802</v>
      </c>
      <c r="CB1004" s="22"/>
      <c r="CF1004" s="22"/>
      <c r="CJ1004" s="22"/>
      <c r="CN1004" s="22"/>
      <c r="CR1004" s="22"/>
      <c r="CV1004" s="22"/>
      <c r="CZ1004" s="22"/>
      <c r="DB1004" s="2">
        <v>39597</v>
      </c>
      <c r="DC1004">
        <v>118.37890625</v>
      </c>
      <c r="DD1004" s="22">
        <f>_xll.BDH(DD$3&amp;" Govt",$A$8,DB1004,DB1004)</f>
        <v>1.13185</v>
      </c>
      <c r="DE1004">
        <f t="shared" si="356"/>
        <v>104.58886446967354</v>
      </c>
      <c r="DH1004" s="22"/>
      <c r="DL1004" s="22"/>
      <c r="DP1004" s="22"/>
    </row>
    <row r="1005" spans="4:120" x14ac:dyDescent="0.25">
      <c r="D1005" s="2"/>
      <c r="H1005" s="22"/>
      <c r="I1005" s="14"/>
      <c r="L1005" s="22"/>
      <c r="N1005" s="2">
        <v>39595</v>
      </c>
      <c r="O1005">
        <v>136.1171875</v>
      </c>
      <c r="P1005" s="22">
        <f>_xll.BDH(P$3&amp;" Govt",$A$8,N1005,N1005)</f>
        <v>1.3002</v>
      </c>
      <c r="Q1005">
        <f t="shared" si="344"/>
        <v>104.68942278111059</v>
      </c>
      <c r="R1005" s="2">
        <v>39596</v>
      </c>
      <c r="S1005">
        <v>137.703125</v>
      </c>
      <c r="T1005" s="22">
        <f>_xll.BDH(T$3&amp;" Govt",$A$8,R1005,R1005)</f>
        <v>1.2677399999999999</v>
      </c>
      <c r="U1005">
        <f t="shared" si="345"/>
        <v>108.62095145692335</v>
      </c>
      <c r="V1005" s="2">
        <v>39692</v>
      </c>
      <c r="W1005">
        <v>116.0703125</v>
      </c>
      <c r="X1005" s="22">
        <f>_xll.BDH(X$3&amp;" Govt",$A$8,V1005,V1005)</f>
        <v>1.15503</v>
      </c>
      <c r="Y1005">
        <f t="shared" si="346"/>
        <v>100.49116689609794</v>
      </c>
      <c r="Z1005" s="2">
        <v>39596</v>
      </c>
      <c r="AA1005">
        <v>134.421875</v>
      </c>
      <c r="AB1005" s="22">
        <f>_xll.BDH(AB$3&amp;" Govt",$A$8,Z1005,Z1005)</f>
        <v>1.22549</v>
      </c>
      <c r="AC1005">
        <f t="shared" si="347"/>
        <v>109.68826755012282</v>
      </c>
      <c r="AF1005" s="22"/>
      <c r="AH1005" s="2">
        <v>39596</v>
      </c>
      <c r="AI1005">
        <v>133.203125</v>
      </c>
      <c r="AJ1005" s="22">
        <f>_xll.BDH(AJ$3&amp;" Govt",$A$8,AH1005,AH1005)</f>
        <v>1.2012</v>
      </c>
      <c r="AK1005">
        <f t="shared" si="348"/>
        <v>110.89171245421245</v>
      </c>
      <c r="AN1005" s="22"/>
      <c r="AP1005" s="2">
        <v>39596</v>
      </c>
      <c r="AQ1005">
        <v>130.546875</v>
      </c>
      <c r="AR1005" s="22">
        <f>_xll.BDH(AR$3&amp;" Govt",$A$8,AP1005,AP1005)</f>
        <v>1.1862699999999999</v>
      </c>
      <c r="AS1005">
        <f t="shared" si="349"/>
        <v>110.04819729066739</v>
      </c>
      <c r="AV1005" s="22"/>
      <c r="AX1005" s="2">
        <v>39596</v>
      </c>
      <c r="AY1005">
        <v>122.25390625</v>
      </c>
      <c r="AZ1005" s="22">
        <f>_xll.BDH(AZ$3&amp;" Govt",$A$8,AX1005,AX1005)</f>
        <v>1.1613100000000001</v>
      </c>
      <c r="BA1005">
        <f t="shared" si="350"/>
        <v>105.27241326605298</v>
      </c>
      <c r="BB1005" s="2">
        <v>39595</v>
      </c>
      <c r="BC1005">
        <v>122.79296875</v>
      </c>
      <c r="BD1005" s="22">
        <f>_xll.BDH(BD$3&amp;" Govt",$A$8,BB1005,BB1005)</f>
        <v>1.15401</v>
      </c>
      <c r="BE1005">
        <f t="shared" si="351"/>
        <v>106.40546334087226</v>
      </c>
      <c r="BH1005" s="22"/>
      <c r="BJ1005" s="2">
        <v>39595</v>
      </c>
      <c r="BK1005">
        <v>120.4921875</v>
      </c>
      <c r="BL1005" s="22">
        <f>_xll.BDH(BL$3&amp;" Govt",$A$8,BJ1005,BJ1005)</f>
        <v>1.1312199999999999</v>
      </c>
      <c r="BM1005">
        <f t="shared" si="352"/>
        <v>106.5152556531886</v>
      </c>
      <c r="BN1005" s="2">
        <v>39770</v>
      </c>
      <c r="BO1005">
        <v>102.31640625</v>
      </c>
      <c r="BP1005" s="22">
        <f>_xll.BDH(BP$3&amp;" Govt",$A$8,BN1005,BN1005)</f>
        <v>1.1464799999999999</v>
      </c>
      <c r="BQ1005">
        <f t="shared" si="353"/>
        <v>89.243952140464728</v>
      </c>
      <c r="BR1005" s="2">
        <v>39951</v>
      </c>
      <c r="BS1005">
        <v>111.6875</v>
      </c>
      <c r="BT1005" s="22">
        <f>_xll.BDH(BT$3&amp;" Govt",$A$8,BR1005,BR1005)</f>
        <v>1.0923700000000001</v>
      </c>
      <c r="BU1005">
        <f t="shared" si="354"/>
        <v>102.24328753078169</v>
      </c>
      <c r="BV1005" s="2">
        <v>40129</v>
      </c>
      <c r="BW1005">
        <v>116.01171875</v>
      </c>
      <c r="BX1005" s="22">
        <f>_xll.BDH(BX$3&amp;" Govt",$A$8,BV1005,BV1005)</f>
        <v>1.0876999999999999</v>
      </c>
      <c r="BY1005">
        <f t="shared" si="355"/>
        <v>106.65782729612945</v>
      </c>
      <c r="CB1005" s="22"/>
      <c r="CF1005" s="22"/>
      <c r="CJ1005" s="22"/>
      <c r="CN1005" s="22"/>
      <c r="CR1005" s="22"/>
      <c r="CV1005" s="22"/>
      <c r="CZ1005" s="22"/>
      <c r="DB1005" s="2">
        <v>39598</v>
      </c>
      <c r="DC1005">
        <v>118.87890625</v>
      </c>
      <c r="DD1005" s="22">
        <f>_xll.BDH(DD$3&amp;" Govt",$A$8,DB1005,DB1005)</f>
        <v>1.1321699999999999</v>
      </c>
      <c r="DE1005">
        <f t="shared" si="356"/>
        <v>105.00093294293261</v>
      </c>
      <c r="DH1005" s="22"/>
      <c r="DL1005" s="22"/>
      <c r="DP1005" s="22"/>
    </row>
    <row r="1006" spans="4:120" x14ac:dyDescent="0.25">
      <c r="D1006" s="2"/>
      <c r="H1006" s="22"/>
      <c r="I1006" s="14"/>
      <c r="L1006" s="22"/>
      <c r="N1006" s="2">
        <v>39596</v>
      </c>
      <c r="O1006">
        <v>136.12890625</v>
      </c>
      <c r="P1006" s="22">
        <f>_xll.BDH(P$3&amp;" Govt",$A$8,N1006,N1006)</f>
        <v>1.3005599999999999</v>
      </c>
      <c r="Q1006">
        <f t="shared" si="344"/>
        <v>104.66945488866335</v>
      </c>
      <c r="R1006" s="2">
        <v>39597</v>
      </c>
      <c r="S1006">
        <v>137.71875</v>
      </c>
      <c r="T1006" s="22">
        <f>_xll.BDH(T$3&amp;" Govt",$A$8,R1006,R1006)</f>
        <v>1.2680899999999999</v>
      </c>
      <c r="U1006">
        <f t="shared" si="345"/>
        <v>108.60329314165399</v>
      </c>
      <c r="V1006" s="2">
        <v>39693</v>
      </c>
      <c r="W1006">
        <v>115.80859375</v>
      </c>
      <c r="X1006" s="22">
        <f>_xll.BDH(X$3&amp;" Govt",$A$8,V1006,V1006)</f>
        <v>1.15523</v>
      </c>
      <c r="Y1006">
        <f t="shared" si="346"/>
        <v>100.24721808644166</v>
      </c>
      <c r="Z1006" s="2">
        <v>39597</v>
      </c>
      <c r="AA1006">
        <v>134.3359375</v>
      </c>
      <c r="AB1006" s="22">
        <f>_xll.BDH(AB$3&amp;" Govt",$A$8,Z1006,Z1006)</f>
        <v>1.22583</v>
      </c>
      <c r="AC1006">
        <f t="shared" si="347"/>
        <v>109.58773851186544</v>
      </c>
      <c r="AF1006" s="22"/>
      <c r="AH1006" s="2">
        <v>39597</v>
      </c>
      <c r="AI1006">
        <v>133.02734375</v>
      </c>
      <c r="AJ1006" s="22">
        <f>_xll.BDH(AJ$3&amp;" Govt",$A$8,AH1006,AH1006)</f>
        <v>1.2015400000000001</v>
      </c>
      <c r="AK1006">
        <f t="shared" si="348"/>
        <v>110.71403677780182</v>
      </c>
      <c r="AN1006" s="22"/>
      <c r="AP1006" s="2">
        <v>39597</v>
      </c>
      <c r="AQ1006">
        <v>130.26171875</v>
      </c>
      <c r="AR1006" s="22">
        <f>_xll.BDH(AR$3&amp;" Govt",$A$8,AP1006,AP1006)</f>
        <v>1.1865999999999999</v>
      </c>
      <c r="AS1006">
        <f t="shared" si="349"/>
        <v>109.77727856902074</v>
      </c>
      <c r="AV1006" s="22"/>
      <c r="AX1006" s="2">
        <v>39597</v>
      </c>
      <c r="AY1006">
        <v>121.89453125</v>
      </c>
      <c r="AZ1006" s="22">
        <f>_xll.BDH(AZ$3&amp;" Govt",$A$8,AX1006,AX1006)</f>
        <v>1.1616299999999999</v>
      </c>
      <c r="BA1006">
        <f t="shared" si="350"/>
        <v>104.9340420357601</v>
      </c>
      <c r="BB1006" s="2">
        <v>39596</v>
      </c>
      <c r="BC1006">
        <v>122.0234375</v>
      </c>
      <c r="BD1006" s="22">
        <f>_xll.BDH(BD$3&amp;" Govt",$A$8,BB1006,BB1006)</f>
        <v>1.1543300000000001</v>
      </c>
      <c r="BE1006">
        <f t="shared" si="351"/>
        <v>105.7093183924874</v>
      </c>
      <c r="BH1006" s="22"/>
      <c r="BJ1006" s="2">
        <v>39596</v>
      </c>
      <c r="BK1006">
        <v>119.71875</v>
      </c>
      <c r="BL1006" s="22">
        <f>_xll.BDH(BL$3&amp;" Govt",$A$8,BJ1006,BJ1006)</f>
        <v>1.13154</v>
      </c>
      <c r="BM1006">
        <f t="shared" si="352"/>
        <v>105.80160665995015</v>
      </c>
      <c r="BN1006" s="2">
        <v>39771</v>
      </c>
      <c r="BO1006">
        <v>102.53125</v>
      </c>
      <c r="BP1006" s="22">
        <f>_xll.BDH(BP$3&amp;" Govt",$A$8,BN1006,BN1006)</f>
        <v>1.14642</v>
      </c>
      <c r="BQ1006">
        <f t="shared" si="353"/>
        <v>89.436026936026934</v>
      </c>
      <c r="BR1006" s="2">
        <v>39952</v>
      </c>
      <c r="BS1006">
        <v>111.9765625</v>
      </c>
      <c r="BT1006" s="22">
        <f>_xll.BDH(BT$3&amp;" Govt",$A$8,BR1006,BR1006)</f>
        <v>1.0924499999999999</v>
      </c>
      <c r="BU1006">
        <f t="shared" si="354"/>
        <v>102.50040047599433</v>
      </c>
      <c r="BV1006" s="2">
        <v>40130</v>
      </c>
      <c r="BW1006">
        <v>116.10546875</v>
      </c>
      <c r="BX1006" s="22">
        <f>_xll.BDH(BX$3&amp;" Govt",$A$8,BV1006,BV1006)</f>
        <v>1.08772</v>
      </c>
      <c r="BY1006">
        <f t="shared" si="355"/>
        <v>106.74205563012539</v>
      </c>
      <c r="CB1006" s="22"/>
      <c r="CF1006" s="22"/>
      <c r="CJ1006" s="22"/>
      <c r="CN1006" s="22"/>
      <c r="CR1006" s="22"/>
      <c r="CV1006" s="22"/>
      <c r="CZ1006" s="22"/>
      <c r="DB1006" s="2">
        <v>39601</v>
      </c>
      <c r="DC1006">
        <v>119.08984375</v>
      </c>
      <c r="DD1006" s="22">
        <f>_xll.BDH(DD$3&amp;" Govt",$A$8,DB1006,DB1006)</f>
        <v>1.1330199999999999</v>
      </c>
      <c r="DE1006">
        <f t="shared" si="356"/>
        <v>105.10833325978359</v>
      </c>
      <c r="DH1006" s="22"/>
      <c r="DL1006" s="22"/>
      <c r="DP1006" s="22"/>
    </row>
    <row r="1007" spans="4:120" x14ac:dyDescent="0.25">
      <c r="D1007" s="2"/>
      <c r="H1007" s="22"/>
      <c r="I1007" s="14"/>
      <c r="L1007" s="22"/>
      <c r="N1007" s="2">
        <v>39597</v>
      </c>
      <c r="O1007">
        <v>136.16015625</v>
      </c>
      <c r="P1007" s="22">
        <f>_xll.BDH(P$3&amp;" Govt",$A$8,N1007,N1007)</f>
        <v>1.3009200000000001</v>
      </c>
      <c r="Q1007">
        <f t="shared" si="344"/>
        <v>104.66451146111982</v>
      </c>
      <c r="R1007" s="2">
        <v>39598</v>
      </c>
      <c r="S1007">
        <v>137.84765625</v>
      </c>
      <c r="T1007" s="22">
        <f>_xll.BDH(T$3&amp;" Govt",$A$8,R1007,R1007)</f>
        <v>1.26844</v>
      </c>
      <c r="U1007">
        <f t="shared" si="345"/>
        <v>108.67495210652454</v>
      </c>
      <c r="V1007" s="2">
        <v>39694</v>
      </c>
      <c r="W1007">
        <v>115.72265625</v>
      </c>
      <c r="X1007" s="22">
        <f>_xll.BDH(X$3&amp;" Govt",$A$8,V1007,V1007)</f>
        <v>1.15544</v>
      </c>
      <c r="Y1007">
        <f t="shared" si="346"/>
        <v>100.15462183237554</v>
      </c>
      <c r="Z1007" s="2">
        <v>39598</v>
      </c>
      <c r="AA1007">
        <v>134.53125</v>
      </c>
      <c r="AB1007" s="22">
        <f>_xll.BDH(AB$3&amp;" Govt",$A$8,Z1007,Z1007)</f>
        <v>1.22617</v>
      </c>
      <c r="AC1007">
        <f t="shared" si="347"/>
        <v>109.71663798657609</v>
      </c>
      <c r="AF1007" s="22"/>
      <c r="AH1007" s="2">
        <v>39598</v>
      </c>
      <c r="AI1007">
        <v>133.234375</v>
      </c>
      <c r="AJ1007" s="22">
        <f>_xll.BDH(AJ$3&amp;" Govt",$A$8,AH1007,AH1007)</f>
        <v>1.20187</v>
      </c>
      <c r="AK1007">
        <f t="shared" si="348"/>
        <v>110.8558953963407</v>
      </c>
      <c r="AN1007" s="22"/>
      <c r="AP1007" s="2">
        <v>39598</v>
      </c>
      <c r="AQ1007">
        <v>130.51953125</v>
      </c>
      <c r="AR1007" s="22">
        <f>_xll.BDH(AR$3&amp;" Govt",$A$8,AP1007,AP1007)</f>
        <v>1.18693</v>
      </c>
      <c r="AS1007">
        <f t="shared" si="349"/>
        <v>109.96396691464534</v>
      </c>
      <c r="AV1007" s="22"/>
      <c r="AX1007" s="2">
        <v>39598</v>
      </c>
      <c r="AY1007">
        <v>122.16796875</v>
      </c>
      <c r="AZ1007" s="22">
        <f>_xll.BDH(AZ$3&amp;" Govt",$A$8,AX1007,AX1007)</f>
        <v>1.16195</v>
      </c>
      <c r="BA1007">
        <f t="shared" si="350"/>
        <v>105.14046968458194</v>
      </c>
      <c r="BB1007" s="2">
        <v>39597</v>
      </c>
      <c r="BC1007">
        <v>121.66796875</v>
      </c>
      <c r="BD1007" s="22">
        <f>_xll.BDH(BD$3&amp;" Govt",$A$8,BB1007,BB1007)</f>
        <v>1.15465</v>
      </c>
      <c r="BE1007">
        <f t="shared" si="351"/>
        <v>105.37216364266229</v>
      </c>
      <c r="BH1007" s="22"/>
      <c r="BJ1007" s="2">
        <v>39597</v>
      </c>
      <c r="BK1007">
        <v>119.3515625</v>
      </c>
      <c r="BL1007" s="22">
        <f>_xll.BDH(BL$3&amp;" Govt",$A$8,BJ1007,BJ1007)</f>
        <v>1.13185</v>
      </c>
      <c r="BM1007">
        <f t="shared" si="352"/>
        <v>105.44821531121615</v>
      </c>
      <c r="BN1007" s="2">
        <v>39772</v>
      </c>
      <c r="BO1007">
        <v>102.56640625</v>
      </c>
      <c r="BP1007" s="22">
        <f>_xll.BDH(BP$3&amp;" Govt",$A$8,BN1007,BN1007)</f>
        <v>1.1463700000000001</v>
      </c>
      <c r="BQ1007">
        <f t="shared" si="353"/>
        <v>89.470595226672003</v>
      </c>
      <c r="BR1007" s="2">
        <v>39953</v>
      </c>
      <c r="BS1007">
        <v>112.5546875</v>
      </c>
      <c r="BT1007" s="22">
        <f>_xll.BDH(BT$3&amp;" Govt",$A$8,BR1007,BR1007)</f>
        <v>1.0925400000000001</v>
      </c>
      <c r="BU1007">
        <f t="shared" si="354"/>
        <v>103.02111364343639</v>
      </c>
      <c r="BV1007" s="2">
        <v>40133</v>
      </c>
      <c r="BW1007">
        <v>116.7421875</v>
      </c>
      <c r="BX1007" s="22">
        <f>_xll.BDH(BX$3&amp;" Govt",$A$8,BV1007,BV1007)</f>
        <v>1.08779</v>
      </c>
      <c r="BY1007">
        <f t="shared" si="355"/>
        <v>107.32051912593423</v>
      </c>
      <c r="CB1007" s="22"/>
      <c r="CF1007" s="22"/>
      <c r="CJ1007" s="22"/>
      <c r="CN1007" s="22"/>
      <c r="CR1007" s="22"/>
      <c r="CV1007" s="22"/>
      <c r="CZ1007" s="22"/>
      <c r="DB1007" s="2">
        <v>39602</v>
      </c>
      <c r="DC1007">
        <v>119.15625</v>
      </c>
      <c r="DD1007" s="22">
        <f>_xll.BDH(DD$3&amp;" Govt",$A$8,DB1007,DB1007)</f>
        <v>1.1332500000000001</v>
      </c>
      <c r="DE1007">
        <f t="shared" si="356"/>
        <v>105.1455989410986</v>
      </c>
      <c r="DH1007" s="22"/>
      <c r="DL1007" s="22"/>
      <c r="DP1007" s="22"/>
    </row>
    <row r="1008" spans="4:120" x14ac:dyDescent="0.25">
      <c r="D1008" s="2"/>
      <c r="H1008" s="22"/>
      <c r="I1008" s="14"/>
      <c r="L1008" s="22"/>
      <c r="N1008" s="2">
        <v>39598</v>
      </c>
      <c r="O1008">
        <v>136.28515625</v>
      </c>
      <c r="P1008" s="22">
        <f>_xll.BDH(P$3&amp;" Govt",$A$8,N1008,N1008)</f>
        <v>1.30128</v>
      </c>
      <c r="Q1008">
        <f t="shared" si="344"/>
        <v>104.73161521732447</v>
      </c>
      <c r="R1008" s="2">
        <v>39601</v>
      </c>
      <c r="S1008">
        <v>138.1484375</v>
      </c>
      <c r="T1008" s="22">
        <f>_xll.BDH(T$3&amp;" Govt",$A$8,R1008,R1008)</f>
        <v>1.2694000000000001</v>
      </c>
      <c r="U1008">
        <f t="shared" si="345"/>
        <v>108.82971285646761</v>
      </c>
      <c r="V1008" s="2">
        <v>39695</v>
      </c>
      <c r="W1008">
        <v>115.74609375</v>
      </c>
      <c r="X1008" s="22">
        <f>_xll.BDH(X$3&amp;" Govt",$A$8,V1008,V1008)</f>
        <v>1.15564</v>
      </c>
      <c r="Y1008">
        <f t="shared" si="346"/>
        <v>100.15756961510505</v>
      </c>
      <c r="Z1008" s="2">
        <v>39601</v>
      </c>
      <c r="AA1008">
        <v>135.01171875</v>
      </c>
      <c r="AB1008" s="22">
        <f>_xll.BDH(AB$3&amp;" Govt",$A$8,Z1008,Z1008)</f>
        <v>1.2271000000000001</v>
      </c>
      <c r="AC1008">
        <f t="shared" si="347"/>
        <v>110.02503361584222</v>
      </c>
      <c r="AF1008" s="22"/>
      <c r="AH1008" s="2">
        <v>39601</v>
      </c>
      <c r="AI1008">
        <v>133.8203125</v>
      </c>
      <c r="AJ1008" s="22">
        <f>_xll.BDH(AJ$3&amp;" Govt",$A$8,AH1008,AH1008)</f>
        <v>1.20278</v>
      </c>
      <c r="AK1008">
        <f t="shared" si="348"/>
        <v>111.25917665741034</v>
      </c>
      <c r="AN1008" s="22"/>
      <c r="AP1008" s="2">
        <v>39601</v>
      </c>
      <c r="AQ1008">
        <v>131.1875</v>
      </c>
      <c r="AR1008" s="22">
        <f>_xll.BDH(AR$3&amp;" Govt",$A$8,AP1008,AP1008)</f>
        <v>1.1878299999999999</v>
      </c>
      <c r="AS1008">
        <f t="shared" si="349"/>
        <v>110.4429926841383</v>
      </c>
      <c r="AV1008" s="22"/>
      <c r="AX1008" s="2">
        <v>39601</v>
      </c>
      <c r="AY1008">
        <v>122.90625</v>
      </c>
      <c r="AZ1008" s="22">
        <f>_xll.BDH(AZ$3&amp;" Govt",$A$8,AX1008,AX1008)</f>
        <v>1.16283</v>
      </c>
      <c r="BA1008">
        <f t="shared" si="350"/>
        <v>105.69580248187611</v>
      </c>
      <c r="BB1008" s="2">
        <v>39598</v>
      </c>
      <c r="BC1008">
        <v>121.9765625</v>
      </c>
      <c r="BD1008" s="22">
        <f>_xll.BDH(BD$3&amp;" Govt",$A$8,BB1008,BB1008)</f>
        <v>1.1549800000000001</v>
      </c>
      <c r="BE1008">
        <f t="shared" si="351"/>
        <v>105.60924215137923</v>
      </c>
      <c r="BH1008" s="22"/>
      <c r="BJ1008" s="2">
        <v>39598</v>
      </c>
      <c r="BK1008">
        <v>119.65625</v>
      </c>
      <c r="BL1008" s="22">
        <f>_xll.BDH(BL$3&amp;" Govt",$A$8,BJ1008,BJ1008)</f>
        <v>1.1321699999999999</v>
      </c>
      <c r="BM1008">
        <f t="shared" si="352"/>
        <v>105.68752925797364</v>
      </c>
      <c r="BN1008" s="2">
        <v>39773</v>
      </c>
      <c r="BO1008">
        <v>102.5703125</v>
      </c>
      <c r="BP1008" s="22">
        <f>_xll.BDH(BP$3&amp;" Govt",$A$8,BN1008,BN1008)</f>
        <v>1.14632</v>
      </c>
      <c r="BQ1008">
        <f t="shared" si="353"/>
        <v>89.477905384185917</v>
      </c>
      <c r="BR1008" s="2">
        <v>39954</v>
      </c>
      <c r="BS1008">
        <v>112.17578125</v>
      </c>
      <c r="BT1008" s="22">
        <f>_xll.BDH(BT$3&amp;" Govt",$A$8,BR1008,BR1008)</f>
        <v>1.0926199999999999</v>
      </c>
      <c r="BU1008">
        <f t="shared" si="354"/>
        <v>102.66678374000111</v>
      </c>
      <c r="BV1008" s="2">
        <v>40134</v>
      </c>
      <c r="BW1008">
        <v>116.90625</v>
      </c>
      <c r="BX1008" s="22">
        <f>_xll.BDH(BX$3&amp;" Govt",$A$8,BV1008,BV1008)</f>
        <v>1.0878099999999999</v>
      </c>
      <c r="BY1008">
        <f t="shared" si="355"/>
        <v>107.46936505455916</v>
      </c>
      <c r="CB1008" s="22"/>
      <c r="CF1008" s="22"/>
      <c r="CJ1008" s="22"/>
      <c r="CN1008" s="22"/>
      <c r="CR1008" s="22"/>
      <c r="CV1008" s="22"/>
      <c r="CZ1008" s="22"/>
      <c r="DB1008" s="2">
        <v>39603</v>
      </c>
      <c r="DC1008">
        <v>117.78515625</v>
      </c>
      <c r="DD1008" s="22">
        <f>_xll.BDH(DD$3&amp;" Govt",$A$8,DB1008,DB1008)</f>
        <v>1.13348</v>
      </c>
      <c r="DE1008">
        <f t="shared" si="356"/>
        <v>103.91463126830645</v>
      </c>
      <c r="DH1008" s="22"/>
      <c r="DL1008" s="22"/>
      <c r="DP1008" s="22"/>
    </row>
    <row r="1009" spans="4:120" x14ac:dyDescent="0.25">
      <c r="D1009" s="2"/>
      <c r="H1009" s="22"/>
      <c r="I1009" s="14"/>
      <c r="L1009" s="22"/>
      <c r="N1009" s="2">
        <v>39601</v>
      </c>
      <c r="O1009">
        <v>136.38671875</v>
      </c>
      <c r="P1009" s="22">
        <f>_xll.BDH(P$3&amp;" Govt",$A$8,N1009,N1009)</f>
        <v>1.30226</v>
      </c>
      <c r="Q1009">
        <f t="shared" si="344"/>
        <v>104.73079012639565</v>
      </c>
      <c r="R1009" s="2">
        <v>39602</v>
      </c>
      <c r="S1009">
        <v>138.30859375</v>
      </c>
      <c r="T1009" s="22">
        <f>_xll.BDH(T$3&amp;" Govt",$A$8,R1009,R1009)</f>
        <v>1.26966</v>
      </c>
      <c r="U1009">
        <f t="shared" si="345"/>
        <v>108.93356784493487</v>
      </c>
      <c r="V1009" s="2">
        <v>39696</v>
      </c>
      <c r="W1009">
        <v>115.61328125</v>
      </c>
      <c r="X1009" s="22">
        <f>_xll.BDH(X$3&amp;" Govt",$A$8,V1009,V1009)</f>
        <v>1.15584</v>
      </c>
      <c r="Y1009">
        <f t="shared" si="346"/>
        <v>100.02533330737819</v>
      </c>
      <c r="Z1009" s="2">
        <v>39602</v>
      </c>
      <c r="AA1009">
        <v>135.1640625</v>
      </c>
      <c r="AB1009" s="22">
        <f>_xll.BDH(AB$3&amp;" Govt",$A$8,Z1009,Z1009)</f>
        <v>1.2273499999999999</v>
      </c>
      <c r="AC1009">
        <f t="shared" si="347"/>
        <v>110.12674664928505</v>
      </c>
      <c r="AF1009" s="22"/>
      <c r="AH1009" s="2">
        <v>39602</v>
      </c>
      <c r="AI1009">
        <v>134.02734375</v>
      </c>
      <c r="AJ1009" s="22">
        <f>_xll.BDH(AJ$3&amp;" Govt",$A$8,AH1009,AH1009)</f>
        <v>1.20302</v>
      </c>
      <c r="AK1009">
        <f t="shared" si="348"/>
        <v>111.40907362304867</v>
      </c>
      <c r="AN1009" s="22"/>
      <c r="AP1009" s="2">
        <v>39602</v>
      </c>
      <c r="AQ1009">
        <v>131.4453125</v>
      </c>
      <c r="AR1009" s="22">
        <f>_xll.BDH(AR$3&amp;" Govt",$A$8,AP1009,AP1009)</f>
        <v>1.18807</v>
      </c>
      <c r="AS1009">
        <f t="shared" si="349"/>
        <v>110.6376833856591</v>
      </c>
      <c r="AV1009" s="22"/>
      <c r="AX1009" s="2">
        <v>39602</v>
      </c>
      <c r="AY1009">
        <v>123.30078125</v>
      </c>
      <c r="AZ1009" s="22">
        <f>_xll.BDH(AZ$3&amp;" Govt",$A$8,AX1009,AX1009)</f>
        <v>1.16307</v>
      </c>
      <c r="BA1009">
        <f t="shared" si="350"/>
        <v>106.01320750255788</v>
      </c>
      <c r="BB1009" s="2">
        <v>39601</v>
      </c>
      <c r="BC1009">
        <v>122.640625</v>
      </c>
      <c r="BD1009" s="22">
        <f>_xll.BDH(BD$3&amp;" Govt",$A$8,BB1009,BB1009)</f>
        <v>1.15585</v>
      </c>
      <c r="BE1009">
        <f t="shared" si="351"/>
        <v>106.1042739109746</v>
      </c>
      <c r="BH1009" s="22"/>
      <c r="BJ1009" s="2">
        <v>39601</v>
      </c>
      <c r="BK1009">
        <v>120.39453125</v>
      </c>
      <c r="BL1009" s="22">
        <f>_xll.BDH(BL$3&amp;" Govt",$A$8,BJ1009,BJ1009)</f>
        <v>1.1330199999999999</v>
      </c>
      <c r="BM1009">
        <f t="shared" si="352"/>
        <v>106.25984647225998</v>
      </c>
      <c r="BN1009" s="2">
        <v>39776</v>
      </c>
      <c r="BO1009">
        <v>100.20703125</v>
      </c>
      <c r="BP1009" s="22">
        <f>_xll.BDH(BP$3&amp;" Govt",$A$8,BN1009,BN1009)</f>
        <v>1.1461600000000001</v>
      </c>
      <c r="BQ1009">
        <f t="shared" si="353"/>
        <v>87.428484024917978</v>
      </c>
      <c r="BR1009" s="2">
        <v>39955</v>
      </c>
      <c r="BS1009">
        <v>112.0625</v>
      </c>
      <c r="BT1009" s="22">
        <f>_xll.BDH(BT$3&amp;" Govt",$A$8,BR1009,BR1009)</f>
        <v>1.0927100000000001</v>
      </c>
      <c r="BU1009">
        <f t="shared" si="354"/>
        <v>102.55465768593679</v>
      </c>
      <c r="BV1009" s="2">
        <v>40135</v>
      </c>
      <c r="BW1009">
        <v>117.1015625</v>
      </c>
      <c r="BX1009" s="22">
        <f>_xll.BDH(BX$3&amp;" Govt",$A$8,BV1009,BV1009)</f>
        <v>1.0878300000000001</v>
      </c>
      <c r="BY1009">
        <f t="shared" si="355"/>
        <v>107.64693242510317</v>
      </c>
      <c r="CB1009" s="22"/>
      <c r="CF1009" s="22"/>
      <c r="CJ1009" s="22"/>
      <c r="CN1009" s="22"/>
      <c r="CR1009" s="22"/>
      <c r="CV1009" s="22"/>
      <c r="CZ1009" s="22"/>
      <c r="DB1009" s="2">
        <v>39604</v>
      </c>
      <c r="DC1009">
        <v>116.87890625</v>
      </c>
      <c r="DD1009" s="22">
        <f>_xll.BDH(DD$3&amp;" Govt",$A$8,DB1009,DB1009)</f>
        <v>1.13371</v>
      </c>
      <c r="DE1009">
        <f t="shared" si="356"/>
        <v>103.0941830362262</v>
      </c>
      <c r="DH1009" s="22"/>
      <c r="DL1009" s="22"/>
      <c r="DP1009" s="22"/>
    </row>
    <row r="1010" spans="4:120" x14ac:dyDescent="0.25">
      <c r="D1010" s="2"/>
      <c r="H1010" s="22"/>
      <c r="I1010" s="14"/>
      <c r="L1010" s="22"/>
      <c r="N1010" s="2">
        <v>39602</v>
      </c>
      <c r="O1010">
        <v>136.40625</v>
      </c>
      <c r="P1010" s="22">
        <f>_xll.BDH(P$3&amp;" Govt",$A$8,N1010,N1010)</f>
        <v>1.30253</v>
      </c>
      <c r="Q1010">
        <f t="shared" si="344"/>
        <v>104.72407545315656</v>
      </c>
      <c r="R1010" s="2">
        <v>39603</v>
      </c>
      <c r="S1010">
        <v>138.07421875</v>
      </c>
      <c r="T1010" s="22">
        <f>_xll.BDH(T$3&amp;" Govt",$A$8,R1010,R1010)</f>
        <v>1.2699199999999999</v>
      </c>
      <c r="U1010">
        <f t="shared" si="345"/>
        <v>108.72670620983999</v>
      </c>
      <c r="V1010" s="2">
        <v>39699</v>
      </c>
      <c r="W1010">
        <v>115.67578125</v>
      </c>
      <c r="X1010" s="22">
        <f>_xll.BDH(X$3&amp;" Govt",$A$8,V1010,V1010)</f>
        <v>1.15645</v>
      </c>
      <c r="Y1010">
        <f t="shared" si="346"/>
        <v>100.02661701759696</v>
      </c>
      <c r="Z1010" s="2">
        <v>39603</v>
      </c>
      <c r="AA1010">
        <v>134.859375</v>
      </c>
      <c r="AB1010" s="22">
        <f>_xll.BDH(AB$3&amp;" Govt",$A$8,Z1010,Z1010)</f>
        <v>1.2276</v>
      </c>
      <c r="AC1010">
        <f t="shared" si="347"/>
        <v>109.85612170087977</v>
      </c>
      <c r="AF1010" s="22"/>
      <c r="AH1010" s="2">
        <v>39603</v>
      </c>
      <c r="AI1010">
        <v>133.65234375</v>
      </c>
      <c r="AJ1010" s="22">
        <f>_xll.BDH(AJ$3&amp;" Govt",$A$8,AH1010,AH1010)</f>
        <v>1.2032700000000001</v>
      </c>
      <c r="AK1010">
        <f t="shared" si="348"/>
        <v>111.07427572365305</v>
      </c>
      <c r="AN1010" s="22"/>
      <c r="AP1010" s="2">
        <v>39603</v>
      </c>
      <c r="AQ1010">
        <v>130.94140625</v>
      </c>
      <c r="AR1010" s="22">
        <f>_xll.BDH(AR$3&amp;" Govt",$A$8,AP1010,AP1010)</f>
        <v>1.18831</v>
      </c>
      <c r="AS1010">
        <f t="shared" si="349"/>
        <v>110.19128531275508</v>
      </c>
      <c r="AV1010" s="22"/>
      <c r="AX1010" s="2">
        <v>39603</v>
      </c>
      <c r="AY1010">
        <v>122.67578125</v>
      </c>
      <c r="AZ1010" s="22">
        <f>_xll.BDH(AZ$3&amp;" Govt",$A$8,AX1010,AX1010)</f>
        <v>1.1633</v>
      </c>
      <c r="BA1010">
        <f t="shared" si="350"/>
        <v>105.45498259262443</v>
      </c>
      <c r="BB1010" s="2">
        <v>39602</v>
      </c>
      <c r="BC1010">
        <v>122.88671875</v>
      </c>
      <c r="BD1010" s="22">
        <f>_xll.BDH(BD$3&amp;" Govt",$A$8,BB1010,BB1010)</f>
        <v>1.15608</v>
      </c>
      <c r="BE1010">
        <f t="shared" si="351"/>
        <v>106.29603379523908</v>
      </c>
      <c r="BH1010" s="22"/>
      <c r="BJ1010" s="2">
        <v>39602</v>
      </c>
      <c r="BK1010">
        <v>120.62109375</v>
      </c>
      <c r="BL1010" s="22">
        <f>_xll.BDH(BL$3&amp;" Govt",$A$8,BJ1010,BJ1010)</f>
        <v>1.1332500000000001</v>
      </c>
      <c r="BM1010">
        <f t="shared" si="352"/>
        <v>106.43820317670416</v>
      </c>
      <c r="BN1010" s="2">
        <v>39777</v>
      </c>
      <c r="BO1010">
        <v>100.90234375</v>
      </c>
      <c r="BP1010" s="22">
        <f>_xll.BDH(BP$3&amp;" Govt",$A$8,BN1010,BN1010)</f>
        <v>1.14611</v>
      </c>
      <c r="BQ1010">
        <f t="shared" si="353"/>
        <v>88.038969863276648</v>
      </c>
      <c r="BR1010" s="2">
        <v>39958</v>
      </c>
      <c r="BS1010">
        <v>112.0625</v>
      </c>
      <c r="BT1010" s="22">
        <f>_xll.BDH(BT$3&amp;" Govt",$A$8,BR1010,BR1010)</f>
        <v>1.09297</v>
      </c>
      <c r="BU1010">
        <f t="shared" si="354"/>
        <v>102.53026158083021</v>
      </c>
      <c r="BV1010" s="2">
        <v>40136</v>
      </c>
      <c r="BW1010">
        <v>117.17578125</v>
      </c>
      <c r="BX1010" s="22">
        <f>_xll.BDH(BX$3&amp;" Govt",$A$8,BV1010,BV1010)</f>
        <v>1.08786</v>
      </c>
      <c r="BY1010">
        <f t="shared" si="355"/>
        <v>107.71218837901935</v>
      </c>
      <c r="CB1010" s="22"/>
      <c r="CF1010" s="22"/>
      <c r="CJ1010" s="22"/>
      <c r="CN1010" s="22"/>
      <c r="CR1010" s="22"/>
      <c r="CV1010" s="22"/>
      <c r="CZ1010" s="22"/>
      <c r="DB1010" s="2">
        <v>39605</v>
      </c>
      <c r="DC1010">
        <v>119.08203125</v>
      </c>
      <c r="DD1010" s="22">
        <f>_xll.BDH(DD$3&amp;" Govt",$A$8,DB1010,DB1010)</f>
        <v>1.1339399999999999</v>
      </c>
      <c r="DE1010">
        <f t="shared" si="356"/>
        <v>105.01616597879959</v>
      </c>
      <c r="DH1010" s="22"/>
      <c r="DL1010" s="22"/>
      <c r="DP1010" s="22"/>
    </row>
    <row r="1011" spans="4:120" x14ac:dyDescent="0.25">
      <c r="D1011" s="2"/>
      <c r="H1011" s="22"/>
      <c r="I1011" s="14"/>
      <c r="L1011" s="22"/>
      <c r="N1011" s="2">
        <v>39603</v>
      </c>
      <c r="O1011">
        <v>136.265625</v>
      </c>
      <c r="P1011" s="22">
        <f>_xll.BDH(P$3&amp;" Govt",$A$8,N1011,N1011)</f>
        <v>1.3027899999999999</v>
      </c>
      <c r="Q1011">
        <f t="shared" si="344"/>
        <v>104.59523407456307</v>
      </c>
      <c r="R1011" s="2">
        <v>39604</v>
      </c>
      <c r="S1011">
        <v>138.09765625</v>
      </c>
      <c r="T1011" s="22">
        <f>_xll.BDH(T$3&amp;" Govt",$A$8,R1011,R1011)</f>
        <v>1.27017</v>
      </c>
      <c r="U1011">
        <f t="shared" si="345"/>
        <v>108.72375843391042</v>
      </c>
      <c r="V1011" s="2">
        <v>39700</v>
      </c>
      <c r="W1011">
        <v>115.71484375</v>
      </c>
      <c r="X1011" s="22">
        <f>_xll.BDH(X$3&amp;" Govt",$A$8,V1011,V1011)</f>
        <v>1.15665</v>
      </c>
      <c r="Y1011">
        <f t="shared" si="346"/>
        <v>100.04309320019021</v>
      </c>
      <c r="Z1011" s="2">
        <v>39604</v>
      </c>
      <c r="AA1011">
        <v>134.95703125</v>
      </c>
      <c r="AB1011" s="22">
        <f>_xll.BDH(AB$3&amp;" Govt",$A$8,Z1011,Z1011)</f>
        <v>1.2278500000000001</v>
      </c>
      <c r="AC1011">
        <f t="shared" si="347"/>
        <v>109.91328847171884</v>
      </c>
      <c r="AF1011" s="22"/>
      <c r="AH1011" s="2">
        <v>39604</v>
      </c>
      <c r="AI1011">
        <v>133.6328125</v>
      </c>
      <c r="AJ1011" s="22">
        <f>_xll.BDH(AJ$3&amp;" Govt",$A$8,AH1011,AH1011)</f>
        <v>1.2035100000000001</v>
      </c>
      <c r="AK1011">
        <f t="shared" si="348"/>
        <v>111.03589708436157</v>
      </c>
      <c r="AN1011" s="22"/>
      <c r="AP1011" s="2">
        <v>39604</v>
      </c>
      <c r="AQ1011">
        <v>130.921875</v>
      </c>
      <c r="AR1011" s="22">
        <f>_xll.BDH(AR$3&amp;" Govt",$A$8,AP1011,AP1011)</f>
        <v>1.18855</v>
      </c>
      <c r="AS1011">
        <f t="shared" si="349"/>
        <v>110.15260190989021</v>
      </c>
      <c r="AV1011" s="22"/>
      <c r="AX1011" s="2">
        <v>39604</v>
      </c>
      <c r="AY1011">
        <v>122.58203125</v>
      </c>
      <c r="AZ1011" s="22">
        <f>_xll.BDH(AZ$3&amp;" Govt",$A$8,AX1011,AX1011)</f>
        <v>1.16354</v>
      </c>
      <c r="BA1011">
        <f t="shared" si="350"/>
        <v>105.35265762242811</v>
      </c>
      <c r="BB1011" s="2">
        <v>39603</v>
      </c>
      <c r="BC1011">
        <v>122.44921875</v>
      </c>
      <c r="BD1011" s="22">
        <f>_xll.BDH(BD$3&amp;" Govt",$A$8,BB1011,BB1011)</f>
        <v>1.15632</v>
      </c>
      <c r="BE1011">
        <f t="shared" si="351"/>
        <v>105.89561604919054</v>
      </c>
      <c r="BH1011" s="22"/>
      <c r="BJ1011" s="2">
        <v>39603</v>
      </c>
      <c r="BK1011">
        <v>120.08203125</v>
      </c>
      <c r="BL1011" s="22">
        <f>_xll.BDH(BL$3&amp;" Govt",$A$8,BJ1011,BJ1011)</f>
        <v>1.13348</v>
      </c>
      <c r="BM1011">
        <f t="shared" si="352"/>
        <v>105.94102344108408</v>
      </c>
      <c r="BN1011" s="2">
        <v>39778</v>
      </c>
      <c r="BO1011">
        <v>100.87109375</v>
      </c>
      <c r="BP1011" s="22">
        <f>_xll.BDH(BP$3&amp;" Govt",$A$8,BN1011,BN1011)</f>
        <v>1.14605</v>
      </c>
      <c r="BQ1011">
        <f t="shared" si="353"/>
        <v>88.016311461105531</v>
      </c>
      <c r="BR1011" s="2">
        <v>39959</v>
      </c>
      <c r="BS1011">
        <v>111.97265625</v>
      </c>
      <c r="BT1011" s="22">
        <f>_xll.BDH(BT$3&amp;" Govt",$A$8,BR1011,BR1011)</f>
        <v>1.0930500000000001</v>
      </c>
      <c r="BU1011">
        <f t="shared" si="354"/>
        <v>102.44056195965418</v>
      </c>
      <c r="BX1011" s="22"/>
      <c r="CB1011" s="22"/>
      <c r="CF1011" s="22"/>
      <c r="CJ1011" s="22"/>
      <c r="CN1011" s="22"/>
      <c r="CR1011" s="22"/>
      <c r="CV1011" s="22"/>
      <c r="CZ1011" s="22"/>
      <c r="DB1011" s="2">
        <v>39608</v>
      </c>
      <c r="DC1011">
        <v>118.8125</v>
      </c>
      <c r="DD1011" s="22">
        <f>_xll.BDH(DD$3&amp;" Govt",$A$8,DB1011,DB1011)</f>
        <v>1.13463</v>
      </c>
      <c r="DE1011">
        <f t="shared" si="356"/>
        <v>104.71475282691273</v>
      </c>
      <c r="DH1011" s="22"/>
      <c r="DL1011" s="22"/>
      <c r="DP1011" s="22"/>
    </row>
    <row r="1012" spans="4:120" x14ac:dyDescent="0.25">
      <c r="D1012" s="2"/>
      <c r="H1012" s="22"/>
      <c r="I1012" s="14"/>
      <c r="L1012" s="22"/>
      <c r="N1012" s="2">
        <v>39604</v>
      </c>
      <c r="O1012">
        <v>136.41015625</v>
      </c>
      <c r="P1012" s="22">
        <f>_xll.BDH(P$3&amp;" Govt",$A$8,N1012,N1012)</f>
        <v>1.30305</v>
      </c>
      <c r="Q1012">
        <f t="shared" si="344"/>
        <v>104.68528164690534</v>
      </c>
      <c r="R1012" s="2">
        <v>39605</v>
      </c>
      <c r="S1012">
        <v>138.72265625</v>
      </c>
      <c r="T1012" s="22">
        <f>_xll.BDH(T$3&amp;" Govt",$A$8,R1012,R1012)</f>
        <v>1.2704299999999999</v>
      </c>
      <c r="U1012">
        <f t="shared" si="345"/>
        <v>109.19346697574838</v>
      </c>
      <c r="V1012" s="2">
        <v>39701</v>
      </c>
      <c r="W1012">
        <v>115.59375</v>
      </c>
      <c r="X1012" s="22">
        <f>_xll.BDH(X$3&amp;" Govt",$A$8,V1012,V1012)</f>
        <v>1.1568499999999999</v>
      </c>
      <c r="Y1012">
        <f t="shared" si="346"/>
        <v>99.921122012361153</v>
      </c>
      <c r="Z1012" s="2">
        <v>39605</v>
      </c>
      <c r="AA1012">
        <v>135.82421875</v>
      </c>
      <c r="AB1012" s="22">
        <f>_xll.BDH(AB$3&amp;" Govt",$A$8,Z1012,Z1012)</f>
        <v>1.2280899999999999</v>
      </c>
      <c r="AC1012">
        <f t="shared" si="347"/>
        <v>110.59793561546793</v>
      </c>
      <c r="AF1012" s="22"/>
      <c r="AH1012" s="2">
        <v>39605</v>
      </c>
      <c r="AI1012">
        <v>134.76171875</v>
      </c>
      <c r="AJ1012" s="22">
        <f>_xll.BDH(AJ$3&amp;" Govt",$A$8,AH1012,AH1012)</f>
        <v>1.2037499999999999</v>
      </c>
      <c r="AK1012">
        <f t="shared" si="348"/>
        <v>111.95158359293875</v>
      </c>
      <c r="AN1012" s="22"/>
      <c r="AP1012" s="2">
        <v>39605</v>
      </c>
      <c r="AQ1012">
        <v>132.08984375</v>
      </c>
      <c r="AR1012" s="22">
        <f>_xll.BDH(AR$3&amp;" Govt",$A$8,AP1012,AP1012)</f>
        <v>1.18879</v>
      </c>
      <c r="AS1012">
        <f t="shared" si="349"/>
        <v>111.11284898930846</v>
      </c>
      <c r="AV1012" s="22"/>
      <c r="AX1012" s="2">
        <v>39605</v>
      </c>
      <c r="AY1012">
        <v>123.890625</v>
      </c>
      <c r="AZ1012" s="22">
        <f>_xll.BDH(AZ$3&amp;" Govt",$A$8,AX1012,AX1012)</f>
        <v>1.16377</v>
      </c>
      <c r="BA1012">
        <f t="shared" si="350"/>
        <v>106.45628002096635</v>
      </c>
      <c r="BB1012" s="2">
        <v>39604</v>
      </c>
      <c r="BC1012">
        <v>122.28125</v>
      </c>
      <c r="BD1012" s="22">
        <f>_xll.BDH(BD$3&amp;" Govt",$A$8,BB1012,BB1012)</f>
        <v>1.15655</v>
      </c>
      <c r="BE1012">
        <f t="shared" si="351"/>
        <v>105.72932428342916</v>
      </c>
      <c r="BH1012" s="22"/>
      <c r="BJ1012" s="2">
        <v>39604</v>
      </c>
      <c r="BK1012">
        <v>119.9375</v>
      </c>
      <c r="BL1012" s="22">
        <f>_xll.BDH(BL$3&amp;" Govt",$A$8,BJ1012,BJ1012)</f>
        <v>1.13371</v>
      </c>
      <c r="BM1012">
        <f t="shared" si="352"/>
        <v>105.79204558484975</v>
      </c>
      <c r="BN1012" s="2">
        <v>39779</v>
      </c>
      <c r="BO1012">
        <v>100.87109375</v>
      </c>
      <c r="BP1012" s="22">
        <f>_xll.BDH(BP$3&amp;" Govt",$A$8,BN1012,BN1012)</f>
        <v>1.1459999999999999</v>
      </c>
      <c r="BQ1012">
        <f t="shared" si="353"/>
        <v>88.020151614310649</v>
      </c>
      <c r="BR1012" s="2">
        <v>39960</v>
      </c>
      <c r="BS1012">
        <v>111.78515625</v>
      </c>
      <c r="BT1012" s="22">
        <f>_xll.BDH(BT$3&amp;" Govt",$A$8,BR1012,BR1012)</f>
        <v>1.09314</v>
      </c>
      <c r="BU1012">
        <f t="shared" si="354"/>
        <v>102.26060362808057</v>
      </c>
      <c r="BX1012" s="22"/>
      <c r="CB1012" s="22"/>
      <c r="CF1012" s="22"/>
      <c r="CJ1012" s="22"/>
      <c r="CN1012" s="22"/>
      <c r="CR1012" s="22"/>
      <c r="CV1012" s="22"/>
      <c r="CZ1012" s="22"/>
      <c r="DB1012" s="2">
        <v>39609</v>
      </c>
      <c r="DC1012">
        <v>117.6015625</v>
      </c>
      <c r="DD1012" s="22">
        <f>_xll.BDH(DD$3&amp;" Govt",$A$8,DB1012,DB1012)</f>
        <v>1.1348499999999999</v>
      </c>
      <c r="DE1012">
        <f t="shared" si="356"/>
        <v>103.62740670573204</v>
      </c>
      <c r="DH1012" s="22"/>
      <c r="DL1012" s="22"/>
      <c r="DP1012" s="22"/>
    </row>
    <row r="1013" spans="4:120" x14ac:dyDescent="0.25">
      <c r="D1013" s="2"/>
      <c r="H1013" s="22"/>
      <c r="I1013" s="14"/>
      <c r="L1013" s="22"/>
      <c r="N1013" s="2">
        <v>39605</v>
      </c>
      <c r="O1013">
        <v>136.6953125</v>
      </c>
      <c r="P1013" s="22">
        <f>_xll.BDH(P$3&amp;" Govt",$A$8,N1013,N1013)</f>
        <v>1.30332</v>
      </c>
      <c r="Q1013">
        <f t="shared" si="344"/>
        <v>104.88238690421385</v>
      </c>
      <c r="R1013" s="2">
        <v>39608</v>
      </c>
      <c r="S1013">
        <v>138.25</v>
      </c>
      <c r="T1013" s="22">
        <f>_xll.BDH(T$3&amp;" Govt",$A$8,R1013,R1013)</f>
        <v>1.2711999999999999</v>
      </c>
      <c r="U1013">
        <f t="shared" si="345"/>
        <v>108.75550660792952</v>
      </c>
      <c r="V1013" s="2">
        <v>39702</v>
      </c>
      <c r="W1013">
        <v>115.5625</v>
      </c>
      <c r="X1013" s="22">
        <f>_xll.BDH(X$3&amp;" Govt",$A$8,V1013,V1013)</f>
        <v>1.1570499999999999</v>
      </c>
      <c r="Y1013">
        <f t="shared" si="346"/>
        <v>99.87684196879998</v>
      </c>
      <c r="Z1013" s="2">
        <v>39608</v>
      </c>
      <c r="AA1013">
        <v>135.0546875</v>
      </c>
      <c r="AB1013" s="22">
        <f>_xll.BDH(AB$3&amp;" Govt",$A$8,Z1013,Z1013)</f>
        <v>1.2288399999999999</v>
      </c>
      <c r="AC1013">
        <f t="shared" si="347"/>
        <v>109.90420844048046</v>
      </c>
      <c r="AF1013" s="22"/>
      <c r="AH1013" s="2">
        <v>39608</v>
      </c>
      <c r="AI1013">
        <v>133.859375</v>
      </c>
      <c r="AJ1013" s="22">
        <f>_xll.BDH(AJ$3&amp;" Govt",$A$8,AH1013,AH1013)</f>
        <v>1.20448</v>
      </c>
      <c r="AK1013">
        <f t="shared" si="348"/>
        <v>111.1345767468119</v>
      </c>
      <c r="AN1013" s="22"/>
      <c r="AP1013" s="2">
        <v>39608</v>
      </c>
      <c r="AQ1013">
        <v>131.1796875</v>
      </c>
      <c r="AR1013" s="22">
        <f>_xll.BDH(AR$3&amp;" Govt",$A$8,AP1013,AP1013)</f>
        <v>1.1895100000000001</v>
      </c>
      <c r="AS1013">
        <f t="shared" si="349"/>
        <v>110.28044110600162</v>
      </c>
      <c r="AV1013" s="22"/>
      <c r="AX1013" s="2">
        <v>39608</v>
      </c>
      <c r="AY1013">
        <v>122.84765625</v>
      </c>
      <c r="AZ1013" s="22">
        <f>_xll.BDH(AZ$3&amp;" Govt",$A$8,AX1013,AX1013)</f>
        <v>1.16448</v>
      </c>
      <c r="BA1013">
        <f t="shared" si="350"/>
        <v>105.49572019270404</v>
      </c>
      <c r="BB1013" s="2">
        <v>39605</v>
      </c>
      <c r="BC1013">
        <v>123.67578125</v>
      </c>
      <c r="BD1013" s="22">
        <f>_xll.BDH(BD$3&amp;" Govt",$A$8,BB1013,BB1013)</f>
        <v>1.1567799999999999</v>
      </c>
      <c r="BE1013">
        <f t="shared" si="351"/>
        <v>106.91383084942686</v>
      </c>
      <c r="BH1013" s="22"/>
      <c r="BJ1013" s="2">
        <v>39605</v>
      </c>
      <c r="BK1013">
        <v>121.2890625</v>
      </c>
      <c r="BL1013" s="22">
        <f>_xll.BDH(BL$3&amp;" Govt",$A$8,BJ1013,BJ1013)</f>
        <v>1.1339399999999999</v>
      </c>
      <c r="BM1013">
        <f t="shared" si="352"/>
        <v>106.9625046298746</v>
      </c>
      <c r="BN1013" s="2">
        <v>39780</v>
      </c>
      <c r="BO1013">
        <v>101.24609375</v>
      </c>
      <c r="BP1013" s="22">
        <f>_xll.BDH(BP$3&amp;" Govt",$A$8,BN1013,BN1013)</f>
        <v>1.14595</v>
      </c>
      <c r="BQ1013">
        <f t="shared" si="353"/>
        <v>88.35123151097342</v>
      </c>
      <c r="BR1013" s="2">
        <v>39961</v>
      </c>
      <c r="BS1013">
        <v>111.57421875</v>
      </c>
      <c r="BT1013" s="22">
        <f>_xll.BDH(BT$3&amp;" Govt",$A$8,BR1013,BR1013)</f>
        <v>1.0932200000000001</v>
      </c>
      <c r="BU1013">
        <f t="shared" si="354"/>
        <v>102.0601697279596</v>
      </c>
      <c r="BX1013" s="22"/>
      <c r="CB1013" s="22"/>
      <c r="CF1013" s="22"/>
      <c r="CJ1013" s="22"/>
      <c r="CN1013" s="22"/>
      <c r="CR1013" s="22"/>
      <c r="CV1013" s="22"/>
      <c r="CZ1013" s="22"/>
      <c r="DB1013" s="2">
        <v>39610</v>
      </c>
      <c r="DC1013">
        <v>117.52734375</v>
      </c>
      <c r="DD1013" s="22">
        <f>_xll.BDH(DD$3&amp;" Govt",$A$8,DB1013,DB1013)</f>
        <v>1.1350800000000001</v>
      </c>
      <c r="DE1013">
        <f t="shared" si="356"/>
        <v>103.54102243894702</v>
      </c>
      <c r="DH1013" s="22"/>
      <c r="DL1013" s="22"/>
      <c r="DP1013" s="22"/>
    </row>
    <row r="1014" spans="4:120" x14ac:dyDescent="0.25">
      <c r="D1014" s="2"/>
      <c r="H1014" s="22"/>
      <c r="I1014" s="14"/>
      <c r="L1014" s="22"/>
      <c r="N1014" s="2">
        <v>39608</v>
      </c>
      <c r="O1014">
        <v>136.59375</v>
      </c>
      <c r="P1014" s="22">
        <f>_xll.BDH(P$3&amp;" Govt",$A$8,N1014,N1014)</f>
        <v>1.3041100000000001</v>
      </c>
      <c r="Q1014">
        <f t="shared" si="344"/>
        <v>104.74097277070184</v>
      </c>
      <c r="R1014" s="2">
        <v>39609</v>
      </c>
      <c r="S1014">
        <v>138.03125</v>
      </c>
      <c r="T1014" s="22">
        <f>_xll.BDH(T$3&amp;" Govt",$A$8,R1014,R1014)</f>
        <v>1.27146</v>
      </c>
      <c r="U1014">
        <f t="shared" si="345"/>
        <v>108.56122095858305</v>
      </c>
      <c r="V1014" s="2">
        <v>39703</v>
      </c>
      <c r="W1014">
        <v>115.5390625</v>
      </c>
      <c r="X1014" s="22">
        <f>_xll.BDH(X$3&amp;" Govt",$A$8,V1014,V1014)</f>
        <v>1.1572499999999999</v>
      </c>
      <c r="Y1014">
        <f t="shared" si="346"/>
        <v>99.839328148628226</v>
      </c>
      <c r="Z1014" s="2">
        <v>39609</v>
      </c>
      <c r="AA1014">
        <v>134.671875</v>
      </c>
      <c r="AB1014" s="22">
        <f>_xll.BDH(AB$3&amp;" Govt",$A$8,Z1014,Z1014)</f>
        <v>1.22909</v>
      </c>
      <c r="AC1014">
        <f t="shared" si="347"/>
        <v>109.57039354319049</v>
      </c>
      <c r="AF1014" s="22"/>
      <c r="AH1014" s="2">
        <v>39609</v>
      </c>
      <c r="AI1014">
        <v>133.296875</v>
      </c>
      <c r="AJ1014" s="22">
        <f>_xll.BDH(AJ$3&amp;" Govt",$A$8,AH1014,AH1014)</f>
        <v>1.2047300000000001</v>
      </c>
      <c r="AK1014">
        <f t="shared" si="348"/>
        <v>110.64460501523162</v>
      </c>
      <c r="AN1014" s="22"/>
      <c r="AP1014" s="2">
        <v>39609</v>
      </c>
      <c r="AQ1014">
        <v>130.546875</v>
      </c>
      <c r="AR1014" s="22">
        <f>_xll.BDH(AR$3&amp;" Govt",$A$8,AP1014,AP1014)</f>
        <v>1.1897500000000001</v>
      </c>
      <c r="AS1014">
        <f t="shared" si="349"/>
        <v>109.72630804790921</v>
      </c>
      <c r="AV1014" s="22"/>
      <c r="AX1014" s="2">
        <v>39609</v>
      </c>
      <c r="AY1014">
        <v>122.09765625</v>
      </c>
      <c r="AZ1014" s="22">
        <f>_xll.BDH(AZ$3&amp;" Govt",$A$8,AX1014,AX1014)</f>
        <v>1.1647099999999999</v>
      </c>
      <c r="BA1014">
        <f t="shared" si="350"/>
        <v>104.83095040825614</v>
      </c>
      <c r="BB1014" s="2">
        <v>39608</v>
      </c>
      <c r="BC1014">
        <v>122.62109375</v>
      </c>
      <c r="BD1014" s="22">
        <f>_xll.BDH(BD$3&amp;" Govt",$A$8,BB1014,BB1014)</f>
        <v>1.1574800000000001</v>
      </c>
      <c r="BE1014">
        <f t="shared" si="351"/>
        <v>105.93798056985865</v>
      </c>
      <c r="BH1014" s="22"/>
      <c r="BJ1014" s="2">
        <v>39608</v>
      </c>
      <c r="BK1014">
        <v>120.34375</v>
      </c>
      <c r="BL1014" s="22">
        <f>_xll.BDH(BL$3&amp;" Govt",$A$8,BJ1014,BJ1014)</f>
        <v>1.13463</v>
      </c>
      <c r="BM1014">
        <f t="shared" si="352"/>
        <v>106.0643117139508</v>
      </c>
      <c r="BN1014" s="2">
        <v>39783</v>
      </c>
      <c r="BO1014">
        <v>102.48828125</v>
      </c>
      <c r="BP1014" s="22">
        <f>_xll.BDH(BP$3&amp;" Govt",$A$8,BN1014,BN1014)</f>
        <v>1.1457900000000001</v>
      </c>
      <c r="BQ1014">
        <f t="shared" si="353"/>
        <v>89.447700931235204</v>
      </c>
      <c r="BR1014" s="2">
        <v>39962</v>
      </c>
      <c r="BS1014">
        <v>112.6796875</v>
      </c>
      <c r="BT1014" s="22">
        <f>_xll.BDH(BT$3&amp;" Govt",$A$8,BR1014,BR1014)</f>
        <v>1.09331</v>
      </c>
      <c r="BU1014">
        <f t="shared" si="354"/>
        <v>103.06288929946676</v>
      </c>
      <c r="BX1014" s="22"/>
      <c r="CB1014" s="22"/>
      <c r="CF1014" s="22"/>
      <c r="CJ1014" s="22"/>
      <c r="CN1014" s="22"/>
      <c r="CR1014" s="22"/>
      <c r="CV1014" s="22"/>
      <c r="CZ1014" s="22"/>
      <c r="DB1014" s="2">
        <v>39611</v>
      </c>
      <c r="DC1014">
        <v>116.44140625</v>
      </c>
      <c r="DD1014" s="22">
        <f>_xll.BDH(DD$3&amp;" Govt",$A$8,DB1014,DB1014)</f>
        <v>1.13531</v>
      </c>
      <c r="DE1014">
        <f t="shared" si="356"/>
        <v>102.56353440910412</v>
      </c>
      <c r="DH1014" s="22"/>
      <c r="DL1014" s="22"/>
      <c r="DP1014" s="22"/>
    </row>
    <row r="1015" spans="4:120" x14ac:dyDescent="0.25">
      <c r="D1015" s="2"/>
      <c r="H1015" s="22"/>
      <c r="I1015" s="14"/>
      <c r="L1015" s="22"/>
      <c r="N1015" s="2">
        <v>39609</v>
      </c>
      <c r="O1015">
        <v>136.57421875</v>
      </c>
      <c r="P1015" s="22">
        <f>_xll.BDH(P$3&amp;" Govt",$A$8,N1015,N1015)</f>
        <v>1.30437</v>
      </c>
      <c r="Q1015">
        <f t="shared" si="344"/>
        <v>104.70512105460874</v>
      </c>
      <c r="R1015" s="2">
        <v>39610</v>
      </c>
      <c r="S1015">
        <v>138.29296875</v>
      </c>
      <c r="T1015" s="22">
        <f>_xll.BDH(T$3&amp;" Govt",$A$8,R1015,R1015)</f>
        <v>1.2717100000000001</v>
      </c>
      <c r="U1015">
        <f t="shared" si="345"/>
        <v>108.74568002925194</v>
      </c>
      <c r="V1015" s="2">
        <v>39706</v>
      </c>
      <c r="W1015">
        <v>115.21875</v>
      </c>
      <c r="X1015" s="22">
        <f>_xll.BDH(X$3&amp;" Govt",$A$8,V1015,V1015)</f>
        <v>1.1578599999999999</v>
      </c>
      <c r="Y1015">
        <f t="shared" si="346"/>
        <v>99.510087575354547</v>
      </c>
      <c r="Z1015" s="2">
        <v>39610</v>
      </c>
      <c r="AA1015">
        <v>134.98046875</v>
      </c>
      <c r="AB1015" s="22">
        <f>_xll.BDH(AB$3&amp;" Govt",$A$8,Z1015,Z1015)</f>
        <v>1.22933</v>
      </c>
      <c r="AC1015">
        <f t="shared" si="347"/>
        <v>109.80002826743022</v>
      </c>
      <c r="AF1015" s="22"/>
      <c r="AH1015" s="2">
        <v>39610</v>
      </c>
      <c r="AI1015">
        <v>133.7109375</v>
      </c>
      <c r="AJ1015" s="22">
        <f>_xll.BDH(AJ$3&amp;" Govt",$A$8,AH1015,AH1015)</f>
        <v>1.2049700000000001</v>
      </c>
      <c r="AK1015">
        <f t="shared" si="348"/>
        <v>110.96619625384864</v>
      </c>
      <c r="AN1015" s="22"/>
      <c r="AP1015" s="2">
        <v>39610</v>
      </c>
      <c r="AQ1015">
        <v>130.9921875</v>
      </c>
      <c r="AR1015" s="22">
        <f>_xll.BDH(AR$3&amp;" Govt",$A$8,AP1015,AP1015)</f>
        <v>1.1899899999999999</v>
      </c>
      <c r="AS1015">
        <f t="shared" si="349"/>
        <v>110.07839351591191</v>
      </c>
      <c r="AV1015" s="22"/>
      <c r="AX1015" s="2">
        <v>39610</v>
      </c>
      <c r="AY1015">
        <v>122.7109375</v>
      </c>
      <c r="AZ1015" s="22">
        <f>_xll.BDH(AZ$3&amp;" Govt",$A$8,AX1015,AX1015)</f>
        <v>1.1649499999999999</v>
      </c>
      <c r="BA1015">
        <f t="shared" si="350"/>
        <v>105.33579767371991</v>
      </c>
      <c r="BB1015" s="2">
        <v>39609</v>
      </c>
      <c r="BC1015">
        <v>121.9296875</v>
      </c>
      <c r="BD1015" s="22">
        <f>_xll.BDH(BD$3&amp;" Govt",$A$8,BB1015,BB1015)</f>
        <v>1.1577200000000001</v>
      </c>
      <c r="BE1015">
        <f t="shared" si="351"/>
        <v>105.31880549701135</v>
      </c>
      <c r="BH1015" s="22"/>
      <c r="BJ1015" s="2">
        <v>39609</v>
      </c>
      <c r="BK1015">
        <v>119.5546875</v>
      </c>
      <c r="BL1015" s="22">
        <f>_xll.BDH(BL$3&amp;" Govt",$A$8,BJ1015,BJ1015)</f>
        <v>1.1348499999999999</v>
      </c>
      <c r="BM1015">
        <f t="shared" si="352"/>
        <v>105.34844913424682</v>
      </c>
      <c r="BN1015" s="2">
        <v>39784</v>
      </c>
      <c r="BO1015">
        <v>103.48046875</v>
      </c>
      <c r="BP1015" s="22">
        <f>_xll.BDH(BP$3&amp;" Govt",$A$8,BN1015,BN1015)</f>
        <v>1.1454200000000001</v>
      </c>
      <c r="BQ1015">
        <f t="shared" si="353"/>
        <v>90.342816390494306</v>
      </c>
      <c r="BR1015" s="2">
        <v>39965</v>
      </c>
      <c r="BS1015">
        <v>112.30078125</v>
      </c>
      <c r="BT1015" s="22">
        <f>_xll.BDH(BT$3&amp;" Govt",$A$8,BR1015,BR1015)</f>
        <v>1.0935699999999999</v>
      </c>
      <c r="BU1015">
        <f t="shared" si="354"/>
        <v>102.69190015271086</v>
      </c>
      <c r="BX1015" s="22"/>
      <c r="CB1015" s="22"/>
      <c r="CF1015" s="22"/>
      <c r="CJ1015" s="22"/>
      <c r="CN1015" s="22"/>
      <c r="CR1015" s="22"/>
      <c r="CV1015" s="22"/>
      <c r="CZ1015" s="22"/>
      <c r="DB1015" s="2">
        <v>39612</v>
      </c>
      <c r="DC1015">
        <v>116.10546875</v>
      </c>
      <c r="DD1015" s="22">
        <f>_xll.BDH(DD$3&amp;" Govt",$A$8,DB1015,DB1015)</f>
        <v>1.13554</v>
      </c>
      <c r="DE1015">
        <f t="shared" si="356"/>
        <v>102.24692106839036</v>
      </c>
      <c r="DH1015" s="22"/>
      <c r="DL1015" s="22"/>
      <c r="DP1015" s="22"/>
    </row>
    <row r="1016" spans="4:120" x14ac:dyDescent="0.25">
      <c r="D1016" s="2"/>
      <c r="H1016" s="22"/>
      <c r="I1016" s="14"/>
      <c r="L1016" s="22"/>
      <c r="N1016" s="2">
        <v>39610</v>
      </c>
      <c r="O1016">
        <v>136.73828125</v>
      </c>
      <c r="P1016" s="22">
        <f>_xll.BDH(P$3&amp;" Govt",$A$8,N1016,N1016)</f>
        <v>1.30463</v>
      </c>
      <c r="Q1016">
        <f t="shared" si="344"/>
        <v>104.81000839318428</v>
      </c>
      <c r="R1016" s="2">
        <v>39611</v>
      </c>
      <c r="S1016">
        <v>138</v>
      </c>
      <c r="T1016" s="22">
        <f>_xll.BDH(T$3&amp;" Govt",$A$8,R1016,R1016)</f>
        <v>1.27197</v>
      </c>
      <c r="U1016">
        <f t="shared" si="345"/>
        <v>108.49312483784995</v>
      </c>
      <c r="V1016" s="2">
        <v>39707</v>
      </c>
      <c r="W1016">
        <v>114.84375</v>
      </c>
      <c r="X1016" s="22">
        <f>_xll.BDH(X$3&amp;" Govt",$A$8,V1016,V1016)</f>
        <v>1.1580600000000001</v>
      </c>
      <c r="Y1016">
        <f t="shared" si="346"/>
        <v>99.169084503393606</v>
      </c>
      <c r="Z1016" s="2">
        <v>39611</v>
      </c>
      <c r="AA1016">
        <v>134.4609375</v>
      </c>
      <c r="AB1016" s="22">
        <f>_xll.BDH(AB$3&amp;" Govt",$A$8,Z1016,Z1016)</f>
        <v>1.2295799999999999</v>
      </c>
      <c r="AC1016">
        <f t="shared" si="347"/>
        <v>109.35517615771239</v>
      </c>
      <c r="AF1016" s="22"/>
      <c r="AH1016" s="2">
        <v>39611</v>
      </c>
      <c r="AI1016">
        <v>133.05078125</v>
      </c>
      <c r="AJ1016" s="22">
        <f>_xll.BDH(AJ$3&amp;" Govt",$A$8,AH1016,AH1016)</f>
        <v>1.2052100000000001</v>
      </c>
      <c r="AK1016">
        <f t="shared" si="348"/>
        <v>110.39634690219961</v>
      </c>
      <c r="AN1016" s="22"/>
      <c r="AP1016" s="2">
        <v>39611</v>
      </c>
      <c r="AQ1016">
        <v>130.15234375</v>
      </c>
      <c r="AR1016" s="22">
        <f>_xll.BDH(AR$3&amp;" Govt",$A$8,AP1016,AP1016)</f>
        <v>1.1902300000000001</v>
      </c>
      <c r="AS1016">
        <f t="shared" si="349"/>
        <v>109.35058245045074</v>
      </c>
      <c r="AV1016" s="22"/>
      <c r="AX1016" s="2">
        <v>39611</v>
      </c>
      <c r="AY1016">
        <v>121.66796875</v>
      </c>
      <c r="AZ1016" s="22">
        <f>_xll.BDH(AZ$3&amp;" Govt",$A$8,AX1016,AX1016)</f>
        <v>1.1651799999999999</v>
      </c>
      <c r="BA1016">
        <f t="shared" si="350"/>
        <v>104.41989113270054</v>
      </c>
      <c r="BB1016" s="2">
        <v>39610</v>
      </c>
      <c r="BC1016">
        <v>122.46875</v>
      </c>
      <c r="BD1016" s="22">
        <f>_xll.BDH(BD$3&amp;" Govt",$A$8,BB1016,BB1016)</f>
        <v>1.15795</v>
      </c>
      <c r="BE1016">
        <f t="shared" si="351"/>
        <v>105.76341810959022</v>
      </c>
      <c r="BH1016" s="22"/>
      <c r="BJ1016" s="2">
        <v>39610</v>
      </c>
      <c r="BK1016">
        <v>120.12109375</v>
      </c>
      <c r="BL1016" s="22">
        <f>_xll.BDH(BL$3&amp;" Govt",$A$8,BJ1016,BJ1016)</f>
        <v>1.1350800000000001</v>
      </c>
      <c r="BM1016">
        <f t="shared" si="352"/>
        <v>105.8261036667019</v>
      </c>
      <c r="BN1016" s="2">
        <v>39785</v>
      </c>
      <c r="BO1016">
        <v>104.79296875</v>
      </c>
      <c r="BP1016" s="22">
        <f>_xll.BDH(BP$3&amp;" Govt",$A$8,BN1016,BN1016)</f>
        <v>1.1450400000000001</v>
      </c>
      <c r="BQ1016">
        <f t="shared" si="353"/>
        <v>91.519046277859289</v>
      </c>
      <c r="BR1016" s="2">
        <v>39966</v>
      </c>
      <c r="BS1016">
        <v>112.8984375</v>
      </c>
      <c r="BT1016" s="22">
        <f>_xll.BDH(BT$3&amp;" Govt",$A$8,BR1016,BR1016)</f>
        <v>1.0936600000000001</v>
      </c>
      <c r="BU1016">
        <f t="shared" si="354"/>
        <v>103.22992291937165</v>
      </c>
      <c r="BX1016" s="22"/>
      <c r="CB1016" s="22"/>
      <c r="CF1016" s="22"/>
      <c r="CJ1016" s="22"/>
      <c r="CN1016" s="22"/>
      <c r="CR1016" s="22"/>
      <c r="CV1016" s="22"/>
      <c r="CZ1016" s="22"/>
      <c r="DB1016" s="2">
        <v>39615</v>
      </c>
      <c r="DC1016">
        <v>117.0625</v>
      </c>
      <c r="DD1016" s="22">
        <f>_xll.BDH(DD$3&amp;" Govt",$A$8,DB1016,DB1016)</f>
        <v>1.1362300000000001</v>
      </c>
      <c r="DE1016">
        <f t="shared" si="356"/>
        <v>103.02711598884028</v>
      </c>
      <c r="DH1016" s="22"/>
      <c r="DL1016" s="22"/>
      <c r="DP1016" s="22"/>
    </row>
    <row r="1017" spans="4:120" x14ac:dyDescent="0.25">
      <c r="D1017" s="2"/>
      <c r="H1017" s="22"/>
      <c r="I1017" s="14"/>
      <c r="L1017" s="22"/>
      <c r="N1017" s="2">
        <v>39611</v>
      </c>
      <c r="O1017">
        <v>136.66015625</v>
      </c>
      <c r="P1017" s="22">
        <f>_xll.BDH(P$3&amp;" Govt",$A$8,N1017,N1017)</f>
        <v>1.3048999999999999</v>
      </c>
      <c r="Q1017">
        <f t="shared" si="344"/>
        <v>104.72845141390145</v>
      </c>
      <c r="R1017" s="2">
        <v>39612</v>
      </c>
      <c r="S1017">
        <v>138.12890625</v>
      </c>
      <c r="T1017" s="22">
        <f>_xll.BDH(T$3&amp;" Govt",$A$8,R1017,R1017)</f>
        <v>1.27223</v>
      </c>
      <c r="U1017">
        <f t="shared" si="345"/>
        <v>108.57227564984319</v>
      </c>
      <c r="V1017" s="2">
        <v>39708</v>
      </c>
      <c r="W1017">
        <v>115.0859375</v>
      </c>
      <c r="X1017" s="22">
        <f>_xll.BDH(X$3&amp;" Govt",$A$8,V1017,V1017)</f>
        <v>1.1582699999999999</v>
      </c>
      <c r="Y1017">
        <f t="shared" si="346"/>
        <v>99.360198831015225</v>
      </c>
      <c r="Z1017" s="2">
        <v>39612</v>
      </c>
      <c r="AA1017">
        <v>134.5390625</v>
      </c>
      <c r="AB1017" s="22">
        <f>_xll.BDH(AB$3&amp;" Govt",$A$8,Z1017,Z1017)</f>
        <v>1.22983</v>
      </c>
      <c r="AC1017">
        <f t="shared" si="347"/>
        <v>109.39647146353562</v>
      </c>
      <c r="AF1017" s="22"/>
      <c r="AH1017" s="2">
        <v>39612</v>
      </c>
      <c r="AI1017">
        <v>133.0703125</v>
      </c>
      <c r="AJ1017" s="22">
        <f>_xll.BDH(AJ$3&amp;" Govt",$A$8,AH1017,AH1017)</f>
        <v>1.2054499999999999</v>
      </c>
      <c r="AK1017">
        <f t="shared" si="348"/>
        <v>110.39056991165126</v>
      </c>
      <c r="AN1017" s="22"/>
      <c r="AP1017" s="2">
        <v>39612</v>
      </c>
      <c r="AQ1017">
        <v>130.16796875</v>
      </c>
      <c r="AR1017" s="22">
        <f>_xll.BDH(AR$3&amp;" Govt",$A$8,AP1017,AP1017)</f>
        <v>1.1904699999999999</v>
      </c>
      <c r="AS1017">
        <f t="shared" si="349"/>
        <v>109.34166232664411</v>
      </c>
      <c r="AV1017" s="22"/>
      <c r="AX1017" s="2">
        <v>39612</v>
      </c>
      <c r="AY1017">
        <v>121.61328125</v>
      </c>
      <c r="AZ1017" s="22">
        <f>_xll.BDH(AZ$3&amp;" Govt",$A$8,AX1017,AX1017)</f>
        <v>1.1654200000000001</v>
      </c>
      <c r="BA1017">
        <f t="shared" si="350"/>
        <v>104.35146234833793</v>
      </c>
      <c r="BB1017" s="2">
        <v>39611</v>
      </c>
      <c r="BC1017">
        <v>121.4140625</v>
      </c>
      <c r="BD1017" s="22">
        <f>_xll.BDH(BD$3&amp;" Govt",$A$8,BB1017,BB1017)</f>
        <v>1.1581900000000001</v>
      </c>
      <c r="BE1017">
        <f t="shared" si="351"/>
        <v>104.83086756059022</v>
      </c>
      <c r="BH1017" s="22"/>
      <c r="BJ1017" s="2">
        <v>39611</v>
      </c>
      <c r="BK1017">
        <v>119.06640625</v>
      </c>
      <c r="BL1017" s="22">
        <f>_xll.BDH(BL$3&amp;" Govt",$A$8,BJ1017,BJ1017)</f>
        <v>1.13531</v>
      </c>
      <c r="BM1017">
        <f t="shared" si="352"/>
        <v>104.87567822885379</v>
      </c>
      <c r="BN1017" s="2">
        <v>39786</v>
      </c>
      <c r="BO1017">
        <v>106.140625</v>
      </c>
      <c r="BP1017" s="22">
        <f>_xll.BDH(BP$3&amp;" Govt",$A$8,BN1017,BN1017)</f>
        <v>1.1446700000000001</v>
      </c>
      <c r="BQ1017">
        <f t="shared" si="353"/>
        <v>92.725960320441686</v>
      </c>
      <c r="BR1017" s="2">
        <v>39967</v>
      </c>
      <c r="BS1017">
        <v>112.91015625</v>
      </c>
      <c r="BT1017" s="22">
        <f>_xll.BDH(BT$3&amp;" Govt",$A$8,BR1017,BR1017)</f>
        <v>1.09375</v>
      </c>
      <c r="BU1017">
        <f t="shared" si="354"/>
        <v>103.23214285714286</v>
      </c>
      <c r="BX1017" s="22"/>
      <c r="CB1017" s="22"/>
      <c r="CF1017" s="22"/>
      <c r="CJ1017" s="22"/>
      <c r="CN1017" s="22"/>
      <c r="CR1017" s="22"/>
      <c r="CV1017" s="22"/>
      <c r="CZ1017" s="22"/>
      <c r="DB1017" s="2">
        <v>39616</v>
      </c>
      <c r="DC1017">
        <v>117.234375</v>
      </c>
      <c r="DD1017" s="22">
        <f>_xll.BDH(DD$3&amp;" Govt",$A$8,DB1017,DB1017)</f>
        <v>1.13646</v>
      </c>
      <c r="DE1017">
        <f t="shared" si="356"/>
        <v>103.15750224380972</v>
      </c>
      <c r="DH1017" s="22"/>
      <c r="DL1017" s="22"/>
      <c r="DP1017" s="22"/>
    </row>
    <row r="1018" spans="4:120" x14ac:dyDescent="0.25">
      <c r="D1018" s="2"/>
      <c r="H1018" s="22"/>
      <c r="I1018" s="14"/>
      <c r="L1018" s="22"/>
      <c r="N1018" s="2">
        <v>39612</v>
      </c>
      <c r="O1018">
        <v>136.88671875</v>
      </c>
      <c r="P1018" s="22">
        <f>_xll.BDH(P$3&amp;" Govt",$A$8,N1018,N1018)</f>
        <v>1.3051599999999999</v>
      </c>
      <c r="Q1018">
        <f t="shared" si="344"/>
        <v>104.88117836127373</v>
      </c>
      <c r="R1018" s="2">
        <v>39615</v>
      </c>
      <c r="S1018">
        <v>138.23046875</v>
      </c>
      <c r="T1018" s="22">
        <f>_xll.BDH(T$3&amp;" Govt",$A$8,R1018,R1018)</f>
        <v>1.2730000000000001</v>
      </c>
      <c r="U1018">
        <f t="shared" si="345"/>
        <v>108.58638550667713</v>
      </c>
      <c r="V1018" s="2">
        <v>39709</v>
      </c>
      <c r="W1018">
        <v>114.85546875</v>
      </c>
      <c r="X1018" s="22">
        <f>_xll.BDH(X$3&amp;" Govt",$A$8,V1018,V1018)</f>
        <v>1.1584699999999999</v>
      </c>
      <c r="Y1018">
        <f t="shared" si="346"/>
        <v>99.144102782117798</v>
      </c>
      <c r="Z1018" s="2">
        <v>39615</v>
      </c>
      <c r="AA1018">
        <v>134.65625</v>
      </c>
      <c r="AB1018" s="22">
        <f>_xll.BDH(AB$3&amp;" Govt",$A$8,Z1018,Z1018)</f>
        <v>1.2305699999999999</v>
      </c>
      <c r="AC1018">
        <f t="shared" si="347"/>
        <v>109.42591644522457</v>
      </c>
      <c r="AF1018" s="22"/>
      <c r="AH1018" s="2">
        <v>39615</v>
      </c>
      <c r="AI1018">
        <v>133.1484375</v>
      </c>
      <c r="AJ1018" s="22">
        <f>_xll.BDH(AJ$3&amp;" Govt",$A$8,AH1018,AH1018)</f>
        <v>1.20618</v>
      </c>
      <c r="AK1018">
        <f t="shared" si="348"/>
        <v>110.38853031885787</v>
      </c>
      <c r="AN1018" s="22"/>
      <c r="AP1018" s="2">
        <v>39615</v>
      </c>
      <c r="AQ1018">
        <v>130.31640625</v>
      </c>
      <c r="AR1018" s="22">
        <f>_xll.BDH(AR$3&amp;" Govt",$A$8,AP1018,AP1018)</f>
        <v>1.19119</v>
      </c>
      <c r="AS1018">
        <f t="shared" si="349"/>
        <v>109.40018489913449</v>
      </c>
      <c r="AV1018" s="22"/>
      <c r="AX1018" s="2">
        <v>39615</v>
      </c>
      <c r="AY1018">
        <v>121.76953125</v>
      </c>
      <c r="AZ1018" s="22">
        <f>_xll.BDH(AZ$3&amp;" Govt",$A$8,AX1018,AX1018)</f>
        <v>1.16612</v>
      </c>
      <c r="BA1018">
        <f t="shared" si="350"/>
        <v>104.42281347545706</v>
      </c>
      <c r="BB1018" s="2">
        <v>39612</v>
      </c>
      <c r="BC1018">
        <v>121.33984375</v>
      </c>
      <c r="BD1018" s="22">
        <f>_xll.BDH(BD$3&amp;" Govt",$A$8,BB1018,BB1018)</f>
        <v>1.15842</v>
      </c>
      <c r="BE1018">
        <f t="shared" si="351"/>
        <v>104.74598483278949</v>
      </c>
      <c r="BH1018" s="22"/>
      <c r="BJ1018" s="2">
        <v>39612</v>
      </c>
      <c r="BK1018">
        <v>118.91015625</v>
      </c>
      <c r="BL1018" s="22">
        <f>_xll.BDH(BL$3&amp;" Govt",$A$8,BJ1018,BJ1018)</f>
        <v>1.13554</v>
      </c>
      <c r="BM1018">
        <f t="shared" si="352"/>
        <v>104.71683626292337</v>
      </c>
      <c r="BN1018" s="2">
        <v>39787</v>
      </c>
      <c r="BO1018">
        <v>104.28515625</v>
      </c>
      <c r="BP1018" s="22">
        <f>_xll.BDH(BP$3&amp;" Govt",$A$8,BN1018,BN1018)</f>
        <v>1.1443000000000001</v>
      </c>
      <c r="BQ1018">
        <f t="shared" si="353"/>
        <v>91.134454469981634</v>
      </c>
      <c r="BR1018" s="2">
        <v>39968</v>
      </c>
      <c r="BS1018">
        <v>112.125</v>
      </c>
      <c r="BT1018" s="22">
        <f>_xll.BDH(BT$3&amp;" Govt",$A$8,BR1018,BR1018)</f>
        <v>1.0938399999999999</v>
      </c>
      <c r="BU1018">
        <f t="shared" si="354"/>
        <v>102.50585094712207</v>
      </c>
      <c r="BX1018" s="22"/>
      <c r="CB1018" s="22"/>
      <c r="CF1018" s="22"/>
      <c r="CJ1018" s="22"/>
      <c r="CN1018" s="22"/>
      <c r="CR1018" s="22"/>
      <c r="CV1018" s="22"/>
      <c r="CZ1018" s="22"/>
      <c r="DB1018" s="2">
        <v>39617</v>
      </c>
      <c r="DC1018">
        <v>118.1171875</v>
      </c>
      <c r="DD1018" s="22">
        <f>_xll.BDH(DD$3&amp;" Govt",$A$8,DB1018,DB1018)</f>
        <v>1.13669</v>
      </c>
      <c r="DE1018">
        <f t="shared" si="356"/>
        <v>103.91328110566646</v>
      </c>
      <c r="DH1018" s="22"/>
      <c r="DL1018" s="22"/>
      <c r="DP1018" s="22"/>
    </row>
    <row r="1019" spans="4:120" x14ac:dyDescent="0.25">
      <c r="D1019" s="2"/>
      <c r="H1019" s="22"/>
      <c r="I1019" s="14"/>
      <c r="L1019" s="22"/>
      <c r="N1019" s="2">
        <v>39615</v>
      </c>
      <c r="O1019">
        <v>136.9453125</v>
      </c>
      <c r="P1019" s="22">
        <f>_xll.BDH(P$3&amp;" Govt",$A$8,N1019,N1019)</f>
        <v>1.3059499999999999</v>
      </c>
      <c r="Q1019">
        <f t="shared" si="344"/>
        <v>104.86260002297179</v>
      </c>
      <c r="R1019" s="2">
        <v>39616</v>
      </c>
      <c r="S1019">
        <v>138.3515625</v>
      </c>
      <c r="T1019" s="22">
        <f>_xll.BDH(T$3&amp;" Govt",$A$8,R1019,R1019)</f>
        <v>1.27325</v>
      </c>
      <c r="U1019">
        <f t="shared" si="345"/>
        <v>108.66017082269782</v>
      </c>
      <c r="V1019" s="2">
        <v>39710</v>
      </c>
      <c r="W1019">
        <v>114.6875</v>
      </c>
      <c r="X1019" s="22">
        <f>_xll.BDH(X$3&amp;" Govt",$A$8,V1019,V1019)</f>
        <v>1.1586700000000001</v>
      </c>
      <c r="Y1019">
        <f t="shared" si="346"/>
        <v>98.982022491304676</v>
      </c>
      <c r="Z1019" s="2">
        <v>39616</v>
      </c>
      <c r="AA1019">
        <v>134.84765625</v>
      </c>
      <c r="AB1019" s="22">
        <f>_xll.BDH(AB$3&amp;" Govt",$A$8,Z1019,Z1019)</f>
        <v>1.23082</v>
      </c>
      <c r="AC1019">
        <f t="shared" si="347"/>
        <v>109.55920138606783</v>
      </c>
      <c r="AF1019" s="22"/>
      <c r="AH1019" s="2">
        <v>39616</v>
      </c>
      <c r="AI1019">
        <v>133.109375</v>
      </c>
      <c r="AJ1019" s="22">
        <f>_xll.BDH(AJ$3&amp;" Govt",$A$8,AH1019,AH1019)</f>
        <v>1.2064300000000001</v>
      </c>
      <c r="AK1019">
        <f t="shared" si="348"/>
        <v>110.33327669238993</v>
      </c>
      <c r="AN1019" s="22"/>
      <c r="AP1019" s="2">
        <v>39616</v>
      </c>
      <c r="AQ1019">
        <v>130.27734375</v>
      </c>
      <c r="AR1019" s="22">
        <f>_xll.BDH(AR$3&amp;" Govt",$A$8,AP1019,AP1019)</f>
        <v>1.19143</v>
      </c>
      <c r="AS1019">
        <f t="shared" si="349"/>
        <v>109.34536124656925</v>
      </c>
      <c r="AV1019" s="22"/>
      <c r="AX1019" s="2">
        <v>39616</v>
      </c>
      <c r="AY1019">
        <v>122.0390625</v>
      </c>
      <c r="AZ1019" s="22">
        <f>_xll.BDH(AZ$3&amp;" Govt",$A$8,AX1019,AX1019)</f>
        <v>1.1663600000000001</v>
      </c>
      <c r="BA1019">
        <f t="shared" si="350"/>
        <v>104.63241409170411</v>
      </c>
      <c r="BB1019" s="2">
        <v>39615</v>
      </c>
      <c r="BC1019">
        <v>121.515625</v>
      </c>
      <c r="BD1019" s="22">
        <f>_xll.BDH(BD$3&amp;" Govt",$A$8,BB1019,BB1019)</f>
        <v>1.1591199999999999</v>
      </c>
      <c r="BE1019">
        <f t="shared" si="351"/>
        <v>104.83437866657465</v>
      </c>
      <c r="BH1019" s="22"/>
      <c r="BJ1019" s="2">
        <v>39615</v>
      </c>
      <c r="BK1019">
        <v>119.046875</v>
      </c>
      <c r="BL1019" s="22">
        <f>_xll.BDH(BL$3&amp;" Govt",$A$8,BJ1019,BJ1019)</f>
        <v>1.1362300000000001</v>
      </c>
      <c r="BM1019">
        <f t="shared" si="352"/>
        <v>104.77357137199334</v>
      </c>
      <c r="BN1019" s="2">
        <v>39790</v>
      </c>
      <c r="BO1019">
        <v>103.57421875</v>
      </c>
      <c r="BP1019" s="22">
        <f>_xll.BDH(BP$3&amp;" Govt",$A$8,BN1019,BN1019)</f>
        <v>1.1431800000000001</v>
      </c>
      <c r="BQ1019">
        <f t="shared" si="353"/>
        <v>90.601846384646336</v>
      </c>
      <c r="BR1019" s="2">
        <v>39969</v>
      </c>
      <c r="BS1019">
        <v>111.7734375</v>
      </c>
      <c r="BT1019" s="22">
        <f>_xll.BDH(BT$3&amp;" Govt",$A$8,BR1019,BR1019)</f>
        <v>1.0939300000000001</v>
      </c>
      <c r="BU1019">
        <f t="shared" si="354"/>
        <v>102.17604188567823</v>
      </c>
      <c r="BX1019" s="22"/>
      <c r="CB1019" s="22"/>
      <c r="CF1019" s="22"/>
      <c r="CJ1019" s="22"/>
      <c r="CN1019" s="22"/>
      <c r="CR1019" s="22"/>
      <c r="CV1019" s="22"/>
      <c r="CZ1019" s="22"/>
      <c r="DB1019" s="2">
        <v>39618</v>
      </c>
      <c r="DC1019">
        <v>117.2421875</v>
      </c>
      <c r="DD1019" s="22">
        <f>_xll.BDH(DD$3&amp;" Govt",$A$8,DB1019,DB1019)</f>
        <v>1.1369199999999999</v>
      </c>
      <c r="DE1019">
        <f t="shared" si="356"/>
        <v>103.12263615733737</v>
      </c>
      <c r="DH1019" s="22"/>
      <c r="DL1019" s="22"/>
      <c r="DP1019" s="22"/>
    </row>
    <row r="1020" spans="4:120" x14ac:dyDescent="0.25">
      <c r="D1020" s="2"/>
      <c r="H1020" s="22"/>
      <c r="I1020" s="14"/>
      <c r="L1020" s="22"/>
      <c r="N1020" s="2">
        <v>39616</v>
      </c>
      <c r="O1020">
        <v>136.98828125</v>
      </c>
      <c r="P1020" s="22">
        <f>_xll.BDH(P$3&amp;" Govt",$A$8,N1020,N1020)</f>
        <v>1.3062100000000001</v>
      </c>
      <c r="Q1020">
        <f t="shared" si="344"/>
        <v>104.8746229549613</v>
      </c>
      <c r="R1020" s="2">
        <v>39617</v>
      </c>
      <c r="S1020">
        <v>138.57421875</v>
      </c>
      <c r="T1020" s="22">
        <f>_xll.BDH(T$3&amp;" Govt",$A$8,R1020,R1020)</f>
        <v>1.2735099999999999</v>
      </c>
      <c r="U1020">
        <f t="shared" si="345"/>
        <v>108.81282341716988</v>
      </c>
      <c r="V1020" s="2">
        <v>39713</v>
      </c>
      <c r="W1020">
        <v>114.85546875</v>
      </c>
      <c r="X1020" s="22">
        <f>_xll.BDH(X$3&amp;" Govt",$A$8,V1020,V1020)</f>
        <v>1.1592800000000001</v>
      </c>
      <c r="Y1020">
        <f t="shared" si="346"/>
        <v>99.074829851286992</v>
      </c>
      <c r="Z1020" s="2">
        <v>39617</v>
      </c>
      <c r="AA1020">
        <v>135.17578125</v>
      </c>
      <c r="AB1020" s="22">
        <f>_xll.BDH(AB$3&amp;" Govt",$A$8,Z1020,Z1020)</f>
        <v>1.2310699999999999</v>
      </c>
      <c r="AC1020">
        <f t="shared" si="347"/>
        <v>109.80348903799135</v>
      </c>
      <c r="AF1020" s="22"/>
      <c r="AH1020" s="2">
        <v>39617</v>
      </c>
      <c r="AI1020">
        <v>133.86328125</v>
      </c>
      <c r="AJ1020" s="22">
        <f>_xll.BDH(AJ$3&amp;" Govt",$A$8,AH1020,AH1020)</f>
        <v>1.2066699999999999</v>
      </c>
      <c r="AK1020">
        <f t="shared" si="348"/>
        <v>110.93611447205947</v>
      </c>
      <c r="AN1020" s="22"/>
      <c r="AP1020" s="2">
        <v>39617</v>
      </c>
      <c r="AQ1020">
        <v>131.1171875</v>
      </c>
      <c r="AR1020" s="22">
        <f>_xll.BDH(AR$3&amp;" Govt",$A$8,AP1020,AP1020)</f>
        <v>1.19167</v>
      </c>
      <c r="AS1020">
        <f t="shared" si="349"/>
        <v>110.02810131999631</v>
      </c>
      <c r="AV1020" s="22"/>
      <c r="AX1020" s="2">
        <v>39617</v>
      </c>
      <c r="AY1020">
        <v>122.65234375</v>
      </c>
      <c r="AZ1020" s="22">
        <f>_xll.BDH(AZ$3&amp;" Govt",$A$8,AX1020,AX1020)</f>
        <v>1.16659</v>
      </c>
      <c r="BA1020">
        <f t="shared" si="350"/>
        <v>105.13748939216005</v>
      </c>
      <c r="BB1020" s="2">
        <v>39616</v>
      </c>
      <c r="BC1020">
        <v>121.765625</v>
      </c>
      <c r="BD1020" s="22">
        <f>_xll.BDH(BD$3&amp;" Govt",$A$8,BB1020,BB1020)</f>
        <v>1.1593499999999999</v>
      </c>
      <c r="BE1020">
        <f t="shared" si="351"/>
        <v>105.02921895889939</v>
      </c>
      <c r="BH1020" s="22"/>
      <c r="BJ1020" s="2">
        <v>39616</v>
      </c>
      <c r="BK1020">
        <v>119.2734375</v>
      </c>
      <c r="BL1020" s="22">
        <f>_xll.BDH(BL$3&amp;" Govt",$A$8,BJ1020,BJ1020)</f>
        <v>1.13646</v>
      </c>
      <c r="BM1020">
        <f t="shared" si="352"/>
        <v>104.95172509371206</v>
      </c>
      <c r="BN1020" s="2">
        <v>39791</v>
      </c>
      <c r="BO1020">
        <v>103.8671875</v>
      </c>
      <c r="BP1020" s="22">
        <f>_xll.BDH(BP$3&amp;" Govt",$A$8,BN1020,BN1020)</f>
        <v>1.1428</v>
      </c>
      <c r="BQ1020">
        <f t="shared" si="353"/>
        <v>90.888333479173951</v>
      </c>
      <c r="BR1020" s="2">
        <v>39972</v>
      </c>
      <c r="BS1020">
        <v>111.17578125</v>
      </c>
      <c r="BT1020" s="22">
        <f>_xll.BDH(BT$3&amp;" Govt",$A$8,BR1020,BR1020)</f>
        <v>1.0942000000000001</v>
      </c>
      <c r="BU1020">
        <f t="shared" si="354"/>
        <v>101.60462552549808</v>
      </c>
      <c r="BX1020" s="22"/>
      <c r="CB1020" s="22"/>
      <c r="CF1020" s="22"/>
      <c r="CJ1020" s="22"/>
      <c r="CN1020" s="22"/>
      <c r="CR1020" s="22"/>
      <c r="CV1020" s="22"/>
      <c r="CZ1020" s="22"/>
      <c r="DB1020" s="2">
        <v>39619</v>
      </c>
      <c r="DC1020">
        <v>117.8515625</v>
      </c>
      <c r="DD1020" s="22">
        <f>_xll.BDH(DD$3&amp;" Govt",$A$8,DB1020,DB1020)</f>
        <v>1.1371500000000001</v>
      </c>
      <c r="DE1020">
        <f t="shared" si="356"/>
        <v>103.63765774084332</v>
      </c>
      <c r="DH1020" s="22"/>
      <c r="DL1020" s="22"/>
      <c r="DP1020" s="22"/>
    </row>
    <row r="1021" spans="4:120" x14ac:dyDescent="0.25">
      <c r="D1021" s="2"/>
      <c r="H1021" s="22"/>
      <c r="I1021" s="14"/>
      <c r="L1021" s="22"/>
      <c r="N1021" s="2">
        <v>39617</v>
      </c>
      <c r="O1021">
        <v>137.11328125</v>
      </c>
      <c r="P1021" s="22">
        <f>_xll.BDH(P$3&amp;" Govt",$A$8,N1021,N1021)</f>
        <v>1.30647</v>
      </c>
      <c r="Q1021">
        <f t="shared" si="344"/>
        <v>104.94942956975667</v>
      </c>
      <c r="R1021" s="2">
        <v>39618</v>
      </c>
      <c r="S1021">
        <v>138.27734375</v>
      </c>
      <c r="T1021" s="22">
        <f>_xll.BDH(T$3&amp;" Govt",$A$8,R1021,R1021)</f>
        <v>1.2737700000000001</v>
      </c>
      <c r="U1021">
        <f t="shared" si="345"/>
        <v>108.55754472942525</v>
      </c>
      <c r="V1021" s="2">
        <v>39714</v>
      </c>
      <c r="W1021">
        <v>114.640625</v>
      </c>
      <c r="X1021" s="22">
        <f>_xll.BDH(X$3&amp;" Govt",$A$8,V1021,V1021)</f>
        <v>1.1594800000000001</v>
      </c>
      <c r="Y1021">
        <f t="shared" si="346"/>
        <v>98.872447131472725</v>
      </c>
      <c r="Z1021" s="2">
        <v>39618</v>
      </c>
      <c r="AA1021">
        <v>134.8125</v>
      </c>
      <c r="AB1021" s="22">
        <f>_xll.BDH(AB$3&amp;" Govt",$A$8,Z1021,Z1021)</f>
        <v>1.23132</v>
      </c>
      <c r="AC1021">
        <f t="shared" si="347"/>
        <v>109.48616119286619</v>
      </c>
      <c r="AF1021" s="22"/>
      <c r="AH1021" s="2">
        <v>39618</v>
      </c>
      <c r="AI1021">
        <v>133.3359375</v>
      </c>
      <c r="AJ1021" s="22">
        <f>_xll.BDH(AJ$3&amp;" Govt",$A$8,AH1021,AH1021)</f>
        <v>1.2069099999999999</v>
      </c>
      <c r="AK1021">
        <f t="shared" si="348"/>
        <v>110.47711718355139</v>
      </c>
      <c r="AN1021" s="22"/>
      <c r="AP1021" s="2">
        <v>39618</v>
      </c>
      <c r="AQ1021">
        <v>130.48046875</v>
      </c>
      <c r="AR1021" s="22">
        <f>_xll.BDH(AR$3&amp;" Govt",$A$8,AP1021,AP1021)</f>
        <v>1.19191</v>
      </c>
      <c r="AS1021">
        <f t="shared" si="349"/>
        <v>109.47174597914272</v>
      </c>
      <c r="AV1021" s="22"/>
      <c r="AX1021" s="2">
        <v>39618</v>
      </c>
      <c r="AY1021">
        <v>121.98828125</v>
      </c>
      <c r="AZ1021" s="22">
        <f>_xll.BDH(AZ$3&amp;" Govt",$A$8,AX1021,AX1021)</f>
        <v>1.16683</v>
      </c>
      <c r="BA1021">
        <f t="shared" si="350"/>
        <v>104.54674738393767</v>
      </c>
      <c r="BB1021" s="2">
        <v>39617</v>
      </c>
      <c r="BC1021">
        <v>122.4140625</v>
      </c>
      <c r="BD1021" s="22">
        <f>_xll.BDH(BD$3&amp;" Govt",$A$8,BB1021,BB1021)</f>
        <v>1.1595900000000001</v>
      </c>
      <c r="BE1021">
        <f t="shared" si="351"/>
        <v>105.56667658396501</v>
      </c>
      <c r="BH1021" s="22"/>
      <c r="BJ1021" s="2">
        <v>39617</v>
      </c>
      <c r="BK1021">
        <v>119.9765625</v>
      </c>
      <c r="BL1021" s="22">
        <f>_xll.BDH(BL$3&amp;" Govt",$A$8,BJ1021,BJ1021)</f>
        <v>1.13669</v>
      </c>
      <c r="BM1021">
        <f t="shared" si="352"/>
        <v>105.54906130959189</v>
      </c>
      <c r="BN1021" s="2">
        <v>39792</v>
      </c>
      <c r="BO1021">
        <v>103.1796875</v>
      </c>
      <c r="BP1021" s="22">
        <f>_xll.BDH(BP$3&amp;" Govt",$A$8,BN1021,BN1021)</f>
        <v>1.1424300000000001</v>
      </c>
      <c r="BQ1021">
        <f t="shared" si="353"/>
        <v>90.315982160832604</v>
      </c>
      <c r="BR1021" s="2">
        <v>39973</v>
      </c>
      <c r="BS1021">
        <v>111.94140625</v>
      </c>
      <c r="BT1021" s="22">
        <f>_xll.BDH(BT$3&amp;" Govt",$A$8,BR1021,BR1021)</f>
        <v>1.09429</v>
      </c>
      <c r="BU1021">
        <f t="shared" si="354"/>
        <v>102.2959236125707</v>
      </c>
      <c r="BX1021" s="22"/>
      <c r="CB1021" s="22"/>
      <c r="CF1021" s="22"/>
      <c r="CJ1021" s="22"/>
      <c r="CN1021" s="22"/>
      <c r="CR1021" s="22"/>
      <c r="CV1021" s="22"/>
      <c r="CZ1021" s="22"/>
      <c r="DB1021" s="2">
        <v>39622</v>
      </c>
      <c r="DC1021">
        <v>117.6171875</v>
      </c>
      <c r="DD1021" s="22">
        <f>_xll.BDH(DD$3&amp;" Govt",$A$8,DB1021,DB1021)</f>
        <v>1.1378300000000001</v>
      </c>
      <c r="DE1021">
        <f t="shared" si="356"/>
        <v>103.36973669177293</v>
      </c>
      <c r="DH1021" s="22"/>
      <c r="DL1021" s="22"/>
      <c r="DP1021" s="22"/>
    </row>
    <row r="1022" spans="4:120" x14ac:dyDescent="0.25">
      <c r="D1022" s="2"/>
      <c r="H1022" s="22"/>
      <c r="I1022" s="14"/>
      <c r="L1022" s="22"/>
      <c r="N1022" s="2">
        <v>39618</v>
      </c>
      <c r="O1022">
        <v>137.03125</v>
      </c>
      <c r="P1022" s="22">
        <f>_xll.BDH(P$3&amp;" Govt",$A$8,N1022,N1022)</f>
        <v>1.30674</v>
      </c>
      <c r="Q1022">
        <f t="shared" si="344"/>
        <v>104.86496931294673</v>
      </c>
      <c r="R1022" s="2">
        <v>39619</v>
      </c>
      <c r="S1022">
        <v>138.5234375</v>
      </c>
      <c r="T1022" s="22">
        <f>_xll.BDH(T$3&amp;" Govt",$A$8,R1022,R1022)</f>
        <v>1.2740199999999999</v>
      </c>
      <c r="U1022">
        <f t="shared" si="345"/>
        <v>108.72940573931336</v>
      </c>
      <c r="V1022" s="2">
        <v>39715</v>
      </c>
      <c r="W1022">
        <v>114.64453125</v>
      </c>
      <c r="X1022" s="22">
        <f>_xll.BDH(X$3&amp;" Govt",$A$8,V1022,V1022)</f>
        <v>1.15968</v>
      </c>
      <c r="Y1022">
        <f t="shared" si="346"/>
        <v>98.858763840024835</v>
      </c>
      <c r="Z1022" s="2">
        <v>39619</v>
      </c>
      <c r="AA1022">
        <v>135.16015625</v>
      </c>
      <c r="AB1022" s="22">
        <f>_xll.BDH(AB$3&amp;" Govt",$A$8,Z1022,Z1022)</f>
        <v>1.2315700000000001</v>
      </c>
      <c r="AC1022">
        <f t="shared" si="347"/>
        <v>109.74622331657964</v>
      </c>
      <c r="AF1022" s="22"/>
      <c r="AH1022" s="2">
        <v>39619</v>
      </c>
      <c r="AI1022">
        <v>133.7734375</v>
      </c>
      <c r="AJ1022" s="22">
        <f>_xll.BDH(AJ$3&amp;" Govt",$A$8,AH1022,AH1022)</f>
        <v>1.20716</v>
      </c>
      <c r="AK1022">
        <f t="shared" si="348"/>
        <v>110.81665852082574</v>
      </c>
      <c r="AN1022" s="22"/>
      <c r="AP1022" s="2">
        <v>39619</v>
      </c>
      <c r="AQ1022">
        <v>130.9609375</v>
      </c>
      <c r="AR1022" s="22">
        <f>_xll.BDH(AR$3&amp;" Govt",$A$8,AP1022,AP1022)</f>
        <v>1.19215</v>
      </c>
      <c r="AS1022">
        <f t="shared" si="349"/>
        <v>109.85273455521536</v>
      </c>
      <c r="AV1022" s="22"/>
      <c r="AX1022" s="2">
        <v>39619</v>
      </c>
      <c r="AY1022">
        <v>122.51953125</v>
      </c>
      <c r="AZ1022" s="22">
        <f>_xll.BDH(AZ$3&amp;" Govt",$A$8,AX1022,AX1022)</f>
        <v>1.16706</v>
      </c>
      <c r="BA1022">
        <f t="shared" si="350"/>
        <v>104.9813473600329</v>
      </c>
      <c r="BB1022" s="2">
        <v>39618</v>
      </c>
      <c r="BC1022">
        <v>121.75390625</v>
      </c>
      <c r="BD1022" s="22">
        <f>_xll.BDH(BD$3&amp;" Govt",$A$8,BB1022,BB1022)</f>
        <v>1.1598200000000001</v>
      </c>
      <c r="BE1022">
        <f t="shared" si="351"/>
        <v>104.97655347381489</v>
      </c>
      <c r="BH1022" s="22"/>
      <c r="BJ1022" s="2">
        <v>39618</v>
      </c>
      <c r="BK1022">
        <v>119.31640625</v>
      </c>
      <c r="BL1022" s="22">
        <f>_xll.BDH(BL$3&amp;" Govt",$A$8,BJ1022,BJ1022)</f>
        <v>1.1369199999999999</v>
      </c>
      <c r="BM1022">
        <f t="shared" si="352"/>
        <v>104.94705542166555</v>
      </c>
      <c r="BN1022" s="2">
        <v>39793</v>
      </c>
      <c r="BO1022">
        <v>103.61328125</v>
      </c>
      <c r="BP1022" s="22">
        <f>_xll.BDH(BP$3&amp;" Govt",$A$8,BN1022,BN1022)</f>
        <v>1.1420600000000001</v>
      </c>
      <c r="BQ1022">
        <f t="shared" si="353"/>
        <v>90.724901712694603</v>
      </c>
      <c r="BR1022" s="2">
        <v>39974</v>
      </c>
      <c r="BS1022">
        <v>112.04296875</v>
      </c>
      <c r="BT1022" s="22">
        <f>_xll.BDH(BT$3&amp;" Govt",$A$8,BR1022,BR1022)</f>
        <v>1.0943799999999999</v>
      </c>
      <c r="BU1022">
        <f t="shared" si="354"/>
        <v>102.38031465304557</v>
      </c>
      <c r="BX1022" s="22"/>
      <c r="CB1022" s="22"/>
      <c r="CF1022" s="22"/>
      <c r="CJ1022" s="22"/>
      <c r="CN1022" s="22"/>
      <c r="CR1022" s="22"/>
      <c r="CV1022" s="22"/>
      <c r="CZ1022" s="22"/>
      <c r="DB1022" s="2">
        <v>39623</v>
      </c>
      <c r="DC1022">
        <v>118.91015625</v>
      </c>
      <c r="DD1022" s="22">
        <f>_xll.BDH(DD$3&amp;" Govt",$A$8,DB1022,DB1022)</f>
        <v>1.1380600000000001</v>
      </c>
      <c r="DE1022">
        <f t="shared" si="356"/>
        <v>104.48496234820659</v>
      </c>
      <c r="DH1022" s="22"/>
      <c r="DL1022" s="22"/>
      <c r="DP1022" s="22"/>
    </row>
    <row r="1023" spans="4:120" x14ac:dyDescent="0.25">
      <c r="D1023" s="2"/>
      <c r="H1023" s="22"/>
      <c r="I1023" s="14"/>
      <c r="L1023" s="22"/>
      <c r="N1023" s="2">
        <v>39619</v>
      </c>
      <c r="O1023">
        <v>137.1328125</v>
      </c>
      <c r="P1023" s="22">
        <f>_xll.BDH(P$3&amp;" Govt",$A$8,N1023,N1023)</f>
        <v>1.3069999999999999</v>
      </c>
      <c r="Q1023">
        <f t="shared" si="344"/>
        <v>104.92181522570773</v>
      </c>
      <c r="R1023" s="2">
        <v>39622</v>
      </c>
      <c r="S1023">
        <v>138.5078125</v>
      </c>
      <c r="T1023" s="22">
        <f>_xll.BDH(T$3&amp;" Govt",$A$8,R1023,R1023)</f>
        <v>1.2747899999999999</v>
      </c>
      <c r="U1023">
        <f t="shared" si="345"/>
        <v>108.65147396826146</v>
      </c>
      <c r="V1023" s="2">
        <v>39716</v>
      </c>
      <c r="W1023">
        <v>114.5078125</v>
      </c>
      <c r="X1023" s="22">
        <f>_xll.BDH(X$3&amp;" Govt",$A$8,V1023,V1023)</f>
        <v>1.15988</v>
      </c>
      <c r="Y1023">
        <f t="shared" si="346"/>
        <v>98.723844276994171</v>
      </c>
      <c r="Z1023" s="2">
        <v>39622</v>
      </c>
      <c r="AA1023">
        <v>135.04296875</v>
      </c>
      <c r="AB1023" s="22">
        <f>_xll.BDH(AB$3&amp;" Govt",$A$8,Z1023,Z1023)</f>
        <v>1.23231</v>
      </c>
      <c r="AC1023">
        <f t="shared" si="347"/>
        <v>109.58522510569581</v>
      </c>
      <c r="AF1023" s="22"/>
      <c r="AH1023" s="2">
        <v>39622</v>
      </c>
      <c r="AI1023">
        <v>133.6015625</v>
      </c>
      <c r="AJ1023" s="22">
        <f>_xll.BDH(AJ$3&amp;" Govt",$A$8,AH1023,AH1023)</f>
        <v>1.2078899999999999</v>
      </c>
      <c r="AK1023">
        <f t="shared" si="348"/>
        <v>110.6073918154799</v>
      </c>
      <c r="AN1023" s="22"/>
      <c r="AP1023" s="2">
        <v>39622</v>
      </c>
      <c r="AQ1023">
        <v>130.84765625</v>
      </c>
      <c r="AR1023" s="22">
        <f>_xll.BDH(AR$3&amp;" Govt",$A$8,AP1023,AP1023)</f>
        <v>1.1928700000000001</v>
      </c>
      <c r="AS1023">
        <f t="shared" si="349"/>
        <v>109.69146365488275</v>
      </c>
      <c r="AV1023" s="22"/>
      <c r="AX1023" s="2">
        <v>39622</v>
      </c>
      <c r="AY1023">
        <v>122.34765625</v>
      </c>
      <c r="AZ1023" s="22">
        <f>_xll.BDH(AZ$3&amp;" Govt",$A$8,AX1023,AX1023)</f>
        <v>1.16777</v>
      </c>
      <c r="BA1023">
        <f t="shared" si="350"/>
        <v>104.7703368385898</v>
      </c>
      <c r="BB1023" s="2">
        <v>39619</v>
      </c>
      <c r="BC1023">
        <v>122.30078125</v>
      </c>
      <c r="BD1023" s="22">
        <f>_xll.BDH(BD$3&amp;" Govt",$A$8,BB1023,BB1023)</f>
        <v>1.16005</v>
      </c>
      <c r="BE1023">
        <f t="shared" si="351"/>
        <v>105.42716369984052</v>
      </c>
      <c r="BH1023" s="22"/>
      <c r="BJ1023" s="2">
        <v>39619</v>
      </c>
      <c r="BK1023">
        <v>119.88671875</v>
      </c>
      <c r="BL1023" s="22">
        <f>_xll.BDH(BL$3&amp;" Govt",$A$8,BJ1023,BJ1023)</f>
        <v>1.1371500000000001</v>
      </c>
      <c r="BM1023">
        <f t="shared" si="352"/>
        <v>105.42735676911576</v>
      </c>
      <c r="BN1023" s="2">
        <v>39794</v>
      </c>
      <c r="BO1023">
        <v>103.26171875</v>
      </c>
      <c r="BP1023" s="22">
        <f>_xll.BDH(BP$3&amp;" Govt",$A$8,BN1023,BN1023)</f>
        <v>1.14168</v>
      </c>
      <c r="BQ1023">
        <f t="shared" si="353"/>
        <v>90.447164485670243</v>
      </c>
      <c r="BR1023" s="2">
        <v>39975</v>
      </c>
      <c r="BS1023">
        <v>112.0390625</v>
      </c>
      <c r="BT1023" s="22">
        <f>_xll.BDH(BT$3&amp;" Govt",$A$8,BR1023,BR1023)</f>
        <v>1.0944799999999999</v>
      </c>
      <c r="BU1023">
        <f t="shared" si="354"/>
        <v>102.3673913639354</v>
      </c>
      <c r="BX1023" s="22"/>
      <c r="CB1023" s="22"/>
      <c r="CF1023" s="22"/>
      <c r="CJ1023" s="22"/>
      <c r="CN1023" s="22"/>
      <c r="CR1023" s="22"/>
      <c r="CV1023" s="22"/>
      <c r="CZ1023" s="22"/>
      <c r="DB1023" s="2">
        <v>39624</v>
      </c>
      <c r="DC1023">
        <v>118.74609375</v>
      </c>
      <c r="DD1023" s="22">
        <f>_xll.BDH(DD$3&amp;" Govt",$A$8,DB1023,DB1023)</f>
        <v>1.13829</v>
      </c>
      <c r="DE1023">
        <f t="shared" si="356"/>
        <v>104.31971971114567</v>
      </c>
      <c r="DH1023" s="22"/>
      <c r="DL1023" s="22"/>
      <c r="DP1023" s="22"/>
    </row>
    <row r="1024" spans="4:120" x14ac:dyDescent="0.25">
      <c r="D1024" s="2"/>
      <c r="H1024" s="22"/>
      <c r="I1024" s="14"/>
      <c r="L1024" s="22"/>
      <c r="N1024" s="2">
        <v>39622</v>
      </c>
      <c r="O1024">
        <v>137.15625</v>
      </c>
      <c r="P1024" s="22">
        <f>_xll.BDH(P$3&amp;" Govt",$A$8,N1024,N1024)</f>
        <v>1.30779</v>
      </c>
      <c r="Q1024">
        <f t="shared" si="344"/>
        <v>104.87635629573555</v>
      </c>
      <c r="R1024" s="2">
        <v>39623</v>
      </c>
      <c r="S1024">
        <v>138.75</v>
      </c>
      <c r="T1024" s="22">
        <f>_xll.BDH(T$3&amp;" Govt",$A$8,R1024,R1024)</f>
        <v>1.27505</v>
      </c>
      <c r="U1024">
        <f t="shared" si="345"/>
        <v>108.81926198972589</v>
      </c>
      <c r="V1024" s="2">
        <v>39717</v>
      </c>
      <c r="W1024">
        <v>114.64453125</v>
      </c>
      <c r="X1024" s="22">
        <f>_xll.BDH(X$3&amp;" Govt",$A$8,V1024,V1024)</f>
        <v>1.1600900000000001</v>
      </c>
      <c r="Y1024">
        <f t="shared" si="346"/>
        <v>98.823825091156721</v>
      </c>
      <c r="Z1024" s="2">
        <v>39623</v>
      </c>
      <c r="AA1024">
        <v>135.46875</v>
      </c>
      <c r="AB1024" s="22">
        <f>_xll.BDH(AB$3&amp;" Govt",$A$8,Z1024,Z1024)</f>
        <v>1.2325599999999999</v>
      </c>
      <c r="AC1024">
        <f t="shared" si="347"/>
        <v>109.90844259103007</v>
      </c>
      <c r="AF1024" s="22"/>
      <c r="AH1024" s="2">
        <v>39623</v>
      </c>
      <c r="AI1024">
        <v>134.16796875</v>
      </c>
      <c r="AJ1024" s="22">
        <f>_xll.BDH(AJ$3&amp;" Govt",$A$8,AH1024,AH1024)</f>
        <v>1.2081299999999999</v>
      </c>
      <c r="AK1024">
        <f t="shared" si="348"/>
        <v>111.05424809416206</v>
      </c>
      <c r="AN1024" s="22"/>
      <c r="AP1024" s="2">
        <v>39623</v>
      </c>
      <c r="AQ1024">
        <v>131.4453125</v>
      </c>
      <c r="AR1024" s="22">
        <f>_xll.BDH(AR$3&amp;" Govt",$A$8,AP1024,AP1024)</f>
        <v>1.1931099999999999</v>
      </c>
      <c r="AS1024">
        <f t="shared" si="349"/>
        <v>110.17032168031449</v>
      </c>
      <c r="AV1024" s="22"/>
      <c r="AX1024" s="2">
        <v>39623</v>
      </c>
      <c r="AY1024">
        <v>123.07421875</v>
      </c>
      <c r="AZ1024" s="22">
        <f>_xll.BDH(AZ$3&amp;" Govt",$A$8,AX1024,AX1024)</f>
        <v>1.1679999999999999</v>
      </c>
      <c r="BA1024">
        <f t="shared" si="350"/>
        <v>105.37176262842466</v>
      </c>
      <c r="BB1024" s="2">
        <v>39622</v>
      </c>
      <c r="BC1024">
        <v>122.09765625</v>
      </c>
      <c r="BD1024" s="22">
        <f>_xll.BDH(BD$3&amp;" Govt",$A$8,BB1024,BB1024)</f>
        <v>1.16076</v>
      </c>
      <c r="BE1024">
        <f t="shared" si="351"/>
        <v>105.18768414659361</v>
      </c>
      <c r="BH1024" s="22"/>
      <c r="BJ1024" s="2">
        <v>39622</v>
      </c>
      <c r="BK1024">
        <v>119.6484375</v>
      </c>
      <c r="BL1024" s="22">
        <f>_xll.BDH(BL$3&amp;" Govt",$A$8,BJ1024,BJ1024)</f>
        <v>1.1378300000000001</v>
      </c>
      <c r="BM1024">
        <f t="shared" si="352"/>
        <v>105.15493307436084</v>
      </c>
      <c r="BN1024" s="2">
        <v>39797</v>
      </c>
      <c r="BO1024">
        <v>103.10546875</v>
      </c>
      <c r="BP1024" s="22">
        <f>_xll.BDH(BP$3&amp;" Govt",$A$8,BN1024,BN1024)</f>
        <v>1.14056</v>
      </c>
      <c r="BQ1024">
        <f t="shared" si="353"/>
        <v>90.398987120361923</v>
      </c>
      <c r="BR1024" s="2">
        <v>39976</v>
      </c>
      <c r="BS1024">
        <v>112.0859375</v>
      </c>
      <c r="BT1024" s="22">
        <f>_xll.BDH(BT$3&amp;" Govt",$A$8,BR1024,BR1024)</f>
        <v>1.09457</v>
      </c>
      <c r="BU1024">
        <f t="shared" si="354"/>
        <v>102.40179933672583</v>
      </c>
      <c r="BX1024" s="22"/>
      <c r="CB1024" s="22"/>
      <c r="CF1024" s="22"/>
      <c r="CJ1024" s="22"/>
      <c r="CN1024" s="22"/>
      <c r="CR1024" s="22"/>
      <c r="CV1024" s="22"/>
      <c r="CZ1024" s="22"/>
      <c r="DB1024" s="2">
        <v>39625</v>
      </c>
      <c r="DC1024">
        <v>120.359375</v>
      </c>
      <c r="DD1024" s="22">
        <f>_xll.BDH(DD$3&amp;" Govt",$A$8,DB1024,DB1024)</f>
        <v>1.13852</v>
      </c>
      <c r="DE1024">
        <f t="shared" si="356"/>
        <v>105.71564399395707</v>
      </c>
      <c r="DH1024" s="22"/>
      <c r="DL1024" s="22"/>
      <c r="DP1024" s="22"/>
    </row>
    <row r="1025" spans="4:120" x14ac:dyDescent="0.25">
      <c r="D1025" s="2"/>
      <c r="H1025" s="22"/>
      <c r="I1025" s="14"/>
      <c r="L1025" s="22"/>
      <c r="N1025" s="2">
        <v>39623</v>
      </c>
      <c r="O1025">
        <v>137.2578125</v>
      </c>
      <c r="P1025" s="22">
        <f>_xll.BDH(P$3&amp;" Govt",$A$8,N1025,N1025)</f>
        <v>1.3080499999999999</v>
      </c>
      <c r="Q1025">
        <f t="shared" si="344"/>
        <v>104.93315431367303</v>
      </c>
      <c r="R1025" s="2">
        <v>39624</v>
      </c>
      <c r="S1025">
        <v>138.71484375</v>
      </c>
      <c r="T1025" s="22">
        <f>_xll.BDH(T$3&amp;" Govt",$A$8,R1025,R1025)</f>
        <v>1.2753099999999999</v>
      </c>
      <c r="U1025">
        <f t="shared" si="345"/>
        <v>108.76950996228368</v>
      </c>
      <c r="V1025" s="2">
        <v>39720</v>
      </c>
      <c r="W1025">
        <v>114.99609375</v>
      </c>
      <c r="X1025" s="22">
        <f>_xll.BDH(X$3&amp;" Govt",$A$8,V1025,V1025)</f>
        <v>1.16069</v>
      </c>
      <c r="Y1025">
        <f t="shared" si="346"/>
        <v>99.075630659349187</v>
      </c>
      <c r="Z1025" s="2">
        <v>39624</v>
      </c>
      <c r="AA1025">
        <v>135.48828125</v>
      </c>
      <c r="AB1025" s="22">
        <f>_xll.BDH(AB$3&amp;" Govt",$A$8,Z1025,Z1025)</f>
        <v>1.23281</v>
      </c>
      <c r="AC1025">
        <f t="shared" si="347"/>
        <v>109.90199726640765</v>
      </c>
      <c r="AF1025" s="22"/>
      <c r="AH1025" s="2">
        <v>39624</v>
      </c>
      <c r="AI1025">
        <v>134.20703125</v>
      </c>
      <c r="AJ1025" s="22">
        <f>_xll.BDH(AJ$3&amp;" Govt",$A$8,AH1025,AH1025)</f>
        <v>1.2083699999999999</v>
      </c>
      <c r="AK1025">
        <f t="shared" si="348"/>
        <v>111.06451769739401</v>
      </c>
      <c r="AN1025" s="22"/>
      <c r="AP1025" s="2">
        <v>39624</v>
      </c>
      <c r="AQ1025">
        <v>131.51953125</v>
      </c>
      <c r="AR1025" s="22">
        <f>_xll.BDH(AR$3&amp;" Govt",$A$8,AP1025,AP1025)</f>
        <v>1.1933499999999999</v>
      </c>
      <c r="AS1025">
        <f t="shared" si="349"/>
        <v>110.21035844471447</v>
      </c>
      <c r="AV1025" s="22"/>
      <c r="AX1025" s="2">
        <v>39624</v>
      </c>
      <c r="AY1025">
        <v>123.0859375</v>
      </c>
      <c r="AZ1025" s="22">
        <f>_xll.BDH(AZ$3&amp;" Govt",$A$8,AX1025,AX1025)</f>
        <v>1.1682399999999999</v>
      </c>
      <c r="BA1025">
        <f t="shared" si="350"/>
        <v>105.36014645963159</v>
      </c>
      <c r="BB1025" s="2">
        <v>39623</v>
      </c>
      <c r="BC1025">
        <v>122.87109375</v>
      </c>
      <c r="BD1025" s="22">
        <f>_xll.BDH(BD$3&amp;" Govt",$A$8,BB1025,BB1025)</f>
        <v>1.16099</v>
      </c>
      <c r="BE1025">
        <f t="shared" si="351"/>
        <v>105.83303366092731</v>
      </c>
      <c r="BH1025" s="22"/>
      <c r="BJ1025" s="2">
        <v>39623</v>
      </c>
      <c r="BK1025">
        <v>120.4453125</v>
      </c>
      <c r="BL1025" s="22">
        <f>_xll.BDH(BL$3&amp;" Govt",$A$8,BJ1025,BJ1025)</f>
        <v>1.1380600000000001</v>
      </c>
      <c r="BM1025">
        <f t="shared" si="352"/>
        <v>105.83388617471837</v>
      </c>
      <c r="BN1025" s="2">
        <v>39798</v>
      </c>
      <c r="BO1025">
        <v>105.0546875</v>
      </c>
      <c r="BP1025" s="22">
        <f>_xll.BDH(BP$3&amp;" Govt",$A$8,BN1025,BN1025)</f>
        <v>1.14019</v>
      </c>
      <c r="BQ1025">
        <f t="shared" si="353"/>
        <v>92.137878336066791</v>
      </c>
      <c r="BR1025" s="2">
        <v>39979</v>
      </c>
      <c r="BS1025">
        <v>111.859375</v>
      </c>
      <c r="BT1025" s="22">
        <f>_xll.BDH(BT$3&amp;" Govt",$A$8,BR1025,BR1025)</f>
        <v>1.09484</v>
      </c>
      <c r="BU1025">
        <f t="shared" si="354"/>
        <v>102.16960925797376</v>
      </c>
      <c r="BX1025" s="22"/>
      <c r="CB1025" s="22"/>
      <c r="CF1025" s="22"/>
      <c r="CJ1025" s="22"/>
      <c r="CN1025" s="22"/>
      <c r="CR1025" s="22"/>
      <c r="CV1025" s="22"/>
      <c r="CZ1025" s="22"/>
      <c r="DB1025" s="2">
        <v>39626</v>
      </c>
      <c r="DC1025">
        <v>120.84765625</v>
      </c>
      <c r="DD1025" s="22">
        <f>_xll.BDH(DD$3&amp;" Govt",$A$8,DB1025,DB1025)</f>
        <v>1.1387499999999999</v>
      </c>
      <c r="DE1025">
        <f t="shared" si="356"/>
        <v>106.12307903402855</v>
      </c>
      <c r="DH1025" s="22"/>
      <c r="DL1025" s="22"/>
      <c r="DP1025" s="22"/>
    </row>
    <row r="1026" spans="4:120" x14ac:dyDescent="0.25">
      <c r="D1026" s="2"/>
      <c r="H1026" s="22"/>
      <c r="I1026" s="14"/>
      <c r="L1026" s="22"/>
      <c r="N1026" s="2">
        <v>39624</v>
      </c>
      <c r="O1026">
        <v>137.21875</v>
      </c>
      <c r="P1026" s="22">
        <f>_xll.BDH(P$3&amp;" Govt",$A$8,N1026,N1026)</f>
        <v>1.3083199999999999</v>
      </c>
      <c r="Q1026">
        <f t="shared" si="344"/>
        <v>104.88164210590682</v>
      </c>
      <c r="R1026" s="2">
        <v>39625</v>
      </c>
      <c r="S1026">
        <v>139.234375</v>
      </c>
      <c r="T1026" s="22">
        <f>_xll.BDH(T$3&amp;" Govt",$A$8,R1026,R1026)</f>
        <v>1.27556</v>
      </c>
      <c r="U1026">
        <f t="shared" si="345"/>
        <v>109.15548856972623</v>
      </c>
      <c r="V1026" s="2">
        <v>39721</v>
      </c>
      <c r="W1026">
        <v>114.45703125</v>
      </c>
      <c r="X1026" s="22">
        <f>_xll.BDH(X$3&amp;" Govt",$A$8,V1026,V1026)</f>
        <v>1.16089</v>
      </c>
      <c r="Y1026">
        <f t="shared" si="346"/>
        <v>98.594208968980695</v>
      </c>
      <c r="Z1026" s="2">
        <v>39625</v>
      </c>
      <c r="AA1026">
        <v>136.1640625</v>
      </c>
      <c r="AB1026" s="22">
        <f>_xll.BDH(AB$3&amp;" Govt",$A$8,Z1026,Z1026)</f>
        <v>1.23305</v>
      </c>
      <c r="AC1026">
        <f t="shared" si="347"/>
        <v>110.42866266574754</v>
      </c>
      <c r="AF1026" s="22"/>
      <c r="AH1026" s="2">
        <v>39625</v>
      </c>
      <c r="AI1026">
        <v>135.0390625</v>
      </c>
      <c r="AJ1026" s="22">
        <f>_xll.BDH(AJ$3&amp;" Govt",$A$8,AH1026,AH1026)</f>
        <v>1.20862</v>
      </c>
      <c r="AK1026">
        <f t="shared" si="348"/>
        <v>111.72995854776522</v>
      </c>
      <c r="AN1026" s="22"/>
      <c r="AP1026" s="2">
        <v>39625</v>
      </c>
      <c r="AQ1026">
        <v>132.5234375</v>
      </c>
      <c r="AR1026" s="22">
        <f>_xll.BDH(AR$3&amp;" Govt",$A$8,AP1026,AP1026)</f>
        <v>1.1935899999999999</v>
      </c>
      <c r="AS1026">
        <f t="shared" si="349"/>
        <v>111.02927931701841</v>
      </c>
      <c r="AV1026" s="22"/>
      <c r="AX1026" s="2">
        <v>39625</v>
      </c>
      <c r="AY1026">
        <v>124.25</v>
      </c>
      <c r="AZ1026" s="22">
        <f>_xll.BDH(AZ$3&amp;" Govt",$A$8,AX1026,AX1026)</f>
        <v>1.1684700000000001</v>
      </c>
      <c r="BA1026">
        <f t="shared" si="350"/>
        <v>106.33563548914391</v>
      </c>
      <c r="BB1026" s="2">
        <v>39624</v>
      </c>
      <c r="BC1026">
        <v>122.8828125</v>
      </c>
      <c r="BD1026" s="22">
        <f>_xll.BDH(BD$3&amp;" Govt",$A$8,BB1026,BB1026)</f>
        <v>1.1612199999999999</v>
      </c>
      <c r="BE1026">
        <f t="shared" si="351"/>
        <v>105.82216332822377</v>
      </c>
      <c r="BH1026" s="22"/>
      <c r="BJ1026" s="2">
        <v>39624</v>
      </c>
      <c r="BK1026">
        <v>120.4921875</v>
      </c>
      <c r="BL1026" s="22">
        <f>_xll.BDH(BL$3&amp;" Govt",$A$8,BJ1026,BJ1026)</f>
        <v>1.13829</v>
      </c>
      <c r="BM1026">
        <f t="shared" si="352"/>
        <v>105.85368183854729</v>
      </c>
      <c r="BN1026" s="2">
        <v>39799</v>
      </c>
      <c r="BO1026">
        <v>107.19921875</v>
      </c>
      <c r="BP1026" s="22">
        <f>_xll.BDH(BP$3&amp;" Govt",$A$8,BN1026,BN1026)</f>
        <v>1.1398200000000001</v>
      </c>
      <c r="BQ1026">
        <f t="shared" si="353"/>
        <v>94.049252294221887</v>
      </c>
      <c r="BR1026" s="2">
        <v>39980</v>
      </c>
      <c r="BS1026">
        <v>111.82421875</v>
      </c>
      <c r="BT1026" s="22">
        <f>_xll.BDH(BT$3&amp;" Govt",$A$8,BR1026,BR1026)</f>
        <v>1.09493</v>
      </c>
      <c r="BU1026">
        <f t="shared" si="354"/>
        <v>102.1291030020184</v>
      </c>
      <c r="BX1026" s="22"/>
      <c r="CB1026" s="22"/>
      <c r="CF1026" s="22"/>
      <c r="CJ1026" s="22"/>
      <c r="CN1026" s="22"/>
      <c r="CR1026" s="22"/>
      <c r="CV1026" s="22"/>
      <c r="CZ1026" s="22"/>
      <c r="DB1026" s="2">
        <v>39629</v>
      </c>
      <c r="DC1026">
        <v>120.9140625</v>
      </c>
      <c r="DD1026" s="22">
        <f>_xll.BDH(DD$3&amp;" Govt",$A$8,DB1026,DB1026)</f>
        <v>1.13944</v>
      </c>
      <c r="DE1026">
        <f t="shared" si="356"/>
        <v>106.11709480095486</v>
      </c>
      <c r="DH1026" s="22"/>
      <c r="DL1026" s="22"/>
      <c r="DP1026" s="22"/>
    </row>
    <row r="1027" spans="4:120" x14ac:dyDescent="0.25">
      <c r="D1027" s="2"/>
      <c r="H1027" s="22"/>
      <c r="I1027" s="14"/>
      <c r="L1027" s="22"/>
      <c r="N1027" s="2">
        <v>39625</v>
      </c>
      <c r="O1027">
        <v>137.46484375</v>
      </c>
      <c r="P1027" s="22">
        <f>_xll.BDH(P$3&amp;" Govt",$A$8,N1027,N1027)</f>
        <v>1.3085800000000001</v>
      </c>
      <c r="Q1027">
        <f t="shared" si="344"/>
        <v>105.04886499105901</v>
      </c>
      <c r="R1027" s="2">
        <v>39626</v>
      </c>
      <c r="S1027">
        <v>139.44140625</v>
      </c>
      <c r="T1027" s="22">
        <f>_xll.BDH(T$3&amp;" Govt",$A$8,R1027,R1027)</f>
        <v>1.27582</v>
      </c>
      <c r="U1027">
        <f t="shared" si="345"/>
        <v>109.29551680487843</v>
      </c>
      <c r="V1027" s="2">
        <v>39722</v>
      </c>
      <c r="W1027">
        <v>114.625</v>
      </c>
      <c r="X1027" s="22">
        <f>_xll.BDH(X$3&amp;" Govt",$A$8,V1027,V1027)</f>
        <v>1.1611</v>
      </c>
      <c r="Y1027">
        <f t="shared" si="346"/>
        <v>98.721040392731027</v>
      </c>
      <c r="Z1027" s="2">
        <v>39626</v>
      </c>
      <c r="AA1027">
        <v>136.359375</v>
      </c>
      <c r="AB1027" s="22">
        <f>_xll.BDH(AB$3&amp;" Govt",$A$8,Z1027,Z1027)</f>
        <v>1.2333000000000001</v>
      </c>
      <c r="AC1027">
        <f t="shared" si="347"/>
        <v>110.56464363901726</v>
      </c>
      <c r="AF1027" s="22"/>
      <c r="AH1027" s="2">
        <v>39626</v>
      </c>
      <c r="AI1027">
        <v>135.41796875</v>
      </c>
      <c r="AJ1027" s="22">
        <f>_xll.BDH(AJ$3&amp;" Govt",$A$8,AH1027,AH1027)</f>
        <v>1.20886</v>
      </c>
      <c r="AK1027">
        <f t="shared" si="348"/>
        <v>112.02121730390616</v>
      </c>
      <c r="AN1027" s="22"/>
      <c r="AP1027" s="2">
        <v>39626</v>
      </c>
      <c r="AQ1027">
        <v>132.80078125</v>
      </c>
      <c r="AR1027" s="22">
        <f>_xll.BDH(AR$3&amp;" Govt",$A$8,AP1027,AP1027)</f>
        <v>1.1938299999999999</v>
      </c>
      <c r="AS1027">
        <f t="shared" si="349"/>
        <v>111.2392729701884</v>
      </c>
      <c r="AV1027" s="22"/>
      <c r="AX1027" s="2">
        <v>39626</v>
      </c>
      <c r="AY1027">
        <v>124.59765625</v>
      </c>
      <c r="AZ1027" s="22">
        <f>_xll.BDH(AZ$3&amp;" Govt",$A$8,AX1027,AX1027)</f>
        <v>1.1687099999999999</v>
      </c>
      <c r="BA1027">
        <f t="shared" si="350"/>
        <v>106.61126904878029</v>
      </c>
      <c r="BB1027" s="2">
        <v>39625</v>
      </c>
      <c r="BC1027">
        <v>124.05859375</v>
      </c>
      <c r="BD1027" s="22">
        <f>_xll.BDH(BD$3&amp;" Govt",$A$8,BB1027,BB1027)</f>
        <v>1.1614599999999999</v>
      </c>
      <c r="BE1027">
        <f t="shared" si="351"/>
        <v>106.81262699533346</v>
      </c>
      <c r="BH1027" s="22"/>
      <c r="BJ1027" s="2">
        <v>39625</v>
      </c>
      <c r="BK1027">
        <v>121.609375</v>
      </c>
      <c r="BL1027" s="22">
        <f>_xll.BDH(BL$3&amp;" Govt",$A$8,BJ1027,BJ1027)</f>
        <v>1.13852</v>
      </c>
      <c r="BM1027">
        <f t="shared" si="352"/>
        <v>106.81356058742929</v>
      </c>
      <c r="BN1027" s="2">
        <v>39800</v>
      </c>
      <c r="BO1027">
        <v>107.87890625</v>
      </c>
      <c r="BP1027" s="22">
        <f>_xll.BDH(BP$3&amp;" Govt",$A$8,BN1027,BN1027)</f>
        <v>1.13944</v>
      </c>
      <c r="BQ1027">
        <f t="shared" si="353"/>
        <v>94.677127580214844</v>
      </c>
      <c r="BR1027" s="2">
        <v>39981</v>
      </c>
      <c r="BS1027">
        <v>111.1875</v>
      </c>
      <c r="BT1027" s="22">
        <f>_xll.BDH(BT$3&amp;" Govt",$A$8,BR1027,BR1027)</f>
        <v>1.0950199999999999</v>
      </c>
      <c r="BU1027">
        <f t="shared" si="354"/>
        <v>101.5392412923965</v>
      </c>
      <c r="BX1027" s="22"/>
      <c r="CB1027" s="22"/>
      <c r="CF1027" s="22"/>
      <c r="CJ1027" s="22"/>
      <c r="CN1027" s="22"/>
      <c r="CR1027" s="22"/>
      <c r="CV1027" s="22"/>
      <c r="CZ1027" s="22"/>
      <c r="DB1027" s="2">
        <v>39630</v>
      </c>
      <c r="DC1027">
        <v>121.11328125</v>
      </c>
      <c r="DD1027" s="22">
        <f>_xll.BDH(DD$3&amp;" Govt",$A$8,DB1027,DB1027)</f>
        <v>1.1396600000000001</v>
      </c>
      <c r="DE1027">
        <f t="shared" si="356"/>
        <v>106.2714153782707</v>
      </c>
      <c r="DH1027" s="22"/>
      <c r="DL1027" s="22"/>
      <c r="DP1027" s="22"/>
    </row>
    <row r="1028" spans="4:120" x14ac:dyDescent="0.25">
      <c r="D1028" s="2"/>
      <c r="H1028" s="22"/>
      <c r="I1028" s="14"/>
      <c r="L1028" s="22"/>
      <c r="N1028" s="2">
        <v>39626</v>
      </c>
      <c r="O1028">
        <v>137.546875</v>
      </c>
      <c r="P1028" s="22">
        <f>_xll.BDH(P$3&amp;" Govt",$A$8,N1028,N1028)</f>
        <v>1.30884</v>
      </c>
      <c r="Q1028">
        <f t="shared" si="344"/>
        <v>105.09067189266831</v>
      </c>
      <c r="R1028" s="2">
        <v>39629</v>
      </c>
      <c r="S1028">
        <v>139.48828125</v>
      </c>
      <c r="T1028" s="22">
        <f>_xll.BDH(T$3&amp;" Govt",$A$8,R1028,R1028)</f>
        <v>1.2765900000000001</v>
      </c>
      <c r="U1028">
        <f t="shared" si="345"/>
        <v>109.26631201090404</v>
      </c>
      <c r="V1028" s="2">
        <v>39723</v>
      </c>
      <c r="W1028">
        <v>114.95703125</v>
      </c>
      <c r="X1028" s="22">
        <f>_xll.BDH(X$3&amp;" Govt",$A$8,V1028,V1028)</f>
        <v>1.1609499999999999</v>
      </c>
      <c r="Y1028">
        <f t="shared" si="346"/>
        <v>99.019795210818728</v>
      </c>
      <c r="Z1028" s="2">
        <v>39629</v>
      </c>
      <c r="AA1028">
        <v>136.4140625</v>
      </c>
      <c r="AB1028" s="22">
        <f>_xll.BDH(AB$3&amp;" Govt",$A$8,Z1028,Z1028)</f>
        <v>1.2340500000000001</v>
      </c>
      <c r="AC1028">
        <f t="shared" si="347"/>
        <v>110.54176289453424</v>
      </c>
      <c r="AF1028" s="22"/>
      <c r="AH1028" s="2">
        <v>39629</v>
      </c>
      <c r="AI1028">
        <v>135.5703125</v>
      </c>
      <c r="AJ1028" s="22">
        <f>_xll.BDH(AJ$3&amp;" Govt",$A$8,AH1028,AH1028)</f>
        <v>1.2095899999999999</v>
      </c>
      <c r="AK1028">
        <f t="shared" si="348"/>
        <v>112.07955794938782</v>
      </c>
      <c r="AN1028" s="22"/>
      <c r="AP1028" s="2">
        <v>39629</v>
      </c>
      <c r="AQ1028">
        <v>132.98828125</v>
      </c>
      <c r="AR1028" s="22">
        <f>_xll.BDH(AR$3&amp;" Govt",$A$8,AP1028,AP1028)</f>
        <v>1.19455</v>
      </c>
      <c r="AS1028">
        <f t="shared" si="349"/>
        <v>111.32918776945293</v>
      </c>
      <c r="AV1028" s="22"/>
      <c r="AX1028" s="2">
        <v>39629</v>
      </c>
      <c r="AY1028">
        <v>124.77734375</v>
      </c>
      <c r="AZ1028" s="22">
        <f>_xll.BDH(AZ$3&amp;" Govt",$A$8,AX1028,AX1028)</f>
        <v>1.1694100000000001</v>
      </c>
      <c r="BA1028">
        <f t="shared" si="350"/>
        <v>106.70110889251845</v>
      </c>
      <c r="BB1028" s="2">
        <v>39626</v>
      </c>
      <c r="BC1028">
        <v>124.4609375</v>
      </c>
      <c r="BD1028" s="22">
        <f>_xll.BDH(BD$3&amp;" Govt",$A$8,BB1028,BB1028)</f>
        <v>1.1616900000000001</v>
      </c>
      <c r="BE1028">
        <f t="shared" si="351"/>
        <v>107.1378229131696</v>
      </c>
      <c r="BH1028" s="22"/>
      <c r="BJ1028" s="2">
        <v>39626</v>
      </c>
      <c r="BK1028">
        <v>122.09375</v>
      </c>
      <c r="BL1028" s="22">
        <f>_xll.BDH(BL$3&amp;" Govt",$A$8,BJ1028,BJ1028)</f>
        <v>1.1387499999999999</v>
      </c>
      <c r="BM1028">
        <f t="shared" si="352"/>
        <v>107.21734357848518</v>
      </c>
      <c r="BN1028" s="2">
        <v>39801</v>
      </c>
      <c r="BO1028">
        <v>106.65234375</v>
      </c>
      <c r="BP1028" s="22">
        <f>_xll.BDH(BP$3&amp;" Govt",$A$8,BN1028,BN1028)</f>
        <v>1.13907</v>
      </c>
      <c r="BQ1028">
        <f t="shared" si="353"/>
        <v>93.631070741921036</v>
      </c>
      <c r="BR1028" s="2">
        <v>39982</v>
      </c>
      <c r="BS1028">
        <v>111.13671875</v>
      </c>
      <c r="BT1028" s="22">
        <f>_xll.BDH(BT$3&amp;" Govt",$A$8,BR1028,BR1028)</f>
        <v>1.09511</v>
      </c>
      <c r="BU1028">
        <f t="shared" si="354"/>
        <v>101.48452552711599</v>
      </c>
      <c r="BX1028" s="22"/>
      <c r="CB1028" s="22"/>
      <c r="CF1028" s="22"/>
      <c r="CJ1028" s="22"/>
      <c r="CN1028" s="22"/>
      <c r="CR1028" s="22"/>
      <c r="CV1028" s="22"/>
      <c r="CZ1028" s="22"/>
      <c r="DB1028" s="2">
        <v>39631</v>
      </c>
      <c r="DC1028">
        <v>122.34765625</v>
      </c>
      <c r="DD1028" s="22">
        <f>_xll.BDH(DD$3&amp;" Govt",$A$8,DB1028,DB1028)</f>
        <v>1.1399699999999999</v>
      </c>
      <c r="DE1028">
        <f t="shared" si="356"/>
        <v>107.32532983324123</v>
      </c>
      <c r="DH1028" s="22"/>
      <c r="DL1028" s="22"/>
      <c r="DP1028" s="22"/>
    </row>
    <row r="1029" spans="4:120" x14ac:dyDescent="0.25">
      <c r="D1029" s="2"/>
      <c r="H1029" s="22"/>
      <c r="I1029" s="14"/>
      <c r="L1029" s="22"/>
      <c r="N1029" s="2">
        <v>39629</v>
      </c>
      <c r="O1029">
        <v>137.58984375</v>
      </c>
      <c r="P1029" s="22">
        <f>_xll.BDH(P$3&amp;" Govt",$A$8,N1029,N1029)</f>
        <v>1.3096300000000001</v>
      </c>
      <c r="Q1029">
        <f t="shared" si="344"/>
        <v>105.06008853645686</v>
      </c>
      <c r="R1029" s="2">
        <v>39630</v>
      </c>
      <c r="S1029">
        <v>139.578125</v>
      </c>
      <c r="T1029" s="22">
        <f>_xll.BDH(T$3&amp;" Govt",$A$8,R1029,R1029)</f>
        <v>1.27685</v>
      </c>
      <c r="U1029">
        <f t="shared" si="345"/>
        <v>109.31442612679641</v>
      </c>
      <c r="V1029" s="2">
        <v>39724</v>
      </c>
      <c r="W1029">
        <v>114.99609375</v>
      </c>
      <c r="X1029" s="22">
        <f>_xll.BDH(X$3&amp;" Govt",$A$8,V1029,V1029)</f>
        <v>1.1608000000000001</v>
      </c>
      <c r="Y1029">
        <f t="shared" si="346"/>
        <v>99.066242031357675</v>
      </c>
      <c r="Z1029" s="2">
        <v>39630</v>
      </c>
      <c r="AA1029">
        <v>136.54296875</v>
      </c>
      <c r="AB1029" s="22">
        <f>_xll.BDH(AB$3&amp;" Govt",$A$8,Z1029,Z1029)</f>
        <v>1.2342900000000001</v>
      </c>
      <c r="AC1029">
        <f t="shared" si="347"/>
        <v>110.62470630889013</v>
      </c>
      <c r="AF1029" s="22"/>
      <c r="AH1029" s="2">
        <v>39630</v>
      </c>
      <c r="AI1029">
        <v>135.6171875</v>
      </c>
      <c r="AJ1029" s="22">
        <f>_xll.BDH(AJ$3&amp;" Govt",$A$8,AH1029,AH1029)</f>
        <v>1.20983</v>
      </c>
      <c r="AK1029">
        <f t="shared" si="348"/>
        <v>112.09606928246117</v>
      </c>
      <c r="AN1029" s="22"/>
      <c r="AP1029" s="2">
        <v>39630</v>
      </c>
      <c r="AQ1029">
        <v>133.05078125</v>
      </c>
      <c r="AR1029" s="22">
        <f>_xll.BDH(AR$3&amp;" Govt",$A$8,AP1029,AP1029)</f>
        <v>1.19479</v>
      </c>
      <c r="AS1029">
        <f t="shared" si="349"/>
        <v>111.35913528737268</v>
      </c>
      <c r="AV1029" s="22"/>
      <c r="AX1029" s="2">
        <v>39630</v>
      </c>
      <c r="AY1029">
        <v>124.8515625</v>
      </c>
      <c r="AZ1029" s="22">
        <f>_xll.BDH(AZ$3&amp;" Govt",$A$8,AX1029,AX1029)</f>
        <v>1.1696500000000001</v>
      </c>
      <c r="BA1029">
        <f t="shared" si="350"/>
        <v>106.74266874706107</v>
      </c>
      <c r="BB1029" s="2">
        <v>39629</v>
      </c>
      <c r="BC1029">
        <v>124.63671875</v>
      </c>
      <c r="BD1029" s="22">
        <f>_xll.BDH(BD$3&amp;" Govt",$A$8,BB1029,BB1029)</f>
        <v>1.16239</v>
      </c>
      <c r="BE1029">
        <f t="shared" si="351"/>
        <v>107.22452769724447</v>
      </c>
      <c r="BH1029" s="22"/>
      <c r="BJ1029" s="2">
        <v>39629</v>
      </c>
      <c r="BK1029">
        <v>122.23046875</v>
      </c>
      <c r="BL1029" s="22">
        <f>_xll.BDH(BL$3&amp;" Govt",$A$8,BJ1029,BJ1029)</f>
        <v>1.13944</v>
      </c>
      <c r="BM1029">
        <f t="shared" si="352"/>
        <v>107.27240464614196</v>
      </c>
      <c r="BN1029" s="2">
        <v>39804</v>
      </c>
      <c r="BO1029">
        <v>106.7265625</v>
      </c>
      <c r="BP1029" s="22">
        <f>_xll.BDH(BP$3&amp;" Govt",$A$8,BN1029,BN1029)</f>
        <v>1.13795</v>
      </c>
      <c r="BQ1029">
        <f t="shared" si="353"/>
        <v>93.78844632892482</v>
      </c>
      <c r="BR1029" s="2">
        <v>39983</v>
      </c>
      <c r="BS1029">
        <v>111.38671875</v>
      </c>
      <c r="BT1029" s="22">
        <f>_xll.BDH(BT$3&amp;" Govt",$A$8,BR1029,BR1029)</f>
        <v>1.0952</v>
      </c>
      <c r="BU1029">
        <f t="shared" si="354"/>
        <v>101.70445466581447</v>
      </c>
      <c r="BX1029" s="22"/>
      <c r="CB1029" s="22"/>
      <c r="CF1029" s="22"/>
      <c r="CJ1029" s="22"/>
      <c r="CN1029" s="22"/>
      <c r="CR1029" s="22"/>
      <c r="CV1029" s="22"/>
      <c r="CZ1029" s="22"/>
      <c r="DB1029" s="2">
        <v>39632</v>
      </c>
      <c r="DC1029">
        <v>122.7265625</v>
      </c>
      <c r="DD1029" s="22">
        <f>_xll.BDH(DD$3&amp;" Govt",$A$8,DB1029,DB1029)</f>
        <v>1.14028</v>
      </c>
      <c r="DE1029">
        <f t="shared" si="356"/>
        <v>107.62844432946294</v>
      </c>
      <c r="DH1029" s="22"/>
      <c r="DL1029" s="22"/>
      <c r="DP1029" s="22"/>
    </row>
    <row r="1030" spans="4:120" x14ac:dyDescent="0.25">
      <c r="D1030" s="2"/>
      <c r="H1030" s="22"/>
      <c r="I1030" s="14"/>
      <c r="L1030" s="22"/>
      <c r="N1030" s="2">
        <v>39630</v>
      </c>
      <c r="O1030">
        <v>137.66015625</v>
      </c>
      <c r="P1030" s="22">
        <f>_xll.BDH(P$3&amp;" Govt",$A$8,N1030,N1030)</f>
        <v>1.3099000000000001</v>
      </c>
      <c r="Q1030">
        <f t="shared" ref="Q1030:Q1093" si="358">O1030/P1030</f>
        <v>105.0921110390106</v>
      </c>
      <c r="R1030" s="2">
        <v>39631</v>
      </c>
      <c r="S1030">
        <v>139.91015625</v>
      </c>
      <c r="T1030" s="22">
        <f>_xll.BDH(T$3&amp;" Govt",$A$8,R1030,R1030)</f>
        <v>1.27719</v>
      </c>
      <c r="U1030">
        <f t="shared" ref="U1030:U1093" si="359">S1030/T1030</f>
        <v>109.54529572733892</v>
      </c>
      <c r="V1030" s="2">
        <v>39727</v>
      </c>
      <c r="W1030">
        <v>114.91015625</v>
      </c>
      <c r="X1030" s="22">
        <f>_xll.BDH(X$3&amp;" Govt",$A$8,V1030,V1030)</f>
        <v>1.16035</v>
      </c>
      <c r="Y1030">
        <f t="shared" ref="Y1030:Y1093" si="360">W1030/X1030</f>
        <v>99.030599603567893</v>
      </c>
      <c r="Z1030" s="2">
        <v>39631</v>
      </c>
      <c r="AA1030">
        <v>136.8828125</v>
      </c>
      <c r="AB1030" s="22">
        <f>_xll.BDH(AB$3&amp;" Govt",$A$8,Z1030,Z1030)</f>
        <v>1.2346300000000001</v>
      </c>
      <c r="AC1030">
        <f t="shared" ref="AC1030:AC1093" si="361">AA1030/AB1030</f>
        <v>110.86950138908011</v>
      </c>
      <c r="AF1030" s="22"/>
      <c r="AH1030" s="2">
        <v>39631</v>
      </c>
      <c r="AI1030">
        <v>135.76171875</v>
      </c>
      <c r="AJ1030" s="22">
        <f>_xll.BDH(AJ$3&amp;" Govt",$A$8,AH1030,AH1030)</f>
        <v>1.2101600000000001</v>
      </c>
      <c r="AK1030">
        <f t="shared" ref="AK1030:AK1093" si="362">AI1030/AJ1030</f>
        <v>112.18493319065246</v>
      </c>
      <c r="AN1030" s="22"/>
      <c r="AP1030" s="2">
        <v>39631</v>
      </c>
      <c r="AQ1030">
        <v>133.265625</v>
      </c>
      <c r="AR1030" s="22">
        <f>_xll.BDH(AR$3&amp;" Govt",$A$8,AP1030,AP1030)</f>
        <v>1.1951100000000001</v>
      </c>
      <c r="AS1030">
        <f t="shared" ref="AS1030:AS1093" si="363">AQ1030/AR1030</f>
        <v>111.5090870296458</v>
      </c>
      <c r="AV1030" s="22"/>
      <c r="AX1030" s="2">
        <v>39631</v>
      </c>
      <c r="AY1030">
        <v>125.421875</v>
      </c>
      <c r="AZ1030" s="22">
        <f>_xll.BDH(AZ$3&amp;" Govt",$A$8,AX1030,AX1030)</f>
        <v>1.16997</v>
      </c>
      <c r="BA1030">
        <f t="shared" ref="BA1030:BA1093" si="364">AY1030/AZ1030</f>
        <v>107.2009325025428</v>
      </c>
      <c r="BB1030" s="2">
        <v>39630</v>
      </c>
      <c r="BC1030">
        <v>124.66015625</v>
      </c>
      <c r="BD1030" s="22">
        <f>_xll.BDH(BD$3&amp;" Govt",$A$8,BB1030,BB1030)</f>
        <v>1.16262</v>
      </c>
      <c r="BE1030">
        <f t="shared" ref="BE1030:BE1093" si="365">BC1030/BD1030</f>
        <v>107.22347478109786</v>
      </c>
      <c r="BH1030" s="22"/>
      <c r="BJ1030" s="2">
        <v>39630</v>
      </c>
      <c r="BK1030">
        <v>122.25</v>
      </c>
      <c r="BL1030" s="22">
        <f>_xll.BDH(BL$3&amp;" Govt",$A$8,BJ1030,BJ1030)</f>
        <v>1.1396600000000001</v>
      </c>
      <c r="BM1030">
        <f t="shared" ref="BM1030:BM1093" si="366">BK1030/BL1030</f>
        <v>107.26883456469473</v>
      </c>
      <c r="BN1030" s="2">
        <v>39805</v>
      </c>
      <c r="BO1030">
        <v>106.75</v>
      </c>
      <c r="BP1030" s="22">
        <f>_xll.BDH(BP$3&amp;" Govt",$A$8,BN1030,BN1030)</f>
        <v>1.13758</v>
      </c>
      <c r="BQ1030">
        <f t="shared" ref="BQ1030:BQ1093" si="367">BO1030/BP1030</f>
        <v>93.839554141247206</v>
      </c>
      <c r="BR1030" s="2">
        <v>39986</v>
      </c>
      <c r="BS1030">
        <v>111.40234375</v>
      </c>
      <c r="BT1030" s="22">
        <f>_xll.BDH(BT$3&amp;" Govt",$A$8,BR1030,BR1030)</f>
        <v>1.09548</v>
      </c>
      <c r="BU1030">
        <f t="shared" ref="BU1030:BU1093" si="368">BS1030/BT1030</f>
        <v>101.69272259648739</v>
      </c>
      <c r="BX1030" s="22"/>
      <c r="CB1030" s="22"/>
      <c r="CF1030" s="22"/>
      <c r="CJ1030" s="22"/>
      <c r="CN1030" s="22"/>
      <c r="CR1030" s="22"/>
      <c r="CV1030" s="22"/>
      <c r="CZ1030" s="22"/>
      <c r="DB1030" s="2">
        <v>39633</v>
      </c>
      <c r="DC1030">
        <v>122.58203125</v>
      </c>
      <c r="DD1030" s="22">
        <f>_xll.BDH(DD$3&amp;" Govt",$A$8,DB1030,DB1030)</f>
        <v>1.14059</v>
      </c>
      <c r="DE1030">
        <f t="shared" ref="DE1030:DE1093" si="369">DC1030/DD1030</f>
        <v>107.47247586775265</v>
      </c>
      <c r="DH1030" s="22"/>
      <c r="DL1030" s="22"/>
      <c r="DP1030" s="22"/>
    </row>
    <row r="1031" spans="4:120" x14ac:dyDescent="0.25">
      <c r="D1031" s="2"/>
      <c r="H1031" s="22"/>
      <c r="I1031" s="14"/>
      <c r="L1031" s="22"/>
      <c r="N1031" s="2">
        <v>39631</v>
      </c>
      <c r="O1031">
        <v>137.7109375</v>
      </c>
      <c r="P1031" s="22">
        <f>_xll.BDH(P$3&amp;" Govt",$A$8,N1031,N1031)</f>
        <v>1.3102499999999999</v>
      </c>
      <c r="Q1031">
        <f t="shared" si="358"/>
        <v>105.10279526807862</v>
      </c>
      <c r="R1031" s="2">
        <v>39632</v>
      </c>
      <c r="S1031">
        <v>140.125</v>
      </c>
      <c r="T1031" s="22">
        <f>_xll.BDH(T$3&amp;" Govt",$A$8,R1031,R1031)</f>
        <v>1.2775400000000001</v>
      </c>
      <c r="U1031">
        <f t="shared" si="359"/>
        <v>109.68345413842226</v>
      </c>
      <c r="V1031" s="2">
        <v>39728</v>
      </c>
      <c r="W1031">
        <v>114.515625</v>
      </c>
      <c r="X1031" s="22">
        <f>_xll.BDH(X$3&amp;" Govt",$A$8,V1031,V1031)</f>
        <v>1.1602000000000001</v>
      </c>
      <c r="Y1031">
        <f t="shared" si="360"/>
        <v>98.703348560592985</v>
      </c>
      <c r="Z1031" s="2">
        <v>39632</v>
      </c>
      <c r="AA1031">
        <v>137.19140625</v>
      </c>
      <c r="AB1031" s="22">
        <f>_xll.BDH(AB$3&amp;" Govt",$A$8,Z1031,Z1031)</f>
        <v>1.2349700000000001</v>
      </c>
      <c r="AC1031">
        <f t="shared" si="361"/>
        <v>111.08885742163775</v>
      </c>
      <c r="AF1031" s="22"/>
      <c r="AH1031" s="2">
        <v>39632</v>
      </c>
      <c r="AI1031">
        <v>136.4453125</v>
      </c>
      <c r="AJ1031" s="22">
        <f>_xll.BDH(AJ$3&amp;" Govt",$A$8,AH1031,AH1031)</f>
        <v>1.2104900000000001</v>
      </c>
      <c r="AK1031">
        <f t="shared" si="362"/>
        <v>112.71907450701781</v>
      </c>
      <c r="AN1031" s="22"/>
      <c r="AP1031" s="2">
        <v>39632</v>
      </c>
      <c r="AQ1031">
        <v>133.91796875</v>
      </c>
      <c r="AR1031" s="22">
        <f>_xll.BDH(AR$3&amp;" Govt",$A$8,AP1031,AP1031)</f>
        <v>1.1954400000000001</v>
      </c>
      <c r="AS1031">
        <f t="shared" si="363"/>
        <v>112.02399848591313</v>
      </c>
      <c r="AV1031" s="22"/>
      <c r="AX1031" s="2">
        <v>39632</v>
      </c>
      <c r="AY1031">
        <v>125.8046875</v>
      </c>
      <c r="AZ1031" s="22">
        <f>_xll.BDH(AZ$3&amp;" Govt",$A$8,AX1031,AX1031)</f>
        <v>1.17028</v>
      </c>
      <c r="BA1031">
        <f t="shared" si="364"/>
        <v>107.49964752025157</v>
      </c>
      <c r="BB1031" s="2">
        <v>39631</v>
      </c>
      <c r="BC1031">
        <v>125.3203125</v>
      </c>
      <c r="BD1031" s="22">
        <f>_xll.BDH(BD$3&amp;" Govt",$A$8,BB1031,BB1031)</f>
        <v>1.1629400000000001</v>
      </c>
      <c r="BE1031">
        <f t="shared" si="365"/>
        <v>107.76163215643111</v>
      </c>
      <c r="BH1031" s="22"/>
      <c r="BJ1031" s="2">
        <v>39631</v>
      </c>
      <c r="BK1031">
        <v>122.9140625</v>
      </c>
      <c r="BL1031" s="22">
        <f>_xll.BDH(BL$3&amp;" Govt",$A$8,BJ1031,BJ1031)</f>
        <v>1.1399699999999999</v>
      </c>
      <c r="BM1031">
        <f t="shared" si="366"/>
        <v>107.82219049624113</v>
      </c>
      <c r="BN1031" s="2">
        <v>39806</v>
      </c>
      <c r="BO1031">
        <v>106.53125</v>
      </c>
      <c r="BP1031" s="22">
        <f>_xll.BDH(BP$3&amp;" Govt",$A$8,BN1031,BN1031)</f>
        <v>1.1372</v>
      </c>
      <c r="BQ1031">
        <f t="shared" si="367"/>
        <v>93.678552585297226</v>
      </c>
      <c r="BR1031" s="2">
        <v>39987</v>
      </c>
      <c r="BS1031">
        <v>111.63671875</v>
      </c>
      <c r="BT1031" s="22">
        <f>_xll.BDH(BT$3&amp;" Govt",$A$8,BR1031,BR1031)</f>
        <v>1.0955699999999999</v>
      </c>
      <c r="BU1031">
        <f t="shared" si="368"/>
        <v>101.89829837436221</v>
      </c>
      <c r="BX1031" s="22"/>
      <c r="CB1031" s="22"/>
      <c r="CF1031" s="22"/>
      <c r="CJ1031" s="22"/>
      <c r="CN1031" s="22"/>
      <c r="CR1031" s="22"/>
      <c r="CV1031" s="22"/>
      <c r="CZ1031" s="22"/>
      <c r="DB1031" s="2">
        <v>39636</v>
      </c>
      <c r="DC1031">
        <v>122.8359375</v>
      </c>
      <c r="DD1031" s="22">
        <f>_xll.BDH(DD$3&amp;" Govt",$A$8,DB1031,DB1031)</f>
        <v>1.1415200000000001</v>
      </c>
      <c r="DE1031">
        <f t="shared" si="369"/>
        <v>107.60734590721142</v>
      </c>
      <c r="DH1031" s="22"/>
      <c r="DL1031" s="22"/>
      <c r="DP1031" s="22"/>
    </row>
    <row r="1032" spans="4:120" x14ac:dyDescent="0.25">
      <c r="D1032" s="2"/>
      <c r="H1032" s="22"/>
      <c r="I1032" s="14"/>
      <c r="L1032" s="22"/>
      <c r="N1032" s="2">
        <v>39632</v>
      </c>
      <c r="O1032">
        <v>137.9375</v>
      </c>
      <c r="P1032" s="22">
        <f>_xll.BDH(P$3&amp;" Govt",$A$8,N1032,N1032)</f>
        <v>1.3106100000000001</v>
      </c>
      <c r="Q1032">
        <f t="shared" si="358"/>
        <v>105.24679347784618</v>
      </c>
      <c r="R1032" s="2">
        <v>39633</v>
      </c>
      <c r="S1032">
        <v>140.125</v>
      </c>
      <c r="T1032" s="22">
        <f>_xll.BDH(T$3&amp;" Govt",$A$8,R1032,R1032)</f>
        <v>1.27789</v>
      </c>
      <c r="U1032">
        <f t="shared" si="359"/>
        <v>109.65341304807143</v>
      </c>
      <c r="V1032" s="2">
        <v>39729</v>
      </c>
      <c r="W1032">
        <v>113.59765625</v>
      </c>
      <c r="X1032" s="22">
        <f>_xll.BDH(X$3&amp;" Govt",$A$8,V1032,V1032)</f>
        <v>1.16005</v>
      </c>
      <c r="Y1032">
        <f t="shared" si="360"/>
        <v>97.924793112365847</v>
      </c>
      <c r="Z1032" s="2">
        <v>39633</v>
      </c>
      <c r="AA1032">
        <v>137.19140625</v>
      </c>
      <c r="AB1032" s="22">
        <f>_xll.BDH(AB$3&amp;" Govt",$A$8,Z1032,Z1032)</f>
        <v>1.2353000000000001</v>
      </c>
      <c r="AC1032">
        <f t="shared" si="361"/>
        <v>111.05918096818586</v>
      </c>
      <c r="AF1032" s="22"/>
      <c r="AH1032" s="2">
        <v>39633</v>
      </c>
      <c r="AI1032">
        <v>136.4453125</v>
      </c>
      <c r="AJ1032" s="22">
        <f>_xll.BDH(AJ$3&amp;" Govt",$A$8,AH1032,AH1032)</f>
        <v>1.21082</v>
      </c>
      <c r="AK1032">
        <f t="shared" si="362"/>
        <v>112.68835376026163</v>
      </c>
      <c r="AN1032" s="22"/>
      <c r="AP1032" s="2">
        <v>39633</v>
      </c>
      <c r="AQ1032">
        <v>133.91796875</v>
      </c>
      <c r="AR1032" s="22">
        <f>_xll.BDH(AR$3&amp;" Govt",$A$8,AP1032,AP1032)</f>
        <v>1.1957599999999999</v>
      </c>
      <c r="AS1032">
        <f t="shared" si="363"/>
        <v>111.99401949387838</v>
      </c>
      <c r="AV1032" s="22"/>
      <c r="AX1032" s="2">
        <v>39633</v>
      </c>
      <c r="AY1032">
        <v>125.8046875</v>
      </c>
      <c r="AZ1032" s="22">
        <f>_xll.BDH(AZ$3&amp;" Govt",$A$8,AX1032,AX1032)</f>
        <v>1.1706000000000001</v>
      </c>
      <c r="BA1032">
        <f t="shared" si="364"/>
        <v>107.47026097727661</v>
      </c>
      <c r="BB1032" s="2">
        <v>39632</v>
      </c>
      <c r="BC1032">
        <v>125.64453125</v>
      </c>
      <c r="BD1032" s="22">
        <f>_xll.BDH(BD$3&amp;" Govt",$A$8,BB1032,BB1032)</f>
        <v>1.16326</v>
      </c>
      <c r="BE1032">
        <f t="shared" si="365"/>
        <v>108.0107037549645</v>
      </c>
      <c r="BH1032" s="22"/>
      <c r="BJ1032" s="2">
        <v>39632</v>
      </c>
      <c r="BK1032">
        <v>123.234375</v>
      </c>
      <c r="BL1032" s="22">
        <f>_xll.BDH(BL$3&amp;" Govt",$A$8,BJ1032,BJ1032)</f>
        <v>1.14028</v>
      </c>
      <c r="BM1032">
        <f t="shared" si="366"/>
        <v>108.07378450906795</v>
      </c>
      <c r="BN1032" s="2">
        <v>39807</v>
      </c>
      <c r="BO1032">
        <v>106.53125</v>
      </c>
      <c r="BP1032" s="22">
        <f>_xll.BDH(BP$3&amp;" Govt",$A$8,BN1032,BN1032)</f>
        <v>1.13683</v>
      </c>
      <c r="BQ1032">
        <f t="shared" si="367"/>
        <v>93.709041809241484</v>
      </c>
      <c r="BR1032" s="2">
        <v>39988</v>
      </c>
      <c r="BS1032">
        <v>110.8125</v>
      </c>
      <c r="BT1032" s="22">
        <f>_xll.BDH(BT$3&amp;" Govt",$A$8,BR1032,BR1032)</f>
        <v>1.0956600000000001</v>
      </c>
      <c r="BU1032">
        <f t="shared" si="368"/>
        <v>101.1376704452111</v>
      </c>
      <c r="BX1032" s="22"/>
      <c r="CB1032" s="22"/>
      <c r="CF1032" s="22"/>
      <c r="CJ1032" s="22"/>
      <c r="CN1032" s="22"/>
      <c r="CR1032" s="22"/>
      <c r="CV1032" s="22"/>
      <c r="CZ1032" s="22"/>
      <c r="DB1032" s="2">
        <v>39637</v>
      </c>
      <c r="DC1032">
        <v>122.96875</v>
      </c>
      <c r="DD1032" s="22">
        <f>_xll.BDH(DD$3&amp;" Govt",$A$8,DB1032,DB1032)</f>
        <v>1.1418300000000001</v>
      </c>
      <c r="DE1032">
        <f t="shared" si="369"/>
        <v>107.69444663391222</v>
      </c>
      <c r="DH1032" s="22"/>
      <c r="DL1032" s="22"/>
      <c r="DP1032" s="22"/>
    </row>
    <row r="1033" spans="4:120" x14ac:dyDescent="0.25">
      <c r="D1033" s="2"/>
      <c r="H1033" s="22"/>
      <c r="I1033" s="14"/>
      <c r="L1033" s="22"/>
      <c r="N1033" s="2">
        <v>39633</v>
      </c>
      <c r="O1033">
        <v>137.8984375</v>
      </c>
      <c r="P1033" s="22">
        <f>_xll.BDH(P$3&amp;" Govt",$A$8,N1033,N1033)</f>
        <v>1.3109600000000001</v>
      </c>
      <c r="Q1033">
        <f t="shared" si="358"/>
        <v>105.18889783059741</v>
      </c>
      <c r="R1033" s="2">
        <v>39636</v>
      </c>
      <c r="S1033">
        <v>140.09375</v>
      </c>
      <c r="T1033" s="22">
        <f>_xll.BDH(T$3&amp;" Govt",$A$8,R1033,R1033)</f>
        <v>1.2789299999999999</v>
      </c>
      <c r="U1033">
        <f t="shared" si="359"/>
        <v>109.53981062294262</v>
      </c>
      <c r="V1033" s="2">
        <v>39730</v>
      </c>
      <c r="W1033">
        <v>113.87890625</v>
      </c>
      <c r="X1033" s="22">
        <f>_xll.BDH(X$3&amp;" Govt",$A$8,V1033,V1033)</f>
        <v>1.1598999999999999</v>
      </c>
      <c r="Y1033">
        <f t="shared" si="360"/>
        <v>98.179934692645929</v>
      </c>
      <c r="Z1033" s="2">
        <v>39636</v>
      </c>
      <c r="AA1033">
        <v>137.22265625</v>
      </c>
      <c r="AB1033" s="22">
        <f>_xll.BDH(AB$3&amp;" Govt",$A$8,Z1033,Z1033)</f>
        <v>1.23631</v>
      </c>
      <c r="AC1033">
        <f t="shared" si="361"/>
        <v>110.99372831247825</v>
      </c>
      <c r="AF1033" s="22"/>
      <c r="AH1033" s="2">
        <v>39636</v>
      </c>
      <c r="AI1033">
        <v>136.4765625</v>
      </c>
      <c r="AJ1033" s="22">
        <f>_xll.BDH(AJ$3&amp;" Govt",$A$8,AH1033,AH1033)</f>
        <v>1.2118</v>
      </c>
      <c r="AK1033">
        <f t="shared" si="362"/>
        <v>112.62300915992738</v>
      </c>
      <c r="AN1033" s="22"/>
      <c r="AP1033" s="2">
        <v>39636</v>
      </c>
      <c r="AQ1033">
        <v>133.9453125</v>
      </c>
      <c r="AR1033" s="22">
        <f>_xll.BDH(AR$3&amp;" Govt",$A$8,AP1033,AP1033)</f>
        <v>1.1967399999999999</v>
      </c>
      <c r="AS1033">
        <f t="shared" si="363"/>
        <v>111.92515709343718</v>
      </c>
      <c r="AV1033" s="22"/>
      <c r="AX1033" s="2">
        <v>39636</v>
      </c>
      <c r="AY1033">
        <v>125.859375</v>
      </c>
      <c r="AZ1033" s="22">
        <f>_xll.BDH(AZ$3&amp;" Govt",$A$8,AX1033,AX1033)</f>
        <v>1.1715599999999999</v>
      </c>
      <c r="BA1033">
        <f t="shared" si="364"/>
        <v>107.42887688210591</v>
      </c>
      <c r="BB1033" s="2">
        <v>39633</v>
      </c>
      <c r="BC1033">
        <v>125.71875</v>
      </c>
      <c r="BD1033" s="22">
        <f>_xll.BDH(BD$3&amp;" Govt",$A$8,BB1033,BB1033)</f>
        <v>1.16357</v>
      </c>
      <c r="BE1033">
        <f t="shared" si="365"/>
        <v>108.04571276330603</v>
      </c>
      <c r="BH1033" s="22"/>
      <c r="BJ1033" s="2">
        <v>39633</v>
      </c>
      <c r="BK1033">
        <v>123.234375</v>
      </c>
      <c r="BL1033" s="22">
        <f>_xll.BDH(BL$3&amp;" Govt",$A$8,BJ1033,BJ1033)</f>
        <v>1.14059</v>
      </c>
      <c r="BM1033">
        <f t="shared" si="366"/>
        <v>108.04441122576912</v>
      </c>
      <c r="BN1033" s="2">
        <v>39808</v>
      </c>
      <c r="BO1033">
        <v>106.7421875</v>
      </c>
      <c r="BP1033" s="22">
        <f>_xll.BDH(BP$3&amp;" Govt",$A$8,BN1033,BN1033)</f>
        <v>1.13646</v>
      </c>
      <c r="BQ1033">
        <f t="shared" si="367"/>
        <v>93.925160146419586</v>
      </c>
      <c r="BR1033" s="2">
        <v>39989</v>
      </c>
      <c r="BS1033">
        <v>111.53125</v>
      </c>
      <c r="BT1033" s="22">
        <f>_xll.BDH(BT$3&amp;" Govt",$A$8,BR1033,BR1033)</f>
        <v>1.09575</v>
      </c>
      <c r="BU1033">
        <f t="shared" si="368"/>
        <v>101.78530686744239</v>
      </c>
      <c r="BX1033" s="22"/>
      <c r="CB1033" s="22"/>
      <c r="CF1033" s="22"/>
      <c r="CJ1033" s="22"/>
      <c r="CN1033" s="22"/>
      <c r="CR1033" s="22"/>
      <c r="CV1033" s="22"/>
      <c r="CZ1033" s="22"/>
      <c r="DB1033" s="2">
        <v>39638</v>
      </c>
      <c r="DC1033">
        <v>123.97265625</v>
      </c>
      <c r="DD1033" s="22">
        <f>_xll.BDH(DD$3&amp;" Govt",$A$8,DB1033,DB1033)</f>
        <v>1.1421399999999999</v>
      </c>
      <c r="DE1033">
        <f t="shared" si="369"/>
        <v>108.5441856952738</v>
      </c>
      <c r="DH1033" s="22"/>
      <c r="DL1033" s="22"/>
      <c r="DP1033" s="22"/>
    </row>
    <row r="1034" spans="4:120" x14ac:dyDescent="0.25">
      <c r="D1034" s="2"/>
      <c r="H1034" s="22"/>
      <c r="I1034" s="14"/>
      <c r="L1034" s="22"/>
      <c r="N1034" s="2">
        <v>39636</v>
      </c>
      <c r="O1034">
        <v>137.8671875</v>
      </c>
      <c r="P1034" s="22">
        <f>_xll.BDH(P$3&amp;" Govt",$A$8,N1034,N1034)</f>
        <v>1.31203</v>
      </c>
      <c r="Q1034">
        <f t="shared" si="358"/>
        <v>105.07929506185071</v>
      </c>
      <c r="R1034" s="2">
        <v>39637</v>
      </c>
      <c r="S1034">
        <v>139.890625</v>
      </c>
      <c r="T1034" s="22">
        <f>_xll.BDH(T$3&amp;" Govt",$A$8,R1034,R1034)</f>
        <v>1.2792699999999999</v>
      </c>
      <c r="U1034">
        <f t="shared" si="359"/>
        <v>109.3519155455846</v>
      </c>
      <c r="V1034" s="2">
        <v>39731</v>
      </c>
      <c r="W1034">
        <v>112.8515625</v>
      </c>
      <c r="X1034" s="22">
        <f>_xll.BDH(X$3&amp;" Govt",$A$8,V1034,V1034)</f>
        <v>1.1597500000000001</v>
      </c>
      <c r="Y1034">
        <f t="shared" si="360"/>
        <v>97.306801034705757</v>
      </c>
      <c r="Z1034" s="2">
        <v>39637</v>
      </c>
      <c r="AA1034">
        <v>136.90625</v>
      </c>
      <c r="AB1034" s="22">
        <f>_xll.BDH(AB$3&amp;" Govt",$A$8,Z1034,Z1034)</f>
        <v>1.23664</v>
      </c>
      <c r="AC1034">
        <f t="shared" si="361"/>
        <v>110.70824977358002</v>
      </c>
      <c r="AF1034" s="22"/>
      <c r="AH1034" s="2">
        <v>39637</v>
      </c>
      <c r="AI1034">
        <v>136.05078125</v>
      </c>
      <c r="AJ1034" s="22">
        <f>_xll.BDH(AJ$3&amp;" Govt",$A$8,AH1034,AH1034)</f>
        <v>1.2121299999999999</v>
      </c>
      <c r="AK1034">
        <f t="shared" si="362"/>
        <v>112.24108078341433</v>
      </c>
      <c r="AN1034" s="22"/>
      <c r="AP1034" s="2">
        <v>39637</v>
      </c>
      <c r="AQ1034">
        <v>133.5625</v>
      </c>
      <c r="AR1034" s="22">
        <f>_xll.BDH(AR$3&amp;" Govt",$A$8,AP1034,AP1034)</f>
        <v>1.19706</v>
      </c>
      <c r="AS1034">
        <f t="shared" si="363"/>
        <v>111.57544316909762</v>
      </c>
      <c r="AV1034" s="22"/>
      <c r="AX1034" s="2">
        <v>39637</v>
      </c>
      <c r="AY1034">
        <v>125.37109375</v>
      </c>
      <c r="AZ1034" s="22">
        <f>_xll.BDH(AZ$3&amp;" Govt",$A$8,AX1034,AX1034)</f>
        <v>1.17187</v>
      </c>
      <c r="BA1034">
        <f t="shared" si="364"/>
        <v>106.98378979750314</v>
      </c>
      <c r="BB1034" s="2">
        <v>39636</v>
      </c>
      <c r="BC1034">
        <v>125.7578125</v>
      </c>
      <c r="BD1034" s="22">
        <f>_xll.BDH(BD$3&amp;" Govt",$A$8,BB1034,BB1034)</f>
        <v>1.16452</v>
      </c>
      <c r="BE1034">
        <f t="shared" si="365"/>
        <v>107.99111436471679</v>
      </c>
      <c r="BH1034" s="22"/>
      <c r="BJ1034" s="2">
        <v>39636</v>
      </c>
      <c r="BK1034">
        <v>123.36328125</v>
      </c>
      <c r="BL1034" s="22">
        <f>_xll.BDH(BL$3&amp;" Govt",$A$8,BJ1034,BJ1034)</f>
        <v>1.1415200000000001</v>
      </c>
      <c r="BM1034">
        <f t="shared" si="366"/>
        <v>108.06931218901113</v>
      </c>
      <c r="BN1034" s="2">
        <v>39811</v>
      </c>
      <c r="BO1034">
        <v>106.765625</v>
      </c>
      <c r="BP1034" s="22">
        <f>_xll.BDH(BP$3&amp;" Govt",$A$8,BN1034,BN1034)</f>
        <v>1.13534</v>
      </c>
      <c r="BQ1034">
        <f t="shared" si="367"/>
        <v>94.038459844628036</v>
      </c>
      <c r="BR1034" s="2">
        <v>39990</v>
      </c>
      <c r="BS1034">
        <v>110.92578125</v>
      </c>
      <c r="BT1034" s="22">
        <f>_xll.BDH(BT$3&amp;" Govt",$A$8,BR1034,BR1034)</f>
        <v>1.0958399999999999</v>
      </c>
      <c r="BU1034">
        <f t="shared" si="368"/>
        <v>101.22443171448387</v>
      </c>
      <c r="BX1034" s="22"/>
      <c r="CB1034" s="22"/>
      <c r="CF1034" s="22"/>
      <c r="CJ1034" s="22"/>
      <c r="CN1034" s="22"/>
      <c r="CR1034" s="22"/>
      <c r="CV1034" s="22"/>
      <c r="CZ1034" s="22"/>
      <c r="DB1034" s="2">
        <v>39639</v>
      </c>
      <c r="DC1034">
        <v>123.88671875</v>
      </c>
      <c r="DD1034" s="22">
        <f>_xll.BDH(DD$3&amp;" Govt",$A$8,DB1034,DB1034)</f>
        <v>1.14245</v>
      </c>
      <c r="DE1034">
        <f t="shared" si="369"/>
        <v>108.43951048185916</v>
      </c>
      <c r="DH1034" s="22"/>
      <c r="DL1034" s="22"/>
      <c r="DP1034" s="22"/>
    </row>
    <row r="1035" spans="4:120" x14ac:dyDescent="0.25">
      <c r="D1035" s="2"/>
      <c r="H1035" s="22"/>
      <c r="I1035" s="14"/>
      <c r="L1035" s="22"/>
      <c r="N1035" s="2">
        <v>39637</v>
      </c>
      <c r="O1035">
        <v>137.7109375</v>
      </c>
      <c r="P1035" s="22">
        <f>_xll.BDH(P$3&amp;" Govt",$A$8,N1035,N1035)</f>
        <v>1.3123899999999999</v>
      </c>
      <c r="Q1035">
        <f t="shared" si="358"/>
        <v>104.93141329940033</v>
      </c>
      <c r="R1035" s="2">
        <v>39638</v>
      </c>
      <c r="S1035">
        <v>140.0625</v>
      </c>
      <c r="T1035" s="22">
        <f>_xll.BDH(T$3&amp;" Govt",$A$8,R1035,R1035)</f>
        <v>1.27962</v>
      </c>
      <c r="U1035">
        <f t="shared" si="359"/>
        <v>109.45632297088198</v>
      </c>
      <c r="V1035" s="2">
        <v>39734</v>
      </c>
      <c r="W1035">
        <v>112.8515625</v>
      </c>
      <c r="X1035" s="22">
        <f>_xll.BDH(X$3&amp;" Govt",$A$8,V1035,V1035)</f>
        <v>1.1593</v>
      </c>
      <c r="Y1035">
        <f t="shared" si="360"/>
        <v>97.344572155611147</v>
      </c>
      <c r="Z1035" s="2">
        <v>39638</v>
      </c>
      <c r="AA1035">
        <v>137.18359375</v>
      </c>
      <c r="AB1035" s="22">
        <f>_xll.BDH(AB$3&amp;" Govt",$A$8,Z1035,Z1035)</f>
        <v>1.23698</v>
      </c>
      <c r="AC1035">
        <f t="shared" si="361"/>
        <v>110.90203055021099</v>
      </c>
      <c r="AF1035" s="22"/>
      <c r="AH1035" s="2">
        <v>39638</v>
      </c>
      <c r="AI1035">
        <v>136.515625</v>
      </c>
      <c r="AJ1035" s="22">
        <f>_xll.BDH(AJ$3&amp;" Govt",$A$8,AH1035,AH1035)</f>
        <v>1.2124600000000001</v>
      </c>
      <c r="AK1035">
        <f t="shared" si="362"/>
        <v>112.59392062418553</v>
      </c>
      <c r="AN1035" s="22"/>
      <c r="AP1035" s="2">
        <v>39638</v>
      </c>
      <c r="AQ1035">
        <v>134.09375</v>
      </c>
      <c r="AR1035" s="22">
        <f>_xll.BDH(AR$3&amp;" Govt",$A$8,AP1035,AP1035)</f>
        <v>1.19739</v>
      </c>
      <c r="AS1035">
        <f t="shared" si="363"/>
        <v>111.9883663635073</v>
      </c>
      <c r="AV1035" s="22"/>
      <c r="AX1035" s="2">
        <v>39638</v>
      </c>
      <c r="AY1035">
        <v>125.99609375</v>
      </c>
      <c r="AZ1035" s="22">
        <f>_xll.BDH(AZ$3&amp;" Govt",$A$8,AX1035,AX1035)</f>
        <v>1.1721900000000001</v>
      </c>
      <c r="BA1035">
        <f t="shared" si="364"/>
        <v>107.48777395302808</v>
      </c>
      <c r="BB1035" s="2">
        <v>39637</v>
      </c>
      <c r="BC1035">
        <v>125.26953125</v>
      </c>
      <c r="BD1035" s="22">
        <f>_xll.BDH(BD$3&amp;" Govt",$A$8,BB1035,BB1035)</f>
        <v>1.1648399999999999</v>
      </c>
      <c r="BE1035">
        <f t="shared" si="365"/>
        <v>107.54226438824217</v>
      </c>
      <c r="BH1035" s="22"/>
      <c r="BJ1035" s="2">
        <v>39637</v>
      </c>
      <c r="BK1035">
        <v>122.9921875</v>
      </c>
      <c r="BL1035" s="22">
        <f>_xll.BDH(BL$3&amp;" Govt",$A$8,BJ1035,BJ1035)</f>
        <v>1.1418300000000001</v>
      </c>
      <c r="BM1035">
        <f t="shared" si="366"/>
        <v>107.71497289438882</v>
      </c>
      <c r="BN1035" s="2">
        <v>39812</v>
      </c>
      <c r="BO1035">
        <v>106.859375</v>
      </c>
      <c r="BP1035" s="22">
        <f>_xll.BDH(BP$3&amp;" Govt",$A$8,BN1035,BN1035)</f>
        <v>1.13496</v>
      </c>
      <c r="BQ1035">
        <f t="shared" si="367"/>
        <v>94.152547226333965</v>
      </c>
      <c r="BR1035" s="2">
        <v>39993</v>
      </c>
      <c r="BS1035">
        <v>111.21484375</v>
      </c>
      <c r="BT1035" s="22">
        <f>_xll.BDH(BT$3&amp;" Govt",$A$8,BR1035,BR1035)</f>
        <v>1.0961099999999999</v>
      </c>
      <c r="BU1035">
        <f t="shared" si="368"/>
        <v>101.4632142303236</v>
      </c>
      <c r="BX1035" s="22"/>
      <c r="CB1035" s="22"/>
      <c r="CF1035" s="22"/>
      <c r="CJ1035" s="22"/>
      <c r="CN1035" s="22"/>
      <c r="CR1035" s="22"/>
      <c r="CV1035" s="22"/>
      <c r="CZ1035" s="22"/>
      <c r="DB1035" s="2">
        <v>39640</v>
      </c>
      <c r="DC1035">
        <v>122.47265625</v>
      </c>
      <c r="DD1035" s="22">
        <f>_xll.BDH(DD$3&amp;" Govt",$A$8,DB1035,DB1035)</f>
        <v>1.14276</v>
      </c>
      <c r="DE1035">
        <f t="shared" si="369"/>
        <v>107.17268389688124</v>
      </c>
      <c r="DH1035" s="22"/>
      <c r="DL1035" s="22"/>
      <c r="DP1035" s="22"/>
    </row>
    <row r="1036" spans="4:120" x14ac:dyDescent="0.25">
      <c r="D1036" s="2"/>
      <c r="H1036" s="22"/>
      <c r="I1036" s="14"/>
      <c r="L1036" s="22"/>
      <c r="N1036" s="2">
        <v>39638</v>
      </c>
      <c r="O1036">
        <v>137.78515625</v>
      </c>
      <c r="P1036" s="22">
        <f>_xll.BDH(P$3&amp;" Govt",$A$8,N1036,N1036)</f>
        <v>1.31274</v>
      </c>
      <c r="Q1036">
        <f t="shared" si="358"/>
        <v>104.95997398570928</v>
      </c>
      <c r="R1036" s="2">
        <v>39639</v>
      </c>
      <c r="S1036">
        <v>140.234375</v>
      </c>
      <c r="T1036" s="22">
        <f>_xll.BDH(T$3&amp;" Govt",$A$8,R1036,R1036)</f>
        <v>1.2799700000000001</v>
      </c>
      <c r="U1036">
        <f t="shared" si="359"/>
        <v>109.56067329703039</v>
      </c>
      <c r="V1036" s="2">
        <v>39735</v>
      </c>
      <c r="W1036">
        <v>111.625</v>
      </c>
      <c r="X1036" s="22">
        <f>_xll.BDH(X$3&amp;" Govt",$A$8,V1036,V1036)</f>
        <v>1.1591499999999999</v>
      </c>
      <c r="Y1036">
        <f t="shared" si="360"/>
        <v>96.299012207220812</v>
      </c>
      <c r="Z1036" s="2">
        <v>39639</v>
      </c>
      <c r="AA1036">
        <v>137.390625</v>
      </c>
      <c r="AB1036" s="22">
        <f>_xll.BDH(AB$3&amp;" Govt",$A$8,Z1036,Z1036)</f>
        <v>1.2373099999999999</v>
      </c>
      <c r="AC1036">
        <f t="shared" si="361"/>
        <v>111.03977580396183</v>
      </c>
      <c r="AF1036" s="22"/>
      <c r="AH1036" s="2">
        <v>39639</v>
      </c>
      <c r="AI1036">
        <v>136.79296875</v>
      </c>
      <c r="AJ1036" s="22">
        <f>_xll.BDH(AJ$3&amp;" Govt",$A$8,AH1036,AH1036)</f>
        <v>1.21279</v>
      </c>
      <c r="AK1036">
        <f t="shared" si="362"/>
        <v>112.79196625137081</v>
      </c>
      <c r="AN1036" s="22"/>
      <c r="AP1036" s="2">
        <v>39639</v>
      </c>
      <c r="AQ1036">
        <v>134.36328125</v>
      </c>
      <c r="AR1036" s="22">
        <f>_xll.BDH(AR$3&amp;" Govt",$A$8,AP1036,AP1036)</f>
        <v>1.1977100000000001</v>
      </c>
      <c r="AS1036">
        <f t="shared" si="363"/>
        <v>112.18348452463451</v>
      </c>
      <c r="AV1036" s="22"/>
      <c r="AX1036" s="2">
        <v>39639</v>
      </c>
      <c r="AY1036">
        <v>126.2578125</v>
      </c>
      <c r="AZ1036" s="22">
        <f>_xll.BDH(AZ$3&amp;" Govt",$A$8,AX1036,AX1036)</f>
        <v>1.1725099999999999</v>
      </c>
      <c r="BA1036">
        <f t="shared" si="364"/>
        <v>107.68165090276416</v>
      </c>
      <c r="BB1036" s="2">
        <v>39638</v>
      </c>
      <c r="BC1036">
        <v>125.9296875</v>
      </c>
      <c r="BD1036" s="22">
        <f>_xll.BDH(BD$3&amp;" Govt",$A$8,BB1036,BB1036)</f>
        <v>1.1651499999999999</v>
      </c>
      <c r="BE1036">
        <f t="shared" si="365"/>
        <v>108.08023645024247</v>
      </c>
      <c r="BH1036" s="22"/>
      <c r="BJ1036" s="2">
        <v>39638</v>
      </c>
      <c r="BK1036">
        <v>123.5859375</v>
      </c>
      <c r="BL1036" s="22">
        <f>_xll.BDH(BL$3&amp;" Govt",$A$8,BJ1036,BJ1036)</f>
        <v>1.1421399999999999</v>
      </c>
      <c r="BM1036">
        <f t="shared" si="366"/>
        <v>108.20559432293766</v>
      </c>
      <c r="BN1036" s="2">
        <v>39813</v>
      </c>
      <c r="BO1036">
        <v>106.078125</v>
      </c>
      <c r="BP1036" s="22">
        <f>_xll.BDH(BP$3&amp;" Govt",$A$8,BN1036,BN1036)</f>
        <v>1.13459</v>
      </c>
      <c r="BQ1036">
        <f t="shared" si="367"/>
        <v>93.494676491067253</v>
      </c>
      <c r="BR1036" s="2">
        <v>39994</v>
      </c>
      <c r="BS1036">
        <v>111.69140625</v>
      </c>
      <c r="BT1036" s="22">
        <f>_xll.BDH(BT$3&amp;" Govt",$A$8,BR1036,BR1036)</f>
        <v>1.0962000000000001</v>
      </c>
      <c r="BU1036">
        <f t="shared" si="368"/>
        <v>101.88962438423644</v>
      </c>
      <c r="BX1036" s="22"/>
      <c r="CB1036" s="22"/>
      <c r="CF1036" s="22"/>
      <c r="CJ1036" s="22"/>
      <c r="CN1036" s="22"/>
      <c r="CR1036" s="22"/>
      <c r="CV1036" s="22"/>
      <c r="CZ1036" s="22"/>
      <c r="DB1036" s="2">
        <v>39643</v>
      </c>
      <c r="DC1036">
        <v>122.60546875</v>
      </c>
      <c r="DD1036" s="22">
        <f>_xll.BDH(DD$3&amp;" Govt",$A$8,DB1036,DB1036)</f>
        <v>1.1436900000000001</v>
      </c>
      <c r="DE1036">
        <f t="shared" si="369"/>
        <v>107.20166194510749</v>
      </c>
      <c r="DH1036" s="22"/>
      <c r="DL1036" s="22"/>
      <c r="DP1036" s="22"/>
    </row>
    <row r="1037" spans="4:120" x14ac:dyDescent="0.25">
      <c r="D1037" s="2"/>
      <c r="H1037" s="22"/>
      <c r="I1037" s="14"/>
      <c r="L1037" s="22"/>
      <c r="N1037" s="2">
        <v>39639</v>
      </c>
      <c r="O1037">
        <v>137.875</v>
      </c>
      <c r="P1037" s="22">
        <f>_xll.BDH(P$3&amp;" Govt",$A$8,N1037,N1037)</f>
        <v>1.3130999999999999</v>
      </c>
      <c r="Q1037">
        <f t="shared" si="358"/>
        <v>104.99961922168914</v>
      </c>
      <c r="R1037" s="2">
        <v>39640</v>
      </c>
      <c r="S1037">
        <v>140.01171875</v>
      </c>
      <c r="T1037" s="22">
        <f>_xll.BDH(T$3&amp;" Govt",$A$8,R1037,R1037)</f>
        <v>1.2803100000000001</v>
      </c>
      <c r="U1037">
        <f t="shared" si="359"/>
        <v>109.35767021268286</v>
      </c>
      <c r="V1037" s="2">
        <v>39736</v>
      </c>
      <c r="W1037">
        <v>111.14453125</v>
      </c>
      <c r="X1037" s="22">
        <f>_xll.BDH(X$3&amp;" Govt",$A$8,V1037,V1037)</f>
        <v>1.159</v>
      </c>
      <c r="Y1037">
        <f t="shared" si="360"/>
        <v>95.896920836928388</v>
      </c>
      <c r="Z1037" s="2">
        <v>39640</v>
      </c>
      <c r="AA1037">
        <v>136.99609375</v>
      </c>
      <c r="AB1037" s="22">
        <f>_xll.BDH(AB$3&amp;" Govt",$A$8,Z1037,Z1037)</f>
        <v>1.2376499999999999</v>
      </c>
      <c r="AC1037">
        <f t="shared" si="361"/>
        <v>110.69049711146124</v>
      </c>
      <c r="AF1037" s="22"/>
      <c r="AH1037" s="2">
        <v>39640</v>
      </c>
      <c r="AI1037">
        <v>136.15625</v>
      </c>
      <c r="AJ1037" s="22">
        <f>_xll.BDH(AJ$3&amp;" Govt",$A$8,AH1037,AH1037)</f>
        <v>1.21312</v>
      </c>
      <c r="AK1037">
        <f t="shared" si="362"/>
        <v>112.23642343708784</v>
      </c>
      <c r="AN1037" s="22"/>
      <c r="AP1037" s="2">
        <v>39640</v>
      </c>
      <c r="AQ1037">
        <v>133.828125</v>
      </c>
      <c r="AR1037" s="22">
        <f>_xll.BDH(AR$3&amp;" Govt",$A$8,AP1037,AP1037)</f>
        <v>1.1980299999999999</v>
      </c>
      <c r="AS1037">
        <f t="shared" si="363"/>
        <v>111.70682286754089</v>
      </c>
      <c r="AV1037" s="22"/>
      <c r="AX1037" s="2">
        <v>39640</v>
      </c>
      <c r="AY1037">
        <v>125.421875</v>
      </c>
      <c r="AZ1037" s="22">
        <f>_xll.BDH(AZ$3&amp;" Govt",$A$8,AX1037,AX1037)</f>
        <v>1.17283</v>
      </c>
      <c r="BA1037">
        <f t="shared" si="364"/>
        <v>106.93951808872556</v>
      </c>
      <c r="BB1037" s="2">
        <v>39639</v>
      </c>
      <c r="BC1037">
        <v>126.1328125</v>
      </c>
      <c r="BD1037" s="22">
        <f>_xll.BDH(BD$3&amp;" Govt",$A$8,BB1037,BB1037)</f>
        <v>1.16547</v>
      </c>
      <c r="BE1037">
        <f t="shared" si="365"/>
        <v>108.22484705741032</v>
      </c>
      <c r="BH1037" s="22"/>
      <c r="BJ1037" s="2">
        <v>39639</v>
      </c>
      <c r="BK1037">
        <v>123.83984375</v>
      </c>
      <c r="BL1037" s="22">
        <f>_xll.BDH(BL$3&amp;" Govt",$A$8,BJ1037,BJ1037)</f>
        <v>1.14245</v>
      </c>
      <c r="BM1037">
        <f t="shared" si="366"/>
        <v>108.39848023983545</v>
      </c>
      <c r="BN1037" s="2">
        <v>39814</v>
      </c>
      <c r="BO1037">
        <v>106.078125</v>
      </c>
      <c r="BP1037" s="22">
        <f>_xll.BDH(BP$3&amp;" Govt",$A$8,BN1037,BN1037)</f>
        <v>1.13422</v>
      </c>
      <c r="BQ1037">
        <f t="shared" si="367"/>
        <v>93.525175891802292</v>
      </c>
      <c r="BR1037" s="2">
        <v>39995</v>
      </c>
      <c r="BS1037">
        <v>111.89453125</v>
      </c>
      <c r="BT1037" s="22">
        <f>_xll.BDH(BT$3&amp;" Govt",$A$8,BR1037,BR1037)</f>
        <v>1.0963000000000001</v>
      </c>
      <c r="BU1037">
        <f t="shared" si="368"/>
        <v>102.06561274286236</v>
      </c>
      <c r="BX1037" s="22"/>
      <c r="CB1037" s="22"/>
      <c r="CF1037" s="22"/>
      <c r="CJ1037" s="22"/>
      <c r="CN1037" s="22"/>
      <c r="CR1037" s="22"/>
      <c r="CV1037" s="22"/>
      <c r="CZ1037" s="22"/>
      <c r="DB1037" s="2">
        <v>39644</v>
      </c>
      <c r="DC1037">
        <v>122.5390625</v>
      </c>
      <c r="DD1037" s="22">
        <f>_xll.BDH(DD$3&amp;" Govt",$A$8,DB1037,DB1037)</f>
        <v>1.1439999999999999</v>
      </c>
      <c r="DE1037">
        <f t="shared" si="369"/>
        <v>107.11456512237763</v>
      </c>
      <c r="DH1037" s="22"/>
      <c r="DL1037" s="22"/>
      <c r="DP1037" s="22"/>
    </row>
    <row r="1038" spans="4:120" x14ac:dyDescent="0.25">
      <c r="D1038" s="2"/>
      <c r="H1038" s="22"/>
      <c r="I1038" s="14"/>
      <c r="L1038" s="22"/>
      <c r="N1038" s="2">
        <v>39640</v>
      </c>
      <c r="O1038">
        <v>137.90625</v>
      </c>
      <c r="P1038" s="22">
        <f>_xll.BDH(P$3&amp;" Govt",$A$8,N1038,N1038)</f>
        <v>1.31345</v>
      </c>
      <c r="Q1038">
        <f t="shared" si="358"/>
        <v>104.99543187787887</v>
      </c>
      <c r="R1038" s="2">
        <v>39643</v>
      </c>
      <c r="S1038">
        <v>137.44140625</v>
      </c>
      <c r="T1038" s="22">
        <f>_xll.BDH(T$3&amp;" Govt",$A$8,R1038,R1038)</f>
        <v>1.28135</v>
      </c>
      <c r="U1038">
        <f t="shared" si="359"/>
        <v>107.26296971943653</v>
      </c>
      <c r="V1038" s="2">
        <v>39737</v>
      </c>
      <c r="W1038">
        <v>109.25</v>
      </c>
      <c r="X1038" s="22">
        <f>_xll.BDH(X$3&amp;" Govt",$A$8,V1038,V1038)</f>
        <v>1.1588499999999999</v>
      </c>
      <c r="Y1038">
        <f t="shared" si="360"/>
        <v>94.27449626785176</v>
      </c>
      <c r="Z1038" s="2">
        <v>39643</v>
      </c>
      <c r="AA1038">
        <v>135.0703125</v>
      </c>
      <c r="AB1038" s="22">
        <f>_xll.BDH(AB$3&amp;" Govt",$A$8,Z1038,Z1038)</f>
        <v>1.23865</v>
      </c>
      <c r="AC1038">
        <f t="shared" si="361"/>
        <v>109.04639123239009</v>
      </c>
      <c r="AF1038" s="22"/>
      <c r="AH1038" s="2">
        <v>39643</v>
      </c>
      <c r="AI1038">
        <v>134.5</v>
      </c>
      <c r="AJ1038" s="22">
        <f>_xll.BDH(AJ$3&amp;" Govt",$A$8,AH1038,AH1038)</f>
        <v>1.2141</v>
      </c>
      <c r="AK1038">
        <f t="shared" si="362"/>
        <v>110.78164895807595</v>
      </c>
      <c r="AN1038" s="22"/>
      <c r="AP1038" s="2">
        <v>39643</v>
      </c>
      <c r="AQ1038">
        <v>132.39453125</v>
      </c>
      <c r="AR1038" s="22">
        <f>_xll.BDH(AR$3&amp;" Govt",$A$8,AP1038,AP1038)</f>
        <v>1.1990099999999999</v>
      </c>
      <c r="AS1038">
        <f t="shared" si="363"/>
        <v>110.41987243642673</v>
      </c>
      <c r="AV1038" s="22"/>
      <c r="AX1038" s="2">
        <v>39643</v>
      </c>
      <c r="AY1038">
        <v>124.83984375</v>
      </c>
      <c r="AZ1038" s="22">
        <f>_xll.BDH(AZ$3&amp;" Govt",$A$8,AX1038,AX1038)</f>
        <v>1.17378</v>
      </c>
      <c r="BA1038">
        <f t="shared" si="364"/>
        <v>106.35710588866738</v>
      </c>
      <c r="BB1038" s="2">
        <v>39640</v>
      </c>
      <c r="BC1038">
        <v>125.1796875</v>
      </c>
      <c r="BD1038" s="22">
        <f>_xll.BDH(BD$3&amp;" Govt",$A$8,BB1038,BB1038)</f>
        <v>1.16578</v>
      </c>
      <c r="BE1038">
        <f t="shared" si="365"/>
        <v>107.37848264681158</v>
      </c>
      <c r="BH1038" s="22"/>
      <c r="BJ1038" s="2">
        <v>39640</v>
      </c>
      <c r="BK1038">
        <v>122.83203125</v>
      </c>
      <c r="BL1038" s="22">
        <f>_xll.BDH(BL$3&amp;" Govt",$A$8,BJ1038,BJ1038)</f>
        <v>1.14276</v>
      </c>
      <c r="BM1038">
        <f t="shared" si="366"/>
        <v>107.48716375266898</v>
      </c>
      <c r="BN1038" s="2">
        <v>39815</v>
      </c>
      <c r="BO1038">
        <v>105.1875</v>
      </c>
      <c r="BP1038" s="22">
        <f>_xll.BDH(BP$3&amp;" Govt",$A$8,BN1038,BN1038)</f>
        <v>1.13351</v>
      </c>
      <c r="BQ1038">
        <f t="shared" si="367"/>
        <v>92.798034424045667</v>
      </c>
      <c r="BR1038" s="2">
        <v>39996</v>
      </c>
      <c r="BS1038">
        <v>111.92578125</v>
      </c>
      <c r="BT1038" s="22">
        <f>_xll.BDH(BT$3&amp;" Govt",$A$8,BR1038,BR1038)</f>
        <v>1.0964</v>
      </c>
      <c r="BU1038">
        <f t="shared" si="368"/>
        <v>102.08480595585553</v>
      </c>
      <c r="BX1038" s="22"/>
      <c r="CB1038" s="22"/>
      <c r="CF1038" s="22"/>
      <c r="CJ1038" s="22"/>
      <c r="CN1038" s="22"/>
      <c r="CR1038" s="22"/>
      <c r="CV1038" s="22"/>
      <c r="CZ1038" s="22"/>
      <c r="DB1038" s="2">
        <v>39645</v>
      </c>
      <c r="DC1038">
        <v>121.37890625</v>
      </c>
      <c r="DD1038" s="22">
        <f>_xll.BDH(DD$3&amp;" Govt",$A$8,DB1038,DB1038)</f>
        <v>1.1443099999999999</v>
      </c>
      <c r="DE1038">
        <f t="shared" si="369"/>
        <v>106.0716993209882</v>
      </c>
      <c r="DH1038" s="22"/>
      <c r="DL1038" s="22"/>
      <c r="DP1038" s="22"/>
    </row>
    <row r="1039" spans="4:120" x14ac:dyDescent="0.25">
      <c r="D1039" s="2"/>
      <c r="H1039" s="22"/>
      <c r="I1039" s="14"/>
      <c r="L1039" s="22"/>
      <c r="N1039" s="2">
        <v>39643</v>
      </c>
      <c r="O1039">
        <v>135.43359375</v>
      </c>
      <c r="P1039" s="22">
        <f>_xll.BDH(P$3&amp;" Govt",$A$8,N1039,N1039)</f>
        <v>1.3145199999999999</v>
      </c>
      <c r="Q1039">
        <f t="shared" si="358"/>
        <v>103.02893356510361</v>
      </c>
      <c r="R1039" s="2">
        <v>39644</v>
      </c>
      <c r="S1039">
        <v>137.515625</v>
      </c>
      <c r="T1039" s="22">
        <f>_xll.BDH(T$3&amp;" Govt",$A$8,R1039,R1039)</f>
        <v>1.2817000000000001</v>
      </c>
      <c r="U1039">
        <f t="shared" si="359"/>
        <v>107.29158539439806</v>
      </c>
      <c r="V1039" s="2">
        <v>39738</v>
      </c>
      <c r="W1039">
        <v>108.80078125</v>
      </c>
      <c r="X1039" s="22">
        <f>_xll.BDH(X$3&amp;" Govt",$A$8,V1039,V1039)</f>
        <v>1.1587000000000001</v>
      </c>
      <c r="Y1039">
        <f t="shared" si="360"/>
        <v>93.899008587209792</v>
      </c>
      <c r="Z1039" s="2">
        <v>39644</v>
      </c>
      <c r="AA1039">
        <v>135.234375</v>
      </c>
      <c r="AB1039" s="22">
        <f>_xll.BDH(AB$3&amp;" Govt",$A$8,Z1039,Z1039)</f>
        <v>1.23899</v>
      </c>
      <c r="AC1039">
        <f t="shared" si="361"/>
        <v>109.14888336467607</v>
      </c>
      <c r="AF1039" s="22"/>
      <c r="AH1039" s="2">
        <v>39644</v>
      </c>
      <c r="AI1039">
        <v>134.66015625</v>
      </c>
      <c r="AJ1039" s="22">
        <f>_xll.BDH(AJ$3&amp;" Govt",$A$8,AH1039,AH1039)</f>
        <v>1.2144300000000001</v>
      </c>
      <c r="AK1039">
        <f t="shared" si="362"/>
        <v>110.88342370494799</v>
      </c>
      <c r="AN1039" s="22"/>
      <c r="AP1039" s="2">
        <v>39644</v>
      </c>
      <c r="AQ1039">
        <v>132.5703125</v>
      </c>
      <c r="AR1039" s="22">
        <f>_xll.BDH(AR$3&amp;" Govt",$A$8,AP1039,AP1039)</f>
        <v>1.19933</v>
      </c>
      <c r="AS1039">
        <f t="shared" si="363"/>
        <v>110.53697689543328</v>
      </c>
      <c r="AV1039" s="22"/>
      <c r="AX1039" s="2">
        <v>39644</v>
      </c>
      <c r="AY1039">
        <v>125.09765625</v>
      </c>
      <c r="AZ1039" s="22">
        <f>_xll.BDH(AZ$3&amp;" Govt",$A$8,AX1039,AX1039)</f>
        <v>1.1740999999999999</v>
      </c>
      <c r="BA1039">
        <f t="shared" si="364"/>
        <v>106.54770143088324</v>
      </c>
      <c r="BB1039" s="2">
        <v>39643</v>
      </c>
      <c r="BC1039">
        <v>124.4921875</v>
      </c>
      <c r="BD1039" s="22">
        <f>_xll.BDH(BD$3&amp;" Govt",$A$8,BB1039,BB1039)</f>
        <v>1.16673</v>
      </c>
      <c r="BE1039">
        <f t="shared" si="365"/>
        <v>106.70179690245386</v>
      </c>
      <c r="BH1039" s="22"/>
      <c r="BJ1039" s="2">
        <v>39643</v>
      </c>
      <c r="BK1039">
        <v>122.24609375</v>
      </c>
      <c r="BL1039" s="22">
        <f>_xll.BDH(BL$3&amp;" Govt",$A$8,BJ1039,BJ1039)</f>
        <v>1.1436900000000001</v>
      </c>
      <c r="BM1039">
        <f t="shared" si="366"/>
        <v>106.88743781094526</v>
      </c>
      <c r="BN1039" s="2">
        <v>39818</v>
      </c>
      <c r="BO1039">
        <v>105.1640625</v>
      </c>
      <c r="BP1039" s="22">
        <f>_xll.BDH(BP$3&amp;" Govt",$A$8,BN1039,BN1039)</f>
        <v>1.13141</v>
      </c>
      <c r="BQ1039">
        <f t="shared" si="367"/>
        <v>92.949560725112903</v>
      </c>
      <c r="BR1039" s="2">
        <v>39997</v>
      </c>
      <c r="BS1039">
        <v>111.94140625</v>
      </c>
      <c r="BT1039" s="22">
        <f>_xll.BDH(BT$3&amp;" Govt",$A$8,BR1039,BR1039)</f>
        <v>1.0965</v>
      </c>
      <c r="BU1039">
        <f t="shared" si="368"/>
        <v>102.08974578203375</v>
      </c>
      <c r="BX1039" s="22"/>
      <c r="CB1039" s="22"/>
      <c r="CF1039" s="22"/>
      <c r="CJ1039" s="22"/>
      <c r="CN1039" s="22"/>
      <c r="CR1039" s="22"/>
      <c r="CV1039" s="22"/>
      <c r="CZ1039" s="22"/>
      <c r="DB1039" s="2">
        <v>39646</v>
      </c>
      <c r="DC1039">
        <v>120.66796875</v>
      </c>
      <c r="DD1039" s="22">
        <f>_xll.BDH(DD$3&amp;" Govt",$A$8,DB1039,DB1039)</f>
        <v>1.14462</v>
      </c>
      <c r="DE1039">
        <f t="shared" si="369"/>
        <v>105.42185943806679</v>
      </c>
      <c r="DH1039" s="22"/>
      <c r="DL1039" s="22"/>
      <c r="DP1039" s="22"/>
    </row>
    <row r="1040" spans="4:120" x14ac:dyDescent="0.25">
      <c r="D1040" s="2"/>
      <c r="H1040" s="22"/>
      <c r="I1040" s="14"/>
      <c r="L1040" s="22"/>
      <c r="N1040" s="2">
        <v>39644</v>
      </c>
      <c r="O1040">
        <v>135.296875</v>
      </c>
      <c r="P1040" s="22">
        <f>_xll.BDH(P$3&amp;" Govt",$A$8,N1040,N1040)</f>
        <v>1.31488</v>
      </c>
      <c r="Q1040">
        <f t="shared" si="358"/>
        <v>102.89674723168653</v>
      </c>
      <c r="R1040" s="2">
        <v>39645</v>
      </c>
      <c r="S1040">
        <v>137.52734375</v>
      </c>
      <c r="T1040" s="22">
        <f>_xll.BDH(T$3&amp;" Govt",$A$8,R1040,R1040)</f>
        <v>1.2820499999999999</v>
      </c>
      <c r="U1040">
        <f t="shared" si="359"/>
        <v>107.27143539643541</v>
      </c>
      <c r="V1040" s="2">
        <v>39741</v>
      </c>
      <c r="W1040">
        <v>108.66015625</v>
      </c>
      <c r="X1040" s="22">
        <f>_xll.BDH(X$3&amp;" Govt",$A$8,V1040,V1040)</f>
        <v>1.1582600000000001</v>
      </c>
      <c r="Y1040">
        <f t="shared" si="360"/>
        <v>93.813268393970262</v>
      </c>
      <c r="Z1040" s="2">
        <v>39645</v>
      </c>
      <c r="AA1040">
        <v>135.0703125</v>
      </c>
      <c r="AB1040" s="22">
        <f>_xll.BDH(AB$3&amp;" Govt",$A$8,Z1040,Z1040)</f>
        <v>1.23932</v>
      </c>
      <c r="AC1040">
        <f t="shared" si="361"/>
        <v>108.98743867604816</v>
      </c>
      <c r="AF1040" s="22"/>
      <c r="AH1040" s="2">
        <v>39645</v>
      </c>
      <c r="AI1040">
        <v>134.48046875</v>
      </c>
      <c r="AJ1040" s="22">
        <f>_xll.BDH(AJ$3&amp;" Govt",$A$8,AH1040,AH1040)</f>
        <v>1.2147600000000001</v>
      </c>
      <c r="AK1040">
        <f t="shared" si="362"/>
        <v>110.7053811040864</v>
      </c>
      <c r="AN1040" s="22"/>
      <c r="AP1040" s="2">
        <v>39645</v>
      </c>
      <c r="AQ1040">
        <v>132.31640625</v>
      </c>
      <c r="AR1040" s="22">
        <f>_xll.BDH(AR$3&amp;" Govt",$A$8,AP1040,AP1040)</f>
        <v>1.1996599999999999</v>
      </c>
      <c r="AS1040">
        <f t="shared" si="363"/>
        <v>110.29492210292916</v>
      </c>
      <c r="AV1040" s="22"/>
      <c r="AX1040" s="2">
        <v>39645</v>
      </c>
      <c r="AY1040">
        <v>124.7890625</v>
      </c>
      <c r="AZ1040" s="22">
        <f>_xll.BDH(AZ$3&amp;" Govt",$A$8,AX1040,AX1040)</f>
        <v>1.17441</v>
      </c>
      <c r="BA1040">
        <f t="shared" si="364"/>
        <v>106.25681193109732</v>
      </c>
      <c r="BB1040" s="2">
        <v>39644</v>
      </c>
      <c r="BC1040">
        <v>124.75</v>
      </c>
      <c r="BD1040" s="22">
        <f>_xll.BDH(BD$3&amp;" Govt",$A$8,BB1040,BB1040)</f>
        <v>1.1670499999999999</v>
      </c>
      <c r="BE1040">
        <f t="shared" si="365"/>
        <v>106.89344929523158</v>
      </c>
      <c r="BH1040" s="22"/>
      <c r="BJ1040" s="2">
        <v>39644</v>
      </c>
      <c r="BK1040">
        <v>122.5546875</v>
      </c>
      <c r="BL1040" s="22">
        <f>_xll.BDH(BL$3&amp;" Govt",$A$8,BJ1040,BJ1040)</f>
        <v>1.1439999999999999</v>
      </c>
      <c r="BM1040">
        <f t="shared" si="366"/>
        <v>107.12822333916085</v>
      </c>
      <c r="BN1040" s="2">
        <v>39819</v>
      </c>
      <c r="BO1040">
        <v>106.5</v>
      </c>
      <c r="BP1040" s="22">
        <f>_xll.BDH(BP$3&amp;" Govt",$A$8,BN1040,BN1040)</f>
        <v>1.1307100000000001</v>
      </c>
      <c r="BQ1040">
        <f t="shared" si="367"/>
        <v>94.188607158334136</v>
      </c>
      <c r="BR1040" s="2">
        <v>40000</v>
      </c>
      <c r="BS1040">
        <v>111.8046875</v>
      </c>
      <c r="BT1040" s="22">
        <f>_xll.BDH(BT$3&amp;" Govt",$A$8,BR1040,BR1040)</f>
        <v>1.0968100000000001</v>
      </c>
      <c r="BU1040">
        <f t="shared" si="368"/>
        <v>101.93624009627921</v>
      </c>
      <c r="BX1040" s="22"/>
      <c r="CB1040" s="22"/>
      <c r="CF1040" s="22"/>
      <c r="CJ1040" s="22"/>
      <c r="CN1040" s="22"/>
      <c r="CR1040" s="22"/>
      <c r="CV1040" s="22"/>
      <c r="CZ1040" s="22"/>
      <c r="DB1040" s="2">
        <v>39647</v>
      </c>
      <c r="DC1040">
        <v>119.94921875</v>
      </c>
      <c r="DD1040" s="22">
        <f>_xll.BDH(DD$3&amp;" Govt",$A$8,DB1040,DB1040)</f>
        <v>1.14493</v>
      </c>
      <c r="DE1040">
        <f t="shared" si="369"/>
        <v>104.7655478937577</v>
      </c>
      <c r="DH1040" s="22"/>
      <c r="DL1040" s="22"/>
      <c r="DP1040" s="22"/>
    </row>
    <row r="1041" spans="4:120" x14ac:dyDescent="0.25">
      <c r="D1041" s="2"/>
      <c r="H1041" s="22"/>
      <c r="I1041" s="14"/>
      <c r="L1041" s="22"/>
      <c r="N1041" s="2">
        <v>39645</v>
      </c>
      <c r="O1041">
        <v>135.34765625</v>
      </c>
      <c r="P1041" s="22">
        <f>_xll.BDH(P$3&amp;" Govt",$A$8,N1041,N1041)</f>
        <v>1.3152300000000001</v>
      </c>
      <c r="Q1041">
        <f t="shared" si="358"/>
        <v>102.90797522106399</v>
      </c>
      <c r="R1041" s="2">
        <v>39646</v>
      </c>
      <c r="S1041">
        <v>137.2578125</v>
      </c>
      <c r="T1041" s="22">
        <f>_xll.BDH(T$3&amp;" Govt",$A$8,R1041,R1041)</f>
        <v>1.2823899999999999</v>
      </c>
      <c r="U1041">
        <f t="shared" si="359"/>
        <v>107.03281568009733</v>
      </c>
      <c r="V1041" s="2">
        <v>39742</v>
      </c>
      <c r="W1041">
        <v>108.921875</v>
      </c>
      <c r="X1041" s="22">
        <f>_xll.BDH(X$3&amp;" Govt",$A$8,V1041,V1041)</f>
        <v>1.15811</v>
      </c>
      <c r="Y1041">
        <f t="shared" si="360"/>
        <v>94.051407033874156</v>
      </c>
      <c r="Z1041" s="2">
        <v>39646</v>
      </c>
      <c r="AA1041">
        <v>134.671875</v>
      </c>
      <c r="AB1041" s="22">
        <f>_xll.BDH(AB$3&amp;" Govt",$A$8,Z1041,Z1041)</f>
        <v>1.23966</v>
      </c>
      <c r="AC1041">
        <f t="shared" si="361"/>
        <v>108.63613813464983</v>
      </c>
      <c r="AF1041" s="22"/>
      <c r="AH1041" s="2">
        <v>39646</v>
      </c>
      <c r="AI1041">
        <v>133.78515625</v>
      </c>
      <c r="AJ1041" s="22">
        <f>_xll.BDH(AJ$3&amp;" Govt",$A$8,AH1041,AH1041)</f>
        <v>1.21509</v>
      </c>
      <c r="AK1041">
        <f t="shared" si="362"/>
        <v>110.10308392793949</v>
      </c>
      <c r="AN1041" s="22"/>
      <c r="AP1041" s="2">
        <v>39646</v>
      </c>
      <c r="AQ1041">
        <v>131.70703125</v>
      </c>
      <c r="AR1041" s="22">
        <f>_xll.BDH(AR$3&amp;" Govt",$A$8,AP1041,AP1041)</f>
        <v>1.19998</v>
      </c>
      <c r="AS1041">
        <f t="shared" si="363"/>
        <v>109.75768866981116</v>
      </c>
      <c r="AV1041" s="22"/>
      <c r="AX1041" s="2">
        <v>39646</v>
      </c>
      <c r="AY1041">
        <v>124.0390625</v>
      </c>
      <c r="AZ1041" s="22">
        <f>_xll.BDH(AZ$3&amp;" Govt",$A$8,AX1041,AX1041)</f>
        <v>1.1747300000000001</v>
      </c>
      <c r="BA1041">
        <f t="shared" si="364"/>
        <v>105.58942267584891</v>
      </c>
      <c r="BB1041" s="2">
        <v>39645</v>
      </c>
      <c r="BC1041">
        <v>124.40625</v>
      </c>
      <c r="BD1041" s="22">
        <f>_xll.BDH(BD$3&amp;" Govt",$A$8,BB1041,BB1041)</f>
        <v>1.16736</v>
      </c>
      <c r="BE1041">
        <f t="shared" si="365"/>
        <v>106.57059518914474</v>
      </c>
      <c r="BH1041" s="22"/>
      <c r="BJ1041" s="2">
        <v>39645</v>
      </c>
      <c r="BK1041">
        <v>122.18359375</v>
      </c>
      <c r="BL1041" s="22">
        <f>_xll.BDH(BL$3&amp;" Govt",$A$8,BJ1041,BJ1041)</f>
        <v>1.1443099999999999</v>
      </c>
      <c r="BM1041">
        <f t="shared" si="366"/>
        <v>106.77490693081421</v>
      </c>
      <c r="BN1041" s="2">
        <v>39820</v>
      </c>
      <c r="BO1041">
        <v>106.93359375</v>
      </c>
      <c r="BP1041" s="22">
        <f>_xll.BDH(BP$3&amp;" Govt",$A$8,BN1041,BN1041)</f>
        <v>1.13001</v>
      </c>
      <c r="BQ1041">
        <f t="shared" si="367"/>
        <v>94.630661454323416</v>
      </c>
      <c r="BR1041" s="2">
        <v>40001</v>
      </c>
      <c r="BS1041">
        <v>112.12890625</v>
      </c>
      <c r="BT1041" s="22">
        <f>_xll.BDH(BT$3&amp;" Govt",$A$8,BR1041,BR1041)</f>
        <v>1.0969100000000001</v>
      </c>
      <c r="BU1041">
        <f t="shared" si="368"/>
        <v>102.22252167452206</v>
      </c>
      <c r="BX1041" s="22"/>
      <c r="CB1041" s="22"/>
      <c r="CF1041" s="22"/>
      <c r="CJ1041" s="22"/>
      <c r="CN1041" s="22"/>
      <c r="CR1041" s="22"/>
      <c r="CV1041" s="22"/>
      <c r="CZ1041" s="22"/>
      <c r="DB1041" s="2">
        <v>39650</v>
      </c>
      <c r="DC1041">
        <v>119.98828125</v>
      </c>
      <c r="DD1041" s="22">
        <f>_xll.BDH(DD$3&amp;" Govt",$A$8,DB1041,DB1041)</f>
        <v>1.1458599999999999</v>
      </c>
      <c r="DE1041">
        <f t="shared" si="369"/>
        <v>104.71460846002131</v>
      </c>
      <c r="DH1041" s="22"/>
      <c r="DL1041" s="22"/>
      <c r="DP1041" s="22"/>
    </row>
    <row r="1042" spans="4:120" x14ac:dyDescent="0.25">
      <c r="D1042" s="2"/>
      <c r="H1042" s="22"/>
      <c r="I1042" s="14"/>
      <c r="L1042" s="22"/>
      <c r="N1042" s="2">
        <v>39646</v>
      </c>
      <c r="O1042">
        <v>135.15234375</v>
      </c>
      <c r="P1042" s="22">
        <f>_xll.BDH(P$3&amp;" Govt",$A$8,N1042,N1042)</f>
        <v>1.31559</v>
      </c>
      <c r="Q1042">
        <f t="shared" si="358"/>
        <v>102.73135532346703</v>
      </c>
      <c r="R1042" s="2">
        <v>39647</v>
      </c>
      <c r="S1042">
        <v>136.953125</v>
      </c>
      <c r="T1042" s="22">
        <f>_xll.BDH(T$3&amp;" Govt",$A$8,R1042,R1042)</f>
        <v>1.28274</v>
      </c>
      <c r="U1042">
        <f t="shared" si="359"/>
        <v>106.76608276034115</v>
      </c>
      <c r="V1042" s="2">
        <v>39743</v>
      </c>
      <c r="W1042">
        <v>107.5703125</v>
      </c>
      <c r="X1042" s="22">
        <f>_xll.BDH(X$3&amp;" Govt",$A$8,V1042,V1042)</f>
        <v>1.1579600000000001</v>
      </c>
      <c r="Y1042">
        <f t="shared" si="360"/>
        <v>92.89639754395661</v>
      </c>
      <c r="Z1042" s="2">
        <v>39647</v>
      </c>
      <c r="AA1042">
        <v>134.13671875</v>
      </c>
      <c r="AB1042" s="22">
        <f>_xll.BDH(AB$3&amp;" Govt",$A$8,Z1042,Z1042)</f>
        <v>1.2399899999999999</v>
      </c>
      <c r="AC1042">
        <f t="shared" si="361"/>
        <v>108.17564556972235</v>
      </c>
      <c r="AF1042" s="22"/>
      <c r="AH1042" s="2">
        <v>39647</v>
      </c>
      <c r="AI1042">
        <v>133.16796875</v>
      </c>
      <c r="AJ1042" s="22">
        <f>_xll.BDH(AJ$3&amp;" Govt",$A$8,AH1042,AH1042)</f>
        <v>1.2154199999999999</v>
      </c>
      <c r="AK1042">
        <f t="shared" si="362"/>
        <v>109.56539200441</v>
      </c>
      <c r="AN1042" s="22"/>
      <c r="AP1042" s="2">
        <v>39647</v>
      </c>
      <c r="AQ1042">
        <v>130.90625</v>
      </c>
      <c r="AR1042" s="22">
        <f>_xll.BDH(AR$3&amp;" Govt",$A$8,AP1042,AP1042)</f>
        <v>1.20031</v>
      </c>
      <c r="AS1042">
        <f t="shared" si="363"/>
        <v>109.06036773833426</v>
      </c>
      <c r="AV1042" s="22"/>
      <c r="AX1042" s="2">
        <v>39647</v>
      </c>
      <c r="AY1042">
        <v>123.11328125</v>
      </c>
      <c r="AZ1042" s="22">
        <f>_xll.BDH(AZ$3&amp;" Govt",$A$8,AX1042,AX1042)</f>
        <v>1.1750499999999999</v>
      </c>
      <c r="BA1042">
        <f t="shared" si="364"/>
        <v>104.77280222118209</v>
      </c>
      <c r="BB1042" s="2">
        <v>39646</v>
      </c>
      <c r="BC1042">
        <v>123.66015625</v>
      </c>
      <c r="BD1042" s="22">
        <f>_xll.BDH(BD$3&amp;" Govt",$A$8,BB1042,BB1042)</f>
        <v>1.1676800000000001</v>
      </c>
      <c r="BE1042">
        <f t="shared" si="365"/>
        <v>105.90243581289394</v>
      </c>
      <c r="BH1042" s="22"/>
      <c r="BJ1042" s="2">
        <v>39646</v>
      </c>
      <c r="BK1042">
        <v>121.3828125</v>
      </c>
      <c r="BL1042" s="22">
        <f>_xll.BDH(BL$3&amp;" Govt",$A$8,BJ1042,BJ1042)</f>
        <v>1.14462</v>
      </c>
      <c r="BM1042">
        <f t="shared" si="366"/>
        <v>106.04638438957907</v>
      </c>
      <c r="BN1042" s="2">
        <v>39821</v>
      </c>
      <c r="BO1042">
        <v>107.98046875</v>
      </c>
      <c r="BP1042" s="22">
        <f>_xll.BDH(BP$3&amp;" Govt",$A$8,BN1042,BN1042)</f>
        <v>1.12931</v>
      </c>
      <c r="BQ1042">
        <f t="shared" si="367"/>
        <v>95.616322134754853</v>
      </c>
      <c r="BR1042" s="2">
        <v>40002</v>
      </c>
      <c r="BS1042">
        <v>112.33203125</v>
      </c>
      <c r="BT1042" s="22">
        <f>_xll.BDH(BT$3&amp;" Govt",$A$8,BR1042,BR1042)</f>
        <v>1.09701</v>
      </c>
      <c r="BU1042">
        <f t="shared" si="368"/>
        <v>102.39836578517971</v>
      </c>
      <c r="BX1042" s="22"/>
      <c r="CB1042" s="22"/>
      <c r="CF1042" s="22"/>
      <c r="CJ1042" s="22"/>
      <c r="CN1042" s="22"/>
      <c r="CR1042" s="22"/>
      <c r="CV1042" s="22"/>
      <c r="CZ1042" s="22"/>
      <c r="DB1042" s="2">
        <v>39651</v>
      </c>
      <c r="DC1042">
        <v>119.078125</v>
      </c>
      <c r="DD1042" s="22">
        <f>_xll.BDH(DD$3&amp;" Govt",$A$8,DB1042,DB1042)</f>
        <v>1.1461699999999999</v>
      </c>
      <c r="DE1042">
        <f t="shared" si="369"/>
        <v>103.89220185487319</v>
      </c>
      <c r="DH1042" s="22"/>
      <c r="DL1042" s="22"/>
      <c r="DP1042" s="22"/>
    </row>
    <row r="1043" spans="4:120" x14ac:dyDescent="0.25">
      <c r="D1043" s="2"/>
      <c r="H1043" s="22"/>
      <c r="I1043" s="14"/>
      <c r="L1043" s="22"/>
      <c r="N1043" s="2">
        <v>39647</v>
      </c>
      <c r="O1043">
        <v>135.0546875</v>
      </c>
      <c r="P1043" s="22">
        <f>_xll.BDH(P$3&amp;" Govt",$A$8,N1043,N1043)</f>
        <v>1.31595</v>
      </c>
      <c r="Q1043">
        <f t="shared" si="358"/>
        <v>102.62904175690566</v>
      </c>
      <c r="R1043" s="2">
        <v>39650</v>
      </c>
      <c r="S1043">
        <v>136.9453125</v>
      </c>
      <c r="T1043" s="22">
        <f>_xll.BDH(T$3&amp;" Govt",$A$8,R1043,R1043)</f>
        <v>1.2837799999999999</v>
      </c>
      <c r="U1043">
        <f t="shared" si="359"/>
        <v>106.67350519559427</v>
      </c>
      <c r="V1043" s="2">
        <v>39744</v>
      </c>
      <c r="W1043">
        <v>108.25</v>
      </c>
      <c r="X1043" s="22">
        <f>_xll.BDH(X$3&amp;" Govt",$A$8,V1043,V1043)</f>
        <v>1.15781</v>
      </c>
      <c r="Y1043">
        <f t="shared" si="360"/>
        <v>93.495478532747171</v>
      </c>
      <c r="Z1043" s="2">
        <v>39650</v>
      </c>
      <c r="AA1043">
        <v>134.24609375</v>
      </c>
      <c r="AB1043" s="22">
        <f>_xll.BDH(AB$3&amp;" Govt",$A$8,Z1043,Z1043)</f>
        <v>1.2410000000000001</v>
      </c>
      <c r="AC1043">
        <f t="shared" si="361"/>
        <v>108.17574033037872</v>
      </c>
      <c r="AF1043" s="22"/>
      <c r="AH1043" s="2">
        <v>39650</v>
      </c>
      <c r="AI1043">
        <v>133.25390625</v>
      </c>
      <c r="AJ1043" s="22">
        <f>_xll.BDH(AJ$3&amp;" Govt",$A$8,AH1043,AH1043)</f>
        <v>1.2163999999999999</v>
      </c>
      <c r="AK1043">
        <f t="shared" si="362"/>
        <v>109.54776903156856</v>
      </c>
      <c r="AN1043" s="22"/>
      <c r="AP1043" s="2">
        <v>39650</v>
      </c>
      <c r="AQ1043">
        <v>131.04296875</v>
      </c>
      <c r="AR1043" s="22">
        <f>_xll.BDH(AR$3&amp;" Govt",$A$8,AP1043,AP1043)</f>
        <v>1.2012799999999999</v>
      </c>
      <c r="AS1043">
        <f t="shared" si="363"/>
        <v>109.08611543520246</v>
      </c>
      <c r="AV1043" s="22"/>
      <c r="AX1043" s="2">
        <v>39650</v>
      </c>
      <c r="AY1043">
        <v>123.2421875</v>
      </c>
      <c r="AZ1043" s="22">
        <f>_xll.BDH(AZ$3&amp;" Govt",$A$8,AX1043,AX1043)</f>
        <v>1.1759999999999999</v>
      </c>
      <c r="BA1043">
        <f t="shared" si="364"/>
        <v>104.79777848639456</v>
      </c>
      <c r="BB1043" s="2">
        <v>39647</v>
      </c>
      <c r="BC1043">
        <v>122.66796875</v>
      </c>
      <c r="BD1043" s="22">
        <f>_xll.BDH(BD$3&amp;" Govt",$A$8,BB1043,BB1043)</f>
        <v>1.1679900000000001</v>
      </c>
      <c r="BE1043">
        <f t="shared" si="365"/>
        <v>105.0248450329198</v>
      </c>
      <c r="BH1043" s="22"/>
      <c r="BJ1043" s="2">
        <v>39647</v>
      </c>
      <c r="BK1043">
        <v>120.40625</v>
      </c>
      <c r="BL1043" s="22">
        <f>_xll.BDH(BL$3&amp;" Govt",$A$8,BJ1043,BJ1043)</f>
        <v>1.14493</v>
      </c>
      <c r="BM1043">
        <f t="shared" si="366"/>
        <v>105.16472622780432</v>
      </c>
      <c r="BN1043" s="2">
        <v>39822</v>
      </c>
      <c r="BO1043">
        <v>108.5</v>
      </c>
      <c r="BP1043" s="22">
        <f>_xll.BDH(BP$3&amp;" Govt",$A$8,BN1043,BN1043)</f>
        <v>1.1286100000000001</v>
      </c>
      <c r="BQ1043">
        <f t="shared" si="367"/>
        <v>96.135954847112814</v>
      </c>
      <c r="BR1043" s="2">
        <v>40003</v>
      </c>
      <c r="BS1043">
        <v>111.765625</v>
      </c>
      <c r="BT1043" s="22">
        <f>_xll.BDH(BT$3&amp;" Govt",$A$8,BR1043,BR1043)</f>
        <v>1.09711</v>
      </c>
      <c r="BU1043">
        <f t="shared" si="368"/>
        <v>101.87276116342025</v>
      </c>
      <c r="BX1043" s="22"/>
      <c r="CB1043" s="22"/>
      <c r="CF1043" s="22"/>
      <c r="CJ1043" s="22"/>
      <c r="CN1043" s="22"/>
      <c r="CR1043" s="22"/>
      <c r="CV1043" s="22"/>
      <c r="CZ1043" s="22"/>
      <c r="DB1043" s="2">
        <v>39652</v>
      </c>
      <c r="DC1043">
        <v>118.18359375</v>
      </c>
      <c r="DD1043" s="22">
        <f>_xll.BDH(DD$3&amp;" Govt",$A$8,DB1043,DB1043)</f>
        <v>1.1464699999999999</v>
      </c>
      <c r="DE1043">
        <f t="shared" si="369"/>
        <v>103.08476780901377</v>
      </c>
      <c r="DH1043" s="22"/>
      <c r="DL1043" s="22"/>
      <c r="DP1043" s="22"/>
    </row>
    <row r="1044" spans="4:120" x14ac:dyDescent="0.25">
      <c r="D1044" s="2"/>
      <c r="H1044" s="22"/>
      <c r="I1044" s="14"/>
      <c r="L1044" s="22"/>
      <c r="N1044" s="2">
        <v>39650</v>
      </c>
      <c r="O1044">
        <v>135.06640625</v>
      </c>
      <c r="P1044" s="22">
        <f>_xll.BDH(P$3&amp;" Govt",$A$8,N1044,N1044)</f>
        <v>1.31701</v>
      </c>
      <c r="Q1044">
        <f t="shared" si="358"/>
        <v>102.55533841808338</v>
      </c>
      <c r="R1044" s="2">
        <v>39651</v>
      </c>
      <c r="S1044">
        <v>136.6953125</v>
      </c>
      <c r="T1044" s="22">
        <f>_xll.BDH(T$3&amp;" Govt",$A$8,R1044,R1044)</f>
        <v>1.28413</v>
      </c>
      <c r="U1044">
        <f t="shared" si="359"/>
        <v>106.44974613162219</v>
      </c>
      <c r="V1044" s="2">
        <v>39745</v>
      </c>
      <c r="W1044">
        <v>108.62890625</v>
      </c>
      <c r="X1044" s="22">
        <f>_xll.BDH(X$3&amp;" Govt",$A$8,V1044,V1044)</f>
        <v>1.1576599999999999</v>
      </c>
      <c r="Y1044">
        <f t="shared" si="360"/>
        <v>93.834896472193918</v>
      </c>
      <c r="Z1044" s="2">
        <v>39651</v>
      </c>
      <c r="AA1044">
        <v>133.7890625</v>
      </c>
      <c r="AB1044" s="22">
        <f>_xll.BDH(AB$3&amp;" Govt",$A$8,Z1044,Z1044)</f>
        <v>1.2413400000000001</v>
      </c>
      <c r="AC1044">
        <f t="shared" si="361"/>
        <v>107.77793553740312</v>
      </c>
      <c r="AF1044" s="22"/>
      <c r="AH1044" s="2">
        <v>39651</v>
      </c>
      <c r="AI1044">
        <v>132.65234375</v>
      </c>
      <c r="AJ1044" s="22">
        <f>_xll.BDH(AJ$3&amp;" Govt",$A$8,AH1044,AH1044)</f>
        <v>1.2167300000000001</v>
      </c>
      <c r="AK1044">
        <f t="shared" si="362"/>
        <v>109.02364842652025</v>
      </c>
      <c r="AN1044" s="22"/>
      <c r="AP1044" s="2">
        <v>39651</v>
      </c>
      <c r="AQ1044">
        <v>130.3359375</v>
      </c>
      <c r="AR1044" s="22">
        <f>_xll.BDH(AR$3&amp;" Govt",$A$8,AP1044,AP1044)</f>
        <v>1.2016</v>
      </c>
      <c r="AS1044">
        <f t="shared" si="363"/>
        <v>108.46865637483356</v>
      </c>
      <c r="AV1044" s="22"/>
      <c r="AX1044" s="2">
        <v>39651</v>
      </c>
      <c r="AY1044">
        <v>122.47265625</v>
      </c>
      <c r="AZ1044" s="22">
        <f>_xll.BDH(AZ$3&amp;" Govt",$A$8,AX1044,AX1044)</f>
        <v>1.17632</v>
      </c>
      <c r="BA1044">
        <f t="shared" si="364"/>
        <v>104.11508454332154</v>
      </c>
      <c r="BB1044" s="2">
        <v>39650</v>
      </c>
      <c r="BC1044">
        <v>122.8515625</v>
      </c>
      <c r="BD1044" s="22">
        <f>_xll.BDH(BD$3&amp;" Govt",$A$8,BB1044,BB1044)</f>
        <v>1.1689400000000001</v>
      </c>
      <c r="BE1044">
        <f t="shared" si="365"/>
        <v>105.09655114890413</v>
      </c>
      <c r="BH1044" s="22"/>
      <c r="BJ1044" s="2">
        <v>39650</v>
      </c>
      <c r="BK1044">
        <v>120.640625</v>
      </c>
      <c r="BL1044" s="22">
        <f>_xll.BDH(BL$3&amp;" Govt",$A$8,BJ1044,BJ1044)</f>
        <v>1.1458599999999999</v>
      </c>
      <c r="BM1044">
        <f t="shared" si="366"/>
        <v>105.28391339256106</v>
      </c>
      <c r="BN1044" s="2">
        <v>39825</v>
      </c>
      <c r="BO1044">
        <v>109.2109375</v>
      </c>
      <c r="BP1044" s="22">
        <f>_xll.BDH(BP$3&amp;" Govt",$A$8,BN1044,BN1044)</f>
        <v>1.1265100000000001</v>
      </c>
      <c r="BQ1044">
        <f t="shared" si="367"/>
        <v>96.946265457031004</v>
      </c>
      <c r="BR1044" s="2">
        <v>40004</v>
      </c>
      <c r="BS1044">
        <v>112.2109375</v>
      </c>
      <c r="BT1044" s="22">
        <f>_xll.BDH(BT$3&amp;" Govt",$A$8,BR1044,BR1044)</f>
        <v>1.09721</v>
      </c>
      <c r="BU1044">
        <f t="shared" si="368"/>
        <v>102.26933540525515</v>
      </c>
      <c r="BX1044" s="22"/>
      <c r="CB1044" s="22"/>
      <c r="CF1044" s="22"/>
      <c r="CJ1044" s="22"/>
      <c r="CN1044" s="22"/>
      <c r="CR1044" s="22"/>
      <c r="CV1044" s="22"/>
      <c r="CZ1044" s="22"/>
      <c r="DB1044" s="2">
        <v>39653</v>
      </c>
      <c r="DC1044">
        <v>119.48046875</v>
      </c>
      <c r="DD1044" s="22">
        <f>_xll.BDH(DD$3&amp;" Govt",$A$8,DB1044,DB1044)</f>
        <v>1.1467799999999999</v>
      </c>
      <c r="DE1044">
        <f t="shared" si="369"/>
        <v>104.18778558223897</v>
      </c>
      <c r="DH1044" s="22"/>
      <c r="DL1044" s="22"/>
      <c r="DP1044" s="22"/>
    </row>
    <row r="1045" spans="4:120" x14ac:dyDescent="0.25">
      <c r="D1045" s="2"/>
      <c r="H1045" s="22"/>
      <c r="I1045" s="14"/>
      <c r="L1045" s="22"/>
      <c r="N1045" s="2">
        <v>39651</v>
      </c>
      <c r="O1045">
        <v>134.828125</v>
      </c>
      <c r="P1045" s="22">
        <f>_xll.BDH(P$3&amp;" Govt",$A$8,N1045,N1045)</f>
        <v>1.3173699999999999</v>
      </c>
      <c r="Q1045">
        <f t="shared" si="358"/>
        <v>102.34643646052362</v>
      </c>
      <c r="R1045" s="2">
        <v>39652</v>
      </c>
      <c r="S1045">
        <v>136.24609375</v>
      </c>
      <c r="T1045" s="22">
        <f>_xll.BDH(T$3&amp;" Govt",$A$8,R1045,R1045)</f>
        <v>1.2844800000000001</v>
      </c>
      <c r="U1045">
        <f t="shared" si="359"/>
        <v>106.07101219948929</v>
      </c>
      <c r="V1045" s="2">
        <v>39748</v>
      </c>
      <c r="W1045">
        <v>107.171875</v>
      </c>
      <c r="X1045" s="22">
        <f>_xll.BDH(X$3&amp;" Govt",$A$8,V1045,V1045)</f>
        <v>1.1572100000000001</v>
      </c>
      <c r="Y1045">
        <f t="shared" si="360"/>
        <v>92.612295953197773</v>
      </c>
      <c r="Z1045" s="2">
        <v>39652</v>
      </c>
      <c r="AA1045">
        <v>133.05859375</v>
      </c>
      <c r="AB1045" s="22">
        <f>_xll.BDH(AB$3&amp;" Govt",$A$8,Z1045,Z1045)</f>
        <v>1.2416700000000001</v>
      </c>
      <c r="AC1045">
        <f t="shared" si="361"/>
        <v>107.16099587652113</v>
      </c>
      <c r="AF1045" s="22"/>
      <c r="AH1045" s="2">
        <v>39652</v>
      </c>
      <c r="AI1045">
        <v>131.8828125</v>
      </c>
      <c r="AJ1045" s="22">
        <f>_xll.BDH(AJ$3&amp;" Govt",$A$8,AH1045,AH1045)</f>
        <v>1.21706</v>
      </c>
      <c r="AK1045">
        <f t="shared" si="362"/>
        <v>108.36180015775722</v>
      </c>
      <c r="AN1045" s="22"/>
      <c r="AP1045" s="2">
        <v>39652</v>
      </c>
      <c r="AQ1045">
        <v>129.51953125</v>
      </c>
      <c r="AR1045" s="22">
        <f>_xll.BDH(AR$3&amp;" Govt",$A$8,AP1045,AP1045)</f>
        <v>1.2019299999999999</v>
      </c>
      <c r="AS1045">
        <f t="shared" si="363"/>
        <v>107.75962930453521</v>
      </c>
      <c r="AV1045" s="22"/>
      <c r="AX1045" s="2">
        <v>39652</v>
      </c>
      <c r="AY1045">
        <v>121.57421875</v>
      </c>
      <c r="AZ1045" s="22">
        <f>_xll.BDH(AZ$3&amp;" Govt",$A$8,AX1045,AX1045)</f>
        <v>1.1766399999999999</v>
      </c>
      <c r="BA1045">
        <f t="shared" si="364"/>
        <v>103.32320739563504</v>
      </c>
      <c r="BB1045" s="2">
        <v>39651</v>
      </c>
      <c r="BC1045">
        <v>122.10546875</v>
      </c>
      <c r="BD1045" s="22">
        <f>_xll.BDH(BD$3&amp;" Govt",$A$8,BB1045,BB1045)</f>
        <v>1.16926</v>
      </c>
      <c r="BE1045">
        <f t="shared" si="365"/>
        <v>104.42969805689069</v>
      </c>
      <c r="BH1045" s="22"/>
      <c r="BJ1045" s="2">
        <v>39651</v>
      </c>
      <c r="BK1045">
        <v>119.83984375</v>
      </c>
      <c r="BL1045" s="22">
        <f>_xll.BDH(BL$3&amp;" Govt",$A$8,BJ1045,BJ1045)</f>
        <v>1.1461699999999999</v>
      </c>
      <c r="BM1045">
        <f t="shared" si="366"/>
        <v>104.55677931720426</v>
      </c>
      <c r="BN1045" s="2">
        <v>39826</v>
      </c>
      <c r="BO1045">
        <v>109.375</v>
      </c>
      <c r="BP1045" s="22">
        <f>_xll.BDH(BP$3&amp;" Govt",$A$8,BN1045,BN1045)</f>
        <v>1.12581</v>
      </c>
      <c r="BQ1045">
        <f t="shared" si="367"/>
        <v>97.152272585960333</v>
      </c>
      <c r="BR1045" s="2">
        <v>40007</v>
      </c>
      <c r="BS1045">
        <v>111.78125</v>
      </c>
      <c r="BT1045" s="22">
        <f>_xll.BDH(BT$3&amp;" Govt",$A$8,BR1045,BR1045)</f>
        <v>1.0975200000000001</v>
      </c>
      <c r="BU1045">
        <f t="shared" si="368"/>
        <v>101.8489412493622</v>
      </c>
      <c r="BX1045" s="22"/>
      <c r="CB1045" s="22"/>
      <c r="CF1045" s="22"/>
      <c r="CJ1045" s="22"/>
      <c r="CN1045" s="22"/>
      <c r="CR1045" s="22"/>
      <c r="CV1045" s="22"/>
      <c r="CZ1045" s="22"/>
      <c r="DB1045" s="2">
        <v>39654</v>
      </c>
      <c r="DC1045">
        <v>118.1796875</v>
      </c>
      <c r="DD1045" s="22">
        <f>_xll.BDH(DD$3&amp;" Govt",$A$8,DB1045,DB1045)</f>
        <v>1.1470899999999999</v>
      </c>
      <c r="DE1045">
        <f t="shared" si="369"/>
        <v>103.02564532861415</v>
      </c>
      <c r="DH1045" s="22"/>
      <c r="DL1045" s="22"/>
      <c r="DP1045" s="22"/>
    </row>
    <row r="1046" spans="4:120" x14ac:dyDescent="0.25">
      <c r="D1046" s="2"/>
      <c r="H1046" s="22"/>
      <c r="I1046" s="14"/>
      <c r="L1046" s="22"/>
      <c r="N1046" s="2">
        <v>39652</v>
      </c>
      <c r="O1046">
        <v>134.71484375</v>
      </c>
      <c r="P1046" s="22">
        <f>_xll.BDH(P$3&amp;" Govt",$A$8,N1046,N1046)</f>
        <v>1.31772</v>
      </c>
      <c r="Q1046">
        <f t="shared" si="358"/>
        <v>102.23328457487175</v>
      </c>
      <c r="R1046" s="2">
        <v>39653</v>
      </c>
      <c r="S1046">
        <v>136.53515625</v>
      </c>
      <c r="T1046" s="22">
        <f>_xll.BDH(T$3&amp;" Govt",$A$8,R1046,R1046)</f>
        <v>1.2848200000000001</v>
      </c>
      <c r="U1046">
        <f t="shared" si="359"/>
        <v>106.26792566273875</v>
      </c>
      <c r="V1046" s="2">
        <v>39749</v>
      </c>
      <c r="W1046">
        <v>107.43359375</v>
      </c>
      <c r="X1046" s="22">
        <f>_xll.BDH(X$3&amp;" Govt",$A$8,V1046,V1046)</f>
        <v>1.15706</v>
      </c>
      <c r="Y1046">
        <f t="shared" si="360"/>
        <v>92.85049500458058</v>
      </c>
      <c r="Z1046" s="2">
        <v>39653</v>
      </c>
      <c r="AA1046">
        <v>133.359375</v>
      </c>
      <c r="AB1046" s="22">
        <f>_xll.BDH(AB$3&amp;" Govt",$A$8,Z1046,Z1046)</f>
        <v>1.2420100000000001</v>
      </c>
      <c r="AC1046">
        <f t="shared" si="361"/>
        <v>107.37383354401332</v>
      </c>
      <c r="AF1046" s="22"/>
      <c r="AH1046" s="2">
        <v>39653</v>
      </c>
      <c r="AI1046">
        <v>132.328125</v>
      </c>
      <c r="AJ1046" s="22">
        <f>_xll.BDH(AJ$3&amp;" Govt",$A$8,AH1046,AH1046)</f>
        <v>1.21739</v>
      </c>
      <c r="AK1046">
        <f t="shared" si="362"/>
        <v>108.69821914094908</v>
      </c>
      <c r="AN1046" s="22"/>
      <c r="AP1046" s="2">
        <v>39653</v>
      </c>
      <c r="AQ1046">
        <v>130.12890625</v>
      </c>
      <c r="AR1046" s="22">
        <f>_xll.BDH(AR$3&amp;" Govt",$A$8,AP1046,AP1046)</f>
        <v>1.20225</v>
      </c>
      <c r="AS1046">
        <f t="shared" si="363"/>
        <v>108.23780931586609</v>
      </c>
      <c r="AV1046" s="22"/>
      <c r="AX1046" s="2">
        <v>39653</v>
      </c>
      <c r="AY1046">
        <v>122.3671875</v>
      </c>
      <c r="AZ1046" s="22">
        <f>_xll.BDH(AZ$3&amp;" Govt",$A$8,AX1046,AX1046)</f>
        <v>1.17696</v>
      </c>
      <c r="BA1046">
        <f t="shared" si="364"/>
        <v>103.96885832993475</v>
      </c>
      <c r="BB1046" s="2">
        <v>39652</v>
      </c>
      <c r="BC1046">
        <v>121.12109375</v>
      </c>
      <c r="BD1046" s="22">
        <f>_xll.BDH(BD$3&amp;" Govt",$A$8,BB1046,BB1046)</f>
        <v>1.16957</v>
      </c>
      <c r="BE1046">
        <f t="shared" si="365"/>
        <v>103.56036299665689</v>
      </c>
      <c r="BH1046" s="22"/>
      <c r="BJ1046" s="2">
        <v>39652</v>
      </c>
      <c r="BK1046">
        <v>118.91015625</v>
      </c>
      <c r="BL1046" s="22">
        <f>_xll.BDH(BL$3&amp;" Govt",$A$8,BJ1046,BJ1046)</f>
        <v>1.1464699999999999</v>
      </c>
      <c r="BM1046">
        <f t="shared" si="366"/>
        <v>103.71850658979302</v>
      </c>
      <c r="BN1046" s="2">
        <v>39827</v>
      </c>
      <c r="BO1046">
        <v>108.20703125</v>
      </c>
      <c r="BP1046" s="22">
        <f>_xll.BDH(BP$3&amp;" Govt",$A$8,BN1046,BN1046)</f>
        <v>1.1251100000000001</v>
      </c>
      <c r="BQ1046">
        <f t="shared" si="367"/>
        <v>96.174624036760846</v>
      </c>
      <c r="BR1046" s="2">
        <v>40008</v>
      </c>
      <c r="BS1046">
        <v>110.8359375</v>
      </c>
      <c r="BT1046" s="22">
        <f>_xll.BDH(BT$3&amp;" Govt",$A$8,BR1046,BR1046)</f>
        <v>1.09762</v>
      </c>
      <c r="BU1046">
        <f t="shared" si="368"/>
        <v>100.97842377143273</v>
      </c>
      <c r="BX1046" s="22"/>
      <c r="CB1046" s="22"/>
      <c r="CF1046" s="22"/>
      <c r="CJ1046" s="22"/>
      <c r="CN1046" s="22"/>
      <c r="CR1046" s="22"/>
      <c r="CV1046" s="22"/>
      <c r="CZ1046" s="22"/>
      <c r="DB1046" s="2">
        <v>39657</v>
      </c>
      <c r="DC1046">
        <v>119.69140625</v>
      </c>
      <c r="DD1046" s="22">
        <f>_xll.BDH(DD$3&amp;" Govt",$A$8,DB1046,DB1046)</f>
        <v>1.14802</v>
      </c>
      <c r="DE1046">
        <f t="shared" si="369"/>
        <v>104.25899047925994</v>
      </c>
      <c r="DH1046" s="22"/>
      <c r="DL1046" s="22"/>
      <c r="DP1046" s="22"/>
    </row>
    <row r="1047" spans="4:120" x14ac:dyDescent="0.25">
      <c r="D1047" s="2"/>
      <c r="H1047" s="22"/>
      <c r="I1047" s="14"/>
      <c r="L1047" s="22"/>
      <c r="N1047" s="2">
        <v>39653</v>
      </c>
      <c r="O1047">
        <v>134.66015625</v>
      </c>
      <c r="P1047" s="22">
        <f>_xll.BDH(P$3&amp;" Govt",$A$8,N1047,N1047)</f>
        <v>1.3180799999999999</v>
      </c>
      <c r="Q1047">
        <f t="shared" si="358"/>
        <v>102.16387188182811</v>
      </c>
      <c r="R1047" s="2">
        <v>39654</v>
      </c>
      <c r="S1047">
        <v>136.2890625</v>
      </c>
      <c r="T1047" s="22">
        <f>_xll.BDH(T$3&amp;" Govt",$A$8,R1047,R1047)</f>
        <v>1.2851699999999999</v>
      </c>
      <c r="U1047">
        <f t="shared" si="359"/>
        <v>106.04749760732044</v>
      </c>
      <c r="V1047" s="2">
        <v>39750</v>
      </c>
      <c r="W1047">
        <v>108.1640625</v>
      </c>
      <c r="X1047" s="22">
        <f>_xll.BDH(X$3&amp;" Govt",$A$8,V1047,V1047)</f>
        <v>1.1569099999999999</v>
      </c>
      <c r="Y1047">
        <f t="shared" si="360"/>
        <v>93.4939299513359</v>
      </c>
      <c r="Z1047" s="2">
        <v>39654</v>
      </c>
      <c r="AA1047">
        <v>133.0546875</v>
      </c>
      <c r="AB1047" s="22">
        <f>_xll.BDH(AB$3&amp;" Govt",$A$8,Z1047,Z1047)</f>
        <v>1.24234</v>
      </c>
      <c r="AC1047">
        <f t="shared" si="361"/>
        <v>107.10005916254809</v>
      </c>
      <c r="AF1047" s="22"/>
      <c r="AH1047" s="2">
        <v>39654</v>
      </c>
      <c r="AI1047">
        <v>131.91796875</v>
      </c>
      <c r="AJ1047" s="22">
        <f>_xll.BDH(AJ$3&amp;" Govt",$A$8,AH1047,AH1047)</f>
        <v>1.2177199999999999</v>
      </c>
      <c r="AK1047">
        <f t="shared" si="362"/>
        <v>108.33193899254346</v>
      </c>
      <c r="AN1047" s="22"/>
      <c r="AP1047" s="2">
        <v>39654</v>
      </c>
      <c r="AQ1047">
        <v>129.640625</v>
      </c>
      <c r="AR1047" s="22">
        <f>_xll.BDH(AR$3&amp;" Govt",$A$8,AP1047,AP1047)</f>
        <v>1.20258</v>
      </c>
      <c r="AS1047">
        <f t="shared" si="363"/>
        <v>107.80207969532172</v>
      </c>
      <c r="AV1047" s="22"/>
      <c r="AX1047" s="2">
        <v>39654</v>
      </c>
      <c r="AY1047">
        <v>121.7109375</v>
      </c>
      <c r="AZ1047" s="22">
        <f>_xll.BDH(AZ$3&amp;" Govt",$A$8,AX1047,AX1047)</f>
        <v>1.17727</v>
      </c>
      <c r="BA1047">
        <f t="shared" si="364"/>
        <v>103.38404741478165</v>
      </c>
      <c r="BB1047" s="2">
        <v>39653</v>
      </c>
      <c r="BC1047">
        <v>121.9453125</v>
      </c>
      <c r="BD1047" s="22">
        <f>_xll.BDH(BD$3&amp;" Govt",$A$8,BB1047,BB1047)</f>
        <v>1.1698900000000001</v>
      </c>
      <c r="BE1047">
        <f t="shared" si="365"/>
        <v>104.23656283924129</v>
      </c>
      <c r="BH1047" s="22"/>
      <c r="BJ1047" s="2">
        <v>39653</v>
      </c>
      <c r="BK1047">
        <v>119.71875</v>
      </c>
      <c r="BL1047" s="22">
        <f>_xll.BDH(BL$3&amp;" Govt",$A$8,BJ1047,BJ1047)</f>
        <v>1.1467799999999999</v>
      </c>
      <c r="BM1047">
        <f t="shared" si="366"/>
        <v>104.39556846125674</v>
      </c>
      <c r="BN1047" s="2">
        <v>39828</v>
      </c>
      <c r="BO1047">
        <v>108.01953125</v>
      </c>
      <c r="BP1047" s="22">
        <f>_xll.BDH(BP$3&amp;" Govt",$A$8,BN1047,BN1047)</f>
        <v>1.1244099999999999</v>
      </c>
      <c r="BQ1047">
        <f t="shared" si="367"/>
        <v>96.067743305377945</v>
      </c>
      <c r="BR1047" s="2">
        <v>40009</v>
      </c>
      <c r="BS1047">
        <v>110.59375</v>
      </c>
      <c r="BT1047" s="22">
        <f>_xll.BDH(BT$3&amp;" Govt",$A$8,BR1047,BR1047)</f>
        <v>1.0977300000000001</v>
      </c>
      <c r="BU1047">
        <f t="shared" si="368"/>
        <v>100.74767930183195</v>
      </c>
      <c r="BX1047" s="22"/>
      <c r="CB1047" s="22"/>
      <c r="CF1047" s="22"/>
      <c r="CJ1047" s="22"/>
      <c r="CN1047" s="22"/>
      <c r="CR1047" s="22"/>
      <c r="CV1047" s="22"/>
      <c r="CZ1047" s="22"/>
      <c r="DB1047" s="2">
        <v>39658</v>
      </c>
      <c r="DC1047">
        <v>118.9765625</v>
      </c>
      <c r="DD1047" s="22">
        <f>_xll.BDH(DD$3&amp;" Govt",$A$8,DB1047,DB1047)</f>
        <v>1.1483300000000001</v>
      </c>
      <c r="DE1047">
        <f t="shared" si="369"/>
        <v>103.60833776005154</v>
      </c>
      <c r="DH1047" s="22"/>
      <c r="DL1047" s="22"/>
      <c r="DP1047" s="22"/>
    </row>
    <row r="1048" spans="4:120" x14ac:dyDescent="0.25">
      <c r="D1048" s="2"/>
      <c r="H1048" s="22"/>
      <c r="I1048" s="14"/>
      <c r="L1048" s="22"/>
      <c r="N1048" s="2">
        <v>39654</v>
      </c>
      <c r="O1048">
        <v>134.625</v>
      </c>
      <c r="P1048" s="22">
        <f>_xll.BDH(P$3&amp;" Govt",$A$8,N1048,N1048)</f>
        <v>1.3184400000000001</v>
      </c>
      <c r="Q1048">
        <f t="shared" si="358"/>
        <v>102.10931100391372</v>
      </c>
      <c r="R1048" s="2">
        <v>39657</v>
      </c>
      <c r="S1048">
        <v>136.625</v>
      </c>
      <c r="T1048" s="22">
        <f>_xll.BDH(T$3&amp;" Govt",$A$8,R1048,R1048)</f>
        <v>1.2862100000000001</v>
      </c>
      <c r="U1048">
        <f t="shared" si="359"/>
        <v>106.22293404653983</v>
      </c>
      <c r="V1048" s="2">
        <v>39751</v>
      </c>
      <c r="W1048">
        <v>108.55078125</v>
      </c>
      <c r="X1048" s="22">
        <f>_xll.BDH(X$3&amp;" Govt",$A$8,V1048,V1048)</f>
        <v>1.15676</v>
      </c>
      <c r="Y1048">
        <f t="shared" si="360"/>
        <v>93.840365546872292</v>
      </c>
      <c r="Z1048" s="2">
        <v>39657</v>
      </c>
      <c r="AA1048">
        <v>133.5703125</v>
      </c>
      <c r="AB1048" s="22">
        <f>_xll.BDH(AB$3&amp;" Govt",$A$8,Z1048,Z1048)</f>
        <v>1.24335</v>
      </c>
      <c r="AC1048">
        <f t="shared" si="361"/>
        <v>107.42776571359633</v>
      </c>
      <c r="AF1048" s="22"/>
      <c r="AH1048" s="2">
        <v>39657</v>
      </c>
      <c r="AI1048">
        <v>132.61328125</v>
      </c>
      <c r="AJ1048" s="22">
        <f>_xll.BDH(AJ$3&amp;" Govt",$A$8,AH1048,AH1048)</f>
        <v>1.2187000000000001</v>
      </c>
      <c r="AK1048">
        <f t="shared" si="362"/>
        <v>108.81536165586279</v>
      </c>
      <c r="AN1048" s="22"/>
      <c r="AP1048" s="2">
        <v>39657</v>
      </c>
      <c r="AQ1048">
        <v>130.40234375</v>
      </c>
      <c r="AR1048" s="22">
        <f>_xll.BDH(AR$3&amp;" Govt",$A$8,AP1048,AP1048)</f>
        <v>1.2035499999999999</v>
      </c>
      <c r="AS1048">
        <f t="shared" si="363"/>
        <v>108.3480900253417</v>
      </c>
      <c r="AV1048" s="22"/>
      <c r="AX1048" s="2">
        <v>39657</v>
      </c>
      <c r="AY1048">
        <v>122.6171875</v>
      </c>
      <c r="AZ1048" s="22">
        <f>_xll.BDH(AZ$3&amp;" Govt",$A$8,AX1048,AX1048)</f>
        <v>1.1782300000000001</v>
      </c>
      <c r="BA1048">
        <f t="shared" si="364"/>
        <v>104.06897422404792</v>
      </c>
      <c r="BB1048" s="2">
        <v>39654</v>
      </c>
      <c r="BC1048">
        <v>121.26171875</v>
      </c>
      <c r="BD1048" s="22">
        <f>_xll.BDH(BD$3&amp;" Govt",$A$8,BB1048,BB1048)</f>
        <v>1.1701999999999999</v>
      </c>
      <c r="BE1048">
        <f t="shared" si="365"/>
        <v>103.62478102033842</v>
      </c>
      <c r="BH1048" s="22"/>
      <c r="BJ1048" s="2">
        <v>39654</v>
      </c>
      <c r="BK1048">
        <v>119.04296875</v>
      </c>
      <c r="BL1048" s="22">
        <f>_xll.BDH(BL$3&amp;" Govt",$A$8,BJ1048,BJ1048)</f>
        <v>1.1470899999999999</v>
      </c>
      <c r="BM1048">
        <f t="shared" si="366"/>
        <v>103.77822904044147</v>
      </c>
      <c r="BN1048" s="2">
        <v>39829</v>
      </c>
      <c r="BO1048">
        <v>107.9453125</v>
      </c>
      <c r="BP1048" s="22">
        <f>_xll.BDH(BP$3&amp;" Govt",$A$8,BN1048,BN1048)</f>
        <v>1.1236999999999999</v>
      </c>
      <c r="BQ1048">
        <f t="shared" si="367"/>
        <v>96.062394322328032</v>
      </c>
      <c r="BR1048" s="2">
        <v>40010</v>
      </c>
      <c r="BS1048">
        <v>111.08984375</v>
      </c>
      <c r="BT1048" s="22">
        <f>_xll.BDH(BT$3&amp;" Govt",$A$8,BR1048,BR1048)</f>
        <v>1.0978300000000001</v>
      </c>
      <c r="BU1048">
        <f t="shared" si="368"/>
        <v>101.19038808376524</v>
      </c>
      <c r="BX1048" s="22"/>
      <c r="CB1048" s="22"/>
      <c r="CF1048" s="22"/>
      <c r="CJ1048" s="22"/>
      <c r="CN1048" s="22"/>
      <c r="CR1048" s="22"/>
      <c r="CV1048" s="22"/>
      <c r="CZ1048" s="22"/>
      <c r="DB1048" s="2">
        <v>39659</v>
      </c>
      <c r="DC1048">
        <v>119.14453125</v>
      </c>
      <c r="DD1048" s="22">
        <f>_xll.BDH(DD$3&amp;" Govt",$A$8,DB1048,DB1048)</f>
        <v>1.1486399999999999</v>
      </c>
      <c r="DE1048">
        <f t="shared" si="369"/>
        <v>103.7266082062265</v>
      </c>
      <c r="DH1048" s="22"/>
      <c r="DL1048" s="22"/>
      <c r="DP1048" s="22"/>
    </row>
    <row r="1049" spans="4:120" x14ac:dyDescent="0.25">
      <c r="D1049" s="2"/>
      <c r="H1049" s="22"/>
      <c r="I1049" s="14"/>
      <c r="L1049" s="22"/>
      <c r="N1049" s="2">
        <v>39657</v>
      </c>
      <c r="O1049">
        <v>134.6953125</v>
      </c>
      <c r="P1049" s="22">
        <f>_xll.BDH(P$3&amp;" Govt",$A$8,N1049,N1049)</f>
        <v>1.3195000000000001</v>
      </c>
      <c r="Q1049">
        <f t="shared" si="358"/>
        <v>102.08057029177718</v>
      </c>
      <c r="R1049" s="2">
        <v>39658</v>
      </c>
      <c r="S1049">
        <v>136.39453125</v>
      </c>
      <c r="T1049" s="22">
        <f>_xll.BDH(T$3&amp;" Govt",$A$8,R1049,R1049)</f>
        <v>1.2865599999999999</v>
      </c>
      <c r="U1049">
        <f t="shared" si="359"/>
        <v>106.01490117056336</v>
      </c>
      <c r="V1049" s="2">
        <v>39752</v>
      </c>
      <c r="W1049">
        <v>108.78515625</v>
      </c>
      <c r="X1049" s="22">
        <f>_xll.BDH(X$3&amp;" Govt",$A$8,V1049,V1049)</f>
        <v>1.1566099999999999</v>
      </c>
      <c r="Y1049">
        <f t="shared" si="360"/>
        <v>94.055175253542686</v>
      </c>
      <c r="Z1049" s="2">
        <v>39658</v>
      </c>
      <c r="AA1049">
        <v>133.19140625</v>
      </c>
      <c r="AB1049" s="22">
        <f>_xll.BDH(AB$3&amp;" Govt",$A$8,Z1049,Z1049)</f>
        <v>1.2436799999999999</v>
      </c>
      <c r="AC1049">
        <f t="shared" si="361"/>
        <v>107.09459527370386</v>
      </c>
      <c r="AF1049" s="22"/>
      <c r="AH1049" s="2">
        <v>39658</v>
      </c>
      <c r="AI1049">
        <v>132.125</v>
      </c>
      <c r="AJ1049" s="22">
        <f>_xll.BDH(AJ$3&amp;" Govt",$A$8,AH1049,AH1049)</f>
        <v>1.2190300000000001</v>
      </c>
      <c r="AK1049">
        <f t="shared" si="362"/>
        <v>108.38535556959221</v>
      </c>
      <c r="AN1049" s="22"/>
      <c r="AP1049" s="2">
        <v>39658</v>
      </c>
      <c r="AQ1049">
        <v>129.84375</v>
      </c>
      <c r="AR1049" s="22">
        <f>_xll.BDH(AR$3&amp;" Govt",$A$8,AP1049,AP1049)</f>
        <v>1.2038800000000001</v>
      </c>
      <c r="AS1049">
        <f t="shared" si="363"/>
        <v>107.85439578695551</v>
      </c>
      <c r="AV1049" s="22"/>
      <c r="AX1049" s="2">
        <v>39658</v>
      </c>
      <c r="AY1049">
        <v>121.97265625</v>
      </c>
      <c r="AZ1049" s="22">
        <f>_xll.BDH(AZ$3&amp;" Govt",$A$8,AX1049,AX1049)</f>
        <v>1.17855</v>
      </c>
      <c r="BA1049">
        <f t="shared" si="364"/>
        <v>103.49383246362055</v>
      </c>
      <c r="BB1049" s="2">
        <v>39657</v>
      </c>
      <c r="BC1049">
        <v>122.1796875</v>
      </c>
      <c r="BD1049" s="22">
        <f>_xll.BDH(BD$3&amp;" Govt",$A$8,BB1049,BB1049)</f>
        <v>1.1711499999999999</v>
      </c>
      <c r="BE1049">
        <f t="shared" si="365"/>
        <v>104.32454211672288</v>
      </c>
      <c r="BH1049" s="22"/>
      <c r="BJ1049" s="2">
        <v>39657</v>
      </c>
      <c r="BK1049">
        <v>119.9609375</v>
      </c>
      <c r="BL1049" s="22">
        <f>_xll.BDH(BL$3&amp;" Govt",$A$8,BJ1049,BJ1049)</f>
        <v>1.14802</v>
      </c>
      <c r="BM1049">
        <f t="shared" si="366"/>
        <v>104.49376970784481</v>
      </c>
      <c r="BN1049" s="2">
        <v>39832</v>
      </c>
      <c r="BO1049">
        <v>107.9453125</v>
      </c>
      <c r="BP1049" s="22">
        <f>_xll.BDH(BP$3&amp;" Govt",$A$8,BN1049,BN1049)</f>
        <v>1.1215999999999999</v>
      </c>
      <c r="BQ1049">
        <f t="shared" si="367"/>
        <v>96.242254368758921</v>
      </c>
      <c r="BR1049" s="2">
        <v>40011</v>
      </c>
      <c r="BS1049">
        <v>111.27734375</v>
      </c>
      <c r="BT1049" s="22">
        <f>_xll.BDH(BT$3&amp;" Govt",$A$8,BR1049,BR1049)</f>
        <v>1.0979300000000001</v>
      </c>
      <c r="BU1049">
        <f t="shared" si="368"/>
        <v>101.35194752853096</v>
      </c>
      <c r="BX1049" s="22"/>
      <c r="CB1049" s="22"/>
      <c r="CF1049" s="22"/>
      <c r="CJ1049" s="22"/>
      <c r="CN1049" s="22"/>
      <c r="CR1049" s="22"/>
      <c r="CV1049" s="22"/>
      <c r="CZ1049" s="22"/>
      <c r="DB1049" s="2">
        <v>39660</v>
      </c>
      <c r="DC1049">
        <v>120.1328125</v>
      </c>
      <c r="DD1049" s="22">
        <f>_xll.BDH(DD$3&amp;" Govt",$A$8,DB1049,DB1049)</f>
        <v>1.1489499999999999</v>
      </c>
      <c r="DE1049">
        <f t="shared" si="369"/>
        <v>104.55878193132861</v>
      </c>
      <c r="DH1049" s="22"/>
      <c r="DL1049" s="22"/>
      <c r="DP1049" s="22"/>
    </row>
    <row r="1050" spans="4:120" x14ac:dyDescent="0.25">
      <c r="D1050" s="2"/>
      <c r="H1050" s="22"/>
      <c r="I1050" s="14"/>
      <c r="L1050" s="22"/>
      <c r="N1050" s="2">
        <v>39658</v>
      </c>
      <c r="O1050">
        <v>134.5390625</v>
      </c>
      <c r="P1050" s="22">
        <f>_xll.BDH(P$3&amp;" Govt",$A$8,N1050,N1050)</f>
        <v>1.31986</v>
      </c>
      <c r="Q1050">
        <f t="shared" si="358"/>
        <v>101.93434341521071</v>
      </c>
      <c r="R1050" s="2">
        <v>39659</v>
      </c>
      <c r="S1050">
        <v>136.484375</v>
      </c>
      <c r="T1050" s="22">
        <f>_xll.BDH(T$3&amp;" Govt",$A$8,R1050,R1050)</f>
        <v>1.2868999999999999</v>
      </c>
      <c r="U1050">
        <f t="shared" si="359"/>
        <v>106.05670603776518</v>
      </c>
      <c r="V1050" s="2">
        <v>39755</v>
      </c>
      <c r="W1050">
        <v>108.9453125</v>
      </c>
      <c r="X1050" s="22">
        <f>_xll.BDH(X$3&amp;" Govt",$A$8,V1050,V1050)</f>
        <v>1.15635</v>
      </c>
      <c r="Y1050">
        <f t="shared" si="360"/>
        <v>94.214824663812863</v>
      </c>
      <c r="Z1050" s="2">
        <v>39659</v>
      </c>
      <c r="AA1050">
        <v>133.375</v>
      </c>
      <c r="AB1050" s="22">
        <f>_xll.BDH(AB$3&amp;" Govt",$A$8,Z1050,Z1050)</f>
        <v>1.2440199999999999</v>
      </c>
      <c r="AC1050">
        <f t="shared" si="361"/>
        <v>107.21290654491087</v>
      </c>
      <c r="AF1050" s="22"/>
      <c r="AH1050" s="2">
        <v>39659</v>
      </c>
      <c r="AI1050">
        <v>132.32421875</v>
      </c>
      <c r="AJ1050" s="22">
        <f>_xll.BDH(AJ$3&amp;" Govt",$A$8,AH1050,AH1050)</f>
        <v>1.21936</v>
      </c>
      <c r="AK1050">
        <f t="shared" si="362"/>
        <v>108.51940259644404</v>
      </c>
      <c r="AN1050" s="22"/>
      <c r="AP1050" s="2">
        <v>39659</v>
      </c>
      <c r="AQ1050">
        <v>130.05859375</v>
      </c>
      <c r="AR1050" s="22">
        <f>_xll.BDH(AR$3&amp;" Govt",$A$8,AP1050,AP1050)</f>
        <v>1.2041999999999999</v>
      </c>
      <c r="AS1050">
        <f t="shared" si="363"/>
        <v>108.00414694402923</v>
      </c>
      <c r="AV1050" s="22"/>
      <c r="AX1050" s="2">
        <v>39659</v>
      </c>
      <c r="AY1050">
        <v>122.1953125</v>
      </c>
      <c r="AZ1050" s="22">
        <f>_xll.BDH(AZ$3&amp;" Govt",$A$8,AX1050,AX1050)</f>
        <v>1.17886</v>
      </c>
      <c r="BA1050">
        <f t="shared" si="364"/>
        <v>103.65549132212476</v>
      </c>
      <c r="BB1050" s="2">
        <v>39658</v>
      </c>
      <c r="BC1050">
        <v>121.51953125</v>
      </c>
      <c r="BD1050" s="22">
        <f>_xll.BDH(BD$3&amp;" Govt",$A$8,BB1050,BB1050)</f>
        <v>1.17147</v>
      </c>
      <c r="BE1050">
        <f t="shared" si="365"/>
        <v>103.73251662441206</v>
      </c>
      <c r="BH1050" s="22"/>
      <c r="BJ1050" s="2">
        <v>39658</v>
      </c>
      <c r="BK1050">
        <v>119.30078125</v>
      </c>
      <c r="BL1050" s="22">
        <f>_xll.BDH(BL$3&amp;" Govt",$A$8,BJ1050,BJ1050)</f>
        <v>1.1483300000000001</v>
      </c>
      <c r="BM1050">
        <f t="shared" si="366"/>
        <v>103.89067711372167</v>
      </c>
      <c r="BN1050" s="2">
        <v>39833</v>
      </c>
      <c r="BO1050">
        <v>108.05859375</v>
      </c>
      <c r="BP1050" s="22">
        <f>_xll.BDH(BP$3&amp;" Govt",$A$8,BN1050,BN1050)</f>
        <v>1.1209</v>
      </c>
      <c r="BQ1050">
        <f t="shared" si="367"/>
        <v>96.40342024266215</v>
      </c>
      <c r="BR1050" s="2">
        <v>40014</v>
      </c>
      <c r="BS1050">
        <v>111.7890625</v>
      </c>
      <c r="BT1050" s="22">
        <f>_xll.BDH(BT$3&amp;" Govt",$A$8,BR1050,BR1050)</f>
        <v>1.0982400000000001</v>
      </c>
      <c r="BU1050">
        <f t="shared" si="368"/>
        <v>101.78928330783799</v>
      </c>
      <c r="BX1050" s="22"/>
      <c r="CB1050" s="22"/>
      <c r="CF1050" s="22"/>
      <c r="CJ1050" s="22"/>
      <c r="CN1050" s="22"/>
      <c r="CR1050" s="22"/>
      <c r="CV1050" s="22"/>
      <c r="CZ1050" s="22"/>
      <c r="DB1050" s="2">
        <v>39661</v>
      </c>
      <c r="DC1050">
        <v>120.66796875</v>
      </c>
      <c r="DD1050" s="22">
        <f>_xll.BDH(DD$3&amp;" Govt",$A$8,DB1050,DB1050)</f>
        <v>1.1492599999999999</v>
      </c>
      <c r="DE1050">
        <f t="shared" si="369"/>
        <v>104.99623127055671</v>
      </c>
      <c r="DH1050" s="22"/>
      <c r="DL1050" s="22"/>
      <c r="DP1050" s="22"/>
    </row>
    <row r="1051" spans="4:120" x14ac:dyDescent="0.25">
      <c r="D1051" s="2"/>
      <c r="H1051" s="22"/>
      <c r="I1051" s="14"/>
      <c r="L1051" s="22"/>
      <c r="N1051" s="2">
        <v>39659</v>
      </c>
      <c r="O1051">
        <v>134.65234375</v>
      </c>
      <c r="P1051" s="22">
        <f>_xll.BDH(P$3&amp;" Govt",$A$8,N1051,N1051)</f>
        <v>1.3202199999999999</v>
      </c>
      <c r="Q1051">
        <f t="shared" si="358"/>
        <v>101.9923526003242</v>
      </c>
      <c r="R1051" s="2">
        <v>39660</v>
      </c>
      <c r="S1051">
        <v>136.49609375</v>
      </c>
      <c r="T1051" s="22">
        <f>_xll.BDH(T$3&amp;" Govt",$A$8,R1051,R1051)</f>
        <v>1.28725</v>
      </c>
      <c r="U1051">
        <f t="shared" si="359"/>
        <v>106.03697319867935</v>
      </c>
      <c r="V1051" s="2">
        <v>39756</v>
      </c>
      <c r="W1051">
        <v>109.26953125</v>
      </c>
      <c r="X1051" s="22">
        <f>_xll.BDH(X$3&amp;" Govt",$A$8,V1051,V1051)</f>
        <v>1.1562999999999999</v>
      </c>
      <c r="Y1051">
        <f t="shared" si="360"/>
        <v>94.499291922511475</v>
      </c>
      <c r="Z1051" s="2">
        <v>39660</v>
      </c>
      <c r="AA1051">
        <v>133.5</v>
      </c>
      <c r="AB1051" s="22">
        <f>_xll.BDH(AB$3&amp;" Govt",$A$8,Z1051,Z1051)</f>
        <v>1.2443500000000001</v>
      </c>
      <c r="AC1051">
        <f t="shared" si="361"/>
        <v>107.28492787399043</v>
      </c>
      <c r="AF1051" s="22"/>
      <c r="AH1051" s="2">
        <v>39660</v>
      </c>
      <c r="AI1051">
        <v>132.5625</v>
      </c>
      <c r="AJ1051" s="22">
        <f>_xll.BDH(AJ$3&amp;" Govt",$A$8,AH1051,AH1051)</f>
        <v>1.2196899999999999</v>
      </c>
      <c r="AK1051">
        <f t="shared" si="362"/>
        <v>108.68540366814518</v>
      </c>
      <c r="AN1051" s="22"/>
      <c r="AP1051" s="2">
        <v>39660</v>
      </c>
      <c r="AQ1051">
        <v>130.38671875</v>
      </c>
      <c r="AR1051" s="22">
        <f>_xll.BDH(AR$3&amp;" Govt",$A$8,AP1051,AP1051)</f>
        <v>1.2045300000000001</v>
      </c>
      <c r="AS1051">
        <f t="shared" si="363"/>
        <v>108.24696665919487</v>
      </c>
      <c r="AV1051" s="22"/>
      <c r="AX1051" s="2">
        <v>39660</v>
      </c>
      <c r="AY1051">
        <v>122.60546875</v>
      </c>
      <c r="AZ1051" s="22">
        <f>_xll.BDH(AZ$3&amp;" Govt",$A$8,AX1051,AX1051)</f>
        <v>1.1791800000000001</v>
      </c>
      <c r="BA1051">
        <f t="shared" si="364"/>
        <v>103.97519356671584</v>
      </c>
      <c r="BB1051" s="2">
        <v>39659</v>
      </c>
      <c r="BC1051">
        <v>121.7421875</v>
      </c>
      <c r="BD1051" s="22">
        <f>_xll.BDH(BD$3&amp;" Govt",$A$8,BB1051,BB1051)</f>
        <v>1.17178</v>
      </c>
      <c r="BE1051">
        <f t="shared" si="365"/>
        <v>103.89508909522264</v>
      </c>
      <c r="BH1051" s="22"/>
      <c r="BJ1051" s="2">
        <v>39659</v>
      </c>
      <c r="BK1051">
        <v>119.53515625</v>
      </c>
      <c r="BL1051" s="22">
        <f>_xll.BDH(BL$3&amp;" Govt",$A$8,BJ1051,BJ1051)</f>
        <v>1.1486399999999999</v>
      </c>
      <c r="BM1051">
        <f t="shared" si="366"/>
        <v>104.06668429621118</v>
      </c>
      <c r="BN1051" s="2">
        <v>39834</v>
      </c>
      <c r="BO1051">
        <v>107.17578125</v>
      </c>
      <c r="BP1051" s="22">
        <f>_xll.BDH(BP$3&amp;" Govt",$A$8,BN1051,BN1051)</f>
        <v>1.1202000000000001</v>
      </c>
      <c r="BQ1051">
        <f t="shared" si="367"/>
        <v>95.675576905909651</v>
      </c>
      <c r="BR1051" s="2">
        <v>40015</v>
      </c>
      <c r="BS1051">
        <v>112.02734375</v>
      </c>
      <c r="BT1051" s="22">
        <f>_xll.BDH(BT$3&amp;" Govt",$A$8,BR1051,BR1051)</f>
        <v>1.0983400000000001</v>
      </c>
      <c r="BU1051">
        <f t="shared" si="368"/>
        <v>101.99696246153285</v>
      </c>
      <c r="BX1051" s="22"/>
      <c r="CB1051" s="22"/>
      <c r="CF1051" s="22"/>
      <c r="CJ1051" s="22"/>
      <c r="CN1051" s="22"/>
      <c r="CR1051" s="22"/>
      <c r="CV1051" s="22"/>
      <c r="CZ1051" s="22"/>
      <c r="DB1051" s="2">
        <v>39664</v>
      </c>
      <c r="DC1051">
        <v>120.33984375</v>
      </c>
      <c r="DD1051" s="22">
        <f>_xll.BDH(DD$3&amp;" Govt",$A$8,DB1051,DB1051)</f>
        <v>1.15038</v>
      </c>
      <c r="DE1051">
        <f t="shared" si="369"/>
        <v>104.60877601314348</v>
      </c>
      <c r="DH1051" s="22"/>
      <c r="DL1051" s="22"/>
      <c r="DP1051" s="22"/>
    </row>
    <row r="1052" spans="4:120" x14ac:dyDescent="0.25">
      <c r="D1052" s="2"/>
      <c r="H1052" s="22"/>
      <c r="I1052" s="14"/>
      <c r="L1052" s="22"/>
      <c r="N1052" s="2">
        <v>39660</v>
      </c>
      <c r="O1052">
        <v>134.640625</v>
      </c>
      <c r="P1052" s="22">
        <f>_xll.BDH(P$3&amp;" Govt",$A$8,N1052,N1052)</f>
        <v>1.32057</v>
      </c>
      <c r="Q1052">
        <f t="shared" si="358"/>
        <v>101.95644683735054</v>
      </c>
      <c r="R1052" s="2">
        <v>39661</v>
      </c>
      <c r="S1052">
        <v>136.71484375</v>
      </c>
      <c r="T1052" s="22">
        <f>_xll.BDH(T$3&amp;" Govt",$A$8,R1052,R1052)</f>
        <v>1.2876000000000001</v>
      </c>
      <c r="U1052">
        <f t="shared" si="359"/>
        <v>106.17803956974215</v>
      </c>
      <c r="V1052" s="2">
        <v>39757</v>
      </c>
      <c r="W1052">
        <v>109.484375</v>
      </c>
      <c r="X1052" s="22">
        <f>_xll.BDH(X$3&amp;" Govt",$A$8,V1052,V1052)</f>
        <v>1.15625</v>
      </c>
      <c r="Y1052">
        <f t="shared" si="360"/>
        <v>94.689189189189193</v>
      </c>
      <c r="Z1052" s="2">
        <v>39661</v>
      </c>
      <c r="AA1052">
        <v>133.76171875</v>
      </c>
      <c r="AB1052" s="22">
        <f>_xll.BDH(AB$3&amp;" Govt",$A$8,Z1052,Z1052)</f>
        <v>1.2446900000000001</v>
      </c>
      <c r="AC1052">
        <f t="shared" si="361"/>
        <v>107.46589010114968</v>
      </c>
      <c r="AF1052" s="22"/>
      <c r="AH1052" s="2">
        <v>39661</v>
      </c>
      <c r="AI1052">
        <v>132.91796875</v>
      </c>
      <c r="AJ1052" s="22">
        <f>_xll.BDH(AJ$3&amp;" Govt",$A$8,AH1052,AH1052)</f>
        <v>1.2200199999999999</v>
      </c>
      <c r="AK1052">
        <f t="shared" si="362"/>
        <v>108.94736869067721</v>
      </c>
      <c r="AN1052" s="22"/>
      <c r="AP1052" s="2">
        <v>39661</v>
      </c>
      <c r="AQ1052">
        <v>130.7109375</v>
      </c>
      <c r="AR1052" s="22">
        <f>_xll.BDH(AR$3&amp;" Govt",$A$8,AP1052,AP1052)</f>
        <v>1.20485</v>
      </c>
      <c r="AS1052">
        <f t="shared" si="363"/>
        <v>108.48731169855169</v>
      </c>
      <c r="AV1052" s="22"/>
      <c r="AX1052" s="2">
        <v>39661</v>
      </c>
      <c r="AY1052">
        <v>122.98046875</v>
      </c>
      <c r="AZ1052" s="22">
        <f>_xll.BDH(AZ$3&amp;" Govt",$A$8,AX1052,AX1052)</f>
        <v>1.1795</v>
      </c>
      <c r="BA1052">
        <f t="shared" si="364"/>
        <v>104.26491627808393</v>
      </c>
      <c r="BB1052" s="2">
        <v>39660</v>
      </c>
      <c r="BC1052">
        <v>122.22265625</v>
      </c>
      <c r="BD1052" s="22">
        <f>_xll.BDH(BD$3&amp;" Govt",$A$8,BB1052,BB1052)</f>
        <v>1.1720999999999999</v>
      </c>
      <c r="BE1052">
        <f t="shared" si="365"/>
        <v>104.27664555072093</v>
      </c>
      <c r="BH1052" s="22"/>
      <c r="BJ1052" s="2">
        <v>39660</v>
      </c>
      <c r="BK1052">
        <v>120.0078125</v>
      </c>
      <c r="BL1052" s="22">
        <f>_xll.BDH(BL$3&amp;" Govt",$A$8,BJ1052,BJ1052)</f>
        <v>1.1489499999999999</v>
      </c>
      <c r="BM1052">
        <f t="shared" si="366"/>
        <v>104.4499869446016</v>
      </c>
      <c r="BN1052" s="2">
        <v>39835</v>
      </c>
      <c r="BO1052">
        <v>107.05859375</v>
      </c>
      <c r="BP1052" s="22">
        <f>_xll.BDH(BP$3&amp;" Govt",$A$8,BN1052,BN1052)</f>
        <v>1.1194999999999999</v>
      </c>
      <c r="BQ1052">
        <f t="shared" si="367"/>
        <v>95.630722420723544</v>
      </c>
      <c r="BR1052" s="2">
        <v>40016</v>
      </c>
      <c r="BS1052">
        <v>111.76953125</v>
      </c>
      <c r="BT1052" s="22">
        <f>_xll.BDH(BT$3&amp;" Govt",$A$8,BR1052,BR1052)</f>
        <v>1.0984400000000001</v>
      </c>
      <c r="BU1052">
        <f t="shared" si="368"/>
        <v>101.75296898328538</v>
      </c>
      <c r="BX1052" s="22"/>
      <c r="CB1052" s="22"/>
      <c r="CF1052" s="22"/>
      <c r="CJ1052" s="22"/>
      <c r="CN1052" s="22"/>
      <c r="CR1052" s="22"/>
      <c r="CV1052" s="22"/>
      <c r="CZ1052" s="22"/>
      <c r="DB1052" s="2">
        <v>39665</v>
      </c>
      <c r="DC1052">
        <v>119.4296875</v>
      </c>
      <c r="DD1052" s="22">
        <f>_xll.BDH(DD$3&amp;" Govt",$A$8,DB1052,DB1052)</f>
        <v>1.15076</v>
      </c>
      <c r="DE1052">
        <f t="shared" si="369"/>
        <v>103.78331493969203</v>
      </c>
      <c r="DH1052" s="22"/>
      <c r="DL1052" s="22"/>
      <c r="DP1052" s="22"/>
    </row>
    <row r="1053" spans="4:120" x14ac:dyDescent="0.25">
      <c r="D1053" s="2"/>
      <c r="H1053" s="22"/>
      <c r="I1053" s="14"/>
      <c r="L1053" s="22"/>
      <c r="N1053" s="2">
        <v>39661</v>
      </c>
      <c r="O1053">
        <v>134.7734375</v>
      </c>
      <c r="P1053" s="22">
        <f>_xll.BDH(P$3&amp;" Govt",$A$8,N1053,N1053)</f>
        <v>1.3209299999999999</v>
      </c>
      <c r="Q1053">
        <f t="shared" si="358"/>
        <v>102.0292048026769</v>
      </c>
      <c r="R1053" s="2">
        <v>39664</v>
      </c>
      <c r="S1053">
        <v>136.59375</v>
      </c>
      <c r="T1053" s="22">
        <f>_xll.BDH(T$3&amp;" Govt",$A$8,R1053,R1053)</f>
        <v>1.2888500000000001</v>
      </c>
      <c r="U1053">
        <f t="shared" si="359"/>
        <v>105.98110718857896</v>
      </c>
      <c r="V1053" s="2">
        <v>39758</v>
      </c>
      <c r="W1053">
        <v>109.53515625</v>
      </c>
      <c r="X1053" s="22">
        <f>_xll.BDH(X$3&amp;" Govt",$A$8,V1053,V1053)</f>
        <v>1.1561900000000001</v>
      </c>
      <c r="Y1053">
        <f t="shared" si="360"/>
        <v>94.738024243420199</v>
      </c>
      <c r="Z1053" s="2">
        <v>39664</v>
      </c>
      <c r="AA1053">
        <v>133.60546875</v>
      </c>
      <c r="AB1053" s="22">
        <f>_xll.BDH(AB$3&amp;" Govt",$A$8,Z1053,Z1053)</f>
        <v>1.2459</v>
      </c>
      <c r="AC1053">
        <f t="shared" si="361"/>
        <v>107.23610943895979</v>
      </c>
      <c r="AF1053" s="22"/>
      <c r="AH1053" s="2">
        <v>39664</v>
      </c>
      <c r="AI1053">
        <v>132.72265625</v>
      </c>
      <c r="AJ1053" s="22">
        <f>_xll.BDH(AJ$3&amp;" Govt",$A$8,AH1053,AH1053)</f>
        <v>1.2212099999999999</v>
      </c>
      <c r="AK1053">
        <f t="shared" si="362"/>
        <v>108.6812720580408</v>
      </c>
      <c r="AN1053" s="22"/>
      <c r="AP1053" s="2">
        <v>39664</v>
      </c>
      <c r="AQ1053">
        <v>130.51953125</v>
      </c>
      <c r="AR1053" s="22">
        <f>_xll.BDH(AR$3&amp;" Govt",$A$8,AP1053,AP1053)</f>
        <v>1.2060200000000001</v>
      </c>
      <c r="AS1053">
        <f t="shared" si="363"/>
        <v>108.22335554136747</v>
      </c>
      <c r="AV1053" s="22"/>
      <c r="AX1053" s="2">
        <v>39664</v>
      </c>
      <c r="AY1053">
        <v>122.75</v>
      </c>
      <c r="AZ1053" s="22">
        <f>_xll.BDH(AZ$3&amp;" Govt",$A$8,AX1053,AX1053)</f>
        <v>1.18065</v>
      </c>
      <c r="BA1053">
        <f t="shared" si="364"/>
        <v>103.96815313598442</v>
      </c>
      <c r="BB1053" s="2">
        <v>39661</v>
      </c>
      <c r="BC1053">
        <v>122.58203125</v>
      </c>
      <c r="BD1053" s="22">
        <f>_xll.BDH(BD$3&amp;" Govt",$A$8,BB1053,BB1053)</f>
        <v>1.17241</v>
      </c>
      <c r="BE1053">
        <f t="shared" si="365"/>
        <v>104.55560021664776</v>
      </c>
      <c r="BH1053" s="22"/>
      <c r="BJ1053" s="2">
        <v>39661</v>
      </c>
      <c r="BK1053">
        <v>120.375</v>
      </c>
      <c r="BL1053" s="22">
        <f>_xll.BDH(BL$3&amp;" Govt",$A$8,BJ1053,BJ1053)</f>
        <v>1.1492599999999999</v>
      </c>
      <c r="BM1053">
        <f t="shared" si="366"/>
        <v>104.74131180063694</v>
      </c>
      <c r="BN1053" s="2">
        <v>39836</v>
      </c>
      <c r="BO1053">
        <v>107.3125</v>
      </c>
      <c r="BP1053" s="22">
        <f>_xll.BDH(BP$3&amp;" Govt",$A$8,BN1053,BN1053)</f>
        <v>1.1188</v>
      </c>
      <c r="BQ1053">
        <f t="shared" si="367"/>
        <v>95.917500893814804</v>
      </c>
      <c r="BR1053" s="2">
        <v>40017</v>
      </c>
      <c r="BS1053">
        <v>111.51171875</v>
      </c>
      <c r="BT1053" s="22">
        <f>_xll.BDH(BT$3&amp;" Govt",$A$8,BR1053,BR1053)</f>
        <v>1.0985400000000001</v>
      </c>
      <c r="BU1053">
        <f t="shared" si="368"/>
        <v>101.50901992644782</v>
      </c>
      <c r="BX1053" s="22"/>
      <c r="CB1053" s="22"/>
      <c r="CF1053" s="22"/>
      <c r="CJ1053" s="22"/>
      <c r="CN1053" s="22"/>
      <c r="CR1053" s="22"/>
      <c r="CV1053" s="22"/>
      <c r="CZ1053" s="22"/>
      <c r="DB1053" s="2">
        <v>39666</v>
      </c>
      <c r="DC1053">
        <v>118.73828125</v>
      </c>
      <c r="DD1053" s="22">
        <f>_xll.BDH(DD$3&amp;" Govt",$A$8,DB1053,DB1053)</f>
        <v>1.15113</v>
      </c>
      <c r="DE1053">
        <f t="shared" si="369"/>
        <v>103.14932392518655</v>
      </c>
      <c r="DH1053" s="22"/>
      <c r="DL1053" s="22"/>
      <c r="DP1053" s="22"/>
    </row>
    <row r="1054" spans="4:120" x14ac:dyDescent="0.25">
      <c r="D1054" s="2"/>
      <c r="H1054" s="22"/>
      <c r="I1054" s="14"/>
      <c r="L1054" s="22"/>
      <c r="N1054" s="2">
        <v>39664</v>
      </c>
      <c r="O1054">
        <v>134.625</v>
      </c>
      <c r="P1054" s="22">
        <f>_xll.BDH(P$3&amp;" Govt",$A$8,N1054,N1054)</f>
        <v>1.32222</v>
      </c>
      <c r="Q1054">
        <f t="shared" si="358"/>
        <v>101.81739801243364</v>
      </c>
      <c r="R1054" s="2">
        <v>39665</v>
      </c>
      <c r="S1054">
        <v>136.37109375</v>
      </c>
      <c r="T1054" s="22">
        <f>_xll.BDH(T$3&amp;" Govt",$A$8,R1054,R1054)</f>
        <v>1.2892700000000001</v>
      </c>
      <c r="U1054">
        <f t="shared" si="359"/>
        <v>105.77388270106339</v>
      </c>
      <c r="V1054" s="2">
        <v>39759</v>
      </c>
      <c r="W1054">
        <v>109.56640625</v>
      </c>
      <c r="X1054" s="22">
        <f>_xll.BDH(X$3&amp;" Govt",$A$8,V1054,V1054)</f>
        <v>1.1561399999999999</v>
      </c>
      <c r="Y1054">
        <f t="shared" si="360"/>
        <v>94.769151011123228</v>
      </c>
      <c r="Z1054" s="2">
        <v>39665</v>
      </c>
      <c r="AA1054">
        <v>133.2890625</v>
      </c>
      <c r="AB1054" s="22">
        <f>_xll.BDH(AB$3&amp;" Govt",$A$8,Z1054,Z1054)</f>
        <v>1.24631</v>
      </c>
      <c r="AC1054">
        <f t="shared" si="361"/>
        <v>106.94695741829882</v>
      </c>
      <c r="AF1054" s="22"/>
      <c r="AH1054" s="2">
        <v>39665</v>
      </c>
      <c r="AI1054">
        <v>132.28125</v>
      </c>
      <c r="AJ1054" s="22">
        <f>_xll.BDH(AJ$3&amp;" Govt",$A$8,AH1054,AH1054)</f>
        <v>1.2216</v>
      </c>
      <c r="AK1054">
        <f t="shared" si="362"/>
        <v>108.28524066797642</v>
      </c>
      <c r="AN1054" s="22"/>
      <c r="AP1054" s="2">
        <v>39665</v>
      </c>
      <c r="AQ1054">
        <v>130.00390625</v>
      </c>
      <c r="AR1054" s="22">
        <f>_xll.BDH(AR$3&amp;" Govt",$A$8,AP1054,AP1054)</f>
        <v>1.20642</v>
      </c>
      <c r="AS1054">
        <f t="shared" si="363"/>
        <v>107.76007215563402</v>
      </c>
      <c r="AV1054" s="22"/>
      <c r="AX1054" s="2">
        <v>39665</v>
      </c>
      <c r="AY1054">
        <v>122.20703125</v>
      </c>
      <c r="AZ1054" s="22">
        <f>_xll.BDH(AZ$3&amp;" Govt",$A$8,AX1054,AX1054)</f>
        <v>1.18103</v>
      </c>
      <c r="BA1054">
        <f t="shared" si="364"/>
        <v>103.47495935750997</v>
      </c>
      <c r="BB1054" s="2">
        <v>39664</v>
      </c>
      <c r="BC1054">
        <v>122.37109375</v>
      </c>
      <c r="BD1054" s="22">
        <f>_xll.BDH(BD$3&amp;" Govt",$A$8,BB1054,BB1054)</f>
        <v>1.1735599999999999</v>
      </c>
      <c r="BE1054">
        <f t="shared" si="365"/>
        <v>104.27340208425646</v>
      </c>
      <c r="BH1054" s="22"/>
      <c r="BJ1054" s="2">
        <v>39664</v>
      </c>
      <c r="BK1054">
        <v>120.1328125</v>
      </c>
      <c r="BL1054" s="22">
        <f>_xll.BDH(BL$3&amp;" Govt",$A$8,BJ1054,BJ1054)</f>
        <v>1.15038</v>
      </c>
      <c r="BM1054">
        <f t="shared" si="366"/>
        <v>104.42880830682036</v>
      </c>
      <c r="BN1054" s="2">
        <v>39839</v>
      </c>
      <c r="BO1054">
        <v>107.3515625</v>
      </c>
      <c r="BP1054" s="22">
        <f>_xll.BDH(BP$3&amp;" Govt",$A$8,BN1054,BN1054)</f>
        <v>1.1167</v>
      </c>
      <c r="BQ1054">
        <f t="shared" si="367"/>
        <v>96.132857974388827</v>
      </c>
      <c r="BR1054" s="2">
        <v>40018</v>
      </c>
      <c r="BS1054">
        <v>111.3515625</v>
      </c>
      <c r="BT1054" s="22">
        <f>_xll.BDH(BT$3&amp;" Govt",$A$8,BR1054,BR1054)</f>
        <v>1.0986400000000001</v>
      </c>
      <c r="BU1054">
        <f t="shared" si="368"/>
        <v>101.35400358625209</v>
      </c>
      <c r="BX1054" s="22"/>
      <c r="CB1054" s="22"/>
      <c r="CF1054" s="22"/>
      <c r="CJ1054" s="22"/>
      <c r="CN1054" s="22"/>
      <c r="CR1054" s="22"/>
      <c r="CV1054" s="22"/>
      <c r="CZ1054" s="22"/>
      <c r="DB1054" s="2">
        <v>39667</v>
      </c>
      <c r="DC1054">
        <v>120.875</v>
      </c>
      <c r="DD1054" s="22">
        <f>_xll.BDH(DD$3&amp;" Govt",$A$8,DB1054,DB1054)</f>
        <v>1.1515</v>
      </c>
      <c r="DE1054">
        <f t="shared" si="369"/>
        <v>104.97177594442033</v>
      </c>
      <c r="DH1054" s="22"/>
      <c r="DL1054" s="22"/>
      <c r="DP1054" s="22"/>
    </row>
    <row r="1055" spans="4:120" x14ac:dyDescent="0.25">
      <c r="D1055" s="2"/>
      <c r="H1055" s="22"/>
      <c r="I1055" s="14"/>
      <c r="L1055" s="22"/>
      <c r="N1055" s="2">
        <v>39665</v>
      </c>
      <c r="O1055">
        <v>134.37109375</v>
      </c>
      <c r="P1055" s="22">
        <f>_xll.BDH(P$3&amp;" Govt",$A$8,N1055,N1055)</f>
        <v>1.32264</v>
      </c>
      <c r="Q1055">
        <f t="shared" si="358"/>
        <v>101.59309695003931</v>
      </c>
      <c r="R1055" s="2">
        <v>39666</v>
      </c>
      <c r="S1055">
        <v>136.390625</v>
      </c>
      <c r="T1055" s="22">
        <f>_xll.BDH(T$3&amp;" Govt",$A$8,R1055,R1055)</f>
        <v>1.28969</v>
      </c>
      <c r="U1055">
        <f t="shared" si="359"/>
        <v>105.75458055811862</v>
      </c>
      <c r="V1055" s="2">
        <v>39762</v>
      </c>
      <c r="W1055">
        <v>109.703125</v>
      </c>
      <c r="X1055" s="22">
        <f>_xll.BDH(X$3&amp;" Govt",$A$8,V1055,V1055)</f>
        <v>1.15598</v>
      </c>
      <c r="Y1055">
        <f t="shared" si="360"/>
        <v>94.9005389366598</v>
      </c>
      <c r="Z1055" s="2">
        <v>39666</v>
      </c>
      <c r="AA1055">
        <v>133.20703125</v>
      </c>
      <c r="AB1055" s="22">
        <f>_xll.BDH(AB$3&amp;" Govt",$A$8,Z1055,Z1055)</f>
        <v>1.24671</v>
      </c>
      <c r="AC1055">
        <f t="shared" si="361"/>
        <v>106.8468458984046</v>
      </c>
      <c r="AF1055" s="22"/>
      <c r="AH1055" s="2">
        <v>39666</v>
      </c>
      <c r="AI1055">
        <v>132.1796875</v>
      </c>
      <c r="AJ1055" s="22">
        <f>_xll.BDH(AJ$3&amp;" Govt",$A$8,AH1055,AH1055)</f>
        <v>1.222</v>
      </c>
      <c r="AK1055">
        <f t="shared" si="362"/>
        <v>108.16668371522096</v>
      </c>
      <c r="AN1055" s="22"/>
      <c r="AP1055" s="2">
        <v>39666</v>
      </c>
      <c r="AQ1055">
        <v>129.90625</v>
      </c>
      <c r="AR1055" s="22">
        <f>_xll.BDH(AR$3&amp;" Govt",$A$8,AP1055,AP1055)</f>
        <v>1.2068099999999999</v>
      </c>
      <c r="AS1055">
        <f t="shared" si="363"/>
        <v>107.64432677886329</v>
      </c>
      <c r="AV1055" s="22"/>
      <c r="AX1055" s="2">
        <v>39666</v>
      </c>
      <c r="AY1055">
        <v>122.06640625</v>
      </c>
      <c r="AZ1055" s="22">
        <f>_xll.BDH(AZ$3&amp;" Govt",$A$8,AX1055,AX1055)</f>
        <v>1.1814199999999999</v>
      </c>
      <c r="BA1055">
        <f t="shared" si="364"/>
        <v>103.321770623487</v>
      </c>
      <c r="BB1055" s="2">
        <v>39665</v>
      </c>
      <c r="BC1055">
        <v>121.73828125</v>
      </c>
      <c r="BD1055" s="22">
        <f>_xll.BDH(BD$3&amp;" Govt",$A$8,BB1055,BB1055)</f>
        <v>1.17394</v>
      </c>
      <c r="BE1055">
        <f t="shared" si="365"/>
        <v>103.70059905105883</v>
      </c>
      <c r="BH1055" s="22"/>
      <c r="BJ1055" s="2">
        <v>39665</v>
      </c>
      <c r="BK1055">
        <v>119.4765625</v>
      </c>
      <c r="BL1055" s="22">
        <f>_xll.BDH(BL$3&amp;" Govt",$A$8,BJ1055,BJ1055)</f>
        <v>1.15076</v>
      </c>
      <c r="BM1055">
        <f t="shared" si="366"/>
        <v>103.82404888942959</v>
      </c>
      <c r="BN1055" s="2">
        <v>39840</v>
      </c>
      <c r="BO1055">
        <v>108.1953125</v>
      </c>
      <c r="BP1055" s="22">
        <f>_xll.BDH(BP$3&amp;" Govt",$A$8,BN1055,BN1055)</f>
        <v>1.1160000000000001</v>
      </c>
      <c r="BQ1055">
        <f t="shared" si="367"/>
        <v>96.949204749103927</v>
      </c>
      <c r="BR1055" s="2">
        <v>40021</v>
      </c>
      <c r="BS1055">
        <v>111.1640625</v>
      </c>
      <c r="BT1055" s="22">
        <f>_xll.BDH(BT$3&amp;" Govt",$A$8,BR1055,BR1055)</f>
        <v>1.0989500000000001</v>
      </c>
      <c r="BU1055">
        <f t="shared" si="368"/>
        <v>101.15479548660083</v>
      </c>
      <c r="BX1055" s="22"/>
      <c r="CB1055" s="22"/>
      <c r="CF1055" s="22"/>
      <c r="CJ1055" s="22"/>
      <c r="CN1055" s="22"/>
      <c r="CR1055" s="22"/>
      <c r="CV1055" s="22"/>
      <c r="CZ1055" s="22"/>
      <c r="DB1055" s="2">
        <v>39668</v>
      </c>
      <c r="DC1055">
        <v>120.6875</v>
      </c>
      <c r="DD1055" s="22">
        <f>_xll.BDH(DD$3&amp;" Govt",$A$8,DB1055,DB1055)</f>
        <v>1.15188</v>
      </c>
      <c r="DE1055">
        <f t="shared" si="369"/>
        <v>104.77436885786713</v>
      </c>
      <c r="DH1055" s="22"/>
      <c r="DL1055" s="22"/>
      <c r="DP1055" s="22"/>
    </row>
    <row r="1056" spans="4:120" x14ac:dyDescent="0.25">
      <c r="D1056" s="2"/>
      <c r="H1056" s="22"/>
      <c r="I1056" s="14"/>
      <c r="L1056" s="22"/>
      <c r="N1056" s="2">
        <v>39666</v>
      </c>
      <c r="O1056">
        <v>134.38671875</v>
      </c>
      <c r="P1056" s="22">
        <f>_xll.BDH(P$3&amp;" Govt",$A$8,N1056,N1056)</f>
        <v>1.32307</v>
      </c>
      <c r="Q1056">
        <f t="shared" si="358"/>
        <v>101.57188867558028</v>
      </c>
      <c r="R1056" s="2">
        <v>39667</v>
      </c>
      <c r="S1056">
        <v>136.7109375</v>
      </c>
      <c r="T1056" s="22">
        <f>_xll.BDH(T$3&amp;" Govt",$A$8,R1056,R1056)</f>
        <v>1.2901099999999999</v>
      </c>
      <c r="U1056">
        <f t="shared" si="359"/>
        <v>105.96843486214355</v>
      </c>
      <c r="V1056" s="2">
        <v>39763</v>
      </c>
      <c r="W1056">
        <v>109.703125</v>
      </c>
      <c r="X1056" s="22">
        <f>_xll.BDH(X$3&amp;" Govt",$A$8,V1056,V1056)</f>
        <v>1.1559300000000001</v>
      </c>
      <c r="Y1056">
        <f t="shared" si="360"/>
        <v>94.904643879819702</v>
      </c>
      <c r="Z1056" s="2">
        <v>39667</v>
      </c>
      <c r="AA1056">
        <v>133.76953125</v>
      </c>
      <c r="AB1056" s="22">
        <f>_xll.BDH(AB$3&amp;" Govt",$A$8,Z1056,Z1056)</f>
        <v>1.24712</v>
      </c>
      <c r="AC1056">
        <f t="shared" si="361"/>
        <v>107.26275839534287</v>
      </c>
      <c r="AF1056" s="22"/>
      <c r="AH1056" s="2">
        <v>39667</v>
      </c>
      <c r="AI1056">
        <v>132.94140625</v>
      </c>
      <c r="AJ1056" s="22">
        <f>_xll.BDH(AJ$3&amp;" Govt",$A$8,AH1056,AH1056)</f>
        <v>1.2223999999999999</v>
      </c>
      <c r="AK1056">
        <f t="shared" si="362"/>
        <v>108.75442265215969</v>
      </c>
      <c r="AN1056" s="22"/>
      <c r="AP1056" s="2">
        <v>39667</v>
      </c>
      <c r="AQ1056">
        <v>130.73046875</v>
      </c>
      <c r="AR1056" s="22">
        <f>_xll.BDH(AR$3&amp;" Govt",$A$8,AP1056,AP1056)</f>
        <v>1.2072000000000001</v>
      </c>
      <c r="AS1056">
        <f t="shared" si="363"/>
        <v>108.29230347084162</v>
      </c>
      <c r="AV1056" s="22"/>
      <c r="AX1056" s="2">
        <v>39667</v>
      </c>
      <c r="AY1056">
        <v>123.109375</v>
      </c>
      <c r="AZ1056" s="22">
        <f>_xll.BDH(AZ$3&amp;" Govt",$A$8,AX1056,AX1056)</f>
        <v>1.1818</v>
      </c>
      <c r="BA1056">
        <f t="shared" si="364"/>
        <v>104.17107378575055</v>
      </c>
      <c r="BB1056" s="2">
        <v>39666</v>
      </c>
      <c r="BC1056">
        <v>121.5625</v>
      </c>
      <c r="BD1056" s="22">
        <f>_xll.BDH(BD$3&amp;" Govt",$A$8,BB1056,BB1056)</f>
        <v>1.17432</v>
      </c>
      <c r="BE1056">
        <f t="shared" si="365"/>
        <v>103.51735472443627</v>
      </c>
      <c r="BH1056" s="22"/>
      <c r="BJ1056" s="2">
        <v>39666</v>
      </c>
      <c r="BK1056">
        <v>119.25390625</v>
      </c>
      <c r="BL1056" s="22">
        <f>_xll.BDH(BL$3&amp;" Govt",$A$8,BJ1056,BJ1056)</f>
        <v>1.15113</v>
      </c>
      <c r="BM1056">
        <f t="shared" si="366"/>
        <v>103.59725335105504</v>
      </c>
      <c r="BN1056" s="2">
        <v>39841</v>
      </c>
      <c r="BO1056">
        <v>107.8359375</v>
      </c>
      <c r="BP1056" s="22">
        <f>_xll.BDH(BP$3&amp;" Govt",$A$8,BN1056,BN1056)</f>
        <v>1.1153</v>
      </c>
      <c r="BQ1056">
        <f t="shared" si="367"/>
        <v>96.687830628530449</v>
      </c>
      <c r="BR1056" s="2">
        <v>40022</v>
      </c>
      <c r="BS1056">
        <v>110.90625</v>
      </c>
      <c r="BT1056" s="22">
        <f>_xll.BDH(BT$3&amp;" Govt",$A$8,BR1056,BR1056)</f>
        <v>1.0990500000000001</v>
      </c>
      <c r="BU1056">
        <f t="shared" si="368"/>
        <v>100.91101405759518</v>
      </c>
      <c r="BX1056" s="22"/>
      <c r="CB1056" s="22"/>
      <c r="CF1056" s="22"/>
      <c r="CJ1056" s="22"/>
      <c r="CN1056" s="22"/>
      <c r="CR1056" s="22"/>
      <c r="CV1056" s="22"/>
      <c r="CZ1056" s="22"/>
      <c r="DB1056" s="2">
        <v>39671</v>
      </c>
      <c r="DC1056">
        <v>118.8984375</v>
      </c>
      <c r="DD1056" s="22">
        <f>_xll.BDH(DD$3&amp;" Govt",$A$8,DB1056,DB1056)</f>
        <v>1.153</v>
      </c>
      <c r="DE1056">
        <f t="shared" si="369"/>
        <v>103.120934518647</v>
      </c>
      <c r="DH1056" s="22"/>
      <c r="DL1056" s="22"/>
      <c r="DP1056" s="22"/>
    </row>
    <row r="1057" spans="4:120" x14ac:dyDescent="0.25">
      <c r="D1057" s="2"/>
      <c r="H1057" s="22"/>
      <c r="I1057" s="14"/>
      <c r="L1057" s="22"/>
      <c r="N1057" s="2">
        <v>39667</v>
      </c>
      <c r="O1057">
        <v>134.46484375</v>
      </c>
      <c r="P1057" s="22">
        <f>_xll.BDH(P$3&amp;" Govt",$A$8,N1057,N1057)</f>
        <v>1.3235000000000001</v>
      </c>
      <c r="Q1057">
        <f t="shared" si="358"/>
        <v>101.59791745372118</v>
      </c>
      <c r="R1057" s="2">
        <v>39668</v>
      </c>
      <c r="S1057">
        <v>136.64453125</v>
      </c>
      <c r="T1057" s="22">
        <f>_xll.BDH(T$3&amp;" Govt",$A$8,R1057,R1057)</f>
        <v>1.29053</v>
      </c>
      <c r="U1057">
        <f t="shared" si="359"/>
        <v>105.88249110830435</v>
      </c>
      <c r="V1057" s="2">
        <v>39764</v>
      </c>
      <c r="W1057">
        <v>109.7578125</v>
      </c>
      <c r="X1057" s="22">
        <f>_xll.BDH(X$3&amp;" Govt",$A$8,V1057,V1057)</f>
        <v>1.15587</v>
      </c>
      <c r="Y1057">
        <f t="shared" si="360"/>
        <v>94.956883126995251</v>
      </c>
      <c r="Z1057" s="2">
        <v>39668</v>
      </c>
      <c r="AA1057">
        <v>133.5625</v>
      </c>
      <c r="AB1057" s="22">
        <f>_xll.BDH(AB$3&amp;" Govt",$A$8,Z1057,Z1057)</f>
        <v>1.24752</v>
      </c>
      <c r="AC1057">
        <f t="shared" si="361"/>
        <v>107.06241182506092</v>
      </c>
      <c r="AF1057" s="22"/>
      <c r="AH1057" s="2">
        <v>39668</v>
      </c>
      <c r="AI1057">
        <v>132.64453125</v>
      </c>
      <c r="AJ1057" s="22">
        <f>_xll.BDH(AJ$3&amp;" Govt",$A$8,AH1057,AH1057)</f>
        <v>1.22279</v>
      </c>
      <c r="AK1057">
        <f t="shared" si="362"/>
        <v>108.47695127536208</v>
      </c>
      <c r="AN1057" s="22"/>
      <c r="AP1057" s="2">
        <v>39668</v>
      </c>
      <c r="AQ1057">
        <v>130.37890625</v>
      </c>
      <c r="AR1057" s="22">
        <f>_xll.BDH(AR$3&amp;" Govt",$A$8,AP1057,AP1057)</f>
        <v>1.2075899999999999</v>
      </c>
      <c r="AS1057">
        <f t="shared" si="363"/>
        <v>107.966202312043</v>
      </c>
      <c r="AV1057" s="22"/>
      <c r="AX1057" s="2">
        <v>39668</v>
      </c>
      <c r="AY1057">
        <v>122.6015625</v>
      </c>
      <c r="AZ1057" s="22">
        <f>_xll.BDH(AZ$3&amp;" Govt",$A$8,AX1057,AX1057)</f>
        <v>1.18218</v>
      </c>
      <c r="BA1057">
        <f t="shared" si="364"/>
        <v>103.7080330406537</v>
      </c>
      <c r="BB1057" s="2">
        <v>39667</v>
      </c>
      <c r="BC1057">
        <v>122.546875</v>
      </c>
      <c r="BD1057" s="22">
        <f>_xll.BDH(BD$3&amp;" Govt",$A$8,BB1057,BB1057)</f>
        <v>1.1747000000000001</v>
      </c>
      <c r="BE1057">
        <f t="shared" si="365"/>
        <v>104.3218481314378</v>
      </c>
      <c r="BH1057" s="22"/>
      <c r="BJ1057" s="2">
        <v>39667</v>
      </c>
      <c r="BK1057">
        <v>120.25</v>
      </c>
      <c r="BL1057" s="22">
        <f>_xll.BDH(BL$3&amp;" Govt",$A$8,BJ1057,BJ1057)</f>
        <v>1.1515</v>
      </c>
      <c r="BM1057">
        <f t="shared" si="366"/>
        <v>104.42900564481111</v>
      </c>
      <c r="BN1057" s="2">
        <v>39842</v>
      </c>
      <c r="BO1057">
        <v>107.546875</v>
      </c>
      <c r="BP1057" s="22">
        <f>_xll.BDH(BP$3&amp;" Govt",$A$8,BN1057,BN1057)</f>
        <v>1.11459</v>
      </c>
      <c r="BQ1057">
        <f t="shared" si="367"/>
        <v>96.490077068697914</v>
      </c>
      <c r="BR1057" s="2">
        <v>40023</v>
      </c>
      <c r="BS1057">
        <v>110.8671875</v>
      </c>
      <c r="BT1057" s="22">
        <f>_xll.BDH(BT$3&amp;" Govt",$A$8,BR1057,BR1057)</f>
        <v>1.0991599999999999</v>
      </c>
      <c r="BU1057">
        <f t="shared" si="368"/>
        <v>100.86537674223953</v>
      </c>
      <c r="BX1057" s="22"/>
      <c r="CB1057" s="22"/>
      <c r="CF1057" s="22"/>
      <c r="CJ1057" s="22"/>
      <c r="CN1057" s="22"/>
      <c r="CR1057" s="22"/>
      <c r="CV1057" s="22"/>
      <c r="CZ1057" s="22"/>
      <c r="DB1057" s="2">
        <v>39672</v>
      </c>
      <c r="DC1057">
        <v>119.3203125</v>
      </c>
      <c r="DD1057" s="22">
        <f>_xll.BDH(DD$3&amp;" Govt",$A$8,DB1057,DB1057)</f>
        <v>1.15337</v>
      </c>
      <c r="DE1057">
        <f t="shared" si="369"/>
        <v>103.45362936438437</v>
      </c>
      <c r="DH1057" s="22"/>
      <c r="DL1057" s="22"/>
      <c r="DP1057" s="22"/>
    </row>
    <row r="1058" spans="4:120" x14ac:dyDescent="0.25">
      <c r="D1058" s="2"/>
      <c r="H1058" s="22"/>
      <c r="I1058" s="14"/>
      <c r="L1058" s="22"/>
      <c r="N1058" s="2">
        <v>39668</v>
      </c>
      <c r="O1058">
        <v>134.53515625</v>
      </c>
      <c r="P1058" s="22">
        <f>_xll.BDH(P$3&amp;" Govt",$A$8,N1058,N1058)</f>
        <v>1.3239300000000001</v>
      </c>
      <c r="Q1058">
        <f t="shared" si="358"/>
        <v>101.61802833231364</v>
      </c>
      <c r="R1058" s="2">
        <v>39671</v>
      </c>
      <c r="S1058">
        <v>136.40234375</v>
      </c>
      <c r="T1058" s="22">
        <f>_xll.BDH(T$3&amp;" Govt",$A$8,R1058,R1058)</f>
        <v>1.2917799999999999</v>
      </c>
      <c r="U1058">
        <f t="shared" si="359"/>
        <v>105.59254962145258</v>
      </c>
      <c r="V1058" s="2">
        <v>39765</v>
      </c>
      <c r="W1058">
        <v>109.91796875</v>
      </c>
      <c r="X1058" s="22">
        <f>_xll.BDH(X$3&amp;" Govt",$A$8,V1058,V1058)</f>
        <v>1.1558200000000001</v>
      </c>
      <c r="Y1058">
        <f t="shared" si="360"/>
        <v>95.099555942966887</v>
      </c>
      <c r="Z1058" s="2">
        <v>39671</v>
      </c>
      <c r="AA1058">
        <v>133.30859375</v>
      </c>
      <c r="AB1058" s="22">
        <f>_xll.BDH(AB$3&amp;" Govt",$A$8,Z1058,Z1058)</f>
        <v>1.2487300000000001</v>
      </c>
      <c r="AC1058">
        <f t="shared" si="361"/>
        <v>106.75533842383861</v>
      </c>
      <c r="AF1058" s="22"/>
      <c r="AH1058" s="2">
        <v>39671</v>
      </c>
      <c r="AI1058">
        <v>132.2421875</v>
      </c>
      <c r="AJ1058" s="22">
        <f>_xll.BDH(AJ$3&amp;" Govt",$A$8,AH1058,AH1058)</f>
        <v>1.2239800000000001</v>
      </c>
      <c r="AK1058">
        <f t="shared" si="362"/>
        <v>108.04276826418732</v>
      </c>
      <c r="AN1058" s="22"/>
      <c r="AP1058" s="2">
        <v>39671</v>
      </c>
      <c r="AQ1058">
        <v>129.90234375</v>
      </c>
      <c r="AR1058" s="22">
        <f>_xll.BDH(AR$3&amp;" Govt",$A$8,AP1058,AP1058)</f>
        <v>1.2087699999999999</v>
      </c>
      <c r="AS1058">
        <f t="shared" si="363"/>
        <v>107.46655174268058</v>
      </c>
      <c r="AV1058" s="22"/>
      <c r="AX1058" s="2">
        <v>39671</v>
      </c>
      <c r="AY1058">
        <v>122.09375</v>
      </c>
      <c r="AZ1058" s="22">
        <f>_xll.BDH(AZ$3&amp;" Govt",$A$8,AX1058,AX1058)</f>
        <v>1.18333</v>
      </c>
      <c r="BA1058">
        <f t="shared" si="364"/>
        <v>103.17810754396491</v>
      </c>
      <c r="BB1058" s="2">
        <v>39668</v>
      </c>
      <c r="BC1058">
        <v>122.11328125</v>
      </c>
      <c r="BD1058" s="22">
        <f>_xll.BDH(BD$3&amp;" Govt",$A$8,BB1058,BB1058)</f>
        <v>1.1750799999999999</v>
      </c>
      <c r="BE1058">
        <f t="shared" si="365"/>
        <v>103.91912146407054</v>
      </c>
      <c r="BH1058" s="22"/>
      <c r="BJ1058" s="2">
        <v>39668</v>
      </c>
      <c r="BK1058">
        <v>119.9921875</v>
      </c>
      <c r="BL1058" s="22">
        <f>_xll.BDH(BL$3&amp;" Govt",$A$8,BJ1058,BJ1058)</f>
        <v>1.15188</v>
      </c>
      <c r="BM1058">
        <f t="shared" si="366"/>
        <v>104.17073610098274</v>
      </c>
      <c r="BN1058" s="2">
        <v>39843</v>
      </c>
      <c r="BO1058">
        <v>107.9453125</v>
      </c>
      <c r="BP1058" s="22">
        <f>_xll.BDH(BP$3&amp;" Govt",$A$8,BN1058,BN1058)</f>
        <v>1.11389</v>
      </c>
      <c r="BQ1058">
        <f t="shared" si="367"/>
        <v>96.9084133083159</v>
      </c>
      <c r="BR1058" s="2">
        <v>40024</v>
      </c>
      <c r="BS1058">
        <v>111.125</v>
      </c>
      <c r="BT1058" s="22">
        <f>_xll.BDH(BT$3&amp;" Govt",$A$8,BR1058,BR1058)</f>
        <v>1.0992599999999999</v>
      </c>
      <c r="BU1058">
        <f t="shared" si="368"/>
        <v>101.09073376635192</v>
      </c>
      <c r="BX1058" s="22"/>
      <c r="CB1058" s="22"/>
      <c r="CF1058" s="22"/>
      <c r="CJ1058" s="22"/>
      <c r="CN1058" s="22"/>
      <c r="CR1058" s="22"/>
      <c r="CV1058" s="22"/>
      <c r="CZ1058" s="22"/>
      <c r="DB1058" s="2">
        <v>39673</v>
      </c>
      <c r="DC1058">
        <v>118.97265625</v>
      </c>
      <c r="DD1058" s="22">
        <f>_xll.BDH(DD$3&amp;" Govt",$A$8,DB1058,DB1058)</f>
        <v>1.15374</v>
      </c>
      <c r="DE1058">
        <f t="shared" si="369"/>
        <v>103.11912237592526</v>
      </c>
      <c r="DH1058" s="22"/>
      <c r="DL1058" s="22"/>
      <c r="DP1058" s="22"/>
    </row>
    <row r="1059" spans="4:120" x14ac:dyDescent="0.25">
      <c r="D1059" s="2"/>
      <c r="H1059" s="22"/>
      <c r="I1059" s="14"/>
      <c r="L1059" s="22"/>
      <c r="N1059" s="2">
        <v>39671</v>
      </c>
      <c r="O1059">
        <v>134.34375</v>
      </c>
      <c r="P1059" s="22">
        <f>_xll.BDH(P$3&amp;" Govt",$A$8,N1059,N1059)</f>
        <v>1.3252200000000001</v>
      </c>
      <c r="Q1059">
        <f t="shared" si="358"/>
        <v>101.37467741205234</v>
      </c>
      <c r="R1059" s="2">
        <v>39672</v>
      </c>
      <c r="S1059">
        <v>136.64453125</v>
      </c>
      <c r="T1059" s="22">
        <f>_xll.BDH(T$3&amp;" Govt",$A$8,R1059,R1059)</f>
        <v>1.2922</v>
      </c>
      <c r="U1059">
        <f t="shared" si="359"/>
        <v>105.74565179538772</v>
      </c>
      <c r="V1059" s="2">
        <v>39766</v>
      </c>
      <c r="W1059">
        <v>110</v>
      </c>
      <c r="X1059" s="22">
        <f>_xll.BDH(X$3&amp;" Govt",$A$8,V1059,V1059)</f>
        <v>1.15577</v>
      </c>
      <c r="Y1059">
        <f t="shared" si="360"/>
        <v>95.174645474445612</v>
      </c>
      <c r="Z1059" s="2">
        <v>39672</v>
      </c>
      <c r="AA1059">
        <v>133.59765625</v>
      </c>
      <c r="AB1059" s="22">
        <f>_xll.BDH(AB$3&amp;" Govt",$A$8,Z1059,Z1059)</f>
        <v>1.2491399999999999</v>
      </c>
      <c r="AC1059">
        <f t="shared" si="361"/>
        <v>106.95170777494917</v>
      </c>
      <c r="AF1059" s="22"/>
      <c r="AH1059" s="2">
        <v>39672</v>
      </c>
      <c r="AI1059">
        <v>132.6796875</v>
      </c>
      <c r="AJ1059" s="22">
        <f>_xll.BDH(AJ$3&amp;" Govt",$A$8,AH1059,AH1059)</f>
        <v>1.22438</v>
      </c>
      <c r="AK1059">
        <f t="shared" si="362"/>
        <v>108.36479483493686</v>
      </c>
      <c r="AN1059" s="22"/>
      <c r="AP1059" s="2">
        <v>39672</v>
      </c>
      <c r="AQ1059">
        <v>130.40625</v>
      </c>
      <c r="AR1059" s="22">
        <f>_xll.BDH(AR$3&amp;" Govt",$A$8,AP1059,AP1059)</f>
        <v>1.20916</v>
      </c>
      <c r="AS1059">
        <f t="shared" si="363"/>
        <v>107.84863045419961</v>
      </c>
      <c r="AV1059" s="22"/>
      <c r="AX1059" s="2">
        <v>39672</v>
      </c>
      <c r="AY1059">
        <v>122.671875</v>
      </c>
      <c r="AZ1059" s="22">
        <f>_xll.BDH(AZ$3&amp;" Govt",$A$8,AX1059,AX1059)</f>
        <v>1.1837200000000001</v>
      </c>
      <c r="BA1059">
        <f t="shared" si="364"/>
        <v>103.63251022201196</v>
      </c>
      <c r="BB1059" s="2">
        <v>39671</v>
      </c>
      <c r="BC1059">
        <v>121.609375</v>
      </c>
      <c r="BD1059" s="22">
        <f>_xll.BDH(BD$3&amp;" Govt",$A$8,BB1059,BB1059)</f>
        <v>1.1762299999999999</v>
      </c>
      <c r="BE1059">
        <f t="shared" si="365"/>
        <v>103.38911182336788</v>
      </c>
      <c r="BH1059" s="22"/>
      <c r="BJ1059" s="2">
        <v>39671</v>
      </c>
      <c r="BK1059">
        <v>119.296875</v>
      </c>
      <c r="BL1059" s="22">
        <f>_xll.BDH(BL$3&amp;" Govt",$A$8,BJ1059,BJ1059)</f>
        <v>1.153</v>
      </c>
      <c r="BM1059">
        <f t="shared" si="366"/>
        <v>103.46650043365135</v>
      </c>
      <c r="BN1059" s="2">
        <v>39846</v>
      </c>
      <c r="BO1059">
        <v>108.484375</v>
      </c>
      <c r="BP1059" s="22">
        <f>_xll.BDH(BP$3&amp;" Govt",$A$8,BN1059,BN1059)</f>
        <v>1.11208</v>
      </c>
      <c r="BQ1059">
        <f t="shared" si="367"/>
        <v>97.550873138623118</v>
      </c>
      <c r="BR1059" s="2">
        <v>40025</v>
      </c>
      <c r="BS1059">
        <v>111.625</v>
      </c>
      <c r="BT1059" s="22">
        <f>_xll.BDH(BT$3&amp;" Govt",$A$8,BR1059,BR1059)</f>
        <v>1.0993599999999999</v>
      </c>
      <c r="BU1059">
        <f t="shared" si="368"/>
        <v>101.53634842089944</v>
      </c>
      <c r="BX1059" s="22"/>
      <c r="CB1059" s="22"/>
      <c r="CF1059" s="22"/>
      <c r="CJ1059" s="22"/>
      <c r="CN1059" s="22"/>
      <c r="CR1059" s="22"/>
      <c r="CV1059" s="22"/>
      <c r="CZ1059" s="22"/>
      <c r="DB1059" s="2">
        <v>39674</v>
      </c>
      <c r="DC1059">
        <v>120.0078125</v>
      </c>
      <c r="DD1059" s="22">
        <f>_xll.BDH(DD$3&amp;" Govt",$A$8,DB1059,DB1059)</f>
        <v>1.15412</v>
      </c>
      <c r="DE1059">
        <f t="shared" si="369"/>
        <v>103.9820924167331</v>
      </c>
      <c r="DH1059" s="22"/>
      <c r="DL1059" s="22"/>
      <c r="DP1059" s="22"/>
    </row>
    <row r="1060" spans="4:120" x14ac:dyDescent="0.25">
      <c r="D1060" s="2"/>
      <c r="H1060" s="22"/>
      <c r="I1060" s="14"/>
      <c r="L1060" s="22"/>
      <c r="N1060" s="2">
        <v>39672</v>
      </c>
      <c r="O1060">
        <v>134.37890625</v>
      </c>
      <c r="P1060" s="22">
        <f>_xll.BDH(P$3&amp;" Govt",$A$8,N1060,N1060)</f>
        <v>1.32565</v>
      </c>
      <c r="Q1060">
        <f t="shared" si="358"/>
        <v>101.36831460038472</v>
      </c>
      <c r="R1060" s="2">
        <v>39673</v>
      </c>
      <c r="S1060">
        <v>136.66015625</v>
      </c>
      <c r="T1060" s="22">
        <f>_xll.BDH(T$3&amp;" Govt",$A$8,R1060,R1060)</f>
        <v>1.2926199999999999</v>
      </c>
      <c r="U1060">
        <f t="shared" si="359"/>
        <v>105.72338061456577</v>
      </c>
      <c r="V1060" s="2">
        <v>39769</v>
      </c>
      <c r="W1060">
        <v>110.0703125</v>
      </c>
      <c r="X1060" s="22">
        <f>_xll.BDH(X$3&amp;" Govt",$A$8,V1060,V1060)</f>
        <v>1.15561</v>
      </c>
      <c r="Y1060">
        <f t="shared" si="360"/>
        <v>95.248667370479652</v>
      </c>
      <c r="Z1060" s="2">
        <v>39673</v>
      </c>
      <c r="AA1060">
        <v>133.5546875</v>
      </c>
      <c r="AB1060" s="22">
        <f>_xll.BDH(AB$3&amp;" Govt",$A$8,Z1060,Z1060)</f>
        <v>1.2495400000000001</v>
      </c>
      <c r="AC1060">
        <f t="shared" si="361"/>
        <v>106.88308297453462</v>
      </c>
      <c r="AF1060" s="22"/>
      <c r="AH1060" s="2">
        <v>39673</v>
      </c>
      <c r="AI1060">
        <v>132.63671875</v>
      </c>
      <c r="AJ1060" s="22">
        <f>_xll.BDH(AJ$3&amp;" Govt",$A$8,AH1060,AH1060)</f>
        <v>1.22478</v>
      </c>
      <c r="AK1060">
        <f t="shared" si="362"/>
        <v>108.29432122503634</v>
      </c>
      <c r="AN1060" s="22"/>
      <c r="AP1060" s="2">
        <v>39673</v>
      </c>
      <c r="AQ1060">
        <v>130.36328125</v>
      </c>
      <c r="AR1060" s="22">
        <f>_xll.BDH(AR$3&amp;" Govt",$A$8,AP1060,AP1060)</f>
        <v>1.2095499999999999</v>
      </c>
      <c r="AS1060">
        <f t="shared" si="363"/>
        <v>107.77833181761814</v>
      </c>
      <c r="AV1060" s="22"/>
      <c r="AX1060" s="2">
        <v>39673</v>
      </c>
      <c r="AY1060">
        <v>122.5703125</v>
      </c>
      <c r="AZ1060" s="22">
        <f>_xll.BDH(AZ$3&amp;" Govt",$A$8,AX1060,AX1060)</f>
        <v>1.1840999999999999</v>
      </c>
      <c r="BA1060">
        <f t="shared" si="364"/>
        <v>103.51348070264336</v>
      </c>
      <c r="BB1060" s="2">
        <v>39672</v>
      </c>
      <c r="BC1060">
        <v>122.2265625</v>
      </c>
      <c r="BD1060" s="22">
        <f>_xll.BDH(BD$3&amp;" Govt",$A$8,BB1060,BB1060)</f>
        <v>1.1766099999999999</v>
      </c>
      <c r="BE1060">
        <f t="shared" si="365"/>
        <v>103.88026831320489</v>
      </c>
      <c r="BH1060" s="22"/>
      <c r="BJ1060" s="2">
        <v>39672</v>
      </c>
      <c r="BK1060">
        <v>119.953125</v>
      </c>
      <c r="BL1060" s="22">
        <f>_xll.BDH(BL$3&amp;" Govt",$A$8,BJ1060,BJ1060)</f>
        <v>1.15337</v>
      </c>
      <c r="BM1060">
        <f t="shared" si="366"/>
        <v>104.00229327969342</v>
      </c>
      <c r="BN1060" s="2">
        <v>39847</v>
      </c>
      <c r="BO1060">
        <v>108.15234375</v>
      </c>
      <c r="BP1060" s="22">
        <f>_xll.BDH(BP$3&amp;" Govt",$A$8,BN1060,BN1060)</f>
        <v>1.1116699999999999</v>
      </c>
      <c r="BQ1060">
        <f t="shared" si="367"/>
        <v>97.288173423767844</v>
      </c>
      <c r="BR1060" s="2">
        <v>40028</v>
      </c>
      <c r="BS1060">
        <v>111.1640625</v>
      </c>
      <c r="BT1060" s="22">
        <f>_xll.BDH(BT$3&amp;" Govt",$A$8,BR1060,BR1060)</f>
        <v>1.1000700000000001</v>
      </c>
      <c r="BU1060">
        <f t="shared" si="368"/>
        <v>101.05180806675938</v>
      </c>
      <c r="BX1060" s="22"/>
      <c r="CB1060" s="22"/>
      <c r="CF1060" s="22"/>
      <c r="CJ1060" s="22"/>
      <c r="CN1060" s="22"/>
      <c r="CR1060" s="22"/>
      <c r="CV1060" s="22"/>
      <c r="CZ1060" s="22"/>
      <c r="DB1060" s="2">
        <v>39675</v>
      </c>
      <c r="DC1060">
        <v>120.6171875</v>
      </c>
      <c r="DD1060" s="22">
        <f>_xll.BDH(DD$3&amp;" Govt",$A$8,DB1060,DB1060)</f>
        <v>1.15449</v>
      </c>
      <c r="DE1060">
        <f t="shared" si="369"/>
        <v>104.47659789170976</v>
      </c>
      <c r="DH1060" s="22"/>
      <c r="DL1060" s="22"/>
      <c r="DP1060" s="22"/>
    </row>
    <row r="1061" spans="4:120" x14ac:dyDescent="0.25">
      <c r="D1061" s="2"/>
      <c r="H1061" s="22"/>
      <c r="I1061" s="14"/>
      <c r="L1061" s="22"/>
      <c r="N1061" s="2">
        <v>39673</v>
      </c>
      <c r="O1061">
        <v>134.41796875</v>
      </c>
      <c r="P1061" s="22">
        <f>_xll.BDH(P$3&amp;" Govt",$A$8,N1061,N1061)</f>
        <v>1.3260799999999999</v>
      </c>
      <c r="Q1061">
        <f t="shared" si="358"/>
        <v>101.36490162735281</v>
      </c>
      <c r="R1061" s="2">
        <v>39674</v>
      </c>
      <c r="S1061">
        <v>136.984375</v>
      </c>
      <c r="T1061" s="22">
        <f>_xll.BDH(T$3&amp;" Govt",$A$8,R1061,R1061)</f>
        <v>1.29304</v>
      </c>
      <c r="U1061">
        <f t="shared" si="359"/>
        <v>105.93978144527625</v>
      </c>
      <c r="V1061" s="2">
        <v>39770</v>
      </c>
      <c r="W1061">
        <v>110.05078125</v>
      </c>
      <c r="X1061" s="22">
        <f>_xll.BDH(X$3&amp;" Govt",$A$8,V1061,V1061)</f>
        <v>1.1555500000000001</v>
      </c>
      <c r="Y1061">
        <f t="shared" si="360"/>
        <v>95.236710873609965</v>
      </c>
      <c r="Z1061" s="2">
        <v>39674</v>
      </c>
      <c r="AA1061">
        <v>133.82421875</v>
      </c>
      <c r="AB1061" s="22">
        <f>_xll.BDH(AB$3&amp;" Govt",$A$8,Z1061,Z1061)</f>
        <v>1.2499500000000001</v>
      </c>
      <c r="AC1061">
        <f t="shared" si="361"/>
        <v>107.06365754630184</v>
      </c>
      <c r="AF1061" s="22"/>
      <c r="AH1061" s="2">
        <v>39674</v>
      </c>
      <c r="AI1061">
        <v>133.015625</v>
      </c>
      <c r="AJ1061" s="22">
        <f>_xll.BDH(AJ$3&amp;" Govt",$A$8,AH1061,AH1061)</f>
        <v>1.2251700000000001</v>
      </c>
      <c r="AK1061">
        <f t="shared" si="362"/>
        <v>108.56911693887378</v>
      </c>
      <c r="AN1061" s="22"/>
      <c r="AP1061" s="2">
        <v>39674</v>
      </c>
      <c r="AQ1061">
        <v>130.7578125</v>
      </c>
      <c r="AR1061" s="22">
        <f>_xll.BDH(AR$3&amp;" Govt",$A$8,AP1061,AP1061)</f>
        <v>1.20994</v>
      </c>
      <c r="AS1061">
        <f t="shared" si="363"/>
        <v>108.0696666776865</v>
      </c>
      <c r="AV1061" s="22"/>
      <c r="AX1061" s="2">
        <v>39674</v>
      </c>
      <c r="AY1061">
        <v>123.0234375</v>
      </c>
      <c r="AZ1061" s="22">
        <f>_xll.BDH(AZ$3&amp;" Govt",$A$8,AX1061,AX1061)</f>
        <v>1.18448</v>
      </c>
      <c r="BA1061">
        <f t="shared" si="364"/>
        <v>103.86282377076861</v>
      </c>
      <c r="BB1061" s="2">
        <v>39673</v>
      </c>
      <c r="BC1061">
        <v>122.140625</v>
      </c>
      <c r="BD1061" s="22">
        <f>_xll.BDH(BD$3&amp;" Govt",$A$8,BB1061,BB1061)</f>
        <v>1.17699</v>
      </c>
      <c r="BE1061">
        <f t="shared" si="365"/>
        <v>103.77371515475917</v>
      </c>
      <c r="BH1061" s="22"/>
      <c r="BJ1061" s="2">
        <v>39673</v>
      </c>
      <c r="BK1061">
        <v>119.85546875</v>
      </c>
      <c r="BL1061" s="22">
        <f>_xll.BDH(BL$3&amp;" Govt",$A$8,BJ1061,BJ1061)</f>
        <v>1.15374</v>
      </c>
      <c r="BM1061">
        <f t="shared" si="366"/>
        <v>103.88429693865169</v>
      </c>
      <c r="BN1061" s="2">
        <v>39848</v>
      </c>
      <c r="BO1061">
        <v>107.99609375</v>
      </c>
      <c r="BP1061" s="22">
        <f>_xll.BDH(BP$3&amp;" Govt",$A$8,BN1061,BN1061)</f>
        <v>1.1112599999999999</v>
      </c>
      <c r="BQ1061">
        <f t="shared" si="367"/>
        <v>97.183461791119996</v>
      </c>
      <c r="BR1061" s="2">
        <v>40029</v>
      </c>
      <c r="BS1061">
        <v>111.078125</v>
      </c>
      <c r="BT1061" s="22">
        <f>_xll.BDH(BT$3&amp;" Govt",$A$8,BR1061,BR1061)</f>
        <v>1.1003799999999999</v>
      </c>
      <c r="BU1061">
        <f t="shared" si="368"/>
        <v>100.94524164379578</v>
      </c>
      <c r="BX1061" s="22"/>
      <c r="CB1061" s="22"/>
      <c r="CF1061" s="22"/>
      <c r="CJ1061" s="22"/>
      <c r="CN1061" s="22"/>
      <c r="CR1061" s="22"/>
      <c r="CV1061" s="22"/>
      <c r="CZ1061" s="22"/>
      <c r="DB1061" s="2">
        <v>39678</v>
      </c>
      <c r="DC1061">
        <v>120.828125</v>
      </c>
      <c r="DD1061" s="22">
        <f>_xll.BDH(DD$3&amp;" Govt",$A$8,DB1061,DB1061)</f>
        <v>1.15561</v>
      </c>
      <c r="DE1061">
        <f t="shared" si="369"/>
        <v>104.5578741963119</v>
      </c>
      <c r="DH1061" s="22"/>
      <c r="DL1061" s="22"/>
      <c r="DP1061" s="22"/>
    </row>
    <row r="1062" spans="4:120" x14ac:dyDescent="0.25">
      <c r="D1062" s="2"/>
      <c r="H1062" s="22"/>
      <c r="I1062" s="14"/>
      <c r="L1062" s="22"/>
      <c r="N1062" s="2">
        <v>39674</v>
      </c>
      <c r="O1062">
        <v>134.55859375</v>
      </c>
      <c r="P1062" s="22">
        <f>_xll.BDH(P$3&amp;" Govt",$A$8,N1062,N1062)</f>
        <v>1.3265100000000001</v>
      </c>
      <c r="Q1062">
        <f t="shared" si="358"/>
        <v>101.43805455669387</v>
      </c>
      <c r="R1062" s="2">
        <v>39675</v>
      </c>
      <c r="S1062">
        <v>136.9375</v>
      </c>
      <c r="T1062" s="22">
        <f>_xll.BDH(T$3&amp;" Govt",$A$8,R1062,R1062)</f>
        <v>1.2934600000000001</v>
      </c>
      <c r="U1062">
        <f t="shared" si="359"/>
        <v>105.86914168200022</v>
      </c>
      <c r="V1062" s="2">
        <v>39771</v>
      </c>
      <c r="W1062">
        <v>109.7578125</v>
      </c>
      <c r="X1062" s="22">
        <f>_xll.BDH(X$3&amp;" Govt",$A$8,V1062,V1062)</f>
        <v>1.1555</v>
      </c>
      <c r="Y1062">
        <f t="shared" si="360"/>
        <v>94.987289052358292</v>
      </c>
      <c r="Z1062" s="2">
        <v>39675</v>
      </c>
      <c r="AA1062">
        <v>133.83203125</v>
      </c>
      <c r="AB1062" s="22">
        <f>_xll.BDH(AB$3&amp;" Govt",$A$8,Z1062,Z1062)</f>
        <v>1.2503500000000001</v>
      </c>
      <c r="AC1062">
        <f t="shared" si="361"/>
        <v>107.03565501659534</v>
      </c>
      <c r="AF1062" s="22"/>
      <c r="AH1062" s="2">
        <v>39675</v>
      </c>
      <c r="AI1062">
        <v>132.94921875</v>
      </c>
      <c r="AJ1062" s="22">
        <f>_xll.BDH(AJ$3&amp;" Govt",$A$8,AH1062,AH1062)</f>
        <v>1.22557</v>
      </c>
      <c r="AK1062">
        <f t="shared" si="362"/>
        <v>108.47949831506972</v>
      </c>
      <c r="AN1062" s="22"/>
      <c r="AP1062" s="2">
        <v>39675</v>
      </c>
      <c r="AQ1062">
        <v>130.66796875</v>
      </c>
      <c r="AR1062" s="22">
        <f>_xll.BDH(AR$3&amp;" Govt",$A$8,AP1062,AP1062)</f>
        <v>1.2103299999999999</v>
      </c>
      <c r="AS1062">
        <f t="shared" si="363"/>
        <v>107.96061301463239</v>
      </c>
      <c r="AV1062" s="22"/>
      <c r="AX1062" s="2">
        <v>39675</v>
      </c>
      <c r="AY1062">
        <v>122.95703125</v>
      </c>
      <c r="AZ1062" s="22">
        <f>_xll.BDH(AZ$3&amp;" Govt",$A$8,AX1062,AX1062)</f>
        <v>1.1848700000000001</v>
      </c>
      <c r="BA1062">
        <f t="shared" si="364"/>
        <v>103.77259214090996</v>
      </c>
      <c r="BB1062" s="2">
        <v>39674</v>
      </c>
      <c r="BC1062">
        <v>122.609375</v>
      </c>
      <c r="BD1062" s="22">
        <f>_xll.BDH(BD$3&amp;" Govt",$A$8,BB1062,BB1062)</f>
        <v>1.17737</v>
      </c>
      <c r="BE1062">
        <f t="shared" si="365"/>
        <v>104.13835497761961</v>
      </c>
      <c r="BH1062" s="22"/>
      <c r="BJ1062" s="2">
        <v>39674</v>
      </c>
      <c r="BK1062">
        <v>120.37109375</v>
      </c>
      <c r="BL1062" s="22">
        <f>_xll.BDH(BL$3&amp;" Govt",$A$8,BJ1062,BJ1062)</f>
        <v>1.15412</v>
      </c>
      <c r="BM1062">
        <f t="shared" si="366"/>
        <v>104.29686146154646</v>
      </c>
      <c r="BN1062" s="2">
        <v>39849</v>
      </c>
      <c r="BO1062">
        <v>108.06640625</v>
      </c>
      <c r="BP1062" s="22">
        <f>_xll.BDH(BP$3&amp;" Govt",$A$8,BN1062,BN1062)</f>
        <v>1.1108500000000001</v>
      </c>
      <c r="BQ1062">
        <f t="shared" si="367"/>
        <v>97.282627042354946</v>
      </c>
      <c r="BR1062" s="2">
        <v>40030</v>
      </c>
      <c r="BS1062">
        <v>111.16796875</v>
      </c>
      <c r="BT1062" s="22">
        <f>_xll.BDH(BT$3&amp;" Govt",$A$8,BR1062,BR1062)</f>
        <v>1.1006800000000001</v>
      </c>
      <c r="BU1062">
        <f t="shared" si="368"/>
        <v>100.9993538085547</v>
      </c>
      <c r="BX1062" s="22"/>
      <c r="CB1062" s="22"/>
      <c r="CF1062" s="22"/>
      <c r="CJ1062" s="22"/>
      <c r="CN1062" s="22"/>
      <c r="CR1062" s="22"/>
      <c r="CV1062" s="22"/>
      <c r="CZ1062" s="22"/>
      <c r="DB1062" s="2">
        <v>39679</v>
      </c>
      <c r="DC1062">
        <v>120.38671875</v>
      </c>
      <c r="DD1062" s="22">
        <f>_xll.BDH(DD$3&amp;" Govt",$A$8,DB1062,DB1062)</f>
        <v>1.1559900000000001</v>
      </c>
      <c r="DE1062">
        <f t="shared" si="369"/>
        <v>104.14166104378064</v>
      </c>
      <c r="DH1062" s="22"/>
      <c r="DL1062" s="22"/>
      <c r="DP1062" s="22"/>
    </row>
    <row r="1063" spans="4:120" x14ac:dyDescent="0.25">
      <c r="D1063" s="2"/>
      <c r="H1063" s="22"/>
      <c r="I1063" s="14"/>
      <c r="L1063" s="22"/>
      <c r="N1063" s="2">
        <v>39675</v>
      </c>
      <c r="O1063">
        <v>134.60546875</v>
      </c>
      <c r="P1063" s="22">
        <f>_xll.BDH(P$3&amp;" Govt",$A$8,N1063,N1063)</f>
        <v>1.32694</v>
      </c>
      <c r="Q1063">
        <f t="shared" si="358"/>
        <v>101.44050880220658</v>
      </c>
      <c r="R1063" s="2">
        <v>39678</v>
      </c>
      <c r="S1063">
        <v>137.078125</v>
      </c>
      <c r="T1063" s="22">
        <f>_xll.BDH(T$3&amp;" Govt",$A$8,R1063,R1063)</f>
        <v>1.29471</v>
      </c>
      <c r="U1063">
        <f t="shared" si="359"/>
        <v>105.87554355801686</v>
      </c>
      <c r="V1063" s="2">
        <v>39772</v>
      </c>
      <c r="W1063">
        <v>109.6484375</v>
      </c>
      <c r="X1063" s="22">
        <f>_xll.BDH(X$3&amp;" Govt",$A$8,V1063,V1063)</f>
        <v>1.1554500000000001</v>
      </c>
      <c r="Y1063">
        <f t="shared" si="360"/>
        <v>94.896739365615119</v>
      </c>
      <c r="Z1063" s="2">
        <v>39678</v>
      </c>
      <c r="AA1063">
        <v>133.92578125</v>
      </c>
      <c r="AB1063" s="22">
        <f>_xll.BDH(AB$3&amp;" Govt",$A$8,Z1063,Z1063)</f>
        <v>1.2515700000000001</v>
      </c>
      <c r="AC1063">
        <f t="shared" si="361"/>
        <v>107.00622518117244</v>
      </c>
      <c r="AF1063" s="22"/>
      <c r="AH1063" s="2">
        <v>39678</v>
      </c>
      <c r="AI1063">
        <v>133.1015625</v>
      </c>
      <c r="AJ1063" s="22">
        <f>_xll.BDH(AJ$3&amp;" Govt",$A$8,AH1063,AH1063)</f>
        <v>1.2267600000000001</v>
      </c>
      <c r="AK1063">
        <f t="shared" si="362"/>
        <v>108.49845324268804</v>
      </c>
      <c r="AN1063" s="22"/>
      <c r="AP1063" s="2">
        <v>39678</v>
      </c>
      <c r="AQ1063">
        <v>130.8125</v>
      </c>
      <c r="AR1063" s="22">
        <f>_xll.BDH(AR$3&amp;" Govt",$A$8,AP1063,AP1063)</f>
        <v>1.2115100000000001</v>
      </c>
      <c r="AS1063">
        <f t="shared" si="363"/>
        <v>107.97475877211083</v>
      </c>
      <c r="AV1063" s="22"/>
      <c r="AX1063" s="2">
        <v>39678</v>
      </c>
      <c r="AY1063">
        <v>123.04296875</v>
      </c>
      <c r="AZ1063" s="22">
        <f>_xll.BDH(AZ$3&amp;" Govt",$A$8,AX1063,AX1063)</f>
        <v>1.1860200000000001</v>
      </c>
      <c r="BA1063">
        <f t="shared" si="364"/>
        <v>103.74442990000168</v>
      </c>
      <c r="BB1063" s="2">
        <v>39675</v>
      </c>
      <c r="BC1063">
        <v>122.6015625</v>
      </c>
      <c r="BD1063" s="22">
        <f>_xll.BDH(BD$3&amp;" Govt",$A$8,BB1063,BB1063)</f>
        <v>1.1777500000000001</v>
      </c>
      <c r="BE1063">
        <f t="shared" si="365"/>
        <v>104.09812141795797</v>
      </c>
      <c r="BH1063" s="22"/>
      <c r="BJ1063" s="2">
        <v>39675</v>
      </c>
      <c r="BK1063">
        <v>120.44921875</v>
      </c>
      <c r="BL1063" s="22">
        <f>_xll.BDH(BL$3&amp;" Govt",$A$8,BJ1063,BJ1063)</f>
        <v>1.15449</v>
      </c>
      <c r="BM1063">
        <f t="shared" si="366"/>
        <v>104.33110615942971</v>
      </c>
      <c r="BN1063" s="2">
        <v>39850</v>
      </c>
      <c r="BO1063">
        <v>108.09765625</v>
      </c>
      <c r="BP1063" s="22">
        <f>_xll.BDH(BP$3&amp;" Govt",$A$8,BN1063,BN1063)</f>
        <v>1.1104400000000001</v>
      </c>
      <c r="BQ1063">
        <f t="shared" si="367"/>
        <v>97.346688024566831</v>
      </c>
      <c r="BR1063" s="2">
        <v>40031</v>
      </c>
      <c r="BS1063">
        <v>110.9453125</v>
      </c>
      <c r="BT1063" s="22">
        <f>_xll.BDH(BT$3&amp;" Govt",$A$8,BR1063,BR1063)</f>
        <v>1.1009899999999999</v>
      </c>
      <c r="BU1063">
        <f t="shared" si="368"/>
        <v>100.76868318513338</v>
      </c>
      <c r="BX1063" s="22"/>
      <c r="CB1063" s="22"/>
      <c r="CF1063" s="22"/>
      <c r="CJ1063" s="22"/>
      <c r="CN1063" s="22"/>
      <c r="CR1063" s="22"/>
      <c r="CV1063" s="22"/>
      <c r="CZ1063" s="22"/>
      <c r="DB1063" s="2">
        <v>39680</v>
      </c>
      <c r="DC1063">
        <v>120.828125</v>
      </c>
      <c r="DD1063" s="22">
        <f>_xll.BDH(DD$3&amp;" Govt",$A$8,DB1063,DB1063)</f>
        <v>1.1563600000000001</v>
      </c>
      <c r="DE1063">
        <f t="shared" si="369"/>
        <v>104.49005932408592</v>
      </c>
      <c r="DH1063" s="22"/>
      <c r="DL1063" s="22"/>
      <c r="DP1063" s="22"/>
    </row>
    <row r="1064" spans="4:120" x14ac:dyDescent="0.25">
      <c r="D1064" s="2"/>
      <c r="H1064" s="22"/>
      <c r="I1064" s="14"/>
      <c r="L1064" s="22"/>
      <c r="N1064" s="2">
        <v>39678</v>
      </c>
      <c r="O1064">
        <v>134.64453125</v>
      </c>
      <c r="P1064" s="22">
        <f>_xll.BDH(P$3&amp;" Govt",$A$8,N1064,N1064)</f>
        <v>1.32823</v>
      </c>
      <c r="Q1064">
        <f t="shared" si="358"/>
        <v>101.37139746128305</v>
      </c>
      <c r="R1064" s="2">
        <v>39679</v>
      </c>
      <c r="S1064">
        <v>137.19921875</v>
      </c>
      <c r="T1064" s="22">
        <f>_xll.BDH(T$3&amp;" Govt",$A$8,R1064,R1064)</f>
        <v>1.2951299999999999</v>
      </c>
      <c r="U1064">
        <f t="shared" si="359"/>
        <v>105.93470829183171</v>
      </c>
      <c r="V1064" s="2">
        <v>39773</v>
      </c>
      <c r="W1064">
        <v>109.6796875</v>
      </c>
      <c r="X1064" s="22">
        <f>_xll.BDH(X$3&amp;" Govt",$A$8,V1064,V1064)</f>
        <v>1.1554</v>
      </c>
      <c r="Y1064">
        <f t="shared" si="360"/>
        <v>94.927892937510819</v>
      </c>
      <c r="Z1064" s="2">
        <v>39679</v>
      </c>
      <c r="AA1064">
        <v>134.04296875</v>
      </c>
      <c r="AB1064" s="22">
        <f>_xll.BDH(AB$3&amp;" Govt",$A$8,Z1064,Z1064)</f>
        <v>1.25197</v>
      </c>
      <c r="AC1064">
        <f t="shared" si="361"/>
        <v>107.06563955206595</v>
      </c>
      <c r="AF1064" s="22"/>
      <c r="AH1064" s="2">
        <v>39679</v>
      </c>
      <c r="AI1064">
        <v>133.2109375</v>
      </c>
      <c r="AJ1064" s="22">
        <f>_xll.BDH(AJ$3&amp;" Govt",$A$8,AH1064,AH1064)</f>
        <v>1.22716</v>
      </c>
      <c r="AK1064">
        <f t="shared" si="362"/>
        <v>108.55221609244109</v>
      </c>
      <c r="AN1064" s="22"/>
      <c r="AP1064" s="2">
        <v>39679</v>
      </c>
      <c r="AQ1064">
        <v>130.921875</v>
      </c>
      <c r="AR1064" s="22">
        <f>_xll.BDH(AR$3&amp;" Govt",$A$8,AP1064,AP1064)</f>
        <v>1.2119</v>
      </c>
      <c r="AS1064">
        <f t="shared" si="363"/>
        <v>108.03026239788761</v>
      </c>
      <c r="AV1064" s="22"/>
      <c r="AX1064" s="2">
        <v>39679</v>
      </c>
      <c r="AY1064">
        <v>123.140625</v>
      </c>
      <c r="AZ1064" s="22">
        <f>_xll.BDH(AZ$3&amp;" Govt",$A$8,AX1064,AX1064)</f>
        <v>1.1863999999999999</v>
      </c>
      <c r="BA1064">
        <f t="shared" si="364"/>
        <v>103.7935139919083</v>
      </c>
      <c r="BB1064" s="2">
        <v>39678</v>
      </c>
      <c r="BC1064">
        <v>122.68359375</v>
      </c>
      <c r="BD1064" s="22">
        <f>_xll.BDH(BD$3&amp;" Govt",$A$8,BB1064,BB1064)</f>
        <v>1.17889</v>
      </c>
      <c r="BE1064">
        <f t="shared" si="365"/>
        <v>104.06704081805766</v>
      </c>
      <c r="BH1064" s="22"/>
      <c r="BJ1064" s="2">
        <v>39678</v>
      </c>
      <c r="BK1064">
        <v>120.48046875</v>
      </c>
      <c r="BL1064" s="22">
        <f>_xll.BDH(BL$3&amp;" Govt",$A$8,BJ1064,BJ1064)</f>
        <v>1.15561</v>
      </c>
      <c r="BM1064">
        <f t="shared" si="366"/>
        <v>104.25703200041536</v>
      </c>
      <c r="BN1064" s="2">
        <v>39853</v>
      </c>
      <c r="BO1064">
        <v>109.22265625</v>
      </c>
      <c r="BP1064" s="22">
        <f>_xll.BDH(BP$3&amp;" Govt",$A$8,BN1064,BN1064)</f>
        <v>1.1092</v>
      </c>
      <c r="BQ1064">
        <f t="shared" si="367"/>
        <v>98.469758609808878</v>
      </c>
      <c r="BR1064" s="2">
        <v>40032</v>
      </c>
      <c r="BS1064">
        <v>110.8984375</v>
      </c>
      <c r="BT1064" s="22">
        <f>_xll.BDH(BT$3&amp;" Govt",$A$8,BR1064,BR1064)</f>
        <v>1.1012900000000001</v>
      </c>
      <c r="BU1064">
        <f t="shared" si="368"/>
        <v>100.69866928783516</v>
      </c>
      <c r="BX1064" s="22"/>
      <c r="CB1064" s="22"/>
      <c r="CF1064" s="22"/>
      <c r="CJ1064" s="22"/>
      <c r="CN1064" s="22"/>
      <c r="CR1064" s="22"/>
      <c r="CV1064" s="22"/>
      <c r="CZ1064" s="22"/>
      <c r="DB1064" s="2">
        <v>39681</v>
      </c>
      <c r="DC1064">
        <v>121.05859375</v>
      </c>
      <c r="DD1064" s="22">
        <f>_xll.BDH(DD$3&amp;" Govt",$A$8,DB1064,DB1064)</f>
        <v>1.15673</v>
      </c>
      <c r="DE1064">
        <f t="shared" si="369"/>
        <v>104.65587799227131</v>
      </c>
      <c r="DH1064" s="22"/>
      <c r="DL1064" s="22"/>
      <c r="DP1064" s="22"/>
    </row>
    <row r="1065" spans="4:120" x14ac:dyDescent="0.25">
      <c r="D1065" s="2"/>
      <c r="H1065" s="22"/>
      <c r="I1065" s="14"/>
      <c r="L1065" s="22"/>
      <c r="N1065" s="2">
        <v>39679</v>
      </c>
      <c r="O1065">
        <v>134.69921875</v>
      </c>
      <c r="P1065" s="22">
        <f>_xll.BDH(P$3&amp;" Govt",$A$8,N1065,N1065)</f>
        <v>1.32866</v>
      </c>
      <c r="Q1065">
        <f t="shared" si="358"/>
        <v>101.37975008655337</v>
      </c>
      <c r="R1065" s="2">
        <v>39680</v>
      </c>
      <c r="S1065">
        <v>137.30078125</v>
      </c>
      <c r="T1065" s="22">
        <f>_xll.BDH(T$3&amp;" Govt",$A$8,R1065,R1065)</f>
        <v>1.29555</v>
      </c>
      <c r="U1065">
        <f t="shared" si="359"/>
        <v>105.97875902126511</v>
      </c>
      <c r="V1065" s="2">
        <v>39776</v>
      </c>
      <c r="W1065">
        <v>107.93359375</v>
      </c>
      <c r="X1065" s="22">
        <f>_xll.BDH(X$3&amp;" Govt",$A$8,V1065,V1065)</f>
        <v>1.15524</v>
      </c>
      <c r="Y1065">
        <f t="shared" si="360"/>
        <v>93.429584978013224</v>
      </c>
      <c r="Z1065" s="2">
        <v>39680</v>
      </c>
      <c r="AA1065">
        <v>134.29296875</v>
      </c>
      <c r="AB1065" s="22">
        <f>_xll.BDH(AB$3&amp;" Govt",$A$8,Z1065,Z1065)</f>
        <v>1.25238</v>
      </c>
      <c r="AC1065">
        <f t="shared" si="361"/>
        <v>107.23020868266819</v>
      </c>
      <c r="AF1065" s="22"/>
      <c r="AH1065" s="2">
        <v>39680</v>
      </c>
      <c r="AI1065">
        <v>133.515625</v>
      </c>
      <c r="AJ1065" s="22">
        <f>_xll.BDH(AJ$3&amp;" Govt",$A$8,AH1065,AH1065)</f>
        <v>1.2275499999999999</v>
      </c>
      <c r="AK1065">
        <f t="shared" si="362"/>
        <v>108.76593621441083</v>
      </c>
      <c r="AN1065" s="22"/>
      <c r="AP1065" s="2">
        <v>39680</v>
      </c>
      <c r="AQ1065">
        <v>131.2578125</v>
      </c>
      <c r="AR1065" s="22">
        <f>_xll.BDH(AR$3&amp;" Govt",$A$8,AP1065,AP1065)</f>
        <v>1.2122900000000001</v>
      </c>
      <c r="AS1065">
        <f t="shared" si="363"/>
        <v>108.27261835039469</v>
      </c>
      <c r="AV1065" s="22"/>
      <c r="AX1065" s="2">
        <v>39680</v>
      </c>
      <c r="AY1065">
        <v>123.578125</v>
      </c>
      <c r="AZ1065" s="22">
        <f>_xll.BDH(AZ$3&amp;" Govt",$A$8,AX1065,AX1065)</f>
        <v>1.1867799999999999</v>
      </c>
      <c r="BA1065">
        <f t="shared" si="364"/>
        <v>104.12892448474022</v>
      </c>
      <c r="BB1065" s="2">
        <v>39679</v>
      </c>
      <c r="BC1065">
        <v>122.8046875</v>
      </c>
      <c r="BD1065" s="22">
        <f>_xll.BDH(BD$3&amp;" Govt",$A$8,BB1065,BB1065)</f>
        <v>1.17927</v>
      </c>
      <c r="BE1065">
        <f t="shared" si="365"/>
        <v>104.13619230540928</v>
      </c>
      <c r="BH1065" s="22"/>
      <c r="BJ1065" s="2">
        <v>39679</v>
      </c>
      <c r="BK1065">
        <v>120.55859375</v>
      </c>
      <c r="BL1065" s="22">
        <f>_xll.BDH(BL$3&amp;" Govt",$A$8,BJ1065,BJ1065)</f>
        <v>1.1559900000000001</v>
      </c>
      <c r="BM1065">
        <f t="shared" si="366"/>
        <v>104.29034312580558</v>
      </c>
      <c r="BN1065" s="2">
        <v>39854</v>
      </c>
      <c r="BO1065">
        <v>110.01953125</v>
      </c>
      <c r="BP1065" s="22">
        <f>_xll.BDH(BP$3&amp;" Govt",$A$8,BN1065,BN1065)</f>
        <v>1.1087899999999999</v>
      </c>
      <c r="BQ1065">
        <f t="shared" si="367"/>
        <v>99.224858855148412</v>
      </c>
      <c r="BR1065" s="2">
        <v>40035</v>
      </c>
      <c r="BS1065">
        <v>111.07421875</v>
      </c>
      <c r="BT1065" s="22">
        <f>_xll.BDH(BT$3&amp;" Govt",$A$8,BR1065,BR1065)</f>
        <v>1.1022000000000001</v>
      </c>
      <c r="BU1065">
        <f t="shared" si="368"/>
        <v>100.77501247504989</v>
      </c>
      <c r="BX1065" s="22"/>
      <c r="CB1065" s="22"/>
      <c r="CF1065" s="22"/>
      <c r="CJ1065" s="22"/>
      <c r="CN1065" s="22"/>
      <c r="CR1065" s="22"/>
      <c r="CV1065" s="22"/>
      <c r="CZ1065" s="22"/>
      <c r="DB1065" s="2">
        <v>39682</v>
      </c>
      <c r="DC1065">
        <v>120.9453125</v>
      </c>
      <c r="DD1065" s="22">
        <f>_xll.BDH(DD$3&amp;" Govt",$A$8,DB1065,DB1065)</f>
        <v>1.1571100000000001</v>
      </c>
      <c r="DE1065">
        <f t="shared" si="369"/>
        <v>104.52360838641097</v>
      </c>
      <c r="DH1065" s="22"/>
      <c r="DL1065" s="22"/>
      <c r="DP1065" s="22"/>
    </row>
    <row r="1066" spans="4:120" x14ac:dyDescent="0.25">
      <c r="D1066" s="2"/>
      <c r="H1066" s="22"/>
      <c r="I1066" s="14"/>
      <c r="L1066" s="22"/>
      <c r="N1066" s="2">
        <v>39680</v>
      </c>
      <c r="O1066">
        <v>134.77734375</v>
      </c>
      <c r="P1066" s="22">
        <f>_xll.BDH(P$3&amp;" Govt",$A$8,N1066,N1066)</f>
        <v>1.3290899999999999</v>
      </c>
      <c r="Q1066">
        <f t="shared" si="358"/>
        <v>101.40573155316797</v>
      </c>
      <c r="R1066" s="2">
        <v>39681</v>
      </c>
      <c r="S1066">
        <v>137.48046875</v>
      </c>
      <c r="T1066" s="22">
        <f>_xll.BDH(T$3&amp;" Govt",$A$8,R1066,R1066)</f>
        <v>1.2959700000000001</v>
      </c>
      <c r="U1066">
        <f t="shared" si="359"/>
        <v>106.08306422988186</v>
      </c>
      <c r="V1066" s="2">
        <v>39777</v>
      </c>
      <c r="W1066">
        <v>107.796875</v>
      </c>
      <c r="X1066" s="22">
        <f>_xll.BDH(X$3&amp;" Govt",$A$8,V1066,V1066)</f>
        <v>1.1551800000000001</v>
      </c>
      <c r="Y1066">
        <f t="shared" si="360"/>
        <v>93.316084939143678</v>
      </c>
      <c r="Z1066" s="2">
        <v>39681</v>
      </c>
      <c r="AA1066">
        <v>134.42578125</v>
      </c>
      <c r="AB1066" s="22">
        <f>_xll.BDH(AB$3&amp;" Govt",$A$8,Z1066,Z1066)</f>
        <v>1.25278</v>
      </c>
      <c r="AC1066">
        <f t="shared" si="361"/>
        <v>107.30198538450486</v>
      </c>
      <c r="AF1066" s="22"/>
      <c r="AH1066" s="2">
        <v>39681</v>
      </c>
      <c r="AI1066">
        <v>133.68359375</v>
      </c>
      <c r="AJ1066" s="22">
        <f>_xll.BDH(AJ$3&amp;" Govt",$A$8,AH1066,AH1066)</f>
        <v>1.2279500000000001</v>
      </c>
      <c r="AK1066">
        <f t="shared" si="362"/>
        <v>108.86729406734801</v>
      </c>
      <c r="AN1066" s="22"/>
      <c r="AP1066" s="2">
        <v>39681</v>
      </c>
      <c r="AQ1066">
        <v>131.46484375</v>
      </c>
      <c r="AR1066" s="22">
        <f>_xll.BDH(AR$3&amp;" Govt",$A$8,AP1066,AP1066)</f>
        <v>1.21268</v>
      </c>
      <c r="AS1066">
        <f t="shared" si="363"/>
        <v>108.40851976613781</v>
      </c>
      <c r="AV1066" s="22"/>
      <c r="AX1066" s="2">
        <v>39681</v>
      </c>
      <c r="AY1066">
        <v>123.734375</v>
      </c>
      <c r="AZ1066" s="22">
        <f>_xll.BDH(AZ$3&amp;" Govt",$A$8,AX1066,AX1066)</f>
        <v>1.1871700000000001</v>
      </c>
      <c r="BA1066">
        <f t="shared" si="364"/>
        <v>104.22633237025867</v>
      </c>
      <c r="BB1066" s="2">
        <v>39680</v>
      </c>
      <c r="BC1066">
        <v>123.2734375</v>
      </c>
      <c r="BD1066" s="22">
        <f>_xll.BDH(BD$3&amp;" Govt",$A$8,BB1066,BB1066)</f>
        <v>1.1796599999999999</v>
      </c>
      <c r="BE1066">
        <f t="shared" si="365"/>
        <v>104.49912474780869</v>
      </c>
      <c r="BH1066" s="22"/>
      <c r="BJ1066" s="2">
        <v>39680</v>
      </c>
      <c r="BK1066">
        <v>121.05859375</v>
      </c>
      <c r="BL1066" s="22">
        <f>_xll.BDH(BL$3&amp;" Govt",$A$8,BJ1066,BJ1066)</f>
        <v>1.1563600000000001</v>
      </c>
      <c r="BM1066">
        <f t="shared" si="366"/>
        <v>104.68936468746756</v>
      </c>
      <c r="BN1066" s="2">
        <v>39855</v>
      </c>
      <c r="BO1066">
        <v>109.30859375</v>
      </c>
      <c r="BP1066" s="22">
        <f>_xll.BDH(BP$3&amp;" Govt",$A$8,BN1066,BN1066)</f>
        <v>1.1083799999999999</v>
      </c>
      <c r="BQ1066">
        <f t="shared" si="367"/>
        <v>98.620142685721504</v>
      </c>
      <c r="BR1066" s="2">
        <v>40036</v>
      </c>
      <c r="BS1066">
        <v>111.31640625</v>
      </c>
      <c r="BT1066" s="22">
        <f>_xll.BDH(BT$3&amp;" Govt",$A$8,BR1066,BR1066)</f>
        <v>1.1025100000000001</v>
      </c>
      <c r="BU1066">
        <f t="shared" si="368"/>
        <v>100.96634611023936</v>
      </c>
      <c r="BX1066" s="22"/>
      <c r="CB1066" s="22"/>
      <c r="CF1066" s="22"/>
      <c r="CJ1066" s="22"/>
      <c r="CN1066" s="22"/>
      <c r="CR1066" s="22"/>
      <c r="CV1066" s="22"/>
      <c r="CZ1066" s="22"/>
      <c r="DB1066" s="2">
        <v>39685</v>
      </c>
      <c r="DC1066">
        <v>121.60546875</v>
      </c>
      <c r="DD1066" s="22">
        <f>_xll.BDH(DD$3&amp;" Govt",$A$8,DB1066,DB1066)</f>
        <v>1.1582300000000001</v>
      </c>
      <c r="DE1066">
        <f t="shared" si="369"/>
        <v>104.99250472704038</v>
      </c>
      <c r="DH1066" s="22"/>
      <c r="DL1066" s="22"/>
      <c r="DP1066" s="22"/>
    </row>
    <row r="1067" spans="4:120" x14ac:dyDescent="0.25">
      <c r="D1067" s="2"/>
      <c r="H1067" s="22"/>
      <c r="I1067" s="14"/>
      <c r="L1067" s="22"/>
      <c r="N1067" s="2">
        <v>39681</v>
      </c>
      <c r="O1067">
        <v>134.98046875</v>
      </c>
      <c r="P1067" s="22">
        <f>_xll.BDH(P$3&amp;" Govt",$A$8,N1067,N1067)</f>
        <v>1.32951</v>
      </c>
      <c r="Q1067">
        <f t="shared" si="358"/>
        <v>101.52647874028777</v>
      </c>
      <c r="R1067" s="2">
        <v>39682</v>
      </c>
      <c r="S1067">
        <v>137.19140625</v>
      </c>
      <c r="T1067" s="22">
        <f>_xll.BDH(T$3&amp;" Govt",$A$8,R1067,R1067)</f>
        <v>1.2963899999999999</v>
      </c>
      <c r="U1067">
        <f t="shared" si="359"/>
        <v>105.825720847893</v>
      </c>
      <c r="V1067" s="2">
        <v>39778</v>
      </c>
      <c r="W1067">
        <v>107.71875</v>
      </c>
      <c r="X1067" s="22">
        <f>_xll.BDH(X$3&amp;" Govt",$A$8,V1067,V1067)</f>
        <v>1.15513</v>
      </c>
      <c r="Y1067">
        <f t="shared" si="360"/>
        <v>93.252491061612119</v>
      </c>
      <c r="Z1067" s="2">
        <v>39682</v>
      </c>
      <c r="AA1067">
        <v>134.04296875</v>
      </c>
      <c r="AB1067" s="22">
        <f>_xll.BDH(AB$3&amp;" Govt",$A$8,Z1067,Z1067)</f>
        <v>1.25319</v>
      </c>
      <c r="AC1067">
        <f t="shared" si="361"/>
        <v>106.96140948299939</v>
      </c>
      <c r="AF1067" s="22"/>
      <c r="AH1067" s="2">
        <v>39682</v>
      </c>
      <c r="AI1067">
        <v>133.1171875</v>
      </c>
      <c r="AJ1067" s="22">
        <f>_xll.BDH(AJ$3&amp;" Govt",$A$8,AH1067,AH1067)</f>
        <v>1.2283500000000001</v>
      </c>
      <c r="AK1067">
        <f t="shared" si="362"/>
        <v>108.37073106199372</v>
      </c>
      <c r="AN1067" s="22"/>
      <c r="AP1067" s="2">
        <v>39682</v>
      </c>
      <c r="AQ1067">
        <v>130.86328125</v>
      </c>
      <c r="AR1067" s="22">
        <f>_xll.BDH(AR$3&amp;" Govt",$A$8,AP1067,AP1067)</f>
        <v>1.2130700000000001</v>
      </c>
      <c r="AS1067">
        <f t="shared" si="363"/>
        <v>107.87776571014038</v>
      </c>
      <c r="AV1067" s="22"/>
      <c r="AX1067" s="2">
        <v>39682</v>
      </c>
      <c r="AY1067">
        <v>123.01953125</v>
      </c>
      <c r="AZ1067" s="22">
        <f>_xll.BDH(AZ$3&amp;" Govt",$A$8,AX1067,AX1067)</f>
        <v>1.1875499999999999</v>
      </c>
      <c r="BA1067">
        <f t="shared" si="364"/>
        <v>103.59103300913647</v>
      </c>
      <c r="BB1067" s="2">
        <v>39681</v>
      </c>
      <c r="BC1067">
        <v>123.4140625</v>
      </c>
      <c r="BD1067" s="22">
        <f>_xll.BDH(BD$3&amp;" Govt",$A$8,BB1067,BB1067)</f>
        <v>1.18004</v>
      </c>
      <c r="BE1067">
        <f t="shared" si="365"/>
        <v>104.58464331717569</v>
      </c>
      <c r="BH1067" s="22"/>
      <c r="BJ1067" s="2">
        <v>39681</v>
      </c>
      <c r="BK1067">
        <v>121.17578125</v>
      </c>
      <c r="BL1067" s="22">
        <f>_xll.BDH(BL$3&amp;" Govt",$A$8,BJ1067,BJ1067)</f>
        <v>1.15673</v>
      </c>
      <c r="BM1067">
        <f t="shared" si="366"/>
        <v>104.75718728657509</v>
      </c>
      <c r="BN1067" s="2">
        <v>39856</v>
      </c>
      <c r="BO1067">
        <v>109.23828125</v>
      </c>
      <c r="BP1067" s="22">
        <f>_xll.BDH(BP$3&amp;" Govt",$A$8,BN1067,BN1067)</f>
        <v>1.1079699999999999</v>
      </c>
      <c r="BQ1067">
        <f t="shared" si="367"/>
        <v>98.593176033647126</v>
      </c>
      <c r="BR1067" s="2">
        <v>40037</v>
      </c>
      <c r="BS1067">
        <v>111.12890625</v>
      </c>
      <c r="BT1067" s="22">
        <f>_xll.BDH(BT$3&amp;" Govt",$A$8,BR1067,BR1067)</f>
        <v>1.1028100000000001</v>
      </c>
      <c r="BU1067">
        <f t="shared" si="368"/>
        <v>100.76885977638941</v>
      </c>
      <c r="BX1067" s="22"/>
      <c r="CB1067" s="22"/>
      <c r="CF1067" s="22"/>
      <c r="CJ1067" s="22"/>
      <c r="CN1067" s="22"/>
      <c r="CR1067" s="22"/>
      <c r="CV1067" s="22"/>
      <c r="CZ1067" s="22"/>
      <c r="DB1067" s="2">
        <v>39686</v>
      </c>
      <c r="DC1067">
        <v>121.30859375</v>
      </c>
      <c r="DD1067" s="22">
        <f>_xll.BDH(DD$3&amp;" Govt",$A$8,DB1067,DB1067)</f>
        <v>1.1586000000000001</v>
      </c>
      <c r="DE1067">
        <f t="shared" si="369"/>
        <v>104.70273929742793</v>
      </c>
      <c r="DH1067" s="22"/>
      <c r="DL1067" s="22"/>
      <c r="DP1067" s="22"/>
    </row>
    <row r="1068" spans="4:120" x14ac:dyDescent="0.25">
      <c r="D1068" s="2"/>
      <c r="H1068" s="22"/>
      <c r="I1068" s="14"/>
      <c r="L1068" s="22"/>
      <c r="N1068" s="2">
        <v>39682</v>
      </c>
      <c r="O1068">
        <v>134.90234375</v>
      </c>
      <c r="P1068" s="22">
        <f>_xll.BDH(P$3&amp;" Govt",$A$8,N1068,N1068)</f>
        <v>1.3299400000000001</v>
      </c>
      <c r="Q1068">
        <f t="shared" si="358"/>
        <v>101.43490965757853</v>
      </c>
      <c r="R1068" s="2">
        <v>39685</v>
      </c>
      <c r="S1068">
        <v>137.25</v>
      </c>
      <c r="T1068" s="22">
        <f>_xll.BDH(T$3&amp;" Govt",$A$8,R1068,R1068)</f>
        <v>1.2976399999999999</v>
      </c>
      <c r="U1068">
        <f t="shared" si="359"/>
        <v>105.76893437316976</v>
      </c>
      <c r="V1068" s="2">
        <v>39779</v>
      </c>
      <c r="W1068">
        <v>107.71875</v>
      </c>
      <c r="X1068" s="22">
        <f>_xll.BDH(X$3&amp;" Govt",$A$8,V1068,V1068)</f>
        <v>1.1550799999999999</v>
      </c>
      <c r="Y1068">
        <f t="shared" si="360"/>
        <v>93.256527686394023</v>
      </c>
      <c r="Z1068" s="2">
        <v>39685</v>
      </c>
      <c r="AA1068">
        <v>134.13671875</v>
      </c>
      <c r="AB1068" s="22">
        <f>_xll.BDH(AB$3&amp;" Govt",$A$8,Z1068,Z1068)</f>
        <v>1.2544</v>
      </c>
      <c r="AC1068">
        <f t="shared" si="361"/>
        <v>106.93297094228316</v>
      </c>
      <c r="AF1068" s="22"/>
      <c r="AH1068" s="2">
        <v>39685</v>
      </c>
      <c r="AI1068">
        <v>133.34375</v>
      </c>
      <c r="AJ1068" s="22">
        <f>_xll.BDH(AJ$3&amp;" Govt",$A$8,AH1068,AH1068)</f>
        <v>1.2295400000000001</v>
      </c>
      <c r="AK1068">
        <f t="shared" si="362"/>
        <v>108.45011142378449</v>
      </c>
      <c r="AN1068" s="22"/>
      <c r="AP1068" s="2">
        <v>39685</v>
      </c>
      <c r="AQ1068">
        <v>131.046875</v>
      </c>
      <c r="AR1068" s="22">
        <f>_xll.BDH(AR$3&amp;" Govt",$A$8,AP1068,AP1068)</f>
        <v>1.2142500000000001</v>
      </c>
      <c r="AS1068">
        <f t="shared" si="363"/>
        <v>107.92413012147415</v>
      </c>
      <c r="AV1068" s="22"/>
      <c r="AX1068" s="2">
        <v>39685</v>
      </c>
      <c r="AY1068">
        <v>123.3046875</v>
      </c>
      <c r="AZ1068" s="22">
        <f>_xll.BDH(AZ$3&amp;" Govt",$A$8,AX1068,AX1068)</f>
        <v>1.1887000000000001</v>
      </c>
      <c r="BA1068">
        <f t="shared" si="364"/>
        <v>103.73070370993521</v>
      </c>
      <c r="BB1068" s="2">
        <v>39682</v>
      </c>
      <c r="BC1068">
        <v>122.68359375</v>
      </c>
      <c r="BD1068" s="22">
        <f>_xll.BDH(BD$3&amp;" Govt",$A$8,BB1068,BB1068)</f>
        <v>1.18042</v>
      </c>
      <c r="BE1068">
        <f t="shared" si="365"/>
        <v>103.93215444502803</v>
      </c>
      <c r="BH1068" s="22"/>
      <c r="BJ1068" s="2">
        <v>39682</v>
      </c>
      <c r="BK1068">
        <v>120.44140625</v>
      </c>
      <c r="BL1068" s="22">
        <f>_xll.BDH(BL$3&amp;" Govt",$A$8,BJ1068,BJ1068)</f>
        <v>1.1571100000000001</v>
      </c>
      <c r="BM1068">
        <f t="shared" si="366"/>
        <v>104.08812148369644</v>
      </c>
      <c r="BN1068" s="2">
        <v>39857</v>
      </c>
      <c r="BO1068">
        <v>108.9921875</v>
      </c>
      <c r="BP1068" s="22">
        <f>_xll.BDH(BP$3&amp;" Govt",$A$8,BN1068,BN1068)</f>
        <v>1.1075600000000001</v>
      </c>
      <c r="BQ1068">
        <f t="shared" si="367"/>
        <v>98.407479053053549</v>
      </c>
      <c r="BR1068" s="2">
        <v>40038</v>
      </c>
      <c r="BS1068">
        <v>111.19921875</v>
      </c>
      <c r="BT1068" s="22">
        <f>_xll.BDH(BT$3&amp;" Govt",$A$8,BR1068,BR1068)</f>
        <v>1.1031200000000001</v>
      </c>
      <c r="BU1068">
        <f t="shared" si="368"/>
        <v>100.80428126586409</v>
      </c>
      <c r="BX1068" s="22"/>
      <c r="CB1068" s="22"/>
      <c r="CF1068" s="22"/>
      <c r="CJ1068" s="22"/>
      <c r="CN1068" s="22"/>
      <c r="CR1068" s="22"/>
      <c r="CV1068" s="22"/>
      <c r="CZ1068" s="22"/>
      <c r="DB1068" s="2">
        <v>39687</v>
      </c>
      <c r="DC1068">
        <v>121.53515625</v>
      </c>
      <c r="DD1068" s="22">
        <f>_xll.BDH(DD$3&amp;" Govt",$A$8,DB1068,DB1068)</f>
        <v>1.1589700000000001</v>
      </c>
      <c r="DE1068">
        <f t="shared" si="369"/>
        <v>104.86479913198788</v>
      </c>
      <c r="DH1068" s="22"/>
      <c r="DL1068" s="22"/>
      <c r="DP1068" s="22"/>
    </row>
    <row r="1069" spans="4:120" x14ac:dyDescent="0.25">
      <c r="D1069" s="2"/>
      <c r="H1069" s="22"/>
      <c r="I1069" s="14"/>
      <c r="L1069" s="22"/>
      <c r="N1069" s="2">
        <v>39685</v>
      </c>
      <c r="O1069">
        <v>134.9609375</v>
      </c>
      <c r="P1069" s="22">
        <f>_xll.BDH(P$3&amp;" Govt",$A$8,N1069,N1069)</f>
        <v>1.3312300000000001</v>
      </c>
      <c r="Q1069">
        <f t="shared" si="358"/>
        <v>101.38063107051373</v>
      </c>
      <c r="R1069" s="2">
        <v>39686</v>
      </c>
      <c r="S1069">
        <v>137.30859375</v>
      </c>
      <c r="T1069" s="22">
        <f>_xll.BDH(T$3&amp;" Govt",$A$8,R1069,R1069)</f>
        <v>1.29806</v>
      </c>
      <c r="U1069">
        <f t="shared" si="359"/>
        <v>105.7798512780611</v>
      </c>
      <c r="V1069" s="2">
        <v>39780</v>
      </c>
      <c r="W1069">
        <v>107.60546875</v>
      </c>
      <c r="X1069" s="22">
        <f>_xll.BDH(X$3&amp;" Govt",$A$8,V1069,V1069)</f>
        <v>1.1550199999999999</v>
      </c>
      <c r="Y1069">
        <f t="shared" si="360"/>
        <v>93.163294791432193</v>
      </c>
      <c r="Z1069" s="2">
        <v>39686</v>
      </c>
      <c r="AA1069">
        <v>134.234375</v>
      </c>
      <c r="AB1069" s="22">
        <f>_xll.BDH(AB$3&amp;" Govt",$A$8,Z1069,Z1069)</f>
        <v>1.2547999999999999</v>
      </c>
      <c r="AC1069">
        <f t="shared" si="361"/>
        <v>106.97670943576667</v>
      </c>
      <c r="AF1069" s="22"/>
      <c r="AH1069" s="2">
        <v>39686</v>
      </c>
      <c r="AI1069">
        <v>133.45703125</v>
      </c>
      <c r="AJ1069" s="22">
        <f>_xll.BDH(AJ$3&amp;" Govt",$A$8,AH1069,AH1069)</f>
        <v>1.22993</v>
      </c>
      <c r="AK1069">
        <f t="shared" si="362"/>
        <v>108.50782666493215</v>
      </c>
      <c r="AN1069" s="22"/>
      <c r="AP1069" s="2">
        <v>39686</v>
      </c>
      <c r="AQ1069">
        <v>131.1171875</v>
      </c>
      <c r="AR1069" s="22">
        <f>_xll.BDH(AR$3&amp;" Govt",$A$8,AP1069,AP1069)</f>
        <v>1.2146399999999999</v>
      </c>
      <c r="AS1069">
        <f t="shared" si="363"/>
        <v>107.94736506289929</v>
      </c>
      <c r="AV1069" s="22"/>
      <c r="AX1069" s="2">
        <v>39686</v>
      </c>
      <c r="AY1069">
        <v>123.390625</v>
      </c>
      <c r="AZ1069" s="22">
        <f>_xll.BDH(AZ$3&amp;" Govt",$A$8,AX1069,AX1069)</f>
        <v>1.1890799999999999</v>
      </c>
      <c r="BA1069">
        <f t="shared" si="364"/>
        <v>103.76982625222863</v>
      </c>
      <c r="BB1069" s="2">
        <v>39685</v>
      </c>
      <c r="BC1069">
        <v>122.98828125</v>
      </c>
      <c r="BD1069" s="22">
        <f>_xll.BDH(BD$3&amp;" Govt",$A$8,BB1069,BB1069)</f>
        <v>1.1815599999999999</v>
      </c>
      <c r="BE1069">
        <f t="shared" si="365"/>
        <v>104.08974681776635</v>
      </c>
      <c r="BH1069" s="22"/>
      <c r="BJ1069" s="2">
        <v>39685</v>
      </c>
      <c r="BK1069">
        <v>120.8125</v>
      </c>
      <c r="BL1069" s="22">
        <f>_xll.BDH(BL$3&amp;" Govt",$A$8,BJ1069,BJ1069)</f>
        <v>1.1582300000000001</v>
      </c>
      <c r="BM1069">
        <f t="shared" si="366"/>
        <v>104.30786631325384</v>
      </c>
      <c r="BN1069" s="2">
        <v>39860</v>
      </c>
      <c r="BO1069">
        <v>109.0625</v>
      </c>
      <c r="BP1069" s="22">
        <f>_xll.BDH(BP$3&amp;" Govt",$A$8,BN1069,BN1069)</f>
        <v>1.10633</v>
      </c>
      <c r="BQ1069">
        <f t="shared" si="367"/>
        <v>98.580441640378552</v>
      </c>
      <c r="BR1069" s="2">
        <v>40039</v>
      </c>
      <c r="BS1069">
        <v>111.0859375</v>
      </c>
      <c r="BT1069" s="22">
        <f>_xll.BDH(BT$3&amp;" Govt",$A$8,BR1069,BR1069)</f>
        <v>1.1034200000000001</v>
      </c>
      <c r="BU1069">
        <f t="shared" si="368"/>
        <v>100.67421063602254</v>
      </c>
      <c r="BX1069" s="22"/>
      <c r="CB1069" s="22"/>
      <c r="CF1069" s="22"/>
      <c r="CJ1069" s="22"/>
      <c r="CN1069" s="22"/>
      <c r="CR1069" s="22"/>
      <c r="CV1069" s="22"/>
      <c r="CZ1069" s="22"/>
      <c r="DB1069" s="2">
        <v>39688</v>
      </c>
      <c r="DC1069">
        <v>121.00390625</v>
      </c>
      <c r="DD1069" s="22">
        <f>_xll.BDH(DD$3&amp;" Govt",$A$8,DB1069,DB1069)</f>
        <v>1.1593499999999999</v>
      </c>
      <c r="DE1069">
        <f t="shared" si="369"/>
        <v>104.37219670505026</v>
      </c>
      <c r="DH1069" s="22"/>
      <c r="DL1069" s="22"/>
      <c r="DP1069" s="22"/>
    </row>
    <row r="1070" spans="4:120" x14ac:dyDescent="0.25">
      <c r="D1070" s="2"/>
      <c r="H1070" s="22"/>
      <c r="I1070" s="14"/>
      <c r="L1070" s="22"/>
      <c r="N1070" s="2">
        <v>39686</v>
      </c>
      <c r="O1070">
        <v>135</v>
      </c>
      <c r="P1070" s="22">
        <f>_xll.BDH(P$3&amp;" Govt",$A$8,N1070,N1070)</f>
        <v>1.3316600000000001</v>
      </c>
      <c r="Q1070">
        <f t="shared" si="358"/>
        <v>101.37722842166919</v>
      </c>
      <c r="R1070" s="2">
        <v>39687</v>
      </c>
      <c r="S1070">
        <v>137.47265625</v>
      </c>
      <c r="T1070" s="22">
        <f>_xll.BDH(T$3&amp;" Govt",$A$8,R1070,R1070)</f>
        <v>1.2984800000000001</v>
      </c>
      <c r="U1070">
        <f t="shared" si="359"/>
        <v>105.87198589889717</v>
      </c>
      <c r="V1070" s="2">
        <v>39783</v>
      </c>
      <c r="W1070">
        <v>107.609375</v>
      </c>
      <c r="X1070" s="22">
        <f>_xll.BDH(X$3&amp;" Govt",$A$8,V1070,V1070)</f>
        <v>1.15486</v>
      </c>
      <c r="Y1070">
        <f t="shared" si="360"/>
        <v>93.179584538385612</v>
      </c>
      <c r="Z1070" s="2">
        <v>39687</v>
      </c>
      <c r="AA1070">
        <v>134.4453125</v>
      </c>
      <c r="AB1070" s="22">
        <f>_xll.BDH(AB$3&amp;" Govt",$A$8,Z1070,Z1070)</f>
        <v>1.2552099999999999</v>
      </c>
      <c r="AC1070">
        <f t="shared" si="361"/>
        <v>107.10981628572112</v>
      </c>
      <c r="AF1070" s="22"/>
      <c r="AH1070" s="2">
        <v>39687</v>
      </c>
      <c r="AI1070">
        <v>133.72265625</v>
      </c>
      <c r="AJ1070" s="22">
        <f>_xll.BDH(AJ$3&amp;" Govt",$A$8,AH1070,AH1070)</f>
        <v>1.2303299999999999</v>
      </c>
      <c r="AK1070">
        <f t="shared" si="362"/>
        <v>108.6884463924313</v>
      </c>
      <c r="AN1070" s="22"/>
      <c r="AP1070" s="2">
        <v>39687</v>
      </c>
      <c r="AQ1070">
        <v>131.43359375</v>
      </c>
      <c r="AR1070" s="22">
        <f>_xll.BDH(AR$3&amp;" Govt",$A$8,AP1070,AP1070)</f>
        <v>1.2150300000000001</v>
      </c>
      <c r="AS1070">
        <f t="shared" si="363"/>
        <v>108.17312638371068</v>
      </c>
      <c r="AV1070" s="22"/>
      <c r="AX1070" s="2">
        <v>39687</v>
      </c>
      <c r="AY1070">
        <v>123.71484375</v>
      </c>
      <c r="AZ1070" s="22">
        <f>_xll.BDH(AZ$3&amp;" Govt",$A$8,AX1070,AX1070)</f>
        <v>1.18947</v>
      </c>
      <c r="BA1070">
        <f t="shared" si="364"/>
        <v>104.00837662992761</v>
      </c>
      <c r="BB1070" s="2">
        <v>39686</v>
      </c>
      <c r="BC1070">
        <v>123.109375</v>
      </c>
      <c r="BD1070" s="22">
        <f>_xll.BDH(BD$3&amp;" Govt",$A$8,BB1070,BB1070)</f>
        <v>1.18194</v>
      </c>
      <c r="BE1070">
        <f t="shared" si="365"/>
        <v>104.15873479195221</v>
      </c>
      <c r="BH1070" s="22"/>
      <c r="BJ1070" s="2">
        <v>39686</v>
      </c>
      <c r="BK1070">
        <v>120.89453125</v>
      </c>
      <c r="BL1070" s="22">
        <f>_xll.BDH(BL$3&amp;" Govt",$A$8,BJ1070,BJ1070)</f>
        <v>1.1586000000000001</v>
      </c>
      <c r="BM1070">
        <f t="shared" si="366"/>
        <v>104.34535754358708</v>
      </c>
      <c r="BN1070" s="2">
        <v>39861</v>
      </c>
      <c r="BO1070">
        <v>109.18359375</v>
      </c>
      <c r="BP1070" s="22">
        <f>_xll.BDH(BP$3&amp;" Govt",$A$8,BN1070,BN1070)</f>
        <v>1.10592</v>
      </c>
      <c r="BQ1070">
        <f t="shared" si="367"/>
        <v>98.726484510633682</v>
      </c>
      <c r="BR1070" s="2">
        <v>40042</v>
      </c>
      <c r="BS1070">
        <v>111.3984375</v>
      </c>
      <c r="BT1070" s="22">
        <f>_xll.BDH(BT$3&amp;" Govt",$A$8,BR1070,BR1070)</f>
        <v>1.1043400000000001</v>
      </c>
      <c r="BU1070">
        <f t="shared" si="368"/>
        <v>100.87331573609576</v>
      </c>
      <c r="BX1070" s="22"/>
      <c r="CB1070" s="22"/>
      <c r="CF1070" s="22"/>
      <c r="CJ1070" s="22"/>
      <c r="CN1070" s="22"/>
      <c r="CR1070" s="22"/>
      <c r="CV1070" s="22"/>
      <c r="CZ1070" s="22"/>
      <c r="DB1070" s="2">
        <v>39689</v>
      </c>
      <c r="DC1070">
        <v>120.0625</v>
      </c>
      <c r="DD1070" s="22">
        <f>_xll.BDH(DD$3&amp;" Govt",$A$8,DB1070,DB1070)</f>
        <v>1.1597200000000001</v>
      </c>
      <c r="DE1070">
        <f t="shared" si="369"/>
        <v>103.5271444831511</v>
      </c>
      <c r="DH1070" s="22"/>
      <c r="DL1070" s="22"/>
      <c r="DP1070" s="22"/>
    </row>
    <row r="1071" spans="4:120" x14ac:dyDescent="0.25">
      <c r="D1071" s="2"/>
      <c r="H1071" s="22"/>
      <c r="I1071" s="14"/>
      <c r="L1071" s="22"/>
      <c r="N1071" s="2">
        <v>39687</v>
      </c>
      <c r="O1071">
        <v>135.22265625</v>
      </c>
      <c r="P1071" s="22">
        <f>_xll.BDH(P$3&amp;" Govt",$A$8,N1071,N1071)</f>
        <v>1.33209</v>
      </c>
      <c r="Q1071">
        <f t="shared" si="358"/>
        <v>101.51165180280611</v>
      </c>
      <c r="R1071" s="2">
        <v>39688</v>
      </c>
      <c r="S1071">
        <v>137.3671875</v>
      </c>
      <c r="T1071" s="22">
        <f>_xll.BDH(T$3&amp;" Govt",$A$8,R1071,R1071)</f>
        <v>1.2988999999999999</v>
      </c>
      <c r="U1071">
        <f t="shared" si="359"/>
        <v>105.7565536222958</v>
      </c>
      <c r="V1071" s="2">
        <v>39784</v>
      </c>
      <c r="W1071">
        <v>107.3046875</v>
      </c>
      <c r="X1071" s="22">
        <f>_xll.BDH(X$3&amp;" Govt",$A$8,V1071,V1071)</f>
        <v>1.15449</v>
      </c>
      <c r="Y1071">
        <f t="shared" si="360"/>
        <v>92.945532226351034</v>
      </c>
      <c r="Z1071" s="2">
        <v>39688</v>
      </c>
      <c r="AA1071">
        <v>134.3046875</v>
      </c>
      <c r="AB1071" s="22">
        <f>_xll.BDH(AB$3&amp;" Govt",$A$8,Z1071,Z1071)</f>
        <v>1.2556099999999999</v>
      </c>
      <c r="AC1071">
        <f t="shared" si="361"/>
        <v>106.96369692818631</v>
      </c>
      <c r="AF1071" s="22"/>
      <c r="AH1071" s="2">
        <v>39688</v>
      </c>
      <c r="AI1071">
        <v>133.5078125</v>
      </c>
      <c r="AJ1071" s="22">
        <f>_xll.BDH(AJ$3&amp;" Govt",$A$8,AH1071,AH1071)</f>
        <v>1.2307299999999999</v>
      </c>
      <c r="AK1071">
        <f t="shared" si="362"/>
        <v>108.47855541020371</v>
      </c>
      <c r="AN1071" s="22"/>
      <c r="AP1071" s="2">
        <v>39688</v>
      </c>
      <c r="AQ1071">
        <v>131.203125</v>
      </c>
      <c r="AR1071" s="22">
        <f>_xll.BDH(AR$3&amp;" Govt",$A$8,AP1071,AP1071)</f>
        <v>1.2154199999999999</v>
      </c>
      <c r="AS1071">
        <f t="shared" si="363"/>
        <v>107.94879547810633</v>
      </c>
      <c r="AV1071" s="22"/>
      <c r="AX1071" s="2">
        <v>39688</v>
      </c>
      <c r="AY1071">
        <v>123.5</v>
      </c>
      <c r="AZ1071" s="22">
        <f>_xll.BDH(AZ$3&amp;" Govt",$A$8,AX1071,AX1071)</f>
        <v>1.1898500000000001</v>
      </c>
      <c r="BA1071">
        <f t="shared" si="364"/>
        <v>103.79459595747362</v>
      </c>
      <c r="BB1071" s="2">
        <v>39687</v>
      </c>
      <c r="BC1071">
        <v>123.44921875</v>
      </c>
      <c r="BD1071" s="22">
        <f>_xll.BDH(BD$3&amp;" Govt",$A$8,BB1071,BB1071)</f>
        <v>1.18232</v>
      </c>
      <c r="BE1071">
        <f t="shared" si="365"/>
        <v>104.41269601292375</v>
      </c>
      <c r="BH1071" s="22"/>
      <c r="BJ1071" s="2">
        <v>39687</v>
      </c>
      <c r="BK1071">
        <v>121.30078125</v>
      </c>
      <c r="BL1071" s="22">
        <f>_xll.BDH(BL$3&amp;" Govt",$A$8,BJ1071,BJ1071)</f>
        <v>1.1589700000000001</v>
      </c>
      <c r="BM1071">
        <f t="shared" si="366"/>
        <v>104.66257215458553</v>
      </c>
      <c r="BN1071" s="2">
        <v>39862</v>
      </c>
      <c r="BO1071">
        <v>108.4921875</v>
      </c>
      <c r="BP1071" s="22">
        <f>_xll.BDH(BP$3&amp;" Govt",$A$8,BN1071,BN1071)</f>
        <v>1.10551</v>
      </c>
      <c r="BQ1071">
        <f t="shared" si="367"/>
        <v>98.137680798907297</v>
      </c>
      <c r="BR1071" s="2">
        <v>40043</v>
      </c>
      <c r="BS1071">
        <v>111.66015625</v>
      </c>
      <c r="BT1071" s="22">
        <f>_xll.BDH(BT$3&amp;" Govt",$A$8,BR1071,BR1071)</f>
        <v>1.1046400000000001</v>
      </c>
      <c r="BU1071">
        <f t="shared" si="368"/>
        <v>101.0828471266657</v>
      </c>
      <c r="BX1071" s="22"/>
      <c r="CB1071" s="22"/>
      <c r="CF1071" s="22"/>
      <c r="CJ1071" s="22"/>
      <c r="CN1071" s="22"/>
      <c r="CR1071" s="22"/>
      <c r="CV1071" s="22"/>
      <c r="CZ1071" s="22"/>
      <c r="DB1071" s="2">
        <v>39692</v>
      </c>
      <c r="DC1071">
        <v>120.0625</v>
      </c>
      <c r="DD1071" s="22">
        <f>_xll.BDH(DD$3&amp;" Govt",$A$8,DB1071,DB1071)</f>
        <v>1.1608400000000001</v>
      </c>
      <c r="DE1071">
        <f t="shared" si="369"/>
        <v>103.42725957065572</v>
      </c>
      <c r="DH1071" s="22"/>
      <c r="DL1071" s="22"/>
      <c r="DP1071" s="22"/>
    </row>
    <row r="1072" spans="4:120" x14ac:dyDescent="0.25">
      <c r="D1072" s="2"/>
      <c r="H1072" s="22"/>
      <c r="I1072" s="14"/>
      <c r="L1072" s="22"/>
      <c r="N1072" s="2">
        <v>39688</v>
      </c>
      <c r="O1072">
        <v>135.0703125</v>
      </c>
      <c r="P1072" s="22">
        <f>_xll.BDH(P$3&amp;" Govt",$A$8,N1072,N1072)</f>
        <v>1.3325199999999999</v>
      </c>
      <c r="Q1072">
        <f t="shared" si="358"/>
        <v>101.36456676072405</v>
      </c>
      <c r="R1072" s="2">
        <v>39689</v>
      </c>
      <c r="S1072">
        <v>137.4609375</v>
      </c>
      <c r="T1072" s="22">
        <f>_xll.BDH(T$3&amp;" Govt",$A$8,R1072,R1072)</f>
        <v>1.29932</v>
      </c>
      <c r="U1072">
        <f t="shared" si="359"/>
        <v>105.79452136502169</v>
      </c>
      <c r="V1072" s="2">
        <v>39785</v>
      </c>
      <c r="W1072">
        <v>107.34375</v>
      </c>
      <c r="X1072" s="22">
        <f>_xll.BDH(X$3&amp;" Govt",$A$8,V1072,V1072)</f>
        <v>1.15411</v>
      </c>
      <c r="Y1072">
        <f t="shared" si="360"/>
        <v>93.009981717513938</v>
      </c>
      <c r="Z1072" s="2">
        <v>39689</v>
      </c>
      <c r="AA1072">
        <v>134.328125</v>
      </c>
      <c r="AB1072" s="22">
        <f>_xll.BDH(AB$3&amp;" Govt",$A$8,Z1072,Z1072)</f>
        <v>1.2560199999999999</v>
      </c>
      <c r="AC1072">
        <f t="shared" si="361"/>
        <v>106.947441123549</v>
      </c>
      <c r="AF1072" s="22"/>
      <c r="AH1072" s="2">
        <v>39689</v>
      </c>
      <c r="AI1072">
        <v>133.45703125</v>
      </c>
      <c r="AJ1072" s="22">
        <f>_xll.BDH(AJ$3&amp;" Govt",$A$8,AH1072,AH1072)</f>
        <v>1.23112</v>
      </c>
      <c r="AK1072">
        <f t="shared" si="362"/>
        <v>108.40294305185522</v>
      </c>
      <c r="AN1072" s="22"/>
      <c r="AP1072" s="2">
        <v>39689</v>
      </c>
      <c r="AQ1072">
        <v>131.03125</v>
      </c>
      <c r="AR1072" s="22">
        <f>_xll.BDH(AR$3&amp;" Govt",$A$8,AP1072,AP1072)</f>
        <v>1.2158199999999999</v>
      </c>
      <c r="AS1072">
        <f t="shared" si="363"/>
        <v>107.77191525061276</v>
      </c>
      <c r="AV1072" s="22"/>
      <c r="AX1072" s="2">
        <v>39689</v>
      </c>
      <c r="AY1072">
        <v>123.29296875</v>
      </c>
      <c r="AZ1072" s="22">
        <f>_xll.BDH(AZ$3&amp;" Govt",$A$8,AX1072,AX1072)</f>
        <v>1.1902300000000001</v>
      </c>
      <c r="BA1072">
        <f t="shared" si="364"/>
        <v>103.58751564823605</v>
      </c>
      <c r="BB1072" s="2">
        <v>39688</v>
      </c>
      <c r="BC1072">
        <v>123.2734375</v>
      </c>
      <c r="BD1072" s="22">
        <f>_xll.BDH(BD$3&amp;" Govt",$A$8,BB1072,BB1072)</f>
        <v>1.1827000000000001</v>
      </c>
      <c r="BE1072">
        <f t="shared" si="365"/>
        <v>104.23052126490234</v>
      </c>
      <c r="BH1072" s="22"/>
      <c r="BJ1072" s="2">
        <v>39688</v>
      </c>
      <c r="BK1072">
        <v>121.12890625</v>
      </c>
      <c r="BL1072" s="22">
        <f>_xll.BDH(BL$3&amp;" Govt",$A$8,BJ1072,BJ1072)</f>
        <v>1.1593499999999999</v>
      </c>
      <c r="BM1072">
        <f t="shared" si="366"/>
        <v>104.48001574157935</v>
      </c>
      <c r="BN1072" s="2">
        <v>39863</v>
      </c>
      <c r="BO1072">
        <v>108.31640625</v>
      </c>
      <c r="BP1072" s="22">
        <f>_xll.BDH(BP$3&amp;" Govt",$A$8,BN1072,BN1072)</f>
        <v>1.1051</v>
      </c>
      <c r="BQ1072">
        <f t="shared" si="367"/>
        <v>98.015026920640665</v>
      </c>
      <c r="BR1072" s="2">
        <v>40044</v>
      </c>
      <c r="BS1072">
        <v>112.38671875</v>
      </c>
      <c r="BT1072" s="22">
        <f>_xll.BDH(BT$3&amp;" Govt",$A$8,BR1072,BR1072)</f>
        <v>1.1049500000000001</v>
      </c>
      <c r="BU1072">
        <f t="shared" si="368"/>
        <v>101.71204013756278</v>
      </c>
      <c r="BX1072" s="22"/>
      <c r="CB1072" s="22"/>
      <c r="CF1072" s="22"/>
      <c r="CJ1072" s="22"/>
      <c r="CN1072" s="22"/>
      <c r="CR1072" s="22"/>
      <c r="CV1072" s="22"/>
      <c r="CZ1072" s="22"/>
      <c r="DB1072" s="2">
        <v>39693</v>
      </c>
      <c r="DC1072">
        <v>120.328125</v>
      </c>
      <c r="DD1072" s="22">
        <f>_xll.BDH(DD$3&amp;" Govt",$A$8,DB1072,DB1072)</f>
        <v>1.1610499999999999</v>
      </c>
      <c r="DE1072">
        <f t="shared" si="369"/>
        <v>103.63733258688256</v>
      </c>
      <c r="DH1072" s="22"/>
      <c r="DL1072" s="22"/>
      <c r="DP1072" s="22"/>
    </row>
    <row r="1073" spans="4:120" x14ac:dyDescent="0.25">
      <c r="D1073" s="2"/>
      <c r="H1073" s="22"/>
      <c r="I1073" s="14"/>
      <c r="L1073" s="22"/>
      <c r="N1073" s="2">
        <v>39689</v>
      </c>
      <c r="O1073">
        <v>135.26171875</v>
      </c>
      <c r="P1073" s="22">
        <f>_xll.BDH(P$3&amp;" Govt",$A$8,N1073,N1073)</f>
        <v>1.3329500000000001</v>
      </c>
      <c r="Q1073">
        <f t="shared" si="358"/>
        <v>101.47546325818672</v>
      </c>
      <c r="R1073" s="2">
        <v>39692</v>
      </c>
      <c r="S1073">
        <v>137.4609375</v>
      </c>
      <c r="T1073" s="22">
        <f>_xll.BDH(T$3&amp;" Govt",$A$8,R1073,R1073)</f>
        <v>1.30057</v>
      </c>
      <c r="U1073">
        <f t="shared" si="359"/>
        <v>105.69284044688098</v>
      </c>
      <c r="V1073" s="2">
        <v>39786</v>
      </c>
      <c r="W1073">
        <v>107.27734375</v>
      </c>
      <c r="X1073" s="22">
        <f>_xll.BDH(X$3&amp;" Govt",$A$8,V1073,V1073)</f>
        <v>1.1537299999999999</v>
      </c>
      <c r="Y1073">
        <f t="shared" si="360"/>
        <v>92.983058211193267</v>
      </c>
      <c r="Z1073" s="2">
        <v>39692</v>
      </c>
      <c r="AA1073">
        <v>134.328125</v>
      </c>
      <c r="AB1073" s="22">
        <f>_xll.BDH(AB$3&amp;" Govt",$A$8,Z1073,Z1073)</f>
        <v>1.2572300000000001</v>
      </c>
      <c r="AC1073">
        <f t="shared" si="361"/>
        <v>106.84451134637257</v>
      </c>
      <c r="AF1073" s="22"/>
      <c r="AH1073" s="2">
        <v>39692</v>
      </c>
      <c r="AI1073">
        <v>133.45703125</v>
      </c>
      <c r="AJ1073" s="22">
        <f>_xll.BDH(AJ$3&amp;" Govt",$A$8,AH1073,AH1073)</f>
        <v>1.23231</v>
      </c>
      <c r="AK1073">
        <f t="shared" si="362"/>
        <v>108.29826200387889</v>
      </c>
      <c r="AN1073" s="22"/>
      <c r="AP1073" s="2">
        <v>39692</v>
      </c>
      <c r="AQ1073">
        <v>131.03125</v>
      </c>
      <c r="AR1073" s="22">
        <f>_xll.BDH(AR$3&amp;" Govt",$A$8,AP1073,AP1073)</f>
        <v>1.21699</v>
      </c>
      <c r="AS1073">
        <f t="shared" si="363"/>
        <v>107.66830458754796</v>
      </c>
      <c r="AV1073" s="22"/>
      <c r="AX1073" s="2">
        <v>39692</v>
      </c>
      <c r="AY1073">
        <v>123.29296875</v>
      </c>
      <c r="AZ1073" s="22">
        <f>_xll.BDH(AZ$3&amp;" Govt",$A$8,AX1073,AX1073)</f>
        <v>1.1913800000000001</v>
      </c>
      <c r="BA1073">
        <f t="shared" si="364"/>
        <v>103.48752602024543</v>
      </c>
      <c r="BB1073" s="2">
        <v>39689</v>
      </c>
      <c r="BC1073">
        <v>123.0546875</v>
      </c>
      <c r="BD1073" s="22">
        <f>_xll.BDH(BD$3&amp;" Govt",$A$8,BB1073,BB1073)</f>
        <v>1.18309</v>
      </c>
      <c r="BE1073">
        <f t="shared" si="365"/>
        <v>104.01126499251959</v>
      </c>
      <c r="BH1073" s="22"/>
      <c r="BJ1073" s="2">
        <v>39689</v>
      </c>
      <c r="BK1073">
        <v>120.8046875</v>
      </c>
      <c r="BL1073" s="22">
        <f>_xll.BDH(BL$3&amp;" Govt",$A$8,BJ1073,BJ1073)</f>
        <v>1.1597200000000001</v>
      </c>
      <c r="BM1073">
        <f t="shared" si="366"/>
        <v>104.16711576932362</v>
      </c>
      <c r="BN1073" s="2">
        <v>39864</v>
      </c>
      <c r="BO1073">
        <v>108.125</v>
      </c>
      <c r="BP1073" s="22">
        <f>_xll.BDH(BP$3&amp;" Govt",$A$8,BN1073,BN1073)</f>
        <v>1.1046800000000001</v>
      </c>
      <c r="BQ1073">
        <f t="shared" si="367"/>
        <v>97.879023789694742</v>
      </c>
      <c r="BR1073" s="2">
        <v>40045</v>
      </c>
      <c r="BS1073">
        <v>112.921875</v>
      </c>
      <c r="BT1073" s="22">
        <f>_xll.BDH(BT$3&amp;" Govt",$A$8,BR1073,BR1073)</f>
        <v>1.1052500000000001</v>
      </c>
      <c r="BU1073">
        <f t="shared" si="368"/>
        <v>102.16862700746437</v>
      </c>
      <c r="BX1073" s="22"/>
      <c r="CB1073" s="22"/>
      <c r="CF1073" s="22"/>
      <c r="CJ1073" s="22"/>
      <c r="CN1073" s="22"/>
      <c r="CR1073" s="22"/>
      <c r="CV1073" s="22"/>
      <c r="CZ1073" s="22"/>
      <c r="DB1073" s="2">
        <v>39694</v>
      </c>
      <c r="DC1073">
        <v>120.01171875</v>
      </c>
      <c r="DD1073" s="22">
        <f>_xll.BDH(DD$3&amp;" Govt",$A$8,DB1073,DB1073)</f>
        <v>1.1612499999999999</v>
      </c>
      <c r="DE1073">
        <f t="shared" si="369"/>
        <v>103.34701291711519</v>
      </c>
      <c r="DH1073" s="22"/>
      <c r="DL1073" s="22"/>
      <c r="DP1073" s="22"/>
    </row>
    <row r="1074" spans="4:120" x14ac:dyDescent="0.25">
      <c r="D1074" s="2"/>
      <c r="H1074" s="22"/>
      <c r="I1074" s="14"/>
      <c r="L1074" s="22"/>
      <c r="N1074" s="2">
        <v>39692</v>
      </c>
      <c r="O1074">
        <v>135.26171875</v>
      </c>
      <c r="P1074" s="22">
        <f>_xll.BDH(P$3&amp;" Govt",$A$8,N1074,N1074)</f>
        <v>1.3342399999999999</v>
      </c>
      <c r="Q1074">
        <f t="shared" si="358"/>
        <v>101.37735246282529</v>
      </c>
      <c r="R1074" s="2">
        <v>39693</v>
      </c>
      <c r="S1074">
        <v>137.1171875</v>
      </c>
      <c r="T1074" s="22">
        <f>_xll.BDH(T$3&amp;" Govt",$A$8,R1074,R1074)</f>
        <v>1.3008</v>
      </c>
      <c r="U1074">
        <f t="shared" si="359"/>
        <v>105.4098919895449</v>
      </c>
      <c r="V1074" s="2">
        <v>39787</v>
      </c>
      <c r="W1074">
        <v>106.89453125</v>
      </c>
      <c r="X1074" s="22">
        <f>_xll.BDH(X$3&amp;" Govt",$A$8,V1074,V1074)</f>
        <v>1.1533599999999999</v>
      </c>
      <c r="Y1074">
        <f t="shared" si="360"/>
        <v>92.680976668169521</v>
      </c>
      <c r="Z1074" s="2">
        <v>39693</v>
      </c>
      <c r="AA1074">
        <v>133.91015625</v>
      </c>
      <c r="AB1074" s="22">
        <f>_xll.BDH(AB$3&amp;" Govt",$A$8,Z1074,Z1074)</f>
        <v>1.25745</v>
      </c>
      <c r="AC1074">
        <f t="shared" si="361"/>
        <v>106.49342419181677</v>
      </c>
      <c r="AF1074" s="22"/>
      <c r="AH1074" s="2">
        <v>39693</v>
      </c>
      <c r="AI1074">
        <v>133.02734375</v>
      </c>
      <c r="AJ1074" s="22">
        <f>_xll.BDH(AJ$3&amp;" Govt",$A$8,AH1074,AH1074)</f>
        <v>1.2325299999999999</v>
      </c>
      <c r="AK1074">
        <f t="shared" si="362"/>
        <v>107.93030899856394</v>
      </c>
      <c r="AN1074" s="22"/>
      <c r="AP1074" s="2">
        <v>39693</v>
      </c>
      <c r="AQ1074">
        <v>130.72265625</v>
      </c>
      <c r="AR1074" s="22">
        <f>_xll.BDH(AR$3&amp;" Govt",$A$8,AP1074,AP1074)</f>
        <v>1.2172000000000001</v>
      </c>
      <c r="AS1074">
        <f t="shared" si="363"/>
        <v>107.39620132270785</v>
      </c>
      <c r="AV1074" s="22"/>
      <c r="AX1074" s="2">
        <v>39693</v>
      </c>
      <c r="AY1074">
        <v>123.00390625</v>
      </c>
      <c r="AZ1074" s="22">
        <f>_xll.BDH(AZ$3&amp;" Govt",$A$8,AX1074,AX1074)</f>
        <v>1.1915899999999999</v>
      </c>
      <c r="BA1074">
        <f t="shared" si="364"/>
        <v>103.22670234728389</v>
      </c>
      <c r="BB1074" s="2">
        <v>39692</v>
      </c>
      <c r="BC1074">
        <v>123.0546875</v>
      </c>
      <c r="BD1074" s="22">
        <f>_xll.BDH(BD$3&amp;" Govt",$A$8,BB1074,BB1074)</f>
        <v>1.1842299999999999</v>
      </c>
      <c r="BE1074">
        <f t="shared" si="365"/>
        <v>103.91113846127864</v>
      </c>
      <c r="BH1074" s="22"/>
      <c r="BJ1074" s="2">
        <v>39692</v>
      </c>
      <c r="BK1074">
        <v>120.8046875</v>
      </c>
      <c r="BL1074" s="22">
        <f>_xll.BDH(BL$3&amp;" Govt",$A$8,BJ1074,BJ1074)</f>
        <v>1.1608400000000001</v>
      </c>
      <c r="BM1074">
        <f t="shared" si="366"/>
        <v>104.0666134006409</v>
      </c>
      <c r="BN1074" s="2">
        <v>39867</v>
      </c>
      <c r="BO1074">
        <v>108.08984375</v>
      </c>
      <c r="BP1074" s="22">
        <f>_xll.BDH(BP$3&amp;" Govt",$A$8,BN1074,BN1074)</f>
        <v>1.10345</v>
      </c>
      <c r="BQ1074">
        <f t="shared" si="367"/>
        <v>97.956267841768991</v>
      </c>
      <c r="BR1074" s="2">
        <v>40046</v>
      </c>
      <c r="BS1074">
        <v>112.6171875</v>
      </c>
      <c r="BT1074" s="22">
        <f>_xll.BDH(BT$3&amp;" Govt",$A$8,BR1074,BR1074)</f>
        <v>1.1055600000000001</v>
      </c>
      <c r="BU1074">
        <f t="shared" si="368"/>
        <v>101.86438320850971</v>
      </c>
      <c r="BX1074" s="22"/>
      <c r="CB1074" s="22"/>
      <c r="CF1074" s="22"/>
      <c r="CJ1074" s="22"/>
      <c r="CN1074" s="22"/>
      <c r="CR1074" s="22"/>
      <c r="CV1074" s="22"/>
      <c r="CZ1074" s="22"/>
      <c r="DB1074" s="2">
        <v>39695</v>
      </c>
      <c r="DC1074">
        <v>119.55078125</v>
      </c>
      <c r="DD1074" s="22">
        <f>_xll.BDH(DD$3&amp;" Govt",$A$8,DB1074,DB1074)</f>
        <v>1.1614500000000001</v>
      </c>
      <c r="DE1074">
        <f t="shared" si="369"/>
        <v>102.93235287786817</v>
      </c>
      <c r="DH1074" s="22"/>
      <c r="DL1074" s="22"/>
      <c r="DP1074" s="22"/>
    </row>
    <row r="1075" spans="4:120" x14ac:dyDescent="0.25">
      <c r="D1075" s="2"/>
      <c r="H1075" s="22"/>
      <c r="I1075" s="14"/>
      <c r="L1075" s="22"/>
      <c r="N1075" s="2">
        <v>39693</v>
      </c>
      <c r="O1075">
        <v>134.796875</v>
      </c>
      <c r="P1075" s="22">
        <f>_xll.BDH(P$3&amp;" Govt",$A$8,N1075,N1075)</f>
        <v>1.33447</v>
      </c>
      <c r="Q1075">
        <f t="shared" si="358"/>
        <v>101.01154390881773</v>
      </c>
      <c r="R1075" s="2">
        <v>39694</v>
      </c>
      <c r="S1075">
        <v>137.01171875</v>
      </c>
      <c r="T1075" s="22">
        <f>_xll.BDH(T$3&amp;" Govt",$A$8,R1075,R1075)</f>
        <v>1.3010299999999999</v>
      </c>
      <c r="U1075">
        <f t="shared" si="359"/>
        <v>105.3101917327041</v>
      </c>
      <c r="V1075" s="2">
        <v>39790</v>
      </c>
      <c r="W1075">
        <v>106.8046875</v>
      </c>
      <c r="X1075" s="22">
        <f>_xll.BDH(X$3&amp;" Govt",$A$8,V1075,V1075)</f>
        <v>1.1522300000000001</v>
      </c>
      <c r="Y1075">
        <f t="shared" si="360"/>
        <v>92.69389574998047</v>
      </c>
      <c r="Z1075" s="2">
        <v>39694</v>
      </c>
      <c r="AA1075">
        <v>133.84765625</v>
      </c>
      <c r="AB1075" s="22">
        <f>_xll.BDH(AB$3&amp;" Govt",$A$8,Z1075,Z1075)</f>
        <v>1.2576700000000001</v>
      </c>
      <c r="AC1075">
        <f t="shared" si="361"/>
        <v>106.42510058282379</v>
      </c>
      <c r="AF1075" s="22"/>
      <c r="AH1075" s="2">
        <v>39694</v>
      </c>
      <c r="AI1075">
        <v>133.04296875</v>
      </c>
      <c r="AJ1075" s="22">
        <f>_xll.BDH(AJ$3&amp;" Govt",$A$8,AH1075,AH1075)</f>
        <v>1.2327399999999999</v>
      </c>
      <c r="AK1075">
        <f t="shared" si="362"/>
        <v>107.92459784707238</v>
      </c>
      <c r="AN1075" s="22"/>
      <c r="AP1075" s="2">
        <v>39694</v>
      </c>
      <c r="AQ1075">
        <v>130.6796875</v>
      </c>
      <c r="AR1075" s="22">
        <f>_xll.BDH(AR$3&amp;" Govt",$A$8,AP1075,AP1075)</f>
        <v>1.2174199999999999</v>
      </c>
      <c r="AS1075">
        <f t="shared" si="363"/>
        <v>107.34149882538483</v>
      </c>
      <c r="AV1075" s="22"/>
      <c r="AX1075" s="2">
        <v>39694</v>
      </c>
      <c r="AY1075">
        <v>122.86328125</v>
      </c>
      <c r="AZ1075" s="22">
        <f>_xll.BDH(AZ$3&amp;" Govt",$A$8,AX1075,AX1075)</f>
        <v>1.1918</v>
      </c>
      <c r="BA1075">
        <f t="shared" si="364"/>
        <v>103.09051959221347</v>
      </c>
      <c r="BB1075" s="2">
        <v>39693</v>
      </c>
      <c r="BC1075">
        <v>122.78515625</v>
      </c>
      <c r="BD1075" s="22">
        <f>_xll.BDH(BD$3&amp;" Govt",$A$8,BB1075,BB1075)</f>
        <v>1.1844399999999999</v>
      </c>
      <c r="BE1075">
        <f t="shared" si="365"/>
        <v>103.66515505217656</v>
      </c>
      <c r="BH1075" s="22"/>
      <c r="BJ1075" s="2">
        <v>39693</v>
      </c>
      <c r="BK1075">
        <v>120.578125</v>
      </c>
      <c r="BL1075" s="22">
        <f>_xll.BDH(BL$3&amp;" Govt",$A$8,BJ1075,BJ1075)</f>
        <v>1.1610499999999999</v>
      </c>
      <c r="BM1075">
        <f t="shared" si="366"/>
        <v>103.85265492442187</v>
      </c>
      <c r="BN1075" s="2">
        <v>39868</v>
      </c>
      <c r="BO1075">
        <v>107.44921875</v>
      </c>
      <c r="BP1075" s="22">
        <f>_xll.BDH(BP$3&amp;" Govt",$A$8,BN1075,BN1075)</f>
        <v>1.10304</v>
      </c>
      <c r="BQ1075">
        <f t="shared" si="367"/>
        <v>97.411896894038293</v>
      </c>
      <c r="BR1075" s="2">
        <v>40049</v>
      </c>
      <c r="BS1075">
        <v>112.671875</v>
      </c>
      <c r="BT1075" s="22">
        <f>_xll.BDH(BT$3&amp;" Govt",$A$8,BR1075,BR1075)</f>
        <v>1.1064700000000001</v>
      </c>
      <c r="BU1075">
        <f t="shared" si="368"/>
        <v>101.83003154174989</v>
      </c>
      <c r="BX1075" s="22"/>
      <c r="CB1075" s="22"/>
      <c r="CF1075" s="22"/>
      <c r="CJ1075" s="22"/>
      <c r="CN1075" s="22"/>
      <c r="CR1075" s="22"/>
      <c r="CV1075" s="22"/>
      <c r="CZ1075" s="22"/>
      <c r="DB1075" s="2">
        <v>39696</v>
      </c>
      <c r="DC1075">
        <v>119.7265625</v>
      </c>
      <c r="DD1075" s="22">
        <f>_xll.BDH(DD$3&amp;" Govt",$A$8,DB1075,DB1075)</f>
        <v>1.1616500000000001</v>
      </c>
      <c r="DE1075">
        <f t="shared" si="369"/>
        <v>103.06595144837084</v>
      </c>
      <c r="DH1075" s="22"/>
      <c r="DL1075" s="22"/>
      <c r="DP1075" s="22"/>
    </row>
    <row r="1076" spans="4:120" x14ac:dyDescent="0.25">
      <c r="D1076" s="2"/>
      <c r="H1076" s="22"/>
      <c r="I1076" s="14"/>
      <c r="L1076" s="22"/>
      <c r="N1076" s="2">
        <v>39694</v>
      </c>
      <c r="O1076">
        <v>134.81640625</v>
      </c>
      <c r="P1076" s="22">
        <f>_xll.BDH(P$3&amp;" Govt",$A$8,N1076,N1076)</f>
        <v>1.3347</v>
      </c>
      <c r="Q1076">
        <f t="shared" si="358"/>
        <v>101.00877069753503</v>
      </c>
      <c r="R1076" s="2">
        <v>39695</v>
      </c>
      <c r="S1076">
        <v>137.03125</v>
      </c>
      <c r="T1076" s="22">
        <f>_xll.BDH(T$3&amp;" Govt",$A$8,R1076,R1076)</f>
        <v>1.3012600000000001</v>
      </c>
      <c r="U1076">
        <f t="shared" si="359"/>
        <v>105.30658746138357</v>
      </c>
      <c r="V1076" s="2">
        <v>39791</v>
      </c>
      <c r="W1076">
        <v>105.89453125</v>
      </c>
      <c r="X1076" s="22">
        <f>_xll.BDH(X$3&amp;" Govt",$A$8,V1076,V1076)</f>
        <v>1.15185</v>
      </c>
      <c r="Y1076">
        <f t="shared" si="360"/>
        <v>91.934306767374224</v>
      </c>
      <c r="Z1076" s="2">
        <v>39695</v>
      </c>
      <c r="AA1076">
        <v>133.94140625</v>
      </c>
      <c r="AB1076" s="22">
        <f>_xll.BDH(AB$3&amp;" Govt",$A$8,Z1076,Z1076)</f>
        <v>1.25789</v>
      </c>
      <c r="AC1076">
        <f t="shared" si="361"/>
        <v>106.48101682182067</v>
      </c>
      <c r="AF1076" s="22"/>
      <c r="AH1076" s="2">
        <v>39695</v>
      </c>
      <c r="AI1076">
        <v>133.09765625</v>
      </c>
      <c r="AJ1076" s="22">
        <f>_xll.BDH(AJ$3&amp;" Govt",$A$8,AH1076,AH1076)</f>
        <v>1.2329600000000001</v>
      </c>
      <c r="AK1076">
        <f t="shared" si="362"/>
        <v>107.94969524558785</v>
      </c>
      <c r="AN1076" s="22"/>
      <c r="AP1076" s="2">
        <v>39695</v>
      </c>
      <c r="AQ1076">
        <v>130.78515625</v>
      </c>
      <c r="AR1076" s="22">
        <f>_xll.BDH(AR$3&amp;" Govt",$A$8,AP1076,AP1076)</f>
        <v>1.21763</v>
      </c>
      <c r="AS1076">
        <f t="shared" si="363"/>
        <v>107.40960410798026</v>
      </c>
      <c r="AV1076" s="22"/>
      <c r="AX1076" s="2">
        <v>39695</v>
      </c>
      <c r="AY1076">
        <v>123.05859375</v>
      </c>
      <c r="AZ1076" s="22">
        <f>_xll.BDH(AZ$3&amp;" Govt",$A$8,AX1076,AX1076)</f>
        <v>1.19201</v>
      </c>
      <c r="BA1076">
        <f t="shared" si="364"/>
        <v>103.23620921804347</v>
      </c>
      <c r="BB1076" s="2">
        <v>39694</v>
      </c>
      <c r="BC1076">
        <v>122.7578125</v>
      </c>
      <c r="BD1076" s="22">
        <f>_xll.BDH(BD$3&amp;" Govt",$A$8,BB1076,BB1076)</f>
        <v>1.1846399999999999</v>
      </c>
      <c r="BE1076">
        <f t="shared" si="365"/>
        <v>103.62457159981092</v>
      </c>
      <c r="BH1076" s="22"/>
      <c r="BJ1076" s="2">
        <v>39694</v>
      </c>
      <c r="BK1076">
        <v>120.53125</v>
      </c>
      <c r="BL1076" s="22">
        <f>_xll.BDH(BL$3&amp;" Govt",$A$8,BJ1076,BJ1076)</f>
        <v>1.1612499999999999</v>
      </c>
      <c r="BM1076">
        <f t="shared" si="366"/>
        <v>103.79440258342305</v>
      </c>
      <c r="BN1076" s="2">
        <v>39869</v>
      </c>
      <c r="BO1076">
        <v>106.7265625</v>
      </c>
      <c r="BP1076" s="22">
        <f>_xll.BDH(BP$3&amp;" Govt",$A$8,BN1076,BN1076)</f>
        <v>1.10263</v>
      </c>
      <c r="BQ1076">
        <f t="shared" si="367"/>
        <v>96.792725120847422</v>
      </c>
      <c r="BR1076" s="2">
        <v>40050</v>
      </c>
      <c r="BS1076">
        <v>112.484375</v>
      </c>
      <c r="BT1076" s="22">
        <f>_xll.BDH(BT$3&amp;" Govt",$A$8,BR1076,BR1076)</f>
        <v>1.10677</v>
      </c>
      <c r="BU1076">
        <f t="shared" si="368"/>
        <v>101.6330177001545</v>
      </c>
      <c r="BX1076" s="22"/>
      <c r="CB1076" s="22"/>
      <c r="CF1076" s="22"/>
      <c r="CJ1076" s="22"/>
      <c r="CN1076" s="22"/>
      <c r="CR1076" s="22"/>
      <c r="CV1076" s="22"/>
      <c r="CZ1076" s="22"/>
      <c r="DB1076" s="2">
        <v>39699</v>
      </c>
      <c r="DC1076">
        <v>120.86328125</v>
      </c>
      <c r="DD1076" s="22">
        <f>_xll.BDH(DD$3&amp;" Govt",$A$8,DB1076,DB1076)</f>
        <v>1.1622600000000001</v>
      </c>
      <c r="DE1076">
        <f t="shared" si="369"/>
        <v>103.98988285753617</v>
      </c>
      <c r="DH1076" s="22"/>
      <c r="DL1076" s="22"/>
      <c r="DP1076" s="22"/>
    </row>
    <row r="1077" spans="4:120" x14ac:dyDescent="0.25">
      <c r="D1077" s="2"/>
      <c r="H1077" s="22"/>
      <c r="I1077" s="14"/>
      <c r="L1077" s="22"/>
      <c r="N1077" s="2">
        <v>39695</v>
      </c>
      <c r="O1077">
        <v>134.7890625</v>
      </c>
      <c r="P1077" s="22">
        <f>_xll.BDH(P$3&amp;" Govt",$A$8,N1077,N1077)</f>
        <v>1.33494</v>
      </c>
      <c r="Q1077">
        <f t="shared" si="358"/>
        <v>100.97012787091555</v>
      </c>
      <c r="R1077" s="2">
        <v>39696</v>
      </c>
      <c r="S1077">
        <v>136.92578125</v>
      </c>
      <c r="T1077" s="22">
        <f>_xll.BDH(T$3&amp;" Govt",$A$8,R1077,R1077)</f>
        <v>1.30148</v>
      </c>
      <c r="U1077">
        <f t="shared" si="359"/>
        <v>105.20774906260566</v>
      </c>
      <c r="V1077" s="2">
        <v>39792</v>
      </c>
      <c r="W1077">
        <v>105.94921875</v>
      </c>
      <c r="X1077" s="22">
        <f>_xll.BDH(X$3&amp;" Govt",$A$8,V1077,V1077)</f>
        <v>1.1514800000000001</v>
      </c>
      <c r="Y1077">
        <f t="shared" si="360"/>
        <v>92.011340839615102</v>
      </c>
      <c r="Z1077" s="2">
        <v>39696</v>
      </c>
      <c r="AA1077">
        <v>133.734375</v>
      </c>
      <c r="AB1077" s="22">
        <f>_xll.BDH(AB$3&amp;" Govt",$A$8,Z1077,Z1077)</f>
        <v>1.2581100000000001</v>
      </c>
      <c r="AC1077">
        <f t="shared" si="361"/>
        <v>106.2978396165677</v>
      </c>
      <c r="AF1077" s="22"/>
      <c r="AH1077" s="2">
        <v>39696</v>
      </c>
      <c r="AI1077">
        <v>132.77734375</v>
      </c>
      <c r="AJ1077" s="22">
        <f>_xll.BDH(AJ$3&amp;" Govt",$A$8,AH1077,AH1077)</f>
        <v>1.2331799999999999</v>
      </c>
      <c r="AK1077">
        <f t="shared" si="362"/>
        <v>107.67069182925445</v>
      </c>
      <c r="AN1077" s="22"/>
      <c r="AP1077" s="2">
        <v>39696</v>
      </c>
      <c r="AQ1077">
        <v>130.37109375</v>
      </c>
      <c r="AR1077" s="22">
        <f>_xll.BDH(AR$3&amp;" Govt",$A$8,AP1077,AP1077)</f>
        <v>1.21784</v>
      </c>
      <c r="AS1077">
        <f t="shared" si="363"/>
        <v>107.05108532319517</v>
      </c>
      <c r="AV1077" s="22"/>
      <c r="AX1077" s="2">
        <v>39696</v>
      </c>
      <c r="AY1077">
        <v>122.6171875</v>
      </c>
      <c r="AZ1077" s="22">
        <f>_xll.BDH(AZ$3&amp;" Govt",$A$8,AX1077,AX1077)</f>
        <v>1.1922200000000001</v>
      </c>
      <c r="BA1077">
        <f t="shared" si="364"/>
        <v>102.84778606297495</v>
      </c>
      <c r="BB1077" s="2">
        <v>39695</v>
      </c>
      <c r="BC1077">
        <v>122.89453125</v>
      </c>
      <c r="BD1077" s="22">
        <f>_xll.BDH(BD$3&amp;" Govt",$A$8,BB1077,BB1077)</f>
        <v>1.18485</v>
      </c>
      <c r="BE1077">
        <f t="shared" si="365"/>
        <v>103.72159450563363</v>
      </c>
      <c r="BH1077" s="22"/>
      <c r="BJ1077" s="2">
        <v>39695</v>
      </c>
      <c r="BK1077">
        <v>120.6875</v>
      </c>
      <c r="BL1077" s="22">
        <f>_xll.BDH(BL$3&amp;" Govt",$A$8,BJ1077,BJ1077)</f>
        <v>1.1614500000000001</v>
      </c>
      <c r="BM1077">
        <f t="shared" si="366"/>
        <v>103.91105945154763</v>
      </c>
      <c r="BN1077" s="2">
        <v>39870</v>
      </c>
      <c r="BO1077">
        <v>106.484375</v>
      </c>
      <c r="BP1077" s="22">
        <f>_xll.BDH(BP$3&amp;" Govt",$A$8,BN1077,BN1077)</f>
        <v>1.10222</v>
      </c>
      <c r="BQ1077">
        <f t="shared" si="367"/>
        <v>96.609002739924875</v>
      </c>
      <c r="BR1077" s="2">
        <v>40051</v>
      </c>
      <c r="BS1077">
        <v>112.7109375</v>
      </c>
      <c r="BT1077" s="22">
        <f>_xll.BDH(BT$3&amp;" Govt",$A$8,BR1077,BR1077)</f>
        <v>1.1070800000000001</v>
      </c>
      <c r="BU1077">
        <f t="shared" si="368"/>
        <v>101.80920755500956</v>
      </c>
      <c r="BX1077" s="22"/>
      <c r="CB1077" s="22"/>
      <c r="CF1077" s="22"/>
      <c r="CJ1077" s="22"/>
      <c r="CN1077" s="22"/>
      <c r="CR1077" s="22"/>
      <c r="CV1077" s="22"/>
      <c r="CZ1077" s="22"/>
      <c r="DB1077" s="2">
        <v>39700</v>
      </c>
      <c r="DC1077">
        <v>122.03515625</v>
      </c>
      <c r="DD1077" s="22">
        <f>_xll.BDH(DD$3&amp;" Govt",$A$8,DB1077,DB1077)</f>
        <v>1.1624699999999999</v>
      </c>
      <c r="DE1077">
        <f t="shared" si="369"/>
        <v>104.97918763494972</v>
      </c>
      <c r="DH1077" s="22"/>
      <c r="DL1077" s="22"/>
      <c r="DP1077" s="22"/>
    </row>
    <row r="1078" spans="4:120" x14ac:dyDescent="0.25">
      <c r="D1078" s="2"/>
      <c r="H1078" s="22"/>
      <c r="I1078" s="14"/>
      <c r="L1078" s="22"/>
      <c r="N1078" s="2">
        <v>39696</v>
      </c>
      <c r="O1078">
        <v>134.77734375</v>
      </c>
      <c r="P1078" s="22">
        <f>_xll.BDH(P$3&amp;" Govt",$A$8,N1078,N1078)</f>
        <v>1.33517</v>
      </c>
      <c r="Q1078">
        <f t="shared" si="358"/>
        <v>100.94395751102856</v>
      </c>
      <c r="R1078" s="2">
        <v>39699</v>
      </c>
      <c r="S1078">
        <v>137.0234375</v>
      </c>
      <c r="T1078" s="22">
        <f>_xll.BDH(T$3&amp;" Govt",$A$8,R1078,R1078)</f>
        <v>1.30217</v>
      </c>
      <c r="U1078">
        <f t="shared" si="359"/>
        <v>105.22699609114017</v>
      </c>
      <c r="V1078" s="2">
        <v>39793</v>
      </c>
      <c r="W1078">
        <v>106.65625</v>
      </c>
      <c r="X1078" s="22">
        <f>_xll.BDH(X$3&amp;" Govt",$A$8,V1078,V1078)</f>
        <v>1.1511</v>
      </c>
      <c r="Y1078">
        <f t="shared" si="360"/>
        <v>92.655937798627406</v>
      </c>
      <c r="Z1078" s="2">
        <v>39699</v>
      </c>
      <c r="AA1078">
        <v>133.80859375</v>
      </c>
      <c r="AB1078" s="22">
        <f>_xll.BDH(AB$3&amp;" Govt",$A$8,Z1078,Z1078)</f>
        <v>1.2587699999999999</v>
      </c>
      <c r="AC1078">
        <f t="shared" si="361"/>
        <v>106.3010667159211</v>
      </c>
      <c r="AF1078" s="22"/>
      <c r="AH1078" s="2">
        <v>39699</v>
      </c>
      <c r="AI1078">
        <v>132.84765625</v>
      </c>
      <c r="AJ1078" s="22">
        <f>_xll.BDH(AJ$3&amp;" Govt",$A$8,AH1078,AH1078)</f>
        <v>1.2338199999999999</v>
      </c>
      <c r="AK1078">
        <f t="shared" si="362"/>
        <v>107.67182915660308</v>
      </c>
      <c r="AN1078" s="22"/>
      <c r="AP1078" s="2">
        <v>39699</v>
      </c>
      <c r="AQ1078">
        <v>130.328125</v>
      </c>
      <c r="AR1078" s="22">
        <f>_xll.BDH(AR$3&amp;" Govt",$A$8,AP1078,AP1078)</f>
        <v>1.21848</v>
      </c>
      <c r="AS1078">
        <f t="shared" si="363"/>
        <v>106.9595930995995</v>
      </c>
      <c r="AV1078" s="22"/>
      <c r="AX1078" s="2">
        <v>39699</v>
      </c>
      <c r="AY1078">
        <v>122.5546875</v>
      </c>
      <c r="AZ1078" s="22">
        <f>_xll.BDH(AZ$3&amp;" Govt",$A$8,AX1078,AX1078)</f>
        <v>1.1928399999999999</v>
      </c>
      <c r="BA1078">
        <f t="shared" si="364"/>
        <v>102.7419331176017</v>
      </c>
      <c r="BB1078" s="2">
        <v>39696</v>
      </c>
      <c r="BC1078">
        <v>122.4609375</v>
      </c>
      <c r="BD1078" s="22">
        <f>_xll.BDH(BD$3&amp;" Govt",$A$8,BB1078,BB1078)</f>
        <v>1.18506</v>
      </c>
      <c r="BE1078">
        <f t="shared" si="365"/>
        <v>103.33733102121411</v>
      </c>
      <c r="BH1078" s="22"/>
      <c r="BJ1078" s="2">
        <v>39696</v>
      </c>
      <c r="BK1078">
        <v>120.27734375</v>
      </c>
      <c r="BL1078" s="22">
        <f>_xll.BDH(BL$3&amp;" Govt",$A$8,BJ1078,BJ1078)</f>
        <v>1.1616500000000001</v>
      </c>
      <c r="BM1078">
        <f t="shared" si="366"/>
        <v>103.54008845177118</v>
      </c>
      <c r="BN1078" s="2">
        <v>39871</v>
      </c>
      <c r="BO1078">
        <v>106.50390625</v>
      </c>
      <c r="BP1078" s="22">
        <f>_xll.BDH(BP$3&amp;" Govt",$A$8,BN1078,BN1078)</f>
        <v>1.10181</v>
      </c>
      <c r="BQ1078">
        <f t="shared" si="367"/>
        <v>96.662678910156927</v>
      </c>
      <c r="BR1078" s="2">
        <v>40052</v>
      </c>
      <c r="BS1078">
        <v>112.57421875</v>
      </c>
      <c r="BT1078" s="22">
        <f>_xll.BDH(BT$3&amp;" Govt",$A$8,BR1078,BR1078)</f>
        <v>1.10738</v>
      </c>
      <c r="BU1078">
        <f t="shared" si="368"/>
        <v>101.65816499304665</v>
      </c>
      <c r="BX1078" s="22"/>
      <c r="CB1078" s="22"/>
      <c r="CF1078" s="22"/>
      <c r="CJ1078" s="22"/>
      <c r="CN1078" s="22"/>
      <c r="CR1078" s="22"/>
      <c r="CV1078" s="22"/>
      <c r="CZ1078" s="22"/>
      <c r="DB1078" s="2">
        <v>39701</v>
      </c>
      <c r="DC1078">
        <v>122.1171875</v>
      </c>
      <c r="DD1078" s="22">
        <f>_xll.BDH(DD$3&amp;" Govt",$A$8,DB1078,DB1078)</f>
        <v>1.1626700000000001</v>
      </c>
      <c r="DE1078">
        <f t="shared" si="369"/>
        <v>105.03168353875131</v>
      </c>
      <c r="DH1078" s="22"/>
      <c r="DL1078" s="22"/>
      <c r="DP1078" s="22"/>
    </row>
    <row r="1079" spans="4:120" x14ac:dyDescent="0.25">
      <c r="D1079" s="2"/>
      <c r="H1079" s="22"/>
      <c r="I1079" s="14"/>
      <c r="L1079" s="22"/>
      <c r="N1079" s="2">
        <v>39699</v>
      </c>
      <c r="O1079">
        <v>134.8984375</v>
      </c>
      <c r="P1079" s="22">
        <f>_xll.BDH(P$3&amp;" Govt",$A$8,N1079,N1079)</f>
        <v>1.3358699999999999</v>
      </c>
      <c r="Q1079">
        <f t="shared" si="358"/>
        <v>100.9817104209242</v>
      </c>
      <c r="R1079" s="2">
        <v>39700</v>
      </c>
      <c r="S1079">
        <v>137</v>
      </c>
      <c r="T1079" s="22">
        <f>_xll.BDH(T$3&amp;" Govt",$A$8,R1079,R1079)</f>
        <v>1.3023899999999999</v>
      </c>
      <c r="U1079">
        <f t="shared" si="359"/>
        <v>105.19122536260261</v>
      </c>
      <c r="V1079" s="2">
        <v>39794</v>
      </c>
      <c r="W1079">
        <v>106.97265625</v>
      </c>
      <c r="X1079" s="22">
        <f>_xll.BDH(X$3&amp;" Govt",$A$8,V1079,V1079)</f>
        <v>1.15072</v>
      </c>
      <c r="Y1079">
        <f t="shared" si="360"/>
        <v>92.961499104908228</v>
      </c>
      <c r="Z1079" s="2">
        <v>39700</v>
      </c>
      <c r="AA1079">
        <v>133.86328125</v>
      </c>
      <c r="AB1079" s="22">
        <f>_xll.BDH(AB$3&amp;" Govt",$A$8,Z1079,Z1079)</f>
        <v>1.2589900000000001</v>
      </c>
      <c r="AC1079">
        <f t="shared" si="361"/>
        <v>106.32592891921301</v>
      </c>
      <c r="AF1079" s="22"/>
      <c r="AH1079" s="2">
        <v>39700</v>
      </c>
      <c r="AI1079">
        <v>132.94140625</v>
      </c>
      <c r="AJ1079" s="22">
        <f>_xll.BDH(AJ$3&amp;" Govt",$A$8,AH1079,AH1079)</f>
        <v>1.23404</v>
      </c>
      <c r="AK1079">
        <f t="shared" si="362"/>
        <v>107.72860381349065</v>
      </c>
      <c r="AN1079" s="22"/>
      <c r="AP1079" s="2">
        <v>39700</v>
      </c>
      <c r="AQ1079">
        <v>130.4765625</v>
      </c>
      <c r="AR1079" s="22">
        <f>_xll.BDH(AR$3&amp;" Govt",$A$8,AP1079,AP1079)</f>
        <v>1.2187000000000001</v>
      </c>
      <c r="AS1079">
        <f t="shared" si="363"/>
        <v>107.06208459834248</v>
      </c>
      <c r="AV1079" s="22"/>
      <c r="AX1079" s="2">
        <v>39700</v>
      </c>
      <c r="AY1079">
        <v>122.78515625</v>
      </c>
      <c r="AZ1079" s="22">
        <f>_xll.BDH(AZ$3&amp;" Govt",$A$8,AX1079,AX1079)</f>
        <v>1.1930499999999999</v>
      </c>
      <c r="BA1079">
        <f t="shared" si="364"/>
        <v>102.91702464272244</v>
      </c>
      <c r="BB1079" s="2">
        <v>39699</v>
      </c>
      <c r="BC1079">
        <v>122.48828125</v>
      </c>
      <c r="BD1079" s="22">
        <f>_xll.BDH(BD$3&amp;" Govt",$A$8,BB1079,BB1079)</f>
        <v>1.1856800000000001</v>
      </c>
      <c r="BE1079">
        <f t="shared" si="365"/>
        <v>103.30635690068146</v>
      </c>
      <c r="BH1079" s="22"/>
      <c r="BJ1079" s="2">
        <v>39699</v>
      </c>
      <c r="BK1079">
        <v>120.3046875</v>
      </c>
      <c r="BL1079" s="22">
        <f>_xll.BDH(BL$3&amp;" Govt",$A$8,BJ1079,BJ1079)</f>
        <v>1.1622600000000001</v>
      </c>
      <c r="BM1079">
        <f t="shared" si="366"/>
        <v>103.50927288214341</v>
      </c>
      <c r="BN1079" s="2">
        <v>39874</v>
      </c>
      <c r="BO1079">
        <v>107.04296875</v>
      </c>
      <c r="BP1079" s="22">
        <f>_xll.BDH(BP$3&amp;" Govt",$A$8,BN1079,BN1079)</f>
        <v>1.10114</v>
      </c>
      <c r="BQ1079">
        <f t="shared" si="367"/>
        <v>97.211043781898752</v>
      </c>
      <c r="BR1079" s="2">
        <v>40053</v>
      </c>
      <c r="BS1079">
        <v>112.8046875</v>
      </c>
      <c r="BT1079" s="22">
        <f>_xll.BDH(BT$3&amp;" Govt",$A$8,BR1079,BR1079)</f>
        <v>1.1076900000000001</v>
      </c>
      <c r="BU1079">
        <f t="shared" si="368"/>
        <v>101.83777726620264</v>
      </c>
      <c r="BX1079" s="22"/>
      <c r="CB1079" s="22"/>
      <c r="CF1079" s="22"/>
      <c r="CJ1079" s="22"/>
      <c r="CN1079" s="22"/>
      <c r="CR1079" s="22"/>
      <c r="CV1079" s="22"/>
      <c r="CZ1079" s="22"/>
      <c r="DB1079" s="2">
        <v>39702</v>
      </c>
      <c r="DC1079">
        <v>122.40234375</v>
      </c>
      <c r="DD1079" s="22">
        <f>_xll.BDH(DD$3&amp;" Govt",$A$8,DB1079,DB1079)</f>
        <v>1.1628700000000001</v>
      </c>
      <c r="DE1079">
        <f t="shared" si="369"/>
        <v>105.25883697231848</v>
      </c>
      <c r="DH1079" s="22"/>
      <c r="DL1079" s="22"/>
      <c r="DP1079" s="22"/>
    </row>
    <row r="1080" spans="4:120" x14ac:dyDescent="0.25">
      <c r="D1080" s="2"/>
      <c r="H1080" s="22"/>
      <c r="I1080" s="14"/>
      <c r="L1080" s="22"/>
      <c r="N1080" s="2">
        <v>39700</v>
      </c>
      <c r="O1080">
        <v>134.75</v>
      </c>
      <c r="P1080" s="22">
        <f>_xll.BDH(P$3&amp;" Govt",$A$8,N1080,N1080)</f>
        <v>1.3361100000000001</v>
      </c>
      <c r="Q1080">
        <f t="shared" si="358"/>
        <v>100.8524747213927</v>
      </c>
      <c r="R1080" s="2">
        <v>39701</v>
      </c>
      <c r="S1080">
        <v>136.81640625</v>
      </c>
      <c r="T1080" s="22">
        <f>_xll.BDH(T$3&amp;" Govt",$A$8,R1080,R1080)</f>
        <v>1.3026200000000001</v>
      </c>
      <c r="U1080">
        <f t="shared" si="359"/>
        <v>105.03171013035266</v>
      </c>
      <c r="V1080" s="2">
        <v>39797</v>
      </c>
      <c r="W1080">
        <v>106.51171875</v>
      </c>
      <c r="X1080" s="22">
        <f>_xll.BDH(X$3&amp;" Govt",$A$8,V1080,V1080)</f>
        <v>1.1495899999999999</v>
      </c>
      <c r="Y1080">
        <f t="shared" si="360"/>
        <v>92.651918292608684</v>
      </c>
      <c r="Z1080" s="2">
        <v>39701</v>
      </c>
      <c r="AA1080">
        <v>133.78125</v>
      </c>
      <c r="AB1080" s="22">
        <f>_xll.BDH(AB$3&amp;" Govt",$A$8,Z1080,Z1080)</f>
        <v>1.2592099999999999</v>
      </c>
      <c r="AC1080">
        <f t="shared" si="361"/>
        <v>106.24220741576067</v>
      </c>
      <c r="AF1080" s="22"/>
      <c r="AH1080" s="2">
        <v>39701</v>
      </c>
      <c r="AI1080">
        <v>132.8203125</v>
      </c>
      <c r="AJ1080" s="22">
        <f>_xll.BDH(AJ$3&amp;" Govt",$A$8,AH1080,AH1080)</f>
        <v>1.2342500000000001</v>
      </c>
      <c r="AK1080">
        <f t="shared" si="362"/>
        <v>107.61216325703869</v>
      </c>
      <c r="AN1080" s="22"/>
      <c r="AP1080" s="2">
        <v>39701</v>
      </c>
      <c r="AQ1080">
        <v>130.35546875</v>
      </c>
      <c r="AR1080" s="22">
        <f>_xll.BDH(AR$3&amp;" Govt",$A$8,AP1080,AP1080)</f>
        <v>1.2189099999999999</v>
      </c>
      <c r="AS1080">
        <f t="shared" si="363"/>
        <v>106.94429346711406</v>
      </c>
      <c r="AV1080" s="22"/>
      <c r="AX1080" s="2">
        <v>39701</v>
      </c>
      <c r="AY1080">
        <v>122.64453125</v>
      </c>
      <c r="AZ1080" s="22">
        <f>_xll.BDH(AZ$3&amp;" Govt",$A$8,AX1080,AX1080)</f>
        <v>1.19326</v>
      </c>
      <c r="BA1080">
        <f t="shared" si="364"/>
        <v>102.78106301225215</v>
      </c>
      <c r="BB1080" s="2">
        <v>39700</v>
      </c>
      <c r="BC1080">
        <v>122.73828125</v>
      </c>
      <c r="BD1080" s="22">
        <f>_xll.BDH(BD$3&amp;" Govt",$A$8,BB1080,BB1080)</f>
        <v>1.1858900000000001</v>
      </c>
      <c r="BE1080">
        <f t="shared" si="365"/>
        <v>103.49887531727225</v>
      </c>
      <c r="BH1080" s="22"/>
      <c r="BJ1080" s="2">
        <v>39700</v>
      </c>
      <c r="BK1080">
        <v>120.55078125</v>
      </c>
      <c r="BL1080" s="22">
        <f>_xll.BDH(BL$3&amp;" Govt",$A$8,BJ1080,BJ1080)</f>
        <v>1.1624699999999999</v>
      </c>
      <c r="BM1080">
        <f t="shared" si="366"/>
        <v>103.7022729618829</v>
      </c>
      <c r="BN1080" s="2">
        <v>39875</v>
      </c>
      <c r="BO1080">
        <v>106.52734375</v>
      </c>
      <c r="BP1080" s="22">
        <f>_xll.BDH(BP$3&amp;" Govt",$A$8,BN1080,BN1080)</f>
        <v>1.1012999999999999</v>
      </c>
      <c r="BQ1080">
        <f t="shared" si="367"/>
        <v>96.728724007990564</v>
      </c>
      <c r="BR1080" s="2">
        <v>40056</v>
      </c>
      <c r="BS1080">
        <v>112.7578125</v>
      </c>
      <c r="BT1080" s="22">
        <f>_xll.BDH(BT$3&amp;" Govt",$A$8,BR1080,BR1080)</f>
        <v>1.1086</v>
      </c>
      <c r="BU1080">
        <f t="shared" si="368"/>
        <v>101.71190014432618</v>
      </c>
      <c r="BX1080" s="22"/>
      <c r="CB1080" s="22"/>
      <c r="CF1080" s="22"/>
      <c r="CJ1080" s="22"/>
      <c r="CN1080" s="22"/>
      <c r="CR1080" s="22"/>
      <c r="CV1080" s="22"/>
      <c r="CZ1080" s="22"/>
      <c r="DB1080" s="2">
        <v>39703</v>
      </c>
      <c r="DC1080">
        <v>120.6171875</v>
      </c>
      <c r="DD1080" s="22">
        <f>_xll.BDH(DD$3&amp;" Govt",$A$8,DB1080,DB1080)</f>
        <v>1.1630799999999999</v>
      </c>
      <c r="DE1080">
        <f t="shared" si="369"/>
        <v>103.70497945111258</v>
      </c>
      <c r="DH1080" s="22"/>
      <c r="DL1080" s="22"/>
      <c r="DP1080" s="22"/>
    </row>
    <row r="1081" spans="4:120" x14ac:dyDescent="0.25">
      <c r="D1081" s="2"/>
      <c r="H1081" s="22"/>
      <c r="I1081" s="14"/>
      <c r="L1081" s="22"/>
      <c r="N1081" s="2">
        <v>39701</v>
      </c>
      <c r="O1081">
        <v>134.72265625</v>
      </c>
      <c r="P1081" s="22">
        <f>_xll.BDH(P$3&amp;" Govt",$A$8,N1081,N1081)</f>
        <v>1.3363399999999999</v>
      </c>
      <c r="Q1081">
        <f t="shared" si="358"/>
        <v>100.81465514015895</v>
      </c>
      <c r="R1081" s="2">
        <v>39702</v>
      </c>
      <c r="S1081">
        <v>136.75390625</v>
      </c>
      <c r="T1081" s="22">
        <f>_xll.BDH(T$3&amp;" Govt",$A$8,R1081,R1081)</f>
        <v>1.3028500000000001</v>
      </c>
      <c r="U1081">
        <f t="shared" si="359"/>
        <v>104.96519649230532</v>
      </c>
      <c r="V1081" s="2">
        <v>39798</v>
      </c>
      <c r="W1081">
        <v>107.10546875</v>
      </c>
      <c r="X1081" s="22">
        <f>_xll.BDH(X$3&amp;" Govt",$A$8,V1081,V1081)</f>
        <v>1.1492199999999999</v>
      </c>
      <c r="Y1081">
        <f t="shared" si="360"/>
        <v>93.198403047284259</v>
      </c>
      <c r="Z1081" s="2">
        <v>39702</v>
      </c>
      <c r="AA1081">
        <v>133.7578125</v>
      </c>
      <c r="AB1081" s="22">
        <f>_xll.BDH(AB$3&amp;" Govt",$A$8,Z1081,Z1081)</f>
        <v>1.25943</v>
      </c>
      <c r="AC1081">
        <f t="shared" si="361"/>
        <v>106.20503918439293</v>
      </c>
      <c r="AF1081" s="22"/>
      <c r="AH1081" s="2">
        <v>39702</v>
      </c>
      <c r="AI1081">
        <v>132.64453125</v>
      </c>
      <c r="AJ1081" s="22">
        <f>_xll.BDH(AJ$3&amp;" Govt",$A$8,AH1081,AH1081)</f>
        <v>1.23447</v>
      </c>
      <c r="AK1081">
        <f t="shared" si="362"/>
        <v>107.45059114437775</v>
      </c>
      <c r="AN1081" s="22"/>
      <c r="AP1081" s="2">
        <v>39702</v>
      </c>
      <c r="AQ1081">
        <v>130.1796875</v>
      </c>
      <c r="AR1081" s="22">
        <f>_xll.BDH(AR$3&amp;" Govt",$A$8,AP1081,AP1081)</f>
        <v>1.21912</v>
      </c>
      <c r="AS1081">
        <f t="shared" si="363"/>
        <v>106.78168473981232</v>
      </c>
      <c r="AV1081" s="22"/>
      <c r="AX1081" s="2">
        <v>39702</v>
      </c>
      <c r="AY1081">
        <v>122.5234375</v>
      </c>
      <c r="AZ1081" s="22">
        <f>_xll.BDH(AZ$3&amp;" Govt",$A$8,AX1081,AX1081)</f>
        <v>1.19347</v>
      </c>
      <c r="BA1081">
        <f t="shared" si="364"/>
        <v>102.66151432377856</v>
      </c>
      <c r="BB1081" s="2">
        <v>39701</v>
      </c>
      <c r="BC1081">
        <v>122.58203125</v>
      </c>
      <c r="BD1081" s="22">
        <f>_xll.BDH(BD$3&amp;" Govt",$A$8,BB1081,BB1081)</f>
        <v>1.1860900000000001</v>
      </c>
      <c r="BE1081">
        <f t="shared" si="365"/>
        <v>103.34968783987723</v>
      </c>
      <c r="BH1081" s="22"/>
      <c r="BJ1081" s="2">
        <v>39701</v>
      </c>
      <c r="BK1081">
        <v>120.4140625</v>
      </c>
      <c r="BL1081" s="22">
        <f>_xll.BDH(BL$3&amp;" Govt",$A$8,BJ1081,BJ1081)</f>
        <v>1.1626700000000001</v>
      </c>
      <c r="BM1081">
        <f t="shared" si="366"/>
        <v>103.56684398840599</v>
      </c>
      <c r="BN1081" s="2">
        <v>39876</v>
      </c>
      <c r="BO1081">
        <v>106.15234375</v>
      </c>
      <c r="BP1081" s="22">
        <f>_xll.BDH(BP$3&amp;" Govt",$A$8,BN1081,BN1081)</f>
        <v>1.10145</v>
      </c>
      <c r="BQ1081">
        <f t="shared" si="367"/>
        <v>96.375090789413946</v>
      </c>
      <c r="BR1081" s="2">
        <v>40057</v>
      </c>
      <c r="BS1081">
        <v>113.1015625</v>
      </c>
      <c r="BT1081" s="22">
        <f>_xll.BDH(BT$3&amp;" Govt",$A$8,BR1081,BR1081)</f>
        <v>1.1089100000000001</v>
      </c>
      <c r="BU1081">
        <f t="shared" si="368"/>
        <v>101.99345528491942</v>
      </c>
      <c r="BX1081" s="22"/>
      <c r="CB1081" s="22"/>
      <c r="CF1081" s="22"/>
      <c r="CJ1081" s="22"/>
      <c r="CN1081" s="22"/>
      <c r="CR1081" s="22"/>
      <c r="CV1081" s="22"/>
      <c r="CZ1081" s="22"/>
      <c r="DB1081" s="2">
        <v>39706</v>
      </c>
      <c r="DC1081">
        <v>123.5546875</v>
      </c>
      <c r="DD1081" s="22">
        <f>_xll.BDH(DD$3&amp;" Govt",$A$8,DB1081,DB1081)</f>
        <v>1.1636899999999999</v>
      </c>
      <c r="DE1081">
        <f t="shared" si="369"/>
        <v>106.17491557029794</v>
      </c>
      <c r="DH1081" s="22"/>
      <c r="DL1081" s="22"/>
      <c r="DP1081" s="22"/>
    </row>
    <row r="1082" spans="4:120" x14ac:dyDescent="0.25">
      <c r="D1082" s="2"/>
      <c r="H1082" s="22"/>
      <c r="I1082" s="14"/>
      <c r="L1082" s="22"/>
      <c r="N1082" s="2">
        <v>39702</v>
      </c>
      <c r="O1082">
        <v>134.69921875</v>
      </c>
      <c r="P1082" s="22">
        <f>_xll.BDH(P$3&amp;" Govt",$A$8,N1082,N1082)</f>
        <v>1.33657</v>
      </c>
      <c r="Q1082">
        <f t="shared" si="358"/>
        <v>100.77977116798971</v>
      </c>
      <c r="R1082" s="2">
        <v>39703</v>
      </c>
      <c r="S1082">
        <v>136.75</v>
      </c>
      <c r="T1082" s="22">
        <f>_xll.BDH(T$3&amp;" Govt",$A$8,R1082,R1082)</f>
        <v>1.30308</v>
      </c>
      <c r="U1082">
        <f t="shared" si="359"/>
        <v>104.94367191576879</v>
      </c>
      <c r="V1082" s="2">
        <v>39799</v>
      </c>
      <c r="W1082">
        <v>108.04296875</v>
      </c>
      <c r="X1082" s="22">
        <f>_xll.BDH(X$3&amp;" Govt",$A$8,V1082,V1082)</f>
        <v>1.1488400000000001</v>
      </c>
      <c r="Y1082">
        <f t="shared" si="360"/>
        <v>94.04527066432226</v>
      </c>
      <c r="Z1082" s="2">
        <v>39703</v>
      </c>
      <c r="AA1082">
        <v>133.6484375</v>
      </c>
      <c r="AB1082" s="22">
        <f>_xll.BDH(AB$3&amp;" Govt",$A$8,Z1082,Z1082)</f>
        <v>1.2596499999999999</v>
      </c>
      <c r="AC1082">
        <f t="shared" si="361"/>
        <v>106.09966062001349</v>
      </c>
      <c r="AF1082" s="22"/>
      <c r="AH1082" s="2">
        <v>39703</v>
      </c>
      <c r="AI1082">
        <v>132.53515625</v>
      </c>
      <c r="AJ1082" s="22">
        <f>_xll.BDH(AJ$3&amp;" Govt",$A$8,AH1082,AH1082)</f>
        <v>1.2346900000000001</v>
      </c>
      <c r="AK1082">
        <f t="shared" si="362"/>
        <v>107.34286035361102</v>
      </c>
      <c r="AN1082" s="22"/>
      <c r="AP1082" s="2">
        <v>39703</v>
      </c>
      <c r="AQ1082">
        <v>129.9921875</v>
      </c>
      <c r="AR1082" s="22">
        <f>_xll.BDH(AR$3&amp;" Govt",$A$8,AP1082,AP1082)</f>
        <v>1.21933</v>
      </c>
      <c r="AS1082">
        <f t="shared" si="363"/>
        <v>106.60952121246915</v>
      </c>
      <c r="AV1082" s="22"/>
      <c r="AX1082" s="2">
        <v>39703</v>
      </c>
      <c r="AY1082">
        <v>122.26953125</v>
      </c>
      <c r="AZ1082" s="22">
        <f>_xll.BDH(AZ$3&amp;" Govt",$A$8,AX1082,AX1082)</f>
        <v>1.1936800000000001</v>
      </c>
      <c r="BA1082">
        <f t="shared" si="364"/>
        <v>102.43074463005159</v>
      </c>
      <c r="BB1082" s="2">
        <v>39702</v>
      </c>
      <c r="BC1082">
        <v>122.44140625</v>
      </c>
      <c r="BD1082" s="22">
        <f>_xll.BDH(BD$3&amp;" Govt",$A$8,BB1082,BB1082)</f>
        <v>1.1862999999999999</v>
      </c>
      <c r="BE1082">
        <f t="shared" si="365"/>
        <v>103.21285193458654</v>
      </c>
      <c r="BH1082" s="22"/>
      <c r="BJ1082" s="2">
        <v>39702</v>
      </c>
      <c r="BK1082">
        <v>120.26171875</v>
      </c>
      <c r="BL1082" s="22">
        <f>_xll.BDH(BL$3&amp;" Govt",$A$8,BJ1082,BJ1082)</f>
        <v>1.1628700000000001</v>
      </c>
      <c r="BM1082">
        <f t="shared" si="366"/>
        <v>103.41802501569393</v>
      </c>
      <c r="BN1082" s="2">
        <v>39877</v>
      </c>
      <c r="BO1082">
        <v>106.80859375</v>
      </c>
      <c r="BP1082" s="22">
        <f>_xll.BDH(BP$3&amp;" Govt",$A$8,BN1082,BN1082)</f>
        <v>1.1015999999999999</v>
      </c>
      <c r="BQ1082">
        <f t="shared" si="367"/>
        <v>96.957692220406685</v>
      </c>
      <c r="BR1082" s="2">
        <v>40058</v>
      </c>
      <c r="BS1082">
        <v>113.2578125</v>
      </c>
      <c r="BT1082" s="22">
        <f>_xll.BDH(BT$3&amp;" Govt",$A$8,BR1082,BR1082)</f>
        <v>1.1088499999999999</v>
      </c>
      <c r="BU1082">
        <f t="shared" si="368"/>
        <v>102.13988591784282</v>
      </c>
      <c r="BX1082" s="22"/>
      <c r="CB1082" s="22"/>
      <c r="CF1082" s="22"/>
      <c r="CJ1082" s="22"/>
      <c r="CN1082" s="22"/>
      <c r="CR1082" s="22"/>
      <c r="CV1082" s="22"/>
      <c r="CZ1082" s="22"/>
      <c r="DB1082" s="2">
        <v>39707</v>
      </c>
      <c r="DC1082">
        <v>120.85546875</v>
      </c>
      <c r="DD1082" s="22">
        <f>_xll.BDH(DD$3&amp;" Govt",$A$8,DB1082,DB1082)</f>
        <v>1.1638900000000001</v>
      </c>
      <c r="DE1082">
        <f t="shared" si="369"/>
        <v>103.83753511929821</v>
      </c>
      <c r="DH1082" s="22"/>
      <c r="DL1082" s="22"/>
      <c r="DP1082" s="22"/>
    </row>
    <row r="1083" spans="4:120" x14ac:dyDescent="0.25">
      <c r="D1083" s="2"/>
      <c r="H1083" s="22"/>
      <c r="I1083" s="14"/>
      <c r="L1083" s="22"/>
      <c r="N1083" s="2">
        <v>39703</v>
      </c>
      <c r="O1083">
        <v>134.76953125</v>
      </c>
      <c r="P1083" s="22">
        <f>_xll.BDH(P$3&amp;" Govt",$A$8,N1083,N1083)</f>
        <v>1.3368100000000001</v>
      </c>
      <c r="Q1083">
        <f t="shared" si="358"/>
        <v>100.8142752148772</v>
      </c>
      <c r="R1083" s="2">
        <v>39706</v>
      </c>
      <c r="S1083">
        <v>136.5625</v>
      </c>
      <c r="T1083" s="22">
        <f>_xll.BDH(T$3&amp;" Govt",$A$8,R1083,R1083)</f>
        <v>1.30376</v>
      </c>
      <c r="U1083">
        <f t="shared" si="359"/>
        <v>104.74512180155857</v>
      </c>
      <c r="V1083" s="2">
        <v>39800</v>
      </c>
      <c r="W1083">
        <v>108.7109375</v>
      </c>
      <c r="X1083" s="22">
        <f>_xll.BDH(X$3&amp;" Govt",$A$8,V1083,V1083)</f>
        <v>1.14846</v>
      </c>
      <c r="Y1083">
        <f t="shared" si="360"/>
        <v>94.658009421312016</v>
      </c>
      <c r="Z1083" s="2">
        <v>39706</v>
      </c>
      <c r="AA1083">
        <v>133.99609375</v>
      </c>
      <c r="AB1083" s="22">
        <f>_xll.BDH(AB$3&amp;" Govt",$A$8,Z1083,Z1083)</f>
        <v>1.26031</v>
      </c>
      <c r="AC1083">
        <f t="shared" si="361"/>
        <v>106.31994806833239</v>
      </c>
      <c r="AF1083" s="22"/>
      <c r="AH1083" s="2">
        <v>39706</v>
      </c>
      <c r="AI1083">
        <v>133.08984375</v>
      </c>
      <c r="AJ1083" s="22">
        <f>_xll.BDH(AJ$3&amp;" Govt",$A$8,AH1083,AH1083)</f>
        <v>1.23533</v>
      </c>
      <c r="AK1083">
        <f t="shared" si="362"/>
        <v>107.73626783936275</v>
      </c>
      <c r="AN1083" s="22"/>
      <c r="AP1083" s="2">
        <v>39706</v>
      </c>
      <c r="AQ1083">
        <v>130.7109375</v>
      </c>
      <c r="AR1083" s="22">
        <f>_xll.BDH(AR$3&amp;" Govt",$A$8,AP1083,AP1083)</f>
        <v>1.21997</v>
      </c>
      <c r="AS1083">
        <f t="shared" si="363"/>
        <v>107.14274736264007</v>
      </c>
      <c r="AV1083" s="22"/>
      <c r="AX1083" s="2">
        <v>39706</v>
      </c>
      <c r="AY1083">
        <v>123.04296875</v>
      </c>
      <c r="AZ1083" s="22">
        <f>_xll.BDH(AZ$3&amp;" Govt",$A$8,AX1083,AX1083)</f>
        <v>1.1942999999999999</v>
      </c>
      <c r="BA1083">
        <f t="shared" si="364"/>
        <v>103.02517688185549</v>
      </c>
      <c r="BB1083" s="2">
        <v>39703</v>
      </c>
      <c r="BC1083">
        <v>122.65625</v>
      </c>
      <c r="BD1083" s="22">
        <f>_xll.BDH(BD$3&amp;" Govt",$A$8,BB1083,BB1083)</f>
        <v>1.18651</v>
      </c>
      <c r="BE1083">
        <f t="shared" si="365"/>
        <v>103.37565633665119</v>
      </c>
      <c r="BH1083" s="22"/>
      <c r="BJ1083" s="2">
        <v>39703</v>
      </c>
      <c r="BK1083">
        <v>119.90625</v>
      </c>
      <c r="BL1083" s="22">
        <f>_xll.BDH(BL$3&amp;" Govt",$A$8,BJ1083,BJ1083)</f>
        <v>1.1630799999999999</v>
      </c>
      <c r="BM1083">
        <f t="shared" si="366"/>
        <v>103.09372528115006</v>
      </c>
      <c r="BN1083" s="2">
        <v>39878</v>
      </c>
      <c r="BO1083">
        <v>106.31640625</v>
      </c>
      <c r="BP1083" s="22">
        <f>_xll.BDH(BP$3&amp;" Govt",$A$8,BN1083,BN1083)</f>
        <v>1.1017600000000001</v>
      </c>
      <c r="BQ1083">
        <f t="shared" si="367"/>
        <v>96.496883395657846</v>
      </c>
      <c r="BR1083" s="2">
        <v>40059</v>
      </c>
      <c r="BS1083">
        <v>113.5</v>
      </c>
      <c r="BT1083" s="22">
        <f>_xll.BDH(BT$3&amp;" Govt",$A$8,BR1083,BR1083)</f>
        <v>1.1087899999999999</v>
      </c>
      <c r="BU1083">
        <f t="shared" si="368"/>
        <v>102.36383805770255</v>
      </c>
      <c r="BX1083" s="22"/>
      <c r="CB1083" s="22"/>
      <c r="CF1083" s="22"/>
      <c r="CJ1083" s="22"/>
      <c r="CN1083" s="22"/>
      <c r="CR1083" s="22"/>
      <c r="CV1083" s="22"/>
      <c r="CZ1083" s="22"/>
      <c r="DB1083" s="2">
        <v>39708</v>
      </c>
      <c r="DC1083">
        <v>120.5390625</v>
      </c>
      <c r="DD1083" s="22">
        <f>_xll.BDH(DD$3&amp;" Govt",$A$8,DB1083,DB1083)</f>
        <v>1.1640900000000001</v>
      </c>
      <c r="DE1083">
        <f t="shared" si="369"/>
        <v>103.5478893384532</v>
      </c>
      <c r="DH1083" s="22"/>
      <c r="DL1083" s="22"/>
      <c r="DP1083" s="22"/>
    </row>
    <row r="1084" spans="4:120" x14ac:dyDescent="0.25">
      <c r="D1084" s="2"/>
      <c r="H1084" s="22"/>
      <c r="I1084" s="14"/>
      <c r="L1084" s="22"/>
      <c r="N1084" s="2">
        <v>39706</v>
      </c>
      <c r="O1084">
        <v>134.515625</v>
      </c>
      <c r="P1084" s="22">
        <f>_xll.BDH(P$3&amp;" Govt",$A$8,N1084,N1084)</f>
        <v>1.33751</v>
      </c>
      <c r="Q1084">
        <f t="shared" si="358"/>
        <v>100.57167796876286</v>
      </c>
      <c r="R1084" s="2">
        <v>39707</v>
      </c>
      <c r="S1084">
        <v>136.01171875</v>
      </c>
      <c r="T1084" s="22">
        <f>_xll.BDH(T$3&amp;" Govt",$A$8,R1084,R1084)</f>
        <v>1.30399</v>
      </c>
      <c r="U1084">
        <f t="shared" si="359"/>
        <v>104.30426517841394</v>
      </c>
      <c r="V1084" s="2">
        <v>39801</v>
      </c>
      <c r="W1084">
        <v>108.50390625</v>
      </c>
      <c r="X1084" s="22">
        <f>_xll.BDH(X$3&amp;" Govt",$A$8,V1084,V1084)</f>
        <v>1.1480900000000001</v>
      </c>
      <c r="Y1084">
        <f t="shared" si="360"/>
        <v>94.508188600196846</v>
      </c>
      <c r="Z1084" s="2">
        <v>39707</v>
      </c>
      <c r="AA1084">
        <v>133.06640625</v>
      </c>
      <c r="AB1084" s="22">
        <f>_xll.BDH(AB$3&amp;" Govt",$A$8,Z1084,Z1084)</f>
        <v>1.2605299999999999</v>
      </c>
      <c r="AC1084">
        <f t="shared" si="361"/>
        <v>105.56385508476593</v>
      </c>
      <c r="AF1084" s="22"/>
      <c r="AH1084" s="2">
        <v>39707</v>
      </c>
      <c r="AI1084">
        <v>131.890625</v>
      </c>
      <c r="AJ1084" s="22">
        <f>_xll.BDH(AJ$3&amp;" Govt",$A$8,AH1084,AH1084)</f>
        <v>1.2355499999999999</v>
      </c>
      <c r="AK1084">
        <f t="shared" si="362"/>
        <v>106.74648941766826</v>
      </c>
      <c r="AN1084" s="22"/>
      <c r="AP1084" s="2">
        <v>39707</v>
      </c>
      <c r="AQ1084">
        <v>129.40625</v>
      </c>
      <c r="AR1084" s="22">
        <f>_xll.BDH(AR$3&amp;" Govt",$A$8,AP1084,AP1084)</f>
        <v>1.2201900000000001</v>
      </c>
      <c r="AS1084">
        <f t="shared" si="363"/>
        <v>106.0541800867078</v>
      </c>
      <c r="AV1084" s="22"/>
      <c r="AX1084" s="2">
        <v>39707</v>
      </c>
      <c r="AY1084">
        <v>121.7265625</v>
      </c>
      <c r="AZ1084" s="22">
        <f>_xll.BDH(AZ$3&amp;" Govt",$A$8,AX1084,AX1084)</f>
        <v>1.19451</v>
      </c>
      <c r="BA1084">
        <f t="shared" si="364"/>
        <v>101.90501753857231</v>
      </c>
      <c r="BB1084" s="2">
        <v>39706</v>
      </c>
      <c r="BC1084">
        <v>123.09375</v>
      </c>
      <c r="BD1084" s="22">
        <f>_xll.BDH(BD$3&amp;" Govt",$A$8,BB1084,BB1084)</f>
        <v>1.18713</v>
      </c>
      <c r="BE1084">
        <f t="shared" si="365"/>
        <v>103.69020242096485</v>
      </c>
      <c r="BH1084" s="22"/>
      <c r="BJ1084" s="2">
        <v>39706</v>
      </c>
      <c r="BK1084">
        <v>120.8984375</v>
      </c>
      <c r="BL1084" s="22">
        <f>_xll.BDH(BL$3&amp;" Govt",$A$8,BJ1084,BJ1084)</f>
        <v>1.1636899999999999</v>
      </c>
      <c r="BM1084">
        <f t="shared" si="366"/>
        <v>103.89230594058556</v>
      </c>
      <c r="BN1084" s="2">
        <v>39881</v>
      </c>
      <c r="BO1084">
        <v>106.0078125</v>
      </c>
      <c r="BP1084" s="22">
        <f>_xll.BDH(BP$3&amp;" Govt",$A$8,BN1084,BN1084)</f>
        <v>1.10222</v>
      </c>
      <c r="BQ1084">
        <f t="shared" si="367"/>
        <v>96.176636696848178</v>
      </c>
      <c r="BR1084" s="2">
        <v>40060</v>
      </c>
      <c r="BS1084">
        <v>113.6875</v>
      </c>
      <c r="BT1084" s="22">
        <f>_xll.BDH(BT$3&amp;" Govt",$A$8,BR1084,BR1084)</f>
        <v>1.10873</v>
      </c>
      <c r="BU1084">
        <f t="shared" si="368"/>
        <v>102.53848998403579</v>
      </c>
      <c r="BX1084" s="22"/>
      <c r="CB1084" s="22"/>
      <c r="CF1084" s="22"/>
      <c r="CJ1084" s="22"/>
      <c r="CN1084" s="22"/>
      <c r="CR1084" s="22"/>
      <c r="CV1084" s="22"/>
      <c r="CZ1084" s="22"/>
      <c r="DB1084" s="2">
        <v>39709</v>
      </c>
      <c r="DC1084">
        <v>119.9296875</v>
      </c>
      <c r="DD1084" s="22">
        <f>_xll.BDH(DD$3&amp;" Govt",$A$8,DB1084,DB1084)</f>
        <v>1.1642999999999999</v>
      </c>
      <c r="DE1084">
        <f t="shared" si="369"/>
        <v>103.00582968307138</v>
      </c>
      <c r="DH1084" s="22"/>
      <c r="DL1084" s="22"/>
      <c r="DP1084" s="22"/>
    </row>
    <row r="1085" spans="4:120" x14ac:dyDescent="0.25">
      <c r="D1085" s="2"/>
      <c r="H1085" s="22"/>
      <c r="I1085" s="14"/>
      <c r="L1085" s="22"/>
      <c r="N1085" s="2">
        <v>39707</v>
      </c>
      <c r="O1085">
        <v>134.88671875</v>
      </c>
      <c r="P1085" s="22">
        <f>_xll.BDH(P$3&amp;" Govt",$A$8,N1085,N1085)</f>
        <v>1.3377399999999999</v>
      </c>
      <c r="Q1085">
        <f t="shared" si="358"/>
        <v>100.83178999656137</v>
      </c>
      <c r="R1085" s="2">
        <v>39708</v>
      </c>
      <c r="S1085">
        <v>136.15234375</v>
      </c>
      <c r="T1085" s="22">
        <f>_xll.BDH(T$3&amp;" Govt",$A$8,R1085,R1085)</f>
        <v>1.3042099999999999</v>
      </c>
      <c r="U1085">
        <f t="shared" si="359"/>
        <v>104.39449455992518</v>
      </c>
      <c r="V1085" s="2">
        <v>39804</v>
      </c>
      <c r="W1085">
        <v>108.29296875</v>
      </c>
      <c r="X1085" s="22">
        <f>_xll.BDH(X$3&amp;" Govt",$A$8,V1085,V1085)</f>
        <v>1.14696</v>
      </c>
      <c r="Y1085">
        <f t="shared" si="360"/>
        <v>94.417389228918182</v>
      </c>
      <c r="Z1085" s="2">
        <v>39708</v>
      </c>
      <c r="AA1085">
        <v>133.41796875</v>
      </c>
      <c r="AB1085" s="22">
        <f>_xll.BDH(AB$3&amp;" Govt",$A$8,Z1085,Z1085)</f>
        <v>1.26075</v>
      </c>
      <c r="AC1085">
        <f t="shared" si="361"/>
        <v>105.82428613920285</v>
      </c>
      <c r="AF1085" s="22"/>
      <c r="AH1085" s="2">
        <v>39708</v>
      </c>
      <c r="AI1085">
        <v>132.40625</v>
      </c>
      <c r="AJ1085" s="22">
        <f>_xll.BDH(AJ$3&amp;" Govt",$A$8,AH1085,AH1085)</f>
        <v>1.23576</v>
      </c>
      <c r="AK1085">
        <f t="shared" si="362"/>
        <v>107.14560270602706</v>
      </c>
      <c r="AN1085" s="22"/>
      <c r="AP1085" s="2">
        <v>39708</v>
      </c>
      <c r="AQ1085">
        <v>129.95703125</v>
      </c>
      <c r="AR1085" s="22">
        <f>_xll.BDH(AR$3&amp;" Govt",$A$8,AP1085,AP1085)</f>
        <v>1.2203999999999999</v>
      </c>
      <c r="AS1085">
        <f t="shared" si="363"/>
        <v>106.48724291215996</v>
      </c>
      <c r="AV1085" s="22"/>
      <c r="AX1085" s="2">
        <v>39708</v>
      </c>
      <c r="AY1085">
        <v>122.22265625</v>
      </c>
      <c r="AZ1085" s="22">
        <f>_xll.BDH(AZ$3&amp;" Govt",$A$8,AX1085,AX1085)</f>
        <v>1.19472</v>
      </c>
      <c r="BA1085">
        <f t="shared" si="364"/>
        <v>102.30234385462703</v>
      </c>
      <c r="BB1085" s="2">
        <v>39707</v>
      </c>
      <c r="BC1085">
        <v>121.65625</v>
      </c>
      <c r="BD1085" s="22">
        <f>_xll.BDH(BD$3&amp;" Govt",$A$8,BB1085,BB1085)</f>
        <v>1.1873400000000001</v>
      </c>
      <c r="BE1085">
        <f t="shared" si="365"/>
        <v>102.46117371603752</v>
      </c>
      <c r="BH1085" s="22"/>
      <c r="BJ1085" s="2">
        <v>39707</v>
      </c>
      <c r="BK1085">
        <v>119.3984375</v>
      </c>
      <c r="BL1085" s="22">
        <f>_xll.BDH(BL$3&amp;" Govt",$A$8,BJ1085,BJ1085)</f>
        <v>1.1638900000000001</v>
      </c>
      <c r="BM1085">
        <f t="shared" si="366"/>
        <v>102.58567175592195</v>
      </c>
      <c r="BN1085" s="2">
        <v>39882</v>
      </c>
      <c r="BO1085">
        <v>105.703125</v>
      </c>
      <c r="BP1085" s="22">
        <f>_xll.BDH(BP$3&amp;" Govt",$A$8,BN1085,BN1085)</f>
        <v>1.1023799999999999</v>
      </c>
      <c r="BQ1085">
        <f t="shared" si="367"/>
        <v>95.886286942796502</v>
      </c>
      <c r="BR1085" s="2">
        <v>40063</v>
      </c>
      <c r="BS1085">
        <v>113.6875</v>
      </c>
      <c r="BT1085" s="22">
        <f>_xll.BDH(BT$3&amp;" Govt",$A$8,BR1085,BR1085)</f>
        <v>1.1085499999999999</v>
      </c>
      <c r="BU1085">
        <f t="shared" si="368"/>
        <v>102.55513959677056</v>
      </c>
      <c r="BX1085" s="22"/>
      <c r="CB1085" s="22"/>
      <c r="CF1085" s="22"/>
      <c r="CJ1085" s="22"/>
      <c r="CN1085" s="22"/>
      <c r="CR1085" s="22"/>
      <c r="CV1085" s="22"/>
      <c r="CZ1085" s="22"/>
      <c r="DB1085" s="2">
        <v>39710</v>
      </c>
      <c r="DC1085">
        <v>118.88671875</v>
      </c>
      <c r="DD1085" s="22">
        <f>_xll.BDH(DD$3&amp;" Govt",$A$8,DB1085,DB1085)</f>
        <v>1.1645000000000001</v>
      </c>
      <c r="DE1085">
        <f t="shared" si="369"/>
        <v>102.09250214684413</v>
      </c>
      <c r="DH1085" s="22"/>
      <c r="DL1085" s="22"/>
      <c r="DP1085" s="22"/>
    </row>
    <row r="1086" spans="4:120" x14ac:dyDescent="0.25">
      <c r="D1086" s="2"/>
      <c r="H1086" s="22"/>
      <c r="I1086" s="14"/>
      <c r="L1086" s="22"/>
      <c r="N1086" s="2">
        <v>39708</v>
      </c>
      <c r="O1086">
        <v>134.15234375</v>
      </c>
      <c r="P1086" s="22">
        <f>_xll.BDH(P$3&amp;" Govt",$A$8,N1086,N1086)</f>
        <v>1.3379699999999999</v>
      </c>
      <c r="Q1086">
        <f t="shared" si="358"/>
        <v>100.26558424329396</v>
      </c>
      <c r="R1086" s="2">
        <v>39709</v>
      </c>
      <c r="S1086">
        <v>136.046875</v>
      </c>
      <c r="T1086" s="22">
        <f>_xll.BDH(T$3&amp;" Govt",$A$8,R1086,R1086)</f>
        <v>1.30444</v>
      </c>
      <c r="U1086">
        <f t="shared" si="359"/>
        <v>104.29523397013277</v>
      </c>
      <c r="V1086" s="2">
        <v>39805</v>
      </c>
      <c r="W1086">
        <v>108.20703125</v>
      </c>
      <c r="X1086" s="22">
        <f>_xll.BDH(X$3&amp;" Govt",$A$8,V1086,V1086)</f>
        <v>1.1465799999999999</v>
      </c>
      <c r="Y1086">
        <f t="shared" si="360"/>
        <v>94.373729918540363</v>
      </c>
      <c r="Z1086" s="2">
        <v>39709</v>
      </c>
      <c r="AA1086">
        <v>133.0390625</v>
      </c>
      <c r="AB1086" s="22">
        <f>_xll.BDH(AB$3&amp;" Govt",$A$8,Z1086,Z1086)</f>
        <v>1.2609699999999999</v>
      </c>
      <c r="AC1086">
        <f t="shared" si="361"/>
        <v>105.50533517847371</v>
      </c>
      <c r="AF1086" s="22"/>
      <c r="AH1086" s="2">
        <v>39709</v>
      </c>
      <c r="AI1086">
        <v>131.98046875</v>
      </c>
      <c r="AJ1086" s="22">
        <f>_xll.BDH(AJ$3&amp;" Govt",$A$8,AH1086,AH1086)</f>
        <v>1.2359800000000001</v>
      </c>
      <c r="AK1086">
        <f t="shared" si="362"/>
        <v>106.78204238741726</v>
      </c>
      <c r="AN1086" s="22"/>
      <c r="AP1086" s="2">
        <v>39709</v>
      </c>
      <c r="AQ1086">
        <v>129.43359375</v>
      </c>
      <c r="AR1086" s="22">
        <f>_xll.BDH(AR$3&amp;" Govt",$A$8,AP1086,AP1086)</f>
        <v>1.22061</v>
      </c>
      <c r="AS1086">
        <f t="shared" si="363"/>
        <v>106.04008958635437</v>
      </c>
      <c r="AV1086" s="22"/>
      <c r="AX1086" s="2">
        <v>39709</v>
      </c>
      <c r="AY1086">
        <v>121.70703125</v>
      </c>
      <c r="AZ1086" s="22">
        <f>_xll.BDH(AZ$3&amp;" Govt",$A$8,AX1086,AX1086)</f>
        <v>1.19493</v>
      </c>
      <c r="BA1086">
        <f t="shared" si="364"/>
        <v>101.85285435130091</v>
      </c>
      <c r="BB1086" s="2">
        <v>39708</v>
      </c>
      <c r="BC1086">
        <v>121.9765625</v>
      </c>
      <c r="BD1086" s="22">
        <f>_xll.BDH(BD$3&amp;" Govt",$A$8,BB1086,BB1086)</f>
        <v>1.1875499999999999</v>
      </c>
      <c r="BE1086">
        <f t="shared" si="365"/>
        <v>102.71278051450466</v>
      </c>
      <c r="BH1086" s="22"/>
      <c r="BJ1086" s="2">
        <v>39708</v>
      </c>
      <c r="BK1086">
        <v>120.0078125</v>
      </c>
      <c r="BL1086" s="22">
        <f>_xll.BDH(BL$3&amp;" Govt",$A$8,BJ1086,BJ1086)</f>
        <v>1.1640900000000001</v>
      </c>
      <c r="BM1086">
        <f t="shared" si="366"/>
        <v>103.09152428076867</v>
      </c>
      <c r="BN1086" s="2">
        <v>39883</v>
      </c>
      <c r="BO1086">
        <v>106.015625</v>
      </c>
      <c r="BP1086" s="22">
        <f>_xll.BDH(BP$3&amp;" Govt",$A$8,BN1086,BN1086)</f>
        <v>1.10253</v>
      </c>
      <c r="BQ1086">
        <f t="shared" si="367"/>
        <v>96.156680543840082</v>
      </c>
      <c r="BR1086" s="2">
        <v>40064</v>
      </c>
      <c r="BS1086">
        <v>113.87890625</v>
      </c>
      <c r="BT1086" s="22">
        <f>_xll.BDH(BT$3&amp;" Govt",$A$8,BR1086,BR1086)</f>
        <v>1.1085</v>
      </c>
      <c r="BU1086">
        <f t="shared" si="368"/>
        <v>102.73243685160126</v>
      </c>
      <c r="BX1086" s="22"/>
      <c r="CB1086" s="22"/>
      <c r="CF1086" s="22"/>
      <c r="CJ1086" s="22"/>
      <c r="CN1086" s="22"/>
      <c r="CR1086" s="22"/>
      <c r="CV1086" s="22"/>
      <c r="CZ1086" s="22"/>
      <c r="DB1086" s="2">
        <v>39713</v>
      </c>
      <c r="DC1086">
        <v>118.84375</v>
      </c>
      <c r="DD1086" s="22">
        <f>_xll.BDH(DD$3&amp;" Govt",$A$8,DB1086,DB1086)</f>
        <v>1.1651100000000001</v>
      </c>
      <c r="DE1086">
        <f t="shared" si="369"/>
        <v>102.00217146878835</v>
      </c>
      <c r="DH1086" s="22"/>
      <c r="DL1086" s="22"/>
      <c r="DP1086" s="22"/>
    </row>
    <row r="1087" spans="4:120" x14ac:dyDescent="0.25">
      <c r="D1087" s="2"/>
      <c r="H1087" s="22"/>
      <c r="I1087" s="14"/>
      <c r="L1087" s="22"/>
      <c r="N1087" s="2">
        <v>39709</v>
      </c>
      <c r="O1087">
        <v>134.10546875</v>
      </c>
      <c r="P1087" s="22">
        <f>_xll.BDH(P$3&amp;" Govt",$A$8,N1087,N1087)</f>
        <v>1.3382100000000001</v>
      </c>
      <c r="Q1087">
        <f t="shared" si="358"/>
        <v>100.21257407282862</v>
      </c>
      <c r="R1087" s="2">
        <v>39710</v>
      </c>
      <c r="S1087">
        <v>135.9609375</v>
      </c>
      <c r="T1087" s="22">
        <f>_xll.BDH(T$3&amp;" Govt",$A$8,R1087,R1087)</f>
        <v>1.30467</v>
      </c>
      <c r="U1087">
        <f t="shared" si="359"/>
        <v>104.21097863827634</v>
      </c>
      <c r="V1087" s="2">
        <v>39806</v>
      </c>
      <c r="W1087">
        <v>108.140625</v>
      </c>
      <c r="X1087" s="22">
        <f>_xll.BDH(X$3&amp;" Govt",$A$8,V1087,V1087)</f>
        <v>1.14621</v>
      </c>
      <c r="Y1087">
        <f t="shared" si="360"/>
        <v>94.346258539011174</v>
      </c>
      <c r="Z1087" s="2">
        <v>39710</v>
      </c>
      <c r="AA1087">
        <v>132.75</v>
      </c>
      <c r="AB1087" s="22">
        <f>_xll.BDH(AB$3&amp;" Govt",$A$8,Z1087,Z1087)</f>
        <v>1.26119</v>
      </c>
      <c r="AC1087">
        <f t="shared" si="361"/>
        <v>105.25773277618757</v>
      </c>
      <c r="AF1087" s="22"/>
      <c r="AH1087" s="2">
        <v>39710</v>
      </c>
      <c r="AI1087">
        <v>131.4609375</v>
      </c>
      <c r="AJ1087" s="22">
        <f>_xll.BDH(AJ$3&amp;" Govt",$A$8,AH1087,AH1087)</f>
        <v>1.2362</v>
      </c>
      <c r="AK1087">
        <f t="shared" si="362"/>
        <v>106.34277422747128</v>
      </c>
      <c r="AN1087" s="22"/>
      <c r="AP1087" s="2">
        <v>39710</v>
      </c>
      <c r="AQ1087">
        <v>129.015625</v>
      </c>
      <c r="AR1087" s="22">
        <f>_xll.BDH(AR$3&amp;" Govt",$A$8,AP1087,AP1087)</f>
        <v>1.2208300000000001</v>
      </c>
      <c r="AS1087">
        <f t="shared" si="363"/>
        <v>105.67861618734794</v>
      </c>
      <c r="AV1087" s="22"/>
      <c r="AX1087" s="2">
        <v>39710</v>
      </c>
      <c r="AY1087">
        <v>121.171875</v>
      </c>
      <c r="AZ1087" s="22">
        <f>_xll.BDH(AZ$3&amp;" Govt",$A$8,AX1087,AX1087)</f>
        <v>1.1951400000000001</v>
      </c>
      <c r="BA1087">
        <f t="shared" si="364"/>
        <v>101.38718058135447</v>
      </c>
      <c r="BB1087" s="2">
        <v>39709</v>
      </c>
      <c r="BC1087">
        <v>121.48828125</v>
      </c>
      <c r="BD1087" s="22">
        <f>_xll.BDH(BD$3&amp;" Govt",$A$8,BB1087,BB1087)</f>
        <v>1.1877500000000001</v>
      </c>
      <c r="BE1087">
        <f t="shared" si="365"/>
        <v>102.28438749736897</v>
      </c>
      <c r="BH1087" s="22"/>
      <c r="BJ1087" s="2">
        <v>39709</v>
      </c>
      <c r="BK1087">
        <v>119.3984375</v>
      </c>
      <c r="BL1087" s="22">
        <f>_xll.BDH(BL$3&amp;" Govt",$A$8,BJ1087,BJ1087)</f>
        <v>1.1642999999999999</v>
      </c>
      <c r="BM1087">
        <f t="shared" si="366"/>
        <v>102.54954693807439</v>
      </c>
      <c r="BN1087" s="2">
        <v>39884</v>
      </c>
      <c r="BO1087">
        <v>107.359375</v>
      </c>
      <c r="BP1087" s="22">
        <f>_xll.BDH(BP$3&amp;" Govt",$A$8,BN1087,BN1087)</f>
        <v>1.1026899999999999</v>
      </c>
      <c r="BQ1087">
        <f t="shared" si="367"/>
        <v>97.361339088955191</v>
      </c>
      <c r="BR1087" s="2">
        <v>40065</v>
      </c>
      <c r="BS1087">
        <v>114.34765625</v>
      </c>
      <c r="BT1087" s="22">
        <f>_xll.BDH(BT$3&amp;" Govt",$A$8,BR1087,BR1087)</f>
        <v>1.1084400000000001</v>
      </c>
      <c r="BU1087">
        <f t="shared" si="368"/>
        <v>103.16088940312511</v>
      </c>
      <c r="BX1087" s="22"/>
      <c r="CB1087" s="22"/>
      <c r="CF1087" s="22"/>
      <c r="CJ1087" s="22"/>
      <c r="CN1087" s="22"/>
      <c r="CR1087" s="22"/>
      <c r="CV1087" s="22"/>
      <c r="CZ1087" s="22"/>
      <c r="DB1087" s="2">
        <v>39714</v>
      </c>
      <c r="DC1087">
        <v>117.99609375</v>
      </c>
      <c r="DD1087" s="22">
        <f>_xll.BDH(DD$3&amp;" Govt",$A$8,DB1087,DB1087)</f>
        <v>1.1653100000000001</v>
      </c>
      <c r="DE1087">
        <f t="shared" si="369"/>
        <v>101.25725665273617</v>
      </c>
      <c r="DH1087" s="22"/>
      <c r="DL1087" s="22"/>
      <c r="DP1087" s="22"/>
    </row>
    <row r="1088" spans="4:120" x14ac:dyDescent="0.25">
      <c r="D1088" s="2"/>
      <c r="H1088" s="22"/>
      <c r="I1088" s="14"/>
      <c r="L1088" s="22"/>
      <c r="N1088" s="2">
        <v>39710</v>
      </c>
      <c r="O1088">
        <v>134.23828125</v>
      </c>
      <c r="P1088" s="22">
        <f>_xll.BDH(P$3&amp;" Govt",$A$8,N1088,N1088)</f>
        <v>1.3384400000000001</v>
      </c>
      <c r="Q1088">
        <f t="shared" si="358"/>
        <v>100.29458268581332</v>
      </c>
      <c r="R1088" s="2">
        <v>39713</v>
      </c>
      <c r="S1088">
        <v>136.0625</v>
      </c>
      <c r="T1088" s="22">
        <f>_xll.BDH(T$3&amp;" Govt",$A$8,R1088,R1088)</f>
        <v>1.30535</v>
      </c>
      <c r="U1088">
        <f t="shared" si="359"/>
        <v>104.23449649519286</v>
      </c>
      <c r="V1088" s="2">
        <v>39807</v>
      </c>
      <c r="W1088">
        <v>108.140625</v>
      </c>
      <c r="X1088" s="22">
        <f>_xll.BDH(X$3&amp;" Govt",$A$8,V1088,V1088)</f>
        <v>1.1458299999999999</v>
      </c>
      <c r="Y1088">
        <f t="shared" si="360"/>
        <v>94.377547280137549</v>
      </c>
      <c r="Z1088" s="2">
        <v>39713</v>
      </c>
      <c r="AA1088">
        <v>133.04296875</v>
      </c>
      <c r="AB1088" s="22">
        <f>_xll.BDH(AB$3&amp;" Govt",$A$8,Z1088,Z1088)</f>
        <v>1.2618499999999999</v>
      </c>
      <c r="AC1088">
        <f t="shared" si="361"/>
        <v>105.43485259737687</v>
      </c>
      <c r="AF1088" s="22"/>
      <c r="AH1088" s="2">
        <v>39713</v>
      </c>
      <c r="AI1088">
        <v>131.8828125</v>
      </c>
      <c r="AJ1088" s="22">
        <f>_xll.BDH(AJ$3&amp;" Govt",$A$8,AH1088,AH1088)</f>
        <v>1.2368399999999999</v>
      </c>
      <c r="AK1088">
        <f t="shared" si="362"/>
        <v>106.62883841078879</v>
      </c>
      <c r="AN1088" s="22"/>
      <c r="AP1088" s="2">
        <v>39713</v>
      </c>
      <c r="AQ1088">
        <v>129.35546875</v>
      </c>
      <c r="AR1088" s="22">
        <f>_xll.BDH(AR$3&amp;" Govt",$A$8,AP1088,AP1088)</f>
        <v>1.22146</v>
      </c>
      <c r="AS1088">
        <f t="shared" si="363"/>
        <v>105.90233716208472</v>
      </c>
      <c r="AV1088" s="22"/>
      <c r="AX1088" s="2">
        <v>39713</v>
      </c>
      <c r="AY1088">
        <v>121.5546875</v>
      </c>
      <c r="AZ1088" s="22">
        <f>_xll.BDH(AZ$3&amp;" Govt",$A$8,AX1088,AX1088)</f>
        <v>1.1957599999999999</v>
      </c>
      <c r="BA1088">
        <f t="shared" si="364"/>
        <v>101.65475304408912</v>
      </c>
      <c r="BB1088" s="2">
        <v>39710</v>
      </c>
      <c r="BC1088">
        <v>120.9765625</v>
      </c>
      <c r="BD1088" s="22">
        <f>_xll.BDH(BD$3&amp;" Govt",$A$8,BB1088,BB1088)</f>
        <v>1.1879599999999999</v>
      </c>
      <c r="BE1088">
        <f t="shared" si="365"/>
        <v>101.83555212296712</v>
      </c>
      <c r="BH1088" s="22"/>
      <c r="BJ1088" s="2">
        <v>39710</v>
      </c>
      <c r="BK1088">
        <v>118.6953125</v>
      </c>
      <c r="BL1088" s="22">
        <f>_xll.BDH(BL$3&amp;" Govt",$A$8,BJ1088,BJ1088)</f>
        <v>1.1645000000000001</v>
      </c>
      <c r="BM1088">
        <f t="shared" si="366"/>
        <v>101.9281343924431</v>
      </c>
      <c r="BN1088" s="2">
        <v>39885</v>
      </c>
      <c r="BO1088">
        <v>107.59375</v>
      </c>
      <c r="BP1088" s="22">
        <f>_xll.BDH(BP$3&amp;" Govt",$A$8,BN1088,BN1088)</f>
        <v>1.10284</v>
      </c>
      <c r="BQ1088">
        <f t="shared" si="367"/>
        <v>97.56061622719524</v>
      </c>
      <c r="BR1088" s="2">
        <v>40066</v>
      </c>
      <c r="BS1088">
        <v>114.484375</v>
      </c>
      <c r="BT1088" s="22">
        <f>_xll.BDH(BT$3&amp;" Govt",$A$8,BR1088,BR1088)</f>
        <v>1.1083799999999999</v>
      </c>
      <c r="BU1088">
        <f t="shared" si="368"/>
        <v>103.28982388711454</v>
      </c>
      <c r="BX1088" s="22"/>
      <c r="CB1088" s="22"/>
      <c r="CF1088" s="22"/>
      <c r="CJ1088" s="22"/>
      <c r="CN1088" s="22"/>
      <c r="CR1088" s="22"/>
      <c r="CV1088" s="22"/>
      <c r="CZ1088" s="22"/>
      <c r="DB1088" s="2">
        <v>39715</v>
      </c>
      <c r="DC1088">
        <v>116.4765625</v>
      </c>
      <c r="DD1088" s="22">
        <f>_xll.BDH(DD$3&amp;" Govt",$A$8,DB1088,DB1088)</f>
        <v>1.1655199999999999</v>
      </c>
      <c r="DE1088">
        <f t="shared" si="369"/>
        <v>99.935275670945174</v>
      </c>
      <c r="DH1088" s="22"/>
      <c r="DL1088" s="22"/>
      <c r="DP1088" s="22"/>
    </row>
    <row r="1089" spans="4:120" x14ac:dyDescent="0.25">
      <c r="D1089" s="2"/>
      <c r="H1089" s="22"/>
      <c r="I1089" s="14"/>
      <c r="L1089" s="22"/>
      <c r="N1089" s="2">
        <v>39713</v>
      </c>
      <c r="O1089">
        <v>134.359375</v>
      </c>
      <c r="P1089" s="22">
        <f>_xll.BDH(P$3&amp;" Govt",$A$8,N1089,N1089)</f>
        <v>1.33914</v>
      </c>
      <c r="Q1089">
        <f t="shared" si="358"/>
        <v>100.33258285168093</v>
      </c>
      <c r="R1089" s="2">
        <v>39714</v>
      </c>
      <c r="S1089">
        <v>135.8125</v>
      </c>
      <c r="T1089" s="22">
        <f>_xll.BDH(T$3&amp;" Govt",$A$8,R1089,R1089)</f>
        <v>1.30558</v>
      </c>
      <c r="U1089">
        <f t="shared" si="359"/>
        <v>104.02464804914291</v>
      </c>
      <c r="V1089" s="2">
        <v>39808</v>
      </c>
      <c r="W1089">
        <v>107.98828125</v>
      </c>
      <c r="X1089" s="22">
        <f>_xll.BDH(X$3&amp;" Govt",$A$8,V1089,V1089)</f>
        <v>1.1454500000000001</v>
      </c>
      <c r="Y1089">
        <f t="shared" si="360"/>
        <v>94.275857741498967</v>
      </c>
      <c r="Z1089" s="2">
        <v>39714</v>
      </c>
      <c r="AA1089">
        <v>132.72265625</v>
      </c>
      <c r="AB1089" s="22">
        <f>_xll.BDH(AB$3&amp;" Govt",$A$8,Z1089,Z1089)</f>
        <v>1.26207</v>
      </c>
      <c r="AC1089">
        <f t="shared" si="361"/>
        <v>105.16267421775338</v>
      </c>
      <c r="AF1089" s="22"/>
      <c r="AH1089" s="2">
        <v>39714</v>
      </c>
      <c r="AI1089">
        <v>131.4140625</v>
      </c>
      <c r="AJ1089" s="22">
        <f>_xll.BDH(AJ$3&amp;" Govt",$A$8,AH1089,AH1089)</f>
        <v>1.23706</v>
      </c>
      <c r="AK1089">
        <f t="shared" si="362"/>
        <v>106.23095282363022</v>
      </c>
      <c r="AN1089" s="22"/>
      <c r="AP1089" s="2">
        <v>39714</v>
      </c>
      <c r="AQ1089">
        <v>128.77734375</v>
      </c>
      <c r="AR1089" s="22">
        <f>_xll.BDH(AR$3&amp;" Govt",$A$8,AP1089,AP1089)</f>
        <v>1.2216800000000001</v>
      </c>
      <c r="AS1089">
        <f t="shared" si="363"/>
        <v>105.41004497904524</v>
      </c>
      <c r="AV1089" s="22"/>
      <c r="AX1089" s="2">
        <v>39714</v>
      </c>
      <c r="AY1089">
        <v>120.8359375</v>
      </c>
      <c r="AZ1089" s="22">
        <f>_xll.BDH(AZ$3&amp;" Govt",$A$8,AX1089,AX1089)</f>
        <v>1.19597</v>
      </c>
      <c r="BA1089">
        <f t="shared" si="364"/>
        <v>101.03592690452102</v>
      </c>
      <c r="BB1089" s="2">
        <v>39713</v>
      </c>
      <c r="BC1089">
        <v>121.3359375</v>
      </c>
      <c r="BD1089" s="22">
        <f>_xll.BDH(BD$3&amp;" Govt",$A$8,BB1089,BB1089)</f>
        <v>1.18858</v>
      </c>
      <c r="BE1089">
        <f t="shared" si="365"/>
        <v>102.08478815056623</v>
      </c>
      <c r="BH1089" s="22"/>
      <c r="BJ1089" s="2">
        <v>39713</v>
      </c>
      <c r="BK1089">
        <v>119.01171875</v>
      </c>
      <c r="BL1089" s="22">
        <f>_xll.BDH(BL$3&amp;" Govt",$A$8,BJ1089,BJ1089)</f>
        <v>1.1651100000000001</v>
      </c>
      <c r="BM1089">
        <f t="shared" si="366"/>
        <v>102.14633704113774</v>
      </c>
      <c r="BN1089" s="2">
        <v>39888</v>
      </c>
      <c r="BO1089">
        <v>107.890625</v>
      </c>
      <c r="BP1089" s="22">
        <f>_xll.BDH(BP$3&amp;" Govt",$A$8,BN1089,BN1089)</f>
        <v>1.1032999999999999</v>
      </c>
      <c r="BQ1089">
        <f t="shared" si="367"/>
        <v>97.789019305719208</v>
      </c>
      <c r="BR1089" s="2">
        <v>40067</v>
      </c>
      <c r="BS1089">
        <v>114.76171875</v>
      </c>
      <c r="BT1089" s="22">
        <f>_xll.BDH(BT$3&amp;" Govt",$A$8,BR1089,BR1089)</f>
        <v>1.10832</v>
      </c>
      <c r="BU1089">
        <f t="shared" si="368"/>
        <v>103.54565355673452</v>
      </c>
      <c r="BX1089" s="22"/>
      <c r="CB1089" s="22"/>
      <c r="CF1089" s="22"/>
      <c r="CJ1089" s="22"/>
      <c r="CN1089" s="22"/>
      <c r="CR1089" s="22"/>
      <c r="CV1089" s="22"/>
      <c r="CZ1089" s="22"/>
      <c r="DB1089" s="2">
        <v>39716</v>
      </c>
      <c r="DC1089">
        <v>116.03125</v>
      </c>
      <c r="DD1089" s="22">
        <f>_xll.BDH(DD$3&amp;" Govt",$A$8,DB1089,DB1089)</f>
        <v>1.1657200000000001</v>
      </c>
      <c r="DE1089">
        <f t="shared" si="369"/>
        <v>99.536123597433345</v>
      </c>
      <c r="DH1089" s="22"/>
      <c r="DL1089" s="22"/>
      <c r="DP1089" s="22"/>
    </row>
    <row r="1090" spans="4:120" x14ac:dyDescent="0.25">
      <c r="D1090" s="2"/>
      <c r="H1090" s="22"/>
      <c r="I1090" s="14"/>
      <c r="L1090" s="22"/>
      <c r="N1090" s="2">
        <v>39714</v>
      </c>
      <c r="O1090">
        <v>134.375</v>
      </c>
      <c r="P1090" s="22">
        <f>_xll.BDH(P$3&amp;" Govt",$A$8,N1090,N1090)</f>
        <v>1.33938</v>
      </c>
      <c r="Q1090">
        <f t="shared" si="358"/>
        <v>100.32627036389971</v>
      </c>
      <c r="R1090" s="2">
        <v>39715</v>
      </c>
      <c r="S1090">
        <v>135.875</v>
      </c>
      <c r="T1090" s="22">
        <f>_xll.BDH(T$3&amp;" Govt",$A$8,R1090,R1090)</f>
        <v>1.3058100000000001</v>
      </c>
      <c r="U1090">
        <f t="shared" si="359"/>
        <v>104.05418858792626</v>
      </c>
      <c r="V1090" s="2">
        <v>39811</v>
      </c>
      <c r="W1090">
        <v>108.16796875</v>
      </c>
      <c r="X1090" s="22">
        <f>_xll.BDH(X$3&amp;" Govt",$A$8,V1090,V1090)</f>
        <v>1.1443300000000001</v>
      </c>
      <c r="Y1090">
        <f t="shared" si="360"/>
        <v>94.525153364851036</v>
      </c>
      <c r="Z1090" s="2">
        <v>39715</v>
      </c>
      <c r="AA1090">
        <v>132.59765625</v>
      </c>
      <c r="AB1090" s="22">
        <f>_xll.BDH(AB$3&amp;" Govt",$A$8,Z1090,Z1090)</f>
        <v>1.2622900000000001</v>
      </c>
      <c r="AC1090">
        <f t="shared" si="361"/>
        <v>105.04531941946779</v>
      </c>
      <c r="AF1090" s="22"/>
      <c r="AH1090" s="2">
        <v>39715</v>
      </c>
      <c r="AI1090">
        <v>131.16015625</v>
      </c>
      <c r="AJ1090" s="22">
        <f>_xll.BDH(AJ$3&amp;" Govt",$A$8,AH1090,AH1090)</f>
        <v>1.2372700000000001</v>
      </c>
      <c r="AK1090">
        <f t="shared" si="362"/>
        <v>106.00770749310982</v>
      </c>
      <c r="AN1090" s="22"/>
      <c r="AP1090" s="2">
        <v>39715</v>
      </c>
      <c r="AQ1090">
        <v>128.54296875</v>
      </c>
      <c r="AR1090" s="22">
        <f>_xll.BDH(AR$3&amp;" Govt",$A$8,AP1090,AP1090)</f>
        <v>1.2218899999999999</v>
      </c>
      <c r="AS1090">
        <f t="shared" si="363"/>
        <v>105.20011519040176</v>
      </c>
      <c r="AV1090" s="22"/>
      <c r="AX1090" s="2">
        <v>39715</v>
      </c>
      <c r="AY1090">
        <v>120.52734375</v>
      </c>
      <c r="AZ1090" s="22">
        <f>_xll.BDH(AZ$3&amp;" Govt",$A$8,AX1090,AX1090)</f>
        <v>1.19618</v>
      </c>
      <c r="BA1090">
        <f t="shared" si="364"/>
        <v>100.76020644886221</v>
      </c>
      <c r="BB1090" s="2">
        <v>39714</v>
      </c>
      <c r="BC1090">
        <v>120.56640625</v>
      </c>
      <c r="BD1090" s="22">
        <f>_xll.BDH(BD$3&amp;" Govt",$A$8,BB1090,BB1090)</f>
        <v>1.18879</v>
      </c>
      <c r="BE1090">
        <f t="shared" si="365"/>
        <v>101.41943173310678</v>
      </c>
      <c r="BH1090" s="22"/>
      <c r="BJ1090" s="2">
        <v>39714</v>
      </c>
      <c r="BK1090">
        <v>118.3125</v>
      </c>
      <c r="BL1090" s="22">
        <f>_xll.BDH(BL$3&amp;" Govt",$A$8,BJ1090,BJ1090)</f>
        <v>1.1653100000000001</v>
      </c>
      <c r="BM1090">
        <f t="shared" si="366"/>
        <v>101.52877775012657</v>
      </c>
      <c r="BN1090" s="2">
        <v>39889</v>
      </c>
      <c r="BO1090">
        <v>107.9609375</v>
      </c>
      <c r="BP1090" s="22">
        <f>_xll.BDH(BP$3&amp;" Govt",$A$8,BN1090,BN1090)</f>
        <v>1.1034600000000001</v>
      </c>
      <c r="BQ1090">
        <f t="shared" si="367"/>
        <v>97.838560074674191</v>
      </c>
      <c r="BR1090" s="2">
        <v>40070</v>
      </c>
      <c r="BS1090">
        <v>114.70703125</v>
      </c>
      <c r="BT1090" s="22">
        <f>_xll.BDH(BT$3&amp;" Govt",$A$8,BR1090,BR1090)</f>
        <v>1.1081399999999999</v>
      </c>
      <c r="BU1090">
        <f t="shared" si="368"/>
        <v>103.5131222137997</v>
      </c>
      <c r="BX1090" s="22"/>
      <c r="CB1090" s="22"/>
      <c r="CF1090" s="22"/>
      <c r="CJ1090" s="22"/>
      <c r="CN1090" s="22"/>
      <c r="CR1090" s="22"/>
      <c r="CV1090" s="22"/>
      <c r="CZ1090" s="22"/>
      <c r="DB1090" s="2">
        <v>39717</v>
      </c>
      <c r="DC1090">
        <v>116.00390625</v>
      </c>
      <c r="DD1090" s="22">
        <f>_xll.BDH(DD$3&amp;" Govt",$A$8,DB1090,DB1090)</f>
        <v>1.1659200000000001</v>
      </c>
      <c r="DE1090">
        <f t="shared" si="369"/>
        <v>99.495596824825029</v>
      </c>
      <c r="DH1090" s="22"/>
      <c r="DL1090" s="22"/>
      <c r="DP1090" s="22"/>
    </row>
    <row r="1091" spans="4:120" x14ac:dyDescent="0.25">
      <c r="D1091" s="2"/>
      <c r="H1091" s="22"/>
      <c r="I1091" s="14"/>
      <c r="L1091" s="22"/>
      <c r="N1091" s="2">
        <v>39715</v>
      </c>
      <c r="O1091">
        <v>134.39453125</v>
      </c>
      <c r="P1091" s="22">
        <f>_xll.BDH(P$3&amp;" Govt",$A$8,N1091,N1091)</f>
        <v>1.33961</v>
      </c>
      <c r="Q1091">
        <f t="shared" si="358"/>
        <v>100.32362497293988</v>
      </c>
      <c r="R1091" s="2">
        <v>39716</v>
      </c>
      <c r="S1091">
        <v>135.70703125</v>
      </c>
      <c r="T1091" s="22">
        <f>_xll.BDH(T$3&amp;" Govt",$A$8,R1091,R1091)</f>
        <v>1.3060399999999999</v>
      </c>
      <c r="U1091">
        <f t="shared" si="359"/>
        <v>103.90725494624974</v>
      </c>
      <c r="V1091" s="2">
        <v>39812</v>
      </c>
      <c r="W1091">
        <v>107.9765625</v>
      </c>
      <c r="X1091" s="22">
        <f>_xll.BDH(X$3&amp;" Govt",$A$8,V1091,V1091)</f>
        <v>1.14395</v>
      </c>
      <c r="Y1091">
        <f t="shared" si="360"/>
        <v>94.389232483937235</v>
      </c>
      <c r="Z1091" s="2">
        <v>39716</v>
      </c>
      <c r="AA1091">
        <v>132.359375</v>
      </c>
      <c r="AB1091" s="22">
        <f>_xll.BDH(AB$3&amp;" Govt",$A$8,Z1091,Z1091)</f>
        <v>1.26251</v>
      </c>
      <c r="AC1091">
        <f t="shared" si="361"/>
        <v>104.83827850868508</v>
      </c>
      <c r="AF1091" s="22"/>
      <c r="AH1091" s="2">
        <v>39716</v>
      </c>
      <c r="AI1091">
        <v>130.88671875</v>
      </c>
      <c r="AJ1091" s="22">
        <f>_xll.BDH(AJ$3&amp;" Govt",$A$8,AH1091,AH1091)</f>
        <v>1.23749</v>
      </c>
      <c r="AK1091">
        <f t="shared" si="362"/>
        <v>105.76790014464764</v>
      </c>
      <c r="AN1091" s="22"/>
      <c r="AP1091" s="2">
        <v>39716</v>
      </c>
      <c r="AQ1091">
        <v>128.2109375</v>
      </c>
      <c r="AR1091" s="22">
        <f>_xll.BDH(AR$3&amp;" Govt",$A$8,AP1091,AP1091)</f>
        <v>1.2221</v>
      </c>
      <c r="AS1091">
        <f t="shared" si="363"/>
        <v>104.9103489894444</v>
      </c>
      <c r="AV1091" s="22"/>
      <c r="AX1091" s="2">
        <v>39716</v>
      </c>
      <c r="AY1091">
        <v>120.125</v>
      </c>
      <c r="AZ1091" s="22">
        <f>_xll.BDH(AZ$3&amp;" Govt",$A$8,AX1091,AX1091)</f>
        <v>1.1963900000000001</v>
      </c>
      <c r="BA1091">
        <f t="shared" si="364"/>
        <v>100.40622205133776</v>
      </c>
      <c r="BB1091" s="2">
        <v>39715</v>
      </c>
      <c r="BC1091">
        <v>120.18359375</v>
      </c>
      <c r="BD1091" s="22">
        <f>_xll.BDH(BD$3&amp;" Govt",$A$8,BB1091,BB1091)</f>
        <v>1.1890000000000001</v>
      </c>
      <c r="BE1091">
        <f t="shared" si="365"/>
        <v>101.07955740117745</v>
      </c>
      <c r="BH1091" s="22"/>
      <c r="BJ1091" s="2">
        <v>39715</v>
      </c>
      <c r="BK1091">
        <v>117.8671875</v>
      </c>
      <c r="BL1091" s="22">
        <f>_xll.BDH(BL$3&amp;" Govt",$A$8,BJ1091,BJ1091)</f>
        <v>1.1655199999999999</v>
      </c>
      <c r="BM1091">
        <f t="shared" si="366"/>
        <v>101.12841263985175</v>
      </c>
      <c r="BN1091" s="2">
        <v>39890</v>
      </c>
      <c r="BO1091">
        <v>111.22265625</v>
      </c>
      <c r="BP1091" s="22">
        <f>_xll.BDH(BP$3&amp;" Govt",$A$8,BN1091,BN1091)</f>
        <v>1.10361</v>
      </c>
      <c r="BQ1091">
        <f t="shared" si="367"/>
        <v>100.78076154619839</v>
      </c>
      <c r="BR1091" s="2">
        <v>40071</v>
      </c>
      <c r="BS1091">
        <v>114.8125</v>
      </c>
      <c r="BT1091" s="22">
        <f>_xll.BDH(BT$3&amp;" Govt",$A$8,BR1091,BR1091)</f>
        <v>1.10809</v>
      </c>
      <c r="BU1091">
        <f t="shared" si="368"/>
        <v>103.61297367542348</v>
      </c>
      <c r="BX1091" s="22"/>
      <c r="CB1091" s="22"/>
      <c r="CF1091" s="22"/>
      <c r="CJ1091" s="22"/>
      <c r="CN1091" s="22"/>
      <c r="CR1091" s="22"/>
      <c r="CV1091" s="22"/>
      <c r="CZ1091" s="22"/>
      <c r="DB1091" s="2">
        <v>39720</v>
      </c>
      <c r="DC1091">
        <v>117.890625</v>
      </c>
      <c r="DD1091" s="22">
        <f>_xll.BDH(DD$3&amp;" Govt",$A$8,DB1091,DB1091)</f>
        <v>1.1665300000000001</v>
      </c>
      <c r="DE1091">
        <f t="shared" si="369"/>
        <v>101.06094571078326</v>
      </c>
      <c r="DH1091" s="22"/>
      <c r="DL1091" s="22"/>
      <c r="DP1091" s="22"/>
    </row>
    <row r="1092" spans="4:120" x14ac:dyDescent="0.25">
      <c r="D1092" s="2"/>
      <c r="H1092" s="22"/>
      <c r="I1092" s="14"/>
      <c r="L1092" s="22"/>
      <c r="N1092" s="2">
        <v>39716</v>
      </c>
      <c r="O1092">
        <v>134.640625</v>
      </c>
      <c r="P1092" s="22">
        <f>_xll.BDH(P$3&amp;" Govt",$A$8,N1092,N1092)</f>
        <v>1.3398399999999999</v>
      </c>
      <c r="Q1092">
        <f t="shared" si="358"/>
        <v>100.49007717339384</v>
      </c>
      <c r="R1092" s="2">
        <v>39717</v>
      </c>
      <c r="S1092">
        <v>135.86328125</v>
      </c>
      <c r="T1092" s="22">
        <f>_xll.BDH(T$3&amp;" Govt",$A$8,R1092,R1092)</f>
        <v>1.30626</v>
      </c>
      <c r="U1092">
        <f t="shared" si="359"/>
        <v>104.00937122012463</v>
      </c>
      <c r="V1092" s="2">
        <v>39813</v>
      </c>
      <c r="W1092">
        <v>107.80859375</v>
      </c>
      <c r="X1092" s="22">
        <f>_xll.BDH(X$3&amp;" Govt",$A$8,V1092,V1092)</f>
        <v>1.14357</v>
      </c>
      <c r="Y1092">
        <f t="shared" si="360"/>
        <v>94.273716300707434</v>
      </c>
      <c r="Z1092" s="2">
        <v>39717</v>
      </c>
      <c r="AA1092">
        <v>132.50390625</v>
      </c>
      <c r="AB1092" s="22">
        <f>_xll.BDH(AB$3&amp;" Govt",$A$8,Z1092,Z1092)</f>
        <v>1.2627299999999999</v>
      </c>
      <c r="AC1092">
        <f t="shared" si="361"/>
        <v>104.93447233375306</v>
      </c>
      <c r="AF1092" s="22"/>
      <c r="AH1092" s="2">
        <v>39717</v>
      </c>
      <c r="AI1092">
        <v>131.04296875</v>
      </c>
      <c r="AJ1092" s="22">
        <f>_xll.BDH(AJ$3&amp;" Govt",$A$8,AH1092,AH1092)</f>
        <v>1.2377100000000001</v>
      </c>
      <c r="AK1092">
        <f t="shared" si="362"/>
        <v>105.87534135621429</v>
      </c>
      <c r="AN1092" s="22"/>
      <c r="AP1092" s="2">
        <v>39717</v>
      </c>
      <c r="AQ1092">
        <v>128.3671875</v>
      </c>
      <c r="AR1092" s="22">
        <f>_xll.BDH(AR$3&amp;" Govt",$A$8,AP1092,AP1092)</f>
        <v>1.2223200000000001</v>
      </c>
      <c r="AS1092">
        <f t="shared" si="363"/>
        <v>105.01929731985076</v>
      </c>
      <c r="AV1092" s="22"/>
      <c r="AX1092" s="2">
        <v>39717</v>
      </c>
      <c r="AY1092">
        <v>120.2421875</v>
      </c>
      <c r="AZ1092" s="22">
        <f>_xll.BDH(AZ$3&amp;" Govt",$A$8,AX1092,AX1092)</f>
        <v>1.1966000000000001</v>
      </c>
      <c r="BA1092">
        <f t="shared" si="364"/>
        <v>100.48653476516796</v>
      </c>
      <c r="BB1092" s="2">
        <v>39716</v>
      </c>
      <c r="BC1092">
        <v>119.765625</v>
      </c>
      <c r="BD1092" s="22">
        <f>_xll.BDH(BD$3&amp;" Govt",$A$8,BB1092,BB1092)</f>
        <v>1.1892</v>
      </c>
      <c r="BE1092">
        <f t="shared" si="365"/>
        <v>100.71108728557013</v>
      </c>
      <c r="BH1092" s="22"/>
      <c r="BJ1092" s="2">
        <v>39716</v>
      </c>
      <c r="BK1092">
        <v>117.41796875</v>
      </c>
      <c r="BL1092" s="22">
        <f>_xll.BDH(BL$3&amp;" Govt",$A$8,BJ1092,BJ1092)</f>
        <v>1.1657200000000001</v>
      </c>
      <c r="BM1092">
        <f t="shared" si="366"/>
        <v>100.72570492914249</v>
      </c>
      <c r="BN1092" s="2">
        <v>39891</v>
      </c>
      <c r="BO1092">
        <v>111.7265625</v>
      </c>
      <c r="BP1092" s="22">
        <f>_xll.BDH(BP$3&amp;" Govt",$A$8,BN1092,BN1092)</f>
        <v>1.1037699999999999</v>
      </c>
      <c r="BQ1092">
        <f t="shared" si="367"/>
        <v>101.22268452666771</v>
      </c>
      <c r="BR1092" s="2">
        <v>40072</v>
      </c>
      <c r="BS1092">
        <v>114.96875</v>
      </c>
      <c r="BT1092" s="22">
        <f>_xll.BDH(BT$3&amp;" Govt",$A$8,BR1092,BR1092)</f>
        <v>1.1080300000000001</v>
      </c>
      <c r="BU1092">
        <f t="shared" si="368"/>
        <v>103.75960037183108</v>
      </c>
      <c r="BX1092" s="22"/>
      <c r="CB1092" s="22"/>
      <c r="CF1092" s="22"/>
      <c r="CJ1092" s="22"/>
      <c r="CN1092" s="22"/>
      <c r="CR1092" s="22"/>
      <c r="CV1092" s="22"/>
      <c r="CZ1092" s="22"/>
      <c r="DB1092" s="2">
        <v>39721</v>
      </c>
      <c r="DC1092">
        <v>113.65234375</v>
      </c>
      <c r="DD1092" s="22">
        <f>_xll.BDH(DD$3&amp;" Govt",$A$8,DB1092,DB1092)</f>
        <v>1.16673</v>
      </c>
      <c r="DE1092">
        <f t="shared" si="369"/>
        <v>97.411006616783652</v>
      </c>
      <c r="DH1092" s="22"/>
      <c r="DL1092" s="22"/>
      <c r="DP1092" s="22"/>
    </row>
    <row r="1093" spans="4:120" x14ac:dyDescent="0.25">
      <c r="D1093" s="2"/>
      <c r="H1093" s="22"/>
      <c r="I1093" s="14"/>
      <c r="L1093" s="22"/>
      <c r="N1093" s="2">
        <v>39717</v>
      </c>
      <c r="O1093">
        <v>134.859375</v>
      </c>
      <c r="P1093" s="22">
        <f>_xll.BDH(P$3&amp;" Govt",$A$8,N1093,N1093)</f>
        <v>1.3400799999999999</v>
      </c>
      <c r="Q1093">
        <f t="shared" si="358"/>
        <v>100.63531654826578</v>
      </c>
      <c r="R1093" s="2">
        <v>39720</v>
      </c>
      <c r="S1093">
        <v>136.10546875</v>
      </c>
      <c r="T1093" s="22">
        <f>_xll.BDH(T$3&amp;" Govt",$A$8,R1093,R1093)</f>
        <v>1.3069500000000001</v>
      </c>
      <c r="U1093">
        <f t="shared" si="359"/>
        <v>104.13976720609051</v>
      </c>
      <c r="V1093" s="2">
        <v>39814</v>
      </c>
      <c r="W1093">
        <v>107.80859375</v>
      </c>
      <c r="X1093" s="22">
        <f>_xll.BDH(X$3&amp;" Govt",$A$8,V1093,V1093)</f>
        <v>1.1432</v>
      </c>
      <c r="Y1093">
        <f t="shared" si="360"/>
        <v>94.304228262771176</v>
      </c>
      <c r="Z1093" s="2">
        <v>39720</v>
      </c>
      <c r="AA1093">
        <v>133.109375</v>
      </c>
      <c r="AB1093" s="22">
        <f>_xll.BDH(AB$3&amp;" Govt",$A$8,Z1093,Z1093)</f>
        <v>1.26339</v>
      </c>
      <c r="AC1093">
        <f t="shared" si="361"/>
        <v>105.35889551128314</v>
      </c>
      <c r="AF1093" s="22"/>
      <c r="AH1093" s="2">
        <v>39720</v>
      </c>
      <c r="AI1093">
        <v>131.9296875</v>
      </c>
      <c r="AJ1093" s="22">
        <f>_xll.BDH(AJ$3&amp;" Govt",$A$8,AH1093,AH1093)</f>
        <v>1.2383500000000001</v>
      </c>
      <c r="AK1093">
        <f t="shared" si="362"/>
        <v>106.5366717809989</v>
      </c>
      <c r="AN1093" s="22"/>
      <c r="AP1093" s="2">
        <v>39720</v>
      </c>
      <c r="AQ1093">
        <v>129.3359375</v>
      </c>
      <c r="AR1093" s="22">
        <f>_xll.BDH(AR$3&amp;" Govt",$A$8,AP1093,AP1093)</f>
        <v>1.22296</v>
      </c>
      <c r="AS1093">
        <f t="shared" si="363"/>
        <v>105.75647404657552</v>
      </c>
      <c r="AV1093" s="22"/>
      <c r="AX1093" s="2">
        <v>39720</v>
      </c>
      <c r="AY1093">
        <v>121.390625</v>
      </c>
      <c r="AZ1093" s="22">
        <f>_xll.BDH(AZ$3&amp;" Govt",$A$8,AX1093,AX1093)</f>
        <v>1.19722</v>
      </c>
      <c r="BA1093">
        <f t="shared" si="364"/>
        <v>101.39374968677437</v>
      </c>
      <c r="BB1093" s="2">
        <v>39717</v>
      </c>
      <c r="BC1093">
        <v>120.2578125</v>
      </c>
      <c r="BD1093" s="22">
        <f>_xll.BDH(BD$3&amp;" Govt",$A$8,BB1093,BB1093)</f>
        <v>1.1894100000000001</v>
      </c>
      <c r="BE1093">
        <f t="shared" si="365"/>
        <v>101.10711403132645</v>
      </c>
      <c r="BH1093" s="22"/>
      <c r="BJ1093" s="2">
        <v>39717</v>
      </c>
      <c r="BK1093">
        <v>117.51953125</v>
      </c>
      <c r="BL1093" s="22">
        <f>_xll.BDH(BL$3&amp;" Govt",$A$8,BJ1093,BJ1093)</f>
        <v>1.1659200000000001</v>
      </c>
      <c r="BM1093">
        <f t="shared" si="366"/>
        <v>100.79553592870866</v>
      </c>
      <c r="BN1093" s="2">
        <v>39892</v>
      </c>
      <c r="BO1093">
        <v>111.32421875</v>
      </c>
      <c r="BP1093" s="22">
        <f>_xll.BDH(BP$3&amp;" Govt",$A$8,BN1093,BN1093)</f>
        <v>1.10392</v>
      </c>
      <c r="BQ1093">
        <f t="shared" si="367"/>
        <v>100.84446223458221</v>
      </c>
      <c r="BR1093" s="2">
        <v>40073</v>
      </c>
      <c r="BS1093">
        <v>115.10546875</v>
      </c>
      <c r="BT1093" s="22">
        <f>_xll.BDH(BT$3&amp;" Govt",$A$8,BR1093,BR1093)</f>
        <v>1.1079699999999999</v>
      </c>
      <c r="BU1093">
        <f t="shared" si="368"/>
        <v>103.88861498957554</v>
      </c>
      <c r="BX1093" s="22"/>
      <c r="CB1093" s="22"/>
      <c r="CF1093" s="22"/>
      <c r="CJ1093" s="22"/>
      <c r="CN1093" s="22"/>
      <c r="CR1093" s="22"/>
      <c r="CV1093" s="22"/>
      <c r="CZ1093" s="22"/>
      <c r="DB1093" s="2">
        <v>39722</v>
      </c>
      <c r="DC1093">
        <v>114.33984375</v>
      </c>
      <c r="DD1093" s="22">
        <f>_xll.BDH(DD$3&amp;" Govt",$A$8,DB1093,DB1093)</f>
        <v>1.1669400000000001</v>
      </c>
      <c r="DE1093">
        <f t="shared" si="369"/>
        <v>97.982624427991155</v>
      </c>
      <c r="DH1093" s="22"/>
      <c r="DL1093" s="22"/>
      <c r="DP1093" s="22"/>
    </row>
    <row r="1094" spans="4:120" x14ac:dyDescent="0.25">
      <c r="D1094" s="2"/>
      <c r="H1094" s="22"/>
      <c r="I1094" s="14"/>
      <c r="L1094" s="22"/>
      <c r="N1094" s="2">
        <v>39720</v>
      </c>
      <c r="O1094">
        <v>134.7890625</v>
      </c>
      <c r="P1094" s="22">
        <f>_xll.BDH(P$3&amp;" Govt",$A$8,N1094,N1094)</f>
        <v>1.3407800000000001</v>
      </c>
      <c r="Q1094">
        <f t="shared" ref="Q1094:Q1157" si="370">O1094/P1094</f>
        <v>100.53033495428033</v>
      </c>
      <c r="R1094" s="2">
        <v>39721</v>
      </c>
      <c r="S1094">
        <v>135.71875</v>
      </c>
      <c r="T1094" s="22">
        <f>_xll.BDH(T$3&amp;" Govt",$A$8,R1094,R1094)</f>
        <v>1.3071699999999999</v>
      </c>
      <c r="U1094">
        <f t="shared" ref="U1094:U1157" si="371">S1094/T1094</f>
        <v>103.82639595461953</v>
      </c>
      <c r="V1094" s="2">
        <v>39815</v>
      </c>
      <c r="W1094">
        <v>107.54296875</v>
      </c>
      <c r="X1094" s="22">
        <f>_xll.BDH(X$3&amp;" Govt",$A$8,V1094,V1094)</f>
        <v>1.14249</v>
      </c>
      <c r="Y1094">
        <f t="shared" ref="Y1094:Y1157" si="372">W1094/X1094</f>
        <v>94.130337027019934</v>
      </c>
      <c r="Z1094" s="2">
        <v>39721</v>
      </c>
      <c r="AA1094">
        <v>132.31640625</v>
      </c>
      <c r="AB1094" s="22">
        <f>_xll.BDH(AB$3&amp;" Govt",$A$8,Z1094,Z1094)</f>
        <v>1.2636099999999999</v>
      </c>
      <c r="AC1094">
        <f t="shared" ref="AC1094:AC1157" si="373">AA1094/AB1094</f>
        <v>104.71300974984371</v>
      </c>
      <c r="AF1094" s="22"/>
      <c r="AH1094" s="2">
        <v>39721</v>
      </c>
      <c r="AI1094">
        <v>130.78515625</v>
      </c>
      <c r="AJ1094" s="22">
        <f>_xll.BDH(AJ$3&amp;" Govt",$A$8,AH1094,AH1094)</f>
        <v>1.2385699999999999</v>
      </c>
      <c r="AK1094">
        <f t="shared" ref="AK1094:AK1157" si="374">AI1094/AJ1094</f>
        <v>105.59367355094989</v>
      </c>
      <c r="AN1094" s="22"/>
      <c r="AP1094" s="2">
        <v>39721</v>
      </c>
      <c r="AQ1094">
        <v>128.046875</v>
      </c>
      <c r="AR1094" s="22">
        <f>_xll.BDH(AR$3&amp;" Govt",$A$8,AP1094,AP1094)</f>
        <v>1.2231700000000001</v>
      </c>
      <c r="AS1094">
        <f t="shared" ref="AS1094:AS1157" si="375">AQ1094/AR1094</f>
        <v>104.68444696975889</v>
      </c>
      <c r="AV1094" s="22"/>
      <c r="AX1094" s="2">
        <v>39721</v>
      </c>
      <c r="AY1094">
        <v>119.8671875</v>
      </c>
      <c r="AZ1094" s="22">
        <f>_xll.BDH(AZ$3&amp;" Govt",$A$8,AX1094,AX1094)</f>
        <v>1.19743</v>
      </c>
      <c r="BA1094">
        <f t="shared" ref="BA1094:BA1157" si="376">AY1094/AZ1094</f>
        <v>100.1037116992225</v>
      </c>
      <c r="BB1094" s="2">
        <v>39720</v>
      </c>
      <c r="BC1094">
        <v>121.21484375</v>
      </c>
      <c r="BD1094" s="22">
        <f>_xll.BDH(BD$3&amp;" Govt",$A$8,BB1094,BB1094)</f>
        <v>1.1900299999999999</v>
      </c>
      <c r="BE1094">
        <f t="shared" ref="BE1094:BE1157" si="377">BC1094/BD1094</f>
        <v>101.85864537028479</v>
      </c>
      <c r="BH1094" s="22"/>
      <c r="BJ1094" s="2">
        <v>39720</v>
      </c>
      <c r="BK1094">
        <v>118.63671875</v>
      </c>
      <c r="BL1094" s="22">
        <f>_xll.BDH(BL$3&amp;" Govt",$A$8,BJ1094,BJ1094)</f>
        <v>1.1665300000000001</v>
      </c>
      <c r="BM1094">
        <f t="shared" ref="BM1094:BM1157" si="378">BK1094/BL1094</f>
        <v>101.7005295620344</v>
      </c>
      <c r="BN1094" s="2">
        <v>39895</v>
      </c>
      <c r="BO1094">
        <v>111.7734375</v>
      </c>
      <c r="BP1094" s="22">
        <f>_xll.BDH(BP$3&amp;" Govt",$A$8,BN1094,BN1094)</f>
        <v>1.10439</v>
      </c>
      <c r="BQ1094">
        <f t="shared" ref="BQ1094:BQ1157" si="379">BO1094/BP1094</f>
        <v>101.20830277347676</v>
      </c>
      <c r="BR1094" s="2">
        <v>40074</v>
      </c>
      <c r="BS1094">
        <v>114.4609375</v>
      </c>
      <c r="BT1094" s="22">
        <f>_xll.BDH(BT$3&amp;" Govt",$A$8,BR1094,BR1094)</f>
        <v>1.10791</v>
      </c>
      <c r="BU1094">
        <f t="shared" ref="BU1094:BU1157" si="380">BS1094/BT1094</f>
        <v>103.31248702511937</v>
      </c>
      <c r="BX1094" s="22"/>
      <c r="CB1094" s="22"/>
      <c r="CF1094" s="22"/>
      <c r="CJ1094" s="22"/>
      <c r="CN1094" s="22"/>
      <c r="CR1094" s="22"/>
      <c r="CV1094" s="22"/>
      <c r="CZ1094" s="22"/>
      <c r="DB1094" s="2">
        <v>39723</v>
      </c>
      <c r="DC1094">
        <v>115.296875</v>
      </c>
      <c r="DD1094" s="22">
        <f>_xll.BDH(DD$3&amp;" Govt",$A$8,DB1094,DB1094)</f>
        <v>1.16679</v>
      </c>
      <c r="DE1094">
        <f t="shared" ref="DE1094:DE1157" si="381">DC1094/DD1094</f>
        <v>98.815446652782427</v>
      </c>
      <c r="DH1094" s="22"/>
      <c r="DL1094" s="22"/>
      <c r="DP1094" s="22"/>
    </row>
    <row r="1095" spans="4:120" x14ac:dyDescent="0.25">
      <c r="D1095" s="2"/>
      <c r="H1095" s="22"/>
      <c r="I1095" s="14"/>
      <c r="L1095" s="22"/>
      <c r="N1095" s="2">
        <v>39721</v>
      </c>
      <c r="O1095">
        <v>134.84765625</v>
      </c>
      <c r="P1095" s="22">
        <f>_xll.BDH(P$3&amp;" Govt",$A$8,N1095,N1095)</f>
        <v>1.34101</v>
      </c>
      <c r="Q1095">
        <f t="shared" si="370"/>
        <v>100.55678648928792</v>
      </c>
      <c r="R1095" s="2">
        <v>39722</v>
      </c>
      <c r="S1095">
        <v>135.796875</v>
      </c>
      <c r="T1095" s="22">
        <f>_xll.BDH(T$3&amp;" Govt",$A$8,R1095,R1095)</f>
        <v>1.3073999999999999</v>
      </c>
      <c r="U1095">
        <f t="shared" si="371"/>
        <v>103.86788664525012</v>
      </c>
      <c r="V1095" s="2">
        <v>39818</v>
      </c>
      <c r="W1095">
        <v>107.49609375</v>
      </c>
      <c r="X1095" s="22">
        <f>_xll.BDH(X$3&amp;" Govt",$A$8,V1095,V1095)</f>
        <v>1.1403699999999999</v>
      </c>
      <c r="Y1095">
        <f t="shared" si="372"/>
        <v>94.264224549926794</v>
      </c>
      <c r="Z1095" s="2">
        <v>39722</v>
      </c>
      <c r="AA1095">
        <v>132.5703125</v>
      </c>
      <c r="AB1095" s="22">
        <f>_xll.BDH(AB$3&amp;" Govt",$A$8,Z1095,Z1095)</f>
        <v>1.26383</v>
      </c>
      <c r="AC1095">
        <f t="shared" si="373"/>
        <v>104.89568415055822</v>
      </c>
      <c r="AF1095" s="22"/>
      <c r="AH1095" s="2">
        <v>39722</v>
      </c>
      <c r="AI1095">
        <v>131.1640625</v>
      </c>
      <c r="AJ1095" s="22">
        <f>_xll.BDH(AJ$3&amp;" Govt",$A$8,AH1095,AH1095)</f>
        <v>1.23878</v>
      </c>
      <c r="AK1095">
        <f t="shared" si="374"/>
        <v>105.88164363325207</v>
      </c>
      <c r="AN1095" s="22"/>
      <c r="AP1095" s="2">
        <v>39722</v>
      </c>
      <c r="AQ1095">
        <v>128.48046875</v>
      </c>
      <c r="AR1095" s="22">
        <f>_xll.BDH(AR$3&amp;" Govt",$A$8,AP1095,AP1095)</f>
        <v>1.2233799999999999</v>
      </c>
      <c r="AS1095">
        <f t="shared" si="375"/>
        <v>105.02090008828002</v>
      </c>
      <c r="AV1095" s="22"/>
      <c r="AX1095" s="2">
        <v>39722</v>
      </c>
      <c r="AY1095">
        <v>120.2890625</v>
      </c>
      <c r="AZ1095" s="22">
        <f>_xll.BDH(AZ$3&amp;" Govt",$A$8,AX1095,AX1095)</f>
        <v>1.19764</v>
      </c>
      <c r="BA1095">
        <f t="shared" si="376"/>
        <v>100.43841429811964</v>
      </c>
      <c r="BB1095" s="2">
        <v>39721</v>
      </c>
      <c r="BC1095">
        <v>119.64453125</v>
      </c>
      <c r="BD1095" s="22">
        <f>_xll.BDH(BD$3&amp;" Govt",$A$8,BB1095,BB1095)</f>
        <v>1.19024</v>
      </c>
      <c r="BE1095">
        <f t="shared" si="377"/>
        <v>100.52134968577766</v>
      </c>
      <c r="BH1095" s="22"/>
      <c r="BJ1095" s="2">
        <v>39721</v>
      </c>
      <c r="BK1095">
        <v>116.9140625</v>
      </c>
      <c r="BL1095" s="22">
        <f>_xll.BDH(BL$3&amp;" Govt",$A$8,BJ1095,BJ1095)</f>
        <v>1.16673</v>
      </c>
      <c r="BM1095">
        <f t="shared" si="378"/>
        <v>100.20661378382316</v>
      </c>
      <c r="BN1095" s="2">
        <v>39896</v>
      </c>
      <c r="BO1095">
        <v>112.0703125</v>
      </c>
      <c r="BP1095" s="22">
        <f>_xll.BDH(BP$3&amp;" Govt",$A$8,BN1095,BN1095)</f>
        <v>1.1045400000000001</v>
      </c>
      <c r="BQ1095">
        <f t="shared" si="379"/>
        <v>101.46333541564813</v>
      </c>
      <c r="BR1095" s="2">
        <v>40077</v>
      </c>
      <c r="BS1095">
        <v>114.15234375</v>
      </c>
      <c r="BT1095" s="22">
        <f>_xll.BDH(BT$3&amp;" Govt",$A$8,BR1095,BR1095)</f>
        <v>1.1077300000000001</v>
      </c>
      <c r="BU1095">
        <f t="shared" si="380"/>
        <v>103.05069263268123</v>
      </c>
      <c r="BX1095" s="22"/>
      <c r="CB1095" s="22"/>
      <c r="CF1095" s="22"/>
      <c r="CJ1095" s="22"/>
      <c r="CN1095" s="22"/>
      <c r="CR1095" s="22"/>
      <c r="CV1095" s="22"/>
      <c r="CZ1095" s="22"/>
      <c r="DB1095" s="2">
        <v>39724</v>
      </c>
      <c r="DC1095">
        <v>115.83984375</v>
      </c>
      <c r="DD1095" s="22">
        <f>_xll.BDH(DD$3&amp;" Govt",$A$8,DB1095,DB1095)</f>
        <v>1.1666400000000001</v>
      </c>
      <c r="DE1095">
        <f t="shared" si="381"/>
        <v>99.293564210039079</v>
      </c>
      <c r="DH1095" s="22"/>
      <c r="DL1095" s="22"/>
      <c r="DP1095" s="22"/>
    </row>
    <row r="1096" spans="4:120" x14ac:dyDescent="0.25">
      <c r="D1096" s="2"/>
      <c r="H1096" s="22"/>
      <c r="I1096" s="14"/>
      <c r="L1096" s="22"/>
      <c r="N1096" s="2">
        <v>39722</v>
      </c>
      <c r="O1096">
        <v>134.82421875</v>
      </c>
      <c r="P1096" s="22">
        <f>_xll.BDH(P$3&amp;" Govt",$A$8,N1096,N1096)</f>
        <v>1.34124</v>
      </c>
      <c r="Q1096">
        <f t="shared" si="370"/>
        <v>100.52206819808535</v>
      </c>
      <c r="R1096" s="2">
        <v>39723</v>
      </c>
      <c r="S1096">
        <v>136.12109375</v>
      </c>
      <c r="T1096" s="22">
        <f>_xll.BDH(T$3&amp;" Govt",$A$8,R1096,R1096)</f>
        <v>1.3072300000000001</v>
      </c>
      <c r="U1096">
        <f t="shared" si="371"/>
        <v>104.12941391338937</v>
      </c>
      <c r="V1096" s="2">
        <v>39819</v>
      </c>
      <c r="W1096">
        <v>107.75390625</v>
      </c>
      <c r="X1096" s="22">
        <f>_xll.BDH(X$3&amp;" Govt",$A$8,V1096,V1096)</f>
        <v>1.1396600000000001</v>
      </c>
      <c r="Y1096">
        <f t="shared" si="372"/>
        <v>94.549169269782212</v>
      </c>
      <c r="Z1096" s="2">
        <v>39723</v>
      </c>
      <c r="AA1096">
        <v>133.1171875</v>
      </c>
      <c r="AB1096" s="22">
        <f>_xll.BDH(AB$3&amp;" Govt",$A$8,Z1096,Z1096)</f>
        <v>1.2636700000000001</v>
      </c>
      <c r="AC1096">
        <f t="shared" si="373"/>
        <v>105.34173280998995</v>
      </c>
      <c r="AF1096" s="22"/>
      <c r="AH1096" s="2">
        <v>39723</v>
      </c>
      <c r="AI1096">
        <v>131.9921875</v>
      </c>
      <c r="AJ1096" s="22">
        <f>_xll.BDH(AJ$3&amp;" Govt",$A$8,AH1096,AH1096)</f>
        <v>1.2386200000000001</v>
      </c>
      <c r="AK1096">
        <f t="shared" si="374"/>
        <v>106.56390781676382</v>
      </c>
      <c r="AN1096" s="22"/>
      <c r="AP1096" s="2">
        <v>39723</v>
      </c>
      <c r="AQ1096">
        <v>129.37109375</v>
      </c>
      <c r="AR1096" s="22">
        <f>_xll.BDH(AR$3&amp;" Govt",$A$8,AP1096,AP1096)</f>
        <v>1.22322</v>
      </c>
      <c r="AS1096">
        <f t="shared" si="375"/>
        <v>105.76273585291281</v>
      </c>
      <c r="AV1096" s="22"/>
      <c r="AX1096" s="2">
        <v>39723</v>
      </c>
      <c r="AY1096">
        <v>121.2890625</v>
      </c>
      <c r="AZ1096" s="22">
        <f>_xll.BDH(AZ$3&amp;" Govt",$A$8,AX1096,AX1096)</f>
        <v>1.1974899999999999</v>
      </c>
      <c r="BA1096">
        <f t="shared" si="376"/>
        <v>101.28607545783264</v>
      </c>
      <c r="BB1096" s="2">
        <v>39722</v>
      </c>
      <c r="BC1096">
        <v>119.65234375</v>
      </c>
      <c r="BD1096" s="22">
        <f>_xll.BDH(BD$3&amp;" Govt",$A$8,BB1096,BB1096)</f>
        <v>1.19045</v>
      </c>
      <c r="BE1096">
        <f t="shared" si="377"/>
        <v>100.51017997395942</v>
      </c>
      <c r="BH1096" s="22"/>
      <c r="BJ1096" s="2">
        <v>39722</v>
      </c>
      <c r="BK1096">
        <v>117.234375</v>
      </c>
      <c r="BL1096" s="22">
        <f>_xll.BDH(BL$3&amp;" Govt",$A$8,BJ1096,BJ1096)</f>
        <v>1.1669400000000001</v>
      </c>
      <c r="BM1096">
        <f t="shared" si="378"/>
        <v>100.46307008072394</v>
      </c>
      <c r="BN1096" s="2">
        <v>39897</v>
      </c>
      <c r="BO1096">
        <v>111.8515625</v>
      </c>
      <c r="BP1096" s="22">
        <f>_xll.BDH(BP$3&amp;" Govt",$A$8,BN1096,BN1096)</f>
        <v>1.1047</v>
      </c>
      <c r="BQ1096">
        <f t="shared" si="379"/>
        <v>101.25062234090703</v>
      </c>
      <c r="BR1096" s="2">
        <v>40078</v>
      </c>
      <c r="BS1096">
        <v>114.4609375</v>
      </c>
      <c r="BT1096" s="22">
        <f>_xll.BDH(BT$3&amp;" Govt",$A$8,BR1096,BR1096)</f>
        <v>1.10768</v>
      </c>
      <c r="BU1096">
        <f t="shared" si="380"/>
        <v>103.33393895348837</v>
      </c>
      <c r="BX1096" s="22"/>
      <c r="CB1096" s="22"/>
      <c r="CF1096" s="22"/>
      <c r="CJ1096" s="22"/>
      <c r="CN1096" s="22"/>
      <c r="CR1096" s="22"/>
      <c r="CV1096" s="22"/>
      <c r="CZ1096" s="22"/>
      <c r="DB1096" s="2">
        <v>39727</v>
      </c>
      <c r="DC1096">
        <v>116.05078125</v>
      </c>
      <c r="DD1096" s="22">
        <f>_xll.BDH(DD$3&amp;" Govt",$A$8,DB1096,DB1096)</f>
        <v>1.1661900000000001</v>
      </c>
      <c r="DE1096">
        <f t="shared" si="381"/>
        <v>99.512756283281448</v>
      </c>
      <c r="DH1096" s="22"/>
      <c r="DL1096" s="22"/>
      <c r="DP1096" s="22"/>
    </row>
    <row r="1097" spans="4:120" x14ac:dyDescent="0.25">
      <c r="D1097" s="2"/>
      <c r="H1097" s="22"/>
      <c r="I1097" s="14"/>
      <c r="L1097" s="22"/>
      <c r="N1097" s="2">
        <v>39723</v>
      </c>
      <c r="O1097">
        <v>134.86328125</v>
      </c>
      <c r="P1097" s="22">
        <f>_xll.BDH(P$3&amp;" Govt",$A$8,N1097,N1097)</f>
        <v>1.34107</v>
      </c>
      <c r="Q1097">
        <f t="shared" si="370"/>
        <v>100.5639386832902</v>
      </c>
      <c r="R1097" s="2">
        <v>39724</v>
      </c>
      <c r="S1097">
        <v>136.09375</v>
      </c>
      <c r="T1097" s="22">
        <f>_xll.BDH(T$3&amp;" Govt",$A$8,R1097,R1097)</f>
        <v>1.3070599999999999</v>
      </c>
      <c r="U1097">
        <f t="shared" si="371"/>
        <v>104.12203724389087</v>
      </c>
      <c r="V1097" s="2">
        <v>39820</v>
      </c>
      <c r="W1097">
        <v>107.53125</v>
      </c>
      <c r="X1097" s="22">
        <f>_xll.BDH(X$3&amp;" Govt",$A$8,V1097,V1097)</f>
        <v>1.13896</v>
      </c>
      <c r="Y1097">
        <f t="shared" si="372"/>
        <v>94.411787946898926</v>
      </c>
      <c r="Z1097" s="2">
        <v>39724</v>
      </c>
      <c r="AA1097">
        <v>133.31640625</v>
      </c>
      <c r="AB1097" s="22">
        <f>_xll.BDH(AB$3&amp;" Govt",$A$8,Z1097,Z1097)</f>
        <v>1.2635100000000001</v>
      </c>
      <c r="AC1097">
        <f t="shared" si="373"/>
        <v>105.51274327072994</v>
      </c>
      <c r="AF1097" s="22"/>
      <c r="AH1097" s="2">
        <v>39724</v>
      </c>
      <c r="AI1097">
        <v>132.1875</v>
      </c>
      <c r="AJ1097" s="22">
        <f>_xll.BDH(AJ$3&amp;" Govt",$A$8,AH1097,AH1097)</f>
        <v>1.2384599999999999</v>
      </c>
      <c r="AK1097">
        <f t="shared" si="374"/>
        <v>106.73538103774042</v>
      </c>
      <c r="AN1097" s="22"/>
      <c r="AP1097" s="2">
        <v>39724</v>
      </c>
      <c r="AQ1097">
        <v>129.58203125</v>
      </c>
      <c r="AR1097" s="22">
        <f>_xll.BDH(AR$3&amp;" Govt",$A$8,AP1097,AP1097)</f>
        <v>1.2230699999999999</v>
      </c>
      <c r="AS1097">
        <f t="shared" si="375"/>
        <v>105.94817242676217</v>
      </c>
      <c r="AV1097" s="22"/>
      <c r="AX1097" s="2">
        <v>39724</v>
      </c>
      <c r="AY1097">
        <v>121.51953125</v>
      </c>
      <c r="AZ1097" s="22">
        <f>_xll.BDH(AZ$3&amp;" Govt",$A$8,AX1097,AX1097)</f>
        <v>1.19733</v>
      </c>
      <c r="BA1097">
        <f t="shared" si="376"/>
        <v>101.49209595516692</v>
      </c>
      <c r="BB1097" s="2">
        <v>39723</v>
      </c>
      <c r="BC1097">
        <v>120.73828125</v>
      </c>
      <c r="BD1097" s="22">
        <f>_xll.BDH(BD$3&amp;" Govt",$A$8,BB1097,BB1097)</f>
        <v>1.1902900000000001</v>
      </c>
      <c r="BE1097">
        <f t="shared" si="377"/>
        <v>101.43602084365995</v>
      </c>
      <c r="BH1097" s="22"/>
      <c r="BJ1097" s="2">
        <v>39723</v>
      </c>
      <c r="BK1097">
        <v>118.3359375</v>
      </c>
      <c r="BL1097" s="22">
        <f>_xll.BDH(BL$3&amp;" Govt",$A$8,BJ1097,BJ1097)</f>
        <v>1.16679</v>
      </c>
      <c r="BM1097">
        <f t="shared" si="378"/>
        <v>101.42008201990076</v>
      </c>
      <c r="BN1097" s="2">
        <v>39898</v>
      </c>
      <c r="BO1097">
        <v>112.890625</v>
      </c>
      <c r="BP1097" s="22">
        <f>_xll.BDH(BP$3&amp;" Govt",$A$8,BN1097,BN1097)</f>
        <v>1.1048499999999999</v>
      </c>
      <c r="BQ1097">
        <f t="shared" si="379"/>
        <v>102.17733176449293</v>
      </c>
      <c r="BR1097" s="2">
        <v>40079</v>
      </c>
      <c r="BS1097">
        <v>114.703125</v>
      </c>
      <c r="BT1097" s="22">
        <f>_xll.BDH(BT$3&amp;" Govt",$A$8,BR1097,BR1097)</f>
        <v>1.10762</v>
      </c>
      <c r="BU1097">
        <f t="shared" si="380"/>
        <v>103.55819234033332</v>
      </c>
      <c r="BX1097" s="22"/>
      <c r="CB1097" s="22"/>
      <c r="CF1097" s="22"/>
      <c r="CJ1097" s="22"/>
      <c r="CN1097" s="22"/>
      <c r="CR1097" s="22"/>
      <c r="CV1097" s="22"/>
      <c r="CZ1097" s="22"/>
      <c r="DB1097" s="2">
        <v>39728</v>
      </c>
      <c r="DC1097">
        <v>113.56640625</v>
      </c>
      <c r="DD1097" s="22">
        <f>_xll.BDH(DD$3&amp;" Govt",$A$8,DB1097,DB1097)</f>
        <v>1.16604</v>
      </c>
      <c r="DE1097">
        <f t="shared" si="381"/>
        <v>97.394948929710822</v>
      </c>
      <c r="DH1097" s="22"/>
      <c r="DL1097" s="22"/>
      <c r="DP1097" s="22"/>
    </row>
    <row r="1098" spans="4:120" x14ac:dyDescent="0.25">
      <c r="D1098" s="2"/>
      <c r="H1098" s="22"/>
      <c r="I1098" s="14"/>
      <c r="L1098" s="22"/>
      <c r="N1098" s="2">
        <v>39724</v>
      </c>
      <c r="O1098">
        <v>134.875</v>
      </c>
      <c r="P1098" s="22">
        <f>_xll.BDH(P$3&amp;" Govt",$A$8,N1098,N1098)</f>
        <v>1.3409</v>
      </c>
      <c r="Q1098">
        <f t="shared" si="370"/>
        <v>100.58542769781491</v>
      </c>
      <c r="R1098" s="2">
        <v>39727</v>
      </c>
      <c r="S1098">
        <v>136.0703125</v>
      </c>
      <c r="T1098" s="22">
        <f>_xll.BDH(T$3&amp;" Govt",$A$8,R1098,R1098)</f>
        <v>1.3065599999999999</v>
      </c>
      <c r="U1098">
        <f t="shared" si="371"/>
        <v>104.14394478630909</v>
      </c>
      <c r="V1098" s="2">
        <v>39821</v>
      </c>
      <c r="W1098">
        <v>107.89453125</v>
      </c>
      <c r="X1098" s="22">
        <f>_xll.BDH(X$3&amp;" Govt",$A$8,V1098,V1098)</f>
        <v>1.13825</v>
      </c>
      <c r="Y1098">
        <f t="shared" si="372"/>
        <v>94.78983637162311</v>
      </c>
      <c r="Z1098" s="2">
        <v>39727</v>
      </c>
      <c r="AA1098">
        <v>133.2734375</v>
      </c>
      <c r="AB1098" s="22">
        <f>_xll.BDH(AB$3&amp;" Govt",$A$8,Z1098,Z1098)</f>
        <v>1.26302</v>
      </c>
      <c r="AC1098">
        <f t="shared" si="373"/>
        <v>105.51965725008313</v>
      </c>
      <c r="AF1098" s="22"/>
      <c r="AH1098" s="2">
        <v>39727</v>
      </c>
      <c r="AI1098">
        <v>132.203125</v>
      </c>
      <c r="AJ1098" s="22">
        <f>_xll.BDH(AJ$3&amp;" Govt",$A$8,AH1098,AH1098)</f>
        <v>1.2379899999999999</v>
      </c>
      <c r="AK1098">
        <f t="shared" si="374"/>
        <v>106.78852413993651</v>
      </c>
      <c r="AN1098" s="22"/>
      <c r="AP1098" s="2">
        <v>39727</v>
      </c>
      <c r="AQ1098">
        <v>129.6328125</v>
      </c>
      <c r="AR1098" s="22">
        <f>_xll.BDH(AR$3&amp;" Govt",$A$8,AP1098,AP1098)</f>
        <v>1.2225900000000001</v>
      </c>
      <c r="AS1098">
        <f t="shared" si="375"/>
        <v>106.03130444384462</v>
      </c>
      <c r="AV1098" s="22"/>
      <c r="AX1098" s="2">
        <v>39727</v>
      </c>
      <c r="AY1098">
        <v>121.62109375</v>
      </c>
      <c r="AZ1098" s="22">
        <f>_xll.BDH(AZ$3&amp;" Govt",$A$8,AX1098,AX1098)</f>
        <v>1.1968700000000001</v>
      </c>
      <c r="BA1098">
        <f t="shared" si="376"/>
        <v>101.61595975335666</v>
      </c>
      <c r="BB1098" s="2">
        <v>39724</v>
      </c>
      <c r="BC1098">
        <v>120.953125</v>
      </c>
      <c r="BD1098" s="22">
        <f>_xll.BDH(BD$3&amp;" Govt",$A$8,BB1098,BB1098)</f>
        <v>1.19014</v>
      </c>
      <c r="BE1098">
        <f t="shared" si="377"/>
        <v>101.62932512141428</v>
      </c>
      <c r="BH1098" s="22"/>
      <c r="BJ1098" s="2">
        <v>39724</v>
      </c>
      <c r="BK1098">
        <v>118.56640625</v>
      </c>
      <c r="BL1098" s="22">
        <f>_xll.BDH(BL$3&amp;" Govt",$A$8,BJ1098,BJ1098)</f>
        <v>1.1666400000000001</v>
      </c>
      <c r="BM1098">
        <f t="shared" si="378"/>
        <v>101.63067120105602</v>
      </c>
      <c r="BN1098" s="2">
        <v>39899</v>
      </c>
      <c r="BO1098">
        <v>112.50390625</v>
      </c>
      <c r="BP1098" s="22">
        <f>_xll.BDH(BP$3&amp;" Govt",$A$8,BN1098,BN1098)</f>
        <v>1.10501</v>
      </c>
      <c r="BQ1098">
        <f t="shared" si="379"/>
        <v>101.81256843829468</v>
      </c>
      <c r="BR1098" s="2">
        <v>40080</v>
      </c>
      <c r="BS1098">
        <v>114.6328125</v>
      </c>
      <c r="BT1098" s="22">
        <f>_xll.BDH(BT$3&amp;" Govt",$A$8,BR1098,BR1098)</f>
        <v>1.1075600000000001</v>
      </c>
      <c r="BU1098">
        <f t="shared" si="380"/>
        <v>103.50031826718191</v>
      </c>
      <c r="BX1098" s="22"/>
      <c r="CB1098" s="22"/>
      <c r="CF1098" s="22"/>
      <c r="CJ1098" s="22"/>
      <c r="CN1098" s="22"/>
      <c r="CR1098" s="22"/>
      <c r="CV1098" s="22"/>
      <c r="CZ1098" s="22"/>
      <c r="DB1098" s="2">
        <v>39729</v>
      </c>
      <c r="DC1098">
        <v>110.28125</v>
      </c>
      <c r="DD1098" s="22">
        <f>_xll.BDH(DD$3&amp;" Govt",$A$8,DB1098,DB1098)</f>
        <v>1.1658900000000001</v>
      </c>
      <c r="DE1098">
        <f t="shared" si="381"/>
        <v>94.589755465781494</v>
      </c>
      <c r="DH1098" s="22"/>
      <c r="DL1098" s="22"/>
      <c r="DP1098" s="22"/>
    </row>
    <row r="1099" spans="4:120" x14ac:dyDescent="0.25">
      <c r="D1099" s="2"/>
      <c r="H1099" s="22"/>
      <c r="I1099" s="14"/>
      <c r="L1099" s="22"/>
      <c r="N1099" s="2">
        <v>39727</v>
      </c>
      <c r="O1099">
        <v>134.703125</v>
      </c>
      <c r="P1099" s="22">
        <f>_xll.BDH(P$3&amp;" Govt",$A$8,N1099,N1099)</f>
        <v>1.3403800000000001</v>
      </c>
      <c r="Q1099">
        <f t="shared" si="370"/>
        <v>100.49622122084781</v>
      </c>
      <c r="R1099" s="2">
        <v>39728</v>
      </c>
      <c r="S1099">
        <v>135.640625</v>
      </c>
      <c r="T1099" s="22">
        <f>_xll.BDH(T$3&amp;" Govt",$A$8,R1099,R1099)</f>
        <v>1.3063899999999999</v>
      </c>
      <c r="U1099">
        <f t="shared" si="371"/>
        <v>103.82858487894121</v>
      </c>
      <c r="V1099" s="2">
        <v>39822</v>
      </c>
      <c r="W1099">
        <v>107.96875</v>
      </c>
      <c r="X1099" s="22">
        <f>_xll.BDH(X$3&amp;" Govt",$A$8,V1099,V1099)</f>
        <v>1.1375500000000001</v>
      </c>
      <c r="Y1099">
        <f t="shared" si="372"/>
        <v>94.913410399542869</v>
      </c>
      <c r="Z1099" s="2">
        <v>39728</v>
      </c>
      <c r="AA1099">
        <v>132.71484375</v>
      </c>
      <c r="AB1099" s="22">
        <f>_xll.BDH(AB$3&amp;" Govt",$A$8,Z1099,Z1099)</f>
        <v>1.2628599999999999</v>
      </c>
      <c r="AC1099">
        <f t="shared" si="373"/>
        <v>105.09070185927182</v>
      </c>
      <c r="AF1099" s="22"/>
      <c r="AH1099" s="2">
        <v>39728</v>
      </c>
      <c r="AI1099">
        <v>131.578125</v>
      </c>
      <c r="AJ1099" s="22">
        <f>_xll.BDH(AJ$3&amp;" Govt",$A$8,AH1099,AH1099)</f>
        <v>1.23783</v>
      </c>
      <c r="AK1099">
        <f t="shared" si="374"/>
        <v>106.29741159933108</v>
      </c>
      <c r="AN1099" s="22"/>
      <c r="AP1099" s="2">
        <v>39728</v>
      </c>
      <c r="AQ1099">
        <v>128.91796875</v>
      </c>
      <c r="AR1099" s="22">
        <f>_xll.BDH(AR$3&amp;" Govt",$A$8,AP1099,AP1099)</f>
        <v>1.22244</v>
      </c>
      <c r="AS1099">
        <f t="shared" si="375"/>
        <v>105.45954709433592</v>
      </c>
      <c r="AV1099" s="22"/>
      <c r="AX1099" s="2">
        <v>39728</v>
      </c>
      <c r="AY1099">
        <v>120.8671875</v>
      </c>
      <c r="AZ1099" s="22">
        <f>_xll.BDH(AZ$3&amp;" Govt",$A$8,AX1099,AX1099)</f>
        <v>1.1967099999999999</v>
      </c>
      <c r="BA1099">
        <f t="shared" si="376"/>
        <v>100.99956338628407</v>
      </c>
      <c r="BB1099" s="2">
        <v>39727</v>
      </c>
      <c r="BC1099">
        <v>121.05859375</v>
      </c>
      <c r="BD1099" s="22">
        <f>_xll.BDH(BD$3&amp;" Govt",$A$8,BB1099,BB1099)</f>
        <v>1.1896800000000001</v>
      </c>
      <c r="BE1099">
        <f t="shared" si="377"/>
        <v>101.75727401486114</v>
      </c>
      <c r="BH1099" s="22"/>
      <c r="BJ1099" s="2">
        <v>39727</v>
      </c>
      <c r="BK1099">
        <v>118.68359375</v>
      </c>
      <c r="BL1099" s="22">
        <f>_xll.BDH(BL$3&amp;" Govt",$A$8,BJ1099,BJ1099)</f>
        <v>1.1661900000000001</v>
      </c>
      <c r="BM1099">
        <f t="shared" si="378"/>
        <v>101.77037511040224</v>
      </c>
      <c r="BN1099" s="2">
        <v>39902</v>
      </c>
      <c r="BO1099">
        <v>112.453125</v>
      </c>
      <c r="BP1099" s="22">
        <f>_xll.BDH(BP$3&amp;" Govt",$A$8,BN1099,BN1099)</f>
        <v>1.10547</v>
      </c>
      <c r="BQ1099">
        <f t="shared" si="379"/>
        <v>101.724266601536</v>
      </c>
      <c r="BR1099" s="2">
        <v>40081</v>
      </c>
      <c r="BS1099">
        <v>114.66796875</v>
      </c>
      <c r="BT1099" s="22">
        <f>_xll.BDH(BT$3&amp;" Govt",$A$8,BR1099,BR1099)</f>
        <v>1.1074999999999999</v>
      </c>
      <c r="BU1099">
        <f t="shared" si="380"/>
        <v>103.53766930022574</v>
      </c>
      <c r="BX1099" s="22"/>
      <c r="CB1099" s="22"/>
      <c r="CF1099" s="22"/>
      <c r="CJ1099" s="22"/>
      <c r="CN1099" s="22"/>
      <c r="CR1099" s="22"/>
      <c r="CV1099" s="22"/>
      <c r="CZ1099" s="22"/>
      <c r="DB1099" s="2">
        <v>39730</v>
      </c>
      <c r="DC1099">
        <v>108.9453125</v>
      </c>
      <c r="DD1099" s="22">
        <f>_xll.BDH(DD$3&amp;" Govt",$A$8,DB1099,DB1099)</f>
        <v>1.16574</v>
      </c>
      <c r="DE1099">
        <f t="shared" si="381"/>
        <v>93.455927136411205</v>
      </c>
      <c r="DH1099" s="22"/>
      <c r="DL1099" s="22"/>
      <c r="DP1099" s="22"/>
    </row>
    <row r="1100" spans="4:120" x14ac:dyDescent="0.25">
      <c r="D1100" s="2"/>
      <c r="H1100" s="22"/>
      <c r="I1100" s="14"/>
      <c r="L1100" s="22"/>
      <c r="N1100" s="2">
        <v>39728</v>
      </c>
      <c r="O1100">
        <v>134.51171875</v>
      </c>
      <c r="P1100" s="22">
        <f>_xll.BDH(P$3&amp;" Govt",$A$8,N1100,N1100)</f>
        <v>1.3402099999999999</v>
      </c>
      <c r="Q1100">
        <f t="shared" si="370"/>
        <v>100.36615064057126</v>
      </c>
      <c r="R1100" s="2">
        <v>39729</v>
      </c>
      <c r="S1100">
        <v>134.65625</v>
      </c>
      <c r="T1100" s="22">
        <f>_xll.BDH(T$3&amp;" Govt",$A$8,R1100,R1100)</f>
        <v>1.3062199999999999</v>
      </c>
      <c r="U1100">
        <f t="shared" si="371"/>
        <v>103.08849198450491</v>
      </c>
      <c r="V1100" s="2">
        <v>39825</v>
      </c>
      <c r="W1100">
        <v>107.77734375</v>
      </c>
      <c r="X1100" s="22">
        <f>_xll.BDH(X$3&amp;" Govt",$A$8,V1100,V1100)</f>
        <v>1.1354299999999999</v>
      </c>
      <c r="Y1100">
        <f t="shared" si="372"/>
        <v>94.922050456655199</v>
      </c>
      <c r="Z1100" s="2">
        <v>39729</v>
      </c>
      <c r="AA1100">
        <v>131.390625</v>
      </c>
      <c r="AB1100" s="22">
        <f>_xll.BDH(AB$3&amp;" Govt",$A$8,Z1100,Z1100)</f>
        <v>1.2626900000000001</v>
      </c>
      <c r="AC1100">
        <f t="shared" si="373"/>
        <v>104.05612224694897</v>
      </c>
      <c r="AF1100" s="22"/>
      <c r="AH1100" s="2">
        <v>39729</v>
      </c>
      <c r="AI1100">
        <v>129.8515625</v>
      </c>
      <c r="AJ1100" s="22">
        <f>_xll.BDH(AJ$3&amp;" Govt",$A$8,AH1100,AH1100)</f>
        <v>1.23767</v>
      </c>
      <c r="AK1100">
        <f t="shared" si="374"/>
        <v>104.91614283290376</v>
      </c>
      <c r="AN1100" s="22"/>
      <c r="AP1100" s="2">
        <v>39729</v>
      </c>
      <c r="AQ1100">
        <v>127.00390625</v>
      </c>
      <c r="AR1100" s="22">
        <f>_xll.BDH(AR$3&amp;" Govt",$A$8,AP1100,AP1100)</f>
        <v>1.22228</v>
      </c>
      <c r="AS1100">
        <f t="shared" si="375"/>
        <v>103.9073749468207</v>
      </c>
      <c r="AV1100" s="22"/>
      <c r="AX1100" s="2">
        <v>39729</v>
      </c>
      <c r="AY1100">
        <v>118.83984375</v>
      </c>
      <c r="AZ1100" s="22">
        <f>_xll.BDH(AZ$3&amp;" Govt",$A$8,AX1100,AX1100)</f>
        <v>1.1965600000000001</v>
      </c>
      <c r="BA1100">
        <f t="shared" si="376"/>
        <v>99.317914479842216</v>
      </c>
      <c r="BB1100" s="2">
        <v>39728</v>
      </c>
      <c r="BC1100">
        <v>120.3046875</v>
      </c>
      <c r="BD1100" s="22">
        <f>_xll.BDH(BD$3&amp;" Govt",$A$8,BB1100,BB1100)</f>
        <v>1.18953</v>
      </c>
      <c r="BE1100">
        <f t="shared" si="377"/>
        <v>101.13632064765075</v>
      </c>
      <c r="BH1100" s="22"/>
      <c r="BJ1100" s="2">
        <v>39728</v>
      </c>
      <c r="BK1100">
        <v>117.7109375</v>
      </c>
      <c r="BL1100" s="22">
        <f>_xll.BDH(BL$3&amp;" Govt",$A$8,BJ1100,BJ1100)</f>
        <v>1.16604</v>
      </c>
      <c r="BM1100">
        <f t="shared" si="378"/>
        <v>100.94931348838806</v>
      </c>
      <c r="BN1100" s="2">
        <v>39903</v>
      </c>
      <c r="BO1100">
        <v>112.390625</v>
      </c>
      <c r="BP1100" s="22">
        <f>_xll.BDH(BP$3&amp;" Govt",$A$8,BN1100,BN1100)</f>
        <v>1.10562</v>
      </c>
      <c r="BQ1100">
        <f t="shared" si="379"/>
        <v>101.65393625296214</v>
      </c>
      <c r="BR1100" s="2">
        <v>40084</v>
      </c>
      <c r="BS1100">
        <v>114.73828125</v>
      </c>
      <c r="BT1100" s="22">
        <f>_xll.BDH(BT$3&amp;" Govt",$A$8,BR1100,BR1100)</f>
        <v>1.1073200000000001</v>
      </c>
      <c r="BU1100">
        <f t="shared" si="380"/>
        <v>103.6179977332659</v>
      </c>
      <c r="BX1100" s="22"/>
      <c r="CB1100" s="22"/>
      <c r="CF1100" s="22"/>
      <c r="CJ1100" s="22"/>
      <c r="CN1100" s="22"/>
      <c r="CR1100" s="22"/>
      <c r="CV1100" s="22"/>
      <c r="CZ1100" s="22"/>
      <c r="DB1100" s="2">
        <v>39731</v>
      </c>
      <c r="DC1100">
        <v>107.64453125</v>
      </c>
      <c r="DD1100" s="22">
        <f>_xll.BDH(DD$3&amp;" Govt",$A$8,DB1100,DB1100)</f>
        <v>1.1655899999999999</v>
      </c>
      <c r="DE1100">
        <f t="shared" si="381"/>
        <v>92.351968745442235</v>
      </c>
      <c r="DH1100" s="22"/>
      <c r="DL1100" s="22"/>
      <c r="DP1100" s="22"/>
    </row>
    <row r="1101" spans="4:120" x14ac:dyDescent="0.25">
      <c r="D1101" s="2"/>
      <c r="H1101" s="22"/>
      <c r="I1101" s="14"/>
      <c r="L1101" s="22"/>
      <c r="N1101" s="2">
        <v>39729</v>
      </c>
      <c r="O1101">
        <v>134.30078125</v>
      </c>
      <c r="P1101" s="22">
        <f>_xll.BDH(P$3&amp;" Govt",$A$8,N1101,N1101)</f>
        <v>1.3400400000000001</v>
      </c>
      <c r="Q1101">
        <f t="shared" si="370"/>
        <v>100.22147193367361</v>
      </c>
      <c r="R1101" s="2">
        <v>39730</v>
      </c>
      <c r="S1101">
        <v>134.4296875</v>
      </c>
      <c r="T1101" s="22">
        <f>_xll.BDH(T$3&amp;" Govt",$A$8,R1101,R1101)</f>
        <v>1.3060499999999999</v>
      </c>
      <c r="U1101">
        <f t="shared" si="371"/>
        <v>102.92843880402742</v>
      </c>
      <c r="V1101" s="2">
        <v>39826</v>
      </c>
      <c r="W1101">
        <v>107.890625</v>
      </c>
      <c r="X1101" s="22">
        <f>_xll.BDH(X$3&amp;" Govt",$A$8,V1101,V1101)</f>
        <v>1.13472</v>
      </c>
      <c r="Y1101">
        <f t="shared" si="372"/>
        <v>95.081275556965593</v>
      </c>
      <c r="Z1101" s="2">
        <v>39730</v>
      </c>
      <c r="AA1101">
        <v>131.0078125</v>
      </c>
      <c r="AB1101" s="22">
        <f>_xll.BDH(AB$3&amp;" Govt",$A$8,Z1101,Z1101)</f>
        <v>1.2625299999999999</v>
      </c>
      <c r="AC1101">
        <f t="shared" si="373"/>
        <v>103.76609862735936</v>
      </c>
      <c r="AF1101" s="22"/>
      <c r="AH1101" s="2">
        <v>39730</v>
      </c>
      <c r="AI1101">
        <v>129.57421875</v>
      </c>
      <c r="AJ1101" s="22">
        <f>_xll.BDH(AJ$3&amp;" Govt",$A$8,AH1101,AH1101)</f>
        <v>1.2375099999999999</v>
      </c>
      <c r="AK1101">
        <f t="shared" si="374"/>
        <v>104.70559328813505</v>
      </c>
      <c r="AN1101" s="22"/>
      <c r="AP1101" s="2">
        <v>39730</v>
      </c>
      <c r="AQ1101">
        <v>126.73046875</v>
      </c>
      <c r="AR1101" s="22">
        <f>_xll.BDH(AR$3&amp;" Govt",$A$8,AP1101,AP1101)</f>
        <v>1.2221200000000001</v>
      </c>
      <c r="AS1101">
        <f t="shared" si="375"/>
        <v>103.69723820083134</v>
      </c>
      <c r="AV1101" s="22"/>
      <c r="AX1101" s="2">
        <v>39730</v>
      </c>
      <c r="AY1101">
        <v>118.453125</v>
      </c>
      <c r="AZ1101" s="22">
        <f>_xll.BDH(AZ$3&amp;" Govt",$A$8,AX1101,AX1101)</f>
        <v>1.19641</v>
      </c>
      <c r="BA1101">
        <f t="shared" si="376"/>
        <v>99.00713384207755</v>
      </c>
      <c r="BB1101" s="2">
        <v>39729</v>
      </c>
      <c r="BC1101">
        <v>117.91796875</v>
      </c>
      <c r="BD1101" s="22">
        <f>_xll.BDH(BD$3&amp;" Govt",$A$8,BB1101,BB1101)</f>
        <v>1.18937</v>
      </c>
      <c r="BE1101">
        <f t="shared" si="377"/>
        <v>99.143217627819766</v>
      </c>
      <c r="BH1101" s="22"/>
      <c r="BJ1101" s="2">
        <v>39729</v>
      </c>
      <c r="BK1101">
        <v>115.3515625</v>
      </c>
      <c r="BL1101" s="22">
        <f>_xll.BDH(BL$3&amp;" Govt",$A$8,BJ1101,BJ1101)</f>
        <v>1.1658900000000001</v>
      </c>
      <c r="BM1101">
        <f t="shared" si="378"/>
        <v>98.938632718352494</v>
      </c>
      <c r="BN1101" s="2">
        <v>39904</v>
      </c>
      <c r="BO1101">
        <v>112.55078125</v>
      </c>
      <c r="BP1101" s="22">
        <f>_xll.BDH(BP$3&amp;" Govt",$A$8,BN1101,BN1101)</f>
        <v>1.10578</v>
      </c>
      <c r="BQ1101">
        <f t="shared" si="379"/>
        <v>101.78406305955977</v>
      </c>
      <c r="BR1101" s="2">
        <v>40085</v>
      </c>
      <c r="BS1101">
        <v>114.703125</v>
      </c>
      <c r="BT1101" s="22">
        <f>_xll.BDH(BT$3&amp;" Govt",$A$8,BR1101,BR1101)</f>
        <v>1.10727</v>
      </c>
      <c r="BU1101">
        <f t="shared" si="380"/>
        <v>103.59092633233087</v>
      </c>
      <c r="BX1101" s="22"/>
      <c r="CB1101" s="22"/>
      <c r="CF1101" s="22"/>
      <c r="CJ1101" s="22"/>
      <c r="CN1101" s="22"/>
      <c r="CR1101" s="22"/>
      <c r="CV1101" s="22"/>
      <c r="CZ1101" s="22"/>
      <c r="DB1101" s="2">
        <v>39734</v>
      </c>
      <c r="DC1101">
        <v>107.64453125</v>
      </c>
      <c r="DD1101" s="22">
        <f>_xll.BDH(DD$3&amp;" Govt",$A$8,DB1101,DB1101)</f>
        <v>1.16513</v>
      </c>
      <c r="DE1101">
        <f t="shared" si="381"/>
        <v>92.388429831864258</v>
      </c>
      <c r="DH1101" s="22"/>
      <c r="DL1101" s="22"/>
      <c r="DP1101" s="22"/>
    </row>
    <row r="1102" spans="4:120" x14ac:dyDescent="0.25">
      <c r="D1102" s="2"/>
      <c r="H1102" s="22"/>
      <c r="I1102" s="14"/>
      <c r="L1102" s="22"/>
      <c r="N1102" s="2">
        <v>39730</v>
      </c>
      <c r="O1102">
        <v>134.2109375</v>
      </c>
      <c r="P1102" s="22">
        <f>_xll.BDH(P$3&amp;" Govt",$A$8,N1102,N1102)</f>
        <v>1.3398600000000001</v>
      </c>
      <c r="Q1102">
        <f t="shared" si="370"/>
        <v>100.16788134581225</v>
      </c>
      <c r="R1102" s="2">
        <v>39731</v>
      </c>
      <c r="S1102">
        <v>133.23828125</v>
      </c>
      <c r="T1102" s="22">
        <f>_xll.BDH(T$3&amp;" Govt",$A$8,R1102,R1102)</f>
        <v>1.30589</v>
      </c>
      <c r="U1102">
        <f t="shared" si="371"/>
        <v>102.02871700526077</v>
      </c>
      <c r="V1102" s="2">
        <v>39827</v>
      </c>
      <c r="W1102">
        <v>107.79296875</v>
      </c>
      <c r="X1102" s="22">
        <f>_xll.BDH(X$3&amp;" Govt",$A$8,V1102,V1102)</f>
        <v>1.13401</v>
      </c>
      <c r="Y1102">
        <f t="shared" si="372"/>
        <v>95.05468977345879</v>
      </c>
      <c r="Z1102" s="2">
        <v>39731</v>
      </c>
      <c r="AA1102">
        <v>130.00390625</v>
      </c>
      <c r="AB1102" s="22">
        <f>_xll.BDH(AB$3&amp;" Govt",$A$8,Z1102,Z1102)</f>
        <v>1.26237</v>
      </c>
      <c r="AC1102">
        <f t="shared" si="373"/>
        <v>102.98399538170267</v>
      </c>
      <c r="AF1102" s="22"/>
      <c r="AH1102" s="2">
        <v>39731</v>
      </c>
      <c r="AI1102">
        <v>128.31640625</v>
      </c>
      <c r="AJ1102" s="22">
        <f>_xll.BDH(AJ$3&amp;" Govt",$A$8,AH1102,AH1102)</f>
        <v>1.2373499999999999</v>
      </c>
      <c r="AK1102">
        <f t="shared" si="374"/>
        <v>103.70259526407241</v>
      </c>
      <c r="AN1102" s="22"/>
      <c r="AP1102" s="2">
        <v>39731</v>
      </c>
      <c r="AQ1102">
        <v>125.328125</v>
      </c>
      <c r="AR1102" s="22">
        <f>_xll.BDH(AR$3&amp;" Govt",$A$8,AP1102,AP1102)</f>
        <v>1.2219599999999999</v>
      </c>
      <c r="AS1102">
        <f t="shared" si="375"/>
        <v>102.56319764967758</v>
      </c>
      <c r="AV1102" s="22"/>
      <c r="AX1102" s="2">
        <v>39731</v>
      </c>
      <c r="AY1102">
        <v>116.921875</v>
      </c>
      <c r="AZ1102" s="22">
        <f>_xll.BDH(AZ$3&amp;" Govt",$A$8,AX1102,AX1102)</f>
        <v>1.19625</v>
      </c>
      <c r="BA1102">
        <f t="shared" si="376"/>
        <v>97.740334378265416</v>
      </c>
      <c r="BB1102" s="2">
        <v>39730</v>
      </c>
      <c r="BC1102">
        <v>117.703125</v>
      </c>
      <c r="BD1102" s="22">
        <f>_xll.BDH(BD$3&amp;" Govt",$A$8,BB1102,BB1102)</f>
        <v>1.1892199999999999</v>
      </c>
      <c r="BE1102">
        <f t="shared" si="377"/>
        <v>98.975063486991473</v>
      </c>
      <c r="BH1102" s="22"/>
      <c r="BJ1102" s="2">
        <v>39730</v>
      </c>
      <c r="BK1102">
        <v>114.98046875</v>
      </c>
      <c r="BL1102" s="22">
        <f>_xll.BDH(BL$3&amp;" Govt",$A$8,BJ1102,BJ1102)</f>
        <v>1.16574</v>
      </c>
      <c r="BM1102">
        <f t="shared" si="378"/>
        <v>98.633030306929498</v>
      </c>
      <c r="BN1102" s="2">
        <v>39905</v>
      </c>
      <c r="BO1102">
        <v>112.140625</v>
      </c>
      <c r="BP1102" s="22">
        <f>_xll.BDH(BP$3&amp;" Govt",$A$8,BN1102,BN1102)</f>
        <v>1.1059600000000001</v>
      </c>
      <c r="BQ1102">
        <f t="shared" si="379"/>
        <v>101.3966373105718</v>
      </c>
      <c r="BR1102" s="2">
        <v>40086</v>
      </c>
      <c r="BS1102">
        <v>114.9765625</v>
      </c>
      <c r="BT1102" s="22">
        <f>_xll.BDH(BT$3&amp;" Govt",$A$8,BR1102,BR1102)</f>
        <v>1.10721</v>
      </c>
      <c r="BU1102">
        <f t="shared" si="380"/>
        <v>103.84350078124294</v>
      </c>
      <c r="BX1102" s="22"/>
      <c r="CB1102" s="22"/>
      <c r="CF1102" s="22"/>
      <c r="CJ1102" s="22"/>
      <c r="CN1102" s="22"/>
      <c r="CR1102" s="22"/>
      <c r="CV1102" s="22"/>
      <c r="CZ1102" s="22"/>
      <c r="DB1102" s="2">
        <v>39735</v>
      </c>
      <c r="DC1102">
        <v>107.80078125</v>
      </c>
      <c r="DD1102" s="22">
        <f>_xll.BDH(DD$3&amp;" Govt",$A$8,DB1102,DB1102)</f>
        <v>1.1649799999999999</v>
      </c>
      <c r="DE1102">
        <f t="shared" si="381"/>
        <v>92.534448016274965</v>
      </c>
      <c r="DH1102" s="22"/>
      <c r="DL1102" s="22"/>
      <c r="DP1102" s="22"/>
    </row>
    <row r="1103" spans="4:120" x14ac:dyDescent="0.25">
      <c r="D1103" s="2"/>
      <c r="H1103" s="22"/>
      <c r="I1103" s="14"/>
      <c r="L1103" s="22"/>
      <c r="N1103" s="2">
        <v>39731</v>
      </c>
      <c r="O1103">
        <v>134.828125</v>
      </c>
      <c r="P1103" s="22">
        <f>_xll.BDH(P$3&amp;" Govt",$A$8,N1103,N1103)</f>
        <v>1.33969</v>
      </c>
      <c r="Q1103">
        <f t="shared" si="370"/>
        <v>100.64128641700691</v>
      </c>
      <c r="R1103" s="2">
        <v>39734</v>
      </c>
      <c r="S1103">
        <v>133.23828125</v>
      </c>
      <c r="T1103" s="22">
        <f>_xll.BDH(T$3&amp;" Govt",$A$8,R1103,R1103)</f>
        <v>1.30538</v>
      </c>
      <c r="U1103">
        <f t="shared" si="371"/>
        <v>102.06857868973019</v>
      </c>
      <c r="V1103" s="2">
        <v>39828</v>
      </c>
      <c r="W1103">
        <v>107.921875</v>
      </c>
      <c r="X1103" s="22">
        <f>_xll.BDH(X$3&amp;" Govt",$A$8,V1103,V1103)</f>
        <v>1.13331</v>
      </c>
      <c r="Y1103">
        <f t="shared" si="372"/>
        <v>95.227144382384338</v>
      </c>
      <c r="Z1103" s="2">
        <v>39734</v>
      </c>
      <c r="AA1103">
        <v>130.00390625</v>
      </c>
      <c r="AB1103" s="22">
        <f>_xll.BDH(AB$3&amp;" Govt",$A$8,Z1103,Z1103)</f>
        <v>1.2618800000000001</v>
      </c>
      <c r="AC1103">
        <f t="shared" si="373"/>
        <v>103.02398504612165</v>
      </c>
      <c r="AF1103" s="22"/>
      <c r="AH1103" s="2">
        <v>39734</v>
      </c>
      <c r="AI1103">
        <v>128.31640625</v>
      </c>
      <c r="AJ1103" s="22">
        <f>_xll.BDH(AJ$3&amp;" Govt",$A$8,AH1103,AH1103)</f>
        <v>1.2368699999999999</v>
      </c>
      <c r="AK1103">
        <f t="shared" si="374"/>
        <v>103.74283978914519</v>
      </c>
      <c r="AN1103" s="22"/>
      <c r="AP1103" s="2">
        <v>39734</v>
      </c>
      <c r="AQ1103">
        <v>125.328125</v>
      </c>
      <c r="AR1103" s="22">
        <f>_xll.BDH(AR$3&amp;" Govt",$A$8,AP1103,AP1103)</f>
        <v>1.22149</v>
      </c>
      <c r="AS1103">
        <f t="shared" si="375"/>
        <v>102.6026615035735</v>
      </c>
      <c r="AV1103" s="22"/>
      <c r="AX1103" s="2">
        <v>39734</v>
      </c>
      <c r="AY1103">
        <v>116.921875</v>
      </c>
      <c r="AZ1103" s="22">
        <f>_xll.BDH(AZ$3&amp;" Govt",$A$8,AX1103,AX1103)</f>
        <v>1.1957899999999999</v>
      </c>
      <c r="BA1103">
        <f t="shared" si="376"/>
        <v>97.777933416402547</v>
      </c>
      <c r="BB1103" s="2">
        <v>39731</v>
      </c>
      <c r="BC1103">
        <v>116.12890625</v>
      </c>
      <c r="BD1103" s="22">
        <f>_xll.BDH(BD$3&amp;" Govt",$A$8,BB1103,BB1103)</f>
        <v>1.1890700000000001</v>
      </c>
      <c r="BE1103">
        <f t="shared" si="377"/>
        <v>97.663641543391051</v>
      </c>
      <c r="BH1103" s="22"/>
      <c r="BJ1103" s="2">
        <v>39731</v>
      </c>
      <c r="BK1103">
        <v>113.0703125</v>
      </c>
      <c r="BL1103" s="22">
        <f>_xll.BDH(BL$3&amp;" Govt",$A$8,BJ1103,BJ1103)</f>
        <v>1.1655899999999999</v>
      </c>
      <c r="BM1103">
        <f t="shared" si="378"/>
        <v>97.006934256470984</v>
      </c>
      <c r="BN1103" s="2">
        <v>39906</v>
      </c>
      <c r="BO1103">
        <v>111.7265625</v>
      </c>
      <c r="BP1103" s="22">
        <f>_xll.BDH(BP$3&amp;" Govt",$A$8,BN1103,BN1103)</f>
        <v>1.1061399999999999</v>
      </c>
      <c r="BQ1103">
        <f t="shared" si="379"/>
        <v>101.00580622705988</v>
      </c>
      <c r="BR1103" s="2">
        <v>40087</v>
      </c>
      <c r="BS1103">
        <v>115.4609375</v>
      </c>
      <c r="BT1103" s="22">
        <f>_xll.BDH(BT$3&amp;" Govt",$A$8,BR1103,BR1103)</f>
        <v>1.1071500000000001</v>
      </c>
      <c r="BU1103">
        <f t="shared" si="380"/>
        <v>104.28662557015761</v>
      </c>
      <c r="BX1103" s="22"/>
      <c r="CB1103" s="22"/>
      <c r="CF1103" s="22"/>
      <c r="CJ1103" s="22"/>
      <c r="CN1103" s="22"/>
      <c r="CR1103" s="22"/>
      <c r="CV1103" s="22"/>
      <c r="CZ1103" s="22"/>
      <c r="DB1103" s="2">
        <v>39736</v>
      </c>
      <c r="DC1103">
        <v>108.50390625</v>
      </c>
      <c r="DD1103" s="22">
        <f>_xll.BDH(DD$3&amp;" Govt",$A$8,DB1103,DB1103)</f>
        <v>1.16483</v>
      </c>
      <c r="DE1103">
        <f t="shared" si="381"/>
        <v>93.149992917421429</v>
      </c>
      <c r="DH1103" s="22"/>
      <c r="DL1103" s="22"/>
      <c r="DP1103" s="22"/>
    </row>
    <row r="1104" spans="4:120" x14ac:dyDescent="0.25">
      <c r="D1104" s="2"/>
      <c r="H1104" s="22"/>
      <c r="I1104" s="14"/>
      <c r="L1104" s="22"/>
      <c r="N1104" s="2">
        <v>39734</v>
      </c>
      <c r="O1104">
        <v>134.828125</v>
      </c>
      <c r="P1104" s="22">
        <f>_xll.BDH(P$3&amp;" Govt",$A$8,N1104,N1104)</f>
        <v>1.33917</v>
      </c>
      <c r="Q1104">
        <f t="shared" si="370"/>
        <v>100.68036545024157</v>
      </c>
      <c r="R1104" s="2">
        <v>39735</v>
      </c>
      <c r="S1104">
        <v>132.84765625</v>
      </c>
      <c r="T1104" s="22">
        <f>_xll.BDH(T$3&amp;" Govt",$A$8,R1104,R1104)</f>
        <v>1.30521</v>
      </c>
      <c r="U1104">
        <f t="shared" si="371"/>
        <v>101.78259149868603</v>
      </c>
      <c r="V1104" s="2">
        <v>39829</v>
      </c>
      <c r="W1104">
        <v>108.4921875</v>
      </c>
      <c r="X1104" s="22">
        <f>_xll.BDH(X$3&amp;" Govt",$A$8,V1104,V1104)</f>
        <v>1.1326000000000001</v>
      </c>
      <c r="Y1104">
        <f t="shared" si="372"/>
        <v>95.790382747660246</v>
      </c>
      <c r="Z1104" s="2">
        <v>39735</v>
      </c>
      <c r="AA1104">
        <v>129.23046875</v>
      </c>
      <c r="AB1104" s="22">
        <f>_xll.BDH(AB$3&amp;" Govt",$A$8,Z1104,Z1104)</f>
        <v>1.26172</v>
      </c>
      <c r="AC1104">
        <f t="shared" si="373"/>
        <v>102.42404713407096</v>
      </c>
      <c r="AF1104" s="22"/>
      <c r="AH1104" s="2">
        <v>39735</v>
      </c>
      <c r="AI1104">
        <v>127.5</v>
      </c>
      <c r="AJ1104" s="22">
        <f>_xll.BDH(AJ$3&amp;" Govt",$A$8,AH1104,AH1104)</f>
        <v>1.23671</v>
      </c>
      <c r="AK1104">
        <f t="shared" si="374"/>
        <v>103.09611792578697</v>
      </c>
      <c r="AN1104" s="22"/>
      <c r="AP1104" s="2">
        <v>39735</v>
      </c>
      <c r="AQ1104">
        <v>124.46484375</v>
      </c>
      <c r="AR1104" s="22">
        <f>_xll.BDH(AR$3&amp;" Govt",$A$8,AP1104,AP1104)</f>
        <v>1.22133</v>
      </c>
      <c r="AS1104">
        <f t="shared" si="375"/>
        <v>101.90926592321486</v>
      </c>
      <c r="AV1104" s="22"/>
      <c r="AX1104" s="2">
        <v>39735</v>
      </c>
      <c r="AY1104">
        <v>115.98046875</v>
      </c>
      <c r="AZ1104" s="22">
        <f>_xll.BDH(AZ$3&amp;" Govt",$A$8,AX1104,AX1104)</f>
        <v>1.19564</v>
      </c>
      <c r="BA1104">
        <f t="shared" si="376"/>
        <v>97.002834256130612</v>
      </c>
      <c r="BB1104" s="2">
        <v>39734</v>
      </c>
      <c r="BC1104">
        <v>116.12890625</v>
      </c>
      <c r="BD1104" s="22">
        <f>_xll.BDH(BD$3&amp;" Govt",$A$8,BB1104,BB1104)</f>
        <v>1.1886099999999999</v>
      </c>
      <c r="BE1104">
        <f t="shared" si="377"/>
        <v>97.701438024246812</v>
      </c>
      <c r="BH1104" s="22"/>
      <c r="BJ1104" s="2">
        <v>39734</v>
      </c>
      <c r="BK1104">
        <v>113.0703125</v>
      </c>
      <c r="BL1104" s="22">
        <f>_xll.BDH(BL$3&amp;" Govt",$A$8,BJ1104,BJ1104)</f>
        <v>1.16513</v>
      </c>
      <c r="BM1104">
        <f t="shared" si="378"/>
        <v>97.045233149948928</v>
      </c>
      <c r="BN1104" s="2">
        <v>39909</v>
      </c>
      <c r="BO1104">
        <v>111.92578125</v>
      </c>
      <c r="BP1104" s="22">
        <f>_xll.BDH(BP$3&amp;" Govt",$A$8,BN1104,BN1104)</f>
        <v>1.10669</v>
      </c>
      <c r="BQ1104">
        <f t="shared" si="379"/>
        <v>101.13562176399896</v>
      </c>
      <c r="BR1104" s="2">
        <v>40088</v>
      </c>
      <c r="BS1104">
        <v>115.34375</v>
      </c>
      <c r="BT1104" s="22">
        <f>_xll.BDH(BT$3&amp;" Govt",$A$8,BR1104,BR1104)</f>
        <v>1.1072299999999999</v>
      </c>
      <c r="BU1104">
        <f t="shared" si="380"/>
        <v>104.17325216982923</v>
      </c>
      <c r="BX1104" s="22"/>
      <c r="CB1104" s="22"/>
      <c r="CF1104" s="22"/>
      <c r="CJ1104" s="22"/>
      <c r="CN1104" s="22"/>
      <c r="CR1104" s="22"/>
      <c r="CV1104" s="22"/>
      <c r="CZ1104" s="22"/>
      <c r="DB1104" s="2">
        <v>39737</v>
      </c>
      <c r="DC1104">
        <v>107.40625</v>
      </c>
      <c r="DD1104" s="22">
        <f>_xll.BDH(DD$3&amp;" Govt",$A$8,DB1104,DB1104)</f>
        <v>1.1646799999999999</v>
      </c>
      <c r="DE1104">
        <f t="shared" si="381"/>
        <v>92.21953669677508</v>
      </c>
      <c r="DH1104" s="22"/>
      <c r="DL1104" s="22"/>
      <c r="DP1104" s="22"/>
    </row>
    <row r="1105" spans="4:120" x14ac:dyDescent="0.25">
      <c r="D1105" s="2"/>
      <c r="H1105" s="22"/>
      <c r="I1105" s="14"/>
      <c r="L1105" s="22"/>
      <c r="N1105" s="2">
        <v>39735</v>
      </c>
      <c r="O1105">
        <v>133.8828125</v>
      </c>
      <c r="P1105" s="22">
        <f>_xll.BDH(P$3&amp;" Govt",$A$8,N1105,N1105)</f>
        <v>1.339</v>
      </c>
      <c r="Q1105">
        <f t="shared" si="370"/>
        <v>99.98716392830471</v>
      </c>
      <c r="R1105" s="2">
        <v>39736</v>
      </c>
      <c r="S1105">
        <v>132.3984375</v>
      </c>
      <c r="T1105" s="22">
        <f>_xll.BDH(T$3&amp;" Govt",$A$8,R1105,R1105)</f>
        <v>1.30504</v>
      </c>
      <c r="U1105">
        <f t="shared" si="371"/>
        <v>101.45163175075093</v>
      </c>
      <c r="V1105" s="2">
        <v>39832</v>
      </c>
      <c r="W1105">
        <v>108.4921875</v>
      </c>
      <c r="X1105" s="22">
        <f>_xll.BDH(X$3&amp;" Govt",$A$8,V1105,V1105)</f>
        <v>1.1304799999999999</v>
      </c>
      <c r="Y1105">
        <f t="shared" si="372"/>
        <v>95.970019372302033</v>
      </c>
      <c r="Z1105" s="2">
        <v>39736</v>
      </c>
      <c r="AA1105">
        <v>128.6953125</v>
      </c>
      <c r="AB1105" s="22">
        <f>_xll.BDH(AB$3&amp;" Govt",$A$8,Z1105,Z1105)</f>
        <v>1.2615499999999999</v>
      </c>
      <c r="AC1105">
        <f t="shared" si="373"/>
        <v>102.013643930086</v>
      </c>
      <c r="AF1105" s="22"/>
      <c r="AH1105" s="2">
        <v>39736</v>
      </c>
      <c r="AI1105">
        <v>127.2421875</v>
      </c>
      <c r="AJ1105" s="22">
        <f>_xll.BDH(AJ$3&amp;" Govt",$A$8,AH1105,AH1105)</f>
        <v>1.23655</v>
      </c>
      <c r="AK1105">
        <f t="shared" si="374"/>
        <v>102.90096437669321</v>
      </c>
      <c r="AN1105" s="22"/>
      <c r="AP1105" s="2">
        <v>39736</v>
      </c>
      <c r="AQ1105">
        <v>124.9375</v>
      </c>
      <c r="AR1105" s="22">
        <f>_xll.BDH(AR$3&amp;" Govt",$A$8,AP1105,AP1105)</f>
        <v>1.2211799999999999</v>
      </c>
      <c r="AS1105">
        <f t="shared" si="375"/>
        <v>102.30883244075403</v>
      </c>
      <c r="AV1105" s="22"/>
      <c r="AX1105" s="2">
        <v>39736</v>
      </c>
      <c r="AY1105">
        <v>116.08203125</v>
      </c>
      <c r="AZ1105" s="22">
        <f>_xll.BDH(AZ$3&amp;" Govt",$A$8,AX1105,AX1105)</f>
        <v>1.1954799999999999</v>
      </c>
      <c r="BA1105">
        <f t="shared" si="376"/>
        <v>97.100772283936166</v>
      </c>
      <c r="BB1105" s="2">
        <v>39735</v>
      </c>
      <c r="BC1105">
        <v>114.9296875</v>
      </c>
      <c r="BD1105" s="22">
        <f>_xll.BDH(BD$3&amp;" Govt",$A$8,BB1105,BB1105)</f>
        <v>1.1884600000000001</v>
      </c>
      <c r="BE1105">
        <f t="shared" si="377"/>
        <v>96.704716608047377</v>
      </c>
      <c r="BH1105" s="22"/>
      <c r="BJ1105" s="2">
        <v>39735</v>
      </c>
      <c r="BK1105">
        <v>112.1875</v>
      </c>
      <c r="BL1105" s="22">
        <f>_xll.BDH(BL$3&amp;" Govt",$A$8,BJ1105,BJ1105)</f>
        <v>1.1649799999999999</v>
      </c>
      <c r="BM1105">
        <f t="shared" si="378"/>
        <v>96.299936479596226</v>
      </c>
      <c r="BN1105" s="2">
        <v>39910</v>
      </c>
      <c r="BO1105">
        <v>111.828125</v>
      </c>
      <c r="BP1105" s="22">
        <f>_xll.BDH(BP$3&amp;" Govt",$A$8,BN1105,BN1105)</f>
        <v>1.1068800000000001</v>
      </c>
      <c r="BQ1105">
        <f t="shared" si="379"/>
        <v>101.0300348727956</v>
      </c>
      <c r="BR1105" s="2">
        <v>40091</v>
      </c>
      <c r="BS1105">
        <v>115.39453125</v>
      </c>
      <c r="BT1105" s="22">
        <f>_xll.BDH(BT$3&amp;" Govt",$A$8,BR1105,BR1105)</f>
        <v>1.10747</v>
      </c>
      <c r="BU1105">
        <f t="shared" si="380"/>
        <v>104.1965301543157</v>
      </c>
      <c r="BX1105" s="22"/>
      <c r="CB1105" s="22"/>
      <c r="CF1105" s="22"/>
      <c r="CJ1105" s="22"/>
      <c r="CN1105" s="22"/>
      <c r="CR1105" s="22"/>
      <c r="CV1105" s="22"/>
      <c r="CZ1105" s="22"/>
      <c r="DB1105" s="2">
        <v>39738</v>
      </c>
      <c r="DC1105">
        <v>108.27734375</v>
      </c>
      <c r="DD1105" s="22">
        <f>_xll.BDH(DD$3&amp;" Govt",$A$8,DB1105,DB1105)</f>
        <v>1.1645300000000001</v>
      </c>
      <c r="DE1105">
        <f t="shared" si="381"/>
        <v>92.979436983160582</v>
      </c>
      <c r="DH1105" s="22"/>
      <c r="DL1105" s="22"/>
      <c r="DP1105" s="22"/>
    </row>
    <row r="1106" spans="4:120" x14ac:dyDescent="0.25">
      <c r="D1106" s="2"/>
      <c r="H1106" s="22"/>
      <c r="I1106" s="14"/>
      <c r="L1106" s="22"/>
      <c r="N1106" s="2">
        <v>39736</v>
      </c>
      <c r="O1106">
        <v>133.69140625</v>
      </c>
      <c r="P1106" s="22">
        <f>_xll.BDH(P$3&amp;" Govt",$A$8,N1106,N1106)</f>
        <v>1.33883</v>
      </c>
      <c r="Q1106">
        <f t="shared" si="370"/>
        <v>99.856894639349292</v>
      </c>
      <c r="R1106" s="2">
        <v>39737</v>
      </c>
      <c r="S1106">
        <v>130.4609375</v>
      </c>
      <c r="T1106" s="22">
        <f>_xll.BDH(T$3&amp;" Govt",$A$8,R1106,R1106)</f>
        <v>1.30488</v>
      </c>
      <c r="U1106">
        <f t="shared" si="371"/>
        <v>99.979260545030954</v>
      </c>
      <c r="V1106" s="2">
        <v>39833</v>
      </c>
      <c r="W1106">
        <v>108.49609375</v>
      </c>
      <c r="X1106" s="22">
        <f>_xll.BDH(X$3&amp;" Govt",$A$8,V1106,V1106)</f>
        <v>1.12978</v>
      </c>
      <c r="Y1106">
        <f t="shared" si="372"/>
        <v>96.032938935013902</v>
      </c>
      <c r="Z1106" s="2">
        <v>39737</v>
      </c>
      <c r="AA1106">
        <v>126.40234375</v>
      </c>
      <c r="AB1106" s="22">
        <f>_xll.BDH(AB$3&amp;" Govt",$A$8,Z1106,Z1106)</f>
        <v>1.26139</v>
      </c>
      <c r="AC1106">
        <f t="shared" si="373"/>
        <v>100.20877266349028</v>
      </c>
      <c r="AF1106" s="22"/>
      <c r="AH1106" s="2">
        <v>39737</v>
      </c>
      <c r="AI1106">
        <v>126.50390625</v>
      </c>
      <c r="AJ1106" s="22">
        <f>_xll.BDH(AJ$3&amp;" Govt",$A$8,AH1106,AH1106)</f>
        <v>1.2363900000000001</v>
      </c>
      <c r="AK1106">
        <f t="shared" si="374"/>
        <v>102.31715417465362</v>
      </c>
      <c r="AN1106" s="22"/>
      <c r="AP1106" s="2">
        <v>39737</v>
      </c>
      <c r="AQ1106">
        <v>123.2890625</v>
      </c>
      <c r="AR1106" s="22">
        <f>_xll.BDH(AR$3&amp;" Govt",$A$8,AP1106,AP1106)</f>
        <v>1.22102</v>
      </c>
      <c r="AS1106">
        <f t="shared" si="375"/>
        <v>100.97218923522956</v>
      </c>
      <c r="AV1106" s="22"/>
      <c r="AX1106" s="2">
        <v>39737</v>
      </c>
      <c r="AY1106">
        <v>115.4765625</v>
      </c>
      <c r="AZ1106" s="22">
        <f>_xll.BDH(AZ$3&amp;" Govt",$A$8,AX1106,AX1106)</f>
        <v>1.19533</v>
      </c>
      <c r="BA1106">
        <f t="shared" si="376"/>
        <v>96.606428768624568</v>
      </c>
      <c r="BB1106" s="2">
        <v>39736</v>
      </c>
      <c r="BC1106">
        <v>115.0703125</v>
      </c>
      <c r="BD1106" s="22">
        <f>_xll.BDH(BD$3&amp;" Govt",$A$8,BB1106,BB1106)</f>
        <v>1.1882999999999999</v>
      </c>
      <c r="BE1106">
        <f t="shared" si="377"/>
        <v>96.836078852141725</v>
      </c>
      <c r="BH1106" s="22"/>
      <c r="BJ1106" s="2">
        <v>39736</v>
      </c>
      <c r="BK1106">
        <v>112.43359375</v>
      </c>
      <c r="BL1106" s="22">
        <f>_xll.BDH(BL$3&amp;" Govt",$A$8,BJ1106,BJ1106)</f>
        <v>1.16483</v>
      </c>
      <c r="BM1106">
        <f t="shared" si="378"/>
        <v>96.523607522127691</v>
      </c>
      <c r="BN1106" s="2">
        <v>39911</v>
      </c>
      <c r="BO1106">
        <v>111.90234375</v>
      </c>
      <c r="BP1106" s="22">
        <f>_xll.BDH(BP$3&amp;" Govt",$A$8,BN1106,BN1106)</f>
        <v>1.1070599999999999</v>
      </c>
      <c r="BQ1106">
        <f t="shared" si="379"/>
        <v>101.08064942279552</v>
      </c>
      <c r="BR1106" s="2">
        <v>40092</v>
      </c>
      <c r="BS1106">
        <v>115.4609375</v>
      </c>
      <c r="BT1106" s="22">
        <f>_xll.BDH(BT$3&amp;" Govt",$A$8,BR1106,BR1106)</f>
        <v>1.10755</v>
      </c>
      <c r="BU1106">
        <f t="shared" si="380"/>
        <v>104.24896167215927</v>
      </c>
      <c r="BX1106" s="22"/>
      <c r="CB1106" s="22"/>
      <c r="CF1106" s="22"/>
      <c r="CJ1106" s="22"/>
      <c r="CN1106" s="22"/>
      <c r="CR1106" s="22"/>
      <c r="CV1106" s="22"/>
      <c r="CZ1106" s="22"/>
      <c r="DB1106" s="2">
        <v>39741</v>
      </c>
      <c r="DC1106">
        <v>109.41796875</v>
      </c>
      <c r="DD1106" s="22">
        <f>_xll.BDH(DD$3&amp;" Govt",$A$8,DB1106,DB1106)</f>
        <v>1.16408</v>
      </c>
      <c r="DE1106">
        <f t="shared" si="381"/>
        <v>93.995231212631438</v>
      </c>
      <c r="DH1106" s="22"/>
      <c r="DL1106" s="22"/>
      <c r="DP1106" s="22"/>
    </row>
    <row r="1107" spans="4:120" x14ac:dyDescent="0.25">
      <c r="D1107" s="2"/>
      <c r="H1107" s="22"/>
      <c r="I1107" s="14"/>
      <c r="L1107" s="22"/>
      <c r="N1107" s="2">
        <v>39737</v>
      </c>
      <c r="O1107">
        <v>133.5625</v>
      </c>
      <c r="P1107" s="22">
        <f>_xll.BDH(P$3&amp;" Govt",$A$8,N1107,N1107)</f>
        <v>1.3386499999999999</v>
      </c>
      <c r="Q1107">
        <f t="shared" si="370"/>
        <v>99.774026071041732</v>
      </c>
      <c r="R1107" s="2">
        <v>39738</v>
      </c>
      <c r="S1107">
        <v>130.16796875</v>
      </c>
      <c r="T1107" s="22">
        <f>_xll.BDH(T$3&amp;" Govt",$A$8,R1107,R1107)</f>
        <v>1.30471</v>
      </c>
      <c r="U1107">
        <f t="shared" si="371"/>
        <v>99.767740532378838</v>
      </c>
      <c r="V1107" s="2">
        <v>39834</v>
      </c>
      <c r="W1107">
        <v>108.73046875</v>
      </c>
      <c r="X1107" s="22">
        <f>_xll.BDH(X$3&amp;" Govt",$A$8,V1107,V1107)</f>
        <v>1.12907</v>
      </c>
      <c r="Y1107">
        <f t="shared" si="372"/>
        <v>96.300910262428374</v>
      </c>
      <c r="Z1107" s="2">
        <v>39738</v>
      </c>
      <c r="AA1107">
        <v>125.8203125</v>
      </c>
      <c r="AB1107" s="22">
        <f>_xll.BDH(AB$3&amp;" Govt",$A$8,Z1107,Z1107)</f>
        <v>1.2612300000000001</v>
      </c>
      <c r="AC1107">
        <f t="shared" si="373"/>
        <v>99.760006105151319</v>
      </c>
      <c r="AF1107" s="22"/>
      <c r="AH1107" s="2">
        <v>39738</v>
      </c>
      <c r="AI1107">
        <v>124.7890625</v>
      </c>
      <c r="AJ1107" s="22">
        <f>_xll.BDH(AJ$3&amp;" Govt",$A$8,AH1107,AH1107)</f>
        <v>1.2362299999999999</v>
      </c>
      <c r="AK1107">
        <f t="shared" si="374"/>
        <v>100.94324073999175</v>
      </c>
      <c r="AN1107" s="22"/>
      <c r="AP1107" s="2">
        <v>39738</v>
      </c>
      <c r="AQ1107">
        <v>122.96484375</v>
      </c>
      <c r="AR1107" s="22">
        <f>_xll.BDH(AR$3&amp;" Govt",$A$8,AP1107,AP1107)</f>
        <v>1.2208600000000001</v>
      </c>
      <c r="AS1107">
        <f t="shared" si="375"/>
        <v>100.71985628982847</v>
      </c>
      <c r="AV1107" s="22"/>
      <c r="AX1107" s="2">
        <v>39738</v>
      </c>
      <c r="AY1107">
        <v>116.45703125</v>
      </c>
      <c r="AZ1107" s="22">
        <f>_xll.BDH(AZ$3&amp;" Govt",$A$8,AX1107,AX1107)</f>
        <v>1.1951700000000001</v>
      </c>
      <c r="BA1107">
        <f t="shared" si="376"/>
        <v>97.439720918363079</v>
      </c>
      <c r="BB1107" s="2">
        <v>39737</v>
      </c>
      <c r="BC1107">
        <v>114.33984375</v>
      </c>
      <c r="BD1107" s="22">
        <f>_xll.BDH(BD$3&amp;" Govt",$A$8,BB1107,BB1107)</f>
        <v>1.18815</v>
      </c>
      <c r="BE1107">
        <f t="shared" si="377"/>
        <v>96.233509026638046</v>
      </c>
      <c r="BH1107" s="22"/>
      <c r="BJ1107" s="2">
        <v>39737</v>
      </c>
      <c r="BK1107">
        <v>111.80859375</v>
      </c>
      <c r="BL1107" s="22">
        <f>_xll.BDH(BL$3&amp;" Govt",$A$8,BJ1107,BJ1107)</f>
        <v>1.1646799999999999</v>
      </c>
      <c r="BM1107">
        <f t="shared" si="378"/>
        <v>95.999410782360826</v>
      </c>
      <c r="BN1107" s="2">
        <v>39912</v>
      </c>
      <c r="BO1107">
        <v>111.875</v>
      </c>
      <c r="BP1107" s="22">
        <f>_xll.BDH(BP$3&amp;" Govt",$A$8,BN1107,BN1107)</f>
        <v>1.10724</v>
      </c>
      <c r="BQ1107">
        <f t="shared" si="379"/>
        <v>101.03952169358044</v>
      </c>
      <c r="BR1107" s="2">
        <v>40093</v>
      </c>
      <c r="BS1107">
        <v>115.8359375</v>
      </c>
      <c r="BT1107" s="22">
        <f>_xll.BDH(BT$3&amp;" Govt",$A$8,BR1107,BR1107)</f>
        <v>1.1076299999999999</v>
      </c>
      <c r="BU1107">
        <f t="shared" si="380"/>
        <v>104.57999286765437</v>
      </c>
      <c r="BX1107" s="22"/>
      <c r="CB1107" s="22"/>
      <c r="CF1107" s="22"/>
      <c r="CJ1107" s="22"/>
      <c r="CN1107" s="22"/>
      <c r="CR1107" s="22"/>
      <c r="CV1107" s="22"/>
      <c r="CZ1107" s="22"/>
      <c r="DB1107" s="2">
        <v>39742</v>
      </c>
      <c r="DC1107">
        <v>109.6484375</v>
      </c>
      <c r="DD1107" s="22">
        <f>_xll.BDH(DD$3&amp;" Govt",$A$8,DB1107,DB1107)</f>
        <v>1.1639299999999999</v>
      </c>
      <c r="DE1107">
        <f t="shared" si="381"/>
        <v>94.20535384430336</v>
      </c>
      <c r="DH1107" s="22"/>
      <c r="DL1107" s="22"/>
      <c r="DP1107" s="22"/>
    </row>
    <row r="1108" spans="4:120" x14ac:dyDescent="0.25">
      <c r="D1108" s="2"/>
      <c r="H1108" s="22"/>
      <c r="I1108" s="14"/>
      <c r="L1108" s="22"/>
      <c r="N1108" s="2">
        <v>39738</v>
      </c>
      <c r="O1108">
        <v>133.48828125</v>
      </c>
      <c r="P1108" s="22">
        <f>_xll.BDH(P$3&amp;" Govt",$A$8,N1108,N1108)</f>
        <v>1.3384800000000001</v>
      </c>
      <c r="Q1108">
        <f t="shared" si="370"/>
        <v>99.73124831898869</v>
      </c>
      <c r="R1108" s="2">
        <v>39741</v>
      </c>
      <c r="S1108">
        <v>129.96484375</v>
      </c>
      <c r="T1108" s="22">
        <f>_xll.BDH(T$3&amp;" Govt",$A$8,R1108,R1108)</f>
        <v>1.3042</v>
      </c>
      <c r="U1108">
        <f t="shared" si="371"/>
        <v>99.651007322496554</v>
      </c>
      <c r="V1108" s="2">
        <v>39835</v>
      </c>
      <c r="W1108">
        <v>108.9140625</v>
      </c>
      <c r="X1108" s="22">
        <f>_xll.BDH(X$3&amp;" Govt",$A$8,V1108,V1108)</f>
        <v>1.12836</v>
      </c>
      <c r="Y1108">
        <f t="shared" si="372"/>
        <v>96.524214346485167</v>
      </c>
      <c r="Z1108" s="2">
        <v>39741</v>
      </c>
      <c r="AA1108">
        <v>125.55859375</v>
      </c>
      <c r="AB1108" s="22">
        <f>_xll.BDH(AB$3&amp;" Govt",$A$8,Z1108,Z1108)</f>
        <v>1.26074</v>
      </c>
      <c r="AC1108">
        <f t="shared" si="373"/>
        <v>99.591187516855186</v>
      </c>
      <c r="AF1108" s="22"/>
      <c r="AH1108" s="2">
        <v>39741</v>
      </c>
      <c r="AI1108">
        <v>125.07421875</v>
      </c>
      <c r="AJ1108" s="22">
        <f>_xll.BDH(AJ$3&amp;" Govt",$A$8,AH1108,AH1108)</f>
        <v>1.2357499999999999</v>
      </c>
      <c r="AK1108">
        <f t="shared" si="374"/>
        <v>101.2132055431924</v>
      </c>
      <c r="AN1108" s="22"/>
      <c r="AP1108" s="2">
        <v>39741</v>
      </c>
      <c r="AQ1108">
        <v>123.5703125</v>
      </c>
      <c r="AR1108" s="22">
        <f>_xll.BDH(AR$3&amp;" Govt",$A$8,AP1108,AP1108)</f>
        <v>1.2203900000000001</v>
      </c>
      <c r="AS1108">
        <f t="shared" si="375"/>
        <v>101.25477306434827</v>
      </c>
      <c r="AV1108" s="22"/>
      <c r="AX1108" s="2">
        <v>39741</v>
      </c>
      <c r="AY1108">
        <v>116.59765625</v>
      </c>
      <c r="AZ1108" s="22">
        <f>_xll.BDH(AZ$3&amp;" Govt",$A$8,AX1108,AX1108)</f>
        <v>1.1947099999999999</v>
      </c>
      <c r="BA1108">
        <f t="shared" si="376"/>
        <v>97.594944589063459</v>
      </c>
      <c r="BB1108" s="2">
        <v>39738</v>
      </c>
      <c r="BC1108">
        <v>114.92578125</v>
      </c>
      <c r="BD1108" s="22">
        <f>_xll.BDH(BD$3&amp;" Govt",$A$8,BB1108,BB1108)</f>
        <v>1.1879999999999999</v>
      </c>
      <c r="BE1108">
        <f t="shared" si="377"/>
        <v>96.738873106060609</v>
      </c>
      <c r="BH1108" s="22"/>
      <c r="BJ1108" s="2">
        <v>39738</v>
      </c>
      <c r="BK1108">
        <v>111.8359375</v>
      </c>
      <c r="BL1108" s="22">
        <f>_xll.BDH(BL$3&amp;" Govt",$A$8,BJ1108,BJ1108)</f>
        <v>1.1645300000000001</v>
      </c>
      <c r="BM1108">
        <f t="shared" si="378"/>
        <v>96.035256713008678</v>
      </c>
      <c r="BN1108" s="2">
        <v>39913</v>
      </c>
      <c r="BO1108">
        <v>111.875</v>
      </c>
      <c r="BP1108" s="22">
        <f>_xll.BDH(BP$3&amp;" Govt",$A$8,BN1108,BN1108)</f>
        <v>1.1074299999999999</v>
      </c>
      <c r="BQ1108">
        <f t="shared" si="379"/>
        <v>101.02218650388738</v>
      </c>
      <c r="BR1108" s="2">
        <v>40094</v>
      </c>
      <c r="BS1108">
        <v>115.7109375</v>
      </c>
      <c r="BT1108" s="22">
        <f>_xll.BDH(BT$3&amp;" Govt",$A$8,BR1108,BR1108)</f>
        <v>1.10771</v>
      </c>
      <c r="BU1108">
        <f t="shared" si="380"/>
        <v>104.45959456897563</v>
      </c>
      <c r="BX1108" s="22"/>
      <c r="CB1108" s="22"/>
      <c r="CF1108" s="22"/>
      <c r="CJ1108" s="22"/>
      <c r="CN1108" s="22"/>
      <c r="CR1108" s="22"/>
      <c r="CV1108" s="22"/>
      <c r="CZ1108" s="22"/>
      <c r="DB1108" s="2">
        <v>39743</v>
      </c>
      <c r="DC1108">
        <v>110.53125</v>
      </c>
      <c r="DD1108" s="22">
        <f>_xll.BDH(DD$3&amp;" Govt",$A$8,DB1108,DB1108)</f>
        <v>1.16378</v>
      </c>
      <c r="DE1108">
        <f t="shared" si="381"/>
        <v>94.976069360188347</v>
      </c>
      <c r="DH1108" s="22"/>
      <c r="DL1108" s="22"/>
      <c r="DP1108" s="22"/>
    </row>
    <row r="1109" spans="4:120" x14ac:dyDescent="0.25">
      <c r="D1109" s="2"/>
      <c r="H1109" s="22"/>
      <c r="I1109" s="14"/>
      <c r="L1109" s="22"/>
      <c r="N1109" s="2">
        <v>39741</v>
      </c>
      <c r="O1109">
        <v>133.46484375</v>
      </c>
      <c r="P1109" s="22">
        <f>_xll.BDH(P$3&amp;" Govt",$A$8,N1109,N1109)</f>
        <v>1.33796</v>
      </c>
      <c r="Q1109">
        <f t="shared" si="370"/>
        <v>99.752491666417527</v>
      </c>
      <c r="R1109" s="2">
        <v>39742</v>
      </c>
      <c r="S1109">
        <v>130.0234375</v>
      </c>
      <c r="T1109" s="22">
        <f>_xll.BDH(T$3&amp;" Govt",$A$8,R1109,R1109)</f>
        <v>1.30403</v>
      </c>
      <c r="U1109">
        <f t="shared" si="371"/>
        <v>99.708931159559214</v>
      </c>
      <c r="V1109" s="2">
        <v>39836</v>
      </c>
      <c r="W1109">
        <v>109.17578125</v>
      </c>
      <c r="X1109" s="22">
        <f>_xll.BDH(X$3&amp;" Govt",$A$8,V1109,V1109)</f>
        <v>1.1276600000000001</v>
      </c>
      <c r="Y1109">
        <f t="shared" si="372"/>
        <v>96.8162223099161</v>
      </c>
      <c r="Z1109" s="2">
        <v>39742</v>
      </c>
      <c r="AA1109">
        <v>125.91015625</v>
      </c>
      <c r="AB1109" s="22">
        <f>_xll.BDH(AB$3&amp;" Govt",$A$8,Z1109,Z1109)</f>
        <v>1.26058</v>
      </c>
      <c r="AC1109">
        <f t="shared" si="373"/>
        <v>99.882717677576991</v>
      </c>
      <c r="AF1109" s="22"/>
      <c r="AH1109" s="2">
        <v>39742</v>
      </c>
      <c r="AI1109">
        <v>125.3984375</v>
      </c>
      <c r="AJ1109" s="22">
        <f>_xll.BDH(AJ$3&amp;" Govt",$A$8,AH1109,AH1109)</f>
        <v>1.23559</v>
      </c>
      <c r="AK1109">
        <f t="shared" si="374"/>
        <v>101.48871187044246</v>
      </c>
      <c r="AN1109" s="22"/>
      <c r="AP1109" s="2">
        <v>39742</v>
      </c>
      <c r="AQ1109">
        <v>124.26953125</v>
      </c>
      <c r="AR1109" s="22">
        <f>_xll.BDH(AR$3&amp;" Govt",$A$8,AP1109,AP1109)</f>
        <v>1.2202299999999999</v>
      </c>
      <c r="AS1109">
        <f t="shared" si="375"/>
        <v>101.84107197003844</v>
      </c>
      <c r="AV1109" s="22"/>
      <c r="AX1109" s="2">
        <v>39742</v>
      </c>
      <c r="AY1109">
        <v>116.29296875</v>
      </c>
      <c r="AZ1109" s="22">
        <f>_xll.BDH(AZ$3&amp;" Govt",$A$8,AX1109,AX1109)</f>
        <v>1.1945600000000001</v>
      </c>
      <c r="BA1109">
        <f t="shared" si="376"/>
        <v>97.352136979306181</v>
      </c>
      <c r="BB1109" s="2">
        <v>39741</v>
      </c>
      <c r="BC1109">
        <v>114.91796875</v>
      </c>
      <c r="BD1109" s="22">
        <f>_xll.BDH(BD$3&amp;" Govt",$A$8,BB1109,BB1109)</f>
        <v>1.18754</v>
      </c>
      <c r="BE1109">
        <f t="shared" si="377"/>
        <v>96.769766702595277</v>
      </c>
      <c r="BH1109" s="22"/>
      <c r="BJ1109" s="2">
        <v>39741</v>
      </c>
      <c r="BK1109">
        <v>112.30078125</v>
      </c>
      <c r="BL1109" s="22">
        <f>_xll.BDH(BL$3&amp;" Govt",$A$8,BJ1109,BJ1109)</f>
        <v>1.16408</v>
      </c>
      <c r="BM1109">
        <f t="shared" si="378"/>
        <v>96.471704049549857</v>
      </c>
      <c r="BN1109" s="2">
        <v>39916</v>
      </c>
      <c r="BO1109">
        <v>112.24609375</v>
      </c>
      <c r="BP1109" s="22">
        <f>_xll.BDH(BP$3&amp;" Govt",$A$8,BN1109,BN1109)</f>
        <v>1.10798</v>
      </c>
      <c r="BQ1109">
        <f t="shared" si="379"/>
        <v>101.30696740915901</v>
      </c>
      <c r="BR1109" s="2">
        <v>40095</v>
      </c>
      <c r="BS1109">
        <v>115.37109375</v>
      </c>
      <c r="BT1109" s="22">
        <f>_xll.BDH(BT$3&amp;" Govt",$A$8,BR1109,BR1109)</f>
        <v>1.1077900000000001</v>
      </c>
      <c r="BU1109">
        <f t="shared" si="380"/>
        <v>104.14527460078173</v>
      </c>
      <c r="BX1109" s="22"/>
      <c r="CB1109" s="22"/>
      <c r="CF1109" s="22"/>
      <c r="CJ1109" s="22"/>
      <c r="CN1109" s="22"/>
      <c r="CR1109" s="22"/>
      <c r="CV1109" s="22"/>
      <c r="CZ1109" s="22"/>
      <c r="DB1109" s="2">
        <v>39744</v>
      </c>
      <c r="DC1109">
        <v>108.37890625</v>
      </c>
      <c r="DD1109" s="22">
        <f>_xll.BDH(DD$3&amp;" Govt",$A$8,DB1109,DB1109)</f>
        <v>1.1636299999999999</v>
      </c>
      <c r="DE1109">
        <f t="shared" si="381"/>
        <v>93.138631910487021</v>
      </c>
      <c r="DH1109" s="22"/>
      <c r="DL1109" s="22"/>
      <c r="DP1109" s="22"/>
    </row>
    <row r="1110" spans="4:120" x14ac:dyDescent="0.25">
      <c r="D1110" s="2"/>
      <c r="H1110" s="22"/>
      <c r="I1110" s="14"/>
      <c r="L1110" s="22"/>
      <c r="N1110" s="2">
        <v>39742</v>
      </c>
      <c r="O1110">
        <v>134.0078125</v>
      </c>
      <c r="P1110" s="22">
        <f>_xll.BDH(P$3&amp;" Govt",$A$8,N1110,N1110)</f>
        <v>1.33779</v>
      </c>
      <c r="Q1110">
        <f t="shared" si="370"/>
        <v>100.17103768154942</v>
      </c>
      <c r="R1110" s="2">
        <v>39743</v>
      </c>
      <c r="S1110">
        <v>129.14453125</v>
      </c>
      <c r="T1110" s="22">
        <f>_xll.BDH(T$3&amp;" Govt",$A$8,R1110,R1110)</f>
        <v>1.3038699999999999</v>
      </c>
      <c r="U1110">
        <f t="shared" si="371"/>
        <v>99.047091542868543</v>
      </c>
      <c r="V1110" s="2">
        <v>39839</v>
      </c>
      <c r="W1110">
        <v>109.30078125</v>
      </c>
      <c r="X1110" s="22">
        <f>_xll.BDH(X$3&amp;" Govt",$A$8,V1110,V1110)</f>
        <v>1.12554</v>
      </c>
      <c r="Y1110">
        <f t="shared" si="372"/>
        <v>97.109637374060455</v>
      </c>
      <c r="Z1110" s="2">
        <v>39743</v>
      </c>
      <c r="AA1110">
        <v>125.078125</v>
      </c>
      <c r="AB1110" s="22">
        <f>_xll.BDH(AB$3&amp;" Govt",$A$8,Z1110,Z1110)</f>
        <v>1.2604199999999999</v>
      </c>
      <c r="AC1110">
        <f t="shared" si="373"/>
        <v>99.235274749686624</v>
      </c>
      <c r="AF1110" s="22"/>
      <c r="AH1110" s="2">
        <v>39743</v>
      </c>
      <c r="AI1110">
        <v>124.50390625</v>
      </c>
      <c r="AJ1110" s="22">
        <f>_xll.BDH(AJ$3&amp;" Govt",$A$8,AH1110,AH1110)</f>
        <v>1.23543</v>
      </c>
      <c r="AK1110">
        <f t="shared" si="374"/>
        <v>100.77779093109281</v>
      </c>
      <c r="AN1110" s="22"/>
      <c r="AP1110" s="2">
        <v>39743</v>
      </c>
      <c r="AQ1110">
        <v>122.9296875</v>
      </c>
      <c r="AR1110" s="22">
        <f>_xll.BDH(AR$3&amp;" Govt",$A$8,AP1110,AP1110)</f>
        <v>1.22007</v>
      </c>
      <c r="AS1110">
        <f t="shared" si="375"/>
        <v>100.75625783766505</v>
      </c>
      <c r="AV1110" s="22"/>
      <c r="AX1110" s="2">
        <v>39743</v>
      </c>
      <c r="AY1110">
        <v>116.4140625</v>
      </c>
      <c r="AZ1110" s="22">
        <f>_xll.BDH(AZ$3&amp;" Govt",$A$8,AX1110,AX1110)</f>
        <v>1.1943999999999999</v>
      </c>
      <c r="BA1110">
        <f t="shared" si="376"/>
        <v>97.466562709310125</v>
      </c>
      <c r="BB1110" s="2">
        <v>39742</v>
      </c>
      <c r="BC1110">
        <v>115.46484375</v>
      </c>
      <c r="BD1110" s="22">
        <f>_xll.BDH(BD$3&amp;" Govt",$A$8,BB1110,BB1110)</f>
        <v>1.1873800000000001</v>
      </c>
      <c r="BE1110">
        <f t="shared" si="377"/>
        <v>97.243379330963961</v>
      </c>
      <c r="BH1110" s="22"/>
      <c r="BJ1110" s="2">
        <v>39742</v>
      </c>
      <c r="BK1110">
        <v>113.11328125</v>
      </c>
      <c r="BL1110" s="22">
        <f>_xll.BDH(BL$3&amp;" Govt",$A$8,BJ1110,BJ1110)</f>
        <v>1.1639299999999999</v>
      </c>
      <c r="BM1110">
        <f t="shared" si="378"/>
        <v>97.182202752742867</v>
      </c>
      <c r="BN1110" s="2">
        <v>39917</v>
      </c>
      <c r="BO1110">
        <v>112.5625</v>
      </c>
      <c r="BP1110" s="22">
        <f>_xll.BDH(BP$3&amp;" Govt",$A$8,BN1110,BN1110)</f>
        <v>1.10816</v>
      </c>
      <c r="BQ1110">
        <f t="shared" si="379"/>
        <v>101.57603595148714</v>
      </c>
      <c r="BR1110" s="2">
        <v>40098</v>
      </c>
      <c r="BS1110">
        <v>115.37109375</v>
      </c>
      <c r="BT1110" s="22">
        <f>_xll.BDH(BT$3&amp;" Govt",$A$8,BR1110,BR1110)</f>
        <v>1.1080300000000001</v>
      </c>
      <c r="BU1110">
        <f t="shared" si="380"/>
        <v>104.12271666832125</v>
      </c>
      <c r="BX1110" s="22"/>
      <c r="CB1110" s="22"/>
      <c r="CF1110" s="22"/>
      <c r="CJ1110" s="22"/>
      <c r="CN1110" s="22"/>
      <c r="CR1110" s="22"/>
      <c r="CV1110" s="22"/>
      <c r="CZ1110" s="22"/>
      <c r="DB1110" s="2">
        <v>39745</v>
      </c>
      <c r="DC1110">
        <v>105.90625</v>
      </c>
      <c r="DD1110" s="22">
        <f>_xll.BDH(DD$3&amp;" Govt",$A$8,DB1110,DB1110)</f>
        <v>1.1634800000000001</v>
      </c>
      <c r="DE1110">
        <f t="shared" si="381"/>
        <v>91.025415133908609</v>
      </c>
      <c r="DH1110" s="22"/>
      <c r="DL1110" s="22"/>
      <c r="DP1110" s="22"/>
    </row>
    <row r="1111" spans="4:120" x14ac:dyDescent="0.25">
      <c r="D1111" s="2"/>
      <c r="H1111" s="22"/>
      <c r="I1111" s="14"/>
      <c r="L1111" s="22"/>
      <c r="N1111" s="2">
        <v>39743</v>
      </c>
      <c r="O1111">
        <v>133.4375</v>
      </c>
      <c r="P1111" s="22">
        <f>_xll.BDH(P$3&amp;" Govt",$A$8,N1111,N1111)</f>
        <v>1.33762</v>
      </c>
      <c r="Q1111">
        <f t="shared" si="370"/>
        <v>99.7574049431079</v>
      </c>
      <c r="R1111" s="2">
        <v>39744</v>
      </c>
      <c r="S1111">
        <v>129.38671875</v>
      </c>
      <c r="T1111" s="22">
        <f>_xll.BDH(T$3&amp;" Govt",$A$8,R1111,R1111)</f>
        <v>1.3037000000000001</v>
      </c>
      <c r="U1111">
        <f t="shared" si="371"/>
        <v>99.245776443967159</v>
      </c>
      <c r="V1111" s="2">
        <v>39840</v>
      </c>
      <c r="W1111">
        <v>109.18359375</v>
      </c>
      <c r="X1111" s="22">
        <f>_xll.BDH(X$3&amp;" Govt",$A$8,V1111,V1111)</f>
        <v>1.12483</v>
      </c>
      <c r="Y1111">
        <f t="shared" si="372"/>
        <v>97.066751197958808</v>
      </c>
      <c r="Z1111" s="2">
        <v>39744</v>
      </c>
      <c r="AA1111">
        <v>124.50390625</v>
      </c>
      <c r="AB1111" s="22">
        <f>_xll.BDH(AB$3&amp;" Govt",$A$8,Z1111,Z1111)</f>
        <v>1.2602500000000001</v>
      </c>
      <c r="AC1111">
        <f t="shared" si="373"/>
        <v>98.793022217813913</v>
      </c>
      <c r="AF1111" s="22"/>
      <c r="AH1111" s="2">
        <v>39744</v>
      </c>
      <c r="AI1111">
        <v>124.3671875</v>
      </c>
      <c r="AJ1111" s="22">
        <f>_xll.BDH(AJ$3&amp;" Govt",$A$8,AH1111,AH1111)</f>
        <v>1.2352700000000001</v>
      </c>
      <c r="AK1111">
        <f t="shared" si="374"/>
        <v>100.68016506512745</v>
      </c>
      <c r="AN1111" s="22"/>
      <c r="AP1111" s="2">
        <v>39744</v>
      </c>
      <c r="AQ1111">
        <v>122.98046875</v>
      </c>
      <c r="AR1111" s="22">
        <f>_xll.BDH(AR$3&amp;" Govt",$A$8,AP1111,AP1111)</f>
        <v>1.2199200000000001</v>
      </c>
      <c r="AS1111">
        <f t="shared" si="375"/>
        <v>100.81027341956849</v>
      </c>
      <c r="AV1111" s="22"/>
      <c r="AX1111" s="2">
        <v>39744</v>
      </c>
      <c r="AY1111">
        <v>116.515625</v>
      </c>
      <c r="AZ1111" s="22">
        <f>_xll.BDH(AZ$3&amp;" Govt",$A$8,AX1111,AX1111)</f>
        <v>1.19425</v>
      </c>
      <c r="BA1111">
        <f t="shared" si="376"/>
        <v>97.563847603098182</v>
      </c>
      <c r="BB1111" s="2">
        <v>39743</v>
      </c>
      <c r="BC1111">
        <v>114.60546875</v>
      </c>
      <c r="BD1111" s="22">
        <f>_xll.BDH(BD$3&amp;" Govt",$A$8,BB1111,BB1111)</f>
        <v>1.18723</v>
      </c>
      <c r="BE1111">
        <f t="shared" si="377"/>
        <v>96.531816707798825</v>
      </c>
      <c r="BH1111" s="22"/>
      <c r="BJ1111" s="2">
        <v>39743</v>
      </c>
      <c r="BK1111">
        <v>112.796875</v>
      </c>
      <c r="BL1111" s="22">
        <f>_xll.BDH(BL$3&amp;" Govt",$A$8,BJ1111,BJ1111)</f>
        <v>1.16378</v>
      </c>
      <c r="BM1111">
        <f t="shared" si="378"/>
        <v>96.922850538761622</v>
      </c>
      <c r="BN1111" s="2">
        <v>39918</v>
      </c>
      <c r="BO1111">
        <v>112.796875</v>
      </c>
      <c r="BP1111" s="22">
        <f>_xll.BDH(BP$3&amp;" Govt",$A$8,BN1111,BN1111)</f>
        <v>1.1083400000000001</v>
      </c>
      <c r="BQ1111">
        <f t="shared" si="379"/>
        <v>101.77100438493602</v>
      </c>
      <c r="BR1111" s="2">
        <v>40099</v>
      </c>
      <c r="BS1111">
        <v>115.80078125</v>
      </c>
      <c r="BT1111" s="22">
        <f>_xll.BDH(BT$3&amp;" Govt",$A$8,BR1111,BR1111)</f>
        <v>1.1081099999999999</v>
      </c>
      <c r="BU1111">
        <f t="shared" si="380"/>
        <v>104.50296563518063</v>
      </c>
      <c r="BX1111" s="22"/>
      <c r="CB1111" s="22"/>
      <c r="CF1111" s="22"/>
      <c r="CJ1111" s="22"/>
      <c r="CN1111" s="22"/>
      <c r="CR1111" s="22"/>
      <c r="CV1111" s="22"/>
      <c r="CZ1111" s="22"/>
      <c r="DB1111" s="2">
        <v>39748</v>
      </c>
      <c r="DC1111">
        <v>105.17578125</v>
      </c>
      <c r="DD1111" s="22">
        <f>_xll.BDH(DD$3&amp;" Govt",$A$8,DB1111,DB1111)</f>
        <v>1.16303</v>
      </c>
      <c r="DE1111">
        <f t="shared" si="381"/>
        <v>90.432560853976256</v>
      </c>
      <c r="DH1111" s="22"/>
      <c r="DL1111" s="22"/>
      <c r="DP1111" s="22"/>
    </row>
    <row r="1112" spans="4:120" x14ac:dyDescent="0.25">
      <c r="D1112" s="2"/>
      <c r="H1112" s="22"/>
      <c r="I1112" s="14"/>
      <c r="L1112" s="22"/>
      <c r="N1112" s="2">
        <v>39744</v>
      </c>
      <c r="O1112">
        <v>133.45703125</v>
      </c>
      <c r="P1112" s="22">
        <f>_xll.BDH(P$3&amp;" Govt",$A$8,N1112,N1112)</f>
        <v>1.33744</v>
      </c>
      <c r="Q1112">
        <f t="shared" si="370"/>
        <v>99.785434299856448</v>
      </c>
      <c r="R1112" s="2">
        <v>39745</v>
      </c>
      <c r="S1112">
        <v>129.36328125</v>
      </c>
      <c r="T1112" s="22">
        <f>_xll.BDH(T$3&amp;" Govt",$A$8,R1112,R1112)</f>
        <v>1.3035300000000001</v>
      </c>
      <c r="U1112">
        <f t="shared" si="371"/>
        <v>99.240739568709571</v>
      </c>
      <c r="V1112" s="2">
        <v>39841</v>
      </c>
      <c r="W1112">
        <v>109.27734375</v>
      </c>
      <c r="X1112" s="22">
        <f>_xll.BDH(X$3&amp;" Govt",$A$8,V1112,V1112)</f>
        <v>1.1241300000000001</v>
      </c>
      <c r="Y1112">
        <f t="shared" si="372"/>
        <v>97.210592858477213</v>
      </c>
      <c r="Z1112" s="2">
        <v>39745</v>
      </c>
      <c r="AA1112">
        <v>125.01953125</v>
      </c>
      <c r="AB1112" s="22">
        <f>_xll.BDH(AB$3&amp;" Govt",$A$8,Z1112,Z1112)</f>
        <v>1.2600899999999999</v>
      </c>
      <c r="AC1112">
        <f t="shared" si="373"/>
        <v>99.214763429596303</v>
      </c>
      <c r="AF1112" s="22"/>
      <c r="AH1112" s="2">
        <v>39745</v>
      </c>
      <c r="AI1112">
        <v>122.1328125</v>
      </c>
      <c r="AJ1112" s="22">
        <f>_xll.BDH(AJ$3&amp;" Govt",$A$8,AH1112,AH1112)</f>
        <v>1.2351099999999999</v>
      </c>
      <c r="AK1112">
        <f t="shared" si="374"/>
        <v>98.884158091182172</v>
      </c>
      <c r="AN1112" s="22"/>
      <c r="AP1112" s="2">
        <v>39745</v>
      </c>
      <c r="AQ1112">
        <v>120.21875</v>
      </c>
      <c r="AR1112" s="22">
        <f>_xll.BDH(AR$3&amp;" Govt",$A$8,AP1112,AP1112)</f>
        <v>1.21976</v>
      </c>
      <c r="AS1112">
        <f t="shared" si="375"/>
        <v>98.559347740539124</v>
      </c>
      <c r="AV1112" s="22"/>
      <c r="AX1112" s="2">
        <v>39745</v>
      </c>
      <c r="AY1112">
        <v>113.28125</v>
      </c>
      <c r="AZ1112" s="22">
        <f>_xll.BDH(AZ$3&amp;" Govt",$A$8,AX1112,AX1112)</f>
        <v>1.1940900000000001</v>
      </c>
      <c r="BA1112">
        <f t="shared" si="376"/>
        <v>94.868267886005242</v>
      </c>
      <c r="BB1112" s="2">
        <v>39744</v>
      </c>
      <c r="BC1112">
        <v>113.4453125</v>
      </c>
      <c r="BD1112" s="22">
        <f>_xll.BDH(BD$3&amp;" Govt",$A$8,BB1112,BB1112)</f>
        <v>1.1870799999999999</v>
      </c>
      <c r="BE1112">
        <f t="shared" si="377"/>
        <v>95.566695167975212</v>
      </c>
      <c r="BH1112" s="22"/>
      <c r="BJ1112" s="2">
        <v>39744</v>
      </c>
      <c r="BK1112">
        <v>111.76953125</v>
      </c>
      <c r="BL1112" s="22">
        <f>_xll.BDH(BL$3&amp;" Govt",$A$8,BJ1112,BJ1112)</f>
        <v>1.1636299999999999</v>
      </c>
      <c r="BM1112">
        <f t="shared" si="378"/>
        <v>96.052466204893307</v>
      </c>
      <c r="BN1112" s="2">
        <v>39919</v>
      </c>
      <c r="BO1112">
        <v>112.31640625</v>
      </c>
      <c r="BP1112" s="22">
        <f>_xll.BDH(BP$3&amp;" Govt",$A$8,BN1112,BN1112)</f>
        <v>1.10853</v>
      </c>
      <c r="BQ1112">
        <f t="shared" si="379"/>
        <v>101.32013229231505</v>
      </c>
      <c r="BR1112" s="2">
        <v>40100</v>
      </c>
      <c r="BS1112">
        <v>115.90234375</v>
      </c>
      <c r="BT1112" s="22">
        <f>_xll.BDH(BT$3&amp;" Govt",$A$8,BR1112,BR1112)</f>
        <v>1.10819</v>
      </c>
      <c r="BU1112">
        <f t="shared" si="380"/>
        <v>104.58706877881951</v>
      </c>
      <c r="BX1112" s="22"/>
      <c r="CB1112" s="22"/>
      <c r="CF1112" s="22"/>
      <c r="CJ1112" s="22"/>
      <c r="CN1112" s="22"/>
      <c r="CR1112" s="22"/>
      <c r="CV1112" s="22"/>
      <c r="CZ1112" s="22"/>
      <c r="DB1112" s="2">
        <v>39749</v>
      </c>
      <c r="DC1112">
        <v>104.4609375</v>
      </c>
      <c r="DD1112" s="22">
        <f>_xll.BDH(DD$3&amp;" Govt",$A$8,DB1112,DB1112)</f>
        <v>1.1628799999999999</v>
      </c>
      <c r="DE1112">
        <f t="shared" si="381"/>
        <v>89.829507343835999</v>
      </c>
      <c r="DH1112" s="22"/>
      <c r="DL1112" s="22"/>
      <c r="DP1112" s="22"/>
    </row>
    <row r="1113" spans="4:120" x14ac:dyDescent="0.25">
      <c r="D1113" s="2"/>
      <c r="H1113" s="22"/>
      <c r="I1113" s="14"/>
      <c r="L1113" s="22"/>
      <c r="N1113" s="2">
        <v>39745</v>
      </c>
      <c r="O1113">
        <v>133.69921875</v>
      </c>
      <c r="P1113" s="22">
        <f>_xll.BDH(P$3&amp;" Govt",$A$8,N1113,N1113)</f>
        <v>1.33727</v>
      </c>
      <c r="Q1113">
        <f t="shared" si="370"/>
        <v>99.979225399507953</v>
      </c>
      <c r="R1113" s="2">
        <v>39748</v>
      </c>
      <c r="S1113">
        <v>129.078125</v>
      </c>
      <c r="T1113" s="22">
        <f>_xll.BDH(T$3&amp;" Govt",$A$8,R1113,R1113)</f>
        <v>1.3030200000000001</v>
      </c>
      <c r="U1113">
        <f t="shared" si="371"/>
        <v>99.060739666313637</v>
      </c>
      <c r="V1113" s="2">
        <v>39842</v>
      </c>
      <c r="W1113">
        <v>109.24609375</v>
      </c>
      <c r="X1113" s="22">
        <f>_xll.BDH(X$3&amp;" Govt",$A$8,V1113,V1113)</f>
        <v>1.1234200000000001</v>
      </c>
      <c r="Y1113">
        <f t="shared" si="372"/>
        <v>97.244212983568019</v>
      </c>
      <c r="Z1113" s="2">
        <v>39748</v>
      </c>
      <c r="AA1113">
        <v>125.015625</v>
      </c>
      <c r="AB1113" s="22">
        <f>_xll.BDH(AB$3&amp;" Govt",$A$8,Z1113,Z1113)</f>
        <v>1.2596000000000001</v>
      </c>
      <c r="AC1113">
        <f t="shared" si="373"/>
        <v>99.250258018418535</v>
      </c>
      <c r="AF1113" s="22"/>
      <c r="AH1113" s="2">
        <v>39748</v>
      </c>
      <c r="AI1113">
        <v>121.4140625</v>
      </c>
      <c r="AJ1113" s="22">
        <f>_xll.BDH(AJ$3&amp;" Govt",$A$8,AH1113,AH1113)</f>
        <v>1.23464</v>
      </c>
      <c r="AK1113">
        <f t="shared" si="374"/>
        <v>98.339647589580778</v>
      </c>
      <c r="AN1113" s="22"/>
      <c r="AP1113" s="2">
        <v>39748</v>
      </c>
      <c r="AQ1113">
        <v>119.35546875</v>
      </c>
      <c r="AR1113" s="22">
        <f>_xll.BDH(AR$3&amp;" Govt",$A$8,AP1113,AP1113)</f>
        <v>1.21929</v>
      </c>
      <c r="AS1113">
        <f t="shared" si="375"/>
        <v>97.889319809069207</v>
      </c>
      <c r="AV1113" s="22"/>
      <c r="AX1113" s="2">
        <v>39748</v>
      </c>
      <c r="AY1113">
        <v>112.00390625</v>
      </c>
      <c r="AZ1113" s="22">
        <f>_xll.BDH(AZ$3&amp;" Govt",$A$8,AX1113,AX1113)</f>
        <v>1.19363</v>
      </c>
      <c r="BA1113">
        <f t="shared" si="376"/>
        <v>93.834694377654714</v>
      </c>
      <c r="BB1113" s="2">
        <v>39745</v>
      </c>
      <c r="BC1113">
        <v>110.9375</v>
      </c>
      <c r="BD1113" s="22">
        <f>_xll.BDH(BD$3&amp;" Govt",$A$8,BB1113,BB1113)</f>
        <v>1.18692</v>
      </c>
      <c r="BE1113">
        <f t="shared" si="377"/>
        <v>93.466703737404373</v>
      </c>
      <c r="BH1113" s="22"/>
      <c r="BJ1113" s="2">
        <v>39745</v>
      </c>
      <c r="BK1113">
        <v>108.91015625</v>
      </c>
      <c r="BL1113" s="22">
        <f>_xll.BDH(BL$3&amp;" Govt",$A$8,BJ1113,BJ1113)</f>
        <v>1.1634800000000001</v>
      </c>
      <c r="BM1113">
        <f t="shared" si="378"/>
        <v>93.607244000756353</v>
      </c>
      <c r="BN1113" s="2">
        <v>39920</v>
      </c>
      <c r="BO1113">
        <v>111.67578125</v>
      </c>
      <c r="BP1113" s="22">
        <f>_xll.BDH(BP$3&amp;" Govt",$A$8,BN1113,BN1113)</f>
        <v>1.1087100000000001</v>
      </c>
      <c r="BQ1113">
        <f t="shared" si="379"/>
        <v>100.72587173381677</v>
      </c>
      <c r="BR1113" s="2">
        <v>40101</v>
      </c>
      <c r="BS1113">
        <v>115.87890625</v>
      </c>
      <c r="BT1113" s="22">
        <f>_xll.BDH(BT$3&amp;" Govt",$A$8,BR1113,BR1113)</f>
        <v>1.1082700000000001</v>
      </c>
      <c r="BU1113">
        <f t="shared" si="380"/>
        <v>104.55837138062024</v>
      </c>
      <c r="BX1113" s="22"/>
      <c r="CB1113" s="22"/>
      <c r="CF1113" s="22"/>
      <c r="CJ1113" s="22"/>
      <c r="CN1113" s="22"/>
      <c r="CR1113" s="22"/>
      <c r="CV1113" s="22"/>
      <c r="CZ1113" s="22"/>
      <c r="DB1113" s="2">
        <v>39750</v>
      </c>
      <c r="DC1113">
        <v>103.5625</v>
      </c>
      <c r="DD1113" s="22">
        <f>_xll.BDH(DD$3&amp;" Govt",$A$8,DB1113,DB1113)</f>
        <v>1.16273</v>
      </c>
      <c r="DE1113">
        <f t="shared" si="381"/>
        <v>89.068399370447139</v>
      </c>
      <c r="DH1113" s="22"/>
      <c r="DL1113" s="22"/>
      <c r="DP1113" s="22"/>
    </row>
    <row r="1114" spans="4:120" x14ac:dyDescent="0.25">
      <c r="D1114" s="2"/>
      <c r="H1114" s="22"/>
      <c r="I1114" s="14"/>
      <c r="L1114" s="22"/>
      <c r="N1114" s="2">
        <v>39748</v>
      </c>
      <c r="O1114">
        <v>133.33984375</v>
      </c>
      <c r="P1114" s="22">
        <f>_xll.BDH(P$3&amp;" Govt",$A$8,N1114,N1114)</f>
        <v>1.3367499999999999</v>
      </c>
      <c r="Q1114">
        <f t="shared" si="370"/>
        <v>99.749275294557705</v>
      </c>
      <c r="R1114" s="2">
        <v>39749</v>
      </c>
      <c r="S1114">
        <v>129.33984375</v>
      </c>
      <c r="T1114" s="22">
        <f>_xll.BDH(T$3&amp;" Govt",$A$8,R1114,R1114)</f>
        <v>1.3028599999999999</v>
      </c>
      <c r="U1114">
        <f t="shared" si="371"/>
        <v>99.273785172620236</v>
      </c>
      <c r="V1114" s="2">
        <v>39843</v>
      </c>
      <c r="W1114">
        <v>109.6015625</v>
      </c>
      <c r="X1114" s="22">
        <f>_xll.BDH(X$3&amp;" Govt",$A$8,V1114,V1114)</f>
        <v>1.1227100000000001</v>
      </c>
      <c r="Y1114">
        <f t="shared" si="372"/>
        <v>97.622326780735889</v>
      </c>
      <c r="Z1114" s="2">
        <v>39749</v>
      </c>
      <c r="AA1114">
        <v>123.125</v>
      </c>
      <c r="AB1114" s="22">
        <f>_xll.BDH(AB$3&amp;" Govt",$A$8,Z1114,Z1114)</f>
        <v>1.2594400000000001</v>
      </c>
      <c r="AC1114">
        <f t="shared" si="373"/>
        <v>97.761703614304764</v>
      </c>
      <c r="AF1114" s="22"/>
      <c r="AH1114" s="2">
        <v>39749</v>
      </c>
      <c r="AI1114">
        <v>120.640625</v>
      </c>
      <c r="AJ1114" s="22">
        <f>_xll.BDH(AJ$3&amp;" Govt",$A$8,AH1114,AH1114)</f>
        <v>1.23448</v>
      </c>
      <c r="AK1114">
        <f t="shared" si="374"/>
        <v>97.725864331540407</v>
      </c>
      <c r="AN1114" s="22"/>
      <c r="AP1114" s="2">
        <v>39749</v>
      </c>
      <c r="AQ1114">
        <v>118.58984375</v>
      </c>
      <c r="AR1114" s="22">
        <f>_xll.BDH(AR$3&amp;" Govt",$A$8,AP1114,AP1114)</f>
        <v>1.21913</v>
      </c>
      <c r="AS1114">
        <f t="shared" si="375"/>
        <v>97.274157595990573</v>
      </c>
      <c r="AV1114" s="22"/>
      <c r="AX1114" s="2">
        <v>39749</v>
      </c>
      <c r="AY1114">
        <v>111.66015625</v>
      </c>
      <c r="AZ1114" s="22">
        <f>_xll.BDH(AZ$3&amp;" Govt",$A$8,AX1114,AX1114)</f>
        <v>1.1934800000000001</v>
      </c>
      <c r="BA1114">
        <f t="shared" si="376"/>
        <v>93.558464532292106</v>
      </c>
      <c r="BB1114" s="2">
        <v>39748</v>
      </c>
      <c r="BC1114">
        <v>109.61328125</v>
      </c>
      <c r="BD1114" s="22">
        <f>_xll.BDH(BD$3&amp;" Govt",$A$8,BB1114,BB1114)</f>
        <v>1.1864600000000001</v>
      </c>
      <c r="BE1114">
        <f t="shared" si="377"/>
        <v>92.386832468014092</v>
      </c>
      <c r="BH1114" s="22"/>
      <c r="BJ1114" s="2">
        <v>39748</v>
      </c>
      <c r="BK1114">
        <v>106.99609375</v>
      </c>
      <c r="BL1114" s="22">
        <f>_xll.BDH(BL$3&amp;" Govt",$A$8,BJ1114,BJ1114)</f>
        <v>1.16303</v>
      </c>
      <c r="BM1114">
        <f t="shared" si="378"/>
        <v>91.997707496797162</v>
      </c>
      <c r="BN1114" s="2">
        <v>39923</v>
      </c>
      <c r="BO1114">
        <v>111.68359375</v>
      </c>
      <c r="BP1114" s="22">
        <f>_xll.BDH(BP$3&amp;" Govt",$A$8,BN1114,BN1114)</f>
        <v>1.1092599999999999</v>
      </c>
      <c r="BQ1114">
        <f t="shared" si="379"/>
        <v>100.68297220669636</v>
      </c>
      <c r="BR1114" s="2">
        <v>40102</v>
      </c>
      <c r="BS1114">
        <v>116.18359375</v>
      </c>
      <c r="BT1114" s="22">
        <f>_xll.BDH(BT$3&amp;" Govt",$A$8,BR1114,BR1114)</f>
        <v>1.1083499999999999</v>
      </c>
      <c r="BU1114">
        <f t="shared" si="380"/>
        <v>104.8257263048676</v>
      </c>
      <c r="BX1114" s="22"/>
      <c r="CB1114" s="22"/>
      <c r="CF1114" s="22"/>
      <c r="CJ1114" s="22"/>
      <c r="CN1114" s="22"/>
      <c r="CR1114" s="22"/>
      <c r="CV1114" s="22"/>
      <c r="CZ1114" s="22"/>
      <c r="DB1114" s="2">
        <v>39751</v>
      </c>
      <c r="DC1114">
        <v>102.921875</v>
      </c>
      <c r="DD1114" s="22">
        <f>_xll.BDH(DD$3&amp;" Govt",$A$8,DB1114,DB1114)</f>
        <v>1.1625799999999999</v>
      </c>
      <c r="DE1114">
        <f t="shared" si="381"/>
        <v>88.528853928331813</v>
      </c>
      <c r="DH1114" s="22"/>
      <c r="DL1114" s="22"/>
      <c r="DP1114" s="22"/>
    </row>
    <row r="1115" spans="4:120" x14ac:dyDescent="0.25">
      <c r="D1115" s="2"/>
      <c r="H1115" s="22"/>
      <c r="I1115" s="14"/>
      <c r="L1115" s="22"/>
      <c r="N1115" s="2">
        <v>39749</v>
      </c>
      <c r="O1115">
        <v>133.5234375</v>
      </c>
      <c r="P1115" s="22">
        <f>_xll.BDH(P$3&amp;" Govt",$A$8,N1115,N1115)</f>
        <v>1.3365800000000001</v>
      </c>
      <c r="Q1115">
        <f t="shared" si="370"/>
        <v>99.899323272830657</v>
      </c>
      <c r="R1115" s="2">
        <v>39750</v>
      </c>
      <c r="S1115">
        <v>130.03125</v>
      </c>
      <c r="T1115" s="22">
        <f>_xll.BDH(T$3&amp;" Govt",$A$8,R1115,R1115)</f>
        <v>1.3026900000000001</v>
      </c>
      <c r="U1115">
        <f t="shared" si="371"/>
        <v>99.817493033645761</v>
      </c>
      <c r="V1115" s="2">
        <v>39846</v>
      </c>
      <c r="W1115">
        <v>109.59765625</v>
      </c>
      <c r="X1115" s="22">
        <f>_xll.BDH(X$3&amp;" Govt",$A$8,V1115,V1115)</f>
        <v>1.1208899999999999</v>
      </c>
      <c r="Y1115">
        <f t="shared" si="372"/>
        <v>97.777352148738956</v>
      </c>
      <c r="Z1115" s="2">
        <v>39750</v>
      </c>
      <c r="AA1115">
        <v>123.27734375</v>
      </c>
      <c r="AB1115" s="22">
        <f>_xll.BDH(AB$3&amp;" Govt",$A$8,Z1115,Z1115)</f>
        <v>1.25928</v>
      </c>
      <c r="AC1115">
        <f t="shared" si="373"/>
        <v>97.895101764500353</v>
      </c>
      <c r="AF1115" s="22"/>
      <c r="AH1115" s="2">
        <v>39750</v>
      </c>
      <c r="AI1115">
        <v>121.30859375</v>
      </c>
      <c r="AJ1115" s="22">
        <f>_xll.BDH(AJ$3&amp;" Govt",$A$8,AH1115,AH1115)</f>
        <v>1.2343200000000001</v>
      </c>
      <c r="AK1115">
        <f t="shared" si="374"/>
        <v>98.279695500356468</v>
      </c>
      <c r="AN1115" s="22"/>
      <c r="AP1115" s="2">
        <v>39750</v>
      </c>
      <c r="AQ1115">
        <v>119.15625</v>
      </c>
      <c r="AR1115" s="22">
        <f>_xll.BDH(AR$3&amp;" Govt",$A$8,AP1115,AP1115)</f>
        <v>1.2189700000000001</v>
      </c>
      <c r="AS1115">
        <f t="shared" si="375"/>
        <v>97.751585354848757</v>
      </c>
      <c r="AV1115" s="22"/>
      <c r="AX1115" s="2">
        <v>39750</v>
      </c>
      <c r="AY1115">
        <v>112.15625</v>
      </c>
      <c r="AZ1115" s="22">
        <f>_xll.BDH(AZ$3&amp;" Govt",$A$8,AX1115,AX1115)</f>
        <v>1.1933199999999999</v>
      </c>
      <c r="BA1115">
        <f t="shared" si="376"/>
        <v>93.986734488653511</v>
      </c>
      <c r="BB1115" s="2">
        <v>39749</v>
      </c>
      <c r="BC1115">
        <v>109.05078125</v>
      </c>
      <c r="BD1115" s="22">
        <f>_xll.BDH(BD$3&amp;" Govt",$A$8,BB1115,BB1115)</f>
        <v>1.18631</v>
      </c>
      <c r="BE1115">
        <f t="shared" si="377"/>
        <v>91.924354721784354</v>
      </c>
      <c r="BH1115" s="22"/>
      <c r="BJ1115" s="2">
        <v>39749</v>
      </c>
      <c r="BK1115">
        <v>106.75</v>
      </c>
      <c r="BL1115" s="22">
        <f>_xll.BDH(BL$3&amp;" Govt",$A$8,BJ1115,BJ1115)</f>
        <v>1.1628799999999999</v>
      </c>
      <c r="BM1115">
        <f t="shared" si="378"/>
        <v>91.797949917446346</v>
      </c>
      <c r="BN1115" s="2">
        <v>39924</v>
      </c>
      <c r="BO1115">
        <v>111.30859375</v>
      </c>
      <c r="BP1115" s="22">
        <f>_xll.BDH(BP$3&amp;" Govt",$A$8,BN1115,BN1115)</f>
        <v>1.10944</v>
      </c>
      <c r="BQ1115">
        <f t="shared" si="379"/>
        <v>100.32862863246322</v>
      </c>
      <c r="BR1115" s="2">
        <v>40105</v>
      </c>
      <c r="BS1115">
        <v>116.6796875</v>
      </c>
      <c r="BT1115" s="22">
        <f>_xll.BDH(BT$3&amp;" Govt",$A$8,BR1115,BR1115)</f>
        <v>1.10859</v>
      </c>
      <c r="BU1115">
        <f t="shared" si="380"/>
        <v>105.250532207579</v>
      </c>
      <c r="BX1115" s="22"/>
      <c r="CB1115" s="22"/>
      <c r="CF1115" s="22"/>
      <c r="CJ1115" s="22"/>
      <c r="CN1115" s="22"/>
      <c r="CR1115" s="22"/>
      <c r="CV1115" s="22"/>
      <c r="CZ1115" s="22"/>
      <c r="DB1115" s="2">
        <v>39752</v>
      </c>
      <c r="DC1115">
        <v>100.81640625</v>
      </c>
      <c r="DD1115" s="22">
        <f>_xll.BDH(DD$3&amp;" Govt",$A$8,DB1115,DB1115)</f>
        <v>1.1624300000000001</v>
      </c>
      <c r="DE1115">
        <f t="shared" si="381"/>
        <v>86.729012714744101</v>
      </c>
      <c r="DH1115" s="22"/>
      <c r="DL1115" s="22"/>
      <c r="DP1115" s="22"/>
    </row>
    <row r="1116" spans="4:120" x14ac:dyDescent="0.25">
      <c r="D1116" s="2"/>
      <c r="H1116" s="22"/>
      <c r="I1116" s="14"/>
      <c r="L1116" s="22"/>
      <c r="N1116" s="2">
        <v>39750</v>
      </c>
      <c r="O1116">
        <v>133.625</v>
      </c>
      <c r="P1116" s="22">
        <f>_xll.BDH(P$3&amp;" Govt",$A$8,N1116,N1116)</f>
        <v>1.3364099999999999</v>
      </c>
      <c r="Q1116">
        <f t="shared" si="370"/>
        <v>99.988027626252432</v>
      </c>
      <c r="R1116" s="2">
        <v>39751</v>
      </c>
      <c r="S1116">
        <v>130.49609375</v>
      </c>
      <c r="T1116" s="22">
        <f>_xll.BDH(T$3&amp;" Govt",$A$8,R1116,R1116)</f>
        <v>1.3025199999999999</v>
      </c>
      <c r="U1116">
        <f t="shared" si="371"/>
        <v>100.18740115314928</v>
      </c>
      <c r="V1116" s="2">
        <v>39847</v>
      </c>
      <c r="W1116">
        <v>109.5078125</v>
      </c>
      <c r="X1116" s="22">
        <f>_xll.BDH(X$3&amp;" Govt",$A$8,V1116,V1116)</f>
        <v>1.1204700000000001</v>
      </c>
      <c r="Y1116">
        <f t="shared" si="372"/>
        <v>97.733819290119314</v>
      </c>
      <c r="Z1116" s="2">
        <v>39751</v>
      </c>
      <c r="AA1116">
        <v>124.12109375</v>
      </c>
      <c r="AB1116" s="22">
        <f>_xll.BDH(AB$3&amp;" Govt",$A$8,Z1116,Z1116)</f>
        <v>1.25911</v>
      </c>
      <c r="AC1116">
        <f t="shared" si="373"/>
        <v>98.578435363073922</v>
      </c>
      <c r="AF1116" s="22"/>
      <c r="AH1116" s="2">
        <v>39751</v>
      </c>
      <c r="AI1116">
        <v>121.94140625</v>
      </c>
      <c r="AJ1116" s="22">
        <f>_xll.BDH(AJ$3&amp;" Govt",$A$8,AH1116,AH1116)</f>
        <v>1.2341599999999999</v>
      </c>
      <c r="AK1116">
        <f t="shared" si="374"/>
        <v>98.8051842953912</v>
      </c>
      <c r="AN1116" s="22"/>
      <c r="AP1116" s="2">
        <v>39751</v>
      </c>
      <c r="AQ1116">
        <v>119.8359375</v>
      </c>
      <c r="AR1116" s="22">
        <f>_xll.BDH(AR$3&amp;" Govt",$A$8,AP1116,AP1116)</f>
        <v>1.2188099999999999</v>
      </c>
      <c r="AS1116">
        <f t="shared" si="375"/>
        <v>98.322082605164056</v>
      </c>
      <c r="AV1116" s="22"/>
      <c r="AX1116" s="2">
        <v>39751</v>
      </c>
      <c r="AY1116">
        <v>112.57421875</v>
      </c>
      <c r="AZ1116" s="22">
        <f>_xll.BDH(AZ$3&amp;" Govt",$A$8,AX1116,AX1116)</f>
        <v>1.1931700000000001</v>
      </c>
      <c r="BA1116">
        <f t="shared" si="376"/>
        <v>94.348851169573479</v>
      </c>
      <c r="BB1116" s="2">
        <v>39750</v>
      </c>
      <c r="BC1116">
        <v>109.578125</v>
      </c>
      <c r="BD1116" s="22">
        <f>_xll.BDH(BD$3&amp;" Govt",$A$8,BB1116,BB1116)</f>
        <v>1.1861600000000001</v>
      </c>
      <c r="BE1116">
        <f t="shared" si="377"/>
        <v>92.380559958184392</v>
      </c>
      <c r="BH1116" s="22"/>
      <c r="BJ1116" s="2">
        <v>39750</v>
      </c>
      <c r="BK1116">
        <v>107.14453125</v>
      </c>
      <c r="BL1116" s="22">
        <f>_xll.BDH(BL$3&amp;" Govt",$A$8,BJ1116,BJ1116)</f>
        <v>1.16273</v>
      </c>
      <c r="BM1116">
        <f t="shared" si="378"/>
        <v>92.149107058388438</v>
      </c>
      <c r="BN1116" s="2">
        <v>39925</v>
      </c>
      <c r="BO1116">
        <v>111.453125</v>
      </c>
      <c r="BP1116" s="22">
        <f>_xll.BDH(BP$3&amp;" Govt",$A$8,BN1116,BN1116)</f>
        <v>1.1096300000000001</v>
      </c>
      <c r="BQ1116">
        <f t="shared" si="379"/>
        <v>100.44170128781666</v>
      </c>
      <c r="BR1116" s="2">
        <v>40106</v>
      </c>
      <c r="BS1116">
        <v>116.6796875</v>
      </c>
      <c r="BT1116" s="22">
        <f>_xll.BDH(BT$3&amp;" Govt",$A$8,BR1116,BR1116)</f>
        <v>1.10867</v>
      </c>
      <c r="BU1116">
        <f t="shared" si="380"/>
        <v>105.24293748365157</v>
      </c>
      <c r="BX1116" s="22"/>
      <c r="CB1116" s="22"/>
      <c r="CF1116" s="22"/>
      <c r="CJ1116" s="22"/>
      <c r="CN1116" s="22"/>
      <c r="CR1116" s="22"/>
      <c r="CV1116" s="22"/>
      <c r="CZ1116" s="22"/>
      <c r="DB1116" s="2">
        <v>39755</v>
      </c>
      <c r="DC1116">
        <v>101.65234375</v>
      </c>
      <c r="DD1116" s="22">
        <f>_xll.BDH(DD$3&amp;" Govt",$A$8,DB1116,DB1116)</f>
        <v>1.1621699999999999</v>
      </c>
      <c r="DE1116">
        <f t="shared" si="381"/>
        <v>87.467705886402172</v>
      </c>
      <c r="DH1116" s="22"/>
      <c r="DL1116" s="22"/>
      <c r="DP1116" s="22"/>
    </row>
    <row r="1117" spans="4:120" x14ac:dyDescent="0.25">
      <c r="D1117" s="2"/>
      <c r="H1117" s="22"/>
      <c r="I1117" s="14"/>
      <c r="L1117" s="22"/>
      <c r="N1117" s="2">
        <v>39751</v>
      </c>
      <c r="O1117">
        <v>134.1015625</v>
      </c>
      <c r="P1117" s="22">
        <f>_xll.BDH(P$3&amp;" Govt",$A$8,N1117,N1117)</f>
        <v>1.3362400000000001</v>
      </c>
      <c r="Q1117">
        <f t="shared" si="370"/>
        <v>100.35739275878583</v>
      </c>
      <c r="R1117" s="2">
        <v>39752</v>
      </c>
      <c r="S1117">
        <v>130.67578125</v>
      </c>
      <c r="T1117" s="22">
        <f>_xll.BDH(T$3&amp;" Govt",$A$8,R1117,R1117)</f>
        <v>1.3023500000000001</v>
      </c>
      <c r="U1117">
        <f t="shared" si="371"/>
        <v>100.33845068529965</v>
      </c>
      <c r="V1117" s="2">
        <v>39848</v>
      </c>
      <c r="W1117">
        <v>109.5234375</v>
      </c>
      <c r="X1117" s="22">
        <f>_xll.BDH(X$3&amp;" Govt",$A$8,V1117,V1117)</f>
        <v>1.1200600000000001</v>
      </c>
      <c r="Y1117">
        <f t="shared" si="372"/>
        <v>97.78354507794225</v>
      </c>
      <c r="Z1117" s="2">
        <v>39752</v>
      </c>
      <c r="AA1117">
        <v>124.28515625</v>
      </c>
      <c r="AB1117" s="22">
        <f>_xll.BDH(AB$3&amp;" Govt",$A$8,Z1117,Z1117)</f>
        <v>1.25895</v>
      </c>
      <c r="AC1117">
        <f t="shared" si="373"/>
        <v>98.721280630684305</v>
      </c>
      <c r="AF1117" s="22"/>
      <c r="AH1117" s="2">
        <v>39752</v>
      </c>
      <c r="AI1117">
        <v>122.31640625</v>
      </c>
      <c r="AJ1117" s="22">
        <f>_xll.BDH(AJ$3&amp;" Govt",$A$8,AH1117,AH1117)</f>
        <v>1.234</v>
      </c>
      <c r="AK1117">
        <f t="shared" si="374"/>
        <v>99.121885129659645</v>
      </c>
      <c r="AN1117" s="22"/>
      <c r="AP1117" s="2">
        <v>39752</v>
      </c>
      <c r="AQ1117">
        <v>120.06640625</v>
      </c>
      <c r="AR1117" s="22">
        <f>_xll.BDH(AR$3&amp;" Govt",$A$8,AP1117,AP1117)</f>
        <v>1.2186600000000001</v>
      </c>
      <c r="AS1117">
        <f t="shared" si="375"/>
        <v>98.52330120788406</v>
      </c>
      <c r="AV1117" s="22"/>
      <c r="AX1117" s="2">
        <v>39752</v>
      </c>
      <c r="AY1117">
        <v>112.53125</v>
      </c>
      <c r="AZ1117" s="22">
        <f>_xll.BDH(AZ$3&amp;" Govt",$A$8,AX1117,AX1117)</f>
        <v>1.1930099999999999</v>
      </c>
      <c r="BA1117">
        <f t="shared" si="376"/>
        <v>94.325487632123796</v>
      </c>
      <c r="BB1117" s="2">
        <v>39751</v>
      </c>
      <c r="BC1117">
        <v>109.92578125</v>
      </c>
      <c r="BD1117" s="22">
        <f>_xll.BDH(BD$3&amp;" Govt",$A$8,BB1117,BB1117)</f>
        <v>1.1859999999999999</v>
      </c>
      <c r="BE1117">
        <f t="shared" si="377"/>
        <v>92.686156197301855</v>
      </c>
      <c r="BH1117" s="22"/>
      <c r="BJ1117" s="2">
        <v>39751</v>
      </c>
      <c r="BK1117">
        <v>107.24609375</v>
      </c>
      <c r="BL1117" s="22">
        <f>_xll.BDH(BL$3&amp;" Govt",$A$8,BJ1117,BJ1117)</f>
        <v>1.1625799999999999</v>
      </c>
      <c r="BM1117">
        <f t="shared" si="378"/>
        <v>92.248356027112123</v>
      </c>
      <c r="BN1117" s="2">
        <v>39926</v>
      </c>
      <c r="BO1117">
        <v>111.91015625</v>
      </c>
      <c r="BP1117" s="22">
        <f>_xll.BDH(BP$3&amp;" Govt",$A$8,BN1117,BN1117)</f>
        <v>1.10981</v>
      </c>
      <c r="BQ1117">
        <f t="shared" si="379"/>
        <v>100.83722101080366</v>
      </c>
      <c r="BR1117" s="2">
        <v>40107</v>
      </c>
      <c r="BS1117">
        <v>116.22265625</v>
      </c>
      <c r="BT1117" s="22">
        <f>_xll.BDH(BT$3&amp;" Govt",$A$8,BR1117,BR1117)</f>
        <v>1.1087499999999999</v>
      </c>
      <c r="BU1117">
        <f t="shared" si="380"/>
        <v>104.82313979706878</v>
      </c>
      <c r="BX1117" s="22"/>
      <c r="CB1117" s="22"/>
      <c r="CF1117" s="22"/>
      <c r="CJ1117" s="22"/>
      <c r="CN1117" s="22"/>
      <c r="CR1117" s="22"/>
      <c r="CV1117" s="22"/>
      <c r="CZ1117" s="22"/>
      <c r="DB1117" s="2">
        <v>39756</v>
      </c>
      <c r="DC1117">
        <v>104.30859375</v>
      </c>
      <c r="DD1117" s="22">
        <f>_xll.BDH(DD$3&amp;" Govt",$A$8,DB1117,DB1117)</f>
        <v>1.16212</v>
      </c>
      <c r="DE1117">
        <f t="shared" si="381"/>
        <v>89.757162556362502</v>
      </c>
      <c r="DH1117" s="22"/>
      <c r="DL1117" s="22"/>
      <c r="DP1117" s="22"/>
    </row>
    <row r="1118" spans="4:120" x14ac:dyDescent="0.25">
      <c r="D1118" s="2"/>
      <c r="H1118" s="22"/>
      <c r="I1118" s="14"/>
      <c r="L1118" s="22"/>
      <c r="N1118" s="2">
        <v>39752</v>
      </c>
      <c r="O1118">
        <v>134.09375</v>
      </c>
      <c r="P1118" s="22">
        <f>_xll.BDH(P$3&amp;" Govt",$A$8,N1118,N1118)</f>
        <v>1.33606</v>
      </c>
      <c r="Q1118">
        <f t="shared" si="370"/>
        <v>100.36506594015239</v>
      </c>
      <c r="R1118" s="2">
        <v>39755</v>
      </c>
      <c r="S1118">
        <v>130.72265625</v>
      </c>
      <c r="T1118" s="22">
        <f>_xll.BDH(T$3&amp;" Govt",$A$8,R1118,R1118)</f>
        <v>1.30206</v>
      </c>
      <c r="U1118">
        <f t="shared" si="371"/>
        <v>100.39679911064006</v>
      </c>
      <c r="V1118" s="2">
        <v>39849</v>
      </c>
      <c r="W1118">
        <v>109.484375</v>
      </c>
      <c r="X1118" s="22">
        <f>_xll.BDH(X$3&amp;" Govt",$A$8,V1118,V1118)</f>
        <v>1.11964</v>
      </c>
      <c r="Y1118">
        <f t="shared" si="372"/>
        <v>97.785337251259335</v>
      </c>
      <c r="Z1118" s="2">
        <v>39755</v>
      </c>
      <c r="AA1118">
        <v>124.60546875</v>
      </c>
      <c r="AB1118" s="22">
        <f>_xll.BDH(AB$3&amp;" Govt",$A$8,Z1118,Z1118)</f>
        <v>1.25867</v>
      </c>
      <c r="AC1118">
        <f t="shared" si="373"/>
        <v>98.997726767143092</v>
      </c>
      <c r="AF1118" s="22"/>
      <c r="AH1118" s="2">
        <v>39755</v>
      </c>
      <c r="AI1118">
        <v>122.74609375</v>
      </c>
      <c r="AJ1118" s="22">
        <f>_xll.BDH(AJ$3&amp;" Govt",$A$8,AH1118,AH1118)</f>
        <v>1.23373</v>
      </c>
      <c r="AK1118">
        <f t="shared" si="374"/>
        <v>99.491861063603864</v>
      </c>
      <c r="AN1118" s="22"/>
      <c r="AP1118" s="2">
        <v>39755</v>
      </c>
      <c r="AQ1118">
        <v>120.3203125</v>
      </c>
      <c r="AR1118" s="22">
        <f>_xll.BDH(AR$3&amp;" Govt",$A$8,AP1118,AP1118)</f>
        <v>1.2183900000000001</v>
      </c>
      <c r="AS1118">
        <f t="shared" si="375"/>
        <v>98.753529247613642</v>
      </c>
      <c r="AV1118" s="22"/>
      <c r="AX1118" s="2">
        <v>39755</v>
      </c>
      <c r="AY1118">
        <v>112.73828125</v>
      </c>
      <c r="AZ1118" s="22">
        <f>_xll.BDH(AZ$3&amp;" Govt",$A$8,AX1118,AX1118)</f>
        <v>1.19275</v>
      </c>
      <c r="BA1118">
        <f t="shared" si="376"/>
        <v>94.519623768601974</v>
      </c>
      <c r="BB1118" s="2">
        <v>39752</v>
      </c>
      <c r="BC1118">
        <v>109.5859375</v>
      </c>
      <c r="BD1118" s="22">
        <f>_xll.BDH(BD$3&amp;" Govt",$A$8,BB1118,BB1118)</f>
        <v>1.1858500000000001</v>
      </c>
      <c r="BE1118">
        <f t="shared" si="377"/>
        <v>92.41129780326348</v>
      </c>
      <c r="BH1118" s="22"/>
      <c r="BJ1118" s="2">
        <v>39752</v>
      </c>
      <c r="BK1118">
        <v>107.62109375</v>
      </c>
      <c r="BL1118" s="22">
        <f>_xll.BDH(BL$3&amp;" Govt",$A$8,BJ1118,BJ1118)</f>
        <v>1.1624300000000001</v>
      </c>
      <c r="BM1118">
        <f t="shared" si="378"/>
        <v>92.582859828118671</v>
      </c>
      <c r="BN1118" s="2">
        <v>39927</v>
      </c>
      <c r="BO1118">
        <v>111.9453125</v>
      </c>
      <c r="BP1118" s="22">
        <f>_xll.BDH(BP$3&amp;" Govt",$A$8,BN1118,BN1118)</f>
        <v>1.10999</v>
      </c>
      <c r="BQ1118">
        <f t="shared" si="379"/>
        <v>100.85254146433752</v>
      </c>
      <c r="BR1118" s="2">
        <v>40108</v>
      </c>
      <c r="BS1118">
        <v>115.82421875</v>
      </c>
      <c r="BT1118" s="22">
        <f>_xll.BDH(BT$3&amp;" Govt",$A$8,BR1118,BR1118)</f>
        <v>1.10883</v>
      </c>
      <c r="BU1118">
        <f t="shared" si="380"/>
        <v>104.45624554710821</v>
      </c>
      <c r="BX1118" s="22"/>
      <c r="CB1118" s="22"/>
      <c r="CF1118" s="22"/>
      <c r="CJ1118" s="22"/>
      <c r="CN1118" s="22"/>
      <c r="CR1118" s="22"/>
      <c r="CV1118" s="22"/>
      <c r="CZ1118" s="22"/>
      <c r="DB1118" s="2">
        <v>39757</v>
      </c>
      <c r="DC1118">
        <v>106.41796875</v>
      </c>
      <c r="DD1118" s="22">
        <f>_xll.BDH(DD$3&amp;" Govt",$A$8,DB1118,DB1118)</f>
        <v>1.1620699999999999</v>
      </c>
      <c r="DE1118">
        <f t="shared" si="381"/>
        <v>91.576212061235566</v>
      </c>
      <c r="DH1118" s="22"/>
      <c r="DL1118" s="22"/>
      <c r="DP1118" s="22"/>
    </row>
    <row r="1119" spans="4:120" x14ac:dyDescent="0.25">
      <c r="D1119" s="2"/>
      <c r="H1119" s="22"/>
      <c r="I1119" s="14"/>
      <c r="L1119" s="22"/>
      <c r="N1119" s="2">
        <v>39755</v>
      </c>
      <c r="O1119">
        <v>133.55859375</v>
      </c>
      <c r="P1119" s="22">
        <f>_xll.BDH(P$3&amp;" Govt",$A$8,N1119,N1119)</f>
        <v>1.3357700000000001</v>
      </c>
      <c r="Q1119">
        <f t="shared" si="370"/>
        <v>99.986220494546203</v>
      </c>
      <c r="R1119" s="2">
        <v>39756</v>
      </c>
      <c r="S1119">
        <v>131.12109375</v>
      </c>
      <c r="T1119" s="22">
        <f>_xll.BDH(T$3&amp;" Govt",$A$8,R1119,R1119)</f>
        <v>1.302</v>
      </c>
      <c r="U1119">
        <f t="shared" si="371"/>
        <v>100.70744527649769</v>
      </c>
      <c r="V1119" s="2">
        <v>39850</v>
      </c>
      <c r="W1119">
        <v>109.58203125</v>
      </c>
      <c r="X1119" s="22">
        <f>_xll.BDH(X$3&amp;" Govt",$A$8,V1119,V1119)</f>
        <v>1.1192299999999999</v>
      </c>
      <c r="Y1119">
        <f t="shared" si="372"/>
        <v>97.908411363169321</v>
      </c>
      <c r="Z1119" s="2">
        <v>39756</v>
      </c>
      <c r="AA1119">
        <v>125.10546875</v>
      </c>
      <c r="AB1119" s="22">
        <f>_xll.BDH(AB$3&amp;" Govt",$A$8,Z1119,Z1119)</f>
        <v>1.25861</v>
      </c>
      <c r="AC1119">
        <f t="shared" si="373"/>
        <v>99.399709798905135</v>
      </c>
      <c r="AF1119" s="22"/>
      <c r="AH1119" s="2">
        <v>39756</v>
      </c>
      <c r="AI1119">
        <v>123.59765625</v>
      </c>
      <c r="AJ1119" s="22">
        <f>_xll.BDH(AJ$3&amp;" Govt",$A$8,AH1119,AH1119)</f>
        <v>1.23367</v>
      </c>
      <c r="AK1119">
        <f t="shared" si="374"/>
        <v>100.18696754399474</v>
      </c>
      <c r="AN1119" s="22"/>
      <c r="AP1119" s="2">
        <v>39756</v>
      </c>
      <c r="AQ1119">
        <v>121.2734375</v>
      </c>
      <c r="AR1119" s="22">
        <f>_xll.BDH(AR$3&amp;" Govt",$A$8,AP1119,AP1119)</f>
        <v>1.2183299999999999</v>
      </c>
      <c r="AS1119">
        <f t="shared" si="375"/>
        <v>99.540713517684054</v>
      </c>
      <c r="AV1119" s="22"/>
      <c r="AX1119" s="2">
        <v>39756</v>
      </c>
      <c r="AY1119">
        <v>113.765625</v>
      </c>
      <c r="AZ1119" s="22">
        <f>_xll.BDH(AZ$3&amp;" Govt",$A$8,AX1119,AX1119)</f>
        <v>1.19269</v>
      </c>
      <c r="BA1119">
        <f t="shared" si="376"/>
        <v>95.385745667356986</v>
      </c>
      <c r="BB1119" s="2">
        <v>39755</v>
      </c>
      <c r="BC1119">
        <v>109.84765625</v>
      </c>
      <c r="BD1119" s="22">
        <f>_xll.BDH(BD$3&amp;" Govt",$A$8,BB1119,BB1119)</f>
        <v>1.1855899999999999</v>
      </c>
      <c r="BE1119">
        <f t="shared" si="377"/>
        <v>92.652313405140063</v>
      </c>
      <c r="BH1119" s="22"/>
      <c r="BJ1119" s="2">
        <v>39755</v>
      </c>
      <c r="BK1119">
        <v>107.40625</v>
      </c>
      <c r="BL1119" s="22">
        <f>_xll.BDH(BL$3&amp;" Govt",$A$8,BJ1119,BJ1119)</f>
        <v>1.1621699999999999</v>
      </c>
      <c r="BM1119">
        <f t="shared" si="378"/>
        <v>92.4187081063872</v>
      </c>
      <c r="BN1119" s="2">
        <v>39930</v>
      </c>
      <c r="BO1119">
        <v>112.296875</v>
      </c>
      <c r="BP1119" s="22">
        <f>_xll.BDH(BP$3&amp;" Govt",$A$8,BN1119,BN1119)</f>
        <v>1.1105400000000001</v>
      </c>
      <c r="BQ1119">
        <f t="shared" si="379"/>
        <v>101.11916274965331</v>
      </c>
      <c r="BR1119" s="2">
        <v>40109</v>
      </c>
      <c r="BS1119">
        <v>115.7421875</v>
      </c>
      <c r="BT1119" s="22">
        <f>_xll.BDH(BT$3&amp;" Govt",$A$8,BR1119,BR1119)</f>
        <v>1.1089100000000001</v>
      </c>
      <c r="BU1119">
        <f t="shared" si="380"/>
        <v>104.37473510023355</v>
      </c>
      <c r="BX1119" s="22"/>
      <c r="CB1119" s="22"/>
      <c r="CF1119" s="22"/>
      <c r="CJ1119" s="22"/>
      <c r="CN1119" s="22"/>
      <c r="CR1119" s="22"/>
      <c r="CV1119" s="22"/>
      <c r="CZ1119" s="22"/>
      <c r="DB1119" s="2">
        <v>39758</v>
      </c>
      <c r="DC1119">
        <v>106.69140625</v>
      </c>
      <c r="DD1119" s="22">
        <f>_xll.BDH(DD$3&amp;" Govt",$A$8,DB1119,DB1119)</f>
        <v>1.16201</v>
      </c>
      <c r="DE1119">
        <f t="shared" si="381"/>
        <v>91.816254808478419</v>
      </c>
      <c r="DH1119" s="22"/>
      <c r="DL1119" s="22"/>
      <c r="DP1119" s="22"/>
    </row>
    <row r="1120" spans="4:120" x14ac:dyDescent="0.25">
      <c r="D1120" s="2"/>
      <c r="H1120" s="22"/>
      <c r="I1120" s="14"/>
      <c r="L1120" s="22"/>
      <c r="N1120" s="2">
        <v>39756</v>
      </c>
      <c r="O1120">
        <v>133.609375</v>
      </c>
      <c r="P1120" s="22">
        <f>_xll.BDH(P$3&amp;" Govt",$A$8,N1120,N1120)</f>
        <v>1.33571</v>
      </c>
      <c r="Q1120">
        <f t="shared" si="370"/>
        <v>100.02873003870602</v>
      </c>
      <c r="R1120" s="2">
        <v>39757</v>
      </c>
      <c r="S1120">
        <v>131.26953125</v>
      </c>
      <c r="T1120" s="22">
        <f>_xll.BDH(T$3&amp;" Govt",$A$8,R1120,R1120)</f>
        <v>1.3019400000000001</v>
      </c>
      <c r="U1120">
        <f t="shared" si="371"/>
        <v>100.82609893697098</v>
      </c>
      <c r="V1120" s="2">
        <v>39853</v>
      </c>
      <c r="W1120">
        <v>109.92578125</v>
      </c>
      <c r="X1120" s="22">
        <f>_xll.BDH(X$3&amp;" Govt",$A$8,V1120,V1120)</f>
        <v>1.11799</v>
      </c>
      <c r="Y1120">
        <f t="shared" si="372"/>
        <v>98.324476292274525</v>
      </c>
      <c r="Z1120" s="2">
        <v>39757</v>
      </c>
      <c r="AA1120">
        <v>125.328125</v>
      </c>
      <c r="AB1120" s="22">
        <f>_xll.BDH(AB$3&amp;" Govt",$A$8,Z1120,Z1120)</f>
        <v>1.2585600000000001</v>
      </c>
      <c r="AC1120">
        <f t="shared" si="373"/>
        <v>99.58057224129162</v>
      </c>
      <c r="AF1120" s="22"/>
      <c r="AH1120" s="2">
        <v>39757</v>
      </c>
      <c r="AI1120">
        <v>123.60546875</v>
      </c>
      <c r="AJ1120" s="22">
        <f>_xll.BDH(AJ$3&amp;" Govt",$A$8,AH1120,AH1120)</f>
        <v>1.2336100000000001</v>
      </c>
      <c r="AK1120">
        <f t="shared" si="374"/>
        <v>100.19817345028007</v>
      </c>
      <c r="AN1120" s="22"/>
      <c r="AP1120" s="2">
        <v>39757</v>
      </c>
      <c r="AQ1120">
        <v>121.4296875</v>
      </c>
      <c r="AR1120" s="22">
        <f>_xll.BDH(AR$3&amp;" Govt",$A$8,AP1120,AP1120)</f>
        <v>1.21827</v>
      </c>
      <c r="AS1120">
        <f t="shared" si="375"/>
        <v>99.673871555566507</v>
      </c>
      <c r="AV1120" s="22"/>
      <c r="AX1120" s="2">
        <v>39757</v>
      </c>
      <c r="AY1120">
        <v>114.13671875</v>
      </c>
      <c r="AZ1120" s="22">
        <f>_xll.BDH(AZ$3&amp;" Govt",$A$8,AX1120,AX1120)</f>
        <v>1.1926399999999999</v>
      </c>
      <c r="BA1120">
        <f t="shared" si="376"/>
        <v>95.70089779816206</v>
      </c>
      <c r="BB1120" s="2">
        <v>39756</v>
      </c>
      <c r="BC1120">
        <v>111.08984375</v>
      </c>
      <c r="BD1120" s="22">
        <f>_xll.BDH(BD$3&amp;" Govt",$A$8,BB1120,BB1120)</f>
        <v>1.18553</v>
      </c>
      <c r="BE1120">
        <f t="shared" si="377"/>
        <v>93.7047934257252</v>
      </c>
      <c r="BH1120" s="22"/>
      <c r="BJ1120" s="2">
        <v>39756</v>
      </c>
      <c r="BK1120">
        <v>108.75</v>
      </c>
      <c r="BL1120" s="22">
        <f>_xll.BDH(BL$3&amp;" Govt",$A$8,BJ1120,BJ1120)</f>
        <v>1.16212</v>
      </c>
      <c r="BM1120">
        <f t="shared" si="378"/>
        <v>93.578976353560734</v>
      </c>
      <c r="BN1120" s="2">
        <v>39931</v>
      </c>
      <c r="BO1120">
        <v>112.11328125</v>
      </c>
      <c r="BP1120" s="22">
        <f>_xll.BDH(BP$3&amp;" Govt",$A$8,BN1120,BN1120)</f>
        <v>1.11073</v>
      </c>
      <c r="BQ1120">
        <f t="shared" si="379"/>
        <v>100.93657437000891</v>
      </c>
      <c r="BR1120" s="2">
        <v>40112</v>
      </c>
      <c r="BS1120">
        <v>115.65234375</v>
      </c>
      <c r="BT1120" s="22">
        <f>_xll.BDH(BT$3&amp;" Govt",$A$8,BR1120,BR1120)</f>
        <v>1.1091500000000001</v>
      </c>
      <c r="BU1120">
        <f t="shared" si="380"/>
        <v>104.27114795113374</v>
      </c>
      <c r="BX1120" s="22"/>
      <c r="CB1120" s="22"/>
      <c r="CF1120" s="22"/>
      <c r="CJ1120" s="22"/>
      <c r="CN1120" s="22"/>
      <c r="CR1120" s="22"/>
      <c r="CV1120" s="22"/>
      <c r="CZ1120" s="22"/>
      <c r="DB1120" s="2">
        <v>39759</v>
      </c>
      <c r="DC1120">
        <v>107.1171875</v>
      </c>
      <c r="DD1120" s="22">
        <f>_xll.BDH(DD$3&amp;" Govt",$A$8,DB1120,DB1120)</f>
        <v>1.1619600000000001</v>
      </c>
      <c r="DE1120">
        <f t="shared" si="381"/>
        <v>92.186639385176761</v>
      </c>
      <c r="DH1120" s="22"/>
      <c r="DL1120" s="22"/>
      <c r="DP1120" s="22"/>
    </row>
    <row r="1121" spans="4:120" x14ac:dyDescent="0.25">
      <c r="D1121" s="2"/>
      <c r="H1121" s="22"/>
      <c r="I1121" s="14"/>
      <c r="L1121" s="22"/>
      <c r="N1121" s="2">
        <v>39757</v>
      </c>
      <c r="O1121">
        <v>133.6171875</v>
      </c>
      <c r="P1121" s="22">
        <f>_xll.BDH(P$3&amp;" Govt",$A$8,N1121,N1121)</f>
        <v>1.3356399999999999</v>
      </c>
      <c r="Q1121">
        <f t="shared" si="370"/>
        <v>100.03982173340123</v>
      </c>
      <c r="R1121" s="2">
        <v>39758</v>
      </c>
      <c r="S1121">
        <v>131.33984375</v>
      </c>
      <c r="T1121" s="22">
        <f>_xll.BDH(T$3&amp;" Govt",$A$8,R1121,R1121)</f>
        <v>1.3018799999999999</v>
      </c>
      <c r="U1121">
        <f t="shared" si="371"/>
        <v>100.88475416321013</v>
      </c>
      <c r="V1121" s="2">
        <v>39854</v>
      </c>
      <c r="W1121">
        <v>109.88671875</v>
      </c>
      <c r="X1121" s="22">
        <f>_xll.BDH(X$3&amp;" Govt",$A$8,V1121,V1121)</f>
        <v>1.11757</v>
      </c>
      <c r="Y1121">
        <f t="shared" si="372"/>
        <v>98.326475075386782</v>
      </c>
      <c r="Z1121" s="2">
        <v>39758</v>
      </c>
      <c r="AA1121">
        <v>125.390625</v>
      </c>
      <c r="AB1121" s="22">
        <f>_xll.BDH(AB$3&amp;" Govt",$A$8,Z1121,Z1121)</f>
        <v>1.2585</v>
      </c>
      <c r="AC1121">
        <f t="shared" si="373"/>
        <v>99.634982121573302</v>
      </c>
      <c r="AF1121" s="22"/>
      <c r="AH1121" s="2">
        <v>39758</v>
      </c>
      <c r="AI1121">
        <v>123.66796875</v>
      </c>
      <c r="AJ1121" s="22">
        <f>_xll.BDH(AJ$3&amp;" Govt",$A$8,AH1121,AH1121)</f>
        <v>1.2335499999999999</v>
      </c>
      <c r="AK1121">
        <f t="shared" si="374"/>
        <v>100.25371387458961</v>
      </c>
      <c r="AN1121" s="22"/>
      <c r="AP1121" s="2">
        <v>39758</v>
      </c>
      <c r="AQ1121">
        <v>121.265625</v>
      </c>
      <c r="AR1121" s="22">
        <f>_xll.BDH(AR$3&amp;" Govt",$A$8,AP1121,AP1121)</f>
        <v>1.2182200000000001</v>
      </c>
      <c r="AS1121">
        <f t="shared" si="375"/>
        <v>99.543288568567249</v>
      </c>
      <c r="AV1121" s="22"/>
      <c r="AX1121" s="2">
        <v>39758</v>
      </c>
      <c r="AY1121">
        <v>113.69140625</v>
      </c>
      <c r="AZ1121" s="22">
        <f>_xll.BDH(AZ$3&amp;" Govt",$A$8,AX1121,AX1121)</f>
        <v>1.19258</v>
      </c>
      <c r="BA1121">
        <f t="shared" si="376"/>
        <v>95.332309991782523</v>
      </c>
      <c r="BB1121" s="2">
        <v>39757</v>
      </c>
      <c r="BC1121">
        <v>111.015625</v>
      </c>
      <c r="BD1121" s="22">
        <f>_xll.BDH(BD$3&amp;" Govt",$A$8,BB1121,BB1121)</f>
        <v>1.1854800000000001</v>
      </c>
      <c r="BE1121">
        <f t="shared" si="377"/>
        <v>93.646139116644733</v>
      </c>
      <c r="BH1121" s="22"/>
      <c r="BJ1121" s="2">
        <v>39757</v>
      </c>
      <c r="BK1121">
        <v>108.73046875</v>
      </c>
      <c r="BL1121" s="22">
        <f>_xll.BDH(BL$3&amp;" Govt",$A$8,BJ1121,BJ1121)</f>
        <v>1.1620699999999999</v>
      </c>
      <c r="BM1121">
        <f t="shared" si="378"/>
        <v>93.566195452941741</v>
      </c>
      <c r="BN1121" s="2">
        <v>39932</v>
      </c>
      <c r="BO1121">
        <v>111.83984375</v>
      </c>
      <c r="BP1121" s="22">
        <f>_xll.BDH(BP$3&amp;" Govt",$A$8,BN1121,BN1121)</f>
        <v>1.1109100000000001</v>
      </c>
      <c r="BQ1121">
        <f t="shared" si="379"/>
        <v>100.67408138373045</v>
      </c>
      <c r="BR1121" s="2">
        <v>40113</v>
      </c>
      <c r="BS1121">
        <v>116.39453125</v>
      </c>
      <c r="BT1121" s="22">
        <f>_xll.BDH(BT$3&amp;" Govt",$A$8,BR1121,BR1121)</f>
        <v>1.1092299999999999</v>
      </c>
      <c r="BU1121">
        <f t="shared" si="380"/>
        <v>104.93272923559587</v>
      </c>
      <c r="BX1121" s="22"/>
      <c r="CB1121" s="22"/>
      <c r="CF1121" s="22"/>
      <c r="CJ1121" s="22"/>
      <c r="CN1121" s="22"/>
      <c r="CR1121" s="22"/>
      <c r="CV1121" s="22"/>
      <c r="CZ1121" s="22"/>
      <c r="DB1121" s="2">
        <v>39762</v>
      </c>
      <c r="DC1121">
        <v>107.1953125</v>
      </c>
      <c r="DD1121" s="22">
        <f>_xll.BDH(DD$3&amp;" Govt",$A$8,DB1121,DB1121)</f>
        <v>1.1617999999999999</v>
      </c>
      <c r="DE1121">
        <f t="shared" si="381"/>
        <v>92.266579876054408</v>
      </c>
      <c r="DH1121" s="22"/>
      <c r="DL1121" s="22"/>
      <c r="DP1121" s="22"/>
    </row>
    <row r="1122" spans="4:120" x14ac:dyDescent="0.25">
      <c r="D1122" s="2"/>
      <c r="H1122" s="22"/>
      <c r="I1122" s="14"/>
      <c r="L1122" s="22"/>
      <c r="N1122" s="2">
        <v>39758</v>
      </c>
      <c r="O1122">
        <v>133.48046875</v>
      </c>
      <c r="P1122" s="22">
        <f>_xll.BDH(P$3&amp;" Govt",$A$8,N1122,N1122)</f>
        <v>1.33558</v>
      </c>
      <c r="Q1122">
        <f t="shared" si="370"/>
        <v>99.941949377798409</v>
      </c>
      <c r="R1122" s="2">
        <v>39759</v>
      </c>
      <c r="S1122">
        <v>131.28515625</v>
      </c>
      <c r="T1122" s="22">
        <f>_xll.BDH(T$3&amp;" Govt",$A$8,R1122,R1122)</f>
        <v>1.30182</v>
      </c>
      <c r="U1122">
        <f t="shared" si="371"/>
        <v>100.8473953772411</v>
      </c>
      <c r="V1122" s="2">
        <v>39855</v>
      </c>
      <c r="W1122">
        <v>109.8515625</v>
      </c>
      <c r="X1122" s="22">
        <f>_xll.BDH(X$3&amp;" Govt",$A$8,V1122,V1122)</f>
        <v>1.1171599999999999</v>
      </c>
      <c r="Y1122">
        <f t="shared" si="372"/>
        <v>98.331091786315312</v>
      </c>
      <c r="Z1122" s="2">
        <v>39759</v>
      </c>
      <c r="AA1122">
        <v>125.33203125</v>
      </c>
      <c r="AB1122" s="22">
        <f>_xll.BDH(AB$3&amp;" Govt",$A$8,Z1122,Z1122)</f>
        <v>1.25844</v>
      </c>
      <c r="AC1122">
        <f t="shared" si="373"/>
        <v>99.593171903308857</v>
      </c>
      <c r="AF1122" s="22"/>
      <c r="AH1122" s="2">
        <v>39759</v>
      </c>
      <c r="AI1122">
        <v>123.26171875</v>
      </c>
      <c r="AJ1122" s="22">
        <f>_xll.BDH(AJ$3&amp;" Govt",$A$8,AH1122,AH1122)</f>
        <v>1.2335</v>
      </c>
      <c r="AK1122">
        <f t="shared" si="374"/>
        <v>99.928430279691923</v>
      </c>
      <c r="AN1122" s="22"/>
      <c r="AP1122" s="2">
        <v>39759</v>
      </c>
      <c r="AQ1122">
        <v>121.01171875</v>
      </c>
      <c r="AR1122" s="22">
        <f>_xll.BDH(AR$3&amp;" Govt",$A$8,AP1122,AP1122)</f>
        <v>1.2181599999999999</v>
      </c>
      <c r="AS1122">
        <f t="shared" si="375"/>
        <v>99.339757297891907</v>
      </c>
      <c r="AV1122" s="22"/>
      <c r="AX1122" s="2">
        <v>39759</v>
      </c>
      <c r="AY1122">
        <v>113.2265625</v>
      </c>
      <c r="AZ1122" s="22">
        <f>_xll.BDH(AZ$3&amp;" Govt",$A$8,AX1122,AX1122)</f>
        <v>1.1925300000000001</v>
      </c>
      <c r="BA1122">
        <f t="shared" si="376"/>
        <v>94.946510779603017</v>
      </c>
      <c r="BB1122" s="2">
        <v>39758</v>
      </c>
      <c r="BC1122">
        <v>110.57421875</v>
      </c>
      <c r="BD1122" s="22">
        <f>_xll.BDH(BD$3&amp;" Govt",$A$8,BB1122,BB1122)</f>
        <v>1.1854199999999999</v>
      </c>
      <c r="BE1122">
        <f t="shared" si="377"/>
        <v>93.278516264277641</v>
      </c>
      <c r="BH1122" s="22"/>
      <c r="BJ1122" s="2">
        <v>39758</v>
      </c>
      <c r="BK1122">
        <v>108.31640625</v>
      </c>
      <c r="BL1122" s="22">
        <f>_xll.BDH(BL$3&amp;" Govt",$A$8,BJ1122,BJ1122)</f>
        <v>1.16201</v>
      </c>
      <c r="BM1122">
        <f t="shared" si="378"/>
        <v>93.214693720363854</v>
      </c>
      <c r="BN1122" s="2">
        <v>39933</v>
      </c>
      <c r="BO1122">
        <v>111.08203125</v>
      </c>
      <c r="BP1122" s="22">
        <f>_xll.BDH(BP$3&amp;" Govt",$A$8,BN1122,BN1122)</f>
        <v>1.1110899999999999</v>
      </c>
      <c r="BQ1122">
        <f t="shared" si="379"/>
        <v>99.975727663825623</v>
      </c>
      <c r="BR1122" s="2">
        <v>40114</v>
      </c>
      <c r="BS1122">
        <v>116.390625</v>
      </c>
      <c r="BT1122" s="22">
        <f>_xll.BDH(BT$3&amp;" Govt",$A$8,BR1122,BR1122)</f>
        <v>1.10931</v>
      </c>
      <c r="BU1122">
        <f t="shared" si="380"/>
        <v>104.9216404792168</v>
      </c>
      <c r="BX1122" s="22"/>
      <c r="CB1122" s="22"/>
      <c r="CF1122" s="22"/>
      <c r="CJ1122" s="22"/>
      <c r="CN1122" s="22"/>
      <c r="CR1122" s="22"/>
      <c r="CV1122" s="22"/>
      <c r="CZ1122" s="22"/>
      <c r="DB1122" s="2">
        <v>39763</v>
      </c>
      <c r="DC1122">
        <v>107.1953125</v>
      </c>
      <c r="DD1122" s="22">
        <f>_xll.BDH(DD$3&amp;" Govt",$A$8,DB1122,DB1122)</f>
        <v>1.16174</v>
      </c>
      <c r="DE1122">
        <f t="shared" si="381"/>
        <v>92.271345137466213</v>
      </c>
      <c r="DH1122" s="22"/>
      <c r="DL1122" s="22"/>
      <c r="DP1122" s="22"/>
    </row>
    <row r="1123" spans="4:120" x14ac:dyDescent="0.25">
      <c r="D1123" s="2"/>
      <c r="H1123" s="22"/>
      <c r="I1123" s="14"/>
      <c r="L1123" s="22"/>
      <c r="N1123" s="2">
        <v>39759</v>
      </c>
      <c r="O1123">
        <v>133.5234375</v>
      </c>
      <c r="P1123" s="22">
        <f>_xll.BDH(P$3&amp;" Govt",$A$8,N1123,N1123)</f>
        <v>1.33552</v>
      </c>
      <c r="Q1123">
        <f t="shared" si="370"/>
        <v>99.978613199353063</v>
      </c>
      <c r="R1123" s="2">
        <v>39762</v>
      </c>
      <c r="S1123">
        <v>131.40625</v>
      </c>
      <c r="T1123" s="22">
        <f>_xll.BDH(T$3&amp;" Govt",$A$8,R1123,R1123)</f>
        <v>1.3016399999999999</v>
      </c>
      <c r="U1123">
        <f t="shared" si="371"/>
        <v>100.95437294490029</v>
      </c>
      <c r="V1123" s="2">
        <v>39856</v>
      </c>
      <c r="W1123">
        <v>109.8125</v>
      </c>
      <c r="X1123" s="22">
        <f>_xll.BDH(X$3&amp;" Govt",$A$8,V1123,V1123)</f>
        <v>1.1167400000000001</v>
      </c>
      <c r="Y1123">
        <f t="shared" si="372"/>
        <v>98.333094543044922</v>
      </c>
      <c r="Z1123" s="2">
        <v>39762</v>
      </c>
      <c r="AA1123">
        <v>125.51953125</v>
      </c>
      <c r="AB1123" s="22">
        <f>_xll.BDH(AB$3&amp;" Govt",$A$8,Z1123,Z1123)</f>
        <v>1.25827</v>
      </c>
      <c r="AC1123">
        <f t="shared" si="373"/>
        <v>99.755641674680319</v>
      </c>
      <c r="AF1123" s="22"/>
      <c r="AH1123" s="2">
        <v>39762</v>
      </c>
      <c r="AI1123">
        <v>123.6953125</v>
      </c>
      <c r="AJ1123" s="22">
        <f>_xll.BDH(AJ$3&amp;" Govt",$A$8,AH1123,AH1123)</f>
        <v>1.23333</v>
      </c>
      <c r="AK1123">
        <f t="shared" si="374"/>
        <v>100.29376768585861</v>
      </c>
      <c r="AN1123" s="22"/>
      <c r="AP1123" s="2">
        <v>39762</v>
      </c>
      <c r="AQ1123">
        <v>121.49609375</v>
      </c>
      <c r="AR1123" s="22">
        <f>_xll.BDH(AR$3&amp;" Govt",$A$8,AP1123,AP1123)</f>
        <v>1.2179899999999999</v>
      </c>
      <c r="AS1123">
        <f t="shared" si="375"/>
        <v>99.751306455718037</v>
      </c>
      <c r="AV1123" s="22"/>
      <c r="AX1123" s="2">
        <v>39762</v>
      </c>
      <c r="AY1123">
        <v>113.37890625</v>
      </c>
      <c r="AZ1123" s="22">
        <f>_xll.BDH(AZ$3&amp;" Govt",$A$8,AX1123,AX1123)</f>
        <v>1.1923600000000001</v>
      </c>
      <c r="BA1123">
        <f t="shared" si="376"/>
        <v>95.087814292663282</v>
      </c>
      <c r="BB1123" s="2">
        <v>39759</v>
      </c>
      <c r="BC1123">
        <v>110.26171875</v>
      </c>
      <c r="BD1123" s="22">
        <f>_xll.BDH(BD$3&amp;" Govt",$A$8,BB1123,BB1123)</f>
        <v>1.18537</v>
      </c>
      <c r="BE1123">
        <f t="shared" si="377"/>
        <v>93.018820073057356</v>
      </c>
      <c r="BH1123" s="22"/>
      <c r="BJ1123" s="2">
        <v>39759</v>
      </c>
      <c r="BK1123">
        <v>107.578125</v>
      </c>
      <c r="BL1123" s="22">
        <f>_xll.BDH(BL$3&amp;" Govt",$A$8,BJ1123,BJ1123)</f>
        <v>1.1619600000000001</v>
      </c>
      <c r="BM1123">
        <f t="shared" si="378"/>
        <v>92.583329030259208</v>
      </c>
      <c r="BN1123" s="2">
        <v>39934</v>
      </c>
      <c r="BO1123">
        <v>110.79296875</v>
      </c>
      <c r="BP1123" s="22">
        <f>_xll.BDH(BP$3&amp;" Govt",$A$8,BN1123,BN1123)</f>
        <v>1.11128</v>
      </c>
      <c r="BQ1123">
        <f t="shared" si="379"/>
        <v>99.698517700309552</v>
      </c>
      <c r="BR1123" s="2">
        <v>40115</v>
      </c>
      <c r="BS1123">
        <v>116.30078125</v>
      </c>
      <c r="BT1123" s="22">
        <f>_xll.BDH(BT$3&amp;" Govt",$A$8,BR1123,BR1123)</f>
        <v>1.1093900000000001</v>
      </c>
      <c r="BU1123">
        <f t="shared" si="380"/>
        <v>104.83308958076059</v>
      </c>
      <c r="BX1123" s="22"/>
      <c r="CB1123" s="22"/>
      <c r="CF1123" s="22"/>
      <c r="CJ1123" s="22"/>
      <c r="CN1123" s="22"/>
      <c r="CR1123" s="22"/>
      <c r="CV1123" s="22"/>
      <c r="CZ1123" s="22"/>
      <c r="DB1123" s="2">
        <v>39764</v>
      </c>
      <c r="DC1123">
        <v>108.26953125</v>
      </c>
      <c r="DD1123" s="22">
        <f>_xll.BDH(DD$3&amp;" Govt",$A$8,DB1123,DB1123)</f>
        <v>1.1616900000000001</v>
      </c>
      <c r="DE1123">
        <f t="shared" si="381"/>
        <v>93.200020013945192</v>
      </c>
      <c r="DH1123" s="22"/>
      <c r="DL1123" s="22"/>
      <c r="DP1123" s="22"/>
    </row>
    <row r="1124" spans="4:120" x14ac:dyDescent="0.25">
      <c r="D1124" s="2"/>
      <c r="H1124" s="22"/>
      <c r="I1124" s="14"/>
      <c r="L1124" s="22"/>
      <c r="N1124" s="2">
        <v>39762</v>
      </c>
      <c r="O1124">
        <v>133.5390625</v>
      </c>
      <c r="P1124" s="22">
        <f>_xll.BDH(P$3&amp;" Govt",$A$8,N1124,N1124)</f>
        <v>1.33534</v>
      </c>
      <c r="Q1124">
        <f t="shared" si="370"/>
        <v>100.00379116929022</v>
      </c>
      <c r="R1124" s="2">
        <v>39763</v>
      </c>
      <c r="S1124">
        <v>131.40625</v>
      </c>
      <c r="T1124" s="22">
        <f>_xll.BDH(T$3&amp;" Govt",$A$8,R1124,R1124)</f>
        <v>1.30158</v>
      </c>
      <c r="U1124">
        <f t="shared" si="371"/>
        <v>100.95902672136941</v>
      </c>
      <c r="V1124" s="2">
        <v>39857</v>
      </c>
      <c r="W1124">
        <v>109.74609375</v>
      </c>
      <c r="X1124" s="22">
        <f>_xll.BDH(X$3&amp;" Govt",$A$8,V1124,V1124)</f>
        <v>1.11633</v>
      </c>
      <c r="Y1124">
        <f t="shared" si="372"/>
        <v>98.309723603235597</v>
      </c>
      <c r="Z1124" s="2">
        <v>39763</v>
      </c>
      <c r="AA1124">
        <v>125.51953125</v>
      </c>
      <c r="AB1124" s="22">
        <f>_xll.BDH(AB$3&amp;" Govt",$A$8,Z1124,Z1124)</f>
        <v>1.2582100000000001</v>
      </c>
      <c r="AC1124">
        <f t="shared" si="373"/>
        <v>99.760398701329663</v>
      </c>
      <c r="AF1124" s="22"/>
      <c r="AH1124" s="2">
        <v>39763</v>
      </c>
      <c r="AI1124">
        <v>123.6953125</v>
      </c>
      <c r="AJ1124" s="22">
        <f>_xll.BDH(AJ$3&amp;" Govt",$A$8,AH1124,AH1124)</f>
        <v>1.2332700000000001</v>
      </c>
      <c r="AK1124">
        <f t="shared" si="374"/>
        <v>100.29864709268854</v>
      </c>
      <c r="AN1124" s="22"/>
      <c r="AP1124" s="2">
        <v>39763</v>
      </c>
      <c r="AQ1124">
        <v>121.49609375</v>
      </c>
      <c r="AR1124" s="22">
        <f>_xll.BDH(AR$3&amp;" Govt",$A$8,AP1124,AP1124)</f>
        <v>1.21794</v>
      </c>
      <c r="AS1124">
        <f t="shared" si="375"/>
        <v>99.755401538663648</v>
      </c>
      <c r="AV1124" s="22"/>
      <c r="AX1124" s="2">
        <v>39763</v>
      </c>
      <c r="AY1124">
        <v>113.37890625</v>
      </c>
      <c r="AZ1124" s="22">
        <f>_xll.BDH(AZ$3&amp;" Govt",$A$8,AX1124,AX1124)</f>
        <v>1.19231</v>
      </c>
      <c r="BA1124">
        <f t="shared" si="376"/>
        <v>95.091801838448063</v>
      </c>
      <c r="BB1124" s="2">
        <v>39762</v>
      </c>
      <c r="BC1124">
        <v>110.375</v>
      </c>
      <c r="BD1124" s="22">
        <f>_xll.BDH(BD$3&amp;" Govt",$A$8,BB1124,BB1124)</f>
        <v>1.1852</v>
      </c>
      <c r="BE1124">
        <f t="shared" si="377"/>
        <v>93.127742153223082</v>
      </c>
      <c r="BH1124" s="22"/>
      <c r="BJ1124" s="2">
        <v>39762</v>
      </c>
      <c r="BK1124">
        <v>108.21484375</v>
      </c>
      <c r="BL1124" s="22">
        <f>_xll.BDH(BL$3&amp;" Govt",$A$8,BJ1124,BJ1124)</f>
        <v>1.1617999999999999</v>
      </c>
      <c r="BM1124">
        <f t="shared" si="378"/>
        <v>93.144124419004996</v>
      </c>
      <c r="BN1124" s="2">
        <v>39937</v>
      </c>
      <c r="BO1124">
        <v>111</v>
      </c>
      <c r="BP1124" s="22">
        <f>_xll.BDH(BP$3&amp;" Govt",$A$8,BN1124,BN1124)</f>
        <v>1.11154</v>
      </c>
      <c r="BQ1124">
        <f t="shared" si="379"/>
        <v>99.861453478957131</v>
      </c>
      <c r="BR1124" s="2">
        <v>40116</v>
      </c>
      <c r="BS1124">
        <v>117.08203125</v>
      </c>
      <c r="BT1124" s="22">
        <f>_xll.BDH(BT$3&amp;" Govt",$A$8,BR1124,BR1124)</f>
        <v>1.10947</v>
      </c>
      <c r="BU1124">
        <f t="shared" si="380"/>
        <v>105.52969548523168</v>
      </c>
      <c r="BX1124" s="22"/>
      <c r="CB1124" s="22"/>
      <c r="CF1124" s="22"/>
      <c r="CJ1124" s="22"/>
      <c r="CN1124" s="22"/>
      <c r="CR1124" s="22"/>
      <c r="CV1124" s="22"/>
      <c r="CZ1124" s="22"/>
      <c r="DB1124" s="2">
        <v>39765</v>
      </c>
      <c r="DC1124">
        <v>106.328125</v>
      </c>
      <c r="DD1124" s="22">
        <f>_xll.BDH(DD$3&amp;" Govt",$A$8,DB1124,DB1124)</f>
        <v>1.16164</v>
      </c>
      <c r="DE1124">
        <f t="shared" si="381"/>
        <v>91.532768327536928</v>
      </c>
      <c r="DH1124" s="22"/>
      <c r="DL1124" s="22"/>
      <c r="DP1124" s="22"/>
    </row>
    <row r="1125" spans="4:120" x14ac:dyDescent="0.25">
      <c r="D1125" s="2"/>
      <c r="H1125" s="22"/>
      <c r="I1125" s="14"/>
      <c r="L1125" s="22"/>
      <c r="N1125" s="2">
        <v>39763</v>
      </c>
      <c r="O1125">
        <v>133.5390625</v>
      </c>
      <c r="P1125" s="22">
        <f>_xll.BDH(P$3&amp;" Govt",$A$8,N1125,N1125)</f>
        <v>1.33527</v>
      </c>
      <c r="Q1125">
        <f t="shared" si="370"/>
        <v>100.00903375347309</v>
      </c>
      <c r="R1125" s="2">
        <v>39764</v>
      </c>
      <c r="S1125">
        <v>131.4765625</v>
      </c>
      <c r="T1125" s="22">
        <f>_xll.BDH(T$3&amp;" Govt",$A$8,R1125,R1125)</f>
        <v>1.30152</v>
      </c>
      <c r="U1125">
        <f t="shared" si="371"/>
        <v>101.01770429958817</v>
      </c>
      <c r="V1125" s="2">
        <v>39860</v>
      </c>
      <c r="W1125">
        <v>109.74609375</v>
      </c>
      <c r="X1125" s="22">
        <f>_xll.BDH(X$3&amp;" Govt",$A$8,V1125,V1125)</f>
        <v>1.1150899999999999</v>
      </c>
      <c r="Y1125">
        <f t="shared" si="372"/>
        <v>98.419045772090158</v>
      </c>
      <c r="Z1125" s="2">
        <v>39764</v>
      </c>
      <c r="AA1125">
        <v>125.68359375</v>
      </c>
      <c r="AB1125" s="22">
        <f>_xll.BDH(AB$3&amp;" Govt",$A$8,Z1125,Z1125)</f>
        <v>1.2581500000000001</v>
      </c>
      <c r="AC1125">
        <f t="shared" si="373"/>
        <v>99.895555975042711</v>
      </c>
      <c r="AF1125" s="22"/>
      <c r="AH1125" s="2">
        <v>39764</v>
      </c>
      <c r="AI1125">
        <v>123.97265625</v>
      </c>
      <c r="AJ1125" s="22">
        <f>_xll.BDH(AJ$3&amp;" Govt",$A$8,AH1125,AH1125)</f>
        <v>1.2332099999999999</v>
      </c>
      <c r="AK1125">
        <f t="shared" si="374"/>
        <v>100.52842277470991</v>
      </c>
      <c r="AN1125" s="22"/>
      <c r="AP1125" s="2">
        <v>39764</v>
      </c>
      <c r="AQ1125">
        <v>121.7265625</v>
      </c>
      <c r="AR1125" s="22">
        <f>_xll.BDH(AR$3&amp;" Govt",$A$8,AP1125,AP1125)</f>
        <v>1.2178800000000001</v>
      </c>
      <c r="AS1125">
        <f t="shared" si="375"/>
        <v>99.949553732715856</v>
      </c>
      <c r="AV1125" s="22"/>
      <c r="AX1125" s="2">
        <v>39764</v>
      </c>
      <c r="AY1125">
        <v>113.7890625</v>
      </c>
      <c r="AZ1125" s="22">
        <f>_xll.BDH(AZ$3&amp;" Govt",$A$8,AX1125,AX1125)</f>
        <v>1.19225</v>
      </c>
      <c r="BA1125">
        <f t="shared" si="376"/>
        <v>95.440605997064367</v>
      </c>
      <c r="BB1125" s="2">
        <v>39763</v>
      </c>
      <c r="BC1125">
        <v>110.375</v>
      </c>
      <c r="BD1125" s="22">
        <f>_xll.BDH(BD$3&amp;" Govt",$A$8,BB1125,BB1125)</f>
        <v>1.1851499999999999</v>
      </c>
      <c r="BE1125">
        <f t="shared" si="377"/>
        <v>93.13167109648569</v>
      </c>
      <c r="BH1125" s="22"/>
      <c r="BJ1125" s="2">
        <v>39763</v>
      </c>
      <c r="BK1125">
        <v>108.21484375</v>
      </c>
      <c r="BL1125" s="22">
        <f>_xll.BDH(BL$3&amp;" Govt",$A$8,BJ1125,BJ1125)</f>
        <v>1.16174</v>
      </c>
      <c r="BM1125">
        <f t="shared" si="378"/>
        <v>93.148935002668409</v>
      </c>
      <c r="BN1125" s="2">
        <v>39938</v>
      </c>
      <c r="BO1125">
        <v>110.875</v>
      </c>
      <c r="BP1125" s="22">
        <f>_xll.BDH(BP$3&amp;" Govt",$A$8,BN1125,BN1125)</f>
        <v>1.1116299999999999</v>
      </c>
      <c r="BQ1125">
        <f t="shared" si="379"/>
        <v>99.740920989897731</v>
      </c>
      <c r="BR1125" s="2">
        <v>40119</v>
      </c>
      <c r="BS1125">
        <v>117.109375</v>
      </c>
      <c r="BT1125" s="22">
        <f>_xll.BDH(BT$3&amp;" Govt",$A$8,BR1125,BR1125)</f>
        <v>1.10965</v>
      </c>
      <c r="BU1125">
        <f t="shared" si="380"/>
        <v>105.53721894290993</v>
      </c>
      <c r="BX1125" s="22"/>
      <c r="CB1125" s="22"/>
      <c r="CF1125" s="22"/>
      <c r="CJ1125" s="22"/>
      <c r="CN1125" s="22"/>
      <c r="CR1125" s="22"/>
      <c r="CV1125" s="22"/>
      <c r="CZ1125" s="22"/>
      <c r="DB1125" s="2">
        <v>39766</v>
      </c>
      <c r="DC1125">
        <v>108.3125</v>
      </c>
      <c r="DD1125" s="22">
        <f>_xll.BDH(DD$3&amp;" Govt",$A$8,DB1125,DB1125)</f>
        <v>1.1615800000000001</v>
      </c>
      <c r="DE1125">
        <f t="shared" si="381"/>
        <v>93.245837566073789</v>
      </c>
      <c r="DH1125" s="22"/>
      <c r="DL1125" s="22"/>
      <c r="DP1125" s="22"/>
    </row>
    <row r="1126" spans="4:120" x14ac:dyDescent="0.25">
      <c r="D1126" s="2"/>
      <c r="H1126" s="22"/>
      <c r="I1126" s="14"/>
      <c r="L1126" s="22"/>
      <c r="N1126" s="2">
        <v>39764</v>
      </c>
      <c r="O1126">
        <v>133.484375</v>
      </c>
      <c r="P1126" s="22">
        <f>_xll.BDH(P$3&amp;" Govt",$A$8,N1126,N1126)</f>
        <v>1.33521</v>
      </c>
      <c r="Q1126">
        <f t="shared" si="370"/>
        <v>99.972569857924967</v>
      </c>
      <c r="R1126" s="2">
        <v>39765</v>
      </c>
      <c r="S1126">
        <v>131.62890625</v>
      </c>
      <c r="T1126" s="22">
        <f>_xll.BDH(T$3&amp;" Govt",$A$8,R1126,R1126)</f>
        <v>1.3014600000000001</v>
      </c>
      <c r="U1126">
        <f t="shared" si="371"/>
        <v>101.13941746192737</v>
      </c>
      <c r="V1126" s="2">
        <v>39861</v>
      </c>
      <c r="W1126">
        <v>109.8671875</v>
      </c>
      <c r="X1126" s="22">
        <f>_xll.BDH(X$3&amp;" Govt",$A$8,V1126,V1126)</f>
        <v>1.11467</v>
      </c>
      <c r="Y1126">
        <f t="shared" si="372"/>
        <v>98.564765805126171</v>
      </c>
      <c r="Z1126" s="2">
        <v>39765</v>
      </c>
      <c r="AA1126">
        <v>125.984375</v>
      </c>
      <c r="AB1126" s="22">
        <f>_xll.BDH(AB$3&amp;" Govt",$A$8,Z1126,Z1126)</f>
        <v>1.2580899999999999</v>
      </c>
      <c r="AC1126">
        <f t="shared" si="373"/>
        <v>100.13939781732627</v>
      </c>
      <c r="AF1126" s="22"/>
      <c r="AH1126" s="2">
        <v>39765</v>
      </c>
      <c r="AI1126">
        <v>123.95703125</v>
      </c>
      <c r="AJ1126" s="22">
        <f>_xll.BDH(AJ$3&amp;" Govt",$A$8,AH1126,AH1126)</f>
        <v>1.23316</v>
      </c>
      <c r="AK1126">
        <f t="shared" si="374"/>
        <v>100.51982812449317</v>
      </c>
      <c r="AN1126" s="22"/>
      <c r="AP1126" s="2">
        <v>39765</v>
      </c>
      <c r="AQ1126">
        <v>121.5625</v>
      </c>
      <c r="AR1126" s="22">
        <f>_xll.BDH(AR$3&amp;" Govt",$A$8,AP1126,AP1126)</f>
        <v>1.2178200000000001</v>
      </c>
      <c r="AS1126">
        <f t="shared" si="375"/>
        <v>99.819759898835613</v>
      </c>
      <c r="AV1126" s="22"/>
      <c r="AX1126" s="2">
        <v>39765</v>
      </c>
      <c r="AY1126">
        <v>113.84375</v>
      </c>
      <c r="AZ1126" s="22">
        <f>_xll.BDH(AZ$3&amp;" Govt",$A$8,AX1126,AX1126)</f>
        <v>1.1921999999999999</v>
      </c>
      <c r="BA1126">
        <f t="shared" si="376"/>
        <v>95.490479785270935</v>
      </c>
      <c r="BB1126" s="2">
        <v>39764</v>
      </c>
      <c r="BC1126">
        <v>110.875</v>
      </c>
      <c r="BD1126" s="22">
        <f>_xll.BDH(BD$3&amp;" Govt",$A$8,BB1126,BB1126)</f>
        <v>1.18509</v>
      </c>
      <c r="BE1126">
        <f t="shared" si="377"/>
        <v>93.558295150579283</v>
      </c>
      <c r="BH1126" s="22"/>
      <c r="BJ1126" s="2">
        <v>39764</v>
      </c>
      <c r="BK1126">
        <v>108.08984375</v>
      </c>
      <c r="BL1126" s="22">
        <f>_xll.BDH(BL$3&amp;" Govt",$A$8,BJ1126,BJ1126)</f>
        <v>1.1616900000000001</v>
      </c>
      <c r="BM1126">
        <f t="shared" si="378"/>
        <v>93.045342346064771</v>
      </c>
      <c r="BN1126" s="2">
        <v>39939</v>
      </c>
      <c r="BO1126">
        <v>111.25390625</v>
      </c>
      <c r="BP1126" s="22">
        <f>_xll.BDH(BP$3&amp;" Govt",$A$8,BN1126,BN1126)</f>
        <v>1.11171</v>
      </c>
      <c r="BQ1126">
        <f t="shared" si="379"/>
        <v>100.07457542884386</v>
      </c>
      <c r="BR1126" s="2">
        <v>40120</v>
      </c>
      <c r="BS1126">
        <v>116.92578125</v>
      </c>
      <c r="BT1126" s="22">
        <f>_xll.BDH(BT$3&amp;" Govt",$A$8,BR1126,BR1126)</f>
        <v>1.10968</v>
      </c>
      <c r="BU1126">
        <f t="shared" si="380"/>
        <v>105.36891829175978</v>
      </c>
      <c r="BX1126" s="22"/>
      <c r="CB1126" s="22"/>
      <c r="CF1126" s="22"/>
      <c r="CJ1126" s="22"/>
      <c r="CN1126" s="22"/>
      <c r="CR1126" s="22"/>
      <c r="CV1126" s="22"/>
      <c r="CZ1126" s="22"/>
      <c r="DB1126" s="2">
        <v>39769</v>
      </c>
      <c r="DC1126">
        <v>108.71484375</v>
      </c>
      <c r="DD1126" s="22">
        <f>_xll.BDH(DD$3&amp;" Govt",$A$8,DB1126,DB1126)</f>
        <v>1.1614200000000001</v>
      </c>
      <c r="DE1126">
        <f t="shared" si="381"/>
        <v>93.605107325515306</v>
      </c>
      <c r="DH1126" s="22"/>
      <c r="DL1126" s="22"/>
      <c r="DP1126" s="22"/>
    </row>
    <row r="1127" spans="4:120" x14ac:dyDescent="0.25">
      <c r="D1127" s="2"/>
      <c r="H1127" s="22"/>
      <c r="I1127" s="14"/>
      <c r="L1127" s="22"/>
      <c r="N1127" s="2">
        <v>39765</v>
      </c>
      <c r="O1127">
        <v>133.4296875</v>
      </c>
      <c r="P1127" s="22">
        <f>_xll.BDH(P$3&amp;" Govt",$A$8,N1127,N1127)</f>
        <v>1.3351500000000001</v>
      </c>
      <c r="Q1127">
        <f t="shared" si="370"/>
        <v>99.936102685091555</v>
      </c>
      <c r="R1127" s="2">
        <v>39766</v>
      </c>
      <c r="S1127">
        <v>131.6328125</v>
      </c>
      <c r="T1127" s="22">
        <f>_xll.BDH(T$3&amp;" Govt",$A$8,R1127,R1127)</f>
        <v>1.3014000000000001</v>
      </c>
      <c r="U1127">
        <f t="shared" si="371"/>
        <v>101.14708198862762</v>
      </c>
      <c r="V1127" s="2">
        <v>39862</v>
      </c>
      <c r="W1127">
        <v>109.70703125</v>
      </c>
      <c r="X1127" s="22">
        <f>_xll.BDH(X$3&amp;" Govt",$A$8,V1127,V1127)</f>
        <v>1.11426</v>
      </c>
      <c r="Y1127">
        <f t="shared" si="372"/>
        <v>98.457300136413409</v>
      </c>
      <c r="Z1127" s="2">
        <v>39766</v>
      </c>
      <c r="AA1127">
        <v>126.08203125</v>
      </c>
      <c r="AB1127" s="22">
        <f>_xll.BDH(AB$3&amp;" Govt",$A$8,Z1127,Z1127)</f>
        <v>1.25803</v>
      </c>
      <c r="AC1127">
        <f t="shared" si="373"/>
        <v>100.22180015579914</v>
      </c>
      <c r="AF1127" s="22"/>
      <c r="AH1127" s="2">
        <v>39766</v>
      </c>
      <c r="AI1127">
        <v>124.359375</v>
      </c>
      <c r="AJ1127" s="22">
        <f>_xll.BDH(AJ$3&amp;" Govt",$A$8,AH1127,AH1127)</f>
        <v>1.2331000000000001</v>
      </c>
      <c r="AK1127">
        <f t="shared" si="374"/>
        <v>100.85100559565322</v>
      </c>
      <c r="AN1127" s="22"/>
      <c r="AP1127" s="2">
        <v>39766</v>
      </c>
      <c r="AQ1127">
        <v>121.8203125</v>
      </c>
      <c r="AR1127" s="22">
        <f>_xll.BDH(AR$3&amp;" Govt",$A$8,AP1127,AP1127)</f>
        <v>1.21777</v>
      </c>
      <c r="AS1127">
        <f t="shared" si="375"/>
        <v>100.03556706110349</v>
      </c>
      <c r="AV1127" s="22"/>
      <c r="AX1127" s="2">
        <v>39766</v>
      </c>
      <c r="AY1127">
        <v>114.203125</v>
      </c>
      <c r="AZ1127" s="22">
        <f>_xll.BDH(AZ$3&amp;" Govt",$A$8,AX1127,AX1127)</f>
        <v>1.19214</v>
      </c>
      <c r="BA1127">
        <f t="shared" si="376"/>
        <v>95.796739476907078</v>
      </c>
      <c r="BB1127" s="2">
        <v>39765</v>
      </c>
      <c r="BC1127">
        <v>110.78515625</v>
      </c>
      <c r="BD1127" s="22">
        <f>_xll.BDH(BD$3&amp;" Govt",$A$8,BB1127,BB1127)</f>
        <v>1.1850400000000001</v>
      </c>
      <c r="BE1127">
        <f t="shared" si="377"/>
        <v>93.486427673327469</v>
      </c>
      <c r="BH1127" s="22"/>
      <c r="BJ1127" s="2">
        <v>39765</v>
      </c>
      <c r="BK1127">
        <v>107.63671875</v>
      </c>
      <c r="BL1127" s="22">
        <f>_xll.BDH(BL$3&amp;" Govt",$A$8,BJ1127,BJ1127)</f>
        <v>1.16164</v>
      </c>
      <c r="BM1127">
        <f t="shared" si="378"/>
        <v>92.659273742295369</v>
      </c>
      <c r="BN1127" s="2">
        <v>39940</v>
      </c>
      <c r="BO1127">
        <v>110.953125</v>
      </c>
      <c r="BP1127" s="22">
        <f>_xll.BDH(BP$3&amp;" Govt",$A$8,BN1127,BN1127)</f>
        <v>1.1117999999999999</v>
      </c>
      <c r="BQ1127">
        <f t="shared" si="379"/>
        <v>99.795939017808962</v>
      </c>
      <c r="BR1127" s="2">
        <v>40121</v>
      </c>
      <c r="BS1127">
        <v>117.0546875</v>
      </c>
      <c r="BT1127" s="22">
        <f>_xll.BDH(BT$3&amp;" Govt",$A$8,BR1127,BR1127)</f>
        <v>1.1096999999999999</v>
      </c>
      <c r="BU1127">
        <f t="shared" si="380"/>
        <v>105.48318239163738</v>
      </c>
      <c r="BX1127" s="22"/>
      <c r="CB1127" s="22"/>
      <c r="CF1127" s="22"/>
      <c r="CJ1127" s="22"/>
      <c r="CN1127" s="22"/>
      <c r="CR1127" s="22"/>
      <c r="CV1127" s="22"/>
      <c r="CZ1127" s="22"/>
      <c r="DB1127" s="2">
        <v>39770</v>
      </c>
      <c r="DC1127">
        <v>109.6640625</v>
      </c>
      <c r="DD1127" s="22">
        <f>_xll.BDH(DD$3&amp;" Govt",$A$8,DB1127,DB1127)</f>
        <v>1.16137</v>
      </c>
      <c r="DE1127">
        <f t="shared" si="381"/>
        <v>94.426464003719744</v>
      </c>
      <c r="DH1127" s="22"/>
      <c r="DL1127" s="22"/>
      <c r="DP1127" s="22"/>
    </row>
    <row r="1128" spans="4:120" x14ac:dyDescent="0.25">
      <c r="D1128" s="2"/>
      <c r="H1128" s="22"/>
      <c r="I1128" s="14"/>
      <c r="L1128" s="22"/>
      <c r="N1128" s="2">
        <v>39766</v>
      </c>
      <c r="O1128">
        <v>133.515625</v>
      </c>
      <c r="P1128" s="22">
        <f>_xll.BDH(P$3&amp;" Govt",$A$8,N1128,N1128)</f>
        <v>1.3350900000000001</v>
      </c>
      <c r="Q1128">
        <f t="shared" si="370"/>
        <v>100.00496221228531</v>
      </c>
      <c r="R1128" s="2">
        <v>39769</v>
      </c>
      <c r="S1128">
        <v>131.74609375</v>
      </c>
      <c r="T1128" s="22">
        <f>_xll.BDH(T$3&amp;" Govt",$A$8,R1128,R1128)</f>
        <v>1.30122</v>
      </c>
      <c r="U1128">
        <f t="shared" si="371"/>
        <v>101.2481315611503</v>
      </c>
      <c r="V1128" s="2">
        <v>39863</v>
      </c>
      <c r="W1128">
        <v>109.9296875</v>
      </c>
      <c r="X1128" s="22">
        <f>_xll.BDH(X$3&amp;" Govt",$A$8,V1128,V1128)</f>
        <v>1.11385</v>
      </c>
      <c r="Y1128">
        <f t="shared" si="372"/>
        <v>98.693439421825204</v>
      </c>
      <c r="Z1128" s="2">
        <v>39769</v>
      </c>
      <c r="AA1128">
        <v>126.1875</v>
      </c>
      <c r="AB1128" s="22">
        <f>_xll.BDH(AB$3&amp;" Govt",$A$8,Z1128,Z1128)</f>
        <v>1.25786</v>
      </c>
      <c r="AC1128">
        <f t="shared" si="373"/>
        <v>100.31919291495079</v>
      </c>
      <c r="AF1128" s="22"/>
      <c r="AH1128" s="2">
        <v>39769</v>
      </c>
      <c r="AI1128">
        <v>124.36328125</v>
      </c>
      <c r="AJ1128" s="22">
        <f>_xll.BDH(AJ$3&amp;" Govt",$A$8,AH1128,AH1128)</f>
        <v>1.2329300000000001</v>
      </c>
      <c r="AK1128">
        <f t="shared" si="374"/>
        <v>100.86807949356411</v>
      </c>
      <c r="AN1128" s="22"/>
      <c r="AP1128" s="2">
        <v>39769</v>
      </c>
      <c r="AQ1128">
        <v>121.82421875</v>
      </c>
      <c r="AR1128" s="22">
        <f>_xll.BDH(AR$3&amp;" Govt",$A$8,AP1128,AP1128)</f>
        <v>1.2176</v>
      </c>
      <c r="AS1128">
        <f t="shared" si="375"/>
        <v>100.05274207457293</v>
      </c>
      <c r="AV1128" s="22"/>
      <c r="AX1128" s="2">
        <v>39769</v>
      </c>
      <c r="AY1128">
        <v>114.2578125</v>
      </c>
      <c r="AZ1128" s="22">
        <f>_xll.BDH(AZ$3&amp;" Govt",$A$8,AX1128,AX1128)</f>
        <v>1.19198</v>
      </c>
      <c r="BA1128">
        <f t="shared" si="376"/>
        <v>95.855477860366776</v>
      </c>
      <c r="BB1128" s="2">
        <v>39766</v>
      </c>
      <c r="BC1128">
        <v>111.06640625</v>
      </c>
      <c r="BD1128" s="22">
        <f>_xll.BDH(BD$3&amp;" Govt",$A$8,BB1128,BB1128)</f>
        <v>1.18499</v>
      </c>
      <c r="BE1128">
        <f t="shared" si="377"/>
        <v>93.72771605667559</v>
      </c>
      <c r="BH1128" s="22"/>
      <c r="BJ1128" s="2">
        <v>39766</v>
      </c>
      <c r="BK1128">
        <v>108.3671875</v>
      </c>
      <c r="BL1128" s="22">
        <f>_xll.BDH(BL$3&amp;" Govt",$A$8,BJ1128,BJ1128)</f>
        <v>1.1615800000000001</v>
      </c>
      <c r="BM1128">
        <f t="shared" si="378"/>
        <v>93.29291783605089</v>
      </c>
      <c r="BN1128" s="2">
        <v>39941</v>
      </c>
      <c r="BO1128">
        <v>111.1328125</v>
      </c>
      <c r="BP1128" s="22">
        <f>_xll.BDH(BP$3&amp;" Govt",$A$8,BN1128,BN1128)</f>
        <v>1.11189</v>
      </c>
      <c r="BQ1128">
        <f t="shared" si="379"/>
        <v>99.949466673861622</v>
      </c>
      <c r="BR1128" s="2">
        <v>40122</v>
      </c>
      <c r="BS1128">
        <v>117.53125</v>
      </c>
      <c r="BT1128" s="22">
        <f>_xll.BDH(BT$3&amp;" Govt",$A$8,BR1128,BR1128)</f>
        <v>1.10972</v>
      </c>
      <c r="BU1128">
        <f t="shared" si="380"/>
        <v>105.91072522798544</v>
      </c>
      <c r="BX1128" s="22"/>
      <c r="CB1128" s="22"/>
      <c r="CF1128" s="22"/>
      <c r="CJ1128" s="22"/>
      <c r="CN1128" s="22"/>
      <c r="CR1128" s="22"/>
      <c r="CV1128" s="22"/>
      <c r="CZ1128" s="22"/>
      <c r="DB1128" s="2">
        <v>39771</v>
      </c>
      <c r="DC1128">
        <v>110.37109375</v>
      </c>
      <c r="DD1128" s="22">
        <f>_xll.BDH(DD$3&amp;" Govt",$A$8,DB1128,DB1128)</f>
        <v>1.1613199999999999</v>
      </c>
      <c r="DE1128">
        <f t="shared" si="381"/>
        <v>95.039346390314478</v>
      </c>
      <c r="DH1128" s="22"/>
      <c r="DL1128" s="22"/>
      <c r="DP1128" s="22"/>
    </row>
    <row r="1129" spans="4:120" x14ac:dyDescent="0.25">
      <c r="D1129" s="2"/>
      <c r="H1129" s="22"/>
      <c r="I1129" s="14"/>
      <c r="L1129" s="22"/>
      <c r="N1129" s="2">
        <v>39769</v>
      </c>
      <c r="O1129">
        <v>133.4609375</v>
      </c>
      <c r="P1129" s="22">
        <f>_xll.BDH(P$3&amp;" Govt",$A$8,N1129,N1129)</f>
        <v>1.3349</v>
      </c>
      <c r="Q1129">
        <f t="shared" si="370"/>
        <v>99.97822870627013</v>
      </c>
      <c r="R1129" s="2">
        <v>39770</v>
      </c>
      <c r="S1129">
        <v>131.79296875</v>
      </c>
      <c r="T1129" s="22">
        <f>_xll.BDH(T$3&amp;" Govt",$A$8,R1129,R1129)</f>
        <v>1.3011599999999999</v>
      </c>
      <c r="U1129">
        <f t="shared" si="371"/>
        <v>101.28882593224509</v>
      </c>
      <c r="V1129" s="2">
        <v>39864</v>
      </c>
      <c r="W1129">
        <v>110.16015625</v>
      </c>
      <c r="X1129" s="22">
        <f>_xll.BDH(X$3&amp;" Govt",$A$8,V1129,V1129)</f>
        <v>1.1134299999999999</v>
      </c>
      <c r="Y1129">
        <f t="shared" si="372"/>
        <v>98.937657733310587</v>
      </c>
      <c r="Z1129" s="2">
        <v>39770</v>
      </c>
      <c r="AA1129">
        <v>125.99609375</v>
      </c>
      <c r="AB1129" s="22">
        <f>_xll.BDH(AB$3&amp;" Govt",$A$8,Z1129,Z1129)</f>
        <v>1.2578</v>
      </c>
      <c r="AC1129">
        <f t="shared" si="373"/>
        <v>100.17180294959452</v>
      </c>
      <c r="AF1129" s="22"/>
      <c r="AH1129" s="2">
        <v>39770</v>
      </c>
      <c r="AI1129">
        <v>124.234375</v>
      </c>
      <c r="AJ1129" s="22">
        <f>_xll.BDH(AJ$3&amp;" Govt",$A$8,AH1129,AH1129)</f>
        <v>1.2328699999999999</v>
      </c>
      <c r="AK1129">
        <f t="shared" si="374"/>
        <v>100.76843057256646</v>
      </c>
      <c r="AN1129" s="22"/>
      <c r="AP1129" s="2">
        <v>39770</v>
      </c>
      <c r="AQ1129">
        <v>121.54296875</v>
      </c>
      <c r="AR1129" s="22">
        <f>_xll.BDH(AR$3&amp;" Govt",$A$8,AP1129,AP1129)</f>
        <v>1.2175400000000001</v>
      </c>
      <c r="AS1129">
        <f t="shared" si="375"/>
        <v>99.826674072309729</v>
      </c>
      <c r="AV1129" s="22"/>
      <c r="AX1129" s="2">
        <v>39770</v>
      </c>
      <c r="AY1129">
        <v>113.40234375</v>
      </c>
      <c r="AZ1129" s="22">
        <f>_xll.BDH(AZ$3&amp;" Govt",$A$8,AX1129,AX1129)</f>
        <v>1.1919200000000001</v>
      </c>
      <c r="BA1129">
        <f t="shared" si="376"/>
        <v>95.142579829183163</v>
      </c>
      <c r="BB1129" s="2">
        <v>39769</v>
      </c>
      <c r="BC1129">
        <v>111.21875</v>
      </c>
      <c r="BD1129" s="22">
        <f>_xll.BDH(BD$3&amp;" Govt",$A$8,BB1129,BB1129)</f>
        <v>1.18482</v>
      </c>
      <c r="BE1129">
        <f t="shared" si="377"/>
        <v>93.869743927347614</v>
      </c>
      <c r="BH1129" s="22"/>
      <c r="BJ1129" s="2">
        <v>39769</v>
      </c>
      <c r="BK1129">
        <v>108.2578125</v>
      </c>
      <c r="BL1129" s="22">
        <f>_xll.BDH(BL$3&amp;" Govt",$A$8,BJ1129,BJ1129)</f>
        <v>1.1614200000000001</v>
      </c>
      <c r="BM1129">
        <f t="shared" si="378"/>
        <v>93.21159658004855</v>
      </c>
      <c r="BN1129" s="2">
        <v>39944</v>
      </c>
      <c r="BO1129">
        <v>111.6015625</v>
      </c>
      <c r="BP1129" s="22">
        <f>_xll.BDH(BP$3&amp;" Govt",$A$8,BN1129,BN1129)</f>
        <v>1.11215</v>
      </c>
      <c r="BQ1129">
        <f t="shared" si="379"/>
        <v>100.34758126152047</v>
      </c>
      <c r="BR1129" s="2">
        <v>40123</v>
      </c>
      <c r="BS1129">
        <v>117.78125</v>
      </c>
      <c r="BT1129" s="22">
        <f>_xll.BDH(BT$3&amp;" Govt",$A$8,BR1129,BR1129)</f>
        <v>1.10975</v>
      </c>
      <c r="BU1129">
        <f t="shared" si="380"/>
        <v>106.13313809416535</v>
      </c>
      <c r="BX1129" s="22"/>
      <c r="CB1129" s="22"/>
      <c r="CF1129" s="22"/>
      <c r="CJ1129" s="22"/>
      <c r="CN1129" s="22"/>
      <c r="CR1129" s="22"/>
      <c r="CV1129" s="22"/>
      <c r="CZ1129" s="22"/>
      <c r="DB1129" s="2">
        <v>39772</v>
      </c>
      <c r="DC1129">
        <v>109.484375</v>
      </c>
      <c r="DD1129" s="22">
        <f>_xll.BDH(DD$3&amp;" Govt",$A$8,DB1129,DB1129)</f>
        <v>1.16126</v>
      </c>
      <c r="DE1129">
        <f t="shared" si="381"/>
        <v>94.280673578699009</v>
      </c>
      <c r="DH1129" s="22"/>
      <c r="DL1129" s="22"/>
      <c r="DP1129" s="22"/>
    </row>
    <row r="1130" spans="4:120" x14ac:dyDescent="0.25">
      <c r="D1130" s="2"/>
      <c r="H1130" s="22"/>
      <c r="I1130" s="14"/>
      <c r="L1130" s="22"/>
      <c r="N1130" s="2">
        <v>39770</v>
      </c>
      <c r="O1130">
        <v>133.46875</v>
      </c>
      <c r="P1130" s="22">
        <f>_xll.BDH(P$3&amp;" Govt",$A$8,N1130,N1130)</f>
        <v>1.33484</v>
      </c>
      <c r="Q1130">
        <f t="shared" si="370"/>
        <v>99.988575409786932</v>
      </c>
      <c r="R1130" s="2">
        <v>39771</v>
      </c>
      <c r="S1130">
        <v>131.5390625</v>
      </c>
      <c r="T1130" s="22">
        <f>_xll.BDH(T$3&amp;" Govt",$A$8,R1130,R1130)</f>
        <v>1.3010999999999999</v>
      </c>
      <c r="U1130">
        <f t="shared" si="371"/>
        <v>101.0983494735224</v>
      </c>
      <c r="V1130" s="2">
        <v>39867</v>
      </c>
      <c r="W1130">
        <v>110.12109375</v>
      </c>
      <c r="X1130" s="22">
        <f>_xll.BDH(X$3&amp;" Govt",$A$8,V1130,V1130)</f>
        <v>1.11219</v>
      </c>
      <c r="Y1130">
        <f t="shared" si="372"/>
        <v>99.012842904539696</v>
      </c>
      <c r="Z1130" s="2">
        <v>39771</v>
      </c>
      <c r="AA1130">
        <v>125.70703125</v>
      </c>
      <c r="AB1130" s="22">
        <f>_xll.BDH(AB$3&amp;" Govt",$A$8,Z1130,Z1130)</f>
        <v>1.2577400000000001</v>
      </c>
      <c r="AC1130">
        <f t="shared" si="373"/>
        <v>99.946754694928998</v>
      </c>
      <c r="AF1130" s="22"/>
      <c r="AH1130" s="2">
        <v>39771</v>
      </c>
      <c r="AI1130">
        <v>124.01171875</v>
      </c>
      <c r="AJ1130" s="22">
        <f>_xll.BDH(AJ$3&amp;" Govt",$A$8,AH1130,AH1130)</f>
        <v>1.23281</v>
      </c>
      <c r="AK1130">
        <f t="shared" si="374"/>
        <v>100.59272617029389</v>
      </c>
      <c r="AN1130" s="22"/>
      <c r="AP1130" s="2">
        <v>39771</v>
      </c>
      <c r="AQ1130">
        <v>121.546875</v>
      </c>
      <c r="AR1130" s="22">
        <f>_xll.BDH(AR$3&amp;" Govt",$A$8,AP1130,AP1130)</f>
        <v>1.21749</v>
      </c>
      <c r="AS1130">
        <f t="shared" si="375"/>
        <v>99.833982209299464</v>
      </c>
      <c r="AV1130" s="22"/>
      <c r="AX1130" s="2">
        <v>39771</v>
      </c>
      <c r="AY1130">
        <v>113.703125</v>
      </c>
      <c r="AZ1130" s="22">
        <f>_xll.BDH(AZ$3&amp;" Govt",$A$8,AX1130,AX1130)</f>
        <v>1.19187</v>
      </c>
      <c r="BA1130">
        <f t="shared" si="376"/>
        <v>95.398931930495777</v>
      </c>
      <c r="BB1130" s="2">
        <v>39770</v>
      </c>
      <c r="BC1130">
        <v>110.6796875</v>
      </c>
      <c r="BD1130" s="22">
        <f>_xll.BDH(BD$3&amp;" Govt",$A$8,BB1130,BB1130)</f>
        <v>1.1847699999999999</v>
      </c>
      <c r="BE1130">
        <f t="shared" si="377"/>
        <v>93.418712070697282</v>
      </c>
      <c r="BH1130" s="22"/>
      <c r="BJ1130" s="2">
        <v>39770</v>
      </c>
      <c r="BK1130">
        <v>107.5703125</v>
      </c>
      <c r="BL1130" s="22">
        <f>_xll.BDH(BL$3&amp;" Govt",$A$8,BJ1130,BJ1130)</f>
        <v>1.16137</v>
      </c>
      <c r="BM1130">
        <f t="shared" si="378"/>
        <v>92.623636308842137</v>
      </c>
      <c r="BN1130" s="2">
        <v>39945</v>
      </c>
      <c r="BO1130">
        <v>111.6640625</v>
      </c>
      <c r="BP1130" s="22">
        <f>_xll.BDH(BP$3&amp;" Govt",$A$8,BN1130,BN1130)</f>
        <v>1.1122399999999999</v>
      </c>
      <c r="BQ1130">
        <f t="shared" si="379"/>
        <v>100.3956542652665</v>
      </c>
      <c r="BR1130" s="2">
        <v>40126</v>
      </c>
      <c r="BS1130">
        <v>118.27734375</v>
      </c>
      <c r="BT1130" s="22">
        <f>_xll.BDH(BT$3&amp;" Govt",$A$8,BR1130,BR1130)</f>
        <v>1.10982</v>
      </c>
      <c r="BU1130">
        <f t="shared" si="380"/>
        <v>106.57344772125209</v>
      </c>
      <c r="BX1130" s="22"/>
      <c r="CB1130" s="22"/>
      <c r="CF1130" s="22"/>
      <c r="CJ1130" s="22"/>
      <c r="CN1130" s="22"/>
      <c r="CR1130" s="22"/>
      <c r="CV1130" s="22"/>
      <c r="CZ1130" s="22"/>
      <c r="DB1130" s="2">
        <v>39773</v>
      </c>
      <c r="DC1130">
        <v>106.0625</v>
      </c>
      <c r="DD1130" s="22">
        <f>_xll.BDH(DD$3&amp;" Govt",$A$8,DB1130,DB1130)</f>
        <v>1.1612100000000001</v>
      </c>
      <c r="DE1130">
        <f t="shared" si="381"/>
        <v>91.337914761326545</v>
      </c>
      <c r="DH1130" s="22"/>
      <c r="DL1130" s="22"/>
      <c r="DP1130" s="22"/>
    </row>
    <row r="1131" spans="4:120" x14ac:dyDescent="0.25">
      <c r="D1131" s="2"/>
      <c r="H1131" s="22"/>
      <c r="I1131" s="14"/>
      <c r="L1131" s="22"/>
      <c r="N1131" s="2">
        <v>39771</v>
      </c>
      <c r="O1131">
        <v>133.4765625</v>
      </c>
      <c r="P1131" s="22">
        <f>_xll.BDH(P$3&amp;" Govt",$A$8,N1131,N1131)</f>
        <v>1.3347800000000001</v>
      </c>
      <c r="Q1131">
        <f t="shared" si="370"/>
        <v>99.998923043497797</v>
      </c>
      <c r="R1131" s="2">
        <v>39772</v>
      </c>
      <c r="S1131">
        <v>131.3671875</v>
      </c>
      <c r="T1131" s="22">
        <f>_xll.BDH(T$3&amp;" Govt",$A$8,R1131,R1131)</f>
        <v>1.30104</v>
      </c>
      <c r="U1131">
        <f t="shared" si="371"/>
        <v>100.97090596753367</v>
      </c>
      <c r="V1131" s="2">
        <v>39868</v>
      </c>
      <c r="W1131">
        <v>110.0859375</v>
      </c>
      <c r="X1131" s="22">
        <f>_xll.BDH(X$3&amp;" Govt",$A$8,V1131,V1131)</f>
        <v>1.1117699999999999</v>
      </c>
      <c r="Y1131">
        <f t="shared" si="372"/>
        <v>99.01862570495696</v>
      </c>
      <c r="Z1131" s="2">
        <v>39772</v>
      </c>
      <c r="AA1131">
        <v>125.65625</v>
      </c>
      <c r="AB1131" s="22">
        <f>_xll.BDH(AB$3&amp;" Govt",$A$8,Z1131,Z1131)</f>
        <v>1.25769</v>
      </c>
      <c r="AC1131">
        <f t="shared" si="373"/>
        <v>99.910351517464562</v>
      </c>
      <c r="AF1131" s="22"/>
      <c r="AH1131" s="2">
        <v>39772</v>
      </c>
      <c r="AI1131">
        <v>124.16796875</v>
      </c>
      <c r="AJ1131" s="22">
        <f>_xll.BDH(AJ$3&amp;" Govt",$A$8,AH1131,AH1131)</f>
        <v>1.2327600000000001</v>
      </c>
      <c r="AK1131">
        <f t="shared" si="374"/>
        <v>100.72355426035887</v>
      </c>
      <c r="AN1131" s="22"/>
      <c r="AP1131" s="2">
        <v>39772</v>
      </c>
      <c r="AQ1131">
        <v>121.85546875</v>
      </c>
      <c r="AR1131" s="22">
        <f>_xll.BDH(AR$3&amp;" Govt",$A$8,AP1131,AP1131)</f>
        <v>1.21743</v>
      </c>
      <c r="AS1131">
        <f t="shared" si="375"/>
        <v>100.09238210821155</v>
      </c>
      <c r="AV1131" s="22"/>
      <c r="AX1131" s="2">
        <v>39772</v>
      </c>
      <c r="AY1131">
        <v>112.4375</v>
      </c>
      <c r="AZ1131" s="22">
        <f>_xll.BDH(AZ$3&amp;" Govt",$A$8,AX1131,AX1131)</f>
        <v>1.19181</v>
      </c>
      <c r="BA1131">
        <f t="shared" si="376"/>
        <v>94.341799447898566</v>
      </c>
      <c r="BB1131" s="2">
        <v>39771</v>
      </c>
      <c r="BC1131">
        <v>110.73828125</v>
      </c>
      <c r="BD1131" s="22">
        <f>_xll.BDH(BD$3&amp;" Govt",$A$8,BB1131,BB1131)</f>
        <v>1.1847099999999999</v>
      </c>
      <c r="BE1131">
        <f t="shared" si="377"/>
        <v>93.472901596171226</v>
      </c>
      <c r="BH1131" s="22"/>
      <c r="BJ1131" s="2">
        <v>39771</v>
      </c>
      <c r="BK1131">
        <v>107.86328125</v>
      </c>
      <c r="BL1131" s="22">
        <f>_xll.BDH(BL$3&amp;" Govt",$A$8,BJ1131,BJ1131)</f>
        <v>1.1613199999999999</v>
      </c>
      <c r="BM1131">
        <f t="shared" si="378"/>
        <v>92.879896367926165</v>
      </c>
      <c r="BN1131" s="2">
        <v>39946</v>
      </c>
      <c r="BO1131">
        <v>111.6796875</v>
      </c>
      <c r="BP1131" s="22">
        <f>_xll.BDH(BP$3&amp;" Govt",$A$8,BN1131,BN1131)</f>
        <v>1.11232</v>
      </c>
      <c r="BQ1131">
        <f t="shared" si="379"/>
        <v>100.40248085083429</v>
      </c>
      <c r="BR1131" s="2">
        <v>40127</v>
      </c>
      <c r="BS1131">
        <v>118.22265625</v>
      </c>
      <c r="BT1131" s="22">
        <f>_xll.BDH(BT$3&amp;" Govt",$A$8,BR1131,BR1131)</f>
        <v>1.1098399999999999</v>
      </c>
      <c r="BU1131">
        <f t="shared" si="380"/>
        <v>106.52225208138111</v>
      </c>
      <c r="BX1131" s="22"/>
      <c r="CB1131" s="22"/>
      <c r="CF1131" s="22"/>
      <c r="CJ1131" s="22"/>
      <c r="CN1131" s="22"/>
      <c r="CR1131" s="22"/>
      <c r="CV1131" s="22"/>
      <c r="CZ1131" s="22"/>
      <c r="DB1131" s="2">
        <v>39776</v>
      </c>
      <c r="DC1131">
        <v>103.1171875</v>
      </c>
      <c r="DD1131" s="22">
        <f>_xll.BDH(DD$3&amp;" Govt",$A$8,DB1131,DB1131)</f>
        <v>1.1610499999999999</v>
      </c>
      <c r="DE1131">
        <f t="shared" si="381"/>
        <v>88.813735411911637</v>
      </c>
      <c r="DH1131" s="22"/>
      <c r="DL1131" s="22"/>
      <c r="DP1131" s="22"/>
    </row>
    <row r="1132" spans="4:120" x14ac:dyDescent="0.25">
      <c r="D1132" s="2"/>
      <c r="H1132" s="22"/>
      <c r="I1132" s="14"/>
      <c r="L1132" s="22"/>
      <c r="N1132" s="2">
        <v>39772</v>
      </c>
      <c r="O1132">
        <v>133.5078125</v>
      </c>
      <c r="P1132" s="22">
        <f>_xll.BDH(P$3&amp;" Govt",$A$8,N1132,N1132)</f>
        <v>1.3347199999999999</v>
      </c>
      <c r="Q1132">
        <f t="shared" si="370"/>
        <v>100.02683147027092</v>
      </c>
      <c r="R1132" s="2">
        <v>39773</v>
      </c>
      <c r="S1132">
        <v>131.390625</v>
      </c>
      <c r="T1132" s="22">
        <f>_xll.BDH(T$3&amp;" Govt",$A$8,R1132,R1132)</f>
        <v>1.30098</v>
      </c>
      <c r="U1132">
        <f t="shared" si="371"/>
        <v>100.99357791818476</v>
      </c>
      <c r="V1132" s="2">
        <v>39869</v>
      </c>
      <c r="W1132">
        <v>110.046875</v>
      </c>
      <c r="X1132" s="22">
        <f>_xll.BDH(X$3&amp;" Govt",$A$8,V1132,V1132)</f>
        <v>1.1113599999999999</v>
      </c>
      <c r="Y1132">
        <f t="shared" si="372"/>
        <v>99.020007018427876</v>
      </c>
      <c r="Z1132" s="2">
        <v>39773</v>
      </c>
      <c r="AA1132">
        <v>124.296875</v>
      </c>
      <c r="AB1132" s="22">
        <f>_xll.BDH(AB$3&amp;" Govt",$A$8,Z1132,Z1132)</f>
        <v>1.25763</v>
      </c>
      <c r="AC1132">
        <f t="shared" si="373"/>
        <v>98.834215945866433</v>
      </c>
      <c r="AF1132" s="22"/>
      <c r="AH1132" s="2">
        <v>39773</v>
      </c>
      <c r="AI1132">
        <v>123.01171875</v>
      </c>
      <c r="AJ1132" s="22">
        <f>_xll.BDH(AJ$3&amp;" Govt",$A$8,AH1132,AH1132)</f>
        <v>1.2326999999999999</v>
      </c>
      <c r="AK1132">
        <f t="shared" si="374"/>
        <v>99.790475176441959</v>
      </c>
      <c r="AN1132" s="22"/>
      <c r="AP1132" s="2">
        <v>39773</v>
      </c>
      <c r="AQ1132">
        <v>119.33984375</v>
      </c>
      <c r="AR1132" s="22">
        <f>_xll.BDH(AR$3&amp;" Govt",$A$8,AP1132,AP1132)</f>
        <v>1.2173700000000001</v>
      </c>
      <c r="AS1132">
        <f t="shared" si="375"/>
        <v>98.030872906347284</v>
      </c>
      <c r="AV1132" s="22"/>
      <c r="AX1132" s="2">
        <v>39773</v>
      </c>
      <c r="AY1132">
        <v>110.8203125</v>
      </c>
      <c r="AZ1132" s="22">
        <f>_xll.BDH(AZ$3&amp;" Govt",$A$8,AX1132,AX1132)</f>
        <v>1.1917599999999999</v>
      </c>
      <c r="BA1132">
        <f t="shared" si="376"/>
        <v>92.988783395985777</v>
      </c>
      <c r="BB1132" s="2">
        <v>39772</v>
      </c>
      <c r="BC1132">
        <v>109.87109375</v>
      </c>
      <c r="BD1132" s="22">
        <f>_xll.BDH(BD$3&amp;" Govt",$A$8,BB1132,BB1132)</f>
        <v>1.18466</v>
      </c>
      <c r="BE1132">
        <f t="shared" si="377"/>
        <v>92.744832905643804</v>
      </c>
      <c r="BH1132" s="22"/>
      <c r="BJ1132" s="2">
        <v>39772</v>
      </c>
      <c r="BK1132">
        <v>107.01171875</v>
      </c>
      <c r="BL1132" s="22">
        <f>_xll.BDH(BL$3&amp;" Govt",$A$8,BJ1132,BJ1132)</f>
        <v>1.16126</v>
      </c>
      <c r="BM1132">
        <f t="shared" si="378"/>
        <v>92.151386209806589</v>
      </c>
      <c r="BN1132" s="2">
        <v>39947</v>
      </c>
      <c r="BO1132">
        <v>111.7109375</v>
      </c>
      <c r="BP1132" s="22">
        <f>_xll.BDH(BP$3&amp;" Govt",$A$8,BN1132,BN1132)</f>
        <v>1.1124099999999999</v>
      </c>
      <c r="BQ1132">
        <f t="shared" si="379"/>
        <v>100.42244990605982</v>
      </c>
      <c r="BR1132" s="2">
        <v>40128</v>
      </c>
      <c r="BS1132">
        <v>118.29296875</v>
      </c>
      <c r="BT1132" s="22">
        <f>_xll.BDH(BT$3&amp;" Govt",$A$8,BR1132,BR1132)</f>
        <v>1.1098600000000001</v>
      </c>
      <c r="BU1132">
        <f t="shared" si="380"/>
        <v>106.58368510442757</v>
      </c>
      <c r="BX1132" s="22"/>
      <c r="CB1132" s="22"/>
      <c r="CF1132" s="22"/>
      <c r="CJ1132" s="22"/>
      <c r="CN1132" s="22"/>
      <c r="CR1132" s="22"/>
      <c r="CV1132" s="22"/>
      <c r="CZ1132" s="22"/>
      <c r="DB1132" s="2">
        <v>39777</v>
      </c>
      <c r="DC1132">
        <v>102.8203125</v>
      </c>
      <c r="DD1132" s="22">
        <f>_xll.BDH(DD$3&amp;" Govt",$A$8,DB1132,DB1132)</f>
        <v>1.16099</v>
      </c>
      <c r="DE1132">
        <f t="shared" si="381"/>
        <v>88.56261681840499</v>
      </c>
      <c r="DH1132" s="22"/>
      <c r="DL1132" s="22"/>
      <c r="DP1132" s="22"/>
    </row>
    <row r="1133" spans="4:120" x14ac:dyDescent="0.25">
      <c r="D1133" s="2"/>
      <c r="H1133" s="22"/>
      <c r="I1133" s="14"/>
      <c r="L1133" s="22"/>
      <c r="N1133" s="2">
        <v>39773</v>
      </c>
      <c r="O1133">
        <v>133.4453125</v>
      </c>
      <c r="P1133" s="22">
        <f>_xll.BDH(P$3&amp;" Govt",$A$8,N1133,N1133)</f>
        <v>1.33466</v>
      </c>
      <c r="Q1133">
        <f t="shared" si="370"/>
        <v>99.984499797701289</v>
      </c>
      <c r="R1133" s="2">
        <v>39776</v>
      </c>
      <c r="S1133">
        <v>131.40234375</v>
      </c>
      <c r="T1133" s="22">
        <f>_xll.BDH(T$3&amp;" Govt",$A$8,R1133,R1133)</f>
        <v>1.3008</v>
      </c>
      <c r="U1133">
        <f t="shared" si="371"/>
        <v>101.01656192343174</v>
      </c>
      <c r="V1133" s="2">
        <v>39870</v>
      </c>
      <c r="W1133">
        <v>110.11328125</v>
      </c>
      <c r="X1133" s="22">
        <f>_xll.BDH(X$3&amp;" Govt",$A$8,V1133,V1133)</f>
        <v>1.1109499999999999</v>
      </c>
      <c r="Y1133">
        <f t="shared" si="372"/>
        <v>99.116324992123864</v>
      </c>
      <c r="Z1133" s="2">
        <v>39776</v>
      </c>
      <c r="AA1133">
        <v>123.26171875</v>
      </c>
      <c r="AB1133" s="22">
        <f>_xll.BDH(AB$3&amp;" Govt",$A$8,Z1133,Z1133)</f>
        <v>1.25745</v>
      </c>
      <c r="AC1133">
        <f t="shared" si="373"/>
        <v>98.025145134995427</v>
      </c>
      <c r="AF1133" s="22"/>
      <c r="AH1133" s="2">
        <v>39776</v>
      </c>
      <c r="AI1133">
        <v>122.45703125</v>
      </c>
      <c r="AJ1133" s="22">
        <f>_xll.BDH(AJ$3&amp;" Govt",$A$8,AH1133,AH1133)</f>
        <v>1.2325299999999999</v>
      </c>
      <c r="AK1133">
        <f t="shared" si="374"/>
        <v>99.354199289266802</v>
      </c>
      <c r="AN1133" s="22"/>
      <c r="AP1133" s="2">
        <v>39776</v>
      </c>
      <c r="AQ1133">
        <v>118.69921875</v>
      </c>
      <c r="AR1133" s="22">
        <f>_xll.BDH(AR$3&amp;" Govt",$A$8,AP1133,AP1133)</f>
        <v>1.2172099999999999</v>
      </c>
      <c r="AS1133">
        <f t="shared" si="375"/>
        <v>97.517452822438202</v>
      </c>
      <c r="AV1133" s="22"/>
      <c r="AX1133" s="2">
        <v>39776</v>
      </c>
      <c r="AY1133">
        <v>109.2734375</v>
      </c>
      <c r="AZ1133" s="22">
        <f>_xll.BDH(AZ$3&amp;" Govt",$A$8,AX1133,AX1133)</f>
        <v>1.1915899999999999</v>
      </c>
      <c r="BA1133">
        <f t="shared" si="376"/>
        <v>91.703889341132438</v>
      </c>
      <c r="BB1133" s="2">
        <v>39773</v>
      </c>
      <c r="BC1133">
        <v>109.26171875</v>
      </c>
      <c r="BD1133" s="22">
        <f>_xll.BDH(BD$3&amp;" Govt",$A$8,BB1133,BB1133)</f>
        <v>1.1846000000000001</v>
      </c>
      <c r="BE1133">
        <f t="shared" si="377"/>
        <v>92.235116283977703</v>
      </c>
      <c r="BH1133" s="22"/>
      <c r="BJ1133" s="2">
        <v>39773</v>
      </c>
      <c r="BK1133">
        <v>106.25390625</v>
      </c>
      <c r="BL1133" s="22">
        <f>_xll.BDH(BL$3&amp;" Govt",$A$8,BJ1133,BJ1133)</f>
        <v>1.1612100000000001</v>
      </c>
      <c r="BM1133">
        <f t="shared" si="378"/>
        <v>91.502748210917915</v>
      </c>
      <c r="BN1133" s="2">
        <v>39948</v>
      </c>
      <c r="BO1133">
        <v>111.8046875</v>
      </c>
      <c r="BP1133" s="22">
        <f>_xll.BDH(BP$3&amp;" Govt",$A$8,BN1133,BN1133)</f>
        <v>1.1125</v>
      </c>
      <c r="BQ1133">
        <f t="shared" si="379"/>
        <v>100.49859550561797</v>
      </c>
      <c r="BR1133" s="2">
        <v>40129</v>
      </c>
      <c r="BS1133">
        <v>118.14453125</v>
      </c>
      <c r="BT1133" s="22">
        <f>_xll.BDH(BT$3&amp;" Govt",$A$8,BR1133,BR1133)</f>
        <v>1.10989</v>
      </c>
      <c r="BU1133">
        <f t="shared" si="380"/>
        <v>106.44706344772905</v>
      </c>
      <c r="BX1133" s="22"/>
      <c r="CB1133" s="22"/>
      <c r="CF1133" s="22"/>
      <c r="CJ1133" s="22"/>
      <c r="CN1133" s="22"/>
      <c r="CR1133" s="22"/>
      <c r="CV1133" s="22"/>
      <c r="CZ1133" s="22"/>
      <c r="DB1133" s="2">
        <v>39778</v>
      </c>
      <c r="DC1133">
        <v>104.296875</v>
      </c>
      <c r="DD1133" s="22">
        <f>_xll.BDH(DD$3&amp;" Govt",$A$8,DB1133,DB1133)</f>
        <v>1.1609400000000001</v>
      </c>
      <c r="DE1133">
        <f t="shared" si="381"/>
        <v>89.838299136906301</v>
      </c>
      <c r="DH1133" s="22"/>
      <c r="DL1133" s="22"/>
      <c r="DP1133" s="22"/>
    </row>
    <row r="1134" spans="4:120" x14ac:dyDescent="0.25">
      <c r="D1134" s="2"/>
      <c r="H1134" s="22"/>
      <c r="I1134" s="14"/>
      <c r="L1134" s="22"/>
      <c r="N1134" s="2">
        <v>39776</v>
      </c>
      <c r="O1134">
        <v>133.4765625</v>
      </c>
      <c r="P1134" s="22">
        <f>_xll.BDH(P$3&amp;" Govt",$A$8,N1134,N1134)</f>
        <v>1.33447</v>
      </c>
      <c r="Q1134">
        <f t="shared" si="370"/>
        <v>100.02215298957638</v>
      </c>
      <c r="R1134" s="2">
        <v>39777</v>
      </c>
      <c r="S1134">
        <v>129.6015625</v>
      </c>
      <c r="T1134" s="22">
        <f>_xll.BDH(T$3&amp;" Govt",$A$8,R1134,R1134)</f>
        <v>1.30074</v>
      </c>
      <c r="U1134">
        <f t="shared" si="371"/>
        <v>99.636793286898225</v>
      </c>
      <c r="V1134" s="2">
        <v>39871</v>
      </c>
      <c r="W1134">
        <v>110.01953125</v>
      </c>
      <c r="X1134" s="22">
        <f>_xll.BDH(X$3&amp;" Govt",$A$8,V1134,V1134)</f>
        <v>1.11053</v>
      </c>
      <c r="Y1134">
        <f t="shared" si="372"/>
        <v>99.069391416710943</v>
      </c>
      <c r="Z1134" s="2">
        <v>39777</v>
      </c>
      <c r="AA1134">
        <v>123.11328125</v>
      </c>
      <c r="AB1134" s="22">
        <f>_xll.BDH(AB$3&amp;" Govt",$A$8,Z1134,Z1134)</f>
        <v>1.2574000000000001</v>
      </c>
      <c r="AC1134">
        <f t="shared" si="373"/>
        <v>97.910991927787492</v>
      </c>
      <c r="AF1134" s="22"/>
      <c r="AH1134" s="2">
        <v>39777</v>
      </c>
      <c r="AI1134">
        <v>121.1953125</v>
      </c>
      <c r="AJ1134" s="22">
        <f>_xll.BDH(AJ$3&amp;" Govt",$A$8,AH1134,AH1134)</f>
        <v>1.23247</v>
      </c>
      <c r="AK1134">
        <f t="shared" si="374"/>
        <v>98.335304307609931</v>
      </c>
      <c r="AN1134" s="22"/>
      <c r="AP1134" s="2">
        <v>39777</v>
      </c>
      <c r="AQ1134">
        <v>118.9296875</v>
      </c>
      <c r="AR1134" s="22">
        <f>_xll.BDH(AR$3&amp;" Govt",$A$8,AP1134,AP1134)</f>
        <v>1.21715</v>
      </c>
      <c r="AS1134">
        <f t="shared" si="375"/>
        <v>97.711611140779695</v>
      </c>
      <c r="AV1134" s="22"/>
      <c r="AX1134" s="2">
        <v>39777</v>
      </c>
      <c r="AY1134">
        <v>109.7578125</v>
      </c>
      <c r="AZ1134" s="22">
        <f>_xll.BDH(AZ$3&amp;" Govt",$A$8,AX1134,AX1134)</f>
        <v>1.19154</v>
      </c>
      <c r="BA1134">
        <f t="shared" si="376"/>
        <v>92.11424920690871</v>
      </c>
      <c r="BB1134" s="2">
        <v>39776</v>
      </c>
      <c r="BC1134">
        <v>107.859375</v>
      </c>
      <c r="BD1134" s="22">
        <f>_xll.BDH(BD$3&amp;" Govt",$A$8,BB1134,BB1134)</f>
        <v>1.1844399999999999</v>
      </c>
      <c r="BE1134">
        <f t="shared" si="377"/>
        <v>91.063603897200366</v>
      </c>
      <c r="BH1134" s="22"/>
      <c r="BJ1134" s="2">
        <v>39776</v>
      </c>
      <c r="BK1134">
        <v>105.85546875</v>
      </c>
      <c r="BL1134" s="22">
        <f>_xll.BDH(BL$3&amp;" Govt",$A$8,BJ1134,BJ1134)</f>
        <v>1.1610499999999999</v>
      </c>
      <c r="BM1134">
        <f t="shared" si="378"/>
        <v>91.172187890271744</v>
      </c>
      <c r="BN1134" s="2">
        <v>39951</v>
      </c>
      <c r="BO1134">
        <v>111.9375</v>
      </c>
      <c r="BP1134" s="22">
        <f>_xll.BDH(BP$3&amp;" Govt",$A$8,BN1134,BN1134)</f>
        <v>1.11276</v>
      </c>
      <c r="BQ1134">
        <f t="shared" si="379"/>
        <v>100.59446780977031</v>
      </c>
      <c r="BR1134" s="2">
        <v>40130</v>
      </c>
      <c r="BS1134">
        <v>118.1875</v>
      </c>
      <c r="BT1134" s="22">
        <f>_xll.BDH(BT$3&amp;" Govt",$A$8,BR1134,BR1134)</f>
        <v>1.10991</v>
      </c>
      <c r="BU1134">
        <f t="shared" si="380"/>
        <v>106.48385905163482</v>
      </c>
      <c r="BX1134" s="22"/>
      <c r="CB1134" s="22"/>
      <c r="CF1134" s="22"/>
      <c r="CJ1134" s="22"/>
      <c r="CN1134" s="22"/>
      <c r="CR1134" s="22"/>
      <c r="CV1134" s="22"/>
      <c r="CZ1134" s="22"/>
      <c r="DB1134" s="2">
        <v>39779</v>
      </c>
      <c r="DC1134">
        <v>104.296875</v>
      </c>
      <c r="DD1134" s="22">
        <f>_xll.BDH(DD$3&amp;" Govt",$A$8,DB1134,DB1134)</f>
        <v>1.16089</v>
      </c>
      <c r="DE1134">
        <f t="shared" si="381"/>
        <v>89.842168508644235</v>
      </c>
      <c r="DH1134" s="22"/>
      <c r="DL1134" s="22"/>
      <c r="DP1134" s="22"/>
    </row>
    <row r="1135" spans="4:120" x14ac:dyDescent="0.25">
      <c r="D1135" s="2"/>
      <c r="H1135" s="22"/>
      <c r="I1135" s="14"/>
      <c r="L1135" s="22"/>
      <c r="N1135" s="2">
        <v>39777</v>
      </c>
      <c r="O1135">
        <v>133.44140625</v>
      </c>
      <c r="P1135" s="22">
        <f>_xll.BDH(P$3&amp;" Govt",$A$8,N1135,N1135)</f>
        <v>1.3344100000000001</v>
      </c>
      <c r="Q1135">
        <f t="shared" si="370"/>
        <v>100.00030444166335</v>
      </c>
      <c r="R1135" s="2">
        <v>39778</v>
      </c>
      <c r="S1135">
        <v>129.4375</v>
      </c>
      <c r="T1135" s="22">
        <f>_xll.BDH(T$3&amp;" Govt",$A$8,R1135,R1135)</f>
        <v>1.3006800000000001</v>
      </c>
      <c r="U1135">
        <f t="shared" si="371"/>
        <v>99.515253559676466</v>
      </c>
      <c r="V1135" s="2">
        <v>39874</v>
      </c>
      <c r="W1135">
        <v>109.86328125</v>
      </c>
      <c r="X1135" s="22">
        <f>_xll.BDH(X$3&amp;" Govt",$A$8,V1135,V1135)</f>
        <v>1.1098600000000001</v>
      </c>
      <c r="Y1135">
        <f t="shared" si="372"/>
        <v>98.988414079253232</v>
      </c>
      <c r="Z1135" s="2">
        <v>39778</v>
      </c>
      <c r="AA1135">
        <v>122.91796875</v>
      </c>
      <c r="AB1135" s="22">
        <f>_xll.BDH(AB$3&amp;" Govt",$A$8,Z1135,Z1135)</f>
        <v>1.2573400000000001</v>
      </c>
      <c r="AC1135">
        <f t="shared" si="373"/>
        <v>97.760326363592966</v>
      </c>
      <c r="AF1135" s="22"/>
      <c r="AH1135" s="2">
        <v>39778</v>
      </c>
      <c r="AI1135">
        <v>121.6015625</v>
      </c>
      <c r="AJ1135" s="22">
        <f>_xll.BDH(AJ$3&amp;" Govt",$A$8,AH1135,AH1135)</f>
        <v>1.2324200000000001</v>
      </c>
      <c r="AK1135">
        <f t="shared" si="374"/>
        <v>98.668929829116692</v>
      </c>
      <c r="AN1135" s="22"/>
      <c r="AP1135" s="2">
        <v>39778</v>
      </c>
      <c r="AQ1135">
        <v>119.09375</v>
      </c>
      <c r="AR1135" s="22">
        <f>_xll.BDH(AR$3&amp;" Govt",$A$8,AP1135,AP1135)</f>
        <v>1.21709</v>
      </c>
      <c r="AS1135">
        <f t="shared" si="375"/>
        <v>97.851227107280479</v>
      </c>
      <c r="AV1135" s="22"/>
      <c r="AX1135" s="2">
        <v>39778</v>
      </c>
      <c r="AY1135">
        <v>109.08984375</v>
      </c>
      <c r="AZ1135" s="22">
        <f>_xll.BDH(AZ$3&amp;" Govt",$A$8,AX1135,AX1135)</f>
        <v>1.1914800000000001</v>
      </c>
      <c r="BA1135">
        <f t="shared" si="376"/>
        <v>91.558266819417867</v>
      </c>
      <c r="BB1135" s="2">
        <v>39777</v>
      </c>
      <c r="BC1135">
        <v>108.48828125</v>
      </c>
      <c r="BD1135" s="22">
        <f>_xll.BDH(BD$3&amp;" Govt",$A$8,BB1135,BB1135)</f>
        <v>1.18438</v>
      </c>
      <c r="BE1135">
        <f t="shared" si="377"/>
        <v>91.59921752309225</v>
      </c>
      <c r="BH1135" s="22"/>
      <c r="BJ1135" s="2">
        <v>39777</v>
      </c>
      <c r="BK1135">
        <v>105.3671875</v>
      </c>
      <c r="BL1135" s="22">
        <f>_xll.BDH(BL$3&amp;" Govt",$A$8,BJ1135,BJ1135)</f>
        <v>1.16099</v>
      </c>
      <c r="BM1135">
        <f t="shared" si="378"/>
        <v>90.756326497213593</v>
      </c>
      <c r="BN1135" s="2">
        <v>39952</v>
      </c>
      <c r="BO1135">
        <v>112.265625</v>
      </c>
      <c r="BP1135" s="22">
        <f>_xll.BDH(BP$3&amp;" Govt",$A$8,BN1135,BN1135)</f>
        <v>1.1128499999999999</v>
      </c>
      <c r="BQ1135">
        <f t="shared" si="379"/>
        <v>100.88118344790404</v>
      </c>
      <c r="BR1135" s="2">
        <v>40133</v>
      </c>
      <c r="BS1135">
        <v>118.73046875</v>
      </c>
      <c r="BT1135" s="22">
        <f>_xll.BDH(BT$3&amp;" Govt",$A$8,BR1135,BR1135)</f>
        <v>1.10998</v>
      </c>
      <c r="BU1135">
        <f t="shared" si="380"/>
        <v>106.9663135822267</v>
      </c>
      <c r="BX1135" s="22"/>
      <c r="CB1135" s="22"/>
      <c r="CF1135" s="22"/>
      <c r="CJ1135" s="22"/>
      <c r="CN1135" s="22"/>
      <c r="CR1135" s="22"/>
      <c r="CV1135" s="22"/>
      <c r="CZ1135" s="22"/>
      <c r="DB1135" s="2">
        <v>39780</v>
      </c>
      <c r="DC1135">
        <v>105.3203125</v>
      </c>
      <c r="DD1135" s="22">
        <f>_xll.BDH(DD$3&amp;" Govt",$A$8,DB1135,DB1135)</f>
        <v>1.16083</v>
      </c>
      <c r="DE1135">
        <f t="shared" si="381"/>
        <v>90.728455070940612</v>
      </c>
      <c r="DH1135" s="22"/>
      <c r="DL1135" s="22"/>
      <c r="DP1135" s="22"/>
    </row>
    <row r="1136" spans="4:120" x14ac:dyDescent="0.25">
      <c r="D1136" s="2"/>
      <c r="H1136" s="22"/>
      <c r="I1136" s="14"/>
      <c r="L1136" s="22"/>
      <c r="N1136" s="2">
        <v>39778</v>
      </c>
      <c r="O1136">
        <v>133.375</v>
      </c>
      <c r="P1136" s="22">
        <f>_xll.BDH(P$3&amp;" Govt",$A$8,N1136,N1136)</f>
        <v>1.3343499999999999</v>
      </c>
      <c r="Q1136">
        <f t="shared" si="370"/>
        <v>99.955034286356664</v>
      </c>
      <c r="R1136" s="2">
        <v>39779</v>
      </c>
      <c r="S1136">
        <v>129.4375</v>
      </c>
      <c r="T1136" s="22">
        <f>_xll.BDH(T$3&amp;" Govt",$A$8,R1136,R1136)</f>
        <v>1.3006199999999999</v>
      </c>
      <c r="U1136">
        <f t="shared" si="371"/>
        <v>99.519844381910175</v>
      </c>
      <c r="V1136" s="2">
        <v>39875</v>
      </c>
      <c r="W1136">
        <v>109.70703125</v>
      </c>
      <c r="X1136" s="22">
        <f>_xll.BDH(X$3&amp;" Govt",$A$8,V1136,V1136)</f>
        <v>1.11002</v>
      </c>
      <c r="Y1136">
        <f t="shared" si="372"/>
        <v>98.833382506621504</v>
      </c>
      <c r="Z1136" s="2">
        <v>39779</v>
      </c>
      <c r="AA1136">
        <v>122.828125</v>
      </c>
      <c r="AB1136" s="22">
        <f>_xll.BDH(AB$3&amp;" Govt",$A$8,Z1136,Z1136)</f>
        <v>1.25728</v>
      </c>
      <c r="AC1136">
        <f t="shared" si="373"/>
        <v>97.693532864596591</v>
      </c>
      <c r="AF1136" s="22"/>
      <c r="AH1136" s="2">
        <v>39779</v>
      </c>
      <c r="AI1136">
        <v>121.51171875</v>
      </c>
      <c r="AJ1136" s="22">
        <f>_xll.BDH(AJ$3&amp;" Govt",$A$8,AH1136,AH1136)</f>
        <v>1.2323599999999999</v>
      </c>
      <c r="AK1136">
        <f t="shared" si="374"/>
        <v>98.600829911714115</v>
      </c>
      <c r="AN1136" s="22"/>
      <c r="AP1136" s="2">
        <v>39779</v>
      </c>
      <c r="AQ1136">
        <v>119.09375</v>
      </c>
      <c r="AR1136" s="22">
        <f>_xll.BDH(AR$3&amp;" Govt",$A$8,AP1136,AP1136)</f>
        <v>1.2170399999999999</v>
      </c>
      <c r="AS1136">
        <f t="shared" si="375"/>
        <v>97.855247157036757</v>
      </c>
      <c r="AV1136" s="22"/>
      <c r="AX1136" s="2">
        <v>39779</v>
      </c>
      <c r="AY1136">
        <v>109.08984375</v>
      </c>
      <c r="AZ1136" s="22">
        <f>_xll.BDH(AZ$3&amp;" Govt",$A$8,AX1136,AX1136)</f>
        <v>1.19143</v>
      </c>
      <c r="BA1136">
        <f t="shared" si="376"/>
        <v>91.562109188118484</v>
      </c>
      <c r="BB1136" s="2">
        <v>39778</v>
      </c>
      <c r="BC1136">
        <v>107.75</v>
      </c>
      <c r="BD1136" s="22">
        <f>_xll.BDH(BD$3&amp;" Govt",$A$8,BB1136,BB1136)</f>
        <v>1.1843300000000001</v>
      </c>
      <c r="BE1136">
        <f t="shared" si="377"/>
        <v>90.979710047030807</v>
      </c>
      <c r="BH1136" s="22"/>
      <c r="BJ1136" s="2">
        <v>39778</v>
      </c>
      <c r="BK1136">
        <v>105.5859375</v>
      </c>
      <c r="BL1136" s="22">
        <f>_xll.BDH(BL$3&amp;" Govt",$A$8,BJ1136,BJ1136)</f>
        <v>1.1609400000000001</v>
      </c>
      <c r="BM1136">
        <f t="shared" si="378"/>
        <v>90.948660137474803</v>
      </c>
      <c r="BN1136" s="2">
        <v>39953</v>
      </c>
      <c r="BO1136">
        <v>112.9765625</v>
      </c>
      <c r="BP1136" s="22">
        <f>_xll.BDH(BP$3&amp;" Govt",$A$8,BN1136,BN1136)</f>
        <v>1.11293</v>
      </c>
      <c r="BQ1136">
        <f t="shared" si="379"/>
        <v>101.51272991113548</v>
      </c>
      <c r="BR1136" s="2">
        <v>40134</v>
      </c>
      <c r="BS1136">
        <v>118.7734375</v>
      </c>
      <c r="BT1136" s="22">
        <f>_xll.BDH(BT$3&amp;" Govt",$A$8,BR1136,BR1136)</f>
        <v>1.1100000000000001</v>
      </c>
      <c r="BU1136">
        <f t="shared" si="380"/>
        <v>107.00309684684684</v>
      </c>
      <c r="BX1136" s="22"/>
      <c r="CB1136" s="22"/>
      <c r="CF1136" s="22"/>
      <c r="CJ1136" s="22"/>
      <c r="CN1136" s="22"/>
      <c r="CR1136" s="22"/>
      <c r="CV1136" s="22"/>
      <c r="CZ1136" s="22"/>
      <c r="DB1136" s="2">
        <v>39783</v>
      </c>
      <c r="DC1136">
        <v>107.90234375</v>
      </c>
      <c r="DD1136" s="22">
        <f>_xll.BDH(DD$3&amp;" Govt",$A$8,DB1136,DB1136)</f>
        <v>1.1606700000000001</v>
      </c>
      <c r="DE1136">
        <f t="shared" si="381"/>
        <v>92.965566224680572</v>
      </c>
      <c r="DH1136" s="22"/>
      <c r="DL1136" s="22"/>
      <c r="DP1136" s="22"/>
    </row>
    <row r="1137" spans="4:120" x14ac:dyDescent="0.25">
      <c r="D1137" s="2"/>
      <c r="H1137" s="22"/>
      <c r="I1137" s="14"/>
      <c r="L1137" s="22"/>
      <c r="N1137" s="2">
        <v>39779</v>
      </c>
      <c r="O1137">
        <v>133.375</v>
      </c>
      <c r="P1137" s="22">
        <f>_xll.BDH(P$3&amp;" Govt",$A$8,N1137,N1137)</f>
        <v>1.33429</v>
      </c>
      <c r="Q1137">
        <f t="shared" si="370"/>
        <v>99.959529037915303</v>
      </c>
      <c r="R1137" s="2">
        <v>39780</v>
      </c>
      <c r="S1137">
        <v>129.46484375</v>
      </c>
      <c r="T1137" s="22">
        <f>_xll.BDH(T$3&amp;" Govt",$A$8,R1137,R1137)</f>
        <v>1.3005599999999999</v>
      </c>
      <c r="U1137">
        <f t="shared" si="371"/>
        <v>99.545460224826229</v>
      </c>
      <c r="V1137" s="2">
        <v>39876</v>
      </c>
      <c r="W1137">
        <v>109.796875</v>
      </c>
      <c r="X1137" s="22">
        <f>_xll.BDH(X$3&amp;" Govt",$A$8,V1137,V1137)</f>
        <v>1.1101700000000001</v>
      </c>
      <c r="Y1137">
        <f t="shared" si="372"/>
        <v>98.900956610248869</v>
      </c>
      <c r="Z1137" s="2">
        <v>39780</v>
      </c>
      <c r="AA1137">
        <v>122.73046875</v>
      </c>
      <c r="AB1137" s="22">
        <f>_xll.BDH(AB$3&amp;" Govt",$A$8,Z1137,Z1137)</f>
        <v>1.25722</v>
      </c>
      <c r="AC1137">
        <f t="shared" si="373"/>
        <v>97.620518882932188</v>
      </c>
      <c r="AF1137" s="22"/>
      <c r="AH1137" s="2">
        <v>39780</v>
      </c>
      <c r="AI1137">
        <v>121.28125</v>
      </c>
      <c r="AJ1137" s="22">
        <f>_xll.BDH(AJ$3&amp;" Govt",$A$8,AH1137,AH1137)</f>
        <v>1.2323</v>
      </c>
      <c r="AK1137">
        <f t="shared" si="374"/>
        <v>98.418607481944335</v>
      </c>
      <c r="AN1137" s="22"/>
      <c r="AP1137" s="2">
        <v>39780</v>
      </c>
      <c r="AQ1137">
        <v>118.0390625</v>
      </c>
      <c r="AR1137" s="22">
        <f>_xll.BDH(AR$3&amp;" Govt",$A$8,AP1137,AP1137)</f>
        <v>1.21698</v>
      </c>
      <c r="AS1137">
        <f t="shared" si="375"/>
        <v>96.993428404739603</v>
      </c>
      <c r="AV1137" s="22"/>
      <c r="AX1137" s="2">
        <v>39780</v>
      </c>
      <c r="AY1137">
        <v>109.1328125</v>
      </c>
      <c r="AZ1137" s="22">
        <f>_xll.BDH(AZ$3&amp;" Govt",$A$8,AX1137,AX1137)</f>
        <v>1.19137</v>
      </c>
      <c r="BA1137">
        <f t="shared" si="376"/>
        <v>91.602787127424733</v>
      </c>
      <c r="BB1137" s="2">
        <v>39779</v>
      </c>
      <c r="BC1137">
        <v>107.75</v>
      </c>
      <c r="BD1137" s="22">
        <f>_xll.BDH(BD$3&amp;" Govt",$A$8,BB1137,BB1137)</f>
        <v>1.1842699999999999</v>
      </c>
      <c r="BE1137">
        <f t="shared" si="377"/>
        <v>90.984319454178532</v>
      </c>
      <c r="BH1137" s="22"/>
      <c r="BJ1137" s="2">
        <v>39779</v>
      </c>
      <c r="BK1137">
        <v>105.5859375</v>
      </c>
      <c r="BL1137" s="22">
        <f>_xll.BDH(BL$3&amp;" Govt",$A$8,BJ1137,BJ1137)</f>
        <v>1.16089</v>
      </c>
      <c r="BM1137">
        <f t="shared" si="378"/>
        <v>90.952577332908376</v>
      </c>
      <c r="BN1137" s="2">
        <v>39954</v>
      </c>
      <c r="BO1137">
        <v>112.43359375</v>
      </c>
      <c r="BP1137" s="22">
        <f>_xll.BDH(BP$3&amp;" Govt",$A$8,BN1137,BN1137)</f>
        <v>1.1130199999999999</v>
      </c>
      <c r="BQ1137">
        <f t="shared" si="379"/>
        <v>101.01668770552192</v>
      </c>
      <c r="BR1137" s="2">
        <v>40135</v>
      </c>
      <c r="BS1137">
        <v>118.9921875</v>
      </c>
      <c r="BT1137" s="22">
        <f>_xll.BDH(BT$3&amp;" Govt",$A$8,BR1137,BR1137)</f>
        <v>1.11002</v>
      </c>
      <c r="BU1137">
        <f t="shared" si="380"/>
        <v>107.1982374191456</v>
      </c>
      <c r="BX1137" s="22"/>
      <c r="CB1137" s="22"/>
      <c r="CF1137" s="22"/>
      <c r="CJ1137" s="22"/>
      <c r="CN1137" s="22"/>
      <c r="CR1137" s="22"/>
      <c r="CV1137" s="22"/>
      <c r="CZ1137" s="22"/>
      <c r="DB1137" s="2">
        <v>39784</v>
      </c>
      <c r="DC1137">
        <v>109.453125</v>
      </c>
      <c r="DD1137" s="22">
        <f>_xll.BDH(DD$3&amp;" Govt",$A$8,DB1137,DB1137)</f>
        <v>1.16029</v>
      </c>
      <c r="DE1137">
        <f t="shared" si="381"/>
        <v>94.332559101603906</v>
      </c>
      <c r="DH1137" s="22"/>
      <c r="DL1137" s="22"/>
      <c r="DP1137" s="22"/>
    </row>
    <row r="1138" spans="4:120" x14ac:dyDescent="0.25">
      <c r="D1138" s="2"/>
      <c r="H1138" s="22"/>
      <c r="I1138" s="14"/>
      <c r="L1138" s="22"/>
      <c r="N1138" s="2">
        <v>39780</v>
      </c>
      <c r="O1138">
        <v>133.5234375</v>
      </c>
      <c r="P1138" s="22">
        <f>_xll.BDH(P$3&amp;" Govt",$A$8,N1138,N1138)</f>
        <v>1.33423</v>
      </c>
      <c r="Q1138">
        <f t="shared" si="370"/>
        <v>100.07527750088066</v>
      </c>
      <c r="R1138" s="2">
        <v>39783</v>
      </c>
      <c r="S1138">
        <v>129.2734375</v>
      </c>
      <c r="T1138" s="22">
        <f>_xll.BDH(T$3&amp;" Govt",$A$8,R1138,R1138)</f>
        <v>1.3003800000000001</v>
      </c>
      <c r="U1138">
        <f t="shared" si="371"/>
        <v>99.412046863224589</v>
      </c>
      <c r="V1138" s="2">
        <v>39877</v>
      </c>
      <c r="W1138">
        <v>109.8984375</v>
      </c>
      <c r="X1138" s="22">
        <f>_xll.BDH(X$3&amp;" Govt",$A$8,V1138,V1138)</f>
        <v>1.11033</v>
      </c>
      <c r="Y1138">
        <f t="shared" si="372"/>
        <v>98.97817540731134</v>
      </c>
      <c r="Z1138" s="2">
        <v>39783</v>
      </c>
      <c r="AA1138">
        <v>123.0390625</v>
      </c>
      <c r="AB1138" s="22">
        <f>_xll.BDH(AB$3&amp;" Govt",$A$8,Z1138,Z1138)</f>
        <v>1.25705</v>
      </c>
      <c r="AC1138">
        <f t="shared" si="373"/>
        <v>97.879211248558136</v>
      </c>
      <c r="AF1138" s="22"/>
      <c r="AH1138" s="2">
        <v>39783</v>
      </c>
      <c r="AI1138">
        <v>121.484375</v>
      </c>
      <c r="AJ1138" s="22">
        <f>_xll.BDH(AJ$3&amp;" Govt",$A$8,AH1138,AH1138)</f>
        <v>1.2321299999999999</v>
      </c>
      <c r="AK1138">
        <f t="shared" si="374"/>
        <v>98.597043331466651</v>
      </c>
      <c r="AN1138" s="22"/>
      <c r="AP1138" s="2">
        <v>39783</v>
      </c>
      <c r="AQ1138">
        <v>118.98046875</v>
      </c>
      <c r="AR1138" s="22">
        <f>_xll.BDH(AR$3&amp;" Govt",$A$8,AP1138,AP1138)</f>
        <v>1.2168099999999999</v>
      </c>
      <c r="AS1138">
        <f t="shared" si="375"/>
        <v>97.780646732028828</v>
      </c>
      <c r="AV1138" s="22"/>
      <c r="AX1138" s="2">
        <v>39783</v>
      </c>
      <c r="AY1138">
        <v>110.10546875</v>
      </c>
      <c r="AZ1138" s="22">
        <f>_xll.BDH(AZ$3&amp;" Govt",$A$8,AX1138,AX1138)</f>
        <v>1.1912099999999999</v>
      </c>
      <c r="BA1138">
        <f t="shared" si="376"/>
        <v>92.431618900109981</v>
      </c>
      <c r="BB1138" s="2">
        <v>39780</v>
      </c>
      <c r="BC1138">
        <v>108.1796875</v>
      </c>
      <c r="BD1138" s="22">
        <f>_xll.BDH(BD$3&amp;" Govt",$A$8,BB1138,BB1138)</f>
        <v>1.1842200000000001</v>
      </c>
      <c r="BE1138">
        <f t="shared" si="377"/>
        <v>91.351005303068689</v>
      </c>
      <c r="BH1138" s="22"/>
      <c r="BJ1138" s="2">
        <v>39780</v>
      </c>
      <c r="BK1138">
        <v>105.12109375</v>
      </c>
      <c r="BL1138" s="22">
        <f>_xll.BDH(BL$3&amp;" Govt",$A$8,BJ1138,BJ1138)</f>
        <v>1.16083</v>
      </c>
      <c r="BM1138">
        <f t="shared" si="378"/>
        <v>90.556837564501265</v>
      </c>
      <c r="BN1138" s="2">
        <v>39955</v>
      </c>
      <c r="BO1138">
        <v>112.40234375</v>
      </c>
      <c r="BP1138" s="22">
        <f>_xll.BDH(BP$3&amp;" Govt",$A$8,BN1138,BN1138)</f>
        <v>1.11311</v>
      </c>
      <c r="BQ1138">
        <f t="shared" si="379"/>
        <v>100.98044555344934</v>
      </c>
      <c r="BR1138" s="2">
        <v>40136</v>
      </c>
      <c r="BS1138">
        <v>119.13671875</v>
      </c>
      <c r="BT1138" s="22">
        <f>_xll.BDH(BT$3&amp;" Govt",$A$8,BR1138,BR1138)</f>
        <v>1.11005</v>
      </c>
      <c r="BU1138">
        <f t="shared" si="380"/>
        <v>107.32554276834377</v>
      </c>
      <c r="BX1138" s="22"/>
      <c r="CB1138" s="22"/>
      <c r="CF1138" s="22"/>
      <c r="CJ1138" s="22"/>
      <c r="CN1138" s="22"/>
      <c r="CR1138" s="22"/>
      <c r="CV1138" s="22"/>
      <c r="CZ1138" s="22"/>
      <c r="DB1138" s="2">
        <v>39785</v>
      </c>
      <c r="DC1138">
        <v>111.69140625</v>
      </c>
      <c r="DD1138" s="22">
        <f>_xll.BDH(DD$3&amp;" Govt",$A$8,DB1138,DB1138)</f>
        <v>1.1599200000000001</v>
      </c>
      <c r="DE1138">
        <f t="shared" si="381"/>
        <v>96.292335893854741</v>
      </c>
      <c r="DH1138" s="22"/>
      <c r="DL1138" s="22"/>
      <c r="DP1138" s="22"/>
    </row>
    <row r="1139" spans="4:120" x14ac:dyDescent="0.25">
      <c r="D1139" s="2"/>
      <c r="H1139" s="22"/>
      <c r="I1139" s="14"/>
      <c r="L1139" s="22"/>
      <c r="N1139" s="2">
        <v>39783</v>
      </c>
      <c r="O1139">
        <v>133.4296875</v>
      </c>
      <c r="P1139" s="22">
        <f>_xll.BDH(P$3&amp;" Govt",$A$8,N1139,N1139)</f>
        <v>1.3340399999999999</v>
      </c>
      <c r="Q1139">
        <f t="shared" si="370"/>
        <v>100.01925541962761</v>
      </c>
      <c r="R1139" s="2">
        <v>39784</v>
      </c>
      <c r="S1139">
        <v>129.04296875</v>
      </c>
      <c r="T1139" s="22">
        <f>_xll.BDH(T$3&amp;" Govt",$A$8,R1139,R1139)</f>
        <v>1.29996</v>
      </c>
      <c r="U1139">
        <f t="shared" si="371"/>
        <v>99.266876480814787</v>
      </c>
      <c r="V1139" s="2">
        <v>39878</v>
      </c>
      <c r="W1139">
        <v>109.97265625</v>
      </c>
      <c r="X1139" s="22">
        <f>_xll.BDH(X$3&amp;" Govt",$A$8,V1139,V1139)</f>
        <v>1.1104799999999999</v>
      </c>
      <c r="Y1139">
        <f t="shared" si="372"/>
        <v>99.03164059685902</v>
      </c>
      <c r="Z1139" s="2">
        <v>39784</v>
      </c>
      <c r="AA1139">
        <v>123.046875</v>
      </c>
      <c r="AB1139" s="22">
        <f>_xll.BDH(AB$3&amp;" Govt",$A$8,Z1139,Z1139)</f>
        <v>1.25664</v>
      </c>
      <c r="AC1139">
        <f t="shared" si="373"/>
        <v>97.917362967914443</v>
      </c>
      <c r="AF1139" s="22"/>
      <c r="AH1139" s="2">
        <v>39784</v>
      </c>
      <c r="AI1139">
        <v>121.80078125</v>
      </c>
      <c r="AJ1139" s="22">
        <f>_xll.BDH(AJ$3&amp;" Govt",$A$8,AH1139,AH1139)</f>
        <v>1.23173</v>
      </c>
      <c r="AK1139">
        <f t="shared" si="374"/>
        <v>98.88594192720808</v>
      </c>
      <c r="AN1139" s="22"/>
      <c r="AP1139" s="2">
        <v>39784</v>
      </c>
      <c r="AQ1139">
        <v>119.37109375</v>
      </c>
      <c r="AR1139" s="22">
        <f>_xll.BDH(AR$3&amp;" Govt",$A$8,AP1139,AP1139)</f>
        <v>1.2164200000000001</v>
      </c>
      <c r="AS1139">
        <f t="shared" si="375"/>
        <v>98.133123222242318</v>
      </c>
      <c r="AV1139" s="22"/>
      <c r="AX1139" s="2">
        <v>39784</v>
      </c>
      <c r="AY1139">
        <v>110.87890625</v>
      </c>
      <c r="AZ1139" s="22">
        <f>_xll.BDH(AZ$3&amp;" Govt",$A$8,AX1139,AX1139)</f>
        <v>1.19082</v>
      </c>
      <c r="BA1139">
        <f t="shared" si="376"/>
        <v>93.111390680371514</v>
      </c>
      <c r="BB1139" s="2">
        <v>39783</v>
      </c>
      <c r="BC1139">
        <v>108.875</v>
      </c>
      <c r="BD1139" s="22">
        <f>_xll.BDH(BD$3&amp;" Govt",$A$8,BB1139,BB1139)</f>
        <v>1.1840600000000001</v>
      </c>
      <c r="BE1139">
        <f t="shared" si="377"/>
        <v>91.950576828876905</v>
      </c>
      <c r="BH1139" s="22"/>
      <c r="BJ1139" s="2">
        <v>39783</v>
      </c>
      <c r="BK1139">
        <v>105.890625</v>
      </c>
      <c r="BL1139" s="22">
        <f>_xll.BDH(BL$3&amp;" Govt",$A$8,BJ1139,BJ1139)</f>
        <v>1.1606700000000001</v>
      </c>
      <c r="BM1139">
        <f t="shared" si="378"/>
        <v>91.232327018015454</v>
      </c>
      <c r="BN1139" s="2">
        <v>39958</v>
      </c>
      <c r="BO1139">
        <v>112.40234375</v>
      </c>
      <c r="BP1139" s="22">
        <f>_xll.BDH(BP$3&amp;" Govt",$A$8,BN1139,BN1139)</f>
        <v>1.11337</v>
      </c>
      <c r="BQ1139">
        <f t="shared" si="379"/>
        <v>100.95686407034499</v>
      </c>
      <c r="BT1139" s="22"/>
      <c r="BX1139" s="22"/>
      <c r="CB1139" s="22"/>
      <c r="CF1139" s="22"/>
      <c r="CJ1139" s="22"/>
      <c r="CN1139" s="22"/>
      <c r="CR1139" s="22"/>
      <c r="CV1139" s="22"/>
      <c r="CZ1139" s="22"/>
      <c r="DB1139" s="2">
        <v>39786</v>
      </c>
      <c r="DC1139">
        <v>114.0859375</v>
      </c>
      <c r="DD1139" s="22">
        <f>_xll.BDH(DD$3&amp;" Govt",$A$8,DB1139,DB1139)</f>
        <v>1.15954</v>
      </c>
      <c r="DE1139">
        <f t="shared" si="381"/>
        <v>98.388962433378751</v>
      </c>
      <c r="DH1139" s="22"/>
      <c r="DL1139" s="22"/>
      <c r="DP1139" s="22"/>
    </row>
    <row r="1140" spans="4:120" x14ac:dyDescent="0.25">
      <c r="D1140" s="2"/>
      <c r="H1140" s="22"/>
      <c r="I1140" s="14"/>
      <c r="L1140" s="22"/>
      <c r="N1140" s="2">
        <v>39784</v>
      </c>
      <c r="O1140">
        <v>133.40234375</v>
      </c>
      <c r="P1140" s="22">
        <f>_xll.BDH(P$3&amp;" Govt",$A$8,N1140,N1140)</f>
        <v>1.33361</v>
      </c>
      <c r="Q1140">
        <f t="shared" si="370"/>
        <v>100.03100137971371</v>
      </c>
      <c r="R1140" s="2">
        <v>39785</v>
      </c>
      <c r="S1140">
        <v>128.9375</v>
      </c>
      <c r="T1140" s="22">
        <f>_xll.BDH(T$3&amp;" Govt",$A$8,R1140,R1140)</f>
        <v>1.2995300000000001</v>
      </c>
      <c r="U1140">
        <f t="shared" si="371"/>
        <v>99.218563634544793</v>
      </c>
      <c r="V1140" s="2">
        <v>39881</v>
      </c>
      <c r="W1140">
        <v>110.04296875</v>
      </c>
      <c r="X1140" s="22">
        <f>_xll.BDH(X$3&amp;" Govt",$A$8,V1140,V1140)</f>
        <v>1.1109499999999999</v>
      </c>
      <c r="Y1140">
        <f t="shared" si="372"/>
        <v>99.053034565011941</v>
      </c>
      <c r="Z1140" s="2">
        <v>39785</v>
      </c>
      <c r="AA1140">
        <v>123.2734375</v>
      </c>
      <c r="AB1140" s="22">
        <f>_xll.BDH(AB$3&amp;" Govt",$A$8,Z1140,Z1140)</f>
        <v>1.25623</v>
      </c>
      <c r="AC1140">
        <f t="shared" si="373"/>
        <v>98.129671716166627</v>
      </c>
      <c r="AF1140" s="22"/>
      <c r="AH1140" s="2">
        <v>39785</v>
      </c>
      <c r="AI1140">
        <v>122.1953125</v>
      </c>
      <c r="AJ1140" s="22">
        <f>_xll.BDH(AJ$3&amp;" Govt",$A$8,AH1140,AH1140)</f>
        <v>1.23133</v>
      </c>
      <c r="AK1140">
        <f t="shared" si="374"/>
        <v>99.238475875679143</v>
      </c>
      <c r="AN1140" s="22"/>
      <c r="AP1140" s="2">
        <v>39785</v>
      </c>
      <c r="AQ1140">
        <v>120.12109375</v>
      </c>
      <c r="AR1140" s="22">
        <f>_xll.BDH(AR$3&amp;" Govt",$A$8,AP1140,AP1140)</f>
        <v>1.2160199999999999</v>
      </c>
      <c r="AS1140">
        <f t="shared" si="375"/>
        <v>98.782169495567516</v>
      </c>
      <c r="AV1140" s="22"/>
      <c r="AX1140" s="2">
        <v>39785</v>
      </c>
      <c r="AY1140">
        <v>112.0546875</v>
      </c>
      <c r="AZ1140" s="22">
        <f>_xll.BDH(AZ$3&amp;" Govt",$A$8,AX1140,AX1140)</f>
        <v>1.1904300000000001</v>
      </c>
      <c r="BA1140">
        <f t="shared" si="376"/>
        <v>94.129589728081442</v>
      </c>
      <c r="BB1140" s="2">
        <v>39784</v>
      </c>
      <c r="BC1140">
        <v>109.93359375</v>
      </c>
      <c r="BD1140" s="22">
        <f>_xll.BDH(BD$3&amp;" Govt",$A$8,BB1140,BB1140)</f>
        <v>1.18367</v>
      </c>
      <c r="BE1140">
        <f t="shared" si="377"/>
        <v>92.875204871290137</v>
      </c>
      <c r="BH1140" s="22"/>
      <c r="BJ1140" s="2">
        <v>39784</v>
      </c>
      <c r="BK1140">
        <v>106.9296875</v>
      </c>
      <c r="BL1140" s="22">
        <f>_xll.BDH(BL$3&amp;" Govt",$A$8,BJ1140,BJ1140)</f>
        <v>1.16029</v>
      </c>
      <c r="BM1140">
        <f t="shared" si="378"/>
        <v>92.157725654793197</v>
      </c>
      <c r="BN1140" s="2">
        <v>39959</v>
      </c>
      <c r="BO1140">
        <v>112.4140625</v>
      </c>
      <c r="BP1140" s="22">
        <f>_xll.BDH(BP$3&amp;" Govt",$A$8,BN1140,BN1140)</f>
        <v>1.1134599999999999</v>
      </c>
      <c r="BQ1140">
        <f t="shared" si="379"/>
        <v>100.95922844107558</v>
      </c>
      <c r="BT1140" s="22"/>
      <c r="BX1140" s="22"/>
      <c r="CB1140" s="22"/>
      <c r="CF1140" s="22"/>
      <c r="CJ1140" s="22"/>
      <c r="CN1140" s="22"/>
      <c r="CR1140" s="22"/>
      <c r="CV1140" s="22"/>
      <c r="CZ1140" s="22"/>
      <c r="DB1140" s="2">
        <v>39787</v>
      </c>
      <c r="DC1140">
        <v>112.26171875</v>
      </c>
      <c r="DD1140" s="22">
        <f>_xll.BDH(DD$3&amp;" Govt",$A$8,DB1140,DB1140)</f>
        <v>1.15916</v>
      </c>
      <c r="DE1140">
        <f t="shared" si="381"/>
        <v>96.847474679940646</v>
      </c>
      <c r="DH1140" s="22"/>
      <c r="DL1140" s="22"/>
      <c r="DP1140" s="22"/>
    </row>
    <row r="1141" spans="4:120" x14ac:dyDescent="0.25">
      <c r="D1141" s="2"/>
      <c r="H1141" s="22"/>
      <c r="I1141" s="14"/>
      <c r="L1141" s="22"/>
      <c r="N1141" s="2">
        <v>39785</v>
      </c>
      <c r="O1141">
        <v>133.3515625</v>
      </c>
      <c r="P1141" s="22">
        <f>_xll.BDH(P$3&amp;" Govt",$A$8,N1141,N1141)</f>
        <v>1.33317</v>
      </c>
      <c r="Q1141">
        <f t="shared" si="370"/>
        <v>100.02592505081873</v>
      </c>
      <c r="R1141" s="2">
        <v>39786</v>
      </c>
      <c r="S1141">
        <v>128.91015625</v>
      </c>
      <c r="T1141" s="22">
        <f>_xll.BDH(T$3&amp;" Govt",$A$8,R1141,R1141)</f>
        <v>1.29911</v>
      </c>
      <c r="U1141">
        <f t="shared" si="371"/>
        <v>99.22959275965853</v>
      </c>
      <c r="V1141" s="2">
        <v>39882</v>
      </c>
      <c r="W1141">
        <v>110.12890625</v>
      </c>
      <c r="X1141" s="22">
        <f>_xll.BDH(X$3&amp;" Govt",$A$8,V1141,V1141)</f>
        <v>1.11111</v>
      </c>
      <c r="Y1141">
        <f t="shared" si="372"/>
        <v>99.116114741114743</v>
      </c>
      <c r="Z1141" s="2">
        <v>39786</v>
      </c>
      <c r="AA1141">
        <v>123.44140625</v>
      </c>
      <c r="AB1141" s="22">
        <f>_xll.BDH(AB$3&amp;" Govt",$A$8,Z1141,Z1141)</f>
        <v>1.2558199999999999</v>
      </c>
      <c r="AC1141">
        <f t="shared" si="373"/>
        <v>98.29546133203803</v>
      </c>
      <c r="AF1141" s="22"/>
      <c r="AH1141" s="2">
        <v>39786</v>
      </c>
      <c r="AI1141">
        <v>122.49609375</v>
      </c>
      <c r="AJ1141" s="22">
        <f>_xll.BDH(AJ$3&amp;" Govt",$A$8,AH1141,AH1141)</f>
        <v>1.2309300000000001</v>
      </c>
      <c r="AK1141">
        <f t="shared" si="374"/>
        <v>99.515077014939919</v>
      </c>
      <c r="AN1141" s="22"/>
      <c r="AP1141" s="2">
        <v>39786</v>
      </c>
      <c r="AQ1141">
        <v>120.43359375</v>
      </c>
      <c r="AR1141" s="22">
        <f>_xll.BDH(AR$3&amp;" Govt",$A$8,AP1141,AP1141)</f>
        <v>1.2156199999999999</v>
      </c>
      <c r="AS1141">
        <f t="shared" si="375"/>
        <v>99.071744253960944</v>
      </c>
      <c r="AV1141" s="22"/>
      <c r="AX1141" s="2">
        <v>39786</v>
      </c>
      <c r="AY1141">
        <v>112.71484375</v>
      </c>
      <c r="AZ1141" s="22">
        <f>_xll.BDH(AZ$3&amp;" Govt",$A$8,AX1141,AX1141)</f>
        <v>1.1900500000000001</v>
      </c>
      <c r="BA1141">
        <f t="shared" si="376"/>
        <v>94.714376496785846</v>
      </c>
      <c r="BB1141" s="2">
        <v>39785</v>
      </c>
      <c r="BC1141">
        <v>111.29296875</v>
      </c>
      <c r="BD1141" s="22">
        <f>_xll.BDH(BD$3&amp;" Govt",$A$8,BB1141,BB1141)</f>
        <v>1.1832799999999999</v>
      </c>
      <c r="BE1141">
        <f t="shared" si="377"/>
        <v>94.054635208910838</v>
      </c>
      <c r="BH1141" s="22"/>
      <c r="BJ1141" s="2">
        <v>39785</v>
      </c>
      <c r="BK1141">
        <v>108.640625</v>
      </c>
      <c r="BL1141" s="22">
        <f>_xll.BDH(BL$3&amp;" Govt",$A$8,BJ1141,BJ1141)</f>
        <v>1.1599200000000001</v>
      </c>
      <c r="BM1141">
        <f t="shared" si="378"/>
        <v>93.662170666942544</v>
      </c>
      <c r="BN1141" s="2">
        <v>39960</v>
      </c>
      <c r="BO1141">
        <v>112.26953125</v>
      </c>
      <c r="BP1141" s="22">
        <f>_xll.BDH(BP$3&amp;" Govt",$A$8,BN1141,BN1141)</f>
        <v>1.11354</v>
      </c>
      <c r="BQ1141">
        <f t="shared" si="379"/>
        <v>100.82218083768882</v>
      </c>
      <c r="BT1141" s="22"/>
      <c r="BX1141" s="22"/>
      <c r="CB1141" s="22"/>
      <c r="CF1141" s="22"/>
      <c r="CJ1141" s="22"/>
      <c r="CN1141" s="22"/>
      <c r="CR1141" s="22"/>
      <c r="CV1141" s="22"/>
      <c r="CZ1141" s="22"/>
      <c r="DB1141" s="2">
        <v>39790</v>
      </c>
      <c r="DC1141">
        <v>111.796875</v>
      </c>
      <c r="DD1141" s="22">
        <f>_xll.BDH(DD$3&amp;" Govt",$A$8,DB1141,DB1141)</f>
        <v>1.15802</v>
      </c>
      <c r="DE1141">
        <f t="shared" si="381"/>
        <v>96.541402566449619</v>
      </c>
      <c r="DH1141" s="22"/>
      <c r="DL1141" s="22"/>
      <c r="DP1141" s="22"/>
    </row>
    <row r="1142" spans="4:120" x14ac:dyDescent="0.25">
      <c r="D1142" s="2"/>
      <c r="H1142" s="22"/>
      <c r="I1142" s="14"/>
      <c r="L1142" s="22"/>
      <c r="N1142" s="2">
        <v>39786</v>
      </c>
      <c r="O1142">
        <v>133.3828125</v>
      </c>
      <c r="P1142" s="22">
        <f>_xll.BDH(P$3&amp;" Govt",$A$8,N1142,N1142)</f>
        <v>1.33274</v>
      </c>
      <c r="Q1142">
        <f t="shared" si="370"/>
        <v>100.08164570733976</v>
      </c>
      <c r="R1142" s="2">
        <v>39787</v>
      </c>
      <c r="S1142">
        <v>129.1328125</v>
      </c>
      <c r="T1142" s="22">
        <f>_xll.BDH(T$3&amp;" Govt",$A$8,R1142,R1142)</f>
        <v>1.2986900000000001</v>
      </c>
      <c r="U1142">
        <f t="shared" si="371"/>
        <v>99.433130693237018</v>
      </c>
      <c r="V1142" s="2">
        <v>39883</v>
      </c>
      <c r="W1142">
        <v>110.1640625</v>
      </c>
      <c r="X1142" s="22">
        <f>_xll.BDH(X$3&amp;" Govt",$A$8,V1142,V1142)</f>
        <v>1.1112599999999999</v>
      </c>
      <c r="Y1142">
        <f t="shared" si="372"/>
        <v>99.134372244119291</v>
      </c>
      <c r="Z1142" s="2">
        <v>39787</v>
      </c>
      <c r="AA1142">
        <v>122.61328125</v>
      </c>
      <c r="AB1142" s="22">
        <f>_xll.BDH(AB$3&amp;" Govt",$A$8,Z1142,Z1142)</f>
        <v>1.2554099999999999</v>
      </c>
      <c r="AC1142">
        <f t="shared" si="373"/>
        <v>97.667918249814804</v>
      </c>
      <c r="AF1142" s="22"/>
      <c r="AH1142" s="2">
        <v>39787</v>
      </c>
      <c r="AI1142">
        <v>121.0625</v>
      </c>
      <c r="AJ1142" s="22">
        <f>_xll.BDH(AJ$3&amp;" Govt",$A$8,AH1142,AH1142)</f>
        <v>1.2305299999999999</v>
      </c>
      <c r="AK1142">
        <f t="shared" si="374"/>
        <v>98.38240432984162</v>
      </c>
      <c r="AN1142" s="22"/>
      <c r="AP1142" s="2">
        <v>39787</v>
      </c>
      <c r="AQ1142">
        <v>119.07421875</v>
      </c>
      <c r="AR1142" s="22">
        <f>_xll.BDH(AR$3&amp;" Govt",$A$8,AP1142,AP1142)</f>
        <v>1.21523</v>
      </c>
      <c r="AS1142">
        <f t="shared" si="375"/>
        <v>97.98492363585494</v>
      </c>
      <c r="AV1142" s="22"/>
      <c r="AX1142" s="2">
        <v>39787</v>
      </c>
      <c r="AY1142">
        <v>111.19140625</v>
      </c>
      <c r="AZ1142" s="22">
        <f>_xll.BDH(AZ$3&amp;" Govt",$A$8,AX1142,AX1142)</f>
        <v>1.1896599999999999</v>
      </c>
      <c r="BA1142">
        <f t="shared" si="376"/>
        <v>93.464860758536062</v>
      </c>
      <c r="BB1142" s="2">
        <v>39786</v>
      </c>
      <c r="BC1142">
        <v>112.37109375</v>
      </c>
      <c r="BD1142" s="22">
        <f>_xll.BDH(BD$3&amp;" Govt",$A$8,BB1142,BB1142)</f>
        <v>1.1829000000000001</v>
      </c>
      <c r="BE1142">
        <f t="shared" si="377"/>
        <v>94.996275044382443</v>
      </c>
      <c r="BH1142" s="22"/>
      <c r="BJ1142" s="2">
        <v>39786</v>
      </c>
      <c r="BK1142">
        <v>109.734375</v>
      </c>
      <c r="BL1142" s="22">
        <f>_xll.BDH(BL$3&amp;" Govt",$A$8,BJ1142,BJ1142)</f>
        <v>1.15954</v>
      </c>
      <c r="BM1142">
        <f t="shared" si="378"/>
        <v>94.63612725736067</v>
      </c>
      <c r="BN1142" s="2">
        <v>39961</v>
      </c>
      <c r="BO1142">
        <v>111.98828125</v>
      </c>
      <c r="BP1142" s="22">
        <f>_xll.BDH(BP$3&amp;" Govt",$A$8,BN1142,BN1142)</f>
        <v>1.1136299999999999</v>
      </c>
      <c r="BQ1142">
        <f t="shared" si="379"/>
        <v>100.56148024927491</v>
      </c>
      <c r="BT1142" s="22"/>
      <c r="BX1142" s="22"/>
      <c r="CB1142" s="22"/>
      <c r="CF1142" s="22"/>
      <c r="CJ1142" s="22"/>
      <c r="CN1142" s="22"/>
      <c r="CR1142" s="22"/>
      <c r="CV1142" s="22"/>
      <c r="CZ1142" s="22"/>
      <c r="DB1142" s="2">
        <v>39791</v>
      </c>
      <c r="DC1142">
        <v>112.6015625</v>
      </c>
      <c r="DD1142" s="22">
        <f>_xll.BDH(DD$3&amp;" Govt",$A$8,DB1142,DB1142)</f>
        <v>1.1576500000000001</v>
      </c>
      <c r="DE1142">
        <f t="shared" si="381"/>
        <v>97.267362760765337</v>
      </c>
      <c r="DH1142" s="22"/>
      <c r="DL1142" s="22"/>
      <c r="DP1142" s="22"/>
    </row>
    <row r="1143" spans="4:120" x14ac:dyDescent="0.25">
      <c r="D1143" s="2"/>
      <c r="H1143" s="22"/>
      <c r="I1143" s="14"/>
      <c r="L1143" s="22"/>
      <c r="N1143" s="2">
        <v>39787</v>
      </c>
      <c r="O1143">
        <v>133.296875</v>
      </c>
      <c r="P1143" s="22">
        <f>_xll.BDH(P$3&amp;" Govt",$A$8,N1143,N1143)</f>
        <v>1.3323</v>
      </c>
      <c r="Q1143">
        <f t="shared" si="370"/>
        <v>100.05019515124221</v>
      </c>
      <c r="R1143" s="2">
        <v>39790</v>
      </c>
      <c r="S1143">
        <v>128.43359375</v>
      </c>
      <c r="T1143" s="22">
        <f>_xll.BDH(T$3&amp;" Govt",$A$8,R1143,R1143)</f>
        <v>1.29742</v>
      </c>
      <c r="U1143">
        <f t="shared" si="371"/>
        <v>98.991532233201269</v>
      </c>
      <c r="V1143" s="2">
        <v>39884</v>
      </c>
      <c r="W1143">
        <v>110.375</v>
      </c>
      <c r="X1143" s="22">
        <f>_xll.BDH(X$3&amp;" Govt",$A$8,V1143,V1143)</f>
        <v>1.1114200000000001</v>
      </c>
      <c r="Y1143">
        <f t="shared" si="372"/>
        <v>99.309891850065668</v>
      </c>
      <c r="Z1143" s="2">
        <v>39790</v>
      </c>
      <c r="AA1143">
        <v>122.4296875</v>
      </c>
      <c r="AB1143" s="22">
        <f>_xll.BDH(AB$3&amp;" Govt",$A$8,Z1143,Z1143)</f>
        <v>1.2541800000000001</v>
      </c>
      <c r="AC1143">
        <f t="shared" si="373"/>
        <v>97.617317689645816</v>
      </c>
      <c r="AF1143" s="22"/>
      <c r="AH1143" s="2">
        <v>39790</v>
      </c>
      <c r="AI1143">
        <v>120.765625</v>
      </c>
      <c r="AJ1143" s="22">
        <f>_xll.BDH(AJ$3&amp;" Govt",$A$8,AH1143,AH1143)</f>
        <v>1.22932</v>
      </c>
      <c r="AK1143">
        <f t="shared" si="374"/>
        <v>98.237745257540752</v>
      </c>
      <c r="AN1143" s="22"/>
      <c r="AP1143" s="2">
        <v>39790</v>
      </c>
      <c r="AQ1143">
        <v>118.77734375</v>
      </c>
      <c r="AR1143" s="22">
        <f>_xll.BDH(AR$3&amp;" Govt",$A$8,AP1143,AP1143)</f>
        <v>1.21404</v>
      </c>
      <c r="AS1143">
        <f t="shared" si="375"/>
        <v>97.836433519488651</v>
      </c>
      <c r="AV1143" s="22"/>
      <c r="AX1143" s="2">
        <v>39790</v>
      </c>
      <c r="AY1143">
        <v>111.125</v>
      </c>
      <c r="AZ1143" s="22">
        <f>_xll.BDH(AZ$3&amp;" Govt",$A$8,AX1143,AX1143)</f>
        <v>1.18849</v>
      </c>
      <c r="BA1143">
        <f t="shared" si="376"/>
        <v>93.500997063500748</v>
      </c>
      <c r="BB1143" s="2">
        <v>39787</v>
      </c>
      <c r="BC1143">
        <v>110.83984375</v>
      </c>
      <c r="BD1143" s="22">
        <f>_xll.BDH(BD$3&amp;" Govt",$A$8,BB1143,BB1143)</f>
        <v>1.18251</v>
      </c>
      <c r="BE1143">
        <f t="shared" si="377"/>
        <v>93.732690421222657</v>
      </c>
      <c r="BH1143" s="22"/>
      <c r="BJ1143" s="2">
        <v>39787</v>
      </c>
      <c r="BK1143">
        <v>108.43359375</v>
      </c>
      <c r="BL1143" s="22">
        <f>_xll.BDH(BL$3&amp;" Govt",$A$8,BJ1143,BJ1143)</f>
        <v>1.15916</v>
      </c>
      <c r="BM1143">
        <f t="shared" si="378"/>
        <v>93.544975456364952</v>
      </c>
      <c r="BN1143" s="2">
        <v>39962</v>
      </c>
      <c r="BO1143">
        <v>112.91796875</v>
      </c>
      <c r="BP1143" s="22">
        <f>_xll.BDH(BP$3&amp;" Govt",$A$8,BN1143,BN1143)</f>
        <v>1.11372</v>
      </c>
      <c r="BQ1143">
        <f t="shared" si="379"/>
        <v>101.38811258664656</v>
      </c>
      <c r="BT1143" s="22"/>
      <c r="BX1143" s="22"/>
      <c r="CB1143" s="22"/>
      <c r="CF1143" s="22"/>
      <c r="CJ1143" s="22"/>
      <c r="CN1143" s="22"/>
      <c r="CR1143" s="22"/>
      <c r="CV1143" s="22"/>
      <c r="CZ1143" s="22"/>
      <c r="DB1143" s="2">
        <v>39792</v>
      </c>
      <c r="DC1143">
        <v>112.2265625</v>
      </c>
      <c r="DD1143" s="22">
        <f>_xll.BDH(DD$3&amp;" Govt",$A$8,DB1143,DB1143)</f>
        <v>1.15727</v>
      </c>
      <c r="DE1143">
        <f t="shared" si="381"/>
        <v>96.97526290321187</v>
      </c>
      <c r="DH1143" s="22"/>
      <c r="DL1143" s="22"/>
      <c r="DP1143" s="22"/>
    </row>
    <row r="1144" spans="4:120" x14ac:dyDescent="0.25">
      <c r="D1144" s="2"/>
      <c r="H1144" s="22"/>
      <c r="I1144" s="14"/>
      <c r="L1144" s="22"/>
      <c r="N1144" s="2">
        <v>39790</v>
      </c>
      <c r="O1144">
        <v>133.265625</v>
      </c>
      <c r="P1144" s="22">
        <f>_xll.BDH(P$3&amp;" Govt",$A$8,N1144,N1144)</f>
        <v>1.331</v>
      </c>
      <c r="Q1144">
        <f t="shared" si="370"/>
        <v>100.12443651389933</v>
      </c>
      <c r="R1144" s="2">
        <v>39791</v>
      </c>
      <c r="S1144">
        <v>127.76171875</v>
      </c>
      <c r="T1144" s="22">
        <f>_xll.BDH(T$3&amp;" Govt",$A$8,R1144,R1144)</f>
        <v>1.2969900000000001</v>
      </c>
      <c r="U1144">
        <f t="shared" si="371"/>
        <v>98.506325222245351</v>
      </c>
      <c r="V1144" s="2">
        <v>39885</v>
      </c>
      <c r="W1144">
        <v>110.46484375</v>
      </c>
      <c r="X1144" s="22">
        <f>_xll.BDH(X$3&amp;" Govt",$A$8,V1144,V1144)</f>
        <v>1.1115699999999999</v>
      </c>
      <c r="Y1144">
        <f t="shared" si="372"/>
        <v>99.377316543267639</v>
      </c>
      <c r="Z1144" s="2">
        <v>39791</v>
      </c>
      <c r="AA1144">
        <v>122.359375</v>
      </c>
      <c r="AB1144" s="22">
        <f>_xll.BDH(AB$3&amp;" Govt",$A$8,Z1144,Z1144)</f>
        <v>1.2537700000000001</v>
      </c>
      <c r="AC1144">
        <f t="shared" si="373"/>
        <v>97.5931590323584</v>
      </c>
      <c r="AF1144" s="22"/>
      <c r="AH1144" s="2">
        <v>39791</v>
      </c>
      <c r="AI1144">
        <v>120.77734375</v>
      </c>
      <c r="AJ1144" s="22">
        <f>_xll.BDH(AJ$3&amp;" Govt",$A$8,AH1144,AH1144)</f>
        <v>1.22892</v>
      </c>
      <c r="AK1144">
        <f t="shared" si="374"/>
        <v>98.27925637958532</v>
      </c>
      <c r="AN1144" s="22"/>
      <c r="AP1144" s="2">
        <v>39791</v>
      </c>
      <c r="AQ1144">
        <v>118.921875</v>
      </c>
      <c r="AR1144" s="22">
        <f>_xll.BDH(AR$3&amp;" Govt",$A$8,AP1144,AP1144)</f>
        <v>1.2136400000000001</v>
      </c>
      <c r="AS1144">
        <f t="shared" si="375"/>
        <v>97.987768201443586</v>
      </c>
      <c r="AV1144" s="22"/>
      <c r="AX1144" s="2">
        <v>39791</v>
      </c>
      <c r="AY1144">
        <v>111.05859375</v>
      </c>
      <c r="AZ1144" s="22">
        <f>_xll.BDH(AZ$3&amp;" Govt",$A$8,AX1144,AX1144)</f>
        <v>1.1880999999999999</v>
      </c>
      <c r="BA1144">
        <f t="shared" si="376"/>
        <v>93.475796439693639</v>
      </c>
      <c r="BB1144" s="2">
        <v>39790</v>
      </c>
      <c r="BC1144">
        <v>110.421875</v>
      </c>
      <c r="BD1144" s="22">
        <f>_xll.BDH(BD$3&amp;" Govt",$A$8,BB1144,BB1144)</f>
        <v>1.18136</v>
      </c>
      <c r="BE1144">
        <f t="shared" si="377"/>
        <v>93.470131881898837</v>
      </c>
      <c r="BH1144" s="22"/>
      <c r="BJ1144" s="2">
        <v>39790</v>
      </c>
      <c r="BK1144">
        <v>107.5546875</v>
      </c>
      <c r="BL1144" s="22">
        <f>_xll.BDH(BL$3&amp;" Govt",$A$8,BJ1144,BJ1144)</f>
        <v>1.15802</v>
      </c>
      <c r="BM1144">
        <f t="shared" si="378"/>
        <v>92.878091483739482</v>
      </c>
      <c r="BN1144" s="2">
        <v>39965</v>
      </c>
      <c r="BO1144">
        <v>112.77734375</v>
      </c>
      <c r="BP1144" s="22">
        <f>_xll.BDH(BP$3&amp;" Govt",$A$8,BN1144,BN1144)</f>
        <v>1.11398</v>
      </c>
      <c r="BQ1144">
        <f t="shared" si="379"/>
        <v>101.23821231081348</v>
      </c>
      <c r="BT1144" s="22"/>
      <c r="BX1144" s="22"/>
      <c r="CB1144" s="22"/>
      <c r="CF1144" s="22"/>
      <c r="CJ1144" s="22"/>
      <c r="CN1144" s="22"/>
      <c r="CR1144" s="22"/>
      <c r="CV1144" s="22"/>
      <c r="CZ1144" s="22"/>
      <c r="DB1144" s="2">
        <v>39793</v>
      </c>
      <c r="DC1144">
        <v>113.046875</v>
      </c>
      <c r="DD1144" s="22">
        <f>_xll.BDH(DD$3&amp;" Govt",$A$8,DB1144,DB1144)</f>
        <v>1.15689</v>
      </c>
      <c r="DE1144">
        <f t="shared" si="381"/>
        <v>97.716183042467307</v>
      </c>
      <c r="DH1144" s="22"/>
      <c r="DL1144" s="22"/>
      <c r="DP1144" s="22"/>
    </row>
    <row r="1145" spans="4:120" x14ac:dyDescent="0.25">
      <c r="D1145" s="2"/>
      <c r="H1145" s="22"/>
      <c r="I1145" s="14"/>
      <c r="L1145" s="22"/>
      <c r="N1145" s="2">
        <v>39791</v>
      </c>
      <c r="O1145">
        <v>133.296875</v>
      </c>
      <c r="P1145" s="22">
        <f>_xll.BDH(P$3&amp;" Govt",$A$8,N1145,N1145)</f>
        <v>1.33057</v>
      </c>
      <c r="Q1145">
        <f t="shared" si="370"/>
        <v>100.1802798800514</v>
      </c>
      <c r="R1145" s="2">
        <v>39792</v>
      </c>
      <c r="S1145">
        <v>127.46875</v>
      </c>
      <c r="T1145" s="22">
        <f>_xll.BDH(T$3&amp;" Govt",$A$8,R1145,R1145)</f>
        <v>1.29657</v>
      </c>
      <c r="U1145">
        <f t="shared" si="371"/>
        <v>98.312277779063223</v>
      </c>
      <c r="V1145" s="2">
        <v>39888</v>
      </c>
      <c r="W1145">
        <v>110.5</v>
      </c>
      <c r="X1145" s="22">
        <f>_xll.BDH(X$3&amp;" Govt",$A$8,V1145,V1145)</f>
        <v>1.1120399999999999</v>
      </c>
      <c r="Y1145">
        <f t="shared" si="372"/>
        <v>99.366929247149386</v>
      </c>
      <c r="Z1145" s="2">
        <v>39792</v>
      </c>
      <c r="AA1145">
        <v>121.70703125</v>
      </c>
      <c r="AB1145" s="22">
        <f>_xll.BDH(AB$3&amp;" Govt",$A$8,Z1145,Z1145)</f>
        <v>1.25336</v>
      </c>
      <c r="AC1145">
        <f t="shared" si="373"/>
        <v>97.104607814195447</v>
      </c>
      <c r="AF1145" s="22"/>
      <c r="AH1145" s="2">
        <v>39792</v>
      </c>
      <c r="AI1145">
        <v>120.5546875</v>
      </c>
      <c r="AJ1145" s="22">
        <f>_xll.BDH(AJ$3&amp;" Govt",$A$8,AH1145,AH1145)</f>
        <v>1.2285200000000001</v>
      </c>
      <c r="AK1145">
        <f t="shared" si="374"/>
        <v>98.130016198352479</v>
      </c>
      <c r="AN1145" s="22"/>
      <c r="AP1145" s="2">
        <v>39792</v>
      </c>
      <c r="AQ1145">
        <v>118.58984375</v>
      </c>
      <c r="AR1145" s="22">
        <f>_xll.BDH(AR$3&amp;" Govt",$A$8,AP1145,AP1145)</f>
        <v>1.2132400000000001</v>
      </c>
      <c r="AS1145">
        <f t="shared" si="375"/>
        <v>97.746401165474254</v>
      </c>
      <c r="AV1145" s="22"/>
      <c r="AX1145" s="2">
        <v>39792</v>
      </c>
      <c r="AY1145">
        <v>110.9140625</v>
      </c>
      <c r="AZ1145" s="22">
        <f>_xll.BDH(AZ$3&amp;" Govt",$A$8,AX1145,AX1145)</f>
        <v>1.1877200000000001</v>
      </c>
      <c r="BA1145">
        <f t="shared" si="376"/>
        <v>93.384015171926038</v>
      </c>
      <c r="BB1145" s="2">
        <v>39791</v>
      </c>
      <c r="BC1145">
        <v>110.2265625</v>
      </c>
      <c r="BD1145" s="22">
        <f>_xll.BDH(BD$3&amp;" Govt",$A$8,BB1145,BB1145)</f>
        <v>1.1809700000000001</v>
      </c>
      <c r="BE1145">
        <f t="shared" si="377"/>
        <v>93.335616061373273</v>
      </c>
      <c r="BH1145" s="22"/>
      <c r="BJ1145" s="2">
        <v>39791</v>
      </c>
      <c r="BK1145">
        <v>107.6875</v>
      </c>
      <c r="BL1145" s="22">
        <f>_xll.BDH(BL$3&amp;" Govt",$A$8,BJ1145,BJ1145)</f>
        <v>1.1576500000000001</v>
      </c>
      <c r="BM1145">
        <f t="shared" si="378"/>
        <v>93.022502483479457</v>
      </c>
      <c r="BN1145" s="2">
        <v>39966</v>
      </c>
      <c r="BO1145">
        <v>113.57421875</v>
      </c>
      <c r="BP1145" s="22">
        <f>_xll.BDH(BP$3&amp;" Govt",$A$8,BN1145,BN1145)</f>
        <v>1.1140699999999999</v>
      </c>
      <c r="BQ1145">
        <f t="shared" si="379"/>
        <v>101.94531649716805</v>
      </c>
      <c r="BT1145" s="22"/>
      <c r="BX1145" s="22"/>
      <c r="CB1145" s="22"/>
      <c r="CF1145" s="22"/>
      <c r="CJ1145" s="22"/>
      <c r="CN1145" s="22"/>
      <c r="CR1145" s="22"/>
      <c r="CV1145" s="22"/>
      <c r="CZ1145" s="22"/>
      <c r="DB1145" s="2">
        <v>39794</v>
      </c>
      <c r="DC1145">
        <v>112.05859375</v>
      </c>
      <c r="DD1145" s="22">
        <f>_xll.BDH(DD$3&amp;" Govt",$A$8,DB1145,DB1145)</f>
        <v>1.1565099999999999</v>
      </c>
      <c r="DE1145">
        <f t="shared" si="381"/>
        <v>96.893752539969398</v>
      </c>
      <c r="DH1145" s="22"/>
      <c r="DL1145" s="22"/>
      <c r="DP1145" s="22"/>
    </row>
    <row r="1146" spans="4:120" x14ac:dyDescent="0.25">
      <c r="D1146" s="2"/>
      <c r="H1146" s="22"/>
      <c r="I1146" s="14"/>
      <c r="L1146" s="22"/>
      <c r="N1146" s="2">
        <v>39792</v>
      </c>
      <c r="O1146">
        <v>133.20703125</v>
      </c>
      <c r="P1146" s="22">
        <f>_xll.BDH(P$3&amp;" Govt",$A$8,N1146,N1146)</f>
        <v>1.33013</v>
      </c>
      <c r="Q1146">
        <f t="shared" si="370"/>
        <v>100.14587389954364</v>
      </c>
      <c r="R1146" s="2">
        <v>39793</v>
      </c>
      <c r="S1146">
        <v>128.29296875</v>
      </c>
      <c r="T1146" s="22">
        <f>_xll.BDH(T$3&amp;" Govt",$A$8,R1146,R1146)</f>
        <v>1.2961400000000001</v>
      </c>
      <c r="U1146">
        <f t="shared" si="371"/>
        <v>98.980795863101207</v>
      </c>
      <c r="V1146" s="2">
        <v>39889</v>
      </c>
      <c r="W1146">
        <v>110.62109375</v>
      </c>
      <c r="X1146" s="22">
        <f>_xll.BDH(X$3&amp;" Govt",$A$8,V1146,V1146)</f>
        <v>1.1122000000000001</v>
      </c>
      <c r="Y1146">
        <f t="shared" si="372"/>
        <v>99.461512093148713</v>
      </c>
      <c r="Z1146" s="2">
        <v>39793</v>
      </c>
      <c r="AA1146">
        <v>122.48046875</v>
      </c>
      <c r="AB1146" s="22">
        <f>_xll.BDH(AB$3&amp;" Govt",$A$8,Z1146,Z1146)</f>
        <v>1.25295</v>
      </c>
      <c r="AC1146">
        <f t="shared" si="373"/>
        <v>97.753676323875652</v>
      </c>
      <c r="AF1146" s="22"/>
      <c r="AH1146" s="2">
        <v>39793</v>
      </c>
      <c r="AI1146">
        <v>121.3515625</v>
      </c>
      <c r="AJ1146" s="22">
        <f>_xll.BDH(AJ$3&amp;" Govt",$A$8,AH1146,AH1146)</f>
        <v>1.2281200000000001</v>
      </c>
      <c r="AK1146">
        <f t="shared" si="374"/>
        <v>98.810834853271658</v>
      </c>
      <c r="AN1146" s="22"/>
      <c r="AP1146" s="2">
        <v>39793</v>
      </c>
      <c r="AQ1146">
        <v>119.05078125</v>
      </c>
      <c r="AR1146" s="22">
        <f>_xll.BDH(AR$3&amp;" Govt",$A$8,AP1146,AP1146)</f>
        <v>1.21285</v>
      </c>
      <c r="AS1146">
        <f t="shared" si="375"/>
        <v>98.157877107639038</v>
      </c>
      <c r="AV1146" s="22"/>
      <c r="AX1146" s="2">
        <v>39793</v>
      </c>
      <c r="AY1146">
        <v>111.21875</v>
      </c>
      <c r="AZ1146" s="22">
        <f>_xll.BDH(AZ$3&amp;" Govt",$A$8,AX1146,AX1146)</f>
        <v>1.18733</v>
      </c>
      <c r="BA1146">
        <f t="shared" si="376"/>
        <v>93.671304523594955</v>
      </c>
      <c r="BB1146" s="2">
        <v>39792</v>
      </c>
      <c r="BC1146">
        <v>109.8671875</v>
      </c>
      <c r="BD1146" s="22">
        <f>_xll.BDH(BD$3&amp;" Govt",$A$8,BB1146,BB1146)</f>
        <v>1.18058</v>
      </c>
      <c r="BE1146">
        <f t="shared" si="377"/>
        <v>93.062043656507825</v>
      </c>
      <c r="BH1146" s="22"/>
      <c r="BJ1146" s="2">
        <v>39792</v>
      </c>
      <c r="BK1146">
        <v>107.13671875</v>
      </c>
      <c r="BL1146" s="22">
        <f>_xll.BDH(BL$3&amp;" Govt",$A$8,BJ1146,BJ1146)</f>
        <v>1.15727</v>
      </c>
      <c r="BM1146">
        <f t="shared" si="378"/>
        <v>92.577115755182447</v>
      </c>
      <c r="BN1146" s="2">
        <v>39967</v>
      </c>
      <c r="BO1146">
        <v>113.4140625</v>
      </c>
      <c r="BP1146" s="22">
        <f>_xll.BDH(BP$3&amp;" Govt",$A$8,BN1146,BN1146)</f>
        <v>1.11416</v>
      </c>
      <c r="BQ1146">
        <f t="shared" si="379"/>
        <v>101.79333533783299</v>
      </c>
      <c r="BT1146" s="22"/>
      <c r="BX1146" s="22"/>
      <c r="CB1146" s="22"/>
      <c r="CF1146" s="22"/>
      <c r="CJ1146" s="22"/>
      <c r="CN1146" s="22"/>
      <c r="CR1146" s="22"/>
      <c r="CV1146" s="22"/>
      <c r="CZ1146" s="22"/>
      <c r="DB1146" s="2">
        <v>39797</v>
      </c>
      <c r="DC1146">
        <v>112.1015625</v>
      </c>
      <c r="DD1146" s="22">
        <f>_xll.BDH(DD$3&amp;" Govt",$A$8,DB1146,DB1146)</f>
        <v>1.1553800000000001</v>
      </c>
      <c r="DE1146">
        <f t="shared" si="381"/>
        <v>97.025707992175725</v>
      </c>
      <c r="DH1146" s="22"/>
      <c r="DL1146" s="22"/>
      <c r="DP1146" s="22"/>
    </row>
    <row r="1147" spans="4:120" x14ac:dyDescent="0.25">
      <c r="D1147" s="2"/>
      <c r="H1147" s="22"/>
      <c r="I1147" s="14"/>
      <c r="L1147" s="22"/>
      <c r="N1147" s="2">
        <v>39793</v>
      </c>
      <c r="O1147">
        <v>133.23828125</v>
      </c>
      <c r="P1147" s="22">
        <f>_xll.BDH(P$3&amp;" Govt",$A$8,N1147,N1147)</f>
        <v>1.3296999999999999</v>
      </c>
      <c r="Q1147">
        <f t="shared" si="370"/>
        <v>100.20176073550425</v>
      </c>
      <c r="R1147" s="2">
        <v>39794</v>
      </c>
      <c r="S1147">
        <v>128.7578125</v>
      </c>
      <c r="T1147" s="22">
        <f>_xll.BDH(T$3&amp;" Govt",$A$8,R1147,R1147)</f>
        <v>1.29572</v>
      </c>
      <c r="U1147">
        <f t="shared" si="371"/>
        <v>99.371633146050073</v>
      </c>
      <c r="V1147" s="2">
        <v>39890</v>
      </c>
      <c r="W1147">
        <v>111.21484375</v>
      </c>
      <c r="X1147" s="22">
        <f>_xll.BDH(X$3&amp;" Govt",$A$8,V1147,V1147)</f>
        <v>1.1123499999999999</v>
      </c>
      <c r="Y1147">
        <f t="shared" si="372"/>
        <v>99.981879579269119</v>
      </c>
      <c r="Z1147" s="2">
        <v>39794</v>
      </c>
      <c r="AA1147">
        <v>122.43359375</v>
      </c>
      <c r="AB1147" s="22">
        <f>_xll.BDH(AB$3&amp;" Govt",$A$8,Z1147,Z1147)</f>
        <v>1.25254</v>
      </c>
      <c r="AC1147">
        <f t="shared" si="373"/>
        <v>97.748250554872499</v>
      </c>
      <c r="AF1147" s="22"/>
      <c r="AH1147" s="2">
        <v>39794</v>
      </c>
      <c r="AI1147">
        <v>120.80859375</v>
      </c>
      <c r="AJ1147" s="22">
        <f>_xll.BDH(AJ$3&amp;" Govt",$A$8,AH1147,AH1147)</f>
        <v>1.2277199999999999</v>
      </c>
      <c r="AK1147">
        <f t="shared" si="374"/>
        <v>98.400770330368488</v>
      </c>
      <c r="AN1147" s="22"/>
      <c r="AP1147" s="2">
        <v>39794</v>
      </c>
      <c r="AQ1147">
        <v>118.64453125</v>
      </c>
      <c r="AR1147" s="22">
        <f>_xll.BDH(AR$3&amp;" Govt",$A$8,AP1147,AP1147)</f>
        <v>1.21245</v>
      </c>
      <c r="AS1147">
        <f t="shared" si="375"/>
        <v>97.855195059590088</v>
      </c>
      <c r="AV1147" s="22"/>
      <c r="AX1147" s="2">
        <v>39794</v>
      </c>
      <c r="AY1147">
        <v>110.1640625</v>
      </c>
      <c r="AZ1147" s="22">
        <f>_xll.BDH(AZ$3&amp;" Govt",$A$8,AX1147,AX1147)</f>
        <v>1.1869399999999999</v>
      </c>
      <c r="BA1147">
        <f t="shared" si="376"/>
        <v>92.813505737442512</v>
      </c>
      <c r="BB1147" s="2">
        <v>39793</v>
      </c>
      <c r="BC1147">
        <v>110.46484375</v>
      </c>
      <c r="BD1147" s="22">
        <f>_xll.BDH(BD$3&amp;" Govt",$A$8,BB1147,BB1147)</f>
        <v>1.1801999999999999</v>
      </c>
      <c r="BE1147">
        <f t="shared" si="377"/>
        <v>93.598410227080166</v>
      </c>
      <c r="BH1147" s="22"/>
      <c r="BJ1147" s="2">
        <v>39793</v>
      </c>
      <c r="BK1147">
        <v>107.4140625</v>
      </c>
      <c r="BL1147" s="22">
        <f>_xll.BDH(BL$3&amp;" Govt",$A$8,BJ1147,BJ1147)</f>
        <v>1.15689</v>
      </c>
      <c r="BM1147">
        <f t="shared" si="378"/>
        <v>92.847256437517828</v>
      </c>
      <c r="BN1147" s="2">
        <v>39968</v>
      </c>
      <c r="BO1147">
        <v>112.85546875</v>
      </c>
      <c r="BP1147" s="22">
        <f>_xll.BDH(BP$3&amp;" Govt",$A$8,BN1147,BN1147)</f>
        <v>1.11426</v>
      </c>
      <c r="BQ1147">
        <f t="shared" si="379"/>
        <v>101.28288617557841</v>
      </c>
      <c r="BT1147" s="22"/>
      <c r="BX1147" s="22"/>
      <c r="CB1147" s="22"/>
      <c r="CF1147" s="22"/>
      <c r="CJ1147" s="22"/>
      <c r="CN1147" s="22"/>
      <c r="CR1147" s="22"/>
      <c r="CV1147" s="22"/>
      <c r="CZ1147" s="22"/>
      <c r="DB1147" s="2">
        <v>39798</v>
      </c>
      <c r="DC1147">
        <v>116.3828125</v>
      </c>
      <c r="DD1147" s="22">
        <f>_xll.BDH(DD$3&amp;" Govt",$A$8,DB1147,DB1147)</f>
        <v>1.155</v>
      </c>
      <c r="DE1147">
        <f t="shared" si="381"/>
        <v>100.76433982683983</v>
      </c>
      <c r="DH1147" s="22"/>
      <c r="DL1147" s="22"/>
      <c r="DP1147" s="22"/>
    </row>
    <row r="1148" spans="4:120" x14ac:dyDescent="0.25">
      <c r="D1148" s="2"/>
      <c r="H1148" s="22"/>
      <c r="I1148" s="14"/>
      <c r="L1148" s="22"/>
      <c r="N1148" s="2">
        <v>39794</v>
      </c>
      <c r="O1148">
        <v>133.27734375</v>
      </c>
      <c r="P1148" s="22">
        <f>_xll.BDH(P$3&amp;" Govt",$A$8,N1148,N1148)</f>
        <v>1.3292600000000001</v>
      </c>
      <c r="Q1148">
        <f t="shared" si="370"/>
        <v>100.26431529572844</v>
      </c>
      <c r="R1148" s="2">
        <v>39797</v>
      </c>
      <c r="S1148">
        <v>128.125</v>
      </c>
      <c r="T1148" s="22">
        <f>_xll.BDH(T$3&amp;" Govt",$A$8,R1148,R1148)</f>
        <v>1.2944499999999999</v>
      </c>
      <c r="U1148">
        <f t="shared" si="371"/>
        <v>98.980261887288052</v>
      </c>
      <c r="V1148" s="2">
        <v>39891</v>
      </c>
      <c r="W1148">
        <v>111.125</v>
      </c>
      <c r="X1148" s="22">
        <f>_xll.BDH(X$3&amp;" Govt",$A$8,V1148,V1148)</f>
        <v>1.1125099999999999</v>
      </c>
      <c r="Y1148">
        <f t="shared" si="372"/>
        <v>99.886742591077848</v>
      </c>
      <c r="Z1148" s="2">
        <v>39797</v>
      </c>
      <c r="AA1148">
        <v>122.15234375</v>
      </c>
      <c r="AB1148" s="22">
        <f>_xll.BDH(AB$3&amp;" Govt",$A$8,Z1148,Z1148)</f>
        <v>1.2513099999999999</v>
      </c>
      <c r="AC1148">
        <f t="shared" si="373"/>
        <v>97.619569690963871</v>
      </c>
      <c r="AF1148" s="22"/>
      <c r="AH1148" s="2">
        <v>39797</v>
      </c>
      <c r="AI1148">
        <v>120.51171875</v>
      </c>
      <c r="AJ1148" s="22">
        <f>_xll.BDH(AJ$3&amp;" Govt",$A$8,AH1148,AH1148)</f>
        <v>1.22651</v>
      </c>
      <c r="AK1148">
        <f t="shared" si="374"/>
        <v>98.25579795517362</v>
      </c>
      <c r="AN1148" s="22"/>
      <c r="AP1148" s="2">
        <v>39797</v>
      </c>
      <c r="AQ1148">
        <v>117.953125</v>
      </c>
      <c r="AR1148" s="22">
        <f>_xll.BDH(AR$3&amp;" Govt",$A$8,AP1148,AP1148)</f>
        <v>1.21126</v>
      </c>
      <c r="AS1148">
        <f t="shared" si="375"/>
        <v>97.380516982315939</v>
      </c>
      <c r="AV1148" s="22"/>
      <c r="AX1148" s="2">
        <v>39797</v>
      </c>
      <c r="AY1148">
        <v>109.65234375</v>
      </c>
      <c r="AZ1148" s="22">
        <f>_xll.BDH(AZ$3&amp;" Govt",$A$8,AX1148,AX1148)</f>
        <v>1.1857800000000001</v>
      </c>
      <c r="BA1148">
        <f t="shared" si="376"/>
        <v>92.472755275008851</v>
      </c>
      <c r="BB1148" s="2">
        <v>39794</v>
      </c>
      <c r="BC1148">
        <v>109.94921875</v>
      </c>
      <c r="BD1148" s="22">
        <f>_xll.BDH(BD$3&amp;" Govt",$A$8,BB1148,BB1148)</f>
        <v>1.17981</v>
      </c>
      <c r="BE1148">
        <f t="shared" si="377"/>
        <v>93.192309566794648</v>
      </c>
      <c r="BH1148" s="22"/>
      <c r="BJ1148" s="2">
        <v>39794</v>
      </c>
      <c r="BK1148">
        <v>107.1640625</v>
      </c>
      <c r="BL1148" s="22">
        <f>_xll.BDH(BL$3&amp;" Govt",$A$8,BJ1148,BJ1148)</f>
        <v>1.1565099999999999</v>
      </c>
      <c r="BM1148">
        <f t="shared" si="378"/>
        <v>92.66159609514834</v>
      </c>
      <c r="BN1148" s="2">
        <v>39969</v>
      </c>
      <c r="BO1148">
        <v>112.390625</v>
      </c>
      <c r="BP1148" s="22">
        <f>_xll.BDH(BP$3&amp;" Govt",$A$8,BN1148,BN1148)</f>
        <v>1.11435</v>
      </c>
      <c r="BQ1148">
        <f t="shared" si="379"/>
        <v>100.85756270471576</v>
      </c>
      <c r="BT1148" s="22"/>
      <c r="BX1148" s="22"/>
      <c r="CB1148" s="22"/>
      <c r="CF1148" s="22"/>
      <c r="CJ1148" s="22"/>
      <c r="CN1148" s="22"/>
      <c r="CR1148" s="22"/>
      <c r="CV1148" s="22"/>
      <c r="CZ1148" s="22"/>
      <c r="DB1148" s="2">
        <v>39799</v>
      </c>
      <c r="DC1148">
        <v>118.859375</v>
      </c>
      <c r="DD1148" s="22">
        <f>_xll.BDH(DD$3&amp;" Govt",$A$8,DB1148,DB1148)</f>
        <v>1.15462</v>
      </c>
      <c r="DE1148">
        <f t="shared" si="381"/>
        <v>102.94241828480367</v>
      </c>
      <c r="DH1148" s="22"/>
      <c r="DL1148" s="22"/>
      <c r="DP1148" s="22"/>
    </row>
    <row r="1149" spans="4:120" x14ac:dyDescent="0.25">
      <c r="D1149" s="2"/>
      <c r="H1149" s="22"/>
      <c r="I1149" s="14"/>
      <c r="L1149" s="22"/>
      <c r="N1149" s="2">
        <v>39797</v>
      </c>
      <c r="O1149">
        <v>133.390625</v>
      </c>
      <c r="P1149" s="22">
        <f>_xll.BDH(P$3&amp;" Govt",$A$8,N1149,N1149)</f>
        <v>1.32796</v>
      </c>
      <c r="Q1149">
        <f t="shared" si="370"/>
        <v>100.44777327630351</v>
      </c>
      <c r="R1149" s="2">
        <v>39798</v>
      </c>
      <c r="S1149">
        <v>128.78515625</v>
      </c>
      <c r="T1149" s="22">
        <f>_xll.BDH(T$3&amp;" Govt",$A$8,R1149,R1149)</f>
        <v>1.29403</v>
      </c>
      <c r="U1149">
        <f t="shared" si="371"/>
        <v>99.522542947226881</v>
      </c>
      <c r="V1149" s="2">
        <v>39892</v>
      </c>
      <c r="W1149">
        <v>111.05859375</v>
      </c>
      <c r="X1149" s="22">
        <f>_xll.BDH(X$3&amp;" Govt",$A$8,V1149,V1149)</f>
        <v>1.11266</v>
      </c>
      <c r="Y1149">
        <f t="shared" si="372"/>
        <v>99.813594224650842</v>
      </c>
      <c r="Z1149" s="2">
        <v>39798</v>
      </c>
      <c r="AA1149">
        <v>123.19921875</v>
      </c>
      <c r="AB1149" s="22">
        <f>_xll.BDH(AB$3&amp;" Govt",$A$8,Z1149,Z1149)</f>
        <v>1.2509000000000001</v>
      </c>
      <c r="AC1149">
        <f t="shared" si="373"/>
        <v>98.488463306419362</v>
      </c>
      <c r="AF1149" s="22"/>
      <c r="AH1149" s="2">
        <v>39798</v>
      </c>
      <c r="AI1149">
        <v>122.28515625</v>
      </c>
      <c r="AJ1149" s="22">
        <f>_xll.BDH(AJ$3&amp;" Govt",$A$8,AH1149,AH1149)</f>
        <v>1.22611</v>
      </c>
      <c r="AK1149">
        <f t="shared" si="374"/>
        <v>99.734245907789671</v>
      </c>
      <c r="AN1149" s="22"/>
      <c r="AP1149" s="2">
        <v>39798</v>
      </c>
      <c r="AQ1149">
        <v>119.51171875</v>
      </c>
      <c r="AR1149" s="22">
        <f>_xll.BDH(AR$3&amp;" Govt",$A$8,AP1149,AP1149)</f>
        <v>1.2108699999999999</v>
      </c>
      <c r="AS1149">
        <f t="shared" si="375"/>
        <v>98.699050063177722</v>
      </c>
      <c r="AV1149" s="22"/>
      <c r="AX1149" s="2">
        <v>39798</v>
      </c>
      <c r="AY1149">
        <v>111.53125</v>
      </c>
      <c r="AZ1149" s="22">
        <f>_xll.BDH(AZ$3&amp;" Govt",$A$8,AX1149,AX1149)</f>
        <v>1.1853899999999999</v>
      </c>
      <c r="BA1149">
        <f t="shared" si="376"/>
        <v>94.0882325648099</v>
      </c>
      <c r="BB1149" s="2">
        <v>39797</v>
      </c>
      <c r="BC1149">
        <v>109.48046875</v>
      </c>
      <c r="BD1149" s="22">
        <f>_xll.BDH(BD$3&amp;" Govt",$A$8,BB1149,BB1149)</f>
        <v>1.17865</v>
      </c>
      <c r="BE1149">
        <f t="shared" si="377"/>
        <v>92.886326517626102</v>
      </c>
      <c r="BH1149" s="22"/>
      <c r="BJ1149" s="2">
        <v>39797</v>
      </c>
      <c r="BK1149">
        <v>106.68359375</v>
      </c>
      <c r="BL1149" s="22">
        <f>_xll.BDH(BL$3&amp;" Govt",$A$8,BJ1149,BJ1149)</f>
        <v>1.1553800000000001</v>
      </c>
      <c r="BM1149">
        <f t="shared" si="378"/>
        <v>92.336368770447805</v>
      </c>
      <c r="BN1149" s="2">
        <v>39972</v>
      </c>
      <c r="BO1149">
        <v>111.953125</v>
      </c>
      <c r="BP1149" s="22">
        <f>_xll.BDH(BP$3&amp;" Govt",$A$8,BN1149,BN1149)</f>
        <v>1.11463</v>
      </c>
      <c r="BQ1149">
        <f t="shared" si="379"/>
        <v>100.43971990705435</v>
      </c>
      <c r="BT1149" s="22"/>
      <c r="BX1149" s="22"/>
      <c r="CB1149" s="22"/>
      <c r="CF1149" s="22"/>
      <c r="CJ1149" s="22"/>
      <c r="CN1149" s="22"/>
      <c r="CR1149" s="22"/>
      <c r="CV1149" s="22"/>
      <c r="CZ1149" s="22"/>
      <c r="DB1149" s="2">
        <v>39800</v>
      </c>
      <c r="DC1149">
        <v>119.51171875</v>
      </c>
      <c r="DD1149" s="22">
        <f>_xll.BDH(DD$3&amp;" Govt",$A$8,DB1149,DB1149)</f>
        <v>1.1542399999999999</v>
      </c>
      <c r="DE1149">
        <f t="shared" si="381"/>
        <v>103.54148075790131</v>
      </c>
      <c r="DH1149" s="22"/>
      <c r="DL1149" s="22"/>
      <c r="DP1149" s="22"/>
    </row>
    <row r="1150" spans="4:120" x14ac:dyDescent="0.25">
      <c r="D1150" s="2"/>
      <c r="H1150" s="22"/>
      <c r="I1150" s="14"/>
      <c r="L1150" s="22"/>
      <c r="N1150" s="2">
        <v>39798</v>
      </c>
      <c r="O1150">
        <v>133.40234375</v>
      </c>
      <c r="P1150" s="22">
        <f>_xll.BDH(P$3&amp;" Govt",$A$8,N1150,N1150)</f>
        <v>1.32752</v>
      </c>
      <c r="Q1150">
        <f t="shared" si="370"/>
        <v>100.48989374924672</v>
      </c>
      <c r="R1150" s="2">
        <v>39799</v>
      </c>
      <c r="S1150">
        <v>129.5859375</v>
      </c>
      <c r="T1150" s="22">
        <f>_xll.BDH(T$3&amp;" Govt",$A$8,R1150,R1150)</f>
        <v>1.2936000000000001</v>
      </c>
      <c r="U1150">
        <f t="shared" si="371"/>
        <v>100.17465793135436</v>
      </c>
      <c r="V1150" s="2">
        <v>39895</v>
      </c>
      <c r="W1150">
        <v>110.8359375</v>
      </c>
      <c r="X1150" s="22">
        <f>_xll.BDH(X$3&amp;" Govt",$A$8,V1150,V1150)</f>
        <v>1.11313</v>
      </c>
      <c r="Y1150">
        <f t="shared" si="372"/>
        <v>99.571422475362269</v>
      </c>
      <c r="Z1150" s="2">
        <v>39799</v>
      </c>
      <c r="AA1150">
        <v>124.48046875</v>
      </c>
      <c r="AB1150" s="22">
        <f>_xll.BDH(AB$3&amp;" Govt",$A$8,Z1150,Z1150)</f>
        <v>1.2504900000000001</v>
      </c>
      <c r="AC1150">
        <f t="shared" si="373"/>
        <v>99.545353221537155</v>
      </c>
      <c r="AF1150" s="22"/>
      <c r="AH1150" s="2">
        <v>39799</v>
      </c>
      <c r="AI1150">
        <v>123.2890625</v>
      </c>
      <c r="AJ1150" s="22">
        <f>_xll.BDH(AJ$3&amp;" Govt",$A$8,AH1150,AH1150)</f>
        <v>1.2257100000000001</v>
      </c>
      <c r="AK1150">
        <f t="shared" si="374"/>
        <v>100.58583392482724</v>
      </c>
      <c r="AN1150" s="22"/>
      <c r="AP1150" s="2">
        <v>39799</v>
      </c>
      <c r="AQ1150">
        <v>121.03515625</v>
      </c>
      <c r="AR1150" s="22">
        <f>_xll.BDH(AR$3&amp;" Govt",$A$8,AP1150,AP1150)</f>
        <v>1.2104699999999999</v>
      </c>
      <c r="AS1150">
        <f t="shared" si="375"/>
        <v>99.990215577420344</v>
      </c>
      <c r="AV1150" s="22"/>
      <c r="AX1150" s="2">
        <v>39799</v>
      </c>
      <c r="AY1150">
        <v>113.21875</v>
      </c>
      <c r="AZ1150" s="22">
        <f>_xll.BDH(AZ$3&amp;" Govt",$A$8,AX1150,AX1150)</f>
        <v>1.1850000000000001</v>
      </c>
      <c r="BA1150">
        <f t="shared" si="376"/>
        <v>95.543248945147681</v>
      </c>
      <c r="BB1150" s="2">
        <v>39798</v>
      </c>
      <c r="BC1150">
        <v>111.234375</v>
      </c>
      <c r="BD1150" s="22">
        <f>_xll.BDH(BD$3&amp;" Govt",$A$8,BB1150,BB1150)</f>
        <v>1.1782699999999999</v>
      </c>
      <c r="BE1150">
        <f t="shared" si="377"/>
        <v>94.404826567764616</v>
      </c>
      <c r="BH1150" s="22"/>
      <c r="BJ1150" s="2">
        <v>39798</v>
      </c>
      <c r="BK1150">
        <v>108.55078125</v>
      </c>
      <c r="BL1150" s="22">
        <f>_xll.BDH(BL$3&amp;" Govt",$A$8,BJ1150,BJ1150)</f>
        <v>1.155</v>
      </c>
      <c r="BM1150">
        <f t="shared" si="378"/>
        <v>93.983360389610382</v>
      </c>
      <c r="BN1150" s="2">
        <v>39973</v>
      </c>
      <c r="BO1150">
        <v>112.40234375</v>
      </c>
      <c r="BP1150" s="22">
        <f>_xll.BDH(BP$3&amp;" Govt",$A$8,BN1150,BN1150)</f>
        <v>1.1147199999999999</v>
      </c>
      <c r="BQ1150">
        <f t="shared" si="379"/>
        <v>100.83459859875126</v>
      </c>
      <c r="BT1150" s="22"/>
      <c r="BX1150" s="22"/>
      <c r="CB1150" s="22"/>
      <c r="CF1150" s="22"/>
      <c r="CJ1150" s="22"/>
      <c r="CN1150" s="22"/>
      <c r="CR1150" s="22"/>
      <c r="CV1150" s="22"/>
      <c r="CZ1150" s="22"/>
      <c r="DB1150" s="2">
        <v>39801</v>
      </c>
      <c r="DC1150">
        <v>117.65234375</v>
      </c>
      <c r="DD1150" s="22">
        <f>_xll.BDH(DD$3&amp;" Govt",$A$8,DB1150,DB1150)</f>
        <v>1.1538599999999999</v>
      </c>
      <c r="DE1150">
        <f t="shared" si="381"/>
        <v>101.96414101364118</v>
      </c>
      <c r="DH1150" s="22"/>
      <c r="DL1150" s="22"/>
      <c r="DP1150" s="22"/>
    </row>
    <row r="1151" spans="4:120" x14ac:dyDescent="0.25">
      <c r="D1151" s="2"/>
      <c r="H1151" s="22"/>
      <c r="I1151" s="14"/>
      <c r="L1151" s="22"/>
      <c r="N1151" s="2">
        <v>39799</v>
      </c>
      <c r="O1151">
        <v>133.45703125</v>
      </c>
      <c r="P1151" s="22">
        <f>_xll.BDH(P$3&amp;" Govt",$A$8,N1151,N1151)</f>
        <v>1.3270900000000001</v>
      </c>
      <c r="Q1151">
        <f t="shared" si="370"/>
        <v>100.56366278850717</v>
      </c>
      <c r="R1151" s="2">
        <v>39800</v>
      </c>
      <c r="S1151">
        <v>130.265625</v>
      </c>
      <c r="T1151" s="22">
        <f>_xll.BDH(T$3&amp;" Govt",$A$8,R1151,R1151)</f>
        <v>1.29318</v>
      </c>
      <c r="U1151">
        <f t="shared" si="371"/>
        <v>100.73278661903215</v>
      </c>
      <c r="V1151" s="2">
        <v>39896</v>
      </c>
      <c r="W1151">
        <v>111.02734375</v>
      </c>
      <c r="X1151" s="22">
        <f>_xll.BDH(X$3&amp;" Govt",$A$8,V1151,V1151)</f>
        <v>1.1132900000000001</v>
      </c>
      <c r="Y1151">
        <f t="shared" si="372"/>
        <v>99.729040726136034</v>
      </c>
      <c r="Z1151" s="2">
        <v>39800</v>
      </c>
      <c r="AA1151">
        <v>125.25</v>
      </c>
      <c r="AB1151" s="22">
        <f>_xll.BDH(AB$3&amp;" Govt",$A$8,Z1151,Z1151)</f>
        <v>1.2500800000000001</v>
      </c>
      <c r="AC1151">
        <f t="shared" si="373"/>
        <v>100.19358761039292</v>
      </c>
      <c r="AF1151" s="22"/>
      <c r="AH1151" s="2">
        <v>39800</v>
      </c>
      <c r="AI1151">
        <v>124.25390625</v>
      </c>
      <c r="AJ1151" s="22">
        <f>_xll.BDH(AJ$3&amp;" Govt",$A$8,AH1151,AH1151)</f>
        <v>1.2253099999999999</v>
      </c>
      <c r="AK1151">
        <f t="shared" si="374"/>
        <v>101.40609825268709</v>
      </c>
      <c r="AN1151" s="22"/>
      <c r="AP1151" s="2">
        <v>39800</v>
      </c>
      <c r="AQ1151">
        <v>121.4375</v>
      </c>
      <c r="AR1151" s="22">
        <f>_xll.BDH(AR$3&amp;" Govt",$A$8,AP1151,AP1151)</f>
        <v>1.21007</v>
      </c>
      <c r="AS1151">
        <f t="shared" si="375"/>
        <v>100.35576454254712</v>
      </c>
      <c r="AV1151" s="22"/>
      <c r="AX1151" s="2">
        <v>39800</v>
      </c>
      <c r="AY1151">
        <v>113.9296875</v>
      </c>
      <c r="AZ1151" s="22">
        <f>_xll.BDH(AZ$3&amp;" Govt",$A$8,AX1151,AX1151)</f>
        <v>1.1846099999999999</v>
      </c>
      <c r="BA1151">
        <f t="shared" si="376"/>
        <v>96.174848684377139</v>
      </c>
      <c r="BB1151" s="2">
        <v>39799</v>
      </c>
      <c r="BC1151">
        <v>112.953125</v>
      </c>
      <c r="BD1151" s="22">
        <f>_xll.BDH(BD$3&amp;" Govt",$A$8,BB1151,BB1151)</f>
        <v>1.17788</v>
      </c>
      <c r="BE1151">
        <f t="shared" si="377"/>
        <v>95.895273712092916</v>
      </c>
      <c r="BH1151" s="22"/>
      <c r="BJ1151" s="2">
        <v>39799</v>
      </c>
      <c r="BK1151">
        <v>110.4140625</v>
      </c>
      <c r="BL1151" s="22">
        <f>_xll.BDH(BL$3&amp;" Govt",$A$8,BJ1151,BJ1151)</f>
        <v>1.15462</v>
      </c>
      <c r="BM1151">
        <f t="shared" si="378"/>
        <v>95.628052952486527</v>
      </c>
      <c r="BN1151" s="2">
        <v>39974</v>
      </c>
      <c r="BO1151">
        <v>112.64453125</v>
      </c>
      <c r="BP1151" s="22">
        <f>_xll.BDH(BP$3&amp;" Govt",$A$8,BN1151,BN1151)</f>
        <v>1.1148100000000001</v>
      </c>
      <c r="BQ1151">
        <f t="shared" si="379"/>
        <v>101.04370363559708</v>
      </c>
      <c r="BT1151" s="22"/>
      <c r="BX1151" s="22"/>
      <c r="CB1151" s="22"/>
      <c r="CF1151" s="22"/>
      <c r="CJ1151" s="22"/>
      <c r="CN1151" s="22"/>
      <c r="CR1151" s="22"/>
      <c r="CV1151" s="22"/>
      <c r="CZ1151" s="22"/>
      <c r="DB1151" s="2">
        <v>39804</v>
      </c>
      <c r="DC1151">
        <v>117.26171875</v>
      </c>
      <c r="DD1151" s="22">
        <f>_xll.BDH(DD$3&amp;" Govt",$A$8,DB1151,DB1151)</f>
        <v>1.15273</v>
      </c>
      <c r="DE1151">
        <f t="shared" si="381"/>
        <v>101.72522511776391</v>
      </c>
      <c r="DH1151" s="22"/>
      <c r="DL1151" s="22"/>
      <c r="DP1151" s="22"/>
    </row>
    <row r="1152" spans="4:120" x14ac:dyDescent="0.25">
      <c r="D1152" s="2"/>
      <c r="H1152" s="22"/>
      <c r="I1152" s="14"/>
      <c r="L1152" s="22"/>
      <c r="N1152" s="2">
        <v>39800</v>
      </c>
      <c r="O1152">
        <v>133.4453125</v>
      </c>
      <c r="P1152" s="22">
        <f>_xll.BDH(P$3&amp;" Govt",$A$8,N1152,N1152)</f>
        <v>1.3266499999999999</v>
      </c>
      <c r="Q1152">
        <f t="shared" si="370"/>
        <v>100.58818264048544</v>
      </c>
      <c r="R1152" s="2">
        <v>39801</v>
      </c>
      <c r="S1152">
        <v>129.921875</v>
      </c>
      <c r="T1152" s="22">
        <f>_xll.BDH(T$3&amp;" Govt",$A$8,R1152,R1152)</f>
        <v>1.2927500000000001</v>
      </c>
      <c r="U1152">
        <f t="shared" si="371"/>
        <v>100.50038677238445</v>
      </c>
      <c r="V1152" s="2">
        <v>39897</v>
      </c>
      <c r="W1152">
        <v>111.09765625</v>
      </c>
      <c r="X1152" s="22">
        <f>_xll.BDH(X$3&amp;" Govt",$A$8,V1152,V1152)</f>
        <v>1.11344</v>
      </c>
      <c r="Y1152">
        <f t="shared" si="372"/>
        <v>99.778754355870092</v>
      </c>
      <c r="Z1152" s="2">
        <v>39801</v>
      </c>
      <c r="AA1152">
        <v>124.75390625</v>
      </c>
      <c r="AB1152" s="22">
        <f>_xll.BDH(AB$3&amp;" Govt",$A$8,Z1152,Z1152)</f>
        <v>1.2496700000000001</v>
      </c>
      <c r="AC1152">
        <f t="shared" si="373"/>
        <v>99.829479982715426</v>
      </c>
      <c r="AF1152" s="22"/>
      <c r="AH1152" s="2">
        <v>39801</v>
      </c>
      <c r="AI1152">
        <v>123.515625</v>
      </c>
      <c r="AJ1152" s="22">
        <f>_xll.BDH(AJ$3&amp;" Govt",$A$8,AH1152,AH1152)</f>
        <v>1.2249099999999999</v>
      </c>
      <c r="AK1152">
        <f t="shared" si="374"/>
        <v>100.83649002783878</v>
      </c>
      <c r="AN1152" s="22"/>
      <c r="AP1152" s="2">
        <v>39801</v>
      </c>
      <c r="AQ1152">
        <v>120.875</v>
      </c>
      <c r="AR1152" s="22">
        <f>_xll.BDH(AR$3&amp;" Govt",$A$8,AP1152,AP1152)</f>
        <v>1.2096800000000001</v>
      </c>
      <c r="AS1152">
        <f t="shared" si="375"/>
        <v>99.923120164010314</v>
      </c>
      <c r="AV1152" s="22"/>
      <c r="AX1152" s="2">
        <v>39801</v>
      </c>
      <c r="AY1152">
        <v>113.0234375</v>
      </c>
      <c r="AZ1152" s="22">
        <f>_xll.BDH(AZ$3&amp;" Govt",$A$8,AX1152,AX1152)</f>
        <v>1.1842200000000001</v>
      </c>
      <c r="BA1152">
        <f t="shared" si="376"/>
        <v>95.441250358886009</v>
      </c>
      <c r="BB1152" s="2">
        <v>39800</v>
      </c>
      <c r="BC1152">
        <v>113.7109375</v>
      </c>
      <c r="BD1152" s="22">
        <f>_xll.BDH(BD$3&amp;" Govt",$A$8,BB1152,BB1152)</f>
        <v>1.1775</v>
      </c>
      <c r="BE1152">
        <f t="shared" si="377"/>
        <v>96.569798301486202</v>
      </c>
      <c r="BH1152" s="22"/>
      <c r="BJ1152" s="2">
        <v>39800</v>
      </c>
      <c r="BK1152">
        <v>111.25</v>
      </c>
      <c r="BL1152" s="22">
        <f>_xll.BDH(BL$3&amp;" Govt",$A$8,BJ1152,BJ1152)</f>
        <v>1.1542399999999999</v>
      </c>
      <c r="BM1152">
        <f t="shared" si="378"/>
        <v>96.383767673967284</v>
      </c>
      <c r="BN1152" s="2">
        <v>39975</v>
      </c>
      <c r="BO1152">
        <v>112.51953125</v>
      </c>
      <c r="BP1152" s="22">
        <f>_xll.BDH(BP$3&amp;" Govt",$A$8,BN1152,BN1152)</f>
        <v>1.1149100000000001</v>
      </c>
      <c r="BQ1152">
        <f t="shared" si="379"/>
        <v>100.92252401539137</v>
      </c>
      <c r="BT1152" s="22"/>
      <c r="BX1152" s="22"/>
      <c r="CB1152" s="22"/>
      <c r="CF1152" s="22"/>
      <c r="CJ1152" s="22"/>
      <c r="CN1152" s="22"/>
      <c r="CR1152" s="22"/>
      <c r="CV1152" s="22"/>
      <c r="CZ1152" s="22"/>
      <c r="DB1152" s="2">
        <v>39805</v>
      </c>
      <c r="DC1152">
        <v>116.7265625</v>
      </c>
      <c r="DD1152" s="22">
        <f>_xll.BDH(DD$3&amp;" Govt",$A$8,DB1152,DB1152)</f>
        <v>1.15235</v>
      </c>
      <c r="DE1152">
        <f t="shared" si="381"/>
        <v>101.29436586106652</v>
      </c>
      <c r="DH1152" s="22"/>
      <c r="DL1152" s="22"/>
      <c r="DP1152" s="22"/>
    </row>
    <row r="1153" spans="4:120" x14ac:dyDescent="0.25">
      <c r="D1153" s="2"/>
      <c r="H1153" s="22"/>
      <c r="I1153" s="14"/>
      <c r="L1153" s="22"/>
      <c r="N1153" s="2">
        <v>39801</v>
      </c>
      <c r="O1153">
        <v>133.4609375</v>
      </c>
      <c r="P1153" s="22">
        <f>_xll.BDH(P$3&amp;" Govt",$A$8,N1153,N1153)</f>
        <v>1.32622</v>
      </c>
      <c r="Q1153">
        <f t="shared" si="370"/>
        <v>100.6325779282472</v>
      </c>
      <c r="R1153" s="2">
        <v>39804</v>
      </c>
      <c r="S1153">
        <v>129.671875</v>
      </c>
      <c r="T1153" s="22">
        <f>_xll.BDH(T$3&amp;" Govt",$A$8,R1153,R1153)</f>
        <v>1.29148</v>
      </c>
      <c r="U1153">
        <f t="shared" si="371"/>
        <v>100.40563926657788</v>
      </c>
      <c r="V1153" s="2">
        <v>39898</v>
      </c>
      <c r="W1153">
        <v>111.30859375</v>
      </c>
      <c r="X1153" s="22">
        <f>_xll.BDH(X$3&amp;" Govt",$A$8,V1153,V1153)</f>
        <v>1.1135999999999999</v>
      </c>
      <c r="Y1153">
        <f t="shared" si="372"/>
        <v>99.953837778376439</v>
      </c>
      <c r="Z1153" s="2">
        <v>39804</v>
      </c>
      <c r="AA1153">
        <v>124.609375</v>
      </c>
      <c r="AB1153" s="22">
        <f>_xll.BDH(AB$3&amp;" Govt",$A$8,Z1153,Z1153)</f>
        <v>1.2484500000000001</v>
      </c>
      <c r="AC1153">
        <f t="shared" si="373"/>
        <v>99.811265969802548</v>
      </c>
      <c r="AF1153" s="22"/>
      <c r="AH1153" s="2">
        <v>39804</v>
      </c>
      <c r="AI1153">
        <v>123.21875</v>
      </c>
      <c r="AJ1153" s="22">
        <f>_xll.BDH(AJ$3&amp;" Govt",$A$8,AH1153,AH1153)</f>
        <v>1.2237</v>
      </c>
      <c r="AK1153">
        <f t="shared" si="374"/>
        <v>100.69359320094794</v>
      </c>
      <c r="AN1153" s="22"/>
      <c r="AP1153" s="2">
        <v>39804</v>
      </c>
      <c r="AQ1153">
        <v>120.48828125</v>
      </c>
      <c r="AR1153" s="22">
        <f>_xll.BDH(AR$3&amp;" Govt",$A$8,AP1153,AP1153)</f>
        <v>1.2084900000000001</v>
      </c>
      <c r="AS1153">
        <f t="shared" si="375"/>
        <v>99.701512838335432</v>
      </c>
      <c r="AV1153" s="22"/>
      <c r="AX1153" s="2">
        <v>39804</v>
      </c>
      <c r="AY1153">
        <v>112.66015625</v>
      </c>
      <c r="AZ1153" s="22">
        <f>_xll.BDH(AZ$3&amp;" Govt",$A$8,AX1153,AX1153)</f>
        <v>1.18306</v>
      </c>
      <c r="BA1153">
        <f t="shared" si="376"/>
        <v>95.227762116883341</v>
      </c>
      <c r="BB1153" s="2">
        <v>39801</v>
      </c>
      <c r="BC1153">
        <v>112.828125</v>
      </c>
      <c r="BD1153" s="22">
        <f>_xll.BDH(BD$3&amp;" Govt",$A$8,BB1153,BB1153)</f>
        <v>1.1771099999999999</v>
      </c>
      <c r="BE1153">
        <f t="shared" si="377"/>
        <v>95.851810790835188</v>
      </c>
      <c r="BH1153" s="22"/>
      <c r="BJ1153" s="2">
        <v>39801</v>
      </c>
      <c r="BK1153">
        <v>110.27734375</v>
      </c>
      <c r="BL1153" s="22">
        <f>_xll.BDH(BL$3&amp;" Govt",$A$8,BJ1153,BJ1153)</f>
        <v>1.1538599999999999</v>
      </c>
      <c r="BM1153">
        <f t="shared" si="378"/>
        <v>95.57255104605413</v>
      </c>
      <c r="BN1153" s="2">
        <v>39976</v>
      </c>
      <c r="BO1153">
        <v>112.40625</v>
      </c>
      <c r="BP1153" s="22">
        <f>_xll.BDH(BP$3&amp;" Govt",$A$8,BN1153,BN1153)</f>
        <v>1.115</v>
      </c>
      <c r="BQ1153">
        <f t="shared" si="379"/>
        <v>100.81278026905829</v>
      </c>
      <c r="BT1153" s="22"/>
      <c r="BX1153" s="22"/>
      <c r="CB1153" s="22"/>
      <c r="CF1153" s="22"/>
      <c r="CJ1153" s="22"/>
      <c r="CN1153" s="22"/>
      <c r="CR1153" s="22"/>
      <c r="CV1153" s="22"/>
      <c r="CZ1153" s="22"/>
      <c r="DB1153" s="2">
        <v>39806</v>
      </c>
      <c r="DC1153">
        <v>116.33984375</v>
      </c>
      <c r="DD1153" s="22">
        <f>_xll.BDH(DD$3&amp;" Govt",$A$8,DB1153,DB1153)</f>
        <v>1.1519699999999999</v>
      </c>
      <c r="DE1153">
        <f t="shared" si="381"/>
        <v>100.99207770167627</v>
      </c>
      <c r="DH1153" s="22"/>
      <c r="DL1153" s="22"/>
      <c r="DP1153" s="22"/>
    </row>
    <row r="1154" spans="4:120" x14ac:dyDescent="0.25">
      <c r="D1154" s="2"/>
      <c r="H1154" s="22"/>
      <c r="I1154" s="14"/>
      <c r="L1154" s="22"/>
      <c r="N1154" s="2">
        <v>39804</v>
      </c>
      <c r="O1154">
        <v>133.47265625</v>
      </c>
      <c r="P1154" s="22">
        <f>_xll.BDH(P$3&amp;" Govt",$A$8,N1154,N1154)</f>
        <v>1.32491</v>
      </c>
      <c r="Q1154">
        <f t="shared" si="370"/>
        <v>100.74092296835256</v>
      </c>
      <c r="R1154" s="2">
        <v>39805</v>
      </c>
      <c r="S1154">
        <v>129.54296875</v>
      </c>
      <c r="T1154" s="22">
        <f>_xll.BDH(T$3&amp;" Govt",$A$8,R1154,R1154)</f>
        <v>1.2910599999999999</v>
      </c>
      <c r="U1154">
        <f t="shared" si="371"/>
        <v>100.33845735287284</v>
      </c>
      <c r="V1154" s="2">
        <v>39899</v>
      </c>
      <c r="W1154">
        <v>111.36328125</v>
      </c>
      <c r="X1154" s="22">
        <f>_xll.BDH(X$3&amp;" Govt",$A$8,V1154,V1154)</f>
        <v>1.11375</v>
      </c>
      <c r="Y1154">
        <f t="shared" si="372"/>
        <v>99.989478114478118</v>
      </c>
      <c r="Z1154" s="2">
        <v>39805</v>
      </c>
      <c r="AA1154">
        <v>124.46484375</v>
      </c>
      <c r="AB1154" s="22">
        <f>_xll.BDH(AB$3&amp;" Govt",$A$8,Z1154,Z1154)</f>
        <v>1.24804</v>
      </c>
      <c r="AC1154">
        <f t="shared" si="373"/>
        <v>99.728248894266201</v>
      </c>
      <c r="AF1154" s="22"/>
      <c r="AH1154" s="2">
        <v>39805</v>
      </c>
      <c r="AI1154">
        <v>122.84765625</v>
      </c>
      <c r="AJ1154" s="22">
        <f>_xll.BDH(AJ$3&amp;" Govt",$A$8,AH1154,AH1154)</f>
        <v>1.2233000000000001</v>
      </c>
      <c r="AK1154">
        <f t="shared" si="374"/>
        <v>100.42316377830458</v>
      </c>
      <c r="AN1154" s="22"/>
      <c r="AP1154" s="2">
        <v>39805</v>
      </c>
      <c r="AQ1154">
        <v>120.40234375</v>
      </c>
      <c r="AR1154" s="22">
        <f>_xll.BDH(AR$3&amp;" Govt",$A$8,AP1154,AP1154)</f>
        <v>1.2080899999999999</v>
      </c>
      <c r="AS1154">
        <f t="shared" si="375"/>
        <v>99.663389110082861</v>
      </c>
      <c r="AV1154" s="22"/>
      <c r="AX1154" s="2">
        <v>39805</v>
      </c>
      <c r="AY1154">
        <v>112.5703125</v>
      </c>
      <c r="AZ1154" s="22">
        <f>_xll.BDH(AZ$3&amp;" Govt",$A$8,AX1154,AX1154)</f>
        <v>1.1826699999999999</v>
      </c>
      <c r="BA1154">
        <f t="shared" si="376"/>
        <v>95.183197764380608</v>
      </c>
      <c r="BB1154" s="2">
        <v>39804</v>
      </c>
      <c r="BC1154">
        <v>112.65234375</v>
      </c>
      <c r="BD1154" s="22">
        <f>_xll.BDH(BD$3&amp;" Govt",$A$8,BB1154,BB1154)</f>
        <v>1.1759500000000001</v>
      </c>
      <c r="BE1154">
        <f t="shared" si="377"/>
        <v>95.796882307921251</v>
      </c>
      <c r="BH1154" s="22"/>
      <c r="BJ1154" s="2">
        <v>39804</v>
      </c>
      <c r="BK1154">
        <v>110.1953125</v>
      </c>
      <c r="BL1154" s="22">
        <f>_xll.BDH(BL$3&amp;" Govt",$A$8,BJ1154,BJ1154)</f>
        <v>1.15273</v>
      </c>
      <c r="BM1154">
        <f t="shared" si="378"/>
        <v>95.595076470639256</v>
      </c>
      <c r="BN1154" s="2">
        <v>39979</v>
      </c>
      <c r="BO1154">
        <v>112.5234375</v>
      </c>
      <c r="BP1154" s="22">
        <f>_xll.BDH(BP$3&amp;" Govt",$A$8,BN1154,BN1154)</f>
        <v>1.11528</v>
      </c>
      <c r="BQ1154">
        <f t="shared" si="379"/>
        <v>100.8925449214547</v>
      </c>
      <c r="BT1154" s="22"/>
      <c r="BX1154" s="22"/>
      <c r="CB1154" s="22"/>
      <c r="CF1154" s="22"/>
      <c r="CJ1154" s="22"/>
      <c r="CN1154" s="22"/>
      <c r="CR1154" s="22"/>
      <c r="CV1154" s="22"/>
      <c r="CZ1154" s="22"/>
      <c r="DB1154" s="2">
        <v>39807</v>
      </c>
      <c r="DC1154">
        <v>116.33984375</v>
      </c>
      <c r="DD1154" s="22">
        <f>_xll.BDH(DD$3&amp;" Govt",$A$8,DB1154,DB1154)</f>
        <v>1.1516</v>
      </c>
      <c r="DE1154">
        <f t="shared" si="381"/>
        <v>101.02452565995138</v>
      </c>
      <c r="DH1154" s="22"/>
      <c r="DL1154" s="22"/>
      <c r="DP1154" s="22"/>
    </row>
    <row r="1155" spans="4:120" x14ac:dyDescent="0.25">
      <c r="D1155" s="2"/>
      <c r="H1155" s="22"/>
      <c r="I1155" s="14"/>
      <c r="L1155" s="22"/>
      <c r="N1155" s="2">
        <v>39805</v>
      </c>
      <c r="O1155">
        <v>133.4609375</v>
      </c>
      <c r="P1155" s="22">
        <f>_xll.BDH(P$3&amp;" Govt",$A$8,N1155,N1155)</f>
        <v>1.3244799999999999</v>
      </c>
      <c r="Q1155">
        <f t="shared" si="370"/>
        <v>100.76478127265041</v>
      </c>
      <c r="R1155" s="2">
        <v>39806</v>
      </c>
      <c r="S1155">
        <v>129.6484375</v>
      </c>
      <c r="T1155" s="22">
        <f>_xll.BDH(T$3&amp;" Govt",$A$8,R1155,R1155)</f>
        <v>1.29064</v>
      </c>
      <c r="U1155">
        <f t="shared" si="371"/>
        <v>100.45282766689394</v>
      </c>
      <c r="V1155" s="2">
        <v>39902</v>
      </c>
      <c r="W1155">
        <v>111.4140625</v>
      </c>
      <c r="X1155" s="22">
        <f>_xll.BDH(X$3&amp;" Govt",$A$8,V1155,V1155)</f>
        <v>1.11422</v>
      </c>
      <c r="Y1155">
        <f t="shared" si="372"/>
        <v>99.992876182441535</v>
      </c>
      <c r="Z1155" s="2">
        <v>39806</v>
      </c>
      <c r="AA1155">
        <v>124.2890625</v>
      </c>
      <c r="AB1155" s="22">
        <f>_xll.BDH(AB$3&amp;" Govt",$A$8,Z1155,Z1155)</f>
        <v>1.24763</v>
      </c>
      <c r="AC1155">
        <f t="shared" si="373"/>
        <v>99.620129766036399</v>
      </c>
      <c r="AF1155" s="22"/>
      <c r="AH1155" s="2">
        <v>39806</v>
      </c>
      <c r="AI1155">
        <v>122.55859375</v>
      </c>
      <c r="AJ1155" s="22">
        <f>_xll.BDH(AJ$3&amp;" Govt",$A$8,AH1155,AH1155)</f>
        <v>1.2229000000000001</v>
      </c>
      <c r="AK1155">
        <f t="shared" si="374"/>
        <v>100.21963672418022</v>
      </c>
      <c r="AN1155" s="22"/>
      <c r="AP1155" s="2">
        <v>39806</v>
      </c>
      <c r="AQ1155">
        <v>119.9453125</v>
      </c>
      <c r="AR1155" s="22">
        <f>_xll.BDH(AR$3&amp;" Govt",$A$8,AP1155,AP1155)</f>
        <v>1.2076899999999999</v>
      </c>
      <c r="AS1155">
        <f t="shared" si="375"/>
        <v>99.317964461078589</v>
      </c>
      <c r="AV1155" s="22"/>
      <c r="AX1155" s="2">
        <v>39806</v>
      </c>
      <c r="AY1155">
        <v>112.51171875</v>
      </c>
      <c r="AZ1155" s="22">
        <f>_xll.BDH(AZ$3&amp;" Govt",$A$8,AX1155,AX1155)</f>
        <v>1.18228</v>
      </c>
      <c r="BA1155">
        <f t="shared" si="376"/>
        <v>95.165035989782453</v>
      </c>
      <c r="BB1155" s="2">
        <v>39805</v>
      </c>
      <c r="BC1155">
        <v>112.67578125</v>
      </c>
      <c r="BD1155" s="22">
        <f>_xll.BDH(BD$3&amp;" Govt",$A$8,BB1155,BB1155)</f>
        <v>1.17557</v>
      </c>
      <c r="BE1155">
        <f t="shared" si="377"/>
        <v>95.847785542332659</v>
      </c>
      <c r="BH1155" s="22"/>
      <c r="BJ1155" s="2">
        <v>39805</v>
      </c>
      <c r="BK1155">
        <v>110.08984375</v>
      </c>
      <c r="BL1155" s="22">
        <f>_xll.BDH(BL$3&amp;" Govt",$A$8,BJ1155,BJ1155)</f>
        <v>1.15235</v>
      </c>
      <c r="BM1155">
        <f t="shared" si="378"/>
        <v>95.535075063999656</v>
      </c>
      <c r="BN1155" s="2">
        <v>39980</v>
      </c>
      <c r="BO1155">
        <v>112.41796875</v>
      </c>
      <c r="BP1155" s="22">
        <f>_xll.BDH(BP$3&amp;" Govt",$A$8,BN1155,BN1155)</f>
        <v>1.11537</v>
      </c>
      <c r="BQ1155">
        <f t="shared" si="379"/>
        <v>100.7898444014094</v>
      </c>
      <c r="BT1155" s="22"/>
      <c r="BX1155" s="22"/>
      <c r="CB1155" s="22"/>
      <c r="CF1155" s="22"/>
      <c r="CJ1155" s="22"/>
      <c r="CN1155" s="22"/>
      <c r="CR1155" s="22"/>
      <c r="CV1155" s="22"/>
      <c r="CZ1155" s="22"/>
      <c r="DB1155" s="2">
        <v>39808</v>
      </c>
      <c r="DC1155">
        <v>116.859375</v>
      </c>
      <c r="DD1155" s="22">
        <f>_xll.BDH(DD$3&amp;" Govt",$A$8,DB1155,DB1155)</f>
        <v>1.1512199999999999</v>
      </c>
      <c r="DE1155">
        <f t="shared" si="381"/>
        <v>101.50915984781363</v>
      </c>
      <c r="DH1155" s="22"/>
      <c r="DL1155" s="22"/>
      <c r="DP1155" s="22"/>
    </row>
    <row r="1156" spans="4:120" x14ac:dyDescent="0.25">
      <c r="D1156" s="2"/>
      <c r="H1156" s="22"/>
      <c r="I1156" s="14"/>
      <c r="L1156" s="22"/>
      <c r="N1156" s="2">
        <v>39806</v>
      </c>
      <c r="O1156">
        <v>133.5078125</v>
      </c>
      <c r="P1156" s="22">
        <f>_xll.BDH(P$3&amp;" Govt",$A$8,N1156,N1156)</f>
        <v>1.3240400000000001</v>
      </c>
      <c r="Q1156">
        <f t="shared" si="370"/>
        <v>100.83367005528532</v>
      </c>
      <c r="R1156" s="2">
        <v>39807</v>
      </c>
      <c r="S1156">
        <v>129.6484375</v>
      </c>
      <c r="T1156" s="22">
        <f>_xll.BDH(T$3&amp;" Govt",$A$8,R1156,R1156)</f>
        <v>1.2902100000000001</v>
      </c>
      <c r="U1156">
        <f t="shared" si="371"/>
        <v>100.48630649274149</v>
      </c>
      <c r="V1156" s="2">
        <v>39903</v>
      </c>
      <c r="W1156">
        <v>111.4140625</v>
      </c>
      <c r="X1156" s="22">
        <f>_xll.BDH(X$3&amp;" Govt",$A$8,V1156,V1156)</f>
        <v>1.1143799999999999</v>
      </c>
      <c r="Y1156">
        <f t="shared" si="372"/>
        <v>99.978519445790496</v>
      </c>
      <c r="Z1156" s="2">
        <v>39807</v>
      </c>
      <c r="AA1156">
        <v>124.2890625</v>
      </c>
      <c r="AB1156" s="22">
        <f>_xll.BDH(AB$3&amp;" Govt",$A$8,Z1156,Z1156)</f>
        <v>1.24722</v>
      </c>
      <c r="AC1156">
        <f t="shared" si="373"/>
        <v>99.652878000673496</v>
      </c>
      <c r="AF1156" s="22"/>
      <c r="AH1156" s="2">
        <v>39807</v>
      </c>
      <c r="AI1156">
        <v>122.55859375</v>
      </c>
      <c r="AJ1156" s="22">
        <f>_xll.BDH(AJ$3&amp;" Govt",$A$8,AH1156,AH1156)</f>
        <v>1.2224999999999999</v>
      </c>
      <c r="AK1156">
        <f t="shared" si="374"/>
        <v>100.25242842535788</v>
      </c>
      <c r="AN1156" s="22"/>
      <c r="AP1156" s="2">
        <v>39807</v>
      </c>
      <c r="AQ1156">
        <v>119.9453125</v>
      </c>
      <c r="AR1156" s="22">
        <f>_xll.BDH(AR$3&amp;" Govt",$A$8,AP1156,AP1156)</f>
        <v>1.2073</v>
      </c>
      <c r="AS1156">
        <f t="shared" si="375"/>
        <v>99.350047626936131</v>
      </c>
      <c r="AV1156" s="22"/>
      <c r="AX1156" s="2">
        <v>39807</v>
      </c>
      <c r="AY1156">
        <v>112.51171875</v>
      </c>
      <c r="AZ1156" s="22">
        <f>_xll.BDH(AZ$3&amp;" Govt",$A$8,AX1156,AX1156)</f>
        <v>1.1818900000000001</v>
      </c>
      <c r="BA1156">
        <f t="shared" si="376"/>
        <v>95.196438543350055</v>
      </c>
      <c r="BB1156" s="2">
        <v>39806</v>
      </c>
      <c r="BC1156">
        <v>112.265625</v>
      </c>
      <c r="BD1156" s="22">
        <f>_xll.BDH(BD$3&amp;" Govt",$A$8,BB1156,BB1156)</f>
        <v>1.1751800000000001</v>
      </c>
      <c r="BE1156">
        <f t="shared" si="377"/>
        <v>95.530578294388931</v>
      </c>
      <c r="BH1156" s="22"/>
      <c r="BJ1156" s="2">
        <v>39806</v>
      </c>
      <c r="BK1156">
        <v>109.796875</v>
      </c>
      <c r="BL1156" s="22">
        <f>_xll.BDH(BL$3&amp;" Govt",$A$8,BJ1156,BJ1156)</f>
        <v>1.1519699999999999</v>
      </c>
      <c r="BM1156">
        <f t="shared" si="378"/>
        <v>95.312269416738289</v>
      </c>
      <c r="BN1156" s="2">
        <v>39981</v>
      </c>
      <c r="BO1156">
        <v>111.98046875</v>
      </c>
      <c r="BP1156" s="22">
        <f>_xll.BDH(BP$3&amp;" Govt",$A$8,BN1156,BN1156)</f>
        <v>1.1154599999999999</v>
      </c>
      <c r="BQ1156">
        <f t="shared" si="379"/>
        <v>100.38949738224589</v>
      </c>
      <c r="BT1156" s="22"/>
      <c r="BX1156" s="22"/>
      <c r="CB1156" s="22"/>
      <c r="CF1156" s="22"/>
      <c r="CJ1156" s="22"/>
      <c r="CN1156" s="22"/>
      <c r="CR1156" s="22"/>
      <c r="CV1156" s="22"/>
      <c r="CZ1156" s="22"/>
      <c r="DB1156" s="2">
        <v>39811</v>
      </c>
      <c r="DC1156">
        <v>116.14453125</v>
      </c>
      <c r="DD1156" s="22">
        <f>_xll.BDH(DD$3&amp;" Govt",$A$8,DB1156,DB1156)</f>
        <v>1.15008</v>
      </c>
      <c r="DE1156">
        <f t="shared" si="381"/>
        <v>100.98821929778798</v>
      </c>
      <c r="DH1156" s="22"/>
      <c r="DL1156" s="22"/>
      <c r="DP1156" s="22"/>
    </row>
    <row r="1157" spans="4:120" x14ac:dyDescent="0.25">
      <c r="D1157" s="2"/>
      <c r="H1157" s="22"/>
      <c r="I1157" s="14"/>
      <c r="L1157" s="22"/>
      <c r="N1157" s="2">
        <v>39812</v>
      </c>
      <c r="O1157">
        <v>133.4375</v>
      </c>
      <c r="P1157" s="22">
        <f>_xll.BDH(P$3&amp;" Govt",$A$8,N1157,N1157)</f>
        <v>1.3214399999999999</v>
      </c>
      <c r="Q1157">
        <f t="shared" si="370"/>
        <v>100.9788563990798</v>
      </c>
      <c r="R1157" s="2">
        <v>39808</v>
      </c>
      <c r="S1157">
        <v>129.32421875</v>
      </c>
      <c r="T1157" s="22">
        <f>_xll.BDH(T$3&amp;" Govt",$A$8,R1157,R1157)</f>
        <v>1.28979</v>
      </c>
      <c r="U1157">
        <f t="shared" si="371"/>
        <v>100.26765500585367</v>
      </c>
      <c r="V1157" s="2">
        <v>39904</v>
      </c>
      <c r="W1157">
        <v>111.41796875</v>
      </c>
      <c r="X1157" s="22">
        <f>_xll.BDH(X$3&amp;" Govt",$A$8,V1157,V1157)</f>
        <v>1.11453</v>
      </c>
      <c r="Y1157">
        <f t="shared" si="372"/>
        <v>99.968568589450257</v>
      </c>
      <c r="Z1157" s="2">
        <v>39808</v>
      </c>
      <c r="AA1157">
        <v>124.453125</v>
      </c>
      <c r="AB1157" s="22">
        <f>_xll.BDH(AB$3&amp;" Govt",$A$8,Z1157,Z1157)</f>
        <v>1.24681</v>
      </c>
      <c r="AC1157">
        <f t="shared" si="373"/>
        <v>99.817233580096413</v>
      </c>
      <c r="AF1157" s="22"/>
      <c r="AH1157" s="2">
        <v>39808</v>
      </c>
      <c r="AI1157">
        <v>122.796875</v>
      </c>
      <c r="AJ1157" s="22">
        <f>_xll.BDH(AJ$3&amp;" Govt",$A$8,AH1157,AH1157)</f>
        <v>1.2221</v>
      </c>
      <c r="AK1157">
        <f t="shared" si="374"/>
        <v>100.48021847639309</v>
      </c>
      <c r="AN1157" s="22"/>
      <c r="AP1157" s="2">
        <v>39808</v>
      </c>
      <c r="AQ1157">
        <v>120.3671875</v>
      </c>
      <c r="AR1157" s="22">
        <f>_xll.BDH(AR$3&amp;" Govt",$A$8,AP1157,AP1157)</f>
        <v>1.2069000000000001</v>
      </c>
      <c r="AS1157">
        <f t="shared" si="375"/>
        <v>99.732527549921272</v>
      </c>
      <c r="AV1157" s="22"/>
      <c r="AX1157" s="2">
        <v>39808</v>
      </c>
      <c r="AY1157">
        <v>112.67578125</v>
      </c>
      <c r="AZ1157" s="22">
        <f>_xll.BDH(AZ$3&amp;" Govt",$A$8,AX1157,AX1157)</f>
        <v>1.1815100000000001</v>
      </c>
      <c r="BA1157">
        <f t="shared" si="376"/>
        <v>95.365914169156412</v>
      </c>
      <c r="BB1157" s="2">
        <v>39807</v>
      </c>
      <c r="BC1157">
        <v>112.265625</v>
      </c>
      <c r="BD1157" s="22">
        <f>_xll.BDH(BD$3&amp;" Govt",$A$8,BB1157,BB1157)</f>
        <v>1.1748000000000001</v>
      </c>
      <c r="BE1157">
        <f t="shared" si="377"/>
        <v>95.56147854954034</v>
      </c>
      <c r="BH1157" s="22"/>
      <c r="BJ1157" s="2">
        <v>39807</v>
      </c>
      <c r="BK1157">
        <v>109.796875</v>
      </c>
      <c r="BL1157" s="22">
        <f>_xll.BDH(BL$3&amp;" Govt",$A$8,BJ1157,BJ1157)</f>
        <v>1.1516</v>
      </c>
      <c r="BM1157">
        <f t="shared" si="378"/>
        <v>95.342892497394928</v>
      </c>
      <c r="BN1157" s="2">
        <v>39982</v>
      </c>
      <c r="BO1157">
        <v>111.6953125</v>
      </c>
      <c r="BP1157" s="22">
        <f>_xll.BDH(BP$3&amp;" Govt",$A$8,BN1157,BN1157)</f>
        <v>1.1155599999999999</v>
      </c>
      <c r="BQ1157">
        <f t="shared" si="379"/>
        <v>100.12488122557282</v>
      </c>
      <c r="BT1157" s="22"/>
      <c r="BX1157" s="22"/>
      <c r="CB1157" s="22"/>
      <c r="CF1157" s="22"/>
      <c r="CJ1157" s="22"/>
      <c r="CN1157" s="22"/>
      <c r="CR1157" s="22"/>
      <c r="CV1157" s="22"/>
      <c r="CZ1157" s="22"/>
      <c r="DB1157" s="2">
        <v>39812</v>
      </c>
      <c r="DC1157">
        <v>116.34765625</v>
      </c>
      <c r="DD1157" s="22">
        <f>_xll.BDH(DD$3&amp;" Govt",$A$8,DB1157,DB1157)</f>
        <v>1.1496999999999999</v>
      </c>
      <c r="DE1157">
        <f t="shared" si="381"/>
        <v>101.19827454988258</v>
      </c>
      <c r="DH1157" s="22"/>
      <c r="DL1157" s="22"/>
      <c r="DP1157" s="22"/>
    </row>
    <row r="1158" spans="4:120" x14ac:dyDescent="0.25">
      <c r="D1158" s="2"/>
      <c r="H1158" s="22"/>
      <c r="I1158" s="14"/>
      <c r="L1158" s="22"/>
      <c r="N1158" s="2">
        <v>39813</v>
      </c>
      <c r="O1158">
        <v>133.46484375</v>
      </c>
      <c r="P1158" s="22">
        <f>_xll.BDH(P$3&amp;" Govt",$A$8,N1158,N1158)</f>
        <v>1.321</v>
      </c>
      <c r="Q1158">
        <f t="shared" ref="Q1158:Q1221" si="382">O1158/P1158</f>
        <v>101.03318981831946</v>
      </c>
      <c r="R1158" s="2">
        <v>39811</v>
      </c>
      <c r="S1158">
        <v>129.4765625</v>
      </c>
      <c r="T1158" s="22">
        <f>_xll.BDH(T$3&amp;" Govt",$A$8,R1158,R1158)</f>
        <v>1.2885200000000001</v>
      </c>
      <c r="U1158">
        <f t="shared" ref="U1158:U1221" si="383">S1158/T1158</f>
        <v>100.4847130816751</v>
      </c>
      <c r="V1158" s="2">
        <v>39905</v>
      </c>
      <c r="W1158">
        <v>111.52734375</v>
      </c>
      <c r="X1158" s="22">
        <f>_xll.BDH(X$3&amp;" Govt",$A$8,V1158,V1158)</f>
        <v>1.1147199999999999</v>
      </c>
      <c r="Y1158">
        <f t="shared" ref="Y1158:Y1221" si="384">W1158/X1158</f>
        <v>100.04964811791302</v>
      </c>
      <c r="Z1158" s="2">
        <v>39811</v>
      </c>
      <c r="AA1158">
        <v>124.6953125</v>
      </c>
      <c r="AB1158" s="22">
        <f>_xll.BDH(AB$3&amp;" Govt",$A$8,Z1158,Z1158)</f>
        <v>1.2455799999999999</v>
      </c>
      <c r="AC1158">
        <f t="shared" ref="AC1158:AC1221" si="385">AA1158/AB1158</f>
        <v>100.11023980796095</v>
      </c>
      <c r="AF1158" s="22"/>
      <c r="AH1158" s="2">
        <v>39811</v>
      </c>
      <c r="AI1158">
        <v>123.30078125</v>
      </c>
      <c r="AJ1158" s="22">
        <f>_xll.BDH(AJ$3&amp;" Govt",$A$8,AH1158,AH1158)</f>
        <v>1.22089</v>
      </c>
      <c r="AK1158">
        <f t="shared" ref="AK1158:AK1221" si="386">AI1158/AJ1158</f>
        <v>100.99253925415066</v>
      </c>
      <c r="AN1158" s="22"/>
      <c r="AP1158" s="2">
        <v>39811</v>
      </c>
      <c r="AQ1158">
        <v>120.4296875</v>
      </c>
      <c r="AR1158" s="22">
        <f>_xll.BDH(AR$3&amp;" Govt",$A$8,AP1158,AP1158)</f>
        <v>1.2057100000000001</v>
      </c>
      <c r="AS1158">
        <f t="shared" ref="AS1158:AS1221" si="387">AQ1158/AR1158</f>
        <v>99.882797272976077</v>
      </c>
      <c r="AV1158" s="22"/>
      <c r="AX1158" s="2">
        <v>39811</v>
      </c>
      <c r="AY1158">
        <v>112.7734375</v>
      </c>
      <c r="AZ1158" s="22">
        <f>_xll.BDH(AZ$3&amp;" Govt",$A$8,AX1158,AX1158)</f>
        <v>1.1803399999999999</v>
      </c>
      <c r="BA1158">
        <f t="shared" ref="BA1158:BA1221" si="388">AY1158/AZ1158</f>
        <v>95.543180354813018</v>
      </c>
      <c r="BB1158" s="2">
        <v>39808</v>
      </c>
      <c r="BC1158">
        <v>112.7421875</v>
      </c>
      <c r="BD1158" s="22">
        <f>_xll.BDH(BD$3&amp;" Govt",$A$8,BB1158,BB1158)</f>
        <v>1.17441</v>
      </c>
      <c r="BE1158">
        <f t="shared" ref="BE1158:BE1221" si="389">BC1158/BD1158</f>
        <v>95.999001626348559</v>
      </c>
      <c r="BH1158" s="22"/>
      <c r="BJ1158" s="2">
        <v>39808</v>
      </c>
      <c r="BK1158">
        <v>110.0859375</v>
      </c>
      <c r="BL1158" s="22">
        <f>_xll.BDH(BL$3&amp;" Govt",$A$8,BJ1158,BJ1158)</f>
        <v>1.1512199999999999</v>
      </c>
      <c r="BM1158">
        <f t="shared" ref="BM1158:BM1221" si="390">BK1158/BL1158</f>
        <v>95.625456037942371</v>
      </c>
      <c r="BN1158" s="2">
        <v>39983</v>
      </c>
      <c r="BO1158">
        <v>112.03515625</v>
      </c>
      <c r="BP1158" s="22">
        <f>_xll.BDH(BP$3&amp;" Govt",$A$8,BN1158,BN1158)</f>
        <v>1.11565</v>
      </c>
      <c r="BQ1158">
        <f t="shared" ref="BQ1158:BQ1221" si="391">BO1158/BP1158</f>
        <v>100.42141912786268</v>
      </c>
      <c r="BT1158" s="22"/>
      <c r="BX1158" s="22"/>
      <c r="CB1158" s="22"/>
      <c r="CF1158" s="22"/>
      <c r="CJ1158" s="22"/>
      <c r="CN1158" s="22"/>
      <c r="CR1158" s="22"/>
      <c r="CV1158" s="22"/>
      <c r="CZ1158" s="22"/>
      <c r="DB1158" s="2">
        <v>39813</v>
      </c>
      <c r="DC1158">
        <v>113.84765625</v>
      </c>
      <c r="DD1158" s="22">
        <f>_xll.BDH(DD$3&amp;" Govt",$A$8,DB1158,DB1158)</f>
        <v>1.14933</v>
      </c>
      <c r="DE1158">
        <f t="shared" ref="DE1158:DE1221" si="392">DC1158/DD1158</f>
        <v>99.055672652762922</v>
      </c>
      <c r="DH1158" s="22"/>
      <c r="DL1158" s="22"/>
      <c r="DP1158" s="22"/>
    </row>
    <row r="1159" spans="4:120" x14ac:dyDescent="0.25">
      <c r="D1159" s="2"/>
      <c r="H1159" s="22"/>
      <c r="I1159" s="14"/>
      <c r="L1159" s="22"/>
      <c r="N1159" s="2">
        <v>39814</v>
      </c>
      <c r="O1159">
        <v>133.46484375</v>
      </c>
      <c r="P1159" s="22">
        <f>_xll.BDH(P$3&amp;" Govt",$A$8,N1159,N1159)</f>
        <v>1.32057</v>
      </c>
      <c r="Q1159">
        <f t="shared" si="382"/>
        <v>101.06608793929894</v>
      </c>
      <c r="R1159" s="2">
        <v>39812</v>
      </c>
      <c r="S1159">
        <v>129.328125</v>
      </c>
      <c r="T1159" s="22">
        <f>_xll.BDH(T$3&amp;" Govt",$A$8,R1159,R1159)</f>
        <v>1.28809</v>
      </c>
      <c r="U1159">
        <f t="shared" si="383"/>
        <v>100.40301919896902</v>
      </c>
      <c r="V1159" s="2">
        <v>39906</v>
      </c>
      <c r="W1159">
        <v>111.55859375</v>
      </c>
      <c r="X1159" s="22">
        <f>_xll.BDH(X$3&amp;" Govt",$A$8,V1159,V1159)</f>
        <v>1.1149</v>
      </c>
      <c r="Y1159">
        <f t="shared" si="384"/>
        <v>100.06152457619517</v>
      </c>
      <c r="Z1159" s="2">
        <v>39812</v>
      </c>
      <c r="AA1159">
        <v>124.58984375</v>
      </c>
      <c r="AB1159" s="22">
        <f>_xll.BDH(AB$3&amp;" Govt",$A$8,Z1159,Z1159)</f>
        <v>1.2451699999999999</v>
      </c>
      <c r="AC1159">
        <f t="shared" si="385"/>
        <v>100.05850104804968</v>
      </c>
      <c r="AF1159" s="22"/>
      <c r="AH1159" s="2">
        <v>39812</v>
      </c>
      <c r="AI1159">
        <v>122.6796875</v>
      </c>
      <c r="AJ1159" s="22">
        <f>_xll.BDH(AJ$3&amp;" Govt",$A$8,AH1159,AH1159)</f>
        <v>1.2204900000000001</v>
      </c>
      <c r="AK1159">
        <f t="shared" si="386"/>
        <v>100.51674942031478</v>
      </c>
      <c r="AN1159" s="22"/>
      <c r="AP1159" s="2">
        <v>39812</v>
      </c>
      <c r="AQ1159">
        <v>119.96875</v>
      </c>
      <c r="AR1159" s="22">
        <f>_xll.BDH(AR$3&amp;" Govt",$A$8,AP1159,AP1159)</f>
        <v>1.2053099999999999</v>
      </c>
      <c r="AS1159">
        <f t="shared" si="387"/>
        <v>99.533522496287276</v>
      </c>
      <c r="AV1159" s="22"/>
      <c r="AX1159" s="2">
        <v>39812</v>
      </c>
      <c r="AY1159">
        <v>112.9453125</v>
      </c>
      <c r="AZ1159" s="22">
        <f>_xll.BDH(AZ$3&amp;" Govt",$A$8,AX1159,AX1159)</f>
        <v>1.1799500000000001</v>
      </c>
      <c r="BA1159">
        <f t="shared" si="388"/>
        <v>95.720422475528622</v>
      </c>
      <c r="BB1159" s="2">
        <v>39811</v>
      </c>
      <c r="BC1159">
        <v>112.73046875</v>
      </c>
      <c r="BD1159" s="22">
        <f>_xll.BDH(BD$3&amp;" Govt",$A$8,BB1159,BB1159)</f>
        <v>1.1732499999999999</v>
      </c>
      <c r="BE1159">
        <f t="shared" si="389"/>
        <v>96.083928190922663</v>
      </c>
      <c r="BH1159" s="22"/>
      <c r="BJ1159" s="2">
        <v>39811</v>
      </c>
      <c r="BK1159">
        <v>110.12890625</v>
      </c>
      <c r="BL1159" s="22">
        <f>_xll.BDH(BL$3&amp;" Govt",$A$8,BJ1159,BJ1159)</f>
        <v>1.15008</v>
      </c>
      <c r="BM1159">
        <f t="shared" si="390"/>
        <v>95.757604905745694</v>
      </c>
      <c r="BN1159" s="2">
        <v>39986</v>
      </c>
      <c r="BO1159">
        <v>111.859375</v>
      </c>
      <c r="BP1159" s="22">
        <f>_xll.BDH(BP$3&amp;" Govt",$A$8,BN1159,BN1159)</f>
        <v>1.1159300000000001</v>
      </c>
      <c r="BQ1159">
        <f t="shared" si="391"/>
        <v>100.2387022483489</v>
      </c>
      <c r="BT1159" s="22"/>
      <c r="BX1159" s="22"/>
      <c r="CB1159" s="22"/>
      <c r="CF1159" s="22"/>
      <c r="CJ1159" s="22"/>
      <c r="CN1159" s="22"/>
      <c r="CR1159" s="22"/>
      <c r="CV1159" s="22"/>
      <c r="CZ1159" s="22"/>
      <c r="DB1159" s="2">
        <v>39814</v>
      </c>
      <c r="DC1159">
        <v>113.84765625</v>
      </c>
      <c r="DD1159" s="22">
        <f>_xll.BDH(DD$3&amp;" Govt",$A$8,DB1159,DB1159)</f>
        <v>1.1489499999999999</v>
      </c>
      <c r="DE1159">
        <f t="shared" si="392"/>
        <v>99.088434004961059</v>
      </c>
      <c r="DH1159" s="22"/>
      <c r="DL1159" s="22"/>
      <c r="DP1159" s="22"/>
    </row>
    <row r="1160" spans="4:120" x14ac:dyDescent="0.25">
      <c r="D1160" s="2"/>
      <c r="H1160" s="22"/>
      <c r="I1160" s="14"/>
      <c r="L1160" s="22"/>
      <c r="N1160" s="2">
        <v>39815</v>
      </c>
      <c r="O1160">
        <v>133.4453125</v>
      </c>
      <c r="P1160" s="22">
        <f>_xll.BDH(P$3&amp;" Govt",$A$8,N1160,N1160)</f>
        <v>1.31975</v>
      </c>
      <c r="Q1160">
        <f t="shared" si="382"/>
        <v>101.11408410683842</v>
      </c>
      <c r="R1160" s="2">
        <v>39813</v>
      </c>
      <c r="S1160">
        <v>129.09375</v>
      </c>
      <c r="T1160" s="22">
        <f>_xll.BDH(T$3&amp;" Govt",$A$8,R1160,R1160)</f>
        <v>1.2876699999999999</v>
      </c>
      <c r="U1160">
        <f t="shared" si="383"/>
        <v>100.25375290252938</v>
      </c>
      <c r="V1160" s="2">
        <v>39909</v>
      </c>
      <c r="W1160">
        <v>111.59375</v>
      </c>
      <c r="X1160" s="22">
        <f>_xll.BDH(X$3&amp;" Govt",$A$8,V1160,V1160)</f>
        <v>1.1154599999999999</v>
      </c>
      <c r="Y1160">
        <f t="shared" si="384"/>
        <v>100.04280745163432</v>
      </c>
      <c r="Z1160" s="2">
        <v>39813</v>
      </c>
      <c r="AA1160">
        <v>124.3203125</v>
      </c>
      <c r="AB1160" s="22">
        <f>_xll.BDH(AB$3&amp;" Govt",$A$8,Z1160,Z1160)</f>
        <v>1.2447600000000001</v>
      </c>
      <c r="AC1160">
        <f t="shared" si="385"/>
        <v>99.87492568848613</v>
      </c>
      <c r="AF1160" s="22"/>
      <c r="AH1160" s="2">
        <v>39813</v>
      </c>
      <c r="AI1160">
        <v>122.453125</v>
      </c>
      <c r="AJ1160" s="22">
        <f>_xll.BDH(AJ$3&amp;" Govt",$A$8,AH1160,AH1160)</f>
        <v>1.2200899999999999</v>
      </c>
      <c r="AK1160">
        <f t="shared" si="386"/>
        <v>100.36401003204682</v>
      </c>
      <c r="AN1160" s="22"/>
      <c r="AP1160" s="2">
        <v>39813</v>
      </c>
      <c r="AQ1160">
        <v>119.5546875</v>
      </c>
      <c r="AR1160" s="22">
        <f>_xll.BDH(AR$3&amp;" Govt",$A$8,AP1160,AP1160)</f>
        <v>1.20492</v>
      </c>
      <c r="AS1160">
        <f t="shared" si="387"/>
        <v>99.22209565780301</v>
      </c>
      <c r="AV1160" s="22"/>
      <c r="AX1160" s="2">
        <v>39813</v>
      </c>
      <c r="AY1160">
        <v>112.0390625</v>
      </c>
      <c r="AZ1160" s="22">
        <f>_xll.BDH(AZ$3&amp;" Govt",$A$8,AX1160,AX1160)</f>
        <v>1.17957</v>
      </c>
      <c r="BA1160">
        <f t="shared" si="388"/>
        <v>94.982970489246085</v>
      </c>
      <c r="BB1160" s="2">
        <v>39812</v>
      </c>
      <c r="BC1160">
        <v>112.2421875</v>
      </c>
      <c r="BD1160" s="22">
        <f>_xll.BDH(BD$3&amp;" Govt",$A$8,BB1160,BB1160)</f>
        <v>1.1728700000000001</v>
      </c>
      <c r="BE1160">
        <f t="shared" si="389"/>
        <v>95.698745385251556</v>
      </c>
      <c r="BH1160" s="22"/>
      <c r="BJ1160" s="2">
        <v>39812</v>
      </c>
      <c r="BK1160">
        <v>110.6015625</v>
      </c>
      <c r="BL1160" s="22">
        <f>_xll.BDH(BL$3&amp;" Govt",$A$8,BJ1160,BJ1160)</f>
        <v>1.1496999999999999</v>
      </c>
      <c r="BM1160">
        <f t="shared" si="390"/>
        <v>96.200367487170567</v>
      </c>
      <c r="BN1160" s="2">
        <v>39987</v>
      </c>
      <c r="BO1160">
        <v>112.203125</v>
      </c>
      <c r="BP1160" s="22">
        <f>_xll.BDH(BP$3&amp;" Govt",$A$8,BN1160,BN1160)</f>
        <v>1.11602</v>
      </c>
      <c r="BQ1160">
        <f t="shared" si="391"/>
        <v>100.53863282020035</v>
      </c>
      <c r="BT1160" s="22"/>
      <c r="BX1160" s="22"/>
      <c r="CB1160" s="22"/>
      <c r="CF1160" s="22"/>
      <c r="CJ1160" s="22"/>
      <c r="CN1160" s="22"/>
      <c r="CR1160" s="22"/>
      <c r="CV1160" s="22"/>
      <c r="CZ1160" s="22"/>
      <c r="DB1160" s="2">
        <v>39815</v>
      </c>
      <c r="DC1160">
        <v>111.52734375</v>
      </c>
      <c r="DD1160" s="22">
        <f>_xll.BDH(DD$3&amp;" Govt",$A$8,DB1160,DB1160)</f>
        <v>1.1482399999999999</v>
      </c>
      <c r="DE1160">
        <f t="shared" si="392"/>
        <v>97.128948434125277</v>
      </c>
      <c r="DH1160" s="22"/>
      <c r="DL1160" s="22"/>
      <c r="DP1160" s="22"/>
    </row>
    <row r="1161" spans="4:120" x14ac:dyDescent="0.25">
      <c r="D1161" s="2"/>
      <c r="H1161" s="22"/>
      <c r="I1161" s="14"/>
      <c r="L1161" s="22"/>
      <c r="N1161" s="2">
        <v>39818</v>
      </c>
      <c r="O1161">
        <v>133.4375</v>
      </c>
      <c r="P1161" s="22">
        <f>_xll.BDH(P$3&amp;" Govt",$A$8,N1161,N1161)</f>
        <v>1.3172999999999999</v>
      </c>
      <c r="Q1161">
        <f t="shared" si="382"/>
        <v>101.29621194868292</v>
      </c>
      <c r="R1161" s="2">
        <v>39814</v>
      </c>
      <c r="S1161">
        <v>129.09375</v>
      </c>
      <c r="T1161" s="22">
        <f>_xll.BDH(T$3&amp;" Govt",$A$8,R1161,R1161)</f>
        <v>1.28725</v>
      </c>
      <c r="U1161">
        <f t="shared" si="383"/>
        <v>100.28646339094969</v>
      </c>
      <c r="V1161" s="2">
        <v>39910</v>
      </c>
      <c r="W1161">
        <v>111.5625</v>
      </c>
      <c r="X1161" s="22">
        <f>_xll.BDH(X$3&amp;" Govt",$A$8,V1161,V1161)</f>
        <v>1.11564</v>
      </c>
      <c r="Y1161">
        <f t="shared" si="384"/>
        <v>99.998655480262457</v>
      </c>
      <c r="Z1161" s="2">
        <v>39814</v>
      </c>
      <c r="AA1161">
        <v>124.3203125</v>
      </c>
      <c r="AB1161" s="22">
        <f>_xll.BDH(AB$3&amp;" Govt",$A$8,Z1161,Z1161)</f>
        <v>1.2443500000000001</v>
      </c>
      <c r="AC1161">
        <f t="shared" si="385"/>
        <v>99.907833406999629</v>
      </c>
      <c r="AF1161" s="22"/>
      <c r="AH1161" s="2">
        <v>39814</v>
      </c>
      <c r="AI1161">
        <v>122.56640625</v>
      </c>
      <c r="AJ1161" s="22">
        <f>_xll.BDH(AJ$3&amp;" Govt",$A$8,AH1161,AH1161)</f>
        <v>1.2196899999999999</v>
      </c>
      <c r="AK1161">
        <f t="shared" si="386"/>
        <v>100.4898017119104</v>
      </c>
      <c r="AN1161" s="22"/>
      <c r="AP1161" s="2">
        <v>39814</v>
      </c>
      <c r="AQ1161">
        <v>119.7421875</v>
      </c>
      <c r="AR1161" s="22">
        <f>_xll.BDH(AR$3&amp;" Govt",$A$8,AP1161,AP1161)</f>
        <v>1.20452</v>
      </c>
      <c r="AS1161">
        <f t="shared" si="387"/>
        <v>99.410709245176506</v>
      </c>
      <c r="AV1161" s="22"/>
      <c r="AX1161" s="2">
        <v>39814</v>
      </c>
      <c r="AY1161">
        <v>112.078125</v>
      </c>
      <c r="AZ1161" s="22">
        <f>_xll.BDH(AZ$3&amp;" Govt",$A$8,AX1161,AX1161)</f>
        <v>1.1791800000000001</v>
      </c>
      <c r="BA1161">
        <f t="shared" si="388"/>
        <v>95.047511830254919</v>
      </c>
      <c r="BB1161" s="2">
        <v>39813</v>
      </c>
      <c r="BC1161">
        <v>112.07421875</v>
      </c>
      <c r="BD1161" s="22">
        <f>_xll.BDH(BD$3&amp;" Govt",$A$8,BB1161,BB1161)</f>
        <v>1.17248</v>
      </c>
      <c r="BE1161">
        <f t="shared" si="389"/>
        <v>95.587318120564959</v>
      </c>
      <c r="BH1161" s="22"/>
      <c r="BJ1161" s="2">
        <v>39813</v>
      </c>
      <c r="BK1161">
        <v>109.828125</v>
      </c>
      <c r="BL1161" s="22">
        <f>_xll.BDH(BL$3&amp;" Govt",$A$8,BJ1161,BJ1161)</f>
        <v>1.14933</v>
      </c>
      <c r="BM1161">
        <f t="shared" si="390"/>
        <v>95.558390540575814</v>
      </c>
      <c r="BN1161" s="2">
        <v>39988</v>
      </c>
      <c r="BO1161">
        <v>111.2578125</v>
      </c>
      <c r="BP1161" s="22">
        <f>_xll.BDH(BP$3&amp;" Govt",$A$8,BN1161,BN1161)</f>
        <v>1.1161099999999999</v>
      </c>
      <c r="BQ1161">
        <f t="shared" si="391"/>
        <v>99.683554936341409</v>
      </c>
      <c r="BT1161" s="22"/>
      <c r="BX1161" s="22"/>
      <c r="CB1161" s="22"/>
      <c r="CF1161" s="22"/>
      <c r="CJ1161" s="22"/>
      <c r="CN1161" s="22"/>
      <c r="CR1161" s="22"/>
      <c r="CV1161" s="22"/>
      <c r="CZ1161" s="22"/>
      <c r="DB1161" s="2">
        <v>39818</v>
      </c>
      <c r="DC1161">
        <v>109.03125</v>
      </c>
      <c r="DD1161" s="22">
        <f>_xll.BDH(DD$3&amp;" Govt",$A$8,DB1161,DB1161)</f>
        <v>1.14611</v>
      </c>
      <c r="DE1161">
        <f t="shared" si="392"/>
        <v>95.131575503223957</v>
      </c>
      <c r="DH1161" s="22"/>
      <c r="DL1161" s="22"/>
      <c r="DP1161" s="22"/>
    </row>
    <row r="1162" spans="4:120" x14ac:dyDescent="0.25">
      <c r="D1162" s="2"/>
      <c r="H1162" s="22"/>
      <c r="I1162" s="14"/>
      <c r="L1162" s="22"/>
      <c r="N1162" s="2">
        <v>39819</v>
      </c>
      <c r="O1162">
        <v>133.4296875</v>
      </c>
      <c r="P1162" s="22">
        <f>_xll.BDH(P$3&amp;" Govt",$A$8,N1162,N1162)</f>
        <v>1.3164899999999999</v>
      </c>
      <c r="Q1162">
        <f t="shared" si="382"/>
        <v>101.35260237449582</v>
      </c>
      <c r="R1162" s="2">
        <v>39815</v>
      </c>
      <c r="S1162">
        <v>128.90234375</v>
      </c>
      <c r="T1162" s="22">
        <f>_xll.BDH(T$3&amp;" Govt",$A$8,R1162,R1162)</f>
        <v>1.2864499999999999</v>
      </c>
      <c r="U1162">
        <f t="shared" si="383"/>
        <v>100.20004178164717</v>
      </c>
      <c r="V1162" s="2">
        <v>39911</v>
      </c>
      <c r="W1162">
        <v>111.65625</v>
      </c>
      <c r="X1162" s="22">
        <f>_xll.BDH(X$3&amp;" Govt",$A$8,V1162,V1162)</f>
        <v>1.1158300000000001</v>
      </c>
      <c r="Y1162">
        <f t="shared" si="384"/>
        <v>100.0656462005861</v>
      </c>
      <c r="Z1162" s="2">
        <v>39815</v>
      </c>
      <c r="AA1162">
        <v>124.3984375</v>
      </c>
      <c r="AB1162" s="22">
        <f>_xll.BDH(AB$3&amp;" Govt",$A$8,Z1162,Z1162)</f>
        <v>1.2435799999999999</v>
      </c>
      <c r="AC1162">
        <f t="shared" si="385"/>
        <v>100.03251700734975</v>
      </c>
      <c r="AF1162" s="22"/>
      <c r="AH1162" s="2">
        <v>39815</v>
      </c>
      <c r="AI1162">
        <v>122.22265625</v>
      </c>
      <c r="AJ1162" s="22">
        <f>_xll.BDH(AJ$3&amp;" Govt",$A$8,AH1162,AH1162)</f>
        <v>1.2189300000000001</v>
      </c>
      <c r="AK1162">
        <f t="shared" si="386"/>
        <v>100.27044723651071</v>
      </c>
      <c r="AN1162" s="22"/>
      <c r="AP1162" s="2">
        <v>39815</v>
      </c>
      <c r="AQ1162">
        <v>119.28515625</v>
      </c>
      <c r="AR1162" s="22">
        <f>_xll.BDH(AR$3&amp;" Govt",$A$8,AP1162,AP1162)</f>
        <v>1.2037800000000001</v>
      </c>
      <c r="AS1162">
        <f t="shared" si="387"/>
        <v>99.092156581767426</v>
      </c>
      <c r="AV1162" s="22"/>
      <c r="AX1162" s="2">
        <v>39815</v>
      </c>
      <c r="AY1162">
        <v>111.51953125</v>
      </c>
      <c r="AZ1162" s="22">
        <f>_xll.BDH(AZ$3&amp;" Govt",$A$8,AX1162,AX1162)</f>
        <v>1.17845</v>
      </c>
      <c r="BA1162">
        <f t="shared" si="388"/>
        <v>94.632382578811146</v>
      </c>
      <c r="BB1162" s="2">
        <v>39814</v>
      </c>
      <c r="BC1162">
        <v>112.16796875</v>
      </c>
      <c r="BD1162" s="22">
        <f>_xll.BDH(BD$3&amp;" Govt",$A$8,BB1162,BB1162)</f>
        <v>1.1720999999999999</v>
      </c>
      <c r="BE1162">
        <f t="shared" si="389"/>
        <v>95.698292594488535</v>
      </c>
      <c r="BH1162" s="22"/>
      <c r="BJ1162" s="2">
        <v>39814</v>
      </c>
      <c r="BK1162">
        <v>109.79296875</v>
      </c>
      <c r="BL1162" s="22">
        <f>_xll.BDH(BL$3&amp;" Govt",$A$8,BJ1162,BJ1162)</f>
        <v>1.1489499999999999</v>
      </c>
      <c r="BM1162">
        <f t="shared" si="390"/>
        <v>95.559396623003622</v>
      </c>
      <c r="BN1162" s="2">
        <v>39989</v>
      </c>
      <c r="BO1162">
        <v>112.0390625</v>
      </c>
      <c r="BP1162" s="22">
        <f>_xll.BDH(BP$3&amp;" Govt",$A$8,BN1162,BN1162)</f>
        <v>1.1162000000000001</v>
      </c>
      <c r="BQ1162">
        <f t="shared" si="391"/>
        <v>100.37543674968643</v>
      </c>
      <c r="BT1162" s="22"/>
      <c r="BX1162" s="22"/>
      <c r="CB1162" s="22"/>
      <c r="CF1162" s="22"/>
      <c r="CJ1162" s="22"/>
      <c r="CN1162" s="22"/>
      <c r="CR1162" s="22"/>
      <c r="CV1162" s="22"/>
      <c r="CZ1162" s="22"/>
      <c r="DB1162" s="2">
        <v>39819</v>
      </c>
      <c r="DC1162">
        <v>110.0625</v>
      </c>
      <c r="DD1162" s="22">
        <f>_xll.BDH(DD$3&amp;" Govt",$A$8,DB1162,DB1162)</f>
        <v>1.1454</v>
      </c>
      <c r="DE1162">
        <f t="shared" si="392"/>
        <v>96.090885280251442</v>
      </c>
      <c r="DH1162" s="22"/>
      <c r="DL1162" s="22"/>
      <c r="DP1162" s="22"/>
    </row>
    <row r="1163" spans="4:120" x14ac:dyDescent="0.25">
      <c r="D1163" s="2"/>
      <c r="H1163" s="22"/>
      <c r="I1163" s="14"/>
      <c r="L1163" s="22"/>
      <c r="N1163" s="2">
        <v>39820</v>
      </c>
      <c r="O1163">
        <v>133.421875</v>
      </c>
      <c r="P1163" s="22">
        <f>_xll.BDH(P$3&amp;" Govt",$A$8,N1163,N1163)</f>
        <v>1.3156699999999999</v>
      </c>
      <c r="Q1163">
        <f t="shared" si="382"/>
        <v>101.40983301283758</v>
      </c>
      <c r="R1163" s="2">
        <v>39818</v>
      </c>
      <c r="S1163">
        <v>128.6953125</v>
      </c>
      <c r="T1163" s="22">
        <f>_xll.BDH(T$3&amp;" Govt",$A$8,R1163,R1163)</f>
        <v>1.28407</v>
      </c>
      <c r="U1163">
        <f t="shared" si="383"/>
        <v>100.22453020473961</v>
      </c>
      <c r="V1163" s="2">
        <v>39912</v>
      </c>
      <c r="W1163">
        <v>111.73828125</v>
      </c>
      <c r="X1163" s="22">
        <f>_xll.BDH(X$3&amp;" Govt",$A$8,V1163,V1163)</f>
        <v>1.1160099999999999</v>
      </c>
      <c r="Y1163">
        <f t="shared" si="384"/>
        <v>100.12301077051282</v>
      </c>
      <c r="Z1163" s="2">
        <v>39818</v>
      </c>
      <c r="AA1163">
        <v>124.44921875</v>
      </c>
      <c r="AB1163" s="22">
        <f>_xll.BDH(AB$3&amp;" Govt",$A$8,Z1163,Z1163)</f>
        <v>1.2412700000000001</v>
      </c>
      <c r="AC1163">
        <f t="shared" si="385"/>
        <v>100.25958796232889</v>
      </c>
      <c r="AF1163" s="22"/>
      <c r="AH1163" s="2">
        <v>39818</v>
      </c>
      <c r="AI1163">
        <v>122.26953125</v>
      </c>
      <c r="AJ1163" s="22">
        <f>_xll.BDH(AJ$3&amp;" Govt",$A$8,AH1163,AH1163)</f>
        <v>1.2166699999999999</v>
      </c>
      <c r="AK1163">
        <f t="shared" si="386"/>
        <v>100.49522980758958</v>
      </c>
      <c r="AN1163" s="22"/>
      <c r="AP1163" s="2">
        <v>39818</v>
      </c>
      <c r="AQ1163">
        <v>119.3359375</v>
      </c>
      <c r="AR1163" s="22">
        <f>_xll.BDH(AR$3&amp;" Govt",$A$8,AP1163,AP1163)</f>
        <v>1.2015400000000001</v>
      </c>
      <c r="AS1163">
        <f t="shared" si="387"/>
        <v>99.319155001081938</v>
      </c>
      <c r="AV1163" s="22"/>
      <c r="AX1163" s="2">
        <v>39818</v>
      </c>
      <c r="AY1163">
        <v>111.71484375</v>
      </c>
      <c r="AZ1163" s="22">
        <f>_xll.BDH(AZ$3&amp;" Govt",$A$8,AX1163,AX1163)</f>
        <v>1.1762600000000001</v>
      </c>
      <c r="BA1163">
        <f t="shared" si="388"/>
        <v>94.974617644058284</v>
      </c>
      <c r="BB1163" s="2">
        <v>39815</v>
      </c>
      <c r="BC1163">
        <v>111.484375</v>
      </c>
      <c r="BD1163" s="22">
        <f>_xll.BDH(BD$3&amp;" Govt",$A$8,BB1163,BB1163)</f>
        <v>1.17137</v>
      </c>
      <c r="BE1163">
        <f t="shared" si="389"/>
        <v>95.174347131990743</v>
      </c>
      <c r="BH1163" s="22"/>
      <c r="BJ1163" s="2">
        <v>39815</v>
      </c>
      <c r="BK1163">
        <v>108.9453125</v>
      </c>
      <c r="BL1163" s="22">
        <f>_xll.BDH(BL$3&amp;" Govt",$A$8,BJ1163,BJ1163)</f>
        <v>1.1482399999999999</v>
      </c>
      <c r="BM1163">
        <f t="shared" si="390"/>
        <v>94.880262401588524</v>
      </c>
      <c r="BN1163" s="2">
        <v>39990</v>
      </c>
      <c r="BO1163">
        <v>111.40234375</v>
      </c>
      <c r="BP1163" s="22">
        <f>_xll.BDH(BP$3&amp;" Govt",$A$8,BN1163,BN1163)</f>
        <v>1.1163000000000001</v>
      </c>
      <c r="BQ1163">
        <f t="shared" si="391"/>
        <v>99.79606176655021</v>
      </c>
      <c r="BT1163" s="22"/>
      <c r="BX1163" s="22"/>
      <c r="CB1163" s="22"/>
      <c r="CF1163" s="22"/>
      <c r="CJ1163" s="22"/>
      <c r="CN1163" s="22"/>
      <c r="CR1163" s="22"/>
      <c r="CV1163" s="22"/>
      <c r="CZ1163" s="22"/>
      <c r="DB1163" s="2">
        <v>39820</v>
      </c>
      <c r="DC1163">
        <v>109.75390625</v>
      </c>
      <c r="DD1163" s="22">
        <f>_xll.BDH(DD$3&amp;" Govt",$A$8,DB1163,DB1163)</f>
        <v>1.14469</v>
      </c>
      <c r="DE1163">
        <f t="shared" si="392"/>
        <v>95.880898977015619</v>
      </c>
      <c r="DH1163" s="22"/>
      <c r="DL1163" s="22"/>
      <c r="DP1163" s="22"/>
    </row>
    <row r="1164" spans="4:120" x14ac:dyDescent="0.25">
      <c r="D1164" s="2"/>
      <c r="H1164" s="22"/>
      <c r="I1164" s="14"/>
      <c r="L1164" s="22"/>
      <c r="N1164" s="2">
        <v>39821</v>
      </c>
      <c r="O1164">
        <v>133.4375</v>
      </c>
      <c r="P1164" s="22">
        <f>_xll.BDH(P$3&amp;" Govt",$A$8,N1164,N1164)</f>
        <v>1.3148599999999999</v>
      </c>
      <c r="Q1164">
        <f t="shared" si="382"/>
        <v>101.48418843070746</v>
      </c>
      <c r="R1164" s="2">
        <v>39819</v>
      </c>
      <c r="S1164">
        <v>128.828125</v>
      </c>
      <c r="T1164" s="22">
        <f>_xll.BDH(T$3&amp;" Govt",$A$8,R1164,R1164)</f>
        <v>1.2832699999999999</v>
      </c>
      <c r="U1164">
        <f t="shared" si="383"/>
        <v>100.39050628472575</v>
      </c>
      <c r="V1164" s="2">
        <v>39913</v>
      </c>
      <c r="W1164">
        <v>111.73828125</v>
      </c>
      <c r="X1164" s="22">
        <f>_xll.BDH(X$3&amp;" Govt",$A$8,V1164,V1164)</f>
        <v>1.1162000000000001</v>
      </c>
      <c r="Y1164">
        <f t="shared" si="384"/>
        <v>100.1059677925103</v>
      </c>
      <c r="Z1164" s="2">
        <v>39819</v>
      </c>
      <c r="AA1164">
        <v>124.90625</v>
      </c>
      <c r="AB1164" s="22">
        <f>_xll.BDH(AB$3&amp;" Govt",$A$8,Z1164,Z1164)</f>
        <v>1.24051</v>
      </c>
      <c r="AC1164">
        <f t="shared" si="385"/>
        <v>100.68943418432741</v>
      </c>
      <c r="AF1164" s="22"/>
      <c r="AH1164" s="2">
        <v>39819</v>
      </c>
      <c r="AI1164">
        <v>122.71875</v>
      </c>
      <c r="AJ1164" s="22">
        <f>_xll.BDH(AJ$3&amp;" Govt",$A$8,AH1164,AH1164)</f>
        <v>1.2159200000000001</v>
      </c>
      <c r="AK1164">
        <f t="shared" si="386"/>
        <v>100.92666458319626</v>
      </c>
      <c r="AN1164" s="22"/>
      <c r="AP1164" s="2">
        <v>39819</v>
      </c>
      <c r="AQ1164">
        <v>120.1328125</v>
      </c>
      <c r="AR1164" s="22">
        <f>_xll.BDH(AR$3&amp;" Govt",$A$8,AP1164,AP1164)</f>
        <v>1.2008000000000001</v>
      </c>
      <c r="AS1164">
        <f t="shared" si="387"/>
        <v>100.04398109593603</v>
      </c>
      <c r="AV1164" s="22"/>
      <c r="AX1164" s="2">
        <v>39819</v>
      </c>
      <c r="AY1164">
        <v>112.4765625</v>
      </c>
      <c r="AZ1164" s="22">
        <f>_xll.BDH(AZ$3&amp;" Govt",$A$8,AX1164,AX1164)</f>
        <v>1.17553</v>
      </c>
      <c r="BA1164">
        <f t="shared" si="388"/>
        <v>95.681575544647956</v>
      </c>
      <c r="BB1164" s="2">
        <v>39818</v>
      </c>
      <c r="BC1164">
        <v>111.76953125</v>
      </c>
      <c r="BD1164" s="22">
        <f>_xll.BDH(BD$3&amp;" Govt",$A$8,BB1164,BB1164)</f>
        <v>1.1692</v>
      </c>
      <c r="BE1164">
        <f t="shared" si="389"/>
        <v>95.594877907971266</v>
      </c>
      <c r="BH1164" s="22"/>
      <c r="BJ1164" s="2">
        <v>39818</v>
      </c>
      <c r="BK1164">
        <v>109.1875</v>
      </c>
      <c r="BL1164" s="22">
        <f>_xll.BDH(BL$3&amp;" Govt",$A$8,BJ1164,BJ1164)</f>
        <v>1.14611</v>
      </c>
      <c r="BM1164">
        <f t="shared" si="390"/>
        <v>95.267906221915879</v>
      </c>
      <c r="BN1164" s="2">
        <v>39993</v>
      </c>
      <c r="BO1164">
        <v>111.5234375</v>
      </c>
      <c r="BP1164" s="22">
        <f>_xll.BDH(BP$3&amp;" Govt",$A$8,BN1164,BN1164)</f>
        <v>1.1165799999999999</v>
      </c>
      <c r="BQ1164">
        <f t="shared" si="391"/>
        <v>99.879486915402396</v>
      </c>
      <c r="BT1164" s="22"/>
      <c r="BX1164" s="22"/>
      <c r="CB1164" s="22"/>
      <c r="CF1164" s="22"/>
      <c r="CJ1164" s="22"/>
      <c r="CN1164" s="22"/>
      <c r="CR1164" s="22"/>
      <c r="CV1164" s="22"/>
      <c r="CZ1164" s="22"/>
      <c r="DB1164" s="2">
        <v>39821</v>
      </c>
      <c r="DC1164">
        <v>111.7265625</v>
      </c>
      <c r="DD1164" s="22">
        <f>_xll.BDH(DD$3&amp;" Govt",$A$8,DB1164,DB1164)</f>
        <v>1.14398</v>
      </c>
      <c r="DE1164">
        <f t="shared" si="392"/>
        <v>97.664786534729629</v>
      </c>
      <c r="DH1164" s="22"/>
      <c r="DL1164" s="22"/>
      <c r="DP1164" s="22"/>
    </row>
    <row r="1165" spans="4:120" x14ac:dyDescent="0.25">
      <c r="D1165" s="2"/>
      <c r="H1165" s="22"/>
      <c r="I1165" s="14"/>
      <c r="L1165" s="22"/>
      <c r="N1165" s="2">
        <v>39822</v>
      </c>
      <c r="O1165">
        <v>133.453125</v>
      </c>
      <c r="P1165" s="22">
        <f>_xll.BDH(P$3&amp;" Govt",$A$8,N1165,N1165)</f>
        <v>1.3140399999999999</v>
      </c>
      <c r="Q1165">
        <f t="shared" si="382"/>
        <v>101.55940838939455</v>
      </c>
      <c r="R1165" s="2">
        <v>39820</v>
      </c>
      <c r="S1165">
        <v>128.50390625</v>
      </c>
      <c r="T1165" s="22">
        <f>_xll.BDH(T$3&amp;" Govt",$A$8,R1165,R1165)</f>
        <v>1.28247</v>
      </c>
      <c r="U1165">
        <f t="shared" si="383"/>
        <v>100.20032145001443</v>
      </c>
      <c r="V1165" s="2">
        <v>39916</v>
      </c>
      <c r="W1165">
        <v>111.77734375</v>
      </c>
      <c r="X1165" s="22">
        <f>_xll.BDH(X$3&amp;" Govt",$A$8,V1165,V1165)</f>
        <v>1.1167499999999999</v>
      </c>
      <c r="Y1165">
        <f t="shared" si="384"/>
        <v>100.09164428027761</v>
      </c>
      <c r="Z1165" s="2">
        <v>39820</v>
      </c>
      <c r="AA1165">
        <v>124.6875</v>
      </c>
      <c r="AB1165" s="22">
        <f>_xll.BDH(AB$3&amp;" Govt",$A$8,Z1165,Z1165)</f>
        <v>1.2397400000000001</v>
      </c>
      <c r="AC1165">
        <f t="shared" si="385"/>
        <v>100.57552390017261</v>
      </c>
      <c r="AF1165" s="22"/>
      <c r="AH1165" s="2">
        <v>39820</v>
      </c>
      <c r="AI1165">
        <v>122.55859375</v>
      </c>
      <c r="AJ1165" s="22">
        <f>_xll.BDH(AJ$3&amp;" Govt",$A$8,AH1165,AH1165)</f>
        <v>1.21516</v>
      </c>
      <c r="AK1165">
        <f t="shared" si="386"/>
        <v>100.85798886566378</v>
      </c>
      <c r="AN1165" s="22"/>
      <c r="AP1165" s="2">
        <v>39820</v>
      </c>
      <c r="AQ1165">
        <v>120.38671875</v>
      </c>
      <c r="AR1165" s="22">
        <f>_xll.BDH(AR$3&amp;" Govt",$A$8,AP1165,AP1165)</f>
        <v>1.2000599999999999</v>
      </c>
      <c r="AS1165">
        <f t="shared" si="387"/>
        <v>100.31724976251188</v>
      </c>
      <c r="AV1165" s="22"/>
      <c r="AX1165" s="2">
        <v>39820</v>
      </c>
      <c r="AY1165">
        <v>112.81640625</v>
      </c>
      <c r="AZ1165" s="22">
        <f>_xll.BDH(AZ$3&amp;" Govt",$A$8,AX1165,AX1165)</f>
        <v>1.1748099999999999</v>
      </c>
      <c r="BA1165">
        <f t="shared" si="388"/>
        <v>96.02949093896035</v>
      </c>
      <c r="BB1165" s="2">
        <v>39819</v>
      </c>
      <c r="BC1165">
        <v>112.63671875</v>
      </c>
      <c r="BD1165" s="22">
        <f>_xll.BDH(BD$3&amp;" Govt",$A$8,BB1165,BB1165)</f>
        <v>1.1684700000000001</v>
      </c>
      <c r="BE1165">
        <f t="shared" si="389"/>
        <v>96.39675708405008</v>
      </c>
      <c r="BH1165" s="22"/>
      <c r="BJ1165" s="2">
        <v>39819</v>
      </c>
      <c r="BK1165">
        <v>110.4140625</v>
      </c>
      <c r="BL1165" s="22">
        <f>_xll.BDH(BL$3&amp;" Govt",$A$8,BJ1165,BJ1165)</f>
        <v>1.1454</v>
      </c>
      <c r="BM1165">
        <f t="shared" si="390"/>
        <v>96.397819539025676</v>
      </c>
      <c r="BN1165" s="2">
        <v>39994</v>
      </c>
      <c r="BO1165">
        <v>112.18359375</v>
      </c>
      <c r="BP1165" s="22">
        <f>_xll.BDH(BP$3&amp;" Govt",$A$8,BN1165,BN1165)</f>
        <v>1.1166700000000001</v>
      </c>
      <c r="BQ1165">
        <f t="shared" si="391"/>
        <v>100.46261988770182</v>
      </c>
      <c r="BT1165" s="22"/>
      <c r="BX1165" s="22"/>
      <c r="CB1165" s="22"/>
      <c r="CF1165" s="22"/>
      <c r="CJ1165" s="22"/>
      <c r="CN1165" s="22"/>
      <c r="CR1165" s="22"/>
      <c r="CV1165" s="22"/>
      <c r="CZ1165" s="22"/>
      <c r="DB1165" s="2">
        <v>39822</v>
      </c>
      <c r="DC1165">
        <v>113.234375</v>
      </c>
      <c r="DD1165" s="22">
        <f>_xll.BDH(DD$3&amp;" Govt",$A$8,DB1165,DB1165)</f>
        <v>1.14327</v>
      </c>
      <c r="DE1165">
        <f t="shared" si="392"/>
        <v>99.044298372213035</v>
      </c>
      <c r="DH1165" s="22"/>
      <c r="DL1165" s="22"/>
      <c r="DP1165" s="22"/>
    </row>
    <row r="1166" spans="4:120" x14ac:dyDescent="0.25">
      <c r="D1166" s="2"/>
      <c r="H1166" s="22"/>
      <c r="I1166" s="14"/>
      <c r="L1166" s="22"/>
      <c r="N1166" s="2">
        <v>39825</v>
      </c>
      <c r="O1166">
        <v>133.42578125</v>
      </c>
      <c r="P1166" s="22">
        <f>_xll.BDH(P$3&amp;" Govt",$A$8,N1166,N1166)</f>
        <v>1.31159</v>
      </c>
      <c r="Q1166">
        <f t="shared" si="382"/>
        <v>101.72826969556034</v>
      </c>
      <c r="R1166" s="2">
        <v>39821</v>
      </c>
      <c r="S1166">
        <v>128.87890625</v>
      </c>
      <c r="T1166" s="22">
        <f>_xll.BDH(T$3&amp;" Govt",$A$8,R1166,R1166)</f>
        <v>1.2816799999999999</v>
      </c>
      <c r="U1166">
        <f t="shared" si="383"/>
        <v>100.55466750670995</v>
      </c>
      <c r="V1166" s="2">
        <v>39917</v>
      </c>
      <c r="W1166">
        <v>111.20703125</v>
      </c>
      <c r="X1166" s="22">
        <f>_xll.BDH(X$3&amp;" Govt",$A$8,V1166,V1166)</f>
        <v>1.11694</v>
      </c>
      <c r="Y1166">
        <f t="shared" si="384"/>
        <v>99.564015300732351</v>
      </c>
      <c r="Z1166" s="2">
        <v>39821</v>
      </c>
      <c r="AA1166">
        <v>124.9296875</v>
      </c>
      <c r="AB1166" s="22">
        <f>_xll.BDH(AB$3&amp;" Govt",$A$8,Z1166,Z1166)</f>
        <v>1.2389699999999999</v>
      </c>
      <c r="AC1166">
        <f t="shared" si="385"/>
        <v>100.83350484676789</v>
      </c>
      <c r="AF1166" s="22"/>
      <c r="AH1166" s="2">
        <v>39821</v>
      </c>
      <c r="AI1166">
        <v>123.17578125</v>
      </c>
      <c r="AJ1166" s="22">
        <f>_xll.BDH(AJ$3&amp;" Govt",$A$8,AH1166,AH1166)</f>
        <v>1.21441</v>
      </c>
      <c r="AK1166">
        <f t="shared" si="386"/>
        <v>101.42849717146598</v>
      </c>
      <c r="AN1166" s="22"/>
      <c r="AP1166" s="2">
        <v>39821</v>
      </c>
      <c r="AQ1166">
        <v>121.46484375</v>
      </c>
      <c r="AR1166" s="22">
        <f>_xll.BDH(AR$3&amp;" Govt",$A$8,AP1166,AP1166)</f>
        <v>1.1993100000000001</v>
      </c>
      <c r="AS1166">
        <f t="shared" si="387"/>
        <v>101.27893851464592</v>
      </c>
      <c r="AV1166" s="22"/>
      <c r="AX1166" s="2">
        <v>39821</v>
      </c>
      <c r="AY1166">
        <v>113.8515625</v>
      </c>
      <c r="AZ1166" s="22">
        <f>_xll.BDH(AZ$3&amp;" Govt",$A$8,AX1166,AX1166)</f>
        <v>1.17408</v>
      </c>
      <c r="BA1166">
        <f t="shared" si="388"/>
        <v>96.970872938811667</v>
      </c>
      <c r="BB1166" s="2">
        <v>39820</v>
      </c>
      <c r="BC1166">
        <v>113.15625</v>
      </c>
      <c r="BD1166" s="22">
        <f>_xll.BDH(BD$3&amp;" Govt",$A$8,BB1166,BB1166)</f>
        <v>1.1677500000000001</v>
      </c>
      <c r="BE1166">
        <f t="shared" si="389"/>
        <v>96.90109184328837</v>
      </c>
      <c r="BH1166" s="22"/>
      <c r="BJ1166" s="2">
        <v>39820</v>
      </c>
      <c r="BK1166">
        <v>110.78125</v>
      </c>
      <c r="BL1166" s="22">
        <f>_xll.BDH(BL$3&amp;" Govt",$A$8,BJ1166,BJ1166)</f>
        <v>1.14469</v>
      </c>
      <c r="BM1166">
        <f t="shared" si="390"/>
        <v>96.778385414391664</v>
      </c>
      <c r="BN1166" s="2">
        <v>39995</v>
      </c>
      <c r="BO1166">
        <v>112.421875</v>
      </c>
      <c r="BP1166" s="22">
        <f>_xll.BDH(BP$3&amp;" Govt",$A$8,BN1166,BN1166)</f>
        <v>1.11676</v>
      </c>
      <c r="BQ1166">
        <f t="shared" si="391"/>
        <v>100.66789193739031</v>
      </c>
      <c r="BT1166" s="22"/>
      <c r="BX1166" s="22"/>
      <c r="CB1166" s="22"/>
      <c r="CF1166" s="22"/>
      <c r="CJ1166" s="22"/>
      <c r="CN1166" s="22"/>
      <c r="CR1166" s="22"/>
      <c r="CV1166" s="22"/>
      <c r="CZ1166" s="22"/>
      <c r="DB1166" s="2">
        <v>39825</v>
      </c>
      <c r="DC1166">
        <v>114.70703125</v>
      </c>
      <c r="DD1166" s="22">
        <f>_xll.BDH(DD$3&amp;" Govt",$A$8,DB1166,DB1166)</f>
        <v>1.14114</v>
      </c>
      <c r="DE1166">
        <f t="shared" si="392"/>
        <v>100.51968316770947</v>
      </c>
      <c r="DH1166" s="22"/>
      <c r="DL1166" s="22"/>
      <c r="DP1166" s="22"/>
    </row>
    <row r="1167" spans="4:120" x14ac:dyDescent="0.25">
      <c r="D1167" s="2"/>
      <c r="H1167" s="22"/>
      <c r="I1167" s="14"/>
      <c r="L1167" s="22"/>
      <c r="N1167" s="2">
        <v>39826</v>
      </c>
      <c r="O1167">
        <v>133.41796875</v>
      </c>
      <c r="P1167" s="22">
        <f>_xll.BDH(P$3&amp;" Govt",$A$8,N1167,N1167)</f>
        <v>1.3107800000000001</v>
      </c>
      <c r="Q1167">
        <f t="shared" si="382"/>
        <v>101.78517275973084</v>
      </c>
      <c r="R1167" s="2">
        <v>39822</v>
      </c>
      <c r="S1167">
        <v>128.8828125</v>
      </c>
      <c r="T1167" s="22">
        <f>_xll.BDH(T$3&amp;" Govt",$A$8,R1167,R1167)</f>
        <v>1.28088</v>
      </c>
      <c r="U1167">
        <f t="shared" si="383"/>
        <v>100.62052065767284</v>
      </c>
      <c r="V1167" s="2">
        <v>39918</v>
      </c>
      <c r="W1167">
        <v>111.20703125</v>
      </c>
      <c r="X1167" s="22">
        <f>_xll.BDH(X$3&amp;" Govt",$A$8,V1167,V1167)</f>
        <v>1.1171199999999999</v>
      </c>
      <c r="Y1167">
        <f t="shared" si="384"/>
        <v>99.547972688699517</v>
      </c>
      <c r="Z1167" s="2">
        <v>39822</v>
      </c>
      <c r="AA1167">
        <v>125.25390625</v>
      </c>
      <c r="AB1167" s="22">
        <f>_xll.BDH(AB$3&amp;" Govt",$A$8,Z1167,Z1167)</f>
        <v>1.2382</v>
      </c>
      <c r="AC1167">
        <f t="shared" si="385"/>
        <v>101.1580570586335</v>
      </c>
      <c r="AF1167" s="22"/>
      <c r="AH1167" s="2">
        <v>39822</v>
      </c>
      <c r="AI1167">
        <v>123.8125</v>
      </c>
      <c r="AJ1167" s="22">
        <f>_xll.BDH(AJ$3&amp;" Govt",$A$8,AH1167,AH1167)</f>
        <v>1.21366</v>
      </c>
      <c r="AK1167">
        <f t="shared" si="386"/>
        <v>102.01580343753605</v>
      </c>
      <c r="AN1167" s="22"/>
      <c r="AP1167" s="2">
        <v>39822</v>
      </c>
      <c r="AQ1167">
        <v>122.03515625</v>
      </c>
      <c r="AR1167" s="22">
        <f>_xll.BDH(AR$3&amp;" Govt",$A$8,AP1167,AP1167)</f>
        <v>1.1985699999999999</v>
      </c>
      <c r="AS1167">
        <f t="shared" si="387"/>
        <v>101.81729581918454</v>
      </c>
      <c r="AV1167" s="22"/>
      <c r="AX1167" s="2">
        <v>39822</v>
      </c>
      <c r="AY1167">
        <v>114.68359375</v>
      </c>
      <c r="AZ1167" s="22">
        <f>_xll.BDH(AZ$3&amp;" Govt",$A$8,AX1167,AX1167)</f>
        <v>1.1733500000000001</v>
      </c>
      <c r="BA1167">
        <f t="shared" si="388"/>
        <v>97.740310862061605</v>
      </c>
      <c r="BB1167" s="2">
        <v>39821</v>
      </c>
      <c r="BC1167">
        <v>113.8046875</v>
      </c>
      <c r="BD1167" s="22">
        <f>_xll.BDH(BD$3&amp;" Govt",$A$8,BB1167,BB1167)</f>
        <v>1.16703</v>
      </c>
      <c r="BE1167">
        <f t="shared" si="389"/>
        <v>97.516505573978392</v>
      </c>
      <c r="BH1167" s="22"/>
      <c r="BJ1167" s="2">
        <v>39821</v>
      </c>
      <c r="BK1167">
        <v>111.734375</v>
      </c>
      <c r="BL1167" s="22">
        <f>_xll.BDH(BL$3&amp;" Govt",$A$8,BJ1167,BJ1167)</f>
        <v>1.14398</v>
      </c>
      <c r="BM1167">
        <f t="shared" si="390"/>
        <v>97.671615762513326</v>
      </c>
      <c r="BN1167" s="2">
        <v>39996</v>
      </c>
      <c r="BO1167">
        <v>112.36328125</v>
      </c>
      <c r="BP1167" s="22">
        <f>_xll.BDH(BP$3&amp;" Govt",$A$8,BN1167,BN1167)</f>
        <v>1.11686</v>
      </c>
      <c r="BQ1167">
        <f t="shared" si="391"/>
        <v>100.60641553104239</v>
      </c>
      <c r="BT1167" s="22"/>
      <c r="BX1167" s="22"/>
      <c r="CB1167" s="22"/>
      <c r="CF1167" s="22"/>
      <c r="CJ1167" s="22"/>
      <c r="CN1167" s="22"/>
      <c r="CR1167" s="22"/>
      <c r="CV1167" s="22"/>
      <c r="CZ1167" s="22"/>
      <c r="DB1167" s="2">
        <v>39826</v>
      </c>
      <c r="DC1167">
        <v>115.56640625</v>
      </c>
      <c r="DD1167" s="22">
        <f>_xll.BDH(DD$3&amp;" Govt",$A$8,DB1167,DB1167)</f>
        <v>1.1404300000000001</v>
      </c>
      <c r="DE1167">
        <f t="shared" si="392"/>
        <v>101.33581741097656</v>
      </c>
      <c r="DH1167" s="22"/>
      <c r="DL1167" s="22"/>
      <c r="DP1167" s="22"/>
    </row>
    <row r="1168" spans="4:120" x14ac:dyDescent="0.25">
      <c r="D1168" s="2"/>
      <c r="H1168" s="22"/>
      <c r="I1168" s="14"/>
      <c r="L1168" s="22"/>
      <c r="N1168" s="2">
        <v>39827</v>
      </c>
      <c r="O1168">
        <v>133.51953125</v>
      </c>
      <c r="P1168" s="22">
        <f>_xll.BDH(P$3&amp;" Govt",$A$8,N1168,N1168)</f>
        <v>1.30996</v>
      </c>
      <c r="Q1168">
        <f t="shared" si="382"/>
        <v>101.92641855476504</v>
      </c>
      <c r="R1168" s="2">
        <v>39825</v>
      </c>
      <c r="S1168">
        <v>128.83984375</v>
      </c>
      <c r="T1168" s="22">
        <f>_xll.BDH(T$3&amp;" Govt",$A$8,R1168,R1168)</f>
        <v>1.2785</v>
      </c>
      <c r="U1168">
        <f t="shared" si="383"/>
        <v>100.77422272193978</v>
      </c>
      <c r="V1168" s="2">
        <v>39919</v>
      </c>
      <c r="W1168">
        <v>111.1953125</v>
      </c>
      <c r="X1168" s="22">
        <f>_xll.BDH(X$3&amp;" Govt",$A$8,V1168,V1168)</f>
        <v>1.1173</v>
      </c>
      <c r="Y1168">
        <f t="shared" si="384"/>
        <v>99.521446791372057</v>
      </c>
      <c r="Z1168" s="2">
        <v>39825</v>
      </c>
      <c r="AA1168">
        <v>125.28515625</v>
      </c>
      <c r="AB1168" s="22">
        <f>_xll.BDH(AB$3&amp;" Govt",$A$8,Z1168,Z1168)</f>
        <v>1.2358899999999999</v>
      </c>
      <c r="AC1168">
        <f t="shared" si="385"/>
        <v>101.37241684130466</v>
      </c>
      <c r="AF1168" s="22"/>
      <c r="AH1168" s="2">
        <v>39825</v>
      </c>
      <c r="AI1168">
        <v>123.9921875</v>
      </c>
      <c r="AJ1168" s="22">
        <f>_xll.BDH(AJ$3&amp;" Govt",$A$8,AH1168,AH1168)</f>
        <v>1.2114</v>
      </c>
      <c r="AK1168">
        <f t="shared" si="386"/>
        <v>102.35445558857521</v>
      </c>
      <c r="AN1168" s="22"/>
      <c r="AP1168" s="2">
        <v>39825</v>
      </c>
      <c r="AQ1168">
        <v>122.23046875</v>
      </c>
      <c r="AR1168" s="22">
        <f>_xll.BDH(AR$3&amp;" Govt",$A$8,AP1168,AP1168)</f>
        <v>1.19634</v>
      </c>
      <c r="AS1168">
        <f t="shared" si="387"/>
        <v>102.17034350602673</v>
      </c>
      <c r="AV1168" s="22"/>
      <c r="AX1168" s="2">
        <v>39825</v>
      </c>
      <c r="AY1168">
        <v>115</v>
      </c>
      <c r="AZ1168" s="22">
        <f>_xll.BDH(AZ$3&amp;" Govt",$A$8,AX1168,AX1168)</f>
        <v>1.17116</v>
      </c>
      <c r="BA1168">
        <f t="shared" si="388"/>
        <v>98.193244304791833</v>
      </c>
      <c r="BB1168" s="2">
        <v>39822</v>
      </c>
      <c r="BC1168">
        <v>114.73828125</v>
      </c>
      <c r="BD1168" s="22">
        <f>_xll.BDH(BD$3&amp;" Govt",$A$8,BB1168,BB1168)</f>
        <v>1.1663000000000001</v>
      </c>
      <c r="BE1168">
        <f t="shared" si="389"/>
        <v>98.378017019634726</v>
      </c>
      <c r="BH1168" s="22"/>
      <c r="BJ1168" s="2">
        <v>39822</v>
      </c>
      <c r="BK1168">
        <v>112.4375</v>
      </c>
      <c r="BL1168" s="22">
        <f>_xll.BDH(BL$3&amp;" Govt",$A$8,BJ1168,BJ1168)</f>
        <v>1.14327</v>
      </c>
      <c r="BM1168">
        <f t="shared" si="390"/>
        <v>98.34728454345867</v>
      </c>
      <c r="BN1168" s="2">
        <v>39997</v>
      </c>
      <c r="BO1168">
        <v>112.37890625</v>
      </c>
      <c r="BP1168" s="22">
        <f>_xll.BDH(BP$3&amp;" Govt",$A$8,BN1168,BN1168)</f>
        <v>1.11697</v>
      </c>
      <c r="BQ1168">
        <f t="shared" si="391"/>
        <v>100.61049647707638</v>
      </c>
      <c r="BT1168" s="22"/>
      <c r="BX1168" s="22"/>
      <c r="CB1168" s="22"/>
      <c r="CF1168" s="22"/>
      <c r="CJ1168" s="22"/>
      <c r="CN1168" s="22"/>
      <c r="CR1168" s="22"/>
      <c r="CV1168" s="22"/>
      <c r="CZ1168" s="22"/>
      <c r="DB1168" s="2">
        <v>39827</v>
      </c>
      <c r="DC1168">
        <v>114.41796875</v>
      </c>
      <c r="DD1168" s="22">
        <f>_xll.BDH(DD$3&amp;" Govt",$A$8,DB1168,DB1168)</f>
        <v>1.1397200000000001</v>
      </c>
      <c r="DE1168">
        <f t="shared" si="392"/>
        <v>100.39129676587231</v>
      </c>
      <c r="DH1168" s="22"/>
      <c r="DL1168" s="22"/>
      <c r="DP1168" s="22"/>
    </row>
    <row r="1169" spans="4:120" x14ac:dyDescent="0.25">
      <c r="D1169" s="2"/>
      <c r="H1169" s="22"/>
      <c r="I1169" s="14"/>
      <c r="L1169" s="22"/>
      <c r="N1169" s="2">
        <v>39828</v>
      </c>
      <c r="O1169">
        <v>130.89453125</v>
      </c>
      <c r="P1169" s="22">
        <f>_xll.BDH(P$3&amp;" Govt",$A$8,N1169,N1169)</f>
        <v>1.30914</v>
      </c>
      <c r="Q1169">
        <f t="shared" si="382"/>
        <v>99.985128595872098</v>
      </c>
      <c r="R1169" s="2">
        <v>39826</v>
      </c>
      <c r="S1169">
        <v>128.79296875</v>
      </c>
      <c r="T1169" s="22">
        <f>_xll.BDH(T$3&amp;" Govt",$A$8,R1169,R1169)</f>
        <v>1.2777000000000001</v>
      </c>
      <c r="U1169">
        <f t="shared" si="383"/>
        <v>100.80063297331141</v>
      </c>
      <c r="V1169" s="2">
        <v>39920</v>
      </c>
      <c r="W1169">
        <v>111.22265625</v>
      </c>
      <c r="X1169" s="22">
        <f>_xll.BDH(X$3&amp;" Govt",$A$8,V1169,V1169)</f>
        <v>1.1174900000000001</v>
      </c>
      <c r="Y1169">
        <f t="shared" si="384"/>
        <v>99.528994666618928</v>
      </c>
      <c r="Z1169" s="2">
        <v>39826</v>
      </c>
      <c r="AA1169">
        <v>125.23828125</v>
      </c>
      <c r="AB1169" s="22">
        <f>_xll.BDH(AB$3&amp;" Govt",$A$8,Z1169,Z1169)</f>
        <v>1.23512</v>
      </c>
      <c r="AC1169">
        <f t="shared" si="385"/>
        <v>101.3976627777058</v>
      </c>
      <c r="AF1169" s="22"/>
      <c r="AH1169" s="2">
        <v>39826</v>
      </c>
      <c r="AI1169">
        <v>124.2109375</v>
      </c>
      <c r="AJ1169" s="22">
        <f>_xll.BDH(AJ$3&amp;" Govt",$A$8,AH1169,AH1169)</f>
        <v>1.2106399999999999</v>
      </c>
      <c r="AK1169">
        <f t="shared" si="386"/>
        <v>102.59939990418292</v>
      </c>
      <c r="AN1169" s="22"/>
      <c r="AP1169" s="2">
        <v>39826</v>
      </c>
      <c r="AQ1169">
        <v>122.42578125</v>
      </c>
      <c r="AR1169" s="22">
        <f>_xll.BDH(AR$3&amp;" Govt",$A$8,AP1169,AP1169)</f>
        <v>1.1955899999999999</v>
      </c>
      <c r="AS1169">
        <f t="shared" si="387"/>
        <v>102.39779627631546</v>
      </c>
      <c r="AV1169" s="22"/>
      <c r="AX1169" s="2">
        <v>39826</v>
      </c>
      <c r="AY1169">
        <v>115.7578125</v>
      </c>
      <c r="AZ1169" s="22">
        <f>_xll.BDH(AZ$3&amp;" Govt",$A$8,AX1169,AX1169)</f>
        <v>1.1704300000000001</v>
      </c>
      <c r="BA1169">
        <f t="shared" si="388"/>
        <v>98.901952701144012</v>
      </c>
      <c r="BB1169" s="2">
        <v>39825</v>
      </c>
      <c r="BC1169">
        <v>115.0546875</v>
      </c>
      <c r="BD1169" s="22">
        <f>_xll.BDH(BD$3&amp;" Govt",$A$8,BB1169,BB1169)</f>
        <v>1.1641300000000001</v>
      </c>
      <c r="BE1169">
        <f t="shared" si="389"/>
        <v>98.833195175796504</v>
      </c>
      <c r="BH1169" s="22"/>
      <c r="BJ1169" s="2">
        <v>39825</v>
      </c>
      <c r="BK1169">
        <v>112.80078125</v>
      </c>
      <c r="BL1169" s="22">
        <f>_xll.BDH(BL$3&amp;" Govt",$A$8,BJ1169,BJ1169)</f>
        <v>1.14114</v>
      </c>
      <c r="BM1169">
        <f t="shared" si="390"/>
        <v>98.849204523546632</v>
      </c>
      <c r="BN1169" s="2">
        <v>40000</v>
      </c>
      <c r="BO1169">
        <v>112.328125</v>
      </c>
      <c r="BP1169" s="22">
        <f>_xll.BDH(BP$3&amp;" Govt",$A$8,BN1169,BN1169)</f>
        <v>1.1172800000000001</v>
      </c>
      <c r="BQ1169">
        <f t="shared" si="391"/>
        <v>100.53713035228411</v>
      </c>
      <c r="BT1169" s="22"/>
      <c r="BX1169" s="22"/>
      <c r="CB1169" s="22"/>
      <c r="CF1169" s="22"/>
      <c r="CJ1169" s="22"/>
      <c r="CN1169" s="22"/>
      <c r="CR1169" s="22"/>
      <c r="CV1169" s="22"/>
      <c r="CZ1169" s="22"/>
      <c r="DB1169" s="2">
        <v>39828</v>
      </c>
      <c r="DC1169">
        <v>113</v>
      </c>
      <c r="DD1169" s="22">
        <f>_xll.BDH(DD$3&amp;" Govt",$A$8,DB1169,DB1169)</f>
        <v>1.1390100000000001</v>
      </c>
      <c r="DE1169">
        <f t="shared" si="392"/>
        <v>99.208962168901053</v>
      </c>
      <c r="DH1169" s="22"/>
      <c r="DL1169" s="22"/>
      <c r="DP1169" s="22"/>
    </row>
    <row r="1170" spans="4:120" x14ac:dyDescent="0.25">
      <c r="D1170" s="2"/>
      <c r="H1170" s="22"/>
      <c r="I1170" s="14"/>
      <c r="L1170" s="22"/>
      <c r="P1170" s="22"/>
      <c r="R1170" s="2">
        <v>39827</v>
      </c>
      <c r="S1170">
        <v>126.09375</v>
      </c>
      <c r="T1170" s="22">
        <f>_xll.BDH(T$3&amp;" Govt",$A$8,R1170,R1170)</f>
        <v>1.27691</v>
      </c>
      <c r="U1170">
        <f t="shared" si="383"/>
        <v>98.749128756137864</v>
      </c>
      <c r="V1170" s="2">
        <v>39923</v>
      </c>
      <c r="W1170">
        <v>111.15625</v>
      </c>
      <c r="X1170" s="22">
        <f>_xll.BDH(X$3&amp;" Govt",$A$8,V1170,V1170)</f>
        <v>1.1180399999999999</v>
      </c>
      <c r="Y1170">
        <f t="shared" si="384"/>
        <v>99.42063790204287</v>
      </c>
      <c r="Z1170" s="2">
        <v>39827</v>
      </c>
      <c r="AA1170">
        <v>123.0703125</v>
      </c>
      <c r="AB1170" s="22">
        <f>_xll.BDH(AB$3&amp;" Govt",$A$8,Z1170,Z1170)</f>
        <v>1.2343600000000001</v>
      </c>
      <c r="AC1170">
        <f t="shared" si="385"/>
        <v>99.703743235360818</v>
      </c>
      <c r="AF1170" s="22"/>
      <c r="AH1170" s="2">
        <v>39827</v>
      </c>
      <c r="AI1170">
        <v>121.93359375</v>
      </c>
      <c r="AJ1170" s="22">
        <f>_xll.BDH(AJ$3&amp;" Govt",$A$8,AH1170,AH1170)</f>
        <v>1.2098899999999999</v>
      </c>
      <c r="AK1170">
        <f t="shared" si="386"/>
        <v>100.78072696691436</v>
      </c>
      <c r="AN1170" s="22"/>
      <c r="AP1170" s="2">
        <v>39827</v>
      </c>
      <c r="AQ1170">
        <v>120.53125</v>
      </c>
      <c r="AR1170" s="22">
        <f>_xll.BDH(AR$3&amp;" Govt",$A$8,AP1170,AP1170)</f>
        <v>1.19485</v>
      </c>
      <c r="AS1170">
        <f t="shared" si="387"/>
        <v>100.8756329246349</v>
      </c>
      <c r="AV1170" s="22"/>
      <c r="AX1170" s="2">
        <v>39827</v>
      </c>
      <c r="AY1170">
        <v>114.46875</v>
      </c>
      <c r="AZ1170" s="22">
        <f>_xll.BDH(AZ$3&amp;" Govt",$A$8,AX1170,AX1170)</f>
        <v>1.16971</v>
      </c>
      <c r="BA1170">
        <f t="shared" si="388"/>
        <v>97.860794555915561</v>
      </c>
      <c r="BB1170" s="2">
        <v>39826</v>
      </c>
      <c r="BC1170">
        <v>115.40625</v>
      </c>
      <c r="BD1170" s="22">
        <f>_xll.BDH(BD$3&amp;" Govt",$A$8,BB1170,BB1170)</f>
        <v>1.1634100000000001</v>
      </c>
      <c r="BE1170">
        <f t="shared" si="389"/>
        <v>99.196542921240138</v>
      </c>
      <c r="BH1170" s="22"/>
      <c r="BJ1170" s="2">
        <v>39826</v>
      </c>
      <c r="BK1170">
        <v>113.05859375</v>
      </c>
      <c r="BL1170" s="22">
        <f>_xll.BDH(BL$3&amp;" Govt",$A$8,BJ1170,BJ1170)</f>
        <v>1.1404300000000001</v>
      </c>
      <c r="BM1170">
        <f t="shared" si="390"/>
        <v>99.136811334321266</v>
      </c>
      <c r="BN1170" s="2">
        <v>40001</v>
      </c>
      <c r="BO1170">
        <v>112.65625</v>
      </c>
      <c r="BP1170" s="22">
        <f>_xll.BDH(BP$3&amp;" Govt",$A$8,BN1170,BN1170)</f>
        <v>1.11738</v>
      </c>
      <c r="BQ1170">
        <f t="shared" si="391"/>
        <v>100.82178846945533</v>
      </c>
      <c r="BT1170" s="22"/>
      <c r="BX1170" s="22"/>
      <c r="CB1170" s="22"/>
      <c r="CF1170" s="22"/>
      <c r="CJ1170" s="22"/>
      <c r="CN1170" s="22"/>
      <c r="CR1170" s="22"/>
      <c r="CV1170" s="22"/>
      <c r="CZ1170" s="22"/>
      <c r="DB1170" s="2">
        <v>39829</v>
      </c>
      <c r="DC1170">
        <v>113.38671875</v>
      </c>
      <c r="DD1170" s="22">
        <f>_xll.BDH(DD$3&amp;" Govt",$A$8,DB1170,DB1170)</f>
        <v>1.1383000000000001</v>
      </c>
      <c r="DE1170">
        <f t="shared" si="392"/>
        <v>99.610576078362456</v>
      </c>
      <c r="DH1170" s="22"/>
      <c r="DL1170" s="22"/>
      <c r="DP1170" s="22"/>
    </row>
    <row r="1171" spans="4:120" x14ac:dyDescent="0.25">
      <c r="D1171" s="2"/>
      <c r="H1171" s="22"/>
      <c r="I1171" s="14"/>
      <c r="L1171" s="22"/>
      <c r="P1171" s="22"/>
      <c r="R1171" s="2">
        <v>39828</v>
      </c>
      <c r="S1171">
        <v>126.3515625</v>
      </c>
      <c r="T1171" s="22">
        <f>_xll.BDH(T$3&amp;" Govt",$A$8,R1171,R1171)</f>
        <v>1.2761100000000001</v>
      </c>
      <c r="U1171">
        <f t="shared" si="383"/>
        <v>99.013065096269131</v>
      </c>
      <c r="V1171" s="2">
        <v>39924</v>
      </c>
      <c r="W1171">
        <v>111.08984375</v>
      </c>
      <c r="X1171" s="22">
        <f>_xll.BDH(X$3&amp;" Govt",$A$8,V1171,V1171)</f>
        <v>1.1182300000000001</v>
      </c>
      <c r="Y1171">
        <f t="shared" si="384"/>
        <v>99.344360060094971</v>
      </c>
      <c r="Z1171" s="2">
        <v>39828</v>
      </c>
      <c r="AA1171">
        <v>123.0234375</v>
      </c>
      <c r="AB1171" s="22">
        <f>_xll.BDH(AB$3&amp;" Govt",$A$8,Z1171,Z1171)</f>
        <v>1.23359</v>
      </c>
      <c r="AC1171">
        <f t="shared" si="385"/>
        <v>99.727978907092307</v>
      </c>
      <c r="AF1171" s="22"/>
      <c r="AH1171" s="2">
        <v>39828</v>
      </c>
      <c r="AI1171">
        <v>122.09375</v>
      </c>
      <c r="AJ1171" s="22">
        <f>_xll.BDH(AJ$3&amp;" Govt",$A$8,AH1171,AH1171)</f>
        <v>1.2091400000000001</v>
      </c>
      <c r="AK1171">
        <f t="shared" si="386"/>
        <v>100.97569346808474</v>
      </c>
      <c r="AN1171" s="22"/>
      <c r="AP1171" s="2">
        <v>39828</v>
      </c>
      <c r="AQ1171">
        <v>120.4453125</v>
      </c>
      <c r="AR1171" s="22">
        <f>_xll.BDH(AR$3&amp;" Govt",$A$8,AP1171,AP1171)</f>
        <v>1.1940999999999999</v>
      </c>
      <c r="AS1171">
        <f t="shared" si="387"/>
        <v>100.86702328113223</v>
      </c>
      <c r="AV1171" s="22"/>
      <c r="AX1171" s="2">
        <v>39828</v>
      </c>
      <c r="AY1171">
        <v>114.3125</v>
      </c>
      <c r="AZ1171" s="22">
        <f>_xll.BDH(AZ$3&amp;" Govt",$A$8,AX1171,AX1171)</f>
        <v>1.1689799999999999</v>
      </c>
      <c r="BA1171">
        <f t="shared" si="388"/>
        <v>97.78824274153537</v>
      </c>
      <c r="BB1171" s="2">
        <v>39827</v>
      </c>
      <c r="BC1171">
        <v>114.1796875</v>
      </c>
      <c r="BD1171" s="22">
        <f>_xll.BDH(BD$3&amp;" Govt",$A$8,BB1171,BB1171)</f>
        <v>1.1626799999999999</v>
      </c>
      <c r="BE1171">
        <f t="shared" si="389"/>
        <v>98.203880259400705</v>
      </c>
      <c r="BH1171" s="22"/>
      <c r="BJ1171" s="2">
        <v>39827</v>
      </c>
      <c r="BK1171">
        <v>111.765625</v>
      </c>
      <c r="BL1171" s="22">
        <f>_xll.BDH(BL$3&amp;" Govt",$A$8,BJ1171,BJ1171)</f>
        <v>1.1397200000000001</v>
      </c>
      <c r="BM1171">
        <f t="shared" si="390"/>
        <v>98.064107851051133</v>
      </c>
      <c r="BN1171" s="2">
        <v>40002</v>
      </c>
      <c r="BO1171">
        <v>112.77734375</v>
      </c>
      <c r="BP1171" s="22">
        <f>_xll.BDH(BP$3&amp;" Govt",$A$8,BN1171,BN1171)</f>
        <v>1.1174900000000001</v>
      </c>
      <c r="BQ1171">
        <f t="shared" si="391"/>
        <v>100.9202263554931</v>
      </c>
      <c r="BT1171" s="22"/>
      <c r="BX1171" s="22"/>
      <c r="CB1171" s="22"/>
      <c r="CF1171" s="22"/>
      <c r="CJ1171" s="22"/>
      <c r="CN1171" s="22"/>
      <c r="CR1171" s="22"/>
      <c r="CV1171" s="22"/>
      <c r="CZ1171" s="22"/>
      <c r="DB1171" s="2">
        <v>39832</v>
      </c>
      <c r="DC1171">
        <v>113.38671875</v>
      </c>
      <c r="DD1171" s="22">
        <f>_xll.BDH(DD$3&amp;" Govt",$A$8,DB1171,DB1171)</f>
        <v>1.1361699999999999</v>
      </c>
      <c r="DE1171">
        <f t="shared" si="392"/>
        <v>99.797317962980898</v>
      </c>
      <c r="DH1171" s="22"/>
      <c r="DL1171" s="22"/>
      <c r="DP1171" s="22"/>
    </row>
    <row r="1172" spans="4:120" x14ac:dyDescent="0.25">
      <c r="D1172" s="2"/>
      <c r="H1172" s="22"/>
      <c r="I1172" s="14"/>
      <c r="L1172" s="22"/>
      <c r="P1172" s="22"/>
      <c r="R1172" s="2">
        <v>39829</v>
      </c>
      <c r="S1172">
        <v>126.96875</v>
      </c>
      <c r="T1172" s="22">
        <f>_xll.BDH(T$3&amp;" Govt",$A$8,R1172,R1172)</f>
        <v>1.27532</v>
      </c>
      <c r="U1172">
        <f t="shared" si="383"/>
        <v>99.558346140576475</v>
      </c>
      <c r="V1172" s="2">
        <v>39925</v>
      </c>
      <c r="W1172">
        <v>111.11328125</v>
      </c>
      <c r="X1172" s="22">
        <f>_xll.BDH(X$3&amp;" Govt",$A$8,V1172,V1172)</f>
        <v>1.1184099999999999</v>
      </c>
      <c r="Y1172">
        <f t="shared" si="384"/>
        <v>99.349327393353079</v>
      </c>
      <c r="Z1172" s="2">
        <v>39829</v>
      </c>
      <c r="AA1172">
        <v>123.49609375</v>
      </c>
      <c r="AB1172" s="22">
        <f>_xll.BDH(AB$3&amp;" Govt",$A$8,Z1172,Z1172)</f>
        <v>1.23282</v>
      </c>
      <c r="AC1172">
        <f t="shared" si="385"/>
        <v>100.17366180788761</v>
      </c>
      <c r="AF1172" s="22"/>
      <c r="AH1172" s="2">
        <v>39829</v>
      </c>
      <c r="AI1172">
        <v>122.21484375</v>
      </c>
      <c r="AJ1172" s="22">
        <f>_xll.BDH(AJ$3&amp;" Govt",$A$8,AH1172,AH1172)</f>
        <v>1.20838</v>
      </c>
      <c r="AK1172">
        <f t="shared" si="386"/>
        <v>101.13941289164005</v>
      </c>
      <c r="AN1172" s="22"/>
      <c r="AP1172" s="2">
        <v>39829</v>
      </c>
      <c r="AQ1172">
        <v>120.27734375</v>
      </c>
      <c r="AR1172" s="22">
        <f>_xll.BDH(AR$3&amp;" Govt",$A$8,AP1172,AP1172)</f>
        <v>1.19336</v>
      </c>
      <c r="AS1172">
        <f t="shared" si="387"/>
        <v>100.78881791747671</v>
      </c>
      <c r="AV1172" s="22"/>
      <c r="AX1172" s="2">
        <v>39829</v>
      </c>
      <c r="AY1172">
        <v>114.33984375</v>
      </c>
      <c r="AZ1172" s="22">
        <f>_xll.BDH(AZ$3&amp;" Govt",$A$8,AX1172,AX1172)</f>
        <v>1.16825</v>
      </c>
      <c r="BA1172">
        <f t="shared" si="388"/>
        <v>97.872753049432916</v>
      </c>
      <c r="BB1172" s="2">
        <v>39828</v>
      </c>
      <c r="BC1172">
        <v>114.04296875</v>
      </c>
      <c r="BD1172" s="22">
        <f>_xll.BDH(BD$3&amp;" Govt",$A$8,BB1172,BB1172)</f>
        <v>1.1619600000000001</v>
      </c>
      <c r="BE1172">
        <f t="shared" si="389"/>
        <v>98.147069391373194</v>
      </c>
      <c r="BH1172" s="22"/>
      <c r="BJ1172" s="2">
        <v>39828</v>
      </c>
      <c r="BK1172">
        <v>111.6484375</v>
      </c>
      <c r="BL1172" s="22">
        <f>_xll.BDH(BL$3&amp;" Govt",$A$8,BJ1172,BJ1172)</f>
        <v>1.1390100000000001</v>
      </c>
      <c r="BM1172">
        <f t="shared" si="390"/>
        <v>98.022350550039064</v>
      </c>
      <c r="BN1172" s="2">
        <v>40003</v>
      </c>
      <c r="BO1172">
        <v>112.05859375</v>
      </c>
      <c r="BP1172" s="22">
        <f>_xll.BDH(BP$3&amp;" Govt",$A$8,BN1172,BN1172)</f>
        <v>1.1175900000000001</v>
      </c>
      <c r="BQ1172">
        <f t="shared" si="391"/>
        <v>100.26807125153231</v>
      </c>
      <c r="BT1172" s="22"/>
      <c r="BX1172" s="22"/>
      <c r="CB1172" s="22"/>
      <c r="CF1172" s="22"/>
      <c r="CJ1172" s="22"/>
      <c r="CN1172" s="22"/>
      <c r="CR1172" s="22"/>
      <c r="CV1172" s="22"/>
      <c r="CZ1172" s="22"/>
      <c r="DB1172" s="2">
        <v>39833</v>
      </c>
      <c r="DC1172">
        <v>112.47265625</v>
      </c>
      <c r="DD1172" s="22">
        <f>_xll.BDH(DD$3&amp;" Govt",$A$8,DB1172,DB1172)</f>
        <v>1.1354599999999999</v>
      </c>
      <c r="DE1172">
        <f t="shared" si="392"/>
        <v>99.054705802053803</v>
      </c>
      <c r="DH1172" s="22"/>
      <c r="DL1172" s="22"/>
      <c r="DP1172" s="22"/>
    </row>
    <row r="1173" spans="4:120" x14ac:dyDescent="0.25">
      <c r="D1173" s="2"/>
      <c r="H1173" s="22"/>
      <c r="I1173" s="14"/>
      <c r="L1173" s="22"/>
      <c r="P1173" s="22"/>
      <c r="R1173" s="2">
        <v>39832</v>
      </c>
      <c r="S1173">
        <v>126.96875</v>
      </c>
      <c r="T1173" s="22">
        <f>_xll.BDH(T$3&amp;" Govt",$A$8,R1173,R1173)</f>
        <v>1.2729300000000001</v>
      </c>
      <c r="U1173">
        <f t="shared" si="383"/>
        <v>99.745272717274304</v>
      </c>
      <c r="V1173" s="2">
        <v>39926</v>
      </c>
      <c r="W1173">
        <v>111.09765625</v>
      </c>
      <c r="X1173" s="22">
        <f>_xll.BDH(X$3&amp;" Govt",$A$8,V1173,V1173)</f>
        <v>1.1186</v>
      </c>
      <c r="Y1173">
        <f t="shared" si="384"/>
        <v>99.318484042553195</v>
      </c>
      <c r="Z1173" s="2">
        <v>39832</v>
      </c>
      <c r="AA1173">
        <v>123.49609375</v>
      </c>
      <c r="AB1173" s="22">
        <f>_xll.BDH(AB$3&amp;" Govt",$A$8,Z1173,Z1173)</f>
        <v>1.23051</v>
      </c>
      <c r="AC1173">
        <f t="shared" si="385"/>
        <v>100.36171485806697</v>
      </c>
      <c r="AF1173" s="22"/>
      <c r="AH1173" s="2">
        <v>39832</v>
      </c>
      <c r="AI1173">
        <v>122.21484375</v>
      </c>
      <c r="AJ1173" s="22">
        <f>_xll.BDH(AJ$3&amp;" Govt",$A$8,AH1173,AH1173)</f>
        <v>1.2061200000000001</v>
      </c>
      <c r="AK1173">
        <f t="shared" si="386"/>
        <v>101.32892560441746</v>
      </c>
      <c r="AN1173" s="22"/>
      <c r="AP1173" s="2">
        <v>39832</v>
      </c>
      <c r="AQ1173">
        <v>120.27734375</v>
      </c>
      <c r="AR1173" s="22">
        <f>_xll.BDH(AR$3&amp;" Govt",$A$8,AP1173,AP1173)</f>
        <v>1.19113</v>
      </c>
      <c r="AS1173">
        <f t="shared" si="387"/>
        <v>100.97751190046426</v>
      </c>
      <c r="AV1173" s="22"/>
      <c r="AX1173" s="2">
        <v>39832</v>
      </c>
      <c r="AY1173">
        <v>114.33984375</v>
      </c>
      <c r="AZ1173" s="22">
        <f>_xll.BDH(AZ$3&amp;" Govt",$A$8,AX1173,AX1173)</f>
        <v>1.1660600000000001</v>
      </c>
      <c r="BA1173">
        <f t="shared" si="388"/>
        <v>98.056569773425025</v>
      </c>
      <c r="BB1173" s="2">
        <v>39829</v>
      </c>
      <c r="BC1173">
        <v>113.89453125</v>
      </c>
      <c r="BD1173" s="22">
        <f>_xll.BDH(BD$3&amp;" Govt",$A$8,BB1173,BB1173)</f>
        <v>1.16123</v>
      </c>
      <c r="BE1173">
        <f t="shared" si="389"/>
        <v>98.080941114163437</v>
      </c>
      <c r="BH1173" s="22"/>
      <c r="BJ1173" s="2">
        <v>39829</v>
      </c>
      <c r="BK1173">
        <v>111.609375</v>
      </c>
      <c r="BL1173" s="22">
        <f>_xll.BDH(BL$3&amp;" Govt",$A$8,BJ1173,BJ1173)</f>
        <v>1.1383000000000001</v>
      </c>
      <c r="BM1173">
        <f t="shared" si="390"/>
        <v>98.049174207151012</v>
      </c>
      <c r="BN1173" s="2">
        <v>40004</v>
      </c>
      <c r="BO1173">
        <v>112.5234375</v>
      </c>
      <c r="BP1173" s="22">
        <f>_xll.BDH(BP$3&amp;" Govt",$A$8,BN1173,BN1173)</f>
        <v>1.1176999999999999</v>
      </c>
      <c r="BQ1173">
        <f t="shared" si="391"/>
        <v>100.67409635859354</v>
      </c>
      <c r="BT1173" s="22"/>
      <c r="BX1173" s="22"/>
      <c r="CB1173" s="22"/>
      <c r="CF1173" s="22"/>
      <c r="CJ1173" s="22"/>
      <c r="CN1173" s="22"/>
      <c r="CR1173" s="22"/>
      <c r="CV1173" s="22"/>
      <c r="CZ1173" s="22"/>
      <c r="DB1173" s="2">
        <v>39834</v>
      </c>
      <c r="DC1173">
        <v>108.91796875</v>
      </c>
      <c r="DD1173" s="22">
        <f>_xll.BDH(DD$3&amp;" Govt",$A$8,DB1173,DB1173)</f>
        <v>1.1347499999999999</v>
      </c>
      <c r="DE1173">
        <f t="shared" si="392"/>
        <v>95.984109936109277</v>
      </c>
      <c r="DH1173" s="22"/>
      <c r="DL1173" s="22"/>
      <c r="DP1173" s="22"/>
    </row>
    <row r="1174" spans="4:120" x14ac:dyDescent="0.25">
      <c r="D1174" s="2"/>
      <c r="H1174" s="22"/>
      <c r="I1174" s="14"/>
      <c r="L1174" s="22"/>
      <c r="P1174" s="22"/>
      <c r="R1174" s="2">
        <v>39833</v>
      </c>
      <c r="S1174">
        <v>127.125</v>
      </c>
      <c r="T1174" s="22">
        <f>_xll.BDH(T$3&amp;" Govt",$A$8,R1174,R1174)</f>
        <v>1.27214</v>
      </c>
      <c r="U1174">
        <f t="shared" si="383"/>
        <v>99.930039146634797</v>
      </c>
      <c r="V1174" s="2">
        <v>39927</v>
      </c>
      <c r="W1174">
        <v>111.14453125</v>
      </c>
      <c r="X1174" s="22">
        <f>_xll.BDH(X$3&amp;" Govt",$A$8,V1174,V1174)</f>
        <v>1.1187800000000001</v>
      </c>
      <c r="Y1174">
        <f t="shared" si="384"/>
        <v>99.344403055113602</v>
      </c>
      <c r="Z1174" s="2">
        <v>39833</v>
      </c>
      <c r="AA1174">
        <v>123.73828125</v>
      </c>
      <c r="AB1174" s="22">
        <f>_xll.BDH(AB$3&amp;" Govt",$A$8,Z1174,Z1174)</f>
        <v>1.2297400000000001</v>
      </c>
      <c r="AC1174">
        <f t="shared" si="385"/>
        <v>100.62149824353115</v>
      </c>
      <c r="AF1174" s="22"/>
      <c r="AH1174" s="2">
        <v>39833</v>
      </c>
      <c r="AI1174">
        <v>122.4296875</v>
      </c>
      <c r="AJ1174" s="22">
        <f>_xll.BDH(AJ$3&amp;" Govt",$A$8,AH1174,AH1174)</f>
        <v>1.2053700000000001</v>
      </c>
      <c r="AK1174">
        <f t="shared" si="386"/>
        <v>101.57021288069222</v>
      </c>
      <c r="AN1174" s="22"/>
      <c r="AP1174" s="2">
        <v>39833</v>
      </c>
      <c r="AQ1174">
        <v>120.5859375</v>
      </c>
      <c r="AR1174" s="22">
        <f>_xll.BDH(AR$3&amp;" Govt",$A$8,AP1174,AP1174)</f>
        <v>1.19038</v>
      </c>
      <c r="AS1174">
        <f t="shared" si="387"/>
        <v>101.30037257010366</v>
      </c>
      <c r="AV1174" s="22"/>
      <c r="AX1174" s="2">
        <v>39833</v>
      </c>
      <c r="AY1174">
        <v>114.71484375</v>
      </c>
      <c r="AZ1174" s="22">
        <f>_xll.BDH(AZ$3&amp;" Govt",$A$8,AX1174,AX1174)</f>
        <v>1.16533</v>
      </c>
      <c r="BA1174">
        <f t="shared" si="388"/>
        <v>98.439792805471413</v>
      </c>
      <c r="BB1174" s="2">
        <v>39832</v>
      </c>
      <c r="BC1174">
        <v>113.89453125</v>
      </c>
      <c r="BD1174" s="22">
        <f>_xll.BDH(BD$3&amp;" Govt",$A$8,BB1174,BB1174)</f>
        <v>1.15906</v>
      </c>
      <c r="BE1174">
        <f t="shared" si="389"/>
        <v>98.26456891791625</v>
      </c>
      <c r="BH1174" s="22"/>
      <c r="BJ1174" s="2">
        <v>39832</v>
      </c>
      <c r="BK1174">
        <v>111.609375</v>
      </c>
      <c r="BL1174" s="22">
        <f>_xll.BDH(BL$3&amp;" Govt",$A$8,BJ1174,BJ1174)</f>
        <v>1.1361699999999999</v>
      </c>
      <c r="BM1174">
        <f t="shared" si="390"/>
        <v>98.232988901308786</v>
      </c>
      <c r="BN1174" s="2">
        <v>40007</v>
      </c>
      <c r="BO1174">
        <v>112.27734375</v>
      </c>
      <c r="BP1174" s="22">
        <f>_xll.BDH(BP$3&amp;" Govt",$A$8,BN1174,BN1174)</f>
        <v>1.1180099999999999</v>
      </c>
      <c r="BQ1174">
        <f t="shared" si="391"/>
        <v>100.42606394397188</v>
      </c>
      <c r="BT1174" s="22"/>
      <c r="BX1174" s="22"/>
      <c r="CB1174" s="22"/>
      <c r="CF1174" s="22"/>
      <c r="CJ1174" s="22"/>
      <c r="CN1174" s="22"/>
      <c r="CR1174" s="22"/>
      <c r="CV1174" s="22"/>
      <c r="CZ1174" s="22"/>
      <c r="DB1174" s="2">
        <v>39835</v>
      </c>
      <c r="DC1174">
        <v>108.6484375</v>
      </c>
      <c r="DD1174" s="22">
        <f>_xll.BDH(DD$3&amp;" Govt",$A$8,DB1174,DB1174)</f>
        <v>1.1340399999999999</v>
      </c>
      <c r="DE1174">
        <f t="shared" si="392"/>
        <v>95.806530192938524</v>
      </c>
      <c r="DH1174" s="22"/>
      <c r="DL1174" s="22"/>
      <c r="DP1174" s="22"/>
    </row>
    <row r="1175" spans="4:120" x14ac:dyDescent="0.25">
      <c r="D1175" s="2"/>
      <c r="H1175" s="22"/>
      <c r="I1175" s="14"/>
      <c r="L1175" s="22"/>
      <c r="P1175" s="22"/>
      <c r="R1175" s="2">
        <v>39834</v>
      </c>
      <c r="S1175">
        <v>127.23828125</v>
      </c>
      <c r="T1175" s="22">
        <f>_xll.BDH(T$3&amp;" Govt",$A$8,R1175,R1175)</f>
        <v>1.2713399999999999</v>
      </c>
      <c r="U1175">
        <f t="shared" si="383"/>
        <v>100.08202467475263</v>
      </c>
      <c r="V1175" s="2">
        <v>39930</v>
      </c>
      <c r="W1175">
        <v>111.078125</v>
      </c>
      <c r="X1175" s="22">
        <f>_xll.BDH(X$3&amp;" Govt",$A$8,V1175,V1175)</f>
        <v>1.11934</v>
      </c>
      <c r="Y1175">
        <f t="shared" si="384"/>
        <v>99.235375310450806</v>
      </c>
      <c r="Z1175" s="2">
        <v>39834</v>
      </c>
      <c r="AA1175">
        <v>123.82421875</v>
      </c>
      <c r="AB1175" s="22">
        <f>_xll.BDH(AB$3&amp;" Govt",$A$8,Z1175,Z1175)</f>
        <v>1.2289699999999999</v>
      </c>
      <c r="AC1175">
        <f t="shared" si="385"/>
        <v>100.75446817253473</v>
      </c>
      <c r="AF1175" s="22"/>
      <c r="AH1175" s="2">
        <v>39834</v>
      </c>
      <c r="AI1175">
        <v>122.328125</v>
      </c>
      <c r="AJ1175" s="22">
        <f>_xll.BDH(AJ$3&amp;" Govt",$A$8,AH1175,AH1175)</f>
        <v>1.20461</v>
      </c>
      <c r="AK1175">
        <f t="shared" si="386"/>
        <v>101.54998298204399</v>
      </c>
      <c r="AN1175" s="22"/>
      <c r="AP1175" s="2">
        <v>39834</v>
      </c>
      <c r="AQ1175">
        <v>120.48046875</v>
      </c>
      <c r="AR1175" s="22">
        <f>_xll.BDH(AR$3&amp;" Govt",$A$8,AP1175,AP1175)</f>
        <v>1.18964</v>
      </c>
      <c r="AS1175">
        <f t="shared" si="387"/>
        <v>101.27472911973369</v>
      </c>
      <c r="AV1175" s="22"/>
      <c r="AX1175" s="2">
        <v>39834</v>
      </c>
      <c r="AY1175">
        <v>114.12109375</v>
      </c>
      <c r="AZ1175" s="22">
        <f>_xll.BDH(AZ$3&amp;" Govt",$A$8,AX1175,AX1175)</f>
        <v>1.1646099999999999</v>
      </c>
      <c r="BA1175">
        <f t="shared" si="388"/>
        <v>97.99082418148565</v>
      </c>
      <c r="BB1175" s="2">
        <v>39833</v>
      </c>
      <c r="BC1175">
        <v>114.28125</v>
      </c>
      <c r="BD1175" s="22">
        <f>_xll.BDH(BD$3&amp;" Govt",$A$8,BB1175,BB1175)</f>
        <v>1.1583399999999999</v>
      </c>
      <c r="BE1175">
        <f t="shared" si="389"/>
        <v>98.659504117961916</v>
      </c>
      <c r="BH1175" s="22"/>
      <c r="BJ1175" s="2">
        <v>39833</v>
      </c>
      <c r="BK1175">
        <v>111.953125</v>
      </c>
      <c r="BL1175" s="22">
        <f>_xll.BDH(BL$3&amp;" Govt",$A$8,BJ1175,BJ1175)</f>
        <v>1.1354599999999999</v>
      </c>
      <c r="BM1175">
        <f t="shared" si="390"/>
        <v>98.597154457224391</v>
      </c>
      <c r="BN1175" s="2">
        <v>40008</v>
      </c>
      <c r="BO1175">
        <v>111.38671875</v>
      </c>
      <c r="BP1175" s="22">
        <f>_xll.BDH(BP$3&amp;" Govt",$A$8,BN1175,BN1175)</f>
        <v>1.1181099999999999</v>
      </c>
      <c r="BQ1175">
        <f t="shared" si="391"/>
        <v>99.620537111733199</v>
      </c>
      <c r="BT1175" s="22"/>
      <c r="BX1175" s="22"/>
      <c r="CB1175" s="22"/>
      <c r="CF1175" s="22"/>
      <c r="CJ1175" s="22"/>
      <c r="CN1175" s="22"/>
      <c r="CR1175" s="22"/>
      <c r="CV1175" s="22"/>
      <c r="CZ1175" s="22"/>
      <c r="DB1175" s="2">
        <v>39836</v>
      </c>
      <c r="DC1175">
        <v>109.5625</v>
      </c>
      <c r="DD1175" s="22">
        <f>_xll.BDH(DD$3&amp;" Govt",$A$8,DB1175,DB1175)</f>
        <v>1.1333299999999999</v>
      </c>
      <c r="DE1175">
        <f t="shared" si="392"/>
        <v>96.673078450230747</v>
      </c>
      <c r="DH1175" s="22"/>
      <c r="DL1175" s="22"/>
      <c r="DP1175" s="22"/>
    </row>
    <row r="1176" spans="4:120" x14ac:dyDescent="0.25">
      <c r="D1176" s="2"/>
      <c r="H1176" s="22"/>
      <c r="I1176" s="14"/>
      <c r="L1176" s="22"/>
      <c r="P1176" s="22"/>
      <c r="R1176" s="2">
        <v>39835</v>
      </c>
      <c r="S1176">
        <v>127.4296875</v>
      </c>
      <c r="T1176" s="22">
        <f>_xll.BDH(T$3&amp;" Govt",$A$8,R1176,R1176)</f>
        <v>1.2705500000000001</v>
      </c>
      <c r="U1176">
        <f t="shared" si="383"/>
        <v>100.29490181417496</v>
      </c>
      <c r="V1176" s="2">
        <v>39931</v>
      </c>
      <c r="W1176">
        <v>111.0625</v>
      </c>
      <c r="X1176" s="22">
        <f>_xll.BDH(X$3&amp;" Govt",$A$8,V1176,V1176)</f>
        <v>1.1195200000000001</v>
      </c>
      <c r="Y1176">
        <f t="shared" si="384"/>
        <v>99.205463055595246</v>
      </c>
      <c r="Z1176" s="2">
        <v>39835</v>
      </c>
      <c r="AA1176">
        <v>124.375</v>
      </c>
      <c r="AB1176" s="22">
        <f>_xll.BDH(AB$3&amp;" Govt",$A$8,Z1176,Z1176)</f>
        <v>1.2282</v>
      </c>
      <c r="AC1176">
        <f t="shared" si="385"/>
        <v>101.2660804429246</v>
      </c>
      <c r="AF1176" s="22"/>
      <c r="AH1176" s="2">
        <v>39835</v>
      </c>
      <c r="AI1176">
        <v>122.76953125</v>
      </c>
      <c r="AJ1176" s="22">
        <f>_xll.BDH(AJ$3&amp;" Govt",$A$8,AH1176,AH1176)</f>
        <v>1.2038599999999999</v>
      </c>
      <c r="AK1176">
        <f t="shared" si="386"/>
        <v>101.97990733972389</v>
      </c>
      <c r="AN1176" s="22"/>
      <c r="AP1176" s="2">
        <v>39835</v>
      </c>
      <c r="AQ1176">
        <v>121.12109375</v>
      </c>
      <c r="AR1176" s="22">
        <f>_xll.BDH(AR$3&amp;" Govt",$A$8,AP1176,AP1176)</f>
        <v>1.18889</v>
      </c>
      <c r="AS1176">
        <f t="shared" si="387"/>
        <v>101.87746027807451</v>
      </c>
      <c r="AV1176" s="22"/>
      <c r="AX1176" s="2">
        <v>39835</v>
      </c>
      <c r="AY1176">
        <v>114.19921875</v>
      </c>
      <c r="AZ1176" s="22">
        <f>_xll.BDH(AZ$3&amp;" Govt",$A$8,AX1176,AX1176)</f>
        <v>1.16388</v>
      </c>
      <c r="BA1176">
        <f t="shared" si="388"/>
        <v>98.119409861841419</v>
      </c>
      <c r="BB1176" s="2">
        <v>39834</v>
      </c>
      <c r="BC1176">
        <v>113.7265625</v>
      </c>
      <c r="BD1176" s="22">
        <f>_xll.BDH(BD$3&amp;" Govt",$A$8,BB1176,BB1176)</f>
        <v>1.15761</v>
      </c>
      <c r="BE1176">
        <f t="shared" si="389"/>
        <v>98.242553623413755</v>
      </c>
      <c r="BH1176" s="22"/>
      <c r="BJ1176" s="2">
        <v>39834</v>
      </c>
      <c r="BK1176">
        <v>111.390625</v>
      </c>
      <c r="BL1176" s="22">
        <f>_xll.BDH(BL$3&amp;" Govt",$A$8,BJ1176,BJ1176)</f>
        <v>1.1347499999999999</v>
      </c>
      <c r="BM1176">
        <f t="shared" si="390"/>
        <v>98.163141661158846</v>
      </c>
      <c r="BN1176" s="2">
        <v>40009</v>
      </c>
      <c r="BO1176">
        <v>111.06640625</v>
      </c>
      <c r="BP1176" s="22">
        <f>_xll.BDH(BP$3&amp;" Govt",$A$8,BN1176,BN1176)</f>
        <v>1.11822</v>
      </c>
      <c r="BQ1176">
        <f t="shared" si="391"/>
        <v>99.324288825097028</v>
      </c>
      <c r="BT1176" s="22"/>
      <c r="BX1176" s="22"/>
      <c r="CB1176" s="22"/>
      <c r="CF1176" s="22"/>
      <c r="CJ1176" s="22"/>
      <c r="CN1176" s="22"/>
      <c r="CR1176" s="22"/>
      <c r="CV1176" s="22"/>
      <c r="CZ1176" s="22"/>
      <c r="DB1176" s="2">
        <v>39839</v>
      </c>
      <c r="DC1176">
        <v>109.78125</v>
      </c>
      <c r="DD1176" s="22">
        <f>_xll.BDH(DD$3&amp;" Govt",$A$8,DB1176,DB1176)</f>
        <v>1.1312</v>
      </c>
      <c r="DE1176">
        <f t="shared" si="392"/>
        <v>97.048488330975957</v>
      </c>
      <c r="DH1176" s="22"/>
      <c r="DL1176" s="22"/>
      <c r="DP1176" s="22"/>
    </row>
    <row r="1177" spans="4:120" x14ac:dyDescent="0.25">
      <c r="D1177" s="2"/>
      <c r="H1177" s="22"/>
      <c r="I1177" s="14"/>
      <c r="L1177" s="22"/>
      <c r="P1177" s="22"/>
      <c r="R1177" s="2">
        <v>39836</v>
      </c>
      <c r="S1177">
        <v>127.65234375</v>
      </c>
      <c r="T1177" s="22">
        <f>_xll.BDH(T$3&amp;" Govt",$A$8,R1177,R1177)</f>
        <v>1.2697499999999999</v>
      </c>
      <c r="U1177">
        <f t="shared" si="383"/>
        <v>100.53344654459539</v>
      </c>
      <c r="V1177" s="2">
        <v>39932</v>
      </c>
      <c r="W1177">
        <v>111.2421875</v>
      </c>
      <c r="X1177" s="22">
        <f>_xll.BDH(X$3&amp;" Govt",$A$8,V1177,V1177)</f>
        <v>1.11971</v>
      </c>
      <c r="Y1177">
        <f t="shared" si="384"/>
        <v>99.349106018522662</v>
      </c>
      <c r="Z1177" s="2">
        <v>39836</v>
      </c>
      <c r="AA1177">
        <v>124.38671875</v>
      </c>
      <c r="AB1177" s="22">
        <f>_xll.BDH(AB$3&amp;" Govt",$A$8,Z1177,Z1177)</f>
        <v>1.2274400000000001</v>
      </c>
      <c r="AC1177">
        <f t="shared" si="385"/>
        <v>101.33832916476568</v>
      </c>
      <c r="AF1177" s="22"/>
      <c r="AH1177" s="2">
        <v>39836</v>
      </c>
      <c r="AI1177">
        <v>122.76171875</v>
      </c>
      <c r="AJ1177" s="22">
        <f>_xll.BDH(AJ$3&amp;" Govt",$A$8,AH1177,AH1177)</f>
        <v>1.2031100000000001</v>
      </c>
      <c r="AK1177">
        <f t="shared" si="386"/>
        <v>102.03698643515554</v>
      </c>
      <c r="AN1177" s="22"/>
      <c r="AP1177" s="2">
        <v>39836</v>
      </c>
      <c r="AQ1177">
        <v>121.1640625</v>
      </c>
      <c r="AR1177" s="22">
        <f>_xll.BDH(AR$3&amp;" Govt",$A$8,AP1177,AP1177)</f>
        <v>1.18815</v>
      </c>
      <c r="AS1177">
        <f t="shared" si="387"/>
        <v>101.97707570592938</v>
      </c>
      <c r="AV1177" s="22"/>
      <c r="AX1177" s="2">
        <v>39836</v>
      </c>
      <c r="AY1177">
        <v>114.22265625</v>
      </c>
      <c r="AZ1177" s="22">
        <f>_xll.BDH(AZ$3&amp;" Govt",$A$8,AX1177,AX1177)</f>
        <v>1.1631499999999999</v>
      </c>
      <c r="BA1177">
        <f t="shared" si="388"/>
        <v>98.201140222671199</v>
      </c>
      <c r="BB1177" s="2">
        <v>39835</v>
      </c>
      <c r="BC1177">
        <v>113.84375</v>
      </c>
      <c r="BD1177" s="22">
        <f>_xll.BDH(BD$3&amp;" Govt",$A$8,BB1177,BB1177)</f>
        <v>1.15689</v>
      </c>
      <c r="BE1177">
        <f t="shared" si="389"/>
        <v>98.404990967161964</v>
      </c>
      <c r="BH1177" s="22"/>
      <c r="BJ1177" s="2">
        <v>39835</v>
      </c>
      <c r="BK1177">
        <v>111.54296875</v>
      </c>
      <c r="BL1177" s="22">
        <f>_xll.BDH(BL$3&amp;" Govt",$A$8,BJ1177,BJ1177)</f>
        <v>1.1340399999999999</v>
      </c>
      <c r="BM1177">
        <f t="shared" si="390"/>
        <v>98.358936854079232</v>
      </c>
      <c r="BN1177" s="2">
        <v>40010</v>
      </c>
      <c r="BO1177">
        <v>111.64453125</v>
      </c>
      <c r="BP1177" s="22">
        <f>_xll.BDH(BP$3&amp;" Govt",$A$8,BN1177,BN1177)</f>
        <v>1.11832</v>
      </c>
      <c r="BQ1177">
        <f t="shared" si="391"/>
        <v>99.832365736104151</v>
      </c>
      <c r="BT1177" s="22"/>
      <c r="BX1177" s="22"/>
      <c r="CB1177" s="22"/>
      <c r="CF1177" s="22"/>
      <c r="CJ1177" s="22"/>
      <c r="CN1177" s="22"/>
      <c r="CR1177" s="22"/>
      <c r="CV1177" s="22"/>
      <c r="CZ1177" s="22"/>
      <c r="DB1177" s="2">
        <v>39840</v>
      </c>
      <c r="DC1177">
        <v>112.296875</v>
      </c>
      <c r="DD1177" s="22">
        <f>_xll.BDH(DD$3&amp;" Govt",$A$8,DB1177,DB1177)</f>
        <v>1.13049</v>
      </c>
      <c r="DE1177">
        <f t="shared" si="392"/>
        <v>99.334691151624511</v>
      </c>
      <c r="DH1177" s="22"/>
      <c r="DL1177" s="22"/>
      <c r="DP1177" s="22"/>
    </row>
    <row r="1178" spans="4:120" x14ac:dyDescent="0.25">
      <c r="D1178" s="2"/>
      <c r="H1178" s="22"/>
      <c r="I1178" s="14"/>
      <c r="L1178" s="22"/>
      <c r="P1178" s="22"/>
      <c r="R1178" s="2">
        <v>39839</v>
      </c>
      <c r="S1178">
        <v>127.765625</v>
      </c>
      <c r="T1178" s="22">
        <f>_xll.BDH(T$3&amp;" Govt",$A$8,R1178,R1178)</f>
        <v>1.26736</v>
      </c>
      <c r="U1178">
        <f t="shared" si="383"/>
        <v>100.81241715061229</v>
      </c>
      <c r="V1178" s="2">
        <v>39933</v>
      </c>
      <c r="W1178">
        <v>111.19140625</v>
      </c>
      <c r="X1178" s="22">
        <f>_xll.BDH(X$3&amp;" Govt",$A$8,V1178,V1178)</f>
        <v>1.1198900000000001</v>
      </c>
      <c r="Y1178">
        <f t="shared" si="384"/>
        <v>99.287792774290324</v>
      </c>
      <c r="Z1178" s="2">
        <v>39839</v>
      </c>
      <c r="AA1178">
        <v>124.39453125</v>
      </c>
      <c r="AB1178" s="22">
        <f>_xll.BDH(AB$3&amp;" Govt",$A$8,Z1178,Z1178)</f>
        <v>1.2251300000000001</v>
      </c>
      <c r="AC1178">
        <f t="shared" si="385"/>
        <v>101.53578089672116</v>
      </c>
      <c r="AF1178" s="22"/>
      <c r="AH1178" s="2">
        <v>39839</v>
      </c>
      <c r="AI1178">
        <v>122.8984375</v>
      </c>
      <c r="AJ1178" s="22">
        <f>_xll.BDH(AJ$3&amp;" Govt",$A$8,AH1178,AH1178)</f>
        <v>1.20085</v>
      </c>
      <c r="AK1178">
        <f t="shared" si="386"/>
        <v>102.34287171586793</v>
      </c>
      <c r="AN1178" s="22"/>
      <c r="AP1178" s="2">
        <v>39839</v>
      </c>
      <c r="AQ1178">
        <v>121.46875</v>
      </c>
      <c r="AR1178" s="22">
        <f>_xll.BDH(AR$3&amp;" Govt",$A$8,AP1178,AP1178)</f>
        <v>1.1859200000000001</v>
      </c>
      <c r="AS1178">
        <f t="shared" si="387"/>
        <v>102.42575384511602</v>
      </c>
      <c r="AV1178" s="22"/>
      <c r="AX1178" s="2">
        <v>39839</v>
      </c>
      <c r="AY1178">
        <v>114.3203125</v>
      </c>
      <c r="AZ1178" s="22">
        <f>_xll.BDH(AZ$3&amp;" Govt",$A$8,AX1178,AX1178)</f>
        <v>1.16096</v>
      </c>
      <c r="BA1178">
        <f t="shared" si="388"/>
        <v>98.470500706312023</v>
      </c>
      <c r="BB1178" s="2">
        <v>39836</v>
      </c>
      <c r="BC1178">
        <v>113.71875</v>
      </c>
      <c r="BD1178" s="22">
        <f>_xll.BDH(BD$3&amp;" Govt",$A$8,BB1178,BB1178)</f>
        <v>1.1561600000000001</v>
      </c>
      <c r="BE1178">
        <f t="shared" si="389"/>
        <v>98.359007403819533</v>
      </c>
      <c r="BH1178" s="22"/>
      <c r="BJ1178" s="2">
        <v>39836</v>
      </c>
      <c r="BK1178">
        <v>111.5078125</v>
      </c>
      <c r="BL1178" s="22">
        <f>_xll.BDH(BL$3&amp;" Govt",$A$8,BJ1178,BJ1178)</f>
        <v>1.1333299999999999</v>
      </c>
      <c r="BM1178">
        <f t="shared" si="390"/>
        <v>98.389535704516788</v>
      </c>
      <c r="BN1178" s="2">
        <v>40011</v>
      </c>
      <c r="BO1178">
        <v>111.7421875</v>
      </c>
      <c r="BP1178" s="22">
        <f>_xll.BDH(BP$3&amp;" Govt",$A$8,BN1178,BN1178)</f>
        <v>1.11843</v>
      </c>
      <c r="BQ1178">
        <f t="shared" si="391"/>
        <v>99.909862485805988</v>
      </c>
      <c r="BT1178" s="22"/>
      <c r="BX1178" s="22"/>
      <c r="CB1178" s="22"/>
      <c r="CF1178" s="22"/>
      <c r="CJ1178" s="22"/>
      <c r="CN1178" s="22"/>
      <c r="CR1178" s="22"/>
      <c r="CV1178" s="22"/>
      <c r="CZ1178" s="22"/>
      <c r="DB1178" s="2">
        <v>39841</v>
      </c>
      <c r="DC1178">
        <v>111.1953125</v>
      </c>
      <c r="DD1178" s="22">
        <f>_xll.BDH(DD$3&amp;" Govt",$A$8,DB1178,DB1178)</f>
        <v>1.12978</v>
      </c>
      <c r="DE1178">
        <f t="shared" si="392"/>
        <v>98.422093239391742</v>
      </c>
      <c r="DH1178" s="22"/>
      <c r="DL1178" s="22"/>
      <c r="DP1178" s="22"/>
    </row>
    <row r="1179" spans="4:120" x14ac:dyDescent="0.25">
      <c r="D1179" s="2"/>
      <c r="H1179" s="22"/>
      <c r="I1179" s="14"/>
      <c r="L1179" s="22"/>
      <c r="P1179" s="22"/>
      <c r="R1179" s="2">
        <v>39840</v>
      </c>
      <c r="S1179">
        <v>127.6796875</v>
      </c>
      <c r="T1179" s="22">
        <f>_xll.BDH(T$3&amp;" Govt",$A$8,R1179,R1179)</f>
        <v>1.26657</v>
      </c>
      <c r="U1179">
        <f t="shared" si="383"/>
        <v>100.80744648933735</v>
      </c>
      <c r="V1179" s="2">
        <v>39934</v>
      </c>
      <c r="W1179">
        <v>111.296875</v>
      </c>
      <c r="X1179" s="22">
        <f>_xll.BDH(X$3&amp;" Govt",$A$8,V1179,V1179)</f>
        <v>1.12008</v>
      </c>
      <c r="Y1179">
        <f t="shared" si="384"/>
        <v>99.365112313406186</v>
      </c>
      <c r="Z1179" s="2">
        <v>39840</v>
      </c>
      <c r="AA1179">
        <v>124.76953125</v>
      </c>
      <c r="AB1179" s="22">
        <f>_xll.BDH(AB$3&amp;" Govt",$A$8,Z1179,Z1179)</f>
        <v>1.2243599999999999</v>
      </c>
      <c r="AC1179">
        <f t="shared" si="385"/>
        <v>101.90591921493679</v>
      </c>
      <c r="AF1179" s="22"/>
      <c r="AH1179" s="2">
        <v>39840</v>
      </c>
      <c r="AI1179">
        <v>123.33984375</v>
      </c>
      <c r="AJ1179" s="22">
        <f>_xll.BDH(AJ$3&amp;" Govt",$A$8,AH1179,AH1179)</f>
        <v>1.2000899999999999</v>
      </c>
      <c r="AK1179">
        <f t="shared" si="386"/>
        <v>102.7754949628778</v>
      </c>
      <c r="AN1179" s="22"/>
      <c r="AP1179" s="2">
        <v>39840</v>
      </c>
      <c r="AQ1179">
        <v>122.2890625</v>
      </c>
      <c r="AR1179" s="22">
        <f>_xll.BDH(AR$3&amp;" Govt",$A$8,AP1179,AP1179)</f>
        <v>1.1851700000000001</v>
      </c>
      <c r="AS1179">
        <f t="shared" si="387"/>
        <v>103.18271851295594</v>
      </c>
      <c r="AV1179" s="22"/>
      <c r="AX1179" s="2">
        <v>39840</v>
      </c>
      <c r="AY1179">
        <v>115.0703125</v>
      </c>
      <c r="AZ1179" s="22">
        <f>_xll.BDH(AZ$3&amp;" Govt",$A$8,AX1179,AX1179)</f>
        <v>1.1602399999999999</v>
      </c>
      <c r="BA1179">
        <f t="shared" si="388"/>
        <v>99.17802566710337</v>
      </c>
      <c r="BB1179" s="2">
        <v>39839</v>
      </c>
      <c r="BC1179">
        <v>113.74609375</v>
      </c>
      <c r="BD1179" s="22">
        <f>_xll.BDH(BD$3&amp;" Govt",$A$8,BB1179,BB1179)</f>
        <v>1.1539900000000001</v>
      </c>
      <c r="BE1179">
        <f t="shared" si="389"/>
        <v>98.567659815076382</v>
      </c>
      <c r="BH1179" s="22"/>
      <c r="BJ1179" s="2">
        <v>39839</v>
      </c>
      <c r="BK1179">
        <v>111.48046875</v>
      </c>
      <c r="BL1179" s="22">
        <f>_xll.BDH(BL$3&amp;" Govt",$A$8,BJ1179,BJ1179)</f>
        <v>1.1312</v>
      </c>
      <c r="BM1179">
        <f t="shared" si="390"/>
        <v>98.550626547029708</v>
      </c>
      <c r="BN1179" s="2">
        <v>40014</v>
      </c>
      <c r="BO1179">
        <v>112.26171875</v>
      </c>
      <c r="BP1179" s="22">
        <f>_xll.BDH(BP$3&amp;" Govt",$A$8,BN1179,BN1179)</f>
        <v>1.1187400000000001</v>
      </c>
      <c r="BQ1179">
        <f t="shared" si="391"/>
        <v>100.3465673436187</v>
      </c>
      <c r="BT1179" s="22"/>
      <c r="BX1179" s="22"/>
      <c r="CB1179" s="22"/>
      <c r="CF1179" s="22"/>
      <c r="CJ1179" s="22"/>
      <c r="CN1179" s="22"/>
      <c r="CR1179" s="22"/>
      <c r="CV1179" s="22"/>
      <c r="CZ1179" s="22"/>
      <c r="DB1179" s="2">
        <v>39842</v>
      </c>
      <c r="DC1179">
        <v>109.73828125</v>
      </c>
      <c r="DD1179" s="22">
        <f>_xll.BDH(DD$3&amp;" Govt",$A$8,DB1179,DB1179)</f>
        <v>1.12907</v>
      </c>
      <c r="DE1179">
        <f t="shared" si="392"/>
        <v>97.193514352520211</v>
      </c>
      <c r="DH1179" s="22"/>
      <c r="DL1179" s="22"/>
      <c r="DP1179" s="22"/>
    </row>
    <row r="1180" spans="4:120" x14ac:dyDescent="0.25">
      <c r="D1180" s="2"/>
      <c r="H1180" s="22"/>
      <c r="I1180" s="14"/>
      <c r="L1180" s="22"/>
      <c r="P1180" s="22"/>
      <c r="R1180" s="2">
        <v>39841</v>
      </c>
      <c r="S1180">
        <v>127.71484375</v>
      </c>
      <c r="T1180" s="22">
        <f>_xll.BDH(T$3&amp;" Govt",$A$8,R1180,R1180)</f>
        <v>1.2657700000000001</v>
      </c>
      <c r="U1180">
        <f t="shared" si="383"/>
        <v>100.8989340480498</v>
      </c>
      <c r="V1180" s="2">
        <v>39937</v>
      </c>
      <c r="W1180">
        <v>111.39453125</v>
      </c>
      <c r="X1180" s="22">
        <f>_xll.BDH(X$3&amp;" Govt",$A$8,V1180,V1180)</f>
        <v>1.1203400000000001</v>
      </c>
      <c r="Y1180">
        <f t="shared" si="384"/>
        <v>99.429219031722496</v>
      </c>
      <c r="Z1180" s="2">
        <v>39841</v>
      </c>
      <c r="AA1180">
        <v>124.60546875</v>
      </c>
      <c r="AB1180" s="22">
        <f>_xll.BDH(AB$3&amp;" Govt",$A$8,Z1180,Z1180)</f>
        <v>1.22359</v>
      </c>
      <c r="AC1180">
        <f t="shared" si="385"/>
        <v>101.83596527431574</v>
      </c>
      <c r="AF1180" s="22"/>
      <c r="AH1180" s="2">
        <v>39841</v>
      </c>
      <c r="AI1180">
        <v>123.34765625</v>
      </c>
      <c r="AJ1180" s="22">
        <f>_xll.BDH(AJ$3&amp;" Govt",$A$8,AH1180,AH1180)</f>
        <v>1.1993400000000001</v>
      </c>
      <c r="AK1180">
        <f t="shared" si="386"/>
        <v>102.84627899511398</v>
      </c>
      <c r="AN1180" s="22"/>
      <c r="AP1180" s="2">
        <v>39841</v>
      </c>
      <c r="AQ1180">
        <v>122.33203125</v>
      </c>
      <c r="AR1180" s="22">
        <f>_xll.BDH(AR$3&amp;" Govt",$A$8,AP1180,AP1180)</f>
        <v>1.1844300000000001</v>
      </c>
      <c r="AS1180">
        <f t="shared" si="387"/>
        <v>103.2834622983207</v>
      </c>
      <c r="AV1180" s="22"/>
      <c r="AX1180" s="2">
        <v>39841</v>
      </c>
      <c r="AY1180">
        <v>114.875</v>
      </c>
      <c r="AZ1180" s="22">
        <f>_xll.BDH(AZ$3&amp;" Govt",$A$8,AX1180,AX1180)</f>
        <v>1.15951</v>
      </c>
      <c r="BA1180">
        <f t="shared" si="388"/>
        <v>99.072021802313046</v>
      </c>
      <c r="BB1180" s="2">
        <v>39840</v>
      </c>
      <c r="BC1180">
        <v>114.5625</v>
      </c>
      <c r="BD1180" s="22">
        <f>_xll.BDH(BD$3&amp;" Govt",$A$8,BB1180,BB1180)</f>
        <v>1.15327</v>
      </c>
      <c r="BE1180">
        <f t="shared" si="389"/>
        <v>99.337102326428322</v>
      </c>
      <c r="BH1180" s="22"/>
      <c r="BJ1180" s="2">
        <v>39840</v>
      </c>
      <c r="BK1180">
        <v>112.24609375</v>
      </c>
      <c r="BL1180" s="22">
        <f>_xll.BDH(BL$3&amp;" Govt",$A$8,BJ1180,BJ1180)</f>
        <v>1.13049</v>
      </c>
      <c r="BM1180">
        <f t="shared" si="390"/>
        <v>99.289771470778163</v>
      </c>
      <c r="BN1180" s="2">
        <v>40015</v>
      </c>
      <c r="BO1180">
        <v>112.5078125</v>
      </c>
      <c r="BP1180" s="22">
        <f>_xll.BDH(BP$3&amp;" Govt",$A$8,BN1180,BN1180)</f>
        <v>1.1188400000000001</v>
      </c>
      <c r="BQ1180">
        <f t="shared" si="391"/>
        <v>100.55755291194451</v>
      </c>
      <c r="BT1180" s="22"/>
      <c r="BX1180" s="22"/>
      <c r="CB1180" s="22"/>
      <c r="CF1180" s="22"/>
      <c r="CJ1180" s="22"/>
      <c r="CN1180" s="22"/>
      <c r="CR1180" s="22"/>
      <c r="CV1180" s="22"/>
      <c r="CZ1180" s="22"/>
      <c r="DB1180" s="2">
        <v>39843</v>
      </c>
      <c r="DC1180">
        <v>109.828125</v>
      </c>
      <c r="DD1180" s="22">
        <f>_xll.BDH(DD$3&amp;" Govt",$A$8,DB1180,DB1180)</f>
        <v>1.12836</v>
      </c>
      <c r="DE1180">
        <f t="shared" si="392"/>
        <v>97.334294905881094</v>
      </c>
      <c r="DH1180" s="22"/>
      <c r="DL1180" s="22"/>
      <c r="DP1180" s="22"/>
    </row>
    <row r="1181" spans="4:120" x14ac:dyDescent="0.25">
      <c r="D1181" s="2"/>
      <c r="H1181" s="22"/>
      <c r="I1181" s="14"/>
      <c r="L1181" s="22"/>
      <c r="P1181" s="22"/>
      <c r="R1181" s="2">
        <v>39842</v>
      </c>
      <c r="S1181">
        <v>127.70703125</v>
      </c>
      <c r="T1181" s="22">
        <f>_xll.BDH(T$3&amp;" Govt",$A$8,R1181,R1181)</f>
        <v>1.26498</v>
      </c>
      <c r="U1181">
        <f t="shared" si="383"/>
        <v>100.95577103985833</v>
      </c>
      <c r="V1181" s="2">
        <v>39938</v>
      </c>
      <c r="W1181">
        <v>111.51171875</v>
      </c>
      <c r="X1181" s="22">
        <f>_xll.BDH(X$3&amp;" Govt",$A$8,V1181,V1181)</f>
        <v>1.12043</v>
      </c>
      <c r="Y1181">
        <f t="shared" si="384"/>
        <v>99.525823790865999</v>
      </c>
      <c r="Z1181" s="2">
        <v>39842</v>
      </c>
      <c r="AA1181">
        <v>124.7109375</v>
      </c>
      <c r="AB1181" s="22">
        <f>_xll.BDH(AB$3&amp;" Govt",$A$8,Z1181,Z1181)</f>
        <v>1.22282</v>
      </c>
      <c r="AC1181">
        <f t="shared" si="385"/>
        <v>101.98634099867519</v>
      </c>
      <c r="AF1181" s="22"/>
      <c r="AH1181" s="2">
        <v>39842</v>
      </c>
      <c r="AI1181">
        <v>123.46875</v>
      </c>
      <c r="AJ1181" s="22">
        <f>_xll.BDH(AJ$3&amp;" Govt",$A$8,AH1181,AH1181)</f>
        <v>1.19859</v>
      </c>
      <c r="AK1181">
        <f t="shared" si="386"/>
        <v>103.01166370485321</v>
      </c>
      <c r="AN1181" s="22"/>
      <c r="AP1181" s="2">
        <v>39842</v>
      </c>
      <c r="AQ1181">
        <v>122.19140625</v>
      </c>
      <c r="AR1181" s="22">
        <f>_xll.BDH(AR$3&amp;" Govt",$A$8,AP1181,AP1181)</f>
        <v>1.1836800000000001</v>
      </c>
      <c r="AS1181">
        <f t="shared" si="387"/>
        <v>103.23010125202757</v>
      </c>
      <c r="AV1181" s="22"/>
      <c r="AX1181" s="2">
        <v>39842</v>
      </c>
      <c r="AY1181">
        <v>115.296875</v>
      </c>
      <c r="AZ1181" s="22">
        <f>_xll.BDH(AZ$3&amp;" Govt",$A$8,AX1181,AX1181)</f>
        <v>1.1587799999999999</v>
      </c>
      <c r="BA1181">
        <f t="shared" si="388"/>
        <v>99.498502735635768</v>
      </c>
      <c r="BB1181" s="2">
        <v>39841</v>
      </c>
      <c r="BC1181">
        <v>114.3359375</v>
      </c>
      <c r="BD1181" s="22">
        <f>_xll.BDH(BD$3&amp;" Govt",$A$8,BB1181,BB1181)</f>
        <v>1.1525400000000001</v>
      </c>
      <c r="BE1181">
        <f t="shared" si="389"/>
        <v>99.203444132090851</v>
      </c>
      <c r="BH1181" s="22"/>
      <c r="BJ1181" s="2">
        <v>39841</v>
      </c>
      <c r="BK1181">
        <v>111.84765625</v>
      </c>
      <c r="BL1181" s="22">
        <f>_xll.BDH(BL$3&amp;" Govt",$A$8,BJ1181,BJ1181)</f>
        <v>1.12978</v>
      </c>
      <c r="BM1181">
        <f t="shared" si="390"/>
        <v>98.999501009046014</v>
      </c>
      <c r="BN1181" s="2">
        <v>40016</v>
      </c>
      <c r="BO1181">
        <v>112.171875</v>
      </c>
      <c r="BP1181" s="22">
        <f>_xll.BDH(BP$3&amp;" Govt",$A$8,BN1181,BN1181)</f>
        <v>1.1189499999999999</v>
      </c>
      <c r="BQ1181">
        <f t="shared" si="391"/>
        <v>100.24744179811431</v>
      </c>
      <c r="BT1181" s="22"/>
      <c r="BX1181" s="22"/>
      <c r="CB1181" s="22"/>
      <c r="CF1181" s="22"/>
      <c r="CJ1181" s="22"/>
      <c r="CN1181" s="22"/>
      <c r="CR1181" s="22"/>
      <c r="CV1181" s="22"/>
      <c r="CZ1181" s="22"/>
      <c r="DB1181" s="2">
        <v>39846</v>
      </c>
      <c r="DC1181">
        <v>111.6953125</v>
      </c>
      <c r="DD1181" s="22">
        <f>_xll.BDH(DD$3&amp;" Govt",$A$8,DB1181,DB1181)</f>
        <v>1.12653</v>
      </c>
      <c r="DE1181">
        <f t="shared" si="392"/>
        <v>99.149878387615061</v>
      </c>
      <c r="DH1181" s="22"/>
      <c r="DL1181" s="22"/>
      <c r="DP1181" s="22"/>
    </row>
    <row r="1182" spans="4:120" x14ac:dyDescent="0.25">
      <c r="D1182" s="2"/>
      <c r="H1182" s="22"/>
      <c r="I1182" s="14"/>
      <c r="L1182" s="22"/>
      <c r="P1182" s="22"/>
      <c r="R1182" s="2">
        <v>39843</v>
      </c>
      <c r="S1182">
        <v>127.95703125</v>
      </c>
      <c r="T1182" s="22">
        <f>_xll.BDH(T$3&amp;" Govt",$A$8,R1182,R1182)</f>
        <v>1.2641800000000001</v>
      </c>
      <c r="U1182">
        <f t="shared" si="383"/>
        <v>101.21741464823047</v>
      </c>
      <c r="V1182" s="2">
        <v>39939</v>
      </c>
      <c r="W1182">
        <v>111.64453125</v>
      </c>
      <c r="X1182" s="22">
        <f>_xll.BDH(X$3&amp;" Govt",$A$8,V1182,V1182)</f>
        <v>1.12052</v>
      </c>
      <c r="Y1182">
        <f t="shared" si="384"/>
        <v>99.636357450112456</v>
      </c>
      <c r="Z1182" s="2">
        <v>39843</v>
      </c>
      <c r="AA1182">
        <v>125.13671875</v>
      </c>
      <c r="AB1182" s="22">
        <f>_xll.BDH(AB$3&amp;" Govt",$A$8,Z1182,Z1182)</f>
        <v>1.2220500000000001</v>
      </c>
      <c r="AC1182">
        <f t="shared" si="385"/>
        <v>102.39901702058016</v>
      </c>
      <c r="AF1182" s="22"/>
      <c r="AH1182" s="2">
        <v>39843</v>
      </c>
      <c r="AI1182">
        <v>124.34765625</v>
      </c>
      <c r="AJ1182" s="22">
        <f>_xll.BDH(AJ$3&amp;" Govt",$A$8,AH1182,AH1182)</f>
        <v>1.19783</v>
      </c>
      <c r="AK1182">
        <f t="shared" si="386"/>
        <v>103.81077135319704</v>
      </c>
      <c r="AN1182" s="22"/>
      <c r="AP1182" s="2">
        <v>39843</v>
      </c>
      <c r="AQ1182">
        <v>122.6875</v>
      </c>
      <c r="AR1182" s="22">
        <f>_xll.BDH(AR$3&amp;" Govt",$A$8,AP1182,AP1182)</f>
        <v>1.1829399999999999</v>
      </c>
      <c r="AS1182">
        <f t="shared" si="387"/>
        <v>103.71405143117995</v>
      </c>
      <c r="AV1182" s="22"/>
      <c r="AX1182" s="2">
        <v>39843</v>
      </c>
      <c r="AY1182">
        <v>115.29296875</v>
      </c>
      <c r="AZ1182" s="22">
        <f>_xll.BDH(AZ$3&amp;" Govt",$A$8,AX1182,AX1182)</f>
        <v>1.15805</v>
      </c>
      <c r="BA1182">
        <f t="shared" si="388"/>
        <v>99.557850481412714</v>
      </c>
      <c r="BB1182" s="2">
        <v>39842</v>
      </c>
      <c r="BC1182">
        <v>114.25</v>
      </c>
      <c r="BD1182" s="22">
        <f>_xll.BDH(BD$3&amp;" Govt",$A$8,BB1182,BB1182)</f>
        <v>1.1518200000000001</v>
      </c>
      <c r="BE1182">
        <f t="shared" si="389"/>
        <v>99.190845791877194</v>
      </c>
      <c r="BH1182" s="22"/>
      <c r="BJ1182" s="2">
        <v>39842</v>
      </c>
      <c r="BK1182">
        <v>111.6953125</v>
      </c>
      <c r="BL1182" s="22">
        <f>_xll.BDH(BL$3&amp;" Govt",$A$8,BJ1182,BJ1182)</f>
        <v>1.12907</v>
      </c>
      <c r="BM1182">
        <f t="shared" si="390"/>
        <v>98.926826946070662</v>
      </c>
      <c r="BN1182" s="2">
        <v>40017</v>
      </c>
      <c r="BO1182">
        <v>111.8359375</v>
      </c>
      <c r="BP1182" s="22">
        <f>_xll.BDH(BP$3&amp;" Govt",$A$8,BN1182,BN1182)</f>
        <v>1.1190500000000001</v>
      </c>
      <c r="BQ1182">
        <f t="shared" si="391"/>
        <v>99.938284705777207</v>
      </c>
      <c r="BT1182" s="22"/>
      <c r="BX1182" s="22"/>
      <c r="CB1182" s="22"/>
      <c r="CF1182" s="22"/>
      <c r="CJ1182" s="22"/>
      <c r="CN1182" s="22"/>
      <c r="CR1182" s="22"/>
      <c r="CV1182" s="22"/>
      <c r="CZ1182" s="22"/>
      <c r="DB1182" s="2">
        <v>39847</v>
      </c>
      <c r="DC1182">
        <v>110.2734375</v>
      </c>
      <c r="DD1182" s="22">
        <f>_xll.BDH(DD$3&amp;" Govt",$A$8,DB1182,DB1182)</f>
        <v>1.1261099999999999</v>
      </c>
      <c r="DE1182">
        <f t="shared" si="392"/>
        <v>97.924214774755583</v>
      </c>
      <c r="DH1182" s="22"/>
      <c r="DL1182" s="22"/>
      <c r="DP1182" s="22"/>
    </row>
    <row r="1183" spans="4:120" x14ac:dyDescent="0.25">
      <c r="D1183" s="2"/>
      <c r="H1183" s="22"/>
      <c r="I1183" s="14"/>
      <c r="L1183" s="22"/>
      <c r="P1183" s="22"/>
      <c r="R1183" s="2">
        <v>39846</v>
      </c>
      <c r="S1183">
        <v>128.0234375</v>
      </c>
      <c r="T1183" s="22">
        <f>_xll.BDH(T$3&amp;" Govt",$A$8,R1183,R1183)</f>
        <v>1.26213</v>
      </c>
      <c r="U1183">
        <f t="shared" si="383"/>
        <v>101.43443028848058</v>
      </c>
      <c r="V1183" s="2">
        <v>39940</v>
      </c>
      <c r="W1183">
        <v>111.69140625</v>
      </c>
      <c r="X1183" s="22">
        <f>_xll.BDH(X$3&amp;" Govt",$A$8,V1183,V1183)</f>
        <v>1.1206</v>
      </c>
      <c r="Y1183">
        <f t="shared" si="384"/>
        <v>99.671074647510252</v>
      </c>
      <c r="Z1183" s="2">
        <v>39846</v>
      </c>
      <c r="AA1183">
        <v>124.98828125</v>
      </c>
      <c r="AB1183" s="22">
        <f>_xll.BDH(AB$3&amp;" Govt",$A$8,Z1183,Z1183)</f>
        <v>1.22007</v>
      </c>
      <c r="AC1183">
        <f t="shared" si="385"/>
        <v>102.44353295302729</v>
      </c>
      <c r="AF1183" s="22"/>
      <c r="AH1183" s="2">
        <v>39846</v>
      </c>
      <c r="AI1183">
        <v>124.38671875</v>
      </c>
      <c r="AJ1183" s="22">
        <f>_xll.BDH(AJ$3&amp;" Govt",$A$8,AH1183,AH1183)</f>
        <v>1.1958800000000001</v>
      </c>
      <c r="AK1183">
        <f t="shared" si="386"/>
        <v>104.01270926012643</v>
      </c>
      <c r="AN1183" s="22"/>
      <c r="AP1183" s="2">
        <v>39846</v>
      </c>
      <c r="AQ1183">
        <v>123.078125</v>
      </c>
      <c r="AR1183" s="22">
        <f>_xll.BDH(AR$3&amp;" Govt",$A$8,AP1183,AP1183)</f>
        <v>1.18102</v>
      </c>
      <c r="AS1183">
        <f t="shared" si="387"/>
        <v>104.21341298199862</v>
      </c>
      <c r="AV1183" s="22"/>
      <c r="AX1183" s="2">
        <v>39846</v>
      </c>
      <c r="AY1183">
        <v>115.796875</v>
      </c>
      <c r="AZ1183" s="22">
        <f>_xll.BDH(AZ$3&amp;" Govt",$A$8,AX1183,AX1183)</f>
        <v>1.1561699999999999</v>
      </c>
      <c r="BA1183">
        <f t="shared" si="388"/>
        <v>100.15557833190621</v>
      </c>
      <c r="BB1183" s="2">
        <v>39843</v>
      </c>
      <c r="BC1183">
        <v>114.5703125</v>
      </c>
      <c r="BD1183" s="22">
        <f>_xll.BDH(BD$3&amp;" Govt",$A$8,BB1183,BB1183)</f>
        <v>1.1510899999999999</v>
      </c>
      <c r="BE1183">
        <f t="shared" si="389"/>
        <v>99.532019650939546</v>
      </c>
      <c r="BH1183" s="22"/>
      <c r="BJ1183" s="2">
        <v>39843</v>
      </c>
      <c r="BK1183">
        <v>112.09765625</v>
      </c>
      <c r="BL1183" s="22">
        <f>_xll.BDH(BL$3&amp;" Govt",$A$8,BJ1183,BJ1183)</f>
        <v>1.12836</v>
      </c>
      <c r="BM1183">
        <f t="shared" si="390"/>
        <v>99.345648773441098</v>
      </c>
      <c r="BN1183" s="2">
        <v>40018</v>
      </c>
      <c r="BO1183">
        <v>111.84765625</v>
      </c>
      <c r="BP1183" s="22">
        <f>_xll.BDH(BP$3&amp;" Govt",$A$8,BN1183,BN1183)</f>
        <v>1.1191500000000001</v>
      </c>
      <c r="BQ1183">
        <f t="shared" si="391"/>
        <v>99.939825984005708</v>
      </c>
      <c r="BT1183" s="22"/>
      <c r="BX1183" s="22"/>
      <c r="CB1183" s="22"/>
      <c r="CF1183" s="22"/>
      <c r="CJ1183" s="22"/>
      <c r="CN1183" s="22"/>
      <c r="CR1183" s="22"/>
      <c r="CV1183" s="22"/>
      <c r="CZ1183" s="22"/>
      <c r="DB1183" s="2">
        <v>39848</v>
      </c>
      <c r="DC1183">
        <v>109.90625</v>
      </c>
      <c r="DD1183" s="22">
        <f>_xll.BDH(DD$3&amp;" Govt",$A$8,DB1183,DB1183)</f>
        <v>1.1256900000000001</v>
      </c>
      <c r="DE1183">
        <f t="shared" si="392"/>
        <v>97.634561913137716</v>
      </c>
      <c r="DH1183" s="22"/>
      <c r="DL1183" s="22"/>
      <c r="DP1183" s="22"/>
    </row>
    <row r="1184" spans="4:120" x14ac:dyDescent="0.25">
      <c r="D1184" s="2"/>
      <c r="H1184" s="22"/>
      <c r="I1184" s="14"/>
      <c r="L1184" s="22"/>
      <c r="P1184" s="22"/>
      <c r="R1184" s="2">
        <v>39847</v>
      </c>
      <c r="S1184">
        <v>127.93359375</v>
      </c>
      <c r="T1184" s="22">
        <f>_xll.BDH(T$3&amp;" Govt",$A$8,R1184,R1184)</f>
        <v>1.26166</v>
      </c>
      <c r="U1184">
        <f t="shared" si="383"/>
        <v>101.40100641218712</v>
      </c>
      <c r="V1184" s="2">
        <v>39941</v>
      </c>
      <c r="W1184">
        <v>111.7265625</v>
      </c>
      <c r="X1184" s="22">
        <f>_xll.BDH(X$3&amp;" Govt",$A$8,V1184,V1184)</f>
        <v>1.12069</v>
      </c>
      <c r="Y1184">
        <f t="shared" si="384"/>
        <v>99.694440478633709</v>
      </c>
      <c r="Z1184" s="2">
        <v>39847</v>
      </c>
      <c r="AA1184">
        <v>125.19921875</v>
      </c>
      <c r="AB1184" s="22">
        <f>_xll.BDH(AB$3&amp;" Govt",$A$8,Z1184,Z1184)</f>
        <v>1.2196100000000001</v>
      </c>
      <c r="AC1184">
        <f t="shared" si="385"/>
        <v>102.65512643385999</v>
      </c>
      <c r="AF1184" s="22"/>
      <c r="AH1184" s="2">
        <v>39847</v>
      </c>
      <c r="AI1184">
        <v>124.26171875</v>
      </c>
      <c r="AJ1184" s="22">
        <f>_xll.BDH(AJ$3&amp;" Govt",$A$8,AH1184,AH1184)</f>
        <v>1.1954400000000001</v>
      </c>
      <c r="AK1184">
        <f t="shared" si="386"/>
        <v>103.94642872080573</v>
      </c>
      <c r="AN1184" s="22"/>
      <c r="AP1184" s="2">
        <v>39847</v>
      </c>
      <c r="AQ1184">
        <v>122.70703125</v>
      </c>
      <c r="AR1184" s="22">
        <f>_xll.BDH(AR$3&amp;" Govt",$A$8,AP1184,AP1184)</f>
        <v>1.18058</v>
      </c>
      <c r="AS1184">
        <f t="shared" si="387"/>
        <v>103.93792140303918</v>
      </c>
      <c r="AV1184" s="22"/>
      <c r="AX1184" s="2">
        <v>39847</v>
      </c>
      <c r="AY1184">
        <v>115.46875</v>
      </c>
      <c r="AZ1184" s="22">
        <f>_xll.BDH(AZ$3&amp;" Govt",$A$8,AX1184,AX1184)</f>
        <v>1.15574</v>
      </c>
      <c r="BA1184">
        <f t="shared" si="388"/>
        <v>99.908932804956137</v>
      </c>
      <c r="BB1184" s="2">
        <v>39846</v>
      </c>
      <c r="BC1184">
        <v>115.07421875</v>
      </c>
      <c r="BD1184" s="22">
        <f>_xll.BDH(BD$3&amp;" Govt",$A$8,BB1184,BB1184)</f>
        <v>1.1492199999999999</v>
      </c>
      <c r="BE1184">
        <f t="shared" si="389"/>
        <v>100.13245396877883</v>
      </c>
      <c r="BH1184" s="22"/>
      <c r="BJ1184" s="2">
        <v>39846</v>
      </c>
      <c r="BK1184">
        <v>112.5703125</v>
      </c>
      <c r="BL1184" s="22">
        <f>_xll.BDH(BL$3&amp;" Govt",$A$8,BJ1184,BJ1184)</f>
        <v>1.12653</v>
      </c>
      <c r="BM1184">
        <f t="shared" si="390"/>
        <v>99.926599824239034</v>
      </c>
      <c r="BN1184" s="2">
        <v>40021</v>
      </c>
      <c r="BO1184">
        <v>111.65234375</v>
      </c>
      <c r="BP1184" s="22">
        <f>_xll.BDH(BP$3&amp;" Govt",$A$8,BN1184,BN1184)</f>
        <v>1.11947</v>
      </c>
      <c r="BQ1184">
        <f t="shared" si="391"/>
        <v>99.736789507534823</v>
      </c>
      <c r="BT1184" s="22"/>
      <c r="BX1184" s="22"/>
      <c r="CB1184" s="22"/>
      <c r="CF1184" s="22"/>
      <c r="CJ1184" s="22"/>
      <c r="CN1184" s="22"/>
      <c r="CR1184" s="22"/>
      <c r="CV1184" s="22"/>
      <c r="CZ1184" s="22"/>
      <c r="DB1184" s="2">
        <v>39849</v>
      </c>
      <c r="DC1184">
        <v>110.15234375</v>
      </c>
      <c r="DD1184" s="22">
        <f>_xll.BDH(DD$3&amp;" Govt",$A$8,DB1184,DB1184)</f>
        <v>1.1252800000000001</v>
      </c>
      <c r="DE1184">
        <f t="shared" si="392"/>
        <v>97.888831002061707</v>
      </c>
      <c r="DH1184" s="22"/>
      <c r="DL1184" s="22"/>
      <c r="DP1184" s="22"/>
    </row>
    <row r="1185" spans="4:120" x14ac:dyDescent="0.25">
      <c r="D1185" s="2"/>
      <c r="H1185" s="22"/>
      <c r="I1185" s="14"/>
      <c r="L1185" s="22"/>
      <c r="P1185" s="22"/>
      <c r="R1185" s="2">
        <v>39848</v>
      </c>
      <c r="S1185">
        <v>128.09765625</v>
      </c>
      <c r="T1185" s="22">
        <f>_xll.BDH(T$3&amp;" Govt",$A$8,R1185,R1185)</f>
        <v>1.26119</v>
      </c>
      <c r="U1185">
        <f t="shared" si="383"/>
        <v>101.56888038281305</v>
      </c>
      <c r="V1185" s="2">
        <v>39944</v>
      </c>
      <c r="W1185">
        <v>111.6875</v>
      </c>
      <c r="X1185" s="22">
        <f>_xll.BDH(X$3&amp;" Govt",$A$8,V1185,V1185)</f>
        <v>1.1209500000000001</v>
      </c>
      <c r="Y1185">
        <f t="shared" si="384"/>
        <v>99.636469066416865</v>
      </c>
      <c r="Z1185" s="2">
        <v>39848</v>
      </c>
      <c r="AA1185">
        <v>125.08984375</v>
      </c>
      <c r="AB1185" s="22">
        <f>_xll.BDH(AB$3&amp;" Govt",$A$8,Z1185,Z1185)</f>
        <v>1.21916</v>
      </c>
      <c r="AC1185">
        <f t="shared" si="385"/>
        <v>102.60330370911119</v>
      </c>
      <c r="AF1185" s="22"/>
      <c r="AH1185" s="2">
        <v>39848</v>
      </c>
      <c r="AI1185">
        <v>124.59765625</v>
      </c>
      <c r="AJ1185" s="22">
        <f>_xll.BDH(AJ$3&amp;" Govt",$A$8,AH1185,AH1185)</f>
        <v>1.1950000000000001</v>
      </c>
      <c r="AK1185">
        <f t="shared" si="386"/>
        <v>104.26582112970711</v>
      </c>
      <c r="AN1185" s="22"/>
      <c r="AP1185" s="2">
        <v>39848</v>
      </c>
      <c r="AQ1185">
        <v>123.00390625</v>
      </c>
      <c r="AR1185" s="22">
        <f>_xll.BDH(AR$3&amp;" Govt",$A$8,AP1185,AP1185)</f>
        <v>1.18014</v>
      </c>
      <c r="AS1185">
        <f t="shared" si="387"/>
        <v>104.22823245547139</v>
      </c>
      <c r="AV1185" s="22"/>
      <c r="AX1185" s="2">
        <v>39848</v>
      </c>
      <c r="AY1185">
        <v>115.8125</v>
      </c>
      <c r="AZ1185" s="22">
        <f>_xll.BDH(AZ$3&amp;" Govt",$A$8,AX1185,AX1185)</f>
        <v>1.1553100000000001</v>
      </c>
      <c r="BA1185">
        <f t="shared" si="388"/>
        <v>100.24365754645939</v>
      </c>
      <c r="BB1185" s="2">
        <v>39847</v>
      </c>
      <c r="BC1185">
        <v>114.875</v>
      </c>
      <c r="BD1185" s="22">
        <f>_xll.BDH(BD$3&amp;" Govt",$A$8,BB1185,BB1185)</f>
        <v>1.1488</v>
      </c>
      <c r="BE1185">
        <f t="shared" si="389"/>
        <v>99.995647632311972</v>
      </c>
      <c r="BH1185" s="22"/>
      <c r="BJ1185" s="2">
        <v>39847</v>
      </c>
      <c r="BK1185">
        <v>112.46484375</v>
      </c>
      <c r="BL1185" s="22">
        <f>_xll.BDH(BL$3&amp;" Govt",$A$8,BJ1185,BJ1185)</f>
        <v>1.1261099999999999</v>
      </c>
      <c r="BM1185">
        <f t="shared" si="390"/>
        <v>99.870211391427134</v>
      </c>
      <c r="BN1185" s="2">
        <v>40022</v>
      </c>
      <c r="BO1185">
        <v>111.4921875</v>
      </c>
      <c r="BP1185" s="22">
        <f>_xll.BDH(BP$3&amp;" Govt",$A$8,BN1185,BN1185)</f>
        <v>1.11957</v>
      </c>
      <c r="BQ1185">
        <f t="shared" si="391"/>
        <v>99.584829443447035</v>
      </c>
      <c r="BT1185" s="22"/>
      <c r="BX1185" s="22"/>
      <c r="CB1185" s="22"/>
      <c r="CF1185" s="22"/>
      <c r="CJ1185" s="22"/>
      <c r="CN1185" s="22"/>
      <c r="CR1185" s="22"/>
      <c r="CV1185" s="22"/>
      <c r="CZ1185" s="22"/>
      <c r="DB1185" s="2">
        <v>39850</v>
      </c>
      <c r="DC1185">
        <v>110.54296875</v>
      </c>
      <c r="DD1185" s="22">
        <f>_xll.BDH(DD$3&amp;" Govt",$A$8,DB1185,DB1185)</f>
        <v>1.12486</v>
      </c>
      <c r="DE1185">
        <f t="shared" si="392"/>
        <v>98.272646151521087</v>
      </c>
      <c r="DH1185" s="22"/>
      <c r="DL1185" s="22"/>
      <c r="DP1185" s="22"/>
    </row>
    <row r="1186" spans="4:120" x14ac:dyDescent="0.25">
      <c r="D1186" s="2"/>
      <c r="H1186" s="22"/>
      <c r="I1186" s="14"/>
      <c r="L1186" s="22"/>
      <c r="P1186" s="22"/>
      <c r="R1186" s="2">
        <v>39849</v>
      </c>
      <c r="S1186">
        <v>128.1640625</v>
      </c>
      <c r="T1186" s="22">
        <f>_xll.BDH(T$3&amp;" Govt",$A$8,R1186,R1186)</f>
        <v>1.2607300000000001</v>
      </c>
      <c r="U1186">
        <f t="shared" si="383"/>
        <v>101.65861247055277</v>
      </c>
      <c r="V1186" s="2">
        <v>39945</v>
      </c>
      <c r="W1186">
        <v>111.734375</v>
      </c>
      <c r="X1186" s="22">
        <f>_xll.BDH(X$3&amp;" Govt",$A$8,V1186,V1186)</f>
        <v>1.12104</v>
      </c>
      <c r="Y1186">
        <f t="shared" si="384"/>
        <v>99.670283843573827</v>
      </c>
      <c r="Z1186" s="2">
        <v>39849</v>
      </c>
      <c r="AA1186">
        <v>125.2265625</v>
      </c>
      <c r="AB1186" s="22">
        <f>_xll.BDH(AB$3&amp;" Govt",$A$8,Z1186,Z1186)</f>
        <v>1.21871</v>
      </c>
      <c r="AC1186">
        <f t="shared" si="385"/>
        <v>102.75337241837681</v>
      </c>
      <c r="AF1186" s="22"/>
      <c r="AH1186" s="2">
        <v>39849</v>
      </c>
      <c r="AI1186">
        <v>124.58203125</v>
      </c>
      <c r="AJ1186" s="22">
        <f>_xll.BDH(AJ$3&amp;" Govt",$A$8,AH1186,AH1186)</f>
        <v>1.1945600000000001</v>
      </c>
      <c r="AK1186">
        <f t="shared" si="386"/>
        <v>104.29114590309402</v>
      </c>
      <c r="AN1186" s="22"/>
      <c r="AP1186" s="2">
        <v>39849</v>
      </c>
      <c r="AQ1186">
        <v>123.19140625</v>
      </c>
      <c r="AR1186" s="22">
        <f>_xll.BDH(AR$3&amp;" Govt",$A$8,AP1186,AP1186)</f>
        <v>1.17971</v>
      </c>
      <c r="AS1186">
        <f t="shared" si="387"/>
        <v>104.42516063269787</v>
      </c>
      <c r="AV1186" s="22"/>
      <c r="AX1186" s="2">
        <v>39849</v>
      </c>
      <c r="AY1186">
        <v>116.06640625</v>
      </c>
      <c r="AZ1186" s="22">
        <f>_xll.BDH(AZ$3&amp;" Govt",$A$8,AX1186,AX1186)</f>
        <v>1.1548799999999999</v>
      </c>
      <c r="BA1186">
        <f t="shared" si="388"/>
        <v>100.50083666701303</v>
      </c>
      <c r="BB1186" s="2">
        <v>39848</v>
      </c>
      <c r="BC1186">
        <v>115.109375</v>
      </c>
      <c r="BD1186" s="22">
        <f>_xll.BDH(BD$3&amp;" Govt",$A$8,BB1186,BB1186)</f>
        <v>1.1483699999999999</v>
      </c>
      <c r="BE1186">
        <f t="shared" si="389"/>
        <v>100.23718400863834</v>
      </c>
      <c r="BH1186" s="22"/>
      <c r="BJ1186" s="2">
        <v>39848</v>
      </c>
      <c r="BK1186">
        <v>112.5546875</v>
      </c>
      <c r="BL1186" s="22">
        <f>_xll.BDH(BL$3&amp;" Govt",$A$8,BJ1186,BJ1186)</f>
        <v>1.1256900000000001</v>
      </c>
      <c r="BM1186">
        <f t="shared" si="390"/>
        <v>99.987285575957856</v>
      </c>
      <c r="BN1186" s="2">
        <v>40023</v>
      </c>
      <c r="BO1186">
        <v>111.2109375</v>
      </c>
      <c r="BP1186" s="22">
        <f>_xll.BDH(BP$3&amp;" Govt",$A$8,BN1186,BN1186)</f>
        <v>1.1196699999999999</v>
      </c>
      <c r="BQ1186">
        <f t="shared" si="391"/>
        <v>99.324745237436034</v>
      </c>
      <c r="BT1186" s="22"/>
      <c r="BX1186" s="22"/>
      <c r="CB1186" s="22"/>
      <c r="CF1186" s="22"/>
      <c r="CJ1186" s="22"/>
      <c r="CN1186" s="22"/>
      <c r="CR1186" s="22"/>
      <c r="CV1186" s="22"/>
      <c r="CZ1186" s="22"/>
      <c r="DB1186" s="2">
        <v>39853</v>
      </c>
      <c r="DC1186">
        <v>112.80859375</v>
      </c>
      <c r="DD1186" s="22">
        <f>_xll.BDH(DD$3&amp;" Govt",$A$8,DB1186,DB1186)</f>
        <v>1.12361</v>
      </c>
      <c r="DE1186">
        <f t="shared" si="392"/>
        <v>100.39835329874245</v>
      </c>
      <c r="DH1186" s="22"/>
      <c r="DL1186" s="22"/>
      <c r="DP1186" s="22"/>
    </row>
    <row r="1187" spans="4:120" x14ac:dyDescent="0.25">
      <c r="D1187" s="2"/>
      <c r="H1187" s="22"/>
      <c r="I1187" s="14"/>
      <c r="L1187" s="22"/>
      <c r="P1187" s="22"/>
      <c r="R1187" s="2">
        <v>39850</v>
      </c>
      <c r="S1187">
        <v>128.22265625</v>
      </c>
      <c r="T1187" s="22">
        <f>_xll.BDH(T$3&amp;" Govt",$A$8,R1187,R1187)</f>
        <v>1.2602599999999999</v>
      </c>
      <c r="U1187">
        <f t="shared" si="383"/>
        <v>101.74301830574643</v>
      </c>
      <c r="V1187" s="2">
        <v>39946</v>
      </c>
      <c r="W1187">
        <v>111.74609375</v>
      </c>
      <c r="X1187" s="22">
        <f>_xll.BDH(X$3&amp;" Govt",$A$8,V1187,V1187)</f>
        <v>1.12113</v>
      </c>
      <c r="Y1187">
        <f t="shared" si="384"/>
        <v>99.672735320614024</v>
      </c>
      <c r="Z1187" s="2">
        <v>39850</v>
      </c>
      <c r="AA1187">
        <v>125.578125</v>
      </c>
      <c r="AB1187" s="22">
        <f>_xll.BDH(AB$3&amp;" Govt",$A$8,Z1187,Z1187)</f>
        <v>1.2182599999999999</v>
      </c>
      <c r="AC1187">
        <f t="shared" si="385"/>
        <v>103.07990494639897</v>
      </c>
      <c r="AF1187" s="22"/>
      <c r="AH1187" s="2">
        <v>39850</v>
      </c>
      <c r="AI1187">
        <v>124.98046875</v>
      </c>
      <c r="AJ1187" s="22">
        <f>_xll.BDH(AJ$3&amp;" Govt",$A$8,AH1187,AH1187)</f>
        <v>1.1941200000000001</v>
      </c>
      <c r="AK1187">
        <f t="shared" si="386"/>
        <v>104.66324050346698</v>
      </c>
      <c r="AN1187" s="22"/>
      <c r="AP1187" s="2">
        <v>39850</v>
      </c>
      <c r="AQ1187">
        <v>123.359375</v>
      </c>
      <c r="AR1187" s="22">
        <f>_xll.BDH(AR$3&amp;" Govt",$A$8,AP1187,AP1187)</f>
        <v>1.17927</v>
      </c>
      <c r="AS1187">
        <f t="shared" si="387"/>
        <v>104.60655744655591</v>
      </c>
      <c r="AV1187" s="22"/>
      <c r="AX1187" s="2">
        <v>39850</v>
      </c>
      <c r="AY1187">
        <v>116.34765625</v>
      </c>
      <c r="AZ1187" s="22">
        <f>_xll.BDH(AZ$3&amp;" Govt",$A$8,AX1187,AX1187)</f>
        <v>1.15446</v>
      </c>
      <c r="BA1187">
        <f t="shared" si="388"/>
        <v>100.78101991407237</v>
      </c>
      <c r="BB1187" s="2">
        <v>39849</v>
      </c>
      <c r="BC1187">
        <v>115.3046875</v>
      </c>
      <c r="BD1187" s="22">
        <f>_xll.BDH(BD$3&amp;" Govt",$A$8,BB1187,BB1187)</f>
        <v>1.14795</v>
      </c>
      <c r="BE1187">
        <f t="shared" si="389"/>
        <v>100.44399799642841</v>
      </c>
      <c r="BH1187" s="22"/>
      <c r="BJ1187" s="2">
        <v>39849</v>
      </c>
      <c r="BK1187">
        <v>112.81640625</v>
      </c>
      <c r="BL1187" s="22">
        <f>_xll.BDH(BL$3&amp;" Govt",$A$8,BJ1187,BJ1187)</f>
        <v>1.1252800000000001</v>
      </c>
      <c r="BM1187">
        <f t="shared" si="390"/>
        <v>100.25629732155552</v>
      </c>
      <c r="BN1187" s="2">
        <v>40024</v>
      </c>
      <c r="BO1187">
        <v>111.47265625</v>
      </c>
      <c r="BP1187" s="22">
        <f>_xll.BDH(BP$3&amp;" Govt",$A$8,BN1187,BN1187)</f>
        <v>1.11978</v>
      </c>
      <c r="BQ1187">
        <f t="shared" si="391"/>
        <v>99.548711577274105</v>
      </c>
      <c r="BT1187" s="22"/>
      <c r="BX1187" s="22"/>
      <c r="CB1187" s="22"/>
      <c r="CF1187" s="22"/>
      <c r="CJ1187" s="22"/>
      <c r="CN1187" s="22"/>
      <c r="CR1187" s="22"/>
      <c r="CV1187" s="22"/>
      <c r="CZ1187" s="22"/>
      <c r="DB1187" s="2">
        <v>39854</v>
      </c>
      <c r="DC1187">
        <v>113.6328125</v>
      </c>
      <c r="DD1187" s="22">
        <f>_xll.BDH(DD$3&amp;" Govt",$A$8,DB1187,DB1187)</f>
        <v>1.1232</v>
      </c>
      <c r="DE1187">
        <f t="shared" si="392"/>
        <v>101.1688145477208</v>
      </c>
      <c r="DH1187" s="22"/>
      <c r="DL1187" s="22"/>
      <c r="DP1187" s="22"/>
    </row>
    <row r="1188" spans="4:120" x14ac:dyDescent="0.25">
      <c r="D1188" s="2"/>
      <c r="H1188" s="22"/>
      <c r="I1188" s="14"/>
      <c r="L1188" s="22"/>
      <c r="P1188" s="22"/>
      <c r="R1188" s="2">
        <v>39853</v>
      </c>
      <c r="S1188">
        <v>128.46484375</v>
      </c>
      <c r="T1188" s="22">
        <f>_xll.BDH(T$3&amp;" Govt",$A$8,R1188,R1188)</f>
        <v>1.2588599999999999</v>
      </c>
      <c r="U1188">
        <f t="shared" si="383"/>
        <v>102.04855484327091</v>
      </c>
      <c r="V1188" s="2">
        <v>39947</v>
      </c>
      <c r="W1188">
        <v>111.7734375</v>
      </c>
      <c r="X1188" s="22">
        <f>_xll.BDH(X$3&amp;" Govt",$A$8,V1188,V1188)</f>
        <v>1.1212200000000001</v>
      </c>
      <c r="Y1188">
        <f t="shared" si="384"/>
        <v>99.689122116979703</v>
      </c>
      <c r="Z1188" s="2">
        <v>39853</v>
      </c>
      <c r="AA1188">
        <v>126.36328125</v>
      </c>
      <c r="AB1188" s="22">
        <f>_xll.BDH(AB$3&amp;" Govt",$A$8,Z1188,Z1188)</f>
        <v>1.2169099999999999</v>
      </c>
      <c r="AC1188">
        <f t="shared" si="385"/>
        <v>103.83946327172922</v>
      </c>
      <c r="AF1188" s="22"/>
      <c r="AH1188" s="2">
        <v>39853</v>
      </c>
      <c r="AI1188">
        <v>126.0078125</v>
      </c>
      <c r="AJ1188" s="22">
        <f>_xll.BDH(AJ$3&amp;" Govt",$A$8,AH1188,AH1188)</f>
        <v>1.19279</v>
      </c>
      <c r="AK1188">
        <f t="shared" si="386"/>
        <v>105.64123818945497</v>
      </c>
      <c r="AN1188" s="22"/>
      <c r="AP1188" s="2">
        <v>39853</v>
      </c>
      <c r="AQ1188">
        <v>124.42578125</v>
      </c>
      <c r="AR1188" s="22">
        <f>_xll.BDH(AR$3&amp;" Govt",$A$8,AP1188,AP1188)</f>
        <v>1.1779600000000001</v>
      </c>
      <c r="AS1188">
        <f t="shared" si="387"/>
        <v>105.6281887755102</v>
      </c>
      <c r="AV1188" s="22"/>
      <c r="AX1188" s="2">
        <v>39853</v>
      </c>
      <c r="AY1188">
        <v>117.484375</v>
      </c>
      <c r="AZ1188" s="22">
        <f>_xll.BDH(AZ$3&amp;" Govt",$A$8,AX1188,AX1188)</f>
        <v>1.15317</v>
      </c>
      <c r="BA1188">
        <f t="shared" si="388"/>
        <v>101.87949304959372</v>
      </c>
      <c r="BB1188" s="2">
        <v>39850</v>
      </c>
      <c r="BC1188">
        <v>115.58984375</v>
      </c>
      <c r="BD1188" s="22">
        <f>_xll.BDH(BD$3&amp;" Govt",$A$8,BB1188,BB1188)</f>
        <v>1.1475200000000001</v>
      </c>
      <c r="BE1188">
        <f t="shared" si="389"/>
        <v>100.73013433317065</v>
      </c>
      <c r="BH1188" s="22"/>
      <c r="BJ1188" s="2">
        <v>39850</v>
      </c>
      <c r="BK1188">
        <v>113.05859375</v>
      </c>
      <c r="BL1188" s="22">
        <f>_xll.BDH(BL$3&amp;" Govt",$A$8,BJ1188,BJ1188)</f>
        <v>1.12486</v>
      </c>
      <c r="BM1188">
        <f t="shared" si="390"/>
        <v>100.5090355688708</v>
      </c>
      <c r="BN1188" s="2">
        <v>40025</v>
      </c>
      <c r="BO1188">
        <v>111.83984375</v>
      </c>
      <c r="BP1188" s="22">
        <f>_xll.BDH(BP$3&amp;" Govt",$A$8,BN1188,BN1188)</f>
        <v>1.11988</v>
      </c>
      <c r="BQ1188">
        <f t="shared" si="391"/>
        <v>99.867703459299207</v>
      </c>
      <c r="BT1188" s="22"/>
      <c r="BX1188" s="22"/>
      <c r="CB1188" s="22"/>
      <c r="CF1188" s="22"/>
      <c r="CJ1188" s="22"/>
      <c r="CN1188" s="22"/>
      <c r="CR1188" s="22"/>
      <c r="CV1188" s="22"/>
      <c r="CZ1188" s="22"/>
      <c r="DB1188" s="2">
        <v>39855</v>
      </c>
      <c r="DC1188">
        <v>113.51171875</v>
      </c>
      <c r="DD1188" s="22">
        <f>_xll.BDH(DD$3&amp;" Govt",$A$8,DB1188,DB1188)</f>
        <v>1.1227800000000001</v>
      </c>
      <c r="DE1188">
        <f t="shared" si="392"/>
        <v>101.09880720176703</v>
      </c>
      <c r="DH1188" s="22"/>
      <c r="DL1188" s="22"/>
      <c r="DP1188" s="22"/>
    </row>
    <row r="1189" spans="4:120" x14ac:dyDescent="0.25">
      <c r="D1189" s="2"/>
      <c r="H1189" s="22"/>
      <c r="I1189" s="14"/>
      <c r="L1189" s="22"/>
      <c r="P1189" s="22"/>
      <c r="R1189" s="2">
        <v>39854</v>
      </c>
      <c r="S1189">
        <v>128.47265625</v>
      </c>
      <c r="T1189" s="22">
        <f>_xll.BDH(T$3&amp;" Govt",$A$8,R1189,R1189)</f>
        <v>1.2583899999999999</v>
      </c>
      <c r="U1189">
        <f t="shared" si="383"/>
        <v>102.09287760551182</v>
      </c>
      <c r="V1189" s="2">
        <v>39948</v>
      </c>
      <c r="W1189">
        <v>111.7890625</v>
      </c>
      <c r="X1189" s="22">
        <f>_xll.BDH(X$3&amp;" Govt",$A$8,V1189,V1189)</f>
        <v>1.12131</v>
      </c>
      <c r="Y1189">
        <f t="shared" si="384"/>
        <v>99.69505533706112</v>
      </c>
      <c r="Z1189" s="2">
        <v>39854</v>
      </c>
      <c r="AA1189">
        <v>126.3828125</v>
      </c>
      <c r="AB1189" s="22">
        <f>_xll.BDH(AB$3&amp;" Govt",$A$8,Z1189,Z1189)</f>
        <v>1.2164600000000001</v>
      </c>
      <c r="AC1189">
        <f t="shared" si="385"/>
        <v>103.89393198296696</v>
      </c>
      <c r="AF1189" s="22"/>
      <c r="AH1189" s="2">
        <v>39854</v>
      </c>
      <c r="AI1189">
        <v>126.17578125</v>
      </c>
      <c r="AJ1189" s="22">
        <f>_xll.BDH(AJ$3&amp;" Govt",$A$8,AH1189,AH1189)</f>
        <v>1.19235</v>
      </c>
      <c r="AK1189">
        <f t="shared" si="386"/>
        <v>105.8210938482828</v>
      </c>
      <c r="AN1189" s="22"/>
      <c r="AP1189" s="2">
        <v>39854</v>
      </c>
      <c r="AQ1189">
        <v>124.51953125</v>
      </c>
      <c r="AR1189" s="22">
        <f>_xll.BDH(AR$3&amp;" Govt",$A$8,AP1189,AP1189)</f>
        <v>1.1775199999999999</v>
      </c>
      <c r="AS1189">
        <f t="shared" si="387"/>
        <v>105.74727499320606</v>
      </c>
      <c r="AV1189" s="22"/>
      <c r="AX1189" s="2">
        <v>39854</v>
      </c>
      <c r="AY1189">
        <v>117.6796875</v>
      </c>
      <c r="AZ1189" s="22">
        <f>_xll.BDH(AZ$3&amp;" Govt",$A$8,AX1189,AX1189)</f>
        <v>1.1527499999999999</v>
      </c>
      <c r="BA1189">
        <f t="shared" si="388"/>
        <v>102.08604424202993</v>
      </c>
      <c r="BB1189" s="2">
        <v>39853</v>
      </c>
      <c r="BC1189">
        <v>116.82421875</v>
      </c>
      <c r="BD1189" s="22">
        <f>_xll.BDH(BD$3&amp;" Govt",$A$8,BB1189,BB1189)</f>
        <v>1.14625</v>
      </c>
      <c r="BE1189">
        <f t="shared" si="389"/>
        <v>101.91862050163577</v>
      </c>
      <c r="BH1189" s="22"/>
      <c r="BJ1189" s="2">
        <v>39853</v>
      </c>
      <c r="BK1189">
        <v>114.53515625</v>
      </c>
      <c r="BL1189" s="22">
        <f>_xll.BDH(BL$3&amp;" Govt",$A$8,BJ1189,BJ1189)</f>
        <v>1.12361</v>
      </c>
      <c r="BM1189">
        <f t="shared" si="390"/>
        <v>101.93497410133409</v>
      </c>
      <c r="BN1189" s="2">
        <v>40028</v>
      </c>
      <c r="BO1189">
        <v>111.421875</v>
      </c>
      <c r="BP1189" s="22">
        <f>_xll.BDH(BP$3&amp;" Govt",$A$8,BN1189,BN1189)</f>
        <v>1.1206100000000001</v>
      </c>
      <c r="BQ1189">
        <f t="shared" si="391"/>
        <v>99.429663308376675</v>
      </c>
      <c r="BT1189" s="22"/>
      <c r="BX1189" s="22"/>
      <c r="CB1189" s="22"/>
      <c r="CF1189" s="22"/>
      <c r="CJ1189" s="22"/>
      <c r="CN1189" s="22"/>
      <c r="CR1189" s="22"/>
      <c r="CV1189" s="22"/>
      <c r="CZ1189" s="22"/>
      <c r="DB1189" s="2">
        <v>39856</v>
      </c>
      <c r="DC1189">
        <v>113.35546875</v>
      </c>
      <c r="DD1189" s="22">
        <f>_xll.BDH(DD$3&amp;" Govt",$A$8,DB1189,DB1189)</f>
        <v>1.12236</v>
      </c>
      <c r="DE1189">
        <f t="shared" si="392"/>
        <v>100.99742395488079</v>
      </c>
      <c r="DH1189" s="22"/>
      <c r="DL1189" s="22"/>
      <c r="DP1189" s="22"/>
    </row>
    <row r="1190" spans="4:120" x14ac:dyDescent="0.25">
      <c r="D1190" s="2"/>
      <c r="H1190" s="22"/>
      <c r="I1190" s="14"/>
      <c r="L1190" s="22"/>
      <c r="P1190" s="22"/>
      <c r="R1190" s="2">
        <v>39855</v>
      </c>
      <c r="S1190">
        <v>128.3984375</v>
      </c>
      <c r="T1190" s="22">
        <f>_xll.BDH(T$3&amp;" Govt",$A$8,R1190,R1190)</f>
        <v>1.25793</v>
      </c>
      <c r="U1190">
        <f t="shared" si="383"/>
        <v>102.07121024222333</v>
      </c>
      <c r="V1190" s="2">
        <v>39951</v>
      </c>
      <c r="W1190">
        <v>111.94140625</v>
      </c>
      <c r="X1190" s="22">
        <f>_xll.BDH(X$3&amp;" Govt",$A$8,V1190,V1190)</f>
        <v>1.12157</v>
      </c>
      <c r="Y1190">
        <f t="shared" si="384"/>
        <v>99.807775038562013</v>
      </c>
      <c r="Z1190" s="2">
        <v>39855</v>
      </c>
      <c r="AA1190">
        <v>126.30859375</v>
      </c>
      <c r="AB1190" s="22">
        <f>_xll.BDH(AB$3&amp;" Govt",$A$8,Z1190,Z1190)</f>
        <v>1.21601</v>
      </c>
      <c r="AC1190">
        <f t="shared" si="385"/>
        <v>103.87134460242925</v>
      </c>
      <c r="AF1190" s="22"/>
      <c r="AH1190" s="2">
        <v>39855</v>
      </c>
      <c r="AI1190">
        <v>125.8046875</v>
      </c>
      <c r="AJ1190" s="22">
        <f>_xll.BDH(AJ$3&amp;" Govt",$A$8,AH1190,AH1190)</f>
        <v>1.19191</v>
      </c>
      <c r="AK1190">
        <f t="shared" si="386"/>
        <v>105.5488145078068</v>
      </c>
      <c r="AN1190" s="22"/>
      <c r="AP1190" s="2">
        <v>39855</v>
      </c>
      <c r="AQ1190">
        <v>124.1328125</v>
      </c>
      <c r="AR1190" s="22">
        <f>_xll.BDH(AR$3&amp;" Govt",$A$8,AP1190,AP1190)</f>
        <v>1.17709</v>
      </c>
      <c r="AS1190">
        <f t="shared" si="387"/>
        <v>105.45736732110544</v>
      </c>
      <c r="AV1190" s="22"/>
      <c r="AX1190" s="2">
        <v>39855</v>
      </c>
      <c r="AY1190">
        <v>117.2109375</v>
      </c>
      <c r="AZ1190" s="22">
        <f>_xll.BDH(AZ$3&amp;" Govt",$A$8,AX1190,AX1190)</f>
        <v>1.15232</v>
      </c>
      <c r="BA1190">
        <f t="shared" si="388"/>
        <v>101.71735064912524</v>
      </c>
      <c r="BB1190" s="2">
        <v>39854</v>
      </c>
      <c r="BC1190">
        <v>117.1796875</v>
      </c>
      <c r="BD1190" s="22">
        <f>_xll.BDH(BD$3&amp;" Govt",$A$8,BB1190,BB1190)</f>
        <v>1.1458200000000001</v>
      </c>
      <c r="BE1190">
        <f t="shared" si="389"/>
        <v>102.26709910806234</v>
      </c>
      <c r="BH1190" s="22"/>
      <c r="BJ1190" s="2">
        <v>39854</v>
      </c>
      <c r="BK1190">
        <v>114.8828125</v>
      </c>
      <c r="BL1190" s="22">
        <f>_xll.BDH(BL$3&amp;" Govt",$A$8,BJ1190,BJ1190)</f>
        <v>1.1232</v>
      </c>
      <c r="BM1190">
        <f t="shared" si="390"/>
        <v>102.28170628561254</v>
      </c>
      <c r="BN1190" s="2">
        <v>40029</v>
      </c>
      <c r="BO1190">
        <v>111.52734375</v>
      </c>
      <c r="BP1190" s="22">
        <f>_xll.BDH(BP$3&amp;" Govt",$A$8,BN1190,BN1190)</f>
        <v>1.1209199999999999</v>
      </c>
      <c r="BQ1190">
        <f t="shared" si="391"/>
        <v>99.496256423295151</v>
      </c>
      <c r="BT1190" s="22"/>
      <c r="BX1190" s="22"/>
      <c r="CB1190" s="22"/>
      <c r="CF1190" s="22"/>
      <c r="CJ1190" s="22"/>
      <c r="CN1190" s="22"/>
      <c r="CR1190" s="22"/>
      <c r="CV1190" s="22"/>
      <c r="CZ1190" s="22"/>
      <c r="DB1190" s="2">
        <v>39857</v>
      </c>
      <c r="DC1190">
        <v>111.7109375</v>
      </c>
      <c r="DD1190" s="22">
        <f>_xll.BDH(DD$3&amp;" Govt",$A$8,DB1190,DB1190)</f>
        <v>1.12195</v>
      </c>
      <c r="DE1190">
        <f t="shared" si="392"/>
        <v>99.568552520165781</v>
      </c>
      <c r="DH1190" s="22"/>
      <c r="DL1190" s="22"/>
      <c r="DP1190" s="22"/>
    </row>
    <row r="1191" spans="4:120" x14ac:dyDescent="0.25">
      <c r="D1191" s="2"/>
      <c r="H1191" s="22"/>
      <c r="I1191" s="14"/>
      <c r="L1191" s="22"/>
      <c r="P1191" s="22"/>
      <c r="R1191" s="2">
        <v>39856</v>
      </c>
      <c r="S1191">
        <v>128.328125</v>
      </c>
      <c r="T1191" s="22">
        <f>_xll.BDH(T$3&amp;" Govt",$A$8,R1191,R1191)</f>
        <v>1.25746</v>
      </c>
      <c r="U1191">
        <f t="shared" si="383"/>
        <v>102.05344504000126</v>
      </c>
      <c r="V1191" s="2">
        <v>39952</v>
      </c>
      <c r="W1191">
        <v>112.07421875</v>
      </c>
      <c r="X1191" s="22">
        <f>_xll.BDH(X$3&amp;" Govt",$A$8,V1191,V1191)</f>
        <v>1.1216600000000001</v>
      </c>
      <c r="Y1191">
        <f t="shared" si="384"/>
        <v>99.91817373357344</v>
      </c>
      <c r="Z1191" s="2">
        <v>39856</v>
      </c>
      <c r="AA1191">
        <v>125.93359375</v>
      </c>
      <c r="AB1191" s="22">
        <f>_xll.BDH(AB$3&amp;" Govt",$A$8,Z1191,Z1191)</f>
        <v>1.21556</v>
      </c>
      <c r="AC1191">
        <f t="shared" si="385"/>
        <v>103.60129796143342</v>
      </c>
      <c r="AF1191" s="22"/>
      <c r="AH1191" s="2">
        <v>39856</v>
      </c>
      <c r="AI1191">
        <v>125.32421875</v>
      </c>
      <c r="AJ1191" s="22">
        <f>_xll.BDH(AJ$3&amp;" Govt",$A$8,AH1191,AH1191)</f>
        <v>1.19146</v>
      </c>
      <c r="AK1191">
        <f t="shared" si="386"/>
        <v>105.18541852013496</v>
      </c>
      <c r="AN1191" s="22"/>
      <c r="AP1191" s="2">
        <v>39856</v>
      </c>
      <c r="AQ1191">
        <v>123.3984375</v>
      </c>
      <c r="AR1191" s="22">
        <f>_xll.BDH(AR$3&amp;" Govt",$A$8,AP1191,AP1191)</f>
        <v>1.17665</v>
      </c>
      <c r="AS1191">
        <f t="shared" si="387"/>
        <v>104.8726787914843</v>
      </c>
      <c r="AV1191" s="22"/>
      <c r="AX1191" s="2">
        <v>39856</v>
      </c>
      <c r="AY1191">
        <v>116.1640625</v>
      </c>
      <c r="AZ1191" s="22">
        <f>_xll.BDH(AZ$3&amp;" Govt",$A$8,AX1191,AX1191)</f>
        <v>1.1518900000000001</v>
      </c>
      <c r="BA1191">
        <f t="shared" si="388"/>
        <v>100.84648924810529</v>
      </c>
      <c r="BB1191" s="2">
        <v>39855</v>
      </c>
      <c r="BC1191">
        <v>116.83984375</v>
      </c>
      <c r="BD1191" s="22">
        <f>_xll.BDH(BD$3&amp;" Govt",$A$8,BB1191,BB1191)</f>
        <v>1.1454</v>
      </c>
      <c r="BE1191">
        <f t="shared" si="389"/>
        <v>102.00789571328794</v>
      </c>
      <c r="BH1191" s="22"/>
      <c r="BJ1191" s="2">
        <v>39855</v>
      </c>
      <c r="BK1191">
        <v>114.49609375</v>
      </c>
      <c r="BL1191" s="22">
        <f>_xll.BDH(BL$3&amp;" Govt",$A$8,BJ1191,BJ1191)</f>
        <v>1.1227800000000001</v>
      </c>
      <c r="BM1191">
        <f t="shared" si="390"/>
        <v>101.9755372824596</v>
      </c>
      <c r="BN1191" s="2">
        <v>40030</v>
      </c>
      <c r="BO1191">
        <v>111.5625</v>
      </c>
      <c r="BP1191" s="22">
        <f>_xll.BDH(BP$3&amp;" Govt",$A$8,BN1191,BN1191)</f>
        <v>1.1212299999999999</v>
      </c>
      <c r="BQ1191">
        <f t="shared" si="391"/>
        <v>99.500102565932067</v>
      </c>
      <c r="BT1191" s="22"/>
      <c r="BX1191" s="22"/>
      <c r="CB1191" s="22"/>
      <c r="CF1191" s="22"/>
      <c r="CJ1191" s="22"/>
      <c r="CN1191" s="22"/>
      <c r="CR1191" s="22"/>
      <c r="CV1191" s="22"/>
      <c r="CZ1191" s="22"/>
      <c r="DB1191" s="2">
        <v>39860</v>
      </c>
      <c r="DC1191">
        <v>111.7109375</v>
      </c>
      <c r="DD1191" s="22">
        <f>_xll.BDH(DD$3&amp;" Govt",$A$8,DB1191,DB1191)</f>
        <v>1.1207</v>
      </c>
      <c r="DE1191">
        <f t="shared" si="392"/>
        <v>99.67960872668867</v>
      </c>
      <c r="DH1191" s="22"/>
      <c r="DL1191" s="22"/>
      <c r="DP1191" s="22"/>
    </row>
    <row r="1192" spans="4:120" x14ac:dyDescent="0.25">
      <c r="D1192" s="2"/>
      <c r="H1192" s="22"/>
      <c r="I1192" s="14"/>
      <c r="L1192" s="22"/>
      <c r="P1192" s="22"/>
      <c r="R1192" s="2">
        <v>39857</v>
      </c>
      <c r="S1192">
        <v>128.29296875</v>
      </c>
      <c r="T1192" s="22">
        <f>_xll.BDH(T$3&amp;" Govt",$A$8,R1192,R1192)</f>
        <v>1.2570000000000001</v>
      </c>
      <c r="U1192">
        <f t="shared" si="383"/>
        <v>102.06282319013523</v>
      </c>
      <c r="V1192" s="2">
        <v>39953</v>
      </c>
      <c r="W1192">
        <v>112.19140625</v>
      </c>
      <c r="X1192" s="22">
        <f>_xll.BDH(X$3&amp;" Govt",$A$8,V1192,V1192)</f>
        <v>1.12175</v>
      </c>
      <c r="Y1192">
        <f t="shared" si="384"/>
        <v>100.0146255850234</v>
      </c>
      <c r="Z1192" s="2">
        <v>39857</v>
      </c>
      <c r="AA1192">
        <v>126</v>
      </c>
      <c r="AB1192" s="22">
        <f>_xll.BDH(AB$3&amp;" Govt",$A$8,Z1192,Z1192)</f>
        <v>1.2151099999999999</v>
      </c>
      <c r="AC1192">
        <f t="shared" si="385"/>
        <v>103.69431574096173</v>
      </c>
      <c r="AF1192" s="22"/>
      <c r="AH1192" s="2">
        <v>39857</v>
      </c>
      <c r="AI1192">
        <v>125.29296875</v>
      </c>
      <c r="AJ1192" s="22">
        <f>_xll.BDH(AJ$3&amp;" Govt",$A$8,AH1192,AH1192)</f>
        <v>1.19102</v>
      </c>
      <c r="AK1192">
        <f t="shared" si="386"/>
        <v>105.19803928565432</v>
      </c>
      <c r="AN1192" s="22"/>
      <c r="AP1192" s="2">
        <v>39857</v>
      </c>
      <c r="AQ1192">
        <v>123</v>
      </c>
      <c r="AR1192" s="22">
        <f>_xll.BDH(AR$3&amp;" Govt",$A$8,AP1192,AP1192)</f>
        <v>1.17621</v>
      </c>
      <c r="AS1192">
        <f t="shared" si="387"/>
        <v>104.57316295559467</v>
      </c>
      <c r="AV1192" s="22"/>
      <c r="AX1192" s="2">
        <v>39857</v>
      </c>
      <c r="AY1192">
        <v>115.4765625</v>
      </c>
      <c r="AZ1192" s="22">
        <f>_xll.BDH(AZ$3&amp;" Govt",$A$8,AX1192,AX1192)</f>
        <v>1.15147</v>
      </c>
      <c r="BA1192">
        <f t="shared" si="388"/>
        <v>100.28621023561188</v>
      </c>
      <c r="BB1192" s="2">
        <v>39856</v>
      </c>
      <c r="BC1192">
        <v>116.05078125</v>
      </c>
      <c r="BD1192" s="22">
        <f>_xll.BDH(BD$3&amp;" Govt",$A$8,BB1192,BB1192)</f>
        <v>1.1449799999999999</v>
      </c>
      <c r="BE1192">
        <f t="shared" si="389"/>
        <v>101.35616451815753</v>
      </c>
      <c r="BH1192" s="22"/>
      <c r="BJ1192" s="2">
        <v>39856</v>
      </c>
      <c r="BK1192">
        <v>113.8984375</v>
      </c>
      <c r="BL1192" s="22">
        <f>_xll.BDH(BL$3&amp;" Govt",$A$8,BJ1192,BJ1192)</f>
        <v>1.12236</v>
      </c>
      <c r="BM1192">
        <f t="shared" si="390"/>
        <v>101.48119810043123</v>
      </c>
      <c r="BN1192" s="2">
        <v>40031</v>
      </c>
      <c r="BO1192">
        <v>111.1953125</v>
      </c>
      <c r="BP1192" s="22">
        <f>_xll.BDH(BP$3&amp;" Govt",$A$8,BN1192,BN1192)</f>
        <v>1.12154</v>
      </c>
      <c r="BQ1192">
        <f t="shared" si="391"/>
        <v>99.145204361859584</v>
      </c>
      <c r="BT1192" s="22"/>
      <c r="BX1192" s="22"/>
      <c r="CB1192" s="22"/>
      <c r="CF1192" s="22"/>
      <c r="CJ1192" s="22"/>
      <c r="CN1192" s="22"/>
      <c r="CR1192" s="22"/>
      <c r="CV1192" s="22"/>
      <c r="CZ1192" s="22"/>
      <c r="DB1192" s="2">
        <v>39861</v>
      </c>
      <c r="DC1192">
        <v>113.63671875</v>
      </c>
      <c r="DD1192" s="22">
        <f>_xll.BDH(DD$3&amp;" Govt",$A$8,DB1192,DB1192)</f>
        <v>1.1202799999999999</v>
      </c>
      <c r="DE1192">
        <f t="shared" si="392"/>
        <v>101.43599702752884</v>
      </c>
      <c r="DH1192" s="22"/>
      <c r="DL1192" s="22"/>
      <c r="DP1192" s="22"/>
    </row>
    <row r="1193" spans="4:120" x14ac:dyDescent="0.25">
      <c r="D1193" s="2"/>
      <c r="H1193" s="22"/>
      <c r="I1193" s="14"/>
      <c r="L1193" s="22"/>
      <c r="P1193" s="22"/>
      <c r="R1193" s="2">
        <v>39860</v>
      </c>
      <c r="S1193">
        <v>128.29296875</v>
      </c>
      <c r="T1193" s="22">
        <f>_xll.BDH(T$3&amp;" Govt",$A$8,R1193,R1193)</f>
        <v>1.2556</v>
      </c>
      <c r="U1193">
        <f t="shared" si="383"/>
        <v>102.17662372570882</v>
      </c>
      <c r="V1193" s="2">
        <v>39954</v>
      </c>
      <c r="W1193">
        <v>112.22265625</v>
      </c>
      <c r="X1193" s="22">
        <f>_xll.BDH(X$3&amp;" Govt",$A$8,V1193,V1193)</f>
        <v>1.1218300000000001</v>
      </c>
      <c r="Y1193">
        <f t="shared" si="384"/>
        <v>100.03534960733801</v>
      </c>
      <c r="Z1193" s="2">
        <v>39860</v>
      </c>
      <c r="AA1193">
        <v>126</v>
      </c>
      <c r="AB1193" s="22">
        <f>_xll.BDH(AB$3&amp;" Govt",$A$8,Z1193,Z1193)</f>
        <v>1.2137500000000001</v>
      </c>
      <c r="AC1193">
        <f t="shared" si="385"/>
        <v>103.81050463439752</v>
      </c>
      <c r="AF1193" s="22"/>
      <c r="AH1193" s="2">
        <v>39860</v>
      </c>
      <c r="AI1193">
        <v>125.29296875</v>
      </c>
      <c r="AJ1193" s="22">
        <f>_xll.BDH(AJ$3&amp;" Govt",$A$8,AH1193,AH1193)</f>
        <v>1.1897</v>
      </c>
      <c r="AK1193">
        <f t="shared" si="386"/>
        <v>105.3147589728503</v>
      </c>
      <c r="AN1193" s="22"/>
      <c r="AP1193" s="2">
        <v>39860</v>
      </c>
      <c r="AQ1193">
        <v>123</v>
      </c>
      <c r="AR1193" s="22">
        <f>_xll.BDH(AR$3&amp;" Govt",$A$8,AP1193,AP1193)</f>
        <v>1.1749100000000001</v>
      </c>
      <c r="AS1193">
        <f t="shared" si="387"/>
        <v>104.68886978577082</v>
      </c>
      <c r="AV1193" s="22"/>
      <c r="AX1193" s="2">
        <v>39860</v>
      </c>
      <c r="AY1193">
        <v>115.4765625</v>
      </c>
      <c r="AZ1193" s="22">
        <f>_xll.BDH(AZ$3&amp;" Govt",$A$8,AX1193,AX1193)</f>
        <v>1.15018</v>
      </c>
      <c r="BA1193">
        <f t="shared" si="388"/>
        <v>100.39868759672399</v>
      </c>
      <c r="BB1193" s="2">
        <v>39857</v>
      </c>
      <c r="BC1193">
        <v>115.6015625</v>
      </c>
      <c r="BD1193" s="22">
        <f>_xll.BDH(BD$3&amp;" Govt",$A$8,BB1193,BB1193)</f>
        <v>1.14455</v>
      </c>
      <c r="BE1193">
        <f t="shared" si="389"/>
        <v>101.00175833296929</v>
      </c>
      <c r="BH1193" s="22"/>
      <c r="BJ1193" s="2">
        <v>39857</v>
      </c>
      <c r="BK1193">
        <v>113.4921875</v>
      </c>
      <c r="BL1193" s="22">
        <f>_xll.BDH(BL$3&amp;" Govt",$A$8,BJ1193,BJ1193)</f>
        <v>1.12195</v>
      </c>
      <c r="BM1193">
        <f t="shared" si="390"/>
        <v>101.15619011542404</v>
      </c>
      <c r="BN1193" s="2">
        <v>40032</v>
      </c>
      <c r="BO1193">
        <v>111.28515625</v>
      </c>
      <c r="BP1193" s="22">
        <f>_xll.BDH(BP$3&amp;" Govt",$A$8,BN1193,BN1193)</f>
        <v>1.12185</v>
      </c>
      <c r="BQ1193">
        <f t="shared" si="391"/>
        <v>99.197892989258818</v>
      </c>
      <c r="BT1193" s="22"/>
      <c r="BX1193" s="22"/>
      <c r="CB1193" s="22"/>
      <c r="CF1193" s="22"/>
      <c r="CJ1193" s="22"/>
      <c r="CN1193" s="22"/>
      <c r="CR1193" s="22"/>
      <c r="CV1193" s="22"/>
      <c r="CZ1193" s="22"/>
      <c r="DB1193" s="2">
        <v>39862</v>
      </c>
      <c r="DC1193">
        <v>113.3046875</v>
      </c>
      <c r="DD1193" s="22">
        <f>_xll.BDH(DD$3&amp;" Govt",$A$8,DB1193,DB1193)</f>
        <v>1.1198699999999999</v>
      </c>
      <c r="DE1193">
        <f t="shared" si="392"/>
        <v>101.17664327109398</v>
      </c>
      <c r="DH1193" s="22"/>
      <c r="DL1193" s="22"/>
      <c r="DP1193" s="22"/>
    </row>
    <row r="1194" spans="4:120" x14ac:dyDescent="0.25">
      <c r="D1194" s="2"/>
      <c r="H1194" s="22"/>
      <c r="I1194" s="14"/>
      <c r="L1194" s="22"/>
      <c r="P1194" s="22"/>
      <c r="R1194" s="2">
        <v>39861</v>
      </c>
      <c r="S1194">
        <v>128.30078125</v>
      </c>
      <c r="T1194" s="22">
        <f>_xll.BDH(T$3&amp;" Govt",$A$8,R1194,R1194)</f>
        <v>1.2551300000000001</v>
      </c>
      <c r="U1194">
        <f t="shared" si="383"/>
        <v>102.22110956633973</v>
      </c>
      <c r="V1194" s="2">
        <v>39955</v>
      </c>
      <c r="W1194">
        <v>112.1796875</v>
      </c>
      <c r="X1194" s="22">
        <f>_xll.BDH(X$3&amp;" Govt",$A$8,V1194,V1194)</f>
        <v>1.12192</v>
      </c>
      <c r="Y1194">
        <f t="shared" si="384"/>
        <v>99.989025509840275</v>
      </c>
      <c r="Z1194" s="2">
        <v>39861</v>
      </c>
      <c r="AA1194">
        <v>125.87109375</v>
      </c>
      <c r="AB1194" s="22">
        <f>_xll.BDH(AB$3&amp;" Govt",$A$8,Z1194,Z1194)</f>
        <v>1.2133</v>
      </c>
      <c r="AC1194">
        <f t="shared" si="385"/>
        <v>103.74276250721174</v>
      </c>
      <c r="AF1194" s="22"/>
      <c r="AH1194" s="2">
        <v>39861</v>
      </c>
      <c r="AI1194">
        <v>125.08984375</v>
      </c>
      <c r="AJ1194" s="22">
        <f>_xll.BDH(AJ$3&amp;" Govt",$A$8,AH1194,AH1194)</f>
        <v>1.18926</v>
      </c>
      <c r="AK1194">
        <f t="shared" si="386"/>
        <v>105.18292362477507</v>
      </c>
      <c r="AN1194" s="22"/>
      <c r="AP1194" s="2">
        <v>39861</v>
      </c>
      <c r="AQ1194">
        <v>122.83203125</v>
      </c>
      <c r="AR1194" s="22">
        <f>_xll.BDH(AR$3&amp;" Govt",$A$8,AP1194,AP1194)</f>
        <v>1.1744699999999999</v>
      </c>
      <c r="AS1194">
        <f t="shared" si="387"/>
        <v>104.58507347995267</v>
      </c>
      <c r="AV1194" s="22"/>
      <c r="AX1194" s="2">
        <v>39861</v>
      </c>
      <c r="AY1194">
        <v>115.5859375</v>
      </c>
      <c r="AZ1194" s="22">
        <f>_xll.BDH(AZ$3&amp;" Govt",$A$8,AX1194,AX1194)</f>
        <v>1.1497600000000001</v>
      </c>
      <c r="BA1194">
        <f t="shared" si="388"/>
        <v>100.53049114597827</v>
      </c>
      <c r="BB1194" s="2">
        <v>39860</v>
      </c>
      <c r="BC1194">
        <v>115.6015625</v>
      </c>
      <c r="BD1194" s="22">
        <f>_xll.BDH(BD$3&amp;" Govt",$A$8,BB1194,BB1194)</f>
        <v>1.1432800000000001</v>
      </c>
      <c r="BE1194">
        <f t="shared" si="389"/>
        <v>101.11395502414106</v>
      </c>
      <c r="BH1194" s="22"/>
      <c r="BJ1194" s="2">
        <v>39860</v>
      </c>
      <c r="BK1194">
        <v>113.4921875</v>
      </c>
      <c r="BL1194" s="22">
        <f>_xll.BDH(BL$3&amp;" Govt",$A$8,BJ1194,BJ1194)</f>
        <v>1.1207</v>
      </c>
      <c r="BM1194">
        <f t="shared" si="390"/>
        <v>101.26901713214954</v>
      </c>
      <c r="BN1194" s="2">
        <v>40035</v>
      </c>
      <c r="BO1194">
        <v>111.49609375</v>
      </c>
      <c r="BP1194" s="22">
        <f>_xll.BDH(BP$3&amp;" Govt",$A$8,BN1194,BN1194)</f>
        <v>1.1227800000000001</v>
      </c>
      <c r="BQ1194">
        <f t="shared" si="391"/>
        <v>99.303597988920345</v>
      </c>
      <c r="BT1194" s="22"/>
      <c r="BX1194" s="22"/>
      <c r="CB1194" s="22"/>
      <c r="CF1194" s="22"/>
      <c r="CJ1194" s="22"/>
      <c r="CN1194" s="22"/>
      <c r="CR1194" s="22"/>
      <c r="CV1194" s="22"/>
      <c r="CZ1194" s="22"/>
      <c r="DB1194" s="2">
        <v>39863</v>
      </c>
      <c r="DC1194">
        <v>112.16796875</v>
      </c>
      <c r="DD1194" s="22">
        <f>_xll.BDH(DD$3&amp;" Govt",$A$8,DB1194,DB1194)</f>
        <v>1.1194500000000001</v>
      </c>
      <c r="DE1194">
        <f t="shared" si="392"/>
        <v>100.19917705123051</v>
      </c>
      <c r="DH1194" s="22"/>
      <c r="DL1194" s="22"/>
      <c r="DP1194" s="22"/>
    </row>
    <row r="1195" spans="4:120" x14ac:dyDescent="0.25">
      <c r="D1195" s="2"/>
      <c r="H1195" s="22"/>
      <c r="I1195" s="14"/>
      <c r="L1195" s="22"/>
      <c r="P1195" s="22"/>
      <c r="R1195" s="2">
        <v>39862</v>
      </c>
      <c r="S1195">
        <v>128.1875</v>
      </c>
      <c r="T1195" s="22">
        <f>_xll.BDH(T$3&amp;" Govt",$A$8,R1195,R1195)</f>
        <v>1.2546599999999999</v>
      </c>
      <c r="U1195">
        <f t="shared" si="383"/>
        <v>102.16911354470535</v>
      </c>
      <c r="V1195" s="2">
        <v>39958</v>
      </c>
      <c r="W1195">
        <v>112.1796875</v>
      </c>
      <c r="X1195" s="22">
        <f>_xll.BDH(X$3&amp;" Govt",$A$8,V1195,V1195)</f>
        <v>1.12218</v>
      </c>
      <c r="Y1195">
        <f t="shared" si="384"/>
        <v>99.965858863996871</v>
      </c>
      <c r="Z1195" s="2">
        <v>39862</v>
      </c>
      <c r="AA1195">
        <v>125.62890625</v>
      </c>
      <c r="AB1195" s="22">
        <f>_xll.BDH(AB$3&amp;" Govt",$A$8,Z1195,Z1195)</f>
        <v>1.21285</v>
      </c>
      <c r="AC1195">
        <f t="shared" si="385"/>
        <v>103.58156923774581</v>
      </c>
      <c r="AF1195" s="22"/>
      <c r="AH1195" s="2">
        <v>39862</v>
      </c>
      <c r="AI1195">
        <v>124.796875</v>
      </c>
      <c r="AJ1195" s="22">
        <f>_xll.BDH(AJ$3&amp;" Govt",$A$8,AH1195,AH1195)</f>
        <v>1.1888099999999999</v>
      </c>
      <c r="AK1195">
        <f t="shared" si="386"/>
        <v>104.97629982924101</v>
      </c>
      <c r="AN1195" s="22"/>
      <c r="AP1195" s="2">
        <v>39862</v>
      </c>
      <c r="AQ1195">
        <v>122.4140625</v>
      </c>
      <c r="AR1195" s="22">
        <f>_xll.BDH(AR$3&amp;" Govt",$A$8,AP1195,AP1195)</f>
        <v>1.1740299999999999</v>
      </c>
      <c r="AS1195">
        <f t="shared" si="387"/>
        <v>104.26825762544399</v>
      </c>
      <c r="AV1195" s="22"/>
      <c r="AX1195" s="2">
        <v>39862</v>
      </c>
      <c r="AY1195">
        <v>114.953125</v>
      </c>
      <c r="AZ1195" s="22">
        <f>_xll.BDH(AZ$3&amp;" Govt",$A$8,AX1195,AX1195)</f>
        <v>1.14933</v>
      </c>
      <c r="BA1195">
        <f t="shared" si="388"/>
        <v>100.01751020159571</v>
      </c>
      <c r="BB1195" s="2">
        <v>39861</v>
      </c>
      <c r="BC1195">
        <v>115.6015625</v>
      </c>
      <c r="BD1195" s="22">
        <f>_xll.BDH(BD$3&amp;" Govt",$A$8,BB1195,BB1195)</f>
        <v>1.1428499999999999</v>
      </c>
      <c r="BE1195">
        <f t="shared" si="389"/>
        <v>101.15199938749618</v>
      </c>
      <c r="BH1195" s="22"/>
      <c r="BJ1195" s="2">
        <v>39861</v>
      </c>
      <c r="BK1195">
        <v>113.421875</v>
      </c>
      <c r="BL1195" s="22">
        <f>_xll.BDH(BL$3&amp;" Govt",$A$8,BJ1195,BJ1195)</f>
        <v>1.1202799999999999</v>
      </c>
      <c r="BM1195">
        <f t="shared" si="390"/>
        <v>101.24422019495127</v>
      </c>
      <c r="BN1195" s="2">
        <v>40036</v>
      </c>
      <c r="BO1195">
        <v>111.6875</v>
      </c>
      <c r="BP1195" s="22">
        <f>_xll.BDH(BP$3&amp;" Govt",$A$8,BN1195,BN1195)</f>
        <v>1.1230899999999999</v>
      </c>
      <c r="BQ1195">
        <f t="shared" si="391"/>
        <v>99.446616032553052</v>
      </c>
      <c r="BT1195" s="22"/>
      <c r="BX1195" s="22"/>
      <c r="CB1195" s="22"/>
      <c r="CF1195" s="22"/>
      <c r="CJ1195" s="22"/>
      <c r="CN1195" s="22"/>
      <c r="CR1195" s="22"/>
      <c r="CV1195" s="22"/>
      <c r="CZ1195" s="22"/>
      <c r="DB1195" s="2">
        <v>39864</v>
      </c>
      <c r="DC1195">
        <v>113.0234375</v>
      </c>
      <c r="DD1195" s="22">
        <f>_xll.BDH(DD$3&amp;" Govt",$A$8,DB1195,DB1195)</f>
        <v>1.11903</v>
      </c>
      <c r="DE1195">
        <f t="shared" si="392"/>
        <v>101.00125778576088</v>
      </c>
      <c r="DH1195" s="22"/>
      <c r="DL1195" s="22"/>
      <c r="DP1195" s="22"/>
    </row>
    <row r="1196" spans="4:120" x14ac:dyDescent="0.25">
      <c r="D1196" s="2"/>
      <c r="H1196" s="22"/>
      <c r="I1196" s="14"/>
      <c r="L1196" s="22"/>
      <c r="P1196" s="22"/>
      <c r="R1196" s="2">
        <v>39863</v>
      </c>
      <c r="S1196">
        <v>128.4296875</v>
      </c>
      <c r="T1196" s="22">
        <f>_xll.BDH(T$3&amp;" Govt",$A$8,R1196,R1196)</f>
        <v>1.2542</v>
      </c>
      <c r="U1196">
        <f t="shared" si="383"/>
        <v>102.39968705150694</v>
      </c>
      <c r="V1196" s="2">
        <v>39959</v>
      </c>
      <c r="W1196">
        <v>112.3671875</v>
      </c>
      <c r="X1196" s="22">
        <f>_xll.BDH(X$3&amp;" Govt",$A$8,V1196,V1196)</f>
        <v>1.1222700000000001</v>
      </c>
      <c r="Y1196">
        <f t="shared" si="384"/>
        <v>100.12491423632459</v>
      </c>
      <c r="Z1196" s="2">
        <v>39863</v>
      </c>
      <c r="AA1196">
        <v>125.78125</v>
      </c>
      <c r="AB1196" s="22">
        <f>_xll.BDH(AB$3&amp;" Govt",$A$8,Z1196,Z1196)</f>
        <v>1.2123999999999999</v>
      </c>
      <c r="AC1196">
        <f t="shared" si="385"/>
        <v>103.74566974595844</v>
      </c>
      <c r="AF1196" s="22"/>
      <c r="AH1196" s="2">
        <v>39863</v>
      </c>
      <c r="AI1196">
        <v>125</v>
      </c>
      <c r="AJ1196" s="22">
        <f>_xll.BDH(AJ$3&amp;" Govt",$A$8,AH1196,AH1196)</f>
        <v>1.1883699999999999</v>
      </c>
      <c r="AK1196">
        <f t="shared" si="386"/>
        <v>105.18609523969808</v>
      </c>
      <c r="AN1196" s="22"/>
      <c r="AP1196" s="2">
        <v>39863</v>
      </c>
      <c r="AQ1196">
        <v>122.59765625</v>
      </c>
      <c r="AR1196" s="22">
        <f>_xll.BDH(AR$3&amp;" Govt",$A$8,AP1196,AP1196)</f>
        <v>1.1736</v>
      </c>
      <c r="AS1196">
        <f t="shared" si="387"/>
        <v>104.46289728186775</v>
      </c>
      <c r="AV1196" s="22"/>
      <c r="AX1196" s="2">
        <v>39863</v>
      </c>
      <c r="AY1196">
        <v>115.16796875</v>
      </c>
      <c r="AZ1196" s="22">
        <f>_xll.BDH(AZ$3&amp;" Govt",$A$8,AX1196,AX1196)</f>
        <v>1.1489</v>
      </c>
      <c r="BA1196">
        <f t="shared" si="388"/>
        <v>100.24194338062495</v>
      </c>
      <c r="BB1196" s="2">
        <v>39862</v>
      </c>
      <c r="BC1196">
        <v>114.90234375</v>
      </c>
      <c r="BD1196" s="22">
        <f>_xll.BDH(BD$3&amp;" Govt",$A$8,BB1196,BB1196)</f>
        <v>1.1424300000000001</v>
      </c>
      <c r="BE1196">
        <f t="shared" si="389"/>
        <v>100.57714148788109</v>
      </c>
      <c r="BH1196" s="22"/>
      <c r="BJ1196" s="2">
        <v>39862</v>
      </c>
      <c r="BK1196">
        <v>112.66796875</v>
      </c>
      <c r="BL1196" s="22">
        <f>_xll.BDH(BL$3&amp;" Govt",$A$8,BJ1196,BJ1196)</f>
        <v>1.1198699999999999</v>
      </c>
      <c r="BM1196">
        <f t="shared" si="390"/>
        <v>100.60807839302777</v>
      </c>
      <c r="BN1196" s="2">
        <v>40037</v>
      </c>
      <c r="BO1196">
        <v>111.49609375</v>
      </c>
      <c r="BP1196" s="22">
        <f>_xll.BDH(BP$3&amp;" Govt",$A$8,BN1196,BN1196)</f>
        <v>1.1234</v>
      </c>
      <c r="BQ1196">
        <f t="shared" si="391"/>
        <v>99.248792727434576</v>
      </c>
      <c r="BT1196" s="22"/>
      <c r="BX1196" s="22"/>
      <c r="CB1196" s="22"/>
      <c r="CF1196" s="22"/>
      <c r="CJ1196" s="22"/>
      <c r="CN1196" s="22"/>
      <c r="CR1196" s="22"/>
      <c r="CV1196" s="22"/>
      <c r="CZ1196" s="22"/>
      <c r="DB1196" s="2">
        <v>39867</v>
      </c>
      <c r="DC1196">
        <v>113.0234375</v>
      </c>
      <c r="DD1196" s="22">
        <f>_xll.BDH(DD$3&amp;" Govt",$A$8,DB1196,DB1196)</f>
        <v>1.11778</v>
      </c>
      <c r="DE1196">
        <f t="shared" si="392"/>
        <v>101.11420628388413</v>
      </c>
      <c r="DH1196" s="22"/>
      <c r="DL1196" s="22"/>
      <c r="DP1196" s="22"/>
    </row>
    <row r="1197" spans="4:120" x14ac:dyDescent="0.25">
      <c r="D1197" s="2"/>
      <c r="H1197" s="22"/>
      <c r="I1197" s="14"/>
      <c r="L1197" s="22"/>
      <c r="P1197" s="22"/>
      <c r="R1197" s="2">
        <v>39864</v>
      </c>
      <c r="S1197">
        <v>128.703125</v>
      </c>
      <c r="T1197" s="22">
        <f>_xll.BDH(T$3&amp;" Govt",$A$8,R1197,R1197)</f>
        <v>1.25373</v>
      </c>
      <c r="U1197">
        <f t="shared" si="383"/>
        <v>102.65617397685307</v>
      </c>
      <c r="V1197" s="2">
        <v>39960</v>
      </c>
      <c r="W1197">
        <v>112.359375</v>
      </c>
      <c r="X1197" s="22">
        <f>_xll.BDH(X$3&amp;" Govt",$A$8,V1197,V1197)</f>
        <v>1.12236</v>
      </c>
      <c r="Y1197">
        <f t="shared" si="384"/>
        <v>100.10992462311557</v>
      </c>
      <c r="Z1197" s="2">
        <v>39864</v>
      </c>
      <c r="AA1197">
        <v>125.79296875</v>
      </c>
      <c r="AB1197" s="22">
        <f>_xll.BDH(AB$3&amp;" Govt",$A$8,Z1197,Z1197)</f>
        <v>1.2119500000000001</v>
      </c>
      <c r="AC1197">
        <f t="shared" si="385"/>
        <v>103.79386010148933</v>
      </c>
      <c r="AF1197" s="22"/>
      <c r="AH1197" s="2">
        <v>39864</v>
      </c>
      <c r="AI1197">
        <v>124.96875</v>
      </c>
      <c r="AJ1197" s="22">
        <f>_xll.BDH(AJ$3&amp;" Govt",$A$8,AH1197,AH1197)</f>
        <v>1.1879299999999999</v>
      </c>
      <c r="AK1197">
        <f t="shared" si="386"/>
        <v>105.19874908454203</v>
      </c>
      <c r="AN1197" s="22"/>
      <c r="AP1197" s="2">
        <v>39864</v>
      </c>
      <c r="AQ1197">
        <v>122.54296875</v>
      </c>
      <c r="AR1197" s="22">
        <f>_xll.BDH(AR$3&amp;" Govt",$A$8,AP1197,AP1197)</f>
        <v>1.17316</v>
      </c>
      <c r="AS1197">
        <f t="shared" si="387"/>
        <v>104.45546110504961</v>
      </c>
      <c r="AV1197" s="22"/>
      <c r="AX1197" s="2">
        <v>39864</v>
      </c>
      <c r="AY1197">
        <v>115.21875</v>
      </c>
      <c r="AZ1197" s="22">
        <f>_xll.BDH(AZ$3&amp;" Govt",$A$8,AX1197,AX1197)</f>
        <v>1.1484799999999999</v>
      </c>
      <c r="BA1197">
        <f t="shared" si="388"/>
        <v>100.32281798551129</v>
      </c>
      <c r="BB1197" s="2">
        <v>39863</v>
      </c>
      <c r="BC1197">
        <v>115.046875</v>
      </c>
      <c r="BD1197" s="22">
        <f>_xll.BDH(BD$3&amp;" Govt",$A$8,BB1197,BB1197)</f>
        <v>1.1419999999999999</v>
      </c>
      <c r="BE1197">
        <f t="shared" si="389"/>
        <v>100.74157180385289</v>
      </c>
      <c r="BH1197" s="22"/>
      <c r="BJ1197" s="2">
        <v>39863</v>
      </c>
      <c r="BK1197">
        <v>112.80859375</v>
      </c>
      <c r="BL1197" s="22">
        <f>_xll.BDH(BL$3&amp;" Govt",$A$8,BJ1197,BJ1197)</f>
        <v>1.1194500000000001</v>
      </c>
      <c r="BM1197">
        <f t="shared" si="390"/>
        <v>100.77144468265665</v>
      </c>
      <c r="BN1197" s="2">
        <v>40038</v>
      </c>
      <c r="BO1197">
        <v>111.56640625</v>
      </c>
      <c r="BP1197" s="22">
        <f>_xll.BDH(BP$3&amp;" Govt",$A$8,BN1197,BN1197)</f>
        <v>1.12371</v>
      </c>
      <c r="BQ1197">
        <f t="shared" si="391"/>
        <v>99.283984524476963</v>
      </c>
      <c r="BT1197" s="22"/>
      <c r="BX1197" s="22"/>
      <c r="CB1197" s="22"/>
      <c r="CF1197" s="22"/>
      <c r="CJ1197" s="22"/>
      <c r="CN1197" s="22"/>
      <c r="CR1197" s="22"/>
      <c r="CV1197" s="22"/>
      <c r="CZ1197" s="22"/>
      <c r="DB1197" s="2">
        <v>39868</v>
      </c>
      <c r="DC1197">
        <v>112.76171875</v>
      </c>
      <c r="DD1197" s="22">
        <f>_xll.BDH(DD$3&amp;" Govt",$A$8,DB1197,DB1197)</f>
        <v>1.11737</v>
      </c>
      <c r="DE1197">
        <f t="shared" si="392"/>
        <v>100.91708095796379</v>
      </c>
      <c r="DH1197" s="22"/>
      <c r="DL1197" s="22"/>
      <c r="DP1197" s="22"/>
    </row>
    <row r="1198" spans="4:120" x14ac:dyDescent="0.25">
      <c r="D1198" s="2"/>
      <c r="H1198" s="22"/>
      <c r="I1198" s="14"/>
      <c r="L1198" s="22"/>
      <c r="P1198" s="22"/>
      <c r="R1198" s="2">
        <v>39867</v>
      </c>
      <c r="S1198">
        <v>128.66796875</v>
      </c>
      <c r="T1198" s="22">
        <f>_xll.BDH(T$3&amp;" Govt",$A$8,R1198,R1198)</f>
        <v>1.2523299999999999</v>
      </c>
      <c r="U1198">
        <f t="shared" si="383"/>
        <v>102.74286230466411</v>
      </c>
      <c r="V1198" s="2">
        <v>39961</v>
      </c>
      <c r="W1198">
        <v>112.3359375</v>
      </c>
      <c r="X1198" s="22">
        <f>_xll.BDH(X$3&amp;" Govt",$A$8,V1198,V1198)</f>
        <v>1.1224499999999999</v>
      </c>
      <c r="Y1198">
        <f t="shared" si="384"/>
        <v>100.08101697180275</v>
      </c>
      <c r="Z1198" s="2">
        <v>39867</v>
      </c>
      <c r="AA1198">
        <v>125.6796875</v>
      </c>
      <c r="AB1198" s="22">
        <f>_xll.BDH(AB$3&amp;" Govt",$A$8,Z1198,Z1198)</f>
        <v>1.2105999999999999</v>
      </c>
      <c r="AC1198">
        <f t="shared" si="385"/>
        <v>103.81603130679002</v>
      </c>
      <c r="AF1198" s="22"/>
      <c r="AH1198" s="2">
        <v>39867</v>
      </c>
      <c r="AI1198">
        <v>124.87890625</v>
      </c>
      <c r="AJ1198" s="22">
        <f>_xll.BDH(AJ$3&amp;" Govt",$A$8,AH1198,AH1198)</f>
        <v>1.1865999999999999</v>
      </c>
      <c r="AK1198">
        <f t="shared" si="386"/>
        <v>105.24094576942527</v>
      </c>
      <c r="AN1198" s="22"/>
      <c r="AP1198" s="2">
        <v>39867</v>
      </c>
      <c r="AQ1198">
        <v>122.3984375</v>
      </c>
      <c r="AR1198" s="22">
        <f>_xll.BDH(AR$3&amp;" Govt",$A$8,AP1198,AP1198)</f>
        <v>1.1718500000000001</v>
      </c>
      <c r="AS1198">
        <f t="shared" si="387"/>
        <v>104.44889490975807</v>
      </c>
      <c r="AV1198" s="22"/>
      <c r="AX1198" s="2">
        <v>39867</v>
      </c>
      <c r="AY1198">
        <v>115.2734375</v>
      </c>
      <c r="AZ1198" s="22">
        <f>_xll.BDH(AZ$3&amp;" Govt",$A$8,AX1198,AX1198)</f>
        <v>1.1471899999999999</v>
      </c>
      <c r="BA1198">
        <f t="shared" si="388"/>
        <v>100.48330049948135</v>
      </c>
      <c r="BB1198" s="2">
        <v>39864</v>
      </c>
      <c r="BC1198">
        <v>114.93359375</v>
      </c>
      <c r="BD1198" s="22">
        <f>_xll.BDH(BD$3&amp;" Govt",$A$8,BB1198,BB1198)</f>
        <v>1.14158</v>
      </c>
      <c r="BE1198">
        <f t="shared" si="389"/>
        <v>100.67940376495734</v>
      </c>
      <c r="BH1198" s="22"/>
      <c r="BJ1198" s="2">
        <v>39864</v>
      </c>
      <c r="BK1198">
        <v>112.75390625</v>
      </c>
      <c r="BL1198" s="22">
        <f>_xll.BDH(BL$3&amp;" Govt",$A$8,BJ1198,BJ1198)</f>
        <v>1.11903</v>
      </c>
      <c r="BM1198">
        <f t="shared" si="390"/>
        <v>100.7603962807074</v>
      </c>
      <c r="BN1198" s="2">
        <v>40039</v>
      </c>
      <c r="BO1198">
        <v>111.39453125</v>
      </c>
      <c r="BP1198" s="22">
        <f>_xll.BDH(BP$3&amp;" Govt",$A$8,BN1198,BN1198)</f>
        <v>1.12402</v>
      </c>
      <c r="BQ1198">
        <f t="shared" si="391"/>
        <v>99.103691437874772</v>
      </c>
      <c r="BT1198" s="22"/>
      <c r="BX1198" s="22"/>
      <c r="CB1198" s="22"/>
      <c r="CF1198" s="22"/>
      <c r="CJ1198" s="22"/>
      <c r="CN1198" s="22"/>
      <c r="CR1198" s="22"/>
      <c r="CV1198" s="22"/>
      <c r="CZ1198" s="22"/>
      <c r="DB1198" s="2">
        <v>39869</v>
      </c>
      <c r="DC1198">
        <v>111.01953125</v>
      </c>
      <c r="DD1198" s="22">
        <f>_xll.BDH(DD$3&amp;" Govt",$A$8,DB1198,DB1198)</f>
        <v>1.1169500000000001</v>
      </c>
      <c r="DE1198">
        <f t="shared" si="392"/>
        <v>99.395256054433943</v>
      </c>
      <c r="DH1198" s="22"/>
      <c r="DL1198" s="22"/>
      <c r="DP1198" s="22"/>
    </row>
    <row r="1199" spans="4:120" x14ac:dyDescent="0.25">
      <c r="D1199" s="2"/>
      <c r="H1199" s="22"/>
      <c r="I1199" s="14"/>
      <c r="L1199" s="22"/>
      <c r="P1199" s="22"/>
      <c r="R1199" s="2">
        <v>39868</v>
      </c>
      <c r="S1199">
        <v>128.59765625</v>
      </c>
      <c r="T1199" s="22">
        <f>_xll.BDH(T$3&amp;" Govt",$A$8,R1199,R1199)</f>
        <v>1.25187</v>
      </c>
      <c r="U1199">
        <f t="shared" si="383"/>
        <v>102.72444922396095</v>
      </c>
      <c r="V1199" s="2">
        <v>39962</v>
      </c>
      <c r="W1199">
        <v>112.37109375</v>
      </c>
      <c r="X1199" s="22">
        <f>_xll.BDH(X$3&amp;" Govt",$A$8,V1199,V1199)</f>
        <v>1.1225400000000001</v>
      </c>
      <c r="Y1199">
        <f t="shared" si="384"/>
        <v>100.10431142765513</v>
      </c>
      <c r="Z1199" s="2">
        <v>39868</v>
      </c>
      <c r="AA1199">
        <v>125.4765625</v>
      </c>
      <c r="AB1199" s="22">
        <f>_xll.BDH(AB$3&amp;" Govt",$A$8,Z1199,Z1199)</f>
        <v>1.2101500000000001</v>
      </c>
      <c r="AC1199">
        <f t="shared" si="385"/>
        <v>103.68678469611204</v>
      </c>
      <c r="AF1199" s="22"/>
      <c r="AH1199" s="2">
        <v>39868</v>
      </c>
      <c r="AI1199">
        <v>124.453125</v>
      </c>
      <c r="AJ1199" s="22">
        <f>_xll.BDH(AJ$3&amp;" Govt",$A$8,AH1199,AH1199)</f>
        <v>1.1861600000000001</v>
      </c>
      <c r="AK1199">
        <f t="shared" si="386"/>
        <v>104.92102667431037</v>
      </c>
      <c r="AN1199" s="22"/>
      <c r="AP1199" s="2">
        <v>39868</v>
      </c>
      <c r="AQ1199">
        <v>121.921875</v>
      </c>
      <c r="AR1199" s="22">
        <f>_xll.BDH(AR$3&amp;" Govt",$A$8,AP1199,AP1199)</f>
        <v>1.1714100000000001</v>
      </c>
      <c r="AS1199">
        <f t="shared" si="387"/>
        <v>104.08129945962557</v>
      </c>
      <c r="AV1199" s="22"/>
      <c r="AX1199" s="2">
        <v>39868</v>
      </c>
      <c r="AY1199">
        <v>114.6640625</v>
      </c>
      <c r="AZ1199" s="22">
        <f>_xll.BDH(AZ$3&amp;" Govt",$A$8,AX1199,AX1199)</f>
        <v>1.1467700000000001</v>
      </c>
      <c r="BA1199">
        <f t="shared" si="388"/>
        <v>99.988718313175255</v>
      </c>
      <c r="BB1199" s="2">
        <v>39867</v>
      </c>
      <c r="BC1199">
        <v>114.8828125</v>
      </c>
      <c r="BD1199" s="22">
        <f>_xll.BDH(BD$3&amp;" Govt",$A$8,BB1199,BB1199)</f>
        <v>1.1403000000000001</v>
      </c>
      <c r="BE1199">
        <f t="shared" si="389"/>
        <v>100.74788432868543</v>
      </c>
      <c r="BH1199" s="22"/>
      <c r="BJ1199" s="2">
        <v>39867</v>
      </c>
      <c r="BK1199">
        <v>112.71875</v>
      </c>
      <c r="BL1199" s="22">
        <f>_xll.BDH(BL$3&amp;" Govt",$A$8,BJ1199,BJ1199)</f>
        <v>1.11778</v>
      </c>
      <c r="BM1199">
        <f t="shared" si="390"/>
        <v>100.84162357530104</v>
      </c>
      <c r="BN1199" s="2">
        <v>40042</v>
      </c>
      <c r="BO1199">
        <v>111.78125</v>
      </c>
      <c r="BP1199" s="22">
        <f>_xll.BDH(BP$3&amp;" Govt",$A$8,BN1199,BN1199)</f>
        <v>1.1249500000000001</v>
      </c>
      <c r="BQ1199">
        <f t="shared" si="391"/>
        <v>99.365527356771395</v>
      </c>
      <c r="BT1199" s="22"/>
      <c r="BX1199" s="22"/>
      <c r="CB1199" s="22"/>
      <c r="CF1199" s="22"/>
      <c r="CJ1199" s="22"/>
      <c r="CN1199" s="22"/>
      <c r="CR1199" s="22"/>
      <c r="CV1199" s="22"/>
      <c r="CZ1199" s="22"/>
      <c r="DB1199" s="2">
        <v>39870</v>
      </c>
      <c r="DC1199">
        <v>109.15234375</v>
      </c>
      <c r="DD1199" s="22">
        <f>_xll.BDH(DD$3&amp;" Govt",$A$8,DB1199,DB1199)</f>
        <v>1.1165400000000001</v>
      </c>
      <c r="DE1199">
        <f t="shared" si="392"/>
        <v>97.759456669711781</v>
      </c>
      <c r="DH1199" s="22"/>
      <c r="DL1199" s="22"/>
      <c r="DP1199" s="22"/>
    </row>
    <row r="1200" spans="4:120" x14ac:dyDescent="0.25">
      <c r="D1200" s="2"/>
      <c r="H1200" s="22"/>
      <c r="I1200" s="14"/>
      <c r="L1200" s="22"/>
      <c r="P1200" s="22"/>
      <c r="R1200" s="2">
        <v>39869</v>
      </c>
      <c r="S1200">
        <v>128.54296875</v>
      </c>
      <c r="T1200" s="22">
        <f>_xll.BDH(T$3&amp;" Govt",$A$8,R1200,R1200)</f>
        <v>1.2514000000000001</v>
      </c>
      <c r="U1200">
        <f t="shared" si="383"/>
        <v>102.71932935112673</v>
      </c>
      <c r="V1200" s="2">
        <v>39965</v>
      </c>
      <c r="W1200">
        <v>112.48828125</v>
      </c>
      <c r="X1200" s="22">
        <f>_xll.BDH(X$3&amp;" Govt",$A$8,V1200,V1200)</f>
        <v>1.1228</v>
      </c>
      <c r="Y1200">
        <f t="shared" si="384"/>
        <v>100.18550164766654</v>
      </c>
      <c r="Z1200" s="2">
        <v>39869</v>
      </c>
      <c r="AA1200">
        <v>125.40234375</v>
      </c>
      <c r="AB1200" s="22">
        <f>_xll.BDH(AB$3&amp;" Govt",$A$8,Z1200,Z1200)</f>
        <v>1.2097</v>
      </c>
      <c r="AC1200">
        <f t="shared" si="385"/>
        <v>103.66400243862114</v>
      </c>
      <c r="AF1200" s="22"/>
      <c r="AH1200" s="2">
        <v>39869</v>
      </c>
      <c r="AI1200">
        <v>124.30859375</v>
      </c>
      <c r="AJ1200" s="22">
        <f>_xll.BDH(AJ$3&amp;" Govt",$A$8,AH1200,AH1200)</f>
        <v>1.1857199999999999</v>
      </c>
      <c r="AK1200">
        <f t="shared" si="386"/>
        <v>104.83806779846846</v>
      </c>
      <c r="AN1200" s="22"/>
      <c r="AP1200" s="2">
        <v>39869</v>
      </c>
      <c r="AQ1200">
        <v>121.77734375</v>
      </c>
      <c r="AR1200" s="22">
        <f>_xll.BDH(AR$3&amp;" Govt",$A$8,AP1200,AP1200)</f>
        <v>1.1709799999999999</v>
      </c>
      <c r="AS1200">
        <f t="shared" si="387"/>
        <v>103.99609194862424</v>
      </c>
      <c r="AV1200" s="22"/>
      <c r="AX1200" s="2">
        <v>39869</v>
      </c>
      <c r="AY1200">
        <v>114.35546875</v>
      </c>
      <c r="AZ1200" s="22">
        <f>_xll.BDH(AZ$3&amp;" Govt",$A$8,AX1200,AX1200)</f>
        <v>1.1463399999999999</v>
      </c>
      <c r="BA1200">
        <f t="shared" si="388"/>
        <v>99.757025620671016</v>
      </c>
      <c r="BB1200" s="2">
        <v>39868</v>
      </c>
      <c r="BC1200">
        <v>114.18359375</v>
      </c>
      <c r="BD1200" s="22">
        <f>_xll.BDH(BD$3&amp;" Govt",$A$8,BB1200,BB1200)</f>
        <v>1.13988</v>
      </c>
      <c r="BE1200">
        <f t="shared" si="389"/>
        <v>100.17159152717829</v>
      </c>
      <c r="BH1200" s="22"/>
      <c r="BJ1200" s="2">
        <v>39868</v>
      </c>
      <c r="BK1200">
        <v>111.984375</v>
      </c>
      <c r="BL1200" s="22">
        <f>_xll.BDH(BL$3&amp;" Govt",$A$8,BJ1200,BJ1200)</f>
        <v>1.11737</v>
      </c>
      <c r="BM1200">
        <f t="shared" si="390"/>
        <v>100.22139040783269</v>
      </c>
      <c r="BN1200" s="2">
        <v>40043</v>
      </c>
      <c r="BO1200">
        <v>112.02734375</v>
      </c>
      <c r="BP1200" s="22">
        <f>_xll.BDH(BP$3&amp;" Govt",$A$8,BN1200,BN1200)</f>
        <v>1.1252599999999999</v>
      </c>
      <c r="BQ1200">
        <f t="shared" si="391"/>
        <v>99.556852416330457</v>
      </c>
      <c r="BT1200" s="22"/>
      <c r="BX1200" s="22"/>
      <c r="CB1200" s="22"/>
      <c r="CF1200" s="22"/>
      <c r="CJ1200" s="22"/>
      <c r="CN1200" s="22"/>
      <c r="CR1200" s="22"/>
      <c r="CV1200" s="22"/>
      <c r="CZ1200" s="22"/>
      <c r="DB1200" s="2">
        <v>39871</v>
      </c>
      <c r="DC1200">
        <v>108.08203125</v>
      </c>
      <c r="DD1200" s="22">
        <f>_xll.BDH(DD$3&amp;" Govt",$A$8,DB1200,DB1200)</f>
        <v>1.11612</v>
      </c>
      <c r="DE1200">
        <f t="shared" si="392"/>
        <v>96.83728564132889</v>
      </c>
      <c r="DH1200" s="22"/>
      <c r="DL1200" s="22"/>
      <c r="DP1200" s="22"/>
    </row>
    <row r="1201" spans="4:120" x14ac:dyDescent="0.25">
      <c r="D1201" s="2"/>
      <c r="H1201" s="22"/>
      <c r="I1201" s="14"/>
      <c r="L1201" s="22"/>
      <c r="P1201" s="22"/>
      <c r="R1201" s="2">
        <v>39870</v>
      </c>
      <c r="S1201">
        <v>128.58984375</v>
      </c>
      <c r="T1201" s="22">
        <f>_xll.BDH(T$3&amp;" Govt",$A$8,R1201,R1201)</f>
        <v>1.2509299999999999</v>
      </c>
      <c r="U1201">
        <f t="shared" si="383"/>
        <v>102.79539522595191</v>
      </c>
      <c r="V1201" s="2">
        <v>39966</v>
      </c>
      <c r="W1201">
        <v>112.60546875</v>
      </c>
      <c r="X1201" s="22">
        <f>_xll.BDH(X$3&amp;" Govt",$A$8,V1201,V1201)</f>
        <v>1.1228899999999999</v>
      </c>
      <c r="Y1201">
        <f t="shared" si="384"/>
        <v>100.28183415116352</v>
      </c>
      <c r="Z1201" s="2">
        <v>39870</v>
      </c>
      <c r="AA1201">
        <v>125.4453125</v>
      </c>
      <c r="AB1201" s="22">
        <f>_xll.BDH(AB$3&amp;" Govt",$A$8,Z1201,Z1201)</f>
        <v>1.2092499999999999</v>
      </c>
      <c r="AC1201">
        <f t="shared" si="385"/>
        <v>103.7381124664048</v>
      </c>
      <c r="AF1201" s="22"/>
      <c r="AH1201" s="2">
        <v>39870</v>
      </c>
      <c r="AI1201">
        <v>124.14453125</v>
      </c>
      <c r="AJ1201" s="22">
        <f>_xll.BDH(AJ$3&amp;" Govt",$A$8,AH1201,AH1201)</f>
        <v>1.1852800000000001</v>
      </c>
      <c r="AK1201">
        <f t="shared" si="386"/>
        <v>104.73856915665496</v>
      </c>
      <c r="AN1201" s="22"/>
      <c r="AP1201" s="2">
        <v>39870</v>
      </c>
      <c r="AQ1201">
        <v>121.70703125</v>
      </c>
      <c r="AR1201" s="22">
        <f>_xll.BDH(AR$3&amp;" Govt",$A$8,AP1201,AP1201)</f>
        <v>1.1705399999999999</v>
      </c>
      <c r="AS1201">
        <f t="shared" si="387"/>
        <v>103.97511511780888</v>
      </c>
      <c r="AV1201" s="22"/>
      <c r="AX1201" s="2">
        <v>39870</v>
      </c>
      <c r="AY1201">
        <v>114.140625</v>
      </c>
      <c r="AZ1201" s="22">
        <f>_xll.BDH(AZ$3&amp;" Govt",$A$8,AX1201,AX1201)</f>
        <v>1.14591</v>
      </c>
      <c r="BA1201">
        <f t="shared" si="388"/>
        <v>99.606971751708244</v>
      </c>
      <c r="BB1201" s="2">
        <v>39869</v>
      </c>
      <c r="BC1201">
        <v>113.7578125</v>
      </c>
      <c r="BD1201" s="22">
        <f>_xll.BDH(BD$3&amp;" Govt",$A$8,BB1201,BB1201)</f>
        <v>1.1394500000000001</v>
      </c>
      <c r="BE1201">
        <f t="shared" si="389"/>
        <v>99.835721181271666</v>
      </c>
      <c r="BH1201" s="22"/>
      <c r="BJ1201" s="2">
        <v>39869</v>
      </c>
      <c r="BK1201">
        <v>111.4609375</v>
      </c>
      <c r="BL1201" s="22">
        <f>_xll.BDH(BL$3&amp;" Govt",$A$8,BJ1201,BJ1201)</f>
        <v>1.1169500000000001</v>
      </c>
      <c r="BM1201">
        <f t="shared" si="390"/>
        <v>99.790444961726124</v>
      </c>
      <c r="BN1201" s="2">
        <v>40044</v>
      </c>
      <c r="BO1201">
        <v>112.58984375</v>
      </c>
      <c r="BP1201" s="22">
        <f>_xll.BDH(BP$3&amp;" Govt",$A$8,BN1201,BN1201)</f>
        <v>1.12557</v>
      </c>
      <c r="BQ1201">
        <f t="shared" si="391"/>
        <v>100.02917966008334</v>
      </c>
      <c r="BT1201" s="22"/>
      <c r="BX1201" s="22"/>
      <c r="CB1201" s="22"/>
      <c r="CF1201" s="22"/>
      <c r="CJ1201" s="22"/>
      <c r="CN1201" s="22"/>
      <c r="CR1201" s="22"/>
      <c r="CV1201" s="22"/>
      <c r="CZ1201" s="22"/>
      <c r="DB1201" s="2">
        <v>39874</v>
      </c>
      <c r="DC1201">
        <v>109.1484375</v>
      </c>
      <c r="DD1201" s="22">
        <f>_xll.BDH(DD$3&amp;" Govt",$A$8,DB1201,DB1201)</f>
        <v>1.11544</v>
      </c>
      <c r="DE1201">
        <f t="shared" si="392"/>
        <v>97.852360951732052</v>
      </c>
      <c r="DH1201" s="22"/>
      <c r="DL1201" s="22"/>
      <c r="DP1201" s="22"/>
    </row>
    <row r="1202" spans="4:120" x14ac:dyDescent="0.25">
      <c r="D1202" s="2"/>
      <c r="H1202" s="22"/>
      <c r="I1202" s="14"/>
      <c r="L1202" s="22"/>
      <c r="P1202" s="22"/>
      <c r="R1202" s="2">
        <v>39871</v>
      </c>
      <c r="S1202">
        <v>128.5546875</v>
      </c>
      <c r="T1202" s="22">
        <f>_xll.BDH(T$3&amp;" Govt",$A$8,R1202,R1202)</f>
        <v>1.25047</v>
      </c>
      <c r="U1202">
        <f t="shared" si="383"/>
        <v>102.80509528417315</v>
      </c>
      <c r="V1202" s="2">
        <v>39967</v>
      </c>
      <c r="W1202">
        <v>112.51171875</v>
      </c>
      <c r="X1202" s="22">
        <f>_xll.BDH(X$3&amp;" Govt",$A$8,V1202,V1202)</f>
        <v>1.1229899999999999</v>
      </c>
      <c r="Y1202">
        <f t="shared" si="384"/>
        <v>100.18942176689018</v>
      </c>
      <c r="Z1202" s="2">
        <v>39871</v>
      </c>
      <c r="AA1202">
        <v>125.5703125</v>
      </c>
      <c r="AB1202" s="22">
        <f>_xll.BDH(AB$3&amp;" Govt",$A$8,Z1202,Z1202)</f>
        <v>1.2088000000000001</v>
      </c>
      <c r="AC1202">
        <f t="shared" si="385"/>
        <v>103.88013939444076</v>
      </c>
      <c r="AF1202" s="22"/>
      <c r="AH1202" s="2">
        <v>39871</v>
      </c>
      <c r="AI1202">
        <v>124.39453125</v>
      </c>
      <c r="AJ1202" s="22">
        <f>_xll.BDH(AJ$3&amp;" Govt",$A$8,AH1202,AH1202)</f>
        <v>1.1848399999999999</v>
      </c>
      <c r="AK1202">
        <f t="shared" si="386"/>
        <v>104.98846363222039</v>
      </c>
      <c r="AN1202" s="22"/>
      <c r="AP1202" s="2">
        <v>39871</v>
      </c>
      <c r="AQ1202">
        <v>121.97265625</v>
      </c>
      <c r="AR1202" s="22">
        <f>_xll.BDH(AR$3&amp;" Govt",$A$8,AP1202,AP1202)</f>
        <v>1.17011</v>
      </c>
      <c r="AS1202">
        <f t="shared" si="387"/>
        <v>104.24033317380417</v>
      </c>
      <c r="AV1202" s="22"/>
      <c r="AX1202" s="2">
        <v>39871</v>
      </c>
      <c r="AY1202">
        <v>114.5</v>
      </c>
      <c r="AZ1202" s="22">
        <f>_xll.BDH(AZ$3&amp;" Govt",$A$8,AX1202,AX1202)</f>
        <v>1.1454800000000001</v>
      </c>
      <c r="BA1202">
        <f t="shared" si="388"/>
        <v>99.958096169291466</v>
      </c>
      <c r="BB1202" s="2">
        <v>39870</v>
      </c>
      <c r="BC1202">
        <v>113.47265625</v>
      </c>
      <c r="BD1202" s="22">
        <f>_xll.BDH(BD$3&amp;" Govt",$A$8,BB1202,BB1202)</f>
        <v>1.13903</v>
      </c>
      <c r="BE1202">
        <f t="shared" si="389"/>
        <v>99.622184007444929</v>
      </c>
      <c r="BH1202" s="22"/>
      <c r="BJ1202" s="2">
        <v>39870</v>
      </c>
      <c r="BK1202">
        <v>111.23046875</v>
      </c>
      <c r="BL1202" s="22">
        <f>_xll.BDH(BL$3&amp;" Govt",$A$8,BJ1202,BJ1202)</f>
        <v>1.1165400000000001</v>
      </c>
      <c r="BM1202">
        <f t="shared" si="390"/>
        <v>99.620675255700633</v>
      </c>
      <c r="BN1202" s="2">
        <v>40045</v>
      </c>
      <c r="BO1202">
        <v>113.296875</v>
      </c>
      <c r="BP1202" s="22">
        <f>_xll.BDH(BP$3&amp;" Govt",$A$8,BN1202,BN1202)</f>
        <v>1.12588</v>
      </c>
      <c r="BQ1202">
        <f t="shared" si="391"/>
        <v>100.62961860944328</v>
      </c>
      <c r="BT1202" s="22"/>
      <c r="BX1202" s="22"/>
      <c r="CB1202" s="22"/>
      <c r="CF1202" s="22"/>
      <c r="CJ1202" s="22"/>
      <c r="CN1202" s="22"/>
      <c r="CR1202" s="22"/>
      <c r="CV1202" s="22"/>
      <c r="CZ1202" s="22"/>
      <c r="DB1202" s="2">
        <v>39875</v>
      </c>
      <c r="DC1202">
        <v>109.43359375</v>
      </c>
      <c r="DD1202" s="22">
        <f>_xll.BDH(DD$3&amp;" Govt",$A$8,DB1202,DB1202)</f>
        <v>1.1155999999999999</v>
      </c>
      <c r="DE1202">
        <f t="shared" si="392"/>
        <v>98.093934878092512</v>
      </c>
      <c r="DH1202" s="22"/>
      <c r="DL1202" s="22"/>
      <c r="DP1202" s="22"/>
    </row>
    <row r="1203" spans="4:120" x14ac:dyDescent="0.25">
      <c r="D1203" s="2"/>
      <c r="H1203" s="22"/>
      <c r="I1203" s="14"/>
      <c r="L1203" s="22"/>
      <c r="P1203" s="22"/>
      <c r="R1203" s="2">
        <v>39874</v>
      </c>
      <c r="S1203">
        <v>128.48828125</v>
      </c>
      <c r="T1203" s="22">
        <f>_xll.BDH(T$3&amp;" Govt",$A$8,R1203,R1203)</f>
        <v>1.2497099999999999</v>
      </c>
      <c r="U1203">
        <f t="shared" si="383"/>
        <v>102.81447795888647</v>
      </c>
      <c r="V1203" s="2">
        <v>39968</v>
      </c>
      <c r="W1203">
        <v>112.62890625</v>
      </c>
      <c r="X1203" s="22">
        <f>_xll.BDH(X$3&amp;" Govt",$A$8,V1203,V1203)</f>
        <v>1.1230800000000001</v>
      </c>
      <c r="Y1203">
        <f t="shared" si="384"/>
        <v>100.28573765893792</v>
      </c>
      <c r="Z1203" s="2">
        <v>39874</v>
      </c>
      <c r="AA1203">
        <v>125.39453125</v>
      </c>
      <c r="AB1203" s="22">
        <f>_xll.BDH(AB$3&amp;" Govt",$A$8,Z1203,Z1203)</f>
        <v>1.2080599999999999</v>
      </c>
      <c r="AC1203">
        <f t="shared" si="385"/>
        <v>103.79826436600833</v>
      </c>
      <c r="AF1203" s="22"/>
      <c r="AH1203" s="2">
        <v>39874</v>
      </c>
      <c r="AI1203">
        <v>124.3515625</v>
      </c>
      <c r="AJ1203" s="22">
        <f>_xll.BDH(AJ$3&amp;" Govt",$A$8,AH1203,AH1203)</f>
        <v>1.1841200000000001</v>
      </c>
      <c r="AK1203">
        <f t="shared" si="386"/>
        <v>105.01601400195925</v>
      </c>
      <c r="AN1203" s="22"/>
      <c r="AP1203" s="2">
        <v>39874</v>
      </c>
      <c r="AQ1203">
        <v>122.015625</v>
      </c>
      <c r="AR1203" s="22">
        <f>_xll.BDH(AR$3&amp;" Govt",$A$8,AP1203,AP1203)</f>
        <v>1.1694</v>
      </c>
      <c r="AS1203">
        <f t="shared" si="387"/>
        <v>104.34036685479734</v>
      </c>
      <c r="AV1203" s="22"/>
      <c r="AX1203" s="2">
        <v>39874</v>
      </c>
      <c r="AY1203">
        <v>114.703125</v>
      </c>
      <c r="AZ1203" s="22">
        <f>_xll.BDH(AZ$3&amp;" Govt",$A$8,AX1203,AX1203)</f>
        <v>1.14479</v>
      </c>
      <c r="BA1203">
        <f t="shared" si="388"/>
        <v>100.19577826500931</v>
      </c>
      <c r="BB1203" s="2">
        <v>39871</v>
      </c>
      <c r="BC1203">
        <v>113.8671875</v>
      </c>
      <c r="BD1203" s="22">
        <f>_xll.BDH(BD$3&amp;" Govt",$A$8,BB1203,BB1203)</f>
        <v>1.1386099999999999</v>
      </c>
      <c r="BE1203">
        <f t="shared" si="389"/>
        <v>100.00543425755967</v>
      </c>
      <c r="BH1203" s="22"/>
      <c r="BJ1203" s="2">
        <v>39871</v>
      </c>
      <c r="BK1203">
        <v>111.41015625</v>
      </c>
      <c r="BL1203" s="22">
        <f>_xll.BDH(BL$3&amp;" Govt",$A$8,BJ1203,BJ1203)</f>
        <v>1.11612</v>
      </c>
      <c r="BM1203">
        <f t="shared" si="390"/>
        <v>99.819155870336516</v>
      </c>
      <c r="BN1203" s="2">
        <v>40046</v>
      </c>
      <c r="BO1203">
        <v>112.96484375</v>
      </c>
      <c r="BP1203" s="22">
        <f>_xll.BDH(BP$3&amp;" Govt",$A$8,BN1203,BN1203)</f>
        <v>1.12619</v>
      </c>
      <c r="BQ1203">
        <f t="shared" si="391"/>
        <v>100.30709183175131</v>
      </c>
      <c r="BT1203" s="22"/>
      <c r="BX1203" s="22"/>
      <c r="CB1203" s="22"/>
      <c r="CF1203" s="22"/>
      <c r="CJ1203" s="22"/>
      <c r="CN1203" s="22"/>
      <c r="CR1203" s="22"/>
      <c r="CV1203" s="22"/>
      <c r="CZ1203" s="22"/>
      <c r="DB1203" s="2">
        <v>39876</v>
      </c>
      <c r="DC1203">
        <v>108.515625</v>
      </c>
      <c r="DD1203" s="22">
        <f>_xll.BDH(DD$3&amp;" Govt",$A$8,DB1203,DB1203)</f>
        <v>1.1157600000000001</v>
      </c>
      <c r="DE1203">
        <f t="shared" si="392"/>
        <v>97.257138631963855</v>
      </c>
      <c r="DH1203" s="22"/>
      <c r="DL1203" s="22"/>
      <c r="DP1203" s="22"/>
    </row>
    <row r="1204" spans="4:120" x14ac:dyDescent="0.25">
      <c r="D1204" s="2"/>
      <c r="H1204" s="22"/>
      <c r="I1204" s="14"/>
      <c r="L1204" s="22"/>
      <c r="P1204" s="22"/>
      <c r="R1204" s="2">
        <v>39875</v>
      </c>
      <c r="S1204">
        <v>128.38671875</v>
      </c>
      <c r="T1204" s="22">
        <f>_xll.BDH(T$3&amp;" Govt",$A$8,R1204,R1204)</f>
        <v>1.2498800000000001</v>
      </c>
      <c r="U1204">
        <f t="shared" si="383"/>
        <v>102.71923604666047</v>
      </c>
      <c r="V1204" s="2">
        <v>39969</v>
      </c>
      <c r="W1204">
        <v>112.62890625</v>
      </c>
      <c r="X1204" s="22">
        <f>_xll.BDH(X$3&amp;" Govt",$A$8,V1204,V1204)</f>
        <v>1.12317</v>
      </c>
      <c r="Y1204">
        <f t="shared" si="384"/>
        <v>100.27770172814445</v>
      </c>
      <c r="Z1204" s="2">
        <v>39875</v>
      </c>
      <c r="AA1204">
        <v>125.30859375</v>
      </c>
      <c r="AB1204" s="22">
        <f>_xll.BDH(AB$3&amp;" Govt",$A$8,Z1204,Z1204)</f>
        <v>1.2082299999999999</v>
      </c>
      <c r="AC1204">
        <f t="shared" si="385"/>
        <v>103.71253300282231</v>
      </c>
      <c r="AF1204" s="22"/>
      <c r="AH1204" s="2">
        <v>39875</v>
      </c>
      <c r="AI1204">
        <v>123.76953125</v>
      </c>
      <c r="AJ1204" s="22">
        <f>_xll.BDH(AJ$3&amp;" Govt",$A$8,AH1204,AH1204)</f>
        <v>1.1842900000000001</v>
      </c>
      <c r="AK1204">
        <f t="shared" si="386"/>
        <v>104.50947930827753</v>
      </c>
      <c r="AN1204" s="22"/>
      <c r="AP1204" s="2">
        <v>39875</v>
      </c>
      <c r="AQ1204">
        <v>121.859375</v>
      </c>
      <c r="AR1204" s="22">
        <f>_xll.BDH(AR$3&amp;" Govt",$A$8,AP1204,AP1204)</f>
        <v>1.1695599999999999</v>
      </c>
      <c r="AS1204">
        <f t="shared" si="387"/>
        <v>104.19249546838128</v>
      </c>
      <c r="AV1204" s="22"/>
      <c r="AX1204" s="2">
        <v>39875</v>
      </c>
      <c r="AY1204">
        <v>114.34765625</v>
      </c>
      <c r="AZ1204" s="22">
        <f>_xll.BDH(AZ$3&amp;" Govt",$A$8,AX1204,AX1204)</f>
        <v>1.1449499999999999</v>
      </c>
      <c r="BA1204">
        <f t="shared" si="388"/>
        <v>99.871309882527626</v>
      </c>
      <c r="BB1204" s="2">
        <v>39874</v>
      </c>
      <c r="BC1204">
        <v>114.2109375</v>
      </c>
      <c r="BD1204" s="22">
        <f>_xll.BDH(BD$3&amp;" Govt",$A$8,BB1204,BB1204)</f>
        <v>1.13792</v>
      </c>
      <c r="BE1204">
        <f t="shared" si="389"/>
        <v>100.36816076701349</v>
      </c>
      <c r="BH1204" s="22"/>
      <c r="BJ1204" s="2">
        <v>39874</v>
      </c>
      <c r="BK1204">
        <v>111.8671875</v>
      </c>
      <c r="BL1204" s="22">
        <f>_xll.BDH(BL$3&amp;" Govt",$A$8,BJ1204,BJ1204)</f>
        <v>1.11544</v>
      </c>
      <c r="BM1204">
        <f t="shared" si="390"/>
        <v>100.28973992325898</v>
      </c>
      <c r="BN1204" s="2">
        <v>40049</v>
      </c>
      <c r="BO1204">
        <v>112.96484375</v>
      </c>
      <c r="BP1204" s="22">
        <f>_xll.BDH(BP$3&amp;" Govt",$A$8,BN1204,BN1204)</f>
        <v>1.1271200000000001</v>
      </c>
      <c r="BQ1204">
        <f t="shared" si="391"/>
        <v>100.22432726772658</v>
      </c>
      <c r="BT1204" s="22"/>
      <c r="BX1204" s="22"/>
      <c r="CB1204" s="22"/>
      <c r="CF1204" s="22"/>
      <c r="CJ1204" s="22"/>
      <c r="CN1204" s="22"/>
      <c r="CR1204" s="22"/>
      <c r="CV1204" s="22"/>
      <c r="CZ1204" s="22"/>
      <c r="DB1204" s="2">
        <v>39877</v>
      </c>
      <c r="DC1204">
        <v>110.0546875</v>
      </c>
      <c r="DD1204" s="22">
        <f>_xll.BDH(DD$3&amp;" Govt",$A$8,DB1204,DB1204)</f>
        <v>1.11591</v>
      </c>
      <c r="DE1204">
        <f t="shared" si="392"/>
        <v>98.623264869030663</v>
      </c>
      <c r="DH1204" s="22"/>
      <c r="DL1204" s="22"/>
      <c r="DP1204" s="22"/>
    </row>
    <row r="1205" spans="4:120" x14ac:dyDescent="0.25">
      <c r="D1205" s="2"/>
      <c r="H1205" s="22"/>
      <c r="I1205" s="14"/>
      <c r="L1205" s="22"/>
      <c r="P1205" s="22"/>
      <c r="R1205" s="2">
        <v>39876</v>
      </c>
      <c r="S1205">
        <v>128.45703125</v>
      </c>
      <c r="T1205" s="22">
        <f>_xll.BDH(T$3&amp;" Govt",$A$8,R1205,R1205)</f>
        <v>1.2500599999999999</v>
      </c>
      <c r="U1205">
        <f t="shared" si="383"/>
        <v>102.76069248676065</v>
      </c>
      <c r="V1205" s="2">
        <v>39972</v>
      </c>
      <c r="W1205">
        <v>112.625</v>
      </c>
      <c r="X1205" s="22">
        <f>_xll.BDH(X$3&amp;" Govt",$A$8,V1205,V1205)</f>
        <v>1.1234500000000001</v>
      </c>
      <c r="Y1205">
        <f t="shared" si="384"/>
        <v>100.24923227557969</v>
      </c>
      <c r="Z1205" s="2">
        <v>39876</v>
      </c>
      <c r="AA1205">
        <v>125.015625</v>
      </c>
      <c r="AB1205" s="22">
        <f>_xll.BDH(AB$3&amp;" Govt",$A$8,Z1205,Z1205)</f>
        <v>1.2083999999999999</v>
      </c>
      <c r="AC1205">
        <f t="shared" si="385"/>
        <v>103.45549900695134</v>
      </c>
      <c r="AF1205" s="22"/>
      <c r="AH1205" s="2">
        <v>39876</v>
      </c>
      <c r="AI1205">
        <v>123.98046875</v>
      </c>
      <c r="AJ1205" s="22">
        <f>_xll.BDH(AJ$3&amp;" Govt",$A$8,AH1205,AH1205)</f>
        <v>1.18445</v>
      </c>
      <c r="AK1205">
        <f t="shared" si="386"/>
        <v>104.67345075773565</v>
      </c>
      <c r="AN1205" s="22"/>
      <c r="AP1205" s="2">
        <v>39876</v>
      </c>
      <c r="AQ1205">
        <v>121.55859375</v>
      </c>
      <c r="AR1205" s="22">
        <f>_xll.BDH(AR$3&amp;" Govt",$A$8,AP1205,AP1205)</f>
        <v>1.1697200000000001</v>
      </c>
      <c r="AS1205">
        <f t="shared" si="387"/>
        <v>103.92110398214956</v>
      </c>
      <c r="AV1205" s="22"/>
      <c r="AX1205" s="2">
        <v>39876</v>
      </c>
      <c r="AY1205">
        <v>113.94140625</v>
      </c>
      <c r="AZ1205" s="22">
        <f>_xll.BDH(AZ$3&amp;" Govt",$A$8,AX1205,AX1205)</f>
        <v>1.1451100000000001</v>
      </c>
      <c r="BA1205">
        <f t="shared" si="388"/>
        <v>99.502585996105168</v>
      </c>
      <c r="BB1205" s="2">
        <v>39875</v>
      </c>
      <c r="BC1205">
        <v>113.6640625</v>
      </c>
      <c r="BD1205" s="22">
        <f>_xll.BDH(BD$3&amp;" Govt",$A$8,BB1205,BB1205)</f>
        <v>1.13808</v>
      </c>
      <c r="BE1205">
        <f t="shared" si="389"/>
        <v>99.873526026289895</v>
      </c>
      <c r="BH1205" s="22"/>
      <c r="BJ1205" s="2">
        <v>39875</v>
      </c>
      <c r="BK1205">
        <v>111.62890625</v>
      </c>
      <c r="BL1205" s="22">
        <f>_xll.BDH(BL$3&amp;" Govt",$A$8,BJ1205,BJ1205)</f>
        <v>1.1155999999999999</v>
      </c>
      <c r="BM1205">
        <f t="shared" si="390"/>
        <v>100.06176608999642</v>
      </c>
      <c r="BN1205" s="2">
        <v>40050</v>
      </c>
      <c r="BO1205">
        <v>112.89453125</v>
      </c>
      <c r="BP1205" s="22">
        <f>_xll.BDH(BP$3&amp;" Govt",$A$8,BN1205,BN1205)</f>
        <v>1.1274299999999999</v>
      </c>
      <c r="BQ1205">
        <f t="shared" si="391"/>
        <v>100.13440413152037</v>
      </c>
      <c r="BT1205" s="22"/>
      <c r="BX1205" s="22"/>
      <c r="CB1205" s="22"/>
      <c r="CF1205" s="22"/>
      <c r="CJ1205" s="22"/>
      <c r="CN1205" s="22"/>
      <c r="CR1205" s="22"/>
      <c r="CV1205" s="22"/>
      <c r="CZ1205" s="22"/>
      <c r="DB1205" s="2">
        <v>39878</v>
      </c>
      <c r="DC1205">
        <v>108.76171875</v>
      </c>
      <c r="DD1205" s="22">
        <f>_xll.BDH(DD$3&amp;" Govt",$A$8,DB1205,DB1205)</f>
        <v>1.1160700000000001</v>
      </c>
      <c r="DE1205">
        <f t="shared" si="392"/>
        <v>97.450624736799654</v>
      </c>
      <c r="DH1205" s="22"/>
      <c r="DL1205" s="22"/>
      <c r="DP1205" s="22"/>
    </row>
    <row r="1206" spans="4:120" x14ac:dyDescent="0.25">
      <c r="D1206" s="2"/>
      <c r="H1206" s="22"/>
      <c r="I1206" s="14"/>
      <c r="L1206" s="22"/>
      <c r="P1206" s="22"/>
      <c r="R1206" s="2">
        <v>39877</v>
      </c>
      <c r="S1206">
        <v>128.58984375</v>
      </c>
      <c r="T1206" s="22">
        <f>_xll.BDH(T$3&amp;" Govt",$A$8,R1206,R1206)</f>
        <v>1.25024</v>
      </c>
      <c r="U1206">
        <f t="shared" si="383"/>
        <v>102.85212739154082</v>
      </c>
      <c r="V1206" s="2">
        <v>39973</v>
      </c>
      <c r="W1206">
        <v>112.8125</v>
      </c>
      <c r="X1206" s="22">
        <f>_xll.BDH(X$3&amp;" Govt",$A$8,V1206,V1206)</f>
        <v>1.12355</v>
      </c>
      <c r="Y1206">
        <f t="shared" si="384"/>
        <v>100.40719149125539</v>
      </c>
      <c r="Z1206" s="2">
        <v>39877</v>
      </c>
      <c r="AA1206">
        <v>125.19921875</v>
      </c>
      <c r="AB1206" s="22">
        <f>_xll.BDH(AB$3&amp;" Govt",$A$8,Z1206,Z1206)</f>
        <v>1.2085699999999999</v>
      </c>
      <c r="AC1206">
        <f t="shared" si="385"/>
        <v>103.59285664049249</v>
      </c>
      <c r="AF1206" s="22"/>
      <c r="AH1206" s="2">
        <v>39877</v>
      </c>
      <c r="AI1206">
        <v>124.046875</v>
      </c>
      <c r="AJ1206" s="22">
        <f>_xll.BDH(AJ$3&amp;" Govt",$A$8,AH1206,AH1206)</f>
        <v>1.18462</v>
      </c>
      <c r="AK1206">
        <f t="shared" si="386"/>
        <v>104.71448650200064</v>
      </c>
      <c r="AN1206" s="22"/>
      <c r="AP1206" s="2">
        <v>39877</v>
      </c>
      <c r="AQ1206">
        <v>121.73046875</v>
      </c>
      <c r="AR1206" s="22">
        <f>_xll.BDH(AR$3&amp;" Govt",$A$8,AP1206,AP1206)</f>
        <v>1.1698900000000001</v>
      </c>
      <c r="AS1206">
        <f t="shared" si="387"/>
        <v>104.0529184367761</v>
      </c>
      <c r="AV1206" s="22"/>
      <c r="AX1206" s="2">
        <v>39877</v>
      </c>
      <c r="AY1206">
        <v>114.30078125</v>
      </c>
      <c r="AZ1206" s="22">
        <f>_xll.BDH(AZ$3&amp;" Govt",$A$8,AX1206,AX1206)</f>
        <v>1.14527</v>
      </c>
      <c r="BA1206">
        <f t="shared" si="388"/>
        <v>99.802475617103383</v>
      </c>
      <c r="BB1206" s="2">
        <v>39876</v>
      </c>
      <c r="BC1206">
        <v>113.3671875</v>
      </c>
      <c r="BD1206" s="22">
        <f>_xll.BDH(BD$3&amp;" Govt",$A$8,BB1206,BB1206)</f>
        <v>1.1382399999999999</v>
      </c>
      <c r="BE1206">
        <f t="shared" si="389"/>
        <v>99.598667679926905</v>
      </c>
      <c r="BH1206" s="22"/>
      <c r="BJ1206" s="2">
        <v>39876</v>
      </c>
      <c r="BK1206">
        <v>110.953125</v>
      </c>
      <c r="BL1206" s="22">
        <f>_xll.BDH(BL$3&amp;" Govt",$A$8,BJ1206,BJ1206)</f>
        <v>1.1157600000000001</v>
      </c>
      <c r="BM1206">
        <f t="shared" si="390"/>
        <v>99.441748225424817</v>
      </c>
      <c r="BN1206" s="2">
        <v>40051</v>
      </c>
      <c r="BO1206">
        <v>113.0390625</v>
      </c>
      <c r="BP1206" s="22">
        <f>_xll.BDH(BP$3&amp;" Govt",$A$8,BN1206,BN1206)</f>
        <v>1.12775</v>
      </c>
      <c r="BQ1206">
        <f t="shared" si="391"/>
        <v>100.23414985590777</v>
      </c>
      <c r="BT1206" s="22"/>
      <c r="BX1206" s="22"/>
      <c r="CB1206" s="22"/>
      <c r="CF1206" s="22"/>
      <c r="CJ1206" s="22"/>
      <c r="CN1206" s="22"/>
      <c r="CR1206" s="22"/>
      <c r="CV1206" s="22"/>
      <c r="CZ1206" s="22"/>
      <c r="DB1206" s="2">
        <v>39881</v>
      </c>
      <c r="DC1206">
        <v>108.40234375</v>
      </c>
      <c r="DD1206" s="22">
        <f>_xll.BDH(DD$3&amp;" Govt",$A$8,DB1206,DB1206)</f>
        <v>1.1165400000000001</v>
      </c>
      <c r="DE1206">
        <f t="shared" si="392"/>
        <v>97.087738683790988</v>
      </c>
      <c r="DH1206" s="22"/>
      <c r="DL1206" s="22"/>
      <c r="DP1206" s="22"/>
    </row>
    <row r="1207" spans="4:120" x14ac:dyDescent="0.25">
      <c r="D1207" s="2"/>
      <c r="H1207" s="22"/>
      <c r="I1207" s="14"/>
      <c r="L1207" s="22"/>
      <c r="P1207" s="22"/>
      <c r="R1207" s="2">
        <v>39878</v>
      </c>
      <c r="S1207">
        <v>128.78515625</v>
      </c>
      <c r="T1207" s="22">
        <f>_xll.BDH(T$3&amp;" Govt",$A$8,R1207,R1207)</f>
        <v>1.25041</v>
      </c>
      <c r="U1207">
        <f t="shared" si="383"/>
        <v>102.99434285554338</v>
      </c>
      <c r="V1207" s="2">
        <v>39974</v>
      </c>
      <c r="W1207">
        <v>112.9296875</v>
      </c>
      <c r="X1207" s="22">
        <f>_xll.BDH(X$3&amp;" Govt",$A$8,V1207,V1207)</f>
        <v>1.12364</v>
      </c>
      <c r="Y1207">
        <f t="shared" si="384"/>
        <v>100.50344193869923</v>
      </c>
      <c r="Z1207" s="2">
        <v>39878</v>
      </c>
      <c r="AA1207">
        <v>125.1171875</v>
      </c>
      <c r="AB1207" s="22">
        <f>_xll.BDH(AB$3&amp;" Govt",$A$8,Z1207,Z1207)</f>
        <v>1.2087399999999999</v>
      </c>
      <c r="AC1207">
        <f t="shared" si="385"/>
        <v>103.51042200969606</v>
      </c>
      <c r="AF1207" s="22"/>
      <c r="AH1207" s="2">
        <v>39878</v>
      </c>
      <c r="AI1207">
        <v>123.91015625</v>
      </c>
      <c r="AJ1207" s="22">
        <f>_xll.BDH(AJ$3&amp;" Govt",$A$8,AH1207,AH1207)</f>
        <v>1.1847799999999999</v>
      </c>
      <c r="AK1207">
        <f t="shared" si="386"/>
        <v>104.58494931548474</v>
      </c>
      <c r="AN1207" s="22"/>
      <c r="AP1207" s="2">
        <v>39878</v>
      </c>
      <c r="AQ1207">
        <v>121.51953125</v>
      </c>
      <c r="AR1207" s="22">
        <f>_xll.BDH(AR$3&amp;" Govt",$A$8,AP1207,AP1207)</f>
        <v>1.17005</v>
      </c>
      <c r="AS1207">
        <f t="shared" si="387"/>
        <v>103.85840882868253</v>
      </c>
      <c r="AV1207" s="22"/>
      <c r="AX1207" s="2">
        <v>39878</v>
      </c>
      <c r="AY1207">
        <v>113.88671875</v>
      </c>
      <c r="AZ1207" s="22">
        <f>_xll.BDH(AZ$3&amp;" Govt",$A$8,AX1207,AX1207)</f>
        <v>1.1454299999999999</v>
      </c>
      <c r="BA1207">
        <f t="shared" si="388"/>
        <v>99.427043773953898</v>
      </c>
      <c r="BB1207" s="2">
        <v>39877</v>
      </c>
      <c r="BC1207">
        <v>113.81640625</v>
      </c>
      <c r="BD1207" s="22">
        <f>_xll.BDH(BD$3&amp;" Govt",$A$8,BB1207,BB1207)</f>
        <v>1.1384000000000001</v>
      </c>
      <c r="BE1207">
        <f t="shared" si="389"/>
        <v>99.979274639845386</v>
      </c>
      <c r="BH1207" s="22"/>
      <c r="BJ1207" s="2">
        <v>39877</v>
      </c>
      <c r="BK1207">
        <v>111.4609375</v>
      </c>
      <c r="BL1207" s="22">
        <f>_xll.BDH(BL$3&amp;" Govt",$A$8,BJ1207,BJ1207)</f>
        <v>1.11591</v>
      </c>
      <c r="BM1207">
        <f t="shared" si="390"/>
        <v>99.883447141794591</v>
      </c>
      <c r="BN1207" s="2">
        <v>40052</v>
      </c>
      <c r="BO1207">
        <v>112.87890625</v>
      </c>
      <c r="BP1207" s="22">
        <f>_xll.BDH(BP$3&amp;" Govt",$A$8,BN1207,BN1207)</f>
        <v>1.1280600000000001</v>
      </c>
      <c r="BQ1207">
        <f t="shared" si="391"/>
        <v>100.06462976260127</v>
      </c>
      <c r="BT1207" s="22"/>
      <c r="BX1207" s="22"/>
      <c r="CB1207" s="22"/>
      <c r="CF1207" s="22"/>
      <c r="CJ1207" s="22"/>
      <c r="CN1207" s="22"/>
      <c r="CR1207" s="22"/>
      <c r="CV1207" s="22"/>
      <c r="CZ1207" s="22"/>
      <c r="DB1207" s="2">
        <v>39882</v>
      </c>
      <c r="DC1207">
        <v>106.90625</v>
      </c>
      <c r="DD1207" s="22">
        <f>_xll.BDH(DD$3&amp;" Govt",$A$8,DB1207,DB1207)</f>
        <v>1.1167</v>
      </c>
      <c r="DE1207">
        <f t="shared" si="392"/>
        <v>95.734082564699563</v>
      </c>
      <c r="DH1207" s="22"/>
      <c r="DL1207" s="22"/>
      <c r="DP1207" s="22"/>
    </row>
    <row r="1208" spans="4:120" x14ac:dyDescent="0.25">
      <c r="D1208" s="2"/>
      <c r="H1208" s="22"/>
      <c r="I1208" s="14"/>
      <c r="L1208" s="22"/>
      <c r="P1208" s="22"/>
      <c r="R1208" s="2">
        <v>39881</v>
      </c>
      <c r="S1208">
        <v>128.85546875</v>
      </c>
      <c r="T1208" s="22">
        <f>_xll.BDH(T$3&amp;" Govt",$A$8,R1208,R1208)</f>
        <v>1.2509399999999999</v>
      </c>
      <c r="U1208">
        <f t="shared" si="383"/>
        <v>103.00691380082179</v>
      </c>
      <c r="V1208" s="2">
        <v>39975</v>
      </c>
      <c r="W1208">
        <v>112.92578125</v>
      </c>
      <c r="X1208" s="22">
        <f>_xll.BDH(X$3&amp;" Govt",$A$8,V1208,V1208)</f>
        <v>1.1237300000000001</v>
      </c>
      <c r="Y1208">
        <f t="shared" si="384"/>
        <v>100.4919164301033</v>
      </c>
      <c r="Z1208" s="2">
        <v>39881</v>
      </c>
      <c r="AA1208">
        <v>125.18359375</v>
      </c>
      <c r="AB1208" s="22">
        <f>_xll.BDH(AB$3&amp;" Govt",$A$8,Z1208,Z1208)</f>
        <v>1.2092499999999999</v>
      </c>
      <c r="AC1208">
        <f t="shared" si="385"/>
        <v>103.52168182757909</v>
      </c>
      <c r="AF1208" s="22"/>
      <c r="AH1208" s="2">
        <v>39881</v>
      </c>
      <c r="AI1208">
        <v>123.734375</v>
      </c>
      <c r="AJ1208" s="22">
        <f>_xll.BDH(AJ$3&amp;" Govt",$A$8,AH1208,AH1208)</f>
        <v>1.1852800000000001</v>
      </c>
      <c r="AK1208">
        <f t="shared" si="386"/>
        <v>104.39252750404967</v>
      </c>
      <c r="AN1208" s="22"/>
      <c r="AP1208" s="2">
        <v>39881</v>
      </c>
      <c r="AQ1208">
        <v>121.47265625</v>
      </c>
      <c r="AR1208" s="22">
        <f>_xll.BDH(AR$3&amp;" Govt",$A$8,AP1208,AP1208)</f>
        <v>1.17055</v>
      </c>
      <c r="AS1208">
        <f t="shared" si="387"/>
        <v>103.77400046986459</v>
      </c>
      <c r="AV1208" s="22"/>
      <c r="AX1208" s="2">
        <v>39881</v>
      </c>
      <c r="AY1208">
        <v>113.74609375</v>
      </c>
      <c r="AZ1208" s="22">
        <f>_xll.BDH(AZ$3&amp;" Govt",$A$8,AX1208,AX1208)</f>
        <v>1.14592</v>
      </c>
      <c r="BA1208">
        <f t="shared" si="388"/>
        <v>99.261810379433115</v>
      </c>
      <c r="BB1208" s="2">
        <v>39878</v>
      </c>
      <c r="BC1208">
        <v>113.29296875</v>
      </c>
      <c r="BD1208" s="22">
        <f>_xll.BDH(BD$3&amp;" Govt",$A$8,BB1208,BB1208)</f>
        <v>1.13856</v>
      </c>
      <c r="BE1208">
        <f t="shared" si="389"/>
        <v>99.505488292228776</v>
      </c>
      <c r="BH1208" s="22"/>
      <c r="BJ1208" s="2">
        <v>39878</v>
      </c>
      <c r="BK1208">
        <v>110.91796875</v>
      </c>
      <c r="BL1208" s="22">
        <f>_xll.BDH(BL$3&amp;" Govt",$A$8,BJ1208,BJ1208)</f>
        <v>1.1160700000000001</v>
      </c>
      <c r="BM1208">
        <f t="shared" si="390"/>
        <v>99.382627209762816</v>
      </c>
      <c r="BN1208" s="2">
        <v>40053</v>
      </c>
      <c r="BO1208">
        <v>113.18359375</v>
      </c>
      <c r="BP1208" s="22">
        <f>_xll.BDH(BP$3&amp;" Govt",$A$8,BN1208,BN1208)</f>
        <v>1.1283700000000001</v>
      </c>
      <c r="BQ1208">
        <f t="shared" si="391"/>
        <v>100.30716320887652</v>
      </c>
      <c r="BT1208" s="22"/>
      <c r="BX1208" s="22"/>
      <c r="CB1208" s="22"/>
      <c r="CF1208" s="22"/>
      <c r="CJ1208" s="22"/>
      <c r="CN1208" s="22"/>
      <c r="CR1208" s="22"/>
      <c r="CV1208" s="22"/>
      <c r="CZ1208" s="22"/>
      <c r="DB1208" s="2">
        <v>39883</v>
      </c>
      <c r="DC1208">
        <v>108.2734375</v>
      </c>
      <c r="DD1208" s="22">
        <f>_xll.BDH(DD$3&amp;" Govt",$A$8,DB1208,DB1208)</f>
        <v>1.1168499999999999</v>
      </c>
      <c r="DE1208">
        <f t="shared" si="392"/>
        <v>96.945370909253711</v>
      </c>
      <c r="DH1208" s="22"/>
      <c r="DL1208" s="22"/>
      <c r="DP1208" s="22"/>
    </row>
    <row r="1209" spans="4:120" x14ac:dyDescent="0.25">
      <c r="D1209" s="2"/>
      <c r="H1209" s="22"/>
      <c r="I1209" s="14"/>
      <c r="L1209" s="22"/>
      <c r="P1209" s="22"/>
      <c r="R1209" s="2">
        <v>39882</v>
      </c>
      <c r="S1209">
        <v>128.94921875</v>
      </c>
      <c r="T1209" s="22">
        <f>_xll.BDH(T$3&amp;" Govt",$A$8,R1209,R1209)</f>
        <v>1.2511099999999999</v>
      </c>
      <c r="U1209">
        <f t="shared" si="383"/>
        <v>103.06785074853531</v>
      </c>
      <c r="V1209" s="2">
        <v>39976</v>
      </c>
      <c r="W1209">
        <v>112.875</v>
      </c>
      <c r="X1209" s="22">
        <f>_xll.BDH(X$3&amp;" Govt",$A$8,V1209,V1209)</f>
        <v>1.1238299999999999</v>
      </c>
      <c r="Y1209">
        <f t="shared" si="384"/>
        <v>100.4377886335122</v>
      </c>
      <c r="Z1209" s="2">
        <v>39882</v>
      </c>
      <c r="AA1209">
        <v>125.0234375</v>
      </c>
      <c r="AB1209" s="22">
        <f>_xll.BDH(AB$3&amp;" Govt",$A$8,Z1209,Z1209)</f>
        <v>1.2094199999999999</v>
      </c>
      <c r="AC1209">
        <f t="shared" si="385"/>
        <v>103.37470647087034</v>
      </c>
      <c r="AF1209" s="22"/>
      <c r="AH1209" s="2">
        <v>39882</v>
      </c>
      <c r="AI1209">
        <v>123.5234375</v>
      </c>
      <c r="AJ1209" s="22">
        <f>_xll.BDH(AJ$3&amp;" Govt",$A$8,AH1209,AH1209)</f>
        <v>1.1854499999999999</v>
      </c>
      <c r="AK1209">
        <f t="shared" si="386"/>
        <v>104.19961828841369</v>
      </c>
      <c r="AN1209" s="22"/>
      <c r="AP1209" s="2">
        <v>39882</v>
      </c>
      <c r="AQ1209">
        <v>121.15234375</v>
      </c>
      <c r="AR1209" s="22">
        <f>_xll.BDH(AR$3&amp;" Govt",$A$8,AP1209,AP1209)</f>
        <v>1.1707099999999999</v>
      </c>
      <c r="AS1209">
        <f t="shared" si="387"/>
        <v>103.48621242664709</v>
      </c>
      <c r="AV1209" s="22"/>
      <c r="AX1209" s="2">
        <v>39882</v>
      </c>
      <c r="AY1209">
        <v>113.3203125</v>
      </c>
      <c r="AZ1209" s="22">
        <f>_xll.BDH(AZ$3&amp;" Govt",$A$8,AX1209,AX1209)</f>
        <v>1.14608</v>
      </c>
      <c r="BA1209">
        <f t="shared" si="388"/>
        <v>98.876441871422585</v>
      </c>
      <c r="BB1209" s="2">
        <v>39881</v>
      </c>
      <c r="BC1209">
        <v>113.12109375</v>
      </c>
      <c r="BD1209" s="22">
        <f>_xll.BDH(BD$3&amp;" Govt",$A$8,BB1209,BB1209)</f>
        <v>1.13903</v>
      </c>
      <c r="BE1209">
        <f t="shared" si="389"/>
        <v>99.313533225639361</v>
      </c>
      <c r="BH1209" s="22"/>
      <c r="BJ1209" s="2">
        <v>39881</v>
      </c>
      <c r="BK1209">
        <v>110.7109375</v>
      </c>
      <c r="BL1209" s="22">
        <f>_xll.BDH(BL$3&amp;" Govt",$A$8,BJ1209,BJ1209)</f>
        <v>1.1165400000000001</v>
      </c>
      <c r="BM1209">
        <f t="shared" si="390"/>
        <v>99.15537060920343</v>
      </c>
      <c r="BN1209" s="2">
        <v>40056</v>
      </c>
      <c r="BO1209">
        <v>113.32421875</v>
      </c>
      <c r="BP1209" s="22">
        <f>_xll.BDH(BP$3&amp;" Govt",$A$8,BN1209,BN1209)</f>
        <v>1.1293</v>
      </c>
      <c r="BQ1209">
        <f t="shared" si="391"/>
        <v>100.34908239617462</v>
      </c>
      <c r="BT1209" s="22"/>
      <c r="BX1209" s="22"/>
      <c r="CB1209" s="22"/>
      <c r="CF1209" s="22"/>
      <c r="CJ1209" s="22"/>
      <c r="CN1209" s="22"/>
      <c r="CR1209" s="22"/>
      <c r="CV1209" s="22"/>
      <c r="CZ1209" s="22"/>
      <c r="DB1209" s="2">
        <v>39884</v>
      </c>
      <c r="DC1209">
        <v>110.25</v>
      </c>
      <c r="DD1209" s="22">
        <f>_xll.BDH(DD$3&amp;" Govt",$A$8,DB1209,DB1209)</f>
        <v>1.1170100000000001</v>
      </c>
      <c r="DE1209">
        <f t="shared" si="392"/>
        <v>98.700996410058991</v>
      </c>
      <c r="DH1209" s="22"/>
      <c r="DL1209" s="22"/>
      <c r="DP1209" s="22"/>
    </row>
    <row r="1210" spans="4:120" x14ac:dyDescent="0.25">
      <c r="D1210" s="2"/>
      <c r="H1210" s="22"/>
      <c r="I1210" s="14"/>
      <c r="L1210" s="22"/>
      <c r="P1210" s="22"/>
      <c r="R1210" s="2">
        <v>39883</v>
      </c>
      <c r="S1210">
        <v>128.9609375</v>
      </c>
      <c r="T1210" s="22">
        <f>_xll.BDH(T$3&amp;" Govt",$A$8,R1210,R1210)</f>
        <v>1.25129</v>
      </c>
      <c r="U1210">
        <f t="shared" si="383"/>
        <v>103.06238961391844</v>
      </c>
      <c r="V1210" s="2">
        <v>39979</v>
      </c>
      <c r="W1210">
        <v>112.8515625</v>
      </c>
      <c r="X1210" s="22">
        <f>_xll.BDH(X$3&amp;" Govt",$A$8,V1210,V1210)</f>
        <v>1.1241099999999999</v>
      </c>
      <c r="Y1210">
        <f t="shared" si="384"/>
        <v>100.39192116429888</v>
      </c>
      <c r="Z1210" s="2">
        <v>39883</v>
      </c>
      <c r="AA1210">
        <v>125.203125</v>
      </c>
      <c r="AB1210" s="22">
        <f>_xll.BDH(AB$3&amp;" Govt",$A$8,Z1210,Z1210)</f>
        <v>1.2095899999999999</v>
      </c>
      <c r="AC1210">
        <f t="shared" si="385"/>
        <v>103.50873023090469</v>
      </c>
      <c r="AF1210" s="22"/>
      <c r="AH1210" s="2">
        <v>39883</v>
      </c>
      <c r="AI1210">
        <v>123.828125</v>
      </c>
      <c r="AJ1210" s="22">
        <f>_xll.BDH(AJ$3&amp;" Govt",$A$8,AH1210,AH1210)</f>
        <v>1.1856200000000001</v>
      </c>
      <c r="AK1210">
        <f t="shared" si="386"/>
        <v>104.44166343347783</v>
      </c>
      <c r="AN1210" s="22"/>
      <c r="AP1210" s="2">
        <v>39883</v>
      </c>
      <c r="AQ1210">
        <v>121.32421875</v>
      </c>
      <c r="AR1210" s="22">
        <f>_xll.BDH(AR$3&amp;" Govt",$A$8,AP1210,AP1210)</f>
        <v>1.1708700000000001</v>
      </c>
      <c r="AS1210">
        <f t="shared" si="387"/>
        <v>103.61886353736963</v>
      </c>
      <c r="AV1210" s="22"/>
      <c r="AX1210" s="2">
        <v>39883</v>
      </c>
      <c r="AY1210">
        <v>113.75390625</v>
      </c>
      <c r="AZ1210" s="22">
        <f>_xll.BDH(AZ$3&amp;" Govt",$A$8,AX1210,AX1210)</f>
        <v>1.1462399999999999</v>
      </c>
      <c r="BA1210">
        <f t="shared" si="388"/>
        <v>99.240914860762146</v>
      </c>
      <c r="BB1210" s="2">
        <v>39882</v>
      </c>
      <c r="BC1210">
        <v>112.64453125</v>
      </c>
      <c r="BD1210" s="22">
        <f>_xll.BDH(BD$3&amp;" Govt",$A$8,BB1210,BB1210)</f>
        <v>1.1391899999999999</v>
      </c>
      <c r="BE1210">
        <f t="shared" si="389"/>
        <v>98.881250054863557</v>
      </c>
      <c r="BH1210" s="22"/>
      <c r="BJ1210" s="2">
        <v>39882</v>
      </c>
      <c r="BK1210">
        <v>110.34765625</v>
      </c>
      <c r="BL1210" s="22">
        <f>_xll.BDH(BL$3&amp;" Govt",$A$8,BJ1210,BJ1210)</f>
        <v>1.1167</v>
      </c>
      <c r="BM1210">
        <f t="shared" si="390"/>
        <v>98.81584691501746</v>
      </c>
      <c r="BN1210" s="2">
        <v>40057</v>
      </c>
      <c r="BO1210">
        <v>113.53515625</v>
      </c>
      <c r="BP1210" s="22">
        <f>_xll.BDH(BP$3&amp;" Govt",$A$8,BN1210,BN1210)</f>
        <v>1.12961</v>
      </c>
      <c r="BQ1210">
        <f t="shared" si="391"/>
        <v>100.50827829959012</v>
      </c>
      <c r="BT1210" s="22"/>
      <c r="BX1210" s="22"/>
      <c r="CB1210" s="22"/>
      <c r="CF1210" s="22"/>
      <c r="CJ1210" s="22"/>
      <c r="CN1210" s="22"/>
      <c r="CR1210" s="22"/>
      <c r="CV1210" s="22"/>
      <c r="CZ1210" s="22"/>
      <c r="DB1210" s="2">
        <v>39885</v>
      </c>
      <c r="DC1210">
        <v>109.70703125</v>
      </c>
      <c r="DD1210" s="22">
        <f>_xll.BDH(DD$3&amp;" Govt",$A$8,DB1210,DB1210)</f>
        <v>1.11717</v>
      </c>
      <c r="DE1210">
        <f t="shared" si="392"/>
        <v>98.200838950204542</v>
      </c>
      <c r="DH1210" s="22"/>
      <c r="DL1210" s="22"/>
      <c r="DP1210" s="22"/>
    </row>
    <row r="1211" spans="4:120" x14ac:dyDescent="0.25">
      <c r="D1211" s="2"/>
      <c r="H1211" s="22"/>
      <c r="I1211" s="14"/>
      <c r="L1211" s="22"/>
      <c r="P1211" s="22"/>
      <c r="R1211" s="2">
        <v>39884</v>
      </c>
      <c r="S1211">
        <v>129.2265625</v>
      </c>
      <c r="T1211" s="22">
        <f>_xll.BDH(T$3&amp;" Govt",$A$8,R1211,R1211)</f>
        <v>1.25146</v>
      </c>
      <c r="U1211">
        <f t="shared" si="383"/>
        <v>103.26064157064549</v>
      </c>
      <c r="V1211" s="2">
        <v>39980</v>
      </c>
      <c r="W1211">
        <v>112.84375</v>
      </c>
      <c r="X1211" s="22">
        <f>_xll.BDH(X$3&amp;" Govt",$A$8,V1211,V1211)</f>
        <v>1.1242000000000001</v>
      </c>
      <c r="Y1211">
        <f t="shared" si="384"/>
        <v>100.37693470912649</v>
      </c>
      <c r="Z1211" s="2">
        <v>39884</v>
      </c>
      <c r="AA1211">
        <v>125.48046875</v>
      </c>
      <c r="AB1211" s="22">
        <f>_xll.BDH(AB$3&amp;" Govt",$A$8,Z1211,Z1211)</f>
        <v>1.2097599999999999</v>
      </c>
      <c r="AC1211">
        <f t="shared" si="385"/>
        <v>103.72343997983072</v>
      </c>
      <c r="AF1211" s="22"/>
      <c r="AH1211" s="2">
        <v>39884</v>
      </c>
      <c r="AI1211">
        <v>124.3203125</v>
      </c>
      <c r="AJ1211" s="22">
        <f>_xll.BDH(AJ$3&amp;" Govt",$A$8,AH1211,AH1211)</f>
        <v>1.1857800000000001</v>
      </c>
      <c r="AK1211">
        <f t="shared" si="386"/>
        <v>104.84264576902966</v>
      </c>
      <c r="AN1211" s="22"/>
      <c r="AP1211" s="2">
        <v>39884</v>
      </c>
      <c r="AQ1211">
        <v>121.86328125</v>
      </c>
      <c r="AR1211" s="22">
        <f>_xll.BDH(AR$3&amp;" Govt",$A$8,AP1211,AP1211)</f>
        <v>1.1710400000000001</v>
      </c>
      <c r="AS1211">
        <f t="shared" si="387"/>
        <v>104.06414917509223</v>
      </c>
      <c r="AV1211" s="22"/>
      <c r="AX1211" s="2">
        <v>39884</v>
      </c>
      <c r="AY1211">
        <v>114.38671875</v>
      </c>
      <c r="AZ1211" s="22">
        <f>_xll.BDH(AZ$3&amp;" Govt",$A$8,AX1211,AX1211)</f>
        <v>1.1464000000000001</v>
      </c>
      <c r="BA1211">
        <f t="shared" si="388"/>
        <v>99.779063808443823</v>
      </c>
      <c r="BB1211" s="2">
        <v>39883</v>
      </c>
      <c r="BC1211">
        <v>113.18359375</v>
      </c>
      <c r="BD1211" s="22">
        <f>_xll.BDH(BD$3&amp;" Govt",$A$8,BB1211,BB1211)</f>
        <v>1.1393500000000001</v>
      </c>
      <c r="BE1211">
        <f t="shared" si="389"/>
        <v>99.340495677359897</v>
      </c>
      <c r="BH1211" s="22"/>
      <c r="BJ1211" s="2">
        <v>39883</v>
      </c>
      <c r="BK1211">
        <v>110.7734375</v>
      </c>
      <c r="BL1211" s="22">
        <f>_xll.BDH(BL$3&amp;" Govt",$A$8,BJ1211,BJ1211)</f>
        <v>1.1168499999999999</v>
      </c>
      <c r="BM1211">
        <f t="shared" si="390"/>
        <v>99.183809374580306</v>
      </c>
      <c r="BN1211" s="2">
        <v>40058</v>
      </c>
      <c r="BO1211">
        <v>113.7265625</v>
      </c>
      <c r="BP1211" s="22">
        <f>_xll.BDH(BP$3&amp;" Govt",$A$8,BN1211,BN1211)</f>
        <v>1.1295500000000001</v>
      </c>
      <c r="BQ1211">
        <f t="shared" si="391"/>
        <v>100.68307069186844</v>
      </c>
      <c r="BT1211" s="22"/>
      <c r="BX1211" s="22"/>
      <c r="CB1211" s="22"/>
      <c r="CF1211" s="22"/>
      <c r="CJ1211" s="22"/>
      <c r="CN1211" s="22"/>
      <c r="CR1211" s="22"/>
      <c r="CV1211" s="22"/>
      <c r="CZ1211" s="22"/>
      <c r="DB1211" s="2">
        <v>39888</v>
      </c>
      <c r="DC1211">
        <v>109.640625</v>
      </c>
      <c r="DD1211" s="22">
        <f>_xll.BDH(DD$3&amp;" Govt",$A$8,DB1211,DB1211)</f>
        <v>1.11764</v>
      </c>
      <c r="DE1211">
        <f t="shared" si="392"/>
        <v>98.100126158691538</v>
      </c>
      <c r="DH1211" s="22"/>
      <c r="DL1211" s="22"/>
      <c r="DP1211" s="22"/>
    </row>
    <row r="1212" spans="4:120" x14ac:dyDescent="0.25">
      <c r="D1212" s="2"/>
      <c r="H1212" s="22"/>
      <c r="I1212" s="14"/>
      <c r="L1212" s="22"/>
      <c r="P1212" s="22"/>
      <c r="R1212" s="2">
        <v>39885</v>
      </c>
      <c r="S1212">
        <v>129.30859375</v>
      </c>
      <c r="T1212" s="22">
        <f>_xll.BDH(T$3&amp;" Govt",$A$8,R1212,R1212)</f>
        <v>1.2516400000000001</v>
      </c>
      <c r="U1212">
        <f t="shared" si="383"/>
        <v>103.31133053433894</v>
      </c>
      <c r="V1212" s="2">
        <v>39981</v>
      </c>
      <c r="W1212">
        <v>112.78515625</v>
      </c>
      <c r="X1212" s="22">
        <f>_xll.BDH(X$3&amp;" Govt",$A$8,V1212,V1212)</f>
        <v>1.12429</v>
      </c>
      <c r="Y1212">
        <f t="shared" si="384"/>
        <v>100.31678325876776</v>
      </c>
      <c r="Z1212" s="2">
        <v>39885</v>
      </c>
      <c r="AA1212">
        <v>125.66015625</v>
      </c>
      <c r="AB1212" s="22">
        <f>_xll.BDH(AB$3&amp;" Govt",$A$8,Z1212,Z1212)</f>
        <v>1.2099299999999999</v>
      </c>
      <c r="AC1212">
        <f t="shared" si="385"/>
        <v>103.85737707966577</v>
      </c>
      <c r="AF1212" s="22"/>
      <c r="AH1212" s="2">
        <v>39885</v>
      </c>
      <c r="AI1212">
        <v>124.51953125</v>
      </c>
      <c r="AJ1212" s="22">
        <f>_xll.BDH(AJ$3&amp;" Govt",$A$8,AH1212,AH1212)</f>
        <v>1.1859500000000001</v>
      </c>
      <c r="AK1212">
        <f t="shared" si="386"/>
        <v>104.99559951937265</v>
      </c>
      <c r="AN1212" s="22"/>
      <c r="AP1212" s="2">
        <v>39885</v>
      </c>
      <c r="AQ1212">
        <v>122.08984375</v>
      </c>
      <c r="AR1212" s="22">
        <f>_xll.BDH(AR$3&amp;" Govt",$A$8,AP1212,AP1212)</f>
        <v>1.1712</v>
      </c>
      <c r="AS1212">
        <f t="shared" si="387"/>
        <v>104.24337751878416</v>
      </c>
      <c r="AV1212" s="22"/>
      <c r="AX1212" s="2">
        <v>39885</v>
      </c>
      <c r="AY1212">
        <v>114.6484375</v>
      </c>
      <c r="AZ1212" s="22">
        <f>_xll.BDH(AZ$3&amp;" Govt",$A$8,AX1212,AX1212)</f>
        <v>1.14656</v>
      </c>
      <c r="BA1212">
        <f t="shared" si="388"/>
        <v>99.993404182947245</v>
      </c>
      <c r="BB1212" s="2">
        <v>39884</v>
      </c>
      <c r="BC1212">
        <v>114.12890625</v>
      </c>
      <c r="BD1212" s="22">
        <f>_xll.BDH(BD$3&amp;" Govt",$A$8,BB1212,BB1212)</f>
        <v>1.13951</v>
      </c>
      <c r="BE1212">
        <f t="shared" si="389"/>
        <v>100.1561252204895</v>
      </c>
      <c r="BH1212" s="22"/>
      <c r="BJ1212" s="2">
        <v>39884</v>
      </c>
      <c r="BK1212">
        <v>111.96484375</v>
      </c>
      <c r="BL1212" s="22">
        <f>_xll.BDH(BL$3&amp;" Govt",$A$8,BJ1212,BJ1212)</f>
        <v>1.1170100000000001</v>
      </c>
      <c r="BM1212">
        <f t="shared" si="390"/>
        <v>100.23620536073983</v>
      </c>
      <c r="BN1212" s="2">
        <v>40059</v>
      </c>
      <c r="BO1212">
        <v>113.95703125</v>
      </c>
      <c r="BP1212" s="22">
        <f>_xll.BDH(BP$3&amp;" Govt",$A$8,BN1212,BN1212)</f>
        <v>1.1294900000000001</v>
      </c>
      <c r="BQ1212">
        <f t="shared" si="391"/>
        <v>100.89246584741785</v>
      </c>
      <c r="BT1212" s="22"/>
      <c r="BX1212" s="22"/>
      <c r="CB1212" s="22"/>
      <c r="CF1212" s="22"/>
      <c r="CJ1212" s="22"/>
      <c r="CN1212" s="22"/>
      <c r="CR1212" s="22"/>
      <c r="CV1212" s="22"/>
      <c r="CZ1212" s="22"/>
      <c r="DB1212" s="2">
        <v>39889</v>
      </c>
      <c r="DC1212">
        <v>109.17578125</v>
      </c>
      <c r="DD1212" s="22">
        <f>_xll.BDH(DD$3&amp;" Govt",$A$8,DB1212,DB1212)</f>
        <v>1.1177900000000001</v>
      </c>
      <c r="DE1212">
        <f t="shared" si="392"/>
        <v>97.671102130095989</v>
      </c>
      <c r="DH1212" s="22"/>
      <c r="DL1212" s="22"/>
      <c r="DP1212" s="22"/>
    </row>
    <row r="1213" spans="4:120" x14ac:dyDescent="0.25">
      <c r="D1213" s="2"/>
      <c r="H1213" s="22"/>
      <c r="I1213" s="14"/>
      <c r="L1213" s="22"/>
      <c r="P1213" s="22"/>
      <c r="R1213" s="2">
        <v>39888</v>
      </c>
      <c r="S1213">
        <v>129.3203125</v>
      </c>
      <c r="T1213" s="22">
        <f>_xll.BDH(T$3&amp;" Govt",$A$8,R1213,R1213)</f>
        <v>1.25217</v>
      </c>
      <c r="U1213">
        <f t="shared" si="383"/>
        <v>103.27696119536485</v>
      </c>
      <c r="V1213" s="2">
        <v>39982</v>
      </c>
      <c r="W1213">
        <v>112.796875</v>
      </c>
      <c r="X1213" s="22">
        <f>_xll.BDH(X$3&amp;" Govt",$A$8,V1213,V1213)</f>
        <v>1.12439</v>
      </c>
      <c r="Y1213">
        <f t="shared" si="384"/>
        <v>100.31828369160166</v>
      </c>
      <c r="Z1213" s="2">
        <v>39888</v>
      </c>
      <c r="AA1213">
        <v>125.69140625</v>
      </c>
      <c r="AB1213" s="22">
        <f>_xll.BDH(AB$3&amp;" Govt",$A$8,Z1213,Z1213)</f>
        <v>1.21044</v>
      </c>
      <c r="AC1213">
        <f t="shared" si="385"/>
        <v>103.83943545322363</v>
      </c>
      <c r="AF1213" s="22"/>
      <c r="AH1213" s="2">
        <v>39888</v>
      </c>
      <c r="AI1213">
        <v>124.58203125</v>
      </c>
      <c r="AJ1213" s="22">
        <f>_xll.BDH(AJ$3&amp;" Govt",$A$8,AH1213,AH1213)</f>
        <v>1.18645</v>
      </c>
      <c r="AK1213">
        <f t="shared" si="386"/>
        <v>105.00402987905095</v>
      </c>
      <c r="AN1213" s="22"/>
      <c r="AP1213" s="2">
        <v>39888</v>
      </c>
      <c r="AQ1213">
        <v>122.24609375</v>
      </c>
      <c r="AR1213" s="22">
        <f>_xll.BDH(AR$3&amp;" Govt",$A$8,AP1213,AP1213)</f>
        <v>1.1716899999999999</v>
      </c>
      <c r="AS1213">
        <f t="shared" si="387"/>
        <v>104.33313739128951</v>
      </c>
      <c r="AV1213" s="22"/>
      <c r="AX1213" s="2">
        <v>39888</v>
      </c>
      <c r="AY1213">
        <v>114.796875</v>
      </c>
      <c r="AZ1213" s="22">
        <f>_xll.BDH(AZ$3&amp;" Govt",$A$8,AX1213,AX1213)</f>
        <v>1.1470400000000001</v>
      </c>
      <c r="BA1213">
        <f t="shared" si="388"/>
        <v>100.08096927744455</v>
      </c>
      <c r="BB1213" s="2">
        <v>39885</v>
      </c>
      <c r="BC1213">
        <v>114.375</v>
      </c>
      <c r="BD1213" s="22">
        <f>_xll.BDH(BD$3&amp;" Govt",$A$8,BB1213,BB1213)</f>
        <v>1.13967</v>
      </c>
      <c r="BE1213">
        <f t="shared" si="389"/>
        <v>100.35799836794862</v>
      </c>
      <c r="BH1213" s="22"/>
      <c r="BJ1213" s="2">
        <v>39885</v>
      </c>
      <c r="BK1213">
        <v>112.1171875</v>
      </c>
      <c r="BL1213" s="22">
        <f>_xll.BDH(BL$3&amp;" Govt",$A$8,BJ1213,BJ1213)</f>
        <v>1.11717</v>
      </c>
      <c r="BM1213">
        <f t="shared" si="390"/>
        <v>100.35821540141607</v>
      </c>
      <c r="BN1213" s="2">
        <v>40060</v>
      </c>
      <c r="BO1213">
        <v>114.109375</v>
      </c>
      <c r="BP1213" s="22">
        <f>_xll.BDH(BP$3&amp;" Govt",$A$8,BN1213,BN1213)</f>
        <v>1.1294299999999999</v>
      </c>
      <c r="BQ1213">
        <f t="shared" si="391"/>
        <v>101.03271119060058</v>
      </c>
      <c r="BT1213" s="22"/>
      <c r="BX1213" s="22"/>
      <c r="CB1213" s="22"/>
      <c r="CF1213" s="22"/>
      <c r="CJ1213" s="22"/>
      <c r="CN1213" s="22"/>
      <c r="CR1213" s="22"/>
      <c r="CV1213" s="22"/>
      <c r="CZ1213" s="22"/>
      <c r="DB1213" s="2">
        <v>39890</v>
      </c>
      <c r="DC1213">
        <v>115.19140625</v>
      </c>
      <c r="DD1213" s="22">
        <f>_xll.BDH(DD$3&amp;" Govt",$A$8,DB1213,DB1213)</f>
        <v>1.11795</v>
      </c>
      <c r="DE1213">
        <f t="shared" si="392"/>
        <v>103.03806632675879</v>
      </c>
      <c r="DH1213" s="22"/>
      <c r="DL1213" s="22"/>
      <c r="DP1213" s="22"/>
    </row>
    <row r="1214" spans="4:120" x14ac:dyDescent="0.25">
      <c r="D1214" s="2"/>
      <c r="H1214" s="22"/>
      <c r="I1214" s="14"/>
      <c r="L1214" s="22"/>
      <c r="P1214" s="22"/>
      <c r="R1214" s="2">
        <v>39889</v>
      </c>
      <c r="S1214">
        <v>129.375</v>
      </c>
      <c r="T1214" s="22">
        <f>_xll.BDH(T$3&amp;" Govt",$A$8,R1214,R1214)</f>
        <v>1.25234</v>
      </c>
      <c r="U1214">
        <f t="shared" si="383"/>
        <v>103.30661002603127</v>
      </c>
      <c r="V1214" s="2">
        <v>39983</v>
      </c>
      <c r="W1214">
        <v>112.87109375</v>
      </c>
      <c r="X1214" s="22">
        <f>_xll.BDH(X$3&amp;" Govt",$A$8,V1214,V1214)</f>
        <v>1.1244799999999999</v>
      </c>
      <c r="Y1214">
        <f t="shared" si="384"/>
        <v>100.37625724779454</v>
      </c>
      <c r="Z1214" s="2">
        <v>39889</v>
      </c>
      <c r="AA1214">
        <v>125.83203125</v>
      </c>
      <c r="AB1214" s="22">
        <f>_xll.BDH(AB$3&amp;" Govt",$A$8,Z1214,Z1214)</f>
        <v>1.21061</v>
      </c>
      <c r="AC1214">
        <f t="shared" si="385"/>
        <v>103.94101424075467</v>
      </c>
      <c r="AF1214" s="22"/>
      <c r="AH1214" s="2">
        <v>39889</v>
      </c>
      <c r="AI1214">
        <v>124.6875</v>
      </c>
      <c r="AJ1214" s="22">
        <f>_xll.BDH(AJ$3&amp;" Govt",$A$8,AH1214,AH1214)</f>
        <v>1.1866099999999999</v>
      </c>
      <c r="AK1214">
        <f t="shared" si="386"/>
        <v>105.0787537607133</v>
      </c>
      <c r="AN1214" s="22"/>
      <c r="AP1214" s="2">
        <v>39889</v>
      </c>
      <c r="AQ1214">
        <v>122.1640625</v>
      </c>
      <c r="AR1214" s="22">
        <f>_xll.BDH(AR$3&amp;" Govt",$A$8,AP1214,AP1214)</f>
        <v>1.1718600000000001</v>
      </c>
      <c r="AS1214">
        <f t="shared" si="387"/>
        <v>104.24800104107999</v>
      </c>
      <c r="AV1214" s="22"/>
      <c r="AX1214" s="2">
        <v>39889</v>
      </c>
      <c r="AY1214">
        <v>114.90625</v>
      </c>
      <c r="AZ1214" s="22">
        <f>_xll.BDH(AZ$3&amp;" Govt",$A$8,AX1214,AX1214)</f>
        <v>1.1472</v>
      </c>
      <c r="BA1214">
        <f t="shared" si="388"/>
        <v>100.16235181311018</v>
      </c>
      <c r="BB1214" s="2">
        <v>39888</v>
      </c>
      <c r="BC1214">
        <v>114.71875</v>
      </c>
      <c r="BD1214" s="22">
        <f>_xll.BDH(BD$3&amp;" Govt",$A$8,BB1214,BB1214)</f>
        <v>1.14015</v>
      </c>
      <c r="BE1214">
        <f t="shared" si="389"/>
        <v>100.61724334517388</v>
      </c>
      <c r="BH1214" s="22"/>
      <c r="BJ1214" s="2">
        <v>39888</v>
      </c>
      <c r="BK1214">
        <v>112.43359375</v>
      </c>
      <c r="BL1214" s="22">
        <f>_xll.BDH(BL$3&amp;" Govt",$A$8,BJ1214,BJ1214)</f>
        <v>1.11764</v>
      </c>
      <c r="BM1214">
        <f t="shared" si="390"/>
        <v>100.59911398124621</v>
      </c>
      <c r="BN1214" s="2">
        <v>40063</v>
      </c>
      <c r="BO1214">
        <v>114.109375</v>
      </c>
      <c r="BP1214" s="22">
        <f>_xll.BDH(BP$3&amp;" Govt",$A$8,BN1214,BN1214)</f>
        <v>1.1292500000000001</v>
      </c>
      <c r="BQ1214">
        <f t="shared" si="391"/>
        <v>101.04881558556563</v>
      </c>
      <c r="BT1214" s="22"/>
      <c r="BX1214" s="22"/>
      <c r="CB1214" s="22"/>
      <c r="CF1214" s="22"/>
      <c r="CJ1214" s="22"/>
      <c r="CN1214" s="22"/>
      <c r="CR1214" s="22"/>
      <c r="CV1214" s="22"/>
      <c r="CZ1214" s="22"/>
      <c r="DB1214" s="2">
        <v>39891</v>
      </c>
      <c r="DC1214">
        <v>116.26171875</v>
      </c>
      <c r="DD1214" s="22">
        <f>_xll.BDH(DD$3&amp;" Govt",$A$8,DB1214,DB1214)</f>
        <v>1.1181099999999999</v>
      </c>
      <c r="DE1214">
        <f t="shared" si="392"/>
        <v>103.9805732441352</v>
      </c>
      <c r="DH1214" s="22"/>
      <c r="DL1214" s="22"/>
      <c r="DP1214" s="22"/>
    </row>
    <row r="1215" spans="4:120" x14ac:dyDescent="0.25">
      <c r="D1215" s="2"/>
      <c r="H1215" s="22"/>
      <c r="I1215" s="14"/>
      <c r="L1215" s="22"/>
      <c r="P1215" s="22"/>
      <c r="R1215" s="2">
        <v>39890</v>
      </c>
      <c r="S1215">
        <v>129.9140625</v>
      </c>
      <c r="T1215" s="22">
        <f>_xll.BDH(T$3&amp;" Govt",$A$8,R1215,R1215)</f>
        <v>1.2525200000000001</v>
      </c>
      <c r="U1215">
        <f t="shared" si="383"/>
        <v>103.72214615335483</v>
      </c>
      <c r="V1215" s="2">
        <v>39986</v>
      </c>
      <c r="W1215">
        <v>112.8125</v>
      </c>
      <c r="X1215" s="22">
        <f>_xll.BDH(X$3&amp;" Govt",$A$8,V1215,V1215)</f>
        <v>1.12476</v>
      </c>
      <c r="Y1215">
        <f t="shared" si="384"/>
        <v>100.29917493509727</v>
      </c>
      <c r="Z1215" s="2">
        <v>39890</v>
      </c>
      <c r="AA1215">
        <v>126.98046875</v>
      </c>
      <c r="AB1215" s="22">
        <f>_xll.BDH(AB$3&amp;" Govt",$A$8,Z1215,Z1215)</f>
        <v>1.21078</v>
      </c>
      <c r="AC1215">
        <f t="shared" si="385"/>
        <v>104.87493082971308</v>
      </c>
      <c r="AF1215" s="22"/>
      <c r="AH1215" s="2">
        <v>39890</v>
      </c>
      <c r="AI1215">
        <v>126.1796875</v>
      </c>
      <c r="AJ1215" s="22">
        <f>_xll.BDH(AJ$3&amp;" Govt",$A$8,AH1215,AH1215)</f>
        <v>1.1867799999999999</v>
      </c>
      <c r="AK1215">
        <f t="shared" si="386"/>
        <v>106.32104307453783</v>
      </c>
      <c r="AN1215" s="22"/>
      <c r="AP1215" s="2">
        <v>39890</v>
      </c>
      <c r="AQ1215">
        <v>124.1328125</v>
      </c>
      <c r="AR1215" s="22">
        <f>_xll.BDH(AR$3&amp;" Govt",$A$8,AP1215,AP1215)</f>
        <v>1.1720200000000001</v>
      </c>
      <c r="AS1215">
        <f t="shared" si="387"/>
        <v>105.91356162864115</v>
      </c>
      <c r="AV1215" s="22"/>
      <c r="AX1215" s="2">
        <v>39890</v>
      </c>
      <c r="AY1215">
        <v>117.0078125</v>
      </c>
      <c r="AZ1215" s="22">
        <f>_xll.BDH(AZ$3&amp;" Govt",$A$8,AX1215,AX1215)</f>
        <v>1.1473599999999999</v>
      </c>
      <c r="BA1215">
        <f t="shared" si="388"/>
        <v>101.9800346011714</v>
      </c>
      <c r="BB1215" s="2">
        <v>39889</v>
      </c>
      <c r="BC1215">
        <v>114.59765625</v>
      </c>
      <c r="BD1215" s="22">
        <f>_xll.BDH(BD$3&amp;" Govt",$A$8,BB1215,BB1215)</f>
        <v>1.1403099999999999</v>
      </c>
      <c r="BE1215">
        <f t="shared" si="389"/>
        <v>100.49693175539986</v>
      </c>
      <c r="BH1215" s="22"/>
      <c r="BJ1215" s="2">
        <v>39889</v>
      </c>
      <c r="BK1215">
        <v>112.3359375</v>
      </c>
      <c r="BL1215" s="22">
        <f>_xll.BDH(BL$3&amp;" Govt",$A$8,BJ1215,BJ1215)</f>
        <v>1.1177900000000001</v>
      </c>
      <c r="BM1215">
        <f t="shared" si="390"/>
        <v>100.49824877660383</v>
      </c>
      <c r="BN1215" s="2">
        <v>40064</v>
      </c>
      <c r="BO1215">
        <v>114.48046875</v>
      </c>
      <c r="BP1215" s="22">
        <f>_xll.BDH(BP$3&amp;" Govt",$A$8,BN1215,BN1215)</f>
        <v>1.1291899999999999</v>
      </c>
      <c r="BQ1215">
        <f t="shared" si="391"/>
        <v>101.38282197858643</v>
      </c>
      <c r="BT1215" s="22"/>
      <c r="BX1215" s="22"/>
      <c r="CB1215" s="22"/>
      <c r="CF1215" s="22"/>
      <c r="CJ1215" s="22"/>
      <c r="CN1215" s="22"/>
      <c r="CR1215" s="22"/>
      <c r="CV1215" s="22"/>
      <c r="CZ1215" s="22"/>
      <c r="DB1215" s="2">
        <v>39892</v>
      </c>
      <c r="DC1215">
        <v>115.421875</v>
      </c>
      <c r="DD1215" s="22">
        <f>_xll.BDH(DD$3&amp;" Govt",$A$8,DB1215,DB1215)</f>
        <v>1.11826</v>
      </c>
      <c r="DE1215">
        <f t="shared" si="392"/>
        <v>103.21559834027865</v>
      </c>
      <c r="DH1215" s="22"/>
      <c r="DL1215" s="22"/>
      <c r="DP1215" s="22"/>
    </row>
    <row r="1216" spans="4:120" x14ac:dyDescent="0.25">
      <c r="D1216" s="2"/>
      <c r="H1216" s="22"/>
      <c r="I1216" s="14"/>
      <c r="L1216" s="22"/>
      <c r="P1216" s="22"/>
      <c r="R1216" s="2">
        <v>39891</v>
      </c>
      <c r="S1216">
        <v>129.94921875</v>
      </c>
      <c r="T1216" s="22">
        <f>_xll.BDH(T$3&amp;" Govt",$A$8,R1216,R1216)</f>
        <v>1.2526900000000001</v>
      </c>
      <c r="U1216">
        <f t="shared" si="383"/>
        <v>103.73613483782898</v>
      </c>
      <c r="V1216" s="2">
        <v>39987</v>
      </c>
      <c r="W1216">
        <v>112.859375</v>
      </c>
      <c r="X1216" s="22">
        <f>_xll.BDH(X$3&amp;" Govt",$A$8,V1216,V1216)</f>
        <v>1.12486</v>
      </c>
      <c r="Y1216">
        <f t="shared" si="384"/>
        <v>100.33193019575769</v>
      </c>
      <c r="Z1216" s="2">
        <v>39891</v>
      </c>
      <c r="AA1216">
        <v>127.0078125</v>
      </c>
      <c r="AB1216" s="22">
        <f>_xll.BDH(AB$3&amp;" Govt",$A$8,Z1216,Z1216)</f>
        <v>1.21095</v>
      </c>
      <c r="AC1216">
        <f t="shared" si="385"/>
        <v>104.88278830670136</v>
      </c>
      <c r="AF1216" s="22"/>
      <c r="AH1216" s="2">
        <v>39891</v>
      </c>
      <c r="AI1216">
        <v>126.09765625</v>
      </c>
      <c r="AJ1216" s="22">
        <f>_xll.BDH(AJ$3&amp;" Govt",$A$8,AH1216,AH1216)</f>
        <v>1.1869399999999999</v>
      </c>
      <c r="AK1216">
        <f t="shared" si="386"/>
        <v>106.23759941530322</v>
      </c>
      <c r="AN1216" s="22"/>
      <c r="AP1216" s="2">
        <v>39891</v>
      </c>
      <c r="AQ1216">
        <v>124.453125</v>
      </c>
      <c r="AR1216" s="22">
        <f>_xll.BDH(AR$3&amp;" Govt",$A$8,AP1216,AP1216)</f>
        <v>1.1721900000000001</v>
      </c>
      <c r="AS1216">
        <f t="shared" si="387"/>
        <v>106.17146111125329</v>
      </c>
      <c r="AV1216" s="22"/>
      <c r="AX1216" s="2">
        <v>39891</v>
      </c>
      <c r="AY1216">
        <v>117.48046875</v>
      </c>
      <c r="AZ1216" s="22">
        <f>_xll.BDH(AZ$3&amp;" Govt",$A$8,AX1216,AX1216)</f>
        <v>1.1475200000000001</v>
      </c>
      <c r="BA1216">
        <f t="shared" si="388"/>
        <v>102.37770910310931</v>
      </c>
      <c r="BB1216" s="2">
        <v>39890</v>
      </c>
      <c r="BC1216">
        <v>116.95703125</v>
      </c>
      <c r="BD1216" s="22">
        <f>_xll.BDH(BD$3&amp;" Govt",$A$8,BB1216,BB1216)</f>
        <v>1.1404700000000001</v>
      </c>
      <c r="BE1216">
        <f t="shared" si="389"/>
        <v>102.55160701289819</v>
      </c>
      <c r="BH1216" s="22"/>
      <c r="BJ1216" s="2">
        <v>39890</v>
      </c>
      <c r="BK1216">
        <v>115.1015625</v>
      </c>
      <c r="BL1216" s="22">
        <f>_xll.BDH(BL$3&amp;" Govt",$A$8,BJ1216,BJ1216)</f>
        <v>1.11795</v>
      </c>
      <c r="BM1216">
        <f t="shared" si="390"/>
        <v>102.95770159667248</v>
      </c>
      <c r="BN1216" s="2">
        <v>40065</v>
      </c>
      <c r="BO1216">
        <v>114.63671875</v>
      </c>
      <c r="BP1216" s="22">
        <f>_xll.BDH(BP$3&amp;" Govt",$A$8,BN1216,BN1216)</f>
        <v>1.12913</v>
      </c>
      <c r="BQ1216">
        <f t="shared" si="391"/>
        <v>101.52659016233737</v>
      </c>
      <c r="BT1216" s="22"/>
      <c r="BX1216" s="22"/>
      <c r="CB1216" s="22"/>
      <c r="CF1216" s="22"/>
      <c r="CJ1216" s="22"/>
      <c r="CN1216" s="22"/>
      <c r="CR1216" s="22"/>
      <c r="CV1216" s="22"/>
      <c r="CZ1216" s="22"/>
      <c r="DB1216" s="2">
        <v>39895</v>
      </c>
      <c r="DC1216">
        <v>115.65625</v>
      </c>
      <c r="DD1216" s="22">
        <f>_xll.BDH(DD$3&amp;" Govt",$A$8,DB1216,DB1216)</f>
        <v>1.11873</v>
      </c>
      <c r="DE1216">
        <f t="shared" si="392"/>
        <v>103.38173643327701</v>
      </c>
      <c r="DH1216" s="22"/>
      <c r="DL1216" s="22"/>
      <c r="DP1216" s="22"/>
    </row>
    <row r="1217" spans="4:120" x14ac:dyDescent="0.25">
      <c r="D1217" s="2"/>
      <c r="H1217" s="22"/>
      <c r="I1217" s="14"/>
      <c r="L1217" s="22"/>
      <c r="P1217" s="22"/>
      <c r="R1217" s="2">
        <v>39892</v>
      </c>
      <c r="S1217">
        <v>129.8515625</v>
      </c>
      <c r="T1217" s="22">
        <f>_xll.BDH(T$3&amp;" Govt",$A$8,R1217,R1217)</f>
        <v>1.2528699999999999</v>
      </c>
      <c r="U1217">
        <f t="shared" si="383"/>
        <v>103.6432850175996</v>
      </c>
      <c r="V1217" s="2">
        <v>39988</v>
      </c>
      <c r="W1217">
        <v>112.78125</v>
      </c>
      <c r="X1217" s="22">
        <f>_xll.BDH(X$3&amp;" Govt",$A$8,V1217,V1217)</f>
        <v>1.1249500000000001</v>
      </c>
      <c r="Y1217">
        <f t="shared" si="384"/>
        <v>100.25445575358904</v>
      </c>
      <c r="Z1217" s="2">
        <v>39892</v>
      </c>
      <c r="AA1217">
        <v>126.8515625</v>
      </c>
      <c r="AB1217" s="22">
        <f>_xll.BDH(AB$3&amp;" Govt",$A$8,Z1217,Z1217)</f>
        <v>1.21112</v>
      </c>
      <c r="AC1217">
        <f t="shared" si="385"/>
        <v>104.73905352070811</v>
      </c>
      <c r="AF1217" s="22"/>
      <c r="AH1217" s="2">
        <v>39892</v>
      </c>
      <c r="AI1217">
        <v>126.015625</v>
      </c>
      <c r="AJ1217" s="22">
        <f>_xll.BDH(AJ$3&amp;" Govt",$A$8,AH1217,AH1217)</f>
        <v>1.1871100000000001</v>
      </c>
      <c r="AK1217">
        <f t="shared" si="386"/>
        <v>106.15328402591166</v>
      </c>
      <c r="AN1217" s="22"/>
      <c r="AP1217" s="2">
        <v>39892</v>
      </c>
      <c r="AQ1217">
        <v>124.33203125</v>
      </c>
      <c r="AR1217" s="22">
        <f>_xll.BDH(AR$3&amp;" Govt",$A$8,AP1217,AP1217)</f>
        <v>1.17235</v>
      </c>
      <c r="AS1217">
        <f t="shared" si="387"/>
        <v>106.05367957521219</v>
      </c>
      <c r="AV1217" s="22"/>
      <c r="AX1217" s="2">
        <v>39892</v>
      </c>
      <c r="AY1217">
        <v>117.20703125</v>
      </c>
      <c r="AZ1217" s="22">
        <f>_xll.BDH(AZ$3&amp;" Govt",$A$8,AX1217,AX1217)</f>
        <v>1.14768</v>
      </c>
      <c r="BA1217">
        <f t="shared" si="388"/>
        <v>102.12518406698732</v>
      </c>
      <c r="BB1217" s="2">
        <v>39891</v>
      </c>
      <c r="BC1217">
        <v>117.74609375</v>
      </c>
      <c r="BD1217" s="22">
        <f>_xll.BDH(BD$3&amp;" Govt",$A$8,BB1217,BB1217)</f>
        <v>1.14063</v>
      </c>
      <c r="BE1217">
        <f t="shared" si="389"/>
        <v>103.22899954411159</v>
      </c>
      <c r="BH1217" s="22"/>
      <c r="BJ1217" s="2">
        <v>39891</v>
      </c>
      <c r="BK1217">
        <v>115.8203125</v>
      </c>
      <c r="BL1217" s="22">
        <f>_xll.BDH(BL$3&amp;" Govt",$A$8,BJ1217,BJ1217)</f>
        <v>1.1181099999999999</v>
      </c>
      <c r="BM1217">
        <f t="shared" si="390"/>
        <v>103.58579433150585</v>
      </c>
      <c r="BN1217" s="2">
        <v>40066</v>
      </c>
      <c r="BO1217">
        <v>114.953125</v>
      </c>
      <c r="BP1217" s="22">
        <f>_xll.BDH(BP$3&amp;" Govt",$A$8,BN1217,BN1217)</f>
        <v>1.12907</v>
      </c>
      <c r="BQ1217">
        <f t="shared" si="391"/>
        <v>101.81222156287919</v>
      </c>
      <c r="BT1217" s="22"/>
      <c r="BX1217" s="22"/>
      <c r="CB1217" s="22"/>
      <c r="CF1217" s="22"/>
      <c r="CJ1217" s="22"/>
      <c r="CN1217" s="22"/>
      <c r="CR1217" s="22"/>
      <c r="CV1217" s="22"/>
      <c r="CZ1217" s="22"/>
      <c r="DB1217" s="2">
        <v>39896</v>
      </c>
      <c r="DC1217">
        <v>116.328125</v>
      </c>
      <c r="DD1217" s="22">
        <f>_xll.BDH(DD$3&amp;" Govt",$A$8,DB1217,DB1217)</f>
        <v>1.1188899999999999</v>
      </c>
      <c r="DE1217">
        <f t="shared" si="392"/>
        <v>103.96743647722296</v>
      </c>
      <c r="DH1217" s="22"/>
      <c r="DL1217" s="22"/>
      <c r="DP1217" s="22"/>
    </row>
    <row r="1218" spans="4:120" x14ac:dyDescent="0.25">
      <c r="D1218" s="2"/>
      <c r="H1218" s="22"/>
      <c r="I1218" s="14"/>
      <c r="L1218" s="22"/>
      <c r="P1218" s="22"/>
      <c r="R1218" s="2">
        <v>39895</v>
      </c>
      <c r="S1218">
        <v>129.8046875</v>
      </c>
      <c r="T1218" s="22">
        <f>_xll.BDH(T$3&amp;" Govt",$A$8,R1218,R1218)</f>
        <v>1.25339</v>
      </c>
      <c r="U1218">
        <f t="shared" si="383"/>
        <v>103.56288744923766</v>
      </c>
      <c r="V1218" s="2">
        <v>39989</v>
      </c>
      <c r="W1218">
        <v>112.84765625</v>
      </c>
      <c r="X1218" s="22">
        <f>_xll.BDH(X$3&amp;" Govt",$A$8,V1218,V1218)</f>
        <v>1.12504</v>
      </c>
      <c r="Y1218">
        <f t="shared" si="384"/>
        <v>100.30546136137382</v>
      </c>
      <c r="Z1218" s="2">
        <v>39895</v>
      </c>
      <c r="AA1218">
        <v>126.8984375</v>
      </c>
      <c r="AB1218" s="22">
        <f>_xll.BDH(AB$3&amp;" Govt",$A$8,Z1218,Z1218)</f>
        <v>1.2116199999999999</v>
      </c>
      <c r="AC1218">
        <f t="shared" si="385"/>
        <v>104.73451866096632</v>
      </c>
      <c r="AF1218" s="22"/>
      <c r="AH1218" s="2">
        <v>39895</v>
      </c>
      <c r="AI1218">
        <v>126.1953125</v>
      </c>
      <c r="AJ1218" s="22">
        <f>_xll.BDH(AJ$3&amp;" Govt",$A$8,AH1218,AH1218)</f>
        <v>1.1876100000000001</v>
      </c>
      <c r="AK1218">
        <f t="shared" si="386"/>
        <v>106.2598938203619</v>
      </c>
      <c r="AN1218" s="22"/>
      <c r="AP1218" s="2">
        <v>39895</v>
      </c>
      <c r="AQ1218">
        <v>124.61328125</v>
      </c>
      <c r="AR1218" s="22">
        <f>_xll.BDH(AR$3&amp;" Govt",$A$8,AP1218,AP1218)</f>
        <v>1.1728399999999999</v>
      </c>
      <c r="AS1218">
        <f t="shared" si="387"/>
        <v>106.24917401350569</v>
      </c>
      <c r="AV1218" s="22"/>
      <c r="AX1218" s="2">
        <v>39895</v>
      </c>
      <c r="AY1218">
        <v>117.53515625</v>
      </c>
      <c r="AZ1218" s="22">
        <f>_xll.BDH(AZ$3&amp;" Govt",$A$8,AX1218,AX1218)</f>
        <v>1.1481699999999999</v>
      </c>
      <c r="BA1218">
        <f t="shared" si="388"/>
        <v>102.36738135467745</v>
      </c>
      <c r="BB1218" s="2">
        <v>39892</v>
      </c>
      <c r="BC1218">
        <v>117.45703125</v>
      </c>
      <c r="BD1218" s="22">
        <f>_xll.BDH(BD$3&amp;" Govt",$A$8,BB1218,BB1218)</f>
        <v>1.14079</v>
      </c>
      <c r="BE1218">
        <f t="shared" si="389"/>
        <v>102.9611332935948</v>
      </c>
      <c r="BH1218" s="22"/>
      <c r="BJ1218" s="2">
        <v>39892</v>
      </c>
      <c r="BK1218">
        <v>115.27734375</v>
      </c>
      <c r="BL1218" s="22">
        <f>_xll.BDH(BL$3&amp;" Govt",$A$8,BJ1218,BJ1218)</f>
        <v>1.11826</v>
      </c>
      <c r="BM1218">
        <f t="shared" si="390"/>
        <v>103.08635178759859</v>
      </c>
      <c r="BN1218" s="2">
        <v>40067</v>
      </c>
      <c r="BO1218">
        <v>115.21484375</v>
      </c>
      <c r="BP1218" s="22">
        <f>_xll.BDH(BP$3&amp;" Govt",$A$8,BN1218,BN1218)</f>
        <v>1.1290100000000001</v>
      </c>
      <c r="BQ1218">
        <f t="shared" si="391"/>
        <v>102.04944486762739</v>
      </c>
      <c r="BT1218" s="22"/>
      <c r="BX1218" s="22"/>
      <c r="CB1218" s="22"/>
      <c r="CF1218" s="22"/>
      <c r="CJ1218" s="22"/>
      <c r="CN1218" s="22"/>
      <c r="CR1218" s="22"/>
      <c r="CV1218" s="22"/>
      <c r="CZ1218" s="22"/>
      <c r="DB1218" s="2">
        <v>39897</v>
      </c>
      <c r="DC1218">
        <v>115.703125</v>
      </c>
      <c r="DD1218" s="22">
        <f>_xll.BDH(DD$3&amp;" Govt",$A$8,DB1218,DB1218)</f>
        <v>1.1190500000000001</v>
      </c>
      <c r="DE1218">
        <f t="shared" si="392"/>
        <v>103.3940619275278</v>
      </c>
      <c r="DH1218" s="22"/>
      <c r="DL1218" s="22"/>
      <c r="DP1218" s="22"/>
    </row>
    <row r="1219" spans="4:120" x14ac:dyDescent="0.25">
      <c r="D1219" s="2"/>
      <c r="H1219" s="22"/>
      <c r="I1219" s="14"/>
      <c r="L1219" s="22"/>
      <c r="P1219" s="22"/>
      <c r="R1219" s="2">
        <v>39896</v>
      </c>
      <c r="S1219">
        <v>129.9140625</v>
      </c>
      <c r="T1219" s="22">
        <f>_xll.BDH(T$3&amp;" Govt",$A$8,R1219,R1219)</f>
        <v>1.2535700000000001</v>
      </c>
      <c r="U1219">
        <f t="shared" si="383"/>
        <v>103.63526767551872</v>
      </c>
      <c r="V1219" s="2">
        <v>39990</v>
      </c>
      <c r="W1219">
        <v>112.83203125</v>
      </c>
      <c r="X1219" s="22">
        <f>_xll.BDH(X$3&amp;" Govt",$A$8,V1219,V1219)</f>
        <v>1.12514</v>
      </c>
      <c r="Y1219">
        <f t="shared" si="384"/>
        <v>100.28265926906873</v>
      </c>
      <c r="Z1219" s="2">
        <v>39896</v>
      </c>
      <c r="AA1219">
        <v>127.078125</v>
      </c>
      <c r="AB1219" s="22">
        <f>_xll.BDH(AB$3&amp;" Govt",$A$8,Z1219,Z1219)</f>
        <v>1.2117899999999999</v>
      </c>
      <c r="AC1219">
        <f t="shared" si="385"/>
        <v>104.86810833560271</v>
      </c>
      <c r="AF1219" s="22"/>
      <c r="AH1219" s="2">
        <v>39896</v>
      </c>
      <c r="AI1219">
        <v>126.48046875</v>
      </c>
      <c r="AJ1219" s="22">
        <f>_xll.BDH(AJ$3&amp;" Govt",$A$8,AH1219,AH1219)</f>
        <v>1.1877800000000001</v>
      </c>
      <c r="AK1219">
        <f t="shared" si="386"/>
        <v>106.48476043543417</v>
      </c>
      <c r="AN1219" s="22"/>
      <c r="AP1219" s="2">
        <v>39896</v>
      </c>
      <c r="AQ1219">
        <v>124.953125</v>
      </c>
      <c r="AR1219" s="22">
        <f>_xll.BDH(AR$3&amp;" Govt",$A$8,AP1219,AP1219)</f>
        <v>1.1730100000000001</v>
      </c>
      <c r="AS1219">
        <f t="shared" si="387"/>
        <v>106.52349511086861</v>
      </c>
      <c r="AV1219" s="22"/>
      <c r="AX1219" s="2">
        <v>39896</v>
      </c>
      <c r="AY1219">
        <v>117.82421875</v>
      </c>
      <c r="AZ1219" s="22">
        <f>_xll.BDH(AZ$3&amp;" Govt",$A$8,AX1219,AX1219)</f>
        <v>1.1483300000000001</v>
      </c>
      <c r="BA1219">
        <f t="shared" si="388"/>
        <v>102.60484246688669</v>
      </c>
      <c r="BB1219" s="2">
        <v>39895</v>
      </c>
      <c r="BC1219">
        <v>117.8515625</v>
      </c>
      <c r="BD1219" s="22">
        <f>_xll.BDH(BD$3&amp;" Govt",$A$8,BB1219,BB1219)</f>
        <v>1.14127</v>
      </c>
      <c r="BE1219">
        <f t="shared" si="389"/>
        <v>103.26352440702024</v>
      </c>
      <c r="BH1219" s="22"/>
      <c r="BJ1219" s="2">
        <v>39895</v>
      </c>
      <c r="BK1219">
        <v>115.6328125</v>
      </c>
      <c r="BL1219" s="22">
        <f>_xll.BDH(BL$3&amp;" Govt",$A$8,BJ1219,BJ1219)</f>
        <v>1.11873</v>
      </c>
      <c r="BM1219">
        <f t="shared" si="390"/>
        <v>103.36078633807979</v>
      </c>
      <c r="BN1219" s="2">
        <v>40070</v>
      </c>
      <c r="BO1219">
        <v>115.28515625</v>
      </c>
      <c r="BP1219" s="22">
        <f>_xll.BDH(BP$3&amp;" Govt",$A$8,BN1219,BN1219)</f>
        <v>1.12883</v>
      </c>
      <c r="BQ1219">
        <f t="shared" si="391"/>
        <v>102.12800532409663</v>
      </c>
      <c r="BT1219" s="22"/>
      <c r="BX1219" s="22"/>
      <c r="CB1219" s="22"/>
      <c r="CF1219" s="22"/>
      <c r="CJ1219" s="22"/>
      <c r="CN1219" s="22"/>
      <c r="CR1219" s="22"/>
      <c r="CV1219" s="22"/>
      <c r="CZ1219" s="22"/>
      <c r="DB1219" s="2">
        <v>39898</v>
      </c>
      <c r="DC1219">
        <v>117.6328125</v>
      </c>
      <c r="DD1219" s="22">
        <f>_xll.BDH(DD$3&amp;" Govt",$A$8,DB1219,DB1219)</f>
        <v>1.1192</v>
      </c>
      <c r="DE1219">
        <f t="shared" si="392"/>
        <v>105.10437142601859</v>
      </c>
      <c r="DH1219" s="22"/>
      <c r="DL1219" s="22"/>
      <c r="DP1219" s="22"/>
    </row>
    <row r="1220" spans="4:120" x14ac:dyDescent="0.25">
      <c r="D1220" s="2"/>
      <c r="H1220" s="22"/>
      <c r="I1220" s="14"/>
      <c r="L1220" s="22"/>
      <c r="P1220" s="22"/>
      <c r="R1220" s="2">
        <v>39897</v>
      </c>
      <c r="S1220">
        <v>129.96875</v>
      </c>
      <c r="T1220" s="22">
        <f>_xll.BDH(T$3&amp;" Govt",$A$8,R1220,R1220)</f>
        <v>1.2537400000000001</v>
      </c>
      <c r="U1220">
        <f t="shared" si="383"/>
        <v>103.6648348142358</v>
      </c>
      <c r="V1220" s="2">
        <v>39993</v>
      </c>
      <c r="W1220">
        <v>112.859375</v>
      </c>
      <c r="X1220" s="22">
        <f>_xll.BDH(X$3&amp;" Govt",$A$8,V1220,V1220)</f>
        <v>1.1254200000000001</v>
      </c>
      <c r="Y1220">
        <f t="shared" si="384"/>
        <v>100.28200582893497</v>
      </c>
      <c r="Z1220" s="2">
        <v>39897</v>
      </c>
      <c r="AA1220">
        <v>127.28125</v>
      </c>
      <c r="AB1220" s="22">
        <f>_xll.BDH(AB$3&amp;" Govt",$A$8,Z1220,Z1220)</f>
        <v>1.2119599999999999</v>
      </c>
      <c r="AC1220">
        <f t="shared" si="385"/>
        <v>105.0209990428727</v>
      </c>
      <c r="AF1220" s="22"/>
      <c r="AH1220" s="2">
        <v>39897</v>
      </c>
      <c r="AI1220">
        <v>126.62109375</v>
      </c>
      <c r="AJ1220" s="22">
        <f>_xll.BDH(AJ$3&amp;" Govt",$A$8,AH1220,AH1220)</f>
        <v>1.18794</v>
      </c>
      <c r="AK1220">
        <f t="shared" si="386"/>
        <v>106.58879551997576</v>
      </c>
      <c r="AN1220" s="22"/>
      <c r="AP1220" s="2">
        <v>39897</v>
      </c>
      <c r="AQ1220">
        <v>125.03515625</v>
      </c>
      <c r="AR1220" s="22">
        <f>_xll.BDH(AR$3&amp;" Govt",$A$8,AP1220,AP1220)</f>
        <v>1.17317</v>
      </c>
      <c r="AS1220">
        <f t="shared" si="387"/>
        <v>106.57888988808101</v>
      </c>
      <c r="AV1220" s="22"/>
      <c r="AX1220" s="2">
        <v>39897</v>
      </c>
      <c r="AY1220">
        <v>117.8125</v>
      </c>
      <c r="AZ1220" s="22">
        <f>_xll.BDH(AZ$3&amp;" Govt",$A$8,AX1220,AX1220)</f>
        <v>1.14849</v>
      </c>
      <c r="BA1220">
        <f t="shared" si="388"/>
        <v>102.58034462642252</v>
      </c>
      <c r="BB1220" s="2">
        <v>39896</v>
      </c>
      <c r="BC1220">
        <v>117.96484375</v>
      </c>
      <c r="BD1220" s="22">
        <f>_xll.BDH(BD$3&amp;" Govt",$A$8,BB1220,BB1220)</f>
        <v>1.1414299999999999</v>
      </c>
      <c r="BE1220">
        <f t="shared" si="389"/>
        <v>103.34829446396188</v>
      </c>
      <c r="BH1220" s="22"/>
      <c r="BJ1220" s="2">
        <v>39896</v>
      </c>
      <c r="BK1220">
        <v>115.828125</v>
      </c>
      <c r="BL1220" s="22">
        <f>_xll.BDH(BL$3&amp;" Govt",$A$8,BJ1220,BJ1220)</f>
        <v>1.1188899999999999</v>
      </c>
      <c r="BM1220">
        <f t="shared" si="390"/>
        <v>103.52056502426512</v>
      </c>
      <c r="BN1220" s="2">
        <v>40071</v>
      </c>
      <c r="BO1220">
        <v>115.35546875</v>
      </c>
      <c r="BP1220" s="22">
        <f>_xll.BDH(BP$3&amp;" Govt",$A$8,BN1220,BN1220)</f>
        <v>1.1287700000000001</v>
      </c>
      <c r="BQ1220">
        <f t="shared" si="391"/>
        <v>102.19572521417118</v>
      </c>
      <c r="BT1220" s="22"/>
      <c r="BX1220" s="22"/>
      <c r="CB1220" s="22"/>
      <c r="CF1220" s="22"/>
      <c r="CJ1220" s="22"/>
      <c r="CN1220" s="22"/>
      <c r="CR1220" s="22"/>
      <c r="CV1220" s="22"/>
      <c r="CZ1220" s="22"/>
      <c r="DB1220" s="2">
        <v>39899</v>
      </c>
      <c r="DC1220">
        <v>117.94921875</v>
      </c>
      <c r="DD1220" s="22">
        <f>_xll.BDH(DD$3&amp;" Govt",$A$8,DB1220,DB1220)</f>
        <v>1.1193599999999999</v>
      </c>
      <c r="DE1220">
        <f t="shared" si="392"/>
        <v>105.37201503537737</v>
      </c>
      <c r="DH1220" s="22"/>
      <c r="DL1220" s="22"/>
      <c r="DP1220" s="22"/>
    </row>
    <row r="1221" spans="4:120" x14ac:dyDescent="0.25">
      <c r="D1221" s="2"/>
      <c r="H1221" s="22"/>
      <c r="I1221" s="14"/>
      <c r="L1221" s="22"/>
      <c r="P1221" s="22"/>
      <c r="R1221" s="2">
        <v>39898</v>
      </c>
      <c r="S1221">
        <v>130.1015625</v>
      </c>
      <c r="T1221" s="22">
        <f>_xll.BDH(T$3&amp;" Govt",$A$8,R1221,R1221)</f>
        <v>1.2539199999999999</v>
      </c>
      <c r="U1221">
        <f t="shared" si="383"/>
        <v>103.7558715867041</v>
      </c>
      <c r="V1221" s="2">
        <v>39994</v>
      </c>
      <c r="W1221">
        <v>112.890625</v>
      </c>
      <c r="X1221" s="22">
        <f>_xll.BDH(X$3&amp;" Govt",$A$8,V1221,V1221)</f>
        <v>1.12551</v>
      </c>
      <c r="Y1221">
        <f t="shared" si="384"/>
        <v>100.301752094606</v>
      </c>
      <c r="Z1221" s="2">
        <v>39898</v>
      </c>
      <c r="AA1221">
        <v>127.515625</v>
      </c>
      <c r="AB1221" s="22">
        <f>_xll.BDH(AB$3&amp;" Govt",$A$8,Z1221,Z1221)</f>
        <v>1.2121299999999999</v>
      </c>
      <c r="AC1221">
        <f t="shared" si="385"/>
        <v>105.19962792769753</v>
      </c>
      <c r="AF1221" s="22"/>
      <c r="AH1221" s="2">
        <v>39898</v>
      </c>
      <c r="AI1221">
        <v>127.171875</v>
      </c>
      <c r="AJ1221" s="22">
        <f>_xll.BDH(AJ$3&amp;" Govt",$A$8,AH1221,AH1221)</f>
        <v>1.18811</v>
      </c>
      <c r="AK1221">
        <f t="shared" si="386"/>
        <v>107.03712198365471</v>
      </c>
      <c r="AN1221" s="22"/>
      <c r="AP1221" s="2">
        <v>39898</v>
      </c>
      <c r="AQ1221">
        <v>125.6484375</v>
      </c>
      <c r="AR1221" s="22">
        <f>_xll.BDH(AR$3&amp;" Govt",$A$8,AP1221,AP1221)</f>
        <v>1.17334</v>
      </c>
      <c r="AS1221">
        <f t="shared" si="387"/>
        <v>107.08612806177237</v>
      </c>
      <c r="AV1221" s="22"/>
      <c r="AX1221" s="2">
        <v>39898</v>
      </c>
      <c r="AY1221">
        <v>118.66015625</v>
      </c>
      <c r="AZ1221" s="22">
        <f>_xll.BDH(AZ$3&amp;" Govt",$A$8,AX1221,AX1221)</f>
        <v>1.1486499999999999</v>
      </c>
      <c r="BA1221">
        <f t="shared" si="388"/>
        <v>103.30401449527707</v>
      </c>
      <c r="BB1221" s="2">
        <v>39897</v>
      </c>
      <c r="BC1221">
        <v>117.8828125</v>
      </c>
      <c r="BD1221" s="22">
        <f>_xll.BDH(BD$3&amp;" Govt",$A$8,BB1221,BB1221)</f>
        <v>1.1415899999999999</v>
      </c>
      <c r="BE1221">
        <f t="shared" si="389"/>
        <v>103.26195262747572</v>
      </c>
      <c r="BH1221" s="22"/>
      <c r="BJ1221" s="2">
        <v>39897</v>
      </c>
      <c r="BK1221">
        <v>116.2890625</v>
      </c>
      <c r="BL1221" s="22">
        <f>_xll.BDH(BL$3&amp;" Govt",$A$8,BJ1221,BJ1221)</f>
        <v>1.1190500000000001</v>
      </c>
      <c r="BM1221">
        <f t="shared" si="390"/>
        <v>103.91766453688396</v>
      </c>
      <c r="BN1221" s="2">
        <v>40072</v>
      </c>
      <c r="BO1221">
        <v>115.3515625</v>
      </c>
      <c r="BP1221" s="22">
        <f>_xll.BDH(BP$3&amp;" Govt",$A$8,BN1221,BN1221)</f>
        <v>1.1287099999999999</v>
      </c>
      <c r="BQ1221">
        <f t="shared" si="391"/>
        <v>102.19769692835185</v>
      </c>
      <c r="BT1221" s="22"/>
      <c r="BX1221" s="22"/>
      <c r="CB1221" s="22"/>
      <c r="CF1221" s="22"/>
      <c r="CJ1221" s="22"/>
      <c r="CN1221" s="22"/>
      <c r="CR1221" s="22"/>
      <c r="CV1221" s="22"/>
      <c r="CZ1221" s="22"/>
      <c r="DB1221" s="2">
        <v>39902</v>
      </c>
      <c r="DC1221">
        <v>118.1484375</v>
      </c>
      <c r="DD1221" s="22">
        <f>_xll.BDH(DD$3&amp;" Govt",$A$8,DB1221,DB1221)</f>
        <v>1.1198300000000001</v>
      </c>
      <c r="DE1221">
        <f t="shared" si="392"/>
        <v>105.50569059589401</v>
      </c>
      <c r="DH1221" s="22"/>
      <c r="DL1221" s="22"/>
      <c r="DP1221" s="22"/>
    </row>
    <row r="1222" spans="4:120" x14ac:dyDescent="0.25">
      <c r="D1222" s="2"/>
      <c r="H1222" s="22"/>
      <c r="I1222" s="14"/>
      <c r="L1222" s="22"/>
      <c r="P1222" s="22"/>
      <c r="R1222" s="2">
        <v>39899</v>
      </c>
      <c r="S1222">
        <v>130.140625</v>
      </c>
      <c r="T1222" s="22">
        <f>_xll.BDH(T$3&amp;" Govt",$A$8,R1222,R1222)</f>
        <v>1.2541</v>
      </c>
      <c r="U1222">
        <f t="shared" ref="U1222:U1285" si="393">S1222/T1222</f>
        <v>103.77212742205566</v>
      </c>
      <c r="V1222" s="2">
        <v>39995</v>
      </c>
      <c r="W1222">
        <v>112.95703125</v>
      </c>
      <c r="X1222" s="22">
        <f>_xll.BDH(X$3&amp;" Govt",$A$8,V1222,V1222)</f>
        <v>1.1255999999999999</v>
      </c>
      <c r="Y1222">
        <f t="shared" ref="Y1222:Y1285" si="394">W1222/X1222</f>
        <v>100.35272854477613</v>
      </c>
      <c r="Z1222" s="2">
        <v>39899</v>
      </c>
      <c r="AA1222">
        <v>127.51171875</v>
      </c>
      <c r="AB1222" s="22">
        <f>_xll.BDH(AB$3&amp;" Govt",$A$8,Z1222,Z1222)</f>
        <v>1.2122999999999999</v>
      </c>
      <c r="AC1222">
        <f t="shared" ref="AC1222:AC1285" si="395">AA1222/AB1222</f>
        <v>105.18165367483297</v>
      </c>
      <c r="AF1222" s="22"/>
      <c r="AH1222" s="2">
        <v>39899</v>
      </c>
      <c r="AI1222">
        <v>127.12890625</v>
      </c>
      <c r="AJ1222" s="22">
        <f>_xll.BDH(AJ$3&amp;" Govt",$A$8,AH1222,AH1222)</f>
        <v>1.1882699999999999</v>
      </c>
      <c r="AK1222">
        <f t="shared" ref="AK1222:AK1285" si="396">AI1222/AJ1222</f>
        <v>106.98654872209178</v>
      </c>
      <c r="AN1222" s="22"/>
      <c r="AP1222" s="2">
        <v>39899</v>
      </c>
      <c r="AQ1222">
        <v>125.6953125</v>
      </c>
      <c r="AR1222" s="22">
        <f>_xll.BDH(AR$3&amp;" Govt",$A$8,AP1222,AP1222)</f>
        <v>1.1735</v>
      </c>
      <c r="AS1222">
        <f t="shared" ref="AS1222:AS1285" si="397">AQ1222/AR1222</f>
        <v>107.11147209203239</v>
      </c>
      <c r="AV1222" s="22"/>
      <c r="AX1222" s="2">
        <v>39899</v>
      </c>
      <c r="AY1222">
        <v>118.45703125</v>
      </c>
      <c r="AZ1222" s="22">
        <f>_xll.BDH(AZ$3&amp;" Govt",$A$8,AX1222,AX1222)</f>
        <v>1.1488100000000001</v>
      </c>
      <c r="BA1222">
        <f t="shared" ref="BA1222:BA1285" si="398">AY1222/AZ1222</f>
        <v>103.112813476554</v>
      </c>
      <c r="BB1222" s="2">
        <v>39898</v>
      </c>
      <c r="BC1222">
        <v>118.77734375</v>
      </c>
      <c r="BD1222" s="22">
        <f>_xll.BDH(BD$3&amp;" Govt",$A$8,BB1222,BB1222)</f>
        <v>1.14175</v>
      </c>
      <c r="BE1222">
        <f t="shared" ref="BE1222:BE1285" si="399">BC1222/BD1222</f>
        <v>104.03095576965184</v>
      </c>
      <c r="BH1222" s="22"/>
      <c r="BJ1222" s="2">
        <v>39898</v>
      </c>
      <c r="BK1222">
        <v>116.94140625</v>
      </c>
      <c r="BL1222" s="22">
        <f>_xll.BDH(BL$3&amp;" Govt",$A$8,BJ1222,BJ1222)</f>
        <v>1.1192</v>
      </c>
      <c r="BM1222">
        <f t="shared" ref="BM1222:BM1285" si="400">BK1222/BL1222</f>
        <v>104.4866031540386</v>
      </c>
      <c r="BN1222" s="2">
        <v>40073</v>
      </c>
      <c r="BO1222">
        <v>115.37109375</v>
      </c>
      <c r="BP1222" s="22">
        <f>_xll.BDH(BP$3&amp;" Govt",$A$8,BN1222,BN1222)</f>
        <v>1.1286499999999999</v>
      </c>
      <c r="BQ1222">
        <f t="shared" ref="BQ1222:BQ1285" si="401">BO1222/BP1222</f>
        <v>102.22043481150047</v>
      </c>
      <c r="BT1222" s="22"/>
      <c r="BX1222" s="22"/>
      <c r="CB1222" s="22"/>
      <c r="CF1222" s="22"/>
      <c r="CJ1222" s="22"/>
      <c r="CN1222" s="22"/>
      <c r="CR1222" s="22"/>
      <c r="CV1222" s="22"/>
      <c r="CZ1222" s="22"/>
      <c r="DB1222" s="2">
        <v>39903</v>
      </c>
      <c r="DC1222">
        <v>117.2265625</v>
      </c>
      <c r="DD1222" s="22">
        <f>_xll.BDH(DD$3&amp;" Govt",$A$8,DB1222,DB1222)</f>
        <v>1.11998</v>
      </c>
      <c r="DE1222">
        <f t="shared" ref="DE1222:DE1285" si="402">DC1222/DD1222</f>
        <v>104.66844274004893</v>
      </c>
      <c r="DH1222" s="22"/>
      <c r="DL1222" s="22"/>
      <c r="DP1222" s="22"/>
    </row>
    <row r="1223" spans="4:120" x14ac:dyDescent="0.25">
      <c r="D1223" s="2"/>
      <c r="H1223" s="22"/>
      <c r="I1223" s="14"/>
      <c r="L1223" s="22"/>
      <c r="P1223" s="22"/>
      <c r="R1223" s="2">
        <v>39902</v>
      </c>
      <c r="S1223">
        <v>130.15234375</v>
      </c>
      <c r="T1223" s="22">
        <f>_xll.BDH(T$3&amp;" Govt",$A$8,R1223,R1223)</f>
        <v>1.2546200000000001</v>
      </c>
      <c r="U1223">
        <f t="shared" si="393"/>
        <v>103.73845766048683</v>
      </c>
      <c r="V1223" s="2">
        <v>39996</v>
      </c>
      <c r="W1223">
        <v>112.9375</v>
      </c>
      <c r="X1223" s="22">
        <f>_xll.BDH(X$3&amp;" Govt",$A$8,V1223,V1223)</f>
        <v>1.12571</v>
      </c>
      <c r="Y1223">
        <f t="shared" si="394"/>
        <v>100.32557230547832</v>
      </c>
      <c r="Z1223" s="2">
        <v>39902</v>
      </c>
      <c r="AA1223">
        <v>127.484375</v>
      </c>
      <c r="AB1223" s="22">
        <f>_xll.BDH(AB$3&amp;" Govt",$A$8,Z1223,Z1223)</f>
        <v>1.2128099999999999</v>
      </c>
      <c r="AC1223">
        <f t="shared" si="395"/>
        <v>105.11487784566421</v>
      </c>
      <c r="AF1223" s="22"/>
      <c r="AH1223" s="2">
        <v>39902</v>
      </c>
      <c r="AI1223">
        <v>127.26953125</v>
      </c>
      <c r="AJ1223" s="22">
        <f>_xll.BDH(AJ$3&amp;" Govt",$A$8,AH1223,AH1223)</f>
        <v>1.1887699999999999</v>
      </c>
      <c r="AK1223">
        <f t="shared" si="396"/>
        <v>107.05984441902135</v>
      </c>
      <c r="AN1223" s="22"/>
      <c r="AP1223" s="2">
        <v>39902</v>
      </c>
      <c r="AQ1223">
        <v>125.7578125</v>
      </c>
      <c r="AR1223" s="22">
        <f>_xll.BDH(AR$3&amp;" Govt",$A$8,AP1223,AP1223)</f>
        <v>1.1739900000000001</v>
      </c>
      <c r="AS1223">
        <f t="shared" si="397"/>
        <v>107.12000315164524</v>
      </c>
      <c r="AV1223" s="22"/>
      <c r="AX1223" s="2">
        <v>39902</v>
      </c>
      <c r="AY1223">
        <v>118.5</v>
      </c>
      <c r="AZ1223" s="22">
        <f>_xll.BDH(AZ$3&amp;" Govt",$A$8,AX1223,AX1223)</f>
        <v>1.1492899999999999</v>
      </c>
      <c r="BA1223">
        <f t="shared" si="398"/>
        <v>103.10713570987306</v>
      </c>
      <c r="BB1223" s="2">
        <v>39899</v>
      </c>
      <c r="BC1223">
        <v>118.59765625</v>
      </c>
      <c r="BD1223" s="22">
        <f>_xll.BDH(BD$3&amp;" Govt",$A$8,BB1223,BB1223)</f>
        <v>1.14191</v>
      </c>
      <c r="BE1223">
        <f t="shared" si="399"/>
        <v>103.85902238355037</v>
      </c>
      <c r="BH1223" s="22"/>
      <c r="BJ1223" s="2">
        <v>39899</v>
      </c>
      <c r="BK1223">
        <v>116.484375</v>
      </c>
      <c r="BL1223" s="22">
        <f>_xll.BDH(BL$3&amp;" Govt",$A$8,BJ1223,BJ1223)</f>
        <v>1.1193599999999999</v>
      </c>
      <c r="BM1223">
        <f t="shared" si="400"/>
        <v>104.06337103344769</v>
      </c>
      <c r="BN1223" s="2">
        <v>40074</v>
      </c>
      <c r="BO1223">
        <v>114.8203125</v>
      </c>
      <c r="BP1223" s="22">
        <f>_xll.BDH(BP$3&amp;" Govt",$A$8,BN1223,BN1223)</f>
        <v>1.12859</v>
      </c>
      <c r="BQ1223">
        <f t="shared" si="401"/>
        <v>101.73784323802266</v>
      </c>
      <c r="BT1223" s="22"/>
      <c r="BX1223" s="22"/>
      <c r="CB1223" s="22"/>
      <c r="CF1223" s="22"/>
      <c r="CJ1223" s="22"/>
      <c r="CN1223" s="22"/>
      <c r="CR1223" s="22"/>
      <c r="CV1223" s="22"/>
      <c r="CZ1223" s="22"/>
      <c r="DB1223" s="2">
        <v>39904</v>
      </c>
      <c r="DC1223">
        <v>117.95703125</v>
      </c>
      <c r="DD1223" s="22">
        <f>_xll.BDH(DD$3&amp;" Govt",$A$8,DB1223,DB1223)</f>
        <v>1.1201399999999999</v>
      </c>
      <c r="DE1223">
        <f t="shared" si="402"/>
        <v>105.30561469994822</v>
      </c>
      <c r="DH1223" s="22"/>
      <c r="DL1223" s="22"/>
      <c r="DP1223" s="22"/>
    </row>
    <row r="1224" spans="4:120" x14ac:dyDescent="0.25">
      <c r="D1224" s="2"/>
      <c r="H1224" s="22"/>
      <c r="I1224" s="14"/>
      <c r="L1224" s="22"/>
      <c r="P1224" s="22"/>
      <c r="R1224" s="2">
        <v>39903</v>
      </c>
      <c r="S1224">
        <v>130.14453125</v>
      </c>
      <c r="T1224" s="22">
        <f>_xll.BDH(T$3&amp;" Govt",$A$8,R1224,R1224)</f>
        <v>1.2547999999999999</v>
      </c>
      <c r="U1224">
        <f t="shared" si="393"/>
        <v>103.71735037456169</v>
      </c>
      <c r="V1224" s="2">
        <v>39997</v>
      </c>
      <c r="W1224">
        <v>112.953125</v>
      </c>
      <c r="X1224" s="22">
        <f>_xll.BDH(X$3&amp;" Govt",$A$8,V1224,V1224)</f>
        <v>1.12581</v>
      </c>
      <c r="Y1224">
        <f t="shared" si="394"/>
        <v>100.3305397891296</v>
      </c>
      <c r="Z1224" s="2">
        <v>39903</v>
      </c>
      <c r="AA1224">
        <v>127.58984375</v>
      </c>
      <c r="AB1224" s="22">
        <f>_xll.BDH(AB$3&amp;" Govt",$A$8,Z1224,Z1224)</f>
        <v>1.2129799999999999</v>
      </c>
      <c r="AC1224">
        <f t="shared" si="395"/>
        <v>105.18709603620835</v>
      </c>
      <c r="AF1224" s="22"/>
      <c r="AH1224" s="2">
        <v>39903</v>
      </c>
      <c r="AI1224">
        <v>127.390625</v>
      </c>
      <c r="AJ1224" s="22">
        <f>_xll.BDH(AJ$3&amp;" Govt",$A$8,AH1224,AH1224)</f>
        <v>1.1889400000000001</v>
      </c>
      <c r="AK1224">
        <f t="shared" si="396"/>
        <v>107.14638669739431</v>
      </c>
      <c r="AN1224" s="22"/>
      <c r="AP1224" s="2">
        <v>39903</v>
      </c>
      <c r="AQ1224">
        <v>125.87890625</v>
      </c>
      <c r="AR1224" s="22">
        <f>_xll.BDH(AR$3&amp;" Govt",$A$8,AP1224,AP1224)</f>
        <v>1.1741600000000001</v>
      </c>
      <c r="AS1224">
        <f t="shared" si="397"/>
        <v>107.20762609014103</v>
      </c>
      <c r="AV1224" s="22"/>
      <c r="AX1224" s="2">
        <v>39903</v>
      </c>
      <c r="AY1224">
        <v>118.46875</v>
      </c>
      <c r="AZ1224" s="22">
        <f>_xll.BDH(AZ$3&amp;" Govt",$A$8,AX1224,AX1224)</f>
        <v>1.1494500000000001</v>
      </c>
      <c r="BA1224">
        <f t="shared" si="398"/>
        <v>103.06559658967332</v>
      </c>
      <c r="BB1224" s="2">
        <v>39902</v>
      </c>
      <c r="BC1224">
        <v>118.53125</v>
      </c>
      <c r="BD1224" s="22">
        <f>_xll.BDH(BD$3&amp;" Govt",$A$8,BB1224,BB1224)</f>
        <v>1.14239</v>
      </c>
      <c r="BE1224">
        <f t="shared" si="399"/>
        <v>103.75725452778823</v>
      </c>
      <c r="BH1224" s="22"/>
      <c r="BJ1224" s="2">
        <v>39902</v>
      </c>
      <c r="BK1224">
        <v>116.43359375</v>
      </c>
      <c r="BL1224" s="22">
        <f>_xll.BDH(BL$3&amp;" Govt",$A$8,BJ1224,BJ1224)</f>
        <v>1.1198300000000001</v>
      </c>
      <c r="BM1224">
        <f t="shared" si="400"/>
        <v>103.97434766884258</v>
      </c>
      <c r="BN1224" s="2">
        <v>40077</v>
      </c>
      <c r="BO1224">
        <v>114.5703125</v>
      </c>
      <c r="BP1224" s="22">
        <f>_xll.BDH(BP$3&amp;" Govt",$A$8,BN1224,BN1224)</f>
        <v>1.1284099999999999</v>
      </c>
      <c r="BQ1224">
        <f t="shared" si="401"/>
        <v>101.53252142395053</v>
      </c>
      <c r="BT1224" s="22"/>
      <c r="BX1224" s="22"/>
      <c r="CB1224" s="22"/>
      <c r="CF1224" s="22"/>
      <c r="CJ1224" s="22"/>
      <c r="CN1224" s="22"/>
      <c r="CR1224" s="22"/>
      <c r="CV1224" s="22"/>
      <c r="CZ1224" s="22"/>
      <c r="DB1224" s="2">
        <v>39905</v>
      </c>
      <c r="DC1224">
        <v>115.671875</v>
      </c>
      <c r="DD1224" s="22">
        <f>_xll.BDH(DD$3&amp;" Govt",$A$8,DB1224,DB1224)</f>
        <v>1.12033</v>
      </c>
      <c r="DE1224">
        <f t="shared" si="402"/>
        <v>103.24803852436335</v>
      </c>
      <c r="DH1224" s="22"/>
      <c r="DL1224" s="22"/>
      <c r="DP1224" s="22"/>
    </row>
    <row r="1225" spans="4:120" x14ac:dyDescent="0.25">
      <c r="D1225" s="2"/>
      <c r="H1225" s="22"/>
      <c r="I1225" s="14"/>
      <c r="L1225" s="22"/>
      <c r="P1225" s="22"/>
      <c r="R1225" s="2">
        <v>39904</v>
      </c>
      <c r="S1225">
        <v>130.1640625</v>
      </c>
      <c r="T1225" s="22">
        <f>_xll.BDH(T$3&amp;" Govt",$A$8,R1225,R1225)</f>
        <v>1.2549699999999999</v>
      </c>
      <c r="U1225">
        <f t="shared" si="393"/>
        <v>103.71886379754099</v>
      </c>
      <c r="V1225" s="2">
        <v>40000</v>
      </c>
      <c r="W1225">
        <v>112.8828125</v>
      </c>
      <c r="X1225" s="22">
        <f>_xll.BDH(X$3&amp;" Govt",$A$8,V1225,V1225)</f>
        <v>1.1261300000000001</v>
      </c>
      <c r="Y1225">
        <f t="shared" si="394"/>
        <v>100.23959267580119</v>
      </c>
      <c r="Z1225" s="2">
        <v>39904</v>
      </c>
      <c r="AA1225">
        <v>127.640625</v>
      </c>
      <c r="AB1225" s="22">
        <f>_xll.BDH(AB$3&amp;" Govt",$A$8,Z1225,Z1225)</f>
        <v>1.21315</v>
      </c>
      <c r="AC1225">
        <f t="shared" si="395"/>
        <v>105.21421505996786</v>
      </c>
      <c r="AF1225" s="22"/>
      <c r="AH1225" s="2">
        <v>39904</v>
      </c>
      <c r="AI1225">
        <v>127.71875</v>
      </c>
      <c r="AJ1225" s="22">
        <f>_xll.BDH(AJ$3&amp;" Govt",$A$8,AH1225,AH1225)</f>
        <v>1.1891099999999999</v>
      </c>
      <c r="AK1225">
        <f t="shared" si="396"/>
        <v>107.40701028500308</v>
      </c>
      <c r="AN1225" s="22"/>
      <c r="AP1225" s="2">
        <v>39904</v>
      </c>
      <c r="AQ1225">
        <v>126.01953125</v>
      </c>
      <c r="AR1225" s="22">
        <f>_xll.BDH(AR$3&amp;" Govt",$A$8,AP1225,AP1225)</f>
        <v>1.17432</v>
      </c>
      <c r="AS1225">
        <f t="shared" si="397"/>
        <v>107.31276930478916</v>
      </c>
      <c r="AV1225" s="22"/>
      <c r="AX1225" s="2">
        <v>39904</v>
      </c>
      <c r="AY1225">
        <v>118.6015625</v>
      </c>
      <c r="AZ1225" s="22">
        <f>_xll.BDH(AZ$3&amp;" Govt",$A$8,AX1225,AX1225)</f>
        <v>1.14961</v>
      </c>
      <c r="BA1225">
        <f t="shared" si="398"/>
        <v>103.16678047337793</v>
      </c>
      <c r="BB1225" s="2">
        <v>39903</v>
      </c>
      <c r="BC1225">
        <v>118.4453125</v>
      </c>
      <c r="BD1225" s="22">
        <f>_xll.BDH(BD$3&amp;" Govt",$A$8,BB1225,BB1225)</f>
        <v>1.14255</v>
      </c>
      <c r="BE1225">
        <f t="shared" si="399"/>
        <v>103.66750908056541</v>
      </c>
      <c r="BH1225" s="22"/>
      <c r="BJ1225" s="2">
        <v>39903</v>
      </c>
      <c r="BK1225">
        <v>116.45703125</v>
      </c>
      <c r="BL1225" s="22">
        <f>_xll.BDH(BL$3&amp;" Govt",$A$8,BJ1225,BJ1225)</f>
        <v>1.11998</v>
      </c>
      <c r="BM1225">
        <f t="shared" si="400"/>
        <v>103.98134899730353</v>
      </c>
      <c r="BN1225" s="2">
        <v>40078</v>
      </c>
      <c r="BO1225">
        <v>114.8359375</v>
      </c>
      <c r="BP1225" s="22">
        <f>_xll.BDH(BP$3&amp;" Govt",$A$8,BN1225,BN1225)</f>
        <v>1.12835</v>
      </c>
      <c r="BQ1225">
        <f t="shared" si="401"/>
        <v>101.77333052687553</v>
      </c>
      <c r="BT1225" s="22"/>
      <c r="BX1225" s="22"/>
      <c r="CB1225" s="22"/>
      <c r="CF1225" s="22"/>
      <c r="CJ1225" s="22"/>
      <c r="CN1225" s="22"/>
      <c r="CR1225" s="22"/>
      <c r="CV1225" s="22"/>
      <c r="CZ1225" s="22"/>
      <c r="DB1225" s="2">
        <v>39906</v>
      </c>
      <c r="DC1225">
        <v>114.3828125</v>
      </c>
      <c r="DD1225" s="22">
        <f>_xll.BDH(DD$3&amp;" Govt",$A$8,DB1225,DB1225)</f>
        <v>1.1205099999999999</v>
      </c>
      <c r="DE1225">
        <f t="shared" si="402"/>
        <v>102.08102783553919</v>
      </c>
      <c r="DH1225" s="22"/>
      <c r="DL1225" s="22"/>
      <c r="DP1225" s="22"/>
    </row>
    <row r="1226" spans="4:120" x14ac:dyDescent="0.25">
      <c r="D1226" s="2"/>
      <c r="H1226" s="22"/>
      <c r="I1226" s="14"/>
      <c r="L1226" s="22"/>
      <c r="P1226" s="22"/>
      <c r="R1226" s="2">
        <v>39905</v>
      </c>
      <c r="S1226">
        <v>130.1796875</v>
      </c>
      <c r="T1226" s="22">
        <f>_xll.BDH(T$3&amp;" Govt",$A$8,R1226,R1226)</f>
        <v>1.25518</v>
      </c>
      <c r="U1226">
        <f t="shared" si="393"/>
        <v>103.71395935244348</v>
      </c>
      <c r="V1226" s="2">
        <v>40001</v>
      </c>
      <c r="W1226">
        <v>112.87890625</v>
      </c>
      <c r="X1226" s="22">
        <f>_xll.BDH(X$3&amp;" Govt",$A$8,V1226,V1226)</f>
        <v>1.1262300000000001</v>
      </c>
      <c r="Y1226">
        <f t="shared" si="394"/>
        <v>100.22722379087752</v>
      </c>
      <c r="Z1226" s="2">
        <v>39905</v>
      </c>
      <c r="AA1226">
        <v>127.578125</v>
      </c>
      <c r="AB1226" s="22">
        <f>_xll.BDH(AB$3&amp;" Govt",$A$8,Z1226,Z1226)</f>
        <v>1.2133499999999999</v>
      </c>
      <c r="AC1226">
        <f t="shared" si="395"/>
        <v>105.14536201425805</v>
      </c>
      <c r="AF1226" s="22"/>
      <c r="AH1226" s="2">
        <v>39905</v>
      </c>
      <c r="AI1226">
        <v>127.43359375</v>
      </c>
      <c r="AJ1226" s="22">
        <f>_xll.BDH(AJ$3&amp;" Govt",$A$8,AH1226,AH1226)</f>
        <v>1.1893</v>
      </c>
      <c r="AK1226">
        <f t="shared" si="396"/>
        <v>107.15008303203565</v>
      </c>
      <c r="AN1226" s="22"/>
      <c r="AP1226" s="2">
        <v>39905</v>
      </c>
      <c r="AQ1226">
        <v>125.8125</v>
      </c>
      <c r="AR1226" s="22">
        <f>_xll.BDH(AR$3&amp;" Govt",$A$8,AP1226,AP1226)</f>
        <v>1.17452</v>
      </c>
      <c r="AS1226">
        <f t="shared" si="397"/>
        <v>107.11822702039983</v>
      </c>
      <c r="AV1226" s="22"/>
      <c r="AX1226" s="2">
        <v>39905</v>
      </c>
      <c r="AY1226">
        <v>118.30078125</v>
      </c>
      <c r="AZ1226" s="22">
        <f>_xll.BDH(AZ$3&amp;" Govt",$A$8,AX1226,AX1226)</f>
        <v>1.1497999999999999</v>
      </c>
      <c r="BA1226">
        <f t="shared" si="398"/>
        <v>102.88813815446166</v>
      </c>
      <c r="BB1226" s="2">
        <v>39904</v>
      </c>
      <c r="BC1226">
        <v>118.578125</v>
      </c>
      <c r="BD1226" s="22">
        <f>_xll.BDH(BD$3&amp;" Govt",$A$8,BB1226,BB1226)</f>
        <v>1.1427100000000001</v>
      </c>
      <c r="BE1226">
        <f t="shared" si="399"/>
        <v>103.76921966203147</v>
      </c>
      <c r="BH1226" s="22"/>
      <c r="BJ1226" s="2">
        <v>39904</v>
      </c>
      <c r="BK1226">
        <v>116.58984375</v>
      </c>
      <c r="BL1226" s="22">
        <f>_xll.BDH(BL$3&amp;" Govt",$A$8,BJ1226,BJ1226)</f>
        <v>1.1201399999999999</v>
      </c>
      <c r="BM1226">
        <f t="shared" si="400"/>
        <v>104.08506414376775</v>
      </c>
      <c r="BN1226" s="2">
        <v>40079</v>
      </c>
      <c r="BO1226">
        <v>115.01171875</v>
      </c>
      <c r="BP1226" s="22">
        <f>_xll.BDH(BP$3&amp;" Govt",$A$8,BN1226,BN1226)</f>
        <v>1.12829</v>
      </c>
      <c r="BQ1226">
        <f t="shared" si="401"/>
        <v>101.93453699846671</v>
      </c>
      <c r="BT1226" s="22"/>
      <c r="BX1226" s="22"/>
      <c r="CB1226" s="22"/>
      <c r="CF1226" s="22"/>
      <c r="CJ1226" s="22"/>
      <c r="CN1226" s="22"/>
      <c r="CR1226" s="22"/>
      <c r="CV1226" s="22"/>
      <c r="CZ1226" s="22"/>
      <c r="DB1226" s="2">
        <v>39909</v>
      </c>
      <c r="DC1226">
        <v>114.078125</v>
      </c>
      <c r="DD1226" s="22">
        <f>_xll.BDH(DD$3&amp;" Govt",$A$8,DB1226,DB1226)</f>
        <v>1.12107</v>
      </c>
      <c r="DE1226">
        <f t="shared" si="402"/>
        <v>101.75825327588821</v>
      </c>
      <c r="DH1226" s="22"/>
      <c r="DL1226" s="22"/>
      <c r="DP1226" s="22"/>
    </row>
    <row r="1227" spans="4:120" x14ac:dyDescent="0.25">
      <c r="D1227" s="2"/>
      <c r="H1227" s="22"/>
      <c r="I1227" s="14"/>
      <c r="L1227" s="22"/>
      <c r="P1227" s="22"/>
      <c r="R1227" s="2">
        <v>39906</v>
      </c>
      <c r="S1227">
        <v>130.23046875</v>
      </c>
      <c r="T1227" s="22">
        <f>_xll.BDH(T$3&amp;" Govt",$A$8,R1227,R1227)</f>
        <v>1.25539</v>
      </c>
      <c r="U1227">
        <f t="shared" si="393"/>
        <v>103.73706079385688</v>
      </c>
      <c r="V1227" s="2">
        <v>40002</v>
      </c>
      <c r="W1227">
        <v>112.765625</v>
      </c>
      <c r="X1227" s="22">
        <f>_xll.BDH(X$3&amp;" Govt",$A$8,V1227,V1227)</f>
        <v>1.1263399999999999</v>
      </c>
      <c r="Y1227">
        <f t="shared" si="394"/>
        <v>100.11686080579577</v>
      </c>
      <c r="Z1227" s="2">
        <v>39906</v>
      </c>
      <c r="AA1227">
        <v>127.640625</v>
      </c>
      <c r="AB1227" s="22">
        <f>_xll.BDH(AB$3&amp;" Govt",$A$8,Z1227,Z1227)</f>
        <v>1.2135499999999999</v>
      </c>
      <c r="AC1227">
        <f t="shared" si="395"/>
        <v>105.17953524782664</v>
      </c>
      <c r="AF1227" s="22"/>
      <c r="AH1227" s="2">
        <v>39906</v>
      </c>
      <c r="AI1227">
        <v>127.49609375</v>
      </c>
      <c r="AJ1227" s="22">
        <f>_xll.BDH(AJ$3&amp;" Govt",$A$8,AH1227,AH1227)</f>
        <v>1.1895</v>
      </c>
      <c r="AK1227">
        <f t="shared" si="396"/>
        <v>107.18461013030685</v>
      </c>
      <c r="AN1227" s="22"/>
      <c r="AP1227" s="2">
        <v>39906</v>
      </c>
      <c r="AQ1227">
        <v>125.68359375</v>
      </c>
      <c r="AR1227" s="22">
        <f>_xll.BDH(AR$3&amp;" Govt",$A$8,AP1227,AP1227)</f>
        <v>1.1747099999999999</v>
      </c>
      <c r="AS1227">
        <f t="shared" si="397"/>
        <v>106.99116696886892</v>
      </c>
      <c r="AV1227" s="22"/>
      <c r="AX1227" s="2">
        <v>39906</v>
      </c>
      <c r="AY1227">
        <v>118.09375</v>
      </c>
      <c r="AZ1227" s="22">
        <f>_xll.BDH(AZ$3&amp;" Govt",$A$8,AX1227,AX1227)</f>
        <v>1.1499900000000001</v>
      </c>
      <c r="BA1227">
        <f t="shared" si="398"/>
        <v>102.69111035748136</v>
      </c>
      <c r="BB1227" s="2">
        <v>39905</v>
      </c>
      <c r="BC1227">
        <v>118.25</v>
      </c>
      <c r="BD1227" s="22">
        <f>_xll.BDH(BD$3&amp;" Govt",$A$8,BB1227,BB1227)</f>
        <v>1.1429</v>
      </c>
      <c r="BE1227">
        <f t="shared" si="399"/>
        <v>103.46487006737247</v>
      </c>
      <c r="BH1227" s="22"/>
      <c r="BJ1227" s="2">
        <v>39905</v>
      </c>
      <c r="BK1227">
        <v>116.140625</v>
      </c>
      <c r="BL1227" s="22">
        <f>_xll.BDH(BL$3&amp;" Govt",$A$8,BJ1227,BJ1227)</f>
        <v>1.12033</v>
      </c>
      <c r="BM1227">
        <f t="shared" si="400"/>
        <v>103.66644203047316</v>
      </c>
      <c r="BN1227" s="2">
        <v>40080</v>
      </c>
      <c r="BO1227">
        <v>114.90234375</v>
      </c>
      <c r="BP1227" s="22">
        <f>_xll.BDH(BP$3&amp;" Govt",$A$8,BN1227,BN1227)</f>
        <v>1.1282300000000001</v>
      </c>
      <c r="BQ1227">
        <f t="shared" si="401"/>
        <v>101.84301405741736</v>
      </c>
      <c r="BT1227" s="22"/>
      <c r="BX1227" s="22"/>
      <c r="CB1227" s="22"/>
      <c r="CF1227" s="22"/>
      <c r="CJ1227" s="22"/>
      <c r="CN1227" s="22"/>
      <c r="CR1227" s="22"/>
      <c r="CV1227" s="22"/>
      <c r="CZ1227" s="22"/>
      <c r="DB1227" s="2">
        <v>39910</v>
      </c>
      <c r="DC1227">
        <v>114.19140625</v>
      </c>
      <c r="DD1227" s="22">
        <f>_xll.BDH(DD$3&amp;" Govt",$A$8,DB1227,DB1227)</f>
        <v>1.1212599999999999</v>
      </c>
      <c r="DE1227">
        <f t="shared" si="402"/>
        <v>101.8420404277331</v>
      </c>
      <c r="DH1227" s="22"/>
      <c r="DL1227" s="22"/>
      <c r="DP1227" s="22"/>
    </row>
    <row r="1228" spans="4:120" x14ac:dyDescent="0.25">
      <c r="D1228" s="2"/>
      <c r="H1228" s="22"/>
      <c r="I1228" s="14"/>
      <c r="L1228" s="22"/>
      <c r="P1228" s="22"/>
      <c r="R1228" s="2">
        <v>39909</v>
      </c>
      <c r="S1228">
        <v>130.3046875</v>
      </c>
      <c r="T1228" s="22">
        <f>_xll.BDH(T$3&amp;" Govt",$A$8,R1228,R1228)</f>
        <v>1.2560100000000001</v>
      </c>
      <c r="U1228">
        <f t="shared" si="393"/>
        <v>103.74494430776825</v>
      </c>
      <c r="V1228" s="2">
        <v>40003</v>
      </c>
      <c r="W1228">
        <v>112.7265625</v>
      </c>
      <c r="X1228" s="22">
        <f>_xll.BDH(X$3&amp;" Govt",$A$8,V1228,V1228)</f>
        <v>1.1264400000000001</v>
      </c>
      <c r="Y1228">
        <f t="shared" si="394"/>
        <v>100.07329507119775</v>
      </c>
      <c r="Z1228" s="2">
        <v>39909</v>
      </c>
      <c r="AA1228">
        <v>127.8046875</v>
      </c>
      <c r="AB1228" s="22">
        <f>_xll.BDH(AB$3&amp;" Govt",$A$8,Z1228,Z1228)</f>
        <v>1.2141599999999999</v>
      </c>
      <c r="AC1228">
        <f t="shared" si="395"/>
        <v>105.26181681162286</v>
      </c>
      <c r="AF1228" s="22"/>
      <c r="AH1228" s="2">
        <v>39909</v>
      </c>
      <c r="AI1228">
        <v>127.67578125</v>
      </c>
      <c r="AJ1228" s="22">
        <f>_xll.BDH(AJ$3&amp;" Govt",$A$8,AH1228,AH1228)</f>
        <v>1.1900900000000001</v>
      </c>
      <c r="AK1228">
        <f t="shared" si="396"/>
        <v>107.28245867959565</v>
      </c>
      <c r="AN1228" s="22"/>
      <c r="AP1228" s="2">
        <v>39909</v>
      </c>
      <c r="AQ1228">
        <v>125.98828125</v>
      </c>
      <c r="AR1228" s="22">
        <f>_xll.BDH(AR$3&amp;" Govt",$A$8,AP1228,AP1228)</f>
        <v>1.1752899999999999</v>
      </c>
      <c r="AS1228">
        <f t="shared" si="397"/>
        <v>107.19761186600755</v>
      </c>
      <c r="AV1228" s="22"/>
      <c r="AX1228" s="2">
        <v>39909</v>
      </c>
      <c r="AY1228">
        <v>118.38671875</v>
      </c>
      <c r="AZ1228" s="22">
        <f>_xll.BDH(AZ$3&amp;" Govt",$A$8,AX1228,AX1228)</f>
        <v>1.1505700000000001</v>
      </c>
      <c r="BA1228">
        <f t="shared" si="398"/>
        <v>102.89397320458555</v>
      </c>
      <c r="BB1228" s="2">
        <v>39906</v>
      </c>
      <c r="BC1228">
        <v>117.9140625</v>
      </c>
      <c r="BD1228" s="22">
        <f>_xll.BDH(BD$3&amp;" Govt",$A$8,BB1228,BB1228)</f>
        <v>1.1430899999999999</v>
      </c>
      <c r="BE1228">
        <f t="shared" si="399"/>
        <v>103.1537871033777</v>
      </c>
      <c r="BH1228" s="22"/>
      <c r="BJ1228" s="2">
        <v>39906</v>
      </c>
      <c r="BK1228">
        <v>115.91796875</v>
      </c>
      <c r="BL1228" s="22">
        <f>_xll.BDH(BL$3&amp;" Govt",$A$8,BJ1228,BJ1228)</f>
        <v>1.1205099999999999</v>
      </c>
      <c r="BM1228">
        <f t="shared" si="400"/>
        <v>103.45107919608037</v>
      </c>
      <c r="BN1228" s="2">
        <v>40081</v>
      </c>
      <c r="BO1228">
        <v>115.078125</v>
      </c>
      <c r="BP1228" s="22">
        <f>_xll.BDH(BP$3&amp;" Govt",$A$8,BN1228,BN1228)</f>
        <v>1.1281699999999999</v>
      </c>
      <c r="BQ1228">
        <f t="shared" si="401"/>
        <v>102.00424138206122</v>
      </c>
      <c r="BT1228" s="22"/>
      <c r="BX1228" s="22"/>
      <c r="CB1228" s="22"/>
      <c r="CF1228" s="22"/>
      <c r="CJ1228" s="22"/>
      <c r="CN1228" s="22"/>
      <c r="CR1228" s="22"/>
      <c r="CV1228" s="22"/>
      <c r="CZ1228" s="22"/>
      <c r="DB1228" s="2">
        <v>39911</v>
      </c>
      <c r="DC1228">
        <v>114.9375</v>
      </c>
      <c r="DD1228" s="22">
        <f>_xll.BDH(DD$3&amp;" Govt",$A$8,DB1228,DB1228)</f>
        <v>1.12144</v>
      </c>
      <c r="DE1228">
        <f t="shared" si="402"/>
        <v>102.49099372235698</v>
      </c>
      <c r="DH1228" s="22"/>
      <c r="DL1228" s="22"/>
      <c r="DP1228" s="22"/>
    </row>
    <row r="1229" spans="4:120" x14ac:dyDescent="0.25">
      <c r="D1229" s="2"/>
      <c r="H1229" s="22"/>
      <c r="I1229" s="14"/>
      <c r="L1229" s="22"/>
      <c r="P1229" s="22"/>
      <c r="R1229" s="2">
        <v>39910</v>
      </c>
      <c r="S1229">
        <v>130.32421875</v>
      </c>
      <c r="T1229" s="22">
        <f>_xll.BDH(T$3&amp;" Govt",$A$8,R1229,R1229)</f>
        <v>1.2562199999999999</v>
      </c>
      <c r="U1229">
        <f t="shared" si="393"/>
        <v>103.74314909012753</v>
      </c>
      <c r="V1229" s="2">
        <v>40004</v>
      </c>
      <c r="W1229">
        <v>112.75</v>
      </c>
      <c r="X1229" s="22">
        <f>_xll.BDH(X$3&amp;" Govt",$A$8,V1229,V1229)</f>
        <v>1.1265499999999999</v>
      </c>
      <c r="Y1229">
        <f t="shared" si="394"/>
        <v>100.08432825884337</v>
      </c>
      <c r="Z1229" s="2">
        <v>39910</v>
      </c>
      <c r="AA1229">
        <v>127.80078125</v>
      </c>
      <c r="AB1229" s="22">
        <f>_xll.BDH(AB$3&amp;" Govt",$A$8,Z1229,Z1229)</f>
        <v>1.2143600000000001</v>
      </c>
      <c r="AC1229">
        <f t="shared" si="395"/>
        <v>105.24126391679567</v>
      </c>
      <c r="AF1229" s="22"/>
      <c r="AH1229" s="2">
        <v>39910</v>
      </c>
      <c r="AI1229">
        <v>127.671875</v>
      </c>
      <c r="AJ1229" s="22">
        <f>_xll.BDH(AJ$3&amp;" Govt",$A$8,AH1229,AH1229)</f>
        <v>1.1902900000000001</v>
      </c>
      <c r="AK1229">
        <f t="shared" si="396"/>
        <v>107.2611506439607</v>
      </c>
      <c r="AN1229" s="22"/>
      <c r="AP1229" s="2">
        <v>39910</v>
      </c>
      <c r="AQ1229">
        <v>126.01953125</v>
      </c>
      <c r="AR1229" s="22">
        <f>_xll.BDH(AR$3&amp;" Govt",$A$8,AP1229,AP1229)</f>
        <v>1.1754899999999999</v>
      </c>
      <c r="AS1229">
        <f t="shared" si="397"/>
        <v>107.20595772826651</v>
      </c>
      <c r="AV1229" s="22"/>
      <c r="AX1229" s="2">
        <v>39910</v>
      </c>
      <c r="AY1229">
        <v>118.33984375</v>
      </c>
      <c r="AZ1229" s="22">
        <f>_xll.BDH(AZ$3&amp;" Govt",$A$8,AX1229,AX1229)</f>
        <v>1.15076</v>
      </c>
      <c r="BA1229">
        <f t="shared" si="398"/>
        <v>102.83625060829365</v>
      </c>
      <c r="BB1229" s="2">
        <v>39909</v>
      </c>
      <c r="BC1229">
        <v>118.26171875</v>
      </c>
      <c r="BD1229" s="22">
        <f>_xll.BDH(BD$3&amp;" Govt",$A$8,BB1229,BB1229)</f>
        <v>1.1436600000000001</v>
      </c>
      <c r="BE1229">
        <f t="shared" si="399"/>
        <v>103.40636093769126</v>
      </c>
      <c r="BH1229" s="22"/>
      <c r="BJ1229" s="2">
        <v>39909</v>
      </c>
      <c r="BK1229">
        <v>116.0859375</v>
      </c>
      <c r="BL1229" s="22">
        <f>_xll.BDH(BL$3&amp;" Govt",$A$8,BJ1229,BJ1229)</f>
        <v>1.12107</v>
      </c>
      <c r="BM1229">
        <f t="shared" si="400"/>
        <v>103.54923198372983</v>
      </c>
      <c r="BN1229" s="2">
        <v>40084</v>
      </c>
      <c r="BO1229">
        <v>115.109375</v>
      </c>
      <c r="BP1229" s="22">
        <f>_xll.BDH(BP$3&amp;" Govt",$A$8,BN1229,BN1229)</f>
        <v>1.1280000000000001</v>
      </c>
      <c r="BQ1229">
        <f t="shared" si="401"/>
        <v>102.04731826241134</v>
      </c>
      <c r="BT1229" s="22"/>
      <c r="BX1229" s="22"/>
      <c r="CB1229" s="22"/>
      <c r="CF1229" s="22"/>
      <c r="CJ1229" s="22"/>
      <c r="CN1229" s="22"/>
      <c r="CR1229" s="22"/>
      <c r="CV1229" s="22"/>
      <c r="CZ1229" s="22"/>
      <c r="DB1229" s="2">
        <v>39912</v>
      </c>
      <c r="DC1229">
        <v>114.5703125</v>
      </c>
      <c r="DD1229" s="22">
        <f>_xll.BDH(DD$3&amp;" Govt",$A$8,DB1229,DB1229)</f>
        <v>1.1216299999999999</v>
      </c>
      <c r="DE1229">
        <f t="shared" si="402"/>
        <v>102.14626258213494</v>
      </c>
      <c r="DH1229" s="22"/>
      <c r="DL1229" s="22"/>
      <c r="DP1229" s="22"/>
    </row>
    <row r="1230" spans="4:120" x14ac:dyDescent="0.25">
      <c r="D1230" s="2"/>
      <c r="H1230" s="22"/>
      <c r="I1230" s="14"/>
      <c r="L1230" s="22"/>
      <c r="P1230" s="22"/>
      <c r="R1230" s="2">
        <v>39911</v>
      </c>
      <c r="S1230">
        <v>130.359375</v>
      </c>
      <c r="T1230" s="22">
        <f>_xll.BDH(T$3&amp;" Govt",$A$8,R1230,R1230)</f>
        <v>1.2564299999999999</v>
      </c>
      <c r="U1230">
        <f t="shared" si="393"/>
        <v>103.75379050165947</v>
      </c>
      <c r="V1230" s="2">
        <v>40007</v>
      </c>
      <c r="W1230">
        <v>112.7265625</v>
      </c>
      <c r="X1230" s="22">
        <f>_xll.BDH(X$3&amp;" Govt",$A$8,V1230,V1230)</f>
        <v>1.12686</v>
      </c>
      <c r="Y1230">
        <f t="shared" si="394"/>
        <v>100.03599604209928</v>
      </c>
      <c r="Z1230" s="2">
        <v>39911</v>
      </c>
      <c r="AA1230">
        <v>127.87109375</v>
      </c>
      <c r="AB1230" s="22">
        <f>_xll.BDH(AB$3&amp;" Govt",$A$8,Z1230,Z1230)</f>
        <v>1.2145600000000001</v>
      </c>
      <c r="AC1230">
        <f t="shared" si="395"/>
        <v>105.28182531122381</v>
      </c>
      <c r="AF1230" s="22"/>
      <c r="AH1230" s="2">
        <v>39911</v>
      </c>
      <c r="AI1230">
        <v>127.68359375</v>
      </c>
      <c r="AJ1230" s="22">
        <f>_xll.BDH(AJ$3&amp;" Govt",$A$8,AH1230,AH1230)</f>
        <v>1.19049</v>
      </c>
      <c r="AK1230">
        <f t="shared" si="396"/>
        <v>107.25297461549445</v>
      </c>
      <c r="AN1230" s="22"/>
      <c r="AP1230" s="2">
        <v>39911</v>
      </c>
      <c r="AQ1230">
        <v>125.921875</v>
      </c>
      <c r="AR1230" s="22">
        <f>_xll.BDH(AR$3&amp;" Govt",$A$8,AP1230,AP1230)</f>
        <v>1.1756800000000001</v>
      </c>
      <c r="AS1230">
        <f t="shared" si="397"/>
        <v>107.10556869216113</v>
      </c>
      <c r="AV1230" s="22"/>
      <c r="AX1230" s="2">
        <v>39911</v>
      </c>
      <c r="AY1230">
        <v>118.3125</v>
      </c>
      <c r="AZ1230" s="22">
        <f>_xll.BDH(AZ$3&amp;" Govt",$A$8,AX1230,AX1230)</f>
        <v>1.1509499999999999</v>
      </c>
      <c r="BA1230">
        <f t="shared" si="398"/>
        <v>102.79551674703507</v>
      </c>
      <c r="BB1230" s="2">
        <v>39910</v>
      </c>
      <c r="BC1230">
        <v>118.07421875</v>
      </c>
      <c r="BD1230" s="22">
        <f>_xll.BDH(BD$3&amp;" Govt",$A$8,BB1230,BB1230)</f>
        <v>1.14384</v>
      </c>
      <c r="BE1230">
        <f t="shared" si="399"/>
        <v>103.22616690271367</v>
      </c>
      <c r="BH1230" s="22"/>
      <c r="BJ1230" s="2">
        <v>39910</v>
      </c>
      <c r="BK1230">
        <v>115.96875</v>
      </c>
      <c r="BL1230" s="22">
        <f>_xll.BDH(BL$3&amp;" Govt",$A$8,BJ1230,BJ1230)</f>
        <v>1.1212599999999999</v>
      </c>
      <c r="BM1230">
        <f t="shared" si="400"/>
        <v>103.42717121809393</v>
      </c>
      <c r="BN1230" s="2">
        <v>40085</v>
      </c>
      <c r="BO1230">
        <v>115.12890625</v>
      </c>
      <c r="BP1230" s="22">
        <f>_xll.BDH(BP$3&amp;" Govt",$A$8,BN1230,BN1230)</f>
        <v>1.1279399999999999</v>
      </c>
      <c r="BQ1230">
        <f t="shared" si="401"/>
        <v>102.07006245899605</v>
      </c>
      <c r="BT1230" s="22"/>
      <c r="BX1230" s="22"/>
      <c r="CB1230" s="22"/>
      <c r="CF1230" s="22"/>
      <c r="CJ1230" s="22"/>
      <c r="CN1230" s="22"/>
      <c r="CR1230" s="22"/>
      <c r="CV1230" s="22"/>
      <c r="CZ1230" s="22"/>
      <c r="DB1230" s="2">
        <v>39913</v>
      </c>
      <c r="DC1230">
        <v>114.5703125</v>
      </c>
      <c r="DD1230" s="22">
        <f>_xll.BDH(DD$3&amp;" Govt",$A$8,DB1230,DB1230)</f>
        <v>1.12181</v>
      </c>
      <c r="DE1230">
        <f t="shared" si="402"/>
        <v>102.12987270571665</v>
      </c>
      <c r="DH1230" s="22"/>
      <c r="DL1230" s="22"/>
      <c r="DP1230" s="22"/>
    </row>
    <row r="1231" spans="4:120" x14ac:dyDescent="0.25">
      <c r="D1231" s="2"/>
      <c r="H1231" s="22"/>
      <c r="I1231" s="14"/>
      <c r="L1231" s="22"/>
      <c r="P1231" s="22"/>
      <c r="R1231" s="2">
        <v>39912</v>
      </c>
      <c r="S1231">
        <v>130.46484375</v>
      </c>
      <c r="T1231" s="22">
        <f>_xll.BDH(T$3&amp;" Govt",$A$8,R1231,R1231)</f>
        <v>1.25664</v>
      </c>
      <c r="U1231">
        <f t="shared" si="393"/>
        <v>103.82038113540871</v>
      </c>
      <c r="V1231" s="2">
        <v>40008</v>
      </c>
      <c r="W1231">
        <v>112.828125</v>
      </c>
      <c r="X1231" s="22">
        <f>_xll.BDH(X$3&amp;" Govt",$A$8,V1231,V1231)</f>
        <v>1.12697</v>
      </c>
      <c r="Y1231">
        <f t="shared" si="394"/>
        <v>100.1163518106072</v>
      </c>
      <c r="Z1231" s="2">
        <v>39912</v>
      </c>
      <c r="AA1231">
        <v>127.83203125</v>
      </c>
      <c r="AB1231" s="22">
        <f>_xll.BDH(AB$3&amp;" Govt",$A$8,Z1231,Z1231)</f>
        <v>1.2147600000000001</v>
      </c>
      <c r="AC1231">
        <f t="shared" si="395"/>
        <v>105.23233498798116</v>
      </c>
      <c r="AF1231" s="22"/>
      <c r="AH1231" s="2">
        <v>39912</v>
      </c>
      <c r="AI1231">
        <v>127.71875</v>
      </c>
      <c r="AJ1231" s="22">
        <f>_xll.BDH(AJ$3&amp;" Govt",$A$8,AH1231,AH1231)</f>
        <v>1.19068</v>
      </c>
      <c r="AK1231">
        <f t="shared" si="396"/>
        <v>107.2653861658884</v>
      </c>
      <c r="AN1231" s="22"/>
      <c r="AP1231" s="2">
        <v>39912</v>
      </c>
      <c r="AQ1231">
        <v>126.0625</v>
      </c>
      <c r="AR1231" s="22">
        <f>_xll.BDH(AR$3&amp;" Govt",$A$8,AP1231,AP1231)</f>
        <v>1.17588</v>
      </c>
      <c r="AS1231">
        <f t="shared" si="397"/>
        <v>107.20694288532843</v>
      </c>
      <c r="AV1231" s="22"/>
      <c r="AX1231" s="2">
        <v>39912</v>
      </c>
      <c r="AY1231">
        <v>118.43359375</v>
      </c>
      <c r="AZ1231" s="22">
        <f>_xll.BDH(AZ$3&amp;" Govt",$A$8,AX1231,AX1231)</f>
        <v>1.1511400000000001</v>
      </c>
      <c r="BA1231">
        <f t="shared" si="398"/>
        <v>102.88374459231717</v>
      </c>
      <c r="BB1231" s="2">
        <v>39911</v>
      </c>
      <c r="BC1231">
        <v>118.08203125</v>
      </c>
      <c r="BD1231" s="22">
        <f>_xll.BDH(BD$3&amp;" Govt",$A$8,BB1231,BB1231)</f>
        <v>1.1440299999999999</v>
      </c>
      <c r="BE1231">
        <f t="shared" si="399"/>
        <v>103.21585207555746</v>
      </c>
      <c r="BH1231" s="22"/>
      <c r="BJ1231" s="2">
        <v>39911</v>
      </c>
      <c r="BK1231">
        <v>115.9609375</v>
      </c>
      <c r="BL1231" s="22">
        <f>_xll.BDH(BL$3&amp;" Govt",$A$8,BJ1231,BJ1231)</f>
        <v>1.12144</v>
      </c>
      <c r="BM1231">
        <f t="shared" si="400"/>
        <v>103.40360384862321</v>
      </c>
      <c r="BN1231" s="2">
        <v>40086</v>
      </c>
      <c r="BO1231">
        <v>115.49609375</v>
      </c>
      <c r="BP1231" s="22">
        <f>_xll.BDH(BP$3&amp;" Govt",$A$8,BN1231,BN1231)</f>
        <v>1.12788</v>
      </c>
      <c r="BQ1231">
        <f t="shared" si="401"/>
        <v>102.40104776217328</v>
      </c>
      <c r="BT1231" s="22"/>
      <c r="BX1231" s="22"/>
      <c r="CB1231" s="22"/>
      <c r="CF1231" s="22"/>
      <c r="CJ1231" s="22"/>
      <c r="CN1231" s="22"/>
      <c r="CR1231" s="22"/>
      <c r="CV1231" s="22"/>
      <c r="CZ1231" s="22"/>
      <c r="DB1231" s="2">
        <v>39916</v>
      </c>
      <c r="DC1231">
        <v>115</v>
      </c>
      <c r="DD1231" s="22">
        <f>_xll.BDH(DD$3&amp;" Govt",$A$8,DB1231,DB1231)</f>
        <v>1.1223700000000001</v>
      </c>
      <c r="DE1231">
        <f t="shared" si="402"/>
        <v>102.46175503621799</v>
      </c>
      <c r="DH1231" s="22"/>
      <c r="DL1231" s="22"/>
      <c r="DP1231" s="22"/>
    </row>
    <row r="1232" spans="4:120" x14ac:dyDescent="0.25">
      <c r="D1232" s="2"/>
      <c r="H1232" s="22"/>
      <c r="I1232" s="14"/>
      <c r="L1232" s="22"/>
      <c r="P1232" s="22"/>
      <c r="R1232" s="2">
        <v>39913</v>
      </c>
      <c r="S1232">
        <v>130.46484375</v>
      </c>
      <c r="T1232" s="22">
        <f>_xll.BDH(T$3&amp;" Govt",$A$8,R1232,R1232)</f>
        <v>1.25684</v>
      </c>
      <c r="U1232">
        <f t="shared" si="393"/>
        <v>103.80386027656662</v>
      </c>
      <c r="V1232" s="2">
        <v>40009</v>
      </c>
      <c r="W1232">
        <v>113.01953125</v>
      </c>
      <c r="X1232" s="22">
        <f>_xll.BDH(X$3&amp;" Govt",$A$8,V1232,V1232)</f>
        <v>1.12707</v>
      </c>
      <c r="Y1232">
        <f t="shared" si="394"/>
        <v>100.2772953321444</v>
      </c>
      <c r="Z1232" s="2">
        <v>39913</v>
      </c>
      <c r="AA1232">
        <v>127.83203125</v>
      </c>
      <c r="AB1232" s="22">
        <f>_xll.BDH(AB$3&amp;" Govt",$A$8,Z1232,Z1232)</f>
        <v>1.21496</v>
      </c>
      <c r="AC1232">
        <f t="shared" si="395"/>
        <v>105.21501222262461</v>
      </c>
      <c r="AF1232" s="22"/>
      <c r="AH1232" s="2">
        <v>39913</v>
      </c>
      <c r="AI1232">
        <v>127.71875</v>
      </c>
      <c r="AJ1232" s="22">
        <f>_xll.BDH(AJ$3&amp;" Govt",$A$8,AH1232,AH1232)</f>
        <v>1.1908799999999999</v>
      </c>
      <c r="AK1232">
        <f t="shared" si="396"/>
        <v>107.24737169152225</v>
      </c>
      <c r="AN1232" s="22"/>
      <c r="AP1232" s="2">
        <v>39913</v>
      </c>
      <c r="AQ1232">
        <v>126.0625</v>
      </c>
      <c r="AR1232" s="22">
        <f>_xll.BDH(AR$3&amp;" Govt",$A$8,AP1232,AP1232)</f>
        <v>1.1760699999999999</v>
      </c>
      <c r="AS1232">
        <f t="shared" si="397"/>
        <v>107.18962306665421</v>
      </c>
      <c r="AV1232" s="22"/>
      <c r="AX1232" s="2">
        <v>39913</v>
      </c>
      <c r="AY1232">
        <v>118.5390625</v>
      </c>
      <c r="AZ1232" s="22">
        <f>_xll.BDH(AZ$3&amp;" Govt",$A$8,AX1232,AX1232)</f>
        <v>1.15133</v>
      </c>
      <c r="BA1232">
        <f t="shared" si="398"/>
        <v>102.9583720566649</v>
      </c>
      <c r="BB1232" s="2">
        <v>39912</v>
      </c>
      <c r="BC1232">
        <v>118.05859375</v>
      </c>
      <c r="BD1232" s="22">
        <f>_xll.BDH(BD$3&amp;" Govt",$A$8,BB1232,BB1232)</f>
        <v>1.14422</v>
      </c>
      <c r="BE1232">
        <f t="shared" si="399"/>
        <v>103.1782294925801</v>
      </c>
      <c r="BH1232" s="22"/>
      <c r="BJ1232" s="2">
        <v>39912</v>
      </c>
      <c r="BK1232">
        <v>115.97265625</v>
      </c>
      <c r="BL1232" s="22">
        <f>_xll.BDH(BL$3&amp;" Govt",$A$8,BJ1232,BJ1232)</f>
        <v>1.1216299999999999</v>
      </c>
      <c r="BM1232">
        <f t="shared" si="400"/>
        <v>103.39653562226404</v>
      </c>
      <c r="BN1232" s="2">
        <v>40087</v>
      </c>
      <c r="BO1232">
        <v>115.9140625</v>
      </c>
      <c r="BP1232" s="22">
        <f>_xll.BDH(BP$3&amp;" Govt",$A$8,BN1232,BN1232)</f>
        <v>1.12782</v>
      </c>
      <c r="BQ1232">
        <f t="shared" si="401"/>
        <v>102.77709430582894</v>
      </c>
      <c r="BT1232" s="22"/>
      <c r="BX1232" s="22"/>
      <c r="CB1232" s="22"/>
      <c r="CF1232" s="22"/>
      <c r="CJ1232" s="22"/>
      <c r="CN1232" s="22"/>
      <c r="CR1232" s="22"/>
      <c r="CV1232" s="22"/>
      <c r="CZ1232" s="22"/>
      <c r="DB1232" s="2">
        <v>39917</v>
      </c>
      <c r="DC1232">
        <v>115.375</v>
      </c>
      <c r="DD1232" s="22">
        <f>_xll.BDH(DD$3&amp;" Govt",$A$8,DB1232,DB1232)</f>
        <v>1.12256</v>
      </c>
      <c r="DE1232">
        <f t="shared" si="402"/>
        <v>102.77847063854048</v>
      </c>
      <c r="DH1232" s="22"/>
      <c r="DL1232" s="22"/>
      <c r="DP1232" s="22"/>
    </row>
    <row r="1233" spans="4:120" x14ac:dyDescent="0.25">
      <c r="D1233" s="2"/>
      <c r="H1233" s="22"/>
      <c r="I1233" s="14"/>
      <c r="L1233" s="22"/>
      <c r="P1233" s="22"/>
      <c r="R1233" s="2">
        <v>39916</v>
      </c>
      <c r="S1233">
        <v>130.44140625</v>
      </c>
      <c r="T1233" s="22">
        <f>_xll.BDH(T$3&amp;" Govt",$A$8,R1233,R1233)</f>
        <v>1.2574700000000001</v>
      </c>
      <c r="U1233">
        <f t="shared" si="393"/>
        <v>103.73321530533531</v>
      </c>
      <c r="V1233" s="2">
        <v>40010</v>
      </c>
      <c r="W1233">
        <v>113.06640625</v>
      </c>
      <c r="X1233" s="22">
        <f>_xll.BDH(X$3&amp;" Govt",$A$8,V1233,V1233)</f>
        <v>1.1271800000000001</v>
      </c>
      <c r="Y1233">
        <f t="shared" si="394"/>
        <v>100.3090954860803</v>
      </c>
      <c r="Z1233" s="2">
        <v>39916</v>
      </c>
      <c r="AA1233">
        <v>128</v>
      </c>
      <c r="AB1233" s="22">
        <f>_xll.BDH(AB$3&amp;" Govt",$A$8,Z1233,Z1233)</f>
        <v>1.21556</v>
      </c>
      <c r="AC1233">
        <f t="shared" si="395"/>
        <v>105.30126032445951</v>
      </c>
      <c r="AF1233" s="22"/>
      <c r="AH1233" s="2">
        <v>39916</v>
      </c>
      <c r="AI1233">
        <v>127.84765625</v>
      </c>
      <c r="AJ1233" s="22">
        <f>_xll.BDH(AJ$3&amp;" Govt",$A$8,AH1233,AH1233)</f>
        <v>1.19147</v>
      </c>
      <c r="AK1233">
        <f t="shared" si="396"/>
        <v>107.30245516043207</v>
      </c>
      <c r="AN1233" s="22"/>
      <c r="AP1233" s="2">
        <v>39916</v>
      </c>
      <c r="AQ1233">
        <v>126.203125</v>
      </c>
      <c r="AR1233" s="22">
        <f>_xll.BDH(AR$3&amp;" Govt",$A$8,AP1233,AP1233)</f>
        <v>1.17666</v>
      </c>
      <c r="AS1233">
        <f t="shared" si="397"/>
        <v>107.25538813251066</v>
      </c>
      <c r="AV1233" s="22"/>
      <c r="AX1233" s="2">
        <v>39916</v>
      </c>
      <c r="AY1233">
        <v>118.7265625</v>
      </c>
      <c r="AZ1233" s="22">
        <f>_xll.BDH(AZ$3&amp;" Govt",$A$8,AX1233,AX1233)</f>
        <v>1.1518999999999999</v>
      </c>
      <c r="BA1233">
        <f t="shared" si="398"/>
        <v>103.0701992360448</v>
      </c>
      <c r="BB1233" s="2">
        <v>39913</v>
      </c>
      <c r="BC1233">
        <v>118.05859375</v>
      </c>
      <c r="BD1233" s="22">
        <f>_xll.BDH(BD$3&amp;" Govt",$A$8,BB1233,BB1233)</f>
        <v>1.1444099999999999</v>
      </c>
      <c r="BE1233">
        <f t="shared" si="399"/>
        <v>103.1610993874573</v>
      </c>
      <c r="BH1233" s="22"/>
      <c r="BJ1233" s="2">
        <v>39913</v>
      </c>
      <c r="BK1233">
        <v>115.9375</v>
      </c>
      <c r="BL1233" s="22">
        <f>_xll.BDH(BL$3&amp;" Govt",$A$8,BJ1233,BJ1233)</f>
        <v>1.12181</v>
      </c>
      <c r="BM1233">
        <f t="shared" si="400"/>
        <v>103.34860627022401</v>
      </c>
      <c r="BN1233" s="2">
        <v>40088</v>
      </c>
      <c r="BO1233">
        <v>115.84765625</v>
      </c>
      <c r="BP1233" s="22">
        <f>_xll.BDH(BP$3&amp;" Govt",$A$8,BN1233,BN1233)</f>
        <v>1.1278999999999999</v>
      </c>
      <c r="BQ1233">
        <f t="shared" si="401"/>
        <v>102.710928495434</v>
      </c>
      <c r="BT1233" s="22"/>
      <c r="BX1233" s="22"/>
      <c r="CB1233" s="22"/>
      <c r="CF1233" s="22"/>
      <c r="CJ1233" s="22"/>
      <c r="CN1233" s="22"/>
      <c r="CR1233" s="22"/>
      <c r="CV1233" s="22"/>
      <c r="CZ1233" s="22"/>
      <c r="DB1233" s="2">
        <v>39918</v>
      </c>
      <c r="DC1233">
        <v>115.3515625</v>
      </c>
      <c r="DD1233" s="22">
        <f>_xll.BDH(DD$3&amp;" Govt",$A$8,DB1233,DB1233)</f>
        <v>1.1227400000000001</v>
      </c>
      <c r="DE1233">
        <f t="shared" si="402"/>
        <v>102.74111771202593</v>
      </c>
      <c r="DH1233" s="22"/>
      <c r="DL1233" s="22"/>
      <c r="DP1233" s="22"/>
    </row>
    <row r="1234" spans="4:120" x14ac:dyDescent="0.25">
      <c r="D1234" s="2"/>
      <c r="H1234" s="22"/>
      <c r="I1234" s="14"/>
      <c r="L1234" s="22"/>
      <c r="P1234" s="22"/>
      <c r="R1234" s="2">
        <v>39917</v>
      </c>
      <c r="S1234">
        <v>130.4375</v>
      </c>
      <c r="T1234" s="22">
        <f>_xll.BDH(T$3&amp;" Govt",$A$8,R1234,R1234)</f>
        <v>1.2576800000000001</v>
      </c>
      <c r="U1234">
        <f t="shared" si="393"/>
        <v>103.71278862667768</v>
      </c>
      <c r="V1234" s="2">
        <v>40011</v>
      </c>
      <c r="W1234">
        <v>113.125</v>
      </c>
      <c r="X1234" s="22">
        <f>_xll.BDH(X$3&amp;" Govt",$A$8,V1234,V1234)</f>
        <v>1.1272800000000001</v>
      </c>
      <c r="Y1234">
        <f t="shared" si="394"/>
        <v>100.35217514725711</v>
      </c>
      <c r="Z1234" s="2">
        <v>39917</v>
      </c>
      <c r="AA1234">
        <v>127.9765625</v>
      </c>
      <c r="AB1234" s="22">
        <f>_xll.BDH(AB$3&amp;" Govt",$A$8,Z1234,Z1234)</f>
        <v>1.21576</v>
      </c>
      <c r="AC1234">
        <f t="shared" si="395"/>
        <v>105.26465955451734</v>
      </c>
      <c r="AF1234" s="22"/>
      <c r="AH1234" s="2">
        <v>39917</v>
      </c>
      <c r="AI1234">
        <v>127.859375</v>
      </c>
      <c r="AJ1234" s="22">
        <f>_xll.BDH(AJ$3&amp;" Govt",$A$8,AH1234,AH1234)</f>
        <v>1.19167</v>
      </c>
      <c r="AK1234">
        <f t="shared" si="396"/>
        <v>107.29428029571945</v>
      </c>
      <c r="AN1234" s="22"/>
      <c r="AP1234" s="2">
        <v>39917</v>
      </c>
      <c r="AQ1234">
        <v>126.26953125</v>
      </c>
      <c r="AR1234" s="22">
        <f>_xll.BDH(AR$3&amp;" Govt",$A$8,AP1234,AP1234)</f>
        <v>1.17685</v>
      </c>
      <c r="AS1234">
        <f t="shared" si="397"/>
        <v>107.29449908654459</v>
      </c>
      <c r="AV1234" s="22"/>
      <c r="AX1234" s="2">
        <v>39917</v>
      </c>
      <c r="AY1234">
        <v>118.98828125</v>
      </c>
      <c r="AZ1234" s="22">
        <f>_xll.BDH(AZ$3&amp;" Govt",$A$8,AX1234,AX1234)</f>
        <v>1.1520900000000001</v>
      </c>
      <c r="BA1234">
        <f t="shared" si="398"/>
        <v>103.28036980617833</v>
      </c>
      <c r="BB1234" s="2">
        <v>39916</v>
      </c>
      <c r="BC1234">
        <v>118.3203125</v>
      </c>
      <c r="BD1234" s="22">
        <f>_xll.BDH(BD$3&amp;" Govt",$A$8,BB1234,BB1234)</f>
        <v>1.1449799999999999</v>
      </c>
      <c r="BE1234">
        <f t="shared" si="399"/>
        <v>103.33832250344985</v>
      </c>
      <c r="BH1234" s="22"/>
      <c r="BJ1234" s="2">
        <v>39916</v>
      </c>
      <c r="BK1234">
        <v>116.26171875</v>
      </c>
      <c r="BL1234" s="22">
        <f>_xll.BDH(BL$3&amp;" Govt",$A$8,BJ1234,BJ1234)</f>
        <v>1.1223700000000001</v>
      </c>
      <c r="BM1234">
        <f t="shared" si="400"/>
        <v>103.58591084045368</v>
      </c>
      <c r="BN1234" s="2">
        <v>40091</v>
      </c>
      <c r="BO1234">
        <v>115.86328125</v>
      </c>
      <c r="BP1234" s="22">
        <f>_xll.BDH(BP$3&amp;" Govt",$A$8,BN1234,BN1234)</f>
        <v>1.1281399999999999</v>
      </c>
      <c r="BQ1234">
        <f t="shared" si="401"/>
        <v>102.70292804971015</v>
      </c>
      <c r="BT1234" s="22"/>
      <c r="BX1234" s="22"/>
      <c r="CB1234" s="22"/>
      <c r="CF1234" s="22"/>
      <c r="CJ1234" s="22"/>
      <c r="CN1234" s="22"/>
      <c r="CR1234" s="22"/>
      <c r="CV1234" s="22"/>
      <c r="CZ1234" s="22"/>
      <c r="DB1234" s="2">
        <v>39919</v>
      </c>
      <c r="DC1234">
        <v>114.7265625</v>
      </c>
      <c r="DD1234" s="22">
        <f>_xll.BDH(DD$3&amp;" Govt",$A$8,DB1234,DB1234)</f>
        <v>1.12293</v>
      </c>
      <c r="DE1234">
        <f t="shared" si="402"/>
        <v>102.16715423045069</v>
      </c>
      <c r="DH1234" s="22"/>
      <c r="DL1234" s="22"/>
      <c r="DP1234" s="22"/>
    </row>
    <row r="1235" spans="4:120" x14ac:dyDescent="0.25">
      <c r="D1235" s="2"/>
      <c r="H1235" s="22"/>
      <c r="I1235" s="14"/>
      <c r="L1235" s="22"/>
      <c r="P1235" s="22"/>
      <c r="R1235" s="2">
        <v>39918</v>
      </c>
      <c r="S1235">
        <v>130.4765625</v>
      </c>
      <c r="T1235" s="22">
        <f>_xll.BDH(T$3&amp;" Govt",$A$8,R1235,R1235)</f>
        <v>1.2578800000000001</v>
      </c>
      <c r="U1235">
        <f t="shared" si="393"/>
        <v>103.72735276814957</v>
      </c>
      <c r="V1235" s="2">
        <v>40014</v>
      </c>
      <c r="W1235">
        <v>112.92578125</v>
      </c>
      <c r="X1235" s="22">
        <f>_xll.BDH(X$3&amp;" Govt",$A$8,V1235,V1235)</f>
        <v>1.1275999999999999</v>
      </c>
      <c r="Y1235">
        <f t="shared" si="394"/>
        <v>100.14702132848528</v>
      </c>
      <c r="Z1235" s="2">
        <v>39918</v>
      </c>
      <c r="AA1235">
        <v>127.96875</v>
      </c>
      <c r="AB1235" s="22">
        <f>_xll.BDH(AB$3&amp;" Govt",$A$8,Z1235,Z1235)</f>
        <v>1.21597</v>
      </c>
      <c r="AC1235">
        <f t="shared" si="395"/>
        <v>105.24005526452133</v>
      </c>
      <c r="AF1235" s="22"/>
      <c r="AH1235" s="2">
        <v>39918</v>
      </c>
      <c r="AI1235">
        <v>128.0390625</v>
      </c>
      <c r="AJ1235" s="22">
        <f>_xll.BDH(AJ$3&amp;" Govt",$A$8,AH1235,AH1235)</f>
        <v>1.19187</v>
      </c>
      <c r="AK1235">
        <f t="shared" si="396"/>
        <v>107.42703692516801</v>
      </c>
      <c r="AN1235" s="22"/>
      <c r="AP1235" s="2">
        <v>39918</v>
      </c>
      <c r="AQ1235">
        <v>126.41015625</v>
      </c>
      <c r="AR1235" s="22">
        <f>_xll.BDH(AR$3&amp;" Govt",$A$8,AP1235,AP1235)</f>
        <v>1.1770499999999999</v>
      </c>
      <c r="AS1235">
        <f t="shared" si="397"/>
        <v>107.39574041034791</v>
      </c>
      <c r="AV1235" s="22"/>
      <c r="AX1235" s="2">
        <v>39918</v>
      </c>
      <c r="AY1235">
        <v>119.1953125</v>
      </c>
      <c r="AZ1235" s="22">
        <f>_xll.BDH(AZ$3&amp;" Govt",$A$8,AX1235,AX1235)</f>
        <v>1.15228</v>
      </c>
      <c r="BA1235">
        <f t="shared" si="398"/>
        <v>103.44301081334397</v>
      </c>
      <c r="BB1235" s="2">
        <v>39917</v>
      </c>
      <c r="BC1235">
        <v>118.50390625</v>
      </c>
      <c r="BD1235" s="22">
        <f>_xll.BDH(BD$3&amp;" Govt",$A$8,BB1235,BB1235)</f>
        <v>1.14517</v>
      </c>
      <c r="BE1235">
        <f t="shared" si="399"/>
        <v>103.48149728861218</v>
      </c>
      <c r="BH1235" s="22"/>
      <c r="BJ1235" s="2">
        <v>39917</v>
      </c>
      <c r="BK1235">
        <v>116.5</v>
      </c>
      <c r="BL1235" s="22">
        <f>_xll.BDH(BL$3&amp;" Govt",$A$8,BJ1235,BJ1235)</f>
        <v>1.12256</v>
      </c>
      <c r="BM1235">
        <f t="shared" si="400"/>
        <v>103.78064424173319</v>
      </c>
      <c r="BN1235" s="2">
        <v>40092</v>
      </c>
      <c r="BO1235">
        <v>115.82421875</v>
      </c>
      <c r="BP1235" s="22">
        <f>_xll.BDH(BP$3&amp;" Govt",$A$8,BN1235,BN1235)</f>
        <v>1.12822</v>
      </c>
      <c r="BQ1235">
        <f t="shared" si="401"/>
        <v>102.66102245129495</v>
      </c>
      <c r="BT1235" s="22"/>
      <c r="BX1235" s="22"/>
      <c r="CB1235" s="22"/>
      <c r="CF1235" s="22"/>
      <c r="CJ1235" s="22"/>
      <c r="CN1235" s="22"/>
      <c r="CR1235" s="22"/>
      <c r="CV1235" s="22"/>
      <c r="CZ1235" s="22"/>
      <c r="DB1235" s="2">
        <v>39920</v>
      </c>
      <c r="DC1235">
        <v>113.27734375</v>
      </c>
      <c r="DD1235" s="22">
        <f>_xll.BDH(DD$3&amp;" Govt",$A$8,DB1235,DB1235)</f>
        <v>1.1231100000000001</v>
      </c>
      <c r="DE1235">
        <f t="shared" si="402"/>
        <v>100.86041772399854</v>
      </c>
      <c r="DH1235" s="22"/>
      <c r="DL1235" s="22"/>
      <c r="DP1235" s="22"/>
    </row>
    <row r="1236" spans="4:120" x14ac:dyDescent="0.25">
      <c r="D1236" s="2"/>
      <c r="H1236" s="22"/>
      <c r="I1236" s="14"/>
      <c r="L1236" s="22"/>
      <c r="P1236" s="22"/>
      <c r="R1236" s="2">
        <v>39919</v>
      </c>
      <c r="S1236">
        <v>130.43359375</v>
      </c>
      <c r="T1236" s="22">
        <f>_xll.BDH(T$3&amp;" Govt",$A$8,R1236,R1236)</f>
        <v>1.2580899999999999</v>
      </c>
      <c r="U1236">
        <f t="shared" si="393"/>
        <v>103.67588467438738</v>
      </c>
      <c r="V1236" s="2">
        <v>40015</v>
      </c>
      <c r="W1236">
        <v>113.23828125</v>
      </c>
      <c r="X1236" s="22">
        <f>_xll.BDH(X$3&amp;" Govt",$A$8,V1236,V1236)</f>
        <v>1.1276999999999999</v>
      </c>
      <c r="Y1236">
        <f t="shared" si="394"/>
        <v>100.41525339185955</v>
      </c>
      <c r="Z1236" s="2">
        <v>39919</v>
      </c>
      <c r="AA1236">
        <v>127.96484375</v>
      </c>
      <c r="AB1236" s="22">
        <f>_xll.BDH(AB$3&amp;" Govt",$A$8,Z1236,Z1236)</f>
        <v>1.21617</v>
      </c>
      <c r="AC1236">
        <f t="shared" si="395"/>
        <v>105.21953653683285</v>
      </c>
      <c r="AF1236" s="22"/>
      <c r="AH1236" s="2">
        <v>39919</v>
      </c>
      <c r="AI1236">
        <v>127.7578125</v>
      </c>
      <c r="AJ1236" s="22">
        <f>_xll.BDH(AJ$3&amp;" Govt",$A$8,AH1236,AH1236)</f>
        <v>1.1920600000000001</v>
      </c>
      <c r="AK1236">
        <f t="shared" si="396"/>
        <v>107.17397823935036</v>
      </c>
      <c r="AN1236" s="22"/>
      <c r="AP1236" s="2">
        <v>39919</v>
      </c>
      <c r="AQ1236">
        <v>126.07421875</v>
      </c>
      <c r="AR1236" s="22">
        <f>_xll.BDH(AR$3&amp;" Govt",$A$8,AP1236,AP1236)</f>
        <v>1.1772400000000001</v>
      </c>
      <c r="AS1236">
        <f t="shared" si="397"/>
        <v>107.0930470847066</v>
      </c>
      <c r="AV1236" s="22"/>
      <c r="AX1236" s="2">
        <v>39919</v>
      </c>
      <c r="AY1236">
        <v>118.859375</v>
      </c>
      <c r="AZ1236" s="22">
        <f>_xll.BDH(AZ$3&amp;" Govt",$A$8,AX1236,AX1236)</f>
        <v>1.1524700000000001</v>
      </c>
      <c r="BA1236">
        <f t="shared" si="398"/>
        <v>103.13446336997926</v>
      </c>
      <c r="BB1236" s="2">
        <v>39918</v>
      </c>
      <c r="BC1236">
        <v>118.8359375</v>
      </c>
      <c r="BD1236" s="22">
        <f>_xll.BDH(BD$3&amp;" Govt",$A$8,BB1236,BB1236)</f>
        <v>1.1453599999999999</v>
      </c>
      <c r="BE1236">
        <f t="shared" si="399"/>
        <v>103.75422356289727</v>
      </c>
      <c r="BH1236" s="22"/>
      <c r="BJ1236" s="2">
        <v>39918</v>
      </c>
      <c r="BK1236">
        <v>116.76953125</v>
      </c>
      <c r="BL1236" s="22">
        <f>_xll.BDH(BL$3&amp;" Govt",$A$8,BJ1236,BJ1236)</f>
        <v>1.1227400000000001</v>
      </c>
      <c r="BM1236">
        <f t="shared" si="400"/>
        <v>104.00407151254964</v>
      </c>
      <c r="BN1236" s="2">
        <v>40093</v>
      </c>
      <c r="BO1236">
        <v>116.2421875</v>
      </c>
      <c r="BP1236" s="22">
        <f>_xll.BDH(BP$3&amp;" Govt",$A$8,BN1236,BN1236)</f>
        <v>1.1283099999999999</v>
      </c>
      <c r="BQ1236">
        <f t="shared" si="401"/>
        <v>103.02327152998733</v>
      </c>
      <c r="BT1236" s="22"/>
      <c r="BX1236" s="22"/>
      <c r="CB1236" s="22"/>
      <c r="CF1236" s="22"/>
      <c r="CJ1236" s="22"/>
      <c r="CN1236" s="22"/>
      <c r="CR1236" s="22"/>
      <c r="CV1236" s="22"/>
      <c r="CZ1236" s="22"/>
      <c r="DB1236" s="2">
        <v>39923</v>
      </c>
      <c r="DC1236">
        <v>113.375</v>
      </c>
      <c r="DD1236" s="22">
        <f>_xll.BDH(DD$3&amp;" Govt",$A$8,DB1236,DB1236)</f>
        <v>1.1236699999999999</v>
      </c>
      <c r="DE1236">
        <f t="shared" si="402"/>
        <v>100.89706052488721</v>
      </c>
      <c r="DH1236" s="22"/>
      <c r="DL1236" s="22"/>
      <c r="DP1236" s="22"/>
    </row>
    <row r="1237" spans="4:120" x14ac:dyDescent="0.25">
      <c r="D1237" s="2"/>
      <c r="H1237" s="22"/>
      <c r="I1237" s="14"/>
      <c r="L1237" s="22"/>
      <c r="P1237" s="22"/>
      <c r="R1237" s="2">
        <v>39920</v>
      </c>
      <c r="S1237">
        <v>130.4453125</v>
      </c>
      <c r="T1237" s="22">
        <f>_xll.BDH(T$3&amp;" Govt",$A$8,R1237,R1237)</f>
        <v>1.2583</v>
      </c>
      <c r="U1237">
        <f t="shared" si="393"/>
        <v>103.66789517603115</v>
      </c>
      <c r="V1237" s="2">
        <v>40016</v>
      </c>
      <c r="W1237">
        <v>113.25</v>
      </c>
      <c r="X1237" s="22">
        <f>_xll.BDH(X$3&amp;" Govt",$A$8,V1237,V1237)</f>
        <v>1.12781</v>
      </c>
      <c r="Y1237">
        <f t="shared" si="394"/>
        <v>100.41585018753159</v>
      </c>
      <c r="Z1237" s="2">
        <v>39920</v>
      </c>
      <c r="AA1237">
        <v>127.87109375</v>
      </c>
      <c r="AB1237" s="22">
        <f>_xll.BDH(AB$3&amp;" Govt",$A$8,Z1237,Z1237)</f>
        <v>1.21637</v>
      </c>
      <c r="AC1237">
        <f t="shared" si="395"/>
        <v>105.12516236835832</v>
      </c>
      <c r="AF1237" s="22"/>
      <c r="AH1237" s="2">
        <v>39920</v>
      </c>
      <c r="AI1237">
        <v>127.515625</v>
      </c>
      <c r="AJ1237" s="22">
        <f>_xll.BDH(AJ$3&amp;" Govt",$A$8,AH1237,AH1237)</f>
        <v>1.1922600000000001</v>
      </c>
      <c r="AK1237">
        <f t="shared" si="396"/>
        <v>106.95286682435038</v>
      </c>
      <c r="AN1237" s="22"/>
      <c r="AP1237" s="2">
        <v>39920</v>
      </c>
      <c r="AQ1237">
        <v>125.796875</v>
      </c>
      <c r="AR1237" s="22">
        <f>_xll.BDH(AR$3&amp;" Govt",$A$8,AP1237,AP1237)</f>
        <v>1.17744</v>
      </c>
      <c r="AS1237">
        <f t="shared" si="397"/>
        <v>106.83930816007609</v>
      </c>
      <c r="AV1237" s="22"/>
      <c r="AX1237" s="2">
        <v>39920</v>
      </c>
      <c r="AY1237">
        <v>118.484375</v>
      </c>
      <c r="AZ1237" s="22">
        <f>_xll.BDH(AZ$3&amp;" Govt",$A$8,AX1237,AX1237)</f>
        <v>1.15266</v>
      </c>
      <c r="BA1237">
        <f t="shared" si="398"/>
        <v>102.79212864157687</v>
      </c>
      <c r="BB1237" s="2">
        <v>39919</v>
      </c>
      <c r="BC1237">
        <v>118.359375</v>
      </c>
      <c r="BD1237" s="22">
        <f>_xll.BDH(BD$3&amp;" Govt",$A$8,BB1237,BB1237)</f>
        <v>1.1455500000000001</v>
      </c>
      <c r="BE1237">
        <f t="shared" si="399"/>
        <v>103.32100301165379</v>
      </c>
      <c r="BH1237" s="22"/>
      <c r="BJ1237" s="2">
        <v>39919</v>
      </c>
      <c r="BK1237">
        <v>116.28515625</v>
      </c>
      <c r="BL1237" s="22">
        <f>_xll.BDH(BL$3&amp;" Govt",$A$8,BJ1237,BJ1237)</f>
        <v>1.12293</v>
      </c>
      <c r="BM1237">
        <f t="shared" si="400"/>
        <v>103.55512476289707</v>
      </c>
      <c r="BN1237" s="2">
        <v>40094</v>
      </c>
      <c r="BO1237">
        <v>116.23828125</v>
      </c>
      <c r="BP1237" s="22">
        <f>_xll.BDH(BP$3&amp;" Govt",$A$8,BN1237,BN1237)</f>
        <v>1.12839</v>
      </c>
      <c r="BQ1237">
        <f t="shared" si="401"/>
        <v>103.01250564964241</v>
      </c>
      <c r="BT1237" s="22"/>
      <c r="BX1237" s="22"/>
      <c r="CB1237" s="22"/>
      <c r="CF1237" s="22"/>
      <c r="CJ1237" s="22"/>
      <c r="CN1237" s="22"/>
      <c r="CR1237" s="22"/>
      <c r="CV1237" s="22"/>
      <c r="CZ1237" s="22"/>
      <c r="DB1237" s="2">
        <v>39924</v>
      </c>
      <c r="DC1237">
        <v>112.48828125</v>
      </c>
      <c r="DD1237" s="22">
        <f>_xll.BDH(DD$3&amp;" Govt",$A$8,DB1237,DB1237)</f>
        <v>1.12385</v>
      </c>
      <c r="DE1237">
        <f t="shared" si="402"/>
        <v>100.09189949726387</v>
      </c>
      <c r="DH1237" s="22"/>
      <c r="DL1237" s="22"/>
      <c r="DP1237" s="22"/>
    </row>
    <row r="1238" spans="4:120" x14ac:dyDescent="0.25">
      <c r="D1238" s="2"/>
      <c r="H1238" s="22"/>
      <c r="I1238" s="14"/>
      <c r="L1238" s="22"/>
      <c r="P1238" s="22"/>
      <c r="R1238" s="2">
        <v>39923</v>
      </c>
      <c r="S1238">
        <v>130.34375</v>
      </c>
      <c r="T1238" s="22">
        <f>_xll.BDH(T$3&amp;" Govt",$A$8,R1238,R1238)</f>
        <v>1.25892</v>
      </c>
      <c r="U1238">
        <f t="shared" si="393"/>
        <v>103.53616591999491</v>
      </c>
      <c r="V1238" s="2">
        <v>40017</v>
      </c>
      <c r="W1238">
        <v>113.35546875</v>
      </c>
      <c r="X1238" s="22">
        <f>_xll.BDH(X$3&amp;" Govt",$A$8,V1238,V1238)</f>
        <v>1.12791</v>
      </c>
      <c r="Y1238">
        <f t="shared" si="394"/>
        <v>100.50045548846983</v>
      </c>
      <c r="Z1238" s="2">
        <v>39923</v>
      </c>
      <c r="AA1238">
        <v>127.92578125</v>
      </c>
      <c r="AB1238" s="22">
        <f>_xll.BDH(AB$3&amp;" Govt",$A$8,Z1238,Z1238)</f>
        <v>1.2169699999999999</v>
      </c>
      <c r="AC1238">
        <f t="shared" si="395"/>
        <v>105.11827017099847</v>
      </c>
      <c r="AF1238" s="22"/>
      <c r="AH1238" s="2">
        <v>39923</v>
      </c>
      <c r="AI1238">
        <v>127.40234375</v>
      </c>
      <c r="AJ1238" s="22">
        <f>_xll.BDH(AJ$3&amp;" Govt",$A$8,AH1238,AH1238)</f>
        <v>1.19285</v>
      </c>
      <c r="AK1238">
        <f t="shared" si="396"/>
        <v>106.80499958083581</v>
      </c>
      <c r="AN1238" s="22"/>
      <c r="AP1238" s="2">
        <v>39923</v>
      </c>
      <c r="AQ1238">
        <v>125.5703125</v>
      </c>
      <c r="AR1238" s="22">
        <f>_xll.BDH(AR$3&amp;" Govt",$A$8,AP1238,AP1238)</f>
        <v>1.1780200000000001</v>
      </c>
      <c r="AS1238">
        <f t="shared" si="397"/>
        <v>106.59438082545287</v>
      </c>
      <c r="AV1238" s="22"/>
      <c r="AX1238" s="2">
        <v>39923</v>
      </c>
      <c r="AY1238">
        <v>118.2421875</v>
      </c>
      <c r="AZ1238" s="22">
        <f>_xll.BDH(AZ$3&amp;" Govt",$A$8,AX1238,AX1238)</f>
        <v>1.15323</v>
      </c>
      <c r="BA1238">
        <f t="shared" si="398"/>
        <v>102.53131422179445</v>
      </c>
      <c r="BB1238" s="2">
        <v>39920</v>
      </c>
      <c r="BC1238">
        <v>117.91796875</v>
      </c>
      <c r="BD1238" s="22">
        <f>_xll.BDH(BD$3&amp;" Govt",$A$8,BB1238,BB1238)</f>
        <v>1.14574</v>
      </c>
      <c r="BE1238">
        <f t="shared" si="399"/>
        <v>102.91861046136121</v>
      </c>
      <c r="BH1238" s="22"/>
      <c r="BJ1238" s="2">
        <v>39920</v>
      </c>
      <c r="BK1238">
        <v>115.8203125</v>
      </c>
      <c r="BL1238" s="22">
        <f>_xll.BDH(BL$3&amp;" Govt",$A$8,BJ1238,BJ1238)</f>
        <v>1.1231100000000001</v>
      </c>
      <c r="BM1238">
        <f t="shared" si="400"/>
        <v>103.1246382812013</v>
      </c>
      <c r="BN1238" s="2">
        <v>40095</v>
      </c>
      <c r="BO1238">
        <v>115.8515625</v>
      </c>
      <c r="BP1238" s="22">
        <f>_xll.BDH(BP$3&amp;" Govt",$A$8,BN1238,BN1238)</f>
        <v>1.1284700000000001</v>
      </c>
      <c r="BQ1238">
        <f t="shared" si="401"/>
        <v>102.66250985848095</v>
      </c>
      <c r="BT1238" s="22"/>
      <c r="BX1238" s="22"/>
      <c r="CB1238" s="22"/>
      <c r="CF1238" s="22"/>
      <c r="CJ1238" s="22"/>
      <c r="CN1238" s="22"/>
      <c r="CR1238" s="22"/>
      <c r="CV1238" s="22"/>
      <c r="CZ1238" s="22"/>
      <c r="DB1238" s="2">
        <v>39925</v>
      </c>
      <c r="DC1238">
        <v>112.63671875</v>
      </c>
      <c r="DD1238" s="22">
        <f>_xll.BDH(DD$3&amp;" Govt",$A$8,DB1238,DB1238)</f>
        <v>1.1240399999999999</v>
      </c>
      <c r="DE1238">
        <f t="shared" si="402"/>
        <v>100.20703778335292</v>
      </c>
      <c r="DH1238" s="22"/>
      <c r="DL1238" s="22"/>
      <c r="DP1238" s="22"/>
    </row>
    <row r="1239" spans="4:120" x14ac:dyDescent="0.25">
      <c r="D1239" s="2"/>
      <c r="H1239" s="22"/>
      <c r="I1239" s="14"/>
      <c r="L1239" s="22"/>
      <c r="P1239" s="22"/>
      <c r="R1239" s="2">
        <v>39924</v>
      </c>
      <c r="S1239">
        <v>130.2421875</v>
      </c>
      <c r="T1239" s="22">
        <f>_xll.BDH(T$3&amp;" Govt",$A$8,R1239,R1239)</f>
        <v>1.2591300000000001</v>
      </c>
      <c r="U1239">
        <f t="shared" si="393"/>
        <v>103.43823711610396</v>
      </c>
      <c r="V1239" s="2">
        <v>40018</v>
      </c>
      <c r="W1239">
        <v>113.39453125</v>
      </c>
      <c r="X1239" s="22">
        <f>_xll.BDH(X$3&amp;" Govt",$A$8,V1239,V1239)</f>
        <v>1.12802</v>
      </c>
      <c r="Y1239">
        <f t="shared" si="394"/>
        <v>100.52528434779525</v>
      </c>
      <c r="Z1239" s="2">
        <v>39924</v>
      </c>
      <c r="AA1239">
        <v>127.765625</v>
      </c>
      <c r="AB1239" s="22">
        <f>_xll.BDH(AB$3&amp;" Govt",$A$8,Z1239,Z1239)</f>
        <v>1.2171700000000001</v>
      </c>
      <c r="AC1239">
        <f t="shared" si="395"/>
        <v>104.96941676183278</v>
      </c>
      <c r="AF1239" s="22"/>
      <c r="AH1239" s="2">
        <v>39924</v>
      </c>
      <c r="AI1239">
        <v>127.39453125</v>
      </c>
      <c r="AJ1239" s="22">
        <f>_xll.BDH(AJ$3&amp;" Govt",$A$8,AH1239,AH1239)</f>
        <v>1.1930499999999999</v>
      </c>
      <c r="AK1239">
        <f t="shared" si="396"/>
        <v>106.78054670801727</v>
      </c>
      <c r="AN1239" s="22"/>
      <c r="AP1239" s="2">
        <v>39924</v>
      </c>
      <c r="AQ1239">
        <v>125.5078125</v>
      </c>
      <c r="AR1239" s="22">
        <f>_xll.BDH(AR$3&amp;" Govt",$A$8,AP1239,AP1239)</f>
        <v>1.17821</v>
      </c>
      <c r="AS1239">
        <f t="shared" si="397"/>
        <v>106.52414467709492</v>
      </c>
      <c r="AV1239" s="22"/>
      <c r="AX1239" s="2">
        <v>39924</v>
      </c>
      <c r="AY1239">
        <v>118.10546875</v>
      </c>
      <c r="AZ1239" s="22">
        <f>_xll.BDH(AZ$3&amp;" Govt",$A$8,AX1239,AX1239)</f>
        <v>1.1534200000000001</v>
      </c>
      <c r="BA1239">
        <f t="shared" si="398"/>
        <v>102.39589113245825</v>
      </c>
      <c r="BB1239" s="2">
        <v>39923</v>
      </c>
      <c r="BC1239">
        <v>117.6953125</v>
      </c>
      <c r="BD1239" s="22">
        <f>_xll.BDH(BD$3&amp;" Govt",$A$8,BB1239,BB1239)</f>
        <v>1.1463099999999999</v>
      </c>
      <c r="BE1239">
        <f t="shared" si="399"/>
        <v>102.67319704094007</v>
      </c>
      <c r="BH1239" s="22"/>
      <c r="BJ1239" s="2">
        <v>39923</v>
      </c>
      <c r="BK1239">
        <v>115.59765625</v>
      </c>
      <c r="BL1239" s="22">
        <f>_xll.BDH(BL$3&amp;" Govt",$A$8,BJ1239,BJ1239)</f>
        <v>1.1236699999999999</v>
      </c>
      <c r="BM1239">
        <f t="shared" si="400"/>
        <v>102.87509344380469</v>
      </c>
      <c r="BN1239" s="2">
        <v>40098</v>
      </c>
      <c r="BO1239">
        <v>115.8515625</v>
      </c>
      <c r="BP1239" s="22">
        <f>_xll.BDH(BP$3&amp;" Govt",$A$8,BN1239,BN1239)</f>
        <v>1.1287099999999999</v>
      </c>
      <c r="BQ1239">
        <f t="shared" si="401"/>
        <v>102.64068051138025</v>
      </c>
      <c r="BT1239" s="22"/>
      <c r="BX1239" s="22"/>
      <c r="CB1239" s="22"/>
      <c r="CF1239" s="22"/>
      <c r="CJ1239" s="22"/>
      <c r="CN1239" s="22"/>
      <c r="CR1239" s="22"/>
      <c r="CV1239" s="22"/>
      <c r="CZ1239" s="22"/>
      <c r="DB1239" s="2">
        <v>39926</v>
      </c>
      <c r="DC1239">
        <v>114.33203125</v>
      </c>
      <c r="DD1239" s="22">
        <f>_xll.BDH(DD$3&amp;" Govt",$A$8,DB1239,DB1239)</f>
        <v>1.1242300000000001</v>
      </c>
      <c r="DE1239">
        <f t="shared" si="402"/>
        <v>101.69807890734101</v>
      </c>
      <c r="DH1239" s="22"/>
      <c r="DL1239" s="22"/>
      <c r="DP1239" s="22"/>
    </row>
    <row r="1240" spans="4:120" x14ac:dyDescent="0.25">
      <c r="D1240" s="2"/>
      <c r="H1240" s="22"/>
      <c r="I1240" s="14"/>
      <c r="L1240" s="22"/>
      <c r="P1240" s="22"/>
      <c r="R1240" s="2">
        <v>39925</v>
      </c>
      <c r="S1240">
        <v>130.23828125</v>
      </c>
      <c r="T1240" s="22">
        <f>_xll.BDH(T$3&amp;" Govt",$A$8,R1240,R1240)</f>
        <v>1.2593399999999999</v>
      </c>
      <c r="U1240">
        <f t="shared" si="393"/>
        <v>103.41788655168581</v>
      </c>
      <c r="V1240" s="2">
        <v>40021</v>
      </c>
      <c r="W1240">
        <v>113.51171875</v>
      </c>
      <c r="X1240" s="22">
        <f>_xll.BDH(X$3&amp;" Govt",$A$8,V1240,V1240)</f>
        <v>1.1283300000000001</v>
      </c>
      <c r="Y1240">
        <f t="shared" si="394"/>
        <v>100.60152504143291</v>
      </c>
      <c r="Z1240" s="2">
        <v>39925</v>
      </c>
      <c r="AA1240">
        <v>127.78125</v>
      </c>
      <c r="AB1240" s="22">
        <f>_xll.BDH(AB$3&amp;" Govt",$A$8,Z1240,Z1240)</f>
        <v>1.2173700000000001</v>
      </c>
      <c r="AC1240">
        <f t="shared" si="395"/>
        <v>104.96500653047143</v>
      </c>
      <c r="AF1240" s="22"/>
      <c r="AH1240" s="2">
        <v>39925</v>
      </c>
      <c r="AI1240">
        <v>127.3515625</v>
      </c>
      <c r="AJ1240" s="22">
        <f>_xll.BDH(AJ$3&amp;" Govt",$A$8,AH1240,AH1240)</f>
        <v>1.1932499999999999</v>
      </c>
      <c r="AK1240">
        <f t="shared" si="396"/>
        <v>106.7266394301278</v>
      </c>
      <c r="AN1240" s="22"/>
      <c r="AP1240" s="2">
        <v>39925</v>
      </c>
      <c r="AQ1240">
        <v>125.46484375</v>
      </c>
      <c r="AR1240" s="22">
        <f>_xll.BDH(AR$3&amp;" Govt",$A$8,AP1240,AP1240)</f>
        <v>1.17841</v>
      </c>
      <c r="AS1240">
        <f t="shared" si="397"/>
        <v>106.46960204852302</v>
      </c>
      <c r="AV1240" s="22"/>
      <c r="AX1240" s="2">
        <v>39925</v>
      </c>
      <c r="AY1240">
        <v>118.0390625</v>
      </c>
      <c r="AZ1240" s="22">
        <f>_xll.BDH(AZ$3&amp;" Govt",$A$8,AX1240,AX1240)</f>
        <v>1.15361</v>
      </c>
      <c r="BA1240">
        <f t="shared" si="398"/>
        <v>102.32146262601745</v>
      </c>
      <c r="BB1240" s="2">
        <v>39924</v>
      </c>
      <c r="BC1240">
        <v>117.5234375</v>
      </c>
      <c r="BD1240" s="22">
        <f>_xll.BDH(BD$3&amp;" Govt",$A$8,BB1240,BB1240)</f>
        <v>1.1465000000000001</v>
      </c>
      <c r="BE1240">
        <f t="shared" si="399"/>
        <v>102.50626907980811</v>
      </c>
      <c r="BH1240" s="22"/>
      <c r="BJ1240" s="2">
        <v>39924</v>
      </c>
      <c r="BK1240">
        <v>115.37890625</v>
      </c>
      <c r="BL1240" s="22">
        <f>_xll.BDH(BL$3&amp;" Govt",$A$8,BJ1240,BJ1240)</f>
        <v>1.12385</v>
      </c>
      <c r="BM1240">
        <f t="shared" si="400"/>
        <v>102.66397317257641</v>
      </c>
      <c r="BN1240" s="2">
        <v>40099</v>
      </c>
      <c r="BO1240">
        <v>116.2890625</v>
      </c>
      <c r="BP1240" s="22">
        <f>_xll.BDH(BP$3&amp;" Govt",$A$8,BN1240,BN1240)</f>
        <v>1.1288</v>
      </c>
      <c r="BQ1240">
        <f t="shared" si="401"/>
        <v>103.0200766300496</v>
      </c>
      <c r="BT1240" s="22"/>
      <c r="BX1240" s="22"/>
      <c r="CB1240" s="22"/>
      <c r="CF1240" s="22"/>
      <c r="CJ1240" s="22"/>
      <c r="CN1240" s="22"/>
      <c r="CR1240" s="22"/>
      <c r="CV1240" s="22"/>
      <c r="CZ1240" s="22"/>
      <c r="DB1240" s="2">
        <v>39927</v>
      </c>
      <c r="DC1240">
        <v>114.5859375</v>
      </c>
      <c r="DD1240" s="22">
        <f>_xll.BDH(DD$3&amp;" Govt",$A$8,DB1240,DB1240)</f>
        <v>1.1244099999999999</v>
      </c>
      <c r="DE1240">
        <f t="shared" si="402"/>
        <v>101.90761154738931</v>
      </c>
      <c r="DH1240" s="22"/>
      <c r="DL1240" s="22"/>
      <c r="DP1240" s="22"/>
    </row>
    <row r="1241" spans="4:120" x14ac:dyDescent="0.25">
      <c r="D1241" s="2"/>
      <c r="H1241" s="22"/>
      <c r="I1241" s="14"/>
      <c r="L1241" s="22"/>
      <c r="P1241" s="22"/>
      <c r="R1241" s="2">
        <v>39926</v>
      </c>
      <c r="S1241">
        <v>130.2734375</v>
      </c>
      <c r="T1241" s="22">
        <f>_xll.BDH(T$3&amp;" Govt",$A$8,R1241,R1241)</f>
        <v>1.2595499999999999</v>
      </c>
      <c r="U1241">
        <f t="shared" si="393"/>
        <v>103.42855583343258</v>
      </c>
      <c r="V1241" s="2">
        <v>40022</v>
      </c>
      <c r="W1241">
        <v>113.453125</v>
      </c>
      <c r="X1241" s="22">
        <f>_xll.BDH(X$3&amp;" Govt",$A$8,V1241,V1241)</f>
        <v>1.12843</v>
      </c>
      <c r="Y1241">
        <f t="shared" si="394"/>
        <v>100.54068484531605</v>
      </c>
      <c r="Z1241" s="2">
        <v>39926</v>
      </c>
      <c r="AA1241">
        <v>127.9296875</v>
      </c>
      <c r="AB1241" s="22">
        <f>_xll.BDH(AB$3&amp;" Govt",$A$8,Z1241,Z1241)</f>
        <v>1.21757</v>
      </c>
      <c r="AC1241">
        <f t="shared" si="395"/>
        <v>105.06967771873485</v>
      </c>
      <c r="AF1241" s="22"/>
      <c r="AH1241" s="2">
        <v>39926</v>
      </c>
      <c r="AI1241">
        <v>127.64453125</v>
      </c>
      <c r="AJ1241" s="22">
        <f>_xll.BDH(AJ$3&amp;" Govt",$A$8,AH1241,AH1241)</f>
        <v>1.1934400000000001</v>
      </c>
      <c r="AK1241">
        <f t="shared" si="396"/>
        <v>106.95513075646869</v>
      </c>
      <c r="AN1241" s="22"/>
      <c r="AP1241" s="2">
        <v>39926</v>
      </c>
      <c r="AQ1241">
        <v>125.828125</v>
      </c>
      <c r="AR1241" s="22">
        <f>_xll.BDH(AR$3&amp;" Govt",$A$8,AP1241,AP1241)</f>
        <v>1.1786000000000001</v>
      </c>
      <c r="AS1241">
        <f t="shared" si="397"/>
        <v>106.76066943831664</v>
      </c>
      <c r="AV1241" s="22"/>
      <c r="AX1241" s="2">
        <v>39926</v>
      </c>
      <c r="AY1241">
        <v>118.4453125</v>
      </c>
      <c r="AZ1241" s="22">
        <f>_xll.BDH(AZ$3&amp;" Govt",$A$8,AX1241,AX1241)</f>
        <v>1.1537999999999999</v>
      </c>
      <c r="BA1241">
        <f t="shared" si="398"/>
        <v>102.65671043508408</v>
      </c>
      <c r="BB1241" s="2">
        <v>39925</v>
      </c>
      <c r="BC1241">
        <v>117.55078125</v>
      </c>
      <c r="BD1241" s="22">
        <f>_xll.BDH(BD$3&amp;" Govt",$A$8,BB1241,BB1241)</f>
        <v>1.14669</v>
      </c>
      <c r="BE1241">
        <f t="shared" si="399"/>
        <v>102.51313018339744</v>
      </c>
      <c r="BH1241" s="22"/>
      <c r="BJ1241" s="2">
        <v>39925</v>
      </c>
      <c r="BK1241">
        <v>115.40234375</v>
      </c>
      <c r="BL1241" s="22">
        <f>_xll.BDH(BL$3&amp;" Govt",$A$8,BJ1241,BJ1241)</f>
        <v>1.1240399999999999</v>
      </c>
      <c r="BM1241">
        <f t="shared" si="400"/>
        <v>102.66747068609659</v>
      </c>
      <c r="BN1241" s="2">
        <v>40100</v>
      </c>
      <c r="BO1241">
        <v>116.42578125</v>
      </c>
      <c r="BP1241" s="22">
        <f>_xll.BDH(BP$3&amp;" Govt",$A$8,BN1241,BN1241)</f>
        <v>1.1288800000000001</v>
      </c>
      <c r="BQ1241">
        <f t="shared" si="401"/>
        <v>103.13388601977179</v>
      </c>
      <c r="BT1241" s="22"/>
      <c r="BX1241" s="22"/>
      <c r="CB1241" s="22"/>
      <c r="CF1241" s="22"/>
      <c r="CJ1241" s="22"/>
      <c r="CN1241" s="22"/>
      <c r="CR1241" s="22"/>
      <c r="CV1241" s="22"/>
      <c r="CZ1241" s="22"/>
      <c r="DB1241" s="2">
        <v>39930</v>
      </c>
      <c r="DC1241">
        <v>115.4375</v>
      </c>
      <c r="DD1241" s="22">
        <f>_xll.BDH(DD$3&amp;" Govt",$A$8,DB1241,DB1241)</f>
        <v>1.12497</v>
      </c>
      <c r="DE1241">
        <f t="shared" si="402"/>
        <v>102.61384748037725</v>
      </c>
      <c r="DH1241" s="22"/>
      <c r="DL1241" s="22"/>
      <c r="DP1241" s="22"/>
    </row>
    <row r="1242" spans="4:120" x14ac:dyDescent="0.25">
      <c r="D1242" s="2"/>
      <c r="H1242" s="22"/>
      <c r="I1242" s="14"/>
      <c r="L1242" s="22"/>
      <c r="P1242" s="22"/>
      <c r="R1242" s="2">
        <v>39927</v>
      </c>
      <c r="S1242">
        <v>130.36328125</v>
      </c>
      <c r="T1242" s="22">
        <f>_xll.BDH(T$3&amp;" Govt",$A$8,R1242,R1242)</f>
        <v>1.25976</v>
      </c>
      <c r="U1242">
        <f t="shared" si="393"/>
        <v>103.48263260462311</v>
      </c>
      <c r="V1242" s="2">
        <v>40023</v>
      </c>
      <c r="W1242">
        <v>113.4140625</v>
      </c>
      <c r="X1242" s="22">
        <f>_xll.BDH(X$3&amp;" Govt",$A$8,V1242,V1242)</f>
        <v>1.1285400000000001</v>
      </c>
      <c r="Y1242">
        <f t="shared" si="394"/>
        <v>100.49627173161784</v>
      </c>
      <c r="Z1242" s="2">
        <v>39927</v>
      </c>
      <c r="AA1242">
        <v>127.98828125</v>
      </c>
      <c r="AB1242" s="22">
        <f>_xll.BDH(AB$3&amp;" Govt",$A$8,Z1242,Z1242)</f>
        <v>1.2177800000000001</v>
      </c>
      <c r="AC1242">
        <f t="shared" si="395"/>
        <v>105.09967420223686</v>
      </c>
      <c r="AF1242" s="22"/>
      <c r="AH1242" s="2">
        <v>39927</v>
      </c>
      <c r="AI1242">
        <v>127.76171875</v>
      </c>
      <c r="AJ1242" s="22">
        <f>_xll.BDH(AJ$3&amp;" Govt",$A$8,AH1242,AH1242)</f>
        <v>1.19364</v>
      </c>
      <c r="AK1242">
        <f t="shared" si="396"/>
        <v>107.03538650681948</v>
      </c>
      <c r="AN1242" s="22"/>
      <c r="AP1242" s="2">
        <v>39927</v>
      </c>
      <c r="AQ1242">
        <v>125.8828125</v>
      </c>
      <c r="AR1242" s="22">
        <f>_xll.BDH(AR$3&amp;" Govt",$A$8,AP1242,AP1242)</f>
        <v>1.1788000000000001</v>
      </c>
      <c r="AS1242">
        <f t="shared" si="397"/>
        <v>106.78894850695622</v>
      </c>
      <c r="AV1242" s="22"/>
      <c r="AX1242" s="2">
        <v>39927</v>
      </c>
      <c r="AY1242">
        <v>118.57421875</v>
      </c>
      <c r="AZ1242" s="22">
        <f>_xll.BDH(AZ$3&amp;" Govt",$A$8,AX1242,AX1242)</f>
        <v>1.1539999999999999</v>
      </c>
      <c r="BA1242">
        <f t="shared" si="398"/>
        <v>102.75062283362219</v>
      </c>
      <c r="BB1242" s="2">
        <v>39926</v>
      </c>
      <c r="BC1242">
        <v>117.93359375</v>
      </c>
      <c r="BD1242" s="22">
        <f>_xll.BDH(BD$3&amp;" Govt",$A$8,BB1242,BB1242)</f>
        <v>1.1468799999999999</v>
      </c>
      <c r="BE1242">
        <f t="shared" si="399"/>
        <v>102.82993316650392</v>
      </c>
      <c r="BH1242" s="22"/>
      <c r="BJ1242" s="2">
        <v>39926</v>
      </c>
      <c r="BK1242">
        <v>115.8671875</v>
      </c>
      <c r="BL1242" s="22">
        <f>_xll.BDH(BL$3&amp;" Govt",$A$8,BJ1242,BJ1242)</f>
        <v>1.1242300000000001</v>
      </c>
      <c r="BM1242">
        <f t="shared" si="400"/>
        <v>103.0635968618521</v>
      </c>
      <c r="BN1242" s="2">
        <v>40101</v>
      </c>
      <c r="BO1242">
        <v>116.3828125</v>
      </c>
      <c r="BP1242" s="22">
        <f>_xll.BDH(BP$3&amp;" Govt",$A$8,BN1242,BN1242)</f>
        <v>1.12896</v>
      </c>
      <c r="BQ1242">
        <f t="shared" si="401"/>
        <v>103.08851730796485</v>
      </c>
      <c r="BT1242" s="22"/>
      <c r="BX1242" s="22"/>
      <c r="CB1242" s="22"/>
      <c r="CF1242" s="22"/>
      <c r="CJ1242" s="22"/>
      <c r="CN1242" s="22"/>
      <c r="CR1242" s="22"/>
      <c r="CV1242" s="22"/>
      <c r="CZ1242" s="22"/>
      <c r="DB1242" s="2">
        <v>39931</v>
      </c>
      <c r="DC1242">
        <v>114.62109375</v>
      </c>
      <c r="DD1242" s="22">
        <f>_xll.BDH(DD$3&amp;" Govt",$A$8,DB1242,DB1242)</f>
        <v>1.1251500000000001</v>
      </c>
      <c r="DE1242">
        <f t="shared" si="402"/>
        <v>101.87183375549925</v>
      </c>
      <c r="DH1242" s="22"/>
      <c r="DL1242" s="22"/>
      <c r="DP1242" s="22"/>
    </row>
    <row r="1243" spans="4:120" x14ac:dyDescent="0.25">
      <c r="D1243" s="2"/>
      <c r="H1243" s="22"/>
      <c r="I1243" s="14"/>
      <c r="L1243" s="22"/>
      <c r="P1243" s="22"/>
      <c r="R1243" s="2">
        <v>39930</v>
      </c>
      <c r="S1243">
        <v>130.30078125</v>
      </c>
      <c r="T1243" s="22">
        <f>_xll.BDH(T$3&amp;" Govt",$A$8,R1243,R1243)</f>
        <v>1.2603800000000001</v>
      </c>
      <c r="U1243">
        <f t="shared" si="393"/>
        <v>103.38213971183293</v>
      </c>
      <c r="V1243" s="2">
        <v>40024</v>
      </c>
      <c r="W1243">
        <v>113.48046875</v>
      </c>
      <c r="X1243" s="22">
        <f>_xll.BDH(X$3&amp;" Govt",$A$8,V1243,V1243)</f>
        <v>1.1286400000000001</v>
      </c>
      <c r="Y1243">
        <f t="shared" si="394"/>
        <v>100.54620494577544</v>
      </c>
      <c r="Z1243" s="2">
        <v>39930</v>
      </c>
      <c r="AA1243">
        <v>128.1171875</v>
      </c>
      <c r="AB1243" s="22">
        <f>_xll.BDH(AB$3&amp;" Govt",$A$8,Z1243,Z1243)</f>
        <v>1.21838</v>
      </c>
      <c r="AC1243">
        <f t="shared" si="395"/>
        <v>105.15371846222033</v>
      </c>
      <c r="AF1243" s="22"/>
      <c r="AH1243" s="2">
        <v>39930</v>
      </c>
      <c r="AI1243">
        <v>127.94140625</v>
      </c>
      <c r="AJ1243" s="22">
        <f>_xll.BDH(AJ$3&amp;" Govt",$A$8,AH1243,AH1243)</f>
        <v>1.1942300000000001</v>
      </c>
      <c r="AK1243">
        <f t="shared" si="396"/>
        <v>107.13296957035075</v>
      </c>
      <c r="AN1243" s="22"/>
      <c r="AP1243" s="2">
        <v>39930</v>
      </c>
      <c r="AQ1243">
        <v>126.078125</v>
      </c>
      <c r="AR1243" s="22">
        <f>_xll.BDH(AR$3&amp;" Govt",$A$8,AP1243,AP1243)</f>
        <v>1.1793800000000001</v>
      </c>
      <c r="AS1243">
        <f t="shared" si="397"/>
        <v>106.90203751123471</v>
      </c>
      <c r="AV1243" s="22"/>
      <c r="AX1243" s="2">
        <v>39930</v>
      </c>
      <c r="AY1243">
        <v>118.8515625</v>
      </c>
      <c r="AZ1243" s="22">
        <f>_xll.BDH(AZ$3&amp;" Govt",$A$8,AX1243,AX1243)</f>
        <v>1.1545700000000001</v>
      </c>
      <c r="BA1243">
        <f t="shared" si="398"/>
        <v>102.94010973782446</v>
      </c>
      <c r="BB1243" s="2">
        <v>39927</v>
      </c>
      <c r="BC1243">
        <v>117.9375</v>
      </c>
      <c r="BD1243" s="22">
        <f>_xll.BDH(BD$3&amp;" Govt",$A$8,BB1243,BB1243)</f>
        <v>1.14706</v>
      </c>
      <c r="BE1243">
        <f t="shared" si="399"/>
        <v>102.81720223876694</v>
      </c>
      <c r="BH1243" s="22"/>
      <c r="BJ1243" s="2">
        <v>39927</v>
      </c>
      <c r="BK1243">
        <v>115.76953125</v>
      </c>
      <c r="BL1243" s="22">
        <f>_xll.BDH(BL$3&amp;" Govt",$A$8,BJ1243,BJ1243)</f>
        <v>1.1244099999999999</v>
      </c>
      <c r="BM1243">
        <f t="shared" si="400"/>
        <v>102.96024692950081</v>
      </c>
      <c r="BN1243" s="2">
        <v>40102</v>
      </c>
      <c r="BO1243">
        <v>116.546875</v>
      </c>
      <c r="BP1243" s="22">
        <f>_xll.BDH(BP$3&amp;" Govt",$A$8,BN1243,BN1243)</f>
        <v>1.12904</v>
      </c>
      <c r="BQ1243">
        <f t="shared" si="401"/>
        <v>103.22652430383334</v>
      </c>
      <c r="BT1243" s="22"/>
      <c r="BX1243" s="22"/>
      <c r="CB1243" s="22"/>
      <c r="CF1243" s="22"/>
      <c r="CJ1243" s="22"/>
      <c r="CN1243" s="22"/>
      <c r="CR1243" s="22"/>
      <c r="CV1243" s="22"/>
      <c r="CZ1243" s="22"/>
      <c r="DB1243" s="2">
        <v>39932</v>
      </c>
      <c r="DC1243">
        <v>113.890625</v>
      </c>
      <c r="DD1243" s="22">
        <f>_xll.BDH(DD$3&amp;" Govt",$A$8,DB1243,DB1243)</f>
        <v>1.12534</v>
      </c>
      <c r="DE1243">
        <f t="shared" si="402"/>
        <v>101.20552455257966</v>
      </c>
      <c r="DH1243" s="22"/>
      <c r="DL1243" s="22"/>
      <c r="DP1243" s="22"/>
    </row>
    <row r="1244" spans="4:120" x14ac:dyDescent="0.25">
      <c r="D1244" s="2"/>
      <c r="H1244" s="22"/>
      <c r="I1244" s="14"/>
      <c r="L1244" s="22"/>
      <c r="P1244" s="22"/>
      <c r="R1244" s="2">
        <v>39931</v>
      </c>
      <c r="S1244">
        <v>130.33984375</v>
      </c>
      <c r="T1244" s="22">
        <f>_xll.BDH(T$3&amp;" Govt",$A$8,R1244,R1244)</f>
        <v>1.2605900000000001</v>
      </c>
      <c r="U1244">
        <f t="shared" si="393"/>
        <v>103.39590489374022</v>
      </c>
      <c r="V1244" s="2">
        <v>40025</v>
      </c>
      <c r="W1244">
        <v>113.6171875</v>
      </c>
      <c r="X1244" s="22">
        <f>_xll.BDH(X$3&amp;" Govt",$A$8,V1244,V1244)</f>
        <v>1.1287499999999999</v>
      </c>
      <c r="Y1244">
        <f t="shared" si="394"/>
        <v>100.65753045404209</v>
      </c>
      <c r="Z1244" s="2">
        <v>39931</v>
      </c>
      <c r="AA1244">
        <v>128.1484375</v>
      </c>
      <c r="AB1244" s="22">
        <f>_xll.BDH(AB$3&amp;" Govt",$A$8,Z1244,Z1244)</f>
        <v>1.21858</v>
      </c>
      <c r="AC1244">
        <f t="shared" si="395"/>
        <v>105.16210466280425</v>
      </c>
      <c r="AF1244" s="22"/>
      <c r="AH1244" s="2">
        <v>39931</v>
      </c>
      <c r="AI1244">
        <v>127.8984375</v>
      </c>
      <c r="AJ1244" s="22">
        <f>_xll.BDH(AJ$3&amp;" Govt",$A$8,AH1244,AH1244)</f>
        <v>1.1944300000000001</v>
      </c>
      <c r="AK1244">
        <f t="shared" si="396"/>
        <v>107.07905653742789</v>
      </c>
      <c r="AN1244" s="22"/>
      <c r="AP1244" s="2">
        <v>39931</v>
      </c>
      <c r="AQ1244">
        <v>125.98046875</v>
      </c>
      <c r="AR1244" s="22">
        <f>_xll.BDH(AR$3&amp;" Govt",$A$8,AP1244,AP1244)</f>
        <v>1.1795800000000001</v>
      </c>
      <c r="AS1244">
        <f t="shared" si="397"/>
        <v>106.80112306922803</v>
      </c>
      <c r="AV1244" s="22"/>
      <c r="AX1244" s="2">
        <v>39931</v>
      </c>
      <c r="AY1244">
        <v>118.625</v>
      </c>
      <c r="AZ1244" s="22">
        <f>_xll.BDH(AZ$3&amp;" Govt",$A$8,AX1244,AX1244)</f>
        <v>1.15476</v>
      </c>
      <c r="BA1244">
        <f t="shared" si="398"/>
        <v>102.72697357026568</v>
      </c>
      <c r="BB1244" s="2">
        <v>39930</v>
      </c>
      <c r="BC1244">
        <v>118.28515625</v>
      </c>
      <c r="BD1244" s="22">
        <f>_xll.BDH(BD$3&amp;" Govt",$A$8,BB1244,BB1244)</f>
        <v>1.1476299999999999</v>
      </c>
      <c r="BE1244">
        <f t="shared" si="399"/>
        <v>103.06906951717889</v>
      </c>
      <c r="BH1244" s="22"/>
      <c r="BJ1244" s="2">
        <v>39930</v>
      </c>
      <c r="BK1244">
        <v>116.21484375</v>
      </c>
      <c r="BL1244" s="22">
        <f>_xll.BDH(BL$3&amp;" Govt",$A$8,BJ1244,BJ1244)</f>
        <v>1.12497</v>
      </c>
      <c r="BM1244">
        <f t="shared" si="400"/>
        <v>103.30483812901677</v>
      </c>
      <c r="BN1244" s="2">
        <v>40105</v>
      </c>
      <c r="BO1244">
        <v>116.96875</v>
      </c>
      <c r="BP1244" s="22">
        <f>_xll.BDH(BP$3&amp;" Govt",$A$8,BN1244,BN1244)</f>
        <v>1.1292800000000001</v>
      </c>
      <c r="BQ1244">
        <f t="shared" si="401"/>
        <v>103.57816484839897</v>
      </c>
      <c r="BT1244" s="22"/>
      <c r="BX1244" s="22"/>
      <c r="CB1244" s="22"/>
      <c r="CF1244" s="22"/>
      <c r="CJ1244" s="22"/>
      <c r="CN1244" s="22"/>
      <c r="CR1244" s="22"/>
      <c r="CV1244" s="22"/>
      <c r="CZ1244" s="22"/>
      <c r="DB1244" s="2">
        <v>39933</v>
      </c>
      <c r="DC1244">
        <v>112.3671875</v>
      </c>
      <c r="DD1244" s="22">
        <f>_xll.BDH(DD$3&amp;" Govt",$A$8,DB1244,DB1244)</f>
        <v>1.1255299999999999</v>
      </c>
      <c r="DE1244">
        <f t="shared" si="402"/>
        <v>99.834911108544432</v>
      </c>
      <c r="DH1244" s="22"/>
      <c r="DL1244" s="22"/>
      <c r="DP1244" s="22"/>
    </row>
    <row r="1245" spans="4:120" x14ac:dyDescent="0.25">
      <c r="D1245" s="2"/>
      <c r="H1245" s="22"/>
      <c r="I1245" s="14"/>
      <c r="L1245" s="22"/>
      <c r="P1245" s="22"/>
      <c r="R1245" s="2">
        <v>39932</v>
      </c>
      <c r="S1245">
        <v>130.47265625</v>
      </c>
      <c r="T1245" s="22">
        <f>_xll.BDH(T$3&amp;" Govt",$A$8,R1245,R1245)</f>
        <v>1.2607999999999999</v>
      </c>
      <c r="U1245">
        <f t="shared" si="393"/>
        <v>103.4840230409264</v>
      </c>
      <c r="V1245" s="2">
        <v>40028</v>
      </c>
      <c r="W1245">
        <v>113.73828125</v>
      </c>
      <c r="X1245" s="22">
        <f>_xll.BDH(X$3&amp;" Govt",$A$8,V1245,V1245)</f>
        <v>1.12948</v>
      </c>
      <c r="Y1245">
        <f t="shared" si="394"/>
        <v>100.69968591741332</v>
      </c>
      <c r="Z1245" s="2">
        <v>39932</v>
      </c>
      <c r="AA1245">
        <v>128.203125</v>
      </c>
      <c r="AB1245" s="22">
        <f>_xll.BDH(AB$3&amp;" Govt",$A$8,Z1245,Z1245)</f>
        <v>1.21878</v>
      </c>
      <c r="AC1245">
        <f t="shared" si="395"/>
        <v>105.18971840693152</v>
      </c>
      <c r="AF1245" s="22"/>
      <c r="AH1245" s="2">
        <v>39932</v>
      </c>
      <c r="AI1245">
        <v>128.02734375</v>
      </c>
      <c r="AJ1245" s="22">
        <f>_xll.BDH(AJ$3&amp;" Govt",$A$8,AH1245,AH1245)</f>
        <v>1.19462</v>
      </c>
      <c r="AK1245">
        <f t="shared" si="396"/>
        <v>107.16993165190604</v>
      </c>
      <c r="AN1245" s="22"/>
      <c r="AP1245" s="2">
        <v>39932</v>
      </c>
      <c r="AQ1245">
        <v>125.95703125</v>
      </c>
      <c r="AR1245" s="22">
        <f>_xll.BDH(AR$3&amp;" Govt",$A$8,AP1245,AP1245)</f>
        <v>1.17977</v>
      </c>
      <c r="AS1245">
        <f t="shared" si="397"/>
        <v>106.76405676530172</v>
      </c>
      <c r="AV1245" s="22"/>
      <c r="AX1245" s="2">
        <v>39932</v>
      </c>
      <c r="AY1245">
        <v>118.59765625</v>
      </c>
      <c r="AZ1245" s="22">
        <f>_xll.BDH(AZ$3&amp;" Govt",$A$8,AX1245,AX1245)</f>
        <v>1.1549499999999999</v>
      </c>
      <c r="BA1245">
        <f t="shared" si="398"/>
        <v>102.68639876185117</v>
      </c>
      <c r="BB1245" s="2">
        <v>39931</v>
      </c>
      <c r="BC1245">
        <v>118.1171875</v>
      </c>
      <c r="BD1245" s="22">
        <f>_xll.BDH(BD$3&amp;" Govt",$A$8,BB1245,BB1245)</f>
        <v>1.1478200000000001</v>
      </c>
      <c r="BE1245">
        <f t="shared" si="399"/>
        <v>102.90567118537749</v>
      </c>
      <c r="BH1245" s="22"/>
      <c r="BJ1245" s="2">
        <v>39931</v>
      </c>
      <c r="BK1245">
        <v>115.95703125</v>
      </c>
      <c r="BL1245" s="22">
        <f>_xll.BDH(BL$3&amp;" Govt",$A$8,BJ1245,BJ1245)</f>
        <v>1.1251500000000001</v>
      </c>
      <c r="BM1245">
        <f t="shared" si="400"/>
        <v>103.05917544327423</v>
      </c>
      <c r="BN1245" s="2">
        <v>40106</v>
      </c>
      <c r="BO1245">
        <v>117.10546875</v>
      </c>
      <c r="BP1245" s="22">
        <f>_xll.BDH(BP$3&amp;" Govt",$A$8,BN1245,BN1245)</f>
        <v>1.12937</v>
      </c>
      <c r="BQ1245">
        <f t="shared" si="401"/>
        <v>103.6909681946572</v>
      </c>
      <c r="BT1245" s="22"/>
      <c r="BX1245" s="22"/>
      <c r="CB1245" s="22"/>
      <c r="CF1245" s="22"/>
      <c r="CJ1245" s="22"/>
      <c r="CN1245" s="22"/>
      <c r="CR1245" s="22"/>
      <c r="CV1245" s="22"/>
      <c r="CZ1245" s="22"/>
      <c r="DB1245" s="2">
        <v>39934</v>
      </c>
      <c r="DC1245">
        <v>111.23828125</v>
      </c>
      <c r="DD1245" s="22">
        <f>_xll.BDH(DD$3&amp;" Govt",$A$8,DB1245,DB1245)</f>
        <v>1.12571</v>
      </c>
      <c r="DE1245">
        <f t="shared" si="402"/>
        <v>98.816108278331015</v>
      </c>
      <c r="DH1245" s="22"/>
      <c r="DL1245" s="22"/>
      <c r="DP1245" s="22"/>
    </row>
    <row r="1246" spans="4:120" x14ac:dyDescent="0.25">
      <c r="D1246" s="2"/>
      <c r="H1246" s="22"/>
      <c r="I1246" s="14"/>
      <c r="L1246" s="22"/>
      <c r="P1246" s="22"/>
      <c r="R1246" s="2">
        <v>39933</v>
      </c>
      <c r="S1246">
        <v>130.52734375</v>
      </c>
      <c r="T1246" s="22">
        <f>_xll.BDH(T$3&amp;" Govt",$A$8,R1246,R1246)</f>
        <v>1.26101</v>
      </c>
      <c r="U1246">
        <f t="shared" si="393"/>
        <v>103.51015753245414</v>
      </c>
      <c r="V1246" s="2">
        <v>40029</v>
      </c>
      <c r="W1246">
        <v>113.7734375</v>
      </c>
      <c r="X1246" s="22">
        <f>_xll.BDH(X$3&amp;" Govt",$A$8,V1246,V1246)</f>
        <v>1.1297900000000001</v>
      </c>
      <c r="Y1246">
        <f t="shared" si="394"/>
        <v>100.70317271351313</v>
      </c>
      <c r="Z1246" s="2">
        <v>39933</v>
      </c>
      <c r="AA1246">
        <v>127.91015625</v>
      </c>
      <c r="AB1246" s="22">
        <f>_xll.BDH(AB$3&amp;" Govt",$A$8,Z1246,Z1246)</f>
        <v>1.21898</v>
      </c>
      <c r="AC1246">
        <f t="shared" si="395"/>
        <v>104.93212050238725</v>
      </c>
      <c r="AF1246" s="22"/>
      <c r="AH1246" s="2">
        <v>39933</v>
      </c>
      <c r="AI1246">
        <v>127.9296875</v>
      </c>
      <c r="AJ1246" s="22">
        <f>_xll.BDH(AJ$3&amp;" Govt",$A$8,AH1246,AH1246)</f>
        <v>1.19482</v>
      </c>
      <c r="AK1246">
        <f t="shared" si="396"/>
        <v>107.07025953700139</v>
      </c>
      <c r="AN1246" s="22"/>
      <c r="AP1246" s="2">
        <v>39933</v>
      </c>
      <c r="AQ1246">
        <v>125.6171875</v>
      </c>
      <c r="AR1246" s="22">
        <f>_xll.BDH(AR$3&amp;" Govt",$A$8,AP1246,AP1246)</f>
        <v>1.17997</v>
      </c>
      <c r="AS1246">
        <f t="shared" si="397"/>
        <v>106.45795020212378</v>
      </c>
      <c r="AV1246" s="22"/>
      <c r="AX1246" s="2">
        <v>39933</v>
      </c>
      <c r="AY1246">
        <v>118.37109375</v>
      </c>
      <c r="AZ1246" s="22">
        <f>_xll.BDH(AZ$3&amp;" Govt",$A$8,AX1246,AX1246)</f>
        <v>1.1551400000000001</v>
      </c>
      <c r="BA1246">
        <f t="shared" si="398"/>
        <v>102.47337443946188</v>
      </c>
      <c r="BB1246" s="2">
        <v>39932</v>
      </c>
      <c r="BC1246">
        <v>117.99609375</v>
      </c>
      <c r="BD1246" s="22">
        <f>_xll.BDH(BD$3&amp;" Govt",$A$8,BB1246,BB1246)</f>
        <v>1.14801</v>
      </c>
      <c r="BE1246">
        <f t="shared" si="399"/>
        <v>102.7831584655186</v>
      </c>
      <c r="BH1246" s="22"/>
      <c r="BJ1246" s="2">
        <v>39932</v>
      </c>
      <c r="BK1246">
        <v>115.86328125</v>
      </c>
      <c r="BL1246" s="22">
        <f>_xll.BDH(BL$3&amp;" Govt",$A$8,BJ1246,BJ1246)</f>
        <v>1.12534</v>
      </c>
      <c r="BM1246">
        <f t="shared" si="400"/>
        <v>102.95846699664101</v>
      </c>
      <c r="BN1246" s="2">
        <v>40107</v>
      </c>
      <c r="BO1246">
        <v>116.6953125</v>
      </c>
      <c r="BP1246" s="22">
        <f>_xll.BDH(BP$3&amp;" Govt",$A$8,BN1246,BN1246)</f>
        <v>1.1294500000000001</v>
      </c>
      <c r="BQ1246">
        <f t="shared" si="401"/>
        <v>103.32047678073398</v>
      </c>
      <c r="BT1246" s="22"/>
      <c r="BX1246" s="22"/>
      <c r="CB1246" s="22"/>
      <c r="CF1246" s="22"/>
      <c r="CJ1246" s="22"/>
      <c r="CN1246" s="22"/>
      <c r="CR1246" s="22"/>
      <c r="CV1246" s="22"/>
      <c r="CZ1246" s="22"/>
      <c r="DB1246" s="2">
        <v>39937</v>
      </c>
      <c r="DC1246">
        <v>111.2734375</v>
      </c>
      <c r="DD1246" s="22">
        <f>_xll.BDH(DD$3&amp;" Govt",$A$8,DB1246,DB1246)</f>
        <v>1.12598</v>
      </c>
      <c r="DE1246">
        <f t="shared" si="402"/>
        <v>98.823635854988538</v>
      </c>
      <c r="DH1246" s="22"/>
      <c r="DL1246" s="22"/>
      <c r="DP1246" s="22"/>
    </row>
    <row r="1247" spans="4:120" x14ac:dyDescent="0.25">
      <c r="D1247" s="2"/>
      <c r="H1247" s="22"/>
      <c r="I1247" s="14"/>
      <c r="L1247" s="22"/>
      <c r="P1247" s="22"/>
      <c r="R1247" s="2">
        <v>39934</v>
      </c>
      <c r="S1247">
        <v>130.5625</v>
      </c>
      <c r="T1247" s="22">
        <f>_xll.BDH(T$3&amp;" Govt",$A$8,R1247,R1247)</f>
        <v>1.2612099999999999</v>
      </c>
      <c r="U1247">
        <f t="shared" si="393"/>
        <v>103.52161812862252</v>
      </c>
      <c r="V1247" s="2">
        <v>40030</v>
      </c>
      <c r="W1247">
        <v>113.8046875</v>
      </c>
      <c r="X1247" s="22">
        <f>_xll.BDH(X$3&amp;" Govt",$A$8,V1247,V1247)</f>
        <v>1.1301099999999999</v>
      </c>
      <c r="Y1247">
        <f t="shared" si="394"/>
        <v>100.70230995212856</v>
      </c>
      <c r="Z1247" s="2">
        <v>39934</v>
      </c>
      <c r="AA1247">
        <v>127.86328125</v>
      </c>
      <c r="AB1247" s="22">
        <f>_xll.BDH(AB$3&amp;" Govt",$A$8,Z1247,Z1247)</f>
        <v>1.2191799999999999</v>
      </c>
      <c r="AC1247">
        <f t="shared" si="395"/>
        <v>104.87645897242409</v>
      </c>
      <c r="AF1247" s="22"/>
      <c r="AH1247" s="2">
        <v>39934</v>
      </c>
      <c r="AI1247">
        <v>127.73046875</v>
      </c>
      <c r="AJ1247" s="22">
        <f>_xll.BDH(AJ$3&amp;" Govt",$A$8,AH1247,AH1247)</f>
        <v>1.19502</v>
      </c>
      <c r="AK1247">
        <f t="shared" si="396"/>
        <v>106.8856326672357</v>
      </c>
      <c r="AN1247" s="22"/>
      <c r="AP1247" s="2">
        <v>39934</v>
      </c>
      <c r="AQ1247">
        <v>125.56640625</v>
      </c>
      <c r="AR1247" s="22">
        <f>_xll.BDH(AR$3&amp;" Govt",$A$8,AP1247,AP1247)</f>
        <v>1.1801599999999999</v>
      </c>
      <c r="AS1247">
        <f t="shared" si="397"/>
        <v>106.3977818685602</v>
      </c>
      <c r="AV1247" s="22"/>
      <c r="AX1247" s="2">
        <v>39934</v>
      </c>
      <c r="AY1247">
        <v>118.14453125</v>
      </c>
      <c r="AZ1247" s="22">
        <f>_xll.BDH(AZ$3&amp;" Govt",$A$8,AX1247,AX1247)</f>
        <v>1.15533</v>
      </c>
      <c r="BA1247">
        <f t="shared" si="398"/>
        <v>102.26042018297802</v>
      </c>
      <c r="BB1247" s="2">
        <v>39933</v>
      </c>
      <c r="BC1247">
        <v>117.73828125</v>
      </c>
      <c r="BD1247" s="22">
        <f>_xll.BDH(BD$3&amp;" Govt",$A$8,BB1247,BB1247)</f>
        <v>1.1482000000000001</v>
      </c>
      <c r="BE1247">
        <f t="shared" si="399"/>
        <v>102.54161404807523</v>
      </c>
      <c r="BH1247" s="22"/>
      <c r="BJ1247" s="2">
        <v>39933</v>
      </c>
      <c r="BK1247">
        <v>115.5859375</v>
      </c>
      <c r="BL1247" s="22">
        <f>_xll.BDH(BL$3&amp;" Govt",$A$8,BJ1247,BJ1247)</f>
        <v>1.1255299999999999</v>
      </c>
      <c r="BM1247">
        <f t="shared" si="400"/>
        <v>102.6946749531332</v>
      </c>
      <c r="BN1247" s="2">
        <v>40108</v>
      </c>
      <c r="BO1247">
        <v>116.30078125</v>
      </c>
      <c r="BP1247" s="22">
        <f>_xll.BDH(BP$3&amp;" Govt",$A$8,BN1247,BN1247)</f>
        <v>1.1295299999999999</v>
      </c>
      <c r="BQ1247">
        <f t="shared" si="401"/>
        <v>102.96387103485522</v>
      </c>
      <c r="BT1247" s="22"/>
      <c r="BX1247" s="22"/>
      <c r="CB1247" s="22"/>
      <c r="CF1247" s="22"/>
      <c r="CJ1247" s="22"/>
      <c r="CN1247" s="22"/>
      <c r="CR1247" s="22"/>
      <c r="CV1247" s="22"/>
      <c r="CZ1247" s="22"/>
      <c r="DB1247" s="2">
        <v>39938</v>
      </c>
      <c r="DC1247">
        <v>111.39453125</v>
      </c>
      <c r="DD1247" s="22">
        <f>_xll.BDH(DD$3&amp;" Govt",$A$8,DB1247,DB1247)</f>
        <v>1.1260600000000001</v>
      </c>
      <c r="DE1247">
        <f t="shared" si="402"/>
        <v>98.924152576239265</v>
      </c>
      <c r="DH1247" s="22"/>
      <c r="DL1247" s="22"/>
      <c r="DP1247" s="22"/>
    </row>
    <row r="1248" spans="4:120" x14ac:dyDescent="0.25">
      <c r="D1248" s="2"/>
      <c r="H1248" s="22"/>
      <c r="I1248" s="14"/>
      <c r="L1248" s="22"/>
      <c r="P1248" s="22"/>
      <c r="R1248" s="2">
        <v>39937</v>
      </c>
      <c r="S1248">
        <v>130.6875</v>
      </c>
      <c r="T1248" s="22">
        <f>_xll.BDH(T$3&amp;" Govt",$A$8,R1248,R1248)</f>
        <v>1.2615099999999999</v>
      </c>
      <c r="U1248">
        <f t="shared" si="393"/>
        <v>103.59608722879724</v>
      </c>
      <c r="V1248" s="2">
        <v>40031</v>
      </c>
      <c r="W1248">
        <v>113.82421875</v>
      </c>
      <c r="X1248" s="22">
        <f>_xll.BDH(X$3&amp;" Govt",$A$8,V1248,V1248)</f>
        <v>1.13042</v>
      </c>
      <c r="Y1248">
        <f t="shared" si="394"/>
        <v>100.69197178924648</v>
      </c>
      <c r="Z1248" s="2">
        <v>39937</v>
      </c>
      <c r="AA1248">
        <v>127.8671875</v>
      </c>
      <c r="AB1248" s="22">
        <f>_xll.BDH(AB$3&amp;" Govt",$A$8,Z1248,Z1248)</f>
        <v>1.2194700000000001</v>
      </c>
      <c r="AC1248">
        <f t="shared" si="395"/>
        <v>104.85472172337163</v>
      </c>
      <c r="AF1248" s="22"/>
      <c r="AH1248" s="2">
        <v>39937</v>
      </c>
      <c r="AI1248">
        <v>127.82421875</v>
      </c>
      <c r="AJ1248" s="22">
        <f>_xll.BDH(AJ$3&amp;" Govt",$A$8,AH1248,AH1248)</f>
        <v>1.1953</v>
      </c>
      <c r="AK1248">
        <f t="shared" si="396"/>
        <v>106.9390268133523</v>
      </c>
      <c r="AN1248" s="22"/>
      <c r="AP1248" s="2">
        <v>39937</v>
      </c>
      <c r="AQ1248">
        <v>125.62109375</v>
      </c>
      <c r="AR1248" s="22">
        <f>_xll.BDH(AR$3&amp;" Govt",$A$8,AP1248,AP1248)</f>
        <v>1.1804399999999999</v>
      </c>
      <c r="AS1248">
        <f t="shared" si="397"/>
        <v>106.41887241198198</v>
      </c>
      <c r="AV1248" s="22"/>
      <c r="AX1248" s="2">
        <v>39937</v>
      </c>
      <c r="AY1248">
        <v>118.26953125</v>
      </c>
      <c r="AZ1248" s="22">
        <f>_xll.BDH(AZ$3&amp;" Govt",$A$8,AX1248,AX1248)</f>
        <v>1.1556</v>
      </c>
      <c r="BA1248">
        <f t="shared" si="398"/>
        <v>102.34469647802008</v>
      </c>
      <c r="BB1248" s="2">
        <v>39934</v>
      </c>
      <c r="BC1248">
        <v>117.515625</v>
      </c>
      <c r="BD1248" s="22">
        <f>_xll.BDH(BD$3&amp;" Govt",$A$8,BB1248,BB1248)</f>
        <v>1.14839</v>
      </c>
      <c r="BE1248">
        <f t="shared" si="399"/>
        <v>102.33076306829561</v>
      </c>
      <c r="BH1248" s="22"/>
      <c r="BJ1248" s="2">
        <v>39934</v>
      </c>
      <c r="BK1248">
        <v>115.31640625</v>
      </c>
      <c r="BL1248" s="22">
        <f>_xll.BDH(BL$3&amp;" Govt",$A$8,BJ1248,BJ1248)</f>
        <v>1.12571</v>
      </c>
      <c r="BM1248">
        <f t="shared" si="400"/>
        <v>102.43882194348456</v>
      </c>
      <c r="BN1248" s="2">
        <v>40109</v>
      </c>
      <c r="BO1248">
        <v>116.18359375</v>
      </c>
      <c r="BP1248" s="22">
        <f>_xll.BDH(BP$3&amp;" Govt",$A$8,BN1248,BN1248)</f>
        <v>1.12961</v>
      </c>
      <c r="BQ1248">
        <f t="shared" si="401"/>
        <v>102.85283748373332</v>
      </c>
      <c r="BT1248" s="22"/>
      <c r="BX1248" s="22"/>
      <c r="CB1248" s="22"/>
      <c r="CF1248" s="22"/>
      <c r="CJ1248" s="22"/>
      <c r="CN1248" s="22"/>
      <c r="CR1248" s="22"/>
      <c r="CV1248" s="22"/>
      <c r="CZ1248" s="22"/>
      <c r="DB1248" s="2">
        <v>39939</v>
      </c>
      <c r="DC1248">
        <v>111.95703125</v>
      </c>
      <c r="DD1248" s="22">
        <f>_xll.BDH(DD$3&amp;" Govt",$A$8,DB1248,DB1248)</f>
        <v>1.12615</v>
      </c>
      <c r="DE1248">
        <f t="shared" si="402"/>
        <v>99.415736136393903</v>
      </c>
      <c r="DH1248" s="22"/>
      <c r="DL1248" s="22"/>
      <c r="DP1248" s="22"/>
    </row>
    <row r="1249" spans="4:120" x14ac:dyDescent="0.25">
      <c r="D1249" s="2"/>
      <c r="H1249" s="22"/>
      <c r="I1249" s="14"/>
      <c r="L1249" s="22"/>
      <c r="P1249" s="22"/>
      <c r="R1249" s="2">
        <v>39938</v>
      </c>
      <c r="S1249">
        <v>130.734375</v>
      </c>
      <c r="T1249" s="22">
        <f>_xll.BDH(T$3&amp;" Govt",$A$8,R1249,R1249)</f>
        <v>1.2616100000000001</v>
      </c>
      <c r="U1249">
        <f t="shared" si="393"/>
        <v>103.62503071472166</v>
      </c>
      <c r="V1249" s="2">
        <v>40032</v>
      </c>
      <c r="W1249">
        <v>113.99609375</v>
      </c>
      <c r="X1249" s="22">
        <f>_xll.BDH(X$3&amp;" Govt",$A$8,V1249,V1249)</f>
        <v>1.13073</v>
      </c>
      <c r="Y1249">
        <f t="shared" si="394"/>
        <v>100.81636973459624</v>
      </c>
      <c r="Z1249" s="2">
        <v>39938</v>
      </c>
      <c r="AA1249">
        <v>127.828125</v>
      </c>
      <c r="AB1249" s="22">
        <f>_xll.BDH(AB$3&amp;" Govt",$A$8,Z1249,Z1249)</f>
        <v>1.21957</v>
      </c>
      <c r="AC1249">
        <f t="shared" si="395"/>
        <v>104.81409431192961</v>
      </c>
      <c r="AF1249" s="22"/>
      <c r="AH1249" s="2">
        <v>39938</v>
      </c>
      <c r="AI1249">
        <v>127.80859375</v>
      </c>
      <c r="AJ1249" s="22">
        <f>_xll.BDH(AJ$3&amp;" Govt",$A$8,AH1249,AH1249)</f>
        <v>1.19539</v>
      </c>
      <c r="AK1249">
        <f t="shared" si="396"/>
        <v>106.91790440776651</v>
      </c>
      <c r="AN1249" s="22"/>
      <c r="AP1249" s="2">
        <v>39938</v>
      </c>
      <c r="AQ1249">
        <v>125.55078125</v>
      </c>
      <c r="AR1249" s="22">
        <f>_xll.BDH(AR$3&amp;" Govt",$A$8,AP1249,AP1249)</f>
        <v>1.1805300000000001</v>
      </c>
      <c r="AS1249">
        <f t="shared" si="397"/>
        <v>106.35119924948962</v>
      </c>
      <c r="AV1249" s="22"/>
      <c r="AX1249" s="2">
        <v>39938</v>
      </c>
      <c r="AY1249">
        <v>118.28125</v>
      </c>
      <c r="AZ1249" s="22">
        <f>_xll.BDH(AZ$3&amp;" Govt",$A$8,AX1249,AX1249)</f>
        <v>1.1556899999999999</v>
      </c>
      <c r="BA1249">
        <f t="shared" si="398"/>
        <v>102.3468663742007</v>
      </c>
      <c r="BB1249" s="2">
        <v>39937</v>
      </c>
      <c r="BC1249">
        <v>117.65625</v>
      </c>
      <c r="BD1249" s="22">
        <f>_xll.BDH(BD$3&amp;" Govt",$A$8,BB1249,BB1249)</f>
        <v>1.14866</v>
      </c>
      <c r="BE1249">
        <f t="shared" si="399"/>
        <v>102.4291348179618</v>
      </c>
      <c r="BH1249" s="22"/>
      <c r="BJ1249" s="2">
        <v>39937</v>
      </c>
      <c r="BK1249">
        <v>115.5078125</v>
      </c>
      <c r="BL1249" s="22">
        <f>_xll.BDH(BL$3&amp;" Govt",$A$8,BJ1249,BJ1249)</f>
        <v>1.12598</v>
      </c>
      <c r="BM1249">
        <f t="shared" si="400"/>
        <v>102.58424883212845</v>
      </c>
      <c r="BN1249" s="2">
        <v>40112</v>
      </c>
      <c r="BO1249">
        <v>116.14453125</v>
      </c>
      <c r="BP1249" s="22">
        <f>_xll.BDH(BP$3&amp;" Govt",$A$8,BN1249,BN1249)</f>
        <v>1.1298600000000001</v>
      </c>
      <c r="BQ1249">
        <f t="shared" si="401"/>
        <v>102.79550674419839</v>
      </c>
      <c r="BT1249" s="22"/>
      <c r="BX1249" s="22"/>
      <c r="CB1249" s="22"/>
      <c r="CF1249" s="22"/>
      <c r="CJ1249" s="22"/>
      <c r="CN1249" s="22"/>
      <c r="CR1249" s="22"/>
      <c r="CV1249" s="22"/>
      <c r="CZ1249" s="22"/>
      <c r="DB1249" s="2">
        <v>39940</v>
      </c>
      <c r="DC1249">
        <v>111.53125</v>
      </c>
      <c r="DD1249" s="22">
        <f>_xll.BDH(DD$3&amp;" Govt",$A$8,DB1249,DB1249)</f>
        <v>1.1262399999999999</v>
      </c>
      <c r="DE1249">
        <f t="shared" si="402"/>
        <v>99.029736113084255</v>
      </c>
      <c r="DH1249" s="22"/>
      <c r="DL1249" s="22"/>
      <c r="DP1249" s="22"/>
    </row>
    <row r="1250" spans="4:120" x14ac:dyDescent="0.25">
      <c r="D1250" s="2"/>
      <c r="H1250" s="22"/>
      <c r="I1250" s="14"/>
      <c r="L1250" s="22"/>
      <c r="P1250" s="22"/>
      <c r="R1250" s="2">
        <v>39939</v>
      </c>
      <c r="S1250">
        <v>130.71875</v>
      </c>
      <c r="T1250" s="22">
        <f>_xll.BDH(T$3&amp;" Govt",$A$8,R1250,R1250)</f>
        <v>1.2617099999999999</v>
      </c>
      <c r="U1250">
        <f t="shared" si="393"/>
        <v>103.60443366542233</v>
      </c>
      <c r="V1250" s="2">
        <v>40035</v>
      </c>
      <c r="W1250">
        <v>114.01171875</v>
      </c>
      <c r="X1250" s="22">
        <f>_xll.BDH(X$3&amp;" Govt",$A$8,V1250,V1250)</f>
        <v>1.13167</v>
      </c>
      <c r="Y1250">
        <f t="shared" si="394"/>
        <v>100.74643557750935</v>
      </c>
      <c r="Z1250" s="2">
        <v>39939</v>
      </c>
      <c r="AA1250">
        <v>128.00390625</v>
      </c>
      <c r="AB1250" s="22">
        <f>_xll.BDH(AB$3&amp;" Govt",$A$8,Z1250,Z1250)</f>
        <v>1.21966</v>
      </c>
      <c r="AC1250">
        <f t="shared" si="395"/>
        <v>104.95048312644508</v>
      </c>
      <c r="AF1250" s="22"/>
      <c r="AH1250" s="2">
        <v>39939</v>
      </c>
      <c r="AI1250">
        <v>127.98046875</v>
      </c>
      <c r="AJ1250" s="22">
        <f>_xll.BDH(AJ$3&amp;" Govt",$A$8,AH1250,AH1250)</f>
        <v>1.1954899999999999</v>
      </c>
      <c r="AK1250">
        <f t="shared" si="396"/>
        <v>107.05273047035108</v>
      </c>
      <c r="AN1250" s="22"/>
      <c r="AP1250" s="2">
        <v>39939</v>
      </c>
      <c r="AQ1250">
        <v>125.79296875</v>
      </c>
      <c r="AR1250" s="22">
        <f>_xll.BDH(AR$3&amp;" Govt",$A$8,AP1250,AP1250)</f>
        <v>1.18062</v>
      </c>
      <c r="AS1250">
        <f t="shared" si="397"/>
        <v>106.54822783791568</v>
      </c>
      <c r="AV1250" s="22"/>
      <c r="AX1250" s="2">
        <v>39939</v>
      </c>
      <c r="AY1250">
        <v>118.60546875</v>
      </c>
      <c r="AZ1250" s="22">
        <f>_xll.BDH(AZ$3&amp;" Govt",$A$8,AX1250,AX1250)</f>
        <v>1.15578</v>
      </c>
      <c r="BA1250">
        <f t="shared" si="398"/>
        <v>102.61941610860198</v>
      </c>
      <c r="BB1250" s="2">
        <v>39938</v>
      </c>
      <c r="BC1250">
        <v>117.671875</v>
      </c>
      <c r="BD1250" s="22">
        <f>_xll.BDH(BD$3&amp;" Govt",$A$8,BB1250,BB1250)</f>
        <v>1.1487499999999999</v>
      </c>
      <c r="BE1250">
        <f t="shared" si="399"/>
        <v>102.43471164309032</v>
      </c>
      <c r="BH1250" s="22"/>
      <c r="BJ1250" s="2">
        <v>39938</v>
      </c>
      <c r="BK1250">
        <v>115.453125</v>
      </c>
      <c r="BL1250" s="22">
        <f>_xll.BDH(BL$3&amp;" Govt",$A$8,BJ1250,BJ1250)</f>
        <v>1.1260600000000001</v>
      </c>
      <c r="BM1250">
        <f t="shared" si="400"/>
        <v>102.52839546738184</v>
      </c>
      <c r="BN1250" s="2">
        <v>40113</v>
      </c>
      <c r="BO1250">
        <v>116.9140625</v>
      </c>
      <c r="BP1250" s="22">
        <f>_xll.BDH(BP$3&amp;" Govt",$A$8,BN1250,BN1250)</f>
        <v>1.1299399999999999</v>
      </c>
      <c r="BQ1250">
        <f t="shared" si="401"/>
        <v>103.46926606722481</v>
      </c>
      <c r="BT1250" s="22"/>
      <c r="BX1250" s="22"/>
      <c r="CB1250" s="22"/>
      <c r="CF1250" s="22"/>
      <c r="CJ1250" s="22"/>
      <c r="CN1250" s="22"/>
      <c r="CR1250" s="22"/>
      <c r="CV1250" s="22"/>
      <c r="CZ1250" s="22"/>
      <c r="DB1250" s="2">
        <v>39941</v>
      </c>
      <c r="DC1250">
        <v>111.7578125</v>
      </c>
      <c r="DD1250" s="22">
        <f>_xll.BDH(DD$3&amp;" Govt",$A$8,DB1250,DB1250)</f>
        <v>1.1263300000000001</v>
      </c>
      <c r="DE1250">
        <f t="shared" si="402"/>
        <v>99.222974172755755</v>
      </c>
      <c r="DH1250" s="22"/>
      <c r="DL1250" s="22"/>
      <c r="DP1250" s="22"/>
    </row>
    <row r="1251" spans="4:120" x14ac:dyDescent="0.25">
      <c r="D1251" s="2"/>
      <c r="H1251" s="22"/>
      <c r="I1251" s="14"/>
      <c r="L1251" s="22"/>
      <c r="P1251" s="22"/>
      <c r="R1251" s="2">
        <v>39940</v>
      </c>
      <c r="S1251">
        <v>130.8046875</v>
      </c>
      <c r="T1251" s="22">
        <f>_xll.BDH(T$3&amp;" Govt",$A$8,R1251,R1251)</f>
        <v>1.2618100000000001</v>
      </c>
      <c r="U1251">
        <f t="shared" si="393"/>
        <v>103.66432941568064</v>
      </c>
      <c r="V1251" s="2">
        <v>40036</v>
      </c>
      <c r="W1251">
        <v>113.9609375</v>
      </c>
      <c r="X1251" s="22">
        <f>_xll.BDH(X$3&amp;" Govt",$A$8,V1251,V1251)</f>
        <v>1.13198</v>
      </c>
      <c r="Y1251">
        <f t="shared" si="394"/>
        <v>100.67398496439867</v>
      </c>
      <c r="Z1251" s="2">
        <v>39940</v>
      </c>
      <c r="AA1251">
        <v>127.94921875</v>
      </c>
      <c r="AB1251" s="22">
        <f>_xll.BDH(AB$3&amp;" Govt",$A$8,Z1251,Z1251)</f>
        <v>1.21976</v>
      </c>
      <c r="AC1251">
        <f t="shared" si="395"/>
        <v>104.89704429559914</v>
      </c>
      <c r="AF1251" s="22"/>
      <c r="AH1251" s="2">
        <v>39940</v>
      </c>
      <c r="AI1251">
        <v>128.0390625</v>
      </c>
      <c r="AJ1251" s="22">
        <f>_xll.BDH(AJ$3&amp;" Govt",$A$8,AH1251,AH1251)</f>
        <v>1.1955800000000001</v>
      </c>
      <c r="AK1251">
        <f t="shared" si="396"/>
        <v>107.09368047307582</v>
      </c>
      <c r="AN1251" s="22"/>
      <c r="AP1251" s="2">
        <v>39940</v>
      </c>
      <c r="AQ1251">
        <v>125.80859375</v>
      </c>
      <c r="AR1251" s="22">
        <f>_xll.BDH(AR$3&amp;" Govt",$A$8,AP1251,AP1251)</f>
        <v>1.18072</v>
      </c>
      <c r="AS1251">
        <f t="shared" si="397"/>
        <v>106.55243728403008</v>
      </c>
      <c r="AV1251" s="22"/>
      <c r="AX1251" s="2">
        <v>39940</v>
      </c>
      <c r="AY1251">
        <v>118.5859375</v>
      </c>
      <c r="AZ1251" s="22">
        <f>_xll.BDH(AZ$3&amp;" Govt",$A$8,AX1251,AX1251)</f>
        <v>1.15587</v>
      </c>
      <c r="BA1251">
        <f t="shared" si="398"/>
        <v>102.59452836391637</v>
      </c>
      <c r="BB1251" s="2">
        <v>39939</v>
      </c>
      <c r="BC1251">
        <v>117.9375</v>
      </c>
      <c r="BD1251" s="22">
        <f>_xll.BDH(BD$3&amp;" Govt",$A$8,BB1251,BB1251)</f>
        <v>1.1488400000000001</v>
      </c>
      <c r="BE1251">
        <f t="shared" si="399"/>
        <v>102.65789840186622</v>
      </c>
      <c r="BH1251" s="22"/>
      <c r="BJ1251" s="2">
        <v>39939</v>
      </c>
      <c r="BK1251">
        <v>115.8203125</v>
      </c>
      <c r="BL1251" s="22">
        <f>_xll.BDH(BL$3&amp;" Govt",$A$8,BJ1251,BJ1251)</f>
        <v>1.12615</v>
      </c>
      <c r="BM1251">
        <f t="shared" si="400"/>
        <v>102.84625715934823</v>
      </c>
      <c r="BN1251" s="2">
        <v>40114</v>
      </c>
      <c r="BO1251">
        <v>116.96484375</v>
      </c>
      <c r="BP1251" s="22">
        <f>_xll.BDH(BP$3&amp;" Govt",$A$8,BN1251,BN1251)</f>
        <v>1.13002</v>
      </c>
      <c r="BQ1251">
        <f t="shared" si="401"/>
        <v>103.50687930302118</v>
      </c>
      <c r="BT1251" s="22"/>
      <c r="BX1251" s="22"/>
      <c r="CB1251" s="22"/>
      <c r="CF1251" s="22"/>
      <c r="CJ1251" s="22"/>
      <c r="CN1251" s="22"/>
      <c r="CR1251" s="22"/>
      <c r="CV1251" s="22"/>
      <c r="CZ1251" s="22"/>
      <c r="DB1251" s="2">
        <v>39944</v>
      </c>
      <c r="DC1251">
        <v>112.8828125</v>
      </c>
      <c r="DD1251" s="22">
        <f>_xll.BDH(DD$3&amp;" Govt",$A$8,DB1251,DB1251)</f>
        <v>1.12659</v>
      </c>
      <c r="DE1251">
        <f t="shared" si="402"/>
        <v>100.19866366646251</v>
      </c>
      <c r="DH1251" s="22"/>
      <c r="DL1251" s="22"/>
      <c r="DP1251" s="22"/>
    </row>
    <row r="1252" spans="4:120" x14ac:dyDescent="0.25">
      <c r="D1252" s="2"/>
      <c r="H1252" s="22"/>
      <c r="I1252" s="14"/>
      <c r="L1252" s="22"/>
      <c r="P1252" s="22"/>
      <c r="R1252" s="2">
        <v>39941</v>
      </c>
      <c r="S1252">
        <v>130.83984375</v>
      </c>
      <c r="T1252" s="22">
        <f>_xll.BDH(T$3&amp;" Govt",$A$8,R1252,R1252)</f>
        <v>1.2619099999999999</v>
      </c>
      <c r="U1252">
        <f t="shared" si="393"/>
        <v>103.68397409482452</v>
      </c>
      <c r="V1252" s="2">
        <v>40037</v>
      </c>
      <c r="W1252">
        <v>113.9765625</v>
      </c>
      <c r="X1252" s="22">
        <f>_xll.BDH(X$3&amp;" Govt",$A$8,V1252,V1252)</f>
        <v>1.1323000000000001</v>
      </c>
      <c r="Y1252">
        <f t="shared" si="394"/>
        <v>100.65933277399982</v>
      </c>
      <c r="Z1252" s="2">
        <v>39941</v>
      </c>
      <c r="AA1252">
        <v>128.015625</v>
      </c>
      <c r="AB1252" s="22">
        <f>_xll.BDH(AB$3&amp;" Govt",$A$8,Z1252,Z1252)</f>
        <v>1.2198500000000001</v>
      </c>
      <c r="AC1252">
        <f t="shared" si="395"/>
        <v>104.94374308316596</v>
      </c>
      <c r="AF1252" s="22"/>
      <c r="AH1252" s="2">
        <v>39941</v>
      </c>
      <c r="AI1252">
        <v>128.234375</v>
      </c>
      <c r="AJ1252" s="22">
        <f>_xll.BDH(AJ$3&amp;" Govt",$A$8,AH1252,AH1252)</f>
        <v>1.1956800000000001</v>
      </c>
      <c r="AK1252">
        <f t="shared" si="396"/>
        <v>107.24807222668272</v>
      </c>
      <c r="AN1252" s="22"/>
      <c r="AP1252" s="2">
        <v>39941</v>
      </c>
      <c r="AQ1252">
        <v>126</v>
      </c>
      <c r="AR1252" s="22">
        <f>_xll.BDH(AR$3&amp;" Govt",$A$8,AP1252,AP1252)</f>
        <v>1.1808099999999999</v>
      </c>
      <c r="AS1252">
        <f t="shared" si="397"/>
        <v>106.70641339419552</v>
      </c>
      <c r="AV1252" s="22"/>
      <c r="AX1252" s="2">
        <v>39941</v>
      </c>
      <c r="AY1252">
        <v>118.8671875</v>
      </c>
      <c r="AZ1252" s="22">
        <f>_xll.BDH(AZ$3&amp;" Govt",$A$8,AX1252,AX1252)</f>
        <v>1.1559599999999999</v>
      </c>
      <c r="BA1252">
        <f t="shared" si="398"/>
        <v>102.82984489082668</v>
      </c>
      <c r="BB1252" s="2">
        <v>39940</v>
      </c>
      <c r="BC1252">
        <v>117.80859375</v>
      </c>
      <c r="BD1252" s="22">
        <f>_xll.BDH(BD$3&amp;" Govt",$A$8,BB1252,BB1252)</f>
        <v>1.14893</v>
      </c>
      <c r="BE1252">
        <f t="shared" si="399"/>
        <v>102.53766004021132</v>
      </c>
      <c r="BH1252" s="22"/>
      <c r="BJ1252" s="2">
        <v>39940</v>
      </c>
      <c r="BK1252">
        <v>115.66015625</v>
      </c>
      <c r="BL1252" s="22">
        <f>_xll.BDH(BL$3&amp;" Govt",$A$8,BJ1252,BJ1252)</f>
        <v>1.1262399999999999</v>
      </c>
      <c r="BM1252">
        <f t="shared" si="400"/>
        <v>102.69583414725103</v>
      </c>
      <c r="BN1252" s="2">
        <v>40115</v>
      </c>
      <c r="BO1252">
        <v>116.99609375</v>
      </c>
      <c r="BP1252" s="22">
        <f>_xll.BDH(BP$3&amp;" Govt",$A$8,BN1252,BN1252)</f>
        <v>1.1301000000000001</v>
      </c>
      <c r="BQ1252">
        <f t="shared" si="401"/>
        <v>103.52720445093354</v>
      </c>
      <c r="BT1252" s="22"/>
      <c r="BX1252" s="22"/>
      <c r="CB1252" s="22"/>
      <c r="CF1252" s="22"/>
      <c r="CJ1252" s="22"/>
      <c r="CN1252" s="22"/>
      <c r="CR1252" s="22"/>
      <c r="CV1252" s="22"/>
      <c r="CZ1252" s="22"/>
      <c r="DB1252" s="2">
        <v>39945</v>
      </c>
      <c r="DC1252">
        <v>113.4453125</v>
      </c>
      <c r="DD1252" s="22">
        <f>_xll.BDH(DD$3&amp;" Govt",$A$8,DB1252,DB1252)</f>
        <v>1.1266799999999999</v>
      </c>
      <c r="DE1252">
        <f t="shared" si="402"/>
        <v>100.68991417261336</v>
      </c>
      <c r="DH1252" s="22"/>
      <c r="DL1252" s="22"/>
      <c r="DP1252" s="22"/>
    </row>
    <row r="1253" spans="4:120" x14ac:dyDescent="0.25">
      <c r="D1253" s="2"/>
      <c r="H1253" s="22"/>
      <c r="I1253" s="14"/>
      <c r="L1253" s="22"/>
      <c r="P1253" s="22"/>
      <c r="R1253" s="2">
        <v>39944</v>
      </c>
      <c r="S1253">
        <v>130.86328125</v>
      </c>
      <c r="T1253" s="22">
        <f>_xll.BDH(T$3&amp;" Govt",$A$8,R1253,R1253)</f>
        <v>1.2622</v>
      </c>
      <c r="U1253">
        <f t="shared" si="393"/>
        <v>103.67872068610363</v>
      </c>
      <c r="V1253" s="2">
        <v>40038</v>
      </c>
      <c r="W1253">
        <v>113.97265625</v>
      </c>
      <c r="X1253" s="22">
        <f>_xll.BDH(X$3&amp;" Govt",$A$8,V1253,V1253)</f>
        <v>1.1326100000000001</v>
      </c>
      <c r="Y1253">
        <f t="shared" si="394"/>
        <v>100.6283330095973</v>
      </c>
      <c r="Z1253" s="2">
        <v>39944</v>
      </c>
      <c r="AA1253">
        <v>128.1328125</v>
      </c>
      <c r="AB1253" s="22">
        <f>_xll.BDH(AB$3&amp;" Govt",$A$8,Z1253,Z1253)</f>
        <v>1.22014</v>
      </c>
      <c r="AC1253">
        <f t="shared" si="395"/>
        <v>105.0148446079958</v>
      </c>
      <c r="AF1253" s="22"/>
      <c r="AH1253" s="2">
        <v>39944</v>
      </c>
      <c r="AI1253">
        <v>128.38671875</v>
      </c>
      <c r="AJ1253" s="22">
        <f>_xll.BDH(AJ$3&amp;" Govt",$A$8,AH1253,AH1253)</f>
        <v>1.1959599999999999</v>
      </c>
      <c r="AK1253">
        <f t="shared" si="396"/>
        <v>107.35034512023815</v>
      </c>
      <c r="AN1253" s="22"/>
      <c r="AP1253" s="2">
        <v>39944</v>
      </c>
      <c r="AQ1253">
        <v>126.22265625</v>
      </c>
      <c r="AR1253" s="22">
        <f>_xll.BDH(AR$3&amp;" Govt",$A$8,AP1253,AP1253)</f>
        <v>1.18109</v>
      </c>
      <c r="AS1253">
        <f t="shared" si="397"/>
        <v>106.8696341938379</v>
      </c>
      <c r="AV1253" s="22"/>
      <c r="AX1253" s="2">
        <v>39944</v>
      </c>
      <c r="AY1253">
        <v>119.171875</v>
      </c>
      <c r="AZ1253" s="22">
        <f>_xll.BDH(AZ$3&amp;" Govt",$A$8,AX1253,AX1253)</f>
        <v>1.1562399999999999</v>
      </c>
      <c r="BA1253">
        <f t="shared" si="398"/>
        <v>103.06845897045596</v>
      </c>
      <c r="BB1253" s="2">
        <v>39941</v>
      </c>
      <c r="BC1253">
        <v>118.08984375</v>
      </c>
      <c r="BD1253" s="22">
        <f>_xll.BDH(BD$3&amp;" Govt",$A$8,BB1253,BB1253)</f>
        <v>1.1490199999999999</v>
      </c>
      <c r="BE1253">
        <f t="shared" si="399"/>
        <v>102.77440231675689</v>
      </c>
      <c r="BH1253" s="22"/>
      <c r="BJ1253" s="2">
        <v>39941</v>
      </c>
      <c r="BK1253">
        <v>115.94921875</v>
      </c>
      <c r="BL1253" s="22">
        <f>_xll.BDH(BL$3&amp;" Govt",$A$8,BJ1253,BJ1253)</f>
        <v>1.1263300000000001</v>
      </c>
      <c r="BM1253">
        <f t="shared" si="400"/>
        <v>102.9442692195005</v>
      </c>
      <c r="BN1253" s="2">
        <v>40116</v>
      </c>
      <c r="BO1253">
        <v>117.47265625</v>
      </c>
      <c r="BP1253" s="22">
        <f>_xll.BDH(BP$3&amp;" Govt",$A$8,BN1253,BN1253)</f>
        <v>1.13018</v>
      </c>
      <c r="BQ1253">
        <f t="shared" si="401"/>
        <v>103.94154581571078</v>
      </c>
      <c r="BT1253" s="22"/>
      <c r="BX1253" s="22"/>
      <c r="CB1253" s="22"/>
      <c r="CF1253" s="22"/>
      <c r="CJ1253" s="22"/>
      <c r="CN1253" s="22"/>
      <c r="CR1253" s="22"/>
      <c r="CV1253" s="22"/>
      <c r="CZ1253" s="22"/>
      <c r="DB1253" s="2">
        <v>39946</v>
      </c>
      <c r="DC1253">
        <v>114.1640625</v>
      </c>
      <c r="DD1253" s="22">
        <f>_xll.BDH(DD$3&amp;" Govt",$A$8,DB1253,DB1253)</f>
        <v>1.12677</v>
      </c>
      <c r="DE1253">
        <f t="shared" si="402"/>
        <v>101.31975691578583</v>
      </c>
      <c r="DH1253" s="22"/>
      <c r="DL1253" s="22"/>
      <c r="DP1253" s="22"/>
    </row>
    <row r="1254" spans="4:120" x14ac:dyDescent="0.25">
      <c r="D1254" s="2"/>
      <c r="H1254" s="22"/>
      <c r="I1254" s="14"/>
      <c r="L1254" s="22"/>
      <c r="P1254" s="22"/>
      <c r="R1254" s="2">
        <v>39945</v>
      </c>
      <c r="S1254">
        <v>130.84765625</v>
      </c>
      <c r="T1254" s="22">
        <f>_xll.BDH(T$3&amp;" Govt",$A$8,R1254,R1254)</f>
        <v>1.2623</v>
      </c>
      <c r="U1254">
        <f t="shared" si="393"/>
        <v>103.65812901053633</v>
      </c>
      <c r="V1254" s="2">
        <v>40039</v>
      </c>
      <c r="W1254">
        <v>113.98828125</v>
      </c>
      <c r="X1254" s="22">
        <f>_xll.BDH(X$3&amp;" Govt",$A$8,V1254,V1254)</f>
        <v>1.1329199999999999</v>
      </c>
      <c r="Y1254">
        <f t="shared" si="394"/>
        <v>100.61458995339477</v>
      </c>
      <c r="Z1254" s="2">
        <v>39945</v>
      </c>
      <c r="AA1254">
        <v>128.171875</v>
      </c>
      <c r="AB1254" s="22">
        <f>_xll.BDH(AB$3&amp;" Govt",$A$8,Z1254,Z1254)</f>
        <v>1.22024</v>
      </c>
      <c r="AC1254">
        <f t="shared" si="395"/>
        <v>105.03825067199895</v>
      </c>
      <c r="AF1254" s="22"/>
      <c r="AH1254" s="2">
        <v>39945</v>
      </c>
      <c r="AI1254">
        <v>128.40625</v>
      </c>
      <c r="AJ1254" s="22">
        <f>_xll.BDH(AJ$3&amp;" Govt",$A$8,AH1254,AH1254)</f>
        <v>1.1960500000000001</v>
      </c>
      <c r="AK1254">
        <f t="shared" si="396"/>
        <v>107.35859704861836</v>
      </c>
      <c r="AN1254" s="22"/>
      <c r="AP1254" s="2">
        <v>39945</v>
      </c>
      <c r="AQ1254">
        <v>126.296875</v>
      </c>
      <c r="AR1254" s="22">
        <f>_xll.BDH(AR$3&amp;" Govt",$A$8,AP1254,AP1254)</f>
        <v>1.1811799999999999</v>
      </c>
      <c r="AS1254">
        <f t="shared" si="397"/>
        <v>106.92432567432569</v>
      </c>
      <c r="AV1254" s="22"/>
      <c r="AX1254" s="2">
        <v>39945</v>
      </c>
      <c r="AY1254">
        <v>119.16796875</v>
      </c>
      <c r="AZ1254" s="22">
        <f>_xll.BDH(AZ$3&amp;" Govt",$A$8,AX1254,AX1254)</f>
        <v>1.1563300000000001</v>
      </c>
      <c r="BA1254">
        <f t="shared" si="398"/>
        <v>103.05705875485371</v>
      </c>
      <c r="BB1254" s="2">
        <v>39944</v>
      </c>
      <c r="BC1254">
        <v>118.4296875</v>
      </c>
      <c r="BD1254" s="22">
        <f>_xll.BDH(BD$3&amp;" Govt",$A$8,BB1254,BB1254)</f>
        <v>1.1492899999999999</v>
      </c>
      <c r="BE1254">
        <f t="shared" si="399"/>
        <v>103.04595663409584</v>
      </c>
      <c r="BH1254" s="22"/>
      <c r="BJ1254" s="2">
        <v>39944</v>
      </c>
      <c r="BK1254">
        <v>116.3359375</v>
      </c>
      <c r="BL1254" s="22">
        <f>_xll.BDH(BL$3&amp;" Govt",$A$8,BJ1254,BJ1254)</f>
        <v>1.12659</v>
      </c>
      <c r="BM1254">
        <f t="shared" si="400"/>
        <v>103.26377608535492</v>
      </c>
      <c r="BN1254" s="2">
        <v>40119</v>
      </c>
      <c r="BO1254">
        <v>117.63671875</v>
      </c>
      <c r="BP1254" s="22">
        <f>_xll.BDH(BP$3&amp;" Govt",$A$8,BN1254,BN1254)</f>
        <v>1.1303700000000001</v>
      </c>
      <c r="BQ1254">
        <f t="shared" si="401"/>
        <v>104.06921516848465</v>
      </c>
      <c r="BT1254" s="22"/>
      <c r="BX1254" s="22"/>
      <c r="CB1254" s="22"/>
      <c r="CF1254" s="22"/>
      <c r="CJ1254" s="22"/>
      <c r="CN1254" s="22"/>
      <c r="CR1254" s="22"/>
      <c r="CV1254" s="22"/>
      <c r="CZ1254" s="22"/>
      <c r="DB1254" s="2">
        <v>39947</v>
      </c>
      <c r="DC1254">
        <v>115.203125</v>
      </c>
      <c r="DD1254" s="22">
        <f>_xll.BDH(DD$3&amp;" Govt",$A$8,DB1254,DB1254)</f>
        <v>1.12686</v>
      </c>
      <c r="DE1254">
        <f t="shared" si="402"/>
        <v>102.23375130894699</v>
      </c>
      <c r="DH1254" s="22"/>
      <c r="DL1254" s="22"/>
      <c r="DP1254" s="22"/>
    </row>
    <row r="1255" spans="4:120" x14ac:dyDescent="0.25">
      <c r="D1255" s="2"/>
      <c r="H1255" s="22"/>
      <c r="I1255" s="14"/>
      <c r="L1255" s="22"/>
      <c r="P1255" s="22"/>
      <c r="R1255" s="2">
        <v>39946</v>
      </c>
      <c r="S1255">
        <v>130.875</v>
      </c>
      <c r="T1255" s="22">
        <f>_xll.BDH(T$3&amp;" Govt",$A$8,R1255,R1255)</f>
        <v>1.2624</v>
      </c>
      <c r="U1255">
        <f t="shared" si="393"/>
        <v>103.67157794676807</v>
      </c>
      <c r="V1255" s="2">
        <v>40042</v>
      </c>
      <c r="W1255">
        <v>113.87890625</v>
      </c>
      <c r="X1255" s="22">
        <f>_xll.BDH(X$3&amp;" Govt",$A$8,V1255,V1255)</f>
        <v>1.1338600000000001</v>
      </c>
      <c r="Y1255">
        <f t="shared" si="394"/>
        <v>100.43471526467111</v>
      </c>
      <c r="Z1255" s="2">
        <v>39946</v>
      </c>
      <c r="AA1255">
        <v>128.1171875</v>
      </c>
      <c r="AB1255" s="22">
        <f>_xll.BDH(AB$3&amp;" Govt",$A$8,Z1255,Z1255)</f>
        <v>1.2203299999999999</v>
      </c>
      <c r="AC1255">
        <f t="shared" si="395"/>
        <v>104.98569034605394</v>
      </c>
      <c r="AF1255" s="22"/>
      <c r="AH1255" s="2">
        <v>39946</v>
      </c>
      <c r="AI1255">
        <v>128.3515625</v>
      </c>
      <c r="AJ1255" s="22">
        <f>_xll.BDH(AJ$3&amp;" Govt",$A$8,AH1255,AH1255)</f>
        <v>1.19614</v>
      </c>
      <c r="AK1255">
        <f t="shared" si="396"/>
        <v>107.3047991873861</v>
      </c>
      <c r="AN1255" s="22"/>
      <c r="AP1255" s="2">
        <v>39946</v>
      </c>
      <c r="AQ1255">
        <v>126.2421875</v>
      </c>
      <c r="AR1255" s="22">
        <f>_xll.BDH(AR$3&amp;" Govt",$A$8,AP1255,AP1255)</f>
        <v>1.18127</v>
      </c>
      <c r="AS1255">
        <f t="shared" si="397"/>
        <v>106.86988368450905</v>
      </c>
      <c r="AV1255" s="22"/>
      <c r="AX1255" s="2">
        <v>39946</v>
      </c>
      <c r="AY1255">
        <v>119.12890625</v>
      </c>
      <c r="AZ1255" s="22">
        <f>_xll.BDH(AZ$3&amp;" Govt",$A$8,AX1255,AX1255)</f>
        <v>1.15642</v>
      </c>
      <c r="BA1255">
        <f t="shared" si="398"/>
        <v>103.01525937808063</v>
      </c>
      <c r="BB1255" s="2">
        <v>39945</v>
      </c>
      <c r="BC1255">
        <v>118.58984375</v>
      </c>
      <c r="BD1255" s="22">
        <f>_xll.BDH(BD$3&amp;" Govt",$A$8,BB1255,BB1255)</f>
        <v>1.1493800000000001</v>
      </c>
      <c r="BE1255">
        <f t="shared" si="399"/>
        <v>103.17722924533226</v>
      </c>
      <c r="BH1255" s="22"/>
      <c r="BJ1255" s="2">
        <v>39945</v>
      </c>
      <c r="BK1255">
        <v>116.44140625</v>
      </c>
      <c r="BL1255" s="22">
        <f>_xll.BDH(BL$3&amp;" Govt",$A$8,BJ1255,BJ1255)</f>
        <v>1.1266799999999999</v>
      </c>
      <c r="BM1255">
        <f t="shared" si="400"/>
        <v>103.34913751020699</v>
      </c>
      <c r="BN1255" s="2">
        <v>40120</v>
      </c>
      <c r="BO1255">
        <v>117.43359375</v>
      </c>
      <c r="BP1255" s="22">
        <f>_xll.BDH(BP$3&amp;" Govt",$A$8,BN1255,BN1255)</f>
        <v>1.13039</v>
      </c>
      <c r="BQ1255">
        <f t="shared" si="401"/>
        <v>103.88767925229345</v>
      </c>
      <c r="BT1255" s="22"/>
      <c r="BX1255" s="22"/>
      <c r="CB1255" s="22"/>
      <c r="CF1255" s="22"/>
      <c r="CJ1255" s="22"/>
      <c r="CN1255" s="22"/>
      <c r="CR1255" s="22"/>
      <c r="CV1255" s="22"/>
      <c r="CZ1255" s="22"/>
      <c r="DB1255" s="2">
        <v>39948</v>
      </c>
      <c r="DC1255">
        <v>115.70703125</v>
      </c>
      <c r="DD1255" s="22">
        <f>_xll.BDH(DD$3&amp;" Govt",$A$8,DB1255,DB1255)</f>
        <v>1.1269499999999999</v>
      </c>
      <c r="DE1255">
        <f t="shared" si="402"/>
        <v>102.6727283819158</v>
      </c>
      <c r="DH1255" s="22"/>
      <c r="DL1255" s="22"/>
      <c r="DP1255" s="22"/>
    </row>
    <row r="1256" spans="4:120" x14ac:dyDescent="0.25">
      <c r="D1256" s="2"/>
      <c r="H1256" s="22"/>
      <c r="I1256" s="14"/>
      <c r="L1256" s="22"/>
      <c r="P1256" s="22"/>
      <c r="R1256" s="2">
        <v>39947</v>
      </c>
      <c r="S1256">
        <v>130.8984375</v>
      </c>
      <c r="T1256" s="22">
        <f>_xll.BDH(T$3&amp;" Govt",$A$8,R1256,R1256)</f>
        <v>1.2625</v>
      </c>
      <c r="U1256">
        <f t="shared" si="393"/>
        <v>103.6819306930693</v>
      </c>
      <c r="V1256" s="2">
        <v>40043</v>
      </c>
      <c r="W1256">
        <v>113.96875</v>
      </c>
      <c r="X1256" s="22">
        <f>_xll.BDH(X$3&amp;" Govt",$A$8,V1256,V1256)</f>
        <v>1.1341700000000001</v>
      </c>
      <c r="Y1256">
        <f t="shared" si="394"/>
        <v>100.48647909925319</v>
      </c>
      <c r="Z1256" s="2">
        <v>39947</v>
      </c>
      <c r="AA1256">
        <v>128.08203125</v>
      </c>
      <c r="AB1256" s="22">
        <f>_xll.BDH(AB$3&amp;" Govt",$A$8,Z1256,Z1256)</f>
        <v>1.2204299999999999</v>
      </c>
      <c r="AC1256">
        <f t="shared" si="395"/>
        <v>104.94828154830675</v>
      </c>
      <c r="AF1256" s="22"/>
      <c r="AH1256" s="2">
        <v>39947</v>
      </c>
      <c r="AI1256">
        <v>128.44921875</v>
      </c>
      <c r="AJ1256" s="22">
        <f>_xll.BDH(AJ$3&amp;" Govt",$A$8,AH1256,AH1256)</f>
        <v>1.19624</v>
      </c>
      <c r="AK1256">
        <f t="shared" si="396"/>
        <v>107.37746501538153</v>
      </c>
      <c r="AN1256" s="22"/>
      <c r="AP1256" s="2">
        <v>39947</v>
      </c>
      <c r="AQ1256">
        <v>126.26171875</v>
      </c>
      <c r="AR1256" s="22">
        <f>_xll.BDH(AR$3&amp;" Govt",$A$8,AP1256,AP1256)</f>
        <v>1.18136</v>
      </c>
      <c r="AS1256">
        <f t="shared" si="397"/>
        <v>106.87827482731767</v>
      </c>
      <c r="AV1256" s="22"/>
      <c r="AX1256" s="2">
        <v>39947</v>
      </c>
      <c r="AY1256">
        <v>119.19921875</v>
      </c>
      <c r="AZ1256" s="22">
        <f>_xll.BDH(AZ$3&amp;" Govt",$A$8,AX1256,AX1256)</f>
        <v>1.1565099999999999</v>
      </c>
      <c r="BA1256">
        <f t="shared" si="398"/>
        <v>103.06803983536676</v>
      </c>
      <c r="BB1256" s="2">
        <v>39946</v>
      </c>
      <c r="BC1256">
        <v>118.56640625</v>
      </c>
      <c r="BD1256" s="22">
        <f>_xll.BDH(BD$3&amp;" Govt",$A$8,BB1256,BB1256)</f>
        <v>1.14947</v>
      </c>
      <c r="BE1256">
        <f t="shared" si="399"/>
        <v>103.14876095069901</v>
      </c>
      <c r="BH1256" s="22"/>
      <c r="BJ1256" s="2">
        <v>39946</v>
      </c>
      <c r="BK1256">
        <v>116.3671875</v>
      </c>
      <c r="BL1256" s="22">
        <f>_xll.BDH(BL$3&amp;" Govt",$A$8,BJ1256,BJ1256)</f>
        <v>1.12677</v>
      </c>
      <c r="BM1256">
        <f t="shared" si="400"/>
        <v>103.27501397800793</v>
      </c>
      <c r="BN1256" s="2">
        <v>40121</v>
      </c>
      <c r="BO1256">
        <v>117.6015625</v>
      </c>
      <c r="BP1256" s="22">
        <f>_xll.BDH(BP$3&amp;" Govt",$A$8,BN1256,BN1256)</f>
        <v>1.13042</v>
      </c>
      <c r="BQ1256">
        <f t="shared" si="401"/>
        <v>104.03351188053998</v>
      </c>
      <c r="BT1256" s="22"/>
      <c r="BX1256" s="22"/>
      <c r="CB1256" s="22"/>
      <c r="CF1256" s="22"/>
      <c r="CJ1256" s="22"/>
      <c r="CN1256" s="22"/>
      <c r="CR1256" s="22"/>
      <c r="CV1256" s="22"/>
      <c r="CZ1256" s="22"/>
      <c r="DB1256" s="2">
        <v>39951</v>
      </c>
      <c r="DC1256">
        <v>115.53125</v>
      </c>
      <c r="DD1256" s="22">
        <f>_xll.BDH(DD$3&amp;" Govt",$A$8,DB1256,DB1256)</f>
        <v>1.12721</v>
      </c>
      <c r="DE1256">
        <f t="shared" si="402"/>
        <v>102.49310243876474</v>
      </c>
      <c r="DH1256" s="22"/>
      <c r="DL1256" s="22"/>
      <c r="DP1256" s="22"/>
    </row>
    <row r="1257" spans="4:120" x14ac:dyDescent="0.25">
      <c r="D1257" s="2"/>
      <c r="H1257" s="22"/>
      <c r="I1257" s="14"/>
      <c r="L1257" s="22"/>
      <c r="P1257" s="22"/>
      <c r="R1257" s="2">
        <v>39948</v>
      </c>
      <c r="S1257">
        <v>130.97265625</v>
      </c>
      <c r="T1257" s="22">
        <f>_xll.BDH(T$3&amp;" Govt",$A$8,R1257,R1257)</f>
        <v>1.2625999999999999</v>
      </c>
      <c r="U1257">
        <f t="shared" si="393"/>
        <v>103.73250138602883</v>
      </c>
      <c r="V1257" s="2">
        <v>40044</v>
      </c>
      <c r="W1257">
        <v>114.0390625</v>
      </c>
      <c r="X1257" s="22">
        <f>_xll.BDH(X$3&amp;" Govt",$A$8,V1257,V1257)</f>
        <v>1.1344799999999999</v>
      </c>
      <c r="Y1257">
        <f t="shared" si="394"/>
        <v>100.52099860729145</v>
      </c>
      <c r="Z1257" s="2">
        <v>39948</v>
      </c>
      <c r="AA1257">
        <v>128.1875</v>
      </c>
      <c r="AB1257" s="22">
        <f>_xll.BDH(AB$3&amp;" Govt",$A$8,Z1257,Z1257)</f>
        <v>1.22052</v>
      </c>
      <c r="AC1257">
        <f t="shared" si="395"/>
        <v>105.02695572378985</v>
      </c>
      <c r="AF1257" s="22"/>
      <c r="AH1257" s="2">
        <v>39948</v>
      </c>
      <c r="AI1257">
        <v>128.4765625</v>
      </c>
      <c r="AJ1257" s="22">
        <f>_xll.BDH(AJ$3&amp;" Govt",$A$8,AH1257,AH1257)</f>
        <v>1.1963300000000001</v>
      </c>
      <c r="AK1257">
        <f t="shared" si="396"/>
        <v>107.39224336094554</v>
      </c>
      <c r="AN1257" s="22"/>
      <c r="AP1257" s="2">
        <v>39948</v>
      </c>
      <c r="AQ1257">
        <v>126.33984375</v>
      </c>
      <c r="AR1257" s="22">
        <f>_xll.BDH(AR$3&amp;" Govt",$A$8,AP1257,AP1257)</f>
        <v>1.18146</v>
      </c>
      <c r="AS1257">
        <f t="shared" si="397"/>
        <v>106.93535434970292</v>
      </c>
      <c r="AV1257" s="22"/>
      <c r="AX1257" s="2">
        <v>39948</v>
      </c>
      <c r="AY1257">
        <v>119.2265625</v>
      </c>
      <c r="AZ1257" s="22">
        <f>_xll.BDH(AZ$3&amp;" Govt",$A$8,AX1257,AX1257)</f>
        <v>1.1566000000000001</v>
      </c>
      <c r="BA1257">
        <f t="shared" si="398"/>
        <v>103.08366116202663</v>
      </c>
      <c r="BB1257" s="2">
        <v>39947</v>
      </c>
      <c r="BC1257">
        <v>118.671875</v>
      </c>
      <c r="BD1257" s="22">
        <f>_xll.BDH(BD$3&amp;" Govt",$A$8,BB1257,BB1257)</f>
        <v>1.1495599999999999</v>
      </c>
      <c r="BE1257">
        <f t="shared" si="399"/>
        <v>103.23243240892168</v>
      </c>
      <c r="BH1257" s="22"/>
      <c r="BJ1257" s="2">
        <v>39947</v>
      </c>
      <c r="BK1257">
        <v>116.47265625</v>
      </c>
      <c r="BL1257" s="22">
        <f>_xll.BDH(BL$3&amp;" Govt",$A$8,BJ1257,BJ1257)</f>
        <v>1.12686</v>
      </c>
      <c r="BM1257">
        <f t="shared" si="400"/>
        <v>103.36036087002822</v>
      </c>
      <c r="BN1257" s="2">
        <v>40122</v>
      </c>
      <c r="BO1257">
        <v>117.99609375</v>
      </c>
      <c r="BP1257" s="22">
        <f>_xll.BDH(BP$3&amp;" Govt",$A$8,BN1257,BN1257)</f>
        <v>1.1304400000000001</v>
      </c>
      <c r="BQ1257">
        <f t="shared" si="401"/>
        <v>104.38067809879338</v>
      </c>
      <c r="BT1257" s="22"/>
      <c r="BX1257" s="22"/>
      <c r="CB1257" s="22"/>
      <c r="CF1257" s="22"/>
      <c r="CJ1257" s="22"/>
      <c r="CN1257" s="22"/>
      <c r="CR1257" s="22"/>
      <c r="CV1257" s="22"/>
      <c r="CZ1257" s="22"/>
      <c r="DB1257" s="2">
        <v>39952</v>
      </c>
      <c r="DC1257">
        <v>115.4609375</v>
      </c>
      <c r="DD1257" s="22">
        <f>_xll.BDH(DD$3&amp;" Govt",$A$8,DB1257,DB1257)</f>
        <v>1.1273</v>
      </c>
      <c r="DE1257">
        <f t="shared" si="402"/>
        <v>102.42254723676041</v>
      </c>
      <c r="DH1257" s="22"/>
      <c r="DL1257" s="22"/>
      <c r="DP1257" s="22"/>
    </row>
    <row r="1258" spans="4:120" x14ac:dyDescent="0.25">
      <c r="D1258" s="2"/>
      <c r="H1258" s="22"/>
      <c r="I1258" s="14"/>
      <c r="L1258" s="22"/>
      <c r="P1258" s="22"/>
      <c r="R1258" s="2">
        <v>39951</v>
      </c>
      <c r="S1258">
        <v>131.09765625</v>
      </c>
      <c r="T1258" s="22">
        <f>_xll.BDH(T$3&amp;" Govt",$A$8,R1258,R1258)</f>
        <v>1.2628900000000001</v>
      </c>
      <c r="U1258">
        <f t="shared" si="393"/>
        <v>103.80766040589441</v>
      </c>
      <c r="V1258" s="2">
        <v>40045</v>
      </c>
      <c r="W1258">
        <v>114.140625</v>
      </c>
      <c r="X1258" s="22">
        <f>_xll.BDH(X$3&amp;" Govt",$A$8,V1258,V1258)</f>
        <v>1.1348</v>
      </c>
      <c r="Y1258">
        <f t="shared" si="394"/>
        <v>100.5821510398308</v>
      </c>
      <c r="Z1258" s="2">
        <v>39951</v>
      </c>
      <c r="AA1258">
        <v>128.265625</v>
      </c>
      <c r="AB1258" s="22">
        <f>_xll.BDH(AB$3&amp;" Govt",$A$8,Z1258,Z1258)</f>
        <v>1.22081</v>
      </c>
      <c r="AC1258">
        <f t="shared" si="395"/>
        <v>105.06600126145756</v>
      </c>
      <c r="AF1258" s="22"/>
      <c r="AH1258" s="2">
        <v>39951</v>
      </c>
      <c r="AI1258">
        <v>128.53515625</v>
      </c>
      <c r="AJ1258" s="22">
        <f>_xll.BDH(AJ$3&amp;" Govt",$A$8,AH1258,AH1258)</f>
        <v>1.19661</v>
      </c>
      <c r="AK1258">
        <f t="shared" si="396"/>
        <v>107.4160806361304</v>
      </c>
      <c r="AN1258" s="22"/>
      <c r="AP1258" s="2">
        <v>39951</v>
      </c>
      <c r="AQ1258">
        <v>126.4140625</v>
      </c>
      <c r="AR1258" s="22">
        <f>_xll.BDH(AR$3&amp;" Govt",$A$8,AP1258,AP1258)</f>
        <v>1.18174</v>
      </c>
      <c r="AS1258">
        <f t="shared" si="397"/>
        <v>106.97282185590738</v>
      </c>
      <c r="AV1258" s="22"/>
      <c r="AX1258" s="2">
        <v>39951</v>
      </c>
      <c r="AY1258">
        <v>119.203125</v>
      </c>
      <c r="AZ1258" s="22">
        <f>_xll.BDH(AZ$3&amp;" Govt",$A$8,AX1258,AX1258)</f>
        <v>1.1568700000000001</v>
      </c>
      <c r="BA1258">
        <f t="shared" si="398"/>
        <v>103.03934322784755</v>
      </c>
      <c r="BB1258" s="2">
        <v>39948</v>
      </c>
      <c r="BC1258">
        <v>118.703125</v>
      </c>
      <c r="BD1258" s="22">
        <f>_xll.BDH(BD$3&amp;" Govt",$A$8,BB1258,BB1258)</f>
        <v>1.1496500000000001</v>
      </c>
      <c r="BE1258">
        <f t="shared" si="399"/>
        <v>103.25153307528377</v>
      </c>
      <c r="BH1258" s="22"/>
      <c r="BJ1258" s="2">
        <v>39948</v>
      </c>
      <c r="BK1258">
        <v>116.48046875</v>
      </c>
      <c r="BL1258" s="22">
        <f>_xll.BDH(BL$3&amp;" Govt",$A$8,BJ1258,BJ1258)</f>
        <v>1.1269499999999999</v>
      </c>
      <c r="BM1258">
        <f t="shared" si="400"/>
        <v>103.35903877723059</v>
      </c>
      <c r="BN1258" s="2">
        <v>40123</v>
      </c>
      <c r="BO1258">
        <v>118.1953125</v>
      </c>
      <c r="BP1258" s="22">
        <f>_xll.BDH(BP$3&amp;" Govt",$A$8,BN1258,BN1258)</f>
        <v>1.13046</v>
      </c>
      <c r="BQ1258">
        <f t="shared" si="401"/>
        <v>104.55505944482776</v>
      </c>
      <c r="BT1258" s="22"/>
      <c r="BX1258" s="22"/>
      <c r="CB1258" s="22"/>
      <c r="CF1258" s="22"/>
      <c r="CJ1258" s="22"/>
      <c r="CN1258" s="22"/>
      <c r="CR1258" s="22"/>
      <c r="CV1258" s="22"/>
      <c r="CZ1258" s="22"/>
      <c r="DB1258" s="2">
        <v>39953</v>
      </c>
      <c r="DC1258">
        <v>116.25390625</v>
      </c>
      <c r="DD1258" s="22">
        <f>_xll.BDH(DD$3&amp;" Govt",$A$8,DB1258,DB1258)</f>
        <v>1.1273900000000001</v>
      </c>
      <c r="DE1258">
        <f t="shared" si="402"/>
        <v>103.11773765067989</v>
      </c>
      <c r="DH1258" s="22"/>
      <c r="DL1258" s="22"/>
      <c r="DP1258" s="22"/>
    </row>
    <row r="1259" spans="4:120" x14ac:dyDescent="0.25">
      <c r="D1259" s="2"/>
      <c r="H1259" s="22"/>
      <c r="I1259" s="14"/>
      <c r="L1259" s="22"/>
      <c r="P1259" s="22"/>
      <c r="R1259" s="2">
        <v>39952</v>
      </c>
      <c r="S1259">
        <v>131.203125</v>
      </c>
      <c r="T1259" s="22">
        <f>_xll.BDH(T$3&amp;" Govt",$A$8,R1259,R1259)</f>
        <v>1.2629900000000001</v>
      </c>
      <c r="U1259">
        <f t="shared" si="393"/>
        <v>103.88294840022486</v>
      </c>
      <c r="V1259" s="2">
        <v>40046</v>
      </c>
      <c r="W1259">
        <v>114.171875</v>
      </c>
      <c r="X1259" s="22">
        <f>_xll.BDH(X$3&amp;" Govt",$A$8,V1259,V1259)</f>
        <v>1.1351100000000001</v>
      </c>
      <c r="Y1259">
        <f t="shared" si="394"/>
        <v>100.5822122966056</v>
      </c>
      <c r="Z1259" s="2">
        <v>39952</v>
      </c>
      <c r="AA1259">
        <v>128.6328125</v>
      </c>
      <c r="AB1259" s="22">
        <f>_xll.BDH(AB$3&amp;" Govt",$A$8,Z1259,Z1259)</f>
        <v>1.2209099999999999</v>
      </c>
      <c r="AC1259">
        <f t="shared" si="395"/>
        <v>105.35814474449387</v>
      </c>
      <c r="AF1259" s="22"/>
      <c r="AH1259" s="2">
        <v>39952</v>
      </c>
      <c r="AI1259">
        <v>128.81640625</v>
      </c>
      <c r="AJ1259" s="22">
        <f>_xll.BDH(AJ$3&amp;" Govt",$A$8,AH1259,AH1259)</f>
        <v>1.1967099999999999</v>
      </c>
      <c r="AK1259">
        <f t="shared" si="396"/>
        <v>107.6421240317203</v>
      </c>
      <c r="AN1259" s="22"/>
      <c r="AP1259" s="2">
        <v>39952</v>
      </c>
      <c r="AQ1259">
        <v>126.7109375</v>
      </c>
      <c r="AR1259" s="22">
        <f>_xll.BDH(AR$3&amp;" Govt",$A$8,AP1259,AP1259)</f>
        <v>1.1818299999999999</v>
      </c>
      <c r="AS1259">
        <f t="shared" si="397"/>
        <v>107.21587495663505</v>
      </c>
      <c r="AV1259" s="22"/>
      <c r="AX1259" s="2">
        <v>39952</v>
      </c>
      <c r="AY1259">
        <v>119.52734375</v>
      </c>
      <c r="AZ1259" s="22">
        <f>_xll.BDH(AZ$3&amp;" Govt",$A$8,AX1259,AX1259)</f>
        <v>1.15696</v>
      </c>
      <c r="BA1259">
        <f t="shared" si="398"/>
        <v>103.31156111706541</v>
      </c>
      <c r="BB1259" s="2">
        <v>39951</v>
      </c>
      <c r="BC1259">
        <v>118.57421875</v>
      </c>
      <c r="BD1259" s="22">
        <f>_xll.BDH(BD$3&amp;" Govt",$A$8,BB1259,BB1259)</f>
        <v>1.1499200000000001</v>
      </c>
      <c r="BE1259">
        <f t="shared" si="399"/>
        <v>103.11518953492417</v>
      </c>
      <c r="BH1259" s="22"/>
      <c r="BJ1259" s="2">
        <v>39951</v>
      </c>
      <c r="BK1259">
        <v>116.3203125</v>
      </c>
      <c r="BL1259" s="22">
        <f>_xll.BDH(BL$3&amp;" Govt",$A$8,BJ1259,BJ1259)</f>
        <v>1.12721</v>
      </c>
      <c r="BM1259">
        <f t="shared" si="400"/>
        <v>103.1931161895299</v>
      </c>
      <c r="BN1259" s="2">
        <v>40126</v>
      </c>
      <c r="BO1259">
        <v>118.75</v>
      </c>
      <c r="BP1259" s="22">
        <f>_xll.BDH(BP$3&amp;" Govt",$A$8,BN1259,BN1259)</f>
        <v>1.13053</v>
      </c>
      <c r="BQ1259">
        <f t="shared" si="401"/>
        <v>105.03922938798617</v>
      </c>
      <c r="BT1259" s="22"/>
      <c r="BX1259" s="22"/>
      <c r="CB1259" s="22"/>
      <c r="CF1259" s="22"/>
      <c r="CJ1259" s="22"/>
      <c r="CN1259" s="22"/>
      <c r="CR1259" s="22"/>
      <c r="CV1259" s="22"/>
      <c r="CZ1259" s="22"/>
      <c r="DB1259" s="2">
        <v>39954</v>
      </c>
      <c r="DC1259">
        <v>114.3125</v>
      </c>
      <c r="DD1259" s="22">
        <f>_xll.BDH(DD$3&amp;" Govt",$A$8,DB1259,DB1259)</f>
        <v>1.12748</v>
      </c>
      <c r="DE1259">
        <f t="shared" si="402"/>
        <v>101.38760776244368</v>
      </c>
      <c r="DH1259" s="22"/>
      <c r="DL1259" s="22"/>
      <c r="DP1259" s="22"/>
    </row>
    <row r="1260" spans="4:120" x14ac:dyDescent="0.25">
      <c r="D1260" s="2"/>
      <c r="H1260" s="22"/>
      <c r="I1260" s="14"/>
      <c r="L1260" s="22"/>
      <c r="P1260" s="22"/>
      <c r="R1260" s="2">
        <v>39953</v>
      </c>
      <c r="S1260">
        <v>131.3046875</v>
      </c>
      <c r="T1260" s="22">
        <f>_xll.BDH(T$3&amp;" Govt",$A$8,R1260,R1260)</f>
        <v>1.26309</v>
      </c>
      <c r="U1260">
        <f t="shared" si="393"/>
        <v>103.95513185917076</v>
      </c>
      <c r="V1260" s="2">
        <v>40049</v>
      </c>
      <c r="W1260">
        <v>114.1171875</v>
      </c>
      <c r="X1260" s="22">
        <f>_xll.BDH(X$3&amp;" Govt",$A$8,V1260,V1260)</f>
        <v>1.13605</v>
      </c>
      <c r="Y1260">
        <f t="shared" si="394"/>
        <v>100.45084943444391</v>
      </c>
      <c r="Z1260" s="2">
        <v>39953</v>
      </c>
      <c r="AA1260">
        <v>128.94140625</v>
      </c>
      <c r="AB1260" s="22">
        <f>_xll.BDH(AB$3&amp;" Govt",$A$8,Z1260,Z1260)</f>
        <v>1.2210000000000001</v>
      </c>
      <c r="AC1260">
        <f t="shared" si="395"/>
        <v>105.60311732186732</v>
      </c>
      <c r="AF1260" s="22"/>
      <c r="AH1260" s="2">
        <v>39953</v>
      </c>
      <c r="AI1260">
        <v>129.17578125</v>
      </c>
      <c r="AJ1260" s="22">
        <f>_xll.BDH(AJ$3&amp;" Govt",$A$8,AH1260,AH1260)</f>
        <v>1.1968000000000001</v>
      </c>
      <c r="AK1260">
        <f t="shared" si="396"/>
        <v>107.93430919953208</v>
      </c>
      <c r="AN1260" s="22"/>
      <c r="AP1260" s="2">
        <v>39953</v>
      </c>
      <c r="AQ1260">
        <v>127.04296875</v>
      </c>
      <c r="AR1260" s="22">
        <f>_xll.BDH(AR$3&amp;" Govt",$A$8,AP1260,AP1260)</f>
        <v>1.1819200000000001</v>
      </c>
      <c r="AS1260">
        <f t="shared" si="397"/>
        <v>107.48863607519966</v>
      </c>
      <c r="AV1260" s="22"/>
      <c r="AX1260" s="2">
        <v>39953</v>
      </c>
      <c r="AY1260">
        <v>119.94140625</v>
      </c>
      <c r="AZ1260" s="22">
        <f>_xll.BDH(AZ$3&amp;" Govt",$A$8,AX1260,AX1260)</f>
        <v>1.1570499999999999</v>
      </c>
      <c r="BA1260">
        <f t="shared" si="398"/>
        <v>103.66138563588437</v>
      </c>
      <c r="BB1260" s="2">
        <v>39952</v>
      </c>
      <c r="BC1260">
        <v>118.83984375</v>
      </c>
      <c r="BD1260" s="22">
        <f>_xll.BDH(BD$3&amp;" Govt",$A$8,BB1260,BB1260)</f>
        <v>1.15001</v>
      </c>
      <c r="BE1260">
        <f t="shared" si="399"/>
        <v>103.3380959730785</v>
      </c>
      <c r="BH1260" s="22"/>
      <c r="BJ1260" s="2">
        <v>39952</v>
      </c>
      <c r="BK1260">
        <v>116.6171875</v>
      </c>
      <c r="BL1260" s="22">
        <f>_xll.BDH(BL$3&amp;" Govt",$A$8,BJ1260,BJ1260)</f>
        <v>1.1273</v>
      </c>
      <c r="BM1260">
        <f t="shared" si="400"/>
        <v>103.4482280670629</v>
      </c>
      <c r="BN1260" s="2">
        <v>40127</v>
      </c>
      <c r="BO1260">
        <v>118.6953125</v>
      </c>
      <c r="BP1260" s="22">
        <f>_xll.BDH(BP$3&amp;" Govt",$A$8,BN1260,BN1260)</f>
        <v>1.13056</v>
      </c>
      <c r="BQ1260">
        <f t="shared" si="401"/>
        <v>104.98807007146901</v>
      </c>
      <c r="BT1260" s="22"/>
      <c r="BX1260" s="22"/>
      <c r="CB1260" s="22"/>
      <c r="CF1260" s="22"/>
      <c r="CJ1260" s="22"/>
      <c r="CN1260" s="22"/>
      <c r="CR1260" s="22"/>
      <c r="CV1260" s="22"/>
      <c r="CZ1260" s="22"/>
      <c r="DB1260" s="2">
        <v>39955</v>
      </c>
      <c r="DC1260">
        <v>114.2734375</v>
      </c>
      <c r="DD1260" s="22">
        <f>_xll.BDH(DD$3&amp;" Govt",$A$8,DB1260,DB1260)</f>
        <v>1.12757</v>
      </c>
      <c r="DE1260">
        <f t="shared" si="402"/>
        <v>101.34487215871299</v>
      </c>
      <c r="DH1260" s="22"/>
      <c r="DL1260" s="22"/>
      <c r="DP1260" s="22"/>
    </row>
    <row r="1261" spans="4:120" x14ac:dyDescent="0.25">
      <c r="D1261" s="2"/>
      <c r="H1261" s="22"/>
      <c r="I1261" s="14"/>
      <c r="L1261" s="22"/>
      <c r="P1261" s="22"/>
      <c r="R1261" s="2">
        <v>39954</v>
      </c>
      <c r="S1261">
        <v>131.2734375</v>
      </c>
      <c r="T1261" s="22">
        <f>_xll.BDH(T$3&amp;" Govt",$A$8,R1261,R1261)</f>
        <v>1.26319</v>
      </c>
      <c r="U1261">
        <f t="shared" si="393"/>
        <v>103.9221633325153</v>
      </c>
      <c r="V1261" s="2">
        <v>40050</v>
      </c>
      <c r="W1261">
        <v>114.09765625</v>
      </c>
      <c r="X1261" s="22">
        <f>_xll.BDH(X$3&amp;" Govt",$A$8,V1261,V1261)</f>
        <v>1.13636</v>
      </c>
      <c r="Y1261">
        <f t="shared" si="394"/>
        <v>100.40625880002816</v>
      </c>
      <c r="Z1261" s="2">
        <v>39954</v>
      </c>
      <c r="AA1261">
        <v>128.88671875</v>
      </c>
      <c r="AB1261" s="22">
        <f>_xll.BDH(AB$3&amp;" Govt",$A$8,Z1261,Z1261)</f>
        <v>1.2211000000000001</v>
      </c>
      <c r="AC1261">
        <f t="shared" si="395"/>
        <v>105.54968368683973</v>
      </c>
      <c r="AF1261" s="22"/>
      <c r="AH1261" s="2">
        <v>39954</v>
      </c>
      <c r="AI1261">
        <v>129.046875</v>
      </c>
      <c r="AJ1261" s="22">
        <f>_xll.BDH(AJ$3&amp;" Govt",$A$8,AH1261,AH1261)</f>
        <v>1.19689</v>
      </c>
      <c r="AK1261">
        <f t="shared" si="396"/>
        <v>107.81849209200512</v>
      </c>
      <c r="AN1261" s="22"/>
      <c r="AP1261" s="2">
        <v>39954</v>
      </c>
      <c r="AQ1261">
        <v>127.046875</v>
      </c>
      <c r="AR1261" s="22">
        <f>_xll.BDH(AR$3&amp;" Govt",$A$8,AP1261,AP1261)</f>
        <v>1.18201</v>
      </c>
      <c r="AS1261">
        <f t="shared" si="397"/>
        <v>107.48375648260166</v>
      </c>
      <c r="AV1261" s="22"/>
      <c r="AX1261" s="2">
        <v>39954</v>
      </c>
      <c r="AY1261">
        <v>119.6484375</v>
      </c>
      <c r="AZ1261" s="22">
        <f>_xll.BDH(AZ$3&amp;" Govt",$A$8,AX1261,AX1261)</f>
        <v>1.1571400000000001</v>
      </c>
      <c r="BA1261">
        <f t="shared" si="398"/>
        <v>103.40013956824585</v>
      </c>
      <c r="BB1261" s="2">
        <v>39953</v>
      </c>
      <c r="BC1261">
        <v>119.32421875</v>
      </c>
      <c r="BD1261" s="22">
        <f>_xll.BDH(BD$3&amp;" Govt",$A$8,BB1261,BB1261)</f>
        <v>1.1501000000000001</v>
      </c>
      <c r="BE1261">
        <f t="shared" si="399"/>
        <v>103.75116837666289</v>
      </c>
      <c r="BH1261" s="22"/>
      <c r="BJ1261" s="2">
        <v>39953</v>
      </c>
      <c r="BK1261">
        <v>117.125</v>
      </c>
      <c r="BL1261" s="22">
        <f>_xll.BDH(BL$3&amp;" Govt",$A$8,BJ1261,BJ1261)</f>
        <v>1.1273900000000001</v>
      </c>
      <c r="BM1261">
        <f t="shared" si="400"/>
        <v>103.89040172433673</v>
      </c>
      <c r="BN1261" s="2">
        <v>40128</v>
      </c>
      <c r="BO1261">
        <v>118.6953125</v>
      </c>
      <c r="BP1261" s="22">
        <f>_xll.BDH(BP$3&amp;" Govt",$A$8,BN1261,BN1261)</f>
        <v>1.1305799999999999</v>
      </c>
      <c r="BQ1261">
        <f t="shared" si="401"/>
        <v>104.98621282881354</v>
      </c>
      <c r="BT1261" s="22"/>
      <c r="BX1261" s="22"/>
      <c r="CB1261" s="22"/>
      <c r="CF1261" s="22"/>
      <c r="CJ1261" s="22"/>
      <c r="CN1261" s="22"/>
      <c r="CR1261" s="22"/>
      <c r="CV1261" s="22"/>
      <c r="CZ1261" s="22"/>
      <c r="DB1261" s="2">
        <v>39958</v>
      </c>
      <c r="DC1261">
        <v>114.2734375</v>
      </c>
      <c r="DD1261" s="22">
        <f>_xll.BDH(DD$3&amp;" Govt",$A$8,DB1261,DB1261)</f>
        <v>1.1278299999999999</v>
      </c>
      <c r="DE1261">
        <f t="shared" si="402"/>
        <v>101.32150900401658</v>
      </c>
      <c r="DH1261" s="22"/>
      <c r="DL1261" s="22"/>
      <c r="DP1261" s="22"/>
    </row>
    <row r="1262" spans="4:120" x14ac:dyDescent="0.25">
      <c r="D1262" s="2"/>
      <c r="H1262" s="22"/>
      <c r="I1262" s="14"/>
      <c r="L1262" s="22"/>
      <c r="P1262" s="22"/>
      <c r="R1262" s="2">
        <v>39955</v>
      </c>
      <c r="S1262">
        <v>131.2734375</v>
      </c>
      <c r="T1262" s="22">
        <f>_xll.BDH(T$3&amp;" Govt",$A$8,R1262,R1262)</f>
        <v>1.26329</v>
      </c>
      <c r="U1262">
        <f t="shared" si="393"/>
        <v>103.91393702158649</v>
      </c>
      <c r="V1262" s="2">
        <v>40051</v>
      </c>
      <c r="W1262">
        <v>114.09765625</v>
      </c>
      <c r="X1262" s="22">
        <f>_xll.BDH(X$3&amp;" Govt",$A$8,V1262,V1262)</f>
        <v>1.1366700000000001</v>
      </c>
      <c r="Y1262">
        <f t="shared" si="394"/>
        <v>100.37887535520423</v>
      </c>
      <c r="Z1262" s="2">
        <v>39955</v>
      </c>
      <c r="AA1262">
        <v>128.93359375</v>
      </c>
      <c r="AB1262" s="22">
        <f>_xll.BDH(AB$3&amp;" Govt",$A$8,Z1262,Z1262)</f>
        <v>1.22119</v>
      </c>
      <c r="AC1262">
        <f t="shared" si="395"/>
        <v>105.58028951268844</v>
      </c>
      <c r="AF1262" s="22"/>
      <c r="AH1262" s="2">
        <v>39955</v>
      </c>
      <c r="AI1262">
        <v>129.0546875</v>
      </c>
      <c r="AJ1262" s="22">
        <f>_xll.BDH(AJ$3&amp;" Govt",$A$8,AH1262,AH1262)</f>
        <v>1.19699</v>
      </c>
      <c r="AK1262">
        <f t="shared" si="396"/>
        <v>107.81601141195833</v>
      </c>
      <c r="AN1262" s="22"/>
      <c r="AP1262" s="2">
        <v>39955</v>
      </c>
      <c r="AQ1262">
        <v>127.03125</v>
      </c>
      <c r="AR1262" s="22">
        <f>_xll.BDH(AR$3&amp;" Govt",$A$8,AP1262,AP1262)</f>
        <v>1.18211</v>
      </c>
      <c r="AS1262">
        <f t="shared" si="397"/>
        <v>107.46144605831945</v>
      </c>
      <c r="AV1262" s="22"/>
      <c r="AX1262" s="2">
        <v>39955</v>
      </c>
      <c r="AY1262">
        <v>119.671875</v>
      </c>
      <c r="AZ1262" s="22">
        <f>_xll.BDH(AZ$3&amp;" Govt",$A$8,AX1262,AX1262)</f>
        <v>1.15723</v>
      </c>
      <c r="BA1262">
        <f t="shared" si="398"/>
        <v>103.41235104516821</v>
      </c>
      <c r="BB1262" s="2">
        <v>39954</v>
      </c>
      <c r="BC1262">
        <v>119.05078125</v>
      </c>
      <c r="BD1262" s="22">
        <f>_xll.BDH(BD$3&amp;" Govt",$A$8,BB1262,BB1262)</f>
        <v>1.15019</v>
      </c>
      <c r="BE1262">
        <f t="shared" si="399"/>
        <v>103.50531759970092</v>
      </c>
      <c r="BH1262" s="22"/>
      <c r="BJ1262" s="2">
        <v>39954</v>
      </c>
      <c r="BK1262">
        <v>116.80859375</v>
      </c>
      <c r="BL1262" s="22">
        <f>_xll.BDH(BL$3&amp;" Govt",$A$8,BJ1262,BJ1262)</f>
        <v>1.12748</v>
      </c>
      <c r="BM1262">
        <f t="shared" si="400"/>
        <v>103.60147740979885</v>
      </c>
      <c r="BN1262" s="2">
        <v>40129</v>
      </c>
      <c r="BO1262">
        <v>118.6328125</v>
      </c>
      <c r="BP1262" s="22">
        <f>_xll.BDH(BP$3&amp;" Govt",$A$8,BN1262,BN1262)</f>
        <v>1.1306</v>
      </c>
      <c r="BQ1262">
        <f t="shared" si="401"/>
        <v>104.92907526976826</v>
      </c>
      <c r="BT1262" s="22"/>
      <c r="BX1262" s="22"/>
      <c r="CB1262" s="22"/>
      <c r="CF1262" s="22"/>
      <c r="CJ1262" s="22"/>
      <c r="CN1262" s="22"/>
      <c r="CR1262" s="22"/>
      <c r="CV1262" s="22"/>
      <c r="CZ1262" s="22"/>
      <c r="DB1262" s="2">
        <v>39959</v>
      </c>
      <c r="DC1262">
        <v>113.83203125</v>
      </c>
      <c r="DD1262" s="22">
        <f>_xll.BDH(DD$3&amp;" Govt",$A$8,DB1262,DB1262)</f>
        <v>1.12792</v>
      </c>
      <c r="DE1262">
        <f t="shared" si="402"/>
        <v>100.92207891517128</v>
      </c>
      <c r="DH1262" s="22"/>
      <c r="DL1262" s="22"/>
      <c r="DP1262" s="22"/>
    </row>
    <row r="1263" spans="4:120" x14ac:dyDescent="0.25">
      <c r="D1263" s="2"/>
      <c r="H1263" s="22"/>
      <c r="I1263" s="14"/>
      <c r="L1263" s="22"/>
      <c r="P1263" s="22"/>
      <c r="R1263" s="2">
        <v>39958</v>
      </c>
      <c r="S1263">
        <v>131.2734375</v>
      </c>
      <c r="T1263" s="22">
        <f>_xll.BDH(T$3&amp;" Govt",$A$8,R1263,R1263)</f>
        <v>1.26359</v>
      </c>
      <c r="U1263">
        <f t="shared" si="393"/>
        <v>103.889265901123</v>
      </c>
      <c r="V1263" s="2">
        <v>40052</v>
      </c>
      <c r="W1263">
        <v>114.11328125</v>
      </c>
      <c r="X1263" s="22">
        <f>_xll.BDH(X$3&amp;" Govt",$A$8,V1263,V1263)</f>
        <v>1.1369899999999999</v>
      </c>
      <c r="Y1263">
        <f t="shared" si="394"/>
        <v>100.36436666109641</v>
      </c>
      <c r="Z1263" s="2">
        <v>39958</v>
      </c>
      <c r="AA1263">
        <v>128.93359375</v>
      </c>
      <c r="AB1263" s="22">
        <f>_xll.BDH(AB$3&amp;" Govt",$A$8,Z1263,Z1263)</f>
        <v>1.2214800000000001</v>
      </c>
      <c r="AC1263">
        <f t="shared" si="395"/>
        <v>105.55522296722009</v>
      </c>
      <c r="AF1263" s="22"/>
      <c r="AH1263" s="2">
        <v>39958</v>
      </c>
      <c r="AI1263">
        <v>129.0546875</v>
      </c>
      <c r="AJ1263" s="22">
        <f>_xll.BDH(AJ$3&amp;" Govt",$A$8,AH1263,AH1263)</f>
        <v>1.1972700000000001</v>
      </c>
      <c r="AK1263">
        <f t="shared" si="396"/>
        <v>107.7907969797957</v>
      </c>
      <c r="AN1263" s="22"/>
      <c r="AP1263" s="2">
        <v>39958</v>
      </c>
      <c r="AQ1263">
        <v>127.03125</v>
      </c>
      <c r="AR1263" s="22">
        <f>_xll.BDH(AR$3&amp;" Govt",$A$8,AP1263,AP1263)</f>
        <v>1.18238</v>
      </c>
      <c r="AS1263">
        <f t="shared" si="397"/>
        <v>107.43690691655813</v>
      </c>
      <c r="AV1263" s="22"/>
      <c r="AX1263" s="2">
        <v>39958</v>
      </c>
      <c r="AY1263">
        <v>119.671875</v>
      </c>
      <c r="AZ1263" s="22">
        <f>_xll.BDH(AZ$3&amp;" Govt",$A$8,AX1263,AX1263)</f>
        <v>1.1575</v>
      </c>
      <c r="BA1263">
        <f t="shared" si="398"/>
        <v>103.38822894168467</v>
      </c>
      <c r="BB1263" s="2">
        <v>39955</v>
      </c>
      <c r="BC1263">
        <v>118.98828125</v>
      </c>
      <c r="BD1263" s="22">
        <f>_xll.BDH(BD$3&amp;" Govt",$A$8,BB1263,BB1263)</f>
        <v>1.15028</v>
      </c>
      <c r="BE1263">
        <f t="shared" si="399"/>
        <v>103.44288455854227</v>
      </c>
      <c r="BH1263" s="22"/>
      <c r="BJ1263" s="2">
        <v>39955</v>
      </c>
      <c r="BK1263">
        <v>116.76171875</v>
      </c>
      <c r="BL1263" s="22">
        <f>_xll.BDH(BL$3&amp;" Govt",$A$8,BJ1263,BJ1263)</f>
        <v>1.12757</v>
      </c>
      <c r="BM1263">
        <f t="shared" si="400"/>
        <v>103.55163648376598</v>
      </c>
      <c r="BN1263" s="2">
        <v>40130</v>
      </c>
      <c r="BO1263">
        <v>118.6171875</v>
      </c>
      <c r="BP1263" s="22">
        <f>_xll.BDH(BP$3&amp;" Govt",$A$8,BN1263,BN1263)</f>
        <v>1.13063</v>
      </c>
      <c r="BQ1263">
        <f t="shared" si="401"/>
        <v>104.91247136552188</v>
      </c>
      <c r="BT1263" s="22"/>
      <c r="BX1263" s="22"/>
      <c r="CB1263" s="22"/>
      <c r="CF1263" s="22"/>
      <c r="CJ1263" s="22"/>
      <c r="CN1263" s="22"/>
      <c r="CR1263" s="22"/>
      <c r="CV1263" s="22"/>
      <c r="CZ1263" s="22"/>
      <c r="DB1263" s="2">
        <v>39960</v>
      </c>
      <c r="DC1263">
        <v>112.87890625</v>
      </c>
      <c r="DD1263" s="22">
        <f>_xll.BDH(DD$3&amp;" Govt",$A$8,DB1263,DB1263)</f>
        <v>1.12801</v>
      </c>
      <c r="DE1263">
        <f t="shared" si="402"/>
        <v>100.06906521218784</v>
      </c>
      <c r="DH1263" s="22"/>
      <c r="DL1263" s="22"/>
      <c r="DP1263" s="22"/>
    </row>
    <row r="1264" spans="4:120" x14ac:dyDescent="0.25">
      <c r="D1264" s="2"/>
      <c r="H1264" s="22"/>
      <c r="I1264" s="14"/>
      <c r="L1264" s="22"/>
      <c r="P1264" s="22"/>
      <c r="R1264" s="2">
        <v>39959</v>
      </c>
      <c r="S1264">
        <v>131.3203125</v>
      </c>
      <c r="T1264" s="22">
        <f>_xll.BDH(T$3&amp;" Govt",$A$8,R1264,R1264)</f>
        <v>1.26369</v>
      </c>
      <c r="U1264">
        <f t="shared" si="393"/>
        <v>103.91813854663724</v>
      </c>
      <c r="V1264" s="2">
        <v>40053</v>
      </c>
      <c r="W1264">
        <v>114.21875</v>
      </c>
      <c r="X1264" s="22">
        <f>_xll.BDH(X$3&amp;" Govt",$A$8,V1264,V1264)</f>
        <v>1.1373</v>
      </c>
      <c r="Y1264">
        <f t="shared" si="394"/>
        <v>100.42974588938715</v>
      </c>
      <c r="Z1264" s="2">
        <v>39959</v>
      </c>
      <c r="AA1264">
        <v>129.05078125</v>
      </c>
      <c r="AB1264" s="22">
        <f>_xll.BDH(AB$3&amp;" Govt",$A$8,Z1264,Z1264)</f>
        <v>1.22157</v>
      </c>
      <c r="AC1264">
        <f t="shared" si="395"/>
        <v>105.64337798898138</v>
      </c>
      <c r="AF1264" s="22"/>
      <c r="AH1264" s="2">
        <v>39959</v>
      </c>
      <c r="AI1264">
        <v>129.1328125</v>
      </c>
      <c r="AJ1264" s="22">
        <f>_xll.BDH(AJ$3&amp;" Govt",$A$8,AH1264,AH1264)</f>
        <v>1.19736</v>
      </c>
      <c r="AK1264">
        <f t="shared" si="396"/>
        <v>107.84794255695864</v>
      </c>
      <c r="AN1264" s="22"/>
      <c r="AP1264" s="2">
        <v>39959</v>
      </c>
      <c r="AQ1264">
        <v>127.03515625</v>
      </c>
      <c r="AR1264" s="22">
        <f>_xll.BDH(AR$3&amp;" Govt",$A$8,AP1264,AP1264)</f>
        <v>1.18248</v>
      </c>
      <c r="AS1264">
        <f t="shared" si="397"/>
        <v>107.43112462790069</v>
      </c>
      <c r="AV1264" s="22"/>
      <c r="AX1264" s="2">
        <v>39959</v>
      </c>
      <c r="AY1264">
        <v>119.58203125</v>
      </c>
      <c r="AZ1264" s="22">
        <f>_xll.BDH(AZ$3&amp;" Govt",$A$8,AX1264,AX1264)</f>
        <v>1.1575899999999999</v>
      </c>
      <c r="BA1264">
        <f t="shared" si="398"/>
        <v>103.30257798529705</v>
      </c>
      <c r="BB1264" s="2">
        <v>39958</v>
      </c>
      <c r="BC1264">
        <v>118.98828125</v>
      </c>
      <c r="BD1264" s="22">
        <f>_xll.BDH(BD$3&amp;" Govt",$A$8,BB1264,BB1264)</f>
        <v>1.15055</v>
      </c>
      <c r="BE1264">
        <f t="shared" si="399"/>
        <v>103.4186095780279</v>
      </c>
      <c r="BH1264" s="22"/>
      <c r="BJ1264" s="2">
        <v>39958</v>
      </c>
      <c r="BK1264">
        <v>116.921875</v>
      </c>
      <c r="BL1264" s="22">
        <f>_xll.BDH(BL$3&amp;" Govt",$A$8,BJ1264,BJ1264)</f>
        <v>1.1278299999999999</v>
      </c>
      <c r="BM1264">
        <f t="shared" si="400"/>
        <v>103.66976849347864</v>
      </c>
      <c r="BN1264" s="2">
        <v>40133</v>
      </c>
      <c r="BO1264">
        <v>119.13671875</v>
      </c>
      <c r="BP1264" s="22">
        <f>_xll.BDH(BP$3&amp;" Govt",$A$8,BN1264,BN1264)</f>
        <v>1.1307</v>
      </c>
      <c r="BQ1264">
        <f t="shared" si="401"/>
        <v>105.36545392234899</v>
      </c>
      <c r="BT1264" s="22"/>
      <c r="BX1264" s="22"/>
      <c r="CB1264" s="22"/>
      <c r="CF1264" s="22"/>
      <c r="CJ1264" s="22"/>
      <c r="CN1264" s="22"/>
      <c r="CR1264" s="22"/>
      <c r="CV1264" s="22"/>
      <c r="CZ1264" s="22"/>
      <c r="DB1264" s="2">
        <v>39961</v>
      </c>
      <c r="DC1264">
        <v>113.3515625</v>
      </c>
      <c r="DD1264" s="22">
        <f>_xll.BDH(DD$3&amp;" Govt",$A$8,DB1264,DB1264)</f>
        <v>1.1280999999999999</v>
      </c>
      <c r="DE1264">
        <f t="shared" si="402"/>
        <v>100.48006604024467</v>
      </c>
      <c r="DH1264" s="22"/>
      <c r="DL1264" s="22"/>
      <c r="DP1264" s="22"/>
    </row>
    <row r="1265" spans="4:120" x14ac:dyDescent="0.25">
      <c r="D1265" s="2"/>
      <c r="H1265" s="22"/>
      <c r="I1265" s="14"/>
      <c r="L1265" s="22"/>
      <c r="P1265" s="22"/>
      <c r="R1265" s="2">
        <v>39960</v>
      </c>
      <c r="S1265">
        <v>131.32421875</v>
      </c>
      <c r="T1265" s="22">
        <f>_xll.BDH(T$3&amp;" Govt",$A$8,R1265,R1265)</f>
        <v>1.26379</v>
      </c>
      <c r="U1265">
        <f t="shared" si="393"/>
        <v>103.91300670997555</v>
      </c>
      <c r="V1265" s="2">
        <v>40056</v>
      </c>
      <c r="W1265">
        <v>114.125</v>
      </c>
      <c r="X1265" s="22">
        <f>_xll.BDH(X$3&amp;" Govt",$A$8,V1265,V1265)</f>
        <v>1.1382399999999999</v>
      </c>
      <c r="Y1265">
        <f t="shared" si="394"/>
        <v>100.26444335113861</v>
      </c>
      <c r="Z1265" s="2">
        <v>39960</v>
      </c>
      <c r="AA1265">
        <v>129.1875</v>
      </c>
      <c r="AB1265" s="22">
        <f>_xll.BDH(AB$3&amp;" Govt",$A$8,Z1265,Z1265)</f>
        <v>1.22167</v>
      </c>
      <c r="AC1265">
        <f t="shared" si="395"/>
        <v>105.74664189183657</v>
      </c>
      <c r="AF1265" s="22"/>
      <c r="AH1265" s="2">
        <v>39960</v>
      </c>
      <c r="AI1265">
        <v>129.19140625</v>
      </c>
      <c r="AJ1265" s="22">
        <f>_xll.BDH(AJ$3&amp;" Govt",$A$8,AH1265,AH1265)</f>
        <v>1.19746</v>
      </c>
      <c r="AK1265">
        <f t="shared" si="396"/>
        <v>107.88786786197451</v>
      </c>
      <c r="AN1265" s="22"/>
      <c r="AP1265" s="2">
        <v>39960</v>
      </c>
      <c r="AQ1265">
        <v>127.0703125</v>
      </c>
      <c r="AR1265" s="22">
        <f>_xll.BDH(AR$3&amp;" Govt",$A$8,AP1265,AP1265)</f>
        <v>1.1825700000000001</v>
      </c>
      <c r="AS1265">
        <f t="shared" si="397"/>
        <v>107.45267721995315</v>
      </c>
      <c r="AV1265" s="22"/>
      <c r="AX1265" s="2">
        <v>39960</v>
      </c>
      <c r="AY1265">
        <v>119.77734375</v>
      </c>
      <c r="AZ1265" s="22">
        <f>_xll.BDH(AZ$3&amp;" Govt",$A$8,AX1265,AX1265)</f>
        <v>1.1576900000000001</v>
      </c>
      <c r="BA1265">
        <f t="shared" si="398"/>
        <v>103.46236362929626</v>
      </c>
      <c r="BB1265" s="2">
        <v>39959</v>
      </c>
      <c r="BC1265">
        <v>118.8984375</v>
      </c>
      <c r="BD1265" s="22">
        <f>_xll.BDH(BD$3&amp;" Govt",$A$8,BB1265,BB1265)</f>
        <v>1.1506400000000001</v>
      </c>
      <c r="BE1265">
        <f t="shared" si="399"/>
        <v>103.3324389035667</v>
      </c>
      <c r="BH1265" s="22"/>
      <c r="BJ1265" s="2">
        <v>39959</v>
      </c>
      <c r="BK1265">
        <v>116.671875</v>
      </c>
      <c r="BL1265" s="22">
        <f>_xll.BDH(BL$3&amp;" Govt",$A$8,BJ1265,BJ1265)</f>
        <v>1.12792</v>
      </c>
      <c r="BM1265">
        <f t="shared" si="400"/>
        <v>103.43984945740833</v>
      </c>
      <c r="BN1265" s="2">
        <v>40134</v>
      </c>
      <c r="BO1265">
        <v>119.234375</v>
      </c>
      <c r="BP1265" s="22">
        <f>_xll.BDH(BP$3&amp;" Govt",$A$8,BN1265,BN1265)</f>
        <v>1.1307199999999999</v>
      </c>
      <c r="BQ1265">
        <f t="shared" si="401"/>
        <v>105.44995666477996</v>
      </c>
      <c r="BT1265" s="22"/>
      <c r="BX1265" s="22"/>
      <c r="CB1265" s="22"/>
      <c r="CF1265" s="22"/>
      <c r="CJ1265" s="22"/>
      <c r="CN1265" s="22"/>
      <c r="CR1265" s="22"/>
      <c r="CV1265" s="22"/>
      <c r="CZ1265" s="22"/>
      <c r="DB1265" s="2">
        <v>39962</v>
      </c>
      <c r="DC1265">
        <v>115.39453125</v>
      </c>
      <c r="DD1265" s="22">
        <f>_xll.BDH(DD$3&amp;" Govt",$A$8,DB1265,DB1265)</f>
        <v>1.12818</v>
      </c>
      <c r="DE1265">
        <f t="shared" si="402"/>
        <v>102.28379447428603</v>
      </c>
      <c r="DH1265" s="22"/>
      <c r="DL1265" s="22"/>
      <c r="DP1265" s="22"/>
    </row>
    <row r="1266" spans="4:120" x14ac:dyDescent="0.25">
      <c r="D1266" s="2"/>
      <c r="H1266" s="22"/>
      <c r="I1266" s="14"/>
      <c r="L1266" s="22"/>
      <c r="P1266" s="22"/>
      <c r="R1266" s="2">
        <v>39961</v>
      </c>
      <c r="S1266">
        <v>131.30859375</v>
      </c>
      <c r="T1266" s="22">
        <f>_xll.BDH(T$3&amp;" Govt",$A$8,R1266,R1266)</f>
        <v>1.2638799999999999</v>
      </c>
      <c r="U1266">
        <f t="shared" si="393"/>
        <v>103.89324441402665</v>
      </c>
      <c r="V1266" s="2">
        <v>40057</v>
      </c>
      <c r="W1266">
        <v>114.1953125</v>
      </c>
      <c r="X1266" s="22">
        <f>_xll.BDH(X$3&amp;" Govt",$A$8,V1266,V1266)</f>
        <v>1.13855</v>
      </c>
      <c r="Y1266">
        <f t="shared" si="394"/>
        <v>100.29889991656054</v>
      </c>
      <c r="Z1266" s="2">
        <v>39961</v>
      </c>
      <c r="AA1266">
        <v>129.171875</v>
      </c>
      <c r="AB1266" s="22">
        <f>_xll.BDH(AB$3&amp;" Govt",$A$8,Z1266,Z1266)</f>
        <v>1.22177</v>
      </c>
      <c r="AC1266">
        <f t="shared" si="395"/>
        <v>105.72519786866594</v>
      </c>
      <c r="AF1266" s="22"/>
      <c r="AH1266" s="2">
        <v>39961</v>
      </c>
      <c r="AI1266">
        <v>129.12109375</v>
      </c>
      <c r="AJ1266" s="22">
        <f>_xll.BDH(AJ$3&amp;" Govt",$A$8,AH1266,AH1266)</f>
        <v>1.1975500000000001</v>
      </c>
      <c r="AK1266">
        <f t="shared" si="396"/>
        <v>107.82104609410879</v>
      </c>
      <c r="AN1266" s="22"/>
      <c r="AP1266" s="2">
        <v>39961</v>
      </c>
      <c r="AQ1266">
        <v>126.9453125</v>
      </c>
      <c r="AR1266" s="22">
        <f>_xll.BDH(AR$3&amp;" Govt",$A$8,AP1266,AP1266)</f>
        <v>1.18266</v>
      </c>
      <c r="AS1266">
        <f t="shared" si="397"/>
        <v>107.33880616576192</v>
      </c>
      <c r="AV1266" s="22"/>
      <c r="AX1266" s="2">
        <v>39961</v>
      </c>
      <c r="AY1266">
        <v>119.6484375</v>
      </c>
      <c r="AZ1266" s="22">
        <f>_xll.BDH(AZ$3&amp;" Govt",$A$8,AX1266,AX1266)</f>
        <v>1.15778</v>
      </c>
      <c r="BA1266">
        <f t="shared" si="398"/>
        <v>103.34298182729016</v>
      </c>
      <c r="BB1266" s="2">
        <v>39960</v>
      </c>
      <c r="BC1266">
        <v>118.984375</v>
      </c>
      <c r="BD1266" s="22">
        <f>_xll.BDH(BD$3&amp;" Govt",$A$8,BB1266,BB1266)</f>
        <v>1.15073</v>
      </c>
      <c r="BE1266">
        <f t="shared" si="399"/>
        <v>103.39903800196397</v>
      </c>
      <c r="BH1266" s="22"/>
      <c r="BJ1266" s="2">
        <v>39960</v>
      </c>
      <c r="BK1266">
        <v>116.7421875</v>
      </c>
      <c r="BL1266" s="22">
        <f>_xll.BDH(BL$3&amp;" Govt",$A$8,BJ1266,BJ1266)</f>
        <v>1.12801</v>
      </c>
      <c r="BM1266">
        <f t="shared" si="400"/>
        <v>103.49392957509242</v>
      </c>
      <c r="BN1266" s="2">
        <v>40135</v>
      </c>
      <c r="BO1266">
        <v>119.34765625</v>
      </c>
      <c r="BP1266" s="22">
        <f>_xll.BDH(BP$3&amp;" Govt",$A$8,BN1266,BN1266)</f>
        <v>1.1307499999999999</v>
      </c>
      <c r="BQ1266">
        <f t="shared" si="401"/>
        <v>105.54734136634977</v>
      </c>
      <c r="BT1266" s="22"/>
      <c r="BX1266" s="22"/>
      <c r="CB1266" s="22"/>
      <c r="CF1266" s="22"/>
      <c r="CJ1266" s="22"/>
      <c r="CN1266" s="22"/>
      <c r="CR1266" s="22"/>
      <c r="CV1266" s="22"/>
      <c r="CZ1266" s="22"/>
      <c r="DB1266" s="2">
        <v>39965</v>
      </c>
      <c r="DC1266">
        <v>113.6640625</v>
      </c>
      <c r="DD1266" s="22">
        <f>_xll.BDH(DD$3&amp;" Govt",$A$8,DB1266,DB1266)</f>
        <v>1.12845</v>
      </c>
      <c r="DE1266">
        <f t="shared" si="402"/>
        <v>100.72582967787673</v>
      </c>
      <c r="DH1266" s="22"/>
      <c r="DL1266" s="22"/>
      <c r="DP1266" s="22"/>
    </row>
    <row r="1267" spans="4:120" x14ac:dyDescent="0.25">
      <c r="D1267" s="2"/>
      <c r="H1267" s="22"/>
      <c r="I1267" s="14"/>
      <c r="L1267" s="22"/>
      <c r="P1267" s="22"/>
      <c r="R1267" s="2">
        <v>39962</v>
      </c>
      <c r="S1267">
        <v>131.38671875</v>
      </c>
      <c r="T1267" s="22">
        <f>_xll.BDH(T$3&amp;" Govt",$A$8,R1267,R1267)</f>
        <v>1.2639800000000001</v>
      </c>
      <c r="U1267">
        <f t="shared" si="393"/>
        <v>103.94683361287362</v>
      </c>
      <c r="V1267" s="2">
        <v>40058</v>
      </c>
      <c r="W1267">
        <v>114.19140625</v>
      </c>
      <c r="X1267" s="22">
        <f>_xll.BDH(X$3&amp;" Govt",$A$8,V1267,V1267)</f>
        <v>1.13849</v>
      </c>
      <c r="Y1267">
        <f t="shared" si="394"/>
        <v>100.30075472775343</v>
      </c>
      <c r="Z1267" s="2">
        <v>39962</v>
      </c>
      <c r="AA1267">
        <v>129.296875</v>
      </c>
      <c r="AB1267" s="22">
        <f>_xll.BDH(AB$3&amp;" Govt",$A$8,Z1267,Z1267)</f>
        <v>1.2218599999999999</v>
      </c>
      <c r="AC1267">
        <f t="shared" si="395"/>
        <v>105.81971338778584</v>
      </c>
      <c r="AF1267" s="22"/>
      <c r="AH1267" s="2">
        <v>39962</v>
      </c>
      <c r="AI1267">
        <v>129.55859375</v>
      </c>
      <c r="AJ1267" s="22">
        <f>_xll.BDH(AJ$3&amp;" Govt",$A$8,AH1267,AH1267)</f>
        <v>1.19764</v>
      </c>
      <c r="AK1267">
        <f t="shared" si="396"/>
        <v>108.17824534083698</v>
      </c>
      <c r="AN1267" s="22"/>
      <c r="AP1267" s="2">
        <v>39962</v>
      </c>
      <c r="AQ1267">
        <v>127.50390625</v>
      </c>
      <c r="AR1267" s="22">
        <f>_xll.BDH(AR$3&amp;" Govt",$A$8,AP1267,AP1267)</f>
        <v>1.18275</v>
      </c>
      <c r="AS1267">
        <f t="shared" si="397"/>
        <v>107.80292221517649</v>
      </c>
      <c r="AV1267" s="22"/>
      <c r="AX1267" s="2">
        <v>39962</v>
      </c>
      <c r="AY1267">
        <v>120.453125</v>
      </c>
      <c r="AZ1267" s="22">
        <f>_xll.BDH(AZ$3&amp;" Govt",$A$8,AX1267,AX1267)</f>
        <v>1.15787</v>
      </c>
      <c r="BA1267">
        <f t="shared" si="398"/>
        <v>104.0299213210464</v>
      </c>
      <c r="BB1267" s="2">
        <v>39961</v>
      </c>
      <c r="BC1267">
        <v>118.80078125</v>
      </c>
      <c r="BD1267" s="22">
        <f>_xll.BDH(BD$3&amp;" Govt",$A$8,BB1267,BB1267)</f>
        <v>1.15082</v>
      </c>
      <c r="BE1267">
        <f t="shared" si="399"/>
        <v>103.23141868406876</v>
      </c>
      <c r="BH1267" s="22"/>
      <c r="BJ1267" s="2">
        <v>39961</v>
      </c>
      <c r="BK1267">
        <v>116.578125</v>
      </c>
      <c r="BL1267" s="22">
        <f>_xll.BDH(BL$3&amp;" Govt",$A$8,BJ1267,BJ1267)</f>
        <v>1.1280999999999999</v>
      </c>
      <c r="BM1267">
        <f t="shared" si="400"/>
        <v>103.34024022693025</v>
      </c>
      <c r="BN1267" s="2">
        <v>40136</v>
      </c>
      <c r="BO1267">
        <v>119.42578125</v>
      </c>
      <c r="BP1267" s="22">
        <f>_xll.BDH(BP$3&amp;" Govt",$A$8,BN1267,BN1267)</f>
        <v>1.1307700000000001</v>
      </c>
      <c r="BQ1267">
        <f t="shared" si="401"/>
        <v>105.61456463294923</v>
      </c>
      <c r="BT1267" s="22"/>
      <c r="BX1267" s="22"/>
      <c r="CB1267" s="22"/>
      <c r="CF1267" s="22"/>
      <c r="CJ1267" s="22"/>
      <c r="CN1267" s="22"/>
      <c r="CR1267" s="22"/>
      <c r="CV1267" s="22"/>
      <c r="CZ1267" s="22"/>
      <c r="DB1267" s="2">
        <v>39966</v>
      </c>
      <c r="DC1267">
        <v>115.390625</v>
      </c>
      <c r="DD1267" s="22">
        <f>_xll.BDH(DD$3&amp;" Govt",$A$8,DB1267,DB1267)</f>
        <v>1.1285400000000001</v>
      </c>
      <c r="DE1267">
        <f t="shared" si="402"/>
        <v>102.24770499937972</v>
      </c>
      <c r="DH1267" s="22"/>
      <c r="DL1267" s="22"/>
      <c r="DP1267" s="22"/>
    </row>
    <row r="1268" spans="4:120" x14ac:dyDescent="0.25">
      <c r="D1268" s="2"/>
      <c r="H1268" s="22"/>
      <c r="I1268" s="14"/>
      <c r="L1268" s="22"/>
      <c r="P1268" s="22"/>
      <c r="R1268" s="2">
        <v>39965</v>
      </c>
      <c r="S1268">
        <v>131.44921875</v>
      </c>
      <c r="T1268" s="22">
        <f>_xll.BDH(T$3&amp;" Govt",$A$8,R1268,R1268)</f>
        <v>1.2642800000000001</v>
      </c>
      <c r="U1268">
        <f t="shared" si="393"/>
        <v>103.97160340272724</v>
      </c>
      <c r="V1268" s="2">
        <v>40059</v>
      </c>
      <c r="W1268">
        <v>114.09765625</v>
      </c>
      <c r="X1268" s="22">
        <f>_xll.BDH(X$3&amp;" Govt",$A$8,V1268,V1268)</f>
        <v>1.1384300000000001</v>
      </c>
      <c r="Y1268">
        <f t="shared" si="394"/>
        <v>100.22369074075701</v>
      </c>
      <c r="Z1268" s="2">
        <v>39965</v>
      </c>
      <c r="AA1268">
        <v>129.60546875</v>
      </c>
      <c r="AB1268" s="22">
        <f>_xll.BDH(AB$3&amp;" Govt",$A$8,Z1268,Z1268)</f>
        <v>1.2221500000000001</v>
      </c>
      <c r="AC1268">
        <f t="shared" si="395"/>
        <v>106.04710448799247</v>
      </c>
      <c r="AF1268" s="22"/>
      <c r="AH1268" s="2">
        <v>39965</v>
      </c>
      <c r="AI1268">
        <v>129.765625</v>
      </c>
      <c r="AJ1268" s="22">
        <f>_xll.BDH(AJ$3&amp;" Govt",$A$8,AH1268,AH1268)</f>
        <v>1.1979299999999999</v>
      </c>
      <c r="AK1268">
        <f t="shared" si="396"/>
        <v>108.32488125349562</v>
      </c>
      <c r="AN1268" s="22"/>
      <c r="AP1268" s="2">
        <v>39965</v>
      </c>
      <c r="AQ1268">
        <v>127.6171875</v>
      </c>
      <c r="AR1268" s="22">
        <f>_xll.BDH(AR$3&amp;" Govt",$A$8,AP1268,AP1268)</f>
        <v>1.18303</v>
      </c>
      <c r="AS1268">
        <f t="shared" si="397"/>
        <v>107.87316255716254</v>
      </c>
      <c r="AV1268" s="22"/>
      <c r="AX1268" s="2">
        <v>39965</v>
      </c>
      <c r="AY1268">
        <v>120.37890625</v>
      </c>
      <c r="AZ1268" s="22">
        <f>_xll.BDH(AZ$3&amp;" Govt",$A$8,AX1268,AX1268)</f>
        <v>1.1581399999999999</v>
      </c>
      <c r="BA1268">
        <f t="shared" si="398"/>
        <v>103.94158413490598</v>
      </c>
      <c r="BB1268" s="2">
        <v>39962</v>
      </c>
      <c r="BC1268">
        <v>119.83984375</v>
      </c>
      <c r="BD1268" s="22">
        <f>_xll.BDH(BD$3&amp;" Govt",$A$8,BB1268,BB1268)</f>
        <v>1.1509100000000001</v>
      </c>
      <c r="BE1268">
        <f t="shared" si="399"/>
        <v>104.12616429607874</v>
      </c>
      <c r="BH1268" s="22"/>
      <c r="BJ1268" s="2">
        <v>39962</v>
      </c>
      <c r="BK1268">
        <v>117.54296875</v>
      </c>
      <c r="BL1268" s="22">
        <f>_xll.BDH(BL$3&amp;" Govt",$A$8,BJ1268,BJ1268)</f>
        <v>1.12818</v>
      </c>
      <c r="BM1268">
        <f t="shared" si="400"/>
        <v>104.18813376411566</v>
      </c>
      <c r="BP1268" s="22"/>
      <c r="BT1268" s="22"/>
      <c r="BX1268" s="22"/>
      <c r="CB1268" s="22"/>
      <c r="CF1268" s="22"/>
      <c r="CJ1268" s="22"/>
      <c r="CN1268" s="22"/>
      <c r="CR1268" s="22"/>
      <c r="CV1268" s="22"/>
      <c r="CZ1268" s="22"/>
      <c r="DB1268" s="2">
        <v>39967</v>
      </c>
      <c r="DC1268">
        <v>114.65234375</v>
      </c>
      <c r="DD1268" s="22">
        <f>_xll.BDH(DD$3&amp;" Govt",$A$8,DB1268,DB1268)</f>
        <v>1.1286400000000001</v>
      </c>
      <c r="DE1268">
        <f t="shared" si="402"/>
        <v>101.58451211192231</v>
      </c>
      <c r="DH1268" s="22"/>
      <c r="DL1268" s="22"/>
      <c r="DP1268" s="22"/>
    </row>
    <row r="1269" spans="4:120" x14ac:dyDescent="0.25">
      <c r="D1269" s="2"/>
      <c r="H1269" s="22"/>
      <c r="I1269" s="14"/>
      <c r="L1269" s="22"/>
      <c r="P1269" s="22"/>
      <c r="R1269" s="2">
        <v>39966</v>
      </c>
      <c r="S1269">
        <v>131.5546875</v>
      </c>
      <c r="T1269" s="22">
        <f>_xll.BDH(T$3&amp;" Govt",$A$8,R1269,R1269)</f>
        <v>1.2643900000000001</v>
      </c>
      <c r="U1269">
        <f t="shared" si="393"/>
        <v>104.04597276156881</v>
      </c>
      <c r="V1269" s="2">
        <v>40060</v>
      </c>
      <c r="W1269">
        <v>114.10546875</v>
      </c>
      <c r="X1269" s="22">
        <f>_xll.BDH(X$3&amp;" Govt",$A$8,V1269,V1269)</f>
        <v>1.1383700000000001</v>
      </c>
      <c r="Y1269">
        <f t="shared" si="394"/>
        <v>100.23583610776812</v>
      </c>
      <c r="Z1269" s="2">
        <v>39966</v>
      </c>
      <c r="AA1269">
        <v>129.78125</v>
      </c>
      <c r="AB1269" s="22">
        <f>_xll.BDH(AB$3&amp;" Govt",$A$8,Z1269,Z1269)</f>
        <v>1.2222500000000001</v>
      </c>
      <c r="AC1269">
        <f t="shared" si="395"/>
        <v>106.18224585804867</v>
      </c>
      <c r="AF1269" s="22"/>
      <c r="AH1269" s="2">
        <v>39966</v>
      </c>
      <c r="AI1269">
        <v>130.125</v>
      </c>
      <c r="AJ1269" s="22">
        <f>_xll.BDH(AJ$3&amp;" Govt",$A$8,AH1269,AH1269)</f>
        <v>1.1980200000000001</v>
      </c>
      <c r="AK1269">
        <f t="shared" si="396"/>
        <v>108.61671758401361</v>
      </c>
      <c r="AN1269" s="22"/>
      <c r="AP1269" s="2">
        <v>39966</v>
      </c>
      <c r="AQ1269">
        <v>128.04296875</v>
      </c>
      <c r="AR1269" s="22">
        <f>_xll.BDH(AR$3&amp;" Govt",$A$8,AP1269,AP1269)</f>
        <v>1.18313</v>
      </c>
      <c r="AS1269">
        <f t="shared" si="397"/>
        <v>108.22392192742979</v>
      </c>
      <c r="AV1269" s="22"/>
      <c r="AX1269" s="2">
        <v>39966</v>
      </c>
      <c r="AY1269">
        <v>120.828125</v>
      </c>
      <c r="AZ1269" s="22">
        <f>_xll.BDH(AZ$3&amp;" Govt",$A$8,AX1269,AX1269)</f>
        <v>1.1582399999999999</v>
      </c>
      <c r="BA1269">
        <f t="shared" si="398"/>
        <v>104.32045603674541</v>
      </c>
      <c r="BB1269" s="2">
        <v>39965</v>
      </c>
      <c r="BC1269">
        <v>119.51171875</v>
      </c>
      <c r="BD1269" s="22">
        <f>_xll.BDH(BD$3&amp;" Govt",$A$8,BB1269,BB1269)</f>
        <v>1.1511800000000001</v>
      </c>
      <c r="BE1269">
        <f t="shared" si="399"/>
        <v>103.81670872496046</v>
      </c>
      <c r="BH1269" s="22"/>
      <c r="BJ1269" s="2">
        <v>39965</v>
      </c>
      <c r="BK1269">
        <v>117.36328125</v>
      </c>
      <c r="BL1269" s="22">
        <f>_xll.BDH(BL$3&amp;" Govt",$A$8,BJ1269,BJ1269)</f>
        <v>1.12845</v>
      </c>
      <c r="BM1269">
        <f t="shared" si="400"/>
        <v>104.00397115512429</v>
      </c>
      <c r="BP1269" s="22"/>
      <c r="BT1269" s="22"/>
      <c r="BX1269" s="22"/>
      <c r="CB1269" s="22"/>
      <c r="CF1269" s="22"/>
      <c r="CJ1269" s="22"/>
      <c r="CN1269" s="22"/>
      <c r="CR1269" s="22"/>
      <c r="CV1269" s="22"/>
      <c r="CZ1269" s="22"/>
      <c r="DB1269" s="2">
        <v>39968</v>
      </c>
      <c r="DC1269">
        <v>112.7109375</v>
      </c>
      <c r="DD1269" s="22">
        <f>_xll.BDH(DD$3&amp;" Govt",$A$8,DB1269,DB1269)</f>
        <v>1.12873</v>
      </c>
      <c r="DE1269">
        <f t="shared" si="402"/>
        <v>99.856420490285544</v>
      </c>
      <c r="DH1269" s="22"/>
      <c r="DL1269" s="22"/>
      <c r="DP1269" s="22"/>
    </row>
    <row r="1270" spans="4:120" x14ac:dyDescent="0.25">
      <c r="D1270" s="2"/>
      <c r="H1270" s="22"/>
      <c r="I1270" s="14"/>
      <c r="L1270" s="22"/>
      <c r="P1270" s="22"/>
      <c r="R1270" s="2">
        <v>39967</v>
      </c>
      <c r="S1270">
        <v>131.50390625</v>
      </c>
      <c r="T1270" s="22">
        <f>_xll.BDH(T$3&amp;" Govt",$A$8,R1270,R1270)</f>
        <v>1.2644899999999999</v>
      </c>
      <c r="U1270">
        <f t="shared" si="393"/>
        <v>103.99758499474098</v>
      </c>
      <c r="V1270" s="2">
        <v>40063</v>
      </c>
      <c r="W1270">
        <v>114.10546875</v>
      </c>
      <c r="X1270" s="22">
        <f>_xll.BDH(X$3&amp;" Govt",$A$8,V1270,V1270)</f>
        <v>1.13819</v>
      </c>
      <c r="Y1270">
        <f t="shared" si="394"/>
        <v>100.25168798706719</v>
      </c>
      <c r="Z1270" s="2">
        <v>39967</v>
      </c>
      <c r="AA1270">
        <v>129.93359375</v>
      </c>
      <c r="AB1270" s="22">
        <f>_xll.BDH(AB$3&amp;" Govt",$A$8,Z1270,Z1270)</f>
        <v>1.22235</v>
      </c>
      <c r="AC1270">
        <f t="shared" si="395"/>
        <v>106.29819098457888</v>
      </c>
      <c r="AF1270" s="22"/>
      <c r="AH1270" s="2">
        <v>39967</v>
      </c>
      <c r="AI1270">
        <v>130</v>
      </c>
      <c r="AJ1270" s="22">
        <f>_xll.BDH(AJ$3&amp;" Govt",$A$8,AH1270,AH1270)</f>
        <v>1.1981200000000001</v>
      </c>
      <c r="AK1270">
        <f t="shared" si="396"/>
        <v>108.50332187093112</v>
      </c>
      <c r="AN1270" s="22"/>
      <c r="AP1270" s="2">
        <v>39967</v>
      </c>
      <c r="AQ1270">
        <v>128.02734375</v>
      </c>
      <c r="AR1270" s="22">
        <f>_xll.BDH(AR$3&amp;" Govt",$A$8,AP1270,AP1270)</f>
        <v>1.18323</v>
      </c>
      <c r="AS1270">
        <f t="shared" si="397"/>
        <v>108.20157006668188</v>
      </c>
      <c r="AV1270" s="22"/>
      <c r="AX1270" s="2">
        <v>39967</v>
      </c>
      <c r="AY1270">
        <v>120.703125</v>
      </c>
      <c r="AZ1270" s="22">
        <f>_xll.BDH(AZ$3&amp;" Govt",$A$8,AX1270,AX1270)</f>
        <v>1.1583300000000001</v>
      </c>
      <c r="BA1270">
        <f t="shared" si="398"/>
        <v>104.20443655952965</v>
      </c>
      <c r="BB1270" s="2">
        <v>39966</v>
      </c>
      <c r="BC1270">
        <v>120.015625</v>
      </c>
      <c r="BD1270" s="22">
        <f>_xll.BDH(BD$3&amp;" Govt",$A$8,BB1270,BB1270)</f>
        <v>1.1512800000000001</v>
      </c>
      <c r="BE1270">
        <f t="shared" si="399"/>
        <v>104.24538339934681</v>
      </c>
      <c r="BH1270" s="22"/>
      <c r="BJ1270" s="2">
        <v>39966</v>
      </c>
      <c r="BK1270">
        <v>117.9453125</v>
      </c>
      <c r="BL1270" s="22">
        <f>_xll.BDH(BL$3&amp;" Govt",$A$8,BJ1270,BJ1270)</f>
        <v>1.1285400000000001</v>
      </c>
      <c r="BM1270">
        <f t="shared" si="400"/>
        <v>104.51141519130911</v>
      </c>
      <c r="BP1270" s="22"/>
      <c r="BT1270" s="22"/>
      <c r="BX1270" s="22"/>
      <c r="CB1270" s="22"/>
      <c r="CF1270" s="22"/>
      <c r="CJ1270" s="22"/>
      <c r="CN1270" s="22"/>
      <c r="CR1270" s="22"/>
      <c r="CV1270" s="22"/>
      <c r="CZ1270" s="22"/>
      <c r="DB1270" s="2">
        <v>39969</v>
      </c>
      <c r="DC1270">
        <v>112.42578125</v>
      </c>
      <c r="DD1270" s="22">
        <f>_xll.BDH(DD$3&amp;" Govt",$A$8,DB1270,DB1270)</f>
        <v>1.1288199999999999</v>
      </c>
      <c r="DE1270">
        <f t="shared" si="402"/>
        <v>99.59584455449054</v>
      </c>
      <c r="DH1270" s="22"/>
      <c r="DL1270" s="22"/>
      <c r="DP1270" s="22"/>
    </row>
    <row r="1271" spans="4:120" x14ac:dyDescent="0.25">
      <c r="D1271" s="2"/>
      <c r="H1271" s="22"/>
      <c r="I1271" s="14"/>
      <c r="L1271" s="22"/>
      <c r="P1271" s="22"/>
      <c r="R1271" s="2">
        <v>39968</v>
      </c>
      <c r="S1271">
        <v>131.56640625</v>
      </c>
      <c r="T1271" s="22">
        <f>_xll.BDH(T$3&amp;" Govt",$A$8,R1271,R1271)</f>
        <v>1.2645999999999999</v>
      </c>
      <c r="U1271">
        <f t="shared" si="393"/>
        <v>104.03796160841374</v>
      </c>
      <c r="V1271" s="2">
        <v>40064</v>
      </c>
      <c r="W1271">
        <v>114.171875</v>
      </c>
      <c r="X1271" s="22">
        <f>_xll.BDH(X$3&amp;" Govt",$A$8,V1271,V1271)</f>
        <v>1.1381300000000001</v>
      </c>
      <c r="Y1271">
        <f t="shared" si="394"/>
        <v>100.31531986679904</v>
      </c>
      <c r="Z1271" s="2">
        <v>39968</v>
      </c>
      <c r="AA1271">
        <v>129.9765625</v>
      </c>
      <c r="AB1271" s="22">
        <f>_xll.BDH(AB$3&amp;" Govt",$A$8,Z1271,Z1271)</f>
        <v>1.22245</v>
      </c>
      <c r="AC1271">
        <f t="shared" si="395"/>
        <v>106.32464517976194</v>
      </c>
      <c r="AF1271" s="22"/>
      <c r="AH1271" s="2">
        <v>39968</v>
      </c>
      <c r="AI1271">
        <v>129.9453125</v>
      </c>
      <c r="AJ1271" s="22">
        <f>_xll.BDH(AJ$3&amp;" Govt",$A$8,AH1271,AH1271)</f>
        <v>1.1982200000000001</v>
      </c>
      <c r="AK1271">
        <f t="shared" si="396"/>
        <v>108.44862587838627</v>
      </c>
      <c r="AN1271" s="22"/>
      <c r="AP1271" s="2">
        <v>39968</v>
      </c>
      <c r="AQ1271">
        <v>127.97265625</v>
      </c>
      <c r="AR1271" s="22">
        <f>_xll.BDH(AR$3&amp;" Govt",$A$8,AP1271,AP1271)</f>
        <v>1.18333</v>
      </c>
      <c r="AS1271">
        <f t="shared" si="397"/>
        <v>108.14621132735586</v>
      </c>
      <c r="AV1271" s="22"/>
      <c r="AX1271" s="2">
        <v>39968</v>
      </c>
      <c r="AY1271">
        <v>120.58984375</v>
      </c>
      <c r="AZ1271" s="22">
        <f>_xll.BDH(AZ$3&amp;" Govt",$A$8,AX1271,AX1271)</f>
        <v>1.1584300000000001</v>
      </c>
      <c r="BA1271">
        <f t="shared" si="398"/>
        <v>104.09765264193778</v>
      </c>
      <c r="BB1271" s="2">
        <v>39967</v>
      </c>
      <c r="BC1271">
        <v>119.9765625</v>
      </c>
      <c r="BD1271" s="22">
        <f>_xll.BDH(BD$3&amp;" Govt",$A$8,BB1271,BB1271)</f>
        <v>1.1513800000000001</v>
      </c>
      <c r="BE1271">
        <f t="shared" si="399"/>
        <v>104.20240276885129</v>
      </c>
      <c r="BH1271" s="22"/>
      <c r="BJ1271" s="2">
        <v>39967</v>
      </c>
      <c r="BK1271">
        <v>117.87109375</v>
      </c>
      <c r="BL1271" s="22">
        <f>_xll.BDH(BL$3&amp;" Govt",$A$8,BJ1271,BJ1271)</f>
        <v>1.1286400000000001</v>
      </c>
      <c r="BM1271">
        <f t="shared" si="400"/>
        <v>104.43639579493903</v>
      </c>
      <c r="BP1271" s="22"/>
      <c r="BT1271" s="22"/>
      <c r="BX1271" s="22"/>
      <c r="CB1271" s="22"/>
      <c r="CF1271" s="22"/>
      <c r="CJ1271" s="22"/>
      <c r="CN1271" s="22"/>
      <c r="CR1271" s="22"/>
      <c r="CV1271" s="22"/>
      <c r="CZ1271" s="22"/>
      <c r="DB1271" s="2">
        <v>39972</v>
      </c>
      <c r="DC1271">
        <v>112.38671875</v>
      </c>
      <c r="DD1271" s="22">
        <f>_xll.BDH(DD$3&amp;" Govt",$A$8,DB1271,DB1271)</f>
        <v>1.1291100000000001</v>
      </c>
      <c r="DE1271">
        <f t="shared" si="402"/>
        <v>99.53566857967779</v>
      </c>
      <c r="DH1271" s="22"/>
      <c r="DL1271" s="22"/>
      <c r="DP1271" s="22"/>
    </row>
    <row r="1272" spans="4:120" x14ac:dyDescent="0.25">
      <c r="D1272" s="2"/>
      <c r="H1272" s="22"/>
      <c r="I1272" s="14"/>
      <c r="L1272" s="22"/>
      <c r="P1272" s="22"/>
      <c r="R1272" s="2">
        <v>39969</v>
      </c>
      <c r="S1272">
        <v>131.546875</v>
      </c>
      <c r="T1272" s="22">
        <f>_xll.BDH(T$3&amp;" Govt",$A$8,R1272,R1272)</f>
        <v>1.2646999999999999</v>
      </c>
      <c r="U1272">
        <f t="shared" si="393"/>
        <v>104.01429192693919</v>
      </c>
      <c r="V1272" s="2">
        <v>40065</v>
      </c>
      <c r="W1272">
        <v>114.22265625</v>
      </c>
      <c r="X1272" s="22">
        <f>_xll.BDH(X$3&amp;" Govt",$A$8,V1272,V1272)</f>
        <v>1.1380699999999999</v>
      </c>
      <c r="Y1272">
        <f t="shared" si="394"/>
        <v>100.36522907202546</v>
      </c>
      <c r="Z1272" s="2">
        <v>39969</v>
      </c>
      <c r="AA1272">
        <v>129.875</v>
      </c>
      <c r="AB1272" s="22">
        <f>_xll.BDH(AB$3&amp;" Govt",$A$8,Z1272,Z1272)</f>
        <v>1.2225600000000001</v>
      </c>
      <c r="AC1272">
        <f t="shared" si="395"/>
        <v>106.23200497317104</v>
      </c>
      <c r="AF1272" s="22"/>
      <c r="AH1272" s="2">
        <v>39969</v>
      </c>
      <c r="AI1272">
        <v>129.59765625</v>
      </c>
      <c r="AJ1272" s="22">
        <f>_xll.BDH(AJ$3&amp;" Govt",$A$8,AH1272,AH1272)</f>
        <v>1.1983200000000001</v>
      </c>
      <c r="AK1272">
        <f t="shared" si="396"/>
        <v>108.14945611355898</v>
      </c>
      <c r="AN1272" s="22"/>
      <c r="AP1272" s="2">
        <v>39969</v>
      </c>
      <c r="AQ1272">
        <v>127.64453125</v>
      </c>
      <c r="AR1272" s="22">
        <f>_xll.BDH(AR$3&amp;" Govt",$A$8,AP1272,AP1272)</f>
        <v>1.1834199999999999</v>
      </c>
      <c r="AS1272">
        <f t="shared" si="397"/>
        <v>107.86071829950484</v>
      </c>
      <c r="AV1272" s="22"/>
      <c r="AX1272" s="2">
        <v>39969</v>
      </c>
      <c r="AY1272">
        <v>120.16796875</v>
      </c>
      <c r="AZ1272" s="22">
        <f>_xll.BDH(AZ$3&amp;" Govt",$A$8,AX1272,AX1272)</f>
        <v>1.15852</v>
      </c>
      <c r="BA1272">
        <f t="shared" si="398"/>
        <v>103.72541583226875</v>
      </c>
      <c r="BB1272" s="2">
        <v>39968</v>
      </c>
      <c r="BC1272">
        <v>119.671875</v>
      </c>
      <c r="BD1272" s="22">
        <f>_xll.BDH(BD$3&amp;" Govt",$A$8,BB1272,BB1272)</f>
        <v>1.15147</v>
      </c>
      <c r="BE1272">
        <f t="shared" si="399"/>
        <v>103.92965079420219</v>
      </c>
      <c r="BH1272" s="22"/>
      <c r="BJ1272" s="2">
        <v>39968</v>
      </c>
      <c r="BK1272">
        <v>117.53515625</v>
      </c>
      <c r="BL1272" s="22">
        <f>_xll.BDH(BL$3&amp;" Govt",$A$8,BJ1272,BJ1272)</f>
        <v>1.12873</v>
      </c>
      <c r="BM1272">
        <f t="shared" si="400"/>
        <v>104.13044417176827</v>
      </c>
      <c r="BP1272" s="22"/>
      <c r="BT1272" s="22"/>
      <c r="BX1272" s="22"/>
      <c r="CB1272" s="22"/>
      <c r="CF1272" s="22"/>
      <c r="CJ1272" s="22"/>
      <c r="CN1272" s="22"/>
      <c r="CR1272" s="22"/>
      <c r="CV1272" s="22"/>
      <c r="CZ1272" s="22"/>
      <c r="DB1272" s="2">
        <v>39973</v>
      </c>
      <c r="DC1272">
        <v>112.45703125</v>
      </c>
      <c r="DD1272" s="22">
        <f>_xll.BDH(DD$3&amp;" Govt",$A$8,DB1272,DB1272)</f>
        <v>1.1292</v>
      </c>
      <c r="DE1272">
        <f t="shared" si="402"/>
        <v>99.590002878143821</v>
      </c>
      <c r="DH1272" s="22"/>
      <c r="DL1272" s="22"/>
      <c r="DP1272" s="22"/>
    </row>
    <row r="1273" spans="4:120" x14ac:dyDescent="0.25">
      <c r="D1273" s="2"/>
      <c r="H1273" s="22"/>
      <c r="I1273" s="14"/>
      <c r="L1273" s="22"/>
      <c r="P1273" s="22"/>
      <c r="R1273" s="2">
        <v>39972</v>
      </c>
      <c r="S1273">
        <v>131.53125</v>
      </c>
      <c r="T1273" s="22">
        <f>_xll.BDH(T$3&amp;" Govt",$A$8,R1273,R1273)</f>
        <v>1.26502</v>
      </c>
      <c r="U1273">
        <f t="shared" si="393"/>
        <v>103.97562884381274</v>
      </c>
      <c r="V1273" s="2">
        <v>40066</v>
      </c>
      <c r="W1273">
        <v>114.234375</v>
      </c>
      <c r="X1273" s="22">
        <f>_xll.BDH(X$3&amp;" Govt",$A$8,V1273,V1273)</f>
        <v>1.13801</v>
      </c>
      <c r="Y1273">
        <f t="shared" si="394"/>
        <v>100.38081827048971</v>
      </c>
      <c r="Z1273" s="2">
        <v>39972</v>
      </c>
      <c r="AA1273">
        <v>129.72265625</v>
      </c>
      <c r="AB1273" s="22">
        <f>_xll.BDH(AB$3&amp;" Govt",$A$8,Z1273,Z1273)</f>
        <v>1.2228600000000001</v>
      </c>
      <c r="AC1273">
        <f t="shared" si="395"/>
        <v>106.08136356573932</v>
      </c>
      <c r="AF1273" s="22"/>
      <c r="AH1273" s="2">
        <v>39972</v>
      </c>
      <c r="AI1273">
        <v>129.48828125</v>
      </c>
      <c r="AJ1273" s="22">
        <f>_xll.BDH(AJ$3&amp;" Govt",$A$8,AH1273,AH1273)</f>
        <v>1.19862</v>
      </c>
      <c r="AK1273">
        <f t="shared" si="396"/>
        <v>108.03113684904307</v>
      </c>
      <c r="AN1273" s="22"/>
      <c r="AP1273" s="2">
        <v>39972</v>
      </c>
      <c r="AQ1273">
        <v>127.33203125</v>
      </c>
      <c r="AR1273" s="22">
        <f>_xll.BDH(AR$3&amp;" Govt",$A$8,AP1273,AP1273)</f>
        <v>1.1837200000000001</v>
      </c>
      <c r="AS1273">
        <f t="shared" si="397"/>
        <v>107.56938401817996</v>
      </c>
      <c r="AV1273" s="22"/>
      <c r="AX1273" s="2">
        <v>39972</v>
      </c>
      <c r="AY1273">
        <v>119.73046875</v>
      </c>
      <c r="AZ1273" s="22">
        <f>_xll.BDH(AZ$3&amp;" Govt",$A$8,AX1273,AX1273)</f>
        <v>1.1588099999999999</v>
      </c>
      <c r="BA1273">
        <f t="shared" si="398"/>
        <v>103.32191537007793</v>
      </c>
      <c r="BB1273" s="2">
        <v>39969</v>
      </c>
      <c r="BC1273">
        <v>119.4140625</v>
      </c>
      <c r="BD1273" s="22">
        <f>_xll.BDH(BD$3&amp;" Govt",$A$8,BB1273,BB1273)</f>
        <v>1.15157</v>
      </c>
      <c r="BE1273">
        <f t="shared" si="399"/>
        <v>103.69674661549016</v>
      </c>
      <c r="BH1273" s="22"/>
      <c r="BJ1273" s="2">
        <v>39969</v>
      </c>
      <c r="BK1273">
        <v>117.16015625</v>
      </c>
      <c r="BL1273" s="22">
        <f>_xll.BDH(BL$3&amp;" Govt",$A$8,BJ1273,BJ1273)</f>
        <v>1.1288199999999999</v>
      </c>
      <c r="BM1273">
        <f t="shared" si="400"/>
        <v>103.78993661522652</v>
      </c>
      <c r="BP1273" s="22"/>
      <c r="BT1273" s="22"/>
      <c r="BX1273" s="22"/>
      <c r="CB1273" s="22"/>
      <c r="CF1273" s="22"/>
      <c r="CJ1273" s="22"/>
      <c r="CN1273" s="22"/>
      <c r="CR1273" s="22"/>
      <c r="CV1273" s="22"/>
      <c r="CZ1273" s="22"/>
      <c r="DB1273" s="2">
        <v>39974</v>
      </c>
      <c r="DC1273">
        <v>112.79296875</v>
      </c>
      <c r="DD1273" s="22">
        <f>_xll.BDH(DD$3&amp;" Govt",$A$8,DB1273,DB1273)</f>
        <v>1.1292899999999999</v>
      </c>
      <c r="DE1273">
        <f t="shared" si="402"/>
        <v>99.879542677257405</v>
      </c>
      <c r="DH1273" s="22"/>
      <c r="DL1273" s="22"/>
      <c r="DP1273" s="22"/>
    </row>
    <row r="1274" spans="4:120" x14ac:dyDescent="0.25">
      <c r="D1274" s="2"/>
      <c r="H1274" s="22"/>
      <c r="I1274" s="14"/>
      <c r="L1274" s="22"/>
      <c r="P1274" s="22"/>
      <c r="R1274" s="2">
        <v>39973</v>
      </c>
      <c r="S1274">
        <v>131.6171875</v>
      </c>
      <c r="T1274" s="22">
        <f>_xll.BDH(T$3&amp;" Govt",$A$8,R1274,R1274)</f>
        <v>1.26512</v>
      </c>
      <c r="U1274">
        <f t="shared" si="393"/>
        <v>104.03533854496015</v>
      </c>
      <c r="V1274" s="2">
        <v>40067</v>
      </c>
      <c r="W1274">
        <v>114.26171875</v>
      </c>
      <c r="X1274" s="22">
        <f>_xll.BDH(X$3&amp;" Govt",$A$8,V1274,V1274)</f>
        <v>1.13795</v>
      </c>
      <c r="Y1274">
        <f t="shared" si="394"/>
        <v>100.41013994463728</v>
      </c>
      <c r="Z1274" s="2">
        <v>39973</v>
      </c>
      <c r="AA1274">
        <v>129.9765625</v>
      </c>
      <c r="AB1274" s="22">
        <f>_xll.BDH(AB$3&amp;" Govt",$A$8,Z1274,Z1274)</f>
        <v>1.22296</v>
      </c>
      <c r="AC1274">
        <f t="shared" si="395"/>
        <v>106.28030557009222</v>
      </c>
      <c r="AF1274" s="22"/>
      <c r="AH1274" s="2">
        <v>39973</v>
      </c>
      <c r="AI1274">
        <v>129.8671875</v>
      </c>
      <c r="AJ1274" s="22">
        <f>_xll.BDH(AJ$3&amp;" Govt",$A$8,AH1274,AH1274)</f>
        <v>1.19872</v>
      </c>
      <c r="AK1274">
        <f t="shared" si="396"/>
        <v>108.3382170148158</v>
      </c>
      <c r="AN1274" s="22"/>
      <c r="AP1274" s="2">
        <v>39973</v>
      </c>
      <c r="AQ1274">
        <v>127.81640625</v>
      </c>
      <c r="AR1274" s="22">
        <f>_xll.BDH(AR$3&amp;" Govt",$A$8,AP1274,AP1274)</f>
        <v>1.1838200000000001</v>
      </c>
      <c r="AS1274">
        <f t="shared" si="397"/>
        <v>107.96946009528475</v>
      </c>
      <c r="AV1274" s="22"/>
      <c r="AX1274" s="2">
        <v>39973</v>
      </c>
      <c r="AY1274">
        <v>120.3828125</v>
      </c>
      <c r="AZ1274" s="22">
        <f>_xll.BDH(AZ$3&amp;" Govt",$A$8,AX1274,AX1274)</f>
        <v>1.1589100000000001</v>
      </c>
      <c r="BA1274">
        <f t="shared" si="398"/>
        <v>103.87589415916679</v>
      </c>
      <c r="BB1274" s="2">
        <v>39972</v>
      </c>
      <c r="BC1274">
        <v>118.87109375</v>
      </c>
      <c r="BD1274" s="22">
        <f>_xll.BDH(BD$3&amp;" Govt",$A$8,BB1274,BB1274)</f>
        <v>1.15185</v>
      </c>
      <c r="BE1274">
        <f t="shared" si="399"/>
        <v>103.20015084429396</v>
      </c>
      <c r="BH1274" s="22"/>
      <c r="BJ1274" s="2">
        <v>39972</v>
      </c>
      <c r="BK1274">
        <v>116.6640625</v>
      </c>
      <c r="BL1274" s="22">
        <f>_xll.BDH(BL$3&amp;" Govt",$A$8,BJ1274,BJ1274)</f>
        <v>1.1291100000000001</v>
      </c>
      <c r="BM1274">
        <f t="shared" si="400"/>
        <v>103.32391219633162</v>
      </c>
      <c r="BP1274" s="22"/>
      <c r="BT1274" s="22"/>
      <c r="BX1274" s="22"/>
      <c r="CB1274" s="22"/>
      <c r="CF1274" s="22"/>
      <c r="CJ1274" s="22"/>
      <c r="CN1274" s="22"/>
      <c r="CR1274" s="22"/>
      <c r="CV1274" s="22"/>
      <c r="CZ1274" s="22"/>
      <c r="DB1274" s="2">
        <v>39975</v>
      </c>
      <c r="DC1274">
        <v>112.7578125</v>
      </c>
      <c r="DD1274" s="22">
        <f>_xll.BDH(DD$3&amp;" Govt",$A$8,DB1274,DB1274)</f>
        <v>1.1293899999999999</v>
      </c>
      <c r="DE1274">
        <f t="shared" si="402"/>
        <v>99.83957047609772</v>
      </c>
      <c r="DH1274" s="22"/>
      <c r="DL1274" s="22"/>
      <c r="DP1274" s="22"/>
    </row>
    <row r="1275" spans="4:120" x14ac:dyDescent="0.25">
      <c r="D1275" s="2"/>
      <c r="H1275" s="22"/>
      <c r="I1275" s="14"/>
      <c r="L1275" s="22"/>
      <c r="P1275" s="22"/>
      <c r="R1275" s="2">
        <v>39974</v>
      </c>
      <c r="S1275">
        <v>131.7421875</v>
      </c>
      <c r="T1275" s="22">
        <f>_xll.BDH(T$3&amp;" Govt",$A$8,R1275,R1275)</f>
        <v>1.2652300000000001</v>
      </c>
      <c r="U1275">
        <f t="shared" si="393"/>
        <v>104.12508990460232</v>
      </c>
      <c r="V1275" s="2">
        <v>40070</v>
      </c>
      <c r="W1275">
        <v>114.27734375</v>
      </c>
      <c r="X1275" s="22">
        <f>_xll.BDH(X$3&amp;" Govt",$A$8,V1275,V1275)</f>
        <v>1.1377699999999999</v>
      </c>
      <c r="Y1275">
        <f t="shared" si="394"/>
        <v>100.43975825518339</v>
      </c>
      <c r="Z1275" s="2">
        <v>39974</v>
      </c>
      <c r="AA1275">
        <v>130.28515625</v>
      </c>
      <c r="AB1275" s="22">
        <f>_xll.BDH(AB$3&amp;" Govt",$A$8,Z1275,Z1275)</f>
        <v>1.22306</v>
      </c>
      <c r="AC1275">
        <f t="shared" si="395"/>
        <v>106.52392871159223</v>
      </c>
      <c r="AF1275" s="22"/>
      <c r="AH1275" s="2">
        <v>39974</v>
      </c>
      <c r="AI1275">
        <v>130.30078125</v>
      </c>
      <c r="AJ1275" s="22">
        <f>_xll.BDH(AJ$3&amp;" Govt",$A$8,AH1275,AH1275)</f>
        <v>1.19882</v>
      </c>
      <c r="AK1275">
        <f t="shared" si="396"/>
        <v>108.69086372432892</v>
      </c>
      <c r="AN1275" s="22"/>
      <c r="AP1275" s="2">
        <v>39974</v>
      </c>
      <c r="AQ1275">
        <v>128.1875</v>
      </c>
      <c r="AR1275" s="22">
        <f>_xll.BDH(AR$3&amp;" Govt",$A$8,AP1275,AP1275)</f>
        <v>1.1839200000000001</v>
      </c>
      <c r="AS1275">
        <f t="shared" si="397"/>
        <v>108.27378539090478</v>
      </c>
      <c r="AV1275" s="22"/>
      <c r="AX1275" s="2">
        <v>39974</v>
      </c>
      <c r="AY1275">
        <v>120.95703125</v>
      </c>
      <c r="AZ1275" s="22">
        <f>_xll.BDH(AZ$3&amp;" Govt",$A$8,AX1275,AX1275)</f>
        <v>1.1590100000000001</v>
      </c>
      <c r="BA1275">
        <f t="shared" si="398"/>
        <v>104.36237068705188</v>
      </c>
      <c r="BB1275" s="2">
        <v>39973</v>
      </c>
      <c r="BC1275">
        <v>119.41015625</v>
      </c>
      <c r="BD1275" s="22">
        <f>_xll.BDH(BD$3&amp;" Govt",$A$8,BB1275,BB1275)</f>
        <v>1.15195</v>
      </c>
      <c r="BE1275">
        <f t="shared" si="399"/>
        <v>103.65914861756153</v>
      </c>
      <c r="BH1275" s="22"/>
      <c r="BJ1275" s="2">
        <v>39973</v>
      </c>
      <c r="BK1275">
        <v>117.3515625</v>
      </c>
      <c r="BL1275" s="22">
        <f>_xll.BDH(BL$3&amp;" Govt",$A$8,BJ1275,BJ1275)</f>
        <v>1.1292</v>
      </c>
      <c r="BM1275">
        <f t="shared" si="400"/>
        <v>103.9245151434644</v>
      </c>
      <c r="BP1275" s="22"/>
      <c r="BT1275" s="22"/>
      <c r="BX1275" s="22"/>
      <c r="CB1275" s="22"/>
      <c r="CF1275" s="22"/>
      <c r="CJ1275" s="22"/>
      <c r="CN1275" s="22"/>
      <c r="CR1275" s="22"/>
      <c r="CV1275" s="22"/>
      <c r="CZ1275" s="22"/>
      <c r="DB1275" s="2">
        <v>39976</v>
      </c>
      <c r="DC1275">
        <v>112.47265625</v>
      </c>
      <c r="DD1275" s="22">
        <f>_xll.BDH(DD$3&amp;" Govt",$A$8,DB1275,DB1275)</f>
        <v>1.12948</v>
      </c>
      <c r="DE1275">
        <f t="shared" si="402"/>
        <v>99.579148147820234</v>
      </c>
      <c r="DH1275" s="22"/>
      <c r="DL1275" s="22"/>
      <c r="DP1275" s="22"/>
    </row>
    <row r="1276" spans="4:120" x14ac:dyDescent="0.25">
      <c r="D1276" s="2"/>
      <c r="H1276" s="22"/>
      <c r="I1276" s="14"/>
      <c r="L1276" s="22"/>
      <c r="P1276" s="22"/>
      <c r="R1276" s="2">
        <v>39975</v>
      </c>
      <c r="S1276">
        <v>131.7890625</v>
      </c>
      <c r="T1276" s="22">
        <f>_xll.BDH(T$3&amp;" Govt",$A$8,R1276,R1276)</f>
        <v>1.2653300000000001</v>
      </c>
      <c r="U1276">
        <f t="shared" si="393"/>
        <v>104.15390649079686</v>
      </c>
      <c r="V1276" s="2">
        <v>40071</v>
      </c>
      <c r="W1276">
        <v>114.2890625</v>
      </c>
      <c r="X1276" s="22">
        <f>_xll.BDH(X$3&amp;" Govt",$A$8,V1276,V1276)</f>
        <v>1.13771</v>
      </c>
      <c r="Y1276">
        <f t="shared" si="394"/>
        <v>100.45535549480975</v>
      </c>
      <c r="Z1276" s="2">
        <v>39975</v>
      </c>
      <c r="AA1276">
        <v>130.421875</v>
      </c>
      <c r="AB1276" s="22">
        <f>_xll.BDH(AB$3&amp;" Govt",$A$8,Z1276,Z1276)</f>
        <v>1.2231700000000001</v>
      </c>
      <c r="AC1276">
        <f t="shared" si="395"/>
        <v>106.6261231063548</v>
      </c>
      <c r="AF1276" s="22"/>
      <c r="AH1276" s="2">
        <v>39975</v>
      </c>
      <c r="AI1276">
        <v>130.23046875</v>
      </c>
      <c r="AJ1276" s="22">
        <f>_xll.BDH(AJ$3&amp;" Govt",$A$8,AH1276,AH1276)</f>
        <v>1.19892</v>
      </c>
      <c r="AK1276">
        <f t="shared" si="396"/>
        <v>108.62315146131519</v>
      </c>
      <c r="AN1276" s="22"/>
      <c r="AP1276" s="2">
        <v>39975</v>
      </c>
      <c r="AQ1276">
        <v>128.1328125</v>
      </c>
      <c r="AR1276" s="22">
        <f>_xll.BDH(AR$3&amp;" Govt",$A$8,AP1276,AP1276)</f>
        <v>1.1840200000000001</v>
      </c>
      <c r="AS1276">
        <f t="shared" si="397"/>
        <v>108.21845281329706</v>
      </c>
      <c r="AV1276" s="22"/>
      <c r="AX1276" s="2">
        <v>39975</v>
      </c>
      <c r="AY1276">
        <v>120.8671875</v>
      </c>
      <c r="AZ1276" s="22">
        <f>_xll.BDH(AZ$3&amp;" Govt",$A$8,AX1276,AX1276)</f>
        <v>1.1591</v>
      </c>
      <c r="BA1276">
        <f t="shared" si="398"/>
        <v>104.27675567250452</v>
      </c>
      <c r="BB1276" s="2">
        <v>39974</v>
      </c>
      <c r="BC1276">
        <v>119.9140625</v>
      </c>
      <c r="BD1276" s="22">
        <f>_xll.BDH(BD$3&amp;" Govt",$A$8,BB1276,BB1276)</f>
        <v>1.15205</v>
      </c>
      <c r="BE1276">
        <f t="shared" si="399"/>
        <v>104.08755045353934</v>
      </c>
      <c r="BH1276" s="22"/>
      <c r="BJ1276" s="2">
        <v>39974</v>
      </c>
      <c r="BK1276">
        <v>117.703125</v>
      </c>
      <c r="BL1276" s="22">
        <f>_xll.BDH(BL$3&amp;" Govt",$A$8,BJ1276,BJ1276)</f>
        <v>1.1292899999999999</v>
      </c>
      <c r="BM1276">
        <f t="shared" si="400"/>
        <v>104.22754562601281</v>
      </c>
      <c r="BP1276" s="22"/>
      <c r="BT1276" s="22"/>
      <c r="BX1276" s="22"/>
      <c r="CB1276" s="22"/>
      <c r="CF1276" s="22"/>
      <c r="CJ1276" s="22"/>
      <c r="CN1276" s="22"/>
      <c r="CR1276" s="22"/>
      <c r="CV1276" s="22"/>
      <c r="CZ1276" s="22"/>
      <c r="DB1276" s="2">
        <v>39979</v>
      </c>
      <c r="DC1276">
        <v>113.03515625</v>
      </c>
      <c r="DD1276" s="22">
        <f>_xll.BDH(DD$3&amp;" Govt",$A$8,DB1276,DB1276)</f>
        <v>1.1297600000000001</v>
      </c>
      <c r="DE1276">
        <f t="shared" si="402"/>
        <v>100.05236178480385</v>
      </c>
      <c r="DH1276" s="22"/>
      <c r="DL1276" s="22"/>
      <c r="DP1276" s="22"/>
    </row>
    <row r="1277" spans="4:120" x14ac:dyDescent="0.25">
      <c r="D1277" s="2"/>
      <c r="H1277" s="22"/>
      <c r="I1277" s="14"/>
      <c r="L1277" s="22"/>
      <c r="P1277" s="22"/>
      <c r="R1277" s="2">
        <v>39976</v>
      </c>
      <c r="S1277">
        <v>131.765625</v>
      </c>
      <c r="T1277" s="22">
        <f>_xll.BDH(T$3&amp;" Govt",$A$8,R1277,R1277)</f>
        <v>1.2654399999999999</v>
      </c>
      <c r="U1277">
        <f t="shared" si="393"/>
        <v>104.12633155266154</v>
      </c>
      <c r="V1277" s="2">
        <v>40072</v>
      </c>
      <c r="W1277">
        <v>114.33984375</v>
      </c>
      <c r="X1277" s="22">
        <f>_xll.BDH(X$3&amp;" Govt",$A$8,V1277,V1277)</f>
        <v>1.1376500000000001</v>
      </c>
      <c r="Y1277">
        <f t="shared" si="394"/>
        <v>100.50529051114138</v>
      </c>
      <c r="Z1277" s="2">
        <v>39976</v>
      </c>
      <c r="AA1277">
        <v>130.453125</v>
      </c>
      <c r="AB1277" s="22">
        <f>_xll.BDH(AB$3&amp;" Govt",$A$8,Z1277,Z1277)</f>
        <v>1.2232700000000001</v>
      </c>
      <c r="AC1277">
        <f t="shared" si="395"/>
        <v>106.64295290491877</v>
      </c>
      <c r="AF1277" s="22"/>
      <c r="AH1277" s="2">
        <v>39976</v>
      </c>
      <c r="AI1277">
        <v>130.296875</v>
      </c>
      <c r="AJ1277" s="22">
        <f>_xll.BDH(AJ$3&amp;" Govt",$A$8,AH1277,AH1277)</f>
        <v>1.19902</v>
      </c>
      <c r="AK1277">
        <f t="shared" si="396"/>
        <v>108.66947590532268</v>
      </c>
      <c r="AN1277" s="22"/>
      <c r="AP1277" s="2">
        <v>39976</v>
      </c>
      <c r="AQ1277">
        <v>128.1015625</v>
      </c>
      <c r="AR1277" s="22">
        <f>_xll.BDH(AR$3&amp;" Govt",$A$8,AP1277,AP1277)</f>
        <v>1.18411</v>
      </c>
      <c r="AS1277">
        <f t="shared" si="397"/>
        <v>108.1838363834441</v>
      </c>
      <c r="AV1277" s="22"/>
      <c r="AX1277" s="2">
        <v>39976</v>
      </c>
      <c r="AY1277">
        <v>120.76953125</v>
      </c>
      <c r="AZ1277" s="22">
        <f>_xll.BDH(AZ$3&amp;" Govt",$A$8,AX1277,AX1277)</f>
        <v>1.1592</v>
      </c>
      <c r="BA1277">
        <f t="shared" si="398"/>
        <v>104.1835155710835</v>
      </c>
      <c r="BB1277" s="2">
        <v>39975</v>
      </c>
      <c r="BC1277">
        <v>119.875</v>
      </c>
      <c r="BD1277" s="22">
        <f>_xll.BDH(BD$3&amp;" Govt",$A$8,BB1277,BB1277)</f>
        <v>1.1521399999999999</v>
      </c>
      <c r="BE1277">
        <f t="shared" si="399"/>
        <v>104.04551530195984</v>
      </c>
      <c r="BH1277" s="22"/>
      <c r="BJ1277" s="2">
        <v>39975</v>
      </c>
      <c r="BK1277">
        <v>117.68359375</v>
      </c>
      <c r="BL1277" s="22">
        <f>_xll.BDH(BL$3&amp;" Govt",$A$8,BJ1277,BJ1277)</f>
        <v>1.1293899999999999</v>
      </c>
      <c r="BM1277">
        <f t="shared" si="400"/>
        <v>104.20102334003313</v>
      </c>
      <c r="BP1277" s="22"/>
      <c r="BT1277" s="22"/>
      <c r="BX1277" s="22"/>
      <c r="CB1277" s="22"/>
      <c r="CF1277" s="22"/>
      <c r="CJ1277" s="22"/>
      <c r="CN1277" s="22"/>
      <c r="CR1277" s="22"/>
      <c r="CV1277" s="22"/>
      <c r="CZ1277" s="22"/>
      <c r="DB1277" s="2">
        <v>39980</v>
      </c>
      <c r="DC1277">
        <v>113.2109375</v>
      </c>
      <c r="DD1277" s="22">
        <f>_xll.BDH(DD$3&amp;" Govt",$A$8,DB1277,DB1277)</f>
        <v>1.1298600000000001</v>
      </c>
      <c r="DE1277">
        <f t="shared" si="402"/>
        <v>100.19908439983713</v>
      </c>
      <c r="DH1277" s="22"/>
      <c r="DL1277" s="22"/>
      <c r="DP1277" s="22"/>
    </row>
    <row r="1278" spans="4:120" x14ac:dyDescent="0.25">
      <c r="D1278" s="2"/>
      <c r="H1278" s="22"/>
      <c r="I1278" s="14"/>
      <c r="L1278" s="22"/>
      <c r="P1278" s="22"/>
      <c r="R1278" s="2">
        <v>39979</v>
      </c>
      <c r="S1278">
        <v>131.71484375</v>
      </c>
      <c r="T1278" s="22">
        <f>_xll.BDH(T$3&amp;" Govt",$A$8,R1278,R1278)</f>
        <v>1.2657499999999999</v>
      </c>
      <c r="U1278">
        <f t="shared" si="393"/>
        <v>104.06071005332807</v>
      </c>
      <c r="V1278" s="2">
        <v>40073</v>
      </c>
      <c r="W1278">
        <v>114.35546875</v>
      </c>
      <c r="X1278" s="22">
        <f>_xll.BDH(X$3&amp;" Govt",$A$8,V1278,V1278)</f>
        <v>1.1375899999999999</v>
      </c>
      <c r="Y1278">
        <f t="shared" si="394"/>
        <v>100.52432664668291</v>
      </c>
      <c r="Z1278" s="2">
        <v>39979</v>
      </c>
      <c r="AA1278">
        <v>130.4375</v>
      </c>
      <c r="AB1278" s="22">
        <f>_xll.BDH(AB$3&amp;" Govt",$A$8,Z1278,Z1278)</f>
        <v>1.22357</v>
      </c>
      <c r="AC1278">
        <f t="shared" si="395"/>
        <v>106.60403573150698</v>
      </c>
      <c r="AF1278" s="22"/>
      <c r="AH1278" s="2">
        <v>39979</v>
      </c>
      <c r="AI1278">
        <v>130.2265625</v>
      </c>
      <c r="AJ1278" s="22">
        <f>_xll.BDH(AJ$3&amp;" Govt",$A$8,AH1278,AH1278)</f>
        <v>1.1993199999999999</v>
      </c>
      <c r="AK1278">
        <f t="shared" si="396"/>
        <v>108.58366616082448</v>
      </c>
      <c r="AN1278" s="22"/>
      <c r="AP1278" s="2">
        <v>39979</v>
      </c>
      <c r="AQ1278">
        <v>127.95703125</v>
      </c>
      <c r="AR1278" s="22">
        <f>_xll.BDH(AR$3&amp;" Govt",$A$8,AP1278,AP1278)</f>
        <v>1.18441</v>
      </c>
      <c r="AS1278">
        <f t="shared" si="397"/>
        <v>108.03440637110461</v>
      </c>
      <c r="AV1278" s="22"/>
      <c r="AX1278" s="2">
        <v>39979</v>
      </c>
      <c r="AY1278">
        <v>120.6015625</v>
      </c>
      <c r="AZ1278" s="22">
        <f>_xll.BDH(AZ$3&amp;" Govt",$A$8,AX1278,AX1278)</f>
        <v>1.1594899999999999</v>
      </c>
      <c r="BA1278">
        <f t="shared" si="398"/>
        <v>104.01259389904183</v>
      </c>
      <c r="BB1278" s="2">
        <v>39976</v>
      </c>
      <c r="BC1278">
        <v>119.76171875</v>
      </c>
      <c r="BD1278" s="22">
        <f>_xll.BDH(BD$3&amp;" Govt",$A$8,BB1278,BB1278)</f>
        <v>1.1522399999999999</v>
      </c>
      <c r="BE1278">
        <f t="shared" si="399"/>
        <v>103.93817151808652</v>
      </c>
      <c r="BH1278" s="22"/>
      <c r="BJ1278" s="2">
        <v>39976</v>
      </c>
      <c r="BK1278">
        <v>117.484375</v>
      </c>
      <c r="BL1278" s="22">
        <f>_xll.BDH(BL$3&amp;" Govt",$A$8,BJ1278,BJ1278)</f>
        <v>1.12948</v>
      </c>
      <c r="BM1278">
        <f t="shared" si="400"/>
        <v>104.01633937741261</v>
      </c>
      <c r="BP1278" s="22"/>
      <c r="BT1278" s="22"/>
      <c r="BX1278" s="22"/>
      <c r="CB1278" s="22"/>
      <c r="CF1278" s="22"/>
      <c r="CJ1278" s="22"/>
      <c r="CN1278" s="22"/>
      <c r="CR1278" s="22"/>
      <c r="CV1278" s="22"/>
      <c r="CZ1278" s="22"/>
      <c r="DB1278" s="2">
        <v>39981</v>
      </c>
      <c r="DC1278">
        <v>112.36328125</v>
      </c>
      <c r="DD1278" s="22">
        <f>_xll.BDH(DD$3&amp;" Govt",$A$8,DB1278,DB1278)</f>
        <v>1.12995</v>
      </c>
      <c r="DE1278">
        <f t="shared" si="402"/>
        <v>99.440932120890309</v>
      </c>
      <c r="DH1278" s="22"/>
      <c r="DL1278" s="22"/>
      <c r="DP1278" s="22"/>
    </row>
    <row r="1279" spans="4:120" x14ac:dyDescent="0.25">
      <c r="D1279" s="2"/>
      <c r="H1279" s="22"/>
      <c r="I1279" s="14"/>
      <c r="L1279" s="22"/>
      <c r="P1279" s="22"/>
      <c r="R1279" s="2">
        <v>39980</v>
      </c>
      <c r="S1279">
        <v>131.69921875</v>
      </c>
      <c r="T1279" s="22">
        <f>_xll.BDH(T$3&amp;" Govt",$A$8,R1279,R1279)</f>
        <v>1.26586</v>
      </c>
      <c r="U1279">
        <f t="shared" si="393"/>
        <v>104.03932405637275</v>
      </c>
      <c r="V1279" s="2">
        <v>40074</v>
      </c>
      <c r="W1279">
        <v>114.328125</v>
      </c>
      <c r="X1279" s="22">
        <f>_xll.BDH(X$3&amp;" Govt",$A$8,V1279,V1279)</f>
        <v>1.1375299999999999</v>
      </c>
      <c r="Y1279">
        <f t="shared" si="394"/>
        <v>100.50559106133466</v>
      </c>
      <c r="Z1279" s="2">
        <v>39980</v>
      </c>
      <c r="AA1279">
        <v>130.421875</v>
      </c>
      <c r="AB1279" s="22">
        <f>_xll.BDH(AB$3&amp;" Govt",$A$8,Z1279,Z1279)</f>
        <v>1.22367</v>
      </c>
      <c r="AC1279">
        <f t="shared" si="395"/>
        <v>106.58255493719712</v>
      </c>
      <c r="AF1279" s="22"/>
      <c r="AH1279" s="2">
        <v>39980</v>
      </c>
      <c r="AI1279">
        <v>130.0390625</v>
      </c>
      <c r="AJ1279" s="22">
        <f>_xll.BDH(AJ$3&amp;" Govt",$A$8,AH1279,AH1279)</f>
        <v>1.1994199999999999</v>
      </c>
      <c r="AK1279">
        <f t="shared" si="396"/>
        <v>108.41828758900135</v>
      </c>
      <c r="AN1279" s="22"/>
      <c r="AP1279" s="2">
        <v>39980</v>
      </c>
      <c r="AQ1279">
        <v>127.79296875</v>
      </c>
      <c r="AR1279" s="22">
        <f>_xll.BDH(AR$3&amp;" Govt",$A$8,AP1279,AP1279)</f>
        <v>1.18451</v>
      </c>
      <c r="AS1279">
        <f t="shared" si="397"/>
        <v>107.88677913229944</v>
      </c>
      <c r="AV1279" s="22"/>
      <c r="AX1279" s="2">
        <v>39980</v>
      </c>
      <c r="AY1279">
        <v>120.421875</v>
      </c>
      <c r="AZ1279" s="22">
        <f>_xll.BDH(AZ$3&amp;" Govt",$A$8,AX1279,AX1279)</f>
        <v>1.1595800000000001</v>
      </c>
      <c r="BA1279">
        <f t="shared" si="398"/>
        <v>103.84956191034685</v>
      </c>
      <c r="BB1279" s="2">
        <v>39979</v>
      </c>
      <c r="BC1279">
        <v>119.5625</v>
      </c>
      <c r="BD1279" s="22">
        <f>_xll.BDH(BD$3&amp;" Govt",$A$8,BB1279,BB1279)</f>
        <v>1.15252</v>
      </c>
      <c r="BE1279">
        <f t="shared" si="399"/>
        <v>103.74006524832541</v>
      </c>
      <c r="BH1279" s="22"/>
      <c r="BJ1279" s="2">
        <v>39979</v>
      </c>
      <c r="BK1279">
        <v>117.46484375</v>
      </c>
      <c r="BL1279" s="22">
        <f>_xll.BDH(BL$3&amp;" Govt",$A$8,BJ1279,BJ1279)</f>
        <v>1.1297600000000001</v>
      </c>
      <c r="BM1279">
        <f t="shared" si="400"/>
        <v>103.97327197811924</v>
      </c>
      <c r="BP1279" s="22"/>
      <c r="BT1279" s="22"/>
      <c r="BX1279" s="22"/>
      <c r="CB1279" s="22"/>
      <c r="CF1279" s="22"/>
      <c r="CJ1279" s="22"/>
      <c r="CN1279" s="22"/>
      <c r="CR1279" s="22"/>
      <c r="CV1279" s="22"/>
      <c r="CZ1279" s="22"/>
      <c r="DB1279" s="2">
        <v>39982</v>
      </c>
      <c r="DC1279">
        <v>112.203125</v>
      </c>
      <c r="DD1279" s="22">
        <f>_xll.BDH(DD$3&amp;" Govt",$A$8,DB1279,DB1279)</f>
        <v>1.13005</v>
      </c>
      <c r="DE1279">
        <f t="shared" si="402"/>
        <v>99.290407504092741</v>
      </c>
      <c r="DH1279" s="22"/>
      <c r="DL1279" s="22"/>
      <c r="DP1279" s="22"/>
    </row>
    <row r="1280" spans="4:120" x14ac:dyDescent="0.25">
      <c r="D1280" s="2"/>
      <c r="H1280" s="22"/>
      <c r="I1280" s="14"/>
      <c r="L1280" s="22"/>
      <c r="P1280" s="22"/>
      <c r="R1280" s="2">
        <v>39981</v>
      </c>
      <c r="S1280">
        <v>131.625</v>
      </c>
      <c r="T1280" s="22">
        <f>_xll.BDH(T$3&amp;" Govt",$A$8,R1280,R1280)</f>
        <v>1.26596</v>
      </c>
      <c r="U1280">
        <f t="shared" si="393"/>
        <v>103.97247938323486</v>
      </c>
      <c r="V1280" s="2">
        <v>40077</v>
      </c>
      <c r="W1280">
        <v>114.2890625</v>
      </c>
      <c r="X1280" s="22">
        <f>_xll.BDH(X$3&amp;" Govt",$A$8,V1280,V1280)</f>
        <v>1.1373500000000001</v>
      </c>
      <c r="Y1280">
        <f t="shared" si="394"/>
        <v>100.48715215193212</v>
      </c>
      <c r="Z1280" s="2">
        <v>39981</v>
      </c>
      <c r="AA1280">
        <v>130.2734375</v>
      </c>
      <c r="AB1280" s="22">
        <f>_xll.BDH(AB$3&amp;" Govt",$A$8,Z1280,Z1280)</f>
        <v>1.2237800000000001</v>
      </c>
      <c r="AC1280">
        <f t="shared" si="395"/>
        <v>106.45168044910032</v>
      </c>
      <c r="AF1280" s="22"/>
      <c r="AH1280" s="2">
        <v>39981</v>
      </c>
      <c r="AI1280">
        <v>129.7265625</v>
      </c>
      <c r="AJ1280" s="22">
        <f>_xll.BDH(AJ$3&amp;" Govt",$A$8,AH1280,AH1280)</f>
        <v>1.1995199999999999</v>
      </c>
      <c r="AK1280">
        <f t="shared" si="396"/>
        <v>108.14872824129652</v>
      </c>
      <c r="AN1280" s="22"/>
      <c r="AP1280" s="2">
        <v>39981</v>
      </c>
      <c r="AQ1280">
        <v>127.40625</v>
      </c>
      <c r="AR1280" s="22">
        <f>_xll.BDH(AR$3&amp;" Govt",$A$8,AP1280,AP1280)</f>
        <v>1.1846099999999999</v>
      </c>
      <c r="AS1280">
        <f t="shared" si="397"/>
        <v>107.55121938865956</v>
      </c>
      <c r="AV1280" s="22"/>
      <c r="AX1280" s="2">
        <v>39981</v>
      </c>
      <c r="AY1280">
        <v>119.94921875</v>
      </c>
      <c r="AZ1280" s="22">
        <f>_xll.BDH(AZ$3&amp;" Govt",$A$8,AX1280,AX1280)</f>
        <v>1.15968</v>
      </c>
      <c r="BA1280">
        <f t="shared" si="398"/>
        <v>103.43303217266832</v>
      </c>
      <c r="BB1280" s="2">
        <v>39980</v>
      </c>
      <c r="BC1280">
        <v>119.54296875</v>
      </c>
      <c r="BD1280" s="22">
        <f>_xll.BDH(BD$3&amp;" Govt",$A$8,BB1280,BB1280)</f>
        <v>1.15262</v>
      </c>
      <c r="BE1280">
        <f t="shared" si="399"/>
        <v>103.71411978796134</v>
      </c>
      <c r="BH1280" s="22"/>
      <c r="BJ1280" s="2">
        <v>39980</v>
      </c>
      <c r="BK1280">
        <v>117.1796875</v>
      </c>
      <c r="BL1280" s="22">
        <f>_xll.BDH(BL$3&amp;" Govt",$A$8,BJ1280,BJ1280)</f>
        <v>1.1298600000000001</v>
      </c>
      <c r="BM1280">
        <f t="shared" si="400"/>
        <v>103.71168773122334</v>
      </c>
      <c r="BP1280" s="22"/>
      <c r="BT1280" s="22"/>
      <c r="BX1280" s="22"/>
      <c r="CB1280" s="22"/>
      <c r="CF1280" s="22"/>
      <c r="CJ1280" s="22"/>
      <c r="CN1280" s="22"/>
      <c r="CR1280" s="22"/>
      <c r="CV1280" s="22"/>
      <c r="CZ1280" s="22"/>
      <c r="DB1280" s="2">
        <v>39983</v>
      </c>
      <c r="DC1280">
        <v>113.27734375</v>
      </c>
      <c r="DD1280" s="22">
        <f>_xll.BDH(DD$3&amp;" Govt",$A$8,DB1280,DB1280)</f>
        <v>1.1301399999999999</v>
      </c>
      <c r="DE1280">
        <f t="shared" si="402"/>
        <v>100.23301869679864</v>
      </c>
      <c r="DH1280" s="22"/>
      <c r="DL1280" s="22"/>
      <c r="DP1280" s="22"/>
    </row>
    <row r="1281" spans="4:120" x14ac:dyDescent="0.25">
      <c r="D1281" s="2"/>
      <c r="H1281" s="22"/>
      <c r="I1281" s="14"/>
      <c r="L1281" s="22"/>
      <c r="P1281" s="22"/>
      <c r="R1281" s="2">
        <v>39982</v>
      </c>
      <c r="S1281">
        <v>131.69140625</v>
      </c>
      <c r="T1281" s="22">
        <f>_xll.BDH(T$3&amp;" Govt",$A$8,R1281,R1281)</f>
        <v>1.26607</v>
      </c>
      <c r="U1281">
        <f t="shared" si="393"/>
        <v>104.01589663288759</v>
      </c>
      <c r="V1281" s="2">
        <v>40078</v>
      </c>
      <c r="W1281">
        <v>114.3203125</v>
      </c>
      <c r="X1281" s="22">
        <f>_xll.BDH(X$3&amp;" Govt",$A$8,V1281,V1281)</f>
        <v>1.1372899999999999</v>
      </c>
      <c r="Y1281">
        <f t="shared" si="394"/>
        <v>100.5199311521248</v>
      </c>
      <c r="Z1281" s="2">
        <v>39982</v>
      </c>
      <c r="AA1281">
        <v>130.0859375</v>
      </c>
      <c r="AB1281" s="22">
        <f>_xll.BDH(AB$3&amp;" Govt",$A$8,Z1281,Z1281)</f>
        <v>1.2238800000000001</v>
      </c>
      <c r="AC1281">
        <f t="shared" si="395"/>
        <v>106.28978126940549</v>
      </c>
      <c r="AF1281" s="22"/>
      <c r="AH1281" s="2">
        <v>39982</v>
      </c>
      <c r="AI1281">
        <v>129.6171875</v>
      </c>
      <c r="AJ1281" s="22">
        <f>_xll.BDH(AJ$3&amp;" Govt",$A$8,AH1281,AH1281)</f>
        <v>1.1996199999999999</v>
      </c>
      <c r="AK1281">
        <f t="shared" si="396"/>
        <v>108.04853828712426</v>
      </c>
      <c r="AN1281" s="22"/>
      <c r="AP1281" s="2">
        <v>39982</v>
      </c>
      <c r="AQ1281">
        <v>127.27734375</v>
      </c>
      <c r="AR1281" s="22">
        <f>_xll.BDH(AR$3&amp;" Govt",$A$8,AP1281,AP1281)</f>
        <v>1.1847000000000001</v>
      </c>
      <c r="AS1281">
        <f t="shared" si="397"/>
        <v>107.43423968093187</v>
      </c>
      <c r="AV1281" s="22"/>
      <c r="AX1281" s="2">
        <v>39982</v>
      </c>
      <c r="AY1281">
        <v>119.78125</v>
      </c>
      <c r="AZ1281" s="22">
        <f>_xll.BDH(AZ$3&amp;" Govt",$A$8,AX1281,AX1281)</f>
        <v>1.15978</v>
      </c>
      <c r="BA1281">
        <f t="shared" si="398"/>
        <v>103.27928572660332</v>
      </c>
      <c r="BB1281" s="2">
        <v>39981</v>
      </c>
      <c r="BC1281">
        <v>119.08984375</v>
      </c>
      <c r="BD1281" s="22">
        <f>_xll.BDH(BD$3&amp;" Govt",$A$8,BB1281,BB1281)</f>
        <v>1.15272</v>
      </c>
      <c r="BE1281">
        <f t="shared" si="399"/>
        <v>103.31203045839406</v>
      </c>
      <c r="BH1281" s="22"/>
      <c r="BJ1281" s="2">
        <v>39981</v>
      </c>
      <c r="BK1281">
        <v>116.7578125</v>
      </c>
      <c r="BL1281" s="22">
        <f>_xll.BDH(BL$3&amp;" Govt",$A$8,BJ1281,BJ1281)</f>
        <v>1.12995</v>
      </c>
      <c r="BM1281">
        <f t="shared" si="400"/>
        <v>103.33006991459798</v>
      </c>
      <c r="BP1281" s="22"/>
      <c r="BT1281" s="22"/>
      <c r="BX1281" s="22"/>
      <c r="CB1281" s="22"/>
      <c r="CF1281" s="22"/>
      <c r="CJ1281" s="22"/>
      <c r="CN1281" s="22"/>
      <c r="CR1281" s="22"/>
      <c r="CV1281" s="22"/>
      <c r="CZ1281" s="22"/>
      <c r="DB1281" s="2">
        <v>39986</v>
      </c>
      <c r="DC1281">
        <v>114.3203125</v>
      </c>
      <c r="DD1281" s="22">
        <f>_xll.BDH(DD$3&amp;" Govt",$A$8,DB1281,DB1281)</f>
        <v>1.13042</v>
      </c>
      <c r="DE1281">
        <f t="shared" si="402"/>
        <v>101.13082969161904</v>
      </c>
      <c r="DH1281" s="22"/>
      <c r="DL1281" s="22"/>
      <c r="DP1281" s="22"/>
    </row>
    <row r="1282" spans="4:120" x14ac:dyDescent="0.25">
      <c r="D1282" s="2"/>
      <c r="H1282" s="22"/>
      <c r="I1282" s="14"/>
      <c r="L1282" s="22"/>
      <c r="P1282" s="22"/>
      <c r="R1282" s="2">
        <v>39983</v>
      </c>
      <c r="S1282">
        <v>131.7109375</v>
      </c>
      <c r="T1282" s="22">
        <f>_xll.BDH(T$3&amp;" Govt",$A$8,R1282,R1282)</f>
        <v>1.26617</v>
      </c>
      <c r="U1282">
        <f t="shared" si="393"/>
        <v>104.02310708672611</v>
      </c>
      <c r="V1282" s="2">
        <v>40079</v>
      </c>
      <c r="W1282">
        <v>114.3359375</v>
      </c>
      <c r="X1282" s="22">
        <f>_xll.BDH(X$3&amp;" Govt",$A$8,V1282,V1282)</f>
        <v>1.13723</v>
      </c>
      <c r="Y1282">
        <f t="shared" si="394"/>
        <v>100.53897408615671</v>
      </c>
      <c r="Z1282" s="2">
        <v>39983</v>
      </c>
      <c r="AA1282">
        <v>130.2109375</v>
      </c>
      <c r="AB1282" s="22">
        <f>_xll.BDH(AB$3&amp;" Govt",$A$8,Z1282,Z1282)</f>
        <v>1.2239800000000001</v>
      </c>
      <c r="AC1282">
        <f t="shared" si="395"/>
        <v>106.38322317358126</v>
      </c>
      <c r="AF1282" s="22"/>
      <c r="AH1282" s="2">
        <v>39983</v>
      </c>
      <c r="AI1282">
        <v>129.69921875</v>
      </c>
      <c r="AJ1282" s="22">
        <f>_xll.BDH(AJ$3&amp;" Govt",$A$8,AH1282,AH1282)</f>
        <v>1.1997200000000001</v>
      </c>
      <c r="AK1282">
        <f t="shared" si="396"/>
        <v>108.10790747007634</v>
      </c>
      <c r="AN1282" s="22"/>
      <c r="AP1282" s="2">
        <v>39983</v>
      </c>
      <c r="AQ1282">
        <v>127.5625</v>
      </c>
      <c r="AR1282" s="22">
        <f>_xll.BDH(AR$3&amp;" Govt",$A$8,AP1282,AP1282)</f>
        <v>1.1848000000000001</v>
      </c>
      <c r="AS1282">
        <f t="shared" si="397"/>
        <v>107.66585077650235</v>
      </c>
      <c r="AV1282" s="22"/>
      <c r="AX1282" s="2">
        <v>39983</v>
      </c>
      <c r="AY1282">
        <v>120.12109375</v>
      </c>
      <c r="AZ1282" s="22">
        <f>_xll.BDH(AZ$3&amp;" Govt",$A$8,AX1282,AX1282)</f>
        <v>1.15987</v>
      </c>
      <c r="BA1282">
        <f t="shared" si="398"/>
        <v>103.56427336684284</v>
      </c>
      <c r="BB1282" s="2">
        <v>39982</v>
      </c>
      <c r="BC1282">
        <v>118.78125</v>
      </c>
      <c r="BD1282" s="22">
        <f>_xll.BDH(BD$3&amp;" Govt",$A$8,BB1282,BB1282)</f>
        <v>1.1528100000000001</v>
      </c>
      <c r="BE1282">
        <f t="shared" si="399"/>
        <v>103.03627657636557</v>
      </c>
      <c r="BH1282" s="22"/>
      <c r="BJ1282" s="2">
        <v>39982</v>
      </c>
      <c r="BK1282">
        <v>116.48828125</v>
      </c>
      <c r="BL1282" s="22">
        <f>_xll.BDH(BL$3&amp;" Govt",$A$8,BJ1282,BJ1282)</f>
        <v>1.13005</v>
      </c>
      <c r="BM1282">
        <f t="shared" si="400"/>
        <v>103.08241338878811</v>
      </c>
      <c r="BP1282" s="22"/>
      <c r="BT1282" s="22"/>
      <c r="BX1282" s="22"/>
      <c r="CB1282" s="22"/>
      <c r="CF1282" s="22"/>
      <c r="CJ1282" s="22"/>
      <c r="CN1282" s="22"/>
      <c r="CR1282" s="22"/>
      <c r="CV1282" s="22"/>
      <c r="CZ1282" s="22"/>
      <c r="DB1282" s="2">
        <v>39987</v>
      </c>
      <c r="DC1282">
        <v>115.5390625</v>
      </c>
      <c r="DD1282" s="22">
        <f>_xll.BDH(DD$3&amp;" Govt",$A$8,DB1282,DB1282)</f>
        <v>1.1305099999999999</v>
      </c>
      <c r="DE1282">
        <f t="shared" si="402"/>
        <v>102.20083192541421</v>
      </c>
      <c r="DH1282" s="22"/>
      <c r="DL1282" s="22"/>
      <c r="DP1282" s="22"/>
    </row>
    <row r="1283" spans="4:120" x14ac:dyDescent="0.25">
      <c r="D1283" s="2"/>
      <c r="H1283" s="22"/>
      <c r="I1283" s="14"/>
      <c r="L1283" s="22"/>
      <c r="P1283" s="22"/>
      <c r="R1283" s="2">
        <v>39986</v>
      </c>
      <c r="S1283">
        <v>131.63671875</v>
      </c>
      <c r="T1283" s="22">
        <f>_xll.BDH(T$3&amp;" Govt",$A$8,R1283,R1283)</f>
        <v>1.2664900000000001</v>
      </c>
      <c r="U1283">
        <f t="shared" si="393"/>
        <v>103.93822197569661</v>
      </c>
      <c r="V1283" s="2">
        <v>40080</v>
      </c>
      <c r="W1283">
        <v>114.26171875</v>
      </c>
      <c r="X1283" s="22">
        <f>_xll.BDH(X$3&amp;" Govt",$A$8,V1283,V1283)</f>
        <v>1.13717</v>
      </c>
      <c r="Y1283">
        <f t="shared" si="394"/>
        <v>100.47901259266425</v>
      </c>
      <c r="Z1283" s="2">
        <v>39986</v>
      </c>
      <c r="AA1283">
        <v>130.17578125</v>
      </c>
      <c r="AB1283" s="22">
        <f>_xll.BDH(AB$3&amp;" Govt",$A$8,Z1283,Z1283)</f>
        <v>1.22428</v>
      </c>
      <c r="AC1283">
        <f t="shared" si="395"/>
        <v>106.32843896004182</v>
      </c>
      <c r="AF1283" s="22"/>
      <c r="AH1283" s="2">
        <v>39986</v>
      </c>
      <c r="AI1283">
        <v>129.62890625</v>
      </c>
      <c r="AJ1283" s="22">
        <f>_xll.BDH(AJ$3&amp;" Govt",$A$8,AH1283,AH1283)</f>
        <v>1.2000200000000001</v>
      </c>
      <c r="AK1283">
        <f t="shared" si="396"/>
        <v>108.02228817019716</v>
      </c>
      <c r="AN1283" s="22"/>
      <c r="AP1283" s="2">
        <v>39986</v>
      </c>
      <c r="AQ1283">
        <v>127.32421875</v>
      </c>
      <c r="AR1283" s="22">
        <f>_xll.BDH(AR$3&amp;" Govt",$A$8,AP1283,AP1283)</f>
        <v>1.1851</v>
      </c>
      <c r="AS1283">
        <f t="shared" si="397"/>
        <v>107.43753164289933</v>
      </c>
      <c r="AV1283" s="22"/>
      <c r="AX1283" s="2">
        <v>39986</v>
      </c>
      <c r="AY1283">
        <v>119.75390625</v>
      </c>
      <c r="AZ1283" s="22">
        <f>_xll.BDH(AZ$3&amp;" Govt",$A$8,AX1283,AX1283)</f>
        <v>1.1601600000000001</v>
      </c>
      <c r="BA1283">
        <f t="shared" si="398"/>
        <v>103.22188857571369</v>
      </c>
      <c r="BB1283" s="2">
        <v>39983</v>
      </c>
      <c r="BC1283">
        <v>118.9765625</v>
      </c>
      <c r="BD1283" s="22">
        <f>_xll.BDH(BD$3&amp;" Govt",$A$8,BB1283,BB1283)</f>
        <v>1.1529099999999999</v>
      </c>
      <c r="BE1283">
        <f t="shared" si="399"/>
        <v>103.19674779471079</v>
      </c>
      <c r="BH1283" s="22"/>
      <c r="BJ1283" s="2">
        <v>39983</v>
      </c>
      <c r="BK1283">
        <v>116.6796875</v>
      </c>
      <c r="BL1283" s="22">
        <f>_xll.BDH(BL$3&amp;" Govt",$A$8,BJ1283,BJ1283)</f>
        <v>1.1301399999999999</v>
      </c>
      <c r="BM1283">
        <f t="shared" si="400"/>
        <v>103.24356938078469</v>
      </c>
      <c r="BP1283" s="22"/>
      <c r="BT1283" s="22"/>
      <c r="BX1283" s="22"/>
      <c r="CB1283" s="22"/>
      <c r="CF1283" s="22"/>
      <c r="CJ1283" s="22"/>
      <c r="CN1283" s="22"/>
      <c r="CR1283" s="22"/>
      <c r="CV1283" s="22"/>
      <c r="CZ1283" s="22"/>
      <c r="DB1283" s="2">
        <v>39988</v>
      </c>
      <c r="DC1283">
        <v>115.11328125</v>
      </c>
      <c r="DD1283" s="22">
        <f>_xll.BDH(DD$3&amp;" Govt",$A$8,DB1283,DB1283)</f>
        <v>1.1306099999999999</v>
      </c>
      <c r="DE1283">
        <f t="shared" si="402"/>
        <v>101.8151982115849</v>
      </c>
      <c r="DH1283" s="22"/>
      <c r="DL1283" s="22"/>
      <c r="DP1283" s="22"/>
    </row>
    <row r="1284" spans="4:120" x14ac:dyDescent="0.25">
      <c r="D1284" s="2"/>
      <c r="H1284" s="22"/>
      <c r="I1284" s="14"/>
      <c r="L1284" s="22"/>
      <c r="P1284" s="22"/>
      <c r="R1284" s="2">
        <v>39987</v>
      </c>
      <c r="S1284">
        <v>131.703125</v>
      </c>
      <c r="T1284" s="22">
        <f>_xll.BDH(T$3&amp;" Govt",$A$8,R1284,R1284)</f>
        <v>1.2665899999999999</v>
      </c>
      <c r="U1284">
        <f t="shared" si="393"/>
        <v>103.98244499009151</v>
      </c>
      <c r="V1284" s="2">
        <v>40081</v>
      </c>
      <c r="W1284">
        <v>114.26953125</v>
      </c>
      <c r="X1284" s="22">
        <f>_xll.BDH(X$3&amp;" Govt",$A$8,V1284,V1284)</f>
        <v>1.1371100000000001</v>
      </c>
      <c r="Y1284">
        <f t="shared" si="394"/>
        <v>100.4911848897644</v>
      </c>
      <c r="Z1284" s="2">
        <v>39987</v>
      </c>
      <c r="AA1284">
        <v>130.33203125</v>
      </c>
      <c r="AB1284" s="22">
        <f>_xll.BDH(AB$3&amp;" Govt",$A$8,Z1284,Z1284)</f>
        <v>1.2243900000000001</v>
      </c>
      <c r="AC1284">
        <f t="shared" si="395"/>
        <v>106.44650091065755</v>
      </c>
      <c r="AF1284" s="22"/>
      <c r="AH1284" s="2">
        <v>39987</v>
      </c>
      <c r="AI1284">
        <v>129.6328125</v>
      </c>
      <c r="AJ1284" s="22">
        <f>_xll.BDH(AJ$3&amp;" Govt",$A$8,AH1284,AH1284)</f>
        <v>1.2001200000000001</v>
      </c>
      <c r="AK1284">
        <f t="shared" si="396"/>
        <v>108.01654209579041</v>
      </c>
      <c r="AN1284" s="22"/>
      <c r="AP1284" s="2">
        <v>39987</v>
      </c>
      <c r="AQ1284">
        <v>127.4375</v>
      </c>
      <c r="AR1284" s="22">
        <f>_xll.BDH(AR$3&amp;" Govt",$A$8,AP1284,AP1284)</f>
        <v>1.1852</v>
      </c>
      <c r="AS1284">
        <f t="shared" si="397"/>
        <v>107.52404657441782</v>
      </c>
      <c r="AV1284" s="22"/>
      <c r="AX1284" s="2">
        <v>39987</v>
      </c>
      <c r="AY1284">
        <v>119.953125</v>
      </c>
      <c r="AZ1284" s="22">
        <f>_xll.BDH(AZ$3&amp;" Govt",$A$8,AX1284,AX1284)</f>
        <v>1.1602600000000001</v>
      </c>
      <c r="BA1284">
        <f t="shared" si="398"/>
        <v>103.38469394790822</v>
      </c>
      <c r="BB1284" s="2">
        <v>39986</v>
      </c>
      <c r="BC1284">
        <v>118.8828125</v>
      </c>
      <c r="BD1284" s="22">
        <f>_xll.BDH(BD$3&amp;" Govt",$A$8,BB1284,BB1284)</f>
        <v>1.1532</v>
      </c>
      <c r="BE1284">
        <f t="shared" si="399"/>
        <v>103.0895009538675</v>
      </c>
      <c r="BH1284" s="22"/>
      <c r="BJ1284" s="2">
        <v>39986</v>
      </c>
      <c r="BK1284">
        <v>116.60546875</v>
      </c>
      <c r="BL1284" s="22">
        <f>_xll.BDH(BL$3&amp;" Govt",$A$8,BJ1284,BJ1284)</f>
        <v>1.13042</v>
      </c>
      <c r="BM1284">
        <f t="shared" si="400"/>
        <v>103.15234050176041</v>
      </c>
      <c r="BP1284" s="22"/>
      <c r="BT1284" s="22"/>
      <c r="BX1284" s="22"/>
      <c r="CB1284" s="22"/>
      <c r="CF1284" s="22"/>
      <c r="CJ1284" s="22"/>
      <c r="CN1284" s="22"/>
      <c r="CR1284" s="22"/>
      <c r="CV1284" s="22"/>
      <c r="CZ1284" s="22"/>
      <c r="DB1284" s="2">
        <v>39989</v>
      </c>
      <c r="DC1284">
        <v>115.87109375</v>
      </c>
      <c r="DD1284" s="22">
        <f>_xll.BDH(DD$3&amp;" Govt",$A$8,DB1284,DB1284)</f>
        <v>1.1307</v>
      </c>
      <c r="DE1284">
        <f t="shared" si="402"/>
        <v>102.47730941009993</v>
      </c>
      <c r="DH1284" s="22"/>
      <c r="DL1284" s="22"/>
      <c r="DP1284" s="22"/>
    </row>
    <row r="1285" spans="4:120" x14ac:dyDescent="0.25">
      <c r="D1285" s="2"/>
      <c r="H1285" s="22"/>
      <c r="I1285" s="14"/>
      <c r="L1285" s="22"/>
      <c r="P1285" s="22"/>
      <c r="R1285" s="2">
        <v>39988</v>
      </c>
      <c r="S1285">
        <v>131.66796875</v>
      </c>
      <c r="T1285" s="22">
        <f>_xll.BDH(T$3&amp;" Govt",$A$8,R1285,R1285)</f>
        <v>1.2666999999999999</v>
      </c>
      <c r="U1285">
        <f t="shared" si="393"/>
        <v>103.94566096944818</v>
      </c>
      <c r="V1285" s="2">
        <v>40084</v>
      </c>
      <c r="W1285">
        <v>114.28125</v>
      </c>
      <c r="X1285" s="22">
        <f>_xll.BDH(X$3&amp;" Govt",$A$8,V1285,V1285)</f>
        <v>1.13693</v>
      </c>
      <c r="Y1285">
        <f t="shared" si="394"/>
        <v>100.51740212678001</v>
      </c>
      <c r="Z1285" s="2">
        <v>39988</v>
      </c>
      <c r="AA1285">
        <v>129.85546875</v>
      </c>
      <c r="AB1285" s="22">
        <f>_xll.BDH(AB$3&amp;" Govt",$A$8,Z1285,Z1285)</f>
        <v>1.2244900000000001</v>
      </c>
      <c r="AC1285">
        <f t="shared" si="395"/>
        <v>106.04861513773081</v>
      </c>
      <c r="AF1285" s="22"/>
      <c r="AH1285" s="2">
        <v>39988</v>
      </c>
      <c r="AI1285">
        <v>129.07421875</v>
      </c>
      <c r="AJ1285" s="22">
        <f>_xll.BDH(AJ$3&amp;" Govt",$A$8,AH1285,AH1285)</f>
        <v>1.2002200000000001</v>
      </c>
      <c r="AK1285">
        <f t="shared" si="396"/>
        <v>107.54213290063488</v>
      </c>
      <c r="AN1285" s="22"/>
      <c r="AP1285" s="2">
        <v>39988</v>
      </c>
      <c r="AQ1285">
        <v>126.75</v>
      </c>
      <c r="AR1285" s="22">
        <f>_xll.BDH(AR$3&amp;" Govt",$A$8,AP1285,AP1285)</f>
        <v>1.1853</v>
      </c>
      <c r="AS1285">
        <f t="shared" si="397"/>
        <v>106.93495317641103</v>
      </c>
      <c r="AV1285" s="22"/>
      <c r="AX1285" s="2">
        <v>39988</v>
      </c>
      <c r="AY1285">
        <v>119.2421875</v>
      </c>
      <c r="AZ1285" s="22">
        <f>_xll.BDH(AZ$3&amp;" Govt",$A$8,AX1285,AX1285)</f>
        <v>1.1603600000000001</v>
      </c>
      <c r="BA1285">
        <f t="shared" si="398"/>
        <v>102.76309722844634</v>
      </c>
      <c r="BB1285" s="2">
        <v>39987</v>
      </c>
      <c r="BC1285">
        <v>119.078125</v>
      </c>
      <c r="BD1285" s="22">
        <f>_xll.BDH(BD$3&amp;" Govt",$A$8,BB1285,BB1285)</f>
        <v>1.1532899999999999</v>
      </c>
      <c r="BE1285">
        <f t="shared" si="399"/>
        <v>103.25080855639085</v>
      </c>
      <c r="BH1285" s="22"/>
      <c r="BJ1285" s="2">
        <v>39987</v>
      </c>
      <c r="BK1285">
        <v>116.74609375</v>
      </c>
      <c r="BL1285" s="22">
        <f>_xll.BDH(BL$3&amp;" Govt",$A$8,BJ1285,BJ1285)</f>
        <v>1.1305099999999999</v>
      </c>
      <c r="BM1285">
        <f t="shared" si="400"/>
        <v>103.26851929660066</v>
      </c>
      <c r="BP1285" s="22"/>
      <c r="BT1285" s="22"/>
      <c r="BX1285" s="22"/>
      <c r="CB1285" s="22"/>
      <c r="CF1285" s="22"/>
      <c r="CJ1285" s="22"/>
      <c r="CN1285" s="22"/>
      <c r="CR1285" s="22"/>
      <c r="CV1285" s="22"/>
      <c r="CZ1285" s="22"/>
      <c r="DB1285" s="2">
        <v>39990</v>
      </c>
      <c r="DC1285">
        <v>115.95703125</v>
      </c>
      <c r="DD1285" s="22">
        <f>_xll.BDH(DD$3&amp;" Govt",$A$8,DB1285,DB1285)</f>
        <v>1.1308</v>
      </c>
      <c r="DE1285">
        <f t="shared" si="402"/>
        <v>102.54424411920763</v>
      </c>
      <c r="DH1285" s="22"/>
      <c r="DL1285" s="22"/>
      <c r="DP1285" s="22"/>
    </row>
    <row r="1286" spans="4:120" x14ac:dyDescent="0.25">
      <c r="D1286" s="2"/>
      <c r="H1286" s="22"/>
      <c r="I1286" s="14"/>
      <c r="L1286" s="22"/>
      <c r="P1286" s="22"/>
      <c r="R1286" s="2">
        <v>39989</v>
      </c>
      <c r="S1286">
        <v>131.71484375</v>
      </c>
      <c r="T1286" s="22">
        <f>_xll.BDH(T$3&amp;" Govt",$A$8,R1286,R1286)</f>
        <v>1.2667999999999999</v>
      </c>
      <c r="U1286">
        <f t="shared" ref="U1286:U1349" si="403">S1286/T1286</f>
        <v>103.9744582807073</v>
      </c>
      <c r="V1286" s="2">
        <v>40085</v>
      </c>
      <c r="W1286">
        <v>114.26171875</v>
      </c>
      <c r="X1286" s="22">
        <f>_xll.BDH(X$3&amp;" Govt",$A$8,V1286,V1286)</f>
        <v>1.13687</v>
      </c>
      <c r="Y1286">
        <f t="shared" ref="Y1286:Y1349" si="404">W1286/X1286</f>
        <v>100.50552723706316</v>
      </c>
      <c r="Z1286" s="2">
        <v>39989</v>
      </c>
      <c r="AA1286">
        <v>129.8984375</v>
      </c>
      <c r="AB1286" s="22">
        <f>_xll.BDH(AB$3&amp;" Govt",$A$8,Z1286,Z1286)</f>
        <v>1.2245900000000001</v>
      </c>
      <c r="AC1286">
        <f t="shared" ref="AC1286:AC1349" si="405">AA1286/AB1286</f>
        <v>106.07504348394156</v>
      </c>
      <c r="AF1286" s="22"/>
      <c r="AH1286" s="2">
        <v>39989</v>
      </c>
      <c r="AI1286">
        <v>129.39453125</v>
      </c>
      <c r="AJ1286" s="22">
        <f>_xll.BDH(AJ$3&amp;" Govt",$A$8,AH1286,AH1286)</f>
        <v>1.2003200000000001</v>
      </c>
      <c r="AK1286">
        <f t="shared" ref="AK1286:AK1349" si="406">AI1286/AJ1286</f>
        <v>107.80002936716875</v>
      </c>
      <c r="AN1286" s="22"/>
      <c r="AP1286" s="2">
        <v>39989</v>
      </c>
      <c r="AQ1286">
        <v>127.21484375</v>
      </c>
      <c r="AR1286" s="22">
        <f>_xll.BDH(AR$3&amp;" Govt",$A$8,AP1286,AP1286)</f>
        <v>1.1853899999999999</v>
      </c>
      <c r="AS1286">
        <f t="shared" ref="AS1286:AS1349" si="407">AQ1286/AR1286</f>
        <v>107.31897835311585</v>
      </c>
      <c r="AV1286" s="22"/>
      <c r="AX1286" s="2">
        <v>39989</v>
      </c>
      <c r="AY1286">
        <v>119.89453125</v>
      </c>
      <c r="AZ1286" s="22">
        <f>_xll.BDH(AZ$3&amp;" Govt",$A$8,AX1286,AX1286)</f>
        <v>1.16045</v>
      </c>
      <c r="BA1286">
        <f t="shared" ref="BA1286:BA1349" si="408">AY1286/AZ1286</f>
        <v>103.31727454866646</v>
      </c>
      <c r="BB1286" s="2">
        <v>39988</v>
      </c>
      <c r="BC1286">
        <v>118.35546875</v>
      </c>
      <c r="BD1286" s="22">
        <f>_xll.BDH(BD$3&amp;" Govt",$A$8,BB1286,BB1286)</f>
        <v>1.1533899999999999</v>
      </c>
      <c r="BE1286">
        <f t="shared" ref="BE1286:BE1349" si="409">BC1286/BD1286</f>
        <v>102.61530683463531</v>
      </c>
      <c r="BH1286" s="22"/>
      <c r="BJ1286" s="2">
        <v>39988</v>
      </c>
      <c r="BK1286">
        <v>116.01953125</v>
      </c>
      <c r="BL1286" s="22">
        <f>_xll.BDH(BL$3&amp;" Govt",$A$8,BJ1286,BJ1286)</f>
        <v>1.1306099999999999</v>
      </c>
      <c r="BM1286">
        <f t="shared" ref="BM1286:BM1349" si="410">BK1286/BL1286</f>
        <v>102.61675666233273</v>
      </c>
      <c r="BP1286" s="22"/>
      <c r="BT1286" s="22"/>
      <c r="BX1286" s="22"/>
      <c r="CB1286" s="22"/>
      <c r="CF1286" s="22"/>
      <c r="CJ1286" s="22"/>
      <c r="CN1286" s="22"/>
      <c r="CR1286" s="22"/>
      <c r="CV1286" s="22"/>
      <c r="CZ1286" s="22"/>
      <c r="DB1286" s="2">
        <v>39993</v>
      </c>
      <c r="DC1286">
        <v>116.9296875</v>
      </c>
      <c r="DD1286" s="22">
        <f>_xll.BDH(DD$3&amp;" Govt",$A$8,DB1286,DB1286)</f>
        <v>1.1310800000000001</v>
      </c>
      <c r="DE1286">
        <f t="shared" ref="DE1286:DE1349" si="411">DC1286/DD1286</f>
        <v>103.37879504544328</v>
      </c>
      <c r="DH1286" s="22"/>
      <c r="DL1286" s="22"/>
      <c r="DP1286" s="22"/>
    </row>
    <row r="1287" spans="4:120" x14ac:dyDescent="0.25">
      <c r="D1287" s="2"/>
      <c r="H1287" s="22"/>
      <c r="I1287" s="14"/>
      <c r="L1287" s="22"/>
      <c r="P1287" s="22"/>
      <c r="R1287" s="2">
        <v>39990</v>
      </c>
      <c r="S1287">
        <v>131.75</v>
      </c>
      <c r="T1287" s="22">
        <f>_xll.BDH(T$3&amp;" Govt",$A$8,R1287,R1287)</f>
        <v>1.26691</v>
      </c>
      <c r="U1287">
        <f t="shared" si="403"/>
        <v>103.99318025747685</v>
      </c>
      <c r="V1287" s="2">
        <v>40086</v>
      </c>
      <c r="W1287">
        <v>114.27734375</v>
      </c>
      <c r="X1287" s="22">
        <f>_xll.BDH(X$3&amp;" Govt",$A$8,V1287,V1287)</f>
        <v>1.1368100000000001</v>
      </c>
      <c r="Y1287">
        <f t="shared" si="404"/>
        <v>100.52457644637185</v>
      </c>
      <c r="Z1287" s="2">
        <v>39990</v>
      </c>
      <c r="AA1287">
        <v>129.71875</v>
      </c>
      <c r="AB1287" s="22">
        <f>_xll.BDH(AB$3&amp;" Govt",$A$8,Z1287,Z1287)</f>
        <v>1.2246900000000001</v>
      </c>
      <c r="AC1287">
        <f t="shared" si="405"/>
        <v>105.91966130204378</v>
      </c>
      <c r="AF1287" s="22"/>
      <c r="AH1287" s="2">
        <v>39990</v>
      </c>
      <c r="AI1287">
        <v>129.140625</v>
      </c>
      <c r="AJ1287" s="22">
        <f>_xll.BDH(AJ$3&amp;" Govt",$A$8,AH1287,AH1287)</f>
        <v>1.20042</v>
      </c>
      <c r="AK1287">
        <f t="shared" si="406"/>
        <v>107.579534662868</v>
      </c>
      <c r="AN1287" s="22"/>
      <c r="AP1287" s="2">
        <v>39990</v>
      </c>
      <c r="AQ1287">
        <v>126.8515625</v>
      </c>
      <c r="AR1287" s="22">
        <f>_xll.BDH(AR$3&amp;" Govt",$A$8,AP1287,AP1287)</f>
        <v>1.1854899999999999</v>
      </c>
      <c r="AS1287">
        <f t="shared" si="407"/>
        <v>107.00348590034501</v>
      </c>
      <c r="AV1287" s="22"/>
      <c r="AX1287" s="2">
        <v>39990</v>
      </c>
      <c r="AY1287">
        <v>119.43359375</v>
      </c>
      <c r="AZ1287" s="22">
        <f>_xll.BDH(AZ$3&amp;" Govt",$A$8,AX1287,AX1287)</f>
        <v>1.16055</v>
      </c>
      <c r="BA1287">
        <f t="shared" si="408"/>
        <v>102.91120050837965</v>
      </c>
      <c r="BB1287" s="2">
        <v>39989</v>
      </c>
      <c r="BC1287">
        <v>119.07421875</v>
      </c>
      <c r="BD1287" s="22">
        <f>_xll.BDH(BD$3&amp;" Govt",$A$8,BB1287,BB1287)</f>
        <v>1.1534800000000001</v>
      </c>
      <c r="BE1287">
        <f t="shared" si="409"/>
        <v>103.23041470159863</v>
      </c>
      <c r="BH1287" s="22"/>
      <c r="BJ1287" s="2">
        <v>39989</v>
      </c>
      <c r="BK1287">
        <v>116.7265625</v>
      </c>
      <c r="BL1287" s="22">
        <f>_xll.BDH(BL$3&amp;" Govt",$A$8,BJ1287,BJ1287)</f>
        <v>1.1307</v>
      </c>
      <c r="BM1287">
        <f t="shared" si="410"/>
        <v>103.23389272132307</v>
      </c>
      <c r="BP1287" s="22"/>
      <c r="BT1287" s="22"/>
      <c r="BX1287" s="22"/>
      <c r="CB1287" s="22"/>
      <c r="CF1287" s="22"/>
      <c r="CJ1287" s="22"/>
      <c r="CN1287" s="22"/>
      <c r="CR1287" s="22"/>
      <c r="CV1287" s="22"/>
      <c r="CZ1287" s="22"/>
      <c r="DB1287" s="2">
        <v>39994</v>
      </c>
      <c r="DC1287">
        <v>117.49609375</v>
      </c>
      <c r="DD1287" s="22">
        <f>_xll.BDH(DD$3&amp;" Govt",$A$8,DB1287,DB1287)</f>
        <v>1.13117</v>
      </c>
      <c r="DE1287">
        <f t="shared" si="411"/>
        <v>103.8712958706472</v>
      </c>
      <c r="DH1287" s="22"/>
      <c r="DL1287" s="22"/>
      <c r="DP1287" s="22"/>
    </row>
    <row r="1288" spans="4:120" x14ac:dyDescent="0.25">
      <c r="D1288" s="2"/>
      <c r="H1288" s="22"/>
      <c r="I1288" s="14"/>
      <c r="L1288" s="22"/>
      <c r="P1288" s="22"/>
      <c r="R1288" s="2">
        <v>39993</v>
      </c>
      <c r="S1288">
        <v>131.7578125</v>
      </c>
      <c r="T1288" s="22">
        <f>_xll.BDH(T$3&amp;" Govt",$A$8,R1288,R1288)</f>
        <v>1.2672300000000001</v>
      </c>
      <c r="U1288">
        <f t="shared" si="403"/>
        <v>103.97308499640948</v>
      </c>
      <c r="V1288" s="2">
        <v>40087</v>
      </c>
      <c r="W1288">
        <v>114.359375</v>
      </c>
      <c r="X1288" s="22">
        <f>_xll.BDH(X$3&amp;" Govt",$A$8,V1288,V1288)</f>
        <v>1.1367499999999999</v>
      </c>
      <c r="Y1288">
        <f t="shared" si="404"/>
        <v>100.60204530459644</v>
      </c>
      <c r="Z1288" s="2">
        <v>39993</v>
      </c>
      <c r="AA1288">
        <v>129.8359375</v>
      </c>
      <c r="AB1288" s="22">
        <f>_xll.BDH(AB$3&amp;" Govt",$A$8,Z1288,Z1288)</f>
        <v>1.2250000000000001</v>
      </c>
      <c r="AC1288">
        <f t="shared" si="405"/>
        <v>105.98852040816325</v>
      </c>
      <c r="AF1288" s="22"/>
      <c r="AH1288" s="2">
        <v>39993</v>
      </c>
      <c r="AI1288">
        <v>129.37109375</v>
      </c>
      <c r="AJ1288" s="22">
        <f>_xll.BDH(AJ$3&amp;" Govt",$A$8,AH1288,AH1288)</f>
        <v>1.20072</v>
      </c>
      <c r="AK1288">
        <f t="shared" si="406"/>
        <v>107.74459803284695</v>
      </c>
      <c r="AN1288" s="22"/>
      <c r="AP1288" s="2">
        <v>39993</v>
      </c>
      <c r="AQ1288">
        <v>127.11328125</v>
      </c>
      <c r="AR1288" s="22">
        <f>_xll.BDH(AR$3&amp;" Govt",$A$8,AP1288,AP1288)</f>
        <v>1.1857899999999999</v>
      </c>
      <c r="AS1288">
        <f t="shared" si="407"/>
        <v>107.1971270208047</v>
      </c>
      <c r="AV1288" s="22"/>
      <c r="AX1288" s="2">
        <v>39993</v>
      </c>
      <c r="AY1288">
        <v>119.66796875</v>
      </c>
      <c r="AZ1288" s="22">
        <f>_xll.BDH(AZ$3&amp;" Govt",$A$8,AX1288,AX1288)</f>
        <v>1.1608400000000001</v>
      </c>
      <c r="BA1288">
        <f t="shared" si="408"/>
        <v>103.08739253471623</v>
      </c>
      <c r="BB1288" s="2">
        <v>39990</v>
      </c>
      <c r="BC1288">
        <v>118.44140625</v>
      </c>
      <c r="BD1288" s="22">
        <f>_xll.BDH(BD$3&amp;" Govt",$A$8,BB1288,BB1288)</f>
        <v>1.15358</v>
      </c>
      <c r="BE1288">
        <f t="shared" si="409"/>
        <v>102.6729019660535</v>
      </c>
      <c r="BH1288" s="22"/>
      <c r="BJ1288" s="2">
        <v>39990</v>
      </c>
      <c r="BK1288">
        <v>116.046875</v>
      </c>
      <c r="BL1288" s="22">
        <f>_xll.BDH(BL$3&amp;" Govt",$A$8,BJ1288,BJ1288)</f>
        <v>1.1308</v>
      </c>
      <c r="BM1288">
        <f t="shared" si="410"/>
        <v>102.62369561372479</v>
      </c>
      <c r="BP1288" s="22"/>
      <c r="BT1288" s="22"/>
      <c r="BX1288" s="22"/>
      <c r="CB1288" s="22"/>
      <c r="CF1288" s="22"/>
      <c r="CJ1288" s="22"/>
      <c r="CN1288" s="22"/>
      <c r="CR1288" s="22"/>
      <c r="CV1288" s="22"/>
      <c r="CZ1288" s="22"/>
      <c r="DB1288" s="2">
        <v>39995</v>
      </c>
      <c r="DC1288">
        <v>117.3203125</v>
      </c>
      <c r="DD1288" s="22">
        <f>_xll.BDH(DD$3&amp;" Govt",$A$8,DB1288,DB1288)</f>
        <v>1.13127</v>
      </c>
      <c r="DE1288">
        <f t="shared" si="411"/>
        <v>103.70673004676161</v>
      </c>
      <c r="DH1288" s="22"/>
      <c r="DL1288" s="22"/>
      <c r="DP1288" s="22"/>
    </row>
    <row r="1289" spans="4:120" x14ac:dyDescent="0.25">
      <c r="D1289" s="2"/>
      <c r="H1289" s="22"/>
      <c r="I1289" s="14"/>
      <c r="L1289" s="22"/>
      <c r="P1289" s="22"/>
      <c r="R1289" s="2">
        <v>39994</v>
      </c>
      <c r="S1289">
        <v>131.765625</v>
      </c>
      <c r="T1289" s="22">
        <f>_xll.BDH(T$3&amp;" Govt",$A$8,R1289,R1289)</f>
        <v>1.2673300000000001</v>
      </c>
      <c r="U1289">
        <f t="shared" si="403"/>
        <v>103.97104542621101</v>
      </c>
      <c r="V1289" s="2">
        <v>40088</v>
      </c>
      <c r="W1289">
        <v>114.28515625</v>
      </c>
      <c r="X1289" s="22">
        <f>_xll.BDH(X$3&amp;" Govt",$A$8,V1289,V1289)</f>
        <v>1.13683</v>
      </c>
      <c r="Y1289">
        <f t="shared" si="404"/>
        <v>100.52968011927905</v>
      </c>
      <c r="Z1289" s="2">
        <v>39994</v>
      </c>
      <c r="AA1289">
        <v>129.953125</v>
      </c>
      <c r="AB1289" s="22">
        <f>_xll.BDH(AB$3&amp;" Govt",$A$8,Z1289,Z1289)</f>
        <v>1.2251000000000001</v>
      </c>
      <c r="AC1289">
        <f t="shared" si="405"/>
        <v>106.07552444698392</v>
      </c>
      <c r="AF1289" s="22"/>
      <c r="AH1289" s="2">
        <v>39994</v>
      </c>
      <c r="AI1289">
        <v>129.4296875</v>
      </c>
      <c r="AJ1289" s="22">
        <f>_xll.BDH(AJ$3&amp;" Govt",$A$8,AH1289,AH1289)</f>
        <v>1.20082</v>
      </c>
      <c r="AK1289">
        <f t="shared" si="406"/>
        <v>107.78442022950983</v>
      </c>
      <c r="AN1289" s="22"/>
      <c r="AP1289" s="2">
        <v>39994</v>
      </c>
      <c r="AQ1289">
        <v>127.31640625</v>
      </c>
      <c r="AR1289" s="22">
        <f>_xll.BDH(AR$3&amp;" Govt",$A$8,AP1289,AP1289)</f>
        <v>1.1858900000000001</v>
      </c>
      <c r="AS1289">
        <f t="shared" si="407"/>
        <v>107.35937249660591</v>
      </c>
      <c r="AV1289" s="22"/>
      <c r="AX1289" s="2">
        <v>39994</v>
      </c>
      <c r="AY1289">
        <v>120.1171875</v>
      </c>
      <c r="AZ1289" s="22">
        <f>_xll.BDH(AZ$3&amp;" Govt",$A$8,AX1289,AX1289)</f>
        <v>1.16093</v>
      </c>
      <c r="BA1289">
        <f t="shared" si="408"/>
        <v>103.46634810022999</v>
      </c>
      <c r="BB1289" s="2">
        <v>39993</v>
      </c>
      <c r="BC1289">
        <v>118.6171875</v>
      </c>
      <c r="BD1289" s="22">
        <f>_xll.BDH(BD$3&amp;" Govt",$A$8,BB1289,BB1289)</f>
        <v>1.15387</v>
      </c>
      <c r="BE1289">
        <f t="shared" si="409"/>
        <v>102.79943797828179</v>
      </c>
      <c r="BH1289" s="22"/>
      <c r="BJ1289" s="2">
        <v>39993</v>
      </c>
      <c r="BK1289">
        <v>116.22265625</v>
      </c>
      <c r="BL1289" s="22">
        <f>_xll.BDH(BL$3&amp;" Govt",$A$8,BJ1289,BJ1289)</f>
        <v>1.1310800000000001</v>
      </c>
      <c r="BM1289">
        <f t="shared" si="410"/>
        <v>102.75370110867489</v>
      </c>
      <c r="BP1289" s="22"/>
      <c r="BT1289" s="22"/>
      <c r="BX1289" s="22"/>
      <c r="CB1289" s="22"/>
      <c r="CF1289" s="22"/>
      <c r="CJ1289" s="22"/>
      <c r="CN1289" s="22"/>
      <c r="CR1289" s="22"/>
      <c r="CV1289" s="22"/>
      <c r="CZ1289" s="22"/>
      <c r="DB1289" s="2">
        <v>39996</v>
      </c>
      <c r="DC1289">
        <v>116.59765625</v>
      </c>
      <c r="DD1289" s="22">
        <f>_xll.BDH(DD$3&amp;" Govt",$A$8,DB1289,DB1289)</f>
        <v>1.13137</v>
      </c>
      <c r="DE1289">
        <f t="shared" si="411"/>
        <v>103.05881917498255</v>
      </c>
      <c r="DH1289" s="22"/>
      <c r="DL1289" s="22"/>
      <c r="DP1289" s="22"/>
    </row>
    <row r="1290" spans="4:120" x14ac:dyDescent="0.25">
      <c r="D1290" s="2"/>
      <c r="H1290" s="22"/>
      <c r="I1290" s="14"/>
      <c r="L1290" s="22"/>
      <c r="P1290" s="22"/>
      <c r="R1290" s="2">
        <v>39995</v>
      </c>
      <c r="S1290">
        <v>131.80859375</v>
      </c>
      <c r="T1290" s="22">
        <f>_xll.BDH(T$3&amp;" Govt",$A$8,R1290,R1290)</f>
        <v>1.2674400000000001</v>
      </c>
      <c r="U1290">
        <f t="shared" si="403"/>
        <v>103.99592387016347</v>
      </c>
      <c r="V1290" s="2">
        <v>40091</v>
      </c>
      <c r="W1290">
        <v>114.3828125</v>
      </c>
      <c r="X1290" s="22">
        <f>_xll.BDH(X$3&amp;" Govt",$A$8,V1290,V1290)</f>
        <v>1.13707</v>
      </c>
      <c r="Y1290">
        <f t="shared" si="404"/>
        <v>100.59434555480313</v>
      </c>
      <c r="Z1290" s="2">
        <v>39995</v>
      </c>
      <c r="AA1290">
        <v>129.921875</v>
      </c>
      <c r="AB1290" s="22">
        <f>_xll.BDH(AB$3&amp;" Govt",$A$8,Z1290,Z1290)</f>
        <v>1.2252000000000001</v>
      </c>
      <c r="AC1290">
        <f t="shared" si="405"/>
        <v>106.0413605941887</v>
      </c>
      <c r="AF1290" s="22"/>
      <c r="AH1290" s="2">
        <v>39995</v>
      </c>
      <c r="AI1290">
        <v>129.6015625</v>
      </c>
      <c r="AJ1290" s="22">
        <f>_xll.BDH(AJ$3&amp;" Govt",$A$8,AH1290,AH1290)</f>
        <v>1.20092</v>
      </c>
      <c r="AK1290">
        <f t="shared" si="406"/>
        <v>107.91856451720348</v>
      </c>
      <c r="AN1290" s="22"/>
      <c r="AP1290" s="2">
        <v>39995</v>
      </c>
      <c r="AQ1290">
        <v>127.5078125</v>
      </c>
      <c r="AR1290" s="22">
        <f>_xll.BDH(AR$3&amp;" Govt",$A$8,AP1290,AP1290)</f>
        <v>1.18598</v>
      </c>
      <c r="AS1290">
        <f t="shared" si="407"/>
        <v>107.51261614867029</v>
      </c>
      <c r="AV1290" s="22"/>
      <c r="AX1290" s="2">
        <v>39995</v>
      </c>
      <c r="AY1290">
        <v>120.2265625</v>
      </c>
      <c r="AZ1290" s="22">
        <f>_xll.BDH(AZ$3&amp;" Govt",$A$8,AX1290,AX1290)</f>
        <v>1.16103</v>
      </c>
      <c r="BA1290">
        <f t="shared" si="408"/>
        <v>103.55164164578004</v>
      </c>
      <c r="BB1290" s="2">
        <v>39994</v>
      </c>
      <c r="BC1290">
        <v>119.06640625</v>
      </c>
      <c r="BD1290" s="22">
        <f>_xll.BDH(BD$3&amp;" Govt",$A$8,BB1290,BB1290)</f>
        <v>1.1539600000000001</v>
      </c>
      <c r="BE1290">
        <f t="shared" si="409"/>
        <v>103.18070492044784</v>
      </c>
      <c r="BH1290" s="22"/>
      <c r="BJ1290" s="2">
        <v>39994</v>
      </c>
      <c r="BK1290">
        <v>116.78515625</v>
      </c>
      <c r="BL1290" s="22">
        <f>_xll.BDH(BL$3&amp;" Govt",$A$8,BJ1290,BJ1290)</f>
        <v>1.13117</v>
      </c>
      <c r="BM1290">
        <f t="shared" si="410"/>
        <v>103.24279838574219</v>
      </c>
      <c r="BP1290" s="22"/>
      <c r="BT1290" s="22"/>
      <c r="BX1290" s="22"/>
      <c r="CB1290" s="22"/>
      <c r="CF1290" s="22"/>
      <c r="CJ1290" s="22"/>
      <c r="CN1290" s="22"/>
      <c r="CR1290" s="22"/>
      <c r="CV1290" s="22"/>
      <c r="CZ1290" s="22"/>
      <c r="DB1290" s="2">
        <v>39997</v>
      </c>
      <c r="DC1290">
        <v>116.61328125</v>
      </c>
      <c r="DD1290" s="22">
        <f>_xll.BDH(DD$3&amp;" Govt",$A$8,DB1290,DB1290)</f>
        <v>1.13148</v>
      </c>
      <c r="DE1290">
        <f t="shared" si="411"/>
        <v>103.06260937002862</v>
      </c>
      <c r="DH1290" s="22"/>
      <c r="DL1290" s="22"/>
      <c r="DP1290" s="22"/>
    </row>
    <row r="1291" spans="4:120" x14ac:dyDescent="0.25">
      <c r="D1291" s="2"/>
      <c r="H1291" s="22"/>
      <c r="I1291" s="14"/>
      <c r="L1291" s="22"/>
      <c r="P1291" s="22"/>
      <c r="R1291" s="2">
        <v>39996</v>
      </c>
      <c r="S1291">
        <v>131.8984375</v>
      </c>
      <c r="T1291" s="22">
        <f>_xll.BDH(T$3&amp;" Govt",$A$8,R1291,R1291)</f>
        <v>1.26755</v>
      </c>
      <c r="U1291">
        <f t="shared" si="403"/>
        <v>104.05777878584672</v>
      </c>
      <c r="V1291" s="2">
        <v>40092</v>
      </c>
      <c r="W1291">
        <v>114.359375</v>
      </c>
      <c r="X1291" s="22">
        <f>_xll.BDH(X$3&amp;" Govt",$A$8,V1291,V1291)</f>
        <v>1.1371599999999999</v>
      </c>
      <c r="Y1291">
        <f t="shared" si="404"/>
        <v>100.56577350592705</v>
      </c>
      <c r="Z1291" s="2">
        <v>39996</v>
      </c>
      <c r="AA1291">
        <v>129.82421875</v>
      </c>
      <c r="AB1291" s="22">
        <f>_xll.BDH(AB$3&amp;" Govt",$A$8,Z1291,Z1291)</f>
        <v>1.2253099999999999</v>
      </c>
      <c r="AC1291">
        <f t="shared" si="405"/>
        <v>105.95214170291601</v>
      </c>
      <c r="AF1291" s="22"/>
      <c r="AH1291" s="2">
        <v>39996</v>
      </c>
      <c r="AI1291">
        <v>129.5078125</v>
      </c>
      <c r="AJ1291" s="22">
        <f>_xll.BDH(AJ$3&amp;" Govt",$A$8,AH1291,AH1291)</f>
        <v>1.20103</v>
      </c>
      <c r="AK1291">
        <f t="shared" si="406"/>
        <v>107.83062246571693</v>
      </c>
      <c r="AN1291" s="22"/>
      <c r="AP1291" s="2">
        <v>39996</v>
      </c>
      <c r="AQ1291">
        <v>127.484375</v>
      </c>
      <c r="AR1291" s="22">
        <f>_xll.BDH(AR$3&amp;" Govt",$A$8,AP1291,AP1291)</f>
        <v>1.1860900000000001</v>
      </c>
      <c r="AS1291">
        <f t="shared" si="407"/>
        <v>107.48288494127763</v>
      </c>
      <c r="AV1291" s="22"/>
      <c r="AX1291" s="2">
        <v>39996</v>
      </c>
      <c r="AY1291">
        <v>120.05859375</v>
      </c>
      <c r="AZ1291" s="22">
        <f>_xll.BDH(AZ$3&amp;" Govt",$A$8,AX1291,AX1291)</f>
        <v>1.1611400000000001</v>
      </c>
      <c r="BA1291">
        <f t="shared" si="408"/>
        <v>103.39717325214875</v>
      </c>
      <c r="BB1291" s="2">
        <v>39995</v>
      </c>
      <c r="BC1291">
        <v>119.42578125</v>
      </c>
      <c r="BD1291" s="22">
        <f>_xll.BDH(BD$3&amp;" Govt",$A$8,BB1291,BB1291)</f>
        <v>1.1540600000000001</v>
      </c>
      <c r="BE1291">
        <f t="shared" si="409"/>
        <v>103.48316487011073</v>
      </c>
      <c r="BH1291" s="22"/>
      <c r="BJ1291" s="2">
        <v>39995</v>
      </c>
      <c r="BK1291">
        <v>117.12109375</v>
      </c>
      <c r="BL1291" s="22">
        <f>_xll.BDH(BL$3&amp;" Govt",$A$8,BJ1291,BJ1291)</f>
        <v>1.13127</v>
      </c>
      <c r="BM1291">
        <f t="shared" si="410"/>
        <v>103.53062818778895</v>
      </c>
      <c r="BP1291" s="22"/>
      <c r="BT1291" s="22"/>
      <c r="BX1291" s="22"/>
      <c r="CB1291" s="22"/>
      <c r="CF1291" s="22"/>
      <c r="CJ1291" s="22"/>
      <c r="CN1291" s="22"/>
      <c r="CR1291" s="22"/>
      <c r="CV1291" s="22"/>
      <c r="CZ1291" s="22"/>
      <c r="DB1291" s="2">
        <v>40000</v>
      </c>
      <c r="DC1291">
        <v>116.01171875</v>
      </c>
      <c r="DD1291" s="22">
        <f>_xll.BDH(DD$3&amp;" Govt",$A$8,DB1291,DB1291)</f>
        <v>1.1317900000000001</v>
      </c>
      <c r="DE1291">
        <f t="shared" si="411"/>
        <v>102.50286603521855</v>
      </c>
      <c r="DH1291" s="22"/>
      <c r="DL1291" s="22"/>
      <c r="DP1291" s="22"/>
    </row>
    <row r="1292" spans="4:120" x14ac:dyDescent="0.25">
      <c r="D1292" s="2"/>
      <c r="H1292" s="22"/>
      <c r="I1292" s="14"/>
      <c r="L1292" s="22"/>
      <c r="P1292" s="22"/>
      <c r="R1292" s="2">
        <v>39997</v>
      </c>
      <c r="S1292">
        <v>131.92578125</v>
      </c>
      <c r="T1292" s="22">
        <f>_xll.BDH(T$3&amp;" Govt",$A$8,R1292,R1292)</f>
        <v>1.2676700000000001</v>
      </c>
      <c r="U1292">
        <f t="shared" si="403"/>
        <v>104.06949856823937</v>
      </c>
      <c r="V1292" s="2">
        <v>40093</v>
      </c>
      <c r="W1292">
        <v>114.3359375</v>
      </c>
      <c r="X1292" s="22">
        <f>_xll.BDH(X$3&amp;" Govt",$A$8,V1292,V1292)</f>
        <v>1.13724</v>
      </c>
      <c r="Y1292">
        <f t="shared" si="404"/>
        <v>100.53809002497273</v>
      </c>
      <c r="Z1292" s="2">
        <v>39997</v>
      </c>
      <c r="AA1292">
        <v>129.84765625</v>
      </c>
      <c r="AB1292" s="22">
        <f>_xll.BDH(AB$3&amp;" Govt",$A$8,Z1292,Z1292)</f>
        <v>1.22543</v>
      </c>
      <c r="AC1292">
        <f t="shared" si="405"/>
        <v>105.96089229902972</v>
      </c>
      <c r="AF1292" s="22"/>
      <c r="AH1292" s="2">
        <v>39997</v>
      </c>
      <c r="AI1292">
        <v>129.53125</v>
      </c>
      <c r="AJ1292" s="22">
        <f>_xll.BDH(AJ$3&amp;" Govt",$A$8,AH1292,AH1292)</f>
        <v>1.2011400000000001</v>
      </c>
      <c r="AK1292">
        <f t="shared" si="406"/>
        <v>107.84026008625139</v>
      </c>
      <c r="AN1292" s="22"/>
      <c r="AP1292" s="2">
        <v>39997</v>
      </c>
      <c r="AQ1292">
        <v>127.50390625</v>
      </c>
      <c r="AR1292" s="22">
        <f>_xll.BDH(AR$3&amp;" Govt",$A$8,AP1292,AP1292)</f>
        <v>1.18621</v>
      </c>
      <c r="AS1292">
        <f t="shared" si="407"/>
        <v>107.4884769560196</v>
      </c>
      <c r="AV1292" s="22"/>
      <c r="AX1292" s="2">
        <v>39997</v>
      </c>
      <c r="AY1292">
        <v>120.078125</v>
      </c>
      <c r="AZ1292" s="22">
        <f>_xll.BDH(AZ$3&amp;" Govt",$A$8,AX1292,AX1292)</f>
        <v>1.1612499999999999</v>
      </c>
      <c r="BA1292">
        <f t="shared" si="408"/>
        <v>103.40419806243273</v>
      </c>
      <c r="BB1292" s="2">
        <v>39996</v>
      </c>
      <c r="BC1292">
        <v>119.55078125</v>
      </c>
      <c r="BD1292" s="22">
        <f>_xll.BDH(BD$3&amp;" Govt",$A$8,BB1292,BB1292)</f>
        <v>1.1541600000000001</v>
      </c>
      <c r="BE1292">
        <f t="shared" si="409"/>
        <v>103.58250264261453</v>
      </c>
      <c r="BH1292" s="22"/>
      <c r="BJ1292" s="2">
        <v>39996</v>
      </c>
      <c r="BK1292">
        <v>116.92578125</v>
      </c>
      <c r="BL1292" s="22">
        <f>_xll.BDH(BL$3&amp;" Govt",$A$8,BJ1292,BJ1292)</f>
        <v>1.13137</v>
      </c>
      <c r="BM1292">
        <f t="shared" si="410"/>
        <v>103.34884365857323</v>
      </c>
      <c r="BP1292" s="22"/>
      <c r="BT1292" s="22"/>
      <c r="BX1292" s="22"/>
      <c r="CB1292" s="22"/>
      <c r="CF1292" s="22"/>
      <c r="CJ1292" s="22"/>
      <c r="CN1292" s="22"/>
      <c r="CR1292" s="22"/>
      <c r="CV1292" s="22"/>
      <c r="CZ1292" s="22"/>
      <c r="DB1292" s="2">
        <v>40001</v>
      </c>
      <c r="DC1292">
        <v>116.52734375</v>
      </c>
      <c r="DD1292" s="22">
        <f>_xll.BDH(DD$3&amp;" Govt",$A$8,DB1292,DB1292)</f>
        <v>1.1318999999999999</v>
      </c>
      <c r="DE1292">
        <f t="shared" si="411"/>
        <v>102.94844398798482</v>
      </c>
      <c r="DH1292" s="22"/>
      <c r="DL1292" s="22"/>
      <c r="DP1292" s="22"/>
    </row>
    <row r="1293" spans="4:120" x14ac:dyDescent="0.25">
      <c r="D1293" s="2"/>
      <c r="H1293" s="22"/>
      <c r="I1293" s="14"/>
      <c r="L1293" s="22"/>
      <c r="P1293" s="22"/>
      <c r="R1293" s="2">
        <v>40000</v>
      </c>
      <c r="S1293">
        <v>131.828125</v>
      </c>
      <c r="T1293" s="22">
        <f>_xll.BDH(T$3&amp;" Govt",$A$8,R1293,R1293)</f>
        <v>1.26803</v>
      </c>
      <c r="U1293">
        <f t="shared" si="403"/>
        <v>103.9629385740085</v>
      </c>
      <c r="V1293" s="2">
        <v>40094</v>
      </c>
      <c r="W1293">
        <v>114.3984375</v>
      </c>
      <c r="X1293" s="22">
        <f>_xll.BDH(X$3&amp;" Govt",$A$8,V1293,V1293)</f>
        <v>1.1373199999999999</v>
      </c>
      <c r="Y1293">
        <f t="shared" si="404"/>
        <v>100.58597184609434</v>
      </c>
      <c r="Z1293" s="2">
        <v>40000</v>
      </c>
      <c r="AA1293">
        <v>129.71484375</v>
      </c>
      <c r="AB1293" s="22">
        <f>_xll.BDH(AB$3&amp;" Govt",$A$8,Z1293,Z1293)</f>
        <v>1.22577</v>
      </c>
      <c r="AC1293">
        <f t="shared" si="405"/>
        <v>105.82315095817323</v>
      </c>
      <c r="AF1293" s="22"/>
      <c r="AH1293" s="2">
        <v>40000</v>
      </c>
      <c r="AI1293">
        <v>129.34375</v>
      </c>
      <c r="AJ1293" s="22">
        <f>_xll.BDH(AJ$3&amp;" Govt",$A$8,AH1293,AH1293)</f>
        <v>1.2014800000000001</v>
      </c>
      <c r="AK1293">
        <f t="shared" si="406"/>
        <v>107.65368545460598</v>
      </c>
      <c r="AN1293" s="22"/>
      <c r="AP1293" s="2">
        <v>40000</v>
      </c>
      <c r="AQ1293">
        <v>127.20703125</v>
      </c>
      <c r="AR1293" s="22">
        <f>_xll.BDH(AR$3&amp;" Govt",$A$8,AP1293,AP1293)</f>
        <v>1.1865399999999999</v>
      </c>
      <c r="AS1293">
        <f t="shared" si="407"/>
        <v>107.20838003775684</v>
      </c>
      <c r="AV1293" s="22"/>
      <c r="AX1293" s="2">
        <v>40000</v>
      </c>
      <c r="AY1293">
        <v>120.0390625</v>
      </c>
      <c r="AZ1293" s="22">
        <f>_xll.BDH(AZ$3&amp;" Govt",$A$8,AX1293,AX1293)</f>
        <v>1.16157</v>
      </c>
      <c r="BA1293">
        <f t="shared" si="408"/>
        <v>103.34208226796491</v>
      </c>
      <c r="BB1293" s="2">
        <v>39997</v>
      </c>
      <c r="BC1293">
        <v>119.5703125</v>
      </c>
      <c r="BD1293" s="22">
        <f>_xll.BDH(BD$3&amp;" Govt",$A$8,BB1293,BB1293)</f>
        <v>1.1542699999999999</v>
      </c>
      <c r="BE1293">
        <f t="shared" si="409"/>
        <v>103.58955227113242</v>
      </c>
      <c r="BH1293" s="22"/>
      <c r="BJ1293" s="2">
        <v>39997</v>
      </c>
      <c r="BK1293">
        <v>116.94140625</v>
      </c>
      <c r="BL1293" s="22">
        <f>_xll.BDH(BL$3&amp;" Govt",$A$8,BJ1293,BJ1293)</f>
        <v>1.13148</v>
      </c>
      <c r="BM1293">
        <f t="shared" si="410"/>
        <v>103.35260565807614</v>
      </c>
      <c r="BP1293" s="22"/>
      <c r="BT1293" s="22"/>
      <c r="BX1293" s="22"/>
      <c r="CB1293" s="22"/>
      <c r="CF1293" s="22"/>
      <c r="CJ1293" s="22"/>
      <c r="CN1293" s="22"/>
      <c r="CR1293" s="22"/>
      <c r="CV1293" s="22"/>
      <c r="CZ1293" s="22"/>
      <c r="DB1293" s="2">
        <v>40002</v>
      </c>
      <c r="DC1293">
        <v>116.828125</v>
      </c>
      <c r="DD1293" s="22">
        <f>_xll.BDH(DD$3&amp;" Govt",$A$8,DB1293,DB1293)</f>
        <v>1.1320000000000001</v>
      </c>
      <c r="DE1293">
        <f t="shared" si="411"/>
        <v>103.20505742049468</v>
      </c>
      <c r="DH1293" s="22"/>
      <c r="DL1293" s="22"/>
      <c r="DP1293" s="22"/>
    </row>
    <row r="1294" spans="4:120" x14ac:dyDescent="0.25">
      <c r="D1294" s="2"/>
      <c r="H1294" s="22"/>
      <c r="I1294" s="14"/>
      <c r="L1294" s="22"/>
      <c r="P1294" s="22"/>
      <c r="R1294" s="2">
        <v>40001</v>
      </c>
      <c r="S1294">
        <v>131.8359375</v>
      </c>
      <c r="T1294" s="22">
        <f>_xll.BDH(T$3&amp;" Govt",$A$8,R1294,R1294)</f>
        <v>1.26814</v>
      </c>
      <c r="U1294">
        <f t="shared" si="403"/>
        <v>103.96008130017191</v>
      </c>
      <c r="V1294" s="2">
        <v>40095</v>
      </c>
      <c r="W1294">
        <v>114.40625</v>
      </c>
      <c r="X1294" s="22">
        <f>_xll.BDH(X$3&amp;" Govt",$A$8,V1294,V1294)</f>
        <v>1.1374</v>
      </c>
      <c r="Y1294">
        <f t="shared" si="404"/>
        <v>100.58576578160718</v>
      </c>
      <c r="Z1294" s="2">
        <v>40001</v>
      </c>
      <c r="AA1294">
        <v>129.77734375</v>
      </c>
      <c r="AB1294" s="22">
        <f>_xll.BDH(AB$3&amp;" Govt",$A$8,Z1294,Z1294)</f>
        <v>1.2258800000000001</v>
      </c>
      <c r="AC1294">
        <f t="shared" si="405"/>
        <v>105.86463907560282</v>
      </c>
      <c r="AF1294" s="22"/>
      <c r="AH1294" s="2">
        <v>40001</v>
      </c>
      <c r="AI1294">
        <v>129.53515625</v>
      </c>
      <c r="AJ1294" s="22">
        <f>_xll.BDH(AJ$3&amp;" Govt",$A$8,AH1294,AH1294)</f>
        <v>1.2015899999999999</v>
      </c>
      <c r="AK1294">
        <f t="shared" si="406"/>
        <v>107.80312440183424</v>
      </c>
      <c r="AN1294" s="22"/>
      <c r="AP1294" s="2">
        <v>40001</v>
      </c>
      <c r="AQ1294">
        <v>127.33984375</v>
      </c>
      <c r="AR1294" s="22">
        <f>_xll.BDH(AR$3&amp;" Govt",$A$8,AP1294,AP1294)</f>
        <v>1.18665</v>
      </c>
      <c r="AS1294">
        <f t="shared" si="407"/>
        <v>107.310364260734</v>
      </c>
      <c r="AV1294" s="22"/>
      <c r="AX1294" s="2">
        <v>40001</v>
      </c>
      <c r="AY1294">
        <v>120.18359375</v>
      </c>
      <c r="AZ1294" s="22">
        <f>_xll.BDH(AZ$3&amp;" Govt",$A$8,AX1294,AX1294)</f>
        <v>1.16168</v>
      </c>
      <c r="BA1294">
        <f t="shared" si="408"/>
        <v>103.4567124767578</v>
      </c>
      <c r="BB1294" s="2">
        <v>40000</v>
      </c>
      <c r="BC1294">
        <v>119.37109375</v>
      </c>
      <c r="BD1294" s="22">
        <f>_xll.BDH(BD$3&amp;" Govt",$A$8,BB1294,BB1294)</f>
        <v>1.15459</v>
      </c>
      <c r="BE1294">
        <f t="shared" si="409"/>
        <v>103.3882969279138</v>
      </c>
      <c r="BH1294" s="22"/>
      <c r="BJ1294" s="2">
        <v>40000</v>
      </c>
      <c r="BK1294">
        <v>116.85546875</v>
      </c>
      <c r="BL1294" s="22">
        <f>_xll.BDH(BL$3&amp;" Govt",$A$8,BJ1294,BJ1294)</f>
        <v>1.1317900000000001</v>
      </c>
      <c r="BM1294">
        <f t="shared" si="410"/>
        <v>103.2483665255922</v>
      </c>
      <c r="BP1294" s="22"/>
      <c r="BT1294" s="22"/>
      <c r="BX1294" s="22"/>
      <c r="CB1294" s="22"/>
      <c r="CF1294" s="22"/>
      <c r="CJ1294" s="22"/>
      <c r="CN1294" s="22"/>
      <c r="CR1294" s="22"/>
      <c r="CV1294" s="22"/>
      <c r="CZ1294" s="22"/>
      <c r="DB1294" s="2">
        <v>40003</v>
      </c>
      <c r="DC1294">
        <v>115.0078125</v>
      </c>
      <c r="DD1294" s="22">
        <f>_xll.BDH(DD$3&amp;" Govt",$A$8,DB1294,DB1294)</f>
        <v>1.1321099999999999</v>
      </c>
      <c r="DE1294">
        <f t="shared" si="411"/>
        <v>101.58713596735301</v>
      </c>
      <c r="DH1294" s="22"/>
      <c r="DL1294" s="22"/>
      <c r="DP1294" s="22"/>
    </row>
    <row r="1295" spans="4:120" x14ac:dyDescent="0.25">
      <c r="H1295" s="22"/>
      <c r="I1295" s="14"/>
      <c r="L1295" s="22"/>
      <c r="P1295" s="22"/>
      <c r="R1295" s="2">
        <v>40002</v>
      </c>
      <c r="S1295">
        <v>131.6640625</v>
      </c>
      <c r="T1295" s="22">
        <f>_xll.BDH(T$3&amp;" Govt",$A$8,R1295,R1295)</f>
        <v>1.2682599999999999</v>
      </c>
      <c r="U1295">
        <f t="shared" si="403"/>
        <v>103.81472450443916</v>
      </c>
      <c r="V1295" s="2">
        <v>40098</v>
      </c>
      <c r="W1295">
        <v>114.40625</v>
      </c>
      <c r="X1295" s="22">
        <f>_xll.BDH(X$3&amp;" Govt",$A$8,V1295,V1295)</f>
        <v>1.1376500000000001</v>
      </c>
      <c r="Y1295">
        <f t="shared" si="404"/>
        <v>100.56366193468993</v>
      </c>
      <c r="Z1295" s="2">
        <v>40002</v>
      </c>
      <c r="AA1295">
        <v>129.49609375</v>
      </c>
      <c r="AB1295" s="22">
        <f>_xll.BDH(AB$3&amp;" Govt",$A$8,Z1295,Z1295)</f>
        <v>1.226</v>
      </c>
      <c r="AC1295">
        <f t="shared" si="405"/>
        <v>105.62487255301795</v>
      </c>
      <c r="AF1295" s="22"/>
      <c r="AH1295" s="2">
        <v>40002</v>
      </c>
      <c r="AI1295">
        <v>129.3515625</v>
      </c>
      <c r="AJ1295" s="22">
        <f>_xll.BDH(AJ$3&amp;" Govt",$A$8,AH1295,AH1295)</f>
        <v>1.2017</v>
      </c>
      <c r="AK1295">
        <f t="shared" si="406"/>
        <v>107.6404780727303</v>
      </c>
      <c r="AN1295" s="22"/>
      <c r="AP1295" s="2">
        <v>40002</v>
      </c>
      <c r="AQ1295">
        <v>127.26953125</v>
      </c>
      <c r="AR1295" s="22">
        <f>_xll.BDH(AR$3&amp;" Govt",$A$8,AP1295,AP1295)</f>
        <v>1.18676</v>
      </c>
      <c r="AS1295">
        <f t="shared" si="407"/>
        <v>107.24117028716842</v>
      </c>
      <c r="AV1295" s="22"/>
      <c r="AX1295" s="2">
        <v>40002</v>
      </c>
      <c r="AY1295">
        <v>120.18359375</v>
      </c>
      <c r="AZ1295" s="22">
        <f>_xll.BDH(AZ$3&amp;" Govt",$A$8,AX1295,AX1295)</f>
        <v>1.1617899999999999</v>
      </c>
      <c r="BA1295">
        <f t="shared" si="408"/>
        <v>103.44691704180619</v>
      </c>
      <c r="BB1295" s="2">
        <v>40001</v>
      </c>
      <c r="BC1295">
        <v>119.60546875</v>
      </c>
      <c r="BD1295" s="22">
        <f>_xll.BDH(BD$3&amp;" Govt",$A$8,BB1295,BB1295)</f>
        <v>1.1547000000000001</v>
      </c>
      <c r="BE1295">
        <f t="shared" si="409"/>
        <v>103.58142266389538</v>
      </c>
      <c r="BH1295" s="22"/>
      <c r="BJ1295" s="2">
        <v>40001</v>
      </c>
      <c r="BK1295">
        <v>117.1015625</v>
      </c>
      <c r="BL1295" s="22">
        <f>_xll.BDH(BL$3&amp;" Govt",$A$8,BJ1295,BJ1295)</f>
        <v>1.1318999999999999</v>
      </c>
      <c r="BM1295">
        <f t="shared" si="410"/>
        <v>103.45574918279</v>
      </c>
      <c r="BP1295" s="22"/>
      <c r="BT1295" s="22"/>
      <c r="BX1295" s="22"/>
      <c r="CB1295" s="22"/>
      <c r="CF1295" s="22"/>
      <c r="CJ1295" s="22"/>
      <c r="CN1295" s="22"/>
      <c r="CR1295" s="22"/>
      <c r="CV1295" s="22"/>
      <c r="CZ1295" s="22"/>
      <c r="DB1295" s="2">
        <v>40004</v>
      </c>
      <c r="DC1295">
        <v>115.62890625</v>
      </c>
      <c r="DD1295" s="22">
        <f>_xll.BDH(DD$3&amp;" Govt",$A$8,DB1295,DB1295)</f>
        <v>1.1322099999999999</v>
      </c>
      <c r="DE1295">
        <f t="shared" si="411"/>
        <v>102.12673112761767</v>
      </c>
      <c r="DH1295" s="22"/>
      <c r="DL1295" s="22"/>
      <c r="DP1295" s="22"/>
    </row>
    <row r="1296" spans="4:120" x14ac:dyDescent="0.25">
      <c r="H1296" s="22"/>
      <c r="I1296" s="14"/>
      <c r="L1296" s="22"/>
      <c r="P1296" s="22"/>
      <c r="R1296" s="2">
        <v>40003</v>
      </c>
      <c r="S1296">
        <v>131.6328125</v>
      </c>
      <c r="T1296" s="22">
        <f>_xll.BDH(T$3&amp;" Govt",$A$8,R1296,R1296)</f>
        <v>1.2683800000000001</v>
      </c>
      <c r="U1296">
        <f t="shared" si="403"/>
        <v>103.78026498367997</v>
      </c>
      <c r="V1296" s="2">
        <v>40099</v>
      </c>
      <c r="W1296">
        <v>114.453125</v>
      </c>
      <c r="X1296" s="22">
        <f>_xll.BDH(X$3&amp;" Govt",$A$8,V1296,V1296)</f>
        <v>1.1377299999999999</v>
      </c>
      <c r="Y1296">
        <f t="shared" si="404"/>
        <v>100.59779121584208</v>
      </c>
      <c r="Z1296" s="2">
        <v>40003</v>
      </c>
      <c r="AA1296">
        <v>129.48046875</v>
      </c>
      <c r="AB1296" s="22">
        <f>_xll.BDH(AB$3&amp;" Govt",$A$8,Z1296,Z1296)</f>
        <v>1.22611</v>
      </c>
      <c r="AC1296">
        <f t="shared" si="405"/>
        <v>105.60265290226815</v>
      </c>
      <c r="AF1296" s="22"/>
      <c r="AH1296" s="2">
        <v>40003</v>
      </c>
      <c r="AI1296">
        <v>129.20703125</v>
      </c>
      <c r="AJ1296" s="22">
        <f>_xll.BDH(AJ$3&amp;" Govt",$A$8,AH1296,AH1296)</f>
        <v>1.20181</v>
      </c>
      <c r="AK1296">
        <f t="shared" si="406"/>
        <v>107.51036457509922</v>
      </c>
      <c r="AN1296" s="22"/>
      <c r="AP1296" s="2">
        <v>40003</v>
      </c>
      <c r="AQ1296">
        <v>126.99609375</v>
      </c>
      <c r="AR1296" s="22">
        <f>_xll.BDH(AR$3&amp;" Govt",$A$8,AP1296,AP1296)</f>
        <v>1.1868700000000001</v>
      </c>
      <c r="AS1296">
        <f t="shared" si="407"/>
        <v>107.00084571183027</v>
      </c>
      <c r="AV1296" s="22"/>
      <c r="AX1296" s="2">
        <v>40003</v>
      </c>
      <c r="AY1296">
        <v>119.7109375</v>
      </c>
      <c r="AZ1296" s="22">
        <f>_xll.BDH(AZ$3&amp;" Govt",$A$8,AX1296,AX1296)</f>
        <v>1.1618999999999999</v>
      </c>
      <c r="BA1296">
        <f t="shared" si="408"/>
        <v>103.03032748085033</v>
      </c>
      <c r="BB1296" s="2">
        <v>40002</v>
      </c>
      <c r="BC1296">
        <v>119.62109375</v>
      </c>
      <c r="BD1296" s="22">
        <f>_xll.BDH(BD$3&amp;" Govt",$A$8,BB1296,BB1296)</f>
        <v>1.1548099999999999</v>
      </c>
      <c r="BE1296">
        <f t="shared" si="409"/>
        <v>103.58508650773722</v>
      </c>
      <c r="BH1296" s="22"/>
      <c r="BJ1296" s="2">
        <v>40002</v>
      </c>
      <c r="BK1296">
        <v>117.2421875</v>
      </c>
      <c r="BL1296" s="22">
        <f>_xll.BDH(BL$3&amp;" Govt",$A$8,BJ1296,BJ1296)</f>
        <v>1.1320000000000001</v>
      </c>
      <c r="BM1296">
        <f t="shared" si="410"/>
        <v>103.57083701413427</v>
      </c>
      <c r="BP1296" s="22"/>
      <c r="BT1296" s="22"/>
      <c r="BX1296" s="22"/>
      <c r="CB1296" s="22"/>
      <c r="CF1296" s="22"/>
      <c r="CJ1296" s="22"/>
      <c r="CN1296" s="22"/>
      <c r="CR1296" s="22"/>
      <c r="CV1296" s="22"/>
      <c r="CZ1296" s="22"/>
      <c r="DB1296" s="2">
        <v>40007</v>
      </c>
      <c r="DC1296">
        <v>114.58203125</v>
      </c>
      <c r="DD1296" s="22">
        <f>_xll.BDH(DD$3&amp;" Govt",$A$8,DB1296,DB1296)</f>
        <v>1.13253</v>
      </c>
      <c r="DE1296">
        <f t="shared" si="411"/>
        <v>101.17350644133047</v>
      </c>
      <c r="DH1296" s="22"/>
      <c r="DL1296" s="22"/>
      <c r="DP1296" s="22"/>
    </row>
    <row r="1297" spans="8:120" x14ac:dyDescent="0.25">
      <c r="H1297" s="22"/>
      <c r="I1297" s="14"/>
      <c r="L1297" s="22"/>
      <c r="P1297" s="22"/>
      <c r="R1297" s="2">
        <v>40004</v>
      </c>
      <c r="S1297">
        <v>131.7109375</v>
      </c>
      <c r="T1297" s="22">
        <f>_xll.BDH(T$3&amp;" Govt",$A$8,R1297,R1297)</f>
        <v>1.2685</v>
      </c>
      <c r="U1297">
        <f t="shared" si="403"/>
        <v>103.83203586913677</v>
      </c>
      <c r="V1297" s="2">
        <v>40100</v>
      </c>
      <c r="W1297">
        <v>113.984375</v>
      </c>
      <c r="X1297" s="22">
        <f>_xll.BDH(X$3&amp;" Govt",$A$8,V1297,V1297)</f>
        <v>1.1378200000000001</v>
      </c>
      <c r="Y1297">
        <f t="shared" si="404"/>
        <v>100.17786205199415</v>
      </c>
      <c r="Z1297" s="2">
        <v>40004</v>
      </c>
      <c r="AA1297">
        <v>129.55078125</v>
      </c>
      <c r="AB1297" s="22">
        <f>_xll.BDH(AB$3&amp;" Govt",$A$8,Z1297,Z1297)</f>
        <v>1.2262299999999999</v>
      </c>
      <c r="AC1297">
        <f t="shared" si="405"/>
        <v>105.64965891390686</v>
      </c>
      <c r="AF1297" s="22"/>
      <c r="AH1297" s="2">
        <v>40004</v>
      </c>
      <c r="AI1297">
        <v>129.27734375</v>
      </c>
      <c r="AJ1297" s="22">
        <f>_xll.BDH(AJ$3&amp;" Govt",$A$8,AH1297,AH1297)</f>
        <v>1.2019199999999999</v>
      </c>
      <c r="AK1297">
        <f t="shared" si="406"/>
        <v>107.55902535110491</v>
      </c>
      <c r="AN1297" s="22"/>
      <c r="AP1297" s="2">
        <v>40004</v>
      </c>
      <c r="AQ1297">
        <v>127.1328125</v>
      </c>
      <c r="AR1297" s="22">
        <f>_xll.BDH(AR$3&amp;" Govt",$A$8,AP1297,AP1297)</f>
        <v>1.1869799999999999</v>
      </c>
      <c r="AS1297">
        <f t="shared" si="407"/>
        <v>107.10611172892551</v>
      </c>
      <c r="AV1297" s="22"/>
      <c r="AX1297" s="2">
        <v>40004</v>
      </c>
      <c r="AY1297">
        <v>119.9609375</v>
      </c>
      <c r="AZ1297" s="22">
        <f>_xll.BDH(AZ$3&amp;" Govt",$A$8,AX1297,AX1297)</f>
        <v>1.1619999999999999</v>
      </c>
      <c r="BA1297">
        <f t="shared" si="408"/>
        <v>103.23660714285715</v>
      </c>
      <c r="BB1297" s="2">
        <v>40003</v>
      </c>
      <c r="BC1297">
        <v>119.20703125</v>
      </c>
      <c r="BD1297" s="22">
        <f>_xll.BDH(BD$3&amp;" Govt",$A$8,BB1297,BB1297)</f>
        <v>1.1549199999999999</v>
      </c>
      <c r="BE1297">
        <f t="shared" si="409"/>
        <v>103.21670007446404</v>
      </c>
      <c r="BH1297" s="22"/>
      <c r="BJ1297" s="2">
        <v>40003</v>
      </c>
      <c r="BK1297">
        <v>116.7265625</v>
      </c>
      <c r="BL1297" s="22">
        <f>_xll.BDH(BL$3&amp;" Govt",$A$8,BJ1297,BJ1297)</f>
        <v>1.1321099999999999</v>
      </c>
      <c r="BM1297">
        <f t="shared" si="410"/>
        <v>103.10531882944237</v>
      </c>
      <c r="BP1297" s="22"/>
      <c r="BT1297" s="22"/>
      <c r="BX1297" s="22"/>
      <c r="CB1297" s="22"/>
      <c r="CF1297" s="22"/>
      <c r="CJ1297" s="22"/>
      <c r="CN1297" s="22"/>
      <c r="CR1297" s="22"/>
      <c r="CV1297" s="22"/>
      <c r="CZ1297" s="22"/>
      <c r="DB1297" s="2">
        <v>40008</v>
      </c>
      <c r="DC1297">
        <v>113.09765625</v>
      </c>
      <c r="DD1297" s="22">
        <f>_xll.BDH(DD$3&amp;" Govt",$A$8,DB1297,DB1297)</f>
        <v>1.1326400000000001</v>
      </c>
      <c r="DE1297">
        <f t="shared" si="411"/>
        <v>99.853136256886557</v>
      </c>
      <c r="DH1297" s="22"/>
      <c r="DL1297" s="22"/>
      <c r="DP1297" s="22"/>
    </row>
    <row r="1298" spans="8:120" x14ac:dyDescent="0.25">
      <c r="H1298" s="22"/>
      <c r="I1298" s="14"/>
      <c r="L1298" s="22"/>
      <c r="P1298" s="22"/>
      <c r="R1298" s="2">
        <v>40007</v>
      </c>
      <c r="S1298">
        <v>131.73828125</v>
      </c>
      <c r="T1298" s="22">
        <f>_xll.BDH(T$3&amp;" Govt",$A$8,R1298,R1298)</f>
        <v>1.26885</v>
      </c>
      <c r="U1298">
        <f t="shared" si="403"/>
        <v>103.82494483193443</v>
      </c>
      <c r="V1298" s="2">
        <v>40101</v>
      </c>
      <c r="W1298">
        <v>114.03125</v>
      </c>
      <c r="X1298" s="22">
        <f>_xll.BDH(X$3&amp;" Govt",$A$8,V1298,V1298)</f>
        <v>1.1378999999999999</v>
      </c>
      <c r="Y1298">
        <f t="shared" si="404"/>
        <v>100.21201335794007</v>
      </c>
      <c r="Z1298" s="2">
        <v>40007</v>
      </c>
      <c r="AA1298">
        <v>129.51953125</v>
      </c>
      <c r="AB1298" s="22">
        <f>_xll.BDH(AB$3&amp;" Govt",$A$8,Z1298,Z1298)</f>
        <v>1.2265699999999999</v>
      </c>
      <c r="AC1298">
        <f t="shared" si="405"/>
        <v>105.59489572547837</v>
      </c>
      <c r="AF1298" s="22"/>
      <c r="AH1298" s="2">
        <v>40007</v>
      </c>
      <c r="AI1298">
        <v>129.2421875</v>
      </c>
      <c r="AJ1298" s="22">
        <f>_xll.BDH(AJ$3&amp;" Govt",$A$8,AH1298,AH1298)</f>
        <v>1.2022599999999999</v>
      </c>
      <c r="AK1298">
        <f t="shared" si="406"/>
        <v>107.49936577778519</v>
      </c>
      <c r="AN1298" s="22"/>
      <c r="AP1298" s="2">
        <v>40007</v>
      </c>
      <c r="AQ1298">
        <v>127.1015625</v>
      </c>
      <c r="AR1298" s="22">
        <f>_xll.BDH(AR$3&amp;" Govt",$A$8,AP1298,AP1298)</f>
        <v>1.1873100000000001</v>
      </c>
      <c r="AS1298">
        <f t="shared" si="407"/>
        <v>107.05002274048057</v>
      </c>
      <c r="AV1298" s="22"/>
      <c r="AX1298" s="2">
        <v>40007</v>
      </c>
      <c r="AY1298">
        <v>119.8359375</v>
      </c>
      <c r="AZ1298" s="22">
        <f>_xll.BDH(AZ$3&amp;" Govt",$A$8,AX1298,AX1298)</f>
        <v>1.1623300000000001</v>
      </c>
      <c r="BA1298">
        <f t="shared" si="408"/>
        <v>103.09975437268245</v>
      </c>
      <c r="BB1298" s="2">
        <v>40004</v>
      </c>
      <c r="BC1298">
        <v>119.53125</v>
      </c>
      <c r="BD1298" s="22">
        <f>_xll.BDH(BD$3&amp;" Govt",$A$8,BB1298,BB1298)</f>
        <v>1.15503</v>
      </c>
      <c r="BE1298">
        <f t="shared" si="409"/>
        <v>103.48757175138309</v>
      </c>
      <c r="BH1298" s="22"/>
      <c r="BJ1298" s="2">
        <v>40004</v>
      </c>
      <c r="BK1298">
        <v>117.09765625</v>
      </c>
      <c r="BL1298" s="22">
        <f>_xll.BDH(BL$3&amp;" Govt",$A$8,BJ1298,BJ1298)</f>
        <v>1.1322099999999999</v>
      </c>
      <c r="BM1298">
        <f t="shared" si="410"/>
        <v>103.42397280539829</v>
      </c>
      <c r="BP1298" s="22"/>
      <c r="BT1298" s="22"/>
      <c r="BX1298" s="22"/>
      <c r="CB1298" s="22"/>
      <c r="CF1298" s="22"/>
      <c r="CJ1298" s="22"/>
      <c r="CN1298" s="22"/>
      <c r="CR1298" s="22"/>
      <c r="CV1298" s="22"/>
      <c r="CZ1298" s="22"/>
      <c r="DB1298" s="2">
        <v>40009</v>
      </c>
      <c r="DC1298">
        <v>112.97265625</v>
      </c>
      <c r="DD1298" s="22">
        <f>_xll.BDH(DD$3&amp;" Govt",$A$8,DB1298,DB1298)</f>
        <v>1.1327400000000001</v>
      </c>
      <c r="DE1298">
        <f t="shared" si="411"/>
        <v>99.73396918092412</v>
      </c>
      <c r="DH1298" s="22"/>
      <c r="DL1298" s="22"/>
      <c r="DP1298" s="22"/>
    </row>
    <row r="1299" spans="8:120" x14ac:dyDescent="0.25">
      <c r="H1299" s="22"/>
      <c r="I1299" s="14"/>
      <c r="L1299" s="22"/>
      <c r="P1299" s="22"/>
      <c r="R1299" s="2">
        <v>40008</v>
      </c>
      <c r="S1299">
        <v>129.12890625</v>
      </c>
      <c r="T1299" s="22">
        <f>_xll.BDH(T$3&amp;" Govt",$A$8,R1299,R1299)</f>
        <v>1.2689699999999999</v>
      </c>
      <c r="U1299">
        <f t="shared" si="403"/>
        <v>101.7588329511336</v>
      </c>
      <c r="V1299" s="2">
        <v>40102</v>
      </c>
      <c r="W1299">
        <v>114.046875</v>
      </c>
      <c r="X1299" s="22">
        <f>_xll.BDH(X$3&amp;" Govt",$A$8,V1299,V1299)</f>
        <v>1.13798</v>
      </c>
      <c r="Y1299">
        <f t="shared" si="404"/>
        <v>100.21869892265242</v>
      </c>
      <c r="Z1299" s="2">
        <v>40008</v>
      </c>
      <c r="AA1299">
        <v>127.4921875</v>
      </c>
      <c r="AB1299" s="22">
        <f>_xll.BDH(AB$3&amp;" Govt",$A$8,Z1299,Z1299)</f>
        <v>1.22668</v>
      </c>
      <c r="AC1299">
        <f t="shared" si="405"/>
        <v>103.93271880196954</v>
      </c>
      <c r="AF1299" s="22"/>
      <c r="AH1299" s="2">
        <v>40008</v>
      </c>
      <c r="AI1299">
        <v>127.33203125</v>
      </c>
      <c r="AJ1299" s="22">
        <f>_xll.BDH(AJ$3&amp;" Govt",$A$8,AH1299,AH1299)</f>
        <v>1.2023699999999999</v>
      </c>
      <c r="AK1299">
        <f t="shared" si="406"/>
        <v>105.90087181982253</v>
      </c>
      <c r="AN1299" s="22"/>
      <c r="AP1299" s="2">
        <v>40008</v>
      </c>
      <c r="AQ1299">
        <v>125.4140625</v>
      </c>
      <c r="AR1299" s="22">
        <f>_xll.BDH(AR$3&amp;" Govt",$A$8,AP1299,AP1299)</f>
        <v>1.1874199999999999</v>
      </c>
      <c r="AS1299">
        <f t="shared" si="407"/>
        <v>105.61895748766233</v>
      </c>
      <c r="AV1299" s="22"/>
      <c r="AX1299" s="2">
        <v>40008</v>
      </c>
      <c r="AY1299">
        <v>118.81640625</v>
      </c>
      <c r="AZ1299" s="22">
        <f>_xll.BDH(AZ$3&amp;" Govt",$A$8,AX1299,AX1299)</f>
        <v>1.1624399999999999</v>
      </c>
      <c r="BA1299">
        <f t="shared" si="408"/>
        <v>102.21293679673791</v>
      </c>
      <c r="BB1299" s="2">
        <v>40007</v>
      </c>
      <c r="BC1299">
        <v>119.3125</v>
      </c>
      <c r="BD1299" s="22">
        <f>_xll.BDH(BD$3&amp;" Govt",$A$8,BB1299,BB1299)</f>
        <v>1.1553499999999999</v>
      </c>
      <c r="BE1299">
        <f t="shared" si="409"/>
        <v>103.26957199117152</v>
      </c>
      <c r="BH1299" s="22"/>
      <c r="BJ1299" s="2">
        <v>40007</v>
      </c>
      <c r="BK1299">
        <v>116.796875</v>
      </c>
      <c r="BL1299" s="22">
        <f>_xll.BDH(BL$3&amp;" Govt",$A$8,BJ1299,BJ1299)</f>
        <v>1.13253</v>
      </c>
      <c r="BM1299">
        <f t="shared" si="410"/>
        <v>103.12916655629431</v>
      </c>
      <c r="BP1299" s="22"/>
      <c r="BT1299" s="22"/>
      <c r="BX1299" s="22"/>
      <c r="CB1299" s="22"/>
      <c r="CF1299" s="22"/>
      <c r="CJ1299" s="22"/>
      <c r="CN1299" s="22"/>
      <c r="CR1299" s="22"/>
      <c r="CV1299" s="22"/>
      <c r="CZ1299" s="22"/>
      <c r="DB1299" s="2">
        <v>40010</v>
      </c>
      <c r="DC1299">
        <v>113.859375</v>
      </c>
      <c r="DD1299" s="22">
        <f>_xll.BDH(DD$3&amp;" Govt",$A$8,DB1299,DB1299)</f>
        <v>1.1328499999999999</v>
      </c>
      <c r="DE1299">
        <f t="shared" si="411"/>
        <v>100.50701769872447</v>
      </c>
      <c r="DH1299" s="22"/>
      <c r="DL1299" s="22"/>
      <c r="DP1299" s="22"/>
    </row>
    <row r="1300" spans="8:120" x14ac:dyDescent="0.25">
      <c r="H1300" s="22"/>
      <c r="I1300" s="14"/>
      <c r="L1300" s="22"/>
      <c r="P1300" s="22"/>
      <c r="R1300" s="2">
        <v>40009</v>
      </c>
      <c r="S1300">
        <v>129.27734375</v>
      </c>
      <c r="T1300" s="22">
        <f>_xll.BDH(T$3&amp;" Govt",$A$8,R1300,R1300)</f>
        <v>1.2690900000000001</v>
      </c>
      <c r="U1300">
        <f t="shared" si="403"/>
        <v>101.86617477877849</v>
      </c>
      <c r="V1300" s="2">
        <v>40105</v>
      </c>
      <c r="W1300">
        <v>114.09375</v>
      </c>
      <c r="X1300" s="22">
        <f>_xll.BDH(X$3&amp;" Govt",$A$8,V1300,V1300)</f>
        <v>1.1382300000000001</v>
      </c>
      <c r="Y1300">
        <f t="shared" si="404"/>
        <v>100.2378693234232</v>
      </c>
      <c r="Z1300" s="2">
        <v>40009</v>
      </c>
      <c r="AA1300">
        <v>127.5703125</v>
      </c>
      <c r="AB1300" s="22">
        <f>_xll.BDH(AB$3&amp;" Govt",$A$8,Z1300,Z1300)</f>
        <v>1.2267999999999999</v>
      </c>
      <c r="AC1300">
        <f t="shared" si="405"/>
        <v>103.986234512553</v>
      </c>
      <c r="AF1300" s="22"/>
      <c r="AH1300" s="2">
        <v>40009</v>
      </c>
      <c r="AI1300">
        <v>127.4296875</v>
      </c>
      <c r="AJ1300" s="22">
        <f>_xll.BDH(AJ$3&amp;" Govt",$A$8,AH1300,AH1300)</f>
        <v>1.20248</v>
      </c>
      <c r="AK1300">
        <f t="shared" si="406"/>
        <v>105.97239663029738</v>
      </c>
      <c r="AN1300" s="22"/>
      <c r="AP1300" s="2">
        <v>40009</v>
      </c>
      <c r="AQ1300">
        <v>125.4921875</v>
      </c>
      <c r="AR1300" s="22">
        <f>_xll.BDH(AR$3&amp;" Govt",$A$8,AP1300,AP1300)</f>
        <v>1.18753</v>
      </c>
      <c r="AS1300">
        <f t="shared" si="407"/>
        <v>105.67496189569948</v>
      </c>
      <c r="AV1300" s="22"/>
      <c r="AX1300" s="2">
        <v>40009</v>
      </c>
      <c r="AY1300">
        <v>118.66796875</v>
      </c>
      <c r="AZ1300" s="22">
        <f>_xll.BDH(AZ$3&amp;" Govt",$A$8,AX1300,AX1300)</f>
        <v>1.1625399999999999</v>
      </c>
      <c r="BA1300">
        <f t="shared" si="408"/>
        <v>102.07646080995063</v>
      </c>
      <c r="BB1300" s="2">
        <v>40008</v>
      </c>
      <c r="BC1300">
        <v>118.19140625</v>
      </c>
      <c r="BD1300" s="22">
        <f>_xll.BDH(BD$3&amp;" Govt",$A$8,BB1300,BB1300)</f>
        <v>1.1554599999999999</v>
      </c>
      <c r="BE1300">
        <f t="shared" si="409"/>
        <v>102.28948319284095</v>
      </c>
      <c r="BH1300" s="22"/>
      <c r="BJ1300" s="2">
        <v>40008</v>
      </c>
      <c r="BK1300">
        <v>115.734375</v>
      </c>
      <c r="BL1300" s="22">
        <f>_xll.BDH(BL$3&amp;" Govt",$A$8,BJ1300,BJ1300)</f>
        <v>1.1326400000000001</v>
      </c>
      <c r="BM1300">
        <f t="shared" si="410"/>
        <v>102.18107695295944</v>
      </c>
      <c r="BP1300" s="22"/>
      <c r="BT1300" s="22"/>
      <c r="BX1300" s="22"/>
      <c r="CB1300" s="22"/>
      <c r="CF1300" s="22"/>
      <c r="CJ1300" s="22"/>
      <c r="CN1300" s="22"/>
      <c r="CR1300" s="22"/>
      <c r="CV1300" s="22"/>
      <c r="CZ1300" s="22"/>
      <c r="DB1300" s="2">
        <v>40011</v>
      </c>
      <c r="DC1300">
        <v>113.87890625</v>
      </c>
      <c r="DD1300" s="22">
        <f>_xll.BDH(DD$3&amp;" Govt",$A$8,DB1300,DB1300)</f>
        <v>1.1329500000000001</v>
      </c>
      <c r="DE1300">
        <f t="shared" si="411"/>
        <v>100.51538571869897</v>
      </c>
      <c r="DH1300" s="22"/>
      <c r="DL1300" s="22"/>
      <c r="DP1300" s="22"/>
    </row>
    <row r="1301" spans="8:120" x14ac:dyDescent="0.25">
      <c r="H1301" s="22"/>
      <c r="I1301" s="14"/>
      <c r="L1301" s="22"/>
      <c r="P1301" s="22"/>
      <c r="R1301" s="2">
        <v>40010</v>
      </c>
      <c r="S1301">
        <v>129.36328125</v>
      </c>
      <c r="T1301" s="22">
        <f>_xll.BDH(T$3&amp;" Govt",$A$8,R1301,R1301)</f>
        <v>1.2692099999999999</v>
      </c>
      <c r="U1301">
        <f t="shared" si="403"/>
        <v>101.92425307868675</v>
      </c>
      <c r="V1301" s="2">
        <v>40106</v>
      </c>
      <c r="W1301">
        <v>114.10546875</v>
      </c>
      <c r="X1301" s="22">
        <f>_xll.BDH(X$3&amp;" Govt",$A$8,V1301,V1301)</f>
        <v>1.1383099999999999</v>
      </c>
      <c r="Y1301">
        <f t="shared" si="404"/>
        <v>100.24111951050241</v>
      </c>
      <c r="Z1301" s="2">
        <v>40010</v>
      </c>
      <c r="AA1301">
        <v>127.73046875</v>
      </c>
      <c r="AB1301" s="22">
        <f>_xll.BDH(AB$3&amp;" Govt",$A$8,Z1301,Z1301)</f>
        <v>1.2269099999999999</v>
      </c>
      <c r="AC1301">
        <f t="shared" si="405"/>
        <v>104.10744777530545</v>
      </c>
      <c r="AF1301" s="22"/>
      <c r="AH1301" s="2">
        <v>40010</v>
      </c>
      <c r="AI1301">
        <v>127.6796875</v>
      </c>
      <c r="AJ1301" s="22">
        <f>_xll.BDH(AJ$3&amp;" Govt",$A$8,AH1301,AH1301)</f>
        <v>1.20259</v>
      </c>
      <c r="AK1301">
        <f t="shared" si="406"/>
        <v>106.17058806409499</v>
      </c>
      <c r="AN1301" s="22"/>
      <c r="AP1301" s="2">
        <v>40010</v>
      </c>
      <c r="AQ1301">
        <v>125.734375</v>
      </c>
      <c r="AR1301" s="22">
        <f>_xll.BDH(AR$3&amp;" Govt",$A$8,AP1301,AP1301)</f>
        <v>1.18764</v>
      </c>
      <c r="AS1301">
        <f t="shared" si="407"/>
        <v>105.86909753797447</v>
      </c>
      <c r="AV1301" s="22"/>
      <c r="AX1301" s="2">
        <v>40010</v>
      </c>
      <c r="AY1301">
        <v>118.9765625</v>
      </c>
      <c r="AZ1301" s="22">
        <f>_xll.BDH(AZ$3&amp;" Govt",$A$8,AX1301,AX1301)</f>
        <v>1.16265</v>
      </c>
      <c r="BA1301">
        <f t="shared" si="408"/>
        <v>102.33222594933987</v>
      </c>
      <c r="BB1301" s="2">
        <v>40009</v>
      </c>
      <c r="BC1301">
        <v>117.921875</v>
      </c>
      <c r="BD1301" s="22">
        <f>_xll.BDH(BD$3&amp;" Govt",$A$8,BB1301,BB1301)</f>
        <v>1.1555599999999999</v>
      </c>
      <c r="BE1301">
        <f t="shared" si="409"/>
        <v>102.04738395236942</v>
      </c>
      <c r="BH1301" s="22"/>
      <c r="BJ1301" s="2">
        <v>40009</v>
      </c>
      <c r="BK1301">
        <v>115.50390625</v>
      </c>
      <c r="BL1301" s="22">
        <f>_xll.BDH(BL$3&amp;" Govt",$A$8,BJ1301,BJ1301)</f>
        <v>1.1327400000000001</v>
      </c>
      <c r="BM1301">
        <f t="shared" si="410"/>
        <v>101.9685949555944</v>
      </c>
      <c r="BP1301" s="22"/>
      <c r="BT1301" s="22"/>
      <c r="BX1301" s="22"/>
      <c r="CB1301" s="22"/>
      <c r="CF1301" s="22"/>
      <c r="CJ1301" s="22"/>
      <c r="CN1301" s="22"/>
      <c r="CR1301" s="22"/>
      <c r="CV1301" s="22"/>
      <c r="CZ1301" s="22"/>
      <c r="DB1301" s="2">
        <v>40014</v>
      </c>
      <c r="DC1301">
        <v>114.53125</v>
      </c>
      <c r="DD1301" s="22">
        <f>_xll.BDH(DD$3&amp;" Govt",$A$8,DB1301,DB1301)</f>
        <v>1.13327</v>
      </c>
      <c r="DE1301">
        <f t="shared" si="411"/>
        <v>101.06263291183919</v>
      </c>
      <c r="DH1301" s="22"/>
      <c r="DL1301" s="22"/>
      <c r="DP1301" s="22"/>
    </row>
    <row r="1302" spans="8:120" x14ac:dyDescent="0.25">
      <c r="H1302" s="22"/>
      <c r="I1302" s="14"/>
      <c r="L1302" s="22"/>
      <c r="P1302" s="22"/>
      <c r="R1302" s="2">
        <v>40011</v>
      </c>
      <c r="S1302">
        <v>129.3828125</v>
      </c>
      <c r="T1302" s="22">
        <f>_xll.BDH(T$3&amp;" Govt",$A$8,R1302,R1302)</f>
        <v>1.2693300000000001</v>
      </c>
      <c r="U1302">
        <f t="shared" si="403"/>
        <v>101.93000441177628</v>
      </c>
      <c r="V1302" s="2">
        <v>40107</v>
      </c>
      <c r="W1302">
        <v>114.1875</v>
      </c>
      <c r="X1302" s="22">
        <f>_xll.BDH(X$3&amp;" Govt",$A$8,V1302,V1302)</f>
        <v>1.13839</v>
      </c>
      <c r="Y1302">
        <f t="shared" si="404"/>
        <v>100.3061341016699</v>
      </c>
      <c r="Z1302" s="2">
        <v>40011</v>
      </c>
      <c r="AA1302">
        <v>128.01171875</v>
      </c>
      <c r="AB1302" s="22">
        <f>_xll.BDH(AB$3&amp;" Govt",$A$8,Z1302,Z1302)</f>
        <v>1.2270300000000001</v>
      </c>
      <c r="AC1302">
        <f t="shared" si="405"/>
        <v>104.3264783664621</v>
      </c>
      <c r="AF1302" s="22"/>
      <c r="AH1302" s="2">
        <v>40011</v>
      </c>
      <c r="AI1302">
        <v>127.93359375</v>
      </c>
      <c r="AJ1302" s="22">
        <f>_xll.BDH(AJ$3&amp;" Govt",$A$8,AH1302,AH1302)</f>
        <v>1.2027099999999999</v>
      </c>
      <c r="AK1302">
        <f t="shared" si="406"/>
        <v>106.37110670901548</v>
      </c>
      <c r="AN1302" s="22"/>
      <c r="AP1302" s="2">
        <v>40011</v>
      </c>
      <c r="AQ1302">
        <v>125.984375</v>
      </c>
      <c r="AR1302" s="22">
        <f>_xll.BDH(AR$3&amp;" Govt",$A$8,AP1302,AP1302)</f>
        <v>1.1877500000000001</v>
      </c>
      <c r="AS1302">
        <f t="shared" si="407"/>
        <v>106.06977478425594</v>
      </c>
      <c r="AV1302" s="22"/>
      <c r="AX1302" s="2">
        <v>40011</v>
      </c>
      <c r="AY1302">
        <v>119.19140625</v>
      </c>
      <c r="AZ1302" s="22">
        <f>_xll.BDH(AZ$3&amp;" Govt",$A$8,AX1302,AX1302)</f>
        <v>1.16276</v>
      </c>
      <c r="BA1302">
        <f t="shared" si="408"/>
        <v>102.50731556813099</v>
      </c>
      <c r="BB1302" s="2">
        <v>40010</v>
      </c>
      <c r="BC1302">
        <v>118.35546875</v>
      </c>
      <c r="BD1302" s="22">
        <f>_xll.BDH(BD$3&amp;" Govt",$A$8,BB1302,BB1302)</f>
        <v>1.15567</v>
      </c>
      <c r="BE1302">
        <f t="shared" si="409"/>
        <v>102.41285899088841</v>
      </c>
      <c r="BH1302" s="22"/>
      <c r="BJ1302" s="2">
        <v>40010</v>
      </c>
      <c r="BK1302">
        <v>115.9453125</v>
      </c>
      <c r="BL1302" s="22">
        <f>_xll.BDH(BL$3&amp;" Govt",$A$8,BJ1302,BJ1302)</f>
        <v>1.1328499999999999</v>
      </c>
      <c r="BM1302">
        <f t="shared" si="410"/>
        <v>102.34833605508233</v>
      </c>
      <c r="BP1302" s="22"/>
      <c r="BT1302" s="22"/>
      <c r="BX1302" s="22"/>
      <c r="CB1302" s="22"/>
      <c r="CF1302" s="22"/>
      <c r="CJ1302" s="22"/>
      <c r="CN1302" s="22"/>
      <c r="CR1302" s="22"/>
      <c r="CV1302" s="22"/>
      <c r="CZ1302" s="22"/>
      <c r="DB1302" s="2">
        <v>40015</v>
      </c>
      <c r="DC1302">
        <v>114.921875</v>
      </c>
      <c r="DD1302" s="22">
        <f>_xll.BDH(DD$3&amp;" Govt",$A$8,DB1302,DB1302)</f>
        <v>1.13337</v>
      </c>
      <c r="DE1302">
        <f t="shared" si="411"/>
        <v>101.3983738761393</v>
      </c>
      <c r="DH1302" s="22"/>
      <c r="DL1302" s="22"/>
      <c r="DP1302" s="22"/>
    </row>
    <row r="1303" spans="8:120" x14ac:dyDescent="0.25">
      <c r="H1303" s="22"/>
      <c r="I1303" s="14"/>
      <c r="L1303" s="22"/>
      <c r="P1303" s="22"/>
      <c r="R1303" s="2">
        <v>40014</v>
      </c>
      <c r="S1303">
        <v>129.44921875</v>
      </c>
      <c r="T1303" s="22">
        <f>_xll.BDH(T$3&amp;" Govt",$A$8,R1303,R1303)</f>
        <v>1.2696799999999999</v>
      </c>
      <c r="U1303">
        <f t="shared" si="403"/>
        <v>101.95420795003466</v>
      </c>
      <c r="V1303" s="2">
        <v>40108</v>
      </c>
      <c r="W1303">
        <v>114.19921875</v>
      </c>
      <c r="X1303" s="22">
        <f>_xll.BDH(X$3&amp;" Govt",$A$8,V1303,V1303)</f>
        <v>1.1384700000000001</v>
      </c>
      <c r="Y1303">
        <f t="shared" si="404"/>
        <v>100.30937903502068</v>
      </c>
      <c r="Z1303" s="2">
        <v>40014</v>
      </c>
      <c r="AA1303">
        <v>128.16796875</v>
      </c>
      <c r="AB1303" s="22">
        <f>_xll.BDH(AB$3&amp;" Govt",$A$8,Z1303,Z1303)</f>
        <v>1.2273700000000001</v>
      </c>
      <c r="AC1303">
        <f t="shared" si="405"/>
        <v>104.4248830833408</v>
      </c>
      <c r="AF1303" s="22"/>
      <c r="AH1303" s="2">
        <v>40014</v>
      </c>
      <c r="AI1303">
        <v>128.1640625</v>
      </c>
      <c r="AJ1303" s="22">
        <f>_xll.BDH(AJ$3&amp;" Govt",$A$8,AH1303,AH1303)</f>
        <v>1.2030400000000001</v>
      </c>
      <c r="AK1303">
        <f t="shared" si="406"/>
        <v>106.53350054861018</v>
      </c>
      <c r="AN1303" s="22"/>
      <c r="AP1303" s="2">
        <v>40014</v>
      </c>
      <c r="AQ1303">
        <v>126.24609375</v>
      </c>
      <c r="AR1303" s="22">
        <f>_xll.BDH(AR$3&amp;" Govt",$A$8,AP1303,AP1303)</f>
        <v>1.18808</v>
      </c>
      <c r="AS1303">
        <f t="shared" si="407"/>
        <v>106.2606000858528</v>
      </c>
      <c r="AV1303" s="22"/>
      <c r="AX1303" s="2">
        <v>40014</v>
      </c>
      <c r="AY1303">
        <v>119.5703125</v>
      </c>
      <c r="AZ1303" s="22">
        <f>_xll.BDH(AZ$3&amp;" Govt",$A$8,AX1303,AX1303)</f>
        <v>1.16309</v>
      </c>
      <c r="BA1303">
        <f t="shared" si="408"/>
        <v>102.80400699859857</v>
      </c>
      <c r="BB1303" s="2">
        <v>40011</v>
      </c>
      <c r="BC1303">
        <v>118.56640625</v>
      </c>
      <c r="BD1303" s="22">
        <f>_xll.BDH(BD$3&amp;" Govt",$A$8,BB1303,BB1303)</f>
        <v>1.15578</v>
      </c>
      <c r="BE1303">
        <f t="shared" si="409"/>
        <v>102.58561858658221</v>
      </c>
      <c r="BH1303" s="22"/>
      <c r="BJ1303" s="2">
        <v>40011</v>
      </c>
      <c r="BK1303">
        <v>116.15625</v>
      </c>
      <c r="BL1303" s="22">
        <f>_xll.BDH(BL$3&amp;" Govt",$A$8,BJ1303,BJ1303)</f>
        <v>1.1329500000000001</v>
      </c>
      <c r="BM1303">
        <f t="shared" si="410"/>
        <v>102.52548656163113</v>
      </c>
      <c r="BP1303" s="22"/>
      <c r="BT1303" s="22"/>
      <c r="BX1303" s="22"/>
      <c r="CB1303" s="22"/>
      <c r="CF1303" s="22"/>
      <c r="CJ1303" s="22"/>
      <c r="CN1303" s="22"/>
      <c r="CR1303" s="22"/>
      <c r="CV1303" s="22"/>
      <c r="CZ1303" s="22"/>
      <c r="DB1303" s="2">
        <v>40016</v>
      </c>
      <c r="DC1303">
        <v>114.33984375</v>
      </c>
      <c r="DD1303" s="22">
        <f>_xll.BDH(DD$3&amp;" Govt",$A$8,DB1303,DB1303)</f>
        <v>1.13348</v>
      </c>
      <c r="DE1303">
        <f t="shared" si="411"/>
        <v>100.87504300913999</v>
      </c>
      <c r="DH1303" s="22"/>
      <c r="DL1303" s="22"/>
      <c r="DP1303" s="22"/>
    </row>
    <row r="1304" spans="8:120" x14ac:dyDescent="0.25">
      <c r="H1304" s="22"/>
      <c r="I1304" s="14"/>
      <c r="L1304" s="22"/>
      <c r="P1304" s="22"/>
      <c r="R1304" s="2">
        <v>40015</v>
      </c>
      <c r="S1304">
        <v>129.53515625</v>
      </c>
      <c r="T1304" s="22">
        <f>_xll.BDH(T$3&amp;" Govt",$A$8,R1304,R1304)</f>
        <v>1.2698</v>
      </c>
      <c r="U1304">
        <f t="shared" si="403"/>
        <v>102.01225094503071</v>
      </c>
      <c r="V1304" s="2">
        <v>40109</v>
      </c>
      <c r="W1304">
        <v>114.265625</v>
      </c>
      <c r="X1304" s="22">
        <f>_xll.BDH(X$3&amp;" Govt",$A$8,V1304,V1304)</f>
        <v>1.13856</v>
      </c>
      <c r="Y1304">
        <f t="shared" si="404"/>
        <v>100.35977462759978</v>
      </c>
      <c r="Z1304" s="2">
        <v>40015</v>
      </c>
      <c r="AA1304">
        <v>128.25</v>
      </c>
      <c r="AB1304" s="22">
        <f>_xll.BDH(AB$3&amp;" Govt",$A$8,Z1304,Z1304)</f>
        <v>1.2274799999999999</v>
      </c>
      <c r="AC1304">
        <f t="shared" si="405"/>
        <v>104.48235409130903</v>
      </c>
      <c r="AF1304" s="22"/>
      <c r="AH1304" s="2">
        <v>40015</v>
      </c>
      <c r="AI1304">
        <v>128.24609375</v>
      </c>
      <c r="AJ1304" s="22">
        <f>_xll.BDH(AJ$3&amp;" Govt",$A$8,AH1304,AH1304)</f>
        <v>1.2031499999999999</v>
      </c>
      <c r="AK1304">
        <f t="shared" si="406"/>
        <v>106.59194094668163</v>
      </c>
      <c r="AN1304" s="22"/>
      <c r="AP1304" s="2">
        <v>40015</v>
      </c>
      <c r="AQ1304">
        <v>126.32421875</v>
      </c>
      <c r="AR1304" s="22">
        <f>_xll.BDH(AR$3&amp;" Govt",$A$8,AP1304,AP1304)</f>
        <v>1.1881900000000001</v>
      </c>
      <c r="AS1304">
        <f t="shared" si="407"/>
        <v>106.31651398345382</v>
      </c>
      <c r="AV1304" s="22"/>
      <c r="AX1304" s="2">
        <v>40015</v>
      </c>
      <c r="AY1304">
        <v>119.76953125</v>
      </c>
      <c r="AZ1304" s="22">
        <f>_xll.BDH(AZ$3&amp;" Govt",$A$8,AX1304,AX1304)</f>
        <v>1.1631899999999999</v>
      </c>
      <c r="BA1304">
        <f t="shared" si="408"/>
        <v>102.96643820012208</v>
      </c>
      <c r="BB1304" s="2">
        <v>40014</v>
      </c>
      <c r="BC1304">
        <v>118.96484375</v>
      </c>
      <c r="BD1304" s="22">
        <f>_xll.BDH(BD$3&amp;" Govt",$A$8,BB1304,BB1304)</f>
        <v>1.1560999999999999</v>
      </c>
      <c r="BE1304">
        <f t="shared" si="409"/>
        <v>102.90186294438199</v>
      </c>
      <c r="BH1304" s="22"/>
      <c r="BJ1304" s="2">
        <v>40014</v>
      </c>
      <c r="BK1304">
        <v>116.59765625</v>
      </c>
      <c r="BL1304" s="22">
        <f>_xll.BDH(BL$3&amp;" Govt",$A$8,BJ1304,BJ1304)</f>
        <v>1.13327</v>
      </c>
      <c r="BM1304">
        <f t="shared" si="410"/>
        <v>102.88603444015989</v>
      </c>
      <c r="BP1304" s="22"/>
      <c r="BT1304" s="22"/>
      <c r="BX1304" s="22"/>
      <c r="CB1304" s="22"/>
      <c r="CF1304" s="22"/>
      <c r="CJ1304" s="22"/>
      <c r="CN1304" s="22"/>
      <c r="CR1304" s="22"/>
      <c r="CV1304" s="22"/>
      <c r="CZ1304" s="22"/>
      <c r="DB1304" s="2">
        <v>40017</v>
      </c>
      <c r="DC1304">
        <v>114.0390625</v>
      </c>
      <c r="DD1304" s="22">
        <f>_xll.BDH(DD$3&amp;" Govt",$A$8,DB1304,DB1304)</f>
        <v>1.1335899999999999</v>
      </c>
      <c r="DE1304">
        <f t="shared" si="411"/>
        <v>100.59991928298592</v>
      </c>
      <c r="DH1304" s="22"/>
      <c r="DL1304" s="22"/>
      <c r="DP1304" s="22"/>
    </row>
    <row r="1305" spans="8:120" x14ac:dyDescent="0.25">
      <c r="H1305" s="22"/>
      <c r="I1305" s="14"/>
      <c r="L1305" s="22"/>
      <c r="P1305" s="22"/>
      <c r="R1305" s="2">
        <v>40016</v>
      </c>
      <c r="S1305">
        <v>129.54296875</v>
      </c>
      <c r="T1305" s="22">
        <f>_xll.BDH(T$3&amp;" Govt",$A$8,R1305,R1305)</f>
        <v>1.2699199999999999</v>
      </c>
      <c r="U1305">
        <f t="shared" si="403"/>
        <v>102.00876334729747</v>
      </c>
      <c r="V1305" s="2">
        <v>40112</v>
      </c>
      <c r="W1305">
        <v>114.2421875</v>
      </c>
      <c r="X1305" s="22">
        <f>_xll.BDH(X$3&amp;" Govt",$A$8,V1305,V1305)</f>
        <v>1.1388</v>
      </c>
      <c r="Y1305">
        <f t="shared" si="404"/>
        <v>100.31804311556023</v>
      </c>
      <c r="Z1305" s="2">
        <v>40016</v>
      </c>
      <c r="AA1305">
        <v>128.19921875</v>
      </c>
      <c r="AB1305" s="22">
        <f>_xll.BDH(AB$3&amp;" Govt",$A$8,Z1305,Z1305)</f>
        <v>1.2276</v>
      </c>
      <c r="AC1305">
        <f t="shared" si="405"/>
        <v>104.43077447865754</v>
      </c>
      <c r="AF1305" s="22"/>
      <c r="AH1305" s="2">
        <v>40016</v>
      </c>
      <c r="AI1305">
        <v>128.09765625</v>
      </c>
      <c r="AJ1305" s="22">
        <f>_xll.BDH(AJ$3&amp;" Govt",$A$8,AH1305,AH1305)</f>
        <v>1.2032700000000001</v>
      </c>
      <c r="AK1305">
        <f t="shared" si="406"/>
        <v>106.4579489640729</v>
      </c>
      <c r="AN1305" s="22"/>
      <c r="AP1305" s="2">
        <v>40016</v>
      </c>
      <c r="AQ1305">
        <v>126.1796875</v>
      </c>
      <c r="AR1305" s="22">
        <f>_xll.BDH(AR$3&amp;" Govt",$A$8,AP1305,AP1305)</f>
        <v>1.18831</v>
      </c>
      <c r="AS1305">
        <f t="shared" si="407"/>
        <v>106.18415017966693</v>
      </c>
      <c r="AV1305" s="22"/>
      <c r="AX1305" s="2">
        <v>40016</v>
      </c>
      <c r="AY1305">
        <v>119.53515625</v>
      </c>
      <c r="AZ1305" s="22">
        <f>_xll.BDH(AZ$3&amp;" Govt",$A$8,AX1305,AX1305)</f>
        <v>1.1633</v>
      </c>
      <c r="BA1305">
        <f t="shared" si="408"/>
        <v>102.75522758531763</v>
      </c>
      <c r="BB1305" s="2">
        <v>40015</v>
      </c>
      <c r="BC1305">
        <v>119.1640625</v>
      </c>
      <c r="BD1305" s="22">
        <f>_xll.BDH(BD$3&amp;" Govt",$A$8,BB1305,BB1305)</f>
        <v>1.15621</v>
      </c>
      <c r="BE1305">
        <f t="shared" si="409"/>
        <v>103.0643762811254</v>
      </c>
      <c r="BH1305" s="22"/>
      <c r="BJ1305" s="2">
        <v>40015</v>
      </c>
      <c r="BK1305">
        <v>116.84375</v>
      </c>
      <c r="BL1305" s="22">
        <f>_xll.BDH(BL$3&amp;" Govt",$A$8,BJ1305,BJ1305)</f>
        <v>1.13337</v>
      </c>
      <c r="BM1305">
        <f t="shared" si="410"/>
        <v>103.0940910735241</v>
      </c>
      <c r="BP1305" s="22"/>
      <c r="BT1305" s="22"/>
      <c r="BX1305" s="22"/>
      <c r="CB1305" s="22"/>
      <c r="CF1305" s="22"/>
      <c r="CJ1305" s="22"/>
      <c r="CN1305" s="22"/>
      <c r="CR1305" s="22"/>
      <c r="CV1305" s="22"/>
      <c r="CZ1305" s="22"/>
      <c r="DB1305" s="2">
        <v>40018</v>
      </c>
      <c r="DC1305">
        <v>113.9140625</v>
      </c>
      <c r="DD1305" s="22">
        <f>_xll.BDH(DD$3&amp;" Govt",$A$8,DB1305,DB1305)</f>
        <v>1.1336900000000001</v>
      </c>
      <c r="DE1305">
        <f t="shared" si="411"/>
        <v>100.48078619375666</v>
      </c>
      <c r="DH1305" s="22"/>
      <c r="DL1305" s="22"/>
      <c r="DP1305" s="22"/>
    </row>
    <row r="1306" spans="8:120" x14ac:dyDescent="0.25">
      <c r="H1306" s="22"/>
      <c r="I1306" s="14"/>
      <c r="L1306" s="22"/>
      <c r="P1306" s="22"/>
      <c r="R1306" s="2">
        <v>40017</v>
      </c>
      <c r="S1306">
        <v>129.609375</v>
      </c>
      <c r="T1306" s="22">
        <f>_xll.BDH(T$3&amp;" Govt",$A$8,R1306,R1306)</f>
        <v>1.27003</v>
      </c>
      <c r="U1306">
        <f t="shared" si="403"/>
        <v>102.05221530200075</v>
      </c>
      <c r="V1306" s="2">
        <v>40113</v>
      </c>
      <c r="W1306">
        <v>114.26953125</v>
      </c>
      <c r="X1306" s="22">
        <f>_xll.BDH(X$3&amp;" Govt",$A$8,V1306,V1306)</f>
        <v>1.1388799999999999</v>
      </c>
      <c r="Y1306">
        <f t="shared" si="404"/>
        <v>100.33500566345884</v>
      </c>
      <c r="Z1306" s="2">
        <v>40017</v>
      </c>
      <c r="AA1306">
        <v>128.203125</v>
      </c>
      <c r="AB1306" s="22">
        <f>_xll.BDH(AB$3&amp;" Govt",$A$8,Z1306,Z1306)</f>
        <v>1.2277100000000001</v>
      </c>
      <c r="AC1306">
        <f t="shared" si="405"/>
        <v>104.42459945752661</v>
      </c>
      <c r="AF1306" s="22"/>
      <c r="AH1306" s="2">
        <v>40017</v>
      </c>
      <c r="AI1306">
        <v>128.02734375</v>
      </c>
      <c r="AJ1306" s="22">
        <f>_xll.BDH(AJ$3&amp;" Govt",$A$8,AH1306,AH1306)</f>
        <v>1.2033800000000001</v>
      </c>
      <c r="AK1306">
        <f t="shared" si="406"/>
        <v>106.38978855390648</v>
      </c>
      <c r="AN1306" s="22"/>
      <c r="AP1306" s="2">
        <v>40017</v>
      </c>
      <c r="AQ1306">
        <v>126.0546875</v>
      </c>
      <c r="AR1306" s="22">
        <f>_xll.BDH(AR$3&amp;" Govt",$A$8,AP1306,AP1306)</f>
        <v>1.18842</v>
      </c>
      <c r="AS1306">
        <f t="shared" si="407"/>
        <v>106.06914011881321</v>
      </c>
      <c r="AV1306" s="22"/>
      <c r="AX1306" s="2">
        <v>40017</v>
      </c>
      <c r="AY1306">
        <v>119.1328125</v>
      </c>
      <c r="AZ1306" s="22">
        <f>_xll.BDH(AZ$3&amp;" Govt",$A$8,AX1306,AX1306)</f>
        <v>1.1634100000000001</v>
      </c>
      <c r="BA1306">
        <f t="shared" si="408"/>
        <v>102.39968068006979</v>
      </c>
      <c r="BB1306" s="2">
        <v>40016</v>
      </c>
      <c r="BC1306">
        <v>118.91015625</v>
      </c>
      <c r="BD1306" s="22">
        <f>_xll.BDH(BD$3&amp;" Govt",$A$8,BB1306,BB1306)</f>
        <v>1.15632</v>
      </c>
      <c r="BE1306">
        <f t="shared" si="409"/>
        <v>102.83499053030303</v>
      </c>
      <c r="BH1306" s="22"/>
      <c r="BJ1306" s="2">
        <v>40016</v>
      </c>
      <c r="BK1306">
        <v>116.54296875</v>
      </c>
      <c r="BL1306" s="22">
        <f>_xll.BDH(BL$3&amp;" Govt",$A$8,BJ1306,BJ1306)</f>
        <v>1.13348</v>
      </c>
      <c r="BM1306">
        <f t="shared" si="410"/>
        <v>102.81872529731446</v>
      </c>
      <c r="BP1306" s="22"/>
      <c r="BT1306" s="22"/>
      <c r="BX1306" s="22"/>
      <c r="CB1306" s="22"/>
      <c r="CF1306" s="22"/>
      <c r="CJ1306" s="22"/>
      <c r="CN1306" s="22"/>
      <c r="CR1306" s="22"/>
      <c r="CV1306" s="22"/>
      <c r="CZ1306" s="22"/>
      <c r="DB1306" s="2">
        <v>40021</v>
      </c>
      <c r="DC1306">
        <v>113.36328125</v>
      </c>
      <c r="DD1306" s="22">
        <f>_xll.BDH(DD$3&amp;" Govt",$A$8,DB1306,DB1306)</f>
        <v>1.13401</v>
      </c>
      <c r="DE1306">
        <f t="shared" si="411"/>
        <v>99.966738609006981</v>
      </c>
      <c r="DH1306" s="22"/>
      <c r="DL1306" s="22"/>
      <c r="DP1306" s="22"/>
    </row>
    <row r="1307" spans="8:120" x14ac:dyDescent="0.25">
      <c r="H1307" s="22"/>
      <c r="I1307" s="14"/>
      <c r="L1307" s="22"/>
      <c r="P1307" s="22"/>
      <c r="R1307" s="2">
        <v>40018</v>
      </c>
      <c r="S1307">
        <v>129.6484375</v>
      </c>
      <c r="T1307" s="22">
        <f>_xll.BDH(T$3&amp;" Govt",$A$8,R1307,R1307)</f>
        <v>1.2701500000000001</v>
      </c>
      <c r="U1307">
        <f t="shared" si="403"/>
        <v>102.07332795339133</v>
      </c>
      <c r="V1307" s="2">
        <v>40114</v>
      </c>
      <c r="W1307">
        <v>114.30078125</v>
      </c>
      <c r="X1307" s="22">
        <f>_xll.BDH(X$3&amp;" Govt",$A$8,V1307,V1307)</f>
        <v>1.13897</v>
      </c>
      <c r="Y1307">
        <f t="shared" si="404"/>
        <v>100.35451438580472</v>
      </c>
      <c r="Z1307" s="2">
        <v>40018</v>
      </c>
      <c r="AA1307">
        <v>128.234375</v>
      </c>
      <c r="AB1307" s="22">
        <f>_xll.BDH(AB$3&amp;" Govt",$A$8,Z1307,Z1307)</f>
        <v>1.22783</v>
      </c>
      <c r="AC1307">
        <f t="shared" si="405"/>
        <v>104.43984509256168</v>
      </c>
      <c r="AF1307" s="22"/>
      <c r="AH1307" s="2">
        <v>40018</v>
      </c>
      <c r="AI1307">
        <v>127.9453125</v>
      </c>
      <c r="AJ1307" s="22">
        <f>_xll.BDH(AJ$3&amp;" Govt",$A$8,AH1307,AH1307)</f>
        <v>1.2034899999999999</v>
      </c>
      <c r="AK1307">
        <f t="shared" si="406"/>
        <v>106.31190329790859</v>
      </c>
      <c r="AN1307" s="22"/>
      <c r="AP1307" s="2">
        <v>40018</v>
      </c>
      <c r="AQ1307">
        <v>126.0625</v>
      </c>
      <c r="AR1307" s="22">
        <f>_xll.BDH(AR$3&amp;" Govt",$A$8,AP1307,AP1307)</f>
        <v>1.1885300000000001</v>
      </c>
      <c r="AS1307">
        <f t="shared" si="407"/>
        <v>106.06589652764339</v>
      </c>
      <c r="AV1307" s="22"/>
      <c r="AX1307" s="2">
        <v>40018</v>
      </c>
      <c r="AY1307">
        <v>119.109375</v>
      </c>
      <c r="AZ1307" s="22">
        <f>_xll.BDH(AZ$3&amp;" Govt",$A$8,AX1307,AX1307)</f>
        <v>1.1635200000000001</v>
      </c>
      <c r="BA1307">
        <f t="shared" si="408"/>
        <v>102.36985612623761</v>
      </c>
      <c r="BB1307" s="2">
        <v>40017</v>
      </c>
      <c r="BC1307">
        <v>118.58203125</v>
      </c>
      <c r="BD1307" s="22">
        <f>_xll.BDH(BD$3&amp;" Govt",$A$8,BB1307,BB1307)</f>
        <v>1.15642</v>
      </c>
      <c r="BE1307">
        <f t="shared" si="409"/>
        <v>102.54235593469501</v>
      </c>
      <c r="BH1307" s="22"/>
      <c r="BJ1307" s="2">
        <v>40017</v>
      </c>
      <c r="BK1307">
        <v>116.22265625</v>
      </c>
      <c r="BL1307" s="22">
        <f>_xll.BDH(BL$3&amp;" Govt",$A$8,BJ1307,BJ1307)</f>
        <v>1.1335899999999999</v>
      </c>
      <c r="BM1307">
        <f t="shared" si="410"/>
        <v>102.52618340846338</v>
      </c>
      <c r="BP1307" s="22"/>
      <c r="BT1307" s="22"/>
      <c r="BX1307" s="22"/>
      <c r="CB1307" s="22"/>
      <c r="CF1307" s="22"/>
      <c r="CJ1307" s="22"/>
      <c r="CN1307" s="22"/>
      <c r="CR1307" s="22"/>
      <c r="CV1307" s="22"/>
      <c r="CZ1307" s="22"/>
      <c r="DB1307" s="2">
        <v>40022</v>
      </c>
      <c r="DC1307">
        <v>113.55859375</v>
      </c>
      <c r="DD1307" s="22">
        <f>_xll.BDH(DD$3&amp;" Govt",$A$8,DB1307,DB1307)</f>
        <v>1.13411</v>
      </c>
      <c r="DE1307">
        <f t="shared" si="411"/>
        <v>100.13014059482767</v>
      </c>
      <c r="DH1307" s="22"/>
      <c r="DL1307" s="22"/>
      <c r="DP1307" s="22"/>
    </row>
    <row r="1308" spans="8:120" x14ac:dyDescent="0.25">
      <c r="H1308" s="22"/>
      <c r="I1308" s="14"/>
      <c r="L1308" s="22"/>
      <c r="P1308" s="22"/>
      <c r="R1308" s="2">
        <v>40021</v>
      </c>
      <c r="S1308">
        <v>129.7734375</v>
      </c>
      <c r="T1308" s="22">
        <f>_xll.BDH(T$3&amp;" Govt",$A$8,R1308,R1308)</f>
        <v>1.27051</v>
      </c>
      <c r="U1308">
        <f t="shared" si="403"/>
        <v>102.14279108389545</v>
      </c>
      <c r="V1308" s="2">
        <v>40115</v>
      </c>
      <c r="W1308">
        <v>114.30859375</v>
      </c>
      <c r="X1308" s="22">
        <f>_xll.BDH(X$3&amp;" Govt",$A$8,V1308,V1308)</f>
        <v>1.1390500000000001</v>
      </c>
      <c r="Y1308">
        <f t="shared" si="404"/>
        <v>100.35432487599314</v>
      </c>
      <c r="Z1308" s="2">
        <v>40021</v>
      </c>
      <c r="AA1308">
        <v>128.2578125</v>
      </c>
      <c r="AB1308" s="22">
        <f>_xll.BDH(AB$3&amp;" Govt",$A$8,Z1308,Z1308)</f>
        <v>1.22817</v>
      </c>
      <c r="AC1308">
        <f t="shared" si="405"/>
        <v>104.43001579585888</v>
      </c>
      <c r="AF1308" s="22"/>
      <c r="AH1308" s="2">
        <v>40021</v>
      </c>
      <c r="AI1308">
        <v>127.96875</v>
      </c>
      <c r="AJ1308" s="22">
        <f>_xll.BDH(AJ$3&amp;" Govt",$A$8,AH1308,AH1308)</f>
        <v>1.20383</v>
      </c>
      <c r="AK1308">
        <f t="shared" si="406"/>
        <v>106.30134653564042</v>
      </c>
      <c r="AN1308" s="22"/>
      <c r="AP1308" s="2">
        <v>40021</v>
      </c>
      <c r="AQ1308">
        <v>125.82421875</v>
      </c>
      <c r="AR1308" s="22">
        <f>_xll.BDH(AR$3&amp;" Govt",$A$8,AP1308,AP1308)</f>
        <v>1.18886</v>
      </c>
      <c r="AS1308">
        <f t="shared" si="407"/>
        <v>105.8360267399021</v>
      </c>
      <c r="AV1308" s="22"/>
      <c r="AX1308" s="2">
        <v>40021</v>
      </c>
      <c r="AY1308">
        <v>118.91015625</v>
      </c>
      <c r="AZ1308" s="22">
        <f>_xll.BDH(AZ$3&amp;" Govt",$A$8,AX1308,AX1308)</f>
        <v>1.16384</v>
      </c>
      <c r="BA1308">
        <f t="shared" si="408"/>
        <v>102.17053568359913</v>
      </c>
      <c r="BB1308" s="2">
        <v>40018</v>
      </c>
      <c r="BC1308">
        <v>118.3828125</v>
      </c>
      <c r="BD1308" s="22">
        <f>_xll.BDH(BD$3&amp;" Govt",$A$8,BB1308,BB1308)</f>
        <v>1.1565300000000001</v>
      </c>
      <c r="BE1308">
        <f t="shared" si="409"/>
        <v>102.36034733210552</v>
      </c>
      <c r="BH1308" s="22"/>
      <c r="BJ1308" s="2">
        <v>40018</v>
      </c>
      <c r="BK1308">
        <v>116.04296875</v>
      </c>
      <c r="BL1308" s="22">
        <f>_xll.BDH(BL$3&amp;" Govt",$A$8,BJ1308,BJ1308)</f>
        <v>1.1336900000000001</v>
      </c>
      <c r="BM1308">
        <f t="shared" si="410"/>
        <v>102.35864191269218</v>
      </c>
      <c r="BP1308" s="22"/>
      <c r="BT1308" s="22"/>
      <c r="BX1308" s="22"/>
      <c r="CB1308" s="22"/>
      <c r="CF1308" s="22"/>
      <c r="CJ1308" s="22"/>
      <c r="CN1308" s="22"/>
      <c r="CR1308" s="22"/>
      <c r="CV1308" s="22"/>
      <c r="CZ1308" s="22"/>
      <c r="DB1308" s="2">
        <v>40023</v>
      </c>
      <c r="DC1308">
        <v>113.96875</v>
      </c>
      <c r="DD1308" s="22">
        <f>_xll.BDH(DD$3&amp;" Govt",$A$8,DB1308,DB1308)</f>
        <v>1.13422</v>
      </c>
      <c r="DE1308">
        <f t="shared" si="411"/>
        <v>100.48204933787096</v>
      </c>
      <c r="DH1308" s="22"/>
      <c r="DL1308" s="22"/>
      <c r="DP1308" s="22"/>
    </row>
    <row r="1309" spans="8:120" x14ac:dyDescent="0.25">
      <c r="H1309" s="22"/>
      <c r="I1309" s="14"/>
      <c r="L1309" s="22"/>
      <c r="P1309" s="22"/>
      <c r="R1309" s="2">
        <v>40022</v>
      </c>
      <c r="S1309">
        <v>129.703125</v>
      </c>
      <c r="T1309" s="22">
        <f>_xll.BDH(T$3&amp;" Govt",$A$8,R1309,R1309)</f>
        <v>1.2706299999999999</v>
      </c>
      <c r="U1309">
        <f t="shared" si="403"/>
        <v>102.07780785909353</v>
      </c>
      <c r="V1309" s="2">
        <v>40116</v>
      </c>
      <c r="W1309">
        <v>114.3359375</v>
      </c>
      <c r="X1309" s="22">
        <f>_xll.BDH(X$3&amp;" Govt",$A$8,V1309,V1309)</f>
        <v>1.13913</v>
      </c>
      <c r="Y1309">
        <f t="shared" si="404"/>
        <v>100.37128115316075</v>
      </c>
      <c r="Z1309" s="2">
        <v>40022</v>
      </c>
      <c r="AA1309">
        <v>128.109375</v>
      </c>
      <c r="AB1309" s="22">
        <f>_xll.BDH(AB$3&amp;" Govt",$A$8,Z1309,Z1309)</f>
        <v>1.22828</v>
      </c>
      <c r="AC1309">
        <f t="shared" si="405"/>
        <v>104.29981356042596</v>
      </c>
      <c r="AF1309" s="22"/>
      <c r="AH1309" s="2">
        <v>40022</v>
      </c>
      <c r="AI1309">
        <v>127.74609375</v>
      </c>
      <c r="AJ1309" s="22">
        <f>_xll.BDH(AJ$3&amp;" Govt",$A$8,AH1309,AH1309)</f>
        <v>1.20394</v>
      </c>
      <c r="AK1309">
        <f t="shared" si="406"/>
        <v>106.10669447813014</v>
      </c>
      <c r="AN1309" s="22"/>
      <c r="AP1309" s="2">
        <v>40022</v>
      </c>
      <c r="AQ1309">
        <v>125.6953125</v>
      </c>
      <c r="AR1309" s="22">
        <f>_xll.BDH(AR$3&amp;" Govt",$A$8,AP1309,AP1309)</f>
        <v>1.1889700000000001</v>
      </c>
      <c r="AS1309">
        <f t="shared" si="407"/>
        <v>105.71781668166564</v>
      </c>
      <c r="AV1309" s="22"/>
      <c r="AX1309" s="2">
        <v>40022</v>
      </c>
      <c r="AY1309">
        <v>118.70703125</v>
      </c>
      <c r="AZ1309" s="22">
        <f>_xll.BDH(AZ$3&amp;" Govt",$A$8,AX1309,AX1309)</f>
        <v>1.16395</v>
      </c>
      <c r="BA1309">
        <f t="shared" si="408"/>
        <v>101.98636646763177</v>
      </c>
      <c r="BB1309" s="2">
        <v>40021</v>
      </c>
      <c r="BC1309">
        <v>118.30859375</v>
      </c>
      <c r="BD1309" s="22">
        <f>_xll.BDH(BD$3&amp;" Govt",$A$8,BB1309,BB1309)</f>
        <v>1.1568499999999999</v>
      </c>
      <c r="BE1309">
        <f t="shared" si="409"/>
        <v>102.26787720966418</v>
      </c>
      <c r="BH1309" s="22"/>
      <c r="BJ1309" s="2">
        <v>40021</v>
      </c>
      <c r="BK1309">
        <v>115.90234375</v>
      </c>
      <c r="BL1309" s="22">
        <f>_xll.BDH(BL$3&amp;" Govt",$A$8,BJ1309,BJ1309)</f>
        <v>1.13401</v>
      </c>
      <c r="BM1309">
        <f t="shared" si="410"/>
        <v>102.20575105157803</v>
      </c>
      <c r="BP1309" s="22"/>
      <c r="BT1309" s="22"/>
      <c r="BX1309" s="22"/>
      <c r="CB1309" s="22"/>
      <c r="CF1309" s="22"/>
      <c r="CJ1309" s="22"/>
      <c r="CN1309" s="22"/>
      <c r="CR1309" s="22"/>
      <c r="CV1309" s="22"/>
      <c r="CZ1309" s="22"/>
      <c r="DB1309" s="2">
        <v>40024</v>
      </c>
      <c r="DC1309">
        <v>115.26171875</v>
      </c>
      <c r="DD1309" s="22">
        <f>_xll.BDH(DD$3&amp;" Govt",$A$8,DB1309,DB1309)</f>
        <v>1.13432</v>
      </c>
      <c r="DE1309">
        <f t="shared" si="411"/>
        <v>101.613053415262</v>
      </c>
      <c r="DH1309" s="22"/>
      <c r="DL1309" s="22"/>
      <c r="DP1309" s="22"/>
    </row>
    <row r="1310" spans="8:120" x14ac:dyDescent="0.25">
      <c r="H1310" s="22"/>
      <c r="I1310" s="14"/>
      <c r="L1310" s="22"/>
      <c r="P1310" s="22"/>
      <c r="R1310" s="2">
        <v>40023</v>
      </c>
      <c r="S1310">
        <v>129.70703125</v>
      </c>
      <c r="T1310" s="22">
        <f>_xll.BDH(T$3&amp;" Govt",$A$8,R1310,R1310)</f>
        <v>1.27074</v>
      </c>
      <c r="U1310">
        <f t="shared" si="403"/>
        <v>102.07204561908809</v>
      </c>
      <c r="V1310" s="2">
        <v>40119</v>
      </c>
      <c r="W1310">
        <v>114.2890625</v>
      </c>
      <c r="X1310" s="22">
        <f>_xll.BDH(X$3&amp;" Govt",$A$8,V1310,V1310)</f>
        <v>1.1393200000000001</v>
      </c>
      <c r="Y1310">
        <f t="shared" si="404"/>
        <v>100.31339965944598</v>
      </c>
      <c r="Z1310" s="2">
        <v>40023</v>
      </c>
      <c r="AA1310">
        <v>128.07421875</v>
      </c>
      <c r="AB1310" s="22">
        <f>_xll.BDH(AB$3&amp;" Govt",$A$8,Z1310,Z1310)</f>
        <v>1.2283999999999999</v>
      </c>
      <c r="AC1310">
        <f t="shared" si="405"/>
        <v>104.26100516932595</v>
      </c>
      <c r="AF1310" s="22"/>
      <c r="AH1310" s="2">
        <v>40023</v>
      </c>
      <c r="AI1310">
        <v>127.6015625</v>
      </c>
      <c r="AJ1310" s="22">
        <f>_xll.BDH(AJ$3&amp;" Govt",$A$8,AH1310,AH1310)</f>
        <v>1.2040500000000001</v>
      </c>
      <c r="AK1310">
        <f t="shared" si="406"/>
        <v>105.97696316598147</v>
      </c>
      <c r="AN1310" s="22"/>
      <c r="AP1310" s="2">
        <v>40023</v>
      </c>
      <c r="AQ1310">
        <v>125.51171875</v>
      </c>
      <c r="AR1310" s="22">
        <f>_xll.BDH(AR$3&amp;" Govt",$A$8,AP1310,AP1310)</f>
        <v>1.1890799999999999</v>
      </c>
      <c r="AS1310">
        <f t="shared" si="407"/>
        <v>105.55363705553874</v>
      </c>
      <c r="AV1310" s="22"/>
      <c r="AX1310" s="2">
        <v>40023</v>
      </c>
      <c r="AY1310">
        <v>118.453125</v>
      </c>
      <c r="AZ1310" s="22">
        <f>_xll.BDH(AZ$3&amp;" Govt",$A$8,AX1310,AX1310)</f>
        <v>1.1640600000000001</v>
      </c>
      <c r="BA1310">
        <f t="shared" si="408"/>
        <v>101.75860780372145</v>
      </c>
      <c r="BB1310" s="2">
        <v>40022</v>
      </c>
      <c r="BC1310">
        <v>118.08984375</v>
      </c>
      <c r="BD1310" s="22">
        <f>_xll.BDH(BD$3&amp;" Govt",$A$8,BB1310,BB1310)</f>
        <v>1.15696</v>
      </c>
      <c r="BE1310">
        <f t="shared" si="409"/>
        <v>102.06908082388328</v>
      </c>
      <c r="BH1310" s="22"/>
      <c r="BJ1310" s="2">
        <v>40022</v>
      </c>
      <c r="BK1310">
        <v>115.5625</v>
      </c>
      <c r="BL1310" s="22">
        <f>_xll.BDH(BL$3&amp;" Govt",$A$8,BJ1310,BJ1310)</f>
        <v>1.13411</v>
      </c>
      <c r="BM1310">
        <f t="shared" si="410"/>
        <v>101.89708229360468</v>
      </c>
      <c r="BP1310" s="22"/>
      <c r="BT1310" s="22"/>
      <c r="BX1310" s="22"/>
      <c r="CB1310" s="22"/>
      <c r="CF1310" s="22"/>
      <c r="CJ1310" s="22"/>
      <c r="CN1310" s="22"/>
      <c r="CR1310" s="22"/>
      <c r="CV1310" s="22"/>
      <c r="CZ1310" s="22"/>
      <c r="DB1310" s="2">
        <v>40025</v>
      </c>
      <c r="DC1310">
        <v>115.39453125</v>
      </c>
      <c r="DD1310" s="22">
        <f>_xll.BDH(DD$3&amp;" Govt",$A$8,DB1310,DB1310)</f>
        <v>1.13443</v>
      </c>
      <c r="DE1310">
        <f t="shared" si="411"/>
        <v>101.72027471946264</v>
      </c>
      <c r="DH1310" s="22"/>
      <c r="DL1310" s="22"/>
      <c r="DP1310" s="22"/>
    </row>
    <row r="1311" spans="8:120" x14ac:dyDescent="0.25">
      <c r="H1311" s="22"/>
      <c r="I1311" s="14"/>
      <c r="L1311" s="22"/>
      <c r="P1311" s="22"/>
      <c r="R1311" s="2">
        <v>40024</v>
      </c>
      <c r="S1311">
        <v>129.734375</v>
      </c>
      <c r="T1311" s="22">
        <f>_xll.BDH(T$3&amp;" Govt",$A$8,R1311,R1311)</f>
        <v>1.2708599999999999</v>
      </c>
      <c r="U1311">
        <f t="shared" si="403"/>
        <v>102.08392348488427</v>
      </c>
      <c r="V1311" s="2">
        <v>40120</v>
      </c>
      <c r="W1311">
        <v>114.2578125</v>
      </c>
      <c r="X1311" s="22">
        <f>_xll.BDH(X$3&amp;" Govt",$A$8,V1311,V1311)</f>
        <v>1.13934</v>
      </c>
      <c r="Y1311">
        <f t="shared" si="404"/>
        <v>100.28421059560799</v>
      </c>
      <c r="Z1311" s="2">
        <v>40024</v>
      </c>
      <c r="AA1311">
        <v>128.23046875</v>
      </c>
      <c r="AB1311" s="22">
        <f>_xll.BDH(AB$3&amp;" Govt",$A$8,Z1311,Z1311)</f>
        <v>1.22851</v>
      </c>
      <c r="AC1311">
        <f t="shared" si="405"/>
        <v>104.37885629746604</v>
      </c>
      <c r="AF1311" s="22"/>
      <c r="AH1311" s="2">
        <v>40024</v>
      </c>
      <c r="AI1311">
        <v>127.71484375</v>
      </c>
      <c r="AJ1311" s="22">
        <f>_xll.BDH(AJ$3&amp;" Govt",$A$8,AH1311,AH1311)</f>
        <v>1.2041599999999999</v>
      </c>
      <c r="AK1311">
        <f t="shared" si="406"/>
        <v>106.06135708709807</v>
      </c>
      <c r="AN1311" s="22"/>
      <c r="AP1311" s="2">
        <v>40024</v>
      </c>
      <c r="AQ1311">
        <v>125.69921875</v>
      </c>
      <c r="AR1311" s="22">
        <f>_xll.BDH(AR$3&amp;" Govt",$A$8,AP1311,AP1311)</f>
        <v>1.18919</v>
      </c>
      <c r="AS1311">
        <f t="shared" si="407"/>
        <v>105.70154369781112</v>
      </c>
      <c r="AV1311" s="22"/>
      <c r="AX1311" s="2">
        <v>40024</v>
      </c>
      <c r="AY1311">
        <v>118.72265625</v>
      </c>
      <c r="AZ1311" s="22">
        <f>_xll.BDH(AZ$3&amp;" Govt",$A$8,AX1311,AX1311)</f>
        <v>1.1641699999999999</v>
      </c>
      <c r="BA1311">
        <f t="shared" si="408"/>
        <v>101.98051508800262</v>
      </c>
      <c r="BB1311" s="2">
        <v>40023</v>
      </c>
      <c r="BC1311">
        <v>117.80078125</v>
      </c>
      <c r="BD1311" s="22">
        <f>_xll.BDH(BD$3&amp;" Govt",$A$8,BB1311,BB1311)</f>
        <v>1.15707</v>
      </c>
      <c r="BE1311">
        <f t="shared" si="409"/>
        <v>101.80955452133405</v>
      </c>
      <c r="BH1311" s="22"/>
      <c r="BJ1311" s="2">
        <v>40023</v>
      </c>
      <c r="BK1311">
        <v>115.47265625</v>
      </c>
      <c r="BL1311" s="22">
        <f>_xll.BDH(BL$3&amp;" Govt",$A$8,BJ1311,BJ1311)</f>
        <v>1.13422</v>
      </c>
      <c r="BM1311">
        <f t="shared" si="410"/>
        <v>101.80798808873058</v>
      </c>
      <c r="BP1311" s="22"/>
      <c r="BT1311" s="22"/>
      <c r="BX1311" s="22"/>
      <c r="CB1311" s="22"/>
      <c r="CF1311" s="22"/>
      <c r="CJ1311" s="22"/>
      <c r="CN1311" s="22"/>
      <c r="CR1311" s="22"/>
      <c r="CV1311" s="22"/>
      <c r="CZ1311" s="22"/>
      <c r="DB1311" s="2">
        <v>40028</v>
      </c>
      <c r="DC1311">
        <v>114.59765625</v>
      </c>
      <c r="DD1311" s="22">
        <f>_xll.BDH(DD$3&amp;" Govt",$A$8,DB1311,DB1311)</f>
        <v>1.1351599999999999</v>
      </c>
      <c r="DE1311">
        <f t="shared" si="411"/>
        <v>100.95286677648966</v>
      </c>
      <c r="DH1311" s="22"/>
      <c r="DL1311" s="22"/>
      <c r="DP1311" s="22"/>
    </row>
    <row r="1312" spans="8:120" x14ac:dyDescent="0.25">
      <c r="H1312" s="22"/>
      <c r="I1312" s="14"/>
      <c r="L1312" s="22"/>
      <c r="P1312" s="22"/>
      <c r="R1312" s="2">
        <v>40025</v>
      </c>
      <c r="S1312">
        <v>129.921875</v>
      </c>
      <c r="T1312" s="22">
        <f>_xll.BDH(T$3&amp;" Govt",$A$8,R1312,R1312)</f>
        <v>1.27098</v>
      </c>
      <c r="U1312">
        <f t="shared" si="403"/>
        <v>102.22180915514012</v>
      </c>
      <c r="V1312" s="2">
        <v>40121</v>
      </c>
      <c r="W1312">
        <v>114.30078125</v>
      </c>
      <c r="X1312" s="22">
        <f>_xll.BDH(X$3&amp;" Govt",$A$8,V1312,V1312)</f>
        <v>1.13937</v>
      </c>
      <c r="Y1312">
        <f t="shared" si="404"/>
        <v>100.31928280541001</v>
      </c>
      <c r="Z1312" s="2">
        <v>40025</v>
      </c>
      <c r="AA1312">
        <v>128.4453125</v>
      </c>
      <c r="AB1312" s="22">
        <f>_xll.BDH(AB$3&amp;" Govt",$A$8,Z1312,Z1312)</f>
        <v>1.22862</v>
      </c>
      <c r="AC1312">
        <f t="shared" si="405"/>
        <v>104.54437702462926</v>
      </c>
      <c r="AF1312" s="22"/>
      <c r="AH1312" s="2">
        <v>40025</v>
      </c>
      <c r="AI1312">
        <v>128.01953125</v>
      </c>
      <c r="AJ1312" s="22">
        <f>_xll.BDH(AJ$3&amp;" Govt",$A$8,AH1312,AH1312)</f>
        <v>1.20427</v>
      </c>
      <c r="AK1312">
        <f t="shared" si="406"/>
        <v>106.30467523894144</v>
      </c>
      <c r="AN1312" s="22"/>
      <c r="AP1312" s="2">
        <v>40025</v>
      </c>
      <c r="AQ1312">
        <v>126.08984375</v>
      </c>
      <c r="AR1312" s="22">
        <f>_xll.BDH(AR$3&amp;" Govt",$A$8,AP1312,AP1312)</f>
        <v>1.1893</v>
      </c>
      <c r="AS1312">
        <f t="shared" si="407"/>
        <v>106.02021672412343</v>
      </c>
      <c r="AV1312" s="22"/>
      <c r="AX1312" s="2">
        <v>40025</v>
      </c>
      <c r="AY1312">
        <v>119.08984375</v>
      </c>
      <c r="AZ1312" s="22">
        <f>_xll.BDH(AZ$3&amp;" Govt",$A$8,AX1312,AX1312)</f>
        <v>1.16428</v>
      </c>
      <c r="BA1312">
        <f t="shared" si="408"/>
        <v>102.28625738653932</v>
      </c>
      <c r="BB1312" s="2">
        <v>40024</v>
      </c>
      <c r="BC1312">
        <v>118.0546875</v>
      </c>
      <c r="BD1312" s="22">
        <f>_xll.BDH(BD$3&amp;" Govt",$A$8,BB1312,BB1312)</f>
        <v>1.1571799999999999</v>
      </c>
      <c r="BE1312">
        <f t="shared" si="409"/>
        <v>102.01929475103269</v>
      </c>
      <c r="BH1312" s="22"/>
      <c r="BJ1312" s="2">
        <v>40024</v>
      </c>
      <c r="BK1312">
        <v>115.65234375</v>
      </c>
      <c r="BL1312" s="22">
        <f>_xll.BDH(BL$3&amp;" Govt",$A$8,BJ1312,BJ1312)</f>
        <v>1.13432</v>
      </c>
      <c r="BM1312">
        <f t="shared" si="410"/>
        <v>101.9574227290359</v>
      </c>
      <c r="BP1312" s="22"/>
      <c r="BT1312" s="22"/>
      <c r="BX1312" s="22"/>
      <c r="CB1312" s="22"/>
      <c r="CF1312" s="22"/>
      <c r="CJ1312" s="22"/>
      <c r="CN1312" s="22"/>
      <c r="CR1312" s="22"/>
      <c r="CV1312" s="22"/>
      <c r="CZ1312" s="22"/>
      <c r="DB1312" s="2">
        <v>40029</v>
      </c>
      <c r="DC1312">
        <v>113.8046875</v>
      </c>
      <c r="DD1312" s="22">
        <f>_xll.BDH(DD$3&amp;" Govt",$A$8,DB1312,DB1312)</f>
        <v>1.13548</v>
      </c>
      <c r="DE1312">
        <f t="shared" si="411"/>
        <v>100.22606078486631</v>
      </c>
      <c r="DH1312" s="22"/>
      <c r="DL1312" s="22"/>
      <c r="DP1312" s="22"/>
    </row>
    <row r="1313" spans="8:120" x14ac:dyDescent="0.25">
      <c r="H1313" s="22"/>
      <c r="I1313" s="14"/>
      <c r="L1313" s="22"/>
      <c r="P1313" s="22"/>
      <c r="R1313" s="2">
        <v>40028</v>
      </c>
      <c r="S1313">
        <v>130.11328125</v>
      </c>
      <c r="T1313" s="22">
        <f>_xll.BDH(T$3&amp;" Govt",$A$8,R1313,R1313)</f>
        <v>1.2718</v>
      </c>
      <c r="U1313">
        <f t="shared" si="403"/>
        <v>102.30640136027677</v>
      </c>
      <c r="V1313" s="2">
        <v>40122</v>
      </c>
      <c r="W1313">
        <v>114.28515625</v>
      </c>
      <c r="X1313" s="22">
        <f>_xll.BDH(X$3&amp;" Govt",$A$8,V1313,V1313)</f>
        <v>1.1393899999999999</v>
      </c>
      <c r="Y1313">
        <f t="shared" si="404"/>
        <v>100.30380839747585</v>
      </c>
      <c r="Z1313" s="2">
        <v>40028</v>
      </c>
      <c r="AA1313">
        <v>128.4765625</v>
      </c>
      <c r="AB1313" s="22">
        <f>_xll.BDH(AB$3&amp;" Govt",$A$8,Z1313,Z1313)</f>
        <v>1.22942</v>
      </c>
      <c r="AC1313">
        <f t="shared" si="405"/>
        <v>104.50176709342617</v>
      </c>
      <c r="AF1313" s="22"/>
      <c r="AH1313" s="2">
        <v>40028</v>
      </c>
      <c r="AI1313">
        <v>127.953125</v>
      </c>
      <c r="AJ1313" s="22">
        <f>_xll.BDH(AJ$3&amp;" Govt",$A$8,AH1313,AH1313)</f>
        <v>1.20505</v>
      </c>
      <c r="AK1313">
        <f t="shared" si="406"/>
        <v>106.18076013443427</v>
      </c>
      <c r="AN1313" s="22"/>
      <c r="AP1313" s="2">
        <v>40028</v>
      </c>
      <c r="AQ1313">
        <v>125.8359375</v>
      </c>
      <c r="AR1313" s="22">
        <f>_xll.BDH(AR$3&amp;" Govt",$A$8,AP1313,AP1313)</f>
        <v>1.19007</v>
      </c>
      <c r="AS1313">
        <f t="shared" si="407"/>
        <v>105.73826539615317</v>
      </c>
      <c r="AV1313" s="22"/>
      <c r="AX1313" s="2">
        <v>40028</v>
      </c>
      <c r="AY1313">
        <v>118.69140625</v>
      </c>
      <c r="AZ1313" s="22">
        <f>_xll.BDH(AZ$3&amp;" Govt",$A$8,AX1313,AX1313)</f>
        <v>1.16503</v>
      </c>
      <c r="BA1313">
        <f t="shared" si="408"/>
        <v>101.87841192930654</v>
      </c>
      <c r="BB1313" s="2">
        <v>40025</v>
      </c>
      <c r="BC1313">
        <v>118.4375</v>
      </c>
      <c r="BD1313" s="22">
        <f>_xll.BDH(BD$3&amp;" Govt",$A$8,BB1313,BB1313)</f>
        <v>1.1572800000000001</v>
      </c>
      <c r="BE1313">
        <f t="shared" si="409"/>
        <v>102.34126572653116</v>
      </c>
      <c r="BH1313" s="22"/>
      <c r="BJ1313" s="2">
        <v>40025</v>
      </c>
      <c r="BK1313">
        <v>116.1875</v>
      </c>
      <c r="BL1313" s="22">
        <f>_xll.BDH(BL$3&amp;" Govt",$A$8,BJ1313,BJ1313)</f>
        <v>1.13443</v>
      </c>
      <c r="BM1313">
        <f t="shared" si="410"/>
        <v>102.41927664113254</v>
      </c>
      <c r="BP1313" s="22"/>
      <c r="BT1313" s="22"/>
      <c r="BX1313" s="22"/>
      <c r="CB1313" s="22"/>
      <c r="CF1313" s="22"/>
      <c r="CJ1313" s="22"/>
      <c r="CN1313" s="22"/>
      <c r="CR1313" s="22"/>
      <c r="CV1313" s="22"/>
      <c r="CZ1313" s="22"/>
      <c r="DB1313" s="2">
        <v>40030</v>
      </c>
      <c r="DC1313">
        <v>114.33984375</v>
      </c>
      <c r="DD1313" s="22">
        <f>_xll.BDH(DD$3&amp;" Govt",$A$8,DB1313,DB1313)</f>
        <v>1.1357900000000001</v>
      </c>
      <c r="DE1313">
        <f t="shared" si="411"/>
        <v>100.66988065575502</v>
      </c>
      <c r="DH1313" s="22"/>
      <c r="DL1313" s="22"/>
      <c r="DP1313" s="22"/>
    </row>
    <row r="1314" spans="8:120" x14ac:dyDescent="0.25">
      <c r="H1314" s="22"/>
      <c r="I1314" s="14"/>
      <c r="L1314" s="22"/>
      <c r="P1314" s="22"/>
      <c r="R1314" s="2">
        <v>40029</v>
      </c>
      <c r="S1314">
        <v>130.22265625</v>
      </c>
      <c r="T1314" s="22">
        <f>_xll.BDH(T$3&amp;" Govt",$A$8,R1314,R1314)</f>
        <v>1.2721499999999999</v>
      </c>
      <c r="U1314">
        <f t="shared" si="403"/>
        <v>102.36423082969776</v>
      </c>
      <c r="V1314" s="2">
        <v>40123</v>
      </c>
      <c r="W1314">
        <v>114.265625</v>
      </c>
      <c r="X1314" s="22">
        <f>_xll.BDH(X$3&amp;" Govt",$A$8,V1314,V1314)</f>
        <v>1.13941</v>
      </c>
      <c r="Y1314">
        <f t="shared" si="404"/>
        <v>100.28490622339632</v>
      </c>
      <c r="Z1314" s="2">
        <v>40029</v>
      </c>
      <c r="AA1314">
        <v>128.54296875</v>
      </c>
      <c r="AB1314" s="22">
        <f>_xll.BDH(AB$3&amp;" Govt",$A$8,Z1314,Z1314)</f>
        <v>1.22976</v>
      </c>
      <c r="AC1314">
        <f t="shared" si="405"/>
        <v>104.52687414617486</v>
      </c>
      <c r="AF1314" s="22"/>
      <c r="AH1314" s="2">
        <v>40029</v>
      </c>
      <c r="AI1314">
        <v>127.98046875</v>
      </c>
      <c r="AJ1314" s="22">
        <f>_xll.BDH(AJ$3&amp;" Govt",$A$8,AH1314,AH1314)</f>
        <v>1.20539</v>
      </c>
      <c r="AK1314">
        <f t="shared" si="406"/>
        <v>106.17349467807099</v>
      </c>
      <c r="AN1314" s="22"/>
      <c r="AP1314" s="2">
        <v>40029</v>
      </c>
      <c r="AQ1314">
        <v>125.91796875</v>
      </c>
      <c r="AR1314" s="22">
        <f>_xll.BDH(AR$3&amp;" Govt",$A$8,AP1314,AP1314)</f>
        <v>1.1903999999999999</v>
      </c>
      <c r="AS1314">
        <f t="shared" si="407"/>
        <v>105.77786353326614</v>
      </c>
      <c r="AV1314" s="22"/>
      <c r="AX1314" s="2">
        <v>40029</v>
      </c>
      <c r="AY1314">
        <v>118.76953125</v>
      </c>
      <c r="AZ1314" s="22">
        <f>_xll.BDH(AZ$3&amp;" Govt",$A$8,AX1314,AX1314)</f>
        <v>1.1653500000000001</v>
      </c>
      <c r="BA1314">
        <f t="shared" si="408"/>
        <v>101.91747650920324</v>
      </c>
      <c r="BB1314" s="2">
        <v>40028</v>
      </c>
      <c r="BC1314">
        <v>118.05859375</v>
      </c>
      <c r="BD1314" s="22">
        <f>_xll.BDH(BD$3&amp;" Govt",$A$8,BB1314,BB1314)</f>
        <v>1.1580300000000001</v>
      </c>
      <c r="BE1314">
        <f t="shared" si="409"/>
        <v>101.94778524735973</v>
      </c>
      <c r="BH1314" s="22"/>
      <c r="BJ1314" s="2">
        <v>40028</v>
      </c>
      <c r="BK1314">
        <v>115.6953125</v>
      </c>
      <c r="BL1314" s="22">
        <f>_xll.BDH(BL$3&amp;" Govt",$A$8,BJ1314,BJ1314)</f>
        <v>1.1351599999999999</v>
      </c>
      <c r="BM1314">
        <f t="shared" si="410"/>
        <v>101.91982848232848</v>
      </c>
      <c r="BP1314" s="22"/>
      <c r="BT1314" s="22"/>
      <c r="BX1314" s="22"/>
      <c r="CB1314" s="22"/>
      <c r="CF1314" s="22"/>
      <c r="CJ1314" s="22"/>
      <c r="CN1314" s="22"/>
      <c r="CR1314" s="22"/>
      <c r="CV1314" s="22"/>
      <c r="CZ1314" s="22"/>
      <c r="DB1314" s="2">
        <v>40031</v>
      </c>
      <c r="DC1314">
        <v>113.86328125</v>
      </c>
      <c r="DD1314" s="22">
        <f>_xll.BDH(DD$3&amp;" Govt",$A$8,DB1314,DB1314)</f>
        <v>1.13611</v>
      </c>
      <c r="DE1314">
        <f t="shared" si="411"/>
        <v>100.22205706313649</v>
      </c>
      <c r="DH1314" s="22"/>
      <c r="DL1314" s="22"/>
      <c r="DP1314" s="22"/>
    </row>
    <row r="1315" spans="8:120" x14ac:dyDescent="0.25">
      <c r="H1315" s="22"/>
      <c r="I1315" s="14"/>
      <c r="L1315" s="22"/>
      <c r="P1315" s="22"/>
      <c r="R1315" s="2">
        <v>40030</v>
      </c>
      <c r="S1315">
        <v>130.1953125</v>
      </c>
      <c r="T1315" s="22">
        <f>_xll.BDH(T$3&amp;" Govt",$A$8,R1315,R1315)</f>
        <v>1.27251</v>
      </c>
      <c r="U1315">
        <f t="shared" si="403"/>
        <v>102.31378338873564</v>
      </c>
      <c r="V1315" s="2">
        <v>40126</v>
      </c>
      <c r="W1315">
        <v>114.32421875</v>
      </c>
      <c r="X1315" s="22">
        <f>_xll.BDH(X$3&amp;" Govt",$A$8,V1315,V1315)</f>
        <v>1.1394899999999999</v>
      </c>
      <c r="Y1315">
        <f t="shared" si="404"/>
        <v>100.32928656679744</v>
      </c>
      <c r="Z1315" s="2">
        <v>40030</v>
      </c>
      <c r="AA1315">
        <v>128.6640625</v>
      </c>
      <c r="AB1315" s="22">
        <f>_xll.BDH(AB$3&amp;" Govt",$A$8,Z1315,Z1315)</f>
        <v>1.2301</v>
      </c>
      <c r="AC1315">
        <f t="shared" si="405"/>
        <v>104.59642508739127</v>
      </c>
      <c r="AF1315" s="22"/>
      <c r="AH1315" s="2">
        <v>40030</v>
      </c>
      <c r="AI1315">
        <v>128.06640625</v>
      </c>
      <c r="AJ1315" s="22">
        <f>_xll.BDH(AJ$3&amp;" Govt",$A$8,AH1315,AH1315)</f>
        <v>1.2057199999999999</v>
      </c>
      <c r="AK1315">
        <f t="shared" si="406"/>
        <v>106.21571032246294</v>
      </c>
      <c r="AN1315" s="22"/>
      <c r="AP1315" s="2">
        <v>40030</v>
      </c>
      <c r="AQ1315">
        <v>126.07421875</v>
      </c>
      <c r="AR1315" s="22">
        <f>_xll.BDH(AR$3&amp;" Govt",$A$8,AP1315,AP1315)</f>
        <v>1.1907300000000001</v>
      </c>
      <c r="AS1315">
        <f t="shared" si="407"/>
        <v>105.87977018299698</v>
      </c>
      <c r="AV1315" s="22"/>
      <c r="AX1315" s="2">
        <v>40030</v>
      </c>
      <c r="AY1315">
        <v>118.87890625</v>
      </c>
      <c r="AZ1315" s="22">
        <f>_xll.BDH(AZ$3&amp;" Govt",$A$8,AX1315,AX1315)</f>
        <v>1.16567</v>
      </c>
      <c r="BA1315">
        <f t="shared" si="408"/>
        <v>101.98332825756862</v>
      </c>
      <c r="BB1315" s="2">
        <v>40029</v>
      </c>
      <c r="BC1315">
        <v>118.20703125</v>
      </c>
      <c r="BD1315" s="22">
        <f>_xll.BDH(BD$3&amp;" Govt",$A$8,BB1315,BB1315)</f>
        <v>1.15835</v>
      </c>
      <c r="BE1315">
        <f t="shared" si="409"/>
        <v>102.04776729831225</v>
      </c>
      <c r="BH1315" s="22"/>
      <c r="BJ1315" s="2">
        <v>40029</v>
      </c>
      <c r="BK1315">
        <v>115.890625</v>
      </c>
      <c r="BL1315" s="22">
        <f>_xll.BDH(BL$3&amp;" Govt",$A$8,BJ1315,BJ1315)</f>
        <v>1.13548</v>
      </c>
      <c r="BM1315">
        <f t="shared" si="410"/>
        <v>102.06311427766231</v>
      </c>
      <c r="BP1315" s="22"/>
      <c r="BT1315" s="22"/>
      <c r="BX1315" s="22"/>
      <c r="CB1315" s="22"/>
      <c r="CF1315" s="22"/>
      <c r="CJ1315" s="22"/>
      <c r="CN1315" s="22"/>
      <c r="CR1315" s="22"/>
      <c r="CV1315" s="22"/>
      <c r="CZ1315" s="22"/>
      <c r="DB1315" s="2">
        <v>40032</v>
      </c>
      <c r="DC1315">
        <v>114.2109375</v>
      </c>
      <c r="DD1315" s="22">
        <f>_xll.BDH(DD$3&amp;" Govt",$A$8,DB1315,DB1315)</f>
        <v>1.13642</v>
      </c>
      <c r="DE1315">
        <f t="shared" si="411"/>
        <v>100.50064016824766</v>
      </c>
      <c r="DH1315" s="22"/>
      <c r="DL1315" s="22"/>
      <c r="DP1315" s="22"/>
    </row>
    <row r="1316" spans="8:120" x14ac:dyDescent="0.25">
      <c r="H1316" s="22"/>
      <c r="I1316" s="14"/>
      <c r="L1316" s="22"/>
      <c r="P1316" s="22"/>
      <c r="R1316" s="2">
        <v>40031</v>
      </c>
      <c r="S1316">
        <v>130.265625</v>
      </c>
      <c r="T1316" s="22">
        <f>_xll.BDH(T$3&amp;" Govt",$A$8,R1316,R1316)</f>
        <v>1.2728600000000001</v>
      </c>
      <c r="U1316">
        <f t="shared" si="403"/>
        <v>102.34088980720581</v>
      </c>
      <c r="V1316" s="2">
        <v>40127</v>
      </c>
      <c r="W1316">
        <v>114.31640625</v>
      </c>
      <c r="X1316" s="22">
        <f>_xll.BDH(X$3&amp;" Govt",$A$8,V1316,V1316)</f>
        <v>1.13951</v>
      </c>
      <c r="Y1316">
        <f t="shared" si="404"/>
        <v>100.32066962992864</v>
      </c>
      <c r="Z1316" s="2">
        <v>40031</v>
      </c>
      <c r="AA1316">
        <v>128.7109375</v>
      </c>
      <c r="AB1316" s="22">
        <f>_xll.BDH(AB$3&amp;" Govt",$A$8,Z1316,Z1316)</f>
        <v>1.23044</v>
      </c>
      <c r="AC1316">
        <f t="shared" si="405"/>
        <v>104.60561872175808</v>
      </c>
      <c r="AF1316" s="22"/>
      <c r="AH1316" s="2">
        <v>40031</v>
      </c>
      <c r="AI1316">
        <v>128.01953125</v>
      </c>
      <c r="AJ1316" s="22">
        <f>_xll.BDH(AJ$3&amp;" Govt",$A$8,AH1316,AH1316)</f>
        <v>1.2060500000000001</v>
      </c>
      <c r="AK1316">
        <f t="shared" si="406"/>
        <v>106.14778097922971</v>
      </c>
      <c r="AN1316" s="22"/>
      <c r="AP1316" s="2">
        <v>40031</v>
      </c>
      <c r="AQ1316">
        <v>125.9140625</v>
      </c>
      <c r="AR1316" s="22">
        <f>_xll.BDH(AR$3&amp;" Govt",$A$8,AP1316,AP1316)</f>
        <v>1.19106</v>
      </c>
      <c r="AS1316">
        <f t="shared" si="407"/>
        <v>105.71596938861182</v>
      </c>
      <c r="AV1316" s="22"/>
      <c r="AX1316" s="2">
        <v>40031</v>
      </c>
      <c r="AY1316">
        <v>118.68359375</v>
      </c>
      <c r="AZ1316" s="22">
        <f>_xll.BDH(AZ$3&amp;" Govt",$A$8,AX1316,AX1316)</f>
        <v>1.1659999999999999</v>
      </c>
      <c r="BA1316">
        <f t="shared" si="408"/>
        <v>101.78695861921098</v>
      </c>
      <c r="BB1316" s="2">
        <v>40030</v>
      </c>
      <c r="BC1316">
        <v>118.3203125</v>
      </c>
      <c r="BD1316" s="22">
        <f>_xll.BDH(BD$3&amp;" Govt",$A$8,BB1316,BB1316)</f>
        <v>1.1586700000000001</v>
      </c>
      <c r="BE1316">
        <f t="shared" si="409"/>
        <v>102.11735222280717</v>
      </c>
      <c r="BH1316" s="22"/>
      <c r="BJ1316" s="2">
        <v>40030</v>
      </c>
      <c r="BK1316">
        <v>115.9140625</v>
      </c>
      <c r="BL1316" s="22">
        <f>_xll.BDH(BL$3&amp;" Govt",$A$8,BJ1316,BJ1316)</f>
        <v>1.1357900000000001</v>
      </c>
      <c r="BM1316">
        <f t="shared" si="410"/>
        <v>102.05589281469285</v>
      </c>
      <c r="BP1316" s="22"/>
      <c r="BT1316" s="22"/>
      <c r="BX1316" s="22"/>
      <c r="CB1316" s="22"/>
      <c r="CF1316" s="22"/>
      <c r="CJ1316" s="22"/>
      <c r="CN1316" s="22"/>
      <c r="CR1316" s="22"/>
      <c r="CV1316" s="22"/>
      <c r="CZ1316" s="22"/>
      <c r="DB1316" s="2">
        <v>40035</v>
      </c>
      <c r="DC1316">
        <v>114.85546875</v>
      </c>
      <c r="DD1316" s="22">
        <f>_xll.BDH(DD$3&amp;" Govt",$A$8,DB1316,DB1316)</f>
        <v>1.1373599999999999</v>
      </c>
      <c r="DE1316">
        <f t="shared" si="411"/>
        <v>100.98426949250897</v>
      </c>
      <c r="DH1316" s="22"/>
      <c r="DL1316" s="22"/>
      <c r="DP1316" s="22"/>
    </row>
    <row r="1317" spans="8:120" x14ac:dyDescent="0.25">
      <c r="H1317" s="22"/>
      <c r="I1317" s="14"/>
      <c r="L1317" s="22"/>
      <c r="P1317" s="22"/>
      <c r="R1317" s="2">
        <v>40032</v>
      </c>
      <c r="S1317">
        <v>130.359375</v>
      </c>
      <c r="T1317" s="22">
        <f>_xll.BDH(T$3&amp;" Govt",$A$8,R1317,R1317)</f>
        <v>1.27321</v>
      </c>
      <c r="U1317">
        <f t="shared" si="403"/>
        <v>102.38638951940372</v>
      </c>
      <c r="V1317" s="2">
        <v>40128</v>
      </c>
      <c r="W1317">
        <v>114.31640625</v>
      </c>
      <c r="X1317" s="22">
        <f>_xll.BDH(X$3&amp;" Govt",$A$8,V1317,V1317)</f>
        <v>1.1395299999999999</v>
      </c>
      <c r="Y1317">
        <f t="shared" si="404"/>
        <v>100.3189088922626</v>
      </c>
      <c r="Z1317" s="2">
        <v>40032</v>
      </c>
      <c r="AA1317">
        <v>128.69921875</v>
      </c>
      <c r="AB1317" s="22">
        <f>_xll.BDH(AB$3&amp;" Govt",$A$8,Z1317,Z1317)</f>
        <v>1.23078</v>
      </c>
      <c r="AC1317">
        <f t="shared" si="405"/>
        <v>104.56720027137263</v>
      </c>
      <c r="AF1317" s="22"/>
      <c r="AH1317" s="2">
        <v>40032</v>
      </c>
      <c r="AI1317">
        <v>128.0078125</v>
      </c>
      <c r="AJ1317" s="22">
        <f>_xll.BDH(AJ$3&amp;" Govt",$A$8,AH1317,AH1317)</f>
        <v>1.2063900000000001</v>
      </c>
      <c r="AK1317">
        <f t="shared" si="406"/>
        <v>106.10815117830883</v>
      </c>
      <c r="AN1317" s="22"/>
      <c r="AP1317" s="2">
        <v>40032</v>
      </c>
      <c r="AQ1317">
        <v>125.91796875</v>
      </c>
      <c r="AR1317" s="22">
        <f>_xll.BDH(AR$3&amp;" Govt",$A$8,AP1317,AP1317)</f>
        <v>1.1913899999999999</v>
      </c>
      <c r="AS1317">
        <f t="shared" si="407"/>
        <v>105.68996613199708</v>
      </c>
      <c r="AV1317" s="22"/>
      <c r="AX1317" s="2">
        <v>40032</v>
      </c>
      <c r="AY1317">
        <v>118.6171875</v>
      </c>
      <c r="AZ1317" s="22">
        <f>_xll.BDH(AZ$3&amp;" Govt",$A$8,AX1317,AX1317)</f>
        <v>1.16632</v>
      </c>
      <c r="BA1317">
        <f t="shared" si="408"/>
        <v>101.7020950511009</v>
      </c>
      <c r="BB1317" s="2">
        <v>40031</v>
      </c>
      <c r="BC1317">
        <v>118.0703125</v>
      </c>
      <c r="BD1317" s="22">
        <f>_xll.BDH(BD$3&amp;" Govt",$A$8,BB1317,BB1317)</f>
        <v>1.15899</v>
      </c>
      <c r="BE1317">
        <f t="shared" si="409"/>
        <v>101.87345231624087</v>
      </c>
      <c r="BH1317" s="22"/>
      <c r="BJ1317" s="2">
        <v>40031</v>
      </c>
      <c r="BK1317">
        <v>115.73828125</v>
      </c>
      <c r="BL1317" s="22">
        <f>_xll.BDH(BL$3&amp;" Govt",$A$8,BJ1317,BJ1317)</f>
        <v>1.13611</v>
      </c>
      <c r="BM1317">
        <f t="shared" si="410"/>
        <v>101.87242542535495</v>
      </c>
      <c r="BP1317" s="22"/>
      <c r="BT1317" s="22"/>
      <c r="BX1317" s="22"/>
      <c r="CB1317" s="22"/>
      <c r="CF1317" s="22"/>
      <c r="CJ1317" s="22"/>
      <c r="CN1317" s="22"/>
      <c r="CR1317" s="22"/>
      <c r="CV1317" s="22"/>
      <c r="CZ1317" s="22"/>
      <c r="DB1317" s="2">
        <v>40036</v>
      </c>
      <c r="DC1317">
        <v>116.1015625</v>
      </c>
      <c r="DD1317" s="22">
        <f>_xll.BDH(DD$3&amp;" Govt",$A$8,DB1317,DB1317)</f>
        <v>1.13768</v>
      </c>
      <c r="DE1317">
        <f t="shared" si="411"/>
        <v>102.05115893748682</v>
      </c>
      <c r="DH1317" s="22"/>
      <c r="DL1317" s="22"/>
      <c r="DP1317" s="22"/>
    </row>
    <row r="1318" spans="8:120" x14ac:dyDescent="0.25">
      <c r="H1318" s="22"/>
      <c r="I1318" s="14"/>
      <c r="L1318" s="22"/>
      <c r="P1318" s="22"/>
      <c r="R1318" s="2">
        <v>40035</v>
      </c>
      <c r="S1318">
        <v>130.19140625</v>
      </c>
      <c r="T1318" s="22">
        <f>_xll.BDH(T$3&amp;" Govt",$A$8,R1318,R1318)</f>
        <v>1.27427</v>
      </c>
      <c r="U1318">
        <f t="shared" si="403"/>
        <v>102.16940385475606</v>
      </c>
      <c r="V1318" s="2">
        <v>40129</v>
      </c>
      <c r="W1318">
        <v>114.3046875</v>
      </c>
      <c r="X1318" s="22">
        <f>_xll.BDH(X$3&amp;" Govt",$A$8,V1318,V1318)</f>
        <v>1.1395599999999999</v>
      </c>
      <c r="Y1318">
        <f t="shared" si="404"/>
        <v>100.30598432728422</v>
      </c>
      <c r="Z1318" s="2">
        <v>40035</v>
      </c>
      <c r="AA1318">
        <v>128.7265625</v>
      </c>
      <c r="AB1318" s="22">
        <f>_xll.BDH(AB$3&amp;" Govt",$A$8,Z1318,Z1318)</f>
        <v>1.2318</v>
      </c>
      <c r="AC1318">
        <f t="shared" si="405"/>
        <v>104.50281092709855</v>
      </c>
      <c r="AF1318" s="22"/>
      <c r="AH1318" s="2">
        <v>40035</v>
      </c>
      <c r="AI1318">
        <v>128.08984375</v>
      </c>
      <c r="AJ1318" s="22">
        <f>_xll.BDH(AJ$3&amp;" Govt",$A$8,AH1318,AH1318)</f>
        <v>1.20739</v>
      </c>
      <c r="AK1318">
        <f t="shared" si="406"/>
        <v>106.08820989903842</v>
      </c>
      <c r="AN1318" s="22"/>
      <c r="AP1318" s="2">
        <v>40035</v>
      </c>
      <c r="AQ1318">
        <v>125.92578125</v>
      </c>
      <c r="AR1318" s="22">
        <f>_xll.BDH(AR$3&amp;" Govt",$A$8,AP1318,AP1318)</f>
        <v>1.19238</v>
      </c>
      <c r="AS1318">
        <f t="shared" si="407"/>
        <v>105.60876671027692</v>
      </c>
      <c r="AV1318" s="22"/>
      <c r="AX1318" s="2">
        <v>40035</v>
      </c>
      <c r="AY1318">
        <v>118.7109375</v>
      </c>
      <c r="AZ1318" s="22">
        <f>_xll.BDH(AZ$3&amp;" Govt",$A$8,AX1318,AX1318)</f>
        <v>1.1672899999999999</v>
      </c>
      <c r="BA1318">
        <f t="shared" si="408"/>
        <v>101.69789640963258</v>
      </c>
      <c r="BB1318" s="2">
        <v>40032</v>
      </c>
      <c r="BC1318">
        <v>118.00390625</v>
      </c>
      <c r="BD1318" s="22">
        <f>_xll.BDH(BD$3&amp;" Govt",$A$8,BB1318,BB1318)</f>
        <v>1.1593199999999999</v>
      </c>
      <c r="BE1318">
        <f t="shared" si="409"/>
        <v>101.78717373115275</v>
      </c>
      <c r="BH1318" s="22"/>
      <c r="BJ1318" s="2">
        <v>40032</v>
      </c>
      <c r="BK1318">
        <v>115.67578125</v>
      </c>
      <c r="BL1318" s="22">
        <f>_xll.BDH(BL$3&amp;" Govt",$A$8,BJ1318,BJ1318)</f>
        <v>1.13642</v>
      </c>
      <c r="BM1318">
        <f t="shared" si="410"/>
        <v>101.78963873391879</v>
      </c>
      <c r="BP1318" s="22"/>
      <c r="BT1318" s="22"/>
      <c r="BX1318" s="22"/>
      <c r="CB1318" s="22"/>
      <c r="CF1318" s="22"/>
      <c r="CJ1318" s="22"/>
      <c r="CN1318" s="22"/>
      <c r="CR1318" s="22"/>
      <c r="CV1318" s="22"/>
      <c r="CZ1318" s="22"/>
      <c r="DB1318" s="2">
        <v>40037</v>
      </c>
      <c r="DC1318">
        <v>114.75390625</v>
      </c>
      <c r="DD1318" s="22">
        <f>_xll.BDH(DD$3&amp;" Govt",$A$8,DB1318,DB1318)</f>
        <v>1.1379900000000001</v>
      </c>
      <c r="DE1318">
        <f t="shared" si="411"/>
        <v>100.8391165563845</v>
      </c>
      <c r="DH1318" s="22"/>
      <c r="DL1318" s="22"/>
      <c r="DP1318" s="22"/>
    </row>
    <row r="1319" spans="8:120" x14ac:dyDescent="0.25">
      <c r="H1319" s="22"/>
      <c r="I1319" s="14"/>
      <c r="L1319" s="22"/>
      <c r="P1319" s="22"/>
      <c r="R1319" s="2">
        <v>40036</v>
      </c>
      <c r="S1319">
        <v>130.16015625</v>
      </c>
      <c r="T1319" s="22">
        <f>_xll.BDH(T$3&amp;" Govt",$A$8,R1319,R1319)</f>
        <v>1.2746200000000001</v>
      </c>
      <c r="U1319">
        <f t="shared" si="403"/>
        <v>102.1168318793052</v>
      </c>
      <c r="V1319" s="2">
        <v>40130</v>
      </c>
      <c r="W1319">
        <v>114.30078125</v>
      </c>
      <c r="X1319" s="22">
        <f>_xll.BDH(X$3&amp;" Govt",$A$8,V1319,V1319)</f>
        <v>1.13958</v>
      </c>
      <c r="Y1319">
        <f t="shared" si="404"/>
        <v>100.30079612664315</v>
      </c>
      <c r="Z1319" s="2">
        <v>40036</v>
      </c>
      <c r="AA1319">
        <v>128.8515625</v>
      </c>
      <c r="AB1319" s="22">
        <f>_xll.BDH(AB$3&amp;" Govt",$A$8,Z1319,Z1319)</f>
        <v>1.23214</v>
      </c>
      <c r="AC1319">
        <f t="shared" si="405"/>
        <v>104.57542365315629</v>
      </c>
      <c r="AF1319" s="22"/>
      <c r="AH1319" s="2">
        <v>40036</v>
      </c>
      <c r="AI1319">
        <v>128.04296875</v>
      </c>
      <c r="AJ1319" s="22">
        <f>_xll.BDH(AJ$3&amp;" Govt",$A$8,AH1319,AH1319)</f>
        <v>1.2077199999999999</v>
      </c>
      <c r="AK1319">
        <f t="shared" si="406"/>
        <v>106.02040932500911</v>
      </c>
      <c r="AN1319" s="22"/>
      <c r="AP1319" s="2">
        <v>40036</v>
      </c>
      <c r="AQ1319">
        <v>126.1015625</v>
      </c>
      <c r="AR1319" s="22">
        <f>_xll.BDH(AR$3&amp;" Govt",$A$8,AP1319,AP1319)</f>
        <v>1.1927099999999999</v>
      </c>
      <c r="AS1319">
        <f t="shared" si="407"/>
        <v>105.72692649512456</v>
      </c>
      <c r="AV1319" s="22"/>
      <c r="AX1319" s="2">
        <v>40036</v>
      </c>
      <c r="AY1319">
        <v>118.9140625</v>
      </c>
      <c r="AZ1319" s="22">
        <f>_xll.BDH(AZ$3&amp;" Govt",$A$8,AX1319,AX1319)</f>
        <v>1.16761</v>
      </c>
      <c r="BA1319">
        <f t="shared" si="408"/>
        <v>101.84399114430332</v>
      </c>
      <c r="BB1319" s="2">
        <v>40035</v>
      </c>
      <c r="BC1319">
        <v>118.02734375</v>
      </c>
      <c r="BD1319" s="22">
        <f>_xll.BDH(BD$3&amp;" Govt",$A$8,BB1319,BB1319)</f>
        <v>1.16028</v>
      </c>
      <c r="BE1319">
        <f t="shared" si="409"/>
        <v>101.72315626400524</v>
      </c>
      <c r="BH1319" s="22"/>
      <c r="BJ1319" s="2">
        <v>40035</v>
      </c>
      <c r="BK1319">
        <v>115.73046875</v>
      </c>
      <c r="BL1319" s="22">
        <f>_xll.BDH(BL$3&amp;" Govt",$A$8,BJ1319,BJ1319)</f>
        <v>1.1373599999999999</v>
      </c>
      <c r="BM1319">
        <f t="shared" si="410"/>
        <v>101.75359494794965</v>
      </c>
      <c r="BP1319" s="22"/>
      <c r="BT1319" s="22"/>
      <c r="BX1319" s="22"/>
      <c r="CB1319" s="22"/>
      <c r="CF1319" s="22"/>
      <c r="CJ1319" s="22"/>
      <c r="CN1319" s="22"/>
      <c r="CR1319" s="22"/>
      <c r="CV1319" s="22"/>
      <c r="CZ1319" s="22"/>
      <c r="DB1319" s="2">
        <v>40038</v>
      </c>
      <c r="DC1319">
        <v>115.48828125</v>
      </c>
      <c r="DD1319" s="22">
        <f>_xll.BDH(DD$3&amp;" Govt",$A$8,DB1319,DB1319)</f>
        <v>1.1383099999999999</v>
      </c>
      <c r="DE1319">
        <f t="shared" si="411"/>
        <v>101.45591381082482</v>
      </c>
      <c r="DH1319" s="22"/>
      <c r="DL1319" s="22"/>
      <c r="DP1319" s="22"/>
    </row>
    <row r="1320" spans="8:120" x14ac:dyDescent="0.25">
      <c r="H1320" s="22"/>
      <c r="I1320" s="14"/>
      <c r="L1320" s="22"/>
      <c r="P1320" s="22"/>
      <c r="R1320" s="2">
        <v>40037</v>
      </c>
      <c r="S1320">
        <v>130.19140625</v>
      </c>
      <c r="T1320" s="22">
        <f>_xll.BDH(T$3&amp;" Govt",$A$8,R1320,R1320)</f>
        <v>1.2749699999999999</v>
      </c>
      <c r="U1320">
        <f t="shared" si="403"/>
        <v>102.11330952885166</v>
      </c>
      <c r="V1320" s="2">
        <v>40133</v>
      </c>
      <c r="W1320">
        <v>114.32421875</v>
      </c>
      <c r="X1320" s="22">
        <f>_xll.BDH(X$3&amp;" Govt",$A$8,V1320,V1320)</f>
        <v>1.1396500000000001</v>
      </c>
      <c r="Y1320">
        <f t="shared" si="404"/>
        <v>100.31520093888474</v>
      </c>
      <c r="Z1320" s="2">
        <v>40037</v>
      </c>
      <c r="AA1320">
        <v>128.8984375</v>
      </c>
      <c r="AB1320" s="22">
        <f>_xll.BDH(AB$3&amp;" Govt",$A$8,Z1320,Z1320)</f>
        <v>1.23248</v>
      </c>
      <c r="AC1320">
        <f t="shared" si="405"/>
        <v>104.58460786381929</v>
      </c>
      <c r="AF1320" s="22"/>
      <c r="AH1320" s="2">
        <v>40037</v>
      </c>
      <c r="AI1320">
        <v>128.109375</v>
      </c>
      <c r="AJ1320" s="22">
        <f>_xll.BDH(AJ$3&amp;" Govt",$A$8,AH1320,AH1320)</f>
        <v>1.2080599999999999</v>
      </c>
      <c r="AK1320">
        <f t="shared" si="406"/>
        <v>106.04553995662468</v>
      </c>
      <c r="AN1320" s="22"/>
      <c r="AP1320" s="2">
        <v>40037</v>
      </c>
      <c r="AQ1320">
        <v>125.99609375</v>
      </c>
      <c r="AR1320" s="22">
        <f>_xll.BDH(AR$3&amp;" Govt",$A$8,AP1320,AP1320)</f>
        <v>1.1930399999999999</v>
      </c>
      <c r="AS1320">
        <f t="shared" si="407"/>
        <v>105.60927860759071</v>
      </c>
      <c r="AV1320" s="22"/>
      <c r="AX1320" s="2">
        <v>40037</v>
      </c>
      <c r="AY1320">
        <v>118.734375</v>
      </c>
      <c r="AZ1320" s="22">
        <f>_xll.BDH(AZ$3&amp;" Govt",$A$8,AX1320,AX1320)</f>
        <v>1.1679299999999999</v>
      </c>
      <c r="BA1320">
        <f t="shared" si="408"/>
        <v>101.66223575043026</v>
      </c>
      <c r="BB1320" s="2">
        <v>40036</v>
      </c>
      <c r="BC1320">
        <v>118.390625</v>
      </c>
      <c r="BD1320" s="22">
        <f>_xll.BDH(BD$3&amp;" Govt",$A$8,BB1320,BB1320)</f>
        <v>1.1606000000000001</v>
      </c>
      <c r="BE1320">
        <f t="shared" si="409"/>
        <v>102.00812079958641</v>
      </c>
      <c r="BH1320" s="22"/>
      <c r="BJ1320" s="2">
        <v>40036</v>
      </c>
      <c r="BK1320">
        <v>115.85546875</v>
      </c>
      <c r="BL1320" s="22">
        <f>_xll.BDH(BL$3&amp;" Govt",$A$8,BJ1320,BJ1320)</f>
        <v>1.13768</v>
      </c>
      <c r="BM1320">
        <f t="shared" si="410"/>
        <v>101.83484701321989</v>
      </c>
      <c r="BP1320" s="22"/>
      <c r="BT1320" s="22"/>
      <c r="BX1320" s="22"/>
      <c r="CB1320" s="22"/>
      <c r="CF1320" s="22"/>
      <c r="CJ1320" s="22"/>
      <c r="CN1320" s="22"/>
      <c r="CR1320" s="22"/>
      <c r="CV1320" s="22"/>
      <c r="CZ1320" s="22"/>
      <c r="DB1320" s="2">
        <v>40039</v>
      </c>
      <c r="DC1320">
        <v>115.74609375</v>
      </c>
      <c r="DD1320" s="22">
        <f>_xll.BDH(DD$3&amp;" Govt",$A$8,DB1320,DB1320)</f>
        <v>1.13862</v>
      </c>
      <c r="DE1320">
        <f t="shared" si="411"/>
        <v>101.65471689413501</v>
      </c>
      <c r="DH1320" s="22"/>
      <c r="DL1320" s="22"/>
      <c r="DP1320" s="22"/>
    </row>
    <row r="1321" spans="8:120" x14ac:dyDescent="0.25">
      <c r="H1321" s="22"/>
      <c r="I1321" s="14"/>
      <c r="L1321" s="22"/>
      <c r="P1321" s="22"/>
      <c r="R1321" s="2">
        <v>40038</v>
      </c>
      <c r="S1321">
        <v>130.12109375</v>
      </c>
      <c r="T1321" s="22">
        <f>_xll.BDH(T$3&amp;" Govt",$A$8,R1321,R1321)</f>
        <v>1.27532</v>
      </c>
      <c r="U1321">
        <f t="shared" si="403"/>
        <v>102.03015223630148</v>
      </c>
      <c r="V1321" s="2">
        <v>40134</v>
      </c>
      <c r="W1321">
        <v>114.34765625</v>
      </c>
      <c r="X1321" s="22">
        <f>_xll.BDH(X$3&amp;" Govt",$A$8,V1321,V1321)</f>
        <v>1.13968</v>
      </c>
      <c r="Y1321">
        <f t="shared" si="404"/>
        <v>100.33312530710374</v>
      </c>
      <c r="Z1321" s="2">
        <v>40038</v>
      </c>
      <c r="AA1321">
        <v>128.75390625</v>
      </c>
      <c r="AB1321" s="22">
        <f>_xll.BDH(AB$3&amp;" Govt",$A$8,Z1321,Z1321)</f>
        <v>1.23282</v>
      </c>
      <c r="AC1321">
        <f t="shared" si="405"/>
        <v>104.43852813062735</v>
      </c>
      <c r="AF1321" s="22"/>
      <c r="AH1321" s="2">
        <v>40038</v>
      </c>
      <c r="AI1321">
        <v>128.00390625</v>
      </c>
      <c r="AJ1321" s="22">
        <f>_xll.BDH(AJ$3&amp;" Govt",$A$8,AH1321,AH1321)</f>
        <v>1.2083900000000001</v>
      </c>
      <c r="AK1321">
        <f t="shared" si="406"/>
        <v>105.92929952250515</v>
      </c>
      <c r="AN1321" s="22"/>
      <c r="AP1321" s="2">
        <v>40038</v>
      </c>
      <c r="AQ1321">
        <v>125.9296875</v>
      </c>
      <c r="AR1321" s="22">
        <f>_xll.BDH(AR$3&amp;" Govt",$A$8,AP1321,AP1321)</f>
        <v>1.19337</v>
      </c>
      <c r="AS1321">
        <f t="shared" si="407"/>
        <v>105.52442871867065</v>
      </c>
      <c r="AV1321" s="22"/>
      <c r="AX1321" s="2">
        <v>40038</v>
      </c>
      <c r="AY1321">
        <v>118.82421875</v>
      </c>
      <c r="AZ1321" s="22">
        <f>_xll.BDH(AZ$3&amp;" Govt",$A$8,AX1321,AX1321)</f>
        <v>1.1682600000000001</v>
      </c>
      <c r="BA1321">
        <f t="shared" si="408"/>
        <v>101.71042297947373</v>
      </c>
      <c r="BB1321" s="2">
        <v>40037</v>
      </c>
      <c r="BC1321">
        <v>118.17578125</v>
      </c>
      <c r="BD1321" s="22">
        <f>_xll.BDH(BD$3&amp;" Govt",$A$8,BB1321,BB1321)</f>
        <v>1.16092</v>
      </c>
      <c r="BE1321">
        <f t="shared" si="409"/>
        <v>101.79493957378631</v>
      </c>
      <c r="BH1321" s="22"/>
      <c r="BJ1321" s="2">
        <v>40037</v>
      </c>
      <c r="BK1321">
        <v>115.82421875</v>
      </c>
      <c r="BL1321" s="22">
        <f>_xll.BDH(BL$3&amp;" Govt",$A$8,BJ1321,BJ1321)</f>
        <v>1.1379900000000001</v>
      </c>
      <c r="BM1321">
        <f t="shared" si="410"/>
        <v>101.77964547140132</v>
      </c>
      <c r="BP1321" s="22"/>
      <c r="BT1321" s="22"/>
      <c r="BX1321" s="22"/>
      <c r="CB1321" s="22"/>
      <c r="CF1321" s="22"/>
      <c r="CJ1321" s="22"/>
      <c r="CN1321" s="22"/>
      <c r="CR1321" s="22"/>
      <c r="CV1321" s="22"/>
      <c r="CZ1321" s="22"/>
      <c r="DB1321" s="2">
        <v>40042</v>
      </c>
      <c r="DC1321">
        <v>116.91015625</v>
      </c>
      <c r="DD1321" s="22">
        <f>_xll.BDH(DD$3&amp;" Govt",$A$8,DB1321,DB1321)</f>
        <v>1.1395599999999999</v>
      </c>
      <c r="DE1321">
        <f t="shared" si="411"/>
        <v>102.59236569377656</v>
      </c>
      <c r="DH1321" s="22"/>
      <c r="DL1321" s="22"/>
      <c r="DP1321" s="22"/>
    </row>
    <row r="1322" spans="8:120" x14ac:dyDescent="0.25">
      <c r="H1322" s="22"/>
      <c r="I1322" s="14"/>
      <c r="L1322" s="22"/>
      <c r="P1322" s="22"/>
      <c r="R1322" s="2">
        <v>40039</v>
      </c>
      <c r="S1322">
        <v>130.1328125</v>
      </c>
      <c r="T1322" s="22">
        <f>_xll.BDH(T$3&amp;" Govt",$A$8,R1322,R1322)</f>
        <v>1.2756799999999999</v>
      </c>
      <c r="U1322">
        <f t="shared" si="403"/>
        <v>102.01054535620219</v>
      </c>
      <c r="V1322" s="2">
        <v>40135</v>
      </c>
      <c r="W1322">
        <v>114.40625</v>
      </c>
      <c r="X1322" s="22">
        <f>_xll.BDH(X$3&amp;" Govt",$A$8,V1322,V1322)</f>
        <v>1.1396999999999999</v>
      </c>
      <c r="Y1322">
        <f t="shared" si="404"/>
        <v>100.38277616916733</v>
      </c>
      <c r="Z1322" s="2">
        <v>40039</v>
      </c>
      <c r="AA1322">
        <v>128.8203125</v>
      </c>
      <c r="AB1322" s="22">
        <f>_xll.BDH(AB$3&amp;" Govt",$A$8,Z1322,Z1322)</f>
        <v>1.23316</v>
      </c>
      <c r="AC1322">
        <f t="shared" si="405"/>
        <v>104.46358339550423</v>
      </c>
      <c r="AF1322" s="22"/>
      <c r="AH1322" s="2">
        <v>40039</v>
      </c>
      <c r="AI1322">
        <v>127.9140625</v>
      </c>
      <c r="AJ1322" s="22">
        <f>_xll.BDH(AJ$3&amp;" Govt",$A$8,AH1322,AH1322)</f>
        <v>1.20872</v>
      </c>
      <c r="AK1322">
        <f t="shared" si="406"/>
        <v>105.82604945727712</v>
      </c>
      <c r="AN1322" s="22"/>
      <c r="AP1322" s="2">
        <v>40039</v>
      </c>
      <c r="AQ1322">
        <v>125.80078125</v>
      </c>
      <c r="AR1322" s="22">
        <f>_xll.BDH(AR$3&amp;" Govt",$A$8,AP1322,AP1322)</f>
        <v>1.1936899999999999</v>
      </c>
      <c r="AS1322">
        <f t="shared" si="407"/>
        <v>105.38815039918238</v>
      </c>
      <c r="AV1322" s="22"/>
      <c r="AX1322" s="2">
        <v>40039</v>
      </c>
      <c r="AY1322">
        <v>118.6328125</v>
      </c>
      <c r="AZ1322" s="22">
        <f>_xll.BDH(AZ$3&amp;" Govt",$A$8,AX1322,AX1322)</f>
        <v>1.16858</v>
      </c>
      <c r="BA1322">
        <f t="shared" si="408"/>
        <v>101.51877706275994</v>
      </c>
      <c r="BB1322" s="2">
        <v>40038</v>
      </c>
      <c r="BC1322">
        <v>118.2890625</v>
      </c>
      <c r="BD1322" s="22">
        <f>_xll.BDH(BD$3&amp;" Govt",$A$8,BB1322,BB1322)</f>
        <v>1.16124</v>
      </c>
      <c r="BE1322">
        <f t="shared" si="409"/>
        <v>101.86444016740725</v>
      </c>
      <c r="BH1322" s="22"/>
      <c r="BJ1322" s="2">
        <v>40038</v>
      </c>
      <c r="BK1322">
        <v>115.9140625</v>
      </c>
      <c r="BL1322" s="22">
        <f>_xll.BDH(BL$3&amp;" Govt",$A$8,BJ1322,BJ1322)</f>
        <v>1.1383099999999999</v>
      </c>
      <c r="BM1322">
        <f t="shared" si="410"/>
        <v>101.82996064340998</v>
      </c>
      <c r="BP1322" s="22"/>
      <c r="BT1322" s="22"/>
      <c r="BX1322" s="22"/>
      <c r="CB1322" s="22"/>
      <c r="CF1322" s="22"/>
      <c r="CJ1322" s="22"/>
      <c r="CN1322" s="22"/>
      <c r="CR1322" s="22"/>
      <c r="CV1322" s="22"/>
      <c r="CZ1322" s="22"/>
      <c r="DB1322" s="2">
        <v>40043</v>
      </c>
      <c r="DC1322">
        <v>117.41015625</v>
      </c>
      <c r="DD1322" s="22">
        <f>_xll.BDH(DD$3&amp;" Govt",$A$8,DB1322,DB1322)</f>
        <v>1.13988</v>
      </c>
      <c r="DE1322">
        <f t="shared" si="411"/>
        <v>103.00220746920728</v>
      </c>
      <c r="DH1322" s="22"/>
      <c r="DL1322" s="22"/>
      <c r="DP1322" s="22"/>
    </row>
    <row r="1323" spans="8:120" x14ac:dyDescent="0.25">
      <c r="H1323" s="22"/>
      <c r="I1323" s="14"/>
      <c r="L1323" s="22"/>
      <c r="P1323" s="22"/>
      <c r="R1323" s="2">
        <v>40042</v>
      </c>
      <c r="S1323">
        <v>130.046875</v>
      </c>
      <c r="T1323" s="22">
        <f>_xll.BDH(T$3&amp;" Govt",$A$8,R1323,R1323)</f>
        <v>1.2767299999999999</v>
      </c>
      <c r="U1323">
        <f t="shared" si="403"/>
        <v>101.85933987608971</v>
      </c>
      <c r="V1323" s="2">
        <v>40136</v>
      </c>
      <c r="W1323">
        <v>114.4296875</v>
      </c>
      <c r="X1323" s="22">
        <f>_xll.BDH(X$3&amp;" Govt",$A$8,V1323,V1323)</f>
        <v>1.1397200000000001</v>
      </c>
      <c r="Y1323">
        <f t="shared" si="404"/>
        <v>100.40157889657108</v>
      </c>
      <c r="Z1323" s="2">
        <v>40042</v>
      </c>
      <c r="AA1323">
        <v>128.71484375</v>
      </c>
      <c r="AB1323" s="22">
        <f>_xll.BDH(AB$3&amp;" Govt",$A$8,Z1323,Z1323)</f>
        <v>1.2341899999999999</v>
      </c>
      <c r="AC1323">
        <f t="shared" si="405"/>
        <v>104.29094689634498</v>
      </c>
      <c r="AF1323" s="22"/>
      <c r="AH1323" s="2">
        <v>40042</v>
      </c>
      <c r="AI1323">
        <v>128.0390625</v>
      </c>
      <c r="AJ1323" s="22">
        <f>_xll.BDH(AJ$3&amp;" Govt",$A$8,AH1323,AH1323)</f>
        <v>1.2097199999999999</v>
      </c>
      <c r="AK1323">
        <f t="shared" si="406"/>
        <v>105.84189936514235</v>
      </c>
      <c r="AN1323" s="22"/>
      <c r="AP1323" s="2">
        <v>40042</v>
      </c>
      <c r="AQ1323">
        <v>125.9765625</v>
      </c>
      <c r="AR1323" s="22">
        <f>_xll.BDH(AR$3&amp;" Govt",$A$8,AP1323,AP1323)</f>
        <v>1.19468</v>
      </c>
      <c r="AS1323">
        <f t="shared" si="407"/>
        <v>105.44795468242542</v>
      </c>
      <c r="AV1323" s="22"/>
      <c r="AX1323" s="2">
        <v>40042</v>
      </c>
      <c r="AY1323">
        <v>118.9609375</v>
      </c>
      <c r="AZ1323" s="22">
        <f>_xll.BDH(AZ$3&amp;" Govt",$A$8,AX1323,AX1323)</f>
        <v>1.1695500000000001</v>
      </c>
      <c r="BA1323">
        <f t="shared" si="408"/>
        <v>101.71513616348167</v>
      </c>
      <c r="BB1323" s="2">
        <v>40039</v>
      </c>
      <c r="BC1323">
        <v>118.0390625</v>
      </c>
      <c r="BD1323" s="22">
        <f>_xll.BDH(BD$3&amp;" Govt",$A$8,BB1323,BB1323)</f>
        <v>1.1615599999999999</v>
      </c>
      <c r="BE1323">
        <f t="shared" si="409"/>
        <v>101.62114957470988</v>
      </c>
      <c r="BH1323" s="22"/>
      <c r="BJ1323" s="2">
        <v>40039</v>
      </c>
      <c r="BK1323">
        <v>115.7265625</v>
      </c>
      <c r="BL1323" s="22">
        <f>_xll.BDH(BL$3&amp;" Govt",$A$8,BJ1323,BJ1323)</f>
        <v>1.13862</v>
      </c>
      <c r="BM1323">
        <f t="shared" si="410"/>
        <v>101.63756345400573</v>
      </c>
      <c r="BP1323" s="22"/>
      <c r="BT1323" s="22"/>
      <c r="BX1323" s="22"/>
      <c r="CB1323" s="22"/>
      <c r="CF1323" s="22"/>
      <c r="CJ1323" s="22"/>
      <c r="CN1323" s="22"/>
      <c r="CR1323" s="22"/>
      <c r="CV1323" s="22"/>
      <c r="CZ1323" s="22"/>
      <c r="DB1323" s="2">
        <v>40044</v>
      </c>
      <c r="DC1323">
        <v>118.09375</v>
      </c>
      <c r="DD1323" s="22">
        <f>_xll.BDH(DD$3&amp;" Govt",$A$8,DB1323,DB1323)</f>
        <v>1.14019</v>
      </c>
      <c r="DE1323">
        <f t="shared" si="411"/>
        <v>103.57374648084968</v>
      </c>
      <c r="DH1323" s="22"/>
      <c r="DL1323" s="22"/>
      <c r="DP1323" s="22"/>
    </row>
    <row r="1324" spans="8:120" x14ac:dyDescent="0.25">
      <c r="H1324" s="22"/>
      <c r="I1324" s="14"/>
      <c r="L1324" s="22"/>
      <c r="P1324" s="22"/>
      <c r="R1324" s="2">
        <v>40043</v>
      </c>
      <c r="S1324">
        <v>130.17578125</v>
      </c>
      <c r="T1324" s="22">
        <f>_xll.BDH(T$3&amp;" Govt",$A$8,R1324,R1324)</f>
        <v>1.2770900000000001</v>
      </c>
      <c r="U1324">
        <f t="shared" si="403"/>
        <v>101.93156414191638</v>
      </c>
      <c r="X1324" s="22"/>
      <c r="Z1324" s="2">
        <v>40043</v>
      </c>
      <c r="AA1324">
        <v>128.8359375</v>
      </c>
      <c r="AB1324" s="22">
        <f>_xll.BDH(AB$3&amp;" Govt",$A$8,Z1324,Z1324)</f>
        <v>1.2345299999999999</v>
      </c>
      <c r="AC1324">
        <f t="shared" si="405"/>
        <v>104.36031323661638</v>
      </c>
      <c r="AF1324" s="22"/>
      <c r="AH1324" s="2">
        <v>40043</v>
      </c>
      <c r="AI1324">
        <v>128.140625</v>
      </c>
      <c r="AJ1324" s="22">
        <f>_xll.BDH(AJ$3&amp;" Govt",$A$8,AH1324,AH1324)</f>
        <v>1.2100599999999999</v>
      </c>
      <c r="AK1324">
        <f t="shared" si="406"/>
        <v>105.89609192932582</v>
      </c>
      <c r="AN1324" s="22"/>
      <c r="AP1324" s="2">
        <v>40043</v>
      </c>
      <c r="AQ1324">
        <v>126</v>
      </c>
      <c r="AR1324" s="22">
        <f>_xll.BDH(AR$3&amp;" Govt",$A$8,AP1324,AP1324)</f>
        <v>1.1950099999999999</v>
      </c>
      <c r="AS1324">
        <f t="shared" si="407"/>
        <v>105.43844821382248</v>
      </c>
      <c r="AV1324" s="22"/>
      <c r="AX1324" s="2">
        <v>40043</v>
      </c>
      <c r="AY1324">
        <v>119.109375</v>
      </c>
      <c r="AZ1324" s="22">
        <f>_xll.BDH(AZ$3&amp;" Govt",$A$8,AX1324,AX1324)</f>
        <v>1.16987</v>
      </c>
      <c r="BA1324">
        <f t="shared" si="408"/>
        <v>101.81419730397396</v>
      </c>
      <c r="BB1324" s="2">
        <v>40042</v>
      </c>
      <c r="BC1324">
        <v>118.37109375</v>
      </c>
      <c r="BD1324" s="22">
        <f>_xll.BDH(BD$3&amp;" Govt",$A$8,BB1324,BB1324)</f>
        <v>1.16252</v>
      </c>
      <c r="BE1324">
        <f t="shared" si="409"/>
        <v>101.82284498331211</v>
      </c>
      <c r="BH1324" s="22"/>
      <c r="BJ1324" s="2">
        <v>40042</v>
      </c>
      <c r="BK1324">
        <v>116.03125</v>
      </c>
      <c r="BL1324" s="22">
        <f>_xll.BDH(BL$3&amp;" Govt",$A$8,BJ1324,BJ1324)</f>
        <v>1.1395599999999999</v>
      </c>
      <c r="BM1324">
        <f t="shared" si="410"/>
        <v>101.82109761662397</v>
      </c>
      <c r="BP1324" s="22"/>
      <c r="BT1324" s="22"/>
      <c r="BX1324" s="22"/>
      <c r="CB1324" s="22"/>
      <c r="CF1324" s="22"/>
      <c r="CJ1324" s="22"/>
      <c r="CN1324" s="22"/>
      <c r="CR1324" s="22"/>
      <c r="CV1324" s="22"/>
      <c r="CZ1324" s="22"/>
      <c r="DB1324" s="2">
        <v>40045</v>
      </c>
      <c r="DC1324">
        <v>118.59765625</v>
      </c>
      <c r="DD1324" s="22">
        <f>_xll.BDH(DD$3&amp;" Govt",$A$8,DB1324,DB1324)</f>
        <v>1.1405099999999999</v>
      </c>
      <c r="DE1324">
        <f t="shared" si="411"/>
        <v>103.9865115167776</v>
      </c>
      <c r="DH1324" s="22"/>
      <c r="DL1324" s="22"/>
      <c r="DP1324" s="22"/>
    </row>
    <row r="1325" spans="8:120" x14ac:dyDescent="0.25">
      <c r="H1325" s="22"/>
      <c r="I1325" s="14"/>
      <c r="L1325" s="22"/>
      <c r="P1325" s="22"/>
      <c r="R1325" s="2">
        <v>40044</v>
      </c>
      <c r="S1325">
        <v>130.24609375</v>
      </c>
      <c r="T1325" s="22">
        <f>_xll.BDH(T$3&amp;" Govt",$A$8,R1325,R1325)</f>
        <v>1.2774399999999999</v>
      </c>
      <c r="U1325">
        <f t="shared" si="403"/>
        <v>101.95867809838428</v>
      </c>
      <c r="X1325" s="22"/>
      <c r="Z1325" s="2">
        <v>40044</v>
      </c>
      <c r="AA1325">
        <v>129</v>
      </c>
      <c r="AB1325" s="22">
        <f>_xll.BDH(AB$3&amp;" Govt",$A$8,Z1325,Z1325)</f>
        <v>1.2348699999999999</v>
      </c>
      <c r="AC1325">
        <f t="shared" si="405"/>
        <v>104.464437552131</v>
      </c>
      <c r="AF1325" s="22"/>
      <c r="AH1325" s="2">
        <v>40044</v>
      </c>
      <c r="AI1325">
        <v>128.37890625</v>
      </c>
      <c r="AJ1325" s="22">
        <f>_xll.BDH(AJ$3&amp;" Govt",$A$8,AH1325,AH1325)</f>
        <v>1.2103900000000001</v>
      </c>
      <c r="AK1325">
        <f t="shared" si="406"/>
        <v>106.06408368377134</v>
      </c>
      <c r="AN1325" s="22"/>
      <c r="AP1325" s="2">
        <v>40044</v>
      </c>
      <c r="AQ1325">
        <v>126.40234375</v>
      </c>
      <c r="AR1325" s="22">
        <f>_xll.BDH(AR$3&amp;" Govt",$A$8,AP1325,AP1325)</f>
        <v>1.1953400000000001</v>
      </c>
      <c r="AS1325">
        <f t="shared" si="407"/>
        <v>105.74593316545919</v>
      </c>
      <c r="AV1325" s="22"/>
      <c r="AX1325" s="2">
        <v>40044</v>
      </c>
      <c r="AY1325">
        <v>119.58984375</v>
      </c>
      <c r="AZ1325" s="22">
        <f>_xll.BDH(AZ$3&amp;" Govt",$A$8,AX1325,AX1325)</f>
        <v>1.1701900000000001</v>
      </c>
      <c r="BA1325">
        <f t="shared" si="408"/>
        <v>102.19694558148676</v>
      </c>
      <c r="BB1325" s="2">
        <v>40043</v>
      </c>
      <c r="BC1325">
        <v>118.5</v>
      </c>
      <c r="BD1325" s="22">
        <f>_xll.BDH(BD$3&amp;" Govt",$A$8,BB1325,BB1325)</f>
        <v>1.1628400000000001</v>
      </c>
      <c r="BE1325">
        <f t="shared" si="409"/>
        <v>101.90567919920194</v>
      </c>
      <c r="BH1325" s="22"/>
      <c r="BJ1325" s="2">
        <v>40043</v>
      </c>
      <c r="BK1325">
        <v>116.140625</v>
      </c>
      <c r="BL1325" s="22">
        <f>_xll.BDH(BL$3&amp;" Govt",$A$8,BJ1325,BJ1325)</f>
        <v>1.13988</v>
      </c>
      <c r="BM1325">
        <f t="shared" si="410"/>
        <v>101.8884663297891</v>
      </c>
      <c r="BP1325" s="22"/>
      <c r="BT1325" s="22"/>
      <c r="BX1325" s="22"/>
      <c r="CB1325" s="22"/>
      <c r="CF1325" s="22"/>
      <c r="CJ1325" s="22"/>
      <c r="CN1325" s="22"/>
      <c r="CR1325" s="22"/>
      <c r="CV1325" s="22"/>
      <c r="CZ1325" s="22"/>
      <c r="DB1325" s="2">
        <v>40046</v>
      </c>
      <c r="DC1325">
        <v>117.55859375</v>
      </c>
      <c r="DD1325" s="22">
        <f>_xll.BDH(DD$3&amp;" Govt",$A$8,DB1325,DB1325)</f>
        <v>1.1408199999999999</v>
      </c>
      <c r="DE1325">
        <f t="shared" si="411"/>
        <v>103.04745161375152</v>
      </c>
      <c r="DH1325" s="22"/>
      <c r="DL1325" s="22"/>
      <c r="DP1325" s="22"/>
    </row>
    <row r="1326" spans="8:120" x14ac:dyDescent="0.25">
      <c r="H1326" s="22"/>
      <c r="I1326" s="14"/>
      <c r="L1326" s="22"/>
      <c r="P1326" s="22"/>
      <c r="R1326" s="2">
        <v>40045</v>
      </c>
      <c r="S1326">
        <v>130.21875</v>
      </c>
      <c r="T1326" s="22">
        <f>_xll.BDH(T$3&amp;" Govt",$A$8,R1326,R1326)</f>
        <v>1.27779</v>
      </c>
      <c r="U1326">
        <f t="shared" si="403"/>
        <v>101.90935130185711</v>
      </c>
      <c r="X1326" s="22"/>
      <c r="Z1326" s="2">
        <v>40045</v>
      </c>
      <c r="AA1326">
        <v>129.296875</v>
      </c>
      <c r="AB1326" s="22">
        <f>_xll.BDH(AB$3&amp;" Govt",$A$8,Z1326,Z1326)</f>
        <v>1.2352099999999999</v>
      </c>
      <c r="AC1326">
        <f t="shared" si="405"/>
        <v>104.67602674848811</v>
      </c>
      <c r="AF1326" s="22"/>
      <c r="AH1326" s="2">
        <v>40045</v>
      </c>
      <c r="AI1326">
        <v>128.83984375</v>
      </c>
      <c r="AJ1326" s="22">
        <f>_xll.BDH(AJ$3&amp;" Govt",$A$8,AH1326,AH1326)</f>
        <v>1.2107300000000001</v>
      </c>
      <c r="AK1326">
        <f t="shared" si="406"/>
        <v>106.41500892023819</v>
      </c>
      <c r="AN1326" s="22"/>
      <c r="AP1326" s="2">
        <v>40045</v>
      </c>
      <c r="AQ1326">
        <v>126.76171875</v>
      </c>
      <c r="AR1326" s="22">
        <f>_xll.BDH(AR$3&amp;" Govt",$A$8,AP1326,AP1326)</f>
        <v>1.19567</v>
      </c>
      <c r="AS1326">
        <f t="shared" si="407"/>
        <v>106.01731142372059</v>
      </c>
      <c r="AV1326" s="22"/>
      <c r="AX1326" s="2">
        <v>40045</v>
      </c>
      <c r="AY1326">
        <v>120.16015625</v>
      </c>
      <c r="AZ1326" s="22">
        <f>_xll.BDH(AZ$3&amp;" Govt",$A$8,AX1326,AX1326)</f>
        <v>1.1705099999999999</v>
      </c>
      <c r="BA1326">
        <f t="shared" si="408"/>
        <v>102.65624065578253</v>
      </c>
      <c r="BB1326" s="2">
        <v>40044</v>
      </c>
      <c r="BC1326">
        <v>119.046875</v>
      </c>
      <c r="BD1326" s="22">
        <f>_xll.BDH(BD$3&amp;" Govt",$A$8,BB1326,BB1326)</f>
        <v>1.16316</v>
      </c>
      <c r="BE1326">
        <f t="shared" si="409"/>
        <v>102.34780683654871</v>
      </c>
      <c r="BH1326" s="22"/>
      <c r="BJ1326" s="2">
        <v>40044</v>
      </c>
      <c r="BK1326">
        <v>116.78515625</v>
      </c>
      <c r="BL1326" s="22">
        <f>_xll.BDH(BL$3&amp;" Govt",$A$8,BJ1326,BJ1326)</f>
        <v>1.14019</v>
      </c>
      <c r="BM1326">
        <f t="shared" si="410"/>
        <v>102.42604850945895</v>
      </c>
      <c r="BP1326" s="22"/>
      <c r="BT1326" s="22"/>
      <c r="BX1326" s="22"/>
      <c r="CB1326" s="22"/>
      <c r="CF1326" s="22"/>
      <c r="CJ1326" s="22"/>
      <c r="CN1326" s="22"/>
      <c r="CR1326" s="22"/>
      <c r="CV1326" s="22"/>
      <c r="CZ1326" s="22"/>
      <c r="DB1326" s="2">
        <v>40049</v>
      </c>
      <c r="DC1326">
        <v>118.3828125</v>
      </c>
      <c r="DD1326" s="22">
        <f>_xll.BDH(DD$3&amp;" Govt",$A$8,DB1326,DB1326)</f>
        <v>1.1417600000000001</v>
      </c>
      <c r="DE1326">
        <f t="shared" si="411"/>
        <v>103.6844980556334</v>
      </c>
      <c r="DH1326" s="22"/>
      <c r="DL1326" s="22"/>
      <c r="DP1326" s="22"/>
    </row>
    <row r="1327" spans="8:120" x14ac:dyDescent="0.25">
      <c r="H1327" s="22"/>
      <c r="I1327" s="14"/>
      <c r="L1327" s="22"/>
      <c r="P1327" s="22"/>
      <c r="R1327" s="2">
        <v>40046</v>
      </c>
      <c r="S1327">
        <v>130.30859375</v>
      </c>
      <c r="T1327" s="22">
        <f>_xll.BDH(T$3&amp;" Govt",$A$8,R1327,R1327)</f>
        <v>1.2781400000000001</v>
      </c>
      <c r="U1327">
        <f t="shared" si="403"/>
        <v>101.95173748572144</v>
      </c>
      <c r="X1327" s="22"/>
      <c r="Z1327" s="2">
        <v>40046</v>
      </c>
      <c r="AA1327">
        <v>129.2265625</v>
      </c>
      <c r="AB1327" s="22">
        <f>_xll.BDH(AB$3&amp;" Govt",$A$8,Z1327,Z1327)</f>
        <v>1.2355499999999999</v>
      </c>
      <c r="AC1327">
        <f t="shared" si="405"/>
        <v>104.59031403018899</v>
      </c>
      <c r="AF1327" s="22"/>
      <c r="AH1327" s="2">
        <v>40046</v>
      </c>
      <c r="AI1327">
        <v>128.71484375</v>
      </c>
      <c r="AJ1327" s="22">
        <f>_xll.BDH(AJ$3&amp;" Govt",$A$8,AH1327,AH1327)</f>
        <v>1.21106</v>
      </c>
      <c r="AK1327">
        <f t="shared" si="406"/>
        <v>106.2827966822453</v>
      </c>
      <c r="AN1327" s="22"/>
      <c r="AP1327" s="2">
        <v>40046</v>
      </c>
      <c r="AQ1327">
        <v>126.65234375</v>
      </c>
      <c r="AR1327" s="22">
        <f>_xll.BDH(AR$3&amp;" Govt",$A$8,AP1327,AP1327)</f>
        <v>1.196</v>
      </c>
      <c r="AS1327">
        <f t="shared" si="407"/>
        <v>105.89660848662207</v>
      </c>
      <c r="AV1327" s="22"/>
      <c r="AX1327" s="2">
        <v>40046</v>
      </c>
      <c r="AY1327">
        <v>119.92578125</v>
      </c>
      <c r="AZ1327" s="22">
        <f>_xll.BDH(AZ$3&amp;" Govt",$A$8,AX1327,AX1327)</f>
        <v>1.1708400000000001</v>
      </c>
      <c r="BA1327">
        <f t="shared" si="408"/>
        <v>102.42713030815482</v>
      </c>
      <c r="BB1327" s="2">
        <v>40045</v>
      </c>
      <c r="BC1327">
        <v>119.5625</v>
      </c>
      <c r="BD1327" s="22">
        <f>_xll.BDH(BD$3&amp;" Govt",$A$8,BB1327,BB1327)</f>
        <v>1.1634800000000001</v>
      </c>
      <c r="BE1327">
        <f t="shared" si="409"/>
        <v>102.76283219307594</v>
      </c>
      <c r="BH1327" s="22"/>
      <c r="BJ1327" s="2">
        <v>40045</v>
      </c>
      <c r="BK1327">
        <v>117.39453125</v>
      </c>
      <c r="BL1327" s="22">
        <f>_xll.BDH(BL$3&amp;" Govt",$A$8,BJ1327,BJ1327)</f>
        <v>1.1405099999999999</v>
      </c>
      <c r="BM1327">
        <f t="shared" si="410"/>
        <v>102.93161063910006</v>
      </c>
      <c r="BP1327" s="22"/>
      <c r="BT1327" s="22"/>
      <c r="BX1327" s="22"/>
      <c r="CB1327" s="22"/>
      <c r="CF1327" s="22"/>
      <c r="CJ1327" s="22"/>
      <c r="CN1327" s="22"/>
      <c r="CR1327" s="22"/>
      <c r="CV1327" s="22"/>
      <c r="CZ1327" s="22"/>
      <c r="DB1327" s="2">
        <v>40050</v>
      </c>
      <c r="DC1327">
        <v>118.296875</v>
      </c>
      <c r="DD1327" s="22">
        <f>_xll.BDH(DD$3&amp;" Govt",$A$8,DB1327,DB1327)</f>
        <v>1.14208</v>
      </c>
      <c r="DE1327">
        <f t="shared" si="411"/>
        <v>103.58020016110956</v>
      </c>
      <c r="DH1327" s="22"/>
      <c r="DL1327" s="22"/>
      <c r="DP1327" s="22"/>
    </row>
    <row r="1328" spans="8:120" x14ac:dyDescent="0.25">
      <c r="H1328" s="22"/>
      <c r="I1328" s="14"/>
      <c r="L1328" s="22"/>
      <c r="P1328" s="22"/>
      <c r="R1328" s="2">
        <v>40049</v>
      </c>
      <c r="S1328">
        <v>130.2421875</v>
      </c>
      <c r="T1328" s="22">
        <f>_xll.BDH(T$3&amp;" Govt",$A$8,R1328,R1328)</f>
        <v>1.2791999999999999</v>
      </c>
      <c r="U1328">
        <f t="shared" si="403"/>
        <v>101.81534357410882</v>
      </c>
      <c r="X1328" s="22"/>
      <c r="Z1328" s="2">
        <v>40049</v>
      </c>
      <c r="AA1328">
        <v>129.16015625</v>
      </c>
      <c r="AB1328" s="22">
        <f>_xll.BDH(AB$3&amp;" Govt",$A$8,Z1328,Z1328)</f>
        <v>1.2365699999999999</v>
      </c>
      <c r="AC1328">
        <f t="shared" si="405"/>
        <v>104.45033944701878</v>
      </c>
      <c r="AF1328" s="22"/>
      <c r="AH1328" s="2">
        <v>40049</v>
      </c>
      <c r="AI1328">
        <v>128.703125</v>
      </c>
      <c r="AJ1328" s="22">
        <f>_xll.BDH(AJ$3&amp;" Govt",$A$8,AH1328,AH1328)</f>
        <v>1.2120599999999999</v>
      </c>
      <c r="AK1328">
        <f t="shared" si="406"/>
        <v>106.18544048974474</v>
      </c>
      <c r="AN1328" s="22"/>
      <c r="AP1328" s="2">
        <v>40049</v>
      </c>
      <c r="AQ1328">
        <v>126.64453125</v>
      </c>
      <c r="AR1328" s="22">
        <f>_xll.BDH(AR$3&amp;" Govt",$A$8,AP1328,AP1328)</f>
        <v>1.19699</v>
      </c>
      <c r="AS1328">
        <f t="shared" si="407"/>
        <v>105.80249730574191</v>
      </c>
      <c r="AV1328" s="22"/>
      <c r="AX1328" s="2">
        <v>40049</v>
      </c>
      <c r="AY1328">
        <v>119.89453125</v>
      </c>
      <c r="AZ1328" s="22">
        <f>_xll.BDH(AZ$3&amp;" Govt",$A$8,AX1328,AX1328)</f>
        <v>1.1718</v>
      </c>
      <c r="BA1328">
        <f t="shared" si="408"/>
        <v>102.31654825908859</v>
      </c>
      <c r="BB1328" s="2">
        <v>40046</v>
      </c>
      <c r="BC1328">
        <v>119.296875</v>
      </c>
      <c r="BD1328" s="22">
        <f>_xll.BDH(BD$3&amp;" Govt",$A$8,BB1328,BB1328)</f>
        <v>1.16381</v>
      </c>
      <c r="BE1328">
        <f t="shared" si="409"/>
        <v>102.50545621708011</v>
      </c>
      <c r="BH1328" s="22"/>
      <c r="BJ1328" s="2">
        <v>40046</v>
      </c>
      <c r="BK1328">
        <v>117.1171875</v>
      </c>
      <c r="BL1328" s="22">
        <f>_xll.BDH(BL$3&amp;" Govt",$A$8,BJ1328,BJ1328)</f>
        <v>1.1408199999999999</v>
      </c>
      <c r="BM1328">
        <f t="shared" si="410"/>
        <v>102.66053145982714</v>
      </c>
      <c r="BP1328" s="22"/>
      <c r="BT1328" s="22"/>
      <c r="BX1328" s="22"/>
      <c r="CB1328" s="22"/>
      <c r="CF1328" s="22"/>
      <c r="CJ1328" s="22"/>
      <c r="CN1328" s="22"/>
      <c r="CR1328" s="22"/>
      <c r="CV1328" s="22"/>
      <c r="CZ1328" s="22"/>
      <c r="DB1328" s="2">
        <v>40051</v>
      </c>
      <c r="DC1328">
        <v>118.640625</v>
      </c>
      <c r="DD1328" s="22">
        <f>_xll.BDH(DD$3&amp;" Govt",$A$8,DB1328,DB1328)</f>
        <v>1.14239</v>
      </c>
      <c r="DE1328">
        <f t="shared" si="411"/>
        <v>103.85299678743687</v>
      </c>
      <c r="DH1328" s="22"/>
      <c r="DL1328" s="22"/>
      <c r="DP1328" s="22"/>
    </row>
    <row r="1329" spans="8:120" x14ac:dyDescent="0.25">
      <c r="H1329" s="22"/>
      <c r="I1329" s="14"/>
      <c r="L1329" s="22"/>
      <c r="P1329" s="22"/>
      <c r="R1329" s="2">
        <v>40050</v>
      </c>
      <c r="S1329">
        <v>130.2890625</v>
      </c>
      <c r="T1329" s="22">
        <f>_xll.BDH(T$3&amp;" Govt",$A$8,R1329,R1329)</f>
        <v>1.27955</v>
      </c>
      <c r="U1329">
        <f t="shared" si="403"/>
        <v>101.82412762299246</v>
      </c>
      <c r="X1329" s="22"/>
      <c r="Z1329" s="2">
        <v>40050</v>
      </c>
      <c r="AA1329">
        <v>129.12890625</v>
      </c>
      <c r="AB1329" s="22">
        <f>_xll.BDH(AB$3&amp;" Govt",$A$8,Z1329,Z1329)</f>
        <v>1.23691</v>
      </c>
      <c r="AC1329">
        <f t="shared" si="405"/>
        <v>104.39636372088512</v>
      </c>
      <c r="AF1329" s="22"/>
      <c r="AH1329" s="2">
        <v>40050</v>
      </c>
      <c r="AI1329">
        <v>128.6015625</v>
      </c>
      <c r="AJ1329" s="22">
        <f>_xll.BDH(AJ$3&amp;" Govt",$A$8,AH1329,AH1329)</f>
        <v>1.2123900000000001</v>
      </c>
      <c r="AK1329">
        <f t="shared" si="406"/>
        <v>106.07276742632321</v>
      </c>
      <c r="AN1329" s="22"/>
      <c r="AP1329" s="2">
        <v>40050</v>
      </c>
      <c r="AQ1329">
        <v>126.51953125</v>
      </c>
      <c r="AR1329" s="22">
        <f>_xll.BDH(AR$3&amp;" Govt",$A$8,AP1329,AP1329)</f>
        <v>1.1973199999999999</v>
      </c>
      <c r="AS1329">
        <f t="shared" si="407"/>
        <v>105.66893666688939</v>
      </c>
      <c r="AV1329" s="22"/>
      <c r="AX1329" s="2">
        <v>40050</v>
      </c>
      <c r="AY1329">
        <v>119.765625</v>
      </c>
      <c r="AZ1329" s="22">
        <f>_xll.BDH(AZ$3&amp;" Govt",$A$8,AX1329,AX1329)</f>
        <v>1.1721300000000001</v>
      </c>
      <c r="BA1329">
        <f t="shared" si="408"/>
        <v>102.17776611809269</v>
      </c>
      <c r="BB1329" s="2">
        <v>40049</v>
      </c>
      <c r="BC1329">
        <v>119.390625</v>
      </c>
      <c r="BD1329" s="22">
        <f>_xll.BDH(BD$3&amp;" Govt",$A$8,BB1329,BB1329)</f>
        <v>1.1647700000000001</v>
      </c>
      <c r="BE1329">
        <f t="shared" si="409"/>
        <v>102.50145951561252</v>
      </c>
      <c r="BH1329" s="22"/>
      <c r="BJ1329" s="2">
        <v>40049</v>
      </c>
      <c r="BK1329">
        <v>117.15625</v>
      </c>
      <c r="BL1329" s="22">
        <f>_xll.BDH(BL$3&amp;" Govt",$A$8,BJ1329,BJ1329)</f>
        <v>1.1417600000000001</v>
      </c>
      <c r="BM1329">
        <f t="shared" si="410"/>
        <v>102.61022456558295</v>
      </c>
      <c r="BP1329" s="22"/>
      <c r="BT1329" s="22"/>
      <c r="BX1329" s="22"/>
      <c r="CB1329" s="22"/>
      <c r="CF1329" s="22"/>
      <c r="CJ1329" s="22"/>
      <c r="CN1329" s="22"/>
      <c r="CR1329" s="22"/>
      <c r="CV1329" s="22"/>
      <c r="CZ1329" s="22"/>
      <c r="DB1329" s="2">
        <v>40052</v>
      </c>
      <c r="DC1329">
        <v>118.21484375</v>
      </c>
      <c r="DD1329" s="22">
        <f>_xll.BDH(DD$3&amp;" Govt",$A$8,DB1329,DB1329)</f>
        <v>1.1427100000000001</v>
      </c>
      <c r="DE1329">
        <f t="shared" si="411"/>
        <v>103.45130763710827</v>
      </c>
      <c r="DH1329" s="22"/>
      <c r="DL1329" s="22"/>
      <c r="DP1329" s="22"/>
    </row>
    <row r="1330" spans="8:120" x14ac:dyDescent="0.25">
      <c r="H1330" s="22"/>
      <c r="I1330" s="14"/>
      <c r="L1330" s="22"/>
      <c r="P1330" s="22"/>
      <c r="R1330" s="2">
        <v>40051</v>
      </c>
      <c r="S1330">
        <v>130.3203125</v>
      </c>
      <c r="T1330" s="22">
        <f>_xll.BDH(T$3&amp;" Govt",$A$8,R1330,R1330)</f>
        <v>1.2799</v>
      </c>
      <c r="U1330">
        <f t="shared" si="403"/>
        <v>101.82069888272521</v>
      </c>
      <c r="X1330" s="22"/>
      <c r="Z1330" s="2">
        <v>40051</v>
      </c>
      <c r="AA1330">
        <v>129.15625</v>
      </c>
      <c r="AB1330" s="22">
        <f>_xll.BDH(AB$3&amp;" Govt",$A$8,Z1330,Z1330)</f>
        <v>1.23725</v>
      </c>
      <c r="AC1330">
        <f t="shared" si="405"/>
        <v>104.38977571226511</v>
      </c>
      <c r="AF1330" s="22"/>
      <c r="AH1330" s="2">
        <v>40051</v>
      </c>
      <c r="AI1330">
        <v>128.625</v>
      </c>
      <c r="AJ1330" s="22">
        <f>_xll.BDH(AJ$3&amp;" Govt",$A$8,AH1330,AH1330)</f>
        <v>1.2127300000000001</v>
      </c>
      <c r="AK1330">
        <f t="shared" si="406"/>
        <v>106.06235518210978</v>
      </c>
      <c r="AN1330" s="22"/>
      <c r="AP1330" s="2">
        <v>40051</v>
      </c>
      <c r="AQ1330">
        <v>126.62109375</v>
      </c>
      <c r="AR1330" s="22">
        <f>_xll.BDH(AR$3&amp;" Govt",$A$8,AP1330,AP1330)</f>
        <v>1.1976499999999999</v>
      </c>
      <c r="AS1330">
        <f t="shared" si="407"/>
        <v>105.72462217676284</v>
      </c>
      <c r="AV1330" s="22"/>
      <c r="AX1330" s="2">
        <v>40051</v>
      </c>
      <c r="AY1330">
        <v>119.84375</v>
      </c>
      <c r="AZ1330" s="22">
        <f>_xll.BDH(AZ$3&amp;" Govt",$A$8,AX1330,AX1330)</f>
        <v>1.17245</v>
      </c>
      <c r="BA1330">
        <f t="shared" si="408"/>
        <v>102.21651243123374</v>
      </c>
      <c r="BB1330" s="2">
        <v>40050</v>
      </c>
      <c r="BC1330">
        <v>119.2109375</v>
      </c>
      <c r="BD1330" s="22">
        <f>_xll.BDH(BD$3&amp;" Govt",$A$8,BB1330,BB1330)</f>
        <v>1.16509</v>
      </c>
      <c r="BE1330">
        <f t="shared" si="409"/>
        <v>102.31908050021887</v>
      </c>
      <c r="BH1330" s="22"/>
      <c r="BJ1330" s="2">
        <v>40050</v>
      </c>
      <c r="BK1330">
        <v>116.98046875</v>
      </c>
      <c r="BL1330" s="22">
        <f>_xll.BDH(BL$3&amp;" Govt",$A$8,BJ1330,BJ1330)</f>
        <v>1.14208</v>
      </c>
      <c r="BM1330">
        <f t="shared" si="410"/>
        <v>102.42756089766041</v>
      </c>
      <c r="BP1330" s="22"/>
      <c r="BT1330" s="22"/>
      <c r="BX1330" s="22"/>
      <c r="CB1330" s="22"/>
      <c r="CF1330" s="22"/>
      <c r="CJ1330" s="22"/>
      <c r="CN1330" s="22"/>
      <c r="CR1330" s="22"/>
      <c r="CV1330" s="22"/>
      <c r="CZ1330" s="22"/>
      <c r="DB1330" s="2">
        <v>40053</v>
      </c>
      <c r="DC1330">
        <v>117.87109375</v>
      </c>
      <c r="DD1330" s="22">
        <f>_xll.BDH(DD$3&amp;" Govt",$A$8,DB1330,DB1330)</f>
        <v>1.1430199999999999</v>
      </c>
      <c r="DE1330">
        <f t="shared" si="411"/>
        <v>103.12251207327957</v>
      </c>
      <c r="DH1330" s="22"/>
      <c r="DL1330" s="22"/>
      <c r="DP1330" s="22"/>
    </row>
    <row r="1331" spans="8:120" x14ac:dyDescent="0.25">
      <c r="H1331" s="22"/>
      <c r="I1331" s="14"/>
      <c r="L1331" s="22"/>
      <c r="P1331" s="22"/>
      <c r="R1331" s="2">
        <v>40052</v>
      </c>
      <c r="S1331">
        <v>130.3515625</v>
      </c>
      <c r="T1331" s="22">
        <f>_xll.BDH(T$3&amp;" Govt",$A$8,R1331,R1331)</f>
        <v>1.28026</v>
      </c>
      <c r="U1331">
        <f t="shared" si="403"/>
        <v>101.81647673128896</v>
      </c>
      <c r="X1331" s="22"/>
      <c r="Z1331" s="2">
        <v>40052</v>
      </c>
      <c r="AA1331">
        <v>129.2421875</v>
      </c>
      <c r="AB1331" s="22">
        <f>_xll.BDH(AB$3&amp;" Govt",$A$8,Z1331,Z1331)</f>
        <v>1.23759</v>
      </c>
      <c r="AC1331">
        <f t="shared" si="405"/>
        <v>104.43053636503204</v>
      </c>
      <c r="AF1331" s="22"/>
      <c r="AH1331" s="2">
        <v>40052</v>
      </c>
      <c r="AI1331">
        <v>128.7109375</v>
      </c>
      <c r="AJ1331" s="22">
        <f>_xll.BDH(AJ$3&amp;" Govt",$A$8,AH1331,AH1331)</f>
        <v>1.21306</v>
      </c>
      <c r="AK1331">
        <f t="shared" si="406"/>
        <v>106.1043456218159</v>
      </c>
      <c r="AN1331" s="22"/>
      <c r="AP1331" s="2">
        <v>40052</v>
      </c>
      <c r="AQ1331">
        <v>126.625</v>
      </c>
      <c r="AR1331" s="22">
        <f>_xll.BDH(AR$3&amp;" Govt",$A$8,AP1331,AP1331)</f>
        <v>1.19798</v>
      </c>
      <c r="AS1331">
        <f t="shared" si="407"/>
        <v>105.69875957862401</v>
      </c>
      <c r="AV1331" s="22"/>
      <c r="AX1331" s="2">
        <v>40052</v>
      </c>
      <c r="AY1331">
        <v>119.80859375</v>
      </c>
      <c r="AZ1331" s="22">
        <f>_xll.BDH(AZ$3&amp;" Govt",$A$8,AX1331,AX1331)</f>
        <v>1.1727700000000001</v>
      </c>
      <c r="BA1331">
        <f t="shared" si="408"/>
        <v>102.15864470441774</v>
      </c>
      <c r="BB1331" s="2">
        <v>40051</v>
      </c>
      <c r="BC1331">
        <v>119.32421875</v>
      </c>
      <c r="BD1331" s="22">
        <f>_xll.BDH(BD$3&amp;" Govt",$A$8,BB1331,BB1331)</f>
        <v>1.1654100000000001</v>
      </c>
      <c r="BE1331">
        <f t="shared" si="409"/>
        <v>102.38818849160381</v>
      </c>
      <c r="BH1331" s="22"/>
      <c r="BJ1331" s="2">
        <v>40051</v>
      </c>
      <c r="BK1331">
        <v>117.109375</v>
      </c>
      <c r="BL1331" s="22">
        <f>_xll.BDH(BL$3&amp;" Govt",$A$8,BJ1331,BJ1331)</f>
        <v>1.14239</v>
      </c>
      <c r="BM1331">
        <f t="shared" si="410"/>
        <v>102.51260515235603</v>
      </c>
      <c r="BP1331" s="22"/>
      <c r="BT1331" s="22"/>
      <c r="BX1331" s="22"/>
      <c r="CB1331" s="22"/>
      <c r="CF1331" s="22"/>
      <c r="CJ1331" s="22"/>
      <c r="CN1331" s="22"/>
      <c r="CR1331" s="22"/>
      <c r="CV1331" s="22"/>
      <c r="CZ1331" s="22"/>
      <c r="DB1331" s="2">
        <v>40056</v>
      </c>
      <c r="DC1331">
        <v>117.39453125</v>
      </c>
      <c r="DD1331" s="22">
        <f>_xll.BDH(DD$3&amp;" Govt",$A$8,DB1331,DB1331)</f>
        <v>1.1439699999999999</v>
      </c>
      <c r="DE1331">
        <f t="shared" si="411"/>
        <v>102.6202883379809</v>
      </c>
      <c r="DH1331" s="22"/>
      <c r="DL1331" s="22"/>
      <c r="DP1331" s="22"/>
    </row>
    <row r="1332" spans="8:120" x14ac:dyDescent="0.25">
      <c r="H1332" s="22"/>
      <c r="I1332" s="14"/>
      <c r="L1332" s="22"/>
      <c r="P1332" s="22"/>
      <c r="R1332" s="2">
        <v>40053</v>
      </c>
      <c r="S1332">
        <v>130.3828125</v>
      </c>
      <c r="T1332" s="22">
        <f>_xll.BDH(T$3&amp;" Govt",$A$8,R1332,R1332)</f>
        <v>1.28061</v>
      </c>
      <c r="U1332">
        <f t="shared" si="403"/>
        <v>101.81305198303933</v>
      </c>
      <c r="X1332" s="22"/>
      <c r="Z1332" s="2">
        <v>40053</v>
      </c>
      <c r="AA1332">
        <v>129.38671875</v>
      </c>
      <c r="AB1332" s="22">
        <f>_xll.BDH(AB$3&amp;" Govt",$A$8,Z1332,Z1332)</f>
        <v>1.23793</v>
      </c>
      <c r="AC1332">
        <f t="shared" si="405"/>
        <v>104.51860666596657</v>
      </c>
      <c r="AF1332" s="22"/>
      <c r="AH1332" s="2">
        <v>40053</v>
      </c>
      <c r="AI1332">
        <v>128.73828125</v>
      </c>
      <c r="AJ1332" s="22">
        <f>_xll.BDH(AJ$3&amp;" Govt",$A$8,AH1332,AH1332)</f>
        <v>1.2134</v>
      </c>
      <c r="AK1332">
        <f t="shared" si="406"/>
        <v>106.09714953848689</v>
      </c>
      <c r="AN1332" s="22"/>
      <c r="AP1332" s="2">
        <v>40053</v>
      </c>
      <c r="AQ1332">
        <v>126.76171875</v>
      </c>
      <c r="AR1332" s="22">
        <f>_xll.BDH(AR$3&amp;" Govt",$A$8,AP1332,AP1332)</f>
        <v>1.19831</v>
      </c>
      <c r="AS1332">
        <f t="shared" si="407"/>
        <v>105.78374439836102</v>
      </c>
      <c r="AV1332" s="22"/>
      <c r="AX1332" s="2">
        <v>40053</v>
      </c>
      <c r="AY1332">
        <v>120.0703125</v>
      </c>
      <c r="AZ1332" s="22">
        <f>_xll.BDH(AZ$3&amp;" Govt",$A$8,AX1332,AX1332)</f>
        <v>1.1731</v>
      </c>
      <c r="BA1332">
        <f t="shared" si="408"/>
        <v>102.35300699002643</v>
      </c>
      <c r="BB1332" s="2">
        <v>40052</v>
      </c>
      <c r="BC1332">
        <v>119.2890625</v>
      </c>
      <c r="BD1332" s="22">
        <f>_xll.BDH(BD$3&amp;" Govt",$A$8,BB1332,BB1332)</f>
        <v>1.1657299999999999</v>
      </c>
      <c r="BE1332">
        <f t="shared" si="409"/>
        <v>102.32992416768892</v>
      </c>
      <c r="BH1332" s="22"/>
      <c r="BJ1332" s="2">
        <v>40052</v>
      </c>
      <c r="BK1332">
        <v>117.07421875</v>
      </c>
      <c r="BL1332" s="22">
        <f>_xll.BDH(BL$3&amp;" Govt",$A$8,BJ1332,BJ1332)</f>
        <v>1.1427100000000001</v>
      </c>
      <c r="BM1332">
        <f t="shared" si="410"/>
        <v>102.4531322470268</v>
      </c>
      <c r="BP1332" s="22"/>
      <c r="BT1332" s="22"/>
      <c r="BX1332" s="22"/>
      <c r="CB1332" s="22"/>
      <c r="CF1332" s="22"/>
      <c r="CJ1332" s="22"/>
      <c r="CN1332" s="22"/>
      <c r="CR1332" s="22"/>
      <c r="CV1332" s="22"/>
      <c r="CZ1332" s="22"/>
      <c r="DB1332" s="2">
        <v>40057</v>
      </c>
      <c r="DC1332">
        <v>117.44921875</v>
      </c>
      <c r="DD1332" s="22">
        <f>_xll.BDH(DD$3&amp;" Govt",$A$8,DB1332,DB1332)</f>
        <v>1.14428</v>
      </c>
      <c r="DE1332">
        <f t="shared" si="411"/>
        <v>102.64027925857307</v>
      </c>
      <c r="DH1332" s="22"/>
      <c r="DL1332" s="22"/>
      <c r="DP1332" s="22"/>
    </row>
    <row r="1333" spans="8:120" x14ac:dyDescent="0.25">
      <c r="H1333" s="22"/>
      <c r="I1333" s="14"/>
      <c r="L1333" s="22"/>
      <c r="P1333" s="22"/>
      <c r="R1333" s="2">
        <v>40056</v>
      </c>
      <c r="S1333">
        <v>130.4140625</v>
      </c>
      <c r="T1333" s="22">
        <f>_xll.BDH(T$3&amp;" Govt",$A$8,R1333,R1333)</f>
        <v>1.28166</v>
      </c>
      <c r="U1333">
        <f t="shared" si="403"/>
        <v>101.75402407814865</v>
      </c>
      <c r="X1333" s="22"/>
      <c r="Z1333" s="2">
        <v>40056</v>
      </c>
      <c r="AA1333">
        <v>129.3359375</v>
      </c>
      <c r="AB1333" s="22">
        <f>_xll.BDH(AB$3&amp;" Govt",$A$8,Z1333,Z1333)</f>
        <v>1.23895</v>
      </c>
      <c r="AC1333">
        <f t="shared" si="405"/>
        <v>104.39157149198918</v>
      </c>
      <c r="AF1333" s="22"/>
      <c r="AH1333" s="2">
        <v>40056</v>
      </c>
      <c r="AI1333">
        <v>128.74609375</v>
      </c>
      <c r="AJ1333" s="22">
        <f>_xll.BDH(AJ$3&amp;" Govt",$A$8,AH1333,AH1333)</f>
        <v>1.2143999999999999</v>
      </c>
      <c r="AK1333">
        <f t="shared" si="406"/>
        <v>106.01621685606061</v>
      </c>
      <c r="AN1333" s="22"/>
      <c r="AP1333" s="2">
        <v>40056</v>
      </c>
      <c r="AQ1333">
        <v>126.7109375</v>
      </c>
      <c r="AR1333" s="22">
        <f>_xll.BDH(AR$3&amp;" Govt",$A$8,AP1333,AP1333)</f>
        <v>1.1993</v>
      </c>
      <c r="AS1333">
        <f t="shared" si="407"/>
        <v>105.6540794630201</v>
      </c>
      <c r="AV1333" s="22"/>
      <c r="AX1333" s="2">
        <v>40056</v>
      </c>
      <c r="AY1333">
        <v>119.96484375</v>
      </c>
      <c r="AZ1333" s="22">
        <f>_xll.BDH(AZ$3&amp;" Govt",$A$8,AX1333,AX1333)</f>
        <v>1.1740599999999999</v>
      </c>
      <c r="BA1333">
        <f t="shared" si="408"/>
        <v>102.17948294806058</v>
      </c>
      <c r="BB1333" s="2">
        <v>40053</v>
      </c>
      <c r="BC1333">
        <v>119.31640625</v>
      </c>
      <c r="BD1333" s="22">
        <f>_xll.BDH(BD$3&amp;" Govt",$A$8,BB1333,BB1333)</f>
        <v>1.16605</v>
      </c>
      <c r="BE1333">
        <f t="shared" si="409"/>
        <v>102.32529158269371</v>
      </c>
      <c r="BH1333" s="22"/>
      <c r="BJ1333" s="2">
        <v>40053</v>
      </c>
      <c r="BK1333">
        <v>117.2109375</v>
      </c>
      <c r="BL1333" s="22">
        <f>_xll.BDH(BL$3&amp;" Govt",$A$8,BJ1333,BJ1333)</f>
        <v>1.1430199999999999</v>
      </c>
      <c r="BM1333">
        <f t="shared" si="410"/>
        <v>102.54495765603401</v>
      </c>
      <c r="BP1333" s="22"/>
      <c r="BT1333" s="22"/>
      <c r="BX1333" s="22"/>
      <c r="CB1333" s="22"/>
      <c r="CF1333" s="22"/>
      <c r="CJ1333" s="22"/>
      <c r="CN1333" s="22"/>
      <c r="CR1333" s="22"/>
      <c r="CV1333" s="22"/>
      <c r="CZ1333" s="22"/>
      <c r="DB1333" s="2">
        <v>40058</v>
      </c>
      <c r="DC1333">
        <v>117.57421875</v>
      </c>
      <c r="DD1333" s="22">
        <f>_xll.BDH(DD$3&amp;" Govt",$A$8,DB1333,DB1333)</f>
        <v>1.14422</v>
      </c>
      <c r="DE1333">
        <f t="shared" si="411"/>
        <v>102.7549061806296</v>
      </c>
      <c r="DH1333" s="22"/>
      <c r="DL1333" s="22"/>
      <c r="DP1333" s="22"/>
    </row>
    <row r="1334" spans="8:120" x14ac:dyDescent="0.25">
      <c r="H1334" s="22"/>
      <c r="I1334" s="14"/>
      <c r="L1334" s="22"/>
      <c r="P1334" s="22"/>
      <c r="R1334" s="2">
        <v>40057</v>
      </c>
      <c r="S1334">
        <v>130.40234375</v>
      </c>
      <c r="T1334" s="22">
        <f>_xll.BDH(T$3&amp;" Govt",$A$8,R1334,R1334)</f>
        <v>1.2820199999999999</v>
      </c>
      <c r="U1334">
        <f t="shared" si="403"/>
        <v>101.71631000296408</v>
      </c>
      <c r="X1334" s="22"/>
      <c r="Z1334" s="2">
        <v>40057</v>
      </c>
      <c r="AA1334">
        <v>129.41796875</v>
      </c>
      <c r="AB1334" s="22">
        <f>_xll.BDH(AB$3&amp;" Govt",$A$8,Z1334,Z1334)</f>
        <v>1.23929</v>
      </c>
      <c r="AC1334">
        <f t="shared" si="405"/>
        <v>104.42912373213694</v>
      </c>
      <c r="AF1334" s="22"/>
      <c r="AH1334" s="2">
        <v>40057</v>
      </c>
      <c r="AI1334">
        <v>128.80859375</v>
      </c>
      <c r="AJ1334" s="22">
        <f>_xll.BDH(AJ$3&amp;" Govt",$A$8,AH1334,AH1334)</f>
        <v>1.2147300000000001</v>
      </c>
      <c r="AK1334">
        <f t="shared" si="406"/>
        <v>106.03886769076254</v>
      </c>
      <c r="AN1334" s="22"/>
      <c r="AP1334" s="2">
        <v>40057</v>
      </c>
      <c r="AQ1334">
        <v>126.8828125</v>
      </c>
      <c r="AR1334" s="22">
        <f>_xll.BDH(AR$3&amp;" Govt",$A$8,AP1334,AP1334)</f>
        <v>1.19963</v>
      </c>
      <c r="AS1334">
        <f t="shared" si="407"/>
        <v>105.76828897243317</v>
      </c>
      <c r="AV1334" s="22"/>
      <c r="AX1334" s="2">
        <v>40057</v>
      </c>
      <c r="AY1334">
        <v>120.23828125</v>
      </c>
      <c r="AZ1334" s="22">
        <f>_xll.BDH(AZ$3&amp;" Govt",$A$8,AX1334,AX1334)</f>
        <v>1.17439</v>
      </c>
      <c r="BA1334">
        <f t="shared" si="408"/>
        <v>102.38360446699988</v>
      </c>
      <c r="BB1334" s="2">
        <v>40056</v>
      </c>
      <c r="BC1334">
        <v>119.390625</v>
      </c>
      <c r="BD1334" s="22">
        <f>_xll.BDH(BD$3&amp;" Govt",$A$8,BB1334,BB1334)</f>
        <v>1.1670099999999999</v>
      </c>
      <c r="BE1334">
        <f t="shared" si="409"/>
        <v>102.30471461255689</v>
      </c>
      <c r="BH1334" s="22"/>
      <c r="BJ1334" s="2">
        <v>40056</v>
      </c>
      <c r="BK1334">
        <v>117.12109375</v>
      </c>
      <c r="BL1334" s="22">
        <f>_xll.BDH(BL$3&amp;" Govt",$A$8,BJ1334,BJ1334)</f>
        <v>1.1439699999999999</v>
      </c>
      <c r="BM1334">
        <f t="shared" si="410"/>
        <v>102.38126327613487</v>
      </c>
      <c r="BP1334" s="22"/>
      <c r="BT1334" s="22"/>
      <c r="BX1334" s="22"/>
      <c r="CB1334" s="22"/>
      <c r="CF1334" s="22"/>
      <c r="CJ1334" s="22"/>
      <c r="CN1334" s="22"/>
      <c r="CR1334" s="22"/>
      <c r="CV1334" s="22"/>
      <c r="CZ1334" s="22"/>
      <c r="DB1334" s="2">
        <v>40059</v>
      </c>
      <c r="DC1334">
        <v>117.9140625</v>
      </c>
      <c r="DD1334" s="22">
        <f>_xll.BDH(DD$3&amp;" Govt",$A$8,DB1334,DB1334)</f>
        <v>1.1441600000000001</v>
      </c>
      <c r="DE1334">
        <f t="shared" si="411"/>
        <v>103.05731934344847</v>
      </c>
      <c r="DH1334" s="22"/>
      <c r="DL1334" s="22"/>
      <c r="DP1334" s="22"/>
    </row>
    <row r="1335" spans="8:120" x14ac:dyDescent="0.25">
      <c r="H1335" s="22"/>
      <c r="I1335" s="14"/>
      <c r="L1335" s="22"/>
      <c r="P1335" s="22"/>
      <c r="R1335" s="2">
        <v>40058</v>
      </c>
      <c r="S1335">
        <v>130.390625</v>
      </c>
      <c r="T1335" s="22">
        <f>_xll.BDH(T$3&amp;" Govt",$A$8,R1335,R1335)</f>
        <v>1.2819499999999999</v>
      </c>
      <c r="U1335">
        <f t="shared" si="403"/>
        <v>101.71272280510161</v>
      </c>
      <c r="X1335" s="22"/>
      <c r="Z1335" s="2">
        <v>40058</v>
      </c>
      <c r="AA1335">
        <v>129.30859375</v>
      </c>
      <c r="AB1335" s="22">
        <f>_xll.BDH(AB$3&amp;" Govt",$A$8,Z1335,Z1335)</f>
        <v>1.2392300000000001</v>
      </c>
      <c r="AC1335">
        <f t="shared" si="405"/>
        <v>104.34591944191151</v>
      </c>
      <c r="AF1335" s="22"/>
      <c r="AH1335" s="2">
        <v>40058</v>
      </c>
      <c r="AI1335">
        <v>128.84765625</v>
      </c>
      <c r="AJ1335" s="22">
        <f>_xll.BDH(AJ$3&amp;" Govt",$A$8,AH1335,AH1335)</f>
        <v>1.2146699999999999</v>
      </c>
      <c r="AK1335">
        <f t="shared" si="406"/>
        <v>106.07626454098644</v>
      </c>
      <c r="AN1335" s="22"/>
      <c r="AP1335" s="2">
        <v>40058</v>
      </c>
      <c r="AQ1335">
        <v>126.94140625</v>
      </c>
      <c r="AR1335" s="22">
        <f>_xll.BDH(AR$3&amp;" Govt",$A$8,AP1335,AP1335)</f>
        <v>1.19956</v>
      </c>
      <c r="AS1335">
        <f t="shared" si="407"/>
        <v>105.82330708759879</v>
      </c>
      <c r="AV1335" s="22"/>
      <c r="AX1335" s="2">
        <v>40058</v>
      </c>
      <c r="AY1335">
        <v>120.38671875</v>
      </c>
      <c r="AZ1335" s="22">
        <f>_xll.BDH(AZ$3&amp;" Govt",$A$8,AX1335,AX1335)</f>
        <v>1.17432</v>
      </c>
      <c r="BA1335">
        <f t="shared" si="408"/>
        <v>102.51611038728797</v>
      </c>
      <c r="BB1335" s="2">
        <v>40057</v>
      </c>
      <c r="BC1335">
        <v>119.69921875</v>
      </c>
      <c r="BD1335" s="22">
        <f>_xll.BDH(BD$3&amp;" Govt",$A$8,BB1335,BB1335)</f>
        <v>1.16733</v>
      </c>
      <c r="BE1335">
        <f t="shared" si="409"/>
        <v>102.54102845810525</v>
      </c>
      <c r="BH1335" s="22"/>
      <c r="BJ1335" s="2">
        <v>40057</v>
      </c>
      <c r="BK1335">
        <v>117.55078125</v>
      </c>
      <c r="BL1335" s="22">
        <f>_xll.BDH(BL$3&amp;" Govt",$A$8,BJ1335,BJ1335)</f>
        <v>1.14428</v>
      </c>
      <c r="BM1335">
        <f t="shared" si="410"/>
        <v>102.72903594399972</v>
      </c>
      <c r="BP1335" s="22"/>
      <c r="BT1335" s="22"/>
      <c r="BX1335" s="22"/>
      <c r="CB1335" s="22"/>
      <c r="CF1335" s="22"/>
      <c r="CJ1335" s="22"/>
      <c r="CN1335" s="22"/>
      <c r="CR1335" s="22"/>
      <c r="CV1335" s="22"/>
      <c r="CZ1335" s="22"/>
      <c r="DB1335" s="2">
        <v>40060</v>
      </c>
      <c r="DC1335">
        <v>117.5625</v>
      </c>
      <c r="DD1335" s="22">
        <f>_xll.BDH(DD$3&amp;" Govt",$A$8,DB1335,DB1335)</f>
        <v>1.1440999999999999</v>
      </c>
      <c r="DE1335">
        <f t="shared" si="411"/>
        <v>102.75544095795823</v>
      </c>
      <c r="DH1335" s="22"/>
      <c r="DL1335" s="22"/>
      <c r="DP1335" s="22"/>
    </row>
    <row r="1336" spans="8:120" x14ac:dyDescent="0.25">
      <c r="H1336" s="22"/>
      <c r="I1336" s="14"/>
      <c r="L1336" s="22"/>
      <c r="P1336" s="22"/>
      <c r="R1336" s="2">
        <v>40059</v>
      </c>
      <c r="S1336">
        <v>130.359375</v>
      </c>
      <c r="T1336" s="22">
        <f>_xll.BDH(T$3&amp;" Govt",$A$8,R1336,R1336)</f>
        <v>1.2818800000000001</v>
      </c>
      <c r="U1336">
        <f t="shared" si="403"/>
        <v>101.69389880488032</v>
      </c>
      <c r="X1336" s="22"/>
      <c r="Z1336" s="2">
        <v>40059</v>
      </c>
      <c r="AA1336">
        <v>129.37109375</v>
      </c>
      <c r="AB1336" s="22">
        <f>_xll.BDH(AB$3&amp;" Govt",$A$8,Z1336,Z1336)</f>
        <v>1.23916</v>
      </c>
      <c r="AC1336">
        <f t="shared" si="405"/>
        <v>104.40225132347719</v>
      </c>
      <c r="AF1336" s="22"/>
      <c r="AH1336" s="2">
        <v>40059</v>
      </c>
      <c r="AI1336">
        <v>128.91015625</v>
      </c>
      <c r="AJ1336" s="22">
        <f>_xll.BDH(AJ$3&amp;" Govt",$A$8,AH1336,AH1336)</f>
        <v>1.2145999999999999</v>
      </c>
      <c r="AK1336">
        <f t="shared" si="406"/>
        <v>106.13383521323894</v>
      </c>
      <c r="AN1336" s="22"/>
      <c r="AP1336" s="2">
        <v>40059</v>
      </c>
      <c r="AQ1336">
        <v>127.05859375</v>
      </c>
      <c r="AR1336" s="22">
        <f>_xll.BDH(AR$3&amp;" Govt",$A$8,AP1336,AP1336)</f>
        <v>1.1995</v>
      </c>
      <c r="AS1336">
        <f t="shared" si="407"/>
        <v>105.92629741558983</v>
      </c>
      <c r="AV1336" s="22"/>
      <c r="AX1336" s="2">
        <v>40059</v>
      </c>
      <c r="AY1336">
        <v>120.53125</v>
      </c>
      <c r="AZ1336" s="22">
        <f>_xll.BDH(AZ$3&amp;" Govt",$A$8,AX1336,AX1336)</f>
        <v>1.1742600000000001</v>
      </c>
      <c r="BA1336">
        <f t="shared" si="408"/>
        <v>102.64443138657536</v>
      </c>
      <c r="BB1336" s="2">
        <v>40058</v>
      </c>
      <c r="BC1336">
        <v>119.86328125</v>
      </c>
      <c r="BD1336" s="22">
        <f>_xll.BDH(BD$3&amp;" Govt",$A$8,BB1336,BB1336)</f>
        <v>1.16727</v>
      </c>
      <c r="BE1336">
        <f t="shared" si="409"/>
        <v>102.68685158532301</v>
      </c>
      <c r="BH1336" s="22"/>
      <c r="BJ1336" s="2">
        <v>40058</v>
      </c>
      <c r="BK1336">
        <v>117.66015625</v>
      </c>
      <c r="BL1336" s="22">
        <f>_xll.BDH(BL$3&amp;" Govt",$A$8,BJ1336,BJ1336)</f>
        <v>1.14422</v>
      </c>
      <c r="BM1336">
        <f t="shared" si="410"/>
        <v>102.83001192952405</v>
      </c>
      <c r="BP1336" s="22"/>
      <c r="BT1336" s="22"/>
      <c r="BX1336" s="22"/>
      <c r="CB1336" s="22"/>
      <c r="CF1336" s="22"/>
      <c r="CJ1336" s="22"/>
      <c r="CN1336" s="22"/>
      <c r="CR1336" s="22"/>
      <c r="CV1336" s="22"/>
      <c r="CZ1336" s="22"/>
      <c r="DB1336" s="2">
        <v>40063</v>
      </c>
      <c r="DC1336">
        <v>117.5625</v>
      </c>
      <c r="DD1336" s="22">
        <f>_xll.BDH(DD$3&amp;" Govt",$A$8,DB1336,DB1336)</f>
        <v>1.14392</v>
      </c>
      <c r="DE1336">
        <f t="shared" si="411"/>
        <v>102.7716099027904</v>
      </c>
      <c r="DH1336" s="22"/>
      <c r="DL1336" s="22"/>
      <c r="DP1336" s="22"/>
    </row>
    <row r="1337" spans="8:120" x14ac:dyDescent="0.25">
      <c r="H1337" s="22"/>
      <c r="I1337" s="14"/>
      <c r="L1337" s="22"/>
      <c r="P1337" s="22"/>
      <c r="R1337" s="2">
        <v>40060</v>
      </c>
      <c r="S1337">
        <v>130.3515625</v>
      </c>
      <c r="T1337" s="22">
        <f>_xll.BDH(T$3&amp;" Govt",$A$8,R1337,R1337)</f>
        <v>1.2818100000000001</v>
      </c>
      <c r="U1337">
        <f t="shared" si="403"/>
        <v>101.69335743987017</v>
      </c>
      <c r="X1337" s="22"/>
      <c r="Z1337" s="2">
        <v>40060</v>
      </c>
      <c r="AA1337">
        <v>129.44921875</v>
      </c>
      <c r="AB1337" s="22">
        <f>_xll.BDH(AB$3&amp;" Govt",$A$8,Z1337,Z1337)</f>
        <v>1.2391000000000001</v>
      </c>
      <c r="AC1337">
        <f t="shared" si="405"/>
        <v>104.47035650875635</v>
      </c>
      <c r="AF1337" s="22"/>
      <c r="AH1337" s="2">
        <v>40060</v>
      </c>
      <c r="AI1337">
        <v>129.2890625</v>
      </c>
      <c r="AJ1337" s="22">
        <f>_xll.BDH(AJ$3&amp;" Govt",$A$8,AH1337,AH1337)</f>
        <v>1.21454</v>
      </c>
      <c r="AK1337">
        <f t="shared" si="406"/>
        <v>106.45105348527015</v>
      </c>
      <c r="AN1337" s="22"/>
      <c r="AP1337" s="2">
        <v>40060</v>
      </c>
      <c r="AQ1337">
        <v>127.33203125</v>
      </c>
      <c r="AR1337" s="22">
        <f>_xll.BDH(AR$3&amp;" Govt",$A$8,AP1337,AP1337)</f>
        <v>1.1994400000000001</v>
      </c>
      <c r="AS1337">
        <f t="shared" si="407"/>
        <v>106.15956717301407</v>
      </c>
      <c r="AV1337" s="22"/>
      <c r="AX1337" s="2">
        <v>40060</v>
      </c>
      <c r="AY1337">
        <v>120.76953125</v>
      </c>
      <c r="AZ1337" s="22">
        <f>_xll.BDH(AZ$3&amp;" Govt",$A$8,AX1337,AX1337)</f>
        <v>1.1741999999999999</v>
      </c>
      <c r="BA1337">
        <f t="shared" si="408"/>
        <v>102.8526070941918</v>
      </c>
      <c r="BB1337" s="2">
        <v>40059</v>
      </c>
      <c r="BC1337">
        <v>120.06640625</v>
      </c>
      <c r="BD1337" s="22">
        <f>_xll.BDH(BD$3&amp;" Govt",$A$8,BB1337,BB1337)</f>
        <v>1.1672100000000001</v>
      </c>
      <c r="BE1337">
        <f t="shared" si="409"/>
        <v>102.86615626151249</v>
      </c>
      <c r="BH1337" s="22"/>
      <c r="BJ1337" s="2">
        <v>40059</v>
      </c>
      <c r="BK1337">
        <v>117.875</v>
      </c>
      <c r="BL1337" s="22">
        <f>_xll.BDH(BL$3&amp;" Govt",$A$8,BJ1337,BJ1337)</f>
        <v>1.1441600000000001</v>
      </c>
      <c r="BM1337">
        <f t="shared" si="410"/>
        <v>103.02317857642288</v>
      </c>
      <c r="BP1337" s="22"/>
      <c r="BT1337" s="22"/>
      <c r="BX1337" s="22"/>
      <c r="CB1337" s="22"/>
      <c r="CF1337" s="22"/>
      <c r="CJ1337" s="22"/>
      <c r="CN1337" s="22"/>
      <c r="CR1337" s="22"/>
      <c r="CV1337" s="22"/>
      <c r="CZ1337" s="22"/>
      <c r="DB1337" s="2">
        <v>40064</v>
      </c>
      <c r="DC1337">
        <v>117.6171875</v>
      </c>
      <c r="DD1337" s="22">
        <f>_xll.BDH(DD$3&amp;" Govt",$A$8,DB1337,DB1337)</f>
        <v>1.1438600000000001</v>
      </c>
      <c r="DE1337">
        <f t="shared" si="411"/>
        <v>102.82481029146923</v>
      </c>
      <c r="DH1337" s="22"/>
      <c r="DL1337" s="22"/>
      <c r="DP1337" s="22"/>
    </row>
    <row r="1338" spans="8:120" x14ac:dyDescent="0.25">
      <c r="H1338" s="22"/>
      <c r="I1338" s="14"/>
      <c r="L1338" s="22"/>
      <c r="P1338" s="22"/>
      <c r="R1338" s="2">
        <v>40063</v>
      </c>
      <c r="S1338">
        <v>130.3515625</v>
      </c>
      <c r="T1338" s="22">
        <f>_xll.BDH(T$3&amp;" Govt",$A$8,R1338,R1338)</f>
        <v>1.2816100000000001</v>
      </c>
      <c r="U1338">
        <f t="shared" si="403"/>
        <v>101.70922706595609</v>
      </c>
      <c r="X1338" s="22"/>
      <c r="Z1338" s="2">
        <v>40063</v>
      </c>
      <c r="AA1338">
        <v>129.44921875</v>
      </c>
      <c r="AB1338" s="22">
        <f>_xll.BDH(AB$3&amp;" Govt",$A$8,Z1338,Z1338)</f>
        <v>1.2389000000000001</v>
      </c>
      <c r="AC1338">
        <f t="shared" si="405"/>
        <v>104.48722152716118</v>
      </c>
      <c r="AF1338" s="22"/>
      <c r="AH1338" s="2">
        <v>40063</v>
      </c>
      <c r="AI1338">
        <v>129.2890625</v>
      </c>
      <c r="AJ1338" s="22">
        <f>_xll.BDH(AJ$3&amp;" Govt",$A$8,AH1338,AH1338)</f>
        <v>1.21435</v>
      </c>
      <c r="AK1338">
        <f t="shared" si="406"/>
        <v>106.4677090624614</v>
      </c>
      <c r="AN1338" s="22"/>
      <c r="AP1338" s="2">
        <v>40063</v>
      </c>
      <c r="AQ1338">
        <v>127.33203125</v>
      </c>
      <c r="AR1338" s="22">
        <f>_xll.BDH(AR$3&amp;" Govt",$A$8,AP1338,AP1338)</f>
        <v>1.1992499999999999</v>
      </c>
      <c r="AS1338">
        <f t="shared" si="407"/>
        <v>106.17638628309361</v>
      </c>
      <c r="AV1338" s="22"/>
      <c r="AX1338" s="2">
        <v>40063</v>
      </c>
      <c r="AY1338">
        <v>120.76953125</v>
      </c>
      <c r="AZ1338" s="22">
        <f>_xll.BDH(AZ$3&amp;" Govt",$A$8,AX1338,AX1338)</f>
        <v>1.17401</v>
      </c>
      <c r="BA1338">
        <f t="shared" si="408"/>
        <v>102.86925260432194</v>
      </c>
      <c r="BB1338" s="2">
        <v>40060</v>
      </c>
      <c r="BC1338">
        <v>120.12109375</v>
      </c>
      <c r="BD1338" s="22">
        <f>_xll.BDH(BD$3&amp;" Govt",$A$8,BB1338,BB1338)</f>
        <v>1.1671499999999999</v>
      </c>
      <c r="BE1338">
        <f t="shared" si="409"/>
        <v>102.91829991860516</v>
      </c>
      <c r="BH1338" s="22"/>
      <c r="BJ1338" s="2">
        <v>40060</v>
      </c>
      <c r="BK1338">
        <v>118.23046875</v>
      </c>
      <c r="BL1338" s="22">
        <f>_xll.BDH(BL$3&amp;" Govt",$A$8,BJ1338,BJ1338)</f>
        <v>1.1440999999999999</v>
      </c>
      <c r="BM1338">
        <f t="shared" si="410"/>
        <v>103.33927869067391</v>
      </c>
      <c r="BP1338" s="22"/>
      <c r="BT1338" s="22"/>
      <c r="BX1338" s="22"/>
      <c r="CB1338" s="22"/>
      <c r="CF1338" s="22"/>
      <c r="CJ1338" s="22"/>
      <c r="CN1338" s="22"/>
      <c r="CR1338" s="22"/>
      <c r="CV1338" s="22"/>
      <c r="CZ1338" s="22"/>
      <c r="DB1338" s="2">
        <v>40065</v>
      </c>
      <c r="DC1338">
        <v>117.69140625</v>
      </c>
      <c r="DD1338" s="22">
        <f>_xll.BDH(DD$3&amp;" Govt",$A$8,DB1338,DB1338)</f>
        <v>1.1437999999999999</v>
      </c>
      <c r="DE1338">
        <f t="shared" si="411"/>
        <v>102.8950920178353</v>
      </c>
      <c r="DH1338" s="22"/>
      <c r="DL1338" s="22"/>
      <c r="DP1338" s="22"/>
    </row>
    <row r="1339" spans="8:120" x14ac:dyDescent="0.25">
      <c r="H1339" s="22"/>
      <c r="I1339" s="14"/>
      <c r="L1339" s="22"/>
      <c r="P1339" s="22"/>
      <c r="R1339" s="2">
        <v>40064</v>
      </c>
      <c r="S1339">
        <v>130.35546875</v>
      </c>
      <c r="T1339" s="22">
        <f>_xll.BDH(T$3&amp;" Govt",$A$8,R1339,R1339)</f>
        <v>1.2815400000000001</v>
      </c>
      <c r="U1339">
        <f t="shared" si="403"/>
        <v>101.7178306958815</v>
      </c>
      <c r="X1339" s="22"/>
      <c r="Z1339" s="2">
        <v>40064</v>
      </c>
      <c r="AA1339">
        <v>129.53125</v>
      </c>
      <c r="AB1339" s="22">
        <f>_xll.BDH(AB$3&amp;" Govt",$A$8,Z1339,Z1339)</f>
        <v>1.2388300000000001</v>
      </c>
      <c r="AC1339">
        <f t="shared" si="405"/>
        <v>104.55934228263764</v>
      </c>
      <c r="AF1339" s="22"/>
      <c r="AH1339" s="2">
        <v>40064</v>
      </c>
      <c r="AI1339">
        <v>129.40625</v>
      </c>
      <c r="AJ1339" s="22">
        <f>_xll.BDH(AJ$3&amp;" Govt",$A$8,AH1339,AH1339)</f>
        <v>1.21428</v>
      </c>
      <c r="AK1339">
        <f t="shared" si="406"/>
        <v>106.57035444872682</v>
      </c>
      <c r="AN1339" s="22"/>
      <c r="AP1339" s="2">
        <v>40064</v>
      </c>
      <c r="AQ1339">
        <v>127.4296875</v>
      </c>
      <c r="AR1339" s="22">
        <f>_xll.BDH(AR$3&amp;" Govt",$A$8,AP1339,AP1339)</f>
        <v>1.1991799999999999</v>
      </c>
      <c r="AS1339">
        <f t="shared" si="407"/>
        <v>106.26401999699796</v>
      </c>
      <c r="AV1339" s="22"/>
      <c r="AX1339" s="2">
        <v>40064</v>
      </c>
      <c r="AY1339">
        <v>120.93359375</v>
      </c>
      <c r="AZ1339" s="22">
        <f>_xll.BDH(AZ$3&amp;" Govt",$A$8,AX1339,AX1339)</f>
        <v>1.17395</v>
      </c>
      <c r="BA1339">
        <f t="shared" si="408"/>
        <v>103.01426274543208</v>
      </c>
      <c r="BB1339" s="2">
        <v>40063</v>
      </c>
      <c r="BC1339">
        <v>120.12109375</v>
      </c>
      <c r="BD1339" s="22">
        <f>_xll.BDH(BD$3&amp;" Govt",$A$8,BB1339,BB1339)</f>
        <v>1.16696</v>
      </c>
      <c r="BE1339">
        <f t="shared" si="409"/>
        <v>102.93505668574758</v>
      </c>
      <c r="BH1339" s="22"/>
      <c r="BJ1339" s="2">
        <v>40063</v>
      </c>
      <c r="BK1339">
        <v>118.23046875</v>
      </c>
      <c r="BL1339" s="22">
        <f>_xll.BDH(BL$3&amp;" Govt",$A$8,BJ1339,BJ1339)</f>
        <v>1.14392</v>
      </c>
      <c r="BM1339">
        <f t="shared" si="410"/>
        <v>103.3555395045108</v>
      </c>
      <c r="BP1339" s="22"/>
      <c r="BT1339" s="22"/>
      <c r="BX1339" s="22"/>
      <c r="CB1339" s="22"/>
      <c r="CF1339" s="22"/>
      <c r="CJ1339" s="22"/>
      <c r="CN1339" s="22"/>
      <c r="CR1339" s="22"/>
      <c r="CV1339" s="22"/>
      <c r="CZ1339" s="22"/>
      <c r="DB1339" s="2">
        <v>40066</v>
      </c>
      <c r="DC1339">
        <v>118.796875</v>
      </c>
      <c r="DD1339" s="22">
        <f>_xll.BDH(DD$3&amp;" Govt",$A$8,DB1339,DB1339)</f>
        <v>1.14374</v>
      </c>
      <c r="DE1339">
        <f t="shared" si="411"/>
        <v>103.86702834560302</v>
      </c>
      <c r="DH1339" s="22"/>
      <c r="DL1339" s="22"/>
      <c r="DP1339" s="22"/>
    </row>
    <row r="1340" spans="8:120" x14ac:dyDescent="0.25">
      <c r="H1340" s="22"/>
      <c r="I1340" s="14"/>
      <c r="L1340" s="22"/>
      <c r="P1340" s="22"/>
      <c r="R1340" s="2">
        <v>40065</v>
      </c>
      <c r="S1340">
        <v>130.38671875</v>
      </c>
      <c r="T1340" s="22">
        <f>_xll.BDH(T$3&amp;" Govt",$A$8,R1340,R1340)</f>
        <v>1.2814700000000001</v>
      </c>
      <c r="U1340">
        <f t="shared" si="403"/>
        <v>101.7477730653078</v>
      </c>
      <c r="X1340" s="22"/>
      <c r="Z1340" s="2">
        <v>40065</v>
      </c>
      <c r="AA1340">
        <v>129.61328125</v>
      </c>
      <c r="AB1340" s="22">
        <f>_xll.BDH(AB$3&amp;" Govt",$A$8,Z1340,Z1340)</f>
        <v>1.2387699999999999</v>
      </c>
      <c r="AC1340">
        <f t="shared" si="405"/>
        <v>104.63062654891546</v>
      </c>
      <c r="AF1340" s="22"/>
      <c r="AH1340" s="2">
        <v>40065</v>
      </c>
      <c r="AI1340">
        <v>129.5625</v>
      </c>
      <c r="AJ1340" s="22">
        <f>_xll.BDH(AJ$3&amp;" Govt",$A$8,AH1340,AH1340)</f>
        <v>1.2142200000000001</v>
      </c>
      <c r="AK1340">
        <f t="shared" si="406"/>
        <v>106.7043039976281</v>
      </c>
      <c r="AN1340" s="22"/>
      <c r="AP1340" s="2">
        <v>40065</v>
      </c>
      <c r="AQ1340">
        <v>127.734375</v>
      </c>
      <c r="AR1340" s="22">
        <f>_xll.BDH(AR$3&amp;" Govt",$A$8,AP1340,AP1340)</f>
        <v>1.19912</v>
      </c>
      <c r="AS1340">
        <f t="shared" si="407"/>
        <v>106.52342968176663</v>
      </c>
      <c r="AV1340" s="22"/>
      <c r="AX1340" s="2">
        <v>40065</v>
      </c>
      <c r="AY1340">
        <v>121.24609375</v>
      </c>
      <c r="AZ1340" s="22">
        <f>_xll.BDH(AZ$3&amp;" Govt",$A$8,AX1340,AX1340)</f>
        <v>1.1738900000000001</v>
      </c>
      <c r="BA1340">
        <f t="shared" si="408"/>
        <v>103.28573695150311</v>
      </c>
      <c r="BB1340" s="2">
        <v>40064</v>
      </c>
      <c r="BC1340">
        <v>120.4296875</v>
      </c>
      <c r="BD1340" s="22">
        <f>_xll.BDH(BD$3&amp;" Govt",$A$8,BB1340,BB1340)</f>
        <v>1.1669</v>
      </c>
      <c r="BE1340">
        <f t="shared" si="409"/>
        <v>103.20480546747793</v>
      </c>
      <c r="BH1340" s="22"/>
      <c r="BJ1340" s="2">
        <v>40064</v>
      </c>
      <c r="BK1340">
        <v>118.265625</v>
      </c>
      <c r="BL1340" s="22">
        <f>_xll.BDH(BL$3&amp;" Govt",$A$8,BJ1340,BJ1340)</f>
        <v>1.1438600000000001</v>
      </c>
      <c r="BM1340">
        <f t="shared" si="410"/>
        <v>103.39169566205653</v>
      </c>
      <c r="BP1340" s="22"/>
      <c r="BT1340" s="22"/>
      <c r="BX1340" s="22"/>
      <c r="CB1340" s="22"/>
      <c r="CF1340" s="22"/>
      <c r="CJ1340" s="22"/>
      <c r="CN1340" s="22"/>
      <c r="CR1340" s="22"/>
      <c r="CV1340" s="22"/>
      <c r="CZ1340" s="22"/>
      <c r="DB1340" s="2">
        <v>40067</v>
      </c>
      <c r="DC1340">
        <v>118.80078125</v>
      </c>
      <c r="DD1340" s="22">
        <f>_xll.BDH(DD$3&amp;" Govt",$A$8,DB1340,DB1340)</f>
        <v>1.14367</v>
      </c>
      <c r="DE1340">
        <f t="shared" si="411"/>
        <v>103.87680121888307</v>
      </c>
      <c r="DH1340" s="22"/>
      <c r="DL1340" s="22"/>
      <c r="DP1340" s="22"/>
    </row>
    <row r="1341" spans="8:120" x14ac:dyDescent="0.25">
      <c r="H1341" s="22"/>
      <c r="I1341" s="14"/>
      <c r="L1341" s="22"/>
      <c r="P1341" s="22"/>
      <c r="R1341" s="2">
        <v>40066</v>
      </c>
      <c r="S1341">
        <v>130.375</v>
      </c>
      <c r="T1341" s="22">
        <f>_xll.BDH(T$3&amp;" Govt",$A$8,R1341,R1341)</f>
        <v>1.2814099999999999</v>
      </c>
      <c r="U1341">
        <f t="shared" si="403"/>
        <v>101.74339204470077</v>
      </c>
      <c r="X1341" s="22"/>
      <c r="Z1341" s="2">
        <v>40066</v>
      </c>
      <c r="AA1341">
        <v>129.79296875</v>
      </c>
      <c r="AB1341" s="22">
        <f>_xll.BDH(AB$3&amp;" Govt",$A$8,Z1341,Z1341)</f>
        <v>1.2386999999999999</v>
      </c>
      <c r="AC1341">
        <f t="shared" si="405"/>
        <v>104.78160067005733</v>
      </c>
      <c r="AF1341" s="22"/>
      <c r="AH1341" s="2">
        <v>40066</v>
      </c>
      <c r="AI1341">
        <v>129.8515625</v>
      </c>
      <c r="AJ1341" s="22">
        <f>_xll.BDH(AJ$3&amp;" Govt",$A$8,AH1341,AH1341)</f>
        <v>1.2141500000000001</v>
      </c>
      <c r="AK1341">
        <f t="shared" si="406"/>
        <v>106.94853395379484</v>
      </c>
      <c r="AN1341" s="22"/>
      <c r="AP1341" s="2">
        <v>40066</v>
      </c>
      <c r="AQ1341">
        <v>127.94140625</v>
      </c>
      <c r="AR1341" s="22">
        <f>_xll.BDH(AR$3&amp;" Govt",$A$8,AP1341,AP1341)</f>
        <v>1.19906</v>
      </c>
      <c r="AS1341">
        <f t="shared" si="407"/>
        <v>106.701421321702</v>
      </c>
      <c r="AV1341" s="22"/>
      <c r="AX1341" s="2">
        <v>40066</v>
      </c>
      <c r="AY1341">
        <v>121.484375</v>
      </c>
      <c r="AZ1341" s="22">
        <f>_xll.BDH(AZ$3&amp;" Govt",$A$8,AX1341,AX1341)</f>
        <v>1.1738299999999999</v>
      </c>
      <c r="BA1341">
        <f t="shared" si="408"/>
        <v>103.49401105781928</v>
      </c>
      <c r="BB1341" s="2">
        <v>40065</v>
      </c>
      <c r="BC1341">
        <v>120.796875</v>
      </c>
      <c r="BD1341" s="22">
        <f>_xll.BDH(BD$3&amp;" Govt",$A$8,BB1341,BB1341)</f>
        <v>1.1668400000000001</v>
      </c>
      <c r="BE1341">
        <f t="shared" si="409"/>
        <v>103.52479774433512</v>
      </c>
      <c r="BH1341" s="22"/>
      <c r="BJ1341" s="2">
        <v>40065</v>
      </c>
      <c r="BK1341">
        <v>118.58984375</v>
      </c>
      <c r="BL1341" s="22">
        <f>_xll.BDH(BL$3&amp;" Govt",$A$8,BJ1341,BJ1341)</f>
        <v>1.1437999999999999</v>
      </c>
      <c r="BM1341">
        <f t="shared" si="410"/>
        <v>103.68057680538557</v>
      </c>
      <c r="BP1341" s="22"/>
      <c r="BT1341" s="22"/>
      <c r="BX1341" s="22"/>
      <c r="CB1341" s="22"/>
      <c r="CF1341" s="22"/>
      <c r="CJ1341" s="22"/>
      <c r="CN1341" s="22"/>
      <c r="CR1341" s="22"/>
      <c r="CV1341" s="22"/>
      <c r="CZ1341" s="22"/>
      <c r="DB1341" s="2">
        <v>40070</v>
      </c>
      <c r="DC1341">
        <v>118.30078125</v>
      </c>
      <c r="DD1341" s="22">
        <f>_xll.BDH(DD$3&amp;" Govt",$A$8,DB1341,DB1341)</f>
        <v>1.1434899999999999</v>
      </c>
      <c r="DE1341">
        <f t="shared" si="411"/>
        <v>103.45589489195359</v>
      </c>
      <c r="DH1341" s="22"/>
      <c r="DL1341" s="22"/>
      <c r="DP1341" s="22"/>
    </row>
    <row r="1342" spans="8:120" x14ac:dyDescent="0.25">
      <c r="H1342" s="22"/>
      <c r="I1342" s="14"/>
      <c r="L1342" s="22"/>
      <c r="P1342" s="22"/>
      <c r="R1342" s="2">
        <v>40067</v>
      </c>
      <c r="S1342">
        <v>130.37890625</v>
      </c>
      <c r="T1342" s="22">
        <f>_xll.BDH(T$3&amp;" Govt",$A$8,R1342,R1342)</f>
        <v>1.2813399999999999</v>
      </c>
      <c r="U1342">
        <f t="shared" si="403"/>
        <v>101.75199888398083</v>
      </c>
      <c r="X1342" s="22"/>
      <c r="Z1342" s="2">
        <v>40067</v>
      </c>
      <c r="AA1342">
        <v>129.75</v>
      </c>
      <c r="AB1342" s="22">
        <f>_xll.BDH(AB$3&amp;" Govt",$A$8,Z1342,Z1342)</f>
        <v>1.23864</v>
      </c>
      <c r="AC1342">
        <f t="shared" si="405"/>
        <v>104.75198604921528</v>
      </c>
      <c r="AF1342" s="22"/>
      <c r="AH1342" s="2">
        <v>40067</v>
      </c>
      <c r="AI1342">
        <v>129.80859375</v>
      </c>
      <c r="AJ1342" s="22">
        <f>_xll.BDH(AJ$3&amp;" Govt",$A$8,AH1342,AH1342)</f>
        <v>1.2140900000000001</v>
      </c>
      <c r="AK1342">
        <f t="shared" si="406"/>
        <v>106.91842758774061</v>
      </c>
      <c r="AN1342" s="22"/>
      <c r="AP1342" s="2">
        <v>40067</v>
      </c>
      <c r="AQ1342">
        <v>127.9140625</v>
      </c>
      <c r="AR1342" s="22">
        <f>_xll.BDH(AR$3&amp;" Govt",$A$8,AP1342,AP1342)</f>
        <v>1.19899</v>
      </c>
      <c r="AS1342">
        <f t="shared" si="407"/>
        <v>106.68484516134413</v>
      </c>
      <c r="AV1342" s="22"/>
      <c r="AX1342" s="2">
        <v>40067</v>
      </c>
      <c r="AY1342">
        <v>121.5546875</v>
      </c>
      <c r="AZ1342" s="22">
        <f>_xll.BDH(AZ$3&amp;" Govt",$A$8,AX1342,AX1342)</f>
        <v>1.17377</v>
      </c>
      <c r="BA1342">
        <f t="shared" si="408"/>
        <v>103.55920452899632</v>
      </c>
      <c r="BB1342" s="2">
        <v>40066</v>
      </c>
      <c r="BC1342">
        <v>121.05078125</v>
      </c>
      <c r="BD1342" s="22">
        <f>_xll.BDH(BD$3&amp;" Govt",$A$8,BB1342,BB1342)</f>
        <v>1.1667799999999999</v>
      </c>
      <c r="BE1342">
        <f t="shared" si="409"/>
        <v>103.74773414868271</v>
      </c>
      <c r="BH1342" s="22"/>
      <c r="BJ1342" s="2">
        <v>40066</v>
      </c>
      <c r="BK1342">
        <v>118.875</v>
      </c>
      <c r="BL1342" s="22">
        <f>_xll.BDH(BL$3&amp;" Govt",$A$8,BJ1342,BJ1342)</f>
        <v>1.14374</v>
      </c>
      <c r="BM1342">
        <f t="shared" si="410"/>
        <v>103.93533495374822</v>
      </c>
      <c r="BP1342" s="22"/>
      <c r="BT1342" s="22"/>
      <c r="BX1342" s="22"/>
      <c r="CB1342" s="22"/>
      <c r="CF1342" s="22"/>
      <c r="CJ1342" s="22"/>
      <c r="CN1342" s="22"/>
      <c r="CR1342" s="22"/>
      <c r="CV1342" s="22"/>
      <c r="CZ1342" s="22"/>
      <c r="DB1342" s="2">
        <v>40071</v>
      </c>
      <c r="DC1342">
        <v>118.25</v>
      </c>
      <c r="DD1342" s="22">
        <f>_xll.BDH(DD$3&amp;" Govt",$A$8,DB1342,DB1342)</f>
        <v>1.1434299999999999</v>
      </c>
      <c r="DE1342">
        <f t="shared" si="411"/>
        <v>103.41691227272331</v>
      </c>
      <c r="DH1342" s="22"/>
      <c r="DL1342" s="22"/>
      <c r="DP1342" s="22"/>
    </row>
    <row r="1343" spans="8:120" x14ac:dyDescent="0.25">
      <c r="H1343" s="22"/>
      <c r="I1343" s="14"/>
      <c r="L1343" s="22"/>
      <c r="P1343" s="22"/>
      <c r="R1343" s="2">
        <v>40070</v>
      </c>
      <c r="S1343">
        <v>130.40625</v>
      </c>
      <c r="T1343" s="22">
        <f>_xll.BDH(T$3&amp;" Govt",$A$8,R1343,R1343)</f>
        <v>1.2811399999999999</v>
      </c>
      <c r="U1343">
        <f t="shared" si="403"/>
        <v>101.78922678239694</v>
      </c>
      <c r="X1343" s="22"/>
      <c r="Z1343" s="2">
        <v>40070</v>
      </c>
      <c r="AA1343">
        <v>129.75390625</v>
      </c>
      <c r="AB1343" s="22">
        <f>_xll.BDH(AB$3&amp;" Govt",$A$8,Z1343,Z1343)</f>
        <v>1.23844</v>
      </c>
      <c r="AC1343">
        <f t="shared" si="405"/>
        <v>104.77205698297858</v>
      </c>
      <c r="AF1343" s="22"/>
      <c r="AH1343" s="2">
        <v>40070</v>
      </c>
      <c r="AI1343">
        <v>129.8125</v>
      </c>
      <c r="AJ1343" s="22">
        <f>_xll.BDH(AJ$3&amp;" Govt",$A$8,AH1343,AH1343)</f>
        <v>1.2139</v>
      </c>
      <c r="AK1343">
        <f t="shared" si="406"/>
        <v>106.93838042672378</v>
      </c>
      <c r="AN1343" s="22"/>
      <c r="AP1343" s="2">
        <v>40070</v>
      </c>
      <c r="AQ1343">
        <v>127.859375</v>
      </c>
      <c r="AR1343" s="22">
        <f>_xll.BDH(AR$3&amp;" Govt",$A$8,AP1343,AP1343)</f>
        <v>1.1988000000000001</v>
      </c>
      <c r="AS1343">
        <f t="shared" si="407"/>
        <v>106.65613530196863</v>
      </c>
      <c r="AV1343" s="22"/>
      <c r="AX1343" s="2">
        <v>40070</v>
      </c>
      <c r="AY1343">
        <v>121.390625</v>
      </c>
      <c r="AZ1343" s="22">
        <f>_xll.BDH(AZ$3&amp;" Govt",$A$8,AX1343,AX1343)</f>
        <v>1.1735800000000001</v>
      </c>
      <c r="BA1343">
        <f t="shared" si="408"/>
        <v>103.43617392934439</v>
      </c>
      <c r="BB1343" s="2">
        <v>40067</v>
      </c>
      <c r="BC1343">
        <v>121.16015625</v>
      </c>
      <c r="BD1343" s="22">
        <f>_xll.BDH(BD$3&amp;" Govt",$A$8,BB1343,BB1343)</f>
        <v>1.16672</v>
      </c>
      <c r="BE1343">
        <f t="shared" si="409"/>
        <v>103.84681521701866</v>
      </c>
      <c r="BH1343" s="22"/>
      <c r="BJ1343" s="2">
        <v>40067</v>
      </c>
      <c r="BK1343">
        <v>119.03515625</v>
      </c>
      <c r="BL1343" s="22">
        <f>_xll.BDH(BL$3&amp;" Govt",$A$8,BJ1343,BJ1343)</f>
        <v>1.14367</v>
      </c>
      <c r="BM1343">
        <f t="shared" si="410"/>
        <v>104.08173358573715</v>
      </c>
      <c r="BP1343" s="22"/>
      <c r="BT1343" s="22"/>
      <c r="BX1343" s="22"/>
      <c r="CB1343" s="22"/>
      <c r="CF1343" s="22"/>
      <c r="CJ1343" s="22"/>
      <c r="CN1343" s="22"/>
      <c r="CR1343" s="22"/>
      <c r="CV1343" s="22"/>
      <c r="CZ1343" s="22"/>
      <c r="DB1343" s="2">
        <v>40072</v>
      </c>
      <c r="DC1343">
        <v>118.58984375</v>
      </c>
      <c r="DD1343" s="22">
        <f>_xll.BDH(DD$3&amp;" Govt",$A$8,DB1343,DB1343)</f>
        <v>1.14337</v>
      </c>
      <c r="DE1343">
        <f t="shared" si="411"/>
        <v>103.71956912460533</v>
      </c>
      <c r="DH1343" s="22"/>
      <c r="DL1343" s="22"/>
      <c r="DP1343" s="22"/>
    </row>
    <row r="1344" spans="8:120" x14ac:dyDescent="0.25">
      <c r="H1344" s="22"/>
      <c r="I1344" s="14"/>
      <c r="L1344" s="22"/>
      <c r="P1344" s="22"/>
      <c r="R1344" s="2">
        <v>40071</v>
      </c>
      <c r="S1344">
        <v>130.39453125</v>
      </c>
      <c r="T1344" s="22">
        <f>_xll.BDH(T$3&amp;" Govt",$A$8,R1344,R1344)</f>
        <v>1.2810699999999999</v>
      </c>
      <c r="U1344">
        <f t="shared" si="403"/>
        <v>101.78564110470154</v>
      </c>
      <c r="X1344" s="22"/>
      <c r="Z1344" s="2">
        <v>40071</v>
      </c>
      <c r="AA1344">
        <v>129.77734375</v>
      </c>
      <c r="AB1344" s="22">
        <f>_xll.BDH(AB$3&amp;" Govt",$A$8,Z1344,Z1344)</f>
        <v>1.23838</v>
      </c>
      <c r="AC1344">
        <f t="shared" si="405"/>
        <v>104.7960591660072</v>
      </c>
      <c r="AF1344" s="22"/>
      <c r="AH1344" s="2">
        <v>40071</v>
      </c>
      <c r="AI1344">
        <v>129.890625</v>
      </c>
      <c r="AJ1344" s="22">
        <f>_xll.BDH(AJ$3&amp;" Govt",$A$8,AH1344,AH1344)</f>
        <v>1.21383</v>
      </c>
      <c r="AK1344">
        <f t="shared" si="406"/>
        <v>107.00890981438917</v>
      </c>
      <c r="AN1344" s="22"/>
      <c r="AP1344" s="2">
        <v>40071</v>
      </c>
      <c r="AQ1344">
        <v>127.9921875</v>
      </c>
      <c r="AR1344" s="22">
        <f>_xll.BDH(AR$3&amp;" Govt",$A$8,AP1344,AP1344)</f>
        <v>1.1987399999999999</v>
      </c>
      <c r="AS1344">
        <f t="shared" si="407"/>
        <v>106.77226713048702</v>
      </c>
      <c r="AV1344" s="22"/>
      <c r="AX1344" s="2">
        <v>40071</v>
      </c>
      <c r="AY1344">
        <v>121.5546875</v>
      </c>
      <c r="AZ1344" s="22">
        <f>_xll.BDH(AZ$3&amp;" Govt",$A$8,AX1344,AX1344)</f>
        <v>1.1735199999999999</v>
      </c>
      <c r="BA1344">
        <f t="shared" si="408"/>
        <v>103.58126619060604</v>
      </c>
      <c r="BB1344" s="2">
        <v>40070</v>
      </c>
      <c r="BC1344">
        <v>121.06640625</v>
      </c>
      <c r="BD1344" s="22">
        <f>_xll.BDH(BD$3&amp;" Govt",$A$8,BB1344,BB1344)</f>
        <v>1.1665300000000001</v>
      </c>
      <c r="BE1344">
        <f t="shared" si="409"/>
        <v>103.78336283678945</v>
      </c>
      <c r="BH1344" s="22"/>
      <c r="BJ1344" s="2">
        <v>40070</v>
      </c>
      <c r="BK1344">
        <v>119.05078125</v>
      </c>
      <c r="BL1344" s="22">
        <f>_xll.BDH(BL$3&amp;" Govt",$A$8,BJ1344,BJ1344)</f>
        <v>1.1434899999999999</v>
      </c>
      <c r="BM1344">
        <f t="shared" si="410"/>
        <v>104.1117816946366</v>
      </c>
      <c r="BP1344" s="22"/>
      <c r="BT1344" s="22"/>
      <c r="BX1344" s="22"/>
      <c r="CB1344" s="22"/>
      <c r="CF1344" s="22"/>
      <c r="CJ1344" s="22"/>
      <c r="CN1344" s="22"/>
      <c r="CR1344" s="22"/>
      <c r="CV1344" s="22"/>
      <c r="CZ1344" s="22"/>
      <c r="DB1344" s="2">
        <v>40073</v>
      </c>
      <c r="DC1344">
        <v>119.00390625</v>
      </c>
      <c r="DD1344" s="22">
        <f>_xll.BDH(DD$3&amp;" Govt",$A$8,DB1344,DB1344)</f>
        <v>1.14331</v>
      </c>
      <c r="DE1344">
        <f t="shared" si="411"/>
        <v>104.08717342627983</v>
      </c>
      <c r="DH1344" s="22"/>
      <c r="DL1344" s="22"/>
      <c r="DP1344" s="22"/>
    </row>
    <row r="1345" spans="8:120" x14ac:dyDescent="0.25">
      <c r="H1345" s="22"/>
      <c r="I1345" s="14"/>
      <c r="L1345" s="22"/>
      <c r="P1345" s="22"/>
      <c r="R1345" s="2">
        <v>40072</v>
      </c>
      <c r="S1345">
        <v>130.51953125</v>
      </c>
      <c r="T1345" s="22">
        <f>_xll.BDH(T$3&amp;" Govt",$A$8,R1345,R1345)</f>
        <v>1.2810000000000001</v>
      </c>
      <c r="U1345">
        <f t="shared" si="403"/>
        <v>101.8887831772053</v>
      </c>
      <c r="X1345" s="22"/>
      <c r="Z1345" s="2">
        <v>40072</v>
      </c>
      <c r="AA1345">
        <v>129.78515625</v>
      </c>
      <c r="AB1345" s="22">
        <f>_xll.BDH(AB$3&amp;" Govt",$A$8,Z1345,Z1345)</f>
        <v>1.23831</v>
      </c>
      <c r="AC1345">
        <f t="shared" si="405"/>
        <v>104.80829214816968</v>
      </c>
      <c r="AF1345" s="22"/>
      <c r="AH1345" s="2">
        <v>40072</v>
      </c>
      <c r="AI1345">
        <v>129.953125</v>
      </c>
      <c r="AJ1345" s="22">
        <f>_xll.BDH(AJ$3&amp;" Govt",$A$8,AH1345,AH1345)</f>
        <v>1.21377</v>
      </c>
      <c r="AK1345">
        <f t="shared" si="406"/>
        <v>107.06569201743328</v>
      </c>
      <c r="AN1345" s="22"/>
      <c r="AP1345" s="2">
        <v>40072</v>
      </c>
      <c r="AQ1345">
        <v>128.05078125</v>
      </c>
      <c r="AR1345" s="22">
        <f>_xll.BDH(AR$3&amp;" Govt",$A$8,AP1345,AP1345)</f>
        <v>1.19868</v>
      </c>
      <c r="AS1345">
        <f t="shared" si="407"/>
        <v>106.82649351786966</v>
      </c>
      <c r="AV1345" s="22"/>
      <c r="AX1345" s="2">
        <v>40072</v>
      </c>
      <c r="AY1345">
        <v>121.609375</v>
      </c>
      <c r="AZ1345" s="22">
        <f>_xll.BDH(AZ$3&amp;" Govt",$A$8,AX1345,AX1345)</f>
        <v>1.1734499999999999</v>
      </c>
      <c r="BA1345">
        <f t="shared" si="408"/>
        <v>103.63404917124718</v>
      </c>
      <c r="BB1345" s="2">
        <v>40071</v>
      </c>
      <c r="BC1345">
        <v>121.140625</v>
      </c>
      <c r="BD1345" s="22">
        <f>_xll.BDH(BD$3&amp;" Govt",$A$8,BB1345,BB1345)</f>
        <v>1.1664699999999999</v>
      </c>
      <c r="BE1345">
        <f t="shared" si="409"/>
        <v>103.85232796385678</v>
      </c>
      <c r="BH1345" s="22"/>
      <c r="BJ1345" s="2">
        <v>40071</v>
      </c>
      <c r="BK1345">
        <v>119.17578125</v>
      </c>
      <c r="BL1345" s="22">
        <f>_xll.BDH(BL$3&amp;" Govt",$A$8,BJ1345,BJ1345)</f>
        <v>1.1434299999999999</v>
      </c>
      <c r="BM1345">
        <f t="shared" si="410"/>
        <v>104.22656502802971</v>
      </c>
      <c r="BP1345" s="22"/>
      <c r="BT1345" s="22"/>
      <c r="BX1345" s="22"/>
      <c r="CB1345" s="22"/>
      <c r="CF1345" s="22"/>
      <c r="CJ1345" s="22"/>
      <c r="CN1345" s="22"/>
      <c r="CR1345" s="22"/>
      <c r="CV1345" s="22"/>
      <c r="CZ1345" s="22"/>
      <c r="DB1345" s="2">
        <v>40074</v>
      </c>
      <c r="DC1345">
        <v>118.48828125</v>
      </c>
      <c r="DD1345" s="22">
        <f>_xll.BDH(DD$3&amp;" Govt",$A$8,DB1345,DB1345)</f>
        <v>1.1432500000000001</v>
      </c>
      <c r="DE1345">
        <f t="shared" si="411"/>
        <v>103.64161928712004</v>
      </c>
      <c r="DH1345" s="22"/>
      <c r="DL1345" s="22"/>
      <c r="DP1345" s="22"/>
    </row>
    <row r="1346" spans="8:120" x14ac:dyDescent="0.25">
      <c r="H1346" s="22"/>
      <c r="I1346" s="14"/>
      <c r="L1346" s="22"/>
      <c r="P1346" s="22"/>
      <c r="R1346" s="2">
        <v>40073</v>
      </c>
      <c r="S1346">
        <v>130.546875</v>
      </c>
      <c r="T1346" s="22">
        <f>_xll.BDH(T$3&amp;" Govt",$A$8,R1346,R1346)</f>
        <v>1.2809300000000001</v>
      </c>
      <c r="U1346">
        <f t="shared" si="403"/>
        <v>101.91569796944407</v>
      </c>
      <c r="X1346" s="22"/>
      <c r="Z1346" s="2">
        <v>40073</v>
      </c>
      <c r="AA1346">
        <v>129.921875</v>
      </c>
      <c r="AB1346" s="22">
        <f>_xll.BDH(AB$3&amp;" Govt",$A$8,Z1346,Z1346)</f>
        <v>1.2382500000000001</v>
      </c>
      <c r="AC1346">
        <f t="shared" si="405"/>
        <v>104.92378356551585</v>
      </c>
      <c r="AF1346" s="22"/>
      <c r="AH1346" s="2">
        <v>40073</v>
      </c>
      <c r="AI1346">
        <v>130.03125</v>
      </c>
      <c r="AJ1346" s="22">
        <f>_xll.BDH(AJ$3&amp;" Govt",$A$8,AH1346,AH1346)</f>
        <v>1.2137</v>
      </c>
      <c r="AK1346">
        <f t="shared" si="406"/>
        <v>107.13623630221636</v>
      </c>
      <c r="AN1346" s="22"/>
      <c r="AP1346" s="2">
        <v>40073</v>
      </c>
      <c r="AQ1346">
        <v>128.1875</v>
      </c>
      <c r="AR1346" s="22">
        <f>_xll.BDH(AR$3&amp;" Govt",$A$8,AP1346,AP1346)</f>
        <v>1.19861</v>
      </c>
      <c r="AS1346">
        <f t="shared" si="407"/>
        <v>106.94679670618467</v>
      </c>
      <c r="AV1346" s="22"/>
      <c r="AX1346" s="2">
        <v>40073</v>
      </c>
      <c r="AY1346">
        <v>121.53515625</v>
      </c>
      <c r="AZ1346" s="22">
        <f>_xll.BDH(AZ$3&amp;" Govt",$A$8,AX1346,AX1346)</f>
        <v>1.1733899999999999</v>
      </c>
      <c r="BA1346">
        <f t="shared" si="408"/>
        <v>103.57609682202849</v>
      </c>
      <c r="BB1346" s="2">
        <v>40072</v>
      </c>
      <c r="BC1346">
        <v>121.23046875</v>
      </c>
      <c r="BD1346" s="22">
        <f>_xll.BDH(BD$3&amp;" Govt",$A$8,BB1346,BB1346)</f>
        <v>1.1664099999999999</v>
      </c>
      <c r="BE1346">
        <f t="shared" si="409"/>
        <v>103.93469599026072</v>
      </c>
      <c r="BH1346" s="22"/>
      <c r="BJ1346" s="2">
        <v>40072</v>
      </c>
      <c r="BK1346">
        <v>119.265625</v>
      </c>
      <c r="BL1346" s="22">
        <f>_xll.BDH(BL$3&amp;" Govt",$A$8,BJ1346,BJ1346)</f>
        <v>1.14337</v>
      </c>
      <c r="BM1346">
        <f t="shared" si="410"/>
        <v>104.31061248764617</v>
      </c>
      <c r="BP1346" s="22"/>
      <c r="BT1346" s="22"/>
      <c r="BX1346" s="22"/>
      <c r="CB1346" s="22"/>
      <c r="CF1346" s="22"/>
      <c r="CJ1346" s="22"/>
      <c r="CN1346" s="22"/>
      <c r="CR1346" s="22"/>
      <c r="CV1346" s="22"/>
      <c r="CZ1346" s="22"/>
      <c r="DB1346" s="2">
        <v>40077</v>
      </c>
      <c r="DC1346">
        <v>118.36328125</v>
      </c>
      <c r="DD1346" s="22">
        <f>_xll.BDH(DD$3&amp;" Govt",$A$8,DB1346,DB1346)</f>
        <v>1.14307</v>
      </c>
      <c r="DE1346">
        <f t="shared" si="411"/>
        <v>103.54858516976213</v>
      </c>
      <c r="DH1346" s="22"/>
      <c r="DL1346" s="22"/>
      <c r="DP1346" s="22"/>
    </row>
    <row r="1347" spans="8:120" x14ac:dyDescent="0.25">
      <c r="H1347" s="22"/>
      <c r="I1347" s="14"/>
      <c r="L1347" s="22"/>
      <c r="P1347" s="22"/>
      <c r="R1347" s="2">
        <v>40074</v>
      </c>
      <c r="S1347">
        <v>130.51171875</v>
      </c>
      <c r="T1347" s="22">
        <f>_xll.BDH(T$3&amp;" Govt",$A$8,R1347,R1347)</f>
        <v>1.2808600000000001</v>
      </c>
      <c r="U1347">
        <f t="shared" si="403"/>
        <v>101.89382036288119</v>
      </c>
      <c r="X1347" s="22"/>
      <c r="Z1347" s="2">
        <v>40074</v>
      </c>
      <c r="AA1347">
        <v>129.80078125</v>
      </c>
      <c r="AB1347" s="22">
        <f>_xll.BDH(AB$3&amp;" Govt",$A$8,Z1347,Z1347)</f>
        <v>1.2381800000000001</v>
      </c>
      <c r="AC1347">
        <f t="shared" si="405"/>
        <v>104.8319155938555</v>
      </c>
      <c r="AF1347" s="22"/>
      <c r="AH1347" s="2">
        <v>40074</v>
      </c>
      <c r="AI1347">
        <v>129.80078125</v>
      </c>
      <c r="AJ1347" s="22">
        <f>_xll.BDH(AJ$3&amp;" Govt",$A$8,AH1347,AH1347)</f>
        <v>1.2136400000000001</v>
      </c>
      <c r="AK1347">
        <f t="shared" si="406"/>
        <v>106.9516341336805</v>
      </c>
      <c r="AN1347" s="22"/>
      <c r="AP1347" s="2">
        <v>40074</v>
      </c>
      <c r="AQ1347">
        <v>127.83984375</v>
      </c>
      <c r="AR1347" s="22">
        <f>_xll.BDH(AR$3&amp;" Govt",$A$8,AP1347,AP1347)</f>
        <v>1.19855</v>
      </c>
      <c r="AS1347">
        <f t="shared" si="407"/>
        <v>106.66208647949605</v>
      </c>
      <c r="AV1347" s="22"/>
      <c r="AX1347" s="2">
        <v>40074</v>
      </c>
      <c r="AY1347">
        <v>121.29296875</v>
      </c>
      <c r="AZ1347" s="22">
        <f>_xll.BDH(AZ$3&amp;" Govt",$A$8,AX1347,AX1347)</f>
        <v>1.17333</v>
      </c>
      <c r="BA1347">
        <f t="shared" si="408"/>
        <v>103.37498295449703</v>
      </c>
      <c r="BB1347" s="2">
        <v>40073</v>
      </c>
      <c r="BC1347">
        <v>121.39453125</v>
      </c>
      <c r="BD1347" s="22">
        <f>_xll.BDH(BD$3&amp;" Govt",$A$8,BB1347,BB1347)</f>
        <v>1.16635</v>
      </c>
      <c r="BE1347">
        <f t="shared" si="409"/>
        <v>104.08070583444078</v>
      </c>
      <c r="BH1347" s="22"/>
      <c r="BJ1347" s="2">
        <v>40073</v>
      </c>
      <c r="BK1347">
        <v>119.41015625</v>
      </c>
      <c r="BL1347" s="22">
        <f>_xll.BDH(BL$3&amp;" Govt",$A$8,BJ1347,BJ1347)</f>
        <v>1.14331</v>
      </c>
      <c r="BM1347">
        <f t="shared" si="410"/>
        <v>104.44250137757913</v>
      </c>
      <c r="BP1347" s="22"/>
      <c r="BT1347" s="22"/>
      <c r="BX1347" s="22"/>
      <c r="CB1347" s="22"/>
      <c r="CF1347" s="22"/>
      <c r="CJ1347" s="22"/>
      <c r="CN1347" s="22"/>
      <c r="CR1347" s="22"/>
      <c r="CV1347" s="22"/>
      <c r="CZ1347" s="22"/>
      <c r="DB1347" s="2">
        <v>40078</v>
      </c>
      <c r="DC1347">
        <v>119.09765625</v>
      </c>
      <c r="DD1347" s="22">
        <f>_xll.BDH(DD$3&amp;" Govt",$A$8,DB1347,DB1347)</f>
        <v>1.1430100000000001</v>
      </c>
      <c r="DE1347">
        <f t="shared" si="411"/>
        <v>104.19651293514492</v>
      </c>
      <c r="DH1347" s="22"/>
      <c r="DL1347" s="22"/>
      <c r="DP1347" s="22"/>
    </row>
    <row r="1348" spans="8:120" x14ac:dyDescent="0.25">
      <c r="H1348" s="22"/>
      <c r="I1348" s="14"/>
      <c r="L1348" s="22"/>
      <c r="P1348" s="22"/>
      <c r="R1348" s="2">
        <v>40077</v>
      </c>
      <c r="S1348">
        <v>130.4609375</v>
      </c>
      <c r="T1348" s="22">
        <f>_xll.BDH(T$3&amp;" Govt",$A$8,R1348,R1348)</f>
        <v>1.2806600000000001</v>
      </c>
      <c r="U1348">
        <f t="shared" si="403"/>
        <v>101.87008066153389</v>
      </c>
      <c r="X1348" s="22"/>
      <c r="Z1348" s="2">
        <v>40077</v>
      </c>
      <c r="AA1348">
        <v>129.76953125</v>
      </c>
      <c r="AB1348" s="22">
        <f>_xll.BDH(AB$3&amp;" Govt",$A$8,Z1348,Z1348)</f>
        <v>1.2379800000000001</v>
      </c>
      <c r="AC1348">
        <f t="shared" si="405"/>
        <v>104.82360882243654</v>
      </c>
      <c r="AF1348" s="22"/>
      <c r="AH1348" s="2">
        <v>40077</v>
      </c>
      <c r="AI1348">
        <v>129.69140625</v>
      </c>
      <c r="AJ1348" s="22">
        <f>_xll.BDH(AJ$3&amp;" Govt",$A$8,AH1348,AH1348)</f>
        <v>1.2134499999999999</v>
      </c>
      <c r="AK1348">
        <f t="shared" si="406"/>
        <v>106.87824488029997</v>
      </c>
      <c r="AN1348" s="22"/>
      <c r="AP1348" s="2">
        <v>40077</v>
      </c>
      <c r="AQ1348">
        <v>127.76953125</v>
      </c>
      <c r="AR1348" s="22">
        <f>_xll.BDH(AR$3&amp;" Govt",$A$8,AP1348,AP1348)</f>
        <v>1.1983600000000001</v>
      </c>
      <c r="AS1348">
        <f t="shared" si="407"/>
        <v>106.62032381755064</v>
      </c>
      <c r="AV1348" s="22"/>
      <c r="AX1348" s="2">
        <v>40077</v>
      </c>
      <c r="AY1348">
        <v>121.07421875</v>
      </c>
      <c r="AZ1348" s="22">
        <f>_xll.BDH(AZ$3&amp;" Govt",$A$8,AX1348,AX1348)</f>
        <v>1.1731400000000001</v>
      </c>
      <c r="BA1348">
        <f t="shared" si="408"/>
        <v>103.20526002864108</v>
      </c>
      <c r="BB1348" s="2">
        <v>40074</v>
      </c>
      <c r="BC1348">
        <v>120.8671875</v>
      </c>
      <c r="BD1348" s="22">
        <f>_xll.BDH(BD$3&amp;" Govt",$A$8,BB1348,BB1348)</f>
        <v>1.16628</v>
      </c>
      <c r="BE1348">
        <f t="shared" si="409"/>
        <v>103.63479396028399</v>
      </c>
      <c r="BH1348" s="22"/>
      <c r="BJ1348" s="2">
        <v>40074</v>
      </c>
      <c r="BK1348">
        <v>118.80078125</v>
      </c>
      <c r="BL1348" s="22">
        <f>_xll.BDH(BL$3&amp;" Govt",$A$8,BJ1348,BJ1348)</f>
        <v>1.1432500000000001</v>
      </c>
      <c r="BM1348">
        <f t="shared" si="410"/>
        <v>103.91496282527881</v>
      </c>
      <c r="BP1348" s="22"/>
      <c r="BT1348" s="22"/>
      <c r="BX1348" s="22"/>
      <c r="CB1348" s="22"/>
      <c r="CF1348" s="22"/>
      <c r="CJ1348" s="22"/>
      <c r="CN1348" s="22"/>
      <c r="CR1348" s="22"/>
      <c r="CV1348" s="22"/>
      <c r="CZ1348" s="22"/>
      <c r="DB1348" s="2">
        <v>40079</v>
      </c>
      <c r="DC1348">
        <v>119.1875</v>
      </c>
      <c r="DD1348" s="22">
        <f>_xll.BDH(DD$3&amp;" Govt",$A$8,DB1348,DB1348)</f>
        <v>1.1429499999999999</v>
      </c>
      <c r="DE1348">
        <f t="shared" si="411"/>
        <v>104.28058970208671</v>
      </c>
      <c r="DH1348" s="22"/>
      <c r="DL1348" s="22"/>
      <c r="DP1348" s="22"/>
    </row>
    <row r="1349" spans="8:120" x14ac:dyDescent="0.25">
      <c r="H1349" s="22"/>
      <c r="I1349" s="14"/>
      <c r="L1349" s="22"/>
      <c r="P1349" s="22"/>
      <c r="R1349" s="2">
        <v>40078</v>
      </c>
      <c r="S1349">
        <v>130.546875</v>
      </c>
      <c r="T1349" s="22">
        <f>_xll.BDH(T$3&amp;" Govt",$A$8,R1349,R1349)</f>
        <v>1.2805900000000001</v>
      </c>
      <c r="U1349">
        <f t="shared" si="403"/>
        <v>101.94275685426248</v>
      </c>
      <c r="X1349" s="22"/>
      <c r="Z1349" s="2">
        <v>40078</v>
      </c>
      <c r="AA1349">
        <v>129.8125</v>
      </c>
      <c r="AB1349" s="22">
        <f>_xll.BDH(AB$3&amp;" Govt",$A$8,Z1349,Z1349)</f>
        <v>1.2379199999999999</v>
      </c>
      <c r="AC1349">
        <f t="shared" si="405"/>
        <v>104.86339989660075</v>
      </c>
      <c r="AF1349" s="22"/>
      <c r="AH1349" s="2">
        <v>40078</v>
      </c>
      <c r="AI1349">
        <v>129.84765625</v>
      </c>
      <c r="AJ1349" s="22">
        <f>_xll.BDH(AJ$3&amp;" Govt",$A$8,AH1349,AH1349)</f>
        <v>1.2133799999999999</v>
      </c>
      <c r="AK1349">
        <f t="shared" si="406"/>
        <v>107.01318321548074</v>
      </c>
      <c r="AN1349" s="22"/>
      <c r="AP1349" s="2">
        <v>40078</v>
      </c>
      <c r="AQ1349">
        <v>127.95703125</v>
      </c>
      <c r="AR1349" s="22">
        <f>_xll.BDH(AR$3&amp;" Govt",$A$8,AP1349,AP1349)</f>
        <v>1.1982999999999999</v>
      </c>
      <c r="AS1349">
        <f t="shared" si="407"/>
        <v>106.78213406492532</v>
      </c>
      <c r="AV1349" s="22"/>
      <c r="AX1349" s="2">
        <v>40078</v>
      </c>
      <c r="AY1349">
        <v>121.29296875</v>
      </c>
      <c r="AZ1349" s="22">
        <f>_xll.BDH(AZ$3&amp;" Govt",$A$8,AX1349,AX1349)</f>
        <v>1.1730800000000001</v>
      </c>
      <c r="BA1349">
        <f t="shared" si="408"/>
        <v>103.3970136307839</v>
      </c>
      <c r="BB1349" s="2">
        <v>40077</v>
      </c>
      <c r="BC1349">
        <v>120.62890625</v>
      </c>
      <c r="BD1349" s="22">
        <f>_xll.BDH(BD$3&amp;" Govt",$A$8,BB1349,BB1349)</f>
        <v>1.1660999999999999</v>
      </c>
      <c r="BE1349">
        <f t="shared" si="409"/>
        <v>103.44645077609125</v>
      </c>
      <c r="BH1349" s="22"/>
      <c r="BJ1349" s="2">
        <v>40077</v>
      </c>
      <c r="BK1349">
        <v>118.5703125</v>
      </c>
      <c r="BL1349" s="22">
        <f>_xll.BDH(BL$3&amp;" Govt",$A$8,BJ1349,BJ1349)</f>
        <v>1.14307</v>
      </c>
      <c r="BM1349">
        <f t="shared" si="410"/>
        <v>103.72970378017094</v>
      </c>
      <c r="BP1349" s="22"/>
      <c r="BT1349" s="22"/>
      <c r="BX1349" s="22"/>
      <c r="CB1349" s="22"/>
      <c r="CF1349" s="22"/>
      <c r="CJ1349" s="22"/>
      <c r="CN1349" s="22"/>
      <c r="CR1349" s="22"/>
      <c r="CV1349" s="22"/>
      <c r="CZ1349" s="22"/>
      <c r="DB1349" s="2">
        <v>40080</v>
      </c>
      <c r="DC1349">
        <v>119.33203125</v>
      </c>
      <c r="DD1349" s="22">
        <f>_xll.BDH(DD$3&amp;" Govt",$A$8,DB1349,DB1349)</f>
        <v>1.14289</v>
      </c>
      <c r="DE1349">
        <f t="shared" si="411"/>
        <v>104.41252548364236</v>
      </c>
      <c r="DH1349" s="22"/>
      <c r="DL1349" s="22"/>
      <c r="DP1349" s="22"/>
    </row>
    <row r="1350" spans="8:120" x14ac:dyDescent="0.25">
      <c r="H1350" s="22"/>
      <c r="I1350" s="14"/>
      <c r="L1350" s="22"/>
      <c r="P1350" s="22"/>
      <c r="R1350" s="2">
        <v>40079</v>
      </c>
      <c r="S1350">
        <v>130.53515625</v>
      </c>
      <c r="T1350" s="22">
        <f>_xll.BDH(T$3&amp;" Govt",$A$8,R1350,R1350)</f>
        <v>1.2805299999999999</v>
      </c>
      <c r="U1350">
        <f t="shared" ref="U1350:U1392" si="412">S1350/T1350</f>
        <v>101.9383819590326</v>
      </c>
      <c r="X1350" s="22"/>
      <c r="Z1350" s="2">
        <v>40079</v>
      </c>
      <c r="AA1350">
        <v>129.8359375</v>
      </c>
      <c r="AB1350" s="22">
        <f>_xll.BDH(AB$3&amp;" Govt",$A$8,Z1350,Z1350)</f>
        <v>1.2378499999999999</v>
      </c>
      <c r="AC1350">
        <f t="shared" ref="AC1350:AC1392" si="413">AA1350/AB1350</f>
        <v>104.88826392535445</v>
      </c>
      <c r="AF1350" s="22"/>
      <c r="AH1350" s="2">
        <v>40079</v>
      </c>
      <c r="AI1350">
        <v>129.88671875</v>
      </c>
      <c r="AJ1350" s="22">
        <f>_xll.BDH(AJ$3&amp;" Govt",$A$8,AH1350,AH1350)</f>
        <v>1.21332</v>
      </c>
      <c r="AK1350">
        <f t="shared" ref="AK1350:AK1392" si="414">AI1350/AJ1350</f>
        <v>107.05066985626216</v>
      </c>
      <c r="AN1350" s="22"/>
      <c r="AP1350" s="2">
        <v>40079</v>
      </c>
      <c r="AQ1350">
        <v>128.07421875</v>
      </c>
      <c r="AR1350" s="22">
        <f>_xll.BDH(AR$3&amp;" Govt",$A$8,AP1350,AP1350)</f>
        <v>1.1982299999999999</v>
      </c>
      <c r="AS1350">
        <f t="shared" ref="AS1350:AS1392" si="415">AQ1350/AR1350</f>
        <v>106.88617272977643</v>
      </c>
      <c r="AV1350" s="22"/>
      <c r="AX1350" s="2">
        <v>40079</v>
      </c>
      <c r="AY1350">
        <v>121.4609375</v>
      </c>
      <c r="AZ1350" s="22">
        <f>_xll.BDH(AZ$3&amp;" Govt",$A$8,AX1350,AX1350)</f>
        <v>1.17302</v>
      </c>
      <c r="BA1350">
        <f t="shared" ref="BA1350:BA1392" si="416">AY1350/AZ1350</f>
        <v>103.54549581422312</v>
      </c>
      <c r="BB1350" s="2">
        <v>40078</v>
      </c>
      <c r="BC1350">
        <v>120.8671875</v>
      </c>
      <c r="BD1350" s="22">
        <f>_xll.BDH(BD$3&amp;" Govt",$A$8,BB1350,BB1350)</f>
        <v>1.16604</v>
      </c>
      <c r="BE1350">
        <f t="shared" ref="BE1350:BE1392" si="417">BC1350/BD1350</f>
        <v>103.65612457548626</v>
      </c>
      <c r="BH1350" s="22"/>
      <c r="BJ1350" s="2">
        <v>40078</v>
      </c>
      <c r="BK1350">
        <v>118.8203125</v>
      </c>
      <c r="BL1350" s="22">
        <f>_xll.BDH(BL$3&amp;" Govt",$A$8,BJ1350,BJ1350)</f>
        <v>1.1430100000000001</v>
      </c>
      <c r="BM1350">
        <f t="shared" ref="BM1350:BM1392" si="418">BK1350/BL1350</f>
        <v>103.95386960744</v>
      </c>
      <c r="BP1350" s="22"/>
      <c r="BT1350" s="22"/>
      <c r="BX1350" s="22"/>
      <c r="CB1350" s="22"/>
      <c r="CF1350" s="22"/>
      <c r="CJ1350" s="22"/>
      <c r="CN1350" s="22"/>
      <c r="CR1350" s="22"/>
      <c r="CV1350" s="22"/>
      <c r="CZ1350" s="22"/>
      <c r="DB1350" s="2">
        <v>40081</v>
      </c>
      <c r="DC1350">
        <v>119.80078125</v>
      </c>
      <c r="DD1350" s="22">
        <f>_xll.BDH(DD$3&amp;" Govt",$A$8,DB1350,DB1350)</f>
        <v>1.14283</v>
      </c>
      <c r="DE1350">
        <f t="shared" ref="DE1350:DE1392" si="419">DC1350/DD1350</f>
        <v>104.82817326286499</v>
      </c>
      <c r="DH1350" s="22"/>
      <c r="DL1350" s="22"/>
      <c r="DP1350" s="22"/>
    </row>
    <row r="1351" spans="8:120" x14ac:dyDescent="0.25">
      <c r="H1351" s="22"/>
      <c r="I1351" s="14"/>
      <c r="L1351" s="22"/>
      <c r="P1351" s="22"/>
      <c r="R1351" s="2">
        <v>40080</v>
      </c>
      <c r="S1351">
        <v>130.46484375</v>
      </c>
      <c r="T1351" s="22">
        <f>_xll.BDH(T$3&amp;" Govt",$A$8,R1351,R1351)</f>
        <v>1.2804599999999999</v>
      </c>
      <c r="U1351">
        <f t="shared" si="412"/>
        <v>101.88904280492949</v>
      </c>
      <c r="X1351" s="22"/>
      <c r="Z1351" s="2">
        <v>40080</v>
      </c>
      <c r="AA1351">
        <v>129.80078125</v>
      </c>
      <c r="AB1351" s="22">
        <f>_xll.BDH(AB$3&amp;" Govt",$A$8,Z1351,Z1351)</f>
        <v>1.2377899999999999</v>
      </c>
      <c r="AC1351">
        <f t="shared" si="413"/>
        <v>104.86494579048143</v>
      </c>
      <c r="AF1351" s="22"/>
      <c r="AH1351" s="2">
        <v>40080</v>
      </c>
      <c r="AI1351">
        <v>129.81640625</v>
      </c>
      <c r="AJ1351" s="22">
        <f>_xll.BDH(AJ$3&amp;" Govt",$A$8,AH1351,AH1351)</f>
        <v>1.2132499999999999</v>
      </c>
      <c r="AK1351">
        <f t="shared" si="414"/>
        <v>106.99889243766742</v>
      </c>
      <c r="AN1351" s="22"/>
      <c r="AP1351" s="2">
        <v>40080</v>
      </c>
      <c r="AQ1351">
        <v>128.01953125</v>
      </c>
      <c r="AR1351" s="22">
        <f>_xll.BDH(AR$3&amp;" Govt",$A$8,AP1351,AP1351)</f>
        <v>1.19817</v>
      </c>
      <c r="AS1351">
        <f t="shared" si="415"/>
        <v>106.84588267941945</v>
      </c>
      <c r="AV1351" s="22"/>
      <c r="AX1351" s="2">
        <v>40080</v>
      </c>
      <c r="AY1351">
        <v>121.38671875</v>
      </c>
      <c r="AZ1351" s="22">
        <f>_xll.BDH(AZ$3&amp;" Govt",$A$8,AX1351,AX1351)</f>
        <v>1.17296</v>
      </c>
      <c r="BA1351">
        <f t="shared" si="416"/>
        <v>103.48751769028782</v>
      </c>
      <c r="BB1351" s="2">
        <v>40079</v>
      </c>
      <c r="BC1351">
        <v>121.06640625</v>
      </c>
      <c r="BD1351" s="22">
        <f>_xll.BDH(BD$3&amp;" Govt",$A$8,BB1351,BB1351)</f>
        <v>1.16598</v>
      </c>
      <c r="BE1351">
        <f t="shared" si="417"/>
        <v>103.8323180929347</v>
      </c>
      <c r="BH1351" s="22"/>
      <c r="BJ1351" s="2">
        <v>40079</v>
      </c>
      <c r="BK1351">
        <v>119.015625</v>
      </c>
      <c r="BL1351" s="22">
        <f>_xll.BDH(BL$3&amp;" Govt",$A$8,BJ1351,BJ1351)</f>
        <v>1.1429499999999999</v>
      </c>
      <c r="BM1351">
        <f t="shared" si="418"/>
        <v>104.13021129533226</v>
      </c>
      <c r="BP1351" s="22"/>
      <c r="BT1351" s="22"/>
      <c r="BX1351" s="22"/>
      <c r="CB1351" s="22"/>
      <c r="CF1351" s="22"/>
      <c r="CJ1351" s="22"/>
      <c r="CN1351" s="22"/>
      <c r="CR1351" s="22"/>
      <c r="CV1351" s="22"/>
      <c r="CZ1351" s="22"/>
      <c r="DB1351" s="2">
        <v>40084</v>
      </c>
      <c r="DC1351">
        <v>120.10546875</v>
      </c>
      <c r="DD1351" s="22">
        <f>_xll.BDH(DD$3&amp;" Govt",$A$8,DB1351,DB1351)</f>
        <v>1.1426499999999999</v>
      </c>
      <c r="DE1351">
        <f t="shared" si="419"/>
        <v>105.11133658600622</v>
      </c>
      <c r="DH1351" s="22"/>
      <c r="DL1351" s="22"/>
      <c r="DP1351" s="22"/>
    </row>
    <row r="1352" spans="8:120" x14ac:dyDescent="0.25">
      <c r="H1352" s="22"/>
      <c r="I1352" s="14"/>
      <c r="L1352" s="22"/>
      <c r="P1352" s="22"/>
      <c r="R1352" s="2">
        <v>40081</v>
      </c>
      <c r="S1352">
        <v>130.44921875</v>
      </c>
      <c r="T1352" s="22">
        <f>_xll.BDH(T$3&amp;" Govt",$A$8,R1352,R1352)</f>
        <v>1.2803899999999999</v>
      </c>
      <c r="U1352">
        <f t="shared" si="412"/>
        <v>101.88240985168582</v>
      </c>
      <c r="X1352" s="22"/>
      <c r="Z1352" s="2">
        <v>40081</v>
      </c>
      <c r="AA1352">
        <v>129.7578125</v>
      </c>
      <c r="AB1352" s="22">
        <f>_xll.BDH(AB$3&amp;" Govt",$A$8,Z1352,Z1352)</f>
        <v>1.2377199999999999</v>
      </c>
      <c r="AC1352">
        <f t="shared" si="413"/>
        <v>104.83616044016418</v>
      </c>
      <c r="AF1352" s="22"/>
      <c r="AH1352" s="2">
        <v>40081</v>
      </c>
      <c r="AI1352">
        <v>129.75390625</v>
      </c>
      <c r="AJ1352" s="22">
        <f>_xll.BDH(AJ$3&amp;" Govt",$A$8,AH1352,AH1352)</f>
        <v>1.21319</v>
      </c>
      <c r="AK1352">
        <f t="shared" si="414"/>
        <v>106.95266714199755</v>
      </c>
      <c r="AN1352" s="22"/>
      <c r="AP1352" s="2">
        <v>40081</v>
      </c>
      <c r="AQ1352">
        <v>127.95703125</v>
      </c>
      <c r="AR1352" s="22">
        <f>_xll.BDH(AR$3&amp;" Govt",$A$8,AP1352,AP1352)</f>
        <v>1.19811</v>
      </c>
      <c r="AS1352">
        <f t="shared" si="415"/>
        <v>106.79906790695345</v>
      </c>
      <c r="AV1352" s="22"/>
      <c r="AX1352" s="2">
        <v>40081</v>
      </c>
      <c r="AY1352">
        <v>121.40234375</v>
      </c>
      <c r="AZ1352" s="22">
        <f>_xll.BDH(AZ$3&amp;" Govt",$A$8,AX1352,AX1352)</f>
        <v>1.1729000000000001</v>
      </c>
      <c r="BA1352">
        <f t="shared" si="416"/>
        <v>103.50613330207179</v>
      </c>
      <c r="BB1352" s="2">
        <v>40080</v>
      </c>
      <c r="BC1352">
        <v>121.01171875</v>
      </c>
      <c r="BD1352" s="22">
        <f>_xll.BDH(BD$3&amp;" Govt",$A$8,BB1352,BB1352)</f>
        <v>1.16591</v>
      </c>
      <c r="BE1352">
        <f t="shared" si="417"/>
        <v>103.79164665368683</v>
      </c>
      <c r="BH1352" s="22"/>
      <c r="BJ1352" s="2">
        <v>40080</v>
      </c>
      <c r="BK1352">
        <v>118.9609375</v>
      </c>
      <c r="BL1352" s="22">
        <f>_xll.BDH(BL$3&amp;" Govt",$A$8,BJ1352,BJ1352)</f>
        <v>1.14289</v>
      </c>
      <c r="BM1352">
        <f t="shared" si="418"/>
        <v>104.08782778745112</v>
      </c>
      <c r="BP1352" s="22"/>
      <c r="BT1352" s="22"/>
      <c r="BX1352" s="22"/>
      <c r="CB1352" s="22"/>
      <c r="CF1352" s="22"/>
      <c r="CJ1352" s="22"/>
      <c r="CN1352" s="22"/>
      <c r="CR1352" s="22"/>
      <c r="CV1352" s="22"/>
      <c r="CZ1352" s="22"/>
      <c r="DB1352" s="2">
        <v>40085</v>
      </c>
      <c r="DC1352">
        <v>119.92578125</v>
      </c>
      <c r="DD1352" s="22">
        <f>_xll.BDH(DD$3&amp;" Govt",$A$8,DB1352,DB1352)</f>
        <v>1.14259</v>
      </c>
      <c r="DE1352">
        <f t="shared" si="419"/>
        <v>104.95959289859005</v>
      </c>
      <c r="DH1352" s="22"/>
      <c r="DL1352" s="22"/>
      <c r="DP1352" s="22"/>
    </row>
    <row r="1353" spans="8:120" x14ac:dyDescent="0.25">
      <c r="H1353" s="22"/>
      <c r="I1353" s="14"/>
      <c r="L1353" s="22"/>
      <c r="P1353" s="22"/>
      <c r="R1353" s="2">
        <v>40084</v>
      </c>
      <c r="S1353">
        <v>130.45703125</v>
      </c>
      <c r="T1353" s="22">
        <f>_xll.BDH(T$3&amp;" Govt",$A$8,R1353,R1353)</f>
        <v>1.2801899999999999</v>
      </c>
      <c r="U1353">
        <f t="shared" si="412"/>
        <v>101.90442922534936</v>
      </c>
      <c r="X1353" s="22"/>
      <c r="Z1353" s="2">
        <v>40084</v>
      </c>
      <c r="AA1353">
        <v>129.82421875</v>
      </c>
      <c r="AB1353" s="22">
        <f>_xll.BDH(AB$3&amp;" Govt",$A$8,Z1353,Z1353)</f>
        <v>1.23752</v>
      </c>
      <c r="AC1353">
        <f t="shared" si="413"/>
        <v>104.90676413310493</v>
      </c>
      <c r="AF1353" s="22"/>
      <c r="AH1353" s="2">
        <v>40084</v>
      </c>
      <c r="AI1353">
        <v>129.796875</v>
      </c>
      <c r="AJ1353" s="22">
        <f>_xll.BDH(AJ$3&amp;" Govt",$A$8,AH1353,AH1353)</f>
        <v>1.2130000000000001</v>
      </c>
      <c r="AK1353">
        <f t="shared" si="414"/>
        <v>107.00484336356141</v>
      </c>
      <c r="AN1353" s="22"/>
      <c r="AP1353" s="2">
        <v>40084</v>
      </c>
      <c r="AQ1353">
        <v>128.03125</v>
      </c>
      <c r="AR1353" s="22">
        <f>_xll.BDH(AR$3&amp;" Govt",$A$8,AP1353,AP1353)</f>
        <v>1.1979200000000001</v>
      </c>
      <c r="AS1353">
        <f t="shared" si="415"/>
        <v>106.87796347001468</v>
      </c>
      <c r="AV1353" s="22"/>
      <c r="AX1353" s="2">
        <v>40084</v>
      </c>
      <c r="AY1353">
        <v>121.53125</v>
      </c>
      <c r="AZ1353" s="22">
        <f>_xll.BDH(AZ$3&amp;" Govt",$A$8,AX1353,AX1353)</f>
        <v>1.1727099999999999</v>
      </c>
      <c r="BA1353">
        <f t="shared" si="416"/>
        <v>103.63282482455169</v>
      </c>
      <c r="BB1353" s="2">
        <v>40081</v>
      </c>
      <c r="BC1353">
        <v>121.05078125</v>
      </c>
      <c r="BD1353" s="22">
        <f>_xll.BDH(BD$3&amp;" Govt",$A$8,BB1353,BB1353)</f>
        <v>1.1658500000000001</v>
      </c>
      <c r="BE1353">
        <f t="shared" si="417"/>
        <v>103.83049384569198</v>
      </c>
      <c r="BH1353" s="22"/>
      <c r="BJ1353" s="2">
        <v>40081</v>
      </c>
      <c r="BK1353">
        <v>118.890625</v>
      </c>
      <c r="BL1353" s="22">
        <f>_xll.BDH(BL$3&amp;" Govt",$A$8,BJ1353,BJ1353)</f>
        <v>1.14283</v>
      </c>
      <c r="BM1353">
        <f t="shared" si="418"/>
        <v>104.03176762948119</v>
      </c>
      <c r="BP1353" s="22"/>
      <c r="BT1353" s="22"/>
      <c r="BX1353" s="22"/>
      <c r="CB1353" s="22"/>
      <c r="CF1353" s="22"/>
      <c r="CJ1353" s="22"/>
      <c r="CN1353" s="22"/>
      <c r="CR1353" s="22"/>
      <c r="CV1353" s="22"/>
      <c r="CZ1353" s="22"/>
      <c r="DB1353" s="2">
        <v>40086</v>
      </c>
      <c r="DC1353">
        <v>120.48046875</v>
      </c>
      <c r="DD1353" s="22">
        <f>_xll.BDH(DD$3&amp;" Govt",$A$8,DB1353,DB1353)</f>
        <v>1.14253</v>
      </c>
      <c r="DE1353">
        <f t="shared" si="419"/>
        <v>105.45059538918015</v>
      </c>
      <c r="DH1353" s="22"/>
      <c r="DL1353" s="22"/>
      <c r="DP1353" s="22"/>
    </row>
    <row r="1354" spans="8:120" x14ac:dyDescent="0.25">
      <c r="H1354" s="22"/>
      <c r="I1354" s="14"/>
      <c r="L1354" s="22"/>
      <c r="P1354" s="22"/>
      <c r="R1354" s="2">
        <v>40085</v>
      </c>
      <c r="S1354">
        <v>130.46484375</v>
      </c>
      <c r="T1354" s="22">
        <f>_xll.BDH(T$3&amp;" Govt",$A$8,R1354,R1354)</f>
        <v>1.2801199999999999</v>
      </c>
      <c r="U1354">
        <f t="shared" si="412"/>
        <v>101.91610454488642</v>
      </c>
      <c r="X1354" s="22"/>
      <c r="Z1354" s="2">
        <v>40085</v>
      </c>
      <c r="AA1354">
        <v>129.80859375</v>
      </c>
      <c r="AB1354" s="22">
        <f>_xll.BDH(AB$3&amp;" Govt",$A$8,Z1354,Z1354)</f>
        <v>1.23746</v>
      </c>
      <c r="AC1354">
        <f t="shared" si="413"/>
        <v>104.89922401532171</v>
      </c>
      <c r="AF1354" s="22"/>
      <c r="AH1354" s="2">
        <v>40085</v>
      </c>
      <c r="AI1354">
        <v>129.7421875</v>
      </c>
      <c r="AJ1354" s="22">
        <f>_xll.BDH(AJ$3&amp;" Govt",$A$8,AH1354,AH1354)</f>
        <v>1.2129300000000001</v>
      </c>
      <c r="AK1354">
        <f t="shared" si="414"/>
        <v>106.96593166959346</v>
      </c>
      <c r="AN1354" s="22"/>
      <c r="AP1354" s="2">
        <v>40085</v>
      </c>
      <c r="AQ1354">
        <v>128</v>
      </c>
      <c r="AR1354" s="22">
        <f>_xll.BDH(AR$3&amp;" Govt",$A$8,AP1354,AP1354)</f>
        <v>1.1978500000000001</v>
      </c>
      <c r="AS1354">
        <f t="shared" si="415"/>
        <v>106.85812079976624</v>
      </c>
      <c r="AV1354" s="22"/>
      <c r="AX1354" s="2">
        <v>40085</v>
      </c>
      <c r="AY1354">
        <v>121.45703125</v>
      </c>
      <c r="AZ1354" s="22">
        <f>_xll.BDH(AZ$3&amp;" Govt",$A$8,AX1354,AX1354)</f>
        <v>1.17265</v>
      </c>
      <c r="BA1354">
        <f t="shared" si="416"/>
        <v>103.57483584189656</v>
      </c>
      <c r="BB1354" s="2">
        <v>40084</v>
      </c>
      <c r="BC1354">
        <v>121.140625</v>
      </c>
      <c r="BD1354" s="22">
        <f>_xll.BDH(BD$3&amp;" Govt",$A$8,BB1354,BB1354)</f>
        <v>1.16567</v>
      </c>
      <c r="BE1354">
        <f t="shared" si="417"/>
        <v>103.9236018770321</v>
      </c>
      <c r="BH1354" s="22"/>
      <c r="BJ1354" s="2">
        <v>40084</v>
      </c>
      <c r="BK1354">
        <v>119.0859375</v>
      </c>
      <c r="BL1354" s="22">
        <f>_xll.BDH(BL$3&amp;" Govt",$A$8,BJ1354,BJ1354)</f>
        <v>1.1426499999999999</v>
      </c>
      <c r="BM1354">
        <f t="shared" si="418"/>
        <v>104.21908502166018</v>
      </c>
      <c r="BP1354" s="22"/>
      <c r="BT1354" s="22"/>
      <c r="BX1354" s="22"/>
      <c r="CB1354" s="22"/>
      <c r="CF1354" s="22"/>
      <c r="CJ1354" s="22"/>
      <c r="CN1354" s="22"/>
      <c r="CR1354" s="22"/>
      <c r="CV1354" s="22"/>
      <c r="CZ1354" s="22"/>
      <c r="DB1354" s="2">
        <v>40087</v>
      </c>
      <c r="DC1354">
        <v>121.42578125</v>
      </c>
      <c r="DD1354" s="22">
        <f>_xll.BDH(DD$3&amp;" Govt",$A$8,DB1354,DB1354)</f>
        <v>1.1424700000000001</v>
      </c>
      <c r="DE1354">
        <f t="shared" si="419"/>
        <v>106.28356215042845</v>
      </c>
      <c r="DH1354" s="22"/>
      <c r="DL1354" s="22"/>
      <c r="DP1354" s="22"/>
    </row>
    <row r="1355" spans="8:120" x14ac:dyDescent="0.25">
      <c r="H1355" s="22"/>
      <c r="I1355" s="14"/>
      <c r="L1355" s="22"/>
      <c r="P1355" s="22"/>
      <c r="R1355" s="2">
        <v>40086</v>
      </c>
      <c r="S1355">
        <v>130.47265625</v>
      </c>
      <c r="T1355" s="22">
        <f>_xll.BDH(T$3&amp;" Govt",$A$8,R1355,R1355)</f>
        <v>1.2800500000000001</v>
      </c>
      <c r="U1355">
        <f t="shared" si="412"/>
        <v>101.92778114136165</v>
      </c>
      <c r="X1355" s="22"/>
      <c r="Z1355" s="2">
        <v>40086</v>
      </c>
      <c r="AA1355">
        <v>129.890625</v>
      </c>
      <c r="AB1355" s="22">
        <f>_xll.BDH(AB$3&amp;" Govt",$A$8,Z1355,Z1355)</f>
        <v>1.23739</v>
      </c>
      <c r="AC1355">
        <f t="shared" si="413"/>
        <v>104.97145200785525</v>
      </c>
      <c r="AF1355" s="22"/>
      <c r="AH1355" s="2">
        <v>40086</v>
      </c>
      <c r="AI1355">
        <v>130.01171875</v>
      </c>
      <c r="AJ1355" s="22">
        <f>_xll.BDH(AJ$3&amp;" Govt",$A$8,AH1355,AH1355)</f>
        <v>1.2128700000000001</v>
      </c>
      <c r="AK1355">
        <f t="shared" si="414"/>
        <v>107.19344921549711</v>
      </c>
      <c r="AN1355" s="22"/>
      <c r="AP1355" s="2">
        <v>40086</v>
      </c>
      <c r="AQ1355">
        <v>128.265625</v>
      </c>
      <c r="AR1355" s="22">
        <f>_xll.BDH(AR$3&amp;" Govt",$A$8,AP1355,AP1355)</f>
        <v>1.1977899999999999</v>
      </c>
      <c r="AS1355">
        <f t="shared" si="415"/>
        <v>107.08523614323046</v>
      </c>
      <c r="AV1355" s="22"/>
      <c r="AX1355" s="2">
        <v>40086</v>
      </c>
      <c r="AY1355">
        <v>121.75</v>
      </c>
      <c r="AZ1355" s="22">
        <f>_xll.BDH(AZ$3&amp;" Govt",$A$8,AX1355,AX1355)</f>
        <v>1.17259</v>
      </c>
      <c r="BA1355">
        <f t="shared" si="416"/>
        <v>103.82998319958382</v>
      </c>
      <c r="BB1355" s="2">
        <v>40085</v>
      </c>
      <c r="BC1355">
        <v>121.06640625</v>
      </c>
      <c r="BD1355" s="22">
        <f>_xll.BDH(BD$3&amp;" Govt",$A$8,BB1355,BB1355)</f>
        <v>1.16561</v>
      </c>
      <c r="BE1355">
        <f t="shared" si="417"/>
        <v>103.86527762287557</v>
      </c>
      <c r="BH1355" s="22"/>
      <c r="BJ1355" s="2">
        <v>40085</v>
      </c>
      <c r="BK1355">
        <v>119.03515625</v>
      </c>
      <c r="BL1355" s="22">
        <f>_xll.BDH(BL$3&amp;" Govt",$A$8,BJ1355,BJ1355)</f>
        <v>1.14259</v>
      </c>
      <c r="BM1355">
        <f t="shared" si="418"/>
        <v>104.18011382035552</v>
      </c>
      <c r="BP1355" s="22"/>
      <c r="BT1355" s="22"/>
      <c r="BX1355" s="22"/>
      <c r="CB1355" s="22"/>
      <c r="CF1355" s="22"/>
      <c r="CJ1355" s="22"/>
      <c r="CN1355" s="22"/>
      <c r="CR1355" s="22"/>
      <c r="CV1355" s="22"/>
      <c r="CZ1355" s="22"/>
      <c r="DB1355" s="2">
        <v>40088</v>
      </c>
      <c r="DC1355">
        <v>120.90234375</v>
      </c>
      <c r="DD1355" s="22">
        <f>_xll.BDH(DD$3&amp;" Govt",$A$8,DB1355,DB1355)</f>
        <v>1.14255</v>
      </c>
      <c r="DE1355">
        <f t="shared" si="419"/>
        <v>105.81798936589209</v>
      </c>
      <c r="DH1355" s="22"/>
      <c r="DL1355" s="22"/>
      <c r="DP1355" s="22"/>
    </row>
    <row r="1356" spans="8:120" x14ac:dyDescent="0.25">
      <c r="H1356" s="22"/>
      <c r="I1356" s="14"/>
      <c r="L1356" s="22"/>
      <c r="P1356" s="22"/>
      <c r="R1356" s="2">
        <v>40087</v>
      </c>
      <c r="S1356">
        <v>130.4765625</v>
      </c>
      <c r="T1356" s="22">
        <f>_xll.BDH(T$3&amp;" Govt",$A$8,R1356,R1356)</f>
        <v>1.2799800000000001</v>
      </c>
      <c r="U1356">
        <f t="shared" si="412"/>
        <v>101.93640720948764</v>
      </c>
      <c r="X1356" s="22"/>
      <c r="Z1356" s="2">
        <v>40087</v>
      </c>
      <c r="AA1356">
        <v>130.02734375</v>
      </c>
      <c r="AB1356" s="22">
        <f>_xll.BDH(AB$3&amp;" Govt",$A$8,Z1356,Z1356)</f>
        <v>1.23733</v>
      </c>
      <c r="AC1356">
        <f t="shared" si="413"/>
        <v>105.08703720915196</v>
      </c>
      <c r="AF1356" s="22"/>
      <c r="AH1356" s="2">
        <v>40087</v>
      </c>
      <c r="AI1356">
        <v>130.14453125</v>
      </c>
      <c r="AJ1356" s="22">
        <f>_xll.BDH(AJ$3&amp;" Govt",$A$8,AH1356,AH1356)</f>
        <v>1.2128000000000001</v>
      </c>
      <c r="AK1356">
        <f t="shared" si="414"/>
        <v>107.30914515996041</v>
      </c>
      <c r="AN1356" s="22"/>
      <c r="AP1356" s="2">
        <v>40087</v>
      </c>
      <c r="AQ1356">
        <v>128.5625</v>
      </c>
      <c r="AR1356" s="22">
        <f>_xll.BDH(AR$3&amp;" Govt",$A$8,AP1356,AP1356)</f>
        <v>1.19773</v>
      </c>
      <c r="AS1356">
        <f t="shared" si="415"/>
        <v>107.33846526345671</v>
      </c>
      <c r="AV1356" s="22"/>
      <c r="AX1356" s="2">
        <v>40087</v>
      </c>
      <c r="AY1356">
        <v>122.11328125</v>
      </c>
      <c r="AZ1356" s="22">
        <f>_xll.BDH(AZ$3&amp;" Govt",$A$8,AX1356,AX1356)</f>
        <v>1.17252</v>
      </c>
      <c r="BA1356">
        <f t="shared" si="416"/>
        <v>104.14601136867601</v>
      </c>
      <c r="BB1356" s="2">
        <v>40086</v>
      </c>
      <c r="BC1356">
        <v>121.375</v>
      </c>
      <c r="BD1356" s="22">
        <f>_xll.BDH(BD$3&amp;" Govt",$A$8,BB1356,BB1356)</f>
        <v>1.16554</v>
      </c>
      <c r="BE1356">
        <f t="shared" si="417"/>
        <v>104.13628017914444</v>
      </c>
      <c r="BH1356" s="22"/>
      <c r="BJ1356" s="2">
        <v>40086</v>
      </c>
      <c r="BK1356">
        <v>119.35546875</v>
      </c>
      <c r="BL1356" s="22">
        <f>_xll.BDH(BL$3&amp;" Govt",$A$8,BJ1356,BJ1356)</f>
        <v>1.14253</v>
      </c>
      <c r="BM1356">
        <f t="shared" si="418"/>
        <v>104.46593853115453</v>
      </c>
      <c r="BP1356" s="22"/>
      <c r="BT1356" s="22"/>
      <c r="BX1356" s="22"/>
      <c r="CB1356" s="22"/>
      <c r="CF1356" s="22"/>
      <c r="CJ1356" s="22"/>
      <c r="CN1356" s="22"/>
      <c r="CR1356" s="22"/>
      <c r="CV1356" s="22"/>
      <c r="CZ1356" s="22"/>
      <c r="DB1356" s="2">
        <v>40091</v>
      </c>
      <c r="DC1356">
        <v>120.8125</v>
      </c>
      <c r="DD1356" s="22">
        <f>_xll.BDH(DD$3&amp;" Govt",$A$8,DB1356,DB1356)</f>
        <v>1.1428</v>
      </c>
      <c r="DE1356">
        <f t="shared" si="419"/>
        <v>105.71622331116555</v>
      </c>
      <c r="DH1356" s="22"/>
      <c r="DL1356" s="22"/>
      <c r="DP1356" s="22"/>
    </row>
    <row r="1357" spans="8:120" x14ac:dyDescent="0.25">
      <c r="H1357" s="22"/>
      <c r="I1357" s="14"/>
      <c r="L1357" s="22"/>
      <c r="P1357" s="22"/>
      <c r="R1357" s="2">
        <v>40088</v>
      </c>
      <c r="S1357">
        <v>130.48828125</v>
      </c>
      <c r="T1357" s="22">
        <f>_xll.BDH(T$3&amp;" Govt",$A$8,R1357,R1357)</f>
        <v>1.2800799999999999</v>
      </c>
      <c r="U1357">
        <f t="shared" si="412"/>
        <v>101.93759862664834</v>
      </c>
      <c r="X1357" s="22"/>
      <c r="Z1357" s="2">
        <v>40088</v>
      </c>
      <c r="AA1357">
        <v>130.015625</v>
      </c>
      <c r="AB1357" s="22">
        <f>_xll.BDH(AB$3&amp;" Govt",$A$8,Z1357,Z1357)</f>
        <v>1.23742</v>
      </c>
      <c r="AC1357">
        <f t="shared" si="413"/>
        <v>105.06992371223998</v>
      </c>
      <c r="AF1357" s="22"/>
      <c r="AH1357" s="2">
        <v>40088</v>
      </c>
      <c r="AI1357">
        <v>130.171875</v>
      </c>
      <c r="AJ1357" s="22">
        <f>_xll.BDH(AJ$3&amp;" Govt",$A$8,AH1357,AH1357)</f>
        <v>1.21289</v>
      </c>
      <c r="AK1357">
        <f t="shared" si="414"/>
        <v>107.32372680127629</v>
      </c>
      <c r="AN1357" s="22"/>
      <c r="AP1357" s="2">
        <v>40088</v>
      </c>
      <c r="AQ1357">
        <v>128.5625</v>
      </c>
      <c r="AR1357" s="22">
        <f>_xll.BDH(AR$3&amp;" Govt",$A$8,AP1357,AP1357)</f>
        <v>1.19781</v>
      </c>
      <c r="AS1357">
        <f t="shared" si="415"/>
        <v>107.33129628238201</v>
      </c>
      <c r="AV1357" s="22"/>
      <c r="AX1357" s="2">
        <v>40088</v>
      </c>
      <c r="AY1357">
        <v>122.0625</v>
      </c>
      <c r="AZ1357" s="22">
        <f>_xll.BDH(AZ$3&amp;" Govt",$A$8,AX1357,AX1357)</f>
        <v>1.1726099999999999</v>
      </c>
      <c r="BA1357">
        <f t="shared" si="416"/>
        <v>104.09471179676108</v>
      </c>
      <c r="BB1357" s="2">
        <v>40087</v>
      </c>
      <c r="BC1357">
        <v>121.7734375</v>
      </c>
      <c r="BD1357" s="22">
        <f>_xll.BDH(BD$3&amp;" Govt",$A$8,BB1357,BB1357)</f>
        <v>1.1654800000000001</v>
      </c>
      <c r="BE1357">
        <f t="shared" si="417"/>
        <v>104.48350679548339</v>
      </c>
      <c r="BH1357" s="22"/>
      <c r="BJ1357" s="2">
        <v>40087</v>
      </c>
      <c r="BK1357">
        <v>119.87109375</v>
      </c>
      <c r="BL1357" s="22">
        <f>_xll.BDH(BL$3&amp;" Govt",$A$8,BJ1357,BJ1357)</f>
        <v>1.1424700000000001</v>
      </c>
      <c r="BM1357">
        <f t="shared" si="418"/>
        <v>104.92274961268129</v>
      </c>
      <c r="BP1357" s="22"/>
      <c r="BT1357" s="22"/>
      <c r="BX1357" s="22"/>
      <c r="CB1357" s="22"/>
      <c r="CF1357" s="22"/>
      <c r="CJ1357" s="22"/>
      <c r="CN1357" s="22"/>
      <c r="CR1357" s="22"/>
      <c r="CV1357" s="22"/>
      <c r="CZ1357" s="22"/>
      <c r="DB1357" s="2">
        <v>40092</v>
      </c>
      <c r="DC1357">
        <v>120.59375</v>
      </c>
      <c r="DD1357" s="22">
        <f>_xll.BDH(DD$3&amp;" Govt",$A$8,DB1357,DB1357)</f>
        <v>1.1428799999999999</v>
      </c>
      <c r="DE1357">
        <f t="shared" si="419"/>
        <v>105.51742090158197</v>
      </c>
      <c r="DH1357" s="22"/>
      <c r="DL1357" s="22"/>
      <c r="DP1357" s="22"/>
    </row>
    <row r="1358" spans="8:120" x14ac:dyDescent="0.25">
      <c r="H1358" s="22"/>
      <c r="I1358" s="14"/>
      <c r="L1358" s="22"/>
      <c r="P1358" s="22"/>
      <c r="R1358" s="2">
        <v>40091</v>
      </c>
      <c r="S1358">
        <v>130.5546875</v>
      </c>
      <c r="T1358" s="22">
        <f>_xll.BDH(T$3&amp;" Govt",$A$8,R1358,R1358)</f>
        <v>1.2803499999999999</v>
      </c>
      <c r="U1358">
        <f t="shared" si="412"/>
        <v>101.96796774319523</v>
      </c>
      <c r="X1358" s="22"/>
      <c r="Z1358" s="2">
        <v>40091</v>
      </c>
      <c r="AA1358">
        <v>129.9765625</v>
      </c>
      <c r="AB1358" s="22">
        <f>_xll.BDH(AB$3&amp;" Govt",$A$8,Z1358,Z1358)</f>
        <v>1.23769</v>
      </c>
      <c r="AC1358">
        <f t="shared" si="413"/>
        <v>105.01544207354023</v>
      </c>
      <c r="AF1358" s="22"/>
      <c r="AH1358" s="2">
        <v>40091</v>
      </c>
      <c r="AI1358">
        <v>130.11328125</v>
      </c>
      <c r="AJ1358" s="22">
        <f>_xll.BDH(AJ$3&amp;" Govt",$A$8,AH1358,AH1358)</f>
        <v>1.21316</v>
      </c>
      <c r="AK1358">
        <f t="shared" si="414"/>
        <v>107.25154245936233</v>
      </c>
      <c r="AN1358" s="22"/>
      <c r="AP1358" s="2">
        <v>40091</v>
      </c>
      <c r="AQ1358">
        <v>128.48828125</v>
      </c>
      <c r="AR1358" s="22">
        <f>_xll.BDH(AR$3&amp;" Govt",$A$8,AP1358,AP1358)</f>
        <v>1.19807</v>
      </c>
      <c r="AS1358">
        <f t="shared" si="415"/>
        <v>107.24605511364111</v>
      </c>
      <c r="AV1358" s="22"/>
      <c r="AX1358" s="2">
        <v>40091</v>
      </c>
      <c r="AY1358">
        <v>122.0234375</v>
      </c>
      <c r="AZ1358" s="22">
        <f>_xll.BDH(AZ$3&amp;" Govt",$A$8,AX1358,AX1358)</f>
        <v>1.17286</v>
      </c>
      <c r="BA1358">
        <f t="shared" si="416"/>
        <v>104.03921823576556</v>
      </c>
      <c r="BB1358" s="2">
        <v>40088</v>
      </c>
      <c r="BC1358">
        <v>121.7109375</v>
      </c>
      <c r="BD1358" s="22">
        <f>_xll.BDH(BD$3&amp;" Govt",$A$8,BB1358,BB1358)</f>
        <v>1.16557</v>
      </c>
      <c r="BE1358">
        <f t="shared" si="417"/>
        <v>104.42181722247484</v>
      </c>
      <c r="BH1358" s="22"/>
      <c r="BJ1358" s="2">
        <v>40088</v>
      </c>
      <c r="BK1358">
        <v>119.71875</v>
      </c>
      <c r="BL1358" s="22">
        <f>_xll.BDH(BL$3&amp;" Govt",$A$8,BJ1358,BJ1358)</f>
        <v>1.14255</v>
      </c>
      <c r="BM1358">
        <f t="shared" si="418"/>
        <v>104.78206643035317</v>
      </c>
      <c r="BP1358" s="22"/>
      <c r="BT1358" s="22"/>
      <c r="BX1358" s="22"/>
      <c r="CB1358" s="22"/>
      <c r="CF1358" s="22"/>
      <c r="CJ1358" s="22"/>
      <c r="CN1358" s="22"/>
      <c r="CR1358" s="22"/>
      <c r="CV1358" s="22"/>
      <c r="CZ1358" s="22"/>
      <c r="DB1358" s="2">
        <v>40093</v>
      </c>
      <c r="DC1358">
        <v>121.39453125</v>
      </c>
      <c r="DD1358" s="22">
        <f>_xll.BDH(DD$3&amp;" Govt",$A$8,DB1358,DB1358)</f>
        <v>1.14296</v>
      </c>
      <c r="DE1358">
        <f t="shared" si="419"/>
        <v>106.21065588472038</v>
      </c>
      <c r="DH1358" s="22"/>
      <c r="DL1358" s="22"/>
      <c r="DP1358" s="22"/>
    </row>
    <row r="1359" spans="8:120" x14ac:dyDescent="0.25">
      <c r="H1359" s="22"/>
      <c r="I1359" s="14"/>
      <c r="L1359" s="22"/>
      <c r="P1359" s="22"/>
      <c r="R1359" s="2">
        <v>40092</v>
      </c>
      <c r="S1359">
        <v>130.578125</v>
      </c>
      <c r="T1359" s="22">
        <f>_xll.BDH(T$3&amp;" Govt",$A$8,R1359,R1359)</f>
        <v>1.2804500000000001</v>
      </c>
      <c r="U1359">
        <f t="shared" si="412"/>
        <v>101.97830840720059</v>
      </c>
      <c r="X1359" s="22"/>
      <c r="Z1359" s="2">
        <v>40092</v>
      </c>
      <c r="AA1359">
        <v>129.98046875</v>
      </c>
      <c r="AB1359" s="22">
        <f>_xll.BDH(AB$3&amp;" Govt",$A$8,Z1359,Z1359)</f>
        <v>1.2377799999999999</v>
      </c>
      <c r="AC1359">
        <f t="shared" si="413"/>
        <v>105.01096216613615</v>
      </c>
      <c r="AF1359" s="22"/>
      <c r="AH1359" s="2">
        <v>40092</v>
      </c>
      <c r="AI1359">
        <v>130.1171875</v>
      </c>
      <c r="AJ1359" s="22">
        <f>_xll.BDH(AJ$3&amp;" Govt",$A$8,AH1359,AH1359)</f>
        <v>1.2132400000000001</v>
      </c>
      <c r="AK1359">
        <f t="shared" si="414"/>
        <v>107.24769006956578</v>
      </c>
      <c r="AN1359" s="22"/>
      <c r="AP1359" s="2">
        <v>40092</v>
      </c>
      <c r="AQ1359">
        <v>128.5078125</v>
      </c>
      <c r="AR1359" s="22">
        <f>_xll.BDH(AR$3&amp;" Govt",$A$8,AP1359,AP1359)</f>
        <v>1.1981600000000001</v>
      </c>
      <c r="AS1359">
        <f t="shared" si="415"/>
        <v>107.25430034386058</v>
      </c>
      <c r="AV1359" s="22"/>
      <c r="AX1359" s="2">
        <v>40092</v>
      </c>
      <c r="AY1359">
        <v>122.11328125</v>
      </c>
      <c r="AZ1359" s="22">
        <f>_xll.BDH(AZ$3&amp;" Govt",$A$8,AX1359,AX1359)</f>
        <v>1.1729499999999999</v>
      </c>
      <c r="BA1359">
        <f t="shared" si="416"/>
        <v>104.10783174900891</v>
      </c>
      <c r="BB1359" s="2">
        <v>40091</v>
      </c>
      <c r="BC1359">
        <v>121.6328125</v>
      </c>
      <c r="BD1359" s="22">
        <f>_xll.BDH(BD$3&amp;" Govt",$A$8,BB1359,BB1359)</f>
        <v>1.1658200000000001</v>
      </c>
      <c r="BE1359">
        <f t="shared" si="417"/>
        <v>104.33241195038684</v>
      </c>
      <c r="BH1359" s="22"/>
      <c r="BJ1359" s="2">
        <v>40091</v>
      </c>
      <c r="BK1359">
        <v>119.73046875</v>
      </c>
      <c r="BL1359" s="22">
        <f>_xll.BDH(BL$3&amp;" Govt",$A$8,BJ1359,BJ1359)</f>
        <v>1.1428</v>
      </c>
      <c r="BM1359">
        <f t="shared" si="418"/>
        <v>104.7693986261813</v>
      </c>
      <c r="BP1359" s="22"/>
      <c r="BT1359" s="22"/>
      <c r="BX1359" s="22"/>
      <c r="CB1359" s="22"/>
      <c r="CF1359" s="22"/>
      <c r="CJ1359" s="22"/>
      <c r="CN1359" s="22"/>
      <c r="CR1359" s="22"/>
      <c r="CV1359" s="22"/>
      <c r="CZ1359" s="22"/>
      <c r="DB1359" s="2">
        <v>40094</v>
      </c>
      <c r="DC1359">
        <v>120.984375</v>
      </c>
      <c r="DD1359" s="22">
        <f>_xll.BDH(DD$3&amp;" Govt",$A$8,DB1359,DB1359)</f>
        <v>1.1430400000000001</v>
      </c>
      <c r="DE1359">
        <f t="shared" si="419"/>
        <v>105.84439302211645</v>
      </c>
      <c r="DH1359" s="22"/>
      <c r="DL1359" s="22"/>
      <c r="DP1359" s="22"/>
    </row>
    <row r="1360" spans="8:120" x14ac:dyDescent="0.25">
      <c r="H1360" s="22"/>
      <c r="I1360" s="14"/>
      <c r="L1360" s="22"/>
      <c r="P1360" s="22"/>
      <c r="R1360" s="2">
        <v>40093</v>
      </c>
      <c r="S1360">
        <v>130.58203125</v>
      </c>
      <c r="T1360" s="22">
        <f>_xll.BDH(T$3&amp;" Govt",$A$8,R1360,R1360)</f>
        <v>1.28054</v>
      </c>
      <c r="U1360">
        <f t="shared" si="412"/>
        <v>101.9741915520015</v>
      </c>
      <c r="X1360" s="22"/>
      <c r="Z1360" s="2">
        <v>40093</v>
      </c>
      <c r="AA1360">
        <v>130.09765625</v>
      </c>
      <c r="AB1360" s="22">
        <f>_xll.BDH(AB$3&amp;" Govt",$A$8,Z1360,Z1360)</f>
        <v>1.23787</v>
      </c>
      <c r="AC1360">
        <f t="shared" si="413"/>
        <v>105.09799595272524</v>
      </c>
      <c r="AF1360" s="22"/>
      <c r="AH1360" s="2">
        <v>40093</v>
      </c>
      <c r="AI1360">
        <v>130.30859375</v>
      </c>
      <c r="AJ1360" s="22">
        <f>_xll.BDH(AJ$3&amp;" Govt",$A$8,AH1360,AH1360)</f>
        <v>1.21333</v>
      </c>
      <c r="AK1360">
        <f t="shared" si="414"/>
        <v>107.39748769914203</v>
      </c>
      <c r="AN1360" s="22"/>
      <c r="AP1360" s="2">
        <v>40093</v>
      </c>
      <c r="AQ1360">
        <v>128.7890625</v>
      </c>
      <c r="AR1360" s="22">
        <f>_xll.BDH(AR$3&amp;" Govt",$A$8,AP1360,AP1360)</f>
        <v>1.19825</v>
      </c>
      <c r="AS1360">
        <f t="shared" si="415"/>
        <v>107.48096181931984</v>
      </c>
      <c r="AV1360" s="22"/>
      <c r="AX1360" s="2">
        <v>40093</v>
      </c>
      <c r="AY1360">
        <v>122.4375</v>
      </c>
      <c r="AZ1360" s="22">
        <f>_xll.BDH(AZ$3&amp;" Govt",$A$8,AX1360,AX1360)</f>
        <v>1.17303</v>
      </c>
      <c r="BA1360">
        <f t="shared" si="416"/>
        <v>104.37712590470832</v>
      </c>
      <c r="BB1360" s="2">
        <v>40092</v>
      </c>
      <c r="BC1360">
        <v>121.7421875</v>
      </c>
      <c r="BD1360" s="22">
        <f>_xll.BDH(BD$3&amp;" Govt",$A$8,BB1360,BB1360)</f>
        <v>1.1658999999999999</v>
      </c>
      <c r="BE1360">
        <f t="shared" si="417"/>
        <v>104.41906467106956</v>
      </c>
      <c r="BH1360" s="22"/>
      <c r="BJ1360" s="2">
        <v>40092</v>
      </c>
      <c r="BK1360">
        <v>119.8359375</v>
      </c>
      <c r="BL1360" s="22">
        <f>_xll.BDH(BL$3&amp;" Govt",$A$8,BJ1360,BJ1360)</f>
        <v>1.1428799999999999</v>
      </c>
      <c r="BM1360">
        <f t="shared" si="418"/>
        <v>104.8543482255355</v>
      </c>
      <c r="BP1360" s="22"/>
      <c r="BT1360" s="22"/>
      <c r="BX1360" s="22"/>
      <c r="CB1360" s="22"/>
      <c r="CF1360" s="22"/>
      <c r="CJ1360" s="22"/>
      <c r="CN1360" s="22"/>
      <c r="CR1360" s="22"/>
      <c r="CV1360" s="22"/>
      <c r="CZ1360" s="22"/>
      <c r="DB1360" s="2">
        <v>40095</v>
      </c>
      <c r="DC1360">
        <v>120.38671875</v>
      </c>
      <c r="DD1360" s="22">
        <f>_xll.BDH(DD$3&amp;" Govt",$A$8,DB1360,DB1360)</f>
        <v>1.14313</v>
      </c>
      <c r="DE1360">
        <f t="shared" si="419"/>
        <v>105.3132353713051</v>
      </c>
      <c r="DH1360" s="22"/>
      <c r="DL1360" s="22"/>
      <c r="DP1360" s="22"/>
    </row>
    <row r="1361" spans="8:120" x14ac:dyDescent="0.25">
      <c r="H1361" s="22"/>
      <c r="I1361" s="14"/>
      <c r="L1361" s="22"/>
      <c r="P1361" s="22"/>
      <c r="R1361" s="2">
        <v>40094</v>
      </c>
      <c r="S1361">
        <v>130.60546875</v>
      </c>
      <c r="T1361" s="22">
        <f>_xll.BDH(T$3&amp;" Govt",$A$8,R1361,R1361)</f>
        <v>1.2806299999999999</v>
      </c>
      <c r="U1361">
        <f t="shared" si="412"/>
        <v>101.98532655802222</v>
      </c>
      <c r="X1361" s="22"/>
      <c r="Z1361" s="2">
        <v>40094</v>
      </c>
      <c r="AA1361">
        <v>130.09765625</v>
      </c>
      <c r="AB1361" s="22">
        <f>_xll.BDH(AB$3&amp;" Govt",$A$8,Z1361,Z1361)</f>
        <v>1.2379500000000001</v>
      </c>
      <c r="AC1361">
        <f t="shared" si="413"/>
        <v>105.09120420857062</v>
      </c>
      <c r="AF1361" s="22"/>
      <c r="AH1361" s="2">
        <v>40094</v>
      </c>
      <c r="AI1361">
        <v>130.2734375</v>
      </c>
      <c r="AJ1361" s="22">
        <f>_xll.BDH(AJ$3&amp;" Govt",$A$8,AH1361,AH1361)</f>
        <v>1.2134199999999999</v>
      </c>
      <c r="AK1361">
        <f t="shared" si="414"/>
        <v>107.36054910912958</v>
      </c>
      <c r="AN1361" s="22"/>
      <c r="AP1361" s="2">
        <v>40094</v>
      </c>
      <c r="AQ1361">
        <v>128.75390625</v>
      </c>
      <c r="AR1361" s="22">
        <f>_xll.BDH(AR$3&amp;" Govt",$A$8,AP1361,AP1361)</f>
        <v>1.1983299999999999</v>
      </c>
      <c r="AS1361">
        <f t="shared" si="415"/>
        <v>107.44444873281985</v>
      </c>
      <c r="AV1361" s="22"/>
      <c r="AX1361" s="2">
        <v>40094</v>
      </c>
      <c r="AY1361">
        <v>122.43359375</v>
      </c>
      <c r="AZ1361" s="22">
        <f>_xll.BDH(AZ$3&amp;" Govt",$A$8,AX1361,AX1361)</f>
        <v>1.1731199999999999</v>
      </c>
      <c r="BA1361">
        <f t="shared" si="416"/>
        <v>104.36578845301419</v>
      </c>
      <c r="BB1361" s="2">
        <v>40093</v>
      </c>
      <c r="BC1361">
        <v>121.95703125</v>
      </c>
      <c r="BD1361" s="22">
        <f>_xll.BDH(BD$3&amp;" Govt",$A$8,BB1361,BB1361)</f>
        <v>1.1659900000000001</v>
      </c>
      <c r="BE1361">
        <f t="shared" si="417"/>
        <v>104.59526346709663</v>
      </c>
      <c r="BH1361" s="22"/>
      <c r="BJ1361" s="2">
        <v>40093</v>
      </c>
      <c r="BK1361">
        <v>120.15625</v>
      </c>
      <c r="BL1361" s="22">
        <f>_xll.BDH(BL$3&amp;" Govt",$A$8,BJ1361,BJ1361)</f>
        <v>1.14296</v>
      </c>
      <c r="BM1361">
        <f t="shared" si="418"/>
        <v>105.12725729684328</v>
      </c>
      <c r="BP1361" s="22"/>
      <c r="BT1361" s="22"/>
      <c r="BX1361" s="22"/>
      <c r="CB1361" s="22"/>
      <c r="CF1361" s="22"/>
      <c r="CJ1361" s="22"/>
      <c r="CN1361" s="22"/>
      <c r="CR1361" s="22"/>
      <c r="CV1361" s="22"/>
      <c r="CZ1361" s="22"/>
      <c r="DB1361" s="2">
        <v>40098</v>
      </c>
      <c r="DC1361">
        <v>120.38671875</v>
      </c>
      <c r="DD1361" s="22">
        <f>_xll.BDH(DD$3&amp;" Govt",$A$8,DB1361,DB1361)</f>
        <v>1.14337</v>
      </c>
      <c r="DE1361">
        <f t="shared" si="419"/>
        <v>105.29112951188155</v>
      </c>
      <c r="DH1361" s="22"/>
      <c r="DL1361" s="22"/>
      <c r="DP1361" s="22"/>
    </row>
    <row r="1362" spans="8:120" x14ac:dyDescent="0.25">
      <c r="H1362" s="22"/>
      <c r="I1362" s="14"/>
      <c r="L1362" s="22"/>
      <c r="P1362" s="22"/>
      <c r="R1362" s="2">
        <v>40095</v>
      </c>
      <c r="S1362">
        <v>130.703125</v>
      </c>
      <c r="T1362" s="22">
        <f>_xll.BDH(T$3&amp;" Govt",$A$8,R1362,R1362)</f>
        <v>1.2807200000000001</v>
      </c>
      <c r="U1362">
        <f t="shared" si="412"/>
        <v>102.05441080017489</v>
      </c>
      <c r="X1362" s="22"/>
      <c r="Z1362" s="2">
        <v>40095</v>
      </c>
      <c r="AA1362">
        <v>130.06640625</v>
      </c>
      <c r="AB1362" s="22">
        <f>_xll.BDH(AB$3&amp;" Govt",$A$8,Z1362,Z1362)</f>
        <v>1.23804</v>
      </c>
      <c r="AC1362">
        <f t="shared" si="413"/>
        <v>105.05832303479693</v>
      </c>
      <c r="AF1362" s="22"/>
      <c r="AH1362" s="2">
        <v>40095</v>
      </c>
      <c r="AI1362">
        <v>130.18359375</v>
      </c>
      <c r="AJ1362" s="22">
        <f>_xll.BDH(AJ$3&amp;" Govt",$A$8,AH1362,AH1362)</f>
        <v>1.2135100000000001</v>
      </c>
      <c r="AK1362">
        <f t="shared" si="414"/>
        <v>107.27855044457812</v>
      </c>
      <c r="AN1362" s="22"/>
      <c r="AP1362" s="2">
        <v>40095</v>
      </c>
      <c r="AQ1362">
        <v>128.56640625</v>
      </c>
      <c r="AR1362" s="22">
        <f>_xll.BDH(AR$3&amp;" Govt",$A$8,AP1362,AP1362)</f>
        <v>1.19842</v>
      </c>
      <c r="AS1362">
        <f t="shared" si="415"/>
        <v>107.2799237746366</v>
      </c>
      <c r="AV1362" s="22"/>
      <c r="AX1362" s="2">
        <v>40095</v>
      </c>
      <c r="AY1362">
        <v>122.21875</v>
      </c>
      <c r="AZ1362" s="22">
        <f>_xll.BDH(AZ$3&amp;" Govt",$A$8,AX1362,AX1362)</f>
        <v>1.1732</v>
      </c>
      <c r="BA1362">
        <f t="shared" si="416"/>
        <v>104.17554551653596</v>
      </c>
      <c r="BB1362" s="2">
        <v>40094</v>
      </c>
      <c r="BC1362">
        <v>122.04296875</v>
      </c>
      <c r="BD1362" s="22">
        <f>_xll.BDH(BD$3&amp;" Govt",$A$8,BB1362,BB1362)</f>
        <v>1.1660699999999999</v>
      </c>
      <c r="BE1362">
        <f t="shared" si="417"/>
        <v>104.66178595624621</v>
      </c>
      <c r="BH1362" s="22"/>
      <c r="BJ1362" s="2">
        <v>40094</v>
      </c>
      <c r="BK1362">
        <v>120.1328125</v>
      </c>
      <c r="BL1362" s="22">
        <f>_xll.BDH(BL$3&amp;" Govt",$A$8,BJ1362,BJ1362)</f>
        <v>1.1430400000000001</v>
      </c>
      <c r="BM1362">
        <f t="shared" si="418"/>
        <v>105.0993950342945</v>
      </c>
      <c r="BP1362" s="22"/>
      <c r="BT1362" s="22"/>
      <c r="BX1362" s="22"/>
      <c r="CB1362" s="22"/>
      <c r="CF1362" s="22"/>
      <c r="CJ1362" s="22"/>
      <c r="CN1362" s="22"/>
      <c r="CR1362" s="22"/>
      <c r="CV1362" s="22"/>
      <c r="CZ1362" s="22"/>
      <c r="DB1362" s="2">
        <v>40099</v>
      </c>
      <c r="DC1362">
        <v>121.58203125</v>
      </c>
      <c r="DD1362" s="22">
        <f>_xll.BDH(DD$3&amp;" Govt",$A$8,DB1362,DB1362)</f>
        <v>1.1434599999999999</v>
      </c>
      <c r="DE1362">
        <f t="shared" si="419"/>
        <v>106.32818922393439</v>
      </c>
      <c r="DH1362" s="22"/>
      <c r="DL1362" s="22"/>
      <c r="DP1362" s="22"/>
    </row>
    <row r="1363" spans="8:120" x14ac:dyDescent="0.25">
      <c r="H1363" s="22"/>
      <c r="I1363" s="14"/>
      <c r="L1363" s="22"/>
      <c r="P1363" s="22"/>
      <c r="R1363" s="2">
        <v>40098</v>
      </c>
      <c r="S1363">
        <v>130.703125</v>
      </c>
      <c r="T1363" s="22">
        <f>_xll.BDH(T$3&amp;" Govt",$A$8,R1363,R1363)</f>
        <v>1.2810000000000001</v>
      </c>
      <c r="U1363">
        <f t="shared" si="412"/>
        <v>102.0321038251366</v>
      </c>
      <c r="X1363" s="22"/>
      <c r="Z1363" s="2">
        <v>40098</v>
      </c>
      <c r="AA1363">
        <v>130.06640625</v>
      </c>
      <c r="AB1363" s="22">
        <f>_xll.BDH(AB$3&amp;" Govt",$A$8,Z1363,Z1363)</f>
        <v>1.23831</v>
      </c>
      <c r="AC1363">
        <f t="shared" si="413"/>
        <v>105.03541621241854</v>
      </c>
      <c r="AF1363" s="22"/>
      <c r="AH1363" s="2">
        <v>40098</v>
      </c>
      <c r="AI1363">
        <v>130.18359375</v>
      </c>
      <c r="AJ1363" s="22">
        <f>_xll.BDH(AJ$3&amp;" Govt",$A$8,AH1363,AH1363)</f>
        <v>1.21377</v>
      </c>
      <c r="AK1363">
        <f t="shared" si="414"/>
        <v>107.2555704540399</v>
      </c>
      <c r="AN1363" s="22"/>
      <c r="AP1363" s="2">
        <v>40098</v>
      </c>
      <c r="AQ1363">
        <v>128.56640625</v>
      </c>
      <c r="AR1363" s="22">
        <f>_xll.BDH(AR$3&amp;" Govt",$A$8,AP1363,AP1363)</f>
        <v>1.19868</v>
      </c>
      <c r="AS1363">
        <f t="shared" si="415"/>
        <v>107.25665419461407</v>
      </c>
      <c r="AV1363" s="22"/>
      <c r="AX1363" s="2">
        <v>40098</v>
      </c>
      <c r="AY1363">
        <v>122.21875</v>
      </c>
      <c r="AZ1363" s="22">
        <f>_xll.BDH(AZ$3&amp;" Govt",$A$8,AX1363,AX1363)</f>
        <v>1.1734599999999999</v>
      </c>
      <c r="BA1363">
        <f t="shared" si="416"/>
        <v>104.15246365449185</v>
      </c>
      <c r="BB1363" s="2">
        <v>40095</v>
      </c>
      <c r="BC1363">
        <v>121.8125</v>
      </c>
      <c r="BD1363" s="22">
        <f>_xll.BDH(BD$3&amp;" Govt",$A$8,BB1363,BB1363)</f>
        <v>1.1661600000000001</v>
      </c>
      <c r="BE1363">
        <f t="shared" si="417"/>
        <v>104.45607806818961</v>
      </c>
      <c r="BH1363" s="22"/>
      <c r="BJ1363" s="2">
        <v>40095</v>
      </c>
      <c r="BK1363">
        <v>119.8359375</v>
      </c>
      <c r="BL1363" s="22">
        <f>_xll.BDH(BL$3&amp;" Govt",$A$8,BJ1363,BJ1363)</f>
        <v>1.14313</v>
      </c>
      <c r="BM1363">
        <f t="shared" si="418"/>
        <v>104.8314168117362</v>
      </c>
      <c r="BP1363" s="22"/>
      <c r="BT1363" s="22"/>
      <c r="BX1363" s="22"/>
      <c r="CB1363" s="22"/>
      <c r="CF1363" s="22"/>
      <c r="CJ1363" s="22"/>
      <c r="CN1363" s="22"/>
      <c r="CR1363" s="22"/>
      <c r="CV1363" s="22"/>
      <c r="CZ1363" s="22"/>
      <c r="DB1363" s="2">
        <v>40100</v>
      </c>
      <c r="DC1363">
        <v>121.09765625</v>
      </c>
      <c r="DD1363" s="22">
        <f>_xll.BDH(DD$3&amp;" Govt",$A$8,DB1363,DB1363)</f>
        <v>1.14354</v>
      </c>
      <c r="DE1363">
        <f t="shared" si="419"/>
        <v>105.89717565629536</v>
      </c>
      <c r="DH1363" s="22"/>
      <c r="DL1363" s="22"/>
      <c r="DP1363" s="22"/>
    </row>
    <row r="1364" spans="8:120" x14ac:dyDescent="0.25">
      <c r="H1364" s="22"/>
      <c r="I1364" s="14"/>
      <c r="L1364" s="22"/>
      <c r="P1364" s="22"/>
      <c r="R1364" s="2">
        <v>40099</v>
      </c>
      <c r="S1364">
        <v>130.74609375</v>
      </c>
      <c r="T1364" s="22">
        <f>_xll.BDH(T$3&amp;" Govt",$A$8,R1364,R1364)</f>
        <v>1.2810900000000001</v>
      </c>
      <c r="U1364">
        <f t="shared" si="412"/>
        <v>102.05847657073274</v>
      </c>
      <c r="X1364" s="22"/>
      <c r="Z1364" s="2">
        <v>40099</v>
      </c>
      <c r="AA1364">
        <v>130.18359375</v>
      </c>
      <c r="AB1364" s="22">
        <f>_xll.BDH(AB$3&amp;" Govt",$A$8,Z1364,Z1364)</f>
        <v>1.2383999999999999</v>
      </c>
      <c r="AC1364">
        <f t="shared" si="413"/>
        <v>105.12241097383722</v>
      </c>
      <c r="AF1364" s="22"/>
      <c r="AH1364" s="2">
        <v>40099</v>
      </c>
      <c r="AI1364">
        <v>130.44921875</v>
      </c>
      <c r="AJ1364" s="22">
        <f>_xll.BDH(AJ$3&amp;" Govt",$A$8,AH1364,AH1364)</f>
        <v>1.2138599999999999</v>
      </c>
      <c r="AK1364">
        <f t="shared" si="414"/>
        <v>107.4664448536075</v>
      </c>
      <c r="AN1364" s="22"/>
      <c r="AP1364" s="2">
        <v>40099</v>
      </c>
      <c r="AQ1364">
        <v>128.88671875</v>
      </c>
      <c r="AR1364" s="22">
        <f>_xll.BDH(AR$3&amp;" Govt",$A$8,AP1364,AP1364)</f>
        <v>1.1987700000000001</v>
      </c>
      <c r="AS1364">
        <f t="shared" si="415"/>
        <v>107.51580265605578</v>
      </c>
      <c r="AV1364" s="22"/>
      <c r="AX1364" s="2">
        <v>40099</v>
      </c>
      <c r="AY1364">
        <v>122.6015625</v>
      </c>
      <c r="AZ1364" s="22">
        <f>_xll.BDH(AZ$3&amp;" Govt",$A$8,AX1364,AX1364)</f>
        <v>1.17354</v>
      </c>
      <c r="BA1364">
        <f t="shared" si="416"/>
        <v>104.47156679789354</v>
      </c>
      <c r="BB1364" s="2">
        <v>40098</v>
      </c>
      <c r="BC1364">
        <v>121.8125</v>
      </c>
      <c r="BD1364" s="22">
        <f>_xll.BDH(BD$3&amp;" Govt",$A$8,BB1364,BB1364)</f>
        <v>1.1664099999999999</v>
      </c>
      <c r="BE1364">
        <f t="shared" si="417"/>
        <v>104.43368969744773</v>
      </c>
      <c r="BH1364" s="22"/>
      <c r="BJ1364" s="2">
        <v>40098</v>
      </c>
      <c r="BK1364">
        <v>119.8359375</v>
      </c>
      <c r="BL1364" s="22">
        <f>_xll.BDH(BL$3&amp;" Govt",$A$8,BJ1364,BJ1364)</f>
        <v>1.14337</v>
      </c>
      <c r="BM1364">
        <f t="shared" si="418"/>
        <v>104.80941208882514</v>
      </c>
      <c r="BP1364" s="22"/>
      <c r="BT1364" s="22"/>
      <c r="BX1364" s="22"/>
      <c r="CB1364" s="22"/>
      <c r="CF1364" s="22"/>
      <c r="CJ1364" s="22"/>
      <c r="CN1364" s="22"/>
      <c r="CR1364" s="22"/>
      <c r="CV1364" s="22"/>
      <c r="CZ1364" s="22"/>
      <c r="DB1364" s="2">
        <v>40101</v>
      </c>
      <c r="DC1364">
        <v>120.8671875</v>
      </c>
      <c r="DD1364" s="22">
        <f>_xll.BDH(DD$3&amp;" Govt",$A$8,DB1364,DB1364)</f>
        <v>1.1436200000000001</v>
      </c>
      <c r="DE1364">
        <f t="shared" si="419"/>
        <v>105.68824216085763</v>
      </c>
      <c r="DH1364" s="22"/>
      <c r="DL1364" s="22"/>
      <c r="DP1364" s="22"/>
    </row>
    <row r="1365" spans="8:120" x14ac:dyDescent="0.25">
      <c r="H1365" s="22"/>
      <c r="I1365" s="14"/>
      <c r="L1365" s="22"/>
      <c r="P1365" s="22"/>
      <c r="R1365" s="2">
        <v>40100</v>
      </c>
      <c r="S1365">
        <v>130.76953125</v>
      </c>
      <c r="T1365" s="22">
        <f>_xll.BDH(T$3&amp;" Govt",$A$8,R1365,R1365)</f>
        <v>1.2811900000000001</v>
      </c>
      <c r="U1365">
        <f t="shared" si="412"/>
        <v>102.06880419765999</v>
      </c>
      <c r="X1365" s="22"/>
      <c r="Z1365" s="2">
        <v>40100</v>
      </c>
      <c r="AA1365">
        <v>130.2265625</v>
      </c>
      <c r="AB1365" s="22">
        <f>_xll.BDH(AB$3&amp;" Govt",$A$8,Z1365,Z1365)</f>
        <v>1.2384900000000001</v>
      </c>
      <c r="AC1365">
        <f t="shared" si="413"/>
        <v>105.14946628555741</v>
      </c>
      <c r="AF1365" s="22"/>
      <c r="AH1365" s="2">
        <v>40100</v>
      </c>
      <c r="AI1365">
        <v>130.48828125</v>
      </c>
      <c r="AJ1365" s="22">
        <f>_xll.BDH(AJ$3&amp;" Govt",$A$8,AH1365,AH1365)</f>
        <v>1.21394</v>
      </c>
      <c r="AK1365">
        <f t="shared" si="414"/>
        <v>107.49154097401848</v>
      </c>
      <c r="AN1365" s="22"/>
      <c r="AP1365" s="2">
        <v>40100</v>
      </c>
      <c r="AQ1365">
        <v>128.94140625</v>
      </c>
      <c r="AR1365" s="22">
        <f>_xll.BDH(AR$3&amp;" Govt",$A$8,AP1365,AP1365)</f>
        <v>1.19885</v>
      </c>
      <c r="AS1365">
        <f t="shared" si="415"/>
        <v>107.55424469283064</v>
      </c>
      <c r="AV1365" s="22"/>
      <c r="AX1365" s="2">
        <v>40100</v>
      </c>
      <c r="AY1365">
        <v>122.65234375</v>
      </c>
      <c r="AZ1365" s="22">
        <f>_xll.BDH(AZ$3&amp;" Govt",$A$8,AX1365,AX1365)</f>
        <v>1.17363</v>
      </c>
      <c r="BA1365">
        <f t="shared" si="416"/>
        <v>104.50682391383997</v>
      </c>
      <c r="BB1365" s="2">
        <v>40099</v>
      </c>
      <c r="BC1365">
        <v>122.15625</v>
      </c>
      <c r="BD1365" s="22">
        <f>_xll.BDH(BD$3&amp;" Govt",$A$8,BB1365,BB1365)</f>
        <v>1.16649</v>
      </c>
      <c r="BE1365">
        <f t="shared" si="417"/>
        <v>104.72121492683178</v>
      </c>
      <c r="BH1365" s="22"/>
      <c r="BJ1365" s="2">
        <v>40099</v>
      </c>
      <c r="BK1365">
        <v>120.26171875</v>
      </c>
      <c r="BL1365" s="22">
        <f>_xll.BDH(BL$3&amp;" Govt",$A$8,BJ1365,BJ1365)</f>
        <v>1.1434599999999999</v>
      </c>
      <c r="BM1365">
        <f t="shared" si="418"/>
        <v>105.17352487188009</v>
      </c>
      <c r="BP1365" s="22"/>
      <c r="BT1365" s="22"/>
      <c r="BX1365" s="22"/>
      <c r="CB1365" s="22"/>
      <c r="CF1365" s="22"/>
      <c r="CJ1365" s="22"/>
      <c r="CN1365" s="22"/>
      <c r="CR1365" s="22"/>
      <c r="CV1365" s="22"/>
      <c r="CZ1365" s="22"/>
      <c r="DB1365" s="2">
        <v>40102</v>
      </c>
      <c r="DC1365">
        <v>121.69921875</v>
      </c>
      <c r="DD1365" s="22">
        <f>_xll.BDH(DD$3&amp;" Govt",$A$8,DB1365,DB1365)</f>
        <v>1.14371</v>
      </c>
      <c r="DE1365">
        <f t="shared" si="419"/>
        <v>106.40740987662956</v>
      </c>
      <c r="DH1365" s="22"/>
      <c r="DL1365" s="22"/>
      <c r="DP1365" s="22"/>
    </row>
    <row r="1366" spans="8:120" x14ac:dyDescent="0.25">
      <c r="H1366" s="22"/>
      <c r="I1366" s="14"/>
      <c r="L1366" s="22"/>
      <c r="P1366" s="22"/>
      <c r="R1366" s="2">
        <v>40101</v>
      </c>
      <c r="S1366">
        <v>130.81640625</v>
      </c>
      <c r="T1366" s="22">
        <f>_xll.BDH(T$3&amp;" Govt",$A$8,R1366,R1366)</f>
        <v>1.28128</v>
      </c>
      <c r="U1366">
        <f t="shared" si="412"/>
        <v>102.09821916364885</v>
      </c>
      <c r="X1366" s="22"/>
      <c r="Z1366" s="2">
        <v>40101</v>
      </c>
      <c r="AA1366">
        <v>130.32421875</v>
      </c>
      <c r="AB1366" s="22">
        <f>_xll.BDH(AB$3&amp;" Govt",$A$8,Z1366,Z1366)</f>
        <v>1.23858</v>
      </c>
      <c r="AC1366">
        <f t="shared" si="413"/>
        <v>105.22067105071937</v>
      </c>
      <c r="AF1366" s="22"/>
      <c r="AH1366" s="2">
        <v>40101</v>
      </c>
      <c r="AI1366">
        <v>130.51171875</v>
      </c>
      <c r="AJ1366" s="22">
        <f>_xll.BDH(AJ$3&amp;" Govt",$A$8,AH1366,AH1366)</f>
        <v>1.2140299999999999</v>
      </c>
      <c r="AK1366">
        <f t="shared" si="414"/>
        <v>107.5028778119157</v>
      </c>
      <c r="AN1366" s="22"/>
      <c r="AP1366" s="2">
        <v>40101</v>
      </c>
      <c r="AQ1366">
        <v>128.98046875</v>
      </c>
      <c r="AR1366" s="22">
        <f>_xll.BDH(AR$3&amp;" Govt",$A$8,AP1366,AP1366)</f>
        <v>1.1989399999999999</v>
      </c>
      <c r="AS1366">
        <f t="shared" si="415"/>
        <v>107.57875185580598</v>
      </c>
      <c r="AV1366" s="22"/>
      <c r="AX1366" s="2">
        <v>40101</v>
      </c>
      <c r="AY1366">
        <v>122.66796875</v>
      </c>
      <c r="AZ1366" s="22">
        <f>_xll.BDH(AZ$3&amp;" Govt",$A$8,AX1366,AX1366)</f>
        <v>1.17371</v>
      </c>
      <c r="BA1366">
        <f t="shared" si="416"/>
        <v>104.51301322302783</v>
      </c>
      <c r="BB1366" s="2">
        <v>40100</v>
      </c>
      <c r="BC1366">
        <v>122.15234375</v>
      </c>
      <c r="BD1366" s="22">
        <f>_xll.BDH(BD$3&amp;" Govt",$A$8,BB1366,BB1366)</f>
        <v>1.16658</v>
      </c>
      <c r="BE1366">
        <f t="shared" si="417"/>
        <v>104.70978736991891</v>
      </c>
      <c r="BH1366" s="22"/>
      <c r="BJ1366" s="2">
        <v>40100</v>
      </c>
      <c r="BK1366">
        <v>120.27734375</v>
      </c>
      <c r="BL1366" s="22">
        <f>_xll.BDH(BL$3&amp;" Govt",$A$8,BJ1366,BJ1366)</f>
        <v>1.14354</v>
      </c>
      <c r="BM1366">
        <f t="shared" si="418"/>
        <v>105.17983083232768</v>
      </c>
      <c r="BP1366" s="22"/>
      <c r="BT1366" s="22"/>
      <c r="BX1366" s="22"/>
      <c r="CB1366" s="22"/>
      <c r="CF1366" s="22"/>
      <c r="CJ1366" s="22"/>
      <c r="CN1366" s="22"/>
      <c r="CR1366" s="22"/>
      <c r="CV1366" s="22"/>
      <c r="CZ1366" s="22"/>
      <c r="DB1366" s="2">
        <v>40105</v>
      </c>
      <c r="DC1366">
        <v>123.01953125</v>
      </c>
      <c r="DD1366" s="22">
        <f>_xll.BDH(DD$3&amp;" Govt",$A$8,DB1366,DB1366)</f>
        <v>1.14395</v>
      </c>
      <c r="DE1366">
        <f t="shared" si="419"/>
        <v>107.53925543074435</v>
      </c>
      <c r="DH1366" s="22"/>
      <c r="DL1366" s="22"/>
      <c r="DP1366" s="22"/>
    </row>
    <row r="1367" spans="8:120" x14ac:dyDescent="0.25">
      <c r="H1367" s="22"/>
      <c r="I1367" s="14"/>
      <c r="L1367" s="22"/>
      <c r="P1367" s="22"/>
      <c r="R1367" s="2">
        <v>40102</v>
      </c>
      <c r="S1367">
        <v>130.84765625</v>
      </c>
      <c r="T1367" s="22">
        <f>_xll.BDH(T$3&amp;" Govt",$A$8,R1367,R1367)</f>
        <v>1.2813699999999999</v>
      </c>
      <c r="U1367">
        <f t="shared" si="412"/>
        <v>102.11543601769981</v>
      </c>
      <c r="X1367" s="22"/>
      <c r="Z1367" s="2">
        <v>40102</v>
      </c>
      <c r="AA1367">
        <v>130.328125</v>
      </c>
      <c r="AB1367" s="22">
        <f>_xll.BDH(AB$3&amp;" Govt",$A$8,Z1367,Z1367)</f>
        <v>1.2386699999999999</v>
      </c>
      <c r="AC1367">
        <f t="shared" si="413"/>
        <v>105.2161794505397</v>
      </c>
      <c r="AF1367" s="22"/>
      <c r="AH1367" s="2">
        <v>40102</v>
      </c>
      <c r="AI1367">
        <v>130.68359375</v>
      </c>
      <c r="AJ1367" s="22">
        <f>_xll.BDH(AJ$3&amp;" Govt",$A$8,AH1367,AH1367)</f>
        <v>1.2141200000000001</v>
      </c>
      <c r="AK1367">
        <f t="shared" si="414"/>
        <v>107.63647230092576</v>
      </c>
      <c r="AN1367" s="22"/>
      <c r="AP1367" s="2">
        <v>40102</v>
      </c>
      <c r="AQ1367">
        <v>129.16796875</v>
      </c>
      <c r="AR1367" s="22">
        <f>_xll.BDH(AR$3&amp;" Govt",$A$8,AP1367,AP1367)</f>
        <v>1.19903</v>
      </c>
      <c r="AS1367">
        <f t="shared" si="415"/>
        <v>107.72705332643886</v>
      </c>
      <c r="AV1367" s="22"/>
      <c r="AX1367" s="2">
        <v>40102</v>
      </c>
      <c r="AY1367">
        <v>122.93359375</v>
      </c>
      <c r="AZ1367" s="22">
        <f>_xll.BDH(AZ$3&amp;" Govt",$A$8,AX1367,AX1367)</f>
        <v>1.1738</v>
      </c>
      <c r="BA1367">
        <f t="shared" si="416"/>
        <v>104.73129472652923</v>
      </c>
      <c r="BB1367" s="2">
        <v>40101</v>
      </c>
      <c r="BC1367">
        <v>122.15234375</v>
      </c>
      <c r="BD1367" s="22">
        <f>_xll.BDH(BD$3&amp;" Govt",$A$8,BB1367,BB1367)</f>
        <v>1.16666</v>
      </c>
      <c r="BE1367">
        <f t="shared" si="417"/>
        <v>104.70260722918417</v>
      </c>
      <c r="BH1367" s="22"/>
      <c r="BJ1367" s="2">
        <v>40101</v>
      </c>
      <c r="BK1367">
        <v>120.23828125</v>
      </c>
      <c r="BL1367" s="22">
        <f>_xll.BDH(BL$3&amp;" Govt",$A$8,BJ1367,BJ1367)</f>
        <v>1.1436200000000001</v>
      </c>
      <c r="BM1367">
        <f t="shared" si="418"/>
        <v>105.13831626764134</v>
      </c>
      <c r="BP1367" s="22"/>
      <c r="BT1367" s="22"/>
      <c r="BX1367" s="22"/>
      <c r="CB1367" s="22"/>
      <c r="CF1367" s="22"/>
      <c r="CJ1367" s="22"/>
      <c r="CN1367" s="22"/>
      <c r="CR1367" s="22"/>
      <c r="CV1367" s="22"/>
      <c r="CZ1367" s="22"/>
      <c r="DB1367" s="2">
        <v>40106</v>
      </c>
      <c r="DC1367">
        <v>123.1640625</v>
      </c>
      <c r="DD1367" s="22">
        <f>_xll.BDH(DD$3&amp;" Govt",$A$8,DB1367,DB1367)</f>
        <v>1.1440399999999999</v>
      </c>
      <c r="DE1367">
        <f t="shared" si="419"/>
        <v>107.65712955840705</v>
      </c>
      <c r="DH1367" s="22"/>
      <c r="DL1367" s="22"/>
      <c r="DP1367" s="22"/>
    </row>
    <row r="1368" spans="8:120" x14ac:dyDescent="0.25">
      <c r="H1368" s="22"/>
      <c r="I1368" s="14"/>
      <c r="L1368" s="22"/>
      <c r="P1368" s="22"/>
      <c r="R1368" s="2">
        <v>40105</v>
      </c>
      <c r="S1368">
        <v>130.890625</v>
      </c>
      <c r="T1368" s="22">
        <f>_xll.BDH(T$3&amp;" Govt",$A$8,R1368,R1368)</f>
        <v>1.28165</v>
      </c>
      <c r="U1368">
        <f t="shared" si="412"/>
        <v>102.12665314243358</v>
      </c>
      <c r="X1368" s="22"/>
      <c r="Z1368" s="2">
        <v>40105</v>
      </c>
      <c r="AA1368">
        <v>130.484375</v>
      </c>
      <c r="AB1368" s="22">
        <f>_xll.BDH(AB$3&amp;" Govt",$A$8,Z1368,Z1368)</f>
        <v>1.2389399999999999</v>
      </c>
      <c r="AC1368">
        <f t="shared" si="413"/>
        <v>105.31936574813955</v>
      </c>
      <c r="AF1368" s="22"/>
      <c r="AH1368" s="2">
        <v>40105</v>
      </c>
      <c r="AI1368">
        <v>130.9140625</v>
      </c>
      <c r="AJ1368" s="22">
        <f>_xll.BDH(AJ$3&amp;" Govt",$A$8,AH1368,AH1368)</f>
        <v>1.21438</v>
      </c>
      <c r="AK1368">
        <f t="shared" si="414"/>
        <v>107.80321028014295</v>
      </c>
      <c r="AN1368" s="22"/>
      <c r="AP1368" s="2">
        <v>40105</v>
      </c>
      <c r="AQ1368">
        <v>129.5078125</v>
      </c>
      <c r="AR1368" s="22">
        <f>_xll.BDH(AR$3&amp;" Govt",$A$8,AP1368,AP1368)</f>
        <v>1.19929</v>
      </c>
      <c r="AS1368">
        <f t="shared" si="415"/>
        <v>107.98706943274772</v>
      </c>
      <c r="AV1368" s="22"/>
      <c r="AX1368" s="2">
        <v>40105</v>
      </c>
      <c r="AY1368">
        <v>123.27734375</v>
      </c>
      <c r="AZ1368" s="22">
        <f>_xll.BDH(AZ$3&amp;" Govt",$A$8,AX1368,AX1368)</f>
        <v>1.17405</v>
      </c>
      <c r="BA1368">
        <f t="shared" si="416"/>
        <v>105.00178335675652</v>
      </c>
      <c r="BB1368" s="2">
        <v>40102</v>
      </c>
      <c r="BC1368">
        <v>122.46875</v>
      </c>
      <c r="BD1368" s="22">
        <f>_xll.BDH(BD$3&amp;" Govt",$A$8,BB1368,BB1368)</f>
        <v>1.16675</v>
      </c>
      <c r="BE1368">
        <f t="shared" si="417"/>
        <v>104.96571673451896</v>
      </c>
      <c r="BH1368" s="22"/>
      <c r="BJ1368" s="2">
        <v>40102</v>
      </c>
      <c r="BK1368">
        <v>120.55078125</v>
      </c>
      <c r="BL1368" s="22">
        <f>_xll.BDH(BL$3&amp;" Govt",$A$8,BJ1368,BJ1368)</f>
        <v>1.14371</v>
      </c>
      <c r="BM1368">
        <f t="shared" si="418"/>
        <v>105.40327639873745</v>
      </c>
      <c r="BP1368" s="22"/>
      <c r="BT1368" s="22"/>
      <c r="BX1368" s="22"/>
      <c r="CB1368" s="22"/>
      <c r="CF1368" s="22"/>
      <c r="CJ1368" s="22"/>
      <c r="CN1368" s="22"/>
      <c r="CR1368" s="22"/>
      <c r="CV1368" s="22"/>
      <c r="CZ1368" s="22"/>
      <c r="DB1368" s="2">
        <v>40107</v>
      </c>
      <c r="DC1368">
        <v>122.1953125</v>
      </c>
      <c r="DD1368" s="22">
        <f>_xll.BDH(DD$3&amp;" Govt",$A$8,DB1368,DB1368)</f>
        <v>1.14412</v>
      </c>
      <c r="DE1368">
        <f t="shared" si="419"/>
        <v>106.80288125371465</v>
      </c>
      <c r="DH1368" s="22"/>
      <c r="DL1368" s="22"/>
      <c r="DP1368" s="22"/>
    </row>
    <row r="1369" spans="8:120" x14ac:dyDescent="0.25">
      <c r="H1369" s="22"/>
      <c r="I1369" s="14"/>
      <c r="L1369" s="22"/>
      <c r="P1369" s="22"/>
      <c r="R1369" s="2">
        <v>40106</v>
      </c>
      <c r="S1369">
        <v>130.8984375</v>
      </c>
      <c r="T1369" s="22">
        <f>_xll.BDH(T$3&amp;" Govt",$A$8,R1369,R1369)</f>
        <v>1.2817400000000001</v>
      </c>
      <c r="U1369">
        <f t="shared" si="412"/>
        <v>102.12557734017818</v>
      </c>
      <c r="X1369" s="22"/>
      <c r="Z1369" s="2">
        <v>40106</v>
      </c>
      <c r="AA1369">
        <v>130.5078125</v>
      </c>
      <c r="AB1369" s="22">
        <f>_xll.BDH(AB$3&amp;" Govt",$A$8,Z1369,Z1369)</f>
        <v>1.2390300000000001</v>
      </c>
      <c r="AC1369">
        <f t="shared" si="413"/>
        <v>105.33063162312453</v>
      </c>
      <c r="AF1369" s="22"/>
      <c r="AH1369" s="2">
        <v>40106</v>
      </c>
      <c r="AI1369">
        <v>130.97265625</v>
      </c>
      <c r="AJ1369" s="22">
        <f>_xll.BDH(AJ$3&amp;" Govt",$A$8,AH1369,AH1369)</f>
        <v>1.2144699999999999</v>
      </c>
      <c r="AK1369">
        <f t="shared" si="414"/>
        <v>107.84346772666267</v>
      </c>
      <c r="AN1369" s="22"/>
      <c r="AP1369" s="2">
        <v>40106</v>
      </c>
      <c r="AQ1369">
        <v>129.48828125</v>
      </c>
      <c r="AR1369" s="22">
        <f>_xll.BDH(AR$3&amp;" Govt",$A$8,AP1369,AP1369)</f>
        <v>1.19937</v>
      </c>
      <c r="AS1369">
        <f t="shared" si="415"/>
        <v>107.96358192217581</v>
      </c>
      <c r="AV1369" s="22"/>
      <c r="AX1369" s="2">
        <v>40106</v>
      </c>
      <c r="AY1369">
        <v>123.2734375</v>
      </c>
      <c r="AZ1369" s="22">
        <f>_xll.BDH(AZ$3&amp;" Govt",$A$8,AX1369,AX1369)</f>
        <v>1.17414</v>
      </c>
      <c r="BA1369">
        <f t="shared" si="416"/>
        <v>104.99040787299641</v>
      </c>
      <c r="BB1369" s="2">
        <v>40105</v>
      </c>
      <c r="BC1369">
        <v>122.83203125</v>
      </c>
      <c r="BD1369" s="22">
        <f>_xll.BDH(BD$3&amp;" Govt",$A$8,BB1369,BB1369)</f>
        <v>1.167</v>
      </c>
      <c r="BE1369">
        <f t="shared" si="417"/>
        <v>105.25452549271637</v>
      </c>
      <c r="BH1369" s="22"/>
      <c r="BJ1369" s="2">
        <v>40105</v>
      </c>
      <c r="BK1369">
        <v>120.9765625</v>
      </c>
      <c r="BL1369" s="22">
        <f>_xll.BDH(BL$3&amp;" Govt",$A$8,BJ1369,BJ1369)</f>
        <v>1.14395</v>
      </c>
      <c r="BM1369">
        <f t="shared" si="418"/>
        <v>105.7533655317103</v>
      </c>
      <c r="BP1369" s="22"/>
      <c r="BT1369" s="22"/>
      <c r="BX1369" s="22"/>
      <c r="CB1369" s="22"/>
      <c r="CF1369" s="22"/>
      <c r="CJ1369" s="22"/>
      <c r="CN1369" s="22"/>
      <c r="CR1369" s="22"/>
      <c r="CV1369" s="22"/>
      <c r="CZ1369" s="22"/>
      <c r="DB1369" s="2">
        <v>40108</v>
      </c>
      <c r="DC1369">
        <v>121.26171875</v>
      </c>
      <c r="DD1369" s="22">
        <f>_xll.BDH(DD$3&amp;" Govt",$A$8,DB1369,DB1369)</f>
        <v>1.1442000000000001</v>
      </c>
      <c r="DE1369">
        <f t="shared" si="419"/>
        <v>105.97947801957699</v>
      </c>
      <c r="DH1369" s="22"/>
      <c r="DL1369" s="22"/>
      <c r="DP1369" s="22"/>
    </row>
    <row r="1370" spans="8:120" x14ac:dyDescent="0.25">
      <c r="H1370" s="22"/>
      <c r="I1370" s="14"/>
      <c r="L1370" s="22"/>
      <c r="P1370" s="22"/>
      <c r="R1370" s="2">
        <v>40107</v>
      </c>
      <c r="S1370">
        <v>130.98046875</v>
      </c>
      <c r="T1370" s="22">
        <f>_xll.BDH(T$3&amp;" Govt",$A$8,R1370,R1370)</f>
        <v>1.2818399999999999</v>
      </c>
      <c r="U1370">
        <f t="shared" si="412"/>
        <v>102.18160515352932</v>
      </c>
      <c r="X1370" s="22"/>
      <c r="Z1370" s="2">
        <v>40107</v>
      </c>
      <c r="AA1370">
        <v>130.5078125</v>
      </c>
      <c r="AB1370" s="22">
        <f>_xll.BDH(AB$3&amp;" Govt",$A$8,Z1370,Z1370)</f>
        <v>1.23912</v>
      </c>
      <c r="AC1370">
        <f t="shared" si="413"/>
        <v>105.32298122861386</v>
      </c>
      <c r="AF1370" s="22"/>
      <c r="AH1370" s="2">
        <v>40107</v>
      </c>
      <c r="AI1370">
        <v>130.9375</v>
      </c>
      <c r="AJ1370" s="22">
        <f>_xll.BDH(AJ$3&amp;" Govt",$A$8,AH1370,AH1370)</f>
        <v>1.2145600000000001</v>
      </c>
      <c r="AK1370">
        <f t="shared" si="414"/>
        <v>107.80653076011065</v>
      </c>
      <c r="AN1370" s="22"/>
      <c r="AP1370" s="2">
        <v>40107</v>
      </c>
      <c r="AQ1370">
        <v>129.375</v>
      </c>
      <c r="AR1370" s="22">
        <f>_xll.BDH(AR$3&amp;" Govt",$A$8,AP1370,AP1370)</f>
        <v>1.19946</v>
      </c>
      <c r="AS1370">
        <f t="shared" si="415"/>
        <v>107.86103746686008</v>
      </c>
      <c r="AV1370" s="22"/>
      <c r="AX1370" s="2">
        <v>40107</v>
      </c>
      <c r="AY1370">
        <v>123.03125</v>
      </c>
      <c r="AZ1370" s="22">
        <f>_xll.BDH(AZ$3&amp;" Govt",$A$8,AX1370,AX1370)</f>
        <v>1.17422</v>
      </c>
      <c r="BA1370">
        <f t="shared" si="416"/>
        <v>104.77700090272691</v>
      </c>
      <c r="BB1370" s="2">
        <v>40106</v>
      </c>
      <c r="BC1370">
        <v>122.84765625</v>
      </c>
      <c r="BD1370" s="22">
        <f>_xll.BDH(BD$3&amp;" Govt",$A$8,BB1370,BB1370)</f>
        <v>1.1670799999999999</v>
      </c>
      <c r="BE1370">
        <f t="shared" si="417"/>
        <v>105.26069870960004</v>
      </c>
      <c r="BH1370" s="22"/>
      <c r="BJ1370" s="2">
        <v>40106</v>
      </c>
      <c r="BK1370">
        <v>120.97265625</v>
      </c>
      <c r="BL1370" s="22">
        <f>_xll.BDH(BL$3&amp;" Govt",$A$8,BJ1370,BJ1370)</f>
        <v>1.1440399999999999</v>
      </c>
      <c r="BM1370">
        <f t="shared" si="418"/>
        <v>105.74163163001295</v>
      </c>
      <c r="BP1370" s="22"/>
      <c r="BT1370" s="22"/>
      <c r="BX1370" s="22"/>
      <c r="CB1370" s="22"/>
      <c r="CF1370" s="22"/>
      <c r="CJ1370" s="22"/>
      <c r="CN1370" s="22"/>
      <c r="CR1370" s="22"/>
      <c r="CV1370" s="22"/>
      <c r="CZ1370" s="22"/>
      <c r="DB1370" s="2">
        <v>40109</v>
      </c>
      <c r="DC1370">
        <v>120.7578125</v>
      </c>
      <c r="DD1370" s="22">
        <f>_xll.BDH(DD$3&amp;" Govt",$A$8,DB1370,DB1370)</f>
        <v>1.14428</v>
      </c>
      <c r="DE1370">
        <f t="shared" si="419"/>
        <v>105.53169897227951</v>
      </c>
      <c r="DH1370" s="22"/>
      <c r="DL1370" s="22"/>
      <c r="DP1370" s="22"/>
    </row>
    <row r="1371" spans="8:120" x14ac:dyDescent="0.25">
      <c r="H1371" s="22"/>
      <c r="I1371" s="14"/>
      <c r="L1371" s="22"/>
      <c r="P1371" s="22"/>
      <c r="R1371" s="2">
        <v>40108</v>
      </c>
      <c r="S1371">
        <v>130.984375</v>
      </c>
      <c r="T1371" s="22">
        <f>_xll.BDH(T$3&amp;" Govt",$A$8,R1371,R1371)</f>
        <v>1.28193</v>
      </c>
      <c r="U1371">
        <f t="shared" si="412"/>
        <v>102.1774784894651</v>
      </c>
      <c r="X1371" s="22"/>
      <c r="Z1371" s="2">
        <v>40108</v>
      </c>
      <c r="AA1371">
        <v>130.47265625</v>
      </c>
      <c r="AB1371" s="22">
        <f>_xll.BDH(AB$3&amp;" Govt",$A$8,Z1371,Z1371)</f>
        <v>1.2392099999999999</v>
      </c>
      <c r="AC1371">
        <f t="shared" si="413"/>
        <v>105.28696205647147</v>
      </c>
      <c r="AF1371" s="22"/>
      <c r="AH1371" s="2">
        <v>40108</v>
      </c>
      <c r="AI1371">
        <v>130.84375</v>
      </c>
      <c r="AJ1371" s="22">
        <f>_xll.BDH(AJ$3&amp;" Govt",$A$8,AH1371,AH1371)</f>
        <v>1.21465</v>
      </c>
      <c r="AK1371">
        <f t="shared" si="414"/>
        <v>107.72136006256946</v>
      </c>
      <c r="AN1371" s="22"/>
      <c r="AP1371" s="2">
        <v>40108</v>
      </c>
      <c r="AQ1371">
        <v>129.28125</v>
      </c>
      <c r="AR1371" s="22">
        <f>_xll.BDH(AR$3&amp;" Govt",$A$8,AP1371,AP1371)</f>
        <v>1.1995400000000001</v>
      </c>
      <c r="AS1371">
        <f t="shared" si="415"/>
        <v>107.77568901412208</v>
      </c>
      <c r="AV1371" s="22"/>
      <c r="AX1371" s="2">
        <v>40108</v>
      </c>
      <c r="AY1371">
        <v>122.7890625</v>
      </c>
      <c r="AZ1371" s="22">
        <f>_xll.BDH(AZ$3&amp;" Govt",$A$8,AX1371,AX1371)</f>
        <v>1.17431</v>
      </c>
      <c r="BA1371">
        <f t="shared" si="416"/>
        <v>104.5627325833894</v>
      </c>
      <c r="BB1371" s="2">
        <v>40107</v>
      </c>
      <c r="BC1371">
        <v>122.5859375</v>
      </c>
      <c r="BD1371" s="22">
        <f>_xll.BDH(BD$3&amp;" Govt",$A$8,BB1371,BB1371)</f>
        <v>1.16717</v>
      </c>
      <c r="BE1371">
        <f t="shared" si="417"/>
        <v>105.02834848393978</v>
      </c>
      <c r="BH1371" s="22"/>
      <c r="BJ1371" s="2">
        <v>40107</v>
      </c>
      <c r="BK1371">
        <v>120.6484375</v>
      </c>
      <c r="BL1371" s="22">
        <f>_xll.BDH(BL$3&amp;" Govt",$A$8,BJ1371,BJ1371)</f>
        <v>1.14412</v>
      </c>
      <c r="BM1371">
        <f t="shared" si="418"/>
        <v>105.45085961262804</v>
      </c>
      <c r="BP1371" s="22"/>
      <c r="BT1371" s="22"/>
      <c r="BX1371" s="22"/>
      <c r="CB1371" s="22"/>
      <c r="CF1371" s="22"/>
      <c r="CJ1371" s="22"/>
      <c r="CN1371" s="22"/>
      <c r="CR1371" s="22"/>
      <c r="CV1371" s="22"/>
      <c r="CZ1371" s="22"/>
      <c r="DB1371" s="2">
        <v>40112</v>
      </c>
      <c r="DC1371">
        <v>120.2734375</v>
      </c>
      <c r="DD1371" s="22">
        <f>_xll.BDH(DD$3&amp;" Govt",$A$8,DB1371,DB1371)</f>
        <v>1.14453</v>
      </c>
      <c r="DE1371">
        <f t="shared" si="419"/>
        <v>105.08543900116204</v>
      </c>
      <c r="DH1371" s="22"/>
      <c r="DL1371" s="22"/>
      <c r="DP1371" s="22"/>
    </row>
    <row r="1372" spans="8:120" x14ac:dyDescent="0.25">
      <c r="H1372" s="22"/>
      <c r="I1372" s="14"/>
      <c r="L1372" s="22"/>
      <c r="P1372" s="22"/>
      <c r="R1372" s="2">
        <v>40109</v>
      </c>
      <c r="S1372">
        <v>131.0390625</v>
      </c>
      <c r="T1372" s="22">
        <f>_xll.BDH(T$3&amp;" Govt",$A$8,R1372,R1372)</f>
        <v>1.2820199999999999</v>
      </c>
      <c r="U1372">
        <f t="shared" si="412"/>
        <v>102.21296274629101</v>
      </c>
      <c r="X1372" s="22"/>
      <c r="Z1372" s="2">
        <v>40109</v>
      </c>
      <c r="AA1372">
        <v>130.45703125</v>
      </c>
      <c r="AB1372" s="22">
        <f>_xll.BDH(AB$3&amp;" Govt",$A$8,Z1372,Z1372)</f>
        <v>1.2393000000000001</v>
      </c>
      <c r="AC1372">
        <f t="shared" si="413"/>
        <v>105.26670802065682</v>
      </c>
      <c r="AF1372" s="22"/>
      <c r="AH1372" s="2">
        <v>40109</v>
      </c>
      <c r="AI1372">
        <v>130.88671875</v>
      </c>
      <c r="AJ1372" s="22">
        <f>_xll.BDH(AJ$3&amp;" Govt",$A$8,AH1372,AH1372)</f>
        <v>1.2147300000000001</v>
      </c>
      <c r="AK1372">
        <f t="shared" si="414"/>
        <v>107.74963880862413</v>
      </c>
      <c r="AN1372" s="22"/>
      <c r="AP1372" s="2">
        <v>40109</v>
      </c>
      <c r="AQ1372">
        <v>129.265625</v>
      </c>
      <c r="AR1372" s="22">
        <f>_xll.BDH(AR$3&amp;" Govt",$A$8,AP1372,AP1372)</f>
        <v>1.19963</v>
      </c>
      <c r="AS1372">
        <f t="shared" si="415"/>
        <v>107.75457849503597</v>
      </c>
      <c r="AV1372" s="22"/>
      <c r="AX1372" s="2">
        <v>40109</v>
      </c>
      <c r="AY1372">
        <v>122.7421875</v>
      </c>
      <c r="AZ1372" s="22">
        <f>_xll.BDH(AZ$3&amp;" Govt",$A$8,AX1372,AX1372)</f>
        <v>1.17439</v>
      </c>
      <c r="BA1372">
        <f t="shared" si="416"/>
        <v>104.51569538228357</v>
      </c>
      <c r="BB1372" s="2">
        <v>40108</v>
      </c>
      <c r="BC1372">
        <v>122.21875</v>
      </c>
      <c r="BD1372" s="22">
        <f>_xll.BDH(BD$3&amp;" Govt",$A$8,BB1372,BB1372)</f>
        <v>1.1672500000000001</v>
      </c>
      <c r="BE1372">
        <f t="shared" si="417"/>
        <v>104.70657528378666</v>
      </c>
      <c r="BH1372" s="22"/>
      <c r="BJ1372" s="2">
        <v>40108</v>
      </c>
      <c r="BK1372">
        <v>120.25390625</v>
      </c>
      <c r="BL1372" s="22">
        <f>_xll.BDH(BL$3&amp;" Govt",$A$8,BJ1372,BJ1372)</f>
        <v>1.1442000000000001</v>
      </c>
      <c r="BM1372">
        <f t="shared" si="418"/>
        <v>105.09867702324767</v>
      </c>
      <c r="BP1372" s="22"/>
      <c r="BT1372" s="22"/>
      <c r="BX1372" s="22"/>
      <c r="CB1372" s="22"/>
      <c r="CF1372" s="22"/>
      <c r="CJ1372" s="22"/>
      <c r="CN1372" s="22"/>
      <c r="CR1372" s="22"/>
      <c r="CV1372" s="22"/>
      <c r="CZ1372" s="22"/>
      <c r="DB1372" s="2">
        <v>40113</v>
      </c>
      <c r="DC1372">
        <v>121.80859375</v>
      </c>
      <c r="DD1372" s="22">
        <f>_xll.BDH(DD$3&amp;" Govt",$A$8,DB1372,DB1372)</f>
        <v>1.1446099999999999</v>
      </c>
      <c r="DE1372">
        <f t="shared" si="419"/>
        <v>106.41929893151379</v>
      </c>
      <c r="DH1372" s="22"/>
      <c r="DL1372" s="22"/>
      <c r="DP1372" s="22"/>
    </row>
    <row r="1373" spans="8:120" x14ac:dyDescent="0.25">
      <c r="H1373" s="22"/>
      <c r="I1373" s="14"/>
      <c r="L1373" s="22"/>
      <c r="P1373" s="22"/>
      <c r="R1373" s="2">
        <v>40112</v>
      </c>
      <c r="S1373">
        <v>131.04296875</v>
      </c>
      <c r="T1373" s="22">
        <f>_xll.BDH(T$3&amp;" Govt",$A$8,R1373,R1373)</f>
        <v>1.2823</v>
      </c>
      <c r="U1373">
        <f t="shared" si="412"/>
        <v>102.19369004913047</v>
      </c>
      <c r="X1373" s="22"/>
      <c r="Z1373" s="2">
        <v>40112</v>
      </c>
      <c r="AA1373">
        <v>130.578125</v>
      </c>
      <c r="AB1373" s="22">
        <f>_xll.BDH(AB$3&amp;" Govt",$A$8,Z1373,Z1373)</f>
        <v>1.2395700000000001</v>
      </c>
      <c r="AC1373">
        <f t="shared" si="413"/>
        <v>105.34146921916471</v>
      </c>
      <c r="AF1373" s="22"/>
      <c r="AH1373" s="2">
        <v>40112</v>
      </c>
      <c r="AI1373">
        <v>130.890625</v>
      </c>
      <c r="AJ1373" s="22">
        <f>_xll.BDH(AJ$3&amp;" Govt",$A$8,AH1373,AH1373)</f>
        <v>1.2150000000000001</v>
      </c>
      <c r="AK1373">
        <f t="shared" si="414"/>
        <v>107.72890946502056</v>
      </c>
      <c r="AN1373" s="22"/>
      <c r="AP1373" s="2">
        <v>40112</v>
      </c>
      <c r="AQ1373">
        <v>129.3046875</v>
      </c>
      <c r="AR1373" s="22">
        <f>_xll.BDH(AR$3&amp;" Govt",$A$8,AP1373,AP1373)</f>
        <v>1.1998899999999999</v>
      </c>
      <c r="AS1373">
        <f t="shared" si="415"/>
        <v>107.7637845969214</v>
      </c>
      <c r="AV1373" s="22"/>
      <c r="AX1373" s="2">
        <v>40112</v>
      </c>
      <c r="AY1373">
        <v>122.83203125</v>
      </c>
      <c r="AZ1373" s="22">
        <f>_xll.BDH(AZ$3&amp;" Govt",$A$8,AX1373,AX1373)</f>
        <v>1.1746399999999999</v>
      </c>
      <c r="BA1373">
        <f t="shared" si="416"/>
        <v>104.56993738507119</v>
      </c>
      <c r="BB1373" s="2">
        <v>40109</v>
      </c>
      <c r="BC1373">
        <v>122.23046875</v>
      </c>
      <c r="BD1373" s="22">
        <f>_xll.BDH(BD$3&amp;" Govt",$A$8,BB1373,BB1373)</f>
        <v>1.16734</v>
      </c>
      <c r="BE1373">
        <f t="shared" si="417"/>
        <v>104.70854142751897</v>
      </c>
      <c r="BH1373" s="22"/>
      <c r="BJ1373" s="2">
        <v>40109</v>
      </c>
      <c r="BK1373">
        <v>120.13671875</v>
      </c>
      <c r="BL1373" s="22">
        <f>_xll.BDH(BL$3&amp;" Govt",$A$8,BJ1373,BJ1373)</f>
        <v>1.14428</v>
      </c>
      <c r="BM1373">
        <f t="shared" si="418"/>
        <v>104.98891770370889</v>
      </c>
      <c r="BP1373" s="22"/>
      <c r="BT1373" s="22"/>
      <c r="BX1373" s="22"/>
      <c r="CB1373" s="22"/>
      <c r="CF1373" s="22"/>
      <c r="CJ1373" s="22"/>
      <c r="CN1373" s="22"/>
      <c r="CR1373" s="22"/>
      <c r="CV1373" s="22"/>
      <c r="CZ1373" s="22"/>
      <c r="DB1373" s="2">
        <v>40114</v>
      </c>
      <c r="DC1373">
        <v>121.71875</v>
      </c>
      <c r="DD1373" s="22">
        <f>_xll.BDH(DD$3&amp;" Govt",$A$8,DB1373,DB1373)</f>
        <v>1.1447000000000001</v>
      </c>
      <c r="DE1373">
        <f t="shared" si="419"/>
        <v>106.33244518214379</v>
      </c>
      <c r="DH1373" s="22"/>
      <c r="DL1373" s="22"/>
      <c r="DP1373" s="22"/>
    </row>
    <row r="1374" spans="8:120" x14ac:dyDescent="0.25">
      <c r="H1374" s="22"/>
      <c r="I1374" s="14"/>
      <c r="L1374" s="22"/>
      <c r="P1374" s="22"/>
      <c r="R1374" s="2">
        <v>40113</v>
      </c>
      <c r="S1374">
        <v>131.06640625</v>
      </c>
      <c r="T1374" s="22">
        <f>_xll.BDH(T$3&amp;" Govt",$A$8,R1374,R1374)</f>
        <v>1.2823899999999999</v>
      </c>
      <c r="U1374">
        <f t="shared" si="412"/>
        <v>102.2047943683279</v>
      </c>
      <c r="X1374" s="22"/>
      <c r="Z1374" s="2">
        <v>40113</v>
      </c>
      <c r="AA1374">
        <v>130.7734375</v>
      </c>
      <c r="AB1374" s="22">
        <f>_xll.BDH(AB$3&amp;" Govt",$A$8,Z1374,Z1374)</f>
        <v>1.23966</v>
      </c>
      <c r="AC1374">
        <f t="shared" si="413"/>
        <v>105.49137465111401</v>
      </c>
      <c r="AF1374" s="22"/>
      <c r="AH1374" s="2">
        <v>40113</v>
      </c>
      <c r="AI1374">
        <v>131.25</v>
      </c>
      <c r="AJ1374" s="22">
        <f>_xll.BDH(AJ$3&amp;" Govt",$A$8,AH1374,AH1374)</f>
        <v>1.21509</v>
      </c>
      <c r="AK1374">
        <f t="shared" si="414"/>
        <v>108.01669012171938</v>
      </c>
      <c r="AN1374" s="22"/>
      <c r="AP1374" s="2">
        <v>40113</v>
      </c>
      <c r="AQ1374">
        <v>129.734375</v>
      </c>
      <c r="AR1374" s="22">
        <f>_xll.BDH(AR$3&amp;" Govt",$A$8,AP1374,AP1374)</f>
        <v>1.19998</v>
      </c>
      <c r="AS1374">
        <f t="shared" si="415"/>
        <v>108.11378106301771</v>
      </c>
      <c r="AV1374" s="22"/>
      <c r="AX1374" s="2">
        <v>40113</v>
      </c>
      <c r="AY1374">
        <v>123.37890625</v>
      </c>
      <c r="AZ1374" s="22">
        <f>_xll.BDH(AZ$3&amp;" Govt",$A$8,AX1374,AX1374)</f>
        <v>1.1747300000000001</v>
      </c>
      <c r="BA1374">
        <f t="shared" si="416"/>
        <v>105.02745843725792</v>
      </c>
      <c r="BB1374" s="2">
        <v>40112</v>
      </c>
      <c r="BC1374">
        <v>122.296875</v>
      </c>
      <c r="BD1374" s="22">
        <f>_xll.BDH(BD$3&amp;" Govt",$A$8,BB1374,BB1374)</f>
        <v>1.1675899999999999</v>
      </c>
      <c r="BE1374">
        <f t="shared" si="417"/>
        <v>104.74299625724784</v>
      </c>
      <c r="BH1374" s="22"/>
      <c r="BJ1374" s="2">
        <v>40112</v>
      </c>
      <c r="BK1374">
        <v>120.29296875</v>
      </c>
      <c r="BL1374" s="22">
        <f>_xll.BDH(BL$3&amp;" Govt",$A$8,BJ1374,BJ1374)</f>
        <v>1.14453</v>
      </c>
      <c r="BM1374">
        <f t="shared" si="418"/>
        <v>105.10250386621583</v>
      </c>
      <c r="BP1374" s="22"/>
      <c r="BT1374" s="22"/>
      <c r="BX1374" s="22"/>
      <c r="CB1374" s="22"/>
      <c r="CF1374" s="22"/>
      <c r="CJ1374" s="22"/>
      <c r="CN1374" s="22"/>
      <c r="CR1374" s="22"/>
      <c r="CV1374" s="22"/>
      <c r="CZ1374" s="22"/>
      <c r="DB1374" s="2">
        <v>40115</v>
      </c>
      <c r="DC1374">
        <v>121.4140625</v>
      </c>
      <c r="DD1374" s="22">
        <f>_xll.BDH(DD$3&amp;" Govt",$A$8,DB1374,DB1374)</f>
        <v>1.1447799999999999</v>
      </c>
      <c r="DE1374">
        <f t="shared" si="419"/>
        <v>106.05886065444889</v>
      </c>
      <c r="DH1374" s="22"/>
      <c r="DL1374" s="22"/>
      <c r="DP1374" s="22"/>
    </row>
    <row r="1375" spans="8:120" x14ac:dyDescent="0.25">
      <c r="H1375" s="22"/>
      <c r="I1375" s="14"/>
      <c r="L1375" s="22"/>
      <c r="P1375" s="22"/>
      <c r="R1375" s="2">
        <v>40114</v>
      </c>
      <c r="S1375">
        <v>131.0703125</v>
      </c>
      <c r="T1375" s="22">
        <f>_xll.BDH(T$3&amp;" Govt",$A$8,R1375,R1375)</f>
        <v>1.2824800000000001</v>
      </c>
      <c r="U1375">
        <f t="shared" si="412"/>
        <v>102.20066784667206</v>
      </c>
      <c r="X1375" s="22"/>
      <c r="Z1375" s="2">
        <v>40114</v>
      </c>
      <c r="AA1375">
        <v>130.7734375</v>
      </c>
      <c r="AB1375" s="22">
        <f>_xll.BDH(AB$3&amp;" Govt",$A$8,Z1375,Z1375)</f>
        <v>1.2397499999999999</v>
      </c>
      <c r="AC1375">
        <f t="shared" si="413"/>
        <v>105.48371647509579</v>
      </c>
      <c r="AF1375" s="22"/>
      <c r="AH1375" s="2">
        <v>40114</v>
      </c>
      <c r="AI1375">
        <v>131.21484375</v>
      </c>
      <c r="AJ1375" s="22">
        <f>_xll.BDH(AJ$3&amp;" Govt",$A$8,AH1375,AH1375)</f>
        <v>1.2151700000000001</v>
      </c>
      <c r="AK1375">
        <f t="shared" si="414"/>
        <v>107.98064776944788</v>
      </c>
      <c r="AN1375" s="22"/>
      <c r="AP1375" s="2">
        <v>40114</v>
      </c>
      <c r="AQ1375">
        <v>129.7734375</v>
      </c>
      <c r="AR1375" s="22">
        <f>_xll.BDH(AR$3&amp;" Govt",$A$8,AP1375,AP1375)</f>
        <v>1.2000599999999999</v>
      </c>
      <c r="AS1375">
        <f t="shared" si="415"/>
        <v>108.13912429378531</v>
      </c>
      <c r="AV1375" s="22"/>
      <c r="AX1375" s="2">
        <v>40114</v>
      </c>
      <c r="AY1375">
        <v>123.375</v>
      </c>
      <c r="AZ1375" s="22">
        <f>_xll.BDH(AZ$3&amp;" Govt",$A$8,AX1375,AX1375)</f>
        <v>1.1748099999999999</v>
      </c>
      <c r="BA1375">
        <f t="shared" si="416"/>
        <v>105.01698146934399</v>
      </c>
      <c r="BB1375" s="2">
        <v>40113</v>
      </c>
      <c r="BC1375">
        <v>122.97265625</v>
      </c>
      <c r="BD1375" s="22">
        <f>_xll.BDH(BD$3&amp;" Govt",$A$8,BB1375,BB1375)</f>
        <v>1.16767</v>
      </c>
      <c r="BE1375">
        <f t="shared" si="417"/>
        <v>105.31456340404395</v>
      </c>
      <c r="BH1375" s="22"/>
      <c r="BJ1375" s="2">
        <v>40113</v>
      </c>
      <c r="BK1375">
        <v>120.97265625</v>
      </c>
      <c r="BL1375" s="22">
        <f>_xll.BDH(BL$3&amp;" Govt",$A$8,BJ1375,BJ1375)</f>
        <v>1.1446099999999999</v>
      </c>
      <c r="BM1375">
        <f t="shared" si="418"/>
        <v>105.68897375525289</v>
      </c>
      <c r="BP1375" s="22"/>
      <c r="BT1375" s="22"/>
      <c r="BX1375" s="22"/>
      <c r="CB1375" s="22"/>
      <c r="CF1375" s="22"/>
      <c r="CJ1375" s="22"/>
      <c r="CN1375" s="22"/>
      <c r="CR1375" s="22"/>
      <c r="CV1375" s="22"/>
      <c r="CZ1375" s="22"/>
      <c r="DB1375" s="2">
        <v>40116</v>
      </c>
      <c r="DC1375">
        <v>122.7265625</v>
      </c>
      <c r="DD1375" s="22">
        <f>_xll.BDH(DD$3&amp;" Govt",$A$8,DB1375,DB1375)</f>
        <v>1.14486</v>
      </c>
      <c r="DE1375">
        <f t="shared" si="419"/>
        <v>107.19787790646892</v>
      </c>
      <c r="DH1375" s="22"/>
      <c r="DL1375" s="22"/>
      <c r="DP1375" s="22"/>
    </row>
    <row r="1376" spans="8:120" x14ac:dyDescent="0.25">
      <c r="H1376" s="22"/>
      <c r="I1376" s="14"/>
      <c r="L1376" s="22"/>
      <c r="P1376" s="22"/>
      <c r="R1376" s="2">
        <v>40115</v>
      </c>
      <c r="S1376">
        <v>131.0546875</v>
      </c>
      <c r="T1376" s="22">
        <f>_xll.BDH(T$3&amp;" Govt",$A$8,R1376,R1376)</f>
        <v>1.2825800000000001</v>
      </c>
      <c r="U1376">
        <f t="shared" si="412"/>
        <v>102.18051700478722</v>
      </c>
      <c r="X1376" s="22"/>
      <c r="Z1376" s="2">
        <v>40115</v>
      </c>
      <c r="AA1376">
        <v>130.7734375</v>
      </c>
      <c r="AB1376" s="22">
        <f>_xll.BDH(AB$3&amp;" Govt",$A$8,Z1376,Z1376)</f>
        <v>1.23983</v>
      </c>
      <c r="AC1376">
        <f t="shared" si="413"/>
        <v>105.47691014090641</v>
      </c>
      <c r="AF1376" s="22"/>
      <c r="AH1376" s="2">
        <v>40115</v>
      </c>
      <c r="AI1376">
        <v>131.25390625</v>
      </c>
      <c r="AJ1376" s="22">
        <f>_xll.BDH(AJ$3&amp;" Govt",$A$8,AH1376,AH1376)</f>
        <v>1.21526</v>
      </c>
      <c r="AK1376">
        <f t="shared" si="414"/>
        <v>108.00479424156147</v>
      </c>
      <c r="AN1376" s="22"/>
      <c r="AP1376" s="2">
        <v>40115</v>
      </c>
      <c r="AQ1376">
        <v>129.88671875</v>
      </c>
      <c r="AR1376" s="22">
        <f>_xll.BDH(AR$3&amp;" Govt",$A$8,AP1376,AP1376)</f>
        <v>1.2001500000000001</v>
      </c>
      <c r="AS1376">
        <f t="shared" si="415"/>
        <v>108.22540411615215</v>
      </c>
      <c r="AV1376" s="22"/>
      <c r="AX1376" s="2">
        <v>40115</v>
      </c>
      <c r="AY1376">
        <v>123.40625</v>
      </c>
      <c r="AZ1376" s="22">
        <f>_xll.BDH(AZ$3&amp;" Govt",$A$8,AX1376,AX1376)</f>
        <v>1.1749000000000001</v>
      </c>
      <c r="BA1376">
        <f t="shared" si="416"/>
        <v>105.03553493914376</v>
      </c>
      <c r="BB1376" s="2">
        <v>40114</v>
      </c>
      <c r="BC1376">
        <v>122.984375</v>
      </c>
      <c r="BD1376" s="22">
        <f>_xll.BDH(BD$3&amp;" Govt",$A$8,BB1376,BB1376)</f>
        <v>1.1677599999999999</v>
      </c>
      <c r="BE1376">
        <f t="shared" si="417"/>
        <v>105.31648198259917</v>
      </c>
      <c r="BH1376" s="22"/>
      <c r="BJ1376" s="2">
        <v>40114</v>
      </c>
      <c r="BK1376">
        <v>121.00390625</v>
      </c>
      <c r="BL1376" s="22">
        <f>_xll.BDH(BL$3&amp;" Govt",$A$8,BJ1376,BJ1376)</f>
        <v>1.1447000000000001</v>
      </c>
      <c r="BM1376">
        <f t="shared" si="418"/>
        <v>105.70796387699833</v>
      </c>
      <c r="BP1376" s="22"/>
      <c r="BT1376" s="22"/>
      <c r="BX1376" s="22"/>
      <c r="CB1376" s="22"/>
      <c r="CF1376" s="22"/>
      <c r="CJ1376" s="22"/>
      <c r="CN1376" s="22"/>
      <c r="CR1376" s="22"/>
      <c r="CV1376" s="22"/>
      <c r="CZ1376" s="22"/>
      <c r="DB1376" s="2">
        <v>40119</v>
      </c>
      <c r="DC1376">
        <v>122.9140625</v>
      </c>
      <c r="DD1376" s="22">
        <f>_xll.BDH(DD$3&amp;" Govt",$A$8,DB1376,DB1376)</f>
        <v>1.1450499999999999</v>
      </c>
      <c r="DE1376">
        <f t="shared" si="419"/>
        <v>107.34383869700014</v>
      </c>
      <c r="DH1376" s="22"/>
      <c r="DL1376" s="22"/>
      <c r="DP1376" s="22"/>
    </row>
    <row r="1377" spans="8:120" x14ac:dyDescent="0.25">
      <c r="H1377" s="22"/>
      <c r="I1377" s="14"/>
      <c r="L1377" s="22"/>
      <c r="P1377" s="22"/>
      <c r="R1377" s="2">
        <v>40116</v>
      </c>
      <c r="S1377">
        <v>131.08203125</v>
      </c>
      <c r="T1377" s="22">
        <f>_xll.BDH(T$3&amp;" Govt",$A$8,R1377,R1377)</f>
        <v>1.28267</v>
      </c>
      <c r="U1377">
        <f t="shared" si="412"/>
        <v>102.19466522956021</v>
      </c>
      <c r="X1377" s="22"/>
      <c r="Z1377" s="2">
        <v>40116</v>
      </c>
      <c r="AA1377">
        <v>130.890625</v>
      </c>
      <c r="AB1377" s="22">
        <f>_xll.BDH(AB$3&amp;" Govt",$A$8,Z1377,Z1377)</f>
        <v>1.2399199999999999</v>
      </c>
      <c r="AC1377">
        <f t="shared" si="413"/>
        <v>105.56376621072329</v>
      </c>
      <c r="AF1377" s="22"/>
      <c r="AH1377" s="2">
        <v>40116</v>
      </c>
      <c r="AI1377">
        <v>131.44140625</v>
      </c>
      <c r="AJ1377" s="22">
        <f>_xll.BDH(AJ$3&amp;" Govt",$A$8,AH1377,AH1377)</f>
        <v>1.2153499999999999</v>
      </c>
      <c r="AK1377">
        <f t="shared" si="414"/>
        <v>108.15107273624882</v>
      </c>
      <c r="AN1377" s="22"/>
      <c r="AP1377" s="2">
        <v>40116</v>
      </c>
      <c r="AQ1377">
        <v>130.125</v>
      </c>
      <c r="AR1377" s="22">
        <f>_xll.BDH(AR$3&amp;" Govt",$A$8,AP1377,AP1377)</f>
        <v>1.20024</v>
      </c>
      <c r="AS1377">
        <f t="shared" si="415"/>
        <v>108.41581683663267</v>
      </c>
      <c r="AV1377" s="22"/>
      <c r="AX1377" s="2">
        <v>40116</v>
      </c>
      <c r="AY1377">
        <v>123.8125</v>
      </c>
      <c r="AZ1377" s="22">
        <f>_xll.BDH(AZ$3&amp;" Govt",$A$8,AX1377,AX1377)</f>
        <v>1.1749799999999999</v>
      </c>
      <c r="BA1377">
        <f t="shared" si="416"/>
        <v>105.37413402781324</v>
      </c>
      <c r="BB1377" s="2">
        <v>40115</v>
      </c>
      <c r="BC1377">
        <v>123.0390625</v>
      </c>
      <c r="BD1377" s="22">
        <f>_xll.BDH(BD$3&amp;" Govt",$A$8,BB1377,BB1377)</f>
        <v>1.16784</v>
      </c>
      <c r="BE1377">
        <f t="shared" si="417"/>
        <v>105.35609544115633</v>
      </c>
      <c r="BH1377" s="22"/>
      <c r="BJ1377" s="2">
        <v>40115</v>
      </c>
      <c r="BK1377">
        <v>121.0546875</v>
      </c>
      <c r="BL1377" s="22">
        <f>_xll.BDH(BL$3&amp;" Govt",$A$8,BJ1377,BJ1377)</f>
        <v>1.1447799999999999</v>
      </c>
      <c r="BM1377">
        <f t="shared" si="418"/>
        <v>105.74493570817101</v>
      </c>
      <c r="BP1377" s="22"/>
      <c r="BT1377" s="22"/>
      <c r="BX1377" s="22"/>
      <c r="CB1377" s="22"/>
      <c r="CF1377" s="22"/>
      <c r="CJ1377" s="22"/>
      <c r="CN1377" s="22"/>
      <c r="CR1377" s="22"/>
      <c r="CV1377" s="22"/>
      <c r="CZ1377" s="22"/>
      <c r="DB1377" s="2">
        <v>40120</v>
      </c>
      <c r="DC1377">
        <v>122.53125</v>
      </c>
      <c r="DD1377" s="22">
        <f>_xll.BDH(DD$3&amp;" Govt",$A$8,DB1377,DB1377)</f>
        <v>1.1450800000000001</v>
      </c>
      <c r="DE1377">
        <f t="shared" si="419"/>
        <v>107.00671568798685</v>
      </c>
      <c r="DH1377" s="22"/>
      <c r="DL1377" s="22"/>
      <c r="DP1377" s="22"/>
    </row>
    <row r="1378" spans="8:120" x14ac:dyDescent="0.25">
      <c r="H1378" s="22"/>
      <c r="I1378" s="14"/>
      <c r="L1378" s="22"/>
      <c r="P1378" s="22"/>
      <c r="R1378" s="2">
        <v>40119</v>
      </c>
      <c r="S1378">
        <v>131.0390625</v>
      </c>
      <c r="T1378" s="22">
        <f>_xll.BDH(T$3&amp;" Govt",$A$8,R1378,R1378)</f>
        <v>1.28288</v>
      </c>
      <c r="U1378">
        <f t="shared" si="412"/>
        <v>102.1444425823148</v>
      </c>
      <c r="X1378" s="22"/>
      <c r="Z1378" s="2">
        <v>40119</v>
      </c>
      <c r="AA1378">
        <v>130.76953125</v>
      </c>
      <c r="AB1378" s="22">
        <f>_xll.BDH(AB$3&amp;" Govt",$A$8,Z1378,Z1378)</f>
        <v>1.24013</v>
      </c>
      <c r="AC1378">
        <f t="shared" si="413"/>
        <v>105.44824433728722</v>
      </c>
      <c r="AF1378" s="22"/>
      <c r="AH1378" s="2">
        <v>40119</v>
      </c>
      <c r="AI1378">
        <v>131.45703125</v>
      </c>
      <c r="AJ1378" s="22">
        <f>_xll.BDH(AJ$3&amp;" Govt",$A$8,AH1378,AH1378)</f>
        <v>1.2155499999999999</v>
      </c>
      <c r="AK1378">
        <f t="shared" si="414"/>
        <v>108.14613240919749</v>
      </c>
      <c r="AN1378" s="22"/>
      <c r="AP1378" s="2">
        <v>40119</v>
      </c>
      <c r="AQ1378">
        <v>130.09765625</v>
      </c>
      <c r="AR1378" s="22">
        <f>_xll.BDH(AR$3&amp;" Govt",$A$8,AP1378,AP1378)</f>
        <v>1.20044</v>
      </c>
      <c r="AS1378">
        <f t="shared" si="415"/>
        <v>108.37497605044817</v>
      </c>
      <c r="AV1378" s="22"/>
      <c r="AX1378" s="2">
        <v>40119</v>
      </c>
      <c r="AY1378">
        <v>123.8203125</v>
      </c>
      <c r="AZ1378" s="22">
        <f>_xll.BDH(AZ$3&amp;" Govt",$A$8,AX1378,AX1378)</f>
        <v>1.1751800000000001</v>
      </c>
      <c r="BA1378">
        <f t="shared" si="416"/>
        <v>105.36284866999097</v>
      </c>
      <c r="BB1378" s="2">
        <v>40116</v>
      </c>
      <c r="BC1378">
        <v>123.55078125</v>
      </c>
      <c r="BD1378" s="22">
        <f>_xll.BDH(BD$3&amp;" Govt",$A$8,BB1378,BB1378)</f>
        <v>1.1679299999999999</v>
      </c>
      <c r="BE1378">
        <f t="shared" si="417"/>
        <v>105.78611838894454</v>
      </c>
      <c r="BH1378" s="22"/>
      <c r="BJ1378" s="2">
        <v>40116</v>
      </c>
      <c r="BK1378">
        <v>121.62890625</v>
      </c>
      <c r="BL1378" s="22">
        <f>_xll.BDH(BL$3&amp;" Govt",$A$8,BJ1378,BJ1378)</f>
        <v>1.14486</v>
      </c>
      <c r="BM1378">
        <f t="shared" si="418"/>
        <v>106.23910893034956</v>
      </c>
      <c r="BP1378" s="22"/>
      <c r="BT1378" s="22"/>
      <c r="BX1378" s="22"/>
      <c r="CB1378" s="22"/>
      <c r="CF1378" s="22"/>
      <c r="CJ1378" s="22"/>
      <c r="CN1378" s="22"/>
      <c r="CR1378" s="22"/>
      <c r="CV1378" s="22"/>
      <c r="CZ1378" s="22"/>
      <c r="DB1378" s="2">
        <v>40121</v>
      </c>
      <c r="DC1378">
        <v>122.9140625</v>
      </c>
      <c r="DD1378" s="22">
        <f>_xll.BDH(DD$3&amp;" Govt",$A$8,DB1378,DB1378)</f>
        <v>1.1451</v>
      </c>
      <c r="DE1378">
        <f t="shared" si="419"/>
        <v>107.33915160248013</v>
      </c>
      <c r="DH1378" s="22"/>
      <c r="DL1378" s="22"/>
      <c r="DP1378" s="22"/>
    </row>
    <row r="1379" spans="8:120" x14ac:dyDescent="0.25">
      <c r="H1379" s="22"/>
      <c r="I1379" s="14"/>
      <c r="L1379" s="22"/>
      <c r="P1379" s="22"/>
      <c r="R1379" s="2">
        <v>40120</v>
      </c>
      <c r="S1379">
        <v>131.03515625</v>
      </c>
      <c r="T1379" s="22">
        <f>_xll.BDH(T$3&amp;" Govt",$A$8,R1379,R1379)</f>
        <v>1.28291</v>
      </c>
      <c r="U1379">
        <f t="shared" si="412"/>
        <v>102.13900916666017</v>
      </c>
      <c r="X1379" s="22"/>
      <c r="Z1379" s="2">
        <v>40120</v>
      </c>
      <c r="AA1379">
        <v>130.765625</v>
      </c>
      <c r="AB1379" s="22">
        <f>_xll.BDH(AB$3&amp;" Govt",$A$8,Z1379,Z1379)</f>
        <v>1.2401599999999999</v>
      </c>
      <c r="AC1379">
        <f t="shared" si="413"/>
        <v>105.4425437040382</v>
      </c>
      <c r="AF1379" s="22"/>
      <c r="AH1379" s="2">
        <v>40120</v>
      </c>
      <c r="AI1379">
        <v>131.4140625</v>
      </c>
      <c r="AJ1379" s="22">
        <f>_xll.BDH(AJ$3&amp;" Govt",$A$8,AH1379,AH1379)</f>
        <v>1.2155800000000001</v>
      </c>
      <c r="AK1379">
        <f t="shared" si="414"/>
        <v>108.10811505618716</v>
      </c>
      <c r="AN1379" s="22"/>
      <c r="AP1379" s="2">
        <v>40120</v>
      </c>
      <c r="AQ1379">
        <v>130.0546875</v>
      </c>
      <c r="AR1379" s="22">
        <f>_xll.BDH(AR$3&amp;" Govt",$A$8,AP1379,AP1379)</f>
        <v>1.2004600000000001</v>
      </c>
      <c r="AS1379">
        <f t="shared" si="415"/>
        <v>108.33737692217983</v>
      </c>
      <c r="AV1379" s="22"/>
      <c r="AX1379" s="2">
        <v>40120</v>
      </c>
      <c r="AY1379">
        <v>123.72265625</v>
      </c>
      <c r="AZ1379" s="22">
        <f>_xll.BDH(AZ$3&amp;" Govt",$A$8,AX1379,AX1379)</f>
        <v>1.1752</v>
      </c>
      <c r="BA1379">
        <f t="shared" si="416"/>
        <v>105.27795800714772</v>
      </c>
      <c r="BB1379" s="2">
        <v>40119</v>
      </c>
      <c r="BC1379">
        <v>123.50390625</v>
      </c>
      <c r="BD1379" s="22">
        <f>_xll.BDH(BD$3&amp;" Govt",$A$8,BB1379,BB1379)</f>
        <v>1.16812</v>
      </c>
      <c r="BE1379">
        <f t="shared" si="417"/>
        <v>105.7287832157655</v>
      </c>
      <c r="BH1379" s="22"/>
      <c r="BJ1379" s="2">
        <v>40119</v>
      </c>
      <c r="BK1379">
        <v>121.62109375</v>
      </c>
      <c r="BL1379" s="22">
        <f>_xll.BDH(BL$3&amp;" Govt",$A$8,BJ1379,BJ1379)</f>
        <v>1.1450499999999999</v>
      </c>
      <c r="BM1379">
        <f t="shared" si="418"/>
        <v>106.21465765687088</v>
      </c>
      <c r="BP1379" s="22"/>
      <c r="BT1379" s="22"/>
      <c r="BX1379" s="22"/>
      <c r="CB1379" s="22"/>
      <c r="CF1379" s="22"/>
      <c r="CJ1379" s="22"/>
      <c r="CN1379" s="22"/>
      <c r="CR1379" s="22"/>
      <c r="CV1379" s="22"/>
      <c r="CZ1379" s="22"/>
      <c r="DB1379" s="2">
        <v>40122</v>
      </c>
      <c r="DC1379">
        <v>123.3359375</v>
      </c>
      <c r="DD1379" s="22">
        <f>_xll.BDH(DD$3&amp;" Govt",$A$8,DB1379,DB1379)</f>
        <v>1.1451199999999999</v>
      </c>
      <c r="DE1379">
        <f t="shared" si="419"/>
        <v>107.70568805016069</v>
      </c>
      <c r="DH1379" s="22"/>
      <c r="DL1379" s="22"/>
      <c r="DP1379" s="22"/>
    </row>
    <row r="1380" spans="8:120" x14ac:dyDescent="0.25">
      <c r="H1380" s="22"/>
      <c r="I1380" s="14"/>
      <c r="L1380" s="22"/>
      <c r="P1380" s="22"/>
      <c r="R1380" s="2">
        <v>40121</v>
      </c>
      <c r="S1380">
        <v>131.0546875</v>
      </c>
      <c r="T1380" s="22">
        <f>_xll.BDH(T$3&amp;" Govt",$A$8,R1380,R1380)</f>
        <v>1.2829299999999999</v>
      </c>
      <c r="U1380">
        <f t="shared" si="412"/>
        <v>102.15264082997514</v>
      </c>
      <c r="X1380" s="22"/>
      <c r="Z1380" s="2">
        <v>40121</v>
      </c>
      <c r="AA1380">
        <v>130.83984375</v>
      </c>
      <c r="AB1380" s="22">
        <f>_xll.BDH(AB$3&amp;" Govt",$A$8,Z1380,Z1380)</f>
        <v>1.2401800000000001</v>
      </c>
      <c r="AC1380">
        <f t="shared" si="413"/>
        <v>105.50068840813429</v>
      </c>
      <c r="AF1380" s="22"/>
      <c r="AH1380" s="2">
        <v>40121</v>
      </c>
      <c r="AI1380">
        <v>131.5234375</v>
      </c>
      <c r="AJ1380" s="22">
        <f>_xll.BDH(AJ$3&amp;" Govt",$A$8,AH1380,AH1380)</f>
        <v>1.2156</v>
      </c>
      <c r="AK1380">
        <f t="shared" si="414"/>
        <v>108.19631252056597</v>
      </c>
      <c r="AN1380" s="22"/>
      <c r="AP1380" s="2">
        <v>40121</v>
      </c>
      <c r="AQ1380">
        <v>130.21875</v>
      </c>
      <c r="AR1380" s="22">
        <f>_xll.BDH(AR$3&amp;" Govt",$A$8,AP1380,AP1380)</f>
        <v>1.2004900000000001</v>
      </c>
      <c r="AS1380">
        <f t="shared" si="415"/>
        <v>108.47133253921315</v>
      </c>
      <c r="AV1380" s="22"/>
      <c r="AX1380" s="2">
        <v>40121</v>
      </c>
      <c r="AY1380">
        <v>123.89453125</v>
      </c>
      <c r="AZ1380" s="22">
        <f>_xll.BDH(AZ$3&amp;" Govt",$A$8,AX1380,AX1380)</f>
        <v>1.17523</v>
      </c>
      <c r="BA1380">
        <f t="shared" si="416"/>
        <v>105.42151855381501</v>
      </c>
      <c r="BB1380" s="2">
        <v>40120</v>
      </c>
      <c r="BC1380">
        <v>123.40625</v>
      </c>
      <c r="BD1380" s="22">
        <f>_xll.BDH(BD$3&amp;" Govt",$A$8,BB1380,BB1380)</f>
        <v>1.16814</v>
      </c>
      <c r="BE1380">
        <f t="shared" si="417"/>
        <v>105.64337322581198</v>
      </c>
      <c r="BH1380" s="22"/>
      <c r="BJ1380" s="2">
        <v>40120</v>
      </c>
      <c r="BK1380">
        <v>121.50390625</v>
      </c>
      <c r="BL1380" s="22">
        <f>_xll.BDH(BL$3&amp;" Govt",$A$8,BJ1380,BJ1380)</f>
        <v>1.1450800000000001</v>
      </c>
      <c r="BM1380">
        <f t="shared" si="418"/>
        <v>106.10953492332412</v>
      </c>
      <c r="BP1380" s="22"/>
      <c r="BT1380" s="22"/>
      <c r="BX1380" s="22"/>
      <c r="CB1380" s="22"/>
      <c r="CF1380" s="22"/>
      <c r="CJ1380" s="22"/>
      <c r="CN1380" s="22"/>
      <c r="CR1380" s="22"/>
      <c r="CV1380" s="22"/>
      <c r="CZ1380" s="22"/>
      <c r="DB1380" s="2">
        <v>40123</v>
      </c>
      <c r="DC1380">
        <v>123.296875</v>
      </c>
      <c r="DD1380" s="22">
        <f>_xll.BDH(DD$3&amp;" Govt",$A$8,DB1380,DB1380)</f>
        <v>1.1451500000000001</v>
      </c>
      <c r="DE1380">
        <f t="shared" si="419"/>
        <v>107.66875518491027</v>
      </c>
      <c r="DH1380" s="22"/>
      <c r="DL1380" s="22"/>
      <c r="DP1380" s="22"/>
    </row>
    <row r="1381" spans="8:120" x14ac:dyDescent="0.25">
      <c r="H1381" s="22"/>
      <c r="I1381" s="14"/>
      <c r="L1381" s="22"/>
      <c r="P1381" s="22"/>
      <c r="R1381" s="2">
        <v>40122</v>
      </c>
      <c r="S1381">
        <v>131.08984375</v>
      </c>
      <c r="T1381" s="22">
        <f>_xll.BDH(T$3&amp;" Govt",$A$8,R1381,R1381)</f>
        <v>1.2829600000000001</v>
      </c>
      <c r="U1381">
        <f t="shared" si="412"/>
        <v>102.1776546034171</v>
      </c>
      <c r="X1381" s="22"/>
      <c r="Z1381" s="2">
        <v>40122</v>
      </c>
      <c r="AA1381">
        <v>130.890625</v>
      </c>
      <c r="AB1381" s="22">
        <f>_xll.BDH(AB$3&amp;" Govt",$A$8,Z1381,Z1381)</f>
        <v>1.24021</v>
      </c>
      <c r="AC1381">
        <f t="shared" si="413"/>
        <v>105.5390820909362</v>
      </c>
      <c r="AF1381" s="22"/>
      <c r="AH1381" s="2">
        <v>40122</v>
      </c>
      <c r="AI1381">
        <v>131.62890625</v>
      </c>
      <c r="AJ1381" s="22">
        <f>_xll.BDH(AJ$3&amp;" Govt",$A$8,AH1381,AH1381)</f>
        <v>1.21563</v>
      </c>
      <c r="AK1381">
        <f t="shared" si="414"/>
        <v>108.28040295978217</v>
      </c>
      <c r="AN1381" s="22"/>
      <c r="AP1381" s="2">
        <v>40122</v>
      </c>
      <c r="AQ1381">
        <v>130.36328125</v>
      </c>
      <c r="AR1381" s="22">
        <f>_xll.BDH(AR$3&amp;" Govt",$A$8,AP1381,AP1381)</f>
        <v>1.20051</v>
      </c>
      <c r="AS1381">
        <f t="shared" si="415"/>
        <v>108.58991699361106</v>
      </c>
      <c r="AV1381" s="22"/>
      <c r="AX1381" s="2">
        <v>40122</v>
      </c>
      <c r="AY1381">
        <v>124.1953125</v>
      </c>
      <c r="AZ1381" s="22">
        <f>_xll.BDH(AZ$3&amp;" Govt",$A$8,AX1381,AX1381)</f>
        <v>1.1752499999999999</v>
      </c>
      <c r="BA1381">
        <f t="shared" si="416"/>
        <v>105.67565411614551</v>
      </c>
      <c r="BB1381" s="2">
        <v>40121</v>
      </c>
      <c r="BC1381">
        <v>123.578125</v>
      </c>
      <c r="BD1381" s="22">
        <f>_xll.BDH(BD$3&amp;" Govt",$A$8,BB1381,BB1381)</f>
        <v>1.1681699999999999</v>
      </c>
      <c r="BE1381">
        <f t="shared" si="417"/>
        <v>105.78779201657294</v>
      </c>
      <c r="BH1381" s="22"/>
      <c r="BJ1381" s="2">
        <v>40121</v>
      </c>
      <c r="BK1381">
        <v>121.67578125</v>
      </c>
      <c r="BL1381" s="22">
        <f>_xll.BDH(BL$3&amp;" Govt",$A$8,BJ1381,BJ1381)</f>
        <v>1.1451</v>
      </c>
      <c r="BM1381">
        <f t="shared" si="418"/>
        <v>106.25777770500393</v>
      </c>
      <c r="BP1381" s="22"/>
      <c r="BT1381" s="22"/>
      <c r="BX1381" s="22"/>
      <c r="CB1381" s="22"/>
      <c r="CF1381" s="22"/>
      <c r="CJ1381" s="22"/>
      <c r="CN1381" s="22"/>
      <c r="CR1381" s="22"/>
      <c r="CV1381" s="22"/>
      <c r="CZ1381" s="22"/>
      <c r="DB1381" s="2">
        <v>40126</v>
      </c>
      <c r="DC1381">
        <v>123.84375</v>
      </c>
      <c r="DD1381" s="22">
        <f>_xll.BDH(DD$3&amp;" Govt",$A$8,DB1381,DB1381)</f>
        <v>1.1452199999999999</v>
      </c>
      <c r="DE1381">
        <f t="shared" si="419"/>
        <v>108.13970241525647</v>
      </c>
      <c r="DH1381" s="22"/>
      <c r="DL1381" s="22"/>
      <c r="DP1381" s="22"/>
    </row>
    <row r="1382" spans="8:120" x14ac:dyDescent="0.25">
      <c r="H1382" s="22"/>
      <c r="I1382" s="14"/>
      <c r="L1382" s="22"/>
      <c r="P1382" s="22"/>
      <c r="R1382" s="2">
        <v>40123</v>
      </c>
      <c r="S1382">
        <v>131.1015625</v>
      </c>
      <c r="T1382" s="22">
        <f>_xll.BDH(T$3&amp;" Govt",$A$8,R1382,R1382)</f>
        <v>1.2829900000000001</v>
      </c>
      <c r="U1382">
        <f t="shared" si="412"/>
        <v>102.18439933280851</v>
      </c>
      <c r="X1382" s="22"/>
      <c r="Z1382" s="2">
        <v>40123</v>
      </c>
      <c r="AA1382">
        <v>130.9140625</v>
      </c>
      <c r="AB1382" s="22">
        <f>_xll.BDH(AB$3&amp;" Govt",$A$8,Z1382,Z1382)</f>
        <v>1.2402299999999999</v>
      </c>
      <c r="AC1382">
        <f t="shared" si="413"/>
        <v>105.55627786781484</v>
      </c>
      <c r="AF1382" s="22"/>
      <c r="AH1382" s="2">
        <v>40123</v>
      </c>
      <c r="AI1382">
        <v>131.73046875</v>
      </c>
      <c r="AJ1382" s="22">
        <f>_xll.BDH(AJ$3&amp;" Govt",$A$8,AH1382,AH1382)</f>
        <v>1.2156500000000001</v>
      </c>
      <c r="AK1382">
        <f t="shared" si="414"/>
        <v>108.36216735902603</v>
      </c>
      <c r="AN1382" s="22"/>
      <c r="AP1382" s="2">
        <v>40123</v>
      </c>
      <c r="AQ1382">
        <v>130.53125</v>
      </c>
      <c r="AR1382" s="22">
        <f>_xll.BDH(AR$3&amp;" Govt",$A$8,AP1382,AP1382)</f>
        <v>1.2005399999999999</v>
      </c>
      <c r="AS1382">
        <f t="shared" si="415"/>
        <v>108.72711446515736</v>
      </c>
      <c r="AV1382" s="22"/>
      <c r="AX1382" s="2">
        <v>40123</v>
      </c>
      <c r="AY1382">
        <v>124.37109375</v>
      </c>
      <c r="AZ1382" s="22">
        <f>_xll.BDH(AZ$3&amp;" Govt",$A$8,AX1382,AX1382)</f>
        <v>1.1752799999999999</v>
      </c>
      <c r="BA1382">
        <f t="shared" si="416"/>
        <v>105.82252207984482</v>
      </c>
      <c r="BB1382" s="2">
        <v>40122</v>
      </c>
      <c r="BC1382">
        <v>123.97265625</v>
      </c>
      <c r="BD1382" s="22">
        <f>_xll.BDH(BD$3&amp;" Govt",$A$8,BB1382,BB1382)</f>
        <v>1.1681900000000001</v>
      </c>
      <c r="BE1382">
        <f t="shared" si="417"/>
        <v>106.12370954211215</v>
      </c>
      <c r="BH1382" s="22"/>
      <c r="BJ1382" s="2">
        <v>40122</v>
      </c>
      <c r="BK1382">
        <v>122.05859375</v>
      </c>
      <c r="BL1382" s="22">
        <f>_xll.BDH(BL$3&amp;" Govt",$A$8,BJ1382,BJ1382)</f>
        <v>1.1451199999999999</v>
      </c>
      <c r="BM1382">
        <f t="shared" si="418"/>
        <v>106.59022089388013</v>
      </c>
      <c r="BP1382" s="22"/>
      <c r="BT1382" s="22"/>
      <c r="BX1382" s="22"/>
      <c r="CB1382" s="22"/>
      <c r="CF1382" s="22"/>
      <c r="CJ1382" s="22"/>
      <c r="CN1382" s="22"/>
      <c r="CR1382" s="22"/>
      <c r="CV1382" s="22"/>
      <c r="CZ1382" s="22"/>
      <c r="DB1382" s="2">
        <v>40127</v>
      </c>
      <c r="DC1382">
        <v>123.36328125</v>
      </c>
      <c r="DD1382" s="22">
        <f>_xll.BDH(DD$3&amp;" Govt",$A$8,DB1382,DB1382)</f>
        <v>1.14524</v>
      </c>
      <c r="DE1382">
        <f t="shared" si="419"/>
        <v>107.71827848311271</v>
      </c>
      <c r="DH1382" s="22"/>
      <c r="DL1382" s="22"/>
      <c r="DP1382" s="22"/>
    </row>
    <row r="1383" spans="8:120" x14ac:dyDescent="0.25">
      <c r="H1383" s="22"/>
      <c r="I1383" s="14"/>
      <c r="L1383" s="22"/>
      <c r="P1383" s="22"/>
      <c r="R1383" s="2">
        <v>40126</v>
      </c>
      <c r="S1383">
        <v>131.12109375</v>
      </c>
      <c r="T1383" s="22">
        <f>_xll.BDH(T$3&amp;" Govt",$A$8,R1383,R1383)</f>
        <v>1.2830699999999999</v>
      </c>
      <c r="U1383">
        <f t="shared" si="412"/>
        <v>102.19325036825738</v>
      </c>
      <c r="X1383" s="22"/>
      <c r="Z1383" s="2">
        <v>40126</v>
      </c>
      <c r="AA1383">
        <v>131.02734375</v>
      </c>
      <c r="AB1383" s="22">
        <f>_xll.BDH(AB$3&amp;" Govt",$A$8,Z1383,Z1383)</f>
        <v>1.24031</v>
      </c>
      <c r="AC1383">
        <f t="shared" si="413"/>
        <v>105.64080250098766</v>
      </c>
      <c r="AF1383" s="22"/>
      <c r="AH1383" s="2">
        <v>40126</v>
      </c>
      <c r="AI1383">
        <v>131.9140625</v>
      </c>
      <c r="AJ1383" s="22">
        <f>_xll.BDH(AJ$3&amp;" Govt",$A$8,AH1383,AH1383)</f>
        <v>1.21573</v>
      </c>
      <c r="AK1383">
        <f t="shared" si="414"/>
        <v>108.5060519194229</v>
      </c>
      <c r="AN1383" s="22"/>
      <c r="AP1383" s="2">
        <v>40126</v>
      </c>
      <c r="AQ1383">
        <v>130.78515625</v>
      </c>
      <c r="AR1383" s="22">
        <f>_xll.BDH(AR$3&amp;" Govt",$A$8,AP1383,AP1383)</f>
        <v>1.20061</v>
      </c>
      <c r="AS1383">
        <f t="shared" si="415"/>
        <v>108.93225631137506</v>
      </c>
      <c r="AV1383" s="22"/>
      <c r="AX1383" s="2">
        <v>40126</v>
      </c>
      <c r="AY1383">
        <v>124.671875</v>
      </c>
      <c r="AZ1383" s="22">
        <f>_xll.BDH(AZ$3&amp;" Govt",$A$8,AX1383,AX1383)</f>
        <v>1.1753499999999999</v>
      </c>
      <c r="BA1383">
        <f t="shared" si="416"/>
        <v>106.07212745139746</v>
      </c>
      <c r="BB1383" s="2">
        <v>40123</v>
      </c>
      <c r="BC1383">
        <v>124.14453125</v>
      </c>
      <c r="BD1383" s="22">
        <f>_xll.BDH(BD$3&amp;" Govt",$A$8,BB1383,BB1383)</f>
        <v>1.16822</v>
      </c>
      <c r="BE1383">
        <f t="shared" si="417"/>
        <v>106.26810981664413</v>
      </c>
      <c r="BH1383" s="22"/>
      <c r="BJ1383" s="2">
        <v>40123</v>
      </c>
      <c r="BK1383">
        <v>122.24609375</v>
      </c>
      <c r="BL1383" s="22">
        <f>_xll.BDH(BL$3&amp;" Govt",$A$8,BJ1383,BJ1383)</f>
        <v>1.1451500000000001</v>
      </c>
      <c r="BM1383">
        <f t="shared" si="418"/>
        <v>106.75116251146137</v>
      </c>
      <c r="BP1383" s="22"/>
      <c r="BT1383" s="22"/>
      <c r="BX1383" s="22"/>
      <c r="CB1383" s="22"/>
      <c r="CF1383" s="22"/>
      <c r="CJ1383" s="22"/>
      <c r="CN1383" s="22"/>
      <c r="CR1383" s="22"/>
      <c r="CV1383" s="22"/>
      <c r="CZ1383" s="22"/>
      <c r="DB1383" s="2">
        <v>40128</v>
      </c>
      <c r="DC1383">
        <v>123.36328125</v>
      </c>
      <c r="DD1383" s="22">
        <f>_xll.BDH(DD$3&amp;" Govt",$A$8,DB1383,DB1383)</f>
        <v>1.14527</v>
      </c>
      <c r="DE1383">
        <f t="shared" si="419"/>
        <v>107.71545683550603</v>
      </c>
      <c r="DH1383" s="22"/>
      <c r="DL1383" s="22"/>
      <c r="DP1383" s="22"/>
    </row>
    <row r="1384" spans="8:120" x14ac:dyDescent="0.25">
      <c r="H1384" s="22"/>
      <c r="I1384" s="14"/>
      <c r="L1384" s="22"/>
      <c r="P1384" s="22"/>
      <c r="R1384" s="2">
        <v>40127</v>
      </c>
      <c r="S1384">
        <v>131.09765625</v>
      </c>
      <c r="T1384" s="22">
        <f>_xll.BDH(T$3&amp;" Govt",$A$8,R1384,R1384)</f>
        <v>1.2830900000000001</v>
      </c>
      <c r="U1384">
        <f t="shared" si="412"/>
        <v>102.17339099361696</v>
      </c>
      <c r="X1384" s="22"/>
      <c r="Z1384" s="2">
        <v>40127</v>
      </c>
      <c r="AA1384">
        <v>131.0546875</v>
      </c>
      <c r="AB1384" s="22">
        <f>_xll.BDH(AB$3&amp;" Govt",$A$8,Z1384,Z1384)</f>
        <v>1.24034</v>
      </c>
      <c r="AC1384">
        <f t="shared" si="413"/>
        <v>105.66029274231259</v>
      </c>
      <c r="AF1384" s="22"/>
      <c r="AH1384" s="2">
        <v>40127</v>
      </c>
      <c r="AI1384">
        <v>132.015625</v>
      </c>
      <c r="AJ1384" s="22">
        <f>_xll.BDH(AJ$3&amp;" Govt",$A$8,AH1384,AH1384)</f>
        <v>1.2157499999999999</v>
      </c>
      <c r="AK1384">
        <f t="shared" si="414"/>
        <v>108.58780588114334</v>
      </c>
      <c r="AN1384" s="22"/>
      <c r="AP1384" s="2">
        <v>40127</v>
      </c>
      <c r="AQ1384">
        <v>130.83203125</v>
      </c>
      <c r="AR1384" s="22">
        <f>_xll.BDH(AR$3&amp;" Govt",$A$8,AP1384,AP1384)</f>
        <v>1.2006399999999999</v>
      </c>
      <c r="AS1384">
        <f t="shared" si="415"/>
        <v>108.96857613439499</v>
      </c>
      <c r="AV1384" s="22"/>
      <c r="AX1384" s="2">
        <v>40127</v>
      </c>
      <c r="AY1384">
        <v>124.671875</v>
      </c>
      <c r="AZ1384" s="22">
        <f>_xll.BDH(AZ$3&amp;" Govt",$A$8,AX1384,AX1384)</f>
        <v>1.17537</v>
      </c>
      <c r="BA1384">
        <f t="shared" si="416"/>
        <v>106.07032253673312</v>
      </c>
      <c r="BB1384" s="2">
        <v>40126</v>
      </c>
      <c r="BC1384">
        <v>124.57421875</v>
      </c>
      <c r="BD1384" s="22">
        <f>_xll.BDH(BD$3&amp;" Govt",$A$8,BB1384,BB1384)</f>
        <v>1.1682900000000001</v>
      </c>
      <c r="BE1384">
        <f t="shared" si="417"/>
        <v>106.62953440498507</v>
      </c>
      <c r="BH1384" s="22"/>
      <c r="BJ1384" s="2">
        <v>40126</v>
      </c>
      <c r="BK1384">
        <v>122.71875</v>
      </c>
      <c r="BL1384" s="22">
        <f>_xll.BDH(BL$3&amp;" Govt",$A$8,BJ1384,BJ1384)</f>
        <v>1.1452199999999999</v>
      </c>
      <c r="BM1384">
        <f t="shared" si="418"/>
        <v>107.15735841148427</v>
      </c>
      <c r="BP1384" s="22"/>
      <c r="BT1384" s="22"/>
      <c r="BX1384" s="22"/>
      <c r="CB1384" s="22"/>
      <c r="CF1384" s="22"/>
      <c r="CJ1384" s="22"/>
      <c r="CN1384" s="22"/>
      <c r="CR1384" s="22"/>
      <c r="CV1384" s="22"/>
      <c r="CZ1384" s="22"/>
      <c r="DB1384" s="2">
        <v>40129</v>
      </c>
      <c r="DC1384">
        <v>123.26171875</v>
      </c>
      <c r="DD1384" s="22">
        <f>_xll.BDH(DD$3&amp;" Govt",$A$8,DB1384,DB1384)</f>
        <v>1.1452899999999999</v>
      </c>
      <c r="DE1384">
        <f t="shared" si="419"/>
        <v>107.6248974058972</v>
      </c>
      <c r="DH1384" s="22"/>
      <c r="DL1384" s="22"/>
      <c r="DP1384" s="22"/>
    </row>
    <row r="1385" spans="8:120" x14ac:dyDescent="0.25">
      <c r="H1385" s="22"/>
      <c r="I1385" s="14"/>
      <c r="L1385" s="22"/>
      <c r="P1385" s="22"/>
      <c r="R1385" s="2">
        <v>40128</v>
      </c>
      <c r="S1385">
        <v>131.09765625</v>
      </c>
      <c r="T1385" s="22">
        <f>_xll.BDH(T$3&amp;" Govt",$A$8,R1385,R1385)</f>
        <v>1.28312</v>
      </c>
      <c r="U1385">
        <f t="shared" si="412"/>
        <v>102.17100212762641</v>
      </c>
      <c r="X1385" s="22"/>
      <c r="Z1385" s="2">
        <v>40128</v>
      </c>
      <c r="AA1385">
        <v>131.0546875</v>
      </c>
      <c r="AB1385" s="22">
        <f>_xll.BDH(AB$3&amp;" Govt",$A$8,Z1385,Z1385)</f>
        <v>1.2403599999999999</v>
      </c>
      <c r="AC1385">
        <f t="shared" si="413"/>
        <v>105.65858903866621</v>
      </c>
      <c r="AF1385" s="22"/>
      <c r="AH1385" s="2">
        <v>40128</v>
      </c>
      <c r="AI1385">
        <v>131.98046875</v>
      </c>
      <c r="AJ1385" s="22">
        <f>_xll.BDH(AJ$3&amp;" Govt",$A$8,AH1385,AH1385)</f>
        <v>1.2157800000000001</v>
      </c>
      <c r="AK1385">
        <f t="shared" si="414"/>
        <v>108.5562097994703</v>
      </c>
      <c r="AN1385" s="22"/>
      <c r="AP1385" s="2">
        <v>40128</v>
      </c>
      <c r="AQ1385">
        <v>130.71875</v>
      </c>
      <c r="AR1385" s="22">
        <f>_xll.BDH(AR$3&amp;" Govt",$A$8,AP1385,AP1385)</f>
        <v>1.2006600000000001</v>
      </c>
      <c r="AS1385">
        <f t="shared" si="415"/>
        <v>108.87241184015457</v>
      </c>
      <c r="AV1385" s="22"/>
      <c r="AX1385" s="2">
        <v>40128</v>
      </c>
      <c r="AY1385">
        <v>124.87109375</v>
      </c>
      <c r="AZ1385" s="22">
        <f>_xll.BDH(AZ$3&amp;" Govt",$A$8,AX1385,AX1385)</f>
        <v>1.1754</v>
      </c>
      <c r="BA1385">
        <f t="shared" si="416"/>
        <v>106.23710545346265</v>
      </c>
      <c r="BB1385" s="2">
        <v>40127</v>
      </c>
      <c r="BC1385">
        <v>124.609375</v>
      </c>
      <c r="BD1385" s="22">
        <f>_xll.BDH(BD$3&amp;" Govt",$A$8,BB1385,BB1385)</f>
        <v>1.16832</v>
      </c>
      <c r="BE1385">
        <f t="shared" si="417"/>
        <v>106.65688766776225</v>
      </c>
      <c r="BH1385" s="22"/>
      <c r="BJ1385" s="2">
        <v>40127</v>
      </c>
      <c r="BK1385">
        <v>122.68359375</v>
      </c>
      <c r="BL1385" s="22">
        <f>_xll.BDH(BL$3&amp;" Govt",$A$8,BJ1385,BJ1385)</f>
        <v>1.14524</v>
      </c>
      <c r="BM1385">
        <f t="shared" si="418"/>
        <v>107.12478934546471</v>
      </c>
      <c r="BP1385" s="22"/>
      <c r="BT1385" s="22"/>
      <c r="BX1385" s="22"/>
      <c r="CB1385" s="22"/>
      <c r="CF1385" s="22"/>
      <c r="CJ1385" s="22"/>
      <c r="CN1385" s="22"/>
      <c r="CR1385" s="22"/>
      <c r="CV1385" s="22"/>
      <c r="CZ1385" s="22"/>
      <c r="DB1385" s="2">
        <v>40130</v>
      </c>
      <c r="DC1385">
        <v>123.95703125</v>
      </c>
      <c r="DD1385" s="22">
        <f>_xll.BDH(DD$3&amp;" Govt",$A$8,DB1385,DB1385)</f>
        <v>1.1453100000000001</v>
      </c>
      <c r="DE1385">
        <f t="shared" si="419"/>
        <v>108.23011346273061</v>
      </c>
      <c r="DH1385" s="22"/>
      <c r="DL1385" s="22"/>
      <c r="DP1385" s="22"/>
    </row>
    <row r="1386" spans="8:120" x14ac:dyDescent="0.25">
      <c r="H1386" s="22"/>
      <c r="I1386" s="14"/>
      <c r="L1386" s="22"/>
      <c r="P1386" s="22"/>
      <c r="R1386" s="2">
        <v>40129</v>
      </c>
      <c r="S1386">
        <v>130.9921875</v>
      </c>
      <c r="T1386" s="22">
        <f>_xll.BDH(T$3&amp;" Govt",$A$8,R1386,R1386)</f>
        <v>1.28315</v>
      </c>
      <c r="U1386">
        <f t="shared" si="412"/>
        <v>102.08641818961151</v>
      </c>
      <c r="X1386" s="22"/>
      <c r="Z1386" s="2">
        <v>40129</v>
      </c>
      <c r="AA1386">
        <v>130.9921875</v>
      </c>
      <c r="AB1386" s="22">
        <f>_xll.BDH(AB$3&amp;" Govt",$A$8,Z1386,Z1386)</f>
        <v>1.2403900000000001</v>
      </c>
      <c r="AC1386">
        <f t="shared" si="413"/>
        <v>105.60564620804746</v>
      </c>
      <c r="AF1386" s="22"/>
      <c r="AH1386" s="2">
        <v>40129</v>
      </c>
      <c r="AI1386">
        <v>131.9375</v>
      </c>
      <c r="AJ1386" s="22">
        <f>_xll.BDH(AJ$3&amp;" Govt",$A$8,AH1386,AH1386)</f>
        <v>1.2158</v>
      </c>
      <c r="AK1386">
        <f t="shared" si="414"/>
        <v>108.51908208586939</v>
      </c>
      <c r="AN1386" s="22"/>
      <c r="AP1386" s="2">
        <v>40129</v>
      </c>
      <c r="AQ1386">
        <v>130.78515625</v>
      </c>
      <c r="AR1386" s="22">
        <f>_xll.BDH(AR$3&amp;" Govt",$A$8,AP1386,AP1386)</f>
        <v>1.20069</v>
      </c>
      <c r="AS1386">
        <f t="shared" si="415"/>
        <v>108.92499833429112</v>
      </c>
      <c r="AV1386" s="22"/>
      <c r="AX1386" s="2">
        <v>40129</v>
      </c>
      <c r="AY1386">
        <v>124.5859375</v>
      </c>
      <c r="AZ1386" s="22">
        <f>_xll.BDH(AZ$3&amp;" Govt",$A$8,AX1386,AX1386)</f>
        <v>1.1754199999999999</v>
      </c>
      <c r="BA1386">
        <f t="shared" si="416"/>
        <v>105.99269835463069</v>
      </c>
      <c r="BB1386" s="2">
        <v>40128</v>
      </c>
      <c r="BC1386">
        <v>124.6796875</v>
      </c>
      <c r="BD1386" s="22">
        <f>_xll.BDH(BD$3&amp;" Govt",$A$8,BB1386,BB1386)</f>
        <v>1.1683399999999999</v>
      </c>
      <c r="BE1386">
        <f t="shared" si="417"/>
        <v>106.71524342229146</v>
      </c>
      <c r="BH1386" s="22"/>
      <c r="BJ1386" s="2">
        <v>40128</v>
      </c>
      <c r="BK1386">
        <v>122.68359375</v>
      </c>
      <c r="BL1386" s="22">
        <f>_xll.BDH(BL$3&amp;" Govt",$A$8,BJ1386,BJ1386)</f>
        <v>1.14527</v>
      </c>
      <c r="BM1386">
        <f t="shared" si="418"/>
        <v>107.12198324412584</v>
      </c>
      <c r="BP1386" s="22"/>
      <c r="BT1386" s="22"/>
      <c r="BX1386" s="22"/>
      <c r="CB1386" s="22"/>
      <c r="CF1386" s="22"/>
      <c r="CJ1386" s="22"/>
      <c r="CN1386" s="22"/>
      <c r="CR1386" s="22"/>
      <c r="CV1386" s="22"/>
      <c r="CZ1386" s="22"/>
      <c r="DB1386" s="2">
        <v>40133</v>
      </c>
      <c r="DC1386">
        <v>125.68359375</v>
      </c>
      <c r="DD1386" s="22">
        <f>_xll.BDH(DD$3&amp;" Govt",$A$8,DB1386,DB1386)</f>
        <v>1.1453899999999999</v>
      </c>
      <c r="DE1386">
        <f t="shared" si="419"/>
        <v>109.72995551733472</v>
      </c>
      <c r="DH1386" s="22"/>
      <c r="DL1386" s="22"/>
      <c r="DP1386" s="22"/>
    </row>
    <row r="1387" spans="8:120" x14ac:dyDescent="0.25">
      <c r="H1387" s="22"/>
      <c r="I1387" s="14"/>
      <c r="L1387" s="22"/>
      <c r="P1387" s="22"/>
      <c r="R1387" s="2">
        <v>40130</v>
      </c>
      <c r="S1387">
        <v>131.00390625</v>
      </c>
      <c r="T1387" s="22">
        <f>_xll.BDH(T$3&amp;" Govt",$A$8,R1387,R1387)</f>
        <v>1.28318</v>
      </c>
      <c r="U1387">
        <f t="shared" si="412"/>
        <v>102.09316405336742</v>
      </c>
      <c r="X1387" s="22"/>
      <c r="Z1387" s="2">
        <v>40130</v>
      </c>
      <c r="AA1387">
        <v>130.99609375</v>
      </c>
      <c r="AB1387" s="22">
        <f>_xll.BDH(AB$3&amp;" Govt",$A$8,Z1387,Z1387)</f>
        <v>1.24041</v>
      </c>
      <c r="AC1387">
        <f t="shared" si="413"/>
        <v>105.60709261453874</v>
      </c>
      <c r="AF1387" s="22"/>
      <c r="AH1387" s="2">
        <v>40130</v>
      </c>
      <c r="AI1387">
        <v>131.921875</v>
      </c>
      <c r="AJ1387" s="22">
        <f>_xll.BDH(AJ$3&amp;" Govt",$A$8,AH1387,AH1387)</f>
        <v>1.21583</v>
      </c>
      <c r="AK1387">
        <f t="shared" si="414"/>
        <v>108.50355312831564</v>
      </c>
      <c r="AN1387" s="22"/>
      <c r="AP1387" s="2">
        <v>40130</v>
      </c>
      <c r="AQ1387">
        <v>130.76953125</v>
      </c>
      <c r="AR1387" s="22">
        <f>_xll.BDH(AR$3&amp;" Govt",$A$8,AP1387,AP1387)</f>
        <v>1.2007099999999999</v>
      </c>
      <c r="AS1387">
        <f t="shared" si="415"/>
        <v>108.9101708572428</v>
      </c>
      <c r="AV1387" s="22"/>
      <c r="AX1387" s="2">
        <v>40130</v>
      </c>
      <c r="AY1387">
        <v>124.66796875</v>
      </c>
      <c r="AZ1387" s="22">
        <f>_xll.BDH(AZ$3&amp;" Govt",$A$8,AX1387,AX1387)</f>
        <v>1.1754500000000001</v>
      </c>
      <c r="BA1387">
        <f t="shared" si="416"/>
        <v>106.05978029690756</v>
      </c>
      <c r="BB1387" s="2">
        <v>40129</v>
      </c>
      <c r="BC1387">
        <v>124.47265625</v>
      </c>
      <c r="BD1387" s="22">
        <f>_xll.BDH(BD$3&amp;" Govt",$A$8,BB1387,BB1387)</f>
        <v>1.1683600000000001</v>
      </c>
      <c r="BE1387">
        <f t="shared" si="417"/>
        <v>106.5362185028587</v>
      </c>
      <c r="BH1387" s="22"/>
      <c r="BJ1387" s="2">
        <v>40129</v>
      </c>
      <c r="BK1387">
        <v>122.53125</v>
      </c>
      <c r="BL1387" s="22">
        <f>_xll.BDH(BL$3&amp;" Govt",$A$8,BJ1387,BJ1387)</f>
        <v>1.1452899999999999</v>
      </c>
      <c r="BM1387">
        <f t="shared" si="418"/>
        <v>106.98709497157925</v>
      </c>
      <c r="BP1387" s="22"/>
      <c r="BT1387" s="22"/>
      <c r="BX1387" s="22"/>
      <c r="CB1387" s="22"/>
      <c r="CF1387" s="22"/>
      <c r="CJ1387" s="22"/>
      <c r="CN1387" s="22"/>
      <c r="CR1387" s="22"/>
      <c r="CV1387" s="22"/>
      <c r="CZ1387" s="22"/>
      <c r="DB1387" s="2">
        <v>40134</v>
      </c>
      <c r="DC1387">
        <v>125.78515625</v>
      </c>
      <c r="DD1387" s="22">
        <f>_xll.BDH(DD$3&amp;" Govt",$A$8,DB1387,DB1387)</f>
        <v>1.14541</v>
      </c>
      <c r="DE1387">
        <f t="shared" si="419"/>
        <v>109.81670864581241</v>
      </c>
      <c r="DH1387" s="22"/>
      <c r="DL1387" s="22"/>
      <c r="DP1387" s="22"/>
    </row>
    <row r="1388" spans="8:120" x14ac:dyDescent="0.25">
      <c r="H1388" s="22"/>
      <c r="I1388" s="14"/>
      <c r="L1388" s="22"/>
      <c r="P1388" s="22"/>
      <c r="R1388" s="2">
        <v>40133</v>
      </c>
      <c r="S1388">
        <v>131.04296875</v>
      </c>
      <c r="T1388" s="22">
        <f>_xll.BDH(T$3&amp;" Govt",$A$8,R1388,R1388)</f>
        <v>1.2832600000000001</v>
      </c>
      <c r="U1388">
        <f t="shared" si="412"/>
        <v>102.11723949160731</v>
      </c>
      <c r="X1388" s="22"/>
      <c r="Z1388" s="2">
        <v>40133</v>
      </c>
      <c r="AA1388">
        <v>131.109375</v>
      </c>
      <c r="AB1388" s="22">
        <f>_xll.BDH(AB$3&amp;" Govt",$A$8,Z1388,Z1388)</f>
        <v>1.2404900000000001</v>
      </c>
      <c r="AC1388">
        <f t="shared" si="413"/>
        <v>105.69160170577754</v>
      </c>
      <c r="AF1388" s="22"/>
      <c r="AH1388" s="2">
        <v>40133</v>
      </c>
      <c r="AI1388">
        <v>132.0859375</v>
      </c>
      <c r="AJ1388" s="22">
        <f>_xll.BDH(AJ$3&amp;" Govt",$A$8,AH1388,AH1388)</f>
        <v>1.2159</v>
      </c>
      <c r="AK1388">
        <f t="shared" si="414"/>
        <v>108.63223743728925</v>
      </c>
      <c r="AN1388" s="22"/>
      <c r="AP1388" s="2">
        <v>40133</v>
      </c>
      <c r="AQ1388">
        <v>131.0234375</v>
      </c>
      <c r="AR1388" s="22">
        <f>_xll.BDH(AR$3&amp;" Govt",$A$8,AP1388,AP1388)</f>
        <v>1.20079</v>
      </c>
      <c r="AS1388">
        <f t="shared" si="415"/>
        <v>109.11436429350677</v>
      </c>
      <c r="AV1388" s="22"/>
      <c r="AX1388" s="2">
        <v>40133</v>
      </c>
      <c r="AY1388">
        <v>125.0078125</v>
      </c>
      <c r="AZ1388" s="22">
        <f>_xll.BDH(AZ$3&amp;" Govt",$A$8,AX1388,AX1388)</f>
        <v>1.1755200000000001</v>
      </c>
      <c r="BA1388">
        <f t="shared" si="416"/>
        <v>106.34256541785761</v>
      </c>
      <c r="BB1388" s="2">
        <v>40130</v>
      </c>
      <c r="BC1388">
        <v>124.5</v>
      </c>
      <c r="BD1388" s="22">
        <f>_xll.BDH(BD$3&amp;" Govt",$A$8,BB1388,BB1388)</f>
        <v>1.16839</v>
      </c>
      <c r="BE1388">
        <f t="shared" si="417"/>
        <v>106.55688597129382</v>
      </c>
      <c r="BH1388" s="22"/>
      <c r="BJ1388" s="2">
        <v>40130</v>
      </c>
      <c r="BK1388">
        <v>122.61328125</v>
      </c>
      <c r="BL1388" s="22">
        <f>_xll.BDH(BL$3&amp;" Govt",$A$8,BJ1388,BJ1388)</f>
        <v>1.1453100000000001</v>
      </c>
      <c r="BM1388">
        <f t="shared" si="418"/>
        <v>107.05685032873195</v>
      </c>
      <c r="BP1388" s="22"/>
      <c r="BT1388" s="22"/>
      <c r="BX1388" s="22"/>
      <c r="CB1388" s="22"/>
      <c r="CF1388" s="22"/>
      <c r="CJ1388" s="22"/>
      <c r="CN1388" s="22"/>
      <c r="CR1388" s="22"/>
      <c r="CV1388" s="22"/>
      <c r="CZ1388" s="22"/>
      <c r="DB1388" s="2">
        <v>40135</v>
      </c>
      <c r="DC1388">
        <v>125.4375</v>
      </c>
      <c r="DD1388" s="22">
        <f>_xll.BDH(DD$3&amp;" Govt",$A$8,DB1388,DB1388)</f>
        <v>1.1454299999999999</v>
      </c>
      <c r="DE1388">
        <f t="shared" si="419"/>
        <v>109.51127524161232</v>
      </c>
      <c r="DH1388" s="22"/>
      <c r="DL1388" s="22"/>
      <c r="DP1388" s="22"/>
    </row>
    <row r="1389" spans="8:120" x14ac:dyDescent="0.25">
      <c r="H1389" s="22"/>
      <c r="I1389" s="14"/>
      <c r="L1389" s="22"/>
      <c r="P1389" s="22"/>
      <c r="R1389" s="2">
        <v>40134</v>
      </c>
      <c r="S1389">
        <v>131</v>
      </c>
      <c r="T1389" s="22">
        <f>_xll.BDH(T$3&amp;" Govt",$A$8,R1389,R1389)</f>
        <v>1.28328</v>
      </c>
      <c r="U1389">
        <f t="shared" si="412"/>
        <v>102.08216445358768</v>
      </c>
      <c r="X1389" s="22"/>
      <c r="Z1389" s="2">
        <v>40134</v>
      </c>
      <c r="AA1389">
        <v>131.10546875</v>
      </c>
      <c r="AB1389" s="22">
        <f>_xll.BDH(AB$3&amp;" Govt",$A$8,Z1389,Z1389)</f>
        <v>1.2405200000000001</v>
      </c>
      <c r="AC1389">
        <f t="shared" si="413"/>
        <v>105.68589684164705</v>
      </c>
      <c r="AF1389" s="22"/>
      <c r="AH1389" s="2">
        <v>40134</v>
      </c>
      <c r="AI1389">
        <v>132.140625</v>
      </c>
      <c r="AJ1389" s="22">
        <f>_xll.BDH(AJ$3&amp;" Govt",$A$8,AH1389,AH1389)</f>
        <v>1.21593</v>
      </c>
      <c r="AK1389">
        <f t="shared" si="414"/>
        <v>108.67453307344995</v>
      </c>
      <c r="AN1389" s="22"/>
      <c r="AP1389" s="2">
        <v>40134</v>
      </c>
      <c r="AQ1389">
        <v>131.09375</v>
      </c>
      <c r="AR1389" s="22">
        <f>_xll.BDH(AR$3&amp;" Govt",$A$8,AP1389,AP1389)</f>
        <v>1.2008099999999999</v>
      </c>
      <c r="AS1389">
        <f t="shared" si="415"/>
        <v>109.17110117337465</v>
      </c>
      <c r="AV1389" s="22"/>
      <c r="AX1389" s="2">
        <v>40134</v>
      </c>
      <c r="AY1389">
        <v>125.125</v>
      </c>
      <c r="AZ1389" s="22">
        <f>_xll.BDH(AZ$3&amp;" Govt",$A$8,AX1389,AX1389)</f>
        <v>1.1755500000000001</v>
      </c>
      <c r="BA1389">
        <f t="shared" si="416"/>
        <v>106.43953893921993</v>
      </c>
      <c r="BB1389" s="2">
        <v>40133</v>
      </c>
      <c r="BC1389">
        <v>124.87109375</v>
      </c>
      <c r="BD1389" s="22">
        <f>_xll.BDH(BD$3&amp;" Govt",$A$8,BB1389,BB1389)</f>
        <v>1.1684600000000001</v>
      </c>
      <c r="BE1389">
        <f t="shared" si="417"/>
        <v>106.86809454324495</v>
      </c>
      <c r="BH1389" s="22"/>
      <c r="BJ1389" s="2">
        <v>40133</v>
      </c>
      <c r="BK1389">
        <v>123.05078125</v>
      </c>
      <c r="BL1389" s="22">
        <f>_xll.BDH(BL$3&amp;" Govt",$A$8,BJ1389,BJ1389)</f>
        <v>1.1453899999999999</v>
      </c>
      <c r="BM1389">
        <f t="shared" si="418"/>
        <v>107.4313388889374</v>
      </c>
      <c r="BP1389" s="22"/>
      <c r="BT1389" s="22"/>
      <c r="BX1389" s="22"/>
      <c r="CB1389" s="22"/>
      <c r="CF1389" s="22"/>
      <c r="CJ1389" s="22"/>
      <c r="CN1389" s="22"/>
      <c r="CR1389" s="22"/>
      <c r="CV1389" s="22"/>
      <c r="CZ1389" s="22"/>
      <c r="DB1389" s="2">
        <v>40136</v>
      </c>
      <c r="DC1389">
        <v>125.515625</v>
      </c>
      <c r="DD1389" s="22">
        <f>_xll.BDH(DD$3&amp;" Govt",$A$8,DB1389,DB1389)</f>
        <v>1.1454599999999999</v>
      </c>
      <c r="DE1389">
        <f t="shared" si="419"/>
        <v>109.57661114312155</v>
      </c>
      <c r="DH1389" s="22"/>
      <c r="DL1389" s="22"/>
      <c r="DP1389" s="22"/>
    </row>
    <row r="1390" spans="8:120" x14ac:dyDescent="0.25">
      <c r="H1390" s="22"/>
      <c r="I1390" s="14"/>
      <c r="L1390" s="22"/>
      <c r="P1390" s="22"/>
      <c r="R1390" s="2">
        <v>40135</v>
      </c>
      <c r="S1390">
        <v>131.1171875</v>
      </c>
      <c r="T1390" s="22">
        <f>_xll.BDH(T$3&amp;" Govt",$A$8,R1390,R1390)</f>
        <v>1.28331</v>
      </c>
      <c r="U1390">
        <f t="shared" si="412"/>
        <v>102.17109466925373</v>
      </c>
      <c r="X1390" s="22"/>
      <c r="Z1390" s="2">
        <v>40135</v>
      </c>
      <c r="AA1390">
        <v>131.21484375</v>
      </c>
      <c r="AB1390" s="22">
        <f>_xll.BDH(AB$3&amp;" Govt",$A$8,Z1390,Z1390)</f>
        <v>1.24054</v>
      </c>
      <c r="AC1390">
        <f t="shared" si="413"/>
        <v>105.77236022216132</v>
      </c>
      <c r="AF1390" s="22"/>
      <c r="AH1390" s="2">
        <v>40135</v>
      </c>
      <c r="AI1390">
        <v>132.265625</v>
      </c>
      <c r="AJ1390" s="22">
        <f>_xll.BDH(AJ$3&amp;" Govt",$A$8,AH1390,AH1390)</f>
        <v>1.2159599999999999</v>
      </c>
      <c r="AK1390">
        <f t="shared" si="414"/>
        <v>108.77465130431922</v>
      </c>
      <c r="AN1390" s="22"/>
      <c r="AP1390" s="2">
        <v>40135</v>
      </c>
      <c r="AQ1390">
        <v>131.19921875</v>
      </c>
      <c r="AR1390" s="22">
        <f>_xll.BDH(AR$3&amp;" Govt",$A$8,AP1390,AP1390)</f>
        <v>1.2008399999999999</v>
      </c>
      <c r="AS1390">
        <f t="shared" si="415"/>
        <v>109.25620294960196</v>
      </c>
      <c r="AV1390" s="22"/>
      <c r="AX1390" s="2">
        <v>40135</v>
      </c>
      <c r="AY1390">
        <v>125.30078125</v>
      </c>
      <c r="AZ1390" s="22">
        <f>_xll.BDH(AZ$3&amp;" Govt",$A$8,AX1390,AX1390)</f>
        <v>1.17557</v>
      </c>
      <c r="BA1390">
        <f t="shared" si="416"/>
        <v>106.58725660743299</v>
      </c>
      <c r="BB1390" s="2">
        <v>40134</v>
      </c>
      <c r="BC1390">
        <v>125.046875</v>
      </c>
      <c r="BD1390" s="22">
        <f>_xll.BDH(BD$3&amp;" Govt",$A$8,BB1390,BB1390)</f>
        <v>1.16849</v>
      </c>
      <c r="BE1390">
        <f t="shared" si="417"/>
        <v>107.01578532978459</v>
      </c>
      <c r="BH1390" s="22"/>
      <c r="BJ1390" s="2">
        <v>40134</v>
      </c>
      <c r="BK1390">
        <v>123.23828125</v>
      </c>
      <c r="BL1390" s="22">
        <f>_xll.BDH(BL$3&amp;" Govt",$A$8,BJ1390,BJ1390)</f>
        <v>1.14541</v>
      </c>
      <c r="BM1390">
        <f t="shared" si="418"/>
        <v>107.59315987288394</v>
      </c>
      <c r="BP1390" s="22"/>
      <c r="BT1390" s="22"/>
      <c r="BX1390" s="22"/>
      <c r="CB1390" s="22"/>
      <c r="CF1390" s="22"/>
      <c r="CJ1390" s="22"/>
      <c r="CN1390" s="22"/>
      <c r="CR1390" s="22"/>
      <c r="CV1390" s="22"/>
      <c r="CZ1390" s="22"/>
      <c r="DD1390" s="22"/>
      <c r="DH1390" s="22"/>
      <c r="DL1390" s="22"/>
      <c r="DP1390" s="22"/>
    </row>
    <row r="1391" spans="8:120" x14ac:dyDescent="0.25">
      <c r="H1391" s="22"/>
      <c r="I1391" s="14"/>
      <c r="L1391" s="22"/>
      <c r="P1391" s="22"/>
      <c r="R1391" s="2">
        <v>40136</v>
      </c>
      <c r="S1391">
        <v>131.1171875</v>
      </c>
      <c r="T1391" s="22">
        <f>_xll.BDH(T$3&amp;" Govt",$A$8,R1391,R1391)</f>
        <v>1.2833399999999999</v>
      </c>
      <c r="U1391">
        <f t="shared" si="412"/>
        <v>102.16870626646096</v>
      </c>
      <c r="X1391" s="22"/>
      <c r="Z1391" s="2">
        <v>40136</v>
      </c>
      <c r="AA1391">
        <v>131.30859375</v>
      </c>
      <c r="AB1391" s="22">
        <f>_xll.BDH(AB$3&amp;" Govt",$A$8,Z1391,Z1391)</f>
        <v>1.24057</v>
      </c>
      <c r="AC1391">
        <f t="shared" si="413"/>
        <v>105.84537249006506</v>
      </c>
      <c r="AF1391" s="22"/>
      <c r="AH1391" s="2">
        <v>40136</v>
      </c>
      <c r="AI1391">
        <v>132.26171875</v>
      </c>
      <c r="AJ1391" s="22">
        <f>_xll.BDH(AJ$3&amp;" Govt",$A$8,AH1391,AH1391)</f>
        <v>1.2159800000000001</v>
      </c>
      <c r="AK1391">
        <f t="shared" si="414"/>
        <v>108.76964978864784</v>
      </c>
      <c r="AN1391" s="22"/>
      <c r="AP1391" s="2">
        <v>40136</v>
      </c>
      <c r="AQ1391">
        <v>131.32421875</v>
      </c>
      <c r="AR1391" s="22">
        <f>_xll.BDH(AR$3&amp;" Govt",$A$8,AP1391,AP1391)</f>
        <v>1.20086</v>
      </c>
      <c r="AS1391">
        <f t="shared" si="415"/>
        <v>109.35847538430791</v>
      </c>
      <c r="AV1391" s="22"/>
      <c r="AX1391" s="2">
        <v>40136</v>
      </c>
      <c r="AY1391">
        <v>125.3828125</v>
      </c>
      <c r="AZ1391" s="22">
        <f>_xll.BDH(AZ$3&amp;" Govt",$A$8,AX1391,AX1391)</f>
        <v>1.1755899999999999</v>
      </c>
      <c r="BA1391">
        <f t="shared" si="416"/>
        <v>106.65522205871095</v>
      </c>
      <c r="BB1391" s="2">
        <v>40135</v>
      </c>
      <c r="BC1391">
        <v>125.21875</v>
      </c>
      <c r="BD1391" s="22">
        <f>_xll.BDH(BD$3&amp;" Govt",$A$8,BB1391,BB1391)</f>
        <v>1.1685099999999999</v>
      </c>
      <c r="BE1391">
        <f t="shared" si="417"/>
        <v>107.16104269539842</v>
      </c>
      <c r="BH1391" s="22"/>
      <c r="BJ1391" s="2">
        <v>40135</v>
      </c>
      <c r="BK1391">
        <v>123.37109375</v>
      </c>
      <c r="BL1391" s="22">
        <f>_xll.BDH(BL$3&amp;" Govt",$A$8,BJ1391,BJ1391)</f>
        <v>1.1454299999999999</v>
      </c>
      <c r="BM1391">
        <f t="shared" si="418"/>
        <v>107.70723112717495</v>
      </c>
      <c r="BP1391" s="22"/>
      <c r="BT1391" s="22"/>
      <c r="BX1391" s="22"/>
      <c r="CB1391" s="22"/>
      <c r="CF1391" s="22"/>
      <c r="CJ1391" s="22"/>
      <c r="CN1391" s="22"/>
      <c r="CR1391" s="22"/>
      <c r="CV1391" s="22"/>
      <c r="CZ1391" s="22"/>
      <c r="DD1391" s="22"/>
      <c r="DH1391" s="22"/>
      <c r="DL1391" s="22"/>
      <c r="DP1391" s="22"/>
    </row>
    <row r="1392" spans="8:120" x14ac:dyDescent="0.25">
      <c r="H1392" s="22"/>
      <c r="I1392" s="14"/>
      <c r="L1392" s="22"/>
      <c r="P1392" s="22"/>
      <c r="T1392" s="22"/>
      <c r="X1392" s="22"/>
      <c r="AB1392" s="22"/>
      <c r="AF1392" s="22"/>
      <c r="AJ1392" s="22"/>
      <c r="AN1392" s="22"/>
      <c r="AR1392" s="22"/>
      <c r="AV1392" s="22"/>
      <c r="AZ1392" s="22"/>
      <c r="BB1392" s="2">
        <v>40136</v>
      </c>
      <c r="BC1392">
        <v>125.35546875</v>
      </c>
      <c r="BD1392" s="22">
        <f>_xll.BDH(BD$3&amp;" Govt",$A$8,BB1392,BB1392)</f>
        <v>1.1685300000000001</v>
      </c>
      <c r="BE1392">
        <f t="shared" si="417"/>
        <v>107.27620921157352</v>
      </c>
      <c r="BH1392" s="22"/>
      <c r="BJ1392" s="2">
        <v>40136</v>
      </c>
      <c r="BK1392">
        <v>123.5234375</v>
      </c>
      <c r="BL1392" s="22">
        <f>_xll.BDH(BL$3&amp;" Govt",$A$8,BJ1392,BJ1392)</f>
        <v>1.1454599999999999</v>
      </c>
      <c r="BM1392">
        <f t="shared" si="418"/>
        <v>107.83740811551692</v>
      </c>
      <c r="BP1392" s="22"/>
      <c r="BT1392" s="22"/>
      <c r="BX1392" s="22"/>
      <c r="CB1392" s="22"/>
      <c r="CF1392" s="22"/>
      <c r="CJ1392" s="22"/>
      <c r="CN1392" s="22"/>
      <c r="CR1392" s="22"/>
      <c r="CV1392" s="22"/>
      <c r="CZ1392" s="22"/>
      <c r="DD1392" s="22"/>
      <c r="DH1392" s="22"/>
      <c r="DL1392" s="22"/>
      <c r="DP1392" s="22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392"/>
  <sheetViews>
    <sheetView workbookViewId="0">
      <selection activeCell="D25" sqref="D25"/>
    </sheetView>
  </sheetViews>
  <sheetFormatPr defaultRowHeight="15" x14ac:dyDescent="0.25"/>
  <cols>
    <col min="1" max="1" width="10.7109375" bestFit="1" customWidth="1"/>
    <col min="2" max="2" width="9.42578125" bestFit="1" customWidth="1"/>
    <col min="3" max="3" width="10" bestFit="1" customWidth="1"/>
    <col min="4" max="4" width="13.7109375" customWidth="1"/>
    <col min="5" max="5" width="10.42578125" bestFit="1" customWidth="1"/>
    <col min="6" max="6" width="10.7109375" bestFit="1" customWidth="1"/>
    <col min="7" max="7" width="11" bestFit="1" customWidth="1"/>
    <col min="8" max="8" width="10.7109375" bestFit="1" customWidth="1"/>
    <col min="9" max="9" width="11" bestFit="1" customWidth="1"/>
    <col min="10" max="10" width="10.7109375" bestFit="1" customWidth="1"/>
    <col min="11" max="11" width="11" bestFit="1" customWidth="1"/>
    <col min="12" max="12" width="10.7109375" bestFit="1" customWidth="1"/>
    <col min="13" max="13" width="12" bestFit="1" customWidth="1"/>
    <col min="14" max="14" width="10.7109375" bestFit="1" customWidth="1"/>
    <col min="15" max="15" width="11" bestFit="1" customWidth="1"/>
    <col min="16" max="16" width="10.7109375" bestFit="1" customWidth="1"/>
    <col min="17" max="17" width="12" bestFit="1" customWidth="1"/>
    <col min="18" max="18" width="10.7109375" bestFit="1" customWidth="1"/>
    <col min="19" max="19" width="12" bestFit="1" customWidth="1"/>
    <col min="20" max="20" width="10.7109375" bestFit="1" customWidth="1"/>
    <col min="21" max="21" width="12" bestFit="1" customWidth="1"/>
    <col min="22" max="22" width="10.7109375" bestFit="1" customWidth="1"/>
    <col min="23" max="23" width="12" bestFit="1" customWidth="1"/>
    <col min="24" max="24" width="10.7109375" bestFit="1" customWidth="1"/>
    <col min="25" max="25" width="12" bestFit="1" customWidth="1"/>
    <col min="26" max="26" width="10.7109375" bestFit="1" customWidth="1"/>
    <col min="27" max="27" width="11.140625" bestFit="1" customWidth="1"/>
    <col min="28" max="28" width="10.7109375" bestFit="1" customWidth="1"/>
    <col min="29" max="29" width="12" bestFit="1" customWidth="1"/>
    <col min="30" max="30" width="10.7109375" bestFit="1" customWidth="1"/>
    <col min="31" max="31" width="11.140625" bestFit="1" customWidth="1"/>
    <col min="32" max="32" width="10.7109375" bestFit="1" customWidth="1"/>
    <col min="33" max="33" width="12" bestFit="1" customWidth="1"/>
    <col min="34" max="34" width="10.7109375" bestFit="1" customWidth="1"/>
    <col min="35" max="35" width="11" bestFit="1" customWidth="1"/>
    <col min="36" max="36" width="10.7109375" bestFit="1" customWidth="1"/>
    <col min="37" max="37" width="11" bestFit="1" customWidth="1"/>
    <col min="38" max="38" width="10.7109375" bestFit="1" customWidth="1"/>
    <col min="39" max="39" width="11" bestFit="1" customWidth="1"/>
    <col min="40" max="40" width="10.7109375" bestFit="1" customWidth="1"/>
    <col min="41" max="41" width="11" bestFit="1" customWidth="1"/>
    <col min="42" max="42" width="10.7109375" bestFit="1" customWidth="1"/>
    <col min="43" max="43" width="11" bestFit="1" customWidth="1"/>
    <col min="44" max="44" width="10.7109375" bestFit="1" customWidth="1"/>
    <col min="45" max="45" width="11" bestFit="1" customWidth="1"/>
    <col min="46" max="46" width="10.7109375" bestFit="1" customWidth="1"/>
    <col min="47" max="47" width="11" bestFit="1" customWidth="1"/>
    <col min="48" max="48" width="10.7109375" bestFit="1" customWidth="1"/>
    <col min="49" max="49" width="11" bestFit="1" customWidth="1"/>
    <col min="50" max="50" width="10.7109375" bestFit="1" customWidth="1"/>
    <col min="51" max="51" width="11" bestFit="1" customWidth="1"/>
    <col min="52" max="52" width="10.7109375" bestFit="1" customWidth="1"/>
    <col min="53" max="53" width="12" bestFit="1" customWidth="1"/>
    <col min="54" max="54" width="10.7109375" bestFit="1" customWidth="1"/>
    <col min="55" max="55" width="11" bestFit="1" customWidth="1"/>
    <col min="56" max="56" width="10.7109375" bestFit="1" customWidth="1"/>
    <col min="57" max="57" width="10.28515625" bestFit="1" customWidth="1"/>
    <col min="58" max="58" width="10.7109375" bestFit="1" customWidth="1"/>
    <col min="59" max="59" width="10.28515625" bestFit="1" customWidth="1"/>
    <col min="60" max="60" width="10.7109375" bestFit="1" customWidth="1"/>
    <col min="61" max="61" width="11" bestFit="1" customWidth="1"/>
    <col min="62" max="62" width="10.7109375" bestFit="1" customWidth="1"/>
    <col min="63" max="63" width="11" bestFit="1" customWidth="1"/>
  </cols>
  <sheetData>
    <row r="1" spans="1:63" s="6" customFormat="1" x14ac:dyDescent="0.25">
      <c r="A1" t="s">
        <v>376</v>
      </c>
      <c r="C1" s="6" t="s">
        <v>343</v>
      </c>
      <c r="G1" s="6">
        <f>_xll.BDP(G3&amp;" Govt", "CPN")</f>
        <v>3</v>
      </c>
      <c r="I1" s="6">
        <f>_xll.BDP(I3&amp;" Govt", "CPN")</f>
        <v>3.125</v>
      </c>
      <c r="K1" s="6">
        <f>_xll.BDP(K3&amp;" Govt", "CPN")</f>
        <v>3.25</v>
      </c>
      <c r="M1" s="6">
        <f>_xll.BDP(M3&amp;" Govt", "CPN")</f>
        <v>3.625</v>
      </c>
      <c r="O1" s="6">
        <f>_xll.BDP(O3&amp;" Govt", "CPN")</f>
        <v>4</v>
      </c>
      <c r="Q1" s="6">
        <f>_xll.BDP(Q3&amp;" Govt", "CPN")</f>
        <v>4.25</v>
      </c>
      <c r="S1" s="6">
        <f>_xll.BDP(S3&amp;" Govt", "CPN")</f>
        <v>0.875</v>
      </c>
      <c r="U1" s="6">
        <f>_xll.BDP(U3&amp;" Govt", "CPN")</f>
        <v>1.125</v>
      </c>
      <c r="W1" s="6">
        <f>_xll.BDP(W3&amp;" Govt", "CPN")</f>
        <v>1.375</v>
      </c>
      <c r="Y1" s="6">
        <f>_xll.BDP(Y3&amp;" Govt", "CPN")</f>
        <v>1.5</v>
      </c>
      <c r="AA1" s="6">
        <f>_xll.BDP(AA3&amp;" Govt", "CPN")</f>
        <v>2.5</v>
      </c>
      <c r="AC1" s="6">
        <f>_xll.BDP(AC3&amp;" Govt", "CPN")</f>
        <v>3.375</v>
      </c>
      <c r="AE1" s="6">
        <f>_xll.BDP(AE3&amp;" Govt", "CPN")</f>
        <v>1.5</v>
      </c>
      <c r="AG1" s="6">
        <f>_xll.BDP(AG3&amp;" Govt", "CPN")</f>
        <v>1.75</v>
      </c>
      <c r="AI1" s="6">
        <f>_xll.BDP(AI3&amp;" Govt", "CPN")</f>
        <v>2.625</v>
      </c>
      <c r="AK1" s="6">
        <f>_xll.BDP(AK3&amp;" Govt", "CPN")</f>
        <v>4</v>
      </c>
      <c r="AM1" s="6">
        <f>_xll.BDP(AM3&amp;" Govt", "CPN")</f>
        <v>4.25</v>
      </c>
      <c r="AO1" s="6">
        <f>_xll.BDP(AO3&amp;" Govt", "CPN")</f>
        <v>4.5</v>
      </c>
      <c r="AQ1" s="6">
        <f>_xll.BDP(AQ3&amp;" Govt", "CPN")</f>
        <v>3.25</v>
      </c>
      <c r="AS1" s="6">
        <f>_xll.BDP(AS3&amp;" Govt", "CPN")</f>
        <v>4.625</v>
      </c>
      <c r="AU1" s="6">
        <f>_xll.BDP(AU3&amp;" Govt", "CPN")</f>
        <v>4.75</v>
      </c>
      <c r="AW1" s="6">
        <f>_xll.BDP(AW3&amp;" Govt", "CPN")</f>
        <v>3.5</v>
      </c>
      <c r="AY1" s="6">
        <f>_xll.BDP(AY3&amp;" Govt", "CPN")</f>
        <v>4</v>
      </c>
      <c r="BA1" s="6">
        <f>_xll.BDP(BA3&amp;" Govt", "CPN")</f>
        <v>2.75</v>
      </c>
      <c r="BC1" s="6">
        <f>_xll.BDP(BC3&amp;" Govt", "CPN")</f>
        <v>3.625</v>
      </c>
      <c r="BE1" s="6">
        <f>_xll.BDP(BE3&amp;" Govt", "CPN")</f>
        <v>7.625</v>
      </c>
      <c r="BG1" s="6">
        <f>_xll.BDP(BG3&amp;" Govt", "CPN")</f>
        <v>6</v>
      </c>
      <c r="BI1" s="6">
        <f>_xll.BDP(BI3&amp;" Govt", "CPN")</f>
        <v>6.625</v>
      </c>
      <c r="BK1" s="6">
        <f>_xll.BDP(BK3&amp;" Govt", "CPN")</f>
        <v>5.25</v>
      </c>
    </row>
    <row r="2" spans="1:63" s="6" customFormat="1" x14ac:dyDescent="0.25">
      <c r="A2" s="6" t="str">
        <f>A1</f>
        <v>PX_DIRTY_MID</v>
      </c>
      <c r="C2" s="6" t="s">
        <v>341</v>
      </c>
      <c r="G2" s="6" t="str">
        <f>_xll.BDP(G3&amp;" Govt", "MATURITY")</f>
        <v>12/31/2006</v>
      </c>
      <c r="I2" s="6" t="str">
        <f>_xll.BDP(I3&amp;" Govt", "MATURITY")</f>
        <v>1/31/2007</v>
      </c>
      <c r="K2" s="6" t="str">
        <f>_xll.BDP(K3&amp;" Govt", "MATURITY")</f>
        <v>1/15/2009</v>
      </c>
      <c r="M2" s="6" t="str">
        <f>_xll.BDP(M3&amp;" Govt", "MATURITY")</f>
        <v>1/15/2010</v>
      </c>
      <c r="O2" s="6" t="str">
        <f>_xll.BDP(O3&amp;" Govt", "MATURITY")</f>
        <v>4/15/2010</v>
      </c>
      <c r="Q2" s="6" t="str">
        <f>_xll.BDP(Q3&amp;" Govt", "MATURITY")</f>
        <v>1/15/2011</v>
      </c>
      <c r="S2" s="6" t="str">
        <f>_xll.BDP(S3&amp;" Govt", "MATURITY")</f>
        <v>3/31/2011</v>
      </c>
      <c r="U2" s="6" t="str">
        <f>_xll.BDP(U3&amp;" Govt", "MATURITY")</f>
        <v>1/15/2012</v>
      </c>
      <c r="W2" s="6" t="str">
        <f>_xll.BDP(W3&amp;" Govt", "MATURITY")</f>
        <v>4/15/2012</v>
      </c>
      <c r="Y2" s="6" t="str">
        <f>_xll.BDP(Y3&amp;" Govt", "MATURITY")</f>
        <v>7/15/2012</v>
      </c>
      <c r="AA2" s="6" t="str">
        <f>_xll.BDP(AA3&amp;" Govt", "MATURITY")</f>
        <v>3/31/2013</v>
      </c>
      <c r="AC2" s="6" t="str">
        <f>_xll.BDP(AC3&amp;" Govt", "MATURITY")</f>
        <v>6/30/2013</v>
      </c>
      <c r="AE2" s="6" t="str">
        <f>_xll.BDP(AE3&amp;" Govt", "MATURITY")</f>
        <v>12/31/2013</v>
      </c>
      <c r="AG2" s="6" t="str">
        <f>_xll.BDP(AG3&amp;" Govt", "MATURITY")</f>
        <v>3/31/2014</v>
      </c>
      <c r="AI2" s="6" t="str">
        <f>_xll.BDP(AI3&amp;" Govt", "MATURITY")</f>
        <v>6/30/2014</v>
      </c>
      <c r="AK2" s="6" t="str">
        <f>_xll.BDP(AK3&amp;" Govt", "MATURITY")</f>
        <v>2/15/2015</v>
      </c>
      <c r="AM2" s="6" t="str">
        <f>_xll.BDP(AM3&amp;" Govt", "MATURITY")</f>
        <v>8/15/2015</v>
      </c>
      <c r="AO2" s="6" t="str">
        <f>_xll.BDP(AO3&amp;" Govt", "MATURITY")</f>
        <v>2/15/2016</v>
      </c>
      <c r="AQ2" s="6" t="str">
        <f>_xll.BDP(AQ3&amp;" Govt", "MATURITY")</f>
        <v>6/30/2016</v>
      </c>
      <c r="AS2" s="6" t="str">
        <f>_xll.BDP(AS3&amp;" Govt", "MATURITY")</f>
        <v>2/15/2017</v>
      </c>
      <c r="AU2" s="6" t="str">
        <f>_xll.BDP(AU3&amp;" Govt", "MATURITY")</f>
        <v>8/15/2017</v>
      </c>
      <c r="AW2" s="6" t="str">
        <f>_xll.BDP(AW3&amp;" Govt", "MATURITY")</f>
        <v>2/15/2018</v>
      </c>
      <c r="AY2" s="6" t="str">
        <f>_xll.BDP(AY3&amp;" Govt", "MATURITY")</f>
        <v>8/15/2018</v>
      </c>
      <c r="BA2" s="6" t="str">
        <f>_xll.BDP(BA3&amp;" Govt", "MATURITY")</f>
        <v>2/15/2019</v>
      </c>
      <c r="BC2" s="6" t="str">
        <f>_xll.BDP(BC3&amp;" Govt", "MATURITY")</f>
        <v>8/15/2019</v>
      </c>
      <c r="BE2" s="6" t="str">
        <f>_xll.BDP(BE3&amp;" Govt", "MATURITY")</f>
        <v>2/15/2025</v>
      </c>
      <c r="BG2" s="6" t="str">
        <f>_xll.BDP(BG3&amp;" Govt", "MATURITY")</f>
        <v>2/15/2026</v>
      </c>
      <c r="BI2" s="6" t="str">
        <f>_xll.BDP(BI3&amp;" Govt", "MATURITY")</f>
        <v>2/15/2027</v>
      </c>
      <c r="BK2" s="6" t="str">
        <f>_xll.BDP(BK3&amp;" Govt", "MATURITY")</f>
        <v>2/15/2029</v>
      </c>
    </row>
    <row r="3" spans="1:63" s="6" customFormat="1" ht="16.5" customHeight="1" x14ac:dyDescent="0.25">
      <c r="A3" s="7">
        <v>40136</v>
      </c>
      <c r="C3" s="6" t="s">
        <v>342</v>
      </c>
      <c r="E3" s="8"/>
      <c r="G3" s="6" t="s">
        <v>2</v>
      </c>
      <c r="H3" s="9"/>
      <c r="I3" s="10" t="str">
        <f>_xll.BDP("912828DJ Govt","ID_BB")</f>
        <v>912828DJ6</v>
      </c>
      <c r="J3" s="9"/>
      <c r="K3" s="6" t="s">
        <v>3</v>
      </c>
      <c r="L3" s="9"/>
      <c r="M3" s="6" t="s">
        <v>4</v>
      </c>
      <c r="N3" s="9"/>
      <c r="O3" s="6" t="s">
        <v>5</v>
      </c>
      <c r="P3" s="9"/>
      <c r="Q3" s="6" t="s">
        <v>6</v>
      </c>
      <c r="R3" s="9"/>
      <c r="S3" s="6" t="s">
        <v>7</v>
      </c>
      <c r="T3" s="9"/>
      <c r="U3" s="6" t="s">
        <v>8</v>
      </c>
      <c r="V3" s="9"/>
      <c r="W3" s="6" t="s">
        <v>9</v>
      </c>
      <c r="X3" s="9"/>
      <c r="Y3" s="6" t="s">
        <v>10</v>
      </c>
      <c r="Z3" s="9"/>
      <c r="AA3" s="6" t="s">
        <v>11</v>
      </c>
      <c r="AB3" s="9"/>
      <c r="AC3" s="6" t="s">
        <v>12</v>
      </c>
      <c r="AD3" s="9"/>
      <c r="AE3" s="6" t="s">
        <v>13</v>
      </c>
      <c r="AF3" s="9"/>
      <c r="AG3" s="6" t="s">
        <v>14</v>
      </c>
      <c r="AH3" s="9"/>
      <c r="AI3" s="6" t="s">
        <v>15</v>
      </c>
      <c r="AJ3" s="9"/>
      <c r="AK3" s="6" t="s">
        <v>16</v>
      </c>
      <c r="AL3" s="9"/>
      <c r="AM3" s="6" t="s">
        <v>17</v>
      </c>
      <c r="AN3" s="9"/>
      <c r="AO3" s="6" t="s">
        <v>18</v>
      </c>
      <c r="AP3" s="9"/>
      <c r="AQ3" s="6" t="s">
        <v>19</v>
      </c>
      <c r="AR3" s="9"/>
      <c r="AS3" s="6" t="s">
        <v>20</v>
      </c>
      <c r="AT3" s="9"/>
      <c r="AU3" s="6" t="s">
        <v>21</v>
      </c>
      <c r="AV3" s="9"/>
      <c r="AW3" s="6" t="s">
        <v>22</v>
      </c>
      <c r="AX3" s="9"/>
      <c r="AY3" s="6" t="s">
        <v>23</v>
      </c>
      <c r="AZ3" s="9"/>
      <c r="BA3" s="6" t="s">
        <v>24</v>
      </c>
      <c r="BB3" s="9"/>
      <c r="BC3" s="6" t="s">
        <v>25</v>
      </c>
      <c r="BE3" s="6" t="s">
        <v>26</v>
      </c>
      <c r="BG3" s="6" t="s">
        <v>27</v>
      </c>
      <c r="BH3" s="9"/>
      <c r="BI3" s="6" t="s">
        <v>28</v>
      </c>
      <c r="BJ3" s="9"/>
      <c r="BK3" s="6" t="s">
        <v>29</v>
      </c>
    </row>
    <row r="4" spans="1:63" x14ac:dyDescent="0.25">
      <c r="A4" s="2">
        <v>38191</v>
      </c>
      <c r="B4" s="1"/>
      <c r="D4" s="2"/>
      <c r="F4" s="2">
        <f>_xll.BDH(G3&amp;" GOVT",$A$2,$A$4,$A$3,"cols=2;rows=521")</f>
        <v>38351</v>
      </c>
      <c r="G4">
        <v>99.8359375</v>
      </c>
      <c r="H4" s="2">
        <f>_xll.BDH(I3&amp;" GOVT",$A$2,$A$4,$A$3,"cols=2;rows=524")</f>
        <v>38379</v>
      </c>
      <c r="I4">
        <v>99.6953125</v>
      </c>
      <c r="J4" s="2">
        <f>_xll.BDH(K3&amp;" GOVT",$A$2,$A$4,$A$3,"cols=2;rows=1169")</f>
        <v>38191</v>
      </c>
      <c r="K4" s="14">
        <v>98.81640625</v>
      </c>
      <c r="L4" s="2">
        <f>_xll.BDH(M3&amp;" GOVT",$A$2,$A$4,$A$3,"cols=2;rows=1265")</f>
        <v>38365</v>
      </c>
      <c r="M4">
        <v>99.8984375</v>
      </c>
      <c r="N4" s="2">
        <f>_xll.BDH(O3&amp;" GOVT",$A$2,$A$4,$A$3,"cols=2;rows=1199")</f>
        <v>38456</v>
      </c>
      <c r="O4">
        <v>100.2734375</v>
      </c>
      <c r="P4" s="2">
        <f>_xll.BDH(Q3&amp;" GOVT",$A$2,$A$4,$A$3,"cols=2;rows=1007")</f>
        <v>38728</v>
      </c>
      <c r="Q4">
        <v>99.41796875</v>
      </c>
      <c r="R4" s="2">
        <f>_xll.BDH(S3&amp;" GOVT",$A$2,$A$4,$A$3,"cols=2;rows=173")</f>
        <v>39896</v>
      </c>
      <c r="S4">
        <v>99.84765625</v>
      </c>
      <c r="T4" s="2">
        <f>_xll.BDH(U3&amp;" GOVT",$A$2,$A$4,$A$3,"cols=2;rows=227")</f>
        <v>39820</v>
      </c>
      <c r="U4">
        <v>99.87109375</v>
      </c>
      <c r="V4" s="2">
        <f>_xll.BDH(W3&amp;" GOVT",$A$2,$A$4,$A$3,"cols=2;rows=162")</f>
        <v>39911</v>
      </c>
      <c r="W4">
        <v>100.10546875</v>
      </c>
      <c r="X4" s="2">
        <f>_xll.BDH(Y3&amp;" GOVT",$A$2,$A$4,$A$3,"cols=2;rows=98")</f>
        <v>40001</v>
      </c>
      <c r="Y4">
        <v>99.95703125</v>
      </c>
      <c r="Z4" s="2">
        <f>_xll.BDH(AA3&amp;" GOVT",$A$2,$A$4,$A$3,"cols=2;rows=431")</f>
        <v>39534</v>
      </c>
      <c r="AA4">
        <v>99.63671875</v>
      </c>
      <c r="AB4" s="2">
        <f>_xll.BDH(AC3&amp;" GOVT",$A$2,$A$4,$A$3,"cols=2;rows=366")</f>
        <v>39625</v>
      </c>
      <c r="AC4">
        <v>99.8515625</v>
      </c>
      <c r="AD4" s="2">
        <f>_xll.BDH(AE3&amp;" GOVT",$A$2,$A$4,$A$3,"cols=2;rows=238")</f>
        <v>39805</v>
      </c>
      <c r="AE4">
        <v>99.86328125</v>
      </c>
      <c r="AF4" s="2">
        <f>_xll.BDH(AG3&amp;" GOVT",$A$2,$A$4,$A$3,"cols=2;rows=172")</f>
        <v>39897</v>
      </c>
      <c r="AG4">
        <v>99.51953125</v>
      </c>
      <c r="AH4" s="2">
        <f>_xll.BDH(AI3&amp;" GOVT",$A$2,$A$4,$A$3,"cols=2;rows=107")</f>
        <v>39988</v>
      </c>
      <c r="AI4">
        <v>99.421875</v>
      </c>
      <c r="AJ4" s="2">
        <f>_xll.BDH(AK3&amp;" GOVT",$A$2,$A$4,$A$3,"cols=2;rows=1245")</f>
        <v>38393</v>
      </c>
      <c r="AK4">
        <v>99.265625</v>
      </c>
      <c r="AL4" s="2">
        <f>_xll.BDH(AM3&amp;" GOVT",$A$2,$A$4,$A$3,"cols=2;rows=1113")</f>
        <v>38576</v>
      </c>
      <c r="AM4">
        <v>100.046875</v>
      </c>
      <c r="AN4" s="2">
        <f>_xll.BDH(AO3&amp;" GOVT",$A$2,$A$4,$A$3,"cols=2;rows=987")</f>
        <v>38756</v>
      </c>
      <c r="AO4">
        <v>99.6015625</v>
      </c>
      <c r="AP4" s="2">
        <f>_xll.BDH(AQ3&amp;" GOVT",$A$2,$A$4,$A$3,"cols=2;rows=106")</f>
        <v>39989</v>
      </c>
      <c r="AQ4">
        <v>100.1015625</v>
      </c>
      <c r="AR4" s="2">
        <f>_xll.BDH(AS3&amp;" GOVT",$A$2,$A$4,$A$3,"cols=2;rows=727")</f>
        <v>39120</v>
      </c>
      <c r="AS4">
        <v>99.1328125</v>
      </c>
      <c r="AT4" s="2">
        <f>_xll.BDH(AU3&amp;" GOVT",$A$2,$A$4,$A$3,"cols=2;rows=597")</f>
        <v>39302</v>
      </c>
      <c r="AU4">
        <v>99.265625</v>
      </c>
      <c r="AV4" s="2">
        <f>_xll.BDH(AW3&amp;" GOVT",$A$2,$A$4,$A$3,"cols=2;rows=467")</f>
        <v>39484</v>
      </c>
      <c r="AW4">
        <v>99.17578125</v>
      </c>
      <c r="AX4" s="2">
        <f>_xll.BDH(AY3&amp;" GOVT",$A$2,$A$4,$A$3,"cols=2;rows=337")</f>
        <v>39666</v>
      </c>
      <c r="AY4">
        <v>99.46484375</v>
      </c>
      <c r="AZ4" s="2">
        <f>_xll.BDH(BA3&amp;" GOVT",$A$2,$A$4,$A$3,"cols=2;rows=202")</f>
        <v>39855</v>
      </c>
      <c r="BA4">
        <v>99.67578125</v>
      </c>
      <c r="BB4" s="2">
        <f>_xll.BDH(BC3&amp;" GOVT",$A$2,$A$4,$A$3,"cols=2;rows=72")</f>
        <v>40037</v>
      </c>
      <c r="BC4">
        <v>99.25</v>
      </c>
      <c r="BD4" s="2">
        <f>_xll.BDH(BE3&amp;" GOVT",$A$2,$A$4,$A$3,"cols=2;rows=1389")</f>
        <v>38191</v>
      </c>
      <c r="BE4">
        <v>133.98828125</v>
      </c>
      <c r="BF4" s="2">
        <f>_xll.BDH(BG3&amp;" GOVT",$A$2,$A$4,$A$3,"cols=2;rows=1389")</f>
        <v>38191</v>
      </c>
      <c r="BG4">
        <v>112.484375</v>
      </c>
      <c r="BH4" s="2">
        <f>_xll.BDH(BI3&amp;" GOVT",$A$2,$A$4,$A$3,"cols=2;rows=1389")</f>
        <v>38191</v>
      </c>
      <c r="BI4">
        <v>121.16796875</v>
      </c>
      <c r="BJ4" s="2">
        <f>_xll.BDH(BK3&amp;" GOVT",$A$2,$A$4,$A$3,"cols=2;rows=1389")</f>
        <v>38191</v>
      </c>
      <c r="BK4">
        <v>102.3515625</v>
      </c>
    </row>
    <row r="5" spans="1:63" x14ac:dyDescent="0.25">
      <c r="D5" s="2"/>
      <c r="F5" s="2">
        <v>38352</v>
      </c>
      <c r="G5">
        <v>99.890625</v>
      </c>
      <c r="H5" s="2">
        <v>38380</v>
      </c>
      <c r="I5">
        <v>99.7421875</v>
      </c>
      <c r="J5" s="2">
        <v>38194</v>
      </c>
      <c r="K5">
        <v>98.55859375</v>
      </c>
      <c r="L5" s="2">
        <v>38366</v>
      </c>
      <c r="M5">
        <v>99.6328125</v>
      </c>
      <c r="N5" s="2">
        <v>38457</v>
      </c>
      <c r="O5">
        <v>100.6015625</v>
      </c>
      <c r="P5" s="2">
        <v>38729</v>
      </c>
      <c r="Q5">
        <v>99.640625</v>
      </c>
      <c r="R5" s="2">
        <v>39897</v>
      </c>
      <c r="S5">
        <v>99.8359375</v>
      </c>
      <c r="T5" s="2">
        <v>39821</v>
      </c>
      <c r="U5">
        <v>99.84375</v>
      </c>
      <c r="V5" s="2">
        <v>39912</v>
      </c>
      <c r="W5">
        <v>100.03125</v>
      </c>
      <c r="X5" s="2">
        <v>40002</v>
      </c>
      <c r="Y5">
        <v>100.203125</v>
      </c>
      <c r="Z5" s="2">
        <v>39535</v>
      </c>
      <c r="AA5">
        <v>99.9609375</v>
      </c>
      <c r="AB5" s="2">
        <v>39626</v>
      </c>
      <c r="AC5">
        <v>100.1171875</v>
      </c>
      <c r="AD5" s="2">
        <v>39806</v>
      </c>
      <c r="AE5">
        <v>99.7890625</v>
      </c>
      <c r="AF5" s="2">
        <v>39898</v>
      </c>
      <c r="AG5">
        <v>99.7890625</v>
      </c>
      <c r="AH5" s="2">
        <v>39989</v>
      </c>
      <c r="AI5">
        <v>100.1640625</v>
      </c>
      <c r="AJ5" s="2">
        <v>38394</v>
      </c>
      <c r="AK5">
        <v>99.296875</v>
      </c>
      <c r="AL5" s="2">
        <v>38579</v>
      </c>
      <c r="AM5">
        <v>99.74609375</v>
      </c>
      <c r="AN5" s="2">
        <v>38757</v>
      </c>
      <c r="AO5">
        <v>99.640625</v>
      </c>
      <c r="AP5" s="2">
        <v>39990</v>
      </c>
      <c r="AQ5">
        <v>100.2734375</v>
      </c>
      <c r="AR5" s="2">
        <v>39121</v>
      </c>
      <c r="AS5">
        <v>99.1484375</v>
      </c>
      <c r="AT5" s="2">
        <v>39303</v>
      </c>
      <c r="AU5">
        <v>99.84375</v>
      </c>
      <c r="AV5" s="2">
        <v>39485</v>
      </c>
      <c r="AW5">
        <v>97.8359375</v>
      </c>
      <c r="AX5" s="2">
        <v>39667</v>
      </c>
      <c r="AY5">
        <v>100.6171875</v>
      </c>
      <c r="AZ5" s="2">
        <v>39856</v>
      </c>
      <c r="BA5">
        <v>99.6875</v>
      </c>
      <c r="BB5" s="2">
        <v>40038</v>
      </c>
      <c r="BC5">
        <v>100.23046875</v>
      </c>
      <c r="BD5" s="2">
        <v>38194</v>
      </c>
      <c r="BE5">
        <v>133.1953125</v>
      </c>
      <c r="BF5" s="2">
        <v>38194</v>
      </c>
      <c r="BG5">
        <v>111.78125</v>
      </c>
      <c r="BH5" s="2">
        <v>38194</v>
      </c>
      <c r="BI5">
        <v>120.43359375</v>
      </c>
      <c r="BJ5" s="2">
        <v>38194</v>
      </c>
      <c r="BK5">
        <v>101.7109375</v>
      </c>
    </row>
    <row r="6" spans="1:63" x14ac:dyDescent="0.25">
      <c r="D6" s="2"/>
      <c r="F6" s="2">
        <v>38355</v>
      </c>
      <c r="G6">
        <v>99.8515625</v>
      </c>
      <c r="H6" s="2">
        <v>38383</v>
      </c>
      <c r="I6">
        <v>99.71875</v>
      </c>
      <c r="J6" s="2">
        <v>38195</v>
      </c>
      <c r="K6">
        <v>98.12890625</v>
      </c>
      <c r="L6" s="2">
        <v>38369</v>
      </c>
      <c r="M6">
        <v>99.6484375</v>
      </c>
      <c r="N6" s="2">
        <v>38460</v>
      </c>
      <c r="O6">
        <v>100.42578125</v>
      </c>
      <c r="P6" s="2">
        <v>38730</v>
      </c>
      <c r="Q6">
        <v>99.859375</v>
      </c>
      <c r="R6" s="2">
        <v>39898</v>
      </c>
      <c r="S6">
        <v>99.9296875</v>
      </c>
      <c r="T6" s="2">
        <v>39822</v>
      </c>
      <c r="U6">
        <v>100.0546875</v>
      </c>
      <c r="V6" s="2">
        <v>39913</v>
      </c>
      <c r="W6">
        <v>100.0234375</v>
      </c>
      <c r="X6" s="2">
        <v>40003</v>
      </c>
      <c r="Y6">
        <v>100.0859375</v>
      </c>
      <c r="Z6" s="2">
        <v>39538</v>
      </c>
      <c r="AA6">
        <v>100.296875</v>
      </c>
      <c r="AB6" s="2">
        <v>39629</v>
      </c>
      <c r="AC6">
        <v>100.21875</v>
      </c>
      <c r="AD6" s="2">
        <v>39807</v>
      </c>
      <c r="AE6">
        <v>99.7734375</v>
      </c>
      <c r="AF6" s="2">
        <v>39899</v>
      </c>
      <c r="AG6">
        <v>99.7421875</v>
      </c>
      <c r="AH6" s="2">
        <v>39990</v>
      </c>
      <c r="AI6">
        <v>100.3046875</v>
      </c>
      <c r="AJ6" s="2">
        <v>38397</v>
      </c>
      <c r="AK6">
        <v>99.421875</v>
      </c>
      <c r="AL6" s="2">
        <v>38580</v>
      </c>
      <c r="AM6">
        <v>100.3671875</v>
      </c>
      <c r="AN6" s="2">
        <v>38758</v>
      </c>
      <c r="AO6">
        <v>99.3125</v>
      </c>
      <c r="AP6" s="2">
        <v>39993</v>
      </c>
      <c r="AQ6">
        <v>100.5234375</v>
      </c>
      <c r="AR6" s="2">
        <v>39122</v>
      </c>
      <c r="AS6">
        <v>98.765625</v>
      </c>
      <c r="AT6" s="2">
        <v>39304</v>
      </c>
      <c r="AU6">
        <v>99.53125</v>
      </c>
      <c r="AV6" s="2">
        <v>39486</v>
      </c>
      <c r="AW6">
        <v>98.796875</v>
      </c>
      <c r="AX6" s="2">
        <v>39668</v>
      </c>
      <c r="AY6">
        <v>100.5546875</v>
      </c>
      <c r="AZ6" s="2">
        <v>39857</v>
      </c>
      <c r="BA6">
        <v>98.796875</v>
      </c>
      <c r="BB6" s="2">
        <v>40039</v>
      </c>
      <c r="BC6">
        <v>100.47265625</v>
      </c>
      <c r="BD6" s="2">
        <v>38195</v>
      </c>
      <c r="BE6">
        <v>131.51171875</v>
      </c>
      <c r="BF6" s="2">
        <v>38195</v>
      </c>
      <c r="BG6">
        <v>110.296875</v>
      </c>
      <c r="BH6" s="2">
        <v>38195</v>
      </c>
      <c r="BI6">
        <v>118.828125</v>
      </c>
      <c r="BJ6" s="2">
        <v>38195</v>
      </c>
      <c r="BK6">
        <v>100.2421875</v>
      </c>
    </row>
    <row r="7" spans="1:63" x14ac:dyDescent="0.25">
      <c r="B7">
        <f>_xll.BDP(BE3&amp;" Govt",A2)</f>
        <v>132.03042990331491</v>
      </c>
      <c r="D7" s="2"/>
      <c r="F7" s="2">
        <v>38356</v>
      </c>
      <c r="G7">
        <v>99.66015625</v>
      </c>
      <c r="H7" s="2">
        <v>38384</v>
      </c>
      <c r="I7">
        <v>99.7109375</v>
      </c>
      <c r="J7" s="2">
        <v>38196</v>
      </c>
      <c r="K7">
        <v>98.3125</v>
      </c>
      <c r="L7" s="2">
        <v>38370</v>
      </c>
      <c r="M7">
        <v>99.671875</v>
      </c>
      <c r="N7" s="2">
        <v>38461</v>
      </c>
      <c r="O7">
        <v>100.71875</v>
      </c>
      <c r="P7" s="2">
        <v>38733</v>
      </c>
      <c r="Q7">
        <v>99.859375</v>
      </c>
      <c r="R7" s="2">
        <v>39899</v>
      </c>
      <c r="S7">
        <v>99.9296875</v>
      </c>
      <c r="T7" s="2">
        <v>39825</v>
      </c>
      <c r="U7">
        <v>100.1328125</v>
      </c>
      <c r="V7" s="2">
        <v>39916</v>
      </c>
      <c r="W7">
        <v>100.3203125</v>
      </c>
      <c r="X7" s="2">
        <v>40004</v>
      </c>
      <c r="Y7">
        <v>100.2734375</v>
      </c>
      <c r="Z7" s="2">
        <v>39539</v>
      </c>
      <c r="AA7">
        <v>99.33203125</v>
      </c>
      <c r="AB7" s="2">
        <v>39630</v>
      </c>
      <c r="AC7">
        <v>100.10546875</v>
      </c>
      <c r="AD7" s="2">
        <v>39808</v>
      </c>
      <c r="AE7">
        <v>99.9296875</v>
      </c>
      <c r="AF7" s="2">
        <v>39902</v>
      </c>
      <c r="AG7">
        <v>100.1171875</v>
      </c>
      <c r="AH7" s="2">
        <v>39993</v>
      </c>
      <c r="AI7">
        <v>100.4765625</v>
      </c>
      <c r="AJ7" s="2">
        <v>38398</v>
      </c>
      <c r="AK7">
        <v>99.21484375</v>
      </c>
      <c r="AL7" s="2">
        <v>38581</v>
      </c>
      <c r="AM7">
        <v>99.87890625</v>
      </c>
      <c r="AN7" s="2">
        <v>38761</v>
      </c>
      <c r="AO7">
        <v>99.375</v>
      </c>
      <c r="AP7" s="2">
        <v>39994</v>
      </c>
      <c r="AQ7">
        <v>100.28125</v>
      </c>
      <c r="AR7" s="2">
        <v>39125</v>
      </c>
      <c r="AS7">
        <v>98.578125</v>
      </c>
      <c r="AT7" s="2">
        <v>39307</v>
      </c>
      <c r="AU7">
        <v>99.90625</v>
      </c>
      <c r="AV7" s="2">
        <v>39489</v>
      </c>
      <c r="AW7">
        <v>99.03125</v>
      </c>
      <c r="AX7" s="2">
        <v>39671</v>
      </c>
      <c r="AY7">
        <v>100.0390625</v>
      </c>
      <c r="AZ7" s="2">
        <v>39860</v>
      </c>
      <c r="BA7">
        <v>98.796875</v>
      </c>
      <c r="BB7" s="2">
        <v>40042</v>
      </c>
      <c r="BC7">
        <v>101.328125</v>
      </c>
      <c r="BD7" s="2">
        <v>38196</v>
      </c>
      <c r="BE7">
        <v>131.73828125</v>
      </c>
      <c r="BF7" s="2">
        <v>38196</v>
      </c>
      <c r="BG7">
        <v>110.46875</v>
      </c>
      <c r="BH7" s="2">
        <v>38196</v>
      </c>
      <c r="BI7">
        <v>119.01953125</v>
      </c>
      <c r="BJ7" s="2">
        <v>38196</v>
      </c>
      <c r="BK7">
        <v>100.37890625</v>
      </c>
    </row>
    <row r="8" spans="1:63" x14ac:dyDescent="0.25">
      <c r="B8">
        <f>_xll.BDP(BE3&amp;" Govt","PX_LAST")</f>
        <v>130.96875</v>
      </c>
      <c r="D8" s="2"/>
      <c r="F8" s="2">
        <v>38357</v>
      </c>
      <c r="G8">
        <v>99.65234375</v>
      </c>
      <c r="H8" s="2">
        <v>38385</v>
      </c>
      <c r="I8">
        <v>99.66015625</v>
      </c>
      <c r="J8" s="2">
        <v>38197</v>
      </c>
      <c r="K8">
        <v>98.3828125</v>
      </c>
      <c r="L8" s="2">
        <v>38371</v>
      </c>
      <c r="M8">
        <v>99.69921875</v>
      </c>
      <c r="N8" s="2">
        <v>38462</v>
      </c>
      <c r="O8">
        <v>100.83984375</v>
      </c>
      <c r="P8" s="2">
        <v>38734</v>
      </c>
      <c r="Q8">
        <v>99.96484375</v>
      </c>
      <c r="R8" s="2">
        <v>39902</v>
      </c>
      <c r="S8">
        <v>100.0546875</v>
      </c>
      <c r="T8" s="2">
        <v>39826</v>
      </c>
      <c r="U8">
        <v>100.1484375</v>
      </c>
      <c r="V8" s="2">
        <v>39917</v>
      </c>
      <c r="W8">
        <v>100.4453125</v>
      </c>
      <c r="X8" s="2">
        <v>40007</v>
      </c>
      <c r="Y8">
        <v>100.2421875</v>
      </c>
      <c r="Z8" s="2">
        <v>39540</v>
      </c>
      <c r="AA8">
        <v>98.91796875</v>
      </c>
      <c r="AB8" s="2">
        <v>39631</v>
      </c>
      <c r="AC8">
        <v>100.37890625</v>
      </c>
      <c r="AD8" s="2">
        <v>39811</v>
      </c>
      <c r="AE8">
        <v>100.2109375</v>
      </c>
      <c r="AF8" s="2">
        <v>39903</v>
      </c>
      <c r="AG8">
        <v>100.44921875</v>
      </c>
      <c r="AH8" s="2">
        <v>39994</v>
      </c>
      <c r="AI8">
        <v>100.328125</v>
      </c>
      <c r="AJ8" s="2">
        <v>38399</v>
      </c>
      <c r="AK8">
        <v>98.7734375</v>
      </c>
      <c r="AL8" s="2">
        <v>38582</v>
      </c>
      <c r="AM8">
        <v>100.453125</v>
      </c>
      <c r="AN8" s="2">
        <v>38762</v>
      </c>
      <c r="AO8">
        <v>99.109375</v>
      </c>
      <c r="AP8" s="2">
        <v>39995</v>
      </c>
      <c r="AQ8">
        <v>100.29296875</v>
      </c>
      <c r="AR8" s="2">
        <v>39126</v>
      </c>
      <c r="AS8">
        <v>98.546875</v>
      </c>
      <c r="AT8" s="2">
        <v>39308</v>
      </c>
      <c r="AU8">
        <v>100.1875</v>
      </c>
      <c r="AV8" s="2">
        <v>39490</v>
      </c>
      <c r="AW8">
        <v>98.671875</v>
      </c>
      <c r="AX8" s="2">
        <v>39672</v>
      </c>
      <c r="AY8">
        <v>100.8203125</v>
      </c>
      <c r="AZ8" s="2">
        <v>39861</v>
      </c>
      <c r="BA8">
        <v>100.8984375</v>
      </c>
      <c r="BB8" s="2">
        <v>40043</v>
      </c>
      <c r="BC8">
        <v>100.9921875</v>
      </c>
      <c r="BD8" s="2">
        <v>38197</v>
      </c>
      <c r="BE8">
        <v>131.9765625</v>
      </c>
      <c r="BF8" s="2">
        <v>38197</v>
      </c>
      <c r="BG8">
        <v>110.703125</v>
      </c>
      <c r="BH8" s="2">
        <v>38197</v>
      </c>
      <c r="BI8">
        <v>119.26953125</v>
      </c>
      <c r="BJ8" s="2">
        <v>38197</v>
      </c>
      <c r="BK8">
        <v>100.61328125</v>
      </c>
    </row>
    <row r="9" spans="1:63" x14ac:dyDescent="0.25">
      <c r="D9" s="2"/>
      <c r="F9" s="2">
        <v>38358</v>
      </c>
      <c r="G9">
        <v>99.75390625</v>
      </c>
      <c r="H9" s="2">
        <v>38386</v>
      </c>
      <c r="I9">
        <v>99.62109375</v>
      </c>
      <c r="J9" s="2">
        <v>38198</v>
      </c>
      <c r="K9">
        <v>98.81640625</v>
      </c>
      <c r="L9" s="2">
        <v>38372</v>
      </c>
      <c r="M9">
        <v>99.83203125</v>
      </c>
      <c r="N9" s="2">
        <v>38463</v>
      </c>
      <c r="O9">
        <v>100.2578125</v>
      </c>
      <c r="P9" s="2">
        <v>38735</v>
      </c>
      <c r="Q9">
        <v>99.9609375</v>
      </c>
      <c r="R9" s="2">
        <v>39903</v>
      </c>
      <c r="S9">
        <v>100.15234375</v>
      </c>
      <c r="T9" s="2">
        <v>39827</v>
      </c>
      <c r="U9">
        <v>100.2890625</v>
      </c>
      <c r="V9" s="2">
        <v>39918</v>
      </c>
      <c r="W9">
        <v>100.48046875</v>
      </c>
      <c r="X9" s="2">
        <v>40008</v>
      </c>
      <c r="Y9">
        <v>100.0546875</v>
      </c>
      <c r="Z9" s="2">
        <v>39541</v>
      </c>
      <c r="AA9">
        <v>98.95703125</v>
      </c>
      <c r="AB9" s="2">
        <v>39632</v>
      </c>
      <c r="AC9">
        <v>100.5078125</v>
      </c>
      <c r="AD9" s="2">
        <v>39812</v>
      </c>
      <c r="AE9">
        <v>100.2890625</v>
      </c>
      <c r="AF9" s="2">
        <v>39904</v>
      </c>
      <c r="AG9">
        <v>100.515625</v>
      </c>
      <c r="AH9" s="2">
        <v>39995</v>
      </c>
      <c r="AI9">
        <v>100.5546875</v>
      </c>
      <c r="AJ9" s="2">
        <v>38400</v>
      </c>
      <c r="AK9">
        <v>98.5625</v>
      </c>
      <c r="AL9" s="2">
        <v>38583</v>
      </c>
      <c r="AM9">
        <v>100.42578125</v>
      </c>
      <c r="AN9" s="2">
        <v>38763</v>
      </c>
      <c r="AO9">
        <v>99.23046875</v>
      </c>
      <c r="AP9" s="2">
        <v>39996</v>
      </c>
      <c r="AQ9">
        <v>100.765625</v>
      </c>
      <c r="AR9" s="2">
        <v>39127</v>
      </c>
      <c r="AS9">
        <v>99.109375</v>
      </c>
      <c r="AT9" s="2">
        <v>39309</v>
      </c>
      <c r="AU9">
        <v>100.19921875</v>
      </c>
      <c r="AV9" s="2">
        <v>39491</v>
      </c>
      <c r="AW9">
        <v>98.09375</v>
      </c>
      <c r="AX9" s="2">
        <v>39673</v>
      </c>
      <c r="AY9">
        <v>100.5234375</v>
      </c>
      <c r="AZ9" s="2">
        <v>39862</v>
      </c>
      <c r="BA9">
        <v>99.96875</v>
      </c>
      <c r="BB9" s="2">
        <v>40044</v>
      </c>
      <c r="BC9">
        <v>101.48828125</v>
      </c>
      <c r="BD9" s="2">
        <v>38198</v>
      </c>
      <c r="BE9">
        <v>133.5390625</v>
      </c>
      <c r="BF9" s="2">
        <v>38198</v>
      </c>
      <c r="BG9">
        <v>112.03515625</v>
      </c>
      <c r="BH9" s="2">
        <v>38198</v>
      </c>
      <c r="BI9">
        <v>120.73046875</v>
      </c>
      <c r="BJ9" s="2">
        <v>38198</v>
      </c>
      <c r="BK9">
        <v>101.9375</v>
      </c>
    </row>
    <row r="10" spans="1:63" x14ac:dyDescent="0.25">
      <c r="D10" s="2"/>
      <c r="F10" s="2">
        <v>38359</v>
      </c>
      <c r="G10">
        <v>99.71484375</v>
      </c>
      <c r="H10" s="2">
        <v>38387</v>
      </c>
      <c r="I10">
        <v>99.75390625</v>
      </c>
      <c r="J10" s="2">
        <v>38201</v>
      </c>
      <c r="K10">
        <v>98.93359375</v>
      </c>
      <c r="L10" s="2">
        <v>38373</v>
      </c>
      <c r="M10">
        <v>100.03515625</v>
      </c>
      <c r="N10" s="2">
        <v>38464</v>
      </c>
      <c r="O10">
        <v>100.4765625</v>
      </c>
      <c r="P10" s="2">
        <v>38736</v>
      </c>
      <c r="Q10">
        <v>99.80078125</v>
      </c>
      <c r="R10" s="2">
        <v>39904</v>
      </c>
      <c r="S10">
        <v>100.13671875</v>
      </c>
      <c r="T10" s="2">
        <v>39828</v>
      </c>
      <c r="U10">
        <v>100.32421875</v>
      </c>
      <c r="V10" s="2">
        <v>39919</v>
      </c>
      <c r="W10">
        <v>100.3125</v>
      </c>
      <c r="X10" s="2">
        <v>40009</v>
      </c>
      <c r="Y10">
        <v>99.73046875</v>
      </c>
      <c r="Z10" s="2">
        <v>39542</v>
      </c>
      <c r="AA10">
        <v>99.4921875</v>
      </c>
      <c r="AB10" s="2">
        <v>39633</v>
      </c>
      <c r="AC10">
        <v>100.5078125</v>
      </c>
      <c r="AD10" s="2">
        <v>39813</v>
      </c>
      <c r="AE10">
        <v>99.765625</v>
      </c>
      <c r="AF10" s="2">
        <v>39905</v>
      </c>
      <c r="AG10">
        <v>100.0234375</v>
      </c>
      <c r="AH10" s="2">
        <v>39996</v>
      </c>
      <c r="AI10">
        <v>100.98828125</v>
      </c>
      <c r="AJ10" s="2">
        <v>38401</v>
      </c>
      <c r="AK10">
        <v>97.921875</v>
      </c>
      <c r="AL10" s="2">
        <v>38586</v>
      </c>
      <c r="AM10">
        <v>100.421875</v>
      </c>
      <c r="AN10" s="2">
        <v>38764</v>
      </c>
      <c r="AO10">
        <v>99.3515625</v>
      </c>
      <c r="AP10" s="2">
        <v>39997</v>
      </c>
      <c r="AQ10">
        <v>100.7734375</v>
      </c>
      <c r="AR10" s="2">
        <v>39128</v>
      </c>
      <c r="AS10">
        <v>99.35546875</v>
      </c>
      <c r="AT10" s="2">
        <v>39310</v>
      </c>
      <c r="AU10">
        <v>100.74609375</v>
      </c>
      <c r="AV10" s="2">
        <v>39492</v>
      </c>
      <c r="AW10">
        <v>97.375</v>
      </c>
      <c r="AX10" s="2">
        <v>39674</v>
      </c>
      <c r="AY10">
        <v>100.8984375</v>
      </c>
      <c r="AZ10" s="2">
        <v>39863</v>
      </c>
      <c r="BA10">
        <v>99.1328125</v>
      </c>
      <c r="BB10" s="2">
        <v>40045</v>
      </c>
      <c r="BC10">
        <v>101.66796875</v>
      </c>
      <c r="BD10" s="2">
        <v>38201</v>
      </c>
      <c r="BE10">
        <v>133.71875</v>
      </c>
      <c r="BF10" s="2">
        <v>38201</v>
      </c>
      <c r="BG10">
        <v>112.22265625</v>
      </c>
      <c r="BH10" s="2">
        <v>38201</v>
      </c>
      <c r="BI10">
        <v>120.890625</v>
      </c>
      <c r="BJ10" s="2">
        <v>38201</v>
      </c>
      <c r="BK10">
        <v>102.109375</v>
      </c>
    </row>
    <row r="11" spans="1:63" x14ac:dyDescent="0.25">
      <c r="D11" s="2"/>
      <c r="F11" s="2">
        <v>38362</v>
      </c>
      <c r="G11">
        <v>99.67578125</v>
      </c>
      <c r="H11" s="2">
        <v>38390</v>
      </c>
      <c r="I11">
        <v>99.734375</v>
      </c>
      <c r="J11" s="2">
        <v>38202</v>
      </c>
      <c r="K11">
        <v>99.00390625</v>
      </c>
      <c r="L11" s="2">
        <v>38376</v>
      </c>
      <c r="M11">
        <v>100</v>
      </c>
      <c r="N11" s="2">
        <v>38467</v>
      </c>
      <c r="O11">
        <v>100.39453125</v>
      </c>
      <c r="P11" s="2">
        <v>38737</v>
      </c>
      <c r="Q11">
        <v>99.9296875</v>
      </c>
      <c r="R11" s="2">
        <v>39905</v>
      </c>
      <c r="S11">
        <v>99.984375</v>
      </c>
      <c r="T11" s="2">
        <v>39829</v>
      </c>
      <c r="U11">
        <v>100.2109375</v>
      </c>
      <c r="V11" s="2">
        <v>39920</v>
      </c>
      <c r="W11">
        <v>100.08984375</v>
      </c>
      <c r="X11" s="2">
        <v>40010</v>
      </c>
      <c r="Y11">
        <v>99.875</v>
      </c>
      <c r="Z11" s="2">
        <v>39545</v>
      </c>
      <c r="AA11">
        <v>99</v>
      </c>
      <c r="AB11" s="2">
        <v>39636</v>
      </c>
      <c r="AC11">
        <v>100.94140625</v>
      </c>
      <c r="AD11" s="2">
        <v>39814</v>
      </c>
      <c r="AE11">
        <v>99.765625</v>
      </c>
      <c r="AF11" s="2">
        <v>39906</v>
      </c>
      <c r="AG11">
        <v>99.53515625</v>
      </c>
      <c r="AH11" s="2">
        <v>39997</v>
      </c>
      <c r="AI11">
        <v>100.98046875</v>
      </c>
      <c r="AJ11" s="2">
        <v>38404</v>
      </c>
      <c r="AK11">
        <v>97.953125</v>
      </c>
      <c r="AL11" s="2">
        <v>38587</v>
      </c>
      <c r="AM11">
        <v>100.66796875</v>
      </c>
      <c r="AN11" s="2">
        <v>38765</v>
      </c>
      <c r="AO11">
        <v>99.76171875</v>
      </c>
      <c r="AP11" s="2">
        <v>40000</v>
      </c>
      <c r="AQ11">
        <v>100.8203125</v>
      </c>
      <c r="AR11" s="2">
        <v>39129</v>
      </c>
      <c r="AS11">
        <v>99.546875</v>
      </c>
      <c r="AT11" s="2">
        <v>39311</v>
      </c>
      <c r="AU11">
        <v>100.56640625</v>
      </c>
      <c r="AV11" s="2">
        <v>39493</v>
      </c>
      <c r="AW11">
        <v>97.8046875</v>
      </c>
      <c r="AX11" s="2">
        <v>39675</v>
      </c>
      <c r="AY11">
        <v>101.3515625</v>
      </c>
      <c r="AZ11" s="2">
        <v>39864</v>
      </c>
      <c r="BA11">
        <v>99.71875</v>
      </c>
      <c r="BB11" s="2">
        <v>40046</v>
      </c>
      <c r="BC11">
        <v>100.57421875</v>
      </c>
      <c r="BD11" s="2">
        <v>38202</v>
      </c>
      <c r="BE11">
        <v>134.01953125</v>
      </c>
      <c r="BF11" s="2">
        <v>38202</v>
      </c>
      <c r="BG11">
        <v>112.4921875</v>
      </c>
      <c r="BH11" s="2">
        <v>38202</v>
      </c>
      <c r="BI11">
        <v>121.22265625</v>
      </c>
      <c r="BJ11" s="2">
        <v>38202</v>
      </c>
      <c r="BK11">
        <v>102.26171875</v>
      </c>
    </row>
    <row r="12" spans="1:63" x14ac:dyDescent="0.25">
      <c r="D12" s="2"/>
      <c r="F12" s="2">
        <v>38363</v>
      </c>
      <c r="G12">
        <v>99.69921875</v>
      </c>
      <c r="H12" s="2">
        <v>38391</v>
      </c>
      <c r="I12">
        <v>99.7265625</v>
      </c>
      <c r="J12" s="2">
        <v>38203</v>
      </c>
      <c r="K12">
        <v>99.04296875</v>
      </c>
      <c r="L12" s="2">
        <v>38377</v>
      </c>
      <c r="M12">
        <v>99.7421875</v>
      </c>
      <c r="N12" s="2">
        <v>38468</v>
      </c>
      <c r="O12">
        <v>100.328125</v>
      </c>
      <c r="P12" s="2">
        <v>38740</v>
      </c>
      <c r="Q12">
        <v>99.92578125</v>
      </c>
      <c r="R12" s="2">
        <v>39906</v>
      </c>
      <c r="S12">
        <v>99.8671875</v>
      </c>
      <c r="T12" s="2">
        <v>39832</v>
      </c>
      <c r="U12">
        <v>100.2109375</v>
      </c>
      <c r="V12" s="2">
        <v>39923</v>
      </c>
      <c r="W12">
        <v>100.34375</v>
      </c>
      <c r="X12" s="2">
        <v>40011</v>
      </c>
      <c r="Y12">
        <v>99.83984375</v>
      </c>
      <c r="Z12" s="2">
        <v>39546</v>
      </c>
      <c r="AA12">
        <v>99.0234375</v>
      </c>
      <c r="AB12" s="2">
        <v>39637</v>
      </c>
      <c r="AC12">
        <v>100.94921875</v>
      </c>
      <c r="AD12" s="2">
        <v>39815</v>
      </c>
      <c r="AE12">
        <v>99.29296875</v>
      </c>
      <c r="AF12" s="2">
        <v>39909</v>
      </c>
      <c r="AG12">
        <v>99.38671875</v>
      </c>
      <c r="AH12" s="2">
        <v>40000</v>
      </c>
      <c r="AI12">
        <v>101.15234375</v>
      </c>
      <c r="AJ12" s="2">
        <v>38405</v>
      </c>
      <c r="AK12">
        <v>97.77734375</v>
      </c>
      <c r="AL12" s="2">
        <v>38588</v>
      </c>
      <c r="AM12">
        <v>100.7890625</v>
      </c>
      <c r="AN12" s="2">
        <v>38768</v>
      </c>
      <c r="AO12">
        <v>99.76171875</v>
      </c>
      <c r="AP12" s="2">
        <v>40001</v>
      </c>
      <c r="AQ12">
        <v>101.1875</v>
      </c>
      <c r="AR12" s="2">
        <v>39132</v>
      </c>
      <c r="AS12">
        <v>99.546875</v>
      </c>
      <c r="AT12" s="2">
        <v>39314</v>
      </c>
      <c r="AU12">
        <v>101.046875</v>
      </c>
      <c r="AV12" s="2">
        <v>39496</v>
      </c>
      <c r="AW12">
        <v>97.8046875</v>
      </c>
      <c r="AX12" s="2">
        <v>39678</v>
      </c>
      <c r="AY12">
        <v>101.56640625</v>
      </c>
      <c r="AZ12" s="2">
        <v>39867</v>
      </c>
      <c r="BA12">
        <v>100.0234375</v>
      </c>
      <c r="BB12" s="2">
        <v>40049</v>
      </c>
      <c r="BC12">
        <v>101.33203125</v>
      </c>
      <c r="BD12" s="2">
        <v>38203</v>
      </c>
      <c r="BE12">
        <v>134.1328125</v>
      </c>
      <c r="BF12" s="2">
        <v>38203</v>
      </c>
      <c r="BG12">
        <v>112.6015625</v>
      </c>
      <c r="BH12" s="2">
        <v>38203</v>
      </c>
      <c r="BI12">
        <v>121.28515625</v>
      </c>
      <c r="BJ12" s="2">
        <v>38203</v>
      </c>
      <c r="BK12">
        <v>102.48046875</v>
      </c>
    </row>
    <row r="13" spans="1:63" x14ac:dyDescent="0.25">
      <c r="D13" s="2"/>
      <c r="F13" s="2">
        <v>38364</v>
      </c>
      <c r="G13">
        <v>99.7109375</v>
      </c>
      <c r="H13" s="2">
        <v>38392</v>
      </c>
      <c r="I13">
        <v>99.875</v>
      </c>
      <c r="J13" s="2">
        <v>38204</v>
      </c>
      <c r="K13">
        <v>99.1953125</v>
      </c>
      <c r="L13" s="2">
        <v>38378</v>
      </c>
      <c r="M13">
        <v>99.66015625</v>
      </c>
      <c r="N13" s="2">
        <v>38469</v>
      </c>
      <c r="O13">
        <v>100.5390625</v>
      </c>
      <c r="P13" s="2">
        <v>38741</v>
      </c>
      <c r="Q13">
        <v>99.8125</v>
      </c>
      <c r="R13" s="2">
        <v>39909</v>
      </c>
      <c r="S13">
        <v>99.8828125</v>
      </c>
      <c r="T13" s="2">
        <v>39833</v>
      </c>
      <c r="U13">
        <v>100.21484375</v>
      </c>
      <c r="V13" s="2">
        <v>39924</v>
      </c>
      <c r="W13">
        <v>100.22265625</v>
      </c>
      <c r="X13" s="2">
        <v>40014</v>
      </c>
      <c r="Y13">
        <v>99.921875</v>
      </c>
      <c r="Z13" s="2">
        <v>39547</v>
      </c>
      <c r="AA13">
        <v>99.60546875</v>
      </c>
      <c r="AB13" s="2">
        <v>39638</v>
      </c>
      <c r="AC13">
        <v>101.42578125</v>
      </c>
      <c r="AD13" s="2">
        <v>39818</v>
      </c>
      <c r="AE13">
        <v>99.171875</v>
      </c>
      <c r="AF13" s="2">
        <v>39910</v>
      </c>
      <c r="AG13">
        <v>99.5625</v>
      </c>
      <c r="AH13" s="2">
        <v>40001</v>
      </c>
      <c r="AI13">
        <v>101.31640625</v>
      </c>
      <c r="AJ13" s="2">
        <v>38406</v>
      </c>
      <c r="AK13">
        <v>97.97265625</v>
      </c>
      <c r="AL13" s="2">
        <v>38589</v>
      </c>
      <c r="AM13">
        <v>100.87890625</v>
      </c>
      <c r="AN13" s="2">
        <v>38769</v>
      </c>
      <c r="AO13">
        <v>99.5546875</v>
      </c>
      <c r="AP13" s="2">
        <v>40002</v>
      </c>
      <c r="AQ13">
        <v>102.1796875</v>
      </c>
      <c r="AR13" s="2">
        <v>39133</v>
      </c>
      <c r="AS13">
        <v>99.671875</v>
      </c>
      <c r="AT13" s="2">
        <v>39315</v>
      </c>
      <c r="AU13">
        <v>101.33984375</v>
      </c>
      <c r="AV13" s="2">
        <v>39497</v>
      </c>
      <c r="AW13">
        <v>96.78125</v>
      </c>
      <c r="AX13" s="2">
        <v>39679</v>
      </c>
      <c r="AY13">
        <v>101.421875</v>
      </c>
      <c r="AZ13" s="2">
        <v>39868</v>
      </c>
      <c r="BA13">
        <v>99.66796875</v>
      </c>
      <c r="BB13" s="2">
        <v>40050</v>
      </c>
      <c r="BC13">
        <v>101.6875</v>
      </c>
      <c r="BD13" s="2">
        <v>38204</v>
      </c>
      <c r="BE13">
        <v>134.375</v>
      </c>
      <c r="BF13" s="2">
        <v>38204</v>
      </c>
      <c r="BG13">
        <v>112.8046875</v>
      </c>
      <c r="BH13" s="2">
        <v>38204</v>
      </c>
      <c r="BI13">
        <v>121.5390625</v>
      </c>
      <c r="BJ13" s="2">
        <v>38204</v>
      </c>
      <c r="BK13">
        <v>102.65234375</v>
      </c>
    </row>
    <row r="14" spans="1:63" x14ac:dyDescent="0.25">
      <c r="D14" s="2"/>
      <c r="F14" s="2">
        <v>38365</v>
      </c>
      <c r="G14">
        <v>99.78125</v>
      </c>
      <c r="H14" s="2">
        <v>38393</v>
      </c>
      <c r="I14">
        <v>99.7734375</v>
      </c>
      <c r="J14" s="2">
        <v>38205</v>
      </c>
      <c r="K14">
        <v>100.17578125</v>
      </c>
      <c r="L14" s="2">
        <v>38379</v>
      </c>
      <c r="M14">
        <v>99.54296875</v>
      </c>
      <c r="N14" s="2">
        <v>38470</v>
      </c>
      <c r="O14">
        <v>100.98828125</v>
      </c>
      <c r="P14" s="2">
        <v>38742</v>
      </c>
      <c r="Q14">
        <v>99.44921875</v>
      </c>
      <c r="R14" s="2">
        <v>39910</v>
      </c>
      <c r="S14">
        <v>99.94921875</v>
      </c>
      <c r="T14" s="2">
        <v>39834</v>
      </c>
      <c r="U14">
        <v>99.984375</v>
      </c>
      <c r="V14" s="2">
        <v>39925</v>
      </c>
      <c r="W14">
        <v>100.1328125</v>
      </c>
      <c r="X14" s="2">
        <v>40015</v>
      </c>
      <c r="Y14">
        <v>100.17578125</v>
      </c>
      <c r="Z14" s="2">
        <v>39548</v>
      </c>
      <c r="AA14">
        <v>99.25390625</v>
      </c>
      <c r="AB14" s="2">
        <v>39639</v>
      </c>
      <c r="AC14">
        <v>101.46875</v>
      </c>
      <c r="AD14" s="2">
        <v>39819</v>
      </c>
      <c r="AE14">
        <v>99.31640625</v>
      </c>
      <c r="AF14" s="2">
        <v>39911</v>
      </c>
      <c r="AG14">
        <v>99.66015625</v>
      </c>
      <c r="AH14" s="2">
        <v>40002</v>
      </c>
      <c r="AI14">
        <v>101.8984375</v>
      </c>
      <c r="AJ14" s="2">
        <v>38407</v>
      </c>
      <c r="AK14">
        <v>97.8125</v>
      </c>
      <c r="AL14" s="2">
        <v>38590</v>
      </c>
      <c r="AM14">
        <v>100.66015625</v>
      </c>
      <c r="AN14" s="2">
        <v>38770</v>
      </c>
      <c r="AO14">
        <v>99.91015625</v>
      </c>
      <c r="AP14" s="2">
        <v>40003</v>
      </c>
      <c r="AQ14">
        <v>101.62890625</v>
      </c>
      <c r="AR14" s="2">
        <v>39134</v>
      </c>
      <c r="AS14">
        <v>99.55859375</v>
      </c>
      <c r="AT14" s="2">
        <v>39316</v>
      </c>
      <c r="AU14">
        <v>100.9140625</v>
      </c>
      <c r="AV14" s="2">
        <v>39498</v>
      </c>
      <c r="AW14">
        <v>96.83984375</v>
      </c>
      <c r="AX14" s="2">
        <v>39680</v>
      </c>
      <c r="AY14">
        <v>101.69921875</v>
      </c>
      <c r="AZ14" s="2">
        <v>39869</v>
      </c>
      <c r="BA14">
        <v>98.55078125</v>
      </c>
      <c r="BB14" s="2">
        <v>40051</v>
      </c>
      <c r="BC14">
        <v>101.7109375</v>
      </c>
      <c r="BD14" s="2">
        <v>38205</v>
      </c>
      <c r="BE14">
        <v>136.5625</v>
      </c>
      <c r="BF14" s="2">
        <v>38205</v>
      </c>
      <c r="BG14">
        <v>114.69921875</v>
      </c>
      <c r="BH14" s="2">
        <v>38205</v>
      </c>
      <c r="BI14">
        <v>123.546875</v>
      </c>
      <c r="BJ14" s="2">
        <v>38205</v>
      </c>
      <c r="BK14">
        <v>104.4140625</v>
      </c>
    </row>
    <row r="15" spans="1:63" x14ac:dyDescent="0.25">
      <c r="D15" s="2"/>
      <c r="F15" s="2">
        <v>38366</v>
      </c>
      <c r="G15">
        <v>99.71875</v>
      </c>
      <c r="H15" s="2">
        <v>38394</v>
      </c>
      <c r="I15">
        <v>99.73828125</v>
      </c>
      <c r="J15" s="2">
        <v>38208</v>
      </c>
      <c r="K15">
        <v>99.96484375</v>
      </c>
      <c r="L15" s="2">
        <v>38380</v>
      </c>
      <c r="M15">
        <v>99.85546875</v>
      </c>
      <c r="N15" s="2">
        <v>38471</v>
      </c>
      <c r="O15">
        <v>100.6484375</v>
      </c>
      <c r="P15" s="2">
        <v>38743</v>
      </c>
      <c r="Q15">
        <v>99.3046875</v>
      </c>
      <c r="R15" s="2">
        <v>39911</v>
      </c>
      <c r="S15">
        <v>99.921875</v>
      </c>
      <c r="T15" s="2">
        <v>39835</v>
      </c>
      <c r="U15">
        <v>100.109375</v>
      </c>
      <c r="V15" s="2">
        <v>39926</v>
      </c>
      <c r="W15">
        <v>100.18359375</v>
      </c>
      <c r="X15" s="2">
        <v>40016</v>
      </c>
      <c r="Y15">
        <v>100.0703125</v>
      </c>
      <c r="Z15" s="2">
        <v>39549</v>
      </c>
      <c r="AA15">
        <v>99.7578125</v>
      </c>
      <c r="AB15" s="2">
        <v>39640</v>
      </c>
      <c r="AC15">
        <v>100.55859375</v>
      </c>
      <c r="AD15" s="2">
        <v>39820</v>
      </c>
      <c r="AE15">
        <v>99.2421875</v>
      </c>
      <c r="AF15" s="2">
        <v>39912</v>
      </c>
      <c r="AG15">
        <v>99.4140625</v>
      </c>
      <c r="AH15" s="2">
        <v>40003</v>
      </c>
      <c r="AI15">
        <v>101.5</v>
      </c>
      <c r="AJ15" s="2">
        <v>38408</v>
      </c>
      <c r="AK15">
        <v>98.00390625</v>
      </c>
      <c r="AL15" s="2">
        <v>38593</v>
      </c>
      <c r="AM15">
        <v>100.828125</v>
      </c>
      <c r="AN15" s="2">
        <v>38771</v>
      </c>
      <c r="AO15">
        <v>99.66015625</v>
      </c>
      <c r="AP15" s="2">
        <v>40004</v>
      </c>
      <c r="AQ15">
        <v>102.33984375</v>
      </c>
      <c r="AR15" s="2">
        <v>39135</v>
      </c>
      <c r="AS15">
        <v>99.2734375</v>
      </c>
      <c r="AT15" s="2">
        <v>39317</v>
      </c>
      <c r="AU15">
        <v>100.9296875</v>
      </c>
      <c r="AV15" s="2">
        <v>39499</v>
      </c>
      <c r="AW15">
        <v>97.81640625</v>
      </c>
      <c r="AX15" s="2">
        <v>39681</v>
      </c>
      <c r="AY15">
        <v>101.46484375</v>
      </c>
      <c r="AZ15" s="2">
        <v>39870</v>
      </c>
      <c r="BA15">
        <v>98.01171875</v>
      </c>
      <c r="BB15" s="2">
        <v>40052</v>
      </c>
      <c r="BC15">
        <v>101.55078125</v>
      </c>
      <c r="BD15" s="2">
        <v>38208</v>
      </c>
      <c r="BE15">
        <v>136.16015625</v>
      </c>
      <c r="BF15" s="2">
        <v>38208</v>
      </c>
      <c r="BG15">
        <v>114.40234375</v>
      </c>
      <c r="BH15" s="2">
        <v>38208</v>
      </c>
      <c r="BI15">
        <v>123.19140625</v>
      </c>
      <c r="BJ15" s="2">
        <v>38208</v>
      </c>
      <c r="BK15">
        <v>104.0859375</v>
      </c>
    </row>
    <row r="16" spans="1:63" x14ac:dyDescent="0.25">
      <c r="B16" t="s">
        <v>9</v>
      </c>
      <c r="D16" s="2"/>
      <c r="F16" s="2">
        <v>38369</v>
      </c>
      <c r="G16">
        <v>99.71875</v>
      </c>
      <c r="H16" s="2">
        <v>38397</v>
      </c>
      <c r="I16">
        <v>99.69921875</v>
      </c>
      <c r="J16" s="2">
        <v>38209</v>
      </c>
      <c r="K16">
        <v>99.70703125</v>
      </c>
      <c r="L16" s="2">
        <v>38383</v>
      </c>
      <c r="M16">
        <v>99.8515625</v>
      </c>
      <c r="N16" s="2">
        <v>38474</v>
      </c>
      <c r="O16">
        <v>100.75</v>
      </c>
      <c r="P16" s="2">
        <v>38744</v>
      </c>
      <c r="Q16">
        <v>99.32421875</v>
      </c>
      <c r="R16" s="2">
        <v>39912</v>
      </c>
      <c r="S16">
        <v>99.8828125</v>
      </c>
      <c r="T16" s="2">
        <v>39836</v>
      </c>
      <c r="U16">
        <v>99.94921875</v>
      </c>
      <c r="V16" s="2">
        <v>39927</v>
      </c>
      <c r="W16">
        <v>100.0703125</v>
      </c>
      <c r="X16" s="2">
        <v>40017</v>
      </c>
      <c r="Y16">
        <v>99.79296875</v>
      </c>
      <c r="Z16" s="2">
        <v>39552</v>
      </c>
      <c r="AA16">
        <v>99.65625</v>
      </c>
      <c r="AB16" s="2">
        <v>39643</v>
      </c>
      <c r="AC16">
        <v>101.06640625</v>
      </c>
      <c r="AD16" s="2">
        <v>39821</v>
      </c>
      <c r="AE16">
        <v>99.625</v>
      </c>
      <c r="AF16" s="2">
        <v>39913</v>
      </c>
      <c r="AG16">
        <v>99.4140625</v>
      </c>
      <c r="AH16" s="2">
        <v>40004</v>
      </c>
      <c r="AI16">
        <v>101.9921875</v>
      </c>
      <c r="AJ16" s="2">
        <v>38411</v>
      </c>
      <c r="AK16">
        <v>97.125</v>
      </c>
      <c r="AL16" s="2">
        <v>38594</v>
      </c>
      <c r="AM16">
        <v>101.46484375</v>
      </c>
      <c r="AN16" s="2">
        <v>38772</v>
      </c>
      <c r="AO16">
        <v>99.5546875</v>
      </c>
      <c r="AP16" s="2">
        <v>40007</v>
      </c>
      <c r="AQ16">
        <v>102.0546875</v>
      </c>
      <c r="AR16" s="2">
        <v>39136</v>
      </c>
      <c r="AS16">
        <v>99.765625</v>
      </c>
      <c r="AT16" s="2">
        <v>39318</v>
      </c>
      <c r="AU16">
        <v>101.203125</v>
      </c>
      <c r="AV16" s="2">
        <v>39500</v>
      </c>
      <c r="AW16">
        <v>97.59765625</v>
      </c>
      <c r="AX16" s="2">
        <v>39682</v>
      </c>
      <c r="AY16">
        <v>101.15625</v>
      </c>
      <c r="AZ16" s="2">
        <v>39871</v>
      </c>
      <c r="BA16">
        <v>97.84765625</v>
      </c>
      <c r="BB16" s="2">
        <v>40053</v>
      </c>
      <c r="BC16">
        <v>101.640625</v>
      </c>
      <c r="BD16" s="2">
        <v>38209</v>
      </c>
      <c r="BE16">
        <v>135.91796875</v>
      </c>
      <c r="BF16" s="2">
        <v>38209</v>
      </c>
      <c r="BG16">
        <v>114.18359375</v>
      </c>
      <c r="BH16" s="2">
        <v>38209</v>
      </c>
      <c r="BI16">
        <v>122.98828125</v>
      </c>
      <c r="BJ16" s="2">
        <v>38209</v>
      </c>
      <c r="BK16">
        <v>103.95703125</v>
      </c>
    </row>
    <row r="17" spans="2:63" x14ac:dyDescent="0.25">
      <c r="B17" t="s">
        <v>10</v>
      </c>
      <c r="D17" s="2"/>
      <c r="F17" s="2">
        <v>38370</v>
      </c>
      <c r="G17">
        <v>99.7265625</v>
      </c>
      <c r="H17" s="2">
        <v>38398</v>
      </c>
      <c r="I17">
        <v>99.72265625</v>
      </c>
      <c r="J17" s="2">
        <v>38210</v>
      </c>
      <c r="K17">
        <v>99.82421875</v>
      </c>
      <c r="L17" s="2">
        <v>38384</v>
      </c>
      <c r="M17">
        <v>99.828125</v>
      </c>
      <c r="N17" s="2">
        <v>38475</v>
      </c>
      <c r="O17">
        <v>100.80859375</v>
      </c>
      <c r="P17" s="2">
        <v>38747</v>
      </c>
      <c r="Q17">
        <v>99.2734375</v>
      </c>
      <c r="R17" s="2">
        <v>39913</v>
      </c>
      <c r="S17">
        <v>99.8828125</v>
      </c>
      <c r="T17" s="2">
        <v>39839</v>
      </c>
      <c r="U17">
        <v>99.8125</v>
      </c>
      <c r="V17" s="2">
        <v>39930</v>
      </c>
      <c r="W17">
        <v>100.27734375</v>
      </c>
      <c r="X17" s="2">
        <v>40018</v>
      </c>
      <c r="Y17">
        <v>99.90234375</v>
      </c>
      <c r="Z17" s="2">
        <v>39553</v>
      </c>
      <c r="AA17">
        <v>99.1953125</v>
      </c>
      <c r="AB17" s="2">
        <v>39644</v>
      </c>
      <c r="AC17">
        <v>101.453125</v>
      </c>
      <c r="AD17" s="2">
        <v>39822</v>
      </c>
      <c r="AE17">
        <v>99.99609375</v>
      </c>
      <c r="AF17" s="2">
        <v>39916</v>
      </c>
      <c r="AG17">
        <v>99.82421875</v>
      </c>
      <c r="AH17" s="2">
        <v>40007</v>
      </c>
      <c r="AI17">
        <v>101.8125</v>
      </c>
      <c r="AJ17" s="2">
        <v>38412</v>
      </c>
      <c r="AK17">
        <v>97.2265625</v>
      </c>
      <c r="AL17" s="2">
        <v>38595</v>
      </c>
      <c r="AM17">
        <v>102.1015625</v>
      </c>
      <c r="AN17" s="2">
        <v>38775</v>
      </c>
      <c r="AO17">
        <v>99.42578125</v>
      </c>
      <c r="AP17" s="2">
        <v>40008</v>
      </c>
      <c r="AQ17">
        <v>101.453125</v>
      </c>
      <c r="AR17" s="2">
        <v>39139</v>
      </c>
      <c r="AS17">
        <v>100.13671875</v>
      </c>
      <c r="AT17" s="2">
        <v>39321</v>
      </c>
      <c r="AU17">
        <v>101.63671875</v>
      </c>
      <c r="AV17" s="2">
        <v>39503</v>
      </c>
      <c r="AW17">
        <v>96.83984375</v>
      </c>
      <c r="AX17" s="2">
        <v>39685</v>
      </c>
      <c r="AY17">
        <v>101.88671875</v>
      </c>
      <c r="AZ17" s="2">
        <v>39874</v>
      </c>
      <c r="BA17">
        <v>99.13671875</v>
      </c>
      <c r="BB17" s="2">
        <v>40056</v>
      </c>
      <c r="BC17">
        <v>102.05859375</v>
      </c>
      <c r="BD17" s="2">
        <v>38210</v>
      </c>
      <c r="BE17">
        <v>136.171875</v>
      </c>
      <c r="BF17" s="2">
        <v>38210</v>
      </c>
      <c r="BG17">
        <v>114.41796875</v>
      </c>
      <c r="BH17" s="2">
        <v>38210</v>
      </c>
      <c r="BI17">
        <v>123.2421875</v>
      </c>
      <c r="BJ17" s="2">
        <v>38210</v>
      </c>
      <c r="BK17">
        <v>104.16015625</v>
      </c>
    </row>
    <row r="18" spans="2:63" x14ac:dyDescent="0.25">
      <c r="B18" t="s">
        <v>11</v>
      </c>
      <c r="D18" s="2"/>
      <c r="F18" s="2">
        <v>38371</v>
      </c>
      <c r="G18">
        <v>99.75</v>
      </c>
      <c r="H18" s="2">
        <v>38399</v>
      </c>
      <c r="I18">
        <v>99.625</v>
      </c>
      <c r="J18" s="2">
        <v>38211</v>
      </c>
      <c r="K18">
        <v>99.9140625</v>
      </c>
      <c r="L18" s="2">
        <v>38385</v>
      </c>
      <c r="M18">
        <v>99.74609375</v>
      </c>
      <c r="N18" s="2">
        <v>38476</v>
      </c>
      <c r="O18">
        <v>100.8671875</v>
      </c>
      <c r="P18" s="2">
        <v>38748</v>
      </c>
      <c r="Q18">
        <v>99.30078125</v>
      </c>
      <c r="R18" s="2">
        <v>39916</v>
      </c>
      <c r="S18">
        <v>100.04296875</v>
      </c>
      <c r="T18" s="2">
        <v>39840</v>
      </c>
      <c r="U18">
        <v>99.96875</v>
      </c>
      <c r="V18" s="2">
        <v>39931</v>
      </c>
      <c r="W18">
        <v>100.05859375</v>
      </c>
      <c r="X18" s="2">
        <v>40021</v>
      </c>
      <c r="Y18">
        <v>99.765625</v>
      </c>
      <c r="Z18" s="2">
        <v>39554</v>
      </c>
      <c r="AA18">
        <v>98.671875</v>
      </c>
      <c r="AB18" s="2">
        <v>39645</v>
      </c>
      <c r="AC18">
        <v>100.9921875</v>
      </c>
      <c r="AD18" s="2">
        <v>39825</v>
      </c>
      <c r="AE18">
        <v>100.328125</v>
      </c>
      <c r="AF18" s="2">
        <v>39917</v>
      </c>
      <c r="AG18">
        <v>100.21875</v>
      </c>
      <c r="AH18" s="2">
        <v>40008</v>
      </c>
      <c r="AI18">
        <v>101.36328125</v>
      </c>
      <c r="AJ18" s="2">
        <v>38413</v>
      </c>
      <c r="AK18">
        <v>97.14453125</v>
      </c>
      <c r="AL18" s="2">
        <v>38596</v>
      </c>
      <c r="AM18">
        <v>101.97265625</v>
      </c>
      <c r="AN18" s="2">
        <v>38776</v>
      </c>
      <c r="AO18">
        <v>99.75390625</v>
      </c>
      <c r="AP18" s="2">
        <v>40009</v>
      </c>
      <c r="AQ18">
        <v>100.5859375</v>
      </c>
      <c r="AR18" s="2">
        <v>39140</v>
      </c>
      <c r="AS18">
        <v>101.05859375</v>
      </c>
      <c r="AT18" s="2">
        <v>39322</v>
      </c>
      <c r="AU18">
        <v>102.1015625</v>
      </c>
      <c r="AV18" s="2">
        <v>39504</v>
      </c>
      <c r="AW18">
        <v>97.1484375</v>
      </c>
      <c r="AX18" s="2">
        <v>39686</v>
      </c>
      <c r="AY18">
        <v>101.97265625</v>
      </c>
      <c r="AZ18" s="2">
        <v>39875</v>
      </c>
      <c r="BA18">
        <v>99.01953125</v>
      </c>
      <c r="BB18" s="2">
        <v>40057</v>
      </c>
      <c r="BC18">
        <v>102.36328125</v>
      </c>
      <c r="BD18" s="2">
        <v>38211</v>
      </c>
      <c r="BE18">
        <v>136.36328125</v>
      </c>
      <c r="BF18" s="2">
        <v>38211</v>
      </c>
      <c r="BG18">
        <v>114.578125</v>
      </c>
      <c r="BH18" s="2">
        <v>38211</v>
      </c>
      <c r="BI18">
        <v>123.40234375</v>
      </c>
      <c r="BJ18" s="2">
        <v>38211</v>
      </c>
      <c r="BK18">
        <v>104.31640625</v>
      </c>
    </row>
    <row r="19" spans="2:63" x14ac:dyDescent="0.25">
      <c r="B19" t="s">
        <v>12</v>
      </c>
      <c r="D19" s="2"/>
      <c r="F19" s="2">
        <v>38372</v>
      </c>
      <c r="G19">
        <v>99.82421875</v>
      </c>
      <c r="H19" s="2">
        <v>38400</v>
      </c>
      <c r="I19">
        <v>99.7109375</v>
      </c>
      <c r="J19" s="2">
        <v>38212</v>
      </c>
      <c r="K19">
        <v>100.140625</v>
      </c>
      <c r="L19" s="2">
        <v>38386</v>
      </c>
      <c r="M19">
        <v>99.58203125</v>
      </c>
      <c r="N19" s="2">
        <v>38477</v>
      </c>
      <c r="O19">
        <v>101.09765625</v>
      </c>
      <c r="P19" s="2">
        <v>38749</v>
      </c>
      <c r="Q19">
        <v>99.109375</v>
      </c>
      <c r="R19" s="2">
        <v>39917</v>
      </c>
      <c r="S19">
        <v>100.08984375</v>
      </c>
      <c r="T19" s="2">
        <v>39841</v>
      </c>
      <c r="U19">
        <v>99.70703125</v>
      </c>
      <c r="V19" s="2">
        <v>39932</v>
      </c>
      <c r="W19">
        <v>99.96875</v>
      </c>
      <c r="X19" s="2">
        <v>40022</v>
      </c>
      <c r="Y19">
        <v>99.64453125</v>
      </c>
      <c r="Z19" s="2">
        <v>39555</v>
      </c>
      <c r="AA19">
        <v>98.33203125</v>
      </c>
      <c r="AB19" s="2">
        <v>39646</v>
      </c>
      <c r="AC19">
        <v>100.640625</v>
      </c>
      <c r="AD19" s="2">
        <v>39826</v>
      </c>
      <c r="AE19">
        <v>100.34765625</v>
      </c>
      <c r="AF19" s="2">
        <v>39918</v>
      </c>
      <c r="AG19">
        <v>100.3046875</v>
      </c>
      <c r="AH19" s="2">
        <v>40009</v>
      </c>
      <c r="AI19">
        <v>100.65234375</v>
      </c>
      <c r="AJ19" s="2">
        <v>38414</v>
      </c>
      <c r="AK19">
        <v>97.15625</v>
      </c>
      <c r="AL19" s="2">
        <v>38597</v>
      </c>
      <c r="AM19">
        <v>101.97265625</v>
      </c>
      <c r="AN19" s="2">
        <v>38777</v>
      </c>
      <c r="AO19">
        <v>99.5</v>
      </c>
      <c r="AP19" s="2">
        <v>40010</v>
      </c>
      <c r="AQ19">
        <v>100.859375</v>
      </c>
      <c r="AR19" s="2">
        <v>39141</v>
      </c>
      <c r="AS19">
        <v>100.6328125</v>
      </c>
      <c r="AT19" s="2">
        <v>39323</v>
      </c>
      <c r="AU19">
        <v>101.6953125</v>
      </c>
      <c r="AV19" s="2">
        <v>39505</v>
      </c>
      <c r="AW19">
        <v>97.25</v>
      </c>
      <c r="AX19" s="2">
        <v>39687</v>
      </c>
      <c r="AY19">
        <v>102.078125</v>
      </c>
      <c r="AZ19" s="2">
        <v>39876</v>
      </c>
      <c r="BA19">
        <v>98.19921875</v>
      </c>
      <c r="BB19" s="2">
        <v>40058</v>
      </c>
      <c r="BC19">
        <v>102.859375</v>
      </c>
      <c r="BD19" s="2">
        <v>38212</v>
      </c>
      <c r="BE19">
        <v>133.12890625</v>
      </c>
      <c r="BF19" s="2">
        <v>38212</v>
      </c>
      <c r="BG19">
        <v>112.109375</v>
      </c>
      <c r="BH19" s="2">
        <v>38212</v>
      </c>
      <c r="BI19">
        <v>120.66015625</v>
      </c>
      <c r="BJ19" s="2">
        <v>38212</v>
      </c>
      <c r="BK19">
        <v>102.1875</v>
      </c>
    </row>
    <row r="20" spans="2:63" x14ac:dyDescent="0.25">
      <c r="B20" t="s">
        <v>13</v>
      </c>
      <c r="D20" s="2"/>
      <c r="F20" s="2">
        <v>38373</v>
      </c>
      <c r="G20">
        <v>99.92578125</v>
      </c>
      <c r="H20" s="2">
        <v>38401</v>
      </c>
      <c r="I20">
        <v>99.60546875</v>
      </c>
      <c r="J20" s="2">
        <v>38215</v>
      </c>
      <c r="K20">
        <v>100.04296875</v>
      </c>
      <c r="L20" s="2">
        <v>38387</v>
      </c>
      <c r="M20">
        <v>100.01953125</v>
      </c>
      <c r="N20" s="2">
        <v>38478</v>
      </c>
      <c r="O20">
        <v>100.47265625</v>
      </c>
      <c r="P20" s="2">
        <v>38750</v>
      </c>
      <c r="Q20">
        <v>99.12109375</v>
      </c>
      <c r="R20" s="2">
        <v>39918</v>
      </c>
      <c r="S20">
        <v>100.078125</v>
      </c>
      <c r="T20" s="2">
        <v>39842</v>
      </c>
      <c r="U20">
        <v>99.3984375</v>
      </c>
      <c r="V20" s="2">
        <v>39933</v>
      </c>
      <c r="W20">
        <v>100.09765625</v>
      </c>
      <c r="X20" s="2">
        <v>40023</v>
      </c>
      <c r="Y20">
        <v>99.5234375</v>
      </c>
      <c r="Z20" s="2">
        <v>39556</v>
      </c>
      <c r="AA20">
        <v>98.30859375</v>
      </c>
      <c r="AB20" s="2">
        <v>39647</v>
      </c>
      <c r="AC20">
        <v>100.02734375</v>
      </c>
      <c r="AD20" s="2">
        <v>39827</v>
      </c>
      <c r="AE20">
        <v>100.7578125</v>
      </c>
      <c r="AF20" s="2">
        <v>39919</v>
      </c>
      <c r="AG20">
        <v>99.98046875</v>
      </c>
      <c r="AH20" s="2">
        <v>40010</v>
      </c>
      <c r="AI20">
        <v>100.94140625</v>
      </c>
      <c r="AJ20" s="2">
        <v>38415</v>
      </c>
      <c r="AK20">
        <v>97.73828125</v>
      </c>
      <c r="AL20" s="2">
        <v>38600</v>
      </c>
      <c r="AM20">
        <v>102.03515625</v>
      </c>
      <c r="AN20" s="2">
        <v>38778</v>
      </c>
      <c r="AO20">
        <v>99.16796875</v>
      </c>
      <c r="AP20" s="2">
        <v>40011</v>
      </c>
      <c r="AQ20">
        <v>100.48046875</v>
      </c>
      <c r="AR20" s="2">
        <v>39142</v>
      </c>
      <c r="AS20">
        <v>100.76953125</v>
      </c>
      <c r="AT20" s="2">
        <v>39324</v>
      </c>
      <c r="AU20">
        <v>102.12890625</v>
      </c>
      <c r="AV20" s="2">
        <v>39506</v>
      </c>
      <c r="AW20">
        <v>98.7109375</v>
      </c>
      <c r="AX20" s="2">
        <v>39688</v>
      </c>
      <c r="AY20">
        <v>101.96484375</v>
      </c>
      <c r="AZ20" s="2">
        <v>39877</v>
      </c>
      <c r="BA20">
        <v>99.59765625</v>
      </c>
      <c r="BB20" s="2">
        <v>40059</v>
      </c>
      <c r="BC20">
        <v>102.5390625</v>
      </c>
      <c r="BD20" s="2">
        <v>38215</v>
      </c>
      <c r="BE20">
        <v>132.57421875</v>
      </c>
      <c r="BF20" s="2">
        <v>38215</v>
      </c>
      <c r="BG20">
        <v>111.609375</v>
      </c>
      <c r="BH20" s="2">
        <v>38215</v>
      </c>
      <c r="BI20">
        <v>120.12890625</v>
      </c>
      <c r="BJ20" s="2">
        <v>38215</v>
      </c>
      <c r="BK20">
        <v>101.69921875</v>
      </c>
    </row>
    <row r="21" spans="2:63" x14ac:dyDescent="0.25">
      <c r="B21" t="s">
        <v>14</v>
      </c>
      <c r="D21" s="2"/>
      <c r="F21" s="2">
        <v>38376</v>
      </c>
      <c r="G21">
        <v>99.85546875</v>
      </c>
      <c r="H21" s="2">
        <v>38404</v>
      </c>
      <c r="I21">
        <v>99.62109375</v>
      </c>
      <c r="J21" s="2">
        <v>38216</v>
      </c>
      <c r="K21">
        <v>100.34765625</v>
      </c>
      <c r="L21" s="2">
        <v>38390</v>
      </c>
      <c r="M21">
        <v>100.046875</v>
      </c>
      <c r="N21" s="2">
        <v>38481</v>
      </c>
      <c r="O21">
        <v>100.328125</v>
      </c>
      <c r="P21" s="2">
        <v>38751</v>
      </c>
      <c r="Q21">
        <v>99.234375</v>
      </c>
      <c r="R21" s="2">
        <v>39919</v>
      </c>
      <c r="S21">
        <v>99.984375</v>
      </c>
      <c r="T21" s="2">
        <v>39843</v>
      </c>
      <c r="U21">
        <v>99.453125</v>
      </c>
      <c r="V21" s="2">
        <v>39934</v>
      </c>
      <c r="W21">
        <v>100.125</v>
      </c>
      <c r="X21" s="2">
        <v>40024</v>
      </c>
      <c r="Y21">
        <v>99.55859375</v>
      </c>
      <c r="Z21" s="2">
        <v>39559</v>
      </c>
      <c r="AA21">
        <v>98.15625</v>
      </c>
      <c r="AB21" s="2">
        <v>39650</v>
      </c>
      <c r="AC21">
        <v>100.2421875</v>
      </c>
      <c r="AD21" s="2">
        <v>39828</v>
      </c>
      <c r="AE21">
        <v>100.71484375</v>
      </c>
      <c r="AF21" s="2">
        <v>39920</v>
      </c>
      <c r="AG21">
        <v>99.4140625</v>
      </c>
      <c r="AH21" s="2">
        <v>40011</v>
      </c>
      <c r="AI21">
        <v>100.73046875</v>
      </c>
      <c r="AJ21" s="2">
        <v>38418</v>
      </c>
      <c r="AK21">
        <v>97.74609375</v>
      </c>
      <c r="AL21" s="2">
        <v>38601</v>
      </c>
      <c r="AM21">
        <v>101.5</v>
      </c>
      <c r="AN21" s="2">
        <v>38779</v>
      </c>
      <c r="AO21">
        <v>98.796875</v>
      </c>
      <c r="AP21" s="2">
        <v>40014</v>
      </c>
      <c r="AQ21">
        <v>100.76953125</v>
      </c>
      <c r="AR21" s="2">
        <v>39143</v>
      </c>
      <c r="AS21">
        <v>101.23046875</v>
      </c>
      <c r="AT21" s="2">
        <v>39325</v>
      </c>
      <c r="AU21">
        <v>101.9921875</v>
      </c>
      <c r="AV21" s="2">
        <v>39507</v>
      </c>
      <c r="AW21">
        <v>100.0703125</v>
      </c>
      <c r="AX21" s="2">
        <v>39689</v>
      </c>
      <c r="AY21">
        <v>101.7265625</v>
      </c>
      <c r="AZ21" s="2">
        <v>39878</v>
      </c>
      <c r="BA21">
        <v>99.10546875</v>
      </c>
      <c r="BB21" s="2">
        <v>40060</v>
      </c>
      <c r="BC21">
        <v>101.78515625</v>
      </c>
      <c r="BD21" s="2">
        <v>38216</v>
      </c>
      <c r="BE21">
        <v>133.4375</v>
      </c>
      <c r="BF21" s="2">
        <v>38216</v>
      </c>
      <c r="BG21">
        <v>112.36328125</v>
      </c>
      <c r="BH21" s="2">
        <v>38216</v>
      </c>
      <c r="BI21">
        <v>120.9296875</v>
      </c>
      <c r="BJ21" s="2">
        <v>38216</v>
      </c>
      <c r="BK21">
        <v>102.38671875</v>
      </c>
    </row>
    <row r="22" spans="2:63" x14ac:dyDescent="0.25">
      <c r="B22" t="s">
        <v>15</v>
      </c>
      <c r="D22" s="2"/>
      <c r="F22" s="2">
        <v>38377</v>
      </c>
      <c r="G22">
        <v>99.81640625</v>
      </c>
      <c r="H22" s="2">
        <v>38405</v>
      </c>
      <c r="I22">
        <v>99.62890625</v>
      </c>
      <c r="J22" s="2">
        <v>38217</v>
      </c>
      <c r="K22">
        <v>100.18359375</v>
      </c>
      <c r="L22" s="2">
        <v>38391</v>
      </c>
      <c r="M22">
        <v>100.0859375</v>
      </c>
      <c r="N22" s="2">
        <v>38482</v>
      </c>
      <c r="O22">
        <v>100.73046875</v>
      </c>
      <c r="P22" s="2">
        <v>38754</v>
      </c>
      <c r="Q22">
        <v>99.13671875</v>
      </c>
      <c r="R22" s="2">
        <v>39920</v>
      </c>
      <c r="S22">
        <v>99.8671875</v>
      </c>
      <c r="T22" s="2">
        <v>39846</v>
      </c>
      <c r="U22">
        <v>99.66015625</v>
      </c>
      <c r="V22" s="2">
        <v>39937</v>
      </c>
      <c r="W22">
        <v>100.06640625</v>
      </c>
      <c r="X22" s="2">
        <v>40025</v>
      </c>
      <c r="Y22">
        <v>99.8203125</v>
      </c>
      <c r="Z22" s="2">
        <v>39560</v>
      </c>
      <c r="AA22">
        <v>98.1484375</v>
      </c>
      <c r="AB22" s="2">
        <v>39651</v>
      </c>
      <c r="AC22">
        <v>99.78125</v>
      </c>
      <c r="AD22" s="2">
        <v>39829</v>
      </c>
      <c r="AE22">
        <v>100.23046875</v>
      </c>
      <c r="AF22" s="2">
        <v>39923</v>
      </c>
      <c r="AG22">
        <v>99.875</v>
      </c>
      <c r="AH22" s="2">
        <v>40014</v>
      </c>
      <c r="AI22">
        <v>100.921875</v>
      </c>
      <c r="AJ22" s="2">
        <v>38419</v>
      </c>
      <c r="AK22">
        <v>97.1015625</v>
      </c>
      <c r="AL22" s="2">
        <v>38602</v>
      </c>
      <c r="AM22">
        <v>101.16796875</v>
      </c>
      <c r="AN22" s="2">
        <v>38782</v>
      </c>
      <c r="AO22">
        <v>98.265625</v>
      </c>
      <c r="AP22" s="2">
        <v>40015</v>
      </c>
      <c r="AQ22">
        <v>101.546875</v>
      </c>
      <c r="AR22" s="2">
        <v>39146</v>
      </c>
      <c r="AS22">
        <v>101.2578125</v>
      </c>
      <c r="AT22" s="2">
        <v>39328</v>
      </c>
      <c r="AU22">
        <v>101.9921875</v>
      </c>
      <c r="AV22" s="2">
        <v>39510</v>
      </c>
      <c r="AW22">
        <v>99.765625</v>
      </c>
      <c r="AX22" s="2">
        <v>39692</v>
      </c>
      <c r="AY22">
        <v>101.7265625</v>
      </c>
      <c r="AZ22" s="2">
        <v>39881</v>
      </c>
      <c r="BA22">
        <v>99.22265625</v>
      </c>
      <c r="BB22" s="2">
        <v>40063</v>
      </c>
      <c r="BC22">
        <v>101.75390625</v>
      </c>
      <c r="BD22" s="2">
        <v>38217</v>
      </c>
      <c r="BE22">
        <v>132.86328125</v>
      </c>
      <c r="BF22" s="2">
        <v>38217</v>
      </c>
      <c r="BG22">
        <v>111.84765625</v>
      </c>
      <c r="BH22" s="2">
        <v>38217</v>
      </c>
      <c r="BI22">
        <v>120.3828125</v>
      </c>
      <c r="BJ22" s="2">
        <v>38217</v>
      </c>
      <c r="BK22">
        <v>101.90234375</v>
      </c>
    </row>
    <row r="23" spans="2:63" x14ac:dyDescent="0.25">
      <c r="B23" t="s">
        <v>16</v>
      </c>
      <c r="D23" s="2"/>
      <c r="F23" s="2">
        <v>38378</v>
      </c>
      <c r="G23">
        <v>99.74609375</v>
      </c>
      <c r="H23" s="2">
        <v>38406</v>
      </c>
      <c r="I23">
        <v>99.62109375</v>
      </c>
      <c r="J23" s="2">
        <v>38218</v>
      </c>
      <c r="K23">
        <v>100.34765625</v>
      </c>
      <c r="L23" s="2">
        <v>38392</v>
      </c>
      <c r="M23">
        <v>100.46484375</v>
      </c>
      <c r="N23" s="2">
        <v>38483</v>
      </c>
      <c r="O23">
        <v>100.7265625</v>
      </c>
      <c r="P23" s="2">
        <v>38755</v>
      </c>
      <c r="Q23">
        <v>99.1171875</v>
      </c>
      <c r="R23" s="2">
        <v>39923</v>
      </c>
      <c r="S23">
        <v>99.98046875</v>
      </c>
      <c r="T23" s="2">
        <v>39847</v>
      </c>
      <c r="U23">
        <v>99.3203125</v>
      </c>
      <c r="V23" s="2">
        <v>39938</v>
      </c>
      <c r="W23">
        <v>100.0390625</v>
      </c>
      <c r="X23" s="2">
        <v>40028</v>
      </c>
      <c r="Y23">
        <v>99.51171875</v>
      </c>
      <c r="Z23" s="2">
        <v>39561</v>
      </c>
      <c r="AA23">
        <v>98.078125</v>
      </c>
      <c r="AB23" s="2">
        <v>39652</v>
      </c>
      <c r="AC23">
        <v>99.6796875</v>
      </c>
      <c r="AD23" s="2">
        <v>39832</v>
      </c>
      <c r="AE23">
        <v>100.23046875</v>
      </c>
      <c r="AF23" s="2">
        <v>39924</v>
      </c>
      <c r="AG23">
        <v>99.59765625</v>
      </c>
      <c r="AH23" s="2">
        <v>40015</v>
      </c>
      <c r="AI23">
        <v>101.4765625</v>
      </c>
      <c r="AJ23" s="2">
        <v>38420</v>
      </c>
      <c r="AK23">
        <v>96.11328125</v>
      </c>
      <c r="AL23" s="2">
        <v>38603</v>
      </c>
      <c r="AM23">
        <v>101.1171875</v>
      </c>
      <c r="AN23" s="2">
        <v>38783</v>
      </c>
      <c r="AO23">
        <v>98.49609375</v>
      </c>
      <c r="AP23" s="2">
        <v>40016</v>
      </c>
      <c r="AQ23">
        <v>101.1328125</v>
      </c>
      <c r="AR23" s="2">
        <v>39147</v>
      </c>
      <c r="AS23">
        <v>101.00390625</v>
      </c>
      <c r="AT23" s="2">
        <v>39329</v>
      </c>
      <c r="AU23">
        <v>101.86328125</v>
      </c>
      <c r="AV23" s="2">
        <v>39511</v>
      </c>
      <c r="AW23">
        <v>99.13671875</v>
      </c>
      <c r="AX23" s="2">
        <v>39693</v>
      </c>
      <c r="AY23">
        <v>102.39453125</v>
      </c>
      <c r="AZ23" s="2">
        <v>39882</v>
      </c>
      <c r="BA23">
        <v>97.99609375</v>
      </c>
      <c r="BB23" s="2">
        <v>40064</v>
      </c>
      <c r="BC23">
        <v>101.41796875</v>
      </c>
      <c r="BD23" s="2">
        <v>38218</v>
      </c>
      <c r="BE23">
        <v>133.13671875</v>
      </c>
      <c r="BF23" s="2">
        <v>38218</v>
      </c>
      <c r="BG23">
        <v>112.06640625</v>
      </c>
      <c r="BH23" s="2">
        <v>38218</v>
      </c>
      <c r="BI23">
        <v>120.60546875</v>
      </c>
      <c r="BJ23" s="2">
        <v>38218</v>
      </c>
      <c r="BK23">
        <v>102.1328125</v>
      </c>
    </row>
    <row r="24" spans="2:63" x14ac:dyDescent="0.25">
      <c r="B24" t="s">
        <v>17</v>
      </c>
      <c r="D24" s="2"/>
      <c r="F24" s="2">
        <v>38379</v>
      </c>
      <c r="G24">
        <v>99.73046875</v>
      </c>
      <c r="H24" s="2">
        <v>38407</v>
      </c>
      <c r="I24">
        <v>99.55078125</v>
      </c>
      <c r="J24" s="2">
        <v>38219</v>
      </c>
      <c r="K24">
        <v>100.25</v>
      </c>
      <c r="L24" s="2">
        <v>38393</v>
      </c>
      <c r="M24">
        <v>100.12890625</v>
      </c>
      <c r="N24" s="2">
        <v>38484</v>
      </c>
      <c r="O24">
        <v>100.9140625</v>
      </c>
      <c r="P24" s="2">
        <v>38756</v>
      </c>
      <c r="Q24">
        <v>99.00390625</v>
      </c>
      <c r="R24" s="2">
        <v>39924</v>
      </c>
      <c r="S24">
        <v>99.93359375</v>
      </c>
      <c r="T24" s="2">
        <v>39848</v>
      </c>
      <c r="U24">
        <v>99.23046875</v>
      </c>
      <c r="V24" s="2">
        <v>39939</v>
      </c>
      <c r="W24">
        <v>100.09765625</v>
      </c>
      <c r="X24" s="2">
        <v>40029</v>
      </c>
      <c r="Y24">
        <v>99.4375</v>
      </c>
      <c r="Z24" s="2">
        <v>39562</v>
      </c>
      <c r="AA24">
        <v>97.4765625</v>
      </c>
      <c r="AB24" s="2">
        <v>39653</v>
      </c>
      <c r="AC24">
        <v>100.47265625</v>
      </c>
      <c r="AD24" s="2">
        <v>39833</v>
      </c>
      <c r="AE24">
        <v>100.140625</v>
      </c>
      <c r="AF24" s="2">
        <v>39925</v>
      </c>
      <c r="AG24">
        <v>99.4296875</v>
      </c>
      <c r="AH24" s="2">
        <v>40016</v>
      </c>
      <c r="AI24">
        <v>101.21875</v>
      </c>
      <c r="AJ24" s="2">
        <v>38421</v>
      </c>
      <c r="AK24">
        <v>96.5625</v>
      </c>
      <c r="AL24" s="2">
        <v>38604</v>
      </c>
      <c r="AM24">
        <v>101.37109375</v>
      </c>
      <c r="AN24" s="2">
        <v>38784</v>
      </c>
      <c r="AO24">
        <v>98.4765625</v>
      </c>
      <c r="AP24" s="2">
        <v>40017</v>
      </c>
      <c r="AQ24">
        <v>100.34375</v>
      </c>
      <c r="AR24" s="2">
        <v>39148</v>
      </c>
      <c r="AS24">
        <v>101.34765625</v>
      </c>
      <c r="AT24" s="2">
        <v>39330</v>
      </c>
      <c r="AU24">
        <v>102.51953125</v>
      </c>
      <c r="AV24" s="2">
        <v>39512</v>
      </c>
      <c r="AW24">
        <v>98.78515625</v>
      </c>
      <c r="AX24" s="2">
        <v>39694</v>
      </c>
      <c r="AY24">
        <v>102.6875</v>
      </c>
      <c r="AZ24" s="2">
        <v>39883</v>
      </c>
      <c r="BA24">
        <v>98.84765625</v>
      </c>
      <c r="BB24" s="2">
        <v>40065</v>
      </c>
      <c r="BC24">
        <v>101.5234375</v>
      </c>
      <c r="BD24" s="2">
        <v>38219</v>
      </c>
      <c r="BE24">
        <v>133.1640625</v>
      </c>
      <c r="BF24" s="2">
        <v>38219</v>
      </c>
      <c r="BG24">
        <v>112.12890625</v>
      </c>
      <c r="BH24" s="2">
        <v>38219</v>
      </c>
      <c r="BI24">
        <v>120.64453125</v>
      </c>
      <c r="BJ24" s="2">
        <v>38219</v>
      </c>
      <c r="BK24">
        <v>102.14453125</v>
      </c>
    </row>
    <row r="25" spans="2:63" x14ac:dyDescent="0.25">
      <c r="B25" t="s">
        <v>18</v>
      </c>
      <c r="D25" s="2"/>
      <c r="F25" s="2">
        <v>38380</v>
      </c>
      <c r="G25">
        <v>99.8203125</v>
      </c>
      <c r="H25" s="2">
        <v>38408</v>
      </c>
      <c r="I25">
        <v>99.5234375</v>
      </c>
      <c r="J25" s="2">
        <v>38222</v>
      </c>
      <c r="K25">
        <v>100.0546875</v>
      </c>
      <c r="L25" s="2">
        <v>38394</v>
      </c>
      <c r="M25">
        <v>99.98828125</v>
      </c>
      <c r="N25" s="2">
        <v>38485</v>
      </c>
      <c r="O25">
        <v>101.12109375</v>
      </c>
      <c r="P25" s="2">
        <v>38757</v>
      </c>
      <c r="Q25">
        <v>99.03125</v>
      </c>
      <c r="R25" s="2">
        <v>39925</v>
      </c>
      <c r="S25">
        <v>99.890625</v>
      </c>
      <c r="T25" s="2">
        <v>39849</v>
      </c>
      <c r="U25">
        <v>99.359375</v>
      </c>
      <c r="V25" s="2">
        <v>39940</v>
      </c>
      <c r="W25">
        <v>99.9296875</v>
      </c>
      <c r="X25" s="2">
        <v>40030</v>
      </c>
      <c r="Y25">
        <v>99.36328125</v>
      </c>
      <c r="Z25" s="2">
        <v>39563</v>
      </c>
      <c r="AA25">
        <v>97.22265625</v>
      </c>
      <c r="AB25" s="2">
        <v>39654</v>
      </c>
      <c r="AC25">
        <v>100.0234375</v>
      </c>
      <c r="AD25" s="2">
        <v>39834</v>
      </c>
      <c r="AE25">
        <v>99.56640625</v>
      </c>
      <c r="AF25" s="2">
        <v>39926</v>
      </c>
      <c r="AG25">
        <v>99.51171875</v>
      </c>
      <c r="AH25" s="2">
        <v>40017</v>
      </c>
      <c r="AI25">
        <v>100.6015625</v>
      </c>
      <c r="AJ25" s="2">
        <v>38422</v>
      </c>
      <c r="AK25">
        <v>95.984375</v>
      </c>
      <c r="AL25" s="2">
        <v>38607</v>
      </c>
      <c r="AM25">
        <v>100.9609375</v>
      </c>
      <c r="AN25" s="2">
        <v>38785</v>
      </c>
      <c r="AO25">
        <v>98.50390625</v>
      </c>
      <c r="AP25" s="2">
        <v>40018</v>
      </c>
      <c r="AQ25">
        <v>100.40234375</v>
      </c>
      <c r="AR25" s="2">
        <v>39149</v>
      </c>
      <c r="AS25">
        <v>101.15625</v>
      </c>
      <c r="AT25" s="2">
        <v>39331</v>
      </c>
      <c r="AU25">
        <v>102.203125</v>
      </c>
      <c r="AV25" s="2">
        <v>39513</v>
      </c>
      <c r="AW25">
        <v>99.5</v>
      </c>
      <c r="AX25" s="2">
        <v>39695</v>
      </c>
      <c r="AY25">
        <v>103.3359375</v>
      </c>
      <c r="AZ25" s="2">
        <v>39884</v>
      </c>
      <c r="BA25">
        <v>99.29296875</v>
      </c>
      <c r="BB25" s="2">
        <v>40066</v>
      </c>
      <c r="BC25">
        <v>102.578125</v>
      </c>
      <c r="BD25" s="2">
        <v>38222</v>
      </c>
      <c r="BE25">
        <v>132.328125</v>
      </c>
      <c r="BF25" s="2">
        <v>38222</v>
      </c>
      <c r="BG25">
        <v>111.3515625</v>
      </c>
      <c r="BH25" s="2">
        <v>38222</v>
      </c>
      <c r="BI25">
        <v>119.84765625</v>
      </c>
      <c r="BJ25" s="2">
        <v>38222</v>
      </c>
      <c r="BK25">
        <v>101.45703125</v>
      </c>
    </row>
    <row r="26" spans="2:63" x14ac:dyDescent="0.25">
      <c r="B26" t="s">
        <v>19</v>
      </c>
      <c r="D26" s="2"/>
      <c r="F26" s="2">
        <v>38383</v>
      </c>
      <c r="G26">
        <v>99.796875</v>
      </c>
      <c r="H26" s="2">
        <v>38411</v>
      </c>
      <c r="I26">
        <v>99.40625</v>
      </c>
      <c r="J26" s="2">
        <v>38223</v>
      </c>
      <c r="K26">
        <v>100.11328125</v>
      </c>
      <c r="L26" s="2">
        <v>38397</v>
      </c>
      <c r="M26">
        <v>100.01171875</v>
      </c>
      <c r="N26" s="2">
        <v>38488</v>
      </c>
      <c r="O26">
        <v>101.0859375</v>
      </c>
      <c r="P26" s="2">
        <v>38758</v>
      </c>
      <c r="Q26">
        <v>98.86328125</v>
      </c>
      <c r="R26" s="2">
        <v>39926</v>
      </c>
      <c r="S26">
        <v>99.95703125</v>
      </c>
      <c r="T26" s="2">
        <v>39850</v>
      </c>
      <c r="U26">
        <v>99.2109375</v>
      </c>
      <c r="V26" s="2">
        <v>39941</v>
      </c>
      <c r="W26">
        <v>100.05078125</v>
      </c>
      <c r="X26" s="2">
        <v>40031</v>
      </c>
      <c r="Y26">
        <v>99.4296875</v>
      </c>
      <c r="Z26" s="2">
        <v>39566</v>
      </c>
      <c r="AA26">
        <v>97.48046875</v>
      </c>
      <c r="AB26" s="2">
        <v>39657</v>
      </c>
      <c r="AC26">
        <v>100.625</v>
      </c>
      <c r="AD26" s="2">
        <v>39835</v>
      </c>
      <c r="AE26">
        <v>99.6015625</v>
      </c>
      <c r="AF26" s="2">
        <v>39927</v>
      </c>
      <c r="AG26">
        <v>99.24609375</v>
      </c>
      <c r="AH26" s="2">
        <v>40018</v>
      </c>
      <c r="AI26">
        <v>100.62109375</v>
      </c>
      <c r="AJ26" s="2">
        <v>38425</v>
      </c>
      <c r="AK26">
        <v>96.26171875</v>
      </c>
      <c r="AL26" s="2">
        <v>38608</v>
      </c>
      <c r="AM26">
        <v>101.33203125</v>
      </c>
      <c r="AN26" s="2">
        <v>38786</v>
      </c>
      <c r="AO26">
        <v>98.29296875</v>
      </c>
      <c r="AP26" s="2">
        <v>40021</v>
      </c>
      <c r="AQ26">
        <v>99.94140625</v>
      </c>
      <c r="AR26" s="2">
        <v>39150</v>
      </c>
      <c r="AS26">
        <v>100.6015625</v>
      </c>
      <c r="AT26" s="2">
        <v>39332</v>
      </c>
      <c r="AU26">
        <v>103.2578125</v>
      </c>
      <c r="AV26" s="2">
        <v>39514</v>
      </c>
      <c r="AW26">
        <v>99.94921875</v>
      </c>
      <c r="AX26" s="2">
        <v>39696</v>
      </c>
      <c r="AY26">
        <v>102.73046875</v>
      </c>
      <c r="AZ26" s="2">
        <v>39885</v>
      </c>
      <c r="BA26">
        <v>99</v>
      </c>
      <c r="BB26" s="2">
        <v>40067</v>
      </c>
      <c r="BC26">
        <v>102.609375</v>
      </c>
      <c r="BD26" s="2">
        <v>38223</v>
      </c>
      <c r="BE26">
        <v>132.48828125</v>
      </c>
      <c r="BF26" s="2">
        <v>38223</v>
      </c>
      <c r="BG26">
        <v>111.4921875</v>
      </c>
      <c r="BH26" s="2">
        <v>38223</v>
      </c>
      <c r="BI26">
        <v>120.0390625</v>
      </c>
      <c r="BJ26" s="2">
        <v>38223</v>
      </c>
      <c r="BK26">
        <v>101.58203125</v>
      </c>
    </row>
    <row r="27" spans="2:63" x14ac:dyDescent="0.25">
      <c r="B27" t="s">
        <v>20</v>
      </c>
      <c r="D27" s="2"/>
      <c r="F27" s="2">
        <v>38384</v>
      </c>
      <c r="G27">
        <v>99.7734375</v>
      </c>
      <c r="H27" s="2">
        <v>38412</v>
      </c>
      <c r="I27">
        <v>99.4609375</v>
      </c>
      <c r="J27" s="2">
        <v>38224</v>
      </c>
      <c r="K27">
        <v>100.12109375</v>
      </c>
      <c r="L27" s="2">
        <v>38398</v>
      </c>
      <c r="M27">
        <v>99.9453125</v>
      </c>
      <c r="N27" s="2">
        <v>38489</v>
      </c>
      <c r="O27">
        <v>101.15625</v>
      </c>
      <c r="P27" s="2">
        <v>38761</v>
      </c>
      <c r="Q27">
        <v>98.953125</v>
      </c>
      <c r="R27" s="2">
        <v>39927</v>
      </c>
      <c r="S27">
        <v>99.90234375</v>
      </c>
      <c r="T27" s="2">
        <v>39853</v>
      </c>
      <c r="U27">
        <v>99.13671875</v>
      </c>
      <c r="V27" s="2">
        <v>39944</v>
      </c>
      <c r="W27">
        <v>100.3515625</v>
      </c>
      <c r="X27" s="2">
        <v>40032</v>
      </c>
      <c r="Y27">
        <v>99.14453125</v>
      </c>
      <c r="Z27" s="2">
        <v>39567</v>
      </c>
      <c r="AA27">
        <v>97.5</v>
      </c>
      <c r="AB27" s="2">
        <v>39658</v>
      </c>
      <c r="AC27">
        <v>100.3671875</v>
      </c>
      <c r="AD27" s="2">
        <v>39836</v>
      </c>
      <c r="AE27">
        <v>99.4921875</v>
      </c>
      <c r="AF27" s="2">
        <v>39930</v>
      </c>
      <c r="AG27">
        <v>99.6875</v>
      </c>
      <c r="AH27" s="2">
        <v>40021</v>
      </c>
      <c r="AI27">
        <v>100.36328125</v>
      </c>
      <c r="AJ27" s="2">
        <v>38426</v>
      </c>
      <c r="AK27">
        <v>95.9921875</v>
      </c>
      <c r="AL27" s="2">
        <v>38609</v>
      </c>
      <c r="AM27">
        <v>101.03125</v>
      </c>
      <c r="AN27" s="2">
        <v>38789</v>
      </c>
      <c r="AO27">
        <v>98.2265625</v>
      </c>
      <c r="AP27" s="2">
        <v>40022</v>
      </c>
      <c r="AQ27">
        <v>100.046875</v>
      </c>
      <c r="AR27" s="2">
        <v>39153</v>
      </c>
      <c r="AS27">
        <v>100.89453125</v>
      </c>
      <c r="AT27" s="2">
        <v>39335</v>
      </c>
      <c r="AU27">
        <v>103.75390625</v>
      </c>
      <c r="AV27" s="2">
        <v>39517</v>
      </c>
      <c r="AW27">
        <v>100.6015625</v>
      </c>
      <c r="AX27" s="2">
        <v>39699</v>
      </c>
      <c r="AY27">
        <v>102.9453125</v>
      </c>
      <c r="AZ27" s="2">
        <v>39888</v>
      </c>
      <c r="BA27">
        <v>98.4765625</v>
      </c>
      <c r="BB27" s="2">
        <v>40070</v>
      </c>
      <c r="BC27">
        <v>101.9921875</v>
      </c>
      <c r="BD27" s="2">
        <v>38224</v>
      </c>
      <c r="BE27">
        <v>132.7890625</v>
      </c>
      <c r="BF27" s="2">
        <v>38224</v>
      </c>
      <c r="BG27">
        <v>111.7265625</v>
      </c>
      <c r="BH27" s="2">
        <v>38224</v>
      </c>
      <c r="BI27">
        <v>120.29296875</v>
      </c>
      <c r="BJ27" s="2">
        <v>38224</v>
      </c>
      <c r="BK27">
        <v>101.8125</v>
      </c>
    </row>
    <row r="28" spans="2:63" x14ac:dyDescent="0.25">
      <c r="B28" t="s">
        <v>21</v>
      </c>
      <c r="D28" s="2"/>
      <c r="F28" s="2">
        <v>38385</v>
      </c>
      <c r="G28">
        <v>99.71875</v>
      </c>
      <c r="H28" s="2">
        <v>38413</v>
      </c>
      <c r="I28">
        <v>99.48828125</v>
      </c>
      <c r="J28" s="2">
        <v>38225</v>
      </c>
      <c r="K28">
        <v>100.30078125</v>
      </c>
      <c r="L28" s="2">
        <v>38399</v>
      </c>
      <c r="M28">
        <v>99.64453125</v>
      </c>
      <c r="N28" s="2">
        <v>38490</v>
      </c>
      <c r="O28">
        <v>101.23046875</v>
      </c>
      <c r="P28" s="2">
        <v>38762</v>
      </c>
      <c r="Q28">
        <v>98.87109375</v>
      </c>
      <c r="R28" s="2">
        <v>39930</v>
      </c>
      <c r="S28">
        <v>100.05859375</v>
      </c>
      <c r="T28" s="2">
        <v>39854</v>
      </c>
      <c r="U28">
        <v>99.68359375</v>
      </c>
      <c r="V28" s="2">
        <v>39945</v>
      </c>
      <c r="W28">
        <v>100.35546875</v>
      </c>
      <c r="X28" s="2">
        <v>40035</v>
      </c>
      <c r="Y28">
        <v>99.3203125</v>
      </c>
      <c r="Z28" s="2">
        <v>39568</v>
      </c>
      <c r="AA28">
        <v>97.9609375</v>
      </c>
      <c r="AB28" s="2">
        <v>39659</v>
      </c>
      <c r="AC28">
        <v>100.36328125</v>
      </c>
      <c r="AD28" s="2">
        <v>39839</v>
      </c>
      <c r="AE28">
        <v>99.38671875</v>
      </c>
      <c r="AF28" s="2">
        <v>39931</v>
      </c>
      <c r="AG28">
        <v>99.23828125</v>
      </c>
      <c r="AH28" s="2">
        <v>40022</v>
      </c>
      <c r="AI28">
        <v>100.30859375</v>
      </c>
      <c r="AJ28" s="2">
        <v>38427</v>
      </c>
      <c r="AK28">
        <v>96.30078125</v>
      </c>
      <c r="AL28" s="2">
        <v>38610</v>
      </c>
      <c r="AM28">
        <v>100.66796875</v>
      </c>
      <c r="AN28" s="2">
        <v>38790</v>
      </c>
      <c r="AO28">
        <v>98.81640625</v>
      </c>
      <c r="AP28" s="2">
        <v>40023</v>
      </c>
      <c r="AQ28">
        <v>99.9609375</v>
      </c>
      <c r="AR28" s="2">
        <v>39154</v>
      </c>
      <c r="AS28">
        <v>101.390625</v>
      </c>
      <c r="AT28" s="2">
        <v>39336</v>
      </c>
      <c r="AU28">
        <v>103.39453125</v>
      </c>
      <c r="AV28" s="2">
        <v>39518</v>
      </c>
      <c r="AW28">
        <v>99.46875</v>
      </c>
      <c r="AX28" s="2">
        <v>39700</v>
      </c>
      <c r="AY28">
        <v>103.859375</v>
      </c>
      <c r="AZ28" s="2">
        <v>39889</v>
      </c>
      <c r="BA28">
        <v>98.03125</v>
      </c>
      <c r="BB28" s="2">
        <v>40071</v>
      </c>
      <c r="BC28">
        <v>101.72265625</v>
      </c>
      <c r="BD28" s="2">
        <v>38225</v>
      </c>
      <c r="BE28">
        <v>133.421875</v>
      </c>
      <c r="BF28" s="2">
        <v>38225</v>
      </c>
      <c r="BG28">
        <v>112.3203125</v>
      </c>
      <c r="BH28" s="2">
        <v>38225</v>
      </c>
      <c r="BI28">
        <v>120.90234375</v>
      </c>
      <c r="BJ28" s="2">
        <v>38225</v>
      </c>
      <c r="BK28">
        <v>102.40625</v>
      </c>
    </row>
    <row r="29" spans="2:63" x14ac:dyDescent="0.25">
      <c r="B29" t="s">
        <v>22</v>
      </c>
      <c r="D29" s="2"/>
      <c r="F29" s="2">
        <v>38386</v>
      </c>
      <c r="G29">
        <v>99.6796875</v>
      </c>
      <c r="H29" s="2">
        <v>38414</v>
      </c>
      <c r="I29">
        <v>99.46484375</v>
      </c>
      <c r="J29" s="2">
        <v>38226</v>
      </c>
      <c r="K29">
        <v>100.25</v>
      </c>
      <c r="L29" s="2">
        <v>38400</v>
      </c>
      <c r="M29">
        <v>99.66796875</v>
      </c>
      <c r="N29" s="2">
        <v>38491</v>
      </c>
      <c r="O29">
        <v>101.0078125</v>
      </c>
      <c r="P29" s="2">
        <v>38763</v>
      </c>
      <c r="Q29">
        <v>98.8671875</v>
      </c>
      <c r="R29" s="2">
        <v>39931</v>
      </c>
      <c r="S29">
        <v>100.0078125</v>
      </c>
      <c r="T29" s="2">
        <v>39855</v>
      </c>
      <c r="U29">
        <v>99.6484375</v>
      </c>
      <c r="V29" s="2">
        <v>39946</v>
      </c>
      <c r="W29">
        <v>100.4375</v>
      </c>
      <c r="X29" s="2">
        <v>40036</v>
      </c>
      <c r="Y29">
        <v>99.51171875</v>
      </c>
      <c r="Z29" s="2">
        <v>39569</v>
      </c>
      <c r="AA29">
        <v>97.671875</v>
      </c>
      <c r="AB29" s="2">
        <v>39660</v>
      </c>
      <c r="AC29">
        <v>100.93359375</v>
      </c>
      <c r="AD29" s="2">
        <v>39840</v>
      </c>
      <c r="AE29">
        <v>99.796875</v>
      </c>
      <c r="AF29" s="2">
        <v>39932</v>
      </c>
      <c r="AG29">
        <v>98.95703125</v>
      </c>
      <c r="AH29" s="2">
        <v>40023</v>
      </c>
      <c r="AI29">
        <v>100.17578125</v>
      </c>
      <c r="AJ29" s="2">
        <v>38428</v>
      </c>
      <c r="AK29">
        <v>96.640625</v>
      </c>
      <c r="AL29" s="2">
        <v>38611</v>
      </c>
      <c r="AM29">
        <v>100.21484375</v>
      </c>
      <c r="AN29" s="2">
        <v>38791</v>
      </c>
      <c r="AO29">
        <v>98.5625</v>
      </c>
      <c r="AP29" s="2">
        <v>40024</v>
      </c>
      <c r="AQ29">
        <v>100.28125</v>
      </c>
      <c r="AR29" s="2">
        <v>39155</v>
      </c>
      <c r="AS29">
        <v>101.0625</v>
      </c>
      <c r="AT29" s="2">
        <v>39337</v>
      </c>
      <c r="AU29">
        <v>103.0625</v>
      </c>
      <c r="AV29" s="2">
        <v>39519</v>
      </c>
      <c r="AW29">
        <v>100.5703125</v>
      </c>
      <c r="AX29" s="2">
        <v>39701</v>
      </c>
      <c r="AY29">
        <v>103.33984375</v>
      </c>
      <c r="AZ29" s="2">
        <v>39890</v>
      </c>
      <c r="BA29">
        <v>102.1171875</v>
      </c>
      <c r="BB29" s="2">
        <v>40072</v>
      </c>
      <c r="BC29">
        <v>101.60546875</v>
      </c>
      <c r="BD29" s="2">
        <v>38226</v>
      </c>
      <c r="BE29">
        <v>133.375</v>
      </c>
      <c r="BF29" s="2">
        <v>38226</v>
      </c>
      <c r="BG29">
        <v>112.29296875</v>
      </c>
      <c r="BH29" s="2">
        <v>38226</v>
      </c>
      <c r="BI29">
        <v>120.83203125</v>
      </c>
      <c r="BJ29" s="2">
        <v>38226</v>
      </c>
      <c r="BK29">
        <v>102.30859375</v>
      </c>
    </row>
    <row r="30" spans="2:63" x14ac:dyDescent="0.25">
      <c r="B30" t="s">
        <v>23</v>
      </c>
      <c r="D30" s="2"/>
      <c r="F30" s="2">
        <v>38387</v>
      </c>
      <c r="G30">
        <v>99.81640625</v>
      </c>
      <c r="H30" s="2">
        <v>38415</v>
      </c>
      <c r="I30">
        <v>99.51953125</v>
      </c>
      <c r="J30" s="2">
        <v>38229</v>
      </c>
      <c r="K30">
        <v>100.4609375</v>
      </c>
      <c r="L30" s="2">
        <v>38401</v>
      </c>
      <c r="M30">
        <v>99.33203125</v>
      </c>
      <c r="N30" s="2">
        <v>38492</v>
      </c>
      <c r="O30">
        <v>100.9296875</v>
      </c>
      <c r="P30" s="2">
        <v>38764</v>
      </c>
      <c r="Q30">
        <v>98.95703125</v>
      </c>
      <c r="R30" s="2">
        <v>39932</v>
      </c>
      <c r="S30">
        <v>99.9921875</v>
      </c>
      <c r="T30" s="2">
        <v>39856</v>
      </c>
      <c r="U30">
        <v>99.63671875</v>
      </c>
      <c r="V30" s="2">
        <v>39947</v>
      </c>
      <c r="W30">
        <v>100.50390625</v>
      </c>
      <c r="X30" s="2">
        <v>40037</v>
      </c>
      <c r="Y30">
        <v>99.5703125</v>
      </c>
      <c r="Z30" s="2">
        <v>39570</v>
      </c>
      <c r="AA30">
        <v>97.23828125</v>
      </c>
      <c r="AB30" s="2">
        <v>39661</v>
      </c>
      <c r="AC30">
        <v>101.0703125</v>
      </c>
      <c r="AD30" s="2">
        <v>39841</v>
      </c>
      <c r="AE30">
        <v>99.20703125</v>
      </c>
      <c r="AF30" s="2">
        <v>39933</v>
      </c>
      <c r="AG30">
        <v>99.0703125</v>
      </c>
      <c r="AH30" s="2">
        <v>40024</v>
      </c>
      <c r="AI30">
        <v>100.33203125</v>
      </c>
      <c r="AJ30" s="2">
        <v>38429</v>
      </c>
      <c r="AK30">
        <v>96.34375</v>
      </c>
      <c r="AL30" s="2">
        <v>38614</v>
      </c>
      <c r="AM30">
        <v>100.4296875</v>
      </c>
      <c r="AN30" s="2">
        <v>38792</v>
      </c>
      <c r="AO30">
        <v>99.24609375</v>
      </c>
      <c r="AP30" s="2">
        <v>40025</v>
      </c>
      <c r="AQ30">
        <v>101.12890625</v>
      </c>
      <c r="AR30" s="2">
        <v>39156</v>
      </c>
      <c r="AS30">
        <v>101.05859375</v>
      </c>
      <c r="AT30" s="2">
        <v>39338</v>
      </c>
      <c r="AU30">
        <v>102.63671875</v>
      </c>
      <c r="AV30" s="2">
        <v>39520</v>
      </c>
      <c r="AW30">
        <v>100.03515625</v>
      </c>
      <c r="AX30" s="2">
        <v>39702</v>
      </c>
      <c r="AY30">
        <v>103.2421875</v>
      </c>
      <c r="AZ30" s="2">
        <v>39891</v>
      </c>
      <c r="BA30">
        <v>101.515625</v>
      </c>
      <c r="BB30" s="2">
        <v>40073</v>
      </c>
      <c r="BC30">
        <v>102.3359375</v>
      </c>
      <c r="BD30" s="2">
        <v>38229</v>
      </c>
      <c r="BE30">
        <v>134.01953125</v>
      </c>
      <c r="BF30" s="2">
        <v>38229</v>
      </c>
      <c r="BG30">
        <v>112.85546875</v>
      </c>
      <c r="BH30" s="2">
        <v>38229</v>
      </c>
      <c r="BI30">
        <v>121.4453125</v>
      </c>
      <c r="BJ30" s="2">
        <v>38229</v>
      </c>
      <c r="BK30">
        <v>102.8984375</v>
      </c>
    </row>
    <row r="31" spans="2:63" x14ac:dyDescent="0.25">
      <c r="B31" t="s">
        <v>24</v>
      </c>
      <c r="D31" s="2"/>
      <c r="F31" s="2">
        <v>38390</v>
      </c>
      <c r="G31">
        <v>99.79296875</v>
      </c>
      <c r="H31" s="2">
        <v>38418</v>
      </c>
      <c r="I31">
        <v>99.46875</v>
      </c>
      <c r="J31" s="2">
        <v>38230</v>
      </c>
      <c r="K31">
        <v>100.76953125</v>
      </c>
      <c r="L31" s="2">
        <v>38404</v>
      </c>
      <c r="M31">
        <v>99.33203125</v>
      </c>
      <c r="N31" s="2">
        <v>38495</v>
      </c>
      <c r="O31">
        <v>101.23828125</v>
      </c>
      <c r="P31" s="2">
        <v>38765</v>
      </c>
      <c r="Q31">
        <v>99.12890625</v>
      </c>
      <c r="R31" s="2">
        <v>39933</v>
      </c>
      <c r="S31">
        <v>100.10546875</v>
      </c>
      <c r="T31" s="2">
        <v>39857</v>
      </c>
      <c r="U31">
        <v>99.4921875</v>
      </c>
      <c r="V31" s="2">
        <v>39948</v>
      </c>
      <c r="W31">
        <v>100.484375</v>
      </c>
      <c r="X31" s="2">
        <v>40038</v>
      </c>
      <c r="Y31">
        <v>99.80859375</v>
      </c>
      <c r="Z31" s="2">
        <v>39573</v>
      </c>
      <c r="AA31">
        <v>97.30859375</v>
      </c>
      <c r="AB31" s="2">
        <v>39664</v>
      </c>
      <c r="AC31">
        <v>100.94140625</v>
      </c>
      <c r="AD31" s="2">
        <v>39842</v>
      </c>
      <c r="AE31">
        <v>98.5703125</v>
      </c>
      <c r="AF31" s="2">
        <v>39934</v>
      </c>
      <c r="AG31">
        <v>99.0546875</v>
      </c>
      <c r="AH31" s="2">
        <v>40025</v>
      </c>
      <c r="AI31">
        <v>100.8671875</v>
      </c>
      <c r="AJ31" s="2">
        <v>38432</v>
      </c>
      <c r="AK31">
        <v>96.23046875</v>
      </c>
      <c r="AL31" s="2">
        <v>38615</v>
      </c>
      <c r="AM31">
        <v>100.47265625</v>
      </c>
      <c r="AN31" s="2">
        <v>38793</v>
      </c>
      <c r="AO31">
        <v>99.05078125</v>
      </c>
      <c r="AP31" s="2">
        <v>40028</v>
      </c>
      <c r="AQ31">
        <v>100.19921875</v>
      </c>
      <c r="AR31" s="2">
        <v>39157</v>
      </c>
      <c r="AS31">
        <v>101.03515625</v>
      </c>
      <c r="AT31" s="2">
        <v>39339</v>
      </c>
      <c r="AU31">
        <v>102.75390625</v>
      </c>
      <c r="AV31" s="2">
        <v>39521</v>
      </c>
      <c r="AW31">
        <v>100.546875</v>
      </c>
      <c r="AX31" s="2">
        <v>39703</v>
      </c>
      <c r="AY31">
        <v>102.6328125</v>
      </c>
      <c r="AZ31" s="2">
        <v>39892</v>
      </c>
      <c r="BA31">
        <v>101.2578125</v>
      </c>
      <c r="BB31" s="2">
        <v>40074</v>
      </c>
      <c r="BC31">
        <v>101.69140625</v>
      </c>
      <c r="BD31" s="2">
        <v>38230</v>
      </c>
      <c r="BE31">
        <v>134.9140625</v>
      </c>
      <c r="BF31" s="2">
        <v>38230</v>
      </c>
      <c r="BG31">
        <v>113.65234375</v>
      </c>
      <c r="BH31" s="2">
        <v>38230</v>
      </c>
      <c r="BI31">
        <v>122.3046875</v>
      </c>
      <c r="BJ31" s="2">
        <v>38230</v>
      </c>
      <c r="BK31">
        <v>103.6484375</v>
      </c>
    </row>
    <row r="32" spans="2:63" x14ac:dyDescent="0.25">
      <c r="B32" t="s">
        <v>25</v>
      </c>
      <c r="D32" s="2"/>
      <c r="F32" s="2">
        <v>38391</v>
      </c>
      <c r="G32">
        <v>99.78515625</v>
      </c>
      <c r="H32" s="2">
        <v>38419</v>
      </c>
      <c r="I32">
        <v>99.4609375</v>
      </c>
      <c r="J32" s="2">
        <v>38231</v>
      </c>
      <c r="K32">
        <v>100.80859375</v>
      </c>
      <c r="L32" s="2">
        <v>38405</v>
      </c>
      <c r="M32">
        <v>99.28125</v>
      </c>
      <c r="N32" s="2">
        <v>38496</v>
      </c>
      <c r="O32">
        <v>101.390625</v>
      </c>
      <c r="P32" s="2">
        <v>38768</v>
      </c>
      <c r="Q32">
        <v>99.12890625</v>
      </c>
      <c r="R32" s="2">
        <v>39934</v>
      </c>
      <c r="S32">
        <v>100.09765625</v>
      </c>
      <c r="T32" s="2">
        <v>39860</v>
      </c>
      <c r="U32">
        <v>99.4921875</v>
      </c>
      <c r="V32" s="2">
        <v>39951</v>
      </c>
      <c r="W32">
        <v>100.26953125</v>
      </c>
      <c r="X32" s="2">
        <v>40039</v>
      </c>
      <c r="Y32">
        <v>99.9609375</v>
      </c>
      <c r="Z32" s="2">
        <v>39574</v>
      </c>
      <c r="AA32">
        <v>97.26953125</v>
      </c>
      <c r="AB32" s="2">
        <v>39665</v>
      </c>
      <c r="AC32">
        <v>100.74609375</v>
      </c>
      <c r="AD32" s="2">
        <v>39843</v>
      </c>
      <c r="AE32">
        <v>98.66796875</v>
      </c>
      <c r="AF32" s="2">
        <v>39937</v>
      </c>
      <c r="AG32">
        <v>98.98046875</v>
      </c>
      <c r="AH32" s="2">
        <v>40028</v>
      </c>
      <c r="AI32">
        <v>100.203125</v>
      </c>
      <c r="AJ32" s="2">
        <v>38433</v>
      </c>
      <c r="AK32">
        <v>95.3359375</v>
      </c>
      <c r="AL32" s="2">
        <v>38616</v>
      </c>
      <c r="AM32">
        <v>101.09375</v>
      </c>
      <c r="AN32" s="2">
        <v>38796</v>
      </c>
      <c r="AO32">
        <v>99.171875</v>
      </c>
      <c r="AP32" s="2">
        <v>40029</v>
      </c>
      <c r="AQ32">
        <v>99.95703125</v>
      </c>
      <c r="AR32" s="2">
        <v>39160</v>
      </c>
      <c r="AS32">
        <v>100.890625</v>
      </c>
      <c r="AT32" s="2">
        <v>39342</v>
      </c>
      <c r="AU32">
        <v>102.671875</v>
      </c>
      <c r="AV32" s="2">
        <v>39524</v>
      </c>
      <c r="AW32">
        <v>101.91796875</v>
      </c>
      <c r="AX32" s="2">
        <v>39706</v>
      </c>
      <c r="AY32">
        <v>105.45703125</v>
      </c>
      <c r="AZ32" s="2">
        <v>39895</v>
      </c>
      <c r="BA32">
        <v>101.109375</v>
      </c>
      <c r="BB32" s="2">
        <v>40077</v>
      </c>
      <c r="BC32">
        <v>101.5625</v>
      </c>
      <c r="BD32" s="2">
        <v>38231</v>
      </c>
      <c r="BE32">
        <v>134.94921875</v>
      </c>
      <c r="BF32" s="2">
        <v>38231</v>
      </c>
      <c r="BG32">
        <v>113.73046875</v>
      </c>
      <c r="BH32" s="2">
        <v>38231</v>
      </c>
      <c r="BI32">
        <v>122.38671875</v>
      </c>
      <c r="BJ32" s="2">
        <v>38231</v>
      </c>
      <c r="BK32">
        <v>103.6953125</v>
      </c>
    </row>
    <row r="33" spans="2:63" x14ac:dyDescent="0.25">
      <c r="B33" t="s">
        <v>26</v>
      </c>
      <c r="D33" s="2"/>
      <c r="F33" s="2">
        <v>38392</v>
      </c>
      <c r="G33">
        <v>99.93359375</v>
      </c>
      <c r="H33" s="2">
        <v>38420</v>
      </c>
      <c r="I33">
        <v>99.375</v>
      </c>
      <c r="J33" s="2">
        <v>38232</v>
      </c>
      <c r="K33">
        <v>100.45703125</v>
      </c>
      <c r="L33" s="2">
        <v>38406</v>
      </c>
      <c r="M33">
        <v>99.35546875</v>
      </c>
      <c r="N33" s="2">
        <v>38497</v>
      </c>
      <c r="O33">
        <v>101.21484375</v>
      </c>
      <c r="P33" s="2">
        <v>38769</v>
      </c>
      <c r="Q33">
        <v>98.96875</v>
      </c>
      <c r="R33" s="2">
        <v>39937</v>
      </c>
      <c r="S33">
        <v>100.03515625</v>
      </c>
      <c r="T33" s="2">
        <v>39861</v>
      </c>
      <c r="U33">
        <v>99.93359375</v>
      </c>
      <c r="V33" s="2">
        <v>39952</v>
      </c>
      <c r="W33">
        <v>100.3046875</v>
      </c>
      <c r="X33" s="2">
        <v>40042</v>
      </c>
      <c r="Y33">
        <v>100.18359375</v>
      </c>
      <c r="Z33" s="2">
        <v>39575</v>
      </c>
      <c r="AA33">
        <v>97.6484375</v>
      </c>
      <c r="AB33" s="2">
        <v>39666</v>
      </c>
      <c r="AC33">
        <v>100.62890625</v>
      </c>
      <c r="AD33" s="2">
        <v>39846</v>
      </c>
      <c r="AE33">
        <v>99.203125</v>
      </c>
      <c r="AF33" s="2">
        <v>39938</v>
      </c>
      <c r="AG33">
        <v>98.859375</v>
      </c>
      <c r="AH33" s="2">
        <v>40029</v>
      </c>
      <c r="AI33">
        <v>100.0390625</v>
      </c>
      <c r="AJ33" s="2">
        <v>38434</v>
      </c>
      <c r="AK33">
        <v>95.78515625</v>
      </c>
      <c r="AL33" s="2">
        <v>38617</v>
      </c>
      <c r="AM33">
        <v>100.99609375</v>
      </c>
      <c r="AN33" s="2">
        <v>38797</v>
      </c>
      <c r="AO33">
        <v>98.71484375</v>
      </c>
      <c r="AP33" s="2">
        <v>40030</v>
      </c>
      <c r="AQ33">
        <v>99.671875</v>
      </c>
      <c r="AR33" s="2">
        <v>39161</v>
      </c>
      <c r="AS33">
        <v>101.01171875</v>
      </c>
      <c r="AT33" s="2">
        <v>39343</v>
      </c>
      <c r="AU33">
        <v>102.640625</v>
      </c>
      <c r="AV33" s="2">
        <v>39525</v>
      </c>
      <c r="AW33">
        <v>100.44140625</v>
      </c>
      <c r="AX33" s="2">
        <v>39707</v>
      </c>
      <c r="AY33">
        <v>105.046875</v>
      </c>
      <c r="AZ33" s="2">
        <v>39896</v>
      </c>
      <c r="BA33">
        <v>100.6953125</v>
      </c>
      <c r="BB33" s="2">
        <v>40078</v>
      </c>
      <c r="BC33">
        <v>101.8671875</v>
      </c>
      <c r="BD33" s="2">
        <v>38232</v>
      </c>
      <c r="BE33">
        <v>133.78515625</v>
      </c>
      <c r="BF33" s="2">
        <v>38232</v>
      </c>
      <c r="BG33">
        <v>112.66796875</v>
      </c>
      <c r="BH33" s="2">
        <v>38232</v>
      </c>
      <c r="BI33">
        <v>121.171875</v>
      </c>
      <c r="BJ33" s="2">
        <v>38232</v>
      </c>
      <c r="BK33">
        <v>102.62890625</v>
      </c>
    </row>
    <row r="34" spans="2:63" x14ac:dyDescent="0.25">
      <c r="B34" t="s">
        <v>27</v>
      </c>
      <c r="D34" s="2"/>
      <c r="F34" s="2">
        <v>38393</v>
      </c>
      <c r="G34">
        <v>99.84765625</v>
      </c>
      <c r="H34" s="2">
        <v>38421</v>
      </c>
      <c r="I34">
        <v>99.3515625</v>
      </c>
      <c r="J34" s="2">
        <v>38233</v>
      </c>
      <c r="K34">
        <v>100.0234375</v>
      </c>
      <c r="L34" s="2">
        <v>38407</v>
      </c>
      <c r="M34">
        <v>99.16015625</v>
      </c>
      <c r="N34" s="2">
        <v>38498</v>
      </c>
      <c r="O34">
        <v>101.2421875</v>
      </c>
      <c r="P34" s="2">
        <v>38770</v>
      </c>
      <c r="Q34">
        <v>99.08984375</v>
      </c>
      <c r="R34" s="2">
        <v>39938</v>
      </c>
      <c r="S34">
        <v>99.9921875</v>
      </c>
      <c r="T34" s="2">
        <v>39862</v>
      </c>
      <c r="U34">
        <v>99.625</v>
      </c>
      <c r="V34" s="2">
        <v>39953</v>
      </c>
      <c r="W34">
        <v>100.49609375</v>
      </c>
      <c r="X34" s="2">
        <v>40043</v>
      </c>
      <c r="Y34">
        <v>100.09765625</v>
      </c>
      <c r="Z34" s="2">
        <v>39576</v>
      </c>
      <c r="AA34">
        <v>98.15625</v>
      </c>
      <c r="AB34" s="2">
        <v>39667</v>
      </c>
      <c r="AC34">
        <v>101.375</v>
      </c>
      <c r="AD34" s="2">
        <v>39847</v>
      </c>
      <c r="AE34">
        <v>98.47265625</v>
      </c>
      <c r="AF34" s="2">
        <v>39939</v>
      </c>
      <c r="AG34">
        <v>98.84765625</v>
      </c>
      <c r="AH34" s="2">
        <v>40030</v>
      </c>
      <c r="AI34">
        <v>99.921875</v>
      </c>
      <c r="AJ34" s="2">
        <v>38435</v>
      </c>
      <c r="AK34">
        <v>95.734375</v>
      </c>
      <c r="AL34" s="2">
        <v>38618</v>
      </c>
      <c r="AM34">
        <v>100.5</v>
      </c>
      <c r="AN34" s="2">
        <v>38798</v>
      </c>
      <c r="AO34">
        <v>98.87109375</v>
      </c>
      <c r="AP34" s="2">
        <v>40031</v>
      </c>
      <c r="AQ34">
        <v>99.7578125</v>
      </c>
      <c r="AR34" s="2">
        <v>39162</v>
      </c>
      <c r="AS34">
        <v>101.1328125</v>
      </c>
      <c r="AT34" s="2">
        <v>39344</v>
      </c>
      <c r="AU34">
        <v>102.05859375</v>
      </c>
      <c r="AV34" s="2">
        <v>39526</v>
      </c>
      <c r="AW34">
        <v>101.75</v>
      </c>
      <c r="AX34" s="2">
        <v>39708</v>
      </c>
      <c r="AY34">
        <v>105.24609375</v>
      </c>
      <c r="AZ34" s="2">
        <v>39897</v>
      </c>
      <c r="BA34">
        <v>99.984375</v>
      </c>
      <c r="BB34" s="2">
        <v>40079</v>
      </c>
      <c r="BC34">
        <v>102.09765625</v>
      </c>
      <c r="BD34" s="2">
        <v>38233</v>
      </c>
      <c r="BE34">
        <v>132.8046875</v>
      </c>
      <c r="BF34" s="2">
        <v>38233</v>
      </c>
      <c r="BG34">
        <v>111.75</v>
      </c>
      <c r="BH34" s="2">
        <v>38233</v>
      </c>
      <c r="BI34">
        <v>120.2421875</v>
      </c>
      <c r="BJ34" s="2">
        <v>38233</v>
      </c>
      <c r="BK34">
        <v>101.828125</v>
      </c>
    </row>
    <row r="35" spans="2:63" x14ac:dyDescent="0.25">
      <c r="B35" t="s">
        <v>28</v>
      </c>
      <c r="D35" s="2"/>
      <c r="F35" s="2">
        <v>38394</v>
      </c>
      <c r="G35">
        <v>99.79296875</v>
      </c>
      <c r="H35" s="2">
        <v>38422</v>
      </c>
      <c r="I35">
        <v>99.30078125</v>
      </c>
      <c r="J35" s="2">
        <v>38236</v>
      </c>
      <c r="K35">
        <v>100.0234375</v>
      </c>
      <c r="L35" s="2">
        <v>38408</v>
      </c>
      <c r="M35">
        <v>99.20703125</v>
      </c>
      <c r="N35" s="2">
        <v>38499</v>
      </c>
      <c r="O35">
        <v>101.30078125</v>
      </c>
      <c r="P35" s="2">
        <v>38771</v>
      </c>
      <c r="Q35">
        <v>98.8828125</v>
      </c>
      <c r="R35" s="2">
        <v>39939</v>
      </c>
      <c r="S35">
        <v>99.99609375</v>
      </c>
      <c r="T35" s="2">
        <v>39863</v>
      </c>
      <c r="U35">
        <v>99.53515625</v>
      </c>
      <c r="V35" s="2">
        <v>39954</v>
      </c>
      <c r="W35">
        <v>100.328125</v>
      </c>
      <c r="X35" s="2">
        <v>40044</v>
      </c>
      <c r="Y35">
        <v>100.2734375</v>
      </c>
      <c r="Z35" s="2">
        <v>39577</v>
      </c>
      <c r="AA35">
        <v>98.16015625</v>
      </c>
      <c r="AB35" s="2">
        <v>39668</v>
      </c>
      <c r="AC35">
        <v>101.16796875</v>
      </c>
      <c r="AD35" s="2">
        <v>39848</v>
      </c>
      <c r="AE35">
        <v>98.3203125</v>
      </c>
      <c r="AF35" s="2">
        <v>39940</v>
      </c>
      <c r="AG35">
        <v>98.27734375</v>
      </c>
      <c r="AH35" s="2">
        <v>40031</v>
      </c>
      <c r="AI35">
        <v>99.98828125</v>
      </c>
      <c r="AJ35" s="2">
        <v>38436</v>
      </c>
      <c r="AK35">
        <v>95.765625</v>
      </c>
      <c r="AL35" s="2">
        <v>38621</v>
      </c>
      <c r="AM35">
        <v>100.15234375</v>
      </c>
      <c r="AN35" s="2">
        <v>38799</v>
      </c>
      <c r="AO35">
        <v>98.6171875</v>
      </c>
      <c r="AP35" s="2">
        <v>40032</v>
      </c>
      <c r="AQ35">
        <v>99.11328125</v>
      </c>
      <c r="AR35" s="2">
        <v>39163</v>
      </c>
      <c r="AS35">
        <v>100.7734375</v>
      </c>
      <c r="AT35" s="2">
        <v>39345</v>
      </c>
      <c r="AU35">
        <v>100.8828125</v>
      </c>
      <c r="AV35" s="2">
        <v>39527</v>
      </c>
      <c r="AW35">
        <v>101.7421875</v>
      </c>
      <c r="AX35" s="2">
        <v>39709</v>
      </c>
      <c r="AY35">
        <v>104.14453125</v>
      </c>
      <c r="AZ35" s="2">
        <v>39898</v>
      </c>
      <c r="BA35">
        <v>100.3828125</v>
      </c>
      <c r="BB35" s="2">
        <v>40080</v>
      </c>
      <c r="BC35">
        <v>102.41796875</v>
      </c>
      <c r="BD35" s="2">
        <v>38236</v>
      </c>
      <c r="BE35">
        <v>132.8046875</v>
      </c>
      <c r="BF35" s="2">
        <v>38236</v>
      </c>
      <c r="BG35">
        <v>111.75</v>
      </c>
      <c r="BH35" s="2">
        <v>38236</v>
      </c>
      <c r="BI35">
        <v>120.2421875</v>
      </c>
      <c r="BJ35" s="2">
        <v>38236</v>
      </c>
      <c r="BK35">
        <v>101.828125</v>
      </c>
    </row>
    <row r="36" spans="2:63" x14ac:dyDescent="0.25">
      <c r="B36" t="s">
        <v>29</v>
      </c>
      <c r="D36" s="2"/>
      <c r="F36" s="2">
        <v>38397</v>
      </c>
      <c r="G36">
        <v>99.7578125</v>
      </c>
      <c r="H36" s="2">
        <v>38425</v>
      </c>
      <c r="I36">
        <v>99.29296875</v>
      </c>
      <c r="J36" s="2">
        <v>38237</v>
      </c>
      <c r="K36">
        <v>100.234375</v>
      </c>
      <c r="L36" s="2">
        <v>38411</v>
      </c>
      <c r="M36">
        <v>98.68359375</v>
      </c>
      <c r="N36" s="2">
        <v>38502</v>
      </c>
      <c r="O36">
        <v>101.26953125</v>
      </c>
      <c r="P36" s="2">
        <v>38772</v>
      </c>
      <c r="Q36">
        <v>98.80078125</v>
      </c>
      <c r="R36" s="2">
        <v>39940</v>
      </c>
      <c r="S36">
        <v>99.93359375</v>
      </c>
      <c r="T36" s="2">
        <v>39864</v>
      </c>
      <c r="U36">
        <v>99.68359375</v>
      </c>
      <c r="V36" s="2">
        <v>39955</v>
      </c>
      <c r="W36">
        <v>100.27734375</v>
      </c>
      <c r="X36" s="2">
        <v>40045</v>
      </c>
      <c r="Y36">
        <v>100.21484375</v>
      </c>
      <c r="Z36" s="2">
        <v>39580</v>
      </c>
      <c r="AA36">
        <v>97.98046875</v>
      </c>
      <c r="AB36" s="2">
        <v>39671</v>
      </c>
      <c r="AC36">
        <v>100.91015625</v>
      </c>
      <c r="AD36" s="2">
        <v>39849</v>
      </c>
      <c r="AE36">
        <v>98.46484375</v>
      </c>
      <c r="AF36" s="2">
        <v>39941</v>
      </c>
      <c r="AG36">
        <v>98.4609375</v>
      </c>
      <c r="AH36" s="2">
        <v>40032</v>
      </c>
      <c r="AI36">
        <v>99.48046875</v>
      </c>
      <c r="AJ36" s="2">
        <v>38439</v>
      </c>
      <c r="AK36">
        <v>95.41796875</v>
      </c>
      <c r="AL36" s="2">
        <v>38622</v>
      </c>
      <c r="AM36">
        <v>100.2421875</v>
      </c>
      <c r="AN36" s="2">
        <v>38800</v>
      </c>
      <c r="AO36">
        <v>99.15234375</v>
      </c>
      <c r="AP36" s="2">
        <v>40035</v>
      </c>
      <c r="AQ36">
        <v>99.57421875</v>
      </c>
      <c r="AR36" s="2">
        <v>39164</v>
      </c>
      <c r="AS36">
        <v>100.59375</v>
      </c>
      <c r="AT36" s="2">
        <v>39346</v>
      </c>
      <c r="AU36">
        <v>101.515625</v>
      </c>
      <c r="AV36" s="2">
        <v>39528</v>
      </c>
      <c r="AW36">
        <v>101.7421875</v>
      </c>
      <c r="AX36" s="2">
        <v>39710</v>
      </c>
      <c r="AY36">
        <v>101.9453125</v>
      </c>
      <c r="AZ36" s="2">
        <v>39899</v>
      </c>
      <c r="BA36">
        <v>100.25</v>
      </c>
      <c r="BB36" s="2">
        <v>40081</v>
      </c>
      <c r="BC36">
        <v>102.98046875</v>
      </c>
      <c r="BD36" s="2">
        <v>38237</v>
      </c>
      <c r="BE36">
        <v>133.55859375</v>
      </c>
      <c r="BF36" s="2">
        <v>38237</v>
      </c>
      <c r="BG36">
        <v>112.484375</v>
      </c>
      <c r="BH36" s="2">
        <v>38237</v>
      </c>
      <c r="BI36">
        <v>121.05859375</v>
      </c>
      <c r="BJ36" s="2">
        <v>38237</v>
      </c>
      <c r="BK36">
        <v>102.59375</v>
      </c>
    </row>
    <row r="37" spans="2:63" x14ac:dyDescent="0.25">
      <c r="D37" s="2"/>
      <c r="F37" s="2">
        <v>38398</v>
      </c>
      <c r="G37">
        <v>99.78125</v>
      </c>
      <c r="H37" s="2">
        <v>38426</v>
      </c>
      <c r="I37">
        <v>99.26953125</v>
      </c>
      <c r="J37" s="2">
        <v>38238</v>
      </c>
      <c r="K37">
        <v>100.62109375</v>
      </c>
      <c r="L37" s="2">
        <v>38412</v>
      </c>
      <c r="M37">
        <v>98.7578125</v>
      </c>
      <c r="N37" s="2">
        <v>38503</v>
      </c>
      <c r="O37">
        <v>101.62109375</v>
      </c>
      <c r="P37" s="2">
        <v>38775</v>
      </c>
      <c r="Q37">
        <v>98.734375</v>
      </c>
      <c r="R37" s="2">
        <v>39941</v>
      </c>
      <c r="S37">
        <v>99.97265625</v>
      </c>
      <c r="T37" s="2">
        <v>39867</v>
      </c>
      <c r="U37">
        <v>99.71875</v>
      </c>
      <c r="V37" s="2">
        <v>39958</v>
      </c>
      <c r="W37">
        <v>100.27734375</v>
      </c>
      <c r="X37" s="2">
        <v>40046</v>
      </c>
      <c r="Y37">
        <v>99.8984375</v>
      </c>
      <c r="Z37" s="2">
        <v>39581</v>
      </c>
      <c r="AA37">
        <v>97.26953125</v>
      </c>
      <c r="AB37" s="2">
        <v>39672</v>
      </c>
      <c r="AC37">
        <v>101.46484375</v>
      </c>
      <c r="AD37" s="2">
        <v>39850</v>
      </c>
      <c r="AE37">
        <v>98.1640625</v>
      </c>
      <c r="AF37" s="2">
        <v>39944</v>
      </c>
      <c r="AG37">
        <v>98.99609375</v>
      </c>
      <c r="AH37" s="2">
        <v>40035</v>
      </c>
      <c r="AI37">
        <v>99.80078125</v>
      </c>
      <c r="AJ37" s="2">
        <v>38440</v>
      </c>
      <c r="AK37">
        <v>95.9453125</v>
      </c>
      <c r="AL37" s="2">
        <v>38623</v>
      </c>
      <c r="AM37">
        <v>100.47265625</v>
      </c>
      <c r="AN37" s="2">
        <v>38803</v>
      </c>
      <c r="AO37">
        <v>98.8984375</v>
      </c>
      <c r="AP37" s="2">
        <v>40036</v>
      </c>
      <c r="AQ37">
        <v>100.17578125</v>
      </c>
      <c r="AR37" s="2">
        <v>39167</v>
      </c>
      <c r="AS37">
        <v>100.68359375</v>
      </c>
      <c r="AT37" s="2">
        <v>39349</v>
      </c>
      <c r="AU37">
        <v>101.46484375</v>
      </c>
      <c r="AV37" s="2">
        <v>39531</v>
      </c>
      <c r="AW37">
        <v>99.890625</v>
      </c>
      <c r="AX37" s="2">
        <v>39713</v>
      </c>
      <c r="AY37">
        <v>101.75390625</v>
      </c>
      <c r="AZ37" s="2">
        <v>39902</v>
      </c>
      <c r="BA37">
        <v>100.6484375</v>
      </c>
      <c r="BB37" s="2">
        <v>40084</v>
      </c>
      <c r="BC37">
        <v>103.31640625</v>
      </c>
      <c r="BD37" s="2">
        <v>38238</v>
      </c>
      <c r="BE37">
        <v>134.69140625</v>
      </c>
      <c r="BF37" s="2">
        <v>38238</v>
      </c>
      <c r="BG37">
        <v>113.421875</v>
      </c>
      <c r="BH37" s="2">
        <v>38238</v>
      </c>
      <c r="BI37">
        <v>122.02734375</v>
      </c>
      <c r="BJ37" s="2">
        <v>38238</v>
      </c>
      <c r="BK37">
        <v>103.38671875</v>
      </c>
    </row>
    <row r="38" spans="2:63" x14ac:dyDescent="0.25">
      <c r="D38" s="2"/>
      <c r="F38" s="2">
        <v>38399</v>
      </c>
      <c r="G38">
        <v>99.6796875</v>
      </c>
      <c r="H38" s="2">
        <v>38427</v>
      </c>
      <c r="I38">
        <v>99.33984375</v>
      </c>
      <c r="J38" s="2">
        <v>38239</v>
      </c>
      <c r="K38">
        <v>100.51953125</v>
      </c>
      <c r="L38" s="2">
        <v>38413</v>
      </c>
      <c r="M38">
        <v>98.796875</v>
      </c>
      <c r="N38" s="2">
        <v>38504</v>
      </c>
      <c r="O38">
        <v>102.1484375</v>
      </c>
      <c r="P38" s="2">
        <v>38776</v>
      </c>
      <c r="Q38">
        <v>99.01171875</v>
      </c>
      <c r="R38" s="2">
        <v>39944</v>
      </c>
      <c r="S38">
        <v>100.1328125</v>
      </c>
      <c r="T38" s="2">
        <v>39868</v>
      </c>
      <c r="U38">
        <v>99.56640625</v>
      </c>
      <c r="V38" s="2">
        <v>39959</v>
      </c>
      <c r="W38">
        <v>100.09375</v>
      </c>
      <c r="X38" s="2">
        <v>40049</v>
      </c>
      <c r="Y38">
        <v>100.12109375</v>
      </c>
      <c r="Z38" s="2">
        <v>39582</v>
      </c>
      <c r="AA38">
        <v>97.16796875</v>
      </c>
      <c r="AB38" s="2">
        <v>39673</v>
      </c>
      <c r="AC38">
        <v>101.2421875</v>
      </c>
      <c r="AD38" s="2">
        <v>39853</v>
      </c>
      <c r="AE38">
        <v>98.16796875</v>
      </c>
      <c r="AF38" s="2">
        <v>39945</v>
      </c>
      <c r="AG38">
        <v>99.06640625</v>
      </c>
      <c r="AH38" s="2">
        <v>40036</v>
      </c>
      <c r="AI38">
        <v>100.18359375</v>
      </c>
      <c r="AJ38" s="2">
        <v>38441</v>
      </c>
      <c r="AK38">
        <v>96.15625</v>
      </c>
      <c r="AL38" s="2">
        <v>38624</v>
      </c>
      <c r="AM38">
        <v>100.15625</v>
      </c>
      <c r="AN38" s="2">
        <v>38804</v>
      </c>
      <c r="AO38">
        <v>98.3203125</v>
      </c>
      <c r="AP38" s="2">
        <v>40037</v>
      </c>
      <c r="AQ38">
        <v>100.02734375</v>
      </c>
      <c r="AR38" s="2">
        <v>39168</v>
      </c>
      <c r="AS38">
        <v>100.7265625</v>
      </c>
      <c r="AT38" s="2">
        <v>39350</v>
      </c>
      <c r="AU38">
        <v>101.51171875</v>
      </c>
      <c r="AV38" s="2">
        <v>39532</v>
      </c>
      <c r="AW38">
        <v>100.3203125</v>
      </c>
      <c r="AX38" s="2">
        <v>39714</v>
      </c>
      <c r="AY38">
        <v>102.05859375</v>
      </c>
      <c r="AZ38" s="2">
        <v>39903</v>
      </c>
      <c r="BA38">
        <v>101.078125</v>
      </c>
      <c r="BB38" s="2">
        <v>40085</v>
      </c>
      <c r="BC38">
        <v>103.234375</v>
      </c>
      <c r="BD38" s="2">
        <v>38239</v>
      </c>
      <c r="BE38">
        <v>134.1484375</v>
      </c>
      <c r="BF38" s="2">
        <v>38239</v>
      </c>
      <c r="BG38">
        <v>112.94140625</v>
      </c>
      <c r="BH38" s="2">
        <v>38239</v>
      </c>
      <c r="BI38">
        <v>121.5</v>
      </c>
      <c r="BJ38" s="2">
        <v>38239</v>
      </c>
      <c r="BK38">
        <v>102.88671875</v>
      </c>
    </row>
    <row r="39" spans="2:63" x14ac:dyDescent="0.25">
      <c r="D39" s="2"/>
      <c r="F39" s="2">
        <v>38400</v>
      </c>
      <c r="G39">
        <v>99.78125</v>
      </c>
      <c r="H39" s="2">
        <v>38428</v>
      </c>
      <c r="I39">
        <v>99.4296875</v>
      </c>
      <c r="J39" s="2">
        <v>38240</v>
      </c>
      <c r="K39">
        <v>100.59375</v>
      </c>
      <c r="L39" s="2">
        <v>38414</v>
      </c>
      <c r="M39">
        <v>98.79296875</v>
      </c>
      <c r="N39" s="2">
        <v>38505</v>
      </c>
      <c r="O39">
        <v>102.01953125</v>
      </c>
      <c r="P39" s="2">
        <v>38777</v>
      </c>
      <c r="Q39">
        <v>98.8984375</v>
      </c>
      <c r="R39" s="2">
        <v>39945</v>
      </c>
      <c r="S39">
        <v>100.1484375</v>
      </c>
      <c r="T39" s="2">
        <v>39869</v>
      </c>
      <c r="U39">
        <v>99.30078125</v>
      </c>
      <c r="V39" s="2">
        <v>39960</v>
      </c>
      <c r="W39">
        <v>99.98828125</v>
      </c>
      <c r="X39" s="2">
        <v>40050</v>
      </c>
      <c r="Y39">
        <v>100.203125</v>
      </c>
      <c r="Z39" s="2">
        <v>39583</v>
      </c>
      <c r="AA39">
        <v>97.640625</v>
      </c>
      <c r="AB39" s="2">
        <v>39674</v>
      </c>
      <c r="AC39">
        <v>101.46875</v>
      </c>
      <c r="AD39" s="2">
        <v>39854</v>
      </c>
      <c r="AE39">
        <v>99.16015625</v>
      </c>
      <c r="AF39" s="2">
        <v>39946</v>
      </c>
      <c r="AG39">
        <v>99.2421875</v>
      </c>
      <c r="AH39" s="2">
        <v>40037</v>
      </c>
      <c r="AI39">
        <v>100.140625</v>
      </c>
      <c r="AJ39" s="2">
        <v>38442</v>
      </c>
      <c r="AK39">
        <v>96.66796875</v>
      </c>
      <c r="AL39" s="2">
        <v>38625</v>
      </c>
      <c r="AM39">
        <v>99.95703125</v>
      </c>
      <c r="AN39" s="2">
        <v>38805</v>
      </c>
      <c r="AO39">
        <v>98.14453125</v>
      </c>
      <c r="AP39" s="2">
        <v>40038</v>
      </c>
      <c r="AQ39">
        <v>100.7578125</v>
      </c>
      <c r="AR39" s="2">
        <v>39169</v>
      </c>
      <c r="AS39">
        <v>100.55078125</v>
      </c>
      <c r="AT39" s="2">
        <v>39351</v>
      </c>
      <c r="AU39">
        <v>101.5546875</v>
      </c>
      <c r="AV39" s="2">
        <v>39533</v>
      </c>
      <c r="AW39">
        <v>100.70703125</v>
      </c>
      <c r="AX39" s="2">
        <v>39715</v>
      </c>
      <c r="AY39">
        <v>101.9765625</v>
      </c>
      <c r="AZ39" s="2">
        <v>39904</v>
      </c>
      <c r="BA39">
        <v>101.16015625</v>
      </c>
      <c r="BB39" s="2">
        <v>40086</v>
      </c>
      <c r="BC39">
        <v>103.12109375</v>
      </c>
      <c r="BD39" s="2">
        <v>38240</v>
      </c>
      <c r="BE39">
        <v>134.3203125</v>
      </c>
      <c r="BF39" s="2">
        <v>38240</v>
      </c>
      <c r="BG39">
        <v>113.12890625</v>
      </c>
      <c r="BH39" s="2">
        <v>38240</v>
      </c>
      <c r="BI39">
        <v>121.7109375</v>
      </c>
      <c r="BJ39" s="2">
        <v>38240</v>
      </c>
      <c r="BK39">
        <v>103.1171875</v>
      </c>
    </row>
    <row r="40" spans="2:63" x14ac:dyDescent="0.25">
      <c r="D40" s="2"/>
      <c r="F40" s="2">
        <v>38401</v>
      </c>
      <c r="G40">
        <v>99.6875</v>
      </c>
      <c r="H40" s="2">
        <v>38429</v>
      </c>
      <c r="I40">
        <v>99.40625</v>
      </c>
      <c r="J40" s="2">
        <v>38243</v>
      </c>
      <c r="K40">
        <v>100.6953125</v>
      </c>
      <c r="L40" s="2">
        <v>38415</v>
      </c>
      <c r="M40">
        <v>99.02734375</v>
      </c>
      <c r="N40" s="2">
        <v>38506</v>
      </c>
      <c r="O40">
        <v>101.70703125</v>
      </c>
      <c r="P40" s="2">
        <v>38778</v>
      </c>
      <c r="Q40">
        <v>98.76953125</v>
      </c>
      <c r="R40" s="2">
        <v>39946</v>
      </c>
      <c r="S40">
        <v>100.16796875</v>
      </c>
      <c r="T40" s="2">
        <v>39870</v>
      </c>
      <c r="U40">
        <v>99.1953125</v>
      </c>
      <c r="V40" s="2">
        <v>39961</v>
      </c>
      <c r="W40">
        <v>100.0078125</v>
      </c>
      <c r="X40" s="2">
        <v>40051</v>
      </c>
      <c r="Y40">
        <v>100.17578125</v>
      </c>
      <c r="Z40" s="2">
        <v>39584</v>
      </c>
      <c r="AA40">
        <v>97.5703125</v>
      </c>
      <c r="AB40" s="2">
        <v>39675</v>
      </c>
      <c r="AC40">
        <v>101.71484375</v>
      </c>
      <c r="AD40" s="2">
        <v>39855</v>
      </c>
      <c r="AE40">
        <v>99.1484375</v>
      </c>
      <c r="AF40" s="2">
        <v>39947</v>
      </c>
      <c r="AG40">
        <v>99.32421875</v>
      </c>
      <c r="AH40" s="2">
        <v>40038</v>
      </c>
      <c r="AI40">
        <v>100.6953125</v>
      </c>
      <c r="AJ40" s="2">
        <v>38443</v>
      </c>
      <c r="AK40">
        <v>96.96875</v>
      </c>
      <c r="AL40" s="2">
        <v>38628</v>
      </c>
      <c r="AM40">
        <v>99.5</v>
      </c>
      <c r="AN40" s="2">
        <v>38806</v>
      </c>
      <c r="AO40">
        <v>97.765625</v>
      </c>
      <c r="AP40" s="2">
        <v>40039</v>
      </c>
      <c r="AQ40">
        <v>101.00390625</v>
      </c>
      <c r="AR40" s="2">
        <v>39170</v>
      </c>
      <c r="AS40">
        <v>100.39453125</v>
      </c>
      <c r="AT40" s="2">
        <v>39352</v>
      </c>
      <c r="AU40">
        <v>102.01953125</v>
      </c>
      <c r="AV40" s="2">
        <v>39534</v>
      </c>
      <c r="AW40">
        <v>100.15234375</v>
      </c>
      <c r="AX40" s="2">
        <v>39716</v>
      </c>
      <c r="AY40">
        <v>101.62890625</v>
      </c>
      <c r="AZ40" s="2">
        <v>39905</v>
      </c>
      <c r="BA40">
        <v>100.19921875</v>
      </c>
      <c r="BB40" s="2">
        <v>40087</v>
      </c>
      <c r="BC40">
        <v>104.20703125</v>
      </c>
      <c r="BD40" s="2">
        <v>38243</v>
      </c>
      <c r="BE40">
        <v>134.98046875</v>
      </c>
      <c r="BF40" s="2">
        <v>38243</v>
      </c>
      <c r="BG40">
        <v>113.69140625</v>
      </c>
      <c r="BH40" s="2">
        <v>38243</v>
      </c>
      <c r="BI40">
        <v>122.3828125</v>
      </c>
      <c r="BJ40" s="2">
        <v>38243</v>
      </c>
      <c r="BK40">
        <v>103.6796875</v>
      </c>
    </row>
    <row r="41" spans="2:63" x14ac:dyDescent="0.25">
      <c r="D41" s="2"/>
      <c r="F41" s="2">
        <v>38404</v>
      </c>
      <c r="G41">
        <v>99.6875</v>
      </c>
      <c r="H41" s="2">
        <v>38432</v>
      </c>
      <c r="I41">
        <v>99.3828125</v>
      </c>
      <c r="J41" s="2">
        <v>38244</v>
      </c>
      <c r="K41">
        <v>100.859375</v>
      </c>
      <c r="L41" s="2">
        <v>38418</v>
      </c>
      <c r="M41">
        <v>98.92578125</v>
      </c>
      <c r="N41" s="2">
        <v>38509</v>
      </c>
      <c r="O41">
        <v>101.78125</v>
      </c>
      <c r="P41" s="2">
        <v>38779</v>
      </c>
      <c r="Q41">
        <v>98.6015625</v>
      </c>
      <c r="R41" s="2">
        <v>39947</v>
      </c>
      <c r="S41">
        <v>100.21875</v>
      </c>
      <c r="T41" s="2">
        <v>39871</v>
      </c>
      <c r="U41">
        <v>99.53515625</v>
      </c>
      <c r="V41" s="2">
        <v>39962</v>
      </c>
      <c r="W41">
        <v>100.28515625</v>
      </c>
      <c r="X41" s="2">
        <v>40052</v>
      </c>
      <c r="Y41">
        <v>100.1796875</v>
      </c>
      <c r="Z41" s="2">
        <v>39587</v>
      </c>
      <c r="AA41">
        <v>97.66796875</v>
      </c>
      <c r="AB41" s="2">
        <v>39678</v>
      </c>
      <c r="AC41">
        <v>101.87890625</v>
      </c>
      <c r="AD41" s="2">
        <v>39856</v>
      </c>
      <c r="AE41">
        <v>99.10546875</v>
      </c>
      <c r="AF41" s="2">
        <v>39948</v>
      </c>
      <c r="AG41">
        <v>99.15234375</v>
      </c>
      <c r="AH41" s="2">
        <v>40039</v>
      </c>
      <c r="AI41">
        <v>100.921875</v>
      </c>
      <c r="AJ41" s="2">
        <v>38446</v>
      </c>
      <c r="AK41">
        <v>96.91796875</v>
      </c>
      <c r="AL41" s="2">
        <v>38629</v>
      </c>
      <c r="AM41">
        <v>99.63671875</v>
      </c>
      <c r="AN41" s="2">
        <v>38807</v>
      </c>
      <c r="AO41">
        <v>97.8671875</v>
      </c>
      <c r="AP41" s="2">
        <v>40042</v>
      </c>
      <c r="AQ41">
        <v>101.58984375</v>
      </c>
      <c r="AR41" s="2">
        <v>39171</v>
      </c>
      <c r="AS41">
        <v>100.4140625</v>
      </c>
      <c r="AT41" s="2">
        <v>39353</v>
      </c>
      <c r="AU41">
        <v>101.87109375</v>
      </c>
      <c r="AV41" s="2">
        <v>39535</v>
      </c>
      <c r="AW41">
        <v>100.90234375</v>
      </c>
      <c r="AX41" s="2">
        <v>39717</v>
      </c>
      <c r="AY41">
        <v>101.67578125</v>
      </c>
      <c r="AZ41" s="2">
        <v>39906</v>
      </c>
      <c r="BA41">
        <v>99.20703125</v>
      </c>
      <c r="BB41" s="2">
        <v>40088</v>
      </c>
      <c r="BC41">
        <v>103.89453125</v>
      </c>
      <c r="BD41" s="2">
        <v>38244</v>
      </c>
      <c r="BE41">
        <v>135.25</v>
      </c>
      <c r="BF41" s="2">
        <v>38244</v>
      </c>
      <c r="BG41">
        <v>113.87890625</v>
      </c>
      <c r="BH41" s="2">
        <v>38244</v>
      </c>
      <c r="BI41">
        <v>122.52734375</v>
      </c>
      <c r="BJ41" s="2">
        <v>38244</v>
      </c>
      <c r="BK41">
        <v>103.81640625</v>
      </c>
    </row>
    <row r="42" spans="2:63" x14ac:dyDescent="0.25">
      <c r="D42" s="2"/>
      <c r="F42" s="2">
        <v>38405</v>
      </c>
      <c r="G42">
        <v>99.69921875</v>
      </c>
      <c r="H42" s="2">
        <v>38433</v>
      </c>
      <c r="I42">
        <v>99.19140625</v>
      </c>
      <c r="J42" s="2">
        <v>38245</v>
      </c>
      <c r="K42">
        <v>100.6796875</v>
      </c>
      <c r="L42" s="2">
        <v>38419</v>
      </c>
      <c r="M42">
        <v>98.640625</v>
      </c>
      <c r="N42" s="2">
        <v>38510</v>
      </c>
      <c r="O42">
        <v>101.96484375</v>
      </c>
      <c r="P42" s="2">
        <v>38782</v>
      </c>
      <c r="Q42">
        <v>98.36328125</v>
      </c>
      <c r="R42" s="2">
        <v>39948</v>
      </c>
      <c r="S42">
        <v>100.22265625</v>
      </c>
      <c r="T42" s="2">
        <v>39874</v>
      </c>
      <c r="U42">
        <v>99.87890625</v>
      </c>
      <c r="V42" s="2">
        <v>39965</v>
      </c>
      <c r="W42">
        <v>100.0859375</v>
      </c>
      <c r="X42" s="2">
        <v>40053</v>
      </c>
      <c r="Y42">
        <v>100.22265625</v>
      </c>
      <c r="Z42" s="2">
        <v>39588</v>
      </c>
      <c r="AA42">
        <v>98.01953125</v>
      </c>
      <c r="AB42" s="2">
        <v>39679</v>
      </c>
      <c r="AC42">
        <v>101.953125</v>
      </c>
      <c r="AD42" s="2">
        <v>39857</v>
      </c>
      <c r="AE42">
        <v>98.62109375</v>
      </c>
      <c r="AF42" s="2">
        <v>39951</v>
      </c>
      <c r="AG42">
        <v>98.703125</v>
      </c>
      <c r="AH42" s="2">
        <v>40042</v>
      </c>
      <c r="AI42">
        <v>101.41015625</v>
      </c>
      <c r="AJ42" s="2">
        <v>38447</v>
      </c>
      <c r="AK42">
        <v>96.83203125</v>
      </c>
      <c r="AL42" s="2">
        <v>38630</v>
      </c>
      <c r="AM42">
        <v>99.8671875</v>
      </c>
      <c r="AN42" s="2">
        <v>38810</v>
      </c>
      <c r="AO42">
        <v>97.76953125</v>
      </c>
      <c r="AP42" s="2">
        <v>40043</v>
      </c>
      <c r="AQ42">
        <v>101.37890625</v>
      </c>
      <c r="AR42" s="2">
        <v>39174</v>
      </c>
      <c r="AS42">
        <v>100.4609375</v>
      </c>
      <c r="AT42" s="2">
        <v>39356</v>
      </c>
      <c r="AU42">
        <v>102.21484375</v>
      </c>
      <c r="AV42" s="2">
        <v>39538</v>
      </c>
      <c r="AW42">
        <v>101.17578125</v>
      </c>
      <c r="AX42" s="2">
        <v>39720</v>
      </c>
      <c r="AY42">
        <v>103.96875</v>
      </c>
      <c r="AZ42" s="2">
        <v>39909</v>
      </c>
      <c r="BA42">
        <v>98.90234375</v>
      </c>
      <c r="BB42" s="2">
        <v>40091</v>
      </c>
      <c r="BC42">
        <v>103.88671875</v>
      </c>
      <c r="BD42" s="2">
        <v>38245</v>
      </c>
      <c r="BE42">
        <v>134.7890625</v>
      </c>
      <c r="BF42" s="2">
        <v>38245</v>
      </c>
      <c r="BG42">
        <v>113.5234375</v>
      </c>
      <c r="BH42" s="2">
        <v>38245</v>
      </c>
      <c r="BI42">
        <v>122.05859375</v>
      </c>
      <c r="BJ42" s="2">
        <v>38245</v>
      </c>
      <c r="BK42">
        <v>103.45703125</v>
      </c>
    </row>
    <row r="43" spans="2:63" x14ac:dyDescent="0.25">
      <c r="D43" s="2"/>
      <c r="F43" s="2">
        <v>38406</v>
      </c>
      <c r="G43">
        <v>99.69140625</v>
      </c>
      <c r="H43" s="2">
        <v>38434</v>
      </c>
      <c r="I43">
        <v>99.23046875</v>
      </c>
      <c r="J43" s="2">
        <v>38246</v>
      </c>
      <c r="K43">
        <v>101.08203125</v>
      </c>
      <c r="L43" s="2">
        <v>38420</v>
      </c>
      <c r="M43">
        <v>98.2265625</v>
      </c>
      <c r="N43" s="2">
        <v>38511</v>
      </c>
      <c r="O43">
        <v>101.8046875</v>
      </c>
      <c r="P43" s="2">
        <v>38783</v>
      </c>
      <c r="Q43">
        <v>98.421875</v>
      </c>
      <c r="R43" s="2">
        <v>39951</v>
      </c>
      <c r="S43">
        <v>100.1171875</v>
      </c>
      <c r="T43" s="2">
        <v>39875</v>
      </c>
      <c r="U43">
        <v>99.8203125</v>
      </c>
      <c r="V43" s="2">
        <v>39966</v>
      </c>
      <c r="W43">
        <v>100.07421875</v>
      </c>
      <c r="X43" s="2">
        <v>40056</v>
      </c>
      <c r="Y43">
        <v>100.4140625</v>
      </c>
      <c r="Z43" s="2">
        <v>39589</v>
      </c>
      <c r="AA43">
        <v>97.73046875</v>
      </c>
      <c r="AB43" s="2">
        <v>39680</v>
      </c>
      <c r="AC43">
        <v>102.1640625</v>
      </c>
      <c r="AD43" s="2">
        <v>39860</v>
      </c>
      <c r="AE43">
        <v>98.63671875</v>
      </c>
      <c r="AF43" s="2">
        <v>39952</v>
      </c>
      <c r="AG43">
        <v>98.70703125</v>
      </c>
      <c r="AH43" s="2">
        <v>40043</v>
      </c>
      <c r="AI43">
        <v>101.18359375</v>
      </c>
      <c r="AJ43" s="2">
        <v>38448</v>
      </c>
      <c r="AK43">
        <v>97.203125</v>
      </c>
      <c r="AL43" s="2">
        <v>38631</v>
      </c>
      <c r="AM43">
        <v>99.50390625</v>
      </c>
      <c r="AN43" s="2">
        <v>38811</v>
      </c>
      <c r="AO43">
        <v>97.765625</v>
      </c>
      <c r="AP43" s="2">
        <v>40044</v>
      </c>
      <c r="AQ43">
        <v>101.73046875</v>
      </c>
      <c r="AR43" s="2">
        <v>39175</v>
      </c>
      <c r="AS43">
        <v>100.28515625</v>
      </c>
      <c r="AT43" s="2">
        <v>39357</v>
      </c>
      <c r="AU43">
        <v>102.4140625</v>
      </c>
      <c r="AV43" s="2">
        <v>39539</v>
      </c>
      <c r="AW43">
        <v>99.953125</v>
      </c>
      <c r="AX43" s="2">
        <v>39721</v>
      </c>
      <c r="AY43">
        <v>101.93359375</v>
      </c>
      <c r="AZ43" s="2">
        <v>39910</v>
      </c>
      <c r="BA43">
        <v>99.12890625</v>
      </c>
      <c r="BB43" s="2">
        <v>40092</v>
      </c>
      <c r="BC43">
        <v>103.6015625</v>
      </c>
      <c r="BD43" s="2">
        <v>38246</v>
      </c>
      <c r="BE43">
        <v>136.16796875</v>
      </c>
      <c r="BF43" s="2">
        <v>38246</v>
      </c>
      <c r="BG43">
        <v>114.7734375</v>
      </c>
      <c r="BH43" s="2">
        <v>38246</v>
      </c>
      <c r="BI43">
        <v>123.578125</v>
      </c>
      <c r="BJ43" s="2">
        <v>38246</v>
      </c>
      <c r="BK43">
        <v>104.73828125</v>
      </c>
    </row>
    <row r="44" spans="2:63" x14ac:dyDescent="0.25">
      <c r="D44" s="2"/>
      <c r="F44" s="2">
        <v>38407</v>
      </c>
      <c r="G44">
        <v>99.60546875</v>
      </c>
      <c r="H44" s="2">
        <v>38435</v>
      </c>
      <c r="I44">
        <v>99.203125</v>
      </c>
      <c r="J44" s="2">
        <v>38247</v>
      </c>
      <c r="K44">
        <v>100.88671875</v>
      </c>
      <c r="L44" s="2">
        <v>38421</v>
      </c>
      <c r="M44">
        <v>98.34765625</v>
      </c>
      <c r="N44" s="2">
        <v>38512</v>
      </c>
      <c r="O44">
        <v>101.73828125</v>
      </c>
      <c r="P44" s="2">
        <v>38784</v>
      </c>
      <c r="Q44">
        <v>98.46484375</v>
      </c>
      <c r="R44" s="2">
        <v>39952</v>
      </c>
      <c r="S44">
        <v>100.16796875</v>
      </c>
      <c r="T44" s="2">
        <v>39876</v>
      </c>
      <c r="U44">
        <v>99.55859375</v>
      </c>
      <c r="V44" s="2">
        <v>39967</v>
      </c>
      <c r="W44">
        <v>100.1875</v>
      </c>
      <c r="X44" s="2">
        <v>40057</v>
      </c>
      <c r="Y44">
        <v>100.62109375</v>
      </c>
      <c r="Z44" s="2">
        <v>39590</v>
      </c>
      <c r="AA44">
        <v>97.11328125</v>
      </c>
      <c r="AB44" s="2">
        <v>39681</v>
      </c>
      <c r="AC44">
        <v>101.9375</v>
      </c>
      <c r="AD44" s="2">
        <v>39861</v>
      </c>
      <c r="AE44">
        <v>99.640625</v>
      </c>
      <c r="AF44" s="2">
        <v>39953</v>
      </c>
      <c r="AG44">
        <v>99.0390625</v>
      </c>
      <c r="AH44" s="2">
        <v>40044</v>
      </c>
      <c r="AI44">
        <v>101.44140625</v>
      </c>
      <c r="AJ44" s="2">
        <v>38449</v>
      </c>
      <c r="AK44">
        <v>96.76171875</v>
      </c>
      <c r="AL44" s="2">
        <v>38632</v>
      </c>
      <c r="AM44">
        <v>99.67578125</v>
      </c>
      <c r="AN44" s="2">
        <v>38812</v>
      </c>
      <c r="AO44">
        <v>97.93359375</v>
      </c>
      <c r="AP44" s="2">
        <v>40045</v>
      </c>
      <c r="AQ44">
        <v>101.7578125</v>
      </c>
      <c r="AR44" s="2">
        <v>39176</v>
      </c>
      <c r="AS44">
        <v>100.421875</v>
      </c>
      <c r="AT44" s="2">
        <v>39358</v>
      </c>
      <c r="AU44">
        <v>102.12890625</v>
      </c>
      <c r="AV44" s="2">
        <v>39540</v>
      </c>
      <c r="AW44">
        <v>99.6484375</v>
      </c>
      <c r="AX44" s="2">
        <v>39722</v>
      </c>
      <c r="AY44">
        <v>102.6484375</v>
      </c>
      <c r="AZ44" s="2">
        <v>39911</v>
      </c>
      <c r="BA44">
        <v>99.48046875</v>
      </c>
      <c r="BB44" s="2">
        <v>40093</v>
      </c>
      <c r="BC44">
        <v>104.234375</v>
      </c>
      <c r="BD44" s="2">
        <v>38247</v>
      </c>
      <c r="BE44">
        <v>135.69921875</v>
      </c>
      <c r="BF44" s="2">
        <v>38247</v>
      </c>
      <c r="BG44">
        <v>114.3671875</v>
      </c>
      <c r="BH44" s="2">
        <v>38247</v>
      </c>
      <c r="BI44">
        <v>123.0859375</v>
      </c>
      <c r="BJ44" s="2">
        <v>38247</v>
      </c>
      <c r="BK44">
        <v>104.30859375</v>
      </c>
    </row>
    <row r="45" spans="2:63" x14ac:dyDescent="0.25">
      <c r="D45" s="2"/>
      <c r="F45" s="2">
        <v>38408</v>
      </c>
      <c r="G45">
        <v>99.61328125</v>
      </c>
      <c r="H45" s="2">
        <v>38436</v>
      </c>
      <c r="I45">
        <v>99.21875</v>
      </c>
      <c r="J45" s="2">
        <v>38250</v>
      </c>
      <c r="K45">
        <v>101.1796875</v>
      </c>
      <c r="L45" s="2">
        <v>38422</v>
      </c>
      <c r="M45">
        <v>98.03515625</v>
      </c>
      <c r="N45" s="2">
        <v>38513</v>
      </c>
      <c r="O45">
        <v>101.33203125</v>
      </c>
      <c r="P45" s="2">
        <v>38785</v>
      </c>
      <c r="Q45">
        <v>98.4921875</v>
      </c>
      <c r="R45" s="2">
        <v>39953</v>
      </c>
      <c r="S45">
        <v>100.24609375</v>
      </c>
      <c r="T45" s="2">
        <v>39877</v>
      </c>
      <c r="U45">
        <v>99.75</v>
      </c>
      <c r="V45" s="2">
        <v>39968</v>
      </c>
      <c r="W45">
        <v>99.98828125</v>
      </c>
      <c r="X45" s="2">
        <v>40058</v>
      </c>
      <c r="Y45">
        <v>100.6875</v>
      </c>
      <c r="Z45" s="2">
        <v>39591</v>
      </c>
      <c r="AA45">
        <v>97.5</v>
      </c>
      <c r="AB45" s="2">
        <v>39682</v>
      </c>
      <c r="AC45">
        <v>101.62109375</v>
      </c>
      <c r="AD45" s="2">
        <v>39862</v>
      </c>
      <c r="AE45">
        <v>98.94140625</v>
      </c>
      <c r="AF45" s="2">
        <v>39954</v>
      </c>
      <c r="AG45">
        <v>98.5</v>
      </c>
      <c r="AH45" s="2">
        <v>40045</v>
      </c>
      <c r="AI45">
        <v>101.44921875</v>
      </c>
      <c r="AJ45" s="2">
        <v>38450</v>
      </c>
      <c r="AK45">
        <v>96.890625</v>
      </c>
      <c r="AL45" s="2">
        <v>38635</v>
      </c>
      <c r="AM45">
        <v>99.80078125</v>
      </c>
      <c r="AN45" s="2">
        <v>38813</v>
      </c>
      <c r="AO45">
        <v>97.5234375</v>
      </c>
      <c r="AP45" s="2">
        <v>40046</v>
      </c>
      <c r="AQ45">
        <v>100.875</v>
      </c>
      <c r="AR45" s="2">
        <v>39177</v>
      </c>
      <c r="AS45">
        <v>100.23828125</v>
      </c>
      <c r="AT45" s="2">
        <v>39359</v>
      </c>
      <c r="AU45">
        <v>102.53515625</v>
      </c>
      <c r="AV45" s="2">
        <v>39541</v>
      </c>
      <c r="AW45">
        <v>99.81640625</v>
      </c>
      <c r="AX45" s="2">
        <v>39723</v>
      </c>
      <c r="AY45">
        <v>103.578125</v>
      </c>
      <c r="AZ45" s="2">
        <v>39912</v>
      </c>
      <c r="BA45">
        <v>98.96484375</v>
      </c>
      <c r="BB45" s="2">
        <v>40094</v>
      </c>
      <c r="BC45">
        <v>103.68359375</v>
      </c>
      <c r="BD45" s="2">
        <v>38250</v>
      </c>
      <c r="BE45">
        <v>136.4375</v>
      </c>
      <c r="BF45" s="2">
        <v>38250</v>
      </c>
      <c r="BG45">
        <v>115.0234375</v>
      </c>
      <c r="BH45" s="2">
        <v>38250</v>
      </c>
      <c r="BI45">
        <v>123.77734375</v>
      </c>
      <c r="BJ45" s="2">
        <v>38250</v>
      </c>
      <c r="BK45">
        <v>104.94921875</v>
      </c>
    </row>
    <row r="46" spans="2:63" x14ac:dyDescent="0.25">
      <c r="D46" s="2"/>
      <c r="F46" s="2">
        <v>38411</v>
      </c>
      <c r="G46">
        <v>99.49609375</v>
      </c>
      <c r="H46" s="2">
        <v>38439</v>
      </c>
      <c r="I46">
        <v>99.1953125</v>
      </c>
      <c r="J46" s="2">
        <v>38251</v>
      </c>
      <c r="K46">
        <v>101.109375</v>
      </c>
      <c r="L46" s="2">
        <v>38425</v>
      </c>
      <c r="M46">
        <v>98.15234375</v>
      </c>
      <c r="N46" s="2">
        <v>38516</v>
      </c>
      <c r="O46">
        <v>101.203125</v>
      </c>
      <c r="P46" s="2">
        <v>38786</v>
      </c>
      <c r="Q46">
        <v>98.41796875</v>
      </c>
      <c r="R46" s="2">
        <v>39954</v>
      </c>
      <c r="S46">
        <v>100.203125</v>
      </c>
      <c r="T46" s="2">
        <v>39878</v>
      </c>
      <c r="U46">
        <v>99.5078125</v>
      </c>
      <c r="V46" s="2">
        <v>39969</v>
      </c>
      <c r="W46">
        <v>99.125</v>
      </c>
      <c r="X46" s="2">
        <v>40059</v>
      </c>
      <c r="Y46">
        <v>100.61328125</v>
      </c>
      <c r="Z46" s="2">
        <v>39594</v>
      </c>
      <c r="AA46">
        <v>97.5</v>
      </c>
      <c r="AB46" s="2">
        <v>39685</v>
      </c>
      <c r="AC46">
        <v>102.0703125</v>
      </c>
      <c r="AD46" s="2">
        <v>39863</v>
      </c>
      <c r="AE46">
        <v>98.5859375</v>
      </c>
      <c r="AF46" s="2">
        <v>39955</v>
      </c>
      <c r="AG46">
        <v>98.25390625</v>
      </c>
      <c r="AH46" s="2">
        <v>40046</v>
      </c>
      <c r="AI46">
        <v>100.765625</v>
      </c>
      <c r="AJ46" s="2">
        <v>38453</v>
      </c>
      <c r="AK46">
        <v>97.2109375</v>
      </c>
      <c r="AL46" s="2">
        <v>38636</v>
      </c>
      <c r="AM46">
        <v>99.52734375</v>
      </c>
      <c r="AN46" s="2">
        <v>38814</v>
      </c>
      <c r="AO46">
        <v>96.96875</v>
      </c>
      <c r="AP46" s="2">
        <v>40049</v>
      </c>
      <c r="AQ46">
        <v>101.44921875</v>
      </c>
      <c r="AR46" s="2">
        <v>39178</v>
      </c>
      <c r="AS46">
        <v>99.70703125</v>
      </c>
      <c r="AT46" s="2">
        <v>39360</v>
      </c>
      <c r="AU46">
        <v>101.5859375</v>
      </c>
      <c r="AV46" s="2">
        <v>39542</v>
      </c>
      <c r="AW46">
        <v>100.765625</v>
      </c>
      <c r="AX46" s="2">
        <v>39724</v>
      </c>
      <c r="AY46">
        <v>103.81640625</v>
      </c>
      <c r="AZ46" s="2">
        <v>39913</v>
      </c>
      <c r="BA46">
        <v>98.94921875</v>
      </c>
      <c r="BB46" s="2">
        <v>40095</v>
      </c>
      <c r="BC46">
        <v>102.59765625</v>
      </c>
      <c r="BD46" s="2">
        <v>38251</v>
      </c>
      <c r="BE46">
        <v>136.9140625</v>
      </c>
      <c r="BF46" s="2">
        <v>38251</v>
      </c>
      <c r="BG46">
        <v>115.49609375</v>
      </c>
      <c r="BH46" s="2">
        <v>38251</v>
      </c>
      <c r="BI46">
        <v>124.24609375</v>
      </c>
      <c r="BJ46" s="2">
        <v>38251</v>
      </c>
      <c r="BK46">
        <v>105.40234375</v>
      </c>
    </row>
    <row r="47" spans="2:63" x14ac:dyDescent="0.25">
      <c r="D47" s="2"/>
      <c r="F47" s="2">
        <v>38412</v>
      </c>
      <c r="G47">
        <v>99.55078125</v>
      </c>
      <c r="H47" s="2">
        <v>38440</v>
      </c>
      <c r="I47">
        <v>99.234375</v>
      </c>
      <c r="J47" s="2">
        <v>38252</v>
      </c>
      <c r="K47">
        <v>101.2265625</v>
      </c>
      <c r="L47" s="2">
        <v>38426</v>
      </c>
      <c r="M47">
        <v>98.0078125</v>
      </c>
      <c r="N47" s="2">
        <v>38517</v>
      </c>
      <c r="O47">
        <v>101.18359375</v>
      </c>
      <c r="P47" s="2">
        <v>38789</v>
      </c>
      <c r="Q47">
        <v>98.3984375</v>
      </c>
      <c r="R47" s="2">
        <v>39955</v>
      </c>
      <c r="S47">
        <v>100.1640625</v>
      </c>
      <c r="T47" s="2">
        <v>39881</v>
      </c>
      <c r="U47">
        <v>99.54296875</v>
      </c>
      <c r="V47" s="2">
        <v>39972</v>
      </c>
      <c r="W47">
        <v>98.76953125</v>
      </c>
      <c r="X47" s="2">
        <v>40060</v>
      </c>
      <c r="Y47">
        <v>100.64453125</v>
      </c>
      <c r="Z47" s="2">
        <v>39595</v>
      </c>
      <c r="AA47">
        <v>97.16015625</v>
      </c>
      <c r="AB47" s="2">
        <v>39686</v>
      </c>
      <c r="AC47">
        <v>102.078125</v>
      </c>
      <c r="AD47" s="2">
        <v>39864</v>
      </c>
      <c r="AE47">
        <v>98.83203125</v>
      </c>
      <c r="AF47" s="2">
        <v>39958</v>
      </c>
      <c r="AG47">
        <v>98.25390625</v>
      </c>
      <c r="AH47" s="2">
        <v>40049</v>
      </c>
      <c r="AI47">
        <v>101.1328125</v>
      </c>
      <c r="AJ47" s="2">
        <v>38454</v>
      </c>
      <c r="AK47">
        <v>97.81640625</v>
      </c>
      <c r="AL47" s="2">
        <v>38637</v>
      </c>
      <c r="AM47">
        <v>99.1640625</v>
      </c>
      <c r="AN47" s="2">
        <v>38817</v>
      </c>
      <c r="AO47">
        <v>97.16796875</v>
      </c>
      <c r="AP47" s="2">
        <v>40050</v>
      </c>
      <c r="AQ47">
        <v>101.69140625</v>
      </c>
      <c r="AR47" s="2">
        <v>39181</v>
      </c>
      <c r="AS47">
        <v>99.75390625</v>
      </c>
      <c r="AT47" s="2">
        <v>39363</v>
      </c>
      <c r="AU47">
        <v>101.5859375</v>
      </c>
      <c r="AV47" s="2">
        <v>39545</v>
      </c>
      <c r="AW47">
        <v>100.1953125</v>
      </c>
      <c r="AX47" s="2">
        <v>39727</v>
      </c>
      <c r="AY47">
        <v>105.08984375</v>
      </c>
      <c r="AZ47" s="2">
        <v>39916</v>
      </c>
      <c r="BA47">
        <v>99.50390625</v>
      </c>
      <c r="BB47" s="2">
        <v>40098</v>
      </c>
      <c r="BC47">
        <v>102.61328125</v>
      </c>
      <c r="BD47" s="2">
        <v>38252</v>
      </c>
      <c r="BE47">
        <v>137.96484375</v>
      </c>
      <c r="BF47" s="2">
        <v>38252</v>
      </c>
      <c r="BG47">
        <v>116.52734375</v>
      </c>
      <c r="BH47" s="2">
        <v>38252</v>
      </c>
      <c r="BI47">
        <v>125.25</v>
      </c>
      <c r="BJ47" s="2">
        <v>38252</v>
      </c>
      <c r="BK47">
        <v>106.2890625</v>
      </c>
    </row>
    <row r="48" spans="2:63" x14ac:dyDescent="0.25">
      <c r="D48" s="2"/>
      <c r="F48" s="2">
        <v>38413</v>
      </c>
      <c r="G48">
        <v>99.59375</v>
      </c>
      <c r="H48" s="2">
        <v>38441</v>
      </c>
      <c r="I48">
        <v>99.2734375</v>
      </c>
      <c r="J48" s="2">
        <v>38253</v>
      </c>
      <c r="K48">
        <v>101.01953125</v>
      </c>
      <c r="L48" s="2">
        <v>38427</v>
      </c>
      <c r="M48">
        <v>98.203125</v>
      </c>
      <c r="N48" s="2">
        <v>38518</v>
      </c>
      <c r="O48">
        <v>101.12890625</v>
      </c>
      <c r="P48" s="2">
        <v>38790</v>
      </c>
      <c r="Q48">
        <v>98.81640625</v>
      </c>
      <c r="R48" s="2">
        <v>39958</v>
      </c>
      <c r="S48">
        <v>100.1640625</v>
      </c>
      <c r="T48" s="2">
        <v>39882</v>
      </c>
      <c r="U48">
        <v>99.3125</v>
      </c>
      <c r="V48" s="2">
        <v>39973</v>
      </c>
      <c r="W48">
        <v>99.0234375</v>
      </c>
      <c r="X48" s="2">
        <v>40063</v>
      </c>
      <c r="Y48">
        <v>100.55078125</v>
      </c>
      <c r="Z48" s="2">
        <v>39596</v>
      </c>
      <c r="AA48">
        <v>96.65234375</v>
      </c>
      <c r="AB48" s="2">
        <v>39687</v>
      </c>
      <c r="AC48">
        <v>102.21484375</v>
      </c>
      <c r="AD48" s="2">
        <v>39867</v>
      </c>
      <c r="AE48">
        <v>98.9453125</v>
      </c>
      <c r="AF48" s="2">
        <v>39959</v>
      </c>
      <c r="AG48">
        <v>97.8046875</v>
      </c>
      <c r="AH48" s="2">
        <v>40050</v>
      </c>
      <c r="AI48">
        <v>101.328125</v>
      </c>
      <c r="AJ48" s="2">
        <v>38455</v>
      </c>
      <c r="AK48">
        <v>97.765625</v>
      </c>
      <c r="AL48" s="2">
        <v>38638</v>
      </c>
      <c r="AM48">
        <v>99.00390625</v>
      </c>
      <c r="AN48" s="2">
        <v>38818</v>
      </c>
      <c r="AO48">
        <v>97.4296875</v>
      </c>
      <c r="AP48" s="2">
        <v>40051</v>
      </c>
      <c r="AQ48">
        <v>101.74609375</v>
      </c>
      <c r="AR48" s="2">
        <v>39182</v>
      </c>
      <c r="AS48">
        <v>99.953125</v>
      </c>
      <c r="AT48" s="2">
        <v>39364</v>
      </c>
      <c r="AU48">
        <v>101.50390625</v>
      </c>
      <c r="AV48" s="2">
        <v>39546</v>
      </c>
      <c r="AW48">
        <v>100.03515625</v>
      </c>
      <c r="AX48" s="2">
        <v>39728</v>
      </c>
      <c r="AY48">
        <v>104.6796875</v>
      </c>
      <c r="AZ48" s="2">
        <v>39917</v>
      </c>
      <c r="BA48">
        <v>100.13671875</v>
      </c>
      <c r="BB48" s="2">
        <v>40099</v>
      </c>
      <c r="BC48">
        <v>102.88671875</v>
      </c>
      <c r="BD48" s="2">
        <v>38253</v>
      </c>
      <c r="BE48">
        <v>137.734375</v>
      </c>
      <c r="BF48" s="2">
        <v>38253</v>
      </c>
      <c r="BG48">
        <v>116.30859375</v>
      </c>
      <c r="BH48" s="2">
        <v>38253</v>
      </c>
      <c r="BI48">
        <v>125.078125</v>
      </c>
      <c r="BJ48" s="2">
        <v>38253</v>
      </c>
      <c r="BK48">
        <v>106.1640625</v>
      </c>
    </row>
    <row r="49" spans="4:63" x14ac:dyDescent="0.25">
      <c r="D49" s="2"/>
      <c r="F49" s="2">
        <v>38414</v>
      </c>
      <c r="G49">
        <v>99.5703125</v>
      </c>
      <c r="H49" s="2">
        <v>38442</v>
      </c>
      <c r="I49">
        <v>99.41015625</v>
      </c>
      <c r="J49" s="2">
        <v>38254</v>
      </c>
      <c r="K49">
        <v>100.88671875</v>
      </c>
      <c r="L49" s="2">
        <v>38428</v>
      </c>
      <c r="M49">
        <v>98.41796875</v>
      </c>
      <c r="N49" s="2">
        <v>38519</v>
      </c>
      <c r="O49">
        <v>101.28125</v>
      </c>
      <c r="P49" s="2">
        <v>38791</v>
      </c>
      <c r="Q49">
        <v>98.734375</v>
      </c>
      <c r="R49" s="2">
        <v>39959</v>
      </c>
      <c r="S49">
        <v>100.13671875</v>
      </c>
      <c r="T49" s="2">
        <v>39883</v>
      </c>
      <c r="U49">
        <v>99.39453125</v>
      </c>
      <c r="V49" s="2">
        <v>39974</v>
      </c>
      <c r="W49">
        <v>98.83984375</v>
      </c>
      <c r="X49" s="2">
        <v>40064</v>
      </c>
      <c r="Y49">
        <v>100.4765625</v>
      </c>
      <c r="Z49" s="2">
        <v>39597</v>
      </c>
      <c r="AA49">
        <v>96.31640625</v>
      </c>
      <c r="AB49" s="2">
        <v>39688</v>
      </c>
      <c r="AC49">
        <v>102.11328125</v>
      </c>
      <c r="AD49" s="2">
        <v>39868</v>
      </c>
      <c r="AE49">
        <v>98.63671875</v>
      </c>
      <c r="AF49" s="2">
        <v>39960</v>
      </c>
      <c r="AG49">
        <v>97.23046875</v>
      </c>
      <c r="AH49" s="2">
        <v>40051</v>
      </c>
      <c r="AI49">
        <v>101.3671875</v>
      </c>
      <c r="AJ49" s="2">
        <v>38456</v>
      </c>
      <c r="AK49">
        <v>98.18359375</v>
      </c>
      <c r="AL49" s="2">
        <v>38639</v>
      </c>
      <c r="AM49">
        <v>98.8984375</v>
      </c>
      <c r="AN49" s="2">
        <v>38819</v>
      </c>
      <c r="AO49">
        <v>97.00390625</v>
      </c>
      <c r="AP49" s="2">
        <v>40052</v>
      </c>
      <c r="AQ49">
        <v>101.66015625</v>
      </c>
      <c r="AR49" s="2">
        <v>39183</v>
      </c>
      <c r="AS49">
        <v>99.87109375</v>
      </c>
      <c r="AT49" s="2">
        <v>39365</v>
      </c>
      <c r="AU49">
        <v>101.5</v>
      </c>
      <c r="AV49" s="2">
        <v>39547</v>
      </c>
      <c r="AW49">
        <v>100.66796875</v>
      </c>
      <c r="AX49" s="2">
        <v>39729</v>
      </c>
      <c r="AY49">
        <v>103.53515625</v>
      </c>
      <c r="AZ49" s="2">
        <v>39918</v>
      </c>
      <c r="BA49">
        <v>100.31640625</v>
      </c>
      <c r="BB49" s="2">
        <v>40100</v>
      </c>
      <c r="BC49">
        <v>102.3359375</v>
      </c>
      <c r="BD49" s="2">
        <v>38254</v>
      </c>
      <c r="BE49">
        <v>137.703125</v>
      </c>
      <c r="BF49" s="2">
        <v>38254</v>
      </c>
      <c r="BG49">
        <v>116.16796875</v>
      </c>
      <c r="BH49" s="2">
        <v>38254</v>
      </c>
      <c r="BI49">
        <v>124.9609375</v>
      </c>
      <c r="BJ49" s="2">
        <v>38254</v>
      </c>
      <c r="BK49">
        <v>106.08203125</v>
      </c>
    </row>
    <row r="50" spans="4:63" x14ac:dyDescent="0.25">
      <c r="D50" s="2"/>
      <c r="F50" s="2">
        <v>38415</v>
      </c>
      <c r="G50">
        <v>99.625</v>
      </c>
      <c r="H50" s="2">
        <v>38443</v>
      </c>
      <c r="I50">
        <v>99.52734375</v>
      </c>
      <c r="J50" s="2">
        <v>38257</v>
      </c>
      <c r="K50">
        <v>101.0859375</v>
      </c>
      <c r="L50" s="2">
        <v>38429</v>
      </c>
      <c r="M50">
        <v>98.32421875</v>
      </c>
      <c r="N50" s="2">
        <v>38520</v>
      </c>
      <c r="O50">
        <v>101.25390625</v>
      </c>
      <c r="P50" s="2">
        <v>38792</v>
      </c>
      <c r="Q50">
        <v>99.16796875</v>
      </c>
      <c r="R50" s="2">
        <v>39960</v>
      </c>
      <c r="S50">
        <v>100.13671875</v>
      </c>
      <c r="T50" s="2">
        <v>39884</v>
      </c>
      <c r="U50">
        <v>99.48828125</v>
      </c>
      <c r="V50" s="2">
        <v>39975</v>
      </c>
      <c r="W50">
        <v>98.984375</v>
      </c>
      <c r="X50" s="2">
        <v>40065</v>
      </c>
      <c r="Y50">
        <v>100.55859375</v>
      </c>
      <c r="Z50" s="2">
        <v>39598</v>
      </c>
      <c r="AA50">
        <v>96.3828125</v>
      </c>
      <c r="AB50" s="2">
        <v>39689</v>
      </c>
      <c r="AC50">
        <v>102.0078125</v>
      </c>
      <c r="AD50" s="2">
        <v>39869</v>
      </c>
      <c r="AE50">
        <v>98.109375</v>
      </c>
      <c r="AF50" s="2">
        <v>39961</v>
      </c>
      <c r="AG50">
        <v>97.375</v>
      </c>
      <c r="AH50" s="2">
        <v>40052</v>
      </c>
      <c r="AI50">
        <v>101.359375</v>
      </c>
      <c r="AJ50" s="2">
        <v>38457</v>
      </c>
      <c r="AK50">
        <v>98.74609375</v>
      </c>
      <c r="AL50" s="2">
        <v>38642</v>
      </c>
      <c r="AM50">
        <v>98.80078125</v>
      </c>
      <c r="AN50" s="2">
        <v>38820</v>
      </c>
      <c r="AO50">
        <v>96.5546875</v>
      </c>
      <c r="AP50" s="2">
        <v>40053</v>
      </c>
      <c r="AQ50">
        <v>101.890625</v>
      </c>
      <c r="AR50" s="2">
        <v>39184</v>
      </c>
      <c r="AS50">
        <v>99.8515625</v>
      </c>
      <c r="AT50" s="2">
        <v>39366</v>
      </c>
      <c r="AU50">
        <v>101.625</v>
      </c>
      <c r="AV50" s="2">
        <v>39548</v>
      </c>
      <c r="AW50">
        <v>100.1953125</v>
      </c>
      <c r="AX50" s="2">
        <v>39730</v>
      </c>
      <c r="AY50">
        <v>102.34375</v>
      </c>
      <c r="AZ50" s="2">
        <v>39919</v>
      </c>
      <c r="BA50">
        <v>99.76171875</v>
      </c>
      <c r="BB50" s="2">
        <v>40101</v>
      </c>
      <c r="BC50">
        <v>101.984375</v>
      </c>
      <c r="BD50" s="2">
        <v>38257</v>
      </c>
      <c r="BE50">
        <v>138.22265625</v>
      </c>
      <c r="BF50" s="2">
        <v>38257</v>
      </c>
      <c r="BG50">
        <v>116.671875</v>
      </c>
      <c r="BH50" s="2">
        <v>38257</v>
      </c>
      <c r="BI50">
        <v>125.51171875</v>
      </c>
      <c r="BJ50" s="2">
        <v>38257</v>
      </c>
      <c r="BK50">
        <v>106.58203125</v>
      </c>
    </row>
    <row r="51" spans="4:63" x14ac:dyDescent="0.25">
      <c r="D51" s="2"/>
      <c r="F51" s="2">
        <v>38418</v>
      </c>
      <c r="G51">
        <v>99.5859375</v>
      </c>
      <c r="H51" s="2">
        <v>38446</v>
      </c>
      <c r="I51">
        <v>99.55078125</v>
      </c>
      <c r="J51" s="2">
        <v>38258</v>
      </c>
      <c r="K51">
        <v>101.09375</v>
      </c>
      <c r="L51" s="2">
        <v>38432</v>
      </c>
      <c r="M51">
        <v>98.26953125</v>
      </c>
      <c r="N51" s="2">
        <v>38523</v>
      </c>
      <c r="O51">
        <v>101.15234375</v>
      </c>
      <c r="P51" s="2">
        <v>38793</v>
      </c>
      <c r="Q51">
        <v>99.09375</v>
      </c>
      <c r="R51" s="2">
        <v>39961</v>
      </c>
      <c r="S51">
        <v>100.171875</v>
      </c>
      <c r="T51" s="2">
        <v>39885</v>
      </c>
      <c r="U51">
        <v>99.625</v>
      </c>
      <c r="V51" s="2">
        <v>39976</v>
      </c>
      <c r="W51">
        <v>99.13671875</v>
      </c>
      <c r="X51" s="2">
        <v>40066</v>
      </c>
      <c r="Y51">
        <v>100.76953125</v>
      </c>
      <c r="Z51" s="2">
        <v>39601</v>
      </c>
      <c r="AA51">
        <v>97.0625</v>
      </c>
      <c r="AB51" s="2">
        <v>39692</v>
      </c>
      <c r="AC51">
        <v>102.0078125</v>
      </c>
      <c r="AD51" s="2">
        <v>39870</v>
      </c>
      <c r="AE51">
        <v>97.9453125</v>
      </c>
      <c r="AF51" s="2">
        <v>39962</v>
      </c>
      <c r="AG51">
        <v>97.859375</v>
      </c>
      <c r="AH51" s="2">
        <v>40053</v>
      </c>
      <c r="AI51">
        <v>101.48828125</v>
      </c>
      <c r="AJ51" s="2">
        <v>38460</v>
      </c>
      <c r="AK51">
        <v>98.5234375</v>
      </c>
      <c r="AL51" s="2">
        <v>38643</v>
      </c>
      <c r="AM51">
        <v>99</v>
      </c>
      <c r="AN51" s="2">
        <v>38821</v>
      </c>
      <c r="AO51">
        <v>96.5546875</v>
      </c>
      <c r="AP51" s="2">
        <v>40056</v>
      </c>
      <c r="AQ51">
        <v>102.2421875</v>
      </c>
      <c r="AR51" s="2">
        <v>39185</v>
      </c>
      <c r="AS51">
        <v>99.6875</v>
      </c>
      <c r="AT51" s="2">
        <v>39367</v>
      </c>
      <c r="AU51">
        <v>101.3046875</v>
      </c>
      <c r="AV51" s="2">
        <v>39549</v>
      </c>
      <c r="AW51">
        <v>100.80078125</v>
      </c>
      <c r="AX51" s="2">
        <v>39731</v>
      </c>
      <c r="AY51">
        <v>101.68359375</v>
      </c>
      <c r="AZ51" s="2">
        <v>39920</v>
      </c>
      <c r="BA51">
        <v>98.8125</v>
      </c>
      <c r="BB51" s="2">
        <v>40102</v>
      </c>
      <c r="BC51">
        <v>102.390625</v>
      </c>
      <c r="BD51" s="2">
        <v>38258</v>
      </c>
      <c r="BE51">
        <v>137.76171875</v>
      </c>
      <c r="BF51" s="2">
        <v>38258</v>
      </c>
      <c r="BG51">
        <v>116.265625</v>
      </c>
      <c r="BH51" s="2">
        <v>38258</v>
      </c>
      <c r="BI51">
        <v>125.02734375</v>
      </c>
      <c r="BJ51" s="2">
        <v>38258</v>
      </c>
      <c r="BK51">
        <v>106.140625</v>
      </c>
    </row>
    <row r="52" spans="4:63" x14ac:dyDescent="0.25">
      <c r="D52" s="2"/>
      <c r="F52" s="2">
        <v>38419</v>
      </c>
      <c r="G52">
        <v>99.546875</v>
      </c>
      <c r="H52" s="2">
        <v>38447</v>
      </c>
      <c r="I52">
        <v>99.546875</v>
      </c>
      <c r="J52" s="2">
        <v>38259</v>
      </c>
      <c r="K52">
        <v>100.7578125</v>
      </c>
      <c r="L52" s="2">
        <v>38433</v>
      </c>
      <c r="M52">
        <v>97.75</v>
      </c>
      <c r="N52" s="2">
        <v>38524</v>
      </c>
      <c r="O52">
        <v>101.4140625</v>
      </c>
      <c r="P52" s="2">
        <v>38796</v>
      </c>
      <c r="Q52">
        <v>99.13671875</v>
      </c>
      <c r="R52" s="2">
        <v>39962</v>
      </c>
      <c r="S52">
        <v>100.2578125</v>
      </c>
      <c r="T52" s="2">
        <v>39888</v>
      </c>
      <c r="U52">
        <v>99.50390625</v>
      </c>
      <c r="V52" s="2">
        <v>39979</v>
      </c>
      <c r="W52">
        <v>99.328125</v>
      </c>
      <c r="X52" s="2">
        <v>40067</v>
      </c>
      <c r="Y52">
        <v>100.71875</v>
      </c>
      <c r="Z52" s="2">
        <v>39602</v>
      </c>
      <c r="AA52">
        <v>97.4765625</v>
      </c>
      <c r="AB52" s="2">
        <v>39693</v>
      </c>
      <c r="AC52">
        <v>102.51953125</v>
      </c>
      <c r="AD52" s="2">
        <v>39871</v>
      </c>
      <c r="AE52">
        <v>98.36328125</v>
      </c>
      <c r="AF52" s="2">
        <v>39965</v>
      </c>
      <c r="AG52">
        <v>97.05078125</v>
      </c>
      <c r="AH52" s="2">
        <v>40056</v>
      </c>
      <c r="AI52">
        <v>101.77734375</v>
      </c>
      <c r="AJ52" s="2">
        <v>38461</v>
      </c>
      <c r="AK52">
        <v>99.00390625</v>
      </c>
      <c r="AL52" s="2">
        <v>38644</v>
      </c>
      <c r="AM52">
        <v>99.08984375</v>
      </c>
      <c r="AN52" s="2">
        <v>38824</v>
      </c>
      <c r="AO52">
        <v>96.87890625</v>
      </c>
      <c r="AP52" s="2">
        <v>40057</v>
      </c>
      <c r="AQ52">
        <v>102.59765625</v>
      </c>
      <c r="AR52" s="2">
        <v>39188</v>
      </c>
      <c r="AS52">
        <v>99.90625</v>
      </c>
      <c r="AT52" s="2">
        <v>39370</v>
      </c>
      <c r="AU52">
        <v>101.34765625</v>
      </c>
      <c r="AV52" s="2">
        <v>39552</v>
      </c>
      <c r="AW52">
        <v>100.46875</v>
      </c>
      <c r="AX52" s="2">
        <v>39734</v>
      </c>
      <c r="AY52">
        <v>100.80859375</v>
      </c>
      <c r="AZ52" s="2">
        <v>39923</v>
      </c>
      <c r="BA52">
        <v>99.7421875</v>
      </c>
      <c r="BB52" s="2">
        <v>40105</v>
      </c>
      <c r="BC52">
        <v>102.5859375</v>
      </c>
      <c r="BD52" s="2">
        <v>38259</v>
      </c>
      <c r="BE52">
        <v>136.53125</v>
      </c>
      <c r="BF52" s="2">
        <v>38259</v>
      </c>
      <c r="BG52">
        <v>115.15625</v>
      </c>
      <c r="BH52" s="2">
        <v>38259</v>
      </c>
      <c r="BI52">
        <v>123.9375</v>
      </c>
      <c r="BJ52" s="2">
        <v>38259</v>
      </c>
      <c r="BK52">
        <v>105.09375</v>
      </c>
    </row>
    <row r="53" spans="4:63" x14ac:dyDescent="0.25">
      <c r="D53" s="2"/>
      <c r="F53" s="2">
        <v>38420</v>
      </c>
      <c r="G53">
        <v>99.4765625</v>
      </c>
      <c r="H53" s="2">
        <v>38448</v>
      </c>
      <c r="I53">
        <v>99.6328125</v>
      </c>
      <c r="J53" s="2">
        <v>38260</v>
      </c>
      <c r="K53">
        <v>100.734375</v>
      </c>
      <c r="L53" s="2">
        <v>38434</v>
      </c>
      <c r="M53">
        <v>97.8671875</v>
      </c>
      <c r="N53" s="2">
        <v>38525</v>
      </c>
      <c r="O53">
        <v>101.87890625</v>
      </c>
      <c r="P53" s="2">
        <v>38797</v>
      </c>
      <c r="Q53">
        <v>98.8203125</v>
      </c>
      <c r="R53" s="2">
        <v>39965</v>
      </c>
      <c r="S53">
        <v>100.19921875</v>
      </c>
      <c r="T53" s="2">
        <v>39889</v>
      </c>
      <c r="U53">
        <v>99.39453125</v>
      </c>
      <c r="V53" s="2">
        <v>39980</v>
      </c>
      <c r="W53">
        <v>99.47265625</v>
      </c>
      <c r="X53" s="2">
        <v>40070</v>
      </c>
      <c r="Y53">
        <v>100.59765625</v>
      </c>
      <c r="Z53" s="2">
        <v>39603</v>
      </c>
      <c r="AA53">
        <v>97.16796875</v>
      </c>
      <c r="AB53" s="2">
        <v>39694</v>
      </c>
      <c r="AC53">
        <v>102.66796875</v>
      </c>
      <c r="AD53" s="2">
        <v>39874</v>
      </c>
      <c r="AE53">
        <v>99.1328125</v>
      </c>
      <c r="AF53" s="2">
        <v>39966</v>
      </c>
      <c r="AG53">
        <v>97.1796875</v>
      </c>
      <c r="AH53" s="2">
        <v>40057</v>
      </c>
      <c r="AI53">
        <v>102.12890625</v>
      </c>
      <c r="AJ53" s="2">
        <v>38462</v>
      </c>
      <c r="AK53">
        <v>99.21875</v>
      </c>
      <c r="AL53" s="2">
        <v>38645</v>
      </c>
      <c r="AM53">
        <v>99.3359375</v>
      </c>
      <c r="AN53" s="2">
        <v>38825</v>
      </c>
      <c r="AO53">
        <v>97.046875</v>
      </c>
      <c r="AP53" s="2">
        <v>40058</v>
      </c>
      <c r="AQ53">
        <v>102.94921875</v>
      </c>
      <c r="AR53" s="2">
        <v>39189</v>
      </c>
      <c r="AS53">
        <v>100.33984375</v>
      </c>
      <c r="AT53" s="2">
        <v>39371</v>
      </c>
      <c r="AU53">
        <v>101.59375</v>
      </c>
      <c r="AV53" s="2">
        <v>39553</v>
      </c>
      <c r="AW53">
        <v>99.7421875</v>
      </c>
      <c r="AX53" s="2">
        <v>39735</v>
      </c>
      <c r="AY53">
        <v>100.0234375</v>
      </c>
      <c r="AZ53" s="2">
        <v>39924</v>
      </c>
      <c r="BA53">
        <v>99.234375</v>
      </c>
      <c r="BB53" s="2">
        <v>40106</v>
      </c>
      <c r="BC53">
        <v>103.00390625</v>
      </c>
      <c r="BD53" s="2">
        <v>38260</v>
      </c>
      <c r="BE53">
        <v>136.12890625</v>
      </c>
      <c r="BF53" s="2">
        <v>38260</v>
      </c>
      <c r="BG53">
        <v>114.75</v>
      </c>
      <c r="BH53" s="2">
        <v>38260</v>
      </c>
      <c r="BI53">
        <v>123.47265625</v>
      </c>
      <c r="BJ53" s="2">
        <v>38260</v>
      </c>
      <c r="BK53">
        <v>104.734375</v>
      </c>
    </row>
    <row r="54" spans="4:63" x14ac:dyDescent="0.25">
      <c r="D54" s="2"/>
      <c r="F54" s="2">
        <v>38421</v>
      </c>
      <c r="G54">
        <v>99.45703125</v>
      </c>
      <c r="H54" s="2">
        <v>38449</v>
      </c>
      <c r="I54">
        <v>99.5625</v>
      </c>
      <c r="J54" s="2">
        <v>38261</v>
      </c>
      <c r="K54">
        <v>100.57421875</v>
      </c>
      <c r="L54" s="2">
        <v>38435</v>
      </c>
      <c r="M54">
        <v>97.73828125</v>
      </c>
      <c r="N54" s="2">
        <v>38526</v>
      </c>
      <c r="O54">
        <v>101.84375</v>
      </c>
      <c r="P54" s="2">
        <v>38798</v>
      </c>
      <c r="Q54">
        <v>98.84765625</v>
      </c>
      <c r="R54" s="2">
        <v>39966</v>
      </c>
      <c r="S54">
        <v>100.21484375</v>
      </c>
      <c r="T54" s="2">
        <v>39890</v>
      </c>
      <c r="U54">
        <v>100.1796875</v>
      </c>
      <c r="V54" s="2">
        <v>39981</v>
      </c>
      <c r="W54">
        <v>99.5234375</v>
      </c>
      <c r="X54" s="2">
        <v>40071</v>
      </c>
      <c r="Y54">
        <v>100.5546875</v>
      </c>
      <c r="Z54" s="2">
        <v>39604</v>
      </c>
      <c r="AA54">
        <v>96.92578125</v>
      </c>
      <c r="AB54" s="2">
        <v>39695</v>
      </c>
      <c r="AC54">
        <v>103.09765625</v>
      </c>
      <c r="AD54" s="2">
        <v>39875</v>
      </c>
      <c r="AE54">
        <v>99.01171875</v>
      </c>
      <c r="AF54" s="2">
        <v>39967</v>
      </c>
      <c r="AG54">
        <v>97.4375</v>
      </c>
      <c r="AH54" s="2">
        <v>40058</v>
      </c>
      <c r="AI54">
        <v>102.38671875</v>
      </c>
      <c r="AJ54" s="2">
        <v>38463</v>
      </c>
      <c r="AK54">
        <v>98.37109375</v>
      </c>
      <c r="AL54" s="2">
        <v>38646</v>
      </c>
      <c r="AM54">
        <v>99.73046875</v>
      </c>
      <c r="AN54" s="2">
        <v>38826</v>
      </c>
      <c r="AO54">
        <v>96.765625</v>
      </c>
      <c r="AP54" s="2">
        <v>40059</v>
      </c>
      <c r="AQ54">
        <v>102.64453125</v>
      </c>
      <c r="AR54" s="2">
        <v>39190</v>
      </c>
      <c r="AS54">
        <v>100.5859375</v>
      </c>
      <c r="AT54" s="2">
        <v>39372</v>
      </c>
      <c r="AU54">
        <v>102.35546875</v>
      </c>
      <c r="AV54" s="2">
        <v>39554</v>
      </c>
      <c r="AW54">
        <v>99.03515625</v>
      </c>
      <c r="AX54" s="2">
        <v>39736</v>
      </c>
      <c r="AY54">
        <v>101.08203125</v>
      </c>
      <c r="AZ54" s="2">
        <v>39925</v>
      </c>
      <c r="BA54">
        <v>98.8828125</v>
      </c>
      <c r="BB54" s="2">
        <v>40107</v>
      </c>
      <c r="BC54">
        <v>102.63671875</v>
      </c>
      <c r="BD54" s="2">
        <v>38261</v>
      </c>
      <c r="BE54">
        <v>135.30078125</v>
      </c>
      <c r="BF54" s="2">
        <v>38261</v>
      </c>
      <c r="BG54">
        <v>114.05078125</v>
      </c>
      <c r="BH54" s="2">
        <v>38261</v>
      </c>
      <c r="BI54">
        <v>122.7109375</v>
      </c>
      <c r="BJ54" s="2">
        <v>38261</v>
      </c>
      <c r="BK54">
        <v>104.02734375</v>
      </c>
    </row>
    <row r="55" spans="4:63" x14ac:dyDescent="0.25">
      <c r="D55" s="2"/>
      <c r="F55" s="2">
        <v>38422</v>
      </c>
      <c r="G55">
        <v>99.40234375</v>
      </c>
      <c r="H55" s="2">
        <v>38450</v>
      </c>
      <c r="I55">
        <v>99.57421875</v>
      </c>
      <c r="J55" s="2">
        <v>38264</v>
      </c>
      <c r="K55">
        <v>100.58203125</v>
      </c>
      <c r="L55" s="2">
        <v>38436</v>
      </c>
      <c r="M55">
        <v>97.80078125</v>
      </c>
      <c r="N55" s="2">
        <v>38527</v>
      </c>
      <c r="O55">
        <v>102.0625</v>
      </c>
      <c r="P55" s="2">
        <v>38799</v>
      </c>
      <c r="Q55">
        <v>98.703125</v>
      </c>
      <c r="R55" s="2">
        <v>39967</v>
      </c>
      <c r="S55">
        <v>100.28125</v>
      </c>
      <c r="T55" s="2">
        <v>39891</v>
      </c>
      <c r="U55">
        <v>100.07421875</v>
      </c>
      <c r="V55" s="2">
        <v>39982</v>
      </c>
      <c r="W55">
        <v>99.21484375</v>
      </c>
      <c r="X55" s="2">
        <v>40072</v>
      </c>
      <c r="Y55">
        <v>100.43359375</v>
      </c>
      <c r="Z55" s="2">
        <v>39605</v>
      </c>
      <c r="AA55">
        <v>97.5703125</v>
      </c>
      <c r="AB55" s="2">
        <v>39696</v>
      </c>
      <c r="AC55">
        <v>102.546875</v>
      </c>
      <c r="AD55" s="2">
        <v>39876</v>
      </c>
      <c r="AE55">
        <v>98.546875</v>
      </c>
      <c r="AF55" s="2">
        <v>39968</v>
      </c>
      <c r="AG55">
        <v>96.73828125</v>
      </c>
      <c r="AH55" s="2">
        <v>40059</v>
      </c>
      <c r="AI55">
        <v>102.23828125</v>
      </c>
      <c r="AJ55" s="2">
        <v>38464</v>
      </c>
      <c r="AK55">
        <v>98.79296875</v>
      </c>
      <c r="AL55" s="2">
        <v>38649</v>
      </c>
      <c r="AM55">
        <v>99.2734375</v>
      </c>
      <c r="AN55" s="2">
        <v>38827</v>
      </c>
      <c r="AO55">
        <v>96.65234375</v>
      </c>
      <c r="AP55" s="2">
        <v>40060</v>
      </c>
      <c r="AQ55">
        <v>102.2265625</v>
      </c>
      <c r="AR55" s="2">
        <v>39191</v>
      </c>
      <c r="AS55">
        <v>100.48828125</v>
      </c>
      <c r="AT55" s="2">
        <v>39373</v>
      </c>
      <c r="AU55">
        <v>102.87109375</v>
      </c>
      <c r="AV55" s="2">
        <v>39555</v>
      </c>
      <c r="AW55">
        <v>98.73046875</v>
      </c>
      <c r="AX55" s="2">
        <v>39737</v>
      </c>
      <c r="AY55">
        <v>100.99609375</v>
      </c>
      <c r="AZ55" s="2">
        <v>39926</v>
      </c>
      <c r="BA55">
        <v>99.0625</v>
      </c>
      <c r="BB55" s="2">
        <v>40108</v>
      </c>
      <c r="BC55">
        <v>102.4140625</v>
      </c>
      <c r="BD55" s="2">
        <v>38264</v>
      </c>
      <c r="BE55">
        <v>135.58984375</v>
      </c>
      <c r="BF55" s="2">
        <v>38264</v>
      </c>
      <c r="BG55">
        <v>114.31640625</v>
      </c>
      <c r="BH55" s="2">
        <v>38264</v>
      </c>
      <c r="BI55">
        <v>122.94921875</v>
      </c>
      <c r="BJ55" s="2">
        <v>38264</v>
      </c>
      <c r="BK55">
        <v>104.2265625</v>
      </c>
    </row>
    <row r="56" spans="4:63" x14ac:dyDescent="0.25">
      <c r="D56" s="2"/>
      <c r="F56" s="2">
        <v>38425</v>
      </c>
      <c r="G56">
        <v>99.41015625</v>
      </c>
      <c r="H56" s="2">
        <v>38453</v>
      </c>
      <c r="I56">
        <v>99.59765625</v>
      </c>
      <c r="J56" s="2">
        <v>38265</v>
      </c>
      <c r="K56">
        <v>100.609375</v>
      </c>
      <c r="L56" s="2">
        <v>38439</v>
      </c>
      <c r="M56">
        <v>97.62109375</v>
      </c>
      <c r="N56" s="2">
        <v>38530</v>
      </c>
      <c r="O56">
        <v>102.13671875</v>
      </c>
      <c r="P56" s="2">
        <v>38800</v>
      </c>
      <c r="Q56">
        <v>99.05078125</v>
      </c>
      <c r="R56" s="2">
        <v>39968</v>
      </c>
      <c r="S56">
        <v>100.203125</v>
      </c>
      <c r="T56" s="2">
        <v>39892</v>
      </c>
      <c r="U56">
        <v>100.12890625</v>
      </c>
      <c r="V56" s="2">
        <v>39983</v>
      </c>
      <c r="W56">
        <v>99.31640625</v>
      </c>
      <c r="X56" s="2">
        <v>40073</v>
      </c>
      <c r="Y56">
        <v>100.625</v>
      </c>
      <c r="Z56" s="2">
        <v>39608</v>
      </c>
      <c r="AA56">
        <v>96.671875</v>
      </c>
      <c r="AB56" s="2">
        <v>39699</v>
      </c>
      <c r="AC56">
        <v>102.55859375</v>
      </c>
      <c r="AD56" s="2">
        <v>39877</v>
      </c>
      <c r="AE56">
        <v>99.17578125</v>
      </c>
      <c r="AF56" s="2">
        <v>39969</v>
      </c>
      <c r="AG56">
        <v>95.640625</v>
      </c>
      <c r="AH56" s="2">
        <v>40060</v>
      </c>
      <c r="AI56">
        <v>102.015625</v>
      </c>
      <c r="AJ56" s="2">
        <v>38467</v>
      </c>
      <c r="AK56">
        <v>98.7890625</v>
      </c>
      <c r="AL56" s="2">
        <v>38650</v>
      </c>
      <c r="AM56">
        <v>98.58203125</v>
      </c>
      <c r="AN56" s="2">
        <v>38828</v>
      </c>
      <c r="AO56">
        <v>96.921875</v>
      </c>
      <c r="AP56" s="2">
        <v>40063</v>
      </c>
      <c r="AQ56">
        <v>102.1796875</v>
      </c>
      <c r="AR56" s="2">
        <v>39192</v>
      </c>
      <c r="AS56">
        <v>100.48046875</v>
      </c>
      <c r="AT56" s="2">
        <v>39374</v>
      </c>
      <c r="AU56">
        <v>103.69140625</v>
      </c>
      <c r="AV56" s="2">
        <v>39556</v>
      </c>
      <c r="AW56">
        <v>98.9296875</v>
      </c>
      <c r="AX56" s="2">
        <v>39738</v>
      </c>
      <c r="AY56">
        <v>101.265625</v>
      </c>
      <c r="AZ56" s="2">
        <v>39927</v>
      </c>
      <c r="BA56">
        <v>98.4921875</v>
      </c>
      <c r="BB56" s="2">
        <v>40109</v>
      </c>
      <c r="BC56">
        <v>101.8046875</v>
      </c>
      <c r="BD56" s="2">
        <v>38265</v>
      </c>
      <c r="BE56">
        <v>135.4375</v>
      </c>
      <c r="BF56" s="2">
        <v>38265</v>
      </c>
      <c r="BG56">
        <v>114.17578125</v>
      </c>
      <c r="BH56" s="2">
        <v>38265</v>
      </c>
      <c r="BI56">
        <v>122.875</v>
      </c>
      <c r="BJ56" s="2">
        <v>38265</v>
      </c>
      <c r="BK56">
        <v>104.1953125</v>
      </c>
    </row>
    <row r="57" spans="4:63" x14ac:dyDescent="0.25">
      <c r="D57" s="2"/>
      <c r="F57" s="2">
        <v>38426</v>
      </c>
      <c r="G57">
        <v>99.40234375</v>
      </c>
      <c r="H57" s="2">
        <v>38454</v>
      </c>
      <c r="I57">
        <v>99.66796875</v>
      </c>
      <c r="J57" s="2">
        <v>38266</v>
      </c>
      <c r="K57">
        <v>100.3828125</v>
      </c>
      <c r="L57" s="2">
        <v>38440</v>
      </c>
      <c r="M57">
        <v>97.8984375</v>
      </c>
      <c r="N57" s="2">
        <v>38531</v>
      </c>
      <c r="O57">
        <v>101.8046875</v>
      </c>
      <c r="P57" s="2">
        <v>38803</v>
      </c>
      <c r="Q57">
        <v>98.921875</v>
      </c>
      <c r="R57" s="2">
        <v>39969</v>
      </c>
      <c r="S57">
        <v>99.6171875</v>
      </c>
      <c r="T57" s="2">
        <v>39895</v>
      </c>
      <c r="U57">
        <v>100.0703125</v>
      </c>
      <c r="V57" s="2">
        <v>39986</v>
      </c>
      <c r="W57">
        <v>99.5859375</v>
      </c>
      <c r="X57" s="2">
        <v>40074</v>
      </c>
      <c r="Y57">
        <v>100.40234375</v>
      </c>
      <c r="Z57" s="2">
        <v>39609</v>
      </c>
      <c r="AA57">
        <v>95.9296875</v>
      </c>
      <c r="AB57" s="2">
        <v>39700</v>
      </c>
      <c r="AC57">
        <v>103.11328125</v>
      </c>
      <c r="AD57" s="2">
        <v>39878</v>
      </c>
      <c r="AE57">
        <v>98.796875</v>
      </c>
      <c r="AF57" s="2">
        <v>39972</v>
      </c>
      <c r="AG57">
        <v>95.2265625</v>
      </c>
      <c r="AH57" s="2">
        <v>40063</v>
      </c>
      <c r="AI57">
        <v>102</v>
      </c>
      <c r="AJ57" s="2">
        <v>38468</v>
      </c>
      <c r="AK57">
        <v>98.66015625</v>
      </c>
      <c r="AL57" s="2">
        <v>38651</v>
      </c>
      <c r="AM57">
        <v>98.21875</v>
      </c>
      <c r="AN57" s="2">
        <v>38831</v>
      </c>
      <c r="AO57">
        <v>97.171875</v>
      </c>
      <c r="AP57" s="2">
        <v>40064</v>
      </c>
      <c r="AQ57">
        <v>102.06640625</v>
      </c>
      <c r="AR57" s="2">
        <v>39195</v>
      </c>
      <c r="AS57">
        <v>100.7265625</v>
      </c>
      <c r="AT57" s="2">
        <v>39377</v>
      </c>
      <c r="AU57">
        <v>103.546875</v>
      </c>
      <c r="AV57" s="2">
        <v>39559</v>
      </c>
      <c r="AW57">
        <v>98.78515625</v>
      </c>
      <c r="AX57" s="2">
        <v>39741</v>
      </c>
      <c r="AY57">
        <v>101.9921875</v>
      </c>
      <c r="AZ57" s="2">
        <v>39930</v>
      </c>
      <c r="BA57">
        <v>99.1875</v>
      </c>
      <c r="BB57" s="2">
        <v>40112</v>
      </c>
      <c r="BC57">
        <v>101.28125</v>
      </c>
      <c r="BD57" s="2">
        <v>38266</v>
      </c>
      <c r="BE57">
        <v>134.83203125</v>
      </c>
      <c r="BF57" s="2">
        <v>38266</v>
      </c>
      <c r="BG57">
        <v>113.69140625</v>
      </c>
      <c r="BH57" s="2">
        <v>38266</v>
      </c>
      <c r="BI57">
        <v>122.328125</v>
      </c>
      <c r="BJ57" s="2">
        <v>38266</v>
      </c>
      <c r="BK57">
        <v>103.7265625</v>
      </c>
    </row>
    <row r="58" spans="4:63" x14ac:dyDescent="0.25">
      <c r="D58" s="2"/>
      <c r="F58" s="2">
        <v>38427</v>
      </c>
      <c r="G58">
        <v>99.45703125</v>
      </c>
      <c r="H58" s="2">
        <v>38455</v>
      </c>
      <c r="I58">
        <v>99.75390625</v>
      </c>
      <c r="J58" s="2">
        <v>38267</v>
      </c>
      <c r="K58">
        <v>100.3125</v>
      </c>
      <c r="L58" s="2">
        <v>38441</v>
      </c>
      <c r="M58">
        <v>98.046875</v>
      </c>
      <c r="N58" s="2">
        <v>38532</v>
      </c>
      <c r="O58">
        <v>101.80078125</v>
      </c>
      <c r="P58" s="2">
        <v>38804</v>
      </c>
      <c r="Q58">
        <v>98.55859375</v>
      </c>
      <c r="R58" s="2">
        <v>39972</v>
      </c>
      <c r="S58">
        <v>99.37109375</v>
      </c>
      <c r="T58" s="2">
        <v>39896</v>
      </c>
      <c r="U58">
        <v>99.96484375</v>
      </c>
      <c r="V58" s="2">
        <v>39987</v>
      </c>
      <c r="W58">
        <v>99.68359375</v>
      </c>
      <c r="X58" s="2">
        <v>40077</v>
      </c>
      <c r="Y58">
        <v>100.4375</v>
      </c>
      <c r="Z58" s="2">
        <v>39610</v>
      </c>
      <c r="AA58">
        <v>96.296875</v>
      </c>
      <c r="AB58" s="2">
        <v>39701</v>
      </c>
      <c r="AC58">
        <v>102.87109375</v>
      </c>
      <c r="AD58" s="2">
        <v>39881</v>
      </c>
      <c r="AE58">
        <v>98.83203125</v>
      </c>
      <c r="AF58" s="2">
        <v>39973</v>
      </c>
      <c r="AG58">
        <v>95.51171875</v>
      </c>
      <c r="AH58" s="2">
        <v>40064</v>
      </c>
      <c r="AI58">
        <v>101.8515625</v>
      </c>
      <c r="AJ58" s="2">
        <v>38469</v>
      </c>
      <c r="AK58">
        <v>99</v>
      </c>
      <c r="AL58" s="2">
        <v>38652</v>
      </c>
      <c r="AM58">
        <v>98.51171875</v>
      </c>
      <c r="AN58" s="2">
        <v>38832</v>
      </c>
      <c r="AO58">
        <v>96.51171875</v>
      </c>
      <c r="AP58" s="2">
        <v>40065</v>
      </c>
      <c r="AQ58">
        <v>102.16796875</v>
      </c>
      <c r="AR58" s="2">
        <v>39196</v>
      </c>
      <c r="AS58">
        <v>100.8984375</v>
      </c>
      <c r="AT58" s="2">
        <v>39378</v>
      </c>
      <c r="AU58">
        <v>103.62109375</v>
      </c>
      <c r="AV58" s="2">
        <v>39560</v>
      </c>
      <c r="AW58">
        <v>99.07421875</v>
      </c>
      <c r="AX58" s="2">
        <v>39742</v>
      </c>
      <c r="AY58">
        <v>102.84765625</v>
      </c>
      <c r="AZ58" s="2">
        <v>39931</v>
      </c>
      <c r="BA58">
        <v>98.3671875</v>
      </c>
      <c r="BB58" s="2">
        <v>40113</v>
      </c>
      <c r="BC58">
        <v>102.19921875</v>
      </c>
      <c r="BD58" s="2">
        <v>38267</v>
      </c>
      <c r="BE58">
        <v>134.4453125</v>
      </c>
      <c r="BF58" s="2">
        <v>38267</v>
      </c>
      <c r="BG58">
        <v>113.28515625</v>
      </c>
      <c r="BH58" s="2">
        <v>38267</v>
      </c>
      <c r="BI58">
        <v>121.91015625</v>
      </c>
      <c r="BJ58" s="2">
        <v>38267</v>
      </c>
      <c r="BK58">
        <v>103.33203125</v>
      </c>
    </row>
    <row r="59" spans="4:63" x14ac:dyDescent="0.25">
      <c r="D59" s="2"/>
      <c r="F59" s="2">
        <v>38428</v>
      </c>
      <c r="G59">
        <v>99.52734375</v>
      </c>
      <c r="H59" s="2">
        <v>38456</v>
      </c>
      <c r="I59">
        <v>99.90625</v>
      </c>
      <c r="J59" s="2">
        <v>38268</v>
      </c>
      <c r="K59">
        <v>100.86328125</v>
      </c>
      <c r="L59" s="2">
        <v>38442</v>
      </c>
      <c r="M59">
        <v>98.40234375</v>
      </c>
      <c r="N59" s="2">
        <v>38533</v>
      </c>
      <c r="O59">
        <v>102.04296875</v>
      </c>
      <c r="P59" s="2">
        <v>38805</v>
      </c>
      <c r="Q59">
        <v>98.5390625</v>
      </c>
      <c r="R59" s="2">
        <v>39973</v>
      </c>
      <c r="S59">
        <v>99.55859375</v>
      </c>
      <c r="T59" s="2">
        <v>39897</v>
      </c>
      <c r="U59">
        <v>99.828125</v>
      </c>
      <c r="V59" s="2">
        <v>39988</v>
      </c>
      <c r="W59">
        <v>99.53125</v>
      </c>
      <c r="X59" s="2">
        <v>40078</v>
      </c>
      <c r="Y59">
        <v>100.53515625</v>
      </c>
      <c r="Z59" s="2">
        <v>39611</v>
      </c>
      <c r="AA59">
        <v>95.34765625</v>
      </c>
      <c r="AB59" s="2">
        <v>39702</v>
      </c>
      <c r="AC59">
        <v>102.7890625</v>
      </c>
      <c r="AD59" s="2">
        <v>39882</v>
      </c>
      <c r="AE59">
        <v>98.2578125</v>
      </c>
      <c r="AF59" s="2">
        <v>39974</v>
      </c>
      <c r="AG59">
        <v>95.296875</v>
      </c>
      <c r="AH59" s="2">
        <v>40065</v>
      </c>
      <c r="AI59">
        <v>101.98046875</v>
      </c>
      <c r="AJ59" s="2">
        <v>38470</v>
      </c>
      <c r="AK59">
        <v>99.6328125</v>
      </c>
      <c r="AL59" s="2">
        <v>38653</v>
      </c>
      <c r="AM59">
        <v>98.40625</v>
      </c>
      <c r="AN59" s="2">
        <v>38833</v>
      </c>
      <c r="AO59">
        <v>96.2421875</v>
      </c>
      <c r="AP59" s="2">
        <v>40066</v>
      </c>
      <c r="AQ59">
        <v>102.86328125</v>
      </c>
      <c r="AR59" s="2">
        <v>39197</v>
      </c>
      <c r="AS59">
        <v>100.67578125</v>
      </c>
      <c r="AT59" s="2">
        <v>39379</v>
      </c>
      <c r="AU59">
        <v>104.15234375</v>
      </c>
      <c r="AV59" s="2">
        <v>39561</v>
      </c>
      <c r="AW59">
        <v>98.7578125</v>
      </c>
      <c r="AX59" s="2">
        <v>39743</v>
      </c>
      <c r="AY59">
        <v>104.0625</v>
      </c>
      <c r="AZ59" s="2">
        <v>39932</v>
      </c>
      <c r="BA59">
        <v>97.546875</v>
      </c>
      <c r="BB59" s="2">
        <v>40114</v>
      </c>
      <c r="BC59">
        <v>102.45703125</v>
      </c>
      <c r="BD59" s="2">
        <v>38268</v>
      </c>
      <c r="BE59">
        <v>136</v>
      </c>
      <c r="BF59" s="2">
        <v>38268</v>
      </c>
      <c r="BG59">
        <v>114.6484375</v>
      </c>
      <c r="BH59" s="2">
        <v>38268</v>
      </c>
      <c r="BI59">
        <v>123.37109375</v>
      </c>
      <c r="BJ59" s="2">
        <v>38268</v>
      </c>
      <c r="BK59">
        <v>104.65625</v>
      </c>
    </row>
    <row r="60" spans="4:63" x14ac:dyDescent="0.25">
      <c r="D60" s="2"/>
      <c r="F60" s="2">
        <v>38429</v>
      </c>
      <c r="G60">
        <v>99.5078125</v>
      </c>
      <c r="H60" s="2">
        <v>38457</v>
      </c>
      <c r="I60">
        <v>100.0234375</v>
      </c>
      <c r="J60" s="2">
        <v>38271</v>
      </c>
      <c r="K60">
        <v>100.86328125</v>
      </c>
      <c r="L60" s="2">
        <v>38443</v>
      </c>
      <c r="M60">
        <v>98.63671875</v>
      </c>
      <c r="N60" s="2">
        <v>38534</v>
      </c>
      <c r="O60">
        <v>101.48046875</v>
      </c>
      <c r="P60" s="2">
        <v>38806</v>
      </c>
      <c r="Q60">
        <v>98.34765625</v>
      </c>
      <c r="R60" s="2">
        <v>39974</v>
      </c>
      <c r="S60">
        <v>99.484375</v>
      </c>
      <c r="T60" s="2">
        <v>39898</v>
      </c>
      <c r="U60">
        <v>99.96875</v>
      </c>
      <c r="V60" s="2">
        <v>39989</v>
      </c>
      <c r="W60">
        <v>99.81640625</v>
      </c>
      <c r="X60" s="2">
        <v>40079</v>
      </c>
      <c r="Y60">
        <v>100.6640625</v>
      </c>
      <c r="Z60" s="2">
        <v>39612</v>
      </c>
      <c r="AA60">
        <v>95.24609375</v>
      </c>
      <c r="AB60" s="2">
        <v>39703</v>
      </c>
      <c r="AC60">
        <v>102.70703125</v>
      </c>
      <c r="AD60" s="2">
        <v>39883</v>
      </c>
      <c r="AE60">
        <v>98.52734375</v>
      </c>
      <c r="AF60" s="2">
        <v>39975</v>
      </c>
      <c r="AG60">
        <v>95.66015625</v>
      </c>
      <c r="AH60" s="2">
        <v>40066</v>
      </c>
      <c r="AI60">
        <v>102.36328125</v>
      </c>
      <c r="AJ60" s="2">
        <v>38471</v>
      </c>
      <c r="AK60">
        <v>99.24609375</v>
      </c>
      <c r="AL60" s="2">
        <v>38656</v>
      </c>
      <c r="AM60">
        <v>98.52734375</v>
      </c>
      <c r="AN60" s="2">
        <v>38834</v>
      </c>
      <c r="AO60">
        <v>96.53515625</v>
      </c>
      <c r="AP60" s="2">
        <v>40067</v>
      </c>
      <c r="AQ60">
        <v>102.90625</v>
      </c>
      <c r="AR60" s="2">
        <v>39198</v>
      </c>
      <c r="AS60">
        <v>100.328125</v>
      </c>
      <c r="AT60" s="2">
        <v>39380</v>
      </c>
      <c r="AU60">
        <v>103.8515625</v>
      </c>
      <c r="AV60" s="2">
        <v>39562</v>
      </c>
      <c r="AW60">
        <v>98.015625</v>
      </c>
      <c r="AX60" s="2">
        <v>39744</v>
      </c>
      <c r="AY60">
        <v>103.40234375</v>
      </c>
      <c r="AZ60" s="2">
        <v>39933</v>
      </c>
      <c r="BA60">
        <v>97.4609375</v>
      </c>
      <c r="BB60" s="2">
        <v>40115</v>
      </c>
      <c r="BC60">
        <v>101.78125</v>
      </c>
      <c r="BD60" s="2">
        <v>38271</v>
      </c>
      <c r="BE60">
        <v>136</v>
      </c>
      <c r="BF60" s="2">
        <v>38271</v>
      </c>
      <c r="BG60">
        <v>114.6484375</v>
      </c>
      <c r="BH60" s="2">
        <v>38271</v>
      </c>
      <c r="BI60">
        <v>123.37109375</v>
      </c>
      <c r="BJ60" s="2">
        <v>38271</v>
      </c>
      <c r="BK60">
        <v>104.65625</v>
      </c>
    </row>
    <row r="61" spans="4:63" x14ac:dyDescent="0.25">
      <c r="D61" s="2"/>
      <c r="F61" s="2">
        <v>38432</v>
      </c>
      <c r="G61">
        <v>99.5</v>
      </c>
      <c r="H61" s="2">
        <v>38460</v>
      </c>
      <c r="I61">
        <v>99.953125</v>
      </c>
      <c r="J61" s="2">
        <v>38272</v>
      </c>
      <c r="K61">
        <v>100.99609375</v>
      </c>
      <c r="L61" s="2">
        <v>38446</v>
      </c>
      <c r="M61">
        <v>98.64453125</v>
      </c>
      <c r="N61" s="2">
        <v>38537</v>
      </c>
      <c r="O61">
        <v>101.54296875</v>
      </c>
      <c r="P61" s="2">
        <v>38807</v>
      </c>
      <c r="Q61">
        <v>98.4453125</v>
      </c>
      <c r="R61" s="2">
        <v>39975</v>
      </c>
      <c r="S61">
        <v>99.51953125</v>
      </c>
      <c r="T61" s="2">
        <v>39899</v>
      </c>
      <c r="U61">
        <v>99.99609375</v>
      </c>
      <c r="V61" s="2">
        <v>39990</v>
      </c>
      <c r="W61">
        <v>99.890625</v>
      </c>
      <c r="X61" s="2">
        <v>40080</v>
      </c>
      <c r="Y61">
        <v>100.74609375</v>
      </c>
      <c r="Z61" s="2">
        <v>39615</v>
      </c>
      <c r="AA61">
        <v>95.125</v>
      </c>
      <c r="AB61" s="2">
        <v>39706</v>
      </c>
      <c r="AC61">
        <v>104.55859375</v>
      </c>
      <c r="AD61" s="2">
        <v>39884</v>
      </c>
      <c r="AE61">
        <v>98.734375</v>
      </c>
      <c r="AF61" s="2">
        <v>39976</v>
      </c>
      <c r="AG61">
        <v>95.94140625</v>
      </c>
      <c r="AH61" s="2">
        <v>40067</v>
      </c>
      <c r="AI61">
        <v>102.29296875</v>
      </c>
      <c r="AJ61" s="2">
        <v>38474</v>
      </c>
      <c r="AK61">
        <v>99.3515625</v>
      </c>
      <c r="AL61" s="2">
        <v>38657</v>
      </c>
      <c r="AM61">
        <v>98.4453125</v>
      </c>
      <c r="AN61" s="2">
        <v>38835</v>
      </c>
      <c r="AO61">
        <v>96.69921875</v>
      </c>
      <c r="AP61" s="2">
        <v>40070</v>
      </c>
      <c r="AQ61">
        <v>102.4140625</v>
      </c>
      <c r="AR61" s="2">
        <v>39199</v>
      </c>
      <c r="AS61">
        <v>100.3984375</v>
      </c>
      <c r="AT61" s="2">
        <v>39381</v>
      </c>
      <c r="AU61">
        <v>103.703125</v>
      </c>
      <c r="AV61" s="2">
        <v>39563</v>
      </c>
      <c r="AW61">
        <v>97.6875</v>
      </c>
      <c r="AX61" s="2">
        <v>39745</v>
      </c>
      <c r="AY61">
        <v>103.33984375</v>
      </c>
      <c r="AZ61" s="2">
        <v>39934</v>
      </c>
      <c r="BA61">
        <v>97.203125</v>
      </c>
      <c r="BB61" s="2">
        <v>40116</v>
      </c>
      <c r="BC61">
        <v>102.76171875</v>
      </c>
      <c r="BD61" s="2">
        <v>38272</v>
      </c>
      <c r="BE61">
        <v>136.48828125</v>
      </c>
      <c r="BF61" s="2">
        <v>38272</v>
      </c>
      <c r="BG61">
        <v>115.0390625</v>
      </c>
      <c r="BH61" s="2">
        <v>38272</v>
      </c>
      <c r="BI61">
        <v>123.828125</v>
      </c>
      <c r="BJ61" s="2">
        <v>38272</v>
      </c>
      <c r="BK61">
        <v>105.05859375</v>
      </c>
    </row>
    <row r="62" spans="4:63" x14ac:dyDescent="0.25">
      <c r="D62" s="2"/>
      <c r="F62" s="2">
        <v>38433</v>
      </c>
      <c r="G62">
        <v>99.3203125</v>
      </c>
      <c r="H62" s="2">
        <v>38461</v>
      </c>
      <c r="I62">
        <v>100.05859375</v>
      </c>
      <c r="J62" s="2">
        <v>38273</v>
      </c>
      <c r="K62">
        <v>101.1796875</v>
      </c>
      <c r="L62" s="2">
        <v>38447</v>
      </c>
      <c r="M62">
        <v>98.625</v>
      </c>
      <c r="N62" s="2">
        <v>38538</v>
      </c>
      <c r="O62">
        <v>101.26953125</v>
      </c>
      <c r="P62" s="2">
        <v>38810</v>
      </c>
      <c r="Q62">
        <v>98.39453125</v>
      </c>
      <c r="R62" s="2">
        <v>39976</v>
      </c>
      <c r="S62">
        <v>99.63671875</v>
      </c>
      <c r="T62" s="2">
        <v>39902</v>
      </c>
      <c r="U62">
        <v>100.171875</v>
      </c>
      <c r="V62" s="2">
        <v>39993</v>
      </c>
      <c r="W62">
        <v>99.97265625</v>
      </c>
      <c r="X62" s="2">
        <v>40081</v>
      </c>
      <c r="Y62">
        <v>100.7109375</v>
      </c>
      <c r="Z62" s="2">
        <v>39616</v>
      </c>
      <c r="AA62">
        <v>95.6171875</v>
      </c>
      <c r="AB62" s="2">
        <v>39707</v>
      </c>
      <c r="AC62">
        <v>104.25390625</v>
      </c>
      <c r="AD62" s="2">
        <v>39885</v>
      </c>
      <c r="AE62">
        <v>98.9375</v>
      </c>
      <c r="AF62" s="2">
        <v>39979</v>
      </c>
      <c r="AG62">
        <v>96.1953125</v>
      </c>
      <c r="AH62" s="2">
        <v>40070</v>
      </c>
      <c r="AI62">
        <v>101.98828125</v>
      </c>
      <c r="AJ62" s="2">
        <v>38475</v>
      </c>
      <c r="AK62">
        <v>99.53515625</v>
      </c>
      <c r="AL62" s="2">
        <v>38658</v>
      </c>
      <c r="AM62">
        <v>98.14453125</v>
      </c>
      <c r="AN62" s="2">
        <v>38838</v>
      </c>
      <c r="AO62">
        <v>96.0703125</v>
      </c>
      <c r="AP62" s="2">
        <v>40071</v>
      </c>
      <c r="AQ62">
        <v>102.21875</v>
      </c>
      <c r="AR62" s="2">
        <v>39202</v>
      </c>
      <c r="AS62">
        <v>100.95703125</v>
      </c>
      <c r="AT62" s="2">
        <v>39384</v>
      </c>
      <c r="AU62">
        <v>103.87109375</v>
      </c>
      <c r="AV62" s="2">
        <v>39566</v>
      </c>
      <c r="AW62">
        <v>98.0546875</v>
      </c>
      <c r="AX62" s="2">
        <v>39748</v>
      </c>
      <c r="AY62">
        <v>103.3359375</v>
      </c>
      <c r="AZ62" s="2">
        <v>39937</v>
      </c>
      <c r="BA62">
        <v>97.2265625</v>
      </c>
      <c r="BB62" s="2">
        <v>40119</v>
      </c>
      <c r="BC62">
        <v>102.5078125</v>
      </c>
      <c r="BD62" s="2">
        <v>38273</v>
      </c>
      <c r="BE62">
        <v>136.7421875</v>
      </c>
      <c r="BF62" s="2">
        <v>38273</v>
      </c>
      <c r="BG62">
        <v>115.3203125</v>
      </c>
      <c r="BH62" s="2">
        <v>38273</v>
      </c>
      <c r="BI62">
        <v>124.08203125</v>
      </c>
      <c r="BJ62" s="2">
        <v>38273</v>
      </c>
      <c r="BK62">
        <v>105.26171875</v>
      </c>
    </row>
    <row r="63" spans="4:63" x14ac:dyDescent="0.25">
      <c r="D63" s="2"/>
      <c r="F63" s="2">
        <v>38434</v>
      </c>
      <c r="G63">
        <v>99.34375</v>
      </c>
      <c r="H63" s="2">
        <v>38462</v>
      </c>
      <c r="I63">
        <v>100.08203125</v>
      </c>
      <c r="J63" s="2">
        <v>38274</v>
      </c>
      <c r="K63">
        <v>101.421875</v>
      </c>
      <c r="L63" s="2">
        <v>38448</v>
      </c>
      <c r="M63">
        <v>98.8515625</v>
      </c>
      <c r="N63" s="2">
        <v>38539</v>
      </c>
      <c r="O63">
        <v>101.40625</v>
      </c>
      <c r="P63" s="2">
        <v>38811</v>
      </c>
      <c r="Q63">
        <v>98.46875</v>
      </c>
      <c r="R63" s="2">
        <v>39979</v>
      </c>
      <c r="S63">
        <v>99.71484375</v>
      </c>
      <c r="T63" s="2">
        <v>39903</v>
      </c>
      <c r="U63">
        <v>100.328125</v>
      </c>
      <c r="V63" s="2">
        <v>39994</v>
      </c>
      <c r="W63">
        <v>99.9296875</v>
      </c>
      <c r="X63" s="2">
        <v>40084</v>
      </c>
      <c r="Y63">
        <v>100.77734375</v>
      </c>
      <c r="Z63" s="2">
        <v>39617</v>
      </c>
      <c r="AA63">
        <v>95.984375</v>
      </c>
      <c r="AB63" s="2">
        <v>39708</v>
      </c>
      <c r="AC63">
        <v>104.609375</v>
      </c>
      <c r="AD63" s="2">
        <v>39888</v>
      </c>
      <c r="AE63">
        <v>98.72265625</v>
      </c>
      <c r="AF63" s="2">
        <v>39980</v>
      </c>
      <c r="AG63">
        <v>96.41796875</v>
      </c>
      <c r="AH63" s="2">
        <v>40071</v>
      </c>
      <c r="AI63">
        <v>101.8828125</v>
      </c>
      <c r="AJ63" s="2">
        <v>38476</v>
      </c>
      <c r="AK63">
        <v>99.37109375</v>
      </c>
      <c r="AL63" s="2">
        <v>38659</v>
      </c>
      <c r="AM63">
        <v>97.82421875</v>
      </c>
      <c r="AN63" s="2">
        <v>38839</v>
      </c>
      <c r="AO63">
        <v>96.30078125</v>
      </c>
      <c r="AP63" s="2">
        <v>40072</v>
      </c>
      <c r="AQ63">
        <v>101.99609375</v>
      </c>
      <c r="AR63" s="2">
        <v>39203</v>
      </c>
      <c r="AS63">
        <v>100.86328125</v>
      </c>
      <c r="AT63" s="2">
        <v>39385</v>
      </c>
      <c r="AU63">
        <v>103.8984375</v>
      </c>
      <c r="AV63" s="2">
        <v>39567</v>
      </c>
      <c r="AW63">
        <v>98.11328125</v>
      </c>
      <c r="AX63" s="2">
        <v>39749</v>
      </c>
      <c r="AY63">
        <v>102.14453125</v>
      </c>
      <c r="AZ63" s="2">
        <v>39938</v>
      </c>
      <c r="BA63">
        <v>97.171875</v>
      </c>
      <c r="BB63" s="2">
        <v>40120</v>
      </c>
      <c r="BC63">
        <v>102.09375</v>
      </c>
      <c r="BD63" s="2">
        <v>38274</v>
      </c>
      <c r="BE63">
        <v>137.546875</v>
      </c>
      <c r="BF63" s="2">
        <v>38274</v>
      </c>
      <c r="BG63">
        <v>116.02734375</v>
      </c>
      <c r="BH63" s="2">
        <v>38274</v>
      </c>
      <c r="BI63">
        <v>124.84765625</v>
      </c>
      <c r="BJ63" s="2">
        <v>38274</v>
      </c>
      <c r="BK63">
        <v>105.96484375</v>
      </c>
    </row>
    <row r="64" spans="4:63" x14ac:dyDescent="0.25">
      <c r="D64" s="2"/>
      <c r="F64" s="2">
        <v>38435</v>
      </c>
      <c r="G64">
        <v>99.31640625</v>
      </c>
      <c r="H64" s="2">
        <v>38463</v>
      </c>
      <c r="I64">
        <v>99.87109375</v>
      </c>
      <c r="J64" s="2">
        <v>38275</v>
      </c>
      <c r="K64">
        <v>101.24609375</v>
      </c>
      <c r="L64" s="2">
        <v>38449</v>
      </c>
      <c r="M64">
        <v>98.62890625</v>
      </c>
      <c r="N64" s="2">
        <v>38540</v>
      </c>
      <c r="O64">
        <v>101.51171875</v>
      </c>
      <c r="P64" s="2">
        <v>38812</v>
      </c>
      <c r="Q64">
        <v>98.58984375</v>
      </c>
      <c r="R64" s="2">
        <v>39980</v>
      </c>
      <c r="S64">
        <v>99.8125</v>
      </c>
      <c r="T64" s="2">
        <v>39904</v>
      </c>
      <c r="U64">
        <v>100.31640625</v>
      </c>
      <c r="V64" s="2">
        <v>39995</v>
      </c>
      <c r="W64">
        <v>100.10546875</v>
      </c>
      <c r="X64" s="2">
        <v>40085</v>
      </c>
      <c r="Y64">
        <v>100.75</v>
      </c>
      <c r="Z64" s="2">
        <v>39618</v>
      </c>
      <c r="AA64">
        <v>95.6015625</v>
      </c>
      <c r="AB64" s="2">
        <v>39709</v>
      </c>
      <c r="AC64">
        <v>104.1328125</v>
      </c>
      <c r="AD64" s="2">
        <v>39889</v>
      </c>
      <c r="AE64">
        <v>98.4765625</v>
      </c>
      <c r="AF64" s="2">
        <v>39981</v>
      </c>
      <c r="AG64">
        <v>96.41015625</v>
      </c>
      <c r="AH64" s="2">
        <v>40072</v>
      </c>
      <c r="AI64">
        <v>101.671875</v>
      </c>
      <c r="AJ64" s="2">
        <v>38477</v>
      </c>
      <c r="AK64">
        <v>99.6328125</v>
      </c>
      <c r="AL64" s="2">
        <v>38660</v>
      </c>
      <c r="AM64">
        <v>97.765625</v>
      </c>
      <c r="AN64" s="2">
        <v>38840</v>
      </c>
      <c r="AO64">
        <v>96.0625</v>
      </c>
      <c r="AP64" s="2">
        <v>40073</v>
      </c>
      <c r="AQ64">
        <v>102.47265625</v>
      </c>
      <c r="AR64" s="2">
        <v>39204</v>
      </c>
      <c r="AS64">
        <v>100.828125</v>
      </c>
      <c r="AT64" s="2">
        <v>39386</v>
      </c>
      <c r="AU64">
        <v>103.1796875</v>
      </c>
      <c r="AV64" s="2">
        <v>39568</v>
      </c>
      <c r="AW64">
        <v>98.85546875</v>
      </c>
      <c r="AX64" s="2">
        <v>39750</v>
      </c>
      <c r="AY64">
        <v>101.98046875</v>
      </c>
      <c r="AZ64" s="2">
        <v>39939</v>
      </c>
      <c r="BA64">
        <v>97.1640625</v>
      </c>
      <c r="BB64" s="2">
        <v>40121</v>
      </c>
      <c r="BC64">
        <v>101.62109375</v>
      </c>
      <c r="BD64" s="2">
        <v>38275</v>
      </c>
      <c r="BE64">
        <v>137.07421875</v>
      </c>
      <c r="BF64" s="2">
        <v>38275</v>
      </c>
      <c r="BG64">
        <v>115.63671875</v>
      </c>
      <c r="BH64" s="2">
        <v>38275</v>
      </c>
      <c r="BI64">
        <v>124.43359375</v>
      </c>
      <c r="BJ64" s="2">
        <v>38275</v>
      </c>
      <c r="BK64">
        <v>105.6328125</v>
      </c>
    </row>
    <row r="65" spans="4:63" x14ac:dyDescent="0.25">
      <c r="D65" s="2"/>
      <c r="F65" s="2">
        <v>38436</v>
      </c>
      <c r="G65">
        <v>99.33203125</v>
      </c>
      <c r="H65" s="2">
        <v>38464</v>
      </c>
      <c r="I65">
        <v>99.9453125</v>
      </c>
      <c r="J65" s="2">
        <v>38278</v>
      </c>
      <c r="K65">
        <v>101.25390625</v>
      </c>
      <c r="L65" s="2">
        <v>38450</v>
      </c>
      <c r="M65">
        <v>98.640625</v>
      </c>
      <c r="N65" s="2">
        <v>38541</v>
      </c>
      <c r="O65">
        <v>101.37109375</v>
      </c>
      <c r="P65" s="2">
        <v>38813</v>
      </c>
      <c r="Q65">
        <v>98.4140625</v>
      </c>
      <c r="R65" s="2">
        <v>39981</v>
      </c>
      <c r="S65">
        <v>99.859375</v>
      </c>
      <c r="T65" s="2">
        <v>39905</v>
      </c>
      <c r="U65">
        <v>100.0390625</v>
      </c>
      <c r="V65" s="2">
        <v>39996</v>
      </c>
      <c r="W65">
        <v>100.27734375</v>
      </c>
      <c r="X65" s="2">
        <v>40086</v>
      </c>
      <c r="Y65">
        <v>100.86328125</v>
      </c>
      <c r="Z65" s="2">
        <v>39619</v>
      </c>
      <c r="AA65">
        <v>95.90234375</v>
      </c>
      <c r="AB65" s="2">
        <v>39710</v>
      </c>
      <c r="AC65">
        <v>102.30078125</v>
      </c>
      <c r="AD65" s="2">
        <v>39890</v>
      </c>
      <c r="AE65">
        <v>100.32421875</v>
      </c>
      <c r="AF65" s="2">
        <v>39982</v>
      </c>
      <c r="AG65">
        <v>95.7421875</v>
      </c>
      <c r="AH65" s="2">
        <v>40073</v>
      </c>
      <c r="AI65">
        <v>102.0234375</v>
      </c>
      <c r="AJ65" s="2">
        <v>38478</v>
      </c>
      <c r="AK65">
        <v>98.85546875</v>
      </c>
      <c r="AL65" s="2">
        <v>38663</v>
      </c>
      <c r="AM65">
        <v>98.05859375</v>
      </c>
      <c r="AN65" s="2">
        <v>38841</v>
      </c>
      <c r="AO65">
        <v>95.99609375</v>
      </c>
      <c r="AP65" s="2">
        <v>40074</v>
      </c>
      <c r="AQ65">
        <v>102.015625</v>
      </c>
      <c r="AR65" s="2">
        <v>39205</v>
      </c>
      <c r="AS65">
        <v>100.60546875</v>
      </c>
      <c r="AT65" s="2">
        <v>39387</v>
      </c>
      <c r="AU65">
        <v>104.19140625</v>
      </c>
      <c r="AV65" s="2">
        <v>39569</v>
      </c>
      <c r="AW65">
        <v>98.5859375</v>
      </c>
      <c r="AX65" s="2">
        <v>39751</v>
      </c>
      <c r="AY65">
        <v>101.1015625</v>
      </c>
      <c r="AZ65" s="2">
        <v>39940</v>
      </c>
      <c r="BA65">
        <v>95.91796875</v>
      </c>
      <c r="BB65" s="2">
        <v>40122</v>
      </c>
      <c r="BC65">
        <v>101.62890625</v>
      </c>
      <c r="BD65" s="2">
        <v>38278</v>
      </c>
      <c r="BE65">
        <v>137.22265625</v>
      </c>
      <c r="BF65" s="2">
        <v>38278</v>
      </c>
      <c r="BG65">
        <v>115.77734375</v>
      </c>
      <c r="BH65" s="2">
        <v>38278</v>
      </c>
      <c r="BI65">
        <v>124.5625</v>
      </c>
      <c r="BJ65" s="2">
        <v>38278</v>
      </c>
      <c r="BK65">
        <v>105.70703125</v>
      </c>
    </row>
    <row r="66" spans="4:63" x14ac:dyDescent="0.25">
      <c r="D66" s="2"/>
      <c r="F66" s="2">
        <v>38439</v>
      </c>
      <c r="G66">
        <v>99.29296875</v>
      </c>
      <c r="H66" s="2">
        <v>38467</v>
      </c>
      <c r="I66">
        <v>99.90625</v>
      </c>
      <c r="J66" s="2">
        <v>38279</v>
      </c>
      <c r="K66">
        <v>101.24609375</v>
      </c>
      <c r="L66" s="2">
        <v>38453</v>
      </c>
      <c r="M66">
        <v>98.79296875</v>
      </c>
      <c r="N66" s="2">
        <v>38544</v>
      </c>
      <c r="O66">
        <v>101.3359375</v>
      </c>
      <c r="P66" s="2">
        <v>38814</v>
      </c>
      <c r="Q66">
        <v>98.16796875</v>
      </c>
      <c r="R66" s="2">
        <v>39982</v>
      </c>
      <c r="S66">
        <v>99.72265625</v>
      </c>
      <c r="T66" s="2">
        <v>39906</v>
      </c>
      <c r="U66">
        <v>99.796875</v>
      </c>
      <c r="V66" s="2">
        <v>39997</v>
      </c>
      <c r="W66">
        <v>100.28125</v>
      </c>
      <c r="X66" s="2">
        <v>40087</v>
      </c>
      <c r="Y66">
        <v>101.1171875</v>
      </c>
      <c r="Z66" s="2">
        <v>39622</v>
      </c>
      <c r="AA66">
        <v>95.80078125</v>
      </c>
      <c r="AB66" s="2">
        <v>39713</v>
      </c>
      <c r="AC66">
        <v>102.265625</v>
      </c>
      <c r="AD66" s="2">
        <v>39891</v>
      </c>
      <c r="AE66">
        <v>100.078125</v>
      </c>
      <c r="AF66" s="2">
        <v>39983</v>
      </c>
      <c r="AG66">
        <v>95.9296875</v>
      </c>
      <c r="AH66" s="2">
        <v>40074</v>
      </c>
      <c r="AI66">
        <v>101.640625</v>
      </c>
      <c r="AJ66" s="2">
        <v>38481</v>
      </c>
      <c r="AK66">
        <v>98.6796875</v>
      </c>
      <c r="AL66" s="2">
        <v>38664</v>
      </c>
      <c r="AM66">
        <v>98.6171875</v>
      </c>
      <c r="AN66" s="2">
        <v>38842</v>
      </c>
      <c r="AO66">
        <v>96.42578125</v>
      </c>
      <c r="AP66" s="2">
        <v>40077</v>
      </c>
      <c r="AQ66">
        <v>101.9609375</v>
      </c>
      <c r="AR66" s="2">
        <v>39206</v>
      </c>
      <c r="AS66">
        <v>100.91015625</v>
      </c>
      <c r="AT66" s="2">
        <v>39388</v>
      </c>
      <c r="AU66">
        <v>104.46484375</v>
      </c>
      <c r="AV66" s="2">
        <v>39570</v>
      </c>
      <c r="AW66">
        <v>97.87890625</v>
      </c>
      <c r="AX66" s="2">
        <v>39752</v>
      </c>
      <c r="AY66">
        <v>101.23046875</v>
      </c>
      <c r="AZ66" s="2">
        <v>39941</v>
      </c>
      <c r="BA66">
        <v>96.30078125</v>
      </c>
      <c r="BB66" s="2">
        <v>40123</v>
      </c>
      <c r="BC66">
        <v>101.87890625</v>
      </c>
      <c r="BD66" s="2">
        <v>38279</v>
      </c>
      <c r="BE66">
        <v>137.6640625</v>
      </c>
      <c r="BF66" s="2">
        <v>38279</v>
      </c>
      <c r="BG66">
        <v>116.21484375</v>
      </c>
      <c r="BH66" s="2">
        <v>38279</v>
      </c>
      <c r="BI66">
        <v>125.046875</v>
      </c>
      <c r="BJ66" s="2">
        <v>38279</v>
      </c>
      <c r="BK66">
        <v>106.12890625</v>
      </c>
    </row>
    <row r="67" spans="4:63" x14ac:dyDescent="0.25">
      <c r="D67" s="2"/>
      <c r="F67" s="2">
        <v>38440</v>
      </c>
      <c r="G67">
        <v>99.36328125</v>
      </c>
      <c r="H67" s="2">
        <v>38468</v>
      </c>
      <c r="I67">
        <v>99.8984375</v>
      </c>
      <c r="J67" s="2">
        <v>38280</v>
      </c>
      <c r="K67">
        <v>101.4609375</v>
      </c>
      <c r="L67" s="2">
        <v>38454</v>
      </c>
      <c r="M67">
        <v>99.1015625</v>
      </c>
      <c r="N67" s="2">
        <v>38545</v>
      </c>
      <c r="O67">
        <v>101.14453125</v>
      </c>
      <c r="P67" s="2">
        <v>38817</v>
      </c>
      <c r="Q67">
        <v>98.2890625</v>
      </c>
      <c r="R67" s="2">
        <v>39983</v>
      </c>
      <c r="S67">
        <v>99.77734375</v>
      </c>
      <c r="T67" s="2">
        <v>39909</v>
      </c>
      <c r="U67">
        <v>99.75390625</v>
      </c>
      <c r="V67" s="2">
        <v>40000</v>
      </c>
      <c r="W67">
        <v>100.375</v>
      </c>
      <c r="X67" s="2">
        <v>40088</v>
      </c>
      <c r="Y67">
        <v>101.0703125</v>
      </c>
      <c r="Z67" s="2">
        <v>39623</v>
      </c>
      <c r="AA67">
        <v>96.2578125</v>
      </c>
      <c r="AB67" s="2">
        <v>39714</v>
      </c>
      <c r="AC67">
        <v>102.6015625</v>
      </c>
      <c r="AD67" s="2">
        <v>39892</v>
      </c>
      <c r="AE67">
        <v>100.07421875</v>
      </c>
      <c r="AF67" s="2">
        <v>39986</v>
      </c>
      <c r="AG67">
        <v>96.40234375</v>
      </c>
      <c r="AH67" s="2">
        <v>40077</v>
      </c>
      <c r="AI67">
        <v>101.66015625</v>
      </c>
      <c r="AJ67" s="2">
        <v>38482</v>
      </c>
      <c r="AK67">
        <v>99.328125</v>
      </c>
      <c r="AL67" s="2">
        <v>38665</v>
      </c>
      <c r="AM67">
        <v>97.95703125</v>
      </c>
      <c r="AN67" s="2">
        <v>38845</v>
      </c>
      <c r="AO67">
        <v>96.359375</v>
      </c>
      <c r="AP67" s="2">
        <v>40078</v>
      </c>
      <c r="AQ67">
        <v>102.203125</v>
      </c>
      <c r="AR67" s="2">
        <v>39209</v>
      </c>
      <c r="AS67">
        <v>101.015625</v>
      </c>
      <c r="AT67" s="2">
        <v>39391</v>
      </c>
      <c r="AU67">
        <v>104.3359375</v>
      </c>
      <c r="AV67" s="2">
        <v>39573</v>
      </c>
      <c r="AW67">
        <v>97.79296875</v>
      </c>
      <c r="AX67" s="2">
        <v>39755</v>
      </c>
      <c r="AY67">
        <v>101.55078125</v>
      </c>
      <c r="AZ67" s="2">
        <v>39944</v>
      </c>
      <c r="BA67">
        <v>97.16796875</v>
      </c>
      <c r="BB67" s="2">
        <v>40126</v>
      </c>
      <c r="BC67">
        <v>101.98046875</v>
      </c>
      <c r="BD67" s="2">
        <v>38280</v>
      </c>
      <c r="BE67">
        <v>138.43359375</v>
      </c>
      <c r="BF67" s="2">
        <v>38280</v>
      </c>
      <c r="BG67">
        <v>116.84375</v>
      </c>
      <c r="BH67" s="2">
        <v>38280</v>
      </c>
      <c r="BI67">
        <v>125.73828125</v>
      </c>
      <c r="BJ67" s="2">
        <v>38280</v>
      </c>
      <c r="BK67">
        <v>106.81640625</v>
      </c>
    </row>
    <row r="68" spans="4:63" x14ac:dyDescent="0.25">
      <c r="D68" s="2"/>
      <c r="F68" s="2">
        <v>38441</v>
      </c>
      <c r="G68">
        <v>99.37109375</v>
      </c>
      <c r="H68" s="2">
        <v>38469</v>
      </c>
      <c r="I68">
        <v>99.953125</v>
      </c>
      <c r="J68" s="2">
        <v>38281</v>
      </c>
      <c r="K68">
        <v>101.359375</v>
      </c>
      <c r="L68" s="2">
        <v>38455</v>
      </c>
      <c r="M68">
        <v>99.171875</v>
      </c>
      <c r="N68" s="2">
        <v>38546</v>
      </c>
      <c r="O68">
        <v>101.09375</v>
      </c>
      <c r="P68" s="2">
        <v>38818</v>
      </c>
      <c r="Q68">
        <v>98.41015625</v>
      </c>
      <c r="R68" s="2">
        <v>39986</v>
      </c>
      <c r="S68">
        <v>99.90234375</v>
      </c>
      <c r="T68" s="2">
        <v>39910</v>
      </c>
      <c r="U68">
        <v>99.8671875</v>
      </c>
      <c r="V68" s="2">
        <v>40001</v>
      </c>
      <c r="W68">
        <v>100.39453125</v>
      </c>
      <c r="X68" s="2">
        <v>40091</v>
      </c>
      <c r="Y68">
        <v>101.08984375</v>
      </c>
      <c r="Z68" s="2">
        <v>39624</v>
      </c>
      <c r="AA68">
        <v>96.296875</v>
      </c>
      <c r="AB68" s="2">
        <v>39715</v>
      </c>
      <c r="AC68">
        <v>102.984375</v>
      </c>
      <c r="AD68" s="2">
        <v>39895</v>
      </c>
      <c r="AE68">
        <v>99.890625</v>
      </c>
      <c r="AF68" s="2">
        <v>39987</v>
      </c>
      <c r="AG68">
        <v>96.53125</v>
      </c>
      <c r="AH68" s="2">
        <v>40078</v>
      </c>
      <c r="AI68">
        <v>101.83984375</v>
      </c>
      <c r="AJ68" s="2">
        <v>38483</v>
      </c>
      <c r="AK68">
        <v>99.32421875</v>
      </c>
      <c r="AL68" s="2">
        <v>38666</v>
      </c>
      <c r="AM68">
        <v>98.66015625</v>
      </c>
      <c r="AN68" s="2">
        <v>38846</v>
      </c>
      <c r="AO68">
        <v>96.29296875</v>
      </c>
      <c r="AP68" s="2">
        <v>40079</v>
      </c>
      <c r="AQ68">
        <v>102.4609375</v>
      </c>
      <c r="AR68" s="2">
        <v>39210</v>
      </c>
      <c r="AS68">
        <v>100.96484375</v>
      </c>
      <c r="AT68" s="2">
        <v>39392</v>
      </c>
      <c r="AU68">
        <v>104.0390625</v>
      </c>
      <c r="AV68" s="2">
        <v>39574</v>
      </c>
      <c r="AW68">
        <v>97.4140625</v>
      </c>
      <c r="AX68" s="2">
        <v>39756</v>
      </c>
      <c r="AY68">
        <v>103.109375</v>
      </c>
      <c r="AZ68" s="2">
        <v>39945</v>
      </c>
      <c r="BA68">
        <v>97.16015625</v>
      </c>
      <c r="BB68" s="2">
        <v>40127</v>
      </c>
      <c r="BC68">
        <v>102.109375</v>
      </c>
      <c r="BD68" s="2">
        <v>38281</v>
      </c>
      <c r="BE68">
        <v>138.42578125</v>
      </c>
      <c r="BF68" s="2">
        <v>38281</v>
      </c>
      <c r="BG68">
        <v>116.890625</v>
      </c>
      <c r="BH68" s="2">
        <v>38281</v>
      </c>
      <c r="BI68">
        <v>125.73828125</v>
      </c>
      <c r="BJ68" s="2">
        <v>38281</v>
      </c>
      <c r="BK68">
        <v>106.828125</v>
      </c>
    </row>
    <row r="69" spans="4:63" x14ac:dyDescent="0.25">
      <c r="D69" s="2"/>
      <c r="F69" s="2">
        <v>38442</v>
      </c>
      <c r="G69">
        <v>99.50390625</v>
      </c>
      <c r="H69" s="2">
        <v>38470</v>
      </c>
      <c r="I69">
        <v>100.0859375</v>
      </c>
      <c r="J69" s="2">
        <v>38282</v>
      </c>
      <c r="K69">
        <v>101.48046875</v>
      </c>
      <c r="L69" s="2">
        <v>38456</v>
      </c>
      <c r="M69">
        <v>99.54296875</v>
      </c>
      <c r="N69" s="2">
        <v>38547</v>
      </c>
      <c r="O69">
        <v>101.01171875</v>
      </c>
      <c r="P69" s="2">
        <v>38819</v>
      </c>
      <c r="Q69">
        <v>98.203125</v>
      </c>
      <c r="R69" s="2">
        <v>39987</v>
      </c>
      <c r="S69">
        <v>100</v>
      </c>
      <c r="T69" s="2">
        <v>39911</v>
      </c>
      <c r="U69">
        <v>99.93359375</v>
      </c>
      <c r="V69" s="2">
        <v>40002</v>
      </c>
      <c r="W69">
        <v>100.6171875</v>
      </c>
      <c r="X69" s="2">
        <v>40092</v>
      </c>
      <c r="Y69">
        <v>101</v>
      </c>
      <c r="Z69" s="2">
        <v>39625</v>
      </c>
      <c r="AA69">
        <v>96.8828125</v>
      </c>
      <c r="AB69" s="2">
        <v>39716</v>
      </c>
      <c r="AC69">
        <v>102.41796875</v>
      </c>
      <c r="AD69" s="2">
        <v>39896</v>
      </c>
      <c r="AE69">
        <v>99.70703125</v>
      </c>
      <c r="AF69" s="2">
        <v>39988</v>
      </c>
      <c r="AG69">
        <v>96.33203125</v>
      </c>
      <c r="AH69" s="2">
        <v>40079</v>
      </c>
      <c r="AI69">
        <v>102.03515625</v>
      </c>
      <c r="AJ69" s="2">
        <v>38484</v>
      </c>
      <c r="AK69">
        <v>99.5859375</v>
      </c>
      <c r="AL69" s="2">
        <v>38670</v>
      </c>
      <c r="AM69">
        <v>98.171875</v>
      </c>
      <c r="AN69" s="2">
        <v>38847</v>
      </c>
      <c r="AO69">
        <v>96.2890625</v>
      </c>
      <c r="AP69" s="2">
        <v>40080</v>
      </c>
      <c r="AQ69">
        <v>102.72265625</v>
      </c>
      <c r="AR69" s="2">
        <v>39211</v>
      </c>
      <c r="AS69">
        <v>100.66796875</v>
      </c>
      <c r="AT69" s="2">
        <v>39393</v>
      </c>
      <c r="AU69">
        <v>104.56640625</v>
      </c>
      <c r="AV69" s="2">
        <v>39575</v>
      </c>
      <c r="AW69">
        <v>97.96875</v>
      </c>
      <c r="AX69" s="2">
        <v>39757</v>
      </c>
      <c r="AY69">
        <v>103.30859375</v>
      </c>
      <c r="AZ69" s="2">
        <v>39946</v>
      </c>
      <c r="BA69">
        <v>97.60546875</v>
      </c>
      <c r="BB69" s="2">
        <v>40128</v>
      </c>
      <c r="BC69">
        <v>102.015625</v>
      </c>
      <c r="BD69" s="2">
        <v>38282</v>
      </c>
      <c r="BE69">
        <v>138.67578125</v>
      </c>
      <c r="BF69" s="2">
        <v>38282</v>
      </c>
      <c r="BG69">
        <v>117.09375</v>
      </c>
      <c r="BH69" s="2">
        <v>38282</v>
      </c>
      <c r="BI69">
        <v>125.99609375</v>
      </c>
      <c r="BJ69" s="2">
        <v>38282</v>
      </c>
      <c r="BK69">
        <v>107.04296875</v>
      </c>
    </row>
    <row r="70" spans="4:63" x14ac:dyDescent="0.25">
      <c r="D70" s="2"/>
      <c r="F70" s="2">
        <v>38443</v>
      </c>
      <c r="G70">
        <v>99.63671875</v>
      </c>
      <c r="H70" s="2">
        <v>38471</v>
      </c>
      <c r="I70">
        <v>99.95703125</v>
      </c>
      <c r="J70" s="2">
        <v>38285</v>
      </c>
      <c r="K70">
        <v>101.53515625</v>
      </c>
      <c r="L70" s="2">
        <v>38457</v>
      </c>
      <c r="M70">
        <v>99.7734375</v>
      </c>
      <c r="N70" s="2">
        <v>38548</v>
      </c>
      <c r="O70">
        <v>101.04296875</v>
      </c>
      <c r="P70" s="2">
        <v>38820</v>
      </c>
      <c r="Q70">
        <v>98.01953125</v>
      </c>
      <c r="R70" s="2">
        <v>39988</v>
      </c>
      <c r="S70">
        <v>99.89453125</v>
      </c>
      <c r="T70" s="2">
        <v>39912</v>
      </c>
      <c r="U70">
        <v>99.8828125</v>
      </c>
      <c r="V70" s="2">
        <v>40003</v>
      </c>
      <c r="W70">
        <v>100.51171875</v>
      </c>
      <c r="X70" s="2">
        <v>40093</v>
      </c>
      <c r="Y70">
        <v>101.20703125</v>
      </c>
      <c r="Z70" s="2">
        <v>39626</v>
      </c>
      <c r="AA70">
        <v>97.10546875</v>
      </c>
      <c r="AB70" s="2">
        <v>39717</v>
      </c>
      <c r="AC70">
        <v>102.5703125</v>
      </c>
      <c r="AD70" s="2">
        <v>39897</v>
      </c>
      <c r="AE70">
        <v>99.3515625</v>
      </c>
      <c r="AF70" s="2">
        <v>39989</v>
      </c>
      <c r="AG70">
        <v>97.0546875</v>
      </c>
      <c r="AH70" s="2">
        <v>40080</v>
      </c>
      <c r="AI70">
        <v>102.21484375</v>
      </c>
      <c r="AJ70" s="2">
        <v>38485</v>
      </c>
      <c r="AK70">
        <v>99.88671875</v>
      </c>
      <c r="AL70" s="2">
        <v>38671</v>
      </c>
      <c r="AM70">
        <v>98.52734375</v>
      </c>
      <c r="AN70" s="2">
        <v>38848</v>
      </c>
      <c r="AO70">
        <v>96.1015625</v>
      </c>
      <c r="AP70" s="2">
        <v>40081</v>
      </c>
      <c r="AQ70">
        <v>102.98046875</v>
      </c>
      <c r="AR70" s="2">
        <v>39212</v>
      </c>
      <c r="AS70">
        <v>100.8828125</v>
      </c>
      <c r="AT70" s="2">
        <v>39394</v>
      </c>
      <c r="AU70">
        <v>104.765625</v>
      </c>
      <c r="AV70" s="2">
        <v>39576</v>
      </c>
      <c r="AW70">
        <v>98.60546875</v>
      </c>
      <c r="AX70" s="2">
        <v>39758</v>
      </c>
      <c r="AY70">
        <v>103.4296875</v>
      </c>
      <c r="AZ70" s="2">
        <v>39947</v>
      </c>
      <c r="BA70">
        <v>97.80078125</v>
      </c>
      <c r="BB70" s="2">
        <v>40129</v>
      </c>
      <c r="BC70">
        <v>102.37109375</v>
      </c>
      <c r="BD70" s="2">
        <v>38285</v>
      </c>
      <c r="BE70">
        <v>138.8515625</v>
      </c>
      <c r="BF70" s="2">
        <v>38285</v>
      </c>
      <c r="BG70">
        <v>117.26953125</v>
      </c>
      <c r="BH70" s="2">
        <v>38285</v>
      </c>
      <c r="BI70">
        <v>126.140625</v>
      </c>
      <c r="BJ70" s="2">
        <v>38285</v>
      </c>
      <c r="BK70">
        <v>107.15234375</v>
      </c>
    </row>
    <row r="71" spans="4:63" x14ac:dyDescent="0.25">
      <c r="D71" s="2"/>
      <c r="F71" s="2">
        <v>38446</v>
      </c>
      <c r="G71">
        <v>99.6640625</v>
      </c>
      <c r="H71" s="2">
        <v>38474</v>
      </c>
      <c r="I71">
        <v>100.01171875</v>
      </c>
      <c r="J71" s="2">
        <v>38286</v>
      </c>
      <c r="K71">
        <v>101.44921875</v>
      </c>
      <c r="L71" s="2">
        <v>38460</v>
      </c>
      <c r="M71">
        <v>99.70703125</v>
      </c>
      <c r="N71" s="2">
        <v>38551</v>
      </c>
      <c r="O71">
        <v>100.8515625</v>
      </c>
      <c r="P71" s="2">
        <v>38821</v>
      </c>
      <c r="Q71">
        <v>98.01953125</v>
      </c>
      <c r="R71" s="2">
        <v>39989</v>
      </c>
      <c r="S71">
        <v>100.06640625</v>
      </c>
      <c r="T71" s="2">
        <v>39913</v>
      </c>
      <c r="U71">
        <v>99.8828125</v>
      </c>
      <c r="V71" s="2">
        <v>40004</v>
      </c>
      <c r="W71">
        <v>100.6640625</v>
      </c>
      <c r="X71" s="2">
        <v>40094</v>
      </c>
      <c r="Y71">
        <v>101.1015625</v>
      </c>
      <c r="Z71" s="2">
        <v>39629</v>
      </c>
      <c r="AA71">
        <v>97.17578125</v>
      </c>
      <c r="AB71" s="2">
        <v>39720</v>
      </c>
      <c r="AC71">
        <v>104.328125</v>
      </c>
      <c r="AD71" s="2">
        <v>39898</v>
      </c>
      <c r="AE71">
        <v>99.65234375</v>
      </c>
      <c r="AF71" s="2">
        <v>39990</v>
      </c>
      <c r="AG71">
        <v>97.1953125</v>
      </c>
      <c r="AH71" s="2">
        <v>40081</v>
      </c>
      <c r="AI71">
        <v>102.234375</v>
      </c>
      <c r="AJ71" s="2">
        <v>38488</v>
      </c>
      <c r="AK71">
        <v>99.80078125</v>
      </c>
      <c r="AL71" s="2">
        <v>38672</v>
      </c>
      <c r="AM71">
        <v>99.1953125</v>
      </c>
      <c r="AN71" s="2">
        <v>38849</v>
      </c>
      <c r="AO71">
        <v>95.62109375</v>
      </c>
      <c r="AP71" s="2">
        <v>40084</v>
      </c>
      <c r="AQ71">
        <v>103.2421875</v>
      </c>
      <c r="AR71" s="2">
        <v>39213</v>
      </c>
      <c r="AS71">
        <v>100.6875</v>
      </c>
      <c r="AT71" s="2">
        <v>39395</v>
      </c>
      <c r="AU71">
        <v>105.31640625</v>
      </c>
      <c r="AV71" s="2">
        <v>39577</v>
      </c>
      <c r="AW71">
        <v>98.6796875</v>
      </c>
      <c r="AX71" s="2">
        <v>39759</v>
      </c>
      <c r="AY71">
        <v>102.6015625</v>
      </c>
      <c r="AZ71" s="2">
        <v>39948</v>
      </c>
      <c r="BA71">
        <v>97.43359375</v>
      </c>
      <c r="BB71" s="2">
        <v>40130</v>
      </c>
      <c r="BC71">
        <v>102.57421875</v>
      </c>
      <c r="BD71" s="2">
        <v>38286</v>
      </c>
      <c r="BE71">
        <v>138.44921875</v>
      </c>
      <c r="BF71" s="2">
        <v>38286</v>
      </c>
      <c r="BG71">
        <v>116.89453125</v>
      </c>
      <c r="BH71" s="2">
        <v>38286</v>
      </c>
      <c r="BI71">
        <v>125.78125</v>
      </c>
      <c r="BJ71" s="2">
        <v>38286</v>
      </c>
      <c r="BK71">
        <v>106.83984375</v>
      </c>
    </row>
    <row r="72" spans="4:63" x14ac:dyDescent="0.25">
      <c r="D72" s="2"/>
      <c r="F72" s="2">
        <v>38447</v>
      </c>
      <c r="G72">
        <v>99.65625</v>
      </c>
      <c r="H72" s="2">
        <v>38475</v>
      </c>
      <c r="I72">
        <v>100.0078125</v>
      </c>
      <c r="J72" s="2">
        <v>38287</v>
      </c>
      <c r="K72">
        <v>101.12890625</v>
      </c>
      <c r="L72" s="2">
        <v>38461</v>
      </c>
      <c r="M72">
        <v>100.015625</v>
      </c>
      <c r="N72" s="2">
        <v>38552</v>
      </c>
      <c r="O72">
        <v>101.00390625</v>
      </c>
      <c r="P72" s="2">
        <v>38824</v>
      </c>
      <c r="Q72">
        <v>98.234375</v>
      </c>
      <c r="R72" s="2">
        <v>39990</v>
      </c>
      <c r="S72">
        <v>100.08984375</v>
      </c>
      <c r="T72" s="2">
        <v>39916</v>
      </c>
      <c r="U72">
        <v>100.15234375</v>
      </c>
      <c r="V72" s="2">
        <v>40007</v>
      </c>
      <c r="W72">
        <v>100.60546875</v>
      </c>
      <c r="X72" s="2">
        <v>40095</v>
      </c>
      <c r="Y72">
        <v>100.8515625</v>
      </c>
      <c r="Z72" s="2">
        <v>39630</v>
      </c>
      <c r="AA72">
        <v>97.02734375</v>
      </c>
      <c r="AB72" s="2">
        <v>39721</v>
      </c>
      <c r="AC72">
        <v>102.9765625</v>
      </c>
      <c r="AD72" s="2">
        <v>39899</v>
      </c>
      <c r="AE72">
        <v>99.6015625</v>
      </c>
      <c r="AF72" s="2">
        <v>39993</v>
      </c>
      <c r="AG72">
        <v>97.32421875</v>
      </c>
      <c r="AH72" s="2">
        <v>40084</v>
      </c>
      <c r="AI72">
        <v>102.3984375</v>
      </c>
      <c r="AJ72" s="2">
        <v>38489</v>
      </c>
      <c r="AK72">
        <v>99.90625</v>
      </c>
      <c r="AL72" s="2">
        <v>38673</v>
      </c>
      <c r="AM72">
        <v>99.23828125</v>
      </c>
      <c r="AN72" s="2">
        <v>38852</v>
      </c>
      <c r="AO72">
        <v>95.9921875</v>
      </c>
      <c r="AP72" s="2">
        <v>40085</v>
      </c>
      <c r="AQ72">
        <v>103.234375</v>
      </c>
      <c r="AR72" s="2">
        <v>39216</v>
      </c>
      <c r="AS72">
        <v>100.52734375</v>
      </c>
      <c r="AT72" s="2">
        <v>39398</v>
      </c>
      <c r="AU72">
        <v>105.31640625</v>
      </c>
      <c r="AV72" s="2">
        <v>39580</v>
      </c>
      <c r="AW72">
        <v>98.48828125</v>
      </c>
      <c r="AX72" s="2">
        <v>39762</v>
      </c>
      <c r="AY72">
        <v>103.03125</v>
      </c>
      <c r="AZ72" s="2">
        <v>39951</v>
      </c>
      <c r="BA72">
        <v>96.66015625</v>
      </c>
      <c r="BB72" s="2">
        <v>40133</v>
      </c>
      <c r="BC72">
        <v>103.28515625</v>
      </c>
      <c r="BD72" s="2">
        <v>38287</v>
      </c>
      <c r="BE72">
        <v>137.31640625</v>
      </c>
      <c r="BF72" s="2">
        <v>38287</v>
      </c>
      <c r="BG72">
        <v>115.86328125</v>
      </c>
      <c r="BH72" s="2">
        <v>38287</v>
      </c>
      <c r="BI72">
        <v>124.67578125</v>
      </c>
      <c r="BJ72" s="2">
        <v>38287</v>
      </c>
      <c r="BK72">
        <v>105.7109375</v>
      </c>
    </row>
    <row r="73" spans="4:63" x14ac:dyDescent="0.25">
      <c r="D73" s="2"/>
      <c r="F73" s="2">
        <v>38448</v>
      </c>
      <c r="G73">
        <v>99.7265625</v>
      </c>
      <c r="H73" s="2">
        <v>38476</v>
      </c>
      <c r="I73">
        <v>100.046875</v>
      </c>
      <c r="J73" s="2">
        <v>38288</v>
      </c>
      <c r="K73">
        <v>101.296875</v>
      </c>
      <c r="L73" s="2">
        <v>38462</v>
      </c>
      <c r="M73">
        <v>100.1171875</v>
      </c>
      <c r="N73" s="2">
        <v>38553</v>
      </c>
      <c r="O73">
        <v>101.04296875</v>
      </c>
      <c r="P73" s="2">
        <v>38825</v>
      </c>
      <c r="Q73">
        <v>98.48046875</v>
      </c>
      <c r="R73" s="2">
        <v>39993</v>
      </c>
      <c r="S73">
        <v>100.125</v>
      </c>
      <c r="T73" s="2">
        <v>39917</v>
      </c>
      <c r="U73">
        <v>100.296875</v>
      </c>
      <c r="V73" s="2">
        <v>40008</v>
      </c>
      <c r="W73">
        <v>100.453125</v>
      </c>
      <c r="X73" s="2">
        <v>40098</v>
      </c>
      <c r="Y73">
        <v>100.8515625</v>
      </c>
      <c r="Z73" s="2">
        <v>39631</v>
      </c>
      <c r="AA73">
        <v>97.234375</v>
      </c>
      <c r="AB73" s="2">
        <v>39722</v>
      </c>
      <c r="AC73">
        <v>103.48828125</v>
      </c>
      <c r="AD73" s="2">
        <v>39902</v>
      </c>
      <c r="AE73">
        <v>99.91796875</v>
      </c>
      <c r="AF73" s="2">
        <v>39994</v>
      </c>
      <c r="AG73">
        <v>97.16015625</v>
      </c>
      <c r="AH73" s="2">
        <v>40085</v>
      </c>
      <c r="AI73">
        <v>102.359375</v>
      </c>
      <c r="AJ73" s="2">
        <v>38490</v>
      </c>
      <c r="AK73">
        <v>100.07421875</v>
      </c>
      <c r="AL73" s="2">
        <v>38674</v>
      </c>
      <c r="AM73">
        <v>99.0390625</v>
      </c>
      <c r="AN73" s="2">
        <v>38853</v>
      </c>
      <c r="AO73">
        <v>96.4296875</v>
      </c>
      <c r="AP73" s="2">
        <v>40086</v>
      </c>
      <c r="AQ73">
        <v>103.2578125</v>
      </c>
      <c r="AR73" s="2">
        <v>39217</v>
      </c>
      <c r="AS73">
        <v>100.4921875</v>
      </c>
      <c r="AT73" s="2">
        <v>39399</v>
      </c>
      <c r="AU73">
        <v>104.94140625</v>
      </c>
      <c r="AV73" s="2">
        <v>39581</v>
      </c>
      <c r="AW73">
        <v>97.52734375</v>
      </c>
      <c r="AX73" s="2">
        <v>39763</v>
      </c>
      <c r="AY73">
        <v>103.03125</v>
      </c>
      <c r="AZ73" s="2">
        <v>39952</v>
      </c>
      <c r="BA73">
        <v>96.55859375</v>
      </c>
      <c r="BB73" s="2">
        <v>40134</v>
      </c>
      <c r="BC73">
        <v>103.328125</v>
      </c>
      <c r="BD73" s="2">
        <v>38288</v>
      </c>
      <c r="BE73">
        <v>137.8359375</v>
      </c>
      <c r="BF73" s="2">
        <v>38288</v>
      </c>
      <c r="BG73">
        <v>116.34765625</v>
      </c>
      <c r="BH73" s="2">
        <v>38288</v>
      </c>
      <c r="BI73">
        <v>125.1640625</v>
      </c>
      <c r="BJ73" s="2">
        <v>38288</v>
      </c>
      <c r="BK73">
        <v>106.2578125</v>
      </c>
    </row>
    <row r="74" spans="4:63" x14ac:dyDescent="0.25">
      <c r="D74" s="2"/>
      <c r="F74" s="2">
        <v>38449</v>
      </c>
      <c r="G74">
        <v>99.65625</v>
      </c>
      <c r="H74" s="2">
        <v>38477</v>
      </c>
      <c r="I74">
        <v>100.1796875</v>
      </c>
      <c r="J74" s="2">
        <v>38289</v>
      </c>
      <c r="K74">
        <v>101.4296875</v>
      </c>
      <c r="L74" s="2">
        <v>38463</v>
      </c>
      <c r="M74">
        <v>99.58203125</v>
      </c>
      <c r="N74" s="2">
        <v>38554</v>
      </c>
      <c r="O74">
        <v>100.5859375</v>
      </c>
      <c r="P74" s="2">
        <v>38826</v>
      </c>
      <c r="Q74">
        <v>98.3671875</v>
      </c>
      <c r="R74" s="2">
        <v>39994</v>
      </c>
      <c r="S74">
        <v>100.09375</v>
      </c>
      <c r="T74" s="2">
        <v>39918</v>
      </c>
      <c r="U74">
        <v>100.296875</v>
      </c>
      <c r="V74" s="2">
        <v>40009</v>
      </c>
      <c r="W74">
        <v>100.140625</v>
      </c>
      <c r="X74" s="2">
        <v>40099</v>
      </c>
      <c r="Y74">
        <v>101.01171875</v>
      </c>
      <c r="Z74" s="2">
        <v>39632</v>
      </c>
      <c r="AA74">
        <v>97.33984375</v>
      </c>
      <c r="AB74" s="2">
        <v>39723</v>
      </c>
      <c r="AC74">
        <v>104.32421875</v>
      </c>
      <c r="AD74" s="2">
        <v>39903</v>
      </c>
      <c r="AE74">
        <v>100.22265625</v>
      </c>
      <c r="AF74" s="2">
        <v>39995</v>
      </c>
      <c r="AG74">
        <v>97.3671875</v>
      </c>
      <c r="AH74" s="2">
        <v>40086</v>
      </c>
      <c r="AI74">
        <v>102.4765625</v>
      </c>
      <c r="AJ74" s="2">
        <v>38491</v>
      </c>
      <c r="AK74">
        <v>99.9140625</v>
      </c>
      <c r="AL74" s="2">
        <v>38677</v>
      </c>
      <c r="AM74">
        <v>99.23828125</v>
      </c>
      <c r="AN74" s="2">
        <v>38854</v>
      </c>
      <c r="AO74">
        <v>96.08203125</v>
      </c>
      <c r="AP74" s="2">
        <v>40087</v>
      </c>
      <c r="AQ74">
        <v>104.12890625</v>
      </c>
      <c r="AR74" s="2">
        <v>39218</v>
      </c>
      <c r="AS74">
        <v>100.4453125</v>
      </c>
      <c r="AT74" s="2">
        <v>39400</v>
      </c>
      <c r="AU74">
        <v>105.046875</v>
      </c>
      <c r="AV74" s="2">
        <v>39582</v>
      </c>
      <c r="AW74">
        <v>97.5390625</v>
      </c>
      <c r="AX74" s="2">
        <v>39764</v>
      </c>
      <c r="AY74">
        <v>103.8359375</v>
      </c>
      <c r="AZ74" s="2">
        <v>39953</v>
      </c>
      <c r="BA74">
        <v>96.98828125</v>
      </c>
      <c r="BB74" s="2">
        <v>40135</v>
      </c>
      <c r="BC74">
        <v>103.0078125</v>
      </c>
      <c r="BD74" s="2">
        <v>38289</v>
      </c>
      <c r="BE74">
        <v>138.2734375</v>
      </c>
      <c r="BF74" s="2">
        <v>38289</v>
      </c>
      <c r="BG74">
        <v>116.6796875</v>
      </c>
      <c r="BH74" s="2">
        <v>38289</v>
      </c>
      <c r="BI74">
        <v>125.60546875</v>
      </c>
      <c r="BJ74" s="2">
        <v>38289</v>
      </c>
      <c r="BK74">
        <v>106.64453125</v>
      </c>
    </row>
    <row r="75" spans="4:63" x14ac:dyDescent="0.25">
      <c r="D75" s="2"/>
      <c r="F75" s="2">
        <v>38450</v>
      </c>
      <c r="G75">
        <v>99.6796875</v>
      </c>
      <c r="H75" s="2">
        <v>38478</v>
      </c>
      <c r="I75">
        <v>99.92578125</v>
      </c>
      <c r="J75" s="2">
        <v>38292</v>
      </c>
      <c r="K75">
        <v>101.25390625</v>
      </c>
      <c r="L75" s="2">
        <v>38464</v>
      </c>
      <c r="M75">
        <v>99.78125</v>
      </c>
      <c r="N75" s="2">
        <v>38555</v>
      </c>
      <c r="O75">
        <v>100.82421875</v>
      </c>
      <c r="P75" s="2">
        <v>38827</v>
      </c>
      <c r="Q75">
        <v>98.28515625</v>
      </c>
      <c r="R75" s="2">
        <v>39995</v>
      </c>
      <c r="S75">
        <v>100.20703125</v>
      </c>
      <c r="T75" s="2">
        <v>39919</v>
      </c>
      <c r="U75">
        <v>100.14453125</v>
      </c>
      <c r="V75" s="2">
        <v>40010</v>
      </c>
      <c r="W75">
        <v>100.25390625</v>
      </c>
      <c r="X75" s="2">
        <v>40100</v>
      </c>
      <c r="Y75">
        <v>100.96875</v>
      </c>
      <c r="Z75" s="2">
        <v>39633</v>
      </c>
      <c r="AA75">
        <v>97.33984375</v>
      </c>
      <c r="AB75" s="2">
        <v>39724</v>
      </c>
      <c r="AC75">
        <v>104.5234375</v>
      </c>
      <c r="AD75" s="2">
        <v>39904</v>
      </c>
      <c r="AE75">
        <v>100.2734375</v>
      </c>
      <c r="AF75" s="2">
        <v>39996</v>
      </c>
      <c r="AG75">
        <v>97.77734375</v>
      </c>
      <c r="AH75" s="2">
        <v>40087</v>
      </c>
      <c r="AI75">
        <v>103.0625</v>
      </c>
      <c r="AJ75" s="2">
        <v>38492</v>
      </c>
      <c r="AK75">
        <v>99.8515625</v>
      </c>
      <c r="AL75" s="2">
        <v>38678</v>
      </c>
      <c r="AM75">
        <v>99.46875</v>
      </c>
      <c r="AN75" s="2">
        <v>38855</v>
      </c>
      <c r="AO75">
        <v>96.734375</v>
      </c>
      <c r="AP75" s="2">
        <v>40088</v>
      </c>
      <c r="AQ75">
        <v>103.98046875</v>
      </c>
      <c r="AR75" s="2">
        <v>39219</v>
      </c>
      <c r="AS75">
        <v>100.11328125</v>
      </c>
      <c r="AT75" s="2">
        <v>39401</v>
      </c>
      <c r="AU75">
        <v>105.94921875</v>
      </c>
      <c r="AV75" s="2">
        <v>39583</v>
      </c>
      <c r="AW75">
        <v>98.28125</v>
      </c>
      <c r="AX75" s="2">
        <v>39765</v>
      </c>
      <c r="AY75">
        <v>102.89453125</v>
      </c>
      <c r="AZ75" s="2">
        <v>39954</v>
      </c>
      <c r="BA75">
        <v>95.54296875</v>
      </c>
      <c r="BB75" s="2">
        <v>40136</v>
      </c>
      <c r="BC75">
        <v>103.23828125</v>
      </c>
      <c r="BD75" s="2">
        <v>38292</v>
      </c>
      <c r="BE75">
        <v>137.54296875</v>
      </c>
      <c r="BF75" s="2">
        <v>38292</v>
      </c>
      <c r="BG75">
        <v>116.0703125</v>
      </c>
      <c r="BH75" s="2">
        <v>38292</v>
      </c>
      <c r="BI75">
        <v>124.84375</v>
      </c>
      <c r="BJ75" s="2">
        <v>38292</v>
      </c>
      <c r="BK75">
        <v>106.03515625</v>
      </c>
    </row>
    <row r="76" spans="4:63" x14ac:dyDescent="0.25">
      <c r="D76" s="2"/>
      <c r="F76" s="2">
        <v>38453</v>
      </c>
      <c r="G76">
        <v>99.703125</v>
      </c>
      <c r="H76" s="2">
        <v>38481</v>
      </c>
      <c r="I76">
        <v>99.88671875</v>
      </c>
      <c r="J76" s="2">
        <v>38293</v>
      </c>
      <c r="K76">
        <v>101.35546875</v>
      </c>
      <c r="L76" s="2">
        <v>38467</v>
      </c>
      <c r="M76">
        <v>99.69921875</v>
      </c>
      <c r="N76" s="2">
        <v>38558</v>
      </c>
      <c r="O76">
        <v>100.70703125</v>
      </c>
      <c r="P76" s="2">
        <v>38828</v>
      </c>
      <c r="Q76">
        <v>98.3828125</v>
      </c>
      <c r="R76" s="2">
        <v>39996</v>
      </c>
      <c r="S76">
        <v>100.29296875</v>
      </c>
      <c r="T76" s="2">
        <v>39920</v>
      </c>
      <c r="U76">
        <v>99.921875</v>
      </c>
      <c r="V76" s="2">
        <v>40011</v>
      </c>
      <c r="W76">
        <v>100.21875</v>
      </c>
      <c r="X76" s="2">
        <v>40101</v>
      </c>
      <c r="Y76">
        <v>100.84765625</v>
      </c>
      <c r="Z76" s="2">
        <v>39636</v>
      </c>
      <c r="AA76">
        <v>97.75390625</v>
      </c>
      <c r="AB76" s="2">
        <v>39727</v>
      </c>
      <c r="AC76">
        <v>105.4375</v>
      </c>
      <c r="AD76" s="2">
        <v>39905</v>
      </c>
      <c r="AE76">
        <v>99.73046875</v>
      </c>
      <c r="AF76" s="2">
        <v>39997</v>
      </c>
      <c r="AG76">
        <v>97.765625</v>
      </c>
      <c r="AH76" s="2">
        <v>40088</v>
      </c>
      <c r="AI76">
        <v>102.97265625</v>
      </c>
      <c r="AJ76" s="2">
        <v>38495</v>
      </c>
      <c r="AK76">
        <v>100.41015625</v>
      </c>
      <c r="AL76" s="2">
        <v>38679</v>
      </c>
      <c r="AM76">
        <v>99.1328125</v>
      </c>
      <c r="AN76" s="2">
        <v>38856</v>
      </c>
      <c r="AO76">
        <v>96.7890625</v>
      </c>
      <c r="AP76" s="2">
        <v>40091</v>
      </c>
      <c r="AQ76">
        <v>103.9921875</v>
      </c>
      <c r="AR76" s="2">
        <v>39220</v>
      </c>
      <c r="AS76">
        <v>99.77734375</v>
      </c>
      <c r="AT76" s="2">
        <v>39402</v>
      </c>
      <c r="AU76">
        <v>105.72265625</v>
      </c>
      <c r="AV76" s="2">
        <v>39584</v>
      </c>
      <c r="AW76">
        <v>98.07421875</v>
      </c>
      <c r="AX76" s="2">
        <v>39766</v>
      </c>
      <c r="AY76">
        <v>103.8828125</v>
      </c>
      <c r="AZ76" s="2">
        <v>39955</v>
      </c>
      <c r="BA76">
        <v>94.9453125</v>
      </c>
      <c r="BB76" s="2"/>
      <c r="BD76" s="2">
        <v>38293</v>
      </c>
      <c r="BE76">
        <v>137.9375</v>
      </c>
      <c r="BF76" s="2">
        <v>38293</v>
      </c>
      <c r="BG76">
        <v>116.4140625</v>
      </c>
      <c r="BH76" s="2">
        <v>38293</v>
      </c>
      <c r="BI76">
        <v>125.22265625</v>
      </c>
      <c r="BJ76" s="2">
        <v>38293</v>
      </c>
      <c r="BK76">
        <v>106.3125</v>
      </c>
    </row>
    <row r="77" spans="4:63" x14ac:dyDescent="0.25">
      <c r="D77" s="2"/>
      <c r="F77" s="2">
        <v>38454</v>
      </c>
      <c r="G77">
        <v>99.76171875</v>
      </c>
      <c r="H77" s="2">
        <v>38482</v>
      </c>
      <c r="I77">
        <v>100.03515625</v>
      </c>
      <c r="J77" s="2">
        <v>38294</v>
      </c>
      <c r="K77">
        <v>101.31640625</v>
      </c>
      <c r="L77" s="2">
        <v>38468</v>
      </c>
      <c r="M77">
        <v>99.66015625</v>
      </c>
      <c r="N77" s="2">
        <v>38559</v>
      </c>
      <c r="O77">
        <v>100.78125</v>
      </c>
      <c r="P77" s="2">
        <v>38831</v>
      </c>
      <c r="Q77">
        <v>98.48828125</v>
      </c>
      <c r="R77" s="2">
        <v>39997</v>
      </c>
      <c r="S77">
        <v>100.3125</v>
      </c>
      <c r="T77" s="2">
        <v>39923</v>
      </c>
      <c r="U77">
        <v>100.171875</v>
      </c>
      <c r="V77" s="2">
        <v>40014</v>
      </c>
      <c r="W77">
        <v>100.28515625</v>
      </c>
      <c r="X77" s="2">
        <v>40102</v>
      </c>
      <c r="Y77">
        <v>100.875</v>
      </c>
      <c r="Z77" s="2">
        <v>39637</v>
      </c>
      <c r="AA77">
        <v>97.79296875</v>
      </c>
      <c r="AB77" s="2">
        <v>39728</v>
      </c>
      <c r="AC77">
        <v>105.41796875</v>
      </c>
      <c r="AD77" s="2">
        <v>39906</v>
      </c>
      <c r="AE77">
        <v>99.2421875</v>
      </c>
      <c r="AF77" s="2">
        <v>40000</v>
      </c>
      <c r="AG77">
        <v>97.953125</v>
      </c>
      <c r="AH77" s="2">
        <v>40091</v>
      </c>
      <c r="AI77">
        <v>102.98046875</v>
      </c>
      <c r="AJ77" s="2">
        <v>38496</v>
      </c>
      <c r="AK77">
        <v>100.546875</v>
      </c>
      <c r="AL77" s="2">
        <v>38680</v>
      </c>
      <c r="AM77">
        <v>99.2109375</v>
      </c>
      <c r="AN77" s="2">
        <v>38859</v>
      </c>
      <c r="AO77">
        <v>96.92578125</v>
      </c>
      <c r="AP77" s="2">
        <v>40092</v>
      </c>
      <c r="AQ77">
        <v>103.8125</v>
      </c>
      <c r="AR77" s="2">
        <v>39223</v>
      </c>
      <c r="AS77">
        <v>99.9296875</v>
      </c>
      <c r="AT77" s="2">
        <v>39405</v>
      </c>
      <c r="AU77">
        <v>106.47265625</v>
      </c>
      <c r="AV77" s="2">
        <v>39587</v>
      </c>
      <c r="AW77">
        <v>98.1953125</v>
      </c>
      <c r="AX77" s="2">
        <v>39769</v>
      </c>
      <c r="AY77">
        <v>104.546875</v>
      </c>
      <c r="AZ77" s="2">
        <v>39958</v>
      </c>
      <c r="BA77">
        <v>94.9453125</v>
      </c>
      <c r="BB77" s="2"/>
      <c r="BD77" s="2">
        <v>38294</v>
      </c>
      <c r="BE77">
        <v>137.6171875</v>
      </c>
      <c r="BF77" s="2">
        <v>38294</v>
      </c>
      <c r="BG77">
        <v>116.1953125</v>
      </c>
      <c r="BH77" s="2">
        <v>38294</v>
      </c>
      <c r="BI77">
        <v>124.97265625</v>
      </c>
      <c r="BJ77" s="2">
        <v>38294</v>
      </c>
      <c r="BK77">
        <v>106.109375</v>
      </c>
    </row>
    <row r="78" spans="4:63" x14ac:dyDescent="0.25">
      <c r="D78" s="2"/>
      <c r="F78" s="2">
        <v>38455</v>
      </c>
      <c r="G78">
        <v>99.83203125</v>
      </c>
      <c r="H78" s="2">
        <v>38483</v>
      </c>
      <c r="I78">
        <v>100.04296875</v>
      </c>
      <c r="J78" s="2">
        <v>38295</v>
      </c>
      <c r="K78">
        <v>101.23046875</v>
      </c>
      <c r="L78" s="2">
        <v>38469</v>
      </c>
      <c r="M78">
        <v>99.859375</v>
      </c>
      <c r="N78" s="2">
        <v>38560</v>
      </c>
      <c r="O78">
        <v>100.65234375</v>
      </c>
      <c r="P78" s="2">
        <v>38832</v>
      </c>
      <c r="Q78">
        <v>98.171875</v>
      </c>
      <c r="R78" s="2">
        <v>40000</v>
      </c>
      <c r="S78">
        <v>100.359375</v>
      </c>
      <c r="T78" s="2">
        <v>39924</v>
      </c>
      <c r="U78">
        <v>100.06640625</v>
      </c>
      <c r="V78" s="2">
        <v>40015</v>
      </c>
      <c r="W78">
        <v>100.4921875</v>
      </c>
      <c r="X78" s="2">
        <v>40105</v>
      </c>
      <c r="Y78">
        <v>100.84765625</v>
      </c>
      <c r="Z78" s="2">
        <v>39638</v>
      </c>
      <c r="AA78">
        <v>98.26953125</v>
      </c>
      <c r="AB78" s="2">
        <v>39729</v>
      </c>
      <c r="AC78">
        <v>104.56640625</v>
      </c>
      <c r="AD78" s="2">
        <v>39909</v>
      </c>
      <c r="AE78">
        <v>99.08984375</v>
      </c>
      <c r="AF78" s="2">
        <v>40001</v>
      </c>
      <c r="AG78">
        <v>98.09765625</v>
      </c>
      <c r="AH78" s="2">
        <v>40092</v>
      </c>
      <c r="AI78">
        <v>102.86328125</v>
      </c>
      <c r="AJ78" s="2">
        <v>38497</v>
      </c>
      <c r="AK78">
        <v>100.18359375</v>
      </c>
      <c r="AL78" s="2">
        <v>38681</v>
      </c>
      <c r="AM78">
        <v>99.5078125</v>
      </c>
      <c r="AN78" s="2">
        <v>38860</v>
      </c>
      <c r="AO78">
        <v>97.078125</v>
      </c>
      <c r="AP78" s="2">
        <v>40093</v>
      </c>
      <c r="AQ78">
        <v>104.2578125</v>
      </c>
      <c r="AR78" s="2">
        <v>39224</v>
      </c>
      <c r="AS78">
        <v>99.59765625</v>
      </c>
      <c r="AT78" s="2">
        <v>39406</v>
      </c>
      <c r="AU78">
        <v>106.234375</v>
      </c>
      <c r="AV78" s="2">
        <v>39588</v>
      </c>
      <c r="AW78">
        <v>98.65625</v>
      </c>
      <c r="AX78" s="2">
        <v>39770</v>
      </c>
      <c r="AY78">
        <v>105.51171875</v>
      </c>
      <c r="AZ78" s="2">
        <v>39959</v>
      </c>
      <c r="BA78">
        <v>94.1875</v>
      </c>
      <c r="BB78" s="2"/>
      <c r="BD78" s="2">
        <v>38295</v>
      </c>
      <c r="BE78">
        <v>137.83984375</v>
      </c>
      <c r="BF78" s="2">
        <v>38295</v>
      </c>
      <c r="BG78">
        <v>116.3203125</v>
      </c>
      <c r="BH78" s="2">
        <v>38295</v>
      </c>
      <c r="BI78">
        <v>125.1796875</v>
      </c>
      <c r="BJ78" s="2">
        <v>38295</v>
      </c>
      <c r="BK78">
        <v>106.27734375</v>
      </c>
    </row>
    <row r="79" spans="4:63" x14ac:dyDescent="0.25">
      <c r="D79" s="2"/>
      <c r="F79" s="2">
        <v>38456</v>
      </c>
      <c r="G79">
        <v>99.98046875</v>
      </c>
      <c r="H79" s="2">
        <v>38484</v>
      </c>
      <c r="I79">
        <v>100.06640625</v>
      </c>
      <c r="J79" s="2">
        <v>38296</v>
      </c>
      <c r="K79">
        <v>100.7421875</v>
      </c>
      <c r="L79" s="2">
        <v>38470</v>
      </c>
      <c r="M79">
        <v>100.29296875</v>
      </c>
      <c r="N79" s="2">
        <v>38561</v>
      </c>
      <c r="O79">
        <v>100.8671875</v>
      </c>
      <c r="P79" s="2">
        <v>38833</v>
      </c>
      <c r="Q79">
        <v>98.01171875</v>
      </c>
      <c r="R79" s="2">
        <v>40001</v>
      </c>
      <c r="S79">
        <v>100.33203125</v>
      </c>
      <c r="T79" s="2">
        <v>39925</v>
      </c>
      <c r="U79">
        <v>99.9765625</v>
      </c>
      <c r="V79" s="2">
        <v>40016</v>
      </c>
      <c r="W79">
        <v>100.41796875</v>
      </c>
      <c r="X79" s="2">
        <v>40106</v>
      </c>
      <c r="Y79">
        <v>100.9921875</v>
      </c>
      <c r="Z79" s="2">
        <v>39639</v>
      </c>
      <c r="AA79">
        <v>98.3046875</v>
      </c>
      <c r="AB79" s="2">
        <v>39730</v>
      </c>
      <c r="AC79">
        <v>104.24609375</v>
      </c>
      <c r="AD79" s="2">
        <v>39910</v>
      </c>
      <c r="AE79">
        <v>99.265625</v>
      </c>
      <c r="AF79" s="2">
        <v>40002</v>
      </c>
      <c r="AG79">
        <v>98.6484375</v>
      </c>
      <c r="AH79" s="2">
        <v>40093</v>
      </c>
      <c r="AI79">
        <v>103.19921875</v>
      </c>
      <c r="AJ79" s="2">
        <v>38498</v>
      </c>
      <c r="AK79">
        <v>100.2734375</v>
      </c>
      <c r="AL79" s="2">
        <v>38684</v>
      </c>
      <c r="AM79">
        <v>99.70703125</v>
      </c>
      <c r="AN79" s="2">
        <v>38861</v>
      </c>
      <c r="AO79">
        <v>96.94921875</v>
      </c>
      <c r="AP79" s="2">
        <v>40094</v>
      </c>
      <c r="AQ79">
        <v>103.890625</v>
      </c>
      <c r="AR79" s="2">
        <v>39225</v>
      </c>
      <c r="AS79">
        <v>99.45703125</v>
      </c>
      <c r="AT79" s="2">
        <v>39407</v>
      </c>
      <c r="AU79">
        <v>106.9296875</v>
      </c>
      <c r="AV79" s="2">
        <v>39589</v>
      </c>
      <c r="AW79">
        <v>98.40234375</v>
      </c>
      <c r="AX79" s="2">
        <v>39771</v>
      </c>
      <c r="AY79">
        <v>107.2109375</v>
      </c>
      <c r="AZ79" s="2">
        <v>39960</v>
      </c>
      <c r="BA79">
        <v>92.6953125</v>
      </c>
      <c r="BB79" s="2"/>
      <c r="BD79" s="2">
        <v>38296</v>
      </c>
      <c r="BE79">
        <v>136.41796875</v>
      </c>
      <c r="BF79" s="2">
        <v>38296</v>
      </c>
      <c r="BG79">
        <v>115.08984375</v>
      </c>
      <c r="BH79" s="2">
        <v>38296</v>
      </c>
      <c r="BI79">
        <v>123.875</v>
      </c>
      <c r="BJ79" s="2">
        <v>38296</v>
      </c>
      <c r="BK79">
        <v>105.1328125</v>
      </c>
    </row>
    <row r="80" spans="4:63" x14ac:dyDescent="0.25">
      <c r="D80" s="2"/>
      <c r="F80" s="2">
        <v>38457</v>
      </c>
      <c r="G80">
        <v>100.08203125</v>
      </c>
      <c r="H80" s="2">
        <v>38485</v>
      </c>
      <c r="I80">
        <v>100.203125</v>
      </c>
      <c r="J80" s="2">
        <v>38299</v>
      </c>
      <c r="K80">
        <v>100.56640625</v>
      </c>
      <c r="L80" s="2">
        <v>38471</v>
      </c>
      <c r="M80">
        <v>99.9609375</v>
      </c>
      <c r="N80" s="2">
        <v>38562</v>
      </c>
      <c r="O80">
        <v>100.5390625</v>
      </c>
      <c r="P80" s="2">
        <v>38834</v>
      </c>
      <c r="Q80">
        <v>98.3046875</v>
      </c>
      <c r="R80" s="2">
        <v>40002</v>
      </c>
      <c r="S80">
        <v>100.42578125</v>
      </c>
      <c r="T80" s="2">
        <v>39926</v>
      </c>
      <c r="U80">
        <v>100.02734375</v>
      </c>
      <c r="V80" s="2">
        <v>40017</v>
      </c>
      <c r="W80">
        <v>100.171875</v>
      </c>
      <c r="X80" s="2">
        <v>40107</v>
      </c>
      <c r="Y80">
        <v>100.87109375</v>
      </c>
      <c r="Z80" s="2">
        <v>39640</v>
      </c>
      <c r="AA80">
        <v>97.453125</v>
      </c>
      <c r="AB80" s="2">
        <v>39731</v>
      </c>
      <c r="AC80">
        <v>103.87890625</v>
      </c>
      <c r="AD80" s="2">
        <v>39911</v>
      </c>
      <c r="AE80">
        <v>99.31640625</v>
      </c>
      <c r="AF80" s="2">
        <v>40003</v>
      </c>
      <c r="AG80">
        <v>98.265625</v>
      </c>
      <c r="AH80" s="2">
        <v>40094</v>
      </c>
      <c r="AI80">
        <v>102.96875</v>
      </c>
      <c r="AJ80" s="2">
        <v>38499</v>
      </c>
      <c r="AK80">
        <v>100.39453125</v>
      </c>
      <c r="AL80" s="2">
        <v>38685</v>
      </c>
      <c r="AM80">
        <v>99.15625</v>
      </c>
      <c r="AN80" s="2">
        <v>38862</v>
      </c>
      <c r="AO80">
        <v>96.7265625</v>
      </c>
      <c r="AP80" s="2">
        <v>40095</v>
      </c>
      <c r="AQ80">
        <v>103.11328125</v>
      </c>
      <c r="AR80" s="2">
        <v>39226</v>
      </c>
      <c r="AS80">
        <v>99.515625</v>
      </c>
      <c r="AT80" s="2">
        <v>39408</v>
      </c>
      <c r="AU80">
        <v>106.9296875</v>
      </c>
      <c r="AV80" s="2">
        <v>39590</v>
      </c>
      <c r="AW80">
        <v>97.59765625</v>
      </c>
      <c r="AX80" s="2">
        <v>39772</v>
      </c>
      <c r="AY80">
        <v>109.91015625</v>
      </c>
      <c r="AZ80" s="2">
        <v>39961</v>
      </c>
      <c r="BA80">
        <v>93.625</v>
      </c>
      <c r="BB80" s="2"/>
      <c r="BD80" s="2">
        <v>38299</v>
      </c>
      <c r="BE80">
        <v>135.875</v>
      </c>
      <c r="BF80" s="2">
        <v>38299</v>
      </c>
      <c r="BG80">
        <v>114.58984375</v>
      </c>
      <c r="BH80" s="2">
        <v>38299</v>
      </c>
      <c r="BI80">
        <v>123.296875</v>
      </c>
      <c r="BJ80" s="2">
        <v>38299</v>
      </c>
      <c r="BK80">
        <v>104.6328125</v>
      </c>
    </row>
    <row r="81" spans="4:63" x14ac:dyDescent="0.25">
      <c r="D81" s="2"/>
      <c r="F81" s="2">
        <v>38460</v>
      </c>
      <c r="G81">
        <v>100.04296875</v>
      </c>
      <c r="H81" s="2">
        <v>38488</v>
      </c>
      <c r="I81">
        <v>100.2109375</v>
      </c>
      <c r="J81" s="2">
        <v>38300</v>
      </c>
      <c r="K81">
        <v>100.57421875</v>
      </c>
      <c r="L81" s="2">
        <v>38474</v>
      </c>
      <c r="M81">
        <v>100.06640625</v>
      </c>
      <c r="N81" s="2">
        <v>38565</v>
      </c>
      <c r="O81">
        <v>100.39453125</v>
      </c>
      <c r="P81" s="2">
        <v>38835</v>
      </c>
      <c r="Q81">
        <v>98.46484375</v>
      </c>
      <c r="R81" s="2">
        <v>40003</v>
      </c>
      <c r="S81">
        <v>100.3984375</v>
      </c>
      <c r="T81" s="2">
        <v>39927</v>
      </c>
      <c r="U81">
        <v>99.94140625</v>
      </c>
      <c r="V81" s="2">
        <v>40018</v>
      </c>
      <c r="W81">
        <v>100.24609375</v>
      </c>
      <c r="X81" s="2">
        <v>40108</v>
      </c>
      <c r="Y81">
        <v>100.875</v>
      </c>
      <c r="Z81" s="2">
        <v>39643</v>
      </c>
      <c r="AA81">
        <v>97.97265625</v>
      </c>
      <c r="AB81" s="2">
        <v>39734</v>
      </c>
      <c r="AC81">
        <v>103.87890625</v>
      </c>
      <c r="AD81" s="2">
        <v>39912</v>
      </c>
      <c r="AE81">
        <v>99.05078125</v>
      </c>
      <c r="AF81" s="2">
        <v>40004</v>
      </c>
      <c r="AG81">
        <v>98.73046875</v>
      </c>
      <c r="AH81" s="2">
        <v>40095</v>
      </c>
      <c r="AI81">
        <v>102.421875</v>
      </c>
      <c r="AJ81" s="2">
        <v>38502</v>
      </c>
      <c r="AK81">
        <v>100.34765625</v>
      </c>
      <c r="AL81" s="2">
        <v>38686</v>
      </c>
      <c r="AM81">
        <v>99.05859375</v>
      </c>
      <c r="AN81" s="2">
        <v>38863</v>
      </c>
      <c r="AO81">
        <v>96.94921875</v>
      </c>
      <c r="AP81" s="2">
        <v>40098</v>
      </c>
      <c r="AQ81">
        <v>103.06640625</v>
      </c>
      <c r="AR81" s="2">
        <v>39227</v>
      </c>
      <c r="AS81">
        <v>99.42578125</v>
      </c>
      <c r="AT81" s="2">
        <v>39409</v>
      </c>
      <c r="AU81">
        <v>107.078125</v>
      </c>
      <c r="AV81" s="2">
        <v>39591</v>
      </c>
      <c r="AW81">
        <v>98.21484375</v>
      </c>
      <c r="AX81" s="2">
        <v>39773</v>
      </c>
      <c r="AY81">
        <v>108.26953125</v>
      </c>
      <c r="AZ81" s="2">
        <v>39962</v>
      </c>
      <c r="BA81">
        <v>94.8359375</v>
      </c>
      <c r="BB81" s="2"/>
      <c r="BD81" s="2">
        <v>38300</v>
      </c>
      <c r="BE81">
        <v>135.73828125</v>
      </c>
      <c r="BF81" s="2">
        <v>38300</v>
      </c>
      <c r="BG81">
        <v>114.43359375</v>
      </c>
      <c r="BH81" s="2">
        <v>38300</v>
      </c>
      <c r="BI81">
        <v>123.12890625</v>
      </c>
      <c r="BJ81" s="2">
        <v>38300</v>
      </c>
      <c r="BK81">
        <v>104.4765625</v>
      </c>
    </row>
    <row r="82" spans="4:63" x14ac:dyDescent="0.25">
      <c r="D82" s="2"/>
      <c r="F82" s="2">
        <v>38461</v>
      </c>
      <c r="G82">
        <v>100.12890625</v>
      </c>
      <c r="H82" s="2">
        <v>38489</v>
      </c>
      <c r="I82">
        <v>100.203125</v>
      </c>
      <c r="J82" s="2">
        <v>38301</v>
      </c>
      <c r="K82">
        <v>100.51171875</v>
      </c>
      <c r="L82" s="2">
        <v>38475</v>
      </c>
      <c r="M82">
        <v>100.12109375</v>
      </c>
      <c r="N82" s="2">
        <v>38566</v>
      </c>
      <c r="O82">
        <v>100.375</v>
      </c>
      <c r="P82" s="2">
        <v>38838</v>
      </c>
      <c r="Q82">
        <v>98.1015625</v>
      </c>
      <c r="R82" s="2">
        <v>40004</v>
      </c>
      <c r="S82">
        <v>100.4375</v>
      </c>
      <c r="T82" s="2">
        <v>39930</v>
      </c>
      <c r="U82">
        <v>100.1171875</v>
      </c>
      <c r="V82" s="2">
        <v>40021</v>
      </c>
      <c r="W82">
        <v>100.125</v>
      </c>
      <c r="X82" s="2">
        <v>40109</v>
      </c>
      <c r="Y82">
        <v>100.66796875</v>
      </c>
      <c r="Z82" s="2">
        <v>39644</v>
      </c>
      <c r="AA82">
        <v>98.35546875</v>
      </c>
      <c r="AB82" s="2">
        <v>39735</v>
      </c>
      <c r="AC82">
        <v>102.76171875</v>
      </c>
      <c r="AD82" s="2">
        <v>39913</v>
      </c>
      <c r="AE82">
        <v>99.06640625</v>
      </c>
      <c r="AF82" s="2">
        <v>40007</v>
      </c>
      <c r="AG82">
        <v>98.56640625</v>
      </c>
      <c r="AH82" s="2">
        <v>40098</v>
      </c>
      <c r="AI82">
        <v>102.421875</v>
      </c>
      <c r="AJ82" s="2">
        <v>38503</v>
      </c>
      <c r="AK82">
        <v>101.015625</v>
      </c>
      <c r="AL82" s="2">
        <v>38687</v>
      </c>
      <c r="AM82">
        <v>98.8828125</v>
      </c>
      <c r="AN82" s="2">
        <v>38866</v>
      </c>
      <c r="AO82">
        <v>96.94921875</v>
      </c>
      <c r="AP82" s="2">
        <v>40099</v>
      </c>
      <c r="AQ82">
        <v>103.40625</v>
      </c>
      <c r="AR82" s="2">
        <v>39230</v>
      </c>
      <c r="AS82">
        <v>99.42578125</v>
      </c>
      <c r="AT82" s="2">
        <v>39412</v>
      </c>
      <c r="AU82">
        <v>108.46875</v>
      </c>
      <c r="AV82" s="2">
        <v>39594</v>
      </c>
      <c r="AW82">
        <v>98.21484375</v>
      </c>
      <c r="AX82" s="2">
        <v>39776</v>
      </c>
      <c r="AY82">
        <v>107.1875</v>
      </c>
      <c r="AZ82" s="2">
        <v>39965</v>
      </c>
      <c r="BA82">
        <v>93.15625</v>
      </c>
      <c r="BB82" s="2"/>
      <c r="BD82" s="2">
        <v>38301</v>
      </c>
      <c r="BE82">
        <v>135.5625</v>
      </c>
      <c r="BF82" s="2">
        <v>38301</v>
      </c>
      <c r="BG82">
        <v>114.27734375</v>
      </c>
      <c r="BH82" s="2">
        <v>38301</v>
      </c>
      <c r="BI82">
        <v>122.9296875</v>
      </c>
      <c r="BJ82" s="2">
        <v>38301</v>
      </c>
      <c r="BK82">
        <v>104.28515625</v>
      </c>
    </row>
    <row r="83" spans="4:63" x14ac:dyDescent="0.25">
      <c r="D83" s="2"/>
      <c r="F83" s="2">
        <v>38462</v>
      </c>
      <c r="G83">
        <v>100.16796875</v>
      </c>
      <c r="H83" s="2">
        <v>38490</v>
      </c>
      <c r="I83">
        <v>100.24609375</v>
      </c>
      <c r="J83" s="2">
        <v>38302</v>
      </c>
      <c r="K83">
        <v>100.49609375</v>
      </c>
      <c r="L83" s="2">
        <v>38476</v>
      </c>
      <c r="M83">
        <v>100.1640625</v>
      </c>
      <c r="N83" s="2">
        <v>38567</v>
      </c>
      <c r="O83">
        <v>100.55859375</v>
      </c>
      <c r="P83" s="2">
        <v>38839</v>
      </c>
      <c r="Q83">
        <v>98.20703125</v>
      </c>
      <c r="R83" s="2">
        <v>40007</v>
      </c>
      <c r="S83">
        <v>100.421875</v>
      </c>
      <c r="T83" s="2">
        <v>39931</v>
      </c>
      <c r="U83">
        <v>99.93359375</v>
      </c>
      <c r="V83" s="2">
        <v>40022</v>
      </c>
      <c r="W83">
        <v>100.00390625</v>
      </c>
      <c r="X83" s="2">
        <v>40112</v>
      </c>
      <c r="Y83">
        <v>100.58203125</v>
      </c>
      <c r="Z83" s="2">
        <v>39645</v>
      </c>
      <c r="AA83">
        <v>97.94140625</v>
      </c>
      <c r="AB83" s="2">
        <v>39736</v>
      </c>
      <c r="AC83">
        <v>103.6640625</v>
      </c>
      <c r="AD83" s="2">
        <v>39916</v>
      </c>
      <c r="AE83">
        <v>99.4453125</v>
      </c>
      <c r="AF83" s="2">
        <v>40008</v>
      </c>
      <c r="AG83">
        <v>98.1484375</v>
      </c>
      <c r="AH83" s="2">
        <v>40099</v>
      </c>
      <c r="AI83">
        <v>102.6796875</v>
      </c>
      <c r="AJ83" s="2">
        <v>38504</v>
      </c>
      <c r="AK83">
        <v>101.90234375</v>
      </c>
      <c r="AL83" s="2">
        <v>38688</v>
      </c>
      <c r="AM83">
        <v>98.93359375</v>
      </c>
      <c r="AN83" s="2">
        <v>38867</v>
      </c>
      <c r="AO83">
        <v>96.7421875</v>
      </c>
      <c r="AP83" s="2">
        <v>40100</v>
      </c>
      <c r="AQ83">
        <v>103.0546875</v>
      </c>
      <c r="AR83" s="2">
        <v>39231</v>
      </c>
      <c r="AS83">
        <v>99.25</v>
      </c>
      <c r="AT83" s="2">
        <v>39413</v>
      </c>
      <c r="AU83">
        <v>107.60546875</v>
      </c>
      <c r="AV83" s="2">
        <v>39595</v>
      </c>
      <c r="AW83">
        <v>97.6015625</v>
      </c>
      <c r="AX83" s="2">
        <v>39777</v>
      </c>
      <c r="AY83">
        <v>109.01171875</v>
      </c>
      <c r="AZ83" s="2">
        <v>39966</v>
      </c>
      <c r="BA83">
        <v>93.5703125</v>
      </c>
      <c r="BB83" s="2"/>
      <c r="BD83" s="2">
        <v>38302</v>
      </c>
      <c r="BE83">
        <v>135.359375</v>
      </c>
      <c r="BF83" s="2">
        <v>38302</v>
      </c>
      <c r="BG83">
        <v>114.07421875</v>
      </c>
      <c r="BH83" s="2">
        <v>38302</v>
      </c>
      <c r="BI83">
        <v>122.7734375</v>
      </c>
      <c r="BJ83" s="2">
        <v>38302</v>
      </c>
      <c r="BK83">
        <v>104.09765625</v>
      </c>
    </row>
    <row r="84" spans="4:63" x14ac:dyDescent="0.25">
      <c r="D84" s="2"/>
      <c r="F84" s="2">
        <v>38463</v>
      </c>
      <c r="G84">
        <v>99.9609375</v>
      </c>
      <c r="H84" s="2">
        <v>38491</v>
      </c>
      <c r="I84">
        <v>99.98828125</v>
      </c>
      <c r="J84" s="2">
        <v>38303</v>
      </c>
      <c r="K84">
        <v>100.7421875</v>
      </c>
      <c r="L84" s="2">
        <v>38477</v>
      </c>
      <c r="M84">
        <v>100.42578125</v>
      </c>
      <c r="N84" s="2">
        <v>38568</v>
      </c>
      <c r="O84">
        <v>100.50390625</v>
      </c>
      <c r="P84" s="2">
        <v>38840</v>
      </c>
      <c r="Q84">
        <v>98.078125</v>
      </c>
      <c r="R84" s="2">
        <v>40008</v>
      </c>
      <c r="S84">
        <v>100.37890625</v>
      </c>
      <c r="T84" s="2">
        <v>39932</v>
      </c>
      <c r="U84">
        <v>99.859375</v>
      </c>
      <c r="V84" s="2">
        <v>40023</v>
      </c>
      <c r="W84">
        <v>99.8984375</v>
      </c>
      <c r="X84" s="2">
        <v>40113</v>
      </c>
      <c r="Y84">
        <v>100.8828125</v>
      </c>
      <c r="Z84" s="2">
        <v>39646</v>
      </c>
      <c r="AA84">
        <v>97.60546875</v>
      </c>
      <c r="AB84" s="2">
        <v>39737</v>
      </c>
      <c r="AC84">
        <v>103.546875</v>
      </c>
      <c r="AD84" s="2">
        <v>39917</v>
      </c>
      <c r="AE84">
        <v>99.77734375</v>
      </c>
      <c r="AF84" s="2">
        <v>40009</v>
      </c>
      <c r="AG84">
        <v>97.49609375</v>
      </c>
      <c r="AH84" s="2">
        <v>40100</v>
      </c>
      <c r="AI84">
        <v>102.51171875</v>
      </c>
      <c r="AJ84" s="2">
        <v>38505</v>
      </c>
      <c r="AK84">
        <v>101.7890625</v>
      </c>
      <c r="AL84" s="2">
        <v>38691</v>
      </c>
      <c r="AM84">
        <v>98.5390625</v>
      </c>
      <c r="AN84" s="2">
        <v>38868</v>
      </c>
      <c r="AO84">
        <v>96.42578125</v>
      </c>
      <c r="AP84" s="2">
        <v>40101</v>
      </c>
      <c r="AQ84">
        <v>102.75</v>
      </c>
      <c r="AR84" s="2">
        <v>39232</v>
      </c>
      <c r="AS84">
        <v>99.35546875</v>
      </c>
      <c r="AT84" s="2">
        <v>39414</v>
      </c>
      <c r="AU84">
        <v>106.9296875</v>
      </c>
      <c r="AV84" s="2">
        <v>39596</v>
      </c>
      <c r="AW84">
        <v>96.9375</v>
      </c>
      <c r="AX84" s="2">
        <v>39778</v>
      </c>
      <c r="AY84">
        <v>110</v>
      </c>
      <c r="AZ84" s="2">
        <v>39967</v>
      </c>
      <c r="BA84">
        <v>94.203125</v>
      </c>
      <c r="BB84" s="2"/>
      <c r="BD84" s="2">
        <v>38303</v>
      </c>
      <c r="BE84">
        <v>136.65625</v>
      </c>
      <c r="BF84" s="2">
        <v>38303</v>
      </c>
      <c r="BG84">
        <v>115.265625</v>
      </c>
      <c r="BH84" s="2">
        <v>38303</v>
      </c>
      <c r="BI84">
        <v>124</v>
      </c>
      <c r="BJ84" s="2">
        <v>38303</v>
      </c>
      <c r="BK84">
        <v>105.21875</v>
      </c>
    </row>
    <row r="85" spans="4:63" x14ac:dyDescent="0.25">
      <c r="D85" s="2"/>
      <c r="F85" s="2">
        <v>38464</v>
      </c>
      <c r="G85">
        <v>100.03125</v>
      </c>
      <c r="H85" s="2">
        <v>38492</v>
      </c>
      <c r="I85">
        <v>100.140625</v>
      </c>
      <c r="J85" s="2">
        <v>38306</v>
      </c>
      <c r="K85">
        <v>100.671875</v>
      </c>
      <c r="L85" s="2">
        <v>38478</v>
      </c>
      <c r="M85">
        <v>99.8125</v>
      </c>
      <c r="N85" s="2">
        <v>38569</v>
      </c>
      <c r="O85">
        <v>100.1796875</v>
      </c>
      <c r="P85" s="2">
        <v>38841</v>
      </c>
      <c r="Q85">
        <v>98.01171875</v>
      </c>
      <c r="R85" s="2">
        <v>40009</v>
      </c>
      <c r="S85">
        <v>100.23828125</v>
      </c>
      <c r="T85" s="2">
        <v>39933</v>
      </c>
      <c r="U85">
        <v>99.96875</v>
      </c>
      <c r="V85" s="2">
        <v>40024</v>
      </c>
      <c r="W85">
        <v>99.94921875</v>
      </c>
      <c r="X85" s="2">
        <v>40114</v>
      </c>
      <c r="Y85">
        <v>100.99609375</v>
      </c>
      <c r="Z85" s="2">
        <v>39647</v>
      </c>
      <c r="AA85">
        <v>97.046875</v>
      </c>
      <c r="AB85" s="2">
        <v>39738</v>
      </c>
      <c r="AC85">
        <v>103.58984375</v>
      </c>
      <c r="AD85" s="2">
        <v>39918</v>
      </c>
      <c r="AE85">
        <v>99.890625</v>
      </c>
      <c r="AF85" s="2">
        <v>40010</v>
      </c>
      <c r="AG85">
        <v>97.765625</v>
      </c>
      <c r="AH85" s="2">
        <v>40101</v>
      </c>
      <c r="AI85">
        <v>102.30078125</v>
      </c>
      <c r="AJ85" s="2">
        <v>38506</v>
      </c>
      <c r="AK85">
        <v>101.2265625</v>
      </c>
      <c r="AL85" s="2">
        <v>38692</v>
      </c>
      <c r="AM85">
        <v>99.20703125</v>
      </c>
      <c r="AN85" s="2">
        <v>38869</v>
      </c>
      <c r="AO85">
        <v>96.59765625</v>
      </c>
      <c r="AP85" s="2">
        <v>40102</v>
      </c>
      <c r="AQ85">
        <v>103.04296875</v>
      </c>
      <c r="AR85" s="2">
        <v>39233</v>
      </c>
      <c r="AS85">
        <v>99.21484375</v>
      </c>
      <c r="AT85" s="2">
        <v>39415</v>
      </c>
      <c r="AU85">
        <v>107.7421875</v>
      </c>
      <c r="AV85" s="2">
        <v>39597</v>
      </c>
      <c r="AW85">
        <v>96.3671875</v>
      </c>
      <c r="AX85" s="2">
        <v>39779</v>
      </c>
      <c r="AY85">
        <v>110</v>
      </c>
      <c r="AZ85" s="2">
        <v>39968</v>
      </c>
      <c r="BA85">
        <v>92.8984375</v>
      </c>
      <c r="BB85" s="2"/>
      <c r="BD85" s="2">
        <v>38306</v>
      </c>
      <c r="BE85">
        <v>136.67578125</v>
      </c>
      <c r="BF85" s="2">
        <v>38306</v>
      </c>
      <c r="BG85">
        <v>115.234375</v>
      </c>
      <c r="BH85" s="2">
        <v>38306</v>
      </c>
      <c r="BI85">
        <v>123.98828125</v>
      </c>
      <c r="BJ85" s="2">
        <v>38306</v>
      </c>
      <c r="BK85">
        <v>105.234375</v>
      </c>
    </row>
    <row r="86" spans="4:63" x14ac:dyDescent="0.25">
      <c r="D86" s="2"/>
      <c r="F86" s="2">
        <v>38467</v>
      </c>
      <c r="G86">
        <v>99.9765625</v>
      </c>
      <c r="H86" s="2">
        <v>38495</v>
      </c>
      <c r="I86">
        <v>100.2265625</v>
      </c>
      <c r="J86" s="2">
        <v>38307</v>
      </c>
      <c r="K86">
        <v>100.55859375</v>
      </c>
      <c r="L86" s="2">
        <v>38481</v>
      </c>
      <c r="M86">
        <v>99.69921875</v>
      </c>
      <c r="N86" s="2">
        <v>38572</v>
      </c>
      <c r="O86">
        <v>99.97265625</v>
      </c>
      <c r="P86" s="2">
        <v>38842</v>
      </c>
      <c r="Q86">
        <v>98.28125</v>
      </c>
      <c r="R86" s="2">
        <v>40010</v>
      </c>
      <c r="S86">
        <v>100.3203125</v>
      </c>
      <c r="T86" s="2">
        <v>39934</v>
      </c>
      <c r="U86">
        <v>99.98046875</v>
      </c>
      <c r="V86" s="2">
        <v>40025</v>
      </c>
      <c r="W86">
        <v>100.1796875</v>
      </c>
      <c r="X86" s="2">
        <v>40115</v>
      </c>
      <c r="Y86">
        <v>100.84375</v>
      </c>
      <c r="Z86" s="2">
        <v>39650</v>
      </c>
      <c r="AA86">
        <v>97.2734375</v>
      </c>
      <c r="AB86" s="2">
        <v>39741</v>
      </c>
      <c r="AC86">
        <v>103.78515625</v>
      </c>
      <c r="AD86" s="2">
        <v>39919</v>
      </c>
      <c r="AE86">
        <v>99.5703125</v>
      </c>
      <c r="AF86" s="2">
        <v>40011</v>
      </c>
      <c r="AG86">
        <v>97.59375</v>
      </c>
      <c r="AH86" s="2">
        <v>40102</v>
      </c>
      <c r="AI86">
        <v>102.44921875</v>
      </c>
      <c r="AJ86" s="2">
        <v>38509</v>
      </c>
      <c r="AK86">
        <v>101.42578125</v>
      </c>
      <c r="AL86" s="2">
        <v>38693</v>
      </c>
      <c r="AM86">
        <v>98.96875</v>
      </c>
      <c r="AN86" s="2">
        <v>38870</v>
      </c>
      <c r="AO86">
        <v>97.4609375</v>
      </c>
      <c r="AP86" s="2">
        <v>40105</v>
      </c>
      <c r="AQ86">
        <v>103.12890625</v>
      </c>
      <c r="AR86" s="2">
        <v>39234</v>
      </c>
      <c r="AS86">
        <v>98.76953125</v>
      </c>
      <c r="AT86" s="2">
        <v>39416</v>
      </c>
      <c r="AU86">
        <v>107.77734375</v>
      </c>
      <c r="AV86" s="2">
        <v>39598</v>
      </c>
      <c r="AW86">
        <v>96.5390625</v>
      </c>
      <c r="AX86" s="2">
        <v>39780</v>
      </c>
      <c r="AY86">
        <v>110.48828125</v>
      </c>
      <c r="AZ86" s="2">
        <v>39969</v>
      </c>
      <c r="BA86">
        <v>92.046875</v>
      </c>
      <c r="BB86" s="2"/>
      <c r="BD86" s="2">
        <v>38307</v>
      </c>
      <c r="BE86">
        <v>136.54296875</v>
      </c>
      <c r="BF86" s="2">
        <v>38307</v>
      </c>
      <c r="BG86">
        <v>115.1875</v>
      </c>
      <c r="BH86" s="2">
        <v>38307</v>
      </c>
      <c r="BI86">
        <v>123.94140625</v>
      </c>
      <c r="BJ86" s="2">
        <v>38307</v>
      </c>
      <c r="BK86">
        <v>105.21484375</v>
      </c>
    </row>
    <row r="87" spans="4:63" x14ac:dyDescent="0.25">
      <c r="D87" s="2"/>
      <c r="F87" s="2">
        <v>38468</v>
      </c>
      <c r="G87">
        <v>99.953125</v>
      </c>
      <c r="H87" s="2">
        <v>38496</v>
      </c>
      <c r="I87">
        <v>100.265625</v>
      </c>
      <c r="J87" s="2">
        <v>38308</v>
      </c>
      <c r="K87">
        <v>100.87890625</v>
      </c>
      <c r="L87" s="2">
        <v>38482</v>
      </c>
      <c r="M87">
        <v>99.97265625</v>
      </c>
      <c r="N87" s="2">
        <v>38573</v>
      </c>
      <c r="O87">
        <v>100.18359375</v>
      </c>
      <c r="P87" s="2">
        <v>38845</v>
      </c>
      <c r="Q87">
        <v>98.21484375</v>
      </c>
      <c r="R87" s="2">
        <v>40011</v>
      </c>
      <c r="S87">
        <v>100.3125</v>
      </c>
      <c r="T87" s="2">
        <v>39937</v>
      </c>
      <c r="U87">
        <v>99.9375</v>
      </c>
      <c r="V87" s="2">
        <v>40028</v>
      </c>
      <c r="W87">
        <v>99.91796875</v>
      </c>
      <c r="X87" s="2">
        <v>40116</v>
      </c>
      <c r="Y87">
        <v>101.15234375</v>
      </c>
      <c r="Z87" s="2">
        <v>39651</v>
      </c>
      <c r="AA87">
        <v>96.82421875</v>
      </c>
      <c r="AB87" s="2">
        <v>39742</v>
      </c>
      <c r="AC87">
        <v>104.40625</v>
      </c>
      <c r="AD87" s="2">
        <v>39920</v>
      </c>
      <c r="AE87">
        <v>99.03515625</v>
      </c>
      <c r="AF87" s="2">
        <v>40014</v>
      </c>
      <c r="AG87">
        <v>97.80078125</v>
      </c>
      <c r="AH87" s="2">
        <v>40105</v>
      </c>
      <c r="AI87">
        <v>102.48828125</v>
      </c>
      <c r="AJ87" s="2">
        <v>38510</v>
      </c>
      <c r="AK87">
        <v>101.828125</v>
      </c>
      <c r="AL87" s="2">
        <v>38694</v>
      </c>
      <c r="AM87">
        <v>99.41796875</v>
      </c>
      <c r="AN87" s="2">
        <v>38873</v>
      </c>
      <c r="AO87">
        <v>97.25390625</v>
      </c>
      <c r="AP87" s="2">
        <v>40106</v>
      </c>
      <c r="AQ87">
        <v>103.43359375</v>
      </c>
      <c r="AR87" s="2">
        <v>39237</v>
      </c>
      <c r="AS87">
        <v>98.96875</v>
      </c>
      <c r="AT87" s="2">
        <v>39419</v>
      </c>
      <c r="AU87">
        <v>108.52734375</v>
      </c>
      <c r="AV87" s="2">
        <v>39601</v>
      </c>
      <c r="AW87">
        <v>97.328125</v>
      </c>
      <c r="AX87" s="2">
        <v>39783</v>
      </c>
      <c r="AY87">
        <v>112.27734375</v>
      </c>
      <c r="AZ87" s="2">
        <v>39972</v>
      </c>
      <c r="BA87">
        <v>91.7734375</v>
      </c>
      <c r="BB87" s="2"/>
      <c r="BD87" s="2">
        <v>38308</v>
      </c>
      <c r="BE87">
        <v>137.609375</v>
      </c>
      <c r="BF87" s="2">
        <v>38308</v>
      </c>
      <c r="BG87">
        <v>116.12890625</v>
      </c>
      <c r="BH87" s="2">
        <v>38308</v>
      </c>
      <c r="BI87">
        <v>124.9453125</v>
      </c>
      <c r="BJ87" s="2">
        <v>38308</v>
      </c>
      <c r="BK87">
        <v>106.12109375</v>
      </c>
    </row>
    <row r="88" spans="4:63" x14ac:dyDescent="0.25">
      <c r="D88" s="2"/>
      <c r="F88" s="2">
        <v>38469</v>
      </c>
      <c r="G88">
        <v>100.0390625</v>
      </c>
      <c r="H88" s="2">
        <v>38497</v>
      </c>
      <c r="I88">
        <v>100.2578125</v>
      </c>
      <c r="J88" s="2">
        <v>38309</v>
      </c>
      <c r="K88">
        <v>100.88671875</v>
      </c>
      <c r="L88" s="2">
        <v>38483</v>
      </c>
      <c r="M88">
        <v>100.0625</v>
      </c>
      <c r="N88" s="2">
        <v>38574</v>
      </c>
      <c r="O88">
        <v>100.1796875</v>
      </c>
      <c r="P88" s="2">
        <v>38846</v>
      </c>
      <c r="Q88">
        <v>98.1953125</v>
      </c>
      <c r="R88" s="2">
        <v>40014</v>
      </c>
      <c r="S88">
        <v>100.33203125</v>
      </c>
      <c r="T88" s="2">
        <v>39938</v>
      </c>
      <c r="U88">
        <v>99.921875</v>
      </c>
      <c r="V88" s="2">
        <v>40029</v>
      </c>
      <c r="W88">
        <v>99.84375</v>
      </c>
      <c r="X88" s="2">
        <v>40119</v>
      </c>
      <c r="Y88">
        <v>101.0625</v>
      </c>
      <c r="Z88" s="2">
        <v>39652</v>
      </c>
      <c r="AA88">
        <v>96.73828125</v>
      </c>
      <c r="AB88" s="2">
        <v>39743</v>
      </c>
      <c r="AC88">
        <v>105.0078125</v>
      </c>
      <c r="AD88" s="2">
        <v>39923</v>
      </c>
      <c r="AE88">
        <v>99.4453125</v>
      </c>
      <c r="AF88" s="2">
        <v>40015</v>
      </c>
      <c r="AG88">
        <v>98.3203125</v>
      </c>
      <c r="AH88" s="2">
        <v>40106</v>
      </c>
      <c r="AI88">
        <v>102.7265625</v>
      </c>
      <c r="AJ88" s="2">
        <v>38511</v>
      </c>
      <c r="AK88">
        <v>101.6015625</v>
      </c>
      <c r="AL88" s="2">
        <v>38695</v>
      </c>
      <c r="AM88">
        <v>98.96875</v>
      </c>
      <c r="AN88" s="2">
        <v>38874</v>
      </c>
      <c r="AO88">
        <v>97.421875</v>
      </c>
      <c r="AP88" s="2">
        <v>40107</v>
      </c>
      <c r="AQ88">
        <v>103.0859375</v>
      </c>
      <c r="AR88" s="2">
        <v>39238</v>
      </c>
      <c r="AS88">
        <v>98.51171875</v>
      </c>
      <c r="AT88" s="2">
        <v>39420</v>
      </c>
      <c r="AU88">
        <v>108.1328125</v>
      </c>
      <c r="AV88" s="2">
        <v>39602</v>
      </c>
      <c r="AW88">
        <v>97.85546875</v>
      </c>
      <c r="AX88" s="2">
        <v>39784</v>
      </c>
      <c r="AY88">
        <v>112.9453125</v>
      </c>
      <c r="AZ88" s="2">
        <v>39973</v>
      </c>
      <c r="BA88">
        <v>91.9375</v>
      </c>
      <c r="BB88" s="2"/>
      <c r="BD88" s="2">
        <v>38309</v>
      </c>
      <c r="BE88">
        <v>138.20703125</v>
      </c>
      <c r="BF88" s="2">
        <v>38309</v>
      </c>
      <c r="BG88">
        <v>116.62890625</v>
      </c>
      <c r="BH88" s="2">
        <v>38309</v>
      </c>
      <c r="BI88">
        <v>125.4765625</v>
      </c>
      <c r="BJ88" s="2">
        <v>38309</v>
      </c>
      <c r="BK88">
        <v>106.68359375</v>
      </c>
    </row>
    <row r="89" spans="4:63" x14ac:dyDescent="0.25">
      <c r="D89" s="2"/>
      <c r="F89" s="2">
        <v>38470</v>
      </c>
      <c r="G89">
        <v>100.15625</v>
      </c>
      <c r="H89" s="2">
        <v>38498</v>
      </c>
      <c r="I89">
        <v>100.25</v>
      </c>
      <c r="J89" s="2">
        <v>38310</v>
      </c>
      <c r="K89">
        <v>100.5234375</v>
      </c>
      <c r="L89" s="2">
        <v>38484</v>
      </c>
      <c r="M89">
        <v>100.2265625</v>
      </c>
      <c r="N89" s="2">
        <v>38575</v>
      </c>
      <c r="O89">
        <v>100.51953125</v>
      </c>
      <c r="P89" s="2">
        <v>38847</v>
      </c>
      <c r="Q89">
        <v>98.17578125</v>
      </c>
      <c r="R89" s="2">
        <v>40015</v>
      </c>
      <c r="S89">
        <v>100.41015625</v>
      </c>
      <c r="T89" s="2">
        <v>39939</v>
      </c>
      <c r="U89">
        <v>99.97265625</v>
      </c>
      <c r="V89" s="2">
        <v>40030</v>
      </c>
      <c r="W89">
        <v>99.80078125</v>
      </c>
      <c r="X89" s="2">
        <v>40120</v>
      </c>
      <c r="Y89">
        <v>101.06640625</v>
      </c>
      <c r="Z89" s="2">
        <v>39653</v>
      </c>
      <c r="AA89">
        <v>97.44921875</v>
      </c>
      <c r="AB89" s="2">
        <v>39744</v>
      </c>
      <c r="AC89">
        <v>104.515625</v>
      </c>
      <c r="AD89" s="2">
        <v>39924</v>
      </c>
      <c r="AE89">
        <v>99.21484375</v>
      </c>
      <c r="AF89" s="2">
        <v>40016</v>
      </c>
      <c r="AG89">
        <v>98.09375</v>
      </c>
      <c r="AH89" s="2">
        <v>40107</v>
      </c>
      <c r="AI89">
        <v>102.46875</v>
      </c>
      <c r="AJ89" s="2">
        <v>38512</v>
      </c>
      <c r="AK89">
        <v>101.51953125</v>
      </c>
      <c r="AL89" s="2">
        <v>38698</v>
      </c>
      <c r="AM89">
        <v>98.77734375</v>
      </c>
      <c r="AN89" s="2">
        <v>38875</v>
      </c>
      <c r="AO89">
        <v>97.296875</v>
      </c>
      <c r="AP89" s="2">
        <v>40108</v>
      </c>
      <c r="AQ89">
        <v>102.90625</v>
      </c>
      <c r="AR89" s="2">
        <v>39239</v>
      </c>
      <c r="AS89">
        <v>98.7109375</v>
      </c>
      <c r="AT89" s="2">
        <v>39421</v>
      </c>
      <c r="AU89">
        <v>107.62890625</v>
      </c>
      <c r="AV89" s="2">
        <v>39603</v>
      </c>
      <c r="AW89">
        <v>97.23828125</v>
      </c>
      <c r="AX89" s="2">
        <v>39785</v>
      </c>
      <c r="AY89">
        <v>113.12890625</v>
      </c>
      <c r="AZ89" s="2">
        <v>39974</v>
      </c>
      <c r="BA89">
        <v>91.2734375</v>
      </c>
      <c r="BB89" s="2"/>
      <c r="BD89" s="2">
        <v>38310</v>
      </c>
      <c r="BE89">
        <v>136.80078125</v>
      </c>
      <c r="BF89" s="2">
        <v>38310</v>
      </c>
      <c r="BG89">
        <v>115.44140625</v>
      </c>
      <c r="BH89" s="2">
        <v>38310</v>
      </c>
      <c r="BI89">
        <v>124.25</v>
      </c>
      <c r="BJ89" s="2">
        <v>38310</v>
      </c>
      <c r="BK89">
        <v>105.4921875</v>
      </c>
    </row>
    <row r="90" spans="4:63" x14ac:dyDescent="0.25">
      <c r="D90" s="2"/>
      <c r="F90" s="2">
        <v>38471</v>
      </c>
      <c r="G90">
        <v>100.02734375</v>
      </c>
      <c r="H90" s="2">
        <v>38499</v>
      </c>
      <c r="I90">
        <v>100.25390625</v>
      </c>
      <c r="J90" s="2">
        <v>38313</v>
      </c>
      <c r="K90">
        <v>100.5625</v>
      </c>
      <c r="L90" s="2">
        <v>38485</v>
      </c>
      <c r="M90">
        <v>100.4453125</v>
      </c>
      <c r="N90" s="2">
        <v>38576</v>
      </c>
      <c r="O90">
        <v>100.76953125</v>
      </c>
      <c r="P90" s="2">
        <v>38848</v>
      </c>
      <c r="Q90">
        <v>98.140625</v>
      </c>
      <c r="R90" s="2">
        <v>40016</v>
      </c>
      <c r="S90">
        <v>100.3828125</v>
      </c>
      <c r="T90" s="2">
        <v>39940</v>
      </c>
      <c r="U90">
        <v>99.8203125</v>
      </c>
      <c r="V90" s="2">
        <v>40031</v>
      </c>
      <c r="W90">
        <v>99.8515625</v>
      </c>
      <c r="X90" s="2">
        <v>40121</v>
      </c>
      <c r="Y90">
        <v>101.0703125</v>
      </c>
      <c r="Z90" s="2">
        <v>39654</v>
      </c>
      <c r="AA90">
        <v>97.015625</v>
      </c>
      <c r="AB90" s="2">
        <v>39745</v>
      </c>
      <c r="AC90">
        <v>104.73046875</v>
      </c>
      <c r="AD90" s="2">
        <v>39925</v>
      </c>
      <c r="AE90">
        <v>99.046875</v>
      </c>
      <c r="AF90" s="2">
        <v>40017</v>
      </c>
      <c r="AG90">
        <v>97.48828125</v>
      </c>
      <c r="AH90" s="2">
        <v>40108</v>
      </c>
      <c r="AI90">
        <v>102.4140625</v>
      </c>
      <c r="AJ90" s="2">
        <v>38513</v>
      </c>
      <c r="AK90">
        <v>100.7421875</v>
      </c>
      <c r="AL90" s="2">
        <v>38699</v>
      </c>
      <c r="AM90">
        <v>99.0078125</v>
      </c>
      <c r="AN90" s="2">
        <v>38876</v>
      </c>
      <c r="AO90">
        <v>97.52734375</v>
      </c>
      <c r="AP90" s="2">
        <v>40109</v>
      </c>
      <c r="AQ90">
        <v>102.41796875</v>
      </c>
      <c r="AR90" s="2">
        <v>39240</v>
      </c>
      <c r="AS90">
        <v>97.4765625</v>
      </c>
      <c r="AT90" s="2">
        <v>39422</v>
      </c>
      <c r="AU90">
        <v>107.17578125</v>
      </c>
      <c r="AV90" s="2">
        <v>39604</v>
      </c>
      <c r="AW90">
        <v>96.765625</v>
      </c>
      <c r="AX90" s="2">
        <v>39786</v>
      </c>
      <c r="AY90">
        <v>114.03125</v>
      </c>
      <c r="AZ90" s="2">
        <v>39975</v>
      </c>
      <c r="BA90">
        <v>91.96875</v>
      </c>
      <c r="BB90" s="2"/>
      <c r="BD90" s="2">
        <v>38313</v>
      </c>
      <c r="BE90">
        <v>137.5703125</v>
      </c>
      <c r="BF90" s="2">
        <v>38313</v>
      </c>
      <c r="BG90">
        <v>116.12890625</v>
      </c>
      <c r="BH90" s="2">
        <v>38313</v>
      </c>
      <c r="BI90">
        <v>124.98828125</v>
      </c>
      <c r="BJ90" s="2">
        <v>38313</v>
      </c>
      <c r="BK90">
        <v>106.23828125</v>
      </c>
    </row>
    <row r="91" spans="4:63" x14ac:dyDescent="0.25">
      <c r="D91" s="2"/>
      <c r="F91" s="2">
        <v>38474</v>
      </c>
      <c r="G91">
        <v>100.09765625</v>
      </c>
      <c r="H91" s="2">
        <v>38502</v>
      </c>
      <c r="I91">
        <v>100.25390625</v>
      </c>
      <c r="J91" s="2">
        <v>38314</v>
      </c>
      <c r="K91">
        <v>100.4765625</v>
      </c>
      <c r="L91" s="2">
        <v>38488</v>
      </c>
      <c r="M91">
        <v>100.42578125</v>
      </c>
      <c r="N91" s="2">
        <v>38579</v>
      </c>
      <c r="O91">
        <v>100.578125</v>
      </c>
      <c r="P91" s="2">
        <v>38849</v>
      </c>
      <c r="Q91">
        <v>97.98828125</v>
      </c>
      <c r="R91" s="2">
        <v>40017</v>
      </c>
      <c r="S91">
        <v>100.2578125</v>
      </c>
      <c r="T91" s="2">
        <v>39941</v>
      </c>
      <c r="U91">
        <v>99.921875</v>
      </c>
      <c r="V91" s="2">
        <v>40032</v>
      </c>
      <c r="W91">
        <v>99.59765625</v>
      </c>
      <c r="X91" s="2">
        <v>40122</v>
      </c>
      <c r="Y91">
        <v>101.15234375</v>
      </c>
      <c r="Z91" s="2">
        <v>39657</v>
      </c>
      <c r="AA91">
        <v>97.6015625</v>
      </c>
      <c r="AB91" s="2">
        <v>39748</v>
      </c>
      <c r="AC91">
        <v>104.6796875</v>
      </c>
      <c r="AD91" s="2">
        <v>39926</v>
      </c>
      <c r="AE91">
        <v>99.09765625</v>
      </c>
      <c r="AF91" s="2">
        <v>40018</v>
      </c>
      <c r="AG91">
        <v>97.53125</v>
      </c>
      <c r="AH91" s="2">
        <v>40109</v>
      </c>
      <c r="AI91">
        <v>102.02734375</v>
      </c>
      <c r="AJ91" s="2">
        <v>38516</v>
      </c>
      <c r="AK91">
        <v>100.41015625</v>
      </c>
      <c r="AL91" s="2">
        <v>38700</v>
      </c>
      <c r="AM91">
        <v>99.53515625</v>
      </c>
      <c r="AN91" s="2">
        <v>38877</v>
      </c>
      <c r="AO91">
        <v>97.71875</v>
      </c>
      <c r="AP91" s="2">
        <v>40112</v>
      </c>
      <c r="AQ91">
        <v>102.08203125</v>
      </c>
      <c r="AR91" s="2">
        <v>39241</v>
      </c>
      <c r="AS91">
        <v>97.73046875</v>
      </c>
      <c r="AT91" s="2">
        <v>39423</v>
      </c>
      <c r="AU91">
        <v>106.43359375</v>
      </c>
      <c r="AV91" s="2">
        <v>39605</v>
      </c>
      <c r="AW91">
        <v>97.79296875</v>
      </c>
      <c r="AX91" s="2">
        <v>39787</v>
      </c>
      <c r="AY91">
        <v>112.59375</v>
      </c>
      <c r="AZ91" s="2">
        <v>39976</v>
      </c>
      <c r="BA91">
        <v>92.55078125</v>
      </c>
      <c r="BB91" s="2"/>
      <c r="BD91" s="2">
        <v>38314</v>
      </c>
      <c r="BE91">
        <v>137.75</v>
      </c>
      <c r="BF91" s="2">
        <v>38314</v>
      </c>
      <c r="BG91">
        <v>116.3359375</v>
      </c>
      <c r="BH91" s="2">
        <v>38314</v>
      </c>
      <c r="BI91">
        <v>125.12890625</v>
      </c>
      <c r="BJ91" s="2">
        <v>38314</v>
      </c>
      <c r="BK91">
        <v>106.31640625</v>
      </c>
    </row>
    <row r="92" spans="4:63" x14ac:dyDescent="0.25">
      <c r="D92" s="2"/>
      <c r="F92" s="2">
        <v>38475</v>
      </c>
      <c r="G92">
        <v>100.08984375</v>
      </c>
      <c r="H92" s="2">
        <v>38503</v>
      </c>
      <c r="I92">
        <v>100.37109375</v>
      </c>
      <c r="J92" s="2">
        <v>38315</v>
      </c>
      <c r="K92">
        <v>100.40234375</v>
      </c>
      <c r="L92" s="2">
        <v>38489</v>
      </c>
      <c r="M92">
        <v>100.49609375</v>
      </c>
      <c r="N92" s="2">
        <v>38580</v>
      </c>
      <c r="O92">
        <v>100.96484375</v>
      </c>
      <c r="P92" s="2">
        <v>38852</v>
      </c>
      <c r="Q92">
        <v>98.1875</v>
      </c>
      <c r="R92" s="2">
        <v>40018</v>
      </c>
      <c r="S92">
        <v>100.296875</v>
      </c>
      <c r="T92" s="2">
        <v>39944</v>
      </c>
      <c r="U92">
        <v>100.22265625</v>
      </c>
      <c r="V92" s="2">
        <v>40035</v>
      </c>
      <c r="W92">
        <v>99.76953125</v>
      </c>
      <c r="X92" s="2">
        <v>40123</v>
      </c>
      <c r="Y92">
        <v>101.2734375</v>
      </c>
      <c r="Z92" s="2">
        <v>39658</v>
      </c>
      <c r="AA92">
        <v>97.359375</v>
      </c>
      <c r="AB92" s="2">
        <v>39749</v>
      </c>
      <c r="AC92">
        <v>104.203125</v>
      </c>
      <c r="AD92" s="2">
        <v>39927</v>
      </c>
      <c r="AE92">
        <v>98.859375</v>
      </c>
      <c r="AF92" s="2">
        <v>40021</v>
      </c>
      <c r="AG92">
        <v>97.3359375</v>
      </c>
      <c r="AH92" s="2">
        <v>40112</v>
      </c>
      <c r="AI92">
        <v>101.86328125</v>
      </c>
      <c r="AJ92" s="2">
        <v>38517</v>
      </c>
      <c r="AK92">
        <v>100.29296875</v>
      </c>
      <c r="AL92" s="2">
        <v>38701</v>
      </c>
      <c r="AM92">
        <v>99.53125</v>
      </c>
      <c r="AN92" s="2">
        <v>38880</v>
      </c>
      <c r="AO92">
        <v>97.703125</v>
      </c>
      <c r="AP92" s="2">
        <v>40113</v>
      </c>
      <c r="AQ92">
        <v>102.85546875</v>
      </c>
      <c r="AR92" s="2">
        <v>39244</v>
      </c>
      <c r="AS92">
        <v>97.37109375</v>
      </c>
      <c r="AT92" s="2">
        <v>39426</v>
      </c>
      <c r="AU92">
        <v>105.9921875</v>
      </c>
      <c r="AV92" s="2">
        <v>39608</v>
      </c>
      <c r="AW92">
        <v>97.1015625</v>
      </c>
      <c r="AX92" s="2">
        <v>39790</v>
      </c>
      <c r="AY92">
        <v>112.10546875</v>
      </c>
      <c r="AZ92" s="2">
        <v>39979</v>
      </c>
      <c r="BA92">
        <v>93.21484375</v>
      </c>
      <c r="BB92" s="2"/>
      <c r="BD92" s="2">
        <v>38315</v>
      </c>
      <c r="BE92">
        <v>137.7109375</v>
      </c>
      <c r="BF92" s="2">
        <v>38315</v>
      </c>
      <c r="BG92">
        <v>116.2109375</v>
      </c>
      <c r="BH92" s="2">
        <v>38315</v>
      </c>
      <c r="BI92">
        <v>125.02734375</v>
      </c>
      <c r="BJ92" s="2">
        <v>38315</v>
      </c>
      <c r="BK92">
        <v>106.265625</v>
      </c>
    </row>
    <row r="93" spans="4:63" x14ac:dyDescent="0.25">
      <c r="D93" s="2"/>
      <c r="F93" s="2">
        <v>38476</v>
      </c>
      <c r="G93">
        <v>100.14453125</v>
      </c>
      <c r="H93" s="2">
        <v>38504</v>
      </c>
      <c r="I93">
        <v>100.5234375</v>
      </c>
      <c r="J93" s="2">
        <v>38316</v>
      </c>
      <c r="K93">
        <v>100.40234375</v>
      </c>
      <c r="L93" s="2">
        <v>38490</v>
      </c>
      <c r="M93">
        <v>100.5703125</v>
      </c>
      <c r="N93" s="2">
        <v>38581</v>
      </c>
      <c r="O93">
        <v>100.7109375</v>
      </c>
      <c r="P93" s="2">
        <v>38853</v>
      </c>
      <c r="Q93">
        <v>98.40234375</v>
      </c>
      <c r="R93" s="2">
        <v>40021</v>
      </c>
      <c r="S93">
        <v>100.23828125</v>
      </c>
      <c r="T93" s="2">
        <v>39945</v>
      </c>
      <c r="U93">
        <v>100.2265625</v>
      </c>
      <c r="V93" s="2">
        <v>40036</v>
      </c>
      <c r="W93">
        <v>99.9296875</v>
      </c>
      <c r="X93" s="2">
        <v>40126</v>
      </c>
      <c r="Y93">
        <v>101.27734375</v>
      </c>
      <c r="Z93" s="2">
        <v>39659</v>
      </c>
      <c r="AA93">
        <v>97.37890625</v>
      </c>
      <c r="AB93" s="2">
        <v>39750</v>
      </c>
      <c r="AC93">
        <v>104.2265625</v>
      </c>
      <c r="AD93" s="2">
        <v>39930</v>
      </c>
      <c r="AE93">
        <v>99.31640625</v>
      </c>
      <c r="AF93" s="2">
        <v>40022</v>
      </c>
      <c r="AG93">
        <v>97.23046875</v>
      </c>
      <c r="AH93" s="2">
        <v>40113</v>
      </c>
      <c r="AI93">
        <v>102.38671875</v>
      </c>
      <c r="AJ93" s="2">
        <v>38518</v>
      </c>
      <c r="AK93">
        <v>100.3515625</v>
      </c>
      <c r="AL93" s="2">
        <v>38702</v>
      </c>
      <c r="AM93">
        <v>99.76953125</v>
      </c>
      <c r="AN93" s="2">
        <v>38881</v>
      </c>
      <c r="AO93">
        <v>97.82421875</v>
      </c>
      <c r="AP93" s="2">
        <v>40114</v>
      </c>
      <c r="AQ93">
        <v>103.0859375</v>
      </c>
      <c r="AR93" s="2">
        <v>39245</v>
      </c>
      <c r="AS93">
        <v>96.3671875</v>
      </c>
      <c r="AT93" s="2">
        <v>39427</v>
      </c>
      <c r="AU93">
        <v>107.53515625</v>
      </c>
      <c r="AV93" s="2">
        <v>39609</v>
      </c>
      <c r="AW93">
        <v>96.25</v>
      </c>
      <c r="AX93" s="2">
        <v>39791</v>
      </c>
      <c r="AY93">
        <v>113.0234375</v>
      </c>
      <c r="AZ93" s="2">
        <v>39980</v>
      </c>
      <c r="BA93">
        <v>93.70703125</v>
      </c>
      <c r="BB93" s="2"/>
      <c r="BD93" s="2">
        <v>38316</v>
      </c>
      <c r="BE93">
        <v>137.7109375</v>
      </c>
      <c r="BF93" s="2">
        <v>38316</v>
      </c>
      <c r="BG93">
        <v>116.2109375</v>
      </c>
      <c r="BH93" s="2">
        <v>38316</v>
      </c>
      <c r="BI93">
        <v>125.02734375</v>
      </c>
      <c r="BJ93" s="2">
        <v>38316</v>
      </c>
      <c r="BK93">
        <v>106.265625</v>
      </c>
    </row>
    <row r="94" spans="4:63" x14ac:dyDescent="0.25">
      <c r="D94" s="2"/>
      <c r="F94" s="2">
        <v>38477</v>
      </c>
      <c r="G94">
        <v>100.24609375</v>
      </c>
      <c r="H94" s="2">
        <v>38505</v>
      </c>
      <c r="I94">
        <v>100.46875</v>
      </c>
      <c r="J94" s="2">
        <v>38317</v>
      </c>
      <c r="K94">
        <v>100.3203125</v>
      </c>
      <c r="L94" s="2">
        <v>38491</v>
      </c>
      <c r="M94">
        <v>100.359375</v>
      </c>
      <c r="N94" s="2">
        <v>38582</v>
      </c>
      <c r="O94">
        <v>101.01953125</v>
      </c>
      <c r="P94" s="2">
        <v>38854</v>
      </c>
      <c r="Q94">
        <v>98.3046875</v>
      </c>
      <c r="R94" s="2">
        <v>40022</v>
      </c>
      <c r="S94">
        <v>100.16015625</v>
      </c>
      <c r="T94" s="2">
        <v>39946</v>
      </c>
      <c r="U94">
        <v>100.29296875</v>
      </c>
      <c r="V94" s="2">
        <v>40037</v>
      </c>
      <c r="W94">
        <v>99.96484375</v>
      </c>
      <c r="X94" s="2">
        <v>40127</v>
      </c>
      <c r="Y94">
        <v>101.34765625</v>
      </c>
      <c r="Z94" s="2">
        <v>39660</v>
      </c>
      <c r="AA94">
        <v>97.98046875</v>
      </c>
      <c r="AB94" s="2">
        <v>39751</v>
      </c>
      <c r="AC94">
        <v>103.91015625</v>
      </c>
      <c r="AD94" s="2">
        <v>39931</v>
      </c>
      <c r="AE94">
        <v>98.8984375</v>
      </c>
      <c r="AF94" s="2">
        <v>40023</v>
      </c>
      <c r="AG94">
        <v>97.09375</v>
      </c>
      <c r="AH94" s="2">
        <v>40114</v>
      </c>
      <c r="AI94">
        <v>102.56640625</v>
      </c>
      <c r="AJ94" s="2">
        <v>38519</v>
      </c>
      <c r="AK94">
        <v>100.61328125</v>
      </c>
      <c r="AL94" s="2">
        <v>38705</v>
      </c>
      <c r="AM94">
        <v>99.79296875</v>
      </c>
      <c r="AN94" s="2">
        <v>38882</v>
      </c>
      <c r="AO94">
        <v>97.1484375</v>
      </c>
      <c r="AP94" s="2">
        <v>40115</v>
      </c>
      <c r="AQ94">
        <v>102.640625</v>
      </c>
      <c r="AR94" s="2">
        <v>39246</v>
      </c>
      <c r="AS94">
        <v>97.06640625</v>
      </c>
      <c r="AT94" s="2">
        <v>39428</v>
      </c>
      <c r="AU94">
        <v>106.58203125</v>
      </c>
      <c r="AV94" s="2">
        <v>39610</v>
      </c>
      <c r="AW94">
        <v>96.5546875</v>
      </c>
      <c r="AX94" s="2">
        <v>39792</v>
      </c>
      <c r="AY94">
        <v>112.625</v>
      </c>
      <c r="AZ94" s="2">
        <v>39981</v>
      </c>
      <c r="BA94">
        <v>93.35546875</v>
      </c>
      <c r="BB94" s="2"/>
      <c r="BD94" s="2">
        <v>38317</v>
      </c>
      <c r="BE94">
        <v>136.9921875</v>
      </c>
      <c r="BF94" s="2">
        <v>38317</v>
      </c>
      <c r="BG94">
        <v>115.5859375</v>
      </c>
      <c r="BH94" s="2">
        <v>38317</v>
      </c>
      <c r="BI94">
        <v>124.36328125</v>
      </c>
      <c r="BJ94" s="2">
        <v>38317</v>
      </c>
      <c r="BK94">
        <v>105.60546875</v>
      </c>
    </row>
    <row r="95" spans="4:63" x14ac:dyDescent="0.25">
      <c r="D95" s="2"/>
      <c r="F95" s="2">
        <v>38478</v>
      </c>
      <c r="G95">
        <v>100.0078125</v>
      </c>
      <c r="H95" s="2">
        <v>38506</v>
      </c>
      <c r="I95">
        <v>100.4140625</v>
      </c>
      <c r="J95" s="2">
        <v>38320</v>
      </c>
      <c r="K95">
        <v>100.078125</v>
      </c>
      <c r="L95" s="2">
        <v>38492</v>
      </c>
      <c r="M95">
        <v>100.296875</v>
      </c>
      <c r="N95" s="2">
        <v>38583</v>
      </c>
      <c r="O95">
        <v>101.01953125</v>
      </c>
      <c r="P95" s="2">
        <v>38855</v>
      </c>
      <c r="Q95">
        <v>98.59765625</v>
      </c>
      <c r="R95" s="2">
        <v>40023</v>
      </c>
      <c r="S95">
        <v>100.1171875</v>
      </c>
      <c r="T95" s="2">
        <v>39947</v>
      </c>
      <c r="U95">
        <v>100.37109375</v>
      </c>
      <c r="V95" s="2">
        <v>40038</v>
      </c>
      <c r="W95">
        <v>100.171875</v>
      </c>
      <c r="X95" s="2">
        <v>40128</v>
      </c>
      <c r="Y95">
        <v>101.34765625</v>
      </c>
      <c r="Z95" s="2">
        <v>39661</v>
      </c>
      <c r="AA95">
        <v>98.09375</v>
      </c>
      <c r="AB95" s="2">
        <v>39752</v>
      </c>
      <c r="AC95">
        <v>104.234375</v>
      </c>
      <c r="AD95" s="2">
        <v>39932</v>
      </c>
      <c r="AE95">
        <v>98.60546875</v>
      </c>
      <c r="AF95" s="2">
        <v>40024</v>
      </c>
      <c r="AG95">
        <v>97.26953125</v>
      </c>
      <c r="AH95" s="2">
        <v>40115</v>
      </c>
      <c r="AI95">
        <v>102.27734375</v>
      </c>
      <c r="AJ95" s="2">
        <v>38520</v>
      </c>
      <c r="AK95">
        <v>100.6171875</v>
      </c>
      <c r="AL95" s="2">
        <v>38706</v>
      </c>
      <c r="AM95">
        <v>99.5859375</v>
      </c>
      <c r="AN95" s="2">
        <v>38883</v>
      </c>
      <c r="AO95">
        <v>96.89453125</v>
      </c>
      <c r="AP95" s="2">
        <v>40116</v>
      </c>
      <c r="AQ95">
        <v>103.46484375</v>
      </c>
      <c r="AR95" s="2">
        <v>39247</v>
      </c>
      <c r="AS95">
        <v>96.90625</v>
      </c>
      <c r="AT95" s="2">
        <v>39429</v>
      </c>
      <c r="AU95">
        <v>105.6875</v>
      </c>
      <c r="AV95" s="2">
        <v>39611</v>
      </c>
      <c r="AW95">
        <v>95.50390625</v>
      </c>
      <c r="AX95" s="2">
        <v>39793</v>
      </c>
      <c r="AY95">
        <v>113.38671875</v>
      </c>
      <c r="AZ95" s="2">
        <v>39982</v>
      </c>
      <c r="BA95">
        <v>92.25390625</v>
      </c>
      <c r="BB95" s="2"/>
      <c r="BD95" s="2">
        <v>38320</v>
      </c>
      <c r="BE95">
        <v>135.734375</v>
      </c>
      <c r="BF95" s="2">
        <v>38320</v>
      </c>
      <c r="BG95">
        <v>114.43359375</v>
      </c>
      <c r="BH95" s="2">
        <v>38320</v>
      </c>
      <c r="BI95">
        <v>123.17578125</v>
      </c>
      <c r="BJ95" s="2">
        <v>38320</v>
      </c>
      <c r="BK95">
        <v>104.44921875</v>
      </c>
    </row>
    <row r="96" spans="4:63" x14ac:dyDescent="0.25">
      <c r="D96" s="2"/>
      <c r="F96" s="2">
        <v>38481</v>
      </c>
      <c r="G96">
        <v>99.984375</v>
      </c>
      <c r="H96" s="2">
        <v>38509</v>
      </c>
      <c r="I96">
        <v>100.42578125</v>
      </c>
      <c r="J96" s="2">
        <v>38321</v>
      </c>
      <c r="K96">
        <v>100.1328125</v>
      </c>
      <c r="L96" s="2">
        <v>38495</v>
      </c>
      <c r="M96">
        <v>100.57421875</v>
      </c>
      <c r="N96" s="2">
        <v>38586</v>
      </c>
      <c r="O96">
        <v>101.046875</v>
      </c>
      <c r="P96" s="2">
        <v>38856</v>
      </c>
      <c r="Q96">
        <v>98.5546875</v>
      </c>
      <c r="R96" s="2">
        <v>40024</v>
      </c>
      <c r="S96">
        <v>100.08984375</v>
      </c>
      <c r="T96" s="2">
        <v>39948</v>
      </c>
      <c r="U96">
        <v>100.3515625</v>
      </c>
      <c r="V96" s="2">
        <v>40039</v>
      </c>
      <c r="W96">
        <v>100.29296875</v>
      </c>
      <c r="X96" s="2">
        <v>40129</v>
      </c>
      <c r="Y96">
        <v>101.4296875</v>
      </c>
      <c r="Z96" s="2">
        <v>39664</v>
      </c>
      <c r="AA96">
        <v>97.9609375</v>
      </c>
      <c r="AB96" s="2">
        <v>39755</v>
      </c>
      <c r="AC96">
        <v>104.8203125</v>
      </c>
      <c r="AD96" s="2">
        <v>39933</v>
      </c>
      <c r="AE96">
        <v>98.71875</v>
      </c>
      <c r="AF96" s="2">
        <v>40025</v>
      </c>
      <c r="AG96">
        <v>97.73828125</v>
      </c>
      <c r="AH96" s="2">
        <v>40116</v>
      </c>
      <c r="AI96">
        <v>102.875</v>
      </c>
      <c r="AJ96" s="2">
        <v>38523</v>
      </c>
      <c r="AK96">
        <v>100.359375</v>
      </c>
      <c r="AL96" s="2">
        <v>38707</v>
      </c>
      <c r="AM96">
        <v>99.42578125</v>
      </c>
      <c r="AN96" s="2">
        <v>38884</v>
      </c>
      <c r="AO96">
        <v>96.69921875</v>
      </c>
      <c r="AP96" s="2">
        <v>40119</v>
      </c>
      <c r="AQ96">
        <v>103.34765625</v>
      </c>
      <c r="AR96" s="2">
        <v>39248</v>
      </c>
      <c r="AS96">
        <v>97.3984375</v>
      </c>
      <c r="AT96" s="2">
        <v>39430</v>
      </c>
      <c r="AU96">
        <v>105.4921875</v>
      </c>
      <c r="AV96" s="2">
        <v>39612</v>
      </c>
      <c r="AW96">
        <v>95.234375</v>
      </c>
      <c r="AX96" s="2">
        <v>39794</v>
      </c>
      <c r="AY96">
        <v>113.62109375</v>
      </c>
      <c r="AZ96" s="2">
        <v>39983</v>
      </c>
      <c r="BA96">
        <v>92.68359375</v>
      </c>
      <c r="BB96" s="2"/>
      <c r="BD96" s="2">
        <v>38321</v>
      </c>
      <c r="BE96">
        <v>135.12890625</v>
      </c>
      <c r="BF96" s="2">
        <v>38321</v>
      </c>
      <c r="BG96">
        <v>113.94921875</v>
      </c>
      <c r="BH96" s="2">
        <v>38321</v>
      </c>
      <c r="BI96">
        <v>122.5703125</v>
      </c>
      <c r="BJ96" s="2">
        <v>38321</v>
      </c>
      <c r="BK96">
        <v>103.9296875</v>
      </c>
    </row>
    <row r="97" spans="4:63" x14ac:dyDescent="0.25">
      <c r="D97" s="2"/>
      <c r="F97" s="2">
        <v>38482</v>
      </c>
      <c r="G97">
        <v>100.1171875</v>
      </c>
      <c r="H97" s="2">
        <v>38510</v>
      </c>
      <c r="I97">
        <v>100.46484375</v>
      </c>
      <c r="J97" s="2">
        <v>38322</v>
      </c>
      <c r="K97">
        <v>100.16015625</v>
      </c>
      <c r="L97" s="2">
        <v>38496</v>
      </c>
      <c r="M97">
        <v>100.73828125</v>
      </c>
      <c r="N97" s="2">
        <v>38587</v>
      </c>
      <c r="O97">
        <v>101.19921875</v>
      </c>
      <c r="P97" s="2">
        <v>38859</v>
      </c>
      <c r="Q97">
        <v>98.66015625</v>
      </c>
      <c r="R97" s="2">
        <v>40025</v>
      </c>
      <c r="S97">
        <v>100.20703125</v>
      </c>
      <c r="T97" s="2">
        <v>39951</v>
      </c>
      <c r="U97">
        <v>100.15234375</v>
      </c>
      <c r="V97" s="2">
        <v>40042</v>
      </c>
      <c r="W97">
        <v>100.484375</v>
      </c>
      <c r="X97" s="2">
        <v>40130</v>
      </c>
      <c r="Y97">
        <v>101.47265625</v>
      </c>
      <c r="Z97" s="2">
        <v>39665</v>
      </c>
      <c r="AA97">
        <v>97.78125</v>
      </c>
      <c r="AB97" s="2">
        <v>39756</v>
      </c>
      <c r="AC97">
        <v>105.73828125</v>
      </c>
      <c r="AD97" s="2">
        <v>39934</v>
      </c>
      <c r="AE97">
        <v>98.6875</v>
      </c>
      <c r="AF97" s="2">
        <v>40028</v>
      </c>
      <c r="AG97">
        <v>97.1328125</v>
      </c>
      <c r="AH97" s="2">
        <v>40119</v>
      </c>
      <c r="AI97">
        <v>102.7890625</v>
      </c>
      <c r="AJ97" s="2">
        <v>38524</v>
      </c>
      <c r="AK97">
        <v>100.94921875</v>
      </c>
      <c r="AL97" s="2">
        <v>38708</v>
      </c>
      <c r="AM97">
        <v>99.921875</v>
      </c>
      <c r="AN97" s="2">
        <v>38887</v>
      </c>
      <c r="AO97">
        <v>96.6484375</v>
      </c>
      <c r="AP97" s="2">
        <v>40120</v>
      </c>
      <c r="AQ97">
        <v>103.08984375</v>
      </c>
      <c r="AR97" s="2">
        <v>39251</v>
      </c>
      <c r="AS97">
        <v>97.6171875</v>
      </c>
      <c r="AT97" s="2">
        <v>39433</v>
      </c>
      <c r="AU97">
        <v>106.23828125</v>
      </c>
      <c r="AV97" s="2">
        <v>39615</v>
      </c>
      <c r="AW97">
        <v>95.12109375</v>
      </c>
      <c r="AX97" s="2">
        <v>39797</v>
      </c>
      <c r="AY97">
        <v>114.1171875</v>
      </c>
      <c r="AZ97" s="2">
        <v>39986</v>
      </c>
      <c r="BA97">
        <v>93.39453125</v>
      </c>
      <c r="BB97" s="2"/>
      <c r="BD97" s="2">
        <v>38322</v>
      </c>
      <c r="BE97">
        <v>135.0234375</v>
      </c>
      <c r="BF97" s="2">
        <v>38322</v>
      </c>
      <c r="BG97">
        <v>113.83984375</v>
      </c>
      <c r="BH97" s="2">
        <v>38322</v>
      </c>
      <c r="BI97">
        <v>122.4609375</v>
      </c>
      <c r="BJ97" s="2">
        <v>38322</v>
      </c>
      <c r="BK97">
        <v>103.7890625</v>
      </c>
    </row>
    <row r="98" spans="4:63" x14ac:dyDescent="0.25">
      <c r="D98" s="2"/>
      <c r="F98" s="2">
        <v>38483</v>
      </c>
      <c r="G98">
        <v>100.125</v>
      </c>
      <c r="H98" s="2">
        <v>38511</v>
      </c>
      <c r="I98">
        <v>100.39453125</v>
      </c>
      <c r="J98" s="2">
        <v>38323</v>
      </c>
      <c r="K98">
        <v>100.01171875</v>
      </c>
      <c r="L98" s="2">
        <v>38497</v>
      </c>
      <c r="M98">
        <v>100.5625</v>
      </c>
      <c r="N98" s="2">
        <v>38588</v>
      </c>
      <c r="O98">
        <v>101.25390625</v>
      </c>
      <c r="P98" s="2">
        <v>38860</v>
      </c>
      <c r="Q98">
        <v>98.734375</v>
      </c>
      <c r="R98" s="2">
        <v>40028</v>
      </c>
      <c r="S98">
        <v>100.09765625</v>
      </c>
      <c r="T98" s="2">
        <v>39952</v>
      </c>
      <c r="U98">
        <v>100.18359375</v>
      </c>
      <c r="V98" s="2">
        <v>40043</v>
      </c>
      <c r="W98">
        <v>100.39453125</v>
      </c>
      <c r="X98" s="2">
        <v>40133</v>
      </c>
      <c r="Y98">
        <v>101.6015625</v>
      </c>
      <c r="Z98" s="2">
        <v>39666</v>
      </c>
      <c r="AA98">
        <v>97.6640625</v>
      </c>
      <c r="AB98" s="2">
        <v>39757</v>
      </c>
      <c r="AC98">
        <v>106.01171875</v>
      </c>
      <c r="AD98" s="2">
        <v>39937</v>
      </c>
      <c r="AE98">
        <v>98.62890625</v>
      </c>
      <c r="AF98" s="2">
        <v>40029</v>
      </c>
      <c r="AG98">
        <v>96.98046875</v>
      </c>
      <c r="AH98" s="2">
        <v>40120</v>
      </c>
      <c r="AI98">
        <v>102.671875</v>
      </c>
      <c r="AJ98" s="2">
        <v>38525</v>
      </c>
      <c r="AK98">
        <v>101.7109375</v>
      </c>
      <c r="AL98" s="2">
        <v>38709</v>
      </c>
      <c r="AM98">
        <v>100.390625</v>
      </c>
      <c r="AN98" s="2">
        <v>38888</v>
      </c>
      <c r="AO98">
        <v>96.56640625</v>
      </c>
      <c r="AP98" s="2">
        <v>40121</v>
      </c>
      <c r="AQ98">
        <v>102.84765625</v>
      </c>
      <c r="AR98" s="2">
        <v>39252</v>
      </c>
      <c r="AS98">
        <v>98.03515625</v>
      </c>
      <c r="AT98" s="2">
        <v>39434</v>
      </c>
      <c r="AU98">
        <v>106.5</v>
      </c>
      <c r="AV98" s="2">
        <v>39616</v>
      </c>
      <c r="AW98">
        <v>95.69140625</v>
      </c>
      <c r="AX98" s="2">
        <v>39798</v>
      </c>
      <c r="AY98">
        <v>116.48828125</v>
      </c>
      <c r="AZ98" s="2">
        <v>39987</v>
      </c>
      <c r="BA98">
        <v>93.88671875</v>
      </c>
      <c r="BB98" s="2"/>
      <c r="BD98" s="2">
        <v>38323</v>
      </c>
      <c r="BE98">
        <v>134.21484375</v>
      </c>
      <c r="BF98" s="2">
        <v>38323</v>
      </c>
      <c r="BG98">
        <v>113.15234375</v>
      </c>
      <c r="BH98" s="2">
        <v>38323</v>
      </c>
      <c r="BI98">
        <v>121.66796875</v>
      </c>
      <c r="BJ98" s="2">
        <v>38323</v>
      </c>
      <c r="BK98">
        <v>103.0546875</v>
      </c>
    </row>
    <row r="99" spans="4:63" x14ac:dyDescent="0.25">
      <c r="D99" s="2"/>
      <c r="F99" s="2">
        <v>38484</v>
      </c>
      <c r="G99">
        <v>100.1640625</v>
      </c>
      <c r="H99" s="2">
        <v>38512</v>
      </c>
      <c r="I99">
        <v>100.37109375</v>
      </c>
      <c r="J99" s="2">
        <v>38324</v>
      </c>
      <c r="K99">
        <v>100.6015625</v>
      </c>
      <c r="L99" s="2">
        <v>38498</v>
      </c>
      <c r="M99">
        <v>100.5859375</v>
      </c>
      <c r="N99" s="2">
        <v>38589</v>
      </c>
      <c r="O99">
        <v>101.234375</v>
      </c>
      <c r="P99" s="2">
        <v>38861</v>
      </c>
      <c r="Q99">
        <v>98.68359375</v>
      </c>
      <c r="R99" s="2">
        <v>40029</v>
      </c>
      <c r="S99">
        <v>100.0546875</v>
      </c>
      <c r="T99" s="2">
        <v>39953</v>
      </c>
      <c r="U99">
        <v>100.359375</v>
      </c>
      <c r="V99" s="2">
        <v>40044</v>
      </c>
      <c r="W99">
        <v>100.5546875</v>
      </c>
      <c r="X99" s="2">
        <v>40134</v>
      </c>
      <c r="Y99">
        <v>101.63671875</v>
      </c>
      <c r="Z99" s="2">
        <v>39667</v>
      </c>
      <c r="AA99">
        <v>98.40234375</v>
      </c>
      <c r="AB99" s="2">
        <v>39758</v>
      </c>
      <c r="AC99">
        <v>106.23828125</v>
      </c>
      <c r="AD99" s="2">
        <v>39938</v>
      </c>
      <c r="AE99">
        <v>98.5546875</v>
      </c>
      <c r="AF99" s="2">
        <v>40030</v>
      </c>
      <c r="AG99">
        <v>96.91015625</v>
      </c>
      <c r="AH99" s="2">
        <v>40121</v>
      </c>
      <c r="AI99">
        <v>102.5703125</v>
      </c>
      <c r="AJ99" s="2">
        <v>38526</v>
      </c>
      <c r="AK99">
        <v>101.64453125</v>
      </c>
      <c r="AL99" s="2">
        <v>38713</v>
      </c>
      <c r="AM99">
        <v>100.69921875</v>
      </c>
      <c r="AN99" s="2">
        <v>38889</v>
      </c>
      <c r="AO99">
        <v>96.546875</v>
      </c>
      <c r="AP99" s="2">
        <v>40122</v>
      </c>
      <c r="AQ99">
        <v>103.015625</v>
      </c>
      <c r="AR99" s="2">
        <v>39253</v>
      </c>
      <c r="AS99">
        <v>97.65625</v>
      </c>
      <c r="AT99" s="2">
        <v>39435</v>
      </c>
      <c r="AU99">
        <v>107.25</v>
      </c>
      <c r="AV99" s="2">
        <v>39617</v>
      </c>
      <c r="AW99">
        <v>96.203125</v>
      </c>
      <c r="AX99" s="2">
        <v>39799</v>
      </c>
      <c r="AY99">
        <v>117.15625</v>
      </c>
      <c r="AZ99" s="2">
        <v>39988</v>
      </c>
      <c r="BA99">
        <v>93.36328125</v>
      </c>
      <c r="BB99" s="2"/>
      <c r="BD99" s="2">
        <v>38324</v>
      </c>
      <c r="BE99">
        <v>136.40234375</v>
      </c>
      <c r="BF99" s="2">
        <v>38324</v>
      </c>
      <c r="BG99">
        <v>115.109375</v>
      </c>
      <c r="BH99" s="2">
        <v>38324</v>
      </c>
      <c r="BI99">
        <v>123.84765625</v>
      </c>
      <c r="BJ99" s="2">
        <v>38324</v>
      </c>
      <c r="BK99">
        <v>105.06640625</v>
      </c>
    </row>
    <row r="100" spans="4:63" x14ac:dyDescent="0.25">
      <c r="D100" s="2"/>
      <c r="F100" s="2">
        <v>38485</v>
      </c>
      <c r="G100">
        <v>100.28515625</v>
      </c>
      <c r="H100" s="2">
        <v>38513</v>
      </c>
      <c r="I100">
        <v>100.3046875</v>
      </c>
      <c r="J100" s="2">
        <v>38327</v>
      </c>
      <c r="K100">
        <v>100.703125</v>
      </c>
      <c r="L100" s="2">
        <v>38499</v>
      </c>
      <c r="M100">
        <v>100.62890625</v>
      </c>
      <c r="N100" s="2">
        <v>38590</v>
      </c>
      <c r="O100">
        <v>101.05078125</v>
      </c>
      <c r="P100" s="2">
        <v>38862</v>
      </c>
      <c r="Q100">
        <v>98.6015625</v>
      </c>
      <c r="R100" s="2">
        <v>40030</v>
      </c>
      <c r="S100">
        <v>100.0546875</v>
      </c>
      <c r="T100" s="2">
        <v>39954</v>
      </c>
      <c r="U100">
        <v>100.20703125</v>
      </c>
      <c r="V100" s="2">
        <v>40045</v>
      </c>
      <c r="W100">
        <v>100.51171875</v>
      </c>
      <c r="X100" s="2">
        <v>40135</v>
      </c>
      <c r="Y100">
        <v>101.64453125</v>
      </c>
      <c r="Z100" s="2">
        <v>39668</v>
      </c>
      <c r="AA100">
        <v>98.20703125</v>
      </c>
      <c r="AB100" s="2">
        <v>39759</v>
      </c>
      <c r="AC100">
        <v>105.765625</v>
      </c>
      <c r="AD100" s="2">
        <v>39939</v>
      </c>
      <c r="AE100">
        <v>98.54296875</v>
      </c>
      <c r="AF100" s="2">
        <v>40031</v>
      </c>
      <c r="AG100">
        <v>96.9609375</v>
      </c>
      <c r="AH100" s="2">
        <v>40122</v>
      </c>
      <c r="AI100">
        <v>102.75</v>
      </c>
      <c r="AJ100" s="2">
        <v>38527</v>
      </c>
      <c r="AK100">
        <v>101.94140625</v>
      </c>
      <c r="AL100" s="2">
        <v>38714</v>
      </c>
      <c r="AM100">
        <v>100.4140625</v>
      </c>
      <c r="AN100" s="2">
        <v>38890</v>
      </c>
      <c r="AO100">
        <v>96.15234375</v>
      </c>
      <c r="AP100" s="2">
        <v>40123</v>
      </c>
      <c r="AQ100">
        <v>103.2890625</v>
      </c>
      <c r="AR100" s="2">
        <v>39254</v>
      </c>
      <c r="AS100">
        <v>97.27734375</v>
      </c>
      <c r="AT100" s="2">
        <v>39436</v>
      </c>
      <c r="AU100">
        <v>107.08984375</v>
      </c>
      <c r="AV100" s="2">
        <v>39618</v>
      </c>
      <c r="AW100">
        <v>95.6484375</v>
      </c>
      <c r="AX100" s="2">
        <v>39800</v>
      </c>
      <c r="AY100">
        <v>118.48046875</v>
      </c>
      <c r="AZ100" s="2">
        <v>39989</v>
      </c>
      <c r="BA100">
        <v>94.49609375</v>
      </c>
      <c r="BB100" s="2"/>
      <c r="BD100" s="2">
        <v>38327</v>
      </c>
      <c r="BE100">
        <v>136.95703125</v>
      </c>
      <c r="BF100" s="2">
        <v>38327</v>
      </c>
      <c r="BG100">
        <v>115.5625</v>
      </c>
      <c r="BH100" s="2">
        <v>38327</v>
      </c>
      <c r="BI100">
        <v>124.30078125</v>
      </c>
      <c r="BJ100" s="2">
        <v>38327</v>
      </c>
      <c r="BK100">
        <v>105.5625</v>
      </c>
    </row>
    <row r="101" spans="4:63" x14ac:dyDescent="0.25">
      <c r="D101" s="2"/>
      <c r="F101" s="2">
        <v>38488</v>
      </c>
      <c r="G101">
        <v>100.27734375</v>
      </c>
      <c r="H101" s="2">
        <v>38516</v>
      </c>
      <c r="I101">
        <v>100.3125</v>
      </c>
      <c r="J101" s="2">
        <v>38328</v>
      </c>
      <c r="K101">
        <v>100.6640625</v>
      </c>
      <c r="L101" s="2">
        <v>38502</v>
      </c>
      <c r="M101">
        <v>100.61328125</v>
      </c>
      <c r="N101" s="2">
        <v>38593</v>
      </c>
      <c r="O101">
        <v>101.12109375</v>
      </c>
      <c r="P101" s="2">
        <v>38863</v>
      </c>
      <c r="Q101">
        <v>98.7421875</v>
      </c>
      <c r="R101" s="2">
        <v>40031</v>
      </c>
      <c r="S101">
        <v>100.08984375</v>
      </c>
      <c r="T101" s="2">
        <v>39955</v>
      </c>
      <c r="U101">
        <v>100.140625</v>
      </c>
      <c r="V101" s="2">
        <v>40046</v>
      </c>
      <c r="W101">
        <v>100.2109375</v>
      </c>
      <c r="X101" s="2">
        <v>40136</v>
      </c>
      <c r="Y101">
        <v>101.7734375</v>
      </c>
      <c r="Z101" s="2">
        <v>39671</v>
      </c>
      <c r="AA101">
        <v>97.9609375</v>
      </c>
      <c r="AB101" s="2">
        <v>39762</v>
      </c>
      <c r="AC101">
        <v>105.89453125</v>
      </c>
      <c r="AD101" s="2">
        <v>39940</v>
      </c>
      <c r="AE101">
        <v>98</v>
      </c>
      <c r="AF101" s="2">
        <v>40032</v>
      </c>
      <c r="AG101">
        <v>96.5078125</v>
      </c>
      <c r="AH101" s="2">
        <v>40123</v>
      </c>
      <c r="AI101">
        <v>102.94140625</v>
      </c>
      <c r="AJ101" s="2">
        <v>38530</v>
      </c>
      <c r="AK101">
        <v>102.140625</v>
      </c>
      <c r="AL101" s="2">
        <v>38715</v>
      </c>
      <c r="AM101">
        <v>100.56640625</v>
      </c>
      <c r="AN101" s="2">
        <v>38891</v>
      </c>
      <c r="AO101">
        <v>96.09765625</v>
      </c>
      <c r="AP101" s="2">
        <v>40126</v>
      </c>
      <c r="AQ101">
        <v>103.34765625</v>
      </c>
      <c r="AR101" s="2">
        <v>39255</v>
      </c>
      <c r="AS101">
        <v>97.72265625</v>
      </c>
      <c r="AT101" s="2">
        <v>39437</v>
      </c>
      <c r="AU101">
        <v>106.19140625</v>
      </c>
      <c r="AV101" s="2">
        <v>39619</v>
      </c>
      <c r="AW101">
        <v>96.0078125</v>
      </c>
      <c r="AX101" s="2">
        <v>39801</v>
      </c>
      <c r="AY101">
        <v>118.12109375</v>
      </c>
      <c r="AZ101" s="2">
        <v>39990</v>
      </c>
      <c r="BA101">
        <v>94.59765625</v>
      </c>
      <c r="BB101" s="2"/>
      <c r="BD101" s="2">
        <v>38328</v>
      </c>
      <c r="BE101">
        <v>137.0859375</v>
      </c>
      <c r="BF101" s="2">
        <v>38328</v>
      </c>
      <c r="BG101">
        <v>115.65625</v>
      </c>
      <c r="BH101" s="2">
        <v>38328</v>
      </c>
      <c r="BI101">
        <v>124.4296875</v>
      </c>
      <c r="BJ101" s="2">
        <v>38328</v>
      </c>
      <c r="BK101">
        <v>105.703125</v>
      </c>
    </row>
    <row r="102" spans="4:63" x14ac:dyDescent="0.25">
      <c r="D102" s="2"/>
      <c r="F102" s="2">
        <v>38489</v>
      </c>
      <c r="G102">
        <v>100.28515625</v>
      </c>
      <c r="H102" s="2">
        <v>38517</v>
      </c>
      <c r="I102">
        <v>100.3359375</v>
      </c>
      <c r="J102" s="2">
        <v>38329</v>
      </c>
      <c r="K102">
        <v>101.015625</v>
      </c>
      <c r="L102" s="2">
        <v>38503</v>
      </c>
      <c r="M102">
        <v>100.94921875</v>
      </c>
      <c r="N102" s="2">
        <v>38594</v>
      </c>
      <c r="O102">
        <v>101.5859375</v>
      </c>
      <c r="P102" s="2">
        <v>38866</v>
      </c>
      <c r="Q102">
        <v>98.7421875</v>
      </c>
      <c r="R102" s="2">
        <v>40032</v>
      </c>
      <c r="S102">
        <v>99.92578125</v>
      </c>
      <c r="T102" s="2">
        <v>39958</v>
      </c>
      <c r="U102">
        <v>100.140625</v>
      </c>
      <c r="V102" s="2">
        <v>40049</v>
      </c>
      <c r="W102">
        <v>100.41796875</v>
      </c>
      <c r="X102" s="2"/>
      <c r="Z102" s="2">
        <v>39672</v>
      </c>
      <c r="AA102">
        <v>98.453125</v>
      </c>
      <c r="AB102" s="2">
        <v>39763</v>
      </c>
      <c r="AC102">
        <v>105.89453125</v>
      </c>
      <c r="AD102" s="2">
        <v>39941</v>
      </c>
      <c r="AE102">
        <v>98.16796875</v>
      </c>
      <c r="AF102" s="2">
        <v>40035</v>
      </c>
      <c r="AG102">
        <v>96.82421875</v>
      </c>
      <c r="AH102" s="2">
        <v>40126</v>
      </c>
      <c r="AI102">
        <v>102.94921875</v>
      </c>
      <c r="AJ102" s="2">
        <v>38531</v>
      </c>
      <c r="AK102">
        <v>101.60546875</v>
      </c>
      <c r="AL102" s="2">
        <v>38716</v>
      </c>
      <c r="AM102">
        <v>100.37890625</v>
      </c>
      <c r="AN102" s="2">
        <v>38894</v>
      </c>
      <c r="AO102">
        <v>96.046875</v>
      </c>
      <c r="AP102" s="2">
        <v>40127</v>
      </c>
      <c r="AQ102">
        <v>103.41015625</v>
      </c>
      <c r="AR102" s="2">
        <v>39258</v>
      </c>
      <c r="AS102">
        <v>98.109375</v>
      </c>
      <c r="AT102" s="2">
        <v>39440</v>
      </c>
      <c r="AU102">
        <v>105.85546875</v>
      </c>
      <c r="AV102" s="2">
        <v>39622</v>
      </c>
      <c r="AW102">
        <v>96.0625</v>
      </c>
      <c r="AX102" s="2">
        <v>39804</v>
      </c>
      <c r="AY102">
        <v>117.7421875</v>
      </c>
      <c r="AZ102" s="2">
        <v>39993</v>
      </c>
      <c r="BA102">
        <v>95.02734375</v>
      </c>
      <c r="BD102" s="2">
        <v>38329</v>
      </c>
      <c r="BE102">
        <v>138.77734375</v>
      </c>
      <c r="BF102" s="2">
        <v>38329</v>
      </c>
      <c r="BG102">
        <v>117.1875</v>
      </c>
      <c r="BH102" s="2">
        <v>38329</v>
      </c>
      <c r="BI102">
        <v>126.12109375</v>
      </c>
      <c r="BJ102" s="2">
        <v>38329</v>
      </c>
      <c r="BK102">
        <v>107.234375</v>
      </c>
    </row>
    <row r="103" spans="4:63" x14ac:dyDescent="0.25">
      <c r="D103" s="2"/>
      <c r="F103" s="2">
        <v>38490</v>
      </c>
      <c r="G103">
        <v>100.30859375</v>
      </c>
      <c r="H103" s="2">
        <v>38518</v>
      </c>
      <c r="I103">
        <v>100.31640625</v>
      </c>
      <c r="J103" s="2">
        <v>38330</v>
      </c>
      <c r="K103">
        <v>100.87109375</v>
      </c>
      <c r="L103" s="2">
        <v>38504</v>
      </c>
      <c r="M103">
        <v>101.4765625</v>
      </c>
      <c r="N103" s="2">
        <v>38595</v>
      </c>
      <c r="O103">
        <v>102.09765625</v>
      </c>
      <c r="P103" s="2">
        <v>38867</v>
      </c>
      <c r="Q103">
        <v>98.58203125</v>
      </c>
      <c r="R103" s="2">
        <v>40035</v>
      </c>
      <c r="S103">
        <v>100.01953125</v>
      </c>
      <c r="T103" s="2">
        <v>39959</v>
      </c>
      <c r="U103">
        <v>99.98828125</v>
      </c>
      <c r="V103" s="2">
        <v>40050</v>
      </c>
      <c r="W103">
        <v>100.484375</v>
      </c>
      <c r="X103" s="2"/>
      <c r="Z103" s="2">
        <v>39673</v>
      </c>
      <c r="AA103">
        <v>98.2421875</v>
      </c>
      <c r="AB103" s="2">
        <v>39764</v>
      </c>
      <c r="AC103">
        <v>106.52734375</v>
      </c>
      <c r="AD103" s="2">
        <v>39944</v>
      </c>
      <c r="AE103">
        <v>98.703125</v>
      </c>
      <c r="AF103" s="2">
        <v>40036</v>
      </c>
      <c r="AG103">
        <v>97.171875</v>
      </c>
      <c r="AH103" s="2">
        <v>40127</v>
      </c>
      <c r="AI103">
        <v>102.98046875</v>
      </c>
      <c r="AJ103" s="2">
        <v>38532</v>
      </c>
      <c r="AK103">
        <v>101.5390625</v>
      </c>
      <c r="AL103" s="2">
        <v>38719</v>
      </c>
      <c r="AM103">
        <v>100.37890625</v>
      </c>
      <c r="AN103" s="2">
        <v>38895</v>
      </c>
      <c r="AO103">
        <v>96.29296875</v>
      </c>
      <c r="AP103" s="2">
        <v>40128</v>
      </c>
      <c r="AQ103">
        <v>103.41015625</v>
      </c>
      <c r="AR103" s="2">
        <v>39259</v>
      </c>
      <c r="AS103">
        <v>98.15625</v>
      </c>
      <c r="AT103" s="2">
        <v>39441</v>
      </c>
      <c r="AU103">
        <v>105.85546875</v>
      </c>
      <c r="AV103" s="2">
        <v>39623</v>
      </c>
      <c r="AW103">
        <v>96.7421875</v>
      </c>
      <c r="AX103" s="2">
        <v>39805</v>
      </c>
      <c r="AY103">
        <v>117.75390625</v>
      </c>
      <c r="AZ103" s="2">
        <v>39994</v>
      </c>
      <c r="BA103">
        <v>94.59375</v>
      </c>
      <c r="BD103" s="2">
        <v>38330</v>
      </c>
      <c r="BE103">
        <v>138.11328125</v>
      </c>
      <c r="BF103" s="2">
        <v>38330</v>
      </c>
      <c r="BG103">
        <v>116.5625</v>
      </c>
      <c r="BH103" s="2">
        <v>38330</v>
      </c>
      <c r="BI103">
        <v>125.38671875</v>
      </c>
      <c r="BJ103" s="2">
        <v>38330</v>
      </c>
      <c r="BK103">
        <v>106.55859375</v>
      </c>
    </row>
    <row r="104" spans="4:63" x14ac:dyDescent="0.25">
      <c r="D104" s="2"/>
      <c r="F104" s="2">
        <v>38491</v>
      </c>
      <c r="G104">
        <v>100.31640625</v>
      </c>
      <c r="H104" s="2">
        <v>38519</v>
      </c>
      <c r="I104">
        <v>100.37109375</v>
      </c>
      <c r="J104" s="2">
        <v>38331</v>
      </c>
      <c r="K104">
        <v>100.95703125</v>
      </c>
      <c r="L104" s="2">
        <v>38505</v>
      </c>
      <c r="M104">
        <v>101.34375</v>
      </c>
      <c r="N104" s="2">
        <v>38596</v>
      </c>
      <c r="O104">
        <v>102.25</v>
      </c>
      <c r="P104" s="2">
        <v>38868</v>
      </c>
      <c r="Q104">
        <v>98.359375</v>
      </c>
      <c r="R104" s="2">
        <v>40036</v>
      </c>
      <c r="S104">
        <v>100.1328125</v>
      </c>
      <c r="T104" s="2">
        <v>39960</v>
      </c>
      <c r="U104">
        <v>99.8828125</v>
      </c>
      <c r="V104" s="2">
        <v>40051</v>
      </c>
      <c r="W104">
        <v>100.48828125</v>
      </c>
      <c r="X104" s="2"/>
      <c r="Z104" s="2">
        <v>39674</v>
      </c>
      <c r="AA104">
        <v>98.453125</v>
      </c>
      <c r="AB104" s="2">
        <v>39765</v>
      </c>
      <c r="AC104">
        <v>106.2109375</v>
      </c>
      <c r="AD104" s="2">
        <v>39945</v>
      </c>
      <c r="AE104">
        <v>98.75390625</v>
      </c>
      <c r="AF104" s="2">
        <v>40037</v>
      </c>
      <c r="AG104">
        <v>97.12890625</v>
      </c>
      <c r="AH104" s="2">
        <v>40128</v>
      </c>
      <c r="AI104">
        <v>102.99609375</v>
      </c>
      <c r="AJ104" s="2">
        <v>38533</v>
      </c>
      <c r="AK104">
        <v>102.09765625</v>
      </c>
      <c r="AL104" s="2">
        <v>38720</v>
      </c>
      <c r="AM104">
        <v>100.59375</v>
      </c>
      <c r="AN104" s="2">
        <v>38896</v>
      </c>
      <c r="AO104">
        <v>96.0078125</v>
      </c>
      <c r="AP104" s="2">
        <v>40129</v>
      </c>
      <c r="AQ104">
        <v>103.62109375</v>
      </c>
      <c r="AR104" s="2">
        <v>39260</v>
      </c>
      <c r="AS104">
        <v>98.16796875</v>
      </c>
      <c r="AT104" s="2">
        <v>39442</v>
      </c>
      <c r="AU104">
        <v>105.37109375</v>
      </c>
      <c r="AV104" s="2">
        <v>39624</v>
      </c>
      <c r="AW104">
        <v>96.59765625</v>
      </c>
      <c r="AX104" s="2">
        <v>39806</v>
      </c>
      <c r="AY104">
        <v>117.6484375</v>
      </c>
      <c r="AZ104" s="2">
        <v>39995</v>
      </c>
      <c r="BA104">
        <v>94.5546875</v>
      </c>
      <c r="BD104" s="2">
        <v>38331</v>
      </c>
      <c r="BE104">
        <v>138.41015625</v>
      </c>
      <c r="BF104" s="2">
        <v>38331</v>
      </c>
      <c r="BG104">
        <v>116.86328125</v>
      </c>
      <c r="BH104" s="2">
        <v>38331</v>
      </c>
      <c r="BI104">
        <v>125.72265625</v>
      </c>
      <c r="BJ104" s="2">
        <v>38331</v>
      </c>
      <c r="BK104">
        <v>106.8203125</v>
      </c>
    </row>
    <row r="105" spans="4:63" x14ac:dyDescent="0.25">
      <c r="D105" s="2"/>
      <c r="F105" s="2">
        <v>38492</v>
      </c>
      <c r="G105">
        <v>100.21484375</v>
      </c>
      <c r="H105" s="2">
        <v>38520</v>
      </c>
      <c r="I105">
        <v>100.37890625</v>
      </c>
      <c r="J105" s="2">
        <v>38334</v>
      </c>
      <c r="K105">
        <v>100.9375</v>
      </c>
      <c r="L105" s="2">
        <v>38506</v>
      </c>
      <c r="M105">
        <v>101.046875</v>
      </c>
      <c r="N105" s="2">
        <v>38597</v>
      </c>
      <c r="O105">
        <v>102.23046875</v>
      </c>
      <c r="P105" s="2">
        <v>38869</v>
      </c>
      <c r="Q105">
        <v>98.44921875</v>
      </c>
      <c r="R105" s="2">
        <v>40037</v>
      </c>
      <c r="S105">
        <v>100.16796875</v>
      </c>
      <c r="T105" s="2">
        <v>39961</v>
      </c>
      <c r="U105">
        <v>99.91796875</v>
      </c>
      <c r="V105" s="2">
        <v>40052</v>
      </c>
      <c r="W105">
        <v>100.4921875</v>
      </c>
      <c r="X105" s="2"/>
      <c r="Z105" s="2">
        <v>39675</v>
      </c>
      <c r="AA105">
        <v>98.69140625</v>
      </c>
      <c r="AB105" s="2">
        <v>39766</v>
      </c>
      <c r="AC105">
        <v>106.64453125</v>
      </c>
      <c r="AD105" s="2">
        <v>39946</v>
      </c>
      <c r="AE105">
        <v>98.9296875</v>
      </c>
      <c r="AF105" s="2">
        <v>40038</v>
      </c>
      <c r="AG105">
        <v>97.6484375</v>
      </c>
      <c r="AH105" s="2">
        <v>40129</v>
      </c>
      <c r="AI105">
        <v>103.15625</v>
      </c>
      <c r="AJ105" s="2">
        <v>38534</v>
      </c>
      <c r="AK105">
        <v>101.078125</v>
      </c>
      <c r="AL105" s="2">
        <v>38721</v>
      </c>
      <c r="AM105">
        <v>100.73046875</v>
      </c>
      <c r="AN105" s="2">
        <v>38897</v>
      </c>
      <c r="AO105">
        <v>96.3828125</v>
      </c>
      <c r="AP105" s="2">
        <v>40130</v>
      </c>
      <c r="AQ105">
        <v>103.7265625</v>
      </c>
      <c r="AR105" s="2">
        <v>39261</v>
      </c>
      <c r="AS105">
        <v>98.0078125</v>
      </c>
      <c r="AT105" s="2">
        <v>39443</v>
      </c>
      <c r="AU105">
        <v>106.0078125</v>
      </c>
      <c r="AV105" s="2">
        <v>39625</v>
      </c>
      <c r="AW105">
        <v>97.07421875</v>
      </c>
      <c r="AX105" s="2">
        <v>39807</v>
      </c>
      <c r="AY105">
        <v>117.6484375</v>
      </c>
      <c r="AZ105" s="2">
        <v>39996</v>
      </c>
      <c r="BA105">
        <v>94.9453125</v>
      </c>
      <c r="BD105" s="2">
        <v>38334</v>
      </c>
      <c r="BE105">
        <v>138.6015625</v>
      </c>
      <c r="BF105" s="2">
        <v>38334</v>
      </c>
      <c r="BG105">
        <v>117.05078125</v>
      </c>
      <c r="BH105" s="2">
        <v>38334</v>
      </c>
      <c r="BI105">
        <v>125.9296875</v>
      </c>
      <c r="BJ105" s="2">
        <v>38334</v>
      </c>
      <c r="BK105">
        <v>107.0390625</v>
      </c>
    </row>
    <row r="106" spans="4:63" x14ac:dyDescent="0.25">
      <c r="D106" s="2"/>
      <c r="F106" s="2">
        <v>38495</v>
      </c>
      <c r="G106">
        <v>100.2890625</v>
      </c>
      <c r="H106" s="2">
        <v>38523</v>
      </c>
      <c r="I106">
        <v>100.359375</v>
      </c>
      <c r="J106" s="2">
        <v>38335</v>
      </c>
      <c r="K106">
        <v>101.0078125</v>
      </c>
      <c r="L106" s="2">
        <v>38509</v>
      </c>
      <c r="M106">
        <v>101.10546875</v>
      </c>
      <c r="N106" s="2">
        <v>38600</v>
      </c>
      <c r="O106">
        <v>102.24609375</v>
      </c>
      <c r="P106" s="2">
        <v>38870</v>
      </c>
      <c r="Q106">
        <v>98.984375</v>
      </c>
      <c r="R106" s="2">
        <v>40038</v>
      </c>
      <c r="S106">
        <v>100.29296875</v>
      </c>
      <c r="T106" s="2">
        <v>39962</v>
      </c>
      <c r="U106">
        <v>100.17578125</v>
      </c>
      <c r="V106" s="2">
        <v>40053</v>
      </c>
      <c r="W106">
        <v>100.51953125</v>
      </c>
      <c r="X106" s="2"/>
      <c r="Z106" s="2">
        <v>39678</v>
      </c>
      <c r="AA106">
        <v>98.85546875</v>
      </c>
      <c r="AB106" s="2">
        <v>39769</v>
      </c>
      <c r="AC106">
        <v>106.91796875</v>
      </c>
      <c r="AD106" s="2">
        <v>39947</v>
      </c>
      <c r="AE106">
        <v>99.02734375</v>
      </c>
      <c r="AF106" s="2">
        <v>40039</v>
      </c>
      <c r="AG106">
        <v>97.8671875</v>
      </c>
      <c r="AH106" s="2">
        <v>40130</v>
      </c>
      <c r="AI106">
        <v>103.2109375</v>
      </c>
      <c r="AJ106" s="2">
        <v>38537</v>
      </c>
      <c r="AK106">
        <v>101.15625</v>
      </c>
      <c r="AL106" s="2">
        <v>38722</v>
      </c>
      <c r="AM106">
        <v>100.6796875</v>
      </c>
      <c r="AN106" s="2">
        <v>38898</v>
      </c>
      <c r="AO106">
        <v>96.85546875</v>
      </c>
      <c r="AP106" s="2">
        <v>40133</v>
      </c>
      <c r="AQ106">
        <v>104.23828125</v>
      </c>
      <c r="AR106" s="2">
        <v>39262</v>
      </c>
      <c r="AS106">
        <v>98.640625</v>
      </c>
      <c r="AT106" s="2">
        <v>39444</v>
      </c>
      <c r="AU106">
        <v>107.03125</v>
      </c>
      <c r="AV106" s="2">
        <v>39626</v>
      </c>
      <c r="AW106">
        <v>97.65234375</v>
      </c>
      <c r="AX106" s="2">
        <v>39808</v>
      </c>
      <c r="AY106">
        <v>118.1328125</v>
      </c>
      <c r="AZ106" s="2">
        <v>39997</v>
      </c>
      <c r="BA106">
        <v>94.9375</v>
      </c>
      <c r="BD106" s="2">
        <v>38335</v>
      </c>
      <c r="BE106">
        <v>139.13671875</v>
      </c>
      <c r="BF106" s="2">
        <v>38335</v>
      </c>
      <c r="BG106">
        <v>117.47265625</v>
      </c>
      <c r="BH106" s="2">
        <v>38335</v>
      </c>
      <c r="BI106">
        <v>126.4765625</v>
      </c>
      <c r="BJ106" s="2">
        <v>38335</v>
      </c>
      <c r="BK106">
        <v>107.5859375</v>
      </c>
    </row>
    <row r="107" spans="4:63" x14ac:dyDescent="0.25">
      <c r="D107" s="2"/>
      <c r="F107" s="2">
        <v>38496</v>
      </c>
      <c r="G107">
        <v>100.328125</v>
      </c>
      <c r="H107" s="2">
        <v>38524</v>
      </c>
      <c r="I107">
        <v>100.4140625</v>
      </c>
      <c r="J107" s="2">
        <v>38336</v>
      </c>
      <c r="K107">
        <v>101.078125</v>
      </c>
      <c r="L107" s="2">
        <v>38510</v>
      </c>
      <c r="M107">
        <v>101.25390625</v>
      </c>
      <c r="N107" s="2">
        <v>38601</v>
      </c>
      <c r="O107">
        <v>102.0234375</v>
      </c>
      <c r="P107" s="2">
        <v>38873</v>
      </c>
      <c r="Q107">
        <v>98.80859375</v>
      </c>
      <c r="R107" s="2">
        <v>40039</v>
      </c>
      <c r="S107">
        <v>100.34765625</v>
      </c>
      <c r="T107" s="2">
        <v>39965</v>
      </c>
      <c r="U107">
        <v>100.0234375</v>
      </c>
      <c r="V107" s="2">
        <v>40056</v>
      </c>
      <c r="W107">
        <v>100.7109375</v>
      </c>
      <c r="X107" s="2"/>
      <c r="Z107" s="2">
        <v>39679</v>
      </c>
      <c r="AA107">
        <v>98.875</v>
      </c>
      <c r="AB107" s="2">
        <v>39770</v>
      </c>
      <c r="AC107">
        <v>107.25390625</v>
      </c>
      <c r="AD107" s="2">
        <v>39948</v>
      </c>
      <c r="AE107">
        <v>98.8515625</v>
      </c>
      <c r="AF107" s="2">
        <v>40042</v>
      </c>
      <c r="AG107">
        <v>98.29296875</v>
      </c>
      <c r="AH107" s="2">
        <v>40133</v>
      </c>
      <c r="AI107">
        <v>103.5</v>
      </c>
      <c r="AJ107" s="2">
        <v>38538</v>
      </c>
      <c r="AK107">
        <v>100.62109375</v>
      </c>
      <c r="AL107" s="2">
        <v>38723</v>
      </c>
      <c r="AM107">
        <v>100.52734375</v>
      </c>
      <c r="AN107" s="2">
        <v>38901</v>
      </c>
      <c r="AO107">
        <v>96.8046875</v>
      </c>
      <c r="AP107" s="2">
        <v>40134</v>
      </c>
      <c r="AQ107">
        <v>104.37109375</v>
      </c>
      <c r="AR107" s="2">
        <v>39265</v>
      </c>
      <c r="AS107">
        <v>98.91796875</v>
      </c>
      <c r="AT107" s="2">
        <v>39447</v>
      </c>
      <c r="AU107">
        <v>107.46484375</v>
      </c>
      <c r="AV107" s="2">
        <v>39629</v>
      </c>
      <c r="AW107">
        <v>97.64453125</v>
      </c>
      <c r="AX107" s="2">
        <v>39811</v>
      </c>
      <c r="AY107">
        <v>118.39453125</v>
      </c>
      <c r="AZ107" s="2">
        <v>40000</v>
      </c>
      <c r="BA107">
        <v>94.859375</v>
      </c>
      <c r="BD107" s="2">
        <v>38336</v>
      </c>
      <c r="BE107">
        <v>140.0625</v>
      </c>
      <c r="BF107" s="2">
        <v>38336</v>
      </c>
      <c r="BG107">
        <v>118.36328125</v>
      </c>
      <c r="BH107" s="2">
        <v>38336</v>
      </c>
      <c r="BI107">
        <v>127.43359375</v>
      </c>
      <c r="BJ107" s="2">
        <v>38336</v>
      </c>
      <c r="BK107">
        <v>108.44140625</v>
      </c>
    </row>
    <row r="108" spans="4:63" x14ac:dyDescent="0.25">
      <c r="D108" s="2"/>
      <c r="F108" s="2">
        <v>38497</v>
      </c>
      <c r="G108">
        <v>100.3046875</v>
      </c>
      <c r="H108" s="2">
        <v>38525</v>
      </c>
      <c r="I108">
        <v>100.546875</v>
      </c>
      <c r="J108" s="2">
        <v>38337</v>
      </c>
      <c r="K108">
        <v>100.7734375</v>
      </c>
      <c r="L108" s="2">
        <v>38511</v>
      </c>
      <c r="M108">
        <v>101.09375</v>
      </c>
      <c r="N108" s="2">
        <v>38602</v>
      </c>
      <c r="O108">
        <v>101.859375</v>
      </c>
      <c r="P108" s="2">
        <v>38874</v>
      </c>
      <c r="Q108">
        <v>98.8515625</v>
      </c>
      <c r="R108" s="2">
        <v>40042</v>
      </c>
      <c r="S108">
        <v>100.4296875</v>
      </c>
      <c r="T108" s="2">
        <v>39966</v>
      </c>
      <c r="U108">
        <v>100.05859375</v>
      </c>
      <c r="V108" s="2">
        <v>40057</v>
      </c>
      <c r="W108">
        <v>100.91796875</v>
      </c>
      <c r="X108" s="2"/>
      <c r="Z108" s="2">
        <v>39680</v>
      </c>
      <c r="AA108">
        <v>99.0390625</v>
      </c>
      <c r="AB108" s="2">
        <v>39771</v>
      </c>
      <c r="AC108">
        <v>107.890625</v>
      </c>
      <c r="AD108" s="2">
        <v>39951</v>
      </c>
      <c r="AE108">
        <v>98.40234375</v>
      </c>
      <c r="AF108" s="2">
        <v>40043</v>
      </c>
      <c r="AG108">
        <v>98.11328125</v>
      </c>
      <c r="AH108" s="2">
        <v>40134</v>
      </c>
      <c r="AI108">
        <v>103.59765625</v>
      </c>
      <c r="AJ108" s="2">
        <v>38539</v>
      </c>
      <c r="AK108">
        <v>100.9140625</v>
      </c>
      <c r="AL108" s="2">
        <v>38726</v>
      </c>
      <c r="AM108">
        <v>100.6328125</v>
      </c>
      <c r="AN108" s="2">
        <v>38902</v>
      </c>
      <c r="AO108">
        <v>96.8046875</v>
      </c>
      <c r="AP108" s="2">
        <v>40135</v>
      </c>
      <c r="AQ108">
        <v>104.17578125</v>
      </c>
      <c r="AR108" s="2">
        <v>39266</v>
      </c>
      <c r="AS108">
        <v>98.5703125</v>
      </c>
      <c r="AT108" s="2">
        <v>39448</v>
      </c>
      <c r="AU108">
        <v>107.46484375</v>
      </c>
      <c r="AV108" s="2">
        <v>39630</v>
      </c>
      <c r="AW108">
        <v>97.390625</v>
      </c>
      <c r="AX108" s="2">
        <v>39812</v>
      </c>
      <c r="AY108">
        <v>118.78125</v>
      </c>
      <c r="AZ108" s="2">
        <v>40001</v>
      </c>
      <c r="BA108">
        <v>95.3046875</v>
      </c>
      <c r="BD108" s="2">
        <v>38337</v>
      </c>
      <c r="BE108">
        <v>138.2421875</v>
      </c>
      <c r="BF108" s="2">
        <v>38337</v>
      </c>
      <c r="BG108">
        <v>116.7421875</v>
      </c>
      <c r="BH108" s="2">
        <v>38337</v>
      </c>
      <c r="BI108">
        <v>125.58984375</v>
      </c>
      <c r="BJ108" s="2">
        <v>38337</v>
      </c>
      <c r="BK108">
        <v>106.72265625</v>
      </c>
    </row>
    <row r="109" spans="4:63" x14ac:dyDescent="0.25">
      <c r="D109" s="2"/>
      <c r="F109" s="2">
        <v>38498</v>
      </c>
      <c r="G109">
        <v>100.296875</v>
      </c>
      <c r="H109" s="2">
        <v>38526</v>
      </c>
      <c r="I109">
        <v>100.5234375</v>
      </c>
      <c r="J109" s="2">
        <v>38338</v>
      </c>
      <c r="K109">
        <v>100.75390625</v>
      </c>
      <c r="L109" s="2">
        <v>38512</v>
      </c>
      <c r="M109">
        <v>101.0234375</v>
      </c>
      <c r="N109" s="2">
        <v>38603</v>
      </c>
      <c r="O109">
        <v>101.76171875</v>
      </c>
      <c r="P109" s="2">
        <v>38875</v>
      </c>
      <c r="Q109">
        <v>98.78515625</v>
      </c>
      <c r="R109" s="2">
        <v>40043</v>
      </c>
      <c r="S109">
        <v>100.3828125</v>
      </c>
      <c r="T109" s="2">
        <v>39967</v>
      </c>
      <c r="U109">
        <v>100.18359375</v>
      </c>
      <c r="V109" s="2">
        <v>40058</v>
      </c>
      <c r="W109">
        <v>100.953125</v>
      </c>
      <c r="X109" s="2"/>
      <c r="Z109" s="2">
        <v>39681</v>
      </c>
      <c r="AA109">
        <v>98.828125</v>
      </c>
      <c r="AB109" s="2">
        <v>39772</v>
      </c>
      <c r="AC109">
        <v>108.4296875</v>
      </c>
      <c r="AD109" s="2">
        <v>39952</v>
      </c>
      <c r="AE109">
        <v>98.42578125</v>
      </c>
      <c r="AF109" s="2">
        <v>40044</v>
      </c>
      <c r="AG109">
        <v>98.3515625</v>
      </c>
      <c r="AH109" s="2">
        <v>40135</v>
      </c>
      <c r="AI109">
        <v>103.51171875</v>
      </c>
      <c r="AJ109" s="2">
        <v>38540</v>
      </c>
      <c r="AK109">
        <v>100.98828125</v>
      </c>
      <c r="AL109" s="2">
        <v>38727</v>
      </c>
      <c r="AM109">
        <v>100.17578125</v>
      </c>
      <c r="AN109" s="2">
        <v>38903</v>
      </c>
      <c r="AO109">
        <v>96.28515625</v>
      </c>
      <c r="AP109" s="2">
        <v>40136</v>
      </c>
      <c r="AQ109">
        <v>104.44921875</v>
      </c>
      <c r="AR109" s="2">
        <v>39267</v>
      </c>
      <c r="AS109">
        <v>98.5703125</v>
      </c>
      <c r="AT109" s="2">
        <v>39449</v>
      </c>
      <c r="AU109">
        <v>108.4765625</v>
      </c>
      <c r="AV109" s="2">
        <v>39631</v>
      </c>
      <c r="AW109">
        <v>97.7421875</v>
      </c>
      <c r="AX109" s="2">
        <v>39813</v>
      </c>
      <c r="AY109">
        <v>117.2265625</v>
      </c>
      <c r="AZ109" s="2">
        <v>40002</v>
      </c>
      <c r="BA109">
        <v>96.5</v>
      </c>
      <c r="BD109" s="2">
        <v>38338</v>
      </c>
      <c r="BE109">
        <v>138.1171875</v>
      </c>
      <c r="BF109" s="2">
        <v>38338</v>
      </c>
      <c r="BG109">
        <v>116.6484375</v>
      </c>
      <c r="BH109" s="2">
        <v>38338</v>
      </c>
      <c r="BI109">
        <v>125.51953125</v>
      </c>
      <c r="BJ109" s="2">
        <v>38338</v>
      </c>
      <c r="BK109">
        <v>106.65625</v>
      </c>
    </row>
    <row r="110" spans="4:63" x14ac:dyDescent="0.25">
      <c r="D110" s="2"/>
      <c r="F110" s="2">
        <v>38499</v>
      </c>
      <c r="G110">
        <v>100.3125</v>
      </c>
      <c r="H110" s="2">
        <v>38527</v>
      </c>
      <c r="I110">
        <v>100.61328125</v>
      </c>
      <c r="J110" s="2">
        <v>38341</v>
      </c>
      <c r="K110">
        <v>100.74609375</v>
      </c>
      <c r="L110" s="2">
        <v>38513</v>
      </c>
      <c r="M110">
        <v>100.6328125</v>
      </c>
      <c r="N110" s="2">
        <v>38604</v>
      </c>
      <c r="O110">
        <v>101.890625</v>
      </c>
      <c r="P110" s="2">
        <v>38876</v>
      </c>
      <c r="Q110">
        <v>98.875</v>
      </c>
      <c r="R110" s="2">
        <v>40044</v>
      </c>
      <c r="S110">
        <v>100.46484375</v>
      </c>
      <c r="T110" s="2">
        <v>39968</v>
      </c>
      <c r="U110">
        <v>100.046875</v>
      </c>
      <c r="V110" s="2">
        <v>40059</v>
      </c>
      <c r="W110">
        <v>100.86328125</v>
      </c>
      <c r="X110" s="2"/>
      <c r="Z110" s="2">
        <v>39682</v>
      </c>
      <c r="AA110">
        <v>98.51953125</v>
      </c>
      <c r="AB110" s="2">
        <v>39773</v>
      </c>
      <c r="AC110">
        <v>107.92578125</v>
      </c>
      <c r="AD110" s="2">
        <v>39953</v>
      </c>
      <c r="AE110">
        <v>98.7578125</v>
      </c>
      <c r="AF110" s="2">
        <v>40045</v>
      </c>
      <c r="AG110">
        <v>98.35546875</v>
      </c>
      <c r="AH110" s="2">
        <v>40136</v>
      </c>
      <c r="AI110">
        <v>103.75390625</v>
      </c>
      <c r="AJ110" s="2">
        <v>38541</v>
      </c>
      <c r="AK110">
        <v>100.78515625</v>
      </c>
      <c r="AL110" s="2">
        <v>38728</v>
      </c>
      <c r="AM110">
        <v>99.94921875</v>
      </c>
      <c r="AN110" s="2">
        <v>38904</v>
      </c>
      <c r="AO110">
        <v>96.609375</v>
      </c>
      <c r="AP110" s="2"/>
      <c r="AR110" s="2">
        <v>39268</v>
      </c>
      <c r="AS110">
        <v>97.84765625</v>
      </c>
      <c r="AT110" s="2">
        <v>39450</v>
      </c>
      <c r="AU110">
        <v>108.59765625</v>
      </c>
      <c r="AV110" s="2">
        <v>39632</v>
      </c>
      <c r="AW110">
        <v>97.640625</v>
      </c>
      <c r="AX110" s="2">
        <v>39814</v>
      </c>
      <c r="AY110">
        <v>117.2265625</v>
      </c>
      <c r="AZ110" s="2">
        <v>40003</v>
      </c>
      <c r="BA110">
        <v>95.7109375</v>
      </c>
      <c r="BD110" s="2">
        <v>38341</v>
      </c>
      <c r="BE110">
        <v>138.37109375</v>
      </c>
      <c r="BF110" s="2">
        <v>38341</v>
      </c>
      <c r="BG110">
        <v>116.8828125</v>
      </c>
      <c r="BH110" s="2">
        <v>38341</v>
      </c>
      <c r="BI110">
        <v>125.7734375</v>
      </c>
      <c r="BJ110" s="2">
        <v>38341</v>
      </c>
      <c r="BK110">
        <v>106.93359375</v>
      </c>
    </row>
    <row r="111" spans="4:63" x14ac:dyDescent="0.25">
      <c r="D111" s="2"/>
      <c r="F111" s="2">
        <v>38502</v>
      </c>
      <c r="G111">
        <v>100.3125</v>
      </c>
      <c r="H111" s="2">
        <v>38530</v>
      </c>
      <c r="I111">
        <v>100.60546875</v>
      </c>
      <c r="J111" s="2">
        <v>38342</v>
      </c>
      <c r="K111">
        <v>100.8046875</v>
      </c>
      <c r="L111" s="2">
        <v>38516</v>
      </c>
      <c r="M111">
        <v>100.51953125</v>
      </c>
      <c r="N111" s="2">
        <v>38607</v>
      </c>
      <c r="O111">
        <v>101.6953125</v>
      </c>
      <c r="P111" s="2">
        <v>38877</v>
      </c>
      <c r="Q111">
        <v>98.94140625</v>
      </c>
      <c r="R111" s="2">
        <v>40045</v>
      </c>
      <c r="S111">
        <v>100.46875</v>
      </c>
      <c r="T111" s="2">
        <v>39969</v>
      </c>
      <c r="U111">
        <v>99.24609375</v>
      </c>
      <c r="V111" s="2">
        <v>40060</v>
      </c>
      <c r="W111">
        <v>100.8125</v>
      </c>
      <c r="X111" s="2"/>
      <c r="Z111" s="2">
        <v>39685</v>
      </c>
      <c r="AA111">
        <v>98.94921875</v>
      </c>
      <c r="AB111" s="2">
        <v>39776</v>
      </c>
      <c r="AC111">
        <v>107.30859375</v>
      </c>
      <c r="AD111" s="2">
        <v>39954</v>
      </c>
      <c r="AE111">
        <v>98.24609375</v>
      </c>
      <c r="AF111" s="2">
        <v>40046</v>
      </c>
      <c r="AG111">
        <v>97.73046875</v>
      </c>
      <c r="AH111" s="2"/>
      <c r="AJ111" s="2">
        <v>38544</v>
      </c>
      <c r="AK111">
        <v>100.765625</v>
      </c>
      <c r="AL111" s="2">
        <v>38729</v>
      </c>
      <c r="AM111">
        <v>100.3359375</v>
      </c>
      <c r="AN111" s="2">
        <v>38905</v>
      </c>
      <c r="AO111">
        <v>97.00390625</v>
      </c>
      <c r="AP111" s="2"/>
      <c r="AR111" s="2">
        <v>39269</v>
      </c>
      <c r="AS111">
        <v>97.57421875</v>
      </c>
      <c r="AT111" s="2">
        <v>39451</v>
      </c>
      <c r="AU111">
        <v>108.80859375</v>
      </c>
      <c r="AV111" s="2">
        <v>39633</v>
      </c>
      <c r="AW111">
        <v>97.640625</v>
      </c>
      <c r="AX111" s="2">
        <v>39815</v>
      </c>
      <c r="AY111">
        <v>115.9140625</v>
      </c>
      <c r="AZ111" s="2">
        <v>40004</v>
      </c>
      <c r="BA111">
        <v>96.578125</v>
      </c>
      <c r="BD111" s="2">
        <v>38342</v>
      </c>
      <c r="BE111">
        <v>138.71875</v>
      </c>
      <c r="BF111" s="2">
        <v>38342</v>
      </c>
      <c r="BG111">
        <v>117.1953125</v>
      </c>
      <c r="BH111" s="2">
        <v>38342</v>
      </c>
      <c r="BI111">
        <v>126.15234375</v>
      </c>
      <c r="BJ111" s="2">
        <v>38342</v>
      </c>
      <c r="BK111">
        <v>107.19921875</v>
      </c>
    </row>
    <row r="112" spans="4:63" x14ac:dyDescent="0.25">
      <c r="D112" s="2"/>
      <c r="F112" s="2">
        <v>38503</v>
      </c>
      <c r="G112">
        <v>100.4453125</v>
      </c>
      <c r="H112" s="2">
        <v>38531</v>
      </c>
      <c r="I112">
        <v>100.53515625</v>
      </c>
      <c r="J112" s="2">
        <v>38343</v>
      </c>
      <c r="K112">
        <v>100.8125</v>
      </c>
      <c r="L112" s="2">
        <v>38517</v>
      </c>
      <c r="M112">
        <v>100.51171875</v>
      </c>
      <c r="N112" s="2">
        <v>38608</v>
      </c>
      <c r="O112">
        <v>101.92578125</v>
      </c>
      <c r="P112" s="2">
        <v>38880</v>
      </c>
      <c r="Q112">
        <v>98.90625</v>
      </c>
      <c r="R112" s="2">
        <v>40046</v>
      </c>
      <c r="S112">
        <v>100.31640625</v>
      </c>
      <c r="T112" s="2">
        <v>39972</v>
      </c>
      <c r="U112">
        <v>98.93359375</v>
      </c>
      <c r="V112" s="2">
        <v>40063</v>
      </c>
      <c r="W112">
        <v>100.8125</v>
      </c>
      <c r="X112" s="2"/>
      <c r="Z112" s="2">
        <v>39686</v>
      </c>
      <c r="AA112">
        <v>99.00390625</v>
      </c>
      <c r="AB112" s="2">
        <v>39777</v>
      </c>
      <c r="AC112">
        <v>108.1953125</v>
      </c>
      <c r="AD112" s="2">
        <v>39955</v>
      </c>
      <c r="AE112">
        <v>98.04296875</v>
      </c>
      <c r="AF112" s="2">
        <v>40049</v>
      </c>
      <c r="AG112">
        <v>98.0625</v>
      </c>
      <c r="AH112" s="2"/>
      <c r="AJ112" s="2">
        <v>38545</v>
      </c>
      <c r="AK112">
        <v>100.41796875</v>
      </c>
      <c r="AL112" s="2">
        <v>38730</v>
      </c>
      <c r="AM112">
        <v>100.8046875</v>
      </c>
      <c r="AN112" s="2">
        <v>38908</v>
      </c>
      <c r="AO112">
        <v>97.06640625</v>
      </c>
      <c r="AP112" s="2"/>
      <c r="AR112" s="2">
        <v>39272</v>
      </c>
      <c r="AS112">
        <v>97.8671875</v>
      </c>
      <c r="AT112" s="2">
        <v>39454</v>
      </c>
      <c r="AU112">
        <v>109.1328125</v>
      </c>
      <c r="AV112" s="2">
        <v>39636</v>
      </c>
      <c r="AW112">
        <v>98.2109375</v>
      </c>
      <c r="AX112" s="2">
        <v>39818</v>
      </c>
      <c r="AY112">
        <v>114.92578125</v>
      </c>
      <c r="AZ112" s="2">
        <v>40007</v>
      </c>
      <c r="BA112">
        <v>96.1484375</v>
      </c>
      <c r="BD112" s="2">
        <v>38343</v>
      </c>
      <c r="BE112">
        <v>138.2734375</v>
      </c>
      <c r="BF112" s="2">
        <v>38343</v>
      </c>
      <c r="BG112">
        <v>116.76171875</v>
      </c>
      <c r="BH112" s="2">
        <v>38343</v>
      </c>
      <c r="BI112">
        <v>125.63671875</v>
      </c>
      <c r="BJ112" s="2">
        <v>38343</v>
      </c>
      <c r="BK112">
        <v>106.77734375</v>
      </c>
    </row>
    <row r="113" spans="4:63" x14ac:dyDescent="0.25">
      <c r="D113" s="2"/>
      <c r="F113" s="2">
        <v>38504</v>
      </c>
      <c r="G113">
        <v>100.58203125</v>
      </c>
      <c r="H113" s="2">
        <v>38532</v>
      </c>
      <c r="I113">
        <v>100.51171875</v>
      </c>
      <c r="J113" s="2">
        <v>38344</v>
      </c>
      <c r="K113">
        <v>100.78515625</v>
      </c>
      <c r="L113" s="2">
        <v>38518</v>
      </c>
      <c r="M113">
        <v>100.4609375</v>
      </c>
      <c r="N113" s="2">
        <v>38609</v>
      </c>
      <c r="O113">
        <v>101.8125</v>
      </c>
      <c r="P113" s="2">
        <v>38881</v>
      </c>
      <c r="Q113">
        <v>98.99609375</v>
      </c>
      <c r="R113" s="2">
        <v>40049</v>
      </c>
      <c r="S113">
        <v>100.4453125</v>
      </c>
      <c r="T113" s="2">
        <v>39973</v>
      </c>
      <c r="U113">
        <v>99.171875</v>
      </c>
      <c r="V113" s="2">
        <v>40064</v>
      </c>
      <c r="W113">
        <v>100.75390625</v>
      </c>
      <c r="X113" s="2"/>
      <c r="Z113" s="2">
        <v>39687</v>
      </c>
      <c r="AA113">
        <v>99.1484375</v>
      </c>
      <c r="AB113" s="2">
        <v>39778</v>
      </c>
      <c r="AC113">
        <v>108.54296875</v>
      </c>
      <c r="AD113" s="2">
        <v>39958</v>
      </c>
      <c r="AE113">
        <v>98.04296875</v>
      </c>
      <c r="AF113" s="2">
        <v>40050</v>
      </c>
      <c r="AG113">
        <v>98.23828125</v>
      </c>
      <c r="AH113" s="2"/>
      <c r="AJ113" s="2">
        <v>38546</v>
      </c>
      <c r="AK113">
        <v>100.30078125</v>
      </c>
      <c r="AL113" s="2">
        <v>38733</v>
      </c>
      <c r="AM113">
        <v>100.8046875</v>
      </c>
      <c r="AN113" s="2">
        <v>38909</v>
      </c>
      <c r="AO113">
        <v>97.25</v>
      </c>
      <c r="AP113" s="2"/>
      <c r="AR113" s="2">
        <v>39273</v>
      </c>
      <c r="AS113">
        <v>98.7578125</v>
      </c>
      <c r="AT113" s="2">
        <v>39455</v>
      </c>
      <c r="AU113">
        <v>109.5859375</v>
      </c>
      <c r="AV113" s="2">
        <v>39637</v>
      </c>
      <c r="AW113">
        <v>98.37890625</v>
      </c>
      <c r="AX113" s="2">
        <v>39819</v>
      </c>
      <c r="AY113">
        <v>115.21484375</v>
      </c>
      <c r="AZ113" s="2">
        <v>40008</v>
      </c>
      <c r="BA113">
        <v>95.234375</v>
      </c>
      <c r="BD113" s="2">
        <v>38344</v>
      </c>
      <c r="BE113">
        <v>137.99609375</v>
      </c>
      <c r="BF113" s="2">
        <v>38344</v>
      </c>
      <c r="BG113">
        <v>116.48046875</v>
      </c>
      <c r="BH113" s="2">
        <v>38344</v>
      </c>
      <c r="BI113">
        <v>125.3671875</v>
      </c>
      <c r="BJ113" s="2">
        <v>38344</v>
      </c>
      <c r="BK113">
        <v>106.58203125</v>
      </c>
    </row>
    <row r="114" spans="4:63" x14ac:dyDescent="0.25">
      <c r="D114" s="2"/>
      <c r="F114" s="2">
        <v>38505</v>
      </c>
      <c r="G114">
        <v>100.52734375</v>
      </c>
      <c r="H114" s="2">
        <v>38533</v>
      </c>
      <c r="I114">
        <v>100.5546875</v>
      </c>
      <c r="J114" s="2">
        <v>38345</v>
      </c>
      <c r="K114">
        <v>100.80078125</v>
      </c>
      <c r="L114" s="2">
        <v>38519</v>
      </c>
      <c r="M114">
        <v>100.59375</v>
      </c>
      <c r="N114" s="2">
        <v>38610</v>
      </c>
      <c r="O114">
        <v>101.65234375</v>
      </c>
      <c r="P114" s="2">
        <v>38882</v>
      </c>
      <c r="Q114">
        <v>98.5546875</v>
      </c>
      <c r="R114" s="2">
        <v>40050</v>
      </c>
      <c r="S114">
        <v>100.44921875</v>
      </c>
      <c r="T114" s="2">
        <v>39974</v>
      </c>
      <c r="U114">
        <v>99.01953125</v>
      </c>
      <c r="V114" s="2">
        <v>40065</v>
      </c>
      <c r="W114">
        <v>100.8046875</v>
      </c>
      <c r="X114" s="2"/>
      <c r="Z114" s="2">
        <v>39688</v>
      </c>
      <c r="AA114">
        <v>99.0625</v>
      </c>
      <c r="AB114" s="2">
        <v>39779</v>
      </c>
      <c r="AC114">
        <v>108.54296875</v>
      </c>
      <c r="AD114" s="2">
        <v>39959</v>
      </c>
      <c r="AE114">
        <v>97.625</v>
      </c>
      <c r="AF114" s="2">
        <v>40051</v>
      </c>
      <c r="AG114">
        <v>98.2578125</v>
      </c>
      <c r="AH114" s="2"/>
      <c r="AJ114" s="2">
        <v>38547</v>
      </c>
      <c r="AK114">
        <v>100.15625</v>
      </c>
      <c r="AL114" s="2">
        <v>38734</v>
      </c>
      <c r="AM114">
        <v>101.03515625</v>
      </c>
      <c r="AN114" s="2">
        <v>38910</v>
      </c>
      <c r="AO114">
        <v>97.26171875</v>
      </c>
      <c r="AP114" s="2"/>
      <c r="AR114" s="2">
        <v>39274</v>
      </c>
      <c r="AS114">
        <v>98.28515625</v>
      </c>
      <c r="AT114" s="2">
        <v>39456</v>
      </c>
      <c r="AU114">
        <v>109.23828125</v>
      </c>
      <c r="AV114" s="2">
        <v>39638</v>
      </c>
      <c r="AW114">
        <v>98.93359375</v>
      </c>
      <c r="AX114" s="2">
        <v>39820</v>
      </c>
      <c r="AY114">
        <v>114.7734375</v>
      </c>
      <c r="AZ114" s="2">
        <v>40009</v>
      </c>
      <c r="BA114">
        <v>94.2265625</v>
      </c>
      <c r="BD114" s="2">
        <v>38345</v>
      </c>
      <c r="BE114">
        <v>137.99609375</v>
      </c>
      <c r="BF114" s="2">
        <v>38345</v>
      </c>
      <c r="BG114">
        <v>116.48046875</v>
      </c>
      <c r="BH114" s="2">
        <v>38345</v>
      </c>
      <c r="BI114">
        <v>125.3671875</v>
      </c>
      <c r="BJ114" s="2">
        <v>38345</v>
      </c>
      <c r="BK114">
        <v>106.58203125</v>
      </c>
    </row>
    <row r="115" spans="4:63" x14ac:dyDescent="0.25">
      <c r="D115" s="2"/>
      <c r="F115" s="2">
        <v>38506</v>
      </c>
      <c r="G115">
        <v>100.48828125</v>
      </c>
      <c r="H115" s="2">
        <v>38534</v>
      </c>
      <c r="I115">
        <v>100.43359375</v>
      </c>
      <c r="J115" s="2">
        <v>38348</v>
      </c>
      <c r="K115">
        <v>100.54296875</v>
      </c>
      <c r="L115" s="2">
        <v>38520</v>
      </c>
      <c r="M115">
        <v>100.578125</v>
      </c>
      <c r="N115" s="2">
        <v>38611</v>
      </c>
      <c r="O115">
        <v>101.43359375</v>
      </c>
      <c r="P115" s="2">
        <v>38883</v>
      </c>
      <c r="Q115">
        <v>98.45703125</v>
      </c>
      <c r="R115" s="2">
        <v>40051</v>
      </c>
      <c r="S115">
        <v>100.48046875</v>
      </c>
      <c r="T115" s="2">
        <v>39975</v>
      </c>
      <c r="U115">
        <v>99.0703125</v>
      </c>
      <c r="V115" s="2">
        <v>40066</v>
      </c>
      <c r="W115">
        <v>100.96484375</v>
      </c>
      <c r="X115" s="2"/>
      <c r="Z115" s="2">
        <v>39689</v>
      </c>
      <c r="AA115">
        <v>98.96484375</v>
      </c>
      <c r="AB115" s="2">
        <v>39780</v>
      </c>
      <c r="AC115">
        <v>109.0078125</v>
      </c>
      <c r="AD115" s="2">
        <v>39960</v>
      </c>
      <c r="AE115">
        <v>97.14453125</v>
      </c>
      <c r="AF115" s="2">
        <v>40052</v>
      </c>
      <c r="AG115">
        <v>98.265625</v>
      </c>
      <c r="AH115" s="2"/>
      <c r="AJ115" s="2">
        <v>38548</v>
      </c>
      <c r="AK115">
        <v>100.26953125</v>
      </c>
      <c r="AL115" s="2">
        <v>38735</v>
      </c>
      <c r="AM115">
        <v>100.96875</v>
      </c>
      <c r="AN115" s="2">
        <v>38911</v>
      </c>
      <c r="AO115">
        <v>97.5390625</v>
      </c>
      <c r="AP115" s="2"/>
      <c r="AR115" s="2">
        <v>39275</v>
      </c>
      <c r="AS115">
        <v>98.015625</v>
      </c>
      <c r="AT115" s="2">
        <v>39457</v>
      </c>
      <c r="AU115">
        <v>108.703125</v>
      </c>
      <c r="AV115" s="2">
        <v>39639</v>
      </c>
      <c r="AW115">
        <v>99.0390625</v>
      </c>
      <c r="AX115" s="2">
        <v>39821</v>
      </c>
      <c r="AY115">
        <v>115.19140625</v>
      </c>
      <c r="AZ115" s="2">
        <v>40010</v>
      </c>
      <c r="BA115">
        <v>94.5625</v>
      </c>
      <c r="BD115" s="2">
        <v>38348</v>
      </c>
      <c r="BE115">
        <v>136.796875</v>
      </c>
      <c r="BF115" s="2">
        <v>38348</v>
      </c>
      <c r="BG115">
        <v>115.44921875</v>
      </c>
      <c r="BH115" s="2">
        <v>38348</v>
      </c>
      <c r="BI115">
        <v>124.2734375</v>
      </c>
      <c r="BJ115" s="2">
        <v>38348</v>
      </c>
      <c r="BK115">
        <v>105.48828125</v>
      </c>
    </row>
    <row r="116" spans="4:63" x14ac:dyDescent="0.25">
      <c r="D116" s="2"/>
      <c r="F116" s="2">
        <v>38509</v>
      </c>
      <c r="G116">
        <v>100.48046875</v>
      </c>
      <c r="H116" s="2">
        <v>38537</v>
      </c>
      <c r="I116">
        <v>100.43359375</v>
      </c>
      <c r="J116" s="2">
        <v>38349</v>
      </c>
      <c r="K116">
        <v>100.5546875</v>
      </c>
      <c r="L116" s="2">
        <v>38523</v>
      </c>
      <c r="M116">
        <v>100.4765625</v>
      </c>
      <c r="N116" s="2">
        <v>38614</v>
      </c>
      <c r="O116">
        <v>101.6171875</v>
      </c>
      <c r="P116" s="2">
        <v>38884</v>
      </c>
      <c r="Q116">
        <v>98.3828125</v>
      </c>
      <c r="R116" s="2">
        <v>40052</v>
      </c>
      <c r="S116">
        <v>100.5</v>
      </c>
      <c r="T116" s="2">
        <v>39976</v>
      </c>
      <c r="U116">
        <v>99.203125</v>
      </c>
      <c r="V116" s="2">
        <v>40067</v>
      </c>
      <c r="W116">
        <v>100.9296875</v>
      </c>
      <c r="X116" s="2"/>
      <c r="Z116" s="2">
        <v>39692</v>
      </c>
      <c r="AA116">
        <v>98.96484375</v>
      </c>
      <c r="AB116" s="2">
        <v>39783</v>
      </c>
      <c r="AC116">
        <v>109.9375</v>
      </c>
      <c r="AD116" s="2">
        <v>39961</v>
      </c>
      <c r="AE116">
        <v>97.3515625</v>
      </c>
      <c r="AF116" s="2">
        <v>40053</v>
      </c>
      <c r="AG116">
        <v>98.40234375</v>
      </c>
      <c r="AH116" s="2"/>
      <c r="AJ116" s="2">
        <v>38551</v>
      </c>
      <c r="AK116">
        <v>99.828125</v>
      </c>
      <c r="AL116" s="2">
        <v>38736</v>
      </c>
      <c r="AM116">
        <v>100.68359375</v>
      </c>
      <c r="AN116" s="2">
        <v>38912</v>
      </c>
      <c r="AO116">
        <v>97.578125</v>
      </c>
      <c r="AP116" s="2"/>
      <c r="AR116" s="2">
        <v>39276</v>
      </c>
      <c r="AS116">
        <v>98.2734375</v>
      </c>
      <c r="AT116" s="2">
        <v>39458</v>
      </c>
      <c r="AU116">
        <v>109.6015625</v>
      </c>
      <c r="AV116" s="2">
        <v>39640</v>
      </c>
      <c r="AW116">
        <v>97.81640625</v>
      </c>
      <c r="AX116" s="2">
        <v>39822</v>
      </c>
      <c r="AY116">
        <v>115.67578125</v>
      </c>
      <c r="AZ116" s="2">
        <v>40011</v>
      </c>
      <c r="BA116">
        <v>93.95703125</v>
      </c>
      <c r="BD116" s="2">
        <v>38349</v>
      </c>
      <c r="BE116">
        <v>136.84765625</v>
      </c>
      <c r="BF116" s="2">
        <v>38349</v>
      </c>
      <c r="BG116">
        <v>115.515625</v>
      </c>
      <c r="BH116" s="2">
        <v>38349</v>
      </c>
      <c r="BI116">
        <v>124.33984375</v>
      </c>
      <c r="BJ116" s="2">
        <v>38349</v>
      </c>
      <c r="BK116">
        <v>105.51953125</v>
      </c>
    </row>
    <row r="117" spans="4:63" x14ac:dyDescent="0.25">
      <c r="D117" s="2"/>
      <c r="F117" s="2">
        <v>38510</v>
      </c>
      <c r="G117">
        <v>100.51953125</v>
      </c>
      <c r="H117" s="2">
        <v>38538</v>
      </c>
      <c r="I117">
        <v>100.37890625</v>
      </c>
      <c r="J117" s="2">
        <v>38350</v>
      </c>
      <c r="K117">
        <v>100.375</v>
      </c>
      <c r="L117" s="2">
        <v>38524</v>
      </c>
      <c r="M117">
        <v>100.72265625</v>
      </c>
      <c r="N117" s="2">
        <v>38615</v>
      </c>
      <c r="O117">
        <v>101.47265625</v>
      </c>
      <c r="P117" s="2">
        <v>38887</v>
      </c>
      <c r="Q117">
        <v>98.33203125</v>
      </c>
      <c r="R117" s="2">
        <v>40053</v>
      </c>
      <c r="S117">
        <v>100.5390625</v>
      </c>
      <c r="T117" s="2">
        <v>39979</v>
      </c>
      <c r="U117">
        <v>99.36328125</v>
      </c>
      <c r="V117" s="2">
        <v>40070</v>
      </c>
      <c r="W117">
        <v>100.85546875</v>
      </c>
      <c r="X117" s="2"/>
      <c r="Z117" s="2">
        <v>39693</v>
      </c>
      <c r="AA117">
        <v>99.45703125</v>
      </c>
      <c r="AB117" s="2">
        <v>39784</v>
      </c>
      <c r="AC117">
        <v>110.3359375</v>
      </c>
      <c r="AD117" s="2">
        <v>39962</v>
      </c>
      <c r="AE117">
        <v>97.76953125</v>
      </c>
      <c r="AF117" s="2">
        <v>40056</v>
      </c>
      <c r="AG117">
        <v>98.67578125</v>
      </c>
      <c r="AH117" s="2"/>
      <c r="AJ117" s="2">
        <v>38552</v>
      </c>
      <c r="AK117">
        <v>100.1796875</v>
      </c>
      <c r="AL117" s="2">
        <v>38737</v>
      </c>
      <c r="AM117">
        <v>100.890625</v>
      </c>
      <c r="AN117" s="2">
        <v>38915</v>
      </c>
      <c r="AO117">
        <v>97.62109375</v>
      </c>
      <c r="AP117" s="2"/>
      <c r="AR117" s="2">
        <v>39279</v>
      </c>
      <c r="AS117">
        <v>98.69140625</v>
      </c>
      <c r="AT117" s="2">
        <v>39461</v>
      </c>
      <c r="AU117">
        <v>109.7265625</v>
      </c>
      <c r="AV117" s="2">
        <v>39643</v>
      </c>
      <c r="AW117">
        <v>98.625</v>
      </c>
      <c r="AX117" s="2">
        <v>39825</v>
      </c>
      <c r="AY117">
        <v>116.484375</v>
      </c>
      <c r="AZ117" s="2">
        <v>40014</v>
      </c>
      <c r="BA117">
        <v>94.27734375</v>
      </c>
      <c r="BD117" s="2">
        <v>38350</v>
      </c>
      <c r="BE117">
        <v>136.40234375</v>
      </c>
      <c r="BF117" s="2">
        <v>38350</v>
      </c>
      <c r="BG117">
        <v>115.078125</v>
      </c>
      <c r="BH117" s="2">
        <v>38350</v>
      </c>
      <c r="BI117">
        <v>123.82421875</v>
      </c>
      <c r="BJ117" s="2">
        <v>38350</v>
      </c>
      <c r="BK117">
        <v>105.125</v>
      </c>
    </row>
    <row r="118" spans="4:63" x14ac:dyDescent="0.25">
      <c r="D118" s="2"/>
      <c r="F118" s="2">
        <v>38511</v>
      </c>
      <c r="G118">
        <v>100.46484375</v>
      </c>
      <c r="H118" s="2">
        <v>38539</v>
      </c>
      <c r="I118">
        <v>100.40234375</v>
      </c>
      <c r="J118" s="2">
        <v>38351</v>
      </c>
      <c r="K118">
        <v>100.6015625</v>
      </c>
      <c r="L118" s="2">
        <v>38525</v>
      </c>
      <c r="M118">
        <v>101.140625</v>
      </c>
      <c r="N118" s="2">
        <v>38616</v>
      </c>
      <c r="O118">
        <v>101.765625</v>
      </c>
      <c r="P118" s="2">
        <v>38888</v>
      </c>
      <c r="Q118">
        <v>98.265625</v>
      </c>
      <c r="R118" s="2">
        <v>40056</v>
      </c>
      <c r="S118">
        <v>100.6171875</v>
      </c>
      <c r="T118" s="2">
        <v>39980</v>
      </c>
      <c r="U118">
        <v>99.5078125</v>
      </c>
      <c r="V118" s="2">
        <v>40071</v>
      </c>
      <c r="W118">
        <v>100.8125</v>
      </c>
      <c r="X118" s="2"/>
      <c r="Z118" s="2">
        <v>39694</v>
      </c>
      <c r="AA118">
        <v>99.60546875</v>
      </c>
      <c r="AB118" s="2">
        <v>39785</v>
      </c>
      <c r="AC118">
        <v>110.47265625</v>
      </c>
      <c r="AD118" s="2">
        <v>39965</v>
      </c>
      <c r="AE118">
        <v>97.0078125</v>
      </c>
      <c r="AF118" s="2">
        <v>40057</v>
      </c>
      <c r="AG118">
        <v>98.9921875</v>
      </c>
      <c r="AH118" s="2"/>
      <c r="AJ118" s="2">
        <v>38553</v>
      </c>
      <c r="AK118">
        <v>100.36328125</v>
      </c>
      <c r="AL118" s="2">
        <v>38740</v>
      </c>
      <c r="AM118">
        <v>100.87109375</v>
      </c>
      <c r="AN118" s="2">
        <v>38916</v>
      </c>
      <c r="AO118">
        <v>97.1328125</v>
      </c>
      <c r="AP118" s="2"/>
      <c r="AR118" s="2">
        <v>39280</v>
      </c>
      <c r="AS118">
        <v>98.625</v>
      </c>
      <c r="AT118" s="2">
        <v>39462</v>
      </c>
      <c r="AU118">
        <v>110.51953125</v>
      </c>
      <c r="AV118" s="2">
        <v>39644</v>
      </c>
      <c r="AW118">
        <v>98.9140625</v>
      </c>
      <c r="AX118" s="2">
        <v>39826</v>
      </c>
      <c r="AY118">
        <v>116.62109375</v>
      </c>
      <c r="AZ118" s="2">
        <v>40015</v>
      </c>
      <c r="BA118">
        <v>95.26953125</v>
      </c>
      <c r="BD118" s="2">
        <v>38351</v>
      </c>
      <c r="BE118">
        <v>137.515625</v>
      </c>
      <c r="BF118" s="2">
        <v>38351</v>
      </c>
      <c r="BG118">
        <v>116.0625</v>
      </c>
      <c r="BH118" s="2">
        <v>38351</v>
      </c>
      <c r="BI118">
        <v>124.953125</v>
      </c>
      <c r="BJ118" s="2">
        <v>38351</v>
      </c>
      <c r="BK118">
        <v>106.15625</v>
      </c>
    </row>
    <row r="119" spans="4:63" x14ac:dyDescent="0.25">
      <c r="D119" s="2"/>
      <c r="F119" s="2">
        <v>38512</v>
      </c>
      <c r="G119">
        <v>100.4453125</v>
      </c>
      <c r="H119" s="2">
        <v>38540</v>
      </c>
      <c r="I119">
        <v>100.48828125</v>
      </c>
      <c r="J119" s="2">
        <v>38352</v>
      </c>
      <c r="K119">
        <v>100.66015625</v>
      </c>
      <c r="L119" s="2">
        <v>38526</v>
      </c>
      <c r="M119">
        <v>101.0859375</v>
      </c>
      <c r="N119" s="2">
        <v>38617</v>
      </c>
      <c r="O119">
        <v>101.7421875</v>
      </c>
      <c r="P119" s="2">
        <v>38889</v>
      </c>
      <c r="Q119">
        <v>98.24609375</v>
      </c>
      <c r="R119" s="2">
        <v>40057</v>
      </c>
      <c r="S119">
        <v>100.69921875</v>
      </c>
      <c r="T119" s="2">
        <v>39981</v>
      </c>
      <c r="U119">
        <v>99.54296875</v>
      </c>
      <c r="V119" s="2">
        <v>40072</v>
      </c>
      <c r="W119">
        <v>100.70703125</v>
      </c>
      <c r="X119" s="2"/>
      <c r="Z119" s="2">
        <v>39695</v>
      </c>
      <c r="AA119">
        <v>99.96875</v>
      </c>
      <c r="AB119" s="2">
        <v>39786</v>
      </c>
      <c r="AC119">
        <v>110.85546875</v>
      </c>
      <c r="AD119" s="2">
        <v>39966</v>
      </c>
      <c r="AE119">
        <v>97.13671875</v>
      </c>
      <c r="AF119" s="2">
        <v>40058</v>
      </c>
      <c r="AG119">
        <v>99.19921875</v>
      </c>
      <c r="AH119" s="2"/>
      <c r="AJ119" s="2">
        <v>38554</v>
      </c>
      <c r="AK119">
        <v>99.53125</v>
      </c>
      <c r="AL119" s="2">
        <v>38741</v>
      </c>
      <c r="AM119">
        <v>100.6484375</v>
      </c>
      <c r="AN119" s="2">
        <v>38917</v>
      </c>
      <c r="AO119">
        <v>97.72265625</v>
      </c>
      <c r="AP119" s="2"/>
      <c r="AR119" s="2">
        <v>39281</v>
      </c>
      <c r="AS119">
        <v>98.796875</v>
      </c>
      <c r="AT119" s="2">
        <v>39463</v>
      </c>
      <c r="AU119">
        <v>110.046875</v>
      </c>
      <c r="AV119" s="2">
        <v>39645</v>
      </c>
      <c r="AW119">
        <v>98.01953125</v>
      </c>
      <c r="AX119" s="2">
        <v>39827</v>
      </c>
      <c r="AY119">
        <v>117.3359375</v>
      </c>
      <c r="AZ119" s="2">
        <v>40016</v>
      </c>
      <c r="BA119">
        <v>94.76171875</v>
      </c>
      <c r="BD119" s="2">
        <v>38352</v>
      </c>
      <c r="BE119">
        <v>138.40625</v>
      </c>
      <c r="BF119" s="2">
        <v>38352</v>
      </c>
      <c r="BG119">
        <v>116.80078125</v>
      </c>
      <c r="BH119" s="2">
        <v>38352</v>
      </c>
      <c r="BI119">
        <v>125.7265625</v>
      </c>
      <c r="BJ119" s="2">
        <v>38352</v>
      </c>
      <c r="BK119">
        <v>106.93359375</v>
      </c>
    </row>
    <row r="120" spans="4:63" x14ac:dyDescent="0.25">
      <c r="D120" s="2"/>
      <c r="F120" s="2">
        <v>38513</v>
      </c>
      <c r="G120">
        <v>100.375</v>
      </c>
      <c r="H120" s="2">
        <v>38541</v>
      </c>
      <c r="I120">
        <v>100.4375</v>
      </c>
      <c r="J120" s="2">
        <v>38355</v>
      </c>
      <c r="K120">
        <v>100.63671875</v>
      </c>
      <c r="L120" s="2">
        <v>38527</v>
      </c>
      <c r="M120">
        <v>101.3046875</v>
      </c>
      <c r="N120" s="2">
        <v>38618</v>
      </c>
      <c r="O120">
        <v>101.44921875</v>
      </c>
      <c r="P120" s="2">
        <v>38890</v>
      </c>
      <c r="Q120">
        <v>98.0546875</v>
      </c>
      <c r="R120" s="2">
        <v>40058</v>
      </c>
      <c r="S120">
        <v>100.71484375</v>
      </c>
      <c r="T120" s="2">
        <v>39982</v>
      </c>
      <c r="U120">
        <v>99.26171875</v>
      </c>
      <c r="V120" s="2">
        <v>40073</v>
      </c>
      <c r="W120">
        <v>100.8671875</v>
      </c>
      <c r="X120" s="2"/>
      <c r="Z120" s="2">
        <v>39696</v>
      </c>
      <c r="AA120">
        <v>99.4765625</v>
      </c>
      <c r="AB120" s="2">
        <v>39787</v>
      </c>
      <c r="AC120">
        <v>110.0234375</v>
      </c>
      <c r="AD120" s="2">
        <v>39967</v>
      </c>
      <c r="AE120">
        <v>97.390625</v>
      </c>
      <c r="AF120" s="2">
        <v>40059</v>
      </c>
      <c r="AG120">
        <v>99.03125</v>
      </c>
      <c r="AH120" s="2"/>
      <c r="AJ120" s="2">
        <v>38555</v>
      </c>
      <c r="AK120">
        <v>99.98828125</v>
      </c>
      <c r="AL120" s="2">
        <v>38742</v>
      </c>
      <c r="AM120">
        <v>100.00390625</v>
      </c>
      <c r="AN120" s="2">
        <v>38918</v>
      </c>
      <c r="AO120">
        <v>97.921875</v>
      </c>
      <c r="AP120" s="2"/>
      <c r="AR120" s="2">
        <v>39282</v>
      </c>
      <c r="AS120">
        <v>98.90234375</v>
      </c>
      <c r="AT120" s="2">
        <v>39464</v>
      </c>
      <c r="AU120">
        <v>111.01171875</v>
      </c>
      <c r="AV120" s="2">
        <v>39646</v>
      </c>
      <c r="AW120">
        <v>97.58984375</v>
      </c>
      <c r="AX120" s="2">
        <v>39828</v>
      </c>
      <c r="AY120">
        <v>117.20703125</v>
      </c>
      <c r="AZ120" s="2">
        <v>40017</v>
      </c>
      <c r="BA120">
        <v>93.87890625</v>
      </c>
      <c r="BD120" s="2">
        <v>38355</v>
      </c>
      <c r="BE120">
        <v>138.48828125</v>
      </c>
      <c r="BF120" s="2">
        <v>38355</v>
      </c>
      <c r="BG120">
        <v>116.95703125</v>
      </c>
      <c r="BH120" s="2">
        <v>38355</v>
      </c>
      <c r="BI120">
        <v>125.9140625</v>
      </c>
      <c r="BJ120" s="2">
        <v>38355</v>
      </c>
      <c r="BK120">
        <v>107.10546875</v>
      </c>
    </row>
    <row r="121" spans="4:63" x14ac:dyDescent="0.25">
      <c r="D121" s="2"/>
      <c r="F121" s="2">
        <v>38516</v>
      </c>
      <c r="G121">
        <v>100.3828125</v>
      </c>
      <c r="H121" s="2">
        <v>38544</v>
      </c>
      <c r="I121">
        <v>100.4140625</v>
      </c>
      <c r="J121" s="2">
        <v>38356</v>
      </c>
      <c r="K121">
        <v>100.30078125</v>
      </c>
      <c r="L121" s="2">
        <v>38530</v>
      </c>
      <c r="M121">
        <v>101.390625</v>
      </c>
      <c r="N121" s="2">
        <v>38621</v>
      </c>
      <c r="O121">
        <v>101.2734375</v>
      </c>
      <c r="P121" s="2">
        <v>38891</v>
      </c>
      <c r="Q121">
        <v>98.04296875</v>
      </c>
      <c r="R121" s="2">
        <v>40059</v>
      </c>
      <c r="S121">
        <v>100.671875</v>
      </c>
      <c r="T121" s="2">
        <v>39983</v>
      </c>
      <c r="U121">
        <v>99.3828125</v>
      </c>
      <c r="V121" s="2">
        <v>40074</v>
      </c>
      <c r="W121">
        <v>100.69140625</v>
      </c>
      <c r="X121" s="2"/>
      <c r="Z121" s="2">
        <v>39699</v>
      </c>
      <c r="AA121">
        <v>99.43359375</v>
      </c>
      <c r="AB121" s="2">
        <v>39790</v>
      </c>
      <c r="AC121">
        <v>109.90625</v>
      </c>
      <c r="AD121" s="2">
        <v>39968</v>
      </c>
      <c r="AE121">
        <v>96.75390625</v>
      </c>
      <c r="AF121" s="2">
        <v>40060</v>
      </c>
      <c r="AG121">
        <v>98.83203125</v>
      </c>
      <c r="AH121" s="2"/>
      <c r="AJ121" s="2">
        <v>38558</v>
      </c>
      <c r="AK121">
        <v>99.73046875</v>
      </c>
      <c r="AL121" s="2">
        <v>38743</v>
      </c>
      <c r="AM121">
        <v>99.703125</v>
      </c>
      <c r="AN121" s="2">
        <v>38919</v>
      </c>
      <c r="AO121">
        <v>97.8671875</v>
      </c>
      <c r="AP121" s="2"/>
      <c r="AR121" s="2">
        <v>39283</v>
      </c>
      <c r="AS121">
        <v>99.44140625</v>
      </c>
      <c r="AT121" s="2">
        <v>39465</v>
      </c>
      <c r="AU121">
        <v>110.97265625</v>
      </c>
      <c r="AV121" s="2">
        <v>39647</v>
      </c>
      <c r="AW121">
        <v>96.9140625</v>
      </c>
      <c r="AX121" s="2">
        <v>39829</v>
      </c>
      <c r="AY121">
        <v>116.203125</v>
      </c>
      <c r="AZ121" s="2">
        <v>40018</v>
      </c>
      <c r="BA121">
        <v>93.91796875</v>
      </c>
      <c r="BD121" s="2">
        <v>38356</v>
      </c>
      <c r="BE121">
        <v>137.26171875</v>
      </c>
      <c r="BF121" s="2">
        <v>38356</v>
      </c>
      <c r="BG121">
        <v>115.97265625</v>
      </c>
      <c r="BH121" s="2">
        <v>38356</v>
      </c>
      <c r="BI121">
        <v>124.74609375</v>
      </c>
      <c r="BJ121" s="2">
        <v>38356</v>
      </c>
      <c r="BK121">
        <v>105.9609375</v>
      </c>
    </row>
    <row r="122" spans="4:63" x14ac:dyDescent="0.25">
      <c r="D122" s="2"/>
      <c r="F122" s="2">
        <v>38517</v>
      </c>
      <c r="G122">
        <v>100.421875</v>
      </c>
      <c r="H122" s="2">
        <v>38545</v>
      </c>
      <c r="I122">
        <v>100.375</v>
      </c>
      <c r="J122" s="2">
        <v>38357</v>
      </c>
      <c r="K122">
        <v>100.296875</v>
      </c>
      <c r="L122" s="2">
        <v>38531</v>
      </c>
      <c r="M122">
        <v>101.07421875</v>
      </c>
      <c r="N122" s="2">
        <v>38622</v>
      </c>
      <c r="O122">
        <v>101.296875</v>
      </c>
      <c r="P122" s="2">
        <v>38894</v>
      </c>
      <c r="Q122">
        <v>98.0234375</v>
      </c>
      <c r="R122" s="2">
        <v>40060</v>
      </c>
      <c r="S122">
        <v>100.66796875</v>
      </c>
      <c r="T122" s="2">
        <v>39986</v>
      </c>
      <c r="U122">
        <v>99.5859375</v>
      </c>
      <c r="V122" s="2">
        <v>40077</v>
      </c>
      <c r="W122">
        <v>100.7265625</v>
      </c>
      <c r="X122" s="2"/>
      <c r="Z122" s="2">
        <v>39700</v>
      </c>
      <c r="AA122">
        <v>99.95703125</v>
      </c>
      <c r="AB122" s="2">
        <v>39791</v>
      </c>
      <c r="AC122">
        <v>110.48046875</v>
      </c>
      <c r="AD122" s="2">
        <v>39969</v>
      </c>
      <c r="AE122">
        <v>95.70703125</v>
      </c>
      <c r="AF122" s="2">
        <v>40063</v>
      </c>
      <c r="AG122">
        <v>98.81640625</v>
      </c>
      <c r="AH122" s="2"/>
      <c r="AJ122" s="2">
        <v>38559</v>
      </c>
      <c r="AK122">
        <v>99.8984375</v>
      </c>
      <c r="AL122" s="2">
        <v>38744</v>
      </c>
      <c r="AM122">
        <v>99.78515625</v>
      </c>
      <c r="AN122" s="2">
        <v>38922</v>
      </c>
      <c r="AO122">
        <v>97.84765625</v>
      </c>
      <c r="AP122" s="2"/>
      <c r="AR122" s="2">
        <v>39286</v>
      </c>
      <c r="AS122">
        <v>99.453125</v>
      </c>
      <c r="AT122" s="2">
        <v>39468</v>
      </c>
      <c r="AU122">
        <v>110.97265625</v>
      </c>
      <c r="AV122" s="2">
        <v>39650</v>
      </c>
      <c r="AW122">
        <v>97.26953125</v>
      </c>
      <c r="AX122" s="2">
        <v>39832</v>
      </c>
      <c r="AY122">
        <v>116.203125</v>
      </c>
      <c r="AZ122" s="2">
        <v>40021</v>
      </c>
      <c r="BA122">
        <v>93.45703125</v>
      </c>
      <c r="BD122" s="2">
        <v>38357</v>
      </c>
      <c r="BE122">
        <v>137.921875</v>
      </c>
      <c r="BF122" s="2">
        <v>38357</v>
      </c>
      <c r="BG122">
        <v>116.48828125</v>
      </c>
      <c r="BH122" s="2">
        <v>38357</v>
      </c>
      <c r="BI122">
        <v>125.421875</v>
      </c>
      <c r="BJ122" s="2">
        <v>38357</v>
      </c>
      <c r="BK122">
        <v>106.6328125</v>
      </c>
    </row>
    <row r="123" spans="4:63" x14ac:dyDescent="0.25">
      <c r="D123" s="2"/>
      <c r="F123" s="2">
        <v>38518</v>
      </c>
      <c r="G123">
        <v>100.3984375</v>
      </c>
      <c r="H123" s="2">
        <v>38546</v>
      </c>
      <c r="I123">
        <v>100.3828125</v>
      </c>
      <c r="J123" s="2">
        <v>38358</v>
      </c>
      <c r="K123">
        <v>100.4453125</v>
      </c>
      <c r="L123" s="2">
        <v>38532</v>
      </c>
      <c r="M123">
        <v>101.0703125</v>
      </c>
      <c r="N123" s="2">
        <v>38623</v>
      </c>
      <c r="O123">
        <v>101.30859375</v>
      </c>
      <c r="P123" s="2">
        <v>38895</v>
      </c>
      <c r="Q123">
        <v>98.16015625</v>
      </c>
      <c r="R123" s="2">
        <v>40063</v>
      </c>
      <c r="S123">
        <v>100.66796875</v>
      </c>
      <c r="T123" s="2">
        <v>39987</v>
      </c>
      <c r="U123">
        <v>99.68359375</v>
      </c>
      <c r="V123" s="2">
        <v>40078</v>
      </c>
      <c r="W123">
        <v>100.80859375</v>
      </c>
      <c r="X123" s="2"/>
      <c r="Z123" s="2">
        <v>39701</v>
      </c>
      <c r="AA123">
        <v>99.74609375</v>
      </c>
      <c r="AB123" s="2">
        <v>39792</v>
      </c>
      <c r="AC123">
        <v>110.42578125</v>
      </c>
      <c r="AD123" s="2">
        <v>39972</v>
      </c>
      <c r="AE123">
        <v>95.2578125</v>
      </c>
      <c r="AF123" s="2">
        <v>40064</v>
      </c>
      <c r="AG123">
        <v>98.6953125</v>
      </c>
      <c r="AH123" s="2"/>
      <c r="AJ123" s="2">
        <v>38560</v>
      </c>
      <c r="AK123">
        <v>99.70703125</v>
      </c>
      <c r="AL123" s="2">
        <v>38747</v>
      </c>
      <c r="AM123">
        <v>99.671875</v>
      </c>
      <c r="AN123" s="2">
        <v>38923</v>
      </c>
      <c r="AO123">
        <v>97.75</v>
      </c>
      <c r="AP123" s="2"/>
      <c r="AR123" s="2">
        <v>39287</v>
      </c>
      <c r="AS123">
        <v>99.76171875</v>
      </c>
      <c r="AT123" s="2">
        <v>39469</v>
      </c>
      <c r="AU123">
        <v>112.59375</v>
      </c>
      <c r="AV123" s="2">
        <v>39651</v>
      </c>
      <c r="AW123">
        <v>96.83984375</v>
      </c>
      <c r="AX123" s="2">
        <v>39833</v>
      </c>
      <c r="AY123">
        <v>115.6328125</v>
      </c>
      <c r="AZ123" s="2">
        <v>40022</v>
      </c>
      <c r="BA123">
        <v>93.76171875</v>
      </c>
      <c r="BD123" s="2">
        <v>38358</v>
      </c>
      <c r="BE123">
        <v>138.11328125</v>
      </c>
      <c r="BF123" s="2">
        <v>38358</v>
      </c>
      <c r="BG123">
        <v>116.62890625</v>
      </c>
      <c r="BH123" s="2">
        <v>38358</v>
      </c>
      <c r="BI123">
        <v>125.5625</v>
      </c>
      <c r="BJ123" s="2">
        <v>38358</v>
      </c>
      <c r="BK123">
        <v>106.7109375</v>
      </c>
    </row>
    <row r="124" spans="4:63" x14ac:dyDescent="0.25">
      <c r="D124" s="2"/>
      <c r="F124" s="2">
        <v>38519</v>
      </c>
      <c r="G124">
        <v>100.4375</v>
      </c>
      <c r="H124" s="2">
        <v>38547</v>
      </c>
      <c r="I124">
        <v>100.39453125</v>
      </c>
      <c r="J124" s="2">
        <v>38359</v>
      </c>
      <c r="K124">
        <v>100.36328125</v>
      </c>
      <c r="L124" s="2">
        <v>38533</v>
      </c>
      <c r="M124">
        <v>101.3125</v>
      </c>
      <c r="N124" s="2">
        <v>38624</v>
      </c>
      <c r="O124">
        <v>101.1328125</v>
      </c>
      <c r="P124" s="2">
        <v>38896</v>
      </c>
      <c r="Q124">
        <v>97.984375</v>
      </c>
      <c r="R124" s="2">
        <v>40064</v>
      </c>
      <c r="S124">
        <v>100.63671875</v>
      </c>
      <c r="T124" s="2">
        <v>39988</v>
      </c>
      <c r="U124">
        <v>99.546875</v>
      </c>
      <c r="V124" s="2">
        <v>40079</v>
      </c>
      <c r="W124">
        <v>100.921875</v>
      </c>
      <c r="X124" s="2"/>
      <c r="Z124" s="2">
        <v>39702</v>
      </c>
      <c r="AA124">
        <v>99.64453125</v>
      </c>
      <c r="AB124" s="2">
        <v>39793</v>
      </c>
      <c r="AC124">
        <v>110.69921875</v>
      </c>
      <c r="AD124" s="2">
        <v>39973</v>
      </c>
      <c r="AE124">
        <v>95.58984375</v>
      </c>
      <c r="AF124" s="2">
        <v>40065</v>
      </c>
      <c r="AG124">
        <v>98.8125</v>
      </c>
      <c r="AH124" s="2"/>
      <c r="AJ124" s="2">
        <v>38561</v>
      </c>
      <c r="AK124">
        <v>100.234375</v>
      </c>
      <c r="AL124" s="2">
        <v>38748</v>
      </c>
      <c r="AM124">
        <v>99.77734375</v>
      </c>
      <c r="AN124" s="2">
        <v>38924</v>
      </c>
      <c r="AO124">
        <v>98</v>
      </c>
      <c r="AP124" s="2"/>
      <c r="AR124" s="2">
        <v>39288</v>
      </c>
      <c r="AS124">
        <v>99.87109375</v>
      </c>
      <c r="AT124" s="2">
        <v>39470</v>
      </c>
      <c r="AU124">
        <v>111.16796875</v>
      </c>
      <c r="AV124" s="2">
        <v>39652</v>
      </c>
      <c r="AW124">
        <v>96.7265625</v>
      </c>
      <c r="AX124" s="2">
        <v>39834</v>
      </c>
      <c r="AY124">
        <v>114.17578125</v>
      </c>
      <c r="AZ124" s="2">
        <v>40023</v>
      </c>
      <c r="BA124">
        <v>93.94140625</v>
      </c>
      <c r="BD124" s="2">
        <v>38359</v>
      </c>
      <c r="BE124">
        <v>138.28515625</v>
      </c>
      <c r="BF124" s="2">
        <v>38359</v>
      </c>
      <c r="BG124">
        <v>116.8359375</v>
      </c>
      <c r="BH124" s="2">
        <v>38359</v>
      </c>
      <c r="BI124">
        <v>125.8046875</v>
      </c>
      <c r="BJ124" s="2">
        <v>38359</v>
      </c>
      <c r="BK124">
        <v>106.94140625</v>
      </c>
    </row>
    <row r="125" spans="4:63" x14ac:dyDescent="0.25">
      <c r="D125" s="2"/>
      <c r="F125" s="2">
        <v>38520</v>
      </c>
      <c r="G125">
        <v>100.46484375</v>
      </c>
      <c r="H125" s="2">
        <v>38548</v>
      </c>
      <c r="I125">
        <v>100.41796875</v>
      </c>
      <c r="J125" s="2">
        <v>38362</v>
      </c>
      <c r="K125">
        <v>100.32421875</v>
      </c>
      <c r="L125" s="2">
        <v>38534</v>
      </c>
      <c r="M125">
        <v>100.7734375</v>
      </c>
      <c r="N125" s="2">
        <v>38625</v>
      </c>
      <c r="O125">
        <v>100.9765625</v>
      </c>
      <c r="P125" s="2">
        <v>38897</v>
      </c>
      <c r="Q125">
        <v>98.29296875</v>
      </c>
      <c r="R125" s="2">
        <v>40065</v>
      </c>
      <c r="S125">
        <v>100.6875</v>
      </c>
      <c r="T125" s="2">
        <v>39989</v>
      </c>
      <c r="U125">
        <v>99.83203125</v>
      </c>
      <c r="V125" s="2">
        <v>40080</v>
      </c>
      <c r="W125">
        <v>101.00390625</v>
      </c>
      <c r="X125" s="2"/>
      <c r="Z125" s="2">
        <v>39703</v>
      </c>
      <c r="AA125">
        <v>99.5703125</v>
      </c>
      <c r="AB125" s="2">
        <v>39794</v>
      </c>
      <c r="AC125">
        <v>110.8046875</v>
      </c>
      <c r="AD125" s="2">
        <v>39974</v>
      </c>
      <c r="AE125">
        <v>95.390625</v>
      </c>
      <c r="AF125" s="2">
        <v>40066</v>
      </c>
      <c r="AG125">
        <v>99.17578125</v>
      </c>
      <c r="AH125" s="2"/>
      <c r="AJ125" s="2">
        <v>38562</v>
      </c>
      <c r="AK125">
        <v>99.609375</v>
      </c>
      <c r="AL125" s="2">
        <v>38749</v>
      </c>
      <c r="AM125">
        <v>99.4921875</v>
      </c>
      <c r="AN125" s="2">
        <v>38925</v>
      </c>
      <c r="AO125">
        <v>97.98046875</v>
      </c>
      <c r="AP125" s="2"/>
      <c r="AR125" s="2">
        <v>39289</v>
      </c>
      <c r="AS125">
        <v>100.6953125</v>
      </c>
      <c r="AT125" s="2">
        <v>39471</v>
      </c>
      <c r="AU125">
        <v>110.30859375</v>
      </c>
      <c r="AV125" s="2">
        <v>39653</v>
      </c>
      <c r="AW125">
        <v>97.65625</v>
      </c>
      <c r="AX125" s="2">
        <v>39835</v>
      </c>
      <c r="AY125">
        <v>113.65625</v>
      </c>
      <c r="AZ125" s="2">
        <v>40024</v>
      </c>
      <c r="BA125">
        <v>94.35546875</v>
      </c>
      <c r="BD125" s="2">
        <v>38362</v>
      </c>
      <c r="BE125">
        <v>138.5234375</v>
      </c>
      <c r="BF125" s="2">
        <v>38362</v>
      </c>
      <c r="BG125">
        <v>117.0390625</v>
      </c>
      <c r="BH125" s="2">
        <v>38362</v>
      </c>
      <c r="BI125">
        <v>126.01171875</v>
      </c>
      <c r="BJ125" s="2">
        <v>38362</v>
      </c>
      <c r="BK125">
        <v>107.203125</v>
      </c>
    </row>
    <row r="126" spans="4:63" x14ac:dyDescent="0.25">
      <c r="D126" s="2"/>
      <c r="F126" s="2">
        <v>38523</v>
      </c>
      <c r="G126">
        <v>100.44140625</v>
      </c>
      <c r="H126" s="2">
        <v>38551</v>
      </c>
      <c r="I126">
        <v>100.37890625</v>
      </c>
      <c r="J126" s="2">
        <v>38363</v>
      </c>
      <c r="K126">
        <v>100.41015625</v>
      </c>
      <c r="L126" s="2">
        <v>38537</v>
      </c>
      <c r="M126">
        <v>100.8203125</v>
      </c>
      <c r="N126" s="2">
        <v>38628</v>
      </c>
      <c r="O126">
        <v>100.78515625</v>
      </c>
      <c r="P126" s="2">
        <v>38898</v>
      </c>
      <c r="Q126">
        <v>98.5625</v>
      </c>
      <c r="R126" s="2">
        <v>40066</v>
      </c>
      <c r="S126">
        <v>100.734375</v>
      </c>
      <c r="T126" s="2">
        <v>39990</v>
      </c>
      <c r="U126">
        <v>99.87109375</v>
      </c>
      <c r="V126" s="2">
        <v>40081</v>
      </c>
      <c r="W126">
        <v>100.953125</v>
      </c>
      <c r="X126" s="2"/>
      <c r="Z126" s="2">
        <v>39706</v>
      </c>
      <c r="AA126">
        <v>101.390625</v>
      </c>
      <c r="AB126" s="2">
        <v>39797</v>
      </c>
      <c r="AC126">
        <v>110.94140625</v>
      </c>
      <c r="AD126" s="2">
        <v>39975</v>
      </c>
      <c r="AE126">
        <v>95.70703125</v>
      </c>
      <c r="AF126" s="2">
        <v>40067</v>
      </c>
      <c r="AG126">
        <v>99.109375</v>
      </c>
      <c r="AH126" s="2"/>
      <c r="AJ126" s="2">
        <v>38565</v>
      </c>
      <c r="AK126">
        <v>99.35546875</v>
      </c>
      <c r="AL126" s="2">
        <v>38750</v>
      </c>
      <c r="AM126">
        <v>99.50390625</v>
      </c>
      <c r="AN126" s="2">
        <v>38926</v>
      </c>
      <c r="AO126">
        <v>98.359375</v>
      </c>
      <c r="AP126" s="2"/>
      <c r="AR126" s="2">
        <v>39290</v>
      </c>
      <c r="AS126">
        <v>100.90625</v>
      </c>
      <c r="AT126" s="2">
        <v>39472</v>
      </c>
      <c r="AU126">
        <v>111.62890625</v>
      </c>
      <c r="AV126" s="2">
        <v>39654</v>
      </c>
      <c r="AW126">
        <v>96.921875</v>
      </c>
      <c r="AX126" s="2">
        <v>39836</v>
      </c>
      <c r="AY126">
        <v>113.46875</v>
      </c>
      <c r="AZ126" s="2">
        <v>40025</v>
      </c>
      <c r="BA126">
        <v>95.37890625</v>
      </c>
      <c r="BD126" s="2">
        <v>38363</v>
      </c>
      <c r="BE126">
        <v>139.15625</v>
      </c>
      <c r="BF126" s="2">
        <v>38363</v>
      </c>
      <c r="BG126">
        <v>117.6484375</v>
      </c>
      <c r="BH126" s="2">
        <v>38363</v>
      </c>
      <c r="BI126">
        <v>126.65234375</v>
      </c>
      <c r="BJ126" s="2">
        <v>38363</v>
      </c>
      <c r="BK126">
        <v>107.78125</v>
      </c>
    </row>
    <row r="127" spans="4:63" x14ac:dyDescent="0.25">
      <c r="D127" s="2"/>
      <c r="F127" s="2">
        <v>38524</v>
      </c>
      <c r="G127">
        <v>100.49609375</v>
      </c>
      <c r="H127" s="2">
        <v>38552</v>
      </c>
      <c r="I127">
        <v>100.4375</v>
      </c>
      <c r="J127" s="2">
        <v>38364</v>
      </c>
      <c r="K127">
        <v>100.40234375</v>
      </c>
      <c r="L127" s="2">
        <v>38538</v>
      </c>
      <c r="M127">
        <v>100.55078125</v>
      </c>
      <c r="N127" s="2">
        <v>38629</v>
      </c>
      <c r="O127">
        <v>100.828125</v>
      </c>
      <c r="P127" s="2">
        <v>38901</v>
      </c>
      <c r="Q127">
        <v>98.5390625</v>
      </c>
      <c r="R127" s="2">
        <v>40067</v>
      </c>
      <c r="S127">
        <v>100.6953125</v>
      </c>
      <c r="T127" s="2">
        <v>39993</v>
      </c>
      <c r="U127">
        <v>99.921875</v>
      </c>
      <c r="V127" s="2">
        <v>40084</v>
      </c>
      <c r="W127">
        <v>101.00390625</v>
      </c>
      <c r="X127" s="2"/>
      <c r="Z127" s="2">
        <v>39707</v>
      </c>
      <c r="AA127">
        <v>101.06640625</v>
      </c>
      <c r="AB127" s="2">
        <v>39798</v>
      </c>
      <c r="AC127">
        <v>111.83984375</v>
      </c>
      <c r="AD127" s="2">
        <v>39976</v>
      </c>
      <c r="AE127">
        <v>95.96875</v>
      </c>
      <c r="AF127" s="2">
        <v>40070</v>
      </c>
      <c r="AG127">
        <v>98.8359375</v>
      </c>
      <c r="AH127" s="2"/>
      <c r="AJ127" s="2">
        <v>38566</v>
      </c>
      <c r="AK127">
        <v>99.2109375</v>
      </c>
      <c r="AL127" s="2">
        <v>38751</v>
      </c>
      <c r="AM127">
        <v>99.81640625</v>
      </c>
      <c r="AN127" s="2">
        <v>38929</v>
      </c>
      <c r="AO127">
        <v>98.46484375</v>
      </c>
      <c r="AP127" s="2"/>
      <c r="AR127" s="2">
        <v>39293</v>
      </c>
      <c r="AS127">
        <v>100.57421875</v>
      </c>
      <c r="AT127" s="2">
        <v>39475</v>
      </c>
      <c r="AU127">
        <v>111.453125</v>
      </c>
      <c r="AV127" s="2">
        <v>39657</v>
      </c>
      <c r="AW127">
        <v>97.6953125</v>
      </c>
      <c r="AX127" s="2">
        <v>39839</v>
      </c>
      <c r="AY127">
        <v>113.30859375</v>
      </c>
      <c r="AZ127" s="2">
        <v>40028</v>
      </c>
      <c r="BA127">
        <v>94.23046875</v>
      </c>
      <c r="BD127" s="2">
        <v>38364</v>
      </c>
      <c r="BE127">
        <v>139.39453125</v>
      </c>
      <c r="BF127" s="2">
        <v>38364</v>
      </c>
      <c r="BG127">
        <v>117.8671875</v>
      </c>
      <c r="BH127" s="2">
        <v>38364</v>
      </c>
      <c r="BI127">
        <v>126.875</v>
      </c>
      <c r="BJ127" s="2">
        <v>38364</v>
      </c>
      <c r="BK127">
        <v>108.01171875</v>
      </c>
    </row>
    <row r="128" spans="4:63" x14ac:dyDescent="0.25">
      <c r="D128" s="2"/>
      <c r="F128" s="2">
        <v>38525</v>
      </c>
      <c r="G128">
        <v>100.61328125</v>
      </c>
      <c r="H128" s="2">
        <v>38553</v>
      </c>
      <c r="I128">
        <v>100.4296875</v>
      </c>
      <c r="J128" s="2">
        <v>38365</v>
      </c>
      <c r="K128">
        <v>100.6328125</v>
      </c>
      <c r="L128" s="2">
        <v>38539</v>
      </c>
      <c r="M128">
        <v>100.69921875</v>
      </c>
      <c r="N128" s="2">
        <v>38630</v>
      </c>
      <c r="O128">
        <v>100.94921875</v>
      </c>
      <c r="P128" s="2">
        <v>38902</v>
      </c>
      <c r="Q128">
        <v>98.5390625</v>
      </c>
      <c r="R128" s="2">
        <v>40070</v>
      </c>
      <c r="S128">
        <v>100.68359375</v>
      </c>
      <c r="T128" s="2">
        <v>39994</v>
      </c>
      <c r="U128">
        <v>99.89453125</v>
      </c>
      <c r="V128" s="2">
        <v>40085</v>
      </c>
      <c r="W128">
        <v>100.9921875</v>
      </c>
      <c r="X128" s="2"/>
      <c r="Z128" s="2">
        <v>39708</v>
      </c>
      <c r="AA128">
        <v>101.43359375</v>
      </c>
      <c r="AB128" s="2">
        <v>39799</v>
      </c>
      <c r="AC128">
        <v>111.23828125</v>
      </c>
      <c r="AD128" s="2">
        <v>39979</v>
      </c>
      <c r="AE128">
        <v>96.22265625</v>
      </c>
      <c r="AF128" s="2">
        <v>40071</v>
      </c>
      <c r="AG128">
        <v>98.73046875</v>
      </c>
      <c r="AH128" s="2"/>
      <c r="AJ128" s="2">
        <v>38567</v>
      </c>
      <c r="AK128">
        <v>99.51953125</v>
      </c>
      <c r="AL128" s="2">
        <v>38754</v>
      </c>
      <c r="AM128">
        <v>99.6875</v>
      </c>
      <c r="AN128" s="2">
        <v>38930</v>
      </c>
      <c r="AO128">
        <v>98.51171875</v>
      </c>
      <c r="AP128" s="2"/>
      <c r="AR128" s="2">
        <v>39294</v>
      </c>
      <c r="AS128">
        <v>101.0703125</v>
      </c>
      <c r="AT128" s="2">
        <v>39476</v>
      </c>
      <c r="AU128">
        <v>110.65234375</v>
      </c>
      <c r="AV128" s="2">
        <v>39658</v>
      </c>
      <c r="AW128">
        <v>97.42578125</v>
      </c>
      <c r="AX128" s="2">
        <v>39840</v>
      </c>
      <c r="AY128">
        <v>114.3828125</v>
      </c>
      <c r="AZ128" s="2">
        <v>40029</v>
      </c>
      <c r="BA128">
        <v>93.86328125</v>
      </c>
      <c r="BD128" s="2">
        <v>38365</v>
      </c>
      <c r="BE128">
        <v>140.7265625</v>
      </c>
      <c r="BF128" s="2">
        <v>38365</v>
      </c>
      <c r="BG128">
        <v>119.1015625</v>
      </c>
      <c r="BH128" s="2">
        <v>38365</v>
      </c>
      <c r="BI128">
        <v>128.22265625</v>
      </c>
      <c r="BJ128" s="2">
        <v>38365</v>
      </c>
      <c r="BK128">
        <v>109.24609375</v>
      </c>
    </row>
    <row r="129" spans="4:63" x14ac:dyDescent="0.25">
      <c r="D129" s="2"/>
      <c r="F129" s="2">
        <v>38526</v>
      </c>
      <c r="G129">
        <v>100.60546875</v>
      </c>
      <c r="H129" s="2">
        <v>38554</v>
      </c>
      <c r="I129">
        <v>100.34375</v>
      </c>
      <c r="J129" s="2">
        <v>38366</v>
      </c>
      <c r="K129">
        <v>98.80859375</v>
      </c>
      <c r="L129" s="2">
        <v>38540</v>
      </c>
      <c r="M129">
        <v>100.7890625</v>
      </c>
      <c r="N129" s="2">
        <v>38631</v>
      </c>
      <c r="O129">
        <v>100.7890625</v>
      </c>
      <c r="P129" s="2">
        <v>38903</v>
      </c>
      <c r="Q129">
        <v>98.25390625</v>
      </c>
      <c r="R129" s="2">
        <v>40071</v>
      </c>
      <c r="S129">
        <v>100.66796875</v>
      </c>
      <c r="T129" s="2">
        <v>39995</v>
      </c>
      <c r="U129">
        <v>100.0546875</v>
      </c>
      <c r="V129" s="2">
        <v>40086</v>
      </c>
      <c r="W129">
        <v>101.10546875</v>
      </c>
      <c r="X129" s="2"/>
      <c r="Z129" s="2">
        <v>39709</v>
      </c>
      <c r="AA129">
        <v>101.00390625</v>
      </c>
      <c r="AB129" s="2">
        <v>39800</v>
      </c>
      <c r="AC129">
        <v>111.59375</v>
      </c>
      <c r="AD129" s="2">
        <v>39980</v>
      </c>
      <c r="AE129">
        <v>96.4296875</v>
      </c>
      <c r="AF129" s="2">
        <v>40072</v>
      </c>
      <c r="AG129">
        <v>98.53125</v>
      </c>
      <c r="AH129" s="2"/>
      <c r="AJ129" s="2">
        <v>38568</v>
      </c>
      <c r="AK129">
        <v>99.375</v>
      </c>
      <c r="AL129" s="2">
        <v>38755</v>
      </c>
      <c r="AM129">
        <v>99.52734375</v>
      </c>
      <c r="AN129" s="2">
        <v>38931</v>
      </c>
      <c r="AO129">
        <v>98.6171875</v>
      </c>
      <c r="AP129" s="2"/>
      <c r="AR129" s="2">
        <v>39295</v>
      </c>
      <c r="AS129">
        <v>100.69140625</v>
      </c>
      <c r="AT129" s="2">
        <v>39477</v>
      </c>
      <c r="AU129">
        <v>110.8046875</v>
      </c>
      <c r="AV129" s="2">
        <v>39659</v>
      </c>
      <c r="AW129">
        <v>97.38671875</v>
      </c>
      <c r="AX129" s="2">
        <v>39841</v>
      </c>
      <c r="AY129">
        <v>113.17578125</v>
      </c>
      <c r="AZ129" s="2">
        <v>40030</v>
      </c>
      <c r="BA129">
        <v>93.3984375</v>
      </c>
      <c r="BD129" s="2">
        <v>38366</v>
      </c>
      <c r="BE129">
        <v>140.13671875</v>
      </c>
      <c r="BF129" s="2">
        <v>38366</v>
      </c>
      <c r="BG129">
        <v>118.51171875</v>
      </c>
      <c r="BH129" s="2">
        <v>38366</v>
      </c>
      <c r="BI129">
        <v>127.58984375</v>
      </c>
      <c r="BJ129" s="2">
        <v>38366</v>
      </c>
      <c r="BK129">
        <v>108.7109375</v>
      </c>
    </row>
    <row r="130" spans="4:63" x14ac:dyDescent="0.25">
      <c r="D130" s="2"/>
      <c r="F130" s="2">
        <v>38527</v>
      </c>
      <c r="G130">
        <v>100.6796875</v>
      </c>
      <c r="H130" s="2">
        <v>38555</v>
      </c>
      <c r="I130">
        <v>100.41796875</v>
      </c>
      <c r="J130" s="2">
        <v>38369</v>
      </c>
      <c r="K130">
        <v>98.77734375</v>
      </c>
      <c r="L130" s="2">
        <v>38541</v>
      </c>
      <c r="M130">
        <v>100.6640625</v>
      </c>
      <c r="N130" s="2">
        <v>38632</v>
      </c>
      <c r="O130">
        <v>100.92578125</v>
      </c>
      <c r="P130" s="2">
        <v>38904</v>
      </c>
      <c r="Q130">
        <v>98.40625</v>
      </c>
      <c r="R130" s="2">
        <v>40072</v>
      </c>
      <c r="S130">
        <v>100.609375</v>
      </c>
      <c r="T130" s="2">
        <v>39996</v>
      </c>
      <c r="U130">
        <v>100.20703125</v>
      </c>
      <c r="V130" s="2">
        <v>40087</v>
      </c>
      <c r="W130">
        <v>101.32421875</v>
      </c>
      <c r="X130" s="2"/>
      <c r="Z130" s="2">
        <v>39710</v>
      </c>
      <c r="AA130">
        <v>99.2421875</v>
      </c>
      <c r="AB130" s="2">
        <v>39801</v>
      </c>
      <c r="AC130">
        <v>111.18359375</v>
      </c>
      <c r="AD130" s="2">
        <v>39981</v>
      </c>
      <c r="AE130">
        <v>96.40234375</v>
      </c>
      <c r="AF130" s="2">
        <v>40073</v>
      </c>
      <c r="AG130">
        <v>98.87890625</v>
      </c>
      <c r="AH130" s="2"/>
      <c r="AJ130" s="2">
        <v>38569</v>
      </c>
      <c r="AK130">
        <v>98.84375</v>
      </c>
      <c r="AL130" s="2">
        <v>38756</v>
      </c>
      <c r="AM130">
        <v>99.3828125</v>
      </c>
      <c r="AN130" s="2">
        <v>38932</v>
      </c>
      <c r="AO130">
        <v>98.67578125</v>
      </c>
      <c r="AP130" s="2"/>
      <c r="AR130" s="2">
        <v>39296</v>
      </c>
      <c r="AS130">
        <v>100.91015625</v>
      </c>
      <c r="AT130" s="2">
        <v>39478</v>
      </c>
      <c r="AU130">
        <v>111.4140625</v>
      </c>
      <c r="AV130" s="2">
        <v>39660</v>
      </c>
      <c r="AW130">
        <v>98.1796875</v>
      </c>
      <c r="AX130" s="2">
        <v>39842</v>
      </c>
      <c r="AY130">
        <v>111.52734375</v>
      </c>
      <c r="AZ130" s="2">
        <v>40031</v>
      </c>
      <c r="BA130">
        <v>93.40625</v>
      </c>
      <c r="BD130" s="2">
        <v>38369</v>
      </c>
      <c r="BE130">
        <v>140.18359375</v>
      </c>
      <c r="BF130" s="2">
        <v>38369</v>
      </c>
      <c r="BG130">
        <v>118.60546875</v>
      </c>
      <c r="BH130" s="2">
        <v>38369</v>
      </c>
      <c r="BI130">
        <v>127.66796875</v>
      </c>
      <c r="BJ130" s="2">
        <v>38369</v>
      </c>
      <c r="BK130">
        <v>108.7421875</v>
      </c>
    </row>
    <row r="131" spans="4:63" x14ac:dyDescent="0.25">
      <c r="D131" s="2"/>
      <c r="F131" s="2">
        <v>38530</v>
      </c>
      <c r="G131">
        <v>100.671875</v>
      </c>
      <c r="H131" s="2">
        <v>38558</v>
      </c>
      <c r="I131">
        <v>100.37890625</v>
      </c>
      <c r="J131" s="2">
        <v>38370</v>
      </c>
      <c r="K131">
        <v>98.80078125</v>
      </c>
      <c r="L131" s="2">
        <v>38544</v>
      </c>
      <c r="M131">
        <v>100.625</v>
      </c>
      <c r="N131" s="2">
        <v>38635</v>
      </c>
      <c r="O131">
        <v>100.92578125</v>
      </c>
      <c r="P131" s="2">
        <v>38905</v>
      </c>
      <c r="Q131">
        <v>98.62890625</v>
      </c>
      <c r="R131" s="2">
        <v>40073</v>
      </c>
      <c r="S131">
        <v>100.67578125</v>
      </c>
      <c r="T131" s="2">
        <v>39997</v>
      </c>
      <c r="U131">
        <v>100.2109375</v>
      </c>
      <c r="V131" s="2">
        <v>40088</v>
      </c>
      <c r="W131">
        <v>101.2734375</v>
      </c>
      <c r="X131" s="2"/>
      <c r="Z131" s="2">
        <v>39713</v>
      </c>
      <c r="AA131">
        <v>99.1875</v>
      </c>
      <c r="AB131" s="2">
        <v>39804</v>
      </c>
      <c r="AC131">
        <v>110.81640625</v>
      </c>
      <c r="AD131" s="2">
        <v>39982</v>
      </c>
      <c r="AE131">
        <v>95.75</v>
      </c>
      <c r="AF131" s="2">
        <v>40074</v>
      </c>
      <c r="AG131">
        <v>98.53515625</v>
      </c>
      <c r="AH131" s="2"/>
      <c r="AJ131" s="2">
        <v>38572</v>
      </c>
      <c r="AK131">
        <v>98.55859375</v>
      </c>
      <c r="AL131" s="2">
        <v>38757</v>
      </c>
      <c r="AM131">
        <v>99.47265625</v>
      </c>
      <c r="AN131" s="2">
        <v>38933</v>
      </c>
      <c r="AO131">
        <v>99.21484375</v>
      </c>
      <c r="AP131" s="2"/>
      <c r="AR131" s="2">
        <v>39297</v>
      </c>
      <c r="AS131">
        <v>101.55859375</v>
      </c>
      <c r="AT131" s="2">
        <v>39479</v>
      </c>
      <c r="AU131">
        <v>111.453125</v>
      </c>
      <c r="AV131" s="2">
        <v>39661</v>
      </c>
      <c r="AW131">
        <v>98.36328125</v>
      </c>
      <c r="AX131" s="2">
        <v>39843</v>
      </c>
      <c r="AY131">
        <v>111.625</v>
      </c>
      <c r="AZ131" s="2">
        <v>40032</v>
      </c>
      <c r="BA131">
        <v>92.6484375</v>
      </c>
      <c r="BD131" s="2">
        <v>38370</v>
      </c>
      <c r="BE131">
        <v>140.86328125</v>
      </c>
      <c r="BF131" s="2">
        <v>38370</v>
      </c>
      <c r="BG131">
        <v>119.24609375</v>
      </c>
      <c r="BH131" s="2">
        <v>38370</v>
      </c>
      <c r="BI131">
        <v>128.375</v>
      </c>
      <c r="BJ131" s="2">
        <v>38370</v>
      </c>
      <c r="BK131">
        <v>109.42578125</v>
      </c>
    </row>
    <row r="132" spans="4:63" x14ac:dyDescent="0.25">
      <c r="D132" s="2"/>
      <c r="F132" s="2">
        <v>38531</v>
      </c>
      <c r="G132">
        <v>100.6015625</v>
      </c>
      <c r="H132" s="2">
        <v>38559</v>
      </c>
      <c r="I132">
        <v>100.40234375</v>
      </c>
      <c r="J132" s="2">
        <v>38371</v>
      </c>
      <c r="K132">
        <v>98.83984375</v>
      </c>
      <c r="L132" s="2">
        <v>38545</v>
      </c>
      <c r="M132">
        <v>100.44921875</v>
      </c>
      <c r="N132" s="2">
        <v>38636</v>
      </c>
      <c r="O132">
        <v>100.8125</v>
      </c>
      <c r="P132" s="2">
        <v>38908</v>
      </c>
      <c r="Q132">
        <v>98.65625</v>
      </c>
      <c r="R132" s="2">
        <v>40074</v>
      </c>
      <c r="S132">
        <v>100.6015625</v>
      </c>
      <c r="T132" s="2">
        <v>40000</v>
      </c>
      <c r="U132">
        <v>100.2734375</v>
      </c>
      <c r="V132" s="2">
        <v>40091</v>
      </c>
      <c r="W132">
        <v>101.27734375</v>
      </c>
      <c r="X132" s="2"/>
      <c r="Z132" s="2">
        <v>39714</v>
      </c>
      <c r="AA132">
        <v>99.4609375</v>
      </c>
      <c r="AB132" s="2">
        <v>39805</v>
      </c>
      <c r="AC132">
        <v>110.75</v>
      </c>
      <c r="AD132" s="2">
        <v>39983</v>
      </c>
      <c r="AE132">
        <v>95.96875</v>
      </c>
      <c r="AF132" s="2">
        <v>40077</v>
      </c>
      <c r="AG132">
        <v>98.5546875</v>
      </c>
      <c r="AH132" s="2"/>
      <c r="AJ132" s="2">
        <v>38573</v>
      </c>
      <c r="AK132">
        <v>98.8671875</v>
      </c>
      <c r="AL132" s="2">
        <v>38758</v>
      </c>
      <c r="AM132">
        <v>99.1796875</v>
      </c>
      <c r="AN132" s="2">
        <v>38936</v>
      </c>
      <c r="AO132">
        <v>99.0390625</v>
      </c>
      <c r="AP132" s="2"/>
      <c r="AR132" s="2">
        <v>39300</v>
      </c>
      <c r="AS132">
        <v>101.1640625</v>
      </c>
      <c r="AT132" s="2">
        <v>39482</v>
      </c>
      <c r="AU132">
        <v>111.01171875</v>
      </c>
      <c r="AV132" s="2">
        <v>39664</v>
      </c>
      <c r="AW132">
        <v>98.13671875</v>
      </c>
      <c r="AX132" s="2">
        <v>39846</v>
      </c>
      <c r="AY132">
        <v>112.76171875</v>
      </c>
      <c r="AZ132" s="2">
        <v>40035</v>
      </c>
      <c r="BA132">
        <v>93.234375</v>
      </c>
      <c r="BD132" s="2">
        <v>38371</v>
      </c>
      <c r="BE132">
        <v>141.1796875</v>
      </c>
      <c r="BF132" s="2">
        <v>38371</v>
      </c>
      <c r="BG132">
        <v>119.51171875</v>
      </c>
      <c r="BH132" s="2">
        <v>38371</v>
      </c>
      <c r="BI132">
        <v>128.71875</v>
      </c>
      <c r="BJ132" s="2">
        <v>38371</v>
      </c>
      <c r="BK132">
        <v>109.78515625</v>
      </c>
    </row>
    <row r="133" spans="4:63" x14ac:dyDescent="0.25">
      <c r="D133" s="2"/>
      <c r="F133" s="2">
        <v>38532</v>
      </c>
      <c r="G133">
        <v>99.09375</v>
      </c>
      <c r="H133" s="2">
        <v>38560</v>
      </c>
      <c r="I133">
        <v>100.34765625</v>
      </c>
      <c r="J133" s="2">
        <v>38372</v>
      </c>
      <c r="K133">
        <v>99.0078125</v>
      </c>
      <c r="L133" s="2">
        <v>38546</v>
      </c>
      <c r="M133">
        <v>100.39453125</v>
      </c>
      <c r="N133" s="2">
        <v>38637</v>
      </c>
      <c r="O133">
        <v>100.6640625</v>
      </c>
      <c r="P133" s="2">
        <v>38909</v>
      </c>
      <c r="Q133">
        <v>98.76171875</v>
      </c>
      <c r="R133" s="2">
        <v>40077</v>
      </c>
      <c r="S133">
        <v>100.62109375</v>
      </c>
      <c r="T133" s="2">
        <v>40001</v>
      </c>
      <c r="U133">
        <v>100.2890625</v>
      </c>
      <c r="V133" s="2">
        <v>40092</v>
      </c>
      <c r="W133">
        <v>101.203125</v>
      </c>
      <c r="X133" s="2"/>
      <c r="Z133" s="2">
        <v>39715</v>
      </c>
      <c r="AA133">
        <v>99.80859375</v>
      </c>
      <c r="AB133" s="2">
        <v>39806</v>
      </c>
      <c r="AC133">
        <v>110.71875</v>
      </c>
      <c r="AD133" s="2">
        <v>39986</v>
      </c>
      <c r="AE133">
        <v>96.41015625</v>
      </c>
      <c r="AF133" s="2">
        <v>40078</v>
      </c>
      <c r="AG133">
        <v>98.71484375</v>
      </c>
      <c r="AH133" s="2"/>
      <c r="AJ133" s="2">
        <v>38574</v>
      </c>
      <c r="AK133">
        <v>98.83203125</v>
      </c>
      <c r="AL133" s="2">
        <v>38761</v>
      </c>
      <c r="AM133">
        <v>99.30078125</v>
      </c>
      <c r="AN133" s="2">
        <v>38937</v>
      </c>
      <c r="AO133">
        <v>99.05078125</v>
      </c>
      <c r="AP133" s="2"/>
      <c r="AR133" s="2">
        <v>39301</v>
      </c>
      <c r="AS133">
        <v>100.97265625</v>
      </c>
      <c r="AT133" s="2">
        <v>39483</v>
      </c>
      <c r="AU133">
        <v>111.6796875</v>
      </c>
      <c r="AV133" s="2">
        <v>39665</v>
      </c>
      <c r="AW133">
        <v>97.7265625</v>
      </c>
      <c r="AX133" s="2">
        <v>39847</v>
      </c>
      <c r="AY133">
        <v>111.30078125</v>
      </c>
      <c r="AZ133" s="2">
        <v>40036</v>
      </c>
      <c r="BA133">
        <v>94.0703125</v>
      </c>
      <c r="BD133" s="2">
        <v>38372</v>
      </c>
      <c r="BE133">
        <v>141.26171875</v>
      </c>
      <c r="BF133" s="2">
        <v>38372</v>
      </c>
      <c r="BG133">
        <v>119.625</v>
      </c>
      <c r="BH133" s="2">
        <v>38372</v>
      </c>
      <c r="BI133">
        <v>128.80078125</v>
      </c>
      <c r="BJ133" s="2">
        <v>38372</v>
      </c>
      <c r="BK133">
        <v>109.80078125</v>
      </c>
    </row>
    <row r="134" spans="4:63" x14ac:dyDescent="0.25">
      <c r="D134" s="2"/>
      <c r="F134" s="2">
        <v>38533</v>
      </c>
      <c r="G134">
        <v>99.1171875</v>
      </c>
      <c r="H134" s="2">
        <v>38561</v>
      </c>
      <c r="I134">
        <v>100.390625</v>
      </c>
      <c r="J134" s="2">
        <v>38373</v>
      </c>
      <c r="K134">
        <v>99.20703125</v>
      </c>
      <c r="L134" s="2">
        <v>38547</v>
      </c>
      <c r="M134">
        <v>98.515625</v>
      </c>
      <c r="N134" s="2">
        <v>38638</v>
      </c>
      <c r="O134">
        <v>100.61328125</v>
      </c>
      <c r="P134" s="2">
        <v>38910</v>
      </c>
      <c r="Q134">
        <v>98.7578125</v>
      </c>
      <c r="R134" s="2">
        <v>40078</v>
      </c>
      <c r="S134">
        <v>100.671875</v>
      </c>
      <c r="T134" s="2">
        <v>40002</v>
      </c>
      <c r="U134">
        <v>100.48046875</v>
      </c>
      <c r="V134" s="2">
        <v>40093</v>
      </c>
      <c r="W134">
        <v>101.36328125</v>
      </c>
      <c r="X134" s="2"/>
      <c r="Z134" s="2">
        <v>39716</v>
      </c>
      <c r="AA134">
        <v>99.25390625</v>
      </c>
      <c r="AB134" s="2">
        <v>39807</v>
      </c>
      <c r="AC134">
        <v>110.71875</v>
      </c>
      <c r="AD134" s="2">
        <v>39987</v>
      </c>
      <c r="AE134">
        <v>96.5234375</v>
      </c>
      <c r="AF134" s="2">
        <v>40079</v>
      </c>
      <c r="AG134">
        <v>98.92578125</v>
      </c>
      <c r="AH134" s="2"/>
      <c r="AJ134" s="2">
        <v>38575</v>
      </c>
      <c r="AK134">
        <v>99.40625</v>
      </c>
      <c r="AL134" s="2">
        <v>38762</v>
      </c>
      <c r="AM134">
        <v>96.90625</v>
      </c>
      <c r="AN134" s="2">
        <v>38938</v>
      </c>
      <c r="AO134">
        <v>98.9375</v>
      </c>
      <c r="AP134" s="2"/>
      <c r="AR134" s="2">
        <v>39302</v>
      </c>
      <c r="AS134">
        <v>100.203125</v>
      </c>
      <c r="AT134" s="2">
        <v>39484</v>
      </c>
      <c r="AU134">
        <v>111.5078125</v>
      </c>
      <c r="AV134" s="2">
        <v>39666</v>
      </c>
      <c r="AW134">
        <v>97.515625</v>
      </c>
      <c r="AX134" s="2">
        <v>39848</v>
      </c>
      <c r="AY134">
        <v>110.828125</v>
      </c>
      <c r="AZ134" s="2">
        <v>40037</v>
      </c>
      <c r="BA134">
        <v>93.734375</v>
      </c>
      <c r="BD134" s="2">
        <v>38373</v>
      </c>
      <c r="BE134">
        <v>141.52734375</v>
      </c>
      <c r="BF134" s="2">
        <v>38373</v>
      </c>
      <c r="BG134">
        <v>119.859375</v>
      </c>
      <c r="BH134" s="2">
        <v>38373</v>
      </c>
      <c r="BI134">
        <v>129.02734375</v>
      </c>
      <c r="BJ134" s="2">
        <v>38373</v>
      </c>
      <c r="BK134">
        <v>110.046875</v>
      </c>
    </row>
    <row r="135" spans="4:63" x14ac:dyDescent="0.25">
      <c r="D135" s="2"/>
      <c r="F135" s="2">
        <v>38534</v>
      </c>
      <c r="G135">
        <v>99.0078125</v>
      </c>
      <c r="H135" s="2">
        <v>38562</v>
      </c>
      <c r="I135">
        <v>98.7734375</v>
      </c>
      <c r="J135" s="2">
        <v>38376</v>
      </c>
      <c r="K135">
        <v>99.15234375</v>
      </c>
      <c r="L135" s="2">
        <v>38548</v>
      </c>
      <c r="M135">
        <v>98.5625</v>
      </c>
      <c r="N135" s="2">
        <v>38639</v>
      </c>
      <c r="O135">
        <v>98.5703125</v>
      </c>
      <c r="P135" s="2">
        <v>38911</v>
      </c>
      <c r="Q135">
        <v>98.94140625</v>
      </c>
      <c r="R135" s="2">
        <v>40079</v>
      </c>
      <c r="S135">
        <v>100.765625</v>
      </c>
      <c r="T135" s="2">
        <v>40003</v>
      </c>
      <c r="U135">
        <v>100.390625</v>
      </c>
      <c r="V135" s="2">
        <v>40094</v>
      </c>
      <c r="W135">
        <v>101.2734375</v>
      </c>
      <c r="X135" s="2"/>
      <c r="Z135" s="2">
        <v>39717</v>
      </c>
      <c r="AA135">
        <v>99.3984375</v>
      </c>
      <c r="AB135" s="2">
        <v>39808</v>
      </c>
      <c r="AC135">
        <v>110.90234375</v>
      </c>
      <c r="AD135" s="2">
        <v>39988</v>
      </c>
      <c r="AE135">
        <v>96.35546875</v>
      </c>
      <c r="AF135" s="2">
        <v>40080</v>
      </c>
      <c r="AG135">
        <v>99.0859375</v>
      </c>
      <c r="AH135" s="2"/>
      <c r="AJ135" s="2">
        <v>38576</v>
      </c>
      <c r="AK135">
        <v>97.875</v>
      </c>
      <c r="AL135" s="2">
        <v>38763</v>
      </c>
      <c r="AM135">
        <v>96.99609375</v>
      </c>
      <c r="AN135" s="2">
        <v>38939</v>
      </c>
      <c r="AO135">
        <v>98.88671875</v>
      </c>
      <c r="AP135" s="2"/>
      <c r="AR135" s="2">
        <v>39303</v>
      </c>
      <c r="AS135">
        <v>100.90625</v>
      </c>
      <c r="AT135" s="2">
        <v>39485</v>
      </c>
      <c r="AU135">
        <v>110.19140625</v>
      </c>
      <c r="AV135" s="2">
        <v>39667</v>
      </c>
      <c r="AW135">
        <v>98.68359375</v>
      </c>
      <c r="AX135" s="2">
        <v>39849</v>
      </c>
      <c r="AY135">
        <v>111.01171875</v>
      </c>
      <c r="AZ135" s="2">
        <v>40038</v>
      </c>
      <c r="BA135">
        <v>94.6171875</v>
      </c>
      <c r="BD135" s="2">
        <v>38376</v>
      </c>
      <c r="BE135">
        <v>142.06640625</v>
      </c>
      <c r="BF135" s="2">
        <v>38376</v>
      </c>
      <c r="BG135">
        <v>120.34375</v>
      </c>
      <c r="BH135" s="2">
        <v>38376</v>
      </c>
      <c r="BI135">
        <v>129.60546875</v>
      </c>
      <c r="BJ135" s="2">
        <v>38376</v>
      </c>
      <c r="BK135">
        <v>110.62109375</v>
      </c>
    </row>
    <row r="136" spans="4:63" x14ac:dyDescent="0.25">
      <c r="D136" s="2"/>
      <c r="F136" s="2">
        <v>38537</v>
      </c>
      <c r="G136">
        <v>99.0078125</v>
      </c>
      <c r="H136" s="2">
        <v>38565</v>
      </c>
      <c r="I136">
        <v>98.75</v>
      </c>
      <c r="J136" s="2">
        <v>38377</v>
      </c>
      <c r="K136">
        <v>98.95703125</v>
      </c>
      <c r="L136" s="2">
        <v>38551</v>
      </c>
      <c r="M136">
        <v>98.3671875</v>
      </c>
      <c r="N136" s="2">
        <v>38642</v>
      </c>
      <c r="O136">
        <v>98.484375</v>
      </c>
      <c r="P136" s="2">
        <v>38912</v>
      </c>
      <c r="Q136">
        <v>96.8984375</v>
      </c>
      <c r="R136" s="2">
        <v>40080</v>
      </c>
      <c r="S136">
        <v>100.78515625</v>
      </c>
      <c r="T136" s="2">
        <v>40004</v>
      </c>
      <c r="U136">
        <v>100.5234375</v>
      </c>
      <c r="V136" s="2">
        <v>40095</v>
      </c>
      <c r="W136">
        <v>101.0390625</v>
      </c>
      <c r="X136" s="2"/>
      <c r="Z136" s="2">
        <v>39720</v>
      </c>
      <c r="AA136">
        <v>99.765625</v>
      </c>
      <c r="AB136" s="2">
        <v>39811</v>
      </c>
      <c r="AC136">
        <v>111.1796875</v>
      </c>
      <c r="AD136" s="2">
        <v>39989</v>
      </c>
      <c r="AE136">
        <v>97.03125</v>
      </c>
      <c r="AF136" s="2">
        <v>40081</v>
      </c>
      <c r="AG136">
        <v>99.0859375</v>
      </c>
      <c r="AH136" s="2"/>
      <c r="AJ136" s="2">
        <v>38579</v>
      </c>
      <c r="AK136">
        <v>97.54296875</v>
      </c>
      <c r="AL136" s="2">
        <v>38764</v>
      </c>
      <c r="AM136">
        <v>97.1171875</v>
      </c>
      <c r="AN136" s="2">
        <v>38940</v>
      </c>
      <c r="AO136">
        <v>98.64453125</v>
      </c>
      <c r="AP136" s="2"/>
      <c r="AR136" s="2">
        <v>39304</v>
      </c>
      <c r="AS136">
        <v>100.67578125</v>
      </c>
      <c r="AT136" s="2">
        <v>39486</v>
      </c>
      <c r="AU136">
        <v>111.18359375</v>
      </c>
      <c r="AV136" s="2">
        <v>39668</v>
      </c>
      <c r="AW136">
        <v>98.6796875</v>
      </c>
      <c r="AX136" s="2">
        <v>39850</v>
      </c>
      <c r="AY136">
        <v>110.40234375</v>
      </c>
      <c r="AZ136" s="2">
        <v>40039</v>
      </c>
      <c r="BA136">
        <v>93.484375</v>
      </c>
      <c r="BD136" s="2">
        <v>38377</v>
      </c>
      <c r="BE136">
        <v>140.8046875</v>
      </c>
      <c r="BF136" s="2">
        <v>38377</v>
      </c>
      <c r="BG136">
        <v>119.20703125</v>
      </c>
      <c r="BH136" s="2">
        <v>38377</v>
      </c>
      <c r="BI136">
        <v>128.375</v>
      </c>
      <c r="BJ136" s="2">
        <v>38377</v>
      </c>
      <c r="BK136">
        <v>109.43359375</v>
      </c>
    </row>
    <row r="137" spans="4:63" x14ac:dyDescent="0.25">
      <c r="D137" s="2"/>
      <c r="F137" s="2">
        <v>38538</v>
      </c>
      <c r="G137">
        <v>98.95703125</v>
      </c>
      <c r="H137" s="2">
        <v>38566</v>
      </c>
      <c r="I137">
        <v>98.74609375</v>
      </c>
      <c r="J137" s="2">
        <v>38378</v>
      </c>
      <c r="K137">
        <v>98.921875</v>
      </c>
      <c r="L137" s="2">
        <v>38552</v>
      </c>
      <c r="M137">
        <v>98.55078125</v>
      </c>
      <c r="N137" s="2">
        <v>38643</v>
      </c>
      <c r="O137">
        <v>98.62109375</v>
      </c>
      <c r="P137" s="2">
        <v>38915</v>
      </c>
      <c r="Q137">
        <v>96.87890625</v>
      </c>
      <c r="R137" s="2">
        <v>40081</v>
      </c>
      <c r="S137">
        <v>100.73046875</v>
      </c>
      <c r="T137" s="2">
        <v>40007</v>
      </c>
      <c r="U137">
        <v>100.49609375</v>
      </c>
      <c r="V137" s="2">
        <v>40098</v>
      </c>
      <c r="W137">
        <v>101.0390625</v>
      </c>
      <c r="X137" s="2"/>
      <c r="Z137" s="2">
        <v>39721</v>
      </c>
      <c r="AA137">
        <v>98.4765625</v>
      </c>
      <c r="AB137" s="2">
        <v>39812</v>
      </c>
      <c r="AC137">
        <v>109.53125</v>
      </c>
      <c r="AD137" s="2">
        <v>39990</v>
      </c>
      <c r="AE137">
        <v>97.10546875</v>
      </c>
      <c r="AF137" s="2">
        <v>40084</v>
      </c>
      <c r="AG137">
        <v>99.24609375</v>
      </c>
      <c r="AH137" s="2"/>
      <c r="AJ137" s="2">
        <v>38580</v>
      </c>
      <c r="AK137">
        <v>98.1796875</v>
      </c>
      <c r="AL137" s="2">
        <v>38765</v>
      </c>
      <c r="AM137">
        <v>97.5078125</v>
      </c>
      <c r="AN137" s="2">
        <v>38943</v>
      </c>
      <c r="AO137">
        <v>96.234375</v>
      </c>
      <c r="AP137" s="2"/>
      <c r="AR137" s="2">
        <v>39307</v>
      </c>
      <c r="AS137">
        <v>101.05078125</v>
      </c>
      <c r="AT137" s="2">
        <v>39489</v>
      </c>
      <c r="AU137">
        <v>111.4296875</v>
      </c>
      <c r="AV137" s="2">
        <v>39671</v>
      </c>
      <c r="AW137">
        <v>98.19140625</v>
      </c>
      <c r="AX137" s="2">
        <v>39853</v>
      </c>
      <c r="AY137">
        <v>110.4453125</v>
      </c>
      <c r="AZ137" s="2">
        <v>40042</v>
      </c>
      <c r="BA137">
        <v>94.2578125</v>
      </c>
      <c r="BD137" s="2">
        <v>38378</v>
      </c>
      <c r="BE137">
        <v>141.05859375</v>
      </c>
      <c r="BF137" s="2">
        <v>38378</v>
      </c>
      <c r="BG137">
        <v>119.45703125</v>
      </c>
      <c r="BH137" s="2">
        <v>38378</v>
      </c>
      <c r="BI137">
        <v>128.640625</v>
      </c>
      <c r="BJ137" s="2">
        <v>38378</v>
      </c>
      <c r="BK137">
        <v>109.71484375</v>
      </c>
    </row>
    <row r="138" spans="4:63" x14ac:dyDescent="0.25">
      <c r="D138" s="2"/>
      <c r="F138" s="2">
        <v>38539</v>
      </c>
      <c r="G138">
        <v>98.98046875</v>
      </c>
      <c r="H138" s="2">
        <v>38567</v>
      </c>
      <c r="I138">
        <v>98.78515625</v>
      </c>
      <c r="J138" s="2">
        <v>38379</v>
      </c>
      <c r="K138">
        <v>98.8203125</v>
      </c>
      <c r="L138" s="2">
        <v>38553</v>
      </c>
      <c r="M138">
        <v>98.58984375</v>
      </c>
      <c r="N138" s="2">
        <v>38644</v>
      </c>
      <c r="O138">
        <v>98.6640625</v>
      </c>
      <c r="P138" s="2">
        <v>38916</v>
      </c>
      <c r="Q138">
        <v>96.609375</v>
      </c>
      <c r="R138" s="2">
        <v>40084</v>
      </c>
      <c r="S138">
        <v>100.74609375</v>
      </c>
      <c r="T138" s="2">
        <v>40008</v>
      </c>
      <c r="U138">
        <v>99.8125</v>
      </c>
      <c r="V138" s="2">
        <v>40099</v>
      </c>
      <c r="W138">
        <v>101.18359375</v>
      </c>
      <c r="X138" s="2"/>
      <c r="Z138" s="2">
        <v>39722</v>
      </c>
      <c r="AA138">
        <v>99.015625</v>
      </c>
      <c r="AB138" s="2">
        <v>39813</v>
      </c>
      <c r="AC138">
        <v>109.03515625</v>
      </c>
      <c r="AD138" s="2">
        <v>39993</v>
      </c>
      <c r="AE138">
        <v>96.5</v>
      </c>
      <c r="AF138" s="2">
        <v>40085</v>
      </c>
      <c r="AG138">
        <v>98.359375</v>
      </c>
      <c r="AH138" s="2"/>
      <c r="AJ138" s="2">
        <v>38581</v>
      </c>
      <c r="AK138">
        <v>97.734375</v>
      </c>
      <c r="AL138" s="2">
        <v>38768</v>
      </c>
      <c r="AM138">
        <v>97.5078125</v>
      </c>
      <c r="AN138" s="2">
        <v>38944</v>
      </c>
      <c r="AO138">
        <v>96.71484375</v>
      </c>
      <c r="AP138" s="2"/>
      <c r="AR138" s="2">
        <v>39308</v>
      </c>
      <c r="AS138">
        <v>99.015625</v>
      </c>
      <c r="AT138" s="2">
        <v>39490</v>
      </c>
      <c r="AU138">
        <v>111.08203125</v>
      </c>
      <c r="AV138" s="2">
        <v>39672</v>
      </c>
      <c r="AW138">
        <v>98.96484375</v>
      </c>
      <c r="AX138" s="2">
        <v>39854</v>
      </c>
      <c r="AY138">
        <v>111.97265625</v>
      </c>
      <c r="AZ138" s="2">
        <v>40043</v>
      </c>
      <c r="BA138">
        <v>93.9375</v>
      </c>
      <c r="BD138" s="2">
        <v>38379</v>
      </c>
      <c r="BE138">
        <v>140.72265625</v>
      </c>
      <c r="BF138" s="2">
        <v>38379</v>
      </c>
      <c r="BG138">
        <v>119.19140625</v>
      </c>
      <c r="BH138" s="2">
        <v>38379</v>
      </c>
      <c r="BI138">
        <v>128.34765625</v>
      </c>
      <c r="BJ138" s="2">
        <v>38379</v>
      </c>
      <c r="BK138">
        <v>109.3828125</v>
      </c>
    </row>
    <row r="139" spans="4:63" x14ac:dyDescent="0.25">
      <c r="D139" s="2"/>
      <c r="F139" s="2">
        <v>38540</v>
      </c>
      <c r="G139">
        <v>99.05078125</v>
      </c>
      <c r="H139" s="2">
        <v>38568</v>
      </c>
      <c r="I139">
        <v>98.77734375</v>
      </c>
      <c r="J139" s="2">
        <v>38380</v>
      </c>
      <c r="K139">
        <v>99.04296875</v>
      </c>
      <c r="L139" s="2">
        <v>38554</v>
      </c>
      <c r="M139">
        <v>98.1640625</v>
      </c>
      <c r="N139" s="2">
        <v>38645</v>
      </c>
      <c r="O139">
        <v>98.75390625</v>
      </c>
      <c r="P139" s="2">
        <v>38917</v>
      </c>
      <c r="Q139">
        <v>96.98046875</v>
      </c>
      <c r="R139" s="2">
        <v>40085</v>
      </c>
      <c r="S139">
        <v>100.28125</v>
      </c>
      <c r="T139" s="2">
        <v>40009</v>
      </c>
      <c r="U139">
        <v>99.51953125</v>
      </c>
      <c r="V139" s="2">
        <v>40100</v>
      </c>
      <c r="W139">
        <v>100.453125</v>
      </c>
      <c r="X139" s="2"/>
      <c r="Z139" s="2">
        <v>39723</v>
      </c>
      <c r="AA139">
        <v>99.83203125</v>
      </c>
      <c r="AB139" s="2">
        <v>39814</v>
      </c>
      <c r="AC139">
        <v>109.03515625</v>
      </c>
      <c r="AD139" s="2">
        <v>39994</v>
      </c>
      <c r="AE139">
        <v>96.33203125</v>
      </c>
      <c r="AF139" s="2">
        <v>40086</v>
      </c>
      <c r="AG139">
        <v>98.44140625</v>
      </c>
      <c r="AH139" s="2"/>
      <c r="AJ139" s="2">
        <v>38582</v>
      </c>
      <c r="AK139">
        <v>98.27734375</v>
      </c>
      <c r="AL139" s="2">
        <v>38769</v>
      </c>
      <c r="AM139">
        <v>97.31640625</v>
      </c>
      <c r="AN139" s="2">
        <v>38945</v>
      </c>
      <c r="AO139">
        <v>97.2578125</v>
      </c>
      <c r="AP139" s="2"/>
      <c r="AR139" s="2">
        <v>39309</v>
      </c>
      <c r="AS139">
        <v>99.04296875</v>
      </c>
      <c r="AT139" s="2">
        <v>39491</v>
      </c>
      <c r="AU139">
        <v>110.50390625</v>
      </c>
      <c r="AV139" s="2">
        <v>39673</v>
      </c>
      <c r="AW139">
        <v>98.7109375</v>
      </c>
      <c r="AX139" s="2">
        <v>39855</v>
      </c>
      <c r="AY139">
        <v>112.46875</v>
      </c>
      <c r="AZ139" s="2">
        <v>40044</v>
      </c>
      <c r="BA139">
        <v>94.3671875</v>
      </c>
      <c r="BD139" s="2">
        <v>38380</v>
      </c>
      <c r="BE139">
        <v>142.03125</v>
      </c>
      <c r="BF139" s="2">
        <v>38380</v>
      </c>
      <c r="BG139">
        <v>120.33203125</v>
      </c>
      <c r="BH139" s="2">
        <v>38380</v>
      </c>
      <c r="BI139">
        <v>129.55859375</v>
      </c>
      <c r="BJ139" s="2">
        <v>38380</v>
      </c>
      <c r="BK139">
        <v>110.56640625</v>
      </c>
    </row>
    <row r="140" spans="4:63" x14ac:dyDescent="0.25">
      <c r="D140" s="2"/>
      <c r="F140" s="2">
        <v>38541</v>
      </c>
      <c r="G140">
        <v>99.01171875</v>
      </c>
      <c r="H140" s="2">
        <v>38569</v>
      </c>
      <c r="I140">
        <v>98.72265625</v>
      </c>
      <c r="J140" s="2">
        <v>38383</v>
      </c>
      <c r="K140">
        <v>98.98828125</v>
      </c>
      <c r="L140" s="2">
        <v>38555</v>
      </c>
      <c r="M140">
        <v>98.39453125</v>
      </c>
      <c r="N140" s="2">
        <v>38646</v>
      </c>
      <c r="O140">
        <v>98.95703125</v>
      </c>
      <c r="P140" s="2">
        <v>38918</v>
      </c>
      <c r="Q140">
        <v>97.1328125</v>
      </c>
      <c r="R140" s="2">
        <v>40086</v>
      </c>
      <c r="S140">
        <v>100.36328125</v>
      </c>
      <c r="T140" s="2">
        <v>40010</v>
      </c>
      <c r="U140">
        <v>99.6328125</v>
      </c>
      <c r="V140" s="2">
        <v>40101</v>
      </c>
      <c r="W140">
        <v>100.34765625</v>
      </c>
      <c r="X140" s="2"/>
      <c r="Z140" s="2">
        <v>39724</v>
      </c>
      <c r="AA140">
        <v>100.01171875</v>
      </c>
      <c r="AB140" s="2">
        <v>39815</v>
      </c>
      <c r="AC140">
        <v>108.515625</v>
      </c>
      <c r="AD140" s="2">
        <v>39995</v>
      </c>
      <c r="AE140">
        <v>96.5234375</v>
      </c>
      <c r="AF140" s="2">
        <v>40087</v>
      </c>
      <c r="AG140">
        <v>98.9765625</v>
      </c>
      <c r="AH140" s="2"/>
      <c r="AJ140" s="2">
        <v>38583</v>
      </c>
      <c r="AK140">
        <v>98.27734375</v>
      </c>
      <c r="AL140" s="2">
        <v>38770</v>
      </c>
      <c r="AM140">
        <v>97.65625</v>
      </c>
      <c r="AN140" s="2">
        <v>38946</v>
      </c>
      <c r="AO140">
        <v>97.22265625</v>
      </c>
      <c r="AP140" s="2"/>
      <c r="AR140" s="2">
        <v>39310</v>
      </c>
      <c r="AS140">
        <v>99.5390625</v>
      </c>
      <c r="AT140" s="2">
        <v>39492</v>
      </c>
      <c r="AU140">
        <v>107.515625</v>
      </c>
      <c r="AV140" s="2">
        <v>39674</v>
      </c>
      <c r="AW140">
        <v>97.328125</v>
      </c>
      <c r="AX140" s="2">
        <v>39856</v>
      </c>
      <c r="AY140">
        <v>112.5078125</v>
      </c>
      <c r="AZ140" s="2">
        <v>40045</v>
      </c>
      <c r="BA140">
        <v>94.51171875</v>
      </c>
      <c r="BD140" s="2">
        <v>38383</v>
      </c>
      <c r="BE140">
        <v>142.3046875</v>
      </c>
      <c r="BF140" s="2">
        <v>38383</v>
      </c>
      <c r="BG140">
        <v>120.6015625</v>
      </c>
      <c r="BH140" s="2">
        <v>38383</v>
      </c>
      <c r="BI140">
        <v>129.93359375</v>
      </c>
      <c r="BJ140" s="2">
        <v>38383</v>
      </c>
      <c r="BK140">
        <v>110.94140625</v>
      </c>
    </row>
    <row r="141" spans="4:63" x14ac:dyDescent="0.25">
      <c r="D141" s="2"/>
      <c r="F141" s="2">
        <v>38544</v>
      </c>
      <c r="G141">
        <v>98.98828125</v>
      </c>
      <c r="H141" s="2">
        <v>38572</v>
      </c>
      <c r="I141">
        <v>98.65625</v>
      </c>
      <c r="J141" s="2">
        <v>38384</v>
      </c>
      <c r="K141">
        <v>98.98046875</v>
      </c>
      <c r="L141" s="2">
        <v>38558</v>
      </c>
      <c r="M141">
        <v>98.296875</v>
      </c>
      <c r="N141" s="2">
        <v>38649</v>
      </c>
      <c r="O141">
        <v>98.71875</v>
      </c>
      <c r="P141" s="2">
        <v>38919</v>
      </c>
      <c r="Q141">
        <v>97.13671875</v>
      </c>
      <c r="R141" s="2">
        <v>40087</v>
      </c>
      <c r="S141">
        <v>100.48828125</v>
      </c>
      <c r="T141" s="2">
        <v>40011</v>
      </c>
      <c r="U141">
        <v>99.59375</v>
      </c>
      <c r="V141" s="2">
        <v>40102</v>
      </c>
      <c r="W141">
        <v>100.34375</v>
      </c>
      <c r="X141" s="2"/>
      <c r="Z141" s="2">
        <v>39727</v>
      </c>
      <c r="AA141">
        <v>100.890625</v>
      </c>
      <c r="AB141" s="2">
        <v>39818</v>
      </c>
      <c r="AC141">
        <v>108.4609375</v>
      </c>
      <c r="AD141" s="2">
        <v>39996</v>
      </c>
      <c r="AE141">
        <v>96.9453125</v>
      </c>
      <c r="AF141" s="2">
        <v>40088</v>
      </c>
      <c r="AG141">
        <v>98.8984375</v>
      </c>
      <c r="AH141" s="2"/>
      <c r="AJ141" s="2">
        <v>38586</v>
      </c>
      <c r="AK141">
        <v>98.3046875</v>
      </c>
      <c r="AL141" s="2">
        <v>38771</v>
      </c>
      <c r="AM141">
        <v>97.40234375</v>
      </c>
      <c r="AN141" s="2">
        <v>38947</v>
      </c>
      <c r="AO141">
        <v>97.44921875</v>
      </c>
      <c r="AP141" s="2"/>
      <c r="AR141" s="2">
        <v>39311</v>
      </c>
      <c r="AS141">
        <v>99.46875</v>
      </c>
      <c r="AT141" s="2">
        <v>39493</v>
      </c>
      <c r="AU141">
        <v>107.83203125</v>
      </c>
      <c r="AV141" s="2">
        <v>39675</v>
      </c>
      <c r="AW141">
        <v>97.74609375</v>
      </c>
      <c r="AX141" s="2">
        <v>39857</v>
      </c>
      <c r="AY141">
        <v>109.5546875</v>
      </c>
      <c r="AZ141" s="2">
        <v>40046</v>
      </c>
      <c r="BA141">
        <v>93.47265625</v>
      </c>
      <c r="BD141" s="2">
        <v>38384</v>
      </c>
      <c r="BE141">
        <v>142.21484375</v>
      </c>
      <c r="BF141" s="2">
        <v>38384</v>
      </c>
      <c r="BG141">
        <v>120.4765625</v>
      </c>
      <c r="BH141" s="2">
        <v>38384</v>
      </c>
      <c r="BI141">
        <v>129.75</v>
      </c>
      <c r="BJ141" s="2">
        <v>38384</v>
      </c>
      <c r="BK141">
        <v>110.70703125</v>
      </c>
    </row>
    <row r="142" spans="4:63" x14ac:dyDescent="0.25">
      <c r="D142" s="2"/>
      <c r="F142" s="2">
        <v>38545</v>
      </c>
      <c r="G142">
        <v>98.96484375</v>
      </c>
      <c r="H142" s="2">
        <v>38573</v>
      </c>
      <c r="I142">
        <v>98.7421875</v>
      </c>
      <c r="J142" s="2">
        <v>38385</v>
      </c>
      <c r="K142">
        <v>98.8984375</v>
      </c>
      <c r="L142" s="2">
        <v>38559</v>
      </c>
      <c r="M142">
        <v>98.3515625</v>
      </c>
      <c r="N142" s="2">
        <v>38650</v>
      </c>
      <c r="O142">
        <v>98.35546875</v>
      </c>
      <c r="P142" s="2">
        <v>38922</v>
      </c>
      <c r="Q142">
        <v>97.1328125</v>
      </c>
      <c r="R142" s="2">
        <v>40088</v>
      </c>
      <c r="S142">
        <v>100.46484375</v>
      </c>
      <c r="T142" s="2">
        <v>40014</v>
      </c>
      <c r="U142">
        <v>99.62890625</v>
      </c>
      <c r="V142" s="2">
        <v>40105</v>
      </c>
      <c r="W142">
        <v>100.34765625</v>
      </c>
      <c r="X142" s="2"/>
      <c r="Z142" s="2">
        <v>39728</v>
      </c>
      <c r="AA142">
        <v>100.8359375</v>
      </c>
      <c r="AB142" s="2">
        <v>39819</v>
      </c>
      <c r="AC142">
        <v>108.61328125</v>
      </c>
      <c r="AD142" s="2">
        <v>39997</v>
      </c>
      <c r="AE142">
        <v>96.93359375</v>
      </c>
      <c r="AF142" s="2">
        <v>40091</v>
      </c>
      <c r="AG142">
        <v>98.88671875</v>
      </c>
      <c r="AH142" s="2"/>
      <c r="AJ142" s="2">
        <v>38587</v>
      </c>
      <c r="AK142">
        <v>98.51953125</v>
      </c>
      <c r="AL142" s="2">
        <v>38772</v>
      </c>
      <c r="AM142">
        <v>97.3125</v>
      </c>
      <c r="AN142" s="2">
        <v>38950</v>
      </c>
      <c r="AO142">
        <v>97.6640625</v>
      </c>
      <c r="AP142" s="2"/>
      <c r="AR142" s="2">
        <v>39314</v>
      </c>
      <c r="AS142">
        <v>99.96484375</v>
      </c>
      <c r="AT142" s="2">
        <v>39496</v>
      </c>
      <c r="AU142">
        <v>107.83203125</v>
      </c>
      <c r="AV142" s="2">
        <v>39678</v>
      </c>
      <c r="AW142">
        <v>97.9609375</v>
      </c>
      <c r="AX142" s="2">
        <v>39860</v>
      </c>
      <c r="AY142">
        <v>109.5859375</v>
      </c>
      <c r="AZ142" s="2">
        <v>40049</v>
      </c>
      <c r="BA142">
        <v>94.18359375</v>
      </c>
      <c r="BD142" s="2">
        <v>38385</v>
      </c>
      <c r="BE142">
        <v>142.4375</v>
      </c>
      <c r="BF142" s="2">
        <v>38385</v>
      </c>
      <c r="BG142">
        <v>120.6953125</v>
      </c>
      <c r="BH142" s="2">
        <v>38385</v>
      </c>
      <c r="BI142">
        <v>129.98828125</v>
      </c>
      <c r="BJ142" s="2">
        <v>38385</v>
      </c>
      <c r="BK142">
        <v>111.03125</v>
      </c>
    </row>
    <row r="143" spans="4:63" x14ac:dyDescent="0.25">
      <c r="D143" s="2"/>
      <c r="F143" s="2">
        <v>38546</v>
      </c>
      <c r="G143">
        <v>98.95703125</v>
      </c>
      <c r="H143" s="2">
        <v>38574</v>
      </c>
      <c r="I143">
        <v>98.734375</v>
      </c>
      <c r="J143" s="2">
        <v>38386</v>
      </c>
      <c r="K143">
        <v>98.796875</v>
      </c>
      <c r="L143" s="2">
        <v>38560</v>
      </c>
      <c r="M143">
        <v>98.22265625</v>
      </c>
      <c r="N143" s="2">
        <v>38651</v>
      </c>
      <c r="O143">
        <v>98.1640625</v>
      </c>
      <c r="P143" s="2">
        <v>38923</v>
      </c>
      <c r="Q143">
        <v>97.06640625</v>
      </c>
      <c r="R143" s="2">
        <v>40091</v>
      </c>
      <c r="S143">
        <v>100.46875</v>
      </c>
      <c r="T143" s="2">
        <v>40015</v>
      </c>
      <c r="U143">
        <v>99.84765625</v>
      </c>
      <c r="V143" s="2">
        <v>40106</v>
      </c>
      <c r="W143">
        <v>100.4609375</v>
      </c>
      <c r="X143" s="2"/>
      <c r="Z143" s="2">
        <v>39729</v>
      </c>
      <c r="AA143">
        <v>100.0625</v>
      </c>
      <c r="AB143" s="2">
        <v>39820</v>
      </c>
      <c r="AC143">
        <v>108.54296875</v>
      </c>
      <c r="AD143" s="2">
        <v>40000</v>
      </c>
      <c r="AE143">
        <v>97.08984375</v>
      </c>
      <c r="AF143" s="2">
        <v>40092</v>
      </c>
      <c r="AG143">
        <v>98.76953125</v>
      </c>
      <c r="AH143" s="2"/>
      <c r="AJ143" s="2">
        <v>38588</v>
      </c>
      <c r="AK143">
        <v>98.640625</v>
      </c>
      <c r="AL143" s="2">
        <v>38775</v>
      </c>
      <c r="AM143">
        <v>97.18359375</v>
      </c>
      <c r="AN143" s="2">
        <v>38951</v>
      </c>
      <c r="AO143">
        <v>97.70703125</v>
      </c>
      <c r="AP143" s="2"/>
      <c r="AR143" s="2">
        <v>39315</v>
      </c>
      <c r="AS143">
        <v>100.23046875</v>
      </c>
      <c r="AT143" s="2">
        <v>39497</v>
      </c>
      <c r="AU143">
        <v>106.75390625</v>
      </c>
      <c r="AV143" s="2">
        <v>39679</v>
      </c>
      <c r="AW143">
        <v>97.921875</v>
      </c>
      <c r="AX143" s="2">
        <v>39861</v>
      </c>
      <c r="AY143">
        <v>111.734375</v>
      </c>
      <c r="AZ143" s="2">
        <v>40050</v>
      </c>
      <c r="BA143">
        <v>94.50390625</v>
      </c>
      <c r="BD143" s="2">
        <v>38386</v>
      </c>
      <c r="BE143">
        <v>142.3828125</v>
      </c>
      <c r="BF143" s="2">
        <v>38386</v>
      </c>
      <c r="BG143">
        <v>120.7265625</v>
      </c>
      <c r="BH143" s="2">
        <v>38386</v>
      </c>
      <c r="BI143">
        <v>130.03515625</v>
      </c>
      <c r="BJ143" s="2">
        <v>38386</v>
      </c>
      <c r="BK143">
        <v>111.0625</v>
      </c>
    </row>
    <row r="144" spans="4:63" x14ac:dyDescent="0.25">
      <c r="D144" s="2"/>
      <c r="F144" s="2">
        <v>38547</v>
      </c>
      <c r="G144">
        <v>98.96484375</v>
      </c>
      <c r="H144" s="2">
        <v>38575</v>
      </c>
      <c r="I144">
        <v>98.8046875</v>
      </c>
      <c r="J144" s="2">
        <v>38387</v>
      </c>
      <c r="K144">
        <v>99.08984375</v>
      </c>
      <c r="L144" s="2">
        <v>38561</v>
      </c>
      <c r="M144">
        <v>98.44921875</v>
      </c>
      <c r="N144" s="2">
        <v>38652</v>
      </c>
      <c r="O144">
        <v>98.31640625</v>
      </c>
      <c r="P144" s="2">
        <v>38924</v>
      </c>
      <c r="Q144">
        <v>97.23046875</v>
      </c>
      <c r="R144" s="2">
        <v>40092</v>
      </c>
      <c r="S144">
        <v>100.421875</v>
      </c>
      <c r="T144" s="2">
        <v>40016</v>
      </c>
      <c r="U144">
        <v>99.7578125</v>
      </c>
      <c r="V144" s="2">
        <v>40107</v>
      </c>
      <c r="W144">
        <v>100.32421875</v>
      </c>
      <c r="X144" s="2"/>
      <c r="Z144" s="2">
        <v>39730</v>
      </c>
      <c r="AA144">
        <v>99.8515625</v>
      </c>
      <c r="AB144" s="2">
        <v>39821</v>
      </c>
      <c r="AC144">
        <v>108.89453125</v>
      </c>
      <c r="AD144" s="2">
        <v>40001</v>
      </c>
      <c r="AE144">
        <v>97.25</v>
      </c>
      <c r="AF144" s="2">
        <v>40093</v>
      </c>
      <c r="AG144">
        <v>99.0703125</v>
      </c>
      <c r="AH144" s="2"/>
      <c r="AJ144" s="2">
        <v>38589</v>
      </c>
      <c r="AK144">
        <v>98.71484375</v>
      </c>
      <c r="AL144" s="2">
        <v>38776</v>
      </c>
      <c r="AM144">
        <v>97.5859375</v>
      </c>
      <c r="AN144" s="2">
        <v>38952</v>
      </c>
      <c r="AO144">
        <v>97.6875</v>
      </c>
      <c r="AP144" s="2"/>
      <c r="AR144" s="2">
        <v>39316</v>
      </c>
      <c r="AS144">
        <v>99.8359375</v>
      </c>
      <c r="AT144" s="2">
        <v>39498</v>
      </c>
      <c r="AU144">
        <v>106.78125</v>
      </c>
      <c r="AV144" s="2">
        <v>39680</v>
      </c>
      <c r="AW144">
        <v>98.18359375</v>
      </c>
      <c r="AX144" s="2">
        <v>39862</v>
      </c>
      <c r="AY144">
        <v>110.74609375</v>
      </c>
      <c r="AZ144" s="2">
        <v>40051</v>
      </c>
      <c r="BA144">
        <v>94.51171875</v>
      </c>
      <c r="BD144" s="2">
        <v>38387</v>
      </c>
      <c r="BE144">
        <v>143.9921875</v>
      </c>
      <c r="BF144" s="2">
        <v>38387</v>
      </c>
      <c r="BG144">
        <v>122.21484375</v>
      </c>
      <c r="BH144" s="2">
        <v>38387</v>
      </c>
      <c r="BI144">
        <v>131.66796875</v>
      </c>
      <c r="BJ144" s="2">
        <v>38387</v>
      </c>
      <c r="BK144">
        <v>112.62109375</v>
      </c>
    </row>
    <row r="145" spans="4:63" x14ac:dyDescent="0.25">
      <c r="D145" s="2"/>
      <c r="F145" s="2">
        <v>38548</v>
      </c>
      <c r="G145">
        <v>98.9921875</v>
      </c>
      <c r="H145" s="2">
        <v>38576</v>
      </c>
      <c r="I145">
        <v>98.87890625</v>
      </c>
      <c r="J145" s="2">
        <v>38390</v>
      </c>
      <c r="K145">
        <v>99.11328125</v>
      </c>
      <c r="L145" s="2">
        <v>38562</v>
      </c>
      <c r="M145">
        <v>98.10546875</v>
      </c>
      <c r="N145" s="2">
        <v>38653</v>
      </c>
      <c r="O145">
        <v>98.23828125</v>
      </c>
      <c r="P145" s="2">
        <v>38925</v>
      </c>
      <c r="Q145">
        <v>97.2421875</v>
      </c>
      <c r="R145" s="2">
        <v>40093</v>
      </c>
      <c r="S145">
        <v>100.48828125</v>
      </c>
      <c r="T145" s="2">
        <v>40017</v>
      </c>
      <c r="U145">
        <v>99.51171875</v>
      </c>
      <c r="V145" s="2">
        <v>40108</v>
      </c>
      <c r="W145">
        <v>100.34375</v>
      </c>
      <c r="X145" s="2"/>
      <c r="Z145" s="2">
        <v>39731</v>
      </c>
      <c r="AA145">
        <v>99.51953125</v>
      </c>
      <c r="AB145" s="2">
        <v>39822</v>
      </c>
      <c r="AC145">
        <v>109.30078125</v>
      </c>
      <c r="AD145" s="2">
        <v>40002</v>
      </c>
      <c r="AE145">
        <v>97.75390625</v>
      </c>
      <c r="AF145" s="2">
        <v>40094</v>
      </c>
      <c r="AG145">
        <v>98.87109375</v>
      </c>
      <c r="AH145" s="2"/>
      <c r="AJ145" s="2">
        <v>38590</v>
      </c>
      <c r="AK145">
        <v>98.54296875</v>
      </c>
      <c r="AL145" s="2">
        <v>38777</v>
      </c>
      <c r="AM145">
        <v>97.31640625</v>
      </c>
      <c r="AN145" s="2">
        <v>38953</v>
      </c>
      <c r="AO145">
        <v>97.76171875</v>
      </c>
      <c r="AP145" s="2"/>
      <c r="AR145" s="2">
        <v>39317</v>
      </c>
      <c r="AS145">
        <v>99.83203125</v>
      </c>
      <c r="AT145" s="2">
        <v>39499</v>
      </c>
      <c r="AU145">
        <v>107.80859375</v>
      </c>
      <c r="AV145" s="2">
        <v>39681</v>
      </c>
      <c r="AW145">
        <v>97.95703125</v>
      </c>
      <c r="AX145" s="2">
        <v>39863</v>
      </c>
      <c r="AY145">
        <v>109.8046875</v>
      </c>
      <c r="AZ145" s="2">
        <v>40052</v>
      </c>
      <c r="BA145">
        <v>94.33203125</v>
      </c>
      <c r="BD145" s="2">
        <v>38390</v>
      </c>
      <c r="BE145">
        <v>144.93359375</v>
      </c>
      <c r="BF145" s="2">
        <v>38390</v>
      </c>
      <c r="BG145">
        <v>123.08984375</v>
      </c>
      <c r="BH145" s="2">
        <v>38390</v>
      </c>
      <c r="BI145">
        <v>132.671875</v>
      </c>
      <c r="BJ145" s="2">
        <v>38390</v>
      </c>
      <c r="BK145">
        <v>113.5546875</v>
      </c>
    </row>
    <row r="146" spans="4:63" x14ac:dyDescent="0.25">
      <c r="D146" s="2"/>
      <c r="F146" s="2">
        <v>38551</v>
      </c>
      <c r="G146">
        <v>98.953125</v>
      </c>
      <c r="H146" s="2">
        <v>38579</v>
      </c>
      <c r="I146">
        <v>98.83984375</v>
      </c>
      <c r="J146" s="2">
        <v>38391</v>
      </c>
      <c r="K146">
        <v>99.12109375</v>
      </c>
      <c r="L146" s="2">
        <v>38565</v>
      </c>
      <c r="M146">
        <v>98.00390625</v>
      </c>
      <c r="N146" s="2">
        <v>38656</v>
      </c>
      <c r="O146">
        <v>98.28125</v>
      </c>
      <c r="P146" s="2">
        <v>38926</v>
      </c>
      <c r="Q146">
        <v>97.51171875</v>
      </c>
      <c r="R146" s="2">
        <v>40094</v>
      </c>
      <c r="S146">
        <v>100.4609375</v>
      </c>
      <c r="T146" s="2">
        <v>40018</v>
      </c>
      <c r="U146">
        <v>99.58203125</v>
      </c>
      <c r="V146" s="2">
        <v>40109</v>
      </c>
      <c r="W146">
        <v>100.16796875</v>
      </c>
      <c r="X146" s="2"/>
      <c r="Z146" s="2">
        <v>39734</v>
      </c>
      <c r="AA146">
        <v>99.51953125</v>
      </c>
      <c r="AB146" s="2">
        <v>39825</v>
      </c>
      <c r="AC146">
        <v>109.57421875</v>
      </c>
      <c r="AD146" s="2">
        <v>40003</v>
      </c>
      <c r="AE146">
        <v>97.3828125</v>
      </c>
      <c r="AF146" s="2">
        <v>40095</v>
      </c>
      <c r="AG146">
        <v>98.328125</v>
      </c>
      <c r="AH146" s="2"/>
      <c r="AJ146" s="2">
        <v>38593</v>
      </c>
      <c r="AK146">
        <v>98.6640625</v>
      </c>
      <c r="AL146" s="2">
        <v>38778</v>
      </c>
      <c r="AM146">
        <v>96.984375</v>
      </c>
      <c r="AN146" s="2">
        <v>38954</v>
      </c>
      <c r="AO146">
        <v>97.94140625</v>
      </c>
      <c r="AP146" s="2"/>
      <c r="AR146" s="2">
        <v>39318</v>
      </c>
      <c r="AS146">
        <v>100.10546875</v>
      </c>
      <c r="AT146" s="2">
        <v>39500</v>
      </c>
      <c r="AU146">
        <v>107.58203125</v>
      </c>
      <c r="AV146" s="2">
        <v>39682</v>
      </c>
      <c r="AW146">
        <v>97.671875</v>
      </c>
      <c r="AX146" s="2">
        <v>39864</v>
      </c>
      <c r="AY146">
        <v>110.40234375</v>
      </c>
      <c r="AZ146" s="2">
        <v>40053</v>
      </c>
      <c r="BA146">
        <v>94.43359375</v>
      </c>
      <c r="BD146" s="2">
        <v>38391</v>
      </c>
      <c r="BE146">
        <v>145.703125</v>
      </c>
      <c r="BF146" s="2">
        <v>38391</v>
      </c>
      <c r="BG146">
        <v>123.79296875</v>
      </c>
      <c r="BH146" s="2">
        <v>38391</v>
      </c>
      <c r="BI146">
        <v>133.390625</v>
      </c>
      <c r="BJ146" s="2">
        <v>38391</v>
      </c>
      <c r="BK146">
        <v>114.3359375</v>
      </c>
    </row>
    <row r="147" spans="4:63" x14ac:dyDescent="0.25">
      <c r="D147" s="2"/>
      <c r="F147" s="2">
        <v>38552</v>
      </c>
      <c r="G147">
        <v>99.0234375</v>
      </c>
      <c r="H147" s="2">
        <v>38580</v>
      </c>
      <c r="I147">
        <v>98.94140625</v>
      </c>
      <c r="J147" s="2">
        <v>38392</v>
      </c>
      <c r="K147">
        <v>99.4296875</v>
      </c>
      <c r="L147" s="2">
        <v>38566</v>
      </c>
      <c r="M147">
        <v>97.96875</v>
      </c>
      <c r="N147" s="2">
        <v>38657</v>
      </c>
      <c r="O147">
        <v>98.24609375</v>
      </c>
      <c r="P147" s="2">
        <v>38929</v>
      </c>
      <c r="Q147">
        <v>97.5859375</v>
      </c>
      <c r="R147" s="2">
        <v>40095</v>
      </c>
      <c r="S147">
        <v>100.359375</v>
      </c>
      <c r="T147" s="2">
        <v>40021</v>
      </c>
      <c r="U147">
        <v>99.4609375</v>
      </c>
      <c r="V147" s="2">
        <v>40112</v>
      </c>
      <c r="W147">
        <v>100.109375</v>
      </c>
      <c r="X147" s="2"/>
      <c r="Z147" s="2">
        <v>39735</v>
      </c>
      <c r="AA147">
        <v>98.4765625</v>
      </c>
      <c r="AB147" s="2">
        <v>39826</v>
      </c>
      <c r="AC147">
        <v>109.59765625</v>
      </c>
      <c r="AD147" s="2">
        <v>40004</v>
      </c>
      <c r="AE147">
        <v>97.7734375</v>
      </c>
      <c r="AF147" s="2">
        <v>40098</v>
      </c>
      <c r="AG147">
        <v>98.3125</v>
      </c>
      <c r="AH147" s="2"/>
      <c r="AJ147" s="2">
        <v>38594</v>
      </c>
      <c r="AK147">
        <v>99.26953125</v>
      </c>
      <c r="AL147" s="2">
        <v>38779</v>
      </c>
      <c r="AM147">
        <v>96.59765625</v>
      </c>
      <c r="AN147" s="2">
        <v>38957</v>
      </c>
      <c r="AO147">
        <v>97.84375</v>
      </c>
      <c r="AP147" s="2"/>
      <c r="AR147" s="2">
        <v>39321</v>
      </c>
      <c r="AS147">
        <v>100.5078125</v>
      </c>
      <c r="AT147" s="2">
        <v>39503</v>
      </c>
      <c r="AU147">
        <v>106.83203125</v>
      </c>
      <c r="AV147" s="2">
        <v>39685</v>
      </c>
      <c r="AW147">
        <v>98.37109375</v>
      </c>
      <c r="AX147" s="2">
        <v>39867</v>
      </c>
      <c r="AY147">
        <v>110.67578125</v>
      </c>
      <c r="AZ147" s="2">
        <v>40056</v>
      </c>
      <c r="BA147">
        <v>94.80078125</v>
      </c>
      <c r="BD147" s="2">
        <v>38392</v>
      </c>
      <c r="BE147">
        <v>145.89453125</v>
      </c>
      <c r="BF147" s="2">
        <v>38392</v>
      </c>
      <c r="BG147">
        <v>123.99609375</v>
      </c>
      <c r="BH147" s="2">
        <v>38392</v>
      </c>
      <c r="BI147">
        <v>133.59765625</v>
      </c>
      <c r="BJ147" s="2">
        <v>38392</v>
      </c>
      <c r="BK147">
        <v>114.4921875</v>
      </c>
    </row>
    <row r="148" spans="4:63" x14ac:dyDescent="0.25">
      <c r="D148" s="2"/>
      <c r="F148" s="2">
        <v>38553</v>
      </c>
      <c r="G148">
        <v>99</v>
      </c>
      <c r="H148" s="2">
        <v>38581</v>
      </c>
      <c r="I148">
        <v>98.90234375</v>
      </c>
      <c r="J148" s="2">
        <v>38393</v>
      </c>
      <c r="K148">
        <v>99.203125</v>
      </c>
      <c r="L148" s="2">
        <v>38567</v>
      </c>
      <c r="M148">
        <v>98.1484375</v>
      </c>
      <c r="N148" s="2">
        <v>38658</v>
      </c>
      <c r="O148">
        <v>98.16015625</v>
      </c>
      <c r="P148" s="2">
        <v>38930</v>
      </c>
      <c r="Q148">
        <v>97.64453125</v>
      </c>
      <c r="R148" s="2">
        <v>40098</v>
      </c>
      <c r="S148">
        <v>100.359375</v>
      </c>
      <c r="T148" s="2">
        <v>40022</v>
      </c>
      <c r="U148">
        <v>99.35546875</v>
      </c>
      <c r="V148" s="2">
        <v>40113</v>
      </c>
      <c r="W148">
        <v>100.39453125</v>
      </c>
      <c r="X148" s="2"/>
      <c r="Z148" s="2">
        <v>39736</v>
      </c>
      <c r="AA148">
        <v>99.25</v>
      </c>
      <c r="AB148" s="2">
        <v>39827</v>
      </c>
      <c r="AC148">
        <v>109.96875</v>
      </c>
      <c r="AD148" s="2">
        <v>40007</v>
      </c>
      <c r="AE148">
        <v>97.65234375</v>
      </c>
      <c r="AF148" s="2">
        <v>40099</v>
      </c>
      <c r="AG148">
        <v>98.58203125</v>
      </c>
      <c r="AH148" s="2"/>
      <c r="AJ148" s="2">
        <v>38595</v>
      </c>
      <c r="AK148">
        <v>99.91796875</v>
      </c>
      <c r="AL148" s="2">
        <v>38782</v>
      </c>
      <c r="AM148">
        <v>96.125</v>
      </c>
      <c r="AN148" s="2">
        <v>38958</v>
      </c>
      <c r="AO148">
        <v>97.94921875</v>
      </c>
      <c r="AP148" s="2"/>
      <c r="AR148" s="2">
        <v>39322</v>
      </c>
      <c r="AS148">
        <v>101.01953125</v>
      </c>
      <c r="AT148" s="2">
        <v>39504</v>
      </c>
      <c r="AU148">
        <v>107.21875</v>
      </c>
      <c r="AV148" s="2">
        <v>39686</v>
      </c>
      <c r="AW148">
        <v>98.45703125</v>
      </c>
      <c r="AX148" s="2">
        <v>39868</v>
      </c>
      <c r="AY148">
        <v>110.328125</v>
      </c>
      <c r="AZ148" s="2">
        <v>40057</v>
      </c>
      <c r="BA148">
        <v>95.0390625</v>
      </c>
      <c r="BD148" s="2">
        <v>38393</v>
      </c>
      <c r="BE148">
        <v>144.54296875</v>
      </c>
      <c r="BF148" s="2">
        <v>38393</v>
      </c>
      <c r="BG148">
        <v>122.35546875</v>
      </c>
      <c r="BH148" s="2">
        <v>38393</v>
      </c>
      <c r="BI148">
        <v>131.8203125</v>
      </c>
      <c r="BJ148" s="2">
        <v>38393</v>
      </c>
      <c r="BK148">
        <v>112.78515625</v>
      </c>
    </row>
    <row r="149" spans="4:63" x14ac:dyDescent="0.25">
      <c r="D149" s="2"/>
      <c r="F149" s="2">
        <v>38554</v>
      </c>
      <c r="G149">
        <v>98.9296875</v>
      </c>
      <c r="H149" s="2">
        <v>38582</v>
      </c>
      <c r="I149">
        <v>98.97265625</v>
      </c>
      <c r="J149" s="2">
        <v>38394</v>
      </c>
      <c r="K149">
        <v>99.11328125</v>
      </c>
      <c r="L149" s="2">
        <v>38568</v>
      </c>
      <c r="M149">
        <v>98.08203125</v>
      </c>
      <c r="N149" s="2">
        <v>38659</v>
      </c>
      <c r="O149">
        <v>97.953125</v>
      </c>
      <c r="P149" s="2">
        <v>38931</v>
      </c>
      <c r="Q149">
        <v>97.703125</v>
      </c>
      <c r="R149" s="2">
        <v>40099</v>
      </c>
      <c r="S149">
        <v>100.44140625</v>
      </c>
      <c r="T149" s="2">
        <v>40023</v>
      </c>
      <c r="U149">
        <v>99.265625</v>
      </c>
      <c r="V149" s="2">
        <v>40114</v>
      </c>
      <c r="W149">
        <v>100.4921875</v>
      </c>
      <c r="X149" s="2"/>
      <c r="Z149" s="2">
        <v>39737</v>
      </c>
      <c r="AA149">
        <v>99.2421875</v>
      </c>
      <c r="AB149" s="2">
        <v>39828</v>
      </c>
      <c r="AC149">
        <v>109.8359375</v>
      </c>
      <c r="AD149" s="2">
        <v>40008</v>
      </c>
      <c r="AE149">
        <v>97.28125</v>
      </c>
      <c r="AF149" s="2">
        <v>40100</v>
      </c>
      <c r="AG149">
        <v>98.4453125</v>
      </c>
      <c r="AH149" s="2"/>
      <c r="AJ149" s="2">
        <v>38596</v>
      </c>
      <c r="AK149">
        <v>99.8359375</v>
      </c>
      <c r="AL149" s="2">
        <v>38783</v>
      </c>
      <c r="AM149">
        <v>96.30859375</v>
      </c>
      <c r="AN149" s="2">
        <v>38959</v>
      </c>
      <c r="AO149">
        <v>98.1796875</v>
      </c>
      <c r="AP149" s="2"/>
      <c r="AR149" s="2">
        <v>39323</v>
      </c>
      <c r="AS149">
        <v>100.625</v>
      </c>
      <c r="AT149" s="2">
        <v>39505</v>
      </c>
      <c r="AU149">
        <v>107.26171875</v>
      </c>
      <c r="AV149" s="2">
        <v>39687</v>
      </c>
      <c r="AW149">
        <v>98.59375</v>
      </c>
      <c r="AX149" s="2">
        <v>39869</v>
      </c>
      <c r="AY149">
        <v>109.15234375</v>
      </c>
      <c r="AZ149" s="2">
        <v>40058</v>
      </c>
      <c r="BA149">
        <v>95.5</v>
      </c>
      <c r="BD149" s="2">
        <v>38394</v>
      </c>
      <c r="BE149">
        <v>144.13671875</v>
      </c>
      <c r="BF149" s="2">
        <v>38394</v>
      </c>
      <c r="BG149">
        <v>122.3125</v>
      </c>
      <c r="BH149" s="2">
        <v>38394</v>
      </c>
      <c r="BI149">
        <v>131.74609375</v>
      </c>
      <c r="BJ149" s="2">
        <v>38394</v>
      </c>
      <c r="BK149">
        <v>112.6875</v>
      </c>
    </row>
    <row r="150" spans="4:63" x14ac:dyDescent="0.25">
      <c r="D150" s="2"/>
      <c r="F150" s="2">
        <v>38555</v>
      </c>
      <c r="G150">
        <v>99</v>
      </c>
      <c r="H150" s="2">
        <v>38583</v>
      </c>
      <c r="I150">
        <v>98.96875</v>
      </c>
      <c r="J150" s="2">
        <v>38397</v>
      </c>
      <c r="K150">
        <v>99.10546875</v>
      </c>
      <c r="L150" s="2">
        <v>38569</v>
      </c>
      <c r="M150">
        <v>97.76953125</v>
      </c>
      <c r="N150" s="2">
        <v>38660</v>
      </c>
      <c r="O150">
        <v>97.94140625</v>
      </c>
      <c r="P150" s="2">
        <v>38932</v>
      </c>
      <c r="Q150">
        <v>97.63671875</v>
      </c>
      <c r="R150" s="2">
        <v>40100</v>
      </c>
      <c r="S150">
        <v>100.42578125</v>
      </c>
      <c r="T150" s="2">
        <v>40024</v>
      </c>
      <c r="U150">
        <v>99.30078125</v>
      </c>
      <c r="V150" s="2">
        <v>40115</v>
      </c>
      <c r="W150">
        <v>100.37109375</v>
      </c>
      <c r="X150" s="2"/>
      <c r="Z150" s="2">
        <v>39738</v>
      </c>
      <c r="AA150">
        <v>99.29296875</v>
      </c>
      <c r="AB150" s="2">
        <v>39829</v>
      </c>
      <c r="AC150">
        <v>109.390625</v>
      </c>
      <c r="AD150" s="2">
        <v>40009</v>
      </c>
      <c r="AE150">
        <v>96.66015625</v>
      </c>
      <c r="AF150" s="2">
        <v>40101</v>
      </c>
      <c r="AG150">
        <v>98.25</v>
      </c>
      <c r="AH150" s="2"/>
      <c r="AJ150" s="2">
        <v>38597</v>
      </c>
      <c r="AK150">
        <v>99.86328125</v>
      </c>
      <c r="AL150" s="2">
        <v>38784</v>
      </c>
      <c r="AM150">
        <v>96.3046875</v>
      </c>
      <c r="AN150" s="2">
        <v>38960</v>
      </c>
      <c r="AO150">
        <v>98.37890625</v>
      </c>
      <c r="AP150" s="2"/>
      <c r="AR150" s="2">
        <v>39324</v>
      </c>
      <c r="AS150">
        <v>101.07421875</v>
      </c>
      <c r="AT150" s="2">
        <v>39506</v>
      </c>
      <c r="AU150">
        <v>108.76171875</v>
      </c>
      <c r="AV150" s="2">
        <v>39688</v>
      </c>
      <c r="AW150">
        <v>98.4609375</v>
      </c>
      <c r="AX150" s="2">
        <v>39870</v>
      </c>
      <c r="AY150">
        <v>108.4921875</v>
      </c>
      <c r="AZ150" s="2">
        <v>40059</v>
      </c>
      <c r="BA150">
        <v>95.2265625</v>
      </c>
      <c r="BD150" s="2">
        <v>38397</v>
      </c>
      <c r="BE150">
        <v>140.828125</v>
      </c>
      <c r="BF150" s="2">
        <v>38397</v>
      </c>
      <c r="BG150">
        <v>119.796875</v>
      </c>
      <c r="BH150" s="2">
        <v>38397</v>
      </c>
      <c r="BI150">
        <v>128.984375</v>
      </c>
      <c r="BJ150" s="2">
        <v>38397</v>
      </c>
      <c r="BK150">
        <v>110.609375</v>
      </c>
    </row>
    <row r="151" spans="4:63" x14ac:dyDescent="0.25">
      <c r="D151" s="2"/>
      <c r="F151" s="2">
        <v>38558</v>
      </c>
      <c r="G151">
        <v>98.9609375</v>
      </c>
      <c r="H151" s="2">
        <v>38586</v>
      </c>
      <c r="I151">
        <v>98.9921875</v>
      </c>
      <c r="J151" s="2">
        <v>38398</v>
      </c>
      <c r="K151">
        <v>99.0703125</v>
      </c>
      <c r="L151" s="2">
        <v>38572</v>
      </c>
      <c r="M151">
        <v>97.57421875</v>
      </c>
      <c r="N151" s="2">
        <v>38663</v>
      </c>
      <c r="O151">
        <v>98.0625</v>
      </c>
      <c r="P151" s="2">
        <v>38933</v>
      </c>
      <c r="Q151">
        <v>97.96875</v>
      </c>
      <c r="R151" s="2">
        <v>40101</v>
      </c>
      <c r="S151">
        <v>100.3828125</v>
      </c>
      <c r="T151" s="2">
        <v>40025</v>
      </c>
      <c r="U151">
        <v>99.51171875</v>
      </c>
      <c r="V151" s="2">
        <v>40116</v>
      </c>
      <c r="W151">
        <v>100.62890625</v>
      </c>
      <c r="X151" s="2"/>
      <c r="Z151" s="2">
        <v>39741</v>
      </c>
      <c r="AA151">
        <v>99.72265625</v>
      </c>
      <c r="AB151" s="2">
        <v>39832</v>
      </c>
      <c r="AC151">
        <v>109.390625</v>
      </c>
      <c r="AD151" s="2">
        <v>40010</v>
      </c>
      <c r="AE151">
        <v>96.9453125</v>
      </c>
      <c r="AF151" s="2">
        <v>40102</v>
      </c>
      <c r="AG151">
        <v>98.35546875</v>
      </c>
      <c r="AH151" s="2"/>
      <c r="AJ151" s="2">
        <v>38600</v>
      </c>
      <c r="AK151">
        <v>99.87890625</v>
      </c>
      <c r="AL151" s="2">
        <v>38785</v>
      </c>
      <c r="AM151">
        <v>96.34765625</v>
      </c>
      <c r="AN151" s="2">
        <v>38961</v>
      </c>
      <c r="AO151">
        <v>98.4765625</v>
      </c>
      <c r="AP151" s="2"/>
      <c r="AR151" s="2">
        <v>39325</v>
      </c>
      <c r="AS151">
        <v>100.9375</v>
      </c>
      <c r="AT151" s="2">
        <v>39507</v>
      </c>
      <c r="AU151">
        <v>110.01953125</v>
      </c>
      <c r="AV151" s="2">
        <v>39689</v>
      </c>
      <c r="AW151">
        <v>98.1875</v>
      </c>
      <c r="AX151" s="2">
        <v>39871</v>
      </c>
      <c r="AY151">
        <v>108.3203125</v>
      </c>
      <c r="AZ151" s="2">
        <v>40060</v>
      </c>
      <c r="BA151">
        <v>94.5078125</v>
      </c>
      <c r="BD151" s="2">
        <v>38398</v>
      </c>
      <c r="BE151">
        <v>140.22265625</v>
      </c>
      <c r="BF151" s="2">
        <v>38398</v>
      </c>
      <c r="BG151">
        <v>119.265625</v>
      </c>
      <c r="BH151" s="2">
        <v>38398</v>
      </c>
      <c r="BI151">
        <v>128.39453125</v>
      </c>
      <c r="BJ151" s="2">
        <v>38398</v>
      </c>
      <c r="BK151">
        <v>110.078125</v>
      </c>
    </row>
    <row r="152" spans="4:63" x14ac:dyDescent="0.25">
      <c r="D152" s="2"/>
      <c r="F152" s="2">
        <v>38559</v>
      </c>
      <c r="G152">
        <v>99</v>
      </c>
      <c r="H152" s="2">
        <v>38587</v>
      </c>
      <c r="I152">
        <v>99.046875</v>
      </c>
      <c r="J152" s="2">
        <v>38399</v>
      </c>
      <c r="K152">
        <v>98.828125</v>
      </c>
      <c r="L152" s="2">
        <v>38573</v>
      </c>
      <c r="M152">
        <v>97.7734375</v>
      </c>
      <c r="N152" s="2">
        <v>38664</v>
      </c>
      <c r="O152">
        <v>98.3203125</v>
      </c>
      <c r="P152" s="2">
        <v>38936</v>
      </c>
      <c r="Q152">
        <v>97.85546875</v>
      </c>
      <c r="R152" s="2">
        <v>40102</v>
      </c>
      <c r="S152">
        <v>100.390625</v>
      </c>
      <c r="T152" s="2">
        <v>40028</v>
      </c>
      <c r="U152">
        <v>99.28125</v>
      </c>
      <c r="V152" s="2">
        <v>40119</v>
      </c>
      <c r="W152">
        <v>100.5546875</v>
      </c>
      <c r="X152" s="2"/>
      <c r="Z152" s="2">
        <v>39742</v>
      </c>
      <c r="AA152">
        <v>100.24609375</v>
      </c>
      <c r="AB152" s="2">
        <v>39833</v>
      </c>
      <c r="AC152">
        <v>109.3046875</v>
      </c>
      <c r="AD152" s="2">
        <v>40011</v>
      </c>
      <c r="AE152">
        <v>96.73828125</v>
      </c>
      <c r="AF152" s="2">
        <v>40105</v>
      </c>
      <c r="AG152">
        <v>98.41015625</v>
      </c>
      <c r="AH152" s="2"/>
      <c r="AJ152" s="2">
        <v>38601</v>
      </c>
      <c r="AK152">
        <v>99.453125</v>
      </c>
      <c r="AL152" s="2">
        <v>38786</v>
      </c>
      <c r="AM152">
        <v>96.1796875</v>
      </c>
      <c r="AN152" s="2">
        <v>38964</v>
      </c>
      <c r="AO152">
        <v>98.4765625</v>
      </c>
      <c r="AP152" s="2"/>
      <c r="AR152" s="2">
        <v>39328</v>
      </c>
      <c r="AS152">
        <v>100.9375</v>
      </c>
      <c r="AT152" s="2">
        <v>39510</v>
      </c>
      <c r="AU152">
        <v>109.640625</v>
      </c>
      <c r="AV152" s="2">
        <v>39692</v>
      </c>
      <c r="AW152">
        <v>98.1875</v>
      </c>
      <c r="AX152" s="2">
        <v>39874</v>
      </c>
      <c r="AY152">
        <v>109.58203125</v>
      </c>
      <c r="AZ152" s="2">
        <v>40063</v>
      </c>
      <c r="BA152">
        <v>94.4765625</v>
      </c>
      <c r="BD152" s="2">
        <v>38399</v>
      </c>
      <c r="BE152">
        <v>139.55859375</v>
      </c>
      <c r="BF152" s="2">
        <v>38399</v>
      </c>
      <c r="BG152">
        <v>118.65625</v>
      </c>
      <c r="BH152" s="2">
        <v>38399</v>
      </c>
      <c r="BI152">
        <v>127.76953125</v>
      </c>
      <c r="BJ152" s="2">
        <v>38399</v>
      </c>
      <c r="BK152">
        <v>109.52734375</v>
      </c>
    </row>
    <row r="153" spans="4:63" x14ac:dyDescent="0.25">
      <c r="D153" s="2"/>
      <c r="F153" s="2">
        <v>38560</v>
      </c>
      <c r="G153">
        <v>98.9453125</v>
      </c>
      <c r="H153" s="2">
        <v>38588</v>
      </c>
      <c r="I153">
        <v>99.0703125</v>
      </c>
      <c r="J153" s="2">
        <v>38400</v>
      </c>
      <c r="K153">
        <v>98.8671875</v>
      </c>
      <c r="L153" s="2">
        <v>38574</v>
      </c>
      <c r="M153">
        <v>97.78125</v>
      </c>
      <c r="N153" s="2">
        <v>38665</v>
      </c>
      <c r="O153">
        <v>98.00390625</v>
      </c>
      <c r="P153" s="2">
        <v>38937</v>
      </c>
      <c r="Q153">
        <v>97.9609375</v>
      </c>
      <c r="R153" s="2">
        <v>40105</v>
      </c>
      <c r="S153">
        <v>100.375</v>
      </c>
      <c r="T153" s="2">
        <v>40029</v>
      </c>
      <c r="U153">
        <v>99.21875</v>
      </c>
      <c r="V153" s="2">
        <v>40120</v>
      </c>
      <c r="W153">
        <v>100.55859375</v>
      </c>
      <c r="X153" s="2"/>
      <c r="Z153" s="2">
        <v>39743</v>
      </c>
      <c r="AA153">
        <v>100.71875</v>
      </c>
      <c r="AB153" s="2">
        <v>39834</v>
      </c>
      <c r="AC153">
        <v>108.70703125</v>
      </c>
      <c r="AD153" s="2">
        <v>40014</v>
      </c>
      <c r="AE153">
        <v>96.9296875</v>
      </c>
      <c r="AF153" s="2">
        <v>40106</v>
      </c>
      <c r="AG153">
        <v>98.6328125</v>
      </c>
      <c r="AH153" s="2"/>
      <c r="AJ153" s="2">
        <v>38602</v>
      </c>
      <c r="AK153">
        <v>99.12109375</v>
      </c>
      <c r="AL153" s="2">
        <v>38789</v>
      </c>
      <c r="AM153">
        <v>96.12890625</v>
      </c>
      <c r="AN153" s="2">
        <v>38965</v>
      </c>
      <c r="AO153">
        <v>98.08203125</v>
      </c>
      <c r="AP153" s="2"/>
      <c r="AR153" s="2">
        <v>39329</v>
      </c>
      <c r="AS153">
        <v>100.84375</v>
      </c>
      <c r="AT153" s="2">
        <v>39511</v>
      </c>
      <c r="AU153">
        <v>109.05859375</v>
      </c>
      <c r="AV153" s="2">
        <v>39693</v>
      </c>
      <c r="AW153">
        <v>98.8203125</v>
      </c>
      <c r="AX153" s="2">
        <v>39875</v>
      </c>
      <c r="AY153">
        <v>109.4375</v>
      </c>
      <c r="AZ153" s="2">
        <v>40064</v>
      </c>
      <c r="BA153">
        <v>94.203125</v>
      </c>
      <c r="BD153" s="2">
        <v>38400</v>
      </c>
      <c r="BE153">
        <v>138.828125</v>
      </c>
      <c r="BF153" s="2">
        <v>38400</v>
      </c>
      <c r="BG153">
        <v>118.00390625</v>
      </c>
      <c r="BH153" s="2">
        <v>38400</v>
      </c>
      <c r="BI153">
        <v>127.0078125</v>
      </c>
      <c r="BJ153" s="2">
        <v>38400</v>
      </c>
      <c r="BK153">
        <v>108.69921875</v>
      </c>
    </row>
    <row r="154" spans="4:63" x14ac:dyDescent="0.25">
      <c r="D154" s="2"/>
      <c r="F154" s="2">
        <v>38561</v>
      </c>
      <c r="G154">
        <v>98.97265625</v>
      </c>
      <c r="H154" s="2">
        <v>38589</v>
      </c>
      <c r="I154">
        <v>99.05078125</v>
      </c>
      <c r="J154" s="2">
        <v>38401</v>
      </c>
      <c r="K154">
        <v>98.58984375</v>
      </c>
      <c r="L154" s="2">
        <v>38575</v>
      </c>
      <c r="M154">
        <v>98.07421875</v>
      </c>
      <c r="N154" s="2">
        <v>38666</v>
      </c>
      <c r="O154">
        <v>98.375</v>
      </c>
      <c r="P154" s="2">
        <v>38938</v>
      </c>
      <c r="Q154">
        <v>97.92578125</v>
      </c>
      <c r="R154" s="2">
        <v>40106</v>
      </c>
      <c r="S154">
        <v>100.42578125</v>
      </c>
      <c r="T154" s="2">
        <v>40030</v>
      </c>
      <c r="U154">
        <v>99.14453125</v>
      </c>
      <c r="V154" s="2">
        <v>40121</v>
      </c>
      <c r="W154">
        <v>100.546875</v>
      </c>
      <c r="X154" s="2"/>
      <c r="Z154" s="2">
        <v>39744</v>
      </c>
      <c r="AA154">
        <v>100.1953125</v>
      </c>
      <c r="AB154" s="2">
        <v>39835</v>
      </c>
      <c r="AC154">
        <v>108.74609375</v>
      </c>
      <c r="AD154" s="2">
        <v>40015</v>
      </c>
      <c r="AE154">
        <v>97.41796875</v>
      </c>
      <c r="AF154" s="2">
        <v>40107</v>
      </c>
      <c r="AG154">
        <v>98.40234375</v>
      </c>
      <c r="AH154" s="2"/>
      <c r="AJ154" s="2">
        <v>38603</v>
      </c>
      <c r="AK154">
        <v>99.0703125</v>
      </c>
      <c r="AL154" s="2">
        <v>38790</v>
      </c>
      <c r="AM154">
        <v>96.734375</v>
      </c>
      <c r="AN154" s="2">
        <v>38966</v>
      </c>
      <c r="AO154">
        <v>97.984375</v>
      </c>
      <c r="AP154" s="2"/>
      <c r="AR154" s="2">
        <v>39330</v>
      </c>
      <c r="AS154">
        <v>101.51171875</v>
      </c>
      <c r="AT154" s="2">
        <v>39512</v>
      </c>
      <c r="AU154">
        <v>108.60546875</v>
      </c>
      <c r="AV154" s="2">
        <v>39694</v>
      </c>
      <c r="AW154">
        <v>99.06640625</v>
      </c>
      <c r="AX154" s="2">
        <v>39876</v>
      </c>
      <c r="AY154">
        <v>108.58984375</v>
      </c>
      <c r="AZ154" s="2">
        <v>40065</v>
      </c>
      <c r="BA154">
        <v>94.3515625</v>
      </c>
      <c r="BD154" s="2">
        <v>38401</v>
      </c>
      <c r="BE154">
        <v>137.6640625</v>
      </c>
      <c r="BF154" s="2">
        <v>38401</v>
      </c>
      <c r="BG154">
        <v>116.8671875</v>
      </c>
      <c r="BH154" s="2">
        <v>38401</v>
      </c>
      <c r="BI154">
        <v>125.86328125</v>
      </c>
      <c r="BJ154" s="2">
        <v>38401</v>
      </c>
      <c r="BK154">
        <v>107.6328125</v>
      </c>
    </row>
    <row r="155" spans="4:63" x14ac:dyDescent="0.25">
      <c r="D155" s="2"/>
      <c r="F155" s="2">
        <v>38562</v>
      </c>
      <c r="G155">
        <v>98.91796875</v>
      </c>
      <c r="H155" s="2">
        <v>38590</v>
      </c>
      <c r="I155">
        <v>99.01171875</v>
      </c>
      <c r="J155" s="2">
        <v>38404</v>
      </c>
      <c r="K155">
        <v>98.58984375</v>
      </c>
      <c r="L155" s="2">
        <v>38576</v>
      </c>
      <c r="M155">
        <v>98.3203125</v>
      </c>
      <c r="N155" s="2">
        <v>38667</v>
      </c>
      <c r="O155">
        <v>98.34375</v>
      </c>
      <c r="P155" s="2">
        <v>38939</v>
      </c>
      <c r="Q155">
        <v>97.90625</v>
      </c>
      <c r="R155" s="2">
        <v>40107</v>
      </c>
      <c r="S155">
        <v>100.3984375</v>
      </c>
      <c r="T155" s="2">
        <v>40031</v>
      </c>
      <c r="U155">
        <v>99.1953125</v>
      </c>
      <c r="V155" s="2">
        <v>40122</v>
      </c>
      <c r="W155">
        <v>100.64453125</v>
      </c>
      <c r="X155" s="2"/>
      <c r="Z155" s="2">
        <v>39745</v>
      </c>
      <c r="AA155">
        <v>100.41796875</v>
      </c>
      <c r="AB155" s="2">
        <v>39836</v>
      </c>
      <c r="AC155">
        <v>108.5703125</v>
      </c>
      <c r="AD155" s="2">
        <v>40016</v>
      </c>
      <c r="AE155">
        <v>97.203125</v>
      </c>
      <c r="AF155" s="2">
        <v>40108</v>
      </c>
      <c r="AG155">
        <v>98.328125</v>
      </c>
      <c r="AH155" s="2"/>
      <c r="AJ155" s="2">
        <v>38604</v>
      </c>
      <c r="AK155">
        <v>99.3203125</v>
      </c>
      <c r="AL155" s="2">
        <v>38791</v>
      </c>
      <c r="AM155">
        <v>96.46484375</v>
      </c>
      <c r="AN155" s="2">
        <v>38967</v>
      </c>
      <c r="AO155">
        <v>98.05859375</v>
      </c>
      <c r="AP155" s="2"/>
      <c r="AR155" s="2">
        <v>39331</v>
      </c>
      <c r="AS155">
        <v>101.1796875</v>
      </c>
      <c r="AT155" s="2">
        <v>39513</v>
      </c>
      <c r="AU155">
        <v>109.3828125</v>
      </c>
      <c r="AV155" s="2">
        <v>39695</v>
      </c>
      <c r="AW155">
        <v>99.68359375</v>
      </c>
      <c r="AX155" s="2">
        <v>39877</v>
      </c>
      <c r="AY155">
        <v>110.0390625</v>
      </c>
      <c r="AZ155" s="2">
        <v>40066</v>
      </c>
      <c r="BA155">
        <v>95.34375</v>
      </c>
      <c r="BD155" s="2">
        <v>38404</v>
      </c>
      <c r="BE155">
        <v>137.6015625</v>
      </c>
      <c r="BF155" s="2">
        <v>38404</v>
      </c>
      <c r="BG155">
        <v>116.8671875</v>
      </c>
      <c r="BH155" s="2">
        <v>38404</v>
      </c>
      <c r="BI155">
        <v>125.86328125</v>
      </c>
      <c r="BJ155" s="2">
        <v>38404</v>
      </c>
      <c r="BK155">
        <v>107.6328125</v>
      </c>
    </row>
    <row r="156" spans="4:63" x14ac:dyDescent="0.25">
      <c r="D156" s="2"/>
      <c r="F156" s="2">
        <v>38565</v>
      </c>
      <c r="G156">
        <v>98.91015625</v>
      </c>
      <c r="H156" s="2">
        <v>38593</v>
      </c>
      <c r="I156">
        <v>99.01953125</v>
      </c>
      <c r="J156" s="2">
        <v>38405</v>
      </c>
      <c r="K156">
        <v>98.5703125</v>
      </c>
      <c r="L156" s="2">
        <v>38579</v>
      </c>
      <c r="M156">
        <v>98.12890625</v>
      </c>
      <c r="N156" s="2">
        <v>38670</v>
      </c>
      <c r="O156">
        <v>98.12109375</v>
      </c>
      <c r="P156" s="2">
        <v>38940</v>
      </c>
      <c r="Q156">
        <v>97.75390625</v>
      </c>
      <c r="R156" s="2">
        <v>40108</v>
      </c>
      <c r="S156">
        <v>100.3984375</v>
      </c>
      <c r="T156" s="2">
        <v>40032</v>
      </c>
      <c r="U156">
        <v>98.953125</v>
      </c>
      <c r="V156" s="2">
        <v>40123</v>
      </c>
      <c r="W156">
        <v>100.78125</v>
      </c>
      <c r="X156" s="2"/>
      <c r="Z156" s="2">
        <v>39748</v>
      </c>
      <c r="AA156">
        <v>100.37890625</v>
      </c>
      <c r="AB156" s="2">
        <v>39839</v>
      </c>
      <c r="AC156">
        <v>108.453125</v>
      </c>
      <c r="AD156" s="2">
        <v>40017</v>
      </c>
      <c r="AE156">
        <v>96.64453125</v>
      </c>
      <c r="AF156" s="2">
        <v>40109</v>
      </c>
      <c r="AG156">
        <v>98.015625</v>
      </c>
      <c r="AH156" s="2"/>
      <c r="AJ156" s="2">
        <v>38607</v>
      </c>
      <c r="AK156">
        <v>98.94140625</v>
      </c>
      <c r="AL156" s="2">
        <v>38792</v>
      </c>
      <c r="AM156">
        <v>97.1015625</v>
      </c>
      <c r="AN156" s="2">
        <v>38968</v>
      </c>
      <c r="AO156">
        <v>98.20703125</v>
      </c>
      <c r="AP156" s="2"/>
      <c r="AR156" s="2">
        <v>39332</v>
      </c>
      <c r="AS156">
        <v>102.21875</v>
      </c>
      <c r="AT156" s="2">
        <v>39514</v>
      </c>
      <c r="AU156">
        <v>109.8125</v>
      </c>
      <c r="AV156" s="2">
        <v>39696</v>
      </c>
      <c r="AW156">
        <v>99.0703125</v>
      </c>
      <c r="AX156" s="2">
        <v>39878</v>
      </c>
      <c r="AY156">
        <v>109.5234375</v>
      </c>
      <c r="AZ156" s="2">
        <v>40067</v>
      </c>
      <c r="BA156">
        <v>95.36328125</v>
      </c>
      <c r="BD156" s="2">
        <v>38405</v>
      </c>
      <c r="BE156">
        <v>137.13671875</v>
      </c>
      <c r="BF156" s="2">
        <v>38405</v>
      </c>
      <c r="BG156">
        <v>116.4921875</v>
      </c>
      <c r="BH156" s="2">
        <v>38405</v>
      </c>
      <c r="BI156">
        <v>125.36328125</v>
      </c>
      <c r="BJ156" s="2">
        <v>38405</v>
      </c>
      <c r="BK156">
        <v>107.1328125</v>
      </c>
    </row>
    <row r="157" spans="4:63" x14ac:dyDescent="0.25">
      <c r="D157" s="2"/>
      <c r="F157" s="2">
        <v>38566</v>
      </c>
      <c r="G157">
        <v>98.90234375</v>
      </c>
      <c r="H157" s="2">
        <v>38594</v>
      </c>
      <c r="I157">
        <v>99.16796875</v>
      </c>
      <c r="J157" s="2">
        <v>38406</v>
      </c>
      <c r="K157">
        <v>98.625</v>
      </c>
      <c r="L157" s="2">
        <v>38580</v>
      </c>
      <c r="M157">
        <v>98.49609375</v>
      </c>
      <c r="N157" s="2">
        <v>38671</v>
      </c>
      <c r="O157">
        <v>98.3203125</v>
      </c>
      <c r="P157" s="2">
        <v>38943</v>
      </c>
      <c r="Q157">
        <v>97.640625</v>
      </c>
      <c r="R157" s="2">
        <v>40109</v>
      </c>
      <c r="S157">
        <v>100.328125</v>
      </c>
      <c r="T157" s="2">
        <v>40035</v>
      </c>
      <c r="U157">
        <v>99.09765625</v>
      </c>
      <c r="V157" s="2">
        <v>40126</v>
      </c>
      <c r="W157">
        <v>100.76953125</v>
      </c>
      <c r="X157" s="2"/>
      <c r="Z157" s="2">
        <v>39749</v>
      </c>
      <c r="AA157">
        <v>100.02734375</v>
      </c>
      <c r="AB157" s="2">
        <v>39840</v>
      </c>
      <c r="AC157">
        <v>108.88671875</v>
      </c>
      <c r="AD157" s="2">
        <v>40018</v>
      </c>
      <c r="AE157">
        <v>96.671875</v>
      </c>
      <c r="AF157" s="2">
        <v>40112</v>
      </c>
      <c r="AG157">
        <v>97.84765625</v>
      </c>
      <c r="AH157" s="2"/>
      <c r="AJ157" s="2">
        <v>38608</v>
      </c>
      <c r="AK157">
        <v>99.21484375</v>
      </c>
      <c r="AL157" s="2">
        <v>38793</v>
      </c>
      <c r="AM157">
        <v>96.93359375</v>
      </c>
      <c r="AN157" s="2">
        <v>38971</v>
      </c>
      <c r="AO157">
        <v>98.03125</v>
      </c>
      <c r="AP157" s="2"/>
      <c r="AR157" s="2">
        <v>39335</v>
      </c>
      <c r="AS157">
        <v>102.69921875</v>
      </c>
      <c r="AT157" s="2">
        <v>39517</v>
      </c>
      <c r="AU157">
        <v>110.5</v>
      </c>
      <c r="AV157" s="2">
        <v>39699</v>
      </c>
      <c r="AW157">
        <v>99.22265625</v>
      </c>
      <c r="AX157" s="2">
        <v>39881</v>
      </c>
      <c r="AY157">
        <v>109.66015625</v>
      </c>
      <c r="AZ157" s="2">
        <v>40070</v>
      </c>
      <c r="BA157">
        <v>94.77734375</v>
      </c>
      <c r="BD157" s="2">
        <v>38406</v>
      </c>
      <c r="BE157">
        <v>137.61328125</v>
      </c>
      <c r="BF157" s="2">
        <v>38406</v>
      </c>
      <c r="BG157">
        <v>116.8828125</v>
      </c>
      <c r="BH157" s="2">
        <v>38406</v>
      </c>
      <c r="BI157">
        <v>125.8203125</v>
      </c>
      <c r="BJ157" s="2">
        <v>38406</v>
      </c>
      <c r="BK157">
        <v>107.58203125</v>
      </c>
    </row>
    <row r="158" spans="4:63" x14ac:dyDescent="0.25">
      <c r="D158" s="2"/>
      <c r="F158" s="2">
        <v>38567</v>
      </c>
      <c r="G158">
        <v>98.94140625</v>
      </c>
      <c r="H158" s="2">
        <v>38595</v>
      </c>
      <c r="I158">
        <v>99.3515625</v>
      </c>
      <c r="J158" s="2">
        <v>38407</v>
      </c>
      <c r="K158">
        <v>98.4453125</v>
      </c>
      <c r="L158" s="2">
        <v>38581</v>
      </c>
      <c r="M158">
        <v>98.2578125</v>
      </c>
      <c r="N158" s="2">
        <v>38672</v>
      </c>
      <c r="O158">
        <v>98.67578125</v>
      </c>
      <c r="P158" s="2">
        <v>38944</v>
      </c>
      <c r="Q158">
        <v>97.93359375</v>
      </c>
      <c r="R158" s="2">
        <v>40112</v>
      </c>
      <c r="S158">
        <v>100.31640625</v>
      </c>
      <c r="T158" s="2">
        <v>40036</v>
      </c>
      <c r="U158">
        <v>99.2421875</v>
      </c>
      <c r="V158" s="2">
        <v>40127</v>
      </c>
      <c r="W158">
        <v>100.82421875</v>
      </c>
      <c r="X158" s="2"/>
      <c r="Z158" s="2">
        <v>39750</v>
      </c>
      <c r="AA158">
        <v>100.11328125</v>
      </c>
      <c r="AB158" s="2">
        <v>39841</v>
      </c>
      <c r="AC158">
        <v>108.34765625</v>
      </c>
      <c r="AD158" s="2">
        <v>40021</v>
      </c>
      <c r="AE158">
        <v>96.47265625</v>
      </c>
      <c r="AF158" s="2">
        <v>40113</v>
      </c>
      <c r="AG158">
        <v>98.3515625</v>
      </c>
      <c r="AH158" s="2"/>
      <c r="AJ158" s="2">
        <v>38609</v>
      </c>
      <c r="AK158">
        <v>98.9765625</v>
      </c>
      <c r="AL158" s="2">
        <v>38796</v>
      </c>
      <c r="AM158">
        <v>97.0703125</v>
      </c>
      <c r="AN158" s="2">
        <v>38972</v>
      </c>
      <c r="AO158">
        <v>98.27734375</v>
      </c>
      <c r="AP158" s="2"/>
      <c r="AR158" s="2">
        <v>39336</v>
      </c>
      <c r="AS158">
        <v>102.3203125</v>
      </c>
      <c r="AT158" s="2">
        <v>39518</v>
      </c>
      <c r="AU158">
        <v>109.26171875</v>
      </c>
      <c r="AV158" s="2">
        <v>39700</v>
      </c>
      <c r="AW158">
        <v>100.12109375</v>
      </c>
      <c r="AX158" s="2">
        <v>39882</v>
      </c>
      <c r="AY158">
        <v>108.453125</v>
      </c>
      <c r="AZ158" s="2">
        <v>40071</v>
      </c>
      <c r="BA158">
        <v>94.56640625</v>
      </c>
      <c r="BD158" s="2">
        <v>38407</v>
      </c>
      <c r="BE158">
        <v>137.3359375</v>
      </c>
      <c r="BF158" s="2">
        <v>38407</v>
      </c>
      <c r="BG158">
        <v>116.6171875</v>
      </c>
      <c r="BH158" s="2">
        <v>38407</v>
      </c>
      <c r="BI158">
        <v>125.54296875</v>
      </c>
      <c r="BJ158" s="2">
        <v>38407</v>
      </c>
      <c r="BK158">
        <v>107.34765625</v>
      </c>
    </row>
    <row r="159" spans="4:63" x14ac:dyDescent="0.25">
      <c r="D159" s="2"/>
      <c r="F159" s="2">
        <v>38568</v>
      </c>
      <c r="G159">
        <v>98.93359375</v>
      </c>
      <c r="H159" s="2">
        <v>38596</v>
      </c>
      <c r="I159">
        <v>99.484375</v>
      </c>
      <c r="J159" s="2">
        <v>38408</v>
      </c>
      <c r="K159">
        <v>98.47265625</v>
      </c>
      <c r="L159" s="2">
        <v>38582</v>
      </c>
      <c r="M159">
        <v>98.546875</v>
      </c>
      <c r="N159" s="2">
        <v>38673</v>
      </c>
      <c r="O159">
        <v>98.78125</v>
      </c>
      <c r="P159" s="2">
        <v>38945</v>
      </c>
      <c r="Q159">
        <v>98.2265625</v>
      </c>
      <c r="R159" s="2">
        <v>40113</v>
      </c>
      <c r="S159">
        <v>100.44140625</v>
      </c>
      <c r="T159" s="2">
        <v>40037</v>
      </c>
      <c r="U159">
        <v>99.29296875</v>
      </c>
      <c r="V159" s="2">
        <v>40128</v>
      </c>
      <c r="W159">
        <v>100.82421875</v>
      </c>
      <c r="X159" s="2"/>
      <c r="Z159" s="2">
        <v>39751</v>
      </c>
      <c r="AA159">
        <v>99.90234375</v>
      </c>
      <c r="AB159" s="2">
        <v>39842</v>
      </c>
      <c r="AC159">
        <v>107.75</v>
      </c>
      <c r="AD159" s="2">
        <v>40022</v>
      </c>
      <c r="AE159">
        <v>96.4140625</v>
      </c>
      <c r="AF159" s="2">
        <v>40114</v>
      </c>
      <c r="AG159">
        <v>98.53125</v>
      </c>
      <c r="AH159" s="2"/>
      <c r="AJ159" s="2">
        <v>38610</v>
      </c>
      <c r="AK159">
        <v>98.58203125</v>
      </c>
      <c r="AL159" s="2">
        <v>38797</v>
      </c>
      <c r="AM159">
        <v>96.64453125</v>
      </c>
      <c r="AN159" s="2">
        <v>38973</v>
      </c>
      <c r="AO159">
        <v>98.3671875</v>
      </c>
      <c r="AP159" s="2"/>
      <c r="AR159" s="2">
        <v>39337</v>
      </c>
      <c r="AS159">
        <v>102.01953125</v>
      </c>
      <c r="AT159" s="2">
        <v>39519</v>
      </c>
      <c r="AU159">
        <v>110.4453125</v>
      </c>
      <c r="AV159" s="2">
        <v>39701</v>
      </c>
      <c r="AW159">
        <v>99.6328125</v>
      </c>
      <c r="AX159" s="2">
        <v>39883</v>
      </c>
      <c r="AY159">
        <v>109.37109375</v>
      </c>
      <c r="AZ159" s="2">
        <v>40072</v>
      </c>
      <c r="BA159">
        <v>94.46484375</v>
      </c>
      <c r="BD159" s="2">
        <v>38408</v>
      </c>
      <c r="BE159">
        <v>137.8515625</v>
      </c>
      <c r="BF159" s="2">
        <v>38408</v>
      </c>
      <c r="BG159">
        <v>117.13671875</v>
      </c>
      <c r="BH159" s="2">
        <v>38408</v>
      </c>
      <c r="BI159">
        <v>126.11328125</v>
      </c>
      <c r="BJ159" s="2">
        <v>38408</v>
      </c>
      <c r="BK159">
        <v>107.875</v>
      </c>
    </row>
    <row r="160" spans="4:63" x14ac:dyDescent="0.25">
      <c r="D160" s="2"/>
      <c r="F160" s="2">
        <v>38569</v>
      </c>
      <c r="G160">
        <v>98.89453125</v>
      </c>
      <c r="H160" s="2">
        <v>38597</v>
      </c>
      <c r="I160">
        <v>99.5</v>
      </c>
      <c r="J160" s="2">
        <v>38411</v>
      </c>
      <c r="K160">
        <v>98.10546875</v>
      </c>
      <c r="L160" s="2">
        <v>38583</v>
      </c>
      <c r="M160">
        <v>98.546875</v>
      </c>
      <c r="N160" s="2">
        <v>38674</v>
      </c>
      <c r="O160">
        <v>98.71875</v>
      </c>
      <c r="P160" s="2">
        <v>38946</v>
      </c>
      <c r="Q160">
        <v>98.17578125</v>
      </c>
      <c r="R160" s="2">
        <v>40114</v>
      </c>
      <c r="S160">
        <v>100.4921875</v>
      </c>
      <c r="T160" s="2">
        <v>40038</v>
      </c>
      <c r="U160">
        <v>99.48046875</v>
      </c>
      <c r="V160" s="2">
        <v>40129</v>
      </c>
      <c r="W160">
        <v>100.90625</v>
      </c>
      <c r="X160" s="2"/>
      <c r="Z160" s="2">
        <v>39752</v>
      </c>
      <c r="AA160">
        <v>100.28125</v>
      </c>
      <c r="AB160" s="2">
        <v>39843</v>
      </c>
      <c r="AC160">
        <v>107.82421875</v>
      </c>
      <c r="AD160" s="2">
        <v>40023</v>
      </c>
      <c r="AE160">
        <v>96.26171875</v>
      </c>
      <c r="AF160" s="2">
        <v>40115</v>
      </c>
      <c r="AG160">
        <v>98.25390625</v>
      </c>
      <c r="AH160" s="2"/>
      <c r="AJ160" s="2">
        <v>38611</v>
      </c>
      <c r="AK160">
        <v>98.16015625</v>
      </c>
      <c r="AL160" s="2">
        <v>38798</v>
      </c>
      <c r="AM160">
        <v>96.796875</v>
      </c>
      <c r="AN160" s="2">
        <v>38974</v>
      </c>
      <c r="AO160">
        <v>98.14453125</v>
      </c>
      <c r="AP160" s="2"/>
      <c r="AR160" s="2">
        <v>39338</v>
      </c>
      <c r="AS160">
        <v>101.62890625</v>
      </c>
      <c r="AT160" s="2">
        <v>39520</v>
      </c>
      <c r="AU160">
        <v>109.9609375</v>
      </c>
      <c r="AV160" s="2">
        <v>39702</v>
      </c>
      <c r="AW160">
        <v>99.53125</v>
      </c>
      <c r="AX160" s="2">
        <v>39884</v>
      </c>
      <c r="AY160">
        <v>109.7890625</v>
      </c>
      <c r="AZ160" s="2">
        <v>40073</v>
      </c>
      <c r="BA160">
        <v>95.17578125</v>
      </c>
      <c r="BD160" s="2">
        <v>38411</v>
      </c>
      <c r="BE160">
        <v>136.41796875</v>
      </c>
      <c r="BF160" s="2">
        <v>38411</v>
      </c>
      <c r="BG160">
        <v>115.99609375</v>
      </c>
      <c r="BH160" s="2">
        <v>38411</v>
      </c>
      <c r="BI160">
        <v>124.8984375</v>
      </c>
      <c r="BJ160" s="2">
        <v>38411</v>
      </c>
      <c r="BK160">
        <v>106.796875</v>
      </c>
    </row>
    <row r="161" spans="4:63" x14ac:dyDescent="0.25">
      <c r="D161" s="2"/>
      <c r="F161" s="2">
        <v>38572</v>
      </c>
      <c r="G161">
        <v>98.82421875</v>
      </c>
      <c r="H161" s="2">
        <v>38600</v>
      </c>
      <c r="I161">
        <v>99.515625</v>
      </c>
      <c r="J161" s="2">
        <v>38412</v>
      </c>
      <c r="K161">
        <v>98.1796875</v>
      </c>
      <c r="L161" s="2">
        <v>38586</v>
      </c>
      <c r="M161">
        <v>98.5546875</v>
      </c>
      <c r="N161" s="2">
        <v>38677</v>
      </c>
      <c r="O161">
        <v>98.82421875</v>
      </c>
      <c r="P161" s="2">
        <v>38947</v>
      </c>
      <c r="Q161">
        <v>98.31640625</v>
      </c>
      <c r="R161" s="2">
        <v>40115</v>
      </c>
      <c r="S161">
        <v>100.4453125</v>
      </c>
      <c r="T161" s="2">
        <v>40039</v>
      </c>
      <c r="U161">
        <v>99.6015625</v>
      </c>
      <c r="V161" s="2">
        <v>40130</v>
      </c>
      <c r="W161">
        <v>100.93359375</v>
      </c>
      <c r="X161" s="2"/>
      <c r="Z161" s="2">
        <v>39755</v>
      </c>
      <c r="AA161">
        <v>100.9765625</v>
      </c>
      <c r="AB161" s="2">
        <v>39846</v>
      </c>
      <c r="AC161">
        <v>108.36328125</v>
      </c>
      <c r="AD161" s="2">
        <v>40024</v>
      </c>
      <c r="AE161">
        <v>96.4375</v>
      </c>
      <c r="AF161" s="2">
        <v>40116</v>
      </c>
      <c r="AG161">
        <v>98.81640625</v>
      </c>
      <c r="AH161" s="2"/>
      <c r="AJ161" s="2">
        <v>38614</v>
      </c>
      <c r="AK161">
        <v>98.40625</v>
      </c>
      <c r="AL161" s="2">
        <v>38799</v>
      </c>
      <c r="AM161">
        <v>96.52734375</v>
      </c>
      <c r="AN161" s="2">
        <v>38975</v>
      </c>
      <c r="AO161">
        <v>98.1953125</v>
      </c>
      <c r="AP161" s="2"/>
      <c r="AR161" s="2">
        <v>39339</v>
      </c>
      <c r="AS161">
        <v>101.7421875</v>
      </c>
      <c r="AT161" s="2">
        <v>39521</v>
      </c>
      <c r="AU161">
        <v>110.75</v>
      </c>
      <c r="AV161" s="2">
        <v>39703</v>
      </c>
      <c r="AW161">
        <v>98.96484375</v>
      </c>
      <c r="AX161" s="2">
        <v>39885</v>
      </c>
      <c r="AY161">
        <v>109.5390625</v>
      </c>
      <c r="AZ161" s="2">
        <v>40074</v>
      </c>
      <c r="BA161">
        <v>94.48046875</v>
      </c>
      <c r="BD161" s="2">
        <v>38412</v>
      </c>
      <c r="BE161">
        <v>136.48828125</v>
      </c>
      <c r="BF161" s="2">
        <v>38412</v>
      </c>
      <c r="BG161">
        <v>115.890625</v>
      </c>
      <c r="BH161" s="2">
        <v>38412</v>
      </c>
      <c r="BI161">
        <v>124.8359375</v>
      </c>
      <c r="BJ161" s="2">
        <v>38412</v>
      </c>
      <c r="BK161">
        <v>106.703125</v>
      </c>
    </row>
    <row r="162" spans="4:63" x14ac:dyDescent="0.25">
      <c r="D162" s="2"/>
      <c r="F162" s="2">
        <v>38573</v>
      </c>
      <c r="G162">
        <v>98.9140625</v>
      </c>
      <c r="H162" s="2">
        <v>38601</v>
      </c>
      <c r="I162">
        <v>99.43359375</v>
      </c>
      <c r="J162" s="2">
        <v>38413</v>
      </c>
      <c r="K162">
        <v>98.21875</v>
      </c>
      <c r="L162" s="2">
        <v>38587</v>
      </c>
      <c r="M162">
        <v>98.72265625</v>
      </c>
      <c r="N162" s="2">
        <v>38678</v>
      </c>
      <c r="O162">
        <v>99.1015625</v>
      </c>
      <c r="P162" s="2">
        <v>38950</v>
      </c>
      <c r="Q162">
        <v>98.40625</v>
      </c>
      <c r="R162" s="2">
        <v>40116</v>
      </c>
      <c r="S162">
        <v>100.546875</v>
      </c>
      <c r="T162" s="2">
        <v>40042</v>
      </c>
      <c r="U162">
        <v>99.77734375</v>
      </c>
      <c r="V162" s="2">
        <v>40133</v>
      </c>
      <c r="W162">
        <v>101.03125</v>
      </c>
      <c r="X162" s="2"/>
      <c r="Z162" s="2">
        <v>39756</v>
      </c>
      <c r="AA162">
        <v>101.65234375</v>
      </c>
      <c r="AB162" s="2">
        <v>39847</v>
      </c>
      <c r="AC162">
        <v>107.625</v>
      </c>
      <c r="AD162" s="2">
        <v>40025</v>
      </c>
      <c r="AE162">
        <v>96.88671875</v>
      </c>
      <c r="AF162" s="2">
        <v>40119</v>
      </c>
      <c r="AG162">
        <v>98.7421875</v>
      </c>
      <c r="AH162" s="2"/>
      <c r="AJ162" s="2">
        <v>38615</v>
      </c>
      <c r="AK162">
        <v>98.41796875</v>
      </c>
      <c r="AL162" s="2">
        <v>38800</v>
      </c>
      <c r="AM162">
        <v>97.09375</v>
      </c>
      <c r="AN162" s="2">
        <v>38978</v>
      </c>
      <c r="AO162">
        <v>98.0859375</v>
      </c>
      <c r="AP162" s="2"/>
      <c r="AR162" s="2">
        <v>39342</v>
      </c>
      <c r="AS162">
        <v>101.72265625</v>
      </c>
      <c r="AT162" s="2">
        <v>39524</v>
      </c>
      <c r="AU162">
        <v>111.87109375</v>
      </c>
      <c r="AV162" s="2">
        <v>39706</v>
      </c>
      <c r="AW162">
        <v>101.6328125</v>
      </c>
      <c r="AX162" s="2">
        <v>39888</v>
      </c>
      <c r="AY162">
        <v>109.03515625</v>
      </c>
      <c r="AZ162" s="2">
        <v>40077</v>
      </c>
      <c r="BA162">
        <v>94.36328125</v>
      </c>
      <c r="BD162" s="2">
        <v>38413</v>
      </c>
      <c r="BE162">
        <v>136.1796875</v>
      </c>
      <c r="BF162" s="2">
        <v>38413</v>
      </c>
      <c r="BG162">
        <v>115.640625</v>
      </c>
      <c r="BH162" s="2">
        <v>38413</v>
      </c>
      <c r="BI162">
        <v>124.54296875</v>
      </c>
      <c r="BJ162" s="2">
        <v>38413</v>
      </c>
      <c r="BK162">
        <v>106.43359375</v>
      </c>
    </row>
    <row r="163" spans="4:63" x14ac:dyDescent="0.25">
      <c r="D163" s="2"/>
      <c r="F163" s="2">
        <v>38574</v>
      </c>
      <c r="G163">
        <v>98.90625</v>
      </c>
      <c r="H163" s="2">
        <v>38602</v>
      </c>
      <c r="I163">
        <v>99.37890625</v>
      </c>
      <c r="J163" s="2">
        <v>38414</v>
      </c>
      <c r="K163">
        <v>98.2109375</v>
      </c>
      <c r="L163" s="2">
        <v>38588</v>
      </c>
      <c r="M163">
        <v>98.76171875</v>
      </c>
      <c r="N163" s="2">
        <v>38679</v>
      </c>
      <c r="O163">
        <v>98.94921875</v>
      </c>
      <c r="P163" s="2">
        <v>38951</v>
      </c>
      <c r="Q163">
        <v>98.41796875</v>
      </c>
      <c r="R163" s="2">
        <v>40119</v>
      </c>
      <c r="S163">
        <v>100.51953125</v>
      </c>
      <c r="T163" s="2">
        <v>40043</v>
      </c>
      <c r="U163">
        <v>99.66796875</v>
      </c>
      <c r="V163" s="2">
        <v>40134</v>
      </c>
      <c r="W163">
        <v>101.05078125</v>
      </c>
      <c r="X163" s="2"/>
      <c r="Z163" s="2">
        <v>39757</v>
      </c>
      <c r="AA163">
        <v>101.81640625</v>
      </c>
      <c r="AB163" s="2">
        <v>39848</v>
      </c>
      <c r="AC163">
        <v>107.4765625</v>
      </c>
      <c r="AD163" s="2">
        <v>40028</v>
      </c>
      <c r="AE163">
        <v>96.30078125</v>
      </c>
      <c r="AF163" s="2">
        <v>40120</v>
      </c>
      <c r="AG163">
        <v>98.63671875</v>
      </c>
      <c r="AH163" s="2"/>
      <c r="AJ163" s="2">
        <v>38616</v>
      </c>
      <c r="AK163">
        <v>98.9765625</v>
      </c>
      <c r="AL163" s="2">
        <v>38803</v>
      </c>
      <c r="AM163">
        <v>96.83984375</v>
      </c>
      <c r="AN163" s="2">
        <v>38979</v>
      </c>
      <c r="AO163">
        <v>98.64453125</v>
      </c>
      <c r="AP163" s="2"/>
      <c r="AR163" s="2">
        <v>39343</v>
      </c>
      <c r="AS163">
        <v>101.70703125</v>
      </c>
      <c r="AT163" s="2">
        <v>39525</v>
      </c>
      <c r="AU163">
        <v>110.4296875</v>
      </c>
      <c r="AV163" s="2">
        <v>39707</v>
      </c>
      <c r="AW163">
        <v>101.234375</v>
      </c>
      <c r="AX163" s="2">
        <v>39889</v>
      </c>
      <c r="AY163">
        <v>108.671875</v>
      </c>
      <c r="AZ163" s="2">
        <v>40078</v>
      </c>
      <c r="BA163">
        <v>94.69921875</v>
      </c>
      <c r="BD163" s="2">
        <v>38414</v>
      </c>
      <c r="BE163">
        <v>136.140625</v>
      </c>
      <c r="BF163" s="2">
        <v>38414</v>
      </c>
      <c r="BG163">
        <v>115.5625</v>
      </c>
      <c r="BH163" s="2">
        <v>38414</v>
      </c>
      <c r="BI163">
        <v>124.453125</v>
      </c>
      <c r="BJ163" s="2">
        <v>38414</v>
      </c>
      <c r="BK163">
        <v>106.30859375</v>
      </c>
    </row>
    <row r="164" spans="4:63" x14ac:dyDescent="0.25">
      <c r="D164" s="2"/>
      <c r="F164" s="2">
        <v>38575</v>
      </c>
      <c r="G164">
        <v>98.9765625</v>
      </c>
      <c r="H164" s="2">
        <v>38603</v>
      </c>
      <c r="I164">
        <v>99.37109375</v>
      </c>
      <c r="J164" s="2">
        <v>38415</v>
      </c>
      <c r="K164">
        <v>98.37890625</v>
      </c>
      <c r="L164" s="2">
        <v>38589</v>
      </c>
      <c r="M164">
        <v>98.7265625</v>
      </c>
      <c r="N164" s="2">
        <v>38680</v>
      </c>
      <c r="O164">
        <v>98.96484375</v>
      </c>
      <c r="P164" s="2">
        <v>38952</v>
      </c>
      <c r="Q164">
        <v>98.3984375</v>
      </c>
      <c r="R164" s="2">
        <v>40120</v>
      </c>
      <c r="S164">
        <v>100.5234375</v>
      </c>
      <c r="T164" s="2">
        <v>40044</v>
      </c>
      <c r="U164">
        <v>99.78125</v>
      </c>
      <c r="V164" s="2">
        <v>40135</v>
      </c>
      <c r="W164">
        <v>101.0390625</v>
      </c>
      <c r="X164" s="2"/>
      <c r="Z164" s="2">
        <v>39758</v>
      </c>
      <c r="AA164">
        <v>102.07421875</v>
      </c>
      <c r="AB164" s="2">
        <v>39849</v>
      </c>
      <c r="AC164">
        <v>107.609375</v>
      </c>
      <c r="AD164" s="2">
        <v>40029</v>
      </c>
      <c r="AE164">
        <v>96.1796875</v>
      </c>
      <c r="AF164" s="2">
        <v>40121</v>
      </c>
      <c r="AG164">
        <v>98.546875</v>
      </c>
      <c r="AH164" s="2"/>
      <c r="AJ164" s="2">
        <v>38617</v>
      </c>
      <c r="AK164">
        <v>98.94140625</v>
      </c>
      <c r="AL164" s="2">
        <v>38804</v>
      </c>
      <c r="AM164">
        <v>96.2890625</v>
      </c>
      <c r="AN164" s="2">
        <v>38980</v>
      </c>
      <c r="AO164">
        <v>98.6875</v>
      </c>
      <c r="AP164" s="2"/>
      <c r="AR164" s="2">
        <v>39344</v>
      </c>
      <c r="AS164">
        <v>101.171875</v>
      </c>
      <c r="AT164" s="2">
        <v>39526</v>
      </c>
      <c r="AU164">
        <v>111.8515625</v>
      </c>
      <c r="AV164" s="2">
        <v>39708</v>
      </c>
      <c r="AW164">
        <v>101.32421875</v>
      </c>
      <c r="AX164" s="2">
        <v>39890</v>
      </c>
      <c r="AY164">
        <v>112.90234375</v>
      </c>
      <c r="AZ164" s="2">
        <v>40079</v>
      </c>
      <c r="BA164">
        <v>94.94140625</v>
      </c>
      <c r="BD164" s="2">
        <v>38415</v>
      </c>
      <c r="BE164">
        <v>137.609375</v>
      </c>
      <c r="BF164" s="2">
        <v>38415</v>
      </c>
      <c r="BG164">
        <v>116.92578125</v>
      </c>
      <c r="BH164" s="2">
        <v>38415</v>
      </c>
      <c r="BI164">
        <v>125.8828125</v>
      </c>
      <c r="BJ164" s="2">
        <v>38415</v>
      </c>
      <c r="BK164">
        <v>107.6640625</v>
      </c>
    </row>
    <row r="165" spans="4:63" x14ac:dyDescent="0.25">
      <c r="D165" s="2"/>
      <c r="F165" s="2">
        <v>38576</v>
      </c>
      <c r="G165">
        <v>99.03125</v>
      </c>
      <c r="H165" s="2">
        <v>38604</v>
      </c>
      <c r="I165">
        <v>99.39453125</v>
      </c>
      <c r="J165" s="2">
        <v>38418</v>
      </c>
      <c r="K165">
        <v>98.3125</v>
      </c>
      <c r="L165" s="2">
        <v>38590</v>
      </c>
      <c r="M165">
        <v>98.56640625</v>
      </c>
      <c r="N165" s="2">
        <v>38681</v>
      </c>
      <c r="O165">
        <v>99.15625</v>
      </c>
      <c r="P165" s="2">
        <v>38953</v>
      </c>
      <c r="Q165">
        <v>98.41015625</v>
      </c>
      <c r="R165" s="2">
        <v>40121</v>
      </c>
      <c r="S165">
        <v>100.5390625</v>
      </c>
      <c r="T165" s="2">
        <v>40045</v>
      </c>
      <c r="U165">
        <v>99.75390625</v>
      </c>
      <c r="V165" s="2">
        <v>40136</v>
      </c>
      <c r="W165">
        <v>101.15234375</v>
      </c>
      <c r="X165" s="2"/>
      <c r="Z165" s="2">
        <v>39759</v>
      </c>
      <c r="AA165">
        <v>101.640625</v>
      </c>
      <c r="AB165" s="2">
        <v>39850</v>
      </c>
      <c r="AC165">
        <v>107.35546875</v>
      </c>
      <c r="AD165" s="2">
        <v>40030</v>
      </c>
      <c r="AE165">
        <v>96.08984375</v>
      </c>
      <c r="AF165" s="2">
        <v>40122</v>
      </c>
      <c r="AG165">
        <v>98.7265625</v>
      </c>
      <c r="AH165" s="2"/>
      <c r="AJ165" s="2">
        <v>38618</v>
      </c>
      <c r="AK165">
        <v>98.44140625</v>
      </c>
      <c r="AL165" s="2">
        <v>38805</v>
      </c>
      <c r="AM165">
        <v>96.09765625</v>
      </c>
      <c r="AN165" s="2">
        <v>38981</v>
      </c>
      <c r="AO165">
        <v>99.37109375</v>
      </c>
      <c r="AP165" s="2"/>
      <c r="AR165" s="2">
        <v>39345</v>
      </c>
      <c r="AS165">
        <v>99.99609375</v>
      </c>
      <c r="AT165" s="2">
        <v>39527</v>
      </c>
      <c r="AU165">
        <v>111.88671875</v>
      </c>
      <c r="AV165" s="2">
        <v>39709</v>
      </c>
      <c r="AW165">
        <v>100.25390625</v>
      </c>
      <c r="AX165" s="2">
        <v>39891</v>
      </c>
      <c r="AY165">
        <v>112.34765625</v>
      </c>
      <c r="AZ165" s="2">
        <v>40080</v>
      </c>
      <c r="BA165">
        <v>95.1953125</v>
      </c>
      <c r="BD165" s="2">
        <v>38418</v>
      </c>
      <c r="BE165">
        <v>137.91015625</v>
      </c>
      <c r="BF165" s="2">
        <v>38418</v>
      </c>
      <c r="BG165">
        <v>117.25390625</v>
      </c>
      <c r="BH165" s="2">
        <v>38418</v>
      </c>
      <c r="BI165">
        <v>126.2421875</v>
      </c>
      <c r="BJ165" s="2">
        <v>38418</v>
      </c>
      <c r="BK165">
        <v>108.0078125</v>
      </c>
    </row>
    <row r="166" spans="4:63" x14ac:dyDescent="0.25">
      <c r="D166" s="2"/>
      <c r="F166" s="2">
        <v>38579</v>
      </c>
      <c r="G166">
        <v>99.0078125</v>
      </c>
      <c r="H166" s="2">
        <v>38607</v>
      </c>
      <c r="I166">
        <v>99.359375</v>
      </c>
      <c r="J166" s="2">
        <v>38419</v>
      </c>
      <c r="K166">
        <v>98.0703125</v>
      </c>
      <c r="L166" s="2">
        <v>38593</v>
      </c>
      <c r="M166">
        <v>98.640625</v>
      </c>
      <c r="N166" s="2">
        <v>38684</v>
      </c>
      <c r="O166">
        <v>99.23046875</v>
      </c>
      <c r="P166" s="2">
        <v>38954</v>
      </c>
      <c r="Q166">
        <v>98.5234375</v>
      </c>
      <c r="R166" s="2">
        <v>40122</v>
      </c>
      <c r="S166">
        <v>100.57421875</v>
      </c>
      <c r="T166" s="2">
        <v>40046</v>
      </c>
      <c r="U166">
        <v>99.48046875</v>
      </c>
      <c r="V166" s="2"/>
      <c r="X166" s="2"/>
      <c r="Z166" s="2">
        <v>39762</v>
      </c>
      <c r="AA166">
        <v>101.953125</v>
      </c>
      <c r="AB166" s="2">
        <v>39853</v>
      </c>
      <c r="AC166">
        <v>107.3359375</v>
      </c>
      <c r="AD166" s="2">
        <v>40031</v>
      </c>
      <c r="AE166">
        <v>96.15625</v>
      </c>
      <c r="AF166" s="2">
        <v>40123</v>
      </c>
      <c r="AG166">
        <v>98.91015625</v>
      </c>
      <c r="AH166" s="2"/>
      <c r="AJ166" s="2">
        <v>38621</v>
      </c>
      <c r="AK166">
        <v>98.078125</v>
      </c>
      <c r="AL166" s="2">
        <v>38806</v>
      </c>
      <c r="AM166">
        <v>95.71875</v>
      </c>
      <c r="AN166" s="2">
        <v>38982</v>
      </c>
      <c r="AO166">
        <v>99.78125</v>
      </c>
      <c r="AP166" s="2"/>
      <c r="AR166" s="2">
        <v>39346</v>
      </c>
      <c r="AS166">
        <v>100.59765625</v>
      </c>
      <c r="AT166" s="2">
        <v>39528</v>
      </c>
      <c r="AU166">
        <v>111.88671875</v>
      </c>
      <c r="AV166" s="2">
        <v>39710</v>
      </c>
      <c r="AW166">
        <v>98.25390625</v>
      </c>
      <c r="AX166" s="2">
        <v>39892</v>
      </c>
      <c r="AY166">
        <v>112.1328125</v>
      </c>
      <c r="AZ166" s="2">
        <v>40081</v>
      </c>
      <c r="BA166">
        <v>95.6875</v>
      </c>
      <c r="BD166" s="2">
        <v>38419</v>
      </c>
      <c r="BE166">
        <v>136.69921875</v>
      </c>
      <c r="BF166" s="2">
        <v>38419</v>
      </c>
      <c r="BG166">
        <v>116.08203125</v>
      </c>
      <c r="BH166" s="2">
        <v>38419</v>
      </c>
      <c r="BI166">
        <v>125.02734375</v>
      </c>
      <c r="BJ166" s="2">
        <v>38419</v>
      </c>
      <c r="BK166">
        <v>106.7890625</v>
      </c>
    </row>
    <row r="167" spans="4:63" x14ac:dyDescent="0.25">
      <c r="D167" s="2"/>
      <c r="F167" s="2">
        <v>38580</v>
      </c>
      <c r="G167">
        <v>99.09375</v>
      </c>
      <c r="H167" s="2">
        <v>38608</v>
      </c>
      <c r="I167">
        <v>99.4296875</v>
      </c>
      <c r="J167" s="2">
        <v>38420</v>
      </c>
      <c r="K167">
        <v>97.78125</v>
      </c>
      <c r="L167" s="2">
        <v>38594</v>
      </c>
      <c r="M167">
        <v>99.07421875</v>
      </c>
      <c r="N167" s="2">
        <v>38685</v>
      </c>
      <c r="O167">
        <v>98.92578125</v>
      </c>
      <c r="P167" s="2">
        <v>38957</v>
      </c>
      <c r="Q167">
        <v>98.47265625</v>
      </c>
      <c r="R167" s="2">
        <v>40123</v>
      </c>
      <c r="S167">
        <v>100.61328125</v>
      </c>
      <c r="T167" s="2">
        <v>40049</v>
      </c>
      <c r="U167">
        <v>99.671875</v>
      </c>
      <c r="V167" s="2"/>
      <c r="X167" s="2"/>
      <c r="Z167" s="2">
        <v>39763</v>
      </c>
      <c r="AA167">
        <v>101.953125</v>
      </c>
      <c r="AB167" s="2">
        <v>39854</v>
      </c>
      <c r="AC167">
        <v>108.296875</v>
      </c>
      <c r="AD167" s="2">
        <v>40032</v>
      </c>
      <c r="AE167">
        <v>95.71484375</v>
      </c>
      <c r="AF167" s="2">
        <v>40126</v>
      </c>
      <c r="AG167">
        <v>98.8984375</v>
      </c>
      <c r="AH167" s="2"/>
      <c r="AJ167" s="2">
        <v>38622</v>
      </c>
      <c r="AK167">
        <v>98.2109375</v>
      </c>
      <c r="AL167" s="2">
        <v>38807</v>
      </c>
      <c r="AM167">
        <v>95.83203125</v>
      </c>
      <c r="AN167" s="2">
        <v>38985</v>
      </c>
      <c r="AO167">
        <v>100.13671875</v>
      </c>
      <c r="AP167" s="2"/>
      <c r="AR167" s="2">
        <v>39349</v>
      </c>
      <c r="AS167">
        <v>100.546875</v>
      </c>
      <c r="AT167" s="2">
        <v>39531</v>
      </c>
      <c r="AU167">
        <v>109.9296875</v>
      </c>
      <c r="AV167" s="2">
        <v>39713</v>
      </c>
      <c r="AW167">
        <v>98.12109375</v>
      </c>
      <c r="AX167" s="2">
        <v>39895</v>
      </c>
      <c r="AY167">
        <v>111.95703125</v>
      </c>
      <c r="AZ167" s="2">
        <v>40084</v>
      </c>
      <c r="BA167">
        <v>95.9921875</v>
      </c>
      <c r="BD167" s="2">
        <v>38420</v>
      </c>
      <c r="BE167">
        <v>134.703125</v>
      </c>
      <c r="BF167" s="2">
        <v>38420</v>
      </c>
      <c r="BG167">
        <v>114.1796875</v>
      </c>
      <c r="BH167" s="2">
        <v>38420</v>
      </c>
      <c r="BI167">
        <v>122.984375</v>
      </c>
      <c r="BJ167" s="2">
        <v>38420</v>
      </c>
      <c r="BK167">
        <v>104.89453125</v>
      </c>
    </row>
    <row r="168" spans="4:63" x14ac:dyDescent="0.25">
      <c r="D168" s="2"/>
      <c r="F168" s="2">
        <v>38581</v>
      </c>
      <c r="G168">
        <v>99.0546875</v>
      </c>
      <c r="H168" s="2">
        <v>38609</v>
      </c>
      <c r="I168">
        <v>99.421875</v>
      </c>
      <c r="J168" s="2">
        <v>38421</v>
      </c>
      <c r="K168">
        <v>97.8828125</v>
      </c>
      <c r="L168" s="2">
        <v>38595</v>
      </c>
      <c r="M168">
        <v>99.55078125</v>
      </c>
      <c r="N168" s="2">
        <v>38686</v>
      </c>
      <c r="O168">
        <v>98.84375</v>
      </c>
      <c r="P168" s="2">
        <v>38958</v>
      </c>
      <c r="Q168">
        <v>98.515625</v>
      </c>
      <c r="R168" s="2">
        <v>40126</v>
      </c>
      <c r="S168">
        <v>100.58203125</v>
      </c>
      <c r="T168" s="2">
        <v>40050</v>
      </c>
      <c r="U168">
        <v>99.73828125</v>
      </c>
      <c r="V168" s="2"/>
      <c r="X168" s="2"/>
      <c r="Z168" s="2">
        <v>39764</v>
      </c>
      <c r="AA168">
        <v>102.51953125</v>
      </c>
      <c r="AB168" s="2">
        <v>39855</v>
      </c>
      <c r="AC168">
        <v>108.29296875</v>
      </c>
      <c r="AD168" s="2">
        <v>40035</v>
      </c>
      <c r="AE168">
        <v>96</v>
      </c>
      <c r="AF168" s="2">
        <v>40127</v>
      </c>
      <c r="AG168">
        <v>98.95703125</v>
      </c>
      <c r="AH168" s="2"/>
      <c r="AJ168" s="2">
        <v>38623</v>
      </c>
      <c r="AK168">
        <v>98.37890625</v>
      </c>
      <c r="AL168" s="2">
        <v>38810</v>
      </c>
      <c r="AM168">
        <v>95.75</v>
      </c>
      <c r="AN168" s="2">
        <v>38986</v>
      </c>
      <c r="AO168">
        <v>99.83984375</v>
      </c>
      <c r="AP168" s="2"/>
      <c r="AR168" s="2">
        <v>39350</v>
      </c>
      <c r="AS168">
        <v>100.60546875</v>
      </c>
      <c r="AT168" s="2">
        <v>39532</v>
      </c>
      <c r="AU168">
        <v>110.4609375</v>
      </c>
      <c r="AV168" s="2">
        <v>39714</v>
      </c>
      <c r="AW168">
        <v>98.39453125</v>
      </c>
      <c r="AX168" s="2">
        <v>39896</v>
      </c>
      <c r="AY168">
        <v>111.54296875</v>
      </c>
      <c r="AZ168" s="2">
        <v>40085</v>
      </c>
      <c r="BA168">
        <v>95.890625</v>
      </c>
      <c r="BD168" s="2">
        <v>38421</v>
      </c>
      <c r="BE168">
        <v>135.48828125</v>
      </c>
      <c r="BF168" s="2">
        <v>38421</v>
      </c>
      <c r="BG168">
        <v>114.9765625</v>
      </c>
      <c r="BH168" s="2">
        <v>38421</v>
      </c>
      <c r="BI168">
        <v>123.890625</v>
      </c>
      <c r="BJ168" s="2">
        <v>38421</v>
      </c>
      <c r="BK168">
        <v>105.86328125</v>
      </c>
    </row>
    <row r="169" spans="4:63" x14ac:dyDescent="0.25">
      <c r="D169" s="2"/>
      <c r="F169" s="2">
        <v>38582</v>
      </c>
      <c r="G169">
        <v>99.109375</v>
      </c>
      <c r="H169" s="2">
        <v>38610</v>
      </c>
      <c r="I169">
        <v>99.4140625</v>
      </c>
      <c r="J169" s="2">
        <v>38422</v>
      </c>
      <c r="K169">
        <v>97.62890625</v>
      </c>
      <c r="L169" s="2">
        <v>38596</v>
      </c>
      <c r="M169">
        <v>99.703125</v>
      </c>
      <c r="N169" s="2">
        <v>38687</v>
      </c>
      <c r="O169">
        <v>98.73046875</v>
      </c>
      <c r="P169" s="2">
        <v>38959</v>
      </c>
      <c r="Q169">
        <v>98.65234375</v>
      </c>
      <c r="R169" s="2">
        <v>40127</v>
      </c>
      <c r="S169">
        <v>100.6015625</v>
      </c>
      <c r="T169" s="2">
        <v>40051</v>
      </c>
      <c r="U169">
        <v>99.7265625</v>
      </c>
      <c r="V169" s="2"/>
      <c r="X169" s="2"/>
      <c r="Z169" s="2">
        <v>39765</v>
      </c>
      <c r="AA169">
        <v>102.19921875</v>
      </c>
      <c r="AB169" s="2">
        <v>39856</v>
      </c>
      <c r="AC169">
        <v>108.23828125</v>
      </c>
      <c r="AD169" s="2">
        <v>40036</v>
      </c>
      <c r="AE169">
        <v>96.30078125</v>
      </c>
      <c r="AF169" s="2">
        <v>40128</v>
      </c>
      <c r="AG169">
        <v>98.94140625</v>
      </c>
      <c r="AH169" s="2"/>
      <c r="AJ169" s="2">
        <v>38624</v>
      </c>
      <c r="AK169">
        <v>98.09375</v>
      </c>
      <c r="AL169" s="2">
        <v>38811</v>
      </c>
      <c r="AM169">
        <v>95.76171875</v>
      </c>
      <c r="AN169" s="2">
        <v>38987</v>
      </c>
      <c r="AO169">
        <v>99.7734375</v>
      </c>
      <c r="AP169" s="2"/>
      <c r="AR169" s="2">
        <v>39351</v>
      </c>
      <c r="AS169">
        <v>100.6640625</v>
      </c>
      <c r="AT169" s="2">
        <v>39533</v>
      </c>
      <c r="AU169">
        <v>110.83203125</v>
      </c>
      <c r="AV169" s="2">
        <v>39715</v>
      </c>
      <c r="AW169">
        <v>98.4375</v>
      </c>
      <c r="AX169" s="2">
        <v>39897</v>
      </c>
      <c r="AY169">
        <v>110.8203125</v>
      </c>
      <c r="AZ169" s="2">
        <v>40086</v>
      </c>
      <c r="BA169">
        <v>95.8046875</v>
      </c>
      <c r="BD169" s="2">
        <v>38422</v>
      </c>
      <c r="BE169">
        <v>134.7109375</v>
      </c>
      <c r="BF169" s="2">
        <v>38422</v>
      </c>
      <c r="BG169">
        <v>114.32421875</v>
      </c>
      <c r="BH169" s="2">
        <v>38422</v>
      </c>
      <c r="BI169">
        <v>123.2109375</v>
      </c>
      <c r="BJ169" s="2">
        <v>38422</v>
      </c>
      <c r="BK169">
        <v>105.203125</v>
      </c>
    </row>
    <row r="170" spans="4:63" x14ac:dyDescent="0.25">
      <c r="D170" s="2"/>
      <c r="F170" s="2">
        <v>38583</v>
      </c>
      <c r="G170">
        <v>99.12109375</v>
      </c>
      <c r="H170" s="2">
        <v>38611</v>
      </c>
      <c r="I170">
        <v>99.34765625</v>
      </c>
      <c r="J170" s="2">
        <v>38425</v>
      </c>
      <c r="K170">
        <v>97.6875</v>
      </c>
      <c r="L170" s="2">
        <v>38597</v>
      </c>
      <c r="M170">
        <v>99.6796875</v>
      </c>
      <c r="N170" s="2">
        <v>38688</v>
      </c>
      <c r="O170">
        <v>98.79296875</v>
      </c>
      <c r="P170" s="2">
        <v>38960</v>
      </c>
      <c r="Q170">
        <v>98.7890625</v>
      </c>
      <c r="R170" s="2">
        <v>40128</v>
      </c>
      <c r="S170">
        <v>100.6015625</v>
      </c>
      <c r="T170" s="2">
        <v>40052</v>
      </c>
      <c r="U170">
        <v>99.7265625</v>
      </c>
      <c r="V170" s="2"/>
      <c r="X170" s="2"/>
      <c r="Z170" s="2">
        <v>39766</v>
      </c>
      <c r="AA170">
        <v>102.640625</v>
      </c>
      <c r="AB170" s="2">
        <v>39857</v>
      </c>
      <c r="AC170">
        <v>107.77734375</v>
      </c>
      <c r="AD170" s="2">
        <v>40037</v>
      </c>
      <c r="AE170">
        <v>96.3046875</v>
      </c>
      <c r="AF170" s="2">
        <v>40129</v>
      </c>
      <c r="AG170">
        <v>99.1015625</v>
      </c>
      <c r="AH170" s="2"/>
      <c r="AJ170" s="2">
        <v>38625</v>
      </c>
      <c r="AK170">
        <v>97.875</v>
      </c>
      <c r="AL170" s="2">
        <v>38812</v>
      </c>
      <c r="AM170">
        <v>95.9140625</v>
      </c>
      <c r="AN170" s="2">
        <v>38988</v>
      </c>
      <c r="AO170">
        <v>99.72265625</v>
      </c>
      <c r="AP170" s="2"/>
      <c r="AR170" s="2">
        <v>39352</v>
      </c>
      <c r="AS170">
        <v>101.1015625</v>
      </c>
      <c r="AT170" s="2">
        <v>39534</v>
      </c>
      <c r="AU170">
        <v>110.375</v>
      </c>
      <c r="AV170" s="2">
        <v>39716</v>
      </c>
      <c r="AW170">
        <v>98.2421875</v>
      </c>
      <c r="AX170" s="2">
        <v>39898</v>
      </c>
      <c r="AY170">
        <v>111.16015625</v>
      </c>
      <c r="AZ170" s="2">
        <v>40087</v>
      </c>
      <c r="BA170">
        <v>96.828125</v>
      </c>
      <c r="BD170" s="2">
        <v>38425</v>
      </c>
      <c r="BE170">
        <v>135.12109375</v>
      </c>
      <c r="BF170" s="2">
        <v>38425</v>
      </c>
      <c r="BG170">
        <v>114.68359375</v>
      </c>
      <c r="BH170" s="2">
        <v>38425</v>
      </c>
      <c r="BI170">
        <v>123.58984375</v>
      </c>
      <c r="BJ170" s="2">
        <v>38425</v>
      </c>
      <c r="BK170">
        <v>105.578125</v>
      </c>
    </row>
    <row r="171" spans="4:63" x14ac:dyDescent="0.25">
      <c r="D171" s="2"/>
      <c r="F171" s="2">
        <v>38586</v>
      </c>
      <c r="G171">
        <v>99.14453125</v>
      </c>
      <c r="H171" s="2">
        <v>38614</v>
      </c>
      <c r="I171">
        <v>99.41796875</v>
      </c>
      <c r="J171" s="2">
        <v>38426</v>
      </c>
      <c r="K171">
        <v>97.5859375</v>
      </c>
      <c r="L171" s="2">
        <v>38600</v>
      </c>
      <c r="M171">
        <v>99.7109375</v>
      </c>
      <c r="N171" s="2">
        <v>38691</v>
      </c>
      <c r="O171">
        <v>98.6171875</v>
      </c>
      <c r="P171" s="2">
        <v>38961</v>
      </c>
      <c r="Q171">
        <v>98.8671875</v>
      </c>
      <c r="R171" s="2">
        <v>40129</v>
      </c>
      <c r="S171">
        <v>100.63671875</v>
      </c>
      <c r="T171" s="2">
        <v>40053</v>
      </c>
      <c r="U171">
        <v>99.76953125</v>
      </c>
      <c r="V171" s="2"/>
      <c r="X171" s="2"/>
      <c r="Z171" s="2">
        <v>39769</v>
      </c>
      <c r="AA171">
        <v>102.8828125</v>
      </c>
      <c r="AB171" s="2">
        <v>39860</v>
      </c>
      <c r="AC171">
        <v>107.77734375</v>
      </c>
      <c r="AD171" s="2">
        <v>40038</v>
      </c>
      <c r="AE171">
        <v>96.79296875</v>
      </c>
      <c r="AF171" s="2">
        <v>40130</v>
      </c>
      <c r="AG171">
        <v>99.1484375</v>
      </c>
      <c r="AH171" s="2"/>
      <c r="AJ171" s="2">
        <v>38628</v>
      </c>
      <c r="AK171">
        <v>97.46484375</v>
      </c>
      <c r="AL171" s="2">
        <v>38813</v>
      </c>
      <c r="AM171">
        <v>95.56640625</v>
      </c>
      <c r="AN171" s="2">
        <v>38989</v>
      </c>
      <c r="AO171">
        <v>99.6171875</v>
      </c>
      <c r="AP171" s="2"/>
      <c r="AR171" s="2">
        <v>39353</v>
      </c>
      <c r="AS171">
        <v>100.96484375</v>
      </c>
      <c r="AT171" s="2">
        <v>39535</v>
      </c>
      <c r="AU171">
        <v>111.1015625</v>
      </c>
      <c r="AV171" s="2">
        <v>39717</v>
      </c>
      <c r="AW171">
        <v>98.2890625</v>
      </c>
      <c r="AX171" s="2">
        <v>39899</v>
      </c>
      <c r="AY171">
        <v>110.9296875</v>
      </c>
      <c r="AZ171" s="2">
        <v>40088</v>
      </c>
      <c r="BA171">
        <v>96.5859375</v>
      </c>
      <c r="BD171" s="2">
        <v>38426</v>
      </c>
      <c r="BE171">
        <v>134.515625</v>
      </c>
      <c r="BF171" s="2">
        <v>38426</v>
      </c>
      <c r="BG171">
        <v>114.24609375</v>
      </c>
      <c r="BH171" s="2">
        <v>38426</v>
      </c>
      <c r="BI171">
        <v>123.140625</v>
      </c>
      <c r="BJ171" s="2">
        <v>38426</v>
      </c>
      <c r="BK171">
        <v>105.125</v>
      </c>
    </row>
    <row r="172" spans="4:63" x14ac:dyDescent="0.25">
      <c r="D172" s="2"/>
      <c r="F172" s="2">
        <v>38587</v>
      </c>
      <c r="G172">
        <v>99.19921875</v>
      </c>
      <c r="H172" s="2">
        <v>38615</v>
      </c>
      <c r="I172">
        <v>99.34765625</v>
      </c>
      <c r="J172" s="2">
        <v>38427</v>
      </c>
      <c r="K172">
        <v>97.765625</v>
      </c>
      <c r="L172" s="2">
        <v>38601</v>
      </c>
      <c r="M172">
        <v>99.5</v>
      </c>
      <c r="N172" s="2">
        <v>38692</v>
      </c>
      <c r="O172">
        <v>98.94140625</v>
      </c>
      <c r="P172" s="2">
        <v>38964</v>
      </c>
      <c r="Q172">
        <v>98.8671875</v>
      </c>
      <c r="R172" s="2">
        <v>40130</v>
      </c>
      <c r="S172">
        <v>100.64453125</v>
      </c>
      <c r="T172" s="2">
        <v>40056</v>
      </c>
      <c r="U172">
        <v>99.9296875</v>
      </c>
      <c r="V172" s="2"/>
      <c r="X172" s="2"/>
      <c r="Z172" s="2">
        <v>39770</v>
      </c>
      <c r="AA172">
        <v>103.1875</v>
      </c>
      <c r="AB172" s="2">
        <v>39861</v>
      </c>
      <c r="AC172">
        <v>108.69140625</v>
      </c>
      <c r="AD172" s="2">
        <v>40039</v>
      </c>
      <c r="AE172">
        <v>97.0078125</v>
      </c>
      <c r="AF172" s="2">
        <v>40133</v>
      </c>
      <c r="AG172">
        <v>99.41796875</v>
      </c>
      <c r="AH172" s="2"/>
      <c r="AJ172" s="2">
        <v>38629</v>
      </c>
      <c r="AK172">
        <v>97.5546875</v>
      </c>
      <c r="AL172" s="2">
        <v>38814</v>
      </c>
      <c r="AM172">
        <v>95.0390625</v>
      </c>
      <c r="AN172" s="2">
        <v>38992</v>
      </c>
      <c r="AO172">
        <v>99.80078125</v>
      </c>
      <c r="AP172" s="2"/>
      <c r="AR172" s="2">
        <v>39356</v>
      </c>
      <c r="AS172">
        <v>101.2890625</v>
      </c>
      <c r="AT172" s="2">
        <v>39538</v>
      </c>
      <c r="AU172">
        <v>111.3515625</v>
      </c>
      <c r="AV172" s="2">
        <v>39720</v>
      </c>
      <c r="AW172">
        <v>100.453125</v>
      </c>
      <c r="AX172" s="2">
        <v>39902</v>
      </c>
      <c r="AY172">
        <v>111.390625</v>
      </c>
      <c r="AZ172" s="2">
        <v>40091</v>
      </c>
      <c r="BA172">
        <v>96.58984375</v>
      </c>
      <c r="BD172" s="2">
        <v>38427</v>
      </c>
      <c r="BE172">
        <v>134.9921875</v>
      </c>
      <c r="BF172" s="2">
        <v>38427</v>
      </c>
      <c r="BG172">
        <v>114.57421875</v>
      </c>
      <c r="BH172" s="2">
        <v>38427</v>
      </c>
      <c r="BI172">
        <v>123.50390625</v>
      </c>
      <c r="BJ172" s="2">
        <v>38427</v>
      </c>
      <c r="BK172">
        <v>105.43359375</v>
      </c>
    </row>
    <row r="173" spans="4:63" x14ac:dyDescent="0.25">
      <c r="D173" s="2"/>
      <c r="F173" s="2">
        <v>38588</v>
      </c>
      <c r="G173">
        <v>99.20703125</v>
      </c>
      <c r="H173" s="2">
        <v>38616</v>
      </c>
      <c r="I173">
        <v>99.41796875</v>
      </c>
      <c r="J173" s="2">
        <v>38428</v>
      </c>
      <c r="K173">
        <v>97.8984375</v>
      </c>
      <c r="L173" s="2">
        <v>38602</v>
      </c>
      <c r="M173">
        <v>99.35546875</v>
      </c>
      <c r="N173" s="2">
        <v>38693</v>
      </c>
      <c r="O173">
        <v>98.84375</v>
      </c>
      <c r="P173" s="2">
        <v>38965</v>
      </c>
      <c r="Q173">
        <v>98.72265625</v>
      </c>
      <c r="R173" s="2">
        <v>40133</v>
      </c>
      <c r="S173">
        <v>100.6796875</v>
      </c>
      <c r="T173" s="2">
        <v>40057</v>
      </c>
      <c r="U173">
        <v>100.1171875</v>
      </c>
      <c r="V173" s="2"/>
      <c r="X173" s="2"/>
      <c r="Z173" s="2">
        <v>39771</v>
      </c>
      <c r="AA173">
        <v>103.6328125</v>
      </c>
      <c r="AB173" s="2">
        <v>39862</v>
      </c>
      <c r="AC173">
        <v>108.02734375</v>
      </c>
      <c r="AD173" s="2">
        <v>40042</v>
      </c>
      <c r="AE173">
        <v>97.40234375</v>
      </c>
      <c r="AF173" s="2">
        <v>40134</v>
      </c>
      <c r="AG173">
        <v>99.515625</v>
      </c>
      <c r="AH173" s="2"/>
      <c r="AJ173" s="2">
        <v>38630</v>
      </c>
      <c r="AK173">
        <v>97.76953125</v>
      </c>
      <c r="AL173" s="2">
        <v>38817</v>
      </c>
      <c r="AM173">
        <v>95.23828125</v>
      </c>
      <c r="AN173" s="2">
        <v>38993</v>
      </c>
      <c r="AO173">
        <v>99.75390625</v>
      </c>
      <c r="AP173" s="2"/>
      <c r="AR173" s="2">
        <v>39357</v>
      </c>
      <c r="AS173">
        <v>101.4765625</v>
      </c>
      <c r="AT173" s="2">
        <v>39539</v>
      </c>
      <c r="AU173">
        <v>110.03515625</v>
      </c>
      <c r="AV173" s="2">
        <v>39721</v>
      </c>
      <c r="AW173">
        <v>98.4765625</v>
      </c>
      <c r="AX173" s="2">
        <v>39903</v>
      </c>
      <c r="AY173">
        <v>111.83984375</v>
      </c>
      <c r="AZ173" s="2">
        <v>40092</v>
      </c>
      <c r="BA173">
        <v>96.31640625</v>
      </c>
      <c r="BD173" s="2">
        <v>38428</v>
      </c>
      <c r="BE173">
        <v>135.46484375</v>
      </c>
      <c r="BF173" s="2">
        <v>38428</v>
      </c>
      <c r="BG173">
        <v>115.015625</v>
      </c>
      <c r="BH173" s="2">
        <v>38428</v>
      </c>
      <c r="BI173">
        <v>123.94140625</v>
      </c>
      <c r="BJ173" s="2">
        <v>38428</v>
      </c>
      <c r="BK173">
        <v>105.83984375</v>
      </c>
    </row>
    <row r="174" spans="4:63" x14ac:dyDescent="0.25">
      <c r="D174" s="2"/>
      <c r="F174" s="2">
        <v>38589</v>
      </c>
      <c r="G174">
        <v>99.19921875</v>
      </c>
      <c r="H174" s="2">
        <v>38617</v>
      </c>
      <c r="I174">
        <v>99.41015625</v>
      </c>
      <c r="J174" s="2">
        <v>38429</v>
      </c>
      <c r="K174">
        <v>97.84765625</v>
      </c>
      <c r="L174" s="2">
        <v>38603</v>
      </c>
      <c r="M174">
        <v>99.26953125</v>
      </c>
      <c r="N174" s="2">
        <v>38694</v>
      </c>
      <c r="O174">
        <v>99.10546875</v>
      </c>
      <c r="P174" s="2">
        <v>38966</v>
      </c>
      <c r="Q174">
        <v>98.6875</v>
      </c>
      <c r="R174" s="2">
        <v>40134</v>
      </c>
      <c r="S174">
        <v>100.6640625</v>
      </c>
      <c r="T174" s="2">
        <v>40058</v>
      </c>
      <c r="U174">
        <v>100.16796875</v>
      </c>
      <c r="V174" s="2"/>
      <c r="X174" s="2"/>
      <c r="Z174" s="2">
        <v>39772</v>
      </c>
      <c r="AA174">
        <v>104.21484375</v>
      </c>
      <c r="AB174" s="2">
        <v>39863</v>
      </c>
      <c r="AC174">
        <v>107.7109375</v>
      </c>
      <c r="AD174" s="2">
        <v>40043</v>
      </c>
      <c r="AE174">
        <v>97.203125</v>
      </c>
      <c r="AF174" s="2">
        <v>40135</v>
      </c>
      <c r="AG174">
        <v>99.4296875</v>
      </c>
      <c r="AH174" s="2"/>
      <c r="AJ174" s="2">
        <v>38631</v>
      </c>
      <c r="AK174">
        <v>97.44921875</v>
      </c>
      <c r="AL174" s="2">
        <v>38818</v>
      </c>
      <c r="AM174">
        <v>95.484375</v>
      </c>
      <c r="AN174" s="2">
        <v>38994</v>
      </c>
      <c r="AO174">
        <v>100.15625</v>
      </c>
      <c r="AP174" s="2"/>
      <c r="AR174" s="2">
        <v>39358</v>
      </c>
      <c r="AS174">
        <v>101.20703125</v>
      </c>
      <c r="AT174" s="2">
        <v>39540</v>
      </c>
      <c r="AU174">
        <v>109.71875</v>
      </c>
      <c r="AV174" s="2">
        <v>39722</v>
      </c>
      <c r="AW174">
        <v>99.31640625</v>
      </c>
      <c r="AX174" s="2">
        <v>39904</v>
      </c>
      <c r="AY174">
        <v>111.9140625</v>
      </c>
      <c r="AZ174" s="2">
        <v>40093</v>
      </c>
      <c r="BA174">
        <v>96.94921875</v>
      </c>
      <c r="BD174" s="2">
        <v>38429</v>
      </c>
      <c r="BE174">
        <v>134.94921875</v>
      </c>
      <c r="BF174" s="2">
        <v>38429</v>
      </c>
      <c r="BG174">
        <v>114.53125</v>
      </c>
      <c r="BH174" s="2">
        <v>38429</v>
      </c>
      <c r="BI174">
        <v>123.32421875</v>
      </c>
      <c r="BJ174" s="2">
        <v>38429</v>
      </c>
      <c r="BK174">
        <v>105.2109375</v>
      </c>
    </row>
    <row r="175" spans="4:63" x14ac:dyDescent="0.25">
      <c r="D175" s="2"/>
      <c r="F175" s="2">
        <v>38590</v>
      </c>
      <c r="G175">
        <v>99.14453125</v>
      </c>
      <c r="H175" s="2">
        <v>38618</v>
      </c>
      <c r="I175">
        <v>99.34375</v>
      </c>
      <c r="J175" s="2">
        <v>38432</v>
      </c>
      <c r="K175">
        <v>97.828125</v>
      </c>
      <c r="L175" s="2">
        <v>38604</v>
      </c>
      <c r="M175">
        <v>99.37890625</v>
      </c>
      <c r="N175" s="2">
        <v>38695</v>
      </c>
      <c r="O175">
        <v>98.87109375</v>
      </c>
      <c r="P175" s="2">
        <v>38967</v>
      </c>
      <c r="Q175">
        <v>98.71484375</v>
      </c>
      <c r="R175" s="2">
        <v>40135</v>
      </c>
      <c r="S175">
        <v>100.66796875</v>
      </c>
      <c r="T175" s="2">
        <v>40059</v>
      </c>
      <c r="U175">
        <v>100.109375</v>
      </c>
      <c r="V175" s="2"/>
      <c r="X175" s="2"/>
      <c r="Z175" s="2">
        <v>39773</v>
      </c>
      <c r="AA175">
        <v>103.67578125</v>
      </c>
      <c r="AB175" s="2">
        <v>39864</v>
      </c>
      <c r="AC175">
        <v>107.94140625</v>
      </c>
      <c r="AD175" s="2">
        <v>40044</v>
      </c>
      <c r="AE175">
        <v>97.42578125</v>
      </c>
      <c r="AF175" s="2">
        <v>40136</v>
      </c>
      <c r="AG175">
        <v>99.65234375</v>
      </c>
      <c r="AH175" s="2"/>
      <c r="AJ175" s="2">
        <v>38632</v>
      </c>
      <c r="AK175">
        <v>97.73046875</v>
      </c>
      <c r="AL175" s="2">
        <v>38819</v>
      </c>
      <c r="AM175">
        <v>95.10546875</v>
      </c>
      <c r="AN175" s="2">
        <v>38995</v>
      </c>
      <c r="AO175">
        <v>99.83984375</v>
      </c>
      <c r="AP175" s="2"/>
      <c r="AR175" s="2">
        <v>39359</v>
      </c>
      <c r="AS175">
        <v>101.59375</v>
      </c>
      <c r="AT175" s="2">
        <v>39541</v>
      </c>
      <c r="AU175">
        <v>109.875</v>
      </c>
      <c r="AV175" s="2">
        <v>39723</v>
      </c>
      <c r="AW175">
        <v>100.15234375</v>
      </c>
      <c r="AX175" s="2">
        <v>39905</v>
      </c>
      <c r="AY175">
        <v>110.95703125</v>
      </c>
      <c r="AZ175" s="2">
        <v>40094</v>
      </c>
      <c r="BA175">
        <v>96.42578125</v>
      </c>
      <c r="BD175" s="2">
        <v>38432</v>
      </c>
      <c r="BE175">
        <v>134.56640625</v>
      </c>
      <c r="BF175" s="2">
        <v>38432</v>
      </c>
      <c r="BG175">
        <v>114.26953125</v>
      </c>
      <c r="BH175" s="2">
        <v>38432</v>
      </c>
      <c r="BI175">
        <v>123.078125</v>
      </c>
      <c r="BJ175" s="2">
        <v>38432</v>
      </c>
      <c r="BK175">
        <v>104.9921875</v>
      </c>
    </row>
    <row r="176" spans="4:63" x14ac:dyDescent="0.25">
      <c r="D176" s="2"/>
      <c r="F176" s="2">
        <v>38593</v>
      </c>
      <c r="G176">
        <v>99.16796875</v>
      </c>
      <c r="H176" s="2">
        <v>38621</v>
      </c>
      <c r="I176">
        <v>99.3046875</v>
      </c>
      <c r="J176" s="2">
        <v>38433</v>
      </c>
      <c r="K176">
        <v>97.3984375</v>
      </c>
      <c r="L176" s="2">
        <v>38607</v>
      </c>
      <c r="M176">
        <v>99.19921875</v>
      </c>
      <c r="N176" s="2">
        <v>38698</v>
      </c>
      <c r="O176">
        <v>98.7734375</v>
      </c>
      <c r="P176" s="2">
        <v>38968</v>
      </c>
      <c r="Q176">
        <v>98.80859375</v>
      </c>
      <c r="R176" s="2">
        <v>40136</v>
      </c>
      <c r="S176">
        <v>100.71484375</v>
      </c>
      <c r="T176" s="2">
        <v>40060</v>
      </c>
      <c r="U176">
        <v>100.07421875</v>
      </c>
      <c r="V176" s="2"/>
      <c r="X176" s="2"/>
      <c r="Z176" s="2">
        <v>39776</v>
      </c>
      <c r="AA176">
        <v>103.0859375</v>
      </c>
      <c r="AB176" s="2">
        <v>39867</v>
      </c>
      <c r="AC176">
        <v>108.02734375</v>
      </c>
      <c r="AD176" s="2">
        <v>40045</v>
      </c>
      <c r="AE176">
        <v>97.4140625</v>
      </c>
      <c r="AH176" s="2"/>
      <c r="AJ176" s="2">
        <v>38635</v>
      </c>
      <c r="AK176">
        <v>97.74609375</v>
      </c>
      <c r="AL176" s="2">
        <v>38820</v>
      </c>
      <c r="AM176">
        <v>94.66796875</v>
      </c>
      <c r="AN176" s="2">
        <v>38996</v>
      </c>
      <c r="AO176">
        <v>99.18359375</v>
      </c>
      <c r="AP176" s="2"/>
      <c r="AR176" s="2">
        <v>39360</v>
      </c>
      <c r="AS176">
        <v>100.69140625</v>
      </c>
      <c r="AT176" s="2">
        <v>39542</v>
      </c>
      <c r="AU176">
        <v>110.8671875</v>
      </c>
      <c r="AV176" s="2">
        <v>39724</v>
      </c>
      <c r="AW176">
        <v>100.48046875</v>
      </c>
      <c r="AX176" s="2">
        <v>39906</v>
      </c>
      <c r="AY176">
        <v>109.91015625</v>
      </c>
      <c r="AZ176" s="2">
        <v>40095</v>
      </c>
      <c r="BA176">
        <v>95.39453125</v>
      </c>
      <c r="BD176" s="2">
        <v>38433</v>
      </c>
      <c r="BE176">
        <v>133.3203125</v>
      </c>
      <c r="BF176" s="2">
        <v>38433</v>
      </c>
      <c r="BG176">
        <v>113.05078125</v>
      </c>
      <c r="BH176" s="2">
        <v>38433</v>
      </c>
      <c r="BI176">
        <v>121.81640625</v>
      </c>
      <c r="BJ176" s="2">
        <v>38433</v>
      </c>
      <c r="BK176">
        <v>103.8828125</v>
      </c>
    </row>
    <row r="177" spans="4:63" x14ac:dyDescent="0.25">
      <c r="D177" s="2"/>
      <c r="F177" s="2">
        <v>38594</v>
      </c>
      <c r="G177">
        <v>99.30078125</v>
      </c>
      <c r="H177" s="2">
        <v>38622</v>
      </c>
      <c r="I177">
        <v>99.296875</v>
      </c>
      <c r="J177" s="2">
        <v>38434</v>
      </c>
      <c r="K177">
        <v>97.5</v>
      </c>
      <c r="L177" s="2">
        <v>38608</v>
      </c>
      <c r="M177">
        <v>99.3984375</v>
      </c>
      <c r="N177" s="2">
        <v>38699</v>
      </c>
      <c r="O177">
        <v>98.89453125</v>
      </c>
      <c r="P177" s="2">
        <v>38971</v>
      </c>
      <c r="Q177">
        <v>98.7421875</v>
      </c>
      <c r="R177" s="2"/>
      <c r="T177" s="2">
        <v>40063</v>
      </c>
      <c r="U177">
        <v>100.05859375</v>
      </c>
      <c r="V177" s="2"/>
      <c r="X177" s="2"/>
      <c r="Z177" s="2">
        <v>39777</v>
      </c>
      <c r="AA177">
        <v>103.953125</v>
      </c>
      <c r="AB177" s="2">
        <v>39868</v>
      </c>
      <c r="AC177">
        <v>107.7421875</v>
      </c>
      <c r="AD177" s="2">
        <v>40046</v>
      </c>
      <c r="AE177">
        <v>96.83203125</v>
      </c>
      <c r="AH177" s="2"/>
      <c r="AJ177" s="2">
        <v>38636</v>
      </c>
      <c r="AK177">
        <v>97.48828125</v>
      </c>
      <c r="AL177" s="2">
        <v>38821</v>
      </c>
      <c r="AM177">
        <v>94.66796875</v>
      </c>
      <c r="AN177" s="2">
        <v>38999</v>
      </c>
      <c r="AO177">
        <v>99.18359375</v>
      </c>
      <c r="AP177" s="2"/>
      <c r="AR177" s="2">
        <v>39363</v>
      </c>
      <c r="AS177">
        <v>100.69140625</v>
      </c>
      <c r="AT177" s="2">
        <v>39545</v>
      </c>
      <c r="AU177">
        <v>110.19140625</v>
      </c>
      <c r="AV177" s="2">
        <v>39727</v>
      </c>
      <c r="AW177">
        <v>101.75390625</v>
      </c>
      <c r="AX177" s="2">
        <v>39909</v>
      </c>
      <c r="AY177">
        <v>109.609375</v>
      </c>
      <c r="AZ177" s="2">
        <v>40098</v>
      </c>
      <c r="BA177">
        <v>95.41015625</v>
      </c>
      <c r="BD177" s="2">
        <v>38434</v>
      </c>
      <c r="BE177">
        <v>134.125</v>
      </c>
      <c r="BF177" s="2">
        <v>38434</v>
      </c>
      <c r="BG177">
        <v>113.78515625</v>
      </c>
      <c r="BH177" s="2">
        <v>38434</v>
      </c>
      <c r="BI177">
        <v>122.58203125</v>
      </c>
      <c r="BJ177" s="2">
        <v>38434</v>
      </c>
      <c r="BK177">
        <v>104.55078125</v>
      </c>
    </row>
    <row r="178" spans="4:63" x14ac:dyDescent="0.25">
      <c r="D178" s="2"/>
      <c r="F178" s="2">
        <v>38595</v>
      </c>
      <c r="G178">
        <v>99.46484375</v>
      </c>
      <c r="H178" s="2">
        <v>38623</v>
      </c>
      <c r="I178">
        <v>99.2890625</v>
      </c>
      <c r="J178" s="2">
        <v>38435</v>
      </c>
      <c r="K178">
        <v>97.39453125</v>
      </c>
      <c r="L178" s="2">
        <v>38609</v>
      </c>
      <c r="M178">
        <v>99.296875</v>
      </c>
      <c r="N178" s="2">
        <v>38700</v>
      </c>
      <c r="O178">
        <v>99.125</v>
      </c>
      <c r="P178" s="2">
        <v>38972</v>
      </c>
      <c r="Q178">
        <v>98.83203125</v>
      </c>
      <c r="R178" s="2"/>
      <c r="T178" s="2">
        <v>40064</v>
      </c>
      <c r="U178">
        <v>100.015625</v>
      </c>
      <c r="V178" s="2"/>
      <c r="X178" s="2"/>
      <c r="Z178" s="2">
        <v>39778</v>
      </c>
      <c r="AA178">
        <v>104.265625</v>
      </c>
      <c r="AB178" s="2">
        <v>39869</v>
      </c>
      <c r="AC178">
        <v>107.25</v>
      </c>
      <c r="AD178" s="2">
        <v>40049</v>
      </c>
      <c r="AE178">
        <v>97.1484375</v>
      </c>
      <c r="AH178" s="2"/>
      <c r="AJ178" s="2">
        <v>38637</v>
      </c>
      <c r="AK178">
        <v>97.09375</v>
      </c>
      <c r="AL178" s="2">
        <v>38824</v>
      </c>
      <c r="AM178">
        <v>95.0078125</v>
      </c>
      <c r="AN178" s="2">
        <v>39000</v>
      </c>
      <c r="AO178">
        <v>98.7578125</v>
      </c>
      <c r="AP178" s="2"/>
      <c r="AR178" s="2">
        <v>39364</v>
      </c>
      <c r="AS178">
        <v>100.609375</v>
      </c>
      <c r="AT178" s="2">
        <v>39546</v>
      </c>
      <c r="AU178">
        <v>110.046875</v>
      </c>
      <c r="AV178" s="2">
        <v>39728</v>
      </c>
      <c r="AW178">
        <v>101.37109375</v>
      </c>
      <c r="AX178" s="2">
        <v>39910</v>
      </c>
      <c r="AY178">
        <v>109.85546875</v>
      </c>
      <c r="AZ178" s="2">
        <v>40099</v>
      </c>
      <c r="BA178">
        <v>95.71484375</v>
      </c>
      <c r="BD178" s="2">
        <v>38435</v>
      </c>
      <c r="BE178">
        <v>134.19140625</v>
      </c>
      <c r="BF178" s="2">
        <v>38435</v>
      </c>
      <c r="BG178">
        <v>113.8671875</v>
      </c>
      <c r="BH178" s="2">
        <v>38435</v>
      </c>
      <c r="BI178">
        <v>122.71875</v>
      </c>
      <c r="BJ178" s="2">
        <v>38435</v>
      </c>
      <c r="BK178">
        <v>104.71875</v>
      </c>
    </row>
    <row r="179" spans="4:63" x14ac:dyDescent="0.25">
      <c r="D179" s="2"/>
      <c r="F179" s="2">
        <v>38596</v>
      </c>
      <c r="G179">
        <v>99.6015625</v>
      </c>
      <c r="H179" s="2">
        <v>38624</v>
      </c>
      <c r="I179">
        <v>99.23828125</v>
      </c>
      <c r="J179" s="2">
        <v>38436</v>
      </c>
      <c r="K179">
        <v>97.45703125</v>
      </c>
      <c r="L179" s="2">
        <v>38610</v>
      </c>
      <c r="M179">
        <v>99.16796875</v>
      </c>
      <c r="N179" s="2">
        <v>38701</v>
      </c>
      <c r="O179">
        <v>99.1171875</v>
      </c>
      <c r="P179" s="2">
        <v>38973</v>
      </c>
      <c r="Q179">
        <v>98.890625</v>
      </c>
      <c r="R179" s="2"/>
      <c r="T179" s="2">
        <v>40065</v>
      </c>
      <c r="U179">
        <v>100.09765625</v>
      </c>
      <c r="V179" s="2"/>
      <c r="X179" s="2"/>
      <c r="Z179" s="2">
        <v>39779</v>
      </c>
      <c r="AA179">
        <v>104.265625</v>
      </c>
      <c r="AB179" s="2">
        <v>39870</v>
      </c>
      <c r="AC179">
        <v>107.1015625</v>
      </c>
      <c r="AD179" s="2">
        <v>40050</v>
      </c>
      <c r="AE179">
        <v>97.29296875</v>
      </c>
      <c r="AH179" s="2"/>
      <c r="AJ179" s="2">
        <v>38638</v>
      </c>
      <c r="AK179">
        <v>96.93359375</v>
      </c>
      <c r="AL179" s="2">
        <v>38825</v>
      </c>
      <c r="AM179">
        <v>95.23828125</v>
      </c>
      <c r="AN179" s="2">
        <v>39001</v>
      </c>
      <c r="AO179">
        <v>98.5859375</v>
      </c>
      <c r="AP179" s="2"/>
      <c r="AR179" s="2">
        <v>39365</v>
      </c>
      <c r="AS179">
        <v>100.62109375</v>
      </c>
      <c r="AT179" s="2">
        <v>39547</v>
      </c>
      <c r="AU179">
        <v>110.71875</v>
      </c>
      <c r="AV179" s="2">
        <v>39729</v>
      </c>
      <c r="AW179">
        <v>99.5859375</v>
      </c>
      <c r="AX179" s="2">
        <v>39911</v>
      </c>
      <c r="AY179">
        <v>110.2109375</v>
      </c>
      <c r="AZ179" s="2">
        <v>40100</v>
      </c>
      <c r="BA179">
        <v>95.20703125</v>
      </c>
      <c r="BD179" s="2">
        <v>38436</v>
      </c>
      <c r="BE179">
        <v>134.12890625</v>
      </c>
      <c r="BF179" s="2">
        <v>38436</v>
      </c>
      <c r="BG179">
        <v>113.7890625</v>
      </c>
      <c r="BH179" s="2">
        <v>38436</v>
      </c>
      <c r="BI179">
        <v>122.6875</v>
      </c>
      <c r="BJ179" s="2">
        <v>38436</v>
      </c>
      <c r="BK179">
        <v>104.75</v>
      </c>
    </row>
    <row r="180" spans="4:63" x14ac:dyDescent="0.25">
      <c r="D180" s="2"/>
      <c r="F180" s="2">
        <v>38597</v>
      </c>
      <c r="G180">
        <v>99.6328125</v>
      </c>
      <c r="H180" s="2">
        <v>38625</v>
      </c>
      <c r="I180">
        <v>99.21484375</v>
      </c>
      <c r="J180" s="2">
        <v>38439</v>
      </c>
      <c r="K180">
        <v>97.3125</v>
      </c>
      <c r="L180" s="2">
        <v>38611</v>
      </c>
      <c r="M180">
        <v>98.9453125</v>
      </c>
      <c r="N180" s="2">
        <v>38702</v>
      </c>
      <c r="O180">
        <v>99.24609375</v>
      </c>
      <c r="P180" s="2">
        <v>38974</v>
      </c>
      <c r="Q180">
        <v>98.76171875</v>
      </c>
      <c r="R180" s="2"/>
      <c r="T180" s="2">
        <v>40066</v>
      </c>
      <c r="U180">
        <v>100.22265625</v>
      </c>
      <c r="V180" s="2"/>
      <c r="X180" s="2"/>
      <c r="Z180" s="2">
        <v>39780</v>
      </c>
      <c r="AA180">
        <v>104.70703125</v>
      </c>
      <c r="AB180" s="2">
        <v>39871</v>
      </c>
      <c r="AC180">
        <v>107.4921875</v>
      </c>
      <c r="AD180" s="2">
        <v>40051</v>
      </c>
      <c r="AE180">
        <v>97.37890625</v>
      </c>
      <c r="AH180" s="2"/>
      <c r="AJ180" s="2">
        <v>38639</v>
      </c>
      <c r="AK180">
        <v>96.85546875</v>
      </c>
      <c r="AL180" s="2">
        <v>38826</v>
      </c>
      <c r="AM180">
        <v>94.96875</v>
      </c>
      <c r="AN180" s="2">
        <v>39002</v>
      </c>
      <c r="AO180">
        <v>98.66015625</v>
      </c>
      <c r="AP180" s="2"/>
      <c r="AR180" s="2">
        <v>39366</v>
      </c>
      <c r="AS180">
        <v>100.74609375</v>
      </c>
      <c r="AT180" s="2">
        <v>39548</v>
      </c>
      <c r="AU180">
        <v>110.23046875</v>
      </c>
      <c r="AV180" s="2">
        <v>39730</v>
      </c>
      <c r="AW180">
        <v>98.859375</v>
      </c>
      <c r="AX180" s="2">
        <v>39912</v>
      </c>
      <c r="AY180">
        <v>109.66015625</v>
      </c>
      <c r="AZ180" s="2">
        <v>40101</v>
      </c>
      <c r="BA180">
        <v>94.88671875</v>
      </c>
      <c r="BD180" s="2">
        <v>38439</v>
      </c>
      <c r="BE180">
        <v>133.5859375</v>
      </c>
      <c r="BF180" s="2">
        <v>38439</v>
      </c>
      <c r="BG180">
        <v>113.2890625</v>
      </c>
      <c r="BH180" s="2">
        <v>38439</v>
      </c>
      <c r="BI180">
        <v>122.05078125</v>
      </c>
      <c r="BJ180" s="2">
        <v>38439</v>
      </c>
      <c r="BK180">
        <v>104.078125</v>
      </c>
    </row>
    <row r="181" spans="4:63" x14ac:dyDescent="0.25">
      <c r="D181" s="2"/>
      <c r="F181" s="2">
        <v>38600</v>
      </c>
      <c r="G181">
        <v>99.6171875</v>
      </c>
      <c r="H181" s="2">
        <v>38628</v>
      </c>
      <c r="I181">
        <v>99.19140625</v>
      </c>
      <c r="J181" s="2">
        <v>38440</v>
      </c>
      <c r="K181">
        <v>97.4921875</v>
      </c>
      <c r="L181" s="2">
        <v>38614</v>
      </c>
      <c r="M181">
        <v>99.11328125</v>
      </c>
      <c r="N181" s="2">
        <v>38705</v>
      </c>
      <c r="O181">
        <v>99.1953125</v>
      </c>
      <c r="P181" s="2">
        <v>38975</v>
      </c>
      <c r="Q181">
        <v>98.78125</v>
      </c>
      <c r="R181" s="2"/>
      <c r="T181" s="2">
        <v>40067</v>
      </c>
      <c r="U181">
        <v>100.203125</v>
      </c>
      <c r="V181" s="2"/>
      <c r="X181" s="2"/>
      <c r="Z181" s="2">
        <v>39783</v>
      </c>
      <c r="AA181">
        <v>105.63671875</v>
      </c>
      <c r="AB181" s="2">
        <v>39874</v>
      </c>
      <c r="AC181">
        <v>108.21875</v>
      </c>
      <c r="AD181" s="2">
        <v>40052</v>
      </c>
      <c r="AE181">
        <v>97.3515625</v>
      </c>
      <c r="AH181" s="2"/>
      <c r="AJ181" s="2">
        <v>38642</v>
      </c>
      <c r="AK181">
        <v>96.7265625</v>
      </c>
      <c r="AL181" s="2">
        <v>38827</v>
      </c>
      <c r="AM181">
        <v>94.87109375</v>
      </c>
      <c r="AN181" s="2">
        <v>39003</v>
      </c>
      <c r="AO181">
        <v>98.4765625</v>
      </c>
      <c r="AP181" s="2"/>
      <c r="AR181" s="2">
        <v>39367</v>
      </c>
      <c r="AS181">
        <v>100.421875</v>
      </c>
      <c r="AT181" s="2">
        <v>39549</v>
      </c>
      <c r="AU181">
        <v>110.86328125</v>
      </c>
      <c r="AV181" s="2">
        <v>39731</v>
      </c>
      <c r="AW181">
        <v>98.4296875</v>
      </c>
      <c r="AX181" s="2">
        <v>39913</v>
      </c>
      <c r="AY181">
        <v>109.64453125</v>
      </c>
      <c r="AZ181" s="2">
        <v>40102</v>
      </c>
      <c r="BA181">
        <v>95.296875</v>
      </c>
      <c r="BD181" s="2">
        <v>38440</v>
      </c>
      <c r="BE181">
        <v>134.3125</v>
      </c>
      <c r="BF181" s="2">
        <v>38440</v>
      </c>
      <c r="BG181">
        <v>113.9296875</v>
      </c>
      <c r="BH181" s="2">
        <v>38440</v>
      </c>
      <c r="BI181">
        <v>122.72265625</v>
      </c>
      <c r="BJ181" s="2">
        <v>38440</v>
      </c>
      <c r="BK181">
        <v>104.703125</v>
      </c>
    </row>
    <row r="182" spans="4:63" x14ac:dyDescent="0.25">
      <c r="D182" s="2"/>
      <c r="F182" s="2">
        <v>38601</v>
      </c>
      <c r="G182">
        <v>99.5625</v>
      </c>
      <c r="H182" s="2">
        <v>38629</v>
      </c>
      <c r="I182">
        <v>99.18359375</v>
      </c>
      <c r="J182" s="2">
        <v>38441</v>
      </c>
      <c r="K182">
        <v>97.609375</v>
      </c>
      <c r="L182" s="2">
        <v>38615</v>
      </c>
      <c r="M182">
        <v>98.96484375</v>
      </c>
      <c r="N182" s="2">
        <v>38706</v>
      </c>
      <c r="O182">
        <v>99.078125</v>
      </c>
      <c r="P182" s="2">
        <v>38978</v>
      </c>
      <c r="Q182">
        <v>98.69921875</v>
      </c>
      <c r="R182" s="2"/>
      <c r="T182" s="2">
        <v>40070</v>
      </c>
      <c r="U182">
        <v>100.11328125</v>
      </c>
      <c r="V182" s="2"/>
      <c r="X182" s="2"/>
      <c r="Z182" s="2">
        <v>39784</v>
      </c>
      <c r="AA182">
        <v>106.11328125</v>
      </c>
      <c r="AB182" s="2">
        <v>39875</v>
      </c>
      <c r="AC182">
        <v>108.0703125</v>
      </c>
      <c r="AD182" s="2">
        <v>40053</v>
      </c>
      <c r="AE182">
        <v>97.47265625</v>
      </c>
      <c r="AH182" s="2"/>
      <c r="AJ182" s="2">
        <v>38643</v>
      </c>
      <c r="AK182">
        <v>96.89453125</v>
      </c>
      <c r="AL182" s="2">
        <v>38828</v>
      </c>
      <c r="AM182">
        <v>95.15625</v>
      </c>
      <c r="AN182" s="2">
        <v>39006</v>
      </c>
      <c r="AO182">
        <v>98.64453125</v>
      </c>
      <c r="AP182" s="2"/>
      <c r="AR182" s="2">
        <v>39370</v>
      </c>
      <c r="AS182">
        <v>100.48046875</v>
      </c>
      <c r="AT182" s="2">
        <v>39552</v>
      </c>
      <c r="AU182">
        <v>110.546875</v>
      </c>
      <c r="AV182" s="2">
        <v>39734</v>
      </c>
      <c r="AW182">
        <v>98.4296875</v>
      </c>
      <c r="AX182" s="2">
        <v>39916</v>
      </c>
      <c r="AY182">
        <v>110.21875</v>
      </c>
      <c r="AZ182" s="2">
        <v>40105</v>
      </c>
      <c r="BA182">
        <v>95.4765625</v>
      </c>
      <c r="BD182" s="2">
        <v>38441</v>
      </c>
      <c r="BE182">
        <v>135.00390625</v>
      </c>
      <c r="BF182" s="2">
        <v>38441</v>
      </c>
      <c r="BG182">
        <v>114.60546875</v>
      </c>
      <c r="BH182" s="2">
        <v>38441</v>
      </c>
      <c r="BI182">
        <v>123.4609375</v>
      </c>
      <c r="BJ182" s="2">
        <v>38441</v>
      </c>
      <c r="BK182">
        <v>105.41796875</v>
      </c>
    </row>
    <row r="183" spans="4:63" x14ac:dyDescent="0.25">
      <c r="D183" s="2"/>
      <c r="F183" s="2">
        <v>38602</v>
      </c>
      <c r="G183">
        <v>99.5234375</v>
      </c>
      <c r="H183" s="2">
        <v>38630</v>
      </c>
      <c r="I183">
        <v>99.2265625</v>
      </c>
      <c r="J183" s="2">
        <v>38442</v>
      </c>
      <c r="K183">
        <v>97.88671875</v>
      </c>
      <c r="L183" s="2">
        <v>38616</v>
      </c>
      <c r="M183">
        <v>99.2578125</v>
      </c>
      <c r="N183" s="2">
        <v>38707</v>
      </c>
      <c r="O183">
        <v>98.98046875</v>
      </c>
      <c r="P183" s="2">
        <v>38979</v>
      </c>
      <c r="Q183">
        <v>99.0390625</v>
      </c>
      <c r="R183" s="2"/>
      <c r="T183" s="2">
        <v>40071</v>
      </c>
      <c r="U183">
        <v>100.08203125</v>
      </c>
      <c r="V183" s="2"/>
      <c r="X183" s="2"/>
      <c r="Z183" s="2">
        <v>39785</v>
      </c>
      <c r="AA183">
        <v>106.2734375</v>
      </c>
      <c r="AB183" s="2">
        <v>39876</v>
      </c>
      <c r="AC183">
        <v>107.59765625</v>
      </c>
      <c r="AD183" s="2">
        <v>40056</v>
      </c>
      <c r="AE183">
        <v>97.7578125</v>
      </c>
      <c r="AH183" s="2"/>
      <c r="AJ183" s="2">
        <v>38644</v>
      </c>
      <c r="AK183">
        <v>96.984375</v>
      </c>
      <c r="AL183" s="2">
        <v>38831</v>
      </c>
      <c r="AM183">
        <v>95.37109375</v>
      </c>
      <c r="AN183" s="2">
        <v>39007</v>
      </c>
      <c r="AO183">
        <v>98.75</v>
      </c>
      <c r="AP183" s="2"/>
      <c r="AR183" s="2">
        <v>39371</v>
      </c>
      <c r="AS183">
        <v>100.73046875</v>
      </c>
      <c r="AT183" s="2">
        <v>39553</v>
      </c>
      <c r="AU183">
        <v>109.84375</v>
      </c>
      <c r="AV183" s="2">
        <v>39735</v>
      </c>
      <c r="AW183">
        <v>96.59765625</v>
      </c>
      <c r="AX183" s="2">
        <v>39917</v>
      </c>
      <c r="AY183">
        <v>110.85546875</v>
      </c>
      <c r="AZ183" s="2">
        <v>40106</v>
      </c>
      <c r="BA183">
        <v>95.859375</v>
      </c>
      <c r="BD183" s="2">
        <v>38442</v>
      </c>
      <c r="BE183">
        <v>135.83984375</v>
      </c>
      <c r="BF183" s="2">
        <v>38442</v>
      </c>
      <c r="BG183">
        <v>115.27734375</v>
      </c>
      <c r="BH183" s="2">
        <v>38442</v>
      </c>
      <c r="BI183">
        <v>124.18359375</v>
      </c>
      <c r="BJ183" s="2">
        <v>38442</v>
      </c>
      <c r="BK183">
        <v>106.07421875</v>
      </c>
    </row>
    <row r="184" spans="4:63" x14ac:dyDescent="0.25">
      <c r="D184" s="2"/>
      <c r="F184" s="2">
        <v>38603</v>
      </c>
      <c r="G184">
        <v>99.5</v>
      </c>
      <c r="H184" s="2">
        <v>38631</v>
      </c>
      <c r="I184">
        <v>99.203125</v>
      </c>
      <c r="J184" s="2">
        <v>38443</v>
      </c>
      <c r="K184">
        <v>98.1015625</v>
      </c>
      <c r="L184" s="2">
        <v>38617</v>
      </c>
      <c r="M184">
        <v>99.22265625</v>
      </c>
      <c r="N184" s="2">
        <v>38708</v>
      </c>
      <c r="O184">
        <v>99.2265625</v>
      </c>
      <c r="P184" s="2">
        <v>38980</v>
      </c>
      <c r="Q184">
        <v>99.03515625</v>
      </c>
      <c r="R184" s="2"/>
      <c r="T184" s="2">
        <v>40072</v>
      </c>
      <c r="U184">
        <v>99.9921875</v>
      </c>
      <c r="V184" s="2"/>
      <c r="X184" s="2"/>
      <c r="Z184" s="2">
        <v>39786</v>
      </c>
      <c r="AA184">
        <v>106.671875</v>
      </c>
      <c r="AB184" s="2">
        <v>39877</v>
      </c>
      <c r="AC184">
        <v>108.19921875</v>
      </c>
      <c r="AD184" s="2">
        <v>40057</v>
      </c>
      <c r="AE184">
        <v>98.07421875</v>
      </c>
      <c r="AH184" s="2"/>
      <c r="AJ184" s="2">
        <v>38645</v>
      </c>
      <c r="AK184">
        <v>97.2265625</v>
      </c>
      <c r="AL184" s="2">
        <v>38832</v>
      </c>
      <c r="AM184">
        <v>94.7421875</v>
      </c>
      <c r="AN184" s="2">
        <v>39008</v>
      </c>
      <c r="AO184">
        <v>98.85546875</v>
      </c>
      <c r="AP184" s="2"/>
      <c r="AR184" s="2">
        <v>39372</v>
      </c>
      <c r="AS184">
        <v>101.4609375</v>
      </c>
      <c r="AT184" s="2">
        <v>39554</v>
      </c>
      <c r="AU184">
        <v>109.23046875</v>
      </c>
      <c r="AV184" s="2">
        <v>39736</v>
      </c>
      <c r="AW184">
        <v>97.35546875</v>
      </c>
      <c r="AX184" s="2">
        <v>39918</v>
      </c>
      <c r="AY184">
        <v>111.0234375</v>
      </c>
      <c r="AZ184" s="2">
        <v>40107</v>
      </c>
      <c r="BA184">
        <v>95.5234375</v>
      </c>
      <c r="BD184" s="2">
        <v>38443</v>
      </c>
      <c r="BE184">
        <v>136.37109375</v>
      </c>
      <c r="BF184" s="2">
        <v>38443</v>
      </c>
      <c r="BG184">
        <v>115.8125</v>
      </c>
      <c r="BH184" s="2">
        <v>38443</v>
      </c>
      <c r="BI184">
        <v>124.72265625</v>
      </c>
      <c r="BJ184" s="2">
        <v>38443</v>
      </c>
      <c r="BK184">
        <v>106.6171875</v>
      </c>
    </row>
    <row r="185" spans="4:63" x14ac:dyDescent="0.25">
      <c r="D185" s="2"/>
      <c r="F185" s="2">
        <v>38604</v>
      </c>
      <c r="G185">
        <v>99.5234375</v>
      </c>
      <c r="H185" s="2">
        <v>38632</v>
      </c>
      <c r="I185">
        <v>99.30078125</v>
      </c>
      <c r="J185" s="2">
        <v>38446</v>
      </c>
      <c r="K185">
        <v>98.109375</v>
      </c>
      <c r="L185" s="2">
        <v>38618</v>
      </c>
      <c r="M185">
        <v>98.9375</v>
      </c>
      <c r="N185" s="2">
        <v>38713</v>
      </c>
      <c r="O185">
        <v>99.609375</v>
      </c>
      <c r="P185" s="2">
        <v>38981</v>
      </c>
      <c r="Q185">
        <v>99.46875</v>
      </c>
      <c r="R185" s="2"/>
      <c r="T185" s="2">
        <v>40073</v>
      </c>
      <c r="U185">
        <v>100.12109375</v>
      </c>
      <c r="V185" s="2"/>
      <c r="X185" s="2"/>
      <c r="Z185" s="2">
        <v>39787</v>
      </c>
      <c r="AA185">
        <v>106.03515625</v>
      </c>
      <c r="AB185" s="2">
        <v>39878</v>
      </c>
      <c r="AC185">
        <v>107.7109375</v>
      </c>
      <c r="AD185" s="2">
        <v>40058</v>
      </c>
      <c r="AE185">
        <v>98.265625</v>
      </c>
      <c r="AH185" s="2"/>
      <c r="AJ185" s="2">
        <v>38646</v>
      </c>
      <c r="AK185">
        <v>97.62109375</v>
      </c>
      <c r="AL185" s="2">
        <v>38833</v>
      </c>
      <c r="AM185">
        <v>94.51953125</v>
      </c>
      <c r="AN185" s="2">
        <v>39009</v>
      </c>
      <c r="AO185">
        <v>98.63671875</v>
      </c>
      <c r="AP185" s="2"/>
      <c r="AR185" s="2">
        <v>39373</v>
      </c>
      <c r="AS185">
        <v>101.95703125</v>
      </c>
      <c r="AT185" s="2">
        <v>39555</v>
      </c>
      <c r="AU185">
        <v>108.8515625</v>
      </c>
      <c r="AV185" s="2">
        <v>39737</v>
      </c>
      <c r="AW185">
        <v>97.05078125</v>
      </c>
      <c r="AX185" s="2">
        <v>39919</v>
      </c>
      <c r="AY185">
        <v>110.45703125</v>
      </c>
      <c r="AZ185" s="2">
        <v>40108</v>
      </c>
      <c r="BA185">
        <v>95.328125</v>
      </c>
      <c r="BD185" s="2">
        <v>38446</v>
      </c>
      <c r="BE185">
        <v>136.25</v>
      </c>
      <c r="BF185" s="2">
        <v>38446</v>
      </c>
      <c r="BG185">
        <v>115.671875</v>
      </c>
      <c r="BH185" s="2">
        <v>38446</v>
      </c>
      <c r="BI185">
        <v>124.6171875</v>
      </c>
      <c r="BJ185" s="2">
        <v>38446</v>
      </c>
      <c r="BK185">
        <v>106.4609375</v>
      </c>
    </row>
    <row r="186" spans="4:63" x14ac:dyDescent="0.25">
      <c r="D186" s="2"/>
      <c r="F186" s="2">
        <v>38607</v>
      </c>
      <c r="G186">
        <v>99.50390625</v>
      </c>
      <c r="H186" s="2">
        <v>38635</v>
      </c>
      <c r="I186">
        <v>99.28515625</v>
      </c>
      <c r="J186" s="2">
        <v>38447</v>
      </c>
      <c r="K186">
        <v>98.0703125</v>
      </c>
      <c r="L186" s="2">
        <v>38621</v>
      </c>
      <c r="M186">
        <v>98.77734375</v>
      </c>
      <c r="N186" s="2">
        <v>38714</v>
      </c>
      <c r="O186">
        <v>99.49609375</v>
      </c>
      <c r="P186" s="2">
        <v>38982</v>
      </c>
      <c r="Q186">
        <v>99.67578125</v>
      </c>
      <c r="R186" s="2"/>
      <c r="T186" s="2">
        <v>40074</v>
      </c>
      <c r="U186">
        <v>99.97265625</v>
      </c>
      <c r="V186" s="2"/>
      <c r="X186" s="2"/>
      <c r="Z186" s="2">
        <v>39790</v>
      </c>
      <c r="AA186">
        <v>105.88671875</v>
      </c>
      <c r="AB186" s="2">
        <v>39881</v>
      </c>
      <c r="AC186">
        <v>107.62890625</v>
      </c>
      <c r="AD186" s="2">
        <v>40059</v>
      </c>
      <c r="AE186">
        <v>98.11328125</v>
      </c>
      <c r="AH186" s="2"/>
      <c r="AJ186" s="2">
        <v>38649</v>
      </c>
      <c r="AK186">
        <v>97.1796875</v>
      </c>
      <c r="AL186" s="2">
        <v>38834</v>
      </c>
      <c r="AM186">
        <v>94.84375</v>
      </c>
      <c r="AN186" s="2">
        <v>39010</v>
      </c>
      <c r="AO186">
        <v>98.65625</v>
      </c>
      <c r="AP186" s="2"/>
      <c r="AR186" s="2">
        <v>39374</v>
      </c>
      <c r="AS186">
        <v>102.76171875</v>
      </c>
      <c r="AT186" s="2">
        <v>39556</v>
      </c>
      <c r="AU186">
        <v>109.015625</v>
      </c>
      <c r="AV186" s="2">
        <v>39738</v>
      </c>
      <c r="AW186">
        <v>97.36328125</v>
      </c>
      <c r="AX186" s="2">
        <v>39920</v>
      </c>
      <c r="AY186">
        <v>109.48828125</v>
      </c>
      <c r="AZ186" s="2">
        <v>40109</v>
      </c>
      <c r="BA186">
        <v>94.7890625</v>
      </c>
      <c r="BD186" s="2">
        <v>38447</v>
      </c>
      <c r="BE186">
        <v>136.0234375</v>
      </c>
      <c r="BF186" s="2">
        <v>38447</v>
      </c>
      <c r="BG186">
        <v>115.453125</v>
      </c>
      <c r="BH186" s="2">
        <v>38447</v>
      </c>
      <c r="BI186">
        <v>124.3359375</v>
      </c>
      <c r="BJ186" s="2">
        <v>38447</v>
      </c>
      <c r="BK186">
        <v>106.2265625</v>
      </c>
    </row>
    <row r="187" spans="4:63" x14ac:dyDescent="0.25">
      <c r="D187" s="2"/>
      <c r="F187" s="2">
        <v>38608</v>
      </c>
      <c r="G187">
        <v>99.55859375</v>
      </c>
      <c r="H187" s="2">
        <v>38636</v>
      </c>
      <c r="I187">
        <v>99.24609375</v>
      </c>
      <c r="J187" s="2">
        <v>38448</v>
      </c>
      <c r="K187">
        <v>98.265625</v>
      </c>
      <c r="L187" s="2">
        <v>38622</v>
      </c>
      <c r="M187">
        <v>98.80078125</v>
      </c>
      <c r="N187" s="2">
        <v>38715</v>
      </c>
      <c r="O187">
        <v>99.5390625</v>
      </c>
      <c r="P187" s="2">
        <v>38985</v>
      </c>
      <c r="Q187">
        <v>99.84375</v>
      </c>
      <c r="R187" s="2"/>
      <c r="T187" s="2">
        <v>40077</v>
      </c>
      <c r="U187">
        <v>99.9921875</v>
      </c>
      <c r="V187" s="2"/>
      <c r="X187" s="2"/>
      <c r="Z187" s="2">
        <v>39791</v>
      </c>
      <c r="AA187">
        <v>106.47265625</v>
      </c>
      <c r="AB187" s="2">
        <v>39882</v>
      </c>
      <c r="AC187">
        <v>107.07421875</v>
      </c>
      <c r="AD187" s="2">
        <v>40060</v>
      </c>
      <c r="AE187">
        <v>97.91015625</v>
      </c>
      <c r="AH187" s="2"/>
      <c r="AJ187" s="2">
        <v>38650</v>
      </c>
      <c r="AK187">
        <v>96.5625</v>
      </c>
      <c r="AL187" s="2">
        <v>38835</v>
      </c>
      <c r="AM187">
        <v>94.98828125</v>
      </c>
      <c r="AN187" s="2">
        <v>39013</v>
      </c>
      <c r="AO187">
        <v>98.35546875</v>
      </c>
      <c r="AP187" s="2"/>
      <c r="AR187" s="2">
        <v>39377</v>
      </c>
      <c r="AS187">
        <v>102.6171875</v>
      </c>
      <c r="AT187" s="2">
        <v>39559</v>
      </c>
      <c r="AU187">
        <v>108.875</v>
      </c>
      <c r="AV187" s="2">
        <v>39741</v>
      </c>
      <c r="AW187">
        <v>98.01171875</v>
      </c>
      <c r="AX187" s="2">
        <v>39923</v>
      </c>
      <c r="AY187">
        <v>110.4375</v>
      </c>
      <c r="AZ187" s="2">
        <v>40112</v>
      </c>
      <c r="BA187">
        <v>94.296875</v>
      </c>
      <c r="BD187" s="2">
        <v>38448</v>
      </c>
      <c r="BE187">
        <v>136.40234375</v>
      </c>
      <c r="BF187" s="2">
        <v>38448</v>
      </c>
      <c r="BG187">
        <v>115.78125</v>
      </c>
      <c r="BH187" s="2">
        <v>38448</v>
      </c>
      <c r="BI187">
        <v>124.68359375</v>
      </c>
      <c r="BJ187" s="2">
        <v>38448</v>
      </c>
      <c r="BK187">
        <v>106.51953125</v>
      </c>
    </row>
    <row r="188" spans="4:63" x14ac:dyDescent="0.25">
      <c r="D188" s="2"/>
      <c r="F188" s="2">
        <v>38609</v>
      </c>
      <c r="G188">
        <v>99.55078125</v>
      </c>
      <c r="H188" s="2">
        <v>38637</v>
      </c>
      <c r="I188">
        <v>99.22265625</v>
      </c>
      <c r="J188" s="2">
        <v>38449</v>
      </c>
      <c r="K188">
        <v>98.08984375</v>
      </c>
      <c r="L188" s="2">
        <v>38623</v>
      </c>
      <c r="M188">
        <v>98.8125</v>
      </c>
      <c r="N188" s="2">
        <v>38716</v>
      </c>
      <c r="O188">
        <v>99.45703125</v>
      </c>
      <c r="P188" s="2">
        <v>38986</v>
      </c>
      <c r="Q188">
        <v>99.65234375</v>
      </c>
      <c r="R188" s="2"/>
      <c r="T188" s="2">
        <v>40078</v>
      </c>
      <c r="U188">
        <v>100.05859375</v>
      </c>
      <c r="V188" s="2"/>
      <c r="X188" s="2"/>
      <c r="Z188" s="2">
        <v>39792</v>
      </c>
      <c r="AA188">
        <v>106.43359375</v>
      </c>
      <c r="AB188" s="2">
        <v>39883</v>
      </c>
      <c r="AC188">
        <v>107.34765625</v>
      </c>
      <c r="AD188" s="2">
        <v>40063</v>
      </c>
      <c r="AE188">
        <v>97.91015625</v>
      </c>
      <c r="AH188" s="2"/>
      <c r="AJ188" s="2">
        <v>38651</v>
      </c>
      <c r="AK188">
        <v>96.19921875</v>
      </c>
      <c r="AL188" s="2">
        <v>38838</v>
      </c>
      <c r="AM188">
        <v>94.390625</v>
      </c>
      <c r="AN188" s="2">
        <v>39014</v>
      </c>
      <c r="AO188">
        <v>98.4453125</v>
      </c>
      <c r="AP188" s="2"/>
      <c r="AR188" s="2">
        <v>39378</v>
      </c>
      <c r="AS188">
        <v>102.66015625</v>
      </c>
      <c r="AT188" s="2">
        <v>39560</v>
      </c>
      <c r="AU188">
        <v>109.16796875</v>
      </c>
      <c r="AV188" s="2">
        <v>39742</v>
      </c>
      <c r="AW188">
        <v>98.9140625</v>
      </c>
      <c r="AX188" s="2">
        <v>39924</v>
      </c>
      <c r="AY188">
        <v>109.91796875</v>
      </c>
      <c r="AZ188" s="2">
        <v>40113</v>
      </c>
      <c r="BA188">
        <v>95.1796875</v>
      </c>
      <c r="BD188" s="2">
        <v>38449</v>
      </c>
      <c r="BE188">
        <v>135.5</v>
      </c>
      <c r="BF188" s="2">
        <v>38449</v>
      </c>
      <c r="BG188">
        <v>114.97265625</v>
      </c>
      <c r="BH188" s="2">
        <v>38449</v>
      </c>
      <c r="BI188">
        <v>123.796875</v>
      </c>
      <c r="BJ188" s="2">
        <v>38449</v>
      </c>
      <c r="BK188">
        <v>105.62890625</v>
      </c>
    </row>
    <row r="189" spans="4:63" x14ac:dyDescent="0.25">
      <c r="D189" s="2"/>
      <c r="F189" s="2">
        <v>38610</v>
      </c>
      <c r="G189">
        <v>99.54296875</v>
      </c>
      <c r="H189" s="2">
        <v>38638</v>
      </c>
      <c r="I189">
        <v>99.24609375</v>
      </c>
      <c r="J189" s="2">
        <v>38450</v>
      </c>
      <c r="K189">
        <v>98.1171875</v>
      </c>
      <c r="L189" s="2">
        <v>38624</v>
      </c>
      <c r="M189">
        <v>98.6328125</v>
      </c>
      <c r="N189" s="2">
        <v>38719</v>
      </c>
      <c r="O189">
        <v>99.45703125</v>
      </c>
      <c r="P189" s="2">
        <v>38987</v>
      </c>
      <c r="Q189">
        <v>99.6640625</v>
      </c>
      <c r="R189" s="2"/>
      <c r="T189" s="2">
        <v>40079</v>
      </c>
      <c r="U189">
        <v>100.1875</v>
      </c>
      <c r="V189" s="2"/>
      <c r="X189" s="2"/>
      <c r="Z189" s="2">
        <v>39793</v>
      </c>
      <c r="AA189">
        <v>106.703125</v>
      </c>
      <c r="AB189" s="2">
        <v>39884</v>
      </c>
      <c r="AC189">
        <v>107.578125</v>
      </c>
      <c r="AD189" s="2">
        <v>40064</v>
      </c>
      <c r="AE189">
        <v>97.7734375</v>
      </c>
      <c r="AH189" s="2"/>
      <c r="AJ189" s="2">
        <v>38652</v>
      </c>
      <c r="AK189">
        <v>96.4765625</v>
      </c>
      <c r="AL189" s="2">
        <v>38839</v>
      </c>
      <c r="AM189">
        <v>94.55859375</v>
      </c>
      <c r="AN189" s="2">
        <v>39015</v>
      </c>
      <c r="AO189">
        <v>98.87890625</v>
      </c>
      <c r="AP189" s="2"/>
      <c r="AR189" s="2">
        <v>39379</v>
      </c>
      <c r="AS189">
        <v>103.171875</v>
      </c>
      <c r="AT189" s="2">
        <v>39561</v>
      </c>
      <c r="AU189">
        <v>108.83984375</v>
      </c>
      <c r="AV189" s="2">
        <v>39743</v>
      </c>
      <c r="AW189">
        <v>99.9375</v>
      </c>
      <c r="AX189" s="2">
        <v>39925</v>
      </c>
      <c r="AY189">
        <v>109.5546875</v>
      </c>
      <c r="AZ189" s="2">
        <v>40114</v>
      </c>
      <c r="BA189">
        <v>95.38671875</v>
      </c>
      <c r="BD189" s="2">
        <v>38450</v>
      </c>
      <c r="BE189">
        <v>135.91015625</v>
      </c>
      <c r="BF189" s="2">
        <v>38450</v>
      </c>
      <c r="BG189">
        <v>115.31640625</v>
      </c>
      <c r="BH189" s="2">
        <v>38450</v>
      </c>
      <c r="BI189">
        <v>124.1640625</v>
      </c>
      <c r="BJ189" s="2">
        <v>38450</v>
      </c>
      <c r="BK189">
        <v>106</v>
      </c>
    </row>
    <row r="190" spans="4:63" x14ac:dyDescent="0.25">
      <c r="D190" s="2"/>
      <c r="F190" s="2">
        <v>38611</v>
      </c>
      <c r="G190">
        <v>99.48828125</v>
      </c>
      <c r="H190" s="2">
        <v>38639</v>
      </c>
      <c r="I190">
        <v>99.2578125</v>
      </c>
      <c r="J190" s="2">
        <v>38453</v>
      </c>
      <c r="K190">
        <v>98.21875</v>
      </c>
      <c r="L190" s="2">
        <v>38625</v>
      </c>
      <c r="M190">
        <v>98.5078125</v>
      </c>
      <c r="N190" s="2">
        <v>38720</v>
      </c>
      <c r="O190">
        <v>99.671875</v>
      </c>
      <c r="P190" s="2">
        <v>38988</v>
      </c>
      <c r="Q190">
        <v>99.64453125</v>
      </c>
      <c r="R190" s="2"/>
      <c r="T190" s="2">
        <v>40080</v>
      </c>
      <c r="U190">
        <v>100.25</v>
      </c>
      <c r="V190" s="2"/>
      <c r="X190" s="2"/>
      <c r="Z190" s="2">
        <v>39794</v>
      </c>
      <c r="AA190">
        <v>106.8515625</v>
      </c>
      <c r="AB190" s="2">
        <v>39885</v>
      </c>
      <c r="AC190">
        <v>107.82421875</v>
      </c>
      <c r="AD190" s="2">
        <v>40065</v>
      </c>
      <c r="AE190">
        <v>97.90234375</v>
      </c>
      <c r="AH190" s="2"/>
      <c r="AJ190" s="2">
        <v>38653</v>
      </c>
      <c r="AK190">
        <v>96.3828125</v>
      </c>
      <c r="AL190" s="2">
        <v>38840</v>
      </c>
      <c r="AM190">
        <v>94.3515625</v>
      </c>
      <c r="AN190" s="2">
        <v>39016</v>
      </c>
      <c r="AO190">
        <v>99.23828125</v>
      </c>
      <c r="AP190" s="2"/>
      <c r="AR190" s="2">
        <v>39380</v>
      </c>
      <c r="AS190">
        <v>102.859375</v>
      </c>
      <c r="AT190" s="2">
        <v>39562</v>
      </c>
      <c r="AU190">
        <v>108.0703125</v>
      </c>
      <c r="AV190" s="2">
        <v>39744</v>
      </c>
      <c r="AW190">
        <v>99.4453125</v>
      </c>
      <c r="AX190" s="2">
        <v>39926</v>
      </c>
      <c r="AY190">
        <v>109.703125</v>
      </c>
      <c r="AZ190" s="2">
        <v>40115</v>
      </c>
      <c r="BA190">
        <v>94.76953125</v>
      </c>
      <c r="BD190" s="2">
        <v>38453</v>
      </c>
      <c r="BE190">
        <v>136.6015625</v>
      </c>
      <c r="BF190" s="2">
        <v>38453</v>
      </c>
      <c r="BG190">
        <v>115.9609375</v>
      </c>
      <c r="BH190" s="2">
        <v>38453</v>
      </c>
      <c r="BI190">
        <v>124.8828125</v>
      </c>
      <c r="BJ190" s="2">
        <v>38453</v>
      </c>
      <c r="BK190">
        <v>106.703125</v>
      </c>
    </row>
    <row r="191" spans="4:63" x14ac:dyDescent="0.25">
      <c r="D191" s="2"/>
      <c r="F191" s="2">
        <v>38614</v>
      </c>
      <c r="G191">
        <v>99.55859375</v>
      </c>
      <c r="H191" s="2">
        <v>38642</v>
      </c>
      <c r="I191">
        <v>99.234375</v>
      </c>
      <c r="J191" s="2">
        <v>38454</v>
      </c>
      <c r="K191">
        <v>98.4296875</v>
      </c>
      <c r="L191" s="2">
        <v>38628</v>
      </c>
      <c r="M191">
        <v>98.328125</v>
      </c>
      <c r="N191" s="2">
        <v>38721</v>
      </c>
      <c r="O191">
        <v>99.77734375</v>
      </c>
      <c r="P191" s="2">
        <v>38989</v>
      </c>
      <c r="Q191">
        <v>99.5859375</v>
      </c>
      <c r="R191" s="2"/>
      <c r="T191" s="2">
        <v>40081</v>
      </c>
      <c r="U191">
        <v>100.18359375</v>
      </c>
      <c r="V191" s="2"/>
      <c r="X191" s="2"/>
      <c r="Z191" s="2">
        <v>39797</v>
      </c>
      <c r="AA191">
        <v>106.85546875</v>
      </c>
      <c r="AB191" s="2">
        <v>39888</v>
      </c>
      <c r="AC191">
        <v>107.58203125</v>
      </c>
      <c r="AD191" s="2">
        <v>40066</v>
      </c>
      <c r="AE191">
        <v>98.234375</v>
      </c>
      <c r="AH191" s="2"/>
      <c r="AJ191" s="2">
        <v>38656</v>
      </c>
      <c r="AK191">
        <v>96.48828125</v>
      </c>
      <c r="AL191" s="2">
        <v>38841</v>
      </c>
      <c r="AM191">
        <v>94.30078125</v>
      </c>
      <c r="AN191" s="2">
        <v>39017</v>
      </c>
      <c r="AO191">
        <v>99.6015625</v>
      </c>
      <c r="AP191" s="2"/>
      <c r="AR191" s="2">
        <v>39381</v>
      </c>
      <c r="AS191">
        <v>102.72265625</v>
      </c>
      <c r="AT191" s="2">
        <v>39563</v>
      </c>
      <c r="AU191">
        <v>107.8125</v>
      </c>
      <c r="AV191" s="2">
        <v>39745</v>
      </c>
      <c r="AW191">
        <v>99.5390625</v>
      </c>
      <c r="AX191" s="2">
        <v>39927</v>
      </c>
      <c r="AY191">
        <v>109.16015625</v>
      </c>
      <c r="AZ191" s="2">
        <v>40116</v>
      </c>
      <c r="BA191">
        <v>95.69921875</v>
      </c>
      <c r="BD191" s="2">
        <v>38454</v>
      </c>
      <c r="BE191">
        <v>137.65234375</v>
      </c>
      <c r="BF191" s="2">
        <v>38454</v>
      </c>
      <c r="BG191">
        <v>116.9765625</v>
      </c>
      <c r="BH191" s="2">
        <v>38454</v>
      </c>
      <c r="BI191">
        <v>125.94921875</v>
      </c>
      <c r="BJ191" s="2">
        <v>38454</v>
      </c>
      <c r="BK191">
        <v>107.703125</v>
      </c>
    </row>
    <row r="192" spans="4:63" x14ac:dyDescent="0.25">
      <c r="D192" s="2"/>
      <c r="F192" s="2">
        <v>38615</v>
      </c>
      <c r="G192">
        <v>99.48828125</v>
      </c>
      <c r="H192" s="2">
        <v>38643</v>
      </c>
      <c r="I192">
        <v>99.2734375</v>
      </c>
      <c r="J192" s="2">
        <v>38455</v>
      </c>
      <c r="K192">
        <v>98.50390625</v>
      </c>
      <c r="L192" s="2">
        <v>38629</v>
      </c>
      <c r="M192">
        <v>98.35546875</v>
      </c>
      <c r="N192" s="2">
        <v>38722</v>
      </c>
      <c r="O192">
        <v>99.73828125</v>
      </c>
      <c r="P192" s="2">
        <v>38992</v>
      </c>
      <c r="Q192">
        <v>99.73828125</v>
      </c>
      <c r="R192" s="2"/>
      <c r="T192" s="2">
        <v>40084</v>
      </c>
      <c r="U192">
        <v>100.21484375</v>
      </c>
      <c r="V192" s="2"/>
      <c r="X192" s="2"/>
      <c r="Z192" s="2">
        <v>39798</v>
      </c>
      <c r="AA192">
        <v>107.69140625</v>
      </c>
      <c r="AB192" s="2">
        <v>39889</v>
      </c>
      <c r="AC192">
        <v>107.34375</v>
      </c>
      <c r="AD192" s="2">
        <v>40067</v>
      </c>
      <c r="AE192">
        <v>98.16796875</v>
      </c>
      <c r="AH192" s="2"/>
      <c r="AJ192" s="2">
        <v>38657</v>
      </c>
      <c r="AK192">
        <v>96.4375</v>
      </c>
      <c r="AL192" s="2">
        <v>38842</v>
      </c>
      <c r="AM192">
        <v>94.7109375</v>
      </c>
      <c r="AN192" s="2">
        <v>39020</v>
      </c>
      <c r="AO192">
        <v>99.67578125</v>
      </c>
      <c r="AP192" s="2"/>
      <c r="AR192" s="2">
        <v>39384</v>
      </c>
      <c r="AS192">
        <v>102.89453125</v>
      </c>
      <c r="AT192" s="2">
        <v>39566</v>
      </c>
      <c r="AU192">
        <v>108.19921875</v>
      </c>
      <c r="AV192" s="2">
        <v>39748</v>
      </c>
      <c r="AW192">
        <v>99.859375</v>
      </c>
      <c r="AX192" s="2">
        <v>39930</v>
      </c>
      <c r="AY192">
        <v>109.84375</v>
      </c>
      <c r="AZ192" s="2">
        <v>40119</v>
      </c>
      <c r="BA192">
        <v>95.47265625</v>
      </c>
      <c r="BD192" s="2">
        <v>38455</v>
      </c>
      <c r="BE192">
        <v>137.39453125</v>
      </c>
      <c r="BF192" s="2">
        <v>38455</v>
      </c>
      <c r="BG192">
        <v>116.6796875</v>
      </c>
      <c r="BH192" s="2">
        <v>38455</v>
      </c>
      <c r="BI192">
        <v>125.609375</v>
      </c>
      <c r="BJ192" s="2">
        <v>38455</v>
      </c>
      <c r="BK192">
        <v>107.33984375</v>
      </c>
    </row>
    <row r="193" spans="4:63" x14ac:dyDescent="0.25">
      <c r="D193" s="2"/>
      <c r="F193" s="2">
        <v>38616</v>
      </c>
      <c r="G193">
        <v>99.55859375</v>
      </c>
      <c r="H193" s="2">
        <v>38644</v>
      </c>
      <c r="I193">
        <v>99.296875</v>
      </c>
      <c r="J193" s="2">
        <v>38456</v>
      </c>
      <c r="K193">
        <v>98.82421875</v>
      </c>
      <c r="L193" s="2">
        <v>38630</v>
      </c>
      <c r="M193">
        <v>98.45703125</v>
      </c>
      <c r="N193" s="2">
        <v>38723</v>
      </c>
      <c r="O193">
        <v>99.6484375</v>
      </c>
      <c r="P193" s="2">
        <v>38993</v>
      </c>
      <c r="Q193">
        <v>99.69921875</v>
      </c>
      <c r="R193" s="2"/>
      <c r="T193" s="2">
        <v>40085</v>
      </c>
      <c r="U193">
        <v>100.171875</v>
      </c>
      <c r="V193" s="2"/>
      <c r="X193" s="2"/>
      <c r="Z193" s="2">
        <v>39799</v>
      </c>
      <c r="AA193">
        <v>107.19921875</v>
      </c>
      <c r="AB193" s="2">
        <v>39890</v>
      </c>
      <c r="AC193">
        <v>109.0390625</v>
      </c>
      <c r="AD193" s="2">
        <v>40070</v>
      </c>
      <c r="AE193">
        <v>97.90625</v>
      </c>
      <c r="AH193" s="2"/>
      <c r="AJ193" s="2">
        <v>38658</v>
      </c>
      <c r="AK193">
        <v>96.15234375</v>
      </c>
      <c r="AL193" s="2">
        <v>38845</v>
      </c>
      <c r="AM193">
        <v>94.66015625</v>
      </c>
      <c r="AN193" s="2">
        <v>39021</v>
      </c>
      <c r="AO193">
        <v>100.21875</v>
      </c>
      <c r="AP193" s="2"/>
      <c r="AR193" s="2">
        <v>39385</v>
      </c>
      <c r="AS193">
        <v>102.921875</v>
      </c>
      <c r="AT193" s="2">
        <v>39567</v>
      </c>
      <c r="AU193">
        <v>108.23046875</v>
      </c>
      <c r="AV193" s="2">
        <v>39749</v>
      </c>
      <c r="AW193">
        <v>98.80859375</v>
      </c>
      <c r="AX193" s="2">
        <v>39931</v>
      </c>
      <c r="AY193">
        <v>109.0078125</v>
      </c>
      <c r="AZ193" s="2">
        <v>40120</v>
      </c>
      <c r="BA193">
        <v>95.13671875</v>
      </c>
      <c r="BD193" s="2">
        <v>38456</v>
      </c>
      <c r="BE193">
        <v>137.5859375</v>
      </c>
      <c r="BF193" s="2">
        <v>38456</v>
      </c>
      <c r="BG193">
        <v>116.8203125</v>
      </c>
      <c r="BH193" s="2">
        <v>38456</v>
      </c>
      <c r="BI193">
        <v>125.671875</v>
      </c>
      <c r="BJ193" s="2">
        <v>38456</v>
      </c>
      <c r="BK193">
        <v>107.33984375</v>
      </c>
    </row>
    <row r="194" spans="4:63" x14ac:dyDescent="0.25">
      <c r="D194" s="2"/>
      <c r="F194" s="2">
        <v>38617</v>
      </c>
      <c r="G194">
        <v>99.55078125</v>
      </c>
      <c r="H194" s="2">
        <v>38645</v>
      </c>
      <c r="I194">
        <v>99.3203125</v>
      </c>
      <c r="J194" s="2">
        <v>38457</v>
      </c>
      <c r="K194">
        <v>99.0234375</v>
      </c>
      <c r="L194" s="2">
        <v>38631</v>
      </c>
      <c r="M194">
        <v>98.328125</v>
      </c>
      <c r="N194" s="2">
        <v>38726</v>
      </c>
      <c r="O194">
        <v>99.73828125</v>
      </c>
      <c r="P194" s="2">
        <v>38994</v>
      </c>
      <c r="Q194">
        <v>99.9765625</v>
      </c>
      <c r="R194" s="2"/>
      <c r="T194" s="2">
        <v>40086</v>
      </c>
      <c r="U194">
        <v>100.26953125</v>
      </c>
      <c r="V194" s="2"/>
      <c r="X194" s="2"/>
      <c r="Z194" s="2">
        <v>39800</v>
      </c>
      <c r="AA194">
        <v>107.53515625</v>
      </c>
      <c r="AB194" s="2">
        <v>39891</v>
      </c>
      <c r="AC194">
        <v>108.80078125</v>
      </c>
      <c r="AD194" s="2">
        <v>40071</v>
      </c>
      <c r="AE194">
        <v>97.80078125</v>
      </c>
      <c r="AH194" s="2"/>
      <c r="AJ194" s="2">
        <v>38659</v>
      </c>
      <c r="AK194">
        <v>95.75390625</v>
      </c>
      <c r="AL194" s="2">
        <v>38846</v>
      </c>
      <c r="AM194">
        <v>94.59375</v>
      </c>
      <c r="AN194" s="2">
        <v>39022</v>
      </c>
      <c r="AO194">
        <v>100.49609375</v>
      </c>
      <c r="AP194" s="2"/>
      <c r="AR194" s="2">
        <v>39386</v>
      </c>
      <c r="AS194">
        <v>102.23046875</v>
      </c>
      <c r="AT194" s="2">
        <v>39568</v>
      </c>
      <c r="AU194">
        <v>108.9921875</v>
      </c>
      <c r="AV194" s="2">
        <v>39750</v>
      </c>
      <c r="AW194">
        <v>98.75390625</v>
      </c>
      <c r="AX194" s="2">
        <v>39932</v>
      </c>
      <c r="AY194">
        <v>108.23828125</v>
      </c>
      <c r="AZ194" s="2">
        <v>40121</v>
      </c>
      <c r="BA194">
        <v>94.70703125</v>
      </c>
      <c r="BD194" s="2">
        <v>38457</v>
      </c>
      <c r="BE194">
        <v>138.8515625</v>
      </c>
      <c r="BF194" s="2">
        <v>38457</v>
      </c>
      <c r="BG194">
        <v>117.93359375</v>
      </c>
      <c r="BH194" s="2">
        <v>38457</v>
      </c>
      <c r="BI194">
        <v>126.9453125</v>
      </c>
      <c r="BJ194" s="2">
        <v>38457</v>
      </c>
      <c r="BK194">
        <v>108.5390625</v>
      </c>
    </row>
    <row r="195" spans="4:63" x14ac:dyDescent="0.25">
      <c r="D195" s="2"/>
      <c r="F195" s="2">
        <v>38618</v>
      </c>
      <c r="G195">
        <v>99.5</v>
      </c>
      <c r="H195" s="2">
        <v>38646</v>
      </c>
      <c r="I195">
        <v>99.36328125</v>
      </c>
      <c r="J195" s="2">
        <v>38460</v>
      </c>
      <c r="K195">
        <v>98.9375</v>
      </c>
      <c r="L195" s="2">
        <v>38632</v>
      </c>
      <c r="M195">
        <v>98.4609375</v>
      </c>
      <c r="N195" s="2">
        <v>38727</v>
      </c>
      <c r="O195">
        <v>99.53125</v>
      </c>
      <c r="P195" s="2">
        <v>38995</v>
      </c>
      <c r="Q195">
        <v>99.76953125</v>
      </c>
      <c r="R195" s="2"/>
      <c r="T195" s="2">
        <v>40087</v>
      </c>
      <c r="U195">
        <v>100.4765625</v>
      </c>
      <c r="V195" s="2"/>
      <c r="X195" s="2"/>
      <c r="Z195" s="2">
        <v>39801</v>
      </c>
      <c r="AA195">
        <v>107.0703125</v>
      </c>
      <c r="AB195" s="2">
        <v>39892</v>
      </c>
      <c r="AC195">
        <v>108.828125</v>
      </c>
      <c r="AD195" s="2">
        <v>40072</v>
      </c>
      <c r="AE195">
        <v>97.6015625</v>
      </c>
      <c r="AH195" s="2"/>
      <c r="AJ195" s="2">
        <v>38660</v>
      </c>
      <c r="AK195">
        <v>95.6796875</v>
      </c>
      <c r="AL195" s="2">
        <v>38847</v>
      </c>
      <c r="AM195">
        <v>94.62109375</v>
      </c>
      <c r="AN195" s="2">
        <v>39023</v>
      </c>
      <c r="AO195">
        <v>100.2890625</v>
      </c>
      <c r="AP195" s="2"/>
      <c r="AR195" s="2">
        <v>39387</v>
      </c>
      <c r="AS195">
        <v>103.1953125</v>
      </c>
      <c r="AT195" s="2">
        <v>39569</v>
      </c>
      <c r="AU195">
        <v>108.70703125</v>
      </c>
      <c r="AV195" s="2">
        <v>39751</v>
      </c>
      <c r="AW195">
        <v>97.91796875</v>
      </c>
      <c r="AX195" s="2">
        <v>39933</v>
      </c>
      <c r="AY195">
        <v>108.1875</v>
      </c>
      <c r="AZ195" s="2">
        <v>40122</v>
      </c>
      <c r="BA195">
        <v>94.73046875</v>
      </c>
      <c r="BD195" s="2">
        <v>38460</v>
      </c>
      <c r="BE195">
        <v>138.71875</v>
      </c>
      <c r="BF195" s="2">
        <v>38460</v>
      </c>
      <c r="BG195">
        <v>117.85546875</v>
      </c>
      <c r="BH195" s="2">
        <v>38460</v>
      </c>
      <c r="BI195">
        <v>126.88671875</v>
      </c>
      <c r="BJ195" s="2">
        <v>38460</v>
      </c>
      <c r="BK195">
        <v>108.5078125</v>
      </c>
    </row>
    <row r="196" spans="4:63" x14ac:dyDescent="0.25">
      <c r="D196" s="2"/>
      <c r="F196" s="2">
        <v>38621</v>
      </c>
      <c r="G196">
        <v>99.4609375</v>
      </c>
      <c r="H196" s="2">
        <v>38649</v>
      </c>
      <c r="I196">
        <v>99.32421875</v>
      </c>
      <c r="J196" s="2">
        <v>38461</v>
      </c>
      <c r="K196">
        <v>99.1796875</v>
      </c>
      <c r="L196" s="2">
        <v>38635</v>
      </c>
      <c r="M196">
        <v>98.4609375</v>
      </c>
      <c r="N196" s="2">
        <v>38728</v>
      </c>
      <c r="O196">
        <v>99.3984375</v>
      </c>
      <c r="P196" s="2">
        <v>38996</v>
      </c>
      <c r="Q196">
        <v>99.41015625</v>
      </c>
      <c r="R196" s="2"/>
      <c r="T196" s="2">
        <v>40088</v>
      </c>
      <c r="U196">
        <v>100.4375</v>
      </c>
      <c r="V196" s="2"/>
      <c r="X196" s="2"/>
      <c r="Z196" s="2">
        <v>39804</v>
      </c>
      <c r="AA196">
        <v>106.703125</v>
      </c>
      <c r="AB196" s="2">
        <v>39895</v>
      </c>
      <c r="AC196">
        <v>108.6796875</v>
      </c>
      <c r="AD196" s="2">
        <v>40073</v>
      </c>
      <c r="AE196">
        <v>97.93359375</v>
      </c>
      <c r="AH196" s="2"/>
      <c r="AJ196" s="2">
        <v>38663</v>
      </c>
      <c r="AK196">
        <v>95.91015625</v>
      </c>
      <c r="AL196" s="2">
        <v>38848</v>
      </c>
      <c r="AM196">
        <v>94.4453125</v>
      </c>
      <c r="AN196" s="2">
        <v>39024</v>
      </c>
      <c r="AO196">
        <v>99.421875</v>
      </c>
      <c r="AP196" s="2"/>
      <c r="AR196" s="2">
        <v>39388</v>
      </c>
      <c r="AS196">
        <v>103.46875</v>
      </c>
      <c r="AT196" s="2">
        <v>39570</v>
      </c>
      <c r="AU196">
        <v>107.96484375</v>
      </c>
      <c r="AV196" s="2">
        <v>39752</v>
      </c>
      <c r="AW196">
        <v>98.07421875</v>
      </c>
      <c r="AX196" s="2">
        <v>39934</v>
      </c>
      <c r="AY196">
        <v>107.95703125</v>
      </c>
      <c r="AZ196" s="2">
        <v>40123</v>
      </c>
      <c r="BA196">
        <v>94.97265625</v>
      </c>
      <c r="BD196" s="2">
        <v>38461</v>
      </c>
      <c r="BE196">
        <v>139.75390625</v>
      </c>
      <c r="BF196" s="2">
        <v>38461</v>
      </c>
      <c r="BG196">
        <v>118.796875</v>
      </c>
      <c r="BH196" s="2">
        <v>38461</v>
      </c>
      <c r="BI196">
        <v>127.9375</v>
      </c>
      <c r="BJ196" s="2">
        <v>38461</v>
      </c>
      <c r="BK196">
        <v>109.5078125</v>
      </c>
    </row>
    <row r="197" spans="4:63" x14ac:dyDescent="0.25">
      <c r="D197" s="2"/>
      <c r="F197" s="2">
        <v>38622</v>
      </c>
      <c r="G197">
        <v>99.421875</v>
      </c>
      <c r="H197" s="2">
        <v>38650</v>
      </c>
      <c r="I197">
        <v>99.23828125</v>
      </c>
      <c r="J197" s="2">
        <v>38462</v>
      </c>
      <c r="K197">
        <v>99.26953125</v>
      </c>
      <c r="L197" s="2">
        <v>38636</v>
      </c>
      <c r="M197">
        <v>98.359375</v>
      </c>
      <c r="N197" s="2">
        <v>38729</v>
      </c>
      <c r="O197">
        <v>99.61328125</v>
      </c>
      <c r="P197" s="2">
        <v>38999</v>
      </c>
      <c r="Q197">
        <v>99.41015625</v>
      </c>
      <c r="R197" s="2"/>
      <c r="T197" s="2">
        <v>40091</v>
      </c>
      <c r="U197">
        <v>100.44140625</v>
      </c>
      <c r="V197" s="2"/>
      <c r="X197" s="2"/>
      <c r="Z197" s="2">
        <v>39805</v>
      </c>
      <c r="AA197">
        <v>106.66015625</v>
      </c>
      <c r="AB197" s="2">
        <v>39896</v>
      </c>
      <c r="AC197">
        <v>108.53125</v>
      </c>
      <c r="AD197" s="2">
        <v>40074</v>
      </c>
      <c r="AE197">
        <v>97.60546875</v>
      </c>
      <c r="AH197" s="2"/>
      <c r="AJ197" s="2">
        <v>38664</v>
      </c>
      <c r="AK197">
        <v>96.41796875</v>
      </c>
      <c r="AL197" s="2">
        <v>38849</v>
      </c>
      <c r="AM197">
        <v>93.99609375</v>
      </c>
      <c r="AN197" s="2">
        <v>39027</v>
      </c>
      <c r="AO197">
        <v>99.57421875</v>
      </c>
      <c r="AP197" s="2"/>
      <c r="AR197" s="2">
        <v>39391</v>
      </c>
      <c r="AS197">
        <v>103.35546875</v>
      </c>
      <c r="AT197" s="2">
        <v>39573</v>
      </c>
      <c r="AU197">
        <v>107.90234375</v>
      </c>
      <c r="AV197" s="2">
        <v>39755</v>
      </c>
      <c r="AW197">
        <v>98.51953125</v>
      </c>
      <c r="AX197" s="2">
        <v>39937</v>
      </c>
      <c r="AY197">
        <v>107.98046875</v>
      </c>
      <c r="AZ197" s="2">
        <v>40126</v>
      </c>
      <c r="BA197">
        <v>95.0703125</v>
      </c>
      <c r="BD197" s="2">
        <v>38462</v>
      </c>
      <c r="BE197">
        <v>139.8828125</v>
      </c>
      <c r="BF197" s="2">
        <v>38462</v>
      </c>
      <c r="BG197">
        <v>118.78125</v>
      </c>
      <c r="BH197" s="2">
        <v>38462</v>
      </c>
      <c r="BI197">
        <v>127.84765625</v>
      </c>
      <c r="BJ197" s="2">
        <v>38462</v>
      </c>
      <c r="BK197">
        <v>109.36328125</v>
      </c>
    </row>
    <row r="198" spans="4:63" x14ac:dyDescent="0.25">
      <c r="D198" s="2"/>
      <c r="F198" s="2">
        <v>38623</v>
      </c>
      <c r="G198">
        <v>99.4453125</v>
      </c>
      <c r="H198" s="2">
        <v>38651</v>
      </c>
      <c r="I198">
        <v>99.21484375</v>
      </c>
      <c r="J198" s="2">
        <v>38463</v>
      </c>
      <c r="K198">
        <v>98.83984375</v>
      </c>
      <c r="L198" s="2">
        <v>38637</v>
      </c>
      <c r="M198">
        <v>98.21484375</v>
      </c>
      <c r="N198" s="2">
        <v>38730</v>
      </c>
      <c r="O198">
        <v>99.84375</v>
      </c>
      <c r="P198" s="2">
        <v>39000</v>
      </c>
      <c r="Q198">
        <v>99.1875</v>
      </c>
      <c r="R198" s="2"/>
      <c r="T198" s="2">
        <v>40092</v>
      </c>
      <c r="U198">
        <v>100.3828125</v>
      </c>
      <c r="V198" s="2"/>
      <c r="X198" s="2"/>
      <c r="Z198" s="2">
        <v>39806</v>
      </c>
      <c r="AA198">
        <v>106.59765625</v>
      </c>
      <c r="AB198" s="2">
        <v>39897</v>
      </c>
      <c r="AC198">
        <v>108.15234375</v>
      </c>
      <c r="AD198" s="2">
        <v>40077</v>
      </c>
      <c r="AE198">
        <v>97.65625</v>
      </c>
      <c r="AH198" s="2"/>
      <c r="AJ198" s="2">
        <v>38665</v>
      </c>
      <c r="AK198">
        <v>95.8515625</v>
      </c>
      <c r="AL198" s="2">
        <v>38852</v>
      </c>
      <c r="AM198">
        <v>94.3359375</v>
      </c>
      <c r="AN198" s="2">
        <v>39028</v>
      </c>
      <c r="AO198">
        <v>99.8828125</v>
      </c>
      <c r="AP198" s="2"/>
      <c r="AR198" s="2">
        <v>39392</v>
      </c>
      <c r="AS198">
        <v>103.0703125</v>
      </c>
      <c r="AT198" s="2">
        <v>39574</v>
      </c>
      <c r="AU198">
        <v>107.5078125</v>
      </c>
      <c r="AV198" s="2">
        <v>39756</v>
      </c>
      <c r="AW198">
        <v>99.90625</v>
      </c>
      <c r="AX198" s="2">
        <v>39938</v>
      </c>
      <c r="AY198">
        <v>107.9296875</v>
      </c>
      <c r="AZ198" s="2">
        <v>40127</v>
      </c>
      <c r="BA198">
        <v>95.1484375</v>
      </c>
      <c r="BD198" s="2">
        <v>38463</v>
      </c>
      <c r="BE198">
        <v>138.546875</v>
      </c>
      <c r="BF198" s="2">
        <v>38463</v>
      </c>
      <c r="BG198">
        <v>117.71875</v>
      </c>
      <c r="BH198" s="2">
        <v>38463</v>
      </c>
      <c r="BI198">
        <v>126.70703125</v>
      </c>
      <c r="BJ198" s="2">
        <v>38463</v>
      </c>
      <c r="BK198">
        <v>108.30078125</v>
      </c>
    </row>
    <row r="199" spans="4:63" x14ac:dyDescent="0.25">
      <c r="D199" s="2"/>
      <c r="F199" s="2">
        <v>38624</v>
      </c>
      <c r="G199">
        <v>99.390625</v>
      </c>
      <c r="H199" s="2">
        <v>38652</v>
      </c>
      <c r="I199">
        <v>99.25390625</v>
      </c>
      <c r="J199" s="2">
        <v>38464</v>
      </c>
      <c r="K199">
        <v>99.0078125</v>
      </c>
      <c r="L199" s="2">
        <v>38638</v>
      </c>
      <c r="M199">
        <v>98.17578125</v>
      </c>
      <c r="N199" s="2">
        <v>38733</v>
      </c>
      <c r="O199">
        <v>99.84375</v>
      </c>
      <c r="P199" s="2">
        <v>39001</v>
      </c>
      <c r="Q199">
        <v>99.08984375</v>
      </c>
      <c r="R199" s="2"/>
      <c r="T199" s="2">
        <v>40093</v>
      </c>
      <c r="U199">
        <v>100.51171875</v>
      </c>
      <c r="V199" s="2"/>
      <c r="X199" s="2"/>
      <c r="Z199" s="2">
        <v>39807</v>
      </c>
      <c r="AA199">
        <v>106.59765625</v>
      </c>
      <c r="AB199" s="2">
        <v>39898</v>
      </c>
      <c r="AC199">
        <v>108.47265625</v>
      </c>
      <c r="AD199" s="2">
        <v>40078</v>
      </c>
      <c r="AE199">
        <v>97.83203125</v>
      </c>
      <c r="AH199" s="2"/>
      <c r="AJ199" s="2">
        <v>38666</v>
      </c>
      <c r="AK199">
        <v>96.56640625</v>
      </c>
      <c r="AL199" s="2">
        <v>38853</v>
      </c>
      <c r="AM199">
        <v>94.7734375</v>
      </c>
      <c r="AN199" s="2">
        <v>39029</v>
      </c>
      <c r="AO199">
        <v>100.08203125</v>
      </c>
      <c r="AP199" s="2"/>
      <c r="AR199" s="2">
        <v>39393</v>
      </c>
      <c r="AS199">
        <v>103.58203125</v>
      </c>
      <c r="AT199" s="2">
        <v>39575</v>
      </c>
      <c r="AU199">
        <v>108.12890625</v>
      </c>
      <c r="AV199" s="2">
        <v>39757</v>
      </c>
      <c r="AW199">
        <v>99.9296875</v>
      </c>
      <c r="AX199" s="2">
        <v>39939</v>
      </c>
      <c r="AY199">
        <v>107.95703125</v>
      </c>
      <c r="AZ199" s="2">
        <v>40128</v>
      </c>
      <c r="BA199">
        <v>95.1484375</v>
      </c>
      <c r="BD199" s="2">
        <v>38464</v>
      </c>
      <c r="BE199">
        <v>139.4375</v>
      </c>
      <c r="BF199" s="2">
        <v>38464</v>
      </c>
      <c r="BG199">
        <v>118.50390625</v>
      </c>
      <c r="BH199" s="2">
        <v>38464</v>
      </c>
      <c r="BI199">
        <v>127.62109375</v>
      </c>
      <c r="BJ199" s="2">
        <v>38464</v>
      </c>
      <c r="BK199">
        <v>109.21875</v>
      </c>
    </row>
    <row r="200" spans="4:63" x14ac:dyDescent="0.25">
      <c r="D200" s="2"/>
      <c r="F200" s="2">
        <v>38625</v>
      </c>
      <c r="G200">
        <v>99.3828125</v>
      </c>
      <c r="H200" s="2">
        <v>38653</v>
      </c>
      <c r="I200">
        <v>99.265625</v>
      </c>
      <c r="J200" s="2">
        <v>38467</v>
      </c>
      <c r="K200">
        <v>98.90625</v>
      </c>
      <c r="L200" s="2">
        <v>38639</v>
      </c>
      <c r="M200">
        <v>98.11328125</v>
      </c>
      <c r="N200" s="2">
        <v>38734</v>
      </c>
      <c r="O200">
        <v>99.93359375</v>
      </c>
      <c r="P200" s="2">
        <v>39002</v>
      </c>
      <c r="Q200">
        <v>99.1484375</v>
      </c>
      <c r="R200" s="2"/>
      <c r="T200" s="2">
        <v>40094</v>
      </c>
      <c r="U200">
        <v>100.44921875</v>
      </c>
      <c r="V200" s="2"/>
      <c r="X200" s="2"/>
      <c r="Z200" s="2">
        <v>39808</v>
      </c>
      <c r="AA200">
        <v>106.7578125</v>
      </c>
      <c r="AB200" s="2">
        <v>39899</v>
      </c>
      <c r="AC200">
        <v>108.421875</v>
      </c>
      <c r="AD200" s="2">
        <v>40079</v>
      </c>
      <c r="AE200">
        <v>98.0078125</v>
      </c>
      <c r="AH200" s="2"/>
      <c r="AJ200" s="2">
        <v>38667</v>
      </c>
      <c r="AK200">
        <v>96.50390625</v>
      </c>
      <c r="AL200" s="2">
        <v>38854</v>
      </c>
      <c r="AM200">
        <v>94.44140625</v>
      </c>
      <c r="AN200" s="2">
        <v>39030</v>
      </c>
      <c r="AO200">
        <v>100.171875</v>
      </c>
      <c r="AP200" s="2"/>
      <c r="AR200" s="2">
        <v>39394</v>
      </c>
      <c r="AS200">
        <v>103.78515625</v>
      </c>
      <c r="AT200" s="2">
        <v>39576</v>
      </c>
      <c r="AU200">
        <v>108.78515625</v>
      </c>
      <c r="AV200" s="2">
        <v>39758</v>
      </c>
      <c r="AW200">
        <v>99.95703125</v>
      </c>
      <c r="AX200" s="2">
        <v>39940</v>
      </c>
      <c r="AY200">
        <v>106.671875</v>
      </c>
      <c r="AZ200" s="2">
        <v>40129</v>
      </c>
      <c r="BA200">
        <v>95.40625</v>
      </c>
      <c r="BD200" s="2">
        <v>38467</v>
      </c>
      <c r="BE200">
        <v>139.75390625</v>
      </c>
      <c r="BF200" s="2">
        <v>38467</v>
      </c>
      <c r="BG200">
        <v>118.84765625</v>
      </c>
      <c r="BH200" s="2">
        <v>38467</v>
      </c>
      <c r="BI200">
        <v>127.984375</v>
      </c>
      <c r="BJ200" s="2">
        <v>38467</v>
      </c>
      <c r="BK200">
        <v>109.625</v>
      </c>
    </row>
    <row r="201" spans="4:63" x14ac:dyDescent="0.25">
      <c r="D201" s="2"/>
      <c r="F201" s="2">
        <v>38628</v>
      </c>
      <c r="G201">
        <v>99.34375</v>
      </c>
      <c r="H201" s="2">
        <v>38656</v>
      </c>
      <c r="I201">
        <v>99.2578125</v>
      </c>
      <c r="J201" s="2">
        <v>38468</v>
      </c>
      <c r="K201">
        <v>98.8515625</v>
      </c>
      <c r="L201" s="2">
        <v>38642</v>
      </c>
      <c r="M201">
        <v>98.0625</v>
      </c>
      <c r="N201" s="2">
        <v>38735</v>
      </c>
      <c r="O201">
        <v>99.9140625</v>
      </c>
      <c r="P201" s="2">
        <v>39003</v>
      </c>
      <c r="Q201">
        <v>99.07421875</v>
      </c>
      <c r="R201" s="2"/>
      <c r="T201" s="2">
        <v>40095</v>
      </c>
      <c r="U201">
        <v>100.2421875</v>
      </c>
      <c r="V201" s="2"/>
      <c r="X201" s="2"/>
      <c r="Z201" s="2">
        <v>39811</v>
      </c>
      <c r="AA201">
        <v>107</v>
      </c>
      <c r="AB201" s="2">
        <v>39902</v>
      </c>
      <c r="AC201">
        <v>108.76171875</v>
      </c>
      <c r="AD201" s="2">
        <v>40080</v>
      </c>
      <c r="AE201">
        <v>98.16796875</v>
      </c>
      <c r="AH201" s="2"/>
      <c r="AJ201" s="2">
        <v>38670</v>
      </c>
      <c r="AK201">
        <v>96.078125</v>
      </c>
      <c r="AL201" s="2">
        <v>38855</v>
      </c>
      <c r="AM201">
        <v>95.0625</v>
      </c>
      <c r="AN201" s="2">
        <v>39031</v>
      </c>
      <c r="AO201">
        <v>100.3984375</v>
      </c>
      <c r="AP201" s="2"/>
      <c r="AR201" s="2">
        <v>39395</v>
      </c>
      <c r="AS201">
        <v>104.3359375</v>
      </c>
      <c r="AT201" s="2">
        <v>39577</v>
      </c>
      <c r="AU201">
        <v>108.87109375</v>
      </c>
      <c r="AV201" s="2">
        <v>39759</v>
      </c>
      <c r="AW201">
        <v>99.203125</v>
      </c>
      <c r="AX201" s="2">
        <v>39941</v>
      </c>
      <c r="AY201">
        <v>107.109375</v>
      </c>
      <c r="AZ201" s="2">
        <v>40130</v>
      </c>
      <c r="BA201">
        <v>95.6015625</v>
      </c>
      <c r="BD201" s="2">
        <v>38468</v>
      </c>
      <c r="BE201">
        <v>139.52734375</v>
      </c>
      <c r="BF201" s="2">
        <v>38468</v>
      </c>
      <c r="BG201">
        <v>118.62890625</v>
      </c>
      <c r="BH201" s="2">
        <v>38468</v>
      </c>
      <c r="BI201">
        <v>127.78515625</v>
      </c>
      <c r="BJ201" s="2">
        <v>38468</v>
      </c>
      <c r="BK201">
        <v>109.390625</v>
      </c>
    </row>
    <row r="202" spans="4:63" x14ac:dyDescent="0.25">
      <c r="D202" s="2"/>
      <c r="F202" s="2">
        <v>38629</v>
      </c>
      <c r="G202">
        <v>99.3515625</v>
      </c>
      <c r="H202" s="2">
        <v>38657</v>
      </c>
      <c r="I202">
        <v>99.234375</v>
      </c>
      <c r="J202" s="2">
        <v>38469</v>
      </c>
      <c r="K202">
        <v>99.01953125</v>
      </c>
      <c r="L202" s="2">
        <v>38643</v>
      </c>
      <c r="M202">
        <v>98.1640625</v>
      </c>
      <c r="N202" s="2">
        <v>38736</v>
      </c>
      <c r="O202">
        <v>99.76953125</v>
      </c>
      <c r="P202" s="2">
        <v>39006</v>
      </c>
      <c r="Q202">
        <v>99.1640625</v>
      </c>
      <c r="R202" s="2"/>
      <c r="T202" s="2">
        <v>40098</v>
      </c>
      <c r="U202">
        <v>100.2421875</v>
      </c>
      <c r="V202" s="2"/>
      <c r="X202" s="2"/>
      <c r="Z202" s="2">
        <v>39812</v>
      </c>
      <c r="AA202">
        <v>107.0859375</v>
      </c>
      <c r="AB202" s="2">
        <v>39903</v>
      </c>
      <c r="AC202">
        <v>109.05078125</v>
      </c>
      <c r="AD202" s="2">
        <v>40081</v>
      </c>
      <c r="AE202">
        <v>98.1640625</v>
      </c>
      <c r="AH202" s="2"/>
      <c r="AJ202" s="2">
        <v>38671</v>
      </c>
      <c r="AK202">
        <v>96.43359375</v>
      </c>
      <c r="AL202" s="2">
        <v>38856</v>
      </c>
      <c r="AM202">
        <v>95.11328125</v>
      </c>
      <c r="AN202" s="2">
        <v>39034</v>
      </c>
      <c r="AO202">
        <v>100.26953125</v>
      </c>
      <c r="AP202" s="2"/>
      <c r="AR202" s="2">
        <v>39398</v>
      </c>
      <c r="AS202">
        <v>104.3359375</v>
      </c>
      <c r="AT202" s="2">
        <v>39580</v>
      </c>
      <c r="AU202">
        <v>108.6484375</v>
      </c>
      <c r="AV202" s="2">
        <v>39762</v>
      </c>
      <c r="AW202">
        <v>99.62890625</v>
      </c>
      <c r="AX202" s="2">
        <v>39944</v>
      </c>
      <c r="AY202">
        <v>108.07421875</v>
      </c>
      <c r="AZ202" s="2">
        <v>40133</v>
      </c>
      <c r="BA202">
        <v>96.25</v>
      </c>
      <c r="BD202" s="2">
        <v>38469</v>
      </c>
      <c r="BE202">
        <v>140.015625</v>
      </c>
      <c r="BF202" s="2">
        <v>38469</v>
      </c>
      <c r="BG202">
        <v>119.0703125</v>
      </c>
      <c r="BH202" s="2">
        <v>38469</v>
      </c>
      <c r="BI202">
        <v>128.25390625</v>
      </c>
      <c r="BJ202" s="2">
        <v>38469</v>
      </c>
      <c r="BK202">
        <v>109.80859375</v>
      </c>
    </row>
    <row r="203" spans="4:63" x14ac:dyDescent="0.25">
      <c r="D203" s="2"/>
      <c r="F203" s="2">
        <v>38630</v>
      </c>
      <c r="G203">
        <v>99.39453125</v>
      </c>
      <c r="H203" s="2">
        <v>38658</v>
      </c>
      <c r="I203">
        <v>99.24609375</v>
      </c>
      <c r="J203" s="2">
        <v>38470</v>
      </c>
      <c r="K203">
        <v>99.33984375</v>
      </c>
      <c r="L203" s="2">
        <v>38644</v>
      </c>
      <c r="M203">
        <v>98.22265625</v>
      </c>
      <c r="N203" s="2">
        <v>38737</v>
      </c>
      <c r="O203">
        <v>99.86328125</v>
      </c>
      <c r="P203" s="2">
        <v>39007</v>
      </c>
      <c r="Q203">
        <v>99.22265625</v>
      </c>
      <c r="R203" s="2"/>
      <c r="T203" s="2">
        <v>40099</v>
      </c>
      <c r="U203">
        <v>100.38671875</v>
      </c>
      <c r="V203" s="2"/>
      <c r="X203" s="2"/>
      <c r="Z203" s="2">
        <v>39813</v>
      </c>
      <c r="AA203">
        <v>106.56640625</v>
      </c>
      <c r="AB203" s="2">
        <v>39904</v>
      </c>
      <c r="AC203">
        <v>109.109375</v>
      </c>
      <c r="AD203" s="2">
        <v>40084</v>
      </c>
      <c r="AE203">
        <v>98.29296875</v>
      </c>
      <c r="AH203" s="2"/>
      <c r="AJ203" s="2">
        <v>38672</v>
      </c>
      <c r="AK203">
        <v>97.1640625</v>
      </c>
      <c r="AL203" s="2">
        <v>38859</v>
      </c>
      <c r="AM203">
        <v>95.265625</v>
      </c>
      <c r="AN203" s="2">
        <v>39035</v>
      </c>
      <c r="AO203">
        <v>100.609375</v>
      </c>
      <c r="AP203" s="2"/>
      <c r="AR203" s="2">
        <v>39399</v>
      </c>
      <c r="AS203">
        <v>103.97265625</v>
      </c>
      <c r="AT203" s="2">
        <v>39581</v>
      </c>
      <c r="AU203">
        <v>107.67578125</v>
      </c>
      <c r="AV203" s="2">
        <v>39763</v>
      </c>
      <c r="AW203">
        <v>99.62890625</v>
      </c>
      <c r="AX203" s="2">
        <v>39945</v>
      </c>
      <c r="AY203">
        <v>108.0234375</v>
      </c>
      <c r="AZ203" s="2">
        <v>40134</v>
      </c>
      <c r="BA203">
        <v>96.3046875</v>
      </c>
      <c r="BD203" s="2">
        <v>38470</v>
      </c>
      <c r="BE203">
        <v>141.1015625</v>
      </c>
      <c r="BF203" s="2">
        <v>38470</v>
      </c>
      <c r="BG203">
        <v>120.0390625</v>
      </c>
      <c r="BH203" s="2">
        <v>38470</v>
      </c>
      <c r="BI203">
        <v>129.3359375</v>
      </c>
      <c r="BJ203" s="2">
        <v>38470</v>
      </c>
      <c r="BK203">
        <v>110.76171875</v>
      </c>
    </row>
    <row r="204" spans="4:63" x14ac:dyDescent="0.25">
      <c r="D204" s="2"/>
      <c r="F204" s="2">
        <v>38631</v>
      </c>
      <c r="G204">
        <v>99.37109375</v>
      </c>
      <c r="H204" s="2">
        <v>38659</v>
      </c>
      <c r="I204">
        <v>99.22265625</v>
      </c>
      <c r="J204" s="2">
        <v>38471</v>
      </c>
      <c r="K204">
        <v>99.0859375</v>
      </c>
      <c r="L204" s="2">
        <v>38645</v>
      </c>
      <c r="M204">
        <v>98.30859375</v>
      </c>
      <c r="N204" s="2">
        <v>38740</v>
      </c>
      <c r="O204">
        <v>99.875</v>
      </c>
      <c r="P204" s="2">
        <v>39008</v>
      </c>
      <c r="Q204">
        <v>99.265625</v>
      </c>
      <c r="R204" s="2"/>
      <c r="T204" s="2">
        <v>40100</v>
      </c>
      <c r="U204">
        <v>100.328125</v>
      </c>
      <c r="V204" s="2"/>
      <c r="X204" s="2"/>
      <c r="Z204" s="2">
        <v>39814</v>
      </c>
      <c r="AA204">
        <v>106.56640625</v>
      </c>
      <c r="AB204" s="2">
        <v>39905</v>
      </c>
      <c r="AC204">
        <v>108.6640625</v>
      </c>
      <c r="AD204" s="2">
        <v>40085</v>
      </c>
      <c r="AE204">
        <v>98.28125</v>
      </c>
      <c r="AH204" s="2"/>
      <c r="AJ204" s="2">
        <v>38673</v>
      </c>
      <c r="AK204">
        <v>97.234375</v>
      </c>
      <c r="AL204" s="2">
        <v>38860</v>
      </c>
      <c r="AM204">
        <v>95.40234375</v>
      </c>
      <c r="AN204" s="2">
        <v>39036</v>
      </c>
      <c r="AO204">
        <v>100.21484375</v>
      </c>
      <c r="AP204" s="2"/>
      <c r="AR204" s="2">
        <v>39400</v>
      </c>
      <c r="AS204">
        <v>104.09375</v>
      </c>
      <c r="AT204" s="2">
        <v>39582</v>
      </c>
      <c r="AU204">
        <v>107.67578125</v>
      </c>
      <c r="AV204" s="2">
        <v>39764</v>
      </c>
      <c r="AW204">
        <v>100.40234375</v>
      </c>
      <c r="AX204" s="2">
        <v>39946</v>
      </c>
      <c r="AY204">
        <v>108.47265625</v>
      </c>
      <c r="AZ204" s="2">
        <v>40135</v>
      </c>
      <c r="BA204">
        <v>96.046875</v>
      </c>
      <c r="BD204" s="2">
        <v>38471</v>
      </c>
      <c r="BE204">
        <v>140.6484375</v>
      </c>
      <c r="BF204" s="2">
        <v>38471</v>
      </c>
      <c r="BG204">
        <v>119.6640625</v>
      </c>
      <c r="BH204" s="2">
        <v>38471</v>
      </c>
      <c r="BI204">
        <v>128.890625</v>
      </c>
      <c r="BJ204" s="2">
        <v>38471</v>
      </c>
      <c r="BK204">
        <v>110.3828125</v>
      </c>
    </row>
    <row r="205" spans="4:63" x14ac:dyDescent="0.25">
      <c r="D205" s="2"/>
      <c r="F205" s="2">
        <v>38632</v>
      </c>
      <c r="G205">
        <v>99.44921875</v>
      </c>
      <c r="H205" s="2">
        <v>38660</v>
      </c>
      <c r="I205">
        <v>99.23046875</v>
      </c>
      <c r="J205" s="2">
        <v>38474</v>
      </c>
      <c r="K205">
        <v>99.140625</v>
      </c>
      <c r="L205" s="2">
        <v>38646</v>
      </c>
      <c r="M205">
        <v>98.49609375</v>
      </c>
      <c r="N205" s="2">
        <v>38741</v>
      </c>
      <c r="O205">
        <v>99.77734375</v>
      </c>
      <c r="P205" s="2">
        <v>39009</v>
      </c>
      <c r="Q205">
        <v>99.18359375</v>
      </c>
      <c r="R205" s="2"/>
      <c r="T205" s="2">
        <v>40101</v>
      </c>
      <c r="U205">
        <v>100.22265625</v>
      </c>
      <c r="V205" s="2"/>
      <c r="X205" s="2"/>
      <c r="Z205" s="2">
        <v>39815</v>
      </c>
      <c r="AA205">
        <v>105.90234375</v>
      </c>
      <c r="AB205" s="2">
        <v>39906</v>
      </c>
      <c r="AC205">
        <v>108.17578125</v>
      </c>
      <c r="AD205" s="2">
        <v>40086</v>
      </c>
      <c r="AE205">
        <v>98.34765625</v>
      </c>
      <c r="AH205" s="2"/>
      <c r="AJ205" s="2">
        <v>38674</v>
      </c>
      <c r="AK205">
        <v>97.03515625</v>
      </c>
      <c r="AL205" s="2">
        <v>38861</v>
      </c>
      <c r="AM205">
        <v>95.2890625</v>
      </c>
      <c r="AN205" s="2">
        <v>39037</v>
      </c>
      <c r="AO205">
        <v>99.8828125</v>
      </c>
      <c r="AP205" s="2"/>
      <c r="AR205" s="2">
        <v>39401</v>
      </c>
      <c r="AS205">
        <v>104.96484375</v>
      </c>
      <c r="AT205" s="2">
        <v>39583</v>
      </c>
      <c r="AU205">
        <v>108.4375</v>
      </c>
      <c r="AV205" s="2">
        <v>39765</v>
      </c>
      <c r="AW205">
        <v>99.5234375</v>
      </c>
      <c r="AX205" s="2">
        <v>39947</v>
      </c>
      <c r="AY205">
        <v>108.671875</v>
      </c>
      <c r="AZ205" s="2">
        <v>40136</v>
      </c>
      <c r="BA205">
        <v>96.3203125</v>
      </c>
      <c r="BD205" s="2">
        <v>38474</v>
      </c>
      <c r="BE205">
        <v>140.71484375</v>
      </c>
      <c r="BF205" s="2">
        <v>38474</v>
      </c>
      <c r="BG205">
        <v>119.65234375</v>
      </c>
      <c r="BH205" s="2">
        <v>38474</v>
      </c>
      <c r="BI205">
        <v>128.91015625</v>
      </c>
      <c r="BJ205" s="2">
        <v>38474</v>
      </c>
      <c r="BK205">
        <v>110.4140625</v>
      </c>
    </row>
    <row r="206" spans="4:63" x14ac:dyDescent="0.25">
      <c r="D206" s="2"/>
      <c r="F206" s="2">
        <v>38635</v>
      </c>
      <c r="G206">
        <v>99.44921875</v>
      </c>
      <c r="H206" s="2">
        <v>38663</v>
      </c>
      <c r="I206">
        <v>99.26953125</v>
      </c>
      <c r="J206" s="2">
        <v>38475</v>
      </c>
      <c r="K206">
        <v>99.18359375</v>
      </c>
      <c r="L206" s="2">
        <v>38649</v>
      </c>
      <c r="M206">
        <v>98.28515625</v>
      </c>
      <c r="N206" s="2">
        <v>38742</v>
      </c>
      <c r="O206">
        <v>99.4453125</v>
      </c>
      <c r="P206" s="2">
        <v>39010</v>
      </c>
      <c r="Q206">
        <v>99.1875</v>
      </c>
      <c r="R206" s="2"/>
      <c r="T206" s="2">
        <v>40102</v>
      </c>
      <c r="U206">
        <v>100.27734375</v>
      </c>
      <c r="V206" s="2"/>
      <c r="X206" s="2"/>
      <c r="Z206" s="2">
        <v>39818</v>
      </c>
      <c r="AA206">
        <v>105.828125</v>
      </c>
      <c r="AB206" s="2">
        <v>39909</v>
      </c>
      <c r="AC206">
        <v>108.046875</v>
      </c>
      <c r="AD206" s="2">
        <v>40087</v>
      </c>
      <c r="AE206">
        <v>98.8515625</v>
      </c>
      <c r="AH206" s="2"/>
      <c r="AJ206" s="2">
        <v>38677</v>
      </c>
      <c r="AK206">
        <v>97.24609375</v>
      </c>
      <c r="AL206" s="2">
        <v>38862</v>
      </c>
      <c r="AM206">
        <v>95.06640625</v>
      </c>
      <c r="AN206" s="2">
        <v>39038</v>
      </c>
      <c r="AO206">
        <v>100.40625</v>
      </c>
      <c r="AP206" s="2"/>
      <c r="AR206" s="2">
        <v>39402</v>
      </c>
      <c r="AS206">
        <v>104.73828125</v>
      </c>
      <c r="AT206" s="2">
        <v>39584</v>
      </c>
      <c r="AU206">
        <v>108.1953125</v>
      </c>
      <c r="AV206" s="2">
        <v>39766</v>
      </c>
      <c r="AW206">
        <v>100.51953125</v>
      </c>
      <c r="AX206" s="2">
        <v>39948</v>
      </c>
      <c r="AY206">
        <v>108.28125</v>
      </c>
      <c r="AZ206" s="2"/>
      <c r="BD206" s="2">
        <v>38475</v>
      </c>
      <c r="BE206">
        <v>141.14453125</v>
      </c>
      <c r="BF206" s="2">
        <v>38475</v>
      </c>
      <c r="BG206">
        <v>120.10546875</v>
      </c>
      <c r="BH206" s="2">
        <v>38475</v>
      </c>
      <c r="BI206">
        <v>129.37890625</v>
      </c>
      <c r="BJ206" s="2">
        <v>38475</v>
      </c>
      <c r="BK206">
        <v>110.8984375</v>
      </c>
    </row>
    <row r="207" spans="4:63" x14ac:dyDescent="0.25">
      <c r="D207" s="2"/>
      <c r="F207" s="2">
        <v>38636</v>
      </c>
      <c r="G207">
        <v>99.41015625</v>
      </c>
      <c r="H207" s="2">
        <v>38664</v>
      </c>
      <c r="I207">
        <v>99.3125</v>
      </c>
      <c r="J207" s="2">
        <v>38476</v>
      </c>
      <c r="K207">
        <v>99.23828125</v>
      </c>
      <c r="L207" s="2">
        <v>38650</v>
      </c>
      <c r="M207">
        <v>97.9375</v>
      </c>
      <c r="N207" s="2">
        <v>38743</v>
      </c>
      <c r="O207">
        <v>99.33203125</v>
      </c>
      <c r="P207" s="2">
        <v>39013</v>
      </c>
      <c r="Q207">
        <v>99.02734375</v>
      </c>
      <c r="R207" s="2"/>
      <c r="T207" s="2">
        <v>40105</v>
      </c>
      <c r="U207">
        <v>100.265625</v>
      </c>
      <c r="V207" s="2"/>
      <c r="X207" s="2"/>
      <c r="Z207" s="2">
        <v>39819</v>
      </c>
      <c r="AA207">
        <v>105.9765625</v>
      </c>
      <c r="AB207" s="2">
        <v>39910</v>
      </c>
      <c r="AC207">
        <v>108.1796875</v>
      </c>
      <c r="AD207" s="2">
        <v>40088</v>
      </c>
      <c r="AE207">
        <v>98.75390625</v>
      </c>
      <c r="AH207" s="2"/>
      <c r="AJ207" s="2">
        <v>38678</v>
      </c>
      <c r="AK207">
        <v>97.5390625</v>
      </c>
      <c r="AL207" s="2">
        <v>38863</v>
      </c>
      <c r="AM207">
        <v>95.28515625</v>
      </c>
      <c r="AN207" s="2">
        <v>39041</v>
      </c>
      <c r="AO207">
        <v>100.44921875</v>
      </c>
      <c r="AP207" s="2"/>
      <c r="AR207" s="2">
        <v>39405</v>
      </c>
      <c r="AS207">
        <v>105.453125</v>
      </c>
      <c r="AT207" s="2">
        <v>39587</v>
      </c>
      <c r="AU207">
        <v>108.34765625</v>
      </c>
      <c r="AV207" s="2">
        <v>39769</v>
      </c>
      <c r="AW207">
        <v>101.21484375</v>
      </c>
      <c r="AX207" s="2">
        <v>39951</v>
      </c>
      <c r="AY207">
        <v>107.43359375</v>
      </c>
      <c r="AZ207" s="2"/>
      <c r="BD207" s="2">
        <v>38476</v>
      </c>
      <c r="BE207">
        <v>140.2109375</v>
      </c>
      <c r="BF207" s="2">
        <v>38476</v>
      </c>
      <c r="BG207">
        <v>119.19921875</v>
      </c>
      <c r="BH207" s="2">
        <v>38476</v>
      </c>
      <c r="BI207">
        <v>128.3359375</v>
      </c>
      <c r="BJ207" s="2">
        <v>38476</v>
      </c>
      <c r="BK207">
        <v>109.75390625</v>
      </c>
    </row>
    <row r="208" spans="4:63" x14ac:dyDescent="0.25">
      <c r="D208" s="2"/>
      <c r="F208" s="2">
        <v>38637</v>
      </c>
      <c r="G208">
        <v>99.38671875</v>
      </c>
      <c r="H208" s="2">
        <v>38665</v>
      </c>
      <c r="I208">
        <v>99.2421875</v>
      </c>
      <c r="J208" s="2">
        <v>38477</v>
      </c>
      <c r="K208">
        <v>99.43359375</v>
      </c>
      <c r="L208" s="2">
        <v>38651</v>
      </c>
      <c r="M208">
        <v>97.7734375</v>
      </c>
      <c r="N208" s="2">
        <v>38744</v>
      </c>
      <c r="O208">
        <v>99.33203125</v>
      </c>
      <c r="P208" s="2">
        <v>39014</v>
      </c>
      <c r="Q208">
        <v>99.0546875</v>
      </c>
      <c r="R208" s="2"/>
      <c r="T208" s="2">
        <v>40106</v>
      </c>
      <c r="U208">
        <v>100.36328125</v>
      </c>
      <c r="V208" s="2"/>
      <c r="X208" s="2"/>
      <c r="Z208" s="2">
        <v>39820</v>
      </c>
      <c r="AA208">
        <v>105.828125</v>
      </c>
      <c r="AB208" s="2">
        <v>39911</v>
      </c>
      <c r="AC208">
        <v>108.28125</v>
      </c>
      <c r="AD208" s="2">
        <v>40091</v>
      </c>
      <c r="AE208">
        <v>98.7421875</v>
      </c>
      <c r="AH208" s="2"/>
      <c r="AJ208" s="2">
        <v>38679</v>
      </c>
      <c r="AK208">
        <v>97.21875</v>
      </c>
      <c r="AL208" s="2">
        <v>38866</v>
      </c>
      <c r="AM208">
        <v>95.28515625</v>
      </c>
      <c r="AN208" s="2">
        <v>39042</v>
      </c>
      <c r="AO208">
        <v>100.6484375</v>
      </c>
      <c r="AP208" s="2"/>
      <c r="AR208" s="2">
        <v>39406</v>
      </c>
      <c r="AS208">
        <v>105.24609375</v>
      </c>
      <c r="AT208" s="2">
        <v>39588</v>
      </c>
      <c r="AU208">
        <v>108.81640625</v>
      </c>
      <c r="AV208" s="2">
        <v>39770</v>
      </c>
      <c r="AW208">
        <v>102.2109375</v>
      </c>
      <c r="AX208" s="2">
        <v>39952</v>
      </c>
      <c r="AY208">
        <v>107.3359375</v>
      </c>
      <c r="AZ208" s="2"/>
      <c r="BD208" s="2">
        <v>38477</v>
      </c>
      <c r="BE208">
        <v>140.49609375</v>
      </c>
      <c r="BF208" s="2">
        <v>38477</v>
      </c>
      <c r="BG208">
        <v>119.44921875</v>
      </c>
      <c r="BH208" s="2">
        <v>38477</v>
      </c>
      <c r="BI208">
        <v>128.60546875</v>
      </c>
      <c r="BJ208" s="2">
        <v>38477</v>
      </c>
      <c r="BK208">
        <v>109.97265625</v>
      </c>
    </row>
    <row r="209" spans="4:63" x14ac:dyDescent="0.25">
      <c r="D209" s="2"/>
      <c r="F209" s="2">
        <v>38638</v>
      </c>
      <c r="G209">
        <v>99.41015625</v>
      </c>
      <c r="H209" s="2">
        <v>38666</v>
      </c>
      <c r="I209">
        <v>99.3515625</v>
      </c>
      <c r="J209" s="2">
        <v>38478</v>
      </c>
      <c r="K209">
        <v>98.9453125</v>
      </c>
      <c r="L209" s="2">
        <v>38652</v>
      </c>
      <c r="M209">
        <v>97.91015625</v>
      </c>
      <c r="N209" s="2">
        <v>38747</v>
      </c>
      <c r="O209">
        <v>99.28125</v>
      </c>
      <c r="P209" s="2">
        <v>39015</v>
      </c>
      <c r="Q209">
        <v>99.26953125</v>
      </c>
      <c r="R209" s="2"/>
      <c r="T209" s="2">
        <v>40107</v>
      </c>
      <c r="U209">
        <v>100.26953125</v>
      </c>
      <c r="V209" s="2"/>
      <c r="X209" s="2"/>
      <c r="Z209" s="2">
        <v>39821</v>
      </c>
      <c r="AA209">
        <v>106.1328125</v>
      </c>
      <c r="AB209" s="2">
        <v>39912</v>
      </c>
      <c r="AC209">
        <v>108.0703125</v>
      </c>
      <c r="AD209" s="2">
        <v>40092</v>
      </c>
      <c r="AE209">
        <v>98.60546875</v>
      </c>
      <c r="AH209" s="2"/>
      <c r="AJ209" s="2">
        <v>38680</v>
      </c>
      <c r="AK209">
        <v>97.3125</v>
      </c>
      <c r="AL209" s="2">
        <v>38867</v>
      </c>
      <c r="AM209">
        <v>95.09375</v>
      </c>
      <c r="AN209" s="2">
        <v>39043</v>
      </c>
      <c r="AO209">
        <v>100.75</v>
      </c>
      <c r="AP209" s="2"/>
      <c r="AR209" s="2">
        <v>39407</v>
      </c>
      <c r="AS209">
        <v>105.9140625</v>
      </c>
      <c r="AT209" s="2">
        <v>39589</v>
      </c>
      <c r="AU209">
        <v>108.546875</v>
      </c>
      <c r="AV209" s="2">
        <v>39771</v>
      </c>
      <c r="AW209">
        <v>103.78125</v>
      </c>
      <c r="AX209" s="2">
        <v>39953</v>
      </c>
      <c r="AY209">
        <v>107.76953125</v>
      </c>
      <c r="AZ209" s="2"/>
      <c r="BD209" s="2">
        <v>38478</v>
      </c>
      <c r="BE209">
        <v>139.484375</v>
      </c>
      <c r="BF209" s="2">
        <v>38478</v>
      </c>
      <c r="BG209">
        <v>118.546875</v>
      </c>
      <c r="BH209" s="2">
        <v>38478</v>
      </c>
      <c r="BI209">
        <v>127.66015625</v>
      </c>
      <c r="BJ209" s="2">
        <v>38478</v>
      </c>
      <c r="BK209">
        <v>109.140625</v>
      </c>
    </row>
    <row r="210" spans="4:63" x14ac:dyDescent="0.25">
      <c r="D210" s="2"/>
      <c r="F210" s="2">
        <v>38639</v>
      </c>
      <c r="G210">
        <v>99.41796875</v>
      </c>
      <c r="H210" s="2">
        <v>38667</v>
      </c>
      <c r="I210">
        <v>99.3515625</v>
      </c>
      <c r="J210" s="2">
        <v>38481</v>
      </c>
      <c r="K210">
        <v>98.84375</v>
      </c>
      <c r="L210" s="2">
        <v>38653</v>
      </c>
      <c r="M210">
        <v>97.828125</v>
      </c>
      <c r="N210" s="2">
        <v>38748</v>
      </c>
      <c r="O210">
        <v>99.29296875</v>
      </c>
      <c r="P210" s="2">
        <v>39016</v>
      </c>
      <c r="Q210">
        <v>99.49609375</v>
      </c>
      <c r="R210" s="2"/>
      <c r="T210" s="2">
        <v>40108</v>
      </c>
      <c r="U210">
        <v>100.2734375</v>
      </c>
      <c r="V210" s="2"/>
      <c r="X210" s="2"/>
      <c r="Z210" s="2">
        <v>39822</v>
      </c>
      <c r="AA210">
        <v>106.44921875</v>
      </c>
      <c r="AB210" s="2">
        <v>39913</v>
      </c>
      <c r="AC210">
        <v>108.0546875</v>
      </c>
      <c r="AD210" s="2">
        <v>40093</v>
      </c>
      <c r="AE210">
        <v>98.890625</v>
      </c>
      <c r="AH210" s="2"/>
      <c r="AJ210" s="2">
        <v>38681</v>
      </c>
      <c r="AK210">
        <v>97.578125</v>
      </c>
      <c r="AL210" s="2">
        <v>38868</v>
      </c>
      <c r="AM210">
        <v>94.77734375</v>
      </c>
      <c r="AN210" s="2">
        <v>39044</v>
      </c>
      <c r="AO210">
        <v>100.75</v>
      </c>
      <c r="AP210" s="2"/>
      <c r="AR210" s="2">
        <v>39408</v>
      </c>
      <c r="AS210">
        <v>105.9140625</v>
      </c>
      <c r="AT210" s="2">
        <v>39590</v>
      </c>
      <c r="AU210">
        <v>107.71484375</v>
      </c>
      <c r="AV210" s="2">
        <v>39772</v>
      </c>
      <c r="AW210">
        <v>106.16796875</v>
      </c>
      <c r="AX210" s="2">
        <v>39954</v>
      </c>
      <c r="AY210">
        <v>106.296875</v>
      </c>
      <c r="AZ210" s="2"/>
      <c r="BD210" s="2">
        <v>38481</v>
      </c>
      <c r="BE210">
        <v>139.44140625</v>
      </c>
      <c r="BF210" s="2">
        <v>38481</v>
      </c>
      <c r="BG210">
        <v>118.5</v>
      </c>
      <c r="BH210" s="2">
        <v>38481</v>
      </c>
      <c r="BI210">
        <v>127.6328125</v>
      </c>
      <c r="BJ210" s="2">
        <v>38481</v>
      </c>
      <c r="BK210">
        <v>109.203125</v>
      </c>
    </row>
    <row r="211" spans="4:63" x14ac:dyDescent="0.25">
      <c r="D211" s="2"/>
      <c r="F211" s="2">
        <v>38642</v>
      </c>
      <c r="G211">
        <v>99.4140625</v>
      </c>
      <c r="H211" s="2">
        <v>38670</v>
      </c>
      <c r="I211">
        <v>99.30078125</v>
      </c>
      <c r="J211" s="2">
        <v>38482</v>
      </c>
      <c r="K211">
        <v>99.07421875</v>
      </c>
      <c r="L211" s="2">
        <v>38656</v>
      </c>
      <c r="M211">
        <v>97.87109375</v>
      </c>
      <c r="N211" s="2">
        <v>38749</v>
      </c>
      <c r="O211">
        <v>99.08203125</v>
      </c>
      <c r="P211" s="2">
        <v>39017</v>
      </c>
      <c r="Q211">
        <v>99.703125</v>
      </c>
      <c r="R211" s="2"/>
      <c r="T211" s="2">
        <v>40109</v>
      </c>
      <c r="U211">
        <v>100.11328125</v>
      </c>
      <c r="V211" s="2"/>
      <c r="X211" s="2"/>
      <c r="Z211" s="2">
        <v>39825</v>
      </c>
      <c r="AA211">
        <v>106.70703125</v>
      </c>
      <c r="AB211" s="2">
        <v>39916</v>
      </c>
      <c r="AC211">
        <v>108.40625</v>
      </c>
      <c r="AD211" s="2">
        <v>40094</v>
      </c>
      <c r="AE211">
        <v>98.69140625</v>
      </c>
      <c r="AH211" s="2"/>
      <c r="AJ211" s="2">
        <v>38684</v>
      </c>
      <c r="AK211">
        <v>97.82421875</v>
      </c>
      <c r="AL211" s="2">
        <v>38869</v>
      </c>
      <c r="AM211">
        <v>94.9140625</v>
      </c>
      <c r="AN211" s="2">
        <v>39045</v>
      </c>
      <c r="AO211">
        <v>100.8984375</v>
      </c>
      <c r="AP211" s="2"/>
      <c r="AR211" s="2">
        <v>39409</v>
      </c>
      <c r="AS211">
        <v>106.02734375</v>
      </c>
      <c r="AT211" s="2">
        <v>39591</v>
      </c>
      <c r="AU211">
        <v>108.31640625</v>
      </c>
      <c r="AV211" s="2">
        <v>39773</v>
      </c>
      <c r="AW211">
        <v>104.3046875</v>
      </c>
      <c r="AX211" s="2">
        <v>39955</v>
      </c>
      <c r="AY211">
        <v>105.73046875</v>
      </c>
      <c r="AZ211" s="2"/>
      <c r="BD211" s="2">
        <v>38482</v>
      </c>
      <c r="BE211">
        <v>140.3359375</v>
      </c>
      <c r="BF211" s="2">
        <v>38482</v>
      </c>
      <c r="BG211">
        <v>119.31640625</v>
      </c>
      <c r="BH211" s="2">
        <v>38482</v>
      </c>
      <c r="BI211">
        <v>128.4765625</v>
      </c>
      <c r="BJ211" s="2">
        <v>38482</v>
      </c>
      <c r="BK211">
        <v>109.96875</v>
      </c>
    </row>
    <row r="212" spans="4:63" x14ac:dyDescent="0.25">
      <c r="D212" s="2"/>
      <c r="F212" s="2">
        <v>38643</v>
      </c>
      <c r="G212">
        <v>99.453125</v>
      </c>
      <c r="H212" s="2">
        <v>38671</v>
      </c>
      <c r="I212">
        <v>99.33984375</v>
      </c>
      <c r="J212" s="2">
        <v>38483</v>
      </c>
      <c r="K212">
        <v>99.12890625</v>
      </c>
      <c r="L212" s="2">
        <v>38657</v>
      </c>
      <c r="M212">
        <v>97.83203125</v>
      </c>
      <c r="N212" s="2">
        <v>38750</v>
      </c>
      <c r="O212">
        <v>99.0625</v>
      </c>
      <c r="P212" s="2">
        <v>39020</v>
      </c>
      <c r="Q212">
        <v>99.71484375</v>
      </c>
      <c r="R212" s="2"/>
      <c r="T212" s="2">
        <v>40112</v>
      </c>
      <c r="U212">
        <v>100.08203125</v>
      </c>
      <c r="V212" s="2"/>
      <c r="X212" s="2"/>
      <c r="Z212" s="2">
        <v>39826</v>
      </c>
      <c r="AA212">
        <v>106.6015625</v>
      </c>
      <c r="AB212" s="2">
        <v>39917</v>
      </c>
      <c r="AC212">
        <v>108.76171875</v>
      </c>
      <c r="AD212" s="2">
        <v>40095</v>
      </c>
      <c r="AE212">
        <v>98.2265625</v>
      </c>
      <c r="AH212" s="2"/>
      <c r="AJ212" s="2">
        <v>38685</v>
      </c>
      <c r="AK212">
        <v>97.3203125</v>
      </c>
      <c r="AL212" s="2">
        <v>38870</v>
      </c>
      <c r="AM212">
        <v>95.74609375</v>
      </c>
      <c r="AN212" s="2">
        <v>39048</v>
      </c>
      <c r="AO212">
        <v>101.05078125</v>
      </c>
      <c r="AP212" s="2"/>
      <c r="AR212" s="2">
        <v>39412</v>
      </c>
      <c r="AS212">
        <v>107.27734375</v>
      </c>
      <c r="AT212" s="2">
        <v>39594</v>
      </c>
      <c r="AU212">
        <v>108.31640625</v>
      </c>
      <c r="AV212" s="2">
        <v>39776</v>
      </c>
      <c r="AW212">
        <v>103.234375</v>
      </c>
      <c r="AX212" s="2">
        <v>39958</v>
      </c>
      <c r="AY212">
        <v>105.73046875</v>
      </c>
      <c r="AZ212" s="2"/>
      <c r="BD212" s="2">
        <v>38483</v>
      </c>
      <c r="BE212">
        <v>140.765625</v>
      </c>
      <c r="BF212" s="2">
        <v>38483</v>
      </c>
      <c r="BG212">
        <v>119.75390625</v>
      </c>
      <c r="BH212" s="2">
        <v>38483</v>
      </c>
      <c r="BI212">
        <v>128.98046875</v>
      </c>
      <c r="BJ212" s="2">
        <v>38483</v>
      </c>
      <c r="BK212">
        <v>110.41796875</v>
      </c>
    </row>
    <row r="213" spans="4:63" x14ac:dyDescent="0.25">
      <c r="D213" s="2"/>
      <c r="F213" s="2">
        <v>38644</v>
      </c>
      <c r="G213">
        <v>99.4609375</v>
      </c>
      <c r="H213" s="2">
        <v>38672</v>
      </c>
      <c r="I213">
        <v>99.42578125</v>
      </c>
      <c r="J213" s="2">
        <v>38484</v>
      </c>
      <c r="K213">
        <v>99.27734375</v>
      </c>
      <c r="L213" s="2">
        <v>38658</v>
      </c>
      <c r="M213">
        <v>97.734375</v>
      </c>
      <c r="N213" s="2">
        <v>38751</v>
      </c>
      <c r="O213">
        <v>99.19140625</v>
      </c>
      <c r="P213" s="2">
        <v>39021</v>
      </c>
      <c r="Q213">
        <v>100.0234375</v>
      </c>
      <c r="R213" s="2"/>
      <c r="T213" s="2">
        <v>40113</v>
      </c>
      <c r="U213">
        <v>100.3203125</v>
      </c>
      <c r="V213" s="2"/>
      <c r="X213" s="2"/>
      <c r="Z213" s="2">
        <v>39827</v>
      </c>
      <c r="AA213">
        <v>106.921875</v>
      </c>
      <c r="AB213" s="2">
        <v>39918</v>
      </c>
      <c r="AC213">
        <v>108.80078125</v>
      </c>
      <c r="AD213" s="2">
        <v>40098</v>
      </c>
      <c r="AE213">
        <v>98.2109375</v>
      </c>
      <c r="AH213" s="2"/>
      <c r="AJ213" s="2">
        <v>38686</v>
      </c>
      <c r="AK213">
        <v>97.23828125</v>
      </c>
      <c r="AL213" s="2">
        <v>38873</v>
      </c>
      <c r="AM213">
        <v>95.6171875</v>
      </c>
      <c r="AN213" s="2">
        <v>39049</v>
      </c>
      <c r="AO213">
        <v>101.234375</v>
      </c>
      <c r="AP213" s="2"/>
      <c r="AR213" s="2">
        <v>39413</v>
      </c>
      <c r="AS213">
        <v>106.4609375</v>
      </c>
      <c r="AT213" s="2">
        <v>39595</v>
      </c>
      <c r="AU213">
        <v>107.703125</v>
      </c>
      <c r="AV213" s="2">
        <v>39777</v>
      </c>
      <c r="AW213">
        <v>104.88671875</v>
      </c>
      <c r="AX213" s="2">
        <v>39959</v>
      </c>
      <c r="AY213">
        <v>104.9453125</v>
      </c>
      <c r="AZ213" s="2"/>
      <c r="BD213" s="2">
        <v>38484</v>
      </c>
      <c r="BE213">
        <v>141.20703125</v>
      </c>
      <c r="BF213" s="2">
        <v>38484</v>
      </c>
      <c r="BG213">
        <v>120.19140625</v>
      </c>
      <c r="BH213" s="2">
        <v>38484</v>
      </c>
      <c r="BI213">
        <v>129.46875</v>
      </c>
      <c r="BJ213" s="2">
        <v>38484</v>
      </c>
      <c r="BK213">
        <v>110.87109375</v>
      </c>
    </row>
    <row r="214" spans="4:63" x14ac:dyDescent="0.25">
      <c r="D214" s="2"/>
      <c r="F214" s="2">
        <v>38645</v>
      </c>
      <c r="G214">
        <v>99.484375</v>
      </c>
      <c r="H214" s="2">
        <v>38673</v>
      </c>
      <c r="I214">
        <v>99.44921875</v>
      </c>
      <c r="J214" s="2">
        <v>38485</v>
      </c>
      <c r="K214">
        <v>99.4453125</v>
      </c>
      <c r="L214" s="2">
        <v>38659</v>
      </c>
      <c r="M214">
        <v>97.5546875</v>
      </c>
      <c r="N214" s="2">
        <v>38754</v>
      </c>
      <c r="O214">
        <v>99.078125</v>
      </c>
      <c r="P214" s="2">
        <v>39022</v>
      </c>
      <c r="Q214">
        <v>100.20703125</v>
      </c>
      <c r="R214" s="2"/>
      <c r="T214" s="2">
        <v>40114</v>
      </c>
      <c r="U214">
        <v>100.43359375</v>
      </c>
      <c r="V214" s="2"/>
      <c r="X214" s="2"/>
      <c r="Z214" s="2">
        <v>39828</v>
      </c>
      <c r="AA214">
        <v>106.6953125</v>
      </c>
      <c r="AB214" s="2">
        <v>39919</v>
      </c>
      <c r="AC214">
        <v>108.51171875</v>
      </c>
      <c r="AD214" s="2">
        <v>40099</v>
      </c>
      <c r="AE214">
        <v>98.44921875</v>
      </c>
      <c r="AH214" s="2"/>
      <c r="AJ214" s="2">
        <v>38687</v>
      </c>
      <c r="AK214">
        <v>97.05859375</v>
      </c>
      <c r="AL214" s="2">
        <v>38874</v>
      </c>
      <c r="AM214">
        <v>95.76953125</v>
      </c>
      <c r="AN214" s="2">
        <v>39050</v>
      </c>
      <c r="AO214">
        <v>101.10546875</v>
      </c>
      <c r="AP214" s="2"/>
      <c r="AR214" s="2">
        <v>39414</v>
      </c>
      <c r="AS214">
        <v>105.78515625</v>
      </c>
      <c r="AT214" s="2">
        <v>39596</v>
      </c>
      <c r="AU214">
        <v>107.02734375</v>
      </c>
      <c r="AV214" s="2">
        <v>39778</v>
      </c>
      <c r="AW214">
        <v>105.546875</v>
      </c>
      <c r="AX214" s="2">
        <v>39960</v>
      </c>
      <c r="AY214">
        <v>103.50390625</v>
      </c>
      <c r="AZ214" s="2"/>
      <c r="BD214" s="2">
        <v>38485</v>
      </c>
      <c r="BE214">
        <v>141.87890625</v>
      </c>
      <c r="BF214" s="2">
        <v>38485</v>
      </c>
      <c r="BG214">
        <v>120.7265625</v>
      </c>
      <c r="BH214" s="2">
        <v>38485</v>
      </c>
      <c r="BI214">
        <v>130.0703125</v>
      </c>
      <c r="BJ214" s="2">
        <v>38485</v>
      </c>
      <c r="BK214">
        <v>111.4140625</v>
      </c>
    </row>
    <row r="215" spans="4:63" x14ac:dyDescent="0.25">
      <c r="D215" s="2"/>
      <c r="F215" s="2">
        <v>38646</v>
      </c>
      <c r="G215">
        <v>99.5390625</v>
      </c>
      <c r="H215" s="2">
        <v>38674</v>
      </c>
      <c r="I215">
        <v>99.4765625</v>
      </c>
      <c r="J215" s="2">
        <v>38488</v>
      </c>
      <c r="K215">
        <v>99.40625</v>
      </c>
      <c r="L215" s="2">
        <v>38660</v>
      </c>
      <c r="M215">
        <v>97.5390625</v>
      </c>
      <c r="N215" s="2">
        <v>38755</v>
      </c>
      <c r="O215">
        <v>99.0703125</v>
      </c>
      <c r="P215" s="2">
        <v>39023</v>
      </c>
      <c r="Q215">
        <v>100.109375</v>
      </c>
      <c r="R215" s="2"/>
      <c r="T215" s="2">
        <v>40115</v>
      </c>
      <c r="U215">
        <v>100.3125</v>
      </c>
      <c r="V215" s="2"/>
      <c r="X215" s="2"/>
      <c r="Z215" s="2">
        <v>39829</v>
      </c>
      <c r="AA215">
        <v>106.31640625</v>
      </c>
      <c r="AB215" s="2">
        <v>39920</v>
      </c>
      <c r="AC215">
        <v>108.02734375</v>
      </c>
      <c r="AD215" s="2">
        <v>40100</v>
      </c>
      <c r="AE215">
        <v>98.3125</v>
      </c>
      <c r="AH215" s="2"/>
      <c r="AJ215" s="2">
        <v>38688</v>
      </c>
      <c r="AK215">
        <v>97.125</v>
      </c>
      <c r="AL215" s="2">
        <v>38875</v>
      </c>
      <c r="AM215">
        <v>95.640625</v>
      </c>
      <c r="AN215" s="2">
        <v>39051</v>
      </c>
      <c r="AO215">
        <v>101.5859375</v>
      </c>
      <c r="AP215" s="2"/>
      <c r="AR215" s="2">
        <v>39415</v>
      </c>
      <c r="AS215">
        <v>106.546875</v>
      </c>
      <c r="AT215" s="2">
        <v>39597</v>
      </c>
      <c r="AU215">
        <v>106.43359375</v>
      </c>
      <c r="AV215" s="2">
        <v>39779</v>
      </c>
      <c r="AW215">
        <v>105.546875</v>
      </c>
      <c r="AX215" s="2">
        <v>39961</v>
      </c>
      <c r="AY215">
        <v>104.38671875</v>
      </c>
      <c r="AZ215" s="2"/>
      <c r="BD215" s="2">
        <v>38488</v>
      </c>
      <c r="BE215">
        <v>141.69921875</v>
      </c>
      <c r="BF215" s="2">
        <v>38488</v>
      </c>
      <c r="BG215">
        <v>120.5859375</v>
      </c>
      <c r="BH215" s="2">
        <v>38488</v>
      </c>
      <c r="BI215">
        <v>129.8515625</v>
      </c>
      <c r="BJ215" s="2">
        <v>38488</v>
      </c>
      <c r="BK215">
        <v>111.2421875</v>
      </c>
    </row>
    <row r="216" spans="4:63" x14ac:dyDescent="0.25">
      <c r="D216" s="2"/>
      <c r="F216" s="2">
        <v>38649</v>
      </c>
      <c r="G216">
        <v>99.5</v>
      </c>
      <c r="H216" s="2">
        <v>38677</v>
      </c>
      <c r="I216">
        <v>99.5</v>
      </c>
      <c r="J216" s="2">
        <v>38489</v>
      </c>
      <c r="K216">
        <v>99.48046875</v>
      </c>
      <c r="L216" s="2">
        <v>38663</v>
      </c>
      <c r="M216">
        <v>97.66015625</v>
      </c>
      <c r="N216" s="2">
        <v>38756</v>
      </c>
      <c r="O216">
        <v>98.98828125</v>
      </c>
      <c r="P216" s="2">
        <v>39024</v>
      </c>
      <c r="Q216">
        <v>99.59765625</v>
      </c>
      <c r="R216" s="2"/>
      <c r="T216" s="2">
        <v>40116</v>
      </c>
      <c r="U216">
        <v>100.5546875</v>
      </c>
      <c r="V216" s="2"/>
      <c r="X216" s="2"/>
      <c r="Z216" s="2">
        <v>39832</v>
      </c>
      <c r="AA216">
        <v>106.31640625</v>
      </c>
      <c r="AB216" s="2">
        <v>39923</v>
      </c>
      <c r="AC216">
        <v>108.41015625</v>
      </c>
      <c r="AD216" s="2">
        <v>40101</v>
      </c>
      <c r="AE216">
        <v>98.11328125</v>
      </c>
      <c r="AH216" s="2"/>
      <c r="AJ216" s="2">
        <v>38691</v>
      </c>
      <c r="AK216">
        <v>96.7890625</v>
      </c>
      <c r="AL216" s="2">
        <v>38876</v>
      </c>
      <c r="AM216">
        <v>95.83984375</v>
      </c>
      <c r="AN216" s="2">
        <v>39052</v>
      </c>
      <c r="AO216">
        <v>101.82421875</v>
      </c>
      <c r="AP216" s="2"/>
      <c r="AR216" s="2">
        <v>39416</v>
      </c>
      <c r="AS216">
        <v>106.6171875</v>
      </c>
      <c r="AT216" s="2">
        <v>39598</v>
      </c>
      <c r="AU216">
        <v>106.59765625</v>
      </c>
      <c r="AV216" s="2">
        <v>39780</v>
      </c>
      <c r="AW216">
        <v>105.94921875</v>
      </c>
      <c r="AX216" s="2">
        <v>39962</v>
      </c>
      <c r="AY216">
        <v>105.625</v>
      </c>
      <c r="AZ216" s="2"/>
      <c r="BD216" s="2">
        <v>38489</v>
      </c>
      <c r="BE216">
        <v>142.03125</v>
      </c>
      <c r="BF216" s="2">
        <v>38489</v>
      </c>
      <c r="BG216">
        <v>120.9140625</v>
      </c>
      <c r="BH216" s="2">
        <v>38489</v>
      </c>
      <c r="BI216">
        <v>130.19921875</v>
      </c>
      <c r="BJ216" s="2">
        <v>38489</v>
      </c>
      <c r="BK216">
        <v>111.5859375</v>
      </c>
    </row>
    <row r="217" spans="4:63" x14ac:dyDescent="0.25">
      <c r="D217" s="2"/>
      <c r="F217" s="2">
        <v>38650</v>
      </c>
      <c r="G217">
        <v>99.4140625</v>
      </c>
      <c r="H217" s="2">
        <v>38678</v>
      </c>
      <c r="I217">
        <v>99.5859375</v>
      </c>
      <c r="J217" s="2">
        <v>38490</v>
      </c>
      <c r="K217">
        <v>99.51953125</v>
      </c>
      <c r="L217" s="2">
        <v>38664</v>
      </c>
      <c r="M217">
        <v>97.90234375</v>
      </c>
      <c r="N217" s="2">
        <v>38757</v>
      </c>
      <c r="O217">
        <v>98.984375</v>
      </c>
      <c r="P217" s="2">
        <v>39027</v>
      </c>
      <c r="Q217">
        <v>99.6875</v>
      </c>
      <c r="R217" s="2"/>
      <c r="T217" s="2">
        <v>40119</v>
      </c>
      <c r="U217">
        <v>100.48046875</v>
      </c>
      <c r="V217" s="2"/>
      <c r="X217" s="2"/>
      <c r="Z217" s="2">
        <v>39833</v>
      </c>
      <c r="AA217">
        <v>106.27734375</v>
      </c>
      <c r="AB217" s="2">
        <v>39924</v>
      </c>
      <c r="AC217">
        <v>108.19921875</v>
      </c>
      <c r="AD217" s="2">
        <v>40102</v>
      </c>
      <c r="AE217">
        <v>98.234375</v>
      </c>
      <c r="AH217" s="2"/>
      <c r="AJ217" s="2">
        <v>38692</v>
      </c>
      <c r="AK217">
        <v>97.37890625</v>
      </c>
      <c r="AL217" s="2">
        <v>38877</v>
      </c>
      <c r="AM217">
        <v>96.015625</v>
      </c>
      <c r="AN217" s="2">
        <v>39055</v>
      </c>
      <c r="AO217">
        <v>101.93359375</v>
      </c>
      <c r="AP217" s="2"/>
      <c r="AR217" s="2">
        <v>39419</v>
      </c>
      <c r="AS217">
        <v>107.33203125</v>
      </c>
      <c r="AT217" s="2">
        <v>39601</v>
      </c>
      <c r="AU217">
        <v>107.40625</v>
      </c>
      <c r="AV217" s="2">
        <v>39783</v>
      </c>
      <c r="AW217">
        <v>107.45703125</v>
      </c>
      <c r="AX217" s="2">
        <v>39965</v>
      </c>
      <c r="AY217">
        <v>103.93359375</v>
      </c>
      <c r="AZ217" s="2"/>
      <c r="BD217" s="2">
        <v>38490</v>
      </c>
      <c r="BE217">
        <v>142.67578125</v>
      </c>
      <c r="BF217" s="2">
        <v>38490</v>
      </c>
      <c r="BG217">
        <v>121.51171875</v>
      </c>
      <c r="BH217" s="2">
        <v>38490</v>
      </c>
      <c r="BI217">
        <v>130.828125</v>
      </c>
      <c r="BJ217" s="2">
        <v>38490</v>
      </c>
      <c r="BK217">
        <v>112.17578125</v>
      </c>
    </row>
    <row r="218" spans="4:63" x14ac:dyDescent="0.25">
      <c r="D218" s="2"/>
      <c r="F218" s="2">
        <v>38651</v>
      </c>
      <c r="G218">
        <v>99.390625</v>
      </c>
      <c r="H218" s="2">
        <v>38679</v>
      </c>
      <c r="I218">
        <v>99.5703125</v>
      </c>
      <c r="J218" s="2">
        <v>38491</v>
      </c>
      <c r="K218">
        <v>99.37109375</v>
      </c>
      <c r="L218" s="2">
        <v>38665</v>
      </c>
      <c r="M218">
        <v>97.6171875</v>
      </c>
      <c r="N218" s="2">
        <v>38758</v>
      </c>
      <c r="O218">
        <v>98.84375</v>
      </c>
      <c r="P218" s="2">
        <v>39028</v>
      </c>
      <c r="Q218">
        <v>99.87109375</v>
      </c>
      <c r="R218" s="2"/>
      <c r="T218" s="2">
        <v>40120</v>
      </c>
      <c r="U218">
        <v>100.484375</v>
      </c>
      <c r="V218" s="2"/>
      <c r="X218" s="2"/>
      <c r="Z218" s="2">
        <v>39834</v>
      </c>
      <c r="AA218">
        <v>105.78125</v>
      </c>
      <c r="AB218" s="2">
        <v>39925</v>
      </c>
      <c r="AC218">
        <v>108.0703125</v>
      </c>
      <c r="AD218" s="2">
        <v>40105</v>
      </c>
      <c r="AE218">
        <v>98.26953125</v>
      </c>
      <c r="AH218" s="2"/>
      <c r="AJ218" s="2">
        <v>38693</v>
      </c>
      <c r="AK218">
        <v>97.15625</v>
      </c>
      <c r="AL218" s="2">
        <v>38880</v>
      </c>
      <c r="AM218">
        <v>95.99609375</v>
      </c>
      <c r="AN218" s="2">
        <v>39056</v>
      </c>
      <c r="AO218">
        <v>101.7890625</v>
      </c>
      <c r="AP218" s="2"/>
      <c r="AR218" s="2">
        <v>39420</v>
      </c>
      <c r="AS218">
        <v>106.953125</v>
      </c>
      <c r="AT218" s="2">
        <v>39602</v>
      </c>
      <c r="AU218">
        <v>107.98046875</v>
      </c>
      <c r="AV218" s="2">
        <v>39784</v>
      </c>
      <c r="AW218">
        <v>107.765625</v>
      </c>
      <c r="AX218" s="2">
        <v>39966</v>
      </c>
      <c r="AY218">
        <v>104.3671875</v>
      </c>
      <c r="AZ218" s="2"/>
      <c r="BD218" s="2">
        <v>38491</v>
      </c>
      <c r="BE218">
        <v>142.38671875</v>
      </c>
      <c r="BF218" s="2">
        <v>38491</v>
      </c>
      <c r="BG218">
        <v>121.24609375</v>
      </c>
      <c r="BH218" s="2">
        <v>38491</v>
      </c>
      <c r="BI218">
        <v>130.625</v>
      </c>
      <c r="BJ218" s="2">
        <v>38491</v>
      </c>
      <c r="BK218">
        <v>112.01953125</v>
      </c>
    </row>
    <row r="219" spans="4:63" x14ac:dyDescent="0.25">
      <c r="D219" s="2"/>
      <c r="F219" s="2">
        <v>38652</v>
      </c>
      <c r="G219">
        <v>99.4453125</v>
      </c>
      <c r="H219" s="2">
        <v>38680</v>
      </c>
      <c r="I219">
        <v>99.5546875</v>
      </c>
      <c r="J219" s="2">
        <v>38492</v>
      </c>
      <c r="K219">
        <v>99.3046875</v>
      </c>
      <c r="L219" s="2">
        <v>38666</v>
      </c>
      <c r="M219">
        <v>97.96875</v>
      </c>
      <c r="N219" s="2">
        <v>38761</v>
      </c>
      <c r="O219">
        <v>98.94921875</v>
      </c>
      <c r="P219" s="2">
        <v>39029</v>
      </c>
      <c r="Q219">
        <v>99.9765625</v>
      </c>
      <c r="R219" s="2"/>
      <c r="T219" s="2">
        <v>40121</v>
      </c>
      <c r="U219">
        <v>100.5</v>
      </c>
      <c r="V219" s="2"/>
      <c r="X219" s="2"/>
      <c r="Z219" s="2">
        <v>39835</v>
      </c>
      <c r="AA219">
        <v>105.7890625</v>
      </c>
      <c r="AB219" s="2">
        <v>39926</v>
      </c>
      <c r="AC219">
        <v>108.140625</v>
      </c>
      <c r="AD219" s="2">
        <v>40106</v>
      </c>
      <c r="AE219">
        <v>98.4921875</v>
      </c>
      <c r="AH219" s="2"/>
      <c r="AJ219" s="2">
        <v>38694</v>
      </c>
      <c r="AK219">
        <v>97.57421875</v>
      </c>
      <c r="AL219" s="2">
        <v>38881</v>
      </c>
      <c r="AM219">
        <v>96.1171875</v>
      </c>
      <c r="AN219" s="2">
        <v>39057</v>
      </c>
      <c r="AO219">
        <v>101.50390625</v>
      </c>
      <c r="AP219" s="2"/>
      <c r="AR219" s="2">
        <v>39421</v>
      </c>
      <c r="AS219">
        <v>106.484375</v>
      </c>
      <c r="AT219" s="2">
        <v>39603</v>
      </c>
      <c r="AU219">
        <v>107.37109375</v>
      </c>
      <c r="AV219" s="2">
        <v>39785</v>
      </c>
      <c r="AW219">
        <v>107.9765625</v>
      </c>
      <c r="AX219" s="2">
        <v>39967</v>
      </c>
      <c r="AY219">
        <v>104.984375</v>
      </c>
      <c r="AZ219" s="2"/>
      <c r="BD219" s="2">
        <v>38492</v>
      </c>
      <c r="BE219">
        <v>142.55859375</v>
      </c>
      <c r="BF219" s="2">
        <v>38492</v>
      </c>
      <c r="BG219">
        <v>121.375</v>
      </c>
      <c r="BH219" s="2">
        <v>38492</v>
      </c>
      <c r="BI219">
        <v>130.8046875</v>
      </c>
      <c r="BJ219" s="2">
        <v>38492</v>
      </c>
      <c r="BK219">
        <v>112.171875</v>
      </c>
    </row>
    <row r="220" spans="4:63" x14ac:dyDescent="0.25">
      <c r="D220" s="2"/>
      <c r="F220" s="2">
        <v>38653</v>
      </c>
      <c r="G220">
        <v>99.44140625</v>
      </c>
      <c r="H220" s="2">
        <v>38681</v>
      </c>
      <c r="I220">
        <v>99.62890625</v>
      </c>
      <c r="J220" s="2">
        <v>38495</v>
      </c>
      <c r="K220">
        <v>99.515625</v>
      </c>
      <c r="L220" s="2">
        <v>38667</v>
      </c>
      <c r="M220">
        <v>97.9375</v>
      </c>
      <c r="N220" s="2">
        <v>38762</v>
      </c>
      <c r="O220">
        <v>98.8671875</v>
      </c>
      <c r="P220" s="2">
        <v>39030</v>
      </c>
      <c r="Q220">
        <v>100.03515625</v>
      </c>
      <c r="R220" s="2"/>
      <c r="T220" s="2">
        <v>40122</v>
      </c>
      <c r="U220">
        <v>100.58203125</v>
      </c>
      <c r="V220" s="2"/>
      <c r="X220" s="2"/>
      <c r="Z220" s="2">
        <v>39836</v>
      </c>
      <c r="AA220">
        <v>105.66796875</v>
      </c>
      <c r="AB220" s="2">
        <v>39927</v>
      </c>
      <c r="AC220">
        <v>107.90234375</v>
      </c>
      <c r="AD220" s="2">
        <v>40107</v>
      </c>
      <c r="AE220">
        <v>98.24609375</v>
      </c>
      <c r="AH220" s="2"/>
      <c r="AJ220" s="2">
        <v>38695</v>
      </c>
      <c r="AK220">
        <v>97.15234375</v>
      </c>
      <c r="AL220" s="2">
        <v>38882</v>
      </c>
      <c r="AM220">
        <v>95.45703125</v>
      </c>
      <c r="AN220" s="2">
        <v>39058</v>
      </c>
      <c r="AO220">
        <v>101.515625</v>
      </c>
      <c r="AP220" s="2"/>
      <c r="AR220" s="2">
        <v>39422</v>
      </c>
      <c r="AS220">
        <v>106.05859375</v>
      </c>
      <c r="AT220" s="2">
        <v>39604</v>
      </c>
      <c r="AU220">
        <v>106.8984375</v>
      </c>
      <c r="AV220" s="2">
        <v>39786</v>
      </c>
      <c r="AW220">
        <v>108.76953125</v>
      </c>
      <c r="AX220" s="2">
        <v>39968</v>
      </c>
      <c r="AY220">
        <v>103.65234375</v>
      </c>
      <c r="AZ220" s="2"/>
      <c r="BD220" s="2">
        <v>38495</v>
      </c>
      <c r="BE220">
        <v>143.671875</v>
      </c>
      <c r="BF220" s="2">
        <v>38495</v>
      </c>
      <c r="BG220">
        <v>122.390625</v>
      </c>
      <c r="BH220" s="2">
        <v>38495</v>
      </c>
      <c r="BI220">
        <v>131.83984375</v>
      </c>
      <c r="BJ220" s="2">
        <v>38495</v>
      </c>
      <c r="BK220">
        <v>113.140625</v>
      </c>
    </row>
    <row r="221" spans="4:63" x14ac:dyDescent="0.25">
      <c r="D221" s="2"/>
      <c r="F221" s="2">
        <v>38656</v>
      </c>
      <c r="G221">
        <v>99.43359375</v>
      </c>
      <c r="H221" s="2">
        <v>38684</v>
      </c>
      <c r="I221">
        <v>99.63671875</v>
      </c>
      <c r="J221" s="2">
        <v>38496</v>
      </c>
      <c r="K221">
        <v>99.65234375</v>
      </c>
      <c r="L221" s="2">
        <v>38670</v>
      </c>
      <c r="M221">
        <v>97.7265625</v>
      </c>
      <c r="N221" s="2">
        <v>38763</v>
      </c>
      <c r="O221">
        <v>98.87890625</v>
      </c>
      <c r="P221" s="2">
        <v>39031</v>
      </c>
      <c r="Q221">
        <v>100.1640625</v>
      </c>
      <c r="R221" s="2"/>
      <c r="T221" s="2">
        <v>40123</v>
      </c>
      <c r="U221">
        <v>100.671875</v>
      </c>
      <c r="V221" s="2"/>
      <c r="X221" s="2"/>
      <c r="Z221" s="2">
        <v>39839</v>
      </c>
      <c r="AA221">
        <v>105.53515625</v>
      </c>
      <c r="AB221" s="2">
        <v>39930</v>
      </c>
      <c r="AC221">
        <v>108.3203125</v>
      </c>
      <c r="AD221" s="2">
        <v>40108</v>
      </c>
      <c r="AE221">
        <v>98.1875</v>
      </c>
      <c r="AH221" s="2"/>
      <c r="AJ221" s="2">
        <v>38698</v>
      </c>
      <c r="AK221">
        <v>96.9921875</v>
      </c>
      <c r="AL221" s="2">
        <v>38883</v>
      </c>
      <c r="AM221">
        <v>95.21875</v>
      </c>
      <c r="AN221" s="2">
        <v>39059</v>
      </c>
      <c r="AO221">
        <v>101.08203125</v>
      </c>
      <c r="AP221" s="2"/>
      <c r="AR221" s="2">
        <v>39423</v>
      </c>
      <c r="AS221">
        <v>105.328125</v>
      </c>
      <c r="AT221" s="2">
        <v>39605</v>
      </c>
      <c r="AU221">
        <v>107.921875</v>
      </c>
      <c r="AV221" s="2">
        <v>39787</v>
      </c>
      <c r="AW221">
        <v>107.3125</v>
      </c>
      <c r="AX221" s="2">
        <v>39969</v>
      </c>
      <c r="AY221">
        <v>102.734375</v>
      </c>
      <c r="AZ221" s="2"/>
      <c r="BD221" s="2">
        <v>38496</v>
      </c>
      <c r="BE221">
        <v>143.9765625</v>
      </c>
      <c r="BF221" s="2">
        <v>38496</v>
      </c>
      <c r="BG221">
        <v>122.671875</v>
      </c>
      <c r="BH221" s="2">
        <v>38496</v>
      </c>
      <c r="BI221">
        <v>132.125</v>
      </c>
      <c r="BJ221" s="2">
        <v>38496</v>
      </c>
      <c r="BK221">
        <v>113.40625</v>
      </c>
    </row>
    <row r="222" spans="4:63" x14ac:dyDescent="0.25">
      <c r="D222" s="2"/>
      <c r="F222" s="2">
        <v>38657</v>
      </c>
      <c r="G222">
        <v>99.42578125</v>
      </c>
      <c r="H222" s="2">
        <v>38685</v>
      </c>
      <c r="I222">
        <v>99.58203125</v>
      </c>
      <c r="J222" s="2">
        <v>38497</v>
      </c>
      <c r="K222">
        <v>99.51953125</v>
      </c>
      <c r="L222" s="2">
        <v>38671</v>
      </c>
      <c r="M222">
        <v>97.91015625</v>
      </c>
      <c r="N222" s="2">
        <v>38764</v>
      </c>
      <c r="O222">
        <v>98.921875</v>
      </c>
      <c r="P222" s="2">
        <v>39034</v>
      </c>
      <c r="Q222">
        <v>100.06640625</v>
      </c>
      <c r="R222" s="2"/>
      <c r="T222" s="2">
        <v>40126</v>
      </c>
      <c r="U222">
        <v>100.65625</v>
      </c>
      <c r="V222" s="2"/>
      <c r="X222" s="2"/>
      <c r="Z222" s="2">
        <v>39840</v>
      </c>
      <c r="AA222">
        <v>105.91796875</v>
      </c>
      <c r="AB222" s="2">
        <v>39931</v>
      </c>
      <c r="AC222">
        <v>107.921875</v>
      </c>
      <c r="AD222" s="2">
        <v>40109</v>
      </c>
      <c r="AE222">
        <v>97.85546875</v>
      </c>
      <c r="AH222" s="2"/>
      <c r="AJ222" s="2">
        <v>38699</v>
      </c>
      <c r="AK222">
        <v>97.22265625</v>
      </c>
      <c r="AL222" s="2">
        <v>38884</v>
      </c>
      <c r="AM222">
        <v>95.03515625</v>
      </c>
      <c r="AN222" s="2">
        <v>39062</v>
      </c>
      <c r="AO222">
        <v>101.31640625</v>
      </c>
      <c r="AP222" s="2"/>
      <c r="AR222" s="2">
        <v>39426</v>
      </c>
      <c r="AS222">
        <v>104.921875</v>
      </c>
      <c r="AT222" s="2">
        <v>39608</v>
      </c>
      <c r="AU222">
        <v>107.125</v>
      </c>
      <c r="AV222" s="2">
        <v>39790</v>
      </c>
      <c r="AW222">
        <v>106.9921875</v>
      </c>
      <c r="AX222" s="2">
        <v>39972</v>
      </c>
      <c r="AY222">
        <v>102.4296875</v>
      </c>
      <c r="AZ222" s="2"/>
      <c r="BD222" s="2">
        <v>38497</v>
      </c>
      <c r="BE222">
        <v>142.91796875</v>
      </c>
      <c r="BF222" s="2">
        <v>38497</v>
      </c>
      <c r="BG222">
        <v>121.65625</v>
      </c>
      <c r="BH222" s="2">
        <v>38497</v>
      </c>
      <c r="BI222">
        <v>131.05078125</v>
      </c>
      <c r="BJ222" s="2">
        <v>38497</v>
      </c>
      <c r="BK222">
        <v>112.37109375</v>
      </c>
    </row>
    <row r="223" spans="4:63" x14ac:dyDescent="0.25">
      <c r="D223" s="2"/>
      <c r="F223" s="2">
        <v>38658</v>
      </c>
      <c r="G223">
        <v>99.41796875</v>
      </c>
      <c r="H223" s="2">
        <v>38686</v>
      </c>
      <c r="I223">
        <v>99.55859375</v>
      </c>
      <c r="J223" s="2">
        <v>38498</v>
      </c>
      <c r="K223">
        <v>99.52734375</v>
      </c>
      <c r="L223" s="2">
        <v>38672</v>
      </c>
      <c r="M223">
        <v>98.24609375</v>
      </c>
      <c r="N223" s="2">
        <v>38765</v>
      </c>
      <c r="O223">
        <v>99.12109375</v>
      </c>
      <c r="P223" s="2">
        <v>39035</v>
      </c>
      <c r="Q223">
        <v>100.21875</v>
      </c>
      <c r="R223" s="2"/>
      <c r="T223" s="2">
        <v>40127</v>
      </c>
      <c r="U223">
        <v>100.7109375</v>
      </c>
      <c r="V223" s="2"/>
      <c r="X223" s="2"/>
      <c r="Z223" s="2">
        <v>39841</v>
      </c>
      <c r="AA223">
        <v>105.39453125</v>
      </c>
      <c r="AB223" s="2">
        <v>39932</v>
      </c>
      <c r="AC223">
        <v>107.6640625</v>
      </c>
      <c r="AD223" s="2">
        <v>40112</v>
      </c>
      <c r="AE223">
        <v>97.71875</v>
      </c>
      <c r="AH223" s="2"/>
      <c r="AJ223" s="2">
        <v>38700</v>
      </c>
      <c r="AK223">
        <v>97.73046875</v>
      </c>
      <c r="AL223" s="2">
        <v>38887</v>
      </c>
      <c r="AM223">
        <v>95</v>
      </c>
      <c r="AN223" s="2">
        <v>39063</v>
      </c>
      <c r="AO223">
        <v>101.546875</v>
      </c>
      <c r="AP223" s="2"/>
      <c r="AR223" s="2">
        <v>39427</v>
      </c>
      <c r="AS223">
        <v>106.43359375</v>
      </c>
      <c r="AT223" s="2">
        <v>39609</v>
      </c>
      <c r="AU223">
        <v>106.24609375</v>
      </c>
      <c r="AV223" s="2">
        <v>39791</v>
      </c>
      <c r="AW223">
        <v>107.91015625</v>
      </c>
      <c r="AX223" s="2">
        <v>39973</v>
      </c>
      <c r="AY223">
        <v>102.61328125</v>
      </c>
      <c r="AZ223" s="2"/>
      <c r="BD223" s="2">
        <v>38498</v>
      </c>
      <c r="BE223">
        <v>143.06640625</v>
      </c>
      <c r="BF223" s="2">
        <v>38498</v>
      </c>
      <c r="BG223">
        <v>121.81640625</v>
      </c>
      <c r="BH223" s="2">
        <v>38498</v>
      </c>
      <c r="BI223">
        <v>131.19140625</v>
      </c>
      <c r="BJ223" s="2">
        <v>38498</v>
      </c>
      <c r="BK223">
        <v>112.46484375</v>
      </c>
    </row>
    <row r="224" spans="4:63" x14ac:dyDescent="0.25">
      <c r="D224" s="2"/>
      <c r="F224" s="2">
        <v>38659</v>
      </c>
      <c r="G224">
        <v>99.39453125</v>
      </c>
      <c r="H224" s="2">
        <v>38687</v>
      </c>
      <c r="I224">
        <v>99.5703125</v>
      </c>
      <c r="J224" s="2">
        <v>38499</v>
      </c>
      <c r="K224">
        <v>99.56640625</v>
      </c>
      <c r="L224" s="2">
        <v>38673</v>
      </c>
      <c r="M224">
        <v>98.3359375</v>
      </c>
      <c r="N224" s="2">
        <v>38768</v>
      </c>
      <c r="O224">
        <v>99.12109375</v>
      </c>
      <c r="P224" s="2">
        <v>39036</v>
      </c>
      <c r="Q224">
        <v>99.98046875</v>
      </c>
      <c r="R224" s="2"/>
      <c r="T224" s="2">
        <v>40128</v>
      </c>
      <c r="U224">
        <v>100.7109375</v>
      </c>
      <c r="V224" s="2"/>
      <c r="X224" s="2"/>
      <c r="Z224" s="2">
        <v>39842</v>
      </c>
      <c r="AA224">
        <v>104.83984375</v>
      </c>
      <c r="AB224" s="2">
        <v>39933</v>
      </c>
      <c r="AC224">
        <v>107.75390625</v>
      </c>
      <c r="AD224" s="2">
        <v>40113</v>
      </c>
      <c r="AE224">
        <v>98.20703125</v>
      </c>
      <c r="AH224" s="2"/>
      <c r="AJ224" s="2">
        <v>38701</v>
      </c>
      <c r="AK224">
        <v>97.7421875</v>
      </c>
      <c r="AL224" s="2">
        <v>38888</v>
      </c>
      <c r="AM224">
        <v>94.91796875</v>
      </c>
      <c r="AN224" s="2">
        <v>39064</v>
      </c>
      <c r="AO224">
        <v>100.87109375</v>
      </c>
      <c r="AP224" s="2"/>
      <c r="AR224" s="2">
        <v>39428</v>
      </c>
      <c r="AS224">
        <v>105.4921875</v>
      </c>
      <c r="AT224" s="2">
        <v>39610</v>
      </c>
      <c r="AU224">
        <v>106.5390625</v>
      </c>
      <c r="AV224" s="2">
        <v>39792</v>
      </c>
      <c r="AW224">
        <v>107.54296875</v>
      </c>
      <c r="AX224" s="2">
        <v>39974</v>
      </c>
      <c r="AY224">
        <v>101.921875</v>
      </c>
      <c r="AZ224" s="2"/>
      <c r="BD224" s="2">
        <v>38499</v>
      </c>
      <c r="BE224">
        <v>143.0546875</v>
      </c>
      <c r="BF224" s="2">
        <v>38499</v>
      </c>
      <c r="BG224">
        <v>121.8515625</v>
      </c>
      <c r="BH224" s="2">
        <v>38499</v>
      </c>
      <c r="BI224">
        <v>131.21875</v>
      </c>
      <c r="BJ224" s="2">
        <v>38499</v>
      </c>
      <c r="BK224">
        <v>112.5078125</v>
      </c>
    </row>
    <row r="225" spans="4:63" x14ac:dyDescent="0.25">
      <c r="D225" s="2"/>
      <c r="F225" s="2">
        <v>38660</v>
      </c>
      <c r="G225">
        <v>99.41796875</v>
      </c>
      <c r="H225" s="2">
        <v>38688</v>
      </c>
      <c r="I225">
        <v>99.609375</v>
      </c>
      <c r="J225" s="2">
        <v>38502</v>
      </c>
      <c r="K225">
        <v>99.51953125</v>
      </c>
      <c r="L225" s="2">
        <v>38674</v>
      </c>
      <c r="M225">
        <v>98.26953125</v>
      </c>
      <c r="N225" s="2">
        <v>38769</v>
      </c>
      <c r="O225">
        <v>99.0078125</v>
      </c>
      <c r="P225" s="2">
        <v>39037</v>
      </c>
      <c r="Q225">
        <v>99.8046875</v>
      </c>
      <c r="R225" s="2"/>
      <c r="T225" s="2">
        <v>40129</v>
      </c>
      <c r="U225">
        <v>100.76171875</v>
      </c>
      <c r="V225" s="2"/>
      <c r="X225" s="2"/>
      <c r="Z225" s="2">
        <v>39843</v>
      </c>
      <c r="AA225">
        <v>104.828125</v>
      </c>
      <c r="AB225" s="2">
        <v>39934</v>
      </c>
      <c r="AC225">
        <v>107.765625</v>
      </c>
      <c r="AD225" s="2">
        <v>40114</v>
      </c>
      <c r="AE225">
        <v>98.3671875</v>
      </c>
      <c r="AH225" s="2"/>
      <c r="AJ225" s="2">
        <v>38702</v>
      </c>
      <c r="AK225">
        <v>97.94921875</v>
      </c>
      <c r="AL225" s="2">
        <v>38889</v>
      </c>
      <c r="AM225">
        <v>94.8671875</v>
      </c>
      <c r="AN225" s="2">
        <v>39065</v>
      </c>
      <c r="AO225">
        <v>100.7734375</v>
      </c>
      <c r="AP225" s="2"/>
      <c r="AR225" s="2">
        <v>39429</v>
      </c>
      <c r="AS225">
        <v>104.66015625</v>
      </c>
      <c r="AT225" s="2">
        <v>39611</v>
      </c>
      <c r="AU225">
        <v>105.4921875</v>
      </c>
      <c r="AV225" s="2">
        <v>39793</v>
      </c>
      <c r="AW225">
        <v>108.3515625</v>
      </c>
      <c r="AX225" s="2">
        <v>39975</v>
      </c>
      <c r="AY225">
        <v>102.66796875</v>
      </c>
      <c r="AZ225" s="2"/>
      <c r="BD225" s="2">
        <v>38502</v>
      </c>
      <c r="BE225">
        <v>143.0390625</v>
      </c>
      <c r="BF225" s="2">
        <v>38502</v>
      </c>
      <c r="BG225">
        <v>121.8515625</v>
      </c>
      <c r="BH225" s="2">
        <v>38502</v>
      </c>
      <c r="BI225">
        <v>131.234375</v>
      </c>
      <c r="BJ225" s="2">
        <v>38502</v>
      </c>
      <c r="BK225">
        <v>112.5078125</v>
      </c>
    </row>
    <row r="226" spans="4:63" x14ac:dyDescent="0.25">
      <c r="D226" s="2"/>
      <c r="F226" s="2">
        <v>38663</v>
      </c>
      <c r="G226">
        <v>99.45703125</v>
      </c>
      <c r="H226" s="2">
        <v>38691</v>
      </c>
      <c r="I226">
        <v>99.6015625</v>
      </c>
      <c r="J226" s="2">
        <v>38503</v>
      </c>
      <c r="K226">
        <v>99.77734375</v>
      </c>
      <c r="L226" s="2">
        <v>38677</v>
      </c>
      <c r="M226">
        <v>98.375</v>
      </c>
      <c r="N226" s="2">
        <v>38770</v>
      </c>
      <c r="O226">
        <v>99.12890625</v>
      </c>
      <c r="P226" s="2">
        <v>39038</v>
      </c>
      <c r="Q226">
        <v>100.1640625</v>
      </c>
      <c r="R226" s="2"/>
      <c r="T226" s="2">
        <v>40130</v>
      </c>
      <c r="U226">
        <v>100.76953125</v>
      </c>
      <c r="V226" s="2"/>
      <c r="X226" s="2"/>
      <c r="Z226" s="2">
        <v>39846</v>
      </c>
      <c r="AA226">
        <v>105.3359375</v>
      </c>
      <c r="AB226" s="2">
        <v>39937</v>
      </c>
      <c r="AC226">
        <v>107.7265625</v>
      </c>
      <c r="AD226" s="2">
        <v>40115</v>
      </c>
      <c r="AE226">
        <v>98.12109375</v>
      </c>
      <c r="AH226" s="2"/>
      <c r="AJ226" s="2">
        <v>38705</v>
      </c>
      <c r="AK226">
        <v>97.98828125</v>
      </c>
      <c r="AL226" s="2">
        <v>38890</v>
      </c>
      <c r="AM226">
        <v>94.48828125</v>
      </c>
      <c r="AN226" s="2">
        <v>39066</v>
      </c>
      <c r="AO226">
        <v>100.83984375</v>
      </c>
      <c r="AP226" s="2"/>
      <c r="AR226" s="2">
        <v>39430</v>
      </c>
      <c r="AS226">
        <v>104.46484375</v>
      </c>
      <c r="AT226" s="2">
        <v>39612</v>
      </c>
      <c r="AU226">
        <v>105.28125</v>
      </c>
      <c r="AV226" s="2">
        <v>39794</v>
      </c>
      <c r="AW226">
        <v>108.70703125</v>
      </c>
      <c r="AX226" s="2">
        <v>39976</v>
      </c>
      <c r="AY226">
        <v>103.19921875</v>
      </c>
      <c r="AZ226" s="2"/>
      <c r="BD226" s="2">
        <v>38503</v>
      </c>
      <c r="BE226">
        <v>145.03125</v>
      </c>
      <c r="BF226" s="2">
        <v>38503</v>
      </c>
      <c r="BG226">
        <v>123.6328125</v>
      </c>
      <c r="BH226" s="2">
        <v>38503</v>
      </c>
      <c r="BI226">
        <v>133.16015625</v>
      </c>
      <c r="BJ226" s="2">
        <v>38503</v>
      </c>
      <c r="BK226">
        <v>114.2734375</v>
      </c>
    </row>
    <row r="227" spans="4:63" x14ac:dyDescent="0.25">
      <c r="D227" s="2"/>
      <c r="F227" s="2">
        <v>38664</v>
      </c>
      <c r="G227">
        <v>99.49609375</v>
      </c>
      <c r="H227" s="2">
        <v>38692</v>
      </c>
      <c r="I227">
        <v>99.671875</v>
      </c>
      <c r="J227" s="2">
        <v>38504</v>
      </c>
      <c r="K227">
        <v>100.17578125</v>
      </c>
      <c r="L227" s="2">
        <v>38678</v>
      </c>
      <c r="M227">
        <v>98.6328125</v>
      </c>
      <c r="N227" s="2">
        <v>38771</v>
      </c>
      <c r="O227">
        <v>98.96484375</v>
      </c>
      <c r="P227" s="2">
        <v>39041</v>
      </c>
      <c r="Q227">
        <v>100.16015625</v>
      </c>
      <c r="R227" s="2"/>
      <c r="T227" s="2">
        <v>40133</v>
      </c>
      <c r="U227">
        <v>100.8359375</v>
      </c>
      <c r="V227" s="2"/>
      <c r="X227" s="2"/>
      <c r="Z227" s="2">
        <v>39847</v>
      </c>
      <c r="AA227">
        <v>104.71484375</v>
      </c>
      <c r="AB227" s="2">
        <v>39938</v>
      </c>
      <c r="AC227">
        <v>107.66015625</v>
      </c>
      <c r="AD227" s="2">
        <v>40116</v>
      </c>
      <c r="AE227">
        <v>98.6640625</v>
      </c>
      <c r="AH227" s="2"/>
      <c r="AJ227" s="2">
        <v>38706</v>
      </c>
      <c r="AK227">
        <v>97.828125</v>
      </c>
      <c r="AL227" s="2">
        <v>38891</v>
      </c>
      <c r="AM227">
        <v>94.4453125</v>
      </c>
      <c r="AN227" s="2">
        <v>39069</v>
      </c>
      <c r="AO227">
        <v>100.9140625</v>
      </c>
      <c r="AP227" s="2"/>
      <c r="AR227" s="2">
        <v>39433</v>
      </c>
      <c r="AS227">
        <v>105.1796875</v>
      </c>
      <c r="AT227" s="2">
        <v>39615</v>
      </c>
      <c r="AU227">
        <v>105.18359375</v>
      </c>
      <c r="AV227" s="2">
        <v>39797</v>
      </c>
      <c r="AW227">
        <v>109.27734375</v>
      </c>
      <c r="AX227" s="2">
        <v>39979</v>
      </c>
      <c r="AY227">
        <v>103.8671875</v>
      </c>
      <c r="AZ227" s="2"/>
      <c r="BD227" s="2">
        <v>38504</v>
      </c>
      <c r="BE227">
        <v>146.41015625</v>
      </c>
      <c r="BF227" s="2">
        <v>38504</v>
      </c>
      <c r="BG227">
        <v>124.9765625</v>
      </c>
      <c r="BH227" s="2">
        <v>38504</v>
      </c>
      <c r="BI227">
        <v>134.62890625</v>
      </c>
      <c r="BJ227" s="2">
        <v>38504</v>
      </c>
      <c r="BK227">
        <v>115.70703125</v>
      </c>
    </row>
    <row r="228" spans="4:63" x14ac:dyDescent="0.25">
      <c r="D228" s="2"/>
      <c r="F228" s="2">
        <v>38665</v>
      </c>
      <c r="G228">
        <v>99.4296875</v>
      </c>
      <c r="H228" s="2">
        <v>38693</v>
      </c>
      <c r="I228">
        <v>99.66796875</v>
      </c>
      <c r="J228" s="2">
        <v>38505</v>
      </c>
      <c r="K228">
        <v>100.07421875</v>
      </c>
      <c r="L228" s="2">
        <v>38679</v>
      </c>
      <c r="M228">
        <v>98.49609375</v>
      </c>
      <c r="N228" s="2">
        <v>38772</v>
      </c>
      <c r="O228">
        <v>98.921875</v>
      </c>
      <c r="P228" s="2">
        <v>39042</v>
      </c>
      <c r="Q228">
        <v>100.265625</v>
      </c>
      <c r="R228" s="2"/>
      <c r="T228" s="2">
        <v>40134</v>
      </c>
      <c r="U228">
        <v>100.87109375</v>
      </c>
      <c r="V228" s="2"/>
      <c r="X228" s="2"/>
      <c r="Z228" s="2">
        <v>39848</v>
      </c>
      <c r="AA228">
        <v>104.58203125</v>
      </c>
      <c r="AB228" s="2">
        <v>39939</v>
      </c>
      <c r="AC228">
        <v>107.66796875</v>
      </c>
      <c r="AD228" s="2">
        <v>40119</v>
      </c>
      <c r="AE228">
        <v>98.58984375</v>
      </c>
      <c r="AH228" s="2"/>
      <c r="AJ228" s="2">
        <v>38707</v>
      </c>
      <c r="AK228">
        <v>97.65234375</v>
      </c>
      <c r="AL228" s="2">
        <v>38894</v>
      </c>
      <c r="AM228">
        <v>94.39453125</v>
      </c>
      <c r="AN228" s="2">
        <v>39070</v>
      </c>
      <c r="AO228">
        <v>100.8828125</v>
      </c>
      <c r="AP228" s="2"/>
      <c r="AR228" s="2">
        <v>39434</v>
      </c>
      <c r="AS228">
        <v>105.44140625</v>
      </c>
      <c r="AT228" s="2">
        <v>39616</v>
      </c>
      <c r="AU228">
        <v>105.7890625</v>
      </c>
      <c r="AV228" s="2">
        <v>39798</v>
      </c>
      <c r="AW228">
        <v>111.6015625</v>
      </c>
      <c r="AX228" s="2">
        <v>39980</v>
      </c>
      <c r="AY228">
        <v>104.34765625</v>
      </c>
      <c r="AZ228" s="2"/>
      <c r="BD228" s="2">
        <v>38505</v>
      </c>
      <c r="BE228">
        <v>146.4921875</v>
      </c>
      <c r="BF228" s="2">
        <v>38505</v>
      </c>
      <c r="BG228">
        <v>125.0078125</v>
      </c>
      <c r="BH228" s="2">
        <v>38505</v>
      </c>
      <c r="BI228">
        <v>134.6640625</v>
      </c>
      <c r="BJ228" s="2">
        <v>38505</v>
      </c>
      <c r="BK228">
        <v>115.76953125</v>
      </c>
    </row>
    <row r="229" spans="4:63" x14ac:dyDescent="0.25">
      <c r="D229" s="2"/>
      <c r="F229" s="2">
        <v>38666</v>
      </c>
      <c r="G229">
        <v>99.5390625</v>
      </c>
      <c r="H229" s="2">
        <v>38694</v>
      </c>
      <c r="I229">
        <v>99.73828125</v>
      </c>
      <c r="J229" s="2">
        <v>38506</v>
      </c>
      <c r="K229">
        <v>99.8671875</v>
      </c>
      <c r="L229" s="2">
        <v>38680</v>
      </c>
      <c r="M229">
        <v>98.51171875</v>
      </c>
      <c r="N229" s="2">
        <v>38775</v>
      </c>
      <c r="O229">
        <v>98.87109375</v>
      </c>
      <c r="P229" s="2">
        <v>39043</v>
      </c>
      <c r="Q229">
        <v>100.3359375</v>
      </c>
      <c r="R229" s="2"/>
      <c r="T229" s="2">
        <v>40135</v>
      </c>
      <c r="U229">
        <v>100.88671875</v>
      </c>
      <c r="V229" s="2"/>
      <c r="X229" s="2"/>
      <c r="Z229" s="2">
        <v>39849</v>
      </c>
      <c r="AA229">
        <v>104.71484375</v>
      </c>
      <c r="AB229" s="2">
        <v>39940</v>
      </c>
      <c r="AC229">
        <v>107.1640625</v>
      </c>
      <c r="AD229" s="2">
        <v>40120</v>
      </c>
      <c r="AE229">
        <v>98.51953125</v>
      </c>
      <c r="AH229" s="2"/>
      <c r="AJ229" s="2">
        <v>38708</v>
      </c>
      <c r="AK229">
        <v>98.1171875</v>
      </c>
      <c r="AL229" s="2">
        <v>38895</v>
      </c>
      <c r="AM229">
        <v>94.640625</v>
      </c>
      <c r="AN229" s="2">
        <v>39071</v>
      </c>
      <c r="AO229">
        <v>100.86328125</v>
      </c>
      <c r="AP229" s="2"/>
      <c r="AR229" s="2">
        <v>39435</v>
      </c>
      <c r="AS229">
        <v>106.16015625</v>
      </c>
      <c r="AT229" s="2">
        <v>39617</v>
      </c>
      <c r="AU229">
        <v>106.3046875</v>
      </c>
      <c r="AV229" s="2">
        <v>39799</v>
      </c>
      <c r="AW229">
        <v>112.234375</v>
      </c>
      <c r="AX229" s="2">
        <v>39981</v>
      </c>
      <c r="AY229">
        <v>104</v>
      </c>
      <c r="AZ229" s="2"/>
      <c r="BD229" s="2">
        <v>38506</v>
      </c>
      <c r="BE229">
        <v>145.51171875</v>
      </c>
      <c r="BF229" s="2">
        <v>38506</v>
      </c>
      <c r="BG229">
        <v>124.10546875</v>
      </c>
      <c r="BH229" s="2">
        <v>38506</v>
      </c>
      <c r="BI229">
        <v>133.765625</v>
      </c>
      <c r="BJ229" s="2">
        <v>38506</v>
      </c>
      <c r="BK229">
        <v>115.015625</v>
      </c>
    </row>
    <row r="230" spans="4:63" x14ac:dyDescent="0.25">
      <c r="D230" s="2"/>
      <c r="F230" s="2">
        <v>38667</v>
      </c>
      <c r="G230">
        <v>99.5390625</v>
      </c>
      <c r="H230" s="2">
        <v>38695</v>
      </c>
      <c r="I230">
        <v>99.73046875</v>
      </c>
      <c r="J230" s="2">
        <v>38509</v>
      </c>
      <c r="K230">
        <v>99.92578125</v>
      </c>
      <c r="L230" s="2">
        <v>38681</v>
      </c>
      <c r="M230">
        <v>98.68359375</v>
      </c>
      <c r="N230" s="2">
        <v>38776</v>
      </c>
      <c r="O230">
        <v>99.11328125</v>
      </c>
      <c r="P230" s="2">
        <v>39044</v>
      </c>
      <c r="Q230">
        <v>100.3359375</v>
      </c>
      <c r="R230" s="2"/>
      <c r="T230" s="2">
        <v>40136</v>
      </c>
      <c r="U230">
        <v>100.984375</v>
      </c>
      <c r="V230" s="2"/>
      <c r="X230" s="2"/>
      <c r="Z230" s="2">
        <v>39850</v>
      </c>
      <c r="AA230">
        <v>104.46875</v>
      </c>
      <c r="AB230" s="2">
        <v>39941</v>
      </c>
      <c r="AC230">
        <v>107.39453125</v>
      </c>
      <c r="AD230" s="2">
        <v>40121</v>
      </c>
      <c r="AE230">
        <v>98.4453125</v>
      </c>
      <c r="AH230" s="2"/>
      <c r="AJ230" s="2">
        <v>38709</v>
      </c>
      <c r="AK230">
        <v>98.55078125</v>
      </c>
      <c r="AL230" s="2">
        <v>38896</v>
      </c>
      <c r="AM230">
        <v>94.35546875</v>
      </c>
      <c r="AN230" s="2">
        <v>39072</v>
      </c>
      <c r="AO230">
        <v>101.234375</v>
      </c>
      <c r="AP230" s="2"/>
      <c r="AR230" s="2">
        <v>39436</v>
      </c>
      <c r="AS230">
        <v>106</v>
      </c>
      <c r="AT230" s="2">
        <v>39618</v>
      </c>
      <c r="AU230">
        <v>105.72265625</v>
      </c>
      <c r="AV230" s="2">
        <v>39800</v>
      </c>
      <c r="AW230">
        <v>113.35546875</v>
      </c>
      <c r="AX230" s="2">
        <v>39982</v>
      </c>
      <c r="AY230">
        <v>102.87109375</v>
      </c>
      <c r="AZ230" s="2"/>
      <c r="BD230" s="2">
        <v>38509</v>
      </c>
      <c r="BE230">
        <v>146.140625</v>
      </c>
      <c r="BF230" s="2">
        <v>38509</v>
      </c>
      <c r="BG230">
        <v>124.71484375</v>
      </c>
      <c r="BH230" s="2">
        <v>38509</v>
      </c>
      <c r="BI230">
        <v>134.41015625</v>
      </c>
      <c r="BJ230" s="2">
        <v>38509</v>
      </c>
      <c r="BK230">
        <v>115.625</v>
      </c>
    </row>
    <row r="231" spans="4:63" x14ac:dyDescent="0.25">
      <c r="D231" s="2"/>
      <c r="F231" s="2">
        <v>38670</v>
      </c>
      <c r="G231">
        <v>99.5</v>
      </c>
      <c r="H231" s="2">
        <v>38698</v>
      </c>
      <c r="I231">
        <v>99.70703125</v>
      </c>
      <c r="J231" s="2">
        <v>38510</v>
      </c>
      <c r="K231">
        <v>100.01171875</v>
      </c>
      <c r="L231" s="2">
        <v>38684</v>
      </c>
      <c r="M231">
        <v>98.76953125</v>
      </c>
      <c r="N231" s="2">
        <v>38777</v>
      </c>
      <c r="O231">
        <v>99.046875</v>
      </c>
      <c r="P231" s="2">
        <v>39045</v>
      </c>
      <c r="Q231">
        <v>100.41796875</v>
      </c>
      <c r="R231" s="2"/>
      <c r="T231" s="2"/>
      <c r="V231" s="2"/>
      <c r="X231" s="2"/>
      <c r="Z231" s="2">
        <v>39853</v>
      </c>
      <c r="AA231">
        <v>104.4140625</v>
      </c>
      <c r="AB231" s="2">
        <v>39944</v>
      </c>
      <c r="AC231">
        <v>107.88671875</v>
      </c>
      <c r="AD231" s="2">
        <v>40122</v>
      </c>
      <c r="AE231">
        <v>98.60546875</v>
      </c>
      <c r="AH231" s="2"/>
      <c r="AJ231" s="2">
        <v>38713</v>
      </c>
      <c r="AK231">
        <v>98.84375</v>
      </c>
      <c r="AL231" s="2">
        <v>38897</v>
      </c>
      <c r="AM231">
        <v>94.7109375</v>
      </c>
      <c r="AN231" s="2">
        <v>39073</v>
      </c>
      <c r="AO231">
        <v>100.71875</v>
      </c>
      <c r="AP231" s="2"/>
      <c r="AR231" s="2">
        <v>39437</v>
      </c>
      <c r="AS231">
        <v>105.14453125</v>
      </c>
      <c r="AT231" s="2">
        <v>39619</v>
      </c>
      <c r="AU231">
        <v>106.07421875</v>
      </c>
      <c r="AV231" s="2">
        <v>39801</v>
      </c>
      <c r="AW231">
        <v>113.0234375</v>
      </c>
      <c r="AX231" s="2">
        <v>39983</v>
      </c>
      <c r="AY231">
        <v>103.27734375</v>
      </c>
      <c r="AZ231" s="2"/>
      <c r="BD231" s="2">
        <v>38510</v>
      </c>
      <c r="BE231">
        <v>147.06640625</v>
      </c>
      <c r="BF231" s="2">
        <v>38510</v>
      </c>
      <c r="BG231">
        <v>125.60546875</v>
      </c>
      <c r="BH231" s="2">
        <v>38510</v>
      </c>
      <c r="BI231">
        <v>135.34765625</v>
      </c>
      <c r="BJ231" s="2">
        <v>38510</v>
      </c>
      <c r="BK231">
        <v>116.484375</v>
      </c>
    </row>
    <row r="232" spans="4:63" x14ac:dyDescent="0.25">
      <c r="D232" s="2"/>
      <c r="F232" s="2">
        <v>38671</v>
      </c>
      <c r="G232">
        <v>99.5390625</v>
      </c>
      <c r="H232" s="2">
        <v>38699</v>
      </c>
      <c r="I232">
        <v>99.765625</v>
      </c>
      <c r="J232" s="2">
        <v>38511</v>
      </c>
      <c r="K232">
        <v>99.87890625</v>
      </c>
      <c r="L232" s="2">
        <v>38685</v>
      </c>
      <c r="M232">
        <v>98.484375</v>
      </c>
      <c r="N232" s="2">
        <v>38778</v>
      </c>
      <c r="O232">
        <v>98.93359375</v>
      </c>
      <c r="P232" s="2">
        <v>39048</v>
      </c>
      <c r="Q232">
        <v>100.5078125</v>
      </c>
      <c r="R232" s="2"/>
      <c r="T232" s="2"/>
      <c r="V232" s="2"/>
      <c r="X232" s="2"/>
      <c r="Z232" s="2">
        <v>39854</v>
      </c>
      <c r="AA232">
        <v>105.328125</v>
      </c>
      <c r="AB232" s="2">
        <v>39945</v>
      </c>
      <c r="AC232">
        <v>108.00390625</v>
      </c>
      <c r="AD232" s="2">
        <v>40123</v>
      </c>
      <c r="AE232">
        <v>98.7890625</v>
      </c>
      <c r="AH232" s="2"/>
      <c r="AJ232" s="2">
        <v>38714</v>
      </c>
      <c r="AK232">
        <v>98.5703125</v>
      </c>
      <c r="AL232" s="2">
        <v>38898</v>
      </c>
      <c r="AM232">
        <v>95.18359375</v>
      </c>
      <c r="AN232" s="2">
        <v>39076</v>
      </c>
      <c r="AO232">
        <v>100.71875</v>
      </c>
      <c r="AP232" s="2"/>
      <c r="AR232" s="2">
        <v>39440</v>
      </c>
      <c r="AS232">
        <v>104.8125</v>
      </c>
      <c r="AT232" s="2">
        <v>39622</v>
      </c>
      <c r="AU232">
        <v>106.1328125</v>
      </c>
      <c r="AV232" s="2">
        <v>39804</v>
      </c>
      <c r="AW232">
        <v>112.69140625</v>
      </c>
      <c r="AX232" s="2">
        <v>39986</v>
      </c>
      <c r="AY232">
        <v>104.0546875</v>
      </c>
      <c r="BD232" s="2">
        <v>38511</v>
      </c>
      <c r="BE232">
        <v>146.57421875</v>
      </c>
      <c r="BF232" s="2">
        <v>38511</v>
      </c>
      <c r="BG232">
        <v>125.125</v>
      </c>
      <c r="BH232" s="2">
        <v>38511</v>
      </c>
      <c r="BI232">
        <v>134.8359375</v>
      </c>
      <c r="BJ232" s="2">
        <v>38511</v>
      </c>
      <c r="BK232">
        <v>115.98046875</v>
      </c>
    </row>
    <row r="233" spans="4:63" x14ac:dyDescent="0.25">
      <c r="D233" s="2"/>
      <c r="F233" s="2">
        <v>38672</v>
      </c>
      <c r="G233">
        <v>99.609375</v>
      </c>
      <c r="H233" s="2">
        <v>38700</v>
      </c>
      <c r="I233">
        <v>99.7890625</v>
      </c>
      <c r="J233" s="2">
        <v>38512</v>
      </c>
      <c r="K233">
        <v>99.84375</v>
      </c>
      <c r="L233" s="2">
        <v>38686</v>
      </c>
      <c r="M233">
        <v>98.38671875</v>
      </c>
      <c r="N233" s="2">
        <v>38779</v>
      </c>
      <c r="O233">
        <v>98.79296875</v>
      </c>
      <c r="P233" s="2">
        <v>39049</v>
      </c>
      <c r="Q233">
        <v>100.64453125</v>
      </c>
      <c r="R233" s="2"/>
      <c r="T233" s="2"/>
      <c r="V233" s="2"/>
      <c r="X233" s="2"/>
      <c r="Z233" s="2">
        <v>39855</v>
      </c>
      <c r="AA233">
        <v>105.26953125</v>
      </c>
      <c r="AB233" s="2">
        <v>39946</v>
      </c>
      <c r="AC233">
        <v>108.171875</v>
      </c>
      <c r="AD233" s="2">
        <v>40126</v>
      </c>
      <c r="AE233">
        <v>98.79296875</v>
      </c>
      <c r="AH233" s="2"/>
      <c r="AJ233" s="2">
        <v>38715</v>
      </c>
      <c r="AK233">
        <v>98.72265625</v>
      </c>
      <c r="AL233" s="2">
        <v>38901</v>
      </c>
      <c r="AM233">
        <v>95.14453125</v>
      </c>
      <c r="AN233" s="2">
        <v>39077</v>
      </c>
      <c r="AO233">
        <v>100.87109375</v>
      </c>
      <c r="AP233" s="2"/>
      <c r="AR233" s="2">
        <v>39441</v>
      </c>
      <c r="AS233">
        <v>104.8125</v>
      </c>
      <c r="AT233" s="2">
        <v>39623</v>
      </c>
      <c r="AU233">
        <v>106.8359375</v>
      </c>
      <c r="AV233" s="2">
        <v>39805</v>
      </c>
      <c r="AW233">
        <v>112.68359375</v>
      </c>
      <c r="AX233" s="2">
        <v>39987</v>
      </c>
      <c r="AY233">
        <v>104.45703125</v>
      </c>
      <c r="BD233" s="2">
        <v>38512</v>
      </c>
      <c r="BE233">
        <v>146.375</v>
      </c>
      <c r="BF233" s="2">
        <v>38512</v>
      </c>
      <c r="BG233">
        <v>124.96875</v>
      </c>
      <c r="BH233" s="2">
        <v>38512</v>
      </c>
      <c r="BI233">
        <v>134.66796875</v>
      </c>
      <c r="BJ233" s="2">
        <v>38512</v>
      </c>
      <c r="BK233">
        <v>115.82421875</v>
      </c>
    </row>
    <row r="234" spans="4:63" x14ac:dyDescent="0.25">
      <c r="D234" s="2"/>
      <c r="F234" s="2">
        <v>38673</v>
      </c>
      <c r="G234">
        <v>99.6328125</v>
      </c>
      <c r="H234" s="2">
        <v>38701</v>
      </c>
      <c r="I234">
        <v>99.796875</v>
      </c>
      <c r="J234" s="2">
        <v>38513</v>
      </c>
      <c r="K234">
        <v>99.5546875</v>
      </c>
      <c r="L234" s="2">
        <v>38687</v>
      </c>
      <c r="M234">
        <v>98.28515625</v>
      </c>
      <c r="N234" s="2">
        <v>38782</v>
      </c>
      <c r="O234">
        <v>98.6484375</v>
      </c>
      <c r="P234" s="2">
        <v>39050</v>
      </c>
      <c r="Q234">
        <v>100.578125</v>
      </c>
      <c r="R234" s="2"/>
      <c r="T234" s="2"/>
      <c r="V234" s="2"/>
      <c r="X234" s="2"/>
      <c r="Z234" s="2">
        <v>39856</v>
      </c>
      <c r="AA234">
        <v>105.19921875</v>
      </c>
      <c r="AB234" s="2">
        <v>39947</v>
      </c>
      <c r="AC234">
        <v>108.3203125</v>
      </c>
      <c r="AD234" s="2">
        <v>40127</v>
      </c>
      <c r="AE234">
        <v>98.84765625</v>
      </c>
      <c r="AH234" s="2"/>
      <c r="AJ234" s="2">
        <v>38716</v>
      </c>
      <c r="AK234">
        <v>98.515625</v>
      </c>
      <c r="AL234" s="2">
        <v>38902</v>
      </c>
      <c r="AM234">
        <v>95.14453125</v>
      </c>
      <c r="AN234" s="2">
        <v>39078</v>
      </c>
      <c r="AO234">
        <v>100.48046875</v>
      </c>
      <c r="AP234" s="2"/>
      <c r="AR234" s="2">
        <v>39442</v>
      </c>
      <c r="AS234">
        <v>104.37109375</v>
      </c>
      <c r="AT234" s="2">
        <v>39624</v>
      </c>
      <c r="AU234">
        <v>106.67578125</v>
      </c>
      <c r="AV234" s="2">
        <v>39806</v>
      </c>
      <c r="AW234">
        <v>112.578125</v>
      </c>
      <c r="AX234" s="2">
        <v>39988</v>
      </c>
      <c r="AY234">
        <v>103.953125</v>
      </c>
      <c r="BD234" s="2">
        <v>38513</v>
      </c>
      <c r="BE234">
        <v>144.828125</v>
      </c>
      <c r="BF234" s="2">
        <v>38513</v>
      </c>
      <c r="BG234">
        <v>123.53515625</v>
      </c>
      <c r="BH234" s="2">
        <v>38513</v>
      </c>
      <c r="BI234">
        <v>133.09765625</v>
      </c>
      <c r="BJ234" s="2">
        <v>38513</v>
      </c>
      <c r="BK234">
        <v>114.3515625</v>
      </c>
    </row>
    <row r="235" spans="4:63" x14ac:dyDescent="0.25">
      <c r="D235" s="2"/>
      <c r="F235" s="2">
        <v>38674</v>
      </c>
      <c r="G235">
        <v>99.66015625</v>
      </c>
      <c r="H235" s="2">
        <v>38702</v>
      </c>
      <c r="I235">
        <v>99.83984375</v>
      </c>
      <c r="J235" s="2">
        <v>38516</v>
      </c>
      <c r="K235">
        <v>99.50390625</v>
      </c>
      <c r="L235" s="2">
        <v>38688</v>
      </c>
      <c r="M235">
        <v>98.33203125</v>
      </c>
      <c r="N235" s="2">
        <v>38783</v>
      </c>
      <c r="O235">
        <v>98.73828125</v>
      </c>
      <c r="P235" s="2">
        <v>39051</v>
      </c>
      <c r="Q235">
        <v>100.83984375</v>
      </c>
      <c r="R235" s="2"/>
      <c r="T235" s="2"/>
      <c r="V235" s="2"/>
      <c r="X235" s="2"/>
      <c r="Z235" s="2">
        <v>39857</v>
      </c>
      <c r="AA235">
        <v>104.7890625</v>
      </c>
      <c r="AB235" s="2">
        <v>39948</v>
      </c>
      <c r="AC235">
        <v>108.16015625</v>
      </c>
      <c r="AD235" s="2">
        <v>40128</v>
      </c>
      <c r="AE235">
        <v>98.84765625</v>
      </c>
      <c r="AH235" s="2"/>
      <c r="AJ235" s="2">
        <v>38719</v>
      </c>
      <c r="AK235">
        <v>98.53125</v>
      </c>
      <c r="AL235" s="2">
        <v>38903</v>
      </c>
      <c r="AM235">
        <v>94.609375</v>
      </c>
      <c r="AN235" s="2">
        <v>39079</v>
      </c>
      <c r="AO235">
        <v>100.2421875</v>
      </c>
      <c r="AP235" s="2"/>
      <c r="AR235" s="2">
        <v>39443</v>
      </c>
      <c r="AS235">
        <v>104.9609375</v>
      </c>
      <c r="AT235" s="2">
        <v>39625</v>
      </c>
      <c r="AU235">
        <v>107.21875</v>
      </c>
      <c r="AV235" s="2">
        <v>39807</v>
      </c>
      <c r="AW235">
        <v>112.578125</v>
      </c>
      <c r="AX235" s="2">
        <v>39989</v>
      </c>
      <c r="AY235">
        <v>105.12109375</v>
      </c>
      <c r="BD235" s="2">
        <v>38516</v>
      </c>
      <c r="BE235">
        <v>143.9921875</v>
      </c>
      <c r="BF235" s="2">
        <v>38516</v>
      </c>
      <c r="BG235">
        <v>122.80078125</v>
      </c>
      <c r="BH235" s="2">
        <v>38516</v>
      </c>
      <c r="BI235">
        <v>132.3203125</v>
      </c>
      <c r="BJ235" s="2">
        <v>38516</v>
      </c>
      <c r="BK235">
        <v>113.6015625</v>
      </c>
    </row>
    <row r="236" spans="4:63" x14ac:dyDescent="0.25">
      <c r="D236" s="2"/>
      <c r="F236" s="2">
        <v>38677</v>
      </c>
      <c r="G236">
        <v>99.68359375</v>
      </c>
      <c r="H236" s="2">
        <v>38705</v>
      </c>
      <c r="I236">
        <v>99.83203125</v>
      </c>
      <c r="J236" s="2">
        <v>38517</v>
      </c>
      <c r="K236">
        <v>99.52734375</v>
      </c>
      <c r="L236" s="2">
        <v>38691</v>
      </c>
      <c r="M236">
        <v>98.16796875</v>
      </c>
      <c r="N236" s="2">
        <v>38784</v>
      </c>
      <c r="O236">
        <v>98.765625</v>
      </c>
      <c r="P236" s="2">
        <v>39052</v>
      </c>
      <c r="Q236">
        <v>101.125</v>
      </c>
      <c r="R236" s="2"/>
      <c r="T236" s="2"/>
      <c r="V236" s="2"/>
      <c r="X236" s="2"/>
      <c r="Z236" s="2">
        <v>39860</v>
      </c>
      <c r="AA236">
        <v>104.7890625</v>
      </c>
      <c r="AB236" s="2">
        <v>39951</v>
      </c>
      <c r="AC236">
        <v>107.625</v>
      </c>
      <c r="AD236" s="2">
        <v>40129</v>
      </c>
      <c r="AE236">
        <v>98.9921875</v>
      </c>
      <c r="AH236" s="2"/>
      <c r="AJ236" s="2">
        <v>38720</v>
      </c>
      <c r="AK236">
        <v>98.76171875</v>
      </c>
      <c r="AL236" s="2">
        <v>38904</v>
      </c>
      <c r="AM236">
        <v>94.91796875</v>
      </c>
      <c r="AN236" s="2">
        <v>39080</v>
      </c>
      <c r="AO236">
        <v>100.1328125</v>
      </c>
      <c r="AP236" s="2"/>
      <c r="AR236" s="2">
        <v>39444</v>
      </c>
      <c r="AS236">
        <v>105.9375</v>
      </c>
      <c r="AT236" s="2">
        <v>39626</v>
      </c>
      <c r="AU236">
        <v>107.8046875</v>
      </c>
      <c r="AV236" s="2">
        <v>39808</v>
      </c>
      <c r="AW236">
        <v>113.04296875</v>
      </c>
      <c r="AX236" s="2">
        <v>39990</v>
      </c>
      <c r="AY236">
        <v>105.15234375</v>
      </c>
      <c r="BD236" s="2">
        <v>38517</v>
      </c>
      <c r="BE236">
        <v>143.46484375</v>
      </c>
      <c r="BF236" s="2">
        <v>38517</v>
      </c>
      <c r="BG236">
        <v>122.25390625</v>
      </c>
      <c r="BH236" s="2">
        <v>38517</v>
      </c>
      <c r="BI236">
        <v>131.6640625</v>
      </c>
      <c r="BJ236" s="2">
        <v>38517</v>
      </c>
      <c r="BK236">
        <v>112.9453125</v>
      </c>
    </row>
    <row r="237" spans="4:63" x14ac:dyDescent="0.25">
      <c r="D237" s="2"/>
      <c r="F237" s="2">
        <v>38678</v>
      </c>
      <c r="G237">
        <v>99.75390625</v>
      </c>
      <c r="H237" s="2">
        <v>38706</v>
      </c>
      <c r="I237">
        <v>99.80859375</v>
      </c>
      <c r="J237" s="2">
        <v>38518</v>
      </c>
      <c r="K237">
        <v>99.50390625</v>
      </c>
      <c r="L237" s="2">
        <v>38692</v>
      </c>
      <c r="M237">
        <v>98.4765625</v>
      </c>
      <c r="N237" s="2">
        <v>38785</v>
      </c>
      <c r="O237">
        <v>98.79296875</v>
      </c>
      <c r="P237" s="2">
        <v>39055</v>
      </c>
      <c r="Q237">
        <v>101.18359375</v>
      </c>
      <c r="R237" s="2"/>
      <c r="T237" s="2"/>
      <c r="V237" s="2"/>
      <c r="X237" s="2"/>
      <c r="Z237" s="2">
        <v>39861</v>
      </c>
      <c r="AA237">
        <v>105.625</v>
      </c>
      <c r="AB237" s="2">
        <v>39952</v>
      </c>
      <c r="AC237">
        <v>107.6484375</v>
      </c>
      <c r="AD237" s="2">
        <v>40130</v>
      </c>
      <c r="AE237">
        <v>99.03515625</v>
      </c>
      <c r="AH237" s="2"/>
      <c r="AJ237" s="2">
        <v>38721</v>
      </c>
      <c r="AK237">
        <v>98.8984375</v>
      </c>
      <c r="AL237" s="2">
        <v>38905</v>
      </c>
      <c r="AM237">
        <v>95.296875</v>
      </c>
      <c r="AN237" s="2">
        <v>39083</v>
      </c>
      <c r="AO237">
        <v>100.1328125</v>
      </c>
      <c r="AP237" s="2"/>
      <c r="AR237" s="2">
        <v>39447</v>
      </c>
      <c r="AS237">
        <v>106.3203125</v>
      </c>
      <c r="AT237" s="2">
        <v>39629</v>
      </c>
      <c r="AU237">
        <v>107.8046875</v>
      </c>
      <c r="AV237" s="2">
        <v>39811</v>
      </c>
      <c r="AW237">
        <v>113.3515625</v>
      </c>
      <c r="AX237" s="2">
        <v>39993</v>
      </c>
      <c r="AY237">
        <v>105.6171875</v>
      </c>
      <c r="BD237" s="2">
        <v>38518</v>
      </c>
      <c r="BE237">
        <v>143.640625</v>
      </c>
      <c r="BF237" s="2">
        <v>38518</v>
      </c>
      <c r="BG237">
        <v>122.42578125</v>
      </c>
      <c r="BH237" s="2">
        <v>38518</v>
      </c>
      <c r="BI237">
        <v>131.88671875</v>
      </c>
      <c r="BJ237" s="2">
        <v>38518</v>
      </c>
      <c r="BK237">
        <v>113.17578125</v>
      </c>
    </row>
    <row r="238" spans="4:63" x14ac:dyDescent="0.25">
      <c r="D238" s="2"/>
      <c r="F238" s="2">
        <v>38679</v>
      </c>
      <c r="G238">
        <v>99.75390625</v>
      </c>
      <c r="H238" s="2">
        <v>38707</v>
      </c>
      <c r="I238">
        <v>99.78515625</v>
      </c>
      <c r="J238" s="2">
        <v>38519</v>
      </c>
      <c r="K238">
        <v>99.640625</v>
      </c>
      <c r="L238" s="2">
        <v>38693</v>
      </c>
      <c r="M238">
        <v>98.390625</v>
      </c>
      <c r="N238" s="2">
        <v>38786</v>
      </c>
      <c r="O238">
        <v>98.74609375</v>
      </c>
      <c r="P238" s="2">
        <v>39056</v>
      </c>
      <c r="Q238">
        <v>101.1484375</v>
      </c>
      <c r="R238" s="2"/>
      <c r="T238" s="2"/>
      <c r="V238" s="2"/>
      <c r="X238" s="2"/>
      <c r="Z238" s="2">
        <v>39862</v>
      </c>
      <c r="AA238">
        <v>104.9609375</v>
      </c>
      <c r="AB238" s="2">
        <v>39953</v>
      </c>
      <c r="AC238">
        <v>107.95703125</v>
      </c>
      <c r="AD238" s="2">
        <v>40133</v>
      </c>
      <c r="AE238">
        <v>99.3203125</v>
      </c>
      <c r="AH238" s="2"/>
      <c r="AJ238" s="2">
        <v>38722</v>
      </c>
      <c r="AK238">
        <v>98.83203125</v>
      </c>
      <c r="AL238" s="2">
        <v>38908</v>
      </c>
      <c r="AM238">
        <v>95.37109375</v>
      </c>
      <c r="AN238" s="2">
        <v>39084</v>
      </c>
      <c r="AO238">
        <v>100.31640625</v>
      </c>
      <c r="AP238" s="2"/>
      <c r="AR238" s="2">
        <v>39448</v>
      </c>
      <c r="AS238">
        <v>106.3203125</v>
      </c>
      <c r="AT238" s="2">
        <v>39630</v>
      </c>
      <c r="AU238">
        <v>107.58203125</v>
      </c>
      <c r="AV238" s="2">
        <v>39812</v>
      </c>
      <c r="AW238">
        <v>113.78125</v>
      </c>
      <c r="AX238" s="2">
        <v>39994</v>
      </c>
      <c r="AY238">
        <v>105.14453125</v>
      </c>
      <c r="BD238" s="2">
        <v>38519</v>
      </c>
      <c r="BE238">
        <v>144.1953125</v>
      </c>
      <c r="BF238" s="2">
        <v>38519</v>
      </c>
      <c r="BG238">
        <v>122.9453125</v>
      </c>
      <c r="BH238" s="2">
        <v>38519</v>
      </c>
      <c r="BI238">
        <v>132.421875</v>
      </c>
      <c r="BJ238" s="2">
        <v>38519</v>
      </c>
      <c r="BK238">
        <v>113.70703125</v>
      </c>
    </row>
    <row r="239" spans="4:63" x14ac:dyDescent="0.25">
      <c r="D239" s="2"/>
      <c r="F239" s="2">
        <v>38680</v>
      </c>
      <c r="G239">
        <v>99.73828125</v>
      </c>
      <c r="H239" s="2">
        <v>38708</v>
      </c>
      <c r="I239">
        <v>99.83984375</v>
      </c>
      <c r="J239" s="2">
        <v>38520</v>
      </c>
      <c r="K239">
        <v>99.62109375</v>
      </c>
      <c r="L239" s="2">
        <v>38694</v>
      </c>
      <c r="M239">
        <v>98.63671875</v>
      </c>
      <c r="N239" s="2">
        <v>38789</v>
      </c>
      <c r="O239">
        <v>98.7421875</v>
      </c>
      <c r="P239" s="2">
        <v>39057</v>
      </c>
      <c r="Q239">
        <v>100.92578125</v>
      </c>
      <c r="R239" s="2"/>
      <c r="T239" s="2"/>
      <c r="V239" s="2"/>
      <c r="X239" s="2"/>
      <c r="Z239" s="2">
        <v>39863</v>
      </c>
      <c r="AA239">
        <v>104.65234375</v>
      </c>
      <c r="AB239" s="2">
        <v>39954</v>
      </c>
      <c r="AC239">
        <v>107.44921875</v>
      </c>
      <c r="AD239" s="2">
        <v>40134</v>
      </c>
      <c r="AE239">
        <v>99.38671875</v>
      </c>
      <c r="AH239" s="2"/>
      <c r="AJ239" s="2">
        <v>38723</v>
      </c>
      <c r="AK239">
        <v>98.70703125</v>
      </c>
      <c r="AL239" s="2">
        <v>38909</v>
      </c>
      <c r="AM239">
        <v>95.5546875</v>
      </c>
      <c r="AN239" s="2">
        <v>39085</v>
      </c>
      <c r="AO239">
        <v>100.50390625</v>
      </c>
      <c r="AP239" s="2"/>
      <c r="AR239" s="2">
        <v>39449</v>
      </c>
      <c r="AS239">
        <v>107.3359375</v>
      </c>
      <c r="AT239" s="2">
        <v>39631</v>
      </c>
      <c r="AU239">
        <v>107.953125</v>
      </c>
      <c r="AV239" s="2">
        <v>39813</v>
      </c>
      <c r="AW239">
        <v>112.26953125</v>
      </c>
      <c r="AX239" s="2">
        <v>39995</v>
      </c>
      <c r="AY239">
        <v>105.140625</v>
      </c>
      <c r="BD239" s="2">
        <v>38520</v>
      </c>
      <c r="BE239">
        <v>144.3203125</v>
      </c>
      <c r="BF239" s="2">
        <v>38520</v>
      </c>
      <c r="BG239">
        <v>123.0703125</v>
      </c>
      <c r="BH239" s="2">
        <v>38520</v>
      </c>
      <c r="BI239">
        <v>132.5546875</v>
      </c>
      <c r="BJ239" s="2">
        <v>38520</v>
      </c>
      <c r="BK239">
        <v>113.859375</v>
      </c>
    </row>
    <row r="240" spans="4:63" x14ac:dyDescent="0.25">
      <c r="D240" s="2"/>
      <c r="F240" s="2">
        <v>38681</v>
      </c>
      <c r="G240">
        <v>99.80859375</v>
      </c>
      <c r="H240" s="2">
        <v>38709</v>
      </c>
      <c r="I240">
        <v>99.90625</v>
      </c>
      <c r="J240" s="2">
        <v>38523</v>
      </c>
      <c r="K240">
        <v>99.55078125</v>
      </c>
      <c r="L240" s="2">
        <v>38695</v>
      </c>
      <c r="M240">
        <v>98.4296875</v>
      </c>
      <c r="N240" s="2">
        <v>38790</v>
      </c>
      <c r="O240">
        <v>99.11328125</v>
      </c>
      <c r="P240" s="2">
        <v>39058</v>
      </c>
      <c r="Q240">
        <v>100.953125</v>
      </c>
      <c r="R240" s="2"/>
      <c r="T240" s="2"/>
      <c r="V240" s="2"/>
      <c r="X240" s="2"/>
      <c r="Z240" s="2">
        <v>39864</v>
      </c>
      <c r="AA240">
        <v>104.87890625</v>
      </c>
      <c r="AB240" s="2">
        <v>39955</v>
      </c>
      <c r="AC240">
        <v>107.375</v>
      </c>
      <c r="AD240" s="2">
        <v>40135</v>
      </c>
      <c r="AE240">
        <v>99.3125</v>
      </c>
      <c r="AH240" s="2"/>
      <c r="AJ240" s="2">
        <v>38726</v>
      </c>
      <c r="AK240">
        <v>98.765625</v>
      </c>
      <c r="AL240" s="2">
        <v>38910</v>
      </c>
      <c r="AM240">
        <v>95.56640625</v>
      </c>
      <c r="AN240" s="2">
        <v>39086</v>
      </c>
      <c r="AO240">
        <v>100.921875</v>
      </c>
      <c r="AP240" s="2"/>
      <c r="AR240" s="2">
        <v>39450</v>
      </c>
      <c r="AS240">
        <v>107.45703125</v>
      </c>
      <c r="AT240" s="2">
        <v>39632</v>
      </c>
      <c r="AU240">
        <v>107.8828125</v>
      </c>
      <c r="AV240" s="2">
        <v>39814</v>
      </c>
      <c r="AW240">
        <v>112.26953125</v>
      </c>
      <c r="AX240" s="2">
        <v>39996</v>
      </c>
      <c r="AY240">
        <v>105.55859375</v>
      </c>
      <c r="BD240" s="2">
        <v>38523</v>
      </c>
      <c r="BE240">
        <v>143.82421875</v>
      </c>
      <c r="BF240" s="2">
        <v>38523</v>
      </c>
      <c r="BG240">
        <v>122.63671875</v>
      </c>
      <c r="BH240" s="2">
        <v>38523</v>
      </c>
      <c r="BI240">
        <v>132.1171875</v>
      </c>
      <c r="BJ240" s="2">
        <v>38523</v>
      </c>
      <c r="BK240">
        <v>113.46875</v>
      </c>
    </row>
    <row r="241" spans="4:63" x14ac:dyDescent="0.25">
      <c r="D241" s="2"/>
      <c r="F241" s="2">
        <v>38684</v>
      </c>
      <c r="G241">
        <v>99.81640625</v>
      </c>
      <c r="H241" s="2">
        <v>38713</v>
      </c>
      <c r="I241">
        <v>99.9453125</v>
      </c>
      <c r="J241" s="2">
        <v>38524</v>
      </c>
      <c r="K241">
        <v>99.74609375</v>
      </c>
      <c r="L241" s="2">
        <v>38698</v>
      </c>
      <c r="M241">
        <v>98.34765625</v>
      </c>
      <c r="N241" s="2">
        <v>38791</v>
      </c>
      <c r="O241">
        <v>99.046875</v>
      </c>
      <c r="P241" s="2">
        <v>39059</v>
      </c>
      <c r="Q241">
        <v>100.70703125</v>
      </c>
      <c r="R241" s="2"/>
      <c r="T241" s="2"/>
      <c r="V241" s="2"/>
      <c r="X241" s="2"/>
      <c r="Z241" s="2">
        <v>39867</v>
      </c>
      <c r="AA241">
        <v>104.9140625</v>
      </c>
      <c r="AB241" s="2">
        <v>39958</v>
      </c>
      <c r="AC241">
        <v>107.375</v>
      </c>
      <c r="AD241" s="2">
        <v>40136</v>
      </c>
      <c r="AE241">
        <v>99.51953125</v>
      </c>
      <c r="AH241" s="2"/>
      <c r="AJ241" s="2">
        <v>38727</v>
      </c>
      <c r="AK241">
        <v>98.33984375</v>
      </c>
      <c r="AL241" s="2">
        <v>38911</v>
      </c>
      <c r="AM241">
        <v>95.828125</v>
      </c>
      <c r="AN241" s="2">
        <v>39087</v>
      </c>
      <c r="AO241">
        <v>100.64453125</v>
      </c>
      <c r="AP241" s="2"/>
      <c r="AR241" s="2">
        <v>39451</v>
      </c>
      <c r="AS241">
        <v>107.71484375</v>
      </c>
      <c r="AT241" s="2">
        <v>39633</v>
      </c>
      <c r="AU241">
        <v>107.8828125</v>
      </c>
      <c r="AV241" s="2">
        <v>39815</v>
      </c>
      <c r="AW241">
        <v>111.03125</v>
      </c>
      <c r="AX241" s="2">
        <v>39997</v>
      </c>
      <c r="AY241">
        <v>105.5546875</v>
      </c>
      <c r="BD241" s="2">
        <v>38524</v>
      </c>
      <c r="BE241">
        <v>144.92578125</v>
      </c>
      <c r="BF241" s="2">
        <v>38524</v>
      </c>
      <c r="BG241">
        <v>123.62109375</v>
      </c>
      <c r="BH241" s="2">
        <v>38524</v>
      </c>
      <c r="BI241">
        <v>133.15234375</v>
      </c>
      <c r="BJ241" s="2">
        <v>38524</v>
      </c>
      <c r="BK241">
        <v>114.453125</v>
      </c>
    </row>
    <row r="242" spans="4:63" x14ac:dyDescent="0.25">
      <c r="D242" s="2"/>
      <c r="F242" s="2">
        <v>38685</v>
      </c>
      <c r="G242">
        <v>99.76171875</v>
      </c>
      <c r="H242" s="2">
        <v>38714</v>
      </c>
      <c r="I242">
        <v>99.9375</v>
      </c>
      <c r="J242" s="2">
        <v>38525</v>
      </c>
      <c r="K242">
        <v>100.05078125</v>
      </c>
      <c r="L242" s="2">
        <v>38699</v>
      </c>
      <c r="M242">
        <v>98.48046875</v>
      </c>
      <c r="N242" s="2">
        <v>38792</v>
      </c>
      <c r="O242">
        <v>99.4140625</v>
      </c>
      <c r="P242" s="2">
        <v>39062</v>
      </c>
      <c r="Q242">
        <v>100.80859375</v>
      </c>
      <c r="R242" s="2"/>
      <c r="T242" s="2"/>
      <c r="V242" s="2"/>
      <c r="X242" s="2"/>
      <c r="Z242" s="2">
        <v>39868</v>
      </c>
      <c r="AA242">
        <v>104.625</v>
      </c>
      <c r="AB242" s="2">
        <v>39959</v>
      </c>
      <c r="AC242">
        <v>106.99609375</v>
      </c>
      <c r="AD242" s="2"/>
      <c r="AH242" s="2"/>
      <c r="AJ242" s="2">
        <v>38728</v>
      </c>
      <c r="AK242">
        <v>98.12890625</v>
      </c>
      <c r="AL242" s="2">
        <v>38912</v>
      </c>
      <c r="AM242">
        <v>95.86328125</v>
      </c>
      <c r="AN242" s="2">
        <v>39090</v>
      </c>
      <c r="AO242">
        <v>100.625</v>
      </c>
      <c r="AP242" s="2"/>
      <c r="AR242" s="2">
        <v>39454</v>
      </c>
      <c r="AS242">
        <v>108.0703125</v>
      </c>
      <c r="AT242" s="2">
        <v>39636</v>
      </c>
      <c r="AU242">
        <v>108.51953125</v>
      </c>
      <c r="AV242" s="2">
        <v>39818</v>
      </c>
      <c r="AW242">
        <v>110.08984375</v>
      </c>
      <c r="AX242" s="2">
        <v>40000</v>
      </c>
      <c r="AY242">
        <v>105.5390625</v>
      </c>
      <c r="BD242" s="2">
        <v>38525</v>
      </c>
      <c r="BE242">
        <v>146.4453125</v>
      </c>
      <c r="BF242" s="2">
        <v>38525</v>
      </c>
      <c r="BG242">
        <v>125.02734375</v>
      </c>
      <c r="BH242" s="2">
        <v>38525</v>
      </c>
      <c r="BI242">
        <v>134.671875</v>
      </c>
      <c r="BJ242" s="2">
        <v>38525</v>
      </c>
      <c r="BK242">
        <v>115.87109375</v>
      </c>
    </row>
    <row r="243" spans="4:63" x14ac:dyDescent="0.25">
      <c r="D243" s="2"/>
      <c r="F243" s="2">
        <v>38686</v>
      </c>
      <c r="G243">
        <v>99.72265625</v>
      </c>
      <c r="H243" s="2">
        <v>38715</v>
      </c>
      <c r="I243">
        <v>99.9609375</v>
      </c>
      <c r="J243" s="2">
        <v>38526</v>
      </c>
      <c r="K243">
        <v>100.015625</v>
      </c>
      <c r="L243" s="2">
        <v>38700</v>
      </c>
      <c r="M243">
        <v>98.6953125</v>
      </c>
      <c r="N243" s="2">
        <v>38793</v>
      </c>
      <c r="O243">
        <v>99.33984375</v>
      </c>
      <c r="P243" s="2">
        <v>39063</v>
      </c>
      <c r="Q243">
        <v>100.9921875</v>
      </c>
      <c r="R243" s="2"/>
      <c r="T243" s="2"/>
      <c r="V243" s="2"/>
      <c r="X243" s="2"/>
      <c r="Z243" s="2">
        <v>39869</v>
      </c>
      <c r="AA243">
        <v>104.1484375</v>
      </c>
      <c r="AB243" s="2">
        <v>39960</v>
      </c>
      <c r="AC243">
        <v>106.58203125</v>
      </c>
      <c r="AD243" s="2"/>
      <c r="AH243" s="2"/>
      <c r="AJ243" s="2">
        <v>38729</v>
      </c>
      <c r="AK243">
        <v>98.515625</v>
      </c>
      <c r="AL243" s="2">
        <v>38915</v>
      </c>
      <c r="AM243">
        <v>95.90625</v>
      </c>
      <c r="AN243" s="2">
        <v>39091</v>
      </c>
      <c r="AO243">
        <v>100.62109375</v>
      </c>
      <c r="AP243" s="2"/>
      <c r="AR243" s="2">
        <v>39455</v>
      </c>
      <c r="AS243">
        <v>108.48828125</v>
      </c>
      <c r="AT243" s="2">
        <v>39637</v>
      </c>
      <c r="AU243">
        <v>108.6875</v>
      </c>
      <c r="AV243" s="2">
        <v>39819</v>
      </c>
      <c r="AW243">
        <v>110.42578125</v>
      </c>
      <c r="AX243" s="2">
        <v>40001</v>
      </c>
      <c r="AY243">
        <v>105.97265625</v>
      </c>
      <c r="BD243" s="2">
        <v>38526</v>
      </c>
      <c r="BE243">
        <v>146.328125</v>
      </c>
      <c r="BF243" s="2">
        <v>38526</v>
      </c>
      <c r="BG243">
        <v>124.88671875</v>
      </c>
      <c r="BH243" s="2">
        <v>38526</v>
      </c>
      <c r="BI243">
        <v>134.5</v>
      </c>
      <c r="BJ243" s="2">
        <v>38526</v>
      </c>
      <c r="BK243">
        <v>115.68359375</v>
      </c>
    </row>
    <row r="244" spans="4:63" x14ac:dyDescent="0.25">
      <c r="D244" s="2"/>
      <c r="F244" s="2">
        <v>38687</v>
      </c>
      <c r="G244">
        <v>99.74609375</v>
      </c>
      <c r="H244" s="2">
        <v>38716</v>
      </c>
      <c r="I244">
        <v>99.94921875</v>
      </c>
      <c r="J244" s="2">
        <v>38527</v>
      </c>
      <c r="K244">
        <v>100.18359375</v>
      </c>
      <c r="L244" s="2">
        <v>38701</v>
      </c>
      <c r="M244">
        <v>98.6875</v>
      </c>
      <c r="N244" s="2">
        <v>38796</v>
      </c>
      <c r="O244">
        <v>99.3984375</v>
      </c>
      <c r="P244" s="2">
        <v>39064</v>
      </c>
      <c r="Q244">
        <v>100.64453125</v>
      </c>
      <c r="R244" s="2"/>
      <c r="T244" s="2"/>
      <c r="V244" s="2"/>
      <c r="X244" s="2"/>
      <c r="Z244" s="2">
        <v>39870</v>
      </c>
      <c r="AA244">
        <v>104</v>
      </c>
      <c r="AB244" s="2">
        <v>39961</v>
      </c>
      <c r="AC244">
        <v>106.796875</v>
      </c>
      <c r="AD244" s="2"/>
      <c r="AH244" s="2"/>
      <c r="AJ244" s="2">
        <v>38730</v>
      </c>
      <c r="AK244">
        <v>98.96484375</v>
      </c>
      <c r="AL244" s="2">
        <v>38916</v>
      </c>
      <c r="AM244">
        <v>95.43359375</v>
      </c>
      <c r="AN244" s="2">
        <v>39092</v>
      </c>
      <c r="AO244">
        <v>100.3984375</v>
      </c>
      <c r="AP244" s="2"/>
      <c r="AR244" s="2">
        <v>39456</v>
      </c>
      <c r="AS244">
        <v>108.171875</v>
      </c>
      <c r="AT244" s="2">
        <v>39638</v>
      </c>
      <c r="AU244">
        <v>109.25</v>
      </c>
      <c r="AV244" s="2">
        <v>39820</v>
      </c>
      <c r="AW244">
        <v>109.93359375</v>
      </c>
      <c r="AX244" s="2">
        <v>40002</v>
      </c>
      <c r="AY244">
        <v>107.13671875</v>
      </c>
      <c r="BD244" s="2">
        <v>38527</v>
      </c>
      <c r="BE244">
        <v>146.953125</v>
      </c>
      <c r="BF244" s="2">
        <v>38527</v>
      </c>
      <c r="BG244">
        <v>125.453125</v>
      </c>
      <c r="BH244" s="2">
        <v>38527</v>
      </c>
      <c r="BI244">
        <v>135.1328125</v>
      </c>
      <c r="BJ244" s="2">
        <v>38527</v>
      </c>
      <c r="BK244">
        <v>116.2578125</v>
      </c>
    </row>
    <row r="245" spans="4:63" x14ac:dyDescent="0.25">
      <c r="D245" s="2"/>
      <c r="F245" s="2">
        <v>38688</v>
      </c>
      <c r="G245">
        <v>99.7890625</v>
      </c>
      <c r="H245" s="2">
        <v>38719</v>
      </c>
      <c r="I245">
        <v>99.94921875</v>
      </c>
      <c r="J245" s="2">
        <v>38530</v>
      </c>
      <c r="K245">
        <v>100.22265625</v>
      </c>
      <c r="L245" s="2">
        <v>38702</v>
      </c>
      <c r="M245">
        <v>98.8125</v>
      </c>
      <c r="N245" s="2">
        <v>38797</v>
      </c>
      <c r="O245">
        <v>99.125</v>
      </c>
      <c r="P245" s="2">
        <v>39065</v>
      </c>
      <c r="Q245">
        <v>100.5625</v>
      </c>
      <c r="R245" s="2"/>
      <c r="T245" s="2"/>
      <c r="V245" s="2"/>
      <c r="X245" s="2"/>
      <c r="Z245" s="2">
        <v>39871</v>
      </c>
      <c r="AA245">
        <v>104.37890625</v>
      </c>
      <c r="AB245" s="2">
        <v>39962</v>
      </c>
      <c r="AC245">
        <v>107.27734375</v>
      </c>
      <c r="AD245" s="2"/>
      <c r="AH245" s="2"/>
      <c r="AJ245" s="2">
        <v>38733</v>
      </c>
      <c r="AK245">
        <v>98.96484375</v>
      </c>
      <c r="AL245" s="2">
        <v>38917</v>
      </c>
      <c r="AM245">
        <v>96.0234375</v>
      </c>
      <c r="AN245" s="2">
        <v>39093</v>
      </c>
      <c r="AO245">
        <v>100.0859375</v>
      </c>
      <c r="AP245" s="2"/>
      <c r="AR245" s="2">
        <v>39457</v>
      </c>
      <c r="AS245">
        <v>107.68359375</v>
      </c>
      <c r="AT245" s="2">
        <v>39639</v>
      </c>
      <c r="AU245">
        <v>109.37109375</v>
      </c>
      <c r="AV245" s="2">
        <v>39821</v>
      </c>
      <c r="AW245">
        <v>110.2734375</v>
      </c>
      <c r="AX245" s="2">
        <v>40003</v>
      </c>
      <c r="AY245">
        <v>106.3984375</v>
      </c>
      <c r="BD245" s="2">
        <v>38530</v>
      </c>
      <c r="BE245">
        <v>147.45703125</v>
      </c>
      <c r="BF245" s="2">
        <v>38530</v>
      </c>
      <c r="BG245">
        <v>125.90625</v>
      </c>
      <c r="BH245" s="2">
        <v>38530</v>
      </c>
      <c r="BI245">
        <v>135.65234375</v>
      </c>
      <c r="BJ245" s="2">
        <v>38530</v>
      </c>
      <c r="BK245">
        <v>116.7578125</v>
      </c>
    </row>
    <row r="246" spans="4:63" x14ac:dyDescent="0.25">
      <c r="D246" s="2"/>
      <c r="F246" s="2">
        <v>38691</v>
      </c>
      <c r="G246">
        <v>99.78125</v>
      </c>
      <c r="H246" s="2">
        <v>38720</v>
      </c>
      <c r="I246">
        <v>100.00390625</v>
      </c>
      <c r="J246" s="2">
        <v>38531</v>
      </c>
      <c r="K246">
        <v>99.99609375</v>
      </c>
      <c r="L246" s="2">
        <v>38705</v>
      </c>
      <c r="M246">
        <v>98.7578125</v>
      </c>
      <c r="N246" s="2">
        <v>38798</v>
      </c>
      <c r="O246">
        <v>99.13671875</v>
      </c>
      <c r="P246" s="2">
        <v>39066</v>
      </c>
      <c r="Q246">
        <v>100.62890625</v>
      </c>
      <c r="R246" s="2"/>
      <c r="T246" s="2"/>
      <c r="V246" s="2"/>
      <c r="X246" s="2"/>
      <c r="Z246" s="2">
        <v>39874</v>
      </c>
      <c r="AA246">
        <v>105.02734375</v>
      </c>
      <c r="AB246" s="2">
        <v>39965</v>
      </c>
      <c r="AC246">
        <v>106.55078125</v>
      </c>
      <c r="AD246" s="2"/>
      <c r="AH246" s="2"/>
      <c r="AJ246" s="2">
        <v>38734</v>
      </c>
      <c r="AK246">
        <v>99.1640625</v>
      </c>
      <c r="AL246" s="2">
        <v>38918</v>
      </c>
      <c r="AM246">
        <v>96.23828125</v>
      </c>
      <c r="AN246" s="2">
        <v>39094</v>
      </c>
      <c r="AO246">
        <v>99.8203125</v>
      </c>
      <c r="AP246" s="2"/>
      <c r="AR246" s="2">
        <v>39458</v>
      </c>
      <c r="AS246">
        <v>108.55078125</v>
      </c>
      <c r="AT246" s="2">
        <v>39640</v>
      </c>
      <c r="AU246">
        <v>108.09765625</v>
      </c>
      <c r="AV246" s="2">
        <v>39822</v>
      </c>
      <c r="AW246">
        <v>110.73828125</v>
      </c>
      <c r="AX246" s="2">
        <v>40004</v>
      </c>
      <c r="AY246">
        <v>107.23046875</v>
      </c>
      <c r="BD246" s="2">
        <v>38531</v>
      </c>
      <c r="BE246">
        <v>146.44921875</v>
      </c>
      <c r="BF246" s="2">
        <v>38531</v>
      </c>
      <c r="BG246">
        <v>124.98828125</v>
      </c>
      <c r="BH246" s="2">
        <v>38531</v>
      </c>
      <c r="BI246">
        <v>134.671875</v>
      </c>
      <c r="BJ246" s="2">
        <v>38531</v>
      </c>
      <c r="BK246">
        <v>115.8515625</v>
      </c>
    </row>
    <row r="247" spans="4:63" x14ac:dyDescent="0.25">
      <c r="D247" s="2"/>
      <c r="F247" s="2">
        <v>38692</v>
      </c>
      <c r="G247">
        <v>99.8515625</v>
      </c>
      <c r="H247" s="2">
        <v>38721</v>
      </c>
      <c r="I247">
        <v>100.04296875</v>
      </c>
      <c r="J247" s="2">
        <v>38532</v>
      </c>
      <c r="K247">
        <v>99.9765625</v>
      </c>
      <c r="L247" s="2">
        <v>38706</v>
      </c>
      <c r="M247">
        <v>98.64453125</v>
      </c>
      <c r="N247" s="2">
        <v>38799</v>
      </c>
      <c r="O247">
        <v>99.0078125</v>
      </c>
      <c r="P247" s="2">
        <v>39069</v>
      </c>
      <c r="Q247">
        <v>100.671875</v>
      </c>
      <c r="R247" s="2"/>
      <c r="T247" s="2"/>
      <c r="V247" s="2"/>
      <c r="X247" s="2"/>
      <c r="Z247" s="2">
        <v>39875</v>
      </c>
      <c r="AA247">
        <v>104.94140625</v>
      </c>
      <c r="AB247" s="2">
        <v>39966</v>
      </c>
      <c r="AC247">
        <v>106.671875</v>
      </c>
      <c r="AD247" s="2"/>
      <c r="AH247" s="2"/>
      <c r="AJ247" s="2">
        <v>38735</v>
      </c>
      <c r="AK247">
        <v>99.09765625</v>
      </c>
      <c r="AL247" s="2">
        <v>38919</v>
      </c>
      <c r="AM247">
        <v>96.1953125</v>
      </c>
      <c r="AN247" s="2">
        <v>39097</v>
      </c>
      <c r="AO247">
        <v>99.8203125</v>
      </c>
      <c r="AP247" s="2"/>
      <c r="AR247" s="2">
        <v>39461</v>
      </c>
      <c r="AS247">
        <v>108.65625</v>
      </c>
      <c r="AT247" s="2">
        <v>39643</v>
      </c>
      <c r="AU247">
        <v>108.9375</v>
      </c>
      <c r="AV247" s="2">
        <v>39825</v>
      </c>
      <c r="AW247">
        <v>111.46875</v>
      </c>
      <c r="AX247" s="2">
        <v>40007</v>
      </c>
      <c r="AY247">
        <v>106.86328125</v>
      </c>
      <c r="BD247" s="2">
        <v>38532</v>
      </c>
      <c r="BE247">
        <v>146.21875</v>
      </c>
      <c r="BF247" s="2">
        <v>38532</v>
      </c>
      <c r="BG247">
        <v>124.81640625</v>
      </c>
      <c r="BH247" s="2">
        <v>38532</v>
      </c>
      <c r="BI247">
        <v>134.46875</v>
      </c>
      <c r="BJ247" s="2">
        <v>38532</v>
      </c>
      <c r="BK247">
        <v>115.66015625</v>
      </c>
    </row>
    <row r="248" spans="4:63" x14ac:dyDescent="0.25">
      <c r="D248" s="2"/>
      <c r="F248" s="2">
        <v>38693</v>
      </c>
      <c r="G248">
        <v>99.84375</v>
      </c>
      <c r="H248" s="2">
        <v>38722</v>
      </c>
      <c r="I248">
        <v>100.0390625</v>
      </c>
      <c r="J248" s="2">
        <v>38533</v>
      </c>
      <c r="K248">
        <v>100.140625</v>
      </c>
      <c r="L248" s="2">
        <v>38707</v>
      </c>
      <c r="M248">
        <v>98.54296875</v>
      </c>
      <c r="N248" s="2">
        <v>38800</v>
      </c>
      <c r="O248">
        <v>99.30859375</v>
      </c>
      <c r="P248" s="2">
        <v>39070</v>
      </c>
      <c r="Q248">
        <v>100.66796875</v>
      </c>
      <c r="R248" s="2"/>
      <c r="T248" s="2"/>
      <c r="V248" s="2"/>
      <c r="X248" s="2"/>
      <c r="Z248" s="2">
        <v>39876</v>
      </c>
      <c r="AA248">
        <v>104.5546875</v>
      </c>
      <c r="AB248" s="2">
        <v>39967</v>
      </c>
      <c r="AC248">
        <v>106.9296875</v>
      </c>
      <c r="AD248" s="2"/>
      <c r="AH248" s="2"/>
      <c r="AJ248" s="2">
        <v>38736</v>
      </c>
      <c r="AK248">
        <v>98.8125</v>
      </c>
      <c r="AL248" s="2">
        <v>38922</v>
      </c>
      <c r="AM248">
        <v>96.20703125</v>
      </c>
      <c r="AN248" s="2">
        <v>39098</v>
      </c>
      <c r="AO248">
        <v>100.01953125</v>
      </c>
      <c r="AP248" s="2"/>
      <c r="AR248" s="2">
        <v>39462</v>
      </c>
      <c r="AS248">
        <v>109.41796875</v>
      </c>
      <c r="AT248" s="2">
        <v>39644</v>
      </c>
      <c r="AU248">
        <v>109.234375</v>
      </c>
      <c r="AV248" s="2">
        <v>39826</v>
      </c>
      <c r="AW248">
        <v>111.6171875</v>
      </c>
      <c r="AX248" s="2">
        <v>40008</v>
      </c>
      <c r="AY248">
        <v>105.921875</v>
      </c>
      <c r="BD248" s="2">
        <v>38533</v>
      </c>
      <c r="BE248">
        <v>147.44140625</v>
      </c>
      <c r="BF248" s="2">
        <v>38533</v>
      </c>
      <c r="BG248">
        <v>125.94140625</v>
      </c>
      <c r="BH248" s="2">
        <v>38533</v>
      </c>
      <c r="BI248">
        <v>135.70703125</v>
      </c>
      <c r="BJ248" s="2">
        <v>38533</v>
      </c>
      <c r="BK248">
        <v>116.84765625</v>
      </c>
    </row>
    <row r="249" spans="4:63" x14ac:dyDescent="0.25">
      <c r="D249" s="2"/>
      <c r="F249" s="2">
        <v>38694</v>
      </c>
      <c r="G249">
        <v>99.9140625</v>
      </c>
      <c r="H249" s="2">
        <v>38723</v>
      </c>
      <c r="I249">
        <v>100.03125</v>
      </c>
      <c r="J249" s="2">
        <v>38534</v>
      </c>
      <c r="K249">
        <v>99.73828125</v>
      </c>
      <c r="L249" s="2">
        <v>38708</v>
      </c>
      <c r="M249">
        <v>98.7734375</v>
      </c>
      <c r="N249" s="2">
        <v>38803</v>
      </c>
      <c r="O249">
        <v>99.20703125</v>
      </c>
      <c r="P249" s="2">
        <v>39071</v>
      </c>
      <c r="Q249">
        <v>100.6640625</v>
      </c>
      <c r="R249" s="2"/>
      <c r="T249" s="2"/>
      <c r="V249" s="2"/>
      <c r="X249" s="2"/>
      <c r="Z249" s="2">
        <v>39877</v>
      </c>
      <c r="AA249">
        <v>104.984375</v>
      </c>
      <c r="AB249" s="2">
        <v>39968</v>
      </c>
      <c r="AC249">
        <v>106.328125</v>
      </c>
      <c r="AD249" s="2"/>
      <c r="AH249" s="2"/>
      <c r="AJ249" s="2">
        <v>38737</v>
      </c>
      <c r="AK249">
        <v>99.015625</v>
      </c>
      <c r="AL249" s="2">
        <v>38923</v>
      </c>
      <c r="AM249">
        <v>96.09375</v>
      </c>
      <c r="AN249" s="2">
        <v>39099</v>
      </c>
      <c r="AO249">
        <v>99.78125</v>
      </c>
      <c r="AP249" s="2"/>
      <c r="AR249" s="2">
        <v>39463</v>
      </c>
      <c r="AS249">
        <v>108.98046875</v>
      </c>
      <c r="AT249" s="2">
        <v>39645</v>
      </c>
      <c r="AU249">
        <v>108.37109375</v>
      </c>
      <c r="AV249" s="2">
        <v>39827</v>
      </c>
      <c r="AW249">
        <v>112.36328125</v>
      </c>
      <c r="AX249" s="2">
        <v>40009</v>
      </c>
      <c r="AY249">
        <v>104.91796875</v>
      </c>
      <c r="BD249" s="2">
        <v>38534</v>
      </c>
      <c r="BE249">
        <v>145.41796875</v>
      </c>
      <c r="BF249" s="2">
        <v>38534</v>
      </c>
      <c r="BG249">
        <v>124.1484375</v>
      </c>
      <c r="BH249" s="2">
        <v>38534</v>
      </c>
      <c r="BI249">
        <v>133.78125</v>
      </c>
      <c r="BJ249" s="2">
        <v>38534</v>
      </c>
      <c r="BK249">
        <v>115.0625</v>
      </c>
    </row>
    <row r="250" spans="4:63" x14ac:dyDescent="0.25">
      <c r="D250" s="2"/>
      <c r="F250" s="2">
        <v>38695</v>
      </c>
      <c r="G250">
        <v>99.90625</v>
      </c>
      <c r="H250" s="2">
        <v>38726</v>
      </c>
      <c r="I250">
        <v>100.0390625</v>
      </c>
      <c r="J250" s="2">
        <v>38537</v>
      </c>
      <c r="K250">
        <v>99.78515625</v>
      </c>
      <c r="L250" s="2">
        <v>38709</v>
      </c>
      <c r="M250">
        <v>99</v>
      </c>
      <c r="N250" s="2">
        <v>38804</v>
      </c>
      <c r="O250">
        <v>98.90625</v>
      </c>
      <c r="P250" s="2">
        <v>39072</v>
      </c>
      <c r="Q250">
        <v>100.87890625</v>
      </c>
      <c r="R250" s="2"/>
      <c r="T250" s="2"/>
      <c r="V250" s="2"/>
      <c r="X250" s="2"/>
      <c r="Z250" s="2">
        <v>39878</v>
      </c>
      <c r="AA250">
        <v>104.69140625</v>
      </c>
      <c r="AB250" s="2">
        <v>39969</v>
      </c>
      <c r="AC250">
        <v>105.32421875</v>
      </c>
      <c r="AD250" s="2"/>
      <c r="AH250" s="2"/>
      <c r="AJ250" s="2">
        <v>38740</v>
      </c>
      <c r="AK250">
        <v>98.99609375</v>
      </c>
      <c r="AL250" s="2">
        <v>38924</v>
      </c>
      <c r="AM250">
        <v>96.33984375</v>
      </c>
      <c r="AN250" s="2">
        <v>39100</v>
      </c>
      <c r="AO250">
        <v>100.05859375</v>
      </c>
      <c r="AP250" s="2"/>
      <c r="AR250" s="2">
        <v>39464</v>
      </c>
      <c r="AS250">
        <v>109.9140625</v>
      </c>
      <c r="AT250" s="2">
        <v>39646</v>
      </c>
      <c r="AU250">
        <v>107.9140625</v>
      </c>
      <c r="AV250" s="2">
        <v>39828</v>
      </c>
      <c r="AW250">
        <v>112.26171875</v>
      </c>
      <c r="AX250" s="2">
        <v>40010</v>
      </c>
      <c r="AY250">
        <v>105.2734375</v>
      </c>
      <c r="BD250" s="2">
        <v>38537</v>
      </c>
      <c r="BE250">
        <v>145.57421875</v>
      </c>
      <c r="BF250" s="2">
        <v>38537</v>
      </c>
      <c r="BG250">
        <v>124.1796875</v>
      </c>
      <c r="BH250" s="2">
        <v>38537</v>
      </c>
      <c r="BI250">
        <v>133.828125</v>
      </c>
      <c r="BJ250" s="2">
        <v>38537</v>
      </c>
      <c r="BK250">
        <v>115.078125</v>
      </c>
    </row>
    <row r="251" spans="4:63" x14ac:dyDescent="0.25">
      <c r="D251" s="2"/>
      <c r="F251" s="2">
        <v>38698</v>
      </c>
      <c r="G251">
        <v>99.8828125</v>
      </c>
      <c r="H251" s="2">
        <v>38727</v>
      </c>
      <c r="I251">
        <v>100.01953125</v>
      </c>
      <c r="J251" s="2">
        <v>38538</v>
      </c>
      <c r="K251">
        <v>99.58984375</v>
      </c>
      <c r="L251" s="2">
        <v>38713</v>
      </c>
      <c r="M251">
        <v>99.12109375</v>
      </c>
      <c r="N251" s="2">
        <v>38805</v>
      </c>
      <c r="O251">
        <v>98.88671875</v>
      </c>
      <c r="P251" s="2">
        <v>39073</v>
      </c>
      <c r="Q251">
        <v>100.62890625</v>
      </c>
      <c r="R251" s="2"/>
      <c r="T251" s="2"/>
      <c r="V251" s="2"/>
      <c r="X251" s="2"/>
      <c r="Z251" s="2">
        <v>39881</v>
      </c>
      <c r="AA251">
        <v>104.60546875</v>
      </c>
      <c r="AB251" s="2">
        <v>39972</v>
      </c>
      <c r="AC251">
        <v>104.9453125</v>
      </c>
      <c r="AD251" s="2"/>
      <c r="AH251" s="2"/>
      <c r="AJ251" s="2">
        <v>38741</v>
      </c>
      <c r="AK251">
        <v>98.7734375</v>
      </c>
      <c r="AL251" s="2">
        <v>38925</v>
      </c>
      <c r="AM251">
        <v>96.3203125</v>
      </c>
      <c r="AN251" s="2">
        <v>39101</v>
      </c>
      <c r="AO251">
        <v>99.89453125</v>
      </c>
      <c r="AP251" s="2"/>
      <c r="AR251" s="2">
        <v>39465</v>
      </c>
      <c r="AS251">
        <v>109.88671875</v>
      </c>
      <c r="AT251" s="2">
        <v>39647</v>
      </c>
      <c r="AU251">
        <v>107.234375</v>
      </c>
      <c r="AV251" s="2">
        <v>39829</v>
      </c>
      <c r="AW251">
        <v>111.31640625</v>
      </c>
      <c r="AX251" s="2">
        <v>40011</v>
      </c>
      <c r="AY251">
        <v>104.7265625</v>
      </c>
      <c r="BD251" s="2">
        <v>38538</v>
      </c>
      <c r="BE251">
        <v>144.546875</v>
      </c>
      <c r="BF251" s="2">
        <v>38538</v>
      </c>
      <c r="BG251">
        <v>123.3046875</v>
      </c>
      <c r="BH251" s="2">
        <v>38538</v>
      </c>
      <c r="BI251">
        <v>132.84765625</v>
      </c>
      <c r="BJ251" s="2">
        <v>38538</v>
      </c>
      <c r="BK251">
        <v>114.12109375</v>
      </c>
    </row>
    <row r="252" spans="4:63" x14ac:dyDescent="0.25">
      <c r="D252" s="2"/>
      <c r="F252" s="2">
        <v>38699</v>
      </c>
      <c r="G252">
        <v>99.94140625</v>
      </c>
      <c r="H252" s="2">
        <v>38728</v>
      </c>
      <c r="I252">
        <v>99.99609375</v>
      </c>
      <c r="J252" s="2">
        <v>38539</v>
      </c>
      <c r="K252">
        <v>99.6796875</v>
      </c>
      <c r="L252" s="2">
        <v>38714</v>
      </c>
      <c r="M252">
        <v>99.01953125</v>
      </c>
      <c r="N252" s="2">
        <v>38806</v>
      </c>
      <c r="O252">
        <v>98.7421875</v>
      </c>
      <c r="P252" s="2">
        <v>39076</v>
      </c>
      <c r="Q252">
        <v>100.62890625</v>
      </c>
      <c r="R252" s="2"/>
      <c r="T252" s="2"/>
      <c r="V252" s="2"/>
      <c r="X252" s="2"/>
      <c r="Z252" s="2">
        <v>39882</v>
      </c>
      <c r="AA252">
        <v>104.45703125</v>
      </c>
      <c r="AB252" s="2">
        <v>39973</v>
      </c>
      <c r="AC252">
        <v>105.265625</v>
      </c>
      <c r="AD252" s="2"/>
      <c r="AH252" s="2"/>
      <c r="AJ252" s="2">
        <v>38742</v>
      </c>
      <c r="AK252">
        <v>98.125</v>
      </c>
      <c r="AL252" s="2">
        <v>38926</v>
      </c>
      <c r="AM252">
        <v>96.69921875</v>
      </c>
      <c r="AN252" s="2">
        <v>39104</v>
      </c>
      <c r="AO252">
        <v>100.015625</v>
      </c>
      <c r="AP252" s="2"/>
      <c r="AR252" s="2">
        <v>39468</v>
      </c>
      <c r="AS252">
        <v>109.88671875</v>
      </c>
      <c r="AT252" s="2">
        <v>39650</v>
      </c>
      <c r="AU252">
        <v>107.59375</v>
      </c>
      <c r="AV252" s="2">
        <v>39832</v>
      </c>
      <c r="AW252">
        <v>111.31640625</v>
      </c>
      <c r="AX252" s="2">
        <v>40014</v>
      </c>
      <c r="AY252">
        <v>105.05078125</v>
      </c>
      <c r="BD252" s="2">
        <v>38539</v>
      </c>
      <c r="BE252">
        <v>145.1484375</v>
      </c>
      <c r="BF252" s="2">
        <v>38539</v>
      </c>
      <c r="BG252">
        <v>123.85546875</v>
      </c>
      <c r="BH252" s="2">
        <v>38539</v>
      </c>
      <c r="BI252">
        <v>133.44140625</v>
      </c>
      <c r="BJ252" s="2">
        <v>38539</v>
      </c>
      <c r="BK252">
        <v>114.71484375</v>
      </c>
    </row>
    <row r="253" spans="4:63" x14ac:dyDescent="0.25">
      <c r="D253" s="2"/>
      <c r="F253" s="2">
        <v>38700</v>
      </c>
      <c r="G253">
        <v>99.98046875</v>
      </c>
      <c r="H253" s="2">
        <v>38729</v>
      </c>
      <c r="I253">
        <v>100.05078125</v>
      </c>
      <c r="J253" s="2">
        <v>38540</v>
      </c>
      <c r="K253">
        <v>99.75</v>
      </c>
      <c r="L253" s="2">
        <v>38715</v>
      </c>
      <c r="M253">
        <v>99.046875</v>
      </c>
      <c r="N253" s="2">
        <v>38807</v>
      </c>
      <c r="O253">
        <v>98.8671875</v>
      </c>
      <c r="P253" s="2">
        <v>39077</v>
      </c>
      <c r="Q253">
        <v>100.703125</v>
      </c>
      <c r="R253" s="2"/>
      <c r="T253" s="2"/>
      <c r="V253" s="2"/>
      <c r="X253" s="2"/>
      <c r="Z253" s="2">
        <v>39883</v>
      </c>
      <c r="AA253">
        <v>104.37109375</v>
      </c>
      <c r="AB253" s="2">
        <v>39974</v>
      </c>
      <c r="AC253">
        <v>105.08984375</v>
      </c>
      <c r="AD253" s="2"/>
      <c r="AH253" s="2"/>
      <c r="AJ253" s="2">
        <v>38743</v>
      </c>
      <c r="AK253">
        <v>97.85546875</v>
      </c>
      <c r="AL253" s="2">
        <v>38929</v>
      </c>
      <c r="AM253">
        <v>96.7890625</v>
      </c>
      <c r="AN253" s="2">
        <v>39105</v>
      </c>
      <c r="AO253">
        <v>99.68359375</v>
      </c>
      <c r="AP253" s="2"/>
      <c r="AR253" s="2">
        <v>39469</v>
      </c>
      <c r="AS253">
        <v>111.4453125</v>
      </c>
      <c r="AT253" s="2">
        <v>39651</v>
      </c>
      <c r="AU253">
        <v>107.16796875</v>
      </c>
      <c r="AV253" s="2">
        <v>39833</v>
      </c>
      <c r="AW253">
        <v>110.79296875</v>
      </c>
      <c r="AX253" s="2">
        <v>40015</v>
      </c>
      <c r="AY253">
        <v>106.078125</v>
      </c>
      <c r="BD253" s="2">
        <v>38540</v>
      </c>
      <c r="BE253">
        <v>145.35546875</v>
      </c>
      <c r="BF253" s="2">
        <v>38540</v>
      </c>
      <c r="BG253">
        <v>124.01171875</v>
      </c>
      <c r="BH253" s="2">
        <v>38540</v>
      </c>
      <c r="BI253">
        <v>133.6015625</v>
      </c>
      <c r="BJ253" s="2">
        <v>38540</v>
      </c>
      <c r="BK253">
        <v>114.85546875</v>
      </c>
    </row>
    <row r="254" spans="4:63" x14ac:dyDescent="0.25">
      <c r="D254" s="2"/>
      <c r="F254" s="2">
        <v>38701</v>
      </c>
      <c r="G254">
        <v>99.97265625</v>
      </c>
      <c r="H254" s="2">
        <v>38730</v>
      </c>
      <c r="I254">
        <v>100.0546875</v>
      </c>
      <c r="J254" s="2">
        <v>38541</v>
      </c>
      <c r="K254">
        <v>99.65234375</v>
      </c>
      <c r="L254" s="2">
        <v>38716</v>
      </c>
      <c r="M254">
        <v>98.9765625</v>
      </c>
      <c r="N254" s="2">
        <v>38810</v>
      </c>
      <c r="O254">
        <v>98.80078125</v>
      </c>
      <c r="P254" s="2">
        <v>39078</v>
      </c>
      <c r="Q254">
        <v>100.49609375</v>
      </c>
      <c r="R254" s="2"/>
      <c r="T254" s="2"/>
      <c r="V254" s="2"/>
      <c r="X254" s="2"/>
      <c r="Z254" s="2">
        <v>39884</v>
      </c>
      <c r="AA254">
        <v>104.5</v>
      </c>
      <c r="AB254" s="2">
        <v>39975</v>
      </c>
      <c r="AC254">
        <v>105.36328125</v>
      </c>
      <c r="AD254" s="2"/>
      <c r="AH254" s="2"/>
      <c r="AJ254" s="2">
        <v>38744</v>
      </c>
      <c r="AK254">
        <v>97.94921875</v>
      </c>
      <c r="AL254" s="2">
        <v>38930</v>
      </c>
      <c r="AM254">
        <v>96.83203125</v>
      </c>
      <c r="AN254" s="2">
        <v>39106</v>
      </c>
      <c r="AO254">
        <v>99.7265625</v>
      </c>
      <c r="AP254" s="2"/>
      <c r="AR254" s="2">
        <v>39470</v>
      </c>
      <c r="AS254">
        <v>110.06640625</v>
      </c>
      <c r="AT254" s="2">
        <v>39652</v>
      </c>
      <c r="AU254">
        <v>107.01171875</v>
      </c>
      <c r="AV254" s="2">
        <v>39834</v>
      </c>
      <c r="AW254">
        <v>109.4453125</v>
      </c>
      <c r="AX254" s="2">
        <v>40016</v>
      </c>
      <c r="AY254">
        <v>105.52734375</v>
      </c>
      <c r="BD254" s="2">
        <v>38541</v>
      </c>
      <c r="BE254">
        <v>144.99609375</v>
      </c>
      <c r="BF254" s="2">
        <v>38541</v>
      </c>
      <c r="BG254">
        <v>123.60546875</v>
      </c>
      <c r="BH254" s="2">
        <v>38541</v>
      </c>
      <c r="BI254">
        <v>133.265625</v>
      </c>
      <c r="BJ254" s="2">
        <v>38541</v>
      </c>
      <c r="BK254">
        <v>114.5546875</v>
      </c>
    </row>
    <row r="255" spans="4:63" x14ac:dyDescent="0.25">
      <c r="D255" s="2"/>
      <c r="F255" s="2">
        <v>38702</v>
      </c>
      <c r="G255">
        <v>100.01171875</v>
      </c>
      <c r="H255" s="2">
        <v>38733</v>
      </c>
      <c r="I255">
        <v>100.0546875</v>
      </c>
      <c r="J255" s="2">
        <v>38544</v>
      </c>
      <c r="K255">
        <v>99.62890625</v>
      </c>
      <c r="L255" s="2">
        <v>38719</v>
      </c>
      <c r="M255">
        <v>98.9765625</v>
      </c>
      <c r="N255" s="2">
        <v>38811</v>
      </c>
      <c r="O255">
        <v>98.875</v>
      </c>
      <c r="P255" s="2">
        <v>39079</v>
      </c>
      <c r="Q255">
        <v>100.3671875</v>
      </c>
      <c r="R255" s="2"/>
      <c r="T255" s="2"/>
      <c r="V255" s="2"/>
      <c r="X255" s="2"/>
      <c r="Z255" s="2">
        <v>39885</v>
      </c>
      <c r="AA255">
        <v>104.6484375</v>
      </c>
      <c r="AB255" s="2">
        <v>39976</v>
      </c>
      <c r="AC255">
        <v>105.625</v>
      </c>
      <c r="AD255" s="2"/>
      <c r="AH255" s="2"/>
      <c r="AJ255" s="2">
        <v>38747</v>
      </c>
      <c r="AK255">
        <v>97.8359375</v>
      </c>
      <c r="AL255" s="2">
        <v>38931</v>
      </c>
      <c r="AM255">
        <v>96.9375</v>
      </c>
      <c r="AN255" s="2">
        <v>39107</v>
      </c>
      <c r="AO255">
        <v>99.26953125</v>
      </c>
      <c r="AP255" s="2"/>
      <c r="AR255" s="2">
        <v>39471</v>
      </c>
      <c r="AS255">
        <v>109.25</v>
      </c>
      <c r="AT255" s="2">
        <v>39653</v>
      </c>
      <c r="AU255">
        <v>107.9921875</v>
      </c>
      <c r="AV255" s="2">
        <v>39835</v>
      </c>
      <c r="AW255">
        <v>108.96875</v>
      </c>
      <c r="AX255" s="2">
        <v>40017</v>
      </c>
      <c r="AY255">
        <v>104.6171875</v>
      </c>
      <c r="BD255" s="2">
        <v>38544</v>
      </c>
      <c r="BE255">
        <v>144.98828125</v>
      </c>
      <c r="BF255" s="2">
        <v>38544</v>
      </c>
      <c r="BG255">
        <v>123.6875</v>
      </c>
      <c r="BH255" s="2">
        <v>38544</v>
      </c>
      <c r="BI255">
        <v>133.26953125</v>
      </c>
      <c r="BJ255" s="2">
        <v>38544</v>
      </c>
      <c r="BK255">
        <v>114.5390625</v>
      </c>
    </row>
    <row r="256" spans="4:63" x14ac:dyDescent="0.25">
      <c r="D256" s="2"/>
      <c r="F256" s="2">
        <v>38705</v>
      </c>
      <c r="G256">
        <v>100.00390625</v>
      </c>
      <c r="H256" s="2">
        <v>38734</v>
      </c>
      <c r="I256">
        <v>100.15625</v>
      </c>
      <c r="J256" s="2">
        <v>38545</v>
      </c>
      <c r="K256">
        <v>99.49609375</v>
      </c>
      <c r="L256" s="2">
        <v>38720</v>
      </c>
      <c r="M256">
        <v>99.1875</v>
      </c>
      <c r="N256" s="2">
        <v>38812</v>
      </c>
      <c r="O256">
        <v>98.98046875</v>
      </c>
      <c r="P256" s="2">
        <v>39080</v>
      </c>
      <c r="Q256">
        <v>100.3671875</v>
      </c>
      <c r="R256" s="2"/>
      <c r="T256" s="2"/>
      <c r="V256" s="2"/>
      <c r="X256" s="2"/>
      <c r="Z256" s="2">
        <v>39888</v>
      </c>
      <c r="AA256">
        <v>104.43359375</v>
      </c>
      <c r="AB256" s="2">
        <v>39979</v>
      </c>
      <c r="AC256">
        <v>105.83984375</v>
      </c>
      <c r="AD256" s="2"/>
      <c r="AH256" s="2"/>
      <c r="AJ256" s="2">
        <v>38748</v>
      </c>
      <c r="AK256">
        <v>97.91015625</v>
      </c>
      <c r="AL256" s="2">
        <v>38932</v>
      </c>
      <c r="AM256">
        <v>96.98046875</v>
      </c>
      <c r="AN256" s="2">
        <v>39108</v>
      </c>
      <c r="AO256">
        <v>99.30859375</v>
      </c>
      <c r="AP256" s="2"/>
      <c r="AR256" s="2">
        <v>39472</v>
      </c>
      <c r="AS256">
        <v>110.5078125</v>
      </c>
      <c r="AT256" s="2">
        <v>39654</v>
      </c>
      <c r="AU256">
        <v>107.234375</v>
      </c>
      <c r="AV256" s="2">
        <v>39836</v>
      </c>
      <c r="AW256">
        <v>108.77734375</v>
      </c>
      <c r="AX256" s="2">
        <v>40018</v>
      </c>
      <c r="AY256">
        <v>104.6328125</v>
      </c>
      <c r="BD256" s="2">
        <v>38545</v>
      </c>
      <c r="BE256">
        <v>144.3046875</v>
      </c>
      <c r="BF256" s="2">
        <v>38545</v>
      </c>
      <c r="BG256">
        <v>123.0625</v>
      </c>
      <c r="BH256" s="2">
        <v>38545</v>
      </c>
      <c r="BI256">
        <v>132.55078125</v>
      </c>
      <c r="BJ256" s="2">
        <v>38545</v>
      </c>
      <c r="BK256">
        <v>113.87890625</v>
      </c>
    </row>
    <row r="257" spans="4:63" x14ac:dyDescent="0.25">
      <c r="D257" s="2"/>
      <c r="F257" s="2">
        <v>38706</v>
      </c>
      <c r="G257">
        <v>99.98046875</v>
      </c>
      <c r="H257" s="2">
        <v>38735</v>
      </c>
      <c r="I257">
        <v>100.1484375</v>
      </c>
      <c r="J257" s="2">
        <v>38546</v>
      </c>
      <c r="K257">
        <v>99.4765625</v>
      </c>
      <c r="L257" s="2">
        <v>38721</v>
      </c>
      <c r="M257">
        <v>99.30859375</v>
      </c>
      <c r="N257" s="2">
        <v>38813</v>
      </c>
      <c r="O257">
        <v>98.84765625</v>
      </c>
      <c r="P257" s="2">
        <v>39083</v>
      </c>
      <c r="Q257">
        <v>100.3671875</v>
      </c>
      <c r="R257" s="2"/>
      <c r="T257" s="2"/>
      <c r="V257" s="2"/>
      <c r="X257" s="2"/>
      <c r="Z257" s="2">
        <v>39889</v>
      </c>
      <c r="AA257">
        <v>104.22265625</v>
      </c>
      <c r="AB257" s="2">
        <v>39980</v>
      </c>
      <c r="AC257">
        <v>105.94140625</v>
      </c>
      <c r="AD257" s="2"/>
      <c r="AH257" s="2"/>
      <c r="AJ257" s="2">
        <v>38749</v>
      </c>
      <c r="AK257">
        <v>97.65625</v>
      </c>
      <c r="AL257" s="2">
        <v>38933</v>
      </c>
      <c r="AM257">
        <v>97.5</v>
      </c>
      <c r="AN257" s="2">
        <v>39111</v>
      </c>
      <c r="AO257">
        <v>99.2109375</v>
      </c>
      <c r="AP257" s="2"/>
      <c r="AR257" s="2">
        <v>39475</v>
      </c>
      <c r="AS257">
        <v>110.31640625</v>
      </c>
      <c r="AT257" s="2">
        <v>39657</v>
      </c>
      <c r="AU257">
        <v>108.02734375</v>
      </c>
      <c r="AV257" s="2">
        <v>39839</v>
      </c>
      <c r="AW257">
        <v>108.5703125</v>
      </c>
      <c r="AX257" s="2">
        <v>40021</v>
      </c>
      <c r="AY257">
        <v>104.14453125</v>
      </c>
      <c r="BD257" s="2">
        <v>38546</v>
      </c>
      <c r="BE257">
        <v>144.12109375</v>
      </c>
      <c r="BF257" s="2">
        <v>38546</v>
      </c>
      <c r="BG257">
        <v>122.9375</v>
      </c>
      <c r="BH257" s="2">
        <v>38546</v>
      </c>
      <c r="BI257">
        <v>132.4296875</v>
      </c>
      <c r="BJ257" s="2">
        <v>38546</v>
      </c>
      <c r="BK257">
        <v>113.75390625</v>
      </c>
    </row>
    <row r="258" spans="4:63" x14ac:dyDescent="0.25">
      <c r="D258" s="2"/>
      <c r="F258" s="2">
        <v>38707</v>
      </c>
      <c r="G258">
        <v>99.97265625</v>
      </c>
      <c r="H258" s="2">
        <v>38736</v>
      </c>
      <c r="I258">
        <v>100.125</v>
      </c>
      <c r="J258" s="2">
        <v>38547</v>
      </c>
      <c r="K258">
        <v>97.796875</v>
      </c>
      <c r="L258" s="2">
        <v>38722</v>
      </c>
      <c r="M258">
        <v>99.26953125</v>
      </c>
      <c r="N258" s="2">
        <v>38814</v>
      </c>
      <c r="O258">
        <v>98.6328125</v>
      </c>
      <c r="P258" s="2">
        <v>39084</v>
      </c>
      <c r="Q258">
        <v>100.42578125</v>
      </c>
      <c r="R258" s="2"/>
      <c r="T258" s="2"/>
      <c r="V258" s="2"/>
      <c r="X258" s="2"/>
      <c r="Z258" s="2">
        <v>39890</v>
      </c>
      <c r="AA258">
        <v>105.69921875</v>
      </c>
      <c r="AB258" s="2">
        <v>39981</v>
      </c>
      <c r="AC258">
        <v>105.87109375</v>
      </c>
      <c r="AD258" s="2"/>
      <c r="AH258" s="2"/>
      <c r="AJ258" s="2">
        <v>38750</v>
      </c>
      <c r="AK258">
        <v>97.66796875</v>
      </c>
      <c r="AL258" s="2">
        <v>38936</v>
      </c>
      <c r="AM258">
        <v>97.30859375</v>
      </c>
      <c r="AN258" s="2">
        <v>39112</v>
      </c>
      <c r="AO258">
        <v>99.37890625</v>
      </c>
      <c r="AP258" s="2"/>
      <c r="AR258" s="2">
        <v>39476</v>
      </c>
      <c r="AS258">
        <v>109.58203125</v>
      </c>
      <c r="AT258" s="2">
        <v>39658</v>
      </c>
      <c r="AU258">
        <v>107.74609375</v>
      </c>
      <c r="AV258" s="2">
        <v>39840</v>
      </c>
      <c r="AW258">
        <v>109.53125</v>
      </c>
      <c r="AX258" s="2">
        <v>40022</v>
      </c>
      <c r="AY258">
        <v>104.453125</v>
      </c>
      <c r="BD258" s="2">
        <v>38547</v>
      </c>
      <c r="BE258">
        <v>143.83203125</v>
      </c>
      <c r="BF258" s="2">
        <v>38547</v>
      </c>
      <c r="BG258">
        <v>122.640625</v>
      </c>
      <c r="BH258" s="2">
        <v>38547</v>
      </c>
      <c r="BI258">
        <v>132.12109375</v>
      </c>
      <c r="BJ258" s="2">
        <v>38547</v>
      </c>
      <c r="BK258">
        <v>113.48828125</v>
      </c>
    </row>
    <row r="259" spans="4:63" x14ac:dyDescent="0.25">
      <c r="D259" s="2"/>
      <c r="F259" s="2">
        <v>38708</v>
      </c>
      <c r="G259">
        <v>100.01171875</v>
      </c>
      <c r="H259" s="2">
        <v>38737</v>
      </c>
      <c r="I259">
        <v>100.18359375</v>
      </c>
      <c r="J259" s="2">
        <v>38548</v>
      </c>
      <c r="K259">
        <v>97.82421875</v>
      </c>
      <c r="L259" s="2">
        <v>38723</v>
      </c>
      <c r="M259">
        <v>99.19140625</v>
      </c>
      <c r="N259" s="2">
        <v>38817</v>
      </c>
      <c r="O259">
        <v>98.73828125</v>
      </c>
      <c r="P259" s="2">
        <v>39085</v>
      </c>
      <c r="Q259">
        <v>100.52734375</v>
      </c>
      <c r="R259" s="2"/>
      <c r="T259" s="2"/>
      <c r="V259" s="2"/>
      <c r="X259" s="2"/>
      <c r="Z259" s="2">
        <v>39891</v>
      </c>
      <c r="AA259">
        <v>105.55078125</v>
      </c>
      <c r="AB259" s="2">
        <v>39982</v>
      </c>
      <c r="AC259">
        <v>105.2578125</v>
      </c>
      <c r="AD259" s="2"/>
      <c r="AH259" s="2"/>
      <c r="AJ259" s="2">
        <v>38751</v>
      </c>
      <c r="AK259">
        <v>97.96484375</v>
      </c>
      <c r="AL259" s="2">
        <v>38937</v>
      </c>
      <c r="AM259">
        <v>97.3203125</v>
      </c>
      <c r="AN259" s="2">
        <v>39113</v>
      </c>
      <c r="AO259">
        <v>99.84375</v>
      </c>
      <c r="AP259" s="2"/>
      <c r="AR259" s="2">
        <v>39477</v>
      </c>
      <c r="AS259">
        <v>109.734375</v>
      </c>
      <c r="AT259" s="2">
        <v>39659</v>
      </c>
      <c r="AU259">
        <v>107.7265625</v>
      </c>
      <c r="AV259" s="2">
        <v>39841</v>
      </c>
      <c r="AW259">
        <v>108.41796875</v>
      </c>
      <c r="AX259" s="2">
        <v>40023</v>
      </c>
      <c r="AY259">
        <v>104.58984375</v>
      </c>
      <c r="BD259" s="2">
        <v>38548</v>
      </c>
      <c r="BE259">
        <v>144.22265625</v>
      </c>
      <c r="BF259" s="2">
        <v>38548</v>
      </c>
      <c r="BG259">
        <v>122.97265625</v>
      </c>
      <c r="BH259" s="2">
        <v>38548</v>
      </c>
      <c r="BI259">
        <v>132.45703125</v>
      </c>
      <c r="BJ259" s="2">
        <v>38548</v>
      </c>
      <c r="BK259">
        <v>113.765625</v>
      </c>
    </row>
    <row r="260" spans="4:63" x14ac:dyDescent="0.25">
      <c r="D260" s="2"/>
      <c r="F260" s="2">
        <v>38709</v>
      </c>
      <c r="G260">
        <v>100.0625</v>
      </c>
      <c r="H260" s="2">
        <v>38740</v>
      </c>
      <c r="I260">
        <v>100.19140625</v>
      </c>
      <c r="J260" s="2">
        <v>38551</v>
      </c>
      <c r="K260">
        <v>97.69140625</v>
      </c>
      <c r="L260" s="2">
        <v>38726</v>
      </c>
      <c r="M260">
        <v>99.26171875</v>
      </c>
      <c r="N260" s="2">
        <v>38818</v>
      </c>
      <c r="O260">
        <v>98.84375</v>
      </c>
      <c r="P260" s="2">
        <v>39086</v>
      </c>
      <c r="Q260">
        <v>100.7578125</v>
      </c>
      <c r="R260" s="2"/>
      <c r="T260" s="2"/>
      <c r="V260" s="2"/>
      <c r="X260" s="2"/>
      <c r="Z260" s="2">
        <v>39892</v>
      </c>
      <c r="AA260">
        <v>105.5546875</v>
      </c>
      <c r="AB260" s="2">
        <v>39983</v>
      </c>
      <c r="AC260">
        <v>105.45703125</v>
      </c>
      <c r="AD260" s="2"/>
      <c r="AH260" s="2"/>
      <c r="AJ260" s="2">
        <v>38754</v>
      </c>
      <c r="AK260">
        <v>97.8515625</v>
      </c>
      <c r="AL260" s="2">
        <v>38938</v>
      </c>
      <c r="AM260">
        <v>97.22265625</v>
      </c>
      <c r="AN260" s="2">
        <v>39114</v>
      </c>
      <c r="AO260">
        <v>99.63671875</v>
      </c>
      <c r="AP260" s="2"/>
      <c r="AR260" s="2">
        <v>39478</v>
      </c>
      <c r="AS260">
        <v>110.33984375</v>
      </c>
      <c r="AT260" s="2">
        <v>39660</v>
      </c>
      <c r="AU260">
        <v>108.55078125</v>
      </c>
      <c r="AV260" s="2">
        <v>39842</v>
      </c>
      <c r="AW260">
        <v>106.87890625</v>
      </c>
      <c r="AX260" s="2">
        <v>40024</v>
      </c>
      <c r="AY260">
        <v>105.0234375</v>
      </c>
      <c r="BD260" s="2">
        <v>38551</v>
      </c>
      <c r="BE260">
        <v>143.1484375</v>
      </c>
      <c r="BF260" s="2">
        <v>38551</v>
      </c>
      <c r="BG260">
        <v>121.98828125</v>
      </c>
      <c r="BH260" s="2">
        <v>38551</v>
      </c>
      <c r="BI260">
        <v>131.3984375</v>
      </c>
      <c r="BJ260" s="2">
        <v>38551</v>
      </c>
      <c r="BK260">
        <v>112.765625</v>
      </c>
    </row>
    <row r="261" spans="4:63" x14ac:dyDescent="0.25">
      <c r="D261" s="2"/>
      <c r="F261" s="2">
        <v>38713</v>
      </c>
      <c r="G261">
        <v>100.1015625</v>
      </c>
      <c r="H261" s="2">
        <v>38741</v>
      </c>
      <c r="I261">
        <v>100.18359375</v>
      </c>
      <c r="J261" s="2">
        <v>38552</v>
      </c>
      <c r="K261">
        <v>97.80859375</v>
      </c>
      <c r="L261" s="2">
        <v>38727</v>
      </c>
      <c r="M261">
        <v>99.0390625</v>
      </c>
      <c r="N261" s="2">
        <v>38819</v>
      </c>
      <c r="O261">
        <v>98.6640625</v>
      </c>
      <c r="P261" s="2">
        <v>39087</v>
      </c>
      <c r="Q261">
        <v>100.62109375</v>
      </c>
      <c r="R261" s="2"/>
      <c r="T261" s="2"/>
      <c r="V261" s="2"/>
      <c r="X261" s="2"/>
      <c r="Z261" s="2">
        <v>39895</v>
      </c>
      <c r="AA261">
        <v>105.421875</v>
      </c>
      <c r="AB261" s="2">
        <v>39986</v>
      </c>
      <c r="AC261">
        <v>105.85546875</v>
      </c>
      <c r="AD261" s="2"/>
      <c r="AH261" s="2"/>
      <c r="AJ261" s="2">
        <v>38755</v>
      </c>
      <c r="AK261">
        <v>97.70703125</v>
      </c>
      <c r="AL261" s="2">
        <v>38939</v>
      </c>
      <c r="AM261">
        <v>97.171875</v>
      </c>
      <c r="AN261" s="2">
        <v>39115</v>
      </c>
      <c r="AO261">
        <v>99.78515625</v>
      </c>
      <c r="AP261" s="2"/>
      <c r="AR261" s="2">
        <v>39479</v>
      </c>
      <c r="AS261">
        <v>110.39453125</v>
      </c>
      <c r="AT261" s="2">
        <v>39661</v>
      </c>
      <c r="AU261">
        <v>108.74609375</v>
      </c>
      <c r="AV261" s="2">
        <v>39843</v>
      </c>
      <c r="AW261">
        <v>106.984375</v>
      </c>
      <c r="AX261" s="2">
        <v>40025</v>
      </c>
      <c r="AY261">
        <v>106.0859375</v>
      </c>
      <c r="BD261" s="2">
        <v>38552</v>
      </c>
      <c r="BE261">
        <v>143.6875</v>
      </c>
      <c r="BF261" s="2">
        <v>38552</v>
      </c>
      <c r="BG261">
        <v>122.5078125</v>
      </c>
      <c r="BH261" s="2">
        <v>38552</v>
      </c>
      <c r="BI261">
        <v>131.9609375</v>
      </c>
      <c r="BJ261" s="2">
        <v>38552</v>
      </c>
      <c r="BK261">
        <v>113.35546875</v>
      </c>
    </row>
    <row r="262" spans="4:63" x14ac:dyDescent="0.25">
      <c r="D262" s="2"/>
      <c r="F262" s="2">
        <v>38714</v>
      </c>
      <c r="G262">
        <v>100.109375</v>
      </c>
      <c r="H262" s="2">
        <v>38742</v>
      </c>
      <c r="I262">
        <v>100.12890625</v>
      </c>
      <c r="J262" s="2">
        <v>38553</v>
      </c>
      <c r="K262">
        <v>97.8046875</v>
      </c>
      <c r="L262" s="2">
        <v>38728</v>
      </c>
      <c r="M262">
        <v>98.9375</v>
      </c>
      <c r="N262" s="2">
        <v>38820</v>
      </c>
      <c r="O262">
        <v>96.5234375</v>
      </c>
      <c r="P262" s="2">
        <v>39090</v>
      </c>
      <c r="Q262">
        <v>100.5859375</v>
      </c>
      <c r="R262" s="2"/>
      <c r="T262" s="2"/>
      <c r="V262" s="2"/>
      <c r="X262" s="2"/>
      <c r="Z262" s="2">
        <v>39896</v>
      </c>
      <c r="AA262">
        <v>105.26953125</v>
      </c>
      <c r="AB262" s="2">
        <v>39987</v>
      </c>
      <c r="AC262">
        <v>105.9140625</v>
      </c>
      <c r="AD262" s="2"/>
      <c r="AH262" s="2"/>
      <c r="AJ262" s="2">
        <v>38756</v>
      </c>
      <c r="AK262">
        <v>97.54296875</v>
      </c>
      <c r="AL262" s="2">
        <v>38940</v>
      </c>
      <c r="AM262">
        <v>96.92578125</v>
      </c>
      <c r="AN262" s="2">
        <v>39118</v>
      </c>
      <c r="AO262">
        <v>99.921875</v>
      </c>
      <c r="AP262" s="2"/>
      <c r="AR262" s="2">
        <v>39482</v>
      </c>
      <c r="AS262">
        <v>109.984375</v>
      </c>
      <c r="AT262" s="2">
        <v>39664</v>
      </c>
      <c r="AU262">
        <v>108.54296875</v>
      </c>
      <c r="AV262" s="2">
        <v>39846</v>
      </c>
      <c r="AW262">
        <v>108.02734375</v>
      </c>
      <c r="AX262" s="2">
        <v>40028</v>
      </c>
      <c r="AY262">
        <v>104.89453125</v>
      </c>
      <c r="BD262" s="2">
        <v>38553</v>
      </c>
      <c r="BE262">
        <v>144.28515625</v>
      </c>
      <c r="BF262" s="2">
        <v>38553</v>
      </c>
      <c r="BG262">
        <v>123.0234375</v>
      </c>
      <c r="BH262" s="2">
        <v>38553</v>
      </c>
      <c r="BI262">
        <v>132.54296875</v>
      </c>
      <c r="BJ262" s="2">
        <v>38553</v>
      </c>
      <c r="BK262">
        <v>113.87109375</v>
      </c>
    </row>
    <row r="263" spans="4:63" x14ac:dyDescent="0.25">
      <c r="D263" s="2"/>
      <c r="F263" s="2">
        <v>38715</v>
      </c>
      <c r="G263">
        <v>100.1328125</v>
      </c>
      <c r="H263" s="2">
        <v>38743</v>
      </c>
      <c r="I263">
        <v>100.12109375</v>
      </c>
      <c r="J263" s="2">
        <v>38554</v>
      </c>
      <c r="K263">
        <v>97.53125</v>
      </c>
      <c r="L263" s="2">
        <v>38729</v>
      </c>
      <c r="M263">
        <v>99.12109375</v>
      </c>
      <c r="N263" s="2">
        <v>38821</v>
      </c>
      <c r="O263">
        <v>96.5234375</v>
      </c>
      <c r="P263" s="2">
        <v>39091</v>
      </c>
      <c r="Q263">
        <v>100.56640625</v>
      </c>
      <c r="R263" s="2"/>
      <c r="T263" s="2"/>
      <c r="V263" s="2"/>
      <c r="X263" s="2"/>
      <c r="Z263" s="2">
        <v>39897</v>
      </c>
      <c r="AA263">
        <v>104.94921875</v>
      </c>
      <c r="AB263" s="2">
        <v>39988</v>
      </c>
      <c r="AC263">
        <v>105.703125</v>
      </c>
      <c r="AD263" s="2"/>
      <c r="AH263" s="2"/>
      <c r="AJ263" s="2">
        <v>38757</v>
      </c>
      <c r="AK263">
        <v>97.6328125</v>
      </c>
      <c r="AL263" s="2">
        <v>38943</v>
      </c>
      <c r="AM263">
        <v>94.625</v>
      </c>
      <c r="AN263" s="2">
        <v>39119</v>
      </c>
      <c r="AO263">
        <v>100.23046875</v>
      </c>
      <c r="AP263" s="2"/>
      <c r="AR263" s="2">
        <v>39483</v>
      </c>
      <c r="AS263">
        <v>110.60546875</v>
      </c>
      <c r="AT263" s="2">
        <v>39665</v>
      </c>
      <c r="AU263">
        <v>108.1328125</v>
      </c>
      <c r="AV263" s="2">
        <v>39847</v>
      </c>
      <c r="AW263">
        <v>106.70703125</v>
      </c>
      <c r="AX263" s="2">
        <v>40029</v>
      </c>
      <c r="AY263">
        <v>104.53125</v>
      </c>
      <c r="BD263" s="2">
        <v>38554</v>
      </c>
      <c r="BE263">
        <v>142.44921875</v>
      </c>
      <c r="BF263" s="2">
        <v>38554</v>
      </c>
      <c r="BG263">
        <v>121.3828125</v>
      </c>
      <c r="BH263" s="2">
        <v>38554</v>
      </c>
      <c r="BI263">
        <v>130.765625</v>
      </c>
      <c r="BJ263" s="2">
        <v>38554</v>
      </c>
      <c r="BK263">
        <v>112.18359375</v>
      </c>
    </row>
    <row r="264" spans="4:63" x14ac:dyDescent="0.25">
      <c r="D264" s="2"/>
      <c r="F264" s="2">
        <v>38716</v>
      </c>
      <c r="G264">
        <v>98.6484375</v>
      </c>
      <c r="H264" s="2">
        <v>38744</v>
      </c>
      <c r="I264">
        <v>100.140625</v>
      </c>
      <c r="J264" s="2">
        <v>38555</v>
      </c>
      <c r="K264">
        <v>97.68359375</v>
      </c>
      <c r="L264" s="2">
        <v>38730</v>
      </c>
      <c r="M264">
        <v>97.54296875</v>
      </c>
      <c r="N264" s="2">
        <v>38824</v>
      </c>
      <c r="O264">
        <v>96.703125</v>
      </c>
      <c r="P264" s="2">
        <v>39092</v>
      </c>
      <c r="Q264">
        <v>100.5</v>
      </c>
      <c r="R264" s="2"/>
      <c r="T264" s="2"/>
      <c r="V264" s="2"/>
      <c r="X264" s="2"/>
      <c r="Z264" s="2">
        <v>39898</v>
      </c>
      <c r="AA264">
        <v>105.19140625</v>
      </c>
      <c r="AB264" s="2">
        <v>39989</v>
      </c>
      <c r="AC264">
        <v>106.3671875</v>
      </c>
      <c r="AD264" s="2"/>
      <c r="AH264" s="2"/>
      <c r="AJ264" s="2">
        <v>38758</v>
      </c>
      <c r="AK264">
        <v>97.3515625</v>
      </c>
      <c r="AL264" s="2">
        <v>38944</v>
      </c>
      <c r="AM264">
        <v>95.10546875</v>
      </c>
      <c r="AN264" s="2">
        <v>39120</v>
      </c>
      <c r="AO264">
        <v>100.3984375</v>
      </c>
      <c r="AP264" s="2"/>
      <c r="AR264" s="2">
        <v>39484</v>
      </c>
      <c r="AS264">
        <v>110.4765625</v>
      </c>
      <c r="AT264" s="2">
        <v>39666</v>
      </c>
      <c r="AU264">
        <v>107.91015625</v>
      </c>
      <c r="AV264" s="2">
        <v>39848</v>
      </c>
      <c r="AW264">
        <v>106.28125</v>
      </c>
      <c r="AX264" s="2">
        <v>40030</v>
      </c>
      <c r="AY264">
        <v>104.07421875</v>
      </c>
      <c r="BD264" s="2">
        <v>38555</v>
      </c>
      <c r="BE264">
        <v>143.57421875</v>
      </c>
      <c r="BF264" s="2">
        <v>38555</v>
      </c>
      <c r="BG264">
        <v>122.40234375</v>
      </c>
      <c r="BH264" s="2">
        <v>38555</v>
      </c>
      <c r="BI264">
        <v>131.8359375</v>
      </c>
      <c r="BJ264" s="2">
        <v>38555</v>
      </c>
      <c r="BK264">
        <v>113.1953125</v>
      </c>
    </row>
    <row r="265" spans="4:63" x14ac:dyDescent="0.25">
      <c r="D265" s="2"/>
      <c r="F265" s="2">
        <v>38719</v>
      </c>
      <c r="G265">
        <v>98.65625</v>
      </c>
      <c r="H265" s="2">
        <v>38747</v>
      </c>
      <c r="I265">
        <v>98.5859375</v>
      </c>
      <c r="J265" s="2">
        <v>38558</v>
      </c>
      <c r="K265">
        <v>97.58203125</v>
      </c>
      <c r="L265" s="2">
        <v>38733</v>
      </c>
      <c r="M265">
        <v>97.54296875</v>
      </c>
      <c r="N265" s="2">
        <v>38825</v>
      </c>
      <c r="O265">
        <v>96.93359375</v>
      </c>
      <c r="P265" s="2">
        <v>39093</v>
      </c>
      <c r="Q265">
        <v>100.33984375</v>
      </c>
      <c r="R265" s="2"/>
      <c r="T265" s="2"/>
      <c r="V265" s="2"/>
      <c r="X265" s="2"/>
      <c r="Z265" s="2">
        <v>39899</v>
      </c>
      <c r="AA265">
        <v>105.203125</v>
      </c>
      <c r="AB265" s="2">
        <v>39990</v>
      </c>
      <c r="AC265">
        <v>106.484375</v>
      </c>
      <c r="AD265" s="2"/>
      <c r="AH265" s="2"/>
      <c r="AJ265" s="2">
        <v>38761</v>
      </c>
      <c r="AK265">
        <v>97.47265625</v>
      </c>
      <c r="AL265" s="2">
        <v>38945</v>
      </c>
      <c r="AM265">
        <v>95.6171875</v>
      </c>
      <c r="AN265" s="2">
        <v>39121</v>
      </c>
      <c r="AO265">
        <v>100.41015625</v>
      </c>
      <c r="AP265" s="2"/>
      <c r="AR265" s="2">
        <v>39485</v>
      </c>
      <c r="AS265">
        <v>109.22265625</v>
      </c>
      <c r="AT265" s="2">
        <v>39667</v>
      </c>
      <c r="AU265">
        <v>109.08203125</v>
      </c>
      <c r="AV265" s="2">
        <v>39849</v>
      </c>
      <c r="AW265">
        <v>106.5234375</v>
      </c>
      <c r="AX265" s="2">
        <v>40031</v>
      </c>
      <c r="AY265">
        <v>104.06640625</v>
      </c>
      <c r="BD265" s="2">
        <v>38558</v>
      </c>
      <c r="BE265">
        <v>143.109375</v>
      </c>
      <c r="BF265" s="2">
        <v>38558</v>
      </c>
      <c r="BG265">
        <v>121.99609375</v>
      </c>
      <c r="BH265" s="2">
        <v>38558</v>
      </c>
      <c r="BI265">
        <v>131.4296875</v>
      </c>
      <c r="BJ265" s="2">
        <v>38558</v>
      </c>
      <c r="BK265">
        <v>112.7890625</v>
      </c>
    </row>
    <row r="266" spans="4:63" x14ac:dyDescent="0.25">
      <c r="D266" s="2"/>
      <c r="F266" s="2">
        <v>38720</v>
      </c>
      <c r="G266">
        <v>98.6796875</v>
      </c>
      <c r="H266" s="2">
        <v>38748</v>
      </c>
      <c r="I266">
        <v>98.59375</v>
      </c>
      <c r="J266" s="2">
        <v>38559</v>
      </c>
      <c r="K266">
        <v>97.62109375</v>
      </c>
      <c r="L266" s="2">
        <v>38734</v>
      </c>
      <c r="M266">
        <v>97.6171875</v>
      </c>
      <c r="N266" s="2">
        <v>38826</v>
      </c>
      <c r="O266">
        <v>96.8515625</v>
      </c>
      <c r="P266" s="2">
        <v>39094</v>
      </c>
      <c r="Q266">
        <v>98.13671875</v>
      </c>
      <c r="R266" s="2"/>
      <c r="T266" s="2"/>
      <c r="V266" s="2"/>
      <c r="X266" s="2"/>
      <c r="Z266" s="2">
        <v>39902</v>
      </c>
      <c r="AA266">
        <v>104.2734375</v>
      </c>
      <c r="AB266" s="2">
        <v>39993</v>
      </c>
      <c r="AC266">
        <v>104.8984375</v>
      </c>
      <c r="AD266" s="2"/>
      <c r="AH266" s="2"/>
      <c r="AJ266" s="2">
        <v>38762</v>
      </c>
      <c r="AK266">
        <v>95.234375</v>
      </c>
      <c r="AL266" s="2">
        <v>38946</v>
      </c>
      <c r="AM266">
        <v>95.59765625</v>
      </c>
      <c r="AN266" s="2">
        <v>39122</v>
      </c>
      <c r="AO266">
        <v>100.10546875</v>
      </c>
      <c r="AP266" s="2"/>
      <c r="AR266" s="2">
        <v>39486</v>
      </c>
      <c r="AS266">
        <v>110.15234375</v>
      </c>
      <c r="AT266" s="2">
        <v>39668</v>
      </c>
      <c r="AU266">
        <v>109.07421875</v>
      </c>
      <c r="AV266" s="2">
        <v>39850</v>
      </c>
      <c r="AW266">
        <v>105.97265625</v>
      </c>
      <c r="AX266" s="2">
        <v>40032</v>
      </c>
      <c r="AY266">
        <v>103.3046875</v>
      </c>
      <c r="BD266" s="2">
        <v>38559</v>
      </c>
      <c r="BE266">
        <v>143.4453125</v>
      </c>
      <c r="BF266" s="2">
        <v>38559</v>
      </c>
      <c r="BG266">
        <v>122.29296875</v>
      </c>
      <c r="BH266" s="2">
        <v>38559</v>
      </c>
      <c r="BI266">
        <v>131.74609375</v>
      </c>
      <c r="BJ266" s="2">
        <v>38559</v>
      </c>
      <c r="BK266">
        <v>113.11328125</v>
      </c>
    </row>
    <row r="267" spans="4:63" x14ac:dyDescent="0.25">
      <c r="D267" s="2"/>
      <c r="F267" s="2">
        <v>38721</v>
      </c>
      <c r="G267">
        <v>98.70703125</v>
      </c>
      <c r="H267" s="2">
        <v>38749</v>
      </c>
      <c r="I267">
        <v>98.5546875</v>
      </c>
      <c r="J267" s="2">
        <v>38560</v>
      </c>
      <c r="K267">
        <v>97.51953125</v>
      </c>
      <c r="L267" s="2">
        <v>38735</v>
      </c>
      <c r="M267">
        <v>97.625</v>
      </c>
      <c r="N267" s="2">
        <v>38827</v>
      </c>
      <c r="O267">
        <v>96.78515625</v>
      </c>
      <c r="P267" s="2">
        <v>39097</v>
      </c>
      <c r="Q267">
        <v>98.13671875</v>
      </c>
      <c r="R267" s="2"/>
      <c r="T267" s="2"/>
      <c r="V267" s="2"/>
      <c r="X267" s="2"/>
      <c r="Z267" s="2">
        <v>39903</v>
      </c>
      <c r="AA267">
        <v>104.578125</v>
      </c>
      <c r="AB267" s="2">
        <v>39994</v>
      </c>
      <c r="AC267">
        <v>104.765625</v>
      </c>
      <c r="AD267" s="2"/>
      <c r="AH267" s="2"/>
      <c r="AJ267" s="2">
        <v>38763</v>
      </c>
      <c r="AK267">
        <v>95.30859375</v>
      </c>
      <c r="AL267" s="2">
        <v>38947</v>
      </c>
      <c r="AM267">
        <v>95.8046875</v>
      </c>
      <c r="AN267" s="2">
        <v>39125</v>
      </c>
      <c r="AO267">
        <v>99.9609375</v>
      </c>
      <c r="AP267" s="2"/>
      <c r="AR267" s="2">
        <v>39489</v>
      </c>
      <c r="AS267">
        <v>110.3671875</v>
      </c>
      <c r="AT267" s="2">
        <v>39671</v>
      </c>
      <c r="AU267">
        <v>108.5703125</v>
      </c>
      <c r="AV267" s="2">
        <v>39853</v>
      </c>
      <c r="AW267">
        <v>106</v>
      </c>
      <c r="AX267" s="2">
        <v>40035</v>
      </c>
      <c r="AY267">
        <v>103.91015625</v>
      </c>
      <c r="BD267" s="2">
        <v>38560</v>
      </c>
      <c r="BE267">
        <v>143.07421875</v>
      </c>
      <c r="BF267" s="2">
        <v>38560</v>
      </c>
      <c r="BG267">
        <v>121.96875</v>
      </c>
      <c r="BH267" s="2">
        <v>38560</v>
      </c>
      <c r="BI267">
        <v>131.390625</v>
      </c>
      <c r="BJ267" s="2">
        <v>38560</v>
      </c>
      <c r="BK267">
        <v>112.78515625</v>
      </c>
    </row>
    <row r="268" spans="4:63" x14ac:dyDescent="0.25">
      <c r="D268" s="2"/>
      <c r="F268" s="2">
        <v>38722</v>
      </c>
      <c r="G268">
        <v>98.69921875</v>
      </c>
      <c r="H268" s="2">
        <v>38750</v>
      </c>
      <c r="I268">
        <v>98.55078125</v>
      </c>
      <c r="J268" s="2">
        <v>38561</v>
      </c>
      <c r="K268">
        <v>97.671875</v>
      </c>
      <c r="L268" s="2">
        <v>38736</v>
      </c>
      <c r="M268">
        <v>97.48046875</v>
      </c>
      <c r="N268" s="2">
        <v>38828</v>
      </c>
      <c r="O268">
        <v>96.84765625</v>
      </c>
      <c r="P268" s="2">
        <v>39098</v>
      </c>
      <c r="Q268">
        <v>98.2421875</v>
      </c>
      <c r="R268" s="2"/>
      <c r="T268" s="2"/>
      <c r="V268" s="2"/>
      <c r="X268" s="2"/>
      <c r="Z268" s="2">
        <v>39904</v>
      </c>
      <c r="AA268">
        <v>104.62890625</v>
      </c>
      <c r="AB268" s="2">
        <v>39995</v>
      </c>
      <c r="AC268">
        <v>104.94921875</v>
      </c>
      <c r="AD268" s="2"/>
      <c r="AH268" s="2"/>
      <c r="AJ268" s="2">
        <v>38764</v>
      </c>
      <c r="AK268">
        <v>95.4296875</v>
      </c>
      <c r="AL268" s="2">
        <v>38950</v>
      </c>
      <c r="AM268">
        <v>96.00390625</v>
      </c>
      <c r="AN268" s="2">
        <v>39126</v>
      </c>
      <c r="AO268">
        <v>99.92578125</v>
      </c>
      <c r="AP268" s="2"/>
      <c r="AR268" s="2">
        <v>39490</v>
      </c>
      <c r="AS268">
        <v>110.0234375</v>
      </c>
      <c r="AT268" s="2">
        <v>39672</v>
      </c>
      <c r="AU268">
        <v>109.39453125</v>
      </c>
      <c r="AV268" s="2">
        <v>39854</v>
      </c>
      <c r="AW268">
        <v>107.4921875</v>
      </c>
      <c r="AX268" s="2">
        <v>40036</v>
      </c>
      <c r="AY268">
        <v>104.75</v>
      </c>
      <c r="BD268" s="2">
        <v>38561</v>
      </c>
      <c r="BE268">
        <v>144.203125</v>
      </c>
      <c r="BF268" s="2">
        <v>38561</v>
      </c>
      <c r="BG268">
        <v>123.046875</v>
      </c>
      <c r="BH268" s="2">
        <v>38561</v>
      </c>
      <c r="BI268">
        <v>132.5625</v>
      </c>
      <c r="BJ268" s="2">
        <v>38561</v>
      </c>
      <c r="BK268">
        <v>113.89453125</v>
      </c>
    </row>
    <row r="269" spans="4:63" x14ac:dyDescent="0.25">
      <c r="D269" s="2"/>
      <c r="F269" s="2">
        <v>38723</v>
      </c>
      <c r="G269">
        <v>98.70703125</v>
      </c>
      <c r="H269" s="2">
        <v>38751</v>
      </c>
      <c r="I269">
        <v>98.60546875</v>
      </c>
      <c r="J269" s="2">
        <v>38562</v>
      </c>
      <c r="K269">
        <v>97.4765625</v>
      </c>
      <c r="L269" s="2">
        <v>38737</v>
      </c>
      <c r="M269">
        <v>97.57421875</v>
      </c>
      <c r="N269" s="2">
        <v>38831</v>
      </c>
      <c r="O269">
        <v>96.953125</v>
      </c>
      <c r="P269" s="2">
        <v>39099</v>
      </c>
      <c r="Q269">
        <v>98.11328125</v>
      </c>
      <c r="R269" s="2"/>
      <c r="T269" s="2"/>
      <c r="V269" s="2"/>
      <c r="X269" s="2"/>
      <c r="Z269" s="2">
        <v>39905</v>
      </c>
      <c r="AA269">
        <v>104.19921875</v>
      </c>
      <c r="AB269" s="2">
        <v>39996</v>
      </c>
      <c r="AC269">
        <v>105.296875</v>
      </c>
      <c r="AD269" s="2"/>
      <c r="AH269" s="2"/>
      <c r="AJ269" s="2">
        <v>38765</v>
      </c>
      <c r="AK269">
        <v>95.80078125</v>
      </c>
      <c r="AL269" s="2">
        <v>38951</v>
      </c>
      <c r="AM269">
        <v>96.046875</v>
      </c>
      <c r="AN269" s="2">
        <v>39127</v>
      </c>
      <c r="AO269">
        <v>98.21875</v>
      </c>
      <c r="AP269" s="2"/>
      <c r="AR269" s="2">
        <v>39491</v>
      </c>
      <c r="AS269">
        <v>109.48828125</v>
      </c>
      <c r="AT269" s="2">
        <v>39673</v>
      </c>
      <c r="AU269">
        <v>109.14453125</v>
      </c>
      <c r="AV269" s="2">
        <v>39855</v>
      </c>
      <c r="AW269">
        <v>107.98828125</v>
      </c>
      <c r="AX269" s="2">
        <v>40037</v>
      </c>
      <c r="AY269">
        <v>104.3828125</v>
      </c>
      <c r="BD269" s="2">
        <v>38562</v>
      </c>
      <c r="BE269">
        <v>142.97265625</v>
      </c>
      <c r="BF269" s="2">
        <v>38562</v>
      </c>
      <c r="BG269">
        <v>121.89453125</v>
      </c>
      <c r="BH269" s="2">
        <v>38562</v>
      </c>
      <c r="BI269">
        <v>131.3359375</v>
      </c>
      <c r="BJ269" s="2">
        <v>38562</v>
      </c>
      <c r="BK269">
        <v>112.765625</v>
      </c>
    </row>
    <row r="270" spans="4:63" x14ac:dyDescent="0.25">
      <c r="D270" s="2"/>
      <c r="F270" s="2">
        <v>38726</v>
      </c>
      <c r="G270">
        <v>98.71484375</v>
      </c>
      <c r="H270" s="2">
        <v>38754</v>
      </c>
      <c r="I270">
        <v>98.58203125</v>
      </c>
      <c r="J270" s="2">
        <v>38565</v>
      </c>
      <c r="K270">
        <v>97.42578125</v>
      </c>
      <c r="L270" s="2">
        <v>38740</v>
      </c>
      <c r="M270">
        <v>97.56640625</v>
      </c>
      <c r="N270" s="2">
        <v>38832</v>
      </c>
      <c r="O270">
        <v>96.68359375</v>
      </c>
      <c r="P270" s="2">
        <v>39100</v>
      </c>
      <c r="Q270">
        <v>98.234375</v>
      </c>
      <c r="R270" s="2"/>
      <c r="T270" s="2"/>
      <c r="V270" s="2"/>
      <c r="X270" s="2"/>
      <c r="Z270" s="2">
        <v>39906</v>
      </c>
      <c r="AA270">
        <v>103.78125</v>
      </c>
      <c r="AB270" s="2">
        <v>39997</v>
      </c>
      <c r="AC270">
        <v>105.3046875</v>
      </c>
      <c r="AD270" s="2"/>
      <c r="AH270" s="2"/>
      <c r="AJ270" s="2">
        <v>38768</v>
      </c>
      <c r="AK270">
        <v>95.80078125</v>
      </c>
      <c r="AL270" s="2">
        <v>38952</v>
      </c>
      <c r="AM270">
        <v>96.02734375</v>
      </c>
      <c r="AN270" s="2">
        <v>39128</v>
      </c>
      <c r="AO270">
        <v>98.44921875</v>
      </c>
      <c r="AP270" s="2"/>
      <c r="AR270" s="2">
        <v>39492</v>
      </c>
      <c r="AS270">
        <v>106.578125</v>
      </c>
      <c r="AT270" s="2">
        <v>39674</v>
      </c>
      <c r="AU270">
        <v>107.125</v>
      </c>
      <c r="AV270" s="2">
        <v>39856</v>
      </c>
      <c r="AW270">
        <v>108.05859375</v>
      </c>
      <c r="AX270" s="2">
        <v>40038</v>
      </c>
      <c r="AY270">
        <v>105.28515625</v>
      </c>
      <c r="BD270" s="2">
        <v>38565</v>
      </c>
      <c r="BE270">
        <v>142.4296875</v>
      </c>
      <c r="BF270" s="2">
        <v>38565</v>
      </c>
      <c r="BG270">
        <v>121.41015625</v>
      </c>
      <c r="BH270" s="2">
        <v>38565</v>
      </c>
      <c r="BI270">
        <v>130.77734375</v>
      </c>
      <c r="BJ270" s="2">
        <v>38565</v>
      </c>
      <c r="BK270">
        <v>112.1875</v>
      </c>
    </row>
    <row r="271" spans="4:63" x14ac:dyDescent="0.25">
      <c r="D271" s="2"/>
      <c r="F271" s="2">
        <v>38727</v>
      </c>
      <c r="G271">
        <v>98.69140625</v>
      </c>
      <c r="H271" s="2">
        <v>38755</v>
      </c>
      <c r="I271">
        <v>98.609375</v>
      </c>
      <c r="J271" s="2">
        <v>38566</v>
      </c>
      <c r="K271">
        <v>97.38671875</v>
      </c>
      <c r="L271" s="2">
        <v>38741</v>
      </c>
      <c r="M271">
        <v>97.5</v>
      </c>
      <c r="N271" s="2">
        <v>38833</v>
      </c>
      <c r="O271">
        <v>96.5546875</v>
      </c>
      <c r="P271" s="2">
        <v>39101</v>
      </c>
      <c r="Q271">
        <v>98.14453125</v>
      </c>
      <c r="R271" s="2"/>
      <c r="T271" s="2"/>
      <c r="V271" s="2"/>
      <c r="X271" s="2"/>
      <c r="Z271" s="2">
        <v>39909</v>
      </c>
      <c r="AA271">
        <v>103.6328125</v>
      </c>
      <c r="AB271" s="2">
        <v>40000</v>
      </c>
      <c r="AC271">
        <v>105.4296875</v>
      </c>
      <c r="AD271" s="2"/>
      <c r="AH271" s="2"/>
      <c r="AJ271" s="2">
        <v>38769</v>
      </c>
      <c r="AK271">
        <v>95.625</v>
      </c>
      <c r="AL271" s="2">
        <v>38953</v>
      </c>
      <c r="AM271">
        <v>96.0859375</v>
      </c>
      <c r="AN271" s="2">
        <v>39129</v>
      </c>
      <c r="AO271">
        <v>98.59375</v>
      </c>
      <c r="AP271" s="2"/>
      <c r="AR271" s="2">
        <v>39493</v>
      </c>
      <c r="AS271">
        <v>106.89453125</v>
      </c>
      <c r="AT271" s="2">
        <v>39675</v>
      </c>
      <c r="AU271">
        <v>107.5546875</v>
      </c>
      <c r="AV271" s="2">
        <v>39857</v>
      </c>
      <c r="AW271">
        <v>105.48828125</v>
      </c>
      <c r="AX271" s="2">
        <v>40039</v>
      </c>
      <c r="AY271">
        <v>103.5546875</v>
      </c>
      <c r="BD271" s="2">
        <v>38566</v>
      </c>
      <c r="BE271">
        <v>141.91796875</v>
      </c>
      <c r="BF271" s="2">
        <v>38566</v>
      </c>
      <c r="BG271">
        <v>120.95703125</v>
      </c>
      <c r="BH271" s="2">
        <v>38566</v>
      </c>
      <c r="BI271">
        <v>130.265625</v>
      </c>
      <c r="BJ271" s="2">
        <v>38566</v>
      </c>
      <c r="BK271">
        <v>111.68359375</v>
      </c>
    </row>
    <row r="272" spans="4:63" x14ac:dyDescent="0.25">
      <c r="D272" s="2"/>
      <c r="F272" s="2">
        <v>38728</v>
      </c>
      <c r="G272">
        <v>98.66796875</v>
      </c>
      <c r="H272" s="2">
        <v>38756</v>
      </c>
      <c r="I272">
        <v>98.6015625</v>
      </c>
      <c r="J272" s="2">
        <v>38567</v>
      </c>
      <c r="K272">
        <v>97.50390625</v>
      </c>
      <c r="L272" s="2">
        <v>38742</v>
      </c>
      <c r="M272">
        <v>97.1796875</v>
      </c>
      <c r="N272" s="2">
        <v>38834</v>
      </c>
      <c r="O272">
        <v>96.828125</v>
      </c>
      <c r="P272" s="2">
        <v>39104</v>
      </c>
      <c r="Q272">
        <v>98.21875</v>
      </c>
      <c r="R272" s="2"/>
      <c r="T272" s="2"/>
      <c r="V272" s="2"/>
      <c r="X272" s="2"/>
      <c r="Z272" s="2">
        <v>39910</v>
      </c>
      <c r="AA272">
        <v>103.78125</v>
      </c>
      <c r="AB272" s="2">
        <v>40001</v>
      </c>
      <c r="AC272">
        <v>105.58203125</v>
      </c>
      <c r="AD272" s="2"/>
      <c r="AH272" s="2"/>
      <c r="AJ272" s="2">
        <v>38770</v>
      </c>
      <c r="AK272">
        <v>95.91796875</v>
      </c>
      <c r="AL272" s="2">
        <v>38954</v>
      </c>
      <c r="AM272">
        <v>96.2734375</v>
      </c>
      <c r="AN272" s="2">
        <v>39132</v>
      </c>
      <c r="AO272">
        <v>98.59375</v>
      </c>
      <c r="AP272" s="2"/>
      <c r="AR272" s="2">
        <v>39496</v>
      </c>
      <c r="AS272">
        <v>106.89453125</v>
      </c>
      <c r="AT272" s="2">
        <v>39678</v>
      </c>
      <c r="AU272">
        <v>107.78515625</v>
      </c>
      <c r="AV272" s="2">
        <v>39860</v>
      </c>
      <c r="AW272">
        <v>105.51953125</v>
      </c>
      <c r="AX272" s="2">
        <v>40042</v>
      </c>
      <c r="AY272">
        <v>104.328125</v>
      </c>
      <c r="BD272" s="2">
        <v>38567</v>
      </c>
      <c r="BE272">
        <v>142.72265625</v>
      </c>
      <c r="BF272" s="2">
        <v>38567</v>
      </c>
      <c r="BG272">
        <v>121.55078125</v>
      </c>
      <c r="BH272" s="2">
        <v>38567</v>
      </c>
      <c r="BI272">
        <v>131.046875</v>
      </c>
      <c r="BJ272" s="2">
        <v>38567</v>
      </c>
      <c r="BK272">
        <v>112.46484375</v>
      </c>
    </row>
    <row r="273" spans="4:63" x14ac:dyDescent="0.25">
      <c r="D273" s="2"/>
      <c r="F273" s="2">
        <v>38729</v>
      </c>
      <c r="G273">
        <v>98.7265625</v>
      </c>
      <c r="H273" s="2">
        <v>38757</v>
      </c>
      <c r="I273">
        <v>98.578125</v>
      </c>
      <c r="J273" s="2">
        <v>38568</v>
      </c>
      <c r="K273">
        <v>97.44921875</v>
      </c>
      <c r="L273" s="2">
        <v>38743</v>
      </c>
      <c r="M273">
        <v>97.08203125</v>
      </c>
      <c r="N273" s="2">
        <v>38835</v>
      </c>
      <c r="O273">
        <v>96.98828125</v>
      </c>
      <c r="P273" s="2">
        <v>39105</v>
      </c>
      <c r="Q273">
        <v>98.07421875</v>
      </c>
      <c r="R273" s="2"/>
      <c r="T273" s="2"/>
      <c r="V273" s="2"/>
      <c r="X273" s="2"/>
      <c r="Z273" s="2">
        <v>39911</v>
      </c>
      <c r="AA273">
        <v>103.8515625</v>
      </c>
      <c r="AB273" s="2">
        <v>40002</v>
      </c>
      <c r="AC273">
        <v>106.05859375</v>
      </c>
      <c r="AD273" s="2"/>
      <c r="AH273" s="2"/>
      <c r="AJ273" s="2">
        <v>38771</v>
      </c>
      <c r="AK273">
        <v>95.67578125</v>
      </c>
      <c r="AL273" s="2">
        <v>38957</v>
      </c>
      <c r="AM273">
        <v>96.17578125</v>
      </c>
      <c r="AN273" s="2">
        <v>39133</v>
      </c>
      <c r="AO273">
        <v>98.73046875</v>
      </c>
      <c r="AP273" s="2"/>
      <c r="AR273" s="2">
        <v>39497</v>
      </c>
      <c r="AS273">
        <v>105.890625</v>
      </c>
      <c r="AT273" s="2">
        <v>39679</v>
      </c>
      <c r="AU273">
        <v>107.69140625</v>
      </c>
      <c r="AV273" s="2">
        <v>39861</v>
      </c>
      <c r="AW273">
        <v>107.57421875</v>
      </c>
      <c r="AX273" s="2">
        <v>40043</v>
      </c>
      <c r="AY273">
        <v>104.01171875</v>
      </c>
      <c r="BD273" s="2">
        <v>38568</v>
      </c>
      <c r="BE273">
        <v>142.4296875</v>
      </c>
      <c r="BF273" s="2">
        <v>38568</v>
      </c>
      <c r="BG273">
        <v>121.3984375</v>
      </c>
      <c r="BH273" s="2">
        <v>38568</v>
      </c>
      <c r="BI273">
        <v>130.75390625</v>
      </c>
      <c r="BJ273" s="2">
        <v>38568</v>
      </c>
      <c r="BK273">
        <v>112.12109375</v>
      </c>
    </row>
    <row r="274" spans="4:63" x14ac:dyDescent="0.25">
      <c r="D274" s="2"/>
      <c r="F274" s="2">
        <v>38730</v>
      </c>
      <c r="G274">
        <v>98.7421875</v>
      </c>
      <c r="H274" s="2">
        <v>38758</v>
      </c>
      <c r="I274">
        <v>98.58984375</v>
      </c>
      <c r="J274" s="2">
        <v>38569</v>
      </c>
      <c r="K274">
        <v>97.1953125</v>
      </c>
      <c r="L274" s="2">
        <v>38744</v>
      </c>
      <c r="M274">
        <v>97.078125</v>
      </c>
      <c r="N274" s="2">
        <v>38838</v>
      </c>
      <c r="O274">
        <v>96.6796875</v>
      </c>
      <c r="P274" s="2">
        <v>39106</v>
      </c>
      <c r="Q274">
        <v>98.1171875</v>
      </c>
      <c r="R274" s="2"/>
      <c r="T274" s="2"/>
      <c r="V274" s="2"/>
      <c r="X274" s="2"/>
      <c r="Z274" s="2">
        <v>39912</v>
      </c>
      <c r="AA274">
        <v>103.67578125</v>
      </c>
      <c r="AB274" s="2">
        <v>40003</v>
      </c>
      <c r="AC274">
        <v>105.76953125</v>
      </c>
      <c r="AD274" s="2"/>
      <c r="AH274" s="2"/>
      <c r="AJ274" s="2">
        <v>38772</v>
      </c>
      <c r="AK274">
        <v>95.5859375</v>
      </c>
      <c r="AL274" s="2">
        <v>38958</v>
      </c>
      <c r="AM274">
        <v>96.265625</v>
      </c>
      <c r="AN274" s="2">
        <v>39134</v>
      </c>
      <c r="AO274">
        <v>98.6484375</v>
      </c>
      <c r="AP274" s="2"/>
      <c r="AR274" s="2">
        <v>39498</v>
      </c>
      <c r="AS274">
        <v>105.921875</v>
      </c>
      <c r="AT274" s="2">
        <v>39680</v>
      </c>
      <c r="AU274">
        <v>107.96875</v>
      </c>
      <c r="AV274" s="2">
        <v>39862</v>
      </c>
      <c r="AW274">
        <v>106.7109375</v>
      </c>
      <c r="AX274" s="2">
        <v>40044</v>
      </c>
      <c r="AY274">
        <v>104.4609375</v>
      </c>
      <c r="BD274" s="2">
        <v>38569</v>
      </c>
      <c r="BE274">
        <v>141.4453125</v>
      </c>
      <c r="BF274" s="2">
        <v>38569</v>
      </c>
      <c r="BG274">
        <v>120.5078125</v>
      </c>
      <c r="BH274" s="2">
        <v>38569</v>
      </c>
      <c r="BI274">
        <v>129.82421875</v>
      </c>
      <c r="BJ274" s="2">
        <v>38569</v>
      </c>
      <c r="BK274">
        <v>111.2421875</v>
      </c>
    </row>
    <row r="275" spans="4:63" x14ac:dyDescent="0.25">
      <c r="D275" s="2"/>
      <c r="F275" s="2">
        <v>38733</v>
      </c>
      <c r="G275">
        <v>98.7421875</v>
      </c>
      <c r="H275" s="2">
        <v>38761</v>
      </c>
      <c r="I275">
        <v>98.61328125</v>
      </c>
      <c r="J275" s="2">
        <v>38572</v>
      </c>
      <c r="K275">
        <v>97.05078125</v>
      </c>
      <c r="L275" s="2">
        <v>38747</v>
      </c>
      <c r="M275">
        <v>97.02734375</v>
      </c>
      <c r="N275" s="2">
        <v>38839</v>
      </c>
      <c r="O275">
        <v>96.78125</v>
      </c>
      <c r="P275" s="2">
        <v>39107</v>
      </c>
      <c r="Q275">
        <v>97.91015625</v>
      </c>
      <c r="R275" s="2"/>
      <c r="T275" s="2"/>
      <c r="V275" s="2"/>
      <c r="X275" s="2"/>
      <c r="Z275" s="2">
        <v>39913</v>
      </c>
      <c r="AA275">
        <v>103.67578125</v>
      </c>
      <c r="AB275" s="2">
        <v>40004</v>
      </c>
      <c r="AC275">
        <v>106.16015625</v>
      </c>
      <c r="AD275" s="2"/>
      <c r="AH275" s="2"/>
      <c r="AJ275" s="2">
        <v>38775</v>
      </c>
      <c r="AK275">
        <v>95.45703125</v>
      </c>
      <c r="AL275" s="2">
        <v>38959</v>
      </c>
      <c r="AM275">
        <v>96.48046875</v>
      </c>
      <c r="AN275" s="2">
        <v>39135</v>
      </c>
      <c r="AO275">
        <v>98.39453125</v>
      </c>
      <c r="AP275" s="2"/>
      <c r="AR275" s="2">
        <v>39499</v>
      </c>
      <c r="AS275">
        <v>106.93359375</v>
      </c>
      <c r="AT275" s="2">
        <v>39681</v>
      </c>
      <c r="AU275">
        <v>107.73046875</v>
      </c>
      <c r="AV275" s="2">
        <v>39863</v>
      </c>
      <c r="AW275">
        <v>105.8125</v>
      </c>
      <c r="AX275" s="2">
        <v>40045</v>
      </c>
      <c r="AY275">
        <v>104.58203125</v>
      </c>
      <c r="BD275" s="2">
        <v>38572</v>
      </c>
      <c r="BE275">
        <v>141.109375</v>
      </c>
      <c r="BF275" s="2">
        <v>38572</v>
      </c>
      <c r="BG275">
        <v>120.23046875</v>
      </c>
      <c r="BH275" s="2">
        <v>38572</v>
      </c>
      <c r="BI275">
        <v>129.53125</v>
      </c>
      <c r="BJ275" s="2">
        <v>38572</v>
      </c>
      <c r="BK275">
        <v>110.9609375</v>
      </c>
    </row>
    <row r="276" spans="4:63" x14ac:dyDescent="0.25">
      <c r="D276" s="2"/>
      <c r="F276" s="2">
        <v>38734</v>
      </c>
      <c r="G276">
        <v>98.796875</v>
      </c>
      <c r="H276" s="2">
        <v>38762</v>
      </c>
      <c r="I276">
        <v>98.62109375</v>
      </c>
      <c r="J276" s="2">
        <v>38573</v>
      </c>
      <c r="K276">
        <v>97.21484375</v>
      </c>
      <c r="L276" s="2">
        <v>38748</v>
      </c>
      <c r="M276">
        <v>97.0234375</v>
      </c>
      <c r="N276" s="2">
        <v>38840</v>
      </c>
      <c r="O276">
        <v>96.66796875</v>
      </c>
      <c r="P276" s="2">
        <v>39108</v>
      </c>
      <c r="Q276">
        <v>97.9453125</v>
      </c>
      <c r="R276" s="2"/>
      <c r="T276" s="2"/>
      <c r="V276" s="2"/>
      <c r="X276" s="2"/>
      <c r="Z276" s="2">
        <v>39916</v>
      </c>
      <c r="AA276">
        <v>103.9921875</v>
      </c>
      <c r="AB276" s="2">
        <v>40007</v>
      </c>
      <c r="AC276">
        <v>106.02734375</v>
      </c>
      <c r="AD276" s="2"/>
      <c r="AH276" s="2"/>
      <c r="AJ276" s="2">
        <v>38776</v>
      </c>
      <c r="AK276">
        <v>95.8125</v>
      </c>
      <c r="AL276" s="2">
        <v>38960</v>
      </c>
      <c r="AM276">
        <v>96.6640625</v>
      </c>
      <c r="AN276" s="2">
        <v>39136</v>
      </c>
      <c r="AO276">
        <v>98.85546875</v>
      </c>
      <c r="AP276" s="2"/>
      <c r="AR276" s="2">
        <v>39500</v>
      </c>
      <c r="AS276">
        <v>106.72265625</v>
      </c>
      <c r="AT276" s="2">
        <v>39682</v>
      </c>
      <c r="AU276">
        <v>107.44140625</v>
      </c>
      <c r="AV276" s="2">
        <v>39864</v>
      </c>
      <c r="AW276">
        <v>106.4375</v>
      </c>
      <c r="AX276" s="2">
        <v>40046</v>
      </c>
      <c r="AY276">
        <v>103.55078125</v>
      </c>
      <c r="BD276" s="2">
        <v>38573</v>
      </c>
      <c r="BE276">
        <v>141.58203125</v>
      </c>
      <c r="BF276" s="2">
        <v>38573</v>
      </c>
      <c r="BG276">
        <v>120.63671875</v>
      </c>
      <c r="BH276" s="2">
        <v>38573</v>
      </c>
      <c r="BI276">
        <v>129.97265625</v>
      </c>
      <c r="BJ276" s="2">
        <v>38573</v>
      </c>
      <c r="BK276">
        <v>111.36328125</v>
      </c>
    </row>
    <row r="277" spans="4:63" x14ac:dyDescent="0.25">
      <c r="D277" s="2"/>
      <c r="F277" s="2">
        <v>38735</v>
      </c>
      <c r="G277">
        <v>98.8203125</v>
      </c>
      <c r="H277" s="2">
        <v>38763</v>
      </c>
      <c r="I277">
        <v>98.62890625</v>
      </c>
      <c r="J277" s="2">
        <v>38574</v>
      </c>
      <c r="K277">
        <v>97.20703125</v>
      </c>
      <c r="L277" s="2">
        <v>38749</v>
      </c>
      <c r="M277">
        <v>96.828125</v>
      </c>
      <c r="N277" s="2">
        <v>38841</v>
      </c>
      <c r="O277">
        <v>96.6015625</v>
      </c>
      <c r="P277" s="2">
        <v>39111</v>
      </c>
      <c r="Q277">
        <v>97.90234375</v>
      </c>
      <c r="R277" s="2"/>
      <c r="T277" s="2"/>
      <c r="V277" s="2"/>
      <c r="X277" s="2"/>
      <c r="Z277" s="2">
        <v>39917</v>
      </c>
      <c r="AA277">
        <v>104.3125</v>
      </c>
      <c r="AB277" s="2">
        <v>40008</v>
      </c>
      <c r="AC277">
        <v>105.67578125</v>
      </c>
      <c r="AD277" s="2"/>
      <c r="AH277" s="2"/>
      <c r="AJ277" s="2">
        <v>38777</v>
      </c>
      <c r="AK277">
        <v>95.5546875</v>
      </c>
      <c r="AL277" s="2">
        <v>38961</v>
      </c>
      <c r="AM277">
        <v>96.7578125</v>
      </c>
      <c r="AN277" s="2">
        <v>39139</v>
      </c>
      <c r="AO277">
        <v>99.2265625</v>
      </c>
      <c r="AP277" s="2"/>
      <c r="AR277" s="2">
        <v>39503</v>
      </c>
      <c r="AS277">
        <v>106.03125</v>
      </c>
      <c r="AT277" s="2">
        <v>39685</v>
      </c>
      <c r="AU277">
        <v>108.140625</v>
      </c>
      <c r="AV277" s="2">
        <v>39867</v>
      </c>
      <c r="AW277">
        <v>106.6328125</v>
      </c>
      <c r="AX277" s="2">
        <v>40049</v>
      </c>
      <c r="AY277">
        <v>104.265625</v>
      </c>
      <c r="BD277" s="2">
        <v>38574</v>
      </c>
      <c r="BE277">
        <v>141.5234375</v>
      </c>
      <c r="BF277" s="2">
        <v>38574</v>
      </c>
      <c r="BG277">
        <v>120.58984375</v>
      </c>
      <c r="BH277" s="2">
        <v>38574</v>
      </c>
      <c r="BI277">
        <v>129.91015625</v>
      </c>
      <c r="BJ277" s="2">
        <v>38574</v>
      </c>
      <c r="BK277">
        <v>111.33203125</v>
      </c>
    </row>
    <row r="278" spans="4:63" x14ac:dyDescent="0.25">
      <c r="D278" s="2"/>
      <c r="F278" s="2">
        <v>38736</v>
      </c>
      <c r="G278">
        <v>98.796875</v>
      </c>
      <c r="H278" s="2">
        <v>38764</v>
      </c>
      <c r="I278">
        <v>98.65625</v>
      </c>
      <c r="J278" s="2">
        <v>38575</v>
      </c>
      <c r="K278">
        <v>97.41796875</v>
      </c>
      <c r="L278" s="2">
        <v>38750</v>
      </c>
      <c r="M278">
        <v>96.82421875</v>
      </c>
      <c r="N278" s="2">
        <v>38842</v>
      </c>
      <c r="O278">
        <v>96.8359375</v>
      </c>
      <c r="P278" s="2">
        <v>39112</v>
      </c>
      <c r="Q278">
        <v>97.9765625</v>
      </c>
      <c r="R278" s="2"/>
      <c r="T278" s="2"/>
      <c r="V278" s="2"/>
      <c r="X278" s="2"/>
      <c r="Z278" s="2">
        <v>39918</v>
      </c>
      <c r="AA278">
        <v>104.3671875</v>
      </c>
      <c r="AB278" s="2">
        <v>40009</v>
      </c>
      <c r="AC278">
        <v>105.09375</v>
      </c>
      <c r="AD278" s="2"/>
      <c r="AH278" s="2"/>
      <c r="AJ278" s="2">
        <v>38778</v>
      </c>
      <c r="AK278">
        <v>95.26953125</v>
      </c>
      <c r="AL278" s="2">
        <v>38964</v>
      </c>
      <c r="AM278">
        <v>96.7578125</v>
      </c>
      <c r="AN278" s="2">
        <v>39140</v>
      </c>
      <c r="AO278">
        <v>100.09765625</v>
      </c>
      <c r="AP278" s="2"/>
      <c r="AR278" s="2">
        <v>39504</v>
      </c>
      <c r="AS278">
        <v>106.40234375</v>
      </c>
      <c r="AT278" s="2">
        <v>39686</v>
      </c>
      <c r="AU278">
        <v>108.21875</v>
      </c>
      <c r="AV278" s="2">
        <v>39868</v>
      </c>
      <c r="AW278">
        <v>106.30078125</v>
      </c>
      <c r="AX278" s="2">
        <v>40050</v>
      </c>
      <c r="AY278">
        <v>104.57421875</v>
      </c>
      <c r="BD278" s="2">
        <v>38575</v>
      </c>
      <c r="BE278">
        <v>142.625</v>
      </c>
      <c r="BF278" s="2">
        <v>38575</v>
      </c>
      <c r="BG278">
        <v>121.57421875</v>
      </c>
      <c r="BH278" s="2">
        <v>38575</v>
      </c>
      <c r="BI278">
        <v>130.9765625</v>
      </c>
      <c r="BJ278" s="2">
        <v>38575</v>
      </c>
      <c r="BK278">
        <v>112.33203125</v>
      </c>
    </row>
    <row r="279" spans="4:63" x14ac:dyDescent="0.25">
      <c r="D279" s="2"/>
      <c r="F279" s="2">
        <v>38737</v>
      </c>
      <c r="G279">
        <v>98.85546875</v>
      </c>
      <c r="H279" s="2">
        <v>38765</v>
      </c>
      <c r="I279">
        <v>98.71875</v>
      </c>
      <c r="J279" s="2">
        <v>38576</v>
      </c>
      <c r="K279">
        <v>97.6171875</v>
      </c>
      <c r="L279" s="2">
        <v>38751</v>
      </c>
      <c r="M279">
        <v>96.9296875</v>
      </c>
      <c r="N279" s="2">
        <v>38845</v>
      </c>
      <c r="O279">
        <v>96.76953125</v>
      </c>
      <c r="P279" s="2">
        <v>39113</v>
      </c>
      <c r="Q279">
        <v>98.19140625</v>
      </c>
      <c r="R279" s="2"/>
      <c r="T279" s="2"/>
      <c r="V279" s="2"/>
      <c r="X279" s="2"/>
      <c r="Z279" s="2">
        <v>39919</v>
      </c>
      <c r="AA279">
        <v>104.109375</v>
      </c>
      <c r="AB279" s="2">
        <v>40010</v>
      </c>
      <c r="AC279">
        <v>105.3203125</v>
      </c>
      <c r="AD279" s="2"/>
      <c r="AH279" s="2"/>
      <c r="AJ279" s="2">
        <v>38779</v>
      </c>
      <c r="AK279">
        <v>94.8984375</v>
      </c>
      <c r="AL279" s="2">
        <v>38965</v>
      </c>
      <c r="AM279">
        <v>96.37890625</v>
      </c>
      <c r="AN279" s="2">
        <v>39141</v>
      </c>
      <c r="AO279">
        <v>99.69140625</v>
      </c>
      <c r="AP279" s="2"/>
      <c r="AR279" s="2">
        <v>39505</v>
      </c>
      <c r="AS279">
        <v>106.4765625</v>
      </c>
      <c r="AT279" s="2">
        <v>39687</v>
      </c>
      <c r="AU279">
        <v>108.33984375</v>
      </c>
      <c r="AV279" s="2">
        <v>39869</v>
      </c>
      <c r="AW279">
        <v>105.21484375</v>
      </c>
      <c r="AX279" s="2">
        <v>40051</v>
      </c>
      <c r="AY279">
        <v>104.59765625</v>
      </c>
      <c r="BD279" s="2">
        <v>38576</v>
      </c>
      <c r="BE279">
        <v>139.953125</v>
      </c>
      <c r="BF279" s="2">
        <v>38576</v>
      </c>
      <c r="BG279">
        <v>119.640625</v>
      </c>
      <c r="BH279" s="2">
        <v>38576</v>
      </c>
      <c r="BI279">
        <v>128.796875</v>
      </c>
      <c r="BJ279" s="2">
        <v>38576</v>
      </c>
      <c r="BK279">
        <v>110.765625</v>
      </c>
    </row>
    <row r="280" spans="4:63" x14ac:dyDescent="0.25">
      <c r="D280" s="2"/>
      <c r="F280" s="2">
        <v>38740</v>
      </c>
      <c r="G280">
        <v>98.86328125</v>
      </c>
      <c r="H280" s="2">
        <v>38768</v>
      </c>
      <c r="I280">
        <v>98.71875</v>
      </c>
      <c r="J280" s="2">
        <v>38579</v>
      </c>
      <c r="K280">
        <v>97.484375</v>
      </c>
      <c r="L280" s="2">
        <v>38754</v>
      </c>
      <c r="M280">
        <v>96.84765625</v>
      </c>
      <c r="N280" s="2">
        <v>38846</v>
      </c>
      <c r="O280">
        <v>96.75</v>
      </c>
      <c r="P280" s="2">
        <v>39114</v>
      </c>
      <c r="Q280">
        <v>98.078125</v>
      </c>
      <c r="R280" s="2"/>
      <c r="T280" s="2"/>
      <c r="V280" s="2"/>
      <c r="X280" s="2"/>
      <c r="Z280" s="2">
        <v>39920</v>
      </c>
      <c r="AA280">
        <v>103.69140625</v>
      </c>
      <c r="AB280" s="2">
        <v>40011</v>
      </c>
      <c r="AC280">
        <v>105.16015625</v>
      </c>
      <c r="AD280" s="2"/>
      <c r="AH280" s="2"/>
      <c r="AJ280" s="2">
        <v>38782</v>
      </c>
      <c r="AK280">
        <v>94.47265625</v>
      </c>
      <c r="AL280" s="2">
        <v>38966</v>
      </c>
      <c r="AM280">
        <v>96.296875</v>
      </c>
      <c r="AN280" s="2">
        <v>39142</v>
      </c>
      <c r="AO280">
        <v>99.796875</v>
      </c>
      <c r="AP280" s="2"/>
      <c r="AR280" s="2">
        <v>39506</v>
      </c>
      <c r="AS280">
        <v>107.9296875</v>
      </c>
      <c r="AT280" s="2">
        <v>39688</v>
      </c>
      <c r="AU280">
        <v>108.2265625</v>
      </c>
      <c r="AV280" s="2">
        <v>39870</v>
      </c>
      <c r="AW280">
        <v>104.6015625</v>
      </c>
      <c r="AX280" s="2">
        <v>40052</v>
      </c>
      <c r="AY280">
        <v>104.421875</v>
      </c>
      <c r="BD280" s="2">
        <v>38579</v>
      </c>
      <c r="BE280">
        <v>139.42578125</v>
      </c>
      <c r="BF280" s="2">
        <v>38579</v>
      </c>
      <c r="BG280">
        <v>119.15625</v>
      </c>
      <c r="BH280" s="2">
        <v>38579</v>
      </c>
      <c r="BI280">
        <v>128.28515625</v>
      </c>
      <c r="BJ280" s="2">
        <v>38579</v>
      </c>
      <c r="BK280">
        <v>110.265625</v>
      </c>
    </row>
    <row r="281" spans="4:63" x14ac:dyDescent="0.25">
      <c r="D281" s="2"/>
      <c r="F281" s="2">
        <v>38741</v>
      </c>
      <c r="G281">
        <v>98.85546875</v>
      </c>
      <c r="H281" s="2">
        <v>38769</v>
      </c>
      <c r="I281">
        <v>98.71484375</v>
      </c>
      <c r="J281" s="2">
        <v>38580</v>
      </c>
      <c r="K281">
        <v>97.76171875</v>
      </c>
      <c r="L281" s="2">
        <v>38755</v>
      </c>
      <c r="M281">
        <v>96.84375</v>
      </c>
      <c r="N281" s="2">
        <v>38847</v>
      </c>
      <c r="O281">
        <v>96.73046875</v>
      </c>
      <c r="P281" s="2">
        <v>39115</v>
      </c>
      <c r="Q281">
        <v>98.20703125</v>
      </c>
      <c r="R281" s="2"/>
      <c r="T281" s="2"/>
      <c r="V281" s="2"/>
      <c r="X281" s="2"/>
      <c r="Z281" s="2">
        <v>39923</v>
      </c>
      <c r="AA281">
        <v>104.05859375</v>
      </c>
      <c r="AB281" s="2">
        <v>40014</v>
      </c>
      <c r="AC281">
        <v>105.33984375</v>
      </c>
      <c r="AD281" s="2"/>
      <c r="AH281" s="2"/>
      <c r="AJ281" s="2">
        <v>38783</v>
      </c>
      <c r="AK281">
        <v>94.63671875</v>
      </c>
      <c r="AL281" s="2">
        <v>38967</v>
      </c>
      <c r="AM281">
        <v>96.35546875</v>
      </c>
      <c r="AN281" s="2">
        <v>39143</v>
      </c>
      <c r="AO281">
        <v>100.19140625</v>
      </c>
      <c r="AP281" s="2"/>
      <c r="AR281" s="2">
        <v>39507</v>
      </c>
      <c r="AS281">
        <v>109.18359375</v>
      </c>
      <c r="AT281" s="2">
        <v>39689</v>
      </c>
      <c r="AU281">
        <v>107.96484375</v>
      </c>
      <c r="AV281" s="2">
        <v>39871</v>
      </c>
      <c r="AW281">
        <v>104.47265625</v>
      </c>
      <c r="AX281" s="2">
        <v>40053</v>
      </c>
      <c r="AY281">
        <v>104.53515625</v>
      </c>
      <c r="BD281" s="2">
        <v>38580</v>
      </c>
      <c r="BE281">
        <v>140.51171875</v>
      </c>
      <c r="BF281" s="2">
        <v>38580</v>
      </c>
      <c r="BG281">
        <v>120.15625</v>
      </c>
      <c r="BH281" s="2">
        <v>38580</v>
      </c>
      <c r="BI281">
        <v>129.33203125</v>
      </c>
      <c r="BJ281" s="2">
        <v>38580</v>
      </c>
      <c r="BK281">
        <v>111.24609375</v>
      </c>
    </row>
    <row r="282" spans="4:63" x14ac:dyDescent="0.25">
      <c r="D282" s="2"/>
      <c r="F282" s="2">
        <v>38742</v>
      </c>
      <c r="G282">
        <v>98.81640625</v>
      </c>
      <c r="H282" s="2">
        <v>38770</v>
      </c>
      <c r="I282">
        <v>98.73828125</v>
      </c>
      <c r="J282" s="2">
        <v>38581</v>
      </c>
      <c r="K282">
        <v>97.59765625</v>
      </c>
      <c r="L282" s="2">
        <v>38756</v>
      </c>
      <c r="M282">
        <v>96.7578125</v>
      </c>
      <c r="N282" s="2">
        <v>38848</v>
      </c>
      <c r="O282">
        <v>96.7109375</v>
      </c>
      <c r="P282" s="2">
        <v>39118</v>
      </c>
      <c r="Q282">
        <v>98.28125</v>
      </c>
      <c r="R282" s="2"/>
      <c r="T282" s="2"/>
      <c r="V282" s="2"/>
      <c r="X282" s="2"/>
      <c r="Z282" s="2">
        <v>39924</v>
      </c>
      <c r="AA282">
        <v>103.875</v>
      </c>
      <c r="AB282" s="2">
        <v>40015</v>
      </c>
      <c r="AC282">
        <v>105.7734375</v>
      </c>
      <c r="AD282" s="2"/>
      <c r="AH282" s="2"/>
      <c r="AJ282" s="2">
        <v>38784</v>
      </c>
      <c r="AK282">
        <v>94.6484375</v>
      </c>
      <c r="AL282" s="2">
        <v>38968</v>
      </c>
      <c r="AM282">
        <v>96.515625</v>
      </c>
      <c r="AN282" s="2">
        <v>39146</v>
      </c>
      <c r="AO282">
        <v>100.203125</v>
      </c>
      <c r="AP282" s="2"/>
      <c r="AR282" s="2">
        <v>39510</v>
      </c>
      <c r="AS282">
        <v>108.83984375</v>
      </c>
      <c r="AT282" s="2">
        <v>39692</v>
      </c>
      <c r="AU282">
        <v>107.96484375</v>
      </c>
      <c r="AV282" s="2">
        <v>39874</v>
      </c>
      <c r="AW282">
        <v>105.65625</v>
      </c>
      <c r="AX282" s="2">
        <v>40056</v>
      </c>
      <c r="AY282">
        <v>104.91796875</v>
      </c>
      <c r="BD282" s="2">
        <v>38581</v>
      </c>
      <c r="BE282">
        <v>139.578125</v>
      </c>
      <c r="BF282" s="2">
        <v>38581</v>
      </c>
      <c r="BG282">
        <v>119.28515625</v>
      </c>
      <c r="BH282" s="2">
        <v>38581</v>
      </c>
      <c r="BI282">
        <v>128.3984375</v>
      </c>
      <c r="BJ282" s="2">
        <v>38581</v>
      </c>
      <c r="BK282">
        <v>110.32421875</v>
      </c>
    </row>
    <row r="283" spans="4:63" x14ac:dyDescent="0.25">
      <c r="D283" s="2"/>
      <c r="F283" s="2">
        <v>38743</v>
      </c>
      <c r="G283">
        <v>98.80859375</v>
      </c>
      <c r="H283" s="2">
        <v>38771</v>
      </c>
      <c r="I283">
        <v>98.73046875</v>
      </c>
      <c r="J283" s="2">
        <v>38582</v>
      </c>
      <c r="K283">
        <v>97.80859375</v>
      </c>
      <c r="L283" s="2">
        <v>38757</v>
      </c>
      <c r="M283">
        <v>96.74609375</v>
      </c>
      <c r="N283" s="2">
        <v>38849</v>
      </c>
      <c r="O283">
        <v>96.6015625</v>
      </c>
      <c r="P283" s="2">
        <v>39119</v>
      </c>
      <c r="Q283">
        <v>98.43359375</v>
      </c>
      <c r="R283" s="2"/>
      <c r="T283" s="2"/>
      <c r="V283" s="2"/>
      <c r="X283" s="2"/>
      <c r="Z283" s="2">
        <v>39925</v>
      </c>
      <c r="AA283">
        <v>103.7265625</v>
      </c>
      <c r="AB283" s="2">
        <v>40016</v>
      </c>
      <c r="AC283">
        <v>105.578125</v>
      </c>
      <c r="AD283" s="2"/>
      <c r="AH283" s="2"/>
      <c r="AJ283" s="2">
        <v>38785</v>
      </c>
      <c r="AK283">
        <v>94.69140625</v>
      </c>
      <c r="AL283" s="2">
        <v>38971</v>
      </c>
      <c r="AM283">
        <v>96.33984375</v>
      </c>
      <c r="AN283" s="2">
        <v>39147</v>
      </c>
      <c r="AO283">
        <v>99.984375</v>
      </c>
      <c r="AP283" s="2"/>
      <c r="AR283" s="2">
        <v>39511</v>
      </c>
      <c r="AS283">
        <v>108.3046875</v>
      </c>
      <c r="AT283" s="2">
        <v>39693</v>
      </c>
      <c r="AU283">
        <v>108.65234375</v>
      </c>
      <c r="AV283" s="2">
        <v>39875</v>
      </c>
      <c r="AW283">
        <v>105.5390625</v>
      </c>
      <c r="AX283" s="2">
        <v>40057</v>
      </c>
      <c r="AY283">
        <v>105.1796875</v>
      </c>
      <c r="BD283" s="2">
        <v>38582</v>
      </c>
      <c r="BE283">
        <v>140.53515625</v>
      </c>
      <c r="BF283" s="2">
        <v>38582</v>
      </c>
      <c r="BG283">
        <v>120.17578125</v>
      </c>
      <c r="BH283" s="2">
        <v>38582</v>
      </c>
      <c r="BI283">
        <v>129.3671875</v>
      </c>
      <c r="BJ283" s="2">
        <v>38582</v>
      </c>
      <c r="BK283">
        <v>111.27734375</v>
      </c>
    </row>
    <row r="284" spans="4:63" x14ac:dyDescent="0.25">
      <c r="D284" s="2"/>
      <c r="F284" s="2">
        <v>38744</v>
      </c>
      <c r="G284">
        <v>98.828125</v>
      </c>
      <c r="H284" s="2">
        <v>38772</v>
      </c>
      <c r="I284">
        <v>98.765625</v>
      </c>
      <c r="J284" s="2">
        <v>38583</v>
      </c>
      <c r="K284">
        <v>97.7890625</v>
      </c>
      <c r="L284" s="2">
        <v>38758</v>
      </c>
      <c r="M284">
        <v>96.6171875</v>
      </c>
      <c r="N284" s="2">
        <v>38852</v>
      </c>
      <c r="O284">
        <v>96.76953125</v>
      </c>
      <c r="P284" s="2">
        <v>39120</v>
      </c>
      <c r="Q284">
        <v>98.5546875</v>
      </c>
      <c r="R284" s="2"/>
      <c r="T284" s="2"/>
      <c r="V284" s="2"/>
      <c r="X284" s="2"/>
      <c r="Z284" s="2">
        <v>39926</v>
      </c>
      <c r="AA284">
        <v>103.8125</v>
      </c>
      <c r="AB284" s="2">
        <v>40017</v>
      </c>
      <c r="AC284">
        <v>105.0546875</v>
      </c>
      <c r="AD284" s="2"/>
      <c r="AH284" s="2"/>
      <c r="AJ284" s="2">
        <v>38786</v>
      </c>
      <c r="AK284">
        <v>94.5390625</v>
      </c>
      <c r="AL284" s="2">
        <v>38972</v>
      </c>
      <c r="AM284">
        <v>96.5859375</v>
      </c>
      <c r="AN284" s="2">
        <v>39148</v>
      </c>
      <c r="AO284">
        <v>100.29296875</v>
      </c>
      <c r="AP284" s="2"/>
      <c r="AR284" s="2">
        <v>39512</v>
      </c>
      <c r="AS284">
        <v>107.89453125</v>
      </c>
      <c r="AT284" s="2">
        <v>39694</v>
      </c>
      <c r="AU284">
        <v>108.9296875</v>
      </c>
      <c r="AV284" s="2">
        <v>39876</v>
      </c>
      <c r="AW284">
        <v>104.69140625</v>
      </c>
      <c r="AX284" s="2">
        <v>40058</v>
      </c>
      <c r="AY284">
        <v>105.66015625</v>
      </c>
      <c r="BD284" s="2">
        <v>38583</v>
      </c>
      <c r="BE284">
        <v>140.56640625</v>
      </c>
      <c r="BF284" s="2">
        <v>38583</v>
      </c>
      <c r="BG284">
        <v>120.20703125</v>
      </c>
      <c r="BH284" s="2">
        <v>38583</v>
      </c>
      <c r="BI284">
        <v>129.390625</v>
      </c>
      <c r="BJ284" s="2">
        <v>38583</v>
      </c>
      <c r="BK284">
        <v>111.3046875</v>
      </c>
    </row>
    <row r="285" spans="4:63" x14ac:dyDescent="0.25">
      <c r="D285" s="2"/>
      <c r="F285" s="2">
        <v>38747</v>
      </c>
      <c r="G285">
        <v>98.8359375</v>
      </c>
      <c r="H285" s="2">
        <v>38775</v>
      </c>
      <c r="I285">
        <v>98.7890625</v>
      </c>
      <c r="J285" s="2">
        <v>38586</v>
      </c>
      <c r="K285">
        <v>97.828125</v>
      </c>
      <c r="L285" s="2">
        <v>38761</v>
      </c>
      <c r="M285">
        <v>96.70703125</v>
      </c>
      <c r="N285" s="2">
        <v>38853</v>
      </c>
      <c r="O285">
        <v>96.953125</v>
      </c>
      <c r="P285" s="2">
        <v>39121</v>
      </c>
      <c r="Q285">
        <v>98.55078125</v>
      </c>
      <c r="R285" s="2"/>
      <c r="T285" s="2"/>
      <c r="V285" s="2"/>
      <c r="X285" s="2"/>
      <c r="Z285" s="2">
        <v>39927</v>
      </c>
      <c r="AA285">
        <v>103.59765625</v>
      </c>
      <c r="AB285" s="2">
        <v>40018</v>
      </c>
      <c r="AC285">
        <v>105.09765625</v>
      </c>
      <c r="AD285" s="2"/>
      <c r="AH285" s="2"/>
      <c r="AJ285" s="2">
        <v>38789</v>
      </c>
      <c r="AK285">
        <v>94.484375</v>
      </c>
      <c r="AL285" s="2">
        <v>38973</v>
      </c>
      <c r="AM285">
        <v>96.69140625</v>
      </c>
      <c r="AN285" s="2">
        <v>39149</v>
      </c>
      <c r="AO285">
        <v>100.1484375</v>
      </c>
      <c r="AP285" s="2"/>
      <c r="AR285" s="2">
        <v>39513</v>
      </c>
      <c r="AS285">
        <v>108.75</v>
      </c>
      <c r="AT285" s="2">
        <v>39695</v>
      </c>
      <c r="AU285">
        <v>109.55078125</v>
      </c>
      <c r="AV285" s="2">
        <v>39877</v>
      </c>
      <c r="AW285">
        <v>106.05859375</v>
      </c>
      <c r="AX285" s="2">
        <v>40059</v>
      </c>
      <c r="AY285">
        <v>105.390625</v>
      </c>
      <c r="BD285" s="2">
        <v>38586</v>
      </c>
      <c r="BE285">
        <v>140.4765625</v>
      </c>
      <c r="BF285" s="2">
        <v>38586</v>
      </c>
      <c r="BG285">
        <v>120.12890625</v>
      </c>
      <c r="BH285" s="2">
        <v>38586</v>
      </c>
      <c r="BI285">
        <v>129.34765625</v>
      </c>
      <c r="BJ285" s="2">
        <v>38586</v>
      </c>
      <c r="BK285">
        <v>111.19140625</v>
      </c>
    </row>
    <row r="286" spans="4:63" x14ac:dyDescent="0.25">
      <c r="D286" s="2"/>
      <c r="F286" s="2">
        <v>38748</v>
      </c>
      <c r="G286">
        <v>98.828125</v>
      </c>
      <c r="H286" s="2">
        <v>38776</v>
      </c>
      <c r="I286">
        <v>98.828125</v>
      </c>
      <c r="J286" s="2">
        <v>38587</v>
      </c>
      <c r="K286">
        <v>97.9296875</v>
      </c>
      <c r="L286" s="2">
        <v>38762</v>
      </c>
      <c r="M286">
        <v>96.62109375</v>
      </c>
      <c r="N286" s="2">
        <v>38854</v>
      </c>
      <c r="O286">
        <v>96.8671875</v>
      </c>
      <c r="P286" s="2">
        <v>39122</v>
      </c>
      <c r="Q286">
        <v>98.4296875</v>
      </c>
      <c r="R286" s="2"/>
      <c r="T286" s="2"/>
      <c r="V286" s="2"/>
      <c r="X286" s="2"/>
      <c r="Z286" s="2">
        <v>39930</v>
      </c>
      <c r="AA286">
        <v>103.98046875</v>
      </c>
      <c r="AB286" s="2">
        <v>40021</v>
      </c>
      <c r="AC286">
        <v>104.90625</v>
      </c>
      <c r="AD286" s="2"/>
      <c r="AH286" s="2"/>
      <c r="AJ286" s="2">
        <v>38790</v>
      </c>
      <c r="AK286">
        <v>95.07421875</v>
      </c>
      <c r="AL286" s="2">
        <v>38974</v>
      </c>
      <c r="AM286">
        <v>96.46875</v>
      </c>
      <c r="AN286" s="2">
        <v>39150</v>
      </c>
      <c r="AO286">
        <v>99.640625</v>
      </c>
      <c r="AP286" s="2"/>
      <c r="AR286" s="2">
        <v>39514</v>
      </c>
      <c r="AS286">
        <v>109.2265625</v>
      </c>
      <c r="AT286" s="2">
        <v>39696</v>
      </c>
      <c r="AU286">
        <v>108.91796875</v>
      </c>
      <c r="AV286" s="2">
        <v>39878</v>
      </c>
      <c r="AW286">
        <v>105.5859375</v>
      </c>
      <c r="AX286" s="2">
        <v>40060</v>
      </c>
      <c r="AY286">
        <v>104.74609375</v>
      </c>
      <c r="BD286" s="2">
        <v>38587</v>
      </c>
      <c r="BE286">
        <v>140.96875</v>
      </c>
      <c r="BF286" s="2">
        <v>38587</v>
      </c>
      <c r="BG286">
        <v>120.5703125</v>
      </c>
      <c r="BH286" s="2">
        <v>38587</v>
      </c>
      <c r="BI286">
        <v>129.80078125</v>
      </c>
      <c r="BJ286" s="2">
        <v>38587</v>
      </c>
      <c r="BK286">
        <v>111.69140625</v>
      </c>
    </row>
    <row r="287" spans="4:63" x14ac:dyDescent="0.25">
      <c r="D287" s="2"/>
      <c r="F287" s="2">
        <v>38749</v>
      </c>
      <c r="G287">
        <v>98.8046875</v>
      </c>
      <c r="H287" s="2">
        <v>38777</v>
      </c>
      <c r="I287">
        <v>98.8203125</v>
      </c>
      <c r="J287" s="2">
        <v>38588</v>
      </c>
      <c r="K287">
        <v>97.97265625</v>
      </c>
      <c r="L287" s="2">
        <v>38763</v>
      </c>
      <c r="M287">
        <v>96.6484375</v>
      </c>
      <c r="N287" s="2">
        <v>38855</v>
      </c>
      <c r="O287">
        <v>97.11328125</v>
      </c>
      <c r="P287" s="2">
        <v>39125</v>
      </c>
      <c r="Q287">
        <v>98.34765625</v>
      </c>
      <c r="R287" s="2"/>
      <c r="T287" s="2"/>
      <c r="V287" s="2"/>
      <c r="X287" s="2"/>
      <c r="Z287" s="2">
        <v>39931</v>
      </c>
      <c r="AA287">
        <v>103.61328125</v>
      </c>
      <c r="AB287" s="2">
        <v>40022</v>
      </c>
      <c r="AC287">
        <v>104.8828125</v>
      </c>
      <c r="AD287" s="2"/>
      <c r="AH287" s="2"/>
      <c r="AJ287" s="2">
        <v>38791</v>
      </c>
      <c r="AK287">
        <v>94.8359375</v>
      </c>
      <c r="AL287" s="2">
        <v>38975</v>
      </c>
      <c r="AM287">
        <v>96.50390625</v>
      </c>
      <c r="AN287" s="2">
        <v>39153</v>
      </c>
      <c r="AO287">
        <v>99.91796875</v>
      </c>
      <c r="AP287" s="2"/>
      <c r="AR287" s="2">
        <v>39517</v>
      </c>
      <c r="AS287">
        <v>109.89453125</v>
      </c>
      <c r="AT287" s="2">
        <v>39699</v>
      </c>
      <c r="AU287">
        <v>109.04296875</v>
      </c>
      <c r="AV287" s="2">
        <v>39881</v>
      </c>
      <c r="AW287">
        <v>105.70703125</v>
      </c>
      <c r="AX287" s="2">
        <v>40063</v>
      </c>
      <c r="AY287">
        <v>104.71484375</v>
      </c>
      <c r="BD287" s="2">
        <v>38588</v>
      </c>
      <c r="BE287">
        <v>141.14453125</v>
      </c>
      <c r="BF287" s="2">
        <v>38588</v>
      </c>
      <c r="BG287">
        <v>120.7109375</v>
      </c>
      <c r="BH287" s="2">
        <v>38588</v>
      </c>
      <c r="BI287">
        <v>129.9765625</v>
      </c>
      <c r="BJ287" s="2">
        <v>38588</v>
      </c>
      <c r="BK287">
        <v>111.84765625</v>
      </c>
    </row>
    <row r="288" spans="4:63" x14ac:dyDescent="0.25">
      <c r="D288" s="2"/>
      <c r="F288" s="2">
        <v>38750</v>
      </c>
      <c r="G288">
        <v>98.8125</v>
      </c>
      <c r="H288" s="2">
        <v>38778</v>
      </c>
      <c r="I288">
        <v>98.81640625</v>
      </c>
      <c r="J288" s="2">
        <v>38589</v>
      </c>
      <c r="K288">
        <v>97.93359375</v>
      </c>
      <c r="L288" s="2">
        <v>38764</v>
      </c>
      <c r="M288">
        <v>96.70703125</v>
      </c>
      <c r="N288" s="2">
        <v>38856</v>
      </c>
      <c r="O288">
        <v>97.0703125</v>
      </c>
      <c r="P288" s="2">
        <v>39126</v>
      </c>
      <c r="Q288">
        <v>98.34375</v>
      </c>
      <c r="R288" s="2"/>
      <c r="T288" s="2"/>
      <c r="V288" s="2"/>
      <c r="X288" s="2"/>
      <c r="Z288" s="2">
        <v>39932</v>
      </c>
      <c r="AA288">
        <v>103.3515625</v>
      </c>
      <c r="AB288" s="2">
        <v>40023</v>
      </c>
      <c r="AC288">
        <v>104.75</v>
      </c>
      <c r="AD288" s="2"/>
      <c r="AH288" s="2"/>
      <c r="AJ288" s="2">
        <v>38792</v>
      </c>
      <c r="AK288">
        <v>95.47265625</v>
      </c>
      <c r="AL288" s="2">
        <v>38978</v>
      </c>
      <c r="AM288">
        <v>96.37109375</v>
      </c>
      <c r="AN288" s="2">
        <v>39154</v>
      </c>
      <c r="AO288">
        <v>100.3828125</v>
      </c>
      <c r="AP288" s="2"/>
      <c r="AR288" s="2">
        <v>39518</v>
      </c>
      <c r="AS288">
        <v>108.70703125</v>
      </c>
      <c r="AT288" s="2">
        <v>39700</v>
      </c>
      <c r="AU288">
        <v>109.9296875</v>
      </c>
      <c r="AV288" s="2">
        <v>39882</v>
      </c>
      <c r="AW288">
        <v>104.55859375</v>
      </c>
      <c r="AX288" s="2">
        <v>40064</v>
      </c>
      <c r="AY288">
        <v>104.4453125</v>
      </c>
      <c r="BD288" s="2">
        <v>38589</v>
      </c>
      <c r="BE288">
        <v>141.5859375</v>
      </c>
      <c r="BF288" s="2">
        <v>38589</v>
      </c>
      <c r="BG288">
        <v>121.1328125</v>
      </c>
      <c r="BH288" s="2">
        <v>38589</v>
      </c>
      <c r="BI288">
        <v>130.41796875</v>
      </c>
      <c r="BJ288" s="2">
        <v>38589</v>
      </c>
      <c r="BK288">
        <v>112.25</v>
      </c>
    </row>
    <row r="289" spans="4:63" x14ac:dyDescent="0.25">
      <c r="D289" s="2"/>
      <c r="F289" s="2">
        <v>38751</v>
      </c>
      <c r="G289">
        <v>98.8671875</v>
      </c>
      <c r="H289" s="2">
        <v>38779</v>
      </c>
      <c r="I289">
        <v>98.82421875</v>
      </c>
      <c r="J289" s="2">
        <v>38590</v>
      </c>
      <c r="K289">
        <v>97.7890625</v>
      </c>
      <c r="L289" s="2">
        <v>38765</v>
      </c>
      <c r="M289">
        <v>96.88671875</v>
      </c>
      <c r="N289" s="2">
        <v>38859</v>
      </c>
      <c r="O289">
        <v>97.15625</v>
      </c>
      <c r="P289" s="2">
        <v>39127</v>
      </c>
      <c r="Q289">
        <v>98.65234375</v>
      </c>
      <c r="R289" s="2"/>
      <c r="T289" s="2"/>
      <c r="V289" s="2"/>
      <c r="X289" s="2"/>
      <c r="Z289" s="2">
        <v>39933</v>
      </c>
      <c r="AA289">
        <v>103.4921875</v>
      </c>
      <c r="AB289" s="2">
        <v>40024</v>
      </c>
      <c r="AC289">
        <v>104.93359375</v>
      </c>
      <c r="AD289" s="2"/>
      <c r="AH289" s="2"/>
      <c r="AJ289" s="2">
        <v>38793</v>
      </c>
      <c r="AK289">
        <v>95.28515625</v>
      </c>
      <c r="AL289" s="2">
        <v>38979</v>
      </c>
      <c r="AM289">
        <v>96.9296875</v>
      </c>
      <c r="AN289" s="2">
        <v>39155</v>
      </c>
      <c r="AO289">
        <v>100.09765625</v>
      </c>
      <c r="AP289" s="2"/>
      <c r="AR289" s="2">
        <v>39519</v>
      </c>
      <c r="AS289">
        <v>109.890625</v>
      </c>
      <c r="AT289" s="2">
        <v>39701</v>
      </c>
      <c r="AU289">
        <v>109.44140625</v>
      </c>
      <c r="AV289" s="2">
        <v>39883</v>
      </c>
      <c r="AW289">
        <v>105.4296875</v>
      </c>
      <c r="AX289" s="2">
        <v>40065</v>
      </c>
      <c r="AY289">
        <v>104.59375</v>
      </c>
      <c r="BD289" s="2">
        <v>38590</v>
      </c>
      <c r="BE289">
        <v>141.4453125</v>
      </c>
      <c r="BF289" s="2">
        <v>38590</v>
      </c>
      <c r="BG289">
        <v>121.0078125</v>
      </c>
      <c r="BH289" s="2">
        <v>38590</v>
      </c>
      <c r="BI289">
        <v>130.31640625</v>
      </c>
      <c r="BJ289" s="2">
        <v>38590</v>
      </c>
      <c r="BK289">
        <v>112.15234375</v>
      </c>
    </row>
    <row r="290" spans="4:63" x14ac:dyDescent="0.25">
      <c r="D290" s="2"/>
      <c r="F290" s="2">
        <v>38754</v>
      </c>
      <c r="G290">
        <v>98.84765625</v>
      </c>
      <c r="H290" s="2">
        <v>38782</v>
      </c>
      <c r="I290">
        <v>98.83203125</v>
      </c>
      <c r="J290" s="2">
        <v>38593</v>
      </c>
      <c r="K290">
        <v>97.84375</v>
      </c>
      <c r="L290" s="2">
        <v>38768</v>
      </c>
      <c r="M290">
        <v>96.88671875</v>
      </c>
      <c r="N290" s="2">
        <v>38860</v>
      </c>
      <c r="O290">
        <v>97.23046875</v>
      </c>
      <c r="P290" s="2">
        <v>39128</v>
      </c>
      <c r="Q290">
        <v>98.7734375</v>
      </c>
      <c r="R290" s="2"/>
      <c r="T290" s="2"/>
      <c r="V290" s="2"/>
      <c r="X290" s="2"/>
      <c r="Z290" s="2">
        <v>39934</v>
      </c>
      <c r="AA290">
        <v>103.52734375</v>
      </c>
      <c r="AB290" s="2">
        <v>40025</v>
      </c>
      <c r="AC290">
        <v>105.359375</v>
      </c>
      <c r="AD290" s="2"/>
      <c r="AH290" s="2"/>
      <c r="AJ290" s="2">
        <v>38796</v>
      </c>
      <c r="AK290">
        <v>95.421875</v>
      </c>
      <c r="AL290" s="2">
        <v>38980</v>
      </c>
      <c r="AM290">
        <v>96.97265625</v>
      </c>
      <c r="AN290" s="2">
        <v>39156</v>
      </c>
      <c r="AO290">
        <v>100.109375</v>
      </c>
      <c r="AP290" s="2"/>
      <c r="AR290" s="2">
        <v>39520</v>
      </c>
      <c r="AS290">
        <v>109.49609375</v>
      </c>
      <c r="AT290" s="2">
        <v>39702</v>
      </c>
      <c r="AU290">
        <v>109.31640625</v>
      </c>
      <c r="AV290" s="2">
        <v>39884</v>
      </c>
      <c r="AW290">
        <v>105.8125</v>
      </c>
      <c r="AX290" s="2">
        <v>40066</v>
      </c>
      <c r="AY290">
        <v>105.57421875</v>
      </c>
      <c r="BD290" s="2">
        <v>38593</v>
      </c>
      <c r="BE290">
        <v>141.703125</v>
      </c>
      <c r="BF290" s="2">
        <v>38593</v>
      </c>
      <c r="BG290">
        <v>121.24609375</v>
      </c>
      <c r="BH290" s="2">
        <v>38593</v>
      </c>
      <c r="BI290">
        <v>130.55078125</v>
      </c>
      <c r="BJ290" s="2">
        <v>38593</v>
      </c>
      <c r="BK290">
        <v>112.40234375</v>
      </c>
    </row>
    <row r="291" spans="4:63" x14ac:dyDescent="0.25">
      <c r="D291" s="2"/>
      <c r="F291" s="2">
        <v>38755</v>
      </c>
      <c r="G291">
        <v>98.85546875</v>
      </c>
      <c r="H291" s="2">
        <v>38783</v>
      </c>
      <c r="I291">
        <v>98.84375</v>
      </c>
      <c r="J291" s="2">
        <v>38594</v>
      </c>
      <c r="K291">
        <v>98.1953125</v>
      </c>
      <c r="L291" s="2">
        <v>38769</v>
      </c>
      <c r="M291">
        <v>96.78515625</v>
      </c>
      <c r="N291" s="2">
        <v>38861</v>
      </c>
      <c r="O291">
        <v>97.1953125</v>
      </c>
      <c r="P291" s="2">
        <v>39129</v>
      </c>
      <c r="Q291">
        <v>98.8828125</v>
      </c>
      <c r="R291" s="2"/>
      <c r="T291" s="2"/>
      <c r="V291" s="2"/>
      <c r="X291" s="2"/>
      <c r="Z291" s="2">
        <v>39937</v>
      </c>
      <c r="AA291">
        <v>103.51953125</v>
      </c>
      <c r="AB291" s="2">
        <v>40028</v>
      </c>
      <c r="AC291">
        <v>104.8046875</v>
      </c>
      <c r="AD291" s="2"/>
      <c r="AH291" s="2"/>
      <c r="AJ291" s="2">
        <v>38797</v>
      </c>
      <c r="AK291">
        <v>95.01171875</v>
      </c>
      <c r="AL291" s="2">
        <v>38981</v>
      </c>
      <c r="AM291">
        <v>97.640625</v>
      </c>
      <c r="AN291" s="2">
        <v>39157</v>
      </c>
      <c r="AO291">
        <v>100.1015625</v>
      </c>
      <c r="AP291" s="2"/>
      <c r="AR291" s="2">
        <v>39521</v>
      </c>
      <c r="AS291">
        <v>110.31640625</v>
      </c>
      <c r="AT291" s="2">
        <v>39703</v>
      </c>
      <c r="AU291">
        <v>108.7421875</v>
      </c>
      <c r="AV291" s="2">
        <v>39885</v>
      </c>
      <c r="AW291">
        <v>105.625</v>
      </c>
      <c r="AX291" s="2">
        <v>40067</v>
      </c>
      <c r="AY291">
        <v>105.62109375</v>
      </c>
      <c r="BD291" s="2">
        <v>38594</v>
      </c>
      <c r="BE291">
        <v>142.61328125</v>
      </c>
      <c r="BF291" s="2">
        <v>38594</v>
      </c>
      <c r="BG291">
        <v>122.05859375</v>
      </c>
      <c r="BH291" s="2">
        <v>38594</v>
      </c>
      <c r="BI291">
        <v>131.3984375</v>
      </c>
      <c r="BJ291" s="2">
        <v>38594</v>
      </c>
      <c r="BK291">
        <v>113.1640625</v>
      </c>
    </row>
    <row r="292" spans="4:63" x14ac:dyDescent="0.25">
      <c r="D292" s="2"/>
      <c r="F292" s="2">
        <v>38756</v>
      </c>
      <c r="G292">
        <v>98.84765625</v>
      </c>
      <c r="H292" s="2">
        <v>38784</v>
      </c>
      <c r="I292">
        <v>98.8671875</v>
      </c>
      <c r="J292" s="2">
        <v>38595</v>
      </c>
      <c r="K292">
        <v>98.59765625</v>
      </c>
      <c r="L292" s="2">
        <v>38770</v>
      </c>
      <c r="M292">
        <v>96.890625</v>
      </c>
      <c r="N292" s="2">
        <v>38862</v>
      </c>
      <c r="O292">
        <v>97.11328125</v>
      </c>
      <c r="P292" s="2">
        <v>39132</v>
      </c>
      <c r="Q292">
        <v>98.8828125</v>
      </c>
      <c r="R292" s="2"/>
      <c r="T292" s="2"/>
      <c r="V292" s="2"/>
      <c r="X292" s="2"/>
      <c r="Z292" s="2">
        <v>39938</v>
      </c>
      <c r="AA292">
        <v>103.43359375</v>
      </c>
      <c r="AB292" s="2">
        <v>40029</v>
      </c>
      <c r="AC292">
        <v>104.67578125</v>
      </c>
      <c r="AD292" s="2"/>
      <c r="AH292" s="2"/>
      <c r="AJ292" s="2">
        <v>38798</v>
      </c>
      <c r="AK292">
        <v>95.1484375</v>
      </c>
      <c r="AL292" s="2">
        <v>38982</v>
      </c>
      <c r="AM292">
        <v>98.00390625</v>
      </c>
      <c r="AN292" s="2">
        <v>39160</v>
      </c>
      <c r="AO292">
        <v>99.98828125</v>
      </c>
      <c r="AP292" s="2"/>
      <c r="AR292" s="2">
        <v>39524</v>
      </c>
      <c r="AS292">
        <v>111.46875</v>
      </c>
      <c r="AT292" s="2">
        <v>39706</v>
      </c>
      <c r="AU292">
        <v>111.4921875</v>
      </c>
      <c r="AV292" s="2">
        <v>39888</v>
      </c>
      <c r="AW292">
        <v>105.1640625</v>
      </c>
      <c r="AX292" s="2">
        <v>40070</v>
      </c>
      <c r="AY292">
        <v>105.0234375</v>
      </c>
      <c r="BD292" s="2">
        <v>38595</v>
      </c>
      <c r="BE292">
        <v>143.6328125</v>
      </c>
      <c r="BF292" s="2">
        <v>38595</v>
      </c>
      <c r="BG292">
        <v>122.98046875</v>
      </c>
      <c r="BH292" s="2">
        <v>38595</v>
      </c>
      <c r="BI292">
        <v>132.3984375</v>
      </c>
      <c r="BJ292" s="2">
        <v>38595</v>
      </c>
      <c r="BK292">
        <v>114.0859375</v>
      </c>
    </row>
    <row r="293" spans="4:63" x14ac:dyDescent="0.25">
      <c r="D293" s="2"/>
      <c r="F293" s="2">
        <v>38757</v>
      </c>
      <c r="G293">
        <v>98.85546875</v>
      </c>
      <c r="H293" s="2">
        <v>38785</v>
      </c>
      <c r="I293">
        <v>98.875</v>
      </c>
      <c r="J293" s="2">
        <v>38596</v>
      </c>
      <c r="K293">
        <v>98.74609375</v>
      </c>
      <c r="L293" s="2">
        <v>38771</v>
      </c>
      <c r="M293">
        <v>96.73046875</v>
      </c>
      <c r="N293" s="2">
        <v>38863</v>
      </c>
      <c r="O293">
        <v>97.234375</v>
      </c>
      <c r="P293" s="2">
        <v>39133</v>
      </c>
      <c r="Q293">
        <v>98.92578125</v>
      </c>
      <c r="R293" s="2"/>
      <c r="T293" s="2"/>
      <c r="V293" s="2"/>
      <c r="X293" s="2"/>
      <c r="Z293" s="2">
        <v>39939</v>
      </c>
      <c r="AA293">
        <v>103.45703125</v>
      </c>
      <c r="AB293" s="2">
        <v>40030</v>
      </c>
      <c r="AC293">
        <v>104.60546875</v>
      </c>
      <c r="AD293" s="2"/>
      <c r="AH293" s="2"/>
      <c r="AJ293" s="2">
        <v>38799</v>
      </c>
      <c r="AK293">
        <v>94.86328125</v>
      </c>
      <c r="AL293" s="2">
        <v>38985</v>
      </c>
      <c r="AM293">
        <v>98.359375</v>
      </c>
      <c r="AN293" s="2">
        <v>39161</v>
      </c>
      <c r="AO293">
        <v>100.109375</v>
      </c>
      <c r="AP293" s="2"/>
      <c r="AR293" s="2">
        <v>39525</v>
      </c>
      <c r="AS293">
        <v>110.05859375</v>
      </c>
      <c r="AT293" s="2">
        <v>39707</v>
      </c>
      <c r="AU293">
        <v>110.98828125</v>
      </c>
      <c r="AV293" s="2">
        <v>39889</v>
      </c>
      <c r="AW293">
        <v>104.78515625</v>
      </c>
      <c r="AX293" s="2">
        <v>40071</v>
      </c>
      <c r="AY293">
        <v>104.81640625</v>
      </c>
      <c r="BD293" s="2">
        <v>38596</v>
      </c>
      <c r="BE293">
        <v>142.90234375</v>
      </c>
      <c r="BF293" s="2">
        <v>38596</v>
      </c>
      <c r="BG293">
        <v>122.26171875</v>
      </c>
      <c r="BH293" s="2">
        <v>38596</v>
      </c>
      <c r="BI293">
        <v>131.57421875</v>
      </c>
      <c r="BJ293" s="2">
        <v>38596</v>
      </c>
      <c r="BK293">
        <v>113.2109375</v>
      </c>
    </row>
    <row r="294" spans="4:63" x14ac:dyDescent="0.25">
      <c r="D294" s="2"/>
      <c r="F294" s="2">
        <v>38758</v>
      </c>
      <c r="G294">
        <v>98.86328125</v>
      </c>
      <c r="H294" s="2">
        <v>38786</v>
      </c>
      <c r="I294">
        <v>98.88671875</v>
      </c>
      <c r="J294" s="2">
        <v>38597</v>
      </c>
      <c r="K294">
        <v>98.71875</v>
      </c>
      <c r="L294" s="2">
        <v>38772</v>
      </c>
      <c r="M294">
        <v>96.6953125</v>
      </c>
      <c r="N294" s="2">
        <v>38866</v>
      </c>
      <c r="O294">
        <v>97.234375</v>
      </c>
      <c r="P294" s="2">
        <v>39134</v>
      </c>
      <c r="Q294">
        <v>98.875</v>
      </c>
      <c r="R294" s="2"/>
      <c r="T294" s="2"/>
      <c r="V294" s="2"/>
      <c r="X294" s="2"/>
      <c r="Z294" s="2">
        <v>39940</v>
      </c>
      <c r="AA294">
        <v>102.9609375</v>
      </c>
      <c r="AB294" s="2">
        <v>40031</v>
      </c>
      <c r="AC294">
        <v>104.67578125</v>
      </c>
      <c r="AD294" s="2"/>
      <c r="AH294" s="2"/>
      <c r="AJ294" s="2">
        <v>38800</v>
      </c>
      <c r="AK294">
        <v>95.42578125</v>
      </c>
      <c r="AL294" s="2">
        <v>38986</v>
      </c>
      <c r="AM294">
        <v>98.07421875</v>
      </c>
      <c r="AN294" s="2">
        <v>39162</v>
      </c>
      <c r="AO294">
        <v>100.23046875</v>
      </c>
      <c r="AP294" s="2"/>
      <c r="AR294" s="2">
        <v>39526</v>
      </c>
      <c r="AS294">
        <v>111.38671875</v>
      </c>
      <c r="AT294" s="2">
        <v>39708</v>
      </c>
      <c r="AU294">
        <v>111.078125</v>
      </c>
      <c r="AV294" s="2">
        <v>39890</v>
      </c>
      <c r="AW294">
        <v>108.77734375</v>
      </c>
      <c r="AX294" s="2">
        <v>40072</v>
      </c>
      <c r="AY294">
        <v>104.6875</v>
      </c>
      <c r="BD294" s="2">
        <v>38597</v>
      </c>
      <c r="BE294">
        <v>143.17578125</v>
      </c>
      <c r="BF294" s="2">
        <v>38597</v>
      </c>
      <c r="BG294">
        <v>122.5625</v>
      </c>
      <c r="BH294" s="2">
        <v>38597</v>
      </c>
      <c r="BI294">
        <v>131.91015625</v>
      </c>
      <c r="BJ294" s="2">
        <v>38597</v>
      </c>
      <c r="BK294">
        <v>113.546875</v>
      </c>
    </row>
    <row r="295" spans="4:63" x14ac:dyDescent="0.25">
      <c r="D295" s="2"/>
      <c r="F295" s="2">
        <v>38761</v>
      </c>
      <c r="G295">
        <v>98.88671875</v>
      </c>
      <c r="H295" s="2">
        <v>38789</v>
      </c>
      <c r="I295">
        <v>98.89453125</v>
      </c>
      <c r="J295" s="2">
        <v>38600</v>
      </c>
      <c r="K295">
        <v>98.734375</v>
      </c>
      <c r="L295" s="2">
        <v>38775</v>
      </c>
      <c r="M295">
        <v>96.66015625</v>
      </c>
      <c r="N295" s="2">
        <v>38867</v>
      </c>
      <c r="O295">
        <v>97.11328125</v>
      </c>
      <c r="P295" s="2">
        <v>39135</v>
      </c>
      <c r="Q295">
        <v>98.74609375</v>
      </c>
      <c r="R295" s="2"/>
      <c r="T295" s="2"/>
      <c r="V295" s="2"/>
      <c r="X295" s="2"/>
      <c r="Z295" s="2">
        <v>39941</v>
      </c>
      <c r="AA295">
        <v>103.171875</v>
      </c>
      <c r="AB295" s="2">
        <v>40032</v>
      </c>
      <c r="AC295">
        <v>104.296875</v>
      </c>
      <c r="AD295" s="2"/>
      <c r="AH295" s="2"/>
      <c r="AJ295" s="2">
        <v>38803</v>
      </c>
      <c r="AK295">
        <v>95.171875</v>
      </c>
      <c r="AL295" s="2">
        <v>38987</v>
      </c>
      <c r="AM295">
        <v>97.9921875</v>
      </c>
      <c r="AN295" s="2">
        <v>39163</v>
      </c>
      <c r="AO295">
        <v>99.91796875</v>
      </c>
      <c r="AP295" s="2"/>
      <c r="AR295" s="2">
        <v>39527</v>
      </c>
      <c r="AS295">
        <v>111.375</v>
      </c>
      <c r="AT295" s="2">
        <v>39709</v>
      </c>
      <c r="AU295">
        <v>110.0625</v>
      </c>
      <c r="AV295" s="2">
        <v>39891</v>
      </c>
      <c r="AW295">
        <v>108.3203125</v>
      </c>
      <c r="AX295" s="2">
        <v>40073</v>
      </c>
      <c r="AY295">
        <v>105.37109375</v>
      </c>
      <c r="BD295" s="2">
        <v>38600</v>
      </c>
      <c r="BE295">
        <v>143.08203125</v>
      </c>
      <c r="BF295" s="2">
        <v>38600</v>
      </c>
      <c r="BG295">
        <v>122.359375</v>
      </c>
      <c r="BH295" s="2">
        <v>38600</v>
      </c>
      <c r="BI295">
        <v>131.75390625</v>
      </c>
      <c r="BJ295" s="2">
        <v>38600</v>
      </c>
      <c r="BK295">
        <v>113.5</v>
      </c>
    </row>
    <row r="296" spans="4:63" x14ac:dyDescent="0.25">
      <c r="D296" s="2"/>
      <c r="F296" s="2">
        <v>38762</v>
      </c>
      <c r="G296">
        <v>98.8984375</v>
      </c>
      <c r="H296" s="2">
        <v>38790</v>
      </c>
      <c r="I296">
        <v>98.96484375</v>
      </c>
      <c r="J296" s="2">
        <v>38601</v>
      </c>
      <c r="K296">
        <v>98.5859375</v>
      </c>
      <c r="L296" s="2">
        <v>38776</v>
      </c>
      <c r="M296">
        <v>96.87109375</v>
      </c>
      <c r="N296" s="2">
        <v>38868</v>
      </c>
      <c r="O296">
        <v>96.93359375</v>
      </c>
      <c r="P296" s="2">
        <v>39136</v>
      </c>
      <c r="Q296">
        <v>99.015625</v>
      </c>
      <c r="R296" s="2"/>
      <c r="T296" s="2"/>
      <c r="V296" s="2"/>
      <c r="X296" s="2"/>
      <c r="Z296" s="2">
        <v>39944</v>
      </c>
      <c r="AA296">
        <v>103.62890625</v>
      </c>
      <c r="AB296" s="2">
        <v>40035</v>
      </c>
      <c r="AC296">
        <v>104.57421875</v>
      </c>
      <c r="AD296" s="2"/>
      <c r="AH296" s="2"/>
      <c r="AJ296" s="2">
        <v>38804</v>
      </c>
      <c r="AK296">
        <v>94.65234375</v>
      </c>
      <c r="AL296" s="2">
        <v>38988</v>
      </c>
      <c r="AM296">
        <v>97.95703125</v>
      </c>
      <c r="AN296" s="2">
        <v>39164</v>
      </c>
      <c r="AO296">
        <v>99.75</v>
      </c>
      <c r="AP296" s="2"/>
      <c r="AR296" s="2">
        <v>39528</v>
      </c>
      <c r="AS296">
        <v>111.375</v>
      </c>
      <c r="AT296" s="2">
        <v>39710</v>
      </c>
      <c r="AU296">
        <v>107.9296875</v>
      </c>
      <c r="AV296" s="2">
        <v>39892</v>
      </c>
      <c r="AW296">
        <v>108.09765625</v>
      </c>
      <c r="AX296" s="2">
        <v>40074</v>
      </c>
      <c r="AY296">
        <v>104.71484375</v>
      </c>
      <c r="BD296" s="2">
        <v>38601</v>
      </c>
      <c r="BE296">
        <v>142.1328125</v>
      </c>
      <c r="BF296" s="2">
        <v>38601</v>
      </c>
      <c r="BG296">
        <v>121.578125</v>
      </c>
      <c r="BH296" s="2">
        <v>38601</v>
      </c>
      <c r="BI296">
        <v>130.8203125</v>
      </c>
      <c r="BJ296" s="2">
        <v>38601</v>
      </c>
      <c r="BK296">
        <v>112.5</v>
      </c>
    </row>
    <row r="297" spans="4:63" x14ac:dyDescent="0.25">
      <c r="D297" s="2"/>
      <c r="F297" s="2">
        <v>38763</v>
      </c>
      <c r="G297">
        <v>98.90625</v>
      </c>
      <c r="H297" s="2">
        <v>38791</v>
      </c>
      <c r="I297">
        <v>98.95703125</v>
      </c>
      <c r="J297" s="2">
        <v>38602</v>
      </c>
      <c r="K297">
        <v>98.4375</v>
      </c>
      <c r="L297" s="2">
        <v>38777</v>
      </c>
      <c r="M297">
        <v>96.8203125</v>
      </c>
      <c r="N297" s="2">
        <v>38869</v>
      </c>
      <c r="O297">
        <v>96.9921875</v>
      </c>
      <c r="P297" s="2">
        <v>39139</v>
      </c>
      <c r="Q297">
        <v>99.17578125</v>
      </c>
      <c r="R297" s="2"/>
      <c r="T297" s="2"/>
      <c r="V297" s="2"/>
      <c r="X297" s="2"/>
      <c r="Z297" s="2">
        <v>39945</v>
      </c>
      <c r="AA297">
        <v>103.71484375</v>
      </c>
      <c r="AB297" s="2">
        <v>40036</v>
      </c>
      <c r="AC297">
        <v>104.86328125</v>
      </c>
      <c r="AD297" s="2"/>
      <c r="AH297" s="2"/>
      <c r="AJ297" s="2">
        <v>38805</v>
      </c>
      <c r="AK297">
        <v>94.5078125</v>
      </c>
      <c r="AL297" s="2">
        <v>38989</v>
      </c>
      <c r="AM297">
        <v>97.8515625</v>
      </c>
      <c r="AN297" s="2">
        <v>39167</v>
      </c>
      <c r="AO297">
        <v>99.85546875</v>
      </c>
      <c r="AP297" s="2"/>
      <c r="AR297" s="2">
        <v>39531</v>
      </c>
      <c r="AS297">
        <v>109.41796875</v>
      </c>
      <c r="AT297" s="2">
        <v>39713</v>
      </c>
      <c r="AU297">
        <v>107.75390625</v>
      </c>
      <c r="AV297" s="2">
        <v>39895</v>
      </c>
      <c r="AW297">
        <v>108.109375</v>
      </c>
      <c r="AX297" s="2">
        <v>40077</v>
      </c>
      <c r="AY297">
        <v>104.6328125</v>
      </c>
      <c r="BD297" s="2">
        <v>38602</v>
      </c>
      <c r="BE297">
        <v>141.15234375</v>
      </c>
      <c r="BF297" s="2">
        <v>38602</v>
      </c>
      <c r="BG297">
        <v>120.65625</v>
      </c>
      <c r="BH297" s="2">
        <v>38602</v>
      </c>
      <c r="BI297">
        <v>129.82421875</v>
      </c>
      <c r="BJ297" s="2">
        <v>38602</v>
      </c>
      <c r="BK297">
        <v>111.546875</v>
      </c>
    </row>
    <row r="298" spans="4:63" x14ac:dyDescent="0.25">
      <c r="D298" s="2"/>
      <c r="F298" s="2">
        <v>38764</v>
      </c>
      <c r="G298">
        <v>98.9296875</v>
      </c>
      <c r="H298" s="2">
        <v>38792</v>
      </c>
      <c r="I298">
        <v>99.01171875</v>
      </c>
      <c r="J298" s="2">
        <v>38603</v>
      </c>
      <c r="K298">
        <v>98.41796875</v>
      </c>
      <c r="L298" s="2">
        <v>38778</v>
      </c>
      <c r="M298">
        <v>96.703125</v>
      </c>
      <c r="N298" s="2">
        <v>38870</v>
      </c>
      <c r="O298">
        <v>97.44921875</v>
      </c>
      <c r="P298" s="2">
        <v>39140</v>
      </c>
      <c r="Q298">
        <v>99.734375</v>
      </c>
      <c r="R298" s="2"/>
      <c r="T298" s="2"/>
      <c r="V298" s="2"/>
      <c r="X298" s="2"/>
      <c r="Z298" s="2">
        <v>39946</v>
      </c>
      <c r="AA298">
        <v>103.89453125</v>
      </c>
      <c r="AB298" s="2">
        <v>40037</v>
      </c>
      <c r="AC298">
        <v>104.85546875</v>
      </c>
      <c r="AD298" s="2"/>
      <c r="AH298" s="2"/>
      <c r="AJ298" s="2">
        <v>38806</v>
      </c>
      <c r="AK298">
        <v>94.140625</v>
      </c>
      <c r="AL298" s="2">
        <v>38992</v>
      </c>
      <c r="AM298">
        <v>98.06640625</v>
      </c>
      <c r="AN298" s="2">
        <v>39168</v>
      </c>
      <c r="AO298">
        <v>99.9140625</v>
      </c>
      <c r="AP298" s="2"/>
      <c r="AR298" s="2">
        <v>39532</v>
      </c>
      <c r="AS298">
        <v>109.7734375</v>
      </c>
      <c r="AT298" s="2">
        <v>39714</v>
      </c>
      <c r="AU298">
        <v>107.875</v>
      </c>
      <c r="AV298" s="2">
        <v>39896</v>
      </c>
      <c r="AW298">
        <v>107.7265625</v>
      </c>
      <c r="AX298" s="2">
        <v>40078</v>
      </c>
      <c r="AY298">
        <v>104.92578125</v>
      </c>
      <c r="BD298" s="2">
        <v>38603</v>
      </c>
      <c r="BE298">
        <v>141.05078125</v>
      </c>
      <c r="BF298" s="2">
        <v>38603</v>
      </c>
      <c r="BG298">
        <v>120.5625</v>
      </c>
      <c r="BH298" s="2">
        <v>38603</v>
      </c>
      <c r="BI298">
        <v>129.71484375</v>
      </c>
      <c r="BJ298" s="2">
        <v>38603</v>
      </c>
      <c r="BK298">
        <v>111.40234375</v>
      </c>
    </row>
    <row r="299" spans="4:63" x14ac:dyDescent="0.25">
      <c r="D299" s="2"/>
      <c r="F299" s="2">
        <v>38765</v>
      </c>
      <c r="G299">
        <v>98.9921875</v>
      </c>
      <c r="H299" s="2">
        <v>38793</v>
      </c>
      <c r="I299">
        <v>99.0546875</v>
      </c>
      <c r="J299" s="2">
        <v>38604</v>
      </c>
      <c r="K299">
        <v>98.47265625</v>
      </c>
      <c r="L299" s="2">
        <v>38779</v>
      </c>
      <c r="M299">
        <v>96.59375</v>
      </c>
      <c r="N299" s="2">
        <v>38873</v>
      </c>
      <c r="O299">
        <v>97.30078125</v>
      </c>
      <c r="P299" s="2">
        <v>39141</v>
      </c>
      <c r="Q299">
        <v>99.52734375</v>
      </c>
      <c r="R299" s="2"/>
      <c r="T299" s="2"/>
      <c r="V299" s="2"/>
      <c r="X299" s="2"/>
      <c r="Z299" s="2">
        <v>39947</v>
      </c>
      <c r="AA299">
        <v>104.07421875</v>
      </c>
      <c r="AB299" s="2">
        <v>40038</v>
      </c>
      <c r="AC299">
        <v>105.3203125</v>
      </c>
      <c r="AD299" s="2"/>
      <c r="AH299" s="2"/>
      <c r="AJ299" s="2">
        <v>38807</v>
      </c>
      <c r="AK299">
        <v>94.26953125</v>
      </c>
      <c r="AL299" s="2">
        <v>38993</v>
      </c>
      <c r="AM299">
        <v>98.015625</v>
      </c>
      <c r="AN299" s="2">
        <v>39169</v>
      </c>
      <c r="AO299">
        <v>99.7421875</v>
      </c>
      <c r="AP299" s="2"/>
      <c r="AR299" s="2">
        <v>39533</v>
      </c>
      <c r="AS299">
        <v>110.11328125</v>
      </c>
      <c r="AT299" s="2">
        <v>39715</v>
      </c>
      <c r="AU299">
        <v>107.88671875</v>
      </c>
      <c r="AV299" s="2">
        <v>39897</v>
      </c>
      <c r="AW299">
        <v>107.03515625</v>
      </c>
      <c r="AX299" s="2">
        <v>40079</v>
      </c>
      <c r="AY299">
        <v>105.16796875</v>
      </c>
      <c r="BD299" s="2">
        <v>38604</v>
      </c>
      <c r="BE299">
        <v>141.64453125</v>
      </c>
      <c r="BF299" s="2">
        <v>38604</v>
      </c>
      <c r="BG299">
        <v>121.11328125</v>
      </c>
      <c r="BH299" s="2">
        <v>38604</v>
      </c>
      <c r="BI299">
        <v>130.33203125</v>
      </c>
      <c r="BJ299" s="2">
        <v>38604</v>
      </c>
      <c r="BK299">
        <v>112.0546875</v>
      </c>
    </row>
    <row r="300" spans="4:63" x14ac:dyDescent="0.25">
      <c r="D300" s="2"/>
      <c r="F300" s="2">
        <v>38768</v>
      </c>
      <c r="G300">
        <v>98.9921875</v>
      </c>
      <c r="H300" s="2">
        <v>38796</v>
      </c>
      <c r="I300">
        <v>99.046875</v>
      </c>
      <c r="J300" s="2">
        <v>38607</v>
      </c>
      <c r="K300">
        <v>98.359375</v>
      </c>
      <c r="L300" s="2">
        <v>38782</v>
      </c>
      <c r="M300">
        <v>96.46484375</v>
      </c>
      <c r="N300" s="2">
        <v>38874</v>
      </c>
      <c r="O300">
        <v>97.3125</v>
      </c>
      <c r="P300" s="2">
        <v>39142</v>
      </c>
      <c r="Q300">
        <v>99.6328125</v>
      </c>
      <c r="R300" s="2"/>
      <c r="T300" s="2"/>
      <c r="V300" s="2"/>
      <c r="X300" s="2"/>
      <c r="Z300" s="2">
        <v>39948</v>
      </c>
      <c r="AA300">
        <v>103.9375</v>
      </c>
      <c r="AB300" s="2">
        <v>40039</v>
      </c>
      <c r="AC300">
        <v>105.51953125</v>
      </c>
      <c r="AD300" s="2"/>
      <c r="AH300" s="2"/>
      <c r="AJ300" s="2">
        <v>38810</v>
      </c>
      <c r="AK300">
        <v>94.171875</v>
      </c>
      <c r="AL300" s="2">
        <v>38994</v>
      </c>
      <c r="AM300">
        <v>98.40234375</v>
      </c>
      <c r="AN300" s="2">
        <v>39170</v>
      </c>
      <c r="AO300">
        <v>99.56640625</v>
      </c>
      <c r="AP300" s="2"/>
      <c r="AR300" s="2">
        <v>39534</v>
      </c>
      <c r="AS300">
        <v>109.61328125</v>
      </c>
      <c r="AT300" s="2">
        <v>39716</v>
      </c>
      <c r="AU300">
        <v>107.63671875</v>
      </c>
      <c r="AV300" s="2">
        <v>39898</v>
      </c>
      <c r="AW300">
        <v>107.35546875</v>
      </c>
      <c r="AX300" s="2">
        <v>40080</v>
      </c>
      <c r="AY300">
        <v>105.4296875</v>
      </c>
      <c r="BD300" s="2">
        <v>38607</v>
      </c>
      <c r="BE300">
        <v>140.8359375</v>
      </c>
      <c r="BF300" s="2">
        <v>38607</v>
      </c>
      <c r="BG300">
        <v>120.36328125</v>
      </c>
      <c r="BH300" s="2">
        <v>38607</v>
      </c>
      <c r="BI300">
        <v>129.5546875</v>
      </c>
      <c r="BJ300" s="2">
        <v>38607</v>
      </c>
      <c r="BK300">
        <v>111.3203125</v>
      </c>
    </row>
    <row r="301" spans="4:63" x14ac:dyDescent="0.25">
      <c r="D301" s="2"/>
      <c r="F301" s="2">
        <v>38769</v>
      </c>
      <c r="G301">
        <v>98.984375</v>
      </c>
      <c r="H301" s="2">
        <v>38797</v>
      </c>
      <c r="I301">
        <v>99.0234375</v>
      </c>
      <c r="J301" s="2">
        <v>38608</v>
      </c>
      <c r="K301">
        <v>98.5234375</v>
      </c>
      <c r="L301" s="2">
        <v>38783</v>
      </c>
      <c r="M301">
        <v>96.51953125</v>
      </c>
      <c r="N301" s="2">
        <v>38875</v>
      </c>
      <c r="O301">
        <v>97.24609375</v>
      </c>
      <c r="P301" s="2">
        <v>39143</v>
      </c>
      <c r="Q301">
        <v>99.88671875</v>
      </c>
      <c r="R301" s="2"/>
      <c r="T301" s="2"/>
      <c r="V301" s="2"/>
      <c r="X301" s="2"/>
      <c r="Z301" s="2">
        <v>39951</v>
      </c>
      <c r="AA301">
        <v>103.5234375</v>
      </c>
      <c r="AB301" s="2">
        <v>40042</v>
      </c>
      <c r="AC301">
        <v>105.88671875</v>
      </c>
      <c r="AD301" s="2"/>
      <c r="AH301" s="2"/>
      <c r="AJ301" s="2">
        <v>38811</v>
      </c>
      <c r="AK301">
        <v>94.21484375</v>
      </c>
      <c r="AL301" s="2">
        <v>38995</v>
      </c>
      <c r="AM301">
        <v>98.0859375</v>
      </c>
      <c r="AN301" s="2">
        <v>39171</v>
      </c>
      <c r="AO301">
        <v>99.5703125</v>
      </c>
      <c r="AP301" s="2"/>
      <c r="AR301" s="2">
        <v>39535</v>
      </c>
      <c r="AS301">
        <v>110.2734375</v>
      </c>
      <c r="AT301" s="2">
        <v>39717</v>
      </c>
      <c r="AU301">
        <v>107.64453125</v>
      </c>
      <c r="AV301" s="2">
        <v>39899</v>
      </c>
      <c r="AW301">
        <v>107.1015625</v>
      </c>
      <c r="AX301" s="2">
        <v>40081</v>
      </c>
      <c r="AY301">
        <v>105.9296875</v>
      </c>
      <c r="BD301" s="2">
        <v>38608</v>
      </c>
      <c r="BE301">
        <v>141.38671875</v>
      </c>
      <c r="BF301" s="2">
        <v>38608</v>
      </c>
      <c r="BG301">
        <v>120.84765625</v>
      </c>
      <c r="BH301" s="2">
        <v>38608</v>
      </c>
      <c r="BI301">
        <v>130.0859375</v>
      </c>
      <c r="BJ301" s="2">
        <v>38608</v>
      </c>
      <c r="BK301">
        <v>111.7890625</v>
      </c>
    </row>
    <row r="302" spans="4:63" x14ac:dyDescent="0.25">
      <c r="D302" s="2"/>
      <c r="F302" s="2">
        <v>38770</v>
      </c>
      <c r="G302">
        <v>98.99609375</v>
      </c>
      <c r="H302" s="2">
        <v>38798</v>
      </c>
      <c r="I302">
        <v>99.03515625</v>
      </c>
      <c r="J302" s="2">
        <v>38609</v>
      </c>
      <c r="K302">
        <v>98.46875</v>
      </c>
      <c r="L302" s="2">
        <v>38784</v>
      </c>
      <c r="M302">
        <v>96.578125</v>
      </c>
      <c r="N302" s="2">
        <v>38876</v>
      </c>
      <c r="O302">
        <v>97.3046875</v>
      </c>
      <c r="P302" s="2">
        <v>39146</v>
      </c>
      <c r="Q302">
        <v>99.8984375</v>
      </c>
      <c r="R302" s="2"/>
      <c r="T302" s="2"/>
      <c r="V302" s="2"/>
      <c r="X302" s="2"/>
      <c r="Z302" s="2">
        <v>39952</v>
      </c>
      <c r="AA302">
        <v>103.49609375</v>
      </c>
      <c r="AB302" s="2">
        <v>40043</v>
      </c>
      <c r="AC302">
        <v>105.70703125</v>
      </c>
      <c r="AD302" s="2"/>
      <c r="AH302" s="2"/>
      <c r="AJ302" s="2">
        <v>38812</v>
      </c>
      <c r="AK302">
        <v>94.36328125</v>
      </c>
      <c r="AL302" s="2">
        <v>38996</v>
      </c>
      <c r="AM302">
        <v>97.4609375</v>
      </c>
      <c r="AN302" s="2">
        <v>39174</v>
      </c>
      <c r="AO302">
        <v>99.6171875</v>
      </c>
      <c r="AP302" s="2"/>
      <c r="AR302" s="2">
        <v>39538</v>
      </c>
      <c r="AS302">
        <v>110.4921875</v>
      </c>
      <c r="AT302" s="2">
        <v>39720</v>
      </c>
      <c r="AU302">
        <v>109.875</v>
      </c>
      <c r="AV302" s="2">
        <v>39902</v>
      </c>
      <c r="AW302">
        <v>107.55078125</v>
      </c>
      <c r="AX302" s="2">
        <v>40084</v>
      </c>
      <c r="AY302">
        <v>106.25390625</v>
      </c>
      <c r="BD302" s="2">
        <v>38609</v>
      </c>
      <c r="BE302">
        <v>140.859375</v>
      </c>
      <c r="BF302" s="2">
        <v>38609</v>
      </c>
      <c r="BG302">
        <v>120.37890625</v>
      </c>
      <c r="BH302" s="2">
        <v>38609</v>
      </c>
      <c r="BI302">
        <v>129.54296875</v>
      </c>
      <c r="BJ302" s="2">
        <v>38609</v>
      </c>
      <c r="BK302">
        <v>111.26953125</v>
      </c>
    </row>
    <row r="303" spans="4:63" x14ac:dyDescent="0.25">
      <c r="D303" s="2"/>
      <c r="F303" s="2">
        <v>38771</v>
      </c>
      <c r="G303">
        <v>99.00390625</v>
      </c>
      <c r="H303" s="2">
        <v>38799</v>
      </c>
      <c r="I303">
        <v>99.04296875</v>
      </c>
      <c r="J303" s="2">
        <v>38610</v>
      </c>
      <c r="K303">
        <v>98.3828125</v>
      </c>
      <c r="L303" s="2">
        <v>38785</v>
      </c>
      <c r="M303">
        <v>96.6015625</v>
      </c>
      <c r="N303" s="2">
        <v>38877</v>
      </c>
      <c r="O303">
        <v>97.3671875</v>
      </c>
      <c r="P303" s="2">
        <v>39147</v>
      </c>
      <c r="Q303">
        <v>99.75390625</v>
      </c>
      <c r="R303" s="2"/>
      <c r="T303" s="2"/>
      <c r="V303" s="2"/>
      <c r="X303" s="2"/>
      <c r="Z303" s="2">
        <v>39953</v>
      </c>
      <c r="AA303">
        <v>103.78515625</v>
      </c>
      <c r="AB303" s="2">
        <v>40044</v>
      </c>
      <c r="AC303">
        <v>105.9375</v>
      </c>
      <c r="AD303" s="2"/>
      <c r="AH303" s="2"/>
      <c r="AJ303" s="2">
        <v>38813</v>
      </c>
      <c r="AK303">
        <v>94.015625</v>
      </c>
      <c r="AL303" s="2">
        <v>38999</v>
      </c>
      <c r="AM303">
        <v>97.4609375</v>
      </c>
      <c r="AN303" s="2">
        <v>39175</v>
      </c>
      <c r="AO303">
        <v>99.45703125</v>
      </c>
      <c r="AP303" s="2"/>
      <c r="AR303" s="2">
        <v>39539</v>
      </c>
      <c r="AS303">
        <v>109.22265625</v>
      </c>
      <c r="AT303" s="2">
        <v>39721</v>
      </c>
      <c r="AU303">
        <v>107.82421875</v>
      </c>
      <c r="AV303" s="2">
        <v>39903</v>
      </c>
      <c r="AW303">
        <v>107.98046875</v>
      </c>
      <c r="AX303" s="2">
        <v>40085</v>
      </c>
      <c r="AY303">
        <v>106.1875</v>
      </c>
      <c r="BD303" s="2">
        <v>38610</v>
      </c>
      <c r="BE303">
        <v>139.8203125</v>
      </c>
      <c r="BF303" s="2">
        <v>38610</v>
      </c>
      <c r="BG303">
        <v>119.4140625</v>
      </c>
      <c r="BH303" s="2">
        <v>38610</v>
      </c>
      <c r="BI303">
        <v>128.49609375</v>
      </c>
      <c r="BJ303" s="2">
        <v>38610</v>
      </c>
      <c r="BK303">
        <v>110.26953125</v>
      </c>
    </row>
    <row r="304" spans="4:63" x14ac:dyDescent="0.25">
      <c r="D304" s="2"/>
      <c r="F304" s="2">
        <v>38772</v>
      </c>
      <c r="G304">
        <v>99.04296875</v>
      </c>
      <c r="H304" s="2">
        <v>38800</v>
      </c>
      <c r="I304">
        <v>99.1015625</v>
      </c>
      <c r="J304" s="2">
        <v>38611</v>
      </c>
      <c r="K304">
        <v>98.17578125</v>
      </c>
      <c r="L304" s="2">
        <v>38786</v>
      </c>
      <c r="M304">
        <v>96.5390625</v>
      </c>
      <c r="N304" s="2">
        <v>38880</v>
      </c>
      <c r="O304">
        <v>97.34765625</v>
      </c>
      <c r="P304" s="2">
        <v>39148</v>
      </c>
      <c r="Q304">
        <v>99.9375</v>
      </c>
      <c r="R304" s="2"/>
      <c r="T304" s="2"/>
      <c r="V304" s="2"/>
      <c r="X304" s="2"/>
      <c r="Z304" s="2">
        <v>39954</v>
      </c>
      <c r="AA304">
        <v>103.33984375</v>
      </c>
      <c r="AB304" s="2">
        <v>40045</v>
      </c>
      <c r="AC304">
        <v>105.9140625</v>
      </c>
      <c r="AD304" s="2"/>
      <c r="AH304" s="2"/>
      <c r="AJ304" s="2">
        <v>38814</v>
      </c>
      <c r="AK304">
        <v>93.55078125</v>
      </c>
      <c r="AL304" s="2">
        <v>39000</v>
      </c>
      <c r="AM304">
        <v>97.05078125</v>
      </c>
      <c r="AN304" s="2">
        <v>39176</v>
      </c>
      <c r="AO304">
        <v>99.59375</v>
      </c>
      <c r="AP304" s="2"/>
      <c r="AR304" s="2">
        <v>39540</v>
      </c>
      <c r="AS304">
        <v>108.84375</v>
      </c>
      <c r="AT304" s="2">
        <v>39722</v>
      </c>
      <c r="AU304">
        <v>108.48046875</v>
      </c>
      <c r="AV304" s="2">
        <v>39904</v>
      </c>
      <c r="AW304">
        <v>108.0234375</v>
      </c>
      <c r="AX304" s="2">
        <v>40086</v>
      </c>
      <c r="AY304">
        <v>106.13671875</v>
      </c>
      <c r="BD304" s="2">
        <v>38611</v>
      </c>
      <c r="BE304">
        <v>139.0546875</v>
      </c>
      <c r="BF304" s="2">
        <v>38611</v>
      </c>
      <c r="BG304">
        <v>118.6796875</v>
      </c>
      <c r="BH304" s="2">
        <v>38611</v>
      </c>
      <c r="BI304">
        <v>127.73828125</v>
      </c>
      <c r="BJ304" s="2">
        <v>38611</v>
      </c>
      <c r="BK304">
        <v>109.546875</v>
      </c>
    </row>
    <row r="305" spans="4:63" x14ac:dyDescent="0.25">
      <c r="D305" s="2"/>
      <c r="F305" s="2">
        <v>38775</v>
      </c>
      <c r="G305">
        <v>99.05078125</v>
      </c>
      <c r="H305" s="2">
        <v>38803</v>
      </c>
      <c r="I305">
        <v>99.109375</v>
      </c>
      <c r="J305" s="2">
        <v>38614</v>
      </c>
      <c r="K305">
        <v>98.32421875</v>
      </c>
      <c r="L305" s="2">
        <v>38789</v>
      </c>
      <c r="M305">
        <v>96.53515625</v>
      </c>
      <c r="N305" s="2">
        <v>38881</v>
      </c>
      <c r="O305">
        <v>97.40625</v>
      </c>
      <c r="P305" s="2">
        <v>39149</v>
      </c>
      <c r="Q305">
        <v>99.87109375</v>
      </c>
      <c r="R305" s="2"/>
      <c r="T305" s="2"/>
      <c r="V305" s="2"/>
      <c r="X305" s="2"/>
      <c r="Z305" s="2">
        <v>39955</v>
      </c>
      <c r="AA305">
        <v>103.2734375</v>
      </c>
      <c r="AB305" s="2">
        <v>40046</v>
      </c>
      <c r="AC305">
        <v>105.34765625</v>
      </c>
      <c r="AD305" s="2"/>
      <c r="AH305" s="2"/>
      <c r="AJ305" s="2">
        <v>38817</v>
      </c>
      <c r="AK305">
        <v>93.734375</v>
      </c>
      <c r="AL305" s="2">
        <v>39001</v>
      </c>
      <c r="AM305">
        <v>96.87109375</v>
      </c>
      <c r="AN305" s="2">
        <v>39177</v>
      </c>
      <c r="AO305">
        <v>99.42578125</v>
      </c>
      <c r="AP305" s="2"/>
      <c r="AR305" s="2">
        <v>39541</v>
      </c>
      <c r="AS305">
        <v>108.98046875</v>
      </c>
      <c r="AT305" s="2">
        <v>39723</v>
      </c>
      <c r="AU305">
        <v>109.2421875</v>
      </c>
      <c r="AV305" s="2">
        <v>39905</v>
      </c>
      <c r="AW305">
        <v>107.171875</v>
      </c>
      <c r="AX305" s="2">
        <v>40087</v>
      </c>
      <c r="AY305">
        <v>107.1484375</v>
      </c>
      <c r="BD305" s="2">
        <v>38614</v>
      </c>
      <c r="BE305">
        <v>139.33984375</v>
      </c>
      <c r="BF305" s="2">
        <v>38614</v>
      </c>
      <c r="BG305">
        <v>118.9140625</v>
      </c>
      <c r="BH305" s="2">
        <v>38614</v>
      </c>
      <c r="BI305">
        <v>127.9921875</v>
      </c>
      <c r="BJ305" s="2">
        <v>38614</v>
      </c>
      <c r="BK305">
        <v>109.82421875</v>
      </c>
    </row>
    <row r="306" spans="4:63" x14ac:dyDescent="0.25">
      <c r="D306" s="2"/>
      <c r="F306" s="2">
        <v>38776</v>
      </c>
      <c r="G306">
        <v>99.07421875</v>
      </c>
      <c r="H306" s="2">
        <v>38804</v>
      </c>
      <c r="I306">
        <v>99.0703125</v>
      </c>
      <c r="J306" s="2">
        <v>38615</v>
      </c>
      <c r="K306">
        <v>98.1953125</v>
      </c>
      <c r="L306" s="2">
        <v>38790</v>
      </c>
      <c r="M306">
        <v>96.87109375</v>
      </c>
      <c r="N306" s="2">
        <v>38882</v>
      </c>
      <c r="O306">
        <v>97.04296875</v>
      </c>
      <c r="P306" s="2">
        <v>39150</v>
      </c>
      <c r="Q306">
        <v>99.578125</v>
      </c>
      <c r="R306" s="2"/>
      <c r="T306" s="2"/>
      <c r="V306" s="2"/>
      <c r="X306" s="2"/>
      <c r="Z306" s="2">
        <v>39958</v>
      </c>
      <c r="AA306">
        <v>103.2734375</v>
      </c>
      <c r="AB306" s="2">
        <v>40049</v>
      </c>
      <c r="AC306">
        <v>105.68359375</v>
      </c>
      <c r="AD306" s="2"/>
      <c r="AH306" s="2"/>
      <c r="AJ306" s="2">
        <v>38818</v>
      </c>
      <c r="AK306">
        <v>93.9609375</v>
      </c>
      <c r="AL306" s="2">
        <v>39002</v>
      </c>
      <c r="AM306">
        <v>96.9453125</v>
      </c>
      <c r="AN306" s="2">
        <v>39178</v>
      </c>
      <c r="AO306">
        <v>98.890625</v>
      </c>
      <c r="AP306" s="2"/>
      <c r="AR306" s="2">
        <v>39542</v>
      </c>
      <c r="AS306">
        <v>109.91015625</v>
      </c>
      <c r="AT306" s="2">
        <v>39724</v>
      </c>
      <c r="AU306">
        <v>109.5625</v>
      </c>
      <c r="AV306" s="2">
        <v>39906</v>
      </c>
      <c r="AW306">
        <v>106.171875</v>
      </c>
      <c r="AX306" s="2">
        <v>40088</v>
      </c>
      <c r="AY306">
        <v>106.9296875</v>
      </c>
      <c r="BD306" s="2">
        <v>38615</v>
      </c>
      <c r="BE306">
        <v>139.6875</v>
      </c>
      <c r="BF306" s="2">
        <v>38615</v>
      </c>
      <c r="BG306">
        <v>119.2734375</v>
      </c>
      <c r="BH306" s="2">
        <v>38615</v>
      </c>
      <c r="BI306">
        <v>128.37109375</v>
      </c>
      <c r="BJ306" s="2">
        <v>38615</v>
      </c>
      <c r="BK306">
        <v>110.16796875</v>
      </c>
    </row>
    <row r="307" spans="4:63" x14ac:dyDescent="0.25">
      <c r="D307" s="2"/>
      <c r="F307" s="2">
        <v>38777</v>
      </c>
      <c r="G307">
        <v>99.06640625</v>
      </c>
      <c r="H307" s="2">
        <v>38805</v>
      </c>
      <c r="I307">
        <v>99.078125</v>
      </c>
      <c r="J307" s="2">
        <v>38616</v>
      </c>
      <c r="K307">
        <v>98.390625</v>
      </c>
      <c r="L307" s="2">
        <v>38791</v>
      </c>
      <c r="M307">
        <v>96.8203125</v>
      </c>
      <c r="N307" s="2">
        <v>38883</v>
      </c>
      <c r="O307">
        <v>96.94140625</v>
      </c>
      <c r="P307" s="2">
        <v>39153</v>
      </c>
      <c r="Q307">
        <v>99.73046875</v>
      </c>
      <c r="R307" s="2"/>
      <c r="T307" s="2"/>
      <c r="V307" s="2"/>
      <c r="X307" s="2"/>
      <c r="Z307" s="2">
        <v>39959</v>
      </c>
      <c r="AA307">
        <v>102.890625</v>
      </c>
      <c r="AB307" s="2">
        <v>40050</v>
      </c>
      <c r="AC307">
        <v>105.8515625</v>
      </c>
      <c r="AD307" s="2"/>
      <c r="AH307" s="2"/>
      <c r="AJ307" s="2">
        <v>38819</v>
      </c>
      <c r="AK307">
        <v>93.59765625</v>
      </c>
      <c r="AL307" s="2">
        <v>39003</v>
      </c>
      <c r="AM307">
        <v>96.77734375</v>
      </c>
      <c r="AN307" s="2">
        <v>39181</v>
      </c>
      <c r="AO307">
        <v>98.96875</v>
      </c>
      <c r="AP307" s="2"/>
      <c r="AR307" s="2">
        <v>39545</v>
      </c>
      <c r="AS307">
        <v>109.265625</v>
      </c>
      <c r="AT307" s="2">
        <v>39727</v>
      </c>
      <c r="AU307">
        <v>110.88671875</v>
      </c>
      <c r="AV307" s="2">
        <v>39909</v>
      </c>
      <c r="AW307">
        <v>105.8984375</v>
      </c>
      <c r="AX307" s="2">
        <v>40091</v>
      </c>
      <c r="AY307">
        <v>106.94140625</v>
      </c>
      <c r="BD307" s="2">
        <v>38616</v>
      </c>
      <c r="BE307">
        <v>140.8359375</v>
      </c>
      <c r="BF307" s="2">
        <v>38616</v>
      </c>
      <c r="BG307">
        <v>120.32421875</v>
      </c>
      <c r="BH307" s="2">
        <v>38616</v>
      </c>
      <c r="BI307">
        <v>129.48046875</v>
      </c>
      <c r="BJ307" s="2">
        <v>38616</v>
      </c>
      <c r="BK307">
        <v>111.21484375</v>
      </c>
    </row>
    <row r="308" spans="4:63" x14ac:dyDescent="0.25">
      <c r="D308" s="2"/>
      <c r="F308" s="2">
        <v>38778</v>
      </c>
      <c r="G308">
        <v>99.078125</v>
      </c>
      <c r="H308" s="2">
        <v>38806</v>
      </c>
      <c r="I308">
        <v>99.0859375</v>
      </c>
      <c r="J308" s="2">
        <v>38617</v>
      </c>
      <c r="K308">
        <v>98.3828125</v>
      </c>
      <c r="L308" s="2">
        <v>38792</v>
      </c>
      <c r="M308">
        <v>97.171875</v>
      </c>
      <c r="N308" s="2">
        <v>38884</v>
      </c>
      <c r="O308">
        <v>96.8828125</v>
      </c>
      <c r="P308" s="2">
        <v>39154</v>
      </c>
      <c r="Q308">
        <v>100.1015625</v>
      </c>
      <c r="R308" s="2"/>
      <c r="T308" s="2"/>
      <c r="V308" s="2"/>
      <c r="X308" s="2"/>
      <c r="Z308" s="2">
        <v>39960</v>
      </c>
      <c r="AA308">
        <v>102.53515625</v>
      </c>
      <c r="AB308" s="2">
        <v>40051</v>
      </c>
      <c r="AC308">
        <v>105.875</v>
      </c>
      <c r="AD308" s="2"/>
      <c r="AH308" s="2"/>
      <c r="AJ308" s="2">
        <v>38820</v>
      </c>
      <c r="AK308">
        <v>93.20703125</v>
      </c>
      <c r="AL308" s="2">
        <v>39006</v>
      </c>
      <c r="AM308">
        <v>96.9453125</v>
      </c>
      <c r="AN308" s="2">
        <v>39182</v>
      </c>
      <c r="AO308">
        <v>99.15234375</v>
      </c>
      <c r="AP308" s="2"/>
      <c r="AR308" s="2">
        <v>39546</v>
      </c>
      <c r="AS308">
        <v>109.09375</v>
      </c>
      <c r="AT308" s="2">
        <v>39728</v>
      </c>
      <c r="AU308">
        <v>110.4140625</v>
      </c>
      <c r="AV308" s="2">
        <v>39910</v>
      </c>
      <c r="AW308">
        <v>106.16015625</v>
      </c>
      <c r="AX308" s="2">
        <v>40092</v>
      </c>
      <c r="AY308">
        <v>106.66796875</v>
      </c>
      <c r="BD308" s="2">
        <v>38617</v>
      </c>
      <c r="BE308">
        <v>140.79296875</v>
      </c>
      <c r="BF308" s="2">
        <v>38617</v>
      </c>
      <c r="BG308">
        <v>120.27734375</v>
      </c>
      <c r="BH308" s="2">
        <v>38617</v>
      </c>
      <c r="BI308">
        <v>129.453125</v>
      </c>
      <c r="BJ308" s="2">
        <v>38617</v>
      </c>
      <c r="BK308">
        <v>111.1640625</v>
      </c>
    </row>
    <row r="309" spans="4:63" x14ac:dyDescent="0.25">
      <c r="D309" s="2"/>
      <c r="F309" s="2">
        <v>38779</v>
      </c>
      <c r="G309">
        <v>99.0859375</v>
      </c>
      <c r="H309" s="2">
        <v>38807</v>
      </c>
      <c r="I309">
        <v>99.12890625</v>
      </c>
      <c r="J309" s="2">
        <v>38618</v>
      </c>
      <c r="K309">
        <v>98.17578125</v>
      </c>
      <c r="L309" s="2">
        <v>38793</v>
      </c>
      <c r="M309">
        <v>97.109375</v>
      </c>
      <c r="N309" s="2">
        <v>38887</v>
      </c>
      <c r="O309">
        <v>96.84765625</v>
      </c>
      <c r="P309" s="2">
        <v>39155</v>
      </c>
      <c r="Q309">
        <v>99.95703125</v>
      </c>
      <c r="R309" s="2"/>
      <c r="T309" s="2"/>
      <c r="V309" s="2"/>
      <c r="X309" s="2"/>
      <c r="Z309" s="2">
        <v>39961</v>
      </c>
      <c r="AA309">
        <v>102.79296875</v>
      </c>
      <c r="AB309" s="2">
        <v>40052</v>
      </c>
      <c r="AC309">
        <v>105.87109375</v>
      </c>
      <c r="AD309" s="2"/>
      <c r="AH309" s="2"/>
      <c r="AJ309" s="2">
        <v>38821</v>
      </c>
      <c r="AK309">
        <v>93.20703125</v>
      </c>
      <c r="AL309" s="2">
        <v>39007</v>
      </c>
      <c r="AM309">
        <v>97.05078125</v>
      </c>
      <c r="AN309" s="2">
        <v>39183</v>
      </c>
      <c r="AO309">
        <v>99.0859375</v>
      </c>
      <c r="AP309" s="2"/>
      <c r="AR309" s="2">
        <v>39547</v>
      </c>
      <c r="AS309">
        <v>109.74609375</v>
      </c>
      <c r="AT309" s="2">
        <v>39729</v>
      </c>
      <c r="AU309">
        <v>109.2421875</v>
      </c>
      <c r="AV309" s="2">
        <v>39911</v>
      </c>
      <c r="AW309">
        <v>106.52734375</v>
      </c>
      <c r="AX309" s="2">
        <v>40093</v>
      </c>
      <c r="AY309">
        <v>107.3203125</v>
      </c>
      <c r="BD309" s="2">
        <v>38618</v>
      </c>
      <c r="BE309">
        <v>139.87109375</v>
      </c>
      <c r="BF309" s="2">
        <v>38618</v>
      </c>
      <c r="BG309">
        <v>119.44921875</v>
      </c>
      <c r="BH309" s="2">
        <v>38618</v>
      </c>
      <c r="BI309">
        <v>128.5546875</v>
      </c>
      <c r="BJ309" s="2">
        <v>38618</v>
      </c>
      <c r="BK309">
        <v>110.33203125</v>
      </c>
    </row>
    <row r="310" spans="4:63" x14ac:dyDescent="0.25">
      <c r="D310" s="2"/>
      <c r="F310" s="2">
        <v>38782</v>
      </c>
      <c r="G310">
        <v>99.09375</v>
      </c>
      <c r="H310" s="2">
        <v>38810</v>
      </c>
      <c r="I310">
        <v>99.10546875</v>
      </c>
      <c r="J310" s="2">
        <v>38621</v>
      </c>
      <c r="K310">
        <v>98.05859375</v>
      </c>
      <c r="L310" s="2">
        <v>38796</v>
      </c>
      <c r="M310">
        <v>97.15234375</v>
      </c>
      <c r="N310" s="2">
        <v>38888</v>
      </c>
      <c r="O310">
        <v>96.79296875</v>
      </c>
      <c r="P310" s="2">
        <v>39156</v>
      </c>
      <c r="Q310">
        <v>99.9375</v>
      </c>
      <c r="R310" s="2"/>
      <c r="T310" s="2"/>
      <c r="V310" s="2"/>
      <c r="X310" s="2"/>
      <c r="Z310" s="2">
        <v>39962</v>
      </c>
      <c r="AA310">
        <v>103.171875</v>
      </c>
      <c r="AB310" s="2">
        <v>40053</v>
      </c>
      <c r="AC310">
        <v>105.9765625</v>
      </c>
      <c r="AD310" s="2"/>
      <c r="AH310" s="2"/>
      <c r="AJ310" s="2">
        <v>38824</v>
      </c>
      <c r="AK310">
        <v>93.51171875</v>
      </c>
      <c r="AL310" s="2">
        <v>39008</v>
      </c>
      <c r="AM310">
        <v>97.15625</v>
      </c>
      <c r="AN310" s="2">
        <v>39184</v>
      </c>
      <c r="AO310">
        <v>99.06640625</v>
      </c>
      <c r="AP310" s="2"/>
      <c r="AR310" s="2">
        <v>39548</v>
      </c>
      <c r="AS310">
        <v>109.2734375</v>
      </c>
      <c r="AT310" s="2">
        <v>39730</v>
      </c>
      <c r="AU310">
        <v>107.92578125</v>
      </c>
      <c r="AV310" s="2">
        <v>39912</v>
      </c>
      <c r="AW310">
        <v>106.05078125</v>
      </c>
      <c r="AX310" s="2">
        <v>40094</v>
      </c>
      <c r="AY310">
        <v>106.81640625</v>
      </c>
      <c r="BD310" s="2">
        <v>38621</v>
      </c>
      <c r="BE310">
        <v>139.234375</v>
      </c>
      <c r="BF310" s="2">
        <v>38621</v>
      </c>
      <c r="BG310">
        <v>118.85546875</v>
      </c>
      <c r="BH310" s="2">
        <v>38621</v>
      </c>
      <c r="BI310">
        <v>127.9140625</v>
      </c>
      <c r="BJ310" s="2">
        <v>38621</v>
      </c>
      <c r="BK310">
        <v>109.76953125</v>
      </c>
    </row>
    <row r="311" spans="4:63" x14ac:dyDescent="0.25">
      <c r="D311" s="2"/>
      <c r="F311" s="2">
        <v>38783</v>
      </c>
      <c r="G311">
        <v>99.1015625</v>
      </c>
      <c r="H311" s="2">
        <v>38811</v>
      </c>
      <c r="I311">
        <v>99.11328125</v>
      </c>
      <c r="J311" s="2">
        <v>38622</v>
      </c>
      <c r="K311">
        <v>98.0546875</v>
      </c>
      <c r="L311" s="2">
        <v>38797</v>
      </c>
      <c r="M311">
        <v>96.87890625</v>
      </c>
      <c r="N311" s="2">
        <v>38889</v>
      </c>
      <c r="O311">
        <v>96.7890625</v>
      </c>
      <c r="P311" s="2">
        <v>39157</v>
      </c>
      <c r="Q311">
        <v>99.94140625</v>
      </c>
      <c r="R311" s="2"/>
      <c r="T311" s="2"/>
      <c r="V311" s="2"/>
      <c r="X311" s="2"/>
      <c r="Z311" s="2">
        <v>39965</v>
      </c>
      <c r="AA311">
        <v>102.5703125</v>
      </c>
      <c r="AB311" s="2">
        <v>40056</v>
      </c>
      <c r="AC311">
        <v>106.234375</v>
      </c>
      <c r="AD311" s="2"/>
      <c r="AH311" s="2"/>
      <c r="AJ311" s="2">
        <v>38825</v>
      </c>
      <c r="AK311">
        <v>93.7265625</v>
      </c>
      <c r="AL311" s="2">
        <v>39009</v>
      </c>
      <c r="AM311">
        <v>96.98046875</v>
      </c>
      <c r="AN311" s="2">
        <v>39185</v>
      </c>
      <c r="AO311">
        <v>98.90234375</v>
      </c>
      <c r="AP311" s="2"/>
      <c r="AR311" s="2">
        <v>39549</v>
      </c>
      <c r="AS311">
        <v>109.890625</v>
      </c>
      <c r="AT311" s="2">
        <v>39731</v>
      </c>
      <c r="AU311">
        <v>107.2578125</v>
      </c>
      <c r="AV311" s="2">
        <v>39913</v>
      </c>
      <c r="AW311">
        <v>106.05078125</v>
      </c>
      <c r="AX311" s="2">
        <v>40095</v>
      </c>
      <c r="AY311">
        <v>105.796875</v>
      </c>
      <c r="BD311" s="2">
        <v>38622</v>
      </c>
      <c r="BE311">
        <v>139.59765625</v>
      </c>
      <c r="BF311" s="2">
        <v>38622</v>
      </c>
      <c r="BG311">
        <v>119.1875</v>
      </c>
      <c r="BH311" s="2">
        <v>38622</v>
      </c>
      <c r="BI311">
        <v>128.29296875</v>
      </c>
      <c r="BJ311" s="2">
        <v>38622</v>
      </c>
      <c r="BK311">
        <v>110.08203125</v>
      </c>
    </row>
    <row r="312" spans="4:63" x14ac:dyDescent="0.25">
      <c r="D312" s="2"/>
      <c r="F312" s="2">
        <v>38784</v>
      </c>
      <c r="G312">
        <v>99.125</v>
      </c>
      <c r="H312" s="2">
        <v>38812</v>
      </c>
      <c r="I312">
        <v>99.140625</v>
      </c>
      <c r="J312" s="2">
        <v>38623</v>
      </c>
      <c r="K312">
        <v>98.0625</v>
      </c>
      <c r="L312" s="2">
        <v>38798</v>
      </c>
      <c r="M312">
        <v>96.90625</v>
      </c>
      <c r="N312" s="2">
        <v>38890</v>
      </c>
      <c r="O312">
        <v>96.62890625</v>
      </c>
      <c r="P312" s="2">
        <v>39160</v>
      </c>
      <c r="Q312">
        <v>99.859375</v>
      </c>
      <c r="R312" s="2"/>
      <c r="T312" s="2"/>
      <c r="V312" s="2"/>
      <c r="X312" s="2"/>
      <c r="Z312" s="2">
        <v>39966</v>
      </c>
      <c r="AA312">
        <v>102.6875</v>
      </c>
      <c r="AB312" s="2">
        <v>40057</v>
      </c>
      <c r="AC312">
        <v>106.4921875</v>
      </c>
      <c r="AD312" s="2"/>
      <c r="AH312" s="2"/>
      <c r="AJ312" s="2">
        <v>38826</v>
      </c>
      <c r="AK312">
        <v>93.50390625</v>
      </c>
      <c r="AL312" s="2">
        <v>39010</v>
      </c>
      <c r="AM312">
        <v>96.96875</v>
      </c>
      <c r="AN312" s="2">
        <v>39188</v>
      </c>
      <c r="AO312">
        <v>99.1171875</v>
      </c>
      <c r="AP312" s="2"/>
      <c r="AR312" s="2">
        <v>39552</v>
      </c>
      <c r="AS312">
        <v>109.58984375</v>
      </c>
      <c r="AT312" s="2">
        <v>39734</v>
      </c>
      <c r="AU312">
        <v>107.2578125</v>
      </c>
      <c r="AV312" s="2">
        <v>39916</v>
      </c>
      <c r="AW312">
        <v>106.625</v>
      </c>
      <c r="AX312" s="2">
        <v>40098</v>
      </c>
      <c r="AY312">
        <v>105.796875</v>
      </c>
      <c r="BD312" s="2">
        <v>38623</v>
      </c>
      <c r="BE312">
        <v>140.08984375</v>
      </c>
      <c r="BF312" s="2">
        <v>38623</v>
      </c>
      <c r="BG312">
        <v>119.6875</v>
      </c>
      <c r="BH312" s="2">
        <v>38623</v>
      </c>
      <c r="BI312">
        <v>128.83984375</v>
      </c>
      <c r="BJ312" s="2">
        <v>38623</v>
      </c>
      <c r="BK312">
        <v>110.65625</v>
      </c>
    </row>
    <row r="313" spans="4:63" x14ac:dyDescent="0.25">
      <c r="D313" s="2"/>
      <c r="F313" s="2">
        <v>38785</v>
      </c>
      <c r="G313">
        <v>99.1328125</v>
      </c>
      <c r="H313" s="2">
        <v>38813</v>
      </c>
      <c r="I313">
        <v>99.1484375</v>
      </c>
      <c r="J313" s="2">
        <v>38624</v>
      </c>
      <c r="K313">
        <v>97.9296875</v>
      </c>
      <c r="L313" s="2">
        <v>38799</v>
      </c>
      <c r="M313">
        <v>96.7890625</v>
      </c>
      <c r="N313" s="2">
        <v>38891</v>
      </c>
      <c r="O313">
        <v>96.62890625</v>
      </c>
      <c r="P313" s="2">
        <v>39161</v>
      </c>
      <c r="Q313">
        <v>99.93359375</v>
      </c>
      <c r="R313" s="2"/>
      <c r="T313" s="2"/>
      <c r="V313" s="2"/>
      <c r="X313" s="2"/>
      <c r="Z313" s="2">
        <v>39967</v>
      </c>
      <c r="AA313">
        <v>102.8984375</v>
      </c>
      <c r="AB313" s="2">
        <v>40058</v>
      </c>
      <c r="AC313">
        <v>106.67578125</v>
      </c>
      <c r="AD313" s="2"/>
      <c r="AH313" s="2"/>
      <c r="AJ313" s="2">
        <v>38827</v>
      </c>
      <c r="AK313">
        <v>93.421875</v>
      </c>
      <c r="AL313" s="2">
        <v>39013</v>
      </c>
      <c r="AM313">
        <v>96.66796875</v>
      </c>
      <c r="AN313" s="2">
        <v>39189</v>
      </c>
      <c r="AO313">
        <v>99.53515625</v>
      </c>
      <c r="AP313" s="2"/>
      <c r="AR313" s="2">
        <v>39553</v>
      </c>
      <c r="AS313">
        <v>108.9453125</v>
      </c>
      <c r="AT313" s="2">
        <v>39735</v>
      </c>
      <c r="AU313">
        <v>105.4296875</v>
      </c>
      <c r="AV313" s="2">
        <v>39917</v>
      </c>
      <c r="AW313">
        <v>107.2109375</v>
      </c>
      <c r="AX313" s="2">
        <v>40099</v>
      </c>
      <c r="AY313">
        <v>106.12109375</v>
      </c>
      <c r="BD313" s="2">
        <v>38624</v>
      </c>
      <c r="BE313">
        <v>139.40625</v>
      </c>
      <c r="BF313" s="2">
        <v>38624</v>
      </c>
      <c r="BG313">
        <v>119.0625</v>
      </c>
      <c r="BH313" s="2">
        <v>38624</v>
      </c>
      <c r="BI313">
        <v>128.171875</v>
      </c>
      <c r="BJ313" s="2">
        <v>38624</v>
      </c>
      <c r="BK313">
        <v>110.03125</v>
      </c>
    </row>
    <row r="314" spans="4:63" x14ac:dyDescent="0.25">
      <c r="D314" s="2"/>
      <c r="F314" s="2">
        <v>38786</v>
      </c>
      <c r="G314">
        <v>99.16015625</v>
      </c>
      <c r="H314" s="2">
        <v>38814</v>
      </c>
      <c r="I314">
        <v>99.140625</v>
      </c>
      <c r="J314" s="2">
        <v>38625</v>
      </c>
      <c r="K314">
        <v>97.86328125</v>
      </c>
      <c r="L314" s="2">
        <v>38800</v>
      </c>
      <c r="M314">
        <v>97.0703125</v>
      </c>
      <c r="N314" s="2">
        <v>38894</v>
      </c>
      <c r="O314">
        <v>96.625</v>
      </c>
      <c r="P314" s="2">
        <v>39162</v>
      </c>
      <c r="Q314">
        <v>100.1171875</v>
      </c>
      <c r="R314" s="2"/>
      <c r="T314" s="2"/>
      <c r="V314" s="2"/>
      <c r="X314" s="2"/>
      <c r="Z314" s="2">
        <v>39968</v>
      </c>
      <c r="AA314">
        <v>102.37109375</v>
      </c>
      <c r="AB314" s="2">
        <v>40059</v>
      </c>
      <c r="AC314">
        <v>106.54296875</v>
      </c>
      <c r="AD314" s="2"/>
      <c r="AH314" s="2"/>
      <c r="AJ314" s="2">
        <v>38828</v>
      </c>
      <c r="AK314">
        <v>93.671875</v>
      </c>
      <c r="AL314" s="2">
        <v>39014</v>
      </c>
      <c r="AM314">
        <v>96.7734375</v>
      </c>
      <c r="AN314" s="2">
        <v>39190</v>
      </c>
      <c r="AO314">
        <v>99.765625</v>
      </c>
      <c r="AP314" s="2"/>
      <c r="AR314" s="2">
        <v>39554</v>
      </c>
      <c r="AS314">
        <v>108.3671875</v>
      </c>
      <c r="AT314" s="2">
        <v>39736</v>
      </c>
      <c r="AU314">
        <v>106.22265625</v>
      </c>
      <c r="AV314" s="2">
        <v>39918</v>
      </c>
      <c r="AW314">
        <v>107.36328125</v>
      </c>
      <c r="AX314" s="2">
        <v>40100</v>
      </c>
      <c r="AY314">
        <v>105.6484375</v>
      </c>
      <c r="BD314" s="2">
        <v>38625</v>
      </c>
      <c r="BE314">
        <v>139.09375</v>
      </c>
      <c r="BF314" s="2">
        <v>38625</v>
      </c>
      <c r="BG314">
        <v>118.75390625</v>
      </c>
      <c r="BH314" s="2">
        <v>38625</v>
      </c>
      <c r="BI314">
        <v>127.8671875</v>
      </c>
      <c r="BJ314" s="2">
        <v>38625</v>
      </c>
      <c r="BK314">
        <v>109.73046875</v>
      </c>
    </row>
    <row r="315" spans="4:63" x14ac:dyDescent="0.25">
      <c r="D315" s="2"/>
      <c r="F315" s="2">
        <v>38789</v>
      </c>
      <c r="G315">
        <v>99.15234375</v>
      </c>
      <c r="H315" s="2">
        <v>38817</v>
      </c>
      <c r="I315">
        <v>99.16796875</v>
      </c>
      <c r="J315" s="2">
        <v>38628</v>
      </c>
      <c r="K315">
        <v>97.73046875</v>
      </c>
      <c r="L315" s="2">
        <v>38803</v>
      </c>
      <c r="M315">
        <v>96.95703125</v>
      </c>
      <c r="N315" s="2">
        <v>38895</v>
      </c>
      <c r="O315">
        <v>96.73046875</v>
      </c>
      <c r="P315" s="2">
        <v>39163</v>
      </c>
      <c r="Q315">
        <v>99.98828125</v>
      </c>
      <c r="R315" s="2"/>
      <c r="T315" s="2"/>
      <c r="V315" s="2"/>
      <c r="X315" s="2"/>
      <c r="Z315" s="2">
        <v>39969</v>
      </c>
      <c r="AA315">
        <v>101.53515625</v>
      </c>
      <c r="AB315" s="2">
        <v>40060</v>
      </c>
      <c r="AC315">
        <v>106.375</v>
      </c>
      <c r="AD315" s="2"/>
      <c r="AH315" s="2"/>
      <c r="AJ315" s="2">
        <v>38831</v>
      </c>
      <c r="AK315">
        <v>93.88671875</v>
      </c>
      <c r="AL315" s="2">
        <v>39015</v>
      </c>
      <c r="AM315">
        <v>97.17578125</v>
      </c>
      <c r="AN315" s="2">
        <v>39191</v>
      </c>
      <c r="AO315">
        <v>99.671875</v>
      </c>
      <c r="AP315" s="2"/>
      <c r="AR315" s="2">
        <v>39555</v>
      </c>
      <c r="AS315">
        <v>108.03515625</v>
      </c>
      <c r="AT315" s="2">
        <v>39737</v>
      </c>
      <c r="AU315">
        <v>106.09375</v>
      </c>
      <c r="AV315" s="2">
        <v>39919</v>
      </c>
      <c r="AW315">
        <v>106.73046875</v>
      </c>
      <c r="AX315" s="2">
        <v>40101</v>
      </c>
      <c r="AY315">
        <v>105.33203125</v>
      </c>
      <c r="BD315" s="2">
        <v>38628</v>
      </c>
      <c r="BE315">
        <v>138.22265625</v>
      </c>
      <c r="BF315" s="2">
        <v>38628</v>
      </c>
      <c r="BG315">
        <v>117.98828125</v>
      </c>
      <c r="BH315" s="2">
        <v>38628</v>
      </c>
      <c r="BI315">
        <v>127.0078125</v>
      </c>
      <c r="BJ315" s="2">
        <v>38628</v>
      </c>
      <c r="BK315">
        <v>108.91796875</v>
      </c>
    </row>
    <row r="316" spans="4:63" x14ac:dyDescent="0.25">
      <c r="D316" s="2"/>
      <c r="F316" s="2">
        <v>38790</v>
      </c>
      <c r="G316">
        <v>99.22265625</v>
      </c>
      <c r="H316" s="2">
        <v>38818</v>
      </c>
      <c r="I316">
        <v>99.19140625</v>
      </c>
      <c r="J316" s="2">
        <v>38629</v>
      </c>
      <c r="K316">
        <v>97.73828125</v>
      </c>
      <c r="L316" s="2">
        <v>38804</v>
      </c>
      <c r="M316">
        <v>96.68359375</v>
      </c>
      <c r="N316" s="2">
        <v>38896</v>
      </c>
      <c r="O316">
        <v>96.5859375</v>
      </c>
      <c r="P316" s="2">
        <v>39164</v>
      </c>
      <c r="Q316">
        <v>99.8984375</v>
      </c>
      <c r="R316" s="2"/>
      <c r="T316" s="2"/>
      <c r="V316" s="2"/>
      <c r="X316" s="2"/>
      <c r="Z316" s="2">
        <v>39972</v>
      </c>
      <c r="AA316">
        <v>101.1484375</v>
      </c>
      <c r="AB316" s="2">
        <v>40063</v>
      </c>
      <c r="AC316">
        <v>106.359375</v>
      </c>
      <c r="AD316" s="2"/>
      <c r="AH316" s="2"/>
      <c r="AJ316" s="2">
        <v>38832</v>
      </c>
      <c r="AK316">
        <v>93.2890625</v>
      </c>
      <c r="AL316" s="2">
        <v>39016</v>
      </c>
      <c r="AM316">
        <v>97.484375</v>
      </c>
      <c r="AN316" s="2">
        <v>39192</v>
      </c>
      <c r="AO316">
        <v>99.69140625</v>
      </c>
      <c r="AP316" s="2"/>
      <c r="AR316" s="2">
        <v>39556</v>
      </c>
      <c r="AS316">
        <v>108.18359375</v>
      </c>
      <c r="AT316" s="2">
        <v>39738</v>
      </c>
      <c r="AU316">
        <v>106.2421875</v>
      </c>
      <c r="AV316" s="2">
        <v>39920</v>
      </c>
      <c r="AW316">
        <v>105.7890625</v>
      </c>
      <c r="AX316" s="2">
        <v>40102</v>
      </c>
      <c r="AY316">
        <v>105.70703125</v>
      </c>
      <c r="BD316" s="2">
        <v>38629</v>
      </c>
      <c r="BE316">
        <v>138.55859375</v>
      </c>
      <c r="BF316" s="2">
        <v>38629</v>
      </c>
      <c r="BG316">
        <v>118.28515625</v>
      </c>
      <c r="BH316" s="2">
        <v>38629</v>
      </c>
      <c r="BI316">
        <v>127.32421875</v>
      </c>
      <c r="BJ316" s="2">
        <v>38629</v>
      </c>
      <c r="BK316">
        <v>109.2578125</v>
      </c>
    </row>
    <row r="317" spans="4:63" x14ac:dyDescent="0.25">
      <c r="D317" s="2"/>
      <c r="F317" s="2">
        <v>38791</v>
      </c>
      <c r="G317">
        <v>99.21484375</v>
      </c>
      <c r="H317" s="2">
        <v>38819</v>
      </c>
      <c r="I317">
        <v>99.18359375</v>
      </c>
      <c r="J317" s="2">
        <v>38630</v>
      </c>
      <c r="K317">
        <v>97.8125</v>
      </c>
      <c r="L317" s="2">
        <v>38805</v>
      </c>
      <c r="M317">
        <v>96.6484375</v>
      </c>
      <c r="N317" s="2">
        <v>38897</v>
      </c>
      <c r="O317">
        <v>96.86328125</v>
      </c>
      <c r="P317" s="2">
        <v>39167</v>
      </c>
      <c r="Q317">
        <v>99.97265625</v>
      </c>
      <c r="R317" s="2"/>
      <c r="T317" s="2"/>
      <c r="V317" s="2"/>
      <c r="X317" s="2"/>
      <c r="Z317" s="2">
        <v>39973</v>
      </c>
      <c r="AA317">
        <v>101.359375</v>
      </c>
      <c r="AB317" s="2">
        <v>40064</v>
      </c>
      <c r="AC317">
        <v>106.23046875</v>
      </c>
      <c r="AD317" s="2"/>
      <c r="AH317" s="2"/>
      <c r="AJ317" s="2">
        <v>38833</v>
      </c>
      <c r="AK317">
        <v>93.09765625</v>
      </c>
      <c r="AL317" s="2">
        <v>39017</v>
      </c>
      <c r="AM317">
        <v>97.86328125</v>
      </c>
      <c r="AN317" s="2">
        <v>39195</v>
      </c>
      <c r="AO317">
        <v>99.921875</v>
      </c>
      <c r="AP317" s="2"/>
      <c r="AR317" s="2">
        <v>39559</v>
      </c>
      <c r="AS317">
        <v>108.0703125</v>
      </c>
      <c r="AT317" s="2">
        <v>39741</v>
      </c>
      <c r="AU317">
        <v>106.86328125</v>
      </c>
      <c r="AV317" s="2">
        <v>39923</v>
      </c>
      <c r="AW317">
        <v>106.69140625</v>
      </c>
      <c r="AX317" s="2">
        <v>40105</v>
      </c>
      <c r="AY317">
        <v>105.890625</v>
      </c>
      <c r="BD317" s="2">
        <v>38630</v>
      </c>
      <c r="BE317">
        <v>139.125</v>
      </c>
      <c r="BF317" s="2">
        <v>38630</v>
      </c>
      <c r="BG317">
        <v>118.83203125</v>
      </c>
      <c r="BH317" s="2">
        <v>38630</v>
      </c>
      <c r="BI317">
        <v>127.875</v>
      </c>
      <c r="BJ317" s="2">
        <v>38630</v>
      </c>
      <c r="BK317">
        <v>109.8046875</v>
      </c>
    </row>
    <row r="318" spans="4:63" x14ac:dyDescent="0.25">
      <c r="D318" s="2"/>
      <c r="F318" s="2">
        <v>38792</v>
      </c>
      <c r="G318">
        <v>99.25390625</v>
      </c>
      <c r="H318" s="2">
        <v>38820</v>
      </c>
      <c r="I318">
        <v>99.21875</v>
      </c>
      <c r="J318" s="2">
        <v>38631</v>
      </c>
      <c r="K318">
        <v>97.7265625</v>
      </c>
      <c r="L318" s="2">
        <v>38806</v>
      </c>
      <c r="M318">
        <v>96.546875</v>
      </c>
      <c r="N318" s="2">
        <v>38898</v>
      </c>
      <c r="O318">
        <v>97.09765625</v>
      </c>
      <c r="P318" s="2">
        <v>39168</v>
      </c>
      <c r="Q318">
        <v>100.078125</v>
      </c>
      <c r="R318" s="2"/>
      <c r="T318" s="2"/>
      <c r="V318" s="2"/>
      <c r="X318" s="2"/>
      <c r="Z318" s="2">
        <v>39974</v>
      </c>
      <c r="AA318">
        <v>101.1640625</v>
      </c>
      <c r="AB318" s="2">
        <v>40065</v>
      </c>
      <c r="AC318">
        <v>106.34765625</v>
      </c>
      <c r="AD318" s="2"/>
      <c r="AH318" s="2"/>
      <c r="AJ318" s="2">
        <v>38834</v>
      </c>
      <c r="AK318">
        <v>93.40625</v>
      </c>
      <c r="AL318" s="2">
        <v>39020</v>
      </c>
      <c r="AM318">
        <v>97.921875</v>
      </c>
      <c r="AN318" s="2">
        <v>39196</v>
      </c>
      <c r="AO318">
        <v>100.09375</v>
      </c>
      <c r="AP318" s="2"/>
      <c r="AR318" s="2">
        <v>39560</v>
      </c>
      <c r="AS318">
        <v>108.34765625</v>
      </c>
      <c r="AT318" s="2">
        <v>39742</v>
      </c>
      <c r="AU318">
        <v>107.97265625</v>
      </c>
      <c r="AV318" s="2">
        <v>39924</v>
      </c>
      <c r="AW318">
        <v>106.18359375</v>
      </c>
      <c r="AX318" s="2">
        <v>40106</v>
      </c>
      <c r="AY318">
        <v>106.2578125</v>
      </c>
      <c r="BD318" s="2">
        <v>38631</v>
      </c>
      <c r="BE318">
        <v>138.44140625</v>
      </c>
      <c r="BF318" s="2">
        <v>38631</v>
      </c>
      <c r="BG318">
        <v>118.17578125</v>
      </c>
      <c r="BH318" s="2">
        <v>38631</v>
      </c>
      <c r="BI318">
        <v>127.171875</v>
      </c>
      <c r="BJ318" s="2">
        <v>38631</v>
      </c>
      <c r="BK318">
        <v>109.1015625</v>
      </c>
    </row>
    <row r="319" spans="4:63" x14ac:dyDescent="0.25">
      <c r="D319" s="2"/>
      <c r="F319" s="2">
        <v>38793</v>
      </c>
      <c r="G319">
        <v>99.296875</v>
      </c>
      <c r="H319" s="2">
        <v>38821</v>
      </c>
      <c r="I319">
        <v>99.21875</v>
      </c>
      <c r="J319" s="2">
        <v>38632</v>
      </c>
      <c r="K319">
        <v>97.87109375</v>
      </c>
      <c r="L319" s="2">
        <v>38807</v>
      </c>
      <c r="M319">
        <v>96.65625</v>
      </c>
      <c r="N319" s="2">
        <v>38901</v>
      </c>
      <c r="O319">
        <v>97.07421875</v>
      </c>
      <c r="P319" s="2">
        <v>39169</v>
      </c>
      <c r="Q319">
        <v>100.02734375</v>
      </c>
      <c r="R319" s="2"/>
      <c r="T319" s="2"/>
      <c r="V319" s="2"/>
      <c r="X319" s="2"/>
      <c r="Z319" s="2">
        <v>39975</v>
      </c>
      <c r="AA319">
        <v>101.4375</v>
      </c>
      <c r="AB319" s="2">
        <v>40066</v>
      </c>
      <c r="AC319">
        <v>106.65234375</v>
      </c>
      <c r="AD319" s="2"/>
      <c r="AH319" s="2"/>
      <c r="AJ319" s="2">
        <v>38835</v>
      </c>
      <c r="AK319">
        <v>93.5625</v>
      </c>
      <c r="AL319" s="2">
        <v>39021</v>
      </c>
      <c r="AM319">
        <v>98.43359375</v>
      </c>
      <c r="AN319" s="2">
        <v>39197</v>
      </c>
      <c r="AO319">
        <v>99.90234375</v>
      </c>
      <c r="AP319" s="2"/>
      <c r="AR319" s="2">
        <v>39561</v>
      </c>
      <c r="AS319">
        <v>108.015625</v>
      </c>
      <c r="AT319" s="2">
        <v>39743</v>
      </c>
      <c r="AU319">
        <v>109.140625</v>
      </c>
      <c r="AV319" s="2">
        <v>39925</v>
      </c>
      <c r="AW319">
        <v>105.8359375</v>
      </c>
      <c r="AX319" s="2">
        <v>40107</v>
      </c>
      <c r="AY319">
        <v>105.91015625</v>
      </c>
      <c r="BD319" s="2">
        <v>38632</v>
      </c>
      <c r="BE319">
        <v>139.1953125</v>
      </c>
      <c r="BF319" s="2">
        <v>38632</v>
      </c>
      <c r="BG319">
        <v>118.8203125</v>
      </c>
      <c r="BH319" s="2">
        <v>38632</v>
      </c>
      <c r="BI319">
        <v>127.87109375</v>
      </c>
      <c r="BJ319" s="2">
        <v>38632</v>
      </c>
      <c r="BK319">
        <v>109.859375</v>
      </c>
    </row>
    <row r="320" spans="4:63" x14ac:dyDescent="0.25">
      <c r="D320" s="2"/>
      <c r="F320" s="2">
        <v>38796</v>
      </c>
      <c r="G320">
        <v>99.3046875</v>
      </c>
      <c r="H320" s="2">
        <v>38824</v>
      </c>
      <c r="I320">
        <v>99.2578125</v>
      </c>
      <c r="J320" s="2">
        <v>38635</v>
      </c>
      <c r="K320">
        <v>97.82421875</v>
      </c>
      <c r="L320" s="2">
        <v>38810</v>
      </c>
      <c r="M320">
        <v>96.60546875</v>
      </c>
      <c r="N320" s="2">
        <v>38902</v>
      </c>
      <c r="O320">
        <v>97.07421875</v>
      </c>
      <c r="P320" s="2">
        <v>39170</v>
      </c>
      <c r="Q320">
        <v>99.8828125</v>
      </c>
      <c r="R320" s="2"/>
      <c r="T320" s="2"/>
      <c r="V320" s="2"/>
      <c r="X320" s="2"/>
      <c r="Z320" s="2">
        <v>39976</v>
      </c>
      <c r="AA320">
        <v>101.66015625</v>
      </c>
      <c r="AB320" s="2">
        <v>40067</v>
      </c>
      <c r="AC320">
        <v>106.5859375</v>
      </c>
      <c r="AD320" s="2"/>
      <c r="AH320" s="2"/>
      <c r="AJ320" s="2">
        <v>38838</v>
      </c>
      <c r="AK320">
        <v>92.98046875</v>
      </c>
      <c r="AL320" s="2">
        <v>39022</v>
      </c>
      <c r="AM320">
        <v>98.7109375</v>
      </c>
      <c r="AN320" s="2">
        <v>39198</v>
      </c>
      <c r="AO320">
        <v>99.5703125</v>
      </c>
      <c r="AP320" s="2"/>
      <c r="AR320" s="2">
        <v>39562</v>
      </c>
      <c r="AS320">
        <v>107.3125</v>
      </c>
      <c r="AT320" s="2">
        <v>39744</v>
      </c>
      <c r="AU320">
        <v>108.90234375</v>
      </c>
      <c r="AV320" s="2">
        <v>39926</v>
      </c>
      <c r="AW320">
        <v>105.96875</v>
      </c>
      <c r="AX320" s="2">
        <v>40108</v>
      </c>
      <c r="AY320">
        <v>105.6875</v>
      </c>
      <c r="BD320" s="2">
        <v>38635</v>
      </c>
      <c r="BE320">
        <v>139.1015625</v>
      </c>
      <c r="BF320" s="2">
        <v>38635</v>
      </c>
      <c r="BG320">
        <v>118.7890625</v>
      </c>
      <c r="BH320" s="2">
        <v>38635</v>
      </c>
      <c r="BI320">
        <v>127.87109375</v>
      </c>
      <c r="BJ320" s="2">
        <v>38635</v>
      </c>
      <c r="BK320">
        <v>109.765625</v>
      </c>
    </row>
    <row r="321" spans="4:63" x14ac:dyDescent="0.25">
      <c r="D321" s="2"/>
      <c r="F321" s="2">
        <v>38797</v>
      </c>
      <c r="G321">
        <v>99.296875</v>
      </c>
      <c r="H321" s="2">
        <v>38825</v>
      </c>
      <c r="I321">
        <v>99.296875</v>
      </c>
      <c r="J321" s="2">
        <v>38636</v>
      </c>
      <c r="K321">
        <v>97.75390625</v>
      </c>
      <c r="L321" s="2">
        <v>38811</v>
      </c>
      <c r="M321">
        <v>96.67578125</v>
      </c>
      <c r="N321" s="2">
        <v>38903</v>
      </c>
      <c r="O321">
        <v>96.83203125</v>
      </c>
      <c r="P321" s="2">
        <v>39171</v>
      </c>
      <c r="Q321">
        <v>99.93359375</v>
      </c>
      <c r="R321" s="2"/>
      <c r="T321" s="2"/>
      <c r="V321" s="2"/>
      <c r="X321" s="2"/>
      <c r="Z321" s="2">
        <v>39979</v>
      </c>
      <c r="AA321">
        <v>101.87109375</v>
      </c>
      <c r="AB321" s="2">
        <v>40070</v>
      </c>
      <c r="AC321">
        <v>106.33203125</v>
      </c>
      <c r="AD321" s="2"/>
      <c r="AH321" s="2"/>
      <c r="AJ321" s="2">
        <v>38839</v>
      </c>
      <c r="AK321">
        <v>93.1640625</v>
      </c>
      <c r="AL321" s="2">
        <v>39023</v>
      </c>
      <c r="AM321">
        <v>98.50390625</v>
      </c>
      <c r="AN321" s="2">
        <v>39199</v>
      </c>
      <c r="AO321">
        <v>99.65234375</v>
      </c>
      <c r="AP321" s="2"/>
      <c r="AR321" s="2">
        <v>39563</v>
      </c>
      <c r="AS321">
        <v>107.03515625</v>
      </c>
      <c r="AT321" s="2">
        <v>39745</v>
      </c>
      <c r="AU321">
        <v>108.94140625</v>
      </c>
      <c r="AV321" s="2">
        <v>39927</v>
      </c>
      <c r="AW321">
        <v>105.453125</v>
      </c>
      <c r="AX321" s="2">
        <v>40109</v>
      </c>
      <c r="AY321">
        <v>105.125</v>
      </c>
      <c r="BD321" s="2">
        <v>38636</v>
      </c>
      <c r="BE321">
        <v>138.640625</v>
      </c>
      <c r="BF321" s="2">
        <v>38636</v>
      </c>
      <c r="BG321">
        <v>118.3828125</v>
      </c>
      <c r="BH321" s="2">
        <v>38636</v>
      </c>
      <c r="BI321">
        <v>127.40234375</v>
      </c>
      <c r="BJ321" s="2">
        <v>38636</v>
      </c>
      <c r="BK321">
        <v>109.359375</v>
      </c>
    </row>
    <row r="322" spans="4:63" x14ac:dyDescent="0.25">
      <c r="D322" s="2"/>
      <c r="F322" s="2">
        <v>38798</v>
      </c>
      <c r="G322">
        <v>99.3046875</v>
      </c>
      <c r="H322" s="2">
        <v>38826</v>
      </c>
      <c r="I322">
        <v>99.30859375</v>
      </c>
      <c r="J322" s="2">
        <v>38637</v>
      </c>
      <c r="K322">
        <v>97.68359375</v>
      </c>
      <c r="L322" s="2">
        <v>38812</v>
      </c>
      <c r="M322">
        <v>96.765625</v>
      </c>
      <c r="N322" s="2">
        <v>38904</v>
      </c>
      <c r="O322">
        <v>96.96875</v>
      </c>
      <c r="P322" s="2">
        <v>39174</v>
      </c>
      <c r="Q322">
        <v>99.9453125</v>
      </c>
      <c r="R322" s="2"/>
      <c r="T322" s="2"/>
      <c r="V322" s="2"/>
      <c r="X322" s="2"/>
      <c r="Z322" s="2">
        <v>39980</v>
      </c>
      <c r="AA322">
        <v>101.96875</v>
      </c>
      <c r="AB322" s="2">
        <v>40071</v>
      </c>
      <c r="AC322">
        <v>106.29296875</v>
      </c>
      <c r="AD322" s="2"/>
      <c r="AH322" s="2"/>
      <c r="AJ322" s="2">
        <v>38840</v>
      </c>
      <c r="AK322">
        <v>92.95703125</v>
      </c>
      <c r="AL322" s="2">
        <v>39024</v>
      </c>
      <c r="AM322">
        <v>97.69140625</v>
      </c>
      <c r="AN322" s="2">
        <v>39202</v>
      </c>
      <c r="AO322">
        <v>100.19921875</v>
      </c>
      <c r="AP322" s="2"/>
      <c r="AR322" s="2">
        <v>39566</v>
      </c>
      <c r="AS322">
        <v>107.39453125</v>
      </c>
      <c r="AT322" s="2">
        <v>39748</v>
      </c>
      <c r="AU322">
        <v>109.08203125</v>
      </c>
      <c r="AV322" s="2">
        <v>39930</v>
      </c>
      <c r="AW322">
        <v>106.1015625</v>
      </c>
      <c r="AX322" s="2">
        <v>40112</v>
      </c>
      <c r="AY322">
        <v>104.62109375</v>
      </c>
      <c r="BD322" s="2">
        <v>38637</v>
      </c>
      <c r="BE322">
        <v>137.67578125</v>
      </c>
      <c r="BF322" s="2">
        <v>38637</v>
      </c>
      <c r="BG322">
        <v>117.4921875</v>
      </c>
      <c r="BH322" s="2">
        <v>38637</v>
      </c>
      <c r="BI322">
        <v>126.4375</v>
      </c>
      <c r="BJ322" s="2">
        <v>38637</v>
      </c>
      <c r="BK322">
        <v>108.43359375</v>
      </c>
    </row>
    <row r="323" spans="4:63" x14ac:dyDescent="0.25">
      <c r="D323" s="2"/>
      <c r="F323" s="2">
        <v>38799</v>
      </c>
      <c r="G323">
        <v>99.3125</v>
      </c>
      <c r="H323" s="2">
        <v>38827</v>
      </c>
      <c r="I323">
        <v>99.30078125</v>
      </c>
      <c r="J323" s="2">
        <v>38638</v>
      </c>
      <c r="K323">
        <v>97.6796875</v>
      </c>
      <c r="L323" s="2">
        <v>38813</v>
      </c>
      <c r="M323">
        <v>96.6328125</v>
      </c>
      <c r="N323" s="2">
        <v>38905</v>
      </c>
      <c r="O323">
        <v>97.16015625</v>
      </c>
      <c r="P323" s="2">
        <v>39175</v>
      </c>
      <c r="Q323">
        <v>99.84765625</v>
      </c>
      <c r="R323" s="2"/>
      <c r="T323" s="2"/>
      <c r="V323" s="2"/>
      <c r="X323" s="2"/>
      <c r="Z323" s="2">
        <v>39981</v>
      </c>
      <c r="AA323">
        <v>101.9765625</v>
      </c>
      <c r="AB323" s="2">
        <v>40072</v>
      </c>
      <c r="AC323">
        <v>106.11328125</v>
      </c>
      <c r="AD323" s="2"/>
      <c r="AH323" s="2"/>
      <c r="AJ323" s="2">
        <v>38841</v>
      </c>
      <c r="AK323">
        <v>92.88671875</v>
      </c>
      <c r="AL323" s="2">
        <v>39027</v>
      </c>
      <c r="AM323">
        <v>97.84375</v>
      </c>
      <c r="AN323" s="2">
        <v>39203</v>
      </c>
      <c r="AO323">
        <v>100.1328125</v>
      </c>
      <c r="AP323" s="2"/>
      <c r="AR323" s="2">
        <v>39567</v>
      </c>
      <c r="AS323">
        <v>107.421875</v>
      </c>
      <c r="AT323" s="2">
        <v>39749</v>
      </c>
      <c r="AU323">
        <v>107.96875</v>
      </c>
      <c r="AV323" s="2">
        <v>39931</v>
      </c>
      <c r="AW323">
        <v>105.30078125</v>
      </c>
      <c r="AX323" s="2">
        <v>40113</v>
      </c>
      <c r="AY323">
        <v>105.5234375</v>
      </c>
      <c r="BD323" s="2">
        <v>38638</v>
      </c>
      <c r="BE323">
        <v>137.2109375</v>
      </c>
      <c r="BF323" s="2">
        <v>38638</v>
      </c>
      <c r="BG323">
        <v>117.0546875</v>
      </c>
      <c r="BH323" s="2">
        <v>38638</v>
      </c>
      <c r="BI323">
        <v>125.97265625</v>
      </c>
      <c r="BJ323" s="2">
        <v>38638</v>
      </c>
      <c r="BK323">
        <v>107.98046875</v>
      </c>
    </row>
    <row r="324" spans="4:63" x14ac:dyDescent="0.25">
      <c r="D324" s="2"/>
      <c r="F324" s="2">
        <v>38800</v>
      </c>
      <c r="G324">
        <v>99.3671875</v>
      </c>
      <c r="H324" s="2">
        <v>38828</v>
      </c>
      <c r="I324">
        <v>99.33984375</v>
      </c>
      <c r="J324" s="2">
        <v>38639</v>
      </c>
      <c r="K324">
        <v>97.64453125</v>
      </c>
      <c r="L324" s="2">
        <v>38814</v>
      </c>
      <c r="M324">
        <v>96.4453125</v>
      </c>
      <c r="N324" s="2">
        <v>38908</v>
      </c>
      <c r="O324">
        <v>97.18359375</v>
      </c>
      <c r="P324" s="2">
        <v>39176</v>
      </c>
      <c r="Q324">
        <v>99.953125</v>
      </c>
      <c r="R324" s="2"/>
      <c r="T324" s="2"/>
      <c r="V324" s="2"/>
      <c r="X324" s="2"/>
      <c r="Z324" s="2">
        <v>39982</v>
      </c>
      <c r="AA324">
        <v>101.40625</v>
      </c>
      <c r="AB324" s="2">
        <v>40073</v>
      </c>
      <c r="AC324">
        <v>106.390625</v>
      </c>
      <c r="AD324" s="2"/>
      <c r="AH324" s="2"/>
      <c r="AJ324" s="2">
        <v>38842</v>
      </c>
      <c r="AK324">
        <v>93.28125</v>
      </c>
      <c r="AL324" s="2">
        <v>39028</v>
      </c>
      <c r="AM324">
        <v>98.13671875</v>
      </c>
      <c r="AN324" s="2">
        <v>39204</v>
      </c>
      <c r="AO324">
        <v>100.06640625</v>
      </c>
      <c r="AP324" s="2"/>
      <c r="AR324" s="2">
        <v>39568</v>
      </c>
      <c r="AS324">
        <v>108.12109375</v>
      </c>
      <c r="AT324" s="2">
        <v>39750</v>
      </c>
      <c r="AU324">
        <v>107.85546875</v>
      </c>
      <c r="AV324" s="2">
        <v>39932</v>
      </c>
      <c r="AW324">
        <v>104.57421875</v>
      </c>
      <c r="AX324" s="2">
        <v>40114</v>
      </c>
      <c r="AY324">
        <v>105.76953125</v>
      </c>
      <c r="BD324" s="2">
        <v>38639</v>
      </c>
      <c r="BE324">
        <v>137.0859375</v>
      </c>
      <c r="BF324" s="2">
        <v>38639</v>
      </c>
      <c r="BG324">
        <v>116.94921875</v>
      </c>
      <c r="BH324" s="2">
        <v>38639</v>
      </c>
      <c r="BI324">
        <v>125.8203125</v>
      </c>
      <c r="BJ324" s="2">
        <v>38639</v>
      </c>
      <c r="BK324">
        <v>107.8515625</v>
      </c>
    </row>
    <row r="325" spans="4:63" x14ac:dyDescent="0.25">
      <c r="D325" s="2"/>
      <c r="F325" s="2">
        <v>38803</v>
      </c>
      <c r="G325">
        <v>99.36328125</v>
      </c>
      <c r="H325" s="2">
        <v>38831</v>
      </c>
      <c r="I325">
        <v>99.3515625</v>
      </c>
      <c r="J325" s="2">
        <v>38642</v>
      </c>
      <c r="K325">
        <v>97.58984375</v>
      </c>
      <c r="L325" s="2">
        <v>38817</v>
      </c>
      <c r="M325">
        <v>96.546875</v>
      </c>
      <c r="N325" s="2">
        <v>38909</v>
      </c>
      <c r="O325">
        <v>97.2578125</v>
      </c>
      <c r="P325" s="2">
        <v>39177</v>
      </c>
      <c r="Q325">
        <v>99.90625</v>
      </c>
      <c r="R325" s="2"/>
      <c r="T325" s="2"/>
      <c r="V325" s="2"/>
      <c r="X325" s="2"/>
      <c r="Z325" s="2">
        <v>39983</v>
      </c>
      <c r="AA325">
        <v>101.37890625</v>
      </c>
      <c r="AB325" s="2">
        <v>40074</v>
      </c>
      <c r="AC325">
        <v>106.08984375</v>
      </c>
      <c r="AD325" s="2"/>
      <c r="AH325" s="2"/>
      <c r="AJ325" s="2">
        <v>38845</v>
      </c>
      <c r="AK325">
        <v>93.23046875</v>
      </c>
      <c r="AL325" s="2">
        <v>39029</v>
      </c>
      <c r="AM325">
        <v>98.3203125</v>
      </c>
      <c r="AN325" s="2">
        <v>39205</v>
      </c>
      <c r="AO325">
        <v>99.875</v>
      </c>
      <c r="AP325" s="2"/>
      <c r="AR325" s="2">
        <v>39569</v>
      </c>
      <c r="AS325">
        <v>107.8203125</v>
      </c>
      <c r="AT325" s="2">
        <v>39751</v>
      </c>
      <c r="AU325">
        <v>106.8984375</v>
      </c>
      <c r="AV325" s="2">
        <v>39933</v>
      </c>
      <c r="AW325">
        <v>104.5234375</v>
      </c>
      <c r="AX325" s="2">
        <v>40115</v>
      </c>
      <c r="AY325">
        <v>105.13671875</v>
      </c>
      <c r="BD325" s="2">
        <v>38642</v>
      </c>
      <c r="BE325">
        <v>136.87109375</v>
      </c>
      <c r="BF325" s="2">
        <v>38642</v>
      </c>
      <c r="BG325">
        <v>116.74609375</v>
      </c>
      <c r="BH325" s="2">
        <v>38642</v>
      </c>
      <c r="BI325">
        <v>125.60546875</v>
      </c>
      <c r="BJ325" s="2">
        <v>38642</v>
      </c>
      <c r="BK325">
        <v>107.6484375</v>
      </c>
    </row>
    <row r="326" spans="4:63" x14ac:dyDescent="0.25">
      <c r="D326" s="2"/>
      <c r="F326" s="2">
        <v>38804</v>
      </c>
      <c r="G326">
        <v>99.33984375</v>
      </c>
      <c r="H326" s="2">
        <v>38832</v>
      </c>
      <c r="I326">
        <v>99.328125</v>
      </c>
      <c r="J326" s="2">
        <v>38643</v>
      </c>
      <c r="K326">
        <v>97.66015625</v>
      </c>
      <c r="L326" s="2">
        <v>38818</v>
      </c>
      <c r="M326">
        <v>96.65234375</v>
      </c>
      <c r="N326" s="2">
        <v>38910</v>
      </c>
      <c r="O326">
        <v>97.25390625</v>
      </c>
      <c r="P326" s="2">
        <v>39178</v>
      </c>
      <c r="Q326">
        <v>99.57421875</v>
      </c>
      <c r="R326" s="2"/>
      <c r="T326" s="2"/>
      <c r="V326" s="2"/>
      <c r="X326" s="2"/>
      <c r="Z326" s="2">
        <v>39986</v>
      </c>
      <c r="AA326">
        <v>101.88671875</v>
      </c>
      <c r="AB326" s="2">
        <v>40077</v>
      </c>
      <c r="AC326">
        <v>106.11328125</v>
      </c>
      <c r="AD326" s="2"/>
      <c r="AH326" s="2"/>
      <c r="AJ326" s="2">
        <v>38846</v>
      </c>
      <c r="AK326">
        <v>93.1484375</v>
      </c>
      <c r="AL326" s="2">
        <v>39030</v>
      </c>
      <c r="AM326">
        <v>98.41015625</v>
      </c>
      <c r="AN326" s="2">
        <v>39206</v>
      </c>
      <c r="AO326">
        <v>100.1640625</v>
      </c>
      <c r="AP326" s="2"/>
      <c r="AR326" s="2">
        <v>39570</v>
      </c>
      <c r="AS326">
        <v>107.0625</v>
      </c>
      <c r="AT326" s="2">
        <v>39752</v>
      </c>
      <c r="AU326">
        <v>107.046875</v>
      </c>
      <c r="AV326" s="2">
        <v>39934</v>
      </c>
      <c r="AW326">
        <v>104.33203125</v>
      </c>
      <c r="AX326" s="2">
        <v>40116</v>
      </c>
      <c r="AY326">
        <v>106.109375</v>
      </c>
      <c r="BD326" s="2">
        <v>38643</v>
      </c>
      <c r="BE326">
        <v>137.14453125</v>
      </c>
      <c r="BF326" s="2">
        <v>38643</v>
      </c>
      <c r="BG326">
        <v>116.96484375</v>
      </c>
      <c r="BH326" s="2">
        <v>38643</v>
      </c>
      <c r="BI326">
        <v>125.84375</v>
      </c>
      <c r="BJ326" s="2">
        <v>38643</v>
      </c>
      <c r="BK326">
        <v>107.86328125</v>
      </c>
    </row>
    <row r="327" spans="4:63" x14ac:dyDescent="0.25">
      <c r="D327" s="2"/>
      <c r="F327" s="2">
        <v>38805</v>
      </c>
      <c r="G327">
        <v>99.36328125</v>
      </c>
      <c r="H327" s="2">
        <v>38833</v>
      </c>
      <c r="I327">
        <v>99.3203125</v>
      </c>
      <c r="J327" s="2">
        <v>38644</v>
      </c>
      <c r="K327">
        <v>97.69921875</v>
      </c>
      <c r="L327" s="2">
        <v>38819</v>
      </c>
      <c r="M327">
        <v>96.4765625</v>
      </c>
      <c r="N327" s="2">
        <v>38911</v>
      </c>
      <c r="O327">
        <v>97.421875</v>
      </c>
      <c r="P327" s="2">
        <v>39181</v>
      </c>
      <c r="Q327">
        <v>99.60546875</v>
      </c>
      <c r="R327" s="2"/>
      <c r="T327" s="2"/>
      <c r="V327" s="2"/>
      <c r="X327" s="2"/>
      <c r="Z327" s="2">
        <v>39987</v>
      </c>
      <c r="AA327">
        <v>101.98828125</v>
      </c>
      <c r="AB327" s="2">
        <v>40078</v>
      </c>
      <c r="AC327">
        <v>106.265625</v>
      </c>
      <c r="AD327" s="2"/>
      <c r="AH327" s="2"/>
      <c r="AJ327" s="2">
        <v>38847</v>
      </c>
      <c r="AK327">
        <v>93.15625</v>
      </c>
      <c r="AL327" s="2">
        <v>39031</v>
      </c>
      <c r="AM327">
        <v>98.6328125</v>
      </c>
      <c r="AN327" s="2">
        <v>39209</v>
      </c>
      <c r="AO327">
        <v>100.26953125</v>
      </c>
      <c r="AP327" s="2"/>
      <c r="AR327" s="2">
        <v>39573</v>
      </c>
      <c r="AS327">
        <v>106.99609375</v>
      </c>
      <c r="AT327" s="2">
        <v>39755</v>
      </c>
      <c r="AU327">
        <v>107.40625</v>
      </c>
      <c r="AV327" s="2">
        <v>39937</v>
      </c>
      <c r="AW327">
        <v>104.375</v>
      </c>
      <c r="AX327" s="2">
        <v>40119</v>
      </c>
      <c r="AY327">
        <v>105.88671875</v>
      </c>
      <c r="BD327" s="2">
        <v>38644</v>
      </c>
      <c r="BE327">
        <v>137.1796875</v>
      </c>
      <c r="BF327" s="2">
        <v>38644</v>
      </c>
      <c r="BG327">
        <v>116.98046875</v>
      </c>
      <c r="BH327" s="2">
        <v>38644</v>
      </c>
      <c r="BI327">
        <v>125.875</v>
      </c>
      <c r="BJ327" s="2">
        <v>38644</v>
      </c>
      <c r="BK327">
        <v>107.86328125</v>
      </c>
    </row>
    <row r="328" spans="4:63" x14ac:dyDescent="0.25">
      <c r="D328" s="2"/>
      <c r="F328" s="2">
        <v>38806</v>
      </c>
      <c r="G328">
        <v>99.33984375</v>
      </c>
      <c r="H328" s="2">
        <v>38834</v>
      </c>
      <c r="I328">
        <v>99.375</v>
      </c>
      <c r="J328" s="2">
        <v>38645</v>
      </c>
      <c r="K328">
        <v>97.7734375</v>
      </c>
      <c r="L328" s="2">
        <v>38820</v>
      </c>
      <c r="M328">
        <v>96.34375</v>
      </c>
      <c r="N328" s="2">
        <v>38912</v>
      </c>
      <c r="O328">
        <v>97.515625</v>
      </c>
      <c r="P328" s="2">
        <v>39182</v>
      </c>
      <c r="Q328">
        <v>99.7421875</v>
      </c>
      <c r="R328" s="2"/>
      <c r="T328" s="2"/>
      <c r="V328" s="2"/>
      <c r="X328" s="2"/>
      <c r="Z328" s="2">
        <v>39988</v>
      </c>
      <c r="AA328">
        <v>101.8046875</v>
      </c>
      <c r="AB328" s="2">
        <v>40079</v>
      </c>
      <c r="AC328">
        <v>106.4453125</v>
      </c>
      <c r="AD328" s="2"/>
      <c r="AH328" s="2"/>
      <c r="AJ328" s="2">
        <v>38848</v>
      </c>
      <c r="AK328">
        <v>92.99609375</v>
      </c>
      <c r="AL328" s="2">
        <v>39034</v>
      </c>
      <c r="AM328">
        <v>98.50390625</v>
      </c>
      <c r="AN328" s="2">
        <v>39210</v>
      </c>
      <c r="AO328">
        <v>100.21875</v>
      </c>
      <c r="AP328" s="2"/>
      <c r="AR328" s="2">
        <v>39574</v>
      </c>
      <c r="AS328">
        <v>106.65234375</v>
      </c>
      <c r="AT328" s="2">
        <v>39756</v>
      </c>
      <c r="AU328">
        <v>108.85546875</v>
      </c>
      <c r="AV328" s="2">
        <v>39938</v>
      </c>
      <c r="AW328">
        <v>104.3359375</v>
      </c>
      <c r="AX328" s="2">
        <v>40120</v>
      </c>
      <c r="AY328">
        <v>105.51953125</v>
      </c>
      <c r="BD328" s="2">
        <v>38645</v>
      </c>
      <c r="BE328">
        <v>137.58984375</v>
      </c>
      <c r="BF328" s="2">
        <v>38645</v>
      </c>
      <c r="BG328">
        <v>117.359375</v>
      </c>
      <c r="BH328" s="2">
        <v>38645</v>
      </c>
      <c r="BI328">
        <v>126.28515625</v>
      </c>
      <c r="BJ328" s="2">
        <v>38645</v>
      </c>
      <c r="BK328">
        <v>108.23828125</v>
      </c>
    </row>
    <row r="329" spans="4:63" x14ac:dyDescent="0.25">
      <c r="D329" s="2"/>
      <c r="F329" s="2">
        <v>38807</v>
      </c>
      <c r="G329">
        <v>99.41015625</v>
      </c>
      <c r="H329" s="2">
        <v>38835</v>
      </c>
      <c r="I329">
        <v>99.43359375</v>
      </c>
      <c r="J329" s="2">
        <v>38646</v>
      </c>
      <c r="K329">
        <v>97.875</v>
      </c>
      <c r="L329" s="2">
        <v>38821</v>
      </c>
      <c r="M329">
        <v>96.34375</v>
      </c>
      <c r="N329" s="2">
        <v>38915</v>
      </c>
      <c r="O329">
        <v>97.51171875</v>
      </c>
      <c r="P329" s="2">
        <v>39183</v>
      </c>
      <c r="Q329">
        <v>99.69140625</v>
      </c>
      <c r="R329" s="2"/>
      <c r="T329" s="2"/>
      <c r="V329" s="2"/>
      <c r="X329" s="2"/>
      <c r="Z329" s="2">
        <v>39989</v>
      </c>
      <c r="AA329">
        <v>102.375</v>
      </c>
      <c r="AB329" s="2">
        <v>40080</v>
      </c>
      <c r="AC329">
        <v>106.578125</v>
      </c>
      <c r="AD329" s="2"/>
      <c r="AH329" s="2"/>
      <c r="AJ329" s="2">
        <v>38849</v>
      </c>
      <c r="AK329">
        <v>92.59375</v>
      </c>
      <c r="AL329" s="2">
        <v>39035</v>
      </c>
      <c r="AM329">
        <v>98.828125</v>
      </c>
      <c r="AN329" s="2">
        <v>39211</v>
      </c>
      <c r="AO329">
        <v>99.94921875</v>
      </c>
      <c r="AP329" s="2"/>
      <c r="AR329" s="2">
        <v>39575</v>
      </c>
      <c r="AS329">
        <v>107.2421875</v>
      </c>
      <c r="AT329" s="2">
        <v>39757</v>
      </c>
      <c r="AU329">
        <v>108.8984375</v>
      </c>
      <c r="AV329" s="2">
        <v>39939</v>
      </c>
      <c r="AW329">
        <v>104.375</v>
      </c>
      <c r="AX329" s="2">
        <v>40121</v>
      </c>
      <c r="AY329">
        <v>105.109375</v>
      </c>
      <c r="BD329" s="2">
        <v>38646</v>
      </c>
      <c r="BE329">
        <v>138.60546875</v>
      </c>
      <c r="BF329" s="2">
        <v>38646</v>
      </c>
      <c r="BG329">
        <v>118.296875</v>
      </c>
      <c r="BH329" s="2">
        <v>38646</v>
      </c>
      <c r="BI329">
        <v>127.32421875</v>
      </c>
      <c r="BJ329" s="2">
        <v>38646</v>
      </c>
      <c r="BK329">
        <v>109.265625</v>
      </c>
    </row>
    <row r="330" spans="4:63" x14ac:dyDescent="0.25">
      <c r="D330" s="2"/>
      <c r="F330" s="2">
        <v>38810</v>
      </c>
      <c r="G330">
        <v>99.38671875</v>
      </c>
      <c r="H330" s="2">
        <v>38838</v>
      </c>
      <c r="I330">
        <v>99.41015625</v>
      </c>
      <c r="J330" s="2">
        <v>38649</v>
      </c>
      <c r="K330">
        <v>97.74609375</v>
      </c>
      <c r="L330" s="2">
        <v>38824</v>
      </c>
      <c r="M330">
        <v>96.5234375</v>
      </c>
      <c r="N330" s="2">
        <v>38916</v>
      </c>
      <c r="O330">
        <v>97.2734375</v>
      </c>
      <c r="P330" s="2">
        <v>39184</v>
      </c>
      <c r="Q330">
        <v>99.671875</v>
      </c>
      <c r="R330" s="2"/>
      <c r="T330" s="2"/>
      <c r="V330" s="2"/>
      <c r="X330" s="2"/>
      <c r="Z330" s="2">
        <v>39990</v>
      </c>
      <c r="AA330">
        <v>102.45703125</v>
      </c>
      <c r="AB330" s="2">
        <v>40081</v>
      </c>
      <c r="AC330">
        <v>106.58984375</v>
      </c>
      <c r="AD330" s="2"/>
      <c r="AH330" s="2"/>
      <c r="AJ330" s="2">
        <v>38852</v>
      </c>
      <c r="AK330">
        <v>92.91796875</v>
      </c>
      <c r="AL330" s="2">
        <v>39036</v>
      </c>
      <c r="AM330">
        <v>98.44921875</v>
      </c>
      <c r="AN330" s="2">
        <v>39212</v>
      </c>
      <c r="AO330">
        <v>100.1640625</v>
      </c>
      <c r="AP330" s="2"/>
      <c r="AR330" s="2">
        <v>39576</v>
      </c>
      <c r="AS330">
        <v>107.86328125</v>
      </c>
      <c r="AT330" s="2">
        <v>39758</v>
      </c>
      <c r="AU330">
        <v>108.8828125</v>
      </c>
      <c r="AV330" s="2">
        <v>39940</v>
      </c>
      <c r="AW330">
        <v>103.15234375</v>
      </c>
      <c r="AX330" s="2">
        <v>40122</v>
      </c>
      <c r="AY330">
        <v>105.15234375</v>
      </c>
      <c r="BD330" s="2">
        <v>38649</v>
      </c>
      <c r="BE330">
        <v>137.62890625</v>
      </c>
      <c r="BF330" s="2">
        <v>38649</v>
      </c>
      <c r="BG330">
        <v>117.421875</v>
      </c>
      <c r="BH330" s="2">
        <v>38649</v>
      </c>
      <c r="BI330">
        <v>126.38671875</v>
      </c>
      <c r="BJ330" s="2">
        <v>38649</v>
      </c>
      <c r="BK330">
        <v>108.35546875</v>
      </c>
    </row>
    <row r="331" spans="4:63" x14ac:dyDescent="0.25">
      <c r="D331" s="2"/>
      <c r="F331" s="2">
        <v>38811</v>
      </c>
      <c r="G331">
        <v>99.3984375</v>
      </c>
      <c r="H331" s="2">
        <v>38839</v>
      </c>
      <c r="I331">
        <v>99.43359375</v>
      </c>
      <c r="J331" s="2">
        <v>38650</v>
      </c>
      <c r="K331">
        <v>97.50390625</v>
      </c>
      <c r="L331" s="2">
        <v>38825</v>
      </c>
      <c r="M331">
        <v>96.73828125</v>
      </c>
      <c r="N331" s="2">
        <v>38917</v>
      </c>
      <c r="O331">
        <v>97.58203125</v>
      </c>
      <c r="P331" s="2">
        <v>39185</v>
      </c>
      <c r="Q331">
        <v>99.6015625</v>
      </c>
      <c r="R331" s="2"/>
      <c r="T331" s="2"/>
      <c r="V331" s="2"/>
      <c r="X331" s="2"/>
      <c r="Z331" s="2">
        <v>39993</v>
      </c>
      <c r="AA331">
        <v>102.57421875</v>
      </c>
      <c r="AB331" s="2">
        <v>40084</v>
      </c>
      <c r="AC331">
        <v>106.6953125</v>
      </c>
      <c r="AD331" s="2"/>
      <c r="AH331" s="2"/>
      <c r="AJ331" s="2">
        <v>38853</v>
      </c>
      <c r="AK331">
        <v>93.33203125</v>
      </c>
      <c r="AL331" s="2">
        <v>39037</v>
      </c>
      <c r="AM331">
        <v>98.1171875</v>
      </c>
      <c r="AN331" s="2">
        <v>39213</v>
      </c>
      <c r="AO331">
        <v>99.96875</v>
      </c>
      <c r="AP331" s="2"/>
      <c r="AR331" s="2">
        <v>39577</v>
      </c>
      <c r="AS331">
        <v>107.94921875</v>
      </c>
      <c r="AT331" s="2">
        <v>39759</v>
      </c>
      <c r="AU331">
        <v>108.12109375</v>
      </c>
      <c r="AV331" s="2">
        <v>39941</v>
      </c>
      <c r="AW331">
        <v>103.5859375</v>
      </c>
      <c r="AX331" s="2">
        <v>40123</v>
      </c>
      <c r="AY331">
        <v>105.46484375</v>
      </c>
      <c r="BD331" s="2">
        <v>38650</v>
      </c>
      <c r="BE331">
        <v>136.4765625</v>
      </c>
      <c r="BF331" s="2">
        <v>38650</v>
      </c>
      <c r="BG331">
        <v>116.37890625</v>
      </c>
      <c r="BH331" s="2">
        <v>38650</v>
      </c>
      <c r="BI331">
        <v>125.265625</v>
      </c>
      <c r="BJ331" s="2">
        <v>38650</v>
      </c>
      <c r="BK331">
        <v>107.32421875</v>
      </c>
    </row>
    <row r="332" spans="4:63" x14ac:dyDescent="0.25">
      <c r="D332" s="2"/>
      <c r="F332" s="2">
        <v>38812</v>
      </c>
      <c r="G332">
        <v>99.421875</v>
      </c>
      <c r="H332" s="2">
        <v>38840</v>
      </c>
      <c r="I332">
        <v>99.4296875</v>
      </c>
      <c r="J332" s="2">
        <v>38651</v>
      </c>
      <c r="K332">
        <v>97.38671875</v>
      </c>
      <c r="L332" s="2">
        <v>38826</v>
      </c>
      <c r="M332">
        <v>96.671875</v>
      </c>
      <c r="N332" s="2">
        <v>38918</v>
      </c>
      <c r="O332">
        <v>97.71484375</v>
      </c>
      <c r="P332" s="2">
        <v>39188</v>
      </c>
      <c r="Q332">
        <v>99.67578125</v>
      </c>
      <c r="R332" s="2"/>
      <c r="T332" s="2"/>
      <c r="V332" s="2"/>
      <c r="X332" s="2"/>
      <c r="Z332" s="2">
        <v>39994</v>
      </c>
      <c r="AA332">
        <v>102.47265625</v>
      </c>
      <c r="AB332" s="2">
        <v>40085</v>
      </c>
      <c r="AC332">
        <v>106.671875</v>
      </c>
      <c r="AD332" s="2"/>
      <c r="AH332" s="2"/>
      <c r="AJ332" s="2">
        <v>38854</v>
      </c>
      <c r="AK332">
        <v>93.046875</v>
      </c>
      <c r="AL332" s="2">
        <v>39038</v>
      </c>
      <c r="AM332">
        <v>98.63671875</v>
      </c>
      <c r="AN332" s="2">
        <v>39216</v>
      </c>
      <c r="AO332">
        <v>99.82421875</v>
      </c>
      <c r="AP332" s="2"/>
      <c r="AR332" s="2">
        <v>39580</v>
      </c>
      <c r="AS332">
        <v>107.7578125</v>
      </c>
      <c r="AT332" s="2">
        <v>39762</v>
      </c>
      <c r="AU332">
        <v>108.5546875</v>
      </c>
      <c r="AV332" s="2">
        <v>39944</v>
      </c>
      <c r="AW332">
        <v>104.50390625</v>
      </c>
      <c r="AX332" s="2">
        <v>40126</v>
      </c>
      <c r="AY332">
        <v>105.5546875</v>
      </c>
      <c r="BD332" s="2">
        <v>38651</v>
      </c>
      <c r="BE332">
        <v>135.65234375</v>
      </c>
      <c r="BF332" s="2">
        <v>38651</v>
      </c>
      <c r="BG332">
        <v>115.62890625</v>
      </c>
      <c r="BH332" s="2">
        <v>38651</v>
      </c>
      <c r="BI332">
        <v>124.421875</v>
      </c>
      <c r="BJ332" s="2">
        <v>38651</v>
      </c>
      <c r="BK332">
        <v>106.51171875</v>
      </c>
    </row>
    <row r="333" spans="4:63" x14ac:dyDescent="0.25">
      <c r="D333" s="2"/>
      <c r="F333" s="2">
        <v>38813</v>
      </c>
      <c r="G333">
        <v>99.4140625</v>
      </c>
      <c r="H333" s="2">
        <v>38841</v>
      </c>
      <c r="I333">
        <v>99.421875</v>
      </c>
      <c r="J333" s="2">
        <v>38652</v>
      </c>
      <c r="K333">
        <v>97.50390625</v>
      </c>
      <c r="L333" s="2">
        <v>38827</v>
      </c>
      <c r="M333">
        <v>96.6015625</v>
      </c>
      <c r="N333" s="2">
        <v>38919</v>
      </c>
      <c r="O333">
        <v>97.71875</v>
      </c>
      <c r="P333" s="2">
        <v>39189</v>
      </c>
      <c r="Q333">
        <v>99.921875</v>
      </c>
      <c r="R333" s="2"/>
      <c r="T333" s="2"/>
      <c r="V333" s="2"/>
      <c r="X333" s="2"/>
      <c r="Z333" s="2">
        <v>39995</v>
      </c>
      <c r="AA333">
        <v>102.63671875</v>
      </c>
      <c r="AB333" s="2">
        <v>40086</v>
      </c>
      <c r="AC333">
        <v>106.7421875</v>
      </c>
      <c r="AD333" s="2"/>
      <c r="AH333" s="2"/>
      <c r="AJ333" s="2">
        <v>38855</v>
      </c>
      <c r="AK333">
        <v>93.63671875</v>
      </c>
      <c r="AL333" s="2">
        <v>39041</v>
      </c>
      <c r="AM333">
        <v>98.6953125</v>
      </c>
      <c r="AN333" s="2">
        <v>39217</v>
      </c>
      <c r="AO333">
        <v>99.7890625</v>
      </c>
      <c r="AP333" s="2"/>
      <c r="AR333" s="2">
        <v>39581</v>
      </c>
      <c r="AS333">
        <v>106.81640625</v>
      </c>
      <c r="AT333" s="2">
        <v>39763</v>
      </c>
      <c r="AU333">
        <v>108.5546875</v>
      </c>
      <c r="AV333" s="2">
        <v>39945</v>
      </c>
      <c r="AW333">
        <v>104.46484375</v>
      </c>
      <c r="AX333" s="2">
        <v>40127</v>
      </c>
      <c r="AY333">
        <v>105.65625</v>
      </c>
      <c r="BD333" s="2">
        <v>38652</v>
      </c>
      <c r="BE333">
        <v>136.11328125</v>
      </c>
      <c r="BF333" s="2">
        <v>38652</v>
      </c>
      <c r="BG333">
        <v>116.01953125</v>
      </c>
      <c r="BH333" s="2">
        <v>38652</v>
      </c>
      <c r="BI333">
        <v>124.87890625</v>
      </c>
      <c r="BJ333" s="2">
        <v>38652</v>
      </c>
      <c r="BK333">
        <v>106.9609375</v>
      </c>
    </row>
    <row r="334" spans="4:63" x14ac:dyDescent="0.25">
      <c r="D334" s="2"/>
      <c r="F334" s="2">
        <v>38814</v>
      </c>
      <c r="G334">
        <v>99.421875</v>
      </c>
      <c r="H334" s="2">
        <v>38842</v>
      </c>
      <c r="I334">
        <v>99.4765625</v>
      </c>
      <c r="J334" s="2">
        <v>38653</v>
      </c>
      <c r="K334">
        <v>97.4375</v>
      </c>
      <c r="L334" s="2">
        <v>38828</v>
      </c>
      <c r="M334">
        <v>96.6796875</v>
      </c>
      <c r="N334" s="2">
        <v>38922</v>
      </c>
      <c r="O334">
        <v>97.71484375</v>
      </c>
      <c r="P334" s="2">
        <v>39190</v>
      </c>
      <c r="Q334">
        <v>100.05859375</v>
      </c>
      <c r="R334" s="2"/>
      <c r="T334" s="2"/>
      <c r="V334" s="2"/>
      <c r="X334" s="2"/>
      <c r="Z334" s="2">
        <v>39996</v>
      </c>
      <c r="AA334">
        <v>102.9453125</v>
      </c>
      <c r="AB334" s="2">
        <v>40087</v>
      </c>
      <c r="AC334">
        <v>107.19140625</v>
      </c>
      <c r="AD334" s="2"/>
      <c r="AH334" s="2"/>
      <c r="AJ334" s="2">
        <v>38856</v>
      </c>
      <c r="AK334">
        <v>93.671875</v>
      </c>
      <c r="AL334" s="2">
        <v>39042</v>
      </c>
      <c r="AM334">
        <v>98.87890625</v>
      </c>
      <c r="AN334" s="2">
        <v>39218</v>
      </c>
      <c r="AO334">
        <v>99.7421875</v>
      </c>
      <c r="AP334" s="2"/>
      <c r="AR334" s="2">
        <v>39582</v>
      </c>
      <c r="AS334">
        <v>106.84765625</v>
      </c>
      <c r="AT334" s="2">
        <v>39764</v>
      </c>
      <c r="AU334">
        <v>109.33203125</v>
      </c>
      <c r="AV334" s="2">
        <v>39946</v>
      </c>
      <c r="AW334">
        <v>104.8984375</v>
      </c>
      <c r="AX334" s="2">
        <v>40128</v>
      </c>
      <c r="AY334">
        <v>105.578125</v>
      </c>
      <c r="BD334" s="2">
        <v>38653</v>
      </c>
      <c r="BE334">
        <v>136.09375</v>
      </c>
      <c r="BF334" s="2">
        <v>38653</v>
      </c>
      <c r="BG334">
        <v>116.01953125</v>
      </c>
      <c r="BH334" s="2">
        <v>38653</v>
      </c>
      <c r="BI334">
        <v>124.85546875</v>
      </c>
      <c r="BJ334" s="2">
        <v>38653</v>
      </c>
      <c r="BK334">
        <v>106.94140625</v>
      </c>
    </row>
    <row r="335" spans="4:63" x14ac:dyDescent="0.25">
      <c r="D335" s="2"/>
      <c r="F335" s="2">
        <v>38817</v>
      </c>
      <c r="G335">
        <v>99.4296875</v>
      </c>
      <c r="H335" s="2">
        <v>38845</v>
      </c>
      <c r="I335">
        <v>99.48828125</v>
      </c>
      <c r="J335" s="2">
        <v>38656</v>
      </c>
      <c r="K335">
        <v>97.4609375</v>
      </c>
      <c r="L335" s="2">
        <v>38831</v>
      </c>
      <c r="M335">
        <v>96.75</v>
      </c>
      <c r="N335" s="2">
        <v>38923</v>
      </c>
      <c r="O335">
        <v>97.64453125</v>
      </c>
      <c r="P335" s="2">
        <v>39191</v>
      </c>
      <c r="Q335">
        <v>100.0546875</v>
      </c>
      <c r="R335" s="2"/>
      <c r="T335" s="2"/>
      <c r="V335" s="2"/>
      <c r="X335" s="2"/>
      <c r="Z335" s="2">
        <v>39997</v>
      </c>
      <c r="AA335">
        <v>102.93359375</v>
      </c>
      <c r="AB335" s="2">
        <v>40088</v>
      </c>
      <c r="AC335">
        <v>107.046875</v>
      </c>
      <c r="AD335" s="2"/>
      <c r="AH335" s="2"/>
      <c r="AJ335" s="2">
        <v>38859</v>
      </c>
      <c r="AK335">
        <v>93.8359375</v>
      </c>
      <c r="AL335" s="2">
        <v>39043</v>
      </c>
      <c r="AM335">
        <v>98.98046875</v>
      </c>
      <c r="AN335" s="2">
        <v>39219</v>
      </c>
      <c r="AO335">
        <v>99.44140625</v>
      </c>
      <c r="AP335" s="2"/>
      <c r="AR335" s="2">
        <v>39583</v>
      </c>
      <c r="AS335">
        <v>107.59375</v>
      </c>
      <c r="AT335" s="2">
        <v>39765</v>
      </c>
      <c r="AU335">
        <v>108.48828125</v>
      </c>
      <c r="AV335" s="2">
        <v>39947</v>
      </c>
      <c r="AW335">
        <v>105.078125</v>
      </c>
      <c r="AX335" s="2">
        <v>40129</v>
      </c>
      <c r="AY335">
        <v>105.9609375</v>
      </c>
      <c r="BD335" s="2">
        <v>38656</v>
      </c>
      <c r="BE335">
        <v>136.3359375</v>
      </c>
      <c r="BF335" s="2">
        <v>38656</v>
      </c>
      <c r="BG335">
        <v>116.2578125</v>
      </c>
      <c r="BH335" s="2">
        <v>38656</v>
      </c>
      <c r="BI335">
        <v>125.12109375</v>
      </c>
      <c r="BJ335" s="2">
        <v>38656</v>
      </c>
      <c r="BK335">
        <v>107.22265625</v>
      </c>
    </row>
    <row r="336" spans="4:63" x14ac:dyDescent="0.25">
      <c r="D336" s="2"/>
      <c r="F336" s="2">
        <v>38818</v>
      </c>
      <c r="G336">
        <v>99.453125</v>
      </c>
      <c r="H336" s="2">
        <v>38846</v>
      </c>
      <c r="I336">
        <v>99.49609375</v>
      </c>
      <c r="J336" s="2">
        <v>38657</v>
      </c>
      <c r="K336">
        <v>97.42578125</v>
      </c>
      <c r="L336" s="2">
        <v>38832</v>
      </c>
      <c r="M336">
        <v>96.51171875</v>
      </c>
      <c r="N336" s="2">
        <v>38924</v>
      </c>
      <c r="O336">
        <v>97.828125</v>
      </c>
      <c r="P336" s="2">
        <v>39192</v>
      </c>
      <c r="Q336">
        <v>100.08984375</v>
      </c>
      <c r="R336" s="2"/>
      <c r="T336" s="2"/>
      <c r="V336" s="2"/>
      <c r="X336" s="2"/>
      <c r="Z336" s="2">
        <v>40000</v>
      </c>
      <c r="AA336">
        <v>103.07421875</v>
      </c>
      <c r="AB336" s="2">
        <v>40091</v>
      </c>
      <c r="AC336">
        <v>107.0234375</v>
      </c>
      <c r="AD336" s="2"/>
      <c r="AH336" s="2"/>
      <c r="AJ336" s="2">
        <v>38860</v>
      </c>
      <c r="AK336">
        <v>93.97265625</v>
      </c>
      <c r="AL336" s="2">
        <v>39044</v>
      </c>
      <c r="AM336">
        <v>98.98046875</v>
      </c>
      <c r="AN336" s="2">
        <v>39220</v>
      </c>
      <c r="AO336">
        <v>99.1328125</v>
      </c>
      <c r="AP336" s="2"/>
      <c r="AR336" s="2">
        <v>39584</v>
      </c>
      <c r="AS336">
        <v>107.3828125</v>
      </c>
      <c r="AT336" s="2">
        <v>39766</v>
      </c>
      <c r="AU336">
        <v>109.46484375</v>
      </c>
      <c r="AV336" s="2">
        <v>39948</v>
      </c>
      <c r="AW336">
        <v>104.671875</v>
      </c>
      <c r="AX336" s="2">
        <v>40130</v>
      </c>
      <c r="AY336">
        <v>106.13671875</v>
      </c>
      <c r="BD336" s="2">
        <v>38657</v>
      </c>
      <c r="BE336">
        <v>136.27734375</v>
      </c>
      <c r="BF336" s="2">
        <v>38657</v>
      </c>
      <c r="BG336">
        <v>116.1796875</v>
      </c>
      <c r="BH336" s="2">
        <v>38657</v>
      </c>
      <c r="BI336">
        <v>125.015625</v>
      </c>
      <c r="BJ336" s="2">
        <v>38657</v>
      </c>
      <c r="BK336">
        <v>107.11328125</v>
      </c>
    </row>
    <row r="337" spans="4:63" x14ac:dyDescent="0.25">
      <c r="D337" s="2"/>
      <c r="F337" s="2">
        <v>38819</v>
      </c>
      <c r="G337">
        <v>99.44921875</v>
      </c>
      <c r="H337" s="2">
        <v>38847</v>
      </c>
      <c r="I337">
        <v>99.48828125</v>
      </c>
      <c r="J337" s="2">
        <v>38658</v>
      </c>
      <c r="K337">
        <v>97.35546875</v>
      </c>
      <c r="L337" s="2">
        <v>38833</v>
      </c>
      <c r="M337">
        <v>96.37890625</v>
      </c>
      <c r="N337" s="2">
        <v>38925</v>
      </c>
      <c r="O337">
        <v>97.82421875</v>
      </c>
      <c r="P337" s="2">
        <v>39195</v>
      </c>
      <c r="Q337">
        <v>100.1953125</v>
      </c>
      <c r="R337" s="2"/>
      <c r="T337" s="2"/>
      <c r="V337" s="2"/>
      <c r="X337" s="2"/>
      <c r="Z337" s="2">
        <v>40001</v>
      </c>
      <c r="AA337">
        <v>103.20703125</v>
      </c>
      <c r="AB337" s="2">
        <v>40092</v>
      </c>
      <c r="AC337">
        <v>106.90625</v>
      </c>
      <c r="AD337" s="2"/>
      <c r="AH337" s="2"/>
      <c r="AJ337" s="2">
        <v>38861</v>
      </c>
      <c r="AK337">
        <v>93.84375</v>
      </c>
      <c r="AL337" s="2">
        <v>39045</v>
      </c>
      <c r="AM337">
        <v>99.10546875</v>
      </c>
      <c r="AN337" s="2">
        <v>39223</v>
      </c>
      <c r="AO337">
        <v>99.2578125</v>
      </c>
      <c r="AP337" s="2"/>
      <c r="AR337" s="2">
        <v>39587</v>
      </c>
      <c r="AS337">
        <v>107.50390625</v>
      </c>
      <c r="AT337" s="2">
        <v>39769</v>
      </c>
      <c r="AU337">
        <v>110.1171875</v>
      </c>
      <c r="AV337" s="2">
        <v>39951</v>
      </c>
      <c r="AW337">
        <v>103.8828125</v>
      </c>
      <c r="AX337" s="2">
        <v>40133</v>
      </c>
      <c r="AY337">
        <v>106.8203125</v>
      </c>
      <c r="BD337" s="2">
        <v>38658</v>
      </c>
      <c r="BE337">
        <v>135.640625</v>
      </c>
      <c r="BF337" s="2">
        <v>38658</v>
      </c>
      <c r="BG337">
        <v>115.5703125</v>
      </c>
      <c r="BH337" s="2">
        <v>38658</v>
      </c>
      <c r="BI337">
        <v>124.36328125</v>
      </c>
      <c r="BJ337" s="2">
        <v>38658</v>
      </c>
      <c r="BK337">
        <v>106.46875</v>
      </c>
    </row>
    <row r="338" spans="4:63" x14ac:dyDescent="0.25">
      <c r="D338" s="2"/>
      <c r="F338" s="2">
        <v>38820</v>
      </c>
      <c r="G338">
        <v>99.48046875</v>
      </c>
      <c r="H338" s="2">
        <v>38848</v>
      </c>
      <c r="I338">
        <v>99.52734375</v>
      </c>
      <c r="J338" s="2">
        <v>38659</v>
      </c>
      <c r="K338">
        <v>97.23828125</v>
      </c>
      <c r="L338" s="2">
        <v>38834</v>
      </c>
      <c r="M338">
        <v>96.640625</v>
      </c>
      <c r="N338" s="2">
        <v>38926</v>
      </c>
      <c r="O338">
        <v>98.05859375</v>
      </c>
      <c r="P338" s="2">
        <v>39196</v>
      </c>
      <c r="Q338">
        <v>100.30078125</v>
      </c>
      <c r="R338" s="2"/>
      <c r="T338" s="2"/>
      <c r="V338" s="2"/>
      <c r="X338" s="2"/>
      <c r="Z338" s="2">
        <v>40002</v>
      </c>
      <c r="AA338">
        <v>103.63671875</v>
      </c>
      <c r="AB338" s="2">
        <v>40093</v>
      </c>
      <c r="AC338">
        <v>107.18359375</v>
      </c>
      <c r="AD338" s="2"/>
      <c r="AH338" s="2"/>
      <c r="AJ338" s="2">
        <v>38862</v>
      </c>
      <c r="AK338">
        <v>93.63671875</v>
      </c>
      <c r="AL338" s="2">
        <v>39048</v>
      </c>
      <c r="AM338">
        <v>99.2578125</v>
      </c>
      <c r="AN338" s="2">
        <v>39224</v>
      </c>
      <c r="AO338">
        <v>98.95703125</v>
      </c>
      <c r="AP338" s="2"/>
      <c r="AR338" s="2">
        <v>39588</v>
      </c>
      <c r="AS338">
        <v>107.953125</v>
      </c>
      <c r="AT338" s="2">
        <v>39770</v>
      </c>
      <c r="AU338">
        <v>111.14453125</v>
      </c>
      <c r="AV338" s="2">
        <v>39952</v>
      </c>
      <c r="AW338">
        <v>103.80078125</v>
      </c>
      <c r="AX338" s="2">
        <v>40134</v>
      </c>
      <c r="AY338">
        <v>106.90625</v>
      </c>
      <c r="BD338" s="2">
        <v>38659</v>
      </c>
      <c r="BE338">
        <v>134.7265625</v>
      </c>
      <c r="BF338" s="2">
        <v>38659</v>
      </c>
      <c r="BG338">
        <v>114.7265625</v>
      </c>
      <c r="BH338" s="2">
        <v>38659</v>
      </c>
      <c r="BI338">
        <v>123.47265625</v>
      </c>
      <c r="BJ338" s="2">
        <v>38659</v>
      </c>
      <c r="BK338">
        <v>105.640625</v>
      </c>
    </row>
    <row r="339" spans="4:63" x14ac:dyDescent="0.25">
      <c r="D339" s="2"/>
      <c r="F339" s="2">
        <v>38821</v>
      </c>
      <c r="G339">
        <v>99.48046875</v>
      </c>
      <c r="H339" s="2">
        <v>38849</v>
      </c>
      <c r="I339">
        <v>99.5546875</v>
      </c>
      <c r="J339" s="2">
        <v>38660</v>
      </c>
      <c r="K339">
        <v>97.234375</v>
      </c>
      <c r="L339" s="2">
        <v>38835</v>
      </c>
      <c r="M339">
        <v>96.796875</v>
      </c>
      <c r="N339" s="2">
        <v>38929</v>
      </c>
      <c r="O339">
        <v>98.1328125</v>
      </c>
      <c r="P339" s="2">
        <v>39197</v>
      </c>
      <c r="Q339">
        <v>100.203125</v>
      </c>
      <c r="R339" s="2"/>
      <c r="T339" s="2"/>
      <c r="V339" s="2"/>
      <c r="X339" s="2"/>
      <c r="Z339" s="2">
        <v>40003</v>
      </c>
      <c r="AA339">
        <v>103.33203125</v>
      </c>
      <c r="AB339" s="2">
        <v>40094</v>
      </c>
      <c r="AC339">
        <v>107.00390625</v>
      </c>
      <c r="AD339" s="2"/>
      <c r="AH339" s="2"/>
      <c r="AJ339" s="2">
        <v>38863</v>
      </c>
      <c r="AK339">
        <v>93.8359375</v>
      </c>
      <c r="AL339" s="2">
        <v>39049</v>
      </c>
      <c r="AM339">
        <v>99.44140625</v>
      </c>
      <c r="AN339" s="2">
        <v>39225</v>
      </c>
      <c r="AO339">
        <v>98.828125</v>
      </c>
      <c r="AP339" s="2"/>
      <c r="AR339" s="2">
        <v>39589</v>
      </c>
      <c r="AS339">
        <v>107.703125</v>
      </c>
      <c r="AT339" s="2">
        <v>39771</v>
      </c>
      <c r="AU339">
        <v>112.70703125</v>
      </c>
      <c r="AV339" s="2">
        <v>39953</v>
      </c>
      <c r="AW339">
        <v>104.18359375</v>
      </c>
      <c r="AX339" s="2">
        <v>40135</v>
      </c>
      <c r="AY339">
        <v>106.60546875</v>
      </c>
      <c r="BD339" s="2">
        <v>38660</v>
      </c>
      <c r="BE339">
        <v>134.5703125</v>
      </c>
      <c r="BF339" s="2">
        <v>38660</v>
      </c>
      <c r="BG339">
        <v>114.57421875</v>
      </c>
      <c r="BH339" s="2">
        <v>38660</v>
      </c>
      <c r="BI339">
        <v>123.30859375</v>
      </c>
      <c r="BJ339" s="2">
        <v>38660</v>
      </c>
      <c r="BK339">
        <v>105.51171875</v>
      </c>
    </row>
    <row r="340" spans="4:63" x14ac:dyDescent="0.25">
      <c r="D340" s="2"/>
      <c r="F340" s="2">
        <v>38824</v>
      </c>
      <c r="G340">
        <v>99.51953125</v>
      </c>
      <c r="H340" s="2">
        <v>38852</v>
      </c>
      <c r="I340">
        <v>99.59375</v>
      </c>
      <c r="J340" s="2">
        <v>38663</v>
      </c>
      <c r="K340">
        <v>97.3046875</v>
      </c>
      <c r="L340" s="2">
        <v>38838</v>
      </c>
      <c r="M340">
        <v>96.5078125</v>
      </c>
      <c r="N340" s="2">
        <v>38930</v>
      </c>
      <c r="O340">
        <v>98.17578125</v>
      </c>
      <c r="P340" s="2">
        <v>39198</v>
      </c>
      <c r="Q340">
        <v>100.05859375</v>
      </c>
      <c r="R340" s="2"/>
      <c r="T340" s="2"/>
      <c r="V340" s="2"/>
      <c r="X340" s="2"/>
      <c r="Z340" s="2">
        <v>40004</v>
      </c>
      <c r="AA340">
        <v>103.7109375</v>
      </c>
      <c r="AB340" s="2">
        <v>40095</v>
      </c>
      <c r="AC340">
        <v>106.57421875</v>
      </c>
      <c r="AD340" s="2"/>
      <c r="AH340" s="2"/>
      <c r="AJ340" s="2">
        <v>38866</v>
      </c>
      <c r="AK340">
        <v>93.8359375</v>
      </c>
      <c r="AL340" s="2">
        <v>39050</v>
      </c>
      <c r="AM340">
        <v>99.3125</v>
      </c>
      <c r="AN340" s="2">
        <v>39226</v>
      </c>
      <c r="AO340">
        <v>98.88671875</v>
      </c>
      <c r="AP340" s="2"/>
      <c r="AR340" s="2">
        <v>39590</v>
      </c>
      <c r="AS340">
        <v>106.88671875</v>
      </c>
      <c r="AT340" s="2">
        <v>39772</v>
      </c>
      <c r="AU340">
        <v>115.140625</v>
      </c>
      <c r="AV340" s="2">
        <v>39954</v>
      </c>
      <c r="AW340">
        <v>102.8203125</v>
      </c>
      <c r="AX340" s="2">
        <v>40136</v>
      </c>
      <c r="AY340">
        <v>106.8671875</v>
      </c>
      <c r="BD340" s="2">
        <v>38663</v>
      </c>
      <c r="BE340">
        <v>135.12109375</v>
      </c>
      <c r="BF340" s="2">
        <v>38663</v>
      </c>
      <c r="BG340">
        <v>115.10546875</v>
      </c>
      <c r="BH340" s="2">
        <v>38663</v>
      </c>
      <c r="BI340">
        <v>123.890625</v>
      </c>
      <c r="BJ340" s="2">
        <v>38663</v>
      </c>
      <c r="BK340">
        <v>106.0546875</v>
      </c>
    </row>
    <row r="341" spans="4:63" x14ac:dyDescent="0.25">
      <c r="D341" s="2"/>
      <c r="F341" s="2">
        <v>38825</v>
      </c>
      <c r="G341">
        <v>99.57421875</v>
      </c>
      <c r="H341" s="2">
        <v>38853</v>
      </c>
      <c r="I341">
        <v>99.6171875</v>
      </c>
      <c r="J341" s="2">
        <v>38664</v>
      </c>
      <c r="K341">
        <v>97.48828125</v>
      </c>
      <c r="L341" s="2">
        <v>38839</v>
      </c>
      <c r="M341">
        <v>96.59765625</v>
      </c>
      <c r="N341" s="2">
        <v>38931</v>
      </c>
      <c r="O341">
        <v>98.21875</v>
      </c>
      <c r="P341" s="2">
        <v>39199</v>
      </c>
      <c r="Q341">
        <v>100.140625</v>
      </c>
      <c r="R341" s="2"/>
      <c r="T341" s="2"/>
      <c r="V341" s="2"/>
      <c r="X341" s="2"/>
      <c r="Z341" s="2">
        <v>40007</v>
      </c>
      <c r="AA341">
        <v>103.5625</v>
      </c>
      <c r="AB341" s="2">
        <v>40098</v>
      </c>
      <c r="AC341">
        <v>106.55859375</v>
      </c>
      <c r="AD341" s="2"/>
      <c r="AH341" s="2"/>
      <c r="AJ341" s="2">
        <v>38867</v>
      </c>
      <c r="AK341">
        <v>93.62890625</v>
      </c>
      <c r="AL341" s="2">
        <v>39051</v>
      </c>
      <c r="AM341">
        <v>99.77734375</v>
      </c>
      <c r="AN341" s="2">
        <v>39227</v>
      </c>
      <c r="AO341">
        <v>98.8125</v>
      </c>
      <c r="AP341" s="2"/>
      <c r="AR341" s="2">
        <v>39591</v>
      </c>
      <c r="AS341">
        <v>107.453125</v>
      </c>
      <c r="AT341" s="2">
        <v>39773</v>
      </c>
      <c r="AU341">
        <v>113.4453125</v>
      </c>
      <c r="AV341" s="2">
        <v>39955</v>
      </c>
      <c r="AW341">
        <v>102.265625</v>
      </c>
      <c r="AX341" s="2"/>
      <c r="BD341" s="2">
        <v>38664</v>
      </c>
      <c r="BE341">
        <v>136.15625</v>
      </c>
      <c r="BF341" s="2">
        <v>38664</v>
      </c>
      <c r="BG341">
        <v>116.02734375</v>
      </c>
      <c r="BH341" s="2">
        <v>38664</v>
      </c>
      <c r="BI341">
        <v>124.84375</v>
      </c>
      <c r="BJ341" s="2">
        <v>38664</v>
      </c>
      <c r="BK341">
        <v>106.9140625</v>
      </c>
    </row>
    <row r="342" spans="4:63" x14ac:dyDescent="0.25">
      <c r="D342" s="2"/>
      <c r="F342" s="2">
        <v>38826</v>
      </c>
      <c r="G342">
        <v>99.56640625</v>
      </c>
      <c r="H342" s="2">
        <v>38854</v>
      </c>
      <c r="I342">
        <v>99.625</v>
      </c>
      <c r="J342" s="2">
        <v>38665</v>
      </c>
      <c r="K342">
        <v>97.29296875</v>
      </c>
      <c r="L342" s="2">
        <v>38840</v>
      </c>
      <c r="M342">
        <v>96.51171875</v>
      </c>
      <c r="N342" s="2">
        <v>38932</v>
      </c>
      <c r="O342">
        <v>98.18359375</v>
      </c>
      <c r="P342" s="2">
        <v>39202</v>
      </c>
      <c r="Q342">
        <v>100.40234375</v>
      </c>
      <c r="R342" s="2"/>
      <c r="T342" s="2"/>
      <c r="V342" s="2"/>
      <c r="X342" s="2"/>
      <c r="Z342" s="2">
        <v>40008</v>
      </c>
      <c r="AA342">
        <v>103.20703125</v>
      </c>
      <c r="AB342" s="2">
        <v>40099</v>
      </c>
      <c r="AC342">
        <v>106.78515625</v>
      </c>
      <c r="AD342" s="2"/>
      <c r="AH342" s="2"/>
      <c r="AJ342" s="2">
        <v>38868</v>
      </c>
      <c r="AK342">
        <v>93.3125</v>
      </c>
      <c r="AL342" s="2">
        <v>39052</v>
      </c>
      <c r="AM342">
        <v>100.015625</v>
      </c>
      <c r="AN342" s="2">
        <v>39230</v>
      </c>
      <c r="AO342">
        <v>98.8125</v>
      </c>
      <c r="AP342" s="2"/>
      <c r="AR342" s="2">
        <v>39594</v>
      </c>
      <c r="AS342">
        <v>107.453125</v>
      </c>
      <c r="AT342" s="2">
        <v>39776</v>
      </c>
      <c r="AU342">
        <v>112.42578125</v>
      </c>
      <c r="AV342" s="2">
        <v>39958</v>
      </c>
      <c r="AW342">
        <v>102.265625</v>
      </c>
      <c r="AX342" s="2"/>
      <c r="BD342" s="2">
        <v>38665</v>
      </c>
      <c r="BE342">
        <v>134.92578125</v>
      </c>
      <c r="BF342" s="2">
        <v>38665</v>
      </c>
      <c r="BG342">
        <v>114.91796875</v>
      </c>
      <c r="BH342" s="2">
        <v>38665</v>
      </c>
      <c r="BI342">
        <v>123.64453125</v>
      </c>
      <c r="BJ342" s="2">
        <v>38665</v>
      </c>
      <c r="BK342">
        <v>105.8203125</v>
      </c>
    </row>
    <row r="343" spans="4:63" x14ac:dyDescent="0.25">
      <c r="D343" s="2"/>
      <c r="F343" s="2">
        <v>38827</v>
      </c>
      <c r="G343">
        <v>99.55859375</v>
      </c>
      <c r="H343" s="2">
        <v>38855</v>
      </c>
      <c r="I343">
        <v>99.63671875</v>
      </c>
      <c r="J343" s="2">
        <v>38666</v>
      </c>
      <c r="K343">
        <v>97.53125</v>
      </c>
      <c r="L343" s="2">
        <v>38841</v>
      </c>
      <c r="M343">
        <v>96.4609375</v>
      </c>
      <c r="N343" s="2">
        <v>38933</v>
      </c>
      <c r="O343">
        <v>98.46484375</v>
      </c>
      <c r="P343" s="2">
        <v>39203</v>
      </c>
      <c r="Q343">
        <v>100.3359375</v>
      </c>
      <c r="R343" s="2"/>
      <c r="T343" s="2"/>
      <c r="V343" s="2"/>
      <c r="X343" s="2"/>
      <c r="Z343" s="2">
        <v>40009</v>
      </c>
      <c r="AA343">
        <v>102.68359375</v>
      </c>
      <c r="AB343" s="2">
        <v>40100</v>
      </c>
      <c r="AC343">
        <v>106.65234375</v>
      </c>
      <c r="AD343" s="2"/>
      <c r="AH343" s="2"/>
      <c r="AJ343" s="2">
        <v>38869</v>
      </c>
      <c r="AK343">
        <v>93.46484375</v>
      </c>
      <c r="AL343" s="2">
        <v>39055</v>
      </c>
      <c r="AM343">
        <v>100.10546875</v>
      </c>
      <c r="AN343" s="2">
        <v>39231</v>
      </c>
      <c r="AO343">
        <v>98.65234375</v>
      </c>
      <c r="AP343" s="2"/>
      <c r="AR343" s="2">
        <v>39595</v>
      </c>
      <c r="AS343">
        <v>106.87109375</v>
      </c>
      <c r="AT343" s="2">
        <v>39777</v>
      </c>
      <c r="AU343">
        <v>114.203125</v>
      </c>
      <c r="AV343" s="2">
        <v>39959</v>
      </c>
      <c r="AW343">
        <v>101.5234375</v>
      </c>
      <c r="AX343" s="2"/>
      <c r="BD343" s="2">
        <v>38666</v>
      </c>
      <c r="BE343">
        <v>136.49609375</v>
      </c>
      <c r="BF343" s="2">
        <v>38666</v>
      </c>
      <c r="BG343">
        <v>116.34375</v>
      </c>
      <c r="BH343" s="2">
        <v>38666</v>
      </c>
      <c r="BI343">
        <v>125.23046875</v>
      </c>
      <c r="BJ343" s="2">
        <v>38666</v>
      </c>
      <c r="BK343">
        <v>107.28125</v>
      </c>
    </row>
    <row r="344" spans="4:63" x14ac:dyDescent="0.25">
      <c r="D344" s="2"/>
      <c r="F344" s="2">
        <v>38828</v>
      </c>
      <c r="G344">
        <v>99.6015625</v>
      </c>
      <c r="H344" s="2">
        <v>38856</v>
      </c>
      <c r="I344">
        <v>99.64453125</v>
      </c>
      <c r="J344" s="2">
        <v>38667</v>
      </c>
      <c r="K344">
        <v>97.515625</v>
      </c>
      <c r="L344" s="2">
        <v>38842</v>
      </c>
      <c r="M344">
        <v>96.6640625</v>
      </c>
      <c r="N344" s="2">
        <v>38936</v>
      </c>
      <c r="O344">
        <v>98.3671875</v>
      </c>
      <c r="P344" s="2">
        <v>39204</v>
      </c>
      <c r="Q344">
        <v>100.31640625</v>
      </c>
      <c r="R344" s="2"/>
      <c r="T344" s="2"/>
      <c r="V344" s="2"/>
      <c r="X344" s="2"/>
      <c r="Z344" s="2">
        <v>40010</v>
      </c>
      <c r="AA344">
        <v>102.89453125</v>
      </c>
      <c r="AB344" s="2">
        <v>40101</v>
      </c>
      <c r="AC344">
        <v>106.4921875</v>
      </c>
      <c r="AD344" s="2"/>
      <c r="AH344" s="2"/>
      <c r="AJ344" s="2">
        <v>38870</v>
      </c>
      <c r="AK344">
        <v>94.29296875</v>
      </c>
      <c r="AL344" s="2">
        <v>39056</v>
      </c>
      <c r="AM344">
        <v>99.9765625</v>
      </c>
      <c r="AN344" s="2">
        <v>39232</v>
      </c>
      <c r="AO344">
        <v>98.7578125</v>
      </c>
      <c r="AP344" s="2"/>
      <c r="AR344" s="2">
        <v>39596</v>
      </c>
      <c r="AS344">
        <v>106.2265625</v>
      </c>
      <c r="AT344" s="2">
        <v>39778</v>
      </c>
      <c r="AU344">
        <v>115.02734375</v>
      </c>
      <c r="AV344" s="2">
        <v>39960</v>
      </c>
      <c r="AW344">
        <v>100.078125</v>
      </c>
      <c r="AX344" s="2"/>
      <c r="BD344" s="2">
        <v>38667</v>
      </c>
      <c r="BE344">
        <v>136.41796875</v>
      </c>
      <c r="BF344" s="2">
        <v>38667</v>
      </c>
      <c r="BG344">
        <v>116.296875</v>
      </c>
      <c r="BH344" s="2">
        <v>38667</v>
      </c>
      <c r="BI344">
        <v>125.13671875</v>
      </c>
      <c r="BJ344" s="2">
        <v>38667</v>
      </c>
      <c r="BK344">
        <v>107.21875</v>
      </c>
    </row>
    <row r="345" spans="4:63" x14ac:dyDescent="0.25">
      <c r="D345" s="2"/>
      <c r="F345" s="2">
        <v>38831</v>
      </c>
      <c r="G345">
        <v>99.625</v>
      </c>
      <c r="H345" s="2">
        <v>38859</v>
      </c>
      <c r="I345">
        <v>99.671875</v>
      </c>
      <c r="J345" s="2">
        <v>38670</v>
      </c>
      <c r="K345">
        <v>97.3515625</v>
      </c>
      <c r="L345" s="2">
        <v>38845</v>
      </c>
      <c r="M345">
        <v>96.609375</v>
      </c>
      <c r="N345" s="2">
        <v>38937</v>
      </c>
      <c r="O345">
        <v>98.47265625</v>
      </c>
      <c r="P345" s="2">
        <v>39205</v>
      </c>
      <c r="Q345">
        <v>100.171875</v>
      </c>
      <c r="R345" s="2"/>
      <c r="T345" s="2"/>
      <c r="V345" s="2"/>
      <c r="X345" s="2"/>
      <c r="Z345" s="2">
        <v>40011</v>
      </c>
      <c r="AA345">
        <v>102.7578125</v>
      </c>
      <c r="AB345" s="2">
        <v>40102</v>
      </c>
      <c r="AC345">
        <v>106.59765625</v>
      </c>
      <c r="AD345" s="2"/>
      <c r="AH345" s="2"/>
      <c r="AJ345" s="2">
        <v>38873</v>
      </c>
      <c r="AK345">
        <v>94.1328125</v>
      </c>
      <c r="AL345" s="2">
        <v>39057</v>
      </c>
      <c r="AM345">
        <v>99.70703125</v>
      </c>
      <c r="AN345" s="2">
        <v>39233</v>
      </c>
      <c r="AO345">
        <v>98.62890625</v>
      </c>
      <c r="AP345" s="2"/>
      <c r="AR345" s="2">
        <v>39597</v>
      </c>
      <c r="AS345">
        <v>105.6171875</v>
      </c>
      <c r="AT345" s="2">
        <v>39779</v>
      </c>
      <c r="AU345">
        <v>115.02734375</v>
      </c>
      <c r="AV345" s="2">
        <v>39961</v>
      </c>
      <c r="AW345">
        <v>101.02734375</v>
      </c>
      <c r="AX345" s="2"/>
      <c r="BD345" s="2">
        <v>38670</v>
      </c>
      <c r="BE345">
        <v>135.5625</v>
      </c>
      <c r="BF345" s="2">
        <v>38670</v>
      </c>
      <c r="BG345">
        <v>115.515625</v>
      </c>
      <c r="BH345" s="2">
        <v>38670</v>
      </c>
      <c r="BI345">
        <v>124.328125</v>
      </c>
      <c r="BJ345" s="2">
        <v>38670</v>
      </c>
      <c r="BK345">
        <v>106.453125</v>
      </c>
    </row>
    <row r="346" spans="4:63" x14ac:dyDescent="0.25">
      <c r="D346" s="2"/>
      <c r="F346" s="2">
        <v>38832</v>
      </c>
      <c r="G346">
        <v>99.6015625</v>
      </c>
      <c r="H346" s="2">
        <v>38860</v>
      </c>
      <c r="I346">
        <v>99.7109375</v>
      </c>
      <c r="J346" s="2">
        <v>38671</v>
      </c>
      <c r="K346">
        <v>97.484375</v>
      </c>
      <c r="L346" s="2">
        <v>38846</v>
      </c>
      <c r="M346">
        <v>96.60546875</v>
      </c>
      <c r="N346" s="2">
        <v>38938</v>
      </c>
      <c r="O346">
        <v>98.44921875</v>
      </c>
      <c r="P346" s="2">
        <v>39206</v>
      </c>
      <c r="Q346">
        <v>100.33203125</v>
      </c>
      <c r="R346" s="2"/>
      <c r="T346" s="2"/>
      <c r="V346" s="2"/>
      <c r="X346" s="2"/>
      <c r="Z346" s="2">
        <v>40014</v>
      </c>
      <c r="AA346">
        <v>102.90625</v>
      </c>
      <c r="AB346" s="2">
        <v>40105</v>
      </c>
      <c r="AC346">
        <v>106.65234375</v>
      </c>
      <c r="AD346" s="2"/>
      <c r="AH346" s="2"/>
      <c r="AJ346" s="2">
        <v>38874</v>
      </c>
      <c r="AK346">
        <v>94.28515625</v>
      </c>
      <c r="AL346" s="2">
        <v>39058</v>
      </c>
      <c r="AM346">
        <v>99.71875</v>
      </c>
      <c r="AN346" s="2">
        <v>39234</v>
      </c>
      <c r="AO346">
        <v>98.19921875</v>
      </c>
      <c r="AP346" s="2"/>
      <c r="AR346" s="2">
        <v>39598</v>
      </c>
      <c r="AS346">
        <v>105.77734375</v>
      </c>
      <c r="AT346" s="2">
        <v>39780</v>
      </c>
      <c r="AU346">
        <v>115.51953125</v>
      </c>
      <c r="AV346" s="2">
        <v>39962</v>
      </c>
      <c r="AW346">
        <v>102.1953125</v>
      </c>
      <c r="AX346" s="2"/>
      <c r="BD346" s="2">
        <v>38671</v>
      </c>
      <c r="BE346">
        <v>136.34765625</v>
      </c>
      <c r="BF346" s="2">
        <v>38671</v>
      </c>
      <c r="BG346">
        <v>116.21875</v>
      </c>
      <c r="BH346" s="2">
        <v>38671</v>
      </c>
      <c r="BI346">
        <v>125.06640625</v>
      </c>
      <c r="BJ346" s="2">
        <v>38671</v>
      </c>
      <c r="BK346">
        <v>107.140625</v>
      </c>
    </row>
    <row r="347" spans="4:63" x14ac:dyDescent="0.25">
      <c r="D347" s="2"/>
      <c r="F347" s="2">
        <v>38833</v>
      </c>
      <c r="G347">
        <v>99.59375</v>
      </c>
      <c r="H347" s="2">
        <v>38861</v>
      </c>
      <c r="I347">
        <v>99.71875</v>
      </c>
      <c r="J347" s="2">
        <v>38672</v>
      </c>
      <c r="K347">
        <v>97.69921875</v>
      </c>
      <c r="L347" s="2">
        <v>38847</v>
      </c>
      <c r="M347">
        <v>96.58203125</v>
      </c>
      <c r="N347" s="2">
        <v>38939</v>
      </c>
      <c r="O347">
        <v>98.4296875</v>
      </c>
      <c r="P347" s="2">
        <v>39209</v>
      </c>
      <c r="Q347">
        <v>100.359375</v>
      </c>
      <c r="R347" s="2"/>
      <c r="T347" s="2"/>
      <c r="V347" s="2"/>
      <c r="X347" s="2"/>
      <c r="Z347" s="2">
        <v>40015</v>
      </c>
      <c r="AA347">
        <v>103.3359375</v>
      </c>
      <c r="AB347" s="2">
        <v>40106</v>
      </c>
      <c r="AC347">
        <v>106.84765625</v>
      </c>
      <c r="AD347" s="2"/>
      <c r="AH347" s="2"/>
      <c r="AJ347" s="2">
        <v>38875</v>
      </c>
      <c r="AK347">
        <v>94.140625</v>
      </c>
      <c r="AL347" s="2">
        <v>39059</v>
      </c>
      <c r="AM347">
        <v>99.28515625</v>
      </c>
      <c r="AN347" s="2">
        <v>39237</v>
      </c>
      <c r="AO347">
        <v>98.3828125</v>
      </c>
      <c r="AP347" s="2"/>
      <c r="AR347" s="2">
        <v>39601</v>
      </c>
      <c r="AS347">
        <v>106.62109375</v>
      </c>
      <c r="AT347" s="2">
        <v>39783</v>
      </c>
      <c r="AU347">
        <v>117.046875</v>
      </c>
      <c r="AV347" s="2">
        <v>39965</v>
      </c>
      <c r="AW347">
        <v>100.58203125</v>
      </c>
      <c r="AX347" s="2"/>
      <c r="BD347" s="2">
        <v>38672</v>
      </c>
      <c r="BE347">
        <v>137.74609375</v>
      </c>
      <c r="BF347" s="2">
        <v>38672</v>
      </c>
      <c r="BG347">
        <v>117.5</v>
      </c>
      <c r="BH347" s="2">
        <v>38672</v>
      </c>
      <c r="BI347">
        <v>126.41015625</v>
      </c>
      <c r="BJ347" s="2">
        <v>38672</v>
      </c>
      <c r="BK347">
        <v>108.35546875</v>
      </c>
    </row>
    <row r="348" spans="4:63" x14ac:dyDescent="0.25">
      <c r="D348" s="2"/>
      <c r="F348" s="2">
        <v>38834</v>
      </c>
      <c r="G348">
        <v>99.6640625</v>
      </c>
      <c r="H348" s="2">
        <v>38862</v>
      </c>
      <c r="I348">
        <v>99.7265625</v>
      </c>
      <c r="J348" s="2">
        <v>38673</v>
      </c>
      <c r="K348">
        <v>97.78515625</v>
      </c>
      <c r="L348" s="2">
        <v>38848</v>
      </c>
      <c r="M348">
        <v>96.546875</v>
      </c>
      <c r="N348" s="2">
        <v>38940</v>
      </c>
      <c r="O348">
        <v>98.32421875</v>
      </c>
      <c r="P348" s="2">
        <v>39210</v>
      </c>
      <c r="Q348">
        <v>100.37109375</v>
      </c>
      <c r="R348" s="2"/>
      <c r="T348" s="2"/>
      <c r="V348" s="2"/>
      <c r="X348" s="2"/>
      <c r="Z348" s="2">
        <v>40016</v>
      </c>
      <c r="AA348">
        <v>103.13671875</v>
      </c>
      <c r="AB348" s="2">
        <v>40107</v>
      </c>
      <c r="AC348">
        <v>106.625</v>
      </c>
      <c r="AD348" s="2"/>
      <c r="AH348" s="2"/>
      <c r="AJ348" s="2">
        <v>38876</v>
      </c>
      <c r="AK348">
        <v>94.3203125</v>
      </c>
      <c r="AL348" s="2">
        <v>39062</v>
      </c>
      <c r="AM348">
        <v>99.5</v>
      </c>
      <c r="AN348" s="2">
        <v>39238</v>
      </c>
      <c r="AO348">
        <v>97.94140625</v>
      </c>
      <c r="AP348" s="2"/>
      <c r="AR348" s="2">
        <v>39602</v>
      </c>
      <c r="AS348">
        <v>107.1640625</v>
      </c>
      <c r="AT348" s="2">
        <v>39784</v>
      </c>
      <c r="AU348">
        <v>117.37109375</v>
      </c>
      <c r="AV348" s="2">
        <v>39966</v>
      </c>
      <c r="AW348">
        <v>101.01171875</v>
      </c>
      <c r="AX348" s="2"/>
      <c r="BD348" s="2">
        <v>38673</v>
      </c>
      <c r="BE348">
        <v>137.875</v>
      </c>
      <c r="BF348" s="2">
        <v>38673</v>
      </c>
      <c r="BG348">
        <v>117.64453125</v>
      </c>
      <c r="BH348" s="2">
        <v>38673</v>
      </c>
      <c r="BI348">
        <v>126.5859375</v>
      </c>
      <c r="BJ348" s="2">
        <v>38673</v>
      </c>
      <c r="BK348">
        <v>108.55859375</v>
      </c>
    </row>
    <row r="349" spans="4:63" x14ac:dyDescent="0.25">
      <c r="D349" s="2"/>
      <c r="F349" s="2">
        <v>38835</v>
      </c>
      <c r="G349">
        <v>99.72265625</v>
      </c>
      <c r="H349" s="2">
        <v>38863</v>
      </c>
      <c r="I349">
        <v>99.77734375</v>
      </c>
      <c r="J349" s="2">
        <v>38674</v>
      </c>
      <c r="K349">
        <v>97.765625</v>
      </c>
      <c r="L349" s="2">
        <v>38849</v>
      </c>
      <c r="M349">
        <v>96.46875</v>
      </c>
      <c r="N349" s="2">
        <v>38943</v>
      </c>
      <c r="O349">
        <v>98.20703125</v>
      </c>
      <c r="P349" s="2">
        <v>39211</v>
      </c>
      <c r="Q349">
        <v>100.2265625</v>
      </c>
      <c r="R349" s="2"/>
      <c r="T349" s="2"/>
      <c r="V349" s="2"/>
      <c r="X349" s="2"/>
      <c r="Z349" s="2">
        <v>40017</v>
      </c>
      <c r="AA349">
        <v>102.66015625</v>
      </c>
      <c r="AB349" s="2">
        <v>40108</v>
      </c>
      <c r="AC349">
        <v>106.5703125</v>
      </c>
      <c r="AD349" s="2"/>
      <c r="AH349" s="2"/>
      <c r="AJ349" s="2">
        <v>38877</v>
      </c>
      <c r="AK349">
        <v>94.48046875</v>
      </c>
      <c r="AL349" s="2">
        <v>39063</v>
      </c>
      <c r="AM349">
        <v>99.76171875</v>
      </c>
      <c r="AN349" s="2">
        <v>39239</v>
      </c>
      <c r="AO349">
        <v>98.15625</v>
      </c>
      <c r="AP349" s="2"/>
      <c r="AR349" s="2">
        <v>39603</v>
      </c>
      <c r="AS349">
        <v>106.58203125</v>
      </c>
      <c r="AT349" s="2">
        <v>39785</v>
      </c>
      <c r="AU349">
        <v>117.38671875</v>
      </c>
      <c r="AV349" s="2">
        <v>39967</v>
      </c>
      <c r="AW349">
        <v>101.6171875</v>
      </c>
      <c r="AX349" s="2"/>
      <c r="BD349" s="2">
        <v>38674</v>
      </c>
      <c r="BE349">
        <v>137.375</v>
      </c>
      <c r="BF349" s="2">
        <v>38674</v>
      </c>
      <c r="BG349">
        <v>117.17578125</v>
      </c>
      <c r="BH349" s="2">
        <v>38674</v>
      </c>
      <c r="BI349">
        <v>126.078125</v>
      </c>
      <c r="BJ349" s="2">
        <v>38674</v>
      </c>
      <c r="BK349">
        <v>108.0546875</v>
      </c>
    </row>
    <row r="350" spans="4:63" x14ac:dyDescent="0.25">
      <c r="D350" s="2"/>
      <c r="F350" s="2">
        <v>38838</v>
      </c>
      <c r="G350">
        <v>99.69921875</v>
      </c>
      <c r="H350" s="2">
        <v>38866</v>
      </c>
      <c r="I350">
        <v>99.77734375</v>
      </c>
      <c r="J350" s="2">
        <v>38677</v>
      </c>
      <c r="K350">
        <v>97.8359375</v>
      </c>
      <c r="L350" s="2">
        <v>38852</v>
      </c>
      <c r="M350">
        <v>96.6171875</v>
      </c>
      <c r="N350" s="2">
        <v>38944</v>
      </c>
      <c r="O350">
        <v>98.453125</v>
      </c>
      <c r="P350" s="2">
        <v>39212</v>
      </c>
      <c r="Q350">
        <v>100.36328125</v>
      </c>
      <c r="R350" s="2"/>
      <c r="T350" s="2"/>
      <c r="V350" s="2"/>
      <c r="X350" s="2"/>
      <c r="Z350" s="2">
        <v>40018</v>
      </c>
      <c r="AA350">
        <v>102.6953125</v>
      </c>
      <c r="AB350" s="2">
        <v>40109</v>
      </c>
      <c r="AC350">
        <v>106.26953125</v>
      </c>
      <c r="AD350" s="2"/>
      <c r="AH350" s="2"/>
      <c r="AJ350" s="2">
        <v>38880</v>
      </c>
      <c r="AK350">
        <v>94.4609375</v>
      </c>
      <c r="AL350" s="2">
        <v>39064</v>
      </c>
      <c r="AM350">
        <v>99.1015625</v>
      </c>
      <c r="AN350" s="2">
        <v>39240</v>
      </c>
      <c r="AO350">
        <v>97.046875</v>
      </c>
      <c r="AP350" s="2"/>
      <c r="AR350" s="2">
        <v>39604</v>
      </c>
      <c r="AS350">
        <v>106.140625</v>
      </c>
      <c r="AT350" s="2">
        <v>39786</v>
      </c>
      <c r="AU350">
        <v>118.1796875</v>
      </c>
      <c r="AV350" s="2">
        <v>39968</v>
      </c>
      <c r="AW350">
        <v>100.359375</v>
      </c>
      <c r="AX350" s="2"/>
      <c r="BD350" s="2">
        <v>38677</v>
      </c>
      <c r="BE350">
        <v>137.76953125</v>
      </c>
      <c r="BF350" s="2">
        <v>38677</v>
      </c>
      <c r="BG350">
        <v>117.53515625</v>
      </c>
      <c r="BH350" s="2">
        <v>38677</v>
      </c>
      <c r="BI350">
        <v>126.46875</v>
      </c>
      <c r="BJ350" s="2">
        <v>38677</v>
      </c>
      <c r="BK350">
        <v>108.4140625</v>
      </c>
    </row>
    <row r="351" spans="4:63" x14ac:dyDescent="0.25">
      <c r="D351" s="2"/>
      <c r="F351" s="2">
        <v>38839</v>
      </c>
      <c r="G351">
        <v>99.72265625</v>
      </c>
      <c r="H351" s="2">
        <v>38867</v>
      </c>
      <c r="I351">
        <v>99.76953125</v>
      </c>
      <c r="J351" s="2">
        <v>38678</v>
      </c>
      <c r="K351">
        <v>98.03125</v>
      </c>
      <c r="L351" s="2">
        <v>38853</v>
      </c>
      <c r="M351">
        <v>96.80078125</v>
      </c>
      <c r="N351" s="2">
        <v>38945</v>
      </c>
      <c r="O351">
        <v>98.69921875</v>
      </c>
      <c r="P351" s="2">
        <v>39213</v>
      </c>
      <c r="Q351">
        <v>100.2734375</v>
      </c>
      <c r="R351" s="2"/>
      <c r="T351" s="2"/>
      <c r="V351" s="2"/>
      <c r="X351" s="2"/>
      <c r="Z351" s="2">
        <v>40021</v>
      </c>
      <c r="AA351">
        <v>102.515625</v>
      </c>
      <c r="AB351" s="2">
        <v>40112</v>
      </c>
      <c r="AC351">
        <v>106.10546875</v>
      </c>
      <c r="AD351" s="2"/>
      <c r="AH351" s="2"/>
      <c r="AJ351" s="2">
        <v>38881</v>
      </c>
      <c r="AK351">
        <v>94.58203125</v>
      </c>
      <c r="AL351" s="2">
        <v>39065</v>
      </c>
      <c r="AM351">
        <v>98.98828125</v>
      </c>
      <c r="AN351" s="2">
        <v>39241</v>
      </c>
      <c r="AO351">
        <v>97.28515625</v>
      </c>
      <c r="AP351" s="2"/>
      <c r="AR351" s="2">
        <v>39605</v>
      </c>
      <c r="AS351">
        <v>107.1484375</v>
      </c>
      <c r="AT351" s="2">
        <v>39787</v>
      </c>
      <c r="AU351">
        <v>116.796875</v>
      </c>
      <c r="AV351" s="2">
        <v>39969</v>
      </c>
      <c r="AW351">
        <v>99.453125</v>
      </c>
      <c r="AX351" s="2"/>
      <c r="BD351" s="2">
        <v>38678</v>
      </c>
      <c r="BE351">
        <v>137.9609375</v>
      </c>
      <c r="BF351" s="2">
        <v>38678</v>
      </c>
      <c r="BG351">
        <v>117.66015625</v>
      </c>
      <c r="BH351" s="2">
        <v>38678</v>
      </c>
      <c r="BI351">
        <v>126.62890625</v>
      </c>
      <c r="BJ351" s="2">
        <v>38678</v>
      </c>
      <c r="BK351">
        <v>108.53515625</v>
      </c>
    </row>
    <row r="352" spans="4:63" x14ac:dyDescent="0.25">
      <c r="D352" s="2"/>
      <c r="F352" s="2">
        <v>38840</v>
      </c>
      <c r="G352">
        <v>99.71484375</v>
      </c>
      <c r="H352" s="2">
        <v>38868</v>
      </c>
      <c r="I352">
        <v>99.74609375</v>
      </c>
      <c r="J352" s="2">
        <v>38679</v>
      </c>
      <c r="K352">
        <v>97.94140625</v>
      </c>
      <c r="L352" s="2">
        <v>38854</v>
      </c>
      <c r="M352">
        <v>96.71484375</v>
      </c>
      <c r="N352" s="2">
        <v>38946</v>
      </c>
      <c r="O352">
        <v>98.6796875</v>
      </c>
      <c r="P352" s="2">
        <v>39216</v>
      </c>
      <c r="Q352">
        <v>100.19140625</v>
      </c>
      <c r="R352" s="2"/>
      <c r="T352" s="2"/>
      <c r="V352" s="2"/>
      <c r="X352" s="2"/>
      <c r="Z352" s="2">
        <v>40022</v>
      </c>
      <c r="AA352">
        <v>102.4765625</v>
      </c>
      <c r="AB352" s="2">
        <v>40113</v>
      </c>
      <c r="AC352">
        <v>106.5703125</v>
      </c>
      <c r="AD352" s="2"/>
      <c r="AH352" s="2"/>
      <c r="AJ352" s="2">
        <v>38882</v>
      </c>
      <c r="AK352">
        <v>93.94921875</v>
      </c>
      <c r="AL352" s="2">
        <v>39066</v>
      </c>
      <c r="AM352">
        <v>99.0703125</v>
      </c>
      <c r="AN352" s="2">
        <v>39244</v>
      </c>
      <c r="AO352">
        <v>96.984375</v>
      </c>
      <c r="AP352" s="2"/>
      <c r="AR352" s="2">
        <v>39608</v>
      </c>
      <c r="AS352">
        <v>106.39453125</v>
      </c>
      <c r="AT352" s="2">
        <v>39790</v>
      </c>
      <c r="AU352">
        <v>116.65234375</v>
      </c>
      <c r="AV352" s="2">
        <v>39972</v>
      </c>
      <c r="AW352">
        <v>99.1640625</v>
      </c>
      <c r="AX352" s="2"/>
      <c r="BD352" s="2">
        <v>38679</v>
      </c>
      <c r="BE352">
        <v>137.12890625</v>
      </c>
      <c r="BF352" s="2">
        <v>38679</v>
      </c>
      <c r="BG352">
        <v>116.9140625</v>
      </c>
      <c r="BH352" s="2">
        <v>38679</v>
      </c>
      <c r="BI352">
        <v>125.7734375</v>
      </c>
      <c r="BJ352" s="2">
        <v>38679</v>
      </c>
      <c r="BK352">
        <v>107.76953125</v>
      </c>
    </row>
    <row r="353" spans="4:63" x14ac:dyDescent="0.25">
      <c r="D353" s="2"/>
      <c r="F353" s="2">
        <v>38841</v>
      </c>
      <c r="G353">
        <v>99.72265625</v>
      </c>
      <c r="H353" s="2">
        <v>38869</v>
      </c>
      <c r="I353">
        <v>99.7734375</v>
      </c>
      <c r="J353" s="2">
        <v>38680</v>
      </c>
      <c r="K353">
        <v>97.95703125</v>
      </c>
      <c r="L353" s="2">
        <v>38855</v>
      </c>
      <c r="M353">
        <v>96.9453125</v>
      </c>
      <c r="N353" s="2">
        <v>38947</v>
      </c>
      <c r="O353">
        <v>98.8046875</v>
      </c>
      <c r="P353" s="2">
        <v>39217</v>
      </c>
      <c r="Q353">
        <v>100.171875</v>
      </c>
      <c r="R353" s="2"/>
      <c r="T353" s="2"/>
      <c r="V353" s="2"/>
      <c r="X353" s="2"/>
      <c r="Z353" s="2">
        <v>40023</v>
      </c>
      <c r="AA353">
        <v>102.359375</v>
      </c>
      <c r="AB353" s="2">
        <v>40114</v>
      </c>
      <c r="AC353">
        <v>106.734375</v>
      </c>
      <c r="AD353" s="2"/>
      <c r="AH353" s="2"/>
      <c r="AJ353" s="2">
        <v>38883</v>
      </c>
      <c r="AK353">
        <v>93.7265625</v>
      </c>
      <c r="AL353" s="2">
        <v>39069</v>
      </c>
      <c r="AM353">
        <v>99.14453125</v>
      </c>
      <c r="AN353" s="2">
        <v>39245</v>
      </c>
      <c r="AO353">
        <v>96.0625</v>
      </c>
      <c r="AP353" s="2"/>
      <c r="AR353" s="2">
        <v>39609</v>
      </c>
      <c r="AS353">
        <v>105.55078125</v>
      </c>
      <c r="AT353" s="2">
        <v>39791</v>
      </c>
      <c r="AU353">
        <v>117.49609375</v>
      </c>
      <c r="AV353" s="2">
        <v>39973</v>
      </c>
      <c r="AW353">
        <v>99.30078125</v>
      </c>
      <c r="AX353" s="2"/>
      <c r="BD353" s="2">
        <v>38680</v>
      </c>
      <c r="BE353">
        <v>137.28515625</v>
      </c>
      <c r="BF353" s="2">
        <v>38680</v>
      </c>
      <c r="BG353">
        <v>117.0703125</v>
      </c>
      <c r="BH353" s="2">
        <v>38680</v>
      </c>
      <c r="BI353">
        <v>125.9453125</v>
      </c>
      <c r="BJ353" s="2">
        <v>38680</v>
      </c>
      <c r="BK353">
        <v>107.92578125</v>
      </c>
    </row>
    <row r="354" spans="4:63" x14ac:dyDescent="0.25">
      <c r="D354" s="2"/>
      <c r="F354" s="2">
        <v>38842</v>
      </c>
      <c r="G354">
        <v>99.78125</v>
      </c>
      <c r="H354" s="2">
        <v>38870</v>
      </c>
      <c r="I354">
        <v>99.859375</v>
      </c>
      <c r="J354" s="2">
        <v>38681</v>
      </c>
      <c r="K354">
        <v>98.13671875</v>
      </c>
      <c r="L354" s="2">
        <v>38856</v>
      </c>
      <c r="M354">
        <v>96.8984375</v>
      </c>
      <c r="N354" s="2">
        <v>38950</v>
      </c>
      <c r="O354">
        <v>98.87890625</v>
      </c>
      <c r="P354" s="2">
        <v>39218</v>
      </c>
      <c r="Q354">
        <v>100.16796875</v>
      </c>
      <c r="R354" s="2"/>
      <c r="T354" s="2"/>
      <c r="V354" s="2"/>
      <c r="X354" s="2"/>
      <c r="Z354" s="2">
        <v>40024</v>
      </c>
      <c r="AA354">
        <v>102.51953125</v>
      </c>
      <c r="AB354" s="2">
        <v>40115</v>
      </c>
      <c r="AC354">
        <v>106.4921875</v>
      </c>
      <c r="AD354" s="2"/>
      <c r="AH354" s="2"/>
      <c r="AJ354" s="2">
        <v>38884</v>
      </c>
      <c r="AK354">
        <v>93.55859375</v>
      </c>
      <c r="AL354" s="2">
        <v>39070</v>
      </c>
      <c r="AM354">
        <v>99.10546875</v>
      </c>
      <c r="AN354" s="2">
        <v>39246</v>
      </c>
      <c r="AO354">
        <v>96.68359375</v>
      </c>
      <c r="AP354" s="2"/>
      <c r="AR354" s="2">
        <v>39610</v>
      </c>
      <c r="AS354">
        <v>105.8125</v>
      </c>
      <c r="AT354" s="2">
        <v>39792</v>
      </c>
      <c r="AU354">
        <v>117.0078125</v>
      </c>
      <c r="AV354" s="2">
        <v>39974</v>
      </c>
      <c r="AW354">
        <v>98.69921875</v>
      </c>
      <c r="AX354" s="2"/>
      <c r="BD354" s="2">
        <v>38681</v>
      </c>
      <c r="BE354">
        <v>137.98828125</v>
      </c>
      <c r="BF354" s="2">
        <v>38681</v>
      </c>
      <c r="BG354">
        <v>117.6796875</v>
      </c>
      <c r="BH354" s="2">
        <v>38681</v>
      </c>
      <c r="BI354">
        <v>126.609375</v>
      </c>
      <c r="BJ354" s="2">
        <v>38681</v>
      </c>
      <c r="BK354">
        <v>108.49609375</v>
      </c>
    </row>
    <row r="355" spans="4:63" x14ac:dyDescent="0.25">
      <c r="D355" s="2"/>
      <c r="F355" s="2">
        <v>38845</v>
      </c>
      <c r="G355">
        <v>99.7890625</v>
      </c>
      <c r="H355" s="2">
        <v>38873</v>
      </c>
      <c r="I355">
        <v>99.8359375</v>
      </c>
      <c r="J355" s="2">
        <v>38684</v>
      </c>
      <c r="K355">
        <v>98.1171875</v>
      </c>
      <c r="L355" s="2">
        <v>38859</v>
      </c>
      <c r="M355">
        <v>96.96875</v>
      </c>
      <c r="N355" s="2">
        <v>38951</v>
      </c>
      <c r="O355">
        <v>98.90625</v>
      </c>
      <c r="P355" s="2">
        <v>39219</v>
      </c>
      <c r="Q355">
        <v>100.0234375</v>
      </c>
      <c r="R355" s="2"/>
      <c r="T355" s="2"/>
      <c r="V355" s="2"/>
      <c r="X355" s="2"/>
      <c r="Z355" s="2">
        <v>40025</v>
      </c>
      <c r="AA355">
        <v>102.96484375</v>
      </c>
      <c r="AB355" s="2">
        <v>40116</v>
      </c>
      <c r="AC355">
        <v>106.98828125</v>
      </c>
      <c r="AD355" s="2"/>
      <c r="AH355" s="2"/>
      <c r="AJ355" s="2">
        <v>38887</v>
      </c>
      <c r="AK355">
        <v>93.4921875</v>
      </c>
      <c r="AL355" s="2">
        <v>39071</v>
      </c>
      <c r="AM355">
        <v>99.0703125</v>
      </c>
      <c r="AN355" s="2">
        <v>39247</v>
      </c>
      <c r="AO355">
        <v>96.5390625</v>
      </c>
      <c r="AP355" s="2"/>
      <c r="AR355" s="2">
        <v>39611</v>
      </c>
      <c r="AS355">
        <v>104.79296875</v>
      </c>
      <c r="AT355" s="2">
        <v>39793</v>
      </c>
      <c r="AU355">
        <v>118.14453125</v>
      </c>
      <c r="AV355" s="2">
        <v>39975</v>
      </c>
      <c r="AW355">
        <v>99.3984375</v>
      </c>
      <c r="AX355" s="2"/>
      <c r="BD355" s="2">
        <v>38684</v>
      </c>
      <c r="BE355">
        <v>138.6015625</v>
      </c>
      <c r="BF355" s="2">
        <v>38684</v>
      </c>
      <c r="BG355">
        <v>118.2578125</v>
      </c>
      <c r="BH355" s="2">
        <v>38684</v>
      </c>
      <c r="BI355">
        <v>127.22265625</v>
      </c>
      <c r="BJ355" s="2">
        <v>38684</v>
      </c>
      <c r="BK355">
        <v>109.10546875</v>
      </c>
    </row>
    <row r="356" spans="4:63" x14ac:dyDescent="0.25">
      <c r="D356" s="2"/>
      <c r="F356" s="2">
        <v>38846</v>
      </c>
      <c r="G356">
        <v>99.78125</v>
      </c>
      <c r="H356" s="2">
        <v>38874</v>
      </c>
      <c r="I356">
        <v>99.84765625</v>
      </c>
      <c r="J356" s="2">
        <v>38685</v>
      </c>
      <c r="K356">
        <v>97.9375</v>
      </c>
      <c r="L356" s="2">
        <v>38860</v>
      </c>
      <c r="M356">
        <v>97.04296875</v>
      </c>
      <c r="N356" s="2">
        <v>38952</v>
      </c>
      <c r="O356">
        <v>98.91796875</v>
      </c>
      <c r="P356" s="2">
        <v>39220</v>
      </c>
      <c r="Q356">
        <v>99.90234375</v>
      </c>
      <c r="R356" s="2"/>
      <c r="T356" s="2"/>
      <c r="V356" s="2"/>
      <c r="X356" s="2"/>
      <c r="Z356" s="2">
        <v>40028</v>
      </c>
      <c r="AA356">
        <v>102.4375</v>
      </c>
      <c r="AB356" s="2">
        <v>40119</v>
      </c>
      <c r="AC356">
        <v>106.90625</v>
      </c>
      <c r="AD356" s="2"/>
      <c r="AH356" s="2"/>
      <c r="AJ356" s="2">
        <v>38888</v>
      </c>
      <c r="AK356">
        <v>93.40625</v>
      </c>
      <c r="AL356" s="2">
        <v>39072</v>
      </c>
      <c r="AM356">
        <v>99.44140625</v>
      </c>
      <c r="AN356" s="2">
        <v>39248</v>
      </c>
      <c r="AO356">
        <v>96.94921875</v>
      </c>
      <c r="AP356" s="2"/>
      <c r="AR356" s="2">
        <v>39612</v>
      </c>
      <c r="AS356">
        <v>104.56640625</v>
      </c>
      <c r="AT356" s="2">
        <v>39794</v>
      </c>
      <c r="AU356">
        <v>118.54296875</v>
      </c>
      <c r="AV356" s="2">
        <v>39976</v>
      </c>
      <c r="AW356">
        <v>99.86328125</v>
      </c>
      <c r="AX356" s="2"/>
      <c r="BD356" s="2">
        <v>38685</v>
      </c>
      <c r="BE356">
        <v>137.453125</v>
      </c>
      <c r="BF356" s="2">
        <v>38685</v>
      </c>
      <c r="BG356">
        <v>117.23046875</v>
      </c>
      <c r="BH356" s="2">
        <v>38685</v>
      </c>
      <c r="BI356">
        <v>126.11328125</v>
      </c>
      <c r="BJ356" s="2">
        <v>38685</v>
      </c>
      <c r="BK356">
        <v>108.04296875</v>
      </c>
    </row>
    <row r="357" spans="4:63" x14ac:dyDescent="0.25">
      <c r="D357" s="2"/>
      <c r="F357" s="2">
        <v>38847</v>
      </c>
      <c r="G357">
        <v>99.8046875</v>
      </c>
      <c r="H357" s="2">
        <v>38875</v>
      </c>
      <c r="I357">
        <v>99.83984375</v>
      </c>
      <c r="J357" s="2">
        <v>38686</v>
      </c>
      <c r="K357">
        <v>97.9140625</v>
      </c>
      <c r="L357" s="2">
        <v>38861</v>
      </c>
      <c r="M357">
        <v>97.01953125</v>
      </c>
      <c r="N357" s="2">
        <v>38953</v>
      </c>
      <c r="O357">
        <v>98.92578125</v>
      </c>
      <c r="P357" s="2">
        <v>39223</v>
      </c>
      <c r="Q357">
        <v>99.9765625</v>
      </c>
      <c r="R357" s="2"/>
      <c r="T357" s="2"/>
      <c r="V357" s="2"/>
      <c r="X357" s="2"/>
      <c r="Z357" s="2">
        <v>40029</v>
      </c>
      <c r="AA357">
        <v>102.3203125</v>
      </c>
      <c r="AB357" s="2">
        <v>40120</v>
      </c>
      <c r="AC357">
        <v>106.8515625</v>
      </c>
      <c r="AD357" s="2"/>
      <c r="AH357" s="2"/>
      <c r="AJ357" s="2">
        <v>38889</v>
      </c>
      <c r="AK357">
        <v>93.37109375</v>
      </c>
      <c r="AL357" s="2">
        <v>39073</v>
      </c>
      <c r="AM357">
        <v>98.95703125</v>
      </c>
      <c r="AN357" s="2">
        <v>39251</v>
      </c>
      <c r="AO357">
        <v>97.13671875</v>
      </c>
      <c r="AP357" s="2"/>
      <c r="AR357" s="2">
        <v>39615</v>
      </c>
      <c r="AS357">
        <v>104.46875</v>
      </c>
      <c r="AT357" s="2">
        <v>39797</v>
      </c>
      <c r="AU357">
        <v>119.0078125</v>
      </c>
      <c r="AV357" s="2">
        <v>39979</v>
      </c>
      <c r="AW357">
        <v>100.46484375</v>
      </c>
      <c r="AX357" s="2"/>
      <c r="BD357" s="2">
        <v>38686</v>
      </c>
      <c r="BE357">
        <v>137.23828125</v>
      </c>
      <c r="BF357" s="2">
        <v>38686</v>
      </c>
      <c r="BG357">
        <v>117.18359375</v>
      </c>
      <c r="BH357" s="2">
        <v>38686</v>
      </c>
      <c r="BI357">
        <v>126.0859375</v>
      </c>
      <c r="BJ357" s="2">
        <v>38686</v>
      </c>
      <c r="BK357">
        <v>108.0390625</v>
      </c>
    </row>
    <row r="358" spans="4:63" x14ac:dyDescent="0.25">
      <c r="D358" s="2"/>
      <c r="F358" s="2">
        <v>38848</v>
      </c>
      <c r="G358">
        <v>99.828125</v>
      </c>
      <c r="H358" s="2">
        <v>38876</v>
      </c>
      <c r="I358">
        <v>99.84765625</v>
      </c>
      <c r="J358" s="2">
        <v>38687</v>
      </c>
      <c r="K358">
        <v>97.86328125</v>
      </c>
      <c r="L358" s="2">
        <v>38862</v>
      </c>
      <c r="M358">
        <v>96.953125</v>
      </c>
      <c r="N358" s="2">
        <v>38954</v>
      </c>
      <c r="O358">
        <v>99.0234375</v>
      </c>
      <c r="P358" s="2">
        <v>39224</v>
      </c>
      <c r="Q358">
        <v>99.84765625</v>
      </c>
      <c r="R358" s="2"/>
      <c r="T358" s="2"/>
      <c r="V358" s="2"/>
      <c r="X358" s="2"/>
      <c r="Z358" s="2">
        <v>40030</v>
      </c>
      <c r="AA358">
        <v>102.265625</v>
      </c>
      <c r="AB358" s="2">
        <v>40121</v>
      </c>
      <c r="AC358">
        <v>106.76953125</v>
      </c>
      <c r="AD358" s="2"/>
      <c r="AH358" s="2"/>
      <c r="AJ358" s="2">
        <v>38890</v>
      </c>
      <c r="AK358">
        <v>93.0078125</v>
      </c>
      <c r="AL358" s="2">
        <v>39076</v>
      </c>
      <c r="AM358">
        <v>98.95703125</v>
      </c>
      <c r="AN358" s="2">
        <v>39252</v>
      </c>
      <c r="AO358">
        <v>97.5390625</v>
      </c>
      <c r="AP358" s="2"/>
      <c r="AR358" s="2">
        <v>39616</v>
      </c>
      <c r="AS358">
        <v>105.01171875</v>
      </c>
      <c r="AT358" s="2">
        <v>39798</v>
      </c>
      <c r="AU358">
        <v>121.1640625</v>
      </c>
      <c r="AV358" s="2">
        <v>39980</v>
      </c>
      <c r="AW358">
        <v>100.9140625</v>
      </c>
      <c r="AX358" s="2"/>
      <c r="BD358" s="2">
        <v>38687</v>
      </c>
      <c r="BE358">
        <v>137.0859375</v>
      </c>
      <c r="BF358" s="2">
        <v>38687</v>
      </c>
      <c r="BG358">
        <v>116.87109375</v>
      </c>
      <c r="BH358" s="2">
        <v>38687</v>
      </c>
      <c r="BI358">
        <v>125.7578125</v>
      </c>
      <c r="BJ358" s="2">
        <v>38687</v>
      </c>
      <c r="BK358">
        <v>107.7265625</v>
      </c>
    </row>
    <row r="359" spans="4:63" x14ac:dyDescent="0.25">
      <c r="D359" s="2"/>
      <c r="F359" s="2">
        <v>38849</v>
      </c>
      <c r="G359">
        <v>99.8671875</v>
      </c>
      <c r="H359" s="2">
        <v>38877</v>
      </c>
      <c r="I359">
        <v>99.890625</v>
      </c>
      <c r="J359" s="2">
        <v>38688</v>
      </c>
      <c r="K359">
        <v>97.87109375</v>
      </c>
      <c r="L359" s="2">
        <v>38863</v>
      </c>
      <c r="M359">
        <v>96.9765625</v>
      </c>
      <c r="N359" s="2">
        <v>38957</v>
      </c>
      <c r="O359">
        <v>98.97265625</v>
      </c>
      <c r="P359" s="2">
        <v>39225</v>
      </c>
      <c r="Q359">
        <v>99.828125</v>
      </c>
      <c r="R359" s="2"/>
      <c r="T359" s="2"/>
      <c r="V359" s="2"/>
      <c r="X359" s="2"/>
      <c r="Z359" s="2">
        <v>40031</v>
      </c>
      <c r="AA359">
        <v>102.3359375</v>
      </c>
      <c r="AB359" s="2">
        <v>40122</v>
      </c>
      <c r="AC359">
        <v>106.94921875</v>
      </c>
      <c r="AD359" s="2"/>
      <c r="AH359" s="2"/>
      <c r="AJ359" s="2">
        <v>38891</v>
      </c>
      <c r="AK359">
        <v>92.94921875</v>
      </c>
      <c r="AL359" s="2">
        <v>39077</v>
      </c>
      <c r="AM359">
        <v>99.09375</v>
      </c>
      <c r="AN359" s="2">
        <v>39253</v>
      </c>
      <c r="AO359">
        <v>97.19140625</v>
      </c>
      <c r="AP359" s="2"/>
      <c r="AR359" s="2">
        <v>39617</v>
      </c>
      <c r="AS359">
        <v>105.54296875</v>
      </c>
      <c r="AT359" s="2">
        <v>39799</v>
      </c>
      <c r="AU359">
        <v>121.67578125</v>
      </c>
      <c r="AV359" s="2">
        <v>39981</v>
      </c>
      <c r="AW359">
        <v>100.5625</v>
      </c>
      <c r="BD359" s="2">
        <v>38688</v>
      </c>
      <c r="BE359">
        <v>137.1953125</v>
      </c>
      <c r="BF359" s="2">
        <v>38688</v>
      </c>
      <c r="BG359">
        <v>116.96484375</v>
      </c>
      <c r="BH359" s="2">
        <v>38688</v>
      </c>
      <c r="BI359">
        <v>125.859375</v>
      </c>
      <c r="BJ359" s="2">
        <v>38688</v>
      </c>
      <c r="BK359">
        <v>107.80078125</v>
      </c>
    </row>
    <row r="360" spans="4:63" x14ac:dyDescent="0.25">
      <c r="D360" s="2"/>
      <c r="F360" s="2">
        <v>38852</v>
      </c>
      <c r="G360">
        <v>99.89453125</v>
      </c>
      <c r="H360" s="2">
        <v>38880</v>
      </c>
      <c r="I360">
        <v>99.8828125</v>
      </c>
      <c r="J360" s="2">
        <v>38691</v>
      </c>
      <c r="K360">
        <v>97.7734375</v>
      </c>
      <c r="L360" s="2">
        <v>38866</v>
      </c>
      <c r="M360">
        <v>96.9765625</v>
      </c>
      <c r="N360" s="2">
        <v>38958</v>
      </c>
      <c r="O360">
        <v>99.01171875</v>
      </c>
      <c r="P360" s="2">
        <v>39226</v>
      </c>
      <c r="Q360">
        <v>99.82421875</v>
      </c>
      <c r="R360" s="2"/>
      <c r="T360" s="2"/>
      <c r="V360" s="2"/>
      <c r="X360" s="2"/>
      <c r="Z360" s="2">
        <v>40032</v>
      </c>
      <c r="AA360">
        <v>101.98046875</v>
      </c>
      <c r="AB360" s="2">
        <v>40123</v>
      </c>
      <c r="AC360">
        <v>107.1640625</v>
      </c>
      <c r="AD360" s="2"/>
      <c r="AH360" s="2"/>
      <c r="AJ360" s="2">
        <v>38894</v>
      </c>
      <c r="AK360">
        <v>92.92578125</v>
      </c>
      <c r="AL360" s="2">
        <v>39078</v>
      </c>
      <c r="AM360">
        <v>98.73046875</v>
      </c>
      <c r="AN360" s="2">
        <v>39254</v>
      </c>
      <c r="AO360">
        <v>96.859375</v>
      </c>
      <c r="AP360" s="2"/>
      <c r="AR360" s="2">
        <v>39618</v>
      </c>
      <c r="AS360">
        <v>104.9765625</v>
      </c>
      <c r="AT360" s="2">
        <v>39800</v>
      </c>
      <c r="AU360">
        <v>122.765625</v>
      </c>
      <c r="AV360" s="2">
        <v>39982</v>
      </c>
      <c r="AW360">
        <v>99.51171875</v>
      </c>
      <c r="BD360" s="2">
        <v>38691</v>
      </c>
      <c r="BE360">
        <v>136.55859375</v>
      </c>
      <c r="BF360" s="2">
        <v>38691</v>
      </c>
      <c r="BG360">
        <v>116.375</v>
      </c>
      <c r="BH360" s="2">
        <v>38691</v>
      </c>
      <c r="BI360">
        <v>125.20703125</v>
      </c>
      <c r="BJ360" s="2">
        <v>38691</v>
      </c>
      <c r="BK360">
        <v>107.20703125</v>
      </c>
    </row>
    <row r="361" spans="4:63" x14ac:dyDescent="0.25">
      <c r="D361" s="2"/>
      <c r="F361" s="2">
        <v>38853</v>
      </c>
      <c r="G361">
        <v>99.91796875</v>
      </c>
      <c r="H361" s="2">
        <v>38881</v>
      </c>
      <c r="I361">
        <v>99.90625</v>
      </c>
      <c r="J361" s="2">
        <v>38692</v>
      </c>
      <c r="K361">
        <v>97.96875</v>
      </c>
      <c r="L361" s="2">
        <v>38867</v>
      </c>
      <c r="M361">
        <v>96.95703125</v>
      </c>
      <c r="N361" s="2">
        <v>38959</v>
      </c>
      <c r="O361">
        <v>99.1171875</v>
      </c>
      <c r="P361" s="2">
        <v>39227</v>
      </c>
      <c r="Q361">
        <v>99.80859375</v>
      </c>
      <c r="R361" s="2"/>
      <c r="T361" s="2"/>
      <c r="V361" s="2"/>
      <c r="X361" s="2"/>
      <c r="Z361" s="2">
        <v>40035</v>
      </c>
      <c r="AA361">
        <v>102.22265625</v>
      </c>
      <c r="AB361" s="2">
        <v>40126</v>
      </c>
      <c r="AC361">
        <v>107.171875</v>
      </c>
      <c r="AD361" s="2"/>
      <c r="AH361" s="2"/>
      <c r="AJ361" s="2">
        <v>38895</v>
      </c>
      <c r="AK361">
        <v>93.15625</v>
      </c>
      <c r="AL361" s="2">
        <v>39079</v>
      </c>
      <c r="AM361">
        <v>98.4921875</v>
      </c>
      <c r="AN361" s="2">
        <v>39255</v>
      </c>
      <c r="AO361">
        <v>97.2734375</v>
      </c>
      <c r="AP361" s="2"/>
      <c r="AR361" s="2">
        <v>39619</v>
      </c>
      <c r="AS361">
        <v>105.34375</v>
      </c>
      <c r="AT361" s="2">
        <v>39801</v>
      </c>
      <c r="AU361">
        <v>122.3359375</v>
      </c>
      <c r="AV361" s="2">
        <v>39983</v>
      </c>
      <c r="AW361">
        <v>99.9296875</v>
      </c>
      <c r="BD361" s="2">
        <v>38692</v>
      </c>
      <c r="BE361">
        <v>137.83203125</v>
      </c>
      <c r="BF361" s="2">
        <v>38692</v>
      </c>
      <c r="BG361">
        <v>117.546875</v>
      </c>
      <c r="BH361" s="2">
        <v>38692</v>
      </c>
      <c r="BI361">
        <v>126.47265625</v>
      </c>
      <c r="BJ361" s="2">
        <v>38692</v>
      </c>
      <c r="BK361">
        <v>108.4375</v>
      </c>
    </row>
    <row r="362" spans="4:63" x14ac:dyDescent="0.25">
      <c r="D362" s="2"/>
      <c r="F362" s="2">
        <v>38854</v>
      </c>
      <c r="G362">
        <v>99.92578125</v>
      </c>
      <c r="H362" s="2">
        <v>38882</v>
      </c>
      <c r="I362">
        <v>99.8828125</v>
      </c>
      <c r="J362" s="2">
        <v>38693</v>
      </c>
      <c r="K362">
        <v>97.9296875</v>
      </c>
      <c r="L362" s="2">
        <v>38868</v>
      </c>
      <c r="M362">
        <v>96.77734375</v>
      </c>
      <c r="N362" s="2">
        <v>38960</v>
      </c>
      <c r="O362">
        <v>99.23828125</v>
      </c>
      <c r="P362" s="2">
        <v>39230</v>
      </c>
      <c r="Q362">
        <v>99.80859375</v>
      </c>
      <c r="R362" s="2"/>
      <c r="T362" s="2"/>
      <c r="V362" s="2"/>
      <c r="X362" s="2"/>
      <c r="Z362" s="2">
        <v>40036</v>
      </c>
      <c r="AA362">
        <v>102.4921875</v>
      </c>
      <c r="AB362" s="2">
        <v>40127</v>
      </c>
      <c r="AC362">
        <v>107.20703125</v>
      </c>
      <c r="AD362" s="2"/>
      <c r="AH362" s="2"/>
      <c r="AJ362" s="2">
        <v>38896</v>
      </c>
      <c r="AK362">
        <v>92.87109375</v>
      </c>
      <c r="AL362" s="2">
        <v>39080</v>
      </c>
      <c r="AM362">
        <v>98.3984375</v>
      </c>
      <c r="AN362" s="2">
        <v>39258</v>
      </c>
      <c r="AO362">
        <v>97.64453125</v>
      </c>
      <c r="AP362" s="2"/>
      <c r="AR362" s="2">
        <v>39622</v>
      </c>
      <c r="AS362">
        <v>105.40234375</v>
      </c>
      <c r="AT362" s="2">
        <v>39804</v>
      </c>
      <c r="AU362">
        <v>121.9453125</v>
      </c>
      <c r="AV362" s="2">
        <v>39986</v>
      </c>
      <c r="AW362">
        <v>100.64453125</v>
      </c>
      <c r="BD362" s="2">
        <v>38693</v>
      </c>
      <c r="BE362">
        <v>137.3984375</v>
      </c>
      <c r="BF362" s="2">
        <v>38693</v>
      </c>
      <c r="BG362">
        <v>117.140625</v>
      </c>
      <c r="BH362" s="2">
        <v>38693</v>
      </c>
      <c r="BI362">
        <v>126.0390625</v>
      </c>
      <c r="BJ362" s="2">
        <v>38693</v>
      </c>
      <c r="BK362">
        <v>107.96875</v>
      </c>
    </row>
    <row r="363" spans="4:63" x14ac:dyDescent="0.25">
      <c r="D363" s="2"/>
      <c r="F363" s="2">
        <v>38855</v>
      </c>
      <c r="G363">
        <v>99.93359375</v>
      </c>
      <c r="H363" s="2">
        <v>38883</v>
      </c>
      <c r="I363">
        <v>99.87890625</v>
      </c>
      <c r="J363" s="2">
        <v>38694</v>
      </c>
      <c r="K363">
        <v>98.078125</v>
      </c>
      <c r="L363" s="2">
        <v>38869</v>
      </c>
      <c r="M363">
        <v>96.8359375</v>
      </c>
      <c r="N363" s="2">
        <v>38961</v>
      </c>
      <c r="O363">
        <v>99.296875</v>
      </c>
      <c r="P363" s="2">
        <v>39231</v>
      </c>
      <c r="Q363">
        <v>99.6953125</v>
      </c>
      <c r="R363" s="2"/>
      <c r="T363" s="2"/>
      <c r="V363" s="2"/>
      <c r="X363" s="2"/>
      <c r="Z363" s="2">
        <v>40037</v>
      </c>
      <c r="AA363">
        <v>102.484375</v>
      </c>
      <c r="AB363" s="2">
        <v>40128</v>
      </c>
      <c r="AC363">
        <v>107.20703125</v>
      </c>
      <c r="AD363" s="2"/>
      <c r="AH363" s="2"/>
      <c r="AJ363" s="2">
        <v>38897</v>
      </c>
      <c r="AK363">
        <v>93.2109375</v>
      </c>
      <c r="AL363" s="2">
        <v>39083</v>
      </c>
      <c r="AM363">
        <v>98.3984375</v>
      </c>
      <c r="AN363" s="2">
        <v>39259</v>
      </c>
      <c r="AO363">
        <v>97.703125</v>
      </c>
      <c r="AP363" s="2"/>
      <c r="AR363" s="2">
        <v>39623</v>
      </c>
      <c r="AS363">
        <v>106.1171875</v>
      </c>
      <c r="AT363" s="2">
        <v>39805</v>
      </c>
      <c r="AU363">
        <v>122.00390625</v>
      </c>
      <c r="AV363" s="2">
        <v>39987</v>
      </c>
      <c r="AW363">
        <v>101.04296875</v>
      </c>
      <c r="BD363" s="2">
        <v>38694</v>
      </c>
      <c r="BE363">
        <v>138.19921875</v>
      </c>
      <c r="BF363" s="2">
        <v>38694</v>
      </c>
      <c r="BG363">
        <v>117.875</v>
      </c>
      <c r="BH363" s="2">
        <v>38694</v>
      </c>
      <c r="BI363">
        <v>126.82421875</v>
      </c>
      <c r="BJ363" s="2">
        <v>38694</v>
      </c>
      <c r="BK363">
        <v>108.6875</v>
      </c>
    </row>
    <row r="364" spans="4:63" x14ac:dyDescent="0.25">
      <c r="D364" s="2"/>
      <c r="F364" s="2">
        <v>38856</v>
      </c>
      <c r="G364">
        <v>99.94140625</v>
      </c>
      <c r="H364" s="2">
        <v>38884</v>
      </c>
      <c r="I364">
        <v>99.90234375</v>
      </c>
      <c r="J364" s="2">
        <v>38695</v>
      </c>
      <c r="K364">
        <v>97.94921875</v>
      </c>
      <c r="L364" s="2">
        <v>38870</v>
      </c>
      <c r="M364">
        <v>97.25390625</v>
      </c>
      <c r="N364" s="2">
        <v>38964</v>
      </c>
      <c r="O364">
        <v>99.296875</v>
      </c>
      <c r="P364" s="2">
        <v>39232</v>
      </c>
      <c r="Q364">
        <v>99.72265625</v>
      </c>
      <c r="R364" s="2"/>
      <c r="T364" s="2"/>
      <c r="V364" s="2"/>
      <c r="X364" s="2"/>
      <c r="Z364" s="2">
        <v>40038</v>
      </c>
      <c r="AA364">
        <v>102.9140625</v>
      </c>
      <c r="AB364" s="2">
        <v>40129</v>
      </c>
      <c r="AC364">
        <v>107.35546875</v>
      </c>
      <c r="AD364" s="2"/>
      <c r="AH364" s="2"/>
      <c r="AJ364" s="2">
        <v>38898</v>
      </c>
      <c r="AK364">
        <v>93.6640625</v>
      </c>
      <c r="AL364" s="2">
        <v>39084</v>
      </c>
      <c r="AM364">
        <v>98.58203125</v>
      </c>
      <c r="AN364" s="2">
        <v>39260</v>
      </c>
      <c r="AO364">
        <v>97.68359375</v>
      </c>
      <c r="AP364" s="2"/>
      <c r="AR364" s="2">
        <v>39624</v>
      </c>
      <c r="AS364">
        <v>105.97265625</v>
      </c>
      <c r="AT364" s="2">
        <v>39806</v>
      </c>
      <c r="AU364">
        <v>121.90234375</v>
      </c>
      <c r="AV364" s="2">
        <v>39988</v>
      </c>
      <c r="AW364">
        <v>100.5859375</v>
      </c>
      <c r="BD364" s="2">
        <v>38695</v>
      </c>
      <c r="BE364">
        <v>137.30859375</v>
      </c>
      <c r="BF364" s="2">
        <v>38695</v>
      </c>
      <c r="BG364">
        <v>117.06640625</v>
      </c>
      <c r="BH364" s="2">
        <v>38695</v>
      </c>
      <c r="BI364">
        <v>125.96875</v>
      </c>
      <c r="BJ364" s="2">
        <v>38695</v>
      </c>
      <c r="BK364">
        <v>107.88671875</v>
      </c>
    </row>
    <row r="365" spans="4:63" x14ac:dyDescent="0.25">
      <c r="D365" s="2"/>
      <c r="F365" s="2">
        <v>38859</v>
      </c>
      <c r="G365">
        <v>99.96484375</v>
      </c>
      <c r="H365" s="2">
        <v>38887</v>
      </c>
      <c r="I365">
        <v>99.91015625</v>
      </c>
      <c r="J365" s="2">
        <v>38698</v>
      </c>
      <c r="K365">
        <v>97.87890625</v>
      </c>
      <c r="L365" s="2">
        <v>38873</v>
      </c>
      <c r="M365">
        <v>97.125</v>
      </c>
      <c r="N365" s="2">
        <v>38965</v>
      </c>
      <c r="O365">
        <v>99.18359375</v>
      </c>
      <c r="P365" s="2">
        <v>39233</v>
      </c>
      <c r="Q365">
        <v>99.625</v>
      </c>
      <c r="R365" s="2"/>
      <c r="T365" s="2"/>
      <c r="V365" s="2"/>
      <c r="X365" s="2"/>
      <c r="Z365" s="2">
        <v>40039</v>
      </c>
      <c r="AA365">
        <v>103.08984375</v>
      </c>
      <c r="AB365" s="2">
        <v>40130</v>
      </c>
      <c r="AC365">
        <v>107.4453125</v>
      </c>
      <c r="AD365" s="2"/>
      <c r="AH365" s="2"/>
      <c r="AJ365" s="2">
        <v>38901</v>
      </c>
      <c r="AK365">
        <v>93.640625</v>
      </c>
      <c r="AL365" s="2">
        <v>39085</v>
      </c>
      <c r="AM365">
        <v>98.75</v>
      </c>
      <c r="AN365" s="2">
        <v>39261</v>
      </c>
      <c r="AO365">
        <v>97.5546875</v>
      </c>
      <c r="AP365" s="2"/>
      <c r="AR365" s="2">
        <v>39625</v>
      </c>
      <c r="AS365">
        <v>106.51953125</v>
      </c>
      <c r="AT365" s="2">
        <v>39807</v>
      </c>
      <c r="AU365">
        <v>121.90234375</v>
      </c>
      <c r="AV365" s="2">
        <v>39989</v>
      </c>
      <c r="AW365">
        <v>101.671875</v>
      </c>
      <c r="BD365" s="2">
        <v>38698</v>
      </c>
      <c r="BE365">
        <v>137.05078125</v>
      </c>
      <c r="BF365" s="2">
        <v>38698</v>
      </c>
      <c r="BG365">
        <v>116.83203125</v>
      </c>
      <c r="BH365" s="2">
        <v>38698</v>
      </c>
      <c r="BI365">
        <v>125.72265625</v>
      </c>
      <c r="BJ365" s="2">
        <v>38698</v>
      </c>
      <c r="BK365">
        <v>107.6484375</v>
      </c>
    </row>
    <row r="366" spans="4:63" x14ac:dyDescent="0.25">
      <c r="D366" s="2"/>
      <c r="F366" s="2">
        <v>38860</v>
      </c>
      <c r="G366">
        <v>100.0078125</v>
      </c>
      <c r="H366" s="2">
        <v>38888</v>
      </c>
      <c r="I366">
        <v>99.921875</v>
      </c>
      <c r="J366" s="2">
        <v>38699</v>
      </c>
      <c r="K366">
        <v>98</v>
      </c>
      <c r="L366" s="2">
        <v>38874</v>
      </c>
      <c r="M366">
        <v>97.13671875</v>
      </c>
      <c r="N366" s="2">
        <v>38966</v>
      </c>
      <c r="O366">
        <v>99.1796875</v>
      </c>
      <c r="P366" s="2">
        <v>39234</v>
      </c>
      <c r="Q366">
        <v>99.44140625</v>
      </c>
      <c r="R366" s="2"/>
      <c r="T366" s="2"/>
      <c r="V366" s="2"/>
      <c r="X366" s="2"/>
      <c r="Z366" s="2">
        <v>40042</v>
      </c>
      <c r="AA366">
        <v>103.44140625</v>
      </c>
      <c r="AB366" s="2">
        <v>40133</v>
      </c>
      <c r="AC366">
        <v>107.69140625</v>
      </c>
      <c r="AD366" s="2"/>
      <c r="AH366" s="2"/>
      <c r="AJ366" s="2">
        <v>38902</v>
      </c>
      <c r="AK366">
        <v>93.640625</v>
      </c>
      <c r="AL366" s="2">
        <v>39086</v>
      </c>
      <c r="AM366">
        <v>99.15234375</v>
      </c>
      <c r="AN366" s="2">
        <v>39262</v>
      </c>
      <c r="AO366">
        <v>98.109375</v>
      </c>
      <c r="AP366" s="2"/>
      <c r="AR366" s="2">
        <v>39626</v>
      </c>
      <c r="AS366">
        <v>107.0859375</v>
      </c>
      <c r="AT366" s="2">
        <v>39808</v>
      </c>
      <c r="AU366">
        <v>122.39453125</v>
      </c>
      <c r="AV366" s="2">
        <v>39990</v>
      </c>
      <c r="AW366">
        <v>101.734375</v>
      </c>
      <c r="BD366" s="2">
        <v>38699</v>
      </c>
      <c r="BE366">
        <v>137.4453125</v>
      </c>
      <c r="BF366" s="2">
        <v>38699</v>
      </c>
      <c r="BG366">
        <v>117.19140625</v>
      </c>
      <c r="BH366" s="2">
        <v>38699</v>
      </c>
      <c r="BI366">
        <v>126.1015625</v>
      </c>
      <c r="BJ366" s="2">
        <v>38699</v>
      </c>
      <c r="BK366">
        <v>108.0390625</v>
      </c>
    </row>
    <row r="367" spans="4:63" x14ac:dyDescent="0.25">
      <c r="D367" s="2"/>
      <c r="F367" s="2">
        <v>38861</v>
      </c>
      <c r="G367">
        <v>100.015625</v>
      </c>
      <c r="H367" s="2">
        <v>38889</v>
      </c>
      <c r="I367">
        <v>99.9296875</v>
      </c>
      <c r="J367" s="2">
        <v>38700</v>
      </c>
      <c r="K367">
        <v>98.1328125</v>
      </c>
      <c r="L367" s="2">
        <v>38875</v>
      </c>
      <c r="M367">
        <v>97.06640625</v>
      </c>
      <c r="N367" s="2">
        <v>38967</v>
      </c>
      <c r="O367">
        <v>99.1875</v>
      </c>
      <c r="P367" s="2">
        <v>39237</v>
      </c>
      <c r="Q367">
        <v>99.5</v>
      </c>
      <c r="R367" s="2"/>
      <c r="T367" s="2"/>
      <c r="V367" s="2"/>
      <c r="X367" s="2"/>
      <c r="Z367" s="2">
        <v>40043</v>
      </c>
      <c r="AA367">
        <v>103.27734375</v>
      </c>
      <c r="AB367" s="2">
        <v>40134</v>
      </c>
      <c r="AC367">
        <v>107.77734375</v>
      </c>
      <c r="AD367" s="2"/>
      <c r="AH367" s="2"/>
      <c r="AJ367" s="2">
        <v>38903</v>
      </c>
      <c r="AK367">
        <v>93.16796875</v>
      </c>
      <c r="AL367" s="2">
        <v>39087</v>
      </c>
      <c r="AM367">
        <v>98.890625</v>
      </c>
      <c r="AN367" s="2">
        <v>39265</v>
      </c>
      <c r="AO367">
        <v>98.37109375</v>
      </c>
      <c r="AP367" s="2"/>
      <c r="AR367" s="2">
        <v>39629</v>
      </c>
      <c r="AS367">
        <v>107.0859375</v>
      </c>
      <c r="AT367" s="2">
        <v>39811</v>
      </c>
      <c r="AU367">
        <v>122.66015625</v>
      </c>
      <c r="AV367" s="2">
        <v>39993</v>
      </c>
      <c r="AW367">
        <v>102.1484375</v>
      </c>
      <c r="BD367" s="2">
        <v>38700</v>
      </c>
      <c r="BE367">
        <v>138.49609375</v>
      </c>
      <c r="BF367" s="2">
        <v>38700</v>
      </c>
      <c r="BG367">
        <v>118.14453125</v>
      </c>
      <c r="BH367" s="2">
        <v>38700</v>
      </c>
      <c r="BI367">
        <v>127.1171875</v>
      </c>
      <c r="BJ367" s="2">
        <v>38700</v>
      </c>
      <c r="BK367">
        <v>108.9921875</v>
      </c>
    </row>
    <row r="368" spans="4:63" x14ac:dyDescent="0.25">
      <c r="D368" s="2"/>
      <c r="F368" s="2">
        <v>38862</v>
      </c>
      <c r="G368">
        <v>100.0234375</v>
      </c>
      <c r="H368" s="2">
        <v>38890</v>
      </c>
      <c r="I368">
        <v>99.9375</v>
      </c>
      <c r="J368" s="2">
        <v>38701</v>
      </c>
      <c r="K368">
        <v>98.140625</v>
      </c>
      <c r="L368" s="2">
        <v>38876</v>
      </c>
      <c r="M368">
        <v>97.125</v>
      </c>
      <c r="N368" s="2">
        <v>38968</v>
      </c>
      <c r="O368">
        <v>99.28515625</v>
      </c>
      <c r="P368" s="2">
        <v>39238</v>
      </c>
      <c r="Q368">
        <v>99.32421875</v>
      </c>
      <c r="R368" s="2"/>
      <c r="T368" s="2"/>
      <c r="V368" s="2"/>
      <c r="X368" s="2"/>
      <c r="Z368" s="2">
        <v>40044</v>
      </c>
      <c r="AA368">
        <v>103.453125</v>
      </c>
      <c r="AB368" s="2">
        <v>40135</v>
      </c>
      <c r="AC368">
        <v>107.72265625</v>
      </c>
      <c r="AD368" s="2"/>
      <c r="AH368" s="2"/>
      <c r="AJ368" s="2">
        <v>38904</v>
      </c>
      <c r="AK368">
        <v>93.4609375</v>
      </c>
      <c r="AL368" s="2">
        <v>39090</v>
      </c>
      <c r="AM368">
        <v>98.87109375</v>
      </c>
      <c r="AN368" s="2">
        <v>39266</v>
      </c>
      <c r="AO368">
        <v>98.0390625</v>
      </c>
      <c r="AP368" s="2"/>
      <c r="AR368" s="2">
        <v>39630</v>
      </c>
      <c r="AS368">
        <v>106.86328125</v>
      </c>
      <c r="AT368" s="2">
        <v>39812</v>
      </c>
      <c r="AU368">
        <v>123.03125</v>
      </c>
      <c r="AV368" s="2">
        <v>39994</v>
      </c>
      <c r="AW368">
        <v>101.73828125</v>
      </c>
      <c r="BD368" s="2">
        <v>38701</v>
      </c>
      <c r="BE368">
        <v>138.359375</v>
      </c>
      <c r="BF368" s="2">
        <v>38701</v>
      </c>
      <c r="BG368">
        <v>118.01953125</v>
      </c>
      <c r="BH368" s="2">
        <v>38701</v>
      </c>
      <c r="BI368">
        <v>126.99609375</v>
      </c>
      <c r="BJ368" s="2">
        <v>38701</v>
      </c>
      <c r="BK368">
        <v>108.84765625</v>
      </c>
    </row>
    <row r="369" spans="4:63" x14ac:dyDescent="0.25">
      <c r="D369" s="2"/>
      <c r="F369" s="2">
        <v>38863</v>
      </c>
      <c r="G369">
        <v>100.0703125</v>
      </c>
      <c r="H369" s="2">
        <v>38891</v>
      </c>
      <c r="I369">
        <v>99.96484375</v>
      </c>
      <c r="J369" s="2">
        <v>38702</v>
      </c>
      <c r="K369">
        <v>98.24609375</v>
      </c>
      <c r="L369" s="2">
        <v>38877</v>
      </c>
      <c r="M369">
        <v>97.19921875</v>
      </c>
      <c r="N369" s="2">
        <v>38971</v>
      </c>
      <c r="O369">
        <v>99.21875</v>
      </c>
      <c r="P369" s="2">
        <v>39239</v>
      </c>
      <c r="Q369">
        <v>99.4765625</v>
      </c>
      <c r="R369" s="2"/>
      <c r="T369" s="2"/>
      <c r="V369" s="2"/>
      <c r="X369" s="2"/>
      <c r="Z369" s="2">
        <v>40045</v>
      </c>
      <c r="AA369">
        <v>103.4453125</v>
      </c>
      <c r="AB369" s="2">
        <v>40136</v>
      </c>
      <c r="AC369">
        <v>107.890625</v>
      </c>
      <c r="AD369" s="2"/>
      <c r="AH369" s="2"/>
      <c r="AJ369" s="2">
        <v>38905</v>
      </c>
      <c r="AK369">
        <v>93.8359375</v>
      </c>
      <c r="AL369" s="2">
        <v>39091</v>
      </c>
      <c r="AM369">
        <v>98.8515625</v>
      </c>
      <c r="AN369" s="2">
        <v>39267</v>
      </c>
      <c r="AO369">
        <v>98.0390625</v>
      </c>
      <c r="AP369" s="2"/>
      <c r="AR369" s="2">
        <v>39631</v>
      </c>
      <c r="AS369">
        <v>107.21875</v>
      </c>
      <c r="AT369" s="2">
        <v>39813</v>
      </c>
      <c r="AU369">
        <v>121.62109375</v>
      </c>
      <c r="AV369" s="2">
        <v>39995</v>
      </c>
      <c r="AW369">
        <v>101.68359375</v>
      </c>
      <c r="BD369" s="2">
        <v>38702</v>
      </c>
      <c r="BE369">
        <v>138.875</v>
      </c>
      <c r="BF369" s="2">
        <v>38702</v>
      </c>
      <c r="BG369">
        <v>118.4921875</v>
      </c>
      <c r="BH369" s="2">
        <v>38702</v>
      </c>
      <c r="BI369">
        <v>127.50390625</v>
      </c>
      <c r="BJ369" s="2">
        <v>38702</v>
      </c>
      <c r="BK369">
        <v>109.34375</v>
      </c>
    </row>
    <row r="370" spans="4:63" x14ac:dyDescent="0.25">
      <c r="D370" s="2"/>
      <c r="F370" s="2">
        <v>38866</v>
      </c>
      <c r="G370">
        <v>100.0703125</v>
      </c>
      <c r="H370" s="2">
        <v>38894</v>
      </c>
      <c r="I370">
        <v>99.97265625</v>
      </c>
      <c r="J370" s="2">
        <v>38705</v>
      </c>
      <c r="K370">
        <v>98.19140625</v>
      </c>
      <c r="L370" s="2">
        <v>38880</v>
      </c>
      <c r="M370">
        <v>97.1640625</v>
      </c>
      <c r="N370" s="2">
        <v>38972</v>
      </c>
      <c r="O370">
        <v>99.3203125</v>
      </c>
      <c r="P370" s="2">
        <v>39240</v>
      </c>
      <c r="Q370">
        <v>99.05078125</v>
      </c>
      <c r="R370" s="2"/>
      <c r="T370" s="2"/>
      <c r="V370" s="2"/>
      <c r="X370" s="2"/>
      <c r="Z370" s="2">
        <v>40046</v>
      </c>
      <c r="AA370">
        <v>102.93359375</v>
      </c>
      <c r="AB370" s="2"/>
      <c r="AD370" s="2"/>
      <c r="AH370" s="2"/>
      <c r="AJ370" s="2">
        <v>38908</v>
      </c>
      <c r="AK370">
        <v>93.87890625</v>
      </c>
      <c r="AL370" s="2">
        <v>39092</v>
      </c>
      <c r="AM370">
        <v>98.66015625</v>
      </c>
      <c r="AN370" s="2">
        <v>39268</v>
      </c>
      <c r="AO370">
        <v>97.37890625</v>
      </c>
      <c r="AP370" s="2"/>
      <c r="AR370" s="2">
        <v>39632</v>
      </c>
      <c r="AS370">
        <v>107.16015625</v>
      </c>
      <c r="AT370" s="2">
        <v>39814</v>
      </c>
      <c r="AU370">
        <v>121.62109375</v>
      </c>
      <c r="AV370" s="2">
        <v>39996</v>
      </c>
      <c r="AW370">
        <v>102.08203125</v>
      </c>
      <c r="BD370" s="2">
        <v>38705</v>
      </c>
      <c r="BE370">
        <v>139.0078125</v>
      </c>
      <c r="BF370" s="2">
        <v>38705</v>
      </c>
      <c r="BG370">
        <v>118.6171875</v>
      </c>
      <c r="BH370" s="2">
        <v>38705</v>
      </c>
      <c r="BI370">
        <v>127.61328125</v>
      </c>
      <c r="BJ370" s="2">
        <v>38705</v>
      </c>
      <c r="BK370">
        <v>109.4375</v>
      </c>
    </row>
    <row r="371" spans="4:63" x14ac:dyDescent="0.25">
      <c r="D371" s="2"/>
      <c r="F371" s="2">
        <v>38867</v>
      </c>
      <c r="G371">
        <v>100.078125</v>
      </c>
      <c r="H371" s="2">
        <v>38895</v>
      </c>
      <c r="I371">
        <v>99.98046875</v>
      </c>
      <c r="J371" s="2">
        <v>38706</v>
      </c>
      <c r="K371">
        <v>98.10546875</v>
      </c>
      <c r="L371" s="2">
        <v>38881</v>
      </c>
      <c r="M371">
        <v>97.22265625</v>
      </c>
      <c r="N371" s="2">
        <v>38973</v>
      </c>
      <c r="O371">
        <v>99.34765625</v>
      </c>
      <c r="P371" s="2">
        <v>39241</v>
      </c>
      <c r="Q371">
        <v>99.2265625</v>
      </c>
      <c r="R371" s="2"/>
      <c r="T371" s="2"/>
      <c r="V371" s="2"/>
      <c r="X371" s="2"/>
      <c r="Z371" s="2">
        <v>40049</v>
      </c>
      <c r="AA371">
        <v>103.22265625</v>
      </c>
      <c r="AB371" s="2"/>
      <c r="AD371" s="2"/>
      <c r="AH371" s="2"/>
      <c r="AJ371" s="2">
        <v>38909</v>
      </c>
      <c r="AK371">
        <v>94.03125</v>
      </c>
      <c r="AL371" s="2">
        <v>39093</v>
      </c>
      <c r="AM371">
        <v>98.33984375</v>
      </c>
      <c r="AN371" s="2">
        <v>39269</v>
      </c>
      <c r="AO371">
        <v>97.1171875</v>
      </c>
      <c r="AP371" s="2"/>
      <c r="AR371" s="2">
        <v>39633</v>
      </c>
      <c r="AS371">
        <v>107.16015625</v>
      </c>
      <c r="AT371" s="2">
        <v>39815</v>
      </c>
      <c r="AU371">
        <v>120.36328125</v>
      </c>
      <c r="AV371" s="2">
        <v>39997</v>
      </c>
      <c r="AW371">
        <v>102.08984375</v>
      </c>
      <c r="BD371" s="2">
        <v>38706</v>
      </c>
      <c r="BE371">
        <v>138.74609375</v>
      </c>
      <c r="BF371" s="2">
        <v>38706</v>
      </c>
      <c r="BG371">
        <v>118.3828125</v>
      </c>
      <c r="BH371" s="2">
        <v>38706</v>
      </c>
      <c r="BI371">
        <v>127.3984375</v>
      </c>
      <c r="BJ371" s="2">
        <v>38706</v>
      </c>
      <c r="BK371">
        <v>109.23046875</v>
      </c>
    </row>
    <row r="372" spans="4:63" x14ac:dyDescent="0.25">
      <c r="D372" s="2"/>
      <c r="F372" s="2">
        <v>38868</v>
      </c>
      <c r="G372">
        <v>100.0546875</v>
      </c>
      <c r="H372" s="2">
        <v>38896</v>
      </c>
      <c r="I372">
        <v>99.98828125</v>
      </c>
      <c r="J372" s="2">
        <v>38707</v>
      </c>
      <c r="K372">
        <v>98.0234375</v>
      </c>
      <c r="L372" s="2">
        <v>38882</v>
      </c>
      <c r="M372">
        <v>96.87109375</v>
      </c>
      <c r="N372" s="2">
        <v>38974</v>
      </c>
      <c r="O372">
        <v>99.234375</v>
      </c>
      <c r="P372" s="2">
        <v>39244</v>
      </c>
      <c r="Q372">
        <v>99.14453125</v>
      </c>
      <c r="R372" s="2"/>
      <c r="T372" s="2"/>
      <c r="V372" s="2"/>
      <c r="X372" s="2"/>
      <c r="Z372" s="2">
        <v>40050</v>
      </c>
      <c r="AA372">
        <v>103.37109375</v>
      </c>
      <c r="AB372" s="2"/>
      <c r="AD372" s="2"/>
      <c r="AH372" s="2"/>
      <c r="AJ372" s="2">
        <v>38910</v>
      </c>
      <c r="AK372">
        <v>94.05859375</v>
      </c>
      <c r="AL372" s="2">
        <v>39094</v>
      </c>
      <c r="AM372">
        <v>98.10546875</v>
      </c>
      <c r="AN372" s="2">
        <v>39272</v>
      </c>
      <c r="AO372">
        <v>97.39453125</v>
      </c>
      <c r="AP372" s="2"/>
      <c r="AR372" s="2">
        <v>39636</v>
      </c>
      <c r="AS372">
        <v>107.75</v>
      </c>
      <c r="AT372" s="2">
        <v>39818</v>
      </c>
      <c r="AU372">
        <v>119.515625</v>
      </c>
      <c r="AV372" s="2">
        <v>40000</v>
      </c>
      <c r="AW372">
        <v>102.02734375</v>
      </c>
      <c r="BD372" s="2">
        <v>38707</v>
      </c>
      <c r="BE372">
        <v>138.40625</v>
      </c>
      <c r="BF372" s="2">
        <v>38707</v>
      </c>
      <c r="BG372">
        <v>118.0859375</v>
      </c>
      <c r="BH372" s="2">
        <v>38707</v>
      </c>
      <c r="BI372">
        <v>127.05859375</v>
      </c>
      <c r="BJ372" s="2">
        <v>38707</v>
      </c>
      <c r="BK372">
        <v>108.90234375</v>
      </c>
    </row>
    <row r="373" spans="4:63" x14ac:dyDescent="0.25">
      <c r="D373" s="2"/>
      <c r="F373" s="2">
        <v>38869</v>
      </c>
      <c r="G373">
        <v>100.06640625</v>
      </c>
      <c r="H373" s="2">
        <v>38897</v>
      </c>
      <c r="I373">
        <v>100.02734375</v>
      </c>
      <c r="J373" s="2">
        <v>38708</v>
      </c>
      <c r="K373">
        <v>98.21875</v>
      </c>
      <c r="L373" s="2">
        <v>38883</v>
      </c>
      <c r="M373">
        <v>96.7890625</v>
      </c>
      <c r="N373" s="2">
        <v>38975</v>
      </c>
      <c r="O373">
        <v>99.234375</v>
      </c>
      <c r="P373" s="2">
        <v>39245</v>
      </c>
      <c r="Q373">
        <v>98.75</v>
      </c>
      <c r="R373" s="2"/>
      <c r="T373" s="2"/>
      <c r="V373" s="2"/>
      <c r="X373" s="2"/>
      <c r="Z373" s="2">
        <v>40051</v>
      </c>
      <c r="AA373">
        <v>103.36328125</v>
      </c>
      <c r="AB373" s="2"/>
      <c r="AD373" s="2"/>
      <c r="AH373" s="2"/>
      <c r="AJ373" s="2">
        <v>38911</v>
      </c>
      <c r="AK373">
        <v>94.30078125</v>
      </c>
      <c r="AL373" s="2">
        <v>39097</v>
      </c>
      <c r="AM373">
        <v>98.10546875</v>
      </c>
      <c r="AN373" s="2">
        <v>39273</v>
      </c>
      <c r="AO373">
        <v>98.22265625</v>
      </c>
      <c r="AP373" s="2"/>
      <c r="AR373" s="2">
        <v>39637</v>
      </c>
      <c r="AS373">
        <v>107.9375</v>
      </c>
      <c r="AT373" s="2">
        <v>39819</v>
      </c>
      <c r="AU373">
        <v>119.83984375</v>
      </c>
      <c r="AV373" s="2">
        <v>40001</v>
      </c>
      <c r="AW373">
        <v>102.4140625</v>
      </c>
      <c r="BD373" s="2">
        <v>38708</v>
      </c>
      <c r="BE373">
        <v>139.4921875</v>
      </c>
      <c r="BF373" s="2">
        <v>38708</v>
      </c>
      <c r="BG373">
        <v>119.08984375</v>
      </c>
      <c r="BH373" s="2">
        <v>38708</v>
      </c>
      <c r="BI373">
        <v>128.16796875</v>
      </c>
      <c r="BJ373" s="2">
        <v>38708</v>
      </c>
      <c r="BK373">
        <v>109.93359375</v>
      </c>
    </row>
    <row r="374" spans="4:63" x14ac:dyDescent="0.25">
      <c r="D374" s="2"/>
      <c r="F374" s="2">
        <v>38870</v>
      </c>
      <c r="G374">
        <v>100.15234375</v>
      </c>
      <c r="H374" s="2">
        <v>38898</v>
      </c>
      <c r="I374">
        <v>100.0859375</v>
      </c>
      <c r="J374" s="2">
        <v>38709</v>
      </c>
      <c r="K374">
        <v>98.33203125</v>
      </c>
      <c r="L374" s="2">
        <v>38884</v>
      </c>
      <c r="M374">
        <v>96.73828125</v>
      </c>
      <c r="N374" s="2">
        <v>38978</v>
      </c>
      <c r="O374">
        <v>99.19921875</v>
      </c>
      <c r="P374" s="2">
        <v>39246</v>
      </c>
      <c r="Q374">
        <v>98.96484375</v>
      </c>
      <c r="R374" s="2"/>
      <c r="T374" s="2"/>
      <c r="V374" s="2"/>
      <c r="X374" s="2"/>
      <c r="Z374" s="2">
        <v>40052</v>
      </c>
      <c r="AA374">
        <v>103.3984375</v>
      </c>
      <c r="AB374" s="2"/>
      <c r="AD374" s="2"/>
      <c r="AH374" s="2"/>
      <c r="AJ374" s="2">
        <v>38912</v>
      </c>
      <c r="AK374">
        <v>94.3671875</v>
      </c>
      <c r="AL374" s="2">
        <v>39098</v>
      </c>
      <c r="AM374">
        <v>98.2890625</v>
      </c>
      <c r="AN374" s="2">
        <v>39274</v>
      </c>
      <c r="AO374">
        <v>97.796875</v>
      </c>
      <c r="AP374" s="2"/>
      <c r="AR374" s="2">
        <v>39638</v>
      </c>
      <c r="AS374">
        <v>108.49609375</v>
      </c>
      <c r="AT374" s="2">
        <v>39820</v>
      </c>
      <c r="AU374">
        <v>119.5078125</v>
      </c>
      <c r="AV374" s="2">
        <v>40002</v>
      </c>
      <c r="AW374">
        <v>103.46875</v>
      </c>
      <c r="BD374" s="2">
        <v>38709</v>
      </c>
      <c r="BE374">
        <v>140.49609375</v>
      </c>
      <c r="BF374" s="2">
        <v>38709</v>
      </c>
      <c r="BG374">
        <v>120.04296875</v>
      </c>
      <c r="BH374" s="2">
        <v>38709</v>
      </c>
      <c r="BI374">
        <v>129.1953125</v>
      </c>
      <c r="BJ374" s="2">
        <v>38709</v>
      </c>
      <c r="BK374">
        <v>110.92578125</v>
      </c>
    </row>
    <row r="375" spans="4:63" x14ac:dyDescent="0.25">
      <c r="D375" s="2"/>
      <c r="F375" s="2">
        <v>38873</v>
      </c>
      <c r="G375">
        <v>100.12890625</v>
      </c>
      <c r="H375" s="2">
        <v>38901</v>
      </c>
      <c r="I375">
        <v>100.10546875</v>
      </c>
      <c r="J375" s="2">
        <v>38713</v>
      </c>
      <c r="K375">
        <v>98.41796875</v>
      </c>
      <c r="L375" s="2">
        <v>38887</v>
      </c>
      <c r="M375">
        <v>96.703125</v>
      </c>
      <c r="N375" s="2">
        <v>38979</v>
      </c>
      <c r="O375">
        <v>99.4609375</v>
      </c>
      <c r="P375" s="2">
        <v>39247</v>
      </c>
      <c r="Q375">
        <v>98.8828125</v>
      </c>
      <c r="R375" s="2"/>
      <c r="T375" s="2"/>
      <c r="V375" s="2"/>
      <c r="X375" s="2"/>
      <c r="Z375" s="2">
        <v>40053</v>
      </c>
      <c r="AA375">
        <v>103.46875</v>
      </c>
      <c r="AB375" s="2"/>
      <c r="AD375" s="2"/>
      <c r="AH375" s="2"/>
      <c r="AJ375" s="2">
        <v>38915</v>
      </c>
      <c r="AK375">
        <v>94.39453125</v>
      </c>
      <c r="AL375" s="2">
        <v>39099</v>
      </c>
      <c r="AM375">
        <v>98.06640625</v>
      </c>
      <c r="AN375" s="2">
        <v>39275</v>
      </c>
      <c r="AO375">
        <v>97.52734375</v>
      </c>
      <c r="AP375" s="2"/>
      <c r="AR375" s="2">
        <v>39639</v>
      </c>
      <c r="AS375">
        <v>108.5859375</v>
      </c>
      <c r="AT375" s="2">
        <v>39821</v>
      </c>
      <c r="AU375">
        <v>120.0234375</v>
      </c>
      <c r="AV375" s="2">
        <v>40003</v>
      </c>
      <c r="AW375">
        <v>102.74609375</v>
      </c>
      <c r="BD375" s="2">
        <v>38713</v>
      </c>
      <c r="BE375">
        <v>141.3125</v>
      </c>
      <c r="BF375" s="2">
        <v>38713</v>
      </c>
      <c r="BG375">
        <v>120.76171875</v>
      </c>
      <c r="BH375" s="2">
        <v>38713</v>
      </c>
      <c r="BI375">
        <v>129.9765625</v>
      </c>
      <c r="BJ375" s="2">
        <v>38713</v>
      </c>
      <c r="BK375">
        <v>111.59765625</v>
      </c>
    </row>
    <row r="376" spans="4:63" x14ac:dyDescent="0.25">
      <c r="D376" s="2"/>
      <c r="F376" s="2">
        <v>38874</v>
      </c>
      <c r="G376">
        <v>100.13671875</v>
      </c>
      <c r="H376" s="2">
        <v>38902</v>
      </c>
      <c r="I376">
        <v>100.10546875</v>
      </c>
      <c r="J376" s="2">
        <v>38714</v>
      </c>
      <c r="K376">
        <v>98.3828125</v>
      </c>
      <c r="L376" s="2">
        <v>38888</v>
      </c>
      <c r="M376">
        <v>96.6640625</v>
      </c>
      <c r="N376" s="2">
        <v>38980</v>
      </c>
      <c r="O376">
        <v>99.45703125</v>
      </c>
      <c r="P376" s="2">
        <v>39248</v>
      </c>
      <c r="Q376">
        <v>99.16796875</v>
      </c>
      <c r="R376" s="2"/>
      <c r="T376" s="2"/>
      <c r="V376" s="2"/>
      <c r="X376" s="2"/>
      <c r="Z376" s="2">
        <v>40056</v>
      </c>
      <c r="AA376">
        <v>103.70703125</v>
      </c>
      <c r="AB376" s="2"/>
      <c r="AD376" s="2"/>
      <c r="AH376" s="2"/>
      <c r="AJ376" s="2">
        <v>38916</v>
      </c>
      <c r="AK376">
        <v>93.953125</v>
      </c>
      <c r="AL376" s="2">
        <v>39100</v>
      </c>
      <c r="AM376">
        <v>98.3125</v>
      </c>
      <c r="AN376" s="2">
        <v>39276</v>
      </c>
      <c r="AO376">
        <v>97.80078125</v>
      </c>
      <c r="AP376" s="2"/>
      <c r="AR376" s="2">
        <v>39640</v>
      </c>
      <c r="AS376">
        <v>107.359375</v>
      </c>
      <c r="AT376" s="2">
        <v>39822</v>
      </c>
      <c r="AU376">
        <v>120.515625</v>
      </c>
      <c r="AV376" s="2">
        <v>40004</v>
      </c>
      <c r="AW376">
        <v>103.5390625</v>
      </c>
      <c r="BD376" s="2">
        <v>38714</v>
      </c>
      <c r="BE376">
        <v>140.87890625</v>
      </c>
      <c r="BF376" s="2">
        <v>38714</v>
      </c>
      <c r="BG376">
        <v>120.359375</v>
      </c>
      <c r="BH376" s="2">
        <v>38714</v>
      </c>
      <c r="BI376">
        <v>129.52734375</v>
      </c>
      <c r="BJ376" s="2">
        <v>38714</v>
      </c>
      <c r="BK376">
        <v>111.23828125</v>
      </c>
    </row>
    <row r="377" spans="4:63" x14ac:dyDescent="0.25">
      <c r="D377" s="2"/>
      <c r="F377" s="2">
        <v>38875</v>
      </c>
      <c r="G377">
        <v>100.14453125</v>
      </c>
      <c r="H377" s="2">
        <v>38903</v>
      </c>
      <c r="I377">
        <v>100.11328125</v>
      </c>
      <c r="J377" s="2">
        <v>38715</v>
      </c>
      <c r="K377">
        <v>98.390625</v>
      </c>
      <c r="L377" s="2">
        <v>38889</v>
      </c>
      <c r="M377">
        <v>96.66015625</v>
      </c>
      <c r="N377" s="2">
        <v>38981</v>
      </c>
      <c r="O377">
        <v>99.828125</v>
      </c>
      <c r="P377" s="2">
        <v>39251</v>
      </c>
      <c r="Q377">
        <v>99.2734375</v>
      </c>
      <c r="R377" s="2"/>
      <c r="T377" s="2"/>
      <c r="V377" s="2"/>
      <c r="X377" s="2"/>
      <c r="Z377" s="2">
        <v>40057</v>
      </c>
      <c r="AA377">
        <v>103.96484375</v>
      </c>
      <c r="AB377" s="2"/>
      <c r="AD377" s="2"/>
      <c r="AH377" s="2"/>
      <c r="AJ377" s="2">
        <v>38917</v>
      </c>
      <c r="AK377">
        <v>94.5078125</v>
      </c>
      <c r="AL377" s="2">
        <v>39101</v>
      </c>
      <c r="AM377">
        <v>98.14453125</v>
      </c>
      <c r="AN377" s="2">
        <v>39279</v>
      </c>
      <c r="AO377">
        <v>98.15625</v>
      </c>
      <c r="AP377" s="2"/>
      <c r="AR377" s="2">
        <v>39643</v>
      </c>
      <c r="AS377">
        <v>108.16796875</v>
      </c>
      <c r="AT377" s="2">
        <v>39825</v>
      </c>
      <c r="AU377">
        <v>121.21484375</v>
      </c>
      <c r="AV377" s="2">
        <v>40007</v>
      </c>
      <c r="AW377">
        <v>103.17578125</v>
      </c>
      <c r="BD377" s="2">
        <v>38715</v>
      </c>
      <c r="BE377">
        <v>141.18359375</v>
      </c>
      <c r="BF377" s="2">
        <v>38715</v>
      </c>
      <c r="BG377">
        <v>120.671875</v>
      </c>
      <c r="BH377" s="2">
        <v>38715</v>
      </c>
      <c r="BI377">
        <v>129.87109375</v>
      </c>
      <c r="BJ377" s="2">
        <v>38715</v>
      </c>
      <c r="BK377">
        <v>111.546875</v>
      </c>
    </row>
    <row r="378" spans="4:63" x14ac:dyDescent="0.25">
      <c r="D378" s="2"/>
      <c r="F378" s="2">
        <v>38876</v>
      </c>
      <c r="G378">
        <v>100.15234375</v>
      </c>
      <c r="H378" s="2">
        <v>38904</v>
      </c>
      <c r="I378">
        <v>100.12109375</v>
      </c>
      <c r="J378" s="2">
        <v>38716</v>
      </c>
      <c r="K378">
        <v>98.34765625</v>
      </c>
      <c r="L378" s="2">
        <v>38890</v>
      </c>
      <c r="M378">
        <v>96.5</v>
      </c>
      <c r="N378" s="2">
        <v>38982</v>
      </c>
      <c r="O378">
        <v>100</v>
      </c>
      <c r="P378" s="2">
        <v>39252</v>
      </c>
      <c r="Q378">
        <v>99.48828125</v>
      </c>
      <c r="R378" s="2"/>
      <c r="T378" s="2"/>
      <c r="V378" s="2"/>
      <c r="X378" s="2"/>
      <c r="Z378" s="2">
        <v>40058</v>
      </c>
      <c r="AA378">
        <v>104.14453125</v>
      </c>
      <c r="AB378" s="2"/>
      <c r="AD378" s="2"/>
      <c r="AH378" s="2"/>
      <c r="AJ378" s="2">
        <v>38918</v>
      </c>
      <c r="AK378">
        <v>94.70703125</v>
      </c>
      <c r="AL378" s="2">
        <v>39104</v>
      </c>
      <c r="AM378">
        <v>98.28125</v>
      </c>
      <c r="AN378" s="2">
        <v>39280</v>
      </c>
      <c r="AO378">
        <v>98.08984375</v>
      </c>
      <c r="AP378" s="2"/>
      <c r="AR378" s="2">
        <v>39644</v>
      </c>
      <c r="AS378">
        <v>108.4453125</v>
      </c>
      <c r="AT378" s="2">
        <v>39826</v>
      </c>
      <c r="AU378">
        <v>121.2890625</v>
      </c>
      <c r="AV378" s="2">
        <v>40008</v>
      </c>
      <c r="AW378">
        <v>102.30859375</v>
      </c>
      <c r="BD378" s="2">
        <v>38716</v>
      </c>
      <c r="BE378">
        <v>140.90625</v>
      </c>
      <c r="BF378" s="2">
        <v>38716</v>
      </c>
      <c r="BG378">
        <v>120.37890625</v>
      </c>
      <c r="BH378" s="2">
        <v>38716</v>
      </c>
      <c r="BI378">
        <v>129.5703125</v>
      </c>
      <c r="BJ378" s="2">
        <v>38716</v>
      </c>
      <c r="BK378">
        <v>111.29296875</v>
      </c>
    </row>
    <row r="379" spans="4:63" x14ac:dyDescent="0.25">
      <c r="D379" s="2"/>
      <c r="F379" s="2">
        <v>38877</v>
      </c>
      <c r="G379">
        <v>100.1796875</v>
      </c>
      <c r="H379" s="2">
        <v>38905</v>
      </c>
      <c r="I379">
        <v>100.1796875</v>
      </c>
      <c r="J379" s="2">
        <v>38719</v>
      </c>
      <c r="K379">
        <v>98.36328125</v>
      </c>
      <c r="L379" s="2">
        <v>38891</v>
      </c>
      <c r="M379">
        <v>96.49609375</v>
      </c>
      <c r="N379" s="2">
        <v>38985</v>
      </c>
      <c r="O379">
        <v>100.13671875</v>
      </c>
      <c r="P379" s="2">
        <v>39253</v>
      </c>
      <c r="Q379">
        <v>99.34375</v>
      </c>
      <c r="R379" s="2"/>
      <c r="T379" s="2"/>
      <c r="V379" s="2"/>
      <c r="X379" s="2"/>
      <c r="Z379" s="2">
        <v>40059</v>
      </c>
      <c r="AA379">
        <v>104.02734375</v>
      </c>
      <c r="AB379" s="2"/>
      <c r="AD379" s="2"/>
      <c r="AH379" s="2"/>
      <c r="AJ379" s="2">
        <v>38919</v>
      </c>
      <c r="AK379">
        <v>94.6640625</v>
      </c>
      <c r="AL379" s="2">
        <v>39105</v>
      </c>
      <c r="AM379">
        <v>97.96484375</v>
      </c>
      <c r="AN379" s="2">
        <v>39281</v>
      </c>
      <c r="AO379">
        <v>98.2265625</v>
      </c>
      <c r="AP379" s="2"/>
      <c r="AR379" s="2">
        <v>39645</v>
      </c>
      <c r="AS379">
        <v>107.6171875</v>
      </c>
      <c r="AT379" s="2">
        <v>39827</v>
      </c>
      <c r="AU379">
        <v>122.0546875</v>
      </c>
      <c r="AV379" s="2">
        <v>40009</v>
      </c>
      <c r="AW379">
        <v>101.3515625</v>
      </c>
      <c r="BD379" s="2">
        <v>38719</v>
      </c>
      <c r="BE379">
        <v>140.90625</v>
      </c>
      <c r="BF379" s="2">
        <v>38719</v>
      </c>
      <c r="BG379">
        <v>120.37890625</v>
      </c>
      <c r="BH379" s="2">
        <v>38719</v>
      </c>
      <c r="BI379">
        <v>129.5703125</v>
      </c>
      <c r="BJ379" s="2">
        <v>38719</v>
      </c>
      <c r="BK379">
        <v>111.29296875</v>
      </c>
    </row>
    <row r="380" spans="4:63" x14ac:dyDescent="0.25">
      <c r="D380" s="2"/>
      <c r="F380" s="2">
        <v>38880</v>
      </c>
      <c r="G380">
        <v>100.1875</v>
      </c>
      <c r="H380" s="2">
        <v>38908</v>
      </c>
      <c r="I380">
        <v>100.1875</v>
      </c>
      <c r="J380" s="2">
        <v>38720</v>
      </c>
      <c r="K380">
        <v>98.54296875</v>
      </c>
      <c r="L380" s="2">
        <v>38894</v>
      </c>
      <c r="M380">
        <v>96.4921875</v>
      </c>
      <c r="N380" s="2">
        <v>38986</v>
      </c>
      <c r="O380">
        <v>99.9921875</v>
      </c>
      <c r="P380" s="2">
        <v>39254</v>
      </c>
      <c r="Q380">
        <v>99.29296875</v>
      </c>
      <c r="R380" s="2"/>
      <c r="T380" s="2"/>
      <c r="V380" s="2"/>
      <c r="X380" s="2"/>
      <c r="Z380" s="2">
        <v>40060</v>
      </c>
      <c r="AA380">
        <v>103.8671875</v>
      </c>
      <c r="AB380" s="2"/>
      <c r="AD380" s="2"/>
      <c r="AH380" s="2"/>
      <c r="AJ380" s="2">
        <v>38922</v>
      </c>
      <c r="AK380">
        <v>94.66015625</v>
      </c>
      <c r="AL380" s="2">
        <v>39106</v>
      </c>
      <c r="AM380">
        <v>97.9921875</v>
      </c>
      <c r="AN380" s="2">
        <v>39282</v>
      </c>
      <c r="AO380">
        <v>98.34765625</v>
      </c>
      <c r="AP380" s="2"/>
      <c r="AR380" s="2">
        <v>39646</v>
      </c>
      <c r="AS380">
        <v>107.14453125</v>
      </c>
      <c r="AT380" s="2">
        <v>39828</v>
      </c>
      <c r="AU380">
        <v>122.03515625</v>
      </c>
      <c r="AV380" s="2">
        <v>40010</v>
      </c>
      <c r="AW380">
        <v>101.71875</v>
      </c>
      <c r="BD380" s="2">
        <v>38720</v>
      </c>
      <c r="BE380">
        <v>140.84765625</v>
      </c>
      <c r="BF380" s="2">
        <v>38720</v>
      </c>
      <c r="BG380">
        <v>120.39453125</v>
      </c>
      <c r="BH380" s="2">
        <v>38720</v>
      </c>
      <c r="BI380">
        <v>129.5078125</v>
      </c>
      <c r="BJ380" s="2">
        <v>38720</v>
      </c>
      <c r="BK380">
        <v>111.21484375</v>
      </c>
    </row>
    <row r="381" spans="4:63" x14ac:dyDescent="0.25">
      <c r="D381" s="2"/>
      <c r="F381" s="2">
        <v>38881</v>
      </c>
      <c r="G381">
        <v>100.1953125</v>
      </c>
      <c r="H381" s="2">
        <v>38909</v>
      </c>
      <c r="I381">
        <v>100.1953125</v>
      </c>
      <c r="J381" s="2">
        <v>38721</v>
      </c>
      <c r="K381">
        <v>98.62890625</v>
      </c>
      <c r="L381" s="2">
        <v>38895</v>
      </c>
      <c r="M381">
        <v>96.59375</v>
      </c>
      <c r="N381" s="2">
        <v>38987</v>
      </c>
      <c r="O381">
        <v>100.015625</v>
      </c>
      <c r="P381" s="2">
        <v>39255</v>
      </c>
      <c r="Q381">
        <v>99.53125</v>
      </c>
      <c r="R381" s="2"/>
      <c r="T381" s="2"/>
      <c r="V381" s="2"/>
      <c r="X381" s="2"/>
      <c r="Z381" s="2">
        <v>40063</v>
      </c>
      <c r="AA381">
        <v>103.8671875</v>
      </c>
      <c r="AB381" s="2"/>
      <c r="AD381" s="2"/>
      <c r="AH381" s="2"/>
      <c r="AJ381" s="2">
        <v>38923</v>
      </c>
      <c r="AK381">
        <v>94.55859375</v>
      </c>
      <c r="AL381" s="2">
        <v>39107</v>
      </c>
      <c r="AM381">
        <v>97.55078125</v>
      </c>
      <c r="AN381" s="2">
        <v>39283</v>
      </c>
      <c r="AO381">
        <v>98.87109375</v>
      </c>
      <c r="AP381" s="2"/>
      <c r="AR381" s="2">
        <v>39647</v>
      </c>
      <c r="AS381">
        <v>106.49609375</v>
      </c>
      <c r="AT381" s="2">
        <v>39829</v>
      </c>
      <c r="AU381">
        <v>121.0234375</v>
      </c>
      <c r="AV381" s="2">
        <v>40011</v>
      </c>
      <c r="AW381">
        <v>101.21875</v>
      </c>
      <c r="BD381" s="2">
        <v>38721</v>
      </c>
      <c r="BE381">
        <v>141.13671875</v>
      </c>
      <c r="BF381" s="2">
        <v>38721</v>
      </c>
      <c r="BG381">
        <v>120.55078125</v>
      </c>
      <c r="BH381" s="2">
        <v>38721</v>
      </c>
      <c r="BI381">
        <v>129.73046875</v>
      </c>
      <c r="BJ381" s="2">
        <v>38721</v>
      </c>
      <c r="BK381">
        <v>111.3359375</v>
      </c>
    </row>
    <row r="382" spans="4:63" x14ac:dyDescent="0.25">
      <c r="D382" s="2"/>
      <c r="F382" s="2">
        <v>38882</v>
      </c>
      <c r="G382">
        <v>100.1875</v>
      </c>
      <c r="H382" s="2">
        <v>38910</v>
      </c>
      <c r="I382">
        <v>100.203125</v>
      </c>
      <c r="J382" s="2">
        <v>38722</v>
      </c>
      <c r="K382">
        <v>98.59375</v>
      </c>
      <c r="L382" s="2">
        <v>38896</v>
      </c>
      <c r="M382">
        <v>96.46484375</v>
      </c>
      <c r="N382" s="2">
        <v>38988</v>
      </c>
      <c r="O382">
        <v>100.01171875</v>
      </c>
      <c r="P382" s="2">
        <v>39258</v>
      </c>
      <c r="Q382">
        <v>99.69921875</v>
      </c>
      <c r="R382" s="2"/>
      <c r="T382" s="2"/>
      <c r="V382" s="2"/>
      <c r="X382" s="2"/>
      <c r="Z382" s="2">
        <v>40064</v>
      </c>
      <c r="AA382">
        <v>103.74609375</v>
      </c>
      <c r="AB382" s="2"/>
      <c r="AD382" s="2"/>
      <c r="AH382" s="2"/>
      <c r="AJ382" s="2">
        <v>38924</v>
      </c>
      <c r="AK382">
        <v>94.8046875</v>
      </c>
      <c r="AL382" s="2">
        <v>39108</v>
      </c>
      <c r="AM382">
        <v>97.5859375</v>
      </c>
      <c r="AN382" s="2">
        <v>39286</v>
      </c>
      <c r="AO382">
        <v>98.8828125</v>
      </c>
      <c r="AP382" s="2"/>
      <c r="AR382" s="2">
        <v>39650</v>
      </c>
      <c r="AS382">
        <v>106.8359375</v>
      </c>
      <c r="AT382" s="2">
        <v>39832</v>
      </c>
      <c r="AU382">
        <v>121.0234375</v>
      </c>
      <c r="AV382" s="2">
        <v>40014</v>
      </c>
      <c r="AW382">
        <v>101.5234375</v>
      </c>
      <c r="BD382" s="2">
        <v>38722</v>
      </c>
      <c r="BE382">
        <v>140.984375</v>
      </c>
      <c r="BF382" s="2">
        <v>38722</v>
      </c>
      <c r="BG382">
        <v>120.41015625</v>
      </c>
      <c r="BH382" s="2">
        <v>38722</v>
      </c>
      <c r="BI382">
        <v>129.5625</v>
      </c>
      <c r="BJ382" s="2">
        <v>38722</v>
      </c>
      <c r="BK382">
        <v>111.2109375</v>
      </c>
    </row>
    <row r="383" spans="4:63" x14ac:dyDescent="0.25">
      <c r="D383" s="2"/>
      <c r="F383" s="2">
        <v>38883</v>
      </c>
      <c r="G383">
        <v>100.1953125</v>
      </c>
      <c r="H383" s="2">
        <v>38911</v>
      </c>
      <c r="I383">
        <v>100.2421875</v>
      </c>
      <c r="J383" s="2">
        <v>38723</v>
      </c>
      <c r="K383">
        <v>98.5546875</v>
      </c>
      <c r="L383" s="2">
        <v>38897</v>
      </c>
      <c r="M383">
        <v>96.6953125</v>
      </c>
      <c r="N383" s="2">
        <v>38989</v>
      </c>
      <c r="O383">
        <v>99.953125</v>
      </c>
      <c r="P383" s="2">
        <v>39259</v>
      </c>
      <c r="Q383">
        <v>99.7265625</v>
      </c>
      <c r="R383" s="2"/>
      <c r="T383" s="2"/>
      <c r="V383" s="2"/>
      <c r="X383" s="2"/>
      <c r="Z383" s="2">
        <v>40065</v>
      </c>
      <c r="AA383">
        <v>103.87890625</v>
      </c>
      <c r="AB383" s="2"/>
      <c r="AD383" s="2"/>
      <c r="AH383" s="2"/>
      <c r="AJ383" s="2">
        <v>38925</v>
      </c>
      <c r="AK383">
        <v>94.78515625</v>
      </c>
      <c r="AL383" s="2">
        <v>39111</v>
      </c>
      <c r="AM383">
        <v>97.48828125</v>
      </c>
      <c r="AN383" s="2">
        <v>39287</v>
      </c>
      <c r="AO383">
        <v>99.17578125</v>
      </c>
      <c r="AP383" s="2"/>
      <c r="AR383" s="2">
        <v>39651</v>
      </c>
      <c r="AS383">
        <v>106.37890625</v>
      </c>
      <c r="AT383" s="2">
        <v>39833</v>
      </c>
      <c r="AU383">
        <v>120.59765625</v>
      </c>
      <c r="AV383" s="2">
        <v>40015</v>
      </c>
      <c r="AW383">
        <v>102.45703125</v>
      </c>
      <c r="BD383" s="2">
        <v>38723</v>
      </c>
      <c r="BE383">
        <v>140.75</v>
      </c>
      <c r="BF383" s="2">
        <v>38723</v>
      </c>
      <c r="BG383">
        <v>120.2109375</v>
      </c>
      <c r="BH383" s="2">
        <v>38723</v>
      </c>
      <c r="BI383">
        <v>129.33203125</v>
      </c>
      <c r="BJ383" s="2">
        <v>38723</v>
      </c>
      <c r="BK383">
        <v>110.98828125</v>
      </c>
    </row>
    <row r="384" spans="4:63" x14ac:dyDescent="0.25">
      <c r="D384" s="2"/>
      <c r="F384" s="2">
        <v>38884</v>
      </c>
      <c r="G384">
        <v>100.22265625</v>
      </c>
      <c r="H384" s="2">
        <v>38912</v>
      </c>
      <c r="I384">
        <v>100.30078125</v>
      </c>
      <c r="J384" s="2">
        <v>38726</v>
      </c>
      <c r="K384">
        <v>98.59765625</v>
      </c>
      <c r="L384" s="2">
        <v>38898</v>
      </c>
      <c r="M384">
        <v>96.92578125</v>
      </c>
      <c r="N384" s="2">
        <v>38992</v>
      </c>
      <c r="O384">
        <v>100.1015625</v>
      </c>
      <c r="P384" s="2">
        <v>39260</v>
      </c>
      <c r="Q384">
        <v>99.70703125</v>
      </c>
      <c r="R384" s="2"/>
      <c r="T384" s="2"/>
      <c r="V384" s="2"/>
      <c r="X384" s="2"/>
      <c r="Z384" s="2">
        <v>40066</v>
      </c>
      <c r="AA384">
        <v>104.19921875</v>
      </c>
      <c r="AB384" s="2"/>
      <c r="AD384" s="2"/>
      <c r="AH384" s="2"/>
      <c r="AJ384" s="2">
        <v>38926</v>
      </c>
      <c r="AK384">
        <v>95.1484375</v>
      </c>
      <c r="AL384" s="2">
        <v>39112</v>
      </c>
      <c r="AM384">
        <v>97.625</v>
      </c>
      <c r="AN384" s="2">
        <v>39288</v>
      </c>
      <c r="AO384">
        <v>99.25</v>
      </c>
      <c r="AP384" s="2"/>
      <c r="AR384" s="2">
        <v>39652</v>
      </c>
      <c r="AS384">
        <v>106.234375</v>
      </c>
      <c r="AT384" s="2">
        <v>39834</v>
      </c>
      <c r="AU384">
        <v>119.28515625</v>
      </c>
      <c r="AV384" s="2">
        <v>40016</v>
      </c>
      <c r="AW384">
        <v>101.94921875</v>
      </c>
      <c r="BD384" s="2">
        <v>38726</v>
      </c>
      <c r="BE384">
        <v>140.84765625</v>
      </c>
      <c r="BF384" s="2">
        <v>38726</v>
      </c>
      <c r="BG384">
        <v>120.3359375</v>
      </c>
      <c r="BH384" s="2">
        <v>38726</v>
      </c>
      <c r="BI384">
        <v>129.4765625</v>
      </c>
      <c r="BJ384" s="2">
        <v>38726</v>
      </c>
      <c r="BK384">
        <v>111.14453125</v>
      </c>
    </row>
    <row r="385" spans="4:63" x14ac:dyDescent="0.25">
      <c r="D385" s="2"/>
      <c r="F385" s="2">
        <v>38887</v>
      </c>
      <c r="G385">
        <v>100.23046875</v>
      </c>
      <c r="H385" s="2">
        <v>38915</v>
      </c>
      <c r="I385">
        <v>100.30859375</v>
      </c>
      <c r="J385" s="2">
        <v>38727</v>
      </c>
      <c r="K385">
        <v>98.46484375</v>
      </c>
      <c r="L385" s="2">
        <v>38901</v>
      </c>
      <c r="M385">
        <v>96.9140625</v>
      </c>
      <c r="N385" s="2">
        <v>38993</v>
      </c>
      <c r="O385">
        <v>100.06640625</v>
      </c>
      <c r="P385" s="2">
        <v>39261</v>
      </c>
      <c r="Q385">
        <v>99.59375</v>
      </c>
      <c r="R385" s="2"/>
      <c r="T385" s="2"/>
      <c r="V385" s="2"/>
      <c r="X385" s="2"/>
      <c r="Z385" s="2">
        <v>40067</v>
      </c>
      <c r="AA385">
        <v>104.125</v>
      </c>
      <c r="AB385" s="2"/>
      <c r="AD385" s="2"/>
      <c r="AH385" s="2"/>
      <c r="AJ385" s="2">
        <v>38929</v>
      </c>
      <c r="AK385">
        <v>95.25</v>
      </c>
      <c r="AL385" s="2">
        <v>39113</v>
      </c>
      <c r="AM385">
        <v>98.07421875</v>
      </c>
      <c r="AN385" s="2">
        <v>39289</v>
      </c>
      <c r="AO385">
        <v>100.046875</v>
      </c>
      <c r="AP385" s="2"/>
      <c r="AR385" s="2">
        <v>39653</v>
      </c>
      <c r="AS385">
        <v>107.15625</v>
      </c>
      <c r="AT385" s="2">
        <v>39835</v>
      </c>
      <c r="AU385">
        <v>118.8125</v>
      </c>
      <c r="AV385" s="2">
        <v>40017</v>
      </c>
      <c r="AW385">
        <v>101.1484375</v>
      </c>
      <c r="BD385" s="2">
        <v>38727</v>
      </c>
      <c r="BE385">
        <v>139.8984375</v>
      </c>
      <c r="BF385" s="2">
        <v>38727</v>
      </c>
      <c r="BG385">
        <v>119.4609375</v>
      </c>
      <c r="BH385" s="2">
        <v>38727</v>
      </c>
      <c r="BI385">
        <v>128.54296875</v>
      </c>
      <c r="BJ385" s="2">
        <v>38727</v>
      </c>
      <c r="BK385">
        <v>110.203125</v>
      </c>
    </row>
    <row r="386" spans="4:63" x14ac:dyDescent="0.25">
      <c r="D386" s="2"/>
      <c r="F386" s="2">
        <v>38888</v>
      </c>
      <c r="G386">
        <v>100.23828125</v>
      </c>
      <c r="H386" s="2">
        <v>38916</v>
      </c>
      <c r="I386">
        <v>100.30078125</v>
      </c>
      <c r="J386" s="2">
        <v>38728</v>
      </c>
      <c r="K386">
        <v>98.37890625</v>
      </c>
      <c r="L386" s="2">
        <v>38902</v>
      </c>
      <c r="M386">
        <v>96.9140625</v>
      </c>
      <c r="N386" s="2">
        <v>38994</v>
      </c>
      <c r="O386">
        <v>100.296875</v>
      </c>
      <c r="P386" s="2">
        <v>39262</v>
      </c>
      <c r="Q386">
        <v>99.89453125</v>
      </c>
      <c r="R386" s="2"/>
      <c r="T386" s="2"/>
      <c r="V386" s="2"/>
      <c r="X386" s="2"/>
      <c r="Z386" s="2">
        <v>40070</v>
      </c>
      <c r="AA386">
        <v>103.9296875</v>
      </c>
      <c r="AB386" s="2"/>
      <c r="AD386" s="2"/>
      <c r="AH386" s="2"/>
      <c r="AJ386" s="2">
        <v>38930</v>
      </c>
      <c r="AK386">
        <v>95.29296875</v>
      </c>
      <c r="AL386" s="2">
        <v>39114</v>
      </c>
      <c r="AM386">
        <v>97.8828125</v>
      </c>
      <c r="AN386" s="2">
        <v>39290</v>
      </c>
      <c r="AO386">
        <v>100.25390625</v>
      </c>
      <c r="AP386" s="2"/>
      <c r="AR386" s="2">
        <v>39654</v>
      </c>
      <c r="AS386">
        <v>106.42578125</v>
      </c>
      <c r="AT386" s="2">
        <v>39836</v>
      </c>
      <c r="AU386">
        <v>118.5703125</v>
      </c>
      <c r="AV386" s="2">
        <v>40018</v>
      </c>
      <c r="AW386">
        <v>101.17578125</v>
      </c>
      <c r="BD386" s="2">
        <v>38728</v>
      </c>
      <c r="BE386">
        <v>139.53125</v>
      </c>
      <c r="BF386" s="2">
        <v>38728</v>
      </c>
      <c r="BG386">
        <v>119.1015625</v>
      </c>
      <c r="BH386" s="2">
        <v>38728</v>
      </c>
      <c r="BI386">
        <v>128.16796875</v>
      </c>
      <c r="BJ386" s="2">
        <v>38728</v>
      </c>
      <c r="BK386">
        <v>109.953125</v>
      </c>
    </row>
    <row r="387" spans="4:63" x14ac:dyDescent="0.25">
      <c r="D387" s="2"/>
      <c r="F387" s="2">
        <v>38889</v>
      </c>
      <c r="G387">
        <v>100.26171875</v>
      </c>
      <c r="H387" s="2">
        <v>38917</v>
      </c>
      <c r="I387">
        <v>100.34375</v>
      </c>
      <c r="J387" s="2">
        <v>38729</v>
      </c>
      <c r="K387">
        <v>98.52734375</v>
      </c>
      <c r="L387" s="2">
        <v>38903</v>
      </c>
      <c r="M387">
        <v>96.70703125</v>
      </c>
      <c r="N387" s="2">
        <v>38995</v>
      </c>
      <c r="O387">
        <v>100.13671875</v>
      </c>
      <c r="P387" s="2">
        <v>39265</v>
      </c>
      <c r="Q387">
        <v>100.03125</v>
      </c>
      <c r="R387" s="2"/>
      <c r="T387" s="2"/>
      <c r="V387" s="2"/>
      <c r="X387" s="2"/>
      <c r="Z387" s="2">
        <v>40071</v>
      </c>
      <c r="AA387">
        <v>103.84375</v>
      </c>
      <c r="AB387" s="2"/>
      <c r="AD387" s="2"/>
      <c r="AH387" s="2"/>
      <c r="AJ387" s="2">
        <v>38931</v>
      </c>
      <c r="AK387">
        <v>95.3671875</v>
      </c>
      <c r="AL387" s="2">
        <v>39115</v>
      </c>
      <c r="AM387">
        <v>98.0078125</v>
      </c>
      <c r="AN387" s="2">
        <v>39293</v>
      </c>
      <c r="AO387">
        <v>99.953125</v>
      </c>
      <c r="AP387" s="2"/>
      <c r="AR387" s="2">
        <v>39657</v>
      </c>
      <c r="AS387">
        <v>107.22265625</v>
      </c>
      <c r="AT387" s="2">
        <v>39839</v>
      </c>
      <c r="AU387">
        <v>118.34765625</v>
      </c>
      <c r="AV387" s="2">
        <v>40021</v>
      </c>
      <c r="AW387">
        <v>100.69921875</v>
      </c>
      <c r="BD387" s="2">
        <v>38729</v>
      </c>
      <c r="BE387">
        <v>140.33203125</v>
      </c>
      <c r="BF387" s="2">
        <v>38729</v>
      </c>
      <c r="BG387">
        <v>119.8359375</v>
      </c>
      <c r="BH387" s="2">
        <v>38729</v>
      </c>
      <c r="BI387">
        <v>128.953125</v>
      </c>
      <c r="BJ387" s="2">
        <v>38729</v>
      </c>
      <c r="BK387">
        <v>110.66796875</v>
      </c>
    </row>
    <row r="388" spans="4:63" x14ac:dyDescent="0.25">
      <c r="D388" s="2"/>
      <c r="F388" s="2">
        <v>38890</v>
      </c>
      <c r="G388">
        <v>100.25390625</v>
      </c>
      <c r="H388" s="2">
        <v>38918</v>
      </c>
      <c r="I388">
        <v>100.3828125</v>
      </c>
      <c r="J388" s="2">
        <v>38730</v>
      </c>
      <c r="K388">
        <v>97.09765625</v>
      </c>
      <c r="L388" s="2">
        <v>38904</v>
      </c>
      <c r="M388">
        <v>96.82421875</v>
      </c>
      <c r="N388" s="2">
        <v>38996</v>
      </c>
      <c r="O388">
        <v>99.8359375</v>
      </c>
      <c r="P388" s="2">
        <v>39266</v>
      </c>
      <c r="Q388">
        <v>99.9140625</v>
      </c>
      <c r="R388" s="2"/>
      <c r="T388" s="2"/>
      <c r="V388" s="2"/>
      <c r="X388" s="2"/>
      <c r="Z388" s="2">
        <v>40072</v>
      </c>
      <c r="AA388">
        <v>103.66015625</v>
      </c>
      <c r="AB388" s="2"/>
      <c r="AD388" s="2"/>
      <c r="AH388" s="2"/>
      <c r="AJ388" s="2">
        <v>38932</v>
      </c>
      <c r="AK388">
        <v>95.39453125</v>
      </c>
      <c r="AL388" s="2">
        <v>39118</v>
      </c>
      <c r="AM388">
        <v>98.14453125</v>
      </c>
      <c r="AN388" s="2">
        <v>39294</v>
      </c>
      <c r="AO388">
        <v>100.38671875</v>
      </c>
      <c r="AP388" s="2"/>
      <c r="AR388" s="2">
        <v>39658</v>
      </c>
      <c r="AS388">
        <v>106.96875</v>
      </c>
      <c r="AT388" s="2">
        <v>39840</v>
      </c>
      <c r="AU388">
        <v>119.33203125</v>
      </c>
      <c r="AV388" s="2">
        <v>40022</v>
      </c>
      <c r="AW388">
        <v>100.9609375</v>
      </c>
      <c r="BD388" s="2">
        <v>38730</v>
      </c>
      <c r="BE388">
        <v>141.4296875</v>
      </c>
      <c r="BF388" s="2">
        <v>38730</v>
      </c>
      <c r="BG388">
        <v>120.83984375</v>
      </c>
      <c r="BH388" s="2">
        <v>38730</v>
      </c>
      <c r="BI388">
        <v>130.0390625</v>
      </c>
      <c r="BJ388" s="2">
        <v>38730</v>
      </c>
      <c r="BK388">
        <v>111.6484375</v>
      </c>
    </row>
    <row r="389" spans="4:63" x14ac:dyDescent="0.25">
      <c r="D389" s="2"/>
      <c r="F389" s="2">
        <v>38891</v>
      </c>
      <c r="G389">
        <v>100.296875</v>
      </c>
      <c r="H389" s="2">
        <v>38919</v>
      </c>
      <c r="I389">
        <v>100.42578125</v>
      </c>
      <c r="J389" s="2">
        <v>38733</v>
      </c>
      <c r="K389">
        <v>97.09765625</v>
      </c>
      <c r="L389" s="2">
        <v>38905</v>
      </c>
      <c r="M389">
        <v>96.99609375</v>
      </c>
      <c r="N389" s="2">
        <v>38999</v>
      </c>
      <c r="O389">
        <v>99.8359375</v>
      </c>
      <c r="P389" s="2">
        <v>39267</v>
      </c>
      <c r="Q389">
        <v>99.9140625</v>
      </c>
      <c r="R389" s="2"/>
      <c r="T389" s="2"/>
      <c r="V389" s="2"/>
      <c r="X389" s="2"/>
      <c r="Z389" s="2">
        <v>40073</v>
      </c>
      <c r="AA389">
        <v>103.93359375</v>
      </c>
      <c r="AB389" s="2"/>
      <c r="AD389" s="2"/>
      <c r="AH389" s="2"/>
      <c r="AJ389" s="2">
        <v>38933</v>
      </c>
      <c r="AK389">
        <v>95.87890625</v>
      </c>
      <c r="AL389" s="2">
        <v>39119</v>
      </c>
      <c r="AM389">
        <v>98.4375</v>
      </c>
      <c r="AN389" s="2">
        <v>39295</v>
      </c>
      <c r="AO389">
        <v>100.01171875</v>
      </c>
      <c r="AP389" s="2"/>
      <c r="AR389" s="2">
        <v>39659</v>
      </c>
      <c r="AS389">
        <v>106.94921875</v>
      </c>
      <c r="AT389" s="2">
        <v>39841</v>
      </c>
      <c r="AU389">
        <v>118.234375</v>
      </c>
      <c r="AV389" s="2">
        <v>40023</v>
      </c>
      <c r="AW389">
        <v>101.109375</v>
      </c>
      <c r="BD389" s="2">
        <v>38733</v>
      </c>
      <c r="BE389">
        <v>141.4296875</v>
      </c>
      <c r="BF389" s="2">
        <v>38733</v>
      </c>
      <c r="BG389">
        <v>120.83984375</v>
      </c>
      <c r="BH389" s="2">
        <v>38733</v>
      </c>
      <c r="BI389">
        <v>130.0390625</v>
      </c>
      <c r="BJ389" s="2">
        <v>38733</v>
      </c>
      <c r="BK389">
        <v>111.6484375</v>
      </c>
    </row>
    <row r="390" spans="4:63" x14ac:dyDescent="0.25">
      <c r="D390" s="2"/>
      <c r="F390" s="2">
        <v>38894</v>
      </c>
      <c r="G390">
        <v>100.3046875</v>
      </c>
      <c r="H390" s="2">
        <v>38922</v>
      </c>
      <c r="I390">
        <v>100.43359375</v>
      </c>
      <c r="J390" s="2">
        <v>38734</v>
      </c>
      <c r="K390">
        <v>97.15234375</v>
      </c>
      <c r="L390" s="2">
        <v>38908</v>
      </c>
      <c r="M390">
        <v>97.0234375</v>
      </c>
      <c r="N390" s="2">
        <v>39000</v>
      </c>
      <c r="O390">
        <v>99.62890625</v>
      </c>
      <c r="P390" s="2">
        <v>39268</v>
      </c>
      <c r="Q390">
        <v>99.61328125</v>
      </c>
      <c r="R390" s="2"/>
      <c r="T390" s="2"/>
      <c r="V390" s="2"/>
      <c r="X390" s="2"/>
      <c r="Z390" s="2">
        <v>40074</v>
      </c>
      <c r="AA390">
        <v>103.65625</v>
      </c>
      <c r="AB390" s="2"/>
      <c r="AD390" s="2"/>
      <c r="AH390" s="2"/>
      <c r="AJ390" s="2">
        <v>38936</v>
      </c>
      <c r="AK390">
        <v>95.703125</v>
      </c>
      <c r="AL390" s="2">
        <v>39120</v>
      </c>
      <c r="AM390">
        <v>98.62109375</v>
      </c>
      <c r="AN390" s="2">
        <v>39296</v>
      </c>
      <c r="AO390">
        <v>100.1796875</v>
      </c>
      <c r="AP390" s="2"/>
      <c r="AR390" s="2">
        <v>39660</v>
      </c>
      <c r="AS390">
        <v>107.7421875</v>
      </c>
      <c r="AT390" s="2">
        <v>39842</v>
      </c>
      <c r="AU390">
        <v>116.71484375</v>
      </c>
      <c r="AV390" s="2">
        <v>40024</v>
      </c>
      <c r="AW390">
        <v>101.52734375</v>
      </c>
      <c r="BD390" s="2">
        <v>38734</v>
      </c>
      <c r="BE390">
        <v>141.74609375</v>
      </c>
      <c r="BF390" s="2">
        <v>38734</v>
      </c>
      <c r="BG390">
        <v>121.13671875</v>
      </c>
      <c r="BH390" s="2">
        <v>38734</v>
      </c>
      <c r="BI390">
        <v>130.37109375</v>
      </c>
      <c r="BJ390" s="2">
        <v>38734</v>
      </c>
      <c r="BK390">
        <v>112.1328125</v>
      </c>
    </row>
    <row r="391" spans="4:63" x14ac:dyDescent="0.25">
      <c r="D391" s="2"/>
      <c r="F391" s="2">
        <v>38895</v>
      </c>
      <c r="G391">
        <v>100.296875</v>
      </c>
      <c r="H391" s="2">
        <v>38923</v>
      </c>
      <c r="I391">
        <v>100.45703125</v>
      </c>
      <c r="J391" s="2">
        <v>38735</v>
      </c>
      <c r="K391">
        <v>97.16015625</v>
      </c>
      <c r="L391" s="2">
        <v>38909</v>
      </c>
      <c r="M391">
        <v>97.09375</v>
      </c>
      <c r="N391" s="2">
        <v>39001</v>
      </c>
      <c r="O391">
        <v>99.546875</v>
      </c>
      <c r="P391" s="2">
        <v>39269</v>
      </c>
      <c r="Q391">
        <v>99.5390625</v>
      </c>
      <c r="R391" s="2"/>
      <c r="T391" s="2"/>
      <c r="V391" s="2"/>
      <c r="X391" s="2"/>
      <c r="Z391" s="2">
        <v>40077</v>
      </c>
      <c r="AA391">
        <v>103.6796875</v>
      </c>
      <c r="AB391" s="2"/>
      <c r="AD391" s="2"/>
      <c r="AH391" s="2"/>
      <c r="AJ391" s="2">
        <v>38937</v>
      </c>
      <c r="AK391">
        <v>95.74609375</v>
      </c>
      <c r="AL391" s="2">
        <v>39121</v>
      </c>
      <c r="AM391">
        <v>98.6484375</v>
      </c>
      <c r="AN391" s="2">
        <v>39297</v>
      </c>
      <c r="AO391">
        <v>100.76171875</v>
      </c>
      <c r="AP391" s="2"/>
      <c r="AR391" s="2">
        <v>39661</v>
      </c>
      <c r="AS391">
        <v>107.90625</v>
      </c>
      <c r="AT391" s="2">
        <v>39843</v>
      </c>
      <c r="AU391">
        <v>116.84765625</v>
      </c>
      <c r="AV391" s="2">
        <v>40025</v>
      </c>
      <c r="AW391">
        <v>102.5390625</v>
      </c>
      <c r="BD391" s="2">
        <v>38735</v>
      </c>
      <c r="BE391">
        <v>141.73828125</v>
      </c>
      <c r="BF391" s="2">
        <v>38735</v>
      </c>
      <c r="BG391">
        <v>121.12109375</v>
      </c>
      <c r="BH391" s="2">
        <v>38735</v>
      </c>
      <c r="BI391">
        <v>130.34375</v>
      </c>
      <c r="BJ391" s="2">
        <v>38735</v>
      </c>
      <c r="BK391">
        <v>111.95703125</v>
      </c>
    </row>
    <row r="392" spans="4:63" x14ac:dyDescent="0.25">
      <c r="D392" s="2"/>
      <c r="F392" s="2">
        <v>38896</v>
      </c>
      <c r="G392">
        <v>100.3203125</v>
      </c>
      <c r="H392" s="2">
        <v>38924</v>
      </c>
      <c r="I392">
        <v>100.49609375</v>
      </c>
      <c r="J392" s="2">
        <v>38736</v>
      </c>
      <c r="K392">
        <v>97.04296875</v>
      </c>
      <c r="L392" s="2">
        <v>38910</v>
      </c>
      <c r="M392">
        <v>97.08984375</v>
      </c>
      <c r="N392" s="2">
        <v>39002</v>
      </c>
      <c r="O392">
        <v>99.5859375</v>
      </c>
      <c r="P392" s="2">
        <v>39272</v>
      </c>
      <c r="Q392">
        <v>99.69140625</v>
      </c>
      <c r="R392" s="2"/>
      <c r="T392" s="2"/>
      <c r="V392" s="2"/>
      <c r="X392" s="2"/>
      <c r="Z392" s="2">
        <v>40078</v>
      </c>
      <c r="AA392">
        <v>103.796875</v>
      </c>
      <c r="AB392" s="2"/>
      <c r="AD392" s="2"/>
      <c r="AH392" s="2"/>
      <c r="AJ392" s="2">
        <v>38938</v>
      </c>
      <c r="AK392">
        <v>95.6640625</v>
      </c>
      <c r="AL392" s="2">
        <v>39122</v>
      </c>
      <c r="AM392">
        <v>98.35546875</v>
      </c>
      <c r="AN392" s="2">
        <v>39300</v>
      </c>
      <c r="AO392">
        <v>100.40234375</v>
      </c>
      <c r="AP392" s="2"/>
      <c r="AR392" s="2">
        <v>39664</v>
      </c>
      <c r="AS392">
        <v>107.71484375</v>
      </c>
      <c r="AT392" s="2">
        <v>39846</v>
      </c>
      <c r="AU392">
        <v>117.921875</v>
      </c>
      <c r="AV392" s="2">
        <v>40028</v>
      </c>
      <c r="AW392">
        <v>101.34765625</v>
      </c>
      <c r="BD392" s="2">
        <v>38736</v>
      </c>
      <c r="BE392">
        <v>141.2578125</v>
      </c>
      <c r="BF392" s="2">
        <v>38736</v>
      </c>
      <c r="BG392">
        <v>120.66796875</v>
      </c>
      <c r="BH392" s="2">
        <v>38736</v>
      </c>
      <c r="BI392">
        <v>129.828125</v>
      </c>
      <c r="BJ392" s="2">
        <v>38736</v>
      </c>
      <c r="BK392">
        <v>111.45703125</v>
      </c>
    </row>
    <row r="393" spans="4:63" x14ac:dyDescent="0.25">
      <c r="D393" s="2"/>
      <c r="F393" s="2">
        <v>38897</v>
      </c>
      <c r="G393">
        <v>98.859375</v>
      </c>
      <c r="H393" s="2">
        <v>38925</v>
      </c>
      <c r="I393">
        <v>100.50390625</v>
      </c>
      <c r="J393" s="2">
        <v>38737</v>
      </c>
      <c r="K393">
        <v>97.1328125</v>
      </c>
      <c r="L393" s="2">
        <v>38911</v>
      </c>
      <c r="M393">
        <v>97.23828125</v>
      </c>
      <c r="N393" s="2">
        <v>39003</v>
      </c>
      <c r="O393">
        <v>97.54296875</v>
      </c>
      <c r="P393" s="2">
        <v>39273</v>
      </c>
      <c r="Q393">
        <v>100.125</v>
      </c>
      <c r="R393" s="2"/>
      <c r="T393" s="2"/>
      <c r="V393" s="2"/>
      <c r="X393" s="2"/>
      <c r="Z393" s="2">
        <v>40079</v>
      </c>
      <c r="AA393">
        <v>103.9609375</v>
      </c>
      <c r="AB393" s="2"/>
      <c r="AD393" s="2"/>
      <c r="AH393" s="2"/>
      <c r="AJ393" s="2">
        <v>38939</v>
      </c>
      <c r="AK393">
        <v>95.61328125</v>
      </c>
      <c r="AL393" s="2">
        <v>39125</v>
      </c>
      <c r="AM393">
        <v>98.2109375</v>
      </c>
      <c r="AN393" s="2">
        <v>39301</v>
      </c>
      <c r="AO393">
        <v>100.2421875</v>
      </c>
      <c r="AP393" s="2"/>
      <c r="AR393" s="2">
        <v>39665</v>
      </c>
      <c r="AS393">
        <v>107.33984375</v>
      </c>
      <c r="AT393" s="2">
        <v>39847</v>
      </c>
      <c r="AU393">
        <v>116.609375</v>
      </c>
      <c r="AV393" s="2">
        <v>40029</v>
      </c>
      <c r="AW393">
        <v>101.01171875</v>
      </c>
      <c r="BD393" s="2">
        <v>38737</v>
      </c>
      <c r="BE393">
        <v>141.6953125</v>
      </c>
      <c r="BF393" s="2">
        <v>38737</v>
      </c>
      <c r="BG393">
        <v>121.09375</v>
      </c>
      <c r="BH393" s="2">
        <v>38737</v>
      </c>
      <c r="BI393">
        <v>130.3359375</v>
      </c>
      <c r="BJ393" s="2">
        <v>38737</v>
      </c>
      <c r="BK393">
        <v>111.90625</v>
      </c>
    </row>
    <row r="394" spans="4:63" x14ac:dyDescent="0.25">
      <c r="D394" s="2"/>
      <c r="F394" s="2">
        <v>38898</v>
      </c>
      <c r="G394">
        <v>98.9140625</v>
      </c>
      <c r="H394" s="2">
        <v>38926</v>
      </c>
      <c r="I394">
        <v>99.015625</v>
      </c>
      <c r="J394" s="2">
        <v>38740</v>
      </c>
      <c r="K394">
        <v>97.14453125</v>
      </c>
      <c r="L394" s="2">
        <v>38912</v>
      </c>
      <c r="M394">
        <v>95.50390625</v>
      </c>
      <c r="N394" s="2">
        <v>39006</v>
      </c>
      <c r="O394">
        <v>97.6171875</v>
      </c>
      <c r="P394" s="2">
        <v>39274</v>
      </c>
      <c r="Q394">
        <v>99.94921875</v>
      </c>
      <c r="R394" s="2"/>
      <c r="T394" s="2"/>
      <c r="V394" s="2"/>
      <c r="X394" s="2"/>
      <c r="Z394" s="2">
        <v>40080</v>
      </c>
      <c r="AA394">
        <v>104.07421875</v>
      </c>
      <c r="AB394" s="2"/>
      <c r="AD394" s="2"/>
      <c r="AH394" s="2"/>
      <c r="AJ394" s="2">
        <v>38940</v>
      </c>
      <c r="AK394">
        <v>95.37890625</v>
      </c>
      <c r="AL394" s="2">
        <v>39126</v>
      </c>
      <c r="AM394">
        <v>98.17578125</v>
      </c>
      <c r="AN394" s="2">
        <v>39302</v>
      </c>
      <c r="AO394">
        <v>99.51953125</v>
      </c>
      <c r="AP394" s="2"/>
      <c r="AR394" s="2">
        <v>39666</v>
      </c>
      <c r="AS394">
        <v>107.1796875</v>
      </c>
      <c r="AT394" s="2">
        <v>39848</v>
      </c>
      <c r="AU394">
        <v>116.13671875</v>
      </c>
      <c r="AV394" s="2">
        <v>40030</v>
      </c>
      <c r="AW394">
        <v>100.5546875</v>
      </c>
      <c r="BD394" s="2">
        <v>38740</v>
      </c>
      <c r="BE394">
        <v>141.62109375</v>
      </c>
      <c r="BF394" s="2">
        <v>38740</v>
      </c>
      <c r="BG394">
        <v>121.03125</v>
      </c>
      <c r="BH394" s="2">
        <v>38740</v>
      </c>
      <c r="BI394">
        <v>130.23046875</v>
      </c>
      <c r="BJ394" s="2">
        <v>38740</v>
      </c>
      <c r="BK394">
        <v>111.796875</v>
      </c>
    </row>
    <row r="395" spans="4:63" x14ac:dyDescent="0.25">
      <c r="D395" s="2"/>
      <c r="F395" s="2">
        <v>38901</v>
      </c>
      <c r="G395">
        <v>98.9140625</v>
      </c>
      <c r="H395" s="2">
        <v>38929</v>
      </c>
      <c r="I395">
        <v>99.0234375</v>
      </c>
      <c r="J395" s="2">
        <v>38741</v>
      </c>
      <c r="K395">
        <v>97.07421875</v>
      </c>
      <c r="L395" s="2">
        <v>38915</v>
      </c>
      <c r="M395">
        <v>95.5</v>
      </c>
      <c r="N395" s="2">
        <v>39007</v>
      </c>
      <c r="O395">
        <v>97.65625</v>
      </c>
      <c r="P395" s="2">
        <v>39275</v>
      </c>
      <c r="Q395">
        <v>99.8203125</v>
      </c>
      <c r="R395" s="2"/>
      <c r="T395" s="2"/>
      <c r="V395" s="2"/>
      <c r="X395" s="2"/>
      <c r="Z395" s="2">
        <v>40081</v>
      </c>
      <c r="AA395">
        <v>104.09765625</v>
      </c>
      <c r="AB395" s="2"/>
      <c r="AD395" s="2"/>
      <c r="AH395" s="2"/>
      <c r="AJ395" s="2">
        <v>38943</v>
      </c>
      <c r="AK395">
        <v>93.21875</v>
      </c>
      <c r="AL395" s="2">
        <v>39127</v>
      </c>
      <c r="AM395">
        <v>96.59375</v>
      </c>
      <c r="AN395" s="2">
        <v>39303</v>
      </c>
      <c r="AO395">
        <v>100.203125</v>
      </c>
      <c r="AP395" s="2"/>
      <c r="AR395" s="2">
        <v>39667</v>
      </c>
      <c r="AS395">
        <v>108.33203125</v>
      </c>
      <c r="AT395" s="2">
        <v>39849</v>
      </c>
      <c r="AU395">
        <v>116.3359375</v>
      </c>
      <c r="AV395" s="2">
        <v>40031</v>
      </c>
      <c r="AW395">
        <v>100.59375</v>
      </c>
      <c r="BD395" s="2">
        <v>38741</v>
      </c>
      <c r="BE395">
        <v>141.01953125</v>
      </c>
      <c r="BF395" s="2">
        <v>38741</v>
      </c>
      <c r="BG395">
        <v>120.46875</v>
      </c>
      <c r="BH395" s="2">
        <v>38741</v>
      </c>
      <c r="BI395">
        <v>129.60546875</v>
      </c>
      <c r="BJ395" s="2">
        <v>38741</v>
      </c>
      <c r="BK395">
        <v>111.23046875</v>
      </c>
    </row>
    <row r="396" spans="4:63" x14ac:dyDescent="0.25">
      <c r="D396" s="2"/>
      <c r="F396" s="2">
        <v>38902</v>
      </c>
      <c r="G396">
        <v>98.9140625</v>
      </c>
      <c r="H396" s="2">
        <v>38930</v>
      </c>
      <c r="I396">
        <v>99.03125</v>
      </c>
      <c r="J396" s="2">
        <v>38742</v>
      </c>
      <c r="K396">
        <v>96.86328125</v>
      </c>
      <c r="L396" s="2">
        <v>38916</v>
      </c>
      <c r="M396">
        <v>95.2890625</v>
      </c>
      <c r="N396" s="2">
        <v>39008</v>
      </c>
      <c r="O396">
        <v>97.69921875</v>
      </c>
      <c r="P396" s="2">
        <v>39276</v>
      </c>
      <c r="Q396">
        <v>97.80859375</v>
      </c>
      <c r="R396" s="2"/>
      <c r="T396" s="2"/>
      <c r="V396" s="2"/>
      <c r="X396" s="2"/>
      <c r="Z396" s="2">
        <v>40084</v>
      </c>
      <c r="AA396">
        <v>104.1640625</v>
      </c>
      <c r="AB396" s="2"/>
      <c r="AD396" s="2"/>
      <c r="AH396" s="2"/>
      <c r="AJ396" s="2">
        <v>38944</v>
      </c>
      <c r="AK396">
        <v>93.66796875</v>
      </c>
      <c r="AL396" s="2">
        <v>39128</v>
      </c>
      <c r="AM396">
        <v>96.80859375</v>
      </c>
      <c r="AN396" s="2">
        <v>39304</v>
      </c>
      <c r="AO396">
        <v>100.0234375</v>
      </c>
      <c r="AP396" s="2"/>
      <c r="AR396" s="2">
        <v>39668</v>
      </c>
      <c r="AS396">
        <v>108.32421875</v>
      </c>
      <c r="AT396" s="2">
        <v>39850</v>
      </c>
      <c r="AU396">
        <v>115.828125</v>
      </c>
      <c r="AV396" s="2">
        <v>40032</v>
      </c>
      <c r="AW396">
        <v>99.859375</v>
      </c>
      <c r="BD396" s="2">
        <v>38742</v>
      </c>
      <c r="BE396">
        <v>139.7265625</v>
      </c>
      <c r="BF396" s="2">
        <v>38742</v>
      </c>
      <c r="BG396">
        <v>119.23828125</v>
      </c>
      <c r="BH396" s="2">
        <v>38742</v>
      </c>
      <c r="BI396">
        <v>128.3125</v>
      </c>
      <c r="BJ396" s="2">
        <v>38742</v>
      </c>
      <c r="BK396">
        <v>109.99609375</v>
      </c>
    </row>
    <row r="397" spans="4:63" x14ac:dyDescent="0.25">
      <c r="D397" s="2"/>
      <c r="F397" s="2">
        <v>38903</v>
      </c>
      <c r="G397">
        <v>98.92578125</v>
      </c>
      <c r="H397" s="2">
        <v>38931</v>
      </c>
      <c r="I397">
        <v>99.04296875</v>
      </c>
      <c r="J397" s="2">
        <v>38743</v>
      </c>
      <c r="K397">
        <v>96.8125</v>
      </c>
      <c r="L397" s="2">
        <v>38917</v>
      </c>
      <c r="M397">
        <v>95.56640625</v>
      </c>
      <c r="N397" s="2">
        <v>39009</v>
      </c>
      <c r="O397">
        <v>97.6171875</v>
      </c>
      <c r="P397" s="2">
        <v>39279</v>
      </c>
      <c r="Q397">
        <v>98.0078125</v>
      </c>
      <c r="R397" s="2"/>
      <c r="T397" s="2"/>
      <c r="V397" s="2"/>
      <c r="X397" s="2"/>
      <c r="Z397" s="2">
        <v>40085</v>
      </c>
      <c r="AA397">
        <v>102.859375</v>
      </c>
      <c r="AB397" s="2"/>
      <c r="AD397" s="2"/>
      <c r="AH397" s="2"/>
      <c r="AJ397" s="2">
        <v>38945</v>
      </c>
      <c r="AK397">
        <v>94.1640625</v>
      </c>
      <c r="AL397" s="2">
        <v>39129</v>
      </c>
      <c r="AM397">
        <v>96.94921875</v>
      </c>
      <c r="AN397" s="2">
        <v>39307</v>
      </c>
      <c r="AO397">
        <v>100.36328125</v>
      </c>
      <c r="AP397" s="2"/>
      <c r="AR397" s="2">
        <v>39671</v>
      </c>
      <c r="AS397">
        <v>107.8359375</v>
      </c>
      <c r="AT397" s="2">
        <v>39853</v>
      </c>
      <c r="AU397">
        <v>115.85546875</v>
      </c>
      <c r="AV397" s="2">
        <v>40035</v>
      </c>
      <c r="AW397">
        <v>100.4140625</v>
      </c>
      <c r="BD397" s="2">
        <v>38743</v>
      </c>
      <c r="BE397">
        <v>139.08984375</v>
      </c>
      <c r="BF397" s="2">
        <v>38743</v>
      </c>
      <c r="BG397">
        <v>118.69140625</v>
      </c>
      <c r="BH397" s="2">
        <v>38743</v>
      </c>
      <c r="BI397">
        <v>127.71875</v>
      </c>
      <c r="BJ397" s="2">
        <v>38743</v>
      </c>
      <c r="BK397">
        <v>109.43359375</v>
      </c>
    </row>
    <row r="398" spans="4:63" x14ac:dyDescent="0.25">
      <c r="D398" s="2"/>
      <c r="F398" s="2">
        <v>38904</v>
      </c>
      <c r="G398">
        <v>98.94921875</v>
      </c>
      <c r="H398" s="2">
        <v>38932</v>
      </c>
      <c r="I398">
        <v>99.05078125</v>
      </c>
      <c r="J398" s="2">
        <v>38744</v>
      </c>
      <c r="K398">
        <v>96.7890625</v>
      </c>
      <c r="L398" s="2">
        <v>38918</v>
      </c>
      <c r="M398">
        <v>95.69921875</v>
      </c>
      <c r="N398" s="2">
        <v>39010</v>
      </c>
      <c r="O398">
        <v>97.62109375</v>
      </c>
      <c r="P398" s="2">
        <v>39280</v>
      </c>
      <c r="Q398">
        <v>97.97265625</v>
      </c>
      <c r="R398" s="2"/>
      <c r="T398" s="2"/>
      <c r="V398" s="2"/>
      <c r="X398" s="2"/>
      <c r="Z398" s="2">
        <v>40086</v>
      </c>
      <c r="AA398">
        <v>102.9296875</v>
      </c>
      <c r="AB398" s="2"/>
      <c r="AD398" s="2"/>
      <c r="AH398" s="2"/>
      <c r="AJ398" s="2">
        <v>38946</v>
      </c>
      <c r="AK398">
        <v>94.125</v>
      </c>
      <c r="AL398" s="2">
        <v>39132</v>
      </c>
      <c r="AM398">
        <v>96.94921875</v>
      </c>
      <c r="AN398" s="2">
        <v>39308</v>
      </c>
      <c r="AO398">
        <v>98.375</v>
      </c>
      <c r="AP398" s="2"/>
      <c r="AR398" s="2">
        <v>39672</v>
      </c>
      <c r="AS398">
        <v>108.59765625</v>
      </c>
      <c r="AT398" s="2">
        <v>39854</v>
      </c>
      <c r="AU398">
        <v>117.27734375</v>
      </c>
      <c r="AV398" s="2">
        <v>40036</v>
      </c>
      <c r="AW398">
        <v>101.22265625</v>
      </c>
      <c r="BD398" s="2">
        <v>38744</v>
      </c>
      <c r="BE398">
        <v>139.21484375</v>
      </c>
      <c r="BF398" s="2">
        <v>38744</v>
      </c>
      <c r="BG398">
        <v>118.75390625</v>
      </c>
      <c r="BH398" s="2">
        <v>38744</v>
      </c>
      <c r="BI398">
        <v>127.7890625</v>
      </c>
      <c r="BJ398" s="2">
        <v>38744</v>
      </c>
      <c r="BK398">
        <v>109.5078125</v>
      </c>
    </row>
    <row r="399" spans="4:63" x14ac:dyDescent="0.25">
      <c r="D399" s="2"/>
      <c r="F399" s="2">
        <v>38905</v>
      </c>
      <c r="G399">
        <v>98.98828125</v>
      </c>
      <c r="H399" s="2">
        <v>38933</v>
      </c>
      <c r="I399">
        <v>99.10546875</v>
      </c>
      <c r="J399" s="2">
        <v>38747</v>
      </c>
      <c r="K399">
        <v>96.78515625</v>
      </c>
      <c r="L399" s="2">
        <v>38919</v>
      </c>
      <c r="M399">
        <v>95.71484375</v>
      </c>
      <c r="N399" s="2">
        <v>39013</v>
      </c>
      <c r="O399">
        <v>97.50390625</v>
      </c>
      <c r="P399" s="2">
        <v>39281</v>
      </c>
      <c r="Q399">
        <v>98.09375</v>
      </c>
      <c r="R399" s="2"/>
      <c r="T399" s="2"/>
      <c r="V399" s="2"/>
      <c r="X399" s="2"/>
      <c r="Z399" s="2">
        <v>40087</v>
      </c>
      <c r="AA399">
        <v>103.328125</v>
      </c>
      <c r="AB399" s="2"/>
      <c r="AD399" s="2"/>
      <c r="AH399" s="2"/>
      <c r="AJ399" s="2">
        <v>38947</v>
      </c>
      <c r="AK399">
        <v>94.31640625</v>
      </c>
      <c r="AL399" s="2">
        <v>39133</v>
      </c>
      <c r="AM399">
        <v>97.0703125</v>
      </c>
      <c r="AN399" s="2">
        <v>39309</v>
      </c>
      <c r="AO399">
        <v>98.43359375</v>
      </c>
      <c r="AP399" s="2"/>
      <c r="AR399" s="2">
        <v>39673</v>
      </c>
      <c r="AS399">
        <v>108.33203125</v>
      </c>
      <c r="AT399" s="2">
        <v>39855</v>
      </c>
      <c r="AU399">
        <v>117.8203125</v>
      </c>
      <c r="AV399" s="2">
        <v>40037</v>
      </c>
      <c r="AW399">
        <v>100.88671875</v>
      </c>
      <c r="BD399" s="2">
        <v>38747</v>
      </c>
      <c r="BE399">
        <v>139.09375</v>
      </c>
      <c r="BF399" s="2">
        <v>38747</v>
      </c>
      <c r="BG399">
        <v>118.66015625</v>
      </c>
      <c r="BH399" s="2">
        <v>38747</v>
      </c>
      <c r="BI399">
        <v>127.66796875</v>
      </c>
      <c r="BJ399" s="2">
        <v>38747</v>
      </c>
      <c r="BK399">
        <v>109.37890625</v>
      </c>
    </row>
    <row r="400" spans="4:63" x14ac:dyDescent="0.25">
      <c r="D400" s="2"/>
      <c r="F400" s="2">
        <v>38908</v>
      </c>
      <c r="G400">
        <v>98.99609375</v>
      </c>
      <c r="H400" s="2">
        <v>38936</v>
      </c>
      <c r="I400">
        <v>99.11328125</v>
      </c>
      <c r="J400" s="2">
        <v>38748</v>
      </c>
      <c r="K400">
        <v>96.76171875</v>
      </c>
      <c r="L400" s="2">
        <v>38922</v>
      </c>
      <c r="M400">
        <v>95.69140625</v>
      </c>
      <c r="N400" s="2">
        <v>39014</v>
      </c>
      <c r="O400">
        <v>97.515625</v>
      </c>
      <c r="P400" s="2">
        <v>39282</v>
      </c>
      <c r="Q400">
        <v>98.13671875</v>
      </c>
      <c r="R400" s="2"/>
      <c r="T400" s="2"/>
      <c r="V400" s="2"/>
      <c r="X400" s="2"/>
      <c r="Z400" s="2">
        <v>40088</v>
      </c>
      <c r="AA400">
        <v>103.19140625</v>
      </c>
      <c r="AB400" s="2"/>
      <c r="AD400" s="2"/>
      <c r="AH400" s="2"/>
      <c r="AJ400" s="2">
        <v>38950</v>
      </c>
      <c r="AK400">
        <v>94.49609375</v>
      </c>
      <c r="AL400" s="2">
        <v>39134</v>
      </c>
      <c r="AM400">
        <v>96.95703125</v>
      </c>
      <c r="AN400" s="2">
        <v>39310</v>
      </c>
      <c r="AO400">
        <v>98.9453125</v>
      </c>
      <c r="AP400" s="2"/>
      <c r="AR400" s="2">
        <v>39674</v>
      </c>
      <c r="AS400">
        <v>106.359375</v>
      </c>
      <c r="AT400" s="2">
        <v>39856</v>
      </c>
      <c r="AU400">
        <v>117.95703125</v>
      </c>
      <c r="AV400" s="2">
        <v>40038</v>
      </c>
      <c r="AW400">
        <v>101.7421875</v>
      </c>
      <c r="BD400" s="2">
        <v>38748</v>
      </c>
      <c r="BE400">
        <v>139.5234375</v>
      </c>
      <c r="BF400" s="2">
        <v>38748</v>
      </c>
      <c r="BG400">
        <v>119.0703125</v>
      </c>
      <c r="BH400" s="2">
        <v>38748</v>
      </c>
      <c r="BI400">
        <v>128.08984375</v>
      </c>
      <c r="BJ400" s="2">
        <v>38748</v>
      </c>
      <c r="BK400">
        <v>109.80078125</v>
      </c>
    </row>
    <row r="401" spans="4:63" x14ac:dyDescent="0.25">
      <c r="D401" s="2"/>
      <c r="F401" s="2">
        <v>38909</v>
      </c>
      <c r="G401">
        <v>99.01953125</v>
      </c>
      <c r="H401" s="2">
        <v>38937</v>
      </c>
      <c r="I401">
        <v>99.140625</v>
      </c>
      <c r="J401" s="2">
        <v>38749</v>
      </c>
      <c r="K401">
        <v>96.61328125</v>
      </c>
      <c r="L401" s="2">
        <v>38923</v>
      </c>
      <c r="M401">
        <v>95.625</v>
      </c>
      <c r="N401" s="2">
        <v>39015</v>
      </c>
      <c r="O401">
        <v>97.71484375</v>
      </c>
      <c r="P401" s="2">
        <v>39283</v>
      </c>
      <c r="Q401">
        <v>98.40625</v>
      </c>
      <c r="R401" s="2"/>
      <c r="T401" s="2"/>
      <c r="V401" s="2"/>
      <c r="X401" s="2"/>
      <c r="Z401" s="2">
        <v>40091</v>
      </c>
      <c r="AA401">
        <v>103.21484375</v>
      </c>
      <c r="AB401" s="2"/>
      <c r="AD401" s="2"/>
      <c r="AH401" s="2"/>
      <c r="AJ401" s="2">
        <v>38951</v>
      </c>
      <c r="AK401">
        <v>94.5234375</v>
      </c>
      <c r="AL401" s="2">
        <v>39135</v>
      </c>
      <c r="AM401">
        <v>96.703125</v>
      </c>
      <c r="AN401" s="2">
        <v>39311</v>
      </c>
      <c r="AO401">
        <v>98.890625</v>
      </c>
      <c r="AP401" s="2"/>
      <c r="AR401" s="2">
        <v>39675</v>
      </c>
      <c r="AS401">
        <v>106.7734375</v>
      </c>
      <c r="AT401" s="2">
        <v>39857</v>
      </c>
      <c r="AU401">
        <v>114.73046875</v>
      </c>
      <c r="AV401" s="2">
        <v>40039</v>
      </c>
      <c r="AW401">
        <v>100.19140625</v>
      </c>
      <c r="BD401" s="2">
        <v>38749</v>
      </c>
      <c r="BE401">
        <v>138.98046875</v>
      </c>
      <c r="BF401" s="2">
        <v>38749</v>
      </c>
      <c r="BG401">
        <v>118.5390625</v>
      </c>
      <c r="BH401" s="2">
        <v>38749</v>
      </c>
      <c r="BI401">
        <v>127.578125</v>
      </c>
      <c r="BJ401" s="2">
        <v>38749</v>
      </c>
      <c r="BK401">
        <v>109.34765625</v>
      </c>
    </row>
    <row r="402" spans="4:63" x14ac:dyDescent="0.25">
      <c r="D402" s="2"/>
      <c r="F402" s="2">
        <v>38910</v>
      </c>
      <c r="G402">
        <v>99.02734375</v>
      </c>
      <c r="H402" s="2">
        <v>38938</v>
      </c>
      <c r="I402">
        <v>99.1484375</v>
      </c>
      <c r="J402" s="2">
        <v>38750</v>
      </c>
      <c r="K402">
        <v>96.609375</v>
      </c>
      <c r="L402" s="2">
        <v>38924</v>
      </c>
      <c r="M402">
        <v>95.7890625</v>
      </c>
      <c r="N402" s="2">
        <v>39016</v>
      </c>
      <c r="O402">
        <v>97.8984375</v>
      </c>
      <c r="P402" s="2">
        <v>39286</v>
      </c>
      <c r="Q402">
        <v>98.40234375</v>
      </c>
      <c r="R402" s="2"/>
      <c r="T402" s="2"/>
      <c r="V402" s="2"/>
      <c r="X402" s="2"/>
      <c r="Z402" s="2">
        <v>40092</v>
      </c>
      <c r="AA402">
        <v>103.09375</v>
      </c>
      <c r="AB402" s="2"/>
      <c r="AD402" s="2"/>
      <c r="AH402" s="2"/>
      <c r="AJ402" s="2">
        <v>38952</v>
      </c>
      <c r="AK402">
        <v>94.51953125</v>
      </c>
      <c r="AL402" s="2">
        <v>39136</v>
      </c>
      <c r="AM402">
        <v>97.14453125</v>
      </c>
      <c r="AN402" s="2">
        <v>39314</v>
      </c>
      <c r="AO402">
        <v>99.33984375</v>
      </c>
      <c r="AP402" s="2"/>
      <c r="AR402" s="2">
        <v>39678</v>
      </c>
      <c r="AS402">
        <v>107.00390625</v>
      </c>
      <c r="AT402" s="2">
        <v>39860</v>
      </c>
      <c r="AU402">
        <v>114.76171875</v>
      </c>
      <c r="AV402" s="2">
        <v>40042</v>
      </c>
      <c r="AW402">
        <v>100.91796875</v>
      </c>
      <c r="BD402" s="2">
        <v>38750</v>
      </c>
      <c r="BE402">
        <v>139.125</v>
      </c>
      <c r="BF402" s="2">
        <v>38750</v>
      </c>
      <c r="BG402">
        <v>118.7109375</v>
      </c>
      <c r="BH402" s="2">
        <v>38750</v>
      </c>
      <c r="BI402">
        <v>127.80078125</v>
      </c>
      <c r="BJ402" s="2">
        <v>38750</v>
      </c>
      <c r="BK402">
        <v>109.515625</v>
      </c>
    </row>
    <row r="403" spans="4:63" x14ac:dyDescent="0.25">
      <c r="D403" s="2"/>
      <c r="F403" s="2">
        <v>38911</v>
      </c>
      <c r="G403">
        <v>99.06640625</v>
      </c>
      <c r="H403" s="2">
        <v>38939</v>
      </c>
      <c r="I403">
        <v>99.15625</v>
      </c>
      <c r="J403" s="2">
        <v>38751</v>
      </c>
      <c r="K403">
        <v>96.68359375</v>
      </c>
      <c r="L403" s="2">
        <v>38925</v>
      </c>
      <c r="M403">
        <v>95.81640625</v>
      </c>
      <c r="N403" s="2">
        <v>39017</v>
      </c>
      <c r="O403">
        <v>98.0859375</v>
      </c>
      <c r="P403" s="2">
        <v>39287</v>
      </c>
      <c r="Q403">
        <v>98.5859375</v>
      </c>
      <c r="R403" s="2"/>
      <c r="T403" s="2"/>
      <c r="V403" s="2"/>
      <c r="X403" s="2"/>
      <c r="Z403" s="2">
        <v>40093</v>
      </c>
      <c r="AA403">
        <v>103.3515625</v>
      </c>
      <c r="AB403" s="2"/>
      <c r="AD403" s="2"/>
      <c r="AH403" s="2"/>
      <c r="AJ403" s="2">
        <v>38953</v>
      </c>
      <c r="AK403">
        <v>94.578125</v>
      </c>
      <c r="AL403" s="2">
        <v>39139</v>
      </c>
      <c r="AM403">
        <v>97.484375</v>
      </c>
      <c r="AN403" s="2">
        <v>39315</v>
      </c>
      <c r="AO403">
        <v>99.6171875</v>
      </c>
      <c r="AP403" s="2"/>
      <c r="AR403" s="2">
        <v>39679</v>
      </c>
      <c r="AS403">
        <v>106.90625</v>
      </c>
      <c r="AT403" s="2">
        <v>39861</v>
      </c>
      <c r="AU403">
        <v>116.8203125</v>
      </c>
      <c r="AV403" s="2">
        <v>40043</v>
      </c>
      <c r="AW403">
        <v>100.6328125</v>
      </c>
      <c r="BD403" s="2">
        <v>38751</v>
      </c>
      <c r="BE403">
        <v>140.203125</v>
      </c>
      <c r="BF403" s="2">
        <v>38751</v>
      </c>
      <c r="BG403">
        <v>119.7265625</v>
      </c>
      <c r="BH403" s="2">
        <v>38751</v>
      </c>
      <c r="BI403">
        <v>128.85546875</v>
      </c>
      <c r="BJ403" s="2">
        <v>38751</v>
      </c>
      <c r="BK403">
        <v>110.54296875</v>
      </c>
    </row>
    <row r="404" spans="4:63" x14ac:dyDescent="0.25">
      <c r="D404" s="2"/>
      <c r="F404" s="2">
        <v>38912</v>
      </c>
      <c r="G404">
        <v>99.10546875</v>
      </c>
      <c r="H404" s="2">
        <v>38940</v>
      </c>
      <c r="I404">
        <v>99.1796875</v>
      </c>
      <c r="J404" s="2">
        <v>38754</v>
      </c>
      <c r="K404">
        <v>96.58203125</v>
      </c>
      <c r="L404" s="2">
        <v>38926</v>
      </c>
      <c r="M404">
        <v>96.03125</v>
      </c>
      <c r="N404" s="2">
        <v>39020</v>
      </c>
      <c r="O404">
        <v>98.09765625</v>
      </c>
      <c r="P404" s="2">
        <v>39288</v>
      </c>
      <c r="Q404">
        <v>98.64453125</v>
      </c>
      <c r="R404" s="2"/>
      <c r="T404" s="2"/>
      <c r="V404" s="2"/>
      <c r="X404" s="2"/>
      <c r="Z404" s="2">
        <v>40094</v>
      </c>
      <c r="AA404">
        <v>103.1875</v>
      </c>
      <c r="AB404" s="2"/>
      <c r="AD404" s="2"/>
      <c r="AH404" s="2"/>
      <c r="AJ404" s="2">
        <v>38954</v>
      </c>
      <c r="AK404">
        <v>94.75</v>
      </c>
      <c r="AL404" s="2">
        <v>39140</v>
      </c>
      <c r="AM404">
        <v>98.30859375</v>
      </c>
      <c r="AN404" s="2">
        <v>39316</v>
      </c>
      <c r="AO404">
        <v>99.25390625</v>
      </c>
      <c r="AP404" s="2"/>
      <c r="AR404" s="2">
        <v>39680</v>
      </c>
      <c r="AS404">
        <v>107.16796875</v>
      </c>
      <c r="AT404" s="2">
        <v>39862</v>
      </c>
      <c r="AU404">
        <v>115.91015625</v>
      </c>
      <c r="AV404" s="2">
        <v>40044</v>
      </c>
      <c r="AW404">
        <v>101.046875</v>
      </c>
      <c r="BD404" s="2">
        <v>38754</v>
      </c>
      <c r="BE404">
        <v>140.0859375</v>
      </c>
      <c r="BF404" s="2">
        <v>38754</v>
      </c>
      <c r="BG404">
        <v>119.65234375</v>
      </c>
      <c r="BH404" s="2">
        <v>38754</v>
      </c>
      <c r="BI404">
        <v>128.77734375</v>
      </c>
      <c r="BJ404" s="2">
        <v>38754</v>
      </c>
      <c r="BK404">
        <v>110.51171875</v>
      </c>
    </row>
    <row r="405" spans="4:63" x14ac:dyDescent="0.25">
      <c r="D405" s="2"/>
      <c r="F405" s="2">
        <v>38915</v>
      </c>
      <c r="G405">
        <v>99.1171875</v>
      </c>
      <c r="H405" s="2">
        <v>38943</v>
      </c>
      <c r="I405">
        <v>99.19140625</v>
      </c>
      <c r="J405" s="2">
        <v>38755</v>
      </c>
      <c r="K405">
        <v>96.60546875</v>
      </c>
      <c r="L405" s="2">
        <v>38929</v>
      </c>
      <c r="M405">
        <v>96.10546875</v>
      </c>
      <c r="N405" s="2">
        <v>39021</v>
      </c>
      <c r="O405">
        <v>98.359375</v>
      </c>
      <c r="P405" s="2">
        <v>39289</v>
      </c>
      <c r="Q405">
        <v>99.19921875</v>
      </c>
      <c r="R405" s="2"/>
      <c r="T405" s="2"/>
      <c r="V405" s="2"/>
      <c r="X405" s="2"/>
      <c r="Z405" s="2">
        <v>40095</v>
      </c>
      <c r="AA405">
        <v>102.80859375</v>
      </c>
      <c r="AB405" s="2"/>
      <c r="AD405" s="2"/>
      <c r="AH405" s="2"/>
      <c r="AJ405" s="2">
        <v>38957</v>
      </c>
      <c r="AK405">
        <v>94.66796875</v>
      </c>
      <c r="AL405" s="2">
        <v>39141</v>
      </c>
      <c r="AM405">
        <v>97.9609375</v>
      </c>
      <c r="AN405" s="2">
        <v>39317</v>
      </c>
      <c r="AO405">
        <v>99.234375</v>
      </c>
      <c r="AP405" s="2"/>
      <c r="AR405" s="2">
        <v>39681</v>
      </c>
      <c r="AS405">
        <v>106.90234375</v>
      </c>
      <c r="AT405" s="2">
        <v>39863</v>
      </c>
      <c r="AU405">
        <v>115.00390625</v>
      </c>
      <c r="AV405" s="2">
        <v>40045</v>
      </c>
      <c r="AW405">
        <v>101.13671875</v>
      </c>
      <c r="BD405" s="2">
        <v>38755</v>
      </c>
      <c r="BE405">
        <v>139.63671875</v>
      </c>
      <c r="BF405" s="2">
        <v>38755</v>
      </c>
      <c r="BG405">
        <v>119.24609375</v>
      </c>
      <c r="BH405" s="2">
        <v>38755</v>
      </c>
      <c r="BI405">
        <v>128.34375</v>
      </c>
      <c r="BJ405" s="2">
        <v>38755</v>
      </c>
      <c r="BK405">
        <v>110.0859375</v>
      </c>
    </row>
    <row r="406" spans="4:63" x14ac:dyDescent="0.25">
      <c r="D406" s="2"/>
      <c r="F406" s="2">
        <v>38916</v>
      </c>
      <c r="G406">
        <v>99.125</v>
      </c>
      <c r="H406" s="2">
        <v>38944</v>
      </c>
      <c r="I406">
        <v>99.23046875</v>
      </c>
      <c r="J406" s="2">
        <v>38756</v>
      </c>
      <c r="K406">
        <v>96.55078125</v>
      </c>
      <c r="L406" s="2">
        <v>38930</v>
      </c>
      <c r="M406">
        <v>96.14453125</v>
      </c>
      <c r="N406" s="2">
        <v>39022</v>
      </c>
      <c r="O406">
        <v>98.51171875</v>
      </c>
      <c r="P406" s="2">
        <v>39290</v>
      </c>
      <c r="Q406">
        <v>99.359375</v>
      </c>
      <c r="R406" s="2"/>
      <c r="T406" s="2"/>
      <c r="V406" s="2"/>
      <c r="X406" s="2"/>
      <c r="Z406" s="2">
        <v>40098</v>
      </c>
      <c r="AA406">
        <v>102.80859375</v>
      </c>
      <c r="AB406" s="2"/>
      <c r="AD406" s="2"/>
      <c r="AH406" s="2"/>
      <c r="AJ406" s="2">
        <v>38958</v>
      </c>
      <c r="AK406">
        <v>94.7421875</v>
      </c>
      <c r="AL406" s="2">
        <v>39142</v>
      </c>
      <c r="AM406">
        <v>98.06640625</v>
      </c>
      <c r="AN406" s="2">
        <v>39318</v>
      </c>
      <c r="AO406">
        <v>99.4921875</v>
      </c>
      <c r="AP406" s="2"/>
      <c r="AR406" s="2">
        <v>39682</v>
      </c>
      <c r="AS406">
        <v>106.609375</v>
      </c>
      <c r="AT406" s="2">
        <v>39864</v>
      </c>
      <c r="AU406">
        <v>115.63671875</v>
      </c>
      <c r="AV406" s="2">
        <v>40046</v>
      </c>
      <c r="AW406">
        <v>100.1640625</v>
      </c>
      <c r="BD406" s="2">
        <v>38756</v>
      </c>
      <c r="BE406">
        <v>139.28125</v>
      </c>
      <c r="BF406" s="2">
        <v>38756</v>
      </c>
      <c r="BG406">
        <v>118.90234375</v>
      </c>
      <c r="BH406" s="2">
        <v>38756</v>
      </c>
      <c r="BI406">
        <v>127.984375</v>
      </c>
      <c r="BJ406" s="2">
        <v>38756</v>
      </c>
      <c r="BK406">
        <v>109.7265625</v>
      </c>
    </row>
    <row r="407" spans="4:63" x14ac:dyDescent="0.25">
      <c r="D407" s="2"/>
      <c r="F407" s="2">
        <v>38917</v>
      </c>
      <c r="G407">
        <v>99.1484375</v>
      </c>
      <c r="H407" s="2">
        <v>38945</v>
      </c>
      <c r="I407">
        <v>99.26953125</v>
      </c>
      <c r="J407" s="2">
        <v>38757</v>
      </c>
      <c r="K407">
        <v>96.53125</v>
      </c>
      <c r="L407" s="2">
        <v>38931</v>
      </c>
      <c r="M407">
        <v>96.1875</v>
      </c>
      <c r="N407" s="2">
        <v>39023</v>
      </c>
      <c r="O407">
        <v>98.44140625</v>
      </c>
      <c r="P407" s="2">
        <v>39293</v>
      </c>
      <c r="Q407">
        <v>99.13671875</v>
      </c>
      <c r="R407" s="2"/>
      <c r="T407" s="2"/>
      <c r="V407" s="2"/>
      <c r="X407" s="2"/>
      <c r="Z407" s="2">
        <v>40099</v>
      </c>
      <c r="AA407">
        <v>103.00390625</v>
      </c>
      <c r="AB407" s="2"/>
      <c r="AD407" s="2"/>
      <c r="AH407" s="2"/>
      <c r="AJ407" s="2">
        <v>38959</v>
      </c>
      <c r="AK407">
        <v>94.94140625</v>
      </c>
      <c r="AL407" s="2">
        <v>39143</v>
      </c>
      <c r="AM407">
        <v>98.4609375</v>
      </c>
      <c r="AN407" s="2">
        <v>39321</v>
      </c>
      <c r="AO407">
        <v>99.84765625</v>
      </c>
      <c r="AP407" s="2"/>
      <c r="AR407" s="2">
        <v>39685</v>
      </c>
      <c r="AS407">
        <v>107.33984375</v>
      </c>
      <c r="AT407" s="2">
        <v>39867</v>
      </c>
      <c r="AU407">
        <v>115.8828125</v>
      </c>
      <c r="AV407" s="2">
        <v>40049</v>
      </c>
      <c r="AW407">
        <v>100.828125</v>
      </c>
      <c r="BD407" s="2">
        <v>38757</v>
      </c>
      <c r="BE407">
        <v>139.62890625</v>
      </c>
      <c r="BF407" s="2">
        <v>38757</v>
      </c>
      <c r="BG407">
        <v>119.24609375</v>
      </c>
      <c r="BH407" s="2">
        <v>38757</v>
      </c>
      <c r="BI407">
        <v>128.36328125</v>
      </c>
      <c r="BJ407" s="2">
        <v>38757</v>
      </c>
      <c r="BK407">
        <v>110.1015625</v>
      </c>
    </row>
    <row r="408" spans="4:63" x14ac:dyDescent="0.25">
      <c r="D408" s="2"/>
      <c r="F408" s="2">
        <v>38918</v>
      </c>
      <c r="G408">
        <v>99.171875</v>
      </c>
      <c r="H408" s="2">
        <v>38946</v>
      </c>
      <c r="I408">
        <v>99.27734375</v>
      </c>
      <c r="J408" s="2">
        <v>38758</v>
      </c>
      <c r="K408">
        <v>96.46484375</v>
      </c>
      <c r="L408" s="2">
        <v>38932</v>
      </c>
      <c r="M408">
        <v>96.1484375</v>
      </c>
      <c r="N408" s="2">
        <v>39024</v>
      </c>
      <c r="O408">
        <v>98.0234375</v>
      </c>
      <c r="P408" s="2">
        <v>39294</v>
      </c>
      <c r="Q408">
        <v>99.3515625</v>
      </c>
      <c r="R408" s="2"/>
      <c r="T408" s="2"/>
      <c r="V408" s="2"/>
      <c r="X408" s="2"/>
      <c r="Z408" s="2">
        <v>40100</v>
      </c>
      <c r="AA408">
        <v>102.8984375</v>
      </c>
      <c r="AB408" s="2"/>
      <c r="AD408" s="2"/>
      <c r="AH408" s="2"/>
      <c r="AJ408" s="2">
        <v>38960</v>
      </c>
      <c r="AK408">
        <v>95.12109375</v>
      </c>
      <c r="AL408" s="2">
        <v>39146</v>
      </c>
      <c r="AM408">
        <v>98.47265625</v>
      </c>
      <c r="AN408" s="2">
        <v>39322</v>
      </c>
      <c r="AO408">
        <v>100.390625</v>
      </c>
      <c r="AP408" s="2"/>
      <c r="AR408" s="2">
        <v>39686</v>
      </c>
      <c r="AS408">
        <v>107.38671875</v>
      </c>
      <c r="AT408" s="2">
        <v>39868</v>
      </c>
      <c r="AU408">
        <v>115.5703125</v>
      </c>
      <c r="AV408" s="2">
        <v>40050</v>
      </c>
      <c r="AW408">
        <v>101.12109375</v>
      </c>
      <c r="BD408" s="2">
        <v>38758</v>
      </c>
      <c r="BE408">
        <v>139.20703125</v>
      </c>
      <c r="BF408" s="2">
        <v>38758</v>
      </c>
      <c r="BG408">
        <v>118.8125</v>
      </c>
      <c r="BH408" s="2">
        <v>38758</v>
      </c>
      <c r="BI408">
        <v>127.90234375</v>
      </c>
      <c r="BJ408" s="2">
        <v>38758</v>
      </c>
      <c r="BK408">
        <v>109.61328125</v>
      </c>
    </row>
    <row r="409" spans="4:63" x14ac:dyDescent="0.25">
      <c r="D409" s="2"/>
      <c r="F409" s="2">
        <v>38919</v>
      </c>
      <c r="G409">
        <v>99.2265625</v>
      </c>
      <c r="H409" s="2">
        <v>38947</v>
      </c>
      <c r="I409">
        <v>99.3203125</v>
      </c>
      <c r="J409" s="2">
        <v>38761</v>
      </c>
      <c r="K409">
        <v>96.51953125</v>
      </c>
      <c r="L409" s="2">
        <v>38933</v>
      </c>
      <c r="M409">
        <v>96.4140625</v>
      </c>
      <c r="N409" s="2">
        <v>39027</v>
      </c>
      <c r="O409">
        <v>98.09765625</v>
      </c>
      <c r="P409" s="2">
        <v>39295</v>
      </c>
      <c r="Q409">
        <v>99.09765625</v>
      </c>
      <c r="R409" s="2"/>
      <c r="T409" s="2"/>
      <c r="V409" s="2"/>
      <c r="X409" s="2"/>
      <c r="Z409" s="2">
        <v>40101</v>
      </c>
      <c r="AA409">
        <v>102.734375</v>
      </c>
      <c r="AB409" s="2"/>
      <c r="AD409" s="2"/>
      <c r="AH409" s="2"/>
      <c r="AJ409" s="2">
        <v>38961</v>
      </c>
      <c r="AK409">
        <v>95.1953125</v>
      </c>
      <c r="AL409" s="2">
        <v>39147</v>
      </c>
      <c r="AM409">
        <v>98.28125</v>
      </c>
      <c r="AN409" s="2">
        <v>39323</v>
      </c>
      <c r="AO409">
        <v>100.04296875</v>
      </c>
      <c r="AP409" s="2"/>
      <c r="AR409" s="2">
        <v>39687</v>
      </c>
      <c r="AS409">
        <v>107.5234375</v>
      </c>
      <c r="AT409" s="2">
        <v>39869</v>
      </c>
      <c r="AU409">
        <v>114.48828125</v>
      </c>
      <c r="AV409" s="2">
        <v>40051</v>
      </c>
      <c r="AW409">
        <v>101.12890625</v>
      </c>
      <c r="BD409" s="2">
        <v>38761</v>
      </c>
      <c r="BE409">
        <v>139.19921875</v>
      </c>
      <c r="BF409" s="2">
        <v>38761</v>
      </c>
      <c r="BG409">
        <v>118.8125</v>
      </c>
      <c r="BH409" s="2">
        <v>38761</v>
      </c>
      <c r="BI409">
        <v>127.87109375</v>
      </c>
      <c r="BJ409" s="2">
        <v>38761</v>
      </c>
      <c r="BK409">
        <v>109.625</v>
      </c>
    </row>
    <row r="410" spans="4:63" x14ac:dyDescent="0.25">
      <c r="D410" s="2"/>
      <c r="F410" s="2">
        <v>38922</v>
      </c>
      <c r="G410">
        <v>99.234375</v>
      </c>
      <c r="H410" s="2">
        <v>38950</v>
      </c>
      <c r="I410">
        <v>99.328125</v>
      </c>
      <c r="J410" s="2">
        <v>38762</v>
      </c>
      <c r="K410">
        <v>96.48046875</v>
      </c>
      <c r="L410" s="2">
        <v>38936</v>
      </c>
      <c r="M410">
        <v>96.31640625</v>
      </c>
      <c r="N410" s="2">
        <v>39028</v>
      </c>
      <c r="O410">
        <v>98.234375</v>
      </c>
      <c r="P410" s="2">
        <v>39296</v>
      </c>
      <c r="Q410">
        <v>99.1875</v>
      </c>
      <c r="R410" s="2"/>
      <c r="T410" s="2"/>
      <c r="V410" s="2"/>
      <c r="X410" s="2"/>
      <c r="Z410" s="2">
        <v>40102</v>
      </c>
      <c r="AA410">
        <v>102.84765625</v>
      </c>
      <c r="AB410" s="2"/>
      <c r="AD410" s="2"/>
      <c r="AH410" s="2"/>
      <c r="AJ410" s="2">
        <v>38964</v>
      </c>
      <c r="AK410">
        <v>95.1953125</v>
      </c>
      <c r="AL410" s="2">
        <v>39148</v>
      </c>
      <c r="AM410">
        <v>98.55859375</v>
      </c>
      <c r="AN410" s="2">
        <v>39324</v>
      </c>
      <c r="AO410">
        <v>100.5078125</v>
      </c>
      <c r="AP410" s="2"/>
      <c r="AR410" s="2">
        <v>39688</v>
      </c>
      <c r="AS410">
        <v>107.41015625</v>
      </c>
      <c r="AT410" s="2">
        <v>39870</v>
      </c>
      <c r="AU410">
        <v>113.921875</v>
      </c>
      <c r="AV410" s="2">
        <v>40052</v>
      </c>
      <c r="AW410">
        <v>101</v>
      </c>
      <c r="BD410" s="2">
        <v>38762</v>
      </c>
      <c r="BE410">
        <v>134.96875</v>
      </c>
      <c r="BF410" s="2">
        <v>38762</v>
      </c>
      <c r="BG410">
        <v>115.421875</v>
      </c>
      <c r="BH410" s="2">
        <v>38762</v>
      </c>
      <c r="BI410">
        <v>124.140625</v>
      </c>
      <c r="BJ410" s="2">
        <v>38762</v>
      </c>
      <c r="BK410">
        <v>106.625</v>
      </c>
    </row>
    <row r="411" spans="4:63" x14ac:dyDescent="0.25">
      <c r="D411" s="2"/>
      <c r="F411" s="2">
        <v>38923</v>
      </c>
      <c r="G411">
        <v>99.2421875</v>
      </c>
      <c r="H411" s="2">
        <v>38951</v>
      </c>
      <c r="I411">
        <v>99.3359375</v>
      </c>
      <c r="J411" s="2">
        <v>38763</v>
      </c>
      <c r="K411">
        <v>96.4921875</v>
      </c>
      <c r="L411" s="2">
        <v>38937</v>
      </c>
      <c r="M411">
        <v>96.41796875</v>
      </c>
      <c r="N411" s="2">
        <v>39029</v>
      </c>
      <c r="O411">
        <v>98.3203125</v>
      </c>
      <c r="P411" s="2">
        <v>39297</v>
      </c>
      <c r="Q411">
        <v>99.66015625</v>
      </c>
      <c r="R411" s="2"/>
      <c r="T411" s="2"/>
      <c r="V411" s="2"/>
      <c r="X411" s="2"/>
      <c r="Z411" s="2">
        <v>40105</v>
      </c>
      <c r="AA411">
        <v>102.88671875</v>
      </c>
      <c r="AB411" s="2"/>
      <c r="AD411" s="2"/>
      <c r="AH411" s="2"/>
      <c r="AJ411" s="2">
        <v>38965</v>
      </c>
      <c r="AK411">
        <v>94.83203125</v>
      </c>
      <c r="AL411" s="2">
        <v>39149</v>
      </c>
      <c r="AM411">
        <v>98.4140625</v>
      </c>
      <c r="AN411" s="2">
        <v>39325</v>
      </c>
      <c r="AO411">
        <v>100.38671875</v>
      </c>
      <c r="AP411" s="2"/>
      <c r="AR411" s="2">
        <v>39689</v>
      </c>
      <c r="AS411">
        <v>107.1640625</v>
      </c>
      <c r="AT411" s="2">
        <v>39871</v>
      </c>
      <c r="AU411">
        <v>113.8046875</v>
      </c>
      <c r="AV411" s="2">
        <v>40053</v>
      </c>
      <c r="AW411">
        <v>101.08984375</v>
      </c>
      <c r="BD411" s="2">
        <v>38763</v>
      </c>
      <c r="BE411">
        <v>135.19140625</v>
      </c>
      <c r="BF411" s="2">
        <v>38763</v>
      </c>
      <c r="BG411">
        <v>115.640625</v>
      </c>
      <c r="BH411" s="2">
        <v>38763</v>
      </c>
      <c r="BI411">
        <v>124.39453125</v>
      </c>
      <c r="BJ411" s="2">
        <v>38763</v>
      </c>
      <c r="BK411">
        <v>106.90625</v>
      </c>
    </row>
    <row r="412" spans="4:63" x14ac:dyDescent="0.25">
      <c r="D412" s="2"/>
      <c r="F412" s="2">
        <v>38924</v>
      </c>
      <c r="G412">
        <v>99.28125</v>
      </c>
      <c r="H412" s="2">
        <v>38952</v>
      </c>
      <c r="I412">
        <v>99.34375</v>
      </c>
      <c r="J412" s="2">
        <v>38764</v>
      </c>
      <c r="K412">
        <v>96.515625</v>
      </c>
      <c r="L412" s="2">
        <v>38938</v>
      </c>
      <c r="M412">
        <v>96.4140625</v>
      </c>
      <c r="N412" s="2">
        <v>39030</v>
      </c>
      <c r="O412">
        <v>98.36328125</v>
      </c>
      <c r="P412" s="2">
        <v>39300</v>
      </c>
      <c r="Q412">
        <v>99.40625</v>
      </c>
      <c r="R412" s="2"/>
      <c r="T412" s="2"/>
      <c r="V412" s="2"/>
      <c r="X412" s="2"/>
      <c r="Z412" s="2">
        <v>40106</v>
      </c>
      <c r="AA412">
        <v>103.05078125</v>
      </c>
      <c r="AB412" s="2"/>
      <c r="AD412" s="2"/>
      <c r="AH412" s="2"/>
      <c r="AJ412" s="2">
        <v>38966</v>
      </c>
      <c r="AK412">
        <v>94.765625</v>
      </c>
      <c r="AL412" s="2">
        <v>39150</v>
      </c>
      <c r="AM412">
        <v>97.91796875</v>
      </c>
      <c r="AN412" s="2">
        <v>39328</v>
      </c>
      <c r="AO412">
        <v>100.38671875</v>
      </c>
      <c r="AP412" s="2"/>
      <c r="AR412" s="2">
        <v>39692</v>
      </c>
      <c r="AS412">
        <v>107.1640625</v>
      </c>
      <c r="AT412" s="2">
        <v>39874</v>
      </c>
      <c r="AU412">
        <v>115.0234375</v>
      </c>
      <c r="AV412" s="2">
        <v>40056</v>
      </c>
      <c r="AW412">
        <v>101.47265625</v>
      </c>
      <c r="BD412" s="2">
        <v>38764</v>
      </c>
      <c r="BE412">
        <v>135.41796875</v>
      </c>
      <c r="BF412" s="2">
        <v>38764</v>
      </c>
      <c r="BG412">
        <v>115.859375</v>
      </c>
      <c r="BH412" s="2">
        <v>38764</v>
      </c>
      <c r="BI412">
        <v>124.59765625</v>
      </c>
      <c r="BJ412" s="2">
        <v>38764</v>
      </c>
      <c r="BK412">
        <v>107.05859375</v>
      </c>
    </row>
    <row r="413" spans="4:63" x14ac:dyDescent="0.25">
      <c r="D413" s="2"/>
      <c r="F413" s="2">
        <v>38925</v>
      </c>
      <c r="G413">
        <v>99.2890625</v>
      </c>
      <c r="H413" s="2">
        <v>38953</v>
      </c>
      <c r="I413">
        <v>99.3515625</v>
      </c>
      <c r="J413" s="2">
        <v>38765</v>
      </c>
      <c r="K413">
        <v>96.64453125</v>
      </c>
      <c r="L413" s="2">
        <v>38939</v>
      </c>
      <c r="M413">
        <v>96.390625</v>
      </c>
      <c r="N413" s="2">
        <v>39031</v>
      </c>
      <c r="O413">
        <v>98.4609375</v>
      </c>
      <c r="P413" s="2">
        <v>39301</v>
      </c>
      <c r="Q413">
        <v>99.29296875</v>
      </c>
      <c r="R413" s="2"/>
      <c r="T413" s="2"/>
      <c r="V413" s="2"/>
      <c r="X413" s="2"/>
      <c r="Z413" s="2">
        <v>40107</v>
      </c>
      <c r="AA413">
        <v>102.85546875</v>
      </c>
      <c r="AB413" s="2"/>
      <c r="AD413" s="2"/>
      <c r="AH413" s="2"/>
      <c r="AJ413" s="2">
        <v>38967</v>
      </c>
      <c r="AK413">
        <v>94.85546875</v>
      </c>
      <c r="AL413" s="2">
        <v>39153</v>
      </c>
      <c r="AM413">
        <v>98.1796875</v>
      </c>
      <c r="AN413" s="2">
        <v>39329</v>
      </c>
      <c r="AO413">
        <v>100.2890625</v>
      </c>
      <c r="AP413" s="2"/>
      <c r="AR413" s="2">
        <v>39693</v>
      </c>
      <c r="AS413">
        <v>107.86328125</v>
      </c>
      <c r="AT413" s="2">
        <v>39875</v>
      </c>
      <c r="AU413">
        <v>114.84765625</v>
      </c>
      <c r="AV413" s="2">
        <v>40057</v>
      </c>
      <c r="AW413">
        <v>101.71875</v>
      </c>
      <c r="BD413" s="2">
        <v>38765</v>
      </c>
      <c r="BE413">
        <v>136.453125</v>
      </c>
      <c r="BF413" s="2">
        <v>38765</v>
      </c>
      <c r="BG413">
        <v>116.80078125</v>
      </c>
      <c r="BH413" s="2">
        <v>38765</v>
      </c>
      <c r="BI413">
        <v>125.578125</v>
      </c>
      <c r="BJ413" s="2">
        <v>38765</v>
      </c>
      <c r="BK413">
        <v>107.9609375</v>
      </c>
    </row>
    <row r="414" spans="4:63" x14ac:dyDescent="0.25">
      <c r="D414" s="2"/>
      <c r="F414" s="2">
        <v>38926</v>
      </c>
      <c r="G414">
        <v>99.36328125</v>
      </c>
      <c r="H414" s="2">
        <v>38954</v>
      </c>
      <c r="I414">
        <v>99.39453125</v>
      </c>
      <c r="J414" s="2">
        <v>38768</v>
      </c>
      <c r="K414">
        <v>96.64453125</v>
      </c>
      <c r="L414" s="2">
        <v>38940</v>
      </c>
      <c r="M414">
        <v>96.265625</v>
      </c>
      <c r="N414" s="2">
        <v>39034</v>
      </c>
      <c r="O414">
        <v>98.375</v>
      </c>
      <c r="P414" s="2">
        <v>39302</v>
      </c>
      <c r="Q414">
        <v>98.9296875</v>
      </c>
      <c r="R414" s="2"/>
      <c r="T414" s="2"/>
      <c r="V414" s="2"/>
      <c r="X414" s="2"/>
      <c r="Z414" s="2">
        <v>40108</v>
      </c>
      <c r="AA414">
        <v>102.8125</v>
      </c>
      <c r="AB414" s="2"/>
      <c r="AD414" s="2"/>
      <c r="AH414" s="2"/>
      <c r="AJ414" s="2">
        <v>38968</v>
      </c>
      <c r="AK414">
        <v>94.99609375</v>
      </c>
      <c r="AL414" s="2">
        <v>39154</v>
      </c>
      <c r="AM414">
        <v>98.64453125</v>
      </c>
      <c r="AN414" s="2">
        <v>39330</v>
      </c>
      <c r="AO414">
        <v>100.95703125</v>
      </c>
      <c r="AP414" s="2"/>
      <c r="AR414" s="2">
        <v>39694</v>
      </c>
      <c r="AS414">
        <v>108.140625</v>
      </c>
      <c r="AT414" s="2">
        <v>39876</v>
      </c>
      <c r="AU414">
        <v>114.046875</v>
      </c>
      <c r="AV414" s="2">
        <v>40058</v>
      </c>
      <c r="AW414">
        <v>102.1953125</v>
      </c>
      <c r="BD414" s="2">
        <v>38768</v>
      </c>
      <c r="BE414">
        <v>136.453125</v>
      </c>
      <c r="BF414" s="2">
        <v>38768</v>
      </c>
      <c r="BG414">
        <v>116.80078125</v>
      </c>
      <c r="BH414" s="2">
        <v>38768</v>
      </c>
      <c r="BI414">
        <v>125.578125</v>
      </c>
      <c r="BJ414" s="2">
        <v>38768</v>
      </c>
      <c r="BK414">
        <v>107.9609375</v>
      </c>
    </row>
    <row r="415" spans="4:63" x14ac:dyDescent="0.25">
      <c r="D415" s="2"/>
      <c r="F415" s="2">
        <v>38929</v>
      </c>
      <c r="G415">
        <v>99.37109375</v>
      </c>
      <c r="H415" s="2">
        <v>38957</v>
      </c>
      <c r="I415">
        <v>99.40234375</v>
      </c>
      <c r="J415" s="2">
        <v>38769</v>
      </c>
      <c r="K415">
        <v>96.55859375</v>
      </c>
      <c r="L415" s="2">
        <v>38943</v>
      </c>
      <c r="M415">
        <v>96.1640625</v>
      </c>
      <c r="N415" s="2">
        <v>39035</v>
      </c>
      <c r="O415">
        <v>98.49609375</v>
      </c>
      <c r="P415" s="2">
        <v>39303</v>
      </c>
      <c r="Q415">
        <v>99.44140625</v>
      </c>
      <c r="R415" s="2"/>
      <c r="T415" s="2"/>
      <c r="V415" s="2"/>
      <c r="X415" s="2"/>
      <c r="Z415" s="2">
        <v>40109</v>
      </c>
      <c r="AA415">
        <v>102.5703125</v>
      </c>
      <c r="AB415" s="2"/>
      <c r="AD415" s="2"/>
      <c r="AH415" s="2"/>
      <c r="AJ415" s="2">
        <v>38971</v>
      </c>
      <c r="AK415">
        <v>94.8359375</v>
      </c>
      <c r="AL415" s="2">
        <v>39155</v>
      </c>
      <c r="AM415">
        <v>98.375</v>
      </c>
      <c r="AN415" s="2">
        <v>39331</v>
      </c>
      <c r="AO415">
        <v>100.65625</v>
      </c>
      <c r="AP415" s="2"/>
      <c r="AR415" s="2">
        <v>39695</v>
      </c>
      <c r="AS415">
        <v>108.71875</v>
      </c>
      <c r="AT415" s="2">
        <v>39877</v>
      </c>
      <c r="AU415">
        <v>115.421875</v>
      </c>
      <c r="AV415" s="2">
        <v>40059</v>
      </c>
      <c r="AW415">
        <v>101.97265625</v>
      </c>
      <c r="BD415" s="2">
        <v>38769</v>
      </c>
      <c r="BE415">
        <v>136.1171875</v>
      </c>
      <c r="BF415" s="2">
        <v>38769</v>
      </c>
      <c r="BG415">
        <v>116.5234375</v>
      </c>
      <c r="BH415" s="2">
        <v>38769</v>
      </c>
      <c r="BI415">
        <v>125.28515625</v>
      </c>
      <c r="BJ415" s="2">
        <v>38769</v>
      </c>
      <c r="BK415">
        <v>107.6796875</v>
      </c>
    </row>
    <row r="416" spans="4:63" x14ac:dyDescent="0.25">
      <c r="D416" s="2"/>
      <c r="F416" s="2">
        <v>38930</v>
      </c>
      <c r="G416">
        <v>99.37890625</v>
      </c>
      <c r="H416" s="2">
        <v>38958</v>
      </c>
      <c r="I416">
        <v>99.42578125</v>
      </c>
      <c r="J416" s="2">
        <v>38770</v>
      </c>
      <c r="K416">
        <v>96.6484375</v>
      </c>
      <c r="L416" s="2">
        <v>38944</v>
      </c>
      <c r="M416">
        <v>96.39453125</v>
      </c>
      <c r="N416" s="2">
        <v>39036</v>
      </c>
      <c r="O416">
        <v>98.3046875</v>
      </c>
      <c r="P416" s="2">
        <v>39304</v>
      </c>
      <c r="Q416">
        <v>99.3984375</v>
      </c>
      <c r="R416" s="2"/>
      <c r="T416" s="2"/>
      <c r="V416" s="2"/>
      <c r="X416" s="2"/>
      <c r="Z416" s="2">
        <v>40112</v>
      </c>
      <c r="AA416">
        <v>102.40234375</v>
      </c>
      <c r="AB416" s="2"/>
      <c r="AD416" s="2"/>
      <c r="AH416" s="2"/>
      <c r="AJ416" s="2">
        <v>38972</v>
      </c>
      <c r="AK416">
        <v>95.06640625</v>
      </c>
      <c r="AL416" s="2">
        <v>39156</v>
      </c>
      <c r="AM416">
        <v>98.38671875</v>
      </c>
      <c r="AN416" s="2">
        <v>39332</v>
      </c>
      <c r="AO416">
        <v>101.67578125</v>
      </c>
      <c r="AP416" s="2"/>
      <c r="AR416" s="2">
        <v>39696</v>
      </c>
      <c r="AS416">
        <v>108.09765625</v>
      </c>
      <c r="AT416" s="2">
        <v>39878</v>
      </c>
      <c r="AU416">
        <v>114.9609375</v>
      </c>
      <c r="AV416" s="2">
        <v>40060</v>
      </c>
      <c r="AW416">
        <v>101.3671875</v>
      </c>
      <c r="BD416" s="2">
        <v>38770</v>
      </c>
      <c r="BE416">
        <v>136.87109375</v>
      </c>
      <c r="BF416" s="2">
        <v>38770</v>
      </c>
      <c r="BG416">
        <v>117.2109375</v>
      </c>
      <c r="BH416" s="2">
        <v>38770</v>
      </c>
      <c r="BI416">
        <v>126.08203125</v>
      </c>
      <c r="BJ416" s="2">
        <v>38770</v>
      </c>
      <c r="BK416">
        <v>108.4765625</v>
      </c>
    </row>
    <row r="417" spans="4:63" x14ac:dyDescent="0.25">
      <c r="D417" s="2"/>
      <c r="F417" s="2">
        <v>38931</v>
      </c>
      <c r="G417">
        <v>99.38671875</v>
      </c>
      <c r="H417" s="2">
        <v>38959</v>
      </c>
      <c r="I417">
        <v>99.44921875</v>
      </c>
      <c r="J417" s="2">
        <v>38771</v>
      </c>
      <c r="K417">
        <v>96.53125</v>
      </c>
      <c r="L417" s="2">
        <v>38945</v>
      </c>
      <c r="M417">
        <v>96.62109375</v>
      </c>
      <c r="N417" s="2">
        <v>39037</v>
      </c>
      <c r="O417">
        <v>98.16015625</v>
      </c>
      <c r="P417" s="2">
        <v>39307</v>
      </c>
      <c r="Q417">
        <v>99.56640625</v>
      </c>
      <c r="R417" s="2"/>
      <c r="T417" s="2"/>
      <c r="V417" s="2"/>
      <c r="X417" s="2"/>
      <c r="Z417" s="2">
        <v>40113</v>
      </c>
      <c r="AA417">
        <v>102.83203125</v>
      </c>
      <c r="AB417" s="2"/>
      <c r="AD417" s="2"/>
      <c r="AH417" s="2"/>
      <c r="AJ417" s="2">
        <v>38973</v>
      </c>
      <c r="AK417">
        <v>95.15234375</v>
      </c>
      <c r="AL417" s="2">
        <v>39157</v>
      </c>
      <c r="AM417">
        <v>98.375</v>
      </c>
      <c r="AN417" s="2">
        <v>39335</v>
      </c>
      <c r="AO417">
        <v>102.09765625</v>
      </c>
      <c r="AP417" s="2"/>
      <c r="AR417" s="2">
        <v>39699</v>
      </c>
      <c r="AS417">
        <v>108.234375</v>
      </c>
      <c r="AT417" s="2">
        <v>39881</v>
      </c>
      <c r="AU417">
        <v>115.08203125</v>
      </c>
      <c r="AV417" s="2">
        <v>40063</v>
      </c>
      <c r="AW417">
        <v>101.3359375</v>
      </c>
      <c r="BD417" s="2">
        <v>38771</v>
      </c>
      <c r="BE417">
        <v>136.53515625</v>
      </c>
      <c r="BF417" s="2">
        <v>38771</v>
      </c>
      <c r="BG417">
        <v>116.8984375</v>
      </c>
      <c r="BH417" s="2">
        <v>38771</v>
      </c>
      <c r="BI417">
        <v>125.7890625</v>
      </c>
      <c r="BJ417" s="2">
        <v>38771</v>
      </c>
      <c r="BK417">
        <v>108.22265625</v>
      </c>
    </row>
    <row r="418" spans="4:63" x14ac:dyDescent="0.25">
      <c r="D418" s="2"/>
      <c r="F418" s="2">
        <v>38932</v>
      </c>
      <c r="G418">
        <v>99.39453125</v>
      </c>
      <c r="H418" s="2">
        <v>38960</v>
      </c>
      <c r="I418">
        <v>99.4765625</v>
      </c>
      <c r="J418" s="2">
        <v>38772</v>
      </c>
      <c r="K418">
        <v>96.55859375</v>
      </c>
      <c r="L418" s="2">
        <v>38946</v>
      </c>
      <c r="M418">
        <v>96.6015625</v>
      </c>
      <c r="N418" s="2">
        <v>39038</v>
      </c>
      <c r="O418">
        <v>98.45703125</v>
      </c>
      <c r="P418" s="2">
        <v>39308</v>
      </c>
      <c r="Q418">
        <v>99.734375</v>
      </c>
      <c r="R418" s="2"/>
      <c r="T418" s="2"/>
      <c r="V418" s="2"/>
      <c r="X418" s="2"/>
      <c r="Z418" s="2">
        <v>40114</v>
      </c>
      <c r="AA418">
        <v>102.98046875</v>
      </c>
      <c r="AB418" s="2"/>
      <c r="AD418" s="2"/>
      <c r="AH418" s="2"/>
      <c r="AJ418" s="2">
        <v>38974</v>
      </c>
      <c r="AK418">
        <v>94.9453125</v>
      </c>
      <c r="AL418" s="2">
        <v>39160</v>
      </c>
      <c r="AM418">
        <v>98.26171875</v>
      </c>
      <c r="AN418" s="2">
        <v>39336</v>
      </c>
      <c r="AO418">
        <v>101.75</v>
      </c>
      <c r="AP418" s="2"/>
      <c r="AR418" s="2">
        <v>39700</v>
      </c>
      <c r="AS418">
        <v>109</v>
      </c>
      <c r="AT418" s="2">
        <v>39882</v>
      </c>
      <c r="AU418">
        <v>113.89453125</v>
      </c>
      <c r="AV418" s="2">
        <v>40064</v>
      </c>
      <c r="AW418">
        <v>101.06640625</v>
      </c>
      <c r="BD418" s="2">
        <v>38772</v>
      </c>
      <c r="BE418">
        <v>136.26953125</v>
      </c>
      <c r="BF418" s="2">
        <v>38772</v>
      </c>
      <c r="BG418">
        <v>116.71484375</v>
      </c>
      <c r="BH418" s="2">
        <v>38772</v>
      </c>
      <c r="BI418">
        <v>125.53125</v>
      </c>
      <c r="BJ418" s="2">
        <v>38772</v>
      </c>
      <c r="BK418">
        <v>107.95703125</v>
      </c>
    </row>
    <row r="419" spans="4:63" x14ac:dyDescent="0.25">
      <c r="D419" s="2"/>
      <c r="F419" s="2">
        <v>38933</v>
      </c>
      <c r="G419">
        <v>99.44921875</v>
      </c>
      <c r="H419" s="2">
        <v>38961</v>
      </c>
      <c r="I419">
        <v>99.5234375</v>
      </c>
      <c r="J419" s="2">
        <v>38775</v>
      </c>
      <c r="K419">
        <v>96.51953125</v>
      </c>
      <c r="L419" s="2">
        <v>38947</v>
      </c>
      <c r="M419">
        <v>96.72265625</v>
      </c>
      <c r="N419" s="2">
        <v>39041</v>
      </c>
      <c r="O419">
        <v>98.46875</v>
      </c>
      <c r="P419" s="2">
        <v>39309</v>
      </c>
      <c r="Q419">
        <v>99.90234375</v>
      </c>
      <c r="R419" s="2"/>
      <c r="T419" s="2"/>
      <c r="V419" s="2"/>
      <c r="X419" s="2"/>
      <c r="Z419" s="2">
        <v>40115</v>
      </c>
      <c r="AA419">
        <v>102.76953125</v>
      </c>
      <c r="AB419" s="2"/>
      <c r="AD419" s="2"/>
      <c r="AH419" s="2"/>
      <c r="AJ419" s="2">
        <v>38975</v>
      </c>
      <c r="AK419">
        <v>94.96484375</v>
      </c>
      <c r="AL419" s="2">
        <v>39161</v>
      </c>
      <c r="AM419">
        <v>98.3671875</v>
      </c>
      <c r="AN419" s="2">
        <v>39337</v>
      </c>
      <c r="AO419">
        <v>101.48046875</v>
      </c>
      <c r="AP419" s="2"/>
      <c r="AR419" s="2">
        <v>39701</v>
      </c>
      <c r="AS419">
        <v>108.54296875</v>
      </c>
      <c r="AT419" s="2">
        <v>39883</v>
      </c>
      <c r="AU419">
        <v>114.84375</v>
      </c>
      <c r="AV419" s="2">
        <v>40065</v>
      </c>
      <c r="AW419">
        <v>101.18359375</v>
      </c>
      <c r="BD419" s="2">
        <v>38775</v>
      </c>
      <c r="BE419">
        <v>135.8828125</v>
      </c>
      <c r="BF419" s="2">
        <v>38775</v>
      </c>
      <c r="BG419">
        <v>116.35546875</v>
      </c>
      <c r="BH419" s="2">
        <v>38775</v>
      </c>
      <c r="BI419">
        <v>125.17578125</v>
      </c>
      <c r="BJ419" s="2">
        <v>38775</v>
      </c>
      <c r="BK419">
        <v>107.609375</v>
      </c>
    </row>
    <row r="420" spans="4:63" x14ac:dyDescent="0.25">
      <c r="D420" s="2"/>
      <c r="F420" s="2">
        <v>38936</v>
      </c>
      <c r="G420">
        <v>99.45703125</v>
      </c>
      <c r="H420" s="2">
        <v>38964</v>
      </c>
      <c r="I420">
        <v>99.5234375</v>
      </c>
      <c r="J420" s="2">
        <v>38776</v>
      </c>
      <c r="K420">
        <v>96.66796875</v>
      </c>
      <c r="L420" s="2">
        <v>38950</v>
      </c>
      <c r="M420">
        <v>96.796875</v>
      </c>
      <c r="N420" s="2">
        <v>39042</v>
      </c>
      <c r="O420">
        <v>98.55859375</v>
      </c>
      <c r="P420" s="2">
        <v>39310</v>
      </c>
      <c r="Q420">
        <v>100.2578125</v>
      </c>
      <c r="R420" s="2"/>
      <c r="T420" s="2"/>
      <c r="V420" s="2"/>
      <c r="X420" s="2"/>
      <c r="Z420" s="2">
        <v>40116</v>
      </c>
      <c r="AA420">
        <v>103.1953125</v>
      </c>
      <c r="AB420" s="2"/>
      <c r="AD420" s="2"/>
      <c r="AH420" s="2"/>
      <c r="AJ420" s="2">
        <v>38978</v>
      </c>
      <c r="AK420">
        <v>94.84765625</v>
      </c>
      <c r="AL420" s="2">
        <v>39162</v>
      </c>
      <c r="AM420">
        <v>98.50390625</v>
      </c>
      <c r="AN420" s="2">
        <v>39338</v>
      </c>
      <c r="AO420">
        <v>101.1015625</v>
      </c>
      <c r="AP420" s="2"/>
      <c r="AR420" s="2">
        <v>39702</v>
      </c>
      <c r="AS420">
        <v>108.4453125</v>
      </c>
      <c r="AT420" s="2">
        <v>39884</v>
      </c>
      <c r="AU420">
        <v>115.26171875</v>
      </c>
      <c r="AV420" s="2">
        <v>40066</v>
      </c>
      <c r="AW420">
        <v>102.1171875</v>
      </c>
      <c r="BD420" s="2">
        <v>38776</v>
      </c>
      <c r="BE420">
        <v>136.69921875</v>
      </c>
      <c r="BF420" s="2">
        <v>38776</v>
      </c>
      <c r="BG420">
        <v>117.07421875</v>
      </c>
      <c r="BH420" s="2">
        <v>38776</v>
      </c>
      <c r="BI420">
        <v>125.9296875</v>
      </c>
      <c r="BJ420" s="2">
        <v>38776</v>
      </c>
      <c r="BK420">
        <v>108.328125</v>
      </c>
    </row>
    <row r="421" spans="4:63" x14ac:dyDescent="0.25">
      <c r="D421" s="2"/>
      <c r="F421" s="2">
        <v>38937</v>
      </c>
      <c r="G421">
        <v>99.48046875</v>
      </c>
      <c r="H421" s="2">
        <v>38965</v>
      </c>
      <c r="I421">
        <v>99.53125</v>
      </c>
      <c r="J421" s="2">
        <v>38777</v>
      </c>
      <c r="K421">
        <v>96.6328125</v>
      </c>
      <c r="L421" s="2">
        <v>38951</v>
      </c>
      <c r="M421">
        <v>96.8046875</v>
      </c>
      <c r="N421" s="2">
        <v>39043</v>
      </c>
      <c r="O421">
        <v>98.59765625</v>
      </c>
      <c r="P421" s="2">
        <v>39311</v>
      </c>
      <c r="Q421">
        <v>100.2421875</v>
      </c>
      <c r="R421" s="2"/>
      <c r="T421" s="2"/>
      <c r="V421" s="2"/>
      <c r="X421" s="2"/>
      <c r="Z421" s="2">
        <v>40119</v>
      </c>
      <c r="AA421">
        <v>103.140625</v>
      </c>
      <c r="AB421" s="2"/>
      <c r="AD421" s="2"/>
      <c r="AH421" s="2"/>
      <c r="AJ421" s="2">
        <v>38979</v>
      </c>
      <c r="AK421">
        <v>95.359375</v>
      </c>
      <c r="AL421" s="2">
        <v>39163</v>
      </c>
      <c r="AM421">
        <v>98.203125</v>
      </c>
      <c r="AN421" s="2">
        <v>39339</v>
      </c>
      <c r="AO421">
        <v>101.19921875</v>
      </c>
      <c r="AP421" s="2"/>
      <c r="AR421" s="2">
        <v>39703</v>
      </c>
      <c r="AS421">
        <v>107.90625</v>
      </c>
      <c r="AT421" s="2">
        <v>39885</v>
      </c>
      <c r="AU421">
        <v>115.01953125</v>
      </c>
      <c r="AV421" s="2">
        <v>40067</v>
      </c>
      <c r="AW421">
        <v>102.14453125</v>
      </c>
      <c r="BD421" s="2">
        <v>38777</v>
      </c>
      <c r="BE421">
        <v>136.03515625</v>
      </c>
      <c r="BF421" s="2">
        <v>38777</v>
      </c>
      <c r="BG421">
        <v>116.46875</v>
      </c>
      <c r="BH421" s="2">
        <v>38777</v>
      </c>
      <c r="BI421">
        <v>125.2578125</v>
      </c>
      <c r="BJ421" s="2">
        <v>38777</v>
      </c>
      <c r="BK421">
        <v>107.671875</v>
      </c>
    </row>
    <row r="422" spans="4:63" x14ac:dyDescent="0.25">
      <c r="D422" s="2"/>
      <c r="F422" s="2">
        <v>38938</v>
      </c>
      <c r="G422">
        <v>99.4921875</v>
      </c>
      <c r="H422" s="2">
        <v>38966</v>
      </c>
      <c r="I422">
        <v>99.55859375</v>
      </c>
      <c r="J422" s="2">
        <v>38778</v>
      </c>
      <c r="K422">
        <v>96.59375</v>
      </c>
      <c r="L422" s="2">
        <v>38952</v>
      </c>
      <c r="M422">
        <v>96.80078125</v>
      </c>
      <c r="N422" s="2">
        <v>39044</v>
      </c>
      <c r="O422">
        <v>98.59765625</v>
      </c>
      <c r="P422" s="2">
        <v>39314</v>
      </c>
      <c r="Q422">
        <v>100.51953125</v>
      </c>
      <c r="R422" s="2"/>
      <c r="T422" s="2"/>
      <c r="V422" s="2"/>
      <c r="X422" s="2"/>
      <c r="Z422" s="2">
        <v>40120</v>
      </c>
      <c r="AA422">
        <v>103.0703125</v>
      </c>
      <c r="AB422" s="2"/>
      <c r="AD422" s="2"/>
      <c r="AH422" s="2"/>
      <c r="AJ422" s="2">
        <v>38980</v>
      </c>
      <c r="AK422">
        <v>95.38671875</v>
      </c>
      <c r="AL422" s="2">
        <v>39164</v>
      </c>
      <c r="AM422">
        <v>98.03515625</v>
      </c>
      <c r="AN422" s="2">
        <v>39342</v>
      </c>
      <c r="AO422">
        <v>101.1796875</v>
      </c>
      <c r="AP422" s="2"/>
      <c r="AR422" s="2">
        <v>39706</v>
      </c>
      <c r="AS422">
        <v>110.52734375</v>
      </c>
      <c r="AT422" s="2">
        <v>39888</v>
      </c>
      <c r="AU422">
        <v>114.55078125</v>
      </c>
      <c r="AV422" s="2">
        <v>40070</v>
      </c>
      <c r="AW422">
        <v>101.62109375</v>
      </c>
      <c r="BD422" s="2">
        <v>38778</v>
      </c>
      <c r="BE422">
        <v>135.2109375</v>
      </c>
      <c r="BF422" s="2">
        <v>38778</v>
      </c>
      <c r="BG422">
        <v>115.703125</v>
      </c>
      <c r="BH422" s="2">
        <v>38778</v>
      </c>
      <c r="BI422">
        <v>124.44921875</v>
      </c>
      <c r="BJ422" s="2">
        <v>38778</v>
      </c>
      <c r="BK422">
        <v>106.91796875</v>
      </c>
    </row>
    <row r="423" spans="4:63" x14ac:dyDescent="0.25">
      <c r="D423" s="2"/>
      <c r="F423" s="2">
        <v>38939</v>
      </c>
      <c r="G423">
        <v>99.515625</v>
      </c>
      <c r="H423" s="2">
        <v>38967</v>
      </c>
      <c r="I423">
        <v>99.56640625</v>
      </c>
      <c r="J423" s="2">
        <v>38779</v>
      </c>
      <c r="K423">
        <v>96.49609375</v>
      </c>
      <c r="L423" s="2">
        <v>38953</v>
      </c>
      <c r="M423">
        <v>96.79296875</v>
      </c>
      <c r="N423" s="2">
        <v>39045</v>
      </c>
      <c r="O423">
        <v>98.69140625</v>
      </c>
      <c r="P423" s="2">
        <v>39315</v>
      </c>
      <c r="Q423">
        <v>100.71875</v>
      </c>
      <c r="R423" s="2"/>
      <c r="T423" s="2"/>
      <c r="V423" s="2"/>
      <c r="X423" s="2"/>
      <c r="Z423" s="2">
        <v>40121</v>
      </c>
      <c r="AA423">
        <v>103.02734375</v>
      </c>
      <c r="AB423" s="2"/>
      <c r="AD423" s="2"/>
      <c r="AH423" s="2"/>
      <c r="AJ423" s="2">
        <v>38981</v>
      </c>
      <c r="AK423">
        <v>96.0390625</v>
      </c>
      <c r="AL423" s="2">
        <v>39167</v>
      </c>
      <c r="AM423">
        <v>98.125</v>
      </c>
      <c r="AN423" s="2">
        <v>39343</v>
      </c>
      <c r="AO423">
        <v>101.1953125</v>
      </c>
      <c r="AP423" s="2"/>
      <c r="AR423" s="2">
        <v>39707</v>
      </c>
      <c r="AS423">
        <v>110.0390625</v>
      </c>
      <c r="AT423" s="2">
        <v>39889</v>
      </c>
      <c r="AU423">
        <v>114.15625</v>
      </c>
      <c r="AV423" s="2">
        <v>40071</v>
      </c>
      <c r="AW423">
        <v>101.4296875</v>
      </c>
      <c r="BD423" s="2">
        <v>38779</v>
      </c>
      <c r="BE423">
        <v>134.4765625</v>
      </c>
      <c r="BF423" s="2">
        <v>38779</v>
      </c>
      <c r="BG423">
        <v>115.03515625</v>
      </c>
      <c r="BH423" s="2">
        <v>38779</v>
      </c>
      <c r="BI423">
        <v>123.70703125</v>
      </c>
      <c r="BJ423" s="2">
        <v>38779</v>
      </c>
      <c r="BK423">
        <v>106.23046875</v>
      </c>
    </row>
    <row r="424" spans="4:63" x14ac:dyDescent="0.25">
      <c r="D424" s="2"/>
      <c r="F424" s="2">
        <v>38940</v>
      </c>
      <c r="G424">
        <v>99.5390625</v>
      </c>
      <c r="H424" s="2">
        <v>38968</v>
      </c>
      <c r="I424">
        <v>99.62109375</v>
      </c>
      <c r="J424" s="2">
        <v>38782</v>
      </c>
      <c r="K424">
        <v>96.41015625</v>
      </c>
      <c r="L424" s="2">
        <v>38954</v>
      </c>
      <c r="M424">
        <v>96.90234375</v>
      </c>
      <c r="N424" s="2">
        <v>39048</v>
      </c>
      <c r="O424">
        <v>98.765625</v>
      </c>
      <c r="P424" s="2">
        <v>39316</v>
      </c>
      <c r="Q424">
        <v>100.33984375</v>
      </c>
      <c r="R424" s="2"/>
      <c r="T424" s="2"/>
      <c r="V424" s="2"/>
      <c r="X424" s="2"/>
      <c r="Z424" s="2">
        <v>40122</v>
      </c>
      <c r="AA424">
        <v>103.19140625</v>
      </c>
      <c r="AB424" s="2"/>
      <c r="AD424" s="2"/>
      <c r="AH424" s="2"/>
      <c r="AJ424" s="2">
        <v>38982</v>
      </c>
      <c r="AK424">
        <v>96.4140625</v>
      </c>
      <c r="AL424" s="2">
        <v>39168</v>
      </c>
      <c r="AM424">
        <v>98.18359375</v>
      </c>
      <c r="AN424" s="2">
        <v>39344</v>
      </c>
      <c r="AO424">
        <v>100.70703125</v>
      </c>
      <c r="AP424" s="2"/>
      <c r="AR424" s="2">
        <v>39708</v>
      </c>
      <c r="AS424">
        <v>110.22265625</v>
      </c>
      <c r="AT424" s="2">
        <v>39890</v>
      </c>
      <c r="AU424">
        <v>118.23046875</v>
      </c>
      <c r="AV424" s="2">
        <v>40072</v>
      </c>
      <c r="AW424">
        <v>101.3125</v>
      </c>
      <c r="BD424" s="2">
        <v>38782</v>
      </c>
      <c r="BE424">
        <v>133.390625</v>
      </c>
      <c r="BF424" s="2">
        <v>38782</v>
      </c>
      <c r="BG424">
        <v>114.03515625</v>
      </c>
      <c r="BH424" s="2">
        <v>38782</v>
      </c>
      <c r="BI424">
        <v>122.6015625</v>
      </c>
      <c r="BJ424" s="2">
        <v>38782</v>
      </c>
      <c r="BK424">
        <v>105.1640625</v>
      </c>
    </row>
    <row r="425" spans="4:63" x14ac:dyDescent="0.25">
      <c r="D425" s="2"/>
      <c r="F425" s="2">
        <v>38943</v>
      </c>
      <c r="G425">
        <v>99.546875</v>
      </c>
      <c r="H425" s="2">
        <v>38971</v>
      </c>
      <c r="I425">
        <v>99.62890625</v>
      </c>
      <c r="J425" s="2">
        <v>38783</v>
      </c>
      <c r="K425">
        <v>96.453125</v>
      </c>
      <c r="L425" s="2">
        <v>38957</v>
      </c>
      <c r="M425">
        <v>96.84765625</v>
      </c>
      <c r="N425" s="2">
        <v>39049</v>
      </c>
      <c r="O425">
        <v>98.90234375</v>
      </c>
      <c r="P425" s="2">
        <v>39317</v>
      </c>
      <c r="Q425">
        <v>100.1953125</v>
      </c>
      <c r="R425" s="2"/>
      <c r="T425" s="2"/>
      <c r="V425" s="2"/>
      <c r="X425" s="2"/>
      <c r="Z425" s="2">
        <v>40123</v>
      </c>
      <c r="AA425">
        <v>103.3359375</v>
      </c>
      <c r="AB425" s="2"/>
      <c r="AD425" s="2"/>
      <c r="AH425" s="2"/>
      <c r="AJ425" s="2">
        <v>38985</v>
      </c>
      <c r="AK425">
        <v>96.73828125</v>
      </c>
      <c r="AL425" s="2">
        <v>39169</v>
      </c>
      <c r="AM425">
        <v>98.0234375</v>
      </c>
      <c r="AN425" s="2">
        <v>39345</v>
      </c>
      <c r="AO425">
        <v>99.65625</v>
      </c>
      <c r="AP425" s="2"/>
      <c r="AR425" s="2">
        <v>39709</v>
      </c>
      <c r="AS425">
        <v>109.25390625</v>
      </c>
      <c r="AT425" s="2">
        <v>39891</v>
      </c>
      <c r="AU425">
        <v>117.98046875</v>
      </c>
      <c r="AV425" s="2">
        <v>40073</v>
      </c>
      <c r="AW425">
        <v>101.94921875</v>
      </c>
      <c r="BD425" s="2">
        <v>38783</v>
      </c>
      <c r="BE425">
        <v>133.72265625</v>
      </c>
      <c r="BF425" s="2">
        <v>38783</v>
      </c>
      <c r="BG425">
        <v>114.31640625</v>
      </c>
      <c r="BH425" s="2">
        <v>38783</v>
      </c>
      <c r="BI425">
        <v>122.9453125</v>
      </c>
      <c r="BJ425" s="2">
        <v>38783</v>
      </c>
      <c r="BK425">
        <v>105.5078125</v>
      </c>
    </row>
    <row r="426" spans="4:63" x14ac:dyDescent="0.25">
      <c r="D426" s="2"/>
      <c r="F426" s="2">
        <v>38944</v>
      </c>
      <c r="G426">
        <v>99.5703125</v>
      </c>
      <c r="H426" s="2">
        <v>38972</v>
      </c>
      <c r="I426">
        <v>99.65625</v>
      </c>
      <c r="J426" s="2">
        <v>38784</v>
      </c>
      <c r="K426">
        <v>96.4921875</v>
      </c>
      <c r="L426" s="2">
        <v>38958</v>
      </c>
      <c r="M426">
        <v>96.90625</v>
      </c>
      <c r="N426" s="2">
        <v>39050</v>
      </c>
      <c r="O426">
        <v>98.84765625</v>
      </c>
      <c r="P426" s="2">
        <v>39318</v>
      </c>
      <c r="Q426">
        <v>100.19921875</v>
      </c>
      <c r="R426" s="2"/>
      <c r="T426" s="2"/>
      <c r="V426" s="2"/>
      <c r="X426" s="2"/>
      <c r="Z426" s="2">
        <v>40126</v>
      </c>
      <c r="AA426">
        <v>103.34375</v>
      </c>
      <c r="AB426" s="2"/>
      <c r="AD426" s="2"/>
      <c r="AH426" s="2"/>
      <c r="AJ426" s="2">
        <v>38986</v>
      </c>
      <c r="AK426">
        <v>96.46875</v>
      </c>
      <c r="AL426" s="2">
        <v>39170</v>
      </c>
      <c r="AM426">
        <v>97.86328125</v>
      </c>
      <c r="AN426" s="2">
        <v>39346</v>
      </c>
      <c r="AO426">
        <v>100.17578125</v>
      </c>
      <c r="AP426" s="2"/>
      <c r="AR426" s="2">
        <v>39710</v>
      </c>
      <c r="AS426">
        <v>107.1328125</v>
      </c>
      <c r="AT426" s="2">
        <v>39892</v>
      </c>
      <c r="AU426">
        <v>117.80078125</v>
      </c>
      <c r="AV426" s="2">
        <v>40074</v>
      </c>
      <c r="AW426">
        <v>101.2890625</v>
      </c>
      <c r="BD426" s="2">
        <v>38784</v>
      </c>
      <c r="BE426">
        <v>133.62109375</v>
      </c>
      <c r="BF426" s="2">
        <v>38784</v>
      </c>
      <c r="BG426">
        <v>114.20703125</v>
      </c>
      <c r="BH426" s="2">
        <v>38784</v>
      </c>
      <c r="BI426">
        <v>122.82421875</v>
      </c>
      <c r="BJ426" s="2">
        <v>38784</v>
      </c>
      <c r="BK426">
        <v>105.3828125</v>
      </c>
    </row>
    <row r="427" spans="4:63" x14ac:dyDescent="0.25">
      <c r="D427" s="2"/>
      <c r="F427" s="2">
        <v>38945</v>
      </c>
      <c r="G427">
        <v>99.59375</v>
      </c>
      <c r="H427" s="2">
        <v>38973</v>
      </c>
      <c r="I427">
        <v>99.6796875</v>
      </c>
      <c r="J427" s="2">
        <v>38785</v>
      </c>
      <c r="K427">
        <v>96.484375</v>
      </c>
      <c r="L427" s="2">
        <v>38959</v>
      </c>
      <c r="M427">
        <v>97.01171875</v>
      </c>
      <c r="N427" s="2">
        <v>39051</v>
      </c>
      <c r="O427">
        <v>99.078125</v>
      </c>
      <c r="P427" s="2">
        <v>39321</v>
      </c>
      <c r="Q427">
        <v>100.4453125</v>
      </c>
      <c r="R427" s="2"/>
      <c r="T427" s="2"/>
      <c r="V427" s="2"/>
      <c r="X427" s="2"/>
      <c r="Z427" s="2">
        <v>40127</v>
      </c>
      <c r="AA427">
        <v>103.390625</v>
      </c>
      <c r="AB427" s="2"/>
      <c r="AD427" s="2"/>
      <c r="AH427" s="2"/>
      <c r="AJ427" s="2">
        <v>38987</v>
      </c>
      <c r="AK427">
        <v>96.3984375</v>
      </c>
      <c r="AL427" s="2">
        <v>39171</v>
      </c>
      <c r="AM427">
        <v>97.8828125</v>
      </c>
      <c r="AN427" s="2">
        <v>39349</v>
      </c>
      <c r="AO427">
        <v>100.09375</v>
      </c>
      <c r="AP427" s="2"/>
      <c r="AR427" s="2">
        <v>39713</v>
      </c>
      <c r="AS427">
        <v>106.94140625</v>
      </c>
      <c r="AT427" s="2">
        <v>39895</v>
      </c>
      <c r="AU427">
        <v>117.84375</v>
      </c>
      <c r="AV427" s="2">
        <v>40077</v>
      </c>
      <c r="AW427">
        <v>101.16015625</v>
      </c>
      <c r="BD427" s="2">
        <v>38785</v>
      </c>
      <c r="BE427">
        <v>133.625</v>
      </c>
      <c r="BF427" s="2">
        <v>38785</v>
      </c>
      <c r="BG427">
        <v>114.1796875</v>
      </c>
      <c r="BH427" s="2">
        <v>38785</v>
      </c>
      <c r="BI427">
        <v>122.84375</v>
      </c>
      <c r="BJ427" s="2">
        <v>38785</v>
      </c>
      <c r="BK427">
        <v>105.39453125</v>
      </c>
    </row>
    <row r="428" spans="4:63" x14ac:dyDescent="0.25">
      <c r="D428" s="2"/>
      <c r="F428" s="2">
        <v>38946</v>
      </c>
      <c r="G428">
        <v>99.6015625</v>
      </c>
      <c r="H428" s="2">
        <v>38974</v>
      </c>
      <c r="I428">
        <v>99.671875</v>
      </c>
      <c r="J428" s="2">
        <v>38786</v>
      </c>
      <c r="K428">
        <v>96.44921875</v>
      </c>
      <c r="L428" s="2">
        <v>38960</v>
      </c>
      <c r="M428">
        <v>97.12890625</v>
      </c>
      <c r="N428" s="2">
        <v>39052</v>
      </c>
      <c r="O428">
        <v>99.33203125</v>
      </c>
      <c r="P428" s="2">
        <v>39322</v>
      </c>
      <c r="Q428">
        <v>100.84765625</v>
      </c>
      <c r="R428" s="2"/>
      <c r="T428" s="2"/>
      <c r="V428" s="2"/>
      <c r="X428" s="2"/>
      <c r="Z428" s="2">
        <v>40128</v>
      </c>
      <c r="AA428">
        <v>103.390625</v>
      </c>
      <c r="AB428" s="2"/>
      <c r="AD428" s="2"/>
      <c r="AH428" s="2"/>
      <c r="AJ428" s="2">
        <v>38988</v>
      </c>
      <c r="AK428">
        <v>96.37890625</v>
      </c>
      <c r="AL428" s="2">
        <v>39174</v>
      </c>
      <c r="AM428">
        <v>97.91015625</v>
      </c>
      <c r="AN428" s="2">
        <v>39350</v>
      </c>
      <c r="AO428">
        <v>100.16796875</v>
      </c>
      <c r="AP428" s="2"/>
      <c r="AR428" s="2">
        <v>39714</v>
      </c>
      <c r="AS428">
        <v>107.09765625</v>
      </c>
      <c r="AT428" s="2">
        <v>39896</v>
      </c>
      <c r="AU428">
        <v>117.484375</v>
      </c>
      <c r="AV428" s="2">
        <v>40078</v>
      </c>
      <c r="AW428">
        <v>101.44921875</v>
      </c>
      <c r="BD428" s="2">
        <v>38786</v>
      </c>
      <c r="BE428">
        <v>133.234375</v>
      </c>
      <c r="BF428" s="2">
        <v>38786</v>
      </c>
      <c r="BG428">
        <v>113.8515625</v>
      </c>
      <c r="BH428" s="2">
        <v>38786</v>
      </c>
      <c r="BI428">
        <v>122.4140625</v>
      </c>
      <c r="BJ428" s="2">
        <v>38786</v>
      </c>
      <c r="BK428">
        <v>105.01953125</v>
      </c>
    </row>
    <row r="429" spans="4:63" x14ac:dyDescent="0.25">
      <c r="D429" s="2"/>
      <c r="F429" s="2">
        <v>38947</v>
      </c>
      <c r="G429">
        <v>99.64453125</v>
      </c>
      <c r="H429" s="2">
        <v>38975</v>
      </c>
      <c r="I429">
        <v>99.71484375</v>
      </c>
      <c r="J429" s="2">
        <v>38789</v>
      </c>
      <c r="K429">
        <v>96.45703125</v>
      </c>
      <c r="L429" s="2">
        <v>38961</v>
      </c>
      <c r="M429">
        <v>97.19921875</v>
      </c>
      <c r="N429" s="2">
        <v>39055</v>
      </c>
      <c r="O429">
        <v>99.37109375</v>
      </c>
      <c r="P429" s="2">
        <v>39323</v>
      </c>
      <c r="Q429">
        <v>100.625</v>
      </c>
      <c r="R429" s="2"/>
      <c r="T429" s="2"/>
      <c r="V429" s="2"/>
      <c r="X429" s="2"/>
      <c r="Z429" s="2">
        <v>40129</v>
      </c>
      <c r="AA429">
        <v>103.53515625</v>
      </c>
      <c r="AB429" s="2"/>
      <c r="AD429" s="2"/>
      <c r="AH429" s="2"/>
      <c r="AJ429" s="2">
        <v>38989</v>
      </c>
      <c r="AK429">
        <v>96.2578125</v>
      </c>
      <c r="AL429" s="2">
        <v>39175</v>
      </c>
      <c r="AM429">
        <v>97.765625</v>
      </c>
      <c r="AN429" s="2">
        <v>39351</v>
      </c>
      <c r="AO429">
        <v>100.21484375</v>
      </c>
      <c r="AP429" s="2"/>
      <c r="AR429" s="2">
        <v>39715</v>
      </c>
      <c r="AS429">
        <v>107.109375</v>
      </c>
      <c r="AT429" s="2">
        <v>39897</v>
      </c>
      <c r="AU429">
        <v>116.82421875</v>
      </c>
      <c r="AV429" s="2">
        <v>40079</v>
      </c>
      <c r="AW429">
        <v>101.70703125</v>
      </c>
      <c r="BD429" s="2">
        <v>38789</v>
      </c>
      <c r="BE429">
        <v>133.0546875</v>
      </c>
      <c r="BF429" s="2">
        <v>38789</v>
      </c>
      <c r="BG429">
        <v>113.69921875</v>
      </c>
      <c r="BH429" s="2">
        <v>38789</v>
      </c>
      <c r="BI429">
        <v>122.2265625</v>
      </c>
      <c r="BJ429" s="2">
        <v>38789</v>
      </c>
      <c r="BK429">
        <v>104.859375</v>
      </c>
    </row>
    <row r="430" spans="4:63" x14ac:dyDescent="0.25">
      <c r="D430" s="2"/>
      <c r="F430" s="2">
        <v>38950</v>
      </c>
      <c r="G430">
        <v>99.65234375</v>
      </c>
      <c r="H430" s="2">
        <v>38978</v>
      </c>
      <c r="I430">
        <v>99.73828125</v>
      </c>
      <c r="J430" s="2">
        <v>38790</v>
      </c>
      <c r="K430">
        <v>96.734375</v>
      </c>
      <c r="L430" s="2">
        <v>38964</v>
      </c>
      <c r="M430">
        <v>97.19921875</v>
      </c>
      <c r="N430" s="2">
        <v>39056</v>
      </c>
      <c r="O430">
        <v>99.3515625</v>
      </c>
      <c r="P430" s="2">
        <v>39324</v>
      </c>
      <c r="Q430">
        <v>100.85546875</v>
      </c>
      <c r="R430" s="2"/>
      <c r="T430" s="2"/>
      <c r="V430" s="2"/>
      <c r="X430" s="2"/>
      <c r="Z430" s="2">
        <v>40130</v>
      </c>
      <c r="AA430">
        <v>103.63671875</v>
      </c>
      <c r="AB430" s="2"/>
      <c r="AD430" s="2"/>
      <c r="AH430" s="2"/>
      <c r="AJ430" s="2">
        <v>38992</v>
      </c>
      <c r="AK430">
        <v>96.453125</v>
      </c>
      <c r="AL430" s="2">
        <v>39176</v>
      </c>
      <c r="AM430">
        <v>97.90234375</v>
      </c>
      <c r="AN430" s="2">
        <v>39352</v>
      </c>
      <c r="AO430">
        <v>100.6171875</v>
      </c>
      <c r="AP430" s="2"/>
      <c r="AR430" s="2">
        <v>39716</v>
      </c>
      <c r="AS430">
        <v>106.79296875</v>
      </c>
      <c r="AT430" s="2">
        <v>39898</v>
      </c>
      <c r="AU430">
        <v>117.2265625</v>
      </c>
      <c r="AV430" s="2">
        <v>40080</v>
      </c>
      <c r="AW430">
        <v>101.921875</v>
      </c>
      <c r="BD430" s="2">
        <v>38790</v>
      </c>
      <c r="BE430">
        <v>134.08984375</v>
      </c>
      <c r="BF430" s="2">
        <v>38790</v>
      </c>
      <c r="BG430">
        <v>114.60546875</v>
      </c>
      <c r="BH430" s="2">
        <v>38790</v>
      </c>
      <c r="BI430">
        <v>123.21484375</v>
      </c>
      <c r="BJ430" s="2">
        <v>38790</v>
      </c>
      <c r="BK430">
        <v>105.75</v>
      </c>
    </row>
    <row r="431" spans="4:63" x14ac:dyDescent="0.25">
      <c r="D431" s="2"/>
      <c r="F431" s="2">
        <v>38951</v>
      </c>
      <c r="G431">
        <v>99.67578125</v>
      </c>
      <c r="H431" s="2">
        <v>38979</v>
      </c>
      <c r="I431">
        <v>99.76171875</v>
      </c>
      <c r="J431" s="2">
        <v>38791</v>
      </c>
      <c r="K431">
        <v>96.7109375</v>
      </c>
      <c r="L431" s="2">
        <v>38965</v>
      </c>
      <c r="M431">
        <v>97.1171875</v>
      </c>
      <c r="N431" s="2">
        <v>39057</v>
      </c>
      <c r="O431">
        <v>99.17578125</v>
      </c>
      <c r="P431" s="2">
        <v>39325</v>
      </c>
      <c r="Q431">
        <v>100.79296875</v>
      </c>
      <c r="R431" s="2"/>
      <c r="T431" s="2"/>
      <c r="V431" s="2"/>
      <c r="X431" s="2"/>
      <c r="Z431" s="2">
        <v>40133</v>
      </c>
      <c r="AA431">
        <v>103.828125</v>
      </c>
      <c r="AB431" s="2"/>
      <c r="AD431" s="2"/>
      <c r="AH431" s="2"/>
      <c r="AJ431" s="2">
        <v>38993</v>
      </c>
      <c r="AK431">
        <v>96.41796875</v>
      </c>
      <c r="AL431" s="2">
        <v>39177</v>
      </c>
      <c r="AM431">
        <v>97.73046875</v>
      </c>
      <c r="AN431" s="2">
        <v>39353</v>
      </c>
      <c r="AO431">
        <v>100.48046875</v>
      </c>
      <c r="AP431" s="2"/>
      <c r="AR431" s="2">
        <v>39717</v>
      </c>
      <c r="AS431">
        <v>106.86328125</v>
      </c>
      <c r="AT431" s="2">
        <v>39899</v>
      </c>
      <c r="AU431">
        <v>117.015625</v>
      </c>
      <c r="AV431" s="2">
        <v>40081</v>
      </c>
      <c r="AW431">
        <v>102.38671875</v>
      </c>
      <c r="BD431" s="2">
        <v>38791</v>
      </c>
      <c r="BE431">
        <v>133.375</v>
      </c>
      <c r="BF431" s="2">
        <v>38791</v>
      </c>
      <c r="BG431">
        <v>113.94921875</v>
      </c>
      <c r="BH431" s="2">
        <v>38791</v>
      </c>
      <c r="BI431">
        <v>122.515625</v>
      </c>
      <c r="BJ431" s="2">
        <v>38791</v>
      </c>
      <c r="BK431">
        <v>105.09375</v>
      </c>
    </row>
    <row r="432" spans="4:63" x14ac:dyDescent="0.25">
      <c r="D432" s="2"/>
      <c r="F432" s="2">
        <v>38952</v>
      </c>
      <c r="G432">
        <v>99.68359375</v>
      </c>
      <c r="H432" s="2">
        <v>38980</v>
      </c>
      <c r="I432">
        <v>99.76953125</v>
      </c>
      <c r="J432" s="2">
        <v>38792</v>
      </c>
      <c r="K432">
        <v>96.96875</v>
      </c>
      <c r="L432" s="2">
        <v>38966</v>
      </c>
      <c r="M432">
        <v>97.109375</v>
      </c>
      <c r="N432" s="2">
        <v>39058</v>
      </c>
      <c r="O432">
        <v>99.21875</v>
      </c>
      <c r="P432" s="2">
        <v>39328</v>
      </c>
      <c r="Q432">
        <v>100.79296875</v>
      </c>
      <c r="R432" s="2"/>
      <c r="T432" s="2"/>
      <c r="V432" s="2"/>
      <c r="X432" s="2"/>
      <c r="Z432" s="2">
        <v>40134</v>
      </c>
      <c r="AA432">
        <v>103.9140625</v>
      </c>
      <c r="AB432" s="2"/>
      <c r="AD432" s="2"/>
      <c r="AH432" s="2"/>
      <c r="AJ432" s="2">
        <v>38994</v>
      </c>
      <c r="AK432">
        <v>96.7890625</v>
      </c>
      <c r="AL432" s="2">
        <v>39178</v>
      </c>
      <c r="AM432">
        <v>97.2265625</v>
      </c>
      <c r="AN432" s="2">
        <v>39356</v>
      </c>
      <c r="AO432">
        <v>100.7734375</v>
      </c>
      <c r="AP432" s="2"/>
      <c r="AR432" s="2">
        <v>39720</v>
      </c>
      <c r="AS432">
        <v>109.046875</v>
      </c>
      <c r="AT432" s="2">
        <v>39902</v>
      </c>
      <c r="AU432">
        <v>117.421875</v>
      </c>
      <c r="AV432" s="2">
        <v>40084</v>
      </c>
      <c r="AW432">
        <v>102.6953125</v>
      </c>
      <c r="BD432" s="2">
        <v>38792</v>
      </c>
      <c r="BE432">
        <v>134.4921875</v>
      </c>
      <c r="BF432" s="2">
        <v>38792</v>
      </c>
      <c r="BG432">
        <v>114.94921875</v>
      </c>
      <c r="BH432" s="2">
        <v>38792</v>
      </c>
      <c r="BI432">
        <v>123.56640625</v>
      </c>
      <c r="BJ432" s="2">
        <v>38792</v>
      </c>
      <c r="BK432">
        <v>105.99609375</v>
      </c>
    </row>
    <row r="433" spans="4:63" x14ac:dyDescent="0.25">
      <c r="D433" s="2"/>
      <c r="F433" s="2">
        <v>38953</v>
      </c>
      <c r="G433">
        <v>99.69140625</v>
      </c>
      <c r="H433" s="2">
        <v>38981</v>
      </c>
      <c r="I433">
        <v>99.79296875</v>
      </c>
      <c r="J433" s="2">
        <v>38793</v>
      </c>
      <c r="K433">
        <v>96.94921875</v>
      </c>
      <c r="L433" s="2">
        <v>38967</v>
      </c>
      <c r="M433">
        <v>97.12109375</v>
      </c>
      <c r="N433" s="2">
        <v>39059</v>
      </c>
      <c r="O433">
        <v>99</v>
      </c>
      <c r="P433" s="2">
        <v>39329</v>
      </c>
      <c r="Q433">
        <v>100.8046875</v>
      </c>
      <c r="R433" s="2"/>
      <c r="T433" s="2"/>
      <c r="V433" s="2"/>
      <c r="X433" s="2"/>
      <c r="Z433" s="2">
        <v>40135</v>
      </c>
      <c r="AA433">
        <v>103.859375</v>
      </c>
      <c r="AB433" s="2"/>
      <c r="AD433" s="2"/>
      <c r="AH433" s="2"/>
      <c r="AJ433" s="2">
        <v>38995</v>
      </c>
      <c r="AK433">
        <v>96.48828125</v>
      </c>
      <c r="AL433" s="2">
        <v>39181</v>
      </c>
      <c r="AM433">
        <v>97.2890625</v>
      </c>
      <c r="AN433" s="2">
        <v>39357</v>
      </c>
      <c r="AO433">
        <v>100.95703125</v>
      </c>
      <c r="AP433" s="2"/>
      <c r="AR433" s="2">
        <v>39721</v>
      </c>
      <c r="AS433">
        <v>107.01171875</v>
      </c>
      <c r="AT433" s="2">
        <v>39903</v>
      </c>
      <c r="AU433">
        <v>117.77734375</v>
      </c>
      <c r="AV433" s="2">
        <v>40085</v>
      </c>
      <c r="AW433">
        <v>102.65625</v>
      </c>
      <c r="BD433" s="2">
        <v>38793</v>
      </c>
      <c r="BE433">
        <v>134.1328125</v>
      </c>
      <c r="BF433" s="2">
        <v>38793</v>
      </c>
      <c r="BG433">
        <v>114.625</v>
      </c>
      <c r="BH433" s="2">
        <v>38793</v>
      </c>
      <c r="BI433">
        <v>123.19921875</v>
      </c>
      <c r="BJ433" s="2">
        <v>38793</v>
      </c>
      <c r="BK433">
        <v>105.65234375</v>
      </c>
    </row>
    <row r="434" spans="4:63" x14ac:dyDescent="0.25">
      <c r="D434" s="2"/>
      <c r="F434" s="2">
        <v>38954</v>
      </c>
      <c r="G434">
        <v>99.73046875</v>
      </c>
      <c r="H434" s="2">
        <v>38982</v>
      </c>
      <c r="I434">
        <v>99.8359375</v>
      </c>
      <c r="J434" s="2">
        <v>38796</v>
      </c>
      <c r="K434">
        <v>96.97265625</v>
      </c>
      <c r="L434" s="2">
        <v>38968</v>
      </c>
      <c r="M434">
        <v>97.1953125</v>
      </c>
      <c r="N434" s="2">
        <v>39062</v>
      </c>
      <c r="O434">
        <v>99.07421875</v>
      </c>
      <c r="P434" s="2">
        <v>39330</v>
      </c>
      <c r="Q434">
        <v>101.19140625</v>
      </c>
      <c r="R434" s="2"/>
      <c r="T434" s="2"/>
      <c r="V434" s="2"/>
      <c r="X434" s="2"/>
      <c r="Z434" s="2">
        <v>40136</v>
      </c>
      <c r="AA434">
        <v>103.9921875</v>
      </c>
      <c r="AB434" s="2"/>
      <c r="AD434" s="2"/>
      <c r="AH434" s="2"/>
      <c r="AJ434" s="2">
        <v>38996</v>
      </c>
      <c r="AK434">
        <v>95.890625</v>
      </c>
      <c r="AL434" s="2">
        <v>39182</v>
      </c>
      <c r="AM434">
        <v>97.47265625</v>
      </c>
      <c r="AN434" s="2">
        <v>39358</v>
      </c>
      <c r="AO434">
        <v>100.69140625</v>
      </c>
      <c r="AP434" s="2"/>
      <c r="AR434" s="2">
        <v>39722</v>
      </c>
      <c r="AS434">
        <v>107.6171875</v>
      </c>
      <c r="AT434" s="2">
        <v>39904</v>
      </c>
      <c r="AU434">
        <v>117.82421875</v>
      </c>
      <c r="AV434" s="2">
        <v>40086</v>
      </c>
      <c r="AW434">
        <v>102.6171875</v>
      </c>
      <c r="BD434" s="2">
        <v>38796</v>
      </c>
      <c r="BE434">
        <v>134.35546875</v>
      </c>
      <c r="BF434" s="2">
        <v>38796</v>
      </c>
      <c r="BG434">
        <v>114.84375</v>
      </c>
      <c r="BH434" s="2">
        <v>38796</v>
      </c>
      <c r="BI434">
        <v>123.43359375</v>
      </c>
      <c r="BJ434" s="2">
        <v>38796</v>
      </c>
      <c r="BK434">
        <v>105.8984375</v>
      </c>
    </row>
    <row r="435" spans="4:63" x14ac:dyDescent="0.25">
      <c r="D435" s="2"/>
      <c r="F435" s="2">
        <v>38957</v>
      </c>
      <c r="G435">
        <v>99.73828125</v>
      </c>
      <c r="H435" s="2">
        <v>38985</v>
      </c>
      <c r="I435">
        <v>99.84375</v>
      </c>
      <c r="J435" s="2">
        <v>38797</v>
      </c>
      <c r="K435">
        <v>96.78125</v>
      </c>
      <c r="L435" s="2">
        <v>38971</v>
      </c>
      <c r="M435">
        <v>97.14453125</v>
      </c>
      <c r="N435" s="2">
        <v>39063</v>
      </c>
      <c r="O435">
        <v>99.2265625</v>
      </c>
      <c r="P435" s="2">
        <v>39331</v>
      </c>
      <c r="Q435">
        <v>101.015625</v>
      </c>
      <c r="R435" s="2"/>
      <c r="T435" s="2"/>
      <c r="V435" s="2"/>
      <c r="X435" s="2"/>
      <c r="AB435" s="2"/>
      <c r="AD435" s="2"/>
      <c r="AH435" s="2"/>
      <c r="AJ435" s="2">
        <v>38999</v>
      </c>
      <c r="AK435">
        <v>95.890625</v>
      </c>
      <c r="AL435" s="2">
        <v>39183</v>
      </c>
      <c r="AM435">
        <v>97.40625</v>
      </c>
      <c r="AN435" s="2">
        <v>39359</v>
      </c>
      <c r="AO435">
        <v>101.046875</v>
      </c>
      <c r="AP435" s="2"/>
      <c r="AR435" s="2">
        <v>39723</v>
      </c>
      <c r="AS435">
        <v>108.3046875</v>
      </c>
      <c r="AT435" s="2">
        <v>39905</v>
      </c>
      <c r="AU435">
        <v>116.9140625</v>
      </c>
      <c r="AV435" s="2">
        <v>40087</v>
      </c>
      <c r="AW435">
        <v>103.59765625</v>
      </c>
      <c r="BD435" s="2">
        <v>38797</v>
      </c>
      <c r="BE435">
        <v>133.62890625</v>
      </c>
      <c r="BF435" s="2">
        <v>38797</v>
      </c>
      <c r="BG435">
        <v>114.19140625</v>
      </c>
      <c r="BH435" s="2">
        <v>38797</v>
      </c>
      <c r="BI435">
        <v>122.75</v>
      </c>
      <c r="BJ435" s="2">
        <v>38797</v>
      </c>
      <c r="BK435">
        <v>105.2734375</v>
      </c>
    </row>
    <row r="436" spans="4:63" x14ac:dyDescent="0.25">
      <c r="D436" s="2"/>
      <c r="F436" s="2">
        <v>38958</v>
      </c>
      <c r="G436">
        <v>99.76171875</v>
      </c>
      <c r="H436" s="2">
        <v>38986</v>
      </c>
      <c r="I436">
        <v>99.8671875</v>
      </c>
      <c r="J436" s="2">
        <v>38798</v>
      </c>
      <c r="K436">
        <v>96.7734375</v>
      </c>
      <c r="L436" s="2">
        <v>38972</v>
      </c>
      <c r="M436">
        <v>97.21484375</v>
      </c>
      <c r="N436" s="2">
        <v>39064</v>
      </c>
      <c r="O436">
        <v>98.94140625</v>
      </c>
      <c r="P436" s="2">
        <v>39332</v>
      </c>
      <c r="Q436">
        <v>101.58203125</v>
      </c>
      <c r="R436" s="2"/>
      <c r="T436" s="2"/>
      <c r="V436" s="2"/>
      <c r="X436" s="2"/>
      <c r="AB436" s="2"/>
      <c r="AD436" s="2"/>
      <c r="AH436" s="2"/>
      <c r="AJ436" s="2">
        <v>39000</v>
      </c>
      <c r="AK436">
        <v>95.49609375</v>
      </c>
      <c r="AL436" s="2">
        <v>39184</v>
      </c>
      <c r="AM436">
        <v>97.38671875</v>
      </c>
      <c r="AN436" s="2">
        <v>39360</v>
      </c>
      <c r="AO436">
        <v>100.203125</v>
      </c>
      <c r="AP436" s="2"/>
      <c r="AR436" s="2">
        <v>39724</v>
      </c>
      <c r="AS436">
        <v>108.52734375</v>
      </c>
      <c r="AT436" s="2">
        <v>39906</v>
      </c>
      <c r="AU436">
        <v>115.875</v>
      </c>
      <c r="AV436" s="2">
        <v>40088</v>
      </c>
      <c r="AW436">
        <v>103.390625</v>
      </c>
      <c r="BD436" s="2">
        <v>38798</v>
      </c>
      <c r="BE436">
        <v>133.9140625</v>
      </c>
      <c r="BF436" s="2">
        <v>38798</v>
      </c>
      <c r="BG436">
        <v>114.45703125</v>
      </c>
      <c r="BH436" s="2">
        <v>38798</v>
      </c>
      <c r="BI436">
        <v>123.05078125</v>
      </c>
      <c r="BJ436" s="2">
        <v>38798</v>
      </c>
      <c r="BK436">
        <v>105.5703125</v>
      </c>
    </row>
    <row r="437" spans="4:63" x14ac:dyDescent="0.25">
      <c r="D437" s="2"/>
      <c r="F437" s="2">
        <v>38959</v>
      </c>
      <c r="G437">
        <v>99.78515625</v>
      </c>
      <c r="H437" s="2">
        <v>38987</v>
      </c>
      <c r="I437">
        <v>99.890625</v>
      </c>
      <c r="J437" s="2">
        <v>38799</v>
      </c>
      <c r="K437">
        <v>96.6875</v>
      </c>
      <c r="L437" s="2">
        <v>38973</v>
      </c>
      <c r="M437">
        <v>97.2734375</v>
      </c>
      <c r="N437" s="2">
        <v>39065</v>
      </c>
      <c r="O437">
        <v>98.875</v>
      </c>
      <c r="P437" s="2">
        <v>39335</v>
      </c>
      <c r="Q437">
        <v>101.77734375</v>
      </c>
      <c r="R437" s="2"/>
      <c r="T437" s="2"/>
      <c r="V437" s="2"/>
      <c r="X437" s="2"/>
      <c r="AB437" s="2"/>
      <c r="AD437" s="2"/>
      <c r="AH437" s="2"/>
      <c r="AJ437" s="2">
        <v>39001</v>
      </c>
      <c r="AK437">
        <v>95.33203125</v>
      </c>
      <c r="AL437" s="2">
        <v>39185</v>
      </c>
      <c r="AM437">
        <v>97.234375</v>
      </c>
      <c r="AN437" s="2">
        <v>39363</v>
      </c>
      <c r="AO437">
        <v>100.203125</v>
      </c>
      <c r="AP437" s="2"/>
      <c r="AR437" s="2">
        <v>39727</v>
      </c>
      <c r="AS437">
        <v>109.77734375</v>
      </c>
      <c r="AT437" s="2">
        <v>39909</v>
      </c>
      <c r="AU437">
        <v>115.55859375</v>
      </c>
      <c r="AV437" s="2">
        <v>40091</v>
      </c>
      <c r="AW437">
        <v>103.40234375</v>
      </c>
      <c r="BD437" s="2">
        <v>38799</v>
      </c>
      <c r="BE437">
        <v>133.484375</v>
      </c>
      <c r="BF437" s="2">
        <v>38799</v>
      </c>
      <c r="BG437">
        <v>114.03515625</v>
      </c>
      <c r="BH437" s="2">
        <v>38799</v>
      </c>
      <c r="BI437">
        <v>122.58203125</v>
      </c>
      <c r="BJ437" s="2">
        <v>38799</v>
      </c>
      <c r="BK437">
        <v>105.11328125</v>
      </c>
    </row>
    <row r="438" spans="4:63" x14ac:dyDescent="0.25">
      <c r="D438" s="2"/>
      <c r="F438" s="2">
        <v>38960</v>
      </c>
      <c r="G438">
        <v>99.79296875</v>
      </c>
      <c r="H438" s="2">
        <v>38988</v>
      </c>
      <c r="I438">
        <v>99.8984375</v>
      </c>
      <c r="J438" s="2">
        <v>38800</v>
      </c>
      <c r="K438">
        <v>96.93359375</v>
      </c>
      <c r="L438" s="2">
        <v>38974</v>
      </c>
      <c r="M438">
        <v>97.15625</v>
      </c>
      <c r="N438" s="2">
        <v>39066</v>
      </c>
      <c r="O438">
        <v>98.953125</v>
      </c>
      <c r="P438" s="2">
        <v>39336</v>
      </c>
      <c r="Q438">
        <v>101.5078125</v>
      </c>
      <c r="R438" s="2"/>
      <c r="T438" s="2"/>
      <c r="V438" s="2"/>
      <c r="X438" s="2"/>
      <c r="AB438" s="2"/>
      <c r="AD438" s="2"/>
      <c r="AH438" s="2"/>
      <c r="AJ438" s="2">
        <v>39002</v>
      </c>
      <c r="AK438">
        <v>95.390625</v>
      </c>
      <c r="AL438" s="2">
        <v>39188</v>
      </c>
      <c r="AM438">
        <v>97.41796875</v>
      </c>
      <c r="AN438" s="2">
        <v>39364</v>
      </c>
      <c r="AO438">
        <v>100.10546875</v>
      </c>
      <c r="AP438" s="2"/>
      <c r="AR438" s="2">
        <v>39728</v>
      </c>
      <c r="AS438">
        <v>109.3828125</v>
      </c>
      <c r="AT438" s="2">
        <v>39910</v>
      </c>
      <c r="AU438">
        <v>115.79296875</v>
      </c>
      <c r="AV438" s="2">
        <v>40092</v>
      </c>
      <c r="AW438">
        <v>103.16015625</v>
      </c>
      <c r="BD438" s="2">
        <v>38800</v>
      </c>
      <c r="BE438">
        <v>134.5625</v>
      </c>
      <c r="BF438" s="2">
        <v>38800</v>
      </c>
      <c r="BG438">
        <v>115.0078125</v>
      </c>
      <c r="BH438" s="2">
        <v>38800</v>
      </c>
      <c r="BI438">
        <v>123.66796875</v>
      </c>
      <c r="BJ438" s="2">
        <v>38800</v>
      </c>
      <c r="BK438">
        <v>106.11328125</v>
      </c>
    </row>
    <row r="439" spans="4:63" x14ac:dyDescent="0.25">
      <c r="D439" s="2"/>
      <c r="F439" s="2">
        <v>38961</v>
      </c>
      <c r="G439">
        <v>99.859375</v>
      </c>
      <c r="H439" s="2">
        <v>38989</v>
      </c>
      <c r="I439">
        <v>99.92578125</v>
      </c>
      <c r="J439" s="2">
        <v>38803</v>
      </c>
      <c r="K439">
        <v>96.84765625</v>
      </c>
      <c r="L439" s="2">
        <v>38975</v>
      </c>
      <c r="M439">
        <v>97.15625</v>
      </c>
      <c r="N439" s="2">
        <v>39069</v>
      </c>
      <c r="O439">
        <v>98.96484375</v>
      </c>
      <c r="P439" s="2">
        <v>39337</v>
      </c>
      <c r="Q439">
        <v>101.39453125</v>
      </c>
      <c r="R439" s="2"/>
      <c r="T439" s="2"/>
      <c r="V439" s="2"/>
      <c r="X439" s="2"/>
      <c r="AB439" s="2"/>
      <c r="AD439" s="2"/>
      <c r="AH439" s="2"/>
      <c r="AJ439" s="2">
        <v>39003</v>
      </c>
      <c r="AK439">
        <v>95.25390625</v>
      </c>
      <c r="AL439" s="2">
        <v>39189</v>
      </c>
      <c r="AM439">
        <v>97.8046875</v>
      </c>
      <c r="AN439" s="2">
        <v>39365</v>
      </c>
      <c r="AO439">
        <v>100.1328125</v>
      </c>
      <c r="AP439" s="2"/>
      <c r="AR439" s="2">
        <v>39729</v>
      </c>
      <c r="AS439">
        <v>108.28515625</v>
      </c>
      <c r="AT439" s="2">
        <v>39911</v>
      </c>
      <c r="AU439">
        <v>116.1796875</v>
      </c>
      <c r="AV439" s="2">
        <v>40093</v>
      </c>
      <c r="AW439">
        <v>103.76171875</v>
      </c>
      <c r="BD439" s="2">
        <v>38803</v>
      </c>
      <c r="BE439">
        <v>133.98828125</v>
      </c>
      <c r="BF439" s="2">
        <v>38803</v>
      </c>
      <c r="BG439">
        <v>114.5078125</v>
      </c>
      <c r="BH439" s="2">
        <v>38803</v>
      </c>
      <c r="BI439">
        <v>123.125</v>
      </c>
      <c r="BJ439" s="2">
        <v>38803</v>
      </c>
      <c r="BK439">
        <v>105.578125</v>
      </c>
    </row>
    <row r="440" spans="4:63" x14ac:dyDescent="0.25">
      <c r="D440" s="2"/>
      <c r="F440" s="2">
        <v>38964</v>
      </c>
      <c r="G440">
        <v>99.859375</v>
      </c>
      <c r="H440" s="2">
        <v>38992</v>
      </c>
      <c r="I440">
        <v>99.93359375</v>
      </c>
      <c r="J440" s="2">
        <v>38804</v>
      </c>
      <c r="K440">
        <v>96.640625</v>
      </c>
      <c r="L440" s="2">
        <v>38978</v>
      </c>
      <c r="M440">
        <v>97.1171875</v>
      </c>
      <c r="N440" s="2">
        <v>39070</v>
      </c>
      <c r="O440">
        <v>98.9765625</v>
      </c>
      <c r="P440" s="2">
        <v>39338</v>
      </c>
      <c r="Q440">
        <v>101.21875</v>
      </c>
      <c r="R440" s="2"/>
      <c r="T440" s="2"/>
      <c r="V440" s="2"/>
      <c r="X440" s="2"/>
      <c r="AB440" s="2"/>
      <c r="AD440" s="2"/>
      <c r="AH440" s="2"/>
      <c r="AJ440" s="2">
        <v>39006</v>
      </c>
      <c r="AK440">
        <v>95.40234375</v>
      </c>
      <c r="AL440" s="2">
        <v>39190</v>
      </c>
      <c r="AM440">
        <v>98.05078125</v>
      </c>
      <c r="AN440" s="2">
        <v>39366</v>
      </c>
      <c r="AO440">
        <v>100.2421875</v>
      </c>
      <c r="AP440" s="2"/>
      <c r="AR440" s="2">
        <v>39730</v>
      </c>
      <c r="AS440">
        <v>106.875</v>
      </c>
      <c r="AT440" s="2">
        <v>39912</v>
      </c>
      <c r="AU440">
        <v>115.71484375</v>
      </c>
      <c r="AV440" s="2">
        <v>40094</v>
      </c>
      <c r="AW440">
        <v>103.3046875</v>
      </c>
      <c r="BD440" s="2">
        <v>38804</v>
      </c>
      <c r="BE440">
        <v>132.9140625</v>
      </c>
      <c r="BF440" s="2">
        <v>38804</v>
      </c>
      <c r="BG440">
        <v>113.5390625</v>
      </c>
      <c r="BH440" s="2">
        <v>38804</v>
      </c>
      <c r="BI440">
        <v>122.08203125</v>
      </c>
      <c r="BJ440" s="2">
        <v>38804</v>
      </c>
      <c r="BK440">
        <v>104.609375</v>
      </c>
    </row>
    <row r="441" spans="4:63" x14ac:dyDescent="0.25">
      <c r="D441" s="2"/>
      <c r="F441" s="2">
        <v>38965</v>
      </c>
      <c r="G441">
        <v>99.8828125</v>
      </c>
      <c r="H441" s="2">
        <v>38993</v>
      </c>
      <c r="I441">
        <v>99.95703125</v>
      </c>
      <c r="J441" s="2">
        <v>38805</v>
      </c>
      <c r="K441">
        <v>96.6328125</v>
      </c>
      <c r="L441" s="2">
        <v>38979</v>
      </c>
      <c r="M441">
        <v>97.36328125</v>
      </c>
      <c r="N441" s="2">
        <v>39071</v>
      </c>
      <c r="O441">
        <v>98.96875</v>
      </c>
      <c r="P441" s="2">
        <v>39339</v>
      </c>
      <c r="Q441">
        <v>101.25390625</v>
      </c>
      <c r="R441" s="2"/>
      <c r="T441" s="2"/>
      <c r="V441" s="2"/>
      <c r="X441" s="2"/>
      <c r="AB441" s="2"/>
      <c r="AD441" s="2"/>
      <c r="AH441" s="2"/>
      <c r="AJ441" s="2">
        <v>39007</v>
      </c>
      <c r="AK441">
        <v>95.4921875</v>
      </c>
      <c r="AL441" s="2">
        <v>39191</v>
      </c>
      <c r="AM441">
        <v>97.984375</v>
      </c>
      <c r="AN441" s="2">
        <v>39367</v>
      </c>
      <c r="AO441">
        <v>99.94921875</v>
      </c>
      <c r="AP441" s="2"/>
      <c r="AR441" s="2">
        <v>39731</v>
      </c>
      <c r="AS441">
        <v>106.42578125</v>
      </c>
      <c r="AT441" s="2">
        <v>39913</v>
      </c>
      <c r="AU441">
        <v>115.71484375</v>
      </c>
      <c r="AV441" s="2">
        <v>40095</v>
      </c>
      <c r="AW441">
        <v>102.34375</v>
      </c>
      <c r="BD441" s="2">
        <v>38805</v>
      </c>
      <c r="BE441">
        <v>132.359375</v>
      </c>
      <c r="BF441" s="2">
        <v>38805</v>
      </c>
      <c r="BG441">
        <v>112.9609375</v>
      </c>
      <c r="BH441" s="2">
        <v>38805</v>
      </c>
      <c r="BI441">
        <v>121.45703125</v>
      </c>
      <c r="BJ441" s="2">
        <v>38805</v>
      </c>
      <c r="BK441">
        <v>103.984375</v>
      </c>
    </row>
    <row r="442" spans="4:63" x14ac:dyDescent="0.25">
      <c r="D442" s="2"/>
      <c r="F442" s="2">
        <v>38966</v>
      </c>
      <c r="G442">
        <v>99.90625</v>
      </c>
      <c r="H442" s="2">
        <v>38994</v>
      </c>
      <c r="I442">
        <v>99.98046875</v>
      </c>
      <c r="J442" s="2">
        <v>38806</v>
      </c>
      <c r="K442">
        <v>96.546875</v>
      </c>
      <c r="L442" s="2">
        <v>38980</v>
      </c>
      <c r="M442">
        <v>97.35546875</v>
      </c>
      <c r="N442" s="2">
        <v>39072</v>
      </c>
      <c r="O442">
        <v>99.15234375</v>
      </c>
      <c r="P442" s="2">
        <v>39342</v>
      </c>
      <c r="Q442">
        <v>101.1875</v>
      </c>
      <c r="R442" s="2"/>
      <c r="T442" s="2"/>
      <c r="V442" s="2"/>
      <c r="X442" s="2"/>
      <c r="AB442" s="2"/>
      <c r="AD442" s="2"/>
      <c r="AH442" s="2"/>
      <c r="AJ442" s="2">
        <v>39008</v>
      </c>
      <c r="AK442">
        <v>95.59765625</v>
      </c>
      <c r="AL442" s="2">
        <v>39192</v>
      </c>
      <c r="AM442">
        <v>97.98828125</v>
      </c>
      <c r="AN442" s="2">
        <v>39370</v>
      </c>
      <c r="AO442">
        <v>100.0078125</v>
      </c>
      <c r="AP442" s="2"/>
      <c r="AR442" s="2">
        <v>39734</v>
      </c>
      <c r="AS442">
        <v>106.42578125</v>
      </c>
      <c r="AT442" s="2">
        <v>39916</v>
      </c>
      <c r="AU442">
        <v>116.26171875</v>
      </c>
      <c r="AV442" s="2">
        <v>40098</v>
      </c>
      <c r="AW442">
        <v>102.34375</v>
      </c>
      <c r="BD442" s="2">
        <v>38806</v>
      </c>
      <c r="BE442">
        <v>131.59765625</v>
      </c>
      <c r="BF442" s="2">
        <v>38806</v>
      </c>
      <c r="BG442">
        <v>112.27734375</v>
      </c>
      <c r="BH442" s="2">
        <v>38806</v>
      </c>
      <c r="BI442">
        <v>120.6953125</v>
      </c>
      <c r="BJ442" s="2">
        <v>38806</v>
      </c>
      <c r="BK442">
        <v>103.27734375</v>
      </c>
    </row>
    <row r="443" spans="4:63" x14ac:dyDescent="0.25">
      <c r="D443" s="2"/>
      <c r="F443" s="2">
        <v>38967</v>
      </c>
      <c r="G443">
        <v>99.9140625</v>
      </c>
      <c r="H443" s="2">
        <v>38995</v>
      </c>
      <c r="I443">
        <v>99.9921875</v>
      </c>
      <c r="J443" s="2">
        <v>38807</v>
      </c>
      <c r="K443">
        <v>96.63671875</v>
      </c>
      <c r="L443" s="2">
        <v>38981</v>
      </c>
      <c r="M443">
        <v>97.7265625</v>
      </c>
      <c r="N443" s="2">
        <v>39073</v>
      </c>
      <c r="O443">
        <v>98.96484375</v>
      </c>
      <c r="P443" s="2">
        <v>39343</v>
      </c>
      <c r="Q443">
        <v>101.41796875</v>
      </c>
      <c r="R443" s="2"/>
      <c r="T443" s="2"/>
      <c r="V443" s="2"/>
      <c r="X443" s="2"/>
      <c r="AB443" s="2"/>
      <c r="AD443" s="2"/>
      <c r="AH443" s="2"/>
      <c r="AJ443" s="2">
        <v>39009</v>
      </c>
      <c r="AK443">
        <v>95.40625</v>
      </c>
      <c r="AL443" s="2">
        <v>39195</v>
      </c>
      <c r="AM443">
        <v>98.203125</v>
      </c>
      <c r="AN443" s="2">
        <v>39371</v>
      </c>
      <c r="AO443">
        <v>100.25390625</v>
      </c>
      <c r="AP443" s="2"/>
      <c r="AR443" s="2">
        <v>39735</v>
      </c>
      <c r="AS443">
        <v>104.65625</v>
      </c>
      <c r="AT443" s="2">
        <v>39917</v>
      </c>
      <c r="AU443">
        <v>116.8984375</v>
      </c>
      <c r="AV443" s="2">
        <v>40099</v>
      </c>
      <c r="AW443">
        <v>102.6328125</v>
      </c>
      <c r="BD443" s="2">
        <v>38807</v>
      </c>
      <c r="BE443">
        <v>131.72265625</v>
      </c>
      <c r="BF443" s="2">
        <v>38807</v>
      </c>
      <c r="BG443">
        <v>112.38671875</v>
      </c>
      <c r="BH443" s="2">
        <v>38807</v>
      </c>
      <c r="BI443">
        <v>120.859375</v>
      </c>
      <c r="BJ443" s="2">
        <v>38807</v>
      </c>
      <c r="BK443">
        <v>103.4140625</v>
      </c>
    </row>
    <row r="444" spans="4:63" x14ac:dyDescent="0.25">
      <c r="D444" s="2"/>
      <c r="F444" s="2">
        <v>38968</v>
      </c>
      <c r="G444">
        <v>99.953125</v>
      </c>
      <c r="H444" s="2">
        <v>38996</v>
      </c>
      <c r="I444">
        <v>100.0390625</v>
      </c>
      <c r="J444" s="2">
        <v>38810</v>
      </c>
      <c r="K444">
        <v>96.6015625</v>
      </c>
      <c r="L444" s="2">
        <v>38982</v>
      </c>
      <c r="M444">
        <v>97.8828125</v>
      </c>
      <c r="N444" s="2">
        <v>39076</v>
      </c>
      <c r="O444">
        <v>98.96484375</v>
      </c>
      <c r="P444" s="2">
        <v>39344</v>
      </c>
      <c r="Q444">
        <v>101.3046875</v>
      </c>
      <c r="R444" s="2"/>
      <c r="T444" s="2"/>
      <c r="V444" s="2"/>
      <c r="X444" s="2"/>
      <c r="AB444" s="2"/>
      <c r="AD444" s="2"/>
      <c r="AH444" s="2"/>
      <c r="AJ444" s="2">
        <v>39010</v>
      </c>
      <c r="AK444">
        <v>95.421875</v>
      </c>
      <c r="AL444" s="2">
        <v>39196</v>
      </c>
      <c r="AM444">
        <v>98.37109375</v>
      </c>
      <c r="AN444" s="2">
        <v>39372</v>
      </c>
      <c r="AO444">
        <v>100.953125</v>
      </c>
      <c r="AP444" s="2"/>
      <c r="AR444" s="2">
        <v>39736</v>
      </c>
      <c r="AS444">
        <v>105.35546875</v>
      </c>
      <c r="AT444" s="2">
        <v>39918</v>
      </c>
      <c r="AU444">
        <v>117.1015625</v>
      </c>
      <c r="AV444" s="2">
        <v>40100</v>
      </c>
      <c r="AW444">
        <v>102.19140625</v>
      </c>
      <c r="BD444" s="2">
        <v>38810</v>
      </c>
      <c r="BE444">
        <v>131.66796875</v>
      </c>
      <c r="BF444" s="2">
        <v>38810</v>
      </c>
      <c r="BG444">
        <v>112.328125</v>
      </c>
      <c r="BH444" s="2">
        <v>38810</v>
      </c>
      <c r="BI444">
        <v>120.78515625</v>
      </c>
      <c r="BJ444" s="2">
        <v>38810</v>
      </c>
      <c r="BK444">
        <v>103.3671875</v>
      </c>
    </row>
    <row r="445" spans="4:63" x14ac:dyDescent="0.25">
      <c r="D445" s="2"/>
      <c r="F445" s="2">
        <v>38971</v>
      </c>
      <c r="G445">
        <v>99.9765625</v>
      </c>
      <c r="H445" s="2">
        <v>38999</v>
      </c>
      <c r="I445">
        <v>100.0390625</v>
      </c>
      <c r="J445" s="2">
        <v>38811</v>
      </c>
      <c r="K445">
        <v>96.671875</v>
      </c>
      <c r="L445" s="2">
        <v>38985</v>
      </c>
      <c r="M445">
        <v>98</v>
      </c>
      <c r="N445" s="2">
        <v>39077</v>
      </c>
      <c r="O445">
        <v>99.00390625</v>
      </c>
      <c r="P445" s="2">
        <v>39345</v>
      </c>
      <c r="Q445">
        <v>100.86328125</v>
      </c>
      <c r="R445" s="2"/>
      <c r="T445" s="2"/>
      <c r="V445" s="2"/>
      <c r="X445" s="2"/>
      <c r="AB445" s="2"/>
      <c r="AD445" s="2"/>
      <c r="AH445" s="2"/>
      <c r="AJ445" s="2">
        <v>39013</v>
      </c>
      <c r="AK445">
        <v>95.13671875</v>
      </c>
      <c r="AL445" s="2">
        <v>39197</v>
      </c>
      <c r="AM445">
        <v>98.1796875</v>
      </c>
      <c r="AN445" s="2">
        <v>39373</v>
      </c>
      <c r="AO445">
        <v>101.41796875</v>
      </c>
      <c r="AP445" s="2"/>
      <c r="AR445" s="2">
        <v>39737</v>
      </c>
      <c r="AS445">
        <v>105.21484375</v>
      </c>
      <c r="AT445" s="2">
        <v>39919</v>
      </c>
      <c r="AU445">
        <v>116.56640625</v>
      </c>
      <c r="AV445" s="2">
        <v>40101</v>
      </c>
      <c r="AW445">
        <v>101.88671875</v>
      </c>
      <c r="BD445" s="2">
        <v>38811</v>
      </c>
      <c r="BE445">
        <v>131.53125</v>
      </c>
      <c r="BF445" s="2">
        <v>38811</v>
      </c>
      <c r="BG445">
        <v>112.234375</v>
      </c>
      <c r="BH445" s="2">
        <v>38811</v>
      </c>
      <c r="BI445">
        <v>120.6328125</v>
      </c>
      <c r="BJ445" s="2">
        <v>38811</v>
      </c>
      <c r="BK445">
        <v>103.2265625</v>
      </c>
    </row>
    <row r="446" spans="4:63" x14ac:dyDescent="0.25">
      <c r="D446" s="2"/>
      <c r="F446" s="2">
        <v>38972</v>
      </c>
      <c r="G446">
        <v>100.00390625</v>
      </c>
      <c r="H446" s="2">
        <v>39000</v>
      </c>
      <c r="I446">
        <v>100.05078125</v>
      </c>
      <c r="J446" s="2">
        <v>38812</v>
      </c>
      <c r="K446">
        <v>96.7421875</v>
      </c>
      <c r="L446" s="2">
        <v>38986</v>
      </c>
      <c r="M446">
        <v>97.85546875</v>
      </c>
      <c r="N446" s="2">
        <v>39078</v>
      </c>
      <c r="O446">
        <v>98.828125</v>
      </c>
      <c r="P446" s="2">
        <v>39346</v>
      </c>
      <c r="Q446">
        <v>101.1171875</v>
      </c>
      <c r="R446" s="2"/>
      <c r="T446" s="2"/>
      <c r="V446" s="2"/>
      <c r="X446" s="2"/>
      <c r="AB446" s="2"/>
      <c r="AD446" s="2"/>
      <c r="AH446" s="2"/>
      <c r="AJ446" s="2">
        <v>39014</v>
      </c>
      <c r="AK446">
        <v>95.2109375</v>
      </c>
      <c r="AL446" s="2">
        <v>39198</v>
      </c>
      <c r="AM446">
        <v>97.87890625</v>
      </c>
      <c r="AN446" s="2">
        <v>39374</v>
      </c>
      <c r="AO446">
        <v>102.16015625</v>
      </c>
      <c r="AP446" s="2"/>
      <c r="AR446" s="2">
        <v>39738</v>
      </c>
      <c r="AS446">
        <v>105.421875</v>
      </c>
      <c r="AT446" s="2">
        <v>39920</v>
      </c>
      <c r="AU446">
        <v>115.63671875</v>
      </c>
      <c r="AV446" s="2">
        <v>40102</v>
      </c>
      <c r="AW446">
        <v>102.2578125</v>
      </c>
      <c r="BD446" s="2">
        <v>38812</v>
      </c>
      <c r="BE446">
        <v>131.6953125</v>
      </c>
      <c r="BF446" s="2">
        <v>38812</v>
      </c>
      <c r="BG446">
        <v>112.34375</v>
      </c>
      <c r="BH446" s="2">
        <v>38812</v>
      </c>
      <c r="BI446">
        <v>120.7734375</v>
      </c>
      <c r="BJ446" s="2">
        <v>38812</v>
      </c>
      <c r="BK446">
        <v>103.3046875</v>
      </c>
    </row>
    <row r="447" spans="4:63" x14ac:dyDescent="0.25">
      <c r="D447" s="2"/>
      <c r="F447" s="2">
        <v>38973</v>
      </c>
      <c r="G447">
        <v>100.02734375</v>
      </c>
      <c r="H447" s="2">
        <v>39001</v>
      </c>
      <c r="I447">
        <v>100.05859375</v>
      </c>
      <c r="J447" s="2">
        <v>38813</v>
      </c>
      <c r="K447">
        <v>96.671875</v>
      </c>
      <c r="L447" s="2">
        <v>38987</v>
      </c>
      <c r="M447">
        <v>97.86328125</v>
      </c>
      <c r="N447" s="2">
        <v>39079</v>
      </c>
      <c r="O447">
        <v>98.74609375</v>
      </c>
      <c r="P447" s="2">
        <v>39349</v>
      </c>
      <c r="Q447">
        <v>101.11328125</v>
      </c>
      <c r="R447" s="2"/>
      <c r="T447" s="2"/>
      <c r="V447" s="2"/>
      <c r="X447" s="2"/>
      <c r="AB447" s="2"/>
      <c r="AD447" s="2"/>
      <c r="AH447" s="2"/>
      <c r="AJ447" s="2">
        <v>39015</v>
      </c>
      <c r="AK447">
        <v>95.609375</v>
      </c>
      <c r="AL447" s="2">
        <v>39199</v>
      </c>
      <c r="AM447">
        <v>97.9296875</v>
      </c>
      <c r="AN447" s="2">
        <v>39377</v>
      </c>
      <c r="AO447">
        <v>101.984375</v>
      </c>
      <c r="AP447" s="2"/>
      <c r="AR447" s="2">
        <v>39741</v>
      </c>
      <c r="AS447">
        <v>106.296875</v>
      </c>
      <c r="AT447" s="2">
        <v>39923</v>
      </c>
      <c r="AU447">
        <v>116.5234375</v>
      </c>
      <c r="AV447" s="2">
        <v>40105</v>
      </c>
      <c r="AW447">
        <v>102.41015625</v>
      </c>
      <c r="BD447" s="2">
        <v>38813</v>
      </c>
      <c r="BE447">
        <v>130.79296875</v>
      </c>
      <c r="BF447" s="2">
        <v>38813</v>
      </c>
      <c r="BG447">
        <v>111.484375</v>
      </c>
      <c r="BH447" s="2">
        <v>38813</v>
      </c>
      <c r="BI447">
        <v>119.82421875</v>
      </c>
      <c r="BJ447" s="2">
        <v>38813</v>
      </c>
      <c r="BK447">
        <v>102.39453125</v>
      </c>
    </row>
    <row r="448" spans="4:63" x14ac:dyDescent="0.25">
      <c r="D448" s="2"/>
      <c r="F448" s="2">
        <v>38974</v>
      </c>
      <c r="G448">
        <v>100.01953125</v>
      </c>
      <c r="H448" s="2">
        <v>39002</v>
      </c>
      <c r="I448">
        <v>100.05078125</v>
      </c>
      <c r="J448" s="2">
        <v>38814</v>
      </c>
      <c r="K448">
        <v>96.52734375</v>
      </c>
      <c r="L448" s="2">
        <v>38988</v>
      </c>
      <c r="M448">
        <v>97.859375</v>
      </c>
      <c r="N448" s="2">
        <v>39080</v>
      </c>
      <c r="O448">
        <v>98.7421875</v>
      </c>
      <c r="P448" s="2">
        <v>39350</v>
      </c>
      <c r="Q448">
        <v>101.25</v>
      </c>
      <c r="R448" s="2"/>
      <c r="T448" s="2"/>
      <c r="V448" s="2"/>
      <c r="X448" s="2"/>
      <c r="AB448" s="2"/>
      <c r="AD448" s="2"/>
      <c r="AH448" s="2"/>
      <c r="AJ448" s="2">
        <v>39016</v>
      </c>
      <c r="AK448">
        <v>95.93359375</v>
      </c>
      <c r="AL448" s="2">
        <v>39202</v>
      </c>
      <c r="AM448">
        <v>98.45703125</v>
      </c>
      <c r="AN448" s="2">
        <v>39378</v>
      </c>
      <c r="AO448">
        <v>102.05859375</v>
      </c>
      <c r="AP448" s="2"/>
      <c r="AR448" s="2">
        <v>39742</v>
      </c>
      <c r="AS448">
        <v>107.13671875</v>
      </c>
      <c r="AT448" s="2">
        <v>39924</v>
      </c>
      <c r="AU448">
        <v>116.0703125</v>
      </c>
      <c r="AV448" s="2">
        <v>40106</v>
      </c>
      <c r="AW448">
        <v>102.76171875</v>
      </c>
      <c r="BD448" s="2">
        <v>38814</v>
      </c>
      <c r="BE448">
        <v>129.69921875</v>
      </c>
      <c r="BF448" s="2">
        <v>38814</v>
      </c>
      <c r="BG448">
        <v>110.47265625</v>
      </c>
      <c r="BH448" s="2">
        <v>38814</v>
      </c>
      <c r="BI448">
        <v>118.73828125</v>
      </c>
      <c r="BJ448" s="2">
        <v>38814</v>
      </c>
      <c r="BK448">
        <v>101.359375</v>
      </c>
    </row>
    <row r="449" spans="4:63" x14ac:dyDescent="0.25">
      <c r="D449" s="2"/>
      <c r="F449" s="2">
        <v>38975</v>
      </c>
      <c r="G449">
        <v>100.05859375</v>
      </c>
      <c r="H449" s="2">
        <v>39003</v>
      </c>
      <c r="I449">
        <v>100.10546875</v>
      </c>
      <c r="J449" s="2">
        <v>38817</v>
      </c>
      <c r="K449">
        <v>96.6171875</v>
      </c>
      <c r="L449" s="2">
        <v>38989</v>
      </c>
      <c r="M449">
        <v>97.83984375</v>
      </c>
      <c r="N449" s="2">
        <v>39083</v>
      </c>
      <c r="O449">
        <v>98.7421875</v>
      </c>
      <c r="P449" s="2">
        <v>39351</v>
      </c>
      <c r="Q449">
        <v>101.32421875</v>
      </c>
      <c r="R449" s="2"/>
      <c r="T449" s="2"/>
      <c r="V449" s="2"/>
      <c r="X449" s="2"/>
      <c r="AB449" s="2"/>
      <c r="AD449" s="2"/>
      <c r="AH449" s="2"/>
      <c r="AJ449" s="2">
        <v>39017</v>
      </c>
      <c r="AK449">
        <v>96.24609375</v>
      </c>
      <c r="AL449" s="2">
        <v>39203</v>
      </c>
      <c r="AM449">
        <v>98.375</v>
      </c>
      <c r="AN449" s="2">
        <v>39379</v>
      </c>
      <c r="AO449">
        <v>102.5390625</v>
      </c>
      <c r="AP449" s="2"/>
      <c r="AR449" s="2">
        <v>39743</v>
      </c>
      <c r="AS449">
        <v>108.1953125</v>
      </c>
      <c r="AT449" s="2">
        <v>39925</v>
      </c>
      <c r="AU449">
        <v>115.70703125</v>
      </c>
      <c r="AV449" s="2">
        <v>40107</v>
      </c>
      <c r="AW449">
        <v>102.4453125</v>
      </c>
      <c r="BD449" s="2">
        <v>38817</v>
      </c>
      <c r="BE449">
        <v>130.09765625</v>
      </c>
      <c r="BF449" s="2">
        <v>38817</v>
      </c>
      <c r="BG449">
        <v>110.81640625</v>
      </c>
      <c r="BH449" s="2">
        <v>38817</v>
      </c>
      <c r="BI449">
        <v>119.1328125</v>
      </c>
      <c r="BJ449" s="2">
        <v>38817</v>
      </c>
      <c r="BK449">
        <v>101.75</v>
      </c>
    </row>
    <row r="450" spans="4:63" x14ac:dyDescent="0.25">
      <c r="D450" s="2"/>
      <c r="F450" s="2">
        <v>38978</v>
      </c>
      <c r="G450">
        <v>100.06640625</v>
      </c>
      <c r="H450" s="2">
        <v>39006</v>
      </c>
      <c r="I450">
        <v>100.1171875</v>
      </c>
      <c r="J450" s="2">
        <v>38818</v>
      </c>
      <c r="K450">
        <v>96.671875</v>
      </c>
      <c r="L450" s="2">
        <v>38992</v>
      </c>
      <c r="M450">
        <v>97.9765625</v>
      </c>
      <c r="N450" s="2">
        <v>39084</v>
      </c>
      <c r="O450">
        <v>98.81640625</v>
      </c>
      <c r="P450" s="2">
        <v>39352</v>
      </c>
      <c r="Q450">
        <v>101.5078125</v>
      </c>
      <c r="R450" s="2"/>
      <c r="T450" s="2"/>
      <c r="V450" s="2"/>
      <c r="X450" s="2"/>
      <c r="AB450" s="2"/>
      <c r="AD450" s="2"/>
      <c r="AH450" s="2"/>
      <c r="AJ450" s="2">
        <v>39020</v>
      </c>
      <c r="AK450">
        <v>96.3046875</v>
      </c>
      <c r="AL450" s="2">
        <v>39204</v>
      </c>
      <c r="AM450">
        <v>98.32421875</v>
      </c>
      <c r="AN450" s="2">
        <v>39380</v>
      </c>
      <c r="AO450">
        <v>102.25390625</v>
      </c>
      <c r="AP450" s="2"/>
      <c r="AR450" s="2">
        <v>39744</v>
      </c>
      <c r="AS450">
        <v>107.66015625</v>
      </c>
      <c r="AT450" s="2">
        <v>39926</v>
      </c>
      <c r="AU450">
        <v>115.828125</v>
      </c>
      <c r="AV450" s="2">
        <v>40108</v>
      </c>
      <c r="AW450">
        <v>102.265625</v>
      </c>
      <c r="BD450" s="2">
        <v>38818</v>
      </c>
      <c r="BE450">
        <v>130.4921875</v>
      </c>
      <c r="BF450" s="2">
        <v>38818</v>
      </c>
      <c r="BG450">
        <v>111.1796875</v>
      </c>
      <c r="BH450" s="2">
        <v>38818</v>
      </c>
      <c r="BI450">
        <v>119.5078125</v>
      </c>
      <c r="BJ450" s="2">
        <v>38818</v>
      </c>
      <c r="BK450">
        <v>102.109375</v>
      </c>
    </row>
    <row r="451" spans="4:63" x14ac:dyDescent="0.25">
      <c r="D451" s="2"/>
      <c r="F451" s="2">
        <v>38979</v>
      </c>
      <c r="G451">
        <v>100.08984375</v>
      </c>
      <c r="H451" s="2">
        <v>39007</v>
      </c>
      <c r="I451">
        <v>100.125</v>
      </c>
      <c r="J451" s="2">
        <v>38819</v>
      </c>
      <c r="K451">
        <v>96.5703125</v>
      </c>
      <c r="L451" s="2">
        <v>38993</v>
      </c>
      <c r="M451">
        <v>97.9375</v>
      </c>
      <c r="N451" s="2">
        <v>39085</v>
      </c>
      <c r="O451">
        <v>98.90625</v>
      </c>
      <c r="P451" s="2">
        <v>39353</v>
      </c>
      <c r="Q451">
        <v>101.44921875</v>
      </c>
      <c r="R451" s="2"/>
      <c r="T451" s="2"/>
      <c r="V451" s="2"/>
      <c r="X451" s="2"/>
      <c r="AB451" s="2"/>
      <c r="AD451" s="2"/>
      <c r="AH451" s="2"/>
      <c r="AJ451" s="2">
        <v>39021</v>
      </c>
      <c r="AK451">
        <v>96.80078125</v>
      </c>
      <c r="AL451" s="2">
        <v>39205</v>
      </c>
      <c r="AM451">
        <v>98.1171875</v>
      </c>
      <c r="AN451" s="2">
        <v>39381</v>
      </c>
      <c r="AO451">
        <v>102.16796875</v>
      </c>
      <c r="AP451" s="2"/>
      <c r="AR451" s="2">
        <v>39745</v>
      </c>
      <c r="AS451">
        <v>107.77734375</v>
      </c>
      <c r="AT451" s="2">
        <v>39927</v>
      </c>
      <c r="AU451">
        <v>115.2890625</v>
      </c>
      <c r="AV451" s="2">
        <v>40109</v>
      </c>
      <c r="AW451">
        <v>101.71484375</v>
      </c>
      <c r="BD451" s="2">
        <v>38819</v>
      </c>
      <c r="BE451">
        <v>129.73046875</v>
      </c>
      <c r="BF451" s="2">
        <v>38819</v>
      </c>
      <c r="BG451">
        <v>110.4609375</v>
      </c>
      <c r="BH451" s="2">
        <v>38819</v>
      </c>
      <c r="BI451">
        <v>118.73046875</v>
      </c>
      <c r="BJ451" s="2">
        <v>38819</v>
      </c>
      <c r="BK451">
        <v>101.328125</v>
      </c>
    </row>
    <row r="452" spans="4:63" x14ac:dyDescent="0.25">
      <c r="D452" s="2"/>
      <c r="F452" s="2">
        <v>38980</v>
      </c>
      <c r="G452">
        <v>100.11328125</v>
      </c>
      <c r="H452" s="2">
        <v>39008</v>
      </c>
      <c r="I452">
        <v>100.1484375</v>
      </c>
      <c r="J452" s="2">
        <v>38820</v>
      </c>
      <c r="K452">
        <v>96.48046875</v>
      </c>
      <c r="L452" s="2">
        <v>38994</v>
      </c>
      <c r="M452">
        <v>98.15234375</v>
      </c>
      <c r="N452" s="2">
        <v>39086</v>
      </c>
      <c r="O452">
        <v>99.10546875</v>
      </c>
      <c r="P452" s="2">
        <v>39356</v>
      </c>
      <c r="Q452">
        <v>101.5234375</v>
      </c>
      <c r="R452" s="2"/>
      <c r="T452" s="2"/>
      <c r="V452" s="2"/>
      <c r="X452" s="2"/>
      <c r="AB452" s="2"/>
      <c r="AD452" s="2"/>
      <c r="AH452" s="2"/>
      <c r="AJ452" s="2">
        <v>39022</v>
      </c>
      <c r="AK452">
        <v>97.0625</v>
      </c>
      <c r="AL452" s="2">
        <v>39206</v>
      </c>
      <c r="AM452">
        <v>98.40234375</v>
      </c>
      <c r="AN452" s="2">
        <v>39384</v>
      </c>
      <c r="AO452">
        <v>102.3203125</v>
      </c>
      <c r="AP452" s="2"/>
      <c r="AR452" s="2">
        <v>39748</v>
      </c>
      <c r="AS452">
        <v>108.0078125</v>
      </c>
      <c r="AT452" s="2">
        <v>39930</v>
      </c>
      <c r="AU452">
        <v>115.9453125</v>
      </c>
      <c r="AV452" s="2">
        <v>40112</v>
      </c>
      <c r="AW452">
        <v>101.2578125</v>
      </c>
      <c r="BD452" s="2">
        <v>38820</v>
      </c>
      <c r="BE452">
        <v>128.92578125</v>
      </c>
      <c r="BF452" s="2">
        <v>38820</v>
      </c>
      <c r="BG452">
        <v>109.76171875</v>
      </c>
      <c r="BH452" s="2">
        <v>38820</v>
      </c>
      <c r="BI452">
        <v>118.0078125</v>
      </c>
      <c r="BJ452" s="2">
        <v>38820</v>
      </c>
      <c r="BK452">
        <v>100.6796875</v>
      </c>
    </row>
    <row r="453" spans="4:63" x14ac:dyDescent="0.25">
      <c r="D453" s="2"/>
      <c r="F453" s="2">
        <v>38981</v>
      </c>
      <c r="G453">
        <v>100.13671875</v>
      </c>
      <c r="H453" s="2">
        <v>39009</v>
      </c>
      <c r="I453">
        <v>100.140625</v>
      </c>
      <c r="J453" s="2">
        <v>38821</v>
      </c>
      <c r="K453">
        <v>96.48046875</v>
      </c>
      <c r="L453" s="2">
        <v>38995</v>
      </c>
      <c r="M453">
        <v>98.00390625</v>
      </c>
      <c r="N453" s="2">
        <v>39087</v>
      </c>
      <c r="O453">
        <v>99.01171875</v>
      </c>
      <c r="P453" s="2">
        <v>39357</v>
      </c>
      <c r="Q453">
        <v>101.61328125</v>
      </c>
      <c r="R453" s="2"/>
      <c r="T453" s="2"/>
      <c r="V453" s="2"/>
      <c r="X453" s="2"/>
      <c r="AB453" s="2"/>
      <c r="AD453" s="2"/>
      <c r="AH453" s="2"/>
      <c r="AJ453" s="2">
        <v>39023</v>
      </c>
      <c r="AK453">
        <v>96.87109375</v>
      </c>
      <c r="AL453" s="2">
        <v>39209</v>
      </c>
      <c r="AM453">
        <v>98.5078125</v>
      </c>
      <c r="AN453" s="2">
        <v>39385</v>
      </c>
      <c r="AO453">
        <v>102.34765625</v>
      </c>
      <c r="AP453" s="2"/>
      <c r="AR453" s="2">
        <v>39749</v>
      </c>
      <c r="AS453">
        <v>107.08203125</v>
      </c>
      <c r="AT453" s="2">
        <v>39931</v>
      </c>
      <c r="AU453">
        <v>115.14453125</v>
      </c>
      <c r="AV453" s="2">
        <v>40113</v>
      </c>
      <c r="AW453">
        <v>102.140625</v>
      </c>
      <c r="BD453" s="2">
        <v>38821</v>
      </c>
      <c r="BE453">
        <v>128.92578125</v>
      </c>
      <c r="BF453" s="2">
        <v>38821</v>
      </c>
      <c r="BG453">
        <v>109.76171875</v>
      </c>
      <c r="BH453" s="2">
        <v>38821</v>
      </c>
      <c r="BI453">
        <v>118.0078125</v>
      </c>
      <c r="BJ453" s="2">
        <v>38821</v>
      </c>
      <c r="BK453">
        <v>100.6796875</v>
      </c>
    </row>
    <row r="454" spans="4:63" x14ac:dyDescent="0.25">
      <c r="D454" s="2"/>
      <c r="F454" s="2">
        <v>38982</v>
      </c>
      <c r="G454">
        <v>100.1796875</v>
      </c>
      <c r="H454" s="2">
        <v>39010</v>
      </c>
      <c r="I454">
        <v>100.19921875</v>
      </c>
      <c r="J454" s="2">
        <v>38824</v>
      </c>
      <c r="K454">
        <v>96.6328125</v>
      </c>
      <c r="L454" s="2">
        <v>38996</v>
      </c>
      <c r="M454">
        <v>97.73046875</v>
      </c>
      <c r="N454" s="2">
        <v>39090</v>
      </c>
      <c r="O454">
        <v>98.9765625</v>
      </c>
      <c r="P454" s="2">
        <v>39358</v>
      </c>
      <c r="Q454">
        <v>101.46484375</v>
      </c>
      <c r="R454" s="2"/>
      <c r="T454" s="2"/>
      <c r="V454" s="2"/>
      <c r="X454" s="2"/>
      <c r="AB454" s="2"/>
      <c r="AD454" s="2"/>
      <c r="AH454" s="2"/>
      <c r="AJ454" s="2">
        <v>39024</v>
      </c>
      <c r="AK454">
        <v>96.07421875</v>
      </c>
      <c r="AL454" s="2">
        <v>39210</v>
      </c>
      <c r="AM454">
        <v>98.47265625</v>
      </c>
      <c r="AN454" s="2">
        <v>39386</v>
      </c>
      <c r="AO454">
        <v>101.703125</v>
      </c>
      <c r="AP454" s="2"/>
      <c r="AR454" s="2">
        <v>39750</v>
      </c>
      <c r="AS454">
        <v>106.98828125</v>
      </c>
      <c r="AT454" s="2">
        <v>39932</v>
      </c>
      <c r="AU454">
        <v>114.41015625</v>
      </c>
      <c r="AV454" s="2">
        <v>40114</v>
      </c>
      <c r="AW454">
        <v>102.35546875</v>
      </c>
      <c r="BD454" s="2">
        <v>38824</v>
      </c>
      <c r="BE454">
        <v>129.4765625</v>
      </c>
      <c r="BF454" s="2">
        <v>38824</v>
      </c>
      <c r="BG454">
        <v>110.24609375</v>
      </c>
      <c r="BH454" s="2">
        <v>38824</v>
      </c>
      <c r="BI454">
        <v>118.4921875</v>
      </c>
      <c r="BJ454" s="2">
        <v>38824</v>
      </c>
      <c r="BK454">
        <v>101.1328125</v>
      </c>
    </row>
    <row r="455" spans="4:63" x14ac:dyDescent="0.25">
      <c r="D455" s="2"/>
      <c r="F455" s="2">
        <v>38985</v>
      </c>
      <c r="G455">
        <v>100.1875</v>
      </c>
      <c r="H455" s="2">
        <v>39013</v>
      </c>
      <c r="I455">
        <v>100.19140625</v>
      </c>
      <c r="J455" s="2">
        <v>38825</v>
      </c>
      <c r="K455">
        <v>96.796875</v>
      </c>
      <c r="L455" s="2">
        <v>38999</v>
      </c>
      <c r="M455">
        <v>97.73046875</v>
      </c>
      <c r="N455" s="2">
        <v>39091</v>
      </c>
      <c r="O455">
        <v>98.97265625</v>
      </c>
      <c r="P455" s="2">
        <v>39359</v>
      </c>
      <c r="Q455">
        <v>101.6015625</v>
      </c>
      <c r="R455" s="2"/>
      <c r="T455" s="2"/>
      <c r="V455" s="2"/>
      <c r="X455" s="2"/>
      <c r="AB455" s="2"/>
      <c r="AD455" s="2"/>
      <c r="AH455" s="2"/>
      <c r="AJ455" s="2">
        <v>39027</v>
      </c>
      <c r="AK455">
        <v>96.2265625</v>
      </c>
      <c r="AL455" s="2">
        <v>39211</v>
      </c>
      <c r="AM455">
        <v>98.21875</v>
      </c>
      <c r="AN455" s="2">
        <v>39387</v>
      </c>
      <c r="AO455">
        <v>102.62109375</v>
      </c>
      <c r="AP455" s="2"/>
      <c r="AR455" s="2">
        <v>39751</v>
      </c>
      <c r="AS455">
        <v>106.125</v>
      </c>
      <c r="AT455" s="2">
        <v>39933</v>
      </c>
      <c r="AU455">
        <v>114.359375</v>
      </c>
      <c r="AV455" s="2">
        <v>40115</v>
      </c>
      <c r="AW455">
        <v>101.80078125</v>
      </c>
      <c r="BD455" s="2">
        <v>38825</v>
      </c>
      <c r="BE455">
        <v>129.640625</v>
      </c>
      <c r="BF455" s="2">
        <v>38825</v>
      </c>
      <c r="BG455">
        <v>110.40234375</v>
      </c>
      <c r="BH455" s="2">
        <v>38825</v>
      </c>
      <c r="BI455">
        <v>118.62109375</v>
      </c>
      <c r="BJ455" s="2">
        <v>38825</v>
      </c>
      <c r="BK455">
        <v>101.2265625</v>
      </c>
    </row>
    <row r="456" spans="4:63" x14ac:dyDescent="0.25">
      <c r="D456" s="2"/>
      <c r="F456" s="2">
        <v>38986</v>
      </c>
      <c r="G456">
        <v>100.2109375</v>
      </c>
      <c r="H456" s="2">
        <v>39014</v>
      </c>
      <c r="I456">
        <v>100.21484375</v>
      </c>
      <c r="J456" s="2">
        <v>38826</v>
      </c>
      <c r="K456">
        <v>96.7734375</v>
      </c>
      <c r="L456" s="2">
        <v>39000</v>
      </c>
      <c r="M456">
        <v>97.5546875</v>
      </c>
      <c r="N456" s="2">
        <v>39092</v>
      </c>
      <c r="O456">
        <v>98.90625</v>
      </c>
      <c r="P456" s="2">
        <v>39360</v>
      </c>
      <c r="Q456">
        <v>101.2421875</v>
      </c>
      <c r="R456" s="2"/>
      <c r="T456" s="2"/>
      <c r="V456" s="2"/>
      <c r="X456" s="2"/>
      <c r="AB456" s="2"/>
      <c r="AD456" s="2"/>
      <c r="AH456" s="2"/>
      <c r="AJ456" s="2">
        <v>39028</v>
      </c>
      <c r="AK456">
        <v>96.51953125</v>
      </c>
      <c r="AL456" s="2">
        <v>39212</v>
      </c>
      <c r="AM456">
        <v>98.43359375</v>
      </c>
      <c r="AN456" s="2">
        <v>39388</v>
      </c>
      <c r="AO456">
        <v>102.87890625</v>
      </c>
      <c r="AP456" s="2"/>
      <c r="AR456" s="2">
        <v>39752</v>
      </c>
      <c r="AS456">
        <v>106.22265625</v>
      </c>
      <c r="AT456" s="2">
        <v>39934</v>
      </c>
      <c r="AU456">
        <v>114.1484375</v>
      </c>
      <c r="AV456" s="2">
        <v>40116</v>
      </c>
      <c r="AW456">
        <v>102.734375</v>
      </c>
      <c r="BD456" s="2">
        <v>38826</v>
      </c>
      <c r="BE456">
        <v>129.05078125</v>
      </c>
      <c r="BF456" s="2">
        <v>38826</v>
      </c>
      <c r="BG456">
        <v>109.84375</v>
      </c>
      <c r="BH456" s="2">
        <v>38826</v>
      </c>
      <c r="BI456">
        <v>118.046875</v>
      </c>
      <c r="BJ456" s="2">
        <v>38826</v>
      </c>
      <c r="BK456">
        <v>100.6796875</v>
      </c>
    </row>
    <row r="457" spans="4:63" x14ac:dyDescent="0.25">
      <c r="D457" s="2"/>
      <c r="F457" s="2">
        <v>38987</v>
      </c>
      <c r="G457">
        <v>100.234375</v>
      </c>
      <c r="H457" s="2">
        <v>39015</v>
      </c>
      <c r="I457">
        <v>100.22265625</v>
      </c>
      <c r="J457" s="2">
        <v>38827</v>
      </c>
      <c r="K457">
        <v>96.70703125</v>
      </c>
      <c r="L457" s="2">
        <v>39001</v>
      </c>
      <c r="M457">
        <v>97.46875</v>
      </c>
      <c r="N457" s="2">
        <v>39093</v>
      </c>
      <c r="O457">
        <v>98.7734375</v>
      </c>
      <c r="P457" s="2">
        <v>39363</v>
      </c>
      <c r="Q457">
        <v>101.2421875</v>
      </c>
      <c r="R457" s="2"/>
      <c r="T457" s="2"/>
      <c r="V457" s="2"/>
      <c r="X457" s="2"/>
      <c r="AB457" s="2"/>
      <c r="AD457" s="2"/>
      <c r="AH457" s="2"/>
      <c r="AJ457" s="2">
        <v>39029</v>
      </c>
      <c r="AK457">
        <v>96.69921875</v>
      </c>
      <c r="AL457" s="2">
        <v>39213</v>
      </c>
      <c r="AM457">
        <v>98.25</v>
      </c>
      <c r="AN457" s="2">
        <v>39391</v>
      </c>
      <c r="AO457">
        <v>102.75</v>
      </c>
      <c r="AP457" s="2"/>
      <c r="AR457" s="2">
        <v>39755</v>
      </c>
      <c r="AS457">
        <v>106.58203125</v>
      </c>
      <c r="AT457" s="2">
        <v>39937</v>
      </c>
      <c r="AU457">
        <v>114.20703125</v>
      </c>
      <c r="AV457" s="2">
        <v>40119</v>
      </c>
      <c r="AW457">
        <v>102.58984375</v>
      </c>
      <c r="BD457" s="2">
        <v>38827</v>
      </c>
      <c r="BE457">
        <v>128.8828125</v>
      </c>
      <c r="BF457" s="2">
        <v>38827</v>
      </c>
      <c r="BG457">
        <v>109.703125</v>
      </c>
      <c r="BH457" s="2">
        <v>38827</v>
      </c>
      <c r="BI457">
        <v>117.89453125</v>
      </c>
      <c r="BJ457" s="2">
        <v>38827</v>
      </c>
      <c r="BK457">
        <v>100.53515625</v>
      </c>
    </row>
    <row r="458" spans="4:63" x14ac:dyDescent="0.25">
      <c r="D458" s="2"/>
      <c r="F458" s="2">
        <v>38988</v>
      </c>
      <c r="G458">
        <v>100.2421875</v>
      </c>
      <c r="H458" s="2">
        <v>39016</v>
      </c>
      <c r="I458">
        <v>100.23046875</v>
      </c>
      <c r="J458" s="2">
        <v>38828</v>
      </c>
      <c r="K458">
        <v>96.734375</v>
      </c>
      <c r="L458" s="2">
        <v>39002</v>
      </c>
      <c r="M458">
        <v>97.49609375</v>
      </c>
      <c r="N458" s="2">
        <v>39094</v>
      </c>
      <c r="O458">
        <v>98.6953125</v>
      </c>
      <c r="P458" s="2">
        <v>39364</v>
      </c>
      <c r="Q458">
        <v>101.11328125</v>
      </c>
      <c r="R458" s="2"/>
      <c r="T458" s="2"/>
      <c r="V458" s="2"/>
      <c r="X458" s="2"/>
      <c r="AB458" s="2"/>
      <c r="AD458" s="2"/>
      <c r="AH458" s="2"/>
      <c r="AJ458" s="2">
        <v>39030</v>
      </c>
      <c r="AK458">
        <v>96.7734375</v>
      </c>
      <c r="AL458" s="2">
        <v>39216</v>
      </c>
      <c r="AM458">
        <v>98.10546875</v>
      </c>
      <c r="AN458" s="2">
        <v>39392</v>
      </c>
      <c r="AO458">
        <v>102.48046875</v>
      </c>
      <c r="AP458" s="2"/>
      <c r="AR458" s="2">
        <v>39756</v>
      </c>
      <c r="AS458">
        <v>108</v>
      </c>
      <c r="AT458" s="2">
        <v>39938</v>
      </c>
      <c r="AU458">
        <v>114.12890625</v>
      </c>
      <c r="AV458" s="2">
        <v>40120</v>
      </c>
      <c r="AW458">
        <v>102.25390625</v>
      </c>
      <c r="BD458" s="2">
        <v>38828</v>
      </c>
      <c r="BE458">
        <v>129.58984375</v>
      </c>
      <c r="BF458" s="2">
        <v>38828</v>
      </c>
      <c r="BG458">
        <v>110.34765625</v>
      </c>
      <c r="BH458" s="2">
        <v>38828</v>
      </c>
      <c r="BI458">
        <v>118.60546875</v>
      </c>
      <c r="BJ458" s="2">
        <v>38828</v>
      </c>
      <c r="BK458">
        <v>101.1875</v>
      </c>
    </row>
    <row r="459" spans="4:63" x14ac:dyDescent="0.25">
      <c r="D459" s="2"/>
      <c r="F459" s="2">
        <v>38989</v>
      </c>
      <c r="G459">
        <v>100.265625</v>
      </c>
      <c r="H459" s="2">
        <v>39017</v>
      </c>
      <c r="I459">
        <v>100.2890625</v>
      </c>
      <c r="J459" s="2">
        <v>38831</v>
      </c>
      <c r="K459">
        <v>96.8046875</v>
      </c>
      <c r="L459" s="2">
        <v>39003</v>
      </c>
      <c r="M459">
        <v>97.44921875</v>
      </c>
      <c r="N459" s="2">
        <v>39097</v>
      </c>
      <c r="O459">
        <v>98.6953125</v>
      </c>
      <c r="P459" s="2">
        <v>39365</v>
      </c>
      <c r="Q459">
        <v>101.125</v>
      </c>
      <c r="R459" s="2"/>
      <c r="T459" s="2"/>
      <c r="V459" s="2"/>
      <c r="X459" s="2"/>
      <c r="AB459" s="2"/>
      <c r="AD459" s="2"/>
      <c r="AH459" s="2"/>
      <c r="AJ459" s="2">
        <v>39031</v>
      </c>
      <c r="AK459">
        <v>96.9921875</v>
      </c>
      <c r="AL459" s="2">
        <v>39217</v>
      </c>
      <c r="AM459">
        <v>98.0703125</v>
      </c>
      <c r="AN459" s="2">
        <v>39393</v>
      </c>
      <c r="AO459">
        <v>102.9921875</v>
      </c>
      <c r="AP459" s="2"/>
      <c r="AR459" s="2">
        <v>39757</v>
      </c>
      <c r="AS459">
        <v>108.10546875</v>
      </c>
      <c r="AT459" s="2">
        <v>39939</v>
      </c>
      <c r="AU459">
        <v>114.15625</v>
      </c>
      <c r="AV459" s="2">
        <v>40121</v>
      </c>
      <c r="AW459">
        <v>101.859375</v>
      </c>
      <c r="BD459" s="2">
        <v>38831</v>
      </c>
      <c r="BE459">
        <v>130.109375</v>
      </c>
      <c r="BF459" s="2">
        <v>38831</v>
      </c>
      <c r="BG459">
        <v>110.80078125</v>
      </c>
      <c r="BH459" s="2">
        <v>38831</v>
      </c>
      <c r="BI459">
        <v>119.08984375</v>
      </c>
      <c r="BJ459" s="2">
        <v>38831</v>
      </c>
      <c r="BK459">
        <v>101.6875</v>
      </c>
    </row>
    <row r="460" spans="4:63" x14ac:dyDescent="0.25">
      <c r="D460" s="2"/>
      <c r="F460" s="2">
        <v>38992</v>
      </c>
      <c r="G460">
        <v>100.2734375</v>
      </c>
      <c r="H460" s="2">
        <v>39020</v>
      </c>
      <c r="I460">
        <v>100.296875</v>
      </c>
      <c r="J460" s="2">
        <v>38832</v>
      </c>
      <c r="K460">
        <v>96.65625</v>
      </c>
      <c r="L460" s="2">
        <v>39006</v>
      </c>
      <c r="M460">
        <v>97.53515625</v>
      </c>
      <c r="N460" s="2">
        <v>39098</v>
      </c>
      <c r="O460">
        <v>98.796875</v>
      </c>
      <c r="P460" s="2">
        <v>39366</v>
      </c>
      <c r="Q460">
        <v>101.23046875</v>
      </c>
      <c r="R460" s="2"/>
      <c r="T460" s="2"/>
      <c r="V460" s="2"/>
      <c r="X460" s="2"/>
      <c r="AB460" s="2"/>
      <c r="AD460" s="2"/>
      <c r="AH460" s="2"/>
      <c r="AJ460" s="2">
        <v>39034</v>
      </c>
      <c r="AK460">
        <v>96.86328125</v>
      </c>
      <c r="AL460" s="2">
        <v>39218</v>
      </c>
      <c r="AM460">
        <v>98.0234375</v>
      </c>
      <c r="AN460" s="2">
        <v>39394</v>
      </c>
      <c r="AO460">
        <v>103.19140625</v>
      </c>
      <c r="AP460" s="2"/>
      <c r="AR460" s="2">
        <v>39758</v>
      </c>
      <c r="AS460">
        <v>108.1171875</v>
      </c>
      <c r="AT460" s="2">
        <v>39940</v>
      </c>
      <c r="AU460">
        <v>112.94921875</v>
      </c>
      <c r="AV460" s="2">
        <v>40122</v>
      </c>
      <c r="AW460">
        <v>101.8984375</v>
      </c>
      <c r="BD460" s="2">
        <v>38832</v>
      </c>
      <c r="BE460">
        <v>128.81640625</v>
      </c>
      <c r="BF460" s="2">
        <v>38832</v>
      </c>
      <c r="BG460">
        <v>109.62890625</v>
      </c>
      <c r="BH460" s="2">
        <v>38832</v>
      </c>
      <c r="BI460">
        <v>117.78125</v>
      </c>
      <c r="BJ460" s="2">
        <v>38832</v>
      </c>
      <c r="BK460">
        <v>100.4375</v>
      </c>
    </row>
    <row r="461" spans="4:63" x14ac:dyDescent="0.25">
      <c r="D461" s="2"/>
      <c r="F461" s="2">
        <v>38993</v>
      </c>
      <c r="G461">
        <v>100.28125</v>
      </c>
      <c r="H461" s="2">
        <v>39021</v>
      </c>
      <c r="I461">
        <v>100.3203125</v>
      </c>
      <c r="J461" s="2">
        <v>38833</v>
      </c>
      <c r="K461">
        <v>96.5546875</v>
      </c>
      <c r="L461" s="2">
        <v>39007</v>
      </c>
      <c r="M461">
        <v>97.578125</v>
      </c>
      <c r="N461" s="2">
        <v>39099</v>
      </c>
      <c r="O461">
        <v>98.69921875</v>
      </c>
      <c r="P461" s="2">
        <v>39367</v>
      </c>
      <c r="Q461">
        <v>101.015625</v>
      </c>
      <c r="R461" s="2"/>
      <c r="T461" s="2"/>
      <c r="V461" s="2"/>
      <c r="X461" s="2"/>
      <c r="AB461" s="2"/>
      <c r="AD461" s="2"/>
      <c r="AH461" s="2"/>
      <c r="AJ461" s="2">
        <v>39035</v>
      </c>
      <c r="AK461">
        <v>97.15625</v>
      </c>
      <c r="AL461" s="2">
        <v>39219</v>
      </c>
      <c r="AM461">
        <v>97.70703125</v>
      </c>
      <c r="AN461" s="2">
        <v>39395</v>
      </c>
      <c r="AO461">
        <v>103.6953125</v>
      </c>
      <c r="AP461" s="2"/>
      <c r="AR461" s="2">
        <v>39759</v>
      </c>
      <c r="AS461">
        <v>107.40625</v>
      </c>
      <c r="AT461" s="2">
        <v>39941</v>
      </c>
      <c r="AU461">
        <v>113.3984375</v>
      </c>
      <c r="AV461" s="2">
        <v>40123</v>
      </c>
      <c r="AW461">
        <v>102.22265625</v>
      </c>
      <c r="BD461" s="2">
        <v>38833</v>
      </c>
      <c r="BE461">
        <v>128.41796875</v>
      </c>
      <c r="BF461" s="2">
        <v>38833</v>
      </c>
      <c r="BG461">
        <v>109.25390625</v>
      </c>
      <c r="BH461" s="2">
        <v>38833</v>
      </c>
      <c r="BI461">
        <v>117.42578125</v>
      </c>
      <c r="BJ461" s="2">
        <v>38833</v>
      </c>
      <c r="BK461">
        <v>100.0625</v>
      </c>
    </row>
    <row r="462" spans="4:63" x14ac:dyDescent="0.25">
      <c r="D462" s="2"/>
      <c r="F462" s="2">
        <v>38994</v>
      </c>
      <c r="G462">
        <v>100.2890625</v>
      </c>
      <c r="H462" s="2">
        <v>39022</v>
      </c>
      <c r="I462">
        <v>100.328125</v>
      </c>
      <c r="J462" s="2">
        <v>38834</v>
      </c>
      <c r="K462">
        <v>96.76953125</v>
      </c>
      <c r="L462" s="2">
        <v>39008</v>
      </c>
      <c r="M462">
        <v>97.6015625</v>
      </c>
      <c r="N462" s="2">
        <v>39100</v>
      </c>
      <c r="O462">
        <v>98.7890625</v>
      </c>
      <c r="P462" s="2">
        <v>39370</v>
      </c>
      <c r="Q462">
        <v>101.05859375</v>
      </c>
      <c r="R462" s="2"/>
      <c r="T462" s="2"/>
      <c r="V462" s="2"/>
      <c r="X462" s="2"/>
      <c r="AB462" s="2"/>
      <c r="AD462" s="2"/>
      <c r="AH462" s="2"/>
      <c r="AJ462" s="2">
        <v>39036</v>
      </c>
      <c r="AK462">
        <v>96.79296875</v>
      </c>
      <c r="AL462" s="2">
        <v>39220</v>
      </c>
      <c r="AM462">
        <v>97.4296875</v>
      </c>
      <c r="AN462" s="2">
        <v>39398</v>
      </c>
      <c r="AO462">
        <v>103.6953125</v>
      </c>
      <c r="AP462" s="2"/>
      <c r="AR462" s="2">
        <v>39762</v>
      </c>
      <c r="AS462">
        <v>107.8671875</v>
      </c>
      <c r="AT462" s="2">
        <v>39944</v>
      </c>
      <c r="AU462">
        <v>114.33203125</v>
      </c>
      <c r="AV462" s="2">
        <v>40126</v>
      </c>
      <c r="AW462">
        <v>102.296875</v>
      </c>
      <c r="BD462" s="2">
        <v>38834</v>
      </c>
      <c r="BE462">
        <v>128.703125</v>
      </c>
      <c r="BF462" s="2">
        <v>38834</v>
      </c>
      <c r="BG462">
        <v>109.5078125</v>
      </c>
      <c r="BH462" s="2">
        <v>38834</v>
      </c>
      <c r="BI462">
        <v>117.67578125</v>
      </c>
      <c r="BJ462" s="2">
        <v>38834</v>
      </c>
      <c r="BK462">
        <v>100.30859375</v>
      </c>
    </row>
    <row r="463" spans="4:63" x14ac:dyDescent="0.25">
      <c r="D463" s="2"/>
      <c r="F463" s="2">
        <v>38995</v>
      </c>
      <c r="G463">
        <v>100.30078125</v>
      </c>
      <c r="H463" s="2">
        <v>39023</v>
      </c>
      <c r="I463">
        <v>100.35546875</v>
      </c>
      <c r="J463" s="2">
        <v>38835</v>
      </c>
      <c r="K463">
        <v>96.890625</v>
      </c>
      <c r="L463" s="2">
        <v>39009</v>
      </c>
      <c r="M463">
        <v>97.53515625</v>
      </c>
      <c r="N463" s="2">
        <v>39101</v>
      </c>
      <c r="O463">
        <v>98.71484375</v>
      </c>
      <c r="P463" s="2">
        <v>39371</v>
      </c>
      <c r="Q463">
        <v>101.2734375</v>
      </c>
      <c r="R463" s="2"/>
      <c r="T463" s="2"/>
      <c r="V463" s="2"/>
      <c r="X463" s="2"/>
      <c r="AB463" s="2"/>
      <c r="AD463" s="2"/>
      <c r="AH463" s="2"/>
      <c r="AJ463" s="2">
        <v>39037</v>
      </c>
      <c r="AK463">
        <v>96.4921875</v>
      </c>
      <c r="AL463" s="2">
        <v>39223</v>
      </c>
      <c r="AM463">
        <v>97.55078125</v>
      </c>
      <c r="AN463" s="2">
        <v>39399</v>
      </c>
      <c r="AO463">
        <v>103.36328125</v>
      </c>
      <c r="AP463" s="2"/>
      <c r="AR463" s="2">
        <v>39763</v>
      </c>
      <c r="AS463">
        <v>107.8671875</v>
      </c>
      <c r="AT463" s="2">
        <v>39945</v>
      </c>
      <c r="AU463">
        <v>114.3125</v>
      </c>
      <c r="AV463" s="2">
        <v>40127</v>
      </c>
      <c r="AW463">
        <v>102.39453125</v>
      </c>
      <c r="BD463" s="2">
        <v>38835</v>
      </c>
      <c r="BE463">
        <v>128.90625</v>
      </c>
      <c r="BF463" s="2">
        <v>38835</v>
      </c>
      <c r="BG463">
        <v>109.6640625</v>
      </c>
      <c r="BH463" s="2">
        <v>38835</v>
      </c>
      <c r="BI463">
        <v>117.83984375</v>
      </c>
      <c r="BJ463" s="2">
        <v>38835</v>
      </c>
      <c r="BK463">
        <v>100.4296875</v>
      </c>
    </row>
    <row r="464" spans="4:63" x14ac:dyDescent="0.25">
      <c r="D464" s="2"/>
      <c r="F464" s="2">
        <v>38996</v>
      </c>
      <c r="G464">
        <v>100.34765625</v>
      </c>
      <c r="H464" s="2">
        <v>39024</v>
      </c>
      <c r="I464">
        <v>100.37890625</v>
      </c>
      <c r="J464" s="2">
        <v>38838</v>
      </c>
      <c r="K464">
        <v>96.6640625</v>
      </c>
      <c r="L464" s="2">
        <v>39010</v>
      </c>
      <c r="M464">
        <v>97.53125</v>
      </c>
      <c r="N464" s="2">
        <v>39104</v>
      </c>
      <c r="O464">
        <v>98.76953125</v>
      </c>
      <c r="P464" s="2">
        <v>39372</v>
      </c>
      <c r="Q464">
        <v>101.67578125</v>
      </c>
      <c r="R464" s="2"/>
      <c r="T464" s="2"/>
      <c r="V464" s="2"/>
      <c r="X464" s="2"/>
      <c r="AB464" s="2"/>
      <c r="AD464" s="2"/>
      <c r="AH464" s="2"/>
      <c r="AJ464" s="2">
        <v>39038</v>
      </c>
      <c r="AK464">
        <v>96.9921875</v>
      </c>
      <c r="AL464" s="2">
        <v>39224</v>
      </c>
      <c r="AM464">
        <v>97.234375</v>
      </c>
      <c r="AN464" s="2">
        <v>39400</v>
      </c>
      <c r="AO464">
        <v>103.453125</v>
      </c>
      <c r="AP464" s="2"/>
      <c r="AR464" s="2">
        <v>39764</v>
      </c>
      <c r="AS464">
        <v>108.6796875</v>
      </c>
      <c r="AT464" s="2">
        <v>39946</v>
      </c>
      <c r="AU464">
        <v>114.765625</v>
      </c>
      <c r="AV464" s="2">
        <v>40128</v>
      </c>
      <c r="AW464">
        <v>102.31640625</v>
      </c>
      <c r="BD464" s="2">
        <v>38838</v>
      </c>
      <c r="BE464">
        <v>127.9453125</v>
      </c>
      <c r="BF464" s="2">
        <v>38838</v>
      </c>
      <c r="BG464">
        <v>108.8046875</v>
      </c>
      <c r="BH464" s="2">
        <v>38838</v>
      </c>
      <c r="BI464">
        <v>116.921875</v>
      </c>
      <c r="BJ464" s="2">
        <v>38838</v>
      </c>
      <c r="BK464">
        <v>99.5859375</v>
      </c>
    </row>
    <row r="465" spans="4:63" x14ac:dyDescent="0.25">
      <c r="D465" s="2"/>
      <c r="F465" s="2">
        <v>38999</v>
      </c>
      <c r="G465">
        <v>100.34765625</v>
      </c>
      <c r="H465" s="2">
        <v>39027</v>
      </c>
      <c r="I465">
        <v>100.40234375</v>
      </c>
      <c r="J465" s="2">
        <v>38839</v>
      </c>
      <c r="K465">
        <v>96.765625</v>
      </c>
      <c r="L465" s="2">
        <v>39013</v>
      </c>
      <c r="M465">
        <v>97.41796875</v>
      </c>
      <c r="N465" s="2">
        <v>39105</v>
      </c>
      <c r="O465">
        <v>98.65625</v>
      </c>
      <c r="P465" s="2">
        <v>39373</v>
      </c>
      <c r="Q465">
        <v>101.921875</v>
      </c>
      <c r="R465" s="2"/>
      <c r="T465" s="2"/>
      <c r="V465" s="2"/>
      <c r="X465" s="2"/>
      <c r="AB465" s="2"/>
      <c r="AD465" s="2"/>
      <c r="AH465" s="2"/>
      <c r="AJ465" s="2">
        <v>39041</v>
      </c>
      <c r="AK465">
        <v>97.03515625</v>
      </c>
      <c r="AL465" s="2">
        <v>39225</v>
      </c>
      <c r="AM465">
        <v>97.12109375</v>
      </c>
      <c r="AN465" s="2">
        <v>39401</v>
      </c>
      <c r="AO465">
        <v>104.27734375</v>
      </c>
      <c r="AP465" s="2"/>
      <c r="AR465" s="2">
        <v>39765</v>
      </c>
      <c r="AS465">
        <v>107.94140625</v>
      </c>
      <c r="AT465" s="2">
        <v>39947</v>
      </c>
      <c r="AU465">
        <v>114.96484375</v>
      </c>
      <c r="AV465" s="2">
        <v>40129</v>
      </c>
      <c r="AW465">
        <v>102.69921875</v>
      </c>
      <c r="BD465" s="2">
        <v>38839</v>
      </c>
      <c r="BE465">
        <v>128.29296875</v>
      </c>
      <c r="BF465" s="2">
        <v>38839</v>
      </c>
      <c r="BG465">
        <v>109.16796875</v>
      </c>
      <c r="BH465" s="2">
        <v>38839</v>
      </c>
      <c r="BI465">
        <v>117.26953125</v>
      </c>
      <c r="BJ465" s="2">
        <v>38839</v>
      </c>
      <c r="BK465">
        <v>99.8984375</v>
      </c>
    </row>
    <row r="466" spans="4:63" x14ac:dyDescent="0.25">
      <c r="D466" s="2"/>
      <c r="F466" s="2">
        <v>39000</v>
      </c>
      <c r="G466">
        <v>100.35546875</v>
      </c>
      <c r="H466" s="2">
        <v>39028</v>
      </c>
      <c r="I466">
        <v>100.41015625</v>
      </c>
      <c r="J466" s="2">
        <v>38840</v>
      </c>
      <c r="K466">
        <v>96.71484375</v>
      </c>
      <c r="L466" s="2">
        <v>39014</v>
      </c>
      <c r="M466">
        <v>97.44140625</v>
      </c>
      <c r="N466" s="2">
        <v>39106</v>
      </c>
      <c r="O466">
        <v>98.68359375</v>
      </c>
      <c r="P466" s="2">
        <v>39374</v>
      </c>
      <c r="Q466">
        <v>102.30078125</v>
      </c>
      <c r="R466" s="2"/>
      <c r="T466" s="2"/>
      <c r="V466" s="2"/>
      <c r="X466" s="2"/>
      <c r="AB466" s="2"/>
      <c r="AD466" s="2"/>
      <c r="AH466" s="2"/>
      <c r="AJ466" s="2">
        <v>39042</v>
      </c>
      <c r="AK466">
        <v>97.21484375</v>
      </c>
      <c r="AL466" s="2">
        <v>39226</v>
      </c>
      <c r="AM466">
        <v>97.1796875</v>
      </c>
      <c r="AN466" s="2">
        <v>39402</v>
      </c>
      <c r="AO466">
        <v>104.08203125</v>
      </c>
      <c r="AP466" s="2"/>
      <c r="AR466" s="2">
        <v>39766</v>
      </c>
      <c r="AS466">
        <v>108.8515625</v>
      </c>
      <c r="AT466" s="2">
        <v>39948</v>
      </c>
      <c r="AU466">
        <v>114.61328125</v>
      </c>
      <c r="AV466" s="2">
        <v>40130</v>
      </c>
      <c r="AW466">
        <v>102.8828125</v>
      </c>
      <c r="BD466" s="2">
        <v>38840</v>
      </c>
      <c r="BE466">
        <v>127.87890625</v>
      </c>
      <c r="BF466" s="2">
        <v>38840</v>
      </c>
      <c r="BG466">
        <v>108.76171875</v>
      </c>
      <c r="BH466" s="2">
        <v>38840</v>
      </c>
      <c r="BI466">
        <v>116.86328125</v>
      </c>
      <c r="BJ466" s="2">
        <v>38840</v>
      </c>
      <c r="BK466">
        <v>99.5703125</v>
      </c>
    </row>
    <row r="467" spans="4:63" x14ac:dyDescent="0.25">
      <c r="D467" s="2"/>
      <c r="F467" s="2">
        <v>39001</v>
      </c>
      <c r="G467">
        <v>100.37890625</v>
      </c>
      <c r="H467" s="2">
        <v>39029</v>
      </c>
      <c r="I467">
        <v>100.421875</v>
      </c>
      <c r="J467" s="2">
        <v>38841</v>
      </c>
      <c r="K467">
        <v>96.66015625</v>
      </c>
      <c r="L467" s="2">
        <v>39015</v>
      </c>
      <c r="M467">
        <v>97.609375</v>
      </c>
      <c r="N467" s="2">
        <v>39107</v>
      </c>
      <c r="O467">
        <v>98.5234375</v>
      </c>
      <c r="P467" s="2">
        <v>39377</v>
      </c>
      <c r="Q467">
        <v>102.140625</v>
      </c>
      <c r="R467" s="2"/>
      <c r="T467" s="2"/>
      <c r="V467" s="2"/>
      <c r="X467" s="2"/>
      <c r="AB467" s="2"/>
      <c r="AD467" s="2"/>
      <c r="AH467" s="2"/>
      <c r="AJ467" s="2">
        <v>39043</v>
      </c>
      <c r="AK467">
        <v>97.31640625</v>
      </c>
      <c r="AL467" s="2">
        <v>39227</v>
      </c>
      <c r="AM467">
        <v>97.1015625</v>
      </c>
      <c r="AN467" s="2">
        <v>39405</v>
      </c>
      <c r="AO467">
        <v>104.796875</v>
      </c>
      <c r="AP467" s="2"/>
      <c r="AR467" s="2">
        <v>39769</v>
      </c>
      <c r="AS467">
        <v>109.4921875</v>
      </c>
      <c r="AT467" s="2">
        <v>39951</v>
      </c>
      <c r="AU467">
        <v>113.875</v>
      </c>
      <c r="AV467" s="2">
        <v>40133</v>
      </c>
      <c r="AW467">
        <v>103.50390625</v>
      </c>
      <c r="BD467" s="2">
        <v>38841</v>
      </c>
      <c r="BE467">
        <v>127.8515625</v>
      </c>
      <c r="BF467" s="2">
        <v>38841</v>
      </c>
      <c r="BG467">
        <v>108.73046875</v>
      </c>
      <c r="BH467" s="2">
        <v>38841</v>
      </c>
      <c r="BI467">
        <v>116.8515625</v>
      </c>
      <c r="BJ467" s="2">
        <v>38841</v>
      </c>
      <c r="BK467">
        <v>99.55078125</v>
      </c>
    </row>
    <row r="468" spans="4:63" x14ac:dyDescent="0.25">
      <c r="D468" s="2"/>
      <c r="F468" s="2">
        <v>39002</v>
      </c>
      <c r="G468">
        <v>100.37109375</v>
      </c>
      <c r="H468" s="2">
        <v>39030</v>
      </c>
      <c r="I468">
        <v>100.4453125</v>
      </c>
      <c r="J468" s="2">
        <v>38842</v>
      </c>
      <c r="K468">
        <v>96.8125</v>
      </c>
      <c r="L468" s="2">
        <v>39016</v>
      </c>
      <c r="M468">
        <v>97.8046875</v>
      </c>
      <c r="N468" s="2">
        <v>39108</v>
      </c>
      <c r="O468">
        <v>98.5703125</v>
      </c>
      <c r="P468" s="2">
        <v>39378</v>
      </c>
      <c r="Q468">
        <v>102.24609375</v>
      </c>
      <c r="R468" s="2"/>
      <c r="T468" s="2"/>
      <c r="V468" s="2"/>
      <c r="X468" s="2"/>
      <c r="AB468" s="2"/>
      <c r="AD468" s="2"/>
      <c r="AH468" s="2"/>
      <c r="AJ468" s="2">
        <v>39044</v>
      </c>
      <c r="AK468">
        <v>97.31640625</v>
      </c>
      <c r="AL468" s="2">
        <v>39230</v>
      </c>
      <c r="AM468">
        <v>97.1015625</v>
      </c>
      <c r="AN468" s="2">
        <v>39406</v>
      </c>
      <c r="AO468">
        <v>104.60546875</v>
      </c>
      <c r="AP468" s="2"/>
      <c r="AR468" s="2">
        <v>39770</v>
      </c>
      <c r="AS468">
        <v>110.42578125</v>
      </c>
      <c r="AT468" s="2">
        <v>39952</v>
      </c>
      <c r="AU468">
        <v>113.796875</v>
      </c>
      <c r="AV468" s="2">
        <v>40134</v>
      </c>
      <c r="AW468">
        <v>103.60546875</v>
      </c>
      <c r="BD468" s="2">
        <v>38842</v>
      </c>
      <c r="BE468">
        <v>128.6015625</v>
      </c>
      <c r="BF468" s="2">
        <v>38842</v>
      </c>
      <c r="BG468">
        <v>109.421875</v>
      </c>
      <c r="BH468" s="2">
        <v>38842</v>
      </c>
      <c r="BI468">
        <v>117.59375</v>
      </c>
      <c r="BJ468" s="2">
        <v>38842</v>
      </c>
      <c r="BK468">
        <v>100.28125</v>
      </c>
    </row>
    <row r="469" spans="4:63" x14ac:dyDescent="0.25">
      <c r="D469" s="2"/>
      <c r="F469" s="2">
        <v>39003</v>
      </c>
      <c r="G469">
        <v>100.42578125</v>
      </c>
      <c r="H469" s="2">
        <v>39031</v>
      </c>
      <c r="I469">
        <v>100.484375</v>
      </c>
      <c r="J469" s="2">
        <v>38845</v>
      </c>
      <c r="K469">
        <v>96.7578125</v>
      </c>
      <c r="L469" s="2">
        <v>39017</v>
      </c>
      <c r="M469">
        <v>97.9765625</v>
      </c>
      <c r="N469" s="2">
        <v>39111</v>
      </c>
      <c r="O469">
        <v>98.51953125</v>
      </c>
      <c r="P469" s="2">
        <v>39379</v>
      </c>
      <c r="Q469">
        <v>102.4921875</v>
      </c>
      <c r="R469" s="2"/>
      <c r="T469" s="2"/>
      <c r="V469" s="2"/>
      <c r="X469" s="2"/>
      <c r="AB469" s="2"/>
      <c r="AD469" s="2"/>
      <c r="AH469" s="2"/>
      <c r="AJ469" s="2">
        <v>39045</v>
      </c>
      <c r="AK469">
        <v>97.45703125</v>
      </c>
      <c r="AL469" s="2">
        <v>39231</v>
      </c>
      <c r="AM469">
        <v>96.94140625</v>
      </c>
      <c r="AN469" s="2">
        <v>39407</v>
      </c>
      <c r="AO469">
        <v>105.22265625</v>
      </c>
      <c r="AP469" s="2"/>
      <c r="AR469" s="2">
        <v>39771</v>
      </c>
      <c r="AS469">
        <v>111.859375</v>
      </c>
      <c r="AT469" s="2">
        <v>39953</v>
      </c>
      <c r="AU469">
        <v>114.23046875</v>
      </c>
      <c r="AV469" s="2">
        <v>40135</v>
      </c>
      <c r="AW469">
        <v>103.3203125</v>
      </c>
      <c r="BD469" s="2">
        <v>38845</v>
      </c>
      <c r="BE469">
        <v>128.625</v>
      </c>
      <c r="BF469" s="2">
        <v>38845</v>
      </c>
      <c r="BG469">
        <v>109.453125</v>
      </c>
      <c r="BH469" s="2">
        <v>38845</v>
      </c>
      <c r="BI469">
        <v>117.64453125</v>
      </c>
      <c r="BJ469" s="2">
        <v>38845</v>
      </c>
      <c r="BK469">
        <v>100.328125</v>
      </c>
    </row>
    <row r="470" spans="4:63" x14ac:dyDescent="0.25">
      <c r="D470" s="2"/>
      <c r="F470" s="2">
        <v>39006</v>
      </c>
      <c r="G470">
        <v>100.43359375</v>
      </c>
      <c r="H470" s="2">
        <v>39034</v>
      </c>
      <c r="I470">
        <v>100.5078125</v>
      </c>
      <c r="J470" s="2">
        <v>38846</v>
      </c>
      <c r="K470">
        <v>96.75</v>
      </c>
      <c r="L470" s="2">
        <v>39020</v>
      </c>
      <c r="M470">
        <v>97.984375</v>
      </c>
      <c r="N470" s="2">
        <v>39112</v>
      </c>
      <c r="O470">
        <v>98.609375</v>
      </c>
      <c r="P470" s="2">
        <v>39380</v>
      </c>
      <c r="Q470">
        <v>102.41015625</v>
      </c>
      <c r="R470" s="2"/>
      <c r="T470" s="2"/>
      <c r="V470" s="2"/>
      <c r="X470" s="2"/>
      <c r="AB470" s="2"/>
      <c r="AD470" s="2"/>
      <c r="AH470" s="2"/>
      <c r="AJ470" s="2">
        <v>39048</v>
      </c>
      <c r="AK470">
        <v>97.578125</v>
      </c>
      <c r="AL470" s="2">
        <v>39232</v>
      </c>
      <c r="AM470">
        <v>97.046875</v>
      </c>
      <c r="AN470" s="2">
        <v>39408</v>
      </c>
      <c r="AO470">
        <v>105.22265625</v>
      </c>
      <c r="AP470" s="2"/>
      <c r="AR470" s="2">
        <v>39772</v>
      </c>
      <c r="AS470">
        <v>114.18359375</v>
      </c>
      <c r="AT470" s="2">
        <v>39954</v>
      </c>
      <c r="AU470">
        <v>112.8359375</v>
      </c>
      <c r="AV470" s="2">
        <v>40136</v>
      </c>
      <c r="AW470">
        <v>103.5625</v>
      </c>
      <c r="BD470" s="2">
        <v>38846</v>
      </c>
      <c r="BE470">
        <v>128.48828125</v>
      </c>
      <c r="BF470" s="2">
        <v>38846</v>
      </c>
      <c r="BG470">
        <v>109.328125</v>
      </c>
      <c r="BH470" s="2">
        <v>38846</v>
      </c>
      <c r="BI470">
        <v>117.4921875</v>
      </c>
      <c r="BJ470" s="2">
        <v>38846</v>
      </c>
      <c r="BK470">
        <v>100.171875</v>
      </c>
    </row>
    <row r="471" spans="4:63" x14ac:dyDescent="0.25">
      <c r="D471" s="2"/>
      <c r="F471" s="2">
        <v>39007</v>
      </c>
      <c r="G471">
        <v>100.4453125</v>
      </c>
      <c r="H471" s="2">
        <v>39035</v>
      </c>
      <c r="I471">
        <v>100.53515625</v>
      </c>
      <c r="J471" s="2">
        <v>38847</v>
      </c>
      <c r="K471">
        <v>96.71484375</v>
      </c>
      <c r="L471" s="2">
        <v>39021</v>
      </c>
      <c r="M471">
        <v>98.21484375</v>
      </c>
      <c r="N471" s="2">
        <v>39113</v>
      </c>
      <c r="O471">
        <v>98.80859375</v>
      </c>
      <c r="P471" s="2">
        <v>39381</v>
      </c>
      <c r="Q471">
        <v>102.37890625</v>
      </c>
      <c r="R471" s="2"/>
      <c r="T471" s="2"/>
      <c r="V471" s="2"/>
      <c r="X471" s="2"/>
      <c r="AB471" s="2"/>
      <c r="AD471" s="2"/>
      <c r="AH471" s="2"/>
      <c r="AJ471" s="2">
        <v>39049</v>
      </c>
      <c r="AK471">
        <v>97.77734375</v>
      </c>
      <c r="AL471" s="2">
        <v>39233</v>
      </c>
      <c r="AM471">
        <v>96.90234375</v>
      </c>
      <c r="AN471" s="2">
        <v>39409</v>
      </c>
      <c r="AO471">
        <v>105.2890625</v>
      </c>
      <c r="AP471" s="2"/>
      <c r="AR471" s="2">
        <v>39773</v>
      </c>
      <c r="AS471">
        <v>112.64453125</v>
      </c>
      <c r="AT471" s="2">
        <v>39955</v>
      </c>
      <c r="AU471">
        <v>112.28125</v>
      </c>
      <c r="AV471" s="2"/>
      <c r="BD471" s="2">
        <v>38847</v>
      </c>
      <c r="BE471">
        <v>128.5859375</v>
      </c>
      <c r="BF471" s="2">
        <v>38847</v>
      </c>
      <c r="BG471">
        <v>109.41015625</v>
      </c>
      <c r="BH471" s="2">
        <v>38847</v>
      </c>
      <c r="BI471">
        <v>117.5859375</v>
      </c>
      <c r="BJ471" s="2">
        <v>38847</v>
      </c>
      <c r="BK471">
        <v>100.25</v>
      </c>
    </row>
    <row r="472" spans="4:63" x14ac:dyDescent="0.25">
      <c r="D472" s="2"/>
      <c r="F472" s="2">
        <v>39008</v>
      </c>
      <c r="G472">
        <v>100.453125</v>
      </c>
      <c r="H472" s="2">
        <v>39036</v>
      </c>
      <c r="I472">
        <v>100.54296875</v>
      </c>
      <c r="J472" s="2">
        <v>38848</v>
      </c>
      <c r="K472">
        <v>96.70703125</v>
      </c>
      <c r="L472" s="2">
        <v>39022</v>
      </c>
      <c r="M472">
        <v>98.37890625</v>
      </c>
      <c r="N472" s="2">
        <v>39114</v>
      </c>
      <c r="O472">
        <v>98.70703125</v>
      </c>
      <c r="P472" s="2">
        <v>39384</v>
      </c>
      <c r="Q472">
        <v>102.375</v>
      </c>
      <c r="R472" s="2"/>
      <c r="T472" s="2"/>
      <c r="V472" s="2"/>
      <c r="X472" s="2"/>
      <c r="AB472" s="2"/>
      <c r="AD472" s="2"/>
      <c r="AH472" s="2"/>
      <c r="AJ472" s="2">
        <v>39050</v>
      </c>
      <c r="AK472">
        <v>97.6484375</v>
      </c>
      <c r="AL472" s="2">
        <v>39234</v>
      </c>
      <c r="AM472">
        <v>96.5</v>
      </c>
      <c r="AN472" s="2">
        <v>39412</v>
      </c>
      <c r="AO472">
        <v>106.4140625</v>
      </c>
      <c r="AP472" s="2"/>
      <c r="AR472" s="2">
        <v>39776</v>
      </c>
      <c r="AS472">
        <v>111.703125</v>
      </c>
      <c r="AT472" s="2">
        <v>39958</v>
      </c>
      <c r="AU472">
        <v>112.28125</v>
      </c>
      <c r="AV472" s="2"/>
      <c r="BD472" s="2">
        <v>38848</v>
      </c>
      <c r="BE472">
        <v>128.0625</v>
      </c>
      <c r="BF472" s="2">
        <v>38848</v>
      </c>
      <c r="BG472">
        <v>108.92578125</v>
      </c>
      <c r="BH472" s="2">
        <v>38848</v>
      </c>
      <c r="BI472">
        <v>117.07421875</v>
      </c>
      <c r="BJ472" s="2">
        <v>38848</v>
      </c>
      <c r="BK472">
        <v>99.79296875</v>
      </c>
    </row>
    <row r="473" spans="4:63" x14ac:dyDescent="0.25">
      <c r="D473" s="2"/>
      <c r="F473" s="2">
        <v>39009</v>
      </c>
      <c r="G473">
        <v>100.4765625</v>
      </c>
      <c r="H473" s="2">
        <v>39037</v>
      </c>
      <c r="I473">
        <v>100.53515625</v>
      </c>
      <c r="J473" s="2">
        <v>38849</v>
      </c>
      <c r="K473">
        <v>96.671875</v>
      </c>
      <c r="L473" s="2">
        <v>39023</v>
      </c>
      <c r="M473">
        <v>98.296875</v>
      </c>
      <c r="N473" s="2">
        <v>39115</v>
      </c>
      <c r="O473">
        <v>98.8046875</v>
      </c>
      <c r="P473" s="2">
        <v>39385</v>
      </c>
      <c r="Q473">
        <v>102.35546875</v>
      </c>
      <c r="R473" s="2"/>
      <c r="T473" s="2"/>
      <c r="V473" s="2"/>
      <c r="X473" s="2"/>
      <c r="AB473" s="2"/>
      <c r="AD473" s="2"/>
      <c r="AH473" s="2"/>
      <c r="AJ473" s="2">
        <v>39051</v>
      </c>
      <c r="AK473">
        <v>98.08203125</v>
      </c>
      <c r="AL473" s="2">
        <v>39237</v>
      </c>
      <c r="AM473">
        <v>96.66796875</v>
      </c>
      <c r="AN473" s="2">
        <v>39413</v>
      </c>
      <c r="AO473">
        <v>105.69140625</v>
      </c>
      <c r="AP473" s="2"/>
      <c r="AR473" s="2">
        <v>39777</v>
      </c>
      <c r="AS473">
        <v>113.23046875</v>
      </c>
      <c r="AT473" s="2">
        <v>39959</v>
      </c>
      <c r="AU473">
        <v>111.54296875</v>
      </c>
      <c r="AV473" s="2"/>
      <c r="BD473" s="2">
        <v>38849</v>
      </c>
      <c r="BE473">
        <v>127.09375</v>
      </c>
      <c r="BF473" s="2">
        <v>38849</v>
      </c>
      <c r="BG473">
        <v>108.0078125</v>
      </c>
      <c r="BH473" s="2">
        <v>38849</v>
      </c>
      <c r="BI473">
        <v>116.06640625</v>
      </c>
      <c r="BJ473" s="2">
        <v>38849</v>
      </c>
      <c r="BK473">
        <v>98.8203125</v>
      </c>
    </row>
    <row r="474" spans="4:63" x14ac:dyDescent="0.25">
      <c r="D474" s="2"/>
      <c r="F474" s="2">
        <v>39010</v>
      </c>
      <c r="G474">
        <v>100.515625</v>
      </c>
      <c r="H474" s="2">
        <v>39038</v>
      </c>
      <c r="I474">
        <v>100.58984375</v>
      </c>
      <c r="J474" s="2">
        <v>38852</v>
      </c>
      <c r="K474">
        <v>96.7734375</v>
      </c>
      <c r="L474" s="2">
        <v>39024</v>
      </c>
      <c r="M474">
        <v>97.90234375</v>
      </c>
      <c r="N474" s="2">
        <v>39118</v>
      </c>
      <c r="O474">
        <v>98.87890625</v>
      </c>
      <c r="P474" s="2">
        <v>39386</v>
      </c>
      <c r="Q474">
        <v>101.9921875</v>
      </c>
      <c r="R474" s="2"/>
      <c r="T474" s="2"/>
      <c r="V474" s="2"/>
      <c r="X474" s="2"/>
      <c r="AB474" s="2"/>
      <c r="AD474" s="2"/>
      <c r="AH474" s="2"/>
      <c r="AJ474" s="2">
        <v>39052</v>
      </c>
      <c r="AK474">
        <v>98.33203125</v>
      </c>
      <c r="AL474" s="2">
        <v>39238</v>
      </c>
      <c r="AM474">
        <v>96.2421875</v>
      </c>
      <c r="AN474" s="2">
        <v>39414</v>
      </c>
      <c r="AO474">
        <v>104.984375</v>
      </c>
      <c r="AP474" s="2"/>
      <c r="AR474" s="2">
        <v>39778</v>
      </c>
      <c r="AS474">
        <v>114.1796875</v>
      </c>
      <c r="AT474" s="2">
        <v>39960</v>
      </c>
      <c r="AU474">
        <v>110.13671875</v>
      </c>
      <c r="AV474" s="2"/>
      <c r="BD474" s="2">
        <v>38852</v>
      </c>
      <c r="BE474">
        <v>127.66015625</v>
      </c>
      <c r="BF474" s="2">
        <v>38852</v>
      </c>
      <c r="BG474">
        <v>108.5234375</v>
      </c>
      <c r="BH474" s="2">
        <v>38852</v>
      </c>
      <c r="BI474">
        <v>116.6328125</v>
      </c>
      <c r="BJ474" s="2">
        <v>38852</v>
      </c>
      <c r="BK474">
        <v>99.3515625</v>
      </c>
    </row>
    <row r="475" spans="4:63" x14ac:dyDescent="0.25">
      <c r="D475" s="2"/>
      <c r="F475" s="2">
        <v>39013</v>
      </c>
      <c r="G475">
        <v>100.5234375</v>
      </c>
      <c r="H475" s="2">
        <v>39041</v>
      </c>
      <c r="I475">
        <v>100.6015625</v>
      </c>
      <c r="J475" s="2">
        <v>38853</v>
      </c>
      <c r="K475">
        <v>96.90625</v>
      </c>
      <c r="L475" s="2">
        <v>39027</v>
      </c>
      <c r="M475">
        <v>97.9765625</v>
      </c>
      <c r="N475" s="2">
        <v>39119</v>
      </c>
      <c r="O475">
        <v>99</v>
      </c>
      <c r="P475" s="2">
        <v>39387</v>
      </c>
      <c r="Q475">
        <v>102.50390625</v>
      </c>
      <c r="R475" s="2"/>
      <c r="T475" s="2"/>
      <c r="V475" s="2"/>
      <c r="X475" s="2"/>
      <c r="AB475" s="2"/>
      <c r="AD475" s="2"/>
      <c r="AH475" s="2"/>
      <c r="AJ475" s="2">
        <v>39055</v>
      </c>
      <c r="AK475">
        <v>98.421875</v>
      </c>
      <c r="AL475" s="2">
        <v>39239</v>
      </c>
      <c r="AM475">
        <v>96.45703125</v>
      </c>
      <c r="AN475" s="2">
        <v>39415</v>
      </c>
      <c r="AO475">
        <v>105.69921875</v>
      </c>
      <c r="AP475" s="2"/>
      <c r="AR475" s="2">
        <v>39779</v>
      </c>
      <c r="AS475">
        <v>114.1796875</v>
      </c>
      <c r="AT475" s="2">
        <v>39961</v>
      </c>
      <c r="AU475">
        <v>111.0703125</v>
      </c>
      <c r="AV475" s="2"/>
      <c r="BD475" s="2">
        <v>38853</v>
      </c>
      <c r="BE475">
        <v>128.55859375</v>
      </c>
      <c r="BF475" s="2">
        <v>38853</v>
      </c>
      <c r="BG475">
        <v>109.3671875</v>
      </c>
      <c r="BH475" s="2">
        <v>38853</v>
      </c>
      <c r="BI475">
        <v>117.5390625</v>
      </c>
      <c r="BJ475" s="2">
        <v>38853</v>
      </c>
      <c r="BK475">
        <v>100.2109375</v>
      </c>
    </row>
    <row r="476" spans="4:63" x14ac:dyDescent="0.25">
      <c r="D476" s="2"/>
      <c r="F476" s="2">
        <v>39014</v>
      </c>
      <c r="G476">
        <v>100.53125</v>
      </c>
      <c r="H476" s="2">
        <v>39042</v>
      </c>
      <c r="I476">
        <v>100.609375</v>
      </c>
      <c r="J476" s="2">
        <v>38854</v>
      </c>
      <c r="K476">
        <v>96.87109375</v>
      </c>
      <c r="L476" s="2">
        <v>39028</v>
      </c>
      <c r="M476">
        <v>98.11328125</v>
      </c>
      <c r="N476" s="2">
        <v>39120</v>
      </c>
      <c r="O476">
        <v>99.0859375</v>
      </c>
      <c r="P476" s="2">
        <v>39388</v>
      </c>
      <c r="Q476">
        <v>102.7734375</v>
      </c>
      <c r="R476" s="2"/>
      <c r="T476" s="2"/>
      <c r="V476" s="2"/>
      <c r="X476" s="2"/>
      <c r="AB476" s="2"/>
      <c r="AD476" s="2"/>
      <c r="AH476" s="2"/>
      <c r="AJ476" s="2">
        <v>39056</v>
      </c>
      <c r="AK476">
        <v>98.3046875</v>
      </c>
      <c r="AL476" s="2">
        <v>39240</v>
      </c>
      <c r="AM476">
        <v>95.421875</v>
      </c>
      <c r="AN476" s="2">
        <v>39416</v>
      </c>
      <c r="AO476">
        <v>105.78125</v>
      </c>
      <c r="AP476" s="2"/>
      <c r="AR476" s="2">
        <v>39780</v>
      </c>
      <c r="AS476">
        <v>114.76171875</v>
      </c>
      <c r="AT476" s="2">
        <v>39962</v>
      </c>
      <c r="AU476">
        <v>112.234375</v>
      </c>
      <c r="AV476" s="2"/>
      <c r="BD476" s="2">
        <v>38854</v>
      </c>
      <c r="BE476">
        <v>127.828125</v>
      </c>
      <c r="BF476" s="2">
        <v>38854</v>
      </c>
      <c r="BG476">
        <v>108.6796875</v>
      </c>
      <c r="BH476" s="2">
        <v>38854</v>
      </c>
      <c r="BI476">
        <v>116.80859375</v>
      </c>
      <c r="BJ476" s="2">
        <v>38854</v>
      </c>
      <c r="BK476">
        <v>99.5234375</v>
      </c>
    </row>
    <row r="477" spans="4:63" x14ac:dyDescent="0.25">
      <c r="D477" s="2"/>
      <c r="F477" s="2">
        <v>39015</v>
      </c>
      <c r="G477">
        <v>100.5546875</v>
      </c>
      <c r="H477" s="2">
        <v>39043</v>
      </c>
      <c r="I477">
        <v>100.640625</v>
      </c>
      <c r="J477" s="2">
        <v>38855</v>
      </c>
      <c r="K477">
        <v>96.98828125</v>
      </c>
      <c r="L477" s="2">
        <v>39029</v>
      </c>
      <c r="M477">
        <v>98.19921875</v>
      </c>
      <c r="N477" s="2">
        <v>39121</v>
      </c>
      <c r="O477">
        <v>99.08203125</v>
      </c>
      <c r="P477" s="2">
        <v>39391</v>
      </c>
      <c r="Q477">
        <v>102.78515625</v>
      </c>
      <c r="R477" s="2"/>
      <c r="T477" s="2"/>
      <c r="V477" s="2"/>
      <c r="X477" s="2"/>
      <c r="AB477" s="2"/>
      <c r="AD477" s="2"/>
      <c r="AH477" s="2"/>
      <c r="AJ477" s="2">
        <v>39057</v>
      </c>
      <c r="AK477">
        <v>98.03515625</v>
      </c>
      <c r="AL477" s="2">
        <v>39241</v>
      </c>
      <c r="AM477">
        <v>95.69140625</v>
      </c>
      <c r="AN477" s="2">
        <v>39419</v>
      </c>
      <c r="AO477">
        <v>106.44921875</v>
      </c>
      <c r="AP477" s="2"/>
      <c r="AR477" s="2">
        <v>39783</v>
      </c>
      <c r="AS477">
        <v>116.18359375</v>
      </c>
      <c r="AT477" s="2">
        <v>39965</v>
      </c>
      <c r="AU477">
        <v>110.62109375</v>
      </c>
      <c r="AV477" s="2"/>
      <c r="BD477" s="2">
        <v>38855</v>
      </c>
      <c r="BE477">
        <v>129.26953125</v>
      </c>
      <c r="BF477" s="2">
        <v>38855</v>
      </c>
      <c r="BG477">
        <v>110.01171875</v>
      </c>
      <c r="BH477" s="2">
        <v>38855</v>
      </c>
      <c r="BI477">
        <v>118.265625</v>
      </c>
      <c r="BJ477" s="2">
        <v>38855</v>
      </c>
      <c r="BK477">
        <v>100.83203125</v>
      </c>
    </row>
    <row r="478" spans="4:63" x14ac:dyDescent="0.25">
      <c r="D478" s="2"/>
      <c r="F478" s="2">
        <v>39016</v>
      </c>
      <c r="G478">
        <v>100.5625</v>
      </c>
      <c r="H478" s="2">
        <v>39044</v>
      </c>
      <c r="I478">
        <v>100.640625</v>
      </c>
      <c r="J478" s="2">
        <v>38856</v>
      </c>
      <c r="K478">
        <v>96.9375</v>
      </c>
      <c r="L478" s="2">
        <v>39030</v>
      </c>
      <c r="M478">
        <v>98.2265625</v>
      </c>
      <c r="N478" s="2">
        <v>39122</v>
      </c>
      <c r="O478">
        <v>98.9921875</v>
      </c>
      <c r="P478" s="2">
        <v>39392</v>
      </c>
      <c r="Q478">
        <v>102.703125</v>
      </c>
      <c r="R478" s="2"/>
      <c r="T478" s="2"/>
      <c r="V478" s="2"/>
      <c r="X478" s="2"/>
      <c r="AB478" s="2"/>
      <c r="AD478" s="2"/>
      <c r="AH478" s="2"/>
      <c r="AJ478" s="2">
        <v>39058</v>
      </c>
      <c r="AK478">
        <v>98.0625</v>
      </c>
      <c r="AL478" s="2">
        <v>39244</v>
      </c>
      <c r="AM478">
        <v>95.359375</v>
      </c>
      <c r="AN478" s="2">
        <v>39420</v>
      </c>
      <c r="AO478">
        <v>106.15234375</v>
      </c>
      <c r="AP478" s="2"/>
      <c r="AR478" s="2">
        <v>39784</v>
      </c>
      <c r="AS478">
        <v>116.5703125</v>
      </c>
      <c r="AT478" s="2">
        <v>39966</v>
      </c>
      <c r="AU478">
        <v>110.91796875</v>
      </c>
      <c r="AV478" s="2"/>
      <c r="BD478" s="2">
        <v>38856</v>
      </c>
      <c r="BE478">
        <v>129.5703125</v>
      </c>
      <c r="BF478" s="2">
        <v>38856</v>
      </c>
      <c r="BG478">
        <v>110.33984375</v>
      </c>
      <c r="BH478" s="2">
        <v>38856</v>
      </c>
      <c r="BI478">
        <v>118.6484375</v>
      </c>
      <c r="BJ478" s="2">
        <v>38856</v>
      </c>
      <c r="BK478">
        <v>101.265625</v>
      </c>
    </row>
    <row r="479" spans="4:63" x14ac:dyDescent="0.25">
      <c r="D479" s="2"/>
      <c r="F479" s="2">
        <v>39017</v>
      </c>
      <c r="G479">
        <v>100.60546875</v>
      </c>
      <c r="H479" s="2">
        <v>39045</v>
      </c>
      <c r="I479">
        <v>100.68359375</v>
      </c>
      <c r="J479" s="2">
        <v>38859</v>
      </c>
      <c r="K479">
        <v>97.0078125</v>
      </c>
      <c r="L479" s="2">
        <v>39031</v>
      </c>
      <c r="M479">
        <v>98.31640625</v>
      </c>
      <c r="N479" s="2">
        <v>39125</v>
      </c>
      <c r="O479">
        <v>98.9375</v>
      </c>
      <c r="P479" s="2">
        <v>39393</v>
      </c>
      <c r="Q479">
        <v>103.10546875</v>
      </c>
      <c r="R479" s="2"/>
      <c r="T479" s="2"/>
      <c r="V479" s="2"/>
      <c r="X479" s="2"/>
      <c r="AB479" s="2"/>
      <c r="AD479" s="2"/>
      <c r="AH479" s="2"/>
      <c r="AJ479" s="2">
        <v>39059</v>
      </c>
      <c r="AK479">
        <v>97.65625</v>
      </c>
      <c r="AL479" s="2">
        <v>39245</v>
      </c>
      <c r="AM479">
        <v>94.51171875</v>
      </c>
      <c r="AN479" s="2">
        <v>39421</v>
      </c>
      <c r="AO479">
        <v>105.7578125</v>
      </c>
      <c r="AP479" s="2"/>
      <c r="AR479" s="2">
        <v>39785</v>
      </c>
      <c r="AS479">
        <v>116.81640625</v>
      </c>
      <c r="AT479" s="2">
        <v>39967</v>
      </c>
      <c r="AU479">
        <v>111.5078125</v>
      </c>
      <c r="AV479" s="2"/>
      <c r="BD479" s="2">
        <v>38859</v>
      </c>
      <c r="BE479">
        <v>129.66796875</v>
      </c>
      <c r="BF479" s="2">
        <v>38859</v>
      </c>
      <c r="BG479">
        <v>110.4375</v>
      </c>
      <c r="BH479" s="2">
        <v>38859</v>
      </c>
      <c r="BI479">
        <v>118.7265625</v>
      </c>
      <c r="BJ479" s="2">
        <v>38859</v>
      </c>
      <c r="BK479">
        <v>101.34375</v>
      </c>
    </row>
    <row r="480" spans="4:63" x14ac:dyDescent="0.25">
      <c r="D480" s="2"/>
      <c r="F480" s="2">
        <v>39020</v>
      </c>
      <c r="G480">
        <v>100.61328125</v>
      </c>
      <c r="H480" s="2">
        <v>39048</v>
      </c>
      <c r="I480">
        <v>100.69140625</v>
      </c>
      <c r="J480" s="2">
        <v>38860</v>
      </c>
      <c r="K480">
        <v>97.0625</v>
      </c>
      <c r="L480" s="2">
        <v>39034</v>
      </c>
      <c r="M480">
        <v>98.25</v>
      </c>
      <c r="N480" s="2">
        <v>39126</v>
      </c>
      <c r="O480">
        <v>98.94921875</v>
      </c>
      <c r="P480" s="2">
        <v>39394</v>
      </c>
      <c r="Q480">
        <v>103.3359375</v>
      </c>
      <c r="R480" s="2"/>
      <c r="T480" s="2"/>
      <c r="V480" s="2"/>
      <c r="X480" s="2"/>
      <c r="AB480" s="2"/>
      <c r="AD480" s="2"/>
      <c r="AH480" s="2"/>
      <c r="AJ480" s="2">
        <v>39062</v>
      </c>
      <c r="AK480">
        <v>97.85546875</v>
      </c>
      <c r="AL480" s="2">
        <v>39246</v>
      </c>
      <c r="AM480">
        <v>95.0703125</v>
      </c>
      <c r="AN480" s="2">
        <v>39422</v>
      </c>
      <c r="AO480">
        <v>105.39453125</v>
      </c>
      <c r="AP480" s="2"/>
      <c r="AR480" s="2">
        <v>39786</v>
      </c>
      <c r="AS480">
        <v>117.515625</v>
      </c>
      <c r="AT480" s="2">
        <v>39968</v>
      </c>
      <c r="AU480">
        <v>110.2265625</v>
      </c>
      <c r="AV480" s="2"/>
      <c r="BD480" s="2">
        <v>38860</v>
      </c>
      <c r="BE480">
        <v>129.953125</v>
      </c>
      <c r="BF480" s="2">
        <v>38860</v>
      </c>
      <c r="BG480">
        <v>110.6875</v>
      </c>
      <c r="BH480" s="2">
        <v>38860</v>
      </c>
      <c r="BI480">
        <v>118.99609375</v>
      </c>
      <c r="BJ480" s="2">
        <v>38860</v>
      </c>
      <c r="BK480">
        <v>101.578125</v>
      </c>
    </row>
    <row r="481" spans="4:63" x14ac:dyDescent="0.25">
      <c r="D481" s="2"/>
      <c r="F481" s="2">
        <v>39021</v>
      </c>
      <c r="G481">
        <v>100.63671875</v>
      </c>
      <c r="H481" s="2">
        <v>39049</v>
      </c>
      <c r="I481">
        <v>100.71484375</v>
      </c>
      <c r="J481" s="2">
        <v>38861</v>
      </c>
      <c r="K481">
        <v>97.05859375</v>
      </c>
      <c r="L481" s="2">
        <v>39035</v>
      </c>
      <c r="M481">
        <v>98.3515625</v>
      </c>
      <c r="N481" s="2">
        <v>39127</v>
      </c>
      <c r="O481">
        <v>99.1640625</v>
      </c>
      <c r="P481" s="2">
        <v>39395</v>
      </c>
      <c r="Q481">
        <v>103.5703125</v>
      </c>
      <c r="R481" s="2"/>
      <c r="T481" s="2"/>
      <c r="V481" s="2"/>
      <c r="X481" s="2"/>
      <c r="AB481" s="2"/>
      <c r="AD481" s="2"/>
      <c r="AH481" s="2"/>
      <c r="AJ481" s="2">
        <v>39063</v>
      </c>
      <c r="AK481">
        <v>98.0859375</v>
      </c>
      <c r="AL481" s="2">
        <v>39247</v>
      </c>
      <c r="AM481">
        <v>94.91015625</v>
      </c>
      <c r="AN481" s="2">
        <v>39423</v>
      </c>
      <c r="AO481">
        <v>104.7109375</v>
      </c>
      <c r="AP481" s="2"/>
      <c r="AR481" s="2">
        <v>39787</v>
      </c>
      <c r="AS481">
        <v>116.1015625</v>
      </c>
      <c r="AT481" s="2">
        <v>39969</v>
      </c>
      <c r="AU481">
        <v>109.171875</v>
      </c>
      <c r="AV481" s="2"/>
      <c r="BD481" s="2">
        <v>38861</v>
      </c>
      <c r="BE481">
        <v>129.6953125</v>
      </c>
      <c r="BF481" s="2">
        <v>38861</v>
      </c>
      <c r="BG481">
        <v>110.453125</v>
      </c>
      <c r="BH481" s="2">
        <v>38861</v>
      </c>
      <c r="BI481">
        <v>118.765625</v>
      </c>
      <c r="BJ481" s="2">
        <v>38861</v>
      </c>
      <c r="BK481">
        <v>101.359375</v>
      </c>
    </row>
    <row r="482" spans="4:63" x14ac:dyDescent="0.25">
      <c r="D482" s="2"/>
      <c r="F482" s="2">
        <v>39022</v>
      </c>
      <c r="G482">
        <v>100.64453125</v>
      </c>
      <c r="H482" s="2">
        <v>39050</v>
      </c>
      <c r="I482">
        <v>100.72265625</v>
      </c>
      <c r="J482" s="2">
        <v>38862</v>
      </c>
      <c r="K482">
        <v>97.01953125</v>
      </c>
      <c r="L482" s="2">
        <v>39036</v>
      </c>
      <c r="M482">
        <v>98.16015625</v>
      </c>
      <c r="N482" s="2">
        <v>39128</v>
      </c>
      <c r="O482">
        <v>99.28515625</v>
      </c>
      <c r="P482" s="2">
        <v>39398</v>
      </c>
      <c r="Q482">
        <v>103.5703125</v>
      </c>
      <c r="R482" s="2"/>
      <c r="T482" s="2"/>
      <c r="V482" s="2"/>
      <c r="X482" s="2"/>
      <c r="AB482" s="2"/>
      <c r="AD482" s="2"/>
      <c r="AH482" s="2"/>
      <c r="AJ482" s="2">
        <v>39064</v>
      </c>
      <c r="AK482">
        <v>97.47265625</v>
      </c>
      <c r="AL482" s="2">
        <v>39248</v>
      </c>
      <c r="AM482">
        <v>95.3671875</v>
      </c>
      <c r="AN482" s="2">
        <v>39426</v>
      </c>
      <c r="AO482">
        <v>104.36328125</v>
      </c>
      <c r="AP482" s="2"/>
      <c r="AR482" s="2">
        <v>39790</v>
      </c>
      <c r="AS482">
        <v>116.06640625</v>
      </c>
      <c r="AT482" s="2">
        <v>39972</v>
      </c>
      <c r="AU482">
        <v>108.83984375</v>
      </c>
      <c r="AV482" s="2"/>
      <c r="BD482" s="2">
        <v>38862</v>
      </c>
      <c r="BE482">
        <v>129.29296875</v>
      </c>
      <c r="BF482" s="2">
        <v>38862</v>
      </c>
      <c r="BG482">
        <v>110.046875</v>
      </c>
      <c r="BH482" s="2">
        <v>38862</v>
      </c>
      <c r="BI482">
        <v>118.31640625</v>
      </c>
      <c r="BJ482" s="2">
        <v>38862</v>
      </c>
      <c r="BK482">
        <v>100.91796875</v>
      </c>
    </row>
    <row r="483" spans="4:63" x14ac:dyDescent="0.25">
      <c r="D483" s="2"/>
      <c r="F483" s="2">
        <v>39023</v>
      </c>
      <c r="G483">
        <v>100.65234375</v>
      </c>
      <c r="H483" s="2">
        <v>39051</v>
      </c>
      <c r="I483">
        <v>100.73046875</v>
      </c>
      <c r="J483" s="2">
        <v>38863</v>
      </c>
      <c r="K483">
        <v>97.1015625</v>
      </c>
      <c r="L483" s="2">
        <v>39037</v>
      </c>
      <c r="M483">
        <v>98.04296875</v>
      </c>
      <c r="N483" s="2">
        <v>39129</v>
      </c>
      <c r="O483">
        <v>99.375</v>
      </c>
      <c r="P483" s="2">
        <v>39399</v>
      </c>
      <c r="Q483">
        <v>103.26953125</v>
      </c>
      <c r="R483" s="2"/>
      <c r="T483" s="2"/>
      <c r="V483" s="2"/>
      <c r="X483" s="2"/>
      <c r="AB483" s="2"/>
      <c r="AD483" s="2"/>
      <c r="AH483" s="2"/>
      <c r="AJ483" s="2">
        <v>39065</v>
      </c>
      <c r="AK483">
        <v>97.35546875</v>
      </c>
      <c r="AL483" s="2">
        <v>39251</v>
      </c>
      <c r="AM483">
        <v>95.55078125</v>
      </c>
      <c r="AN483" s="2">
        <v>39427</v>
      </c>
      <c r="AO483">
        <v>105.81640625</v>
      </c>
      <c r="AP483" s="2"/>
      <c r="AR483" s="2">
        <v>39791</v>
      </c>
      <c r="AS483">
        <v>116.921875</v>
      </c>
      <c r="AT483" s="2">
        <v>39973</v>
      </c>
      <c r="AU483">
        <v>109.0234375</v>
      </c>
      <c r="AV483" s="2"/>
      <c r="BD483" s="2">
        <v>38863</v>
      </c>
      <c r="BE483">
        <v>129.55078125</v>
      </c>
      <c r="BF483" s="2">
        <v>38863</v>
      </c>
      <c r="BG483">
        <v>110.28515625</v>
      </c>
      <c r="BH483" s="2">
        <v>38863</v>
      </c>
      <c r="BI483">
        <v>118.54296875</v>
      </c>
      <c r="BJ483" s="2">
        <v>38863</v>
      </c>
      <c r="BK483">
        <v>101.1796875</v>
      </c>
    </row>
    <row r="484" spans="4:63" x14ac:dyDescent="0.25">
      <c r="D484" s="2"/>
      <c r="F484" s="2">
        <v>39024</v>
      </c>
      <c r="G484">
        <v>100.69140625</v>
      </c>
      <c r="H484" s="2">
        <v>39052</v>
      </c>
      <c r="I484">
        <v>100.7734375</v>
      </c>
      <c r="J484" s="2">
        <v>38866</v>
      </c>
      <c r="K484">
        <v>97.1015625</v>
      </c>
      <c r="L484" s="2">
        <v>39038</v>
      </c>
      <c r="M484">
        <v>98.32421875</v>
      </c>
      <c r="N484" s="2">
        <v>39132</v>
      </c>
      <c r="O484">
        <v>99.375</v>
      </c>
      <c r="P484" s="2">
        <v>39400</v>
      </c>
      <c r="Q484">
        <v>103.34375</v>
      </c>
      <c r="R484" s="2"/>
      <c r="T484" s="2"/>
      <c r="V484" s="2"/>
      <c r="X484" s="2"/>
      <c r="AB484" s="2"/>
      <c r="AD484" s="2"/>
      <c r="AH484" s="2"/>
      <c r="AJ484" s="2">
        <v>39066</v>
      </c>
      <c r="AK484">
        <v>97.4375</v>
      </c>
      <c r="AL484" s="2">
        <v>39252</v>
      </c>
      <c r="AM484">
        <v>95.9375</v>
      </c>
      <c r="AN484" s="2">
        <v>39428</v>
      </c>
      <c r="AO484">
        <v>104.9375</v>
      </c>
      <c r="AP484" s="2"/>
      <c r="AR484" s="2">
        <v>39792</v>
      </c>
      <c r="AS484">
        <v>116.421875</v>
      </c>
      <c r="AT484" s="2">
        <v>39974</v>
      </c>
      <c r="AU484">
        <v>108.3984375</v>
      </c>
      <c r="AV484" s="2"/>
      <c r="BD484" s="2">
        <v>38866</v>
      </c>
      <c r="BE484">
        <v>129.55078125</v>
      </c>
      <c r="BF484" s="2">
        <v>38866</v>
      </c>
      <c r="BG484">
        <v>110.28515625</v>
      </c>
      <c r="BH484" s="2">
        <v>38866</v>
      </c>
      <c r="BI484">
        <v>118.54296875</v>
      </c>
      <c r="BJ484" s="2">
        <v>38866</v>
      </c>
      <c r="BK484">
        <v>101.1796875</v>
      </c>
    </row>
    <row r="485" spans="4:63" x14ac:dyDescent="0.25">
      <c r="D485" s="2"/>
      <c r="F485" s="2">
        <v>39027</v>
      </c>
      <c r="G485">
        <v>100.71484375</v>
      </c>
      <c r="H485" s="2">
        <v>39055</v>
      </c>
      <c r="I485">
        <v>100.78125</v>
      </c>
      <c r="J485" s="2">
        <v>38867</v>
      </c>
      <c r="K485">
        <v>97.03515625</v>
      </c>
      <c r="L485" s="2">
        <v>39041</v>
      </c>
      <c r="M485">
        <v>98.31640625</v>
      </c>
      <c r="N485" s="2">
        <v>39133</v>
      </c>
      <c r="O485">
        <v>99.41796875</v>
      </c>
      <c r="P485" s="2">
        <v>39401</v>
      </c>
      <c r="Q485">
        <v>103.91796875</v>
      </c>
      <c r="R485" s="2"/>
      <c r="T485" s="2"/>
      <c r="V485" s="2"/>
      <c r="X485" s="2"/>
      <c r="AB485" s="2"/>
      <c r="AD485" s="2"/>
      <c r="AH485" s="2"/>
      <c r="AJ485" s="2">
        <v>39069</v>
      </c>
      <c r="AK485">
        <v>97.51171875</v>
      </c>
      <c r="AL485" s="2">
        <v>39253</v>
      </c>
      <c r="AM485">
        <v>95.62109375</v>
      </c>
      <c r="AN485" s="2">
        <v>39429</v>
      </c>
      <c r="AO485">
        <v>104.18359375</v>
      </c>
      <c r="AP485" s="2"/>
      <c r="AR485" s="2">
        <v>39793</v>
      </c>
      <c r="AS485">
        <v>117.58984375</v>
      </c>
      <c r="AT485" s="2">
        <v>39975</v>
      </c>
      <c r="AU485">
        <v>109.11328125</v>
      </c>
      <c r="AV485" s="2"/>
      <c r="BD485" s="2">
        <v>38867</v>
      </c>
      <c r="BE485">
        <v>129.1796875</v>
      </c>
      <c r="BF485" s="2">
        <v>38867</v>
      </c>
      <c r="BG485">
        <v>109.9296875</v>
      </c>
      <c r="BH485" s="2">
        <v>38867</v>
      </c>
      <c r="BI485">
        <v>118.1875</v>
      </c>
      <c r="BJ485" s="2">
        <v>38867</v>
      </c>
      <c r="BK485">
        <v>100.7890625</v>
      </c>
    </row>
    <row r="486" spans="4:63" x14ac:dyDescent="0.25">
      <c r="D486" s="2"/>
      <c r="F486" s="2">
        <v>39028</v>
      </c>
      <c r="G486">
        <v>100.72265625</v>
      </c>
      <c r="H486" s="2">
        <v>39056</v>
      </c>
      <c r="I486">
        <v>100.8046875</v>
      </c>
      <c r="J486" s="2">
        <v>38868</v>
      </c>
      <c r="K486">
        <v>96.90234375</v>
      </c>
      <c r="L486" s="2">
        <v>39042</v>
      </c>
      <c r="M486">
        <v>98.390625</v>
      </c>
      <c r="N486" s="2">
        <v>39134</v>
      </c>
      <c r="O486">
        <v>99.3671875</v>
      </c>
      <c r="P486" s="2">
        <v>39402</v>
      </c>
      <c r="Q486">
        <v>103.87109375</v>
      </c>
      <c r="R486" s="2"/>
      <c r="T486" s="2"/>
      <c r="V486" s="2"/>
      <c r="X486" s="2"/>
      <c r="AB486" s="2"/>
      <c r="AD486" s="2"/>
      <c r="AH486" s="2"/>
      <c r="AJ486" s="2">
        <v>39070</v>
      </c>
      <c r="AK486">
        <v>97.45703125</v>
      </c>
      <c r="AL486" s="2">
        <v>39254</v>
      </c>
      <c r="AM486">
        <v>95.3515625</v>
      </c>
      <c r="AN486" s="2">
        <v>39430</v>
      </c>
      <c r="AO486">
        <v>104.015625</v>
      </c>
      <c r="AP486" s="2"/>
      <c r="AR486" s="2">
        <v>39794</v>
      </c>
      <c r="AS486">
        <v>117.92578125</v>
      </c>
      <c r="AT486" s="2">
        <v>39976</v>
      </c>
      <c r="AU486">
        <v>109.55859375</v>
      </c>
      <c r="AV486" s="2"/>
      <c r="BD486" s="2">
        <v>38868</v>
      </c>
      <c r="BE486">
        <v>128.578125</v>
      </c>
      <c r="BF486" s="2">
        <v>38868</v>
      </c>
      <c r="BG486">
        <v>109.3828125</v>
      </c>
      <c r="BH486" s="2">
        <v>38868</v>
      </c>
      <c r="BI486">
        <v>117.56640625</v>
      </c>
      <c r="BJ486" s="2">
        <v>38868</v>
      </c>
      <c r="BK486">
        <v>100.2265625</v>
      </c>
    </row>
    <row r="487" spans="4:63" x14ac:dyDescent="0.25">
      <c r="D487" s="2"/>
      <c r="F487" s="2">
        <v>39029</v>
      </c>
      <c r="G487">
        <v>100.73046875</v>
      </c>
      <c r="H487" s="2">
        <v>39057</v>
      </c>
      <c r="I487">
        <v>100.828125</v>
      </c>
      <c r="J487" s="2">
        <v>38869</v>
      </c>
      <c r="K487">
        <v>96.94140625</v>
      </c>
      <c r="L487" s="2">
        <v>39043</v>
      </c>
      <c r="M487">
        <v>98.44140625</v>
      </c>
      <c r="N487" s="2">
        <v>39135</v>
      </c>
      <c r="O487">
        <v>99.26953125</v>
      </c>
      <c r="P487" s="2">
        <v>39405</v>
      </c>
      <c r="Q487">
        <v>104.3515625</v>
      </c>
      <c r="R487" s="2"/>
      <c r="T487" s="2"/>
      <c r="V487" s="2"/>
      <c r="X487" s="2"/>
      <c r="AB487" s="2"/>
      <c r="AD487" s="2"/>
      <c r="AH487" s="2"/>
      <c r="AJ487" s="2">
        <v>39071</v>
      </c>
      <c r="AK487">
        <v>97.421875</v>
      </c>
      <c r="AL487" s="2">
        <v>39255</v>
      </c>
      <c r="AM487">
        <v>95.74609375</v>
      </c>
      <c r="AN487" s="2">
        <v>39433</v>
      </c>
      <c r="AO487">
        <v>104.71484375</v>
      </c>
      <c r="AP487" s="2"/>
      <c r="AR487" s="2">
        <v>39797</v>
      </c>
      <c r="AS487">
        <v>118.34375</v>
      </c>
      <c r="AT487" s="2">
        <v>39979</v>
      </c>
      <c r="AU487">
        <v>110.1484375</v>
      </c>
      <c r="AV487" s="2"/>
      <c r="BD487" s="2">
        <v>38869</v>
      </c>
      <c r="BE487">
        <v>129.01953125</v>
      </c>
      <c r="BF487" s="2">
        <v>38869</v>
      </c>
      <c r="BG487">
        <v>109.7890625</v>
      </c>
      <c r="BH487" s="2">
        <v>38869</v>
      </c>
      <c r="BI487">
        <v>118.05078125</v>
      </c>
      <c r="BJ487" s="2">
        <v>38869</v>
      </c>
      <c r="BK487">
        <v>100.72265625</v>
      </c>
    </row>
    <row r="488" spans="4:63" x14ac:dyDescent="0.25">
      <c r="D488" s="2"/>
      <c r="F488" s="2">
        <v>39030</v>
      </c>
      <c r="G488">
        <v>100.7578125</v>
      </c>
      <c r="H488" s="2">
        <v>39058</v>
      </c>
      <c r="I488">
        <v>100.83984375</v>
      </c>
      <c r="J488" s="2">
        <v>38870</v>
      </c>
      <c r="K488">
        <v>97.28125</v>
      </c>
      <c r="L488" s="2">
        <v>39044</v>
      </c>
      <c r="M488">
        <v>98.44140625</v>
      </c>
      <c r="N488" s="2">
        <v>39136</v>
      </c>
      <c r="O488">
        <v>99.50390625</v>
      </c>
      <c r="P488" s="2">
        <v>39406</v>
      </c>
      <c r="Q488">
        <v>104.34765625</v>
      </c>
      <c r="R488" s="2"/>
      <c r="T488" s="2"/>
      <c r="V488" s="2"/>
      <c r="X488" s="2"/>
      <c r="AB488" s="2"/>
      <c r="AD488" s="2"/>
      <c r="AH488" s="2"/>
      <c r="AJ488" s="2">
        <v>39072</v>
      </c>
      <c r="AK488">
        <v>97.79296875</v>
      </c>
      <c r="AL488" s="2">
        <v>39258</v>
      </c>
      <c r="AM488">
        <v>96.0859375</v>
      </c>
      <c r="AN488" s="2">
        <v>39434</v>
      </c>
      <c r="AO488">
        <v>104.9921875</v>
      </c>
      <c r="AP488" s="2"/>
      <c r="AR488" s="2">
        <v>39798</v>
      </c>
      <c r="AS488">
        <v>120.43359375</v>
      </c>
      <c r="AT488" s="2">
        <v>39980</v>
      </c>
      <c r="AU488">
        <v>110.5859375</v>
      </c>
      <c r="AV488" s="2"/>
      <c r="BD488" s="2">
        <v>38870</v>
      </c>
      <c r="BE488">
        <v>130.59765625</v>
      </c>
      <c r="BF488" s="2">
        <v>38870</v>
      </c>
      <c r="BG488">
        <v>111.23046875</v>
      </c>
      <c r="BH488" s="2">
        <v>38870</v>
      </c>
      <c r="BI488">
        <v>119.55859375</v>
      </c>
      <c r="BJ488" s="2">
        <v>38870</v>
      </c>
      <c r="BK488">
        <v>102.109375</v>
      </c>
    </row>
    <row r="489" spans="4:63" x14ac:dyDescent="0.25">
      <c r="D489" s="2"/>
      <c r="F489" s="2">
        <v>39031</v>
      </c>
      <c r="G489">
        <v>100.796875</v>
      </c>
      <c r="H489" s="2">
        <v>39059</v>
      </c>
      <c r="I489">
        <v>100.87890625</v>
      </c>
      <c r="J489" s="2">
        <v>38873</v>
      </c>
      <c r="K489">
        <v>97.1484375</v>
      </c>
      <c r="L489" s="2">
        <v>39045</v>
      </c>
      <c r="M489">
        <v>98.53125</v>
      </c>
      <c r="N489" s="2">
        <v>39139</v>
      </c>
      <c r="O489">
        <v>99.640625</v>
      </c>
      <c r="P489" s="2">
        <v>39407</v>
      </c>
      <c r="Q489">
        <v>104.91796875</v>
      </c>
      <c r="R489" s="2"/>
      <c r="T489" s="2"/>
      <c r="V489" s="2"/>
      <c r="X489" s="2"/>
      <c r="AB489" s="2"/>
      <c r="AD489" s="2"/>
      <c r="AH489" s="2"/>
      <c r="AJ489" s="2">
        <v>39073</v>
      </c>
      <c r="AK489">
        <v>97.3359375</v>
      </c>
      <c r="AL489" s="2">
        <v>39259</v>
      </c>
      <c r="AM489">
        <v>96.11328125</v>
      </c>
      <c r="AN489" s="2">
        <v>39435</v>
      </c>
      <c r="AO489">
        <v>105.6484375</v>
      </c>
      <c r="AP489" s="2"/>
      <c r="AR489" s="2">
        <v>39799</v>
      </c>
      <c r="AS489">
        <v>120.8515625</v>
      </c>
      <c r="AT489" s="2">
        <v>39981</v>
      </c>
      <c r="AU489">
        <v>110.25390625</v>
      </c>
      <c r="AV489" s="2"/>
      <c r="BD489" s="2">
        <v>38873</v>
      </c>
      <c r="BE489">
        <v>130.37109375</v>
      </c>
      <c r="BF489" s="2">
        <v>38873</v>
      </c>
      <c r="BG489">
        <v>111.02734375</v>
      </c>
      <c r="BH489" s="2">
        <v>38873</v>
      </c>
      <c r="BI489">
        <v>119.390625</v>
      </c>
      <c r="BJ489" s="2">
        <v>38873</v>
      </c>
      <c r="BK489">
        <v>102</v>
      </c>
    </row>
    <row r="490" spans="4:63" x14ac:dyDescent="0.25">
      <c r="D490" s="2"/>
      <c r="F490" s="2">
        <v>39034</v>
      </c>
      <c r="G490">
        <v>100.8046875</v>
      </c>
      <c r="H490" s="2">
        <v>39062</v>
      </c>
      <c r="I490">
        <v>100.88671875</v>
      </c>
      <c r="J490" s="2">
        <v>38874</v>
      </c>
      <c r="K490">
        <v>97.14453125</v>
      </c>
      <c r="L490" s="2">
        <v>39048</v>
      </c>
      <c r="M490">
        <v>98.60546875</v>
      </c>
      <c r="N490" s="2">
        <v>39140</v>
      </c>
      <c r="O490">
        <v>100.08984375</v>
      </c>
      <c r="P490" s="2">
        <v>39408</v>
      </c>
      <c r="Q490">
        <v>104.91796875</v>
      </c>
      <c r="R490" s="2"/>
      <c r="T490" s="2"/>
      <c r="V490" s="2"/>
      <c r="X490" s="2"/>
      <c r="AB490" s="2"/>
      <c r="AD490" s="2"/>
      <c r="AH490" s="2"/>
      <c r="AJ490" s="2">
        <v>39076</v>
      </c>
      <c r="AK490">
        <v>97.3359375</v>
      </c>
      <c r="AL490" s="2">
        <v>39260</v>
      </c>
      <c r="AM490">
        <v>96.109375</v>
      </c>
      <c r="AN490" s="2">
        <v>39436</v>
      </c>
      <c r="AO490">
        <v>105.51953125</v>
      </c>
      <c r="AP490" s="2"/>
      <c r="AR490" s="2">
        <v>39800</v>
      </c>
      <c r="AS490">
        <v>121.78515625</v>
      </c>
      <c r="AT490" s="2">
        <v>39982</v>
      </c>
      <c r="AU490">
        <v>109.06640625</v>
      </c>
      <c r="BD490" s="2">
        <v>38874</v>
      </c>
      <c r="BE490">
        <v>130.78125</v>
      </c>
      <c r="BF490" s="2">
        <v>38874</v>
      </c>
      <c r="BG490">
        <v>111.41796875</v>
      </c>
      <c r="BH490" s="2">
        <v>38874</v>
      </c>
      <c r="BI490">
        <v>119.81640625</v>
      </c>
      <c r="BJ490" s="2">
        <v>38874</v>
      </c>
      <c r="BK490">
        <v>102.390625</v>
      </c>
    </row>
    <row r="491" spans="4:63" x14ac:dyDescent="0.25">
      <c r="D491" s="2"/>
      <c r="F491" s="2">
        <v>39035</v>
      </c>
      <c r="G491">
        <v>100.84375</v>
      </c>
      <c r="H491" s="2">
        <v>39063</v>
      </c>
      <c r="I491">
        <v>100.91015625</v>
      </c>
      <c r="J491" s="2">
        <v>38875</v>
      </c>
      <c r="K491">
        <v>97.12109375</v>
      </c>
      <c r="L491" s="2">
        <v>39049</v>
      </c>
      <c r="M491">
        <v>98.70703125</v>
      </c>
      <c r="N491" s="2">
        <v>39141</v>
      </c>
      <c r="O491">
        <v>99.92578125</v>
      </c>
      <c r="P491" s="2">
        <v>39409</v>
      </c>
      <c r="Q491">
        <v>104.765625</v>
      </c>
      <c r="R491" s="2"/>
      <c r="T491" s="2"/>
      <c r="V491" s="2"/>
      <c r="X491" s="2"/>
      <c r="AB491" s="2"/>
      <c r="AD491" s="2"/>
      <c r="AH491" s="2"/>
      <c r="AJ491" s="2">
        <v>39077</v>
      </c>
      <c r="AK491">
        <v>97.47265625</v>
      </c>
      <c r="AL491" s="2">
        <v>39261</v>
      </c>
      <c r="AM491">
        <v>95.98046875</v>
      </c>
      <c r="AN491" s="2">
        <v>39437</v>
      </c>
      <c r="AO491">
        <v>104.6953125</v>
      </c>
      <c r="AP491" s="2"/>
      <c r="AR491" s="2">
        <v>39801</v>
      </c>
      <c r="AS491">
        <v>121.23046875</v>
      </c>
      <c r="AT491" s="2">
        <v>39983</v>
      </c>
      <c r="AU491">
        <v>109.48046875</v>
      </c>
      <c r="BD491" s="2">
        <v>38875</v>
      </c>
      <c r="BE491">
        <v>130.66015625</v>
      </c>
      <c r="BF491" s="2">
        <v>38875</v>
      </c>
      <c r="BG491">
        <v>111.32421875</v>
      </c>
      <c r="BH491" s="2">
        <v>38875</v>
      </c>
      <c r="BI491">
        <v>119.70703125</v>
      </c>
      <c r="BJ491" s="2">
        <v>38875</v>
      </c>
      <c r="BK491">
        <v>102.28125</v>
      </c>
    </row>
    <row r="492" spans="4:63" x14ac:dyDescent="0.25">
      <c r="D492" s="2"/>
      <c r="F492" s="2">
        <v>39036</v>
      </c>
      <c r="G492">
        <v>100.8359375</v>
      </c>
      <c r="H492" s="2">
        <v>39064</v>
      </c>
      <c r="I492">
        <v>100.921875</v>
      </c>
      <c r="J492" s="2">
        <v>38876</v>
      </c>
      <c r="K492">
        <v>97.16015625</v>
      </c>
      <c r="L492" s="2">
        <v>39050</v>
      </c>
      <c r="M492">
        <v>98.671875</v>
      </c>
      <c r="N492" s="2">
        <v>39142</v>
      </c>
      <c r="O492">
        <v>100.03125</v>
      </c>
      <c r="P492" s="2">
        <v>39412</v>
      </c>
      <c r="Q492">
        <v>105.37109375</v>
      </c>
      <c r="R492" s="2"/>
      <c r="T492" s="2"/>
      <c r="V492" s="2"/>
      <c r="X492" s="2"/>
      <c r="AB492" s="2"/>
      <c r="AD492" s="2"/>
      <c r="AH492" s="2"/>
      <c r="AJ492" s="2">
        <v>39078</v>
      </c>
      <c r="AK492">
        <v>97.109375</v>
      </c>
      <c r="AL492" s="2">
        <v>39262</v>
      </c>
      <c r="AM492">
        <v>96.515625</v>
      </c>
      <c r="AN492" s="2">
        <v>39440</v>
      </c>
      <c r="AO492">
        <v>104.40625</v>
      </c>
      <c r="AP492" s="2"/>
      <c r="AR492" s="2">
        <v>39804</v>
      </c>
      <c r="AS492">
        <v>120.7734375</v>
      </c>
      <c r="AT492" s="2">
        <v>39986</v>
      </c>
      <c r="AU492">
        <v>110.2109375</v>
      </c>
      <c r="BD492" s="2">
        <v>38876</v>
      </c>
      <c r="BE492">
        <v>131.02734375</v>
      </c>
      <c r="BF492" s="2">
        <v>38876</v>
      </c>
      <c r="BG492">
        <v>111.65625</v>
      </c>
      <c r="BH492" s="2">
        <v>38876</v>
      </c>
      <c r="BI492">
        <v>120.0859375</v>
      </c>
      <c r="BJ492" s="2">
        <v>38876</v>
      </c>
      <c r="BK492">
        <v>102.62109375</v>
      </c>
    </row>
    <row r="493" spans="4:63" x14ac:dyDescent="0.25">
      <c r="D493" s="2"/>
      <c r="F493" s="2">
        <v>39037</v>
      </c>
      <c r="G493">
        <v>100.859375</v>
      </c>
      <c r="H493" s="2">
        <v>39065</v>
      </c>
      <c r="I493">
        <v>100.9296875</v>
      </c>
      <c r="J493" s="2">
        <v>38877</v>
      </c>
      <c r="K493">
        <v>97.21875</v>
      </c>
      <c r="L493" s="2">
        <v>39051</v>
      </c>
      <c r="M493">
        <v>98.88671875</v>
      </c>
      <c r="N493" s="2">
        <v>39143</v>
      </c>
      <c r="O493">
        <v>100.26953125</v>
      </c>
      <c r="P493" s="2">
        <v>39413</v>
      </c>
      <c r="Q493">
        <v>104.9609375</v>
      </c>
      <c r="R493" s="2"/>
      <c r="T493" s="2"/>
      <c r="V493" s="2"/>
      <c r="X493" s="2"/>
      <c r="AB493" s="2"/>
      <c r="AD493" s="2"/>
      <c r="AH493" s="2"/>
      <c r="AJ493" s="2">
        <v>39079</v>
      </c>
      <c r="AK493">
        <v>96.8984375</v>
      </c>
      <c r="AL493" s="2">
        <v>39265</v>
      </c>
      <c r="AM493">
        <v>96.76171875</v>
      </c>
      <c r="AN493" s="2">
        <v>39441</v>
      </c>
      <c r="AO493">
        <v>104.40625</v>
      </c>
      <c r="AP493" s="2"/>
      <c r="AR493" s="2">
        <v>39805</v>
      </c>
      <c r="AS493">
        <v>120.67578125</v>
      </c>
      <c r="AT493" s="2">
        <v>39987</v>
      </c>
      <c r="AU493">
        <v>110.59765625</v>
      </c>
      <c r="BD493" s="2">
        <v>38877</v>
      </c>
      <c r="BE493">
        <v>131.65234375</v>
      </c>
      <c r="BF493" s="2">
        <v>38877</v>
      </c>
      <c r="BG493">
        <v>112.234375</v>
      </c>
      <c r="BH493" s="2">
        <v>38877</v>
      </c>
      <c r="BI493">
        <v>120.734375</v>
      </c>
      <c r="BJ493" s="2">
        <v>38877</v>
      </c>
      <c r="BK493">
        <v>103.2578125</v>
      </c>
    </row>
    <row r="494" spans="4:63" x14ac:dyDescent="0.25">
      <c r="D494" s="2"/>
      <c r="F494" s="2">
        <v>39038</v>
      </c>
      <c r="G494">
        <v>100.8984375</v>
      </c>
      <c r="H494" s="2">
        <v>39066</v>
      </c>
      <c r="I494">
        <v>100.96875</v>
      </c>
      <c r="J494" s="2">
        <v>38880</v>
      </c>
      <c r="K494">
        <v>97.2109375</v>
      </c>
      <c r="L494" s="2">
        <v>39052</v>
      </c>
      <c r="M494">
        <v>99.1328125</v>
      </c>
      <c r="N494" s="2">
        <v>39146</v>
      </c>
      <c r="O494">
        <v>100.26171875</v>
      </c>
      <c r="P494" s="2">
        <v>39414</v>
      </c>
      <c r="Q494">
        <v>104.62890625</v>
      </c>
      <c r="R494" s="2"/>
      <c r="T494" s="2"/>
      <c r="V494" s="2"/>
      <c r="X494" s="2"/>
      <c r="AB494" s="2"/>
      <c r="AD494" s="2"/>
      <c r="AH494" s="2"/>
      <c r="AJ494" s="2">
        <v>39080</v>
      </c>
      <c r="AK494">
        <v>96.8046875</v>
      </c>
      <c r="AL494" s="2">
        <v>39266</v>
      </c>
      <c r="AM494">
        <v>96.45703125</v>
      </c>
      <c r="AN494" s="2">
        <v>39442</v>
      </c>
      <c r="AO494">
        <v>103.98046875</v>
      </c>
      <c r="AP494" s="2"/>
      <c r="AR494" s="2">
        <v>39806</v>
      </c>
      <c r="AS494">
        <v>120.59375</v>
      </c>
      <c r="AT494" s="2">
        <v>39988</v>
      </c>
      <c r="AU494">
        <v>110.06640625</v>
      </c>
      <c r="BD494" s="2">
        <v>38880</v>
      </c>
      <c r="BE494">
        <v>131.609375</v>
      </c>
      <c r="BF494" s="2">
        <v>38880</v>
      </c>
      <c r="BG494">
        <v>112.20703125</v>
      </c>
      <c r="BH494" s="2">
        <v>38880</v>
      </c>
      <c r="BI494">
        <v>120.70703125</v>
      </c>
      <c r="BJ494" s="2">
        <v>38880</v>
      </c>
      <c r="BK494">
        <v>103.1953125</v>
      </c>
    </row>
    <row r="495" spans="4:63" x14ac:dyDescent="0.25">
      <c r="D495" s="2"/>
      <c r="F495" s="2">
        <v>39041</v>
      </c>
      <c r="G495">
        <v>100.91015625</v>
      </c>
      <c r="H495" s="2">
        <v>39069</v>
      </c>
      <c r="I495">
        <v>100.99609375</v>
      </c>
      <c r="J495" s="2">
        <v>38881</v>
      </c>
      <c r="K495">
        <v>97.23828125</v>
      </c>
      <c r="L495" s="2">
        <v>39055</v>
      </c>
      <c r="M495">
        <v>99.19140625</v>
      </c>
      <c r="N495" s="2">
        <v>39147</v>
      </c>
      <c r="O495">
        <v>100.1484375</v>
      </c>
      <c r="P495" s="2">
        <v>39415</v>
      </c>
      <c r="Q495">
        <v>105</v>
      </c>
      <c r="R495" s="2"/>
      <c r="T495" s="2"/>
      <c r="V495" s="2"/>
      <c r="X495" s="2"/>
      <c r="AB495" s="2"/>
      <c r="AD495" s="2"/>
      <c r="AH495" s="2"/>
      <c r="AJ495" s="2">
        <v>39083</v>
      </c>
      <c r="AK495">
        <v>96.8046875</v>
      </c>
      <c r="AL495" s="2">
        <v>39267</v>
      </c>
      <c r="AM495">
        <v>96.45703125</v>
      </c>
      <c r="AN495" s="2">
        <v>39443</v>
      </c>
      <c r="AO495">
        <v>104.52734375</v>
      </c>
      <c r="AP495" s="2"/>
      <c r="AR495" s="2">
        <v>39807</v>
      </c>
      <c r="AS495">
        <v>120.59375</v>
      </c>
      <c r="AT495" s="2">
        <v>39989</v>
      </c>
      <c r="AU495">
        <v>111.140625</v>
      </c>
      <c r="BD495" s="2">
        <v>38881</v>
      </c>
      <c r="BE495">
        <v>131.7734375</v>
      </c>
      <c r="BF495" s="2">
        <v>38881</v>
      </c>
      <c r="BG495">
        <v>112.34765625</v>
      </c>
      <c r="BH495" s="2">
        <v>38881</v>
      </c>
      <c r="BI495">
        <v>120.8671875</v>
      </c>
      <c r="BJ495" s="2">
        <v>38881</v>
      </c>
      <c r="BK495">
        <v>103.3359375</v>
      </c>
    </row>
    <row r="496" spans="4:63" x14ac:dyDescent="0.25">
      <c r="D496" s="2"/>
      <c r="F496" s="2">
        <v>39042</v>
      </c>
      <c r="G496">
        <v>100.93359375</v>
      </c>
      <c r="H496" s="2">
        <v>39070</v>
      </c>
      <c r="I496">
        <v>101.00390625</v>
      </c>
      <c r="J496" s="2">
        <v>38882</v>
      </c>
      <c r="K496">
        <v>96.99609375</v>
      </c>
      <c r="L496" s="2">
        <v>39056</v>
      </c>
      <c r="M496">
        <v>99.18359375</v>
      </c>
      <c r="N496" s="2">
        <v>39148</v>
      </c>
      <c r="O496">
        <v>100.28515625</v>
      </c>
      <c r="P496" s="2">
        <v>39416</v>
      </c>
      <c r="Q496">
        <v>105.19140625</v>
      </c>
      <c r="R496" s="2"/>
      <c r="T496" s="2"/>
      <c r="V496" s="2"/>
      <c r="X496" s="2"/>
      <c r="AB496" s="2"/>
      <c r="AD496" s="2"/>
      <c r="AH496" s="2"/>
      <c r="AJ496" s="2">
        <v>39084</v>
      </c>
      <c r="AK496">
        <v>96.953125</v>
      </c>
      <c r="AL496" s="2">
        <v>39268</v>
      </c>
      <c r="AM496">
        <v>95.828125</v>
      </c>
      <c r="AN496" s="2">
        <v>39444</v>
      </c>
      <c r="AO496">
        <v>105.421875</v>
      </c>
      <c r="AP496" s="2"/>
      <c r="AR496" s="2">
        <v>39808</v>
      </c>
      <c r="AS496">
        <v>121.0078125</v>
      </c>
      <c r="AT496" s="2">
        <v>39990</v>
      </c>
      <c r="AU496">
        <v>111.2265625</v>
      </c>
      <c r="BD496" s="2">
        <v>38882</v>
      </c>
      <c r="BE496">
        <v>130.65234375</v>
      </c>
      <c r="BF496" s="2">
        <v>38882</v>
      </c>
      <c r="BG496">
        <v>111.33203125</v>
      </c>
      <c r="BH496" s="2">
        <v>38882</v>
      </c>
      <c r="BI496">
        <v>119.7578125</v>
      </c>
      <c r="BJ496" s="2">
        <v>38882</v>
      </c>
      <c r="BK496">
        <v>102.3203125</v>
      </c>
    </row>
    <row r="497" spans="4:63" x14ac:dyDescent="0.25">
      <c r="D497" s="2"/>
      <c r="F497" s="2">
        <v>39043</v>
      </c>
      <c r="G497">
        <v>100.94921875</v>
      </c>
      <c r="H497" s="2">
        <v>39071</v>
      </c>
      <c r="I497">
        <v>101.01171875</v>
      </c>
      <c r="J497" s="2">
        <v>38883</v>
      </c>
      <c r="K497">
        <v>96.94140625</v>
      </c>
      <c r="L497" s="2">
        <v>39057</v>
      </c>
      <c r="M497">
        <v>99.0078125</v>
      </c>
      <c r="N497" s="2">
        <v>39149</v>
      </c>
      <c r="O497">
        <v>100.234375</v>
      </c>
      <c r="P497" s="2">
        <v>39419</v>
      </c>
      <c r="Q497">
        <v>105.703125</v>
      </c>
      <c r="R497" s="2"/>
      <c r="T497" s="2"/>
      <c r="V497" s="2"/>
      <c r="X497" s="2"/>
      <c r="AB497" s="2"/>
      <c r="AD497" s="2"/>
      <c r="AH497" s="2"/>
      <c r="AJ497" s="2">
        <v>39085</v>
      </c>
      <c r="AK497">
        <v>97.12109375</v>
      </c>
      <c r="AL497" s="2">
        <v>39269</v>
      </c>
      <c r="AM497">
        <v>95.58203125</v>
      </c>
      <c r="AN497" s="2">
        <v>39447</v>
      </c>
      <c r="AO497">
        <v>105.8046875</v>
      </c>
      <c r="AP497" s="2"/>
      <c r="AR497" s="2">
        <v>39811</v>
      </c>
      <c r="AS497">
        <v>121.25390625</v>
      </c>
      <c r="AT497" s="2">
        <v>39993</v>
      </c>
      <c r="AU497">
        <v>111.66015625</v>
      </c>
      <c r="BD497" s="2">
        <v>38883</v>
      </c>
      <c r="BE497">
        <v>130.0625</v>
      </c>
      <c r="BF497" s="2">
        <v>38883</v>
      </c>
      <c r="BG497">
        <v>110.76953125</v>
      </c>
      <c r="BH497" s="2">
        <v>38883</v>
      </c>
      <c r="BI497">
        <v>119.16796875</v>
      </c>
      <c r="BJ497" s="2">
        <v>38883</v>
      </c>
      <c r="BK497">
        <v>101.78515625</v>
      </c>
    </row>
    <row r="498" spans="4:63" x14ac:dyDescent="0.25">
      <c r="D498" s="2"/>
      <c r="F498" s="2">
        <v>39044</v>
      </c>
      <c r="G498">
        <v>100.94921875</v>
      </c>
      <c r="H498" s="2">
        <v>39072</v>
      </c>
      <c r="I498">
        <v>101.03515625</v>
      </c>
      <c r="J498" s="2">
        <v>38884</v>
      </c>
      <c r="K498">
        <v>96.90625</v>
      </c>
      <c r="L498" s="2">
        <v>39058</v>
      </c>
      <c r="M498">
        <v>99.046875</v>
      </c>
      <c r="N498" s="2">
        <v>39150</v>
      </c>
      <c r="O498">
        <v>99.984375</v>
      </c>
      <c r="P498" s="2">
        <v>39420</v>
      </c>
      <c r="Q498">
        <v>105.62109375</v>
      </c>
      <c r="R498" s="2"/>
      <c r="T498" s="2"/>
      <c r="V498" s="2"/>
      <c r="X498" s="2"/>
      <c r="AB498" s="2"/>
      <c r="AD498" s="2"/>
      <c r="AH498" s="2"/>
      <c r="AJ498" s="2">
        <v>39086</v>
      </c>
      <c r="AK498">
        <v>97.4921875</v>
      </c>
      <c r="AL498" s="2">
        <v>39272</v>
      </c>
      <c r="AM498">
        <v>95.859375</v>
      </c>
      <c r="AN498" s="2">
        <v>39448</v>
      </c>
      <c r="AO498">
        <v>105.8046875</v>
      </c>
      <c r="AP498" s="2"/>
      <c r="AR498" s="2">
        <v>39812</v>
      </c>
      <c r="AS498">
        <v>121.609375</v>
      </c>
      <c r="AT498" s="2">
        <v>39994</v>
      </c>
      <c r="AU498">
        <v>111.34765625</v>
      </c>
      <c r="BD498" s="2">
        <v>38884</v>
      </c>
      <c r="BE498">
        <v>129.69140625</v>
      </c>
      <c r="BF498" s="2">
        <v>38884</v>
      </c>
      <c r="BG498">
        <v>110.4453125</v>
      </c>
      <c r="BH498" s="2">
        <v>38884</v>
      </c>
      <c r="BI498">
        <v>118.81640625</v>
      </c>
      <c r="BJ498" s="2">
        <v>38884</v>
      </c>
      <c r="BK498">
        <v>101.4375</v>
      </c>
    </row>
    <row r="499" spans="4:63" x14ac:dyDescent="0.25">
      <c r="D499" s="2"/>
      <c r="F499" s="2">
        <v>39045</v>
      </c>
      <c r="G499">
        <v>101.00390625</v>
      </c>
      <c r="H499" s="2">
        <v>39073</v>
      </c>
      <c r="I499">
        <v>101.0859375</v>
      </c>
      <c r="J499" s="2">
        <v>38887</v>
      </c>
      <c r="K499">
        <v>96.88671875</v>
      </c>
      <c r="L499" s="2">
        <v>39059</v>
      </c>
      <c r="M499">
        <v>98.84375</v>
      </c>
      <c r="N499" s="2">
        <v>39153</v>
      </c>
      <c r="O499">
        <v>100.12109375</v>
      </c>
      <c r="P499" s="2">
        <v>39421</v>
      </c>
      <c r="Q499">
        <v>105.4609375</v>
      </c>
      <c r="R499" s="2"/>
      <c r="T499" s="2"/>
      <c r="V499" s="2"/>
      <c r="X499" s="2"/>
      <c r="AB499" s="2"/>
      <c r="AD499" s="2"/>
      <c r="AH499" s="2"/>
      <c r="AJ499" s="2">
        <v>39087</v>
      </c>
      <c r="AK499">
        <v>97.2578125</v>
      </c>
      <c r="AL499" s="2">
        <v>39273</v>
      </c>
      <c r="AM499">
        <v>96.63671875</v>
      </c>
      <c r="AN499" s="2">
        <v>39449</v>
      </c>
      <c r="AO499">
        <v>106.75390625</v>
      </c>
      <c r="AP499" s="2"/>
      <c r="AR499" s="2">
        <v>39813</v>
      </c>
      <c r="AS499">
        <v>120.2421875</v>
      </c>
      <c r="AT499" s="2">
        <v>39995</v>
      </c>
      <c r="AU499">
        <v>111.375</v>
      </c>
      <c r="BD499" s="2">
        <v>38887</v>
      </c>
      <c r="BE499">
        <v>129.6015625</v>
      </c>
      <c r="BF499" s="2">
        <v>38887</v>
      </c>
      <c r="BG499">
        <v>110.3515625</v>
      </c>
      <c r="BH499" s="2">
        <v>38887</v>
      </c>
      <c r="BI499">
        <v>118.7109375</v>
      </c>
      <c r="BJ499" s="2">
        <v>38887</v>
      </c>
      <c r="BK499">
        <v>101.359375</v>
      </c>
    </row>
    <row r="500" spans="4:63" x14ac:dyDescent="0.25">
      <c r="D500" s="2"/>
      <c r="F500" s="2">
        <v>39048</v>
      </c>
      <c r="G500">
        <v>100.99609375</v>
      </c>
      <c r="H500" s="2">
        <v>39076</v>
      </c>
      <c r="I500">
        <v>101.0859375</v>
      </c>
      <c r="J500" s="2">
        <v>38888</v>
      </c>
      <c r="K500">
        <v>96.84765625</v>
      </c>
      <c r="L500" s="2">
        <v>39062</v>
      </c>
      <c r="M500">
        <v>98.9296875</v>
      </c>
      <c r="N500" s="2">
        <v>39154</v>
      </c>
      <c r="O500">
        <v>100.4296875</v>
      </c>
      <c r="P500" s="2">
        <v>39422</v>
      </c>
      <c r="Q500">
        <v>105.23828125</v>
      </c>
      <c r="R500" s="2"/>
      <c r="T500" s="2"/>
      <c r="V500" s="2"/>
      <c r="X500" s="2"/>
      <c r="AB500" s="2"/>
      <c r="AD500" s="2"/>
      <c r="AH500" s="2"/>
      <c r="AJ500" s="2">
        <v>39090</v>
      </c>
      <c r="AK500">
        <v>97.23828125</v>
      </c>
      <c r="AL500" s="2">
        <v>39274</v>
      </c>
      <c r="AM500">
        <v>96.2421875</v>
      </c>
      <c r="AN500" s="2">
        <v>39450</v>
      </c>
      <c r="AO500">
        <v>106.86328125</v>
      </c>
      <c r="AP500" s="2"/>
      <c r="AR500" s="2">
        <v>39814</v>
      </c>
      <c r="AS500">
        <v>120.2421875</v>
      </c>
      <c r="AT500" s="2">
        <v>39996</v>
      </c>
      <c r="AU500">
        <v>111.7734375</v>
      </c>
      <c r="BD500" s="2">
        <v>38888</v>
      </c>
      <c r="BE500">
        <v>129.40234375</v>
      </c>
      <c r="BF500" s="2">
        <v>38888</v>
      </c>
      <c r="BG500">
        <v>110.18359375</v>
      </c>
      <c r="BH500" s="2">
        <v>38888</v>
      </c>
      <c r="BI500">
        <v>118.5234375</v>
      </c>
      <c r="BJ500" s="2">
        <v>38888</v>
      </c>
      <c r="BK500">
        <v>101.1875</v>
      </c>
    </row>
    <row r="501" spans="4:63" x14ac:dyDescent="0.25">
      <c r="D501" s="2"/>
      <c r="F501" s="2">
        <v>39049</v>
      </c>
      <c r="G501">
        <v>101.01953125</v>
      </c>
      <c r="H501" s="2">
        <v>39077</v>
      </c>
      <c r="I501">
        <v>101.09375</v>
      </c>
      <c r="J501" s="2">
        <v>38889</v>
      </c>
      <c r="K501">
        <v>96.83984375</v>
      </c>
      <c r="L501" s="2">
        <v>39063</v>
      </c>
      <c r="M501">
        <v>99.06640625</v>
      </c>
      <c r="N501" s="2">
        <v>39155</v>
      </c>
      <c r="O501">
        <v>100.31640625</v>
      </c>
      <c r="P501" s="2">
        <v>39423</v>
      </c>
      <c r="Q501">
        <v>104.9296875</v>
      </c>
      <c r="R501" s="2"/>
      <c r="T501" s="2"/>
      <c r="V501" s="2"/>
      <c r="X501" s="2"/>
      <c r="AB501" s="2"/>
      <c r="AD501" s="2"/>
      <c r="AH501" s="2"/>
      <c r="AJ501" s="2">
        <v>39091</v>
      </c>
      <c r="AK501">
        <v>97.21875</v>
      </c>
      <c r="AL501" s="2">
        <v>39275</v>
      </c>
      <c r="AM501">
        <v>95.98828125</v>
      </c>
      <c r="AN501" s="2">
        <v>39451</v>
      </c>
      <c r="AO501">
        <v>107.1484375</v>
      </c>
      <c r="AP501" s="2"/>
      <c r="AR501" s="2">
        <v>39815</v>
      </c>
      <c r="AS501">
        <v>119.03125</v>
      </c>
      <c r="AT501" s="2">
        <v>39997</v>
      </c>
      <c r="AU501">
        <v>111.78515625</v>
      </c>
      <c r="BD501" s="2">
        <v>38889</v>
      </c>
      <c r="BE501">
        <v>129.44140625</v>
      </c>
      <c r="BF501" s="2">
        <v>38889</v>
      </c>
      <c r="BG501">
        <v>110.19921875</v>
      </c>
      <c r="BH501" s="2">
        <v>38889</v>
      </c>
      <c r="BI501">
        <v>118.54296875</v>
      </c>
      <c r="BJ501" s="2">
        <v>38889</v>
      </c>
      <c r="BK501">
        <v>101.21875</v>
      </c>
    </row>
    <row r="502" spans="4:63" x14ac:dyDescent="0.25">
      <c r="D502" s="2"/>
      <c r="F502" s="2">
        <v>39050</v>
      </c>
      <c r="G502">
        <v>101.02734375</v>
      </c>
      <c r="H502" s="2">
        <v>39078</v>
      </c>
      <c r="I502">
        <v>101.1171875</v>
      </c>
      <c r="J502" s="2">
        <v>38890</v>
      </c>
      <c r="K502">
        <v>96.75390625</v>
      </c>
      <c r="L502" s="2">
        <v>39064</v>
      </c>
      <c r="M502">
        <v>98.79296875</v>
      </c>
      <c r="N502" s="2">
        <v>39156</v>
      </c>
      <c r="O502">
        <v>100.296875</v>
      </c>
      <c r="P502" s="2">
        <v>39426</v>
      </c>
      <c r="Q502">
        <v>104.73828125</v>
      </c>
      <c r="R502" s="2"/>
      <c r="T502" s="2"/>
      <c r="V502" s="2"/>
      <c r="X502" s="2"/>
      <c r="AB502" s="2"/>
      <c r="AD502" s="2"/>
      <c r="AH502" s="2"/>
      <c r="AJ502" s="2">
        <v>39092</v>
      </c>
      <c r="AK502">
        <v>97.02734375</v>
      </c>
      <c r="AL502" s="2">
        <v>39276</v>
      </c>
      <c r="AM502">
        <v>96.2421875</v>
      </c>
      <c r="AN502" s="2">
        <v>39454</v>
      </c>
      <c r="AO502">
        <v>107.47265625</v>
      </c>
      <c r="AP502" s="2"/>
      <c r="AR502" s="2">
        <v>39818</v>
      </c>
      <c r="AS502">
        <v>118.21484375</v>
      </c>
      <c r="AT502" s="2">
        <v>40000</v>
      </c>
      <c r="AU502">
        <v>111.75390625</v>
      </c>
      <c r="BD502" s="2">
        <v>38890</v>
      </c>
      <c r="BE502">
        <v>128.7265625</v>
      </c>
      <c r="BF502" s="2">
        <v>38890</v>
      </c>
      <c r="BG502">
        <v>109.55859375</v>
      </c>
      <c r="BH502" s="2">
        <v>38890</v>
      </c>
      <c r="BI502">
        <v>117.84375</v>
      </c>
      <c r="BJ502" s="2">
        <v>38890</v>
      </c>
      <c r="BK502">
        <v>100.57421875</v>
      </c>
    </row>
    <row r="503" spans="4:63" x14ac:dyDescent="0.25">
      <c r="D503" s="2"/>
      <c r="F503" s="2">
        <v>39051</v>
      </c>
      <c r="G503">
        <v>101.05078125</v>
      </c>
      <c r="H503" s="2">
        <v>39079</v>
      </c>
      <c r="I503">
        <v>101.125</v>
      </c>
      <c r="J503" s="2">
        <v>38891</v>
      </c>
      <c r="K503">
        <v>96.75</v>
      </c>
      <c r="L503" s="2">
        <v>39065</v>
      </c>
      <c r="M503">
        <v>98.7421875</v>
      </c>
      <c r="N503" s="2">
        <v>39157</v>
      </c>
      <c r="O503">
        <v>100.3125</v>
      </c>
      <c r="P503" s="2">
        <v>39427</v>
      </c>
      <c r="Q503">
        <v>105.49609375</v>
      </c>
      <c r="R503" s="2"/>
      <c r="T503" s="2"/>
      <c r="V503" s="2"/>
      <c r="X503" s="2"/>
      <c r="AB503" s="2"/>
      <c r="AD503" s="2"/>
      <c r="AH503" s="2"/>
      <c r="AJ503" s="2">
        <v>39093</v>
      </c>
      <c r="AK503">
        <v>96.72265625</v>
      </c>
      <c r="AL503" s="2">
        <v>39279</v>
      </c>
      <c r="AM503">
        <v>96.58203125</v>
      </c>
      <c r="AN503" s="2">
        <v>39455</v>
      </c>
      <c r="AO503">
        <v>107.875</v>
      </c>
      <c r="AP503" s="2"/>
      <c r="AR503" s="2">
        <v>39819</v>
      </c>
      <c r="AS503">
        <v>118.57421875</v>
      </c>
      <c r="AT503" s="2">
        <v>40001</v>
      </c>
      <c r="AU503">
        <v>112.1875</v>
      </c>
      <c r="BD503" s="2">
        <v>38891</v>
      </c>
      <c r="BE503">
        <v>128.5859375</v>
      </c>
      <c r="BF503" s="2">
        <v>38891</v>
      </c>
      <c r="BG503">
        <v>109.421875</v>
      </c>
      <c r="BH503" s="2">
        <v>38891</v>
      </c>
      <c r="BI503">
        <v>117.7109375</v>
      </c>
      <c r="BJ503" s="2">
        <v>38891</v>
      </c>
      <c r="BK503">
        <v>100.4609375</v>
      </c>
    </row>
    <row r="504" spans="4:63" x14ac:dyDescent="0.25">
      <c r="D504" s="2"/>
      <c r="F504" s="2">
        <v>39052</v>
      </c>
      <c r="G504">
        <v>101.09375</v>
      </c>
      <c r="H504" s="2">
        <v>39080</v>
      </c>
      <c r="I504">
        <v>101.17578125</v>
      </c>
      <c r="J504" s="2">
        <v>38894</v>
      </c>
      <c r="K504">
        <v>96.76171875</v>
      </c>
      <c r="L504" s="2">
        <v>39066</v>
      </c>
      <c r="M504">
        <v>98.78515625</v>
      </c>
      <c r="N504" s="2">
        <v>39160</v>
      </c>
      <c r="O504">
        <v>100.23046875</v>
      </c>
      <c r="P504" s="2">
        <v>39428</v>
      </c>
      <c r="Q504">
        <v>104.9765625</v>
      </c>
      <c r="R504" s="2"/>
      <c r="T504" s="2"/>
      <c r="V504" s="2"/>
      <c r="X504" s="2"/>
      <c r="AB504" s="2"/>
      <c r="AD504" s="2"/>
      <c r="AH504" s="2"/>
      <c r="AJ504" s="2">
        <v>39094</v>
      </c>
      <c r="AK504">
        <v>96.50390625</v>
      </c>
      <c r="AL504" s="2">
        <v>39280</v>
      </c>
      <c r="AM504">
        <v>96.515625</v>
      </c>
      <c r="AN504" s="2">
        <v>39456</v>
      </c>
      <c r="AO504">
        <v>107.55859375</v>
      </c>
      <c r="AP504" s="2"/>
      <c r="AR504" s="2">
        <v>39820</v>
      </c>
      <c r="AS504">
        <v>118.2109375</v>
      </c>
      <c r="AT504" s="2">
        <v>40002</v>
      </c>
      <c r="AU504">
        <v>113.359375</v>
      </c>
      <c r="BD504" s="2">
        <v>38894</v>
      </c>
      <c r="BE504">
        <v>128.40625</v>
      </c>
      <c r="BF504" s="2">
        <v>38894</v>
      </c>
      <c r="BG504">
        <v>109.25</v>
      </c>
      <c r="BH504" s="2">
        <v>38894</v>
      </c>
      <c r="BI504">
        <v>117.4921875</v>
      </c>
      <c r="BJ504" s="2">
        <v>38894</v>
      </c>
      <c r="BK504">
        <v>100.2109375</v>
      </c>
    </row>
    <row r="505" spans="4:63" x14ac:dyDescent="0.25">
      <c r="D505" s="2"/>
      <c r="F505" s="2">
        <v>39055</v>
      </c>
      <c r="G505">
        <v>101.1015625</v>
      </c>
      <c r="H505" s="2">
        <v>39083</v>
      </c>
      <c r="I505">
        <v>101.17578125</v>
      </c>
      <c r="J505" s="2">
        <v>38895</v>
      </c>
      <c r="K505">
        <v>96.81640625</v>
      </c>
      <c r="L505" s="2">
        <v>39069</v>
      </c>
      <c r="M505">
        <v>98.828125</v>
      </c>
      <c r="N505" s="2">
        <v>39161</v>
      </c>
      <c r="O505">
        <v>100.2890625</v>
      </c>
      <c r="P505" s="2">
        <v>39429</v>
      </c>
      <c r="Q505">
        <v>104.67578125</v>
      </c>
      <c r="R505" s="2"/>
      <c r="T505" s="2"/>
      <c r="V505" s="2"/>
      <c r="X505" s="2"/>
      <c r="AB505" s="2"/>
      <c r="AD505" s="2"/>
      <c r="AH505" s="2"/>
      <c r="AJ505" s="2">
        <v>39097</v>
      </c>
      <c r="AK505">
        <v>96.50390625</v>
      </c>
      <c r="AL505" s="2">
        <v>39281</v>
      </c>
      <c r="AM505">
        <v>96.68359375</v>
      </c>
      <c r="AN505" s="2">
        <v>39457</v>
      </c>
      <c r="AO505">
        <v>107.1171875</v>
      </c>
      <c r="AP505" s="2"/>
      <c r="AR505" s="2">
        <v>39821</v>
      </c>
      <c r="AS505">
        <v>118.75390625</v>
      </c>
      <c r="AT505" s="2">
        <v>40003</v>
      </c>
      <c r="AU505">
        <v>112.65234375</v>
      </c>
      <c r="BD505" s="2">
        <v>38895</v>
      </c>
      <c r="BE505">
        <v>128.97265625</v>
      </c>
      <c r="BF505" s="2">
        <v>38895</v>
      </c>
      <c r="BG505">
        <v>109.78125</v>
      </c>
      <c r="BH505" s="2">
        <v>38895</v>
      </c>
      <c r="BI505">
        <v>118.07421875</v>
      </c>
      <c r="BJ505" s="2">
        <v>38895</v>
      </c>
      <c r="BK505">
        <v>100.7734375</v>
      </c>
    </row>
    <row r="506" spans="4:63" x14ac:dyDescent="0.25">
      <c r="D506" s="2"/>
      <c r="F506" s="2">
        <v>39056</v>
      </c>
      <c r="G506">
        <v>101.125</v>
      </c>
      <c r="H506" s="2">
        <v>39084</v>
      </c>
      <c r="I506">
        <v>101.19921875</v>
      </c>
      <c r="J506" s="2">
        <v>38896</v>
      </c>
      <c r="K506">
        <v>96.73046875</v>
      </c>
      <c r="L506" s="2">
        <v>39070</v>
      </c>
      <c r="M506">
        <v>98.8203125</v>
      </c>
      <c r="N506" s="2">
        <v>39162</v>
      </c>
      <c r="O506">
        <v>100.453125</v>
      </c>
      <c r="P506" s="2">
        <v>39430</v>
      </c>
      <c r="Q506">
        <v>104.4765625</v>
      </c>
      <c r="R506" s="2"/>
      <c r="T506" s="2"/>
      <c r="V506" s="2"/>
      <c r="X506" s="2"/>
      <c r="AB506" s="2"/>
      <c r="AD506" s="2"/>
      <c r="AH506" s="2"/>
      <c r="AJ506" s="2">
        <v>39098</v>
      </c>
      <c r="AK506">
        <v>96.69921875</v>
      </c>
      <c r="AL506" s="2">
        <v>39282</v>
      </c>
      <c r="AM506">
        <v>96.7734375</v>
      </c>
      <c r="AN506" s="2">
        <v>39458</v>
      </c>
      <c r="AO506">
        <v>107.921875</v>
      </c>
      <c r="AP506" s="2"/>
      <c r="AR506" s="2">
        <v>39822</v>
      </c>
      <c r="AS506">
        <v>119.27734375</v>
      </c>
      <c r="AT506" s="2">
        <v>40004</v>
      </c>
      <c r="AU506">
        <v>113.47265625</v>
      </c>
      <c r="BD506" s="2">
        <v>38896</v>
      </c>
      <c r="BE506">
        <v>128.33984375</v>
      </c>
      <c r="BF506" s="2">
        <v>38896</v>
      </c>
      <c r="BG506">
        <v>109.19140625</v>
      </c>
      <c r="BH506" s="2">
        <v>38896</v>
      </c>
      <c r="BI506">
        <v>117.4375</v>
      </c>
      <c r="BJ506" s="2">
        <v>38896</v>
      </c>
      <c r="BK506">
        <v>100.1484375</v>
      </c>
    </row>
    <row r="507" spans="4:63" x14ac:dyDescent="0.25">
      <c r="D507" s="2"/>
      <c r="F507" s="2">
        <v>39057</v>
      </c>
      <c r="G507">
        <v>101.1328125</v>
      </c>
      <c r="H507" s="2">
        <v>39085</v>
      </c>
      <c r="I507">
        <v>101.19140625</v>
      </c>
      <c r="J507" s="2">
        <v>38897</v>
      </c>
      <c r="K507">
        <v>96.9296875</v>
      </c>
      <c r="L507" s="2">
        <v>39071</v>
      </c>
      <c r="M507">
        <v>98.81640625</v>
      </c>
      <c r="N507" s="2">
        <v>39163</v>
      </c>
      <c r="O507">
        <v>100.35546875</v>
      </c>
      <c r="P507" s="2">
        <v>39433</v>
      </c>
      <c r="Q507">
        <v>104.84765625</v>
      </c>
      <c r="R507" s="2"/>
      <c r="T507" s="2"/>
      <c r="V507" s="2"/>
      <c r="X507" s="2"/>
      <c r="AB507" s="2"/>
      <c r="AD507" s="2"/>
      <c r="AH507" s="2"/>
      <c r="AJ507" s="2">
        <v>39099</v>
      </c>
      <c r="AK507">
        <v>96.4765625</v>
      </c>
      <c r="AL507" s="2">
        <v>39283</v>
      </c>
      <c r="AM507">
        <v>97.27734375</v>
      </c>
      <c r="AN507" s="2">
        <v>39461</v>
      </c>
      <c r="AO507">
        <v>108.02734375</v>
      </c>
      <c r="AP507" s="2"/>
      <c r="AR507" s="2">
        <v>39825</v>
      </c>
      <c r="AS507">
        <v>119.9609375</v>
      </c>
      <c r="AT507" s="2">
        <v>40007</v>
      </c>
      <c r="AU507">
        <v>113.11328125</v>
      </c>
      <c r="BD507" s="2">
        <v>38897</v>
      </c>
      <c r="BE507">
        <v>128.875</v>
      </c>
      <c r="BF507" s="2">
        <v>38897</v>
      </c>
      <c r="BG507">
        <v>109.67578125</v>
      </c>
      <c r="BH507" s="2">
        <v>38897</v>
      </c>
      <c r="BI507">
        <v>117.9375</v>
      </c>
      <c r="BJ507" s="2">
        <v>38897</v>
      </c>
      <c r="BK507">
        <v>100.61328125</v>
      </c>
    </row>
    <row r="508" spans="4:63" x14ac:dyDescent="0.25">
      <c r="D508" s="2"/>
      <c r="F508" s="2">
        <v>39058</v>
      </c>
      <c r="G508">
        <v>101.15625</v>
      </c>
      <c r="H508" s="2">
        <v>39086</v>
      </c>
      <c r="I508">
        <v>101.19921875</v>
      </c>
      <c r="J508" s="2">
        <v>38898</v>
      </c>
      <c r="K508">
        <v>97.078125</v>
      </c>
      <c r="L508" s="2">
        <v>39072</v>
      </c>
      <c r="M508">
        <v>98.98046875</v>
      </c>
      <c r="N508" s="2">
        <v>39164</v>
      </c>
      <c r="O508">
        <v>100.296875</v>
      </c>
      <c r="P508" s="2">
        <v>39434</v>
      </c>
      <c r="Q508">
        <v>104.859375</v>
      </c>
      <c r="R508" s="2"/>
      <c r="T508" s="2"/>
      <c r="V508" s="2"/>
      <c r="X508" s="2"/>
      <c r="AB508" s="2"/>
      <c r="AD508" s="2"/>
      <c r="AH508" s="2"/>
      <c r="AJ508" s="2">
        <v>39100</v>
      </c>
      <c r="AK508">
        <v>96.72265625</v>
      </c>
      <c r="AL508" s="2">
        <v>39286</v>
      </c>
      <c r="AM508">
        <v>97.2890625</v>
      </c>
      <c r="AN508" s="2">
        <v>39462</v>
      </c>
      <c r="AO508">
        <v>108.7109375</v>
      </c>
      <c r="AP508" s="2"/>
      <c r="AR508" s="2">
        <v>39826</v>
      </c>
      <c r="AS508">
        <v>120.00390625</v>
      </c>
      <c r="AT508" s="2">
        <v>40008</v>
      </c>
      <c r="AU508">
        <v>112.265625</v>
      </c>
      <c r="BD508" s="2">
        <v>38898</v>
      </c>
      <c r="BE508">
        <v>129.875</v>
      </c>
      <c r="BF508" s="2">
        <v>38898</v>
      </c>
      <c r="BG508">
        <v>110.5859375</v>
      </c>
      <c r="BH508" s="2">
        <v>38898</v>
      </c>
      <c r="BI508">
        <v>118.93359375</v>
      </c>
      <c r="BJ508" s="2">
        <v>38898</v>
      </c>
      <c r="BK508">
        <v>101.53125</v>
      </c>
    </row>
    <row r="509" spans="4:63" x14ac:dyDescent="0.25">
      <c r="D509" s="2"/>
      <c r="F509" s="2">
        <v>39059</v>
      </c>
      <c r="G509">
        <v>101.1953125</v>
      </c>
      <c r="H509" s="2">
        <v>39087</v>
      </c>
      <c r="I509">
        <v>101.2421875</v>
      </c>
      <c r="J509" s="2">
        <v>38901</v>
      </c>
      <c r="K509">
        <v>97.05078125</v>
      </c>
      <c r="L509" s="2">
        <v>39073</v>
      </c>
      <c r="M509">
        <v>98.8046875</v>
      </c>
      <c r="N509" s="2">
        <v>39167</v>
      </c>
      <c r="O509">
        <v>100.35546875</v>
      </c>
      <c r="P509" s="2">
        <v>39435</v>
      </c>
      <c r="Q509">
        <v>105.12109375</v>
      </c>
      <c r="R509" s="2"/>
      <c r="T509" s="2"/>
      <c r="V509" s="2"/>
      <c r="X509" s="2"/>
      <c r="AB509" s="2"/>
      <c r="AD509" s="2"/>
      <c r="AH509" s="2"/>
      <c r="AJ509" s="2">
        <v>39101</v>
      </c>
      <c r="AK509">
        <v>96.56640625</v>
      </c>
      <c r="AL509" s="2">
        <v>39287</v>
      </c>
      <c r="AM509">
        <v>97.59765625</v>
      </c>
      <c r="AN509" s="2">
        <v>39463</v>
      </c>
      <c r="AO509">
        <v>108.30078125</v>
      </c>
      <c r="AP509" s="2"/>
      <c r="AR509" s="2">
        <v>39827</v>
      </c>
      <c r="AS509">
        <v>120.71875</v>
      </c>
      <c r="AT509" s="2">
        <v>40009</v>
      </c>
      <c r="AU509">
        <v>111.29296875</v>
      </c>
      <c r="BD509" s="2">
        <v>38901</v>
      </c>
      <c r="BE509">
        <v>129.79296875</v>
      </c>
      <c r="BF509" s="2">
        <v>38901</v>
      </c>
      <c r="BG509">
        <v>110.4921875</v>
      </c>
      <c r="BH509" s="2">
        <v>38901</v>
      </c>
      <c r="BI509">
        <v>118.828125</v>
      </c>
      <c r="BJ509" s="2">
        <v>38901</v>
      </c>
      <c r="BK509">
        <v>101.4375</v>
      </c>
    </row>
    <row r="510" spans="4:63" x14ac:dyDescent="0.25">
      <c r="D510" s="2"/>
      <c r="F510" s="2">
        <v>39062</v>
      </c>
      <c r="G510">
        <v>101.21875</v>
      </c>
      <c r="H510" s="2">
        <v>39090</v>
      </c>
      <c r="I510">
        <v>101.265625</v>
      </c>
      <c r="J510" s="2">
        <v>38902</v>
      </c>
      <c r="K510">
        <v>97.05078125</v>
      </c>
      <c r="L510" s="2">
        <v>39076</v>
      </c>
      <c r="M510">
        <v>98.8046875</v>
      </c>
      <c r="N510" s="2">
        <v>39168</v>
      </c>
      <c r="O510">
        <v>100.42578125</v>
      </c>
      <c r="P510" s="2">
        <v>39436</v>
      </c>
      <c r="Q510">
        <v>105.1640625</v>
      </c>
      <c r="R510" s="2"/>
      <c r="T510" s="2"/>
      <c r="V510" s="2"/>
      <c r="X510" s="2"/>
      <c r="AB510" s="2"/>
      <c r="AD510" s="2"/>
      <c r="AH510" s="2"/>
      <c r="AJ510" s="2">
        <v>39104</v>
      </c>
      <c r="AK510">
        <v>96.671875</v>
      </c>
      <c r="AL510" s="2">
        <v>39288</v>
      </c>
      <c r="AM510">
        <v>97.671875</v>
      </c>
      <c r="AN510" s="2">
        <v>39464</v>
      </c>
      <c r="AO510">
        <v>109.15625</v>
      </c>
      <c r="AP510" s="2"/>
      <c r="AR510" s="2">
        <v>39828</v>
      </c>
      <c r="AS510">
        <v>120.65234375</v>
      </c>
      <c r="AT510" s="2">
        <v>40010</v>
      </c>
      <c r="AU510">
        <v>111.69921875</v>
      </c>
      <c r="BD510" s="2">
        <v>38902</v>
      </c>
      <c r="BE510">
        <v>129.79296875</v>
      </c>
      <c r="BF510" s="2">
        <v>38902</v>
      </c>
      <c r="BG510">
        <v>110.4921875</v>
      </c>
      <c r="BH510" s="2">
        <v>38902</v>
      </c>
      <c r="BI510">
        <v>118.828125</v>
      </c>
      <c r="BJ510" s="2">
        <v>38902</v>
      </c>
      <c r="BK510">
        <v>101.4375</v>
      </c>
    </row>
    <row r="511" spans="4:63" x14ac:dyDescent="0.25">
      <c r="D511" s="2"/>
      <c r="F511" s="2">
        <v>39063</v>
      </c>
      <c r="G511">
        <v>101.2265625</v>
      </c>
      <c r="H511" s="2">
        <v>39091</v>
      </c>
      <c r="I511">
        <v>101.2734375</v>
      </c>
      <c r="J511" s="2">
        <v>38903</v>
      </c>
      <c r="K511">
        <v>96.93359375</v>
      </c>
      <c r="L511" s="2">
        <v>39077</v>
      </c>
      <c r="M511">
        <v>98.859375</v>
      </c>
      <c r="N511" s="2">
        <v>39169</v>
      </c>
      <c r="O511">
        <v>100.421875</v>
      </c>
      <c r="P511" s="2">
        <v>39437</v>
      </c>
      <c r="Q511">
        <v>104.90234375</v>
      </c>
      <c r="R511" s="2"/>
      <c r="T511" s="2"/>
      <c r="V511" s="2"/>
      <c r="X511" s="2"/>
      <c r="AB511" s="2"/>
      <c r="AD511" s="2"/>
      <c r="AH511" s="2"/>
      <c r="AJ511" s="2">
        <v>39105</v>
      </c>
      <c r="AK511">
        <v>96.37109375</v>
      </c>
      <c r="AL511" s="2">
        <v>39289</v>
      </c>
      <c r="AM511">
        <v>98.49609375</v>
      </c>
      <c r="AN511" s="2">
        <v>39465</v>
      </c>
      <c r="AO511">
        <v>109.17578125</v>
      </c>
      <c r="AP511" s="2"/>
      <c r="AR511" s="2">
        <v>39829</v>
      </c>
      <c r="AS511">
        <v>119.75</v>
      </c>
      <c r="AT511" s="2">
        <v>40011</v>
      </c>
      <c r="AU511">
        <v>111.16015625</v>
      </c>
      <c r="BD511" s="2">
        <v>38903</v>
      </c>
      <c r="BE511">
        <v>128.859375</v>
      </c>
      <c r="BF511" s="2">
        <v>38903</v>
      </c>
      <c r="BG511">
        <v>109.6484375</v>
      </c>
      <c r="BH511" s="2">
        <v>38903</v>
      </c>
      <c r="BI511">
        <v>117.92578125</v>
      </c>
      <c r="BJ511" s="2">
        <v>38903</v>
      </c>
      <c r="BK511">
        <v>100.60546875</v>
      </c>
    </row>
    <row r="512" spans="4:63" x14ac:dyDescent="0.25">
      <c r="D512" s="2"/>
      <c r="F512" s="2">
        <v>39064</v>
      </c>
      <c r="G512">
        <v>101.23828125</v>
      </c>
      <c r="H512" s="2">
        <v>39092</v>
      </c>
      <c r="I512">
        <v>101.28515625</v>
      </c>
      <c r="J512" s="2">
        <v>38904</v>
      </c>
      <c r="K512">
        <v>97.0234375</v>
      </c>
      <c r="L512" s="2">
        <v>39078</v>
      </c>
      <c r="M512">
        <v>98.69921875</v>
      </c>
      <c r="N512" s="2">
        <v>39170</v>
      </c>
      <c r="O512">
        <v>100.29296875</v>
      </c>
      <c r="P512" s="2">
        <v>39440</v>
      </c>
      <c r="Q512">
        <v>104.78515625</v>
      </c>
      <c r="R512" s="2"/>
      <c r="T512" s="2"/>
      <c r="V512" s="2"/>
      <c r="X512" s="2"/>
      <c r="AB512" s="2"/>
      <c r="AD512" s="2"/>
      <c r="AH512" s="2"/>
      <c r="AJ512" s="2">
        <v>39106</v>
      </c>
      <c r="AK512">
        <v>96.4140625</v>
      </c>
      <c r="AL512" s="2">
        <v>39290</v>
      </c>
      <c r="AM512">
        <v>98.65625</v>
      </c>
      <c r="AN512" s="2">
        <v>39468</v>
      </c>
      <c r="AO512">
        <v>109.17578125</v>
      </c>
      <c r="AP512" s="2"/>
      <c r="AR512" s="2">
        <v>39832</v>
      </c>
      <c r="AS512">
        <v>119.75</v>
      </c>
      <c r="AT512" s="2">
        <v>40014</v>
      </c>
      <c r="AU512">
        <v>111.53125</v>
      </c>
      <c r="BD512" s="2">
        <v>38904</v>
      </c>
      <c r="BE512">
        <v>129.5234375</v>
      </c>
      <c r="BF512" s="2">
        <v>38904</v>
      </c>
      <c r="BG512">
        <v>110.26171875</v>
      </c>
      <c r="BH512" s="2">
        <v>38904</v>
      </c>
      <c r="BI512">
        <v>118.56640625</v>
      </c>
      <c r="BJ512" s="2">
        <v>38904</v>
      </c>
      <c r="BK512">
        <v>101.19921875</v>
      </c>
    </row>
    <row r="513" spans="4:63" x14ac:dyDescent="0.25">
      <c r="D513" s="2"/>
      <c r="F513" s="2">
        <v>39065</v>
      </c>
      <c r="G513">
        <v>101.26171875</v>
      </c>
      <c r="H513" s="2">
        <v>39093</v>
      </c>
      <c r="I513">
        <v>101.29296875</v>
      </c>
      <c r="J513" s="2">
        <v>38905</v>
      </c>
      <c r="K513">
        <v>97.16015625</v>
      </c>
      <c r="L513" s="2">
        <v>39079</v>
      </c>
      <c r="M513">
        <v>98.61328125</v>
      </c>
      <c r="N513" s="2">
        <v>39171</v>
      </c>
      <c r="O513">
        <v>100.33984375</v>
      </c>
      <c r="P513" s="2">
        <v>39441</v>
      </c>
      <c r="Q513">
        <v>104.78515625</v>
      </c>
      <c r="R513" s="2"/>
      <c r="T513" s="2"/>
      <c r="V513" s="2"/>
      <c r="X513" s="2"/>
      <c r="AB513" s="2"/>
      <c r="AD513" s="2"/>
      <c r="AH513" s="2"/>
      <c r="AJ513" s="2">
        <v>39107</v>
      </c>
      <c r="AK513">
        <v>96</v>
      </c>
      <c r="AL513" s="2">
        <v>39293</v>
      </c>
      <c r="AM513">
        <v>98.35546875</v>
      </c>
      <c r="AN513" s="2">
        <v>39469</v>
      </c>
      <c r="AO513">
        <v>110.703125</v>
      </c>
      <c r="AP513" s="2"/>
      <c r="AR513" s="2">
        <v>39833</v>
      </c>
      <c r="AS513">
        <v>119.296875</v>
      </c>
      <c r="AT513" s="2">
        <v>40015</v>
      </c>
      <c r="AU513">
        <v>112.54296875</v>
      </c>
      <c r="BD513" s="2">
        <v>38905</v>
      </c>
      <c r="BE513">
        <v>130.2421875</v>
      </c>
      <c r="BF513" s="2">
        <v>38905</v>
      </c>
      <c r="BG513">
        <v>110.91796875</v>
      </c>
      <c r="BH513" s="2">
        <v>38905</v>
      </c>
      <c r="BI513">
        <v>119.29296875</v>
      </c>
      <c r="BJ513" s="2">
        <v>38905</v>
      </c>
      <c r="BK513">
        <v>101.8828125</v>
      </c>
    </row>
    <row r="514" spans="4:63" x14ac:dyDescent="0.25">
      <c r="D514" s="2"/>
      <c r="F514" s="2">
        <v>39066</v>
      </c>
      <c r="G514">
        <v>101.28515625</v>
      </c>
      <c r="H514" s="2">
        <v>39094</v>
      </c>
      <c r="I514">
        <v>101.35546875</v>
      </c>
      <c r="J514" s="2">
        <v>38908</v>
      </c>
      <c r="K514">
        <v>97.16796875</v>
      </c>
      <c r="L514" s="2">
        <v>39080</v>
      </c>
      <c r="M514">
        <v>98.62109375</v>
      </c>
      <c r="N514" s="2">
        <v>39174</v>
      </c>
      <c r="O514">
        <v>100.3671875</v>
      </c>
      <c r="P514" s="2">
        <v>39442</v>
      </c>
      <c r="Q514">
        <v>104.578125</v>
      </c>
      <c r="R514" s="2"/>
      <c r="T514" s="2"/>
      <c r="V514" s="2"/>
      <c r="X514" s="2"/>
      <c r="AB514" s="2"/>
      <c r="AD514" s="2"/>
      <c r="AH514" s="2"/>
      <c r="AJ514" s="2">
        <v>39108</v>
      </c>
      <c r="AK514">
        <v>96.05078125</v>
      </c>
      <c r="AL514" s="2">
        <v>39294</v>
      </c>
      <c r="AM514">
        <v>98.7578125</v>
      </c>
      <c r="AN514" s="2">
        <v>39470</v>
      </c>
      <c r="AO514">
        <v>109.49609375</v>
      </c>
      <c r="AP514" s="2"/>
      <c r="AR514" s="2">
        <v>39834</v>
      </c>
      <c r="AS514">
        <v>118.04296875</v>
      </c>
      <c r="AT514" s="2">
        <v>40016</v>
      </c>
      <c r="AU514">
        <v>112.05859375</v>
      </c>
      <c r="BD514" s="2">
        <v>38908</v>
      </c>
      <c r="BE514">
        <v>130.37109375</v>
      </c>
      <c r="BF514" s="2">
        <v>38908</v>
      </c>
      <c r="BG514">
        <v>111.02734375</v>
      </c>
      <c r="BH514" s="2">
        <v>38908</v>
      </c>
      <c r="BI514">
        <v>119.40625</v>
      </c>
      <c r="BJ514" s="2">
        <v>38908</v>
      </c>
      <c r="BK514">
        <v>101.9765625</v>
      </c>
    </row>
    <row r="515" spans="4:63" x14ac:dyDescent="0.25">
      <c r="D515" s="2"/>
      <c r="F515" s="2">
        <v>39069</v>
      </c>
      <c r="G515">
        <v>101.30859375</v>
      </c>
      <c r="H515" s="2">
        <v>39097</v>
      </c>
      <c r="I515">
        <v>101.35546875</v>
      </c>
      <c r="J515" s="2">
        <v>38909</v>
      </c>
      <c r="K515">
        <v>97.20703125</v>
      </c>
      <c r="L515" s="2">
        <v>39083</v>
      </c>
      <c r="M515">
        <v>98.62109375</v>
      </c>
      <c r="N515" s="2">
        <v>39175</v>
      </c>
      <c r="O515">
        <v>100.28515625</v>
      </c>
      <c r="P515" s="2">
        <v>39443</v>
      </c>
      <c r="Q515">
        <v>104.85546875</v>
      </c>
      <c r="R515" s="2"/>
      <c r="T515" s="2"/>
      <c r="V515" s="2"/>
      <c r="X515" s="2"/>
      <c r="AB515" s="2"/>
      <c r="AD515" s="2"/>
      <c r="AH515" s="2"/>
      <c r="AJ515" s="2">
        <v>39111</v>
      </c>
      <c r="AK515">
        <v>95.94921875</v>
      </c>
      <c r="AL515" s="2">
        <v>39295</v>
      </c>
      <c r="AM515">
        <v>98.37890625</v>
      </c>
      <c r="AN515" s="2">
        <v>39471</v>
      </c>
      <c r="AO515">
        <v>108.7265625</v>
      </c>
      <c r="AP515" s="2"/>
      <c r="AR515" s="2">
        <v>39835</v>
      </c>
      <c r="AS515">
        <v>117.5703125</v>
      </c>
      <c r="AT515" s="2">
        <v>40017</v>
      </c>
      <c r="AU515">
        <v>111.2109375</v>
      </c>
      <c r="BD515" s="2">
        <v>38909</v>
      </c>
      <c r="BE515">
        <v>130.73828125</v>
      </c>
      <c r="BF515" s="2">
        <v>38909</v>
      </c>
      <c r="BG515">
        <v>111.359375</v>
      </c>
      <c r="BH515" s="2">
        <v>38909</v>
      </c>
      <c r="BI515">
        <v>119.76953125</v>
      </c>
      <c r="BJ515" s="2">
        <v>38909</v>
      </c>
      <c r="BK515">
        <v>102.3203125</v>
      </c>
    </row>
    <row r="516" spans="4:63" x14ac:dyDescent="0.25">
      <c r="D516" s="2"/>
      <c r="F516" s="2">
        <v>39070</v>
      </c>
      <c r="G516">
        <v>101.31640625</v>
      </c>
      <c r="H516" s="2">
        <v>39098</v>
      </c>
      <c r="I516">
        <v>101.3671875</v>
      </c>
      <c r="J516" s="2">
        <v>38910</v>
      </c>
      <c r="K516">
        <v>97.19921875</v>
      </c>
      <c r="L516" s="2">
        <v>39084</v>
      </c>
      <c r="M516">
        <v>98.6796875</v>
      </c>
      <c r="N516" s="2">
        <v>39176</v>
      </c>
      <c r="O516">
        <v>100.359375</v>
      </c>
      <c r="P516" s="2">
        <v>39444</v>
      </c>
      <c r="Q516">
        <v>105.25</v>
      </c>
      <c r="R516" s="2"/>
      <c r="T516" s="2"/>
      <c r="V516" s="2"/>
      <c r="X516" s="2"/>
      <c r="AB516" s="2"/>
      <c r="AD516" s="2"/>
      <c r="AH516" s="2"/>
      <c r="AJ516" s="2">
        <v>39112</v>
      </c>
      <c r="AK516">
        <v>96.0703125</v>
      </c>
      <c r="AL516" s="2">
        <v>39296</v>
      </c>
      <c r="AM516">
        <v>98.53125</v>
      </c>
      <c r="AN516" s="2">
        <v>39472</v>
      </c>
      <c r="AO516">
        <v>109.859375</v>
      </c>
      <c r="AP516" s="2"/>
      <c r="AR516" s="2">
        <v>39836</v>
      </c>
      <c r="AS516">
        <v>117.328125</v>
      </c>
      <c r="AT516" s="2">
        <v>40018</v>
      </c>
      <c r="AU516">
        <v>111.21875</v>
      </c>
      <c r="BD516" s="2">
        <v>38910</v>
      </c>
      <c r="BE516">
        <v>130.8671875</v>
      </c>
      <c r="BF516" s="2">
        <v>38910</v>
      </c>
      <c r="BG516">
        <v>111.46875</v>
      </c>
      <c r="BH516" s="2">
        <v>38910</v>
      </c>
      <c r="BI516">
        <v>119.91015625</v>
      </c>
      <c r="BJ516" s="2">
        <v>38910</v>
      </c>
      <c r="BK516">
        <v>102.42578125</v>
      </c>
    </row>
    <row r="517" spans="4:63" x14ac:dyDescent="0.25">
      <c r="D517" s="2"/>
      <c r="F517" s="2">
        <v>39071</v>
      </c>
      <c r="G517">
        <v>101.32421875</v>
      </c>
      <c r="H517" s="2">
        <v>39099</v>
      </c>
      <c r="I517">
        <v>101.375</v>
      </c>
      <c r="J517" s="2">
        <v>38911</v>
      </c>
      <c r="K517">
        <v>97.3203125</v>
      </c>
      <c r="L517" s="2">
        <v>39085</v>
      </c>
      <c r="M517">
        <v>98.78125</v>
      </c>
      <c r="N517" s="2">
        <v>39177</v>
      </c>
      <c r="O517">
        <v>100.32421875</v>
      </c>
      <c r="P517" s="2">
        <v>39447</v>
      </c>
      <c r="Q517">
        <v>105.3828125</v>
      </c>
      <c r="R517" s="2"/>
      <c r="T517" s="2"/>
      <c r="V517" s="2"/>
      <c r="X517" s="2"/>
      <c r="AB517" s="2"/>
      <c r="AD517" s="2"/>
      <c r="AH517" s="2"/>
      <c r="AJ517" s="2">
        <v>39113</v>
      </c>
      <c r="AK517">
        <v>96.48828125</v>
      </c>
      <c r="AL517" s="2">
        <v>39297</v>
      </c>
      <c r="AM517">
        <v>99.12890625</v>
      </c>
      <c r="AN517" s="2">
        <v>39475</v>
      </c>
      <c r="AO517">
        <v>109.71484375</v>
      </c>
      <c r="AP517" s="2"/>
      <c r="AR517" s="2">
        <v>39839</v>
      </c>
      <c r="AS517">
        <v>117.12109375</v>
      </c>
      <c r="AT517" s="2">
        <v>40021</v>
      </c>
      <c r="AU517">
        <v>110.75</v>
      </c>
      <c r="BD517" s="2">
        <v>38911</v>
      </c>
      <c r="BE517">
        <v>131.19921875</v>
      </c>
      <c r="BF517" s="2">
        <v>38911</v>
      </c>
      <c r="BG517">
        <v>111.78125</v>
      </c>
      <c r="BH517" s="2">
        <v>38911</v>
      </c>
      <c r="BI517">
        <v>120.2421875</v>
      </c>
      <c r="BJ517" s="2">
        <v>38911</v>
      </c>
      <c r="BK517">
        <v>102.76953125</v>
      </c>
    </row>
    <row r="518" spans="4:63" x14ac:dyDescent="0.25">
      <c r="D518" s="2"/>
      <c r="F518" s="2">
        <v>39072</v>
      </c>
      <c r="G518">
        <v>101.34765625</v>
      </c>
      <c r="H518" s="2">
        <v>39100</v>
      </c>
      <c r="I518">
        <v>101.3984375</v>
      </c>
      <c r="J518" s="2">
        <v>38912</v>
      </c>
      <c r="K518">
        <v>95.76953125</v>
      </c>
      <c r="L518" s="2">
        <v>39086</v>
      </c>
      <c r="M518">
        <v>98.98046875</v>
      </c>
      <c r="N518" s="2">
        <v>39178</v>
      </c>
      <c r="O518">
        <v>100.0390625</v>
      </c>
      <c r="P518" s="2">
        <v>39448</v>
      </c>
      <c r="Q518">
        <v>105.3828125</v>
      </c>
      <c r="R518" s="2"/>
      <c r="T518" s="2"/>
      <c r="V518" s="2"/>
      <c r="X518" s="2"/>
      <c r="AB518" s="2"/>
      <c r="AD518" s="2"/>
      <c r="AH518" s="2"/>
      <c r="AJ518" s="2">
        <v>39114</v>
      </c>
      <c r="AK518">
        <v>96.3125</v>
      </c>
      <c r="AL518" s="2">
        <v>39300</v>
      </c>
      <c r="AM518">
        <v>98.78125</v>
      </c>
      <c r="AN518" s="2">
        <v>39476</v>
      </c>
      <c r="AO518">
        <v>109.0234375</v>
      </c>
      <c r="AP518" s="2"/>
      <c r="AR518" s="2">
        <v>39840</v>
      </c>
      <c r="AS518">
        <v>117.9765625</v>
      </c>
      <c r="AT518" s="2">
        <v>40022</v>
      </c>
      <c r="AU518">
        <v>110.98046875</v>
      </c>
      <c r="BD518" s="2">
        <v>38912</v>
      </c>
      <c r="BE518">
        <v>131.171875</v>
      </c>
      <c r="BF518" s="2">
        <v>38912</v>
      </c>
      <c r="BG518">
        <v>111.75390625</v>
      </c>
      <c r="BH518" s="2">
        <v>38912</v>
      </c>
      <c r="BI518">
        <v>120.234375</v>
      </c>
      <c r="BJ518" s="2">
        <v>38912</v>
      </c>
      <c r="BK518">
        <v>102.765625</v>
      </c>
    </row>
    <row r="519" spans="4:63" x14ac:dyDescent="0.25">
      <c r="D519" s="2"/>
      <c r="F519" s="2">
        <v>39073</v>
      </c>
      <c r="G519">
        <v>101.3984375</v>
      </c>
      <c r="H519" s="2">
        <v>39101</v>
      </c>
      <c r="I519">
        <v>101.4375</v>
      </c>
      <c r="J519" s="2">
        <v>38915</v>
      </c>
      <c r="K519">
        <v>95.76171875</v>
      </c>
      <c r="L519" s="2">
        <v>39087</v>
      </c>
      <c r="M519">
        <v>98.8828125</v>
      </c>
      <c r="N519" s="2">
        <v>39181</v>
      </c>
      <c r="O519">
        <v>100.0703125</v>
      </c>
      <c r="P519" s="2">
        <v>39449</v>
      </c>
      <c r="Q519">
        <v>105.91015625</v>
      </c>
      <c r="R519" s="2"/>
      <c r="T519" s="2"/>
      <c r="V519" s="2"/>
      <c r="X519" s="2"/>
      <c r="AB519" s="2"/>
      <c r="AD519" s="2"/>
      <c r="AH519" s="2"/>
      <c r="AJ519" s="2">
        <v>39115</v>
      </c>
      <c r="AK519">
        <v>96.4375</v>
      </c>
      <c r="AL519" s="2">
        <v>39301</v>
      </c>
      <c r="AM519">
        <v>98.60546875</v>
      </c>
      <c r="AN519" s="2">
        <v>39477</v>
      </c>
      <c r="AO519">
        <v>109.19140625</v>
      </c>
      <c r="AP519" s="2"/>
      <c r="AR519" s="2">
        <v>39841</v>
      </c>
      <c r="AS519">
        <v>116.92578125</v>
      </c>
      <c r="AT519" s="2">
        <v>40023</v>
      </c>
      <c r="AU519">
        <v>111.0703125</v>
      </c>
      <c r="BD519" s="2">
        <v>38915</v>
      </c>
      <c r="BE519">
        <v>131.39453125</v>
      </c>
      <c r="BF519" s="2">
        <v>38915</v>
      </c>
      <c r="BG519">
        <v>111.98828125</v>
      </c>
      <c r="BH519" s="2">
        <v>38915</v>
      </c>
      <c r="BI519">
        <v>120.45703125</v>
      </c>
      <c r="BJ519" s="2">
        <v>38915</v>
      </c>
      <c r="BK519">
        <v>103.015625</v>
      </c>
    </row>
    <row r="520" spans="4:63" x14ac:dyDescent="0.25">
      <c r="D520" s="2"/>
      <c r="F520" s="2">
        <v>39076</v>
      </c>
      <c r="G520">
        <v>101.3984375</v>
      </c>
      <c r="H520" s="2">
        <v>39104</v>
      </c>
      <c r="I520">
        <v>101.44921875</v>
      </c>
      <c r="J520" s="2">
        <v>38916</v>
      </c>
      <c r="K520">
        <v>95.59765625</v>
      </c>
      <c r="L520" s="2">
        <v>39090</v>
      </c>
      <c r="M520">
        <v>98.83203125</v>
      </c>
      <c r="N520" s="2">
        <v>39182</v>
      </c>
      <c r="O520">
        <v>100.19140625</v>
      </c>
      <c r="P520" s="2">
        <v>39450</v>
      </c>
      <c r="Q520">
        <v>106.10546875</v>
      </c>
      <c r="R520" s="2"/>
      <c r="T520" s="2"/>
      <c r="V520" s="2"/>
      <c r="X520" s="2"/>
      <c r="AB520" s="2"/>
      <c r="AD520" s="2"/>
      <c r="AH520" s="2"/>
      <c r="AJ520" s="2">
        <v>39118</v>
      </c>
      <c r="AK520">
        <v>96.55859375</v>
      </c>
      <c r="AL520" s="2">
        <v>39302</v>
      </c>
      <c r="AM520">
        <v>97.9140625</v>
      </c>
      <c r="AN520" s="2">
        <v>39478</v>
      </c>
      <c r="AO520">
        <v>109.75</v>
      </c>
      <c r="AP520" s="2"/>
      <c r="AR520" s="2">
        <v>39842</v>
      </c>
      <c r="AS520">
        <v>115.44140625</v>
      </c>
      <c r="AT520" s="2">
        <v>40024</v>
      </c>
      <c r="AU520">
        <v>111.4921875</v>
      </c>
      <c r="BD520" s="2">
        <v>38916</v>
      </c>
      <c r="BE520">
        <v>130.4921875</v>
      </c>
      <c r="BF520" s="2">
        <v>38916</v>
      </c>
      <c r="BG520">
        <v>111.14453125</v>
      </c>
      <c r="BH520" s="2">
        <v>38916</v>
      </c>
      <c r="BI520">
        <v>119.5546875</v>
      </c>
      <c r="BJ520" s="2">
        <v>38916</v>
      </c>
      <c r="BK520">
        <v>102.125</v>
      </c>
    </row>
    <row r="521" spans="4:63" x14ac:dyDescent="0.25">
      <c r="D521" s="2"/>
      <c r="F521" s="2">
        <v>39077</v>
      </c>
      <c r="G521">
        <v>101.421875</v>
      </c>
      <c r="H521" s="2">
        <v>39105</v>
      </c>
      <c r="I521">
        <v>101.47265625</v>
      </c>
      <c r="J521" s="2">
        <v>38917</v>
      </c>
      <c r="K521">
        <v>95.80859375</v>
      </c>
      <c r="L521" s="2">
        <v>39091</v>
      </c>
      <c r="M521">
        <v>98.82421875</v>
      </c>
      <c r="N521" s="2">
        <v>39183</v>
      </c>
      <c r="O521">
        <v>100.140625</v>
      </c>
      <c r="P521" s="2">
        <v>39451</v>
      </c>
      <c r="Q521">
        <v>106.328125</v>
      </c>
      <c r="R521" s="2"/>
      <c r="T521" s="2"/>
      <c r="V521" s="2"/>
      <c r="X521" s="2"/>
      <c r="AB521" s="2"/>
      <c r="AD521" s="2"/>
      <c r="AH521" s="2"/>
      <c r="AJ521" s="2">
        <v>39119</v>
      </c>
      <c r="AK521">
        <v>96.8515625</v>
      </c>
      <c r="AL521" s="2">
        <v>39303</v>
      </c>
      <c r="AM521">
        <v>98.62890625</v>
      </c>
      <c r="AN521" s="2">
        <v>39479</v>
      </c>
      <c r="AO521">
        <v>109.8203125</v>
      </c>
      <c r="AP521" s="2"/>
      <c r="AR521" s="2">
        <v>39843</v>
      </c>
      <c r="AS521">
        <v>115.6484375</v>
      </c>
      <c r="AT521" s="2">
        <v>40025</v>
      </c>
      <c r="AU521">
        <v>112.46875</v>
      </c>
      <c r="BD521" s="2">
        <v>38917</v>
      </c>
      <c r="BE521">
        <v>131.53125</v>
      </c>
      <c r="BF521" s="2">
        <v>38917</v>
      </c>
      <c r="BG521">
        <v>112.1015625</v>
      </c>
      <c r="BH521" s="2">
        <v>38917</v>
      </c>
      <c r="BI521">
        <v>120.5546875</v>
      </c>
      <c r="BJ521" s="2">
        <v>38917</v>
      </c>
      <c r="BK521">
        <v>103.02734375</v>
      </c>
    </row>
    <row r="522" spans="4:63" x14ac:dyDescent="0.25">
      <c r="D522" s="2"/>
      <c r="F522" s="2">
        <v>39078</v>
      </c>
      <c r="G522">
        <v>101.4296875</v>
      </c>
      <c r="H522" s="2">
        <v>39106</v>
      </c>
      <c r="I522">
        <v>101.48046875</v>
      </c>
      <c r="J522" s="2">
        <v>38918</v>
      </c>
      <c r="K522">
        <v>95.9140625</v>
      </c>
      <c r="L522" s="2">
        <v>39092</v>
      </c>
      <c r="M522">
        <v>98.7734375</v>
      </c>
      <c r="N522" s="2">
        <v>39184</v>
      </c>
      <c r="O522">
        <v>100.1171875</v>
      </c>
      <c r="P522" s="2">
        <v>39454</v>
      </c>
      <c r="Q522">
        <v>106.38671875</v>
      </c>
      <c r="R522" s="2"/>
      <c r="T522" s="2"/>
      <c r="V522" s="2"/>
      <c r="X522" s="2"/>
      <c r="AB522" s="2"/>
      <c r="AD522" s="2"/>
      <c r="AH522" s="2"/>
      <c r="AJ522" s="2">
        <v>39120</v>
      </c>
      <c r="AK522">
        <v>97.03515625</v>
      </c>
      <c r="AL522" s="2">
        <v>39304</v>
      </c>
      <c r="AM522">
        <v>98.4296875</v>
      </c>
      <c r="AN522" s="2">
        <v>39482</v>
      </c>
      <c r="AO522">
        <v>109.44140625</v>
      </c>
      <c r="AP522" s="2"/>
      <c r="AR522" s="2">
        <v>39846</v>
      </c>
      <c r="AS522">
        <v>116.66015625</v>
      </c>
      <c r="AT522" s="2">
        <v>40028</v>
      </c>
      <c r="AU522">
        <v>111.33984375</v>
      </c>
      <c r="BD522" s="2">
        <v>38918</v>
      </c>
      <c r="BE522">
        <v>131.84765625</v>
      </c>
      <c r="BF522" s="2">
        <v>38918</v>
      </c>
      <c r="BG522">
        <v>112.3359375</v>
      </c>
      <c r="BH522" s="2">
        <v>38918</v>
      </c>
      <c r="BI522">
        <v>120.80859375</v>
      </c>
      <c r="BJ522" s="2">
        <v>38918</v>
      </c>
      <c r="BK522">
        <v>103.29296875</v>
      </c>
    </row>
    <row r="523" spans="4:63" x14ac:dyDescent="0.25">
      <c r="D523" s="2"/>
      <c r="F523" s="2">
        <v>39079</v>
      </c>
      <c r="G523">
        <v>101.453125</v>
      </c>
      <c r="H523" s="2">
        <v>39107</v>
      </c>
      <c r="I523">
        <v>101.48828125</v>
      </c>
      <c r="J523" s="2">
        <v>38919</v>
      </c>
      <c r="K523">
        <v>95.921875</v>
      </c>
      <c r="L523" s="2">
        <v>39093</v>
      </c>
      <c r="M523">
        <v>98.640625</v>
      </c>
      <c r="N523" s="2">
        <v>39185</v>
      </c>
      <c r="O523">
        <v>98.07421875</v>
      </c>
      <c r="P523" s="2">
        <v>39455</v>
      </c>
      <c r="Q523">
        <v>106.5546875</v>
      </c>
      <c r="R523" s="2"/>
      <c r="T523" s="2"/>
      <c r="V523" s="2"/>
      <c r="X523" s="2"/>
      <c r="AB523" s="2"/>
      <c r="AD523" s="2"/>
      <c r="AH523" s="2"/>
      <c r="AJ523" s="2">
        <v>39121</v>
      </c>
      <c r="AK523">
        <v>97.04296875</v>
      </c>
      <c r="AL523" s="2">
        <v>39307</v>
      </c>
      <c r="AM523">
        <v>98.78515625</v>
      </c>
      <c r="AN523" s="2">
        <v>39483</v>
      </c>
      <c r="AO523">
        <v>110.0625</v>
      </c>
      <c r="AP523" s="2"/>
      <c r="AR523" s="2">
        <v>39847</v>
      </c>
      <c r="AS523">
        <v>115.42578125</v>
      </c>
      <c r="AT523" s="2">
        <v>40029</v>
      </c>
      <c r="AU523">
        <v>111.0234375</v>
      </c>
      <c r="BD523" s="2">
        <v>38919</v>
      </c>
      <c r="BE523">
        <v>131.73828125</v>
      </c>
      <c r="BF523" s="2">
        <v>38919</v>
      </c>
      <c r="BG523">
        <v>112.27734375</v>
      </c>
      <c r="BH523" s="2">
        <v>38919</v>
      </c>
      <c r="BI523">
        <v>120.73828125</v>
      </c>
      <c r="BJ523" s="2">
        <v>38919</v>
      </c>
      <c r="BK523">
        <v>103.1796875</v>
      </c>
    </row>
    <row r="524" spans="4:63" x14ac:dyDescent="0.25">
      <c r="D524" s="2"/>
      <c r="F524" s="2">
        <v>39080</v>
      </c>
      <c r="G524">
        <v>101.46875</v>
      </c>
      <c r="H524" s="2">
        <v>39108</v>
      </c>
      <c r="I524">
        <v>101.53125</v>
      </c>
      <c r="J524" s="2">
        <v>38922</v>
      </c>
      <c r="K524">
        <v>95.93359375</v>
      </c>
      <c r="L524" s="2">
        <v>39094</v>
      </c>
      <c r="M524">
        <v>96.79296875</v>
      </c>
      <c r="N524" s="2">
        <v>39188</v>
      </c>
      <c r="O524">
        <v>98.1484375</v>
      </c>
      <c r="P524" s="2">
        <v>39456</v>
      </c>
      <c r="Q524">
        <v>106.47265625</v>
      </c>
      <c r="R524" s="2"/>
      <c r="T524" s="2"/>
      <c r="V524" s="2"/>
      <c r="X524" s="2"/>
      <c r="AB524" s="2"/>
      <c r="AD524" s="2"/>
      <c r="AH524" s="2"/>
      <c r="AJ524" s="2">
        <v>39122</v>
      </c>
      <c r="AK524">
        <v>96.78125</v>
      </c>
      <c r="AL524" s="2">
        <v>39308</v>
      </c>
      <c r="AM524">
        <v>96.90625</v>
      </c>
      <c r="AN524" s="2">
        <v>39484</v>
      </c>
      <c r="AO524">
        <v>109.93359375</v>
      </c>
      <c r="AP524" s="2"/>
      <c r="AR524" s="2">
        <v>39848</v>
      </c>
      <c r="AS524">
        <v>115.046875</v>
      </c>
      <c r="AT524" s="2">
        <v>40030</v>
      </c>
      <c r="AU524">
        <v>110.5546875</v>
      </c>
      <c r="BD524" s="2">
        <v>38922</v>
      </c>
      <c r="BE524">
        <v>131.62109375</v>
      </c>
      <c r="BF524" s="2">
        <v>38922</v>
      </c>
      <c r="BG524">
        <v>112.15234375</v>
      </c>
      <c r="BH524" s="2">
        <v>38922</v>
      </c>
      <c r="BI524">
        <v>120.6015625</v>
      </c>
      <c r="BJ524" s="2">
        <v>38922</v>
      </c>
      <c r="BK524">
        <v>103.0703125</v>
      </c>
    </row>
    <row r="525" spans="4:63" x14ac:dyDescent="0.25">
      <c r="D525" s="2"/>
      <c r="F525" s="2"/>
      <c r="H525" s="2">
        <v>39111</v>
      </c>
      <c r="I525">
        <v>101.5546875</v>
      </c>
      <c r="J525" s="2">
        <v>38923</v>
      </c>
      <c r="K525">
        <v>95.87890625</v>
      </c>
      <c r="L525" s="2">
        <v>39097</v>
      </c>
      <c r="M525">
        <v>96.79296875</v>
      </c>
      <c r="N525" s="2">
        <v>39189</v>
      </c>
      <c r="O525">
        <v>98.34375</v>
      </c>
      <c r="P525" s="2">
        <v>39457</v>
      </c>
      <c r="Q525">
        <v>106.5</v>
      </c>
      <c r="R525" s="2"/>
      <c r="T525" s="2"/>
      <c r="V525" s="2"/>
      <c r="X525" s="2"/>
      <c r="AB525" s="2"/>
      <c r="AD525" s="2"/>
      <c r="AH525" s="2"/>
      <c r="AJ525" s="2">
        <v>39125</v>
      </c>
      <c r="AK525">
        <v>96.6484375</v>
      </c>
      <c r="AL525" s="2">
        <v>39309</v>
      </c>
      <c r="AM525">
        <v>97.01171875</v>
      </c>
      <c r="AN525" s="2">
        <v>39485</v>
      </c>
      <c r="AO525">
        <v>108.7890625</v>
      </c>
      <c r="AP525" s="2"/>
      <c r="AR525" s="2">
        <v>39849</v>
      </c>
      <c r="AS525">
        <v>115.23046875</v>
      </c>
      <c r="AT525" s="2">
        <v>40031</v>
      </c>
      <c r="AU525">
        <v>110.59765625</v>
      </c>
      <c r="BD525" s="2">
        <v>38923</v>
      </c>
      <c r="BE525">
        <v>131.40625</v>
      </c>
      <c r="BF525" s="2">
        <v>38923</v>
      </c>
      <c r="BG525">
        <v>111.93359375</v>
      </c>
      <c r="BH525" s="2">
        <v>38923</v>
      </c>
      <c r="BI525">
        <v>120.3359375</v>
      </c>
      <c r="BJ525" s="2">
        <v>38923</v>
      </c>
      <c r="BK525">
        <v>102.7734375</v>
      </c>
    </row>
    <row r="526" spans="4:63" x14ac:dyDescent="0.25">
      <c r="D526" s="2"/>
      <c r="F526" s="2"/>
      <c r="H526" s="2">
        <v>39112</v>
      </c>
      <c r="I526">
        <v>101.5546875</v>
      </c>
      <c r="J526" s="2">
        <v>38924</v>
      </c>
      <c r="K526">
        <v>96.01171875</v>
      </c>
      <c r="L526" s="2">
        <v>39098</v>
      </c>
      <c r="M526">
        <v>96.86328125</v>
      </c>
      <c r="N526" s="2">
        <v>39190</v>
      </c>
      <c r="O526">
        <v>98.48046875</v>
      </c>
      <c r="P526" s="2">
        <v>39458</v>
      </c>
      <c r="Q526">
        <v>106.87890625</v>
      </c>
      <c r="R526" s="2"/>
      <c r="T526" s="2"/>
      <c r="V526" s="2"/>
      <c r="X526" s="2"/>
      <c r="AB526" s="2"/>
      <c r="AD526" s="2"/>
      <c r="AH526" s="2"/>
      <c r="AJ526" s="2">
        <v>39126</v>
      </c>
      <c r="AK526">
        <v>96.61328125</v>
      </c>
      <c r="AL526" s="2">
        <v>39310</v>
      </c>
      <c r="AM526">
        <v>97.5390625</v>
      </c>
      <c r="AN526" s="2">
        <v>39486</v>
      </c>
      <c r="AO526">
        <v>109.63671875</v>
      </c>
      <c r="AP526" s="2"/>
      <c r="AR526" s="2">
        <v>39850</v>
      </c>
      <c r="AS526">
        <v>114.75390625</v>
      </c>
      <c r="AT526" s="2">
        <v>40032</v>
      </c>
      <c r="AU526">
        <v>109.88671875</v>
      </c>
      <c r="BD526" s="2">
        <v>38924</v>
      </c>
      <c r="BE526">
        <v>131.7890625</v>
      </c>
      <c r="BF526" s="2">
        <v>38924</v>
      </c>
      <c r="BG526">
        <v>112.27734375</v>
      </c>
      <c r="BH526" s="2">
        <v>38924</v>
      </c>
      <c r="BI526">
        <v>120.73046875</v>
      </c>
      <c r="BJ526" s="2">
        <v>38924</v>
      </c>
      <c r="BK526">
        <v>103.14453125</v>
      </c>
    </row>
    <row r="527" spans="4:63" x14ac:dyDescent="0.25">
      <c r="D527" s="2"/>
      <c r="F527" s="2"/>
      <c r="H527" s="2">
        <v>39113</v>
      </c>
      <c r="I527">
        <v>100</v>
      </c>
      <c r="J527" s="2">
        <v>38925</v>
      </c>
      <c r="K527">
        <v>96.01953125</v>
      </c>
      <c r="L527" s="2">
        <v>39099</v>
      </c>
      <c r="M527">
        <v>96.78125</v>
      </c>
      <c r="N527" s="2">
        <v>39191</v>
      </c>
      <c r="O527">
        <v>98.4765625</v>
      </c>
      <c r="P527" s="2">
        <v>39461</v>
      </c>
      <c r="Q527">
        <v>104.8125</v>
      </c>
      <c r="R527" s="2"/>
      <c r="T527" s="2"/>
      <c r="V527" s="2"/>
      <c r="X527" s="2"/>
      <c r="AB527" s="2"/>
      <c r="AD527" s="2"/>
      <c r="AH527" s="2"/>
      <c r="AJ527" s="2">
        <v>39127</v>
      </c>
      <c r="AK527">
        <v>95.140625</v>
      </c>
      <c r="AL527" s="2">
        <v>39311</v>
      </c>
      <c r="AM527">
        <v>97.51171875</v>
      </c>
      <c r="AN527" s="2">
        <v>39489</v>
      </c>
      <c r="AO527">
        <v>109.83984375</v>
      </c>
      <c r="AP527" s="2"/>
      <c r="AR527" s="2">
        <v>39853</v>
      </c>
      <c r="AS527">
        <v>114.734375</v>
      </c>
      <c r="AT527" s="2">
        <v>40035</v>
      </c>
      <c r="AU527">
        <v>110.41796875</v>
      </c>
      <c r="BD527" s="2">
        <v>38925</v>
      </c>
      <c r="BE527">
        <v>131.73046875</v>
      </c>
      <c r="BF527" s="2">
        <v>38925</v>
      </c>
      <c r="BG527">
        <v>112.21875</v>
      </c>
      <c r="BH527" s="2">
        <v>38925</v>
      </c>
      <c r="BI527">
        <v>120.640625</v>
      </c>
      <c r="BJ527" s="2">
        <v>38925</v>
      </c>
      <c r="BK527">
        <v>103.06640625</v>
      </c>
    </row>
    <row r="528" spans="4:63" x14ac:dyDescent="0.25">
      <c r="D528" s="2"/>
      <c r="F528" s="2"/>
      <c r="H528" s="2"/>
      <c r="J528" s="2">
        <v>38926</v>
      </c>
      <c r="K528">
        <v>96.21875</v>
      </c>
      <c r="L528" s="2">
        <v>39100</v>
      </c>
      <c r="M528">
        <v>96.8671875</v>
      </c>
      <c r="N528" s="2">
        <v>39192</v>
      </c>
      <c r="O528">
        <v>98.5078125</v>
      </c>
      <c r="P528" s="2">
        <v>39462</v>
      </c>
      <c r="Q528">
        <v>105.04296875</v>
      </c>
      <c r="R528" s="2"/>
      <c r="T528" s="2"/>
      <c r="V528" s="2"/>
      <c r="X528" s="2"/>
      <c r="AB528" s="2"/>
      <c r="AD528" s="2"/>
      <c r="AH528" s="2"/>
      <c r="AJ528" s="2">
        <v>39128</v>
      </c>
      <c r="AK528">
        <v>95.32421875</v>
      </c>
      <c r="AL528" s="2">
        <v>39314</v>
      </c>
      <c r="AM528">
        <v>97.9140625</v>
      </c>
      <c r="AN528" s="2">
        <v>39490</v>
      </c>
      <c r="AO528">
        <v>109.5078125</v>
      </c>
      <c r="AP528" s="2"/>
      <c r="AR528" s="2">
        <v>39854</v>
      </c>
      <c r="AS528">
        <v>116.16796875</v>
      </c>
      <c r="AT528" s="2">
        <v>40036</v>
      </c>
      <c r="AU528">
        <v>111.2109375</v>
      </c>
      <c r="BD528" s="2">
        <v>38926</v>
      </c>
      <c r="BE528">
        <v>132.38671875</v>
      </c>
      <c r="BF528" s="2">
        <v>38926</v>
      </c>
      <c r="BG528">
        <v>112.828125</v>
      </c>
      <c r="BH528" s="2">
        <v>38926</v>
      </c>
      <c r="BI528">
        <v>121.2734375</v>
      </c>
      <c r="BJ528" s="2">
        <v>38926</v>
      </c>
      <c r="BK528">
        <v>103.640625</v>
      </c>
    </row>
    <row r="529" spans="4:63" x14ac:dyDescent="0.25">
      <c r="D529" s="2"/>
      <c r="F529" s="2"/>
      <c r="H529" s="2"/>
      <c r="J529" s="2">
        <v>38929</v>
      </c>
      <c r="K529">
        <v>96.2890625</v>
      </c>
      <c r="L529" s="2">
        <v>39101</v>
      </c>
      <c r="M529">
        <v>96.8046875</v>
      </c>
      <c r="N529" s="2">
        <v>39195</v>
      </c>
      <c r="O529">
        <v>98.59765625</v>
      </c>
      <c r="P529" s="2">
        <v>39463</v>
      </c>
      <c r="Q529">
        <v>104.9453125</v>
      </c>
      <c r="R529" s="2"/>
      <c r="T529" s="2"/>
      <c r="V529" s="2"/>
      <c r="X529" s="2"/>
      <c r="AB529" s="2"/>
      <c r="AD529" s="2"/>
      <c r="AH529" s="2"/>
      <c r="AJ529" s="2">
        <v>39129</v>
      </c>
      <c r="AK529">
        <v>95.4609375</v>
      </c>
      <c r="AL529" s="2">
        <v>39315</v>
      </c>
      <c r="AM529">
        <v>98.22265625</v>
      </c>
      <c r="AN529" s="2">
        <v>39491</v>
      </c>
      <c r="AO529">
        <v>109.06640625</v>
      </c>
      <c r="AP529" s="2"/>
      <c r="AR529" s="2">
        <v>39855</v>
      </c>
      <c r="AS529">
        <v>116.5703125</v>
      </c>
      <c r="AT529" s="2">
        <v>40037</v>
      </c>
      <c r="AU529">
        <v>110.86328125</v>
      </c>
      <c r="BD529" s="2">
        <v>38929</v>
      </c>
      <c r="BE529">
        <v>132.50390625</v>
      </c>
      <c r="BF529" s="2">
        <v>38929</v>
      </c>
      <c r="BG529">
        <v>112.94140625</v>
      </c>
      <c r="BH529" s="2">
        <v>38929</v>
      </c>
      <c r="BI529">
        <v>121.4140625</v>
      </c>
      <c r="BJ529" s="2">
        <v>38929</v>
      </c>
      <c r="BK529">
        <v>103.78125</v>
      </c>
    </row>
    <row r="530" spans="4:63" x14ac:dyDescent="0.25">
      <c r="D530" s="2"/>
      <c r="F530" s="2"/>
      <c r="H530" s="2"/>
      <c r="J530" s="2">
        <v>38930</v>
      </c>
      <c r="K530">
        <v>96.31640625</v>
      </c>
      <c r="L530" s="2">
        <v>39104</v>
      </c>
      <c r="M530">
        <v>96.84765625</v>
      </c>
      <c r="N530" s="2">
        <v>39196</v>
      </c>
      <c r="O530">
        <v>98.6875</v>
      </c>
      <c r="P530" s="2">
        <v>39464</v>
      </c>
      <c r="Q530">
        <v>105.28515625</v>
      </c>
      <c r="R530" s="2"/>
      <c r="T530" s="2"/>
      <c r="V530" s="2"/>
      <c r="X530" s="2"/>
      <c r="AB530" s="2"/>
      <c r="AD530" s="2"/>
      <c r="AH530" s="2"/>
      <c r="AJ530" s="2">
        <v>39132</v>
      </c>
      <c r="AK530">
        <v>95.4609375</v>
      </c>
      <c r="AL530" s="2">
        <v>39316</v>
      </c>
      <c r="AM530">
        <v>97.8125</v>
      </c>
      <c r="AN530" s="2">
        <v>39492</v>
      </c>
      <c r="AO530">
        <v>106.359375</v>
      </c>
      <c r="AP530" s="2"/>
      <c r="AR530" s="2">
        <v>39856</v>
      </c>
      <c r="AS530">
        <v>116.6796875</v>
      </c>
      <c r="AT530" s="2">
        <v>40038</v>
      </c>
      <c r="AU530">
        <v>111.78515625</v>
      </c>
      <c r="BD530" s="2">
        <v>38930</v>
      </c>
      <c r="BE530">
        <v>132.5703125</v>
      </c>
      <c r="BF530" s="2">
        <v>38930</v>
      </c>
      <c r="BG530">
        <v>113.00390625</v>
      </c>
      <c r="BH530" s="2">
        <v>38930</v>
      </c>
      <c r="BI530">
        <v>121.49609375</v>
      </c>
      <c r="BJ530" s="2">
        <v>38930</v>
      </c>
      <c r="BK530">
        <v>103.875</v>
      </c>
    </row>
    <row r="531" spans="4:63" x14ac:dyDescent="0.25">
      <c r="D531" s="2"/>
      <c r="F531" s="2"/>
      <c r="H531" s="2"/>
      <c r="J531" s="2">
        <v>38931</v>
      </c>
      <c r="K531">
        <v>96.32421875</v>
      </c>
      <c r="L531" s="2">
        <v>39105</v>
      </c>
      <c r="M531">
        <v>96.74609375</v>
      </c>
      <c r="N531" s="2">
        <v>39197</v>
      </c>
      <c r="O531">
        <v>98.60546875</v>
      </c>
      <c r="P531" s="2">
        <v>39465</v>
      </c>
      <c r="Q531">
        <v>105.42578125</v>
      </c>
      <c r="R531" s="2"/>
      <c r="T531" s="2"/>
      <c r="V531" s="2"/>
      <c r="X531" s="2"/>
      <c r="AB531" s="2"/>
      <c r="AD531" s="2"/>
      <c r="AH531" s="2"/>
      <c r="AJ531" s="2">
        <v>39133</v>
      </c>
      <c r="AK531">
        <v>95.56640625</v>
      </c>
      <c r="AL531" s="2">
        <v>39317</v>
      </c>
      <c r="AM531">
        <v>97.79296875</v>
      </c>
      <c r="AN531" s="2">
        <v>39493</v>
      </c>
      <c r="AO531">
        <v>106.67578125</v>
      </c>
      <c r="AP531" s="2"/>
      <c r="AR531" s="2">
        <v>39857</v>
      </c>
      <c r="AS531">
        <v>113.62109375</v>
      </c>
      <c r="AT531" s="2">
        <v>40039</v>
      </c>
      <c r="AU531">
        <v>109.63671875</v>
      </c>
      <c r="BD531" s="2">
        <v>38931</v>
      </c>
      <c r="BE531">
        <v>132.74609375</v>
      </c>
      <c r="BF531" s="2">
        <v>38931</v>
      </c>
      <c r="BG531">
        <v>113.17578125</v>
      </c>
      <c r="BH531" s="2">
        <v>38931</v>
      </c>
      <c r="BI531">
        <v>121.671875</v>
      </c>
      <c r="BJ531" s="2">
        <v>38931</v>
      </c>
      <c r="BK531">
        <v>104.01171875</v>
      </c>
    </row>
    <row r="532" spans="4:63" x14ac:dyDescent="0.25">
      <c r="D532" s="2"/>
      <c r="F532" s="2"/>
      <c r="H532" s="2"/>
      <c r="J532" s="2">
        <v>38932</v>
      </c>
      <c r="K532">
        <v>96.28515625</v>
      </c>
      <c r="L532" s="2">
        <v>39106</v>
      </c>
      <c r="M532">
        <v>96.7890625</v>
      </c>
      <c r="N532" s="2">
        <v>39198</v>
      </c>
      <c r="O532">
        <v>98.4609375</v>
      </c>
      <c r="P532" s="2">
        <v>39468</v>
      </c>
      <c r="Q532">
        <v>105.42578125</v>
      </c>
      <c r="R532" s="2"/>
      <c r="T532" s="2"/>
      <c r="V532" s="2"/>
      <c r="X532" s="2"/>
      <c r="AB532" s="2"/>
      <c r="AD532" s="2"/>
      <c r="AH532" s="2"/>
      <c r="AJ532" s="2">
        <v>39134</v>
      </c>
      <c r="AK532">
        <v>95.46875</v>
      </c>
      <c r="AL532" s="2">
        <v>39318</v>
      </c>
      <c r="AM532">
        <v>97.98046875</v>
      </c>
      <c r="AN532" s="2">
        <v>39496</v>
      </c>
      <c r="AO532">
        <v>106.67578125</v>
      </c>
      <c r="AP532" s="2"/>
      <c r="AR532" s="2">
        <v>39860</v>
      </c>
      <c r="AS532">
        <v>113.65234375</v>
      </c>
      <c r="AT532" s="2">
        <v>40042</v>
      </c>
      <c r="AU532">
        <v>110.3515625</v>
      </c>
      <c r="BD532" s="2">
        <v>38932</v>
      </c>
      <c r="BE532">
        <v>132.92578125</v>
      </c>
      <c r="BF532" s="2">
        <v>38932</v>
      </c>
      <c r="BG532">
        <v>113.31640625</v>
      </c>
      <c r="BH532" s="2">
        <v>38932</v>
      </c>
      <c r="BI532">
        <v>121.84375</v>
      </c>
      <c r="BJ532" s="2">
        <v>38932</v>
      </c>
      <c r="BK532">
        <v>104.15234375</v>
      </c>
    </row>
    <row r="533" spans="4:63" x14ac:dyDescent="0.25">
      <c r="D533" s="2"/>
      <c r="F533" s="2"/>
      <c r="H533" s="2"/>
      <c r="J533" s="2">
        <v>38933</v>
      </c>
      <c r="K533">
        <v>96.484375</v>
      </c>
      <c r="L533" s="2">
        <v>39107</v>
      </c>
      <c r="M533">
        <v>96.640625</v>
      </c>
      <c r="N533" s="2">
        <v>39199</v>
      </c>
      <c r="O533">
        <v>98.5390625</v>
      </c>
      <c r="P533" s="2">
        <v>39469</v>
      </c>
      <c r="Q533">
        <v>106.421875</v>
      </c>
      <c r="R533" s="2"/>
      <c r="T533" s="2"/>
      <c r="V533" s="2"/>
      <c r="X533" s="2"/>
      <c r="AB533" s="2"/>
      <c r="AD533" s="2"/>
      <c r="AH533" s="2"/>
      <c r="AJ533" s="2">
        <v>39135</v>
      </c>
      <c r="AK533">
        <v>95.23046875</v>
      </c>
      <c r="AL533" s="2">
        <v>39321</v>
      </c>
      <c r="AM533">
        <v>98.2890625</v>
      </c>
      <c r="AN533" s="2">
        <v>39497</v>
      </c>
      <c r="AO533">
        <v>105.75</v>
      </c>
      <c r="AP533" s="2"/>
      <c r="AR533" s="2">
        <v>39861</v>
      </c>
      <c r="AS533">
        <v>115.5859375</v>
      </c>
      <c r="AT533" s="2">
        <v>40043</v>
      </c>
      <c r="AU533">
        <v>110.08203125</v>
      </c>
      <c r="BD533" s="2">
        <v>38933</v>
      </c>
      <c r="BE533">
        <v>133.83203125</v>
      </c>
      <c r="BF533" s="2">
        <v>38933</v>
      </c>
      <c r="BG533">
        <v>114.1484375</v>
      </c>
      <c r="BH533" s="2">
        <v>38933</v>
      </c>
      <c r="BI533">
        <v>122.74609375</v>
      </c>
      <c r="BJ533" s="2">
        <v>38933</v>
      </c>
      <c r="BK533">
        <v>104.9921875</v>
      </c>
    </row>
    <row r="534" spans="4:63" x14ac:dyDescent="0.25">
      <c r="D534" s="2"/>
      <c r="F534" s="2"/>
      <c r="H534" s="2"/>
      <c r="J534" s="2">
        <v>38936</v>
      </c>
      <c r="K534">
        <v>96.4140625</v>
      </c>
      <c r="L534" s="2">
        <v>39108</v>
      </c>
      <c r="M534">
        <v>96.671875</v>
      </c>
      <c r="N534" s="2">
        <v>39202</v>
      </c>
      <c r="O534">
        <v>98.76953125</v>
      </c>
      <c r="P534" s="2">
        <v>39470</v>
      </c>
      <c r="Q534">
        <v>105.96484375</v>
      </c>
      <c r="R534" s="2"/>
      <c r="T534" s="2"/>
      <c r="V534" s="2"/>
      <c r="X534" s="2"/>
      <c r="AB534" s="2"/>
      <c r="AD534" s="2"/>
      <c r="AH534" s="2"/>
      <c r="AJ534" s="2">
        <v>39136</v>
      </c>
      <c r="AK534">
        <v>95.63671875</v>
      </c>
      <c r="AL534" s="2">
        <v>39322</v>
      </c>
      <c r="AM534">
        <v>98.81640625</v>
      </c>
      <c r="AN534" s="2">
        <v>39498</v>
      </c>
      <c r="AO534">
        <v>105.79296875</v>
      </c>
      <c r="AP534" s="2"/>
      <c r="AR534" s="2">
        <v>39862</v>
      </c>
      <c r="AS534">
        <v>114.76953125</v>
      </c>
      <c r="AT534" s="2">
        <v>40044</v>
      </c>
      <c r="AU534">
        <v>110.51953125</v>
      </c>
      <c r="BD534" s="2">
        <v>38936</v>
      </c>
      <c r="BE534">
        <v>133.6328125</v>
      </c>
      <c r="BF534" s="2">
        <v>38936</v>
      </c>
      <c r="BG534">
        <v>113.9921875</v>
      </c>
      <c r="BH534" s="2">
        <v>38936</v>
      </c>
      <c r="BI534">
        <v>122.55859375</v>
      </c>
      <c r="BJ534" s="2">
        <v>38936</v>
      </c>
      <c r="BK534">
        <v>104.8671875</v>
      </c>
    </row>
    <row r="535" spans="4:63" x14ac:dyDescent="0.25">
      <c r="D535" s="2"/>
      <c r="F535" s="2"/>
      <c r="H535" s="2"/>
      <c r="J535" s="2">
        <v>38937</v>
      </c>
      <c r="K535">
        <v>96.51953125</v>
      </c>
      <c r="L535" s="2">
        <v>39111</v>
      </c>
      <c r="M535">
        <v>96.6328125</v>
      </c>
      <c r="N535" s="2">
        <v>39203</v>
      </c>
      <c r="O535">
        <v>98.6875</v>
      </c>
      <c r="P535" s="2">
        <v>39471</v>
      </c>
      <c r="Q535">
        <v>105.4765625</v>
      </c>
      <c r="R535" s="2"/>
      <c r="T535" s="2"/>
      <c r="V535" s="2"/>
      <c r="X535" s="2"/>
      <c r="AB535" s="2"/>
      <c r="AD535" s="2"/>
      <c r="AH535" s="2"/>
      <c r="AJ535" s="2">
        <v>39139</v>
      </c>
      <c r="AK535">
        <v>95.9609375</v>
      </c>
      <c r="AL535" s="2">
        <v>39323</v>
      </c>
      <c r="AM535">
        <v>98.5</v>
      </c>
      <c r="AN535" s="2">
        <v>39499</v>
      </c>
      <c r="AO535">
        <v>106.7578125</v>
      </c>
      <c r="AP535" s="2"/>
      <c r="AR535" s="2">
        <v>39863</v>
      </c>
      <c r="AS535">
        <v>113.828125</v>
      </c>
      <c r="AT535" s="2">
        <v>40045</v>
      </c>
      <c r="AU535">
        <v>110.609375</v>
      </c>
      <c r="BD535" s="2">
        <v>38937</v>
      </c>
      <c r="BE535">
        <v>133.484375</v>
      </c>
      <c r="BF535" s="2">
        <v>38937</v>
      </c>
      <c r="BG535">
        <v>113.82421875</v>
      </c>
      <c r="BH535" s="2">
        <v>38937</v>
      </c>
      <c r="BI535">
        <v>122.375</v>
      </c>
      <c r="BJ535" s="2">
        <v>38937</v>
      </c>
      <c r="BK535">
        <v>104.6328125</v>
      </c>
    </row>
    <row r="536" spans="4:63" x14ac:dyDescent="0.25">
      <c r="D536" s="2"/>
      <c r="F536" s="2"/>
      <c r="H536" s="2"/>
      <c r="J536" s="2">
        <v>38938</v>
      </c>
      <c r="K536">
        <v>96.49609375</v>
      </c>
      <c r="L536" s="2">
        <v>39112</v>
      </c>
      <c r="M536">
        <v>96.72265625</v>
      </c>
      <c r="N536" s="2">
        <v>39204</v>
      </c>
      <c r="O536">
        <v>98.6640625</v>
      </c>
      <c r="P536" s="2">
        <v>39472</v>
      </c>
      <c r="Q536">
        <v>105.88671875</v>
      </c>
      <c r="R536" s="2"/>
      <c r="T536" s="2"/>
      <c r="V536" s="2"/>
      <c r="X536" s="2"/>
      <c r="AB536" s="2"/>
      <c r="AD536" s="2"/>
      <c r="AH536" s="2"/>
      <c r="AJ536" s="2">
        <v>39140</v>
      </c>
      <c r="AK536">
        <v>96.75390625</v>
      </c>
      <c r="AL536" s="2">
        <v>39324</v>
      </c>
      <c r="AM536">
        <v>98.94921875</v>
      </c>
      <c r="AN536" s="2">
        <v>39500</v>
      </c>
      <c r="AO536">
        <v>106.609375</v>
      </c>
      <c r="AP536" s="2"/>
      <c r="AR536" s="2">
        <v>39864</v>
      </c>
      <c r="AS536">
        <v>114.4453125</v>
      </c>
      <c r="AT536" s="2">
        <v>40046</v>
      </c>
      <c r="AU536">
        <v>109.6484375</v>
      </c>
      <c r="BD536" s="2">
        <v>38938</v>
      </c>
      <c r="BE536">
        <v>133.14453125</v>
      </c>
      <c r="BF536" s="2">
        <v>38938</v>
      </c>
      <c r="BG536">
        <v>113.49609375</v>
      </c>
      <c r="BH536" s="2">
        <v>38938</v>
      </c>
      <c r="BI536">
        <v>122.01953125</v>
      </c>
      <c r="BJ536" s="2">
        <v>38938</v>
      </c>
      <c r="BK536">
        <v>104.30078125</v>
      </c>
    </row>
    <row r="537" spans="4:63" x14ac:dyDescent="0.25">
      <c r="D537" s="2"/>
      <c r="F537" s="2"/>
      <c r="H537" s="2"/>
      <c r="J537" s="2">
        <v>38939</v>
      </c>
      <c r="K537">
        <v>96.48828125</v>
      </c>
      <c r="L537" s="2">
        <v>39113</v>
      </c>
      <c r="M537">
        <v>96.90625</v>
      </c>
      <c r="N537" s="2">
        <v>39205</v>
      </c>
      <c r="O537">
        <v>98.53515625</v>
      </c>
      <c r="P537" s="2">
        <v>39475</v>
      </c>
      <c r="Q537">
        <v>105.7890625</v>
      </c>
      <c r="R537" s="2"/>
      <c r="T537" s="2"/>
      <c r="V537" s="2"/>
      <c r="X537" s="2"/>
      <c r="AB537" s="2"/>
      <c r="AD537" s="2"/>
      <c r="AH537" s="2"/>
      <c r="AJ537" s="2">
        <v>39141</v>
      </c>
      <c r="AK537">
        <v>96.421875</v>
      </c>
      <c r="AL537" s="2">
        <v>39325</v>
      </c>
      <c r="AM537">
        <v>98.82421875</v>
      </c>
      <c r="AN537" s="2">
        <v>39503</v>
      </c>
      <c r="AO537">
        <v>105.91796875</v>
      </c>
      <c r="AP537" s="2"/>
      <c r="AR537" s="2">
        <v>39867</v>
      </c>
      <c r="AS537">
        <v>114.67578125</v>
      </c>
      <c r="AT537" s="2">
        <v>40049</v>
      </c>
      <c r="AU537">
        <v>110.30078125</v>
      </c>
      <c r="BD537" s="2">
        <v>38939</v>
      </c>
      <c r="BE537">
        <v>132.8984375</v>
      </c>
      <c r="BF537" s="2">
        <v>38939</v>
      </c>
      <c r="BG537">
        <v>113.26171875</v>
      </c>
      <c r="BH537" s="2">
        <v>38939</v>
      </c>
      <c r="BI537">
        <v>121.76953125</v>
      </c>
      <c r="BJ537" s="2">
        <v>38939</v>
      </c>
      <c r="BK537">
        <v>104.03515625</v>
      </c>
    </row>
    <row r="538" spans="4:63" x14ac:dyDescent="0.25">
      <c r="D538" s="2"/>
      <c r="F538" s="2"/>
      <c r="H538" s="2"/>
      <c r="J538" s="2">
        <v>38940</v>
      </c>
      <c r="K538">
        <v>96.421875</v>
      </c>
      <c r="L538" s="2">
        <v>39114</v>
      </c>
      <c r="M538">
        <v>96.7890625</v>
      </c>
      <c r="N538" s="2">
        <v>39206</v>
      </c>
      <c r="O538">
        <v>98.6484375</v>
      </c>
      <c r="P538" s="2">
        <v>39476</v>
      </c>
      <c r="Q538">
        <v>105.50390625</v>
      </c>
      <c r="R538" s="2"/>
      <c r="T538" s="2"/>
      <c r="V538" s="2"/>
      <c r="X538" s="2"/>
      <c r="AB538" s="2"/>
      <c r="AD538" s="2"/>
      <c r="AH538" s="2"/>
      <c r="AJ538" s="2">
        <v>39142</v>
      </c>
      <c r="AK538">
        <v>96.5390625</v>
      </c>
      <c r="AL538" s="2">
        <v>39328</v>
      </c>
      <c r="AM538">
        <v>98.82421875</v>
      </c>
      <c r="AN538" s="2">
        <v>39504</v>
      </c>
      <c r="AO538">
        <v>106.3046875</v>
      </c>
      <c r="AP538" s="2"/>
      <c r="AR538" s="2">
        <v>39868</v>
      </c>
      <c r="AS538">
        <v>114.37890625</v>
      </c>
      <c r="AT538" s="2">
        <v>40050</v>
      </c>
      <c r="AU538">
        <v>110.59375</v>
      </c>
      <c r="BD538" s="2">
        <v>38940</v>
      </c>
      <c r="BE538">
        <v>132.58984375</v>
      </c>
      <c r="BF538" s="2">
        <v>38940</v>
      </c>
      <c r="BG538">
        <v>112.953125</v>
      </c>
      <c r="BH538" s="2">
        <v>38940</v>
      </c>
      <c r="BI538">
        <v>121.46484375</v>
      </c>
      <c r="BJ538" s="2">
        <v>38940</v>
      </c>
      <c r="BK538">
        <v>103.765625</v>
      </c>
    </row>
    <row r="539" spans="4:63" x14ac:dyDescent="0.25">
      <c r="D539" s="2"/>
      <c r="F539" s="2"/>
      <c r="H539" s="2"/>
      <c r="J539" s="2">
        <v>38943</v>
      </c>
      <c r="K539">
        <v>96.3359375</v>
      </c>
      <c r="L539" s="2">
        <v>39115</v>
      </c>
      <c r="M539">
        <v>96.8828125</v>
      </c>
      <c r="N539" s="2">
        <v>39209</v>
      </c>
      <c r="O539">
        <v>98.65625</v>
      </c>
      <c r="P539" s="2">
        <v>39477</v>
      </c>
      <c r="Q539">
        <v>105.875</v>
      </c>
      <c r="R539" s="2"/>
      <c r="T539" s="2"/>
      <c r="V539" s="2"/>
      <c r="X539" s="2"/>
      <c r="AB539" s="2"/>
      <c r="AD539" s="2"/>
      <c r="AH539" s="2"/>
      <c r="AJ539" s="2">
        <v>39143</v>
      </c>
      <c r="AK539">
        <v>96.91796875</v>
      </c>
      <c r="AL539" s="2">
        <v>39329</v>
      </c>
      <c r="AM539">
        <v>98.7578125</v>
      </c>
      <c r="AN539" s="2">
        <v>39505</v>
      </c>
      <c r="AO539">
        <v>106.39453125</v>
      </c>
      <c r="AP539" s="2"/>
      <c r="AR539" s="2">
        <v>39869</v>
      </c>
      <c r="AS539">
        <v>113.359375</v>
      </c>
      <c r="AT539" s="2">
        <v>40051</v>
      </c>
      <c r="AU539">
        <v>110.609375</v>
      </c>
      <c r="BD539" s="2">
        <v>38943</v>
      </c>
      <c r="BE539">
        <v>128.515625</v>
      </c>
      <c r="BF539" s="2">
        <v>38943</v>
      </c>
      <c r="BG539">
        <v>109.734375</v>
      </c>
      <c r="BH539" s="2">
        <v>38943</v>
      </c>
      <c r="BI539">
        <v>117.90625</v>
      </c>
      <c r="BJ539" s="2">
        <v>38943</v>
      </c>
      <c r="BK539">
        <v>100.921875</v>
      </c>
    </row>
    <row r="540" spans="4:63" x14ac:dyDescent="0.25">
      <c r="D540" s="2"/>
      <c r="F540" s="2"/>
      <c r="H540" s="2"/>
      <c r="J540" s="2">
        <v>38944</v>
      </c>
      <c r="K540">
        <v>96.515625</v>
      </c>
      <c r="L540" s="2">
        <v>39118</v>
      </c>
      <c r="M540">
        <v>96.9375</v>
      </c>
      <c r="N540" s="2">
        <v>39210</v>
      </c>
      <c r="O540">
        <v>98.65234375</v>
      </c>
      <c r="P540" s="2">
        <v>39478</v>
      </c>
      <c r="Q540">
        <v>106.05078125</v>
      </c>
      <c r="R540" s="2"/>
      <c r="T540" s="2"/>
      <c r="V540" s="2"/>
      <c r="X540" s="2"/>
      <c r="AB540" s="2"/>
      <c r="AD540" s="2"/>
      <c r="AH540" s="2"/>
      <c r="AJ540" s="2">
        <v>39146</v>
      </c>
      <c r="AK540">
        <v>96.9296875</v>
      </c>
      <c r="AL540" s="2">
        <v>39330</v>
      </c>
      <c r="AM540">
        <v>99.39453125</v>
      </c>
      <c r="AN540" s="2">
        <v>39506</v>
      </c>
      <c r="AO540">
        <v>107.75</v>
      </c>
      <c r="AP540" s="2"/>
      <c r="AR540" s="2">
        <v>39870</v>
      </c>
      <c r="AS540">
        <v>112.88671875</v>
      </c>
      <c r="AT540" s="2">
        <v>40052</v>
      </c>
      <c r="AU540">
        <v>110.41796875</v>
      </c>
      <c r="BD540" s="2">
        <v>38944</v>
      </c>
      <c r="BE540">
        <v>129.47265625</v>
      </c>
      <c r="BF540" s="2">
        <v>38944</v>
      </c>
      <c r="BG540">
        <v>110.625</v>
      </c>
      <c r="BH540" s="2">
        <v>38944</v>
      </c>
      <c r="BI540">
        <v>118.84765625</v>
      </c>
      <c r="BJ540" s="2">
        <v>38944</v>
      </c>
      <c r="BK540">
        <v>101.828125</v>
      </c>
    </row>
    <row r="541" spans="4:63" x14ac:dyDescent="0.25">
      <c r="D541" s="2"/>
      <c r="F541" s="2"/>
      <c r="H541" s="2"/>
      <c r="J541" s="2">
        <v>38945</v>
      </c>
      <c r="K541">
        <v>96.69921875</v>
      </c>
      <c r="L541" s="2">
        <v>39119</v>
      </c>
      <c r="M541">
        <v>97.05859375</v>
      </c>
      <c r="N541" s="2">
        <v>39211</v>
      </c>
      <c r="O541">
        <v>98.5390625</v>
      </c>
      <c r="P541" s="2">
        <v>39479</v>
      </c>
      <c r="Q541">
        <v>106.1171875</v>
      </c>
      <c r="R541" s="2"/>
      <c r="T541" s="2"/>
      <c r="V541" s="2"/>
      <c r="X541" s="2"/>
      <c r="AB541" s="2"/>
      <c r="AD541" s="2"/>
      <c r="AH541" s="2"/>
      <c r="AJ541" s="2">
        <v>39147</v>
      </c>
      <c r="AK541">
        <v>96.73828125</v>
      </c>
      <c r="AL541" s="2">
        <v>39331</v>
      </c>
      <c r="AM541">
        <v>99.09375</v>
      </c>
      <c r="AN541" s="2">
        <v>39507</v>
      </c>
      <c r="AO541">
        <v>108.9609375</v>
      </c>
      <c r="AP541" s="2"/>
      <c r="AR541" s="2">
        <v>39871</v>
      </c>
      <c r="AS541">
        <v>112.86328125</v>
      </c>
      <c r="AT541" s="2">
        <v>40053</v>
      </c>
      <c r="AU541">
        <v>110.56640625</v>
      </c>
      <c r="BD541" s="2">
        <v>38945</v>
      </c>
      <c r="BE541">
        <v>130.35546875</v>
      </c>
      <c r="BF541" s="2">
        <v>38945</v>
      </c>
      <c r="BG541">
        <v>111.40625</v>
      </c>
      <c r="BH541" s="2">
        <v>38945</v>
      </c>
      <c r="BI541">
        <v>119.69140625</v>
      </c>
      <c r="BJ541" s="2">
        <v>38945</v>
      </c>
      <c r="BK541">
        <v>102.62109375</v>
      </c>
    </row>
    <row r="542" spans="4:63" x14ac:dyDescent="0.25">
      <c r="D542" s="2"/>
      <c r="F542" s="2"/>
      <c r="H542" s="2"/>
      <c r="J542" s="2">
        <v>38946</v>
      </c>
      <c r="K542">
        <v>96.67578125</v>
      </c>
      <c r="L542" s="2">
        <v>39120</v>
      </c>
      <c r="M542">
        <v>97.1484375</v>
      </c>
      <c r="N542" s="2">
        <v>39212</v>
      </c>
      <c r="O542">
        <v>98.66015625</v>
      </c>
      <c r="P542" s="2">
        <v>39482</v>
      </c>
      <c r="Q542">
        <v>106.11328125</v>
      </c>
      <c r="R542" s="2"/>
      <c r="T542" s="2"/>
      <c r="V542" s="2"/>
      <c r="X542" s="2"/>
      <c r="AB542" s="2"/>
      <c r="AD542" s="2"/>
      <c r="AH542" s="2"/>
      <c r="AJ542" s="2">
        <v>39148</v>
      </c>
      <c r="AK542">
        <v>97.01171875</v>
      </c>
      <c r="AL542" s="2">
        <v>39332</v>
      </c>
      <c r="AM542">
        <v>100.08203125</v>
      </c>
      <c r="AN542" s="2">
        <v>39510</v>
      </c>
      <c r="AO542">
        <v>108.67578125</v>
      </c>
      <c r="AP542" s="2"/>
      <c r="AR542" s="2">
        <v>39874</v>
      </c>
      <c r="AS542">
        <v>114.09375</v>
      </c>
      <c r="AT542" s="2">
        <v>40056</v>
      </c>
      <c r="AU542">
        <v>110.9375</v>
      </c>
      <c r="BD542" s="2">
        <v>38946</v>
      </c>
      <c r="BE542">
        <v>130.28125</v>
      </c>
      <c r="BF542" s="2">
        <v>38946</v>
      </c>
      <c r="BG542">
        <v>111.34765625</v>
      </c>
      <c r="BH542" s="2">
        <v>38946</v>
      </c>
      <c r="BI542">
        <v>119.6328125</v>
      </c>
      <c r="BJ542" s="2">
        <v>38946</v>
      </c>
      <c r="BK542">
        <v>102.55859375</v>
      </c>
    </row>
    <row r="543" spans="4:63" x14ac:dyDescent="0.25">
      <c r="D543" s="2"/>
      <c r="F543" s="2"/>
      <c r="H543" s="2"/>
      <c r="J543" s="2">
        <v>38947</v>
      </c>
      <c r="K543">
        <v>96.765625</v>
      </c>
      <c r="L543" s="2">
        <v>39121</v>
      </c>
      <c r="M543">
        <v>97.15625</v>
      </c>
      <c r="N543" s="2">
        <v>39213</v>
      </c>
      <c r="O543">
        <v>98.59765625</v>
      </c>
      <c r="P543" s="2">
        <v>39483</v>
      </c>
      <c r="Q543">
        <v>106.515625</v>
      </c>
      <c r="R543" s="2"/>
      <c r="T543" s="2"/>
      <c r="V543" s="2"/>
      <c r="X543" s="2"/>
      <c r="AB543" s="2"/>
      <c r="AD543" s="2"/>
      <c r="AH543" s="2"/>
      <c r="AJ543" s="2">
        <v>39149</v>
      </c>
      <c r="AK543">
        <v>96.8671875</v>
      </c>
      <c r="AL543" s="2">
        <v>39335</v>
      </c>
      <c r="AM543">
        <v>100.515625</v>
      </c>
      <c r="AN543" s="2">
        <v>39511</v>
      </c>
      <c r="AO543">
        <v>108.25</v>
      </c>
      <c r="AP543" s="2"/>
      <c r="AR543" s="2">
        <v>39875</v>
      </c>
      <c r="AS543">
        <v>114.078125</v>
      </c>
      <c r="AT543" s="2">
        <v>40057</v>
      </c>
      <c r="AU543">
        <v>111.21484375</v>
      </c>
      <c r="BD543" s="2">
        <v>38947</v>
      </c>
      <c r="BE543">
        <v>130.640625</v>
      </c>
      <c r="BF543" s="2">
        <v>38947</v>
      </c>
      <c r="BG543">
        <v>111.66015625</v>
      </c>
      <c r="BH543" s="2">
        <v>38947</v>
      </c>
      <c r="BI543">
        <v>119.984375</v>
      </c>
      <c r="BJ543" s="2">
        <v>38947</v>
      </c>
      <c r="BK543">
        <v>102.8671875</v>
      </c>
    </row>
    <row r="544" spans="4:63" x14ac:dyDescent="0.25">
      <c r="D544" s="2"/>
      <c r="F544" s="2"/>
      <c r="H544" s="2"/>
      <c r="J544" s="2">
        <v>38950</v>
      </c>
      <c r="K544">
        <v>96.8359375</v>
      </c>
      <c r="L544" s="2">
        <v>39122</v>
      </c>
      <c r="M544">
        <v>97.078125</v>
      </c>
      <c r="N544" s="2">
        <v>39216</v>
      </c>
      <c r="O544">
        <v>98.546875</v>
      </c>
      <c r="P544" s="2">
        <v>39484</v>
      </c>
      <c r="Q544">
        <v>106.48046875</v>
      </c>
      <c r="R544" s="2"/>
      <c r="T544" s="2"/>
      <c r="V544" s="2"/>
      <c r="X544" s="2"/>
      <c r="AB544" s="2"/>
      <c r="AD544" s="2"/>
      <c r="AH544" s="2"/>
      <c r="AJ544" s="2">
        <v>39150</v>
      </c>
      <c r="AK544">
        <v>96.38671875</v>
      </c>
      <c r="AL544" s="2">
        <v>39336</v>
      </c>
      <c r="AM544">
        <v>100.12109375</v>
      </c>
      <c r="AN544" s="2">
        <v>39512</v>
      </c>
      <c r="AO544">
        <v>108.02734375</v>
      </c>
      <c r="AP544" s="2"/>
      <c r="AR544" s="2">
        <v>39876</v>
      </c>
      <c r="AS544">
        <v>113.29296875</v>
      </c>
      <c r="AT544" s="2">
        <v>40058</v>
      </c>
      <c r="AU544">
        <v>111.66796875</v>
      </c>
      <c r="BD544" s="2">
        <v>38950</v>
      </c>
      <c r="BE544">
        <v>130.98828125</v>
      </c>
      <c r="BF544" s="2">
        <v>38950</v>
      </c>
      <c r="BG544">
        <v>111.97265625</v>
      </c>
      <c r="BH544" s="2">
        <v>38950</v>
      </c>
      <c r="BI544">
        <v>120.3125</v>
      </c>
      <c r="BJ544" s="2">
        <v>38950</v>
      </c>
      <c r="BK544">
        <v>103.1640625</v>
      </c>
    </row>
    <row r="545" spans="4:63" x14ac:dyDescent="0.25">
      <c r="D545" s="2"/>
      <c r="F545" s="2"/>
      <c r="H545" s="2"/>
      <c r="J545" s="2">
        <v>38951</v>
      </c>
      <c r="K545">
        <v>96.84375</v>
      </c>
      <c r="L545" s="2">
        <v>39125</v>
      </c>
      <c r="M545">
        <v>97.0234375</v>
      </c>
      <c r="N545" s="2">
        <v>39217</v>
      </c>
      <c r="O545">
        <v>98.54296875</v>
      </c>
      <c r="P545" s="2">
        <v>39485</v>
      </c>
      <c r="Q545">
        <v>106.0390625</v>
      </c>
      <c r="R545" s="2"/>
      <c r="T545" s="2"/>
      <c r="V545" s="2"/>
      <c r="X545" s="2"/>
      <c r="AB545" s="2"/>
      <c r="AD545" s="2"/>
      <c r="AH545" s="2"/>
      <c r="AJ545" s="2">
        <v>39153</v>
      </c>
      <c r="AK545">
        <v>96.6484375</v>
      </c>
      <c r="AL545" s="2">
        <v>39337</v>
      </c>
      <c r="AM545">
        <v>99.8828125</v>
      </c>
      <c r="AN545" s="2">
        <v>39513</v>
      </c>
      <c r="AO545">
        <v>108.8203125</v>
      </c>
      <c r="AP545" s="2"/>
      <c r="AR545" s="2">
        <v>39877</v>
      </c>
      <c r="AS545">
        <v>114.6171875</v>
      </c>
      <c r="AT545" s="2">
        <v>40059</v>
      </c>
      <c r="AU545">
        <v>111.3671875</v>
      </c>
      <c r="BD545" s="2">
        <v>38951</v>
      </c>
      <c r="BE545">
        <v>131.1328125</v>
      </c>
      <c r="BF545" s="2">
        <v>38951</v>
      </c>
      <c r="BG545">
        <v>112.11328125</v>
      </c>
      <c r="BH545" s="2">
        <v>38951</v>
      </c>
      <c r="BI545">
        <v>120.45703125</v>
      </c>
      <c r="BJ545" s="2">
        <v>38951</v>
      </c>
      <c r="BK545">
        <v>103.36328125</v>
      </c>
    </row>
    <row r="546" spans="4:63" x14ac:dyDescent="0.25">
      <c r="D546" s="2"/>
      <c r="F546" s="2"/>
      <c r="H546" s="2"/>
      <c r="J546" s="2">
        <v>38952</v>
      </c>
      <c r="K546">
        <v>96.8359375</v>
      </c>
      <c r="L546" s="2">
        <v>39126</v>
      </c>
      <c r="M546">
        <v>97.00390625</v>
      </c>
      <c r="N546" s="2">
        <v>39218</v>
      </c>
      <c r="O546">
        <v>98.5546875</v>
      </c>
      <c r="P546" s="2">
        <v>39486</v>
      </c>
      <c r="Q546">
        <v>106.43359375</v>
      </c>
      <c r="R546" s="2"/>
      <c r="T546" s="2"/>
      <c r="V546" s="2"/>
      <c r="X546" s="2"/>
      <c r="AB546" s="2"/>
      <c r="AD546" s="2"/>
      <c r="AH546" s="2"/>
      <c r="AJ546" s="2">
        <v>39154</v>
      </c>
      <c r="AK546">
        <v>97.140625</v>
      </c>
      <c r="AL546" s="2">
        <v>39338</v>
      </c>
      <c r="AM546">
        <v>99.51953125</v>
      </c>
      <c r="AN546" s="2">
        <v>39514</v>
      </c>
      <c r="AO546">
        <v>109.265625</v>
      </c>
      <c r="AP546" s="2"/>
      <c r="AR546" s="2">
        <v>39878</v>
      </c>
      <c r="AS546">
        <v>114.1875</v>
      </c>
      <c r="AT546" s="2">
        <v>40060</v>
      </c>
      <c r="AU546">
        <v>110.76171875</v>
      </c>
      <c r="BD546" s="2">
        <v>38952</v>
      </c>
      <c r="BE546">
        <v>131.140625</v>
      </c>
      <c r="BF546" s="2">
        <v>38952</v>
      </c>
      <c r="BG546">
        <v>112.1328125</v>
      </c>
      <c r="BH546" s="2">
        <v>38952</v>
      </c>
      <c r="BI546">
        <v>120.48828125</v>
      </c>
      <c r="BJ546" s="2">
        <v>38952</v>
      </c>
      <c r="BK546">
        <v>103.34765625</v>
      </c>
    </row>
    <row r="547" spans="4:63" x14ac:dyDescent="0.25">
      <c r="D547" s="2"/>
      <c r="F547" s="2"/>
      <c r="H547" s="2"/>
      <c r="J547" s="2">
        <v>38953</v>
      </c>
      <c r="K547">
        <v>96.83203125</v>
      </c>
      <c r="L547" s="2">
        <v>39127</v>
      </c>
      <c r="M547">
        <v>97.23046875</v>
      </c>
      <c r="N547" s="2">
        <v>39219</v>
      </c>
      <c r="O547">
        <v>98.4375</v>
      </c>
      <c r="P547" s="2">
        <v>39489</v>
      </c>
      <c r="Q547">
        <v>106.5078125</v>
      </c>
      <c r="R547" s="2"/>
      <c r="T547" s="2"/>
      <c r="V547" s="2"/>
      <c r="X547" s="2"/>
      <c r="AB547" s="2"/>
      <c r="AD547" s="2"/>
      <c r="AH547" s="2"/>
      <c r="AJ547" s="2">
        <v>39155</v>
      </c>
      <c r="AK547">
        <v>96.83984375</v>
      </c>
      <c r="AL547" s="2">
        <v>39339</v>
      </c>
      <c r="AM547">
        <v>99.6171875</v>
      </c>
      <c r="AN547" s="2">
        <v>39517</v>
      </c>
      <c r="AO547">
        <v>109.82421875</v>
      </c>
      <c r="AP547" s="2"/>
      <c r="AR547" s="2">
        <v>39881</v>
      </c>
      <c r="AS547">
        <v>114.27734375</v>
      </c>
      <c r="AT547" s="2">
        <v>40063</v>
      </c>
      <c r="AU547">
        <v>110.74609375</v>
      </c>
      <c r="BD547" s="2">
        <v>38953</v>
      </c>
      <c r="BE547">
        <v>131.26953125</v>
      </c>
      <c r="BF547" s="2">
        <v>38953</v>
      </c>
      <c r="BG547">
        <v>112.2421875</v>
      </c>
      <c r="BH547" s="2">
        <v>38953</v>
      </c>
      <c r="BI547">
        <v>120.6171875</v>
      </c>
      <c r="BJ547" s="2">
        <v>38953</v>
      </c>
      <c r="BK547">
        <v>103.45703125</v>
      </c>
    </row>
    <row r="548" spans="4:63" x14ac:dyDescent="0.25">
      <c r="D548" s="2"/>
      <c r="F548" s="2"/>
      <c r="H548" s="2"/>
      <c r="J548" s="2">
        <v>38954</v>
      </c>
      <c r="K548">
        <v>96.91796875</v>
      </c>
      <c r="L548" s="2">
        <v>39128</v>
      </c>
      <c r="M548">
        <v>97.3359375</v>
      </c>
      <c r="N548" s="2">
        <v>39220</v>
      </c>
      <c r="O548">
        <v>98.37890625</v>
      </c>
      <c r="P548" s="2">
        <v>39490</v>
      </c>
      <c r="Q548">
        <v>106.48828125</v>
      </c>
      <c r="R548" s="2"/>
      <c r="T548" s="2"/>
      <c r="V548" s="2"/>
      <c r="X548" s="2"/>
      <c r="AB548" s="2"/>
      <c r="AD548" s="2"/>
      <c r="AH548" s="2"/>
      <c r="AJ548" s="2">
        <v>39156</v>
      </c>
      <c r="AK548">
        <v>96.8671875</v>
      </c>
      <c r="AL548" s="2">
        <v>39342</v>
      </c>
      <c r="AM548">
        <v>99.58203125</v>
      </c>
      <c r="AN548" s="2">
        <v>39518</v>
      </c>
      <c r="AO548">
        <v>108.6484375</v>
      </c>
      <c r="AP548" s="2"/>
      <c r="AR548" s="2">
        <v>39882</v>
      </c>
      <c r="AS548">
        <v>113.1953125</v>
      </c>
      <c r="AT548" s="2">
        <v>40064</v>
      </c>
      <c r="AU548">
        <v>110.51171875</v>
      </c>
      <c r="BD548" s="2">
        <v>38954</v>
      </c>
      <c r="BE548">
        <v>131.59765625</v>
      </c>
      <c r="BF548" s="2">
        <v>38954</v>
      </c>
      <c r="BG548">
        <v>112.5234375</v>
      </c>
      <c r="BH548" s="2">
        <v>38954</v>
      </c>
      <c r="BI548">
        <v>120.921875</v>
      </c>
      <c r="BJ548" s="2">
        <v>38954</v>
      </c>
      <c r="BK548">
        <v>103.73046875</v>
      </c>
    </row>
    <row r="549" spans="4:63" x14ac:dyDescent="0.25">
      <c r="D549" s="2"/>
      <c r="F549" s="2"/>
      <c r="H549" s="2"/>
      <c r="J549" s="2">
        <v>38957</v>
      </c>
      <c r="K549">
        <v>96.8984375</v>
      </c>
      <c r="L549" s="2">
        <v>39129</v>
      </c>
      <c r="M549">
        <v>97.40625</v>
      </c>
      <c r="N549" s="2">
        <v>39223</v>
      </c>
      <c r="O549">
        <v>98.4375</v>
      </c>
      <c r="P549" s="2">
        <v>39491</v>
      </c>
      <c r="Q549">
        <v>106.4375</v>
      </c>
      <c r="R549" s="2"/>
      <c r="T549" s="2"/>
      <c r="V549" s="2"/>
      <c r="X549" s="2"/>
      <c r="AB549" s="2"/>
      <c r="AD549" s="2"/>
      <c r="AH549" s="2"/>
      <c r="AJ549" s="2">
        <v>39157</v>
      </c>
      <c r="AK549">
        <v>96.85546875</v>
      </c>
      <c r="AL549" s="2">
        <v>39343</v>
      </c>
      <c r="AM549">
        <v>99.63671875</v>
      </c>
      <c r="AN549" s="2">
        <v>39519</v>
      </c>
      <c r="AO549">
        <v>109.75390625</v>
      </c>
      <c r="AP549" s="2"/>
      <c r="AR549" s="2">
        <v>39883</v>
      </c>
      <c r="AS549">
        <v>114.0234375</v>
      </c>
      <c r="AT549" s="2">
        <v>40065</v>
      </c>
      <c r="AU549">
        <v>110.6328125</v>
      </c>
      <c r="BD549" s="2">
        <v>38957</v>
      </c>
      <c r="BE549">
        <v>131.5390625</v>
      </c>
      <c r="BF549" s="2">
        <v>38957</v>
      </c>
      <c r="BG549">
        <v>112.4765625</v>
      </c>
      <c r="BH549" s="2">
        <v>38957</v>
      </c>
      <c r="BI549">
        <v>120.89453125</v>
      </c>
      <c r="BJ549" s="2">
        <v>38957</v>
      </c>
      <c r="BK549">
        <v>103.73046875</v>
      </c>
    </row>
    <row r="550" spans="4:63" x14ac:dyDescent="0.25">
      <c r="D550" s="2"/>
      <c r="F550" s="2"/>
      <c r="H550" s="2"/>
      <c r="J550" s="2">
        <v>38958</v>
      </c>
      <c r="K550">
        <v>96.953125</v>
      </c>
      <c r="L550" s="2">
        <v>39132</v>
      </c>
      <c r="M550">
        <v>97.40625</v>
      </c>
      <c r="N550" s="2">
        <v>39224</v>
      </c>
      <c r="O550">
        <v>98.3359375</v>
      </c>
      <c r="P550" s="2">
        <v>39492</v>
      </c>
      <c r="Q550">
        <v>106.37109375</v>
      </c>
      <c r="R550" s="2"/>
      <c r="T550" s="2"/>
      <c r="V550" s="2"/>
      <c r="X550" s="2"/>
      <c r="AB550" s="2"/>
      <c r="AD550" s="2"/>
      <c r="AH550" s="2"/>
      <c r="AJ550" s="2">
        <v>39160</v>
      </c>
      <c r="AK550">
        <v>96.73828125</v>
      </c>
      <c r="AL550" s="2">
        <v>39344</v>
      </c>
      <c r="AM550">
        <v>99.1796875</v>
      </c>
      <c r="AN550" s="2">
        <v>39520</v>
      </c>
      <c r="AO550">
        <v>109.51953125</v>
      </c>
      <c r="AP550" s="2"/>
      <c r="AR550" s="2">
        <v>39884</v>
      </c>
      <c r="AS550">
        <v>114.45703125</v>
      </c>
      <c r="AT550" s="2">
        <v>40066</v>
      </c>
      <c r="AU550">
        <v>111.58203125</v>
      </c>
      <c r="BD550" s="2">
        <v>38958</v>
      </c>
      <c r="BE550">
        <v>131.703125</v>
      </c>
      <c r="BF550" s="2">
        <v>38958</v>
      </c>
      <c r="BG550">
        <v>112.62109375</v>
      </c>
      <c r="BH550" s="2">
        <v>38958</v>
      </c>
      <c r="BI550">
        <v>121.05078125</v>
      </c>
      <c r="BJ550" s="2">
        <v>38958</v>
      </c>
      <c r="BK550">
        <v>103.88671875</v>
      </c>
    </row>
    <row r="551" spans="4:63" x14ac:dyDescent="0.25">
      <c r="D551" s="2"/>
      <c r="F551" s="2"/>
      <c r="H551" s="2"/>
      <c r="J551" s="2">
        <v>38959</v>
      </c>
      <c r="K551">
        <v>97.0390625</v>
      </c>
      <c r="L551" s="2">
        <v>39133</v>
      </c>
      <c r="M551">
        <v>97.44921875</v>
      </c>
      <c r="N551" s="2">
        <v>39225</v>
      </c>
      <c r="O551">
        <v>98.33203125</v>
      </c>
      <c r="P551" s="2">
        <v>39493</v>
      </c>
      <c r="Q551">
        <v>106.35546875</v>
      </c>
      <c r="R551" s="2"/>
      <c r="T551" s="2"/>
      <c r="V551" s="2"/>
      <c r="X551" s="2"/>
      <c r="AB551" s="2"/>
      <c r="AD551" s="2"/>
      <c r="AH551" s="2"/>
      <c r="AJ551" s="2">
        <v>39161</v>
      </c>
      <c r="AK551">
        <v>96.84375</v>
      </c>
      <c r="AL551" s="2">
        <v>39345</v>
      </c>
      <c r="AM551">
        <v>98.17578125</v>
      </c>
      <c r="AN551" s="2">
        <v>39521</v>
      </c>
      <c r="AO551">
        <v>110.5546875</v>
      </c>
      <c r="AP551" s="2"/>
      <c r="AR551" s="2">
        <v>39885</v>
      </c>
      <c r="AS551">
        <v>114.24609375</v>
      </c>
      <c r="AT551" s="2">
        <v>40067</v>
      </c>
      <c r="AU551">
        <v>111.65234375</v>
      </c>
      <c r="BD551" s="2">
        <v>38959</v>
      </c>
      <c r="BE551">
        <v>131.97265625</v>
      </c>
      <c r="BF551" s="2">
        <v>38959</v>
      </c>
      <c r="BG551">
        <v>112.87109375</v>
      </c>
      <c r="BH551" s="2">
        <v>38959</v>
      </c>
      <c r="BI551">
        <v>121.3203125</v>
      </c>
      <c r="BJ551" s="2">
        <v>38959</v>
      </c>
      <c r="BK551">
        <v>104.1484375</v>
      </c>
    </row>
    <row r="552" spans="4:63" x14ac:dyDescent="0.25">
      <c r="D552" s="2"/>
      <c r="F552" s="2"/>
      <c r="H552" s="2"/>
      <c r="J552" s="2">
        <v>38960</v>
      </c>
      <c r="K552">
        <v>97.14453125</v>
      </c>
      <c r="L552" s="2">
        <v>39134</v>
      </c>
      <c r="M552">
        <v>97.41015625</v>
      </c>
      <c r="N552" s="2">
        <v>39226</v>
      </c>
      <c r="O552">
        <v>98.34375</v>
      </c>
      <c r="P552" s="2">
        <v>39496</v>
      </c>
      <c r="Q552">
        <v>106.35546875</v>
      </c>
      <c r="R552" s="2"/>
      <c r="T552" s="2"/>
      <c r="V552" s="2"/>
      <c r="X552" s="2"/>
      <c r="AB552" s="2"/>
      <c r="AD552" s="2"/>
      <c r="AH552" s="2"/>
      <c r="AJ552" s="2">
        <v>39162</v>
      </c>
      <c r="AK552">
        <v>96.98046875</v>
      </c>
      <c r="AL552" s="2">
        <v>39346</v>
      </c>
      <c r="AM552">
        <v>98.6953125</v>
      </c>
      <c r="AN552" s="2">
        <v>39524</v>
      </c>
      <c r="AO552">
        <v>111.61328125</v>
      </c>
      <c r="AP552" s="2"/>
      <c r="AR552" s="2">
        <v>39888</v>
      </c>
      <c r="AS552">
        <v>113.7734375</v>
      </c>
      <c r="AT552" s="2">
        <v>40070</v>
      </c>
      <c r="AU552">
        <v>111.1171875</v>
      </c>
      <c r="BD552" s="2">
        <v>38960</v>
      </c>
      <c r="BE552">
        <v>132.3515625</v>
      </c>
      <c r="BF552" s="2">
        <v>38960</v>
      </c>
      <c r="BG552">
        <v>113.23046875</v>
      </c>
      <c r="BH552" s="2">
        <v>38960</v>
      </c>
      <c r="BI552">
        <v>121.6953125</v>
      </c>
      <c r="BJ552" s="2">
        <v>38960</v>
      </c>
      <c r="BK552">
        <v>104.4921875</v>
      </c>
    </row>
    <row r="553" spans="4:63" x14ac:dyDescent="0.25">
      <c r="D553" s="2"/>
      <c r="F553" s="2"/>
      <c r="H553" s="2"/>
      <c r="J553" s="2">
        <v>38961</v>
      </c>
      <c r="K553">
        <v>97.2421875</v>
      </c>
      <c r="L553" s="2">
        <v>39135</v>
      </c>
      <c r="M553">
        <v>97.3125</v>
      </c>
      <c r="N553" s="2">
        <v>39227</v>
      </c>
      <c r="O553">
        <v>98.33984375</v>
      </c>
      <c r="P553" s="2">
        <v>39497</v>
      </c>
      <c r="Q553">
        <v>105.8359375</v>
      </c>
      <c r="R553" s="2"/>
      <c r="T553" s="2"/>
      <c r="V553" s="2"/>
      <c r="X553" s="2"/>
      <c r="AB553" s="2"/>
      <c r="AD553" s="2"/>
      <c r="AH553" s="2"/>
      <c r="AJ553" s="2">
        <v>39163</v>
      </c>
      <c r="AK553">
        <v>96.6953125</v>
      </c>
      <c r="AL553" s="2">
        <v>39349</v>
      </c>
      <c r="AM553">
        <v>98.62890625</v>
      </c>
      <c r="AN553" s="2">
        <v>39525</v>
      </c>
      <c r="AO553">
        <v>110.34375</v>
      </c>
      <c r="AP553" s="2"/>
      <c r="AR553" s="2">
        <v>39889</v>
      </c>
      <c r="AS553">
        <v>113.39453125</v>
      </c>
      <c r="AT553" s="2">
        <v>40071</v>
      </c>
      <c r="AU553">
        <v>110.8828125</v>
      </c>
      <c r="BD553" s="2">
        <v>38961</v>
      </c>
      <c r="BE553">
        <v>132.51171875</v>
      </c>
      <c r="BF553" s="2">
        <v>38961</v>
      </c>
      <c r="BG553">
        <v>113.359375</v>
      </c>
      <c r="BH553" s="2">
        <v>38961</v>
      </c>
      <c r="BI553">
        <v>121.86328125</v>
      </c>
      <c r="BJ553" s="2">
        <v>38961</v>
      </c>
      <c r="BK553">
        <v>104.62890625</v>
      </c>
    </row>
    <row r="554" spans="4:63" x14ac:dyDescent="0.25">
      <c r="D554" s="2"/>
      <c r="F554" s="2"/>
      <c r="H554" s="2"/>
      <c r="J554" s="2">
        <v>38964</v>
      </c>
      <c r="K554">
        <v>97.2421875</v>
      </c>
      <c r="L554" s="2">
        <v>39136</v>
      </c>
      <c r="M554">
        <v>97.515625</v>
      </c>
      <c r="N554" s="2">
        <v>39230</v>
      </c>
      <c r="O554">
        <v>98.33984375</v>
      </c>
      <c r="P554" s="2">
        <v>39498</v>
      </c>
      <c r="Q554">
        <v>105.67578125</v>
      </c>
      <c r="R554" s="2"/>
      <c r="T554" s="2"/>
      <c r="V554" s="2"/>
      <c r="X554" s="2"/>
      <c r="AB554" s="2"/>
      <c r="AD554" s="2"/>
      <c r="AH554" s="2"/>
      <c r="AJ554" s="2">
        <v>39164</v>
      </c>
      <c r="AK554">
        <v>96.5078125</v>
      </c>
      <c r="AL554" s="2">
        <v>39350</v>
      </c>
      <c r="AM554">
        <v>98.703125</v>
      </c>
      <c r="AN554" s="2">
        <v>39526</v>
      </c>
      <c r="AO554">
        <v>111.53125</v>
      </c>
      <c r="AP554" s="2"/>
      <c r="AR554" s="2">
        <v>39890</v>
      </c>
      <c r="AS554">
        <v>117.19140625</v>
      </c>
      <c r="AT554" s="2">
        <v>40072</v>
      </c>
      <c r="AU554">
        <v>110.76953125</v>
      </c>
      <c r="BD554" s="2">
        <v>38964</v>
      </c>
      <c r="BE554">
        <v>132.51171875</v>
      </c>
      <c r="BF554" s="2">
        <v>38964</v>
      </c>
      <c r="BG554">
        <v>113.359375</v>
      </c>
      <c r="BH554" s="2">
        <v>38964</v>
      </c>
      <c r="BI554">
        <v>121.86328125</v>
      </c>
      <c r="BJ554" s="2">
        <v>38964</v>
      </c>
      <c r="BK554">
        <v>104.62890625</v>
      </c>
    </row>
    <row r="555" spans="4:63" x14ac:dyDescent="0.25">
      <c r="D555" s="2"/>
      <c r="F555" s="2"/>
      <c r="H555" s="2"/>
      <c r="J555" s="2">
        <v>38965</v>
      </c>
      <c r="K555">
        <v>97.15625</v>
      </c>
      <c r="L555" s="2">
        <v>39139</v>
      </c>
      <c r="M555">
        <v>97.6484375</v>
      </c>
      <c r="N555" s="2">
        <v>39231</v>
      </c>
      <c r="O555">
        <v>98.2421875</v>
      </c>
      <c r="P555" s="2">
        <v>39499</v>
      </c>
      <c r="Q555">
        <v>106.1875</v>
      </c>
      <c r="R555" s="2"/>
      <c r="T555" s="2"/>
      <c r="V555" s="2"/>
      <c r="X555" s="2"/>
      <c r="AB555" s="2"/>
      <c r="AD555" s="2"/>
      <c r="AH555" s="2"/>
      <c r="AJ555" s="2">
        <v>39167</v>
      </c>
      <c r="AK555">
        <v>96.59765625</v>
      </c>
      <c r="AL555" s="2">
        <v>39351</v>
      </c>
      <c r="AM555">
        <v>98.76171875</v>
      </c>
      <c r="AN555" s="2">
        <v>39527</v>
      </c>
      <c r="AO555">
        <v>111.5625</v>
      </c>
      <c r="AP555" s="2"/>
      <c r="AR555" s="2">
        <v>39891</v>
      </c>
      <c r="AS555">
        <v>116.921875</v>
      </c>
      <c r="AT555" s="2">
        <v>40073</v>
      </c>
      <c r="AU555">
        <v>111.359375</v>
      </c>
      <c r="BD555" s="2">
        <v>38965</v>
      </c>
      <c r="BE555">
        <v>131.72265625</v>
      </c>
      <c r="BF555" s="2">
        <v>38965</v>
      </c>
      <c r="BG555">
        <v>112.640625</v>
      </c>
      <c r="BH555" s="2">
        <v>38965</v>
      </c>
      <c r="BI555">
        <v>121.05078125</v>
      </c>
      <c r="BJ555" s="2">
        <v>38965</v>
      </c>
      <c r="BK555">
        <v>103.859375</v>
      </c>
    </row>
    <row r="556" spans="4:63" x14ac:dyDescent="0.25">
      <c r="D556" s="2"/>
      <c r="F556" s="2"/>
      <c r="H556" s="2"/>
      <c r="J556" s="2">
        <v>38966</v>
      </c>
      <c r="K556">
        <v>97.1328125</v>
      </c>
      <c r="L556" s="2">
        <v>39140</v>
      </c>
      <c r="M556">
        <v>98.08203125</v>
      </c>
      <c r="N556" s="2">
        <v>39232</v>
      </c>
      <c r="O556">
        <v>98.28515625</v>
      </c>
      <c r="P556" s="2">
        <v>39500</v>
      </c>
      <c r="Q556">
        <v>106.08203125</v>
      </c>
      <c r="R556" s="2"/>
      <c r="T556" s="2"/>
      <c r="V556" s="2"/>
      <c r="X556" s="2"/>
      <c r="AB556" s="2"/>
      <c r="AD556" s="2"/>
      <c r="AH556" s="2"/>
      <c r="AJ556" s="2">
        <v>39168</v>
      </c>
      <c r="AK556">
        <v>96.65625</v>
      </c>
      <c r="AL556" s="2">
        <v>39352</v>
      </c>
      <c r="AM556">
        <v>99.1328125</v>
      </c>
      <c r="AN556" s="2">
        <v>39528</v>
      </c>
      <c r="AO556">
        <v>111.5625</v>
      </c>
      <c r="AP556" s="2"/>
      <c r="AR556" s="2">
        <v>39892</v>
      </c>
      <c r="AS556">
        <v>116.8046875</v>
      </c>
      <c r="AT556" s="2">
        <v>40074</v>
      </c>
      <c r="AU556">
        <v>110.7421875</v>
      </c>
      <c r="BD556" s="2">
        <v>38966</v>
      </c>
      <c r="BE556">
        <v>131.4609375</v>
      </c>
      <c r="BF556" s="2">
        <v>38966</v>
      </c>
      <c r="BG556">
        <v>112.421875</v>
      </c>
      <c r="BH556" s="2">
        <v>38966</v>
      </c>
      <c r="BI556">
        <v>120.8203125</v>
      </c>
      <c r="BJ556" s="2">
        <v>38966</v>
      </c>
      <c r="BK556">
        <v>103.640625</v>
      </c>
    </row>
    <row r="557" spans="4:63" x14ac:dyDescent="0.25">
      <c r="D557" s="2"/>
      <c r="F557" s="2"/>
      <c r="H557" s="2"/>
      <c r="J557" s="2">
        <v>38967</v>
      </c>
      <c r="K557">
        <v>97.140625</v>
      </c>
      <c r="L557" s="2">
        <v>39141</v>
      </c>
      <c r="M557">
        <v>97.93359375</v>
      </c>
      <c r="N557" s="2">
        <v>39233</v>
      </c>
      <c r="O557">
        <v>98.23046875</v>
      </c>
      <c r="P557" s="2">
        <v>39503</v>
      </c>
      <c r="Q557">
        <v>105.828125</v>
      </c>
      <c r="R557" s="2"/>
      <c r="T557" s="2"/>
      <c r="V557" s="2"/>
      <c r="X557" s="2"/>
      <c r="AB557" s="2"/>
      <c r="AD557" s="2"/>
      <c r="AH557" s="2"/>
      <c r="AJ557" s="2">
        <v>39169</v>
      </c>
      <c r="AK557">
        <v>96.54296875</v>
      </c>
      <c r="AL557" s="2">
        <v>39353</v>
      </c>
      <c r="AM557">
        <v>98.99609375</v>
      </c>
      <c r="AN557" s="2">
        <v>39531</v>
      </c>
      <c r="AO557">
        <v>109.73046875</v>
      </c>
      <c r="AP557" s="2"/>
      <c r="AR557" s="2">
        <v>39895</v>
      </c>
      <c r="AS557">
        <v>116.86328125</v>
      </c>
      <c r="AT557" s="2">
        <v>40077</v>
      </c>
      <c r="AU557">
        <v>110.6640625</v>
      </c>
      <c r="BD557" s="2">
        <v>38967</v>
      </c>
      <c r="BE557">
        <v>131.65234375</v>
      </c>
      <c r="BF557" s="2">
        <v>38967</v>
      </c>
      <c r="BG557">
        <v>112.578125</v>
      </c>
      <c r="BH557" s="2">
        <v>38967</v>
      </c>
      <c r="BI557">
        <v>120.99609375</v>
      </c>
      <c r="BJ557" s="2">
        <v>38967</v>
      </c>
      <c r="BK557">
        <v>103.84375</v>
      </c>
    </row>
    <row r="558" spans="4:63" x14ac:dyDescent="0.25">
      <c r="D558" s="2"/>
      <c r="F558" s="2"/>
      <c r="H558" s="2"/>
      <c r="J558" s="2">
        <v>38968</v>
      </c>
      <c r="K558">
        <v>97.19921875</v>
      </c>
      <c r="L558" s="2">
        <v>39142</v>
      </c>
      <c r="M558">
        <v>98.0078125</v>
      </c>
      <c r="N558" s="2">
        <v>39234</v>
      </c>
      <c r="O558">
        <v>98.109375</v>
      </c>
      <c r="P558" s="2">
        <v>39504</v>
      </c>
      <c r="Q558">
        <v>106.13671875</v>
      </c>
      <c r="R558" s="2"/>
      <c r="T558" s="2"/>
      <c r="V558" s="2"/>
      <c r="X558" s="2"/>
      <c r="AB558" s="2"/>
      <c r="AD558" s="2"/>
      <c r="AH558" s="2"/>
      <c r="AJ558" s="2">
        <v>39170</v>
      </c>
      <c r="AK558">
        <v>96.3828125</v>
      </c>
      <c r="AL558" s="2">
        <v>39356</v>
      </c>
      <c r="AM558">
        <v>99.2578125</v>
      </c>
      <c r="AN558" s="2">
        <v>39532</v>
      </c>
      <c r="AO558">
        <v>110.02734375</v>
      </c>
      <c r="AP558" s="2"/>
      <c r="AR558" s="2">
        <v>39896</v>
      </c>
      <c r="AS558">
        <v>116.484375</v>
      </c>
      <c r="AT558" s="2">
        <v>40078</v>
      </c>
      <c r="AU558">
        <v>110.94140625</v>
      </c>
      <c r="BD558" s="2">
        <v>38968</v>
      </c>
      <c r="BE558">
        <v>131.90234375</v>
      </c>
      <c r="BF558" s="2">
        <v>38968</v>
      </c>
      <c r="BG558">
        <v>112.80078125</v>
      </c>
      <c r="BH558" s="2">
        <v>38968</v>
      </c>
      <c r="BI558">
        <v>121.234375</v>
      </c>
      <c r="BJ558" s="2">
        <v>38968</v>
      </c>
      <c r="BK558">
        <v>104.07421875</v>
      </c>
    </row>
    <row r="559" spans="4:63" x14ac:dyDescent="0.25">
      <c r="D559" s="2"/>
      <c r="F559" s="2"/>
      <c r="H559" s="2"/>
      <c r="J559" s="2">
        <v>38971</v>
      </c>
      <c r="K559">
        <v>97.16015625</v>
      </c>
      <c r="L559" s="2">
        <v>39143</v>
      </c>
      <c r="M559">
        <v>98.2578125</v>
      </c>
      <c r="N559" s="2">
        <v>39237</v>
      </c>
      <c r="O559">
        <v>98.15234375</v>
      </c>
      <c r="P559" s="2">
        <v>39505</v>
      </c>
      <c r="Q559">
        <v>106.1796875</v>
      </c>
      <c r="R559" s="2"/>
      <c r="T559" s="2"/>
      <c r="V559" s="2"/>
      <c r="X559" s="2"/>
      <c r="AB559" s="2"/>
      <c r="AD559" s="2"/>
      <c r="AH559" s="2"/>
      <c r="AJ559" s="2">
        <v>39171</v>
      </c>
      <c r="AK559">
        <v>96.3984375</v>
      </c>
      <c r="AL559" s="2">
        <v>39357</v>
      </c>
      <c r="AM559">
        <v>99.45703125</v>
      </c>
      <c r="AN559" s="2">
        <v>39533</v>
      </c>
      <c r="AO559">
        <v>110.3984375</v>
      </c>
      <c r="AP559" s="2"/>
      <c r="AR559" s="2">
        <v>39897</v>
      </c>
      <c r="AS559">
        <v>115.84375</v>
      </c>
      <c r="AT559" s="2">
        <v>40079</v>
      </c>
      <c r="AU559">
        <v>111.1875</v>
      </c>
      <c r="BD559" s="2">
        <v>38971</v>
      </c>
      <c r="BE559">
        <v>131.59765625</v>
      </c>
      <c r="BF559" s="2">
        <v>38971</v>
      </c>
      <c r="BG559">
        <v>112.51953125</v>
      </c>
      <c r="BH559" s="2">
        <v>38971</v>
      </c>
      <c r="BI559">
        <v>120.92578125</v>
      </c>
      <c r="BJ559" s="2">
        <v>38971</v>
      </c>
      <c r="BK559">
        <v>103.7890625</v>
      </c>
    </row>
    <row r="560" spans="4:63" x14ac:dyDescent="0.25">
      <c r="D560" s="2"/>
      <c r="F560" s="2"/>
      <c r="H560" s="2"/>
      <c r="J560" s="2">
        <v>38972</v>
      </c>
      <c r="K560">
        <v>97.203125</v>
      </c>
      <c r="L560" s="2">
        <v>39146</v>
      </c>
      <c r="M560">
        <v>98.265625</v>
      </c>
      <c r="N560" s="2">
        <v>39238</v>
      </c>
      <c r="O560">
        <v>98.03515625</v>
      </c>
      <c r="P560" s="2">
        <v>39506</v>
      </c>
      <c r="Q560">
        <v>106.73828125</v>
      </c>
      <c r="R560" s="2"/>
      <c r="T560" s="2"/>
      <c r="V560" s="2"/>
      <c r="X560" s="2"/>
      <c r="AB560" s="2"/>
      <c r="AD560" s="2"/>
      <c r="AH560" s="2"/>
      <c r="AJ560" s="2">
        <v>39174</v>
      </c>
      <c r="AK560">
        <v>96.42578125</v>
      </c>
      <c r="AL560" s="2">
        <v>39358</v>
      </c>
      <c r="AM560">
        <v>99.171875</v>
      </c>
      <c r="AN560" s="2">
        <v>39534</v>
      </c>
      <c r="AO560">
        <v>109.92578125</v>
      </c>
      <c r="AP560" s="2"/>
      <c r="AR560" s="2">
        <v>39898</v>
      </c>
      <c r="AS560">
        <v>116.26171875</v>
      </c>
      <c r="AT560" s="2">
        <v>40080</v>
      </c>
      <c r="AU560">
        <v>111.43359375</v>
      </c>
      <c r="BD560" s="2">
        <v>38972</v>
      </c>
      <c r="BE560">
        <v>132.1796875</v>
      </c>
      <c r="BF560" s="2">
        <v>38972</v>
      </c>
      <c r="BG560">
        <v>113.05078125</v>
      </c>
      <c r="BH560" s="2">
        <v>38972</v>
      </c>
      <c r="BI560">
        <v>121.5078125</v>
      </c>
      <c r="BJ560" s="2">
        <v>38972</v>
      </c>
      <c r="BK560">
        <v>104.3203125</v>
      </c>
    </row>
    <row r="561" spans="4:63" x14ac:dyDescent="0.25">
      <c r="D561" s="2"/>
      <c r="F561" s="2"/>
      <c r="H561" s="2"/>
      <c r="J561" s="2">
        <v>38973</v>
      </c>
      <c r="K561">
        <v>97.2578125</v>
      </c>
      <c r="L561" s="2">
        <v>39147</v>
      </c>
      <c r="M561">
        <v>98.13671875</v>
      </c>
      <c r="N561" s="2">
        <v>39239</v>
      </c>
      <c r="O561">
        <v>98.15625</v>
      </c>
      <c r="P561" s="2">
        <v>39507</v>
      </c>
      <c r="Q561">
        <v>107.41015625</v>
      </c>
      <c r="R561" s="2"/>
      <c r="T561" s="2"/>
      <c r="V561" s="2"/>
      <c r="X561" s="2"/>
      <c r="AB561" s="2"/>
      <c r="AD561" s="2"/>
      <c r="AH561" s="2"/>
      <c r="AJ561" s="2">
        <v>39175</v>
      </c>
      <c r="AK561">
        <v>96.28125</v>
      </c>
      <c r="AL561" s="2">
        <v>39359</v>
      </c>
      <c r="AM561">
        <v>99.51171875</v>
      </c>
      <c r="AN561" s="2">
        <v>39535</v>
      </c>
      <c r="AO561">
        <v>110.4765625</v>
      </c>
      <c r="AP561" s="2"/>
      <c r="AR561" s="2">
        <v>39899</v>
      </c>
      <c r="AS561">
        <v>116.11328125</v>
      </c>
      <c r="AT561" s="2">
        <v>40081</v>
      </c>
      <c r="AU561">
        <v>111.87890625</v>
      </c>
      <c r="BD561" s="2">
        <v>38973</v>
      </c>
      <c r="BE561">
        <v>132.33984375</v>
      </c>
      <c r="BF561" s="2">
        <v>38973</v>
      </c>
      <c r="BG561">
        <v>113.20703125</v>
      </c>
      <c r="BH561" s="2">
        <v>38973</v>
      </c>
      <c r="BI561">
        <v>121.6796875</v>
      </c>
      <c r="BJ561" s="2">
        <v>38973</v>
      </c>
      <c r="BK561">
        <v>104.4609375</v>
      </c>
    </row>
    <row r="562" spans="4:63" x14ac:dyDescent="0.25">
      <c r="D562" s="2"/>
      <c r="F562" s="2"/>
      <c r="H562" s="2"/>
      <c r="J562" s="2">
        <v>38974</v>
      </c>
      <c r="K562">
        <v>97.171875</v>
      </c>
      <c r="L562" s="2">
        <v>39148</v>
      </c>
      <c r="M562">
        <v>98.26953125</v>
      </c>
      <c r="N562" s="2">
        <v>39240</v>
      </c>
      <c r="O562">
        <v>97.87109375</v>
      </c>
      <c r="P562" s="2">
        <v>39510</v>
      </c>
      <c r="Q562">
        <v>107.3984375</v>
      </c>
      <c r="R562" s="2"/>
      <c r="T562" s="2"/>
      <c r="V562" s="2"/>
      <c r="X562" s="2"/>
      <c r="AB562" s="2"/>
      <c r="AD562" s="2"/>
      <c r="AH562" s="2"/>
      <c r="AJ562" s="2">
        <v>39176</v>
      </c>
      <c r="AK562">
        <v>96.41796875</v>
      </c>
      <c r="AL562" s="2">
        <v>39360</v>
      </c>
      <c r="AM562">
        <v>98.69921875</v>
      </c>
      <c r="AN562" s="2">
        <v>39538</v>
      </c>
      <c r="AO562">
        <v>110.7578125</v>
      </c>
      <c r="AP562" s="2"/>
      <c r="AR562" s="2">
        <v>39902</v>
      </c>
      <c r="AS562">
        <v>116.484375</v>
      </c>
      <c r="AT562" s="2">
        <v>40084</v>
      </c>
      <c r="AU562">
        <v>112.20703125</v>
      </c>
      <c r="BD562" s="2">
        <v>38974</v>
      </c>
      <c r="BE562">
        <v>131.96875</v>
      </c>
      <c r="BF562" s="2">
        <v>38974</v>
      </c>
      <c r="BG562">
        <v>112.87890625</v>
      </c>
      <c r="BH562" s="2">
        <v>38974</v>
      </c>
      <c r="BI562">
        <v>121.33984375</v>
      </c>
      <c r="BJ562" s="2">
        <v>38974</v>
      </c>
      <c r="BK562">
        <v>104.12890625</v>
      </c>
    </row>
    <row r="563" spans="4:63" x14ac:dyDescent="0.25">
      <c r="D563" s="2"/>
      <c r="F563" s="2"/>
      <c r="H563" s="2"/>
      <c r="J563" s="2">
        <v>38975</v>
      </c>
      <c r="K563">
        <v>97.16796875</v>
      </c>
      <c r="L563" s="2">
        <v>39149</v>
      </c>
      <c r="M563">
        <v>98.21875</v>
      </c>
      <c r="N563" s="2">
        <v>39241</v>
      </c>
      <c r="O563">
        <v>97.99609375</v>
      </c>
      <c r="P563" s="2">
        <v>39511</v>
      </c>
      <c r="Q563">
        <v>107.36328125</v>
      </c>
      <c r="R563" s="2"/>
      <c r="T563" s="2"/>
      <c r="V563" s="2"/>
      <c r="X563" s="2"/>
      <c r="AB563" s="2"/>
      <c r="AD563" s="2"/>
      <c r="AH563" s="2"/>
      <c r="AJ563" s="2">
        <v>39177</v>
      </c>
      <c r="AK563">
        <v>96.2734375</v>
      </c>
      <c r="AL563" s="2">
        <v>39363</v>
      </c>
      <c r="AM563">
        <v>98.69921875</v>
      </c>
      <c r="AN563" s="2">
        <v>39539</v>
      </c>
      <c r="AO563">
        <v>109.48828125</v>
      </c>
      <c r="AP563" s="2"/>
      <c r="AR563" s="2">
        <v>39903</v>
      </c>
      <c r="AS563">
        <v>116.96484375</v>
      </c>
      <c r="AT563" s="2">
        <v>40085</v>
      </c>
      <c r="AU563">
        <v>112.140625</v>
      </c>
      <c r="BD563" s="2">
        <v>38975</v>
      </c>
      <c r="BE563">
        <v>132.078125</v>
      </c>
      <c r="BF563" s="2">
        <v>38975</v>
      </c>
      <c r="BG563">
        <v>112.9765625</v>
      </c>
      <c r="BH563" s="2">
        <v>38975</v>
      </c>
      <c r="BI563">
        <v>121.42578125</v>
      </c>
      <c r="BJ563" s="2">
        <v>38975</v>
      </c>
      <c r="BK563">
        <v>104.25</v>
      </c>
    </row>
    <row r="564" spans="4:63" x14ac:dyDescent="0.25">
      <c r="D564" s="2"/>
      <c r="F564" s="2"/>
      <c r="H564" s="2"/>
      <c r="J564" s="2">
        <v>38978</v>
      </c>
      <c r="K564">
        <v>97.14453125</v>
      </c>
      <c r="L564" s="2">
        <v>39150</v>
      </c>
      <c r="M564">
        <v>97.984375</v>
      </c>
      <c r="N564" s="2">
        <v>39244</v>
      </c>
      <c r="O564">
        <v>97.9453125</v>
      </c>
      <c r="P564" s="2">
        <v>39512</v>
      </c>
      <c r="Q564">
        <v>107.46875</v>
      </c>
      <c r="R564" s="2"/>
      <c r="T564" s="2"/>
      <c r="V564" s="2"/>
      <c r="X564" s="2"/>
      <c r="AB564" s="2"/>
      <c r="AD564" s="2"/>
      <c r="AH564" s="2"/>
      <c r="AJ564" s="2">
        <v>39178</v>
      </c>
      <c r="AK564">
        <v>95.75390625</v>
      </c>
      <c r="AL564" s="2">
        <v>39364</v>
      </c>
      <c r="AM564">
        <v>98.6015625</v>
      </c>
      <c r="AN564" s="2">
        <v>39540</v>
      </c>
      <c r="AO564">
        <v>109.140625</v>
      </c>
      <c r="AP564" s="2"/>
      <c r="AR564" s="2">
        <v>39904</v>
      </c>
      <c r="AS564">
        <v>117.0390625</v>
      </c>
      <c r="AT564" s="2">
        <v>40086</v>
      </c>
      <c r="AU564">
        <v>112.07421875</v>
      </c>
      <c r="BD564" s="2">
        <v>38978</v>
      </c>
      <c r="BE564">
        <v>131.8203125</v>
      </c>
      <c r="BF564" s="2">
        <v>38978</v>
      </c>
      <c r="BG564">
        <v>112.7421875</v>
      </c>
      <c r="BH564" s="2">
        <v>38978</v>
      </c>
      <c r="BI564">
        <v>121.20703125</v>
      </c>
      <c r="BJ564" s="2">
        <v>38978</v>
      </c>
      <c r="BK564">
        <v>104.03125</v>
      </c>
    </row>
    <row r="565" spans="4:63" x14ac:dyDescent="0.25">
      <c r="D565" s="2"/>
      <c r="F565" s="2"/>
      <c r="H565" s="2"/>
      <c r="J565" s="2">
        <v>38979</v>
      </c>
      <c r="K565">
        <v>97.32421875</v>
      </c>
      <c r="L565" s="2">
        <v>39153</v>
      </c>
      <c r="M565">
        <v>98.1171875</v>
      </c>
      <c r="N565" s="2">
        <v>39245</v>
      </c>
      <c r="O565">
        <v>97.69140625</v>
      </c>
      <c r="P565" s="2">
        <v>39513</v>
      </c>
      <c r="Q565">
        <v>107.76171875</v>
      </c>
      <c r="R565" s="2"/>
      <c r="T565" s="2"/>
      <c r="V565" s="2"/>
      <c r="X565" s="2"/>
      <c r="AB565" s="2"/>
      <c r="AD565" s="2"/>
      <c r="AH565" s="2"/>
      <c r="AJ565" s="2">
        <v>39181</v>
      </c>
      <c r="AK565">
        <v>95.83203125</v>
      </c>
      <c r="AL565" s="2">
        <v>39365</v>
      </c>
      <c r="AM565">
        <v>98.61328125</v>
      </c>
      <c r="AN565" s="2">
        <v>39541</v>
      </c>
      <c r="AO565">
        <v>109.26171875</v>
      </c>
      <c r="AP565" s="2"/>
      <c r="AR565" s="2">
        <v>39905</v>
      </c>
      <c r="AS565">
        <v>116.1796875</v>
      </c>
      <c r="AT565" s="2">
        <v>40087</v>
      </c>
      <c r="AU565">
        <v>113.05859375</v>
      </c>
      <c r="BD565" s="2">
        <v>38979</v>
      </c>
      <c r="BE565">
        <v>132.88671875</v>
      </c>
      <c r="BF565" s="2">
        <v>38979</v>
      </c>
      <c r="BG565">
        <v>113.7109375</v>
      </c>
      <c r="BH565" s="2">
        <v>38979</v>
      </c>
      <c r="BI565">
        <v>122.2421875</v>
      </c>
      <c r="BJ565" s="2">
        <v>38979</v>
      </c>
      <c r="BK565">
        <v>104.99609375</v>
      </c>
    </row>
    <row r="566" spans="4:63" x14ac:dyDescent="0.25">
      <c r="D566" s="2"/>
      <c r="F566" s="2"/>
      <c r="H566" s="2"/>
      <c r="J566" s="2">
        <v>38980</v>
      </c>
      <c r="K566">
        <v>97.3203125</v>
      </c>
      <c r="L566" s="2">
        <v>39154</v>
      </c>
      <c r="M566">
        <v>98.42578125</v>
      </c>
      <c r="N566" s="2">
        <v>39246</v>
      </c>
      <c r="O566">
        <v>97.8125</v>
      </c>
      <c r="P566" s="2">
        <v>39514</v>
      </c>
      <c r="Q566">
        <v>107.796875</v>
      </c>
      <c r="R566" s="2"/>
      <c r="T566" s="2"/>
      <c r="V566" s="2"/>
      <c r="X566" s="2"/>
      <c r="AB566" s="2"/>
      <c r="AD566" s="2"/>
      <c r="AH566" s="2"/>
      <c r="AJ566" s="2">
        <v>39182</v>
      </c>
      <c r="AK566">
        <v>96.015625</v>
      </c>
      <c r="AL566" s="2">
        <v>39366</v>
      </c>
      <c r="AM566">
        <v>98.71484375</v>
      </c>
      <c r="AN566" s="2">
        <v>39542</v>
      </c>
      <c r="AO566">
        <v>110.12890625</v>
      </c>
      <c r="AP566" s="2"/>
      <c r="AR566" s="2">
        <v>39906</v>
      </c>
      <c r="AS566">
        <v>115.25</v>
      </c>
      <c r="AT566" s="2">
        <v>40088</v>
      </c>
      <c r="AU566">
        <v>112.91015625</v>
      </c>
      <c r="BD566" s="2">
        <v>38980</v>
      </c>
      <c r="BE566">
        <v>132.984375</v>
      </c>
      <c r="BF566" s="2">
        <v>38980</v>
      </c>
      <c r="BG566">
        <v>113.8046875</v>
      </c>
      <c r="BH566" s="2">
        <v>38980</v>
      </c>
      <c r="BI566">
        <v>122.33984375</v>
      </c>
      <c r="BJ566" s="2">
        <v>38980</v>
      </c>
      <c r="BK566">
        <v>105.10546875</v>
      </c>
    </row>
    <row r="567" spans="4:63" x14ac:dyDescent="0.25">
      <c r="D567" s="2"/>
      <c r="F567" s="2"/>
      <c r="H567" s="2"/>
      <c r="J567" s="2">
        <v>38981</v>
      </c>
      <c r="K567">
        <v>97.578125</v>
      </c>
      <c r="L567" s="2">
        <v>39155</v>
      </c>
      <c r="M567">
        <v>98.30859375</v>
      </c>
      <c r="N567" s="2">
        <v>39247</v>
      </c>
      <c r="O567">
        <v>97.74609375</v>
      </c>
      <c r="P567" s="2">
        <v>39517</v>
      </c>
      <c r="Q567">
        <v>107.88671875</v>
      </c>
      <c r="R567" s="2"/>
      <c r="T567" s="2"/>
      <c r="V567" s="2"/>
      <c r="X567" s="2"/>
      <c r="AB567" s="2"/>
      <c r="AD567" s="2"/>
      <c r="AH567" s="2"/>
      <c r="AJ567" s="2">
        <v>39183</v>
      </c>
      <c r="AK567">
        <v>95.9453125</v>
      </c>
      <c r="AL567" s="2">
        <v>39367</v>
      </c>
      <c r="AM567">
        <v>98.4375</v>
      </c>
      <c r="AN567" s="2">
        <v>39545</v>
      </c>
      <c r="AO567">
        <v>109.453125</v>
      </c>
      <c r="AP567" s="2"/>
      <c r="AR567" s="2">
        <v>39909</v>
      </c>
      <c r="AS567">
        <v>114.88671875</v>
      </c>
      <c r="AT567" s="2">
        <v>40091</v>
      </c>
      <c r="AU567">
        <v>112.921875</v>
      </c>
      <c r="BD567" s="2">
        <v>38981</v>
      </c>
      <c r="BE567">
        <v>134.1953125</v>
      </c>
      <c r="BF567" s="2">
        <v>38981</v>
      </c>
      <c r="BG567">
        <v>114.90234375</v>
      </c>
      <c r="BH567" s="2">
        <v>38981</v>
      </c>
      <c r="BI567">
        <v>123.51171875</v>
      </c>
      <c r="BJ567" s="2">
        <v>38981</v>
      </c>
      <c r="BK567">
        <v>106.16796875</v>
      </c>
    </row>
    <row r="568" spans="4:63" x14ac:dyDescent="0.25">
      <c r="D568" s="2"/>
      <c r="F568" s="2"/>
      <c r="H568" s="2"/>
      <c r="J568" s="2">
        <v>38982</v>
      </c>
      <c r="K568">
        <v>97.68359375</v>
      </c>
      <c r="L568" s="2">
        <v>39156</v>
      </c>
      <c r="M568">
        <v>98.2890625</v>
      </c>
      <c r="N568" s="2">
        <v>39248</v>
      </c>
      <c r="O568">
        <v>97.99609375</v>
      </c>
      <c r="P568" s="2">
        <v>39518</v>
      </c>
      <c r="Q568">
        <v>107.1953125</v>
      </c>
      <c r="R568" s="2"/>
      <c r="T568" s="2"/>
      <c r="V568" s="2"/>
      <c r="X568" s="2"/>
      <c r="AB568" s="2"/>
      <c r="AD568" s="2"/>
      <c r="AH568" s="2"/>
      <c r="AJ568" s="2">
        <v>39184</v>
      </c>
      <c r="AK568">
        <v>95.92578125</v>
      </c>
      <c r="AL568" s="2">
        <v>39370</v>
      </c>
      <c r="AM568">
        <v>98.49609375</v>
      </c>
      <c r="AN568" s="2">
        <v>39546</v>
      </c>
      <c r="AO568">
        <v>109.24609375</v>
      </c>
      <c r="AP568" s="2"/>
      <c r="AR568" s="2">
        <v>39910</v>
      </c>
      <c r="AS568">
        <v>115.1171875</v>
      </c>
      <c r="AT568" s="2">
        <v>40092</v>
      </c>
      <c r="AU568">
        <v>112.69921875</v>
      </c>
      <c r="BD568" s="2">
        <v>38982</v>
      </c>
      <c r="BE568">
        <v>134.83203125</v>
      </c>
      <c r="BF568" s="2">
        <v>38982</v>
      </c>
      <c r="BG568">
        <v>115.49609375</v>
      </c>
      <c r="BH568" s="2">
        <v>38982</v>
      </c>
      <c r="BI568">
        <v>124.16015625</v>
      </c>
      <c r="BJ568" s="2">
        <v>38982</v>
      </c>
      <c r="BK568">
        <v>106.7421875</v>
      </c>
    </row>
    <row r="569" spans="4:63" x14ac:dyDescent="0.25">
      <c r="D569" s="2"/>
      <c r="F569" s="2"/>
      <c r="H569" s="2"/>
      <c r="J569" s="2">
        <v>38985</v>
      </c>
      <c r="K569">
        <v>97.76953125</v>
      </c>
      <c r="L569" s="2">
        <v>39157</v>
      </c>
      <c r="M569">
        <v>98.2890625</v>
      </c>
      <c r="N569" s="2">
        <v>39251</v>
      </c>
      <c r="O569">
        <v>98.0703125</v>
      </c>
      <c r="P569" s="2">
        <v>39519</v>
      </c>
      <c r="Q569">
        <v>107.58203125</v>
      </c>
      <c r="R569" s="2"/>
      <c r="T569" s="2"/>
      <c r="V569" s="2"/>
      <c r="X569" s="2"/>
      <c r="AB569" s="2"/>
      <c r="AD569" s="2"/>
      <c r="AH569" s="2"/>
      <c r="AJ569" s="2">
        <v>39185</v>
      </c>
      <c r="AK569">
        <v>95.7890625</v>
      </c>
      <c r="AL569" s="2">
        <v>39371</v>
      </c>
      <c r="AM569">
        <v>98.7578125</v>
      </c>
      <c r="AN569" s="2">
        <v>39547</v>
      </c>
      <c r="AO569">
        <v>109.8515625</v>
      </c>
      <c r="AP569" s="2"/>
      <c r="AR569" s="2">
        <v>39911</v>
      </c>
      <c r="AS569">
        <v>115.44140625</v>
      </c>
      <c r="AT569" s="2">
        <v>40093</v>
      </c>
      <c r="AU569">
        <v>113.3046875</v>
      </c>
      <c r="BD569" s="2">
        <v>38985</v>
      </c>
      <c r="BE569">
        <v>135.54296875</v>
      </c>
      <c r="BF569" s="2">
        <v>38985</v>
      </c>
      <c r="BG569">
        <v>116.13671875</v>
      </c>
      <c r="BH569" s="2">
        <v>38985</v>
      </c>
      <c r="BI569">
        <v>124.8515625</v>
      </c>
      <c r="BJ569" s="2">
        <v>38985</v>
      </c>
      <c r="BK569">
        <v>107.42578125</v>
      </c>
    </row>
    <row r="570" spans="4:63" x14ac:dyDescent="0.25">
      <c r="D570" s="2"/>
      <c r="F570" s="2"/>
      <c r="H570" s="2"/>
      <c r="J570" s="2">
        <v>38986</v>
      </c>
      <c r="K570">
        <v>97.66796875</v>
      </c>
      <c r="L570" s="2">
        <v>39160</v>
      </c>
      <c r="M570">
        <v>98.21875</v>
      </c>
      <c r="N570" s="2">
        <v>39252</v>
      </c>
      <c r="O570">
        <v>98.25390625</v>
      </c>
      <c r="P570" s="2">
        <v>39520</v>
      </c>
      <c r="Q570">
        <v>107.578125</v>
      </c>
      <c r="R570" s="2"/>
      <c r="T570" s="2"/>
      <c r="V570" s="2"/>
      <c r="X570" s="2"/>
      <c r="AB570" s="2"/>
      <c r="AD570" s="2"/>
      <c r="AH570" s="2"/>
      <c r="AJ570" s="2">
        <v>39188</v>
      </c>
      <c r="AK570">
        <v>95.97265625</v>
      </c>
      <c r="AL570" s="2">
        <v>39372</v>
      </c>
      <c r="AM570">
        <v>99.44140625</v>
      </c>
      <c r="AN570" s="2">
        <v>39548</v>
      </c>
      <c r="AO570">
        <v>109.36328125</v>
      </c>
      <c r="AP570" s="2"/>
      <c r="AR570" s="2">
        <v>39912</v>
      </c>
      <c r="AS570">
        <v>115.0234375</v>
      </c>
      <c r="AT570" s="2">
        <v>40094</v>
      </c>
      <c r="AU570">
        <v>112.8359375</v>
      </c>
      <c r="BD570" s="2">
        <v>38986</v>
      </c>
      <c r="BE570">
        <v>135.109375</v>
      </c>
      <c r="BF570" s="2">
        <v>38986</v>
      </c>
      <c r="BG570">
        <v>115.74609375</v>
      </c>
      <c r="BH570" s="2">
        <v>38986</v>
      </c>
      <c r="BI570">
        <v>124.4296875</v>
      </c>
      <c r="BJ570" s="2">
        <v>38986</v>
      </c>
      <c r="BK570">
        <v>107.03515625</v>
      </c>
    </row>
    <row r="571" spans="4:63" x14ac:dyDescent="0.25">
      <c r="D571" s="2"/>
      <c r="F571" s="2"/>
      <c r="H571" s="2"/>
      <c r="J571" s="2">
        <v>38987</v>
      </c>
      <c r="K571">
        <v>97.6796875</v>
      </c>
      <c r="L571" s="2">
        <v>39161</v>
      </c>
      <c r="M571">
        <v>98.27734375</v>
      </c>
      <c r="N571" s="2">
        <v>39253</v>
      </c>
      <c r="O571">
        <v>98.15234375</v>
      </c>
      <c r="P571" s="2">
        <v>39521</v>
      </c>
      <c r="Q571">
        <v>107.98828125</v>
      </c>
      <c r="R571" s="2"/>
      <c r="T571" s="2"/>
      <c r="V571" s="2"/>
      <c r="X571" s="2"/>
      <c r="AB571" s="2"/>
      <c r="AD571" s="2"/>
      <c r="AH571" s="2"/>
      <c r="AJ571" s="2">
        <v>39189</v>
      </c>
      <c r="AK571">
        <v>96.33984375</v>
      </c>
      <c r="AL571" s="2">
        <v>39373</v>
      </c>
      <c r="AM571">
        <v>99.875</v>
      </c>
      <c r="AN571" s="2">
        <v>39549</v>
      </c>
      <c r="AO571">
        <v>109.93359375</v>
      </c>
      <c r="AP571" s="2"/>
      <c r="AR571" s="2">
        <v>39913</v>
      </c>
      <c r="AS571">
        <v>115.0234375</v>
      </c>
      <c r="AT571" s="2">
        <v>40095</v>
      </c>
      <c r="AU571">
        <v>111.88671875</v>
      </c>
      <c r="BD571" s="2">
        <v>38987</v>
      </c>
      <c r="BE571">
        <v>134.87890625</v>
      </c>
      <c r="BF571" s="2">
        <v>38987</v>
      </c>
      <c r="BG571">
        <v>115.515625</v>
      </c>
      <c r="BH571" s="2">
        <v>38987</v>
      </c>
      <c r="BI571">
        <v>124.16796875</v>
      </c>
      <c r="BJ571" s="2">
        <v>38987</v>
      </c>
      <c r="BK571">
        <v>106.73828125</v>
      </c>
    </row>
    <row r="572" spans="4:63" x14ac:dyDescent="0.25">
      <c r="D572" s="2"/>
      <c r="F572" s="2"/>
      <c r="H572" s="2"/>
      <c r="J572" s="2">
        <v>38988</v>
      </c>
      <c r="K572">
        <v>97.6875</v>
      </c>
      <c r="L572" s="2">
        <v>39162</v>
      </c>
      <c r="M572">
        <v>98.45703125</v>
      </c>
      <c r="N572" s="2">
        <v>39254</v>
      </c>
      <c r="O572">
        <v>98.1171875</v>
      </c>
      <c r="P572" s="2">
        <v>39524</v>
      </c>
      <c r="Q572">
        <v>108.40625</v>
      </c>
      <c r="R572" s="2"/>
      <c r="T572" s="2"/>
      <c r="V572" s="2"/>
      <c r="X572" s="2"/>
      <c r="AB572" s="2"/>
      <c r="AD572" s="2"/>
      <c r="AH572" s="2"/>
      <c r="AJ572" s="2">
        <v>39190</v>
      </c>
      <c r="AK572">
        <v>96.5546875</v>
      </c>
      <c r="AL572" s="2">
        <v>39374</v>
      </c>
      <c r="AM572">
        <v>100.58203125</v>
      </c>
      <c r="AN572" s="2">
        <v>39552</v>
      </c>
      <c r="AO572">
        <v>109.6328125</v>
      </c>
      <c r="AP572" s="2"/>
      <c r="AR572" s="2">
        <v>39916</v>
      </c>
      <c r="AS572">
        <v>115.5859375</v>
      </c>
      <c r="AT572" s="2">
        <v>40098</v>
      </c>
      <c r="AU572">
        <v>111.90234375</v>
      </c>
      <c r="BD572" s="2">
        <v>38988</v>
      </c>
      <c r="BE572">
        <v>134.69921875</v>
      </c>
      <c r="BF572" s="2">
        <v>38988</v>
      </c>
      <c r="BG572">
        <v>115.34375</v>
      </c>
      <c r="BH572" s="2">
        <v>38988</v>
      </c>
      <c r="BI572">
        <v>123.96484375</v>
      </c>
      <c r="BJ572" s="2">
        <v>38988</v>
      </c>
      <c r="BK572">
        <v>106.546875</v>
      </c>
    </row>
    <row r="573" spans="4:63" x14ac:dyDescent="0.25">
      <c r="D573" s="2"/>
      <c r="F573" s="2"/>
      <c r="H573" s="2"/>
      <c r="J573" s="2">
        <v>38989</v>
      </c>
      <c r="K573">
        <v>97.68359375</v>
      </c>
      <c r="L573" s="2">
        <v>39163</v>
      </c>
      <c r="M573">
        <v>98.359375</v>
      </c>
      <c r="N573" s="2">
        <v>39255</v>
      </c>
      <c r="O573">
        <v>98.33984375</v>
      </c>
      <c r="P573" s="2">
        <v>39525</v>
      </c>
      <c r="Q573">
        <v>107.68359375</v>
      </c>
      <c r="R573" s="2"/>
      <c r="T573" s="2"/>
      <c r="V573" s="2"/>
      <c r="X573" s="2"/>
      <c r="AB573" s="2"/>
      <c r="AD573" s="2"/>
      <c r="AH573" s="2"/>
      <c r="AJ573" s="2">
        <v>39191</v>
      </c>
      <c r="AK573">
        <v>96.50390625</v>
      </c>
      <c r="AL573" s="2">
        <v>39377</v>
      </c>
      <c r="AM573">
        <v>100.421875</v>
      </c>
      <c r="AN573" s="2">
        <v>39553</v>
      </c>
      <c r="AO573">
        <v>108.98828125</v>
      </c>
      <c r="AP573" s="2"/>
      <c r="AR573" s="2">
        <v>39917</v>
      </c>
      <c r="AS573">
        <v>116.16015625</v>
      </c>
      <c r="AT573" s="2">
        <v>40099</v>
      </c>
      <c r="AU573">
        <v>112.2109375</v>
      </c>
      <c r="BD573" s="2">
        <v>38989</v>
      </c>
      <c r="BE573">
        <v>134.60546875</v>
      </c>
      <c r="BF573" s="2">
        <v>38989</v>
      </c>
      <c r="BG573">
        <v>115.25</v>
      </c>
      <c r="BH573" s="2">
        <v>38989</v>
      </c>
      <c r="BI573">
        <v>123.87890625</v>
      </c>
      <c r="BJ573" s="2">
        <v>38989</v>
      </c>
      <c r="BK573">
        <v>106.48046875</v>
      </c>
    </row>
    <row r="574" spans="4:63" x14ac:dyDescent="0.25">
      <c r="D574" s="2"/>
      <c r="F574" s="2"/>
      <c r="H574" s="2"/>
      <c r="J574" s="2">
        <v>38992</v>
      </c>
      <c r="K574">
        <v>97.80078125</v>
      </c>
      <c r="L574" s="2">
        <v>39164</v>
      </c>
      <c r="M574">
        <v>98.30859375</v>
      </c>
      <c r="N574" s="2">
        <v>39258</v>
      </c>
      <c r="O574">
        <v>98.42578125</v>
      </c>
      <c r="P574" s="2">
        <v>39526</v>
      </c>
      <c r="Q574">
        <v>108.1640625</v>
      </c>
      <c r="R574" s="2"/>
      <c r="T574" s="2"/>
      <c r="V574" s="2"/>
      <c r="X574" s="2"/>
      <c r="AB574" s="2"/>
      <c r="AD574" s="2"/>
      <c r="AH574" s="2"/>
      <c r="AJ574" s="2">
        <v>39192</v>
      </c>
      <c r="AK574">
        <v>96.5234375</v>
      </c>
      <c r="AL574" s="2">
        <v>39378</v>
      </c>
      <c r="AM574">
        <v>100.48046875</v>
      </c>
      <c r="AN574" s="2">
        <v>39554</v>
      </c>
      <c r="AO574">
        <v>108.4375</v>
      </c>
      <c r="AP574" s="2"/>
      <c r="AR574" s="2">
        <v>39918</v>
      </c>
      <c r="AS574">
        <v>116.3125</v>
      </c>
      <c r="AT574" s="2">
        <v>40100</v>
      </c>
      <c r="AU574">
        <v>111.7890625</v>
      </c>
      <c r="BD574" s="2">
        <v>38992</v>
      </c>
      <c r="BE574">
        <v>134.90625</v>
      </c>
      <c r="BF574" s="2">
        <v>38992</v>
      </c>
      <c r="BG574">
        <v>115.51953125</v>
      </c>
      <c r="BH574" s="2">
        <v>38992</v>
      </c>
      <c r="BI574">
        <v>124.1640625</v>
      </c>
      <c r="BJ574" s="2">
        <v>38992</v>
      </c>
      <c r="BK574">
        <v>106.69921875</v>
      </c>
    </row>
    <row r="575" spans="4:63" x14ac:dyDescent="0.25">
      <c r="D575" s="2"/>
      <c r="F575" s="2"/>
      <c r="H575" s="2"/>
      <c r="J575" s="2">
        <v>38993</v>
      </c>
      <c r="K575">
        <v>97.77734375</v>
      </c>
      <c r="L575" s="2">
        <v>39167</v>
      </c>
      <c r="M575">
        <v>98.3828125</v>
      </c>
      <c r="N575" s="2">
        <v>39259</v>
      </c>
      <c r="O575">
        <v>98.453125</v>
      </c>
      <c r="P575" s="2">
        <v>39527</v>
      </c>
      <c r="Q575">
        <v>107.7890625</v>
      </c>
      <c r="R575" s="2"/>
      <c r="T575" s="2"/>
      <c r="V575" s="2"/>
      <c r="X575" s="2"/>
      <c r="AB575" s="2"/>
      <c r="AD575" s="2"/>
      <c r="AH575" s="2"/>
      <c r="AJ575" s="2">
        <v>39195</v>
      </c>
      <c r="AK575">
        <v>96.71875</v>
      </c>
      <c r="AL575" s="2">
        <v>39379</v>
      </c>
      <c r="AM575">
        <v>100.9609375</v>
      </c>
      <c r="AN575" s="2">
        <v>39555</v>
      </c>
      <c r="AO575">
        <v>108.07421875</v>
      </c>
      <c r="AP575" s="2"/>
      <c r="AR575" s="2">
        <v>39919</v>
      </c>
      <c r="AS575">
        <v>115.8125</v>
      </c>
      <c r="AT575" s="2">
        <v>40101</v>
      </c>
      <c r="AU575">
        <v>111.44140625</v>
      </c>
      <c r="BD575" s="2">
        <v>38993</v>
      </c>
      <c r="BE575">
        <v>134.81640625</v>
      </c>
      <c r="BF575" s="2">
        <v>38993</v>
      </c>
      <c r="BG575">
        <v>115.44140625</v>
      </c>
      <c r="BH575" s="2">
        <v>38993</v>
      </c>
      <c r="BI575">
        <v>124.0703125</v>
      </c>
      <c r="BJ575" s="2">
        <v>38993</v>
      </c>
      <c r="BK575">
        <v>106.63671875</v>
      </c>
    </row>
    <row r="576" spans="4:63" x14ac:dyDescent="0.25">
      <c r="D576" s="2"/>
      <c r="F576" s="2"/>
      <c r="H576" s="2"/>
      <c r="J576" s="2">
        <v>38994</v>
      </c>
      <c r="K576">
        <v>97.94140625</v>
      </c>
      <c r="L576" s="2">
        <v>39168</v>
      </c>
      <c r="M576">
        <v>98.45703125</v>
      </c>
      <c r="N576" s="2">
        <v>39260</v>
      </c>
      <c r="O576">
        <v>98.40234375</v>
      </c>
      <c r="P576" s="2">
        <v>39528</v>
      </c>
      <c r="Q576">
        <v>107.7890625</v>
      </c>
      <c r="R576" s="2"/>
      <c r="T576" s="2"/>
      <c r="V576" s="2"/>
      <c r="X576" s="2"/>
      <c r="AB576" s="2"/>
      <c r="AD576" s="2"/>
      <c r="AH576" s="2"/>
      <c r="AJ576" s="2">
        <v>39196</v>
      </c>
      <c r="AK576">
        <v>96.90234375</v>
      </c>
      <c r="AL576" s="2">
        <v>39380</v>
      </c>
      <c r="AM576">
        <v>100.69140625</v>
      </c>
      <c r="AN576" s="2">
        <v>39556</v>
      </c>
      <c r="AO576">
        <v>108.14453125</v>
      </c>
      <c r="AP576" s="2"/>
      <c r="AR576" s="2">
        <v>39920</v>
      </c>
      <c r="AS576">
        <v>114.94140625</v>
      </c>
      <c r="AT576" s="2">
        <v>40102</v>
      </c>
      <c r="AU576">
        <v>111.80859375</v>
      </c>
      <c r="BD576" s="2">
        <v>38994</v>
      </c>
      <c r="BE576">
        <v>135.37109375</v>
      </c>
      <c r="BF576" s="2">
        <v>38994</v>
      </c>
      <c r="BG576">
        <v>115.95703125</v>
      </c>
      <c r="BH576" s="2">
        <v>38994</v>
      </c>
      <c r="BI576">
        <v>124.62109375</v>
      </c>
      <c r="BJ576" s="2">
        <v>38994</v>
      </c>
      <c r="BK576">
        <v>107.1484375</v>
      </c>
    </row>
    <row r="577" spans="4:63" x14ac:dyDescent="0.25">
      <c r="D577" s="2"/>
      <c r="F577" s="2"/>
      <c r="H577" s="2"/>
      <c r="J577" s="2">
        <v>38995</v>
      </c>
      <c r="K577">
        <v>97.8125</v>
      </c>
      <c r="L577" s="2">
        <v>39169</v>
      </c>
      <c r="M577">
        <v>98.44921875</v>
      </c>
      <c r="N577" s="2">
        <v>39261</v>
      </c>
      <c r="O577">
        <v>98.3203125</v>
      </c>
      <c r="P577" s="2">
        <v>39531</v>
      </c>
      <c r="Q577">
        <v>107.23828125</v>
      </c>
      <c r="R577" s="2"/>
      <c r="T577" s="2"/>
      <c r="V577" s="2"/>
      <c r="X577" s="2"/>
      <c r="AB577" s="2"/>
      <c r="AD577" s="2"/>
      <c r="AH577" s="2"/>
      <c r="AJ577" s="2">
        <v>39197</v>
      </c>
      <c r="AK577">
        <v>96.7109375</v>
      </c>
      <c r="AL577" s="2">
        <v>39381</v>
      </c>
      <c r="AM577">
        <v>100.5859375</v>
      </c>
      <c r="AN577" s="2">
        <v>39559</v>
      </c>
      <c r="AO577">
        <v>108.015625</v>
      </c>
      <c r="AP577" s="2"/>
      <c r="AR577" s="2">
        <v>39923</v>
      </c>
      <c r="AS577">
        <v>115.80078125</v>
      </c>
      <c r="AT577" s="2">
        <v>40105</v>
      </c>
      <c r="AU577">
        <v>111.9453125</v>
      </c>
      <c r="BD577" s="2">
        <v>38995</v>
      </c>
      <c r="BE577">
        <v>134.71875</v>
      </c>
      <c r="BF577" s="2">
        <v>38995</v>
      </c>
      <c r="BG577">
        <v>115.34765625</v>
      </c>
      <c r="BH577" s="2">
        <v>38995</v>
      </c>
      <c r="BI577">
        <v>123.96875</v>
      </c>
      <c r="BJ577" s="2">
        <v>38995</v>
      </c>
      <c r="BK577">
        <v>106.5546875</v>
      </c>
    </row>
    <row r="578" spans="4:63" x14ac:dyDescent="0.25">
      <c r="D578" s="2"/>
      <c r="F578" s="2"/>
      <c r="H578" s="2"/>
      <c r="J578" s="2">
        <v>38996</v>
      </c>
      <c r="K578">
        <v>97.66015625</v>
      </c>
      <c r="L578" s="2">
        <v>39170</v>
      </c>
      <c r="M578">
        <v>98.3359375</v>
      </c>
      <c r="N578" s="2">
        <v>39262</v>
      </c>
      <c r="O578">
        <v>98.5703125</v>
      </c>
      <c r="P578" s="2">
        <v>39532</v>
      </c>
      <c r="Q578">
        <v>107.34375</v>
      </c>
      <c r="R578" s="2"/>
      <c r="T578" s="2"/>
      <c r="V578" s="2"/>
      <c r="X578" s="2"/>
      <c r="AB578" s="2"/>
      <c r="AD578" s="2"/>
      <c r="AH578" s="2"/>
      <c r="AJ578" s="2">
        <v>39198</v>
      </c>
      <c r="AK578">
        <v>96.44140625</v>
      </c>
      <c r="AL578" s="2">
        <v>39384</v>
      </c>
      <c r="AM578">
        <v>100.72265625</v>
      </c>
      <c r="AN578" s="2">
        <v>39560</v>
      </c>
      <c r="AO578">
        <v>108.18359375</v>
      </c>
      <c r="AP578" s="2"/>
      <c r="AR578" s="2">
        <v>39924</v>
      </c>
      <c r="AS578">
        <v>115.34375</v>
      </c>
      <c r="AT578" s="2">
        <v>40106</v>
      </c>
      <c r="AU578">
        <v>112.30078125</v>
      </c>
      <c r="BD578" s="2">
        <v>38996</v>
      </c>
      <c r="BE578">
        <v>133.59765625</v>
      </c>
      <c r="BF578" s="2">
        <v>38996</v>
      </c>
      <c r="BG578">
        <v>114.3046875</v>
      </c>
      <c r="BH578" s="2">
        <v>38996</v>
      </c>
      <c r="BI578">
        <v>122.8828125</v>
      </c>
      <c r="BJ578" s="2">
        <v>38996</v>
      </c>
      <c r="BK578">
        <v>105.50390625</v>
      </c>
    </row>
    <row r="579" spans="4:63" x14ac:dyDescent="0.25">
      <c r="D579" s="2"/>
      <c r="F579" s="2"/>
      <c r="H579" s="2"/>
      <c r="J579" s="2">
        <v>38999</v>
      </c>
      <c r="K579">
        <v>97.66015625</v>
      </c>
      <c r="L579" s="2">
        <v>39171</v>
      </c>
      <c r="M579">
        <v>98.37890625</v>
      </c>
      <c r="N579" s="2">
        <v>39265</v>
      </c>
      <c r="O579">
        <v>98.67578125</v>
      </c>
      <c r="P579" s="2">
        <v>39533</v>
      </c>
      <c r="Q579">
        <v>107.77734375</v>
      </c>
      <c r="R579" s="2"/>
      <c r="T579" s="2"/>
      <c r="V579" s="2"/>
      <c r="X579" s="2"/>
      <c r="AB579" s="2"/>
      <c r="AD579" s="2"/>
      <c r="AH579" s="2"/>
      <c r="AJ579" s="2">
        <v>39199</v>
      </c>
      <c r="AK579">
        <v>96.48828125</v>
      </c>
      <c r="AL579" s="2">
        <v>39385</v>
      </c>
      <c r="AM579">
        <v>100.75</v>
      </c>
      <c r="AN579" s="2">
        <v>39561</v>
      </c>
      <c r="AO579">
        <v>107.8984375</v>
      </c>
      <c r="AP579" s="2"/>
      <c r="AR579" s="2">
        <v>39925</v>
      </c>
      <c r="AS579">
        <v>115.01171875</v>
      </c>
      <c r="AT579" s="2">
        <v>40107</v>
      </c>
      <c r="AU579">
        <v>111.97265625</v>
      </c>
      <c r="BD579" s="2">
        <v>38999</v>
      </c>
      <c r="BE579">
        <v>133.59765625</v>
      </c>
      <c r="BF579" s="2">
        <v>38999</v>
      </c>
      <c r="BG579">
        <v>114.3046875</v>
      </c>
      <c r="BH579" s="2">
        <v>38999</v>
      </c>
      <c r="BI579">
        <v>122.8828125</v>
      </c>
      <c r="BJ579" s="2">
        <v>38999</v>
      </c>
      <c r="BK579">
        <v>105.50390625</v>
      </c>
    </row>
    <row r="580" spans="4:63" x14ac:dyDescent="0.25">
      <c r="D580" s="2"/>
      <c r="F580" s="2"/>
      <c r="H580" s="2"/>
      <c r="J580" s="2">
        <v>39000</v>
      </c>
      <c r="K580">
        <v>97.51171875</v>
      </c>
      <c r="L580" s="2">
        <v>39174</v>
      </c>
      <c r="M580">
        <v>98.390625</v>
      </c>
      <c r="N580" s="2">
        <v>39266</v>
      </c>
      <c r="O580">
        <v>98.60546875</v>
      </c>
      <c r="P580" s="2">
        <v>39534</v>
      </c>
      <c r="Q580">
        <v>107.6484375</v>
      </c>
      <c r="R580" s="2"/>
      <c r="T580" s="2"/>
      <c r="V580" s="2"/>
      <c r="X580" s="2"/>
      <c r="AB580" s="2"/>
      <c r="AD580" s="2"/>
      <c r="AH580" s="2"/>
      <c r="AJ580" s="2">
        <v>39202</v>
      </c>
      <c r="AK580">
        <v>96.984375</v>
      </c>
      <c r="AL580" s="2">
        <v>39386</v>
      </c>
      <c r="AM580">
        <v>100.13671875</v>
      </c>
      <c r="AN580" s="2">
        <v>39562</v>
      </c>
      <c r="AO580">
        <v>107.1796875</v>
      </c>
      <c r="AP580" s="2"/>
      <c r="AR580" s="2">
        <v>39926</v>
      </c>
      <c r="AS580">
        <v>115.1015625</v>
      </c>
      <c r="AT580" s="2">
        <v>40108</v>
      </c>
      <c r="AU580">
        <v>111.71875</v>
      </c>
      <c r="BD580" s="2">
        <v>39000</v>
      </c>
      <c r="BE580">
        <v>132.8828125</v>
      </c>
      <c r="BF580" s="2">
        <v>39000</v>
      </c>
      <c r="BG580">
        <v>113.6328125</v>
      </c>
      <c r="BH580" s="2">
        <v>39000</v>
      </c>
      <c r="BI580">
        <v>122.15234375</v>
      </c>
      <c r="BJ580" s="2">
        <v>39000</v>
      </c>
      <c r="BK580">
        <v>104.8125</v>
      </c>
    </row>
    <row r="581" spans="4:63" x14ac:dyDescent="0.25">
      <c r="D581" s="2"/>
      <c r="F581" s="2"/>
      <c r="H581" s="2"/>
      <c r="J581" s="2">
        <v>39001</v>
      </c>
      <c r="K581">
        <v>97.45703125</v>
      </c>
      <c r="L581" s="2">
        <v>39175</v>
      </c>
      <c r="M581">
        <v>98.32421875</v>
      </c>
      <c r="N581" s="2">
        <v>39267</v>
      </c>
      <c r="O581">
        <v>98.60546875</v>
      </c>
      <c r="P581" s="2">
        <v>39535</v>
      </c>
      <c r="Q581">
        <v>107.77734375</v>
      </c>
      <c r="R581" s="2"/>
      <c r="T581" s="2"/>
      <c r="V581" s="2"/>
      <c r="X581" s="2"/>
      <c r="AB581" s="2"/>
      <c r="AD581" s="2"/>
      <c r="AH581" s="2"/>
      <c r="AJ581" s="2">
        <v>39203</v>
      </c>
      <c r="AK581">
        <v>96.91796875</v>
      </c>
      <c r="AL581" s="2">
        <v>39387</v>
      </c>
      <c r="AM581">
        <v>101.0078125</v>
      </c>
      <c r="AN581" s="2">
        <v>39563</v>
      </c>
      <c r="AO581">
        <v>106.88671875</v>
      </c>
      <c r="AP581" s="2"/>
      <c r="AR581" s="2">
        <v>39927</v>
      </c>
      <c r="AS581">
        <v>114.5625</v>
      </c>
      <c r="AT581" s="2">
        <v>40109</v>
      </c>
      <c r="AU581">
        <v>111.2109375</v>
      </c>
      <c r="BD581" s="2">
        <v>39001</v>
      </c>
      <c r="BE581">
        <v>132.59375</v>
      </c>
      <c r="BF581" s="2">
        <v>39001</v>
      </c>
      <c r="BG581">
        <v>113.3671875</v>
      </c>
      <c r="BH581" s="2">
        <v>39001</v>
      </c>
      <c r="BI581">
        <v>121.83984375</v>
      </c>
      <c r="BJ581" s="2">
        <v>39001</v>
      </c>
      <c r="BK581">
        <v>104.53125</v>
      </c>
    </row>
    <row r="582" spans="4:63" x14ac:dyDescent="0.25">
      <c r="D582" s="2"/>
      <c r="F582" s="2"/>
      <c r="H582" s="2"/>
      <c r="J582" s="2">
        <v>39002</v>
      </c>
      <c r="K582">
        <v>97.49609375</v>
      </c>
      <c r="L582" s="2">
        <v>39176</v>
      </c>
      <c r="M582">
        <v>98.39453125</v>
      </c>
      <c r="N582" s="2">
        <v>39268</v>
      </c>
      <c r="O582">
        <v>98.37890625</v>
      </c>
      <c r="P582" s="2">
        <v>39538</v>
      </c>
      <c r="Q582">
        <v>107.9765625</v>
      </c>
      <c r="R582" s="2"/>
      <c r="T582" s="2"/>
      <c r="V582" s="2"/>
      <c r="X582" s="2"/>
      <c r="AB582" s="2"/>
      <c r="AD582" s="2"/>
      <c r="AH582" s="2"/>
      <c r="AJ582" s="2">
        <v>39204</v>
      </c>
      <c r="AK582">
        <v>96.8515625</v>
      </c>
      <c r="AL582" s="2">
        <v>39388</v>
      </c>
      <c r="AM582">
        <v>101.2890625</v>
      </c>
      <c r="AN582" s="2">
        <v>39566</v>
      </c>
      <c r="AO582">
        <v>107.2109375</v>
      </c>
      <c r="AP582" s="2"/>
      <c r="AR582" s="2">
        <v>39930</v>
      </c>
      <c r="AS582">
        <v>115.15234375</v>
      </c>
      <c r="AT582" s="2">
        <v>40112</v>
      </c>
      <c r="AU582">
        <v>110.73828125</v>
      </c>
      <c r="BD582" s="2">
        <v>39002</v>
      </c>
      <c r="BE582">
        <v>132.62890625</v>
      </c>
      <c r="BF582" s="2">
        <v>39002</v>
      </c>
      <c r="BG582">
        <v>113.3984375</v>
      </c>
      <c r="BH582" s="2">
        <v>39002</v>
      </c>
      <c r="BI582">
        <v>121.875</v>
      </c>
      <c r="BJ582" s="2">
        <v>39002</v>
      </c>
      <c r="BK582">
        <v>104.57421875</v>
      </c>
    </row>
    <row r="583" spans="4:63" x14ac:dyDescent="0.25">
      <c r="D583" s="2"/>
      <c r="F583" s="2"/>
      <c r="H583" s="2"/>
      <c r="J583" s="2">
        <v>39003</v>
      </c>
      <c r="K583">
        <v>97.4765625</v>
      </c>
      <c r="L583" s="2">
        <v>39177</v>
      </c>
      <c r="M583">
        <v>98.37109375</v>
      </c>
      <c r="N583" s="2">
        <v>39269</v>
      </c>
      <c r="O583">
        <v>98.3515625</v>
      </c>
      <c r="P583" s="2">
        <v>39539</v>
      </c>
      <c r="Q583">
        <v>107.41015625</v>
      </c>
      <c r="R583" s="2"/>
      <c r="T583" s="2"/>
      <c r="V583" s="2"/>
      <c r="X583" s="2"/>
      <c r="AB583" s="2"/>
      <c r="AD583" s="2"/>
      <c r="AH583" s="2"/>
      <c r="AJ583" s="2">
        <v>39205</v>
      </c>
      <c r="AK583">
        <v>96.64453125</v>
      </c>
      <c r="AL583" s="2">
        <v>39391</v>
      </c>
      <c r="AM583">
        <v>101.17578125</v>
      </c>
      <c r="AN583" s="2">
        <v>39567</v>
      </c>
      <c r="AO583">
        <v>107.20703125</v>
      </c>
      <c r="AP583" s="2"/>
      <c r="AR583" s="2">
        <v>39931</v>
      </c>
      <c r="AS583">
        <v>114.40234375</v>
      </c>
      <c r="AT583" s="2">
        <v>40113</v>
      </c>
      <c r="AU583">
        <v>111.64453125</v>
      </c>
      <c r="BD583" s="2">
        <v>39003</v>
      </c>
      <c r="BE583">
        <v>132.25390625</v>
      </c>
      <c r="BF583" s="2">
        <v>39003</v>
      </c>
      <c r="BG583">
        <v>113.05859375</v>
      </c>
      <c r="BH583" s="2">
        <v>39003</v>
      </c>
      <c r="BI583">
        <v>121.5234375</v>
      </c>
      <c r="BJ583" s="2">
        <v>39003</v>
      </c>
      <c r="BK583">
        <v>104.2421875</v>
      </c>
    </row>
    <row r="584" spans="4:63" x14ac:dyDescent="0.25">
      <c r="D584" s="2"/>
      <c r="F584" s="2"/>
      <c r="H584" s="2"/>
      <c r="J584" s="2">
        <v>39006</v>
      </c>
      <c r="K584">
        <v>97.53515625</v>
      </c>
      <c r="L584" s="2">
        <v>39178</v>
      </c>
      <c r="M584">
        <v>98.1015625</v>
      </c>
      <c r="N584" s="2">
        <v>39272</v>
      </c>
      <c r="O584">
        <v>98.47265625</v>
      </c>
      <c r="P584" s="2">
        <v>39540</v>
      </c>
      <c r="Q584">
        <v>107.15625</v>
      </c>
      <c r="R584" s="2"/>
      <c r="T584" s="2"/>
      <c r="V584" s="2"/>
      <c r="X584" s="2"/>
      <c r="AB584" s="2"/>
      <c r="AD584" s="2"/>
      <c r="AH584" s="2"/>
      <c r="AJ584" s="2">
        <v>39206</v>
      </c>
      <c r="AK584">
        <v>96.92578125</v>
      </c>
      <c r="AL584" s="2">
        <v>39392</v>
      </c>
      <c r="AM584">
        <v>100.9375</v>
      </c>
      <c r="AN584" s="2">
        <v>39568</v>
      </c>
      <c r="AO584">
        <v>107.83203125</v>
      </c>
      <c r="AP584" s="2"/>
      <c r="AR584" s="2">
        <v>39932</v>
      </c>
      <c r="AS584">
        <v>113.7109375</v>
      </c>
      <c r="AT584" s="2">
        <v>40114</v>
      </c>
      <c r="AU584">
        <v>111.890625</v>
      </c>
      <c r="BD584" s="2">
        <v>39006</v>
      </c>
      <c r="BE584">
        <v>132.5703125</v>
      </c>
      <c r="BF584" s="2">
        <v>39006</v>
      </c>
      <c r="BG584">
        <v>113.37109375</v>
      </c>
      <c r="BH584" s="2">
        <v>39006</v>
      </c>
      <c r="BI584">
        <v>121.8515625</v>
      </c>
      <c r="BJ584" s="2">
        <v>39006</v>
      </c>
      <c r="BK584">
        <v>104.5859375</v>
      </c>
    </row>
    <row r="585" spans="4:63" x14ac:dyDescent="0.25">
      <c r="D585" s="2"/>
      <c r="F585" s="2"/>
      <c r="H585" s="2"/>
      <c r="J585" s="2">
        <v>39007</v>
      </c>
      <c r="K585">
        <v>97.57421875</v>
      </c>
      <c r="L585" s="2">
        <v>39181</v>
      </c>
      <c r="M585">
        <v>98.1171875</v>
      </c>
      <c r="N585" s="2">
        <v>39273</v>
      </c>
      <c r="O585">
        <v>98.79296875</v>
      </c>
      <c r="P585" s="2">
        <v>39541</v>
      </c>
      <c r="Q585">
        <v>107.15234375</v>
      </c>
      <c r="R585" s="2"/>
      <c r="T585" s="2"/>
      <c r="V585" s="2"/>
      <c r="X585" s="2"/>
      <c r="AB585" s="2"/>
      <c r="AD585" s="2"/>
      <c r="AH585" s="2"/>
      <c r="AJ585" s="2">
        <v>39209</v>
      </c>
      <c r="AK585">
        <v>97.015625</v>
      </c>
      <c r="AL585" s="2">
        <v>39393</v>
      </c>
      <c r="AM585">
        <v>101.48046875</v>
      </c>
      <c r="AN585" s="2">
        <v>39569</v>
      </c>
      <c r="AO585">
        <v>107.53125</v>
      </c>
      <c r="AP585" s="2"/>
      <c r="AR585" s="2">
        <v>39933</v>
      </c>
      <c r="AS585">
        <v>113.62890625</v>
      </c>
      <c r="AT585" s="2">
        <v>40115</v>
      </c>
      <c r="AU585">
        <v>111.30859375</v>
      </c>
      <c r="BD585" s="2">
        <v>39007</v>
      </c>
      <c r="BE585">
        <v>132.74609375</v>
      </c>
      <c r="BF585" s="2">
        <v>39007</v>
      </c>
      <c r="BG585">
        <v>113.52734375</v>
      </c>
      <c r="BH585" s="2">
        <v>39007</v>
      </c>
      <c r="BI585">
        <v>122.02734375</v>
      </c>
      <c r="BJ585" s="2">
        <v>39007</v>
      </c>
      <c r="BK585">
        <v>104.7109375</v>
      </c>
    </row>
    <row r="586" spans="4:63" x14ac:dyDescent="0.25">
      <c r="D586" s="2"/>
      <c r="F586" s="2"/>
      <c r="H586" s="2"/>
      <c r="J586" s="2">
        <v>39008</v>
      </c>
      <c r="K586">
        <v>97.59765625</v>
      </c>
      <c r="L586" s="2">
        <v>39182</v>
      </c>
      <c r="M586">
        <v>98.234375</v>
      </c>
      <c r="N586" s="2">
        <v>39274</v>
      </c>
      <c r="O586">
        <v>98.6640625</v>
      </c>
      <c r="P586" s="2">
        <v>39542</v>
      </c>
      <c r="Q586">
        <v>107.390625</v>
      </c>
      <c r="R586" s="2"/>
      <c r="T586" s="2"/>
      <c r="V586" s="2"/>
      <c r="X586" s="2"/>
      <c r="AB586" s="2"/>
      <c r="AD586" s="2"/>
      <c r="AH586" s="2"/>
      <c r="AJ586" s="2">
        <v>39210</v>
      </c>
      <c r="AK586">
        <v>96.99609375</v>
      </c>
      <c r="AL586" s="2">
        <v>39394</v>
      </c>
      <c r="AM586">
        <v>101.6796875</v>
      </c>
      <c r="AN586" s="2">
        <v>39570</v>
      </c>
      <c r="AO586">
        <v>106.75390625</v>
      </c>
      <c r="AP586" s="2"/>
      <c r="AR586" s="2">
        <v>39934</v>
      </c>
      <c r="AS586">
        <v>113.44921875</v>
      </c>
      <c r="AT586" s="2">
        <v>40116</v>
      </c>
      <c r="AU586">
        <v>112.26953125</v>
      </c>
      <c r="BD586" s="2">
        <v>39008</v>
      </c>
      <c r="BE586">
        <v>132.92578125</v>
      </c>
      <c r="BF586" s="2">
        <v>39008</v>
      </c>
      <c r="BG586">
        <v>113.69921875</v>
      </c>
      <c r="BH586" s="2">
        <v>39008</v>
      </c>
      <c r="BI586">
        <v>122.25</v>
      </c>
      <c r="BJ586" s="2">
        <v>39008</v>
      </c>
      <c r="BK586">
        <v>104.91015625</v>
      </c>
    </row>
    <row r="587" spans="4:63" x14ac:dyDescent="0.25">
      <c r="D587" s="2"/>
      <c r="F587" s="2"/>
      <c r="H587" s="2"/>
      <c r="J587" s="2">
        <v>39009</v>
      </c>
      <c r="K587">
        <v>97.54296875</v>
      </c>
      <c r="L587" s="2">
        <v>39183</v>
      </c>
      <c r="M587">
        <v>98.18359375</v>
      </c>
      <c r="N587" s="2">
        <v>39275</v>
      </c>
      <c r="O587">
        <v>98.56640625</v>
      </c>
      <c r="P587" s="2">
        <v>39545</v>
      </c>
      <c r="Q587">
        <v>107.12109375</v>
      </c>
      <c r="R587" s="2"/>
      <c r="T587" s="2"/>
      <c r="V587" s="2"/>
      <c r="X587" s="2"/>
      <c r="AB587" s="2"/>
      <c r="AD587" s="2"/>
      <c r="AH587" s="2"/>
      <c r="AJ587" s="2">
        <v>39211</v>
      </c>
      <c r="AK587">
        <v>96.7578125</v>
      </c>
      <c r="AL587" s="2">
        <v>39395</v>
      </c>
      <c r="AM587">
        <v>102.1640625</v>
      </c>
      <c r="AN587" s="2">
        <v>39573</v>
      </c>
      <c r="AO587">
        <v>106.75</v>
      </c>
      <c r="AP587" s="2"/>
      <c r="AR587" s="2">
        <v>39937</v>
      </c>
      <c r="AS587">
        <v>113.4921875</v>
      </c>
      <c r="AT587" s="2">
        <v>40119</v>
      </c>
      <c r="AU587">
        <v>112.09375</v>
      </c>
      <c r="BD587" s="2">
        <v>39009</v>
      </c>
      <c r="BE587">
        <v>132.6015625</v>
      </c>
      <c r="BF587" s="2">
        <v>39009</v>
      </c>
      <c r="BG587">
        <v>113.40234375</v>
      </c>
      <c r="BH587" s="2">
        <v>39009</v>
      </c>
      <c r="BI587">
        <v>121.90625</v>
      </c>
      <c r="BJ587" s="2">
        <v>39009</v>
      </c>
      <c r="BK587">
        <v>104.58203125</v>
      </c>
    </row>
    <row r="588" spans="4:63" x14ac:dyDescent="0.25">
      <c r="D588" s="2"/>
      <c r="F588" s="2"/>
      <c r="H588" s="2"/>
      <c r="J588" s="2">
        <v>39010</v>
      </c>
      <c r="K588">
        <v>97.5546875</v>
      </c>
      <c r="L588" s="2">
        <v>39184</v>
      </c>
      <c r="M588">
        <v>98.1796875</v>
      </c>
      <c r="N588" s="2">
        <v>39276</v>
      </c>
      <c r="O588">
        <v>98.64453125</v>
      </c>
      <c r="P588" s="2">
        <v>39546</v>
      </c>
      <c r="Q588">
        <v>107.2421875</v>
      </c>
      <c r="R588" s="2"/>
      <c r="T588" s="2"/>
      <c r="V588" s="2"/>
      <c r="X588" s="2"/>
      <c r="AB588" s="2"/>
      <c r="AD588" s="2"/>
      <c r="AH588" s="2"/>
      <c r="AJ588" s="2">
        <v>39212</v>
      </c>
      <c r="AK588">
        <v>96.96875</v>
      </c>
      <c r="AL588" s="2">
        <v>39398</v>
      </c>
      <c r="AM588">
        <v>102.1640625</v>
      </c>
      <c r="AN588" s="2">
        <v>39574</v>
      </c>
      <c r="AO588">
        <v>106.46875</v>
      </c>
      <c r="AP588" s="2"/>
      <c r="AR588" s="2">
        <v>39938</v>
      </c>
      <c r="AS588">
        <v>113.4609375</v>
      </c>
      <c r="AT588" s="2">
        <v>40120</v>
      </c>
      <c r="AU588">
        <v>111.75</v>
      </c>
      <c r="BD588" s="2">
        <v>39010</v>
      </c>
      <c r="BE588">
        <v>132.6484375</v>
      </c>
      <c r="BF588" s="2">
        <v>39010</v>
      </c>
      <c r="BG588">
        <v>113.453125</v>
      </c>
      <c r="BH588" s="2">
        <v>39010</v>
      </c>
      <c r="BI588">
        <v>121.9609375</v>
      </c>
      <c r="BJ588" s="2">
        <v>39010</v>
      </c>
      <c r="BK588">
        <v>104.65625</v>
      </c>
    </row>
    <row r="589" spans="4:63" x14ac:dyDescent="0.25">
      <c r="D589" s="2"/>
      <c r="F589" s="2"/>
      <c r="H589" s="2"/>
      <c r="J589" s="2">
        <v>39013</v>
      </c>
      <c r="K589">
        <v>97.484375</v>
      </c>
      <c r="L589" s="2">
        <v>39185</v>
      </c>
      <c r="M589">
        <v>98.11328125</v>
      </c>
      <c r="N589" s="2">
        <v>39279</v>
      </c>
      <c r="O589">
        <v>98.8125</v>
      </c>
      <c r="P589" s="2">
        <v>39547</v>
      </c>
      <c r="Q589">
        <v>107.58203125</v>
      </c>
      <c r="R589" s="2"/>
      <c r="T589" s="2"/>
      <c r="V589" s="2"/>
      <c r="X589" s="2"/>
      <c r="AB589" s="2"/>
      <c r="AD589" s="2"/>
      <c r="AH589" s="2"/>
      <c r="AJ589" s="2">
        <v>39213</v>
      </c>
      <c r="AK589">
        <v>96.80078125</v>
      </c>
      <c r="AL589" s="2">
        <v>39399</v>
      </c>
      <c r="AM589">
        <v>101.81640625</v>
      </c>
      <c r="AN589" s="2">
        <v>39575</v>
      </c>
      <c r="AO589">
        <v>107.07421875</v>
      </c>
      <c r="AP589" s="2"/>
      <c r="AR589" s="2">
        <v>39939</v>
      </c>
      <c r="AS589">
        <v>113.48828125</v>
      </c>
      <c r="AT589" s="2">
        <v>40121</v>
      </c>
      <c r="AU589">
        <v>111.35546875</v>
      </c>
      <c r="BD589" s="2">
        <v>39013</v>
      </c>
      <c r="BE589">
        <v>131.96484375</v>
      </c>
      <c r="BF589" s="2">
        <v>39013</v>
      </c>
      <c r="BG589">
        <v>112.8125</v>
      </c>
      <c r="BH589" s="2">
        <v>39013</v>
      </c>
      <c r="BI589">
        <v>121.27734375</v>
      </c>
      <c r="BJ589" s="2">
        <v>39013</v>
      </c>
      <c r="BK589">
        <v>104</v>
      </c>
    </row>
    <row r="590" spans="4:63" x14ac:dyDescent="0.25">
      <c r="D590" s="2"/>
      <c r="F590" s="2"/>
      <c r="H590" s="2"/>
      <c r="J590" s="2">
        <v>39014</v>
      </c>
      <c r="K590">
        <v>97.51171875</v>
      </c>
      <c r="L590" s="2">
        <v>39188</v>
      </c>
      <c r="M590">
        <v>98.1875</v>
      </c>
      <c r="N590" s="2">
        <v>39280</v>
      </c>
      <c r="O590">
        <v>98.79296875</v>
      </c>
      <c r="P590" s="2">
        <v>39548</v>
      </c>
      <c r="Q590">
        <v>107.390625</v>
      </c>
      <c r="R590" s="2"/>
      <c r="T590" s="2"/>
      <c r="V590" s="2"/>
      <c r="X590" s="2"/>
      <c r="AB590" s="2"/>
      <c r="AD590" s="2"/>
      <c r="AH590" s="2"/>
      <c r="AJ590" s="2">
        <v>39216</v>
      </c>
      <c r="AK590">
        <v>96.65625</v>
      </c>
      <c r="AL590" s="2">
        <v>39400</v>
      </c>
      <c r="AM590">
        <v>101.890625</v>
      </c>
      <c r="AN590" s="2">
        <v>39576</v>
      </c>
      <c r="AO590">
        <v>107.7109375</v>
      </c>
      <c r="AP590" s="2"/>
      <c r="AR590" s="2">
        <v>39940</v>
      </c>
      <c r="AS590">
        <v>112.328125</v>
      </c>
      <c r="AT590" s="2">
        <v>40122</v>
      </c>
      <c r="AU590">
        <v>111.4609375</v>
      </c>
      <c r="BD590" s="2">
        <v>39014</v>
      </c>
      <c r="BE590">
        <v>132.16015625</v>
      </c>
      <c r="BF590" s="2">
        <v>39014</v>
      </c>
      <c r="BG590">
        <v>112.984375</v>
      </c>
      <c r="BH590" s="2">
        <v>39014</v>
      </c>
      <c r="BI590">
        <v>121.49609375</v>
      </c>
      <c r="BJ590" s="2">
        <v>39014</v>
      </c>
      <c r="BK590">
        <v>104.23046875</v>
      </c>
    </row>
    <row r="591" spans="4:63" x14ac:dyDescent="0.25">
      <c r="D591" s="2"/>
      <c r="F591" s="2"/>
      <c r="H591" s="2"/>
      <c r="J591" s="2">
        <v>39015</v>
      </c>
      <c r="K591">
        <v>97.62890625</v>
      </c>
      <c r="L591" s="2">
        <v>39189</v>
      </c>
      <c r="M591">
        <v>98.3828125</v>
      </c>
      <c r="N591" s="2">
        <v>39281</v>
      </c>
      <c r="O591">
        <v>98.8828125</v>
      </c>
      <c r="P591" s="2">
        <v>39549</v>
      </c>
      <c r="Q591">
        <v>107.64453125</v>
      </c>
      <c r="R591" s="2"/>
      <c r="T591" s="2"/>
      <c r="V591" s="2"/>
      <c r="X591" s="2"/>
      <c r="AB591" s="2"/>
      <c r="AD591" s="2"/>
      <c r="AH591" s="2"/>
      <c r="AJ591" s="2">
        <v>39217</v>
      </c>
      <c r="AK591">
        <v>96.60546875</v>
      </c>
      <c r="AL591" s="2">
        <v>39401</v>
      </c>
      <c r="AM591">
        <v>102.65234375</v>
      </c>
      <c r="AN591" s="2">
        <v>39577</v>
      </c>
      <c r="AO591">
        <v>107.76171875</v>
      </c>
      <c r="AP591" s="2"/>
      <c r="AR591" s="2">
        <v>39941</v>
      </c>
      <c r="AS591">
        <v>112.7890625</v>
      </c>
      <c r="AT591" s="2">
        <v>40123</v>
      </c>
      <c r="AU591">
        <v>111.8125</v>
      </c>
      <c r="BD591" s="2">
        <v>39015</v>
      </c>
      <c r="BE591">
        <v>133.0078125</v>
      </c>
      <c r="BF591" s="2">
        <v>39015</v>
      </c>
      <c r="BG591">
        <v>113.75390625</v>
      </c>
      <c r="BH591" s="2">
        <v>39015</v>
      </c>
      <c r="BI591">
        <v>122.328125</v>
      </c>
      <c r="BJ591" s="2">
        <v>39015</v>
      </c>
      <c r="BK591">
        <v>105.04296875</v>
      </c>
    </row>
    <row r="592" spans="4:63" x14ac:dyDescent="0.25">
      <c r="D592" s="2"/>
      <c r="F592" s="2"/>
      <c r="H592" s="2"/>
      <c r="J592" s="2">
        <v>39016</v>
      </c>
      <c r="K592">
        <v>97.76171875</v>
      </c>
      <c r="L592" s="2">
        <v>39190</v>
      </c>
      <c r="M592">
        <v>98.50390625</v>
      </c>
      <c r="N592" s="2">
        <v>39282</v>
      </c>
      <c r="O592">
        <v>98.92578125</v>
      </c>
      <c r="P592" s="2">
        <v>39552</v>
      </c>
      <c r="Q592">
        <v>107.59375</v>
      </c>
      <c r="R592" s="2"/>
      <c r="T592" s="2"/>
      <c r="V592" s="2"/>
      <c r="X592" s="2"/>
      <c r="AB592" s="2"/>
      <c r="AD592" s="2"/>
      <c r="AH592" s="2"/>
      <c r="AJ592" s="2">
        <v>39218</v>
      </c>
      <c r="AK592">
        <v>96.55078125</v>
      </c>
      <c r="AL592" s="2">
        <v>39402</v>
      </c>
      <c r="AM592">
        <v>102.46875</v>
      </c>
      <c r="AN592" s="2">
        <v>39580</v>
      </c>
      <c r="AO592">
        <v>107.58984375</v>
      </c>
      <c r="AP592" s="2"/>
      <c r="AR592" s="2">
        <v>39944</v>
      </c>
      <c r="AS592">
        <v>113.64453125</v>
      </c>
      <c r="AT592" s="2">
        <v>40126</v>
      </c>
      <c r="AU592">
        <v>111.90234375</v>
      </c>
      <c r="BD592" s="2">
        <v>39016</v>
      </c>
      <c r="BE592">
        <v>133.71484375</v>
      </c>
      <c r="BF592" s="2">
        <v>39016</v>
      </c>
      <c r="BG592">
        <v>114.41015625</v>
      </c>
      <c r="BH592" s="2">
        <v>39016</v>
      </c>
      <c r="BI592">
        <v>123.03125</v>
      </c>
      <c r="BJ592" s="2">
        <v>39016</v>
      </c>
      <c r="BK592">
        <v>105.66796875</v>
      </c>
    </row>
    <row r="593" spans="4:63" x14ac:dyDescent="0.25">
      <c r="D593" s="2"/>
      <c r="F593" s="2"/>
      <c r="H593" s="2"/>
      <c r="J593" s="2">
        <v>39017</v>
      </c>
      <c r="K593">
        <v>97.8984375</v>
      </c>
      <c r="L593" s="2">
        <v>39191</v>
      </c>
      <c r="M593">
        <v>98.5</v>
      </c>
      <c r="N593" s="2">
        <v>39283</v>
      </c>
      <c r="O593">
        <v>99.14453125</v>
      </c>
      <c r="P593" s="2">
        <v>39553</v>
      </c>
      <c r="Q593">
        <v>107.32421875</v>
      </c>
      <c r="R593" s="2"/>
      <c r="T593" s="2"/>
      <c r="V593" s="2"/>
      <c r="X593" s="2"/>
      <c r="AB593" s="2"/>
      <c r="AD593" s="2"/>
      <c r="AH593" s="2"/>
      <c r="AJ593" s="2">
        <v>39219</v>
      </c>
      <c r="AK593">
        <v>96.265625</v>
      </c>
      <c r="AL593" s="2">
        <v>39405</v>
      </c>
      <c r="AM593">
        <v>103.15234375</v>
      </c>
      <c r="AN593" s="2">
        <v>39581</v>
      </c>
      <c r="AO593">
        <v>106.7109375</v>
      </c>
      <c r="AP593" s="2"/>
      <c r="AR593" s="2">
        <v>39945</v>
      </c>
      <c r="AS593">
        <v>113.67578125</v>
      </c>
      <c r="AT593" s="2">
        <v>40127</v>
      </c>
      <c r="AU593">
        <v>112.0078125</v>
      </c>
      <c r="BD593" s="2">
        <v>39017</v>
      </c>
      <c r="BE593">
        <v>134.40234375</v>
      </c>
      <c r="BF593" s="2">
        <v>39017</v>
      </c>
      <c r="BG593">
        <v>115.03515625</v>
      </c>
      <c r="BH593" s="2">
        <v>39017</v>
      </c>
      <c r="BI593">
        <v>123.6796875</v>
      </c>
      <c r="BJ593" s="2">
        <v>39017</v>
      </c>
      <c r="BK593">
        <v>106.3046875</v>
      </c>
    </row>
    <row r="594" spans="4:63" x14ac:dyDescent="0.25">
      <c r="D594" s="2"/>
      <c r="F594" s="2"/>
      <c r="H594" s="2"/>
      <c r="J594" s="2">
        <v>39020</v>
      </c>
      <c r="K594">
        <v>97.90625</v>
      </c>
      <c r="L594" s="2">
        <v>39192</v>
      </c>
      <c r="M594">
        <v>98.51171875</v>
      </c>
      <c r="N594" s="2">
        <v>39286</v>
      </c>
      <c r="O594">
        <v>99.125</v>
      </c>
      <c r="P594" s="2">
        <v>39554</v>
      </c>
      <c r="Q594">
        <v>107.0234375</v>
      </c>
      <c r="R594" s="2"/>
      <c r="T594" s="2"/>
      <c r="V594" s="2"/>
      <c r="X594" s="2"/>
      <c r="AB594" s="2"/>
      <c r="AD594" s="2"/>
      <c r="AH594" s="2"/>
      <c r="AJ594" s="2">
        <v>39220</v>
      </c>
      <c r="AK594">
        <v>95.98828125</v>
      </c>
      <c r="AL594" s="2">
        <v>39406</v>
      </c>
      <c r="AM594">
        <v>102.9921875</v>
      </c>
      <c r="AN594" s="2">
        <v>39582</v>
      </c>
      <c r="AO594">
        <v>106.70703125</v>
      </c>
      <c r="AP594" s="2"/>
      <c r="AR594" s="2">
        <v>39946</v>
      </c>
      <c r="AS594">
        <v>114.109375</v>
      </c>
      <c r="AT594" s="2">
        <v>40128</v>
      </c>
      <c r="AU594">
        <v>111.9453125</v>
      </c>
      <c r="BD594" s="2">
        <v>39020</v>
      </c>
      <c r="BE594">
        <v>134.5</v>
      </c>
      <c r="BF594" s="2">
        <v>39020</v>
      </c>
      <c r="BG594">
        <v>115.14453125</v>
      </c>
      <c r="BH594" s="2">
        <v>39020</v>
      </c>
      <c r="BI594">
        <v>123.82421875</v>
      </c>
      <c r="BJ594" s="2">
        <v>39020</v>
      </c>
      <c r="BK594">
        <v>106.44140625</v>
      </c>
    </row>
    <row r="595" spans="4:63" x14ac:dyDescent="0.25">
      <c r="D595" s="2"/>
      <c r="F595" s="2"/>
      <c r="H595" s="2"/>
      <c r="J595" s="2">
        <v>39021</v>
      </c>
      <c r="K595">
        <v>98.0703125</v>
      </c>
      <c r="L595" s="2">
        <v>39195</v>
      </c>
      <c r="M595">
        <v>98.6015625</v>
      </c>
      <c r="N595" s="2">
        <v>39287</v>
      </c>
      <c r="O595">
        <v>99.27734375</v>
      </c>
      <c r="P595" s="2">
        <v>39555</v>
      </c>
      <c r="Q595">
        <v>106.69140625</v>
      </c>
      <c r="R595" s="2"/>
      <c r="T595" s="2"/>
      <c r="V595" s="2"/>
      <c r="X595" s="2"/>
      <c r="AB595" s="2"/>
      <c r="AD595" s="2"/>
      <c r="AH595" s="2"/>
      <c r="AJ595" s="2">
        <v>39223</v>
      </c>
      <c r="AK595">
        <v>96.109375</v>
      </c>
      <c r="AL595" s="2">
        <v>39407</v>
      </c>
      <c r="AM595">
        <v>103.59375</v>
      </c>
      <c r="AN595" s="2">
        <v>39583</v>
      </c>
      <c r="AO595">
        <v>107.375</v>
      </c>
      <c r="AP595" s="2"/>
      <c r="AR595" s="2">
        <v>39947</v>
      </c>
      <c r="AS595">
        <v>114.27734375</v>
      </c>
      <c r="AT595" s="2">
        <v>40129</v>
      </c>
      <c r="AU595">
        <v>112.31640625</v>
      </c>
      <c r="BD595" s="2">
        <v>39021</v>
      </c>
      <c r="BE595">
        <v>135.5234375</v>
      </c>
      <c r="BF595" s="2">
        <v>39021</v>
      </c>
      <c r="BG595">
        <v>116.0859375</v>
      </c>
      <c r="BH595" s="2">
        <v>39021</v>
      </c>
      <c r="BI595">
        <v>124.82421875</v>
      </c>
      <c r="BJ595" s="2">
        <v>39021</v>
      </c>
      <c r="BK595">
        <v>107.42578125</v>
      </c>
    </row>
    <row r="596" spans="4:63" x14ac:dyDescent="0.25">
      <c r="D596" s="2"/>
      <c r="F596" s="2"/>
      <c r="H596" s="2"/>
      <c r="J596" s="2">
        <v>39022</v>
      </c>
      <c r="K596">
        <v>98.16015625</v>
      </c>
      <c r="L596" s="2">
        <v>39196</v>
      </c>
      <c r="M596">
        <v>98.6875</v>
      </c>
      <c r="N596" s="2">
        <v>39288</v>
      </c>
      <c r="O596">
        <v>99.31640625</v>
      </c>
      <c r="P596" s="2">
        <v>39556</v>
      </c>
      <c r="Q596">
        <v>106.6328125</v>
      </c>
      <c r="R596" s="2"/>
      <c r="T596" s="2"/>
      <c r="V596" s="2"/>
      <c r="X596" s="2"/>
      <c r="AB596" s="2"/>
      <c r="AD596" s="2"/>
      <c r="AH596" s="2"/>
      <c r="AJ596" s="2">
        <v>39224</v>
      </c>
      <c r="AK596">
        <v>95.8046875</v>
      </c>
      <c r="AL596" s="2">
        <v>39408</v>
      </c>
      <c r="AM596">
        <v>103.59375</v>
      </c>
      <c r="AN596" s="2">
        <v>39584</v>
      </c>
      <c r="AO596">
        <v>107.16015625</v>
      </c>
      <c r="AP596" s="2"/>
      <c r="AR596" s="2">
        <v>39948</v>
      </c>
      <c r="AS596">
        <v>113.97265625</v>
      </c>
      <c r="AT596" s="2">
        <v>40130</v>
      </c>
      <c r="AU596">
        <v>112.48046875</v>
      </c>
      <c r="BD596" s="2">
        <v>39022</v>
      </c>
      <c r="BE596">
        <v>136.02734375</v>
      </c>
      <c r="BF596" s="2">
        <v>39022</v>
      </c>
      <c r="BG596">
        <v>116.5390625</v>
      </c>
      <c r="BH596" s="2">
        <v>39022</v>
      </c>
      <c r="BI596">
        <v>125.328125</v>
      </c>
      <c r="BJ596" s="2">
        <v>39022</v>
      </c>
      <c r="BK596">
        <v>107.86328125</v>
      </c>
    </row>
    <row r="597" spans="4:63" x14ac:dyDescent="0.25">
      <c r="D597" s="2"/>
      <c r="F597" s="2"/>
      <c r="H597" s="2"/>
      <c r="J597" s="2">
        <v>39023</v>
      </c>
      <c r="K597">
        <v>98.10546875</v>
      </c>
      <c r="L597" s="2">
        <v>39197</v>
      </c>
      <c r="M597">
        <v>98.62109375</v>
      </c>
      <c r="N597" s="2">
        <v>39289</v>
      </c>
      <c r="O597">
        <v>99.78125</v>
      </c>
      <c r="P597" s="2">
        <v>39559</v>
      </c>
      <c r="Q597">
        <v>106.55078125</v>
      </c>
      <c r="R597" s="2"/>
      <c r="T597" s="2"/>
      <c r="V597" s="2"/>
      <c r="X597" s="2"/>
      <c r="AB597" s="2"/>
      <c r="AD597" s="2"/>
      <c r="AH597" s="2"/>
      <c r="AJ597" s="2">
        <v>39225</v>
      </c>
      <c r="AK597">
        <v>95.70703125</v>
      </c>
      <c r="AL597" s="2">
        <v>39409</v>
      </c>
      <c r="AM597">
        <v>103.64453125</v>
      </c>
      <c r="AN597" s="2">
        <v>39587</v>
      </c>
      <c r="AO597">
        <v>107.30078125</v>
      </c>
      <c r="AP597" s="2"/>
      <c r="AR597" s="2">
        <v>39951</v>
      </c>
      <c r="AS597">
        <v>113.21875</v>
      </c>
      <c r="AT597" s="2">
        <v>40133</v>
      </c>
      <c r="AU597">
        <v>113.12109375</v>
      </c>
      <c r="BD597" s="2">
        <v>39023</v>
      </c>
      <c r="BE597">
        <v>135.625</v>
      </c>
      <c r="BF597" s="2">
        <v>39023</v>
      </c>
      <c r="BG597">
        <v>116.1640625</v>
      </c>
      <c r="BH597" s="2">
        <v>39023</v>
      </c>
      <c r="BI597">
        <v>124.89453125</v>
      </c>
      <c r="BJ597" s="2">
        <v>39023</v>
      </c>
      <c r="BK597">
        <v>107.421875</v>
      </c>
    </row>
    <row r="598" spans="4:63" x14ac:dyDescent="0.25">
      <c r="D598" s="2"/>
      <c r="F598" s="2"/>
      <c r="H598" s="2"/>
      <c r="J598" s="2">
        <v>39024</v>
      </c>
      <c r="K598">
        <v>97.8515625</v>
      </c>
      <c r="L598" s="2">
        <v>39198</v>
      </c>
      <c r="M598">
        <v>98.48828125</v>
      </c>
      <c r="N598" s="2">
        <v>39290</v>
      </c>
      <c r="O598">
        <v>99.97265625</v>
      </c>
      <c r="P598" s="2">
        <v>39560</v>
      </c>
      <c r="Q598">
        <v>106.5</v>
      </c>
      <c r="R598" s="2"/>
      <c r="T598" s="2"/>
      <c r="V598" s="2"/>
      <c r="X598" s="2"/>
      <c r="AB598" s="2"/>
      <c r="AD598" s="2"/>
      <c r="AH598" s="2"/>
      <c r="AJ598" s="2">
        <v>39226</v>
      </c>
      <c r="AK598">
        <v>95.765625</v>
      </c>
      <c r="AL598" s="2">
        <v>39412</v>
      </c>
      <c r="AM598">
        <v>104.76171875</v>
      </c>
      <c r="AN598" s="2">
        <v>39588</v>
      </c>
      <c r="AO598">
        <v>107.71875</v>
      </c>
      <c r="AP598" s="2"/>
      <c r="AR598" s="2">
        <v>39952</v>
      </c>
      <c r="AS598">
        <v>113.13671875</v>
      </c>
      <c r="AT598" s="2">
        <v>40134</v>
      </c>
      <c r="AU598">
        <v>113.2109375</v>
      </c>
      <c r="BD598" s="2">
        <v>39024</v>
      </c>
      <c r="BE598">
        <v>134.234375</v>
      </c>
      <c r="BF598" s="2">
        <v>39024</v>
      </c>
      <c r="BG598">
        <v>114.8828125</v>
      </c>
      <c r="BH598" s="2">
        <v>39024</v>
      </c>
      <c r="BI598">
        <v>123.51171875</v>
      </c>
      <c r="BJ598" s="2">
        <v>39024</v>
      </c>
      <c r="BK598">
        <v>106.15234375</v>
      </c>
    </row>
    <row r="599" spans="4:63" x14ac:dyDescent="0.25">
      <c r="D599" s="2"/>
      <c r="F599" s="2"/>
      <c r="H599" s="2"/>
      <c r="J599" s="2">
        <v>39027</v>
      </c>
      <c r="K599">
        <v>97.890625</v>
      </c>
      <c r="L599" s="2">
        <v>39199</v>
      </c>
      <c r="M599">
        <v>98.56640625</v>
      </c>
      <c r="N599" s="2">
        <v>39293</v>
      </c>
      <c r="O599">
        <v>99.74609375</v>
      </c>
      <c r="P599" s="2">
        <v>39561</v>
      </c>
      <c r="Q599">
        <v>106.46484375</v>
      </c>
      <c r="R599" s="2"/>
      <c r="T599" s="2"/>
      <c r="V599" s="2"/>
      <c r="X599" s="2"/>
      <c r="AB599" s="2"/>
      <c r="AD599" s="2"/>
      <c r="AH599" s="2"/>
      <c r="AJ599" s="2">
        <v>39227</v>
      </c>
      <c r="AK599">
        <v>95.68359375</v>
      </c>
      <c r="AL599" s="2">
        <v>39413</v>
      </c>
      <c r="AM599">
        <v>104.0078125</v>
      </c>
      <c r="AN599" s="2">
        <v>39589</v>
      </c>
      <c r="AO599">
        <v>107.46484375</v>
      </c>
      <c r="AP599" s="2"/>
      <c r="AR599" s="2">
        <v>39953</v>
      </c>
      <c r="AS599">
        <v>113.55859375</v>
      </c>
      <c r="AT599" s="2">
        <v>40135</v>
      </c>
      <c r="AU599">
        <v>112.89453125</v>
      </c>
      <c r="BD599" s="2">
        <v>39027</v>
      </c>
      <c r="BE599">
        <v>134.5546875</v>
      </c>
      <c r="BF599" s="2">
        <v>39027</v>
      </c>
      <c r="BG599">
        <v>115.18359375</v>
      </c>
      <c r="BH599" s="2">
        <v>39027</v>
      </c>
      <c r="BI599">
        <v>123.87109375</v>
      </c>
      <c r="BJ599" s="2">
        <v>39027</v>
      </c>
      <c r="BK599">
        <v>106.51171875</v>
      </c>
    </row>
    <row r="600" spans="4:63" x14ac:dyDescent="0.25">
      <c r="D600" s="2"/>
      <c r="F600" s="2"/>
      <c r="H600" s="2"/>
      <c r="J600" s="2">
        <v>39028</v>
      </c>
      <c r="K600">
        <v>97.9921875</v>
      </c>
      <c r="L600" s="2">
        <v>39202</v>
      </c>
      <c r="M600">
        <v>98.765625</v>
      </c>
      <c r="N600" s="2">
        <v>39294</v>
      </c>
      <c r="O600">
        <v>99.9140625</v>
      </c>
      <c r="P600" s="2">
        <v>39562</v>
      </c>
      <c r="Q600">
        <v>106.0390625</v>
      </c>
      <c r="R600" s="2"/>
      <c r="T600" s="2"/>
      <c r="V600" s="2"/>
      <c r="X600" s="2"/>
      <c r="AB600" s="2"/>
      <c r="AD600" s="2"/>
      <c r="AH600" s="2"/>
      <c r="AJ600" s="2">
        <v>39230</v>
      </c>
      <c r="AK600">
        <v>95.68359375</v>
      </c>
      <c r="AL600" s="2">
        <v>39414</v>
      </c>
      <c r="AM600">
        <v>103.41015625</v>
      </c>
      <c r="AN600" s="2">
        <v>39590</v>
      </c>
      <c r="AO600">
        <v>106.6484375</v>
      </c>
      <c r="AP600" s="2"/>
      <c r="AR600" s="2">
        <v>39954</v>
      </c>
      <c r="AS600">
        <v>112.2734375</v>
      </c>
      <c r="AT600" s="2">
        <v>40136</v>
      </c>
      <c r="AU600">
        <v>113.14453125</v>
      </c>
      <c r="BD600" s="2">
        <v>39028</v>
      </c>
      <c r="BE600">
        <v>135.05859375</v>
      </c>
      <c r="BF600" s="2">
        <v>39028</v>
      </c>
      <c r="BG600">
        <v>115.65234375</v>
      </c>
      <c r="BH600" s="2">
        <v>39028</v>
      </c>
      <c r="BI600">
        <v>124.328125</v>
      </c>
      <c r="BJ600" s="2">
        <v>39028</v>
      </c>
      <c r="BK600">
        <v>106.9140625</v>
      </c>
    </row>
    <row r="601" spans="4:63" x14ac:dyDescent="0.25">
      <c r="D601" s="2"/>
      <c r="F601" s="2"/>
      <c r="H601" s="2"/>
      <c r="J601" s="2">
        <v>39029</v>
      </c>
      <c r="K601">
        <v>98.03515625</v>
      </c>
      <c r="L601" s="2">
        <v>39203</v>
      </c>
      <c r="M601">
        <v>98.6953125</v>
      </c>
      <c r="N601" s="2">
        <v>39295</v>
      </c>
      <c r="O601">
        <v>99.70703125</v>
      </c>
      <c r="P601" s="2">
        <v>39563</v>
      </c>
      <c r="Q601">
        <v>105.96484375</v>
      </c>
      <c r="R601" s="2"/>
      <c r="T601" s="2"/>
      <c r="V601" s="2"/>
      <c r="X601" s="2"/>
      <c r="AB601" s="2"/>
      <c r="AD601" s="2"/>
      <c r="AH601" s="2"/>
      <c r="AJ601" s="2">
        <v>39231</v>
      </c>
      <c r="AK601">
        <v>95.5390625</v>
      </c>
      <c r="AL601" s="2">
        <v>39415</v>
      </c>
      <c r="AM601">
        <v>104.09375</v>
      </c>
      <c r="AN601" s="2">
        <v>39591</v>
      </c>
      <c r="AO601">
        <v>107.23046875</v>
      </c>
      <c r="AP601" s="2"/>
      <c r="AR601" s="2">
        <v>39955</v>
      </c>
      <c r="AS601">
        <v>111.71484375</v>
      </c>
      <c r="AT601" s="2"/>
      <c r="BD601" s="2">
        <v>39029</v>
      </c>
      <c r="BE601">
        <v>135.5</v>
      </c>
      <c r="BF601" s="2">
        <v>39029</v>
      </c>
      <c r="BG601">
        <v>116.04296875</v>
      </c>
      <c r="BH601" s="2">
        <v>39029</v>
      </c>
      <c r="BI601">
        <v>124.75</v>
      </c>
      <c r="BJ601" s="2">
        <v>39029</v>
      </c>
      <c r="BK601">
        <v>107.3203125</v>
      </c>
    </row>
    <row r="602" spans="4:63" x14ac:dyDescent="0.25">
      <c r="D602" s="2"/>
      <c r="F602" s="2"/>
      <c r="H602" s="2"/>
      <c r="J602" s="2">
        <v>39030</v>
      </c>
      <c r="K602">
        <v>98.07421875</v>
      </c>
      <c r="L602" s="2">
        <v>39204</v>
      </c>
      <c r="M602">
        <v>98.66015625</v>
      </c>
      <c r="N602" s="2">
        <v>39296</v>
      </c>
      <c r="O602">
        <v>99.78125</v>
      </c>
      <c r="P602" s="2">
        <v>39566</v>
      </c>
      <c r="Q602">
        <v>106.1796875</v>
      </c>
      <c r="R602" s="2"/>
      <c r="T602" s="2"/>
      <c r="V602" s="2"/>
      <c r="X602" s="2"/>
      <c r="AB602" s="2"/>
      <c r="AD602" s="2"/>
      <c r="AH602" s="2"/>
      <c r="AJ602" s="2">
        <v>39232</v>
      </c>
      <c r="AK602">
        <v>95.61328125</v>
      </c>
      <c r="AL602" s="2">
        <v>39416</v>
      </c>
      <c r="AM602">
        <v>104.23828125</v>
      </c>
      <c r="AN602" s="2">
        <v>39594</v>
      </c>
      <c r="AO602">
        <v>107.23046875</v>
      </c>
      <c r="AP602" s="2"/>
      <c r="AR602" s="2">
        <v>39958</v>
      </c>
      <c r="AS602">
        <v>111.71484375</v>
      </c>
      <c r="AT602" s="2"/>
      <c r="BD602" s="2">
        <v>39030</v>
      </c>
      <c r="BE602">
        <v>135.55078125</v>
      </c>
      <c r="BF602" s="2">
        <v>39030</v>
      </c>
      <c r="BG602">
        <v>116.05859375</v>
      </c>
      <c r="BH602" s="2">
        <v>39030</v>
      </c>
      <c r="BI602">
        <v>124.75390625</v>
      </c>
      <c r="BJ602" s="2">
        <v>39030</v>
      </c>
      <c r="BK602">
        <v>107.2890625</v>
      </c>
    </row>
    <row r="603" spans="4:63" x14ac:dyDescent="0.25">
      <c r="D603" s="2"/>
      <c r="F603" s="2"/>
      <c r="H603" s="2"/>
      <c r="J603" s="2">
        <v>39031</v>
      </c>
      <c r="K603">
        <v>98.1484375</v>
      </c>
      <c r="L603" s="2">
        <v>39205</v>
      </c>
      <c r="M603">
        <v>98.52734375</v>
      </c>
      <c r="N603" s="2">
        <v>39297</v>
      </c>
      <c r="O603">
        <v>100.21875</v>
      </c>
      <c r="P603" s="2">
        <v>39567</v>
      </c>
      <c r="Q603">
        <v>106.17578125</v>
      </c>
      <c r="R603" s="2"/>
      <c r="T603" s="2"/>
      <c r="V603" s="2"/>
      <c r="X603" s="2"/>
      <c r="AB603" s="2"/>
      <c r="AD603" s="2"/>
      <c r="AH603" s="2"/>
      <c r="AJ603" s="2">
        <v>39233</v>
      </c>
      <c r="AK603">
        <v>95.484375</v>
      </c>
      <c r="AL603" s="2">
        <v>39419</v>
      </c>
      <c r="AM603">
        <v>104.84375</v>
      </c>
      <c r="AN603" s="2">
        <v>39595</v>
      </c>
      <c r="AO603">
        <v>106.5859375</v>
      </c>
      <c r="AP603" s="2"/>
      <c r="AR603" s="2">
        <v>39959</v>
      </c>
      <c r="AS603">
        <v>111.0078125</v>
      </c>
      <c r="AT603" s="2"/>
      <c r="BD603" s="2">
        <v>39031</v>
      </c>
      <c r="BE603">
        <v>136.03515625</v>
      </c>
      <c r="BF603" s="2">
        <v>39031</v>
      </c>
      <c r="BG603">
        <v>116.53125</v>
      </c>
      <c r="BH603" s="2">
        <v>39031</v>
      </c>
      <c r="BI603">
        <v>125.29296875</v>
      </c>
      <c r="BJ603" s="2">
        <v>39031</v>
      </c>
      <c r="BK603">
        <v>107.81640625</v>
      </c>
    </row>
    <row r="604" spans="4:63" x14ac:dyDescent="0.25">
      <c r="D604" s="2"/>
      <c r="F604" s="2"/>
      <c r="H604" s="2"/>
      <c r="J604" s="2">
        <v>39034</v>
      </c>
      <c r="K604">
        <v>98.09375</v>
      </c>
      <c r="L604" s="2">
        <v>39206</v>
      </c>
      <c r="M604">
        <v>98.63671875</v>
      </c>
      <c r="N604" s="2">
        <v>39300</v>
      </c>
      <c r="O604">
        <v>99.98046875</v>
      </c>
      <c r="P604" s="2">
        <v>39568</v>
      </c>
      <c r="Q604">
        <v>106.421875</v>
      </c>
      <c r="R604" s="2"/>
      <c r="T604" s="2"/>
      <c r="V604" s="2"/>
      <c r="X604" s="2"/>
      <c r="AB604" s="2"/>
      <c r="AD604" s="2"/>
      <c r="AH604" s="2"/>
      <c r="AJ604" s="2">
        <v>39234</v>
      </c>
      <c r="AK604">
        <v>95.109375</v>
      </c>
      <c r="AL604" s="2">
        <v>39420</v>
      </c>
      <c r="AM604">
        <v>104.57421875</v>
      </c>
      <c r="AN604" s="2">
        <v>39596</v>
      </c>
      <c r="AO604">
        <v>105.92578125</v>
      </c>
      <c r="AP604" s="2"/>
      <c r="AR604" s="2">
        <v>39960</v>
      </c>
      <c r="AS604">
        <v>109.6328125</v>
      </c>
      <c r="AT604" s="2"/>
      <c r="BD604" s="2">
        <v>39034</v>
      </c>
      <c r="BE604">
        <v>135.82421875</v>
      </c>
      <c r="BF604" s="2">
        <v>39034</v>
      </c>
      <c r="BG604">
        <v>116.359375</v>
      </c>
      <c r="BH604" s="2">
        <v>39034</v>
      </c>
      <c r="BI604">
        <v>125.07421875</v>
      </c>
      <c r="BJ604" s="2">
        <v>39034</v>
      </c>
      <c r="BK604">
        <v>107.625</v>
      </c>
    </row>
    <row r="605" spans="4:63" x14ac:dyDescent="0.25">
      <c r="D605" s="2"/>
      <c r="F605" s="2"/>
      <c r="H605" s="2"/>
      <c r="J605" s="2">
        <v>39035</v>
      </c>
      <c r="K605">
        <v>98.1640625</v>
      </c>
      <c r="L605" s="2">
        <v>39209</v>
      </c>
      <c r="M605">
        <v>98.6484375</v>
      </c>
      <c r="N605" s="2">
        <v>39301</v>
      </c>
      <c r="O605">
        <v>99.8828125</v>
      </c>
      <c r="P605" s="2">
        <v>39569</v>
      </c>
      <c r="Q605">
        <v>106.12109375</v>
      </c>
      <c r="R605" s="2"/>
      <c r="T605" s="2"/>
      <c r="V605" s="2"/>
      <c r="X605" s="2"/>
      <c r="AB605" s="2"/>
      <c r="AD605" s="2"/>
      <c r="AH605" s="2"/>
      <c r="AJ605" s="2">
        <v>39237</v>
      </c>
      <c r="AK605">
        <v>95.23046875</v>
      </c>
      <c r="AL605" s="2">
        <v>39421</v>
      </c>
      <c r="AM605">
        <v>104.2578125</v>
      </c>
      <c r="AN605" s="2">
        <v>39597</v>
      </c>
      <c r="AO605">
        <v>105.390625</v>
      </c>
      <c r="AP605" s="2"/>
      <c r="AR605" s="2">
        <v>39961</v>
      </c>
      <c r="AS605">
        <v>110.53515625</v>
      </c>
      <c r="AT605" s="2"/>
      <c r="BD605" s="2">
        <v>39035</v>
      </c>
      <c r="BE605">
        <v>136.484375</v>
      </c>
      <c r="BF605" s="2">
        <v>39035</v>
      </c>
      <c r="BG605">
        <v>116.96875</v>
      </c>
      <c r="BH605" s="2">
        <v>39035</v>
      </c>
      <c r="BI605">
        <v>125.75</v>
      </c>
      <c r="BJ605" s="2">
        <v>39035</v>
      </c>
      <c r="BK605">
        <v>108.28125</v>
      </c>
    </row>
    <row r="606" spans="4:63" x14ac:dyDescent="0.25">
      <c r="D606" s="2"/>
      <c r="F606" s="2"/>
      <c r="H606" s="2"/>
      <c r="J606" s="2">
        <v>39036</v>
      </c>
      <c r="K606">
        <v>98.03125</v>
      </c>
      <c r="L606" s="2">
        <v>39210</v>
      </c>
      <c r="M606">
        <v>98.65625</v>
      </c>
      <c r="N606" s="2">
        <v>39302</v>
      </c>
      <c r="O606">
        <v>99.58203125</v>
      </c>
      <c r="P606" s="2">
        <v>39570</v>
      </c>
      <c r="Q606">
        <v>105.875</v>
      </c>
      <c r="R606" s="2"/>
      <c r="T606" s="2"/>
      <c r="V606" s="2"/>
      <c r="X606" s="2"/>
      <c r="AB606" s="2"/>
      <c r="AD606" s="2"/>
      <c r="AH606" s="2"/>
      <c r="AJ606" s="2">
        <v>39238</v>
      </c>
      <c r="AK606">
        <v>94.8671875</v>
      </c>
      <c r="AL606" s="2">
        <v>39422</v>
      </c>
      <c r="AM606">
        <v>103.92578125</v>
      </c>
      <c r="AN606" s="2">
        <v>39598</v>
      </c>
      <c r="AO606">
        <v>105.5703125</v>
      </c>
      <c r="AP606" s="2"/>
      <c r="AR606" s="2">
        <v>39962</v>
      </c>
      <c r="AS606">
        <v>111.58984375</v>
      </c>
      <c r="AT606" s="2"/>
      <c r="BD606" s="2">
        <v>39036</v>
      </c>
      <c r="BE606">
        <v>135.80078125</v>
      </c>
      <c r="BF606" s="2">
        <v>39036</v>
      </c>
      <c r="BG606">
        <v>116.328125</v>
      </c>
      <c r="BH606" s="2">
        <v>39036</v>
      </c>
      <c r="BI606">
        <v>125.08203125</v>
      </c>
      <c r="BJ606" s="2">
        <v>39036</v>
      </c>
      <c r="BK606">
        <v>107.609375</v>
      </c>
    </row>
    <row r="607" spans="4:63" x14ac:dyDescent="0.25">
      <c r="D607" s="2"/>
      <c r="F607" s="2"/>
      <c r="H607" s="2"/>
      <c r="J607" s="2">
        <v>39037</v>
      </c>
      <c r="K607">
        <v>97.96484375</v>
      </c>
      <c r="L607" s="2">
        <v>39211</v>
      </c>
      <c r="M607">
        <v>98.54296875</v>
      </c>
      <c r="N607" s="2">
        <v>39303</v>
      </c>
      <c r="O607">
        <v>100.02734375</v>
      </c>
      <c r="P607" s="2">
        <v>39573</v>
      </c>
      <c r="Q607">
        <v>105.96484375</v>
      </c>
      <c r="R607" s="2"/>
      <c r="T607" s="2"/>
      <c r="V607" s="2"/>
      <c r="X607" s="2"/>
      <c r="AB607" s="2"/>
      <c r="AD607" s="2"/>
      <c r="AH607" s="2"/>
      <c r="AJ607" s="2">
        <v>39239</v>
      </c>
      <c r="AK607">
        <v>95.06640625</v>
      </c>
      <c r="AL607" s="2">
        <v>39423</v>
      </c>
      <c r="AM607">
        <v>103.2890625</v>
      </c>
      <c r="AN607" s="2">
        <v>39601</v>
      </c>
      <c r="AO607">
        <v>106.50390625</v>
      </c>
      <c r="AP607" s="2"/>
      <c r="AR607" s="2">
        <v>39965</v>
      </c>
      <c r="AS607">
        <v>110.0859375</v>
      </c>
      <c r="AT607" s="2"/>
      <c r="BD607" s="2">
        <v>39037</v>
      </c>
      <c r="BE607">
        <v>135.21484375</v>
      </c>
      <c r="BF607" s="2">
        <v>39037</v>
      </c>
      <c r="BG607">
        <v>115.765625</v>
      </c>
      <c r="BH607" s="2">
        <v>39037</v>
      </c>
      <c r="BI607">
        <v>124.44140625</v>
      </c>
      <c r="BJ607" s="2">
        <v>39037</v>
      </c>
      <c r="BK607">
        <v>107.02734375</v>
      </c>
    </row>
    <row r="608" spans="4:63" x14ac:dyDescent="0.25">
      <c r="D608" s="2"/>
      <c r="F608" s="2"/>
      <c r="H608" s="2"/>
      <c r="J608" s="2">
        <v>39038</v>
      </c>
      <c r="K608">
        <v>98.17578125</v>
      </c>
      <c r="L608" s="2">
        <v>39212</v>
      </c>
      <c r="M608">
        <v>98.64453125</v>
      </c>
      <c r="N608" s="2">
        <v>39304</v>
      </c>
      <c r="O608">
        <v>100.015625</v>
      </c>
      <c r="P608" s="2">
        <v>39574</v>
      </c>
      <c r="Q608">
        <v>106.0390625</v>
      </c>
      <c r="R608" s="2"/>
      <c r="T608" s="2"/>
      <c r="V608" s="2"/>
      <c r="X608" s="2"/>
      <c r="AB608" s="2"/>
      <c r="AD608" s="2"/>
      <c r="AH608" s="2"/>
      <c r="AJ608" s="2">
        <v>39240</v>
      </c>
      <c r="AK608">
        <v>94.109375</v>
      </c>
      <c r="AL608" s="2">
        <v>39426</v>
      </c>
      <c r="AM608">
        <v>102.98828125</v>
      </c>
      <c r="AN608" s="2">
        <v>39602</v>
      </c>
      <c r="AO608">
        <v>107.09375</v>
      </c>
      <c r="AP608" s="2"/>
      <c r="AR608" s="2">
        <v>39966</v>
      </c>
      <c r="AS608">
        <v>110.41015625</v>
      </c>
      <c r="AT608" s="2"/>
      <c r="BD608" s="2">
        <v>39038</v>
      </c>
      <c r="BE608">
        <v>136.05859375</v>
      </c>
      <c r="BF608" s="2">
        <v>39038</v>
      </c>
      <c r="BG608">
        <v>116.56640625</v>
      </c>
      <c r="BH608" s="2">
        <v>39038</v>
      </c>
      <c r="BI608">
        <v>125.32421875</v>
      </c>
      <c r="BJ608" s="2">
        <v>39038</v>
      </c>
      <c r="BK608">
        <v>107.8828125</v>
      </c>
    </row>
    <row r="609" spans="4:63" x14ac:dyDescent="0.25">
      <c r="D609" s="2"/>
      <c r="F609" s="2"/>
      <c r="H609" s="2"/>
      <c r="J609" s="2">
        <v>39041</v>
      </c>
      <c r="K609">
        <v>98.1875</v>
      </c>
      <c r="L609" s="2">
        <v>39213</v>
      </c>
      <c r="M609">
        <v>98.59765625</v>
      </c>
      <c r="N609" s="2">
        <v>39307</v>
      </c>
      <c r="O609">
        <v>100.16796875</v>
      </c>
      <c r="P609" s="2">
        <v>39575</v>
      </c>
      <c r="Q609">
        <v>106.28515625</v>
      </c>
      <c r="R609" s="2"/>
      <c r="T609" s="2"/>
      <c r="V609" s="2"/>
      <c r="X609" s="2"/>
      <c r="AB609" s="2"/>
      <c r="AD609" s="2"/>
      <c r="AH609" s="2"/>
      <c r="AJ609" s="2">
        <v>39241</v>
      </c>
      <c r="AK609">
        <v>94.34375</v>
      </c>
      <c r="AL609" s="2">
        <v>39427</v>
      </c>
      <c r="AM609">
        <v>104.375</v>
      </c>
      <c r="AN609" s="2">
        <v>39603</v>
      </c>
      <c r="AO609">
        <v>106.69921875</v>
      </c>
      <c r="AP609" s="2"/>
      <c r="AR609" s="2">
        <v>39967</v>
      </c>
      <c r="AS609">
        <v>110.97265625</v>
      </c>
      <c r="AT609" s="2"/>
      <c r="BD609" s="2">
        <v>39041</v>
      </c>
      <c r="BE609">
        <v>136.171875</v>
      </c>
      <c r="BF609" s="2">
        <v>39041</v>
      </c>
      <c r="BG609">
        <v>116.66015625</v>
      </c>
      <c r="BH609" s="2">
        <v>39041</v>
      </c>
      <c r="BI609">
        <v>125.453125</v>
      </c>
      <c r="BJ609" s="2">
        <v>39041</v>
      </c>
      <c r="BK609">
        <v>107.9921875</v>
      </c>
    </row>
    <row r="610" spans="4:63" x14ac:dyDescent="0.25">
      <c r="D610" s="2"/>
      <c r="F610" s="2"/>
      <c r="H610" s="2"/>
      <c r="J610" s="2">
        <v>39042</v>
      </c>
      <c r="K610">
        <v>98.2421875</v>
      </c>
      <c r="L610" s="2">
        <v>39216</v>
      </c>
      <c r="M610">
        <v>98.546875</v>
      </c>
      <c r="N610" s="2">
        <v>39308</v>
      </c>
      <c r="O610">
        <v>100.30078125</v>
      </c>
      <c r="P610" s="2">
        <v>39576</v>
      </c>
      <c r="Q610">
        <v>106.515625</v>
      </c>
      <c r="R610" s="2"/>
      <c r="T610" s="2"/>
      <c r="V610" s="2"/>
      <c r="X610" s="2"/>
      <c r="AB610" s="2"/>
      <c r="AD610" s="2"/>
      <c r="AH610" s="2"/>
      <c r="AJ610" s="2">
        <v>39244</v>
      </c>
      <c r="AK610">
        <v>94.07421875</v>
      </c>
      <c r="AL610" s="2">
        <v>39428</v>
      </c>
      <c r="AM610">
        <v>103.51171875</v>
      </c>
      <c r="AN610" s="2">
        <v>39604</v>
      </c>
      <c r="AO610">
        <v>106.1640625</v>
      </c>
      <c r="AP610" s="2"/>
      <c r="AR610" s="2">
        <v>39968</v>
      </c>
      <c r="AS610">
        <v>109.765625</v>
      </c>
      <c r="AT610" s="2"/>
      <c r="BD610" s="2">
        <v>39042</v>
      </c>
      <c r="BE610">
        <v>136.50390625</v>
      </c>
      <c r="BF610" s="2">
        <v>39042</v>
      </c>
      <c r="BG610">
        <v>116.94140625</v>
      </c>
      <c r="BH610" s="2">
        <v>39042</v>
      </c>
      <c r="BI610">
        <v>125.75</v>
      </c>
      <c r="BJ610" s="2">
        <v>39042</v>
      </c>
      <c r="BK610">
        <v>108.2734375</v>
      </c>
    </row>
    <row r="611" spans="4:63" x14ac:dyDescent="0.25">
      <c r="D611" s="2"/>
      <c r="F611" s="2"/>
      <c r="H611" s="2"/>
      <c r="J611" s="2">
        <v>39043</v>
      </c>
      <c r="K611">
        <v>98.2890625</v>
      </c>
      <c r="L611" s="2">
        <v>39217</v>
      </c>
      <c r="M611">
        <v>98.5703125</v>
      </c>
      <c r="N611" s="2">
        <v>39309</v>
      </c>
      <c r="O611">
        <v>100.46875</v>
      </c>
      <c r="P611" s="2">
        <v>39577</v>
      </c>
      <c r="Q611">
        <v>106.47265625</v>
      </c>
      <c r="R611" s="2"/>
      <c r="T611" s="2"/>
      <c r="V611" s="2"/>
      <c r="X611" s="2"/>
      <c r="AB611" s="2"/>
      <c r="AD611" s="2"/>
      <c r="AH611" s="2"/>
      <c r="AJ611" s="2">
        <v>39245</v>
      </c>
      <c r="AK611">
        <v>93.2578125</v>
      </c>
      <c r="AL611" s="2">
        <v>39429</v>
      </c>
      <c r="AM611">
        <v>102.7890625</v>
      </c>
      <c r="AN611" s="2">
        <v>39605</v>
      </c>
      <c r="AO611">
        <v>107.109375</v>
      </c>
      <c r="AP611" s="2"/>
      <c r="AR611" s="2">
        <v>39969</v>
      </c>
      <c r="AS611">
        <v>108.6328125</v>
      </c>
      <c r="AT611" s="2"/>
      <c r="BD611" s="2">
        <v>39043</v>
      </c>
      <c r="BE611">
        <v>136.6875</v>
      </c>
      <c r="BF611" s="2">
        <v>39043</v>
      </c>
      <c r="BG611">
        <v>117.1171875</v>
      </c>
      <c r="BH611" s="2">
        <v>39043</v>
      </c>
      <c r="BI611">
        <v>125.95703125</v>
      </c>
      <c r="BJ611" s="2">
        <v>39043</v>
      </c>
      <c r="BK611">
        <v>108.45703125</v>
      </c>
    </row>
    <row r="612" spans="4:63" x14ac:dyDescent="0.25">
      <c r="D612" s="2"/>
      <c r="F612" s="2"/>
      <c r="H612" s="2"/>
      <c r="J612" s="2">
        <v>39044</v>
      </c>
      <c r="K612">
        <v>98.2890625</v>
      </c>
      <c r="L612" s="2">
        <v>39218</v>
      </c>
      <c r="M612">
        <v>98.58203125</v>
      </c>
      <c r="N612" s="2">
        <v>39310</v>
      </c>
      <c r="O612">
        <v>100.68359375</v>
      </c>
      <c r="P612" s="2">
        <v>39580</v>
      </c>
      <c r="Q612">
        <v>106.28125</v>
      </c>
      <c r="R612" s="2"/>
      <c r="T612" s="2"/>
      <c r="V612" s="2"/>
      <c r="X612" s="2"/>
      <c r="AB612" s="2"/>
      <c r="AD612" s="2"/>
      <c r="AH612" s="2"/>
      <c r="AJ612" s="2">
        <v>39246</v>
      </c>
      <c r="AK612">
        <v>93.78515625</v>
      </c>
      <c r="AL612" s="2">
        <v>39430</v>
      </c>
      <c r="AM612">
        <v>102.62109375</v>
      </c>
      <c r="AN612" s="2">
        <v>39608</v>
      </c>
      <c r="AO612">
        <v>106.26171875</v>
      </c>
      <c r="AP612" s="2"/>
      <c r="AR612" s="2">
        <v>39972</v>
      </c>
      <c r="AS612">
        <v>108.30078125</v>
      </c>
      <c r="AT612" s="2"/>
      <c r="BD612" s="2">
        <v>39044</v>
      </c>
      <c r="BE612">
        <v>136.6875</v>
      </c>
      <c r="BF612" s="2">
        <v>39044</v>
      </c>
      <c r="BG612">
        <v>117.1171875</v>
      </c>
      <c r="BH612" s="2">
        <v>39044</v>
      </c>
      <c r="BI612">
        <v>125.95703125</v>
      </c>
      <c r="BJ612" s="2">
        <v>39044</v>
      </c>
      <c r="BK612">
        <v>108.45703125</v>
      </c>
    </row>
    <row r="613" spans="4:63" x14ac:dyDescent="0.25">
      <c r="D613" s="2"/>
      <c r="F613" s="2"/>
      <c r="H613" s="2"/>
      <c r="J613" s="2">
        <v>39045</v>
      </c>
      <c r="K613">
        <v>98.34765625</v>
      </c>
      <c r="L613" s="2">
        <v>39219</v>
      </c>
      <c r="M613">
        <v>98.49609375</v>
      </c>
      <c r="N613" s="2">
        <v>39311</v>
      </c>
      <c r="O613">
        <v>100.69921875</v>
      </c>
      <c r="P613" s="2">
        <v>39581</v>
      </c>
      <c r="Q613">
        <v>105.83984375</v>
      </c>
      <c r="R613" s="2"/>
      <c r="T613" s="2"/>
      <c r="V613" s="2"/>
      <c r="X613" s="2"/>
      <c r="AB613" s="2"/>
      <c r="AD613" s="2"/>
      <c r="AH613" s="2"/>
      <c r="AJ613" s="2">
        <v>39247</v>
      </c>
      <c r="AK613">
        <v>93.63671875</v>
      </c>
      <c r="AL613" s="2">
        <v>39433</v>
      </c>
      <c r="AM613">
        <v>103.2734375</v>
      </c>
      <c r="AN613" s="2">
        <v>39609</v>
      </c>
      <c r="AO613">
        <v>105.3359375</v>
      </c>
      <c r="AP613" s="2"/>
      <c r="AR613" s="2">
        <v>39973</v>
      </c>
      <c r="AS613">
        <v>108.46875</v>
      </c>
      <c r="AT613" s="2"/>
      <c r="BD613" s="2">
        <v>39045</v>
      </c>
      <c r="BE613">
        <v>136.953125</v>
      </c>
      <c r="BF613" s="2">
        <v>39045</v>
      </c>
      <c r="BG613">
        <v>117.3359375</v>
      </c>
      <c r="BH613" s="2">
        <v>39045</v>
      </c>
      <c r="BI613">
        <v>126.21484375</v>
      </c>
      <c r="BJ613" s="2">
        <v>39045</v>
      </c>
      <c r="BK613">
        <v>108.703125</v>
      </c>
    </row>
    <row r="614" spans="4:63" x14ac:dyDescent="0.25">
      <c r="D614" s="2"/>
      <c r="F614" s="2"/>
      <c r="H614" s="2"/>
      <c r="J614" s="2">
        <v>39048</v>
      </c>
      <c r="K614">
        <v>98.38671875</v>
      </c>
      <c r="L614" s="2">
        <v>39220</v>
      </c>
      <c r="M614">
        <v>98.43359375</v>
      </c>
      <c r="N614" s="2">
        <v>39314</v>
      </c>
      <c r="O614">
        <v>100.9609375</v>
      </c>
      <c r="P614" s="2">
        <v>39582</v>
      </c>
      <c r="Q614">
        <v>105.7109375</v>
      </c>
      <c r="R614" s="2"/>
      <c r="T614" s="2"/>
      <c r="V614" s="2"/>
      <c r="X614" s="2"/>
      <c r="AB614" s="2"/>
      <c r="AD614" s="2"/>
      <c r="AH614" s="2"/>
      <c r="AJ614" s="2">
        <v>39248</v>
      </c>
      <c r="AK614">
        <v>94.078125</v>
      </c>
      <c r="AL614" s="2">
        <v>39434</v>
      </c>
      <c r="AM614">
        <v>103.48828125</v>
      </c>
      <c r="AN614" s="2">
        <v>39610</v>
      </c>
      <c r="AO614">
        <v>105.66015625</v>
      </c>
      <c r="AP614" s="2"/>
      <c r="AR614" s="2">
        <v>39974</v>
      </c>
      <c r="AS614">
        <v>107.93359375</v>
      </c>
      <c r="AT614" s="2"/>
      <c r="BD614" s="2">
        <v>39048</v>
      </c>
      <c r="BE614">
        <v>137.23828125</v>
      </c>
      <c r="BF614" s="2">
        <v>39048</v>
      </c>
      <c r="BG614">
        <v>117.6015625</v>
      </c>
      <c r="BH614" s="2">
        <v>39048</v>
      </c>
      <c r="BI614">
        <v>126.5</v>
      </c>
      <c r="BJ614" s="2">
        <v>39048</v>
      </c>
      <c r="BK614">
        <v>108.99609375</v>
      </c>
    </row>
    <row r="615" spans="4:63" x14ac:dyDescent="0.25">
      <c r="D615" s="2"/>
      <c r="F615" s="2"/>
      <c r="H615" s="2"/>
      <c r="J615" s="2">
        <v>39049</v>
      </c>
      <c r="K615">
        <v>98.4765625</v>
      </c>
      <c r="L615" s="2">
        <v>39223</v>
      </c>
      <c r="M615">
        <v>98.4921875</v>
      </c>
      <c r="N615" s="2">
        <v>39315</v>
      </c>
      <c r="O615">
        <v>101.14453125</v>
      </c>
      <c r="P615" s="2">
        <v>39583</v>
      </c>
      <c r="Q615">
        <v>105.91015625</v>
      </c>
      <c r="R615" s="2"/>
      <c r="T615" s="2"/>
      <c r="V615" s="2"/>
      <c r="X615" s="2"/>
      <c r="AB615" s="2"/>
      <c r="AD615" s="2"/>
      <c r="AH615" s="2"/>
      <c r="AJ615" s="2">
        <v>39251</v>
      </c>
      <c r="AK615">
        <v>94.24609375</v>
      </c>
      <c r="AL615" s="2">
        <v>39435</v>
      </c>
      <c r="AM615">
        <v>104.12109375</v>
      </c>
      <c r="AN615" s="2">
        <v>39611</v>
      </c>
      <c r="AO615">
        <v>104.61328125</v>
      </c>
      <c r="AP615" s="2"/>
      <c r="AR615" s="2">
        <v>39975</v>
      </c>
      <c r="AS615">
        <v>108.58984375</v>
      </c>
      <c r="AT615" s="2"/>
      <c r="BD615" s="2">
        <v>39049</v>
      </c>
      <c r="BE615">
        <v>137.5859375</v>
      </c>
      <c r="BF615" s="2">
        <v>39049</v>
      </c>
      <c r="BG615">
        <v>117.9296875</v>
      </c>
      <c r="BH615" s="2">
        <v>39049</v>
      </c>
      <c r="BI615">
        <v>126.86328125</v>
      </c>
      <c r="BJ615" s="2">
        <v>39049</v>
      </c>
      <c r="BK615">
        <v>109.30859375</v>
      </c>
    </row>
    <row r="616" spans="4:63" x14ac:dyDescent="0.25">
      <c r="D616" s="2"/>
      <c r="F616" s="2"/>
      <c r="H616" s="2"/>
      <c r="J616" s="2">
        <v>39050</v>
      </c>
      <c r="K616">
        <v>98.453125</v>
      </c>
      <c r="L616" s="2">
        <v>39224</v>
      </c>
      <c r="M616">
        <v>98.40625</v>
      </c>
      <c r="N616" s="2">
        <v>39316</v>
      </c>
      <c r="O616">
        <v>100.8125</v>
      </c>
      <c r="P616" s="2">
        <v>39584</v>
      </c>
      <c r="Q616">
        <v>105.8671875</v>
      </c>
      <c r="R616" s="2"/>
      <c r="T616" s="2"/>
      <c r="V616" s="2"/>
      <c r="X616" s="2"/>
      <c r="AB616" s="2"/>
      <c r="AD616" s="2"/>
      <c r="AH616" s="2"/>
      <c r="AJ616" s="2">
        <v>39252</v>
      </c>
      <c r="AK616">
        <v>94.6015625</v>
      </c>
      <c r="AL616" s="2">
        <v>39436</v>
      </c>
      <c r="AM616">
        <v>104.0234375</v>
      </c>
      <c r="AN616" s="2">
        <v>39612</v>
      </c>
      <c r="AO616">
        <v>104.4765625</v>
      </c>
      <c r="AP616" s="2"/>
      <c r="AR616" s="2">
        <v>39976</v>
      </c>
      <c r="AS616">
        <v>108.984375</v>
      </c>
      <c r="AT616" s="2"/>
      <c r="BD616" s="2">
        <v>39050</v>
      </c>
      <c r="BE616">
        <v>137.28125</v>
      </c>
      <c r="BF616" s="2">
        <v>39050</v>
      </c>
      <c r="BG616">
        <v>117.65234375</v>
      </c>
      <c r="BH616" s="2">
        <v>39050</v>
      </c>
      <c r="BI616">
        <v>126.53515625</v>
      </c>
      <c r="BJ616" s="2">
        <v>39050</v>
      </c>
      <c r="BK616">
        <v>108.98046875</v>
      </c>
    </row>
    <row r="617" spans="4:63" x14ac:dyDescent="0.25">
      <c r="D617" s="2"/>
      <c r="F617" s="2"/>
      <c r="H617" s="2"/>
      <c r="J617" s="2">
        <v>39051</v>
      </c>
      <c r="K617">
        <v>98.6015625</v>
      </c>
      <c r="L617" s="2">
        <v>39225</v>
      </c>
      <c r="M617">
        <v>98.41796875</v>
      </c>
      <c r="N617" s="2">
        <v>39317</v>
      </c>
      <c r="O617">
        <v>100.66796875</v>
      </c>
      <c r="P617" s="2">
        <v>39587</v>
      </c>
      <c r="Q617">
        <v>106.01953125</v>
      </c>
      <c r="R617" s="2"/>
      <c r="T617" s="2"/>
      <c r="V617" s="2"/>
      <c r="X617" s="2"/>
      <c r="AB617" s="2"/>
      <c r="AD617" s="2"/>
      <c r="AH617" s="2"/>
      <c r="AJ617" s="2">
        <v>39253</v>
      </c>
      <c r="AK617">
        <v>94.3125</v>
      </c>
      <c r="AL617" s="2">
        <v>39437</v>
      </c>
      <c r="AM617">
        <v>103.29296875</v>
      </c>
      <c r="AN617" s="2">
        <v>39615</v>
      </c>
      <c r="AO617">
        <v>104.37890625</v>
      </c>
      <c r="AP617" s="2"/>
      <c r="AR617" s="2">
        <v>39979</v>
      </c>
      <c r="AS617">
        <v>109.5625</v>
      </c>
      <c r="AT617" s="2"/>
      <c r="BD617" s="2">
        <v>39051</v>
      </c>
      <c r="BE617">
        <v>138.17578125</v>
      </c>
      <c r="BF617" s="2">
        <v>39051</v>
      </c>
      <c r="BG617">
        <v>118.44921875</v>
      </c>
      <c r="BH617" s="2">
        <v>39051</v>
      </c>
      <c r="BI617">
        <v>127.3984375</v>
      </c>
      <c r="BJ617" s="2">
        <v>39051</v>
      </c>
      <c r="BK617">
        <v>109.8203125</v>
      </c>
    </row>
    <row r="618" spans="4:63" x14ac:dyDescent="0.25">
      <c r="D618" s="2"/>
      <c r="F618" s="2"/>
      <c r="H618" s="2"/>
      <c r="J618" s="2">
        <v>39052</v>
      </c>
      <c r="K618">
        <v>98.80078125</v>
      </c>
      <c r="L618" s="2">
        <v>39226</v>
      </c>
      <c r="M618">
        <v>98.42578125</v>
      </c>
      <c r="N618" s="2">
        <v>39318</v>
      </c>
      <c r="O618">
        <v>100.68359375</v>
      </c>
      <c r="P618" s="2">
        <v>39588</v>
      </c>
      <c r="Q618">
        <v>106.25</v>
      </c>
      <c r="R618" s="2"/>
      <c r="T618" s="2"/>
      <c r="V618" s="2"/>
      <c r="X618" s="2"/>
      <c r="AB618" s="2"/>
      <c r="AD618" s="2"/>
      <c r="AH618" s="2"/>
      <c r="AJ618" s="2">
        <v>39254</v>
      </c>
      <c r="AK618">
        <v>94.05859375</v>
      </c>
      <c r="AL618" s="2">
        <v>39440</v>
      </c>
      <c r="AM618">
        <v>102.95703125</v>
      </c>
      <c r="AN618" s="2">
        <v>39616</v>
      </c>
      <c r="AO618">
        <v>104.953125</v>
      </c>
      <c r="AP618" s="2"/>
      <c r="AR618" s="2">
        <v>39980</v>
      </c>
      <c r="AS618">
        <v>109.98046875</v>
      </c>
      <c r="AT618" s="2"/>
      <c r="BD618" s="2">
        <v>39052</v>
      </c>
      <c r="BE618">
        <v>138.48828125</v>
      </c>
      <c r="BF618" s="2">
        <v>39052</v>
      </c>
      <c r="BG618">
        <v>118.73046875</v>
      </c>
      <c r="BH618" s="2">
        <v>39052</v>
      </c>
      <c r="BI618">
        <v>127.71875</v>
      </c>
      <c r="BJ618" s="2">
        <v>39052</v>
      </c>
      <c r="BK618">
        <v>110.08203125</v>
      </c>
    </row>
    <row r="619" spans="4:63" x14ac:dyDescent="0.25">
      <c r="D619" s="2"/>
      <c r="F619" s="2"/>
      <c r="H619" s="2"/>
      <c r="J619" s="2">
        <v>39055</v>
      </c>
      <c r="K619">
        <v>98.83984375</v>
      </c>
      <c r="L619" s="2">
        <v>39227</v>
      </c>
      <c r="M619">
        <v>98.4375</v>
      </c>
      <c r="N619" s="2">
        <v>39321</v>
      </c>
      <c r="O619">
        <v>100.8828125</v>
      </c>
      <c r="P619" s="2">
        <v>39589</v>
      </c>
      <c r="Q619">
        <v>106.02734375</v>
      </c>
      <c r="R619" s="2"/>
      <c r="T619" s="2"/>
      <c r="V619" s="2"/>
      <c r="X619" s="2"/>
      <c r="AB619" s="2"/>
      <c r="AD619" s="2"/>
      <c r="AH619" s="2"/>
      <c r="AJ619" s="2">
        <v>39255</v>
      </c>
      <c r="AK619">
        <v>94.46875</v>
      </c>
      <c r="AL619" s="2">
        <v>39441</v>
      </c>
      <c r="AM619">
        <v>102.95703125</v>
      </c>
      <c r="AN619" s="2">
        <v>39617</v>
      </c>
      <c r="AO619">
        <v>105.515625</v>
      </c>
      <c r="AP619" s="2"/>
      <c r="AR619" s="2">
        <v>39981</v>
      </c>
      <c r="AS619">
        <v>109.5234375</v>
      </c>
      <c r="AT619" s="2"/>
      <c r="BD619" s="2">
        <v>39055</v>
      </c>
      <c r="BE619">
        <v>138.6328125</v>
      </c>
      <c r="BF619" s="2">
        <v>39055</v>
      </c>
      <c r="BG619">
        <v>118.85546875</v>
      </c>
      <c r="BH619" s="2">
        <v>39055</v>
      </c>
      <c r="BI619">
        <v>127.84375</v>
      </c>
      <c r="BJ619" s="2">
        <v>39055</v>
      </c>
      <c r="BK619">
        <v>110.17578125</v>
      </c>
    </row>
    <row r="620" spans="4:63" x14ac:dyDescent="0.25">
      <c r="D620" s="2"/>
      <c r="F620" s="2"/>
      <c r="H620" s="2"/>
      <c r="J620" s="2">
        <v>39056</v>
      </c>
      <c r="K620">
        <v>98.8515625</v>
      </c>
      <c r="L620" s="2">
        <v>39230</v>
      </c>
      <c r="M620">
        <v>98.4375</v>
      </c>
      <c r="N620" s="2">
        <v>39322</v>
      </c>
      <c r="O620">
        <v>101.20703125</v>
      </c>
      <c r="P620" s="2">
        <v>39590</v>
      </c>
      <c r="Q620">
        <v>105.6640625</v>
      </c>
      <c r="R620" s="2"/>
      <c r="T620" s="2"/>
      <c r="V620" s="2"/>
      <c r="X620" s="2"/>
      <c r="AB620" s="2"/>
      <c r="AD620" s="2"/>
      <c r="AH620" s="2"/>
      <c r="AJ620" s="2">
        <v>39258</v>
      </c>
      <c r="AK620">
        <v>94.79296875</v>
      </c>
      <c r="AL620" s="2">
        <v>39442</v>
      </c>
      <c r="AM620">
        <v>102.546875</v>
      </c>
      <c r="AN620" s="2">
        <v>39618</v>
      </c>
      <c r="AO620">
        <v>104.88671875</v>
      </c>
      <c r="AP620" s="2"/>
      <c r="AR620" s="2">
        <v>39982</v>
      </c>
      <c r="AS620">
        <v>108.2265625</v>
      </c>
      <c r="BD620" s="2">
        <v>39056</v>
      </c>
      <c r="BE620">
        <v>138.27734375</v>
      </c>
      <c r="BF620" s="2">
        <v>39056</v>
      </c>
      <c r="BG620">
        <v>118.546875</v>
      </c>
      <c r="BH620" s="2">
        <v>39056</v>
      </c>
      <c r="BI620">
        <v>127.48828125</v>
      </c>
      <c r="BJ620" s="2">
        <v>39056</v>
      </c>
      <c r="BK620">
        <v>109.80078125</v>
      </c>
    </row>
    <row r="621" spans="4:63" x14ac:dyDescent="0.25">
      <c r="D621" s="2"/>
      <c r="F621" s="2"/>
      <c r="H621" s="2"/>
      <c r="J621" s="2">
        <v>39057</v>
      </c>
      <c r="K621">
        <v>98.71875</v>
      </c>
      <c r="L621" s="2">
        <v>39231</v>
      </c>
      <c r="M621">
        <v>98.3515625</v>
      </c>
      <c r="N621" s="2">
        <v>39323</v>
      </c>
      <c r="O621">
        <v>100.99609375</v>
      </c>
      <c r="P621" s="2">
        <v>39591</v>
      </c>
      <c r="Q621">
        <v>105.9453125</v>
      </c>
      <c r="R621" s="2"/>
      <c r="T621" s="2"/>
      <c r="V621" s="2"/>
      <c r="X621" s="2"/>
      <c r="AB621" s="2"/>
      <c r="AD621" s="2"/>
      <c r="AH621" s="2"/>
      <c r="AJ621" s="2">
        <v>39259</v>
      </c>
      <c r="AK621">
        <v>94.81640625</v>
      </c>
      <c r="AL621" s="2">
        <v>39443</v>
      </c>
      <c r="AM621">
        <v>103.08984375</v>
      </c>
      <c r="AN621" s="2">
        <v>39619</v>
      </c>
      <c r="AO621">
        <v>105.28125</v>
      </c>
      <c r="AP621" s="2"/>
      <c r="AR621" s="2">
        <v>39983</v>
      </c>
      <c r="AS621">
        <v>108.57421875</v>
      </c>
      <c r="BD621" s="2">
        <v>39057</v>
      </c>
      <c r="BE621">
        <v>137.78515625</v>
      </c>
      <c r="BF621" s="2">
        <v>39057</v>
      </c>
      <c r="BG621">
        <v>118.078125</v>
      </c>
      <c r="BH621" s="2">
        <v>39057</v>
      </c>
      <c r="BI621">
        <v>126.98828125</v>
      </c>
      <c r="BJ621" s="2">
        <v>39057</v>
      </c>
      <c r="BK621">
        <v>109.34375</v>
      </c>
    </row>
    <row r="622" spans="4:63" x14ac:dyDescent="0.25">
      <c r="D622" s="2"/>
      <c r="F622" s="2"/>
      <c r="H622" s="2"/>
      <c r="J622" s="2">
        <v>39058</v>
      </c>
      <c r="K622">
        <v>98.7578125</v>
      </c>
      <c r="L622" s="2">
        <v>39232</v>
      </c>
      <c r="M622">
        <v>98.39453125</v>
      </c>
      <c r="N622" s="2">
        <v>39324</v>
      </c>
      <c r="O622">
        <v>101.1328125</v>
      </c>
      <c r="P622" s="2">
        <v>39594</v>
      </c>
      <c r="Q622">
        <v>105.9453125</v>
      </c>
      <c r="R622" s="2"/>
      <c r="T622" s="2"/>
      <c r="V622" s="2"/>
      <c r="X622" s="2"/>
      <c r="AB622" s="2"/>
      <c r="AD622" s="2"/>
      <c r="AH622" s="2"/>
      <c r="AJ622" s="2">
        <v>39260</v>
      </c>
      <c r="AK622">
        <v>94.8125</v>
      </c>
      <c r="AL622" s="2">
        <v>39444</v>
      </c>
      <c r="AM622">
        <v>103.921875</v>
      </c>
      <c r="AN622" s="2">
        <v>39622</v>
      </c>
      <c r="AO622">
        <v>105.30859375</v>
      </c>
      <c r="AP622" s="2"/>
      <c r="AR622" s="2">
        <v>39986</v>
      </c>
      <c r="AS622">
        <v>109.32421875</v>
      </c>
      <c r="BD622" s="2">
        <v>39058</v>
      </c>
      <c r="BE622">
        <v>137.8515625</v>
      </c>
      <c r="BF622" s="2">
        <v>39058</v>
      </c>
      <c r="BG622">
        <v>118.140625</v>
      </c>
      <c r="BH622" s="2">
        <v>39058</v>
      </c>
      <c r="BI622">
        <v>127.0390625</v>
      </c>
      <c r="BJ622" s="2">
        <v>39058</v>
      </c>
      <c r="BK622">
        <v>109.375</v>
      </c>
    </row>
    <row r="623" spans="4:63" x14ac:dyDescent="0.25">
      <c r="D623" s="2"/>
      <c r="F623" s="2"/>
      <c r="H623" s="2"/>
      <c r="J623" s="2">
        <v>39059</v>
      </c>
      <c r="K623">
        <v>98.61328125</v>
      </c>
      <c r="L623" s="2">
        <v>39233</v>
      </c>
      <c r="M623">
        <v>98.32421875</v>
      </c>
      <c r="N623" s="2">
        <v>39325</v>
      </c>
      <c r="O623">
        <v>101.11328125</v>
      </c>
      <c r="P623" s="2">
        <v>39595</v>
      </c>
      <c r="Q623">
        <v>105.75390625</v>
      </c>
      <c r="R623" s="2"/>
      <c r="T623" s="2"/>
      <c r="V623" s="2"/>
      <c r="X623" s="2"/>
      <c r="AB623" s="2"/>
      <c r="AD623" s="2"/>
      <c r="AH623" s="2"/>
      <c r="AJ623" s="2">
        <v>39261</v>
      </c>
      <c r="AK623">
        <v>94.66796875</v>
      </c>
      <c r="AL623" s="2">
        <v>39447</v>
      </c>
      <c r="AM623">
        <v>104.2890625</v>
      </c>
      <c r="AN623" s="2">
        <v>39623</v>
      </c>
      <c r="AO623">
        <v>106.04296875</v>
      </c>
      <c r="AP623" s="2"/>
      <c r="AR623" s="2">
        <v>39987</v>
      </c>
      <c r="AS623">
        <v>109.7109375</v>
      </c>
      <c r="BD623" s="2">
        <v>39059</v>
      </c>
      <c r="BE623">
        <v>137.0859375</v>
      </c>
      <c r="BF623" s="2">
        <v>39059</v>
      </c>
      <c r="BG623">
        <v>117.42578125</v>
      </c>
      <c r="BH623" s="2">
        <v>39059</v>
      </c>
      <c r="BI623">
        <v>126.28125</v>
      </c>
      <c r="BJ623" s="2">
        <v>39059</v>
      </c>
      <c r="BK623">
        <v>108.69921875</v>
      </c>
    </row>
    <row r="624" spans="4:63" x14ac:dyDescent="0.25">
      <c r="D624" s="2"/>
      <c r="F624" s="2"/>
      <c r="H624" s="2"/>
      <c r="J624" s="2">
        <v>39062</v>
      </c>
      <c r="K624">
        <v>98.63671875</v>
      </c>
      <c r="L624" s="2">
        <v>39234</v>
      </c>
      <c r="M624">
        <v>98.23046875</v>
      </c>
      <c r="N624" s="2">
        <v>39328</v>
      </c>
      <c r="O624">
        <v>101.11328125</v>
      </c>
      <c r="P624" s="2">
        <v>39596</v>
      </c>
      <c r="Q624">
        <v>105.453125</v>
      </c>
      <c r="R624" s="2"/>
      <c r="T624" s="2"/>
      <c r="V624" s="2"/>
      <c r="X624" s="2"/>
      <c r="AB624" s="2"/>
      <c r="AD624" s="2"/>
      <c r="AH624" s="2"/>
      <c r="AJ624" s="2">
        <v>39262</v>
      </c>
      <c r="AK624">
        <v>95.171875</v>
      </c>
      <c r="AL624" s="2">
        <v>39448</v>
      </c>
      <c r="AM624">
        <v>104.2890625</v>
      </c>
      <c r="AN624" s="2">
        <v>39624</v>
      </c>
      <c r="AO624">
        <v>105.8984375</v>
      </c>
      <c r="AP624" s="2"/>
      <c r="AR624" s="2">
        <v>39988</v>
      </c>
      <c r="AS624">
        <v>109.28515625</v>
      </c>
      <c r="BD624" s="2">
        <v>39062</v>
      </c>
      <c r="BE624">
        <v>137.51171875</v>
      </c>
      <c r="BF624" s="2">
        <v>39062</v>
      </c>
      <c r="BG624">
        <v>117.84765625</v>
      </c>
      <c r="BH624" s="2">
        <v>39062</v>
      </c>
      <c r="BI624">
        <v>126.71875</v>
      </c>
      <c r="BJ624" s="2">
        <v>39062</v>
      </c>
      <c r="BK624">
        <v>109.12109375</v>
      </c>
    </row>
    <row r="625" spans="4:63" x14ac:dyDescent="0.25">
      <c r="D625" s="2"/>
      <c r="F625" s="2"/>
      <c r="H625" s="2"/>
      <c r="J625" s="2">
        <v>39063</v>
      </c>
      <c r="K625">
        <v>98.73828125</v>
      </c>
      <c r="L625" s="2">
        <v>39237</v>
      </c>
      <c r="M625">
        <v>98.26953125</v>
      </c>
      <c r="N625" s="2">
        <v>39329</v>
      </c>
      <c r="O625">
        <v>101.140625</v>
      </c>
      <c r="P625" s="2">
        <v>39597</v>
      </c>
      <c r="Q625">
        <v>105.35546875</v>
      </c>
      <c r="R625" s="2"/>
      <c r="T625" s="2"/>
      <c r="V625" s="2"/>
      <c r="X625" s="2"/>
      <c r="AB625" s="2"/>
      <c r="AD625" s="2"/>
      <c r="AH625" s="2"/>
      <c r="AJ625" s="2">
        <v>39265</v>
      </c>
      <c r="AK625">
        <v>95.4140625</v>
      </c>
      <c r="AL625" s="2">
        <v>39449</v>
      </c>
      <c r="AM625">
        <v>105.17578125</v>
      </c>
      <c r="AN625" s="2">
        <v>39625</v>
      </c>
      <c r="AO625">
        <v>106.55078125</v>
      </c>
      <c r="AP625" s="2"/>
      <c r="AR625" s="2">
        <v>39989</v>
      </c>
      <c r="AS625">
        <v>110.375</v>
      </c>
      <c r="BD625" s="2">
        <v>39063</v>
      </c>
      <c r="BE625">
        <v>137.87890625</v>
      </c>
      <c r="BF625" s="2">
        <v>39063</v>
      </c>
      <c r="BG625">
        <v>118.17578125</v>
      </c>
      <c r="BH625" s="2">
        <v>39063</v>
      </c>
      <c r="BI625">
        <v>127.05078125</v>
      </c>
      <c r="BJ625" s="2">
        <v>39063</v>
      </c>
      <c r="BK625">
        <v>109.4140625</v>
      </c>
    </row>
    <row r="626" spans="4:63" x14ac:dyDescent="0.25">
      <c r="D626" s="2"/>
      <c r="F626" s="2"/>
      <c r="H626" s="2"/>
      <c r="J626" s="2">
        <v>39064</v>
      </c>
      <c r="K626">
        <v>98.578125</v>
      </c>
      <c r="L626" s="2">
        <v>39238</v>
      </c>
      <c r="M626">
        <v>98.15625</v>
      </c>
      <c r="N626" s="2">
        <v>39330</v>
      </c>
      <c r="O626">
        <v>101.46484375</v>
      </c>
      <c r="P626" s="2">
        <v>39598</v>
      </c>
      <c r="Q626">
        <v>105.46484375</v>
      </c>
      <c r="R626" s="2"/>
      <c r="T626" s="2"/>
      <c r="V626" s="2"/>
      <c r="X626" s="2"/>
      <c r="AB626" s="2"/>
      <c r="AD626" s="2"/>
      <c r="AH626" s="2"/>
      <c r="AJ626" s="2">
        <v>39266</v>
      </c>
      <c r="AK626">
        <v>95.109375</v>
      </c>
      <c r="AL626" s="2">
        <v>39450</v>
      </c>
      <c r="AM626">
        <v>105.25</v>
      </c>
      <c r="AN626" s="2">
        <v>39626</v>
      </c>
      <c r="AO626">
        <v>106.9921875</v>
      </c>
      <c r="AP626" s="2"/>
      <c r="AR626" s="2">
        <v>39990</v>
      </c>
      <c r="AS626">
        <v>110.4140625</v>
      </c>
      <c r="BD626" s="2">
        <v>39064</v>
      </c>
      <c r="BE626">
        <v>136.5078125</v>
      </c>
      <c r="BF626" s="2">
        <v>39064</v>
      </c>
      <c r="BG626">
        <v>116.91015625</v>
      </c>
      <c r="BH626" s="2">
        <v>39064</v>
      </c>
      <c r="BI626">
        <v>125.6953125</v>
      </c>
      <c r="BJ626" s="2">
        <v>39064</v>
      </c>
      <c r="BK626">
        <v>108.1171875</v>
      </c>
    </row>
    <row r="627" spans="4:63" x14ac:dyDescent="0.25">
      <c r="D627" s="2"/>
      <c r="F627" s="2"/>
      <c r="H627" s="2"/>
      <c r="J627" s="2">
        <v>39065</v>
      </c>
      <c r="K627">
        <v>98.5234375</v>
      </c>
      <c r="L627" s="2">
        <v>39239</v>
      </c>
      <c r="M627">
        <v>98.27734375</v>
      </c>
      <c r="N627" s="2">
        <v>39331</v>
      </c>
      <c r="O627">
        <v>101.3046875</v>
      </c>
      <c r="P627" s="2">
        <v>39601</v>
      </c>
      <c r="Q627">
        <v>105.8359375</v>
      </c>
      <c r="R627" s="2"/>
      <c r="T627" s="2"/>
      <c r="V627" s="2"/>
      <c r="X627" s="2"/>
      <c r="AB627" s="2"/>
      <c r="AD627" s="2"/>
      <c r="AH627" s="2"/>
      <c r="AJ627" s="2">
        <v>39267</v>
      </c>
      <c r="AK627">
        <v>95.109375</v>
      </c>
      <c r="AL627" s="2">
        <v>39451</v>
      </c>
      <c r="AM627">
        <v>105.55078125</v>
      </c>
      <c r="AN627" s="2">
        <v>39629</v>
      </c>
      <c r="AO627">
        <v>106.9453125</v>
      </c>
      <c r="AP627" s="2"/>
      <c r="AR627" s="2">
        <v>39993</v>
      </c>
      <c r="AS627">
        <v>110.8515625</v>
      </c>
      <c r="BD627" s="2">
        <v>39065</v>
      </c>
      <c r="BE627">
        <v>136.27734375</v>
      </c>
      <c r="BF627" s="2">
        <v>39065</v>
      </c>
      <c r="BG627">
        <v>116.69140625</v>
      </c>
      <c r="BH627" s="2">
        <v>39065</v>
      </c>
      <c r="BI627">
        <v>125.4765625</v>
      </c>
      <c r="BJ627" s="2">
        <v>39065</v>
      </c>
      <c r="BK627">
        <v>107.9453125</v>
      </c>
    </row>
    <row r="628" spans="4:63" x14ac:dyDescent="0.25">
      <c r="D628" s="2"/>
      <c r="F628" s="2"/>
      <c r="H628" s="2"/>
      <c r="J628" s="2">
        <v>39066</v>
      </c>
      <c r="K628">
        <v>98.58203125</v>
      </c>
      <c r="L628" s="2">
        <v>39240</v>
      </c>
      <c r="M628">
        <v>98.01953125</v>
      </c>
      <c r="N628" s="2">
        <v>39332</v>
      </c>
      <c r="O628">
        <v>101.7421875</v>
      </c>
      <c r="P628" s="2">
        <v>39602</v>
      </c>
      <c r="Q628">
        <v>106.06640625</v>
      </c>
      <c r="R628" s="2"/>
      <c r="T628" s="2"/>
      <c r="V628" s="2"/>
      <c r="X628" s="2"/>
      <c r="AB628" s="2"/>
      <c r="AD628" s="2"/>
      <c r="AH628" s="2"/>
      <c r="AJ628" s="2">
        <v>39268</v>
      </c>
      <c r="AK628">
        <v>94.51171875</v>
      </c>
      <c r="AL628" s="2">
        <v>39454</v>
      </c>
      <c r="AM628">
        <v>105.890625</v>
      </c>
      <c r="AN628" s="2">
        <v>39630</v>
      </c>
      <c r="AO628">
        <v>106.75390625</v>
      </c>
      <c r="AP628" s="2"/>
      <c r="AR628" s="2">
        <v>39994</v>
      </c>
      <c r="AS628">
        <v>110.47265625</v>
      </c>
      <c r="BD628" s="2">
        <v>39066</v>
      </c>
      <c r="BE628">
        <v>136.35546875</v>
      </c>
      <c r="BF628" s="2">
        <v>39066</v>
      </c>
      <c r="BG628">
        <v>116.7578125</v>
      </c>
      <c r="BH628" s="2">
        <v>39066</v>
      </c>
      <c r="BI628">
        <v>125.53125</v>
      </c>
      <c r="BJ628" s="2">
        <v>39066</v>
      </c>
      <c r="BK628">
        <v>108.00390625</v>
      </c>
    </row>
    <row r="629" spans="4:63" x14ac:dyDescent="0.25">
      <c r="D629" s="2"/>
      <c r="F629" s="2"/>
      <c r="H629" s="2"/>
      <c r="J629" s="2">
        <v>39069</v>
      </c>
      <c r="K629">
        <v>98.60546875</v>
      </c>
      <c r="L629" s="2">
        <v>39241</v>
      </c>
      <c r="M629">
        <v>98.16015625</v>
      </c>
      <c r="N629" s="2">
        <v>39335</v>
      </c>
      <c r="O629">
        <v>101.89453125</v>
      </c>
      <c r="P629" s="2">
        <v>39603</v>
      </c>
      <c r="Q629">
        <v>105.96875</v>
      </c>
      <c r="R629" s="2"/>
      <c r="T629" s="2"/>
      <c r="V629" s="2"/>
      <c r="X629" s="2"/>
      <c r="AB629" s="2"/>
      <c r="AD629" s="2"/>
      <c r="AH629" s="2"/>
      <c r="AJ629" s="2">
        <v>39269</v>
      </c>
      <c r="AK629">
        <v>94.27734375</v>
      </c>
      <c r="AL629" s="2">
        <v>39455</v>
      </c>
      <c r="AM629">
        <v>106.29296875</v>
      </c>
      <c r="AN629" s="2">
        <v>39631</v>
      </c>
      <c r="AO629">
        <v>107.078125</v>
      </c>
      <c r="AP629" s="2"/>
      <c r="AR629" s="2">
        <v>39995</v>
      </c>
      <c r="AS629">
        <v>110.484375</v>
      </c>
      <c r="BD629" s="2">
        <v>39069</v>
      </c>
      <c r="BE629">
        <v>136.484375</v>
      </c>
      <c r="BF629" s="2">
        <v>39069</v>
      </c>
      <c r="BG629">
        <v>116.8984375</v>
      </c>
      <c r="BH629" s="2">
        <v>39069</v>
      </c>
      <c r="BI629">
        <v>125.69140625</v>
      </c>
      <c r="BJ629" s="2">
        <v>39069</v>
      </c>
      <c r="BK629">
        <v>108.140625</v>
      </c>
    </row>
    <row r="630" spans="4:63" x14ac:dyDescent="0.25">
      <c r="D630" s="2"/>
      <c r="F630" s="2"/>
      <c r="H630" s="2"/>
      <c r="J630" s="2">
        <v>39070</v>
      </c>
      <c r="K630">
        <v>98.61328125</v>
      </c>
      <c r="L630" s="2">
        <v>39244</v>
      </c>
      <c r="M630">
        <v>98.10546875</v>
      </c>
      <c r="N630" s="2">
        <v>39336</v>
      </c>
      <c r="O630">
        <v>101.671875</v>
      </c>
      <c r="P630" s="2">
        <v>39604</v>
      </c>
      <c r="Q630">
        <v>105.85546875</v>
      </c>
      <c r="R630" s="2"/>
      <c r="T630" s="2"/>
      <c r="V630" s="2"/>
      <c r="X630" s="2"/>
      <c r="AB630" s="2"/>
      <c r="AD630" s="2"/>
      <c r="AH630" s="2"/>
      <c r="AJ630" s="2">
        <v>39272</v>
      </c>
      <c r="AK630">
        <v>94.5546875</v>
      </c>
      <c r="AL630" s="2">
        <v>39456</v>
      </c>
      <c r="AM630">
        <v>105.9765625</v>
      </c>
      <c r="AN630" s="2">
        <v>39632</v>
      </c>
      <c r="AO630">
        <v>107.12890625</v>
      </c>
      <c r="AP630" s="2"/>
      <c r="AR630" s="2">
        <v>39996</v>
      </c>
      <c r="AS630">
        <v>110.92578125</v>
      </c>
      <c r="BD630" s="2">
        <v>39070</v>
      </c>
      <c r="BE630">
        <v>136.3671875</v>
      </c>
      <c r="BF630" s="2">
        <v>39070</v>
      </c>
      <c r="BG630">
        <v>116.7578125</v>
      </c>
      <c r="BH630" s="2">
        <v>39070</v>
      </c>
      <c r="BI630">
        <v>125.53515625</v>
      </c>
      <c r="BJ630" s="2">
        <v>39070</v>
      </c>
      <c r="BK630">
        <v>107.984375</v>
      </c>
    </row>
    <row r="631" spans="4:63" x14ac:dyDescent="0.25">
      <c r="D631" s="2"/>
      <c r="F631" s="2"/>
      <c r="H631" s="2"/>
      <c r="J631" s="2">
        <v>39071</v>
      </c>
      <c r="K631">
        <v>98.62109375</v>
      </c>
      <c r="L631" s="2">
        <v>39245</v>
      </c>
      <c r="M631">
        <v>97.8828125</v>
      </c>
      <c r="N631" s="2">
        <v>39337</v>
      </c>
      <c r="O631">
        <v>101.6015625</v>
      </c>
      <c r="P631" s="2">
        <v>39605</v>
      </c>
      <c r="Q631">
        <v>106.15625</v>
      </c>
      <c r="R631" s="2"/>
      <c r="T631" s="2"/>
      <c r="V631" s="2"/>
      <c r="X631" s="2"/>
      <c r="AB631" s="2"/>
      <c r="AD631" s="2"/>
      <c r="AH631" s="2"/>
      <c r="AJ631" s="2">
        <v>39273</v>
      </c>
      <c r="AK631">
        <v>95.30078125</v>
      </c>
      <c r="AL631" s="2">
        <v>39457</v>
      </c>
      <c r="AM631">
        <v>105.56640625</v>
      </c>
      <c r="AN631" s="2">
        <v>39633</v>
      </c>
      <c r="AO631">
        <v>107.12890625</v>
      </c>
      <c r="AP631" s="2"/>
      <c r="AR631" s="2">
        <v>39997</v>
      </c>
      <c r="AS631">
        <v>110.9375</v>
      </c>
      <c r="BD631" s="2">
        <v>39071</v>
      </c>
      <c r="BE631">
        <v>136.24609375</v>
      </c>
      <c r="BF631" s="2">
        <v>39071</v>
      </c>
      <c r="BG631">
        <v>116.6484375</v>
      </c>
      <c r="BH631" s="2">
        <v>39071</v>
      </c>
      <c r="BI631">
        <v>125.4140625</v>
      </c>
      <c r="BJ631" s="2">
        <v>39071</v>
      </c>
      <c r="BK631">
        <v>107.87109375</v>
      </c>
    </row>
    <row r="632" spans="4:63" x14ac:dyDescent="0.25">
      <c r="D632" s="2"/>
      <c r="F632" s="2"/>
      <c r="H632" s="2"/>
      <c r="J632" s="2">
        <v>39072</v>
      </c>
      <c r="K632">
        <v>98.7421875</v>
      </c>
      <c r="L632" s="2">
        <v>39246</v>
      </c>
      <c r="M632">
        <v>97.98828125</v>
      </c>
      <c r="N632" s="2">
        <v>39338</v>
      </c>
      <c r="O632">
        <v>101.44140625</v>
      </c>
      <c r="P632" s="2">
        <v>39608</v>
      </c>
      <c r="Q632">
        <v>105.32421875</v>
      </c>
      <c r="R632" s="2"/>
      <c r="T632" s="2"/>
      <c r="V632" s="2"/>
      <c r="X632" s="2"/>
      <c r="AB632" s="2"/>
      <c r="AD632" s="2"/>
      <c r="AH632" s="2"/>
      <c r="AJ632" s="2">
        <v>39274</v>
      </c>
      <c r="AK632">
        <v>94.9375</v>
      </c>
      <c r="AL632" s="2">
        <v>39458</v>
      </c>
      <c r="AM632">
        <v>106.36328125</v>
      </c>
      <c r="AN632" s="2">
        <v>39636</v>
      </c>
      <c r="AO632">
        <v>107.8125</v>
      </c>
      <c r="AP632" s="2"/>
      <c r="AR632" s="2">
        <v>40000</v>
      </c>
      <c r="AS632">
        <v>110.9375</v>
      </c>
      <c r="BD632" s="2">
        <v>39072</v>
      </c>
      <c r="BE632">
        <v>136.890625</v>
      </c>
      <c r="BF632" s="2">
        <v>39072</v>
      </c>
      <c r="BG632">
        <v>117.2578125</v>
      </c>
      <c r="BH632" s="2">
        <v>39072</v>
      </c>
      <c r="BI632">
        <v>126.08984375</v>
      </c>
      <c r="BJ632" s="2">
        <v>39072</v>
      </c>
      <c r="BK632">
        <v>108.52734375</v>
      </c>
    </row>
    <row r="633" spans="4:63" x14ac:dyDescent="0.25">
      <c r="D633" s="2"/>
      <c r="F633" s="2"/>
      <c r="H633" s="2"/>
      <c r="J633" s="2">
        <v>39073</v>
      </c>
      <c r="K633">
        <v>98.65234375</v>
      </c>
      <c r="L633" s="2">
        <v>39247</v>
      </c>
      <c r="M633">
        <v>97.93359375</v>
      </c>
      <c r="N633" s="2">
        <v>39339</v>
      </c>
      <c r="O633">
        <v>101.4921875</v>
      </c>
      <c r="P633" s="2">
        <v>39609</v>
      </c>
      <c r="Q633">
        <v>104.8046875</v>
      </c>
      <c r="R633" s="2"/>
      <c r="T633" s="2"/>
      <c r="V633" s="2"/>
      <c r="X633" s="2"/>
      <c r="AB633" s="2"/>
      <c r="AD633" s="2"/>
      <c r="AH633" s="2"/>
      <c r="AJ633" s="2">
        <v>39275</v>
      </c>
      <c r="AK633">
        <v>94.69921875</v>
      </c>
      <c r="AL633" s="2">
        <v>39461</v>
      </c>
      <c r="AM633">
        <v>106.421875</v>
      </c>
      <c r="AN633" s="2">
        <v>39637</v>
      </c>
      <c r="AO633">
        <v>107.96484375</v>
      </c>
      <c r="AP633" s="2"/>
      <c r="AR633" s="2">
        <v>40001</v>
      </c>
      <c r="AS633">
        <v>111.375</v>
      </c>
      <c r="BD633" s="2">
        <v>39073</v>
      </c>
      <c r="BE633">
        <v>135.95703125</v>
      </c>
      <c r="BF633" s="2">
        <v>39073</v>
      </c>
      <c r="BG633">
        <v>116.38671875</v>
      </c>
      <c r="BH633" s="2">
        <v>39073</v>
      </c>
      <c r="BI633">
        <v>125.12890625</v>
      </c>
      <c r="BJ633" s="2">
        <v>39073</v>
      </c>
      <c r="BK633">
        <v>107.5859375</v>
      </c>
    </row>
    <row r="634" spans="4:63" x14ac:dyDescent="0.25">
      <c r="D634" s="2"/>
      <c r="F634" s="2"/>
      <c r="H634" s="2"/>
      <c r="J634" s="2">
        <v>39076</v>
      </c>
      <c r="K634">
        <v>98.65234375</v>
      </c>
      <c r="L634" s="2">
        <v>39248</v>
      </c>
      <c r="M634">
        <v>98.15234375</v>
      </c>
      <c r="N634" s="2">
        <v>39342</v>
      </c>
      <c r="O634">
        <v>101.4375</v>
      </c>
      <c r="P634" s="2">
        <v>39610</v>
      </c>
      <c r="Q634">
        <v>105.01953125</v>
      </c>
      <c r="R634" s="2"/>
      <c r="T634" s="2"/>
      <c r="V634" s="2"/>
      <c r="X634" s="2"/>
      <c r="AB634" s="2"/>
      <c r="AD634" s="2"/>
      <c r="AH634" s="2"/>
      <c r="AJ634" s="2">
        <v>39276</v>
      </c>
      <c r="AK634">
        <v>94.87109375</v>
      </c>
      <c r="AL634" s="2">
        <v>39462</v>
      </c>
      <c r="AM634">
        <v>107.04296875</v>
      </c>
      <c r="AN634" s="2">
        <v>39638</v>
      </c>
      <c r="AO634">
        <v>108.4296875</v>
      </c>
      <c r="AP634" s="2"/>
      <c r="AR634" s="2">
        <v>40002</v>
      </c>
      <c r="AS634">
        <v>112.48046875</v>
      </c>
      <c r="BD634" s="2">
        <v>39076</v>
      </c>
      <c r="BE634">
        <v>135.95703125</v>
      </c>
      <c r="BF634" s="2">
        <v>39076</v>
      </c>
      <c r="BG634">
        <v>116.38671875</v>
      </c>
      <c r="BH634" s="2">
        <v>39076</v>
      </c>
      <c r="BI634">
        <v>125.12890625</v>
      </c>
      <c r="BJ634" s="2">
        <v>39076</v>
      </c>
      <c r="BK634">
        <v>107.5859375</v>
      </c>
    </row>
    <row r="635" spans="4:63" x14ac:dyDescent="0.25">
      <c r="D635" s="2"/>
      <c r="F635" s="2"/>
      <c r="H635" s="2"/>
      <c r="J635" s="2">
        <v>39077</v>
      </c>
      <c r="K635">
        <v>98.69140625</v>
      </c>
      <c r="L635" s="2">
        <v>39251</v>
      </c>
      <c r="M635">
        <v>98.22265625</v>
      </c>
      <c r="N635" s="2">
        <v>39343</v>
      </c>
      <c r="O635">
        <v>101.65234375</v>
      </c>
      <c r="P635" s="2">
        <v>39611</v>
      </c>
      <c r="Q635">
        <v>104.4375</v>
      </c>
      <c r="R635" s="2"/>
      <c r="T635" s="2"/>
      <c r="V635" s="2"/>
      <c r="X635" s="2"/>
      <c r="AB635" s="2"/>
      <c r="AD635" s="2"/>
      <c r="AH635" s="2"/>
      <c r="AJ635" s="2">
        <v>39279</v>
      </c>
      <c r="AK635">
        <v>95.2421875</v>
      </c>
      <c r="AL635" s="2">
        <v>39463</v>
      </c>
      <c r="AM635">
        <v>106.6796875</v>
      </c>
      <c r="AN635" s="2">
        <v>39639</v>
      </c>
      <c r="AO635">
        <v>108.48828125</v>
      </c>
      <c r="AP635" s="2"/>
      <c r="AR635" s="2">
        <v>40003</v>
      </c>
      <c r="AS635">
        <v>111.8515625</v>
      </c>
      <c r="BD635" s="2">
        <v>39077</v>
      </c>
      <c r="BE635">
        <v>136.35546875</v>
      </c>
      <c r="BF635" s="2">
        <v>39077</v>
      </c>
      <c r="BG635">
        <v>116.74609375</v>
      </c>
      <c r="BH635" s="2">
        <v>39077</v>
      </c>
      <c r="BI635">
        <v>125.5390625</v>
      </c>
      <c r="BJ635" s="2">
        <v>39077</v>
      </c>
      <c r="BK635">
        <v>107.97265625</v>
      </c>
    </row>
    <row r="636" spans="4:63" x14ac:dyDescent="0.25">
      <c r="D636" s="2"/>
      <c r="F636" s="2"/>
      <c r="H636" s="2"/>
      <c r="J636" s="2">
        <v>39078</v>
      </c>
      <c r="K636">
        <v>98.57421875</v>
      </c>
      <c r="L636" s="2">
        <v>39252</v>
      </c>
      <c r="M636">
        <v>98.40625</v>
      </c>
      <c r="N636" s="2">
        <v>39344</v>
      </c>
      <c r="O636">
        <v>101.6328125</v>
      </c>
      <c r="P636" s="2">
        <v>39612</v>
      </c>
      <c r="Q636">
        <v>104.51953125</v>
      </c>
      <c r="R636" s="2"/>
      <c r="T636" s="2"/>
      <c r="V636" s="2"/>
      <c r="X636" s="2"/>
      <c r="AB636" s="2"/>
      <c r="AD636" s="2"/>
      <c r="AH636" s="2"/>
      <c r="AJ636" s="2">
        <v>39280</v>
      </c>
      <c r="AK636">
        <v>95.17578125</v>
      </c>
      <c r="AL636" s="2">
        <v>39464</v>
      </c>
      <c r="AM636">
        <v>107.48828125</v>
      </c>
      <c r="AN636" s="2">
        <v>39640</v>
      </c>
      <c r="AO636">
        <v>107.27734375</v>
      </c>
      <c r="AP636" s="2"/>
      <c r="AR636" s="2">
        <v>40004</v>
      </c>
      <c r="AS636">
        <v>112.625</v>
      </c>
      <c r="BD636" s="2">
        <v>39078</v>
      </c>
      <c r="BE636">
        <v>135.71875</v>
      </c>
      <c r="BF636" s="2">
        <v>39078</v>
      </c>
      <c r="BG636">
        <v>116.15234375</v>
      </c>
      <c r="BH636" s="2">
        <v>39078</v>
      </c>
      <c r="BI636">
        <v>124.8984375</v>
      </c>
      <c r="BJ636" s="2">
        <v>39078</v>
      </c>
      <c r="BK636">
        <v>107.37890625</v>
      </c>
    </row>
    <row r="637" spans="4:63" x14ac:dyDescent="0.25">
      <c r="D637" s="2"/>
      <c r="F637" s="2"/>
      <c r="H637" s="2"/>
      <c r="J637" s="2">
        <v>39079</v>
      </c>
      <c r="K637">
        <v>98.5390625</v>
      </c>
      <c r="L637" s="2">
        <v>39253</v>
      </c>
      <c r="M637">
        <v>98.3046875</v>
      </c>
      <c r="N637" s="2">
        <v>39345</v>
      </c>
      <c r="O637">
        <v>101.31640625</v>
      </c>
      <c r="P637" s="2">
        <v>39615</v>
      </c>
      <c r="Q637">
        <v>104.484375</v>
      </c>
      <c r="R637" s="2"/>
      <c r="T637" s="2"/>
      <c r="V637" s="2"/>
      <c r="X637" s="2"/>
      <c r="AB637" s="2"/>
      <c r="AD637" s="2"/>
      <c r="AH637" s="2"/>
      <c r="AJ637" s="2">
        <v>39281</v>
      </c>
      <c r="AK637">
        <v>95.34375</v>
      </c>
      <c r="AL637" s="2">
        <v>39465</v>
      </c>
      <c r="AM637">
        <v>107.53515625</v>
      </c>
      <c r="AN637" s="2">
        <v>39643</v>
      </c>
      <c r="AO637">
        <v>108.0078125</v>
      </c>
      <c r="AP637" s="2"/>
      <c r="AR637" s="2">
        <v>40007</v>
      </c>
      <c r="AS637">
        <v>112.30859375</v>
      </c>
      <c r="BD637" s="2">
        <v>39079</v>
      </c>
      <c r="BE637">
        <v>135.26953125</v>
      </c>
      <c r="BF637" s="2">
        <v>39079</v>
      </c>
      <c r="BG637">
        <v>115.765625</v>
      </c>
      <c r="BH637" s="2">
        <v>39079</v>
      </c>
      <c r="BI637">
        <v>124.44921875</v>
      </c>
      <c r="BJ637" s="2">
        <v>39079</v>
      </c>
      <c r="BK637">
        <v>106.95703125</v>
      </c>
    </row>
    <row r="638" spans="4:63" x14ac:dyDescent="0.25">
      <c r="D638" s="2"/>
      <c r="F638" s="2"/>
      <c r="H638" s="2"/>
      <c r="J638" s="2">
        <v>39080</v>
      </c>
      <c r="K638">
        <v>98.55859375</v>
      </c>
      <c r="L638" s="2">
        <v>39254</v>
      </c>
      <c r="M638">
        <v>98.30078125</v>
      </c>
      <c r="N638" s="2">
        <v>39346</v>
      </c>
      <c r="O638">
        <v>101.53515625</v>
      </c>
      <c r="P638" s="2">
        <v>39616</v>
      </c>
      <c r="Q638">
        <v>104.80859375</v>
      </c>
      <c r="R638" s="2"/>
      <c r="T638" s="2"/>
      <c r="V638" s="2"/>
      <c r="X638" s="2"/>
      <c r="AB638" s="2"/>
      <c r="AD638" s="2"/>
      <c r="AH638" s="2"/>
      <c r="AJ638" s="2">
        <v>39282</v>
      </c>
      <c r="AK638">
        <v>95.4296875</v>
      </c>
      <c r="AL638" s="2">
        <v>39468</v>
      </c>
      <c r="AM638">
        <v>107.53515625</v>
      </c>
      <c r="AN638" s="2">
        <v>39644</v>
      </c>
      <c r="AO638">
        <v>108.34765625</v>
      </c>
      <c r="AP638" s="2"/>
      <c r="AR638" s="2">
        <v>40008</v>
      </c>
      <c r="AS638">
        <v>111.52734375</v>
      </c>
      <c r="BD638" s="2">
        <v>39080</v>
      </c>
      <c r="BE638">
        <v>135.21484375</v>
      </c>
      <c r="BF638" s="2">
        <v>39080</v>
      </c>
      <c r="BG638">
        <v>115.6875</v>
      </c>
      <c r="BH638" s="2">
        <v>39080</v>
      </c>
      <c r="BI638">
        <v>124.42578125</v>
      </c>
      <c r="BJ638" s="2">
        <v>39080</v>
      </c>
      <c r="BK638">
        <v>106.96484375</v>
      </c>
    </row>
    <row r="639" spans="4:63" x14ac:dyDescent="0.25">
      <c r="D639" s="2"/>
      <c r="F639" s="2"/>
      <c r="H639" s="2"/>
      <c r="J639" s="2">
        <v>39083</v>
      </c>
      <c r="K639">
        <v>98.55859375</v>
      </c>
      <c r="L639" s="2">
        <v>39255</v>
      </c>
      <c r="M639">
        <v>98.48828125</v>
      </c>
      <c r="N639" s="2">
        <v>39349</v>
      </c>
      <c r="O639">
        <v>101.546875</v>
      </c>
      <c r="P639" s="2">
        <v>39617</v>
      </c>
      <c r="Q639">
        <v>104.9921875</v>
      </c>
      <c r="R639" s="2"/>
      <c r="T639" s="2"/>
      <c r="V639" s="2"/>
      <c r="X639" s="2"/>
      <c r="AB639" s="2"/>
      <c r="AD639" s="2"/>
      <c r="AH639" s="2"/>
      <c r="AJ639" s="2">
        <v>39283</v>
      </c>
      <c r="AK639">
        <v>95.93359375</v>
      </c>
      <c r="AL639" s="2">
        <v>39469</v>
      </c>
      <c r="AM639">
        <v>109</v>
      </c>
      <c r="AN639" s="2">
        <v>39645</v>
      </c>
      <c r="AO639">
        <v>107.640625</v>
      </c>
      <c r="AP639" s="2"/>
      <c r="AR639" s="2">
        <v>40009</v>
      </c>
      <c r="AS639">
        <v>110.5859375</v>
      </c>
      <c r="BD639" s="2">
        <v>39083</v>
      </c>
      <c r="BE639">
        <v>135.21484375</v>
      </c>
      <c r="BF639" s="2">
        <v>39083</v>
      </c>
      <c r="BG639">
        <v>115.6875</v>
      </c>
      <c r="BH639" s="2">
        <v>39083</v>
      </c>
      <c r="BI639">
        <v>124.42578125</v>
      </c>
      <c r="BJ639" s="2">
        <v>39083</v>
      </c>
      <c r="BK639">
        <v>106.96484375</v>
      </c>
    </row>
    <row r="640" spans="4:63" x14ac:dyDescent="0.25">
      <c r="D640" s="2"/>
      <c r="F640" s="2"/>
      <c r="H640" s="2"/>
      <c r="J640" s="2">
        <v>39084</v>
      </c>
      <c r="K640">
        <v>98.59765625</v>
      </c>
      <c r="L640" s="2">
        <v>39258</v>
      </c>
      <c r="M640">
        <v>98.58984375</v>
      </c>
      <c r="N640" s="2">
        <v>39350</v>
      </c>
      <c r="O640">
        <v>101.65234375</v>
      </c>
      <c r="P640" s="2">
        <v>39618</v>
      </c>
      <c r="Q640">
        <v>104.75390625</v>
      </c>
      <c r="R640" s="2"/>
      <c r="T640" s="2"/>
      <c r="V640" s="2"/>
      <c r="X640" s="2"/>
      <c r="AB640" s="2"/>
      <c r="AD640" s="2"/>
      <c r="AH640" s="2"/>
      <c r="AJ640" s="2">
        <v>39286</v>
      </c>
      <c r="AK640">
        <v>95.9140625</v>
      </c>
      <c r="AL640" s="2">
        <v>39470</v>
      </c>
      <c r="AM640">
        <v>107.87109375</v>
      </c>
      <c r="AN640" s="2">
        <v>39646</v>
      </c>
      <c r="AO640">
        <v>107.13671875</v>
      </c>
      <c r="AP640" s="2"/>
      <c r="AR640" s="2">
        <v>40010</v>
      </c>
      <c r="AS640">
        <v>110.95703125</v>
      </c>
      <c r="BD640" s="2">
        <v>39084</v>
      </c>
      <c r="BE640">
        <v>135.640625</v>
      </c>
      <c r="BF640" s="2">
        <v>39084</v>
      </c>
      <c r="BG640">
        <v>116.08203125</v>
      </c>
      <c r="BH640" s="2">
        <v>39084</v>
      </c>
      <c r="BI640">
        <v>124.8046875</v>
      </c>
      <c r="BJ640" s="2">
        <v>39084</v>
      </c>
      <c r="BK640">
        <v>107.35546875</v>
      </c>
    </row>
    <row r="641" spans="4:63" x14ac:dyDescent="0.25">
      <c r="D641" s="2"/>
      <c r="F641" s="2"/>
      <c r="H641" s="2"/>
      <c r="J641" s="2">
        <v>39085</v>
      </c>
      <c r="K641">
        <v>98.66796875</v>
      </c>
      <c r="L641" s="2">
        <v>39259</v>
      </c>
      <c r="M641">
        <v>98.6171875</v>
      </c>
      <c r="N641" s="2">
        <v>39351</v>
      </c>
      <c r="O641">
        <v>101.7109375</v>
      </c>
      <c r="P641" s="2">
        <v>39619</v>
      </c>
      <c r="Q641">
        <v>104.8984375</v>
      </c>
      <c r="R641" s="2"/>
      <c r="T641" s="2"/>
      <c r="V641" s="2"/>
      <c r="X641" s="2"/>
      <c r="AB641" s="2"/>
      <c r="AD641" s="2"/>
      <c r="AH641" s="2"/>
      <c r="AJ641" s="2">
        <v>39287</v>
      </c>
      <c r="AK641">
        <v>96.20703125</v>
      </c>
      <c r="AL641" s="2">
        <v>39471</v>
      </c>
      <c r="AM641">
        <v>107.1328125</v>
      </c>
      <c r="AN641" s="2">
        <v>39647</v>
      </c>
      <c r="AO641">
        <v>106.53515625</v>
      </c>
      <c r="AP641" s="2"/>
      <c r="AR641" s="2">
        <v>40011</v>
      </c>
      <c r="AS641">
        <v>110.49609375</v>
      </c>
      <c r="BD641" s="2">
        <v>39085</v>
      </c>
      <c r="BE641">
        <v>135.94140625</v>
      </c>
      <c r="BF641" s="2">
        <v>39085</v>
      </c>
      <c r="BG641">
        <v>116.37890625</v>
      </c>
      <c r="BH641" s="2">
        <v>39085</v>
      </c>
      <c r="BI641">
        <v>125.1484375</v>
      </c>
      <c r="BJ641" s="2">
        <v>39085</v>
      </c>
      <c r="BK641">
        <v>107.63671875</v>
      </c>
    </row>
    <row r="642" spans="4:63" x14ac:dyDescent="0.25">
      <c r="D642" s="2"/>
      <c r="F642" s="2"/>
      <c r="H642" s="2"/>
      <c r="J642" s="2">
        <v>39086</v>
      </c>
      <c r="K642">
        <v>98.80078125</v>
      </c>
      <c r="L642" s="2">
        <v>39260</v>
      </c>
      <c r="M642">
        <v>98.5625</v>
      </c>
      <c r="N642" s="2">
        <v>39352</v>
      </c>
      <c r="O642">
        <v>101.828125</v>
      </c>
      <c r="P642" s="2">
        <v>39622</v>
      </c>
      <c r="Q642">
        <v>104.80078125</v>
      </c>
      <c r="R642" s="2"/>
      <c r="T642" s="2"/>
      <c r="V642" s="2"/>
      <c r="X642" s="2"/>
      <c r="AB642" s="2"/>
      <c r="AD642" s="2"/>
      <c r="AH642" s="2"/>
      <c r="AJ642" s="2">
        <v>39288</v>
      </c>
      <c r="AK642">
        <v>96.29296875</v>
      </c>
      <c r="AL642" s="2">
        <v>39472</v>
      </c>
      <c r="AM642">
        <v>108.13671875</v>
      </c>
      <c r="AN642" s="2">
        <v>39650</v>
      </c>
      <c r="AO642">
        <v>106.921875</v>
      </c>
      <c r="AP642" s="2"/>
      <c r="AR642" s="2">
        <v>40014</v>
      </c>
      <c r="AS642">
        <v>110.8515625</v>
      </c>
      <c r="BD642" s="2">
        <v>39086</v>
      </c>
      <c r="BE642">
        <v>136.73046875</v>
      </c>
      <c r="BF642" s="2">
        <v>39086</v>
      </c>
      <c r="BG642">
        <v>117.08203125</v>
      </c>
      <c r="BH642" s="2">
        <v>39086</v>
      </c>
      <c r="BI642">
        <v>125.91796875</v>
      </c>
      <c r="BJ642" s="2">
        <v>39086</v>
      </c>
      <c r="BK642">
        <v>108.3671875</v>
      </c>
    </row>
    <row r="643" spans="4:63" x14ac:dyDescent="0.25">
      <c r="D643" s="2"/>
      <c r="F643" s="2"/>
      <c r="H643" s="2"/>
      <c r="J643" s="2">
        <v>39087</v>
      </c>
      <c r="K643">
        <v>98.734375</v>
      </c>
      <c r="L643" s="2">
        <v>39261</v>
      </c>
      <c r="M643">
        <v>98.48046875</v>
      </c>
      <c r="N643" s="2">
        <v>39353</v>
      </c>
      <c r="O643">
        <v>101.76953125</v>
      </c>
      <c r="P643" s="2">
        <v>39623</v>
      </c>
      <c r="Q643">
        <v>105.078125</v>
      </c>
      <c r="R643" s="2"/>
      <c r="T643" s="2"/>
      <c r="V643" s="2"/>
      <c r="X643" s="2"/>
      <c r="AB643" s="2"/>
      <c r="AD643" s="2"/>
      <c r="AH643" s="2"/>
      <c r="AJ643" s="2">
        <v>39289</v>
      </c>
      <c r="AK643">
        <v>97.1015625</v>
      </c>
      <c r="AL643" s="2">
        <v>39475</v>
      </c>
      <c r="AM643">
        <v>108.0234375</v>
      </c>
      <c r="AN643" s="2">
        <v>39651</v>
      </c>
      <c r="AO643">
        <v>106.44921875</v>
      </c>
      <c r="AP643" s="2"/>
      <c r="AR643" s="2">
        <v>40015</v>
      </c>
      <c r="AS643">
        <v>111.8828125</v>
      </c>
      <c r="BD643" s="2">
        <v>39087</v>
      </c>
      <c r="BE643">
        <v>136.2734375</v>
      </c>
      <c r="BF643" s="2">
        <v>39087</v>
      </c>
      <c r="BG643">
        <v>116.67578125</v>
      </c>
      <c r="BH643" s="2">
        <v>39087</v>
      </c>
      <c r="BI643">
        <v>125.47265625</v>
      </c>
      <c r="BJ643" s="2">
        <v>39087</v>
      </c>
      <c r="BK643">
        <v>107.95703125</v>
      </c>
    </row>
    <row r="644" spans="4:63" x14ac:dyDescent="0.25">
      <c r="D644" s="2"/>
      <c r="F644" s="2"/>
      <c r="H644" s="2"/>
      <c r="J644" s="2">
        <v>39090</v>
      </c>
      <c r="K644">
        <v>98.6953125</v>
      </c>
      <c r="L644" s="2">
        <v>39262</v>
      </c>
      <c r="M644">
        <v>98.71484375</v>
      </c>
      <c r="N644" s="2">
        <v>39356</v>
      </c>
      <c r="O644">
        <v>101.796875</v>
      </c>
      <c r="P644" s="2">
        <v>39624</v>
      </c>
      <c r="Q644">
        <v>105.26171875</v>
      </c>
      <c r="R644" s="2"/>
      <c r="T644" s="2"/>
      <c r="V644" s="2"/>
      <c r="X644" s="2"/>
      <c r="AB644" s="2"/>
      <c r="AD644" s="2"/>
      <c r="AH644" s="2"/>
      <c r="AJ644" s="2">
        <v>39290</v>
      </c>
      <c r="AK644">
        <v>97.29296875</v>
      </c>
      <c r="AL644" s="2">
        <v>39476</v>
      </c>
      <c r="AM644">
        <v>107.36328125</v>
      </c>
      <c r="AN644" s="2">
        <v>39652</v>
      </c>
      <c r="AO644">
        <v>106.3046875</v>
      </c>
      <c r="AP644" s="2"/>
      <c r="AR644" s="2">
        <v>40016</v>
      </c>
      <c r="AS644">
        <v>111.41015625</v>
      </c>
      <c r="BD644" s="2">
        <v>39090</v>
      </c>
      <c r="BE644">
        <v>136.359375</v>
      </c>
      <c r="BF644" s="2">
        <v>39090</v>
      </c>
      <c r="BG644">
        <v>116.7421875</v>
      </c>
      <c r="BH644" s="2">
        <v>39090</v>
      </c>
      <c r="BI644">
        <v>125.55078125</v>
      </c>
      <c r="BJ644" s="2">
        <v>39090</v>
      </c>
      <c r="BK644">
        <v>108.03515625</v>
      </c>
    </row>
    <row r="645" spans="4:63" x14ac:dyDescent="0.25">
      <c r="D645" s="2"/>
      <c r="F645" s="2"/>
      <c r="H645" s="2"/>
      <c r="J645" s="2">
        <v>39091</v>
      </c>
      <c r="K645">
        <v>98.67578125</v>
      </c>
      <c r="L645" s="2">
        <v>39265</v>
      </c>
      <c r="M645">
        <v>98.80078125</v>
      </c>
      <c r="N645" s="2">
        <v>39357</v>
      </c>
      <c r="O645">
        <v>101.8671875</v>
      </c>
      <c r="P645" s="2">
        <v>39625</v>
      </c>
      <c r="Q645">
        <v>105.6171875</v>
      </c>
      <c r="R645" s="2"/>
      <c r="T645" s="2"/>
      <c r="V645" s="2"/>
      <c r="X645" s="2"/>
      <c r="AB645" s="2"/>
      <c r="AD645" s="2"/>
      <c r="AH645" s="2"/>
      <c r="AJ645" s="2">
        <v>39293</v>
      </c>
      <c r="AK645">
        <v>96.9921875</v>
      </c>
      <c r="AL645" s="2">
        <v>39477</v>
      </c>
      <c r="AM645">
        <v>107.546875</v>
      </c>
      <c r="AN645" s="2">
        <v>39653</v>
      </c>
      <c r="AO645">
        <v>107.1953125</v>
      </c>
      <c r="AP645" s="2"/>
      <c r="AR645" s="2">
        <v>40017</v>
      </c>
      <c r="AS645">
        <v>110.59375</v>
      </c>
      <c r="BD645" s="2">
        <v>39091</v>
      </c>
      <c r="BE645">
        <v>136.30078125</v>
      </c>
      <c r="BF645" s="2">
        <v>39091</v>
      </c>
      <c r="BG645">
        <v>116.7109375</v>
      </c>
      <c r="BH645" s="2">
        <v>39091</v>
      </c>
      <c r="BI645">
        <v>125.5078125</v>
      </c>
      <c r="BJ645" s="2">
        <v>39091</v>
      </c>
      <c r="BK645">
        <v>108.00390625</v>
      </c>
    </row>
    <row r="646" spans="4:63" x14ac:dyDescent="0.25">
      <c r="D646" s="2"/>
      <c r="F646" s="2"/>
      <c r="H646" s="2"/>
      <c r="J646" s="2">
        <v>39092</v>
      </c>
      <c r="K646">
        <v>98.66796875</v>
      </c>
      <c r="L646" s="2">
        <v>39266</v>
      </c>
      <c r="M646">
        <v>98.7421875</v>
      </c>
      <c r="N646" s="2">
        <v>39358</v>
      </c>
      <c r="O646">
        <v>101.75390625</v>
      </c>
      <c r="P646" s="2">
        <v>39626</v>
      </c>
      <c r="Q646">
        <v>105.71484375</v>
      </c>
      <c r="R646" s="2"/>
      <c r="T646" s="2"/>
      <c r="V646" s="2"/>
      <c r="X646" s="2"/>
      <c r="AB646" s="2"/>
      <c r="AD646" s="2"/>
      <c r="AH646" s="2"/>
      <c r="AJ646" s="2">
        <v>39294</v>
      </c>
      <c r="AK646">
        <v>97.359375</v>
      </c>
      <c r="AL646" s="2">
        <v>39478</v>
      </c>
      <c r="AM646">
        <v>108.08984375</v>
      </c>
      <c r="AN646" s="2">
        <v>39654</v>
      </c>
      <c r="AO646">
        <v>106.49609375</v>
      </c>
      <c r="AP646" s="2"/>
      <c r="AR646" s="2">
        <v>40018</v>
      </c>
      <c r="AS646">
        <v>110.6328125</v>
      </c>
      <c r="BD646" s="2">
        <v>39092</v>
      </c>
      <c r="BE646">
        <v>135.8046875</v>
      </c>
      <c r="BF646" s="2">
        <v>39092</v>
      </c>
      <c r="BG646">
        <v>116.2421875</v>
      </c>
      <c r="BH646" s="2">
        <v>39092</v>
      </c>
      <c r="BI646">
        <v>125.01171875</v>
      </c>
      <c r="BJ646" s="2">
        <v>39092</v>
      </c>
      <c r="BK646">
        <v>107.5</v>
      </c>
    </row>
    <row r="647" spans="4:63" x14ac:dyDescent="0.25">
      <c r="D647" s="2"/>
      <c r="F647" s="2"/>
      <c r="H647" s="2"/>
      <c r="J647" s="2">
        <v>39093</v>
      </c>
      <c r="K647">
        <v>98.58203125</v>
      </c>
      <c r="L647" s="2">
        <v>39267</v>
      </c>
      <c r="M647">
        <v>98.7421875</v>
      </c>
      <c r="N647" s="2">
        <v>39359</v>
      </c>
      <c r="O647">
        <v>101.875</v>
      </c>
      <c r="P647" s="2">
        <v>39629</v>
      </c>
      <c r="Q647">
        <v>105.7578125</v>
      </c>
      <c r="R647" s="2"/>
      <c r="T647" s="2"/>
      <c r="V647" s="2"/>
      <c r="X647" s="2"/>
      <c r="AB647" s="2"/>
      <c r="AD647" s="2"/>
      <c r="AH647" s="2"/>
      <c r="AJ647" s="2">
        <v>39295</v>
      </c>
      <c r="AK647">
        <v>96.98046875</v>
      </c>
      <c r="AL647" s="2">
        <v>39479</v>
      </c>
      <c r="AM647">
        <v>108.13671875</v>
      </c>
      <c r="AN647" s="2">
        <v>39657</v>
      </c>
      <c r="AO647">
        <v>107.3203125</v>
      </c>
      <c r="AP647" s="2"/>
      <c r="AR647" s="2">
        <v>40021</v>
      </c>
      <c r="AS647">
        <v>110.17578125</v>
      </c>
      <c r="BD647" s="2">
        <v>39093</v>
      </c>
      <c r="BE647">
        <v>135.203125</v>
      </c>
      <c r="BF647" s="2">
        <v>39093</v>
      </c>
      <c r="BG647">
        <v>115.6796875</v>
      </c>
      <c r="BH647" s="2">
        <v>39093</v>
      </c>
      <c r="BI647">
        <v>124.38671875</v>
      </c>
      <c r="BJ647" s="2">
        <v>39093</v>
      </c>
      <c r="BK647">
        <v>106.90625</v>
      </c>
    </row>
    <row r="648" spans="4:63" x14ac:dyDescent="0.25">
      <c r="D648" s="2"/>
      <c r="F648" s="2"/>
      <c r="H648" s="2"/>
      <c r="J648" s="2">
        <v>39094</v>
      </c>
      <c r="K648">
        <v>96.9609375</v>
      </c>
      <c r="L648" s="2">
        <v>39268</v>
      </c>
      <c r="M648">
        <v>98.53515625</v>
      </c>
      <c r="N648" s="2">
        <v>39360</v>
      </c>
      <c r="O648">
        <v>101.65234375</v>
      </c>
      <c r="P648" s="2">
        <v>39630</v>
      </c>
      <c r="Q648">
        <v>105.70703125</v>
      </c>
      <c r="R648" s="2"/>
      <c r="T648" s="2"/>
      <c r="V648" s="2"/>
      <c r="X648" s="2"/>
      <c r="AB648" s="2"/>
      <c r="AD648" s="2"/>
      <c r="AH648" s="2"/>
      <c r="AJ648" s="2">
        <v>39296</v>
      </c>
      <c r="AK648">
        <v>97.1484375</v>
      </c>
      <c r="AL648" s="2">
        <v>39482</v>
      </c>
      <c r="AM648">
        <v>107.8046875</v>
      </c>
      <c r="AN648" s="2">
        <v>39658</v>
      </c>
      <c r="AO648">
        <v>107.01953125</v>
      </c>
      <c r="AP648" s="2"/>
      <c r="AR648" s="2">
        <v>40022</v>
      </c>
      <c r="AS648">
        <v>110.390625</v>
      </c>
      <c r="BD648" s="2">
        <v>39094</v>
      </c>
      <c r="BE648">
        <v>134.66015625</v>
      </c>
      <c r="BF648" s="2">
        <v>39094</v>
      </c>
      <c r="BG648">
        <v>115.18359375</v>
      </c>
      <c r="BH648" s="2">
        <v>39094</v>
      </c>
      <c r="BI648">
        <v>123.8359375</v>
      </c>
      <c r="BJ648" s="2">
        <v>39094</v>
      </c>
      <c r="BK648">
        <v>106.3828125</v>
      </c>
    </row>
    <row r="649" spans="4:63" x14ac:dyDescent="0.25">
      <c r="D649" s="2"/>
      <c r="H649" s="2"/>
      <c r="J649" s="2">
        <v>39097</v>
      </c>
      <c r="K649">
        <v>96.9609375</v>
      </c>
      <c r="L649" s="2">
        <v>39269</v>
      </c>
      <c r="M649">
        <v>98.51953125</v>
      </c>
      <c r="N649" s="2">
        <v>39363</v>
      </c>
      <c r="O649">
        <v>101.65234375</v>
      </c>
      <c r="P649" s="2">
        <v>39631</v>
      </c>
      <c r="Q649">
        <v>105.921875</v>
      </c>
      <c r="R649" s="2"/>
      <c r="T649" s="2"/>
      <c r="V649" s="2"/>
      <c r="X649" s="2"/>
      <c r="AB649" s="2"/>
      <c r="AD649" s="2"/>
      <c r="AH649" s="2"/>
      <c r="AJ649" s="2">
        <v>39297</v>
      </c>
      <c r="AK649">
        <v>97.73046875</v>
      </c>
      <c r="AL649" s="2">
        <v>39483</v>
      </c>
      <c r="AM649">
        <v>108.42578125</v>
      </c>
      <c r="AN649" s="2">
        <v>39659</v>
      </c>
      <c r="AO649">
        <v>107.05078125</v>
      </c>
      <c r="AP649" s="2"/>
      <c r="AR649" s="2">
        <v>40023</v>
      </c>
      <c r="AS649">
        <v>110.28125</v>
      </c>
      <c r="BD649" s="2">
        <v>39097</v>
      </c>
      <c r="BE649">
        <v>134.66015625</v>
      </c>
      <c r="BF649" s="2">
        <v>39097</v>
      </c>
      <c r="BG649">
        <v>115.18359375</v>
      </c>
      <c r="BH649" s="2">
        <v>39097</v>
      </c>
      <c r="BI649">
        <v>123.8359375</v>
      </c>
      <c r="BJ649" s="2">
        <v>39097</v>
      </c>
      <c r="BK649">
        <v>106.3828125</v>
      </c>
    </row>
    <row r="650" spans="4:63" x14ac:dyDescent="0.25">
      <c r="D650" s="2"/>
      <c r="H650" s="2"/>
      <c r="J650" s="2">
        <v>39098</v>
      </c>
      <c r="K650">
        <v>97.01953125</v>
      </c>
      <c r="L650" s="2">
        <v>39272</v>
      </c>
      <c r="M650">
        <v>98.62109375</v>
      </c>
      <c r="N650" s="2">
        <v>39364</v>
      </c>
      <c r="O650">
        <v>101.5546875</v>
      </c>
      <c r="P650" s="2">
        <v>39632</v>
      </c>
      <c r="Q650">
        <v>106.046875</v>
      </c>
      <c r="R650" s="2"/>
      <c r="T650" s="2"/>
      <c r="V650" s="2"/>
      <c r="X650" s="2"/>
      <c r="AB650" s="2"/>
      <c r="AD650" s="2"/>
      <c r="AH650" s="2"/>
      <c r="AJ650" s="2">
        <v>39300</v>
      </c>
      <c r="AK650">
        <v>97.39453125</v>
      </c>
      <c r="AL650" s="2">
        <v>39484</v>
      </c>
      <c r="AM650">
        <v>108.328125</v>
      </c>
      <c r="AN650" s="2">
        <v>39660</v>
      </c>
      <c r="AO650">
        <v>107.859375</v>
      </c>
      <c r="AP650" s="2"/>
      <c r="AR650" s="2">
        <v>40024</v>
      </c>
      <c r="AS650">
        <v>110.66796875</v>
      </c>
      <c r="BD650" s="2">
        <v>39098</v>
      </c>
      <c r="BE650">
        <v>134.9609375</v>
      </c>
      <c r="BF650" s="2">
        <v>39098</v>
      </c>
      <c r="BG650">
        <v>115.44921875</v>
      </c>
      <c r="BH650" s="2">
        <v>39098</v>
      </c>
      <c r="BI650">
        <v>124.1328125</v>
      </c>
      <c r="BJ650" s="2">
        <v>39098</v>
      </c>
      <c r="BK650">
        <v>106.6796875</v>
      </c>
    </row>
    <row r="651" spans="4:63" x14ac:dyDescent="0.25">
      <c r="D651" s="2"/>
      <c r="H651" s="2"/>
      <c r="J651" s="2">
        <v>39099</v>
      </c>
      <c r="K651">
        <v>96.94921875</v>
      </c>
      <c r="L651" s="2">
        <v>39273</v>
      </c>
      <c r="M651">
        <v>98.9296875</v>
      </c>
      <c r="N651" s="2">
        <v>39365</v>
      </c>
      <c r="O651">
        <v>101.55078125</v>
      </c>
      <c r="P651" s="2">
        <v>39633</v>
      </c>
      <c r="Q651">
        <v>106.046875</v>
      </c>
      <c r="R651" s="2"/>
      <c r="T651" s="2"/>
      <c r="V651" s="2"/>
      <c r="X651" s="2"/>
      <c r="AB651" s="2"/>
      <c r="AD651" s="2"/>
      <c r="AH651" s="2"/>
      <c r="AJ651" s="2">
        <v>39301</v>
      </c>
      <c r="AK651">
        <v>97.234375</v>
      </c>
      <c r="AL651" s="2">
        <v>39485</v>
      </c>
      <c r="AM651">
        <v>107.27734375</v>
      </c>
      <c r="AN651" s="2">
        <v>39661</v>
      </c>
      <c r="AO651">
        <v>108.01953125</v>
      </c>
      <c r="AP651" s="2"/>
      <c r="AR651" s="2">
        <v>40025</v>
      </c>
      <c r="AS651">
        <v>111.66015625</v>
      </c>
      <c r="BD651" s="2">
        <v>39099</v>
      </c>
      <c r="BE651">
        <v>134.54296875</v>
      </c>
      <c r="BF651" s="2">
        <v>39099</v>
      </c>
      <c r="BG651">
        <v>115.07421875</v>
      </c>
      <c r="BH651" s="2">
        <v>39099</v>
      </c>
      <c r="BI651">
        <v>123.71484375</v>
      </c>
      <c r="BJ651" s="2">
        <v>39099</v>
      </c>
      <c r="BK651">
        <v>106.3046875</v>
      </c>
    </row>
    <row r="652" spans="4:63" x14ac:dyDescent="0.25">
      <c r="D652" s="2"/>
      <c r="H652" s="2"/>
      <c r="J652" s="2">
        <v>39100</v>
      </c>
      <c r="K652">
        <v>97.00390625</v>
      </c>
      <c r="L652" s="2">
        <v>39274</v>
      </c>
      <c r="M652">
        <v>98.8125</v>
      </c>
      <c r="N652" s="2">
        <v>39366</v>
      </c>
      <c r="O652">
        <v>101.640625</v>
      </c>
      <c r="P652" s="2">
        <v>39636</v>
      </c>
      <c r="Q652">
        <v>106.27734375</v>
      </c>
      <c r="R652" s="2"/>
      <c r="T652" s="2"/>
      <c r="V652" s="2"/>
      <c r="X652" s="2"/>
      <c r="AB652" s="2"/>
      <c r="AD652" s="2"/>
      <c r="AH652" s="2"/>
      <c r="AJ652" s="2">
        <v>39302</v>
      </c>
      <c r="AK652">
        <v>96.55859375</v>
      </c>
      <c r="AL652" s="2">
        <v>39486</v>
      </c>
      <c r="AM652">
        <v>108.078125</v>
      </c>
      <c r="AN652" s="2">
        <v>39664</v>
      </c>
      <c r="AO652">
        <v>107.828125</v>
      </c>
      <c r="AP652" s="2"/>
      <c r="AR652" s="2">
        <v>40028</v>
      </c>
      <c r="AS652">
        <v>110.5625</v>
      </c>
      <c r="BD652" s="2">
        <v>39100</v>
      </c>
      <c r="BE652">
        <v>135.03515625</v>
      </c>
      <c r="BF652" s="2">
        <v>39100</v>
      </c>
      <c r="BG652">
        <v>115.51171875</v>
      </c>
      <c r="BH652" s="2">
        <v>39100</v>
      </c>
      <c r="BI652">
        <v>124.203125</v>
      </c>
      <c r="BJ652" s="2">
        <v>39100</v>
      </c>
      <c r="BK652">
        <v>106.72265625</v>
      </c>
    </row>
    <row r="653" spans="4:63" x14ac:dyDescent="0.25">
      <c r="D653" s="2"/>
      <c r="H653" s="2"/>
      <c r="J653" s="2">
        <v>39101</v>
      </c>
      <c r="K653">
        <v>96.96875</v>
      </c>
      <c r="L653" s="2">
        <v>39275</v>
      </c>
      <c r="M653">
        <v>98.71484375</v>
      </c>
      <c r="N653" s="2">
        <v>39367</v>
      </c>
      <c r="O653">
        <v>99.4375</v>
      </c>
      <c r="P653" s="2">
        <v>39637</v>
      </c>
      <c r="Q653">
        <v>106.1640625</v>
      </c>
      <c r="R653" s="2"/>
      <c r="T653" s="2"/>
      <c r="V653" s="2"/>
      <c r="X653" s="2"/>
      <c r="AB653" s="2"/>
      <c r="AD653" s="2"/>
      <c r="AH653" s="2"/>
      <c r="AJ653" s="2">
        <v>39303</v>
      </c>
      <c r="AK653">
        <v>97.2421875</v>
      </c>
      <c r="AL653" s="2">
        <v>39489</v>
      </c>
      <c r="AM653">
        <v>108.26171875</v>
      </c>
      <c r="AN653" s="2">
        <v>39665</v>
      </c>
      <c r="AO653">
        <v>107.484375</v>
      </c>
      <c r="AP653" s="2"/>
      <c r="AR653" s="2">
        <v>40029</v>
      </c>
      <c r="AS653">
        <v>110.23046875</v>
      </c>
      <c r="BD653" s="2">
        <v>39101</v>
      </c>
      <c r="BE653">
        <v>134.72265625</v>
      </c>
      <c r="BF653" s="2">
        <v>39101</v>
      </c>
      <c r="BG653">
        <v>115.234375</v>
      </c>
      <c r="BH653" s="2">
        <v>39101</v>
      </c>
      <c r="BI653">
        <v>123.89453125</v>
      </c>
      <c r="BJ653" s="2">
        <v>39101</v>
      </c>
      <c r="BK653">
        <v>106.453125</v>
      </c>
    </row>
    <row r="654" spans="4:63" x14ac:dyDescent="0.25">
      <c r="D654" s="2"/>
      <c r="H654" s="2"/>
      <c r="J654" s="2">
        <v>39104</v>
      </c>
      <c r="K654">
        <v>97.0078125</v>
      </c>
      <c r="L654" s="2">
        <v>39276</v>
      </c>
      <c r="M654">
        <v>96.98046875</v>
      </c>
      <c r="N654" s="2">
        <v>39370</v>
      </c>
      <c r="O654">
        <v>99.48046875</v>
      </c>
      <c r="P654" s="2">
        <v>39638</v>
      </c>
      <c r="Q654">
        <v>106.39453125</v>
      </c>
      <c r="R654" s="2"/>
      <c r="T654" s="2"/>
      <c r="V654" s="2"/>
      <c r="X654" s="2"/>
      <c r="AB654" s="2"/>
      <c r="AD654" s="2"/>
      <c r="AH654" s="2"/>
      <c r="AJ654" s="2">
        <v>39304</v>
      </c>
      <c r="AK654">
        <v>97.0859375</v>
      </c>
      <c r="AL654" s="2">
        <v>39490</v>
      </c>
      <c r="AM654">
        <v>107.9453125</v>
      </c>
      <c r="AN654" s="2">
        <v>39666</v>
      </c>
      <c r="AO654">
        <v>107.33984375</v>
      </c>
      <c r="AP654" s="2"/>
      <c r="AR654" s="2">
        <v>40030</v>
      </c>
      <c r="AS654">
        <v>109.80859375</v>
      </c>
      <c r="BD654" s="2">
        <v>39104</v>
      </c>
      <c r="BE654">
        <v>134.9765625</v>
      </c>
      <c r="BF654" s="2">
        <v>39104</v>
      </c>
      <c r="BG654">
        <v>115.453125</v>
      </c>
      <c r="BH654" s="2">
        <v>39104</v>
      </c>
      <c r="BI654">
        <v>124.1328125</v>
      </c>
      <c r="BJ654" s="2">
        <v>39104</v>
      </c>
      <c r="BK654">
        <v>106.65625</v>
      </c>
    </row>
    <row r="655" spans="4:63" x14ac:dyDescent="0.25">
      <c r="D655" s="2"/>
      <c r="H655" s="2"/>
      <c r="J655" s="2">
        <v>39105</v>
      </c>
      <c r="K655">
        <v>96.94140625</v>
      </c>
      <c r="L655" s="2">
        <v>39279</v>
      </c>
      <c r="M655">
        <v>97.12890625</v>
      </c>
      <c r="N655" s="2">
        <v>39371</v>
      </c>
      <c r="O655">
        <v>99.6796875</v>
      </c>
      <c r="P655" s="2">
        <v>39639</v>
      </c>
      <c r="Q655">
        <v>106.359375</v>
      </c>
      <c r="R655" s="2"/>
      <c r="T655" s="2"/>
      <c r="V655" s="2"/>
      <c r="X655" s="2"/>
      <c r="AB655" s="2"/>
      <c r="AD655" s="2"/>
      <c r="AH655" s="2"/>
      <c r="AJ655" s="2">
        <v>39307</v>
      </c>
      <c r="AK655">
        <v>97.41015625</v>
      </c>
      <c r="AL655" s="2">
        <v>39491</v>
      </c>
      <c r="AM655">
        <v>107.61328125</v>
      </c>
      <c r="AN655" s="2">
        <v>39667</v>
      </c>
      <c r="AO655">
        <v>108.4453125</v>
      </c>
      <c r="AP655" s="2"/>
      <c r="AR655" s="2">
        <v>40031</v>
      </c>
      <c r="AS655">
        <v>109.8671875</v>
      </c>
      <c r="BD655" s="2">
        <v>39105</v>
      </c>
      <c r="BE655">
        <v>134.18359375</v>
      </c>
      <c r="BF655" s="2">
        <v>39105</v>
      </c>
      <c r="BG655">
        <v>114.703125</v>
      </c>
      <c r="BH655" s="2">
        <v>39105</v>
      </c>
      <c r="BI655">
        <v>123.30859375</v>
      </c>
      <c r="BJ655" s="2">
        <v>39105</v>
      </c>
      <c r="BK655">
        <v>105.859375</v>
      </c>
    </row>
    <row r="656" spans="4:63" x14ac:dyDescent="0.25">
      <c r="D656" s="2"/>
      <c r="H656" s="2"/>
      <c r="J656" s="2">
        <v>39106</v>
      </c>
      <c r="K656">
        <v>96.99609375</v>
      </c>
      <c r="L656" s="2">
        <v>39280</v>
      </c>
      <c r="M656">
        <v>97.109375</v>
      </c>
      <c r="N656" s="2">
        <v>39372</v>
      </c>
      <c r="O656">
        <v>100.03125</v>
      </c>
      <c r="P656" s="2">
        <v>39640</v>
      </c>
      <c r="Q656">
        <v>105.89453125</v>
      </c>
      <c r="R656" s="2"/>
      <c r="T656" s="2"/>
      <c r="V656" s="2"/>
      <c r="X656" s="2"/>
      <c r="AB656" s="2"/>
      <c r="AD656" s="2"/>
      <c r="AH656" s="2"/>
      <c r="AJ656" s="2">
        <v>39308</v>
      </c>
      <c r="AK656">
        <v>95.65625</v>
      </c>
      <c r="AL656" s="2">
        <v>39492</v>
      </c>
      <c r="AM656">
        <v>105.109375</v>
      </c>
      <c r="AN656" s="2">
        <v>39668</v>
      </c>
      <c r="AO656">
        <v>108.29296875</v>
      </c>
      <c r="AP656" s="2"/>
      <c r="AR656" s="2">
        <v>40032</v>
      </c>
      <c r="AS656">
        <v>109.171875</v>
      </c>
      <c r="BD656" s="2">
        <v>39106</v>
      </c>
      <c r="BE656">
        <v>134.17578125</v>
      </c>
      <c r="BF656" s="2">
        <v>39106</v>
      </c>
      <c r="BG656">
        <v>114.703125</v>
      </c>
      <c r="BH656" s="2">
        <v>39106</v>
      </c>
      <c r="BI656">
        <v>123.27734375</v>
      </c>
      <c r="BJ656" s="2">
        <v>39106</v>
      </c>
      <c r="BK656">
        <v>105.80859375</v>
      </c>
    </row>
    <row r="657" spans="4:63" x14ac:dyDescent="0.25">
      <c r="D657" s="2"/>
      <c r="H657" s="2"/>
      <c r="J657" s="2">
        <v>39107</v>
      </c>
      <c r="K657">
        <v>96.92578125</v>
      </c>
      <c r="L657" s="2">
        <v>39281</v>
      </c>
      <c r="M657">
        <v>97.1953125</v>
      </c>
      <c r="N657" s="2">
        <v>39373</v>
      </c>
      <c r="O657">
        <v>100.21484375</v>
      </c>
      <c r="P657" s="2">
        <v>39643</v>
      </c>
      <c r="Q657">
        <v>104.125</v>
      </c>
      <c r="R657" s="2"/>
      <c r="T657" s="2"/>
      <c r="V657" s="2"/>
      <c r="X657" s="2"/>
      <c r="AB657" s="2"/>
      <c r="AD657" s="2"/>
      <c r="AH657" s="2"/>
      <c r="AJ657" s="2">
        <v>39309</v>
      </c>
      <c r="AK657">
        <v>95.79296875</v>
      </c>
      <c r="AL657" s="2">
        <v>39493</v>
      </c>
      <c r="AM657">
        <v>105.375</v>
      </c>
      <c r="AN657" s="2">
        <v>39671</v>
      </c>
      <c r="AO657">
        <v>107.80859375</v>
      </c>
      <c r="AP657" s="2"/>
      <c r="AR657" s="2">
        <v>40035</v>
      </c>
      <c r="AS657">
        <v>109.71484375</v>
      </c>
      <c r="BD657" s="2">
        <v>39107</v>
      </c>
      <c r="BE657">
        <v>133.3671875</v>
      </c>
      <c r="BF657" s="2">
        <v>39107</v>
      </c>
      <c r="BG657">
        <v>113.95703125</v>
      </c>
      <c r="BH657" s="2">
        <v>39107</v>
      </c>
      <c r="BI657">
        <v>122.484375</v>
      </c>
      <c r="BJ657" s="2">
        <v>39107</v>
      </c>
      <c r="BK657">
        <v>105.05859375</v>
      </c>
    </row>
    <row r="658" spans="4:63" x14ac:dyDescent="0.25">
      <c r="D658" s="2"/>
      <c r="H658" s="2"/>
      <c r="J658" s="2">
        <v>39108</v>
      </c>
      <c r="K658">
        <v>96.96875</v>
      </c>
      <c r="L658" s="2">
        <v>39282</v>
      </c>
      <c r="M658">
        <v>97.22265625</v>
      </c>
      <c r="N658" s="2">
        <v>39374</v>
      </c>
      <c r="O658">
        <v>100.546875</v>
      </c>
      <c r="P658" s="2">
        <v>39644</v>
      </c>
      <c r="Q658">
        <v>104.35546875</v>
      </c>
      <c r="R658" s="2"/>
      <c r="T658" s="2"/>
      <c r="V658" s="2"/>
      <c r="X658" s="2"/>
      <c r="AB658" s="2"/>
      <c r="AD658" s="2"/>
      <c r="AH658" s="2"/>
      <c r="AJ658" s="2">
        <v>39310</v>
      </c>
      <c r="AK658">
        <v>96.2890625</v>
      </c>
      <c r="AL658" s="2">
        <v>39496</v>
      </c>
      <c r="AM658">
        <v>105.375</v>
      </c>
      <c r="AN658" s="2">
        <v>39672</v>
      </c>
      <c r="AO658">
        <v>108.6015625</v>
      </c>
      <c r="AP658" s="2"/>
      <c r="AR658" s="2">
        <v>40036</v>
      </c>
      <c r="AS658">
        <v>110.4453125</v>
      </c>
      <c r="BD658" s="2">
        <v>39108</v>
      </c>
      <c r="BE658">
        <v>133.3828125</v>
      </c>
      <c r="BF658" s="2">
        <v>39108</v>
      </c>
      <c r="BG658">
        <v>113.95703125</v>
      </c>
      <c r="BH658" s="2">
        <v>39108</v>
      </c>
      <c r="BI658">
        <v>122.4765625</v>
      </c>
      <c r="BJ658" s="2">
        <v>39108</v>
      </c>
      <c r="BK658">
        <v>105.0234375</v>
      </c>
    </row>
    <row r="659" spans="4:63" x14ac:dyDescent="0.25">
      <c r="D659" s="2"/>
      <c r="H659" s="2"/>
      <c r="J659" s="2">
        <v>39111</v>
      </c>
      <c r="K659">
        <v>96.9453125</v>
      </c>
      <c r="L659" s="2">
        <v>39283</v>
      </c>
      <c r="M659">
        <v>97.421875</v>
      </c>
      <c r="N659" s="2">
        <v>39377</v>
      </c>
      <c r="O659">
        <v>100.3671875</v>
      </c>
      <c r="P659" s="2">
        <v>39645</v>
      </c>
      <c r="Q659">
        <v>104.2109375</v>
      </c>
      <c r="R659" s="2"/>
      <c r="T659" s="2"/>
      <c r="V659" s="2"/>
      <c r="X659" s="2"/>
      <c r="AB659" s="2"/>
      <c r="AD659" s="2"/>
      <c r="AH659" s="2"/>
      <c r="AJ659" s="2">
        <v>39311</v>
      </c>
      <c r="AK659">
        <v>96.2578125</v>
      </c>
      <c r="AL659" s="2">
        <v>39497</v>
      </c>
      <c r="AM659">
        <v>104.43359375</v>
      </c>
      <c r="AN659" s="2">
        <v>39673</v>
      </c>
      <c r="AO659">
        <v>108.31640625</v>
      </c>
      <c r="AP659" s="2"/>
      <c r="AR659" s="2">
        <v>40037</v>
      </c>
      <c r="AS659">
        <v>110.14453125</v>
      </c>
      <c r="BD659" s="2">
        <v>39111</v>
      </c>
      <c r="BE659">
        <v>133.10546875</v>
      </c>
      <c r="BF659" s="2">
        <v>39111</v>
      </c>
      <c r="BG659">
        <v>113.69140625</v>
      </c>
      <c r="BH659" s="2">
        <v>39111</v>
      </c>
      <c r="BI659">
        <v>122.1796875</v>
      </c>
      <c r="BJ659" s="2">
        <v>39111</v>
      </c>
      <c r="BK659">
        <v>104.7578125</v>
      </c>
    </row>
    <row r="660" spans="4:63" x14ac:dyDescent="0.25">
      <c r="D660" s="2"/>
      <c r="H660" s="2"/>
      <c r="J660" s="2">
        <v>39112</v>
      </c>
      <c r="K660">
        <v>97.00390625</v>
      </c>
      <c r="L660" s="2">
        <v>39286</v>
      </c>
      <c r="M660">
        <v>97.41796875</v>
      </c>
      <c r="N660" s="2">
        <v>39378</v>
      </c>
      <c r="O660">
        <v>100.48828125</v>
      </c>
      <c r="P660" s="2">
        <v>39646</v>
      </c>
      <c r="Q660">
        <v>104.03515625</v>
      </c>
      <c r="R660" s="2"/>
      <c r="T660" s="2"/>
      <c r="V660" s="2"/>
      <c r="X660" s="2"/>
      <c r="AB660" s="2"/>
      <c r="AD660" s="2"/>
      <c r="AH660" s="2"/>
      <c r="AJ660" s="2">
        <v>39314</v>
      </c>
      <c r="AK660">
        <v>96.66015625</v>
      </c>
      <c r="AL660" s="2">
        <v>39498</v>
      </c>
      <c r="AM660">
        <v>104.4609375</v>
      </c>
      <c r="AN660" s="2">
        <v>39674</v>
      </c>
      <c r="AO660">
        <v>106.34375</v>
      </c>
      <c r="AP660" s="2"/>
      <c r="AR660" s="2">
        <v>40038</v>
      </c>
      <c r="AS660">
        <v>110.97265625</v>
      </c>
      <c r="BD660" s="2">
        <v>39112</v>
      </c>
      <c r="BE660">
        <v>133.390625</v>
      </c>
      <c r="BF660" s="2">
        <v>39112</v>
      </c>
      <c r="BG660">
        <v>113.95703125</v>
      </c>
      <c r="BH660" s="2">
        <v>39112</v>
      </c>
      <c r="BI660">
        <v>122.46484375</v>
      </c>
      <c r="BJ660" s="2">
        <v>39112</v>
      </c>
      <c r="BK660">
        <v>105.01953125</v>
      </c>
    </row>
    <row r="661" spans="4:63" x14ac:dyDescent="0.25">
      <c r="D661" s="2"/>
      <c r="H661" s="2"/>
      <c r="J661" s="2">
        <v>39113</v>
      </c>
      <c r="K661">
        <v>97.08984375</v>
      </c>
      <c r="L661" s="2">
        <v>39287</v>
      </c>
      <c r="M661">
        <v>97.55078125</v>
      </c>
      <c r="N661" s="2">
        <v>39379</v>
      </c>
      <c r="O661">
        <v>100.6875</v>
      </c>
      <c r="P661" s="2">
        <v>39647</v>
      </c>
      <c r="Q661">
        <v>103.6953125</v>
      </c>
      <c r="R661" s="2"/>
      <c r="T661" s="2"/>
      <c r="V661" s="2"/>
      <c r="X661" s="2"/>
      <c r="AB661" s="2"/>
      <c r="AD661" s="2"/>
      <c r="AH661" s="2"/>
      <c r="AJ661" s="2">
        <v>39315</v>
      </c>
      <c r="AK661">
        <v>96.94921875</v>
      </c>
      <c r="AL661" s="2">
        <v>39499</v>
      </c>
      <c r="AM661">
        <v>105.39453125</v>
      </c>
      <c r="AN661" s="2">
        <v>39675</v>
      </c>
      <c r="AO661">
        <v>106.69140625</v>
      </c>
      <c r="AP661" s="2"/>
      <c r="AR661" s="2">
        <v>40039</v>
      </c>
      <c r="AS661">
        <v>108.8828125</v>
      </c>
      <c r="BD661" s="2">
        <v>39113</v>
      </c>
      <c r="BE661">
        <v>134.3515625</v>
      </c>
      <c r="BF661" s="2">
        <v>39113</v>
      </c>
      <c r="BG661">
        <v>114.8515625</v>
      </c>
      <c r="BH661" s="2">
        <v>39113</v>
      </c>
      <c r="BI661">
        <v>123.44921875</v>
      </c>
      <c r="BJ661" s="2">
        <v>39113</v>
      </c>
      <c r="BK661">
        <v>105.97265625</v>
      </c>
    </row>
    <row r="662" spans="4:63" x14ac:dyDescent="0.25">
      <c r="D662" s="2"/>
      <c r="H662" s="2"/>
      <c r="J662" s="2">
        <v>39114</v>
      </c>
      <c r="K662">
        <v>97.01953125</v>
      </c>
      <c r="L662" s="2">
        <v>39288</v>
      </c>
      <c r="M662">
        <v>97.59375</v>
      </c>
      <c r="N662" s="2">
        <v>39380</v>
      </c>
      <c r="O662">
        <v>100.62109375</v>
      </c>
      <c r="P662" s="2">
        <v>39650</v>
      </c>
      <c r="Q662">
        <v>103.80078125</v>
      </c>
      <c r="R662" s="2"/>
      <c r="T662" s="2"/>
      <c r="V662" s="2"/>
      <c r="X662" s="2"/>
      <c r="AB662" s="2"/>
      <c r="AD662" s="2"/>
      <c r="AH662" s="2"/>
      <c r="AJ662" s="2">
        <v>39316</v>
      </c>
      <c r="AK662">
        <v>96.5703125</v>
      </c>
      <c r="AL662" s="2">
        <v>39500</v>
      </c>
      <c r="AM662">
        <v>105.2578125</v>
      </c>
      <c r="AN662" s="2">
        <v>39678</v>
      </c>
      <c r="AO662">
        <v>106.87890625</v>
      </c>
      <c r="AP662" s="2"/>
      <c r="AR662" s="2">
        <v>40042</v>
      </c>
      <c r="AS662">
        <v>109.5859375</v>
      </c>
      <c r="BD662" s="2">
        <v>39114</v>
      </c>
      <c r="BE662">
        <v>134.04296875</v>
      </c>
      <c r="BF662" s="2">
        <v>39114</v>
      </c>
      <c r="BG662">
        <v>114.5703125</v>
      </c>
      <c r="BH662" s="2">
        <v>39114</v>
      </c>
      <c r="BI662">
        <v>123.140625</v>
      </c>
      <c r="BJ662" s="2">
        <v>39114</v>
      </c>
      <c r="BK662">
        <v>105.69140625</v>
      </c>
    </row>
    <row r="663" spans="4:63" x14ac:dyDescent="0.25">
      <c r="D663" s="2"/>
      <c r="H663" s="2"/>
      <c r="J663" s="2">
        <v>39115</v>
      </c>
      <c r="K663">
        <v>97.109375</v>
      </c>
      <c r="L663" s="2">
        <v>39289</v>
      </c>
      <c r="M663">
        <v>98.0234375</v>
      </c>
      <c r="N663" s="2">
        <v>39381</v>
      </c>
      <c r="O663">
        <v>100.62109375</v>
      </c>
      <c r="P663" s="2">
        <v>39651</v>
      </c>
      <c r="Q663">
        <v>103.53125</v>
      </c>
      <c r="R663" s="2"/>
      <c r="T663" s="2"/>
      <c r="V663" s="2"/>
      <c r="X663" s="2"/>
      <c r="AB663" s="2"/>
      <c r="AD663" s="2"/>
      <c r="AH663" s="2"/>
      <c r="AJ663" s="2">
        <v>39317</v>
      </c>
      <c r="AK663">
        <v>96.51953125</v>
      </c>
      <c r="AL663" s="2">
        <v>39503</v>
      </c>
      <c r="AM663">
        <v>104.56640625</v>
      </c>
      <c r="AN663" s="2">
        <v>39679</v>
      </c>
      <c r="AO663">
        <v>106.84375</v>
      </c>
      <c r="AP663" s="2"/>
      <c r="AR663" s="2">
        <v>40043</v>
      </c>
      <c r="AS663">
        <v>109.30078125</v>
      </c>
      <c r="BD663" s="2">
        <v>39115</v>
      </c>
      <c r="BE663">
        <v>134.23046875</v>
      </c>
      <c r="BF663" s="2">
        <v>39115</v>
      </c>
      <c r="BG663">
        <v>114.7265625</v>
      </c>
      <c r="BH663" s="2">
        <v>39115</v>
      </c>
      <c r="BI663">
        <v>123.3203125</v>
      </c>
      <c r="BJ663" s="2">
        <v>39115</v>
      </c>
      <c r="BK663">
        <v>105.82421875</v>
      </c>
    </row>
    <row r="664" spans="4:63" x14ac:dyDescent="0.25">
      <c r="D664" s="2"/>
      <c r="H664" s="2"/>
      <c r="J664" s="2">
        <v>39118</v>
      </c>
      <c r="K664">
        <v>97.16796875</v>
      </c>
      <c r="L664" s="2">
        <v>39290</v>
      </c>
      <c r="M664">
        <v>98.1796875</v>
      </c>
      <c r="N664" s="2">
        <v>39384</v>
      </c>
      <c r="O664">
        <v>100.5859375</v>
      </c>
      <c r="P664" s="2">
        <v>39652</v>
      </c>
      <c r="Q664">
        <v>103.44921875</v>
      </c>
      <c r="R664" s="2"/>
      <c r="T664" s="2"/>
      <c r="V664" s="2"/>
      <c r="X664" s="2"/>
      <c r="AB664" s="2"/>
      <c r="AD664" s="2"/>
      <c r="AH664" s="2"/>
      <c r="AJ664" s="2">
        <v>39318</v>
      </c>
      <c r="AK664">
        <v>96.67578125</v>
      </c>
      <c r="AL664" s="2">
        <v>39504</v>
      </c>
      <c r="AM664">
        <v>104.9375</v>
      </c>
      <c r="AN664" s="2">
        <v>39680</v>
      </c>
      <c r="AO664">
        <v>107.08984375</v>
      </c>
      <c r="AP664" s="2"/>
      <c r="AR664" s="2">
        <v>40044</v>
      </c>
      <c r="AS664">
        <v>109.71875</v>
      </c>
      <c r="BD664" s="2">
        <v>39118</v>
      </c>
      <c r="BE664">
        <v>134.46875</v>
      </c>
      <c r="BF664" s="2">
        <v>39118</v>
      </c>
      <c r="BG664">
        <v>114.9609375</v>
      </c>
      <c r="BH664" s="2">
        <v>39118</v>
      </c>
      <c r="BI664">
        <v>123.55859375</v>
      </c>
      <c r="BJ664" s="2">
        <v>39118</v>
      </c>
      <c r="BK664">
        <v>106.04296875</v>
      </c>
    </row>
    <row r="665" spans="4:63" x14ac:dyDescent="0.25">
      <c r="D665" s="2"/>
      <c r="H665" s="2"/>
      <c r="J665" s="2">
        <v>39119</v>
      </c>
      <c r="K665">
        <v>97.22265625</v>
      </c>
      <c r="L665" s="2">
        <v>39293</v>
      </c>
      <c r="M665">
        <v>97.984375</v>
      </c>
      <c r="N665" s="2">
        <v>39385</v>
      </c>
      <c r="O665">
        <v>100.59765625</v>
      </c>
      <c r="P665" s="2">
        <v>39653</v>
      </c>
      <c r="Q665">
        <v>103.8984375</v>
      </c>
      <c r="R665" s="2"/>
      <c r="T665" s="2"/>
      <c r="V665" s="2"/>
      <c r="X665" s="2"/>
      <c r="AB665" s="2"/>
      <c r="AD665" s="2"/>
      <c r="AH665" s="2"/>
      <c r="AJ665" s="2">
        <v>39321</v>
      </c>
      <c r="AK665">
        <v>96.984375</v>
      </c>
      <c r="AL665" s="2">
        <v>39505</v>
      </c>
      <c r="AM665">
        <v>104.98046875</v>
      </c>
      <c r="AN665" s="2">
        <v>39681</v>
      </c>
      <c r="AO665">
        <v>106.8203125</v>
      </c>
      <c r="AP665" s="2"/>
      <c r="AR665" s="2">
        <v>40045</v>
      </c>
      <c r="AS665">
        <v>109.83984375</v>
      </c>
      <c r="BD665" s="2">
        <v>39119</v>
      </c>
      <c r="BE665">
        <v>135.0703125</v>
      </c>
      <c r="BF665" s="2">
        <v>39119</v>
      </c>
      <c r="BG665">
        <v>115.51171875</v>
      </c>
      <c r="BH665" s="2">
        <v>39119</v>
      </c>
      <c r="BI665">
        <v>124.15234375</v>
      </c>
      <c r="BJ665" s="2">
        <v>39119</v>
      </c>
      <c r="BK665">
        <v>106.60546875</v>
      </c>
    </row>
    <row r="666" spans="4:63" x14ac:dyDescent="0.25">
      <c r="D666" s="2"/>
      <c r="H666" s="2"/>
      <c r="J666" s="2">
        <v>39120</v>
      </c>
      <c r="K666">
        <v>97.27734375</v>
      </c>
      <c r="L666" s="2">
        <v>39294</v>
      </c>
      <c r="M666">
        <v>98.12109375</v>
      </c>
      <c r="N666" s="2">
        <v>39386</v>
      </c>
      <c r="O666">
        <v>100.328125</v>
      </c>
      <c r="P666" s="2">
        <v>39654</v>
      </c>
      <c r="Q666">
        <v>103.6640625</v>
      </c>
      <c r="R666" s="2"/>
      <c r="T666" s="2"/>
      <c r="V666" s="2"/>
      <c r="X666" s="2"/>
      <c r="AB666" s="2"/>
      <c r="AD666" s="2"/>
      <c r="AH666" s="2"/>
      <c r="AJ666" s="2">
        <v>39322</v>
      </c>
      <c r="AK666">
        <v>97.52734375</v>
      </c>
      <c r="AL666" s="2">
        <v>39506</v>
      </c>
      <c r="AM666">
        <v>106.3671875</v>
      </c>
      <c r="AN666" s="2">
        <v>39682</v>
      </c>
      <c r="AO666">
        <v>106.49609375</v>
      </c>
      <c r="AP666" s="2"/>
      <c r="AR666" s="2">
        <v>40046</v>
      </c>
      <c r="AS666">
        <v>108.91015625</v>
      </c>
      <c r="BD666" s="2">
        <v>39120</v>
      </c>
      <c r="BE666">
        <v>135.30859375</v>
      </c>
      <c r="BF666" s="2">
        <v>39120</v>
      </c>
      <c r="BG666">
        <v>115.73046875</v>
      </c>
      <c r="BH666" s="2">
        <v>39120</v>
      </c>
      <c r="BI666">
        <v>124.40625</v>
      </c>
      <c r="BJ666" s="2">
        <v>39120</v>
      </c>
      <c r="BK666">
        <v>106.8359375</v>
      </c>
    </row>
    <row r="667" spans="4:63" x14ac:dyDescent="0.25">
      <c r="D667" s="2"/>
      <c r="H667" s="2"/>
      <c r="J667" s="2">
        <v>39121</v>
      </c>
      <c r="K667">
        <v>97.26953125</v>
      </c>
      <c r="L667" s="2">
        <v>39295</v>
      </c>
      <c r="M667">
        <v>97.95703125</v>
      </c>
      <c r="N667" s="2">
        <v>39387</v>
      </c>
      <c r="O667">
        <v>100.7421875</v>
      </c>
      <c r="P667" s="2">
        <v>39657</v>
      </c>
      <c r="Q667">
        <v>103.97265625</v>
      </c>
      <c r="R667" s="2"/>
      <c r="T667" s="2"/>
      <c r="V667" s="2"/>
      <c r="X667" s="2"/>
      <c r="AB667" s="2"/>
      <c r="AD667" s="2"/>
      <c r="AH667" s="2"/>
      <c r="AJ667" s="2">
        <v>39323</v>
      </c>
      <c r="AK667">
        <v>97.2109375</v>
      </c>
      <c r="AL667" s="2">
        <v>39507</v>
      </c>
      <c r="AM667">
        <v>107.54296875</v>
      </c>
      <c r="AN667" s="2">
        <v>39685</v>
      </c>
      <c r="AO667">
        <v>107.2265625</v>
      </c>
      <c r="AP667" s="2"/>
      <c r="AR667" s="2">
        <v>40049</v>
      </c>
      <c r="AS667">
        <v>109.53125</v>
      </c>
      <c r="BD667" s="2">
        <v>39121</v>
      </c>
      <c r="BE667">
        <v>135.46875</v>
      </c>
      <c r="BF667" s="2">
        <v>39121</v>
      </c>
      <c r="BG667">
        <v>115.88671875</v>
      </c>
      <c r="BH667" s="2">
        <v>39121</v>
      </c>
      <c r="BI667">
        <v>124.578125</v>
      </c>
      <c r="BJ667" s="2">
        <v>39121</v>
      </c>
      <c r="BK667">
        <v>107.0078125</v>
      </c>
    </row>
    <row r="668" spans="4:63" x14ac:dyDescent="0.25">
      <c r="D668" s="2"/>
      <c r="H668" s="2"/>
      <c r="J668" s="2">
        <v>39122</v>
      </c>
      <c r="K668">
        <v>97.265625</v>
      </c>
      <c r="L668" s="2">
        <v>39296</v>
      </c>
      <c r="M668">
        <v>98.015625</v>
      </c>
      <c r="N668" s="2">
        <v>39388</v>
      </c>
      <c r="O668">
        <v>100.94921875</v>
      </c>
      <c r="P668" s="2">
        <v>39658</v>
      </c>
      <c r="Q668">
        <v>103.859375</v>
      </c>
      <c r="R668" s="2"/>
      <c r="T668" s="2"/>
      <c r="V668" s="2"/>
      <c r="X668" s="2"/>
      <c r="AB668" s="2"/>
      <c r="AD668" s="2"/>
      <c r="AH668" s="2"/>
      <c r="AJ668" s="2">
        <v>39324</v>
      </c>
      <c r="AK668">
        <v>97.66015625</v>
      </c>
      <c r="AL668" s="2">
        <v>39510</v>
      </c>
      <c r="AM668">
        <v>107.2734375</v>
      </c>
      <c r="AN668" s="2">
        <v>39686</v>
      </c>
      <c r="AO668">
        <v>107.2265625</v>
      </c>
      <c r="AP668" s="2"/>
      <c r="AR668" s="2">
        <v>40050</v>
      </c>
      <c r="AS668">
        <v>109.82421875</v>
      </c>
      <c r="BD668" s="2">
        <v>39122</v>
      </c>
      <c r="BE668">
        <v>134.796875</v>
      </c>
      <c r="BF668" s="2">
        <v>39122</v>
      </c>
      <c r="BG668">
        <v>115.24609375</v>
      </c>
      <c r="BH668" s="2">
        <v>39122</v>
      </c>
      <c r="BI668">
        <v>123.8828125</v>
      </c>
      <c r="BJ668" s="2">
        <v>39122</v>
      </c>
      <c r="BK668">
        <v>106.33203125</v>
      </c>
    </row>
    <row r="669" spans="4:63" x14ac:dyDescent="0.25">
      <c r="D669" s="2"/>
      <c r="H669" s="2"/>
      <c r="J669" s="2">
        <v>39125</v>
      </c>
      <c r="K669">
        <v>97.21484375</v>
      </c>
      <c r="L669" s="2">
        <v>39297</v>
      </c>
      <c r="M669">
        <v>98.40234375</v>
      </c>
      <c r="N669" s="2">
        <v>39391</v>
      </c>
      <c r="O669">
        <v>100.9609375</v>
      </c>
      <c r="P669" s="2">
        <v>39659</v>
      </c>
      <c r="Q669">
        <v>103.85546875</v>
      </c>
      <c r="R669" s="2"/>
      <c r="T669" s="2"/>
      <c r="V669" s="2"/>
      <c r="X669" s="2"/>
      <c r="AB669" s="2"/>
      <c r="AD669" s="2"/>
      <c r="AH669" s="2"/>
      <c r="AJ669" s="2">
        <v>39325</v>
      </c>
      <c r="AK669">
        <v>97.515625</v>
      </c>
      <c r="AL669" s="2">
        <v>39511</v>
      </c>
      <c r="AM669">
        <v>106.89453125</v>
      </c>
      <c r="AN669" s="2">
        <v>39687</v>
      </c>
      <c r="AO669">
        <v>107.45703125</v>
      </c>
      <c r="AP669" s="2"/>
      <c r="AR669" s="2">
        <v>40051</v>
      </c>
      <c r="AS669">
        <v>109.85546875</v>
      </c>
      <c r="BD669" s="2">
        <v>39125</v>
      </c>
      <c r="BE669">
        <v>134.55078125</v>
      </c>
      <c r="BF669" s="2">
        <v>39125</v>
      </c>
      <c r="BG669">
        <v>115.03125</v>
      </c>
      <c r="BH669" s="2">
        <v>39125</v>
      </c>
      <c r="BI669">
        <v>123.63671875</v>
      </c>
      <c r="BJ669" s="2">
        <v>39125</v>
      </c>
      <c r="BK669">
        <v>106.09765625</v>
      </c>
    </row>
    <row r="670" spans="4:63" x14ac:dyDescent="0.25">
      <c r="D670" s="2"/>
      <c r="H670" s="2"/>
      <c r="J670" s="2">
        <v>39126</v>
      </c>
      <c r="K670">
        <v>97.22265625</v>
      </c>
      <c r="L670" s="2">
        <v>39300</v>
      </c>
      <c r="M670">
        <v>98.1953125</v>
      </c>
      <c r="N670" s="2">
        <v>39392</v>
      </c>
      <c r="O670">
        <v>100.921875</v>
      </c>
      <c r="P670" s="2">
        <v>39660</v>
      </c>
      <c r="Q670">
        <v>104.1640625</v>
      </c>
      <c r="R670" s="2"/>
      <c r="T670" s="2"/>
      <c r="V670" s="2"/>
      <c r="X670" s="2"/>
      <c r="AB670" s="2"/>
      <c r="AD670" s="2"/>
      <c r="AH670" s="2"/>
      <c r="AJ670" s="2">
        <v>39328</v>
      </c>
      <c r="AK670">
        <v>97.515625</v>
      </c>
      <c r="AL670" s="2">
        <v>39512</v>
      </c>
      <c r="AM670">
        <v>106.65625</v>
      </c>
      <c r="AN670" s="2">
        <v>39688</v>
      </c>
      <c r="AO670">
        <v>107.34375</v>
      </c>
      <c r="AP670" s="2"/>
      <c r="AR670" s="2">
        <v>40052</v>
      </c>
      <c r="AS670">
        <v>109.6796875</v>
      </c>
      <c r="BD670" s="2">
        <v>39126</v>
      </c>
      <c r="BE670">
        <v>134.40234375</v>
      </c>
      <c r="BF670" s="2">
        <v>39126</v>
      </c>
      <c r="BG670">
        <v>114.890625</v>
      </c>
      <c r="BH670" s="2">
        <v>39126</v>
      </c>
      <c r="BI670">
        <v>123.48046875</v>
      </c>
      <c r="BJ670" s="2">
        <v>39126</v>
      </c>
      <c r="BK670">
        <v>105.9375</v>
      </c>
    </row>
    <row r="671" spans="4:63" x14ac:dyDescent="0.25">
      <c r="D671" s="2"/>
      <c r="H671" s="2"/>
      <c r="J671" s="2">
        <v>39127</v>
      </c>
      <c r="K671">
        <v>97.33984375</v>
      </c>
      <c r="L671" s="2">
        <v>39301</v>
      </c>
      <c r="M671">
        <v>98.11328125</v>
      </c>
      <c r="N671" s="2">
        <v>39393</v>
      </c>
      <c r="O671">
        <v>101.29296875</v>
      </c>
      <c r="P671" s="2">
        <v>39661</v>
      </c>
      <c r="Q671">
        <v>104.26171875</v>
      </c>
      <c r="R671" s="2"/>
      <c r="T671" s="2"/>
      <c r="V671" s="2"/>
      <c r="X671" s="2"/>
      <c r="AB671" s="2"/>
      <c r="AD671" s="2"/>
      <c r="AH671" s="2"/>
      <c r="AJ671" s="2">
        <v>39329</v>
      </c>
      <c r="AK671">
        <v>97.4453125</v>
      </c>
      <c r="AL671" s="2">
        <v>39513</v>
      </c>
      <c r="AM671">
        <v>107.52734375</v>
      </c>
      <c r="AN671" s="2">
        <v>39689</v>
      </c>
      <c r="AO671">
        <v>107.0625</v>
      </c>
      <c r="AP671" s="2"/>
      <c r="AR671" s="2">
        <v>40053</v>
      </c>
      <c r="AS671">
        <v>109.85546875</v>
      </c>
      <c r="BD671" s="2">
        <v>39127</v>
      </c>
      <c r="BE671">
        <v>131.5625</v>
      </c>
      <c r="BF671" s="2">
        <v>39127</v>
      </c>
      <c r="BG671">
        <v>112.78125</v>
      </c>
      <c r="BH671" s="2">
        <v>39127</v>
      </c>
      <c r="BI671">
        <v>121.140625</v>
      </c>
      <c r="BJ671" s="2">
        <v>39127</v>
      </c>
      <c r="BK671">
        <v>104.234375</v>
      </c>
    </row>
    <row r="672" spans="4:63" x14ac:dyDescent="0.25">
      <c r="D672" s="2"/>
      <c r="H672" s="2"/>
      <c r="J672" s="2">
        <v>39128</v>
      </c>
      <c r="K672">
        <v>97.4296875</v>
      </c>
      <c r="L672" s="2">
        <v>39302</v>
      </c>
      <c r="M672">
        <v>97.85546875</v>
      </c>
      <c r="N672" s="2">
        <v>39394</v>
      </c>
      <c r="O672">
        <v>101.5390625</v>
      </c>
      <c r="P672" s="2">
        <v>39664</v>
      </c>
      <c r="Q672">
        <v>104.1640625</v>
      </c>
      <c r="R672" s="2"/>
      <c r="T672" s="2"/>
      <c r="V672" s="2"/>
      <c r="X672" s="2"/>
      <c r="AB672" s="2"/>
      <c r="AD672" s="2"/>
      <c r="AH672" s="2"/>
      <c r="AJ672" s="2">
        <v>39330</v>
      </c>
      <c r="AK672">
        <v>98.08203125</v>
      </c>
      <c r="AL672" s="2">
        <v>39514</v>
      </c>
      <c r="AM672">
        <v>107.953125</v>
      </c>
      <c r="AN672" s="2">
        <v>39692</v>
      </c>
      <c r="AO672">
        <v>107.0625</v>
      </c>
      <c r="AP672" s="2"/>
      <c r="AR672" s="2">
        <v>40056</v>
      </c>
      <c r="AS672">
        <v>110.21484375</v>
      </c>
      <c r="BD672" s="2">
        <v>39128</v>
      </c>
      <c r="BE672">
        <v>132.03515625</v>
      </c>
      <c r="BF672" s="2">
        <v>39128</v>
      </c>
      <c r="BG672">
        <v>113.234375</v>
      </c>
      <c r="BH672" s="2">
        <v>39128</v>
      </c>
      <c r="BI672">
        <v>121.61328125</v>
      </c>
      <c r="BJ672" s="2">
        <v>39128</v>
      </c>
      <c r="BK672">
        <v>104.671875</v>
      </c>
    </row>
    <row r="673" spans="4:63" x14ac:dyDescent="0.25">
      <c r="D673" s="2"/>
      <c r="H673" s="2"/>
      <c r="J673" s="2">
        <v>39129</v>
      </c>
      <c r="K673">
        <v>97.48046875</v>
      </c>
      <c r="L673" s="2">
        <v>39303</v>
      </c>
      <c r="M673">
        <v>98.2890625</v>
      </c>
      <c r="N673" s="2">
        <v>39395</v>
      </c>
      <c r="O673">
        <v>101.69140625</v>
      </c>
      <c r="P673" s="2">
        <v>39665</v>
      </c>
      <c r="Q673">
        <v>104.11328125</v>
      </c>
      <c r="R673" s="2"/>
      <c r="T673" s="2"/>
      <c r="V673" s="2"/>
      <c r="X673" s="2"/>
      <c r="AB673" s="2"/>
      <c r="AD673" s="2"/>
      <c r="AH673" s="2"/>
      <c r="AJ673" s="2">
        <v>39331</v>
      </c>
      <c r="AK673">
        <v>97.78125</v>
      </c>
      <c r="AL673" s="2">
        <v>39517</v>
      </c>
      <c r="AM673">
        <v>108.46484375</v>
      </c>
      <c r="AN673" s="2">
        <v>39693</v>
      </c>
      <c r="AO673">
        <v>107.82421875</v>
      </c>
      <c r="AP673" s="2"/>
      <c r="AR673" s="2">
        <v>40057</v>
      </c>
      <c r="AS673">
        <v>110.5078125</v>
      </c>
      <c r="BD673" s="2">
        <v>39129</v>
      </c>
      <c r="BE673">
        <v>132.38671875</v>
      </c>
      <c r="BF673" s="2">
        <v>39129</v>
      </c>
      <c r="BG673">
        <v>113.53515625</v>
      </c>
      <c r="BH673" s="2">
        <v>39129</v>
      </c>
      <c r="BI673">
        <v>121.93359375</v>
      </c>
      <c r="BJ673" s="2">
        <v>39129</v>
      </c>
      <c r="BK673">
        <v>104.98046875</v>
      </c>
    </row>
    <row r="674" spans="4:63" x14ac:dyDescent="0.25">
      <c r="D674" s="2"/>
      <c r="H674" s="2"/>
      <c r="J674" s="2">
        <v>39132</v>
      </c>
      <c r="K674">
        <v>97.48046875</v>
      </c>
      <c r="L674" s="2">
        <v>39304</v>
      </c>
      <c r="M674">
        <v>98.25390625</v>
      </c>
      <c r="N674" s="2">
        <v>39398</v>
      </c>
      <c r="O674">
        <v>101.69140625</v>
      </c>
      <c r="P674" s="2">
        <v>39666</v>
      </c>
      <c r="Q674">
        <v>104.078125</v>
      </c>
      <c r="R674" s="2"/>
      <c r="T674" s="2"/>
      <c r="V674" s="2"/>
      <c r="X674" s="2"/>
      <c r="AB674" s="2"/>
      <c r="AD674" s="2"/>
      <c r="AH674" s="2"/>
      <c r="AJ674" s="2">
        <v>39332</v>
      </c>
      <c r="AK674">
        <v>98.75</v>
      </c>
      <c r="AL674" s="2">
        <v>39518</v>
      </c>
      <c r="AM674">
        <v>107.3671875</v>
      </c>
      <c r="AN674" s="2">
        <v>39694</v>
      </c>
      <c r="AO674">
        <v>108.05859375</v>
      </c>
      <c r="AP674" s="2"/>
      <c r="AR674" s="2">
        <v>40058</v>
      </c>
      <c r="AS674">
        <v>110.87890625</v>
      </c>
      <c r="BD674" s="2">
        <v>39132</v>
      </c>
      <c r="BE674">
        <v>132.38671875</v>
      </c>
      <c r="BF674" s="2">
        <v>39132</v>
      </c>
      <c r="BG674">
        <v>113.53515625</v>
      </c>
      <c r="BH674" s="2">
        <v>39132</v>
      </c>
      <c r="BI674">
        <v>121.93359375</v>
      </c>
      <c r="BJ674" s="2">
        <v>39132</v>
      </c>
      <c r="BK674">
        <v>104.98046875</v>
      </c>
    </row>
    <row r="675" spans="4:63" x14ac:dyDescent="0.25">
      <c r="D675" s="2"/>
      <c r="H675" s="2"/>
      <c r="J675" s="2">
        <v>39133</v>
      </c>
      <c r="K675">
        <v>97.51953125</v>
      </c>
      <c r="L675" s="2">
        <v>39307</v>
      </c>
      <c r="M675">
        <v>98.390625</v>
      </c>
      <c r="N675" s="2">
        <v>39399</v>
      </c>
      <c r="O675">
        <v>101.390625</v>
      </c>
      <c r="P675" s="2">
        <v>39667</v>
      </c>
      <c r="Q675">
        <v>104.46484375</v>
      </c>
      <c r="R675" s="2"/>
      <c r="T675" s="2"/>
      <c r="V675" s="2"/>
      <c r="X675" s="2"/>
      <c r="AB675" s="2"/>
      <c r="AD675" s="2"/>
      <c r="AH675" s="2"/>
      <c r="AJ675" s="2">
        <v>39335</v>
      </c>
      <c r="AK675">
        <v>99.12109375</v>
      </c>
      <c r="AL675" s="2">
        <v>39519</v>
      </c>
      <c r="AM675">
        <v>108.41015625</v>
      </c>
      <c r="AN675" s="2">
        <v>39695</v>
      </c>
      <c r="AO675">
        <v>108.6171875</v>
      </c>
      <c r="AP675" s="2"/>
      <c r="AR675" s="2">
        <v>40059</v>
      </c>
      <c r="AS675">
        <v>110.625</v>
      </c>
      <c r="BD675" s="2">
        <v>39133</v>
      </c>
      <c r="BE675">
        <v>132.546875</v>
      </c>
      <c r="BF675" s="2">
        <v>39133</v>
      </c>
      <c r="BG675">
        <v>113.69140625</v>
      </c>
      <c r="BH675" s="2">
        <v>39133</v>
      </c>
      <c r="BI675">
        <v>122.109375</v>
      </c>
      <c r="BJ675" s="2">
        <v>39133</v>
      </c>
      <c r="BK675">
        <v>105.1328125</v>
      </c>
    </row>
    <row r="676" spans="4:63" x14ac:dyDescent="0.25">
      <c r="D676" s="2"/>
      <c r="H676" s="2"/>
      <c r="J676" s="2">
        <v>39134</v>
      </c>
      <c r="K676">
        <v>97.49609375</v>
      </c>
      <c r="L676" s="2">
        <v>39308</v>
      </c>
      <c r="M676">
        <v>98.5234375</v>
      </c>
      <c r="N676" s="2">
        <v>39400</v>
      </c>
      <c r="O676">
        <v>101.48046875</v>
      </c>
      <c r="P676" s="2">
        <v>39668</v>
      </c>
      <c r="Q676">
        <v>104.328125</v>
      </c>
      <c r="R676" s="2"/>
      <c r="T676" s="2"/>
      <c r="V676" s="2"/>
      <c r="X676" s="2"/>
      <c r="AB676" s="2"/>
      <c r="AD676" s="2"/>
      <c r="AH676" s="2"/>
      <c r="AJ676" s="2">
        <v>39336</v>
      </c>
      <c r="AK676">
        <v>98.7421875</v>
      </c>
      <c r="AL676" s="2">
        <v>39520</v>
      </c>
      <c r="AM676">
        <v>108.328125</v>
      </c>
      <c r="AN676" s="2">
        <v>39696</v>
      </c>
      <c r="AO676">
        <v>107.90234375</v>
      </c>
      <c r="AP676" s="2"/>
      <c r="AR676" s="2">
        <v>40060</v>
      </c>
      <c r="AS676">
        <v>110.11328125</v>
      </c>
      <c r="BD676" s="2">
        <v>39134</v>
      </c>
      <c r="BE676">
        <v>132.3671875</v>
      </c>
      <c r="BF676" s="2">
        <v>39134</v>
      </c>
      <c r="BG676">
        <v>113.5234375</v>
      </c>
      <c r="BH676" s="2">
        <v>39134</v>
      </c>
      <c r="BI676">
        <v>121.92578125</v>
      </c>
      <c r="BJ676" s="2">
        <v>39134</v>
      </c>
      <c r="BK676">
        <v>104.9609375</v>
      </c>
    </row>
    <row r="677" spans="4:63" x14ac:dyDescent="0.25">
      <c r="D677" s="2"/>
      <c r="H677" s="2"/>
      <c r="J677" s="2">
        <v>39135</v>
      </c>
      <c r="K677">
        <v>97.4453125</v>
      </c>
      <c r="L677" s="2">
        <v>39309</v>
      </c>
      <c r="M677">
        <v>98.69140625</v>
      </c>
      <c r="N677" s="2">
        <v>39401</v>
      </c>
      <c r="O677">
        <v>101.9921875</v>
      </c>
      <c r="P677" s="2">
        <v>39671</v>
      </c>
      <c r="Q677">
        <v>104.21484375</v>
      </c>
      <c r="R677" s="2"/>
      <c r="T677" s="2"/>
      <c r="X677" s="2"/>
      <c r="AB677" s="2"/>
      <c r="AD677" s="2"/>
      <c r="AH677" s="2"/>
      <c r="AJ677" s="2">
        <v>39337</v>
      </c>
      <c r="AK677">
        <v>98.50390625</v>
      </c>
      <c r="AL677" s="2">
        <v>39521</v>
      </c>
      <c r="AM677">
        <v>109.28515625</v>
      </c>
      <c r="AN677" s="2">
        <v>39699</v>
      </c>
      <c r="AO677">
        <v>107.9765625</v>
      </c>
      <c r="AP677" s="2"/>
      <c r="AR677" s="2">
        <v>40063</v>
      </c>
      <c r="AS677">
        <v>110.11328125</v>
      </c>
      <c r="BD677" s="2">
        <v>39135</v>
      </c>
      <c r="BE677">
        <v>131.82421875</v>
      </c>
      <c r="BF677" s="2">
        <v>39135</v>
      </c>
      <c r="BG677">
        <v>113.0078125</v>
      </c>
      <c r="BH677" s="2">
        <v>39135</v>
      </c>
      <c r="BI677">
        <v>121.36328125</v>
      </c>
      <c r="BJ677" s="2">
        <v>39135</v>
      </c>
      <c r="BK677">
        <v>104.4453125</v>
      </c>
    </row>
    <row r="678" spans="4:63" x14ac:dyDescent="0.25">
      <c r="D678" s="2"/>
      <c r="H678" s="2"/>
      <c r="J678" s="2">
        <v>39136</v>
      </c>
      <c r="K678">
        <v>97.58203125</v>
      </c>
      <c r="L678" s="2">
        <v>39310</v>
      </c>
      <c r="M678">
        <v>98.85546875</v>
      </c>
      <c r="N678" s="2">
        <v>39402</v>
      </c>
      <c r="O678">
        <v>101.9609375</v>
      </c>
      <c r="P678" s="2">
        <v>39672</v>
      </c>
      <c r="Q678">
        <v>104.5078125</v>
      </c>
      <c r="R678" s="2"/>
      <c r="T678" s="2"/>
      <c r="X678" s="2"/>
      <c r="AB678" s="2"/>
      <c r="AD678" s="2"/>
      <c r="AH678" s="2"/>
      <c r="AJ678" s="2">
        <v>39338</v>
      </c>
      <c r="AK678">
        <v>98.13671875</v>
      </c>
      <c r="AL678" s="2">
        <v>39524</v>
      </c>
      <c r="AM678">
        <v>110.4375</v>
      </c>
      <c r="AN678" s="2">
        <v>39700</v>
      </c>
      <c r="AO678">
        <v>108.69140625</v>
      </c>
      <c r="AP678" s="2"/>
      <c r="AR678" s="2">
        <v>40064</v>
      </c>
      <c r="AS678">
        <v>109.921875</v>
      </c>
      <c r="BD678" s="2">
        <v>39136</v>
      </c>
      <c r="BE678">
        <v>132.65234375</v>
      </c>
      <c r="BF678" s="2">
        <v>39136</v>
      </c>
      <c r="BG678">
        <v>113.77734375</v>
      </c>
      <c r="BH678" s="2">
        <v>39136</v>
      </c>
      <c r="BI678">
        <v>122.1875</v>
      </c>
      <c r="BJ678" s="2">
        <v>39136</v>
      </c>
      <c r="BK678">
        <v>105.22265625</v>
      </c>
    </row>
    <row r="679" spans="4:63" x14ac:dyDescent="0.25">
      <c r="D679" s="2"/>
      <c r="H679" s="2"/>
      <c r="J679" s="2">
        <v>39139</v>
      </c>
      <c r="K679">
        <v>97.66796875</v>
      </c>
      <c r="L679" s="2">
        <v>39311</v>
      </c>
      <c r="M679">
        <v>98.90234375</v>
      </c>
      <c r="N679" s="2">
        <v>39405</v>
      </c>
      <c r="O679">
        <v>102.39453125</v>
      </c>
      <c r="P679" s="2">
        <v>39673</v>
      </c>
      <c r="Q679">
        <v>104.39453125</v>
      </c>
      <c r="R679" s="2"/>
      <c r="T679" s="2"/>
      <c r="X679" s="2"/>
      <c r="AB679" s="2"/>
      <c r="AD679" s="2"/>
      <c r="AH679" s="2"/>
      <c r="AJ679" s="2">
        <v>39339</v>
      </c>
      <c r="AK679">
        <v>98.234375</v>
      </c>
      <c r="AL679" s="2">
        <v>39525</v>
      </c>
      <c r="AM679">
        <v>109.23046875</v>
      </c>
      <c r="AN679" s="2">
        <v>39701</v>
      </c>
      <c r="AO679">
        <v>108.28515625</v>
      </c>
      <c r="AP679" s="2"/>
      <c r="AR679" s="2">
        <v>40065</v>
      </c>
      <c r="AS679">
        <v>110.015625</v>
      </c>
      <c r="BD679" s="2">
        <v>39139</v>
      </c>
      <c r="BE679">
        <v>133.36328125</v>
      </c>
      <c r="BF679" s="2">
        <v>39139</v>
      </c>
      <c r="BG679">
        <v>114.41796875</v>
      </c>
      <c r="BH679" s="2">
        <v>39139</v>
      </c>
      <c r="BI679">
        <v>122.90625</v>
      </c>
      <c r="BJ679" s="2">
        <v>39139</v>
      </c>
      <c r="BK679">
        <v>105.89453125</v>
      </c>
    </row>
    <row r="680" spans="4:63" x14ac:dyDescent="0.25">
      <c r="D680" s="2"/>
      <c r="H680" s="2"/>
      <c r="J680" s="2">
        <v>39140</v>
      </c>
      <c r="K680">
        <v>97.98828125</v>
      </c>
      <c r="L680" s="2">
        <v>39314</v>
      </c>
      <c r="M680">
        <v>99.11328125</v>
      </c>
      <c r="N680" s="2">
        <v>39406</v>
      </c>
      <c r="O680">
        <v>102.34375</v>
      </c>
      <c r="P680" s="2">
        <v>39674</v>
      </c>
      <c r="Q680">
        <v>104.515625</v>
      </c>
      <c r="R680" s="2"/>
      <c r="T680" s="2"/>
      <c r="X680" s="2"/>
      <c r="AB680" s="2"/>
      <c r="AD680" s="2"/>
      <c r="AH680" s="2"/>
      <c r="AJ680" s="2">
        <v>39342</v>
      </c>
      <c r="AK680">
        <v>98.21484375</v>
      </c>
      <c r="AL680" s="2">
        <v>39526</v>
      </c>
      <c r="AM680">
        <v>110.2890625</v>
      </c>
      <c r="AN680" s="2">
        <v>39702</v>
      </c>
      <c r="AO680">
        <v>108.109375</v>
      </c>
      <c r="AP680" s="2"/>
      <c r="AR680" s="2">
        <v>40066</v>
      </c>
      <c r="AS680">
        <v>110.93359375</v>
      </c>
      <c r="BD680" s="2">
        <v>39140</v>
      </c>
      <c r="BE680">
        <v>134.8828125</v>
      </c>
      <c r="BF680" s="2">
        <v>39140</v>
      </c>
      <c r="BG680">
        <v>115.83984375</v>
      </c>
      <c r="BH680" s="2">
        <v>39140</v>
      </c>
      <c r="BI680">
        <v>124.41015625</v>
      </c>
      <c r="BJ680" s="2">
        <v>39140</v>
      </c>
      <c r="BK680">
        <v>107.296875</v>
      </c>
    </row>
    <row r="681" spans="4:63" x14ac:dyDescent="0.25">
      <c r="D681" s="2"/>
      <c r="H681" s="2"/>
      <c r="J681" s="2">
        <v>39141</v>
      </c>
      <c r="K681">
        <v>97.88671875</v>
      </c>
      <c r="L681" s="2">
        <v>39315</v>
      </c>
      <c r="M681">
        <v>99.28125</v>
      </c>
      <c r="N681" s="2">
        <v>39407</v>
      </c>
      <c r="O681">
        <v>102.73828125</v>
      </c>
      <c r="P681" s="2">
        <v>39675</v>
      </c>
      <c r="Q681">
        <v>104.66015625</v>
      </c>
      <c r="R681" s="2"/>
      <c r="T681" s="2"/>
      <c r="X681" s="2"/>
      <c r="AB681" s="2"/>
      <c r="AD681" s="2"/>
      <c r="AH681" s="2"/>
      <c r="AJ681" s="2">
        <v>39343</v>
      </c>
      <c r="AK681">
        <v>98.26953125</v>
      </c>
      <c r="AL681" s="2">
        <v>39527</v>
      </c>
      <c r="AM681">
        <v>110.2890625</v>
      </c>
      <c r="AN681" s="2">
        <v>39703</v>
      </c>
      <c r="AO681">
        <v>107.73828125</v>
      </c>
      <c r="AP681" s="2"/>
      <c r="AR681" s="2">
        <v>40067</v>
      </c>
      <c r="AS681">
        <v>110.97265625</v>
      </c>
      <c r="BD681" s="2">
        <v>39141</v>
      </c>
      <c r="BE681">
        <v>134.16796875</v>
      </c>
      <c r="BF681" s="2">
        <v>39141</v>
      </c>
      <c r="BG681">
        <v>115.16796875</v>
      </c>
      <c r="BH681" s="2">
        <v>39141</v>
      </c>
      <c r="BI681">
        <v>123.7109375</v>
      </c>
      <c r="BJ681" s="2">
        <v>39141</v>
      </c>
      <c r="BK681">
        <v>106.65625</v>
      </c>
    </row>
    <row r="682" spans="4:63" x14ac:dyDescent="0.25">
      <c r="D682" s="2"/>
      <c r="H682" s="2"/>
      <c r="J682" s="2">
        <v>39142</v>
      </c>
      <c r="K682">
        <v>97.9609375</v>
      </c>
      <c r="L682" s="2">
        <v>39316</v>
      </c>
      <c r="M682">
        <v>98.9765625</v>
      </c>
      <c r="N682" s="2">
        <v>39408</v>
      </c>
      <c r="O682">
        <v>102.73828125</v>
      </c>
      <c r="P682" s="2">
        <v>39678</v>
      </c>
      <c r="Q682">
        <v>104.76171875</v>
      </c>
      <c r="R682" s="2"/>
      <c r="T682" s="2"/>
      <c r="X682" s="2"/>
      <c r="AB682" s="2"/>
      <c r="AD682" s="2"/>
      <c r="AH682" s="2"/>
      <c r="AJ682" s="2">
        <v>39344</v>
      </c>
      <c r="AK682">
        <v>97.90625</v>
      </c>
      <c r="AL682" s="2">
        <v>39528</v>
      </c>
      <c r="AM682">
        <v>110.2890625</v>
      </c>
      <c r="AN682" s="2">
        <v>39706</v>
      </c>
      <c r="AO682">
        <v>110.28125</v>
      </c>
      <c r="AP682" s="2"/>
      <c r="AR682" s="2">
        <v>40070</v>
      </c>
      <c r="AS682">
        <v>110.453125</v>
      </c>
      <c r="BD682" s="2">
        <v>39142</v>
      </c>
      <c r="BE682">
        <v>134.28515625</v>
      </c>
      <c r="BF682" s="2">
        <v>39142</v>
      </c>
      <c r="BG682">
        <v>115.28125</v>
      </c>
      <c r="BH682" s="2">
        <v>39142</v>
      </c>
      <c r="BI682">
        <v>123.8046875</v>
      </c>
      <c r="BJ682" s="2">
        <v>39142</v>
      </c>
      <c r="BK682">
        <v>106.734375</v>
      </c>
    </row>
    <row r="683" spans="4:63" x14ac:dyDescent="0.25">
      <c r="D683" s="2"/>
      <c r="H683" s="2"/>
      <c r="J683" s="2">
        <v>39143</v>
      </c>
      <c r="K683">
        <v>98.11328125</v>
      </c>
      <c r="L683" s="2">
        <v>39317</v>
      </c>
      <c r="M683">
        <v>98.86328125</v>
      </c>
      <c r="N683" s="2">
        <v>39409</v>
      </c>
      <c r="O683">
        <v>102.6640625</v>
      </c>
      <c r="P683" s="2">
        <v>39679</v>
      </c>
      <c r="Q683">
        <v>104.8671875</v>
      </c>
      <c r="R683" s="2"/>
      <c r="T683" s="2"/>
      <c r="X683" s="2"/>
      <c r="AB683" s="2"/>
      <c r="AD683" s="2"/>
      <c r="AH683" s="2"/>
      <c r="AJ683" s="2">
        <v>39345</v>
      </c>
      <c r="AK683">
        <v>96.94921875</v>
      </c>
      <c r="AL683" s="2">
        <v>39531</v>
      </c>
      <c r="AM683">
        <v>108.48828125</v>
      </c>
      <c r="AN683" s="2">
        <v>39707</v>
      </c>
      <c r="AO683">
        <v>109.83984375</v>
      </c>
      <c r="AP683" s="2"/>
      <c r="AR683" s="2">
        <v>40071</v>
      </c>
      <c r="AS683">
        <v>110.24609375</v>
      </c>
      <c r="BD683" s="2">
        <v>39143</v>
      </c>
      <c r="BE683">
        <v>134.97265625</v>
      </c>
      <c r="BF683" s="2">
        <v>39143</v>
      </c>
      <c r="BG683">
        <v>115.90625</v>
      </c>
      <c r="BH683" s="2">
        <v>39143</v>
      </c>
      <c r="BI683">
        <v>124.484375</v>
      </c>
      <c r="BJ683" s="2">
        <v>39143</v>
      </c>
      <c r="BK683">
        <v>107.35546875</v>
      </c>
    </row>
    <row r="684" spans="4:63" x14ac:dyDescent="0.25">
      <c r="D684" s="2"/>
      <c r="H684" s="2"/>
      <c r="J684" s="2">
        <v>39146</v>
      </c>
      <c r="K684">
        <v>98.15234375</v>
      </c>
      <c r="L684" s="2">
        <v>39318</v>
      </c>
      <c r="M684">
        <v>98.859375</v>
      </c>
      <c r="N684" s="2">
        <v>39412</v>
      </c>
      <c r="O684">
        <v>103.09375</v>
      </c>
      <c r="P684" s="2">
        <v>39680</v>
      </c>
      <c r="Q684">
        <v>104.97265625</v>
      </c>
      <c r="R684" s="2"/>
      <c r="T684" s="2"/>
      <c r="X684" s="2"/>
      <c r="AB684" s="2"/>
      <c r="AD684" s="2"/>
      <c r="AH684" s="2"/>
      <c r="AJ684" s="2">
        <v>39346</v>
      </c>
      <c r="AK684">
        <v>97.46484375</v>
      </c>
      <c r="AL684" s="2">
        <v>39532</v>
      </c>
      <c r="AM684">
        <v>108.765625</v>
      </c>
      <c r="AN684" s="2">
        <v>39708</v>
      </c>
      <c r="AO684">
        <v>110.2578125</v>
      </c>
      <c r="AP684" s="2"/>
      <c r="AR684" s="2">
        <v>40072</v>
      </c>
      <c r="AS684">
        <v>110.0546875</v>
      </c>
      <c r="BD684" s="2">
        <v>39146</v>
      </c>
      <c r="BE684">
        <v>134.9921875</v>
      </c>
      <c r="BF684" s="2">
        <v>39146</v>
      </c>
      <c r="BG684">
        <v>115.94140625</v>
      </c>
      <c r="BH684" s="2">
        <v>39146</v>
      </c>
      <c r="BI684">
        <v>124.48828125</v>
      </c>
      <c r="BJ684" s="2">
        <v>39146</v>
      </c>
      <c r="BK684">
        <v>107.41796875</v>
      </c>
    </row>
    <row r="685" spans="4:63" x14ac:dyDescent="0.25">
      <c r="D685" s="2"/>
      <c r="H685" s="2"/>
      <c r="J685" s="2">
        <v>39147</v>
      </c>
      <c r="K685">
        <v>98.06640625</v>
      </c>
      <c r="L685" s="2">
        <v>39321</v>
      </c>
      <c r="M685">
        <v>99.04296875</v>
      </c>
      <c r="N685" s="2">
        <v>39413</v>
      </c>
      <c r="O685">
        <v>102.68359375</v>
      </c>
      <c r="P685" s="2">
        <v>39681</v>
      </c>
      <c r="Q685">
        <v>104.84375</v>
      </c>
      <c r="R685" s="2"/>
      <c r="T685" s="2"/>
      <c r="X685" s="2"/>
      <c r="AB685" s="2"/>
      <c r="AD685" s="2"/>
      <c r="AH685" s="2"/>
      <c r="AJ685" s="2">
        <v>39349</v>
      </c>
      <c r="AK685">
        <v>97.3828125</v>
      </c>
      <c r="AL685" s="2">
        <v>39533</v>
      </c>
      <c r="AM685">
        <v>109.18359375</v>
      </c>
      <c r="AN685" s="2">
        <v>39709</v>
      </c>
      <c r="AO685">
        <v>109.4140625</v>
      </c>
      <c r="AP685" s="2"/>
      <c r="AR685" s="2">
        <v>40073</v>
      </c>
      <c r="AS685">
        <v>110.61328125</v>
      </c>
      <c r="BD685" s="2">
        <v>39147</v>
      </c>
      <c r="BE685">
        <v>134.703125</v>
      </c>
      <c r="BF685" s="2">
        <v>39147</v>
      </c>
      <c r="BG685">
        <v>115.66015625</v>
      </c>
      <c r="BH685" s="2">
        <v>39147</v>
      </c>
      <c r="BI685">
        <v>124.2265625</v>
      </c>
      <c r="BJ685" s="2">
        <v>39147</v>
      </c>
      <c r="BK685">
        <v>107.0859375</v>
      </c>
    </row>
    <row r="686" spans="4:63" x14ac:dyDescent="0.25">
      <c r="D686" s="2"/>
      <c r="H686" s="2"/>
      <c r="J686" s="2">
        <v>39148</v>
      </c>
      <c r="K686">
        <v>98.15625</v>
      </c>
      <c r="L686" s="2">
        <v>39322</v>
      </c>
      <c r="M686">
        <v>99.34765625</v>
      </c>
      <c r="N686" s="2">
        <v>39414</v>
      </c>
      <c r="O686">
        <v>102.4453125</v>
      </c>
      <c r="P686" s="2">
        <v>39682</v>
      </c>
      <c r="Q686">
        <v>104.64453125</v>
      </c>
      <c r="R686" s="2"/>
      <c r="T686" s="2"/>
      <c r="X686" s="2"/>
      <c r="AB686" s="2"/>
      <c r="AD686" s="2"/>
      <c r="AH686" s="2"/>
      <c r="AJ686" s="2">
        <v>39350</v>
      </c>
      <c r="AK686">
        <v>97.45703125</v>
      </c>
      <c r="AL686" s="2">
        <v>39534</v>
      </c>
      <c r="AM686">
        <v>108.8046875</v>
      </c>
      <c r="AN686" s="2">
        <v>39710</v>
      </c>
      <c r="AO686">
        <v>107.26171875</v>
      </c>
      <c r="AP686" s="2"/>
      <c r="AR686" s="2">
        <v>40074</v>
      </c>
      <c r="AS686">
        <v>110.08984375</v>
      </c>
      <c r="BD686" s="2">
        <v>39148</v>
      </c>
      <c r="BE686">
        <v>135.20703125</v>
      </c>
      <c r="BF686" s="2">
        <v>39148</v>
      </c>
      <c r="BG686">
        <v>116.14453125</v>
      </c>
      <c r="BH686" s="2">
        <v>39148</v>
      </c>
      <c r="BI686">
        <v>124.7265625</v>
      </c>
      <c r="BJ686" s="2">
        <v>39148</v>
      </c>
      <c r="BK686">
        <v>107.5703125</v>
      </c>
    </row>
    <row r="687" spans="4:63" x14ac:dyDescent="0.25">
      <c r="D687" s="2"/>
      <c r="H687" s="2"/>
      <c r="J687" s="2">
        <v>39149</v>
      </c>
      <c r="K687">
        <v>98.1171875</v>
      </c>
      <c r="L687" s="2">
        <v>39323</v>
      </c>
      <c r="M687">
        <v>99.1875</v>
      </c>
      <c r="N687" s="2">
        <v>39415</v>
      </c>
      <c r="O687">
        <v>102.67578125</v>
      </c>
      <c r="P687" s="2">
        <v>39685</v>
      </c>
      <c r="Q687">
        <v>104.8125</v>
      </c>
      <c r="R687" s="2"/>
      <c r="T687" s="2"/>
      <c r="X687" s="2"/>
      <c r="AB687" s="2"/>
      <c r="AD687" s="2"/>
      <c r="AH687" s="2"/>
      <c r="AJ687" s="2">
        <v>39351</v>
      </c>
      <c r="AK687">
        <v>97.5</v>
      </c>
      <c r="AL687" s="2">
        <v>39535</v>
      </c>
      <c r="AM687">
        <v>109.35546875</v>
      </c>
      <c r="AN687" s="2">
        <v>39713</v>
      </c>
      <c r="AO687">
        <v>107.1328125</v>
      </c>
      <c r="AP687" s="2"/>
      <c r="AR687" s="2">
        <v>40077</v>
      </c>
      <c r="AS687">
        <v>109.9921875</v>
      </c>
      <c r="BD687" s="2">
        <v>39149</v>
      </c>
      <c r="BE687">
        <v>134.88671875</v>
      </c>
      <c r="BF687" s="2">
        <v>39149</v>
      </c>
      <c r="BG687">
        <v>115.83203125</v>
      </c>
      <c r="BH687" s="2">
        <v>39149</v>
      </c>
      <c r="BI687">
        <v>124.38671875</v>
      </c>
      <c r="BJ687" s="2">
        <v>39149</v>
      </c>
      <c r="BK687">
        <v>107.2578125</v>
      </c>
    </row>
    <row r="688" spans="4:63" x14ac:dyDescent="0.25">
      <c r="D688" s="2"/>
      <c r="H688" s="2"/>
      <c r="J688" s="2">
        <v>39150</v>
      </c>
      <c r="K688">
        <v>97.97265625</v>
      </c>
      <c r="L688" s="2">
        <v>39324</v>
      </c>
      <c r="M688">
        <v>99.30859375</v>
      </c>
      <c r="N688" s="2">
        <v>39416</v>
      </c>
      <c r="O688">
        <v>102.80078125</v>
      </c>
      <c r="P688" s="2">
        <v>39686</v>
      </c>
      <c r="Q688">
        <v>104.82421875</v>
      </c>
      <c r="R688" s="2"/>
      <c r="T688" s="2"/>
      <c r="X688" s="2"/>
      <c r="AB688" s="2"/>
      <c r="AD688" s="2"/>
      <c r="AH688" s="2"/>
      <c r="AJ688" s="2">
        <v>39352</v>
      </c>
      <c r="AK688">
        <v>97.8359375</v>
      </c>
      <c r="AL688" s="2">
        <v>39538</v>
      </c>
      <c r="AM688">
        <v>109.55078125</v>
      </c>
      <c r="AN688" s="2">
        <v>39714</v>
      </c>
      <c r="AO688">
        <v>107.41015625</v>
      </c>
      <c r="AP688" s="2"/>
      <c r="AR688" s="2">
        <v>40078</v>
      </c>
      <c r="AS688">
        <v>110.23828125</v>
      </c>
      <c r="BD688" s="2">
        <v>39150</v>
      </c>
      <c r="BE688">
        <v>133.90234375</v>
      </c>
      <c r="BF688" s="2">
        <v>39150</v>
      </c>
      <c r="BG688">
        <v>114.9296875</v>
      </c>
      <c r="BH688" s="2">
        <v>39150</v>
      </c>
      <c r="BI688">
        <v>123.42578125</v>
      </c>
      <c r="BJ688" s="2">
        <v>39150</v>
      </c>
      <c r="BK688">
        <v>106.34765625</v>
      </c>
    </row>
    <row r="689" spans="4:63" x14ac:dyDescent="0.25">
      <c r="D689" s="2"/>
      <c r="H689" s="2"/>
      <c r="J689" s="2">
        <v>39153</v>
      </c>
      <c r="K689">
        <v>98.04296875</v>
      </c>
      <c r="L689" s="2">
        <v>39325</v>
      </c>
      <c r="M689">
        <v>99.28515625</v>
      </c>
      <c r="N689" s="2">
        <v>39419</v>
      </c>
      <c r="O689">
        <v>103.171875</v>
      </c>
      <c r="P689" s="2">
        <v>39687</v>
      </c>
      <c r="Q689">
        <v>104.9296875</v>
      </c>
      <c r="R689" s="2"/>
      <c r="T689" s="2"/>
      <c r="X689" s="2"/>
      <c r="AB689" s="2"/>
      <c r="AD689" s="2"/>
      <c r="AH689" s="2"/>
      <c r="AJ689" s="2">
        <v>39353</v>
      </c>
      <c r="AK689">
        <v>97.73046875</v>
      </c>
      <c r="AL689" s="2">
        <v>39539</v>
      </c>
      <c r="AM689">
        <v>108.359375</v>
      </c>
      <c r="AN689" s="2">
        <v>39715</v>
      </c>
      <c r="AO689">
        <v>107.46875</v>
      </c>
      <c r="AP689" s="2"/>
      <c r="AR689" s="2">
        <v>40079</v>
      </c>
      <c r="AS689">
        <v>110.50390625</v>
      </c>
      <c r="BD689" s="2">
        <v>39153</v>
      </c>
      <c r="BE689">
        <v>134.34375</v>
      </c>
      <c r="BF689" s="2">
        <v>39153</v>
      </c>
      <c r="BG689">
        <v>115.3203125</v>
      </c>
      <c r="BH689" s="2">
        <v>39153</v>
      </c>
      <c r="BI689">
        <v>123.8359375</v>
      </c>
      <c r="BJ689" s="2">
        <v>39153</v>
      </c>
      <c r="BK689">
        <v>106.72265625</v>
      </c>
    </row>
    <row r="690" spans="4:63" x14ac:dyDescent="0.25">
      <c r="D690" s="2"/>
      <c r="H690" s="2"/>
      <c r="J690" s="2">
        <v>39154</v>
      </c>
      <c r="K690">
        <v>98.26953125</v>
      </c>
      <c r="L690" s="2">
        <v>39328</v>
      </c>
      <c r="M690">
        <v>99.28515625</v>
      </c>
      <c r="N690" s="2">
        <v>39420</v>
      </c>
      <c r="O690">
        <v>103.12109375</v>
      </c>
      <c r="P690" s="2">
        <v>39688</v>
      </c>
      <c r="Q690">
        <v>104.84765625</v>
      </c>
      <c r="R690" s="2"/>
      <c r="T690" s="2"/>
      <c r="X690" s="2"/>
      <c r="AB690" s="2"/>
      <c r="AD690" s="2"/>
      <c r="AH690" s="2"/>
      <c r="AJ690" s="2">
        <v>39356</v>
      </c>
      <c r="AK690">
        <v>97.9296875</v>
      </c>
      <c r="AL690" s="2">
        <v>39540</v>
      </c>
      <c r="AM690">
        <v>108.01171875</v>
      </c>
      <c r="AN690" s="2">
        <v>39716</v>
      </c>
      <c r="AO690">
        <v>107.10546875</v>
      </c>
      <c r="AP690" s="2"/>
      <c r="AR690" s="2">
        <v>40080</v>
      </c>
      <c r="AS690">
        <v>110.71875</v>
      </c>
      <c r="BD690" s="2">
        <v>39154</v>
      </c>
      <c r="BE690">
        <v>135.0703125</v>
      </c>
      <c r="BF690" s="2">
        <v>39154</v>
      </c>
      <c r="BG690">
        <v>115.98046875</v>
      </c>
      <c r="BH690" s="2">
        <v>39154</v>
      </c>
      <c r="BI690">
        <v>124.5234375</v>
      </c>
      <c r="BJ690" s="2">
        <v>39154</v>
      </c>
      <c r="BK690">
        <v>107.359375</v>
      </c>
    </row>
    <row r="691" spans="4:63" x14ac:dyDescent="0.25">
      <c r="D691" s="2"/>
      <c r="H691" s="2"/>
      <c r="J691" s="2">
        <v>39155</v>
      </c>
      <c r="K691">
        <v>98.1875</v>
      </c>
      <c r="L691" s="2">
        <v>39329</v>
      </c>
      <c r="M691">
        <v>99.29296875</v>
      </c>
      <c r="N691" s="2">
        <v>39421</v>
      </c>
      <c r="O691">
        <v>103.00390625</v>
      </c>
      <c r="P691" s="2">
        <v>39689</v>
      </c>
      <c r="Q691">
        <v>104.86328125</v>
      </c>
      <c r="R691" s="2"/>
      <c r="T691" s="2"/>
      <c r="X691" s="2"/>
      <c r="AB691" s="2"/>
      <c r="AD691" s="2"/>
      <c r="AH691" s="2"/>
      <c r="AJ691" s="2">
        <v>39357</v>
      </c>
      <c r="AK691">
        <v>98.109375</v>
      </c>
      <c r="AL691" s="2">
        <v>39541</v>
      </c>
      <c r="AM691">
        <v>108.1015625</v>
      </c>
      <c r="AN691" s="2">
        <v>39717</v>
      </c>
      <c r="AO691">
        <v>107.12890625</v>
      </c>
      <c r="AP691" s="2"/>
      <c r="AR691" s="2">
        <v>40081</v>
      </c>
      <c r="AS691">
        <v>111.1328125</v>
      </c>
      <c r="BD691" s="2">
        <v>39155</v>
      </c>
      <c r="BE691">
        <v>134.44921875</v>
      </c>
      <c r="BF691" s="2">
        <v>39155</v>
      </c>
      <c r="BG691">
        <v>115.40234375</v>
      </c>
      <c r="BH691" s="2">
        <v>39155</v>
      </c>
      <c r="BI691">
        <v>123.88671875</v>
      </c>
      <c r="BJ691" s="2">
        <v>39155</v>
      </c>
      <c r="BK691">
        <v>106.796875</v>
      </c>
    </row>
    <row r="692" spans="4:63" x14ac:dyDescent="0.25">
      <c r="D692" s="2"/>
      <c r="H692" s="2"/>
      <c r="J692" s="2">
        <v>39156</v>
      </c>
      <c r="K692">
        <v>98.1640625</v>
      </c>
      <c r="L692" s="2">
        <v>39330</v>
      </c>
      <c r="M692">
        <v>99.6015625</v>
      </c>
      <c r="N692" s="2">
        <v>39422</v>
      </c>
      <c r="O692">
        <v>102.8125</v>
      </c>
      <c r="P692" s="2">
        <v>39692</v>
      </c>
      <c r="Q692">
        <v>104.86328125</v>
      </c>
      <c r="R692" s="2"/>
      <c r="T692" s="2"/>
      <c r="X692" s="2"/>
      <c r="AB692" s="2"/>
      <c r="AD692" s="2"/>
      <c r="AH692" s="2"/>
      <c r="AJ692" s="2">
        <v>39358</v>
      </c>
      <c r="AK692">
        <v>97.87109375</v>
      </c>
      <c r="AL692" s="2">
        <v>39542</v>
      </c>
      <c r="AM692">
        <v>108.88671875</v>
      </c>
      <c r="AN692" s="2">
        <v>39720</v>
      </c>
      <c r="AO692">
        <v>109.28125</v>
      </c>
      <c r="AP692" s="2"/>
      <c r="AR692" s="2">
        <v>40084</v>
      </c>
      <c r="AS692">
        <v>111.44140625</v>
      </c>
      <c r="BD692" s="2">
        <v>39156</v>
      </c>
      <c r="BE692">
        <v>134.515625</v>
      </c>
      <c r="BF692" s="2">
        <v>39156</v>
      </c>
      <c r="BG692">
        <v>115.46484375</v>
      </c>
      <c r="BH692" s="2">
        <v>39156</v>
      </c>
      <c r="BI692">
        <v>123.984375</v>
      </c>
      <c r="BJ692" s="2">
        <v>39156</v>
      </c>
      <c r="BK692">
        <v>106.859375</v>
      </c>
    </row>
    <row r="693" spans="4:63" x14ac:dyDescent="0.25">
      <c r="D693" s="2"/>
      <c r="H693" s="2"/>
      <c r="J693" s="2">
        <v>39157</v>
      </c>
      <c r="K693">
        <v>98.17578125</v>
      </c>
      <c r="L693" s="2">
        <v>39331</v>
      </c>
      <c r="M693">
        <v>99.453125</v>
      </c>
      <c r="N693" s="2">
        <v>39423</v>
      </c>
      <c r="O693">
        <v>102.64453125</v>
      </c>
      <c r="P693" s="2">
        <v>39693</v>
      </c>
      <c r="Q693">
        <v>105.140625</v>
      </c>
      <c r="R693" s="2"/>
      <c r="T693" s="2"/>
      <c r="X693" s="2"/>
      <c r="AB693" s="2"/>
      <c r="AD693" s="2"/>
      <c r="AH693" s="2"/>
      <c r="AJ693" s="2">
        <v>39359</v>
      </c>
      <c r="AK693">
        <v>98.1640625</v>
      </c>
      <c r="AL693" s="2">
        <v>39545</v>
      </c>
      <c r="AM693">
        <v>108.1640625</v>
      </c>
      <c r="AN693" s="2">
        <v>39721</v>
      </c>
      <c r="AO693">
        <v>107.32421875</v>
      </c>
      <c r="AP693" s="2"/>
      <c r="AR693" s="2">
        <v>40085</v>
      </c>
      <c r="AS693">
        <v>111.40625</v>
      </c>
      <c r="BD693" s="2">
        <v>39157</v>
      </c>
      <c r="BE693">
        <v>134.55078125</v>
      </c>
      <c r="BF693" s="2">
        <v>39157</v>
      </c>
      <c r="BG693">
        <v>115.5</v>
      </c>
      <c r="BH693" s="2">
        <v>39157</v>
      </c>
      <c r="BI693">
        <v>124.0234375</v>
      </c>
      <c r="BJ693" s="2">
        <v>39157</v>
      </c>
      <c r="BK693">
        <v>106.91796875</v>
      </c>
    </row>
    <row r="694" spans="4:63" x14ac:dyDescent="0.25">
      <c r="D694" s="2"/>
      <c r="H694" s="2"/>
      <c r="J694" s="2">
        <v>39160</v>
      </c>
      <c r="K694">
        <v>98.12109375</v>
      </c>
      <c r="L694" s="2">
        <v>39332</v>
      </c>
      <c r="M694">
        <v>99.859375</v>
      </c>
      <c r="N694" s="2">
        <v>39426</v>
      </c>
      <c r="O694">
        <v>102.51171875</v>
      </c>
      <c r="P694" s="2">
        <v>39694</v>
      </c>
      <c r="Q694">
        <v>105.16796875</v>
      </c>
      <c r="R694" s="2"/>
      <c r="T694" s="2"/>
      <c r="X694" s="2"/>
      <c r="AB694" s="2"/>
      <c r="AD694" s="2"/>
      <c r="AH694" s="2"/>
      <c r="AJ694" s="2">
        <v>39360</v>
      </c>
      <c r="AK694">
        <v>97.39453125</v>
      </c>
      <c r="AL694" s="2">
        <v>39546</v>
      </c>
      <c r="AM694">
        <v>108.00390625</v>
      </c>
      <c r="AN694" s="2">
        <v>39722</v>
      </c>
      <c r="AO694">
        <v>107.9140625</v>
      </c>
      <c r="AP694" s="2"/>
      <c r="AR694" s="2">
        <v>40086</v>
      </c>
      <c r="AS694">
        <v>111.33984375</v>
      </c>
      <c r="BD694" s="2">
        <v>39160</v>
      </c>
      <c r="BE694">
        <v>134.2578125</v>
      </c>
      <c r="BF694" s="2">
        <v>39160</v>
      </c>
      <c r="BG694">
        <v>115.21875</v>
      </c>
      <c r="BH694" s="2">
        <v>39160</v>
      </c>
      <c r="BI694">
        <v>123.76171875</v>
      </c>
      <c r="BJ694" s="2">
        <v>39160</v>
      </c>
      <c r="BK694">
        <v>106.65234375</v>
      </c>
    </row>
    <row r="695" spans="4:63" x14ac:dyDescent="0.25">
      <c r="D695" s="2"/>
      <c r="H695" s="2"/>
      <c r="J695" s="2">
        <v>39161</v>
      </c>
      <c r="K695">
        <v>98.17578125</v>
      </c>
      <c r="L695" s="2">
        <v>39335</v>
      </c>
      <c r="M695">
        <v>99.9921875</v>
      </c>
      <c r="N695" s="2">
        <v>39427</v>
      </c>
      <c r="O695">
        <v>103.1015625</v>
      </c>
      <c r="P695" s="2">
        <v>39695</v>
      </c>
      <c r="Q695">
        <v>105.3515625</v>
      </c>
      <c r="R695" s="2"/>
      <c r="T695" s="2"/>
      <c r="X695" s="2"/>
      <c r="AB695" s="2"/>
      <c r="AD695" s="2"/>
      <c r="AH695" s="2"/>
      <c r="AJ695" s="2">
        <v>39363</v>
      </c>
      <c r="AK695">
        <v>97.39453125</v>
      </c>
      <c r="AL695" s="2">
        <v>39547</v>
      </c>
      <c r="AM695">
        <v>108.609375</v>
      </c>
      <c r="AN695" s="2">
        <v>39723</v>
      </c>
      <c r="AO695">
        <v>108.67578125</v>
      </c>
      <c r="AP695" s="2"/>
      <c r="AR695" s="2">
        <v>40087</v>
      </c>
      <c r="AS695">
        <v>112.2734375</v>
      </c>
      <c r="BD695" s="2">
        <v>39161</v>
      </c>
      <c r="BE695">
        <v>134.38671875</v>
      </c>
      <c r="BF695" s="2">
        <v>39161</v>
      </c>
      <c r="BG695">
        <v>115.34375</v>
      </c>
      <c r="BH695" s="2">
        <v>39161</v>
      </c>
      <c r="BI695">
        <v>123.87109375</v>
      </c>
      <c r="BJ695" s="2">
        <v>39161</v>
      </c>
      <c r="BK695">
        <v>106.7265625</v>
      </c>
    </row>
    <row r="696" spans="4:63" x14ac:dyDescent="0.25">
      <c r="D696" s="2"/>
      <c r="H696" s="2"/>
      <c r="J696" s="2">
        <v>39162</v>
      </c>
      <c r="K696">
        <v>98.296875</v>
      </c>
      <c r="L696" s="2">
        <v>39336</v>
      </c>
      <c r="M696">
        <v>99.81640625</v>
      </c>
      <c r="N696" s="2">
        <v>39428</v>
      </c>
      <c r="O696">
        <v>102.62890625</v>
      </c>
      <c r="P696" s="2">
        <v>39696</v>
      </c>
      <c r="Q696">
        <v>105.10546875</v>
      </c>
      <c r="R696" s="2"/>
      <c r="T696" s="2"/>
      <c r="X696" s="2"/>
      <c r="AB696" s="2"/>
      <c r="AD696" s="2"/>
      <c r="AH696" s="2"/>
      <c r="AJ696" s="2">
        <v>39364</v>
      </c>
      <c r="AK696">
        <v>97.28125</v>
      </c>
      <c r="AL696" s="2">
        <v>39548</v>
      </c>
      <c r="AM696">
        <v>108.04296875</v>
      </c>
      <c r="AN696" s="2">
        <v>39724</v>
      </c>
      <c r="AO696">
        <v>108.91796875</v>
      </c>
      <c r="AP696" s="2"/>
      <c r="AR696" s="2">
        <v>40088</v>
      </c>
      <c r="AS696">
        <v>112.15625</v>
      </c>
      <c r="BD696" s="2">
        <v>39162</v>
      </c>
      <c r="BE696">
        <v>134.42578125</v>
      </c>
      <c r="BF696" s="2">
        <v>39162</v>
      </c>
      <c r="BG696">
        <v>115.36328125</v>
      </c>
      <c r="BH696" s="2">
        <v>39162</v>
      </c>
      <c r="BI696">
        <v>123.828125</v>
      </c>
      <c r="BJ696" s="2">
        <v>39162</v>
      </c>
      <c r="BK696">
        <v>106.6796875</v>
      </c>
    </row>
    <row r="697" spans="4:63" x14ac:dyDescent="0.25">
      <c r="D697" s="2"/>
      <c r="H697" s="2"/>
      <c r="J697" s="2">
        <v>39163</v>
      </c>
      <c r="K697">
        <v>98.2265625</v>
      </c>
      <c r="L697" s="2">
        <v>39337</v>
      </c>
      <c r="M697">
        <v>99.77734375</v>
      </c>
      <c r="N697" s="2">
        <v>39429</v>
      </c>
      <c r="O697">
        <v>102.40625</v>
      </c>
      <c r="P697" s="2">
        <v>39699</v>
      </c>
      <c r="Q697">
        <v>105.1171875</v>
      </c>
      <c r="R697" s="2"/>
      <c r="T697" s="2"/>
      <c r="X697" s="2"/>
      <c r="AB697" s="2"/>
      <c r="AD697" s="2"/>
      <c r="AH697" s="2"/>
      <c r="AJ697" s="2">
        <v>39365</v>
      </c>
      <c r="AK697">
        <v>97.29296875</v>
      </c>
      <c r="AL697" s="2">
        <v>39549</v>
      </c>
      <c r="AM697">
        <v>108.625</v>
      </c>
      <c r="AN697" s="2">
        <v>39727</v>
      </c>
      <c r="AO697">
        <v>110.2265625</v>
      </c>
      <c r="AP697" s="2"/>
      <c r="AR697" s="2">
        <v>40091</v>
      </c>
      <c r="AS697">
        <v>112.15234375</v>
      </c>
      <c r="BD697" s="2">
        <v>39163</v>
      </c>
      <c r="BE697">
        <v>133.6796875</v>
      </c>
      <c r="BF697" s="2">
        <v>39163</v>
      </c>
      <c r="BG697">
        <v>114.66015625</v>
      </c>
      <c r="BH697" s="2">
        <v>39163</v>
      </c>
      <c r="BI697">
        <v>123.09765625</v>
      </c>
      <c r="BJ697" s="2">
        <v>39163</v>
      </c>
      <c r="BK697">
        <v>105.9765625</v>
      </c>
    </row>
    <row r="698" spans="4:63" x14ac:dyDescent="0.25">
      <c r="D698" s="2"/>
      <c r="H698" s="2"/>
      <c r="J698" s="2">
        <v>39164</v>
      </c>
      <c r="K698">
        <v>98.22265625</v>
      </c>
      <c r="L698" s="2">
        <v>39338</v>
      </c>
      <c r="M698">
        <v>99.6328125</v>
      </c>
      <c r="N698" s="2">
        <v>39430</v>
      </c>
      <c r="O698">
        <v>102.265625</v>
      </c>
      <c r="P698" s="2">
        <v>39700</v>
      </c>
      <c r="Q698">
        <v>105.42578125</v>
      </c>
      <c r="R698" s="2"/>
      <c r="T698" s="2"/>
      <c r="X698" s="2"/>
      <c r="AB698" s="2"/>
      <c r="AD698" s="2"/>
      <c r="AH698" s="2"/>
      <c r="AJ698" s="2">
        <v>39366</v>
      </c>
      <c r="AK698">
        <v>97.41015625</v>
      </c>
      <c r="AL698" s="2">
        <v>39552</v>
      </c>
      <c r="AM698">
        <v>108.33984375</v>
      </c>
      <c r="AN698" s="2">
        <v>39728</v>
      </c>
      <c r="AO698">
        <v>110.05078125</v>
      </c>
      <c r="AP698" s="2"/>
      <c r="AR698" s="2">
        <v>40092</v>
      </c>
      <c r="AS698">
        <v>111.96484375</v>
      </c>
      <c r="BD698" s="2">
        <v>39164</v>
      </c>
      <c r="BE698">
        <v>133.3515625</v>
      </c>
      <c r="BF698" s="2">
        <v>39164</v>
      </c>
      <c r="BG698">
        <v>114.34765625</v>
      </c>
      <c r="BH698" s="2">
        <v>39164</v>
      </c>
      <c r="BI698">
        <v>122.74609375</v>
      </c>
      <c r="BJ698" s="2">
        <v>39164</v>
      </c>
      <c r="BK698">
        <v>105.62890625</v>
      </c>
    </row>
    <row r="699" spans="4:63" x14ac:dyDescent="0.25">
      <c r="D699" s="2"/>
      <c r="H699" s="2"/>
      <c r="J699" s="2">
        <v>39167</v>
      </c>
      <c r="K699">
        <v>98.26171875</v>
      </c>
      <c r="L699" s="2">
        <v>39339</v>
      </c>
      <c r="M699">
        <v>99.67578125</v>
      </c>
      <c r="N699" s="2">
        <v>39433</v>
      </c>
      <c r="O699">
        <v>102.55859375</v>
      </c>
      <c r="P699" s="2">
        <v>39701</v>
      </c>
      <c r="Q699">
        <v>105.33984375</v>
      </c>
      <c r="R699" s="2"/>
      <c r="T699" s="2"/>
      <c r="X699" s="2"/>
      <c r="AB699" s="2"/>
      <c r="AD699" s="2"/>
      <c r="AH699" s="2"/>
      <c r="AJ699" s="2">
        <v>39367</v>
      </c>
      <c r="AK699">
        <v>97.1328125</v>
      </c>
      <c r="AL699" s="2">
        <v>39553</v>
      </c>
      <c r="AM699">
        <v>107.6953125</v>
      </c>
      <c r="AN699" s="2">
        <v>39729</v>
      </c>
      <c r="AO699">
        <v>108.1875</v>
      </c>
      <c r="AP699" s="2"/>
      <c r="AR699" s="2">
        <v>40093</v>
      </c>
      <c r="AS699">
        <v>112.5390625</v>
      </c>
      <c r="BD699" s="2">
        <v>39167</v>
      </c>
      <c r="BE699">
        <v>133.4375</v>
      </c>
      <c r="BF699" s="2">
        <v>39167</v>
      </c>
      <c r="BG699">
        <v>114.4140625</v>
      </c>
      <c r="BH699" s="2">
        <v>39167</v>
      </c>
      <c r="BI699">
        <v>122.82421875</v>
      </c>
      <c r="BJ699" s="2">
        <v>39167</v>
      </c>
      <c r="BK699">
        <v>105.70703125</v>
      </c>
    </row>
    <row r="700" spans="4:63" x14ac:dyDescent="0.25">
      <c r="D700" s="2"/>
      <c r="H700" s="2"/>
      <c r="J700" s="2">
        <v>39168</v>
      </c>
      <c r="K700">
        <v>98.31640625</v>
      </c>
      <c r="L700" s="2">
        <v>39342</v>
      </c>
      <c r="M700">
        <v>99.625</v>
      </c>
      <c r="N700" s="2">
        <v>39434</v>
      </c>
      <c r="O700">
        <v>102.5546875</v>
      </c>
      <c r="P700" s="2">
        <v>39702</v>
      </c>
      <c r="Q700">
        <v>105.3359375</v>
      </c>
      <c r="R700" s="2"/>
      <c r="T700" s="2"/>
      <c r="X700" s="2"/>
      <c r="AB700" s="2"/>
      <c r="AD700" s="2"/>
      <c r="AH700" s="2"/>
      <c r="AJ700" s="2">
        <v>39370</v>
      </c>
      <c r="AK700">
        <v>97.20703125</v>
      </c>
      <c r="AL700" s="2">
        <v>39554</v>
      </c>
      <c r="AM700">
        <v>107.09765625</v>
      </c>
      <c r="AN700" s="2">
        <v>39730</v>
      </c>
      <c r="AO700">
        <v>106.82421875</v>
      </c>
      <c r="AP700" s="2"/>
      <c r="AR700" s="2">
        <v>40094</v>
      </c>
      <c r="AS700">
        <v>112.08203125</v>
      </c>
      <c r="BD700" s="2">
        <v>39168</v>
      </c>
      <c r="BE700">
        <v>133.44140625</v>
      </c>
      <c r="BF700" s="2">
        <v>39168</v>
      </c>
      <c r="BG700">
        <v>114.4140625</v>
      </c>
      <c r="BH700" s="2">
        <v>39168</v>
      </c>
      <c r="BI700">
        <v>122.8125</v>
      </c>
      <c r="BJ700" s="2">
        <v>39168</v>
      </c>
      <c r="BK700">
        <v>105.71875</v>
      </c>
    </row>
    <row r="701" spans="4:63" x14ac:dyDescent="0.25">
      <c r="D701" s="2"/>
      <c r="H701" s="2"/>
      <c r="J701" s="2">
        <v>39169</v>
      </c>
      <c r="K701">
        <v>98.3125</v>
      </c>
      <c r="L701" s="2">
        <v>39343</v>
      </c>
      <c r="M701">
        <v>99.8359375</v>
      </c>
      <c r="N701" s="2">
        <v>39435</v>
      </c>
      <c r="O701">
        <v>102.75390625</v>
      </c>
      <c r="P701" s="2">
        <v>39703</v>
      </c>
      <c r="Q701">
        <v>105.35546875</v>
      </c>
      <c r="R701" s="2"/>
      <c r="T701" s="2"/>
      <c r="X701" s="2"/>
      <c r="AB701" s="2"/>
      <c r="AD701" s="2"/>
      <c r="AH701" s="2"/>
      <c r="AJ701" s="2">
        <v>39371</v>
      </c>
      <c r="AK701">
        <v>97.46484375</v>
      </c>
      <c r="AL701" s="2">
        <v>39555</v>
      </c>
      <c r="AM701">
        <v>106.71875</v>
      </c>
      <c r="AN701" s="2">
        <v>39731</v>
      </c>
      <c r="AO701">
        <v>106.6875</v>
      </c>
      <c r="AP701" s="2"/>
      <c r="AR701" s="2">
        <v>40095</v>
      </c>
      <c r="AS701">
        <v>111.2109375</v>
      </c>
      <c r="BD701" s="2">
        <v>39169</v>
      </c>
      <c r="BE701">
        <v>133.0546875</v>
      </c>
      <c r="BF701" s="2">
        <v>39169</v>
      </c>
      <c r="BG701">
        <v>114.0546875</v>
      </c>
      <c r="BH701" s="2">
        <v>39169</v>
      </c>
      <c r="BI701">
        <v>122.41015625</v>
      </c>
      <c r="BJ701" s="2">
        <v>39169</v>
      </c>
      <c r="BK701">
        <v>105.328125</v>
      </c>
    </row>
    <row r="702" spans="4:63" x14ac:dyDescent="0.25">
      <c r="D702" s="2"/>
      <c r="H702" s="2"/>
      <c r="J702" s="2">
        <v>39170</v>
      </c>
      <c r="K702">
        <v>98.2421875</v>
      </c>
      <c r="L702" s="2">
        <v>39344</v>
      </c>
      <c r="M702">
        <v>99.80078125</v>
      </c>
      <c r="N702" s="2">
        <v>39436</v>
      </c>
      <c r="O702">
        <v>102.76171875</v>
      </c>
      <c r="P702" s="2">
        <v>39706</v>
      </c>
      <c r="Q702">
        <v>106.4921875</v>
      </c>
      <c r="R702" s="2"/>
      <c r="T702" s="2"/>
      <c r="X702" s="2"/>
      <c r="AB702" s="2"/>
      <c r="AD702" s="2"/>
      <c r="AH702" s="2"/>
      <c r="AJ702" s="2">
        <v>39372</v>
      </c>
      <c r="AK702">
        <v>98.1015625</v>
      </c>
      <c r="AL702" s="2">
        <v>39556</v>
      </c>
      <c r="AM702">
        <v>106.78515625</v>
      </c>
      <c r="AN702" s="2">
        <v>39734</v>
      </c>
      <c r="AO702">
        <v>106.6875</v>
      </c>
      <c r="AP702" s="2"/>
      <c r="AR702" s="2">
        <v>40098</v>
      </c>
      <c r="AS702">
        <v>111.2578125</v>
      </c>
      <c r="BD702" s="2">
        <v>39170</v>
      </c>
      <c r="BE702">
        <v>132.859375</v>
      </c>
      <c r="BF702" s="2">
        <v>39170</v>
      </c>
      <c r="BG702">
        <v>113.8515625</v>
      </c>
      <c r="BH702" s="2">
        <v>39170</v>
      </c>
      <c r="BI702">
        <v>122.22265625</v>
      </c>
      <c r="BJ702" s="2">
        <v>39170</v>
      </c>
      <c r="BK702">
        <v>105.140625</v>
      </c>
    </row>
    <row r="703" spans="4:63" x14ac:dyDescent="0.25">
      <c r="D703" s="2"/>
      <c r="H703" s="2"/>
      <c r="J703" s="2">
        <v>39171</v>
      </c>
      <c r="K703">
        <v>98.30078125</v>
      </c>
      <c r="L703" s="2">
        <v>39345</v>
      </c>
      <c r="M703">
        <v>99.51171875</v>
      </c>
      <c r="N703" s="2">
        <v>39437</v>
      </c>
      <c r="O703">
        <v>102.5625</v>
      </c>
      <c r="P703" s="2">
        <v>39707</v>
      </c>
      <c r="Q703">
        <v>106.30078125</v>
      </c>
      <c r="R703" s="2"/>
      <c r="T703" s="2"/>
      <c r="X703" s="2"/>
      <c r="AB703" s="2"/>
      <c r="AD703" s="2"/>
      <c r="AH703" s="2"/>
      <c r="AJ703" s="2">
        <v>39373</v>
      </c>
      <c r="AK703">
        <v>98.53515625</v>
      </c>
      <c r="AL703" s="2">
        <v>39559</v>
      </c>
      <c r="AM703">
        <v>106.640625</v>
      </c>
      <c r="AN703" s="2">
        <v>39735</v>
      </c>
      <c r="AO703">
        <v>104.80859375</v>
      </c>
      <c r="AP703" s="2"/>
      <c r="AR703" s="2">
        <v>40099</v>
      </c>
      <c r="AS703">
        <v>111.58203125</v>
      </c>
      <c r="BD703" s="2">
        <v>39171</v>
      </c>
      <c r="BE703">
        <v>132.84375</v>
      </c>
      <c r="BF703" s="2">
        <v>39171</v>
      </c>
      <c r="BG703">
        <v>113.85546875</v>
      </c>
      <c r="BH703" s="2">
        <v>39171</v>
      </c>
      <c r="BI703">
        <v>122.25</v>
      </c>
      <c r="BJ703" s="2">
        <v>39171</v>
      </c>
      <c r="BK703">
        <v>105.15234375</v>
      </c>
    </row>
    <row r="704" spans="4:63" x14ac:dyDescent="0.25">
      <c r="D704" s="2"/>
      <c r="H704" s="2"/>
      <c r="J704" s="2">
        <v>39174</v>
      </c>
      <c r="K704">
        <v>98.30859375</v>
      </c>
      <c r="L704" s="2">
        <v>39346</v>
      </c>
      <c r="M704">
        <v>99.69921875</v>
      </c>
      <c r="N704" s="2">
        <v>39440</v>
      </c>
      <c r="O704">
        <v>102.47265625</v>
      </c>
      <c r="P704" s="2">
        <v>39708</v>
      </c>
      <c r="Q704">
        <v>106.671875</v>
      </c>
      <c r="R704" s="2"/>
      <c r="T704" s="2"/>
      <c r="X704" s="2"/>
      <c r="AB704" s="2"/>
      <c r="AD704" s="2"/>
      <c r="AH704" s="2"/>
      <c r="AJ704" s="2">
        <v>39374</v>
      </c>
      <c r="AK704">
        <v>99.20703125</v>
      </c>
      <c r="AL704" s="2">
        <v>39560</v>
      </c>
      <c r="AM704">
        <v>106.77734375</v>
      </c>
      <c r="AN704" s="2">
        <v>39736</v>
      </c>
      <c r="AO704">
        <v>105.5859375</v>
      </c>
      <c r="AP704" s="2"/>
      <c r="AR704" s="2">
        <v>40100</v>
      </c>
      <c r="AS704">
        <v>111.15625</v>
      </c>
      <c r="BD704" s="2">
        <v>39174</v>
      </c>
      <c r="BE704">
        <v>132.94140625</v>
      </c>
      <c r="BF704" s="2">
        <v>39174</v>
      </c>
      <c r="BG704">
        <v>113.94921875</v>
      </c>
      <c r="BH704" s="2">
        <v>39174</v>
      </c>
      <c r="BI704">
        <v>122.328125</v>
      </c>
      <c r="BJ704" s="2">
        <v>39174</v>
      </c>
      <c r="BK704">
        <v>105.2578125</v>
      </c>
    </row>
    <row r="705" spans="4:63" x14ac:dyDescent="0.25">
      <c r="D705" s="2"/>
      <c r="H705" s="2"/>
      <c r="J705" s="2">
        <v>39175</v>
      </c>
      <c r="K705">
        <v>98.2578125</v>
      </c>
      <c r="L705" s="2">
        <v>39349</v>
      </c>
      <c r="M705">
        <v>99.7265625</v>
      </c>
      <c r="N705" s="2">
        <v>39441</v>
      </c>
      <c r="O705">
        <v>102.47265625</v>
      </c>
      <c r="P705" s="2">
        <v>39709</v>
      </c>
      <c r="Q705">
        <v>106.54296875</v>
      </c>
      <c r="R705" s="2"/>
      <c r="T705" s="2"/>
      <c r="X705" s="2"/>
      <c r="AB705" s="2"/>
      <c r="AD705" s="2"/>
      <c r="AH705" s="2"/>
      <c r="AJ705" s="2">
        <v>39377</v>
      </c>
      <c r="AK705">
        <v>99.015625</v>
      </c>
      <c r="AL705" s="2">
        <v>39561</v>
      </c>
      <c r="AM705">
        <v>106.4609375</v>
      </c>
      <c r="AN705" s="2">
        <v>39737</v>
      </c>
      <c r="AO705">
        <v>105.30078125</v>
      </c>
      <c r="AP705" s="2"/>
      <c r="AR705" s="2">
        <v>40101</v>
      </c>
      <c r="AS705">
        <v>110.83984375</v>
      </c>
      <c r="BD705" s="2">
        <v>39175</v>
      </c>
      <c r="BE705">
        <v>132.74609375</v>
      </c>
      <c r="BF705" s="2">
        <v>39175</v>
      </c>
      <c r="BG705">
        <v>113.765625</v>
      </c>
      <c r="BH705" s="2">
        <v>39175</v>
      </c>
      <c r="BI705">
        <v>122.16015625</v>
      </c>
      <c r="BJ705" s="2">
        <v>39175</v>
      </c>
      <c r="BK705">
        <v>105.0703125</v>
      </c>
    </row>
    <row r="706" spans="4:63" x14ac:dyDescent="0.25">
      <c r="D706" s="2"/>
      <c r="H706" s="2"/>
      <c r="J706" s="2">
        <v>39176</v>
      </c>
      <c r="K706">
        <v>98.3125</v>
      </c>
      <c r="L706" s="2">
        <v>39350</v>
      </c>
      <c r="M706">
        <v>99.84375</v>
      </c>
      <c r="N706" s="2">
        <v>39442</v>
      </c>
      <c r="O706">
        <v>102.34375</v>
      </c>
      <c r="P706" s="2">
        <v>39710</v>
      </c>
      <c r="Q706">
        <v>105.453125</v>
      </c>
      <c r="R706" s="2"/>
      <c r="T706" s="2"/>
      <c r="X706" s="2"/>
      <c r="AB706" s="2"/>
      <c r="AD706" s="2"/>
      <c r="AH706" s="2"/>
      <c r="AJ706" s="2">
        <v>39378</v>
      </c>
      <c r="AK706">
        <v>99.10546875</v>
      </c>
      <c r="AL706" s="2">
        <v>39562</v>
      </c>
      <c r="AM706">
        <v>105.70703125</v>
      </c>
      <c r="AN706" s="2">
        <v>39738</v>
      </c>
      <c r="AO706">
        <v>105.54296875</v>
      </c>
      <c r="AP706" s="2"/>
      <c r="AR706" s="2">
        <v>40102</v>
      </c>
      <c r="AS706">
        <v>111.19140625</v>
      </c>
      <c r="BD706" s="2">
        <v>39176</v>
      </c>
      <c r="BE706">
        <v>132.921875</v>
      </c>
      <c r="BF706" s="2">
        <v>39176</v>
      </c>
      <c r="BG706">
        <v>113.953125</v>
      </c>
      <c r="BH706" s="2">
        <v>39176</v>
      </c>
      <c r="BI706">
        <v>122.3046875</v>
      </c>
      <c r="BJ706" s="2">
        <v>39176</v>
      </c>
      <c r="BK706">
        <v>105.2421875</v>
      </c>
    </row>
    <row r="707" spans="4:63" x14ac:dyDescent="0.25">
      <c r="D707" s="2"/>
      <c r="H707" s="2"/>
      <c r="J707" s="2">
        <v>39177</v>
      </c>
      <c r="K707">
        <v>98.33203125</v>
      </c>
      <c r="L707" s="2">
        <v>39351</v>
      </c>
      <c r="M707">
        <v>99.88671875</v>
      </c>
      <c r="N707" s="2">
        <v>39443</v>
      </c>
      <c r="O707">
        <v>102.57421875</v>
      </c>
      <c r="P707" s="2">
        <v>39713</v>
      </c>
      <c r="Q707">
        <v>105.52734375</v>
      </c>
      <c r="R707" s="2"/>
      <c r="T707" s="2"/>
      <c r="X707" s="2"/>
      <c r="AB707" s="2"/>
      <c r="AD707" s="2"/>
      <c r="AH707" s="2"/>
      <c r="AJ707" s="2">
        <v>39379</v>
      </c>
      <c r="AK707">
        <v>99.5546875</v>
      </c>
      <c r="AL707" s="2">
        <v>39563</v>
      </c>
      <c r="AM707">
        <v>105.4296875</v>
      </c>
      <c r="AN707" s="2">
        <v>39741</v>
      </c>
      <c r="AO707">
        <v>106.5234375</v>
      </c>
      <c r="AP707" s="2"/>
      <c r="AR707" s="2">
        <v>40105</v>
      </c>
      <c r="AS707">
        <v>111.3125</v>
      </c>
      <c r="BD707" s="2">
        <v>39177</v>
      </c>
      <c r="BE707">
        <v>132.5390625</v>
      </c>
      <c r="BF707" s="2">
        <v>39177</v>
      </c>
      <c r="BG707">
        <v>113.58203125</v>
      </c>
      <c r="BH707" s="2">
        <v>39177</v>
      </c>
      <c r="BI707">
        <v>121.921875</v>
      </c>
      <c r="BJ707" s="2">
        <v>39177</v>
      </c>
      <c r="BK707">
        <v>104.86328125</v>
      </c>
    </row>
    <row r="708" spans="4:63" x14ac:dyDescent="0.25">
      <c r="D708" s="2"/>
      <c r="H708" s="2"/>
      <c r="J708" s="2">
        <v>39178</v>
      </c>
      <c r="K708">
        <v>98.15234375</v>
      </c>
      <c r="L708" s="2">
        <v>39352</v>
      </c>
      <c r="M708">
        <v>99.98828125</v>
      </c>
      <c r="N708" s="2">
        <v>39444</v>
      </c>
      <c r="O708">
        <v>102.82421875</v>
      </c>
      <c r="P708" s="2">
        <v>39714</v>
      </c>
      <c r="Q708">
        <v>105.7421875</v>
      </c>
      <c r="R708" s="2"/>
      <c r="T708" s="2"/>
      <c r="X708" s="2"/>
      <c r="AB708" s="2"/>
      <c r="AD708" s="2"/>
      <c r="AH708" s="2"/>
      <c r="AJ708" s="2">
        <v>39380</v>
      </c>
      <c r="AK708">
        <v>99.3125</v>
      </c>
      <c r="AL708" s="2">
        <v>39566</v>
      </c>
      <c r="AM708">
        <v>105.76953125</v>
      </c>
      <c r="AN708" s="2">
        <v>39742</v>
      </c>
      <c r="AO708">
        <v>107.42578125</v>
      </c>
      <c r="AP708" s="2"/>
      <c r="AR708" s="2">
        <v>40106</v>
      </c>
      <c r="AS708">
        <v>111.625</v>
      </c>
      <c r="BD708" s="2">
        <v>39178</v>
      </c>
      <c r="BE708">
        <v>131.77734375</v>
      </c>
      <c r="BF708" s="2">
        <v>39178</v>
      </c>
      <c r="BG708">
        <v>112.87890625</v>
      </c>
      <c r="BH708" s="2">
        <v>39178</v>
      </c>
      <c r="BI708">
        <v>121.17578125</v>
      </c>
      <c r="BJ708" s="2">
        <v>39178</v>
      </c>
      <c r="BK708">
        <v>104.21875</v>
      </c>
    </row>
    <row r="709" spans="4:63" x14ac:dyDescent="0.25">
      <c r="D709" s="2"/>
      <c r="H709" s="2"/>
      <c r="J709" s="2">
        <v>39181</v>
      </c>
      <c r="K709">
        <v>98.16796875</v>
      </c>
      <c r="L709" s="2">
        <v>39353</v>
      </c>
      <c r="M709">
        <v>99.95703125</v>
      </c>
      <c r="N709" s="2">
        <v>39447</v>
      </c>
      <c r="O709">
        <v>102.97265625</v>
      </c>
      <c r="P709" s="2">
        <v>39715</v>
      </c>
      <c r="Q709">
        <v>105.97265625</v>
      </c>
      <c r="R709" s="2"/>
      <c r="T709" s="2"/>
      <c r="X709" s="2"/>
      <c r="AB709" s="2"/>
      <c r="AD709" s="2"/>
      <c r="AH709" s="2"/>
      <c r="AJ709" s="2">
        <v>39381</v>
      </c>
      <c r="AK709">
        <v>99.23828125</v>
      </c>
      <c r="AL709" s="2">
        <v>39567</v>
      </c>
      <c r="AM709">
        <v>105.796875</v>
      </c>
      <c r="AN709" s="2">
        <v>39743</v>
      </c>
      <c r="AO709">
        <v>108.34375</v>
      </c>
      <c r="AP709" s="2"/>
      <c r="AR709" s="2">
        <v>40107</v>
      </c>
      <c r="AS709">
        <v>111.29296875</v>
      </c>
      <c r="BD709" s="2">
        <v>39181</v>
      </c>
      <c r="BE709">
        <v>131.80859375</v>
      </c>
      <c r="BF709" s="2">
        <v>39181</v>
      </c>
      <c r="BG709">
        <v>112.91015625</v>
      </c>
      <c r="BH709" s="2">
        <v>39181</v>
      </c>
      <c r="BI709">
        <v>121.20703125</v>
      </c>
      <c r="BJ709" s="2">
        <v>39181</v>
      </c>
      <c r="BK709">
        <v>104.21875</v>
      </c>
    </row>
    <row r="710" spans="4:63" x14ac:dyDescent="0.25">
      <c r="D710" s="2"/>
      <c r="H710" s="2"/>
      <c r="J710" s="2">
        <v>39182</v>
      </c>
      <c r="K710">
        <v>98.2578125</v>
      </c>
      <c r="L710" s="2">
        <v>39356</v>
      </c>
      <c r="M710">
        <v>99.93359375</v>
      </c>
      <c r="N710" s="2">
        <v>39448</v>
      </c>
      <c r="O710">
        <v>102.97265625</v>
      </c>
      <c r="P710" s="2">
        <v>39716</v>
      </c>
      <c r="Q710">
        <v>105.65625</v>
      </c>
      <c r="R710" s="2"/>
      <c r="T710" s="2"/>
      <c r="X710" s="2"/>
      <c r="AB710" s="2"/>
      <c r="AD710" s="2"/>
      <c r="AH710" s="2"/>
      <c r="AJ710" s="2">
        <v>39384</v>
      </c>
      <c r="AK710">
        <v>99.33984375</v>
      </c>
      <c r="AL710" s="2">
        <v>39568</v>
      </c>
      <c r="AM710">
        <v>106.38671875</v>
      </c>
      <c r="AN710" s="2">
        <v>39744</v>
      </c>
      <c r="AO710">
        <v>107.93359375</v>
      </c>
      <c r="AP710" s="2"/>
      <c r="AR710" s="2">
        <v>40108</v>
      </c>
      <c r="AS710">
        <v>111.0703125</v>
      </c>
      <c r="BD710" s="2">
        <v>39182</v>
      </c>
      <c r="BE710">
        <v>132.09765625</v>
      </c>
      <c r="BF710" s="2">
        <v>39182</v>
      </c>
      <c r="BG710">
        <v>113.17578125</v>
      </c>
      <c r="BH710" s="2">
        <v>39182</v>
      </c>
      <c r="BI710">
        <v>121.4609375</v>
      </c>
      <c r="BJ710" s="2">
        <v>39182</v>
      </c>
      <c r="BK710">
        <v>104.4375</v>
      </c>
    </row>
    <row r="711" spans="4:63" x14ac:dyDescent="0.25">
      <c r="D711" s="2"/>
      <c r="H711" s="2"/>
      <c r="J711" s="2">
        <v>39183</v>
      </c>
      <c r="K711">
        <v>98.234375</v>
      </c>
      <c r="L711" s="2">
        <v>39357</v>
      </c>
      <c r="M711">
        <v>99.9921875</v>
      </c>
      <c r="N711" s="2">
        <v>39449</v>
      </c>
      <c r="O711">
        <v>103.34375</v>
      </c>
      <c r="P711" s="2">
        <v>39717</v>
      </c>
      <c r="Q711">
        <v>105.80078125</v>
      </c>
      <c r="R711" s="2"/>
      <c r="T711" s="2"/>
      <c r="X711" s="2"/>
      <c r="AB711" s="2"/>
      <c r="AD711" s="2"/>
      <c r="AH711" s="2"/>
      <c r="AJ711" s="2">
        <v>39385</v>
      </c>
      <c r="AK711">
        <v>99.3671875</v>
      </c>
      <c r="AL711" s="2">
        <v>39569</v>
      </c>
      <c r="AM711">
        <v>106.0546875</v>
      </c>
      <c r="AN711" s="2">
        <v>39745</v>
      </c>
      <c r="AO711">
        <v>108.30078125</v>
      </c>
      <c r="AP711" s="2"/>
      <c r="AR711" s="2">
        <v>40109</v>
      </c>
      <c r="AS711">
        <v>110.546875</v>
      </c>
      <c r="BD711" s="2">
        <v>39183</v>
      </c>
      <c r="BE711">
        <v>132.0234375</v>
      </c>
      <c r="BF711" s="2">
        <v>39183</v>
      </c>
      <c r="BG711">
        <v>113.1171875</v>
      </c>
      <c r="BH711" s="2">
        <v>39183</v>
      </c>
      <c r="BI711">
        <v>121.3984375</v>
      </c>
      <c r="BJ711" s="2">
        <v>39183</v>
      </c>
      <c r="BK711">
        <v>104.390625</v>
      </c>
    </row>
    <row r="712" spans="4:63" x14ac:dyDescent="0.25">
      <c r="D712" s="2"/>
      <c r="H712" s="2"/>
      <c r="J712" s="2">
        <v>39184</v>
      </c>
      <c r="K712">
        <v>98.2421875</v>
      </c>
      <c r="L712" s="2">
        <v>39358</v>
      </c>
      <c r="M712">
        <v>99.90625</v>
      </c>
      <c r="N712" s="2">
        <v>39450</v>
      </c>
      <c r="O712">
        <v>103.51171875</v>
      </c>
      <c r="P712" s="2">
        <v>39720</v>
      </c>
      <c r="Q712">
        <v>106.8125</v>
      </c>
      <c r="R712" s="2"/>
      <c r="T712" s="2"/>
      <c r="X712" s="2"/>
      <c r="AB712" s="2"/>
      <c r="AD712" s="2"/>
      <c r="AH712" s="2"/>
      <c r="AJ712" s="2">
        <v>39386</v>
      </c>
      <c r="AK712">
        <v>98.73828125</v>
      </c>
      <c r="AL712" s="2">
        <v>39570</v>
      </c>
      <c r="AM712">
        <v>105.33984375</v>
      </c>
      <c r="AN712" s="2">
        <v>39748</v>
      </c>
      <c r="AO712">
        <v>108.234375</v>
      </c>
      <c r="AP712" s="2"/>
      <c r="AR712" s="2">
        <v>40112</v>
      </c>
      <c r="AS712">
        <v>110.13671875</v>
      </c>
      <c r="BD712" s="2">
        <v>39184</v>
      </c>
      <c r="BE712">
        <v>132.04296875</v>
      </c>
      <c r="BF712" s="2">
        <v>39184</v>
      </c>
      <c r="BG712">
        <v>113.1328125</v>
      </c>
      <c r="BH712" s="2">
        <v>39184</v>
      </c>
      <c r="BI712">
        <v>121.41796875</v>
      </c>
      <c r="BJ712" s="2">
        <v>39184</v>
      </c>
      <c r="BK712">
        <v>104.40625</v>
      </c>
    </row>
    <row r="713" spans="4:63" x14ac:dyDescent="0.25">
      <c r="D713" s="2"/>
      <c r="H713" s="2"/>
      <c r="J713" s="2">
        <v>39185</v>
      </c>
      <c r="K713">
        <v>98.20703125</v>
      </c>
      <c r="L713" s="2">
        <v>39359</v>
      </c>
      <c r="M713">
        <v>100.02734375</v>
      </c>
      <c r="N713" s="2">
        <v>39451</v>
      </c>
      <c r="O713">
        <v>103.69921875</v>
      </c>
      <c r="P713" s="2">
        <v>39721</v>
      </c>
      <c r="Q713">
        <v>106.13671875</v>
      </c>
      <c r="R713" s="2"/>
      <c r="T713" s="2"/>
      <c r="X713" s="2"/>
      <c r="AB713" s="2"/>
      <c r="AD713" s="2"/>
      <c r="AH713" s="2"/>
      <c r="AJ713" s="2">
        <v>39387</v>
      </c>
      <c r="AK713">
        <v>99.609375</v>
      </c>
      <c r="AL713" s="2">
        <v>39573</v>
      </c>
      <c r="AM713">
        <v>105.3359375</v>
      </c>
      <c r="AN713" s="2">
        <v>39749</v>
      </c>
      <c r="AO713">
        <v>107.33984375</v>
      </c>
      <c r="AP713" s="2"/>
      <c r="AR713" s="2">
        <v>40113</v>
      </c>
      <c r="AS713">
        <v>110.9921875</v>
      </c>
      <c r="BD713" s="2">
        <v>39185</v>
      </c>
      <c r="BE713">
        <v>131.75</v>
      </c>
      <c r="BF713" s="2">
        <v>39185</v>
      </c>
      <c r="BG713">
        <v>112.87109375</v>
      </c>
      <c r="BH713" s="2">
        <v>39185</v>
      </c>
      <c r="BI713">
        <v>121.12890625</v>
      </c>
      <c r="BJ713" s="2">
        <v>39185</v>
      </c>
      <c r="BK713">
        <v>104.13671875</v>
      </c>
    </row>
    <row r="714" spans="4:63" x14ac:dyDescent="0.25">
      <c r="D714" s="2"/>
      <c r="H714" s="2"/>
      <c r="J714" s="2">
        <v>39188</v>
      </c>
      <c r="K714">
        <v>98.26171875</v>
      </c>
      <c r="L714" s="2">
        <v>39360</v>
      </c>
      <c r="M714">
        <v>99.83203125</v>
      </c>
      <c r="N714" s="2">
        <v>39454</v>
      </c>
      <c r="O714">
        <v>103.7265625</v>
      </c>
      <c r="P714" s="2">
        <v>39722</v>
      </c>
      <c r="Q714">
        <v>106.4765625</v>
      </c>
      <c r="R714" s="2"/>
      <c r="T714" s="2"/>
      <c r="X714" s="2"/>
      <c r="AB714" s="2"/>
      <c r="AD714" s="2"/>
      <c r="AH714" s="2"/>
      <c r="AJ714" s="2">
        <v>39388</v>
      </c>
      <c r="AK714">
        <v>99.875</v>
      </c>
      <c r="AL714" s="2">
        <v>39574</v>
      </c>
      <c r="AM714">
        <v>105.06640625</v>
      </c>
      <c r="AN714" s="2">
        <v>39750</v>
      </c>
      <c r="AO714">
        <v>107.3203125</v>
      </c>
      <c r="AP714" s="2"/>
      <c r="AR714" s="2">
        <v>40114</v>
      </c>
      <c r="AS714">
        <v>111.22265625</v>
      </c>
      <c r="BD714" s="2">
        <v>39188</v>
      </c>
      <c r="BE714">
        <v>132.30078125</v>
      </c>
      <c r="BF714" s="2">
        <v>39188</v>
      </c>
      <c r="BG714">
        <v>113.37109375</v>
      </c>
      <c r="BH714" s="2">
        <v>39188</v>
      </c>
      <c r="BI714">
        <v>121.6953125</v>
      </c>
      <c r="BJ714" s="2">
        <v>39188</v>
      </c>
      <c r="BK714">
        <v>104.6796875</v>
      </c>
    </row>
    <row r="715" spans="4:63" x14ac:dyDescent="0.25">
      <c r="D715" s="2"/>
      <c r="H715" s="2"/>
      <c r="J715" s="2">
        <v>39189</v>
      </c>
      <c r="K715">
        <v>98.3828125</v>
      </c>
      <c r="L715" s="2">
        <v>39363</v>
      </c>
      <c r="M715">
        <v>99.83203125</v>
      </c>
      <c r="N715" s="2">
        <v>39455</v>
      </c>
      <c r="O715">
        <v>103.86328125</v>
      </c>
      <c r="P715" s="2">
        <v>39723</v>
      </c>
      <c r="Q715">
        <v>106.97265625</v>
      </c>
      <c r="R715" s="2"/>
      <c r="T715" s="2"/>
      <c r="X715" s="2"/>
      <c r="AB715" s="2"/>
      <c r="AD715" s="2"/>
      <c r="AH715" s="2"/>
      <c r="AJ715" s="2">
        <v>39391</v>
      </c>
      <c r="AK715">
        <v>99.79296875</v>
      </c>
      <c r="AL715" s="2">
        <v>39575</v>
      </c>
      <c r="AM715">
        <v>105.640625</v>
      </c>
      <c r="AN715" s="2">
        <v>39751</v>
      </c>
      <c r="AO715">
        <v>106.58203125</v>
      </c>
      <c r="AP715" s="2"/>
      <c r="AR715" s="2">
        <v>40115</v>
      </c>
      <c r="AS715">
        <v>110.70703125</v>
      </c>
      <c r="BD715" s="2">
        <v>39189</v>
      </c>
      <c r="BE715">
        <v>133.0078125</v>
      </c>
      <c r="BF715" s="2">
        <v>39189</v>
      </c>
      <c r="BG715">
        <v>114.04296875</v>
      </c>
      <c r="BH715" s="2">
        <v>39189</v>
      </c>
      <c r="BI715">
        <v>122.3984375</v>
      </c>
      <c r="BJ715" s="2">
        <v>39189</v>
      </c>
      <c r="BK715">
        <v>105.3203125</v>
      </c>
    </row>
    <row r="716" spans="4:63" x14ac:dyDescent="0.25">
      <c r="D716" s="2"/>
      <c r="H716" s="2"/>
      <c r="J716" s="2">
        <v>39190</v>
      </c>
      <c r="K716">
        <v>98.453125</v>
      </c>
      <c r="L716" s="2">
        <v>39364</v>
      </c>
      <c r="M716">
        <v>99.73046875</v>
      </c>
      <c r="N716" s="2">
        <v>39456</v>
      </c>
      <c r="O716">
        <v>103.79296875</v>
      </c>
      <c r="P716" s="2">
        <v>39724</v>
      </c>
      <c r="Q716">
        <v>107.03515625</v>
      </c>
      <c r="R716" s="2"/>
      <c r="T716" s="2"/>
      <c r="X716" s="2"/>
      <c r="AB716" s="2"/>
      <c r="AD716" s="2"/>
      <c r="AH716" s="2"/>
      <c r="AJ716" s="2">
        <v>39392</v>
      </c>
      <c r="AK716">
        <v>99.5703125</v>
      </c>
      <c r="AL716" s="2">
        <v>39576</v>
      </c>
      <c r="AM716">
        <v>106.26171875</v>
      </c>
      <c r="AN716" s="2">
        <v>39752</v>
      </c>
      <c r="AO716">
        <v>106.5234375</v>
      </c>
      <c r="AP716" s="2"/>
      <c r="AR716" s="2">
        <v>40116</v>
      </c>
      <c r="AS716">
        <v>111.6171875</v>
      </c>
      <c r="BD716" s="2">
        <v>39190</v>
      </c>
      <c r="BE716">
        <v>133.46875</v>
      </c>
      <c r="BF716" s="2">
        <v>39190</v>
      </c>
      <c r="BG716">
        <v>114.44921875</v>
      </c>
      <c r="BH716" s="2">
        <v>39190</v>
      </c>
      <c r="BI716">
        <v>122.85546875</v>
      </c>
      <c r="BJ716" s="2">
        <v>39190</v>
      </c>
      <c r="BK716">
        <v>105.7109375</v>
      </c>
    </row>
    <row r="717" spans="4:63" x14ac:dyDescent="0.25">
      <c r="D717" s="2"/>
      <c r="H717" s="2"/>
      <c r="J717" s="2">
        <v>39191</v>
      </c>
      <c r="K717">
        <v>98.4609375</v>
      </c>
      <c r="L717" s="2">
        <v>39365</v>
      </c>
      <c r="M717">
        <v>99.7421875</v>
      </c>
      <c r="N717" s="2">
        <v>39457</v>
      </c>
      <c r="O717">
        <v>103.8515625</v>
      </c>
      <c r="P717" s="2">
        <v>39727</v>
      </c>
      <c r="Q717">
        <v>107.40625</v>
      </c>
      <c r="R717" s="2"/>
      <c r="T717" s="2"/>
      <c r="X717" s="2"/>
      <c r="AB717" s="2"/>
      <c r="AD717" s="2"/>
      <c r="AH717" s="2"/>
      <c r="AJ717" s="2">
        <v>39393</v>
      </c>
      <c r="AK717">
        <v>100.08203125</v>
      </c>
      <c r="AL717" s="2">
        <v>39577</v>
      </c>
      <c r="AM717">
        <v>106.328125</v>
      </c>
      <c r="AN717" s="2">
        <v>39755</v>
      </c>
      <c r="AO717">
        <v>107.0703125</v>
      </c>
      <c r="AP717" s="2"/>
      <c r="AR717" s="2">
        <v>40119</v>
      </c>
      <c r="AS717">
        <v>111.41015625</v>
      </c>
      <c r="BD717" s="2">
        <v>39191</v>
      </c>
      <c r="BE717">
        <v>133.22265625</v>
      </c>
      <c r="BF717" s="2">
        <v>39191</v>
      </c>
      <c r="BG717">
        <v>114.21875</v>
      </c>
      <c r="BH717" s="2">
        <v>39191</v>
      </c>
      <c r="BI717">
        <v>122.609375</v>
      </c>
      <c r="BJ717" s="2">
        <v>39191</v>
      </c>
      <c r="BK717">
        <v>105.4921875</v>
      </c>
    </row>
    <row r="718" spans="4:63" x14ac:dyDescent="0.25">
      <c r="D718" s="2"/>
      <c r="H718" s="2"/>
      <c r="J718" s="2">
        <v>39192</v>
      </c>
      <c r="K718">
        <v>98.48828125</v>
      </c>
      <c r="L718" s="2">
        <v>39366</v>
      </c>
      <c r="M718">
        <v>99.796875</v>
      </c>
      <c r="N718" s="2">
        <v>39458</v>
      </c>
      <c r="O718">
        <v>104.18359375</v>
      </c>
      <c r="P718" s="2">
        <v>39728</v>
      </c>
      <c r="Q718">
        <v>107.35546875</v>
      </c>
      <c r="R718" s="2"/>
      <c r="T718" s="2"/>
      <c r="X718" s="2"/>
      <c r="AB718" s="2"/>
      <c r="AD718" s="2"/>
      <c r="AH718" s="2"/>
      <c r="AJ718" s="2">
        <v>39394</v>
      </c>
      <c r="AK718">
        <v>100.32421875</v>
      </c>
      <c r="AL718" s="2">
        <v>39580</v>
      </c>
      <c r="AM718">
        <v>106.15234375</v>
      </c>
      <c r="AN718" s="2">
        <v>39756</v>
      </c>
      <c r="AO718">
        <v>108.44140625</v>
      </c>
      <c r="AP718" s="2"/>
      <c r="AR718" s="2">
        <v>40120</v>
      </c>
      <c r="AS718">
        <v>111.11328125</v>
      </c>
      <c r="BD718" s="2">
        <v>39192</v>
      </c>
      <c r="BE718">
        <v>133.14453125</v>
      </c>
      <c r="BF718" s="2">
        <v>39192</v>
      </c>
      <c r="BG718">
        <v>114.15625</v>
      </c>
      <c r="BH718" s="2">
        <v>39192</v>
      </c>
      <c r="BI718">
        <v>122.5078125</v>
      </c>
      <c r="BJ718" s="2">
        <v>39192</v>
      </c>
      <c r="BK718">
        <v>105.37890625</v>
      </c>
    </row>
    <row r="719" spans="4:63" x14ac:dyDescent="0.25">
      <c r="D719" s="2"/>
      <c r="H719" s="2"/>
      <c r="J719" s="2">
        <v>39195</v>
      </c>
      <c r="K719">
        <v>98.546875</v>
      </c>
      <c r="L719" s="2">
        <v>39367</v>
      </c>
      <c r="M719">
        <v>99.640625</v>
      </c>
      <c r="N719" s="2">
        <v>39461</v>
      </c>
      <c r="O719">
        <v>104.19140625</v>
      </c>
      <c r="P719" s="2">
        <v>39729</v>
      </c>
      <c r="Q719">
        <v>107.1171875</v>
      </c>
      <c r="R719" s="2"/>
      <c r="T719" s="2"/>
      <c r="X719" s="2"/>
      <c r="AB719" s="2"/>
      <c r="AD719" s="2"/>
      <c r="AH719" s="2"/>
      <c r="AJ719" s="2">
        <v>39395</v>
      </c>
      <c r="AK719">
        <v>100.8203125</v>
      </c>
      <c r="AL719" s="2">
        <v>39581</v>
      </c>
      <c r="AM719">
        <v>105.2578125</v>
      </c>
      <c r="AN719" s="2">
        <v>39757</v>
      </c>
      <c r="AO719">
        <v>108.515625</v>
      </c>
      <c r="AP719" s="2"/>
      <c r="AR719" s="2">
        <v>40121</v>
      </c>
      <c r="AS719">
        <v>110.734375</v>
      </c>
      <c r="BD719" s="2">
        <v>39195</v>
      </c>
      <c r="BE719">
        <v>133.55859375</v>
      </c>
      <c r="BF719" s="2">
        <v>39195</v>
      </c>
      <c r="BG719">
        <v>114.50390625</v>
      </c>
      <c r="BH719" s="2">
        <v>39195</v>
      </c>
      <c r="BI719">
        <v>122.88671875</v>
      </c>
      <c r="BJ719" s="2">
        <v>39195</v>
      </c>
      <c r="BK719">
        <v>105.734375</v>
      </c>
    </row>
    <row r="720" spans="4:63" x14ac:dyDescent="0.25">
      <c r="D720" s="2"/>
      <c r="H720" s="2"/>
      <c r="J720" s="2">
        <v>39196</v>
      </c>
      <c r="K720">
        <v>98.6015625</v>
      </c>
      <c r="L720" s="2">
        <v>39370</v>
      </c>
      <c r="M720">
        <v>99.66796875</v>
      </c>
      <c r="N720" s="2">
        <v>39462</v>
      </c>
      <c r="O720">
        <v>104.375</v>
      </c>
      <c r="P720" s="2">
        <v>39730</v>
      </c>
      <c r="Q720">
        <v>107.14453125</v>
      </c>
      <c r="R720" s="2"/>
      <c r="T720" s="2"/>
      <c r="X720" s="2"/>
      <c r="AB720" s="2"/>
      <c r="AD720" s="2"/>
      <c r="AH720" s="2"/>
      <c r="AJ720" s="2">
        <v>39398</v>
      </c>
      <c r="AK720">
        <v>100.8203125</v>
      </c>
      <c r="AL720" s="2">
        <v>39582</v>
      </c>
      <c r="AM720">
        <v>105.17578125</v>
      </c>
      <c r="AN720" s="2">
        <v>39758</v>
      </c>
      <c r="AO720">
        <v>108.71484375</v>
      </c>
      <c r="AP720" s="2"/>
      <c r="AR720" s="2">
        <v>40122</v>
      </c>
      <c r="AS720">
        <v>110.88671875</v>
      </c>
      <c r="BD720" s="2">
        <v>39196</v>
      </c>
      <c r="BE720">
        <v>133.765625</v>
      </c>
      <c r="BF720" s="2">
        <v>39196</v>
      </c>
      <c r="BG720">
        <v>114.73828125</v>
      </c>
      <c r="BH720" s="2">
        <v>39196</v>
      </c>
      <c r="BI720">
        <v>123.13671875</v>
      </c>
      <c r="BJ720" s="2">
        <v>39196</v>
      </c>
      <c r="BK720">
        <v>105.96875</v>
      </c>
    </row>
    <row r="721" spans="4:63" x14ac:dyDescent="0.25">
      <c r="D721" s="2"/>
      <c r="H721" s="2"/>
      <c r="J721" s="2">
        <v>39197</v>
      </c>
      <c r="K721">
        <v>98.546875</v>
      </c>
      <c r="L721" s="2">
        <v>39371</v>
      </c>
      <c r="M721">
        <v>99.84765625</v>
      </c>
      <c r="N721" s="2">
        <v>39463</v>
      </c>
      <c r="O721">
        <v>104.30859375</v>
      </c>
      <c r="P721" s="2">
        <v>39731</v>
      </c>
      <c r="Q721">
        <v>107.06640625</v>
      </c>
      <c r="R721" s="2"/>
      <c r="T721" s="2"/>
      <c r="X721" s="2"/>
      <c r="AB721" s="2"/>
      <c r="AD721" s="2"/>
      <c r="AH721" s="2"/>
      <c r="AJ721" s="2">
        <v>39399</v>
      </c>
      <c r="AK721">
        <v>100.48828125</v>
      </c>
      <c r="AL721" s="2">
        <v>39583</v>
      </c>
      <c r="AM721">
        <v>105.796875</v>
      </c>
      <c r="AN721" s="2">
        <v>39759</v>
      </c>
      <c r="AO721">
        <v>108.046875</v>
      </c>
      <c r="AP721" s="2"/>
      <c r="AR721" s="2">
        <v>40123</v>
      </c>
      <c r="AS721">
        <v>111.28515625</v>
      </c>
      <c r="BD721" s="2">
        <v>39197</v>
      </c>
      <c r="BE721">
        <v>133.44140625</v>
      </c>
      <c r="BF721" s="2">
        <v>39197</v>
      </c>
      <c r="BG721">
        <v>114.39453125</v>
      </c>
      <c r="BH721" s="2">
        <v>39197</v>
      </c>
      <c r="BI721">
        <v>122.765625</v>
      </c>
      <c r="BJ721" s="2">
        <v>39197</v>
      </c>
      <c r="BK721">
        <v>105.609375</v>
      </c>
    </row>
    <row r="722" spans="4:63" x14ac:dyDescent="0.25">
      <c r="D722" s="2"/>
      <c r="H722" s="2"/>
      <c r="J722" s="2">
        <v>39198</v>
      </c>
      <c r="K722">
        <v>98.4765625</v>
      </c>
      <c r="L722" s="2">
        <v>39372</v>
      </c>
      <c r="M722">
        <v>100.171875</v>
      </c>
      <c r="N722" s="2">
        <v>39464</v>
      </c>
      <c r="O722">
        <v>104.5546875</v>
      </c>
      <c r="P722" s="2">
        <v>39734</v>
      </c>
      <c r="Q722">
        <v>107.06640625</v>
      </c>
      <c r="R722" s="2"/>
      <c r="T722" s="2"/>
      <c r="X722" s="2"/>
      <c r="AB722" s="2"/>
      <c r="AD722" s="2"/>
      <c r="AH722" s="2"/>
      <c r="AJ722" s="2">
        <v>39400</v>
      </c>
      <c r="AK722">
        <v>100.578125</v>
      </c>
      <c r="AL722" s="2">
        <v>39584</v>
      </c>
      <c r="AM722">
        <v>105.61328125</v>
      </c>
      <c r="AN722" s="2">
        <v>39762</v>
      </c>
      <c r="AO722">
        <v>108.62109375</v>
      </c>
      <c r="AP722" s="2"/>
      <c r="AR722" s="2">
        <v>40126</v>
      </c>
      <c r="AS722">
        <v>111.359375</v>
      </c>
      <c r="BD722" s="2">
        <v>39198</v>
      </c>
      <c r="BE722">
        <v>132.77734375</v>
      </c>
      <c r="BF722" s="2">
        <v>39198</v>
      </c>
      <c r="BG722">
        <v>113.78515625</v>
      </c>
      <c r="BH722" s="2">
        <v>39198</v>
      </c>
      <c r="BI722">
        <v>122.11328125</v>
      </c>
      <c r="BJ722" s="2">
        <v>39198</v>
      </c>
      <c r="BK722">
        <v>105</v>
      </c>
    </row>
    <row r="723" spans="4:63" x14ac:dyDescent="0.25">
      <c r="D723" s="2"/>
      <c r="H723" s="2"/>
      <c r="J723" s="2">
        <v>39199</v>
      </c>
      <c r="K723">
        <v>98.53515625</v>
      </c>
      <c r="L723" s="2">
        <v>39373</v>
      </c>
      <c r="M723">
        <v>100.3359375</v>
      </c>
      <c r="N723" s="2">
        <v>39465</v>
      </c>
      <c r="O723">
        <v>104.55078125</v>
      </c>
      <c r="P723" s="2">
        <v>39735</v>
      </c>
      <c r="Q723">
        <v>106.578125</v>
      </c>
      <c r="R723" s="2"/>
      <c r="T723" s="2"/>
      <c r="X723" s="2"/>
      <c r="AB723" s="2"/>
      <c r="AD723" s="2"/>
      <c r="AH723" s="2"/>
      <c r="AJ723" s="2">
        <v>39401</v>
      </c>
      <c r="AK723">
        <v>101.32421875</v>
      </c>
      <c r="AL723" s="2">
        <v>39587</v>
      </c>
      <c r="AM723">
        <v>105.75</v>
      </c>
      <c r="AN723" s="2">
        <v>39763</v>
      </c>
      <c r="AO723">
        <v>108.62109375</v>
      </c>
      <c r="AP723" s="2"/>
      <c r="AR723" s="2">
        <v>40127</v>
      </c>
      <c r="AS723">
        <v>111.4296875</v>
      </c>
      <c r="BD723" s="2">
        <v>39199</v>
      </c>
      <c r="BE723">
        <v>132.85546875</v>
      </c>
      <c r="BF723" s="2">
        <v>39199</v>
      </c>
      <c r="BG723">
        <v>113.8671875</v>
      </c>
      <c r="BH723" s="2">
        <v>39199</v>
      </c>
      <c r="BI723">
        <v>122.16796875</v>
      </c>
      <c r="BJ723" s="2">
        <v>39199</v>
      </c>
      <c r="BK723">
        <v>105.02734375</v>
      </c>
    </row>
    <row r="724" spans="4:63" x14ac:dyDescent="0.25">
      <c r="D724" s="2"/>
      <c r="H724" s="2"/>
      <c r="J724" s="2">
        <v>39202</v>
      </c>
      <c r="K724">
        <v>98.65625</v>
      </c>
      <c r="L724" s="2">
        <v>39374</v>
      </c>
      <c r="M724">
        <v>100.6328125</v>
      </c>
      <c r="N724" s="2">
        <v>39468</v>
      </c>
      <c r="O724">
        <v>104.55078125</v>
      </c>
      <c r="P724" s="2">
        <v>39736</v>
      </c>
      <c r="Q724">
        <v>107.19921875</v>
      </c>
      <c r="R724" s="2"/>
      <c r="T724" s="2"/>
      <c r="X724" s="2"/>
      <c r="AB724" s="2"/>
      <c r="AD724" s="2"/>
      <c r="AH724" s="2"/>
      <c r="AJ724" s="2">
        <v>39402</v>
      </c>
      <c r="AK724">
        <v>101.16796875</v>
      </c>
      <c r="AL724" s="2">
        <v>39588</v>
      </c>
      <c r="AM724">
        <v>106.15234375</v>
      </c>
      <c r="AN724" s="2">
        <v>39764</v>
      </c>
      <c r="AO724">
        <v>109.7734375</v>
      </c>
      <c r="AP724" s="2"/>
      <c r="AR724" s="2">
        <v>40128</v>
      </c>
      <c r="AS724">
        <v>111.3671875</v>
      </c>
      <c r="BD724" s="2">
        <v>39202</v>
      </c>
      <c r="BE724">
        <v>133.921875</v>
      </c>
      <c r="BF724" s="2">
        <v>39202</v>
      </c>
      <c r="BG724">
        <v>114.8203125</v>
      </c>
      <c r="BH724" s="2">
        <v>39202</v>
      </c>
      <c r="BI724">
        <v>123.23046875</v>
      </c>
      <c r="BJ724" s="2">
        <v>39202</v>
      </c>
      <c r="BK724">
        <v>106.0234375</v>
      </c>
    </row>
    <row r="725" spans="4:63" x14ac:dyDescent="0.25">
      <c r="D725" s="2"/>
      <c r="H725" s="2"/>
      <c r="J725" s="2">
        <v>39203</v>
      </c>
      <c r="K725">
        <v>98.6015625</v>
      </c>
      <c r="L725" s="2">
        <v>39377</v>
      </c>
      <c r="M725">
        <v>100.484375</v>
      </c>
      <c r="N725" s="2">
        <v>39469</v>
      </c>
      <c r="O725">
        <v>105.46875</v>
      </c>
      <c r="P725" s="2">
        <v>39737</v>
      </c>
      <c r="Q725">
        <v>107.1484375</v>
      </c>
      <c r="R725" s="2"/>
      <c r="T725" s="2"/>
      <c r="X725" s="2"/>
      <c r="AB725" s="2"/>
      <c r="AD725" s="2"/>
      <c r="AH725" s="2"/>
      <c r="AJ725" s="2">
        <v>39405</v>
      </c>
      <c r="AK725">
        <v>101.8046875</v>
      </c>
      <c r="AL725" s="2">
        <v>39589</v>
      </c>
      <c r="AM725">
        <v>105.8984375</v>
      </c>
      <c r="AN725" s="2">
        <v>39765</v>
      </c>
      <c r="AO725">
        <v>109.08203125</v>
      </c>
      <c r="AP725" s="2"/>
      <c r="AR725" s="2">
        <v>40129</v>
      </c>
      <c r="AS725">
        <v>111.7421875</v>
      </c>
      <c r="BD725" s="2">
        <v>39203</v>
      </c>
      <c r="BE725">
        <v>133.8828125</v>
      </c>
      <c r="BF725" s="2">
        <v>39203</v>
      </c>
      <c r="BG725">
        <v>114.8046875</v>
      </c>
      <c r="BH725" s="2">
        <v>39203</v>
      </c>
      <c r="BI725">
        <v>123.203125</v>
      </c>
      <c r="BJ725" s="2">
        <v>39203</v>
      </c>
      <c r="BK725">
        <v>106.0234375</v>
      </c>
    </row>
    <row r="726" spans="4:63" x14ac:dyDescent="0.25">
      <c r="D726" s="2"/>
      <c r="H726" s="2"/>
      <c r="J726" s="2">
        <v>39204</v>
      </c>
      <c r="K726">
        <v>98.59375</v>
      </c>
      <c r="L726" s="2">
        <v>39378</v>
      </c>
      <c r="M726">
        <v>100.58984375</v>
      </c>
      <c r="N726" s="2">
        <v>39470</v>
      </c>
      <c r="O726">
        <v>105.12109375</v>
      </c>
      <c r="P726" s="2">
        <v>39738</v>
      </c>
      <c r="Q726">
        <v>107.24609375</v>
      </c>
      <c r="R726" s="2"/>
      <c r="T726" s="2"/>
      <c r="X726" s="2"/>
      <c r="AB726" s="2"/>
      <c r="AD726" s="2"/>
      <c r="AH726" s="2"/>
      <c r="AJ726" s="2">
        <v>39406</v>
      </c>
      <c r="AK726">
        <v>101.64453125</v>
      </c>
      <c r="AL726" s="2">
        <v>39590</v>
      </c>
      <c r="AM726">
        <v>105.09765625</v>
      </c>
      <c r="AN726" s="2">
        <v>39766</v>
      </c>
      <c r="AO726">
        <v>109.9609375</v>
      </c>
      <c r="AP726" s="2"/>
      <c r="AR726" s="2">
        <v>40130</v>
      </c>
      <c r="AS726">
        <v>111.90234375</v>
      </c>
      <c r="BD726" s="2">
        <v>39204</v>
      </c>
      <c r="BE726">
        <v>133.91796875</v>
      </c>
      <c r="BF726" s="2">
        <v>39204</v>
      </c>
      <c r="BG726">
        <v>114.83984375</v>
      </c>
      <c r="BH726" s="2">
        <v>39204</v>
      </c>
      <c r="BI726">
        <v>123.23828125</v>
      </c>
      <c r="BJ726" s="2">
        <v>39204</v>
      </c>
      <c r="BK726">
        <v>106.0546875</v>
      </c>
    </row>
    <row r="727" spans="4:63" x14ac:dyDescent="0.25">
      <c r="D727" s="2"/>
      <c r="H727" s="2"/>
      <c r="J727" s="2">
        <v>39205</v>
      </c>
      <c r="K727">
        <v>98.51171875</v>
      </c>
      <c r="L727" s="2">
        <v>39379</v>
      </c>
      <c r="M727">
        <v>100.75390625</v>
      </c>
      <c r="N727" s="2">
        <v>39471</v>
      </c>
      <c r="O727">
        <v>104.76953125</v>
      </c>
      <c r="P727" s="2">
        <v>39741</v>
      </c>
      <c r="Q727">
        <v>107.2890625</v>
      </c>
      <c r="R727" s="2"/>
      <c r="T727" s="2"/>
      <c r="X727" s="2"/>
      <c r="AB727" s="2"/>
      <c r="AD727" s="2"/>
      <c r="AH727" s="2"/>
      <c r="AJ727" s="2">
        <v>39407</v>
      </c>
      <c r="AK727">
        <v>102.2265625</v>
      </c>
      <c r="AL727" s="2">
        <v>39591</v>
      </c>
      <c r="AM727">
        <v>105.66015625</v>
      </c>
      <c r="AN727" s="2">
        <v>39769</v>
      </c>
      <c r="AO727">
        <v>110.44140625</v>
      </c>
      <c r="AP727" s="2"/>
      <c r="AR727" s="2">
        <v>40133</v>
      </c>
      <c r="AS727">
        <v>112.4609375</v>
      </c>
      <c r="BD727" s="2">
        <v>39205</v>
      </c>
      <c r="BE727">
        <v>133.56640625</v>
      </c>
      <c r="BF727" s="2">
        <v>39205</v>
      </c>
      <c r="BG727">
        <v>114.49609375</v>
      </c>
      <c r="BH727" s="2">
        <v>39205</v>
      </c>
      <c r="BI727">
        <v>122.89453125</v>
      </c>
      <c r="BJ727" s="2">
        <v>39205</v>
      </c>
      <c r="BK727">
        <v>105.7578125</v>
      </c>
    </row>
    <row r="728" spans="4:63" x14ac:dyDescent="0.25">
      <c r="D728" s="2"/>
      <c r="H728" s="2"/>
      <c r="J728" s="2">
        <v>39206</v>
      </c>
      <c r="K728">
        <v>98.59765625</v>
      </c>
      <c r="L728" s="2">
        <v>39380</v>
      </c>
      <c r="M728">
        <v>100.703125</v>
      </c>
      <c r="N728" s="2">
        <v>39472</v>
      </c>
      <c r="O728">
        <v>105.0546875</v>
      </c>
      <c r="P728" s="2">
        <v>39742</v>
      </c>
      <c r="Q728">
        <v>107.50390625</v>
      </c>
      <c r="R728" s="2"/>
      <c r="T728" s="2"/>
      <c r="X728" s="2"/>
      <c r="AB728" s="2"/>
      <c r="AD728" s="2"/>
      <c r="AH728" s="2"/>
      <c r="AJ728" s="2">
        <v>39408</v>
      </c>
      <c r="AK728">
        <v>102.2265625</v>
      </c>
      <c r="AL728" s="2">
        <v>39594</v>
      </c>
      <c r="AM728">
        <v>105.66015625</v>
      </c>
      <c r="AN728" s="2">
        <v>39770</v>
      </c>
      <c r="AO728">
        <v>111.19140625</v>
      </c>
      <c r="AP728" s="2"/>
      <c r="AR728" s="2">
        <v>40134</v>
      </c>
      <c r="AS728">
        <v>112.5703125</v>
      </c>
      <c r="BD728" s="2">
        <v>39206</v>
      </c>
      <c r="BE728">
        <v>134.09765625</v>
      </c>
      <c r="BF728" s="2">
        <v>39206</v>
      </c>
      <c r="BG728">
        <v>115</v>
      </c>
      <c r="BH728" s="2">
        <v>39206</v>
      </c>
      <c r="BI728">
        <v>123.43359375</v>
      </c>
      <c r="BJ728" s="2">
        <v>39206</v>
      </c>
      <c r="BK728">
        <v>106.26953125</v>
      </c>
    </row>
    <row r="729" spans="4:63" x14ac:dyDescent="0.25">
      <c r="D729" s="2"/>
      <c r="H729" s="2"/>
      <c r="J729" s="2">
        <v>39209</v>
      </c>
      <c r="K729">
        <v>98.609375</v>
      </c>
      <c r="L729" s="2">
        <v>39381</v>
      </c>
      <c r="M729">
        <v>100.71484375</v>
      </c>
      <c r="N729" s="2">
        <v>39475</v>
      </c>
      <c r="O729">
        <v>105.05078125</v>
      </c>
      <c r="P729" s="2">
        <v>39743</v>
      </c>
      <c r="Q729">
        <v>107.75</v>
      </c>
      <c r="R729" s="2"/>
      <c r="T729" s="2"/>
      <c r="X729" s="2"/>
      <c r="AB729" s="2"/>
      <c r="AD729" s="2"/>
      <c r="AH729" s="2"/>
      <c r="AJ729" s="2">
        <v>39409</v>
      </c>
      <c r="AK729">
        <v>102.30859375</v>
      </c>
      <c r="AL729" s="2">
        <v>39595</v>
      </c>
      <c r="AM729">
        <v>105.03125</v>
      </c>
      <c r="AN729" s="2">
        <v>39771</v>
      </c>
      <c r="AO729">
        <v>112.34375</v>
      </c>
      <c r="AP729" s="2"/>
      <c r="AR729" s="2">
        <v>40135</v>
      </c>
      <c r="AS729">
        <v>112.28515625</v>
      </c>
      <c r="BD729" s="2">
        <v>39209</v>
      </c>
      <c r="BE729">
        <v>134.4296875</v>
      </c>
      <c r="BF729" s="2">
        <v>39209</v>
      </c>
      <c r="BG729">
        <v>115.3125</v>
      </c>
      <c r="BH729" s="2">
        <v>39209</v>
      </c>
      <c r="BI729">
        <v>123.765625</v>
      </c>
      <c r="BJ729" s="2">
        <v>39209</v>
      </c>
      <c r="BK729">
        <v>106.59375</v>
      </c>
    </row>
    <row r="730" spans="4:63" x14ac:dyDescent="0.25">
      <c r="D730" s="2"/>
      <c r="H730" s="2"/>
      <c r="J730" s="2">
        <v>39210</v>
      </c>
      <c r="K730">
        <v>98.6171875</v>
      </c>
      <c r="L730" s="2">
        <v>39384</v>
      </c>
      <c r="M730">
        <v>100.6796875</v>
      </c>
      <c r="N730" s="2">
        <v>39476</v>
      </c>
      <c r="O730">
        <v>104.85546875</v>
      </c>
      <c r="P730" s="2">
        <v>39744</v>
      </c>
      <c r="Q730">
        <v>107.49609375</v>
      </c>
      <c r="R730" s="2"/>
      <c r="T730" s="2"/>
      <c r="X730" s="2"/>
      <c r="AB730" s="2"/>
      <c r="AD730" s="2"/>
      <c r="AH730" s="2"/>
      <c r="AJ730" s="2">
        <v>39412</v>
      </c>
      <c r="AK730">
        <v>103.39453125</v>
      </c>
      <c r="AL730" s="2">
        <v>39596</v>
      </c>
      <c r="AM730">
        <v>104.41796875</v>
      </c>
      <c r="AN730" s="2">
        <v>39772</v>
      </c>
      <c r="AO730">
        <v>114.35546875</v>
      </c>
      <c r="AP730" s="2"/>
      <c r="AR730" s="2">
        <v>40136</v>
      </c>
      <c r="AS730">
        <v>112.53125</v>
      </c>
      <c r="BD730" s="2">
        <v>39210</v>
      </c>
      <c r="BE730">
        <v>134.1875</v>
      </c>
      <c r="BF730" s="2">
        <v>39210</v>
      </c>
      <c r="BG730">
        <v>115.078125</v>
      </c>
      <c r="BH730" s="2">
        <v>39210</v>
      </c>
      <c r="BI730">
        <v>123.50390625</v>
      </c>
      <c r="BJ730" s="2">
        <v>39210</v>
      </c>
      <c r="BK730">
        <v>106.328125</v>
      </c>
    </row>
    <row r="731" spans="4:63" x14ac:dyDescent="0.25">
      <c r="D731" s="2"/>
      <c r="H731" s="2"/>
      <c r="J731" s="2">
        <v>39211</v>
      </c>
      <c r="K731">
        <v>98.546875</v>
      </c>
      <c r="L731" s="2">
        <v>39385</v>
      </c>
      <c r="M731">
        <v>100.6875</v>
      </c>
      <c r="N731" s="2">
        <v>39477</v>
      </c>
      <c r="O731">
        <v>105.1796875</v>
      </c>
      <c r="P731" s="2">
        <v>39745</v>
      </c>
      <c r="Q731">
        <v>107.62109375</v>
      </c>
      <c r="R731" s="2"/>
      <c r="T731" s="2"/>
      <c r="X731" s="2"/>
      <c r="AB731" s="2"/>
      <c r="AD731" s="2"/>
      <c r="AH731" s="2"/>
      <c r="AJ731" s="2">
        <v>39413</v>
      </c>
      <c r="AK731">
        <v>102.65625</v>
      </c>
      <c r="AL731" s="2">
        <v>39597</v>
      </c>
      <c r="AM731">
        <v>103.9765625</v>
      </c>
      <c r="AN731" s="2">
        <v>39773</v>
      </c>
      <c r="AO731">
        <v>112.921875</v>
      </c>
      <c r="AP731" s="2"/>
      <c r="AR731" s="2"/>
      <c r="BD731" s="2">
        <v>39211</v>
      </c>
      <c r="BE731">
        <v>133.69140625</v>
      </c>
      <c r="BF731" s="2">
        <v>39211</v>
      </c>
      <c r="BG731">
        <v>114.609375</v>
      </c>
      <c r="BH731" s="2">
        <v>39211</v>
      </c>
      <c r="BI731">
        <v>123.0078125</v>
      </c>
      <c r="BJ731" s="2">
        <v>39211</v>
      </c>
      <c r="BK731">
        <v>105.875</v>
      </c>
    </row>
    <row r="732" spans="4:63" x14ac:dyDescent="0.25">
      <c r="D732" s="2"/>
      <c r="H732" s="2"/>
      <c r="J732" s="2">
        <v>39212</v>
      </c>
      <c r="K732">
        <v>98.63671875</v>
      </c>
      <c r="L732" s="2">
        <v>39386</v>
      </c>
      <c r="M732">
        <v>100.43359375</v>
      </c>
      <c r="N732" s="2">
        <v>39478</v>
      </c>
      <c r="O732">
        <v>105.25390625</v>
      </c>
      <c r="P732" s="2">
        <v>39748</v>
      </c>
      <c r="Q732">
        <v>107.5703125</v>
      </c>
      <c r="R732" s="2"/>
      <c r="T732" s="2"/>
      <c r="X732" s="2"/>
      <c r="AB732" s="2"/>
      <c r="AD732" s="2"/>
      <c r="AH732" s="2"/>
      <c r="AJ732" s="2">
        <v>39414</v>
      </c>
      <c r="AK732">
        <v>102.07421875</v>
      </c>
      <c r="AL732" s="2">
        <v>39598</v>
      </c>
      <c r="AM732">
        <v>104.13671875</v>
      </c>
      <c r="AN732" s="2">
        <v>39776</v>
      </c>
      <c r="AO732">
        <v>112.27734375</v>
      </c>
      <c r="AP732" s="2"/>
      <c r="AR732" s="2"/>
      <c r="BD732" s="2">
        <v>39212</v>
      </c>
      <c r="BE732">
        <v>133.9453125</v>
      </c>
      <c r="BF732" s="2">
        <v>39212</v>
      </c>
      <c r="BG732">
        <v>114.84765625</v>
      </c>
      <c r="BH732" s="2">
        <v>39212</v>
      </c>
      <c r="BI732">
        <v>123.2421875</v>
      </c>
      <c r="BJ732" s="2">
        <v>39212</v>
      </c>
      <c r="BK732">
        <v>106.078125</v>
      </c>
    </row>
    <row r="733" spans="4:63" x14ac:dyDescent="0.25">
      <c r="D733" s="2"/>
      <c r="H733" s="2"/>
      <c r="J733" s="2">
        <v>39213</v>
      </c>
      <c r="K733">
        <v>98.6328125</v>
      </c>
      <c r="L733" s="2">
        <v>39387</v>
      </c>
      <c r="M733">
        <v>100.81640625</v>
      </c>
      <c r="N733" s="2">
        <v>39479</v>
      </c>
      <c r="O733">
        <v>105.33203125</v>
      </c>
      <c r="P733" s="2">
        <v>39749</v>
      </c>
      <c r="Q733">
        <v>107.44140625</v>
      </c>
      <c r="R733" s="2"/>
      <c r="T733" s="2"/>
      <c r="X733" s="2"/>
      <c r="AB733" s="2"/>
      <c r="AD733" s="2"/>
      <c r="AH733" s="2"/>
      <c r="AJ733" s="2">
        <v>39415</v>
      </c>
      <c r="AK733">
        <v>102.7421875</v>
      </c>
      <c r="AL733" s="2">
        <v>39601</v>
      </c>
      <c r="AM733">
        <v>105.0703125</v>
      </c>
      <c r="AN733" s="2">
        <v>39777</v>
      </c>
      <c r="AO733">
        <v>113.7109375</v>
      </c>
      <c r="AP733" s="2"/>
      <c r="AR733" s="2"/>
      <c r="BD733" s="2">
        <v>39213</v>
      </c>
      <c r="BE733">
        <v>133.58984375</v>
      </c>
      <c r="BF733" s="2">
        <v>39213</v>
      </c>
      <c r="BG733">
        <v>114.51953125</v>
      </c>
      <c r="BH733" s="2">
        <v>39213</v>
      </c>
      <c r="BI733">
        <v>122.90625</v>
      </c>
      <c r="BJ733" s="2">
        <v>39213</v>
      </c>
      <c r="BK733">
        <v>105.76171875</v>
      </c>
    </row>
    <row r="734" spans="4:63" x14ac:dyDescent="0.25">
      <c r="D734" s="2"/>
      <c r="H734" s="2"/>
      <c r="J734" s="2">
        <v>39216</v>
      </c>
      <c r="K734">
        <v>98.609375</v>
      </c>
      <c r="L734" s="2">
        <v>39388</v>
      </c>
      <c r="M734">
        <v>101.01953125</v>
      </c>
      <c r="N734" s="2">
        <v>39482</v>
      </c>
      <c r="O734">
        <v>105.359375</v>
      </c>
      <c r="P734" s="2">
        <v>39750</v>
      </c>
      <c r="Q734">
        <v>107.625</v>
      </c>
      <c r="R734" s="2"/>
      <c r="T734" s="2"/>
      <c r="X734" s="2"/>
      <c r="AB734" s="2"/>
      <c r="AD734" s="2"/>
      <c r="AH734" s="2"/>
      <c r="AJ734" s="2">
        <v>39416</v>
      </c>
      <c r="AK734">
        <v>102.8046875</v>
      </c>
      <c r="AL734" s="2">
        <v>39602</v>
      </c>
      <c r="AM734">
        <v>105.76953125</v>
      </c>
      <c r="AN734" s="2">
        <v>39778</v>
      </c>
      <c r="AO734">
        <v>114.75390625</v>
      </c>
      <c r="AP734" s="2"/>
      <c r="AR734" s="2"/>
      <c r="BD734" s="2">
        <v>39216</v>
      </c>
      <c r="BE734">
        <v>133.34375</v>
      </c>
      <c r="BF734" s="2">
        <v>39216</v>
      </c>
      <c r="BG734">
        <v>114.3046875</v>
      </c>
      <c r="BH734" s="2">
        <v>39216</v>
      </c>
      <c r="BI734">
        <v>122.67578125</v>
      </c>
      <c r="BJ734" s="2">
        <v>39216</v>
      </c>
      <c r="BK734">
        <v>105.5234375</v>
      </c>
    </row>
    <row r="735" spans="4:63" x14ac:dyDescent="0.25">
      <c r="D735" s="2"/>
      <c r="H735" s="2"/>
      <c r="J735" s="2">
        <v>39217</v>
      </c>
      <c r="K735">
        <v>98.6171875</v>
      </c>
      <c r="L735" s="2">
        <v>39391</v>
      </c>
      <c r="M735">
        <v>101.02734375</v>
      </c>
      <c r="N735" s="2">
        <v>39483</v>
      </c>
      <c r="O735">
        <v>105.66796875</v>
      </c>
      <c r="P735" s="2">
        <v>39751</v>
      </c>
      <c r="Q735">
        <v>107.48046875</v>
      </c>
      <c r="R735" s="2"/>
      <c r="T735" s="2"/>
      <c r="X735" s="2"/>
      <c r="AB735" s="2"/>
      <c r="AD735" s="2"/>
      <c r="AH735" s="2"/>
      <c r="AJ735" s="2">
        <v>39419</v>
      </c>
      <c r="AK735">
        <v>103.45703125</v>
      </c>
      <c r="AL735" s="2">
        <v>39603</v>
      </c>
      <c r="AM735">
        <v>105.3125</v>
      </c>
      <c r="AN735" s="2">
        <v>39779</v>
      </c>
      <c r="AO735">
        <v>114.75390625</v>
      </c>
      <c r="AP735" s="2"/>
      <c r="AR735" s="2"/>
      <c r="BD735" s="2">
        <v>39217</v>
      </c>
      <c r="BE735">
        <v>133.26953125</v>
      </c>
      <c r="BF735" s="2">
        <v>39217</v>
      </c>
      <c r="BG735">
        <v>114.2265625</v>
      </c>
      <c r="BH735" s="2">
        <v>39217</v>
      </c>
      <c r="BI735">
        <v>122.5703125</v>
      </c>
      <c r="BJ735" s="2">
        <v>39217</v>
      </c>
      <c r="BK735">
        <v>105.4453125</v>
      </c>
    </row>
    <row r="736" spans="4:63" x14ac:dyDescent="0.25">
      <c r="D736" s="2"/>
      <c r="H736" s="2"/>
      <c r="J736" s="2">
        <v>39218</v>
      </c>
      <c r="K736">
        <v>98.640625</v>
      </c>
      <c r="L736" s="2">
        <v>39392</v>
      </c>
      <c r="M736">
        <v>100.9921875</v>
      </c>
      <c r="N736" s="2">
        <v>39484</v>
      </c>
      <c r="O736">
        <v>105.6484375</v>
      </c>
      <c r="P736" s="2">
        <v>39752</v>
      </c>
      <c r="Q736">
        <v>107.515625</v>
      </c>
      <c r="R736" s="2"/>
      <c r="T736" s="2"/>
      <c r="X736" s="2"/>
      <c r="AB736" s="2"/>
      <c r="AD736" s="2"/>
      <c r="AH736" s="2"/>
      <c r="AJ736" s="2">
        <v>39420</v>
      </c>
      <c r="AK736">
        <v>103.25</v>
      </c>
      <c r="AL736" s="2">
        <v>39604</v>
      </c>
      <c r="AM736">
        <v>104.83984375</v>
      </c>
      <c r="AN736" s="2">
        <v>39780</v>
      </c>
      <c r="AO736">
        <v>115.3203125</v>
      </c>
      <c r="AP736" s="2"/>
      <c r="AR736" s="2"/>
      <c r="BD736" s="2">
        <v>39218</v>
      </c>
      <c r="BE736">
        <v>133.19921875</v>
      </c>
      <c r="BF736" s="2">
        <v>39218</v>
      </c>
      <c r="BG736">
        <v>114.1640625</v>
      </c>
      <c r="BH736" s="2">
        <v>39218</v>
      </c>
      <c r="BI736">
        <v>122.5078125</v>
      </c>
      <c r="BJ736" s="2">
        <v>39218</v>
      </c>
      <c r="BK736">
        <v>105.3984375</v>
      </c>
    </row>
    <row r="737" spans="4:63" x14ac:dyDescent="0.25">
      <c r="D737" s="2"/>
      <c r="H737" s="2"/>
      <c r="J737" s="2">
        <v>39219</v>
      </c>
      <c r="K737">
        <v>98.58984375</v>
      </c>
      <c r="L737" s="2">
        <v>39393</v>
      </c>
      <c r="M737">
        <v>101.33203125</v>
      </c>
      <c r="N737" s="2">
        <v>39485</v>
      </c>
      <c r="O737">
        <v>105.37890625</v>
      </c>
      <c r="P737" s="2">
        <v>39755</v>
      </c>
      <c r="Q737">
        <v>107.77734375</v>
      </c>
      <c r="R737" s="2"/>
      <c r="T737" s="2"/>
      <c r="X737" s="2"/>
      <c r="AB737" s="2"/>
      <c r="AD737" s="2"/>
      <c r="AH737" s="2"/>
      <c r="AJ737" s="2">
        <v>39421</v>
      </c>
      <c r="AK737">
        <v>102.9609375</v>
      </c>
      <c r="AL737" s="2">
        <v>39605</v>
      </c>
      <c r="AM737">
        <v>105.78125</v>
      </c>
      <c r="AN737" s="2">
        <v>39783</v>
      </c>
      <c r="AO737">
        <v>116.83203125</v>
      </c>
      <c r="AP737" s="2"/>
      <c r="AR737" s="2"/>
      <c r="BD737" s="2">
        <v>39219</v>
      </c>
      <c r="BE737">
        <v>132.703125</v>
      </c>
      <c r="BF737" s="2">
        <v>39219</v>
      </c>
      <c r="BG737">
        <v>113.7109375</v>
      </c>
      <c r="BH737" s="2">
        <v>39219</v>
      </c>
      <c r="BI737">
        <v>122.02734375</v>
      </c>
      <c r="BJ737" s="2">
        <v>39219</v>
      </c>
      <c r="BK737">
        <v>104.9296875</v>
      </c>
    </row>
    <row r="738" spans="4:63" x14ac:dyDescent="0.25">
      <c r="D738" s="2"/>
      <c r="H738" s="2"/>
      <c r="J738" s="2">
        <v>39220</v>
      </c>
      <c r="K738">
        <v>98.5859375</v>
      </c>
      <c r="L738" s="2">
        <v>39394</v>
      </c>
      <c r="M738">
        <v>101.51171875</v>
      </c>
      <c r="N738" s="2">
        <v>39486</v>
      </c>
      <c r="O738">
        <v>105.69140625</v>
      </c>
      <c r="P738" s="2">
        <v>39756</v>
      </c>
      <c r="Q738">
        <v>107.9765625</v>
      </c>
      <c r="R738" s="2"/>
      <c r="T738" s="2"/>
      <c r="X738" s="2"/>
      <c r="AB738" s="2"/>
      <c r="AD738" s="2"/>
      <c r="AH738" s="2"/>
      <c r="AJ738" s="2">
        <v>39422</v>
      </c>
      <c r="AK738">
        <v>102.67578125</v>
      </c>
      <c r="AL738" s="2">
        <v>39608</v>
      </c>
      <c r="AM738">
        <v>104.91796875</v>
      </c>
      <c r="AN738" s="2">
        <v>39784</v>
      </c>
      <c r="AO738">
        <v>117.28125</v>
      </c>
      <c r="AP738" s="2"/>
      <c r="AR738" s="2"/>
      <c r="BD738" s="2">
        <v>39220</v>
      </c>
      <c r="BE738">
        <v>132.109375</v>
      </c>
      <c r="BF738" s="2">
        <v>39220</v>
      </c>
      <c r="BG738">
        <v>113.16796875</v>
      </c>
      <c r="BH738" s="2">
        <v>39220</v>
      </c>
      <c r="BI738">
        <v>121.39453125</v>
      </c>
      <c r="BJ738" s="2">
        <v>39220</v>
      </c>
      <c r="BK738">
        <v>104.36328125</v>
      </c>
    </row>
    <row r="739" spans="4:63" x14ac:dyDescent="0.25">
      <c r="D739" s="2"/>
      <c r="H739" s="2"/>
      <c r="J739" s="2">
        <v>39223</v>
      </c>
      <c r="K739">
        <v>98.625</v>
      </c>
      <c r="L739" s="2">
        <v>39395</v>
      </c>
      <c r="M739">
        <v>101.64453125</v>
      </c>
      <c r="N739" s="2">
        <v>39489</v>
      </c>
      <c r="O739">
        <v>105.71875</v>
      </c>
      <c r="P739" s="2">
        <v>39757</v>
      </c>
      <c r="Q739">
        <v>108.01953125</v>
      </c>
      <c r="R739" s="2"/>
      <c r="T739" s="2"/>
      <c r="X739" s="2"/>
      <c r="AB739" s="2"/>
      <c r="AD739" s="2"/>
      <c r="AH739" s="2"/>
      <c r="AJ739" s="2">
        <v>39423</v>
      </c>
      <c r="AK739">
        <v>102.1015625</v>
      </c>
      <c r="AL739" s="2">
        <v>39609</v>
      </c>
      <c r="AM739">
        <v>104.0234375</v>
      </c>
      <c r="AN739" s="2">
        <v>39785</v>
      </c>
      <c r="AO739">
        <v>117.79296875</v>
      </c>
      <c r="AP739" s="2"/>
      <c r="AR739" s="2"/>
      <c r="BD739" s="2">
        <v>39223</v>
      </c>
      <c r="BE739">
        <v>132.3671875</v>
      </c>
      <c r="BF739" s="2">
        <v>39223</v>
      </c>
      <c r="BG739">
        <v>113.40234375</v>
      </c>
      <c r="BH739" s="2">
        <v>39223</v>
      </c>
      <c r="BI739">
        <v>121.6796875</v>
      </c>
      <c r="BJ739" s="2">
        <v>39223</v>
      </c>
      <c r="BK739">
        <v>104.640625</v>
      </c>
    </row>
    <row r="740" spans="4:63" x14ac:dyDescent="0.25">
      <c r="D740" s="2"/>
      <c r="H740" s="2"/>
      <c r="J740" s="2">
        <v>39224</v>
      </c>
      <c r="K740">
        <v>98.6171875</v>
      </c>
      <c r="L740" s="2">
        <v>39398</v>
      </c>
      <c r="M740">
        <v>101.64453125</v>
      </c>
      <c r="N740" s="2">
        <v>39490</v>
      </c>
      <c r="O740">
        <v>105.71484375</v>
      </c>
      <c r="P740" s="2">
        <v>39758</v>
      </c>
      <c r="Q740">
        <v>108.109375</v>
      </c>
      <c r="R740" s="2"/>
      <c r="T740" s="2"/>
      <c r="X740" s="2"/>
      <c r="AB740" s="2"/>
      <c r="AD740" s="2"/>
      <c r="AH740" s="2"/>
      <c r="AJ740" s="2">
        <v>39426</v>
      </c>
      <c r="AK740">
        <v>101.828125</v>
      </c>
      <c r="AL740" s="2">
        <v>39610</v>
      </c>
      <c r="AM740">
        <v>104.30078125</v>
      </c>
      <c r="AN740" s="2">
        <v>39786</v>
      </c>
      <c r="AO740">
        <v>118.40234375</v>
      </c>
      <c r="AP740" s="2"/>
      <c r="AR740" s="2"/>
      <c r="BD740" s="2">
        <v>39224</v>
      </c>
      <c r="BE740">
        <v>131.74609375</v>
      </c>
      <c r="BF740" s="2">
        <v>39224</v>
      </c>
      <c r="BG740">
        <v>112.828125</v>
      </c>
      <c r="BH740" s="2">
        <v>39224</v>
      </c>
      <c r="BI740">
        <v>121.0703125</v>
      </c>
      <c r="BJ740" s="2">
        <v>39224</v>
      </c>
      <c r="BK740">
        <v>104.0625</v>
      </c>
    </row>
    <row r="741" spans="4:63" x14ac:dyDescent="0.25">
      <c r="D741" s="2"/>
      <c r="H741" s="2"/>
      <c r="J741" s="2">
        <v>39225</v>
      </c>
      <c r="K741">
        <v>98.625</v>
      </c>
      <c r="L741" s="2">
        <v>39399</v>
      </c>
      <c r="M741">
        <v>101.390625</v>
      </c>
      <c r="N741" s="2">
        <v>39491</v>
      </c>
      <c r="O741">
        <v>105.70703125</v>
      </c>
      <c r="P741" s="2">
        <v>39759</v>
      </c>
      <c r="Q741">
        <v>107.98828125</v>
      </c>
      <c r="R741" s="2"/>
      <c r="T741" s="2"/>
      <c r="X741" s="2"/>
      <c r="AB741" s="2"/>
      <c r="AD741" s="2"/>
      <c r="AH741" s="2"/>
      <c r="AJ741" s="2">
        <v>39427</v>
      </c>
      <c r="AK741">
        <v>103.12109375</v>
      </c>
      <c r="AL741" s="2">
        <v>39611</v>
      </c>
      <c r="AM741">
        <v>103.296875</v>
      </c>
      <c r="AN741" s="2">
        <v>39787</v>
      </c>
      <c r="AO741">
        <v>117.140625</v>
      </c>
      <c r="AP741" s="2"/>
      <c r="AR741" s="2"/>
      <c r="BD741" s="2">
        <v>39225</v>
      </c>
      <c r="BE741">
        <v>131.453125</v>
      </c>
      <c r="BF741" s="2">
        <v>39225</v>
      </c>
      <c r="BG741">
        <v>112.546875</v>
      </c>
      <c r="BH741" s="2">
        <v>39225</v>
      </c>
      <c r="BI741">
        <v>120.76171875</v>
      </c>
      <c r="BJ741" s="2">
        <v>39225</v>
      </c>
      <c r="BK741">
        <v>103.765625</v>
      </c>
    </row>
    <row r="742" spans="4:63" x14ac:dyDescent="0.25">
      <c r="D742" s="2"/>
      <c r="H742" s="2"/>
      <c r="J742" s="2">
        <v>39226</v>
      </c>
      <c r="K742">
        <v>98.63671875</v>
      </c>
      <c r="L742" s="2">
        <v>39400</v>
      </c>
      <c r="M742">
        <v>101.4921875</v>
      </c>
      <c r="N742" s="2">
        <v>39492</v>
      </c>
      <c r="O742">
        <v>105.734375</v>
      </c>
      <c r="P742" s="2">
        <v>39762</v>
      </c>
      <c r="Q742">
        <v>108.16796875</v>
      </c>
      <c r="R742" s="2"/>
      <c r="T742" s="2"/>
      <c r="X742" s="2"/>
      <c r="AB742" s="2"/>
      <c r="AD742" s="2"/>
      <c r="AH742" s="2"/>
      <c r="AJ742" s="2">
        <v>39428</v>
      </c>
      <c r="AK742">
        <v>102.3046875</v>
      </c>
      <c r="AL742" s="2">
        <v>39612</v>
      </c>
      <c r="AM742">
        <v>103.08203125</v>
      </c>
      <c r="AN742" s="2">
        <v>39790</v>
      </c>
      <c r="AO742">
        <v>116.96484375</v>
      </c>
      <c r="AP742" s="2"/>
      <c r="AR742" s="2"/>
      <c r="BD742" s="2">
        <v>39226</v>
      </c>
      <c r="BE742">
        <v>131.6171875</v>
      </c>
      <c r="BF742" s="2">
        <v>39226</v>
      </c>
      <c r="BG742">
        <v>112.71875</v>
      </c>
      <c r="BH742" s="2">
        <v>39226</v>
      </c>
      <c r="BI742">
        <v>120.96875</v>
      </c>
      <c r="BJ742" s="2">
        <v>39226</v>
      </c>
      <c r="BK742">
        <v>103.96875</v>
      </c>
    </row>
    <row r="743" spans="4:63" x14ac:dyDescent="0.25">
      <c r="D743" s="2"/>
      <c r="H743" s="2"/>
      <c r="J743" s="2">
        <v>39227</v>
      </c>
      <c r="K743">
        <v>98.65625</v>
      </c>
      <c r="L743" s="2">
        <v>39401</v>
      </c>
      <c r="M743">
        <v>101.94140625</v>
      </c>
      <c r="N743" s="2">
        <v>39493</v>
      </c>
      <c r="O743">
        <v>105.69921875</v>
      </c>
      <c r="P743" s="2">
        <v>39763</v>
      </c>
      <c r="Q743">
        <v>108.16796875</v>
      </c>
      <c r="R743" s="2"/>
      <c r="T743" s="2"/>
      <c r="X743" s="2"/>
      <c r="AB743" s="2"/>
      <c r="AD743" s="2"/>
      <c r="AH743" s="2"/>
      <c r="AJ743" s="2">
        <v>39429</v>
      </c>
      <c r="AK743">
        <v>101.72265625</v>
      </c>
      <c r="AL743" s="2">
        <v>39615</v>
      </c>
      <c r="AM743">
        <v>103.046875</v>
      </c>
      <c r="AN743" s="2">
        <v>39791</v>
      </c>
      <c r="AO743">
        <v>117.8046875</v>
      </c>
      <c r="AP743" s="2"/>
      <c r="AR743" s="2"/>
      <c r="BD743" s="2">
        <v>39227</v>
      </c>
      <c r="BE743">
        <v>131.48046875</v>
      </c>
      <c r="BF743" s="2">
        <v>39227</v>
      </c>
      <c r="BG743">
        <v>112.59765625</v>
      </c>
      <c r="BH743" s="2">
        <v>39227</v>
      </c>
      <c r="BI743">
        <v>120.82421875</v>
      </c>
      <c r="BJ743" s="2">
        <v>39227</v>
      </c>
      <c r="BK743">
        <v>103.8515625</v>
      </c>
    </row>
    <row r="744" spans="4:63" x14ac:dyDescent="0.25">
      <c r="D744" s="2"/>
      <c r="H744" s="2"/>
      <c r="J744" s="2">
        <v>39230</v>
      </c>
      <c r="K744">
        <v>98.65625</v>
      </c>
      <c r="L744" s="2">
        <v>39402</v>
      </c>
      <c r="M744">
        <v>101.890625</v>
      </c>
      <c r="N744" s="2">
        <v>39496</v>
      </c>
      <c r="O744">
        <v>105.69921875</v>
      </c>
      <c r="P744" s="2">
        <v>39764</v>
      </c>
      <c r="Q744">
        <v>108.3671875</v>
      </c>
      <c r="R744" s="2"/>
      <c r="T744" s="2"/>
      <c r="X744" s="2"/>
      <c r="AB744" s="2"/>
      <c r="AD744" s="2"/>
      <c r="AH744" s="2"/>
      <c r="AJ744" s="2">
        <v>39430</v>
      </c>
      <c r="AK744">
        <v>101.51953125</v>
      </c>
      <c r="AL744" s="2">
        <v>39616</v>
      </c>
      <c r="AM744">
        <v>103.63671875</v>
      </c>
      <c r="AN744" s="2">
        <v>39792</v>
      </c>
      <c r="AO744">
        <v>117.34765625</v>
      </c>
      <c r="AP744" s="2"/>
      <c r="AR744" s="2"/>
      <c r="BD744" s="2">
        <v>39230</v>
      </c>
      <c r="BE744">
        <v>131.48046875</v>
      </c>
      <c r="BF744" s="2">
        <v>39230</v>
      </c>
      <c r="BG744">
        <v>112.59765625</v>
      </c>
      <c r="BH744" s="2">
        <v>39230</v>
      </c>
      <c r="BI744">
        <v>120.82421875</v>
      </c>
      <c r="BJ744" s="2">
        <v>39230</v>
      </c>
      <c r="BK744">
        <v>103.8515625</v>
      </c>
    </row>
    <row r="745" spans="4:63" x14ac:dyDescent="0.25">
      <c r="D745" s="2"/>
      <c r="H745" s="2"/>
      <c r="J745" s="2">
        <v>39231</v>
      </c>
      <c r="K745">
        <v>98.6171875</v>
      </c>
      <c r="L745" s="2">
        <v>39405</v>
      </c>
      <c r="M745">
        <v>102.26171875</v>
      </c>
      <c r="N745" s="2">
        <v>39497</v>
      </c>
      <c r="O745">
        <v>105.3515625</v>
      </c>
      <c r="P745" s="2">
        <v>39765</v>
      </c>
      <c r="Q745">
        <v>108.19140625</v>
      </c>
      <c r="R745" s="2"/>
      <c r="T745" s="2"/>
      <c r="X745" s="2"/>
      <c r="AB745" s="2"/>
      <c r="AD745" s="2"/>
      <c r="AH745" s="2"/>
      <c r="AJ745" s="2">
        <v>39433</v>
      </c>
      <c r="AK745">
        <v>102.140625</v>
      </c>
      <c r="AL745" s="2">
        <v>39617</v>
      </c>
      <c r="AM745">
        <v>104.1796875</v>
      </c>
      <c r="AN745" s="2">
        <v>39793</v>
      </c>
      <c r="AO745">
        <v>118.42578125</v>
      </c>
      <c r="AP745" s="2"/>
      <c r="AR745" s="2"/>
      <c r="BD745" s="2">
        <v>39231</v>
      </c>
      <c r="BE745">
        <v>131.23828125</v>
      </c>
      <c r="BF745" s="2">
        <v>39231</v>
      </c>
      <c r="BG745">
        <v>112.34765625</v>
      </c>
      <c r="BH745" s="2">
        <v>39231</v>
      </c>
      <c r="BI745">
        <v>120.57421875</v>
      </c>
      <c r="BJ745" s="2">
        <v>39231</v>
      </c>
      <c r="BK745">
        <v>103.6171875</v>
      </c>
    </row>
    <row r="746" spans="4:63" x14ac:dyDescent="0.25">
      <c r="D746" s="2"/>
      <c r="H746" s="2"/>
      <c r="J746" s="2">
        <v>39232</v>
      </c>
      <c r="K746">
        <v>98.64453125</v>
      </c>
      <c r="L746" s="2">
        <v>39406</v>
      </c>
      <c r="M746">
        <v>102.16015625</v>
      </c>
      <c r="N746" s="2">
        <v>39498</v>
      </c>
      <c r="O746">
        <v>105.23828125</v>
      </c>
      <c r="P746" s="2">
        <v>39766</v>
      </c>
      <c r="Q746">
        <v>108.2109375</v>
      </c>
      <c r="R746" s="2"/>
      <c r="T746" s="2"/>
      <c r="X746" s="2"/>
      <c r="AB746" s="2"/>
      <c r="AD746" s="2"/>
      <c r="AH746" s="2"/>
      <c r="AJ746" s="2">
        <v>39434</v>
      </c>
      <c r="AK746">
        <v>102.33984375</v>
      </c>
      <c r="AL746" s="2">
        <v>39618</v>
      </c>
      <c r="AM746">
        <v>103.59765625</v>
      </c>
      <c r="AN746" s="2">
        <v>39794</v>
      </c>
      <c r="AO746">
        <v>118.8671875</v>
      </c>
      <c r="AP746" s="2"/>
      <c r="AR746" s="2"/>
      <c r="BD746" s="2">
        <v>39232</v>
      </c>
      <c r="BE746">
        <v>131.4609375</v>
      </c>
      <c r="BF746" s="2">
        <v>39232</v>
      </c>
      <c r="BG746">
        <v>112.5703125</v>
      </c>
      <c r="BH746" s="2">
        <v>39232</v>
      </c>
      <c r="BI746">
        <v>120.796875</v>
      </c>
      <c r="BJ746" s="2">
        <v>39232</v>
      </c>
      <c r="BK746">
        <v>103.8359375</v>
      </c>
    </row>
    <row r="747" spans="4:63" x14ac:dyDescent="0.25">
      <c r="D747" s="2"/>
      <c r="H747" s="2"/>
      <c r="J747" s="2">
        <v>39233</v>
      </c>
      <c r="K747">
        <v>98.60546875</v>
      </c>
      <c r="L747" s="2">
        <v>39407</v>
      </c>
      <c r="M747">
        <v>102.5546875</v>
      </c>
      <c r="N747" s="2">
        <v>39499</v>
      </c>
      <c r="O747">
        <v>105.5625</v>
      </c>
      <c r="P747" s="2">
        <v>39769</v>
      </c>
      <c r="Q747">
        <v>108.25390625</v>
      </c>
      <c r="R747" s="2"/>
      <c r="T747" s="2"/>
      <c r="X747" s="2"/>
      <c r="AB747" s="2"/>
      <c r="AD747" s="2"/>
      <c r="AH747" s="2"/>
      <c r="AJ747" s="2">
        <v>39435</v>
      </c>
      <c r="AK747">
        <v>102.91015625</v>
      </c>
      <c r="AL747" s="2">
        <v>39619</v>
      </c>
      <c r="AM747">
        <v>103.9765625</v>
      </c>
      <c r="AN747" s="2">
        <v>39797</v>
      </c>
      <c r="AO747">
        <v>119.14453125</v>
      </c>
      <c r="AP747" s="2"/>
      <c r="AR747" s="2"/>
      <c r="BD747" s="2">
        <v>39233</v>
      </c>
      <c r="BE747">
        <v>131.359375</v>
      </c>
      <c r="BF747" s="2">
        <v>39233</v>
      </c>
      <c r="BG747">
        <v>112.4921875</v>
      </c>
      <c r="BH747" s="2">
        <v>39233</v>
      </c>
      <c r="BI747">
        <v>120.72265625</v>
      </c>
      <c r="BJ747" s="2">
        <v>39233</v>
      </c>
      <c r="BK747">
        <v>103.7578125</v>
      </c>
    </row>
    <row r="748" spans="4:63" x14ac:dyDescent="0.25">
      <c r="D748" s="2"/>
      <c r="H748" s="2"/>
      <c r="J748" s="2">
        <v>39234</v>
      </c>
      <c r="K748">
        <v>98.5546875</v>
      </c>
      <c r="L748" s="2">
        <v>39408</v>
      </c>
      <c r="M748">
        <v>102.5546875</v>
      </c>
      <c r="N748" s="2">
        <v>39500</v>
      </c>
      <c r="O748">
        <v>105.5</v>
      </c>
      <c r="P748" s="2">
        <v>39770</v>
      </c>
      <c r="Q748">
        <v>108.32421875</v>
      </c>
      <c r="R748" s="2"/>
      <c r="T748" s="2"/>
      <c r="X748" s="2"/>
      <c r="AB748" s="2"/>
      <c r="AD748" s="2"/>
      <c r="AH748" s="2"/>
      <c r="AJ748" s="2">
        <v>39436</v>
      </c>
      <c r="AK748">
        <v>102.78125</v>
      </c>
      <c r="AL748" s="2">
        <v>39622</v>
      </c>
      <c r="AM748">
        <v>104.00390625</v>
      </c>
      <c r="AN748" s="2">
        <v>39798</v>
      </c>
      <c r="AO748">
        <v>121.09375</v>
      </c>
      <c r="AP748" s="2"/>
      <c r="AR748" s="2"/>
      <c r="BD748" s="2">
        <v>39234</v>
      </c>
      <c r="BE748">
        <v>130.65625</v>
      </c>
      <c r="BF748" s="2">
        <v>39234</v>
      </c>
      <c r="BG748">
        <v>111.8515625</v>
      </c>
      <c r="BH748" s="2">
        <v>39234</v>
      </c>
      <c r="BI748">
        <v>120.12109375</v>
      </c>
      <c r="BJ748" s="2">
        <v>39234</v>
      </c>
      <c r="BK748">
        <v>103.16015625</v>
      </c>
    </row>
    <row r="749" spans="4:63" x14ac:dyDescent="0.25">
      <c r="D749" s="2"/>
      <c r="H749" s="2"/>
      <c r="J749" s="2">
        <v>39237</v>
      </c>
      <c r="K749">
        <v>98.59375</v>
      </c>
      <c r="L749" s="2">
        <v>39409</v>
      </c>
      <c r="M749">
        <v>102.5078125</v>
      </c>
      <c r="N749" s="2">
        <v>39503</v>
      </c>
      <c r="O749">
        <v>105.32421875</v>
      </c>
      <c r="P749" s="2">
        <v>39771</v>
      </c>
      <c r="Q749">
        <v>108.4609375</v>
      </c>
      <c r="R749" s="2"/>
      <c r="T749" s="2"/>
      <c r="X749" s="2"/>
      <c r="AB749" s="2"/>
      <c r="AD749" s="2"/>
      <c r="AH749" s="2"/>
      <c r="AJ749" s="2">
        <v>39437</v>
      </c>
      <c r="AK749">
        <v>102.05078125</v>
      </c>
      <c r="AL749" s="2">
        <v>39623</v>
      </c>
      <c r="AM749">
        <v>104.734375</v>
      </c>
      <c r="AN749" s="2">
        <v>39799</v>
      </c>
      <c r="AO749">
        <v>121.48046875</v>
      </c>
      <c r="AP749" s="2"/>
      <c r="AR749" s="2"/>
      <c r="BD749" s="2">
        <v>39237</v>
      </c>
      <c r="BE749">
        <v>131.20703125</v>
      </c>
      <c r="BF749" s="2">
        <v>39237</v>
      </c>
      <c r="BG749">
        <v>112.33984375</v>
      </c>
      <c r="BH749" s="2">
        <v>39237</v>
      </c>
      <c r="BI749">
        <v>120.60546875</v>
      </c>
      <c r="BJ749" s="2">
        <v>39237</v>
      </c>
      <c r="BK749">
        <v>103.640625</v>
      </c>
    </row>
    <row r="750" spans="4:63" x14ac:dyDescent="0.25">
      <c r="D750" s="2"/>
      <c r="H750" s="2"/>
      <c r="J750" s="2">
        <v>39238</v>
      </c>
      <c r="K750">
        <v>98.5546875</v>
      </c>
      <c r="L750" s="2">
        <v>39412</v>
      </c>
      <c r="M750">
        <v>102.9375</v>
      </c>
      <c r="N750" s="2">
        <v>39504</v>
      </c>
      <c r="O750">
        <v>105.5546875</v>
      </c>
      <c r="P750" s="2">
        <v>39772</v>
      </c>
      <c r="Q750">
        <v>108.70703125</v>
      </c>
      <c r="R750" s="2"/>
      <c r="T750" s="2"/>
      <c r="X750" s="2"/>
      <c r="AB750" s="2"/>
      <c r="AD750" s="2"/>
      <c r="AH750" s="2"/>
      <c r="AJ750" s="2">
        <v>39440</v>
      </c>
      <c r="AK750">
        <v>101.7421875</v>
      </c>
      <c r="AL750" s="2">
        <v>39624</v>
      </c>
      <c r="AM750">
        <v>104.60546875</v>
      </c>
      <c r="AN750" s="2">
        <v>39800</v>
      </c>
      <c r="AO750">
        <v>121.7265625</v>
      </c>
      <c r="AP750" s="2"/>
      <c r="BD750" s="2">
        <v>39238</v>
      </c>
      <c r="BE750">
        <v>130.35546875</v>
      </c>
      <c r="BF750" s="2">
        <v>39238</v>
      </c>
      <c r="BG750">
        <v>111.54296875</v>
      </c>
      <c r="BH750" s="2">
        <v>39238</v>
      </c>
      <c r="BI750">
        <v>119.75</v>
      </c>
      <c r="BJ750" s="2">
        <v>39238</v>
      </c>
      <c r="BK750">
        <v>102.8125</v>
      </c>
    </row>
    <row r="751" spans="4:63" x14ac:dyDescent="0.25">
      <c r="D751" s="2"/>
      <c r="H751" s="2"/>
      <c r="J751" s="2">
        <v>39239</v>
      </c>
      <c r="K751">
        <v>98.64453125</v>
      </c>
      <c r="L751" s="2">
        <v>39413</v>
      </c>
      <c r="M751">
        <v>102.55859375</v>
      </c>
      <c r="N751" s="2">
        <v>39505</v>
      </c>
      <c r="O751">
        <v>105.58203125</v>
      </c>
      <c r="P751" s="2">
        <v>39773</v>
      </c>
      <c r="Q751">
        <v>108.4453125</v>
      </c>
      <c r="R751" s="2"/>
      <c r="T751" s="2"/>
      <c r="X751" s="2"/>
      <c r="AB751" s="2"/>
      <c r="AD751" s="2"/>
      <c r="AH751" s="2"/>
      <c r="AJ751" s="2">
        <v>39441</v>
      </c>
      <c r="AK751">
        <v>101.7421875</v>
      </c>
      <c r="AL751" s="2">
        <v>39625</v>
      </c>
      <c r="AM751">
        <v>105.2265625</v>
      </c>
      <c r="AN751" s="2">
        <v>39801</v>
      </c>
      <c r="AO751">
        <v>121</v>
      </c>
      <c r="AP751" s="2"/>
      <c r="BD751" s="2">
        <v>39239</v>
      </c>
      <c r="BE751">
        <v>130.484375</v>
      </c>
      <c r="BF751" s="2">
        <v>39239</v>
      </c>
      <c r="BG751">
        <v>111.68359375</v>
      </c>
      <c r="BH751" s="2">
        <v>39239</v>
      </c>
      <c r="BI751">
        <v>119.87890625</v>
      </c>
      <c r="BJ751" s="2">
        <v>39239</v>
      </c>
      <c r="BK751">
        <v>102.90625</v>
      </c>
    </row>
    <row r="752" spans="4:63" x14ac:dyDescent="0.25">
      <c r="D752" s="2"/>
      <c r="H752" s="2"/>
      <c r="J752" s="2">
        <v>39240</v>
      </c>
      <c r="K752">
        <v>98.55859375</v>
      </c>
      <c r="L752" s="2">
        <v>39414</v>
      </c>
      <c r="M752">
        <v>102.33203125</v>
      </c>
      <c r="N752" s="2">
        <v>39506</v>
      </c>
      <c r="O752">
        <v>105.98046875</v>
      </c>
      <c r="P752" s="2">
        <v>39776</v>
      </c>
      <c r="Q752">
        <v>108.22265625</v>
      </c>
      <c r="R752" s="2"/>
      <c r="T752" s="2"/>
      <c r="X752" s="2"/>
      <c r="AB752" s="2"/>
      <c r="AD752" s="2"/>
      <c r="AH752" s="2"/>
      <c r="AJ752" s="2">
        <v>39442</v>
      </c>
      <c r="AK752">
        <v>101.34765625</v>
      </c>
      <c r="AL752" s="2">
        <v>39626</v>
      </c>
      <c r="AM752">
        <v>105.62109375</v>
      </c>
      <c r="AN752" s="2">
        <v>39804</v>
      </c>
      <c r="AO752">
        <v>120.54296875</v>
      </c>
      <c r="AP752" s="2"/>
      <c r="BD752" s="2">
        <v>39240</v>
      </c>
      <c r="BE752">
        <v>128.45703125</v>
      </c>
      <c r="BF752" s="2">
        <v>39240</v>
      </c>
      <c r="BG752">
        <v>109.77734375</v>
      </c>
      <c r="BH752" s="2">
        <v>39240</v>
      </c>
      <c r="BI752">
        <v>117.83203125</v>
      </c>
      <c r="BJ752" s="2">
        <v>39240</v>
      </c>
      <c r="BK752">
        <v>101</v>
      </c>
    </row>
    <row r="753" spans="4:63" x14ac:dyDescent="0.25">
      <c r="D753" s="2"/>
      <c r="H753" s="2"/>
      <c r="J753" s="2">
        <v>39241</v>
      </c>
      <c r="K753">
        <v>98.6484375</v>
      </c>
      <c r="L753" s="2">
        <v>39415</v>
      </c>
      <c r="M753">
        <v>102.578125</v>
      </c>
      <c r="N753" s="2">
        <v>39507</v>
      </c>
      <c r="O753">
        <v>106.4375</v>
      </c>
      <c r="P753" s="2">
        <v>39777</v>
      </c>
      <c r="Q753">
        <v>108.453125</v>
      </c>
      <c r="R753" s="2"/>
      <c r="T753" s="2"/>
      <c r="X753" s="2"/>
      <c r="AB753" s="2"/>
      <c r="AD753" s="2"/>
      <c r="AH753" s="2"/>
      <c r="AJ753" s="2">
        <v>39443</v>
      </c>
      <c r="AK753">
        <v>101.859375</v>
      </c>
      <c r="AL753" s="2">
        <v>39629</v>
      </c>
      <c r="AM753">
        <v>105.62890625</v>
      </c>
      <c r="AN753" s="2">
        <v>39805</v>
      </c>
      <c r="AO753">
        <v>120.7265625</v>
      </c>
      <c r="AP753" s="2"/>
      <c r="BD753" s="2">
        <v>39241</v>
      </c>
      <c r="BE753">
        <v>128.7421875</v>
      </c>
      <c r="BF753" s="2">
        <v>39241</v>
      </c>
      <c r="BG753">
        <v>110.09375</v>
      </c>
      <c r="BH753" s="2">
        <v>39241</v>
      </c>
      <c r="BI753">
        <v>118.18359375</v>
      </c>
      <c r="BJ753" s="2">
        <v>39241</v>
      </c>
      <c r="BK753">
        <v>101.33984375</v>
      </c>
    </row>
    <row r="754" spans="4:63" x14ac:dyDescent="0.25">
      <c r="D754" s="2"/>
      <c r="H754" s="2"/>
      <c r="J754" s="2">
        <v>39244</v>
      </c>
      <c r="K754">
        <v>98.640625</v>
      </c>
      <c r="L754" s="2">
        <v>39416</v>
      </c>
      <c r="M754">
        <v>102.6875</v>
      </c>
      <c r="N754" s="2">
        <v>39510</v>
      </c>
      <c r="O754">
        <v>106.3984375</v>
      </c>
      <c r="P754" s="2">
        <v>39778</v>
      </c>
      <c r="Q754">
        <v>108.6171875</v>
      </c>
      <c r="R754" s="2"/>
      <c r="T754" s="2"/>
      <c r="X754" s="2"/>
      <c r="AB754" s="2"/>
      <c r="AD754" s="2"/>
      <c r="AH754" s="2"/>
      <c r="AJ754" s="2">
        <v>39444</v>
      </c>
      <c r="AK754">
        <v>102.625</v>
      </c>
      <c r="AL754" s="2">
        <v>39630</v>
      </c>
      <c r="AM754">
        <v>105.421875</v>
      </c>
      <c r="AN754" s="2">
        <v>39806</v>
      </c>
      <c r="AO754">
        <v>120.375</v>
      </c>
      <c r="AP754" s="2"/>
      <c r="BD754" s="2">
        <v>39244</v>
      </c>
      <c r="BE754">
        <v>128.27734375</v>
      </c>
      <c r="BF754" s="2">
        <v>39244</v>
      </c>
      <c r="BG754">
        <v>109.609375</v>
      </c>
      <c r="BH754" s="2">
        <v>39244</v>
      </c>
      <c r="BI754">
        <v>117.65625</v>
      </c>
      <c r="BJ754" s="2">
        <v>39244</v>
      </c>
      <c r="BK754">
        <v>100.7890625</v>
      </c>
    </row>
    <row r="755" spans="4:63" x14ac:dyDescent="0.25">
      <c r="D755" s="2"/>
      <c r="H755" s="2"/>
      <c r="J755" s="2">
        <v>39245</v>
      </c>
      <c r="K755">
        <v>98.5234375</v>
      </c>
      <c r="L755" s="2">
        <v>39419</v>
      </c>
      <c r="M755">
        <v>103.0234375</v>
      </c>
      <c r="N755" s="2">
        <v>39511</v>
      </c>
      <c r="O755">
        <v>106.36328125</v>
      </c>
      <c r="P755" s="2">
        <v>39779</v>
      </c>
      <c r="Q755">
        <v>108.6171875</v>
      </c>
      <c r="R755" s="2"/>
      <c r="T755" s="2"/>
      <c r="X755" s="2"/>
      <c r="AB755" s="2"/>
      <c r="AD755" s="2"/>
      <c r="AH755" s="2"/>
      <c r="AJ755" s="2">
        <v>39447</v>
      </c>
      <c r="AK755">
        <v>102.9609375</v>
      </c>
      <c r="AL755" s="2">
        <v>39631</v>
      </c>
      <c r="AM755">
        <v>105.76171875</v>
      </c>
      <c r="AN755" s="2">
        <v>39807</v>
      </c>
      <c r="AO755">
        <v>120.375</v>
      </c>
      <c r="AP755" s="2"/>
      <c r="BD755" s="2">
        <v>39245</v>
      </c>
      <c r="BE755">
        <v>126.375</v>
      </c>
      <c r="BF755" s="2">
        <v>39245</v>
      </c>
      <c r="BG755">
        <v>107.86328125</v>
      </c>
      <c r="BH755" s="2">
        <v>39245</v>
      </c>
      <c r="BI755">
        <v>115.72265625</v>
      </c>
      <c r="BJ755" s="2">
        <v>39245</v>
      </c>
      <c r="BK755">
        <v>98.9765625</v>
      </c>
    </row>
    <row r="756" spans="4:63" x14ac:dyDescent="0.25">
      <c r="D756" s="2"/>
      <c r="H756" s="2"/>
      <c r="J756" s="2">
        <v>39246</v>
      </c>
      <c r="K756">
        <v>98.58203125</v>
      </c>
      <c r="L756" s="2">
        <v>39420</v>
      </c>
      <c r="M756">
        <v>102.95703125</v>
      </c>
      <c r="N756" s="2">
        <v>39512</v>
      </c>
      <c r="O756">
        <v>106.453125</v>
      </c>
      <c r="P756" s="2">
        <v>39780</v>
      </c>
      <c r="Q756">
        <v>108.85546875</v>
      </c>
      <c r="R756" s="2"/>
      <c r="T756" s="2"/>
      <c r="X756" s="2"/>
      <c r="AB756" s="2"/>
      <c r="AD756" s="2"/>
      <c r="AH756" s="2"/>
      <c r="AJ756" s="2">
        <v>39448</v>
      </c>
      <c r="AK756">
        <v>102.9609375</v>
      </c>
      <c r="AL756" s="2">
        <v>39632</v>
      </c>
      <c r="AM756">
        <v>105.83984375</v>
      </c>
      <c r="AN756" s="2">
        <v>39808</v>
      </c>
      <c r="AO756">
        <v>120.9140625</v>
      </c>
      <c r="AP756" s="2"/>
      <c r="BD756" s="2">
        <v>39246</v>
      </c>
      <c r="BE756">
        <v>127.8203125</v>
      </c>
      <c r="BF756" s="2">
        <v>39246</v>
      </c>
      <c r="BG756">
        <v>109.20703125</v>
      </c>
      <c r="BH756" s="2">
        <v>39246</v>
      </c>
      <c r="BI756">
        <v>117.2265625</v>
      </c>
      <c r="BJ756" s="2">
        <v>39246</v>
      </c>
      <c r="BK756">
        <v>100.5078125</v>
      </c>
    </row>
    <row r="757" spans="4:63" x14ac:dyDescent="0.25">
      <c r="D757" s="2"/>
      <c r="H757" s="2"/>
      <c r="J757" s="2">
        <v>39247</v>
      </c>
      <c r="K757">
        <v>98.57421875</v>
      </c>
      <c r="L757" s="2">
        <v>39421</v>
      </c>
      <c r="M757">
        <v>102.83984375</v>
      </c>
      <c r="N757" s="2">
        <v>39513</v>
      </c>
      <c r="O757">
        <v>106.66796875</v>
      </c>
      <c r="P757" s="2">
        <v>39783</v>
      </c>
      <c r="Q757">
        <v>109.1015625</v>
      </c>
      <c r="R757" s="2"/>
      <c r="T757" s="2"/>
      <c r="X757" s="2"/>
      <c r="AB757" s="2"/>
      <c r="AD757" s="2"/>
      <c r="AH757" s="2"/>
      <c r="AJ757" s="2">
        <v>39449</v>
      </c>
      <c r="AK757">
        <v>103.796875</v>
      </c>
      <c r="AL757" s="2">
        <v>39633</v>
      </c>
      <c r="AM757">
        <v>105.83984375</v>
      </c>
      <c r="AN757" s="2">
        <v>39811</v>
      </c>
      <c r="AO757">
        <v>121.19140625</v>
      </c>
      <c r="AP757" s="2"/>
      <c r="BD757" s="2">
        <v>39247</v>
      </c>
      <c r="BE757">
        <v>127.57421875</v>
      </c>
      <c r="BF757" s="2">
        <v>39247</v>
      </c>
      <c r="BG757">
        <v>108.98828125</v>
      </c>
      <c r="BH757" s="2">
        <v>39247</v>
      </c>
      <c r="BI757">
        <v>116.9921875</v>
      </c>
      <c r="BJ757" s="2">
        <v>39247</v>
      </c>
      <c r="BK757">
        <v>100.2109375</v>
      </c>
    </row>
    <row r="758" spans="4:63" x14ac:dyDescent="0.25">
      <c r="D758" s="2"/>
      <c r="H758" s="2"/>
      <c r="J758" s="2">
        <v>39248</v>
      </c>
      <c r="K758">
        <v>98.7109375</v>
      </c>
      <c r="L758" s="2">
        <v>39422</v>
      </c>
      <c r="M758">
        <v>102.6796875</v>
      </c>
      <c r="N758" s="2">
        <v>39514</v>
      </c>
      <c r="O758">
        <v>106.65234375</v>
      </c>
      <c r="P758" s="2">
        <v>39784</v>
      </c>
      <c r="Q758">
        <v>109.14453125</v>
      </c>
      <c r="R758" s="2"/>
      <c r="T758" s="2"/>
      <c r="X758" s="2"/>
      <c r="AB758" s="2"/>
      <c r="AD758" s="2"/>
      <c r="AH758" s="2"/>
      <c r="AJ758" s="2">
        <v>39450</v>
      </c>
      <c r="AK758">
        <v>103.88671875</v>
      </c>
      <c r="AL758" s="2">
        <v>39636</v>
      </c>
      <c r="AM758">
        <v>106.5078125</v>
      </c>
      <c r="AN758" s="2">
        <v>39812</v>
      </c>
      <c r="AO758">
        <v>121.234375</v>
      </c>
      <c r="AP758" s="2"/>
      <c r="BD758" s="2">
        <v>39248</v>
      </c>
      <c r="BE758">
        <v>128.23046875</v>
      </c>
      <c r="BF758" s="2">
        <v>39248</v>
      </c>
      <c r="BG758">
        <v>109.6015625</v>
      </c>
      <c r="BH758" s="2">
        <v>39248</v>
      </c>
      <c r="BI758">
        <v>117.640625</v>
      </c>
      <c r="BJ758" s="2">
        <v>39248</v>
      </c>
      <c r="BK758">
        <v>100.80078125</v>
      </c>
    </row>
    <row r="759" spans="4:63" x14ac:dyDescent="0.25">
      <c r="D759" s="2"/>
      <c r="H759" s="2"/>
      <c r="J759" s="2">
        <v>39251</v>
      </c>
      <c r="K759">
        <v>98.75</v>
      </c>
      <c r="L759" s="2">
        <v>39423</v>
      </c>
      <c r="M759">
        <v>102.51953125</v>
      </c>
      <c r="N759" s="2">
        <v>39517</v>
      </c>
      <c r="O759">
        <v>106.7265625</v>
      </c>
      <c r="P759" s="2">
        <v>39785</v>
      </c>
      <c r="Q759">
        <v>109.15625</v>
      </c>
      <c r="R759" s="2"/>
      <c r="T759" s="2"/>
      <c r="X759" s="2"/>
      <c r="AB759" s="2"/>
      <c r="AD759" s="2"/>
      <c r="AH759" s="2"/>
      <c r="AJ759" s="2">
        <v>39451</v>
      </c>
      <c r="AK759">
        <v>104.27734375</v>
      </c>
      <c r="AL759" s="2">
        <v>39637</v>
      </c>
      <c r="AM759">
        <v>106.64453125</v>
      </c>
      <c r="AN759" s="2">
        <v>39813</v>
      </c>
      <c r="AO759">
        <v>119.5546875</v>
      </c>
      <c r="AP759" s="2"/>
      <c r="BD759" s="2">
        <v>39251</v>
      </c>
      <c r="BE759">
        <v>128.37890625</v>
      </c>
      <c r="BF759" s="2">
        <v>39251</v>
      </c>
      <c r="BG759">
        <v>109.7265625</v>
      </c>
      <c r="BH759" s="2">
        <v>39251</v>
      </c>
      <c r="BI759">
        <v>117.76953125</v>
      </c>
      <c r="BJ759" s="2">
        <v>39251</v>
      </c>
      <c r="BK759">
        <v>100.890625</v>
      </c>
    </row>
    <row r="760" spans="4:63" x14ac:dyDescent="0.25">
      <c r="D760" s="2"/>
      <c r="H760" s="2"/>
      <c r="J760" s="2">
        <v>39252</v>
      </c>
      <c r="K760">
        <v>98.85546875</v>
      </c>
      <c r="L760" s="2">
        <v>39426</v>
      </c>
      <c r="M760">
        <v>102.40625</v>
      </c>
      <c r="N760" s="2">
        <v>39518</v>
      </c>
      <c r="O760">
        <v>106.20703125</v>
      </c>
      <c r="P760" s="2">
        <v>39786</v>
      </c>
      <c r="Q760">
        <v>109.27734375</v>
      </c>
      <c r="R760" s="2"/>
      <c r="T760" s="2"/>
      <c r="X760" s="2"/>
      <c r="AB760" s="2"/>
      <c r="AD760" s="2"/>
      <c r="AH760" s="2"/>
      <c r="AJ760" s="2">
        <v>39454</v>
      </c>
      <c r="AK760">
        <v>104.5390625</v>
      </c>
      <c r="AL760" s="2">
        <v>39638</v>
      </c>
      <c r="AM760">
        <v>107.078125</v>
      </c>
      <c r="AN760" s="2">
        <v>39814</v>
      </c>
      <c r="AO760">
        <v>119.5546875</v>
      </c>
      <c r="AP760" s="2"/>
      <c r="BD760" s="2">
        <v>39252</v>
      </c>
      <c r="BE760">
        <v>129.1640625</v>
      </c>
      <c r="BF760" s="2">
        <v>39252</v>
      </c>
      <c r="BG760">
        <v>110.4296875</v>
      </c>
      <c r="BH760" s="2">
        <v>39252</v>
      </c>
      <c r="BI760">
        <v>118.5390625</v>
      </c>
      <c r="BJ760" s="2">
        <v>39252</v>
      </c>
      <c r="BK760">
        <v>101.609375</v>
      </c>
    </row>
    <row r="761" spans="4:63" x14ac:dyDescent="0.25">
      <c r="D761" s="2"/>
      <c r="H761" s="2"/>
      <c r="J761" s="2">
        <v>39253</v>
      </c>
      <c r="K761">
        <v>98.80078125</v>
      </c>
      <c r="L761" s="2">
        <v>39427</v>
      </c>
      <c r="M761">
        <v>102.9296875</v>
      </c>
      <c r="N761" s="2">
        <v>39519</v>
      </c>
      <c r="O761">
        <v>106.5</v>
      </c>
      <c r="P761" s="2">
        <v>39787</v>
      </c>
      <c r="Q761">
        <v>109.03125</v>
      </c>
      <c r="R761" s="2"/>
      <c r="T761" s="2"/>
      <c r="X761" s="2"/>
      <c r="AB761" s="2"/>
      <c r="AD761" s="2"/>
      <c r="AH761" s="2"/>
      <c r="AJ761" s="2">
        <v>39455</v>
      </c>
      <c r="AK761">
        <v>104.91015625</v>
      </c>
      <c r="AL761" s="2">
        <v>39639</v>
      </c>
      <c r="AM761">
        <v>107.13671875</v>
      </c>
      <c r="AN761" s="2">
        <v>39815</v>
      </c>
      <c r="AO761">
        <v>118.34375</v>
      </c>
      <c r="AP761" s="2"/>
      <c r="BD761" s="2">
        <v>39253</v>
      </c>
      <c r="BE761">
        <v>128.54296875</v>
      </c>
      <c r="BF761" s="2">
        <v>39253</v>
      </c>
      <c r="BG761">
        <v>109.85546875</v>
      </c>
      <c r="BH761" s="2">
        <v>39253</v>
      </c>
      <c r="BI761">
        <v>117.9140625</v>
      </c>
      <c r="BJ761" s="2">
        <v>39253</v>
      </c>
      <c r="BK761">
        <v>101.046875</v>
      </c>
    </row>
    <row r="762" spans="4:63" x14ac:dyDescent="0.25">
      <c r="D762" s="2"/>
      <c r="H762" s="2"/>
      <c r="J762" s="2">
        <v>39254</v>
      </c>
      <c r="K762">
        <v>98.80859375</v>
      </c>
      <c r="L762" s="2">
        <v>39428</v>
      </c>
      <c r="M762">
        <v>102.51953125</v>
      </c>
      <c r="N762" s="2">
        <v>39520</v>
      </c>
      <c r="O762">
        <v>106.5078125</v>
      </c>
      <c r="P762" s="2">
        <v>39790</v>
      </c>
      <c r="Q762">
        <v>108.99609375</v>
      </c>
      <c r="R762" s="2"/>
      <c r="T762" s="2"/>
      <c r="X762" s="2"/>
      <c r="AB762" s="2"/>
      <c r="AD762" s="2"/>
      <c r="AH762" s="2"/>
      <c r="AJ762" s="2">
        <v>39456</v>
      </c>
      <c r="AK762">
        <v>104.625</v>
      </c>
      <c r="AL762" s="2">
        <v>39640</v>
      </c>
      <c r="AM762">
        <v>105.9375</v>
      </c>
      <c r="AN762" s="2">
        <v>39818</v>
      </c>
      <c r="AO762">
        <v>117.98046875</v>
      </c>
      <c r="AP762" s="2"/>
      <c r="BD762" s="2">
        <v>39254</v>
      </c>
      <c r="BE762">
        <v>127.76953125</v>
      </c>
      <c r="BF762" s="2">
        <v>39254</v>
      </c>
      <c r="BG762">
        <v>109.13671875</v>
      </c>
      <c r="BH762" s="2">
        <v>39254</v>
      </c>
      <c r="BI762">
        <v>117.12109375</v>
      </c>
      <c r="BJ762" s="2">
        <v>39254</v>
      </c>
      <c r="BK762">
        <v>100.28125</v>
      </c>
    </row>
    <row r="763" spans="4:63" x14ac:dyDescent="0.25">
      <c r="D763" s="2"/>
      <c r="H763" s="2"/>
      <c r="J763" s="2">
        <v>39255</v>
      </c>
      <c r="K763">
        <v>98.9453125</v>
      </c>
      <c r="L763" s="2">
        <v>39429</v>
      </c>
      <c r="M763">
        <v>102.32421875</v>
      </c>
      <c r="N763" s="2">
        <v>39521</v>
      </c>
      <c r="O763">
        <v>106.83984375</v>
      </c>
      <c r="P763" s="2">
        <v>39791</v>
      </c>
      <c r="Q763">
        <v>109.1796875</v>
      </c>
      <c r="R763" s="2"/>
      <c r="T763" s="2"/>
      <c r="X763" s="2"/>
      <c r="AB763" s="2"/>
      <c r="AD763" s="2"/>
      <c r="AH763" s="2"/>
      <c r="AJ763" s="2">
        <v>39457</v>
      </c>
      <c r="AK763">
        <v>104.32421875</v>
      </c>
      <c r="AL763" s="2">
        <v>39643</v>
      </c>
      <c r="AM763">
        <v>106.65234375</v>
      </c>
      <c r="AN763" s="2">
        <v>39819</v>
      </c>
      <c r="AO763">
        <v>118.3828125</v>
      </c>
      <c r="AP763" s="2"/>
      <c r="BD763" s="2">
        <v>39255</v>
      </c>
      <c r="BE763">
        <v>128.53515625</v>
      </c>
      <c r="BF763" s="2">
        <v>39255</v>
      </c>
      <c r="BG763">
        <v>109.84375</v>
      </c>
      <c r="BH763" s="2">
        <v>39255</v>
      </c>
      <c r="BI763">
        <v>117.91015625</v>
      </c>
      <c r="BJ763" s="2">
        <v>39255</v>
      </c>
      <c r="BK763">
        <v>101.02734375</v>
      </c>
    </row>
    <row r="764" spans="4:63" x14ac:dyDescent="0.25">
      <c r="D764" s="2"/>
      <c r="H764" s="2"/>
      <c r="J764" s="2">
        <v>39258</v>
      </c>
      <c r="K764">
        <v>99</v>
      </c>
      <c r="L764" s="2">
        <v>39430</v>
      </c>
      <c r="M764">
        <v>102.19921875</v>
      </c>
      <c r="N764" s="2">
        <v>39524</v>
      </c>
      <c r="O764">
        <v>107.2109375</v>
      </c>
      <c r="P764" s="2">
        <v>39792</v>
      </c>
      <c r="Q764">
        <v>109.20703125</v>
      </c>
      <c r="R764" s="2"/>
      <c r="T764" s="2"/>
      <c r="X764" s="2"/>
      <c r="AB764" s="2"/>
      <c r="AD764" s="2"/>
      <c r="AH764" s="2"/>
      <c r="AJ764" s="2">
        <v>39458</v>
      </c>
      <c r="AK764">
        <v>105.05859375</v>
      </c>
      <c r="AL764" s="2">
        <v>39644</v>
      </c>
      <c r="AM764">
        <v>107.0390625</v>
      </c>
      <c r="AN764" s="2">
        <v>39820</v>
      </c>
      <c r="AO764">
        <v>118.08203125</v>
      </c>
      <c r="AP764" s="2"/>
      <c r="BD764" s="2">
        <v>39258</v>
      </c>
      <c r="BE764">
        <v>129.1484375</v>
      </c>
      <c r="BF764" s="2">
        <v>39258</v>
      </c>
      <c r="BG764">
        <v>110.421875</v>
      </c>
      <c r="BH764" s="2">
        <v>39258</v>
      </c>
      <c r="BI764">
        <v>118.5234375</v>
      </c>
      <c r="BJ764" s="2">
        <v>39258</v>
      </c>
      <c r="BK764">
        <v>101.6171875</v>
      </c>
    </row>
    <row r="765" spans="4:63" x14ac:dyDescent="0.25">
      <c r="D765" s="2"/>
      <c r="H765" s="2"/>
      <c r="J765" s="2">
        <v>39259</v>
      </c>
      <c r="K765">
        <v>99.02734375</v>
      </c>
      <c r="L765" s="2">
        <v>39433</v>
      </c>
      <c r="M765">
        <v>102.45703125</v>
      </c>
      <c r="N765" s="2">
        <v>39525</v>
      </c>
      <c r="O765">
        <v>106.609375</v>
      </c>
      <c r="P765" s="2">
        <v>39793</v>
      </c>
      <c r="Q765">
        <v>109.35546875</v>
      </c>
      <c r="R765" s="2"/>
      <c r="T765" s="2"/>
      <c r="X765" s="2"/>
      <c r="AB765" s="2"/>
      <c r="AD765" s="2"/>
      <c r="AH765" s="2"/>
      <c r="AJ765" s="2">
        <v>39461</v>
      </c>
      <c r="AK765">
        <v>105.0859375</v>
      </c>
      <c r="AL765" s="2">
        <v>39645</v>
      </c>
      <c r="AM765">
        <v>106.34765625</v>
      </c>
      <c r="AN765" s="2">
        <v>39821</v>
      </c>
      <c r="AO765">
        <v>118.828125</v>
      </c>
      <c r="AP765" s="2"/>
      <c r="BD765" s="2">
        <v>39259</v>
      </c>
      <c r="BE765">
        <v>129.21875</v>
      </c>
      <c r="BF765" s="2">
        <v>39259</v>
      </c>
      <c r="BG765">
        <v>110.46875</v>
      </c>
      <c r="BH765" s="2">
        <v>39259</v>
      </c>
      <c r="BI765">
        <v>118.5859375</v>
      </c>
      <c r="BJ765" s="2">
        <v>39259</v>
      </c>
      <c r="BK765">
        <v>101.6796875</v>
      </c>
    </row>
    <row r="766" spans="4:63" x14ac:dyDescent="0.25">
      <c r="D766" s="2"/>
      <c r="H766" s="2"/>
      <c r="J766" s="2">
        <v>39260</v>
      </c>
      <c r="K766">
        <v>99.00390625</v>
      </c>
      <c r="L766" s="2">
        <v>39434</v>
      </c>
      <c r="M766">
        <v>102.453125</v>
      </c>
      <c r="N766" s="2">
        <v>39526</v>
      </c>
      <c r="O766">
        <v>106.90234375</v>
      </c>
      <c r="P766" s="2">
        <v>39794</v>
      </c>
      <c r="Q766">
        <v>109.421875</v>
      </c>
      <c r="R766" s="2"/>
      <c r="T766" s="2"/>
      <c r="X766" s="2"/>
      <c r="AB766" s="2"/>
      <c r="AD766" s="2"/>
      <c r="AH766" s="2"/>
      <c r="AJ766" s="2">
        <v>39462</v>
      </c>
      <c r="AK766">
        <v>105.69140625</v>
      </c>
      <c r="AL766" s="2">
        <v>39646</v>
      </c>
      <c r="AM766">
        <v>105.875</v>
      </c>
      <c r="AN766" s="2">
        <v>39822</v>
      </c>
      <c r="AO766">
        <v>119.2109375</v>
      </c>
      <c r="AP766" s="2"/>
      <c r="BD766" s="2">
        <v>39260</v>
      </c>
      <c r="BE766">
        <v>129.31640625</v>
      </c>
      <c r="BF766" s="2">
        <v>39260</v>
      </c>
      <c r="BG766">
        <v>110.5625</v>
      </c>
      <c r="BH766" s="2">
        <v>39260</v>
      </c>
      <c r="BI766">
        <v>118.68359375</v>
      </c>
      <c r="BJ766" s="2">
        <v>39260</v>
      </c>
      <c r="BK766">
        <v>101.7578125</v>
      </c>
    </row>
    <row r="767" spans="4:63" x14ac:dyDescent="0.25">
      <c r="D767" s="2"/>
      <c r="H767" s="2"/>
      <c r="J767" s="2">
        <v>39261</v>
      </c>
      <c r="K767">
        <v>98.93359375</v>
      </c>
      <c r="L767" s="2">
        <v>39435</v>
      </c>
      <c r="M767">
        <v>102.6484375</v>
      </c>
      <c r="N767" s="2">
        <v>39527</v>
      </c>
      <c r="O767">
        <v>106.6328125</v>
      </c>
      <c r="P767" s="2">
        <v>39797</v>
      </c>
      <c r="Q767">
        <v>109.43359375</v>
      </c>
      <c r="R767" s="2"/>
      <c r="T767" s="2"/>
      <c r="X767" s="2"/>
      <c r="AB767" s="2"/>
      <c r="AD767" s="2"/>
      <c r="AH767" s="2"/>
      <c r="AJ767" s="2">
        <v>39463</v>
      </c>
      <c r="AK767">
        <v>105.32421875</v>
      </c>
      <c r="AL767" s="2">
        <v>39647</v>
      </c>
      <c r="AM767">
        <v>105.30078125</v>
      </c>
      <c r="AN767" s="2">
        <v>39825</v>
      </c>
      <c r="AO767">
        <v>119.72265625</v>
      </c>
      <c r="AP767" s="2"/>
      <c r="BD767" s="2">
        <v>39261</v>
      </c>
      <c r="BE767">
        <v>129.18359375</v>
      </c>
      <c r="BF767" s="2">
        <v>39261</v>
      </c>
      <c r="BG767">
        <v>110.44140625</v>
      </c>
      <c r="BH767" s="2">
        <v>39261</v>
      </c>
      <c r="BI767">
        <v>118.5625</v>
      </c>
      <c r="BJ767" s="2">
        <v>39261</v>
      </c>
      <c r="BK767">
        <v>101.6640625</v>
      </c>
    </row>
    <row r="768" spans="4:63" x14ac:dyDescent="0.25">
      <c r="D768" s="2"/>
      <c r="H768" s="2"/>
      <c r="J768" s="2">
        <v>39262</v>
      </c>
      <c r="K768">
        <v>99.0859375</v>
      </c>
      <c r="L768" s="2">
        <v>39436</v>
      </c>
      <c r="M768">
        <v>102.69140625</v>
      </c>
      <c r="N768" s="2">
        <v>39528</v>
      </c>
      <c r="O768">
        <v>106.6328125</v>
      </c>
      <c r="P768" s="2">
        <v>39798</v>
      </c>
      <c r="Q768">
        <v>109.6328125</v>
      </c>
      <c r="R768" s="2"/>
      <c r="T768" s="2"/>
      <c r="X768" s="2"/>
      <c r="AB768" s="2"/>
      <c r="AD768" s="2"/>
      <c r="AH768" s="2"/>
      <c r="AJ768" s="2">
        <v>39464</v>
      </c>
      <c r="AK768">
        <v>106.1015625</v>
      </c>
      <c r="AL768" s="2">
        <v>39650</v>
      </c>
      <c r="AM768">
        <v>105.609375</v>
      </c>
      <c r="AN768" s="2">
        <v>39826</v>
      </c>
      <c r="AO768">
        <v>119.765625</v>
      </c>
      <c r="AP768" s="2"/>
      <c r="BD768" s="2">
        <v>39262</v>
      </c>
      <c r="BE768">
        <v>130.33984375</v>
      </c>
      <c r="BF768" s="2">
        <v>39262</v>
      </c>
      <c r="BG768">
        <v>111.50390625</v>
      </c>
      <c r="BH768" s="2">
        <v>39262</v>
      </c>
      <c r="BI768">
        <v>119.7109375</v>
      </c>
      <c r="BJ768" s="2">
        <v>39262</v>
      </c>
      <c r="BK768">
        <v>102.80078125</v>
      </c>
    </row>
    <row r="769" spans="4:63" x14ac:dyDescent="0.25">
      <c r="D769" s="2"/>
      <c r="H769" s="2"/>
      <c r="J769" s="2">
        <v>39265</v>
      </c>
      <c r="K769">
        <v>99.125</v>
      </c>
      <c r="L769" s="2">
        <v>39437</v>
      </c>
      <c r="M769">
        <v>102.51953125</v>
      </c>
      <c r="N769" s="2">
        <v>39531</v>
      </c>
      <c r="O769">
        <v>106.20703125</v>
      </c>
      <c r="P769" s="2">
        <v>39799</v>
      </c>
      <c r="Q769">
        <v>109.44140625</v>
      </c>
      <c r="R769" s="2"/>
      <c r="T769" s="2"/>
      <c r="X769" s="2"/>
      <c r="AB769" s="2"/>
      <c r="AD769" s="2"/>
      <c r="AH769" s="2"/>
      <c r="AJ769" s="2">
        <v>39465</v>
      </c>
      <c r="AK769">
        <v>106.22265625</v>
      </c>
      <c r="AL769" s="2">
        <v>39651</v>
      </c>
      <c r="AM769">
        <v>105.13671875</v>
      </c>
      <c r="AN769" s="2">
        <v>39827</v>
      </c>
      <c r="AO769">
        <v>120.41796875</v>
      </c>
      <c r="AP769" s="2"/>
      <c r="BD769" s="2">
        <v>39265</v>
      </c>
      <c r="BE769">
        <v>130.796875</v>
      </c>
      <c r="BF769" s="2">
        <v>39265</v>
      </c>
      <c r="BG769">
        <v>111.9609375</v>
      </c>
      <c r="BH769" s="2">
        <v>39265</v>
      </c>
      <c r="BI769">
        <v>120.21484375</v>
      </c>
      <c r="BJ769" s="2">
        <v>39265</v>
      </c>
      <c r="BK769">
        <v>103.265625</v>
      </c>
    </row>
    <row r="770" spans="4:63" x14ac:dyDescent="0.25">
      <c r="D770" s="2"/>
      <c r="H770" s="2"/>
      <c r="J770" s="2">
        <v>39266</v>
      </c>
      <c r="K770">
        <v>99.08203125</v>
      </c>
      <c r="L770" s="2">
        <v>39440</v>
      </c>
      <c r="M770">
        <v>102.4140625</v>
      </c>
      <c r="N770" s="2">
        <v>39532</v>
      </c>
      <c r="O770">
        <v>106.3125</v>
      </c>
      <c r="P770" s="2">
        <v>39800</v>
      </c>
      <c r="Q770">
        <v>109.515625</v>
      </c>
      <c r="R770" s="2"/>
      <c r="T770" s="2"/>
      <c r="X770" s="2"/>
      <c r="AB770" s="2"/>
      <c r="AD770" s="2"/>
      <c r="AH770" s="2"/>
      <c r="AJ770" s="2">
        <v>39468</v>
      </c>
      <c r="AK770">
        <v>106.22265625</v>
      </c>
      <c r="AL770" s="2">
        <v>39652</v>
      </c>
      <c r="AM770">
        <v>104.9453125</v>
      </c>
      <c r="AN770" s="2">
        <v>39828</v>
      </c>
      <c r="AO770">
        <v>120.2734375</v>
      </c>
      <c r="AP770" s="2"/>
      <c r="BD770" s="2">
        <v>39266</v>
      </c>
      <c r="BE770">
        <v>130.18359375</v>
      </c>
      <c r="BF770" s="2">
        <v>39266</v>
      </c>
      <c r="BG770">
        <v>111.3828125</v>
      </c>
      <c r="BH770" s="2">
        <v>39266</v>
      </c>
      <c r="BI770">
        <v>119.609375</v>
      </c>
      <c r="BJ770" s="2">
        <v>39266</v>
      </c>
      <c r="BK770">
        <v>102.640625</v>
      </c>
    </row>
    <row r="771" spans="4:63" x14ac:dyDescent="0.25">
      <c r="D771" s="2"/>
      <c r="H771" s="2"/>
      <c r="J771" s="2">
        <v>39267</v>
      </c>
      <c r="K771">
        <v>99.08203125</v>
      </c>
      <c r="L771" s="2">
        <v>39441</v>
      </c>
      <c r="M771">
        <v>102.4140625</v>
      </c>
      <c r="N771" s="2">
        <v>39533</v>
      </c>
      <c r="O771">
        <v>106.62109375</v>
      </c>
      <c r="P771" s="2">
        <v>39801</v>
      </c>
      <c r="Q771">
        <v>109.39453125</v>
      </c>
      <c r="R771" s="2"/>
      <c r="T771" s="2"/>
      <c r="X771" s="2"/>
      <c r="AB771" s="2"/>
      <c r="AD771" s="2"/>
      <c r="AH771" s="2"/>
      <c r="AJ771" s="2">
        <v>39469</v>
      </c>
      <c r="AK771">
        <v>107.609375</v>
      </c>
      <c r="AL771" s="2">
        <v>39653</v>
      </c>
      <c r="AM771">
        <v>105.86328125</v>
      </c>
      <c r="AN771" s="2">
        <v>39829</v>
      </c>
      <c r="AO771">
        <v>119.62109375</v>
      </c>
      <c r="AP771" s="2"/>
      <c r="BD771" s="2">
        <v>39267</v>
      </c>
      <c r="BE771">
        <v>130.18359375</v>
      </c>
      <c r="BF771" s="2">
        <v>39267</v>
      </c>
      <c r="BG771">
        <v>111.3828125</v>
      </c>
      <c r="BH771" s="2">
        <v>39267</v>
      </c>
      <c r="BI771">
        <v>119.609375</v>
      </c>
      <c r="BJ771" s="2">
        <v>39267</v>
      </c>
      <c r="BK771">
        <v>102.640625</v>
      </c>
    </row>
    <row r="772" spans="4:63" x14ac:dyDescent="0.25">
      <c r="D772" s="2"/>
      <c r="H772" s="2"/>
      <c r="J772" s="2">
        <v>39268</v>
      </c>
      <c r="K772">
        <v>98.98046875</v>
      </c>
      <c r="L772" s="2">
        <v>39442</v>
      </c>
      <c r="M772">
        <v>102.328125</v>
      </c>
      <c r="N772" s="2">
        <v>39534</v>
      </c>
      <c r="O772">
        <v>106.5078125</v>
      </c>
      <c r="P772" s="2">
        <v>39804</v>
      </c>
      <c r="Q772">
        <v>109.21875</v>
      </c>
      <c r="R772" s="2"/>
      <c r="T772" s="2"/>
      <c r="X772" s="2"/>
      <c r="AB772" s="2"/>
      <c r="AD772" s="2"/>
      <c r="AH772" s="2"/>
      <c r="AJ772" s="2">
        <v>39470</v>
      </c>
      <c r="AK772">
        <v>106.55859375</v>
      </c>
      <c r="AL772" s="2">
        <v>39654</v>
      </c>
      <c r="AM772">
        <v>105.1640625</v>
      </c>
      <c r="AN772" s="2">
        <v>39832</v>
      </c>
      <c r="AO772">
        <v>119.62109375</v>
      </c>
      <c r="AP772" s="2"/>
      <c r="BD772" s="2">
        <v>39268</v>
      </c>
      <c r="BE772">
        <v>128.984375</v>
      </c>
      <c r="BF772" s="2">
        <v>39268</v>
      </c>
      <c r="BG772">
        <v>110.2578125</v>
      </c>
      <c r="BH772" s="2">
        <v>39268</v>
      </c>
      <c r="BI772">
        <v>118.39453125</v>
      </c>
      <c r="BJ772" s="2">
        <v>39268</v>
      </c>
      <c r="BK772">
        <v>101.48046875</v>
      </c>
    </row>
    <row r="773" spans="4:63" x14ac:dyDescent="0.25">
      <c r="D773" s="2"/>
      <c r="H773" s="2"/>
      <c r="J773" s="2">
        <v>39269</v>
      </c>
      <c r="K773">
        <v>99.0078125</v>
      </c>
      <c r="L773" s="2">
        <v>39443</v>
      </c>
      <c r="M773">
        <v>102.52734375</v>
      </c>
      <c r="N773" s="2">
        <v>39535</v>
      </c>
      <c r="O773">
        <v>106.6328125</v>
      </c>
      <c r="P773" s="2">
        <v>39805</v>
      </c>
      <c r="Q773">
        <v>109.21484375</v>
      </c>
      <c r="R773" s="2"/>
      <c r="T773" s="2"/>
      <c r="X773" s="2"/>
      <c r="AB773" s="2"/>
      <c r="AD773" s="2"/>
      <c r="AH773" s="2"/>
      <c r="AJ773" s="2">
        <v>39471</v>
      </c>
      <c r="AK773">
        <v>105.7890625</v>
      </c>
      <c r="AL773" s="2">
        <v>39657</v>
      </c>
      <c r="AM773">
        <v>106.00390625</v>
      </c>
      <c r="AN773" s="2">
        <v>39833</v>
      </c>
      <c r="AO773">
        <v>119.3828125</v>
      </c>
      <c r="AP773" s="2"/>
      <c r="BD773" s="2">
        <v>39269</v>
      </c>
      <c r="BE773">
        <v>128.59375</v>
      </c>
      <c r="BF773" s="2">
        <v>39269</v>
      </c>
      <c r="BG773">
        <v>109.90234375</v>
      </c>
      <c r="BH773" s="2">
        <v>39269</v>
      </c>
      <c r="BI773">
        <v>117.98046875</v>
      </c>
      <c r="BJ773" s="2">
        <v>39269</v>
      </c>
      <c r="BK773">
        <v>101.07421875</v>
      </c>
    </row>
    <row r="774" spans="4:63" x14ac:dyDescent="0.25">
      <c r="D774" s="2"/>
      <c r="H774" s="2"/>
      <c r="J774" s="2">
        <v>39272</v>
      </c>
      <c r="K774">
        <v>99.06640625</v>
      </c>
      <c r="L774" s="2">
        <v>39444</v>
      </c>
      <c r="M774">
        <v>102.7421875</v>
      </c>
      <c r="N774" s="2">
        <v>39538</v>
      </c>
      <c r="O774">
        <v>106.73828125</v>
      </c>
      <c r="P774" s="2">
        <v>39806</v>
      </c>
      <c r="Q774">
        <v>109.23828125</v>
      </c>
      <c r="R774" s="2"/>
      <c r="T774" s="2"/>
      <c r="X774" s="2"/>
      <c r="AB774" s="2"/>
      <c r="AD774" s="2"/>
      <c r="AH774" s="2"/>
      <c r="AJ774" s="2">
        <v>39472</v>
      </c>
      <c r="AK774">
        <v>106.7734375</v>
      </c>
      <c r="AL774" s="2">
        <v>39658</v>
      </c>
      <c r="AM774">
        <v>105.734375</v>
      </c>
      <c r="AN774" s="2">
        <v>39834</v>
      </c>
      <c r="AO774">
        <v>118.09765625</v>
      </c>
      <c r="AP774" s="2"/>
      <c r="BD774" s="2">
        <v>39272</v>
      </c>
      <c r="BE774">
        <v>129.0234375</v>
      </c>
      <c r="BF774" s="2">
        <v>39272</v>
      </c>
      <c r="BG774">
        <v>110.29296875</v>
      </c>
      <c r="BH774" s="2">
        <v>39272</v>
      </c>
      <c r="BI774">
        <v>118.41796875</v>
      </c>
      <c r="BJ774" s="2">
        <v>39272</v>
      </c>
      <c r="BK774">
        <v>101.4765625</v>
      </c>
    </row>
    <row r="775" spans="4:63" x14ac:dyDescent="0.25">
      <c r="D775" s="2"/>
      <c r="H775" s="2"/>
      <c r="J775" s="2">
        <v>39273</v>
      </c>
      <c r="K775">
        <v>99.23046875</v>
      </c>
      <c r="L775" s="2">
        <v>39447</v>
      </c>
      <c r="M775">
        <v>102.88671875</v>
      </c>
      <c r="N775" s="2">
        <v>39539</v>
      </c>
      <c r="O775">
        <v>106.328125</v>
      </c>
      <c r="P775" s="2">
        <v>39807</v>
      </c>
      <c r="Q775">
        <v>109.23828125</v>
      </c>
      <c r="R775" s="2"/>
      <c r="T775" s="2"/>
      <c r="X775" s="2"/>
      <c r="AB775" s="2"/>
      <c r="AD775" s="2"/>
      <c r="AH775" s="2"/>
      <c r="AJ775" s="2">
        <v>39475</v>
      </c>
      <c r="AK775">
        <v>106.66015625</v>
      </c>
      <c r="AL775" s="2">
        <v>39659</v>
      </c>
      <c r="AM775">
        <v>105.77734375</v>
      </c>
      <c r="AN775" s="2">
        <v>39835</v>
      </c>
      <c r="AO775">
        <v>117.78125</v>
      </c>
      <c r="AP775" s="2"/>
      <c r="BD775" s="2">
        <v>39273</v>
      </c>
      <c r="BE775">
        <v>130.65234375</v>
      </c>
      <c r="BF775" s="2">
        <v>39273</v>
      </c>
      <c r="BG775">
        <v>111.79296875</v>
      </c>
      <c r="BH775" s="2">
        <v>39273</v>
      </c>
      <c r="BI775">
        <v>120.046875</v>
      </c>
      <c r="BJ775" s="2">
        <v>39273</v>
      </c>
      <c r="BK775">
        <v>103.0390625</v>
      </c>
    </row>
    <row r="776" spans="4:63" x14ac:dyDescent="0.25">
      <c r="D776" s="2"/>
      <c r="H776" s="2"/>
      <c r="J776" s="2">
        <v>39274</v>
      </c>
      <c r="K776">
        <v>99.16015625</v>
      </c>
      <c r="L776" s="2">
        <v>39448</v>
      </c>
      <c r="M776">
        <v>102.88671875</v>
      </c>
      <c r="N776" s="2">
        <v>39540</v>
      </c>
      <c r="O776">
        <v>106.1171875</v>
      </c>
      <c r="P776" s="2">
        <v>39808</v>
      </c>
      <c r="Q776">
        <v>109.2890625</v>
      </c>
      <c r="R776" s="2"/>
      <c r="T776" s="2"/>
      <c r="X776" s="2"/>
      <c r="AB776" s="2"/>
      <c r="AD776" s="2"/>
      <c r="AH776" s="2"/>
      <c r="AJ776" s="2">
        <v>39476</v>
      </c>
      <c r="AK776">
        <v>106.01171875</v>
      </c>
      <c r="AL776" s="2">
        <v>39660</v>
      </c>
      <c r="AM776">
        <v>106.5703125</v>
      </c>
      <c r="AN776" s="2">
        <v>39836</v>
      </c>
      <c r="AO776">
        <v>117.41015625</v>
      </c>
      <c r="AP776" s="2"/>
      <c r="BD776" s="2">
        <v>39274</v>
      </c>
      <c r="BE776">
        <v>129.69140625</v>
      </c>
      <c r="BF776" s="2">
        <v>39274</v>
      </c>
      <c r="BG776">
        <v>110.921875</v>
      </c>
      <c r="BH776" s="2">
        <v>39274</v>
      </c>
      <c r="BI776">
        <v>119.09765625</v>
      </c>
      <c r="BJ776" s="2">
        <v>39274</v>
      </c>
      <c r="BK776">
        <v>102.1171875</v>
      </c>
    </row>
    <row r="777" spans="4:63" x14ac:dyDescent="0.25">
      <c r="D777" s="2"/>
      <c r="H777" s="2"/>
      <c r="J777" s="2">
        <v>39275</v>
      </c>
      <c r="K777">
        <v>99.10546875</v>
      </c>
      <c r="L777" s="2">
        <v>39449</v>
      </c>
      <c r="M777">
        <v>103.2421875</v>
      </c>
      <c r="N777" s="2">
        <v>39541</v>
      </c>
      <c r="O777">
        <v>106.12890625</v>
      </c>
      <c r="P777" s="2">
        <v>39811</v>
      </c>
      <c r="Q777">
        <v>109.51953125</v>
      </c>
      <c r="R777" s="2"/>
      <c r="T777" s="2"/>
      <c r="X777" s="2"/>
      <c r="AB777" s="2"/>
      <c r="AD777" s="2"/>
      <c r="AH777" s="2"/>
      <c r="AJ777" s="2">
        <v>39477</v>
      </c>
      <c r="AK777">
        <v>106.2109375</v>
      </c>
      <c r="AL777" s="2">
        <v>39661</v>
      </c>
      <c r="AM777">
        <v>106.73046875</v>
      </c>
      <c r="AN777" s="2">
        <v>39839</v>
      </c>
      <c r="AO777">
        <v>117.23828125</v>
      </c>
      <c r="AP777" s="2"/>
      <c r="BD777" s="2">
        <v>39275</v>
      </c>
      <c r="BE777">
        <v>129.2578125</v>
      </c>
      <c r="BF777" s="2">
        <v>39275</v>
      </c>
      <c r="BG777">
        <v>110.515625</v>
      </c>
      <c r="BH777" s="2">
        <v>39275</v>
      </c>
      <c r="BI777">
        <v>118.64453125</v>
      </c>
      <c r="BJ777" s="2">
        <v>39275</v>
      </c>
      <c r="BK777">
        <v>101.72265625</v>
      </c>
    </row>
    <row r="778" spans="4:63" x14ac:dyDescent="0.25">
      <c r="D778" s="2"/>
      <c r="H778" s="2"/>
      <c r="J778" s="2">
        <v>39276</v>
      </c>
      <c r="K778">
        <v>97.5546875</v>
      </c>
      <c r="L778" s="2">
        <v>39450</v>
      </c>
      <c r="M778">
        <v>103.375</v>
      </c>
      <c r="N778" s="2">
        <v>39542</v>
      </c>
      <c r="O778">
        <v>106.3046875</v>
      </c>
      <c r="P778" s="2">
        <v>39812</v>
      </c>
      <c r="Q778">
        <v>109.625</v>
      </c>
      <c r="R778" s="2"/>
      <c r="T778" s="2"/>
      <c r="X778" s="2"/>
      <c r="AB778" s="2"/>
      <c r="AD778" s="2"/>
      <c r="AH778" s="2"/>
      <c r="AJ778" s="2">
        <v>39478</v>
      </c>
      <c r="AK778">
        <v>106.72265625</v>
      </c>
      <c r="AL778" s="2">
        <v>39664</v>
      </c>
      <c r="AM778">
        <v>106.5234375</v>
      </c>
      <c r="AN778" s="2">
        <v>39840</v>
      </c>
      <c r="AO778">
        <v>118</v>
      </c>
      <c r="AP778" s="2"/>
      <c r="BD778" s="2">
        <v>39276</v>
      </c>
      <c r="BE778">
        <v>129.8046875</v>
      </c>
      <c r="BF778" s="2">
        <v>39276</v>
      </c>
      <c r="BG778">
        <v>111.00390625</v>
      </c>
      <c r="BH778" s="2">
        <v>39276</v>
      </c>
      <c r="BI778">
        <v>119.16796875</v>
      </c>
      <c r="BJ778" s="2">
        <v>39276</v>
      </c>
      <c r="BK778">
        <v>102.23828125</v>
      </c>
    </row>
    <row r="779" spans="4:63" x14ac:dyDescent="0.25">
      <c r="D779" s="2"/>
      <c r="H779" s="2"/>
      <c r="J779" s="2">
        <v>39279</v>
      </c>
      <c r="K779">
        <v>97.64453125</v>
      </c>
      <c r="L779" s="2">
        <v>39451</v>
      </c>
      <c r="M779">
        <v>103.53125</v>
      </c>
      <c r="N779" s="2">
        <v>39545</v>
      </c>
      <c r="O779">
        <v>106.078125</v>
      </c>
      <c r="P779" s="2">
        <v>39813</v>
      </c>
      <c r="Q779">
        <v>109.5234375</v>
      </c>
      <c r="R779" s="2"/>
      <c r="T779" s="2"/>
      <c r="X779" s="2"/>
      <c r="AB779" s="2"/>
      <c r="AD779" s="2"/>
      <c r="AH779" s="2"/>
      <c r="AJ779" s="2">
        <v>39479</v>
      </c>
      <c r="AK779">
        <v>106.75390625</v>
      </c>
      <c r="AL779" s="2">
        <v>39665</v>
      </c>
      <c r="AM779">
        <v>106.19140625</v>
      </c>
      <c r="AN779" s="2">
        <v>39841</v>
      </c>
      <c r="AO779">
        <v>117.29296875</v>
      </c>
      <c r="AP779" s="2"/>
      <c r="BD779" s="2">
        <v>39279</v>
      </c>
      <c r="BE779">
        <v>130.5625</v>
      </c>
      <c r="BF779" s="2">
        <v>39279</v>
      </c>
      <c r="BG779">
        <v>111.72265625</v>
      </c>
      <c r="BH779" s="2">
        <v>39279</v>
      </c>
      <c r="BI779">
        <v>119.984375</v>
      </c>
      <c r="BJ779" s="2">
        <v>39279</v>
      </c>
      <c r="BK779">
        <v>103.015625</v>
      </c>
    </row>
    <row r="780" spans="4:63" x14ac:dyDescent="0.25">
      <c r="D780" s="2"/>
      <c r="H780" s="2"/>
      <c r="J780" s="2">
        <v>39280</v>
      </c>
      <c r="K780">
        <v>97.63671875</v>
      </c>
      <c r="L780" s="2">
        <v>39454</v>
      </c>
      <c r="M780">
        <v>103.5390625</v>
      </c>
      <c r="N780" s="2">
        <v>39546</v>
      </c>
      <c r="O780">
        <v>106.18359375</v>
      </c>
      <c r="P780" s="2">
        <v>39814</v>
      </c>
      <c r="Q780">
        <v>109.5234375</v>
      </c>
      <c r="R780" s="2"/>
      <c r="T780" s="2"/>
      <c r="X780" s="2"/>
      <c r="AB780" s="2"/>
      <c r="AD780" s="2"/>
      <c r="AH780" s="2"/>
      <c r="AJ780" s="2">
        <v>39482</v>
      </c>
      <c r="AK780">
        <v>106.46875</v>
      </c>
      <c r="AL780" s="2">
        <v>39666</v>
      </c>
      <c r="AM780">
        <v>106.03125</v>
      </c>
      <c r="AN780" s="2">
        <v>39842</v>
      </c>
      <c r="AO780">
        <v>115.9296875</v>
      </c>
      <c r="AP780" s="2"/>
      <c r="BD780" s="2">
        <v>39280</v>
      </c>
      <c r="BE780">
        <v>130.36328125</v>
      </c>
      <c r="BF780" s="2">
        <v>39280</v>
      </c>
      <c r="BG780">
        <v>111.56640625</v>
      </c>
      <c r="BH780" s="2">
        <v>39280</v>
      </c>
      <c r="BI780">
        <v>119.81640625</v>
      </c>
      <c r="BJ780" s="2">
        <v>39280</v>
      </c>
      <c r="BK780">
        <v>102.859375</v>
      </c>
    </row>
    <row r="781" spans="4:63" x14ac:dyDescent="0.25">
      <c r="D781" s="2"/>
      <c r="H781" s="2"/>
      <c r="J781" s="2">
        <v>39281</v>
      </c>
      <c r="K781">
        <v>97.69140625</v>
      </c>
      <c r="L781" s="2">
        <v>39455</v>
      </c>
      <c r="M781">
        <v>103.69140625</v>
      </c>
      <c r="N781" s="2">
        <v>39547</v>
      </c>
      <c r="O781">
        <v>106.4296875</v>
      </c>
      <c r="P781" s="2">
        <v>39815</v>
      </c>
      <c r="Q781">
        <v>109.4140625</v>
      </c>
      <c r="R781" s="2"/>
      <c r="T781" s="2"/>
      <c r="X781" s="2"/>
      <c r="AB781" s="2"/>
      <c r="AD781" s="2"/>
      <c r="AH781" s="2"/>
      <c r="AJ781" s="2">
        <v>39483</v>
      </c>
      <c r="AK781">
        <v>107.12109375</v>
      </c>
      <c r="AL781" s="2">
        <v>39667</v>
      </c>
      <c r="AM781">
        <v>107.15234375</v>
      </c>
      <c r="AN781" s="2">
        <v>39843</v>
      </c>
      <c r="AO781">
        <v>116.01171875</v>
      </c>
      <c r="AP781" s="2"/>
      <c r="BD781" s="2">
        <v>39281</v>
      </c>
      <c r="BE781">
        <v>130.5859375</v>
      </c>
      <c r="BF781" s="2">
        <v>39281</v>
      </c>
      <c r="BG781">
        <v>111.76953125</v>
      </c>
      <c r="BH781" s="2">
        <v>39281</v>
      </c>
      <c r="BI781">
        <v>120.0390625</v>
      </c>
      <c r="BJ781" s="2">
        <v>39281</v>
      </c>
      <c r="BK781">
        <v>103.03125</v>
      </c>
    </row>
    <row r="782" spans="4:63" x14ac:dyDescent="0.25">
      <c r="D782" s="2"/>
      <c r="H782" s="2"/>
      <c r="J782" s="2">
        <v>39282</v>
      </c>
      <c r="K782">
        <v>97.71484375</v>
      </c>
      <c r="L782" s="2">
        <v>39456</v>
      </c>
      <c r="M782">
        <v>103.58984375</v>
      </c>
      <c r="N782" s="2">
        <v>39548</v>
      </c>
      <c r="O782">
        <v>106.28515625</v>
      </c>
      <c r="P782" s="2">
        <v>39818</v>
      </c>
      <c r="Q782">
        <v>109.50390625</v>
      </c>
      <c r="R782" s="2"/>
      <c r="T782" s="2"/>
      <c r="X782" s="2"/>
      <c r="AB782" s="2"/>
      <c r="AD782" s="2"/>
      <c r="AH782" s="2"/>
      <c r="AJ782" s="2">
        <v>39484</v>
      </c>
      <c r="AK782">
        <v>107.0078125</v>
      </c>
      <c r="AL782" s="2">
        <v>39668</v>
      </c>
      <c r="AM782">
        <v>106.984375</v>
      </c>
      <c r="AN782" s="2">
        <v>39846</v>
      </c>
      <c r="AO782">
        <v>116.8828125</v>
      </c>
      <c r="AP782" s="2"/>
      <c r="BD782" s="2">
        <v>39282</v>
      </c>
      <c r="BE782">
        <v>130.796875</v>
      </c>
      <c r="BF782" s="2">
        <v>39282</v>
      </c>
      <c r="BG782">
        <v>111.9609375</v>
      </c>
      <c r="BH782" s="2">
        <v>39282</v>
      </c>
      <c r="BI782">
        <v>120.2265625</v>
      </c>
      <c r="BJ782" s="2">
        <v>39282</v>
      </c>
      <c r="BK782">
        <v>103.26171875</v>
      </c>
    </row>
    <row r="783" spans="4:63" x14ac:dyDescent="0.25">
      <c r="D783" s="2"/>
      <c r="H783" s="2"/>
      <c r="J783" s="2">
        <v>39283</v>
      </c>
      <c r="K783">
        <v>97.8515625</v>
      </c>
      <c r="L783" s="2">
        <v>39457</v>
      </c>
      <c r="M783">
        <v>103.6484375</v>
      </c>
      <c r="N783" s="2">
        <v>39549</v>
      </c>
      <c r="O783">
        <v>106.48828125</v>
      </c>
      <c r="P783" s="2">
        <v>39819</v>
      </c>
      <c r="Q783">
        <v>109.515625</v>
      </c>
      <c r="R783" s="2"/>
      <c r="T783" s="2"/>
      <c r="X783" s="2"/>
      <c r="AB783" s="2"/>
      <c r="AD783" s="2"/>
      <c r="AH783" s="2"/>
      <c r="AJ783" s="2">
        <v>39485</v>
      </c>
      <c r="AK783">
        <v>106.05078125</v>
      </c>
      <c r="AL783" s="2">
        <v>39671</v>
      </c>
      <c r="AM783">
        <v>106.48046875</v>
      </c>
      <c r="AN783" s="2">
        <v>39847</v>
      </c>
      <c r="AO783">
        <v>115.3828125</v>
      </c>
      <c r="AP783" s="2"/>
      <c r="BD783" s="2">
        <v>39283</v>
      </c>
      <c r="BE783">
        <v>131.65625</v>
      </c>
      <c r="BF783" s="2">
        <v>39283</v>
      </c>
      <c r="BG783">
        <v>112.7109375</v>
      </c>
      <c r="BH783" s="2">
        <v>39283</v>
      </c>
      <c r="BI783">
        <v>121.03125</v>
      </c>
      <c r="BJ783" s="2">
        <v>39283</v>
      </c>
      <c r="BK783">
        <v>103.98046875</v>
      </c>
    </row>
    <row r="784" spans="4:63" x14ac:dyDescent="0.25">
      <c r="D784" s="2"/>
      <c r="H784" s="2"/>
      <c r="J784" s="2">
        <v>39286</v>
      </c>
      <c r="K784">
        <v>97.828125</v>
      </c>
      <c r="L784" s="2">
        <v>39458</v>
      </c>
      <c r="M784">
        <v>103.95703125</v>
      </c>
      <c r="N784" s="2">
        <v>39552</v>
      </c>
      <c r="O784">
        <v>104.453125</v>
      </c>
      <c r="P784" s="2">
        <v>39820</v>
      </c>
      <c r="Q784">
        <v>109.37109375</v>
      </c>
      <c r="R784" s="2"/>
      <c r="T784" s="2"/>
      <c r="X784" s="2"/>
      <c r="AB784" s="2"/>
      <c r="AD784" s="2"/>
      <c r="AH784" s="2"/>
      <c r="AJ784" s="2">
        <v>39486</v>
      </c>
      <c r="AK784">
        <v>106.81640625</v>
      </c>
      <c r="AL784" s="2">
        <v>39672</v>
      </c>
      <c r="AM784">
        <v>107.2734375</v>
      </c>
      <c r="AN784" s="2">
        <v>39848</v>
      </c>
      <c r="AO784">
        <v>115.03515625</v>
      </c>
      <c r="AP784" s="2"/>
      <c r="BD784" s="2">
        <v>39286</v>
      </c>
      <c r="BE784">
        <v>131.61328125</v>
      </c>
      <c r="BF784" s="2">
        <v>39286</v>
      </c>
      <c r="BG784">
        <v>112.69921875</v>
      </c>
      <c r="BH784" s="2">
        <v>39286</v>
      </c>
      <c r="BI784">
        <v>121.03515625</v>
      </c>
      <c r="BJ784" s="2">
        <v>39286</v>
      </c>
      <c r="BK784">
        <v>103.9921875</v>
      </c>
    </row>
    <row r="785" spans="4:63" x14ac:dyDescent="0.25">
      <c r="D785" s="2"/>
      <c r="H785" s="2"/>
      <c r="J785" s="2">
        <v>39287</v>
      </c>
      <c r="K785">
        <v>97.90234375</v>
      </c>
      <c r="L785" s="2">
        <v>39461</v>
      </c>
      <c r="M785">
        <v>102.171875</v>
      </c>
      <c r="N785" s="2">
        <v>39553</v>
      </c>
      <c r="O785">
        <v>104.24609375</v>
      </c>
      <c r="P785" s="2">
        <v>39821</v>
      </c>
      <c r="Q785">
        <v>109.3046875</v>
      </c>
      <c r="R785" s="2"/>
      <c r="T785" s="2"/>
      <c r="X785" s="2"/>
      <c r="AB785" s="2"/>
      <c r="AD785" s="2"/>
      <c r="AH785" s="2"/>
      <c r="AJ785" s="2">
        <v>39489</v>
      </c>
      <c r="AK785">
        <v>106.984375</v>
      </c>
      <c r="AL785" s="2">
        <v>39673</v>
      </c>
      <c r="AM785">
        <v>106.98828125</v>
      </c>
      <c r="AN785" s="2">
        <v>39849</v>
      </c>
      <c r="AO785">
        <v>115.203125</v>
      </c>
      <c r="AP785" s="2"/>
      <c r="BD785" s="2">
        <v>39287</v>
      </c>
      <c r="BE785">
        <v>132.02734375</v>
      </c>
      <c r="BF785" s="2">
        <v>39287</v>
      </c>
      <c r="BG785">
        <v>113.07421875</v>
      </c>
      <c r="BH785" s="2">
        <v>39287</v>
      </c>
      <c r="BI785">
        <v>121.4296875</v>
      </c>
      <c r="BJ785" s="2">
        <v>39287</v>
      </c>
      <c r="BK785">
        <v>104.3515625</v>
      </c>
    </row>
    <row r="786" spans="4:63" x14ac:dyDescent="0.25">
      <c r="D786" s="2"/>
      <c r="H786" s="2"/>
      <c r="J786" s="2">
        <v>39288</v>
      </c>
      <c r="K786">
        <v>97.92578125</v>
      </c>
      <c r="L786" s="2">
        <v>39462</v>
      </c>
      <c r="M786">
        <v>102.30859375</v>
      </c>
      <c r="N786" s="2">
        <v>39554</v>
      </c>
      <c r="O786">
        <v>104.0546875</v>
      </c>
      <c r="P786" s="2">
        <v>39822</v>
      </c>
      <c r="Q786">
        <v>109.49609375</v>
      </c>
      <c r="R786" s="2"/>
      <c r="T786" s="2"/>
      <c r="X786" s="2"/>
      <c r="AB786" s="2"/>
      <c r="AD786" s="2"/>
      <c r="AH786" s="2"/>
      <c r="AJ786" s="2">
        <v>39490</v>
      </c>
      <c r="AK786">
        <v>106.6953125</v>
      </c>
      <c r="AL786" s="2">
        <v>39674</v>
      </c>
      <c r="AM786">
        <v>105.171875</v>
      </c>
      <c r="AN786" s="2">
        <v>39850</v>
      </c>
      <c r="AO786">
        <v>114.72265625</v>
      </c>
      <c r="AP786" s="2"/>
      <c r="BD786" s="2">
        <v>39288</v>
      </c>
      <c r="BE786">
        <v>132.125</v>
      </c>
      <c r="BF786" s="2">
        <v>39288</v>
      </c>
      <c r="BG786">
        <v>113.13671875</v>
      </c>
      <c r="BH786" s="2">
        <v>39288</v>
      </c>
      <c r="BI786">
        <v>121.5234375</v>
      </c>
      <c r="BJ786" s="2">
        <v>39288</v>
      </c>
      <c r="BK786">
        <v>104.4296875</v>
      </c>
    </row>
    <row r="787" spans="4:63" x14ac:dyDescent="0.25">
      <c r="D787" s="2"/>
      <c r="H787" s="2"/>
      <c r="J787" s="2">
        <v>39289</v>
      </c>
      <c r="K787">
        <v>98.13671875</v>
      </c>
      <c r="L787" s="2">
        <v>39463</v>
      </c>
      <c r="M787">
        <v>102.23828125</v>
      </c>
      <c r="N787" s="2">
        <v>39555</v>
      </c>
      <c r="O787">
        <v>103.78125</v>
      </c>
      <c r="P787" s="2">
        <v>39825</v>
      </c>
      <c r="Q787">
        <v>109.5234375</v>
      </c>
      <c r="R787" s="2"/>
      <c r="T787" s="2"/>
      <c r="X787" s="2"/>
      <c r="AB787" s="2"/>
      <c r="AD787" s="2"/>
      <c r="AH787" s="2"/>
      <c r="AJ787" s="2">
        <v>39491</v>
      </c>
      <c r="AK787">
        <v>106.42578125</v>
      </c>
      <c r="AL787" s="2">
        <v>39675</v>
      </c>
      <c r="AM787">
        <v>105.53515625</v>
      </c>
      <c r="AN787" s="2">
        <v>39853</v>
      </c>
      <c r="AO787">
        <v>114.8125</v>
      </c>
      <c r="AP787" s="2"/>
      <c r="BD787" s="2">
        <v>39289</v>
      </c>
      <c r="BE787">
        <v>133.3046875</v>
      </c>
      <c r="BF787" s="2">
        <v>39289</v>
      </c>
      <c r="BG787">
        <v>114.19921875</v>
      </c>
      <c r="BH787" s="2">
        <v>39289</v>
      </c>
      <c r="BI787">
        <v>122.62109375</v>
      </c>
      <c r="BJ787" s="2">
        <v>39289</v>
      </c>
      <c r="BK787">
        <v>105.41015625</v>
      </c>
    </row>
    <row r="788" spans="4:63" x14ac:dyDescent="0.25">
      <c r="D788" s="2"/>
      <c r="H788" s="2"/>
      <c r="J788" s="2">
        <v>39290</v>
      </c>
      <c r="K788">
        <v>98.2734375</v>
      </c>
      <c r="L788" s="2">
        <v>39464</v>
      </c>
      <c r="M788">
        <v>102.46875</v>
      </c>
      <c r="N788" s="2">
        <v>39556</v>
      </c>
      <c r="O788">
        <v>103.73828125</v>
      </c>
      <c r="P788" s="2">
        <v>39826</v>
      </c>
      <c r="Q788">
        <v>109.51953125</v>
      </c>
      <c r="R788" s="2"/>
      <c r="T788" s="2"/>
      <c r="X788" s="2"/>
      <c r="AB788" s="2"/>
      <c r="AD788" s="2"/>
      <c r="AH788" s="2"/>
      <c r="AJ788" s="2">
        <v>39492</v>
      </c>
      <c r="AK788">
        <v>104.09375</v>
      </c>
      <c r="AL788" s="2">
        <v>39678</v>
      </c>
      <c r="AM788">
        <v>105.703125</v>
      </c>
      <c r="AN788" s="2">
        <v>39854</v>
      </c>
      <c r="AO788">
        <v>116.16796875</v>
      </c>
      <c r="AP788" s="2"/>
      <c r="BD788" s="2">
        <v>39290</v>
      </c>
      <c r="BE788">
        <v>133.4765625</v>
      </c>
      <c r="BF788" s="2">
        <v>39290</v>
      </c>
      <c r="BG788">
        <v>114.34375</v>
      </c>
      <c r="BH788" s="2">
        <v>39290</v>
      </c>
      <c r="BI788">
        <v>122.81640625</v>
      </c>
      <c r="BJ788" s="2">
        <v>39290</v>
      </c>
      <c r="BK788">
        <v>105.59765625</v>
      </c>
    </row>
    <row r="789" spans="4:63" x14ac:dyDescent="0.25">
      <c r="D789" s="2"/>
      <c r="H789" s="2"/>
      <c r="J789" s="2">
        <v>39293</v>
      </c>
      <c r="K789">
        <v>98.15625</v>
      </c>
      <c r="L789" s="2">
        <v>39465</v>
      </c>
      <c r="M789">
        <v>102.4921875</v>
      </c>
      <c r="N789" s="2">
        <v>39559</v>
      </c>
      <c r="O789">
        <v>103.671875</v>
      </c>
      <c r="P789" s="2">
        <v>39827</v>
      </c>
      <c r="Q789">
        <v>107.46875</v>
      </c>
      <c r="R789" s="2"/>
      <c r="T789" s="2"/>
      <c r="X789" s="2"/>
      <c r="AB789" s="2"/>
      <c r="AD789" s="2"/>
      <c r="AH789" s="2"/>
      <c r="AJ789" s="2">
        <v>39493</v>
      </c>
      <c r="AK789">
        <v>104.32421875</v>
      </c>
      <c r="AL789" s="2">
        <v>39679</v>
      </c>
      <c r="AM789">
        <v>105.65234375</v>
      </c>
      <c r="AN789" s="2">
        <v>39855</v>
      </c>
      <c r="AO789">
        <v>116.60546875</v>
      </c>
      <c r="AP789" s="2"/>
      <c r="BD789" s="2">
        <v>39293</v>
      </c>
      <c r="BE789">
        <v>133.13671875</v>
      </c>
      <c r="BF789" s="2">
        <v>39293</v>
      </c>
      <c r="BG789">
        <v>114.046875</v>
      </c>
      <c r="BH789" s="2">
        <v>39293</v>
      </c>
      <c r="BI789">
        <v>122.4765625</v>
      </c>
      <c r="BJ789" s="2">
        <v>39293</v>
      </c>
      <c r="BK789">
        <v>105.359375</v>
      </c>
    </row>
    <row r="790" spans="4:63" x14ac:dyDescent="0.25">
      <c r="D790" s="2"/>
      <c r="H790" s="2"/>
      <c r="J790" s="2">
        <v>39294</v>
      </c>
      <c r="K790">
        <v>98.2734375</v>
      </c>
      <c r="L790" s="2">
        <v>39468</v>
      </c>
      <c r="M790">
        <v>102.4921875</v>
      </c>
      <c r="N790" s="2">
        <v>39560</v>
      </c>
      <c r="O790">
        <v>103.6328125</v>
      </c>
      <c r="P790" s="2">
        <v>39828</v>
      </c>
      <c r="Q790">
        <v>107.40234375</v>
      </c>
      <c r="R790" s="2"/>
      <c r="T790" s="2"/>
      <c r="X790" s="2"/>
      <c r="AB790" s="2"/>
      <c r="AD790" s="2"/>
      <c r="AH790" s="2"/>
      <c r="AJ790" s="2">
        <v>39496</v>
      </c>
      <c r="AK790">
        <v>104.32421875</v>
      </c>
      <c r="AL790" s="2">
        <v>39680</v>
      </c>
      <c r="AM790">
        <v>105.8828125</v>
      </c>
      <c r="AN790" s="2">
        <v>39856</v>
      </c>
      <c r="AO790">
        <v>116.4609375</v>
      </c>
      <c r="AP790" s="2"/>
      <c r="BD790" s="2">
        <v>39294</v>
      </c>
      <c r="BE790">
        <v>133.89453125</v>
      </c>
      <c r="BF790" s="2">
        <v>39294</v>
      </c>
      <c r="BG790">
        <v>114.75390625</v>
      </c>
      <c r="BH790" s="2">
        <v>39294</v>
      </c>
      <c r="BI790">
        <v>123.2578125</v>
      </c>
      <c r="BJ790" s="2">
        <v>39294</v>
      </c>
      <c r="BK790">
        <v>106.09375</v>
      </c>
    </row>
    <row r="791" spans="4:63" x14ac:dyDescent="0.25">
      <c r="D791" s="2"/>
      <c r="H791" s="2"/>
      <c r="J791" s="2">
        <v>39295</v>
      </c>
      <c r="K791">
        <v>98.16015625</v>
      </c>
      <c r="L791" s="2">
        <v>39469</v>
      </c>
      <c r="M791">
        <v>103.28125</v>
      </c>
      <c r="N791" s="2">
        <v>39561</v>
      </c>
      <c r="O791">
        <v>103.62890625</v>
      </c>
      <c r="P791" s="2">
        <v>39829</v>
      </c>
      <c r="Q791">
        <v>107.43359375</v>
      </c>
      <c r="R791" s="2"/>
      <c r="T791" s="2"/>
      <c r="X791" s="2"/>
      <c r="AB791" s="2"/>
      <c r="AD791" s="2"/>
      <c r="AH791" s="2"/>
      <c r="AJ791" s="2">
        <v>39497</v>
      </c>
      <c r="AK791">
        <v>103.3828125</v>
      </c>
      <c r="AL791" s="2">
        <v>39681</v>
      </c>
      <c r="AM791">
        <v>105.62890625</v>
      </c>
      <c r="AN791" s="2">
        <v>39857</v>
      </c>
      <c r="AO791">
        <v>113.3203125</v>
      </c>
      <c r="AP791" s="2"/>
      <c r="BD791" s="2">
        <v>39295</v>
      </c>
      <c r="BE791">
        <v>133.4453125</v>
      </c>
      <c r="BF791" s="2">
        <v>39295</v>
      </c>
      <c r="BG791">
        <v>114.36328125</v>
      </c>
      <c r="BH791" s="2">
        <v>39295</v>
      </c>
      <c r="BI791">
        <v>122.83984375</v>
      </c>
      <c r="BJ791" s="2">
        <v>39295</v>
      </c>
      <c r="BK791">
        <v>105.75</v>
      </c>
    </row>
    <row r="792" spans="4:63" x14ac:dyDescent="0.25">
      <c r="D792" s="2"/>
      <c r="H792" s="2"/>
      <c r="J792" s="2">
        <v>39296</v>
      </c>
      <c r="K792">
        <v>98.21484375</v>
      </c>
      <c r="L792" s="2">
        <v>39470</v>
      </c>
      <c r="M792">
        <v>102.99609375</v>
      </c>
      <c r="N792" s="2">
        <v>39562</v>
      </c>
      <c r="O792">
        <v>103.296875</v>
      </c>
      <c r="P792" s="2">
        <v>39832</v>
      </c>
      <c r="Q792">
        <v>107.43359375</v>
      </c>
      <c r="R792" s="2"/>
      <c r="T792" s="2"/>
      <c r="X792" s="2"/>
      <c r="AB792" s="2"/>
      <c r="AD792" s="2"/>
      <c r="AH792" s="2"/>
      <c r="AJ792" s="2">
        <v>39498</v>
      </c>
      <c r="AK792">
        <v>103.39453125</v>
      </c>
      <c r="AL792" s="2">
        <v>39682</v>
      </c>
      <c r="AM792">
        <v>105.3046875</v>
      </c>
      <c r="AN792" s="2">
        <v>39860</v>
      </c>
      <c r="AO792">
        <v>113.3203125</v>
      </c>
      <c r="AP792" s="2"/>
      <c r="BD792" s="2">
        <v>39296</v>
      </c>
      <c r="BE792">
        <v>133.65234375</v>
      </c>
      <c r="BF792" s="2">
        <v>39296</v>
      </c>
      <c r="BG792">
        <v>114.53515625</v>
      </c>
      <c r="BH792" s="2">
        <v>39296</v>
      </c>
      <c r="BI792">
        <v>123.015625</v>
      </c>
      <c r="BJ792" s="2">
        <v>39296</v>
      </c>
      <c r="BK792">
        <v>105.85546875</v>
      </c>
    </row>
    <row r="793" spans="4:63" x14ac:dyDescent="0.25">
      <c r="D793" s="2"/>
      <c r="H793" s="2"/>
      <c r="J793" s="2">
        <v>39297</v>
      </c>
      <c r="K793">
        <v>98.4453125</v>
      </c>
      <c r="L793" s="2">
        <v>39471</v>
      </c>
      <c r="M793">
        <v>102.66015625</v>
      </c>
      <c r="N793" s="2">
        <v>39563</v>
      </c>
      <c r="O793">
        <v>103.25</v>
      </c>
      <c r="P793" s="2">
        <v>39833</v>
      </c>
      <c r="Q793">
        <v>107.3828125</v>
      </c>
      <c r="R793" s="2"/>
      <c r="T793" s="2"/>
      <c r="X793" s="2"/>
      <c r="AB793" s="2"/>
      <c r="AD793" s="2"/>
      <c r="AH793" s="2"/>
      <c r="AJ793" s="2">
        <v>39499</v>
      </c>
      <c r="AK793">
        <v>104.328125</v>
      </c>
      <c r="AL793" s="2">
        <v>39685</v>
      </c>
      <c r="AM793">
        <v>106.05078125</v>
      </c>
      <c r="AN793" s="2">
        <v>39861</v>
      </c>
      <c r="AO793">
        <v>114.9453125</v>
      </c>
      <c r="AP793" s="2"/>
      <c r="BD793" s="2">
        <v>39297</v>
      </c>
      <c r="BE793">
        <v>134.46484375</v>
      </c>
      <c r="BF793" s="2">
        <v>39297</v>
      </c>
      <c r="BG793">
        <v>115.2421875</v>
      </c>
      <c r="BH793" s="2">
        <v>39297</v>
      </c>
      <c r="BI793">
        <v>123.7578125</v>
      </c>
      <c r="BJ793" s="2">
        <v>39297</v>
      </c>
      <c r="BK793">
        <v>106.51171875</v>
      </c>
    </row>
    <row r="794" spans="4:63" x14ac:dyDescent="0.25">
      <c r="D794" s="2"/>
      <c r="H794" s="2"/>
      <c r="J794" s="2">
        <v>39300</v>
      </c>
      <c r="K794">
        <v>98.328125</v>
      </c>
      <c r="L794" s="2">
        <v>39472</v>
      </c>
      <c r="M794">
        <v>102.92578125</v>
      </c>
      <c r="N794" s="2">
        <v>39566</v>
      </c>
      <c r="O794">
        <v>103.40234375</v>
      </c>
      <c r="P794" s="2">
        <v>39834</v>
      </c>
      <c r="Q794">
        <v>107.23828125</v>
      </c>
      <c r="R794" s="2"/>
      <c r="T794" s="2"/>
      <c r="X794" s="2"/>
      <c r="AB794" s="2"/>
      <c r="AD794" s="2"/>
      <c r="AH794" s="2"/>
      <c r="AJ794" s="2">
        <v>39500</v>
      </c>
      <c r="AK794">
        <v>104.21875</v>
      </c>
      <c r="AL794" s="2">
        <v>39686</v>
      </c>
      <c r="AM794">
        <v>106.02734375</v>
      </c>
      <c r="AN794" s="2">
        <v>39862</v>
      </c>
      <c r="AO794">
        <v>113.94140625</v>
      </c>
      <c r="AP794" s="2"/>
      <c r="BD794" s="2">
        <v>39300</v>
      </c>
      <c r="BE794">
        <v>133.81640625</v>
      </c>
      <c r="BF794" s="2">
        <v>39300</v>
      </c>
      <c r="BG794">
        <v>114.6484375</v>
      </c>
      <c r="BH794" s="2">
        <v>39300</v>
      </c>
      <c r="BI794">
        <v>123.10546875</v>
      </c>
      <c r="BJ794" s="2">
        <v>39300</v>
      </c>
      <c r="BK794">
        <v>105.9453125</v>
      </c>
    </row>
    <row r="795" spans="4:63" x14ac:dyDescent="0.25">
      <c r="D795" s="2"/>
      <c r="H795" s="2"/>
      <c r="J795" s="2">
        <v>39301</v>
      </c>
      <c r="K795">
        <v>98.2578125</v>
      </c>
      <c r="L795" s="2">
        <v>39475</v>
      </c>
      <c r="M795">
        <v>102.921875</v>
      </c>
      <c r="N795" s="2">
        <v>39567</v>
      </c>
      <c r="O795">
        <v>103.3984375</v>
      </c>
      <c r="P795" s="2">
        <v>39835</v>
      </c>
      <c r="Q795">
        <v>107.328125</v>
      </c>
      <c r="R795" s="2"/>
      <c r="T795" s="2"/>
      <c r="X795" s="2"/>
      <c r="AB795" s="2"/>
      <c r="AD795" s="2"/>
      <c r="AH795" s="2"/>
      <c r="AJ795" s="2">
        <v>39503</v>
      </c>
      <c r="AK795">
        <v>103.44921875</v>
      </c>
      <c r="AL795" s="2">
        <v>39687</v>
      </c>
      <c r="AM795">
        <v>106.2109375</v>
      </c>
      <c r="AN795" s="2">
        <v>39863</v>
      </c>
      <c r="AO795">
        <v>113.078125</v>
      </c>
      <c r="AP795" s="2"/>
      <c r="BD795" s="2">
        <v>39301</v>
      </c>
      <c r="BE795">
        <v>133.5078125</v>
      </c>
      <c r="BF795" s="2">
        <v>39301</v>
      </c>
      <c r="BG795">
        <v>114.3828125</v>
      </c>
      <c r="BH795" s="2">
        <v>39301</v>
      </c>
      <c r="BI795">
        <v>122.87109375</v>
      </c>
      <c r="BJ795" s="2">
        <v>39301</v>
      </c>
      <c r="BK795">
        <v>105.7109375</v>
      </c>
    </row>
    <row r="796" spans="4:63" x14ac:dyDescent="0.25">
      <c r="D796" s="2"/>
      <c r="H796" s="2"/>
      <c r="J796" s="2">
        <v>39302</v>
      </c>
      <c r="K796">
        <v>98.14453125</v>
      </c>
      <c r="L796" s="2">
        <v>39476</v>
      </c>
      <c r="M796">
        <v>102.7578125</v>
      </c>
      <c r="N796" s="2">
        <v>39568</v>
      </c>
      <c r="O796">
        <v>103.56640625</v>
      </c>
      <c r="P796" s="2">
        <v>39836</v>
      </c>
      <c r="Q796">
        <v>107.17578125</v>
      </c>
      <c r="R796" s="2"/>
      <c r="T796" s="2"/>
      <c r="X796" s="2"/>
      <c r="AB796" s="2"/>
      <c r="AD796" s="2"/>
      <c r="AH796" s="2"/>
      <c r="AJ796" s="2">
        <v>39504</v>
      </c>
      <c r="AK796">
        <v>103.8359375</v>
      </c>
      <c r="AL796" s="2">
        <v>39688</v>
      </c>
      <c r="AM796">
        <v>106.14453125</v>
      </c>
      <c r="AN796" s="2">
        <v>39864</v>
      </c>
      <c r="AO796">
        <v>113.61328125</v>
      </c>
      <c r="AP796" s="2"/>
      <c r="BD796" s="2">
        <v>39302</v>
      </c>
      <c r="BE796">
        <v>132.078125</v>
      </c>
      <c r="BF796" s="2">
        <v>39302</v>
      </c>
      <c r="BG796">
        <v>113.01171875</v>
      </c>
      <c r="BH796" s="2">
        <v>39302</v>
      </c>
      <c r="BI796">
        <v>121.390625</v>
      </c>
      <c r="BJ796" s="2">
        <v>39302</v>
      </c>
      <c r="BK796">
        <v>104.2578125</v>
      </c>
    </row>
    <row r="797" spans="4:63" x14ac:dyDescent="0.25">
      <c r="D797" s="2"/>
      <c r="H797" s="2"/>
      <c r="J797" s="2">
        <v>39303</v>
      </c>
      <c r="K797">
        <v>98.44921875</v>
      </c>
      <c r="L797" s="2">
        <v>39477</v>
      </c>
      <c r="M797">
        <v>103.05078125</v>
      </c>
      <c r="N797" s="2">
        <v>39569</v>
      </c>
      <c r="O797">
        <v>103.359375</v>
      </c>
      <c r="P797" s="2">
        <v>39839</v>
      </c>
      <c r="Q797">
        <v>107.09375</v>
      </c>
      <c r="R797" s="2"/>
      <c r="T797" s="2"/>
      <c r="X797" s="2"/>
      <c r="AB797" s="2"/>
      <c r="AD797" s="2"/>
      <c r="AH797" s="2"/>
      <c r="AJ797" s="2">
        <v>39505</v>
      </c>
      <c r="AK797">
        <v>103.83203125</v>
      </c>
      <c r="AL797" s="2">
        <v>39689</v>
      </c>
      <c r="AM797">
        <v>105.92578125</v>
      </c>
      <c r="AN797" s="2">
        <v>39867</v>
      </c>
      <c r="AO797">
        <v>113.75390625</v>
      </c>
      <c r="AP797" s="2"/>
      <c r="BD797" s="2">
        <v>39303</v>
      </c>
      <c r="BE797">
        <v>132.66015625</v>
      </c>
      <c r="BF797" s="2">
        <v>39303</v>
      </c>
      <c r="BG797">
        <v>113.52734375</v>
      </c>
      <c r="BH797" s="2">
        <v>39303</v>
      </c>
      <c r="BI797">
        <v>121.80078125</v>
      </c>
      <c r="BJ797" s="2">
        <v>39303</v>
      </c>
      <c r="BK797">
        <v>104.61328125</v>
      </c>
    </row>
    <row r="798" spans="4:63" x14ac:dyDescent="0.25">
      <c r="D798" s="2"/>
      <c r="H798" s="2"/>
      <c r="J798" s="2">
        <v>39304</v>
      </c>
      <c r="K798">
        <v>98.4609375</v>
      </c>
      <c r="L798" s="2">
        <v>39478</v>
      </c>
      <c r="M798">
        <v>103.13671875</v>
      </c>
      <c r="N798" s="2">
        <v>39570</v>
      </c>
      <c r="O798">
        <v>103.203125</v>
      </c>
      <c r="P798" s="2">
        <v>39840</v>
      </c>
      <c r="Q798">
        <v>107.21484375</v>
      </c>
      <c r="R798" s="2"/>
      <c r="T798" s="2"/>
      <c r="X798" s="2"/>
      <c r="AB798" s="2"/>
      <c r="AD798" s="2"/>
      <c r="AH798" s="2"/>
      <c r="AJ798" s="2">
        <v>39506</v>
      </c>
      <c r="AK798">
        <v>105.15234375</v>
      </c>
      <c r="AL798" s="2">
        <v>39692</v>
      </c>
      <c r="AM798">
        <v>105.92578125</v>
      </c>
      <c r="AN798" s="2">
        <v>39868</v>
      </c>
      <c r="AO798">
        <v>113.328125</v>
      </c>
      <c r="AP798" s="2"/>
      <c r="BD798" s="2">
        <v>39304</v>
      </c>
      <c r="BE798">
        <v>132.41015625</v>
      </c>
      <c r="BF798" s="2">
        <v>39304</v>
      </c>
      <c r="BG798">
        <v>113.3125</v>
      </c>
      <c r="BH798" s="2">
        <v>39304</v>
      </c>
      <c r="BI798">
        <v>121.62109375</v>
      </c>
      <c r="BJ798" s="2">
        <v>39304</v>
      </c>
      <c r="BK798">
        <v>104.39453125</v>
      </c>
    </row>
    <row r="799" spans="4:63" x14ac:dyDescent="0.25">
      <c r="D799" s="2"/>
      <c r="H799" s="2"/>
      <c r="J799" s="2">
        <v>39307</v>
      </c>
      <c r="K799">
        <v>98.53125</v>
      </c>
      <c r="L799" s="2">
        <v>39479</v>
      </c>
      <c r="M799">
        <v>103.18359375</v>
      </c>
      <c r="N799" s="2">
        <v>39573</v>
      </c>
      <c r="O799">
        <v>103.27734375</v>
      </c>
      <c r="P799" s="2">
        <v>39841</v>
      </c>
      <c r="Q799">
        <v>107.0859375</v>
      </c>
      <c r="R799" s="2"/>
      <c r="T799" s="2"/>
      <c r="X799" s="2"/>
      <c r="AB799" s="2"/>
      <c r="AD799" s="2"/>
      <c r="AH799" s="2"/>
      <c r="AJ799" s="2">
        <v>39507</v>
      </c>
      <c r="AK799">
        <v>106.34375</v>
      </c>
      <c r="AL799" s="2">
        <v>39693</v>
      </c>
      <c r="AM799">
        <v>106.609375</v>
      </c>
      <c r="AN799" s="2">
        <v>39869</v>
      </c>
      <c r="AO799">
        <v>112.33984375</v>
      </c>
      <c r="AP799" s="2"/>
      <c r="BD799" s="2">
        <v>39307</v>
      </c>
      <c r="BE799">
        <v>133.01171875</v>
      </c>
      <c r="BF799" s="2">
        <v>39307</v>
      </c>
      <c r="BG799">
        <v>113.859375</v>
      </c>
      <c r="BH799" s="2">
        <v>39307</v>
      </c>
      <c r="BI799">
        <v>122.19921875</v>
      </c>
      <c r="BJ799" s="2">
        <v>39307</v>
      </c>
      <c r="BK799">
        <v>104.90625</v>
      </c>
    </row>
    <row r="800" spans="4:63" x14ac:dyDescent="0.25">
      <c r="D800" s="2"/>
      <c r="H800" s="2"/>
      <c r="J800" s="2">
        <v>39308</v>
      </c>
      <c r="K800">
        <v>98.6171875</v>
      </c>
      <c r="L800" s="2">
        <v>39482</v>
      </c>
      <c r="M800">
        <v>103.1953125</v>
      </c>
      <c r="N800" s="2">
        <v>39574</v>
      </c>
      <c r="O800">
        <v>103.3515625</v>
      </c>
      <c r="P800" s="2">
        <v>39842</v>
      </c>
      <c r="Q800">
        <v>107.00390625</v>
      </c>
      <c r="R800" s="2"/>
      <c r="T800" s="2"/>
      <c r="X800" s="2"/>
      <c r="AB800" s="2"/>
      <c r="AD800" s="2"/>
      <c r="AH800" s="2"/>
      <c r="AJ800" s="2">
        <v>39510</v>
      </c>
      <c r="AK800">
        <v>106.12109375</v>
      </c>
      <c r="AL800" s="2">
        <v>39694</v>
      </c>
      <c r="AM800">
        <v>106.82421875</v>
      </c>
      <c r="AN800" s="2">
        <v>39870</v>
      </c>
      <c r="AO800">
        <v>112.1328125</v>
      </c>
      <c r="AP800" s="2"/>
      <c r="BD800" s="2">
        <v>39308</v>
      </c>
      <c r="BE800">
        <v>129.484375</v>
      </c>
      <c r="BF800" s="2">
        <v>39308</v>
      </c>
      <c r="BG800">
        <v>111.125</v>
      </c>
      <c r="BH800" s="2">
        <v>39308</v>
      </c>
      <c r="BI800">
        <v>119.15625</v>
      </c>
      <c r="BJ800" s="2">
        <v>39308</v>
      </c>
      <c r="BK800">
        <v>102.5</v>
      </c>
    </row>
    <row r="801" spans="4:63" x14ac:dyDescent="0.25">
      <c r="D801" s="2"/>
      <c r="H801" s="2"/>
      <c r="J801" s="2">
        <v>39309</v>
      </c>
      <c r="K801">
        <v>98.75</v>
      </c>
      <c r="L801" s="2">
        <v>39483</v>
      </c>
      <c r="M801">
        <v>103.5</v>
      </c>
      <c r="N801" s="2">
        <v>39575</v>
      </c>
      <c r="O801">
        <v>103.53125</v>
      </c>
      <c r="P801" s="2">
        <v>39843</v>
      </c>
      <c r="Q801">
        <v>107.0234375</v>
      </c>
      <c r="R801" s="2"/>
      <c r="T801" s="2"/>
      <c r="X801" s="2"/>
      <c r="AB801" s="2"/>
      <c r="AD801" s="2"/>
      <c r="AH801" s="2"/>
      <c r="AJ801" s="2">
        <v>39511</v>
      </c>
      <c r="AK801">
        <v>105.87890625</v>
      </c>
      <c r="AL801" s="2">
        <v>39695</v>
      </c>
      <c r="AM801">
        <v>107.3046875</v>
      </c>
      <c r="AN801" s="2">
        <v>39871</v>
      </c>
      <c r="AO801">
        <v>112.484375</v>
      </c>
      <c r="AP801" s="2"/>
      <c r="BD801" s="2">
        <v>39309</v>
      </c>
      <c r="BE801">
        <v>129.12890625</v>
      </c>
      <c r="BF801" s="2">
        <v>39309</v>
      </c>
      <c r="BG801">
        <v>110.8125</v>
      </c>
      <c r="BH801" s="2">
        <v>39309</v>
      </c>
      <c r="BI801">
        <v>118.80078125</v>
      </c>
      <c r="BJ801" s="2">
        <v>39309</v>
      </c>
      <c r="BK801">
        <v>102.15625</v>
      </c>
    </row>
    <row r="802" spans="4:63" x14ac:dyDescent="0.25">
      <c r="D802" s="2"/>
      <c r="H802" s="2"/>
      <c r="J802" s="2">
        <v>39310</v>
      </c>
      <c r="K802">
        <v>98.90234375</v>
      </c>
      <c r="L802" s="2">
        <v>39484</v>
      </c>
      <c r="M802">
        <v>103.48046875</v>
      </c>
      <c r="N802" s="2">
        <v>39576</v>
      </c>
      <c r="O802">
        <v>103.68359375</v>
      </c>
      <c r="P802" s="2">
        <v>39846</v>
      </c>
      <c r="Q802">
        <v>107.11328125</v>
      </c>
      <c r="R802" s="2"/>
      <c r="T802" s="2"/>
      <c r="X802" s="2"/>
      <c r="AB802" s="2"/>
      <c r="AD802" s="2"/>
      <c r="AH802" s="2"/>
      <c r="AJ802" s="2">
        <v>39512</v>
      </c>
      <c r="AK802">
        <v>105.6875</v>
      </c>
      <c r="AL802" s="2">
        <v>39696</v>
      </c>
      <c r="AM802">
        <v>106.55859375</v>
      </c>
      <c r="AN802" s="2">
        <v>39874</v>
      </c>
      <c r="AO802">
        <v>113.73046875</v>
      </c>
      <c r="AP802" s="2"/>
      <c r="BD802" s="2">
        <v>39310</v>
      </c>
      <c r="BE802">
        <v>130.10546875</v>
      </c>
      <c r="BF802" s="2">
        <v>39310</v>
      </c>
      <c r="BG802">
        <v>111.671875</v>
      </c>
      <c r="BH802" s="2">
        <v>39310</v>
      </c>
      <c r="BI802">
        <v>119.75390625</v>
      </c>
      <c r="BJ802" s="2">
        <v>39310</v>
      </c>
      <c r="BK802">
        <v>103.05859375</v>
      </c>
    </row>
    <row r="803" spans="4:63" x14ac:dyDescent="0.25">
      <c r="D803" s="2"/>
      <c r="H803" s="2"/>
      <c r="J803" s="2">
        <v>39311</v>
      </c>
      <c r="K803">
        <v>98.98828125</v>
      </c>
      <c r="L803" s="2">
        <v>39485</v>
      </c>
      <c r="M803">
        <v>103.23828125</v>
      </c>
      <c r="N803" s="2">
        <v>39577</v>
      </c>
      <c r="O803">
        <v>103.65625</v>
      </c>
      <c r="P803" s="2">
        <v>39847</v>
      </c>
      <c r="Q803">
        <v>106.96875</v>
      </c>
      <c r="R803" s="2"/>
      <c r="T803" s="2"/>
      <c r="X803" s="2"/>
      <c r="AB803" s="2"/>
      <c r="AD803" s="2"/>
      <c r="AH803" s="2"/>
      <c r="AJ803" s="2">
        <v>39513</v>
      </c>
      <c r="AK803">
        <v>106.55859375</v>
      </c>
      <c r="AL803" s="2">
        <v>39699</v>
      </c>
      <c r="AM803">
        <v>106.6640625</v>
      </c>
      <c r="AN803" s="2">
        <v>39875</v>
      </c>
      <c r="AO803">
        <v>113.5078125</v>
      </c>
      <c r="AP803" s="2"/>
      <c r="BD803" s="2">
        <v>39311</v>
      </c>
      <c r="BE803">
        <v>129.79296875</v>
      </c>
      <c r="BF803" s="2">
        <v>39311</v>
      </c>
      <c r="BG803">
        <v>111.36328125</v>
      </c>
      <c r="BH803" s="2">
        <v>39311</v>
      </c>
      <c r="BI803">
        <v>119.41796875</v>
      </c>
      <c r="BJ803" s="2">
        <v>39311</v>
      </c>
      <c r="BK803">
        <v>102.7109375</v>
      </c>
    </row>
    <row r="804" spans="4:63" x14ac:dyDescent="0.25">
      <c r="D804" s="2"/>
      <c r="H804" s="2"/>
      <c r="J804" s="2">
        <v>39314</v>
      </c>
      <c r="K804">
        <v>99.140625</v>
      </c>
      <c r="L804" s="2">
        <v>39486</v>
      </c>
      <c r="M804">
        <v>103.50390625</v>
      </c>
      <c r="N804" s="2">
        <v>39580</v>
      </c>
      <c r="O804">
        <v>103.5078125</v>
      </c>
      <c r="P804" s="2">
        <v>39848</v>
      </c>
      <c r="Q804">
        <v>106.94921875</v>
      </c>
      <c r="R804" s="2"/>
      <c r="T804" s="2"/>
      <c r="X804" s="2"/>
      <c r="AB804" s="2"/>
      <c r="AD804" s="2"/>
      <c r="AH804" s="2"/>
      <c r="AJ804" s="2">
        <v>39514</v>
      </c>
      <c r="AK804">
        <v>106.890625</v>
      </c>
      <c r="AL804" s="2">
        <v>39700</v>
      </c>
      <c r="AM804">
        <v>107.36328125</v>
      </c>
      <c r="AN804" s="2">
        <v>39876</v>
      </c>
      <c r="AO804">
        <v>112.64453125</v>
      </c>
      <c r="AP804" s="2"/>
      <c r="BD804" s="2">
        <v>39314</v>
      </c>
      <c r="BE804">
        <v>130.21875</v>
      </c>
      <c r="BF804" s="2">
        <v>39314</v>
      </c>
      <c r="BG804">
        <v>111.76953125</v>
      </c>
      <c r="BH804" s="2">
        <v>39314</v>
      </c>
      <c r="BI804">
        <v>119.828125</v>
      </c>
      <c r="BJ804" s="2">
        <v>39314</v>
      </c>
      <c r="BK804">
        <v>103.0859375</v>
      </c>
    </row>
    <row r="805" spans="4:63" x14ac:dyDescent="0.25">
      <c r="D805" s="2"/>
      <c r="H805" s="2"/>
      <c r="J805" s="2">
        <v>39315</v>
      </c>
      <c r="K805">
        <v>99.2265625</v>
      </c>
      <c r="L805" s="2">
        <v>39489</v>
      </c>
      <c r="M805">
        <v>103.54296875</v>
      </c>
      <c r="N805" s="2">
        <v>39581</v>
      </c>
      <c r="O805">
        <v>103.19140625</v>
      </c>
      <c r="P805" s="2">
        <v>39849</v>
      </c>
      <c r="Q805">
        <v>106.9609375</v>
      </c>
      <c r="R805" s="2"/>
      <c r="T805" s="2"/>
      <c r="X805" s="2"/>
      <c r="AB805" s="2"/>
      <c r="AD805" s="2"/>
      <c r="AH805" s="2"/>
      <c r="AJ805" s="2">
        <v>39517</v>
      </c>
      <c r="AK805">
        <v>107.4296875</v>
      </c>
      <c r="AL805" s="2">
        <v>39701</v>
      </c>
      <c r="AM805">
        <v>106.9375</v>
      </c>
      <c r="AN805" s="2">
        <v>39877</v>
      </c>
      <c r="AO805">
        <v>113.875</v>
      </c>
      <c r="AP805" s="2"/>
      <c r="BD805" s="2">
        <v>39315</v>
      </c>
      <c r="BE805">
        <v>130.62890625</v>
      </c>
      <c r="BF805" s="2">
        <v>39315</v>
      </c>
      <c r="BG805">
        <v>112.14453125</v>
      </c>
      <c r="BH805" s="2">
        <v>39315</v>
      </c>
      <c r="BI805">
        <v>120.21875</v>
      </c>
      <c r="BJ805" s="2">
        <v>39315</v>
      </c>
      <c r="BK805">
        <v>103.4296875</v>
      </c>
    </row>
    <row r="806" spans="4:63" x14ac:dyDescent="0.25">
      <c r="D806" s="2"/>
      <c r="H806" s="2"/>
      <c r="J806" s="2">
        <v>39316</v>
      </c>
      <c r="K806">
        <v>99.0625</v>
      </c>
      <c r="L806" s="2">
        <v>39490</v>
      </c>
      <c r="M806">
        <v>103.5390625</v>
      </c>
      <c r="N806" s="2">
        <v>39582</v>
      </c>
      <c r="O806">
        <v>103.109375</v>
      </c>
      <c r="P806" s="2">
        <v>39850</v>
      </c>
      <c r="Q806">
        <v>106.90234375</v>
      </c>
      <c r="R806" s="2"/>
      <c r="T806" s="2"/>
      <c r="X806" s="2"/>
      <c r="AB806" s="2"/>
      <c r="AD806" s="2"/>
      <c r="AH806" s="2"/>
      <c r="AJ806" s="2">
        <v>39518</v>
      </c>
      <c r="AK806">
        <v>106.25390625</v>
      </c>
      <c r="AL806" s="2">
        <v>39702</v>
      </c>
      <c r="AM806">
        <v>106.83984375</v>
      </c>
      <c r="AN806" s="2">
        <v>39878</v>
      </c>
      <c r="AO806">
        <v>113.5390625</v>
      </c>
      <c r="AP806" s="2"/>
      <c r="BD806" s="2">
        <v>39316</v>
      </c>
      <c r="BE806">
        <v>130.2890625</v>
      </c>
      <c r="BF806" s="2">
        <v>39316</v>
      </c>
      <c r="BG806">
        <v>111.84765625</v>
      </c>
      <c r="BH806" s="2">
        <v>39316</v>
      </c>
      <c r="BI806">
        <v>119.92578125</v>
      </c>
      <c r="BJ806" s="2">
        <v>39316</v>
      </c>
      <c r="BK806">
        <v>103.16015625</v>
      </c>
    </row>
    <row r="807" spans="4:63" x14ac:dyDescent="0.25">
      <c r="D807" s="2"/>
      <c r="H807" s="2"/>
      <c r="J807" s="2">
        <v>39317</v>
      </c>
      <c r="K807">
        <v>99.0078125</v>
      </c>
      <c r="L807" s="2">
        <v>39491</v>
      </c>
      <c r="M807">
        <v>103.546875</v>
      </c>
      <c r="N807" s="2">
        <v>39583</v>
      </c>
      <c r="O807">
        <v>103.29296875</v>
      </c>
      <c r="P807" s="2">
        <v>39853</v>
      </c>
      <c r="Q807">
        <v>106.8671875</v>
      </c>
      <c r="R807" s="2"/>
      <c r="T807" s="2"/>
      <c r="X807" s="2"/>
      <c r="AB807" s="2"/>
      <c r="AD807" s="2"/>
      <c r="AH807" s="2"/>
      <c r="AJ807" s="2">
        <v>39519</v>
      </c>
      <c r="AK807">
        <v>107.3125</v>
      </c>
      <c r="AL807" s="2">
        <v>39703</v>
      </c>
      <c r="AM807">
        <v>106.453125</v>
      </c>
      <c r="AN807" s="2">
        <v>39881</v>
      </c>
      <c r="AO807">
        <v>113.73828125</v>
      </c>
      <c r="AP807" s="2"/>
      <c r="BD807" s="2">
        <v>39317</v>
      </c>
      <c r="BE807">
        <v>130.59375</v>
      </c>
      <c r="BF807" s="2">
        <v>39317</v>
      </c>
      <c r="BG807">
        <v>112.1640625</v>
      </c>
      <c r="BH807" s="2">
        <v>39317</v>
      </c>
      <c r="BI807">
        <v>120.28515625</v>
      </c>
      <c r="BJ807" s="2">
        <v>39317</v>
      </c>
      <c r="BK807">
        <v>103.51953125</v>
      </c>
    </row>
    <row r="808" spans="4:63" x14ac:dyDescent="0.25">
      <c r="D808" s="2"/>
      <c r="H808" s="2"/>
      <c r="J808" s="2">
        <v>39318</v>
      </c>
      <c r="K808">
        <v>98.97265625</v>
      </c>
      <c r="L808" s="2">
        <v>39492</v>
      </c>
      <c r="M808">
        <v>103.58984375</v>
      </c>
      <c r="N808" s="2">
        <v>39584</v>
      </c>
      <c r="O808">
        <v>103.26171875</v>
      </c>
      <c r="P808" s="2">
        <v>39854</v>
      </c>
      <c r="Q808">
        <v>107.11328125</v>
      </c>
      <c r="R808" s="2"/>
      <c r="T808" s="2"/>
      <c r="X808" s="2"/>
      <c r="AB808" s="2"/>
      <c r="AD808" s="2"/>
      <c r="AH808" s="2"/>
      <c r="AJ808" s="2">
        <v>39520</v>
      </c>
      <c r="AK808">
        <v>107.23046875</v>
      </c>
      <c r="AL808" s="2">
        <v>39706</v>
      </c>
      <c r="AM808">
        <v>109.01171875</v>
      </c>
      <c r="AN808" s="2">
        <v>39882</v>
      </c>
      <c r="AO808">
        <v>112.765625</v>
      </c>
      <c r="AP808" s="2"/>
      <c r="BD808" s="2">
        <v>39318</v>
      </c>
      <c r="BE808">
        <v>131.28125</v>
      </c>
      <c r="BF808" s="2">
        <v>39318</v>
      </c>
      <c r="BG808">
        <v>112.8046875</v>
      </c>
      <c r="BH808" s="2">
        <v>39318</v>
      </c>
      <c r="BI808">
        <v>121.02734375</v>
      </c>
      <c r="BJ808" s="2">
        <v>39318</v>
      </c>
      <c r="BK808">
        <v>104.28125</v>
      </c>
    </row>
    <row r="809" spans="4:63" x14ac:dyDescent="0.25">
      <c r="D809" s="2"/>
      <c r="H809" s="2"/>
      <c r="J809" s="2">
        <v>39321</v>
      </c>
      <c r="K809">
        <v>99.07421875</v>
      </c>
      <c r="L809" s="2">
        <v>39493</v>
      </c>
      <c r="M809">
        <v>103.56640625</v>
      </c>
      <c r="N809" s="2">
        <v>39587</v>
      </c>
      <c r="O809">
        <v>103.3671875</v>
      </c>
      <c r="P809" s="2">
        <v>39855</v>
      </c>
      <c r="Q809">
        <v>107.03125</v>
      </c>
      <c r="R809" s="2"/>
      <c r="T809" s="2"/>
      <c r="X809" s="2"/>
      <c r="AB809" s="2"/>
      <c r="AD809" s="2"/>
      <c r="AH809" s="2"/>
      <c r="AJ809" s="2">
        <v>39521</v>
      </c>
      <c r="AK809">
        <v>108.33984375</v>
      </c>
      <c r="AL809" s="2">
        <v>39707</v>
      </c>
      <c r="AM809">
        <v>108.5078125</v>
      </c>
      <c r="AN809" s="2">
        <v>39883</v>
      </c>
      <c r="AO809">
        <v>113.53125</v>
      </c>
      <c r="AP809" s="2"/>
      <c r="BD809" s="2">
        <v>39321</v>
      </c>
      <c r="BE809">
        <v>131.80078125</v>
      </c>
      <c r="BF809" s="2">
        <v>39321</v>
      </c>
      <c r="BG809">
        <v>113.2890625</v>
      </c>
      <c r="BH809" s="2">
        <v>39321</v>
      </c>
      <c r="BI809">
        <v>121.5</v>
      </c>
      <c r="BJ809" s="2">
        <v>39321</v>
      </c>
      <c r="BK809">
        <v>104.68359375</v>
      </c>
    </row>
    <row r="810" spans="4:63" x14ac:dyDescent="0.25">
      <c r="D810" s="2"/>
      <c r="H810" s="2"/>
      <c r="J810" s="2">
        <v>39322</v>
      </c>
      <c r="K810">
        <v>99.2890625</v>
      </c>
      <c r="L810" s="2">
        <v>39496</v>
      </c>
      <c r="M810">
        <v>103.56640625</v>
      </c>
      <c r="N810" s="2">
        <v>39588</v>
      </c>
      <c r="O810">
        <v>103.56640625</v>
      </c>
      <c r="P810" s="2">
        <v>39856</v>
      </c>
      <c r="Q810">
        <v>107.01171875</v>
      </c>
      <c r="R810" s="2"/>
      <c r="T810" s="2"/>
      <c r="X810" s="2"/>
      <c r="AB810" s="2"/>
      <c r="AD810" s="2"/>
      <c r="AH810" s="2"/>
      <c r="AJ810" s="2">
        <v>39524</v>
      </c>
      <c r="AK810">
        <v>109.3046875</v>
      </c>
      <c r="AL810" s="2">
        <v>39708</v>
      </c>
      <c r="AM810">
        <v>109.14453125</v>
      </c>
      <c r="AN810" s="2">
        <v>39884</v>
      </c>
      <c r="AO810">
        <v>114.01171875</v>
      </c>
      <c r="AP810" s="2"/>
      <c r="BD810" s="2">
        <v>39322</v>
      </c>
      <c r="BE810">
        <v>132.3515625</v>
      </c>
      <c r="BF810" s="2">
        <v>39322</v>
      </c>
      <c r="BG810">
        <v>113.7265625</v>
      </c>
      <c r="BH810" s="2">
        <v>39322</v>
      </c>
      <c r="BI810">
        <v>121.81640625</v>
      </c>
      <c r="BJ810" s="2">
        <v>39322</v>
      </c>
      <c r="BK810">
        <v>104.96484375</v>
      </c>
    </row>
    <row r="811" spans="4:63" x14ac:dyDescent="0.25">
      <c r="D811" s="2"/>
      <c r="H811" s="2"/>
      <c r="J811" s="2">
        <v>39323</v>
      </c>
      <c r="K811">
        <v>99.15625</v>
      </c>
      <c r="L811" s="2">
        <v>39497</v>
      </c>
      <c r="M811">
        <v>103.25</v>
      </c>
      <c r="N811" s="2">
        <v>39589</v>
      </c>
      <c r="O811">
        <v>103.40625</v>
      </c>
      <c r="P811" s="2">
        <v>39857</v>
      </c>
      <c r="Q811">
        <v>106.91796875</v>
      </c>
      <c r="R811" s="2"/>
      <c r="T811" s="2"/>
      <c r="X811" s="2"/>
      <c r="AB811" s="2"/>
      <c r="AD811" s="2"/>
      <c r="AH811" s="2"/>
      <c r="AJ811" s="2">
        <v>39525</v>
      </c>
      <c r="AK811">
        <v>108.22265625</v>
      </c>
      <c r="AL811" s="2">
        <v>39709</v>
      </c>
      <c r="AM811">
        <v>108.44921875</v>
      </c>
      <c r="AN811" s="2">
        <v>39885</v>
      </c>
      <c r="AO811">
        <v>114.03125</v>
      </c>
      <c r="AP811" s="2"/>
      <c r="BD811" s="2">
        <v>39323</v>
      </c>
      <c r="BE811">
        <v>131.796875</v>
      </c>
      <c r="BF811" s="2">
        <v>39323</v>
      </c>
      <c r="BG811">
        <v>113.21484375</v>
      </c>
      <c r="BH811" s="2">
        <v>39323</v>
      </c>
      <c r="BI811">
        <v>121.37890625</v>
      </c>
      <c r="BJ811" s="2">
        <v>39323</v>
      </c>
      <c r="BK811">
        <v>104.52734375</v>
      </c>
    </row>
    <row r="812" spans="4:63" x14ac:dyDescent="0.25">
      <c r="D812" s="2"/>
      <c r="H812" s="2"/>
      <c r="J812" s="2">
        <v>39324</v>
      </c>
      <c r="K812">
        <v>99.2265625</v>
      </c>
      <c r="L812" s="2">
        <v>39498</v>
      </c>
      <c r="M812">
        <v>103.1640625</v>
      </c>
      <c r="N812" s="2">
        <v>39590</v>
      </c>
      <c r="O812">
        <v>103.1484375</v>
      </c>
      <c r="P812" s="2">
        <v>39860</v>
      </c>
      <c r="Q812">
        <v>106.91796875</v>
      </c>
      <c r="R812" s="2"/>
      <c r="T812" s="2"/>
      <c r="X812" s="2"/>
      <c r="AB812" s="2"/>
      <c r="AD812" s="2"/>
      <c r="AH812" s="2"/>
      <c r="AJ812" s="2">
        <v>39526</v>
      </c>
      <c r="AK812">
        <v>109.265625</v>
      </c>
      <c r="AL812" s="2">
        <v>39710</v>
      </c>
      <c r="AM812">
        <v>106.3125</v>
      </c>
      <c r="AN812" s="2">
        <v>39888</v>
      </c>
      <c r="AO812">
        <v>113.57421875</v>
      </c>
      <c r="AP812" s="2"/>
      <c r="BD812" s="2">
        <v>39324</v>
      </c>
      <c r="BE812">
        <v>132.66015625</v>
      </c>
      <c r="BF812" s="2">
        <v>39324</v>
      </c>
      <c r="BG812">
        <v>114.02734375</v>
      </c>
      <c r="BH812" s="2">
        <v>39324</v>
      </c>
      <c r="BI812">
        <v>122.2421875</v>
      </c>
      <c r="BJ812" s="2">
        <v>39324</v>
      </c>
      <c r="BK812">
        <v>105.3515625</v>
      </c>
    </row>
    <row r="813" spans="4:63" x14ac:dyDescent="0.25">
      <c r="D813" s="2"/>
      <c r="H813" s="2"/>
      <c r="J813" s="2">
        <v>39325</v>
      </c>
      <c r="K813">
        <v>99.21484375</v>
      </c>
      <c r="L813" s="2">
        <v>39499</v>
      </c>
      <c r="M813">
        <v>103.45703125</v>
      </c>
      <c r="N813" s="2">
        <v>39591</v>
      </c>
      <c r="O813">
        <v>103.3671875</v>
      </c>
      <c r="P813" s="2">
        <v>39861</v>
      </c>
      <c r="Q813">
        <v>107.0859375</v>
      </c>
      <c r="R813" s="2"/>
      <c r="T813" s="2"/>
      <c r="X813" s="2"/>
      <c r="AB813" s="2"/>
      <c r="AD813" s="2"/>
      <c r="AH813" s="2"/>
      <c r="AJ813" s="2">
        <v>39527</v>
      </c>
      <c r="AK813">
        <v>109.21484375</v>
      </c>
      <c r="AL813" s="2">
        <v>39713</v>
      </c>
      <c r="AM813">
        <v>106.29296875</v>
      </c>
      <c r="AN813" s="2">
        <v>39889</v>
      </c>
      <c r="AO813">
        <v>112.98046875</v>
      </c>
      <c r="AP813" s="2"/>
      <c r="BD813" s="2">
        <v>39325</v>
      </c>
      <c r="BE813">
        <v>132.5234375</v>
      </c>
      <c r="BF813" s="2">
        <v>39325</v>
      </c>
      <c r="BG813">
        <v>113.90234375</v>
      </c>
      <c r="BH813" s="2">
        <v>39325</v>
      </c>
      <c r="BI813">
        <v>122.203125</v>
      </c>
      <c r="BJ813" s="2">
        <v>39325</v>
      </c>
      <c r="BK813">
        <v>105.33203125</v>
      </c>
    </row>
    <row r="814" spans="4:63" x14ac:dyDescent="0.25">
      <c r="D814" s="2"/>
      <c r="H814" s="2"/>
      <c r="J814" s="2">
        <v>39328</v>
      </c>
      <c r="K814">
        <v>99.21484375</v>
      </c>
      <c r="L814" s="2">
        <v>39500</v>
      </c>
      <c r="M814">
        <v>103.39453125</v>
      </c>
      <c r="N814" s="2">
        <v>39594</v>
      </c>
      <c r="O814">
        <v>103.3671875</v>
      </c>
      <c r="P814" s="2">
        <v>39862</v>
      </c>
      <c r="Q814">
        <v>106.92578125</v>
      </c>
      <c r="R814" s="2"/>
      <c r="T814" s="2"/>
      <c r="X814" s="2"/>
      <c r="AB814" s="2"/>
      <c r="AD814" s="2"/>
      <c r="AH814" s="2"/>
      <c r="AJ814" s="2">
        <v>39528</v>
      </c>
      <c r="AK814">
        <v>109.21484375</v>
      </c>
      <c r="AL814" s="2">
        <v>39714</v>
      </c>
      <c r="AM814">
        <v>106.6328125</v>
      </c>
      <c r="AN814" s="2">
        <v>39890</v>
      </c>
      <c r="AO814">
        <v>116.5859375</v>
      </c>
      <c r="AP814" s="2"/>
      <c r="BD814" s="2">
        <v>39328</v>
      </c>
      <c r="BE814">
        <v>132.5234375</v>
      </c>
      <c r="BF814" s="2">
        <v>39328</v>
      </c>
      <c r="BG814">
        <v>113.90234375</v>
      </c>
      <c r="BH814" s="2">
        <v>39328</v>
      </c>
      <c r="BI814">
        <v>122.203125</v>
      </c>
      <c r="BJ814" s="2">
        <v>39328</v>
      </c>
      <c r="BK814">
        <v>105.33203125</v>
      </c>
    </row>
    <row r="815" spans="4:63" x14ac:dyDescent="0.25">
      <c r="D815" s="2"/>
      <c r="H815" s="2"/>
      <c r="J815" s="2">
        <v>39329</v>
      </c>
      <c r="K815">
        <v>99.2421875</v>
      </c>
      <c r="L815" s="2">
        <v>39503</v>
      </c>
      <c r="M815">
        <v>103.21484375</v>
      </c>
      <c r="N815" s="2">
        <v>39595</v>
      </c>
      <c r="O815">
        <v>103.234375</v>
      </c>
      <c r="P815" s="2">
        <v>39863</v>
      </c>
      <c r="Q815">
        <v>106.859375</v>
      </c>
      <c r="R815" s="2"/>
      <c r="T815" s="2"/>
      <c r="X815" s="2"/>
      <c r="AB815" s="2"/>
      <c r="AD815" s="2"/>
      <c r="AH815" s="2"/>
      <c r="AJ815" s="2">
        <v>39531</v>
      </c>
      <c r="AK815">
        <v>107.4140625</v>
      </c>
      <c r="AL815" s="2">
        <v>39715</v>
      </c>
      <c r="AM815">
        <v>106.75390625</v>
      </c>
      <c r="AN815" s="2">
        <v>39891</v>
      </c>
      <c r="AO815">
        <v>116.22265625</v>
      </c>
      <c r="AP815" s="2"/>
      <c r="BD815" s="2">
        <v>39329</v>
      </c>
      <c r="BE815">
        <v>132.44921875</v>
      </c>
      <c r="BF815" s="2">
        <v>39329</v>
      </c>
      <c r="BG815">
        <v>113.84375</v>
      </c>
      <c r="BH815" s="2">
        <v>39329</v>
      </c>
      <c r="BI815">
        <v>122.14453125</v>
      </c>
      <c r="BJ815" s="2">
        <v>39329</v>
      </c>
      <c r="BK815">
        <v>105.31640625</v>
      </c>
    </row>
    <row r="816" spans="4:63" x14ac:dyDescent="0.25">
      <c r="D816" s="2"/>
      <c r="H816" s="2"/>
      <c r="J816" s="2">
        <v>39330</v>
      </c>
      <c r="K816">
        <v>99.40625</v>
      </c>
      <c r="L816" s="2">
        <v>39504</v>
      </c>
      <c r="M816">
        <v>103.4296875</v>
      </c>
      <c r="N816" s="2">
        <v>39596</v>
      </c>
      <c r="O816">
        <v>103.04296875</v>
      </c>
      <c r="P816" s="2">
        <v>39864</v>
      </c>
      <c r="Q816">
        <v>106.94140625</v>
      </c>
      <c r="R816" s="2"/>
      <c r="T816" s="2"/>
      <c r="X816" s="2"/>
      <c r="AB816" s="2"/>
      <c r="AD816" s="2"/>
      <c r="AH816" s="2"/>
      <c r="AJ816" s="2">
        <v>39532</v>
      </c>
      <c r="AK816">
        <v>107.53515625</v>
      </c>
      <c r="AL816" s="2">
        <v>39716</v>
      </c>
      <c r="AM816">
        <v>106.3125</v>
      </c>
      <c r="AN816" s="2">
        <v>39892</v>
      </c>
      <c r="AO816">
        <v>116.30859375</v>
      </c>
      <c r="AP816" s="2"/>
      <c r="BD816" s="2">
        <v>39330</v>
      </c>
      <c r="BE816">
        <v>133.39453125</v>
      </c>
      <c r="BF816" s="2">
        <v>39330</v>
      </c>
      <c r="BG816">
        <v>114.6875</v>
      </c>
      <c r="BH816" s="2">
        <v>39330</v>
      </c>
      <c r="BI816">
        <v>123.06640625</v>
      </c>
      <c r="BJ816" s="2">
        <v>39330</v>
      </c>
      <c r="BK816">
        <v>106.203125</v>
      </c>
    </row>
    <row r="817" spans="4:63" x14ac:dyDescent="0.25">
      <c r="D817" s="2"/>
      <c r="H817" s="2"/>
      <c r="J817" s="2">
        <v>39331</v>
      </c>
      <c r="K817">
        <v>99.3203125</v>
      </c>
      <c r="L817" s="2">
        <v>39505</v>
      </c>
      <c r="M817">
        <v>103.453125</v>
      </c>
      <c r="N817" s="2">
        <v>39597</v>
      </c>
      <c r="O817">
        <v>103.0234375</v>
      </c>
      <c r="P817" s="2">
        <v>39867</v>
      </c>
      <c r="Q817">
        <v>106.96875</v>
      </c>
      <c r="R817" s="2"/>
      <c r="T817" s="2"/>
      <c r="X817" s="2"/>
      <c r="AB817" s="2"/>
      <c r="AD817" s="2"/>
      <c r="AH817" s="2"/>
      <c r="AJ817" s="2">
        <v>39533</v>
      </c>
      <c r="AK817">
        <v>107.93359375</v>
      </c>
      <c r="AL817" s="2">
        <v>39717</v>
      </c>
      <c r="AM817">
        <v>106.26953125</v>
      </c>
      <c r="AN817" s="2">
        <v>39895</v>
      </c>
      <c r="AO817">
        <v>116.0390625</v>
      </c>
      <c r="AP817" s="2"/>
      <c r="BD817" s="2">
        <v>39331</v>
      </c>
      <c r="BE817">
        <v>133.0234375</v>
      </c>
      <c r="BF817" s="2">
        <v>39331</v>
      </c>
      <c r="BG817">
        <v>114.34375</v>
      </c>
      <c r="BH817" s="2">
        <v>39331</v>
      </c>
      <c r="BI817">
        <v>122.6953125</v>
      </c>
      <c r="BJ817" s="2">
        <v>39331</v>
      </c>
      <c r="BK817">
        <v>105.84375</v>
      </c>
    </row>
    <row r="818" spans="4:63" x14ac:dyDescent="0.25">
      <c r="D818" s="2"/>
      <c r="H818" s="2"/>
      <c r="J818" s="2">
        <v>39332</v>
      </c>
      <c r="K818">
        <v>99.58203125</v>
      </c>
      <c r="L818" s="2">
        <v>39506</v>
      </c>
      <c r="M818">
        <v>103.80859375</v>
      </c>
      <c r="N818" s="2">
        <v>39598</v>
      </c>
      <c r="O818">
        <v>103.1015625</v>
      </c>
      <c r="P818" s="2">
        <v>39868</v>
      </c>
      <c r="Q818">
        <v>106.90234375</v>
      </c>
      <c r="R818" s="2"/>
      <c r="T818" s="2"/>
      <c r="X818" s="2"/>
      <c r="AB818" s="2"/>
      <c r="AD818" s="2"/>
      <c r="AH818" s="2"/>
      <c r="AJ818" s="2">
        <v>39534</v>
      </c>
      <c r="AK818">
        <v>107.5703125</v>
      </c>
      <c r="AL818" s="2">
        <v>39720</v>
      </c>
      <c r="AM818">
        <v>108.28125</v>
      </c>
      <c r="AN818" s="2">
        <v>39896</v>
      </c>
      <c r="AO818">
        <v>115.58203125</v>
      </c>
      <c r="AP818" s="2"/>
      <c r="BD818" s="2">
        <v>39332</v>
      </c>
      <c r="BE818">
        <v>134.6484375</v>
      </c>
      <c r="BF818" s="2">
        <v>39332</v>
      </c>
      <c r="BG818">
        <v>115.81640625</v>
      </c>
      <c r="BH818" s="2">
        <v>39332</v>
      </c>
      <c r="BI818">
        <v>124.25</v>
      </c>
      <c r="BJ818" s="2">
        <v>39332</v>
      </c>
      <c r="BK818">
        <v>107.27734375</v>
      </c>
    </row>
    <row r="819" spans="4:63" x14ac:dyDescent="0.25">
      <c r="D819" s="2"/>
      <c r="H819" s="2"/>
      <c r="J819" s="2">
        <v>39335</v>
      </c>
      <c r="K819">
        <v>99.66796875</v>
      </c>
      <c r="L819" s="2">
        <v>39507</v>
      </c>
      <c r="M819">
        <v>104.2109375</v>
      </c>
      <c r="N819" s="2">
        <v>39601</v>
      </c>
      <c r="O819">
        <v>103.36328125</v>
      </c>
      <c r="P819" s="2">
        <v>39869</v>
      </c>
      <c r="Q819">
        <v>106.7578125</v>
      </c>
      <c r="R819" s="2"/>
      <c r="T819" s="2"/>
      <c r="X819" s="2"/>
      <c r="AB819" s="2"/>
      <c r="AD819" s="2"/>
      <c r="AH819" s="2"/>
      <c r="AJ819" s="2">
        <v>39535</v>
      </c>
      <c r="AK819">
        <v>107.93359375</v>
      </c>
      <c r="AL819" s="2">
        <v>39721</v>
      </c>
      <c r="AM819">
        <v>106.43359375</v>
      </c>
      <c r="AN819" s="2">
        <v>39897</v>
      </c>
      <c r="AO819">
        <v>114.9375</v>
      </c>
      <c r="AP819" s="2"/>
      <c r="BD819" s="2">
        <v>39335</v>
      </c>
      <c r="BE819">
        <v>135.58984375</v>
      </c>
      <c r="BF819" s="2">
        <v>39335</v>
      </c>
      <c r="BG819">
        <v>116.69140625</v>
      </c>
      <c r="BH819" s="2">
        <v>39335</v>
      </c>
      <c r="BI819">
        <v>125.203125</v>
      </c>
      <c r="BJ819" s="2">
        <v>39335</v>
      </c>
      <c r="BK819">
        <v>108.15234375</v>
      </c>
    </row>
    <row r="820" spans="4:63" x14ac:dyDescent="0.25">
      <c r="D820" s="2"/>
      <c r="H820" s="2"/>
      <c r="J820" s="2">
        <v>39336</v>
      </c>
      <c r="K820">
        <v>99.56640625</v>
      </c>
      <c r="L820" s="2">
        <v>39510</v>
      </c>
      <c r="M820">
        <v>104.17578125</v>
      </c>
      <c r="N820" s="2">
        <v>39602</v>
      </c>
      <c r="O820">
        <v>103.546875</v>
      </c>
      <c r="P820" s="2">
        <v>39870</v>
      </c>
      <c r="Q820">
        <v>106.69140625</v>
      </c>
      <c r="R820" s="2"/>
      <c r="T820" s="2"/>
      <c r="X820" s="2"/>
      <c r="AB820" s="2"/>
      <c r="AD820" s="2"/>
      <c r="AH820" s="2"/>
      <c r="AJ820" s="2">
        <v>39538</v>
      </c>
      <c r="AK820">
        <v>108.12890625</v>
      </c>
      <c r="AL820" s="2">
        <v>39722</v>
      </c>
      <c r="AM820">
        <v>107.0078125</v>
      </c>
      <c r="AN820" s="2">
        <v>39898</v>
      </c>
      <c r="AO820">
        <v>115.40234375</v>
      </c>
      <c r="AP820" s="2"/>
      <c r="BD820" s="2">
        <v>39336</v>
      </c>
      <c r="BE820">
        <v>135.25390625</v>
      </c>
      <c r="BF820" s="2">
        <v>39336</v>
      </c>
      <c r="BG820">
        <v>116.42578125</v>
      </c>
      <c r="BH820" s="2">
        <v>39336</v>
      </c>
      <c r="BI820">
        <v>124.95703125</v>
      </c>
      <c r="BJ820" s="2">
        <v>39336</v>
      </c>
      <c r="BK820">
        <v>107.9296875</v>
      </c>
    </row>
    <row r="821" spans="4:63" x14ac:dyDescent="0.25">
      <c r="D821" s="2"/>
      <c r="H821" s="2"/>
      <c r="J821" s="2">
        <v>39337</v>
      </c>
      <c r="K821">
        <v>99.5625</v>
      </c>
      <c r="L821" s="2">
        <v>39511</v>
      </c>
      <c r="M821">
        <v>104.13671875</v>
      </c>
      <c r="N821" s="2">
        <v>39603</v>
      </c>
      <c r="O821">
        <v>103.46484375</v>
      </c>
      <c r="P821" s="2">
        <v>39871</v>
      </c>
      <c r="Q821">
        <v>106.8828125</v>
      </c>
      <c r="R821" s="2"/>
      <c r="T821" s="2"/>
      <c r="X821" s="2"/>
      <c r="AB821" s="2"/>
      <c r="AD821" s="2"/>
      <c r="AH821" s="2"/>
      <c r="AJ821" s="2">
        <v>39539</v>
      </c>
      <c r="AK821">
        <v>106.953125</v>
      </c>
      <c r="AL821" s="2">
        <v>39723</v>
      </c>
      <c r="AM821">
        <v>107.97265625</v>
      </c>
      <c r="AN821" s="2">
        <v>39899</v>
      </c>
      <c r="AO821">
        <v>115.26953125</v>
      </c>
      <c r="AP821" s="2"/>
      <c r="BD821" s="2">
        <v>39337</v>
      </c>
      <c r="BE821">
        <v>134.8203125</v>
      </c>
      <c r="BF821" s="2">
        <v>39337</v>
      </c>
      <c r="BG821">
        <v>115.98828125</v>
      </c>
      <c r="BH821" s="2">
        <v>39337</v>
      </c>
      <c r="BI821">
        <v>124.4765625</v>
      </c>
      <c r="BJ821" s="2">
        <v>39337</v>
      </c>
      <c r="BK821">
        <v>107.4921875</v>
      </c>
    </row>
    <row r="822" spans="4:63" x14ac:dyDescent="0.25">
      <c r="D822" s="2"/>
      <c r="H822" s="2"/>
      <c r="J822" s="2">
        <v>39338</v>
      </c>
      <c r="K822">
        <v>99.4765625</v>
      </c>
      <c r="L822" s="2">
        <v>39512</v>
      </c>
      <c r="M822">
        <v>104.2109375</v>
      </c>
      <c r="N822" s="2">
        <v>39604</v>
      </c>
      <c r="O822">
        <v>103.37890625</v>
      </c>
      <c r="P822" s="2">
        <v>39874</v>
      </c>
      <c r="Q822">
        <v>107.05078125</v>
      </c>
      <c r="R822" s="2"/>
      <c r="T822" s="2"/>
      <c r="X822" s="2"/>
      <c r="AB822" s="2"/>
      <c r="AD822" s="2"/>
      <c r="AH822" s="2"/>
      <c r="AJ822" s="2">
        <v>39540</v>
      </c>
      <c r="AK822">
        <v>106.52734375</v>
      </c>
      <c r="AL822" s="2">
        <v>39724</v>
      </c>
      <c r="AM822">
        <v>108.3984375</v>
      </c>
      <c r="AN822" s="2">
        <v>39902</v>
      </c>
      <c r="AO822">
        <v>115.65625</v>
      </c>
      <c r="AP822" s="2"/>
      <c r="BD822" s="2">
        <v>39338</v>
      </c>
      <c r="BE822">
        <v>134.05859375</v>
      </c>
      <c r="BF822" s="2">
        <v>39338</v>
      </c>
      <c r="BG822">
        <v>115.31640625</v>
      </c>
      <c r="BH822" s="2">
        <v>39338</v>
      </c>
      <c r="BI822">
        <v>123.7265625</v>
      </c>
      <c r="BJ822" s="2">
        <v>39338</v>
      </c>
      <c r="BK822">
        <v>106.8203125</v>
      </c>
    </row>
    <row r="823" spans="4:63" x14ac:dyDescent="0.25">
      <c r="D823" s="2"/>
      <c r="H823" s="2"/>
      <c r="J823" s="2">
        <v>39339</v>
      </c>
      <c r="K823">
        <v>99.48828125</v>
      </c>
      <c r="L823" s="2">
        <v>39513</v>
      </c>
      <c r="M823">
        <v>104.41015625</v>
      </c>
      <c r="N823" s="2">
        <v>39605</v>
      </c>
      <c r="O823">
        <v>103.6171875</v>
      </c>
      <c r="P823" s="2">
        <v>39875</v>
      </c>
      <c r="Q823">
        <v>107.046875</v>
      </c>
      <c r="R823" s="2"/>
      <c r="T823" s="2"/>
      <c r="X823" s="2"/>
      <c r="AB823" s="2"/>
      <c r="AD823" s="2"/>
      <c r="AH823" s="2"/>
      <c r="AJ823" s="2">
        <v>39541</v>
      </c>
      <c r="AK823">
        <v>106.6328125</v>
      </c>
      <c r="AL823" s="2">
        <v>39727</v>
      </c>
      <c r="AM823">
        <v>109.73828125</v>
      </c>
      <c r="AN823" s="2">
        <v>39903</v>
      </c>
      <c r="AO823">
        <v>116.08984375</v>
      </c>
      <c r="AP823" s="2"/>
      <c r="BD823" s="2">
        <v>39339</v>
      </c>
      <c r="BE823">
        <v>134.27734375</v>
      </c>
      <c r="BF823" s="2">
        <v>39339</v>
      </c>
      <c r="BG823">
        <v>115.4921875</v>
      </c>
      <c r="BH823" s="2">
        <v>39339</v>
      </c>
      <c r="BI823">
        <v>123.9375</v>
      </c>
      <c r="BJ823" s="2">
        <v>39339</v>
      </c>
      <c r="BK823">
        <v>107.01953125</v>
      </c>
    </row>
    <row r="824" spans="4:63" x14ac:dyDescent="0.25">
      <c r="D824" s="2"/>
      <c r="H824" s="2"/>
      <c r="J824" s="2">
        <v>39342</v>
      </c>
      <c r="K824">
        <v>99.48046875</v>
      </c>
      <c r="L824" s="2">
        <v>39514</v>
      </c>
      <c r="M824">
        <v>104.40625</v>
      </c>
      <c r="N824" s="2">
        <v>39608</v>
      </c>
      <c r="O824">
        <v>103.01953125</v>
      </c>
      <c r="P824" s="2">
        <v>39876</v>
      </c>
      <c r="Q824">
        <v>106.91796875</v>
      </c>
      <c r="R824" s="2"/>
      <c r="T824" s="2"/>
      <c r="X824" s="2"/>
      <c r="AB824" s="2"/>
      <c r="AD824" s="2"/>
      <c r="AH824" s="2"/>
      <c r="AJ824" s="2">
        <v>39542</v>
      </c>
      <c r="AK824">
        <v>107.3671875</v>
      </c>
      <c r="AL824" s="2">
        <v>39728</v>
      </c>
      <c r="AM824">
        <v>109.921875</v>
      </c>
      <c r="AN824" s="2">
        <v>39904</v>
      </c>
      <c r="AO824">
        <v>116.2109375</v>
      </c>
      <c r="AP824" s="2"/>
      <c r="BD824" s="2">
        <v>39342</v>
      </c>
      <c r="BE824">
        <v>134.484375</v>
      </c>
      <c r="BF824" s="2">
        <v>39342</v>
      </c>
      <c r="BG824">
        <v>115.7265625</v>
      </c>
      <c r="BH824" s="2">
        <v>39342</v>
      </c>
      <c r="BI824">
        <v>124.20703125</v>
      </c>
      <c r="BJ824" s="2">
        <v>39342</v>
      </c>
      <c r="BK824">
        <v>107.28125</v>
      </c>
    </row>
    <row r="825" spans="4:63" x14ac:dyDescent="0.25">
      <c r="D825" s="2"/>
      <c r="H825" s="2"/>
      <c r="J825" s="2">
        <v>39343</v>
      </c>
      <c r="K825">
        <v>99.61328125</v>
      </c>
      <c r="L825" s="2">
        <v>39517</v>
      </c>
      <c r="M825">
        <v>104.44921875</v>
      </c>
      <c r="N825" s="2">
        <v>39609</v>
      </c>
      <c r="O825">
        <v>102.63671875</v>
      </c>
      <c r="P825" s="2">
        <v>39877</v>
      </c>
      <c r="Q825">
        <v>107.0078125</v>
      </c>
      <c r="R825" s="2"/>
      <c r="T825" s="2"/>
      <c r="X825" s="2"/>
      <c r="AB825" s="2"/>
      <c r="AD825" s="2"/>
      <c r="AH825" s="2"/>
      <c r="AJ825" s="2">
        <v>39545</v>
      </c>
      <c r="AK825">
        <v>106.69140625</v>
      </c>
      <c r="AL825" s="2">
        <v>39729</v>
      </c>
      <c r="AM825">
        <v>106.41796875</v>
      </c>
      <c r="AN825" s="2">
        <v>39905</v>
      </c>
      <c r="AO825">
        <v>115.2578125</v>
      </c>
      <c r="AP825" s="2"/>
      <c r="BD825" s="2">
        <v>39343</v>
      </c>
      <c r="BE825">
        <v>133.9296875</v>
      </c>
      <c r="BF825" s="2">
        <v>39343</v>
      </c>
      <c r="BG825">
        <v>115.1640625</v>
      </c>
      <c r="BH825" s="2">
        <v>39343</v>
      </c>
      <c r="BI825">
        <v>123.56640625</v>
      </c>
      <c r="BJ825" s="2">
        <v>39343</v>
      </c>
      <c r="BK825">
        <v>106.625</v>
      </c>
    </row>
    <row r="826" spans="4:63" x14ac:dyDescent="0.25">
      <c r="D826" s="2"/>
      <c r="H826" s="2"/>
      <c r="J826" s="2">
        <v>39344</v>
      </c>
      <c r="K826">
        <v>99.62109375</v>
      </c>
      <c r="L826" s="2">
        <v>39518</v>
      </c>
      <c r="M826">
        <v>104.00390625</v>
      </c>
      <c r="N826" s="2">
        <v>39610</v>
      </c>
      <c r="O826">
        <v>102.8359375</v>
      </c>
      <c r="P826" s="2">
        <v>39878</v>
      </c>
      <c r="Q826">
        <v>106.88671875</v>
      </c>
      <c r="R826" s="2"/>
      <c r="T826" s="2"/>
      <c r="X826" s="2"/>
      <c r="AB826" s="2"/>
      <c r="AD826" s="2"/>
      <c r="AH826" s="2"/>
      <c r="AJ826" s="2">
        <v>39546</v>
      </c>
      <c r="AK826">
        <v>106.515625</v>
      </c>
      <c r="AL826" s="2">
        <v>39730</v>
      </c>
      <c r="AM826">
        <v>105.4765625</v>
      </c>
      <c r="AN826" s="2">
        <v>39906</v>
      </c>
      <c r="AO826">
        <v>114.24609375</v>
      </c>
      <c r="AP826" s="2"/>
      <c r="BD826" s="2">
        <v>39344</v>
      </c>
      <c r="BE826">
        <v>132.85546875</v>
      </c>
      <c r="BF826" s="2">
        <v>39344</v>
      </c>
      <c r="BG826">
        <v>114.1328125</v>
      </c>
      <c r="BH826" s="2">
        <v>39344</v>
      </c>
      <c r="BI826">
        <v>122.4453125</v>
      </c>
      <c r="BJ826" s="2">
        <v>39344</v>
      </c>
      <c r="BK826">
        <v>105.49609375</v>
      </c>
    </row>
    <row r="827" spans="4:63" x14ac:dyDescent="0.25">
      <c r="D827" s="2"/>
      <c r="H827" s="2"/>
      <c r="J827" s="2">
        <v>39345</v>
      </c>
      <c r="K827">
        <v>99.4921875</v>
      </c>
      <c r="L827" s="2">
        <v>39519</v>
      </c>
      <c r="M827">
        <v>104.234375</v>
      </c>
      <c r="N827" s="2">
        <v>39611</v>
      </c>
      <c r="O827">
        <v>102.44140625</v>
      </c>
      <c r="P827" s="2">
        <v>39881</v>
      </c>
      <c r="Q827">
        <v>106.8671875</v>
      </c>
      <c r="R827" s="2"/>
      <c r="T827" s="2"/>
      <c r="X827" s="2"/>
      <c r="AB827" s="2"/>
      <c r="AD827" s="2"/>
      <c r="AH827" s="2"/>
      <c r="AJ827" s="2">
        <v>39547</v>
      </c>
      <c r="AK827">
        <v>107.10546875</v>
      </c>
      <c r="AL827" s="2">
        <v>39731</v>
      </c>
      <c r="AM827">
        <v>105.33203125</v>
      </c>
      <c r="AN827" s="2">
        <v>39909</v>
      </c>
      <c r="AO827">
        <v>113.9921875</v>
      </c>
      <c r="AP827" s="2"/>
      <c r="BD827" s="2">
        <v>39345</v>
      </c>
      <c r="BE827">
        <v>130.828125</v>
      </c>
      <c r="BF827" s="2">
        <v>39345</v>
      </c>
      <c r="BG827">
        <v>112.2890625</v>
      </c>
      <c r="BH827" s="2">
        <v>39345</v>
      </c>
      <c r="BI827">
        <v>120.46484375</v>
      </c>
      <c r="BJ827" s="2">
        <v>39345</v>
      </c>
      <c r="BK827">
        <v>103.69921875</v>
      </c>
    </row>
    <row r="828" spans="4:63" x14ac:dyDescent="0.25">
      <c r="D828" s="2"/>
      <c r="H828" s="2"/>
      <c r="J828" s="2">
        <v>39346</v>
      </c>
      <c r="K828">
        <v>99.61328125</v>
      </c>
      <c r="L828" s="2">
        <v>39520</v>
      </c>
      <c r="M828">
        <v>104.2578125</v>
      </c>
      <c r="N828" s="2">
        <v>39612</v>
      </c>
      <c r="O828">
        <v>102.48828125</v>
      </c>
      <c r="P828" s="2">
        <v>39882</v>
      </c>
      <c r="Q828">
        <v>106.73828125</v>
      </c>
      <c r="R828" s="2"/>
      <c r="T828" s="2"/>
      <c r="X828" s="2"/>
      <c r="AB828" s="2"/>
      <c r="AD828" s="2"/>
      <c r="AH828" s="2"/>
      <c r="AJ828" s="2">
        <v>39548</v>
      </c>
      <c r="AK828">
        <v>106.5703125</v>
      </c>
      <c r="AL828" s="2">
        <v>39734</v>
      </c>
      <c r="AM828">
        <v>105.33203125</v>
      </c>
      <c r="AN828" s="2">
        <v>39910</v>
      </c>
      <c r="AO828">
        <v>114.26953125</v>
      </c>
      <c r="AP828" s="2"/>
      <c r="BD828" s="2">
        <v>39346</v>
      </c>
      <c r="BE828">
        <v>131.890625</v>
      </c>
      <c r="BF828" s="2">
        <v>39346</v>
      </c>
      <c r="BG828">
        <v>113.26171875</v>
      </c>
      <c r="BH828" s="2">
        <v>39346</v>
      </c>
      <c r="BI828">
        <v>121.53125</v>
      </c>
      <c r="BJ828" s="2">
        <v>39346</v>
      </c>
      <c r="BK828">
        <v>104.7421875</v>
      </c>
    </row>
    <row r="829" spans="4:63" x14ac:dyDescent="0.25">
      <c r="D829" s="2"/>
      <c r="H829" s="2"/>
      <c r="J829" s="2">
        <v>39349</v>
      </c>
      <c r="K829">
        <v>99.63671875</v>
      </c>
      <c r="L829" s="2">
        <v>39521</v>
      </c>
      <c r="M829">
        <v>104.5078125</v>
      </c>
      <c r="N829" s="2">
        <v>39615</v>
      </c>
      <c r="O829">
        <v>102.46875</v>
      </c>
      <c r="P829" s="2">
        <v>39883</v>
      </c>
      <c r="Q829">
        <v>106.75</v>
      </c>
      <c r="R829" s="2"/>
      <c r="T829" s="2"/>
      <c r="X829" s="2"/>
      <c r="AB829" s="2"/>
      <c r="AD829" s="2"/>
      <c r="AH829" s="2"/>
      <c r="AJ829" s="2">
        <v>39549</v>
      </c>
      <c r="AK829">
        <v>107.1796875</v>
      </c>
      <c r="AL829" s="2">
        <v>39735</v>
      </c>
      <c r="AM829">
        <v>103.453125</v>
      </c>
      <c r="AN829" s="2">
        <v>39911</v>
      </c>
      <c r="AO829">
        <v>114.64453125</v>
      </c>
      <c r="AP829" s="2"/>
      <c r="BD829" s="2">
        <v>39349</v>
      </c>
      <c r="BE829">
        <v>131.89453125</v>
      </c>
      <c r="BF829" s="2">
        <v>39349</v>
      </c>
      <c r="BG829">
        <v>113.27734375</v>
      </c>
      <c r="BH829" s="2">
        <v>39349</v>
      </c>
      <c r="BI829">
        <v>121.51953125</v>
      </c>
      <c r="BJ829" s="2">
        <v>39349</v>
      </c>
      <c r="BK829">
        <v>104.7265625</v>
      </c>
    </row>
    <row r="830" spans="4:63" x14ac:dyDescent="0.25">
      <c r="D830" s="2"/>
      <c r="H830" s="2"/>
      <c r="J830" s="2">
        <v>39350</v>
      </c>
      <c r="K830">
        <v>99.72265625</v>
      </c>
      <c r="L830" s="2">
        <v>39524</v>
      </c>
      <c r="M830">
        <v>104.80078125</v>
      </c>
      <c r="N830" s="2">
        <v>39616</v>
      </c>
      <c r="O830">
        <v>102.69921875</v>
      </c>
      <c r="P830" s="2">
        <v>39884</v>
      </c>
      <c r="Q830">
        <v>106.79296875</v>
      </c>
      <c r="R830" s="2"/>
      <c r="T830" s="2"/>
      <c r="X830" s="2"/>
      <c r="AB830" s="2"/>
      <c r="AD830" s="2"/>
      <c r="AH830" s="2"/>
      <c r="AJ830" s="2">
        <v>39552</v>
      </c>
      <c r="AK830">
        <v>106.91015625</v>
      </c>
      <c r="AL830" s="2">
        <v>39736</v>
      </c>
      <c r="AM830">
        <v>104.19921875</v>
      </c>
      <c r="AN830" s="2">
        <v>39912</v>
      </c>
      <c r="AO830">
        <v>114.30078125</v>
      </c>
      <c r="AP830" s="2"/>
      <c r="BD830" s="2">
        <v>39350</v>
      </c>
      <c r="BE830">
        <v>131.69921875</v>
      </c>
      <c r="BF830" s="2">
        <v>39350</v>
      </c>
      <c r="BG830">
        <v>113.05859375</v>
      </c>
      <c r="BH830" s="2">
        <v>39350</v>
      </c>
      <c r="BI830">
        <v>121.2734375</v>
      </c>
      <c r="BJ830" s="2">
        <v>39350</v>
      </c>
      <c r="BK830">
        <v>104.48828125</v>
      </c>
    </row>
    <row r="831" spans="4:63" x14ac:dyDescent="0.25">
      <c r="D831" s="2"/>
      <c r="H831" s="2"/>
      <c r="J831" s="2">
        <v>39351</v>
      </c>
      <c r="K831">
        <v>99.76171875</v>
      </c>
      <c r="L831" s="2">
        <v>39525</v>
      </c>
      <c r="M831">
        <v>104.30859375</v>
      </c>
      <c r="N831" s="2">
        <v>39617</v>
      </c>
      <c r="O831">
        <v>102.8359375</v>
      </c>
      <c r="P831" s="2">
        <v>39885</v>
      </c>
      <c r="Q831">
        <v>106.859375</v>
      </c>
      <c r="R831" s="2"/>
      <c r="T831" s="2"/>
      <c r="X831" s="2"/>
      <c r="AB831" s="2"/>
      <c r="AD831" s="2"/>
      <c r="AH831" s="2"/>
      <c r="AJ831" s="2">
        <v>39553</v>
      </c>
      <c r="AK831">
        <v>106.34375</v>
      </c>
      <c r="AL831" s="2">
        <v>39737</v>
      </c>
      <c r="AM831">
        <v>103.9453125</v>
      </c>
      <c r="AN831" s="2">
        <v>39913</v>
      </c>
      <c r="AO831">
        <v>114.28515625</v>
      </c>
      <c r="AP831" s="2"/>
      <c r="BD831" s="2">
        <v>39351</v>
      </c>
      <c r="BE831">
        <v>131.78125</v>
      </c>
      <c r="BF831" s="2">
        <v>39351</v>
      </c>
      <c r="BG831">
        <v>113.15234375</v>
      </c>
      <c r="BH831" s="2">
        <v>39351</v>
      </c>
      <c r="BI831">
        <v>121.3828125</v>
      </c>
      <c r="BJ831" s="2">
        <v>39351</v>
      </c>
      <c r="BK831">
        <v>104.62890625</v>
      </c>
    </row>
    <row r="832" spans="4:63" x14ac:dyDescent="0.25">
      <c r="D832" s="2"/>
      <c r="H832" s="2"/>
      <c r="J832" s="2">
        <v>39352</v>
      </c>
      <c r="K832">
        <v>99.7890625</v>
      </c>
      <c r="L832" s="2">
        <v>39526</v>
      </c>
      <c r="M832">
        <v>104.5546875</v>
      </c>
      <c r="N832" s="2">
        <v>39618</v>
      </c>
      <c r="O832">
        <v>102.66015625</v>
      </c>
      <c r="P832" s="2">
        <v>39888</v>
      </c>
      <c r="Q832">
        <v>106.77734375</v>
      </c>
      <c r="R832" s="2"/>
      <c r="T832" s="2"/>
      <c r="X832" s="2"/>
      <c r="AB832" s="2"/>
      <c r="AD832" s="2"/>
      <c r="AH832" s="2"/>
      <c r="AJ832" s="2">
        <v>39554</v>
      </c>
      <c r="AK832">
        <v>105.7734375</v>
      </c>
      <c r="AL832" s="2">
        <v>39738</v>
      </c>
      <c r="AM832">
        <v>104.12109375</v>
      </c>
      <c r="AN832" s="2">
        <v>39916</v>
      </c>
      <c r="AO832">
        <v>114.92578125</v>
      </c>
      <c r="AP832" s="2"/>
      <c r="BD832" s="2">
        <v>39352</v>
      </c>
      <c r="BE832">
        <v>132.64453125</v>
      </c>
      <c r="BF832" s="2">
        <v>39352</v>
      </c>
      <c r="BG832">
        <v>113.96875</v>
      </c>
      <c r="BH832" s="2">
        <v>39352</v>
      </c>
      <c r="BI832">
        <v>122.30859375</v>
      </c>
      <c r="BJ832" s="2">
        <v>39352</v>
      </c>
      <c r="BK832">
        <v>105.47265625</v>
      </c>
    </row>
    <row r="833" spans="4:63" x14ac:dyDescent="0.25">
      <c r="D833" s="2"/>
      <c r="H833" s="2"/>
      <c r="J833" s="2">
        <v>39353</v>
      </c>
      <c r="K833">
        <v>99.78125</v>
      </c>
      <c r="L833" s="2">
        <v>39527</v>
      </c>
      <c r="M833">
        <v>104.3125</v>
      </c>
      <c r="N833" s="2">
        <v>39619</v>
      </c>
      <c r="O833">
        <v>102.76953125</v>
      </c>
      <c r="P833" s="2">
        <v>39889</v>
      </c>
      <c r="Q833">
        <v>106.7265625</v>
      </c>
      <c r="R833" s="2"/>
      <c r="T833" s="2"/>
      <c r="X833" s="2"/>
      <c r="AB833" s="2"/>
      <c r="AD833" s="2"/>
      <c r="AH833" s="2"/>
      <c r="AJ833" s="2">
        <v>39555</v>
      </c>
      <c r="AK833">
        <v>105.45703125</v>
      </c>
      <c r="AL833" s="2">
        <v>39741</v>
      </c>
      <c r="AM833">
        <v>105.0546875</v>
      </c>
      <c r="AN833" s="2">
        <v>39917</v>
      </c>
      <c r="AO833">
        <v>115.453125</v>
      </c>
      <c r="AP833" s="2"/>
      <c r="BD833" s="2">
        <v>39353</v>
      </c>
      <c r="BE833">
        <v>132.61328125</v>
      </c>
      <c r="BF833" s="2">
        <v>39353</v>
      </c>
      <c r="BG833">
        <v>113.96875</v>
      </c>
      <c r="BH833" s="2">
        <v>39353</v>
      </c>
      <c r="BI833">
        <v>122.30078125</v>
      </c>
      <c r="BJ833" s="2">
        <v>39353</v>
      </c>
      <c r="BK833">
        <v>105.46875</v>
      </c>
    </row>
    <row r="834" spans="4:63" x14ac:dyDescent="0.25">
      <c r="D834" s="2"/>
      <c r="H834" s="2"/>
      <c r="J834" s="2">
        <v>39356</v>
      </c>
      <c r="K834">
        <v>99.74609375</v>
      </c>
      <c r="L834" s="2">
        <v>39528</v>
      </c>
      <c r="M834">
        <v>104.3125</v>
      </c>
      <c r="N834" s="2">
        <v>39622</v>
      </c>
      <c r="O834">
        <v>102.703125</v>
      </c>
      <c r="P834" s="2">
        <v>39890</v>
      </c>
      <c r="Q834">
        <v>107.16015625</v>
      </c>
      <c r="R834" s="2"/>
      <c r="T834" s="2"/>
      <c r="X834" s="2"/>
      <c r="AB834" s="2"/>
      <c r="AD834" s="2"/>
      <c r="AH834" s="2"/>
      <c r="AJ834" s="2">
        <v>39556</v>
      </c>
      <c r="AK834">
        <v>105.4921875</v>
      </c>
      <c r="AL834" s="2">
        <v>39742</v>
      </c>
      <c r="AM834">
        <v>105.89453125</v>
      </c>
      <c r="AN834" s="2">
        <v>39918</v>
      </c>
      <c r="AO834">
        <v>115.60546875</v>
      </c>
      <c r="AP834" s="2"/>
      <c r="BD834" s="2">
        <v>39356</v>
      </c>
      <c r="BE834">
        <v>133.27734375</v>
      </c>
      <c r="BF834" s="2">
        <v>39356</v>
      </c>
      <c r="BG834">
        <v>114.578125</v>
      </c>
      <c r="BH834" s="2">
        <v>39356</v>
      </c>
      <c r="BI834">
        <v>122.95703125</v>
      </c>
      <c r="BJ834" s="2">
        <v>39356</v>
      </c>
      <c r="BK834">
        <v>106.13671875</v>
      </c>
    </row>
    <row r="835" spans="4:63" x14ac:dyDescent="0.25">
      <c r="D835" s="2"/>
      <c r="H835" s="2"/>
      <c r="J835" s="2">
        <v>39357</v>
      </c>
      <c r="K835">
        <v>99.80078125</v>
      </c>
      <c r="L835" s="2">
        <v>39531</v>
      </c>
      <c r="M835">
        <v>103.9296875</v>
      </c>
      <c r="N835" s="2">
        <v>39623</v>
      </c>
      <c r="O835">
        <v>102.88671875</v>
      </c>
      <c r="P835" s="2">
        <v>39891</v>
      </c>
      <c r="Q835">
        <v>107.0625</v>
      </c>
      <c r="R835" s="2"/>
      <c r="T835" s="2"/>
      <c r="X835" s="2"/>
      <c r="AB835" s="2"/>
      <c r="AD835" s="2"/>
      <c r="AH835" s="2"/>
      <c r="AJ835" s="2">
        <v>39559</v>
      </c>
      <c r="AK835">
        <v>105.40625</v>
      </c>
      <c r="AL835" s="2">
        <v>39743</v>
      </c>
      <c r="AM835">
        <v>106.703125</v>
      </c>
      <c r="AN835" s="2">
        <v>39919</v>
      </c>
      <c r="AO835">
        <v>115.1171875</v>
      </c>
      <c r="AP835" s="2"/>
      <c r="BD835" s="2">
        <v>39357</v>
      </c>
      <c r="BE835">
        <v>133.640625</v>
      </c>
      <c r="BF835" s="2">
        <v>39357</v>
      </c>
      <c r="BG835">
        <v>114.89453125</v>
      </c>
      <c r="BH835" s="2">
        <v>39357</v>
      </c>
      <c r="BI835">
        <v>123.2578125</v>
      </c>
      <c r="BJ835" s="2">
        <v>39357</v>
      </c>
      <c r="BK835">
        <v>106.40234375</v>
      </c>
    </row>
    <row r="836" spans="4:63" x14ac:dyDescent="0.25">
      <c r="D836" s="2"/>
      <c r="H836" s="2"/>
      <c r="J836" s="2">
        <v>39358</v>
      </c>
      <c r="K836">
        <v>99.74609375</v>
      </c>
      <c r="L836" s="2">
        <v>39532</v>
      </c>
      <c r="M836">
        <v>104.01953125</v>
      </c>
      <c r="N836" s="2">
        <v>39624</v>
      </c>
      <c r="O836">
        <v>103.01953125</v>
      </c>
      <c r="P836" s="2">
        <v>39892</v>
      </c>
      <c r="Q836">
        <v>107.05078125</v>
      </c>
      <c r="R836" s="2"/>
      <c r="T836" s="2"/>
      <c r="X836" s="2"/>
      <c r="AB836" s="2"/>
      <c r="AD836" s="2"/>
      <c r="AH836" s="2"/>
      <c r="AJ836" s="2">
        <v>39560</v>
      </c>
      <c r="AK836">
        <v>105.48046875</v>
      </c>
      <c r="AL836" s="2">
        <v>39744</v>
      </c>
      <c r="AM836">
        <v>106.33984375</v>
      </c>
      <c r="AN836" s="2">
        <v>39920</v>
      </c>
      <c r="AO836">
        <v>114.21875</v>
      </c>
      <c r="AP836" s="2"/>
      <c r="BD836" s="2">
        <v>39358</v>
      </c>
      <c r="BE836">
        <v>133.05078125</v>
      </c>
      <c r="BF836" s="2">
        <v>39358</v>
      </c>
      <c r="BG836">
        <v>114.39453125</v>
      </c>
      <c r="BH836" s="2">
        <v>39358</v>
      </c>
      <c r="BI836">
        <v>122.7578125</v>
      </c>
      <c r="BJ836" s="2">
        <v>39358</v>
      </c>
      <c r="BK836">
        <v>105.93359375</v>
      </c>
    </row>
    <row r="837" spans="4:63" x14ac:dyDescent="0.25">
      <c r="D837" s="2"/>
      <c r="H837" s="2"/>
      <c r="J837" s="2">
        <v>39359</v>
      </c>
      <c r="K837">
        <v>99.81640625</v>
      </c>
      <c r="L837" s="2">
        <v>39533</v>
      </c>
      <c r="M837">
        <v>104.296875</v>
      </c>
      <c r="N837" s="2">
        <v>39625</v>
      </c>
      <c r="O837">
        <v>103.296875</v>
      </c>
      <c r="P837" s="2">
        <v>39895</v>
      </c>
      <c r="Q837">
        <v>107</v>
      </c>
      <c r="R837" s="2"/>
      <c r="T837" s="2"/>
      <c r="X837" s="2"/>
      <c r="AB837" s="2"/>
      <c r="AD837" s="2"/>
      <c r="AH837" s="2"/>
      <c r="AJ837" s="2">
        <v>39561</v>
      </c>
      <c r="AK837">
        <v>105.1796875</v>
      </c>
      <c r="AL837" s="2">
        <v>39745</v>
      </c>
      <c r="AM837">
        <v>106.734375</v>
      </c>
      <c r="AN837" s="2">
        <v>39923</v>
      </c>
      <c r="AO837">
        <v>114.94921875</v>
      </c>
      <c r="AP837" s="2"/>
      <c r="BD837" s="2">
        <v>39359</v>
      </c>
      <c r="BE837">
        <v>133.76171875</v>
      </c>
      <c r="BF837" s="2">
        <v>39359</v>
      </c>
      <c r="BG837">
        <v>115.01953125</v>
      </c>
      <c r="BH837" s="2">
        <v>39359</v>
      </c>
      <c r="BI837">
        <v>123.40234375</v>
      </c>
      <c r="BJ837" s="2">
        <v>39359</v>
      </c>
      <c r="BK837">
        <v>106.5234375</v>
      </c>
    </row>
    <row r="838" spans="4:63" x14ac:dyDescent="0.25">
      <c r="D838" s="2"/>
      <c r="H838" s="2"/>
      <c r="J838" s="2">
        <v>39360</v>
      </c>
      <c r="K838">
        <v>99.7421875</v>
      </c>
      <c r="L838" s="2">
        <v>39534</v>
      </c>
      <c r="M838">
        <v>104.2265625</v>
      </c>
      <c r="N838" s="2">
        <v>39626</v>
      </c>
      <c r="O838">
        <v>103.37890625</v>
      </c>
      <c r="P838" s="2">
        <v>39896</v>
      </c>
      <c r="Q838">
        <v>106.98046875</v>
      </c>
      <c r="R838" s="2"/>
      <c r="T838" s="2"/>
      <c r="X838" s="2"/>
      <c r="AB838" s="2"/>
      <c r="AD838" s="2"/>
      <c r="AH838" s="2"/>
      <c r="AJ838" s="2">
        <v>39562</v>
      </c>
      <c r="AK838">
        <v>104.48828125</v>
      </c>
      <c r="AL838" s="2">
        <v>39748</v>
      </c>
      <c r="AM838">
        <v>106.58984375</v>
      </c>
      <c r="AN838" s="2">
        <v>39924</v>
      </c>
      <c r="AO838">
        <v>114.4453125</v>
      </c>
      <c r="AP838" s="2"/>
      <c r="BD838" s="2">
        <v>39360</v>
      </c>
      <c r="BE838">
        <v>132.125</v>
      </c>
      <c r="BF838" s="2">
        <v>39360</v>
      </c>
      <c r="BG838">
        <v>113.5078125</v>
      </c>
      <c r="BH838" s="2">
        <v>39360</v>
      </c>
      <c r="BI838">
        <v>121.78515625</v>
      </c>
      <c r="BJ838" s="2">
        <v>39360</v>
      </c>
      <c r="BK838">
        <v>105.01953125</v>
      </c>
    </row>
    <row r="839" spans="4:63" x14ac:dyDescent="0.25">
      <c r="D839" s="2"/>
      <c r="H839" s="2"/>
      <c r="J839" s="2">
        <v>39363</v>
      </c>
      <c r="K839">
        <v>99.7421875</v>
      </c>
      <c r="L839" s="2">
        <v>39535</v>
      </c>
      <c r="M839">
        <v>104.3046875</v>
      </c>
      <c r="N839" s="2">
        <v>39629</v>
      </c>
      <c r="O839">
        <v>103.41796875</v>
      </c>
      <c r="P839" s="2">
        <v>39897</v>
      </c>
      <c r="Q839">
        <v>106.9921875</v>
      </c>
      <c r="R839" s="2"/>
      <c r="T839" s="2"/>
      <c r="X839" s="2"/>
      <c r="AB839" s="2"/>
      <c r="AD839" s="2"/>
      <c r="AH839" s="2"/>
      <c r="AJ839" s="2">
        <v>39563</v>
      </c>
      <c r="AK839">
        <v>104.19140625</v>
      </c>
      <c r="AL839" s="2">
        <v>39749</v>
      </c>
      <c r="AM839">
        <v>105.7890625</v>
      </c>
      <c r="AN839" s="2">
        <v>39925</v>
      </c>
      <c r="AO839">
        <v>114.12890625</v>
      </c>
      <c r="AP839" s="2"/>
      <c r="BD839" s="2">
        <v>39363</v>
      </c>
      <c r="BE839">
        <v>132.125</v>
      </c>
      <c r="BF839" s="2">
        <v>39363</v>
      </c>
      <c r="BG839">
        <v>113.5078125</v>
      </c>
      <c r="BH839" s="2">
        <v>39363</v>
      </c>
      <c r="BI839">
        <v>121.78515625</v>
      </c>
      <c r="BJ839" s="2">
        <v>39363</v>
      </c>
      <c r="BK839">
        <v>105.01953125</v>
      </c>
    </row>
    <row r="840" spans="4:63" x14ac:dyDescent="0.25">
      <c r="D840" s="2"/>
      <c r="H840" s="2"/>
      <c r="J840" s="2">
        <v>39364</v>
      </c>
      <c r="K840">
        <v>99.67578125</v>
      </c>
      <c r="L840" s="2">
        <v>39538</v>
      </c>
      <c r="M840">
        <v>104.4375</v>
      </c>
      <c r="N840" s="2">
        <v>39630</v>
      </c>
      <c r="O840">
        <v>103.3515625</v>
      </c>
      <c r="P840" s="2">
        <v>39898</v>
      </c>
      <c r="Q840">
        <v>107.09765625</v>
      </c>
      <c r="R840" s="2"/>
      <c r="T840" s="2"/>
      <c r="X840" s="2"/>
      <c r="AB840" s="2"/>
      <c r="AD840" s="2"/>
      <c r="AH840" s="2"/>
      <c r="AJ840" s="2">
        <v>39566</v>
      </c>
      <c r="AK840">
        <v>104.53125</v>
      </c>
      <c r="AL840" s="2">
        <v>39750</v>
      </c>
      <c r="AM840">
        <v>105.72265625</v>
      </c>
      <c r="AN840" s="2">
        <v>39926</v>
      </c>
      <c r="AO840">
        <v>114.25</v>
      </c>
      <c r="AP840" s="2"/>
      <c r="BD840" s="2">
        <v>39364</v>
      </c>
      <c r="BE840">
        <v>132.11328125</v>
      </c>
      <c r="BF840" s="2">
        <v>39364</v>
      </c>
      <c r="BG840">
        <v>113.5546875</v>
      </c>
      <c r="BH840" s="2">
        <v>39364</v>
      </c>
      <c r="BI840">
        <v>121.8671875</v>
      </c>
      <c r="BJ840" s="2">
        <v>39364</v>
      </c>
      <c r="BK840">
        <v>105.11328125</v>
      </c>
    </row>
    <row r="841" spans="4:63" x14ac:dyDescent="0.25">
      <c r="D841" s="2"/>
      <c r="H841" s="2"/>
      <c r="J841" s="2">
        <v>39365</v>
      </c>
      <c r="K841">
        <v>99.68359375</v>
      </c>
      <c r="L841" s="2">
        <v>39539</v>
      </c>
      <c r="M841">
        <v>104.05859375</v>
      </c>
      <c r="N841" s="2">
        <v>39631</v>
      </c>
      <c r="O841">
        <v>103.48828125</v>
      </c>
      <c r="P841" s="2">
        <v>39899</v>
      </c>
      <c r="Q841">
        <v>107.0859375</v>
      </c>
      <c r="R841" s="2"/>
      <c r="T841" s="2"/>
      <c r="X841" s="2"/>
      <c r="AB841" s="2"/>
      <c r="AD841" s="2"/>
      <c r="AH841" s="2"/>
      <c r="AJ841" s="2">
        <v>39567</v>
      </c>
      <c r="AK841">
        <v>104.52734375</v>
      </c>
      <c r="AL841" s="2">
        <v>39751</v>
      </c>
      <c r="AM841">
        <v>105.125</v>
      </c>
      <c r="AN841" s="2">
        <v>39927</v>
      </c>
      <c r="AO841">
        <v>113.8046875</v>
      </c>
      <c r="AP841" s="2"/>
      <c r="BD841" s="2">
        <v>39365</v>
      </c>
      <c r="BE841">
        <v>132.0859375</v>
      </c>
      <c r="BF841" s="2">
        <v>39365</v>
      </c>
      <c r="BG841">
        <v>113.4921875</v>
      </c>
      <c r="BH841" s="2">
        <v>39365</v>
      </c>
      <c r="BI841">
        <v>121.77734375</v>
      </c>
      <c r="BJ841" s="2">
        <v>39365</v>
      </c>
      <c r="BK841">
        <v>105</v>
      </c>
    </row>
    <row r="842" spans="4:63" x14ac:dyDescent="0.25">
      <c r="D842" s="2"/>
      <c r="H842" s="2"/>
      <c r="J842" s="2">
        <v>39366</v>
      </c>
      <c r="K842">
        <v>99.70703125</v>
      </c>
      <c r="L842" s="2">
        <v>39540</v>
      </c>
      <c r="M842">
        <v>103.87890625</v>
      </c>
      <c r="N842" s="2">
        <v>39632</v>
      </c>
      <c r="O842">
        <v>103.59375</v>
      </c>
      <c r="P842" s="2">
        <v>39902</v>
      </c>
      <c r="Q842">
        <v>107.23828125</v>
      </c>
      <c r="R842" s="2"/>
      <c r="T842" s="2"/>
      <c r="X842" s="2"/>
      <c r="AB842" s="2"/>
      <c r="AD842" s="2"/>
      <c r="AH842" s="2"/>
      <c r="AJ842" s="2">
        <v>39568</v>
      </c>
      <c r="AK842">
        <v>105.0546875</v>
      </c>
      <c r="AL842" s="2">
        <v>39752</v>
      </c>
      <c r="AM842">
        <v>105.17578125</v>
      </c>
      <c r="AN842" s="2">
        <v>39930</v>
      </c>
      <c r="AO842">
        <v>114.34765625</v>
      </c>
      <c r="AP842" s="2"/>
      <c r="BD842" s="2">
        <v>39366</v>
      </c>
      <c r="BE842">
        <v>132.203125</v>
      </c>
      <c r="BF842" s="2">
        <v>39366</v>
      </c>
      <c r="BG842">
        <v>113.5390625</v>
      </c>
      <c r="BH842" s="2">
        <v>39366</v>
      </c>
      <c r="BI842">
        <v>121.82421875</v>
      </c>
      <c r="BJ842" s="2">
        <v>39366</v>
      </c>
      <c r="BK842">
        <v>105.078125</v>
      </c>
    </row>
    <row r="843" spans="4:63" x14ac:dyDescent="0.25">
      <c r="D843" s="2"/>
      <c r="H843" s="2"/>
      <c r="J843" s="2">
        <v>39367</v>
      </c>
      <c r="K843">
        <v>99.609375</v>
      </c>
      <c r="L843" s="2">
        <v>39541</v>
      </c>
      <c r="M843">
        <v>103.890625</v>
      </c>
      <c r="N843" s="2">
        <v>39633</v>
      </c>
      <c r="O843">
        <v>103.59375</v>
      </c>
      <c r="P843" s="2">
        <v>39903</v>
      </c>
      <c r="Q843">
        <v>107.3125</v>
      </c>
      <c r="R843" s="2"/>
      <c r="T843" s="2"/>
      <c r="X843" s="2"/>
      <c r="AB843" s="2"/>
      <c r="AD843" s="2"/>
      <c r="AH843" s="2"/>
      <c r="AJ843" s="2">
        <v>39569</v>
      </c>
      <c r="AK843">
        <v>104.72265625</v>
      </c>
      <c r="AL843" s="2">
        <v>39755</v>
      </c>
      <c r="AM843">
        <v>105.68359375</v>
      </c>
      <c r="AN843" s="2">
        <v>39931</v>
      </c>
      <c r="AO843">
        <v>113.71875</v>
      </c>
      <c r="AP843" s="2"/>
      <c r="BD843" s="2">
        <v>39367</v>
      </c>
      <c r="BE843">
        <v>131.703125</v>
      </c>
      <c r="BF843" s="2">
        <v>39367</v>
      </c>
      <c r="BG843">
        <v>113.12109375</v>
      </c>
      <c r="BH843" s="2">
        <v>39367</v>
      </c>
      <c r="BI843">
        <v>121.36328125</v>
      </c>
      <c r="BJ843" s="2">
        <v>39367</v>
      </c>
      <c r="BK843">
        <v>104.60546875</v>
      </c>
    </row>
    <row r="844" spans="4:63" x14ac:dyDescent="0.25">
      <c r="D844" s="2"/>
      <c r="H844" s="2"/>
      <c r="J844" s="2">
        <v>39370</v>
      </c>
      <c r="K844">
        <v>99.6328125</v>
      </c>
      <c r="L844" s="2">
        <v>39542</v>
      </c>
      <c r="M844">
        <v>104.03125</v>
      </c>
      <c r="N844" s="2">
        <v>39636</v>
      </c>
      <c r="O844">
        <v>103.77734375</v>
      </c>
      <c r="P844" s="2">
        <v>39904</v>
      </c>
      <c r="Q844">
        <v>107.29296875</v>
      </c>
      <c r="R844" s="2"/>
      <c r="T844" s="2"/>
      <c r="X844" s="2"/>
      <c r="AB844" s="2"/>
      <c r="AD844" s="2"/>
      <c r="AH844" s="2"/>
      <c r="AJ844" s="2">
        <v>39570</v>
      </c>
      <c r="AK844">
        <v>104.05078125</v>
      </c>
      <c r="AL844" s="2">
        <v>39756</v>
      </c>
      <c r="AM844">
        <v>106.9140625</v>
      </c>
      <c r="AN844" s="2">
        <v>39932</v>
      </c>
      <c r="AO844">
        <v>113.15234375</v>
      </c>
      <c r="AP844" s="2"/>
      <c r="BD844" s="2">
        <v>39370</v>
      </c>
      <c r="BE844">
        <v>131.67578125</v>
      </c>
      <c r="BF844" s="2">
        <v>39370</v>
      </c>
      <c r="BG844">
        <v>113.05859375</v>
      </c>
      <c r="BH844" s="2">
        <v>39370</v>
      </c>
      <c r="BI844">
        <v>121.2578125</v>
      </c>
      <c r="BJ844" s="2">
        <v>39370</v>
      </c>
      <c r="BK844">
        <v>104.4765625</v>
      </c>
    </row>
    <row r="845" spans="4:63" x14ac:dyDescent="0.25">
      <c r="D845" s="2"/>
      <c r="H845" s="2"/>
      <c r="J845" s="2">
        <v>39371</v>
      </c>
      <c r="K845">
        <v>99.75390625</v>
      </c>
      <c r="L845" s="2">
        <v>39545</v>
      </c>
      <c r="M845">
        <v>103.8515625</v>
      </c>
      <c r="N845" s="2">
        <v>39637</v>
      </c>
      <c r="O845">
        <v>103.7265625</v>
      </c>
      <c r="P845" s="2">
        <v>39905</v>
      </c>
      <c r="Q845">
        <v>107.1640625</v>
      </c>
      <c r="R845" s="2"/>
      <c r="T845" s="2"/>
      <c r="X845" s="2"/>
      <c r="AB845" s="2"/>
      <c r="AD845" s="2"/>
      <c r="AH845" s="2"/>
      <c r="AJ845" s="2">
        <v>39573</v>
      </c>
      <c r="AK845">
        <v>104.0625</v>
      </c>
      <c r="AL845" s="2">
        <v>39757</v>
      </c>
      <c r="AM845">
        <v>107.03515625</v>
      </c>
      <c r="AN845" s="2">
        <v>39933</v>
      </c>
      <c r="AO845">
        <v>113.15234375</v>
      </c>
      <c r="AP845" s="2"/>
      <c r="BD845" s="2">
        <v>39371</v>
      </c>
      <c r="BE845">
        <v>131.8515625</v>
      </c>
      <c r="BF845" s="2">
        <v>39371</v>
      </c>
      <c r="BG845">
        <v>113.23046875</v>
      </c>
      <c r="BH845" s="2">
        <v>39371</v>
      </c>
      <c r="BI845">
        <v>121.4453125</v>
      </c>
      <c r="BJ845" s="2">
        <v>39371</v>
      </c>
      <c r="BK845">
        <v>104.6171875</v>
      </c>
    </row>
    <row r="846" spans="4:63" x14ac:dyDescent="0.25">
      <c r="D846" s="2"/>
      <c r="H846" s="2"/>
      <c r="J846" s="2">
        <v>39372</v>
      </c>
      <c r="K846">
        <v>99.94921875</v>
      </c>
      <c r="L846" s="2">
        <v>39546</v>
      </c>
      <c r="M846">
        <v>103.95703125</v>
      </c>
      <c r="N846" s="2">
        <v>39638</v>
      </c>
      <c r="O846">
        <v>103.89453125</v>
      </c>
      <c r="P846" s="2">
        <v>39906</v>
      </c>
      <c r="Q846">
        <v>107.01171875</v>
      </c>
      <c r="R846" s="2"/>
      <c r="T846" s="2"/>
      <c r="X846" s="2"/>
      <c r="AB846" s="2"/>
      <c r="AD846" s="2"/>
      <c r="AH846" s="2"/>
      <c r="AJ846" s="2">
        <v>39574</v>
      </c>
      <c r="AK846">
        <v>103.87109375</v>
      </c>
      <c r="AL846" s="2">
        <v>39758</v>
      </c>
      <c r="AM846">
        <v>107.328125</v>
      </c>
      <c r="AN846" s="2">
        <v>39934</v>
      </c>
      <c r="AO846">
        <v>113.03125</v>
      </c>
      <c r="AP846" s="2"/>
      <c r="BD846" s="2">
        <v>39372</v>
      </c>
      <c r="BE846">
        <v>133.07421875</v>
      </c>
      <c r="BF846" s="2">
        <v>39372</v>
      </c>
      <c r="BG846">
        <v>114.33984375</v>
      </c>
      <c r="BH846" s="2">
        <v>39372</v>
      </c>
      <c r="BI846">
        <v>122.65234375</v>
      </c>
      <c r="BJ846" s="2">
        <v>39372</v>
      </c>
      <c r="BK846">
        <v>105.7578125</v>
      </c>
    </row>
    <row r="847" spans="4:63" x14ac:dyDescent="0.25">
      <c r="D847" s="2"/>
      <c r="H847" s="2"/>
      <c r="J847" s="2">
        <v>39373</v>
      </c>
      <c r="K847">
        <v>100.03515625</v>
      </c>
      <c r="L847" s="2">
        <v>39547</v>
      </c>
      <c r="M847">
        <v>104.13671875</v>
      </c>
      <c r="N847" s="2">
        <v>39639</v>
      </c>
      <c r="O847">
        <v>103.85546875</v>
      </c>
      <c r="P847" s="2">
        <v>39909</v>
      </c>
      <c r="Q847">
        <v>107.0703125</v>
      </c>
      <c r="R847" s="2"/>
      <c r="T847" s="2"/>
      <c r="X847" s="2"/>
      <c r="AB847" s="2"/>
      <c r="AD847" s="2"/>
      <c r="AH847" s="2"/>
      <c r="AJ847" s="2">
        <v>39575</v>
      </c>
      <c r="AK847">
        <v>104.39453125</v>
      </c>
      <c r="AL847" s="2">
        <v>39759</v>
      </c>
      <c r="AM847">
        <v>106.70703125</v>
      </c>
      <c r="AN847" s="2">
        <v>39937</v>
      </c>
      <c r="AO847">
        <v>113.08984375</v>
      </c>
      <c r="AP847" s="2"/>
      <c r="BD847" s="2">
        <v>39373</v>
      </c>
      <c r="BE847">
        <v>133.92578125</v>
      </c>
      <c r="BF847" s="2">
        <v>39373</v>
      </c>
      <c r="BG847">
        <v>115.12109375</v>
      </c>
      <c r="BH847" s="2">
        <v>39373</v>
      </c>
      <c r="BI847">
        <v>123.484375</v>
      </c>
      <c r="BJ847" s="2">
        <v>39373</v>
      </c>
      <c r="BK847">
        <v>106.59765625</v>
      </c>
    </row>
    <row r="848" spans="4:63" x14ac:dyDescent="0.25">
      <c r="D848" s="2"/>
      <c r="H848" s="2"/>
      <c r="J848" s="2">
        <v>39374</v>
      </c>
      <c r="K848">
        <v>100.1875</v>
      </c>
      <c r="L848" s="2">
        <v>39548</v>
      </c>
      <c r="M848">
        <v>104.0234375</v>
      </c>
      <c r="N848" s="2">
        <v>39640</v>
      </c>
      <c r="O848">
        <v>103.53125</v>
      </c>
      <c r="P848" s="2">
        <v>39910</v>
      </c>
      <c r="Q848">
        <v>107.12890625</v>
      </c>
      <c r="R848" s="2"/>
      <c r="T848" s="2"/>
      <c r="X848" s="2"/>
      <c r="AB848" s="2"/>
      <c r="AD848" s="2"/>
      <c r="AH848" s="2"/>
      <c r="AJ848" s="2">
        <v>39576</v>
      </c>
      <c r="AK848">
        <v>105.015625</v>
      </c>
      <c r="AL848" s="2">
        <v>39762</v>
      </c>
      <c r="AM848">
        <v>107.23046875</v>
      </c>
      <c r="AN848" s="2">
        <v>39938</v>
      </c>
      <c r="AO848">
        <v>113.08984375</v>
      </c>
      <c r="AP848" s="2"/>
      <c r="BD848" s="2">
        <v>39374</v>
      </c>
      <c r="BE848">
        <v>135.33203125</v>
      </c>
      <c r="BF848" s="2">
        <v>39374</v>
      </c>
      <c r="BG848">
        <v>116.421875</v>
      </c>
      <c r="BH848" s="2">
        <v>39374</v>
      </c>
      <c r="BI848">
        <v>124.84765625</v>
      </c>
      <c r="BJ848" s="2">
        <v>39374</v>
      </c>
      <c r="BK848">
        <v>107.78125</v>
      </c>
    </row>
    <row r="849" spans="4:63" x14ac:dyDescent="0.25">
      <c r="D849" s="2"/>
      <c r="H849" s="2"/>
      <c r="J849" s="2">
        <v>39377</v>
      </c>
      <c r="K849">
        <v>100.1015625</v>
      </c>
      <c r="L849" s="2">
        <v>39549</v>
      </c>
      <c r="M849">
        <v>104.20703125</v>
      </c>
      <c r="N849" s="2">
        <v>39643</v>
      </c>
      <c r="O849">
        <v>103.79296875</v>
      </c>
      <c r="P849" s="2">
        <v>39911</v>
      </c>
      <c r="Q849">
        <v>107.109375</v>
      </c>
      <c r="R849" s="2"/>
      <c r="T849" s="2"/>
      <c r="X849" s="2"/>
      <c r="AB849" s="2"/>
      <c r="AD849" s="2"/>
      <c r="AH849" s="2"/>
      <c r="AJ849" s="2">
        <v>39577</v>
      </c>
      <c r="AK849">
        <v>105.09765625</v>
      </c>
      <c r="AL849" s="2">
        <v>39763</v>
      </c>
      <c r="AM849">
        <v>107.23046875</v>
      </c>
      <c r="AN849" s="2">
        <v>39939</v>
      </c>
      <c r="AO849">
        <v>113.1484375</v>
      </c>
      <c r="AP849" s="2"/>
      <c r="BD849" s="2">
        <v>39377</v>
      </c>
      <c r="BE849">
        <v>135.2421875</v>
      </c>
      <c r="BF849" s="2">
        <v>39377</v>
      </c>
      <c r="BG849">
        <v>116.34375</v>
      </c>
      <c r="BH849" s="2">
        <v>39377</v>
      </c>
      <c r="BI849">
        <v>124.8046875</v>
      </c>
      <c r="BJ849" s="2">
        <v>39377</v>
      </c>
      <c r="BK849">
        <v>107.8125</v>
      </c>
    </row>
    <row r="850" spans="4:63" x14ac:dyDescent="0.25">
      <c r="D850" s="2"/>
      <c r="H850" s="2"/>
      <c r="J850" s="2">
        <v>39378</v>
      </c>
      <c r="K850">
        <v>100.15625</v>
      </c>
      <c r="L850" s="2">
        <v>39552</v>
      </c>
      <c r="M850">
        <v>104.1875</v>
      </c>
      <c r="N850" s="2">
        <v>39644</v>
      </c>
      <c r="O850">
        <v>103.95703125</v>
      </c>
      <c r="P850" s="2">
        <v>39912</v>
      </c>
      <c r="Q850">
        <v>107.0625</v>
      </c>
      <c r="R850" s="2"/>
      <c r="T850" s="2"/>
      <c r="X850" s="2"/>
      <c r="AB850" s="2"/>
      <c r="AD850" s="2"/>
      <c r="AH850" s="2"/>
      <c r="AJ850" s="2">
        <v>39580</v>
      </c>
      <c r="AK850">
        <v>104.921875</v>
      </c>
      <c r="AL850" s="2">
        <v>39764</v>
      </c>
      <c r="AM850">
        <v>108.3671875</v>
      </c>
      <c r="AN850" s="2">
        <v>39940</v>
      </c>
      <c r="AO850">
        <v>112.22265625</v>
      </c>
      <c r="AP850" s="2"/>
      <c r="BD850" s="2">
        <v>39378</v>
      </c>
      <c r="BE850">
        <v>135.19921875</v>
      </c>
      <c r="BF850" s="2">
        <v>39378</v>
      </c>
      <c r="BG850">
        <v>116.3125</v>
      </c>
      <c r="BH850" s="2">
        <v>39378</v>
      </c>
      <c r="BI850">
        <v>124.80859375</v>
      </c>
      <c r="BJ850" s="2">
        <v>39378</v>
      </c>
      <c r="BK850">
        <v>107.765625</v>
      </c>
    </row>
    <row r="851" spans="4:63" x14ac:dyDescent="0.25">
      <c r="D851" s="2"/>
      <c r="H851" s="2"/>
      <c r="J851" s="2">
        <v>39379</v>
      </c>
      <c r="K851">
        <v>100.26171875</v>
      </c>
      <c r="L851" s="2">
        <v>39553</v>
      </c>
      <c r="M851">
        <v>104.01171875</v>
      </c>
      <c r="N851" s="2">
        <v>39645</v>
      </c>
      <c r="O851">
        <v>103.84375</v>
      </c>
      <c r="P851" s="2">
        <v>39913</v>
      </c>
      <c r="Q851">
        <v>107.0625</v>
      </c>
      <c r="R851" s="2"/>
      <c r="T851" s="2"/>
      <c r="X851" s="2"/>
      <c r="AB851" s="2"/>
      <c r="AD851" s="2"/>
      <c r="AH851" s="2"/>
      <c r="AJ851" s="2">
        <v>39581</v>
      </c>
      <c r="AK851">
        <v>104.0546875</v>
      </c>
      <c r="AL851" s="2">
        <v>39765</v>
      </c>
      <c r="AM851">
        <v>107.72265625</v>
      </c>
      <c r="AN851" s="2">
        <v>39941</v>
      </c>
      <c r="AO851">
        <v>112.5546875</v>
      </c>
      <c r="AP851" s="2"/>
      <c r="BD851" s="2">
        <v>39379</v>
      </c>
      <c r="BE851">
        <v>136.05078125</v>
      </c>
      <c r="BF851" s="2">
        <v>39379</v>
      </c>
      <c r="BG851">
        <v>117.078125</v>
      </c>
      <c r="BH851" s="2">
        <v>39379</v>
      </c>
      <c r="BI851">
        <v>125.57421875</v>
      </c>
      <c r="BJ851" s="2">
        <v>39379</v>
      </c>
      <c r="BK851">
        <v>108.49609375</v>
      </c>
    </row>
    <row r="852" spans="4:63" x14ac:dyDescent="0.25">
      <c r="D852" s="2"/>
      <c r="H852" s="2"/>
      <c r="J852" s="2">
        <v>39380</v>
      </c>
      <c r="K852">
        <v>100.23828125</v>
      </c>
      <c r="L852" s="2">
        <v>39554</v>
      </c>
      <c r="M852">
        <v>103.83203125</v>
      </c>
      <c r="N852" s="2">
        <v>39646</v>
      </c>
      <c r="O852">
        <v>103.76171875</v>
      </c>
      <c r="P852" s="2">
        <v>39916</v>
      </c>
      <c r="Q852">
        <v>107.19921875</v>
      </c>
      <c r="R852" s="2"/>
      <c r="T852" s="2"/>
      <c r="X852" s="2"/>
      <c r="AB852" s="2"/>
      <c r="AD852" s="2"/>
      <c r="AH852" s="2"/>
      <c r="AJ852" s="2">
        <v>39582</v>
      </c>
      <c r="AK852">
        <v>103.98828125</v>
      </c>
      <c r="AL852" s="2">
        <v>39766</v>
      </c>
      <c r="AM852">
        <v>108.6484375</v>
      </c>
      <c r="AN852" s="2">
        <v>39944</v>
      </c>
      <c r="AO852">
        <v>113.3671875</v>
      </c>
      <c r="AP852" s="2"/>
      <c r="BD852" s="2">
        <v>39380</v>
      </c>
      <c r="BE852">
        <v>135.5546875</v>
      </c>
      <c r="BF852" s="2">
        <v>39380</v>
      </c>
      <c r="BG852">
        <v>116.61328125</v>
      </c>
      <c r="BH852" s="2">
        <v>39380</v>
      </c>
      <c r="BI852">
        <v>125.0625</v>
      </c>
      <c r="BJ852" s="2">
        <v>39380</v>
      </c>
      <c r="BK852">
        <v>107.99609375</v>
      </c>
    </row>
    <row r="853" spans="4:63" x14ac:dyDescent="0.25">
      <c r="D853" s="2"/>
      <c r="H853" s="2"/>
      <c r="J853" s="2">
        <v>39381</v>
      </c>
      <c r="K853">
        <v>100.265625</v>
      </c>
      <c r="L853" s="2">
        <v>39555</v>
      </c>
      <c r="M853">
        <v>103.609375</v>
      </c>
      <c r="N853" s="2">
        <v>39647</v>
      </c>
      <c r="O853">
        <v>103.52734375</v>
      </c>
      <c r="P853" s="2">
        <v>39917</v>
      </c>
      <c r="Q853">
        <v>107.2578125</v>
      </c>
      <c r="R853" s="2"/>
      <c r="T853" s="2"/>
      <c r="X853" s="2"/>
      <c r="AB853" s="2"/>
      <c r="AD853" s="2"/>
      <c r="AH853" s="2"/>
      <c r="AJ853" s="2">
        <v>39583</v>
      </c>
      <c r="AK853">
        <v>104.578125</v>
      </c>
      <c r="AL853" s="2">
        <v>39769</v>
      </c>
      <c r="AM853">
        <v>109.19140625</v>
      </c>
      <c r="AN853" s="2">
        <v>39945</v>
      </c>
      <c r="AO853">
        <v>113.33203125</v>
      </c>
      <c r="AP853" s="2"/>
      <c r="BD853" s="2">
        <v>39381</v>
      </c>
      <c r="BE853">
        <v>135.4296875</v>
      </c>
      <c r="BF853" s="2">
        <v>39381</v>
      </c>
      <c r="BG853">
        <v>116.47265625</v>
      </c>
      <c r="BH853" s="2">
        <v>39381</v>
      </c>
      <c r="BI853">
        <v>124.9140625</v>
      </c>
      <c r="BJ853" s="2">
        <v>39381</v>
      </c>
      <c r="BK853">
        <v>107.8671875</v>
      </c>
    </row>
    <row r="854" spans="4:63" x14ac:dyDescent="0.25">
      <c r="D854" s="2"/>
      <c r="H854" s="2"/>
      <c r="J854" s="2">
        <v>39384</v>
      </c>
      <c r="K854">
        <v>100.2421875</v>
      </c>
      <c r="L854" s="2">
        <v>39556</v>
      </c>
      <c r="M854">
        <v>103.57421875</v>
      </c>
      <c r="N854" s="2">
        <v>39650</v>
      </c>
      <c r="O854">
        <v>103.6015625</v>
      </c>
      <c r="P854" s="2">
        <v>39918</v>
      </c>
      <c r="Q854">
        <v>107.2421875</v>
      </c>
      <c r="R854" s="2"/>
      <c r="T854" s="2"/>
      <c r="X854" s="2"/>
      <c r="AB854" s="2"/>
      <c r="AD854" s="2"/>
      <c r="AH854" s="2"/>
      <c r="AJ854" s="2">
        <v>39584</v>
      </c>
      <c r="AK854">
        <v>104.421875</v>
      </c>
      <c r="AL854" s="2">
        <v>39770</v>
      </c>
      <c r="AM854">
        <v>109.921875</v>
      </c>
      <c r="AN854" s="2">
        <v>39946</v>
      </c>
      <c r="AO854">
        <v>113.65625</v>
      </c>
      <c r="AP854" s="2"/>
      <c r="BD854" s="2">
        <v>39384</v>
      </c>
      <c r="BE854">
        <v>135.83984375</v>
      </c>
      <c r="BF854" s="2">
        <v>39384</v>
      </c>
      <c r="BG854">
        <v>116.87890625</v>
      </c>
      <c r="BH854" s="2">
        <v>39384</v>
      </c>
      <c r="BI854">
        <v>125.3671875</v>
      </c>
      <c r="BJ854" s="2">
        <v>39384</v>
      </c>
      <c r="BK854">
        <v>108.3359375</v>
      </c>
    </row>
    <row r="855" spans="4:63" x14ac:dyDescent="0.25">
      <c r="D855" s="2"/>
      <c r="H855" s="2"/>
      <c r="J855" s="2">
        <v>39385</v>
      </c>
      <c r="K855">
        <v>100.265625</v>
      </c>
      <c r="L855" s="2">
        <v>39559</v>
      </c>
      <c r="M855">
        <v>103.5078125</v>
      </c>
      <c r="N855" s="2">
        <v>39651</v>
      </c>
      <c r="O855">
        <v>103.42578125</v>
      </c>
      <c r="P855" s="2">
        <v>39919</v>
      </c>
      <c r="Q855">
        <v>107.16015625</v>
      </c>
      <c r="R855" s="2"/>
      <c r="T855" s="2"/>
      <c r="X855" s="2"/>
      <c r="AB855" s="2"/>
      <c r="AD855" s="2"/>
      <c r="AH855" s="2"/>
      <c r="AJ855" s="2">
        <v>39587</v>
      </c>
      <c r="AK855">
        <v>104.54296875</v>
      </c>
      <c r="AL855" s="2">
        <v>39771</v>
      </c>
      <c r="AM855">
        <v>110.94921875</v>
      </c>
      <c r="AN855" s="2">
        <v>39947</v>
      </c>
      <c r="AO855">
        <v>113.79296875</v>
      </c>
      <c r="AP855" s="2"/>
      <c r="BD855" s="2">
        <v>39385</v>
      </c>
      <c r="BE855">
        <v>135.765625</v>
      </c>
      <c r="BF855" s="2">
        <v>39385</v>
      </c>
      <c r="BG855">
        <v>116.78515625</v>
      </c>
      <c r="BH855" s="2">
        <v>39385</v>
      </c>
      <c r="BI855">
        <v>125.26171875</v>
      </c>
      <c r="BJ855" s="2">
        <v>39385</v>
      </c>
      <c r="BK855">
        <v>108.19140625</v>
      </c>
    </row>
    <row r="856" spans="4:63" x14ac:dyDescent="0.25">
      <c r="D856" s="2"/>
      <c r="H856" s="2"/>
      <c r="J856" s="2">
        <v>39386</v>
      </c>
      <c r="K856">
        <v>100.1171875</v>
      </c>
      <c r="L856" s="2">
        <v>39560</v>
      </c>
      <c r="M856">
        <v>103.484375</v>
      </c>
      <c r="N856" s="2">
        <v>39652</v>
      </c>
      <c r="O856">
        <v>103.390625</v>
      </c>
      <c r="P856" s="2">
        <v>39920</v>
      </c>
      <c r="Q856">
        <v>107.0390625</v>
      </c>
      <c r="R856" s="2"/>
      <c r="T856" s="2"/>
      <c r="X856" s="2"/>
      <c r="AB856" s="2"/>
      <c r="AD856" s="2"/>
      <c r="AH856" s="2"/>
      <c r="AJ856" s="2">
        <v>39588</v>
      </c>
      <c r="AK856">
        <v>104.9765625</v>
      </c>
      <c r="AL856" s="2">
        <v>39772</v>
      </c>
      <c r="AM856">
        <v>112.5546875</v>
      </c>
      <c r="AN856" s="2">
        <v>39948</v>
      </c>
      <c r="AO856">
        <v>113.47265625</v>
      </c>
      <c r="AP856" s="2"/>
      <c r="BD856" s="2">
        <v>39386</v>
      </c>
      <c r="BE856">
        <v>134.5859375</v>
      </c>
      <c r="BF856" s="2">
        <v>39386</v>
      </c>
      <c r="BG856">
        <v>115.7578125</v>
      </c>
      <c r="BH856" s="2">
        <v>39386</v>
      </c>
      <c r="BI856">
        <v>124.18359375</v>
      </c>
      <c r="BJ856" s="2">
        <v>39386</v>
      </c>
      <c r="BK856">
        <v>107.19140625</v>
      </c>
    </row>
    <row r="857" spans="4:63" x14ac:dyDescent="0.25">
      <c r="D857" s="2"/>
      <c r="H857" s="2"/>
      <c r="J857" s="2">
        <v>39387</v>
      </c>
      <c r="K857">
        <v>100.33203125</v>
      </c>
      <c r="L857" s="2">
        <v>39561</v>
      </c>
      <c r="M857">
        <v>103.48046875</v>
      </c>
      <c r="N857" s="2">
        <v>39653</v>
      </c>
      <c r="O857">
        <v>103.73046875</v>
      </c>
      <c r="P857" s="2">
        <v>39923</v>
      </c>
      <c r="Q857">
        <v>107.14453125</v>
      </c>
      <c r="R857" s="2"/>
      <c r="T857" s="2"/>
      <c r="X857" s="2"/>
      <c r="AB857" s="2"/>
      <c r="AD857" s="2"/>
      <c r="AH857" s="2"/>
      <c r="AJ857" s="2">
        <v>39589</v>
      </c>
      <c r="AK857">
        <v>104.75390625</v>
      </c>
      <c r="AL857" s="2">
        <v>39773</v>
      </c>
      <c r="AM857">
        <v>111.37109375</v>
      </c>
      <c r="AN857" s="2">
        <v>39951</v>
      </c>
      <c r="AO857">
        <v>112.796875</v>
      </c>
      <c r="AP857" s="2"/>
      <c r="BD857" s="2">
        <v>39387</v>
      </c>
      <c r="BE857">
        <v>136.26171875</v>
      </c>
      <c r="BF857" s="2">
        <v>39387</v>
      </c>
      <c r="BG857">
        <v>117.2890625</v>
      </c>
      <c r="BH857" s="2">
        <v>39387</v>
      </c>
      <c r="BI857">
        <v>125.8125</v>
      </c>
      <c r="BJ857" s="2">
        <v>39387</v>
      </c>
      <c r="BK857">
        <v>108.73828125</v>
      </c>
    </row>
    <row r="858" spans="4:63" x14ac:dyDescent="0.25">
      <c r="D858" s="2"/>
      <c r="H858" s="2"/>
      <c r="J858" s="2">
        <v>39388</v>
      </c>
      <c r="K858">
        <v>100.44921875</v>
      </c>
      <c r="L858" s="2">
        <v>39562</v>
      </c>
      <c r="M858">
        <v>103.20703125</v>
      </c>
      <c r="N858" s="2">
        <v>39654</v>
      </c>
      <c r="O858">
        <v>103.55859375</v>
      </c>
      <c r="P858" s="2">
        <v>39924</v>
      </c>
      <c r="Q858">
        <v>107.109375</v>
      </c>
      <c r="R858" s="2"/>
      <c r="T858" s="2"/>
      <c r="X858" s="2"/>
      <c r="AB858" s="2"/>
      <c r="AD858" s="2"/>
      <c r="AH858" s="2"/>
      <c r="AJ858" s="2">
        <v>39590</v>
      </c>
      <c r="AK858">
        <v>103.984375</v>
      </c>
      <c r="AL858" s="2">
        <v>39776</v>
      </c>
      <c r="AM858">
        <v>110.7109375</v>
      </c>
      <c r="AN858" s="2">
        <v>39952</v>
      </c>
      <c r="AO858">
        <v>112.76171875</v>
      </c>
      <c r="AP858" s="2"/>
      <c r="BD858" s="2">
        <v>39388</v>
      </c>
      <c r="BE858">
        <v>136.68359375</v>
      </c>
      <c r="BF858" s="2">
        <v>39388</v>
      </c>
      <c r="BG858">
        <v>117.6640625</v>
      </c>
      <c r="BH858" s="2">
        <v>39388</v>
      </c>
      <c r="BI858">
        <v>126.1953125</v>
      </c>
      <c r="BJ858" s="2">
        <v>39388</v>
      </c>
      <c r="BK858">
        <v>109.08984375</v>
      </c>
    </row>
    <row r="859" spans="4:63" x14ac:dyDescent="0.25">
      <c r="D859" s="2"/>
      <c r="H859" s="2"/>
      <c r="J859" s="2">
        <v>39391</v>
      </c>
      <c r="K859">
        <v>100.4609375</v>
      </c>
      <c r="L859" s="2">
        <v>39563</v>
      </c>
      <c r="M859">
        <v>103.19140625</v>
      </c>
      <c r="N859" s="2">
        <v>39657</v>
      </c>
      <c r="O859">
        <v>103.7890625</v>
      </c>
      <c r="P859" s="2">
        <v>39925</v>
      </c>
      <c r="Q859">
        <v>107.05859375</v>
      </c>
      <c r="R859" s="2"/>
      <c r="T859" s="2"/>
      <c r="X859" s="2"/>
      <c r="AB859" s="2"/>
      <c r="AD859" s="2"/>
      <c r="AH859" s="2"/>
      <c r="AJ859" s="2">
        <v>39591</v>
      </c>
      <c r="AK859">
        <v>104.52734375</v>
      </c>
      <c r="AL859" s="2">
        <v>39777</v>
      </c>
      <c r="AM859">
        <v>112.01953125</v>
      </c>
      <c r="AN859" s="2">
        <v>39953</v>
      </c>
      <c r="AO859">
        <v>113.1328125</v>
      </c>
      <c r="AP859" s="2"/>
      <c r="BD859" s="2">
        <v>39391</v>
      </c>
      <c r="BE859">
        <v>136.4375</v>
      </c>
      <c r="BF859" s="2">
        <v>39391</v>
      </c>
      <c r="BG859">
        <v>117.4765625</v>
      </c>
      <c r="BH859" s="2">
        <v>39391</v>
      </c>
      <c r="BI859">
        <v>126.05859375</v>
      </c>
      <c r="BJ859" s="2">
        <v>39391</v>
      </c>
      <c r="BK859">
        <v>108.94921875</v>
      </c>
    </row>
    <row r="860" spans="4:63" x14ac:dyDescent="0.25">
      <c r="D860" s="2"/>
      <c r="H860" s="2"/>
      <c r="J860" s="2">
        <v>39392</v>
      </c>
      <c r="K860">
        <v>100.453125</v>
      </c>
      <c r="L860" s="2">
        <v>39566</v>
      </c>
      <c r="M860">
        <v>103.3125</v>
      </c>
      <c r="N860" s="2">
        <v>39658</v>
      </c>
      <c r="O860">
        <v>103.70703125</v>
      </c>
      <c r="P860" s="2">
        <v>39926</v>
      </c>
      <c r="Q860">
        <v>107.1328125</v>
      </c>
      <c r="R860" s="2"/>
      <c r="T860" s="2"/>
      <c r="X860" s="2"/>
      <c r="AB860" s="2"/>
      <c r="AD860" s="2"/>
      <c r="AH860" s="2"/>
      <c r="AJ860" s="2">
        <v>39594</v>
      </c>
      <c r="AK860">
        <v>104.52734375</v>
      </c>
      <c r="AL860" s="2">
        <v>39778</v>
      </c>
      <c r="AM860">
        <v>112.8828125</v>
      </c>
      <c r="AN860" s="2">
        <v>39954</v>
      </c>
      <c r="AO860">
        <v>112.0390625</v>
      </c>
      <c r="AP860" s="2"/>
      <c r="BD860" s="2">
        <v>39392</v>
      </c>
      <c r="BE860">
        <v>135.9296875</v>
      </c>
      <c r="BF860" s="2">
        <v>39392</v>
      </c>
      <c r="BG860">
        <v>116.96484375</v>
      </c>
      <c r="BH860" s="2">
        <v>39392</v>
      </c>
      <c r="BI860">
        <v>125.48046875</v>
      </c>
      <c r="BJ860" s="2">
        <v>39392</v>
      </c>
      <c r="BK860">
        <v>108.40234375</v>
      </c>
    </row>
    <row r="861" spans="4:63" x14ac:dyDescent="0.25">
      <c r="D861" s="2"/>
      <c r="H861" s="2"/>
      <c r="J861" s="2">
        <v>39393</v>
      </c>
      <c r="K861">
        <v>100.6328125</v>
      </c>
      <c r="L861" s="2">
        <v>39567</v>
      </c>
      <c r="M861">
        <v>103.3046875</v>
      </c>
      <c r="N861" s="2">
        <v>39659</v>
      </c>
      <c r="O861">
        <v>103.71484375</v>
      </c>
      <c r="P861" s="2">
        <v>39927</v>
      </c>
      <c r="Q861">
        <v>107.08984375</v>
      </c>
      <c r="R861" s="2"/>
      <c r="T861" s="2"/>
      <c r="X861" s="2"/>
      <c r="AB861" s="2"/>
      <c r="AD861" s="2"/>
      <c r="AH861" s="2"/>
      <c r="AJ861" s="2">
        <v>39595</v>
      </c>
      <c r="AK861">
        <v>103.9765625</v>
      </c>
      <c r="AL861" s="2">
        <v>39779</v>
      </c>
      <c r="AM861">
        <v>112.8828125</v>
      </c>
      <c r="AN861" s="2">
        <v>39955</v>
      </c>
      <c r="AO861">
        <v>111.5078125</v>
      </c>
      <c r="AP861" s="2"/>
      <c r="BD861" s="2">
        <v>39393</v>
      </c>
      <c r="BE861">
        <v>136.27734375</v>
      </c>
      <c r="BF861" s="2">
        <v>39393</v>
      </c>
      <c r="BG861">
        <v>117.26171875</v>
      </c>
      <c r="BH861" s="2">
        <v>39393</v>
      </c>
      <c r="BI861">
        <v>125.78125</v>
      </c>
      <c r="BJ861" s="2">
        <v>39393</v>
      </c>
      <c r="BK861">
        <v>108.6484375</v>
      </c>
    </row>
    <row r="862" spans="4:63" x14ac:dyDescent="0.25">
      <c r="D862" s="2"/>
      <c r="H862" s="2"/>
      <c r="J862" s="2">
        <v>39394</v>
      </c>
      <c r="K862">
        <v>100.73828125</v>
      </c>
      <c r="L862" s="2">
        <v>39568</v>
      </c>
      <c r="M862">
        <v>103.48828125</v>
      </c>
      <c r="N862" s="2">
        <v>39660</v>
      </c>
      <c r="O862">
        <v>103.9140625</v>
      </c>
      <c r="P862" s="2">
        <v>39930</v>
      </c>
      <c r="Q862">
        <v>107.2265625</v>
      </c>
      <c r="R862" s="2"/>
      <c r="T862" s="2"/>
      <c r="X862" s="2"/>
      <c r="AB862" s="2"/>
      <c r="AD862" s="2"/>
      <c r="AH862" s="2"/>
      <c r="AJ862" s="2">
        <v>39596</v>
      </c>
      <c r="AK862">
        <v>103.39453125</v>
      </c>
      <c r="AL862" s="2">
        <v>39780</v>
      </c>
      <c r="AM862">
        <v>113.48046875</v>
      </c>
      <c r="AN862" s="2">
        <v>39958</v>
      </c>
      <c r="AO862">
        <v>111.5078125</v>
      </c>
      <c r="AP862" s="2"/>
      <c r="BD862" s="2">
        <v>39394</v>
      </c>
      <c r="BE862">
        <v>136.3125</v>
      </c>
      <c r="BF862" s="2">
        <v>39394</v>
      </c>
      <c r="BG862">
        <v>117.24609375</v>
      </c>
      <c r="BH862" s="2">
        <v>39394</v>
      </c>
      <c r="BI862">
        <v>125.734375</v>
      </c>
      <c r="BJ862" s="2">
        <v>39394</v>
      </c>
      <c r="BK862">
        <v>108.5546875</v>
      </c>
    </row>
    <row r="863" spans="4:63" x14ac:dyDescent="0.25">
      <c r="D863" s="2"/>
      <c r="H863" s="2"/>
      <c r="J863" s="2">
        <v>39395</v>
      </c>
      <c r="K863">
        <v>100.8203125</v>
      </c>
      <c r="L863" s="2">
        <v>39569</v>
      </c>
      <c r="M863">
        <v>103.30859375</v>
      </c>
      <c r="N863" s="2">
        <v>39661</v>
      </c>
      <c r="O863">
        <v>103.98046875</v>
      </c>
      <c r="P863" s="2">
        <v>39931</v>
      </c>
      <c r="Q863">
        <v>107.16015625</v>
      </c>
      <c r="R863" s="2"/>
      <c r="T863" s="2"/>
      <c r="X863" s="2"/>
      <c r="AB863" s="2"/>
      <c r="AD863" s="2"/>
      <c r="AH863" s="2"/>
      <c r="AJ863" s="2">
        <v>39597</v>
      </c>
      <c r="AK863">
        <v>103.05859375</v>
      </c>
      <c r="AL863" s="2">
        <v>39783</v>
      </c>
      <c r="AM863">
        <v>114.9921875</v>
      </c>
      <c r="AN863" s="2">
        <v>39959</v>
      </c>
      <c r="AO863">
        <v>110.73828125</v>
      </c>
      <c r="AP863" s="2"/>
      <c r="BD863" s="2">
        <v>39395</v>
      </c>
      <c r="BE863">
        <v>137.31640625</v>
      </c>
      <c r="BF863" s="2">
        <v>39395</v>
      </c>
      <c r="BG863">
        <v>118.1875</v>
      </c>
      <c r="BH863" s="2">
        <v>39395</v>
      </c>
      <c r="BI863">
        <v>126.74609375</v>
      </c>
      <c r="BJ863" s="2">
        <v>39395</v>
      </c>
      <c r="BK863">
        <v>109.53515625</v>
      </c>
    </row>
    <row r="864" spans="4:63" x14ac:dyDescent="0.25">
      <c r="D864" s="2"/>
      <c r="H864" s="2"/>
      <c r="J864" s="2">
        <v>39398</v>
      </c>
      <c r="K864">
        <v>100.8203125</v>
      </c>
      <c r="L864" s="2">
        <v>39570</v>
      </c>
      <c r="M864">
        <v>103.18359375</v>
      </c>
      <c r="N864" s="2">
        <v>39664</v>
      </c>
      <c r="O864">
        <v>103.89453125</v>
      </c>
      <c r="P864" s="2">
        <v>39932</v>
      </c>
      <c r="Q864">
        <v>107.15625</v>
      </c>
      <c r="R864" s="2"/>
      <c r="T864" s="2"/>
      <c r="X864" s="2"/>
      <c r="AB864" s="2"/>
      <c r="AD864" s="2"/>
      <c r="AH864" s="2"/>
      <c r="AJ864" s="2">
        <v>39598</v>
      </c>
      <c r="AK864">
        <v>103.203125</v>
      </c>
      <c r="AL864" s="2">
        <v>39784</v>
      </c>
      <c r="AM864">
        <v>115.47265625</v>
      </c>
      <c r="AN864" s="2">
        <v>39960</v>
      </c>
      <c r="AO864">
        <v>109.73828125</v>
      </c>
      <c r="AP864" s="2"/>
      <c r="BD864" s="2">
        <v>39398</v>
      </c>
      <c r="BE864">
        <v>137.31640625</v>
      </c>
      <c r="BF864" s="2">
        <v>39398</v>
      </c>
      <c r="BG864">
        <v>118.1875</v>
      </c>
      <c r="BH864" s="2">
        <v>39398</v>
      </c>
      <c r="BI864">
        <v>126.74609375</v>
      </c>
      <c r="BJ864" s="2">
        <v>39398</v>
      </c>
      <c r="BK864">
        <v>109.53515625</v>
      </c>
    </row>
    <row r="865" spans="4:63" x14ac:dyDescent="0.25">
      <c r="D865" s="2"/>
      <c r="H865" s="2"/>
      <c r="J865" s="2">
        <v>39399</v>
      </c>
      <c r="K865">
        <v>100.703125</v>
      </c>
      <c r="L865" s="2">
        <v>39573</v>
      </c>
      <c r="M865">
        <v>103.2578125</v>
      </c>
      <c r="N865" s="2">
        <v>39665</v>
      </c>
      <c r="O865">
        <v>103.859375</v>
      </c>
      <c r="P865" s="2">
        <v>39933</v>
      </c>
      <c r="Q865">
        <v>107.24609375</v>
      </c>
      <c r="R865" s="2"/>
      <c r="T865" s="2"/>
      <c r="X865" s="2"/>
      <c r="AB865" s="2"/>
      <c r="AD865" s="2"/>
      <c r="AH865" s="2"/>
      <c r="AJ865" s="2">
        <v>39601</v>
      </c>
      <c r="AK865">
        <v>104.16796875</v>
      </c>
      <c r="AL865" s="2">
        <v>39785</v>
      </c>
      <c r="AM865">
        <v>115.890625</v>
      </c>
      <c r="AN865" s="2">
        <v>39961</v>
      </c>
      <c r="AO865">
        <v>110.265625</v>
      </c>
      <c r="AP865" s="2"/>
      <c r="BD865" s="2">
        <v>39399</v>
      </c>
      <c r="BE865">
        <v>136.93359375</v>
      </c>
      <c r="BF865" s="2">
        <v>39399</v>
      </c>
      <c r="BG865">
        <v>117.90625</v>
      </c>
      <c r="BH865" s="2">
        <v>39399</v>
      </c>
      <c r="BI865">
        <v>126.46484375</v>
      </c>
      <c r="BJ865" s="2">
        <v>39399</v>
      </c>
      <c r="BK865">
        <v>109.328125</v>
      </c>
    </row>
    <row r="866" spans="4:63" x14ac:dyDescent="0.25">
      <c r="D866" s="2"/>
      <c r="H866" s="2"/>
      <c r="J866" s="2">
        <v>39400</v>
      </c>
      <c r="K866">
        <v>100.7890625</v>
      </c>
      <c r="L866" s="2">
        <v>39574</v>
      </c>
      <c r="M866">
        <v>103.3125</v>
      </c>
      <c r="N866" s="2">
        <v>39666</v>
      </c>
      <c r="O866">
        <v>103.80859375</v>
      </c>
      <c r="P866" s="2">
        <v>39934</v>
      </c>
      <c r="Q866">
        <v>107.234375</v>
      </c>
      <c r="R866" s="2"/>
      <c r="T866" s="2"/>
      <c r="X866" s="2"/>
      <c r="AB866" s="2"/>
      <c r="AD866" s="2"/>
      <c r="AH866" s="2"/>
      <c r="AJ866" s="2">
        <v>39602</v>
      </c>
      <c r="AK866">
        <v>104.80078125</v>
      </c>
      <c r="AL866" s="2">
        <v>39786</v>
      </c>
      <c r="AM866">
        <v>116.40234375</v>
      </c>
      <c r="AN866" s="2">
        <v>39962</v>
      </c>
      <c r="AO866">
        <v>111.05078125</v>
      </c>
      <c r="AP866" s="2"/>
      <c r="BD866" s="2">
        <v>39400</v>
      </c>
      <c r="BE866">
        <v>137.25</v>
      </c>
      <c r="BF866" s="2">
        <v>39400</v>
      </c>
      <c r="BG866">
        <v>118.171875</v>
      </c>
      <c r="BH866" s="2">
        <v>39400</v>
      </c>
      <c r="BI866">
        <v>126.75</v>
      </c>
      <c r="BJ866" s="2">
        <v>39400</v>
      </c>
      <c r="BK866">
        <v>109.578125</v>
      </c>
    </row>
    <row r="867" spans="4:63" x14ac:dyDescent="0.25">
      <c r="D867" s="2"/>
      <c r="H867" s="2"/>
      <c r="J867" s="2">
        <v>39401</v>
      </c>
      <c r="K867">
        <v>101</v>
      </c>
      <c r="L867" s="2">
        <v>39575</v>
      </c>
      <c r="M867">
        <v>103.46484375</v>
      </c>
      <c r="N867" s="2">
        <v>39667</v>
      </c>
      <c r="O867">
        <v>104.0703125</v>
      </c>
      <c r="P867" s="2">
        <v>39937</v>
      </c>
      <c r="Q867">
        <v>107.19921875</v>
      </c>
      <c r="R867" s="2"/>
      <c r="T867" s="2"/>
      <c r="X867" s="2"/>
      <c r="AB867" s="2"/>
      <c r="AD867" s="2"/>
      <c r="AH867" s="2"/>
      <c r="AJ867" s="2">
        <v>39603</v>
      </c>
      <c r="AK867">
        <v>104.359375</v>
      </c>
      <c r="AL867" s="2">
        <v>39787</v>
      </c>
      <c r="AM867">
        <v>115.28125</v>
      </c>
      <c r="AN867" s="2">
        <v>39965</v>
      </c>
      <c r="AO867">
        <v>109.78515625</v>
      </c>
      <c r="AP867" s="2"/>
      <c r="BD867" s="2">
        <v>39401</v>
      </c>
      <c r="BE867">
        <v>138.53515625</v>
      </c>
      <c r="BF867" s="2">
        <v>39401</v>
      </c>
      <c r="BG867">
        <v>119.34375</v>
      </c>
      <c r="BH867" s="2">
        <v>39401</v>
      </c>
      <c r="BI867">
        <v>128.00390625</v>
      </c>
      <c r="BJ867" s="2">
        <v>39401</v>
      </c>
      <c r="BK867">
        <v>110.796875</v>
      </c>
    </row>
    <row r="868" spans="4:63" x14ac:dyDescent="0.25">
      <c r="D868" s="2"/>
      <c r="H868" s="2"/>
      <c r="J868" s="2">
        <v>39402</v>
      </c>
      <c r="K868">
        <v>100.99609375</v>
      </c>
      <c r="L868" s="2">
        <v>39576</v>
      </c>
      <c r="M868">
        <v>103.61328125</v>
      </c>
      <c r="N868" s="2">
        <v>39668</v>
      </c>
      <c r="O868">
        <v>103.9765625</v>
      </c>
      <c r="P868" s="2">
        <v>39938</v>
      </c>
      <c r="Q868">
        <v>107.1484375</v>
      </c>
      <c r="R868" s="2"/>
      <c r="T868" s="2"/>
      <c r="X868" s="2"/>
      <c r="AB868" s="2"/>
      <c r="AD868" s="2"/>
      <c r="AH868" s="2"/>
      <c r="AJ868" s="2">
        <v>39604</v>
      </c>
      <c r="AK868">
        <v>103.90234375</v>
      </c>
      <c r="AL868" s="2">
        <v>39790</v>
      </c>
      <c r="AM868">
        <v>115.10546875</v>
      </c>
      <c r="AN868" s="2">
        <v>39966</v>
      </c>
      <c r="AO868">
        <v>110</v>
      </c>
      <c r="AP868" s="2"/>
      <c r="BD868" s="2">
        <v>39402</v>
      </c>
      <c r="BE868">
        <v>138.30078125</v>
      </c>
      <c r="BF868" s="2">
        <v>39402</v>
      </c>
      <c r="BG868">
        <v>119.14453125</v>
      </c>
      <c r="BH868" s="2">
        <v>39402</v>
      </c>
      <c r="BI868">
        <v>127.8203125</v>
      </c>
      <c r="BJ868" s="2">
        <v>39402</v>
      </c>
      <c r="BK868">
        <v>110.60546875</v>
      </c>
    </row>
    <row r="869" spans="4:63" x14ac:dyDescent="0.25">
      <c r="D869" s="2"/>
      <c r="H869" s="2"/>
      <c r="J869" s="2">
        <v>39405</v>
      </c>
      <c r="K869">
        <v>101.19140625</v>
      </c>
      <c r="L869" s="2">
        <v>39577</v>
      </c>
      <c r="M869">
        <v>103.61328125</v>
      </c>
      <c r="N869" s="2">
        <v>39671</v>
      </c>
      <c r="O869">
        <v>103.89453125</v>
      </c>
      <c r="P869" s="2">
        <v>39939</v>
      </c>
      <c r="Q869">
        <v>107.16015625</v>
      </c>
      <c r="R869" s="2"/>
      <c r="T869" s="2"/>
      <c r="X869" s="2"/>
      <c r="AB869" s="2"/>
      <c r="AD869" s="2"/>
      <c r="AH869" s="2"/>
      <c r="AJ869" s="2">
        <v>39605</v>
      </c>
      <c r="AK869">
        <v>104.78125</v>
      </c>
      <c r="AL869" s="2">
        <v>39791</v>
      </c>
      <c r="AM869">
        <v>115.8359375</v>
      </c>
      <c r="AN869" s="2">
        <v>39967</v>
      </c>
      <c r="AO869">
        <v>110.51171875</v>
      </c>
      <c r="AP869" s="2"/>
      <c r="BD869" s="2">
        <v>39405</v>
      </c>
      <c r="BE869">
        <v>139.30859375</v>
      </c>
      <c r="BF869" s="2">
        <v>39405</v>
      </c>
      <c r="BG869">
        <v>119.97265625</v>
      </c>
      <c r="BH869" s="2">
        <v>39405</v>
      </c>
      <c r="BI869">
        <v>128.71484375</v>
      </c>
      <c r="BJ869" s="2">
        <v>39405</v>
      </c>
      <c r="BK869">
        <v>111.4140625</v>
      </c>
    </row>
    <row r="870" spans="4:63" x14ac:dyDescent="0.25">
      <c r="D870" s="2"/>
      <c r="H870" s="2"/>
      <c r="J870" s="2">
        <v>39406</v>
      </c>
      <c r="K870">
        <v>101.171875</v>
      </c>
      <c r="L870" s="2">
        <v>39580</v>
      </c>
      <c r="M870">
        <v>103.49609375</v>
      </c>
      <c r="N870" s="2">
        <v>39672</v>
      </c>
      <c r="O870">
        <v>104.109375</v>
      </c>
      <c r="P870" s="2">
        <v>39940</v>
      </c>
      <c r="Q870">
        <v>107.078125</v>
      </c>
      <c r="R870" s="2"/>
      <c r="T870" s="2"/>
      <c r="X870" s="2"/>
      <c r="AB870" s="2"/>
      <c r="AD870" s="2"/>
      <c r="AH870" s="2"/>
      <c r="AJ870" s="2">
        <v>39608</v>
      </c>
      <c r="AK870">
        <v>103.8671875</v>
      </c>
      <c r="AL870" s="2">
        <v>39792</v>
      </c>
      <c r="AM870">
        <v>115.53515625</v>
      </c>
      <c r="AN870" s="2">
        <v>39968</v>
      </c>
      <c r="AO870">
        <v>109.4296875</v>
      </c>
      <c r="AP870" s="2"/>
      <c r="BD870" s="2">
        <v>39406</v>
      </c>
      <c r="BE870">
        <v>139</v>
      </c>
      <c r="BF870" s="2">
        <v>39406</v>
      </c>
      <c r="BG870">
        <v>119.69140625</v>
      </c>
      <c r="BH870" s="2">
        <v>39406</v>
      </c>
      <c r="BI870">
        <v>128.4375</v>
      </c>
      <c r="BJ870" s="2">
        <v>39406</v>
      </c>
      <c r="BK870">
        <v>111.1796875</v>
      </c>
    </row>
    <row r="871" spans="4:63" x14ac:dyDescent="0.25">
      <c r="D871" s="2"/>
      <c r="H871" s="2"/>
      <c r="J871" s="2">
        <v>39407</v>
      </c>
      <c r="K871">
        <v>101.359375</v>
      </c>
      <c r="L871" s="2">
        <v>39581</v>
      </c>
      <c r="M871">
        <v>103.2265625</v>
      </c>
      <c r="N871" s="2">
        <v>39673</v>
      </c>
      <c r="O871">
        <v>104.02734375</v>
      </c>
      <c r="P871" s="2">
        <v>39941</v>
      </c>
      <c r="Q871">
        <v>107.12890625</v>
      </c>
      <c r="R871" s="2"/>
      <c r="T871" s="2"/>
      <c r="X871" s="2"/>
      <c r="AB871" s="2"/>
      <c r="AD871" s="2"/>
      <c r="AH871" s="2"/>
      <c r="AJ871" s="2">
        <v>39609</v>
      </c>
      <c r="AK871">
        <v>102.98828125</v>
      </c>
      <c r="AL871" s="2">
        <v>39793</v>
      </c>
      <c r="AM871">
        <v>116.59375</v>
      </c>
      <c r="AN871" s="2">
        <v>39969</v>
      </c>
      <c r="AO871">
        <v>108.140625</v>
      </c>
      <c r="AP871" s="2"/>
      <c r="BD871" s="2">
        <v>39407</v>
      </c>
      <c r="BE871">
        <v>139.7109375</v>
      </c>
      <c r="BF871" s="2">
        <v>39407</v>
      </c>
      <c r="BG871">
        <v>120.23828125</v>
      </c>
      <c r="BH871" s="2">
        <v>39407</v>
      </c>
      <c r="BI871">
        <v>129.08203125</v>
      </c>
      <c r="BJ871" s="2">
        <v>39407</v>
      </c>
      <c r="BK871">
        <v>111.83203125</v>
      </c>
    </row>
    <row r="872" spans="4:63" x14ac:dyDescent="0.25">
      <c r="D872" s="2"/>
      <c r="H872" s="2"/>
      <c r="J872" s="2">
        <v>39408</v>
      </c>
      <c r="K872">
        <v>101.359375</v>
      </c>
      <c r="L872" s="2">
        <v>39582</v>
      </c>
      <c r="M872">
        <v>103.15625</v>
      </c>
      <c r="N872" s="2">
        <v>39674</v>
      </c>
      <c r="O872">
        <v>104.09765625</v>
      </c>
      <c r="P872" s="2">
        <v>39944</v>
      </c>
      <c r="Q872">
        <v>107.28125</v>
      </c>
      <c r="R872" s="2"/>
      <c r="T872" s="2"/>
      <c r="X872" s="2"/>
      <c r="AB872" s="2"/>
      <c r="AD872" s="2"/>
      <c r="AH872" s="2"/>
      <c r="AJ872" s="2">
        <v>39610</v>
      </c>
      <c r="AK872">
        <v>103.3125</v>
      </c>
      <c r="AL872" s="2">
        <v>39794</v>
      </c>
      <c r="AM872">
        <v>116.89453125</v>
      </c>
      <c r="AN872" s="2">
        <v>39972</v>
      </c>
      <c r="AO872">
        <v>107.82421875</v>
      </c>
      <c r="AP872" s="2"/>
      <c r="BD872" s="2">
        <v>39408</v>
      </c>
      <c r="BE872">
        <v>139.7109375</v>
      </c>
      <c r="BF872" s="2">
        <v>39408</v>
      </c>
      <c r="BG872">
        <v>120.23828125</v>
      </c>
      <c r="BH872" s="2">
        <v>39408</v>
      </c>
      <c r="BI872">
        <v>129.08203125</v>
      </c>
      <c r="BJ872" s="2">
        <v>39408</v>
      </c>
      <c r="BK872">
        <v>111.83203125</v>
      </c>
    </row>
    <row r="873" spans="4:63" x14ac:dyDescent="0.25">
      <c r="D873" s="2"/>
      <c r="H873" s="2"/>
      <c r="J873" s="2">
        <v>39409</v>
      </c>
      <c r="K873">
        <v>101.33984375</v>
      </c>
      <c r="L873" s="2">
        <v>39583</v>
      </c>
      <c r="M873">
        <v>103.32421875</v>
      </c>
      <c r="N873" s="2">
        <v>39675</v>
      </c>
      <c r="O873">
        <v>104.1953125</v>
      </c>
      <c r="P873" s="2">
        <v>39945</v>
      </c>
      <c r="Q873">
        <v>107.29296875</v>
      </c>
      <c r="R873" s="2"/>
      <c r="T873" s="2"/>
      <c r="X873" s="2"/>
      <c r="AB873" s="2"/>
      <c r="AD873" s="2"/>
      <c r="AH873" s="2"/>
      <c r="AJ873" s="2">
        <v>39611</v>
      </c>
      <c r="AK873">
        <v>102.33984375</v>
      </c>
      <c r="AL873" s="2">
        <v>39797</v>
      </c>
      <c r="AM873">
        <v>117.203125</v>
      </c>
      <c r="AN873" s="2">
        <v>39973</v>
      </c>
      <c r="AO873">
        <v>108.1640625</v>
      </c>
      <c r="AP873" s="2"/>
      <c r="BD873" s="2">
        <v>39409</v>
      </c>
      <c r="BE873">
        <v>140.1953125</v>
      </c>
      <c r="BF873" s="2">
        <v>39409</v>
      </c>
      <c r="BG873">
        <v>120.7265625</v>
      </c>
      <c r="BH873" s="2">
        <v>39409</v>
      </c>
      <c r="BI873">
        <v>129.63671875</v>
      </c>
      <c r="BJ873" s="2">
        <v>39409</v>
      </c>
      <c r="BK873">
        <v>112.28125</v>
      </c>
    </row>
    <row r="874" spans="4:63" x14ac:dyDescent="0.25">
      <c r="D874" s="2"/>
      <c r="H874" s="2"/>
      <c r="J874" s="2">
        <v>39412</v>
      </c>
      <c r="K874">
        <v>101.56640625</v>
      </c>
      <c r="L874" s="2">
        <v>39584</v>
      </c>
      <c r="M874">
        <v>103.32421875</v>
      </c>
      <c r="N874" s="2">
        <v>39678</v>
      </c>
      <c r="O874">
        <v>104.26953125</v>
      </c>
      <c r="P874" s="2">
        <v>39946</v>
      </c>
      <c r="Q874">
        <v>107.3203125</v>
      </c>
      <c r="R874" s="2"/>
      <c r="T874" s="2"/>
      <c r="X874" s="2"/>
      <c r="AB874" s="2"/>
      <c r="AD874" s="2"/>
      <c r="AH874" s="2"/>
      <c r="AJ874" s="2">
        <v>39612</v>
      </c>
      <c r="AK874">
        <v>102.10546875</v>
      </c>
      <c r="AL874" s="2">
        <v>39798</v>
      </c>
      <c r="AM874">
        <v>119.07421875</v>
      </c>
      <c r="AN874" s="2">
        <v>39974</v>
      </c>
      <c r="AO874">
        <v>107.83203125</v>
      </c>
      <c r="AP874" s="2"/>
      <c r="BD874" s="2">
        <v>39412</v>
      </c>
      <c r="BE874">
        <v>142.375</v>
      </c>
      <c r="BF874" s="2">
        <v>39412</v>
      </c>
      <c r="BG874">
        <v>122.7265625</v>
      </c>
      <c r="BH874" s="2">
        <v>39412</v>
      </c>
      <c r="BI874">
        <v>131.76171875</v>
      </c>
      <c r="BJ874" s="2">
        <v>39412</v>
      </c>
      <c r="BK874">
        <v>114.34375</v>
      </c>
    </row>
    <row r="875" spans="4:63" x14ac:dyDescent="0.25">
      <c r="D875" s="2"/>
      <c r="H875" s="2"/>
      <c r="J875" s="2">
        <v>39413</v>
      </c>
      <c r="K875">
        <v>101.37109375</v>
      </c>
      <c r="L875" s="2">
        <v>39587</v>
      </c>
      <c r="M875">
        <v>103.41015625</v>
      </c>
      <c r="N875" s="2">
        <v>39679</v>
      </c>
      <c r="O875">
        <v>104.32421875</v>
      </c>
      <c r="P875" s="2">
        <v>39947</v>
      </c>
      <c r="Q875">
        <v>107.34765625</v>
      </c>
      <c r="R875" s="2"/>
      <c r="T875" s="2"/>
      <c r="X875" s="2"/>
      <c r="AB875" s="2"/>
      <c r="AD875" s="2"/>
      <c r="AH875" s="2"/>
      <c r="AJ875" s="2">
        <v>39615</v>
      </c>
      <c r="AK875">
        <v>102.0546875</v>
      </c>
      <c r="AL875" s="2">
        <v>39799</v>
      </c>
      <c r="AM875">
        <v>118.5859375</v>
      </c>
      <c r="AN875" s="2">
        <v>39975</v>
      </c>
      <c r="AO875">
        <v>108.453125</v>
      </c>
      <c r="AP875" s="2"/>
      <c r="BD875" s="2">
        <v>39413</v>
      </c>
      <c r="BE875">
        <v>140.95703125</v>
      </c>
      <c r="BF875" s="2">
        <v>39413</v>
      </c>
      <c r="BG875">
        <v>121.4453125</v>
      </c>
      <c r="BH875" s="2">
        <v>39413</v>
      </c>
      <c r="BI875">
        <v>130.390625</v>
      </c>
      <c r="BJ875" s="2">
        <v>39413</v>
      </c>
      <c r="BK875">
        <v>113.08984375</v>
      </c>
    </row>
    <row r="876" spans="4:63" x14ac:dyDescent="0.25">
      <c r="D876" s="2"/>
      <c r="H876" s="2"/>
      <c r="J876" s="2">
        <v>39414</v>
      </c>
      <c r="K876">
        <v>101.2734375</v>
      </c>
      <c r="L876" s="2">
        <v>39588</v>
      </c>
      <c r="M876">
        <v>103.578125</v>
      </c>
      <c r="N876" s="2">
        <v>39680</v>
      </c>
      <c r="O876">
        <v>104.3984375</v>
      </c>
      <c r="P876" s="2">
        <v>39948</v>
      </c>
      <c r="Q876">
        <v>107.3359375</v>
      </c>
      <c r="R876" s="2"/>
      <c r="T876" s="2"/>
      <c r="X876" s="2"/>
      <c r="AB876" s="2"/>
      <c r="AD876" s="2"/>
      <c r="AH876" s="2"/>
      <c r="AJ876" s="2">
        <v>39616</v>
      </c>
      <c r="AK876">
        <v>102.61328125</v>
      </c>
      <c r="AL876" s="2">
        <v>39800</v>
      </c>
      <c r="AM876">
        <v>119.45703125</v>
      </c>
      <c r="AN876" s="2">
        <v>39976</v>
      </c>
      <c r="AO876">
        <v>108.7890625</v>
      </c>
      <c r="AP876" s="2"/>
      <c r="BD876" s="2">
        <v>39414</v>
      </c>
      <c r="BE876">
        <v>139.9921875</v>
      </c>
      <c r="BF876" s="2">
        <v>39414</v>
      </c>
      <c r="BG876">
        <v>120.5546875</v>
      </c>
      <c r="BH876" s="2">
        <v>39414</v>
      </c>
      <c r="BI876">
        <v>129.42578125</v>
      </c>
      <c r="BJ876" s="2">
        <v>39414</v>
      </c>
      <c r="BK876">
        <v>112.15234375</v>
      </c>
    </row>
    <row r="877" spans="4:63" x14ac:dyDescent="0.25">
      <c r="D877" s="2"/>
      <c r="H877" s="2"/>
      <c r="J877" s="2">
        <v>39415</v>
      </c>
      <c r="K877">
        <v>101.40625</v>
      </c>
      <c r="L877" s="2">
        <v>39589</v>
      </c>
      <c r="M877">
        <v>103.4296875</v>
      </c>
      <c r="N877" s="2">
        <v>39681</v>
      </c>
      <c r="O877">
        <v>104.33203125</v>
      </c>
      <c r="P877" s="2">
        <v>39951</v>
      </c>
      <c r="Q877">
        <v>107.25390625</v>
      </c>
      <c r="R877" s="2"/>
      <c r="T877" s="2"/>
      <c r="X877" s="2"/>
      <c r="AB877" s="2"/>
      <c r="AD877" s="2"/>
      <c r="AH877" s="2"/>
      <c r="AJ877" s="2">
        <v>39617</v>
      </c>
      <c r="AK877">
        <v>103.09375</v>
      </c>
      <c r="AL877" s="2">
        <v>39801</v>
      </c>
      <c r="AM877">
        <v>118.94140625</v>
      </c>
      <c r="AN877" s="2">
        <v>39979</v>
      </c>
      <c r="AO877">
        <v>109.19140625</v>
      </c>
      <c r="AP877" s="2"/>
      <c r="BD877" s="2">
        <v>39415</v>
      </c>
      <c r="BE877">
        <v>141.328125</v>
      </c>
      <c r="BF877" s="2">
        <v>39415</v>
      </c>
      <c r="BG877">
        <v>121.79296875</v>
      </c>
      <c r="BH877" s="2">
        <v>39415</v>
      </c>
      <c r="BI877">
        <v>130.76953125</v>
      </c>
      <c r="BJ877" s="2">
        <v>39415</v>
      </c>
      <c r="BK877">
        <v>113.41796875</v>
      </c>
    </row>
    <row r="878" spans="4:63" x14ac:dyDescent="0.25">
      <c r="D878" s="2"/>
      <c r="H878" s="2"/>
      <c r="J878" s="2">
        <v>39416</v>
      </c>
      <c r="K878">
        <v>101.46484375</v>
      </c>
      <c r="L878" s="2">
        <v>39590</v>
      </c>
      <c r="M878">
        <v>103.23828125</v>
      </c>
      <c r="N878" s="2">
        <v>39682</v>
      </c>
      <c r="O878">
        <v>104.19140625</v>
      </c>
      <c r="P878" s="2">
        <v>39952</v>
      </c>
      <c r="Q878">
        <v>107.296875</v>
      </c>
      <c r="R878" s="2"/>
      <c r="T878" s="2"/>
      <c r="X878" s="2"/>
      <c r="AB878" s="2"/>
      <c r="AD878" s="2"/>
      <c r="AH878" s="2"/>
      <c r="AJ878" s="2">
        <v>39618</v>
      </c>
      <c r="AK878">
        <v>102.5546875</v>
      </c>
      <c r="AL878" s="2">
        <v>39804</v>
      </c>
      <c r="AM878">
        <v>118.375</v>
      </c>
      <c r="AN878" s="2">
        <v>39980</v>
      </c>
      <c r="AO878">
        <v>109.546875</v>
      </c>
      <c r="AP878" s="2"/>
      <c r="BD878" s="2">
        <v>39416</v>
      </c>
      <c r="BE878">
        <v>140.87109375</v>
      </c>
      <c r="BF878" s="2">
        <v>39416</v>
      </c>
      <c r="BG878">
        <v>121.33984375</v>
      </c>
      <c r="BH878" s="2">
        <v>39416</v>
      </c>
      <c r="BI878">
        <v>130.24609375</v>
      </c>
      <c r="BJ878" s="2">
        <v>39416</v>
      </c>
      <c r="BK878">
        <v>112.8828125</v>
      </c>
    </row>
    <row r="879" spans="4:63" x14ac:dyDescent="0.25">
      <c r="D879" s="2"/>
      <c r="H879" s="2"/>
      <c r="J879" s="2">
        <v>39419</v>
      </c>
      <c r="K879">
        <v>101.61328125</v>
      </c>
      <c r="L879" s="2">
        <v>39591</v>
      </c>
      <c r="M879">
        <v>103.41796875</v>
      </c>
      <c r="N879" s="2">
        <v>39685</v>
      </c>
      <c r="O879">
        <v>104.3125</v>
      </c>
      <c r="P879" s="2">
        <v>39953</v>
      </c>
      <c r="Q879">
        <v>107.38671875</v>
      </c>
      <c r="R879" s="2"/>
      <c r="T879" s="2"/>
      <c r="X879" s="2"/>
      <c r="AB879" s="2"/>
      <c r="AD879" s="2"/>
      <c r="AH879" s="2"/>
      <c r="AJ879" s="2">
        <v>39619</v>
      </c>
      <c r="AK879">
        <v>102.88671875</v>
      </c>
      <c r="AL879" s="2">
        <v>39805</v>
      </c>
      <c r="AM879">
        <v>118.32421875</v>
      </c>
      <c r="AN879" s="2">
        <v>39981</v>
      </c>
      <c r="AO879">
        <v>109.40234375</v>
      </c>
      <c r="AP879" s="2"/>
      <c r="BD879" s="2">
        <v>39419</v>
      </c>
      <c r="BE879">
        <v>141.92578125</v>
      </c>
      <c r="BF879" s="2">
        <v>39419</v>
      </c>
      <c r="BG879">
        <v>122.29296875</v>
      </c>
      <c r="BH879" s="2">
        <v>39419</v>
      </c>
      <c r="BI879">
        <v>131.21875</v>
      </c>
      <c r="BJ879" s="2">
        <v>39419</v>
      </c>
      <c r="BK879">
        <v>113.80078125</v>
      </c>
    </row>
    <row r="880" spans="4:63" x14ac:dyDescent="0.25">
      <c r="D880" s="2"/>
      <c r="H880" s="2"/>
      <c r="J880" s="2">
        <v>39420</v>
      </c>
      <c r="K880">
        <v>101.58984375</v>
      </c>
      <c r="L880" s="2">
        <v>39594</v>
      </c>
      <c r="M880">
        <v>103.41796875</v>
      </c>
      <c r="N880" s="2">
        <v>39686</v>
      </c>
      <c r="O880">
        <v>104.30859375</v>
      </c>
      <c r="P880" s="2">
        <v>39954</v>
      </c>
      <c r="Q880">
        <v>107.3359375</v>
      </c>
      <c r="R880" s="2"/>
      <c r="T880" s="2"/>
      <c r="X880" s="2"/>
      <c r="AB880" s="2"/>
      <c r="AD880" s="2"/>
      <c r="AH880" s="2"/>
      <c r="AJ880" s="2">
        <v>39622</v>
      </c>
      <c r="AK880">
        <v>102.9140625</v>
      </c>
      <c r="AL880" s="2">
        <v>39806</v>
      </c>
      <c r="AM880">
        <v>118.16015625</v>
      </c>
      <c r="AN880" s="2">
        <v>39982</v>
      </c>
      <c r="AO880">
        <v>108.37109375</v>
      </c>
      <c r="BD880" s="2">
        <v>39420</v>
      </c>
      <c r="BE880">
        <v>141.3984375</v>
      </c>
      <c r="BF880" s="2">
        <v>39420</v>
      </c>
      <c r="BG880">
        <v>121.85546875</v>
      </c>
      <c r="BH880" s="2">
        <v>39420</v>
      </c>
      <c r="BI880">
        <v>130.75</v>
      </c>
      <c r="BJ880" s="2">
        <v>39420</v>
      </c>
      <c r="BK880">
        <v>113.34765625</v>
      </c>
    </row>
    <row r="881" spans="4:63" x14ac:dyDescent="0.25">
      <c r="D881" s="2"/>
      <c r="H881" s="2"/>
      <c r="J881" s="2">
        <v>39421</v>
      </c>
      <c r="K881">
        <v>101.5390625</v>
      </c>
      <c r="L881" s="2">
        <v>39595</v>
      </c>
      <c r="M881">
        <v>103.3046875</v>
      </c>
      <c r="N881" s="2">
        <v>39687</v>
      </c>
      <c r="O881">
        <v>104.3984375</v>
      </c>
      <c r="P881" s="2">
        <v>39955</v>
      </c>
      <c r="Q881">
        <v>107.2890625</v>
      </c>
      <c r="R881" s="2"/>
      <c r="T881" s="2"/>
      <c r="X881" s="2"/>
      <c r="AB881" s="2"/>
      <c r="AD881" s="2"/>
      <c r="AH881" s="2"/>
      <c r="AJ881" s="2">
        <v>39623</v>
      </c>
      <c r="AK881">
        <v>103.53515625</v>
      </c>
      <c r="AL881" s="2">
        <v>39807</v>
      </c>
      <c r="AM881">
        <v>118.16015625</v>
      </c>
      <c r="AN881" s="2">
        <v>39983</v>
      </c>
      <c r="AO881">
        <v>108.703125</v>
      </c>
      <c r="BD881" s="2">
        <v>39421</v>
      </c>
      <c r="BE881">
        <v>140.29296875</v>
      </c>
      <c r="BF881" s="2">
        <v>39421</v>
      </c>
      <c r="BG881">
        <v>120.75</v>
      </c>
      <c r="BH881" s="2">
        <v>39421</v>
      </c>
      <c r="BI881">
        <v>129.50390625</v>
      </c>
      <c r="BJ881" s="2">
        <v>39421</v>
      </c>
      <c r="BK881">
        <v>112.08203125</v>
      </c>
    </row>
    <row r="882" spans="4:63" x14ac:dyDescent="0.25">
      <c r="D882" s="2"/>
      <c r="H882" s="2"/>
      <c r="J882" s="2">
        <v>39422</v>
      </c>
      <c r="K882">
        <v>101.484375</v>
      </c>
      <c r="L882" s="2">
        <v>39596</v>
      </c>
      <c r="M882">
        <v>103.140625</v>
      </c>
      <c r="N882" s="2">
        <v>39688</v>
      </c>
      <c r="O882">
        <v>104.34765625</v>
      </c>
      <c r="P882" s="2">
        <v>39958</v>
      </c>
      <c r="Q882">
        <v>107.2890625</v>
      </c>
      <c r="R882" s="2"/>
      <c r="T882" s="2"/>
      <c r="X882" s="2"/>
      <c r="AB882" s="2"/>
      <c r="AD882" s="2"/>
      <c r="AH882" s="2"/>
      <c r="AJ882" s="2">
        <v>39624</v>
      </c>
      <c r="AK882">
        <v>103.43359375</v>
      </c>
      <c r="AL882" s="2">
        <v>39808</v>
      </c>
      <c r="AM882">
        <v>118.3984375</v>
      </c>
      <c r="AN882" s="2">
        <v>39986</v>
      </c>
      <c r="AO882">
        <v>109.33984375</v>
      </c>
      <c r="BD882" s="2">
        <v>39422</v>
      </c>
      <c r="BE882">
        <v>139.73828125</v>
      </c>
      <c r="BF882" s="2">
        <v>39422</v>
      </c>
      <c r="BG882">
        <v>120.25</v>
      </c>
      <c r="BH882" s="2">
        <v>39422</v>
      </c>
      <c r="BI882">
        <v>128.97265625</v>
      </c>
      <c r="BJ882" s="2">
        <v>39422</v>
      </c>
      <c r="BK882">
        <v>111.59375</v>
      </c>
    </row>
    <row r="883" spans="4:63" x14ac:dyDescent="0.25">
      <c r="D883" s="2"/>
      <c r="H883" s="2"/>
      <c r="J883" s="2">
        <v>39423</v>
      </c>
      <c r="K883">
        <v>101.43359375</v>
      </c>
      <c r="L883" s="2">
        <v>39597</v>
      </c>
      <c r="M883">
        <v>103.10546875</v>
      </c>
      <c r="N883" s="2">
        <v>39689</v>
      </c>
      <c r="O883">
        <v>104.359375</v>
      </c>
      <c r="P883" s="2">
        <v>39959</v>
      </c>
      <c r="Q883">
        <v>107.25390625</v>
      </c>
      <c r="R883" s="2"/>
      <c r="T883" s="2"/>
      <c r="X883" s="2"/>
      <c r="AB883" s="2"/>
      <c r="AD883" s="2"/>
      <c r="AH883" s="2"/>
      <c r="AJ883" s="2">
        <v>39625</v>
      </c>
      <c r="AK883">
        <v>104.0078125</v>
      </c>
      <c r="AL883" s="2">
        <v>39811</v>
      </c>
      <c r="AM883">
        <v>118.76953125</v>
      </c>
      <c r="AN883" s="2">
        <v>39987</v>
      </c>
      <c r="AO883">
        <v>109.46484375</v>
      </c>
      <c r="BD883" s="2">
        <v>39423</v>
      </c>
      <c r="BE883">
        <v>138.30078125</v>
      </c>
      <c r="BF883" s="2">
        <v>39423</v>
      </c>
      <c r="BG883">
        <v>118.9375</v>
      </c>
      <c r="BH883" s="2">
        <v>39423</v>
      </c>
      <c r="BI883">
        <v>127.55859375</v>
      </c>
      <c r="BJ883" s="2">
        <v>39423</v>
      </c>
      <c r="BK883">
        <v>110.26171875</v>
      </c>
    </row>
    <row r="884" spans="4:63" x14ac:dyDescent="0.25">
      <c r="D884" s="2"/>
      <c r="H884" s="2"/>
      <c r="J884" s="2">
        <v>39426</v>
      </c>
      <c r="K884">
        <v>101.39453125</v>
      </c>
      <c r="L884" s="2">
        <v>39598</v>
      </c>
      <c r="M884">
        <v>103.1796875</v>
      </c>
      <c r="N884" s="2">
        <v>39692</v>
      </c>
      <c r="O884">
        <v>104.359375</v>
      </c>
      <c r="P884" s="2">
        <v>39960</v>
      </c>
      <c r="Q884">
        <v>107.21875</v>
      </c>
      <c r="R884" s="2"/>
      <c r="T884" s="2"/>
      <c r="X884" s="2"/>
      <c r="AB884" s="2"/>
      <c r="AD884" s="2"/>
      <c r="AH884" s="2"/>
      <c r="AJ884" s="2">
        <v>39626</v>
      </c>
      <c r="AK884">
        <v>104.38671875</v>
      </c>
      <c r="AL884" s="2">
        <v>39812</v>
      </c>
      <c r="AM884">
        <v>118.875</v>
      </c>
      <c r="AN884" s="2">
        <v>39988</v>
      </c>
      <c r="AO884">
        <v>109.0234375</v>
      </c>
      <c r="BD884" s="2">
        <v>39426</v>
      </c>
      <c r="BE884">
        <v>137.5703125</v>
      </c>
      <c r="BF884" s="2">
        <v>39426</v>
      </c>
      <c r="BG884">
        <v>118.26953125</v>
      </c>
      <c r="BH884" s="2">
        <v>39426</v>
      </c>
      <c r="BI884">
        <v>126.828125</v>
      </c>
      <c r="BJ884" s="2">
        <v>39426</v>
      </c>
      <c r="BK884">
        <v>109.55859375</v>
      </c>
    </row>
    <row r="885" spans="4:63" x14ac:dyDescent="0.25">
      <c r="D885" s="2"/>
      <c r="H885" s="2"/>
      <c r="J885" s="2">
        <v>39427</v>
      </c>
      <c r="K885">
        <v>101.65234375</v>
      </c>
      <c r="L885" s="2">
        <v>39601</v>
      </c>
      <c r="M885">
        <v>103.41015625</v>
      </c>
      <c r="N885" s="2">
        <v>39693</v>
      </c>
      <c r="O885">
        <v>104.5390625</v>
      </c>
      <c r="P885" s="2">
        <v>39961</v>
      </c>
      <c r="Q885">
        <v>107.26171875</v>
      </c>
      <c r="R885" s="2"/>
      <c r="T885" s="2"/>
      <c r="X885" s="2"/>
      <c r="AB885" s="2"/>
      <c r="AD885" s="2"/>
      <c r="AH885" s="2"/>
      <c r="AJ885" s="2">
        <v>39629</v>
      </c>
      <c r="AK885">
        <v>104.37890625</v>
      </c>
      <c r="AL885" s="2">
        <v>39813</v>
      </c>
      <c r="AM885">
        <v>117.9140625</v>
      </c>
      <c r="AN885" s="2">
        <v>39989</v>
      </c>
      <c r="AO885">
        <v>110.05078125</v>
      </c>
      <c r="BD885" s="2">
        <v>39427</v>
      </c>
      <c r="BE885">
        <v>139.93359375</v>
      </c>
      <c r="BF885" s="2">
        <v>39427</v>
      </c>
      <c r="BG885">
        <v>120.42578125</v>
      </c>
      <c r="BH885" s="2">
        <v>39427</v>
      </c>
      <c r="BI885">
        <v>129.171875</v>
      </c>
      <c r="BJ885" s="2">
        <v>39427</v>
      </c>
      <c r="BK885">
        <v>111.82421875</v>
      </c>
    </row>
    <row r="886" spans="4:63" x14ac:dyDescent="0.25">
      <c r="D886" s="2"/>
      <c r="H886" s="2"/>
      <c r="J886" s="2">
        <v>39428</v>
      </c>
      <c r="K886">
        <v>101.44140625</v>
      </c>
      <c r="L886" s="2">
        <v>39602</v>
      </c>
      <c r="M886">
        <v>103.57421875</v>
      </c>
      <c r="N886" s="2">
        <v>39694</v>
      </c>
      <c r="O886">
        <v>104.55078125</v>
      </c>
      <c r="P886" s="2">
        <v>39962</v>
      </c>
      <c r="Q886">
        <v>107.328125</v>
      </c>
      <c r="R886" s="2"/>
      <c r="T886" s="2"/>
      <c r="X886" s="2"/>
      <c r="AB886" s="2"/>
      <c r="AD886" s="2"/>
      <c r="AH886" s="2"/>
      <c r="AJ886" s="2">
        <v>39630</v>
      </c>
      <c r="AK886">
        <v>104.21875</v>
      </c>
      <c r="AL886" s="2">
        <v>39814</v>
      </c>
      <c r="AM886">
        <v>117.9140625</v>
      </c>
      <c r="AN886" s="2">
        <v>39990</v>
      </c>
      <c r="AO886">
        <v>110.1328125</v>
      </c>
      <c r="BD886" s="2">
        <v>39428</v>
      </c>
      <c r="BE886">
        <v>138.61328125</v>
      </c>
      <c r="BF886" s="2">
        <v>39428</v>
      </c>
      <c r="BG886">
        <v>119.28515625</v>
      </c>
      <c r="BH886" s="2">
        <v>39428</v>
      </c>
      <c r="BI886">
        <v>127.95703125</v>
      </c>
      <c r="BJ886" s="2">
        <v>39428</v>
      </c>
      <c r="BK886">
        <v>110.6484375</v>
      </c>
    </row>
    <row r="887" spans="4:63" x14ac:dyDescent="0.25">
      <c r="D887" s="2"/>
      <c r="H887" s="2"/>
      <c r="J887" s="2">
        <v>39429</v>
      </c>
      <c r="K887">
        <v>101.375</v>
      </c>
      <c r="L887" s="2">
        <v>39603</v>
      </c>
      <c r="M887">
        <v>103.4921875</v>
      </c>
      <c r="N887" s="2">
        <v>39695</v>
      </c>
      <c r="O887">
        <v>104.65625</v>
      </c>
      <c r="P887" s="2">
        <v>39965</v>
      </c>
      <c r="Q887">
        <v>107.27734375</v>
      </c>
      <c r="R887" s="2"/>
      <c r="T887" s="2"/>
      <c r="X887" s="2"/>
      <c r="AB887" s="2"/>
      <c r="AD887" s="2"/>
      <c r="AH887" s="2"/>
      <c r="AJ887" s="2">
        <v>39631</v>
      </c>
      <c r="AK887">
        <v>104.54296875</v>
      </c>
      <c r="AL887" s="2">
        <v>39815</v>
      </c>
      <c r="AM887">
        <v>116.94921875</v>
      </c>
      <c r="AN887" s="2">
        <v>39993</v>
      </c>
      <c r="AO887">
        <v>110.3515625</v>
      </c>
      <c r="BD887" s="2">
        <v>39429</v>
      </c>
      <c r="BE887">
        <v>137.1015625</v>
      </c>
      <c r="BF887" s="2">
        <v>39429</v>
      </c>
      <c r="BG887">
        <v>117.87890625</v>
      </c>
      <c r="BH887" s="2">
        <v>39429</v>
      </c>
      <c r="BI887">
        <v>126.4921875</v>
      </c>
      <c r="BJ887" s="2">
        <v>39429</v>
      </c>
      <c r="BK887">
        <v>109.2421875</v>
      </c>
    </row>
    <row r="888" spans="4:63" x14ac:dyDescent="0.25">
      <c r="D888" s="2"/>
      <c r="H888" s="2"/>
      <c r="J888" s="2">
        <v>39430</v>
      </c>
      <c r="K888">
        <v>101.3046875</v>
      </c>
      <c r="L888" s="2">
        <v>39604</v>
      </c>
      <c r="M888">
        <v>103.42578125</v>
      </c>
      <c r="N888" s="2">
        <v>39696</v>
      </c>
      <c r="O888">
        <v>104.484375</v>
      </c>
      <c r="P888" s="2">
        <v>39966</v>
      </c>
      <c r="Q888">
        <v>107.2890625</v>
      </c>
      <c r="R888" s="2"/>
      <c r="T888" s="2"/>
      <c r="X888" s="2"/>
      <c r="AB888" s="2"/>
      <c r="AD888" s="2"/>
      <c r="AH888" s="2"/>
      <c r="AJ888" s="2">
        <v>39632</v>
      </c>
      <c r="AK888">
        <v>104.5703125</v>
      </c>
      <c r="AL888" s="2">
        <v>39818</v>
      </c>
      <c r="AM888">
        <v>116.5703125</v>
      </c>
      <c r="AN888" s="2">
        <v>39994</v>
      </c>
      <c r="AO888">
        <v>110.11328125</v>
      </c>
      <c r="BD888" s="2">
        <v>39430</v>
      </c>
      <c r="BE888">
        <v>136.8046875</v>
      </c>
      <c r="BF888" s="2">
        <v>39430</v>
      </c>
      <c r="BG888">
        <v>117.6171875</v>
      </c>
      <c r="BH888" s="2">
        <v>39430</v>
      </c>
      <c r="BI888">
        <v>126.18359375</v>
      </c>
      <c r="BJ888" s="2">
        <v>39430</v>
      </c>
      <c r="BK888">
        <v>108.95703125</v>
      </c>
    </row>
    <row r="889" spans="4:63" x14ac:dyDescent="0.25">
      <c r="D889" s="2"/>
      <c r="H889" s="2"/>
      <c r="J889" s="2">
        <v>39433</v>
      </c>
      <c r="K889">
        <v>101.45703125</v>
      </c>
      <c r="L889" s="2">
        <v>39605</v>
      </c>
      <c r="M889">
        <v>103.625</v>
      </c>
      <c r="N889" s="2">
        <v>39699</v>
      </c>
      <c r="O889">
        <v>104.48046875</v>
      </c>
      <c r="P889" s="2">
        <v>39967</v>
      </c>
      <c r="Q889">
        <v>107.34765625</v>
      </c>
      <c r="R889" s="2"/>
      <c r="T889" s="2"/>
      <c r="X889" s="2"/>
      <c r="AB889" s="2"/>
      <c r="AD889" s="2"/>
      <c r="AH889" s="2"/>
      <c r="AJ889" s="2">
        <v>39633</v>
      </c>
      <c r="AK889">
        <v>104.5703125</v>
      </c>
      <c r="AL889" s="2">
        <v>39819</v>
      </c>
      <c r="AM889">
        <v>116.70703125</v>
      </c>
      <c r="AN889" s="2">
        <v>39995</v>
      </c>
      <c r="AO889">
        <v>110.21875</v>
      </c>
      <c r="BD889" s="2">
        <v>39433</v>
      </c>
      <c r="BE889">
        <v>137.93359375</v>
      </c>
      <c r="BF889" s="2">
        <v>39433</v>
      </c>
      <c r="BG889">
        <v>118.6640625</v>
      </c>
      <c r="BH889" s="2">
        <v>39433</v>
      </c>
      <c r="BI889">
        <v>127.296875</v>
      </c>
      <c r="BJ889" s="2">
        <v>39433</v>
      </c>
      <c r="BK889">
        <v>110.03515625</v>
      </c>
    </row>
    <row r="890" spans="4:63" x14ac:dyDescent="0.25">
      <c r="D890" s="2"/>
      <c r="H890" s="2"/>
      <c r="J890" s="2">
        <v>39434</v>
      </c>
      <c r="K890">
        <v>101.46484375</v>
      </c>
      <c r="L890" s="2">
        <v>39608</v>
      </c>
      <c r="M890">
        <v>103.13671875</v>
      </c>
      <c r="N890" s="2">
        <v>39700</v>
      </c>
      <c r="O890">
        <v>104.6953125</v>
      </c>
      <c r="P890" s="2">
        <v>39968</v>
      </c>
      <c r="Q890">
        <v>107.265625</v>
      </c>
      <c r="R890" s="2"/>
      <c r="T890" s="2"/>
      <c r="X890" s="2"/>
      <c r="AB890" s="2"/>
      <c r="AD890" s="2"/>
      <c r="AH890" s="2"/>
      <c r="AJ890" s="2">
        <v>39636</v>
      </c>
      <c r="AK890">
        <v>105.19140625</v>
      </c>
      <c r="AL890" s="2">
        <v>39820</v>
      </c>
      <c r="AM890">
        <v>116.5625</v>
      </c>
      <c r="AN890" s="2">
        <v>39996</v>
      </c>
      <c r="AO890">
        <v>110.73828125</v>
      </c>
      <c r="BD890" s="2">
        <v>39434</v>
      </c>
      <c r="BE890">
        <v>138.65625</v>
      </c>
      <c r="BF890" s="2">
        <v>39434</v>
      </c>
      <c r="BG890">
        <v>119.3515625</v>
      </c>
      <c r="BH890" s="2">
        <v>39434</v>
      </c>
      <c r="BI890">
        <v>128.01953125</v>
      </c>
      <c r="BJ890" s="2">
        <v>39434</v>
      </c>
      <c r="BK890">
        <v>110.65625</v>
      </c>
    </row>
    <row r="891" spans="4:63" x14ac:dyDescent="0.25">
      <c r="D891" s="2"/>
      <c r="H891" s="2"/>
      <c r="J891" s="2">
        <v>39435</v>
      </c>
      <c r="K891">
        <v>101.56640625</v>
      </c>
      <c r="L891" s="2">
        <v>39609</v>
      </c>
      <c r="M891">
        <v>102.78515625</v>
      </c>
      <c r="N891" s="2">
        <v>39701</v>
      </c>
      <c r="O891">
        <v>104.64453125</v>
      </c>
      <c r="P891" s="2">
        <v>39969</v>
      </c>
      <c r="Q891">
        <v>106.73828125</v>
      </c>
      <c r="R891" s="2"/>
      <c r="T891" s="2"/>
      <c r="X891" s="2"/>
      <c r="AB891" s="2"/>
      <c r="AD891" s="2"/>
      <c r="AH891" s="2"/>
      <c r="AJ891" s="2">
        <v>39637</v>
      </c>
      <c r="AK891">
        <v>105.34375</v>
      </c>
      <c r="AL891" s="2">
        <v>39821</v>
      </c>
      <c r="AM891">
        <v>117.10546875</v>
      </c>
      <c r="AN891" s="2">
        <v>39997</v>
      </c>
      <c r="AO891">
        <v>110.75</v>
      </c>
      <c r="BD891" s="2">
        <v>39435</v>
      </c>
      <c r="BE891">
        <v>139.9453125</v>
      </c>
      <c r="BF891" s="2">
        <v>39435</v>
      </c>
      <c r="BG891">
        <v>120.5859375</v>
      </c>
      <c r="BH891" s="2">
        <v>39435</v>
      </c>
      <c r="BI891">
        <v>129.39453125</v>
      </c>
      <c r="BJ891" s="2">
        <v>39435</v>
      </c>
      <c r="BK891">
        <v>111.984375</v>
      </c>
    </row>
    <row r="892" spans="4:63" x14ac:dyDescent="0.25">
      <c r="D892" s="2"/>
      <c r="H892" s="2"/>
      <c r="J892" s="2">
        <v>39436</v>
      </c>
      <c r="K892">
        <v>101.57421875</v>
      </c>
      <c r="L892" s="2">
        <v>39610</v>
      </c>
      <c r="M892">
        <v>102.96875</v>
      </c>
      <c r="N892" s="2">
        <v>39702</v>
      </c>
      <c r="O892">
        <v>104.625</v>
      </c>
      <c r="P892" s="2">
        <v>39972</v>
      </c>
      <c r="Q892">
        <v>106.53125</v>
      </c>
      <c r="R892" s="2"/>
      <c r="T892" s="2"/>
      <c r="X892" s="2"/>
      <c r="AB892" s="2"/>
      <c r="AD892" s="2"/>
      <c r="AH892" s="2"/>
      <c r="AJ892" s="2">
        <v>39638</v>
      </c>
      <c r="AK892">
        <v>105.76171875</v>
      </c>
      <c r="AL892" s="2">
        <v>39822</v>
      </c>
      <c r="AM892">
        <v>117.58984375</v>
      </c>
      <c r="AN892" s="2">
        <v>40000</v>
      </c>
      <c r="AO892">
        <v>110.859375</v>
      </c>
      <c r="BD892" s="2">
        <v>39436</v>
      </c>
      <c r="BE892">
        <v>139.66796875</v>
      </c>
      <c r="BF892" s="2">
        <v>39436</v>
      </c>
      <c r="BG892">
        <v>120.2578125</v>
      </c>
      <c r="BH892" s="2">
        <v>39436</v>
      </c>
      <c r="BI892">
        <v>129.0078125</v>
      </c>
      <c r="BJ892" s="2">
        <v>39436</v>
      </c>
      <c r="BK892">
        <v>111.60546875</v>
      </c>
    </row>
    <row r="893" spans="4:63" x14ac:dyDescent="0.25">
      <c r="D893" s="2"/>
      <c r="H893" s="2"/>
      <c r="J893" s="2">
        <v>39437</v>
      </c>
      <c r="K893">
        <v>101.4921875</v>
      </c>
      <c r="L893" s="2">
        <v>39611</v>
      </c>
      <c r="M893">
        <v>102.6328125</v>
      </c>
      <c r="N893" s="2">
        <v>39703</v>
      </c>
      <c r="O893">
        <v>104.640625</v>
      </c>
      <c r="P893" s="2">
        <v>39973</v>
      </c>
      <c r="Q893">
        <v>106.69921875</v>
      </c>
      <c r="R893" s="2"/>
      <c r="T893" s="2"/>
      <c r="X893" s="2"/>
      <c r="AB893" s="2"/>
      <c r="AD893" s="2"/>
      <c r="AH893" s="2"/>
      <c r="AJ893" s="2">
        <v>39639</v>
      </c>
      <c r="AK893">
        <v>105.8046875</v>
      </c>
      <c r="AL893" s="2">
        <v>39825</v>
      </c>
      <c r="AM893">
        <v>118.0703125</v>
      </c>
      <c r="AN893" s="2">
        <v>40001</v>
      </c>
      <c r="AO893">
        <v>111.18359375</v>
      </c>
      <c r="BD893" s="2">
        <v>39437</v>
      </c>
      <c r="BE893">
        <v>138.05859375</v>
      </c>
      <c r="BF893" s="2">
        <v>39437</v>
      </c>
      <c r="BG893">
        <v>118.80859375</v>
      </c>
      <c r="BH893" s="2">
        <v>39437</v>
      </c>
      <c r="BI893">
        <v>127.484375</v>
      </c>
      <c r="BJ893" s="2">
        <v>39437</v>
      </c>
      <c r="BK893">
        <v>110.1328125</v>
      </c>
    </row>
    <row r="894" spans="4:63" x14ac:dyDescent="0.25">
      <c r="D894" s="2"/>
      <c r="H894" s="2"/>
      <c r="J894" s="2">
        <v>39440</v>
      </c>
      <c r="K894">
        <v>101.44921875</v>
      </c>
      <c r="L894" s="2">
        <v>39612</v>
      </c>
      <c r="M894">
        <v>102.6953125</v>
      </c>
      <c r="N894" s="2">
        <v>39706</v>
      </c>
      <c r="O894">
        <v>105.41796875</v>
      </c>
      <c r="P894" s="2">
        <v>39974</v>
      </c>
      <c r="Q894">
        <v>106.6328125</v>
      </c>
      <c r="R894" s="2"/>
      <c r="T894" s="2"/>
      <c r="X894" s="2"/>
      <c r="AB894" s="2"/>
      <c r="AD894" s="2"/>
      <c r="AH894" s="2"/>
      <c r="AJ894" s="2">
        <v>39640</v>
      </c>
      <c r="AK894">
        <v>104.6640625</v>
      </c>
      <c r="AL894" s="2">
        <v>39826</v>
      </c>
      <c r="AM894">
        <v>117.98828125</v>
      </c>
      <c r="AN894" s="2">
        <v>40002</v>
      </c>
      <c r="AO894">
        <v>112.1953125</v>
      </c>
      <c r="BD894" s="2">
        <v>39440</v>
      </c>
      <c r="BE894">
        <v>137.59765625</v>
      </c>
      <c r="BF894" s="2">
        <v>39440</v>
      </c>
      <c r="BG894">
        <v>118.37109375</v>
      </c>
      <c r="BH894" s="2">
        <v>39440</v>
      </c>
      <c r="BI894">
        <v>127.00390625</v>
      </c>
      <c r="BJ894" s="2">
        <v>39440</v>
      </c>
      <c r="BK894">
        <v>109.7109375</v>
      </c>
    </row>
    <row r="895" spans="4:63" x14ac:dyDescent="0.25">
      <c r="D895" s="2"/>
      <c r="H895" s="2"/>
      <c r="J895" s="2">
        <v>39441</v>
      </c>
      <c r="K895">
        <v>101.44921875</v>
      </c>
      <c r="L895" s="2">
        <v>39615</v>
      </c>
      <c r="M895">
        <v>102.67578125</v>
      </c>
      <c r="N895" s="2">
        <v>39707</v>
      </c>
      <c r="O895">
        <v>105.3046875</v>
      </c>
      <c r="P895" s="2">
        <v>39975</v>
      </c>
      <c r="Q895">
        <v>106.67578125</v>
      </c>
      <c r="R895" s="2"/>
      <c r="T895" s="2"/>
      <c r="X895" s="2"/>
      <c r="AB895" s="2"/>
      <c r="AD895" s="2"/>
      <c r="AH895" s="2"/>
      <c r="AJ895" s="2">
        <v>39643</v>
      </c>
      <c r="AK895">
        <v>105.34765625</v>
      </c>
      <c r="AL895" s="2">
        <v>39827</v>
      </c>
      <c r="AM895">
        <v>118.5</v>
      </c>
      <c r="AN895" s="2">
        <v>40003</v>
      </c>
      <c r="AO895">
        <v>111.64453125</v>
      </c>
      <c r="BD895" s="2">
        <v>39441</v>
      </c>
      <c r="BE895">
        <v>137.59765625</v>
      </c>
      <c r="BF895" s="2">
        <v>39441</v>
      </c>
      <c r="BG895">
        <v>118.37109375</v>
      </c>
      <c r="BH895" s="2">
        <v>39441</v>
      </c>
      <c r="BI895">
        <v>127.00390625</v>
      </c>
      <c r="BJ895" s="2">
        <v>39441</v>
      </c>
      <c r="BK895">
        <v>109.7109375</v>
      </c>
    </row>
    <row r="896" spans="4:63" x14ac:dyDescent="0.25">
      <c r="D896" s="2"/>
      <c r="H896" s="2"/>
      <c r="J896" s="2">
        <v>39442</v>
      </c>
      <c r="K896">
        <v>101.42578125</v>
      </c>
      <c r="L896" s="2">
        <v>39616</v>
      </c>
      <c r="M896">
        <v>102.88671875</v>
      </c>
      <c r="N896" s="2">
        <v>39708</v>
      </c>
      <c r="O896">
        <v>105.53125</v>
      </c>
      <c r="P896" s="2">
        <v>39976</v>
      </c>
      <c r="Q896">
        <v>106.7734375</v>
      </c>
      <c r="R896" s="2"/>
      <c r="T896" s="2"/>
      <c r="X896" s="2"/>
      <c r="AB896" s="2"/>
      <c r="AD896" s="2"/>
      <c r="AH896" s="2"/>
      <c r="AJ896" s="2">
        <v>39644</v>
      </c>
      <c r="AK896">
        <v>105.75</v>
      </c>
      <c r="AL896" s="2">
        <v>39828</v>
      </c>
      <c r="AM896">
        <v>118.40234375</v>
      </c>
      <c r="AN896" s="2">
        <v>40004</v>
      </c>
      <c r="AO896">
        <v>112.37109375</v>
      </c>
      <c r="BD896" s="2">
        <v>39442</v>
      </c>
      <c r="BE896">
        <v>136.66796875</v>
      </c>
      <c r="BF896" s="2">
        <v>39442</v>
      </c>
      <c r="BG896">
        <v>117.54296875</v>
      </c>
      <c r="BH896" s="2">
        <v>39442</v>
      </c>
      <c r="BI896">
        <v>126.1171875</v>
      </c>
      <c r="BJ896" s="2">
        <v>39442</v>
      </c>
      <c r="BK896">
        <v>108.89453125</v>
      </c>
    </row>
    <row r="897" spans="4:63" x14ac:dyDescent="0.25">
      <c r="D897" s="2"/>
      <c r="H897" s="2"/>
      <c r="J897" s="2">
        <v>39443</v>
      </c>
      <c r="K897">
        <v>101.51171875</v>
      </c>
      <c r="L897" s="2">
        <v>39617</v>
      </c>
      <c r="M897">
        <v>103.0234375</v>
      </c>
      <c r="N897" s="2">
        <v>39709</v>
      </c>
      <c r="O897">
        <v>105.44921875</v>
      </c>
      <c r="P897" s="2">
        <v>39979</v>
      </c>
      <c r="Q897">
        <v>106.84765625</v>
      </c>
      <c r="R897" s="2"/>
      <c r="T897" s="2"/>
      <c r="X897" s="2"/>
      <c r="AB897" s="2"/>
      <c r="AD897" s="2"/>
      <c r="AH897" s="2"/>
      <c r="AJ897" s="2">
        <v>39645</v>
      </c>
      <c r="AK897">
        <v>105.1328125</v>
      </c>
      <c r="AL897" s="2">
        <v>39829</v>
      </c>
      <c r="AM897">
        <v>117.65234375</v>
      </c>
      <c r="AN897" s="2">
        <v>40007</v>
      </c>
      <c r="AO897">
        <v>112.0703125</v>
      </c>
      <c r="BD897" s="2">
        <v>39443</v>
      </c>
      <c r="BE897">
        <v>137.625</v>
      </c>
      <c r="BF897" s="2">
        <v>39443</v>
      </c>
      <c r="BG897">
        <v>118.41796875</v>
      </c>
      <c r="BH897" s="2">
        <v>39443</v>
      </c>
      <c r="BI897">
        <v>127.0390625</v>
      </c>
      <c r="BJ897" s="2">
        <v>39443</v>
      </c>
      <c r="BK897">
        <v>109.76953125</v>
      </c>
    </row>
    <row r="898" spans="4:63" x14ac:dyDescent="0.25">
      <c r="D898" s="2"/>
      <c r="H898" s="2"/>
      <c r="J898" s="2">
        <v>39444</v>
      </c>
      <c r="K898">
        <v>101.6328125</v>
      </c>
      <c r="L898" s="2">
        <v>39618</v>
      </c>
      <c r="M898">
        <v>102.890625</v>
      </c>
      <c r="N898" s="2">
        <v>39710</v>
      </c>
      <c r="O898">
        <v>104.703125</v>
      </c>
      <c r="P898" s="2">
        <v>39980</v>
      </c>
      <c r="Q898">
        <v>106.90625</v>
      </c>
      <c r="R898" s="2"/>
      <c r="T898" s="2"/>
      <c r="X898" s="2"/>
      <c r="AB898" s="2"/>
      <c r="AD898" s="2"/>
      <c r="AH898" s="2"/>
      <c r="AJ898" s="2">
        <v>39646</v>
      </c>
      <c r="AK898">
        <v>104.67578125</v>
      </c>
      <c r="AL898" s="2">
        <v>39832</v>
      </c>
      <c r="AM898">
        <v>117.65234375</v>
      </c>
      <c r="AN898" s="2">
        <v>40008</v>
      </c>
      <c r="AO898">
        <v>111.42578125</v>
      </c>
      <c r="BD898" s="2">
        <v>39444</v>
      </c>
      <c r="BE898">
        <v>139.40625</v>
      </c>
      <c r="BF898" s="2">
        <v>39444</v>
      </c>
      <c r="BG898">
        <v>120.078125</v>
      </c>
      <c r="BH898" s="2">
        <v>39444</v>
      </c>
      <c r="BI898">
        <v>128.828125</v>
      </c>
      <c r="BJ898" s="2">
        <v>39444</v>
      </c>
      <c r="BK898">
        <v>111.46875</v>
      </c>
    </row>
    <row r="899" spans="4:63" x14ac:dyDescent="0.25">
      <c r="D899" s="2"/>
      <c r="H899" s="2"/>
      <c r="J899" s="2">
        <v>39447</v>
      </c>
      <c r="K899">
        <v>101.69921875</v>
      </c>
      <c r="L899" s="2">
        <v>39619</v>
      </c>
      <c r="M899">
        <v>102.984375</v>
      </c>
      <c r="N899" s="2">
        <v>39713</v>
      </c>
      <c r="O899">
        <v>104.7734375</v>
      </c>
      <c r="P899" s="2">
        <v>39981</v>
      </c>
      <c r="Q899">
        <v>106.93359375</v>
      </c>
      <c r="R899" s="2"/>
      <c r="T899" s="2"/>
      <c r="X899" s="2"/>
      <c r="AB899" s="2"/>
      <c r="AD899" s="2"/>
      <c r="AH899" s="2"/>
      <c r="AJ899" s="2">
        <v>39647</v>
      </c>
      <c r="AK899">
        <v>104.1171875</v>
      </c>
      <c r="AL899" s="2">
        <v>39833</v>
      </c>
      <c r="AM899">
        <v>117.3828125</v>
      </c>
      <c r="AN899" s="2">
        <v>40009</v>
      </c>
      <c r="AO899">
        <v>110.55078125</v>
      </c>
      <c r="BD899" s="2">
        <v>39447</v>
      </c>
      <c r="BE899">
        <v>140.13671875</v>
      </c>
      <c r="BF899" s="2">
        <v>39447</v>
      </c>
      <c r="BG899">
        <v>120.734375</v>
      </c>
      <c r="BH899" s="2">
        <v>39447</v>
      </c>
      <c r="BI899">
        <v>129.56640625</v>
      </c>
      <c r="BJ899" s="2">
        <v>39447</v>
      </c>
      <c r="BK899">
        <v>112.18359375</v>
      </c>
    </row>
    <row r="900" spans="4:63" x14ac:dyDescent="0.25">
      <c r="D900" s="2"/>
      <c r="H900" s="2"/>
      <c r="J900" s="2">
        <v>39448</v>
      </c>
      <c r="K900">
        <v>101.69921875</v>
      </c>
      <c r="L900" s="2">
        <v>39622</v>
      </c>
      <c r="M900">
        <v>102.9296875</v>
      </c>
      <c r="N900" s="2">
        <v>39714</v>
      </c>
      <c r="O900">
        <v>104.89453125</v>
      </c>
      <c r="P900" s="2">
        <v>39982</v>
      </c>
      <c r="Q900">
        <v>106.8046875</v>
      </c>
      <c r="R900" s="2"/>
      <c r="T900" s="2"/>
      <c r="X900" s="2"/>
      <c r="AB900" s="2"/>
      <c r="AD900" s="2"/>
      <c r="AH900" s="2"/>
      <c r="AJ900" s="2">
        <v>39650</v>
      </c>
      <c r="AK900">
        <v>104.375</v>
      </c>
      <c r="AL900" s="2">
        <v>39834</v>
      </c>
      <c r="AM900">
        <v>116.41015625</v>
      </c>
      <c r="AN900" s="2">
        <v>40010</v>
      </c>
      <c r="AO900">
        <v>110.828125</v>
      </c>
      <c r="BD900" s="2">
        <v>39448</v>
      </c>
      <c r="BE900">
        <v>140.13671875</v>
      </c>
      <c r="BF900" s="2">
        <v>39448</v>
      </c>
      <c r="BG900">
        <v>120.734375</v>
      </c>
      <c r="BH900" s="2">
        <v>39448</v>
      </c>
      <c r="BI900">
        <v>129.56640625</v>
      </c>
      <c r="BJ900" s="2">
        <v>39448</v>
      </c>
      <c r="BK900">
        <v>112.18359375</v>
      </c>
    </row>
    <row r="901" spans="4:63" x14ac:dyDescent="0.25">
      <c r="D901" s="2"/>
      <c r="H901" s="2"/>
      <c r="J901" s="2">
        <v>39449</v>
      </c>
      <c r="K901">
        <v>101.83203125</v>
      </c>
      <c r="L901" s="2">
        <v>39623</v>
      </c>
      <c r="M901">
        <v>103.09765625</v>
      </c>
      <c r="N901" s="2">
        <v>39715</v>
      </c>
      <c r="O901">
        <v>105.078125</v>
      </c>
      <c r="P901" s="2">
        <v>39983</v>
      </c>
      <c r="Q901">
        <v>106.91796875</v>
      </c>
      <c r="R901" s="2"/>
      <c r="T901" s="2"/>
      <c r="X901" s="2"/>
      <c r="AB901" s="2"/>
      <c r="AD901" s="2"/>
      <c r="AH901" s="2"/>
      <c r="AJ901" s="2">
        <v>39651</v>
      </c>
      <c r="AK901">
        <v>103.94921875</v>
      </c>
      <c r="AL901" s="2">
        <v>39835</v>
      </c>
      <c r="AM901">
        <v>116.171875</v>
      </c>
      <c r="AN901" s="2">
        <v>40011</v>
      </c>
      <c r="AO901">
        <v>110.45703125</v>
      </c>
      <c r="BD901" s="2">
        <v>39449</v>
      </c>
      <c r="BE901">
        <v>141.6875</v>
      </c>
      <c r="BF901" s="2">
        <v>39449</v>
      </c>
      <c r="BG901">
        <v>122.19140625</v>
      </c>
      <c r="BH901" s="2">
        <v>39449</v>
      </c>
      <c r="BI901">
        <v>131.1015625</v>
      </c>
      <c r="BJ901" s="2">
        <v>39449</v>
      </c>
      <c r="BK901">
        <v>113.58984375</v>
      </c>
    </row>
    <row r="902" spans="4:63" x14ac:dyDescent="0.25">
      <c r="D902" s="2"/>
      <c r="H902" s="2"/>
      <c r="J902" s="2">
        <v>39450</v>
      </c>
      <c r="K902">
        <v>101.90234375</v>
      </c>
      <c r="L902" s="2">
        <v>39624</v>
      </c>
      <c r="M902">
        <v>103.25</v>
      </c>
      <c r="N902" s="2">
        <v>39716</v>
      </c>
      <c r="O902">
        <v>104.82421875</v>
      </c>
      <c r="P902" s="2">
        <v>39986</v>
      </c>
      <c r="Q902">
        <v>107.0234375</v>
      </c>
      <c r="R902" s="2"/>
      <c r="T902" s="2"/>
      <c r="X902" s="2"/>
      <c r="AB902" s="2"/>
      <c r="AD902" s="2"/>
      <c r="AH902" s="2"/>
      <c r="AJ902" s="2">
        <v>39652</v>
      </c>
      <c r="AK902">
        <v>103.7890625</v>
      </c>
      <c r="AL902" s="2">
        <v>39836</v>
      </c>
      <c r="AM902">
        <v>115.86328125</v>
      </c>
      <c r="AN902" s="2">
        <v>40014</v>
      </c>
      <c r="AO902">
        <v>110.734375</v>
      </c>
      <c r="BD902" s="2">
        <v>39450</v>
      </c>
      <c r="BE902">
        <v>141.59765625</v>
      </c>
      <c r="BF902" s="2">
        <v>39450</v>
      </c>
      <c r="BG902">
        <v>122.11328125</v>
      </c>
      <c r="BH902" s="2">
        <v>39450</v>
      </c>
      <c r="BI902">
        <v>130.9609375</v>
      </c>
      <c r="BJ902" s="2">
        <v>39450</v>
      </c>
      <c r="BK902">
        <v>113.43359375</v>
      </c>
    </row>
    <row r="903" spans="4:63" x14ac:dyDescent="0.25">
      <c r="D903" s="2"/>
      <c r="H903" s="2"/>
      <c r="J903" s="2">
        <v>39451</v>
      </c>
      <c r="K903">
        <v>101.9765625</v>
      </c>
      <c r="L903" s="2">
        <v>39625</v>
      </c>
      <c r="M903">
        <v>103.4921875</v>
      </c>
      <c r="N903" s="2">
        <v>39717</v>
      </c>
      <c r="O903">
        <v>104.96484375</v>
      </c>
      <c r="P903" s="2">
        <v>39987</v>
      </c>
      <c r="Q903">
        <v>107.09765625</v>
      </c>
      <c r="R903" s="2"/>
      <c r="T903" s="2"/>
      <c r="X903" s="2"/>
      <c r="AB903" s="2"/>
      <c r="AD903" s="2"/>
      <c r="AH903" s="2"/>
      <c r="AJ903" s="2">
        <v>39653</v>
      </c>
      <c r="AK903">
        <v>104.64453125</v>
      </c>
      <c r="AL903" s="2">
        <v>39839</v>
      </c>
      <c r="AM903">
        <v>115.609375</v>
      </c>
      <c r="AN903" s="2">
        <v>40015</v>
      </c>
      <c r="AO903">
        <v>111.484375</v>
      </c>
      <c r="BD903" s="2">
        <v>39451</v>
      </c>
      <c r="BE903">
        <v>141.73828125</v>
      </c>
      <c r="BF903" s="2">
        <v>39451</v>
      </c>
      <c r="BG903">
        <v>122.19140625</v>
      </c>
      <c r="BH903" s="2">
        <v>39451</v>
      </c>
      <c r="BI903">
        <v>131.015625</v>
      </c>
      <c r="BJ903" s="2">
        <v>39451</v>
      </c>
      <c r="BK903">
        <v>113.4453125</v>
      </c>
    </row>
    <row r="904" spans="4:63" x14ac:dyDescent="0.25">
      <c r="D904" s="2"/>
      <c r="H904" s="2"/>
      <c r="J904" s="2">
        <v>39454</v>
      </c>
      <c r="K904">
        <v>101.984375</v>
      </c>
      <c r="L904" s="2">
        <v>39626</v>
      </c>
      <c r="M904">
        <v>103.5703125</v>
      </c>
      <c r="N904" s="2">
        <v>39720</v>
      </c>
      <c r="O904">
        <v>105.6640625</v>
      </c>
      <c r="P904" s="2">
        <v>39988</v>
      </c>
      <c r="Q904">
        <v>107.015625</v>
      </c>
      <c r="R904" s="2"/>
      <c r="T904" s="2"/>
      <c r="X904" s="2"/>
      <c r="AB904" s="2"/>
      <c r="AD904" s="2"/>
      <c r="AH904" s="2"/>
      <c r="AJ904" s="2">
        <v>39654</v>
      </c>
      <c r="AK904">
        <v>104.03515625</v>
      </c>
      <c r="AL904" s="2">
        <v>39840</v>
      </c>
      <c r="AM904">
        <v>116.07421875</v>
      </c>
      <c r="AN904" s="2">
        <v>40016</v>
      </c>
      <c r="AO904">
        <v>111.10546875</v>
      </c>
      <c r="BD904" s="2">
        <v>39454</v>
      </c>
      <c r="BE904">
        <v>142.2734375</v>
      </c>
      <c r="BF904" s="2">
        <v>39454</v>
      </c>
      <c r="BG904">
        <v>122.69140625</v>
      </c>
      <c r="BH904" s="2">
        <v>39454</v>
      </c>
      <c r="BI904">
        <v>131.59765625</v>
      </c>
      <c r="BJ904" s="2">
        <v>39454</v>
      </c>
      <c r="BK904">
        <v>113.95703125</v>
      </c>
    </row>
    <row r="905" spans="4:63" x14ac:dyDescent="0.25">
      <c r="D905" s="2"/>
      <c r="H905" s="2"/>
      <c r="J905" s="2">
        <v>39455</v>
      </c>
      <c r="K905">
        <v>102.0234375</v>
      </c>
      <c r="L905" s="2">
        <v>39629</v>
      </c>
      <c r="M905">
        <v>103.59375</v>
      </c>
      <c r="N905" s="2">
        <v>39721</v>
      </c>
      <c r="O905">
        <v>105.19140625</v>
      </c>
      <c r="P905" s="2">
        <v>39989</v>
      </c>
      <c r="Q905">
        <v>107.13671875</v>
      </c>
      <c r="R905" s="2"/>
      <c r="T905" s="2"/>
      <c r="X905" s="2"/>
      <c r="AB905" s="2"/>
      <c r="AD905" s="2"/>
      <c r="AH905" s="2"/>
      <c r="AJ905" s="2">
        <v>39657</v>
      </c>
      <c r="AK905">
        <v>104.75</v>
      </c>
      <c r="AL905" s="2">
        <v>39841</v>
      </c>
      <c r="AM905">
        <v>115.2578125</v>
      </c>
      <c r="AN905" s="2">
        <v>40017</v>
      </c>
      <c r="AO905">
        <v>110.2890625</v>
      </c>
      <c r="BD905" s="2">
        <v>39455</v>
      </c>
      <c r="BE905">
        <v>142.84375</v>
      </c>
      <c r="BF905" s="2">
        <v>39455</v>
      </c>
      <c r="BG905">
        <v>123.1796875</v>
      </c>
      <c r="BH905" s="2">
        <v>39455</v>
      </c>
      <c r="BI905">
        <v>132.06640625</v>
      </c>
      <c r="BJ905" s="2">
        <v>39455</v>
      </c>
      <c r="BK905">
        <v>114.41015625</v>
      </c>
    </row>
    <row r="906" spans="4:63" x14ac:dyDescent="0.25">
      <c r="D906" s="2"/>
      <c r="H906" s="2"/>
      <c r="J906" s="2">
        <v>39456</v>
      </c>
      <c r="K906">
        <v>101.97265625</v>
      </c>
      <c r="L906" s="2">
        <v>39630</v>
      </c>
      <c r="M906">
        <v>103.52734375</v>
      </c>
      <c r="N906" s="2">
        <v>39722</v>
      </c>
      <c r="O906">
        <v>105.421875</v>
      </c>
      <c r="P906" s="2">
        <v>39990</v>
      </c>
      <c r="Q906">
        <v>107.15625</v>
      </c>
      <c r="R906" s="2"/>
      <c r="T906" s="2"/>
      <c r="X906" s="2"/>
      <c r="AB906" s="2"/>
      <c r="AD906" s="2"/>
      <c r="AH906" s="2"/>
      <c r="AJ906" s="2">
        <v>39658</v>
      </c>
      <c r="AK906">
        <v>104.51171875</v>
      </c>
      <c r="AL906" s="2">
        <v>39842</v>
      </c>
      <c r="AM906">
        <v>114.22265625</v>
      </c>
      <c r="AN906" s="2">
        <v>40018</v>
      </c>
      <c r="AO906">
        <v>110.328125</v>
      </c>
      <c r="BD906" s="2">
        <v>39456</v>
      </c>
      <c r="BE906">
        <v>142.45703125</v>
      </c>
      <c r="BF906" s="2">
        <v>39456</v>
      </c>
      <c r="BG906">
        <v>122.8046875</v>
      </c>
      <c r="BH906" s="2">
        <v>39456</v>
      </c>
      <c r="BI906">
        <v>131.6953125</v>
      </c>
      <c r="BJ906" s="2">
        <v>39456</v>
      </c>
      <c r="BK906">
        <v>114.03515625</v>
      </c>
    </row>
    <row r="907" spans="4:63" x14ac:dyDescent="0.25">
      <c r="D907" s="2"/>
      <c r="H907" s="2"/>
      <c r="J907" s="2">
        <v>39457</v>
      </c>
      <c r="K907">
        <v>102.01171875</v>
      </c>
      <c r="L907" s="2">
        <v>39631</v>
      </c>
      <c r="M907">
        <v>103.59765625</v>
      </c>
      <c r="N907" s="2">
        <v>39723</v>
      </c>
      <c r="O907">
        <v>105.7421875</v>
      </c>
      <c r="P907" s="2">
        <v>39993</v>
      </c>
      <c r="Q907">
        <v>107.19921875</v>
      </c>
      <c r="R907" s="2"/>
      <c r="T907" s="2"/>
      <c r="X907" s="2"/>
      <c r="AB907" s="2"/>
      <c r="AD907" s="2"/>
      <c r="AH907" s="2"/>
      <c r="AJ907" s="2">
        <v>39659</v>
      </c>
      <c r="AK907">
        <v>104.4921875</v>
      </c>
      <c r="AL907" s="2">
        <v>39843</v>
      </c>
      <c r="AM907">
        <v>114.2890625</v>
      </c>
      <c r="AN907" s="2">
        <v>40021</v>
      </c>
      <c r="AO907">
        <v>109.90234375</v>
      </c>
      <c r="BD907" s="2">
        <v>39457</v>
      </c>
      <c r="BE907">
        <v>141.0859375</v>
      </c>
      <c r="BF907" s="2">
        <v>39457</v>
      </c>
      <c r="BG907">
        <v>121.4609375</v>
      </c>
      <c r="BH907" s="2">
        <v>39457</v>
      </c>
      <c r="BI907">
        <v>130.16796875</v>
      </c>
      <c r="BJ907" s="2">
        <v>39457</v>
      </c>
      <c r="BK907">
        <v>112.515625</v>
      </c>
    </row>
    <row r="908" spans="4:63" x14ac:dyDescent="0.25">
      <c r="D908" s="2"/>
      <c r="H908" s="2"/>
      <c r="J908" s="2">
        <v>39458</v>
      </c>
      <c r="K908">
        <v>102.2109375</v>
      </c>
      <c r="L908" s="2">
        <v>39632</v>
      </c>
      <c r="M908">
        <v>103.6875</v>
      </c>
      <c r="N908" s="2">
        <v>39724</v>
      </c>
      <c r="O908">
        <v>105.82421875</v>
      </c>
      <c r="P908" s="2">
        <v>39994</v>
      </c>
      <c r="Q908">
        <v>107.1640625</v>
      </c>
      <c r="R908" s="2"/>
      <c r="T908" s="2"/>
      <c r="X908" s="2"/>
      <c r="AB908" s="2"/>
      <c r="AD908" s="2"/>
      <c r="AH908" s="2"/>
      <c r="AJ908" s="2">
        <v>39660</v>
      </c>
      <c r="AK908">
        <v>105.28515625</v>
      </c>
      <c r="AL908" s="2">
        <v>39846</v>
      </c>
      <c r="AM908">
        <v>115.09765625</v>
      </c>
      <c r="AN908" s="2">
        <v>40022</v>
      </c>
      <c r="AO908">
        <v>110.0078125</v>
      </c>
      <c r="BD908" s="2">
        <v>39458</v>
      </c>
      <c r="BE908">
        <v>142.3828125</v>
      </c>
      <c r="BF908" s="2">
        <v>39458</v>
      </c>
      <c r="BG908">
        <v>122.6171875</v>
      </c>
      <c r="BH908" s="2">
        <v>39458</v>
      </c>
      <c r="BI908">
        <v>131.44140625</v>
      </c>
      <c r="BJ908" s="2">
        <v>39458</v>
      </c>
      <c r="BK908">
        <v>113.69921875</v>
      </c>
    </row>
    <row r="909" spans="4:63" x14ac:dyDescent="0.25">
      <c r="D909" s="2"/>
      <c r="H909" s="2"/>
      <c r="J909" s="2">
        <v>39461</v>
      </c>
      <c r="K909">
        <v>100.609375</v>
      </c>
      <c r="L909" s="2">
        <v>39633</v>
      </c>
      <c r="M909">
        <v>103.6875</v>
      </c>
      <c r="N909" s="2">
        <v>39727</v>
      </c>
      <c r="O909">
        <v>106.0390625</v>
      </c>
      <c r="P909" s="2">
        <v>39995</v>
      </c>
      <c r="Q909">
        <v>107.26953125</v>
      </c>
      <c r="R909" s="2"/>
      <c r="T909" s="2"/>
      <c r="X909" s="2"/>
      <c r="AB909" s="2"/>
      <c r="AD909" s="2"/>
      <c r="AH909" s="2"/>
      <c r="AJ909" s="2">
        <v>39661</v>
      </c>
      <c r="AK909">
        <v>105.41015625</v>
      </c>
      <c r="AL909" s="2">
        <v>39847</v>
      </c>
      <c r="AM909">
        <v>113.98046875</v>
      </c>
      <c r="AN909" s="2">
        <v>40023</v>
      </c>
      <c r="AO909">
        <v>109.92578125</v>
      </c>
      <c r="BD909" s="2">
        <v>39461</v>
      </c>
      <c r="BE909">
        <v>142.65625</v>
      </c>
      <c r="BF909" s="2">
        <v>39461</v>
      </c>
      <c r="BG909">
        <v>122.85546875</v>
      </c>
      <c r="BH909" s="2">
        <v>39461</v>
      </c>
      <c r="BI909">
        <v>131.69140625</v>
      </c>
      <c r="BJ909" s="2">
        <v>39461</v>
      </c>
      <c r="BK909">
        <v>113.96484375</v>
      </c>
    </row>
    <row r="910" spans="4:63" x14ac:dyDescent="0.25">
      <c r="D910" s="2"/>
      <c r="J910" s="2">
        <v>39462</v>
      </c>
      <c r="K910">
        <v>100.6796875</v>
      </c>
      <c r="L910" s="2">
        <v>39636</v>
      </c>
      <c r="M910">
        <v>103.8203125</v>
      </c>
      <c r="N910" s="2">
        <v>39728</v>
      </c>
      <c r="O910">
        <v>106</v>
      </c>
      <c r="P910" s="2">
        <v>39996</v>
      </c>
      <c r="Q910">
        <v>107.39453125</v>
      </c>
      <c r="R910" s="2"/>
      <c r="T910" s="2"/>
      <c r="X910" s="2"/>
      <c r="AB910" s="2"/>
      <c r="AD910" s="2"/>
      <c r="AH910" s="2"/>
      <c r="AJ910" s="2">
        <v>39664</v>
      </c>
      <c r="AK910">
        <v>105.21875</v>
      </c>
      <c r="AL910" s="2">
        <v>39848</v>
      </c>
      <c r="AM910">
        <v>113.4609375</v>
      </c>
      <c r="AN910" s="2">
        <v>40024</v>
      </c>
      <c r="AO910">
        <v>110.25</v>
      </c>
      <c r="BD910" s="2">
        <v>39462</v>
      </c>
      <c r="BE910">
        <v>143.95703125</v>
      </c>
      <c r="BF910" s="2">
        <v>39462</v>
      </c>
      <c r="BG910">
        <v>124.05859375</v>
      </c>
      <c r="BH910" s="2">
        <v>39462</v>
      </c>
      <c r="BI910">
        <v>133.0703125</v>
      </c>
      <c r="BJ910" s="2">
        <v>39462</v>
      </c>
      <c r="BK910">
        <v>115.2421875</v>
      </c>
    </row>
    <row r="911" spans="4:63" x14ac:dyDescent="0.25">
      <c r="D911" s="2"/>
      <c r="J911" s="2">
        <v>39463</v>
      </c>
      <c r="K911">
        <v>100.64453125</v>
      </c>
      <c r="L911" s="2">
        <v>39637</v>
      </c>
      <c r="M911">
        <v>103.76953125</v>
      </c>
      <c r="N911" s="2">
        <v>39729</v>
      </c>
      <c r="O911">
        <v>105.83984375</v>
      </c>
      <c r="P911" s="2">
        <v>39997</v>
      </c>
      <c r="Q911">
        <v>107.390625</v>
      </c>
      <c r="R911" s="2"/>
      <c r="T911" s="2"/>
      <c r="X911" s="2"/>
      <c r="AB911" s="2"/>
      <c r="AD911" s="2"/>
      <c r="AH911" s="2"/>
      <c r="AJ911" s="2">
        <v>39665</v>
      </c>
      <c r="AK911">
        <v>104.94921875</v>
      </c>
      <c r="AL911" s="2">
        <v>39849</v>
      </c>
      <c r="AM911">
        <v>113.72265625</v>
      </c>
      <c r="AN911" s="2">
        <v>40025</v>
      </c>
      <c r="AO911">
        <v>111.0859375</v>
      </c>
      <c r="BD911" s="2">
        <v>39463</v>
      </c>
      <c r="BE911">
        <v>142.9921875</v>
      </c>
      <c r="BF911" s="2">
        <v>39463</v>
      </c>
      <c r="BG911">
        <v>123.13671875</v>
      </c>
      <c r="BH911" s="2">
        <v>39463</v>
      </c>
      <c r="BI911">
        <v>131.9921875</v>
      </c>
      <c r="BJ911" s="2">
        <v>39463</v>
      </c>
      <c r="BK911">
        <v>114.1796875</v>
      </c>
    </row>
    <row r="912" spans="4:63" x14ac:dyDescent="0.25">
      <c r="D912" s="2"/>
      <c r="J912" s="2">
        <v>39464</v>
      </c>
      <c r="K912">
        <v>100.74609375</v>
      </c>
      <c r="L912" s="2">
        <v>39638</v>
      </c>
      <c r="M912">
        <v>103.90234375</v>
      </c>
      <c r="N912" s="2">
        <v>39730</v>
      </c>
      <c r="O912">
        <v>105.8046875</v>
      </c>
      <c r="P912" s="2">
        <v>40000</v>
      </c>
      <c r="Q912">
        <v>107.4375</v>
      </c>
      <c r="R912" s="2"/>
      <c r="T912" s="2"/>
      <c r="X912" s="2"/>
      <c r="AB912" s="2"/>
      <c r="AD912" s="2"/>
      <c r="AH912" s="2"/>
      <c r="AJ912" s="2">
        <v>39666</v>
      </c>
      <c r="AK912">
        <v>104.76953125</v>
      </c>
      <c r="AL912" s="2">
        <v>39850</v>
      </c>
      <c r="AM912">
        <v>113.3203125</v>
      </c>
      <c r="AN912" s="2">
        <v>40028</v>
      </c>
      <c r="AO912">
        <v>110.16015625</v>
      </c>
      <c r="BD912" s="2">
        <v>39464</v>
      </c>
      <c r="BE912">
        <v>144.49609375</v>
      </c>
      <c r="BF912" s="2">
        <v>39464</v>
      </c>
      <c r="BG912">
        <v>124.49609375</v>
      </c>
      <c r="BH912" s="2">
        <v>39464</v>
      </c>
      <c r="BI912">
        <v>133.43359375</v>
      </c>
      <c r="BJ912" s="2">
        <v>39464</v>
      </c>
      <c r="BK912">
        <v>115.5390625</v>
      </c>
    </row>
    <row r="913" spans="4:63" x14ac:dyDescent="0.25">
      <c r="D913" s="2"/>
      <c r="J913" s="2">
        <v>39465</v>
      </c>
      <c r="K913">
        <v>100.78125</v>
      </c>
      <c r="L913" s="2">
        <v>39639</v>
      </c>
      <c r="M913">
        <v>103.8671875</v>
      </c>
      <c r="N913" s="2">
        <v>39731</v>
      </c>
      <c r="O913">
        <v>105.78515625</v>
      </c>
      <c r="P913" s="2">
        <v>40001</v>
      </c>
      <c r="Q913">
        <v>107.40234375</v>
      </c>
      <c r="R913" s="2"/>
      <c r="T913" s="2"/>
      <c r="X913" s="2"/>
      <c r="AB913" s="2"/>
      <c r="AD913" s="2"/>
      <c r="AH913" s="2"/>
      <c r="AJ913" s="2">
        <v>39667</v>
      </c>
      <c r="AK913">
        <v>105.859375</v>
      </c>
      <c r="AL913" s="2">
        <v>39853</v>
      </c>
      <c r="AM913">
        <v>113.28515625</v>
      </c>
      <c r="AN913" s="2">
        <v>40029</v>
      </c>
      <c r="AO913">
        <v>109.875</v>
      </c>
      <c r="BD913" s="2">
        <v>39465</v>
      </c>
      <c r="BE913">
        <v>144.17578125</v>
      </c>
      <c r="BF913" s="2">
        <v>39465</v>
      </c>
      <c r="BG913">
        <v>124.203125</v>
      </c>
      <c r="BH913" s="2">
        <v>39465</v>
      </c>
      <c r="BI913">
        <v>133.12890625</v>
      </c>
      <c r="BJ913" s="2">
        <v>39465</v>
      </c>
      <c r="BK913">
        <v>115.171875</v>
      </c>
    </row>
    <row r="914" spans="4:63" x14ac:dyDescent="0.25">
      <c r="D914" s="2"/>
      <c r="J914" s="2">
        <v>39468</v>
      </c>
      <c r="K914">
        <v>100.78125</v>
      </c>
      <c r="L914" s="2">
        <v>39640</v>
      </c>
      <c r="M914">
        <v>103.59765625</v>
      </c>
      <c r="N914" s="2">
        <v>39734</v>
      </c>
      <c r="O914">
        <v>105.78515625</v>
      </c>
      <c r="P914" s="2">
        <v>40002</v>
      </c>
      <c r="Q914">
        <v>107.4765625</v>
      </c>
      <c r="R914" s="2"/>
      <c r="T914" s="2"/>
      <c r="X914" s="2"/>
      <c r="AB914" s="2"/>
      <c r="AD914" s="2"/>
      <c r="AH914" s="2"/>
      <c r="AJ914" s="2">
        <v>39668</v>
      </c>
      <c r="AK914">
        <v>105.69140625</v>
      </c>
      <c r="AL914" s="2">
        <v>39854</v>
      </c>
      <c r="AM914">
        <v>114.65625</v>
      </c>
      <c r="AN914" s="2">
        <v>40030</v>
      </c>
      <c r="AO914">
        <v>109.65234375</v>
      </c>
      <c r="BD914" s="2">
        <v>39468</v>
      </c>
      <c r="BE914">
        <v>144.17578125</v>
      </c>
      <c r="BF914" s="2">
        <v>39468</v>
      </c>
      <c r="BG914">
        <v>124.203125</v>
      </c>
      <c r="BH914" s="2">
        <v>39468</v>
      </c>
      <c r="BI914">
        <v>133.12890625</v>
      </c>
      <c r="BJ914" s="2">
        <v>39468</v>
      </c>
      <c r="BK914">
        <v>115.171875</v>
      </c>
    </row>
    <row r="915" spans="4:63" x14ac:dyDescent="0.25">
      <c r="D915" s="2"/>
      <c r="J915" s="2">
        <v>39469</v>
      </c>
      <c r="K915">
        <v>101.2265625</v>
      </c>
      <c r="L915" s="2">
        <v>39643</v>
      </c>
      <c r="M915">
        <v>101.984375</v>
      </c>
      <c r="N915" s="2">
        <v>39735</v>
      </c>
      <c r="O915">
        <v>103.46875</v>
      </c>
      <c r="P915" s="2">
        <v>40003</v>
      </c>
      <c r="Q915">
        <v>107.45703125</v>
      </c>
      <c r="R915" s="2"/>
      <c r="T915" s="2"/>
      <c r="X915" s="2"/>
      <c r="AB915" s="2"/>
      <c r="AD915" s="2"/>
      <c r="AH915" s="2"/>
      <c r="AJ915" s="2">
        <v>39671</v>
      </c>
      <c r="AK915">
        <v>105.25</v>
      </c>
      <c r="AL915" s="2">
        <v>39855</v>
      </c>
      <c r="AM915">
        <v>114.68359375</v>
      </c>
      <c r="AN915" s="2">
        <v>40031</v>
      </c>
      <c r="AO915">
        <v>109.71484375</v>
      </c>
      <c r="BD915" s="2">
        <v>39469</v>
      </c>
      <c r="BE915">
        <v>145.8984375</v>
      </c>
      <c r="BF915" s="2">
        <v>39469</v>
      </c>
      <c r="BG915">
        <v>125.640625</v>
      </c>
      <c r="BH915" s="2">
        <v>39469</v>
      </c>
      <c r="BI915">
        <v>134.7421875</v>
      </c>
      <c r="BJ915" s="2">
        <v>39469</v>
      </c>
      <c r="BK915">
        <v>116.59375</v>
      </c>
    </row>
    <row r="916" spans="4:63" x14ac:dyDescent="0.25">
      <c r="D916" s="2"/>
      <c r="J916" s="2">
        <v>39470</v>
      </c>
      <c r="K916">
        <v>101.09765625</v>
      </c>
      <c r="L916" s="2">
        <v>39644</v>
      </c>
      <c r="M916">
        <v>102.12109375</v>
      </c>
      <c r="N916" s="2">
        <v>39736</v>
      </c>
      <c r="O916">
        <v>103.87109375</v>
      </c>
      <c r="P916" s="2">
        <v>40004</v>
      </c>
      <c r="Q916">
        <v>107.5078125</v>
      </c>
      <c r="R916" s="2"/>
      <c r="T916" s="2"/>
      <c r="X916" s="2"/>
      <c r="AB916" s="2"/>
      <c r="AD916" s="2"/>
      <c r="AH916" s="2"/>
      <c r="AJ916" s="2">
        <v>39672</v>
      </c>
      <c r="AK916">
        <v>105.9765625</v>
      </c>
      <c r="AL916" s="2">
        <v>39856</v>
      </c>
      <c r="AM916">
        <v>114.6796875</v>
      </c>
      <c r="AN916" s="2">
        <v>40032</v>
      </c>
      <c r="AO916">
        <v>109.0625</v>
      </c>
      <c r="BD916" s="2">
        <v>39470</v>
      </c>
      <c r="BE916">
        <v>144.02734375</v>
      </c>
      <c r="BF916" s="2">
        <v>39470</v>
      </c>
      <c r="BG916">
        <v>123.890625</v>
      </c>
      <c r="BH916" s="2">
        <v>39470</v>
      </c>
      <c r="BI916">
        <v>132.77734375</v>
      </c>
      <c r="BJ916" s="2">
        <v>39470</v>
      </c>
      <c r="BK916">
        <v>114.765625</v>
      </c>
    </row>
    <row r="917" spans="4:63" x14ac:dyDescent="0.25">
      <c r="D917" s="2"/>
      <c r="J917" s="2">
        <v>39471</v>
      </c>
      <c r="K917">
        <v>100.98046875</v>
      </c>
      <c r="L917" s="2">
        <v>39645</v>
      </c>
      <c r="M917">
        <v>102.03515625</v>
      </c>
      <c r="N917" s="2">
        <v>39737</v>
      </c>
      <c r="O917">
        <v>103.8203125</v>
      </c>
      <c r="P917" s="2">
        <v>40007</v>
      </c>
      <c r="Q917">
        <v>107.50390625</v>
      </c>
      <c r="R917" s="2"/>
      <c r="T917" s="2"/>
      <c r="X917" s="2"/>
      <c r="AB917" s="2"/>
      <c r="AD917" s="2"/>
      <c r="AH917" s="2"/>
      <c r="AJ917" s="2">
        <v>39673</v>
      </c>
      <c r="AK917">
        <v>105.72265625</v>
      </c>
      <c r="AL917" s="2">
        <v>39857</v>
      </c>
      <c r="AM917">
        <v>111.8203125</v>
      </c>
      <c r="AN917" s="2">
        <v>40035</v>
      </c>
      <c r="AO917">
        <v>109.49609375</v>
      </c>
      <c r="BD917" s="2">
        <v>39471</v>
      </c>
      <c r="BE917">
        <v>142.64453125</v>
      </c>
      <c r="BF917" s="2">
        <v>39471</v>
      </c>
      <c r="BG917">
        <v>122.578125</v>
      </c>
      <c r="BH917" s="2">
        <v>39471</v>
      </c>
      <c r="BI917">
        <v>131.35546875</v>
      </c>
      <c r="BJ917" s="2">
        <v>39471</v>
      </c>
      <c r="BK917">
        <v>113.48046875</v>
      </c>
    </row>
    <row r="918" spans="4:63" x14ac:dyDescent="0.25">
      <c r="D918" s="2"/>
      <c r="J918" s="2">
        <v>39472</v>
      </c>
      <c r="K918">
        <v>101.1484375</v>
      </c>
      <c r="L918" s="2">
        <v>39646</v>
      </c>
      <c r="M918">
        <v>101.96875</v>
      </c>
      <c r="N918" s="2">
        <v>39738</v>
      </c>
      <c r="O918">
        <v>103.8515625</v>
      </c>
      <c r="P918" s="2">
        <v>40008</v>
      </c>
      <c r="Q918">
        <v>105.3125</v>
      </c>
      <c r="R918" s="2"/>
      <c r="T918" s="2"/>
      <c r="X918" s="2"/>
      <c r="AB918" s="2"/>
      <c r="AD918" s="2"/>
      <c r="AH918" s="2"/>
      <c r="AJ918" s="2">
        <v>39674</v>
      </c>
      <c r="AK918">
        <v>104</v>
      </c>
      <c r="AL918" s="2">
        <v>39860</v>
      </c>
      <c r="AM918">
        <v>111.8984375</v>
      </c>
      <c r="AN918" s="2">
        <v>40036</v>
      </c>
      <c r="AO918">
        <v>110.1015625</v>
      </c>
      <c r="BD918" s="2">
        <v>39472</v>
      </c>
      <c r="BE918">
        <v>144.61328125</v>
      </c>
      <c r="BF918" s="2">
        <v>39472</v>
      </c>
      <c r="BG918">
        <v>124.41015625</v>
      </c>
      <c r="BH918" s="2">
        <v>39472</v>
      </c>
      <c r="BI918">
        <v>133.33203125</v>
      </c>
      <c r="BJ918" s="2">
        <v>39472</v>
      </c>
      <c r="BK918">
        <v>115.3671875</v>
      </c>
    </row>
    <row r="919" spans="4:63" x14ac:dyDescent="0.25">
      <c r="D919" s="2"/>
      <c r="J919" s="2">
        <v>39475</v>
      </c>
      <c r="K919">
        <v>101.15625</v>
      </c>
      <c r="L919" s="2">
        <v>39647</v>
      </c>
      <c r="M919">
        <v>101.77734375</v>
      </c>
      <c r="N919" s="2">
        <v>39741</v>
      </c>
      <c r="O919">
        <v>103.73828125</v>
      </c>
      <c r="P919" s="2">
        <v>40009</v>
      </c>
      <c r="Q919">
        <v>105.19921875</v>
      </c>
      <c r="R919" s="2"/>
      <c r="T919" s="2"/>
      <c r="X919" s="2"/>
      <c r="AB919" s="2"/>
      <c r="AD919" s="2"/>
      <c r="AH919" s="2"/>
      <c r="AJ919" s="2">
        <v>39675</v>
      </c>
      <c r="AK919">
        <v>104.328125</v>
      </c>
      <c r="AL919" s="2">
        <v>39861</v>
      </c>
      <c r="AM919">
        <v>113.25390625</v>
      </c>
      <c r="AN919" s="2">
        <v>40037</v>
      </c>
      <c r="AO919">
        <v>110.0078125</v>
      </c>
      <c r="BD919" s="2">
        <v>39475</v>
      </c>
      <c r="BE919">
        <v>144.6796875</v>
      </c>
      <c r="BF919" s="2">
        <v>39475</v>
      </c>
      <c r="BG919">
        <v>124.39453125</v>
      </c>
      <c r="BH919" s="2">
        <v>39475</v>
      </c>
      <c r="BI919">
        <v>133.2421875</v>
      </c>
      <c r="BJ919" s="2">
        <v>39475</v>
      </c>
      <c r="BK919">
        <v>115.3046875</v>
      </c>
    </row>
    <row r="920" spans="4:63" x14ac:dyDescent="0.25">
      <c r="D920" s="2"/>
      <c r="J920" s="2">
        <v>39476</v>
      </c>
      <c r="K920">
        <v>101.0859375</v>
      </c>
      <c r="L920" s="2">
        <v>39650</v>
      </c>
      <c r="M920">
        <v>101.8671875</v>
      </c>
      <c r="N920" s="2">
        <v>39742</v>
      </c>
      <c r="O920">
        <v>103.8125</v>
      </c>
      <c r="P920" s="2">
        <v>40010</v>
      </c>
      <c r="Q920">
        <v>105.2265625</v>
      </c>
      <c r="R920" s="2"/>
      <c r="T920" s="2"/>
      <c r="X920" s="2"/>
      <c r="AB920" s="2"/>
      <c r="AD920" s="2"/>
      <c r="AH920" s="2"/>
      <c r="AJ920" s="2">
        <v>39678</v>
      </c>
      <c r="AK920">
        <v>104.48046875</v>
      </c>
      <c r="AL920" s="2">
        <v>39862</v>
      </c>
      <c r="AM920">
        <v>112.328125</v>
      </c>
      <c r="AN920" s="2">
        <v>40038</v>
      </c>
      <c r="AO920">
        <v>110.72265625</v>
      </c>
      <c r="BD920" s="2">
        <v>39476</v>
      </c>
      <c r="BE920">
        <v>143.52734375</v>
      </c>
      <c r="BF920" s="2">
        <v>39476</v>
      </c>
      <c r="BG920">
        <v>123.34765625</v>
      </c>
      <c r="BH920" s="2">
        <v>39476</v>
      </c>
      <c r="BI920">
        <v>132.1015625</v>
      </c>
      <c r="BJ920" s="2">
        <v>39476</v>
      </c>
      <c r="BK920">
        <v>114.1796875</v>
      </c>
    </row>
    <row r="921" spans="4:63" x14ac:dyDescent="0.25">
      <c r="D921" s="2"/>
      <c r="J921" s="2">
        <v>39477</v>
      </c>
      <c r="K921">
        <v>101.21484375</v>
      </c>
      <c r="L921" s="2">
        <v>39651</v>
      </c>
      <c r="M921">
        <v>101.703125</v>
      </c>
      <c r="N921" s="2">
        <v>39743</v>
      </c>
      <c r="O921">
        <v>103.96484375</v>
      </c>
      <c r="P921" s="2">
        <v>40011</v>
      </c>
      <c r="Q921">
        <v>105.23046875</v>
      </c>
      <c r="R921" s="2"/>
      <c r="T921" s="2"/>
      <c r="X921" s="2"/>
      <c r="AB921" s="2"/>
      <c r="AD921" s="2"/>
      <c r="AH921" s="2"/>
      <c r="AJ921" s="2">
        <v>39679</v>
      </c>
      <c r="AK921">
        <v>104.4765625</v>
      </c>
      <c r="AL921" s="2">
        <v>39863</v>
      </c>
      <c r="AM921">
        <v>111.68359375</v>
      </c>
      <c r="AN921" s="2">
        <v>40039</v>
      </c>
      <c r="AO921">
        <v>108.7265625</v>
      </c>
      <c r="BD921" s="2">
        <v>39477</v>
      </c>
      <c r="BE921">
        <v>143.390625</v>
      </c>
      <c r="BF921" s="2">
        <v>39477</v>
      </c>
      <c r="BG921">
        <v>123.16015625</v>
      </c>
      <c r="BH921" s="2">
        <v>39477</v>
      </c>
      <c r="BI921">
        <v>131.88671875</v>
      </c>
      <c r="BJ921" s="2">
        <v>39477</v>
      </c>
      <c r="BK921">
        <v>113.84765625</v>
      </c>
    </row>
    <row r="922" spans="4:63" x14ac:dyDescent="0.25">
      <c r="D922" s="2"/>
      <c r="J922" s="2">
        <v>39478</v>
      </c>
      <c r="K922">
        <v>101.28515625</v>
      </c>
      <c r="L922" s="2">
        <v>39652</v>
      </c>
      <c r="M922">
        <v>101.69921875</v>
      </c>
      <c r="N922" s="2">
        <v>39744</v>
      </c>
      <c r="O922">
        <v>103.80078125</v>
      </c>
      <c r="P922" s="2">
        <v>40014</v>
      </c>
      <c r="Q922">
        <v>105.2734375</v>
      </c>
      <c r="R922" s="2"/>
      <c r="T922" s="2"/>
      <c r="X922" s="2"/>
      <c r="AB922" s="2"/>
      <c r="AD922" s="2"/>
      <c r="AH922" s="2"/>
      <c r="AJ922" s="2">
        <v>39680</v>
      </c>
      <c r="AK922">
        <v>104.69140625</v>
      </c>
      <c r="AL922" s="2">
        <v>39864</v>
      </c>
      <c r="AM922">
        <v>112.046875</v>
      </c>
      <c r="AN922" s="2">
        <v>40042</v>
      </c>
      <c r="AO922">
        <v>109.34765625</v>
      </c>
      <c r="BD922" s="2">
        <v>39478</v>
      </c>
      <c r="BE922">
        <v>144.3515625</v>
      </c>
      <c r="BF922" s="2">
        <v>39478</v>
      </c>
      <c r="BG922">
        <v>124.0859375</v>
      </c>
      <c r="BH922" s="2">
        <v>39478</v>
      </c>
      <c r="BI922">
        <v>132.87109375</v>
      </c>
      <c r="BJ922" s="2">
        <v>39478</v>
      </c>
      <c r="BK922">
        <v>114.83203125</v>
      </c>
    </row>
    <row r="923" spans="4:63" x14ac:dyDescent="0.25">
      <c r="D923" s="2"/>
      <c r="J923" s="2">
        <v>39479</v>
      </c>
      <c r="K923">
        <v>101.296875</v>
      </c>
      <c r="L923" s="2">
        <v>39653</v>
      </c>
      <c r="M923">
        <v>101.97265625</v>
      </c>
      <c r="N923" s="2">
        <v>39745</v>
      </c>
      <c r="O923">
        <v>103.8984375</v>
      </c>
      <c r="P923" s="2">
        <v>40015</v>
      </c>
      <c r="Q923">
        <v>105.33203125</v>
      </c>
      <c r="R923" s="2"/>
      <c r="T923" s="2"/>
      <c r="X923" s="2"/>
      <c r="AB923" s="2"/>
      <c r="AD923" s="2"/>
      <c r="AH923" s="2"/>
      <c r="AJ923" s="2">
        <v>39681</v>
      </c>
      <c r="AK923">
        <v>104.40234375</v>
      </c>
      <c r="AL923" s="2">
        <v>39867</v>
      </c>
      <c r="AM923">
        <v>112.24609375</v>
      </c>
      <c r="AN923" s="2">
        <v>40043</v>
      </c>
      <c r="AO923">
        <v>109.11328125</v>
      </c>
      <c r="BD923" s="2">
        <v>39479</v>
      </c>
      <c r="BE923">
        <v>144.6796875</v>
      </c>
      <c r="BF923" s="2">
        <v>39479</v>
      </c>
      <c r="BG923">
        <v>124.3671875</v>
      </c>
      <c r="BH923" s="2">
        <v>39479</v>
      </c>
      <c r="BI923">
        <v>133.17578125</v>
      </c>
      <c r="BJ923" s="2">
        <v>39479</v>
      </c>
      <c r="BK923">
        <v>115.078125</v>
      </c>
    </row>
    <row r="924" spans="4:63" x14ac:dyDescent="0.25">
      <c r="D924" s="2"/>
      <c r="J924" s="2">
        <v>39482</v>
      </c>
      <c r="K924">
        <v>101.3046875</v>
      </c>
      <c r="L924" s="2">
        <v>39654</v>
      </c>
      <c r="M924">
        <v>101.84765625</v>
      </c>
      <c r="N924" s="2">
        <v>39748</v>
      </c>
      <c r="O924">
        <v>103.84765625</v>
      </c>
      <c r="P924" s="2">
        <v>40016</v>
      </c>
      <c r="Q924">
        <v>105.3125</v>
      </c>
      <c r="R924" s="2"/>
      <c r="T924" s="2"/>
      <c r="X924" s="2"/>
      <c r="AB924" s="2"/>
      <c r="AD924" s="2"/>
      <c r="AH924" s="2"/>
      <c r="AJ924" s="2">
        <v>39682</v>
      </c>
      <c r="AK924">
        <v>104.109375</v>
      </c>
      <c r="AL924" s="2">
        <v>39868</v>
      </c>
      <c r="AM924">
        <v>111.7890625</v>
      </c>
      <c r="AN924" s="2">
        <v>40044</v>
      </c>
      <c r="AO924">
        <v>109.46875</v>
      </c>
      <c r="BD924" s="2">
        <v>39482</v>
      </c>
      <c r="BE924">
        <v>143.77734375</v>
      </c>
      <c r="BF924" s="2">
        <v>39482</v>
      </c>
      <c r="BG924">
        <v>123.4765625</v>
      </c>
      <c r="BH924" s="2">
        <v>39482</v>
      </c>
      <c r="BI924">
        <v>132.1953125</v>
      </c>
      <c r="BJ924" s="2">
        <v>39482</v>
      </c>
      <c r="BK924">
        <v>114.12109375</v>
      </c>
    </row>
    <row r="925" spans="4:63" x14ac:dyDescent="0.25">
      <c r="D925" s="2"/>
      <c r="J925" s="2">
        <v>39483</v>
      </c>
      <c r="K925">
        <v>101.421875</v>
      </c>
      <c r="L925" s="2">
        <v>39657</v>
      </c>
      <c r="M925">
        <v>102.04296875</v>
      </c>
      <c r="N925" s="2">
        <v>39749</v>
      </c>
      <c r="O925">
        <v>103.76171875</v>
      </c>
      <c r="P925" s="2">
        <v>40017</v>
      </c>
      <c r="Q925">
        <v>105.21484375</v>
      </c>
      <c r="R925" s="2"/>
      <c r="T925" s="2"/>
      <c r="X925" s="2"/>
      <c r="AB925" s="2"/>
      <c r="AD925" s="2"/>
      <c r="AH925" s="2"/>
      <c r="AJ925" s="2">
        <v>39685</v>
      </c>
      <c r="AK925">
        <v>104.79296875</v>
      </c>
      <c r="AL925" s="2">
        <v>39869</v>
      </c>
      <c r="AM925">
        <v>111.01953125</v>
      </c>
      <c r="AN925" s="2">
        <v>40045</v>
      </c>
      <c r="AO925">
        <v>109.48046875</v>
      </c>
      <c r="BD925" s="2">
        <v>39483</v>
      </c>
      <c r="BE925">
        <v>144.6875</v>
      </c>
      <c r="BF925" s="2">
        <v>39483</v>
      </c>
      <c r="BG925">
        <v>124.2890625</v>
      </c>
      <c r="BH925" s="2">
        <v>39483</v>
      </c>
      <c r="BI925">
        <v>133.12109375</v>
      </c>
      <c r="BJ925" s="2">
        <v>39483</v>
      </c>
      <c r="BK925">
        <v>114.93359375</v>
      </c>
    </row>
    <row r="926" spans="4:63" x14ac:dyDescent="0.25">
      <c r="D926" s="2"/>
      <c r="J926" s="2">
        <v>39484</v>
      </c>
      <c r="K926">
        <v>101.44921875</v>
      </c>
      <c r="L926" s="2">
        <v>39658</v>
      </c>
      <c r="M926">
        <v>101.9765625</v>
      </c>
      <c r="N926" s="2">
        <v>39750</v>
      </c>
      <c r="O926">
        <v>103.8671875</v>
      </c>
      <c r="P926" s="2">
        <v>40018</v>
      </c>
      <c r="Q926">
        <v>105.21484375</v>
      </c>
      <c r="R926" s="2"/>
      <c r="T926" s="2"/>
      <c r="X926" s="2"/>
      <c r="AB926" s="2"/>
      <c r="AD926" s="2"/>
      <c r="AH926" s="2"/>
      <c r="AJ926" s="2">
        <v>39686</v>
      </c>
      <c r="AK926">
        <v>104.80078125</v>
      </c>
      <c r="AL926" s="2">
        <v>39870</v>
      </c>
      <c r="AM926">
        <v>110.6875</v>
      </c>
      <c r="AN926" s="2">
        <v>40046</v>
      </c>
      <c r="AO926">
        <v>108.59375</v>
      </c>
      <c r="BD926" s="2">
        <v>39484</v>
      </c>
      <c r="BE926">
        <v>144.3046875</v>
      </c>
      <c r="BF926" s="2">
        <v>39484</v>
      </c>
      <c r="BG926">
        <v>123.93359375</v>
      </c>
      <c r="BH926" s="2">
        <v>39484</v>
      </c>
      <c r="BI926">
        <v>132.71484375</v>
      </c>
      <c r="BJ926" s="2">
        <v>39484</v>
      </c>
      <c r="BK926">
        <v>114.55859375</v>
      </c>
    </row>
    <row r="927" spans="4:63" x14ac:dyDescent="0.25">
      <c r="D927" s="2"/>
      <c r="J927" s="2">
        <v>39485</v>
      </c>
      <c r="K927">
        <v>101.36328125</v>
      </c>
      <c r="L927" s="2">
        <v>39659</v>
      </c>
      <c r="M927">
        <v>101.96875</v>
      </c>
      <c r="N927" s="2">
        <v>39751</v>
      </c>
      <c r="O927">
        <v>103.86328125</v>
      </c>
      <c r="P927" s="2">
        <v>40021</v>
      </c>
      <c r="Q927">
        <v>105.2109375</v>
      </c>
      <c r="R927" s="2"/>
      <c r="T927" s="2"/>
      <c r="X927" s="2"/>
      <c r="AB927" s="2"/>
      <c r="AD927" s="2"/>
      <c r="AH927" s="2"/>
      <c r="AJ927" s="2">
        <v>39687</v>
      </c>
      <c r="AK927">
        <v>104.96875</v>
      </c>
      <c r="AL927" s="2">
        <v>39871</v>
      </c>
      <c r="AM927">
        <v>110.92578125</v>
      </c>
      <c r="AN927" s="2">
        <v>40049</v>
      </c>
      <c r="AO927">
        <v>109.12109375</v>
      </c>
      <c r="BD927" s="2">
        <v>39485</v>
      </c>
      <c r="BE927">
        <v>141.93359375</v>
      </c>
      <c r="BF927" s="2">
        <v>39485</v>
      </c>
      <c r="BG927">
        <v>121.71484375</v>
      </c>
      <c r="BH927" s="2">
        <v>39485</v>
      </c>
      <c r="BI927">
        <v>130.3125</v>
      </c>
      <c r="BJ927" s="2">
        <v>39485</v>
      </c>
      <c r="BK927">
        <v>112.2109375</v>
      </c>
    </row>
    <row r="928" spans="4:63" x14ac:dyDescent="0.25">
      <c r="D928" s="2"/>
      <c r="J928" s="2">
        <v>39486</v>
      </c>
      <c r="K928">
        <v>101.484375</v>
      </c>
      <c r="L928" s="2">
        <v>39660</v>
      </c>
      <c r="M928">
        <v>102.15234375</v>
      </c>
      <c r="N928" s="2">
        <v>39752</v>
      </c>
      <c r="O928">
        <v>103.91015625</v>
      </c>
      <c r="P928" s="2">
        <v>40022</v>
      </c>
      <c r="Q928">
        <v>105.14453125</v>
      </c>
      <c r="R928" s="2"/>
      <c r="T928" s="2"/>
      <c r="X928" s="2"/>
      <c r="AB928" s="2"/>
      <c r="AD928" s="2"/>
      <c r="AH928" s="2"/>
      <c r="AJ928" s="2">
        <v>39688</v>
      </c>
      <c r="AK928">
        <v>104.87109375</v>
      </c>
      <c r="AL928" s="2">
        <v>39874</v>
      </c>
      <c r="AM928">
        <v>112.171875</v>
      </c>
      <c r="AN928" s="2">
        <v>40050</v>
      </c>
      <c r="AO928">
        <v>109.3203125</v>
      </c>
      <c r="BD928" s="2">
        <v>39486</v>
      </c>
      <c r="BE928">
        <v>143.55859375</v>
      </c>
      <c r="BF928" s="2">
        <v>39486</v>
      </c>
      <c r="BG928">
        <v>123.18359375</v>
      </c>
      <c r="BH928" s="2">
        <v>39486</v>
      </c>
      <c r="BI928">
        <v>131.9609375</v>
      </c>
      <c r="BJ928" s="2">
        <v>39486</v>
      </c>
      <c r="BK928">
        <v>113.76953125</v>
      </c>
    </row>
    <row r="929" spans="4:63" x14ac:dyDescent="0.25">
      <c r="D929" s="2"/>
      <c r="J929" s="2">
        <v>39489</v>
      </c>
      <c r="K929">
        <v>101.5078125</v>
      </c>
      <c r="L929" s="2">
        <v>39661</v>
      </c>
      <c r="M929">
        <v>102.1796875</v>
      </c>
      <c r="N929" s="2">
        <v>39755</v>
      </c>
      <c r="O929">
        <v>104.0625</v>
      </c>
      <c r="P929" s="2">
        <v>40023</v>
      </c>
      <c r="Q929">
        <v>105.078125</v>
      </c>
      <c r="R929" s="2"/>
      <c r="T929" s="2"/>
      <c r="X929" s="2"/>
      <c r="AB929" s="2"/>
      <c r="AD929" s="2"/>
      <c r="AH929" s="2"/>
      <c r="AJ929" s="2">
        <v>39689</v>
      </c>
      <c r="AK929">
        <v>104.6640625</v>
      </c>
      <c r="AL929" s="2">
        <v>39875</v>
      </c>
      <c r="AM929">
        <v>112.01171875</v>
      </c>
      <c r="AN929" s="2">
        <v>40051</v>
      </c>
      <c r="AO929">
        <v>109.3515625</v>
      </c>
      <c r="BD929" s="2">
        <v>39489</v>
      </c>
      <c r="BE929">
        <v>143.984375</v>
      </c>
      <c r="BF929" s="2">
        <v>39489</v>
      </c>
      <c r="BG929">
        <v>123.55859375</v>
      </c>
      <c r="BH929" s="2">
        <v>39489</v>
      </c>
      <c r="BI929">
        <v>132.3359375</v>
      </c>
      <c r="BJ929" s="2">
        <v>39489</v>
      </c>
      <c r="BK929">
        <v>114.11328125</v>
      </c>
    </row>
    <row r="930" spans="4:63" x14ac:dyDescent="0.25">
      <c r="D930" s="2"/>
      <c r="J930" s="2">
        <v>39490</v>
      </c>
      <c r="K930">
        <v>101.5</v>
      </c>
      <c r="L930" s="2">
        <v>39664</v>
      </c>
      <c r="M930">
        <v>102.12890625</v>
      </c>
      <c r="N930" s="2">
        <v>39756</v>
      </c>
      <c r="O930">
        <v>104.19921875</v>
      </c>
      <c r="P930" s="2">
        <v>40024</v>
      </c>
      <c r="Q930">
        <v>105.07421875</v>
      </c>
      <c r="R930" s="2"/>
      <c r="T930" s="2"/>
      <c r="X930" s="2"/>
      <c r="AB930" s="2"/>
      <c r="AD930" s="2"/>
      <c r="AH930" s="2"/>
      <c r="AJ930" s="2">
        <v>39692</v>
      </c>
      <c r="AK930">
        <v>104.6640625</v>
      </c>
      <c r="AL930" s="2">
        <v>39876</v>
      </c>
      <c r="AM930">
        <v>111.3515625</v>
      </c>
      <c r="AN930" s="2">
        <v>40052</v>
      </c>
      <c r="AO930">
        <v>109.26953125</v>
      </c>
      <c r="BD930" s="2">
        <v>39490</v>
      </c>
      <c r="BE930">
        <v>143.25390625</v>
      </c>
      <c r="BF930" s="2">
        <v>39490</v>
      </c>
      <c r="BG930">
        <v>122.828125</v>
      </c>
      <c r="BH930" s="2">
        <v>39490</v>
      </c>
      <c r="BI930">
        <v>131.49609375</v>
      </c>
      <c r="BJ930" s="2">
        <v>39490</v>
      </c>
      <c r="BK930">
        <v>113.31640625</v>
      </c>
    </row>
    <row r="931" spans="4:63" x14ac:dyDescent="0.25">
      <c r="D931" s="2"/>
      <c r="J931" s="2">
        <v>39491</v>
      </c>
      <c r="K931">
        <v>101.54296875</v>
      </c>
      <c r="L931" s="2">
        <v>39665</v>
      </c>
      <c r="M931">
        <v>102.12109375</v>
      </c>
      <c r="N931" s="2">
        <v>39757</v>
      </c>
      <c r="O931">
        <v>104.2578125</v>
      </c>
      <c r="P931" s="2">
        <v>40025</v>
      </c>
      <c r="Q931">
        <v>105.171875</v>
      </c>
      <c r="R931" s="2"/>
      <c r="T931" s="2"/>
      <c r="X931" s="2"/>
      <c r="AB931" s="2"/>
      <c r="AD931" s="2"/>
      <c r="AH931" s="2"/>
      <c r="AJ931" s="2">
        <v>39693</v>
      </c>
      <c r="AK931">
        <v>105.26953125</v>
      </c>
      <c r="AL931" s="2">
        <v>39877</v>
      </c>
      <c r="AM931">
        <v>112.06640625</v>
      </c>
      <c r="AN931" s="2">
        <v>40053</v>
      </c>
      <c r="AO931">
        <v>109.4921875</v>
      </c>
      <c r="BD931" s="2">
        <v>39491</v>
      </c>
      <c r="BE931">
        <v>142.16796875</v>
      </c>
      <c r="BF931" s="2">
        <v>39491</v>
      </c>
      <c r="BG931">
        <v>121.8125</v>
      </c>
      <c r="BH931" s="2">
        <v>39491</v>
      </c>
      <c r="BI931">
        <v>130.46484375</v>
      </c>
      <c r="BJ931" s="2">
        <v>39491</v>
      </c>
      <c r="BK931">
        <v>112.3125</v>
      </c>
    </row>
    <row r="932" spans="4:63" x14ac:dyDescent="0.25">
      <c r="D932" s="2"/>
      <c r="J932" s="2">
        <v>39492</v>
      </c>
      <c r="K932">
        <v>101.56640625</v>
      </c>
      <c r="L932" s="2">
        <v>39666</v>
      </c>
      <c r="M932">
        <v>102.0859375</v>
      </c>
      <c r="N932" s="2">
        <v>39758</v>
      </c>
      <c r="O932">
        <v>104.33203125</v>
      </c>
      <c r="P932" s="2">
        <v>40028</v>
      </c>
      <c r="Q932">
        <v>105.07421875</v>
      </c>
      <c r="R932" s="2"/>
      <c r="T932" s="2"/>
      <c r="X932" s="2"/>
      <c r="AB932" s="2"/>
      <c r="AD932" s="2"/>
      <c r="AH932" s="2"/>
      <c r="AJ932" s="2">
        <v>39694</v>
      </c>
      <c r="AK932">
        <v>105.484375</v>
      </c>
      <c r="AL932" s="2">
        <v>39878</v>
      </c>
      <c r="AM932">
        <v>111.5546875</v>
      </c>
      <c r="AN932" s="2">
        <v>40056</v>
      </c>
      <c r="AO932">
        <v>109.86328125</v>
      </c>
      <c r="BD932" s="2">
        <v>39492</v>
      </c>
      <c r="BE932">
        <v>136.921875</v>
      </c>
      <c r="BF932" s="2">
        <v>39492</v>
      </c>
      <c r="BG932">
        <v>117.484375</v>
      </c>
      <c r="BH932" s="2">
        <v>39492</v>
      </c>
      <c r="BI932">
        <v>125.75</v>
      </c>
      <c r="BJ932" s="2">
        <v>39492</v>
      </c>
      <c r="BK932">
        <v>108.28125</v>
      </c>
    </row>
    <row r="933" spans="4:63" x14ac:dyDescent="0.25">
      <c r="D933" s="2"/>
      <c r="J933" s="2">
        <v>39493</v>
      </c>
      <c r="K933">
        <v>101.5703125</v>
      </c>
      <c r="L933" s="2">
        <v>39667</v>
      </c>
      <c r="M933">
        <v>102.30078125</v>
      </c>
      <c r="N933" s="2">
        <v>39759</v>
      </c>
      <c r="O933">
        <v>104.26953125</v>
      </c>
      <c r="P933" s="2">
        <v>40029</v>
      </c>
      <c r="Q933">
        <v>105.0546875</v>
      </c>
      <c r="R933" s="2"/>
      <c r="T933" s="2"/>
      <c r="X933" s="2"/>
      <c r="AB933" s="2"/>
      <c r="AD933" s="2"/>
      <c r="AH933" s="2"/>
      <c r="AJ933" s="2">
        <v>39695</v>
      </c>
      <c r="AK933">
        <v>105.9765625</v>
      </c>
      <c r="AL933" s="2">
        <v>39881</v>
      </c>
      <c r="AM933">
        <v>111.73828125</v>
      </c>
      <c r="AN933" s="2">
        <v>40057</v>
      </c>
      <c r="AO933">
        <v>110.171875</v>
      </c>
      <c r="BD933" s="2">
        <v>39493</v>
      </c>
      <c r="BE933">
        <v>137.80078125</v>
      </c>
      <c r="BF933" s="2">
        <v>39493</v>
      </c>
      <c r="BG933">
        <v>118.31640625</v>
      </c>
      <c r="BH933" s="2">
        <v>39493</v>
      </c>
      <c r="BI933">
        <v>126.66796875</v>
      </c>
      <c r="BJ933" s="2">
        <v>39493</v>
      </c>
      <c r="BK933">
        <v>109.19921875</v>
      </c>
    </row>
    <row r="934" spans="4:63" x14ac:dyDescent="0.25">
      <c r="D934" s="2"/>
      <c r="J934" s="2">
        <v>39496</v>
      </c>
      <c r="K934">
        <v>101.5703125</v>
      </c>
      <c r="L934" s="2">
        <v>39668</v>
      </c>
      <c r="M934">
        <v>102.21875</v>
      </c>
      <c r="N934" s="2">
        <v>39762</v>
      </c>
      <c r="O934">
        <v>104.38671875</v>
      </c>
      <c r="P934" s="2">
        <v>40030</v>
      </c>
      <c r="Q934">
        <v>105.05078125</v>
      </c>
      <c r="R934" s="2"/>
      <c r="T934" s="2"/>
      <c r="X934" s="2"/>
      <c r="AB934" s="2"/>
      <c r="AD934" s="2"/>
      <c r="AH934" s="2"/>
      <c r="AJ934" s="2">
        <v>39696</v>
      </c>
      <c r="AK934">
        <v>105.23046875</v>
      </c>
      <c r="AL934" s="2">
        <v>39882</v>
      </c>
      <c r="AM934">
        <v>110.984375</v>
      </c>
      <c r="AN934" s="2">
        <v>40058</v>
      </c>
      <c r="AO934">
        <v>110.52734375</v>
      </c>
      <c r="BD934" s="2">
        <v>39496</v>
      </c>
      <c r="BE934">
        <v>137.80078125</v>
      </c>
      <c r="BF934" s="2">
        <v>39496</v>
      </c>
      <c r="BG934">
        <v>118.31640625</v>
      </c>
      <c r="BH934" s="2">
        <v>39496</v>
      </c>
      <c r="BI934">
        <v>126.66796875</v>
      </c>
      <c r="BJ934" s="2">
        <v>39496</v>
      </c>
      <c r="BK934">
        <v>109.19921875</v>
      </c>
    </row>
    <row r="935" spans="4:63" x14ac:dyDescent="0.25">
      <c r="D935" s="2"/>
      <c r="J935" s="2">
        <v>39497</v>
      </c>
      <c r="K935">
        <v>101.4375</v>
      </c>
      <c r="L935" s="2">
        <v>39671</v>
      </c>
      <c r="M935">
        <v>102.16796875</v>
      </c>
      <c r="N935" s="2">
        <v>39763</v>
      </c>
      <c r="O935">
        <v>104.38671875</v>
      </c>
      <c r="P935" s="2">
        <v>40031</v>
      </c>
      <c r="Q935">
        <v>105.0625</v>
      </c>
      <c r="R935" s="2"/>
      <c r="T935" s="2"/>
      <c r="X935" s="2"/>
      <c r="AB935" s="2"/>
      <c r="AD935" s="2"/>
      <c r="AH935" s="2"/>
      <c r="AJ935" s="2">
        <v>39699</v>
      </c>
      <c r="AK935">
        <v>105.3203125</v>
      </c>
      <c r="AL935" s="2">
        <v>39883</v>
      </c>
      <c r="AM935">
        <v>111.48046875</v>
      </c>
      <c r="AN935" s="2">
        <v>40059</v>
      </c>
      <c r="AO935">
        <v>110.21484375</v>
      </c>
      <c r="BD935" s="2">
        <v>39497</v>
      </c>
      <c r="BE935">
        <v>136.27734375</v>
      </c>
      <c r="BF935" s="2">
        <v>39497</v>
      </c>
      <c r="BG935">
        <v>116.97265625</v>
      </c>
      <c r="BH935" s="2">
        <v>39497</v>
      </c>
      <c r="BI935">
        <v>125.24609375</v>
      </c>
      <c r="BJ935" s="2">
        <v>39497</v>
      </c>
      <c r="BK935">
        <v>107.9140625</v>
      </c>
    </row>
    <row r="936" spans="4:63" x14ac:dyDescent="0.25">
      <c r="D936" s="2"/>
      <c r="J936" s="2">
        <v>39498</v>
      </c>
      <c r="K936">
        <v>101.38671875</v>
      </c>
      <c r="L936" s="2">
        <v>39672</v>
      </c>
      <c r="M936">
        <v>102.34765625</v>
      </c>
      <c r="N936" s="2">
        <v>39764</v>
      </c>
      <c r="O936">
        <v>104.5078125</v>
      </c>
      <c r="P936" s="2">
        <v>40032</v>
      </c>
      <c r="Q936">
        <v>104.92578125</v>
      </c>
      <c r="R936" s="2"/>
      <c r="T936" s="2"/>
      <c r="X936" s="2"/>
      <c r="AB936" s="2"/>
      <c r="AD936" s="2"/>
      <c r="AH936" s="2"/>
      <c r="AJ936" s="2">
        <v>39700</v>
      </c>
      <c r="AK936">
        <v>106.015625</v>
      </c>
      <c r="AL936" s="2">
        <v>39884</v>
      </c>
      <c r="AM936">
        <v>111.8828125</v>
      </c>
      <c r="AN936" s="2">
        <v>40060</v>
      </c>
      <c r="AO936">
        <v>109.79296875</v>
      </c>
      <c r="BD936" s="2">
        <v>39498</v>
      </c>
      <c r="BE936">
        <v>136.796875</v>
      </c>
      <c r="BF936" s="2">
        <v>39498</v>
      </c>
      <c r="BG936">
        <v>117.51953125</v>
      </c>
      <c r="BH936" s="2">
        <v>39498</v>
      </c>
      <c r="BI936">
        <v>125.953125</v>
      </c>
      <c r="BJ936" s="2">
        <v>39498</v>
      </c>
      <c r="BK936">
        <v>108.6953125</v>
      </c>
    </row>
    <row r="937" spans="4:63" x14ac:dyDescent="0.25">
      <c r="D937" s="2"/>
      <c r="J937" s="2">
        <v>39499</v>
      </c>
      <c r="K937">
        <v>101.53515625</v>
      </c>
      <c r="L937" s="2">
        <v>39673</v>
      </c>
      <c r="M937">
        <v>102.265625</v>
      </c>
      <c r="N937" s="2">
        <v>39765</v>
      </c>
      <c r="O937">
        <v>104.40625</v>
      </c>
      <c r="P937" s="2">
        <v>40035</v>
      </c>
      <c r="Q937">
        <v>105.03125</v>
      </c>
      <c r="T937" s="2"/>
      <c r="X937" s="2"/>
      <c r="AB937" s="2"/>
      <c r="AD937" s="2"/>
      <c r="AH937" s="2"/>
      <c r="AJ937" s="2">
        <v>39701</v>
      </c>
      <c r="AK937">
        <v>105.69921875</v>
      </c>
      <c r="AL937" s="2">
        <v>39885</v>
      </c>
      <c r="AM937">
        <v>112.05859375</v>
      </c>
      <c r="AN937" s="2">
        <v>40063</v>
      </c>
      <c r="AO937">
        <v>109.76171875</v>
      </c>
      <c r="BD937" s="2">
        <v>39499</v>
      </c>
      <c r="BE937">
        <v>138.1015625</v>
      </c>
      <c r="BF937" s="2">
        <v>39499</v>
      </c>
      <c r="BG937">
        <v>118.6640625</v>
      </c>
      <c r="BH937" s="2">
        <v>39499</v>
      </c>
      <c r="BI937">
        <v>127.08203125</v>
      </c>
      <c r="BJ937" s="2">
        <v>39499</v>
      </c>
      <c r="BK937">
        <v>109.6953125</v>
      </c>
    </row>
    <row r="938" spans="4:63" x14ac:dyDescent="0.25">
      <c r="D938" s="2"/>
      <c r="J938" s="2">
        <v>39500</v>
      </c>
      <c r="K938">
        <v>101.5</v>
      </c>
      <c r="L938" s="2">
        <v>39674</v>
      </c>
      <c r="M938">
        <v>102.3359375</v>
      </c>
      <c r="N938" s="2">
        <v>39766</v>
      </c>
      <c r="O938">
        <v>104.48828125</v>
      </c>
      <c r="P938" s="2">
        <v>40036</v>
      </c>
      <c r="Q938">
        <v>105.13671875</v>
      </c>
      <c r="T938" s="2"/>
      <c r="X938" s="2"/>
      <c r="AB938" s="2"/>
      <c r="AD938" s="2"/>
      <c r="AH938" s="2"/>
      <c r="AJ938" s="2">
        <v>39702</v>
      </c>
      <c r="AK938">
        <v>105.5078125</v>
      </c>
      <c r="AL938" s="2">
        <v>39888</v>
      </c>
      <c r="AM938">
        <v>111.6640625</v>
      </c>
      <c r="AN938" s="2">
        <v>40064</v>
      </c>
      <c r="AO938">
        <v>109.6328125</v>
      </c>
      <c r="BD938" s="2">
        <v>39500</v>
      </c>
      <c r="BE938">
        <v>137.6640625</v>
      </c>
      <c r="BF938" s="2">
        <v>39500</v>
      </c>
      <c r="BG938">
        <v>118.2265625</v>
      </c>
      <c r="BH938" s="2">
        <v>39500</v>
      </c>
      <c r="BI938">
        <v>126.65234375</v>
      </c>
      <c r="BJ938" s="2">
        <v>39500</v>
      </c>
      <c r="BK938">
        <v>109.28515625</v>
      </c>
    </row>
    <row r="939" spans="4:63" x14ac:dyDescent="0.25">
      <c r="D939" s="2"/>
      <c r="J939" s="2">
        <v>39503</v>
      </c>
      <c r="K939">
        <v>101.4453125</v>
      </c>
      <c r="L939" s="2">
        <v>39675</v>
      </c>
      <c r="M939">
        <v>102.4140625</v>
      </c>
      <c r="N939" s="2">
        <v>39769</v>
      </c>
      <c r="O939">
        <v>104.5625</v>
      </c>
      <c r="P939" s="2">
        <v>40037</v>
      </c>
      <c r="Q939">
        <v>105.1640625</v>
      </c>
      <c r="T939" s="2"/>
      <c r="X939" s="2"/>
      <c r="AB939" s="2"/>
      <c r="AD939" s="2"/>
      <c r="AH939" s="2"/>
      <c r="AJ939" s="2">
        <v>39703</v>
      </c>
      <c r="AK939">
        <v>105.2734375</v>
      </c>
      <c r="AL939" s="2">
        <v>39889</v>
      </c>
      <c r="AM939">
        <v>111.36328125</v>
      </c>
      <c r="AN939" s="2">
        <v>40065</v>
      </c>
      <c r="AO939">
        <v>109.75390625</v>
      </c>
      <c r="BD939" s="2">
        <v>39503</v>
      </c>
      <c r="BE939">
        <v>136.29296875</v>
      </c>
      <c r="BF939" s="2">
        <v>39503</v>
      </c>
      <c r="BG939">
        <v>116.9921875</v>
      </c>
      <c r="BH939" s="2">
        <v>39503</v>
      </c>
      <c r="BI939">
        <v>125.40234375</v>
      </c>
      <c r="BJ939" s="2">
        <v>39503</v>
      </c>
      <c r="BK939">
        <v>108.05078125</v>
      </c>
    </row>
    <row r="940" spans="4:63" x14ac:dyDescent="0.25">
      <c r="D940" s="2"/>
      <c r="J940" s="2">
        <v>39504</v>
      </c>
      <c r="K940">
        <v>101.515625</v>
      </c>
      <c r="L940" s="2">
        <v>39678</v>
      </c>
      <c r="M940">
        <v>102.484375</v>
      </c>
      <c r="N940" s="2">
        <v>39770</v>
      </c>
      <c r="O940">
        <v>104.6640625</v>
      </c>
      <c r="P940" s="2">
        <v>40038</v>
      </c>
      <c r="Q940">
        <v>105.26953125</v>
      </c>
      <c r="T940" s="2"/>
      <c r="X940" s="2"/>
      <c r="AB940" s="2"/>
      <c r="AD940" s="2"/>
      <c r="AH940" s="2"/>
      <c r="AJ940" s="2">
        <v>39706</v>
      </c>
      <c r="AK940">
        <v>107.62890625</v>
      </c>
      <c r="AL940" s="2">
        <v>39890</v>
      </c>
      <c r="AM940">
        <v>114.296875</v>
      </c>
      <c r="AN940" s="2">
        <v>40066</v>
      </c>
      <c r="AO940">
        <v>110.44140625</v>
      </c>
      <c r="BD940" s="2">
        <v>39504</v>
      </c>
      <c r="BE940">
        <v>136.546875</v>
      </c>
      <c r="BF940" s="2">
        <v>39504</v>
      </c>
      <c r="BG940">
        <v>117.16796875</v>
      </c>
      <c r="BH940" s="2">
        <v>39504</v>
      </c>
      <c r="BI940">
        <v>125.5</v>
      </c>
      <c r="BJ940" s="2">
        <v>39504</v>
      </c>
      <c r="BK940">
        <v>108.125</v>
      </c>
    </row>
    <row r="941" spans="4:63" x14ac:dyDescent="0.25">
      <c r="D941" s="2"/>
      <c r="J941" s="2">
        <v>39505</v>
      </c>
      <c r="K941">
        <v>101.52734375</v>
      </c>
      <c r="L941" s="2">
        <v>39679</v>
      </c>
      <c r="M941">
        <v>102.52734375</v>
      </c>
      <c r="N941" s="2">
        <v>39771</v>
      </c>
      <c r="O941">
        <v>104.81640625</v>
      </c>
      <c r="P941" s="2">
        <v>40039</v>
      </c>
      <c r="Q941">
        <v>105.3203125</v>
      </c>
      <c r="T941" s="2"/>
      <c r="X941" s="2"/>
      <c r="AB941" s="2"/>
      <c r="AD941" s="2"/>
      <c r="AH941" s="2"/>
      <c r="AJ941" s="2">
        <v>39707</v>
      </c>
      <c r="AK941">
        <v>107.265625</v>
      </c>
      <c r="AL941" s="2">
        <v>39891</v>
      </c>
      <c r="AM941">
        <v>114.18359375</v>
      </c>
      <c r="AN941" s="2">
        <v>40067</v>
      </c>
      <c r="AO941">
        <v>110.4765625</v>
      </c>
      <c r="BD941" s="2">
        <v>39505</v>
      </c>
      <c r="BE941">
        <v>136.7109375</v>
      </c>
      <c r="BF941" s="2">
        <v>39505</v>
      </c>
      <c r="BG941">
        <v>117.33984375</v>
      </c>
      <c r="BH941" s="2">
        <v>39505</v>
      </c>
      <c r="BI941">
        <v>125.70703125</v>
      </c>
      <c r="BJ941" s="2">
        <v>39505</v>
      </c>
      <c r="BK941">
        <v>108.25</v>
      </c>
    </row>
    <row r="942" spans="4:63" x14ac:dyDescent="0.25">
      <c r="D942" s="2"/>
      <c r="J942" s="2">
        <v>39506</v>
      </c>
      <c r="K942">
        <v>101.64453125</v>
      </c>
      <c r="L942" s="2">
        <v>39680</v>
      </c>
      <c r="M942">
        <v>102.59765625</v>
      </c>
      <c r="N942" s="2">
        <v>39772</v>
      </c>
      <c r="O942">
        <v>104.953125</v>
      </c>
      <c r="P942" s="2">
        <v>40042</v>
      </c>
      <c r="Q942">
        <v>105.37890625</v>
      </c>
      <c r="T942" s="2"/>
      <c r="X942" s="2"/>
      <c r="AB942" s="2"/>
      <c r="AD942" s="2"/>
      <c r="AH942" s="2"/>
      <c r="AJ942" s="2">
        <v>39708</v>
      </c>
      <c r="AK942">
        <v>107.74609375</v>
      </c>
      <c r="AL942" s="2">
        <v>39892</v>
      </c>
      <c r="AM942">
        <v>114.328125</v>
      </c>
      <c r="AN942" s="2">
        <v>40070</v>
      </c>
      <c r="AO942">
        <v>110.05078125</v>
      </c>
      <c r="BD942" s="2">
        <v>39506</v>
      </c>
      <c r="BE942">
        <v>139.05859375</v>
      </c>
      <c r="BF942" s="2">
        <v>39506</v>
      </c>
      <c r="BG942">
        <v>119.40234375</v>
      </c>
      <c r="BH942" s="2">
        <v>39506</v>
      </c>
      <c r="BI942">
        <v>127.89453125</v>
      </c>
      <c r="BJ942" s="2">
        <v>39506</v>
      </c>
      <c r="BK942">
        <v>110.328125</v>
      </c>
    </row>
    <row r="943" spans="4:63" x14ac:dyDescent="0.25">
      <c r="D943" s="2"/>
      <c r="J943" s="2">
        <v>39507</v>
      </c>
      <c r="K943">
        <v>101.8046875</v>
      </c>
      <c r="L943" s="2">
        <v>39681</v>
      </c>
      <c r="M943">
        <v>102.515625</v>
      </c>
      <c r="N943" s="2">
        <v>39773</v>
      </c>
      <c r="O943">
        <v>104.76953125</v>
      </c>
      <c r="P943" s="2">
        <v>40043</v>
      </c>
      <c r="Q943">
        <v>105.32421875</v>
      </c>
      <c r="T943" s="2"/>
      <c r="X943" s="2"/>
      <c r="AB943" s="2"/>
      <c r="AD943" s="2"/>
      <c r="AH943" s="2"/>
      <c r="AJ943" s="2">
        <v>39709</v>
      </c>
      <c r="AK943">
        <v>107.19140625</v>
      </c>
      <c r="AL943" s="2">
        <v>39895</v>
      </c>
      <c r="AM943">
        <v>114.23046875</v>
      </c>
      <c r="AN943" s="2">
        <v>40071</v>
      </c>
      <c r="AO943">
        <v>109.859375</v>
      </c>
      <c r="BD943" s="2">
        <v>39507</v>
      </c>
      <c r="BE943">
        <v>141.15234375</v>
      </c>
      <c r="BF943" s="2">
        <v>39507</v>
      </c>
      <c r="BG943">
        <v>121.265625</v>
      </c>
      <c r="BH943" s="2">
        <v>39507</v>
      </c>
      <c r="BI943">
        <v>129.85546875</v>
      </c>
      <c r="BJ943" s="2">
        <v>39507</v>
      </c>
      <c r="BK943">
        <v>112.10546875</v>
      </c>
    </row>
    <row r="944" spans="4:63" x14ac:dyDescent="0.25">
      <c r="D944" s="2"/>
      <c r="J944" s="2">
        <v>39510</v>
      </c>
      <c r="K944">
        <v>101.8125</v>
      </c>
      <c r="L944" s="2">
        <v>39682</v>
      </c>
      <c r="M944">
        <v>102.38671875</v>
      </c>
      <c r="N944" s="2">
        <v>39776</v>
      </c>
      <c r="O944">
        <v>104.65234375</v>
      </c>
      <c r="P944" s="2">
        <v>40044</v>
      </c>
      <c r="Q944">
        <v>105.3828125</v>
      </c>
      <c r="T944" s="2"/>
      <c r="X944" s="2"/>
      <c r="AB944" s="2"/>
      <c r="AD944" s="2"/>
      <c r="AH944" s="2"/>
      <c r="AJ944" s="2">
        <v>39710</v>
      </c>
      <c r="AK944">
        <v>105.0390625</v>
      </c>
      <c r="AL944" s="2">
        <v>39896</v>
      </c>
      <c r="AM944">
        <v>113.9296875</v>
      </c>
      <c r="AN944" s="2">
        <v>40072</v>
      </c>
      <c r="AO944">
        <v>109.65234375</v>
      </c>
      <c r="BD944" s="2">
        <v>39510</v>
      </c>
      <c r="BE944">
        <v>140.61328125</v>
      </c>
      <c r="BF944" s="2">
        <v>39510</v>
      </c>
      <c r="BG944">
        <v>120.796875</v>
      </c>
      <c r="BH944" s="2">
        <v>39510</v>
      </c>
      <c r="BI944">
        <v>129.40625</v>
      </c>
      <c r="BJ944" s="2">
        <v>39510</v>
      </c>
      <c r="BK944">
        <v>111.6328125</v>
      </c>
    </row>
    <row r="945" spans="4:63" x14ac:dyDescent="0.25">
      <c r="D945" s="2"/>
      <c r="J945" s="2">
        <v>39511</v>
      </c>
      <c r="K945">
        <v>101.8046875</v>
      </c>
      <c r="L945" s="2">
        <v>39685</v>
      </c>
      <c r="M945">
        <v>102.5078125</v>
      </c>
      <c r="N945" s="2">
        <v>39777</v>
      </c>
      <c r="O945">
        <v>104.7734375</v>
      </c>
      <c r="P945" s="2">
        <v>40045</v>
      </c>
      <c r="Q945">
        <v>105.39453125</v>
      </c>
      <c r="T945" s="2"/>
      <c r="X945" s="2"/>
      <c r="AB945" s="2"/>
      <c r="AD945" s="2"/>
      <c r="AH945" s="2"/>
      <c r="AJ945" s="2">
        <v>39713</v>
      </c>
      <c r="AK945">
        <v>105.05078125</v>
      </c>
      <c r="AL945" s="2">
        <v>39897</v>
      </c>
      <c r="AM945">
        <v>113.31640625</v>
      </c>
      <c r="AN945" s="2">
        <v>40073</v>
      </c>
      <c r="AO945">
        <v>110.1328125</v>
      </c>
      <c r="BD945" s="2">
        <v>39511</v>
      </c>
      <c r="BE945">
        <v>139.6015625</v>
      </c>
      <c r="BF945" s="2">
        <v>39511</v>
      </c>
      <c r="BG945">
        <v>119.828125</v>
      </c>
      <c r="BH945" s="2">
        <v>39511</v>
      </c>
      <c r="BI945">
        <v>128.31640625</v>
      </c>
      <c r="BJ945" s="2">
        <v>39511</v>
      </c>
      <c r="BK945">
        <v>110.5703125</v>
      </c>
    </row>
    <row r="946" spans="4:63" x14ac:dyDescent="0.25">
      <c r="D946" s="2"/>
      <c r="J946" s="2">
        <v>39512</v>
      </c>
      <c r="K946">
        <v>101.84765625</v>
      </c>
      <c r="L946" s="2">
        <v>39686</v>
      </c>
      <c r="M946">
        <v>102.5</v>
      </c>
      <c r="N946" s="2">
        <v>39778</v>
      </c>
      <c r="O946">
        <v>104.890625</v>
      </c>
      <c r="P946" s="2">
        <v>40046</v>
      </c>
      <c r="Q946">
        <v>105.2578125</v>
      </c>
      <c r="T946" s="2"/>
      <c r="X946" s="2"/>
      <c r="AB946" s="2"/>
      <c r="AD946" s="2"/>
      <c r="AH946" s="2"/>
      <c r="AJ946" s="2">
        <v>39714</v>
      </c>
      <c r="AK946">
        <v>105.43359375</v>
      </c>
      <c r="AL946" s="2">
        <v>39898</v>
      </c>
      <c r="AM946">
        <v>113.71875</v>
      </c>
      <c r="AN946" s="2">
        <v>40074</v>
      </c>
      <c r="AO946">
        <v>109.65625</v>
      </c>
      <c r="BD946" s="2">
        <v>39512</v>
      </c>
      <c r="BE946">
        <v>138.29296875</v>
      </c>
      <c r="BF946" s="2">
        <v>39512</v>
      </c>
      <c r="BG946">
        <v>118.625</v>
      </c>
      <c r="BH946" s="2">
        <v>39512</v>
      </c>
      <c r="BI946">
        <v>127.03515625</v>
      </c>
      <c r="BJ946" s="2">
        <v>39512</v>
      </c>
      <c r="BK946">
        <v>109.3203125</v>
      </c>
    </row>
    <row r="947" spans="4:63" x14ac:dyDescent="0.25">
      <c r="D947" s="2"/>
      <c r="J947" s="2">
        <v>39513</v>
      </c>
      <c r="K947">
        <v>101.96484375</v>
      </c>
      <c r="L947" s="2">
        <v>39687</v>
      </c>
      <c r="M947">
        <v>102.55859375</v>
      </c>
      <c r="N947" s="2">
        <v>39779</v>
      </c>
      <c r="O947">
        <v>104.890625</v>
      </c>
      <c r="P947" s="2">
        <v>40049</v>
      </c>
      <c r="Q947">
        <v>105.34765625</v>
      </c>
      <c r="T947" s="2"/>
      <c r="X947" s="2"/>
      <c r="AB947" s="2"/>
      <c r="AD947" s="2"/>
      <c r="AH947" s="2"/>
      <c r="AJ947" s="2">
        <v>39715</v>
      </c>
      <c r="AK947">
        <v>105.8359375</v>
      </c>
      <c r="AL947" s="2">
        <v>39899</v>
      </c>
      <c r="AM947">
        <v>113.64453125</v>
      </c>
      <c r="AN947" s="2">
        <v>40077</v>
      </c>
      <c r="AO947">
        <v>109.63671875</v>
      </c>
      <c r="BD947" s="2">
        <v>39513</v>
      </c>
      <c r="BE947">
        <v>139.09765625</v>
      </c>
      <c r="BF947" s="2">
        <v>39513</v>
      </c>
      <c r="BG947">
        <v>119.33203125</v>
      </c>
      <c r="BH947" s="2">
        <v>39513</v>
      </c>
      <c r="BI947">
        <v>127.7421875</v>
      </c>
      <c r="BJ947" s="2">
        <v>39513</v>
      </c>
      <c r="BK947">
        <v>109.9140625</v>
      </c>
    </row>
    <row r="948" spans="4:63" x14ac:dyDescent="0.25">
      <c r="D948" s="2"/>
      <c r="J948" s="2">
        <v>39514</v>
      </c>
      <c r="K948">
        <v>101.9609375</v>
      </c>
      <c r="L948" s="2">
        <v>39688</v>
      </c>
      <c r="M948">
        <v>102.51953125</v>
      </c>
      <c r="N948" s="2">
        <v>39780</v>
      </c>
      <c r="O948">
        <v>105.078125</v>
      </c>
      <c r="P948" s="2">
        <v>40050</v>
      </c>
      <c r="Q948">
        <v>105.390625</v>
      </c>
      <c r="T948" s="2"/>
      <c r="X948" s="2"/>
      <c r="AB948" s="2"/>
      <c r="AD948" s="2"/>
      <c r="AH948" s="2"/>
      <c r="AJ948" s="2">
        <v>39716</v>
      </c>
      <c r="AK948">
        <v>105.06640625</v>
      </c>
      <c r="AL948" s="2">
        <v>39902</v>
      </c>
      <c r="AM948">
        <v>114.140625</v>
      </c>
      <c r="AN948" s="2">
        <v>40078</v>
      </c>
      <c r="AO948">
        <v>109.8984375</v>
      </c>
      <c r="BD948" s="2">
        <v>39514</v>
      </c>
      <c r="BE948">
        <v>139.47265625</v>
      </c>
      <c r="BF948" s="2">
        <v>39514</v>
      </c>
      <c r="BG948">
        <v>119.61328125</v>
      </c>
      <c r="BH948" s="2">
        <v>39514</v>
      </c>
      <c r="BI948">
        <v>128.0625</v>
      </c>
      <c r="BJ948" s="2">
        <v>39514</v>
      </c>
      <c r="BK948">
        <v>110.22265625</v>
      </c>
    </row>
    <row r="949" spans="4:63" x14ac:dyDescent="0.25">
      <c r="D949" s="2"/>
      <c r="J949" s="2">
        <v>39517</v>
      </c>
      <c r="K949">
        <v>102</v>
      </c>
      <c r="L949" s="2">
        <v>39689</v>
      </c>
      <c r="M949">
        <v>102.53125</v>
      </c>
      <c r="N949" s="2">
        <v>39783</v>
      </c>
      <c r="O949">
        <v>105.24609375</v>
      </c>
      <c r="P949" s="2">
        <v>40051</v>
      </c>
      <c r="Q949">
        <v>105.38671875</v>
      </c>
      <c r="T949" s="2"/>
      <c r="X949" s="2"/>
      <c r="AB949" s="2"/>
      <c r="AD949" s="2"/>
      <c r="AH949" s="2"/>
      <c r="AJ949" s="2">
        <v>39717</v>
      </c>
      <c r="AK949">
        <v>105.20703125</v>
      </c>
      <c r="AL949" s="2">
        <v>39903</v>
      </c>
      <c r="AM949">
        <v>114.65234375</v>
      </c>
      <c r="AN949" s="2">
        <v>40079</v>
      </c>
      <c r="AO949">
        <v>110.14453125</v>
      </c>
      <c r="BD949" s="2">
        <v>39517</v>
      </c>
      <c r="BE949">
        <v>140.8203125</v>
      </c>
      <c r="BF949" s="2">
        <v>39517</v>
      </c>
      <c r="BG949">
        <v>120.80078125</v>
      </c>
      <c r="BH949" s="2">
        <v>39517</v>
      </c>
      <c r="BI949">
        <v>129.28125</v>
      </c>
      <c r="BJ949" s="2">
        <v>39517</v>
      </c>
      <c r="BK949">
        <v>111.3125</v>
      </c>
    </row>
    <row r="950" spans="4:63" x14ac:dyDescent="0.25">
      <c r="D950" s="2"/>
      <c r="J950" s="2">
        <v>39518</v>
      </c>
      <c r="K950">
        <v>101.8203125</v>
      </c>
      <c r="L950" s="2">
        <v>39692</v>
      </c>
      <c r="M950">
        <v>102.53125</v>
      </c>
      <c r="N950" s="2">
        <v>39784</v>
      </c>
      <c r="O950">
        <v>105.2578125</v>
      </c>
      <c r="P950" s="2">
        <v>40052</v>
      </c>
      <c r="Q950">
        <v>105.4140625</v>
      </c>
      <c r="T950" s="2"/>
      <c r="X950" s="2"/>
      <c r="AB950" s="2"/>
      <c r="AD950" s="2"/>
      <c r="AH950" s="2"/>
      <c r="AJ950" s="2">
        <v>39720</v>
      </c>
      <c r="AK950">
        <v>107.40625</v>
      </c>
      <c r="AL950" s="2">
        <v>39904</v>
      </c>
      <c r="AM950">
        <v>114.6953125</v>
      </c>
      <c r="AN950" s="2">
        <v>40080</v>
      </c>
      <c r="AO950">
        <v>110.40625</v>
      </c>
      <c r="BD950" s="2">
        <v>39518</v>
      </c>
      <c r="BE950">
        <v>139.41796875</v>
      </c>
      <c r="BF950" s="2">
        <v>39518</v>
      </c>
      <c r="BG950">
        <v>119.6796875</v>
      </c>
      <c r="BH950" s="2">
        <v>39518</v>
      </c>
      <c r="BI950">
        <v>128.22265625</v>
      </c>
      <c r="BJ950" s="2">
        <v>39518</v>
      </c>
      <c r="BK950">
        <v>110.53125</v>
      </c>
    </row>
    <row r="951" spans="4:63" x14ac:dyDescent="0.25">
      <c r="D951" s="2"/>
      <c r="J951" s="2">
        <v>39519</v>
      </c>
      <c r="K951">
        <v>101.91015625</v>
      </c>
      <c r="L951" s="2">
        <v>39693</v>
      </c>
      <c r="M951">
        <v>102.6640625</v>
      </c>
      <c r="N951" s="2">
        <v>39785</v>
      </c>
      <c r="O951">
        <v>105.28515625</v>
      </c>
      <c r="P951" s="2">
        <v>40053</v>
      </c>
      <c r="Q951">
        <v>105.46484375</v>
      </c>
      <c r="T951" s="2"/>
      <c r="X951" s="2"/>
      <c r="AB951" s="2"/>
      <c r="AD951" s="2"/>
      <c r="AH951" s="2"/>
      <c r="AJ951" s="2">
        <v>39721</v>
      </c>
      <c r="AK951">
        <v>105.48046875</v>
      </c>
      <c r="AL951" s="2">
        <v>39905</v>
      </c>
      <c r="AM951">
        <v>113.97265625</v>
      </c>
      <c r="AN951" s="2">
        <v>40081</v>
      </c>
      <c r="AO951">
        <v>110.6640625</v>
      </c>
      <c r="BD951" s="2">
        <v>39519</v>
      </c>
      <c r="BE951">
        <v>141.31640625</v>
      </c>
      <c r="BF951" s="2">
        <v>39519</v>
      </c>
      <c r="BG951">
        <v>121.4296875</v>
      </c>
      <c r="BH951" s="2">
        <v>39519</v>
      </c>
      <c r="BI951">
        <v>130.0703125</v>
      </c>
      <c r="BJ951" s="2">
        <v>39519</v>
      </c>
      <c r="BK951">
        <v>112.109375</v>
      </c>
    </row>
    <row r="952" spans="4:63" x14ac:dyDescent="0.25">
      <c r="D952" s="2"/>
      <c r="J952" s="2">
        <v>39520</v>
      </c>
      <c r="K952">
        <v>101.91796875</v>
      </c>
      <c r="L952" s="2">
        <v>39694</v>
      </c>
      <c r="M952">
        <v>102.64453125</v>
      </c>
      <c r="N952" s="2">
        <v>39786</v>
      </c>
      <c r="O952">
        <v>105.38671875</v>
      </c>
      <c r="P952" s="2">
        <v>40056</v>
      </c>
      <c r="Q952">
        <v>105.5234375</v>
      </c>
      <c r="T952" s="2"/>
      <c r="X952" s="2"/>
      <c r="AB952" s="2"/>
      <c r="AD952" s="2"/>
      <c r="AH952" s="2"/>
      <c r="AJ952" s="2">
        <v>39722</v>
      </c>
      <c r="AK952">
        <v>106.1171875</v>
      </c>
      <c r="AL952" s="2">
        <v>39906</v>
      </c>
      <c r="AM952">
        <v>113.1953125</v>
      </c>
      <c r="AN952" s="2">
        <v>40084</v>
      </c>
      <c r="AO952">
        <v>110.94140625</v>
      </c>
      <c r="BD952" s="2">
        <v>39520</v>
      </c>
      <c r="BE952">
        <v>140.6796875</v>
      </c>
      <c r="BF952" s="2">
        <v>39520</v>
      </c>
      <c r="BG952">
        <v>120.8203125</v>
      </c>
      <c r="BH952" s="2">
        <v>39520</v>
      </c>
      <c r="BI952">
        <v>129.4609375</v>
      </c>
      <c r="BJ952" s="2">
        <v>39520</v>
      </c>
      <c r="BK952">
        <v>111.60546875</v>
      </c>
    </row>
    <row r="953" spans="4:63" x14ac:dyDescent="0.25">
      <c r="D953" s="2"/>
      <c r="J953" s="2">
        <v>39521</v>
      </c>
      <c r="K953">
        <v>102.0703125</v>
      </c>
      <c r="L953" s="2">
        <v>39695</v>
      </c>
      <c r="M953">
        <v>102.74609375</v>
      </c>
      <c r="N953" s="2">
        <v>39787</v>
      </c>
      <c r="O953">
        <v>105.25</v>
      </c>
      <c r="P953" s="2">
        <v>40057</v>
      </c>
      <c r="Q953">
        <v>105.61328125</v>
      </c>
      <c r="T953" s="2"/>
      <c r="X953" s="2"/>
      <c r="AB953" s="2"/>
      <c r="AD953" s="2"/>
      <c r="AH953" s="2"/>
      <c r="AJ953" s="2">
        <v>39723</v>
      </c>
      <c r="AK953">
        <v>107.265625</v>
      </c>
      <c r="AL953" s="2">
        <v>39909</v>
      </c>
      <c r="AM953">
        <v>112.94140625</v>
      </c>
      <c r="AN953" s="2">
        <v>40085</v>
      </c>
      <c r="AO953">
        <v>110.890625</v>
      </c>
      <c r="BD953" s="2">
        <v>39521</v>
      </c>
      <c r="BE953">
        <v>141.8671875</v>
      </c>
      <c r="BF953" s="2">
        <v>39521</v>
      </c>
      <c r="BG953">
        <v>121.98046875</v>
      </c>
      <c r="BH953" s="2">
        <v>39521</v>
      </c>
      <c r="BI953">
        <v>130.65625</v>
      </c>
      <c r="BJ953" s="2">
        <v>39521</v>
      </c>
      <c r="BK953">
        <v>112.8671875</v>
      </c>
    </row>
    <row r="954" spans="4:63" x14ac:dyDescent="0.25">
      <c r="D954" s="2"/>
      <c r="J954" s="2">
        <v>39524</v>
      </c>
      <c r="K954">
        <v>102.171875</v>
      </c>
      <c r="L954" s="2">
        <v>39696</v>
      </c>
      <c r="M954">
        <v>102.58984375</v>
      </c>
      <c r="N954" s="2">
        <v>39790</v>
      </c>
      <c r="O954">
        <v>105.24609375</v>
      </c>
      <c r="P954" s="2">
        <v>40058</v>
      </c>
      <c r="Q954">
        <v>105.625</v>
      </c>
      <c r="T954" s="2"/>
      <c r="X954" s="2"/>
      <c r="AB954" s="2"/>
      <c r="AD954" s="2"/>
      <c r="AH954" s="2"/>
      <c r="AJ954" s="2">
        <v>39724</v>
      </c>
      <c r="AK954">
        <v>107.48828125</v>
      </c>
      <c r="AL954" s="2">
        <v>39910</v>
      </c>
      <c r="AM954">
        <v>113.046875</v>
      </c>
      <c r="AN954" s="2">
        <v>40086</v>
      </c>
      <c r="AO954">
        <v>110.96484375</v>
      </c>
      <c r="BD954" s="2">
        <v>39524</v>
      </c>
      <c r="BE954">
        <v>143.171875</v>
      </c>
      <c r="BF954" s="2">
        <v>39524</v>
      </c>
      <c r="BG954">
        <v>123.15234375</v>
      </c>
      <c r="BH954" s="2">
        <v>39524</v>
      </c>
      <c r="BI954">
        <v>132.00390625</v>
      </c>
      <c r="BJ954" s="2">
        <v>39524</v>
      </c>
      <c r="BK954">
        <v>114.0546875</v>
      </c>
    </row>
    <row r="955" spans="4:63" x14ac:dyDescent="0.25">
      <c r="D955" s="2"/>
      <c r="J955" s="2">
        <v>39525</v>
      </c>
      <c r="K955">
        <v>102.0234375</v>
      </c>
      <c r="L955" s="2">
        <v>39699</v>
      </c>
      <c r="M955">
        <v>102.58203125</v>
      </c>
      <c r="N955" s="2">
        <v>39791</v>
      </c>
      <c r="O955">
        <v>105.4296875</v>
      </c>
      <c r="P955" s="2">
        <v>40059</v>
      </c>
      <c r="Q955">
        <v>105.60546875</v>
      </c>
      <c r="T955" s="2"/>
      <c r="X955" s="2"/>
      <c r="AB955" s="2"/>
      <c r="AD955" s="2"/>
      <c r="AH955" s="2"/>
      <c r="AJ955" s="2">
        <v>39727</v>
      </c>
      <c r="AK955">
        <v>108.57421875</v>
      </c>
      <c r="AL955" s="2">
        <v>39911</v>
      </c>
      <c r="AM955">
        <v>113.15234375</v>
      </c>
      <c r="AN955" s="2">
        <v>40087</v>
      </c>
      <c r="AO955">
        <v>111.7734375</v>
      </c>
      <c r="BD955" s="2">
        <v>39525</v>
      </c>
      <c r="BE955">
        <v>141.72265625</v>
      </c>
      <c r="BF955" s="2">
        <v>39525</v>
      </c>
      <c r="BG955">
        <v>121.88671875</v>
      </c>
      <c r="BH955" s="2">
        <v>39525</v>
      </c>
      <c r="BI955">
        <v>130.7109375</v>
      </c>
      <c r="BJ955" s="2">
        <v>39525</v>
      </c>
      <c r="BK955">
        <v>113.0234375</v>
      </c>
    </row>
    <row r="956" spans="4:63" x14ac:dyDescent="0.25">
      <c r="D956" s="2"/>
      <c r="J956" s="2">
        <v>39526</v>
      </c>
      <c r="K956">
        <v>102.16015625</v>
      </c>
      <c r="L956" s="2">
        <v>39700</v>
      </c>
      <c r="M956">
        <v>102.765625</v>
      </c>
      <c r="N956" s="2">
        <v>39792</v>
      </c>
      <c r="O956">
        <v>105.40625</v>
      </c>
      <c r="P956" s="2">
        <v>40060</v>
      </c>
      <c r="Q956">
        <v>105.57421875</v>
      </c>
      <c r="T956" s="2"/>
      <c r="X956" s="2"/>
      <c r="AB956" s="2"/>
      <c r="AD956" s="2"/>
      <c r="AH956" s="2"/>
      <c r="AJ956" s="2">
        <v>39728</v>
      </c>
      <c r="AK956">
        <v>108.5078125</v>
      </c>
      <c r="AL956" s="2">
        <v>39912</v>
      </c>
      <c r="AM956">
        <v>112.87109375</v>
      </c>
      <c r="AN956" s="2">
        <v>40088</v>
      </c>
      <c r="AO956">
        <v>111.609375</v>
      </c>
      <c r="BD956" s="2">
        <v>39526</v>
      </c>
      <c r="BE956">
        <v>143.4609375</v>
      </c>
      <c r="BF956" s="2">
        <v>39526</v>
      </c>
      <c r="BG956">
        <v>123.49609375</v>
      </c>
      <c r="BH956" s="2">
        <v>39526</v>
      </c>
      <c r="BI956">
        <v>132.5703125</v>
      </c>
      <c r="BJ956" s="2">
        <v>39526</v>
      </c>
      <c r="BK956">
        <v>114.8984375</v>
      </c>
    </row>
    <row r="957" spans="4:63" x14ac:dyDescent="0.25">
      <c r="D957" s="2"/>
      <c r="J957" s="2">
        <v>39527</v>
      </c>
      <c r="K957">
        <v>102.0859375</v>
      </c>
      <c r="L957" s="2">
        <v>39701</v>
      </c>
      <c r="M957">
        <v>102.7109375</v>
      </c>
      <c r="N957" s="2">
        <v>39793</v>
      </c>
      <c r="O957">
        <v>105.51171875</v>
      </c>
      <c r="P957" s="2">
        <v>40063</v>
      </c>
      <c r="Q957">
        <v>105.58984375</v>
      </c>
      <c r="T957" s="2"/>
      <c r="X957" s="2"/>
      <c r="AB957" s="2"/>
      <c r="AD957" s="2"/>
      <c r="AH957" s="2"/>
      <c r="AJ957" s="2">
        <v>39729</v>
      </c>
      <c r="AK957">
        <v>106.22265625</v>
      </c>
      <c r="AL957" s="2">
        <v>39913</v>
      </c>
      <c r="AM957">
        <v>112.87109375</v>
      </c>
      <c r="AN957" s="2">
        <v>40091</v>
      </c>
      <c r="AO957">
        <v>111.65234375</v>
      </c>
      <c r="BD957" s="2">
        <v>39527</v>
      </c>
      <c r="BE957">
        <v>144.015625</v>
      </c>
      <c r="BF957" s="2">
        <v>39527</v>
      </c>
      <c r="BG957">
        <v>124.0625</v>
      </c>
      <c r="BH957" s="2">
        <v>39527</v>
      </c>
      <c r="BI957">
        <v>133.23828125</v>
      </c>
      <c r="BJ957" s="2">
        <v>39527</v>
      </c>
      <c r="BK957">
        <v>115.65625</v>
      </c>
    </row>
    <row r="958" spans="4:63" x14ac:dyDescent="0.25">
      <c r="D958" s="2"/>
      <c r="J958" s="2">
        <v>39528</v>
      </c>
      <c r="K958">
        <v>102.0859375</v>
      </c>
      <c r="L958" s="2">
        <v>39702</v>
      </c>
      <c r="M958">
        <v>102.67578125</v>
      </c>
      <c r="N958" s="2">
        <v>39794</v>
      </c>
      <c r="O958">
        <v>105.5625</v>
      </c>
      <c r="P958" s="2">
        <v>40064</v>
      </c>
      <c r="Q958">
        <v>105.5703125</v>
      </c>
      <c r="T958" s="2"/>
      <c r="X958" s="2"/>
      <c r="AB958" s="2"/>
      <c r="AD958" s="2"/>
      <c r="AH958" s="2"/>
      <c r="AJ958" s="2">
        <v>39730</v>
      </c>
      <c r="AK958">
        <v>105.796875</v>
      </c>
      <c r="AL958" s="2">
        <v>39916</v>
      </c>
      <c r="AM958">
        <v>113.4296875</v>
      </c>
      <c r="AN958" s="2">
        <v>40092</v>
      </c>
      <c r="AO958">
        <v>111.4453125</v>
      </c>
      <c r="BD958" s="2">
        <v>39528</v>
      </c>
      <c r="BE958">
        <v>144.015625</v>
      </c>
      <c r="BF958" s="2">
        <v>39528</v>
      </c>
      <c r="BG958">
        <v>124.0625</v>
      </c>
      <c r="BH958" s="2">
        <v>39528</v>
      </c>
      <c r="BI958">
        <v>133.23828125</v>
      </c>
      <c r="BJ958" s="2">
        <v>39528</v>
      </c>
      <c r="BK958">
        <v>115.65625</v>
      </c>
    </row>
    <row r="959" spans="4:63" x14ac:dyDescent="0.25">
      <c r="D959" s="2"/>
      <c r="J959" s="2">
        <v>39531</v>
      </c>
      <c r="K959">
        <v>101.953125</v>
      </c>
      <c r="L959" s="2">
        <v>39703</v>
      </c>
      <c r="M959">
        <v>102.703125</v>
      </c>
      <c r="N959" s="2">
        <v>39797</v>
      </c>
      <c r="O959">
        <v>105.5546875</v>
      </c>
      <c r="P959" s="2">
        <v>40065</v>
      </c>
      <c r="Q959">
        <v>105.59765625</v>
      </c>
      <c r="T959" s="2"/>
      <c r="X959" s="2"/>
      <c r="AB959" s="2"/>
      <c r="AD959" s="2"/>
      <c r="AH959" s="2"/>
      <c r="AJ959" s="2">
        <v>39731</v>
      </c>
      <c r="AK959">
        <v>105.46484375</v>
      </c>
      <c r="AL959" s="2">
        <v>39917</v>
      </c>
      <c r="AM959">
        <v>113.95703125</v>
      </c>
      <c r="AN959" s="2">
        <v>40093</v>
      </c>
      <c r="AO959">
        <v>111.89453125</v>
      </c>
      <c r="BD959" s="2">
        <v>39531</v>
      </c>
      <c r="BE959">
        <v>140.86328125</v>
      </c>
      <c r="BF959" s="2">
        <v>39531</v>
      </c>
      <c r="BG959">
        <v>121.11328125</v>
      </c>
      <c r="BH959" s="2">
        <v>39531</v>
      </c>
      <c r="BI959">
        <v>130.0078125</v>
      </c>
      <c r="BJ959" s="2">
        <v>39531</v>
      </c>
      <c r="BK959">
        <v>112.53125</v>
      </c>
    </row>
    <row r="960" spans="4:63" x14ac:dyDescent="0.25">
      <c r="D960" s="2"/>
      <c r="J960" s="2">
        <v>39532</v>
      </c>
      <c r="K960">
        <v>101.9609375</v>
      </c>
      <c r="L960" s="2">
        <v>39706</v>
      </c>
      <c r="M960">
        <v>103.37109375</v>
      </c>
      <c r="N960" s="2">
        <v>39798</v>
      </c>
      <c r="O960">
        <v>105.72265625</v>
      </c>
      <c r="P960" s="2">
        <v>40066</v>
      </c>
      <c r="Q960">
        <v>105.65234375</v>
      </c>
      <c r="T960" s="2"/>
      <c r="X960" s="2"/>
      <c r="AB960" s="2"/>
      <c r="AD960" s="2"/>
      <c r="AH960" s="2"/>
      <c r="AJ960" s="2">
        <v>39734</v>
      </c>
      <c r="AK960">
        <v>105.46484375</v>
      </c>
      <c r="AL960" s="2">
        <v>39918</v>
      </c>
      <c r="AM960">
        <v>114.078125</v>
      </c>
      <c r="AN960" s="2">
        <v>40094</v>
      </c>
      <c r="AO960">
        <v>111.53125</v>
      </c>
      <c r="BD960" s="2">
        <v>39532</v>
      </c>
      <c r="BE960">
        <v>141.62109375</v>
      </c>
      <c r="BF960" s="2">
        <v>39532</v>
      </c>
      <c r="BG960">
        <v>121.87890625</v>
      </c>
      <c r="BH960" s="2">
        <v>39532</v>
      </c>
      <c r="BI960">
        <v>130.9765625</v>
      </c>
      <c r="BJ960" s="2">
        <v>39532</v>
      </c>
      <c r="BK960">
        <v>113.453125</v>
      </c>
    </row>
    <row r="961" spans="4:63" x14ac:dyDescent="0.25">
      <c r="D961" s="2"/>
      <c r="J961" s="2">
        <v>39533</v>
      </c>
      <c r="K961">
        <v>102.06640625</v>
      </c>
      <c r="L961" s="2">
        <v>39707</v>
      </c>
      <c r="M961">
        <v>103.25390625</v>
      </c>
      <c r="N961" s="2">
        <v>39799</v>
      </c>
      <c r="O961">
        <v>105.625</v>
      </c>
      <c r="P961" s="2">
        <v>40067</v>
      </c>
      <c r="Q961">
        <v>105.640625</v>
      </c>
      <c r="T961" s="2"/>
      <c r="X961" s="2"/>
      <c r="AB961" s="2"/>
      <c r="AD961" s="2"/>
      <c r="AH961" s="2"/>
      <c r="AJ961" s="2">
        <v>39735</v>
      </c>
      <c r="AK961">
        <v>104.0703125</v>
      </c>
      <c r="AL961" s="2">
        <v>39919</v>
      </c>
      <c r="AM961">
        <v>113.60546875</v>
      </c>
      <c r="AN961" s="2">
        <v>40095</v>
      </c>
      <c r="AO961">
        <v>110.70703125</v>
      </c>
      <c r="BD961" s="2">
        <v>39533</v>
      </c>
      <c r="BE961">
        <v>141.765625</v>
      </c>
      <c r="BF961" s="2">
        <v>39533</v>
      </c>
      <c r="BG961">
        <v>121.94140625</v>
      </c>
      <c r="BH961" s="2">
        <v>39533</v>
      </c>
      <c r="BI961">
        <v>130.99609375</v>
      </c>
      <c r="BJ961" s="2">
        <v>39533</v>
      </c>
      <c r="BK961">
        <v>113.38671875</v>
      </c>
    </row>
    <row r="962" spans="4:63" x14ac:dyDescent="0.25">
      <c r="D962" s="2"/>
      <c r="J962" s="2">
        <v>39534</v>
      </c>
      <c r="K962">
        <v>102.04296875</v>
      </c>
      <c r="L962" s="2">
        <v>39708</v>
      </c>
      <c r="M962">
        <v>103.46875</v>
      </c>
      <c r="N962" s="2">
        <v>39800</v>
      </c>
      <c r="O962">
        <v>105.73046875</v>
      </c>
      <c r="P962" s="2">
        <v>40070</v>
      </c>
      <c r="Q962">
        <v>105.62109375</v>
      </c>
      <c r="T962" s="2"/>
      <c r="X962" s="2"/>
      <c r="AB962" s="2"/>
      <c r="AD962" s="2"/>
      <c r="AH962" s="2"/>
      <c r="AJ962" s="2">
        <v>39736</v>
      </c>
      <c r="AK962">
        <v>105.05078125</v>
      </c>
      <c r="AL962" s="2">
        <v>39920</v>
      </c>
      <c r="AM962">
        <v>112.890625</v>
      </c>
      <c r="AN962" s="2">
        <v>40098</v>
      </c>
      <c r="AO962">
        <v>110.69140625</v>
      </c>
      <c r="BD962" s="2">
        <v>39534</v>
      </c>
      <c r="BE962">
        <v>140.47265625</v>
      </c>
      <c r="BF962" s="2">
        <v>39534</v>
      </c>
      <c r="BG962">
        <v>120.72265625</v>
      </c>
      <c r="BH962" s="2">
        <v>39534</v>
      </c>
      <c r="BI962">
        <v>129.71875</v>
      </c>
      <c r="BJ962" s="2">
        <v>39534</v>
      </c>
      <c r="BK962">
        <v>112.15234375</v>
      </c>
    </row>
    <row r="963" spans="4:63" x14ac:dyDescent="0.25">
      <c r="D963" s="2"/>
      <c r="J963" s="2">
        <v>39535</v>
      </c>
      <c r="K963">
        <v>102.0859375</v>
      </c>
      <c r="L963" s="2">
        <v>39709</v>
      </c>
      <c r="M963">
        <v>103.3828125</v>
      </c>
      <c r="N963" s="2">
        <v>39801</v>
      </c>
      <c r="O963">
        <v>105.66796875</v>
      </c>
      <c r="P963" s="2">
        <v>40071</v>
      </c>
      <c r="Q963">
        <v>105.6015625</v>
      </c>
      <c r="T963" s="2"/>
      <c r="X963" s="2"/>
      <c r="AB963" s="2"/>
      <c r="AD963" s="2"/>
      <c r="AH963" s="2"/>
      <c r="AJ963" s="2">
        <v>39737</v>
      </c>
      <c r="AK963">
        <v>104.87109375</v>
      </c>
      <c r="AL963" s="2">
        <v>39923</v>
      </c>
      <c r="AM963">
        <v>113.43359375</v>
      </c>
      <c r="AN963" s="2">
        <v>40099</v>
      </c>
      <c r="AO963">
        <v>111.046875</v>
      </c>
      <c r="BD963" s="2">
        <v>39535</v>
      </c>
      <c r="BE963">
        <v>141.58203125</v>
      </c>
      <c r="BF963" s="2">
        <v>39535</v>
      </c>
      <c r="BG963">
        <v>121.7734375</v>
      </c>
      <c r="BH963" s="2">
        <v>39535</v>
      </c>
      <c r="BI963">
        <v>130.7890625</v>
      </c>
      <c r="BJ963" s="2">
        <v>39535</v>
      </c>
      <c r="BK963">
        <v>113.2421875</v>
      </c>
    </row>
    <row r="964" spans="4:63" x14ac:dyDescent="0.25">
      <c r="D964" s="2"/>
      <c r="J964" s="2">
        <v>39538</v>
      </c>
      <c r="K964">
        <v>102.125</v>
      </c>
      <c r="L964" s="2">
        <v>39710</v>
      </c>
      <c r="M964">
        <v>102.7734375</v>
      </c>
      <c r="N964" s="2">
        <v>39804</v>
      </c>
      <c r="O964">
        <v>105.5859375</v>
      </c>
      <c r="P964" s="2">
        <v>40072</v>
      </c>
      <c r="Q964">
        <v>105.53515625</v>
      </c>
      <c r="T964" s="2"/>
      <c r="X964" s="2"/>
      <c r="AB964" s="2"/>
      <c r="AD964" s="2"/>
      <c r="AH964" s="2"/>
      <c r="AJ964" s="2">
        <v>39738</v>
      </c>
      <c r="AK964">
        <v>104.890625</v>
      </c>
      <c r="AL964" s="2">
        <v>39924</v>
      </c>
      <c r="AM964">
        <v>113.0546875</v>
      </c>
      <c r="AN964" s="2">
        <v>40100</v>
      </c>
      <c r="AO964">
        <v>110.74609375</v>
      </c>
      <c r="BD964" s="2">
        <v>39538</v>
      </c>
      <c r="BE964">
        <v>141.74609375</v>
      </c>
      <c r="BF964" s="2">
        <v>39538</v>
      </c>
      <c r="BG964">
        <v>121.8984375</v>
      </c>
      <c r="BH964" s="2">
        <v>39538</v>
      </c>
      <c r="BI964">
        <v>131.0234375</v>
      </c>
      <c r="BJ964" s="2">
        <v>39538</v>
      </c>
      <c r="BK964">
        <v>113.5078125</v>
      </c>
    </row>
    <row r="965" spans="4:63" x14ac:dyDescent="0.25">
      <c r="D965" s="2"/>
      <c r="J965" s="2">
        <v>39539</v>
      </c>
      <c r="K965">
        <v>101.9765625</v>
      </c>
      <c r="L965" s="2">
        <v>39713</v>
      </c>
      <c r="M965">
        <v>102.81640625</v>
      </c>
      <c r="N965" s="2">
        <v>39805</v>
      </c>
      <c r="O965">
        <v>105.55078125</v>
      </c>
      <c r="P965" s="2">
        <v>40073</v>
      </c>
      <c r="Q965">
        <v>105.609375</v>
      </c>
      <c r="T965" s="2"/>
      <c r="X965" s="2"/>
      <c r="AB965" s="2"/>
      <c r="AD965" s="2"/>
      <c r="AH965" s="2"/>
      <c r="AJ965" s="2">
        <v>39741</v>
      </c>
      <c r="AK965">
        <v>105.2265625</v>
      </c>
      <c r="AL965" s="2">
        <v>39925</v>
      </c>
      <c r="AM965">
        <v>112.83203125</v>
      </c>
      <c r="AN965" s="2">
        <v>40101</v>
      </c>
      <c r="AO965">
        <v>110.4296875</v>
      </c>
      <c r="BD965" s="2">
        <v>39539</v>
      </c>
      <c r="BE965">
        <v>139.984375</v>
      </c>
      <c r="BF965" s="2">
        <v>39539</v>
      </c>
      <c r="BG965">
        <v>120.3828125</v>
      </c>
      <c r="BH965" s="2">
        <v>39539</v>
      </c>
      <c r="BI965">
        <v>129.21484375</v>
      </c>
      <c r="BJ965" s="2">
        <v>39539</v>
      </c>
      <c r="BK965">
        <v>111.7890625</v>
      </c>
    </row>
    <row r="966" spans="4:63" x14ac:dyDescent="0.25">
      <c r="D966" s="2"/>
      <c r="J966" s="2">
        <v>39540</v>
      </c>
      <c r="K966">
        <v>101.92578125</v>
      </c>
      <c r="L966" s="2">
        <v>39714</v>
      </c>
      <c r="M966">
        <v>102.91796875</v>
      </c>
      <c r="N966" s="2">
        <v>39806</v>
      </c>
      <c r="O966">
        <v>105.51171875</v>
      </c>
      <c r="P966" s="2">
        <v>40074</v>
      </c>
      <c r="Q966">
        <v>105.53515625</v>
      </c>
      <c r="T966" s="2"/>
      <c r="X966" s="2"/>
      <c r="AB966" s="2"/>
      <c r="AD966" s="2"/>
      <c r="AH966" s="2"/>
      <c r="AJ966" s="2">
        <v>39742</v>
      </c>
      <c r="AK966">
        <v>105.95703125</v>
      </c>
      <c r="AL966" s="2">
        <v>39926</v>
      </c>
      <c r="AM966">
        <v>112.890625</v>
      </c>
      <c r="AN966" s="2">
        <v>40102</v>
      </c>
      <c r="AO966">
        <v>110.69921875</v>
      </c>
      <c r="BD966" s="2">
        <v>39540</v>
      </c>
      <c r="BE966">
        <v>139.72265625</v>
      </c>
      <c r="BF966" s="2">
        <v>39540</v>
      </c>
      <c r="BG966">
        <v>120.23046875</v>
      </c>
      <c r="BH966" s="2">
        <v>39540</v>
      </c>
      <c r="BI966">
        <v>129.03125</v>
      </c>
      <c r="BJ966" s="2">
        <v>39540</v>
      </c>
      <c r="BK966">
        <v>111.67578125</v>
      </c>
    </row>
    <row r="967" spans="4:63" x14ac:dyDescent="0.25">
      <c r="D967" s="2"/>
      <c r="J967" s="2">
        <v>39541</v>
      </c>
      <c r="K967">
        <v>101.93359375</v>
      </c>
      <c r="L967" s="2">
        <v>39715</v>
      </c>
      <c r="M967">
        <v>103.0546875</v>
      </c>
      <c r="N967" s="2">
        <v>39807</v>
      </c>
      <c r="O967">
        <v>105.51171875</v>
      </c>
      <c r="P967" s="2">
        <v>40077</v>
      </c>
      <c r="Q967">
        <v>105.546875</v>
      </c>
      <c r="T967" s="2"/>
      <c r="X967" s="2"/>
      <c r="AB967" s="2"/>
      <c r="AD967" s="2"/>
      <c r="AH967" s="2"/>
      <c r="AJ967" s="2">
        <v>39743</v>
      </c>
      <c r="AK967">
        <v>106.8125</v>
      </c>
      <c r="AL967" s="2">
        <v>39927</v>
      </c>
      <c r="AM967">
        <v>112.48828125</v>
      </c>
      <c r="AN967" s="2">
        <v>40105</v>
      </c>
      <c r="AO967">
        <v>110.79296875</v>
      </c>
      <c r="BD967" s="2">
        <v>39541</v>
      </c>
      <c r="BE967">
        <v>140.07421875</v>
      </c>
      <c r="BF967" s="2">
        <v>39541</v>
      </c>
      <c r="BG967">
        <v>120.57421875</v>
      </c>
      <c r="BH967" s="2">
        <v>39541</v>
      </c>
      <c r="BI967">
        <v>129.421875</v>
      </c>
      <c r="BJ967" s="2">
        <v>39541</v>
      </c>
      <c r="BK967">
        <v>112.06640625</v>
      </c>
    </row>
    <row r="968" spans="4:63" x14ac:dyDescent="0.25">
      <c r="D968" s="2"/>
      <c r="J968" s="2">
        <v>39542</v>
      </c>
      <c r="K968">
        <v>101.9921875</v>
      </c>
      <c r="L968" s="2">
        <v>39716</v>
      </c>
      <c r="M968">
        <v>102.875</v>
      </c>
      <c r="N968" s="2">
        <v>39808</v>
      </c>
      <c r="O968">
        <v>105.58984375</v>
      </c>
      <c r="P968" s="2">
        <v>40078</v>
      </c>
      <c r="Q968">
        <v>105.65234375</v>
      </c>
      <c r="T968" s="2"/>
      <c r="X968" s="2"/>
      <c r="AB968" s="2"/>
      <c r="AD968" s="2"/>
      <c r="AH968" s="2"/>
      <c r="AJ968" s="2">
        <v>39744</v>
      </c>
      <c r="AK968">
        <v>106.24609375</v>
      </c>
      <c r="AL968" s="2">
        <v>39930</v>
      </c>
      <c r="AM968">
        <v>113.09375</v>
      </c>
      <c r="AN968" s="2">
        <v>40106</v>
      </c>
      <c r="AO968">
        <v>111.1015625</v>
      </c>
      <c r="BD968" s="2">
        <v>39542</v>
      </c>
      <c r="BE968">
        <v>141.93359375</v>
      </c>
      <c r="BF968" s="2">
        <v>39542</v>
      </c>
      <c r="BG968">
        <v>122.19921875</v>
      </c>
      <c r="BH968" s="2">
        <v>39542</v>
      </c>
      <c r="BI968">
        <v>131.0078125</v>
      </c>
      <c r="BJ968" s="2">
        <v>39542</v>
      </c>
      <c r="BK968">
        <v>113.375</v>
      </c>
    </row>
    <row r="969" spans="4:63" x14ac:dyDescent="0.25">
      <c r="D969" s="2"/>
      <c r="J969" s="2">
        <v>39545</v>
      </c>
      <c r="K969">
        <v>101.984375</v>
      </c>
      <c r="L969" s="2">
        <v>39717</v>
      </c>
      <c r="M969">
        <v>102.9375</v>
      </c>
      <c r="N969" s="2">
        <v>39811</v>
      </c>
      <c r="O969">
        <v>105.7265625</v>
      </c>
      <c r="P969" s="2">
        <v>40079</v>
      </c>
      <c r="Q969">
        <v>105.6640625</v>
      </c>
      <c r="T969" s="2"/>
      <c r="X969" s="2"/>
      <c r="AB969" s="2"/>
      <c r="AD969" s="2"/>
      <c r="AH969" s="2"/>
      <c r="AJ969" s="2">
        <v>39745</v>
      </c>
      <c r="AK969">
        <v>106.52734375</v>
      </c>
      <c r="AL969" s="2">
        <v>39931</v>
      </c>
      <c r="AM969">
        <v>112.49609375</v>
      </c>
      <c r="AN969" s="2">
        <v>40107</v>
      </c>
      <c r="AO969">
        <v>110.76953125</v>
      </c>
      <c r="BD969" s="2">
        <v>39545</v>
      </c>
      <c r="BE969">
        <v>141.171875</v>
      </c>
      <c r="BF969" s="2">
        <v>39545</v>
      </c>
      <c r="BG969">
        <v>121.515625</v>
      </c>
      <c r="BH969" s="2">
        <v>39545</v>
      </c>
      <c r="BI969">
        <v>130.33984375</v>
      </c>
      <c r="BJ969" s="2">
        <v>39545</v>
      </c>
      <c r="BK969">
        <v>112.78125</v>
      </c>
    </row>
    <row r="970" spans="4:63" x14ac:dyDescent="0.25">
      <c r="D970" s="2"/>
      <c r="J970" s="2">
        <v>39546</v>
      </c>
      <c r="K970">
        <v>102.0390625</v>
      </c>
      <c r="L970" s="2">
        <v>39720</v>
      </c>
      <c r="M970">
        <v>103.4609375</v>
      </c>
      <c r="N970" s="2">
        <v>39812</v>
      </c>
      <c r="O970">
        <v>105.81640625</v>
      </c>
      <c r="P970" s="2">
        <v>40080</v>
      </c>
      <c r="Q970">
        <v>105.70703125</v>
      </c>
      <c r="T970" s="2"/>
      <c r="X970" s="2"/>
      <c r="AB970" s="2"/>
      <c r="AD970" s="2"/>
      <c r="AH970" s="2"/>
      <c r="AJ970" s="2">
        <v>39748</v>
      </c>
      <c r="AK970">
        <v>106.5234375</v>
      </c>
      <c r="AL970" s="2">
        <v>39932</v>
      </c>
      <c r="AM970">
        <v>111.9921875</v>
      </c>
      <c r="AN970" s="2">
        <v>40108</v>
      </c>
      <c r="AO970">
        <v>110.609375</v>
      </c>
      <c r="BD970" s="2">
        <v>39546</v>
      </c>
      <c r="BE970">
        <v>140.7890625</v>
      </c>
      <c r="BF970" s="2">
        <v>39546</v>
      </c>
      <c r="BG970">
        <v>121.15625</v>
      </c>
      <c r="BH970" s="2">
        <v>39546</v>
      </c>
      <c r="BI970">
        <v>129.90625</v>
      </c>
      <c r="BJ970" s="2">
        <v>39546</v>
      </c>
      <c r="BK970">
        <v>112.32421875</v>
      </c>
    </row>
    <row r="971" spans="4:63" x14ac:dyDescent="0.25">
      <c r="D971" s="2"/>
      <c r="J971" s="2">
        <v>39547</v>
      </c>
      <c r="K971">
        <v>102.11328125</v>
      </c>
      <c r="L971" s="2">
        <v>39721</v>
      </c>
      <c r="M971">
        <v>103.08203125</v>
      </c>
      <c r="N971" s="2">
        <v>39813</v>
      </c>
      <c r="O971">
        <v>105.7265625</v>
      </c>
      <c r="P971" s="2">
        <v>40081</v>
      </c>
      <c r="Q971">
        <v>105.6328125</v>
      </c>
      <c r="T971" s="2"/>
      <c r="X971" s="2"/>
      <c r="AB971" s="2"/>
      <c r="AD971" s="2"/>
      <c r="AH971" s="2"/>
      <c r="AJ971" s="2">
        <v>39749</v>
      </c>
      <c r="AK971">
        <v>105.73828125</v>
      </c>
      <c r="AL971" s="2">
        <v>39933</v>
      </c>
      <c r="AM971">
        <v>112.06640625</v>
      </c>
      <c r="AN971" s="2">
        <v>40109</v>
      </c>
      <c r="AO971">
        <v>110.12890625</v>
      </c>
      <c r="BD971" s="2">
        <v>39547</v>
      </c>
      <c r="BE971">
        <v>141.96484375</v>
      </c>
      <c r="BF971" s="2">
        <v>39547</v>
      </c>
      <c r="BG971">
        <v>122.15625</v>
      </c>
      <c r="BH971" s="2">
        <v>39547</v>
      </c>
      <c r="BI971">
        <v>130.953125</v>
      </c>
      <c r="BJ971" s="2">
        <v>39547</v>
      </c>
      <c r="BK971">
        <v>113.27734375</v>
      </c>
    </row>
    <row r="972" spans="4:63" x14ac:dyDescent="0.25">
      <c r="D972" s="2"/>
      <c r="J972" s="2">
        <v>39548</v>
      </c>
      <c r="K972">
        <v>102.10546875</v>
      </c>
      <c r="L972" s="2">
        <v>39722</v>
      </c>
      <c r="M972">
        <v>103.26171875</v>
      </c>
      <c r="N972" s="2">
        <v>39814</v>
      </c>
      <c r="O972">
        <v>105.7265625</v>
      </c>
      <c r="P972" s="2">
        <v>40084</v>
      </c>
      <c r="Q972">
        <v>105.66015625</v>
      </c>
      <c r="T972" s="2"/>
      <c r="X972" s="2"/>
      <c r="AB972" s="2"/>
      <c r="AD972" s="2"/>
      <c r="AH972" s="2"/>
      <c r="AJ972" s="2">
        <v>39750</v>
      </c>
      <c r="AK972">
        <v>105.74609375</v>
      </c>
      <c r="AL972" s="2">
        <v>39934</v>
      </c>
      <c r="AM972">
        <v>112.0703125</v>
      </c>
      <c r="AN972" s="2">
        <v>40112</v>
      </c>
      <c r="AO972">
        <v>109.81640625</v>
      </c>
      <c r="BD972" s="2">
        <v>39548</v>
      </c>
      <c r="BE972">
        <v>141.515625</v>
      </c>
      <c r="BF972" s="2">
        <v>39548</v>
      </c>
      <c r="BG972">
        <v>121.796875</v>
      </c>
      <c r="BH972" s="2">
        <v>39548</v>
      </c>
      <c r="BI972">
        <v>130.59765625</v>
      </c>
      <c r="BJ972" s="2">
        <v>39548</v>
      </c>
      <c r="BK972">
        <v>112.90234375</v>
      </c>
    </row>
    <row r="973" spans="4:63" x14ac:dyDescent="0.25">
      <c r="D973" s="2"/>
      <c r="J973" s="2">
        <v>39549</v>
      </c>
      <c r="K973">
        <v>102.1796875</v>
      </c>
      <c r="L973" s="2">
        <v>39723</v>
      </c>
      <c r="M973">
        <v>103.5546875</v>
      </c>
      <c r="N973" s="2">
        <v>39815</v>
      </c>
      <c r="O973">
        <v>105.62109375</v>
      </c>
      <c r="P973" s="2">
        <v>40085</v>
      </c>
      <c r="Q973">
        <v>105.640625</v>
      </c>
      <c r="T973" s="2"/>
      <c r="X973" s="2"/>
      <c r="AB973" s="2"/>
      <c r="AD973" s="2"/>
      <c r="AH973" s="2"/>
      <c r="AJ973" s="2">
        <v>39751</v>
      </c>
      <c r="AK973">
        <v>105.2890625</v>
      </c>
      <c r="AL973" s="2">
        <v>39937</v>
      </c>
      <c r="AM973">
        <v>111.94140625</v>
      </c>
      <c r="AN973" s="2">
        <v>40113</v>
      </c>
      <c r="AO973">
        <v>110.578125</v>
      </c>
      <c r="BD973" s="2">
        <v>39549</v>
      </c>
      <c r="BE973">
        <v>142.390625</v>
      </c>
      <c r="BF973" s="2">
        <v>39549</v>
      </c>
      <c r="BG973">
        <v>122.59765625</v>
      </c>
      <c r="BH973" s="2">
        <v>39549</v>
      </c>
      <c r="BI973">
        <v>131.41796875</v>
      </c>
      <c r="BJ973" s="2">
        <v>39549</v>
      </c>
      <c r="BK973">
        <v>113.6796875</v>
      </c>
    </row>
    <row r="974" spans="4:63" x14ac:dyDescent="0.25">
      <c r="D974" s="2"/>
      <c r="J974" s="2">
        <v>39552</v>
      </c>
      <c r="K974">
        <v>102.171875</v>
      </c>
      <c r="L974" s="2">
        <v>39724</v>
      </c>
      <c r="M974">
        <v>103.61328125</v>
      </c>
      <c r="N974" s="2">
        <v>39818</v>
      </c>
      <c r="O974">
        <v>105.66015625</v>
      </c>
      <c r="P974" s="2">
        <v>40086</v>
      </c>
      <c r="Q974">
        <v>105.69921875</v>
      </c>
      <c r="T974" s="2"/>
      <c r="X974" s="2"/>
      <c r="AB974" s="2"/>
      <c r="AD974" s="2"/>
      <c r="AH974" s="2"/>
      <c r="AJ974" s="2">
        <v>39752</v>
      </c>
      <c r="AK974">
        <v>105.44921875</v>
      </c>
      <c r="AL974" s="2">
        <v>39938</v>
      </c>
      <c r="AM974">
        <v>111.75</v>
      </c>
      <c r="AN974" s="2">
        <v>40114</v>
      </c>
      <c r="AO974">
        <v>110.82421875</v>
      </c>
      <c r="BD974" s="2">
        <v>39552</v>
      </c>
      <c r="BE974">
        <v>141.8203125</v>
      </c>
      <c r="BF974" s="2">
        <v>39552</v>
      </c>
      <c r="BG974">
        <v>122.06640625</v>
      </c>
      <c r="BH974" s="2">
        <v>39552</v>
      </c>
      <c r="BI974">
        <v>130.765625</v>
      </c>
      <c r="BJ974" s="2">
        <v>39552</v>
      </c>
      <c r="BK974">
        <v>113.0390625</v>
      </c>
    </row>
    <row r="975" spans="4:63" x14ac:dyDescent="0.25">
      <c r="D975" s="2"/>
      <c r="J975" s="2">
        <v>39553</v>
      </c>
      <c r="K975">
        <v>102.1328125</v>
      </c>
      <c r="L975" s="2">
        <v>39727</v>
      </c>
      <c r="M975">
        <v>103.796875</v>
      </c>
      <c r="N975" s="2">
        <v>39819</v>
      </c>
      <c r="O975">
        <v>105.640625</v>
      </c>
      <c r="P975" s="2">
        <v>40087</v>
      </c>
      <c r="Q975">
        <v>105.7890625</v>
      </c>
      <c r="T975" s="2"/>
      <c r="X975" s="2"/>
      <c r="AB975" s="2"/>
      <c r="AD975" s="2"/>
      <c r="AH975" s="2"/>
      <c r="AJ975" s="2">
        <v>39755</v>
      </c>
      <c r="AK975">
        <v>105.95703125</v>
      </c>
      <c r="AL975" s="2">
        <v>39939</v>
      </c>
      <c r="AM975">
        <v>111.74609375</v>
      </c>
      <c r="AN975" s="2">
        <v>40115</v>
      </c>
      <c r="AO975">
        <v>110.4140625</v>
      </c>
      <c r="BD975" s="2">
        <v>39553</v>
      </c>
      <c r="BE975">
        <v>140.43359375</v>
      </c>
      <c r="BF975" s="2">
        <v>39553</v>
      </c>
      <c r="BG975">
        <v>120.76953125</v>
      </c>
      <c r="BH975" s="2">
        <v>39553</v>
      </c>
      <c r="BI975">
        <v>129.421875</v>
      </c>
      <c r="BJ975" s="2">
        <v>39553</v>
      </c>
      <c r="BK975">
        <v>111.72265625</v>
      </c>
    </row>
    <row r="976" spans="4:63" x14ac:dyDescent="0.25">
      <c r="D976" s="2"/>
      <c r="J976" s="2">
        <v>39554</v>
      </c>
      <c r="K976">
        <v>102.12890625</v>
      </c>
      <c r="L976" s="2">
        <v>39728</v>
      </c>
      <c r="M976">
        <v>103.7890625</v>
      </c>
      <c r="N976" s="2">
        <v>39820</v>
      </c>
      <c r="O976">
        <v>105.54296875</v>
      </c>
      <c r="P976" s="2">
        <v>40088</v>
      </c>
      <c r="Q976">
        <v>105.7890625</v>
      </c>
      <c r="T976" s="2"/>
      <c r="X976" s="2"/>
      <c r="AB976" s="2"/>
      <c r="AD976" s="2"/>
      <c r="AH976" s="2"/>
      <c r="AJ976" s="2">
        <v>39756</v>
      </c>
      <c r="AK976">
        <v>107.046875</v>
      </c>
      <c r="AL976" s="2">
        <v>39940</v>
      </c>
      <c r="AM976">
        <v>110.8515625</v>
      </c>
      <c r="AN976" s="2">
        <v>40116</v>
      </c>
      <c r="AO976">
        <v>111.27734375</v>
      </c>
      <c r="BD976" s="2">
        <v>39554</v>
      </c>
      <c r="BE976">
        <v>139.453125</v>
      </c>
      <c r="BF976" s="2">
        <v>39554</v>
      </c>
      <c r="BG976">
        <v>119.8671875</v>
      </c>
      <c r="BH976" s="2">
        <v>39554</v>
      </c>
      <c r="BI976">
        <v>128.50390625</v>
      </c>
      <c r="BJ976" s="2">
        <v>39554</v>
      </c>
      <c r="BK976">
        <v>110.95703125</v>
      </c>
    </row>
    <row r="977" spans="4:63" x14ac:dyDescent="0.25">
      <c r="D977" s="2"/>
      <c r="J977" s="2">
        <v>39555</v>
      </c>
      <c r="K977">
        <v>102.07421875</v>
      </c>
      <c r="L977" s="2">
        <v>39729</v>
      </c>
      <c r="M977">
        <v>103.62890625</v>
      </c>
      <c r="N977" s="2">
        <v>39821</v>
      </c>
      <c r="O977">
        <v>105.5234375</v>
      </c>
      <c r="P977" s="2">
        <v>40091</v>
      </c>
      <c r="Q977">
        <v>105.78515625</v>
      </c>
      <c r="T977" s="2"/>
      <c r="X977" s="2"/>
      <c r="AB977" s="2"/>
      <c r="AD977" s="2"/>
      <c r="AH977" s="2"/>
      <c r="AJ977" s="2">
        <v>39757</v>
      </c>
      <c r="AK977">
        <v>107.23046875</v>
      </c>
      <c r="AL977" s="2">
        <v>39941</v>
      </c>
      <c r="AM977">
        <v>111.13671875</v>
      </c>
      <c r="AN977" s="2">
        <v>40119</v>
      </c>
      <c r="AO977">
        <v>111.1328125</v>
      </c>
      <c r="BD977" s="2">
        <v>39555</v>
      </c>
      <c r="BE977">
        <v>138.8984375</v>
      </c>
      <c r="BF977" s="2">
        <v>39555</v>
      </c>
      <c r="BG977">
        <v>119.3984375</v>
      </c>
      <c r="BH977" s="2">
        <v>39555</v>
      </c>
      <c r="BI977">
        <v>128.0234375</v>
      </c>
      <c r="BJ977" s="2">
        <v>39555</v>
      </c>
      <c r="BK977">
        <v>110.44140625</v>
      </c>
    </row>
    <row r="978" spans="4:63" x14ac:dyDescent="0.25">
      <c r="D978" s="2"/>
      <c r="J978" s="2">
        <v>39556</v>
      </c>
      <c r="K978">
        <v>102.0703125</v>
      </c>
      <c r="L978" s="2">
        <v>39730</v>
      </c>
      <c r="M978">
        <v>103.65234375</v>
      </c>
      <c r="N978" s="2">
        <v>39822</v>
      </c>
      <c r="O978">
        <v>105.6171875</v>
      </c>
      <c r="P978" s="2">
        <v>40092</v>
      </c>
      <c r="Q978">
        <v>105.75</v>
      </c>
      <c r="T978" s="2"/>
      <c r="X978" s="2"/>
      <c r="AB978" s="2"/>
      <c r="AD978" s="2"/>
      <c r="AH978" s="2"/>
      <c r="AJ978" s="2">
        <v>39758</v>
      </c>
      <c r="AK978">
        <v>107.4609375</v>
      </c>
      <c r="AL978" s="2">
        <v>39944</v>
      </c>
      <c r="AM978">
        <v>111.8671875</v>
      </c>
      <c r="AN978" s="2">
        <v>40120</v>
      </c>
      <c r="AO978">
        <v>110.9453125</v>
      </c>
      <c r="BD978" s="2">
        <v>39556</v>
      </c>
      <c r="BE978">
        <v>139.1953125</v>
      </c>
      <c r="BF978" s="2">
        <v>39556</v>
      </c>
      <c r="BG978">
        <v>119.65234375</v>
      </c>
      <c r="BH978" s="2">
        <v>39556</v>
      </c>
      <c r="BI978">
        <v>128.296875</v>
      </c>
      <c r="BJ978" s="2">
        <v>39556</v>
      </c>
      <c r="BK978">
        <v>110.796875</v>
      </c>
    </row>
    <row r="979" spans="4:63" x14ac:dyDescent="0.25">
      <c r="D979" s="2"/>
      <c r="J979" s="2">
        <v>39559</v>
      </c>
      <c r="K979">
        <v>102.078125</v>
      </c>
      <c r="L979" s="2">
        <v>39731</v>
      </c>
      <c r="M979">
        <v>103.61328125</v>
      </c>
      <c r="N979" s="2">
        <v>39825</v>
      </c>
      <c r="O979">
        <v>105.59765625</v>
      </c>
      <c r="P979" s="2">
        <v>40093</v>
      </c>
      <c r="Q979">
        <v>105.82421875</v>
      </c>
      <c r="T979" s="2"/>
      <c r="X979" s="2"/>
      <c r="AB979" s="2"/>
      <c r="AD979" s="2"/>
      <c r="AH979" s="2"/>
      <c r="AJ979" s="2">
        <v>39759</v>
      </c>
      <c r="AK979">
        <v>106.8203125</v>
      </c>
      <c r="AL979" s="2">
        <v>39945</v>
      </c>
      <c r="AM979">
        <v>111.91015625</v>
      </c>
      <c r="AN979" s="2">
        <v>40121</v>
      </c>
      <c r="AO979">
        <v>110.75390625</v>
      </c>
      <c r="BD979" s="2">
        <v>39559</v>
      </c>
      <c r="BE979">
        <v>139.23046875</v>
      </c>
      <c r="BF979" s="2">
        <v>39559</v>
      </c>
      <c r="BG979">
        <v>119.66796875</v>
      </c>
      <c r="BH979" s="2">
        <v>39559</v>
      </c>
      <c r="BI979">
        <v>128.375</v>
      </c>
      <c r="BJ979" s="2">
        <v>39559</v>
      </c>
      <c r="BK979">
        <v>110.90234375</v>
      </c>
    </row>
    <row r="980" spans="4:63" x14ac:dyDescent="0.25">
      <c r="D980" s="2"/>
      <c r="J980" s="2">
        <v>39560</v>
      </c>
      <c r="K980">
        <v>102.1171875</v>
      </c>
      <c r="L980" s="2">
        <v>39734</v>
      </c>
      <c r="M980">
        <v>103.61328125</v>
      </c>
      <c r="N980" s="2">
        <v>39826</v>
      </c>
      <c r="O980">
        <v>105.578125</v>
      </c>
      <c r="P980" s="2">
        <v>40094</v>
      </c>
      <c r="Q980">
        <v>105.7734375</v>
      </c>
      <c r="T980" s="2"/>
      <c r="X980" s="2"/>
      <c r="AB980" s="2"/>
      <c r="AD980" s="2"/>
      <c r="AH980" s="2"/>
      <c r="AJ980" s="2">
        <v>39762</v>
      </c>
      <c r="AK980">
        <v>107.265625</v>
      </c>
      <c r="AL980" s="2">
        <v>39946</v>
      </c>
      <c r="AM980">
        <v>112.125</v>
      </c>
      <c r="AN980" s="2">
        <v>40122</v>
      </c>
      <c r="AO980">
        <v>110.921875</v>
      </c>
      <c r="BD980" s="2">
        <v>39560</v>
      </c>
      <c r="BE980">
        <v>139.80078125</v>
      </c>
      <c r="BF980" s="2">
        <v>39560</v>
      </c>
      <c r="BG980">
        <v>120.18359375</v>
      </c>
      <c r="BH980" s="2">
        <v>39560</v>
      </c>
      <c r="BI980">
        <v>128.98828125</v>
      </c>
      <c r="BJ980" s="2">
        <v>39560</v>
      </c>
      <c r="BK980">
        <v>111.48046875</v>
      </c>
    </row>
    <row r="981" spans="4:63" x14ac:dyDescent="0.25">
      <c r="D981" s="2"/>
      <c r="J981" s="2">
        <v>39561</v>
      </c>
      <c r="K981">
        <v>102.12890625</v>
      </c>
      <c r="L981" s="2">
        <v>39735</v>
      </c>
      <c r="M981">
        <v>103.375</v>
      </c>
      <c r="N981" s="2">
        <v>39827</v>
      </c>
      <c r="O981">
        <v>105.57421875</v>
      </c>
      <c r="P981" s="2">
        <v>40095</v>
      </c>
      <c r="Q981">
        <v>105.6953125</v>
      </c>
      <c r="T981" s="2"/>
      <c r="X981" s="2"/>
      <c r="AB981" s="2"/>
      <c r="AD981" s="2"/>
      <c r="AH981" s="2"/>
      <c r="AJ981" s="2">
        <v>39763</v>
      </c>
      <c r="AK981">
        <v>107.265625</v>
      </c>
      <c r="AL981" s="2">
        <v>39947</v>
      </c>
      <c r="AM981">
        <v>112.26171875</v>
      </c>
      <c r="AN981" s="2">
        <v>40123</v>
      </c>
      <c r="AO981">
        <v>111.20703125</v>
      </c>
      <c r="BD981" s="2">
        <v>39561</v>
      </c>
      <c r="BE981">
        <v>139.1484375</v>
      </c>
      <c r="BF981" s="2">
        <v>39561</v>
      </c>
      <c r="BG981">
        <v>119.57421875</v>
      </c>
      <c r="BH981" s="2">
        <v>39561</v>
      </c>
      <c r="BI981">
        <v>128.33203125</v>
      </c>
      <c r="BJ981" s="2">
        <v>39561</v>
      </c>
      <c r="BK981">
        <v>110.85546875</v>
      </c>
    </row>
    <row r="982" spans="4:63" x14ac:dyDescent="0.25">
      <c r="D982" s="2"/>
      <c r="J982" s="2">
        <v>39562</v>
      </c>
      <c r="K982">
        <v>102.02734375</v>
      </c>
      <c r="L982" s="2">
        <v>39736</v>
      </c>
      <c r="M982">
        <v>103.69921875</v>
      </c>
      <c r="N982" s="2">
        <v>39828</v>
      </c>
      <c r="O982">
        <v>105.5390625</v>
      </c>
      <c r="P982" s="2">
        <v>40098</v>
      </c>
      <c r="Q982">
        <v>105.6953125</v>
      </c>
      <c r="T982" s="2"/>
      <c r="X982" s="2"/>
      <c r="AB982" s="2"/>
      <c r="AD982" s="2"/>
      <c r="AH982" s="2"/>
      <c r="AJ982" s="2">
        <v>39764</v>
      </c>
      <c r="AK982">
        <v>108.0390625</v>
      </c>
      <c r="AL982" s="2">
        <v>39948</v>
      </c>
      <c r="AM982">
        <v>112.01953125</v>
      </c>
      <c r="AN982" s="2">
        <v>40126</v>
      </c>
      <c r="AO982">
        <v>111.25</v>
      </c>
      <c r="BD982" s="2">
        <v>39562</v>
      </c>
      <c r="BE982">
        <v>138.19921875</v>
      </c>
      <c r="BF982" s="2">
        <v>39562</v>
      </c>
      <c r="BG982">
        <v>118.65234375</v>
      </c>
      <c r="BH982" s="2">
        <v>39562</v>
      </c>
      <c r="BI982">
        <v>127.3671875</v>
      </c>
      <c r="BJ982" s="2">
        <v>39562</v>
      </c>
      <c r="BK982">
        <v>110.0703125</v>
      </c>
    </row>
    <row r="983" spans="4:63" x14ac:dyDescent="0.25">
      <c r="D983" s="2"/>
      <c r="J983" s="2">
        <v>39563</v>
      </c>
      <c r="K983">
        <v>102.0234375</v>
      </c>
      <c r="L983" s="2">
        <v>39737</v>
      </c>
      <c r="M983">
        <v>103.62890625</v>
      </c>
      <c r="N983" s="2">
        <v>39829</v>
      </c>
      <c r="O983">
        <v>105.53515625</v>
      </c>
      <c r="P983" s="2">
        <v>40099</v>
      </c>
      <c r="Q983">
        <v>105.78515625</v>
      </c>
      <c r="T983" s="2"/>
      <c r="X983" s="2"/>
      <c r="AB983" s="2"/>
      <c r="AD983" s="2"/>
      <c r="AH983" s="2"/>
      <c r="AJ983" s="2">
        <v>39765</v>
      </c>
      <c r="AK983">
        <v>107.64453125</v>
      </c>
      <c r="AL983" s="2">
        <v>39951</v>
      </c>
      <c r="AM983">
        <v>111.390625</v>
      </c>
      <c r="AN983" s="2">
        <v>40127</v>
      </c>
      <c r="AO983">
        <v>111.26171875</v>
      </c>
      <c r="BD983" s="2">
        <v>39563</v>
      </c>
      <c r="BE983">
        <v>137.57421875</v>
      </c>
      <c r="BF983" s="2">
        <v>39563</v>
      </c>
      <c r="BG983">
        <v>118.0625</v>
      </c>
      <c r="BH983" s="2">
        <v>39563</v>
      </c>
      <c r="BI983">
        <v>126.703125</v>
      </c>
      <c r="BJ983" s="2">
        <v>39563</v>
      </c>
      <c r="BK983">
        <v>109.4140625</v>
      </c>
    </row>
    <row r="984" spans="4:63" x14ac:dyDescent="0.25">
      <c r="D984" s="2"/>
      <c r="J984" s="2">
        <v>39566</v>
      </c>
      <c r="K984">
        <v>102.078125</v>
      </c>
      <c r="L984" s="2">
        <v>39738</v>
      </c>
      <c r="M984">
        <v>103.62890625</v>
      </c>
      <c r="N984" s="2">
        <v>39832</v>
      </c>
      <c r="O984">
        <v>105.53515625</v>
      </c>
      <c r="P984" s="2">
        <v>40100</v>
      </c>
      <c r="Q984">
        <v>105.765625</v>
      </c>
      <c r="T984" s="2"/>
      <c r="X984" s="2"/>
      <c r="AB984" s="2"/>
      <c r="AD984" s="2"/>
      <c r="AH984" s="2"/>
      <c r="AJ984" s="2">
        <v>39766</v>
      </c>
      <c r="AK984">
        <v>108.2890625</v>
      </c>
      <c r="AL984" s="2">
        <v>39952</v>
      </c>
      <c r="AM984">
        <v>111.37109375</v>
      </c>
      <c r="AN984" s="2">
        <v>40128</v>
      </c>
      <c r="AO984">
        <v>111.27734375</v>
      </c>
      <c r="BD984" s="2">
        <v>39566</v>
      </c>
      <c r="BE984">
        <v>138.20703125</v>
      </c>
      <c r="BF984" s="2">
        <v>39566</v>
      </c>
      <c r="BG984">
        <v>118.65625</v>
      </c>
      <c r="BH984" s="2">
        <v>39566</v>
      </c>
      <c r="BI984">
        <v>127.30078125</v>
      </c>
      <c r="BJ984" s="2">
        <v>39566</v>
      </c>
      <c r="BK984">
        <v>109.91015625</v>
      </c>
    </row>
    <row r="985" spans="4:63" x14ac:dyDescent="0.25">
      <c r="D985" s="2"/>
      <c r="J985" s="2">
        <v>39567</v>
      </c>
      <c r="K985">
        <v>102.0703125</v>
      </c>
      <c r="L985" s="2">
        <v>39741</v>
      </c>
      <c r="M985">
        <v>103.52734375</v>
      </c>
      <c r="N985" s="2">
        <v>39833</v>
      </c>
      <c r="O985">
        <v>105.578125</v>
      </c>
      <c r="P985" s="2">
        <v>40101</v>
      </c>
      <c r="Q985">
        <v>105.71484375</v>
      </c>
      <c r="T985" s="2"/>
      <c r="X985" s="2"/>
      <c r="AB985" s="2"/>
      <c r="AD985" s="2"/>
      <c r="AH985" s="2"/>
      <c r="AJ985" s="2">
        <v>39769</v>
      </c>
      <c r="AK985">
        <v>108.6875</v>
      </c>
      <c r="AL985" s="2">
        <v>39953</v>
      </c>
      <c r="AM985">
        <v>111.8046875</v>
      </c>
      <c r="AN985" s="2">
        <v>40129</v>
      </c>
      <c r="AO985">
        <v>111.4921875</v>
      </c>
      <c r="BD985" s="2">
        <v>39567</v>
      </c>
      <c r="BE985">
        <v>138.3046875</v>
      </c>
      <c r="BF985" s="2">
        <v>39567</v>
      </c>
      <c r="BG985">
        <v>118.734375</v>
      </c>
      <c r="BH985" s="2">
        <v>39567</v>
      </c>
      <c r="BI985">
        <v>127.42578125</v>
      </c>
      <c r="BJ985" s="2">
        <v>39567</v>
      </c>
      <c r="BK985">
        <v>110.01953125</v>
      </c>
    </row>
    <row r="986" spans="4:63" x14ac:dyDescent="0.25">
      <c r="D986" s="2"/>
      <c r="J986" s="2">
        <v>39568</v>
      </c>
      <c r="K986">
        <v>102.09765625</v>
      </c>
      <c r="L986" s="2">
        <v>39742</v>
      </c>
      <c r="M986">
        <v>103.6484375</v>
      </c>
      <c r="N986" s="2">
        <v>39834</v>
      </c>
      <c r="O986">
        <v>105.44921875</v>
      </c>
      <c r="P986" s="2">
        <v>40102</v>
      </c>
      <c r="Q986">
        <v>105.71875</v>
      </c>
      <c r="T986" s="2"/>
      <c r="X986" s="2"/>
      <c r="AB986" s="2"/>
      <c r="AD986" s="2"/>
      <c r="AH986" s="2"/>
      <c r="AJ986" s="2">
        <v>39770</v>
      </c>
      <c r="AK986">
        <v>109.18359375</v>
      </c>
      <c r="AL986" s="2">
        <v>39954</v>
      </c>
      <c r="AM986">
        <v>111.05078125</v>
      </c>
      <c r="AN986" s="2">
        <v>40130</v>
      </c>
      <c r="AO986">
        <v>111.54296875</v>
      </c>
      <c r="BD986" s="2">
        <v>39568</v>
      </c>
      <c r="BE986">
        <v>139.546875</v>
      </c>
      <c r="BF986" s="2">
        <v>39568</v>
      </c>
      <c r="BG986">
        <v>119.84765625</v>
      </c>
      <c r="BH986" s="2">
        <v>39568</v>
      </c>
      <c r="BI986">
        <v>128.6015625</v>
      </c>
      <c r="BJ986" s="2">
        <v>39568</v>
      </c>
      <c r="BK986">
        <v>111.20703125</v>
      </c>
    </row>
    <row r="987" spans="4:63" x14ac:dyDescent="0.25">
      <c r="D987" s="2"/>
      <c r="J987" s="2">
        <v>39569</v>
      </c>
      <c r="K987">
        <v>102.05859375</v>
      </c>
      <c r="L987" s="2">
        <v>39743</v>
      </c>
      <c r="M987">
        <v>103.78125</v>
      </c>
      <c r="N987" s="2">
        <v>39835</v>
      </c>
      <c r="O987">
        <v>105.50390625</v>
      </c>
      <c r="P987" s="2">
        <v>40105</v>
      </c>
      <c r="Q987">
        <v>105.69921875</v>
      </c>
      <c r="T987" s="2"/>
      <c r="X987" s="2"/>
      <c r="AB987" s="2"/>
      <c r="AD987" s="2"/>
      <c r="AH987" s="2"/>
      <c r="AJ987" s="2">
        <v>39771</v>
      </c>
      <c r="AK987">
        <v>110.3671875</v>
      </c>
      <c r="AL987" s="2">
        <v>39955</v>
      </c>
      <c r="AM987">
        <v>110.67578125</v>
      </c>
      <c r="AN987" s="2">
        <v>40133</v>
      </c>
      <c r="AO987">
        <v>111.9765625</v>
      </c>
      <c r="BD987" s="2">
        <v>39569</v>
      </c>
      <c r="BE987">
        <v>139.20703125</v>
      </c>
      <c r="BF987" s="2">
        <v>39569</v>
      </c>
      <c r="BG987">
        <v>119.59765625</v>
      </c>
      <c r="BH987" s="2">
        <v>39569</v>
      </c>
      <c r="BI987">
        <v>128.24609375</v>
      </c>
      <c r="BJ987" s="2">
        <v>39569</v>
      </c>
      <c r="BK987">
        <v>110.8125</v>
      </c>
    </row>
    <row r="988" spans="4:63" x14ac:dyDescent="0.25">
      <c r="D988" s="2"/>
      <c r="J988" s="2">
        <v>39570</v>
      </c>
      <c r="K988">
        <v>102.0390625</v>
      </c>
      <c r="L988" s="2">
        <v>39744</v>
      </c>
      <c r="M988">
        <v>103.62109375</v>
      </c>
      <c r="N988" s="2">
        <v>39836</v>
      </c>
      <c r="O988">
        <v>105.3984375</v>
      </c>
      <c r="P988" s="2">
        <v>40106</v>
      </c>
      <c r="Q988">
        <v>105.7578125</v>
      </c>
      <c r="T988" s="2"/>
      <c r="X988" s="2"/>
      <c r="AB988" s="2"/>
      <c r="AD988" s="2"/>
      <c r="AH988" s="2"/>
      <c r="AJ988" s="2">
        <v>39772</v>
      </c>
      <c r="AK988">
        <v>111.41015625</v>
      </c>
      <c r="AL988" s="2">
        <v>39958</v>
      </c>
      <c r="AM988">
        <v>110.67578125</v>
      </c>
      <c r="AN988" s="2">
        <v>40134</v>
      </c>
      <c r="AO988">
        <v>112.09765625</v>
      </c>
      <c r="BD988" s="2">
        <v>39570</v>
      </c>
      <c r="BE988">
        <v>138.12890625</v>
      </c>
      <c r="BF988" s="2">
        <v>39570</v>
      </c>
      <c r="BG988">
        <v>118.5546875</v>
      </c>
      <c r="BH988" s="2">
        <v>39570</v>
      </c>
      <c r="BI988">
        <v>127.14453125</v>
      </c>
      <c r="BJ988" s="2">
        <v>39570</v>
      </c>
      <c r="BK988">
        <v>109.73046875</v>
      </c>
    </row>
    <row r="989" spans="4:63" x14ac:dyDescent="0.25">
      <c r="D989" s="2"/>
      <c r="J989" s="2">
        <v>39573</v>
      </c>
      <c r="K989">
        <v>102.046875</v>
      </c>
      <c r="L989" s="2">
        <v>39745</v>
      </c>
      <c r="M989">
        <v>103.6953125</v>
      </c>
      <c r="N989" s="2">
        <v>39839</v>
      </c>
      <c r="O989">
        <v>105.39453125</v>
      </c>
      <c r="P989" s="2">
        <v>40107</v>
      </c>
      <c r="Q989">
        <v>105.70703125</v>
      </c>
      <c r="T989" s="2"/>
      <c r="X989" s="2"/>
      <c r="AB989" s="2"/>
      <c r="AD989" s="2"/>
      <c r="AH989" s="2"/>
      <c r="AJ989" s="2">
        <v>39773</v>
      </c>
      <c r="AK989">
        <v>110.48828125</v>
      </c>
      <c r="AL989" s="2">
        <v>39959</v>
      </c>
      <c r="AM989">
        <v>109.984375</v>
      </c>
      <c r="AN989" s="2">
        <v>40135</v>
      </c>
      <c r="AO989">
        <v>111.94140625</v>
      </c>
      <c r="BD989" s="2">
        <v>39573</v>
      </c>
      <c r="BE989">
        <v>137.9453125</v>
      </c>
      <c r="BF989" s="2">
        <v>39573</v>
      </c>
      <c r="BG989">
        <v>118.3359375</v>
      </c>
      <c r="BH989" s="2">
        <v>39573</v>
      </c>
      <c r="BI989">
        <v>126.84765625</v>
      </c>
      <c r="BJ989" s="2">
        <v>39573</v>
      </c>
      <c r="BK989">
        <v>109.38671875</v>
      </c>
    </row>
    <row r="990" spans="4:63" x14ac:dyDescent="0.25">
      <c r="D990" s="2"/>
      <c r="J990" s="2">
        <v>39574</v>
      </c>
      <c r="K990">
        <v>102.0546875</v>
      </c>
      <c r="L990" s="2">
        <v>39748</v>
      </c>
      <c r="M990">
        <v>103.69140625</v>
      </c>
      <c r="N990" s="2">
        <v>39840</v>
      </c>
      <c r="O990">
        <v>105.43359375</v>
      </c>
      <c r="P990" s="2">
        <v>40108</v>
      </c>
      <c r="Q990">
        <v>105.734375</v>
      </c>
      <c r="T990" s="2"/>
      <c r="X990" s="2"/>
      <c r="AB990" s="2"/>
      <c r="AD990" s="2"/>
      <c r="AH990" s="2"/>
      <c r="AJ990" s="2">
        <v>39776</v>
      </c>
      <c r="AK990">
        <v>109.5625</v>
      </c>
      <c r="AL990" s="2">
        <v>39960</v>
      </c>
      <c r="AM990">
        <v>109.16796875</v>
      </c>
      <c r="AN990" s="2">
        <v>40136</v>
      </c>
      <c r="AO990">
        <v>112.15625</v>
      </c>
      <c r="BD990" s="2">
        <v>39574</v>
      </c>
      <c r="BE990">
        <v>137.09375</v>
      </c>
      <c r="BF990" s="2">
        <v>39574</v>
      </c>
      <c r="BG990">
        <v>117.5546875</v>
      </c>
      <c r="BH990" s="2">
        <v>39574</v>
      </c>
      <c r="BI990">
        <v>125.9765625</v>
      </c>
      <c r="BJ990" s="2">
        <v>39574</v>
      </c>
      <c r="BK990">
        <v>108.58984375</v>
      </c>
    </row>
    <row r="991" spans="4:63" x14ac:dyDescent="0.25">
      <c r="D991" s="2"/>
      <c r="J991" s="2">
        <v>39575</v>
      </c>
      <c r="K991">
        <v>102.09765625</v>
      </c>
      <c r="L991" s="2">
        <v>39749</v>
      </c>
      <c r="M991">
        <v>103.65234375</v>
      </c>
      <c r="N991" s="2">
        <v>39841</v>
      </c>
      <c r="O991">
        <v>105.3828125</v>
      </c>
      <c r="P991" s="2">
        <v>40109</v>
      </c>
      <c r="Q991">
        <v>105.66015625</v>
      </c>
      <c r="T991" s="2"/>
      <c r="X991" s="2"/>
      <c r="AB991" s="2"/>
      <c r="AD991" s="2"/>
      <c r="AH991" s="2"/>
      <c r="AJ991" s="2">
        <v>39777</v>
      </c>
      <c r="AK991">
        <v>110.77734375</v>
      </c>
      <c r="AL991" s="2">
        <v>39961</v>
      </c>
      <c r="AM991">
        <v>109.3671875</v>
      </c>
      <c r="AN991" s="2"/>
      <c r="BD991" s="2">
        <v>39575</v>
      </c>
      <c r="BE991">
        <v>138.14453125</v>
      </c>
      <c r="BF991" s="2">
        <v>39575</v>
      </c>
      <c r="BG991">
        <v>118.4765625</v>
      </c>
      <c r="BH991" s="2">
        <v>39575</v>
      </c>
      <c r="BI991">
        <v>126.94921875</v>
      </c>
      <c r="BJ991" s="2">
        <v>39575</v>
      </c>
      <c r="BK991">
        <v>109.4296875</v>
      </c>
    </row>
    <row r="992" spans="4:63" x14ac:dyDescent="0.25">
      <c r="D992" s="2"/>
      <c r="J992" s="2">
        <v>39576</v>
      </c>
      <c r="K992">
        <v>102.13671875</v>
      </c>
      <c r="L992" s="2">
        <v>39750</v>
      </c>
      <c r="M992">
        <v>103.8359375</v>
      </c>
      <c r="N992" s="2">
        <v>39842</v>
      </c>
      <c r="O992">
        <v>105.30078125</v>
      </c>
      <c r="P992" s="2">
        <v>40112</v>
      </c>
      <c r="Q992">
        <v>105.63671875</v>
      </c>
      <c r="T992" s="2"/>
      <c r="X992" s="2"/>
      <c r="AB992" s="2"/>
      <c r="AD992" s="2"/>
      <c r="AH992" s="2"/>
      <c r="AJ992" s="2">
        <v>39778</v>
      </c>
      <c r="AK992">
        <v>111.375</v>
      </c>
      <c r="AL992" s="2">
        <v>39962</v>
      </c>
      <c r="AM992">
        <v>110.02734375</v>
      </c>
      <c r="AN992" s="2"/>
      <c r="BD992" s="2">
        <v>39576</v>
      </c>
      <c r="BE992">
        <v>139.2890625</v>
      </c>
      <c r="BF992" s="2">
        <v>39576</v>
      </c>
      <c r="BG992">
        <v>119.5234375</v>
      </c>
      <c r="BH992" s="2">
        <v>39576</v>
      </c>
      <c r="BI992">
        <v>128.04296875</v>
      </c>
      <c r="BJ992" s="2">
        <v>39576</v>
      </c>
      <c r="BK992">
        <v>110.4609375</v>
      </c>
    </row>
    <row r="993" spans="4:63" x14ac:dyDescent="0.25">
      <c r="D993" s="2"/>
      <c r="J993" s="2">
        <v>39577</v>
      </c>
      <c r="K993">
        <v>102.1328125</v>
      </c>
      <c r="L993" s="2">
        <v>39751</v>
      </c>
      <c r="M993">
        <v>103.796875</v>
      </c>
      <c r="N993" s="2">
        <v>39843</v>
      </c>
      <c r="O993">
        <v>105.33203125</v>
      </c>
      <c r="P993" s="2">
        <v>40113</v>
      </c>
      <c r="Q993">
        <v>105.7578125</v>
      </c>
      <c r="T993" s="2"/>
      <c r="X993" s="2"/>
      <c r="AB993" s="2"/>
      <c r="AD993" s="2"/>
      <c r="AH993" s="2"/>
      <c r="AJ993" s="2">
        <v>39779</v>
      </c>
      <c r="AK993">
        <v>111.375</v>
      </c>
      <c r="AL993" s="2">
        <v>39965</v>
      </c>
      <c r="AM993">
        <v>108.8828125</v>
      </c>
      <c r="AN993" s="2"/>
      <c r="BD993" s="2">
        <v>39577</v>
      </c>
      <c r="BE993">
        <v>139.55859375</v>
      </c>
      <c r="BF993" s="2">
        <v>39577</v>
      </c>
      <c r="BG993">
        <v>119.79296875</v>
      </c>
      <c r="BH993" s="2">
        <v>39577</v>
      </c>
      <c r="BI993">
        <v>128.33203125</v>
      </c>
      <c r="BJ993" s="2">
        <v>39577</v>
      </c>
      <c r="BK993">
        <v>110.76953125</v>
      </c>
    </row>
    <row r="994" spans="4:63" x14ac:dyDescent="0.25">
      <c r="D994" s="2"/>
      <c r="J994" s="2">
        <v>39580</v>
      </c>
      <c r="K994">
        <v>102.09375</v>
      </c>
      <c r="L994" s="2">
        <v>39752</v>
      </c>
      <c r="M994">
        <v>103.828125</v>
      </c>
      <c r="N994" s="2">
        <v>39846</v>
      </c>
      <c r="O994">
        <v>105.40625</v>
      </c>
      <c r="P994" s="2">
        <v>40114</v>
      </c>
      <c r="Q994">
        <v>105.81640625</v>
      </c>
      <c r="T994" s="2"/>
      <c r="X994" s="2"/>
      <c r="AB994" s="2"/>
      <c r="AD994" s="2"/>
      <c r="AH994" s="2"/>
      <c r="AJ994" s="2">
        <v>39780</v>
      </c>
      <c r="AK994">
        <v>112.05078125</v>
      </c>
      <c r="AL994" s="2">
        <v>39966</v>
      </c>
      <c r="AM994">
        <v>109.06640625</v>
      </c>
      <c r="AN994" s="2"/>
      <c r="BD994" s="2">
        <v>39580</v>
      </c>
      <c r="BE994">
        <v>139.40625</v>
      </c>
      <c r="BF994" s="2">
        <v>39580</v>
      </c>
      <c r="BG994">
        <v>119.63671875</v>
      </c>
      <c r="BH994" s="2">
        <v>39580</v>
      </c>
      <c r="BI994">
        <v>128.1640625</v>
      </c>
      <c r="BJ994" s="2">
        <v>39580</v>
      </c>
      <c r="BK994">
        <v>110.61328125</v>
      </c>
    </row>
    <row r="995" spans="4:63" x14ac:dyDescent="0.25">
      <c r="D995" s="2"/>
      <c r="J995" s="2">
        <v>39581</v>
      </c>
      <c r="K995">
        <v>101.9921875</v>
      </c>
      <c r="L995" s="2">
        <v>39755</v>
      </c>
      <c r="M995">
        <v>104.0234375</v>
      </c>
      <c r="N995" s="2">
        <v>39847</v>
      </c>
      <c r="O995">
        <v>105.30859375</v>
      </c>
      <c r="P995" s="2">
        <v>40115</v>
      </c>
      <c r="Q995">
        <v>105.75</v>
      </c>
      <c r="T995" s="2"/>
      <c r="X995" s="2"/>
      <c r="AB995" s="2"/>
      <c r="AD995" s="2"/>
      <c r="AH995" s="2"/>
      <c r="AJ995" s="2">
        <v>39783</v>
      </c>
      <c r="AK995">
        <v>113.40234375</v>
      </c>
      <c r="AL995" s="2">
        <v>39967</v>
      </c>
      <c r="AM995">
        <v>109.4765625</v>
      </c>
      <c r="AN995" s="2"/>
      <c r="BD995" s="2">
        <v>39581</v>
      </c>
      <c r="BE995">
        <v>137.66015625</v>
      </c>
      <c r="BF995" s="2">
        <v>39581</v>
      </c>
      <c r="BG995">
        <v>118.078125</v>
      </c>
      <c r="BH995" s="2">
        <v>39581</v>
      </c>
      <c r="BI995">
        <v>126.51171875</v>
      </c>
      <c r="BJ995" s="2">
        <v>39581</v>
      </c>
      <c r="BK995">
        <v>109.08203125</v>
      </c>
    </row>
    <row r="996" spans="4:63" x14ac:dyDescent="0.25">
      <c r="D996" s="2"/>
      <c r="J996" s="2">
        <v>39582</v>
      </c>
      <c r="K996">
        <v>101.97265625</v>
      </c>
      <c r="L996" s="2">
        <v>39756</v>
      </c>
      <c r="M996">
        <v>104.12890625</v>
      </c>
      <c r="N996" s="2">
        <v>39848</v>
      </c>
      <c r="O996">
        <v>105.2734375</v>
      </c>
      <c r="P996" s="2">
        <v>40116</v>
      </c>
      <c r="Q996">
        <v>105.84765625</v>
      </c>
      <c r="T996" s="2"/>
      <c r="X996" s="2"/>
      <c r="AB996" s="2"/>
      <c r="AD996" s="2"/>
      <c r="AH996" s="2"/>
      <c r="AJ996" s="2">
        <v>39784</v>
      </c>
      <c r="AK996">
        <v>113.8671875</v>
      </c>
      <c r="AL996" s="2">
        <v>39968</v>
      </c>
      <c r="AM996">
        <v>108.52734375</v>
      </c>
      <c r="AN996" s="2"/>
      <c r="BD996" s="2">
        <v>39582</v>
      </c>
      <c r="BE996">
        <v>137.91796875</v>
      </c>
      <c r="BF996" s="2">
        <v>39582</v>
      </c>
      <c r="BG996">
        <v>118.296875</v>
      </c>
      <c r="BH996" s="2">
        <v>39582</v>
      </c>
      <c r="BI996">
        <v>126.80859375</v>
      </c>
      <c r="BJ996" s="2">
        <v>39582</v>
      </c>
      <c r="BK996">
        <v>109.40625</v>
      </c>
    </row>
    <row r="997" spans="4:63" x14ac:dyDescent="0.25">
      <c r="D997" s="2"/>
      <c r="J997" s="2">
        <v>39583</v>
      </c>
      <c r="K997">
        <v>102.05859375</v>
      </c>
      <c r="L997" s="2">
        <v>39757</v>
      </c>
      <c r="M997">
        <v>104.05859375</v>
      </c>
      <c r="N997" s="2">
        <v>39849</v>
      </c>
      <c r="O997">
        <v>105.30078125</v>
      </c>
      <c r="P997" s="2">
        <v>40119</v>
      </c>
      <c r="Q997">
        <v>105.8125</v>
      </c>
      <c r="T997" s="2"/>
      <c r="X997" s="2"/>
      <c r="AB997" s="2"/>
      <c r="AD997" s="2"/>
      <c r="AH997" s="2"/>
      <c r="AJ997" s="2">
        <v>39785</v>
      </c>
      <c r="AK997">
        <v>113.98828125</v>
      </c>
      <c r="AL997" s="2">
        <v>39969</v>
      </c>
      <c r="AM997">
        <v>107.234375</v>
      </c>
      <c r="AN997" s="2"/>
      <c r="BD997" s="2">
        <v>39583</v>
      </c>
      <c r="BE997">
        <v>138.984375</v>
      </c>
      <c r="BF997" s="2">
        <v>39583</v>
      </c>
      <c r="BG997">
        <v>119.3125</v>
      </c>
      <c r="BH997" s="2">
        <v>39583</v>
      </c>
      <c r="BI997">
        <v>127.875</v>
      </c>
      <c r="BJ997" s="2">
        <v>39583</v>
      </c>
      <c r="BK997">
        <v>110.359375</v>
      </c>
    </row>
    <row r="998" spans="4:63" x14ac:dyDescent="0.25">
      <c r="D998" s="2"/>
      <c r="J998" s="2">
        <v>39584</v>
      </c>
      <c r="K998">
        <v>102.0703125</v>
      </c>
      <c r="L998" s="2">
        <v>39758</v>
      </c>
      <c r="M998">
        <v>104.2109375</v>
      </c>
      <c r="N998" s="2">
        <v>39850</v>
      </c>
      <c r="O998">
        <v>105.25390625</v>
      </c>
      <c r="P998" s="2">
        <v>40120</v>
      </c>
      <c r="Q998">
        <v>105.80859375</v>
      </c>
      <c r="T998" s="2"/>
      <c r="X998" s="2"/>
      <c r="AB998" s="2"/>
      <c r="AD998" s="2"/>
      <c r="AH998" s="2"/>
      <c r="AJ998" s="2">
        <v>39786</v>
      </c>
      <c r="AK998">
        <v>114.5</v>
      </c>
      <c r="AL998" s="2">
        <v>39972</v>
      </c>
      <c r="AM998">
        <v>106.79296875</v>
      </c>
      <c r="AN998" s="2"/>
      <c r="BD998" s="2">
        <v>39584</v>
      </c>
      <c r="BE998">
        <v>138.765625</v>
      </c>
      <c r="BF998" s="2">
        <v>39584</v>
      </c>
      <c r="BG998">
        <v>119.06640625</v>
      </c>
      <c r="BH998" s="2">
        <v>39584</v>
      </c>
      <c r="BI998">
        <v>127.5703125</v>
      </c>
      <c r="BJ998" s="2">
        <v>39584</v>
      </c>
      <c r="BK998">
        <v>110.07421875</v>
      </c>
    </row>
    <row r="999" spans="4:63" x14ac:dyDescent="0.25">
      <c r="D999" s="2"/>
      <c r="J999" s="2">
        <v>39587</v>
      </c>
      <c r="K999">
        <v>102.09375</v>
      </c>
      <c r="L999" s="2">
        <v>39759</v>
      </c>
      <c r="M999">
        <v>104.1953125</v>
      </c>
      <c r="N999" s="2">
        <v>39853</v>
      </c>
      <c r="O999">
        <v>105.25</v>
      </c>
      <c r="P999" s="2">
        <v>40121</v>
      </c>
      <c r="Q999">
        <v>105.8359375</v>
      </c>
      <c r="T999" s="2"/>
      <c r="X999" s="2"/>
      <c r="AB999" s="2"/>
      <c r="AD999" s="2"/>
      <c r="AH999" s="2"/>
      <c r="AJ999" s="2">
        <v>39787</v>
      </c>
      <c r="AK999">
        <v>113.421875</v>
      </c>
      <c r="AL999" s="2">
        <v>39973</v>
      </c>
      <c r="AM999">
        <v>107.0390625</v>
      </c>
      <c r="AN999" s="2"/>
      <c r="BD999" s="2">
        <v>39587</v>
      </c>
      <c r="BE999">
        <v>138.97265625</v>
      </c>
      <c r="BF999" s="2">
        <v>39587</v>
      </c>
      <c r="BG999">
        <v>119.22265625</v>
      </c>
      <c r="BH999" s="2">
        <v>39587</v>
      </c>
      <c r="BI999">
        <v>127.65234375</v>
      </c>
      <c r="BJ999" s="2">
        <v>39587</v>
      </c>
      <c r="BK999">
        <v>110.15234375</v>
      </c>
    </row>
    <row r="1000" spans="4:63" x14ac:dyDescent="0.25">
      <c r="D1000" s="2"/>
      <c r="J1000" s="2">
        <v>39588</v>
      </c>
      <c r="K1000">
        <v>102.1328125</v>
      </c>
      <c r="L1000" s="2">
        <v>39762</v>
      </c>
      <c r="M1000">
        <v>104.27734375</v>
      </c>
      <c r="N1000" s="2">
        <v>39854</v>
      </c>
      <c r="O1000">
        <v>105.33984375</v>
      </c>
      <c r="P1000" s="2">
        <v>40122</v>
      </c>
      <c r="Q1000">
        <v>105.87890625</v>
      </c>
      <c r="T1000" s="2"/>
      <c r="X1000" s="2"/>
      <c r="AB1000" s="2"/>
      <c r="AD1000" s="2"/>
      <c r="AH1000" s="2"/>
      <c r="AJ1000" s="2">
        <v>39790</v>
      </c>
      <c r="AK1000">
        <v>113.27734375</v>
      </c>
      <c r="AL1000" s="2">
        <v>39974</v>
      </c>
      <c r="AM1000">
        <v>106.72265625</v>
      </c>
      <c r="AN1000" s="2"/>
      <c r="BD1000" s="2">
        <v>39588</v>
      </c>
      <c r="BE1000">
        <v>139.71484375</v>
      </c>
      <c r="BF1000" s="2">
        <v>39588</v>
      </c>
      <c r="BG1000">
        <v>119.87890625</v>
      </c>
      <c r="BH1000" s="2">
        <v>39588</v>
      </c>
      <c r="BI1000">
        <v>128.40234375</v>
      </c>
      <c r="BJ1000" s="2">
        <v>39588</v>
      </c>
      <c r="BK1000">
        <v>110.8203125</v>
      </c>
    </row>
    <row r="1001" spans="4:63" x14ac:dyDescent="0.25">
      <c r="D1001" s="2"/>
      <c r="J1001" s="2">
        <v>39589</v>
      </c>
      <c r="K1001">
        <v>102.11328125</v>
      </c>
      <c r="L1001" s="2">
        <v>39763</v>
      </c>
      <c r="M1001">
        <v>104.27734375</v>
      </c>
      <c r="N1001" s="2">
        <v>39855</v>
      </c>
      <c r="O1001">
        <v>105.2421875</v>
      </c>
      <c r="P1001" s="2">
        <v>40123</v>
      </c>
      <c r="Q1001">
        <v>105.8984375</v>
      </c>
      <c r="T1001" s="2"/>
      <c r="X1001" s="2"/>
      <c r="AB1001" s="2"/>
      <c r="AD1001" s="2"/>
      <c r="AH1001" s="2"/>
      <c r="AJ1001" s="2">
        <v>39791</v>
      </c>
      <c r="AK1001">
        <v>114.1171875</v>
      </c>
      <c r="AL1001" s="2">
        <v>39975</v>
      </c>
      <c r="AM1001">
        <v>107.15625</v>
      </c>
      <c r="AN1001" s="2"/>
      <c r="BD1001" s="2">
        <v>39589</v>
      </c>
      <c r="BE1001">
        <v>139.53125</v>
      </c>
      <c r="BF1001" s="2">
        <v>39589</v>
      </c>
      <c r="BG1001">
        <v>119.70703125</v>
      </c>
      <c r="BH1001" s="2">
        <v>39589</v>
      </c>
      <c r="BI1001">
        <v>128.28125</v>
      </c>
      <c r="BJ1001" s="2">
        <v>39589</v>
      </c>
      <c r="BK1001">
        <v>110.6640625</v>
      </c>
    </row>
    <row r="1002" spans="4:63" x14ac:dyDescent="0.25">
      <c r="D1002" s="2"/>
      <c r="J1002" s="2">
        <v>39590</v>
      </c>
      <c r="K1002">
        <v>102.05859375</v>
      </c>
      <c r="L1002" s="2">
        <v>39764</v>
      </c>
      <c r="M1002">
        <v>104.36328125</v>
      </c>
      <c r="N1002" s="2">
        <v>39856</v>
      </c>
      <c r="O1002">
        <v>105.234375</v>
      </c>
      <c r="P1002" s="2">
        <v>40126</v>
      </c>
      <c r="Q1002">
        <v>105.87890625</v>
      </c>
      <c r="T1002" s="2"/>
      <c r="X1002" s="2"/>
      <c r="AB1002" s="2"/>
      <c r="AD1002" s="2"/>
      <c r="AH1002" s="2"/>
      <c r="AJ1002" s="2">
        <v>39792</v>
      </c>
      <c r="AK1002">
        <v>114.09375</v>
      </c>
      <c r="AL1002" s="2">
        <v>39976</v>
      </c>
      <c r="AM1002">
        <v>107.53515625</v>
      </c>
      <c r="AN1002" s="2"/>
      <c r="BD1002" s="2">
        <v>39590</v>
      </c>
      <c r="BE1002">
        <v>138.0859375</v>
      </c>
      <c r="BF1002" s="2">
        <v>39590</v>
      </c>
      <c r="BG1002">
        <v>118.4296875</v>
      </c>
      <c r="BH1002" s="2">
        <v>39590</v>
      </c>
      <c r="BI1002">
        <v>126.94140625</v>
      </c>
      <c r="BJ1002" s="2">
        <v>39590</v>
      </c>
      <c r="BK1002">
        <v>109.4765625</v>
      </c>
    </row>
    <row r="1003" spans="4:63" x14ac:dyDescent="0.25">
      <c r="D1003" s="2"/>
      <c r="J1003" s="2">
        <v>39591</v>
      </c>
      <c r="K1003">
        <v>102.125</v>
      </c>
      <c r="L1003" s="2">
        <v>39765</v>
      </c>
      <c r="M1003">
        <v>104.296875</v>
      </c>
      <c r="N1003" s="2">
        <v>39857</v>
      </c>
      <c r="O1003">
        <v>105.1875</v>
      </c>
      <c r="P1003" s="2">
        <v>40127</v>
      </c>
      <c r="Q1003">
        <v>105.90234375</v>
      </c>
      <c r="T1003" s="2"/>
      <c r="X1003" s="2"/>
      <c r="AB1003" s="2"/>
      <c r="AD1003" s="2"/>
      <c r="AH1003" s="2"/>
      <c r="AJ1003" s="2">
        <v>39793</v>
      </c>
      <c r="AK1003">
        <v>114.54296875</v>
      </c>
      <c r="AL1003" s="2">
        <v>39979</v>
      </c>
      <c r="AM1003">
        <v>107.9375</v>
      </c>
      <c r="AN1003" s="2"/>
      <c r="BD1003" s="2">
        <v>39591</v>
      </c>
      <c r="BE1003">
        <v>139.10546875</v>
      </c>
      <c r="BF1003" s="2">
        <v>39591</v>
      </c>
      <c r="BG1003">
        <v>119.3203125</v>
      </c>
      <c r="BH1003" s="2">
        <v>39591</v>
      </c>
      <c r="BI1003">
        <v>127.80859375</v>
      </c>
      <c r="BJ1003" s="2">
        <v>39591</v>
      </c>
      <c r="BK1003">
        <v>110.28515625</v>
      </c>
    </row>
    <row r="1004" spans="4:63" x14ac:dyDescent="0.25">
      <c r="D1004" s="2"/>
      <c r="J1004" s="2">
        <v>39594</v>
      </c>
      <c r="K1004">
        <v>102.125</v>
      </c>
      <c r="L1004" s="2">
        <v>39766</v>
      </c>
      <c r="M1004">
        <v>104.35546875</v>
      </c>
      <c r="N1004" s="2">
        <v>39860</v>
      </c>
      <c r="O1004">
        <v>105.1875</v>
      </c>
      <c r="P1004" s="2">
        <v>40128</v>
      </c>
      <c r="Q1004">
        <v>105.90234375</v>
      </c>
      <c r="T1004" s="2"/>
      <c r="X1004" s="2"/>
      <c r="AB1004" s="2"/>
      <c r="AD1004" s="2"/>
      <c r="AH1004" s="2"/>
      <c r="AJ1004" s="2">
        <v>39794</v>
      </c>
      <c r="AK1004">
        <v>114.80859375</v>
      </c>
      <c r="AL1004" s="2">
        <v>39980</v>
      </c>
      <c r="AM1004">
        <v>108.10546875</v>
      </c>
      <c r="AN1004" s="2"/>
      <c r="BD1004" s="2">
        <v>39594</v>
      </c>
      <c r="BE1004">
        <v>138.96484375</v>
      </c>
      <c r="BF1004" s="2">
        <v>39594</v>
      </c>
      <c r="BG1004">
        <v>119.1953125</v>
      </c>
      <c r="BH1004" s="2">
        <v>39594</v>
      </c>
      <c r="BI1004">
        <v>127.69921875</v>
      </c>
      <c r="BJ1004" s="2">
        <v>39594</v>
      </c>
      <c r="BK1004">
        <v>110.19140625</v>
      </c>
    </row>
    <row r="1005" spans="4:63" x14ac:dyDescent="0.25">
      <c r="D1005" s="2"/>
      <c r="J1005" s="2">
        <v>39595</v>
      </c>
      <c r="K1005">
        <v>102.0859375</v>
      </c>
      <c r="L1005" s="2">
        <v>39769</v>
      </c>
      <c r="M1005">
        <v>104.3828125</v>
      </c>
      <c r="N1005" s="2">
        <v>39861</v>
      </c>
      <c r="O1005">
        <v>105.2890625</v>
      </c>
      <c r="P1005" s="2">
        <v>40129</v>
      </c>
      <c r="Q1005">
        <v>105.9140625</v>
      </c>
      <c r="T1005" s="2"/>
      <c r="X1005" s="2"/>
      <c r="AB1005" s="2"/>
      <c r="AD1005" s="2"/>
      <c r="AH1005" s="2"/>
      <c r="AJ1005" s="2">
        <v>39797</v>
      </c>
      <c r="AK1005">
        <v>115.0234375</v>
      </c>
      <c r="AL1005" s="2">
        <v>39981</v>
      </c>
      <c r="AM1005">
        <v>108.1484375</v>
      </c>
      <c r="AN1005" s="2"/>
      <c r="BD1005" s="2">
        <v>39595</v>
      </c>
      <c r="BE1005">
        <v>137.875</v>
      </c>
      <c r="BF1005" s="2">
        <v>39595</v>
      </c>
      <c r="BG1005">
        <v>118.21484375</v>
      </c>
      <c r="BH1005" s="2">
        <v>39595</v>
      </c>
      <c r="BI1005">
        <v>126.65625</v>
      </c>
      <c r="BJ1005" s="2">
        <v>39595</v>
      </c>
      <c r="BK1005">
        <v>109.1875</v>
      </c>
    </row>
    <row r="1006" spans="4:63" x14ac:dyDescent="0.25">
      <c r="D1006" s="2"/>
      <c r="J1006" s="2">
        <v>39596</v>
      </c>
      <c r="K1006">
        <v>102.05078125</v>
      </c>
      <c r="L1006" s="2">
        <v>39770</v>
      </c>
      <c r="M1006">
        <v>104.46875</v>
      </c>
      <c r="N1006" s="2">
        <v>39862</v>
      </c>
      <c r="O1006">
        <v>105.17578125</v>
      </c>
      <c r="P1006" s="2">
        <v>40130</v>
      </c>
      <c r="Q1006">
        <v>105.93359375</v>
      </c>
      <c r="T1006" s="2"/>
      <c r="X1006" s="2"/>
      <c r="AB1006" s="2"/>
      <c r="AD1006" s="2"/>
      <c r="AH1006" s="2"/>
      <c r="AJ1006" s="2">
        <v>39798</v>
      </c>
      <c r="AK1006">
        <v>116.37890625</v>
      </c>
      <c r="AL1006" s="2">
        <v>39982</v>
      </c>
      <c r="AM1006">
        <v>106.98828125</v>
      </c>
      <c r="AN1006" s="2"/>
      <c r="BD1006" s="2">
        <v>39596</v>
      </c>
      <c r="BE1006">
        <v>136.8671875</v>
      </c>
      <c r="BF1006" s="2">
        <v>39596</v>
      </c>
      <c r="BG1006">
        <v>117.32421875</v>
      </c>
      <c r="BH1006" s="2">
        <v>39596</v>
      </c>
      <c r="BI1006">
        <v>125.72265625</v>
      </c>
      <c r="BJ1006" s="2">
        <v>39596</v>
      </c>
      <c r="BK1006">
        <v>108.4375</v>
      </c>
    </row>
    <row r="1007" spans="4:63" x14ac:dyDescent="0.25">
      <c r="D1007" s="2"/>
      <c r="J1007" s="2">
        <v>39597</v>
      </c>
      <c r="K1007">
        <v>102.04296875</v>
      </c>
      <c r="L1007" s="2">
        <v>39771</v>
      </c>
      <c r="M1007">
        <v>104.57421875</v>
      </c>
      <c r="N1007" s="2">
        <v>39863</v>
      </c>
      <c r="O1007">
        <v>105.140625</v>
      </c>
      <c r="P1007" s="2">
        <v>40133</v>
      </c>
      <c r="Q1007">
        <v>105.9453125</v>
      </c>
      <c r="T1007" s="2"/>
      <c r="X1007" s="2"/>
      <c r="AB1007" s="2"/>
      <c r="AD1007" s="2"/>
      <c r="AH1007" s="2"/>
      <c r="AJ1007" s="2">
        <v>39799</v>
      </c>
      <c r="AK1007">
        <v>115.890625</v>
      </c>
      <c r="AL1007" s="2">
        <v>39983</v>
      </c>
      <c r="AM1007">
        <v>107.2578125</v>
      </c>
      <c r="AN1007" s="2"/>
      <c r="BD1007" s="2">
        <v>39597</v>
      </c>
      <c r="BE1007">
        <v>135.91796875</v>
      </c>
      <c r="BF1007" s="2">
        <v>39597</v>
      </c>
      <c r="BG1007">
        <v>116.44921875</v>
      </c>
      <c r="BH1007" s="2">
        <v>39597</v>
      </c>
      <c r="BI1007">
        <v>124.78515625</v>
      </c>
      <c r="BJ1007" s="2">
        <v>39597</v>
      </c>
      <c r="BK1007">
        <v>107.5625</v>
      </c>
    </row>
    <row r="1008" spans="4:63" x14ac:dyDescent="0.25">
      <c r="D1008" s="2"/>
      <c r="J1008" s="2">
        <v>39598</v>
      </c>
      <c r="K1008">
        <v>102.0703125</v>
      </c>
      <c r="L1008" s="2">
        <v>39772</v>
      </c>
      <c r="M1008">
        <v>104.69140625</v>
      </c>
      <c r="N1008" s="2">
        <v>39864</v>
      </c>
      <c r="O1008">
        <v>105.19140625</v>
      </c>
      <c r="P1008" s="2">
        <v>40134</v>
      </c>
      <c r="Q1008">
        <v>105.94140625</v>
      </c>
      <c r="T1008" s="2"/>
      <c r="X1008" s="2"/>
      <c r="AB1008" s="2"/>
      <c r="AD1008" s="2"/>
      <c r="AH1008" s="2"/>
      <c r="AJ1008" s="2">
        <v>39800</v>
      </c>
      <c r="AK1008">
        <v>116.68359375</v>
      </c>
      <c r="AL1008" s="2">
        <v>39986</v>
      </c>
      <c r="AM1008">
        <v>107.87890625</v>
      </c>
      <c r="AN1008" s="2"/>
      <c r="BD1008" s="2">
        <v>39598</v>
      </c>
      <c r="BE1008">
        <v>136.33984375</v>
      </c>
      <c r="BF1008" s="2">
        <v>39598</v>
      </c>
      <c r="BG1008">
        <v>116.859375</v>
      </c>
      <c r="BH1008" s="2">
        <v>39598</v>
      </c>
      <c r="BI1008">
        <v>125.24609375</v>
      </c>
      <c r="BJ1008" s="2">
        <v>39598</v>
      </c>
      <c r="BK1008">
        <v>108.01171875</v>
      </c>
    </row>
    <row r="1009" spans="4:63" x14ac:dyDescent="0.25">
      <c r="D1009" s="2"/>
      <c r="J1009" s="2">
        <v>39601</v>
      </c>
      <c r="K1009">
        <v>102.09375</v>
      </c>
      <c r="L1009" s="2">
        <v>39773</v>
      </c>
      <c r="M1009">
        <v>104.55078125</v>
      </c>
      <c r="N1009" s="2">
        <v>39867</v>
      </c>
      <c r="O1009">
        <v>105.21484375</v>
      </c>
      <c r="P1009" s="2">
        <v>40135</v>
      </c>
      <c r="Q1009">
        <v>105.93359375</v>
      </c>
      <c r="T1009" s="2"/>
      <c r="X1009" s="2"/>
      <c r="AB1009" s="2"/>
      <c r="AD1009" s="2"/>
      <c r="AH1009" s="2"/>
      <c r="AJ1009" s="2">
        <v>39801</v>
      </c>
      <c r="AK1009">
        <v>116.12109375</v>
      </c>
      <c r="AL1009" s="2">
        <v>39987</v>
      </c>
      <c r="AM1009">
        <v>108.046875</v>
      </c>
      <c r="AN1009" s="2"/>
      <c r="BD1009" s="2">
        <v>39601</v>
      </c>
      <c r="BE1009">
        <v>137.34765625</v>
      </c>
      <c r="BF1009" s="2">
        <v>39601</v>
      </c>
      <c r="BG1009">
        <v>117.6875</v>
      </c>
      <c r="BH1009" s="2">
        <v>39601</v>
      </c>
      <c r="BI1009">
        <v>126.078125</v>
      </c>
      <c r="BJ1009" s="2">
        <v>39601</v>
      </c>
      <c r="BK1009">
        <v>108.7265625</v>
      </c>
    </row>
    <row r="1010" spans="4:63" x14ac:dyDescent="0.25">
      <c r="D1010" s="2"/>
      <c r="J1010" s="2">
        <v>39602</v>
      </c>
      <c r="K1010">
        <v>102.1328125</v>
      </c>
      <c r="L1010" s="2">
        <v>39776</v>
      </c>
      <c r="M1010">
        <v>104.46484375</v>
      </c>
      <c r="N1010" s="2">
        <v>39868</v>
      </c>
      <c r="O1010">
        <v>105.1640625</v>
      </c>
      <c r="P1010" s="2">
        <v>40136</v>
      </c>
      <c r="Q1010">
        <v>105.9765625</v>
      </c>
      <c r="T1010" s="2"/>
      <c r="X1010" s="2"/>
      <c r="AB1010" s="2"/>
      <c r="AD1010" s="2"/>
      <c r="AH1010" s="2"/>
      <c r="AJ1010" s="2">
        <v>39804</v>
      </c>
      <c r="AK1010">
        <v>115.6796875</v>
      </c>
      <c r="AL1010" s="2">
        <v>39988</v>
      </c>
      <c r="AM1010">
        <v>107.80859375</v>
      </c>
      <c r="BD1010" s="2">
        <v>39602</v>
      </c>
      <c r="BE1010">
        <v>138.1328125</v>
      </c>
      <c r="BF1010" s="2">
        <v>39602</v>
      </c>
      <c r="BG1010">
        <v>118.421875</v>
      </c>
      <c r="BH1010" s="2">
        <v>39602</v>
      </c>
      <c r="BI1010">
        <v>126.84765625</v>
      </c>
      <c r="BJ1010" s="2">
        <v>39602</v>
      </c>
      <c r="BK1010">
        <v>109.4140625</v>
      </c>
    </row>
    <row r="1011" spans="4:63" x14ac:dyDescent="0.25">
      <c r="D1011" s="2"/>
      <c r="J1011" s="2">
        <v>39603</v>
      </c>
      <c r="K1011">
        <v>102.08203125</v>
      </c>
      <c r="L1011" s="2">
        <v>39777</v>
      </c>
      <c r="M1011">
        <v>104.5703125</v>
      </c>
      <c r="N1011" s="2">
        <v>39869</v>
      </c>
      <c r="O1011">
        <v>105.08203125</v>
      </c>
      <c r="P1011" s="2"/>
      <c r="T1011" s="2"/>
      <c r="X1011" s="2"/>
      <c r="AB1011" s="2"/>
      <c r="AD1011" s="2"/>
      <c r="AH1011" s="2"/>
      <c r="AJ1011" s="2">
        <v>39805</v>
      </c>
      <c r="AK1011">
        <v>115.58203125</v>
      </c>
      <c r="AL1011" s="2">
        <v>39989</v>
      </c>
      <c r="AM1011">
        <v>108.7109375</v>
      </c>
      <c r="BD1011" s="2">
        <v>39603</v>
      </c>
      <c r="BE1011">
        <v>137.10546875</v>
      </c>
      <c r="BF1011" s="2">
        <v>39603</v>
      </c>
      <c r="BG1011">
        <v>117.390625</v>
      </c>
      <c r="BH1011" s="2">
        <v>39603</v>
      </c>
      <c r="BI1011">
        <v>125.75390625</v>
      </c>
      <c r="BJ1011" s="2">
        <v>39603</v>
      </c>
      <c r="BK1011">
        <v>108.3671875</v>
      </c>
    </row>
    <row r="1012" spans="4:63" x14ac:dyDescent="0.25">
      <c r="D1012" s="2"/>
      <c r="J1012" s="2">
        <v>39604</v>
      </c>
      <c r="K1012">
        <v>102.05859375</v>
      </c>
      <c r="L1012" s="2">
        <v>39778</v>
      </c>
      <c r="M1012">
        <v>104.62109375</v>
      </c>
      <c r="N1012" s="2">
        <v>39870</v>
      </c>
      <c r="O1012">
        <v>105.0625</v>
      </c>
      <c r="P1012" s="2"/>
      <c r="T1012" s="2"/>
      <c r="X1012" s="2"/>
      <c r="AB1012" s="2"/>
      <c r="AD1012" s="2"/>
      <c r="AH1012" s="2"/>
      <c r="AJ1012" s="2">
        <v>39806</v>
      </c>
      <c r="AK1012">
        <v>115.5234375</v>
      </c>
      <c r="AL1012" s="2">
        <v>39990</v>
      </c>
      <c r="AM1012">
        <v>108.91796875</v>
      </c>
      <c r="BD1012" s="2">
        <v>39604</v>
      </c>
      <c r="BE1012">
        <v>136.16015625</v>
      </c>
      <c r="BF1012" s="2">
        <v>39604</v>
      </c>
      <c r="BG1012">
        <v>116.66015625</v>
      </c>
      <c r="BH1012" s="2">
        <v>39604</v>
      </c>
      <c r="BI1012">
        <v>124.9921875</v>
      </c>
      <c r="BJ1012" s="2">
        <v>39604</v>
      </c>
      <c r="BK1012">
        <v>107.7109375</v>
      </c>
    </row>
    <row r="1013" spans="4:63" x14ac:dyDescent="0.25">
      <c r="D1013" s="2"/>
      <c r="J1013" s="2">
        <v>39605</v>
      </c>
      <c r="K1013">
        <v>102.1171875</v>
      </c>
      <c r="L1013" s="2">
        <v>39779</v>
      </c>
      <c r="M1013">
        <v>104.62109375</v>
      </c>
      <c r="N1013" s="2">
        <v>39871</v>
      </c>
      <c r="O1013">
        <v>105.1875</v>
      </c>
      <c r="P1013" s="2"/>
      <c r="T1013" s="2"/>
      <c r="X1013" s="2"/>
      <c r="AB1013" s="2"/>
      <c r="AD1013" s="2"/>
      <c r="AH1013" s="2"/>
      <c r="AJ1013" s="2">
        <v>39807</v>
      </c>
      <c r="AK1013">
        <v>115.5234375</v>
      </c>
      <c r="AL1013" s="2">
        <v>39993</v>
      </c>
      <c r="AM1013">
        <v>109.0546875</v>
      </c>
      <c r="BD1013" s="2">
        <v>39605</v>
      </c>
      <c r="BE1013">
        <v>137.86328125</v>
      </c>
      <c r="BF1013" s="2">
        <v>39605</v>
      </c>
      <c r="BG1013">
        <v>118.14453125</v>
      </c>
      <c r="BH1013" s="2">
        <v>39605</v>
      </c>
      <c r="BI1013">
        <v>126.578125</v>
      </c>
      <c r="BJ1013" s="2">
        <v>39605</v>
      </c>
      <c r="BK1013">
        <v>109.26953125</v>
      </c>
    </row>
    <row r="1014" spans="4:63" x14ac:dyDescent="0.25">
      <c r="D1014" s="2"/>
      <c r="J1014" s="2">
        <v>39608</v>
      </c>
      <c r="K1014">
        <v>102.015625</v>
      </c>
      <c r="L1014" s="2">
        <v>39780</v>
      </c>
      <c r="M1014">
        <v>104.74609375</v>
      </c>
      <c r="N1014" s="2">
        <v>39874</v>
      </c>
      <c r="O1014">
        <v>105.27734375</v>
      </c>
      <c r="P1014" s="2"/>
      <c r="T1014" s="2"/>
      <c r="X1014" s="2"/>
      <c r="AB1014" s="2"/>
      <c r="AD1014" s="2"/>
      <c r="AH1014" s="2"/>
      <c r="AJ1014" s="2">
        <v>39808</v>
      </c>
      <c r="AK1014">
        <v>115.7109375</v>
      </c>
      <c r="AL1014" s="2">
        <v>39994</v>
      </c>
      <c r="AM1014">
        <v>108.83203125</v>
      </c>
      <c r="BD1014" s="2">
        <v>39608</v>
      </c>
      <c r="BE1014">
        <v>137.1015625</v>
      </c>
      <c r="BF1014" s="2">
        <v>39608</v>
      </c>
      <c r="BG1014">
        <v>117.55078125</v>
      </c>
      <c r="BH1014" s="2">
        <v>39608</v>
      </c>
      <c r="BI1014">
        <v>126.09375</v>
      </c>
      <c r="BJ1014" s="2">
        <v>39608</v>
      </c>
      <c r="BK1014">
        <v>109</v>
      </c>
    </row>
    <row r="1015" spans="4:63" x14ac:dyDescent="0.25">
      <c r="D1015" s="2"/>
      <c r="J1015" s="2">
        <v>39609</v>
      </c>
      <c r="K1015">
        <v>101.9609375</v>
      </c>
      <c r="L1015" s="2">
        <v>39783</v>
      </c>
      <c r="M1015">
        <v>104.86328125</v>
      </c>
      <c r="N1015" s="2">
        <v>39875</v>
      </c>
      <c r="O1015">
        <v>105.2578125</v>
      </c>
      <c r="P1015" s="2"/>
      <c r="T1015" s="2"/>
      <c r="X1015" s="2"/>
      <c r="AB1015" s="2"/>
      <c r="AD1015" s="2"/>
      <c r="AH1015" s="2"/>
      <c r="AJ1015" s="2">
        <v>39811</v>
      </c>
      <c r="AK1015">
        <v>116.12890625</v>
      </c>
      <c r="AL1015" s="2">
        <v>39995</v>
      </c>
      <c r="AM1015">
        <v>109.109375</v>
      </c>
      <c r="BD1015" s="2">
        <v>39609</v>
      </c>
      <c r="BE1015">
        <v>136.18359375</v>
      </c>
      <c r="BF1015" s="2">
        <v>39609</v>
      </c>
      <c r="BG1015">
        <v>116.6953125</v>
      </c>
      <c r="BH1015" s="2">
        <v>39609</v>
      </c>
      <c r="BI1015">
        <v>125.06640625</v>
      </c>
      <c r="BJ1015" s="2">
        <v>39609</v>
      </c>
      <c r="BK1015">
        <v>108</v>
      </c>
    </row>
    <row r="1016" spans="4:63" x14ac:dyDescent="0.25">
      <c r="D1016" s="2"/>
      <c r="J1016" s="2">
        <v>39610</v>
      </c>
      <c r="K1016">
        <v>102.03515625</v>
      </c>
      <c r="L1016" s="2">
        <v>39784</v>
      </c>
      <c r="M1016">
        <v>104.875</v>
      </c>
      <c r="N1016" s="2">
        <v>39876</v>
      </c>
      <c r="O1016">
        <v>105.17578125</v>
      </c>
      <c r="P1016" s="2"/>
      <c r="T1016" s="2"/>
      <c r="X1016" s="2"/>
      <c r="AB1016" s="2"/>
      <c r="AD1016" s="2"/>
      <c r="AH1016" s="2"/>
      <c r="AJ1016" s="2">
        <v>39812</v>
      </c>
      <c r="AK1016">
        <v>116.1875</v>
      </c>
      <c r="AL1016" s="2">
        <v>39996</v>
      </c>
      <c r="AM1016">
        <v>109.59375</v>
      </c>
      <c r="BD1016" s="2">
        <v>39610</v>
      </c>
      <c r="BE1016">
        <v>136.44140625</v>
      </c>
      <c r="BF1016" s="2">
        <v>39610</v>
      </c>
      <c r="BG1016">
        <v>116.9296875</v>
      </c>
      <c r="BH1016" s="2">
        <v>39610</v>
      </c>
      <c r="BI1016">
        <v>125.2734375</v>
      </c>
      <c r="BJ1016" s="2">
        <v>39610</v>
      </c>
      <c r="BK1016">
        <v>108.125</v>
      </c>
    </row>
    <row r="1017" spans="4:63" x14ac:dyDescent="0.25">
      <c r="D1017" s="2"/>
      <c r="J1017" s="2">
        <v>39611</v>
      </c>
      <c r="K1017">
        <v>101.93359375</v>
      </c>
      <c r="L1017" s="2">
        <v>39785</v>
      </c>
      <c r="M1017">
        <v>104.8671875</v>
      </c>
      <c r="N1017" s="2">
        <v>39877</v>
      </c>
      <c r="O1017">
        <v>105.23046875</v>
      </c>
      <c r="P1017" s="2"/>
      <c r="T1017" s="2"/>
      <c r="X1017" s="2"/>
      <c r="AB1017" s="2"/>
      <c r="AD1017" s="2"/>
      <c r="AH1017" s="2"/>
      <c r="AJ1017" s="2">
        <v>39813</v>
      </c>
      <c r="AK1017">
        <v>115.4609375</v>
      </c>
      <c r="AL1017" s="2">
        <v>39997</v>
      </c>
      <c r="AM1017">
        <v>109.60546875</v>
      </c>
      <c r="BD1017" s="2">
        <v>39611</v>
      </c>
      <c r="BE1017">
        <v>135.0234375</v>
      </c>
      <c r="BF1017" s="2">
        <v>39611</v>
      </c>
      <c r="BG1017">
        <v>115.6796875</v>
      </c>
      <c r="BH1017" s="2">
        <v>39611</v>
      </c>
      <c r="BI1017">
        <v>124.0078125</v>
      </c>
      <c r="BJ1017" s="2">
        <v>39611</v>
      </c>
      <c r="BK1017">
        <v>107.04296875</v>
      </c>
    </row>
    <row r="1018" spans="4:63" x14ac:dyDescent="0.25">
      <c r="D1018" s="2"/>
      <c r="J1018" s="2">
        <v>39612</v>
      </c>
      <c r="K1018">
        <v>101.9609375</v>
      </c>
      <c r="L1018" s="2">
        <v>39786</v>
      </c>
      <c r="M1018">
        <v>104.94140625</v>
      </c>
      <c r="N1018" s="2">
        <v>39878</v>
      </c>
      <c r="O1018">
        <v>105.171875</v>
      </c>
      <c r="P1018" s="2"/>
      <c r="T1018" s="2"/>
      <c r="X1018" s="2"/>
      <c r="AB1018" s="2"/>
      <c r="AD1018" s="2"/>
      <c r="AH1018" s="2"/>
      <c r="AJ1018" s="2">
        <v>39814</v>
      </c>
      <c r="AK1018">
        <v>115.4609375</v>
      </c>
      <c r="AL1018" s="2">
        <v>40000</v>
      </c>
      <c r="AM1018">
        <v>109.77734375</v>
      </c>
      <c r="BD1018" s="2">
        <v>39612</v>
      </c>
      <c r="BE1018">
        <v>134.6796875</v>
      </c>
      <c r="BF1018" s="2">
        <v>39612</v>
      </c>
      <c r="BG1018">
        <v>115.37109375</v>
      </c>
      <c r="BH1018" s="2">
        <v>39612</v>
      </c>
      <c r="BI1018">
        <v>123.6875</v>
      </c>
      <c r="BJ1018" s="2">
        <v>39612</v>
      </c>
      <c r="BK1018">
        <v>106.7265625</v>
      </c>
    </row>
    <row r="1019" spans="4:63" x14ac:dyDescent="0.25">
      <c r="D1019" s="2"/>
      <c r="J1019" s="2">
        <v>39615</v>
      </c>
      <c r="K1019">
        <v>101.9375</v>
      </c>
      <c r="L1019" s="2">
        <v>39787</v>
      </c>
      <c r="M1019">
        <v>104.828125</v>
      </c>
      <c r="N1019" s="2">
        <v>39881</v>
      </c>
      <c r="O1019">
        <v>105.18359375</v>
      </c>
      <c r="P1019" s="2"/>
      <c r="T1019" s="2"/>
      <c r="X1019" s="2"/>
      <c r="AB1019" s="2"/>
      <c r="AD1019" s="2"/>
      <c r="AH1019" s="2"/>
      <c r="AJ1019" s="2">
        <v>39815</v>
      </c>
      <c r="AK1019">
        <v>114.8515625</v>
      </c>
      <c r="AL1019" s="2">
        <v>40001</v>
      </c>
      <c r="AM1019">
        <v>109.9921875</v>
      </c>
      <c r="BD1019" s="2">
        <v>39615</v>
      </c>
      <c r="BE1019">
        <v>134.609375</v>
      </c>
      <c r="BF1019" s="2">
        <v>39615</v>
      </c>
      <c r="BG1019">
        <v>115.29296875</v>
      </c>
      <c r="BH1019" s="2">
        <v>39615</v>
      </c>
      <c r="BI1019">
        <v>123.62890625</v>
      </c>
      <c r="BJ1019" s="2">
        <v>39615</v>
      </c>
      <c r="BK1019">
        <v>106.6484375</v>
      </c>
    </row>
    <row r="1020" spans="4:63" x14ac:dyDescent="0.25">
      <c r="D1020" s="2"/>
      <c r="J1020" s="2">
        <v>39616</v>
      </c>
      <c r="K1020">
        <v>102.0078125</v>
      </c>
      <c r="L1020" s="2">
        <v>39790</v>
      </c>
      <c r="M1020">
        <v>104.80859375</v>
      </c>
      <c r="N1020" s="2">
        <v>39882</v>
      </c>
      <c r="O1020">
        <v>105.1015625</v>
      </c>
      <c r="P1020" s="2"/>
      <c r="T1020" s="2"/>
      <c r="X1020" s="2"/>
      <c r="AB1020" s="2"/>
      <c r="AD1020" s="2"/>
      <c r="AH1020" s="2"/>
      <c r="AJ1020" s="2">
        <v>39818</v>
      </c>
      <c r="AK1020">
        <v>114.67578125</v>
      </c>
      <c r="AL1020" s="2">
        <v>40002</v>
      </c>
      <c r="AM1020">
        <v>110.80078125</v>
      </c>
      <c r="BD1020" s="2">
        <v>39616</v>
      </c>
      <c r="BE1020">
        <v>135.23828125</v>
      </c>
      <c r="BF1020" s="2">
        <v>39616</v>
      </c>
      <c r="BG1020">
        <v>115.80859375</v>
      </c>
      <c r="BH1020" s="2">
        <v>39616</v>
      </c>
      <c r="BI1020">
        <v>124.1171875</v>
      </c>
      <c r="BJ1020" s="2">
        <v>39616</v>
      </c>
      <c r="BK1020">
        <v>107.1171875</v>
      </c>
    </row>
    <row r="1021" spans="4:63" x14ac:dyDescent="0.25">
      <c r="D1021" s="2"/>
      <c r="J1021" s="2">
        <v>39617</v>
      </c>
      <c r="K1021">
        <v>102.05078125</v>
      </c>
      <c r="L1021" s="2">
        <v>39791</v>
      </c>
      <c r="M1021">
        <v>105.05078125</v>
      </c>
      <c r="N1021" s="2">
        <v>39883</v>
      </c>
      <c r="O1021">
        <v>105.140625</v>
      </c>
      <c r="P1021" s="2"/>
      <c r="T1021" s="2"/>
      <c r="X1021" s="2"/>
      <c r="AB1021" s="2"/>
      <c r="AD1021" s="2"/>
      <c r="AH1021" s="2"/>
      <c r="AJ1021" s="2">
        <v>39819</v>
      </c>
      <c r="AK1021">
        <v>114.80859375</v>
      </c>
      <c r="AL1021" s="2">
        <v>40003</v>
      </c>
      <c r="AM1021">
        <v>110.265625</v>
      </c>
      <c r="BD1021" s="2">
        <v>39617</v>
      </c>
      <c r="BE1021">
        <v>136.1328125</v>
      </c>
      <c r="BF1021" s="2">
        <v>39617</v>
      </c>
      <c r="BG1021">
        <v>116.65234375</v>
      </c>
      <c r="BH1021" s="2">
        <v>39617</v>
      </c>
      <c r="BI1021">
        <v>124.9921875</v>
      </c>
      <c r="BJ1021" s="2">
        <v>39617</v>
      </c>
      <c r="BK1021">
        <v>107.8828125</v>
      </c>
    </row>
    <row r="1022" spans="4:63" x14ac:dyDescent="0.25">
      <c r="D1022" s="2"/>
      <c r="J1022" s="2">
        <v>39618</v>
      </c>
      <c r="K1022">
        <v>102.01171875</v>
      </c>
      <c r="L1022" s="2">
        <v>39792</v>
      </c>
      <c r="M1022">
        <v>105.015625</v>
      </c>
      <c r="N1022" s="2">
        <v>39884</v>
      </c>
      <c r="O1022">
        <v>105.16796875</v>
      </c>
      <c r="P1022" s="2"/>
      <c r="T1022" s="2"/>
      <c r="X1022" s="2"/>
      <c r="AB1022" s="2"/>
      <c r="AD1022" s="2"/>
      <c r="AH1022" s="2"/>
      <c r="AJ1022" s="2">
        <v>39820</v>
      </c>
      <c r="AK1022">
        <v>114.6640625</v>
      </c>
      <c r="AL1022" s="2">
        <v>40004</v>
      </c>
      <c r="AM1022">
        <v>110.84765625</v>
      </c>
      <c r="BD1022" s="2">
        <v>39618</v>
      </c>
      <c r="BE1022">
        <v>135.34375</v>
      </c>
      <c r="BF1022" s="2">
        <v>39618</v>
      </c>
      <c r="BG1022">
        <v>115.96875</v>
      </c>
      <c r="BH1022" s="2">
        <v>39618</v>
      </c>
      <c r="BI1022">
        <v>124.26171875</v>
      </c>
      <c r="BJ1022" s="2">
        <v>39618</v>
      </c>
      <c r="BK1022">
        <v>107.22265625</v>
      </c>
    </row>
    <row r="1023" spans="4:63" x14ac:dyDescent="0.25">
      <c r="D1023" s="2"/>
      <c r="J1023" s="2">
        <v>39619</v>
      </c>
      <c r="K1023">
        <v>102.0703125</v>
      </c>
      <c r="L1023" s="2">
        <v>39793</v>
      </c>
      <c r="M1023">
        <v>105.0859375</v>
      </c>
      <c r="N1023" s="2">
        <v>39885</v>
      </c>
      <c r="O1023">
        <v>105.203125</v>
      </c>
      <c r="P1023" s="2"/>
      <c r="T1023" s="2"/>
      <c r="X1023" s="2"/>
      <c r="AB1023" s="2"/>
      <c r="AD1023" s="2"/>
      <c r="AH1023" s="2"/>
      <c r="AJ1023" s="2">
        <v>39821</v>
      </c>
      <c r="AK1023">
        <v>115.14453125</v>
      </c>
      <c r="AL1023" s="2">
        <v>40007</v>
      </c>
      <c r="AM1023">
        <v>110.65625</v>
      </c>
      <c r="BD1023" s="2">
        <v>39619</v>
      </c>
      <c r="BE1023">
        <v>136.125</v>
      </c>
      <c r="BF1023" s="2">
        <v>39619</v>
      </c>
      <c r="BG1023">
        <v>116.671875</v>
      </c>
      <c r="BH1023" s="2">
        <v>39619</v>
      </c>
      <c r="BI1023">
        <v>124.89453125</v>
      </c>
      <c r="BJ1023" s="2">
        <v>39619</v>
      </c>
      <c r="BK1023">
        <v>107.765625</v>
      </c>
    </row>
    <row r="1024" spans="4:63" x14ac:dyDescent="0.25">
      <c r="D1024" s="2"/>
      <c r="J1024" s="2">
        <v>39622</v>
      </c>
      <c r="K1024">
        <v>102.046875</v>
      </c>
      <c r="L1024" s="2">
        <v>39794</v>
      </c>
      <c r="M1024">
        <v>105.1015625</v>
      </c>
      <c r="N1024" s="2">
        <v>39888</v>
      </c>
      <c r="O1024">
        <v>105.1640625</v>
      </c>
      <c r="P1024" s="2"/>
      <c r="T1024" s="2"/>
      <c r="X1024" s="2"/>
      <c r="AB1024" s="2"/>
      <c r="AD1024" s="2"/>
      <c r="AH1024" s="2"/>
      <c r="AJ1024" s="2">
        <v>39822</v>
      </c>
      <c r="AK1024">
        <v>115.62890625</v>
      </c>
      <c r="AL1024" s="2">
        <v>40008</v>
      </c>
      <c r="AM1024">
        <v>110.08984375</v>
      </c>
      <c r="BD1024" s="2">
        <v>39622</v>
      </c>
      <c r="BE1024">
        <v>136.31640625</v>
      </c>
      <c r="BF1024" s="2">
        <v>39622</v>
      </c>
      <c r="BG1024">
        <v>116.87890625</v>
      </c>
      <c r="BH1024" s="2">
        <v>39622</v>
      </c>
      <c r="BI1024">
        <v>125.2265625</v>
      </c>
      <c r="BJ1024" s="2">
        <v>39622</v>
      </c>
      <c r="BK1024">
        <v>108.09375</v>
      </c>
    </row>
    <row r="1025" spans="4:63" x14ac:dyDescent="0.25">
      <c r="D1025" s="2"/>
      <c r="J1025" s="2">
        <v>39623</v>
      </c>
      <c r="K1025">
        <v>102.1015625</v>
      </c>
      <c r="L1025" s="2">
        <v>39797</v>
      </c>
      <c r="M1025">
        <v>105.125</v>
      </c>
      <c r="N1025" s="2">
        <v>39889</v>
      </c>
      <c r="O1025">
        <v>105.12890625</v>
      </c>
      <c r="P1025" s="2"/>
      <c r="T1025" s="2"/>
      <c r="X1025" s="2"/>
      <c r="AB1025" s="2"/>
      <c r="AD1025" s="2"/>
      <c r="AH1025" s="2"/>
      <c r="AJ1025" s="2">
        <v>39825</v>
      </c>
      <c r="AK1025">
        <v>116.109375</v>
      </c>
      <c r="AL1025" s="2">
        <v>40009</v>
      </c>
      <c r="AM1025">
        <v>109.1953125</v>
      </c>
      <c r="BD1025" s="2">
        <v>39623</v>
      </c>
      <c r="BE1025">
        <v>137.46484375</v>
      </c>
      <c r="BF1025" s="2">
        <v>39623</v>
      </c>
      <c r="BG1025">
        <v>117.89453125</v>
      </c>
      <c r="BH1025" s="2">
        <v>39623</v>
      </c>
      <c r="BI1025">
        <v>126.1796875</v>
      </c>
      <c r="BJ1025" s="2">
        <v>39623</v>
      </c>
      <c r="BK1025">
        <v>108.96875</v>
      </c>
    </row>
    <row r="1026" spans="4:63" x14ac:dyDescent="0.25">
      <c r="D1026" s="2"/>
      <c r="J1026" s="2">
        <v>39624</v>
      </c>
      <c r="K1026">
        <v>102.11328125</v>
      </c>
      <c r="L1026" s="2">
        <v>39798</v>
      </c>
      <c r="M1026">
        <v>105.19921875</v>
      </c>
      <c r="N1026" s="2">
        <v>39890</v>
      </c>
      <c r="O1026">
        <v>105.375</v>
      </c>
      <c r="P1026" s="2"/>
      <c r="T1026" s="2"/>
      <c r="X1026" s="2"/>
      <c r="AB1026" s="2"/>
      <c r="AD1026" s="2"/>
      <c r="AH1026" s="2"/>
      <c r="AJ1026" s="2">
        <v>39826</v>
      </c>
      <c r="AK1026">
        <v>116.13671875</v>
      </c>
      <c r="AL1026" s="2">
        <v>40010</v>
      </c>
      <c r="AM1026">
        <v>109.55078125</v>
      </c>
      <c r="BD1026" s="2">
        <v>39624</v>
      </c>
      <c r="BE1026">
        <v>137.296875</v>
      </c>
      <c r="BF1026" s="2">
        <v>39624</v>
      </c>
      <c r="BG1026">
        <v>117.75390625</v>
      </c>
      <c r="BH1026" s="2">
        <v>39624</v>
      </c>
      <c r="BI1026">
        <v>126.05859375</v>
      </c>
      <c r="BJ1026" s="2">
        <v>39624</v>
      </c>
      <c r="BK1026">
        <v>108.82421875</v>
      </c>
    </row>
    <row r="1027" spans="4:63" x14ac:dyDescent="0.25">
      <c r="D1027" s="2"/>
      <c r="J1027" s="2">
        <v>39625</v>
      </c>
      <c r="K1027">
        <v>102.15234375</v>
      </c>
      <c r="L1027" s="2">
        <v>39799</v>
      </c>
      <c r="M1027">
        <v>105.12890625</v>
      </c>
      <c r="N1027" s="2">
        <v>39891</v>
      </c>
      <c r="O1027">
        <v>105.30859375</v>
      </c>
      <c r="P1027" s="2"/>
      <c r="T1027" s="2"/>
      <c r="X1027" s="2"/>
      <c r="AB1027" s="2"/>
      <c r="AD1027" s="2"/>
      <c r="AH1027" s="2"/>
      <c r="AJ1027" s="2">
        <v>39827</v>
      </c>
      <c r="AK1027">
        <v>116.6484375</v>
      </c>
      <c r="AL1027" s="2">
        <v>40011</v>
      </c>
      <c r="AM1027">
        <v>109.2890625</v>
      </c>
      <c r="BD1027" s="2">
        <v>39625</v>
      </c>
      <c r="BE1027">
        <v>138.25390625</v>
      </c>
      <c r="BF1027" s="2">
        <v>39625</v>
      </c>
      <c r="BG1027">
        <v>118.58203125</v>
      </c>
      <c r="BH1027" s="2">
        <v>39625</v>
      </c>
      <c r="BI1027">
        <v>126.875</v>
      </c>
      <c r="BJ1027" s="2">
        <v>39625</v>
      </c>
      <c r="BK1027">
        <v>109.49609375</v>
      </c>
    </row>
    <row r="1028" spans="4:63" x14ac:dyDescent="0.25">
      <c r="D1028" s="2"/>
      <c r="J1028" s="2">
        <v>39626</v>
      </c>
      <c r="K1028">
        <v>102.1953125</v>
      </c>
      <c r="L1028" s="2">
        <v>39800</v>
      </c>
      <c r="M1028">
        <v>105.1875</v>
      </c>
      <c r="N1028" s="2">
        <v>39892</v>
      </c>
      <c r="O1028">
        <v>105.29296875</v>
      </c>
      <c r="P1028" s="2"/>
      <c r="T1028" s="2"/>
      <c r="X1028" s="2"/>
      <c r="AB1028" s="2"/>
      <c r="AD1028" s="2"/>
      <c r="AH1028" s="2"/>
      <c r="AJ1028" s="2">
        <v>39828</v>
      </c>
      <c r="AK1028">
        <v>116.55078125</v>
      </c>
      <c r="AL1028" s="2">
        <v>40014</v>
      </c>
      <c r="AM1028">
        <v>109.50390625</v>
      </c>
      <c r="BD1028" s="2">
        <v>39626</v>
      </c>
      <c r="BE1028">
        <v>139.33203125</v>
      </c>
      <c r="BF1028" s="2">
        <v>39626</v>
      </c>
      <c r="BG1028">
        <v>119.6015625</v>
      </c>
      <c r="BH1028" s="2">
        <v>39626</v>
      </c>
      <c r="BI1028">
        <v>128.0703125</v>
      </c>
      <c r="BJ1028" s="2">
        <v>39626</v>
      </c>
      <c r="BK1028">
        <v>110.6796875</v>
      </c>
    </row>
    <row r="1029" spans="4:63" x14ac:dyDescent="0.25">
      <c r="D1029" s="2"/>
      <c r="J1029" s="2">
        <v>39629</v>
      </c>
      <c r="K1029">
        <v>102.171875</v>
      </c>
      <c r="L1029" s="2">
        <v>39801</v>
      </c>
      <c r="M1029">
        <v>105.15234375</v>
      </c>
      <c r="N1029" s="2">
        <v>39895</v>
      </c>
      <c r="O1029">
        <v>105.2890625</v>
      </c>
      <c r="P1029" s="2"/>
      <c r="T1029" s="2"/>
      <c r="X1029" s="2"/>
      <c r="AB1029" s="2"/>
      <c r="AD1029" s="2"/>
      <c r="AH1029" s="2"/>
      <c r="AJ1029" s="2">
        <v>39829</v>
      </c>
      <c r="AK1029">
        <v>115.921875</v>
      </c>
      <c r="AL1029" s="2">
        <v>40015</v>
      </c>
      <c r="AM1029">
        <v>110.203125</v>
      </c>
      <c r="BD1029" s="2">
        <v>39629</v>
      </c>
      <c r="BE1029">
        <v>139.15234375</v>
      </c>
      <c r="BF1029" s="2">
        <v>39629</v>
      </c>
      <c r="BG1029">
        <v>119.4609375</v>
      </c>
      <c r="BH1029" s="2">
        <v>39629</v>
      </c>
      <c r="BI1029">
        <v>127.9609375</v>
      </c>
      <c r="BJ1029" s="2">
        <v>39629</v>
      </c>
      <c r="BK1029">
        <v>110.6015625</v>
      </c>
    </row>
    <row r="1030" spans="4:63" x14ac:dyDescent="0.25">
      <c r="D1030" s="2"/>
      <c r="J1030" s="2">
        <v>39630</v>
      </c>
      <c r="K1030">
        <v>102.1640625</v>
      </c>
      <c r="L1030" s="2">
        <v>39804</v>
      </c>
      <c r="M1030">
        <v>105.0703125</v>
      </c>
      <c r="N1030" s="2">
        <v>39896</v>
      </c>
      <c r="O1030">
        <v>105.26953125</v>
      </c>
      <c r="P1030" s="2"/>
      <c r="T1030" s="2"/>
      <c r="X1030" s="2"/>
      <c r="AB1030" s="2"/>
      <c r="AD1030" s="2"/>
      <c r="AH1030" s="2"/>
      <c r="AJ1030" s="2">
        <v>39832</v>
      </c>
      <c r="AK1030">
        <v>115.921875</v>
      </c>
      <c r="AL1030" s="2">
        <v>40016</v>
      </c>
      <c r="AM1030">
        <v>109.88671875</v>
      </c>
      <c r="BD1030" s="2">
        <v>39630</v>
      </c>
      <c r="BE1030">
        <v>138.84375</v>
      </c>
      <c r="BF1030" s="2">
        <v>39630</v>
      </c>
      <c r="BG1030">
        <v>119.1796875</v>
      </c>
      <c r="BH1030" s="2">
        <v>39630</v>
      </c>
      <c r="BI1030">
        <v>127.60546875</v>
      </c>
      <c r="BJ1030" s="2">
        <v>39630</v>
      </c>
      <c r="BK1030">
        <v>110.2265625</v>
      </c>
    </row>
    <row r="1031" spans="4:63" x14ac:dyDescent="0.25">
      <c r="D1031" s="2"/>
      <c r="J1031" s="2">
        <v>39631</v>
      </c>
      <c r="K1031">
        <v>102.20703125</v>
      </c>
      <c r="L1031" s="2">
        <v>39805</v>
      </c>
      <c r="M1031">
        <v>105.01953125</v>
      </c>
      <c r="N1031" s="2">
        <v>39897</v>
      </c>
      <c r="O1031">
        <v>105.265625</v>
      </c>
      <c r="P1031" s="2"/>
      <c r="T1031" s="2"/>
      <c r="X1031" s="2"/>
      <c r="AB1031" s="2"/>
      <c r="AD1031" s="2"/>
      <c r="AH1031" s="2"/>
      <c r="AJ1031" s="2">
        <v>39833</v>
      </c>
      <c r="AK1031">
        <v>115.7265625</v>
      </c>
      <c r="AL1031" s="2">
        <v>40017</v>
      </c>
      <c r="AM1031">
        <v>109.1171875</v>
      </c>
      <c r="BD1031" s="2">
        <v>39631</v>
      </c>
      <c r="BE1031">
        <v>139.62890625</v>
      </c>
      <c r="BF1031" s="2">
        <v>39631</v>
      </c>
      <c r="BG1031">
        <v>119.90234375</v>
      </c>
      <c r="BH1031" s="2">
        <v>39631</v>
      </c>
      <c r="BI1031">
        <v>128.375</v>
      </c>
      <c r="BJ1031" s="2">
        <v>39631</v>
      </c>
      <c r="BK1031">
        <v>110.91015625</v>
      </c>
    </row>
    <row r="1032" spans="4:63" x14ac:dyDescent="0.25">
      <c r="D1032" s="2"/>
      <c r="J1032" s="2">
        <v>39632</v>
      </c>
      <c r="K1032">
        <v>102.2421875</v>
      </c>
      <c r="L1032" s="2">
        <v>39806</v>
      </c>
      <c r="M1032">
        <v>105.0859375</v>
      </c>
      <c r="N1032" s="2">
        <v>39898</v>
      </c>
      <c r="O1032">
        <v>105.30859375</v>
      </c>
      <c r="P1032" s="2"/>
      <c r="T1032" s="2"/>
      <c r="X1032" s="2"/>
      <c r="AB1032" s="2"/>
      <c r="AD1032" s="2"/>
      <c r="AH1032" s="2"/>
      <c r="AJ1032" s="2">
        <v>39834</v>
      </c>
      <c r="AK1032">
        <v>114.70703125</v>
      </c>
      <c r="AL1032" s="2">
        <v>40018</v>
      </c>
      <c r="AM1032">
        <v>109.15234375</v>
      </c>
      <c r="BD1032" s="2">
        <v>39632</v>
      </c>
      <c r="BE1032">
        <v>139.30859375</v>
      </c>
      <c r="BF1032" s="2">
        <v>39632</v>
      </c>
      <c r="BG1032">
        <v>119.58984375</v>
      </c>
      <c r="BH1032" s="2">
        <v>39632</v>
      </c>
      <c r="BI1032">
        <v>128.0546875</v>
      </c>
      <c r="BJ1032" s="2">
        <v>39632</v>
      </c>
      <c r="BK1032">
        <v>110.578125</v>
      </c>
    </row>
    <row r="1033" spans="4:63" x14ac:dyDescent="0.25">
      <c r="D1033" s="2"/>
      <c r="J1033" s="2">
        <v>39633</v>
      </c>
      <c r="K1033">
        <v>102.2421875</v>
      </c>
      <c r="L1033" s="2">
        <v>39807</v>
      </c>
      <c r="M1033">
        <v>105.0859375</v>
      </c>
      <c r="N1033" s="2">
        <v>39899</v>
      </c>
      <c r="O1033">
        <v>105.29296875</v>
      </c>
      <c r="P1033" s="2"/>
      <c r="T1033" s="2"/>
      <c r="X1033" s="2"/>
      <c r="AB1033" s="2"/>
      <c r="AD1033" s="2"/>
      <c r="AH1033" s="2"/>
      <c r="AJ1033" s="2">
        <v>39835</v>
      </c>
      <c r="AK1033">
        <v>114.5</v>
      </c>
      <c r="AL1033" s="2">
        <v>40021</v>
      </c>
      <c r="AM1033">
        <v>108.8203125</v>
      </c>
      <c r="BD1033" s="2">
        <v>39633</v>
      </c>
      <c r="BE1033">
        <v>139.30859375</v>
      </c>
      <c r="BF1033" s="2">
        <v>39633</v>
      </c>
      <c r="BG1033">
        <v>119.58984375</v>
      </c>
      <c r="BH1033" s="2">
        <v>39633</v>
      </c>
      <c r="BI1033">
        <v>128.0546875</v>
      </c>
      <c r="BJ1033" s="2">
        <v>39633</v>
      </c>
      <c r="BK1033">
        <v>110.578125</v>
      </c>
    </row>
    <row r="1034" spans="4:63" x14ac:dyDescent="0.25">
      <c r="D1034" s="2"/>
      <c r="J1034" s="2">
        <v>39636</v>
      </c>
      <c r="K1034">
        <v>102.25</v>
      </c>
      <c r="L1034" s="2">
        <v>39808</v>
      </c>
      <c r="M1034">
        <v>105.14453125</v>
      </c>
      <c r="N1034" s="2">
        <v>39902</v>
      </c>
      <c r="O1034">
        <v>105.3515625</v>
      </c>
      <c r="P1034" s="2"/>
      <c r="T1034" s="2"/>
      <c r="X1034" s="2"/>
      <c r="AB1034" s="2"/>
      <c r="AD1034" s="2"/>
      <c r="AH1034" s="2"/>
      <c r="AJ1034" s="2">
        <v>39836</v>
      </c>
      <c r="AK1034">
        <v>114.296875</v>
      </c>
      <c r="AL1034" s="2">
        <v>40022</v>
      </c>
      <c r="AM1034">
        <v>108.84765625</v>
      </c>
      <c r="BD1034" s="2">
        <v>39636</v>
      </c>
      <c r="BE1034">
        <v>140.140625</v>
      </c>
      <c r="BF1034" s="2">
        <v>39636</v>
      </c>
      <c r="BG1034">
        <v>120.359375</v>
      </c>
      <c r="BH1034" s="2">
        <v>39636</v>
      </c>
      <c r="BI1034">
        <v>128.87109375</v>
      </c>
      <c r="BJ1034" s="2">
        <v>39636</v>
      </c>
      <c r="BK1034">
        <v>111.390625</v>
      </c>
    </row>
    <row r="1035" spans="4:63" x14ac:dyDescent="0.25">
      <c r="D1035" s="2"/>
      <c r="J1035" s="2">
        <v>39637</v>
      </c>
      <c r="K1035">
        <v>102.2265625</v>
      </c>
      <c r="L1035" s="2">
        <v>39811</v>
      </c>
      <c r="M1035">
        <v>105.21875</v>
      </c>
      <c r="N1035" s="2">
        <v>39903</v>
      </c>
      <c r="O1035">
        <v>105.41015625</v>
      </c>
      <c r="P1035" s="2"/>
      <c r="T1035" s="2"/>
      <c r="X1035" s="2"/>
      <c r="AB1035" s="2"/>
      <c r="AD1035" s="2"/>
      <c r="AH1035" s="2"/>
      <c r="AJ1035" s="2">
        <v>39839</v>
      </c>
      <c r="AK1035">
        <v>114.01171875</v>
      </c>
      <c r="AL1035" s="2">
        <v>40023</v>
      </c>
      <c r="AM1035">
        <v>108.671875</v>
      </c>
      <c r="BD1035" s="2">
        <v>39637</v>
      </c>
      <c r="BE1035">
        <v>140.5234375</v>
      </c>
      <c r="BF1035" s="2">
        <v>39637</v>
      </c>
      <c r="BG1035">
        <v>120.703125</v>
      </c>
      <c r="BH1035" s="2">
        <v>39637</v>
      </c>
      <c r="BI1035">
        <v>129.328125</v>
      </c>
      <c r="BJ1035" s="2">
        <v>39637</v>
      </c>
      <c r="BK1035">
        <v>111.82421875</v>
      </c>
    </row>
    <row r="1036" spans="4:63" x14ac:dyDescent="0.25">
      <c r="D1036" s="2"/>
      <c r="J1036" s="2">
        <v>39638</v>
      </c>
      <c r="K1036">
        <v>102.26953125</v>
      </c>
      <c r="L1036" s="2">
        <v>39812</v>
      </c>
      <c r="M1036">
        <v>105.2578125</v>
      </c>
      <c r="N1036" s="2">
        <v>39904</v>
      </c>
      <c r="O1036">
        <v>105.37109375</v>
      </c>
      <c r="P1036" s="2"/>
      <c r="T1036" s="2"/>
      <c r="X1036" s="2"/>
      <c r="AB1036" s="2"/>
      <c r="AD1036" s="2"/>
      <c r="AH1036" s="2"/>
      <c r="AJ1036" s="2">
        <v>39840</v>
      </c>
      <c r="AK1036">
        <v>114.5078125</v>
      </c>
      <c r="AL1036" s="2">
        <v>40024</v>
      </c>
      <c r="AM1036">
        <v>108.93359375</v>
      </c>
      <c r="BD1036" s="2">
        <v>39638</v>
      </c>
      <c r="BE1036">
        <v>141.13671875</v>
      </c>
      <c r="BF1036" s="2">
        <v>39638</v>
      </c>
      <c r="BG1036">
        <v>121.3125</v>
      </c>
      <c r="BH1036" s="2">
        <v>39638</v>
      </c>
      <c r="BI1036">
        <v>129.921875</v>
      </c>
      <c r="BJ1036" s="2">
        <v>39638</v>
      </c>
      <c r="BK1036">
        <v>112.30859375</v>
      </c>
    </row>
    <row r="1037" spans="4:63" x14ac:dyDescent="0.25">
      <c r="D1037" s="2"/>
      <c r="J1037" s="2">
        <v>39639</v>
      </c>
      <c r="K1037">
        <v>102.27734375</v>
      </c>
      <c r="L1037" s="2">
        <v>39813</v>
      </c>
      <c r="M1037">
        <v>105.19921875</v>
      </c>
      <c r="N1037" s="2">
        <v>39905</v>
      </c>
      <c r="O1037">
        <v>105.2890625</v>
      </c>
      <c r="P1037" s="2"/>
      <c r="T1037" s="2"/>
      <c r="X1037" s="2"/>
      <c r="AB1037" s="2"/>
      <c r="AD1037" s="2"/>
      <c r="AH1037" s="2"/>
      <c r="AJ1037" s="2">
        <v>39841</v>
      </c>
      <c r="AK1037">
        <v>113.75390625</v>
      </c>
      <c r="AL1037" s="2">
        <v>40025</v>
      </c>
      <c r="AM1037">
        <v>109.625</v>
      </c>
      <c r="BD1037" s="2">
        <v>39639</v>
      </c>
      <c r="BE1037">
        <v>141.1875</v>
      </c>
      <c r="BF1037" s="2">
        <v>39639</v>
      </c>
      <c r="BG1037">
        <v>121.359375</v>
      </c>
      <c r="BH1037" s="2">
        <v>39639</v>
      </c>
      <c r="BI1037">
        <v>129.97265625</v>
      </c>
      <c r="BJ1037" s="2">
        <v>39639</v>
      </c>
      <c r="BK1037">
        <v>112.37109375</v>
      </c>
    </row>
    <row r="1038" spans="4:63" x14ac:dyDescent="0.25">
      <c r="D1038" s="2"/>
      <c r="J1038" s="2">
        <v>39640</v>
      </c>
      <c r="K1038">
        <v>102.2578125</v>
      </c>
      <c r="L1038" s="2">
        <v>39814</v>
      </c>
      <c r="M1038">
        <v>105.19921875</v>
      </c>
      <c r="N1038" s="2">
        <v>39906</v>
      </c>
      <c r="O1038">
        <v>105.29296875</v>
      </c>
      <c r="P1038" s="2"/>
      <c r="T1038" s="2"/>
      <c r="X1038" s="2"/>
      <c r="AB1038" s="2"/>
      <c r="AD1038" s="2"/>
      <c r="AH1038" s="2"/>
      <c r="AJ1038" s="2">
        <v>39842</v>
      </c>
      <c r="AK1038">
        <v>112.79296875</v>
      </c>
      <c r="AL1038" s="2">
        <v>40028</v>
      </c>
      <c r="AM1038">
        <v>108.79296875</v>
      </c>
      <c r="BD1038" s="2">
        <v>39640</v>
      </c>
      <c r="BE1038">
        <v>139.15625</v>
      </c>
      <c r="BF1038" s="2">
        <v>39640</v>
      </c>
      <c r="BG1038">
        <v>119.48828125</v>
      </c>
      <c r="BH1038" s="2">
        <v>39640</v>
      </c>
      <c r="BI1038">
        <v>128.05859375</v>
      </c>
      <c r="BJ1038" s="2">
        <v>39640</v>
      </c>
      <c r="BK1038">
        <v>110.5546875</v>
      </c>
    </row>
    <row r="1039" spans="4:63" x14ac:dyDescent="0.25">
      <c r="D1039" s="2"/>
      <c r="J1039" s="2">
        <v>39643</v>
      </c>
      <c r="K1039">
        <v>100.6875</v>
      </c>
      <c r="L1039" s="2">
        <v>39815</v>
      </c>
      <c r="M1039">
        <v>105.08984375</v>
      </c>
      <c r="N1039" s="2">
        <v>39909</v>
      </c>
      <c r="O1039">
        <v>105.31640625</v>
      </c>
      <c r="P1039" s="2"/>
      <c r="T1039" s="2"/>
      <c r="X1039" s="2"/>
      <c r="AB1039" s="2"/>
      <c r="AD1039" s="2"/>
      <c r="AH1039" s="2"/>
      <c r="AJ1039" s="2">
        <v>39843</v>
      </c>
      <c r="AK1039">
        <v>112.921875</v>
      </c>
      <c r="AL1039" s="2">
        <v>40029</v>
      </c>
      <c r="AM1039">
        <v>108.6015625</v>
      </c>
      <c r="BD1039" s="2">
        <v>39643</v>
      </c>
      <c r="BE1039">
        <v>140.8203125</v>
      </c>
      <c r="BF1039" s="2">
        <v>39643</v>
      </c>
      <c r="BG1039">
        <v>121.00390625</v>
      </c>
      <c r="BH1039" s="2">
        <v>39643</v>
      </c>
      <c r="BI1039">
        <v>129.5625</v>
      </c>
      <c r="BJ1039" s="2">
        <v>39643</v>
      </c>
      <c r="BK1039">
        <v>111.9453125</v>
      </c>
    </row>
    <row r="1040" spans="4:63" x14ac:dyDescent="0.25">
      <c r="D1040" s="2"/>
      <c r="J1040" s="2">
        <v>39644</v>
      </c>
      <c r="K1040">
        <v>100.7421875</v>
      </c>
      <c r="L1040" s="2">
        <v>39818</v>
      </c>
      <c r="M1040">
        <v>105.14453125</v>
      </c>
      <c r="N1040" s="2">
        <v>39910</v>
      </c>
      <c r="O1040">
        <v>105.34375</v>
      </c>
      <c r="P1040" s="2"/>
      <c r="T1040" s="2"/>
      <c r="X1040" s="2"/>
      <c r="AB1040" s="2"/>
      <c r="AD1040" s="2"/>
      <c r="AH1040" s="2"/>
      <c r="AJ1040" s="2">
        <v>39846</v>
      </c>
      <c r="AK1040">
        <v>113.63671875</v>
      </c>
      <c r="AL1040" s="2">
        <v>40030</v>
      </c>
      <c r="AM1040">
        <v>108.45703125</v>
      </c>
      <c r="BD1040" s="2">
        <v>39644</v>
      </c>
      <c r="BE1040">
        <v>140.79296875</v>
      </c>
      <c r="BF1040" s="2">
        <v>39644</v>
      </c>
      <c r="BG1040">
        <v>120.94140625</v>
      </c>
      <c r="BH1040" s="2">
        <v>39644</v>
      </c>
      <c r="BI1040">
        <v>129.53125</v>
      </c>
      <c r="BJ1040" s="2">
        <v>39644</v>
      </c>
      <c r="BK1040">
        <v>111.75390625</v>
      </c>
    </row>
    <row r="1041" spans="4:63" x14ac:dyDescent="0.25">
      <c r="D1041" s="2"/>
      <c r="J1041" s="2">
        <v>39645</v>
      </c>
      <c r="K1041">
        <v>100.75390625</v>
      </c>
      <c r="L1041" s="2">
        <v>39819</v>
      </c>
      <c r="M1041">
        <v>105.125</v>
      </c>
      <c r="N1041" s="2">
        <v>39911</v>
      </c>
      <c r="O1041">
        <v>105.33984375</v>
      </c>
      <c r="P1041" s="2"/>
      <c r="T1041" s="2"/>
      <c r="X1041" s="2"/>
      <c r="AB1041" s="2"/>
      <c r="AD1041" s="2"/>
      <c r="AH1041" s="2"/>
      <c r="AJ1041" s="2">
        <v>39847</v>
      </c>
      <c r="AK1041">
        <v>112.62890625</v>
      </c>
      <c r="AL1041" s="2">
        <v>40031</v>
      </c>
      <c r="AM1041">
        <v>108.546875</v>
      </c>
      <c r="BD1041" s="2">
        <v>39645</v>
      </c>
      <c r="BE1041">
        <v>139.03125</v>
      </c>
      <c r="BF1041" s="2">
        <v>39645</v>
      </c>
      <c r="BG1041">
        <v>119.3359375</v>
      </c>
      <c r="BH1041" s="2">
        <v>39645</v>
      </c>
      <c r="BI1041">
        <v>127.75390625</v>
      </c>
      <c r="BJ1041" s="2">
        <v>39645</v>
      </c>
      <c r="BK1041">
        <v>110.09765625</v>
      </c>
    </row>
    <row r="1042" spans="4:63" x14ac:dyDescent="0.25">
      <c r="D1042" s="2"/>
      <c r="J1042" s="2">
        <v>39646</v>
      </c>
      <c r="K1042">
        <v>100.69921875</v>
      </c>
      <c r="L1042" s="2">
        <v>39820</v>
      </c>
      <c r="M1042">
        <v>105.0859375</v>
      </c>
      <c r="N1042" s="2">
        <v>39912</v>
      </c>
      <c r="O1042">
        <v>105.3359375</v>
      </c>
      <c r="P1042" s="2"/>
      <c r="T1042" s="2"/>
      <c r="X1042" s="2"/>
      <c r="AB1042" s="2"/>
      <c r="AD1042" s="2"/>
      <c r="AH1042" s="2"/>
      <c r="AJ1042" s="2">
        <v>39848</v>
      </c>
      <c r="AK1042">
        <v>112.265625</v>
      </c>
      <c r="AL1042" s="2">
        <v>40032</v>
      </c>
      <c r="AM1042">
        <v>107.95703125</v>
      </c>
      <c r="BD1042" s="2">
        <v>39646</v>
      </c>
      <c r="BE1042">
        <v>138.5078125</v>
      </c>
      <c r="BF1042" s="2">
        <v>39646</v>
      </c>
      <c r="BG1042">
        <v>118.8671875</v>
      </c>
      <c r="BH1042" s="2">
        <v>39646</v>
      </c>
      <c r="BI1042">
        <v>127.3046875</v>
      </c>
      <c r="BJ1042" s="2">
        <v>39646</v>
      </c>
      <c r="BK1042">
        <v>109.69140625</v>
      </c>
    </row>
    <row r="1043" spans="4:63" x14ac:dyDescent="0.25">
      <c r="D1043" s="2"/>
      <c r="J1043" s="2">
        <v>39647</v>
      </c>
      <c r="K1043">
        <v>100.7109375</v>
      </c>
      <c r="L1043" s="2">
        <v>39821</v>
      </c>
      <c r="M1043">
        <v>105.05078125</v>
      </c>
      <c r="N1043" s="2">
        <v>39913</v>
      </c>
      <c r="O1043">
        <v>105.3359375</v>
      </c>
      <c r="P1043" s="2"/>
      <c r="T1043" s="2"/>
      <c r="X1043" s="2"/>
      <c r="AB1043" s="2"/>
      <c r="AD1043" s="2"/>
      <c r="AH1043" s="2"/>
      <c r="AJ1043" s="2">
        <v>39849</v>
      </c>
      <c r="AK1043">
        <v>112.48046875</v>
      </c>
      <c r="AL1043" s="2">
        <v>40035</v>
      </c>
      <c r="AM1043">
        <v>108.34375</v>
      </c>
      <c r="BD1043" s="2">
        <v>39647</v>
      </c>
      <c r="BE1043">
        <v>137.7421875</v>
      </c>
      <c r="BF1043" s="2">
        <v>39647</v>
      </c>
      <c r="BG1043">
        <v>118.19921875</v>
      </c>
      <c r="BH1043" s="2">
        <v>39647</v>
      </c>
      <c r="BI1043">
        <v>126.640625</v>
      </c>
      <c r="BJ1043" s="2">
        <v>39647</v>
      </c>
      <c r="BK1043">
        <v>109.09375</v>
      </c>
    </row>
    <row r="1044" spans="4:63" x14ac:dyDescent="0.25">
      <c r="D1044" s="2"/>
      <c r="J1044" s="2">
        <v>39650</v>
      </c>
      <c r="K1044">
        <v>100.71875</v>
      </c>
      <c r="L1044" s="2">
        <v>39822</v>
      </c>
      <c r="M1044">
        <v>105.109375</v>
      </c>
      <c r="N1044" s="2">
        <v>39916</v>
      </c>
      <c r="O1044">
        <v>105.41015625</v>
      </c>
      <c r="P1044" s="2"/>
      <c r="T1044" s="2"/>
      <c r="X1044" s="2"/>
      <c r="AB1044" s="2"/>
      <c r="AD1044" s="2"/>
      <c r="AH1044" s="2"/>
      <c r="AJ1044" s="2">
        <v>39850</v>
      </c>
      <c r="AK1044">
        <v>112.12109375</v>
      </c>
      <c r="AL1044" s="2">
        <v>40036</v>
      </c>
      <c r="AM1044">
        <v>108.82421875</v>
      </c>
      <c r="BD1044" s="2">
        <v>39650</v>
      </c>
      <c r="BE1044">
        <v>138.27734375</v>
      </c>
      <c r="BF1044" s="2">
        <v>39650</v>
      </c>
      <c r="BG1044">
        <v>118.68359375</v>
      </c>
      <c r="BH1044" s="2">
        <v>39650</v>
      </c>
      <c r="BI1044">
        <v>127.078125</v>
      </c>
      <c r="BJ1044" s="2">
        <v>39650</v>
      </c>
      <c r="BK1044">
        <v>109.51171875</v>
      </c>
    </row>
    <row r="1045" spans="4:63" x14ac:dyDescent="0.25">
      <c r="D1045" s="2"/>
      <c r="J1045" s="2">
        <v>39651</v>
      </c>
      <c r="K1045">
        <v>100.7265625</v>
      </c>
      <c r="L1045" s="2">
        <v>39825</v>
      </c>
      <c r="M1045">
        <v>105.07421875</v>
      </c>
      <c r="N1045" s="2">
        <v>39917</v>
      </c>
      <c r="O1045">
        <v>103.421875</v>
      </c>
      <c r="P1045" s="2"/>
      <c r="T1045" s="2"/>
      <c r="X1045" s="2"/>
      <c r="AB1045" s="2"/>
      <c r="AD1045" s="2"/>
      <c r="AH1045" s="2"/>
      <c r="AJ1045" s="2">
        <v>39853</v>
      </c>
      <c r="AK1045">
        <v>112.0859375</v>
      </c>
      <c r="AL1045" s="2">
        <v>40037</v>
      </c>
      <c r="AM1045">
        <v>108.7734375</v>
      </c>
      <c r="BD1045" s="2">
        <v>39651</v>
      </c>
      <c r="BE1045">
        <v>137.50390625</v>
      </c>
      <c r="BF1045" s="2">
        <v>39651</v>
      </c>
      <c r="BG1045">
        <v>117.99609375</v>
      </c>
      <c r="BH1045" s="2">
        <v>39651</v>
      </c>
      <c r="BI1045">
        <v>126.42578125</v>
      </c>
      <c r="BJ1045" s="2">
        <v>39651</v>
      </c>
      <c r="BK1045">
        <v>108.91796875</v>
      </c>
    </row>
    <row r="1046" spans="4:63" x14ac:dyDescent="0.25">
      <c r="D1046" s="2"/>
      <c r="J1046" s="2">
        <v>39652</v>
      </c>
      <c r="K1046">
        <v>100.734375</v>
      </c>
      <c r="L1046" s="2">
        <v>39826</v>
      </c>
      <c r="M1046">
        <v>105.06640625</v>
      </c>
      <c r="N1046" s="2">
        <v>39918</v>
      </c>
      <c r="O1046">
        <v>103.44921875</v>
      </c>
      <c r="P1046" s="2"/>
      <c r="T1046" s="2"/>
      <c r="X1046" s="2"/>
      <c r="AB1046" s="2"/>
      <c r="AD1046" s="2"/>
      <c r="AH1046" s="2"/>
      <c r="AJ1046" s="2">
        <v>39854</v>
      </c>
      <c r="AK1046">
        <v>113.37890625</v>
      </c>
      <c r="AL1046" s="2">
        <v>40038</v>
      </c>
      <c r="AM1046">
        <v>109.44140625</v>
      </c>
      <c r="BD1046" s="2">
        <v>39652</v>
      </c>
      <c r="BE1046">
        <v>137.2109375</v>
      </c>
      <c r="BF1046" s="2">
        <v>39652</v>
      </c>
      <c r="BG1046">
        <v>117.79296875</v>
      </c>
      <c r="BH1046" s="2">
        <v>39652</v>
      </c>
      <c r="BI1046">
        <v>126.17578125</v>
      </c>
      <c r="BJ1046" s="2">
        <v>39652</v>
      </c>
      <c r="BK1046">
        <v>108.71484375</v>
      </c>
    </row>
    <row r="1047" spans="4:63" x14ac:dyDescent="0.25">
      <c r="D1047" s="2"/>
      <c r="J1047" s="2">
        <v>39653</v>
      </c>
      <c r="K1047">
        <v>100.79296875</v>
      </c>
      <c r="L1047" s="2">
        <v>39827</v>
      </c>
      <c r="M1047">
        <v>103.265625</v>
      </c>
      <c r="N1047" s="2">
        <v>39919</v>
      </c>
      <c r="O1047">
        <v>103.4609375</v>
      </c>
      <c r="P1047" s="2"/>
      <c r="T1047" s="2"/>
      <c r="X1047" s="2"/>
      <c r="AB1047" s="2"/>
      <c r="AD1047" s="2"/>
      <c r="AH1047" s="2"/>
      <c r="AJ1047" s="2">
        <v>39855</v>
      </c>
      <c r="AK1047">
        <v>113.375</v>
      </c>
      <c r="AL1047" s="2">
        <v>40039</v>
      </c>
      <c r="AM1047">
        <v>107.6328125</v>
      </c>
      <c r="BD1047" s="2">
        <v>39653</v>
      </c>
      <c r="BE1047">
        <v>138.66796875</v>
      </c>
      <c r="BF1047" s="2">
        <v>39653</v>
      </c>
      <c r="BG1047">
        <v>118.99609375</v>
      </c>
      <c r="BH1047" s="2">
        <v>39653</v>
      </c>
      <c r="BI1047">
        <v>127.3984375</v>
      </c>
      <c r="BJ1047" s="2">
        <v>39653</v>
      </c>
      <c r="BK1047">
        <v>109.7734375</v>
      </c>
    </row>
    <row r="1048" spans="4:63" x14ac:dyDescent="0.25">
      <c r="D1048" s="2"/>
      <c r="J1048" s="2">
        <v>39654</v>
      </c>
      <c r="K1048">
        <v>100.75390625</v>
      </c>
      <c r="L1048" s="2">
        <v>39828</v>
      </c>
      <c r="M1048">
        <v>103.24609375</v>
      </c>
      <c r="N1048" s="2">
        <v>39920</v>
      </c>
      <c r="O1048">
        <v>103.4140625</v>
      </c>
      <c r="P1048" s="2"/>
      <c r="T1048" s="2"/>
      <c r="X1048" s="2"/>
      <c r="AB1048" s="2"/>
      <c r="AD1048" s="2"/>
      <c r="AH1048" s="2"/>
      <c r="AJ1048" s="2">
        <v>39856</v>
      </c>
      <c r="AK1048">
        <v>113.2734375</v>
      </c>
      <c r="AL1048" s="2">
        <v>40042</v>
      </c>
      <c r="AM1048">
        <v>108.20703125</v>
      </c>
      <c r="BD1048" s="2">
        <v>39654</v>
      </c>
      <c r="BE1048">
        <v>137.21484375</v>
      </c>
      <c r="BF1048" s="2">
        <v>39654</v>
      </c>
      <c r="BG1048">
        <v>117.703125</v>
      </c>
      <c r="BH1048" s="2">
        <v>39654</v>
      </c>
      <c r="BI1048">
        <v>126.09375</v>
      </c>
      <c r="BJ1048" s="2">
        <v>39654</v>
      </c>
      <c r="BK1048">
        <v>108.6015625</v>
      </c>
    </row>
    <row r="1049" spans="4:63" x14ac:dyDescent="0.25">
      <c r="D1049" s="2"/>
      <c r="J1049" s="2">
        <v>39657</v>
      </c>
      <c r="K1049">
        <v>100.796875</v>
      </c>
      <c r="L1049" s="2">
        <v>39829</v>
      </c>
      <c r="M1049">
        <v>103.25390625</v>
      </c>
      <c r="N1049" s="2">
        <v>39923</v>
      </c>
      <c r="O1049">
        <v>103.47265625</v>
      </c>
      <c r="P1049" s="2"/>
      <c r="T1049" s="2"/>
      <c r="X1049" s="2"/>
      <c r="AB1049" s="2"/>
      <c r="AD1049" s="2"/>
      <c r="AH1049" s="2"/>
      <c r="AJ1049" s="2">
        <v>39857</v>
      </c>
      <c r="AK1049">
        <v>110.6171875</v>
      </c>
      <c r="AL1049" s="2">
        <v>40043</v>
      </c>
      <c r="AM1049">
        <v>107.953125</v>
      </c>
      <c r="BD1049" s="2">
        <v>39657</v>
      </c>
      <c r="BE1049">
        <v>138.75390625</v>
      </c>
      <c r="BF1049" s="2">
        <v>39657</v>
      </c>
      <c r="BG1049">
        <v>119.03125</v>
      </c>
      <c r="BH1049" s="2">
        <v>39657</v>
      </c>
      <c r="BI1049">
        <v>127.44140625</v>
      </c>
      <c r="BJ1049" s="2">
        <v>39657</v>
      </c>
      <c r="BK1049">
        <v>109.80078125</v>
      </c>
    </row>
    <row r="1050" spans="4:63" x14ac:dyDescent="0.25">
      <c r="D1050" s="2"/>
      <c r="J1050" s="2">
        <v>39658</v>
      </c>
      <c r="K1050">
        <v>100.7734375</v>
      </c>
      <c r="L1050" s="2">
        <v>39832</v>
      </c>
      <c r="M1050">
        <v>103.25390625</v>
      </c>
      <c r="N1050" s="2">
        <v>39924</v>
      </c>
      <c r="O1050">
        <v>103.46875</v>
      </c>
      <c r="P1050" s="2"/>
      <c r="T1050" s="2"/>
      <c r="X1050" s="2"/>
      <c r="AB1050" s="2"/>
      <c r="AD1050" s="2"/>
      <c r="AH1050" s="2"/>
      <c r="AJ1050" s="2">
        <v>39860</v>
      </c>
      <c r="AK1050">
        <v>110.6640625</v>
      </c>
      <c r="AL1050" s="2">
        <v>40044</v>
      </c>
      <c r="AM1050">
        <v>108.24609375</v>
      </c>
      <c r="BD1050" s="2">
        <v>39658</v>
      </c>
      <c r="BE1050">
        <v>138.3671875</v>
      </c>
      <c r="BF1050" s="2">
        <v>39658</v>
      </c>
      <c r="BG1050">
        <v>118.6875</v>
      </c>
      <c r="BH1050" s="2">
        <v>39658</v>
      </c>
      <c r="BI1050">
        <v>127.12890625</v>
      </c>
      <c r="BJ1050" s="2">
        <v>39658</v>
      </c>
      <c r="BK1050">
        <v>109.51953125</v>
      </c>
    </row>
    <row r="1051" spans="4:63" x14ac:dyDescent="0.25">
      <c r="D1051" s="2"/>
      <c r="J1051" s="2">
        <v>39659</v>
      </c>
      <c r="K1051">
        <v>100.765625</v>
      </c>
      <c r="L1051" s="2">
        <v>39833</v>
      </c>
      <c r="M1051">
        <v>103.27734375</v>
      </c>
      <c r="N1051" s="2">
        <v>39925</v>
      </c>
      <c r="O1051">
        <v>103.4765625</v>
      </c>
      <c r="P1051" s="2"/>
      <c r="T1051" s="2"/>
      <c r="X1051" s="2"/>
      <c r="AB1051" s="2"/>
      <c r="AD1051" s="2"/>
      <c r="AH1051" s="2"/>
      <c r="AJ1051" s="2">
        <v>39861</v>
      </c>
      <c r="AK1051">
        <v>111.921875</v>
      </c>
      <c r="AL1051" s="2">
        <v>40045</v>
      </c>
      <c r="AM1051">
        <v>108.2421875</v>
      </c>
      <c r="BD1051" s="2">
        <v>39659</v>
      </c>
      <c r="BE1051">
        <v>138.265625</v>
      </c>
      <c r="BF1051" s="2">
        <v>39659</v>
      </c>
      <c r="BG1051">
        <v>118.55078125</v>
      </c>
      <c r="BH1051" s="2">
        <v>39659</v>
      </c>
      <c r="BI1051">
        <v>126.8984375</v>
      </c>
      <c r="BJ1051" s="2">
        <v>39659</v>
      </c>
      <c r="BK1051">
        <v>109.25390625</v>
      </c>
    </row>
    <row r="1052" spans="4:63" x14ac:dyDescent="0.25">
      <c r="D1052" s="2"/>
      <c r="J1052" s="2">
        <v>39660</v>
      </c>
      <c r="K1052">
        <v>100.8359375</v>
      </c>
      <c r="L1052" s="2">
        <v>39834</v>
      </c>
      <c r="M1052">
        <v>103.2109375</v>
      </c>
      <c r="N1052" s="2">
        <v>39926</v>
      </c>
      <c r="O1052">
        <v>103.51953125</v>
      </c>
      <c r="P1052" s="2"/>
      <c r="T1052" s="2"/>
      <c r="X1052" s="2"/>
      <c r="AB1052" s="2"/>
      <c r="AD1052" s="2"/>
      <c r="AH1052" s="2"/>
      <c r="AJ1052" s="2">
        <v>39862</v>
      </c>
      <c r="AK1052">
        <v>111.07421875</v>
      </c>
      <c r="AL1052" s="2">
        <v>40046</v>
      </c>
      <c r="AM1052">
        <v>107.35546875</v>
      </c>
      <c r="BD1052" s="2">
        <v>39660</v>
      </c>
      <c r="BE1052">
        <v>139.55078125</v>
      </c>
      <c r="BF1052" s="2">
        <v>39660</v>
      </c>
      <c r="BG1052">
        <v>119.66015625</v>
      </c>
      <c r="BH1052" s="2">
        <v>39660</v>
      </c>
      <c r="BI1052">
        <v>128.12109375</v>
      </c>
      <c r="BJ1052" s="2">
        <v>39660</v>
      </c>
      <c r="BK1052">
        <v>110.34375</v>
      </c>
    </row>
    <row r="1053" spans="4:63" x14ac:dyDescent="0.25">
      <c r="D1053" s="2"/>
      <c r="J1053" s="2">
        <v>39661</v>
      </c>
      <c r="K1053">
        <v>100.81640625</v>
      </c>
      <c r="L1053" s="2">
        <v>39835</v>
      </c>
      <c r="M1053">
        <v>103.23828125</v>
      </c>
      <c r="N1053" s="2">
        <v>39927</v>
      </c>
      <c r="O1053">
        <v>103.5234375</v>
      </c>
      <c r="P1053" s="2"/>
      <c r="T1053" s="2"/>
      <c r="X1053" s="2"/>
      <c r="AB1053" s="2"/>
      <c r="AD1053" s="2"/>
      <c r="AH1053" s="2"/>
      <c r="AJ1053" s="2">
        <v>39863</v>
      </c>
      <c r="AK1053">
        <v>110.5546875</v>
      </c>
      <c r="AL1053" s="2">
        <v>40049</v>
      </c>
      <c r="AM1053">
        <v>107.8359375</v>
      </c>
      <c r="BD1053" s="2">
        <v>39661</v>
      </c>
      <c r="BE1053">
        <v>139.80078125</v>
      </c>
      <c r="BF1053" s="2">
        <v>39661</v>
      </c>
      <c r="BG1053">
        <v>119.8828125</v>
      </c>
      <c r="BH1053" s="2">
        <v>39661</v>
      </c>
      <c r="BI1053">
        <v>128.39453125</v>
      </c>
      <c r="BJ1053" s="2">
        <v>39661</v>
      </c>
      <c r="BK1053">
        <v>110.60546875</v>
      </c>
    </row>
    <row r="1054" spans="4:63" x14ac:dyDescent="0.25">
      <c r="D1054" s="2"/>
      <c r="J1054" s="2">
        <v>39664</v>
      </c>
      <c r="K1054">
        <v>100.80859375</v>
      </c>
      <c r="L1054" s="2">
        <v>39836</v>
      </c>
      <c r="M1054">
        <v>103.15625</v>
      </c>
      <c r="N1054" s="2">
        <v>39930</v>
      </c>
      <c r="O1054">
        <v>103.5625</v>
      </c>
      <c r="P1054" s="2"/>
      <c r="T1054" s="2"/>
      <c r="X1054" s="2"/>
      <c r="AB1054" s="2"/>
      <c r="AD1054" s="2"/>
      <c r="AH1054" s="2"/>
      <c r="AJ1054" s="2">
        <v>39864</v>
      </c>
      <c r="AK1054">
        <v>110.83984375</v>
      </c>
      <c r="AL1054" s="2">
        <v>40050</v>
      </c>
      <c r="AM1054">
        <v>108.08203125</v>
      </c>
      <c r="BD1054" s="2">
        <v>39664</v>
      </c>
      <c r="BE1054">
        <v>139.3984375</v>
      </c>
      <c r="BF1054" s="2">
        <v>39664</v>
      </c>
      <c r="BG1054">
        <v>119.4921875</v>
      </c>
      <c r="BH1054" s="2">
        <v>39664</v>
      </c>
      <c r="BI1054">
        <v>128.00390625</v>
      </c>
      <c r="BJ1054" s="2">
        <v>39664</v>
      </c>
      <c r="BK1054">
        <v>110.21484375</v>
      </c>
    </row>
    <row r="1055" spans="4:63" x14ac:dyDescent="0.25">
      <c r="D1055" s="2"/>
      <c r="J1055" s="2">
        <v>39665</v>
      </c>
      <c r="K1055">
        <v>100.8046875</v>
      </c>
      <c r="L1055" s="2">
        <v>39839</v>
      </c>
      <c r="M1055">
        <v>103.15234375</v>
      </c>
      <c r="N1055" s="2">
        <v>39931</v>
      </c>
      <c r="O1055">
        <v>103.55859375</v>
      </c>
      <c r="P1055" s="2"/>
      <c r="T1055" s="2"/>
      <c r="X1055" s="2"/>
      <c r="AB1055" s="2"/>
      <c r="AD1055" s="2"/>
      <c r="AH1055" s="2"/>
      <c r="AJ1055" s="2">
        <v>39867</v>
      </c>
      <c r="AK1055">
        <v>110.94140625</v>
      </c>
      <c r="AL1055" s="2">
        <v>40051</v>
      </c>
      <c r="AM1055">
        <v>108.13671875</v>
      </c>
      <c r="BD1055" s="2">
        <v>39665</v>
      </c>
      <c r="BE1055">
        <v>138.75</v>
      </c>
      <c r="BF1055" s="2">
        <v>39665</v>
      </c>
      <c r="BG1055">
        <v>118.8828125</v>
      </c>
      <c r="BH1055" s="2">
        <v>39665</v>
      </c>
      <c r="BI1055">
        <v>127.3046875</v>
      </c>
      <c r="BJ1055" s="2">
        <v>39665</v>
      </c>
      <c r="BK1055">
        <v>109.52734375</v>
      </c>
    </row>
    <row r="1056" spans="4:63" x14ac:dyDescent="0.25">
      <c r="D1056" s="2"/>
      <c r="J1056" s="2">
        <v>39666</v>
      </c>
      <c r="K1056">
        <v>100.8125</v>
      </c>
      <c r="L1056" s="2">
        <v>39840</v>
      </c>
      <c r="M1056">
        <v>103.19140625</v>
      </c>
      <c r="N1056" s="2">
        <v>39932</v>
      </c>
      <c r="O1056">
        <v>103.5703125</v>
      </c>
      <c r="P1056" s="2"/>
      <c r="T1056" s="2"/>
      <c r="X1056" s="2"/>
      <c r="AB1056" s="2"/>
      <c r="AD1056" s="2"/>
      <c r="AH1056" s="2"/>
      <c r="AJ1056" s="2">
        <v>39868</v>
      </c>
      <c r="AK1056">
        <v>110.53125</v>
      </c>
      <c r="AL1056" s="2">
        <v>40052</v>
      </c>
      <c r="AM1056">
        <v>108.1015625</v>
      </c>
      <c r="BD1056" s="2">
        <v>39666</v>
      </c>
      <c r="BE1056">
        <v>138.09765625</v>
      </c>
      <c r="BF1056" s="2">
        <v>39666</v>
      </c>
      <c r="BG1056">
        <v>118.2890625</v>
      </c>
      <c r="BH1056" s="2">
        <v>39666</v>
      </c>
      <c r="BI1056">
        <v>126.63671875</v>
      </c>
      <c r="BJ1056" s="2">
        <v>39666</v>
      </c>
      <c r="BK1056">
        <v>108.8984375</v>
      </c>
    </row>
    <row r="1057" spans="4:63" x14ac:dyDescent="0.25">
      <c r="D1057" s="2"/>
      <c r="J1057" s="2">
        <v>39667</v>
      </c>
      <c r="K1057">
        <v>100.8671875</v>
      </c>
      <c r="L1057" s="2">
        <v>39841</v>
      </c>
      <c r="M1057">
        <v>103.171875</v>
      </c>
      <c r="N1057" s="2">
        <v>39933</v>
      </c>
      <c r="O1057">
        <v>103.56640625</v>
      </c>
      <c r="P1057" s="2"/>
      <c r="T1057" s="2"/>
      <c r="X1057" s="2"/>
      <c r="AB1057" s="2"/>
      <c r="AD1057" s="2"/>
      <c r="AH1057" s="2"/>
      <c r="AJ1057" s="2">
        <v>39869</v>
      </c>
      <c r="AK1057">
        <v>109.77734375</v>
      </c>
      <c r="AL1057" s="2">
        <v>40053</v>
      </c>
      <c r="AM1057">
        <v>108.26171875</v>
      </c>
      <c r="BD1057" s="2">
        <v>39667</v>
      </c>
      <c r="BE1057">
        <v>140.1328125</v>
      </c>
      <c r="BF1057" s="2">
        <v>39667</v>
      </c>
      <c r="BG1057">
        <v>120.1484375</v>
      </c>
      <c r="BH1057" s="2">
        <v>39667</v>
      </c>
      <c r="BI1057">
        <v>128.69921875</v>
      </c>
      <c r="BJ1057" s="2">
        <v>39667</v>
      </c>
      <c r="BK1057">
        <v>110.8515625</v>
      </c>
    </row>
    <row r="1058" spans="4:63" x14ac:dyDescent="0.25">
      <c r="D1058" s="2"/>
      <c r="J1058" s="2">
        <v>39668</v>
      </c>
      <c r="K1058">
        <v>100.83203125</v>
      </c>
      <c r="L1058" s="2">
        <v>39842</v>
      </c>
      <c r="M1058">
        <v>103.1171875</v>
      </c>
      <c r="N1058" s="2">
        <v>39934</v>
      </c>
      <c r="O1058">
        <v>103.55078125</v>
      </c>
      <c r="P1058" s="2"/>
      <c r="T1058" s="2"/>
      <c r="X1058" s="2"/>
      <c r="AB1058" s="2"/>
      <c r="AD1058" s="2"/>
      <c r="AH1058" s="2"/>
      <c r="AJ1058" s="2">
        <v>39870</v>
      </c>
      <c r="AK1058">
        <v>109.5234375</v>
      </c>
      <c r="AL1058" s="2">
        <v>40056</v>
      </c>
      <c r="AM1058">
        <v>108.6328125</v>
      </c>
      <c r="BD1058" s="2">
        <v>39668</v>
      </c>
      <c r="BE1058">
        <v>140.44921875</v>
      </c>
      <c r="BF1058" s="2">
        <v>39668</v>
      </c>
      <c r="BG1058">
        <v>120.43359375</v>
      </c>
      <c r="BH1058" s="2">
        <v>39668</v>
      </c>
      <c r="BI1058">
        <v>129.00390625</v>
      </c>
      <c r="BJ1058" s="2">
        <v>39668</v>
      </c>
      <c r="BK1058">
        <v>111.16015625</v>
      </c>
    </row>
    <row r="1059" spans="4:63" x14ac:dyDescent="0.25">
      <c r="D1059" s="2"/>
      <c r="J1059" s="2">
        <v>39671</v>
      </c>
      <c r="K1059">
        <v>100.80859375</v>
      </c>
      <c r="L1059" s="2">
        <v>39843</v>
      </c>
      <c r="M1059">
        <v>103.1171875</v>
      </c>
      <c r="N1059" s="2">
        <v>39937</v>
      </c>
      <c r="O1059">
        <v>103.53125</v>
      </c>
      <c r="P1059" s="2"/>
      <c r="T1059" s="2"/>
      <c r="X1059" s="2"/>
      <c r="AB1059" s="2"/>
      <c r="AD1059" s="2"/>
      <c r="AH1059" s="2"/>
      <c r="AJ1059" s="2">
        <v>39871</v>
      </c>
      <c r="AK1059">
        <v>109.9765625</v>
      </c>
      <c r="AL1059" s="2">
        <v>40057</v>
      </c>
      <c r="AM1059">
        <v>109.03515625</v>
      </c>
      <c r="BD1059" s="2">
        <v>39671</v>
      </c>
      <c r="BE1059">
        <v>139.28125</v>
      </c>
      <c r="BF1059" s="2">
        <v>39671</v>
      </c>
      <c r="BG1059">
        <v>119.40234375</v>
      </c>
      <c r="BH1059" s="2">
        <v>39671</v>
      </c>
      <c r="BI1059">
        <v>127.9453125</v>
      </c>
      <c r="BJ1059" s="2">
        <v>39671</v>
      </c>
      <c r="BK1059">
        <v>110.20703125</v>
      </c>
    </row>
    <row r="1060" spans="4:63" x14ac:dyDescent="0.25">
      <c r="D1060" s="2"/>
      <c r="J1060" s="2">
        <v>39672</v>
      </c>
      <c r="K1060">
        <v>100.8359375</v>
      </c>
      <c r="L1060" s="2">
        <v>39846</v>
      </c>
      <c r="M1060">
        <v>103.17578125</v>
      </c>
      <c r="N1060" s="2">
        <v>39938</v>
      </c>
      <c r="O1060">
        <v>103.54296875</v>
      </c>
      <c r="P1060" s="2"/>
      <c r="T1060" s="2"/>
      <c r="X1060" s="2"/>
      <c r="AB1060" s="2"/>
      <c r="AD1060" s="2"/>
      <c r="AH1060" s="2"/>
      <c r="AJ1060" s="2">
        <v>39874</v>
      </c>
      <c r="AK1060">
        <v>110.94140625</v>
      </c>
      <c r="AL1060" s="2">
        <v>40058</v>
      </c>
      <c r="AM1060">
        <v>109.359375</v>
      </c>
      <c r="BD1060" s="2">
        <v>39672</v>
      </c>
      <c r="BE1060">
        <v>140.50390625</v>
      </c>
      <c r="BF1060" s="2">
        <v>39672</v>
      </c>
      <c r="BG1060">
        <v>120.5</v>
      </c>
      <c r="BH1060" s="2">
        <v>39672</v>
      </c>
      <c r="BI1060">
        <v>129.08984375</v>
      </c>
      <c r="BJ1060" s="2">
        <v>39672</v>
      </c>
      <c r="BK1060">
        <v>111.22265625</v>
      </c>
    </row>
    <row r="1061" spans="4:63" x14ac:dyDescent="0.25">
      <c r="D1061" s="2"/>
      <c r="J1061" s="2">
        <v>39673</v>
      </c>
      <c r="K1061">
        <v>100.828125</v>
      </c>
      <c r="L1061" s="2">
        <v>39847</v>
      </c>
      <c r="M1061">
        <v>103.12109375</v>
      </c>
      <c r="N1061" s="2">
        <v>39939</v>
      </c>
      <c r="O1061">
        <v>103.5390625</v>
      </c>
      <c r="P1061" s="2"/>
      <c r="T1061" s="2"/>
      <c r="X1061" s="2"/>
      <c r="AB1061" s="2"/>
      <c r="AD1061" s="2"/>
      <c r="AH1061" s="2"/>
      <c r="AJ1061" s="2">
        <v>39875</v>
      </c>
      <c r="AK1061">
        <v>110.78125</v>
      </c>
      <c r="AL1061" s="2">
        <v>40059</v>
      </c>
      <c r="AM1061">
        <v>109.13671875</v>
      </c>
      <c r="BD1061" s="2">
        <v>39673</v>
      </c>
      <c r="BE1061">
        <v>139.99609375</v>
      </c>
      <c r="BF1061" s="2">
        <v>39673</v>
      </c>
      <c r="BG1061">
        <v>120.046875</v>
      </c>
      <c r="BH1061" s="2">
        <v>39673</v>
      </c>
      <c r="BI1061">
        <v>128.62109375</v>
      </c>
      <c r="BJ1061" s="2">
        <v>39673</v>
      </c>
      <c r="BK1061">
        <v>110.796875</v>
      </c>
    </row>
    <row r="1062" spans="4:63" x14ac:dyDescent="0.25">
      <c r="D1062" s="2"/>
      <c r="J1062" s="2">
        <v>39674</v>
      </c>
      <c r="K1062">
        <v>100.8359375</v>
      </c>
      <c r="L1062" s="2">
        <v>39848</v>
      </c>
      <c r="M1062">
        <v>103.0859375</v>
      </c>
      <c r="N1062" s="2">
        <v>39940</v>
      </c>
      <c r="O1062">
        <v>103.515625</v>
      </c>
      <c r="P1062" s="2"/>
      <c r="T1062" s="2"/>
      <c r="X1062" s="2"/>
      <c r="AB1062" s="2"/>
      <c r="AD1062" s="2"/>
      <c r="AH1062" s="2"/>
      <c r="AJ1062" s="2">
        <v>39876</v>
      </c>
      <c r="AK1062">
        <v>110.10546875</v>
      </c>
      <c r="AL1062" s="2">
        <v>40060</v>
      </c>
      <c r="AM1062">
        <v>108.87109375</v>
      </c>
      <c r="BD1062" s="2">
        <v>39674</v>
      </c>
      <c r="BE1062">
        <v>136.984375</v>
      </c>
      <c r="BF1062" s="2">
        <v>39674</v>
      </c>
      <c r="BG1062">
        <v>117.765625</v>
      </c>
      <c r="BH1062" s="2">
        <v>39674</v>
      </c>
      <c r="BI1062">
        <v>125.984375</v>
      </c>
      <c r="BJ1062" s="2">
        <v>39674</v>
      </c>
      <c r="BK1062">
        <v>108.859375</v>
      </c>
    </row>
    <row r="1063" spans="4:63" x14ac:dyDescent="0.25">
      <c r="D1063" s="2"/>
      <c r="J1063" s="2">
        <v>39675</v>
      </c>
      <c r="K1063">
        <v>100.86328125</v>
      </c>
      <c r="L1063" s="2">
        <v>39849</v>
      </c>
      <c r="M1063">
        <v>103.125</v>
      </c>
      <c r="N1063" s="2">
        <v>39941</v>
      </c>
      <c r="O1063">
        <v>103.50390625</v>
      </c>
      <c r="P1063" s="2"/>
      <c r="T1063" s="2"/>
      <c r="X1063" s="2"/>
      <c r="AB1063" s="2"/>
      <c r="AD1063" s="2"/>
      <c r="AH1063" s="2"/>
      <c r="AJ1063" s="2">
        <v>39877</v>
      </c>
      <c r="AK1063">
        <v>110.8515625</v>
      </c>
      <c r="AL1063" s="2">
        <v>40063</v>
      </c>
      <c r="AM1063">
        <v>108.87109375</v>
      </c>
      <c r="BD1063" s="2">
        <v>39675</v>
      </c>
      <c r="BE1063">
        <v>137.828125</v>
      </c>
      <c r="BF1063" s="2">
        <v>39675</v>
      </c>
      <c r="BG1063">
        <v>118.53515625</v>
      </c>
      <c r="BH1063" s="2">
        <v>39675</v>
      </c>
      <c r="BI1063">
        <v>126.8828125</v>
      </c>
      <c r="BJ1063" s="2">
        <v>39675</v>
      </c>
      <c r="BK1063">
        <v>109.69921875</v>
      </c>
    </row>
    <row r="1064" spans="4:63" x14ac:dyDescent="0.25">
      <c r="D1064" s="2"/>
      <c r="J1064" s="2">
        <v>39678</v>
      </c>
      <c r="K1064">
        <v>100.87109375</v>
      </c>
      <c r="L1064" s="2">
        <v>39850</v>
      </c>
      <c r="M1064">
        <v>103.09375</v>
      </c>
      <c r="N1064" s="2">
        <v>39944</v>
      </c>
      <c r="O1064">
        <v>103.546875</v>
      </c>
      <c r="P1064" s="2"/>
      <c r="T1064" s="2"/>
      <c r="X1064" s="2"/>
      <c r="AB1064" s="2"/>
      <c r="AD1064" s="2"/>
      <c r="AH1064" s="2"/>
      <c r="AJ1064" s="2">
        <v>39878</v>
      </c>
      <c r="AK1064">
        <v>110.3984375</v>
      </c>
      <c r="AL1064" s="2">
        <v>40064</v>
      </c>
      <c r="AM1064">
        <v>108.6484375</v>
      </c>
      <c r="BD1064" s="2">
        <v>39678</v>
      </c>
      <c r="BE1064">
        <v>138.26953125</v>
      </c>
      <c r="BF1064" s="2">
        <v>39678</v>
      </c>
      <c r="BG1064">
        <v>118.95703125</v>
      </c>
      <c r="BH1064" s="2">
        <v>39678</v>
      </c>
      <c r="BI1064">
        <v>127.3203125</v>
      </c>
      <c r="BJ1064" s="2">
        <v>39678</v>
      </c>
      <c r="BK1064">
        <v>110.13671875</v>
      </c>
    </row>
    <row r="1065" spans="4:63" x14ac:dyDescent="0.25">
      <c r="D1065" s="2"/>
      <c r="J1065" s="2">
        <v>39679</v>
      </c>
      <c r="K1065">
        <v>100.89453125</v>
      </c>
      <c r="L1065" s="2">
        <v>39853</v>
      </c>
      <c r="M1065">
        <v>103.07421875</v>
      </c>
      <c r="N1065" s="2">
        <v>39945</v>
      </c>
      <c r="O1065">
        <v>103.5234375</v>
      </c>
      <c r="P1065" s="2"/>
      <c r="T1065" s="2"/>
      <c r="X1065" s="2"/>
      <c r="AB1065" s="2"/>
      <c r="AD1065" s="2"/>
      <c r="AH1065" s="2"/>
      <c r="AJ1065" s="2">
        <v>39881</v>
      </c>
      <c r="AK1065">
        <v>110.48828125</v>
      </c>
      <c r="AL1065" s="2">
        <v>40065</v>
      </c>
      <c r="AM1065">
        <v>108.78515625</v>
      </c>
      <c r="BD1065" s="2">
        <v>39679</v>
      </c>
      <c r="BE1065">
        <v>137.91796875</v>
      </c>
      <c r="BF1065" s="2">
        <v>39679</v>
      </c>
      <c r="BG1065">
        <v>118.59765625</v>
      </c>
      <c r="BH1065" s="2">
        <v>39679</v>
      </c>
      <c r="BI1065">
        <v>126.91796875</v>
      </c>
      <c r="BJ1065" s="2">
        <v>39679</v>
      </c>
      <c r="BK1065">
        <v>109.7109375</v>
      </c>
    </row>
    <row r="1066" spans="4:63" x14ac:dyDescent="0.25">
      <c r="D1066" s="2"/>
      <c r="J1066" s="2">
        <v>39680</v>
      </c>
      <c r="K1066">
        <v>100.90625</v>
      </c>
      <c r="L1066" s="2">
        <v>39854</v>
      </c>
      <c r="M1066">
        <v>103.12890625</v>
      </c>
      <c r="N1066" s="2">
        <v>39946</v>
      </c>
      <c r="O1066">
        <v>103.55078125</v>
      </c>
      <c r="P1066" s="2"/>
      <c r="T1066" s="2"/>
      <c r="X1066" s="2"/>
      <c r="AB1066" s="2"/>
      <c r="AD1066" s="2"/>
      <c r="AH1066" s="2"/>
      <c r="AJ1066" s="2">
        <v>39882</v>
      </c>
      <c r="AK1066">
        <v>109.71875</v>
      </c>
      <c r="AL1066" s="2">
        <v>40066</v>
      </c>
      <c r="AM1066">
        <v>109.296875</v>
      </c>
      <c r="BD1066" s="2">
        <v>39680</v>
      </c>
      <c r="BE1066">
        <v>138.328125</v>
      </c>
      <c r="BF1066" s="2">
        <v>39680</v>
      </c>
      <c r="BG1066">
        <v>119.00390625</v>
      </c>
      <c r="BH1066" s="2">
        <v>39680</v>
      </c>
      <c r="BI1066">
        <v>127.34375</v>
      </c>
      <c r="BJ1066" s="2">
        <v>39680</v>
      </c>
      <c r="BK1066">
        <v>110.1015625</v>
      </c>
    </row>
    <row r="1067" spans="4:63" x14ac:dyDescent="0.25">
      <c r="D1067" s="2"/>
      <c r="J1067" s="2">
        <v>39681</v>
      </c>
      <c r="K1067">
        <v>100.8828125</v>
      </c>
      <c r="L1067" s="2">
        <v>39855</v>
      </c>
      <c r="M1067">
        <v>103.09375</v>
      </c>
      <c r="N1067" s="2">
        <v>39947</v>
      </c>
      <c r="O1067">
        <v>103.5625</v>
      </c>
      <c r="P1067" s="2"/>
      <c r="T1067" s="2"/>
      <c r="X1067" s="2"/>
      <c r="AB1067" s="2"/>
      <c r="AD1067" s="2"/>
      <c r="AH1067" s="2"/>
      <c r="AJ1067" s="2">
        <v>39883</v>
      </c>
      <c r="AK1067">
        <v>110.19921875</v>
      </c>
      <c r="AL1067" s="2">
        <v>40067</v>
      </c>
      <c r="AM1067">
        <v>109.19140625</v>
      </c>
      <c r="BD1067" s="2">
        <v>39681</v>
      </c>
      <c r="BE1067">
        <v>138.12890625</v>
      </c>
      <c r="BF1067" s="2">
        <v>39681</v>
      </c>
      <c r="BG1067">
        <v>118.80078125</v>
      </c>
      <c r="BH1067" s="2">
        <v>39681</v>
      </c>
      <c r="BI1067">
        <v>127.109375</v>
      </c>
      <c r="BJ1067" s="2">
        <v>39681</v>
      </c>
      <c r="BK1067">
        <v>109.8515625</v>
      </c>
    </row>
    <row r="1068" spans="4:63" x14ac:dyDescent="0.25">
      <c r="D1068" s="2"/>
      <c r="J1068" s="2">
        <v>39682</v>
      </c>
      <c r="K1068">
        <v>100.87890625</v>
      </c>
      <c r="L1068" s="2">
        <v>39856</v>
      </c>
      <c r="M1068">
        <v>103.0859375</v>
      </c>
      <c r="N1068" s="2">
        <v>39948</v>
      </c>
      <c r="O1068">
        <v>103.578125</v>
      </c>
      <c r="P1068" s="2"/>
      <c r="T1068" s="2"/>
      <c r="X1068" s="2"/>
      <c r="AB1068" s="2"/>
      <c r="AD1068" s="2"/>
      <c r="AH1068" s="2"/>
      <c r="AJ1068" s="2">
        <v>39884</v>
      </c>
      <c r="AK1068">
        <v>110.4453125</v>
      </c>
      <c r="AL1068" s="2">
        <v>40070</v>
      </c>
      <c r="AM1068">
        <v>108.828125</v>
      </c>
      <c r="BD1068" s="2">
        <v>39682</v>
      </c>
      <c r="BE1068">
        <v>137.97265625</v>
      </c>
      <c r="BF1068" s="2">
        <v>39682</v>
      </c>
      <c r="BG1068">
        <v>118.6796875</v>
      </c>
      <c r="BH1068" s="2">
        <v>39682</v>
      </c>
      <c r="BI1068">
        <v>127.0078125</v>
      </c>
      <c r="BJ1068" s="2">
        <v>39682</v>
      </c>
      <c r="BK1068">
        <v>109.78515625</v>
      </c>
    </row>
    <row r="1069" spans="4:63" x14ac:dyDescent="0.25">
      <c r="D1069" s="2"/>
      <c r="J1069" s="2">
        <v>39685</v>
      </c>
      <c r="K1069">
        <v>100.91796875</v>
      </c>
      <c r="L1069" s="2">
        <v>39857</v>
      </c>
      <c r="M1069">
        <v>103.05078125</v>
      </c>
      <c r="N1069" s="2">
        <v>39951</v>
      </c>
      <c r="O1069">
        <v>103.57421875</v>
      </c>
      <c r="P1069" s="2"/>
      <c r="T1069" s="2"/>
      <c r="X1069" s="2"/>
      <c r="AB1069" s="2"/>
      <c r="AD1069" s="2"/>
      <c r="AH1069" s="2"/>
      <c r="AJ1069" s="2">
        <v>39885</v>
      </c>
      <c r="AK1069">
        <v>110.5859375</v>
      </c>
      <c r="AL1069" s="2">
        <v>40071</v>
      </c>
      <c r="AM1069">
        <v>108.68359375</v>
      </c>
      <c r="BD1069" s="2">
        <v>39685</v>
      </c>
      <c r="BE1069">
        <v>139.1953125</v>
      </c>
      <c r="BF1069" s="2">
        <v>39685</v>
      </c>
      <c r="BG1069">
        <v>119.8046875</v>
      </c>
      <c r="BH1069" s="2">
        <v>39685</v>
      </c>
      <c r="BI1069">
        <v>128.19921875</v>
      </c>
      <c r="BJ1069" s="2">
        <v>39685</v>
      </c>
      <c r="BK1069">
        <v>110.875</v>
      </c>
    </row>
    <row r="1070" spans="4:63" x14ac:dyDescent="0.25">
      <c r="D1070" s="2"/>
      <c r="J1070" s="2">
        <v>39686</v>
      </c>
      <c r="K1070">
        <v>100.92578125</v>
      </c>
      <c r="L1070" s="2">
        <v>39860</v>
      </c>
      <c r="M1070">
        <v>103.05078125</v>
      </c>
      <c r="N1070" s="2">
        <v>39952</v>
      </c>
      <c r="O1070">
        <v>103.5703125</v>
      </c>
      <c r="P1070" s="2"/>
      <c r="T1070" s="2"/>
      <c r="X1070" s="2"/>
      <c r="AB1070" s="2"/>
      <c r="AD1070" s="2"/>
      <c r="AH1070" s="2"/>
      <c r="AJ1070" s="2">
        <v>39888</v>
      </c>
      <c r="AK1070">
        <v>110.25390625</v>
      </c>
      <c r="AL1070" s="2">
        <v>40072</v>
      </c>
      <c r="AM1070">
        <v>108.4453125</v>
      </c>
      <c r="BD1070" s="2">
        <v>39686</v>
      </c>
      <c r="BE1070">
        <v>139.265625</v>
      </c>
      <c r="BF1070" s="2">
        <v>39686</v>
      </c>
      <c r="BG1070">
        <v>119.8515625</v>
      </c>
      <c r="BH1070" s="2">
        <v>39686</v>
      </c>
      <c r="BI1070">
        <v>128.26171875</v>
      </c>
      <c r="BJ1070" s="2">
        <v>39686</v>
      </c>
      <c r="BK1070">
        <v>110.9375</v>
      </c>
    </row>
    <row r="1071" spans="4:63" x14ac:dyDescent="0.25">
      <c r="D1071" s="2"/>
      <c r="J1071" s="2">
        <v>39687</v>
      </c>
      <c r="K1071">
        <v>100.93359375</v>
      </c>
      <c r="L1071" s="2">
        <v>39861</v>
      </c>
      <c r="M1071">
        <v>103.08984375</v>
      </c>
      <c r="N1071" s="2">
        <v>39953</v>
      </c>
      <c r="O1071">
        <v>103.61328125</v>
      </c>
      <c r="P1071" s="2"/>
      <c r="T1071" s="2"/>
      <c r="X1071" s="2"/>
      <c r="AB1071" s="2"/>
      <c r="AD1071" s="2"/>
      <c r="AH1071" s="2"/>
      <c r="AJ1071" s="2">
        <v>39889</v>
      </c>
      <c r="AK1071">
        <v>109.890625</v>
      </c>
      <c r="AL1071" s="2">
        <v>40073</v>
      </c>
      <c r="AM1071">
        <v>108.87890625</v>
      </c>
      <c r="BD1071" s="2">
        <v>39687</v>
      </c>
      <c r="BE1071">
        <v>139.37890625</v>
      </c>
      <c r="BF1071" s="2">
        <v>39687</v>
      </c>
      <c r="BG1071">
        <v>119.9921875</v>
      </c>
      <c r="BH1071" s="2">
        <v>39687</v>
      </c>
      <c r="BI1071">
        <v>128.40625</v>
      </c>
      <c r="BJ1071" s="2">
        <v>39687</v>
      </c>
      <c r="BK1071">
        <v>111.05859375</v>
      </c>
    </row>
    <row r="1072" spans="4:63" x14ac:dyDescent="0.25">
      <c r="D1072" s="2"/>
      <c r="J1072" s="2">
        <v>39688</v>
      </c>
      <c r="K1072">
        <v>100.9296875</v>
      </c>
      <c r="L1072" s="2">
        <v>39862</v>
      </c>
      <c r="M1072">
        <v>103.0546875</v>
      </c>
      <c r="N1072" s="2">
        <v>39954</v>
      </c>
      <c r="O1072">
        <v>103.625</v>
      </c>
      <c r="P1072" s="2"/>
      <c r="T1072" s="2"/>
      <c r="X1072" s="2"/>
      <c r="AB1072" s="2"/>
      <c r="AD1072" s="2"/>
      <c r="AH1072" s="2"/>
      <c r="AJ1072" s="2">
        <v>39890</v>
      </c>
      <c r="AK1072">
        <v>112.55859375</v>
      </c>
      <c r="AL1072" s="2">
        <v>40074</v>
      </c>
      <c r="AM1072">
        <v>108.41015625</v>
      </c>
      <c r="BD1072" s="2">
        <v>39688</v>
      </c>
      <c r="BE1072">
        <v>139.5234375</v>
      </c>
      <c r="BF1072" s="2">
        <v>39688</v>
      </c>
      <c r="BG1072">
        <v>120.1015625</v>
      </c>
      <c r="BH1072" s="2">
        <v>39688</v>
      </c>
      <c r="BI1072">
        <v>128.45703125</v>
      </c>
      <c r="BJ1072" s="2">
        <v>39688</v>
      </c>
      <c r="BK1072">
        <v>111.19921875</v>
      </c>
    </row>
    <row r="1073" spans="4:63" x14ac:dyDescent="0.25">
      <c r="D1073" s="2"/>
      <c r="J1073" s="2">
        <v>39689</v>
      </c>
      <c r="K1073">
        <v>100.94921875</v>
      </c>
      <c r="L1073" s="2">
        <v>39863</v>
      </c>
      <c r="M1073">
        <v>103</v>
      </c>
      <c r="N1073" s="2">
        <v>39955</v>
      </c>
      <c r="O1073">
        <v>103.65234375</v>
      </c>
      <c r="P1073" s="2"/>
      <c r="T1073" s="2"/>
      <c r="X1073" s="2"/>
      <c r="AB1073" s="2"/>
      <c r="AD1073" s="2"/>
      <c r="AH1073" s="2"/>
      <c r="AJ1073" s="2">
        <v>39891</v>
      </c>
      <c r="AK1073">
        <v>112.30078125</v>
      </c>
      <c r="AL1073" s="2">
        <v>40077</v>
      </c>
      <c r="AM1073">
        <v>108.390625</v>
      </c>
      <c r="BD1073" s="2">
        <v>39689</v>
      </c>
      <c r="BE1073">
        <v>138.57421875</v>
      </c>
      <c r="BF1073" s="2">
        <v>39689</v>
      </c>
      <c r="BG1073">
        <v>119.26171875</v>
      </c>
      <c r="BH1073" s="2">
        <v>39689</v>
      </c>
      <c r="BI1073">
        <v>127.69921875</v>
      </c>
      <c r="BJ1073" s="2">
        <v>39689</v>
      </c>
      <c r="BK1073">
        <v>110.4296875</v>
      </c>
    </row>
    <row r="1074" spans="4:63" x14ac:dyDescent="0.25">
      <c r="D1074" s="2"/>
      <c r="J1074" s="2">
        <v>39692</v>
      </c>
      <c r="K1074">
        <v>100.94921875</v>
      </c>
      <c r="L1074" s="2">
        <v>39864</v>
      </c>
      <c r="M1074">
        <v>103.015625</v>
      </c>
      <c r="N1074" s="2">
        <v>39958</v>
      </c>
      <c r="O1074">
        <v>103.65234375</v>
      </c>
      <c r="P1074" s="2"/>
      <c r="T1074" s="2"/>
      <c r="X1074" s="2"/>
      <c r="AB1074" s="2"/>
      <c r="AD1074" s="2"/>
      <c r="AH1074" s="2"/>
      <c r="AJ1074" s="2">
        <v>39892</v>
      </c>
      <c r="AK1074">
        <v>112.3515625</v>
      </c>
      <c r="AL1074" s="2">
        <v>40078</v>
      </c>
      <c r="AM1074">
        <v>108.57421875</v>
      </c>
      <c r="BD1074" s="2">
        <v>39692</v>
      </c>
      <c r="BE1074">
        <v>138.57421875</v>
      </c>
      <c r="BF1074" s="2">
        <v>39692</v>
      </c>
      <c r="BG1074">
        <v>119.26171875</v>
      </c>
      <c r="BH1074" s="2">
        <v>39692</v>
      </c>
      <c r="BI1074">
        <v>127.69921875</v>
      </c>
      <c r="BJ1074" s="2">
        <v>39692</v>
      </c>
      <c r="BK1074">
        <v>110.4296875</v>
      </c>
    </row>
    <row r="1075" spans="4:63" x14ac:dyDescent="0.25">
      <c r="D1075" s="2"/>
      <c r="J1075" s="2">
        <v>39693</v>
      </c>
      <c r="K1075">
        <v>100.97265625</v>
      </c>
      <c r="L1075" s="2">
        <v>39867</v>
      </c>
      <c r="M1075">
        <v>103.04296875</v>
      </c>
      <c r="N1075" s="2">
        <v>39959</v>
      </c>
      <c r="O1075">
        <v>103.6015625</v>
      </c>
      <c r="P1075" s="2"/>
      <c r="T1075" s="2"/>
      <c r="X1075" s="2"/>
      <c r="AB1075" s="2"/>
      <c r="AD1075" s="2"/>
      <c r="AH1075" s="2"/>
      <c r="AJ1075" s="2">
        <v>39895</v>
      </c>
      <c r="AK1075">
        <v>112.22265625</v>
      </c>
      <c r="AL1075" s="2">
        <v>40079</v>
      </c>
      <c r="AM1075">
        <v>108.8359375</v>
      </c>
      <c r="BD1075" s="2">
        <v>39693</v>
      </c>
      <c r="BE1075">
        <v>139.69140625</v>
      </c>
      <c r="BF1075" s="2">
        <v>39693</v>
      </c>
      <c r="BG1075">
        <v>120.26171875</v>
      </c>
      <c r="BH1075" s="2">
        <v>39693</v>
      </c>
      <c r="BI1075">
        <v>128.734375</v>
      </c>
      <c r="BJ1075" s="2">
        <v>39693</v>
      </c>
      <c r="BK1075">
        <v>111.45703125</v>
      </c>
    </row>
    <row r="1076" spans="4:63" x14ac:dyDescent="0.25">
      <c r="D1076" s="2"/>
      <c r="J1076" s="2">
        <v>39694</v>
      </c>
      <c r="K1076">
        <v>100.98046875</v>
      </c>
      <c r="L1076" s="2">
        <v>39868</v>
      </c>
      <c r="M1076">
        <v>103.00390625</v>
      </c>
      <c r="N1076" s="2">
        <v>39960</v>
      </c>
      <c r="O1076">
        <v>103.59375</v>
      </c>
      <c r="P1076" s="2"/>
      <c r="T1076" s="2"/>
      <c r="X1076" s="2"/>
      <c r="AB1076" s="2"/>
      <c r="AD1076" s="2"/>
      <c r="AH1076" s="2"/>
      <c r="AJ1076" s="2">
        <v>39896</v>
      </c>
      <c r="AK1076">
        <v>111.90234375</v>
      </c>
      <c r="AL1076" s="2">
        <v>40080</v>
      </c>
      <c r="AM1076">
        <v>109.06640625</v>
      </c>
      <c r="BD1076" s="2">
        <v>39694</v>
      </c>
      <c r="BE1076">
        <v>140.1328125</v>
      </c>
      <c r="BF1076" s="2">
        <v>39694</v>
      </c>
      <c r="BG1076">
        <v>120.66796875</v>
      </c>
      <c r="BH1076" s="2">
        <v>39694</v>
      </c>
      <c r="BI1076">
        <v>129.25</v>
      </c>
      <c r="BJ1076" s="2">
        <v>39694</v>
      </c>
      <c r="BK1076">
        <v>111.97265625</v>
      </c>
    </row>
    <row r="1077" spans="4:63" x14ac:dyDescent="0.25">
      <c r="D1077" s="2"/>
      <c r="J1077" s="2">
        <v>39695</v>
      </c>
      <c r="K1077">
        <v>101.0078125</v>
      </c>
      <c r="L1077" s="2">
        <v>39869</v>
      </c>
      <c r="M1077">
        <v>102.96875</v>
      </c>
      <c r="N1077" s="2">
        <v>39961</v>
      </c>
      <c r="O1077">
        <v>103.60546875</v>
      </c>
      <c r="P1077" s="2"/>
      <c r="T1077" s="2"/>
      <c r="X1077" s="2"/>
      <c r="AB1077" s="2"/>
      <c r="AD1077" s="2"/>
      <c r="AH1077" s="2"/>
      <c r="AJ1077" s="2">
        <v>39897</v>
      </c>
      <c r="AK1077">
        <v>111.3515625</v>
      </c>
      <c r="AL1077" s="2">
        <v>40081</v>
      </c>
      <c r="AM1077">
        <v>109.1484375</v>
      </c>
      <c r="BD1077" s="2">
        <v>39695</v>
      </c>
      <c r="BE1077">
        <v>141.01171875</v>
      </c>
      <c r="BF1077" s="2">
        <v>39695</v>
      </c>
      <c r="BG1077">
        <v>121.453125</v>
      </c>
      <c r="BH1077" s="2">
        <v>39695</v>
      </c>
      <c r="BI1077">
        <v>130.08203125</v>
      </c>
      <c r="BJ1077" s="2">
        <v>39695</v>
      </c>
      <c r="BK1077">
        <v>112.80078125</v>
      </c>
    </row>
    <row r="1078" spans="4:63" x14ac:dyDescent="0.25">
      <c r="D1078" s="2"/>
      <c r="J1078" s="2">
        <v>39696</v>
      </c>
      <c r="K1078">
        <v>100.96875</v>
      </c>
      <c r="L1078" s="2">
        <v>39870</v>
      </c>
      <c r="M1078">
        <v>102.9765625</v>
      </c>
      <c r="N1078" s="2">
        <v>39962</v>
      </c>
      <c r="O1078">
        <v>103.60546875</v>
      </c>
      <c r="P1078" s="2"/>
      <c r="T1078" s="2"/>
      <c r="X1078" s="2"/>
      <c r="AB1078" s="2"/>
      <c r="AD1078" s="2"/>
      <c r="AH1078" s="2"/>
      <c r="AJ1078" s="2">
        <v>39898</v>
      </c>
      <c r="AK1078">
        <v>111.69140625</v>
      </c>
      <c r="AL1078" s="2">
        <v>40084</v>
      </c>
      <c r="AM1078">
        <v>109.37890625</v>
      </c>
      <c r="BD1078" s="2">
        <v>39696</v>
      </c>
      <c r="BE1078">
        <v>140.27734375</v>
      </c>
      <c r="BF1078" s="2">
        <v>39696</v>
      </c>
      <c r="BG1078">
        <v>120.796875</v>
      </c>
      <c r="BH1078" s="2">
        <v>39696</v>
      </c>
      <c r="BI1078">
        <v>129.38671875</v>
      </c>
      <c r="BJ1078" s="2">
        <v>39696</v>
      </c>
      <c r="BK1078">
        <v>112.1875</v>
      </c>
    </row>
    <row r="1079" spans="4:63" x14ac:dyDescent="0.25">
      <c r="D1079" s="2"/>
      <c r="J1079" s="2">
        <v>39699</v>
      </c>
      <c r="K1079">
        <v>100.99609375</v>
      </c>
      <c r="L1079" s="2">
        <v>39871</v>
      </c>
      <c r="M1079">
        <v>103.0078125</v>
      </c>
      <c r="N1079" s="2">
        <v>39965</v>
      </c>
      <c r="O1079">
        <v>103.6015625</v>
      </c>
      <c r="P1079" s="2"/>
      <c r="T1079" s="2"/>
      <c r="X1079" s="2"/>
      <c r="AB1079" s="2"/>
      <c r="AD1079" s="2"/>
      <c r="AH1079" s="2"/>
      <c r="AJ1079" s="2">
        <v>39899</v>
      </c>
      <c r="AK1079">
        <v>111.6328125</v>
      </c>
      <c r="AL1079" s="2">
        <v>40085</v>
      </c>
      <c r="AM1079">
        <v>109.359375</v>
      </c>
      <c r="BD1079" s="2">
        <v>39699</v>
      </c>
      <c r="BE1079">
        <v>141.01953125</v>
      </c>
      <c r="BF1079" s="2">
        <v>39699</v>
      </c>
      <c r="BG1079">
        <v>121.484375</v>
      </c>
      <c r="BH1079" s="2">
        <v>39699</v>
      </c>
      <c r="BI1079">
        <v>129.99609375</v>
      </c>
      <c r="BJ1079" s="2">
        <v>39699</v>
      </c>
      <c r="BK1079">
        <v>112.66796875</v>
      </c>
    </row>
    <row r="1080" spans="4:63" x14ac:dyDescent="0.25">
      <c r="D1080" s="2"/>
      <c r="J1080" s="2">
        <v>39700</v>
      </c>
      <c r="K1080">
        <v>101.00390625</v>
      </c>
      <c r="L1080" s="2">
        <v>39874</v>
      </c>
      <c r="M1080">
        <v>103.03125</v>
      </c>
      <c r="N1080" s="2">
        <v>39966</v>
      </c>
      <c r="O1080">
        <v>103.62890625</v>
      </c>
      <c r="P1080" s="2"/>
      <c r="T1080" s="2"/>
      <c r="X1080" s="2"/>
      <c r="AB1080" s="2"/>
      <c r="AD1080" s="2"/>
      <c r="AH1080" s="2"/>
      <c r="AJ1080" s="2">
        <v>39902</v>
      </c>
      <c r="AK1080">
        <v>112.109375</v>
      </c>
      <c r="AL1080" s="2">
        <v>40086</v>
      </c>
      <c r="AM1080">
        <v>109.48046875</v>
      </c>
      <c r="BD1080" s="2">
        <v>39700</v>
      </c>
      <c r="BE1080">
        <v>142.3671875</v>
      </c>
      <c r="BF1080" s="2">
        <v>39700</v>
      </c>
      <c r="BG1080">
        <v>122.72265625</v>
      </c>
      <c r="BH1080" s="2">
        <v>39700</v>
      </c>
      <c r="BI1080">
        <v>131.46875</v>
      </c>
      <c r="BJ1080" s="2">
        <v>39700</v>
      </c>
      <c r="BK1080">
        <v>114.15234375</v>
      </c>
    </row>
    <row r="1081" spans="4:63" x14ac:dyDescent="0.25">
      <c r="D1081" s="2"/>
      <c r="J1081" s="2">
        <v>39701</v>
      </c>
      <c r="K1081">
        <v>101.01171875</v>
      </c>
      <c r="L1081" s="2">
        <v>39875</v>
      </c>
      <c r="M1081">
        <v>103.02734375</v>
      </c>
      <c r="N1081" s="2">
        <v>39967</v>
      </c>
      <c r="O1081">
        <v>103.640625</v>
      </c>
      <c r="P1081" s="2"/>
      <c r="T1081" s="2"/>
      <c r="X1081" s="2"/>
      <c r="AB1081" s="2"/>
      <c r="AD1081" s="2"/>
      <c r="AH1081" s="2"/>
      <c r="AJ1081" s="2">
        <v>39903</v>
      </c>
      <c r="AK1081">
        <v>112.52734375</v>
      </c>
      <c r="AL1081" s="2">
        <v>40087</v>
      </c>
      <c r="AM1081">
        <v>110.2421875</v>
      </c>
      <c r="BD1081" s="2">
        <v>39701</v>
      </c>
      <c r="BE1081">
        <v>141.57421875</v>
      </c>
      <c r="BF1081" s="2">
        <v>39701</v>
      </c>
      <c r="BG1081">
        <v>121.95703125</v>
      </c>
      <c r="BH1081" s="2">
        <v>39701</v>
      </c>
      <c r="BI1081">
        <v>130.640625</v>
      </c>
      <c r="BJ1081" s="2">
        <v>39701</v>
      </c>
      <c r="BK1081">
        <v>113.32421875</v>
      </c>
    </row>
    <row r="1082" spans="4:63" x14ac:dyDescent="0.25">
      <c r="D1082" s="2"/>
      <c r="J1082" s="2">
        <v>39702</v>
      </c>
      <c r="K1082">
        <v>101.00390625</v>
      </c>
      <c r="L1082" s="2">
        <v>39876</v>
      </c>
      <c r="M1082">
        <v>103.0078125</v>
      </c>
      <c r="N1082" s="2">
        <v>39968</v>
      </c>
      <c r="O1082">
        <v>103.62109375</v>
      </c>
      <c r="P1082" s="2"/>
      <c r="T1082" s="2"/>
      <c r="X1082" s="2"/>
      <c r="AB1082" s="2"/>
      <c r="AD1082" s="2"/>
      <c r="AH1082" s="2"/>
      <c r="AJ1082" s="2">
        <v>39904</v>
      </c>
      <c r="AK1082">
        <v>112.6484375</v>
      </c>
      <c r="AL1082" s="2">
        <v>40088</v>
      </c>
      <c r="AM1082">
        <v>110.12109375</v>
      </c>
      <c r="BD1082" s="2">
        <v>39702</v>
      </c>
      <c r="BE1082">
        <v>141.66015625</v>
      </c>
      <c r="BF1082" s="2">
        <v>39702</v>
      </c>
      <c r="BG1082">
        <v>122.06640625</v>
      </c>
      <c r="BH1082" s="2">
        <v>39702</v>
      </c>
      <c r="BI1082">
        <v>130.73828125</v>
      </c>
      <c r="BJ1082" s="2">
        <v>39702</v>
      </c>
      <c r="BK1082">
        <v>113.4296875</v>
      </c>
    </row>
    <row r="1083" spans="4:63" x14ac:dyDescent="0.25">
      <c r="D1083" s="2"/>
      <c r="J1083" s="2">
        <v>39703</v>
      </c>
      <c r="K1083">
        <v>101.0625</v>
      </c>
      <c r="L1083" s="2">
        <v>39877</v>
      </c>
      <c r="M1083">
        <v>103.046875</v>
      </c>
      <c r="N1083" s="2">
        <v>39969</v>
      </c>
      <c r="O1083">
        <v>103.48046875</v>
      </c>
      <c r="P1083" s="2"/>
      <c r="T1083" s="2"/>
      <c r="X1083" s="2"/>
      <c r="AB1083" s="2"/>
      <c r="AD1083" s="2"/>
      <c r="AH1083" s="2"/>
      <c r="AJ1083" s="2">
        <v>39905</v>
      </c>
      <c r="AK1083">
        <v>111.95703125</v>
      </c>
      <c r="AL1083" s="2">
        <v>40091</v>
      </c>
      <c r="AM1083">
        <v>110.0859375</v>
      </c>
      <c r="BD1083" s="2">
        <v>39703</v>
      </c>
      <c r="BE1083">
        <v>140.53125</v>
      </c>
      <c r="BF1083" s="2">
        <v>39703</v>
      </c>
      <c r="BG1083">
        <v>120.95703125</v>
      </c>
      <c r="BH1083" s="2">
        <v>39703</v>
      </c>
      <c r="BI1083">
        <v>129.44921875</v>
      </c>
      <c r="BJ1083" s="2">
        <v>39703</v>
      </c>
      <c r="BK1083">
        <v>112.17578125</v>
      </c>
    </row>
    <row r="1084" spans="4:63" x14ac:dyDescent="0.25">
      <c r="D1084" s="2"/>
      <c r="J1084" s="2">
        <v>39706</v>
      </c>
      <c r="K1084">
        <v>101.1796875</v>
      </c>
      <c r="L1084" s="2">
        <v>39878</v>
      </c>
      <c r="M1084">
        <v>103.015625</v>
      </c>
      <c r="N1084" s="2">
        <v>39972</v>
      </c>
      <c r="O1084">
        <v>103.4765625</v>
      </c>
      <c r="P1084" s="2"/>
      <c r="T1084" s="2"/>
      <c r="X1084" s="2"/>
      <c r="AB1084" s="2"/>
      <c r="AD1084" s="2"/>
      <c r="AH1084" s="2"/>
      <c r="AJ1084" s="2">
        <v>39906</v>
      </c>
      <c r="AK1084">
        <v>111.25390625</v>
      </c>
      <c r="AL1084" s="2">
        <v>40092</v>
      </c>
      <c r="AM1084">
        <v>109.91015625</v>
      </c>
      <c r="BD1084" s="2">
        <v>39706</v>
      </c>
      <c r="BE1084">
        <v>145.0859375</v>
      </c>
      <c r="BF1084" s="2">
        <v>39706</v>
      </c>
      <c r="BG1084">
        <v>125.1640625</v>
      </c>
      <c r="BH1084" s="2">
        <v>39706</v>
      </c>
      <c r="BI1084">
        <v>134.08984375</v>
      </c>
      <c r="BJ1084" s="2">
        <v>39706</v>
      </c>
      <c r="BK1084">
        <v>116.56640625</v>
      </c>
    </row>
    <row r="1085" spans="4:63" x14ac:dyDescent="0.25">
      <c r="D1085" s="2"/>
      <c r="J1085" s="2">
        <v>39707</v>
      </c>
      <c r="K1085">
        <v>101.22265625</v>
      </c>
      <c r="L1085" s="2">
        <v>39881</v>
      </c>
      <c r="M1085">
        <v>103.0390625</v>
      </c>
      <c r="N1085" s="2">
        <v>39973</v>
      </c>
      <c r="O1085">
        <v>103.55078125</v>
      </c>
      <c r="P1085" s="2"/>
      <c r="T1085" s="2"/>
      <c r="X1085" s="2"/>
      <c r="AB1085" s="2"/>
      <c r="AD1085" s="2"/>
      <c r="AH1085" s="2"/>
      <c r="AJ1085" s="2">
        <v>39909</v>
      </c>
      <c r="AK1085">
        <v>111</v>
      </c>
      <c r="AL1085" s="2">
        <v>40093</v>
      </c>
      <c r="AM1085">
        <v>110.3125</v>
      </c>
      <c r="BD1085" s="2">
        <v>39707</v>
      </c>
      <c r="BE1085">
        <v>143.93359375</v>
      </c>
      <c r="BF1085" s="2">
        <v>39707</v>
      </c>
      <c r="BG1085">
        <v>124.0546875</v>
      </c>
      <c r="BH1085" s="2">
        <v>39707</v>
      </c>
      <c r="BI1085">
        <v>132.828125</v>
      </c>
      <c r="BJ1085" s="2">
        <v>39707</v>
      </c>
      <c r="BK1085">
        <v>115.31640625</v>
      </c>
    </row>
    <row r="1086" spans="4:63" x14ac:dyDescent="0.25">
      <c r="D1086" s="2"/>
      <c r="J1086" s="2">
        <v>39708</v>
      </c>
      <c r="K1086">
        <v>101.44921875</v>
      </c>
      <c r="L1086" s="2">
        <v>39882</v>
      </c>
      <c r="M1086">
        <v>103.00390625</v>
      </c>
      <c r="N1086" s="2">
        <v>39974</v>
      </c>
      <c r="O1086">
        <v>103.52734375</v>
      </c>
      <c r="P1086" s="2"/>
      <c r="T1086" s="2"/>
      <c r="X1086" s="2"/>
      <c r="AB1086" s="2"/>
      <c r="AD1086" s="2"/>
      <c r="AH1086" s="2"/>
      <c r="AJ1086" s="2">
        <v>39910</v>
      </c>
      <c r="AK1086">
        <v>111.01171875</v>
      </c>
      <c r="AL1086" s="2">
        <v>40094</v>
      </c>
      <c r="AM1086">
        <v>110.05859375</v>
      </c>
      <c r="BD1086" s="2">
        <v>39708</v>
      </c>
      <c r="BE1086">
        <v>144.5</v>
      </c>
      <c r="BF1086" s="2">
        <v>39708</v>
      </c>
      <c r="BG1086">
        <v>124.4765625</v>
      </c>
      <c r="BH1086" s="2">
        <v>39708</v>
      </c>
      <c r="BI1086">
        <v>133.19140625</v>
      </c>
      <c r="BJ1086" s="2">
        <v>39708</v>
      </c>
      <c r="BK1086">
        <v>115.546875</v>
      </c>
    </row>
    <row r="1087" spans="4:63" x14ac:dyDescent="0.25">
      <c r="D1087" s="2"/>
      <c r="J1087" s="2">
        <v>39709</v>
      </c>
      <c r="K1087">
        <v>101.45703125</v>
      </c>
      <c r="L1087" s="2">
        <v>39883</v>
      </c>
      <c r="M1087">
        <v>103.015625</v>
      </c>
      <c r="N1087" s="2">
        <v>39975</v>
      </c>
      <c r="O1087">
        <v>103.5703125</v>
      </c>
      <c r="P1087" s="2"/>
      <c r="T1087" s="2"/>
      <c r="X1087" s="2"/>
      <c r="AB1087" s="2"/>
      <c r="AD1087" s="2"/>
      <c r="AH1087" s="2"/>
      <c r="AJ1087" s="2">
        <v>39911</v>
      </c>
      <c r="AK1087">
        <v>111.1796875</v>
      </c>
      <c r="AL1087" s="2">
        <v>40095</v>
      </c>
      <c r="AM1087">
        <v>109.3828125</v>
      </c>
      <c r="BD1087" s="2">
        <v>39709</v>
      </c>
      <c r="BE1087">
        <v>142.8203125</v>
      </c>
      <c r="BF1087" s="2">
        <v>39709</v>
      </c>
      <c r="BG1087">
        <v>122.8359375</v>
      </c>
      <c r="BH1087" s="2">
        <v>39709</v>
      </c>
      <c r="BI1087">
        <v>131.47265625</v>
      </c>
      <c r="BJ1087" s="2">
        <v>39709</v>
      </c>
      <c r="BK1087">
        <v>113.890625</v>
      </c>
    </row>
    <row r="1088" spans="4:63" x14ac:dyDescent="0.25">
      <c r="D1088" s="2"/>
      <c r="J1088" s="2">
        <v>39710</v>
      </c>
      <c r="K1088">
        <v>101.21875</v>
      </c>
      <c r="L1088" s="2">
        <v>39884</v>
      </c>
      <c r="M1088">
        <v>103.0546875</v>
      </c>
      <c r="N1088" s="2">
        <v>39976</v>
      </c>
      <c r="O1088">
        <v>103.58984375</v>
      </c>
      <c r="P1088" s="2"/>
      <c r="T1088" s="2"/>
      <c r="X1088" s="2"/>
      <c r="AB1088" s="2"/>
      <c r="AD1088" s="2"/>
      <c r="AH1088" s="2"/>
      <c r="AJ1088" s="2">
        <v>39912</v>
      </c>
      <c r="AK1088">
        <v>110.87890625</v>
      </c>
      <c r="AL1088" s="2">
        <v>40098</v>
      </c>
      <c r="AM1088">
        <v>109.3671875</v>
      </c>
      <c r="BD1088" s="2">
        <v>39710</v>
      </c>
      <c r="BE1088">
        <v>139.6171875</v>
      </c>
      <c r="BF1088" s="2">
        <v>39710</v>
      </c>
      <c r="BG1088">
        <v>119.91796875</v>
      </c>
      <c r="BH1088" s="2">
        <v>39710</v>
      </c>
      <c r="BI1088">
        <v>128.26171875</v>
      </c>
      <c r="BJ1088" s="2">
        <v>39710</v>
      </c>
      <c r="BK1088">
        <v>110.79296875</v>
      </c>
    </row>
    <row r="1089" spans="4:63" x14ac:dyDescent="0.25">
      <c r="D1089" s="2"/>
      <c r="J1089" s="2">
        <v>39713</v>
      </c>
      <c r="K1089">
        <v>101.2265625</v>
      </c>
      <c r="L1089" s="2">
        <v>39885</v>
      </c>
      <c r="M1089">
        <v>103.0859375</v>
      </c>
      <c r="N1089" s="2">
        <v>39979</v>
      </c>
      <c r="O1089">
        <v>103.61328125</v>
      </c>
      <c r="P1089" s="2"/>
      <c r="T1089" s="2"/>
      <c r="X1089" s="2"/>
      <c r="AB1089" s="2"/>
      <c r="AD1089" s="2"/>
      <c r="AH1089" s="2"/>
      <c r="AJ1089" s="2">
        <v>39913</v>
      </c>
      <c r="AK1089">
        <v>110.91015625</v>
      </c>
      <c r="AL1089" s="2">
        <v>40099</v>
      </c>
      <c r="AM1089">
        <v>109.69140625</v>
      </c>
      <c r="BD1089" s="2">
        <v>39713</v>
      </c>
      <c r="BE1089">
        <v>138.74609375</v>
      </c>
      <c r="BF1089" s="2">
        <v>39713</v>
      </c>
      <c r="BG1089">
        <v>119.13671875</v>
      </c>
      <c r="BH1089" s="2">
        <v>39713</v>
      </c>
      <c r="BI1089">
        <v>127.453125</v>
      </c>
      <c r="BJ1089" s="2">
        <v>39713</v>
      </c>
      <c r="BK1089">
        <v>110.1015625</v>
      </c>
    </row>
    <row r="1090" spans="4:63" x14ac:dyDescent="0.25">
      <c r="D1090" s="2"/>
      <c r="J1090" s="2">
        <v>39714</v>
      </c>
      <c r="K1090">
        <v>101.31640625</v>
      </c>
      <c r="L1090" s="2">
        <v>39888</v>
      </c>
      <c r="M1090">
        <v>103.046875</v>
      </c>
      <c r="N1090" s="2">
        <v>39980</v>
      </c>
      <c r="O1090">
        <v>103.609375</v>
      </c>
      <c r="P1090" s="2"/>
      <c r="T1090" s="2"/>
      <c r="X1090" s="2"/>
      <c r="AB1090" s="2"/>
      <c r="AD1090" s="2"/>
      <c r="AH1090" s="2"/>
      <c r="AJ1090" s="2">
        <v>39916</v>
      </c>
      <c r="AK1090">
        <v>111.484375</v>
      </c>
      <c r="AL1090" s="2">
        <v>40100</v>
      </c>
      <c r="AM1090">
        <v>109.453125</v>
      </c>
      <c r="BD1090" s="2">
        <v>39714</v>
      </c>
      <c r="BE1090">
        <v>139.15625</v>
      </c>
      <c r="BF1090" s="2">
        <v>39714</v>
      </c>
      <c r="BG1090">
        <v>119.54296875</v>
      </c>
      <c r="BH1090" s="2">
        <v>39714</v>
      </c>
      <c r="BI1090">
        <v>128</v>
      </c>
      <c r="BJ1090" s="2">
        <v>39714</v>
      </c>
      <c r="BK1090">
        <v>110.7265625</v>
      </c>
    </row>
    <row r="1091" spans="4:63" x14ac:dyDescent="0.25">
      <c r="D1091" s="2"/>
      <c r="J1091" s="2">
        <v>39715</v>
      </c>
      <c r="K1091">
        <v>101.41796875</v>
      </c>
      <c r="L1091" s="2">
        <v>39889</v>
      </c>
      <c r="M1091">
        <v>103.07421875</v>
      </c>
      <c r="N1091" s="2">
        <v>39981</v>
      </c>
      <c r="O1091">
        <v>103.62109375</v>
      </c>
      <c r="P1091" s="2"/>
      <c r="T1091" s="2"/>
      <c r="X1091" s="2"/>
      <c r="AB1091" s="2"/>
      <c r="AD1091" s="2"/>
      <c r="AH1091" s="2"/>
      <c r="AJ1091" s="2">
        <v>39917</v>
      </c>
      <c r="AK1091">
        <v>111.96484375</v>
      </c>
      <c r="AL1091" s="2">
        <v>40101</v>
      </c>
      <c r="AM1091">
        <v>109.18359375</v>
      </c>
      <c r="BD1091" s="2">
        <v>39715</v>
      </c>
      <c r="BE1091">
        <v>138.33203125</v>
      </c>
      <c r="BF1091" s="2">
        <v>39715</v>
      </c>
      <c r="BG1091">
        <v>118.79296875</v>
      </c>
      <c r="BH1091" s="2">
        <v>39715</v>
      </c>
      <c r="BI1091">
        <v>127.28515625</v>
      </c>
      <c r="BJ1091" s="2">
        <v>39715</v>
      </c>
      <c r="BK1091">
        <v>110.2890625</v>
      </c>
    </row>
    <row r="1092" spans="4:63" x14ac:dyDescent="0.25">
      <c r="D1092" s="2"/>
      <c r="J1092" s="2">
        <v>39716</v>
      </c>
      <c r="K1092">
        <v>101.37890625</v>
      </c>
      <c r="L1092" s="2">
        <v>39890</v>
      </c>
      <c r="M1092">
        <v>103.1953125</v>
      </c>
      <c r="N1092" s="2">
        <v>39982</v>
      </c>
      <c r="O1092">
        <v>103.6015625</v>
      </c>
      <c r="P1092" s="2"/>
      <c r="T1092" s="2"/>
      <c r="X1092" s="2"/>
      <c r="AB1092" s="2"/>
      <c r="AD1092" s="2"/>
      <c r="AH1092" s="2"/>
      <c r="AJ1092" s="2">
        <v>39918</v>
      </c>
      <c r="AK1092">
        <v>112.0546875</v>
      </c>
      <c r="AL1092" s="2">
        <v>40102</v>
      </c>
      <c r="AM1092">
        <v>109.375</v>
      </c>
      <c r="BD1092" s="2">
        <v>39716</v>
      </c>
      <c r="BE1092">
        <v>138.35546875</v>
      </c>
      <c r="BF1092" s="2">
        <v>39716</v>
      </c>
      <c r="BG1092">
        <v>118.87109375</v>
      </c>
      <c r="BH1092" s="2">
        <v>39716</v>
      </c>
      <c r="BI1092">
        <v>127.4765625</v>
      </c>
      <c r="BJ1092" s="2">
        <v>39716</v>
      </c>
      <c r="BK1092">
        <v>110.44140625</v>
      </c>
    </row>
    <row r="1093" spans="4:63" x14ac:dyDescent="0.25">
      <c r="D1093" s="2"/>
      <c r="J1093" s="2">
        <v>39717</v>
      </c>
      <c r="K1093">
        <v>101.359375</v>
      </c>
      <c r="L1093" s="2">
        <v>39891</v>
      </c>
      <c r="M1093">
        <v>103.140625</v>
      </c>
      <c r="N1093" s="2">
        <v>39983</v>
      </c>
      <c r="O1093">
        <v>103.6328125</v>
      </c>
      <c r="P1093" s="2"/>
      <c r="T1093" s="2"/>
      <c r="X1093" s="2"/>
      <c r="AB1093" s="2"/>
      <c r="AD1093" s="2"/>
      <c r="AH1093" s="2"/>
      <c r="AJ1093" s="2">
        <v>39919</v>
      </c>
      <c r="AK1093">
        <v>111.62890625</v>
      </c>
      <c r="AL1093" s="2">
        <v>40105</v>
      </c>
      <c r="AM1093">
        <v>109.43359375</v>
      </c>
      <c r="BD1093" s="2">
        <v>39717</v>
      </c>
      <c r="BE1093">
        <v>138.80859375</v>
      </c>
      <c r="BF1093" s="2">
        <v>39717</v>
      </c>
      <c r="BG1093">
        <v>119.328125</v>
      </c>
      <c r="BH1093" s="2">
        <v>39717</v>
      </c>
      <c r="BI1093">
        <v>127.98046875</v>
      </c>
      <c r="BJ1093" s="2">
        <v>39717</v>
      </c>
      <c r="BK1093">
        <v>111.09375</v>
      </c>
    </row>
    <row r="1094" spans="4:63" x14ac:dyDescent="0.25">
      <c r="D1094" s="2"/>
      <c r="J1094" s="2">
        <v>39720</v>
      </c>
      <c r="K1094">
        <v>101.4453125</v>
      </c>
      <c r="L1094" s="2">
        <v>39892</v>
      </c>
      <c r="M1094">
        <v>103.15625</v>
      </c>
      <c r="N1094" s="2">
        <v>39986</v>
      </c>
      <c r="O1094">
        <v>103.66015625</v>
      </c>
      <c r="P1094" s="2"/>
      <c r="T1094" s="2"/>
      <c r="X1094" s="2"/>
      <c r="AB1094" s="2"/>
      <c r="AD1094" s="2"/>
      <c r="AH1094" s="2"/>
      <c r="AJ1094" s="2">
        <v>39920</v>
      </c>
      <c r="AK1094">
        <v>110.95703125</v>
      </c>
      <c r="AL1094" s="2">
        <v>40106</v>
      </c>
      <c r="AM1094">
        <v>109.7578125</v>
      </c>
      <c r="BD1094" s="2">
        <v>39720</v>
      </c>
      <c r="BE1094">
        <v>142.453125</v>
      </c>
      <c r="BF1094" s="2">
        <v>39720</v>
      </c>
      <c r="BG1094">
        <v>122.71875</v>
      </c>
      <c r="BH1094" s="2">
        <v>39720</v>
      </c>
      <c r="BI1094">
        <v>131.796875</v>
      </c>
      <c r="BJ1094" s="2">
        <v>39720</v>
      </c>
      <c r="BK1094">
        <v>114.75</v>
      </c>
    </row>
    <row r="1095" spans="4:63" x14ac:dyDescent="0.25">
      <c r="D1095" s="2"/>
      <c r="J1095" s="2">
        <v>39721</v>
      </c>
      <c r="K1095">
        <v>101.375</v>
      </c>
      <c r="L1095" s="2">
        <v>39895</v>
      </c>
      <c r="M1095">
        <v>103.1328125</v>
      </c>
      <c r="N1095" s="2">
        <v>39987</v>
      </c>
      <c r="O1095">
        <v>103.65625</v>
      </c>
      <c r="P1095" s="2"/>
      <c r="T1095" s="2"/>
      <c r="X1095" s="2"/>
      <c r="AB1095" s="2"/>
      <c r="AD1095" s="2"/>
      <c r="AH1095" s="2"/>
      <c r="AJ1095" s="2">
        <v>39923</v>
      </c>
      <c r="AK1095">
        <v>111.46875</v>
      </c>
      <c r="AL1095" s="2">
        <v>40107</v>
      </c>
      <c r="AM1095">
        <v>109.47265625</v>
      </c>
      <c r="BD1095" s="2">
        <v>39721</v>
      </c>
      <c r="BE1095">
        <v>138.89453125</v>
      </c>
      <c r="BF1095" s="2">
        <v>39721</v>
      </c>
      <c r="BG1095">
        <v>119.421875</v>
      </c>
      <c r="BH1095" s="2">
        <v>39721</v>
      </c>
      <c r="BI1095">
        <v>128.22265625</v>
      </c>
      <c r="BJ1095" s="2">
        <v>39721</v>
      </c>
      <c r="BK1095">
        <v>111.421875</v>
      </c>
    </row>
    <row r="1096" spans="4:63" x14ac:dyDescent="0.25">
      <c r="D1096" s="2"/>
      <c r="J1096" s="2">
        <v>39722</v>
      </c>
      <c r="K1096">
        <v>101.41796875</v>
      </c>
      <c r="L1096" s="2">
        <v>39896</v>
      </c>
      <c r="M1096">
        <v>103.14453125</v>
      </c>
      <c r="N1096" s="2">
        <v>39988</v>
      </c>
      <c r="O1096">
        <v>103.65234375</v>
      </c>
      <c r="P1096" s="2"/>
      <c r="T1096" s="2"/>
      <c r="X1096" s="2"/>
      <c r="AB1096" s="2"/>
      <c r="AD1096" s="2"/>
      <c r="AH1096" s="2"/>
      <c r="AJ1096" s="2">
        <v>39924</v>
      </c>
      <c r="AK1096">
        <v>111.13671875</v>
      </c>
      <c r="AL1096" s="2">
        <v>40108</v>
      </c>
      <c r="AM1096">
        <v>109.359375</v>
      </c>
      <c r="BD1096" s="2">
        <v>39722</v>
      </c>
      <c r="BE1096">
        <v>140.55859375</v>
      </c>
      <c r="BF1096" s="2">
        <v>39722</v>
      </c>
      <c r="BG1096">
        <v>120.953125</v>
      </c>
      <c r="BH1096" s="2">
        <v>39722</v>
      </c>
      <c r="BI1096">
        <v>129.89453125</v>
      </c>
      <c r="BJ1096" s="2">
        <v>39722</v>
      </c>
      <c r="BK1096">
        <v>112.90234375</v>
      </c>
    </row>
    <row r="1097" spans="4:63" x14ac:dyDescent="0.25">
      <c r="D1097" s="2"/>
      <c r="J1097" s="2">
        <v>39723</v>
      </c>
      <c r="K1097">
        <v>101.45703125</v>
      </c>
      <c r="L1097" s="2">
        <v>39897</v>
      </c>
      <c r="M1097">
        <v>103.15234375</v>
      </c>
      <c r="N1097" s="2">
        <v>39989</v>
      </c>
      <c r="O1097">
        <v>103.66015625</v>
      </c>
      <c r="P1097" s="2"/>
      <c r="T1097" s="2"/>
      <c r="X1097" s="2"/>
      <c r="AB1097" s="2"/>
      <c r="AD1097" s="2"/>
      <c r="AH1097" s="2"/>
      <c r="AJ1097" s="2">
        <v>39925</v>
      </c>
      <c r="AK1097">
        <v>110.9140625</v>
      </c>
      <c r="AL1097" s="2">
        <v>40109</v>
      </c>
      <c r="AM1097">
        <v>108.89453125</v>
      </c>
      <c r="BD1097" s="2">
        <v>39723</v>
      </c>
      <c r="BE1097">
        <v>141.71875</v>
      </c>
      <c r="BF1097" s="2">
        <v>39723</v>
      </c>
      <c r="BG1097">
        <v>121.95703125</v>
      </c>
      <c r="BH1097" s="2">
        <v>39723</v>
      </c>
      <c r="BI1097">
        <v>130.8046875</v>
      </c>
      <c r="BJ1097" s="2">
        <v>39723</v>
      </c>
      <c r="BK1097">
        <v>113.74609375</v>
      </c>
    </row>
    <row r="1098" spans="4:63" x14ac:dyDescent="0.25">
      <c r="D1098" s="2"/>
      <c r="J1098" s="2">
        <v>39724</v>
      </c>
      <c r="K1098">
        <v>101.5</v>
      </c>
      <c r="L1098" s="2">
        <v>39898</v>
      </c>
      <c r="M1098">
        <v>103.1640625</v>
      </c>
      <c r="N1098" s="2">
        <v>39990</v>
      </c>
      <c r="O1098">
        <v>103.6640625</v>
      </c>
      <c r="P1098" s="2"/>
      <c r="T1098" s="2"/>
      <c r="X1098" s="2"/>
      <c r="AB1098" s="2"/>
      <c r="AD1098" s="2"/>
      <c r="AH1098" s="2"/>
      <c r="AJ1098" s="2">
        <v>39926</v>
      </c>
      <c r="AK1098">
        <v>111</v>
      </c>
      <c r="AL1098" s="2">
        <v>40112</v>
      </c>
      <c r="AM1098">
        <v>108.65625</v>
      </c>
      <c r="BD1098" s="2">
        <v>39724</v>
      </c>
      <c r="BE1098">
        <v>142.171875</v>
      </c>
      <c r="BF1098" s="2">
        <v>39724</v>
      </c>
      <c r="BG1098">
        <v>122.25390625</v>
      </c>
      <c r="BH1098" s="2">
        <v>39724</v>
      </c>
      <c r="BI1098">
        <v>131.265625</v>
      </c>
      <c r="BJ1098" s="2">
        <v>39724</v>
      </c>
      <c r="BK1098">
        <v>114.1953125</v>
      </c>
    </row>
    <row r="1099" spans="4:63" x14ac:dyDescent="0.25">
      <c r="D1099" s="2"/>
      <c r="J1099" s="2">
        <v>39727</v>
      </c>
      <c r="K1099">
        <v>101.5234375</v>
      </c>
      <c r="L1099" s="2">
        <v>39899</v>
      </c>
      <c r="M1099">
        <v>103.1640625</v>
      </c>
      <c r="N1099" s="2">
        <v>39993</v>
      </c>
      <c r="O1099">
        <v>103.67578125</v>
      </c>
      <c r="P1099" s="2"/>
      <c r="T1099" s="2"/>
      <c r="X1099" s="2"/>
      <c r="AB1099" s="2"/>
      <c r="AD1099" s="2"/>
      <c r="AH1099" s="2"/>
      <c r="AJ1099" s="2">
        <v>39927</v>
      </c>
      <c r="AK1099">
        <v>110.64453125</v>
      </c>
      <c r="AL1099" s="2">
        <v>40113</v>
      </c>
      <c r="AM1099">
        <v>109.35546875</v>
      </c>
      <c r="BD1099" s="2">
        <v>39727</v>
      </c>
      <c r="BE1099">
        <v>144.11328125</v>
      </c>
      <c r="BF1099" s="2">
        <v>39727</v>
      </c>
      <c r="BG1099">
        <v>124.01953125</v>
      </c>
      <c r="BH1099" s="2">
        <v>39727</v>
      </c>
      <c r="BI1099">
        <v>133.15625</v>
      </c>
      <c r="BJ1099" s="2">
        <v>39727</v>
      </c>
      <c r="BK1099">
        <v>116.0703125</v>
      </c>
    </row>
    <row r="1100" spans="4:63" x14ac:dyDescent="0.25">
      <c r="D1100" s="2"/>
      <c r="J1100" s="2">
        <v>39728</v>
      </c>
      <c r="K1100">
        <v>101.515625</v>
      </c>
      <c r="L1100" s="2">
        <v>39902</v>
      </c>
      <c r="M1100">
        <v>103.1875</v>
      </c>
      <c r="N1100" s="2">
        <v>39994</v>
      </c>
      <c r="O1100">
        <v>103.62109375</v>
      </c>
      <c r="P1100" s="2"/>
      <c r="T1100" s="2"/>
      <c r="X1100" s="2"/>
      <c r="AB1100" s="2"/>
      <c r="AD1100" s="2"/>
      <c r="AH1100" s="2"/>
      <c r="AJ1100" s="2">
        <v>39930</v>
      </c>
      <c r="AK1100">
        <v>111.1875</v>
      </c>
      <c r="AL1100" s="2">
        <v>40114</v>
      </c>
      <c r="AM1100">
        <v>109.5859375</v>
      </c>
      <c r="BD1100" s="2">
        <v>39728</v>
      </c>
      <c r="BE1100">
        <v>142.8359375</v>
      </c>
      <c r="BF1100" s="2">
        <v>39728</v>
      </c>
      <c r="BG1100">
        <v>122.83203125</v>
      </c>
      <c r="BH1100" s="2">
        <v>39728</v>
      </c>
      <c r="BI1100">
        <v>132.11328125</v>
      </c>
      <c r="BJ1100" s="2">
        <v>39728</v>
      </c>
      <c r="BK1100">
        <v>115.31640625</v>
      </c>
    </row>
    <row r="1101" spans="4:63" x14ac:dyDescent="0.25">
      <c r="D1101" s="2"/>
      <c r="J1101" s="2">
        <v>39729</v>
      </c>
      <c r="K1101">
        <v>101.4609375</v>
      </c>
      <c r="L1101" s="2">
        <v>39903</v>
      </c>
      <c r="M1101">
        <v>103.21484375</v>
      </c>
      <c r="N1101" s="2">
        <v>39995</v>
      </c>
      <c r="O1101">
        <v>103.6484375</v>
      </c>
      <c r="P1101" s="2"/>
      <c r="T1101" s="2"/>
      <c r="X1101" s="2"/>
      <c r="AB1101" s="2"/>
      <c r="AD1101" s="2"/>
      <c r="AH1101" s="2"/>
      <c r="AJ1101" s="2">
        <v>39931</v>
      </c>
      <c r="AK1101">
        <v>110.6484375</v>
      </c>
      <c r="AL1101" s="2">
        <v>40115</v>
      </c>
      <c r="AM1101">
        <v>109.19140625</v>
      </c>
      <c r="BD1101" s="2">
        <v>39729</v>
      </c>
      <c r="BE1101">
        <v>140.5625</v>
      </c>
      <c r="BF1101" s="2">
        <v>39729</v>
      </c>
      <c r="BG1101">
        <v>120.8203125</v>
      </c>
      <c r="BH1101" s="2">
        <v>39729</v>
      </c>
      <c r="BI1101">
        <v>130.20703125</v>
      </c>
      <c r="BJ1101" s="2">
        <v>39729</v>
      </c>
      <c r="BK1101">
        <v>113.83203125</v>
      </c>
    </row>
    <row r="1102" spans="4:63" x14ac:dyDescent="0.25">
      <c r="D1102" s="2"/>
      <c r="J1102" s="2">
        <v>39730</v>
      </c>
      <c r="K1102">
        <v>101.51953125</v>
      </c>
      <c r="L1102" s="2">
        <v>39904</v>
      </c>
      <c r="M1102">
        <v>103.17578125</v>
      </c>
      <c r="N1102" s="2">
        <v>39996</v>
      </c>
      <c r="O1102">
        <v>103.69140625</v>
      </c>
      <c r="P1102" s="2"/>
      <c r="T1102" s="2"/>
      <c r="X1102" s="2"/>
      <c r="AB1102" s="2"/>
      <c r="AD1102" s="2"/>
      <c r="AH1102" s="2"/>
      <c r="AJ1102" s="2">
        <v>39932</v>
      </c>
      <c r="AK1102">
        <v>110.22265625</v>
      </c>
      <c r="AL1102" s="2">
        <v>40116</v>
      </c>
      <c r="AM1102">
        <v>109.9453125</v>
      </c>
      <c r="BD1102" s="2">
        <v>39730</v>
      </c>
      <c r="BE1102">
        <v>138.86328125</v>
      </c>
      <c r="BF1102" s="2">
        <v>39730</v>
      </c>
      <c r="BG1102">
        <v>119.2734375</v>
      </c>
      <c r="BH1102" s="2">
        <v>39730</v>
      </c>
      <c r="BI1102">
        <v>128.4921875</v>
      </c>
      <c r="BJ1102" s="2">
        <v>39730</v>
      </c>
      <c r="BK1102">
        <v>112.39453125</v>
      </c>
    </row>
    <row r="1103" spans="4:63" x14ac:dyDescent="0.25">
      <c r="D1103" s="2"/>
      <c r="J1103" s="2">
        <v>39731</v>
      </c>
      <c r="K1103">
        <v>101.5234375</v>
      </c>
      <c r="L1103" s="2">
        <v>39905</v>
      </c>
      <c r="M1103">
        <v>103.15625</v>
      </c>
      <c r="N1103" s="2">
        <v>39997</v>
      </c>
      <c r="O1103">
        <v>103.703125</v>
      </c>
      <c r="P1103" s="2"/>
      <c r="T1103" s="2"/>
      <c r="X1103" s="2"/>
      <c r="AB1103" s="2"/>
      <c r="AD1103" s="2"/>
      <c r="AH1103" s="2"/>
      <c r="AJ1103" s="2">
        <v>39933</v>
      </c>
      <c r="AK1103">
        <v>110.328125</v>
      </c>
      <c r="AL1103" s="2">
        <v>40119</v>
      </c>
      <c r="AM1103">
        <v>109.83203125</v>
      </c>
      <c r="BD1103" s="2">
        <v>39731</v>
      </c>
      <c r="BE1103">
        <v>138.3984375</v>
      </c>
      <c r="BF1103" s="2">
        <v>39731</v>
      </c>
      <c r="BG1103">
        <v>118.9609375</v>
      </c>
      <c r="BH1103" s="2">
        <v>39731</v>
      </c>
      <c r="BI1103">
        <v>128.26953125</v>
      </c>
      <c r="BJ1103" s="2">
        <v>39731</v>
      </c>
      <c r="BK1103">
        <v>112.24609375</v>
      </c>
    </row>
    <row r="1104" spans="4:63" x14ac:dyDescent="0.25">
      <c r="D1104" s="2"/>
      <c r="J1104" s="2">
        <v>39734</v>
      </c>
      <c r="K1104">
        <v>101.5234375</v>
      </c>
      <c r="L1104" s="2">
        <v>39906</v>
      </c>
      <c r="M1104">
        <v>103.15625</v>
      </c>
      <c r="N1104" s="2">
        <v>40000</v>
      </c>
      <c r="O1104">
        <v>103.6875</v>
      </c>
      <c r="P1104" s="2"/>
      <c r="T1104" s="2"/>
      <c r="X1104" s="2"/>
      <c r="AB1104" s="2"/>
      <c r="AD1104" s="2"/>
      <c r="AH1104" s="2"/>
      <c r="AJ1104" s="2">
        <v>39934</v>
      </c>
      <c r="AK1104">
        <v>110.28515625</v>
      </c>
      <c r="AL1104" s="2">
        <v>40120</v>
      </c>
      <c r="AM1104">
        <v>109.69921875</v>
      </c>
      <c r="BD1104" s="2">
        <v>39734</v>
      </c>
      <c r="BE1104">
        <v>138.3984375</v>
      </c>
      <c r="BF1104" s="2">
        <v>39734</v>
      </c>
      <c r="BG1104">
        <v>118.9609375</v>
      </c>
      <c r="BH1104" s="2">
        <v>39734</v>
      </c>
      <c r="BI1104">
        <v>128.26953125</v>
      </c>
      <c r="BJ1104" s="2">
        <v>39734</v>
      </c>
      <c r="BK1104">
        <v>112.24609375</v>
      </c>
    </row>
    <row r="1105" spans="4:63" x14ac:dyDescent="0.25">
      <c r="D1105" s="2"/>
      <c r="J1105" s="2">
        <v>39735</v>
      </c>
      <c r="K1105">
        <v>101.546875</v>
      </c>
      <c r="L1105" s="2">
        <v>39909</v>
      </c>
      <c r="M1105">
        <v>103.1796875</v>
      </c>
      <c r="N1105" s="2">
        <v>40001</v>
      </c>
      <c r="O1105">
        <v>103.68359375</v>
      </c>
      <c r="P1105" s="2"/>
      <c r="T1105" s="2"/>
      <c r="X1105" s="2"/>
      <c r="AB1105" s="2"/>
      <c r="AD1105" s="2"/>
      <c r="AH1105" s="2"/>
      <c r="AJ1105" s="2">
        <v>39937</v>
      </c>
      <c r="AK1105">
        <v>110.21484375</v>
      </c>
      <c r="AL1105" s="2">
        <v>40121</v>
      </c>
      <c r="AM1105">
        <v>109.5390625</v>
      </c>
      <c r="BD1105" s="2">
        <v>39735</v>
      </c>
      <c r="BE1105">
        <v>135.28125</v>
      </c>
      <c r="BF1105" s="2">
        <v>39735</v>
      </c>
      <c r="BG1105">
        <v>116.07421875</v>
      </c>
      <c r="BH1105" s="2">
        <v>39735</v>
      </c>
      <c r="BI1105">
        <v>125.33203125</v>
      </c>
      <c r="BJ1105" s="2">
        <v>39735</v>
      </c>
      <c r="BK1105">
        <v>109.71484375</v>
      </c>
    </row>
    <row r="1106" spans="4:63" x14ac:dyDescent="0.25">
      <c r="D1106" s="2"/>
      <c r="J1106" s="2">
        <v>39736</v>
      </c>
      <c r="K1106">
        <v>101.5859375</v>
      </c>
      <c r="L1106" s="2">
        <v>39910</v>
      </c>
      <c r="M1106">
        <v>103.20703125</v>
      </c>
      <c r="N1106" s="2">
        <v>40002</v>
      </c>
      <c r="O1106">
        <v>103.7109375</v>
      </c>
      <c r="P1106" s="2"/>
      <c r="T1106" s="2"/>
      <c r="X1106" s="2"/>
      <c r="AB1106" s="2"/>
      <c r="AD1106" s="2"/>
      <c r="AH1106" s="2"/>
      <c r="AJ1106" s="2">
        <v>39938</v>
      </c>
      <c r="AK1106">
        <v>110.0078125</v>
      </c>
      <c r="AL1106" s="2">
        <v>40122</v>
      </c>
      <c r="AM1106">
        <v>109.75390625</v>
      </c>
      <c r="BD1106" s="2">
        <v>39736</v>
      </c>
      <c r="BE1106">
        <v>136.56640625</v>
      </c>
      <c r="BF1106" s="2">
        <v>39736</v>
      </c>
      <c r="BG1106">
        <v>117.19921875</v>
      </c>
      <c r="BH1106" s="2">
        <v>39736</v>
      </c>
      <c r="BI1106">
        <v>126.4921875</v>
      </c>
      <c r="BJ1106" s="2">
        <v>39736</v>
      </c>
      <c r="BK1106">
        <v>110.7265625</v>
      </c>
    </row>
    <row r="1107" spans="4:63" x14ac:dyDescent="0.25">
      <c r="D1107" s="2"/>
      <c r="J1107" s="2">
        <v>39737</v>
      </c>
      <c r="K1107">
        <v>101.59765625</v>
      </c>
      <c r="L1107" s="2">
        <v>39911</v>
      </c>
      <c r="M1107">
        <v>103.21484375</v>
      </c>
      <c r="N1107" s="2">
        <v>40003</v>
      </c>
      <c r="O1107">
        <v>103.70703125</v>
      </c>
      <c r="P1107" s="2"/>
      <c r="T1107" s="2"/>
      <c r="X1107" s="2"/>
      <c r="AB1107" s="2"/>
      <c r="AD1107" s="2"/>
      <c r="AH1107" s="2"/>
      <c r="AJ1107" s="2">
        <v>39939</v>
      </c>
      <c r="AK1107">
        <v>109.97265625</v>
      </c>
      <c r="AL1107" s="2">
        <v>40123</v>
      </c>
      <c r="AM1107">
        <v>110.0078125</v>
      </c>
      <c r="BD1107" s="2">
        <v>39737</v>
      </c>
      <c r="BE1107">
        <v>135.1796875</v>
      </c>
      <c r="BF1107" s="2">
        <v>39737</v>
      </c>
      <c r="BG1107">
        <v>116.02734375</v>
      </c>
      <c r="BH1107" s="2">
        <v>39737</v>
      </c>
      <c r="BI1107">
        <v>125.2734375</v>
      </c>
      <c r="BJ1107" s="2">
        <v>39737</v>
      </c>
      <c r="BK1107">
        <v>109.6953125</v>
      </c>
    </row>
    <row r="1108" spans="4:63" x14ac:dyDescent="0.25">
      <c r="D1108" s="2"/>
      <c r="J1108" s="2">
        <v>39738</v>
      </c>
      <c r="K1108">
        <v>101.55859375</v>
      </c>
      <c r="L1108" s="2">
        <v>39912</v>
      </c>
      <c r="M1108">
        <v>103.2265625</v>
      </c>
      <c r="N1108" s="2">
        <v>40004</v>
      </c>
      <c r="O1108">
        <v>103.70703125</v>
      </c>
      <c r="P1108" s="2"/>
      <c r="T1108" s="2"/>
      <c r="X1108" s="2"/>
      <c r="AB1108" s="2"/>
      <c r="AD1108" s="2"/>
      <c r="AH1108" s="2"/>
      <c r="AJ1108" s="2">
        <v>39940</v>
      </c>
      <c r="AK1108">
        <v>109.203125</v>
      </c>
      <c r="AL1108" s="2">
        <v>40126</v>
      </c>
      <c r="AM1108">
        <v>109.97265625</v>
      </c>
      <c r="BD1108" s="2">
        <v>39738</v>
      </c>
      <c r="BE1108">
        <v>134.0703125</v>
      </c>
      <c r="BF1108" s="2">
        <v>39738</v>
      </c>
      <c r="BG1108">
        <v>115.04296875</v>
      </c>
      <c r="BH1108" s="2">
        <v>39738</v>
      </c>
      <c r="BI1108">
        <v>124.34375</v>
      </c>
      <c r="BJ1108" s="2">
        <v>39738</v>
      </c>
      <c r="BK1108">
        <v>108.70703125</v>
      </c>
    </row>
    <row r="1109" spans="4:63" x14ac:dyDescent="0.25">
      <c r="D1109" s="2"/>
      <c r="J1109" s="2">
        <v>39741</v>
      </c>
      <c r="K1109">
        <v>101.4609375</v>
      </c>
      <c r="L1109" s="2">
        <v>39913</v>
      </c>
      <c r="M1109">
        <v>103.2265625</v>
      </c>
      <c r="N1109" s="2">
        <v>40007</v>
      </c>
      <c r="O1109">
        <v>103.71875</v>
      </c>
      <c r="P1109" s="2"/>
      <c r="T1109" s="2"/>
      <c r="X1109" s="2"/>
      <c r="AB1109" s="2"/>
      <c r="AD1109" s="2"/>
      <c r="AH1109" s="2"/>
      <c r="AJ1109" s="2">
        <v>39941</v>
      </c>
      <c r="AK1109">
        <v>109.453125</v>
      </c>
      <c r="AL1109" s="2">
        <v>40127</v>
      </c>
      <c r="AM1109">
        <v>110.04296875</v>
      </c>
      <c r="BD1109" s="2">
        <v>39741</v>
      </c>
      <c r="BE1109">
        <v>135.12109375</v>
      </c>
      <c r="BF1109" s="2">
        <v>39741</v>
      </c>
      <c r="BG1109">
        <v>116.015625</v>
      </c>
      <c r="BH1109" s="2">
        <v>39741</v>
      </c>
      <c r="BI1109">
        <v>125.34765625</v>
      </c>
      <c r="BJ1109" s="2">
        <v>39741</v>
      </c>
      <c r="BK1109">
        <v>109.75390625</v>
      </c>
    </row>
    <row r="1110" spans="4:63" x14ac:dyDescent="0.25">
      <c r="D1110" s="2"/>
      <c r="J1110" s="2">
        <v>39742</v>
      </c>
      <c r="K1110">
        <v>101.453125</v>
      </c>
      <c r="L1110" s="2">
        <v>39916</v>
      </c>
      <c r="M1110">
        <v>103.28125</v>
      </c>
      <c r="N1110" s="2">
        <v>40008</v>
      </c>
      <c r="O1110">
        <v>103.71484375</v>
      </c>
      <c r="P1110" s="2"/>
      <c r="T1110" s="2"/>
      <c r="X1110" s="2"/>
      <c r="AB1110" s="2"/>
      <c r="AD1110" s="2"/>
      <c r="AH1110" s="2"/>
      <c r="AJ1110" s="2">
        <v>39944</v>
      </c>
      <c r="AK1110">
        <v>110.12109375</v>
      </c>
      <c r="AL1110" s="2">
        <v>40128</v>
      </c>
      <c r="AM1110">
        <v>110.04296875</v>
      </c>
      <c r="BD1110" s="2">
        <v>39742</v>
      </c>
      <c r="BE1110">
        <v>136.55078125</v>
      </c>
      <c r="BF1110" s="2">
        <v>39742</v>
      </c>
      <c r="BG1110">
        <v>117.234375</v>
      </c>
      <c r="BH1110" s="2">
        <v>39742</v>
      </c>
      <c r="BI1110">
        <v>126.47265625</v>
      </c>
      <c r="BJ1110" s="2">
        <v>39742</v>
      </c>
      <c r="BK1110">
        <v>110.640625</v>
      </c>
    </row>
    <row r="1111" spans="4:63" x14ac:dyDescent="0.25">
      <c r="D1111" s="2"/>
      <c r="J1111" s="2">
        <v>39743</v>
      </c>
      <c r="K1111">
        <v>101.4609375</v>
      </c>
      <c r="L1111" s="2">
        <v>39917</v>
      </c>
      <c r="M1111">
        <v>103.30859375</v>
      </c>
      <c r="N1111" s="2">
        <v>40009</v>
      </c>
      <c r="O1111">
        <v>103.72265625</v>
      </c>
      <c r="P1111" s="2"/>
      <c r="T1111" s="2"/>
      <c r="X1111" s="2"/>
      <c r="AB1111" s="2"/>
      <c r="AD1111" s="2"/>
      <c r="AH1111" s="2"/>
      <c r="AJ1111" s="2">
        <v>39945</v>
      </c>
      <c r="AK1111">
        <v>110.2109375</v>
      </c>
      <c r="AL1111" s="2">
        <v>40129</v>
      </c>
      <c r="AM1111">
        <v>110.2109375</v>
      </c>
      <c r="BD1111" s="2">
        <v>39743</v>
      </c>
      <c r="BE1111">
        <v>138.1015625</v>
      </c>
      <c r="BF1111" s="2">
        <v>39743</v>
      </c>
      <c r="BG1111">
        <v>118.703125</v>
      </c>
      <c r="BH1111" s="2">
        <v>39743</v>
      </c>
      <c r="BI1111">
        <v>128.2109375</v>
      </c>
      <c r="BJ1111" s="2">
        <v>39743</v>
      </c>
      <c r="BK1111">
        <v>112.515625</v>
      </c>
    </row>
    <row r="1112" spans="4:63" x14ac:dyDescent="0.25">
      <c r="D1112" s="2"/>
      <c r="J1112" s="2">
        <v>39744</v>
      </c>
      <c r="K1112">
        <v>101.4375</v>
      </c>
      <c r="L1112" s="2">
        <v>39918</v>
      </c>
      <c r="M1112">
        <v>103.31640625</v>
      </c>
      <c r="N1112" s="2">
        <v>40010</v>
      </c>
      <c r="O1112">
        <v>103.71875</v>
      </c>
      <c r="P1112" s="2"/>
      <c r="T1112" s="2"/>
      <c r="X1112" s="2"/>
      <c r="AB1112" s="2"/>
      <c r="AD1112" s="2"/>
      <c r="AH1112" s="2"/>
      <c r="AJ1112" s="2">
        <v>39946</v>
      </c>
      <c r="AK1112">
        <v>110.44140625</v>
      </c>
      <c r="AL1112" s="2">
        <v>40130</v>
      </c>
      <c r="AM1112">
        <v>110.23046875</v>
      </c>
      <c r="BD1112" s="2">
        <v>39744</v>
      </c>
      <c r="BE1112">
        <v>138.83984375</v>
      </c>
      <c r="BF1112" s="2">
        <v>39744</v>
      </c>
      <c r="BG1112">
        <v>119.03125</v>
      </c>
      <c r="BH1112" s="2">
        <v>39744</v>
      </c>
      <c r="BI1112">
        <v>128.49609375</v>
      </c>
      <c r="BJ1112" s="2">
        <v>39744</v>
      </c>
      <c r="BK1112">
        <v>112.625</v>
      </c>
    </row>
    <row r="1113" spans="4:63" x14ac:dyDescent="0.25">
      <c r="D1113" s="2"/>
      <c r="J1113" s="2">
        <v>39745</v>
      </c>
      <c r="K1113">
        <v>101.46484375</v>
      </c>
      <c r="L1113" s="2">
        <v>39919</v>
      </c>
      <c r="M1113">
        <v>103.328125</v>
      </c>
      <c r="N1113" s="2">
        <v>40011</v>
      </c>
      <c r="O1113">
        <v>103.73828125</v>
      </c>
      <c r="P1113" s="2"/>
      <c r="T1113" s="2"/>
      <c r="X1113" s="2"/>
      <c r="AB1113" s="2"/>
      <c r="AD1113" s="2"/>
      <c r="AH1113" s="2"/>
      <c r="AJ1113" s="2">
        <v>39947</v>
      </c>
      <c r="AK1113">
        <v>110.578125</v>
      </c>
      <c r="AL1113" s="2">
        <v>40133</v>
      </c>
      <c r="AM1113">
        <v>110.6328125</v>
      </c>
      <c r="BD1113" s="2">
        <v>39745</v>
      </c>
      <c r="BE1113">
        <v>138.87109375</v>
      </c>
      <c r="BF1113" s="2">
        <v>39745</v>
      </c>
      <c r="BG1113">
        <v>119.09765625</v>
      </c>
      <c r="BH1113" s="2">
        <v>39745</v>
      </c>
      <c r="BI1113">
        <v>128.40625</v>
      </c>
      <c r="BJ1113" s="2">
        <v>39745</v>
      </c>
      <c r="BK1113">
        <v>112.32421875</v>
      </c>
    </row>
    <row r="1114" spans="4:63" x14ac:dyDescent="0.25">
      <c r="D1114" s="2"/>
      <c r="J1114" s="2">
        <v>39748</v>
      </c>
      <c r="K1114">
        <v>101.47265625</v>
      </c>
      <c r="L1114" s="2">
        <v>39920</v>
      </c>
      <c r="M1114">
        <v>103.3125</v>
      </c>
      <c r="N1114" s="2">
        <v>40014</v>
      </c>
      <c r="O1114">
        <v>103.73046875</v>
      </c>
      <c r="P1114" s="2"/>
      <c r="T1114" s="2"/>
      <c r="X1114" s="2"/>
      <c r="AB1114" s="2"/>
      <c r="AD1114" s="2"/>
      <c r="AH1114" s="2"/>
      <c r="AJ1114" s="2">
        <v>39948</v>
      </c>
      <c r="AK1114">
        <v>110.359375</v>
      </c>
      <c r="AL1114" s="2">
        <v>40134</v>
      </c>
      <c r="AM1114">
        <v>110.73828125</v>
      </c>
      <c r="BD1114" s="2">
        <v>39748</v>
      </c>
      <c r="BE1114">
        <v>139.47265625</v>
      </c>
      <c r="BF1114" s="2">
        <v>39748</v>
      </c>
      <c r="BG1114">
        <v>119.59765625</v>
      </c>
      <c r="BH1114" s="2">
        <v>39748</v>
      </c>
      <c r="BI1114">
        <v>128.86328125</v>
      </c>
      <c r="BJ1114" s="2">
        <v>39748</v>
      </c>
      <c r="BK1114">
        <v>112.6953125</v>
      </c>
    </row>
    <row r="1115" spans="4:63" x14ac:dyDescent="0.25">
      <c r="D1115" s="2"/>
      <c r="J1115" s="2">
        <v>39749</v>
      </c>
      <c r="K1115">
        <v>101.5</v>
      </c>
      <c r="L1115" s="2">
        <v>39923</v>
      </c>
      <c r="M1115">
        <v>103.3515625</v>
      </c>
      <c r="N1115" s="2">
        <v>40015</v>
      </c>
      <c r="O1115">
        <v>103.7421875</v>
      </c>
      <c r="P1115" s="2"/>
      <c r="T1115" s="2"/>
      <c r="X1115" s="2"/>
      <c r="AB1115" s="2"/>
      <c r="AD1115" s="2"/>
      <c r="AH1115" s="2"/>
      <c r="AJ1115" s="2">
        <v>39951</v>
      </c>
      <c r="AK1115">
        <v>109.76171875</v>
      </c>
      <c r="AL1115" s="2">
        <v>40135</v>
      </c>
      <c r="AM1115">
        <v>110.5625</v>
      </c>
      <c r="BD1115" s="2">
        <v>39749</v>
      </c>
      <c r="BE1115">
        <v>137.6953125</v>
      </c>
      <c r="BF1115" s="2">
        <v>39749</v>
      </c>
      <c r="BG1115">
        <v>118.06640625</v>
      </c>
      <c r="BH1115" s="2">
        <v>39749</v>
      </c>
      <c r="BI1115">
        <v>127.0546875</v>
      </c>
      <c r="BJ1115" s="2">
        <v>39749</v>
      </c>
      <c r="BK1115">
        <v>110.5859375</v>
      </c>
    </row>
    <row r="1116" spans="4:63" x14ac:dyDescent="0.25">
      <c r="D1116" s="2"/>
      <c r="J1116" s="2">
        <v>39750</v>
      </c>
      <c r="K1116">
        <v>101.5234375</v>
      </c>
      <c r="L1116" s="2">
        <v>39924</v>
      </c>
      <c r="M1116">
        <v>103.34765625</v>
      </c>
      <c r="N1116" s="2">
        <v>40016</v>
      </c>
      <c r="O1116">
        <v>103.75390625</v>
      </c>
      <c r="P1116" s="2"/>
      <c r="T1116" s="2"/>
      <c r="X1116" s="2"/>
      <c r="AB1116" s="2"/>
      <c r="AD1116" s="2"/>
      <c r="AH1116" s="2"/>
      <c r="AJ1116" s="2">
        <v>39952</v>
      </c>
      <c r="AK1116">
        <v>109.7890625</v>
      </c>
      <c r="AL1116" s="2">
        <v>40136</v>
      </c>
      <c r="AM1116">
        <v>110.80859375</v>
      </c>
      <c r="BD1116" s="2">
        <v>39750</v>
      </c>
      <c r="BE1116">
        <v>137.13671875</v>
      </c>
      <c r="BF1116" s="2">
        <v>39750</v>
      </c>
      <c r="BG1116">
        <v>117.53515625</v>
      </c>
      <c r="BH1116" s="2">
        <v>39750</v>
      </c>
      <c r="BI1116">
        <v>126.3828125</v>
      </c>
      <c r="BJ1116" s="2">
        <v>39750</v>
      </c>
      <c r="BK1116">
        <v>109.7109375</v>
      </c>
    </row>
    <row r="1117" spans="4:63" x14ac:dyDescent="0.25">
      <c r="D1117" s="2"/>
      <c r="J1117" s="2">
        <v>39751</v>
      </c>
      <c r="K1117">
        <v>101.515625</v>
      </c>
      <c r="L1117" s="2">
        <v>39925</v>
      </c>
      <c r="M1117">
        <v>103.35546875</v>
      </c>
      <c r="N1117" s="2">
        <v>40017</v>
      </c>
      <c r="O1117">
        <v>103.765625</v>
      </c>
      <c r="P1117" s="2"/>
      <c r="T1117" s="2"/>
      <c r="X1117" s="2"/>
      <c r="AB1117" s="2"/>
      <c r="AD1117" s="2"/>
      <c r="AH1117" s="2"/>
      <c r="AJ1117" s="2">
        <v>39953</v>
      </c>
      <c r="AK1117">
        <v>110.17578125</v>
      </c>
      <c r="AL1117" s="2"/>
      <c r="BD1117" s="2">
        <v>39751</v>
      </c>
      <c r="BE1117">
        <v>135.296875</v>
      </c>
      <c r="BF1117" s="2">
        <v>39751</v>
      </c>
      <c r="BG1117">
        <v>115.95703125</v>
      </c>
      <c r="BH1117" s="2">
        <v>39751</v>
      </c>
      <c r="BI1117">
        <v>124.65234375</v>
      </c>
      <c r="BJ1117" s="2">
        <v>39751</v>
      </c>
      <c r="BK1117">
        <v>108.12890625</v>
      </c>
    </row>
    <row r="1118" spans="4:63" x14ac:dyDescent="0.25">
      <c r="D1118" s="2"/>
      <c r="J1118" s="2">
        <v>39752</v>
      </c>
      <c r="K1118">
        <v>101.54296875</v>
      </c>
      <c r="L1118" s="2">
        <v>39926</v>
      </c>
      <c r="M1118">
        <v>103.3828125</v>
      </c>
      <c r="N1118" s="2">
        <v>40018</v>
      </c>
      <c r="O1118">
        <v>103.75</v>
      </c>
      <c r="P1118" s="2"/>
      <c r="T1118" s="2"/>
      <c r="X1118" s="2"/>
      <c r="AB1118" s="2"/>
      <c r="AD1118" s="2"/>
      <c r="AH1118" s="2"/>
      <c r="AJ1118" s="2">
        <v>39954</v>
      </c>
      <c r="AK1118">
        <v>109.515625</v>
      </c>
      <c r="AL1118" s="2"/>
      <c r="BD1118" s="2">
        <v>39752</v>
      </c>
      <c r="BE1118">
        <v>134.640625</v>
      </c>
      <c r="BF1118" s="2">
        <v>39752</v>
      </c>
      <c r="BG1118">
        <v>115.3515625</v>
      </c>
      <c r="BH1118" s="2">
        <v>39752</v>
      </c>
      <c r="BI1118">
        <v>123.95703125</v>
      </c>
      <c r="BJ1118" s="2">
        <v>39752</v>
      </c>
      <c r="BK1118">
        <v>107.421875</v>
      </c>
    </row>
    <row r="1119" spans="4:63" x14ac:dyDescent="0.25">
      <c r="D1119" s="2"/>
      <c r="J1119" s="2">
        <v>39755</v>
      </c>
      <c r="K1119">
        <v>101.55078125</v>
      </c>
      <c r="L1119" s="2">
        <v>39927</v>
      </c>
      <c r="M1119">
        <v>103.36328125</v>
      </c>
      <c r="N1119" s="2">
        <v>40021</v>
      </c>
      <c r="O1119">
        <v>103.73046875</v>
      </c>
      <c r="P1119" s="2"/>
      <c r="T1119" s="2"/>
      <c r="X1119" s="2"/>
      <c r="AB1119" s="2"/>
      <c r="AD1119" s="2"/>
      <c r="AH1119" s="2"/>
      <c r="AJ1119" s="2">
        <v>39955</v>
      </c>
      <c r="AK1119">
        <v>109.13671875</v>
      </c>
      <c r="AL1119" s="2"/>
      <c r="BD1119" s="2">
        <v>39755</v>
      </c>
      <c r="BE1119">
        <v>134.8984375</v>
      </c>
      <c r="BF1119" s="2">
        <v>39755</v>
      </c>
      <c r="BG1119">
        <v>115.5859375</v>
      </c>
      <c r="BH1119" s="2">
        <v>39755</v>
      </c>
      <c r="BI1119">
        <v>124.19140625</v>
      </c>
      <c r="BJ1119" s="2">
        <v>39755</v>
      </c>
      <c r="BK1119">
        <v>107.828125</v>
      </c>
    </row>
    <row r="1120" spans="4:63" x14ac:dyDescent="0.25">
      <c r="D1120" s="2"/>
      <c r="J1120" s="2">
        <v>39756</v>
      </c>
      <c r="K1120">
        <v>101.54296875</v>
      </c>
      <c r="L1120" s="2">
        <v>39930</v>
      </c>
      <c r="M1120">
        <v>103.375</v>
      </c>
      <c r="N1120" s="2">
        <v>40022</v>
      </c>
      <c r="O1120">
        <v>103.7421875</v>
      </c>
      <c r="P1120" s="2"/>
      <c r="T1120" s="2"/>
      <c r="X1120" s="2"/>
      <c r="AB1120" s="2"/>
      <c r="AD1120" s="2"/>
      <c r="AH1120" s="2"/>
      <c r="AJ1120" s="2">
        <v>39958</v>
      </c>
      <c r="AK1120">
        <v>109.13671875</v>
      </c>
      <c r="AL1120" s="2"/>
      <c r="BD1120" s="2">
        <v>39756</v>
      </c>
      <c r="BE1120">
        <v>137.69921875</v>
      </c>
      <c r="BF1120" s="2">
        <v>39756</v>
      </c>
      <c r="BG1120">
        <v>118.0078125</v>
      </c>
      <c r="BH1120" s="2">
        <v>39756</v>
      </c>
      <c r="BI1120">
        <v>126.6015625</v>
      </c>
      <c r="BJ1120" s="2">
        <v>39756</v>
      </c>
      <c r="BK1120">
        <v>109.96484375</v>
      </c>
    </row>
    <row r="1121" spans="4:63" x14ac:dyDescent="0.25">
      <c r="D1121" s="2"/>
      <c r="J1121" s="2">
        <v>39757</v>
      </c>
      <c r="K1121">
        <v>101.5390625</v>
      </c>
      <c r="L1121" s="2">
        <v>39931</v>
      </c>
      <c r="M1121">
        <v>103.38671875</v>
      </c>
      <c r="N1121" s="2">
        <v>40023</v>
      </c>
      <c r="O1121">
        <v>103.73828125</v>
      </c>
      <c r="P1121" s="2"/>
      <c r="T1121" s="2"/>
      <c r="X1121" s="2"/>
      <c r="AB1121" s="2"/>
      <c r="AD1121" s="2"/>
      <c r="AH1121" s="2"/>
      <c r="AJ1121" s="2">
        <v>39959</v>
      </c>
      <c r="AK1121">
        <v>108.4765625</v>
      </c>
      <c r="AL1121" s="2"/>
      <c r="BD1121" s="2">
        <v>39757</v>
      </c>
      <c r="BE1121">
        <v>138.6875</v>
      </c>
      <c r="BF1121" s="2">
        <v>39757</v>
      </c>
      <c r="BG1121">
        <v>118.8203125</v>
      </c>
      <c r="BH1121" s="2">
        <v>39757</v>
      </c>
      <c r="BI1121">
        <v>127.37109375</v>
      </c>
      <c r="BJ1121" s="2">
        <v>39757</v>
      </c>
      <c r="BK1121">
        <v>110.49609375</v>
      </c>
    </row>
    <row r="1122" spans="4:63" x14ac:dyDescent="0.25">
      <c r="D1122" s="2"/>
      <c r="J1122" s="2">
        <v>39758</v>
      </c>
      <c r="K1122">
        <v>101.546875</v>
      </c>
      <c r="L1122" s="2">
        <v>39932</v>
      </c>
      <c r="M1122">
        <v>103.37890625</v>
      </c>
      <c r="N1122" s="2">
        <v>40024</v>
      </c>
      <c r="O1122">
        <v>103.76171875</v>
      </c>
      <c r="P1122" s="2"/>
      <c r="T1122" s="2"/>
      <c r="X1122" s="2"/>
      <c r="AB1122" s="2"/>
      <c r="AD1122" s="2"/>
      <c r="AH1122" s="2"/>
      <c r="AJ1122" s="2">
        <v>39960</v>
      </c>
      <c r="AK1122">
        <v>107.66015625</v>
      </c>
      <c r="AL1122" s="2"/>
      <c r="BD1122" s="2">
        <v>39758</v>
      </c>
      <c r="BE1122">
        <v>138.9765625</v>
      </c>
      <c r="BF1122" s="2">
        <v>39758</v>
      </c>
      <c r="BG1122">
        <v>119.08984375</v>
      </c>
      <c r="BH1122" s="2">
        <v>39758</v>
      </c>
      <c r="BI1122">
        <v>127.60546875</v>
      </c>
      <c r="BJ1122" s="2">
        <v>39758</v>
      </c>
      <c r="BK1122">
        <v>110.62109375</v>
      </c>
    </row>
    <row r="1123" spans="4:63" x14ac:dyDescent="0.25">
      <c r="D1123" s="2"/>
      <c r="J1123" s="2">
        <v>39759</v>
      </c>
      <c r="K1123">
        <v>101.55859375</v>
      </c>
      <c r="L1123" s="2">
        <v>39933</v>
      </c>
      <c r="M1123">
        <v>103.375</v>
      </c>
      <c r="N1123" s="2">
        <v>40025</v>
      </c>
      <c r="O1123">
        <v>103.765625</v>
      </c>
      <c r="P1123" s="2"/>
      <c r="T1123" s="2"/>
      <c r="X1123" s="2"/>
      <c r="AB1123" s="2"/>
      <c r="AD1123" s="2"/>
      <c r="AH1123" s="2"/>
      <c r="AJ1123" s="2">
        <v>39961</v>
      </c>
      <c r="AK1123">
        <v>107.87109375</v>
      </c>
      <c r="AL1123" s="2"/>
      <c r="BD1123" s="2">
        <v>39759</v>
      </c>
      <c r="BE1123">
        <v>138.01953125</v>
      </c>
      <c r="BF1123" s="2">
        <v>39759</v>
      </c>
      <c r="BG1123">
        <v>118.30859375</v>
      </c>
      <c r="BH1123" s="2">
        <v>39759</v>
      </c>
      <c r="BI1123">
        <v>126.70703125</v>
      </c>
      <c r="BJ1123" s="2">
        <v>39759</v>
      </c>
      <c r="BK1123">
        <v>109.6328125</v>
      </c>
    </row>
    <row r="1124" spans="4:63" x14ac:dyDescent="0.25">
      <c r="D1124" s="2"/>
      <c r="J1124" s="2">
        <v>39762</v>
      </c>
      <c r="K1124">
        <v>101.57421875</v>
      </c>
      <c r="L1124" s="2">
        <v>39934</v>
      </c>
      <c r="M1124">
        <v>103.35546875</v>
      </c>
      <c r="N1124" s="2">
        <v>40028</v>
      </c>
      <c r="O1124">
        <v>103.73046875</v>
      </c>
      <c r="P1124" s="2"/>
      <c r="T1124" s="2"/>
      <c r="X1124" s="2"/>
      <c r="AB1124" s="2"/>
      <c r="AD1124" s="2"/>
      <c r="AH1124" s="2"/>
      <c r="AJ1124" s="2">
        <v>39962</v>
      </c>
      <c r="AK1124">
        <v>108.5</v>
      </c>
      <c r="AL1124" s="2"/>
      <c r="BD1124" s="2">
        <v>39762</v>
      </c>
      <c r="BE1124">
        <v>139.875</v>
      </c>
      <c r="BF1124" s="2">
        <v>39762</v>
      </c>
      <c r="BG1124">
        <v>119.98046875</v>
      </c>
      <c r="BH1124" s="2">
        <v>39762</v>
      </c>
      <c r="BI1124">
        <v>128.3671875</v>
      </c>
      <c r="BJ1124" s="2">
        <v>39762</v>
      </c>
      <c r="BK1124">
        <v>111.05078125</v>
      </c>
    </row>
    <row r="1125" spans="4:63" x14ac:dyDescent="0.25">
      <c r="D1125" s="2"/>
      <c r="J1125" s="2">
        <v>39763</v>
      </c>
      <c r="K1125">
        <v>101.57421875</v>
      </c>
      <c r="L1125" s="2">
        <v>39937</v>
      </c>
      <c r="M1125">
        <v>103.3359375</v>
      </c>
      <c r="N1125" s="2">
        <v>40029</v>
      </c>
      <c r="O1125">
        <v>103.73828125</v>
      </c>
      <c r="P1125" s="2"/>
      <c r="T1125" s="2"/>
      <c r="X1125" s="2"/>
      <c r="AB1125" s="2"/>
      <c r="AD1125" s="2"/>
      <c r="AH1125" s="2"/>
      <c r="AJ1125" s="2">
        <v>39965</v>
      </c>
      <c r="AK1125">
        <v>107.48046875</v>
      </c>
      <c r="AL1125" s="2"/>
      <c r="BD1125" s="2">
        <v>39763</v>
      </c>
      <c r="BE1125">
        <v>139.875</v>
      </c>
      <c r="BF1125" s="2">
        <v>39763</v>
      </c>
      <c r="BG1125">
        <v>119.98046875</v>
      </c>
      <c r="BH1125" s="2">
        <v>39763</v>
      </c>
      <c r="BI1125">
        <v>128.3671875</v>
      </c>
      <c r="BJ1125" s="2">
        <v>39763</v>
      </c>
      <c r="BK1125">
        <v>111.05078125</v>
      </c>
    </row>
    <row r="1126" spans="4:63" x14ac:dyDescent="0.25">
      <c r="D1126" s="2"/>
      <c r="J1126" s="2">
        <v>39764</v>
      </c>
      <c r="K1126">
        <v>101.6015625</v>
      </c>
      <c r="L1126" s="2">
        <v>39938</v>
      </c>
      <c r="M1126">
        <v>103.34765625</v>
      </c>
      <c r="N1126" s="2">
        <v>40030</v>
      </c>
      <c r="O1126">
        <v>103.71875</v>
      </c>
      <c r="P1126" s="2"/>
      <c r="T1126" s="2"/>
      <c r="X1126" s="2"/>
      <c r="AB1126" s="2"/>
      <c r="AD1126" s="2"/>
      <c r="AH1126" s="2"/>
      <c r="AJ1126" s="2">
        <v>39966</v>
      </c>
      <c r="AK1126">
        <v>107.6640625</v>
      </c>
      <c r="AL1126" s="2"/>
      <c r="BD1126" s="2">
        <v>39764</v>
      </c>
      <c r="BE1126">
        <v>140.62890625</v>
      </c>
      <c r="BF1126" s="2">
        <v>39764</v>
      </c>
      <c r="BG1126">
        <v>120.6875</v>
      </c>
      <c r="BH1126" s="2">
        <v>39764</v>
      </c>
      <c r="BI1126">
        <v>129.15234375</v>
      </c>
      <c r="BJ1126" s="2">
        <v>39764</v>
      </c>
      <c r="BK1126">
        <v>111.70703125</v>
      </c>
    </row>
    <row r="1127" spans="4:63" x14ac:dyDescent="0.25">
      <c r="D1127" s="2"/>
      <c r="J1127" s="2">
        <v>39765</v>
      </c>
      <c r="K1127">
        <v>101.609375</v>
      </c>
      <c r="L1127" s="2">
        <v>39939</v>
      </c>
      <c r="M1127">
        <v>103.33984375</v>
      </c>
      <c r="N1127" s="2">
        <v>40031</v>
      </c>
      <c r="O1127">
        <v>103.73046875</v>
      </c>
      <c r="P1127" s="2"/>
      <c r="T1127" s="2"/>
      <c r="X1127" s="2"/>
      <c r="AB1127" s="2"/>
      <c r="AD1127" s="2"/>
      <c r="AH1127" s="2"/>
      <c r="AJ1127" s="2">
        <v>39967</v>
      </c>
      <c r="AK1127">
        <v>108.0625</v>
      </c>
      <c r="AL1127" s="2"/>
      <c r="BD1127" s="2">
        <v>39765</v>
      </c>
      <c r="BE1127">
        <v>138.71484375</v>
      </c>
      <c r="BF1127" s="2">
        <v>39765</v>
      </c>
      <c r="BG1127">
        <v>118.859375</v>
      </c>
      <c r="BH1127" s="2">
        <v>39765</v>
      </c>
      <c r="BI1127">
        <v>127.02734375</v>
      </c>
      <c r="BJ1127" s="2">
        <v>39765</v>
      </c>
      <c r="BK1127">
        <v>109.5625</v>
      </c>
    </row>
    <row r="1128" spans="4:63" x14ac:dyDescent="0.25">
      <c r="D1128" s="2"/>
      <c r="J1128" s="2">
        <v>39766</v>
      </c>
      <c r="K1128">
        <v>101.58984375</v>
      </c>
      <c r="L1128" s="2">
        <v>39940</v>
      </c>
      <c r="M1128">
        <v>103.3203125</v>
      </c>
      <c r="N1128" s="2">
        <v>40032</v>
      </c>
      <c r="O1128">
        <v>103.73046875</v>
      </c>
      <c r="P1128" s="2"/>
      <c r="T1128" s="2"/>
      <c r="X1128" s="2"/>
      <c r="AB1128" s="2"/>
      <c r="AD1128" s="2"/>
      <c r="AH1128" s="2"/>
      <c r="AJ1128" s="2">
        <v>39968</v>
      </c>
      <c r="AK1128">
        <v>107.23046875</v>
      </c>
      <c r="AL1128" s="2"/>
      <c r="BD1128" s="2">
        <v>39766</v>
      </c>
      <c r="BE1128">
        <v>141.23046875</v>
      </c>
      <c r="BF1128" s="2">
        <v>39766</v>
      </c>
      <c r="BG1128">
        <v>120.984375</v>
      </c>
      <c r="BH1128" s="2">
        <v>39766</v>
      </c>
      <c r="BI1128">
        <v>129.31640625</v>
      </c>
      <c r="BJ1128" s="2">
        <v>39766</v>
      </c>
      <c r="BK1128">
        <v>111.69921875</v>
      </c>
    </row>
    <row r="1129" spans="4:63" x14ac:dyDescent="0.25">
      <c r="D1129" s="2"/>
      <c r="J1129" s="2">
        <v>39769</v>
      </c>
      <c r="K1129">
        <v>101.59765625</v>
      </c>
      <c r="L1129" s="2">
        <v>39941</v>
      </c>
      <c r="M1129">
        <v>103.34765625</v>
      </c>
      <c r="N1129" s="2">
        <v>40035</v>
      </c>
      <c r="O1129">
        <v>103.7578125</v>
      </c>
      <c r="P1129" s="2"/>
      <c r="T1129" s="2"/>
      <c r="X1129" s="2"/>
      <c r="AB1129" s="2"/>
      <c r="AD1129" s="2"/>
      <c r="AH1129" s="2"/>
      <c r="AJ1129" s="2">
        <v>39969</v>
      </c>
      <c r="AK1129">
        <v>105.90625</v>
      </c>
      <c r="AL1129" s="2"/>
      <c r="BD1129" s="2">
        <v>39769</v>
      </c>
      <c r="BE1129">
        <v>141.65625</v>
      </c>
      <c r="BF1129" s="2">
        <v>39769</v>
      </c>
      <c r="BG1129">
        <v>121.41015625</v>
      </c>
      <c r="BH1129" s="2">
        <v>39769</v>
      </c>
      <c r="BI1129">
        <v>129.9453125</v>
      </c>
      <c r="BJ1129" s="2">
        <v>39769</v>
      </c>
      <c r="BK1129">
        <v>112.46484375</v>
      </c>
    </row>
    <row r="1130" spans="4:63" x14ac:dyDescent="0.25">
      <c r="D1130" s="2"/>
      <c r="J1130" s="2">
        <v>39770</v>
      </c>
      <c r="K1130">
        <v>101.60546875</v>
      </c>
      <c r="L1130" s="2">
        <v>39944</v>
      </c>
      <c r="M1130">
        <v>103.359375</v>
      </c>
      <c r="N1130" s="2">
        <v>40036</v>
      </c>
      <c r="O1130">
        <v>103.76953125</v>
      </c>
      <c r="P1130" s="2"/>
      <c r="T1130" s="2"/>
      <c r="X1130" s="2"/>
      <c r="AB1130" s="2"/>
      <c r="AD1130" s="2"/>
      <c r="AH1130" s="2"/>
      <c r="AJ1130" s="2">
        <v>39972</v>
      </c>
      <c r="AK1130">
        <v>105.4453125</v>
      </c>
      <c r="AL1130" s="2"/>
      <c r="BD1130" s="2">
        <v>39770</v>
      </c>
      <c r="BE1130">
        <v>142.97265625</v>
      </c>
      <c r="BF1130" s="2">
        <v>39770</v>
      </c>
      <c r="BG1130">
        <v>122.56640625</v>
      </c>
      <c r="BH1130" s="2">
        <v>39770</v>
      </c>
      <c r="BI1130">
        <v>131.3359375</v>
      </c>
      <c r="BJ1130" s="2">
        <v>39770</v>
      </c>
      <c r="BK1130">
        <v>113.65234375</v>
      </c>
    </row>
    <row r="1131" spans="4:63" x14ac:dyDescent="0.25">
      <c r="D1131" s="2"/>
      <c r="J1131" s="2">
        <v>39771</v>
      </c>
      <c r="K1131">
        <v>101.61328125</v>
      </c>
      <c r="L1131" s="2">
        <v>39945</v>
      </c>
      <c r="M1131">
        <v>103.3671875</v>
      </c>
      <c r="N1131" s="2">
        <v>40037</v>
      </c>
      <c r="O1131">
        <v>103.765625</v>
      </c>
      <c r="P1131" s="2"/>
      <c r="T1131" s="2"/>
      <c r="X1131" s="2"/>
      <c r="AB1131" s="2"/>
      <c r="AD1131" s="2"/>
      <c r="AH1131" s="2"/>
      <c r="AJ1131" s="2">
        <v>39973</v>
      </c>
      <c r="AK1131">
        <v>105.78515625</v>
      </c>
      <c r="AL1131" s="2"/>
      <c r="BD1131" s="2">
        <v>39771</v>
      </c>
      <c r="BE1131">
        <v>146.08984375</v>
      </c>
      <c r="BF1131" s="2">
        <v>39771</v>
      </c>
      <c r="BG1131">
        <v>125.20703125</v>
      </c>
      <c r="BH1131" s="2">
        <v>39771</v>
      </c>
      <c r="BI1131">
        <v>134.41796875</v>
      </c>
      <c r="BJ1131" s="2">
        <v>39771</v>
      </c>
      <c r="BK1131">
        <v>116.6328125</v>
      </c>
    </row>
    <row r="1132" spans="4:63" x14ac:dyDescent="0.25">
      <c r="D1132" s="2"/>
      <c r="J1132" s="2">
        <v>39772</v>
      </c>
      <c r="K1132">
        <v>101.609375</v>
      </c>
      <c r="L1132" s="2">
        <v>39946</v>
      </c>
      <c r="M1132">
        <v>103.36328125</v>
      </c>
      <c r="N1132" s="2">
        <v>40038</v>
      </c>
      <c r="O1132">
        <v>103.77734375</v>
      </c>
      <c r="P1132" s="2"/>
      <c r="T1132" s="2"/>
      <c r="X1132" s="2"/>
      <c r="AB1132" s="2"/>
      <c r="AD1132" s="2"/>
      <c r="AH1132" s="2"/>
      <c r="AJ1132" s="2">
        <v>39974</v>
      </c>
      <c r="AK1132">
        <v>105.5</v>
      </c>
      <c r="AL1132" s="2"/>
      <c r="BD1132" s="2">
        <v>39772</v>
      </c>
      <c r="BE1132">
        <v>152.015625</v>
      </c>
      <c r="BF1132" s="2">
        <v>39772</v>
      </c>
      <c r="BG1132">
        <v>130.36328125</v>
      </c>
      <c r="BH1132" s="2">
        <v>39772</v>
      </c>
      <c r="BI1132">
        <v>140.34375</v>
      </c>
      <c r="BJ1132" s="2">
        <v>39772</v>
      </c>
      <c r="BK1132">
        <v>122.5703125</v>
      </c>
    </row>
    <row r="1133" spans="4:63" x14ac:dyDescent="0.25">
      <c r="D1133" s="2"/>
      <c r="J1133" s="2">
        <v>39773</v>
      </c>
      <c r="K1133">
        <v>101.6015625</v>
      </c>
      <c r="L1133" s="2">
        <v>39947</v>
      </c>
      <c r="M1133">
        <v>103.390625</v>
      </c>
      <c r="N1133" s="2">
        <v>40039</v>
      </c>
      <c r="O1133">
        <v>103.79296875</v>
      </c>
      <c r="P1133" s="2"/>
      <c r="T1133" s="2"/>
      <c r="X1133" s="2"/>
      <c r="AB1133" s="2"/>
      <c r="AD1133" s="2"/>
      <c r="AH1133" s="2"/>
      <c r="AJ1133" s="2">
        <v>39975</v>
      </c>
      <c r="AK1133">
        <v>105.93359375</v>
      </c>
      <c r="AL1133" s="2"/>
      <c r="BD1133" s="2">
        <v>39773</v>
      </c>
      <c r="BE1133">
        <v>149.65625</v>
      </c>
      <c r="BF1133" s="2">
        <v>39773</v>
      </c>
      <c r="BG1133">
        <v>128.2578125</v>
      </c>
      <c r="BH1133" s="2">
        <v>39773</v>
      </c>
      <c r="BI1133">
        <v>137.50390625</v>
      </c>
      <c r="BJ1133" s="2">
        <v>39773</v>
      </c>
      <c r="BK1133">
        <v>119.56640625</v>
      </c>
    </row>
    <row r="1134" spans="4:63" x14ac:dyDescent="0.25">
      <c r="D1134" s="2"/>
      <c r="J1134" s="2">
        <v>39776</v>
      </c>
      <c r="K1134">
        <v>101.59765625</v>
      </c>
      <c r="L1134" s="2">
        <v>39948</v>
      </c>
      <c r="M1134">
        <v>103.38671875</v>
      </c>
      <c r="N1134" s="2">
        <v>40042</v>
      </c>
      <c r="O1134">
        <v>103.7890625</v>
      </c>
      <c r="P1134" s="2"/>
      <c r="T1134" s="2"/>
      <c r="X1134" s="2"/>
      <c r="AB1134" s="2"/>
      <c r="AD1134" s="2"/>
      <c r="AH1134" s="2"/>
      <c r="AJ1134" s="2">
        <v>39976</v>
      </c>
      <c r="AK1134">
        <v>106.27734375</v>
      </c>
      <c r="AL1134" s="2"/>
      <c r="BD1134" s="2">
        <v>39776</v>
      </c>
      <c r="BE1134">
        <v>147.97265625</v>
      </c>
      <c r="BF1134" s="2">
        <v>39776</v>
      </c>
      <c r="BG1134">
        <v>126.7734375</v>
      </c>
      <c r="BH1134" s="2">
        <v>39776</v>
      </c>
      <c r="BI1134">
        <v>135.9453125</v>
      </c>
      <c r="BJ1134" s="2">
        <v>39776</v>
      </c>
      <c r="BK1134">
        <v>118.22265625</v>
      </c>
    </row>
    <row r="1135" spans="4:63" x14ac:dyDescent="0.25">
      <c r="D1135" s="2"/>
      <c r="J1135" s="2">
        <v>39777</v>
      </c>
      <c r="K1135">
        <v>101.60546875</v>
      </c>
      <c r="L1135" s="2">
        <v>39951</v>
      </c>
      <c r="M1135">
        <v>103.3671875</v>
      </c>
      <c r="N1135" s="2">
        <v>40043</v>
      </c>
      <c r="O1135">
        <v>103.80078125</v>
      </c>
      <c r="P1135" s="2"/>
      <c r="T1135" s="2"/>
      <c r="X1135" s="2"/>
      <c r="AB1135" s="2"/>
      <c r="AD1135" s="2"/>
      <c r="AH1135" s="2"/>
      <c r="AJ1135" s="2">
        <v>39979</v>
      </c>
      <c r="AK1135">
        <v>106.6640625</v>
      </c>
      <c r="AL1135" s="2"/>
      <c r="BD1135" s="2">
        <v>39777</v>
      </c>
      <c r="BE1135">
        <v>151.6640625</v>
      </c>
      <c r="BF1135" s="2">
        <v>39777</v>
      </c>
      <c r="BG1135">
        <v>129.9765625</v>
      </c>
      <c r="BH1135" s="2">
        <v>39777</v>
      </c>
      <c r="BI1135">
        <v>139.10546875</v>
      </c>
      <c r="BJ1135" s="2">
        <v>39777</v>
      </c>
      <c r="BK1135">
        <v>120.953125</v>
      </c>
    </row>
    <row r="1136" spans="4:63" x14ac:dyDescent="0.25">
      <c r="D1136" s="2"/>
      <c r="J1136" s="2">
        <v>39778</v>
      </c>
      <c r="K1136">
        <v>101.60546875</v>
      </c>
      <c r="L1136" s="2">
        <v>39952</v>
      </c>
      <c r="M1136">
        <v>103.390625</v>
      </c>
      <c r="N1136" s="2">
        <v>40044</v>
      </c>
      <c r="O1136">
        <v>103.80859375</v>
      </c>
      <c r="P1136" s="2"/>
      <c r="T1136" s="2"/>
      <c r="X1136" s="2"/>
      <c r="AB1136" s="2"/>
      <c r="AD1136" s="2"/>
      <c r="AH1136" s="2"/>
      <c r="AJ1136" s="2">
        <v>39980</v>
      </c>
      <c r="AK1136">
        <v>106.86328125</v>
      </c>
      <c r="AL1136" s="2"/>
      <c r="BD1136" s="2">
        <v>39778</v>
      </c>
      <c r="BE1136">
        <v>152.55078125</v>
      </c>
      <c r="BF1136" s="2">
        <v>39778</v>
      </c>
      <c r="BG1136">
        <v>130.7734375</v>
      </c>
      <c r="BH1136" s="2">
        <v>39778</v>
      </c>
      <c r="BI1136">
        <v>140.109375</v>
      </c>
      <c r="BJ1136" s="2">
        <v>39778</v>
      </c>
      <c r="BK1136">
        <v>122.13671875</v>
      </c>
    </row>
    <row r="1137" spans="4:63" x14ac:dyDescent="0.25">
      <c r="D1137" s="2"/>
      <c r="J1137" s="2">
        <v>39779</v>
      </c>
      <c r="K1137">
        <v>101.60546875</v>
      </c>
      <c r="L1137" s="2">
        <v>39953</v>
      </c>
      <c r="M1137">
        <v>103.40234375</v>
      </c>
      <c r="N1137" s="2">
        <v>40045</v>
      </c>
      <c r="O1137">
        <v>103.8203125</v>
      </c>
      <c r="P1137" s="2"/>
      <c r="T1137" s="2"/>
      <c r="X1137" s="2"/>
      <c r="AB1137" s="2"/>
      <c r="AD1137" s="2"/>
      <c r="AH1137" s="2"/>
      <c r="AJ1137" s="2">
        <v>39981</v>
      </c>
      <c r="AK1137">
        <v>106.796875</v>
      </c>
      <c r="AL1137" s="2"/>
      <c r="BD1137" s="2">
        <v>39779</v>
      </c>
      <c r="BE1137">
        <v>152.55078125</v>
      </c>
      <c r="BF1137" s="2">
        <v>39779</v>
      </c>
      <c r="BG1137">
        <v>130.7734375</v>
      </c>
      <c r="BH1137" s="2">
        <v>39779</v>
      </c>
      <c r="BI1137">
        <v>140.109375</v>
      </c>
      <c r="BJ1137" s="2">
        <v>39779</v>
      </c>
      <c r="BK1137">
        <v>122.13671875</v>
      </c>
    </row>
    <row r="1138" spans="4:63" x14ac:dyDescent="0.25">
      <c r="D1138" s="2"/>
      <c r="J1138" s="2">
        <v>39780</v>
      </c>
      <c r="K1138">
        <v>101.6171875</v>
      </c>
      <c r="L1138" s="2">
        <v>39954</v>
      </c>
      <c r="M1138">
        <v>103.4140625</v>
      </c>
      <c r="N1138" s="2">
        <v>40046</v>
      </c>
      <c r="O1138">
        <v>103.79296875</v>
      </c>
      <c r="P1138" s="2"/>
      <c r="T1138" s="2"/>
      <c r="X1138" s="2"/>
      <c r="AB1138" s="2"/>
      <c r="AD1138" s="2"/>
      <c r="AH1138" s="2"/>
      <c r="AJ1138" s="2">
        <v>39982</v>
      </c>
      <c r="AK1138">
        <v>105.94921875</v>
      </c>
      <c r="BD1138" s="2">
        <v>39780</v>
      </c>
      <c r="BE1138">
        <v>152.76953125</v>
      </c>
      <c r="BF1138" s="2">
        <v>39780</v>
      </c>
      <c r="BG1138">
        <v>131.02734375</v>
      </c>
      <c r="BH1138" s="2">
        <v>39780</v>
      </c>
      <c r="BI1138">
        <v>140.8515625</v>
      </c>
      <c r="BJ1138" s="2">
        <v>39780</v>
      </c>
      <c r="BK1138">
        <v>123.1484375</v>
      </c>
    </row>
    <row r="1139" spans="4:63" x14ac:dyDescent="0.25">
      <c r="D1139" s="2"/>
      <c r="J1139" s="2">
        <v>39783</v>
      </c>
      <c r="K1139">
        <v>101.61328125</v>
      </c>
      <c r="L1139" s="2">
        <v>39955</v>
      </c>
      <c r="M1139">
        <v>103.40625</v>
      </c>
      <c r="N1139" s="2">
        <v>40049</v>
      </c>
      <c r="O1139">
        <v>103.81640625</v>
      </c>
      <c r="P1139" s="2"/>
      <c r="T1139" s="2"/>
      <c r="X1139" s="2"/>
      <c r="AB1139" s="2"/>
      <c r="AD1139" s="2"/>
      <c r="AH1139" s="2"/>
      <c r="AJ1139" s="2">
        <v>39983</v>
      </c>
      <c r="AK1139">
        <v>106.23046875</v>
      </c>
      <c r="BD1139" s="2">
        <v>39783</v>
      </c>
      <c r="BE1139">
        <v>156.0859375</v>
      </c>
      <c r="BF1139" s="2">
        <v>39783</v>
      </c>
      <c r="BG1139">
        <v>133.91796875</v>
      </c>
      <c r="BH1139" s="2">
        <v>39783</v>
      </c>
      <c r="BI1139">
        <v>144.1171875</v>
      </c>
      <c r="BJ1139" s="2">
        <v>39783</v>
      </c>
      <c r="BK1139">
        <v>126.5234375</v>
      </c>
    </row>
    <row r="1140" spans="4:63" x14ac:dyDescent="0.25">
      <c r="D1140" s="2"/>
      <c r="J1140" s="2">
        <v>39784</v>
      </c>
      <c r="K1140">
        <v>101.62109375</v>
      </c>
      <c r="L1140" s="2">
        <v>39958</v>
      </c>
      <c r="M1140">
        <v>103.40625</v>
      </c>
      <c r="N1140" s="2">
        <v>40050</v>
      </c>
      <c r="O1140">
        <v>103.8125</v>
      </c>
      <c r="P1140" s="2"/>
      <c r="T1140" s="2"/>
      <c r="X1140" s="2"/>
      <c r="AB1140" s="2"/>
      <c r="AD1140" s="2"/>
      <c r="AH1140" s="2"/>
      <c r="AJ1140" s="2">
        <v>39986</v>
      </c>
      <c r="AK1140">
        <v>106.8203125</v>
      </c>
      <c r="BD1140" s="2">
        <v>39784</v>
      </c>
      <c r="BE1140">
        <v>157.08984375</v>
      </c>
      <c r="BF1140" s="2">
        <v>39784</v>
      </c>
      <c r="BG1140">
        <v>134.73046875</v>
      </c>
      <c r="BH1140" s="2">
        <v>39784</v>
      </c>
      <c r="BI1140">
        <v>144.93359375</v>
      </c>
      <c r="BJ1140" s="2">
        <v>39784</v>
      </c>
      <c r="BK1140">
        <v>127.0078125</v>
      </c>
    </row>
    <row r="1141" spans="4:63" x14ac:dyDescent="0.25">
      <c r="D1141" s="2"/>
      <c r="J1141" s="2">
        <v>39785</v>
      </c>
      <c r="K1141">
        <v>101.62890625</v>
      </c>
      <c r="L1141" s="2">
        <v>39959</v>
      </c>
      <c r="M1141">
        <v>103.3828125</v>
      </c>
      <c r="N1141" s="2">
        <v>40051</v>
      </c>
      <c r="O1141">
        <v>103.80859375</v>
      </c>
      <c r="P1141" s="2"/>
      <c r="T1141" s="2"/>
      <c r="X1141" s="2"/>
      <c r="AB1141" s="2"/>
      <c r="AD1141" s="2"/>
      <c r="AH1141" s="2"/>
      <c r="AJ1141" s="2">
        <v>39987</v>
      </c>
      <c r="AK1141">
        <v>106.97265625</v>
      </c>
      <c r="BD1141" s="2">
        <v>39785</v>
      </c>
      <c r="BE1141">
        <v>157.62890625</v>
      </c>
      <c r="BF1141" s="2">
        <v>39785</v>
      </c>
      <c r="BG1141">
        <v>135.18359375</v>
      </c>
      <c r="BH1141" s="2">
        <v>39785</v>
      </c>
      <c r="BI1141">
        <v>145.203125</v>
      </c>
      <c r="BJ1141" s="2">
        <v>39785</v>
      </c>
      <c r="BK1141">
        <v>127.19140625</v>
      </c>
    </row>
    <row r="1142" spans="4:63" x14ac:dyDescent="0.25">
      <c r="D1142" s="2"/>
      <c r="J1142" s="2">
        <v>39786</v>
      </c>
      <c r="K1142">
        <v>101.63671875</v>
      </c>
      <c r="L1142" s="2">
        <v>39960</v>
      </c>
      <c r="M1142">
        <v>103.37890625</v>
      </c>
      <c r="N1142" s="2">
        <v>40052</v>
      </c>
      <c r="O1142">
        <v>103.8046875</v>
      </c>
      <c r="P1142" s="2"/>
      <c r="T1142" s="2"/>
      <c r="X1142" s="2"/>
      <c r="AB1142" s="2"/>
      <c r="AD1142" s="2"/>
      <c r="AH1142" s="2"/>
      <c r="AJ1142" s="2">
        <v>39988</v>
      </c>
      <c r="AK1142">
        <v>106.765625</v>
      </c>
      <c r="BD1142" s="2">
        <v>39786</v>
      </c>
      <c r="BE1142">
        <v>160.4140625</v>
      </c>
      <c r="BF1142" s="2">
        <v>39786</v>
      </c>
      <c r="BG1142">
        <v>137.60546875</v>
      </c>
      <c r="BH1142" s="2">
        <v>39786</v>
      </c>
      <c r="BI1142">
        <v>147.4375</v>
      </c>
      <c r="BJ1142" s="2">
        <v>39786</v>
      </c>
      <c r="BK1142">
        <v>128.97265625</v>
      </c>
    </row>
    <row r="1143" spans="4:63" x14ac:dyDescent="0.25">
      <c r="D1143" s="2"/>
      <c r="J1143" s="2">
        <v>39787</v>
      </c>
      <c r="K1143">
        <v>101.6171875</v>
      </c>
      <c r="L1143" s="2">
        <v>39961</v>
      </c>
      <c r="M1143">
        <v>103.40625</v>
      </c>
      <c r="N1143" s="2">
        <v>40053</v>
      </c>
      <c r="O1143">
        <v>103.8203125</v>
      </c>
      <c r="P1143" s="2"/>
      <c r="T1143" s="2"/>
      <c r="X1143" s="2"/>
      <c r="AB1143" s="2"/>
      <c r="AD1143" s="2"/>
      <c r="AH1143" s="2"/>
      <c r="AJ1143" s="2">
        <v>39989</v>
      </c>
      <c r="AK1143">
        <v>107.65234375</v>
      </c>
      <c r="BD1143" s="2">
        <v>39787</v>
      </c>
      <c r="BE1143">
        <v>159.0390625</v>
      </c>
      <c r="BF1143" s="2">
        <v>39787</v>
      </c>
      <c r="BG1143">
        <v>136.421875</v>
      </c>
      <c r="BH1143" s="2">
        <v>39787</v>
      </c>
      <c r="BI1143">
        <v>145.9453125</v>
      </c>
      <c r="BJ1143" s="2">
        <v>39787</v>
      </c>
      <c r="BK1143">
        <v>127.46875</v>
      </c>
    </row>
    <row r="1144" spans="4:63" x14ac:dyDescent="0.25">
      <c r="D1144" s="2"/>
      <c r="J1144" s="2">
        <v>39790</v>
      </c>
      <c r="K1144">
        <v>101.625</v>
      </c>
      <c r="L1144" s="2">
        <v>39962</v>
      </c>
      <c r="M1144">
        <v>103.41796875</v>
      </c>
      <c r="N1144" s="2">
        <v>40056</v>
      </c>
      <c r="O1144">
        <v>103.83203125</v>
      </c>
      <c r="P1144" s="2"/>
      <c r="T1144" s="2"/>
      <c r="X1144" s="2"/>
      <c r="AB1144" s="2"/>
      <c r="AD1144" s="2"/>
      <c r="AH1144" s="2"/>
      <c r="AJ1144" s="2">
        <v>39990</v>
      </c>
      <c r="AK1144">
        <v>107.82421875</v>
      </c>
      <c r="BD1144" s="2">
        <v>39790</v>
      </c>
      <c r="BE1144">
        <v>159.79296875</v>
      </c>
      <c r="BF1144" s="2">
        <v>39790</v>
      </c>
      <c r="BG1144">
        <v>137.046875</v>
      </c>
      <c r="BH1144" s="2">
        <v>39790</v>
      </c>
      <c r="BI1144">
        <v>146.41796875</v>
      </c>
      <c r="BJ1144" s="2">
        <v>39790</v>
      </c>
      <c r="BK1144">
        <v>127.3125</v>
      </c>
    </row>
    <row r="1145" spans="4:63" x14ac:dyDescent="0.25">
      <c r="D1145" s="2"/>
      <c r="J1145" s="2">
        <v>39791</v>
      </c>
      <c r="K1145">
        <v>101.62109375</v>
      </c>
      <c r="L1145" s="2">
        <v>39965</v>
      </c>
      <c r="M1145">
        <v>103.4140625</v>
      </c>
      <c r="N1145" s="2">
        <v>40057</v>
      </c>
      <c r="O1145">
        <v>103.828125</v>
      </c>
      <c r="P1145" s="2"/>
      <c r="T1145" s="2"/>
      <c r="X1145" s="2"/>
      <c r="AB1145" s="2"/>
      <c r="AD1145" s="2"/>
      <c r="AH1145" s="2"/>
      <c r="AJ1145" s="2">
        <v>39993</v>
      </c>
      <c r="AK1145">
        <v>107.9609375</v>
      </c>
      <c r="BD1145" s="2">
        <v>39791</v>
      </c>
      <c r="BE1145">
        <v>161.12890625</v>
      </c>
      <c r="BF1145" s="2">
        <v>39791</v>
      </c>
      <c r="BG1145">
        <v>138.25</v>
      </c>
      <c r="BH1145" s="2">
        <v>39791</v>
      </c>
      <c r="BI1145">
        <v>148.05859375</v>
      </c>
      <c r="BJ1145" s="2">
        <v>39791</v>
      </c>
      <c r="BK1145">
        <v>129.05859375</v>
      </c>
    </row>
    <row r="1146" spans="4:63" x14ac:dyDescent="0.25">
      <c r="D1146" s="2"/>
      <c r="J1146" s="2">
        <v>39792</v>
      </c>
      <c r="K1146">
        <v>101.62890625</v>
      </c>
      <c r="L1146" s="2">
        <v>39966</v>
      </c>
      <c r="M1146">
        <v>103.421875</v>
      </c>
      <c r="N1146" s="2">
        <v>40058</v>
      </c>
      <c r="O1146">
        <v>103.8359375</v>
      </c>
      <c r="P1146" s="2"/>
      <c r="T1146" s="2"/>
      <c r="X1146" s="2"/>
      <c r="AB1146" s="2"/>
      <c r="AD1146" s="2"/>
      <c r="AH1146" s="2"/>
      <c r="AJ1146" s="2">
        <v>39994</v>
      </c>
      <c r="AK1146">
        <v>107.78515625</v>
      </c>
      <c r="BD1146" s="2">
        <v>39792</v>
      </c>
      <c r="BE1146">
        <v>160.3984375</v>
      </c>
      <c r="BF1146" s="2">
        <v>39792</v>
      </c>
      <c r="BG1146">
        <v>137.73828125</v>
      </c>
      <c r="BH1146" s="2">
        <v>39792</v>
      </c>
      <c r="BI1146">
        <v>147.203125</v>
      </c>
      <c r="BJ1146" s="2">
        <v>39792</v>
      </c>
      <c r="BK1146">
        <v>128.33984375</v>
      </c>
    </row>
    <row r="1147" spans="4:63" x14ac:dyDescent="0.25">
      <c r="D1147" s="2"/>
      <c r="J1147" s="2">
        <v>39793</v>
      </c>
      <c r="K1147">
        <v>101.63671875</v>
      </c>
      <c r="L1147" s="2">
        <v>39967</v>
      </c>
      <c r="M1147">
        <v>103.41796875</v>
      </c>
      <c r="N1147" s="2">
        <v>40059</v>
      </c>
      <c r="O1147">
        <v>103.83203125</v>
      </c>
      <c r="P1147" s="2"/>
      <c r="T1147" s="2"/>
      <c r="X1147" s="2"/>
      <c r="AB1147" s="2"/>
      <c r="AD1147" s="2"/>
      <c r="AH1147" s="2"/>
      <c r="AJ1147" s="2">
        <v>39995</v>
      </c>
      <c r="AK1147">
        <v>108.015625</v>
      </c>
      <c r="BD1147" s="2">
        <v>39793</v>
      </c>
      <c r="BE1147">
        <v>160.99609375</v>
      </c>
      <c r="BF1147" s="2">
        <v>39793</v>
      </c>
      <c r="BG1147">
        <v>138.20703125</v>
      </c>
      <c r="BH1147" s="2">
        <v>39793</v>
      </c>
      <c r="BI1147">
        <v>147.765625</v>
      </c>
      <c r="BJ1147" s="2">
        <v>39793</v>
      </c>
      <c r="BK1147">
        <v>128.87109375</v>
      </c>
    </row>
    <row r="1148" spans="4:63" x14ac:dyDescent="0.25">
      <c r="D1148" s="2"/>
      <c r="J1148" s="2">
        <v>39794</v>
      </c>
      <c r="K1148">
        <v>101.6328125</v>
      </c>
      <c r="L1148" s="2">
        <v>39968</v>
      </c>
      <c r="M1148">
        <v>103.41015625</v>
      </c>
      <c r="N1148" s="2">
        <v>40060</v>
      </c>
      <c r="O1148">
        <v>103.828125</v>
      </c>
      <c r="P1148" s="2"/>
      <c r="T1148" s="2"/>
      <c r="X1148" s="2"/>
      <c r="AB1148" s="2"/>
      <c r="AD1148" s="2"/>
      <c r="AH1148" s="2"/>
      <c r="AJ1148" s="2">
        <v>39996</v>
      </c>
      <c r="AK1148">
        <v>108.49609375</v>
      </c>
      <c r="BD1148" s="2">
        <v>39794</v>
      </c>
      <c r="BE1148">
        <v>161.46484375</v>
      </c>
      <c r="BF1148" s="2">
        <v>39794</v>
      </c>
      <c r="BG1148">
        <v>138.55078125</v>
      </c>
      <c r="BH1148" s="2">
        <v>39794</v>
      </c>
      <c r="BI1148">
        <v>148.2265625</v>
      </c>
      <c r="BJ1148" s="2">
        <v>39794</v>
      </c>
      <c r="BK1148">
        <v>129.1796875</v>
      </c>
    </row>
    <row r="1149" spans="4:63" x14ac:dyDescent="0.25">
      <c r="D1149" s="2"/>
      <c r="J1149" s="2">
        <v>39797</v>
      </c>
      <c r="K1149">
        <v>101.625</v>
      </c>
      <c r="L1149" s="2">
        <v>39969</v>
      </c>
      <c r="M1149">
        <v>103.34765625</v>
      </c>
      <c r="N1149" s="2">
        <v>40063</v>
      </c>
      <c r="O1149">
        <v>103.828125</v>
      </c>
      <c r="P1149" s="2"/>
      <c r="T1149" s="2"/>
      <c r="X1149" s="2"/>
      <c r="AB1149" s="2"/>
      <c r="AD1149" s="2"/>
      <c r="AH1149" s="2"/>
      <c r="AJ1149" s="2">
        <v>39997</v>
      </c>
      <c r="AK1149">
        <v>108.5078125</v>
      </c>
      <c r="BD1149" s="2">
        <v>39797</v>
      </c>
      <c r="BE1149">
        <v>162.34375</v>
      </c>
      <c r="BF1149" s="2">
        <v>39797</v>
      </c>
      <c r="BG1149">
        <v>139.59765625</v>
      </c>
      <c r="BH1149" s="2">
        <v>39797</v>
      </c>
      <c r="BI1149">
        <v>149.32421875</v>
      </c>
      <c r="BJ1149" s="2">
        <v>39797</v>
      </c>
      <c r="BK1149">
        <v>130.47265625</v>
      </c>
    </row>
    <row r="1150" spans="4:63" x14ac:dyDescent="0.25">
      <c r="D1150" s="2"/>
      <c r="J1150" s="2">
        <v>39798</v>
      </c>
      <c r="K1150">
        <v>101.6328125</v>
      </c>
      <c r="L1150" s="2">
        <v>39972</v>
      </c>
      <c r="M1150">
        <v>103.359375</v>
      </c>
      <c r="N1150" s="2">
        <v>40064</v>
      </c>
      <c r="O1150">
        <v>103.83984375</v>
      </c>
      <c r="P1150" s="2"/>
      <c r="T1150" s="2"/>
      <c r="X1150" s="2"/>
      <c r="AB1150" s="2"/>
      <c r="AD1150" s="2"/>
      <c r="AH1150" s="2"/>
      <c r="AJ1150" s="2">
        <v>40000</v>
      </c>
      <c r="AK1150">
        <v>108.6640625</v>
      </c>
      <c r="BD1150" s="2">
        <v>39798</v>
      </c>
      <c r="BE1150">
        <v>167.0390625</v>
      </c>
      <c r="BF1150" s="2">
        <v>39798</v>
      </c>
      <c r="BG1150">
        <v>143.7421875</v>
      </c>
      <c r="BH1150" s="2">
        <v>39798</v>
      </c>
      <c r="BI1150">
        <v>153.21484375</v>
      </c>
      <c r="BJ1150" s="2">
        <v>39798</v>
      </c>
      <c r="BK1150">
        <v>134.67578125</v>
      </c>
    </row>
    <row r="1151" spans="4:63" x14ac:dyDescent="0.25">
      <c r="D1151" s="2"/>
      <c r="J1151" s="2">
        <v>39799</v>
      </c>
      <c r="K1151">
        <v>101.62890625</v>
      </c>
      <c r="L1151" s="2">
        <v>39973</v>
      </c>
      <c r="M1151">
        <v>103.3828125</v>
      </c>
      <c r="N1151" s="2">
        <v>40065</v>
      </c>
      <c r="O1151">
        <v>103.8515625</v>
      </c>
      <c r="P1151" s="2"/>
      <c r="T1151" s="2"/>
      <c r="X1151" s="2"/>
      <c r="AB1151" s="2"/>
      <c r="AD1151" s="2"/>
      <c r="AH1151" s="2"/>
      <c r="AJ1151" s="2">
        <v>40001</v>
      </c>
      <c r="AK1151">
        <v>108.91015625</v>
      </c>
      <c r="BD1151" s="2">
        <v>39799</v>
      </c>
      <c r="BE1151">
        <v>166.63671875</v>
      </c>
      <c r="BF1151" s="2">
        <v>39799</v>
      </c>
      <c r="BG1151">
        <v>143.0703125</v>
      </c>
      <c r="BH1151" s="2">
        <v>39799</v>
      </c>
      <c r="BI1151">
        <v>153.6875</v>
      </c>
      <c r="BJ1151" s="2">
        <v>39799</v>
      </c>
      <c r="BK1151">
        <v>135.45703125</v>
      </c>
    </row>
    <row r="1152" spans="4:63" x14ac:dyDescent="0.25">
      <c r="D1152" s="2"/>
      <c r="J1152" s="2">
        <v>39800</v>
      </c>
      <c r="K1152">
        <v>101.62109375</v>
      </c>
      <c r="L1152" s="2">
        <v>39974</v>
      </c>
      <c r="M1152">
        <v>103.39453125</v>
      </c>
      <c r="N1152" s="2">
        <v>40066</v>
      </c>
      <c r="O1152">
        <v>103.86328125</v>
      </c>
      <c r="P1152" s="2"/>
      <c r="T1152" s="2"/>
      <c r="X1152" s="2"/>
      <c r="AB1152" s="2"/>
      <c r="AD1152" s="2"/>
      <c r="AH1152" s="2"/>
      <c r="AJ1152" s="2">
        <v>40002</v>
      </c>
      <c r="AK1152">
        <v>109.58984375</v>
      </c>
      <c r="BD1152" s="2">
        <v>39800</v>
      </c>
      <c r="BE1152">
        <v>169.03125</v>
      </c>
      <c r="BF1152" s="2">
        <v>39800</v>
      </c>
      <c r="BG1152">
        <v>145.1796875</v>
      </c>
      <c r="BH1152" s="2">
        <v>39800</v>
      </c>
      <c r="BI1152">
        <v>156.03515625</v>
      </c>
      <c r="BJ1152" s="2">
        <v>39800</v>
      </c>
      <c r="BK1152">
        <v>138.140625</v>
      </c>
    </row>
    <row r="1153" spans="4:63" x14ac:dyDescent="0.25">
      <c r="D1153" s="2"/>
      <c r="J1153" s="2">
        <v>39801</v>
      </c>
      <c r="K1153">
        <v>101.6171875</v>
      </c>
      <c r="L1153" s="2">
        <v>39975</v>
      </c>
      <c r="M1153">
        <v>103.40234375</v>
      </c>
      <c r="N1153" s="2">
        <v>40067</v>
      </c>
      <c r="O1153">
        <v>103.84765625</v>
      </c>
      <c r="P1153" s="2"/>
      <c r="T1153" s="2"/>
      <c r="X1153" s="2"/>
      <c r="AB1153" s="2"/>
      <c r="AD1153" s="2"/>
      <c r="AH1153" s="2"/>
      <c r="AJ1153" s="2">
        <v>40003</v>
      </c>
      <c r="AK1153">
        <v>109.1015625</v>
      </c>
      <c r="BD1153" s="2">
        <v>39801</v>
      </c>
      <c r="BE1153">
        <v>168.53125</v>
      </c>
      <c r="BF1153" s="2">
        <v>39801</v>
      </c>
      <c r="BG1153">
        <v>144.7421875</v>
      </c>
      <c r="BH1153" s="2">
        <v>39801</v>
      </c>
      <c r="BI1153">
        <v>155.58984375</v>
      </c>
      <c r="BJ1153" s="2">
        <v>39801</v>
      </c>
      <c r="BK1153">
        <v>137.44921875</v>
      </c>
    </row>
    <row r="1154" spans="4:63" x14ac:dyDescent="0.25">
      <c r="D1154" s="2"/>
      <c r="J1154" s="2">
        <v>39804</v>
      </c>
      <c r="K1154">
        <v>101.625</v>
      </c>
      <c r="L1154" s="2">
        <v>39976</v>
      </c>
      <c r="M1154">
        <v>103.41796875</v>
      </c>
      <c r="N1154" s="2">
        <v>40070</v>
      </c>
      <c r="O1154">
        <v>103.859375</v>
      </c>
      <c r="P1154" s="2"/>
      <c r="T1154" s="2"/>
      <c r="X1154" s="2"/>
      <c r="AB1154" s="2"/>
      <c r="AD1154" s="2"/>
      <c r="AH1154" s="2"/>
      <c r="AJ1154" s="2">
        <v>40004</v>
      </c>
      <c r="AK1154">
        <v>109.68359375</v>
      </c>
      <c r="BD1154" s="2">
        <v>39804</v>
      </c>
      <c r="BE1154">
        <v>167.9140625</v>
      </c>
      <c r="BF1154" s="2">
        <v>39804</v>
      </c>
      <c r="BG1154">
        <v>144.26171875</v>
      </c>
      <c r="BH1154" s="2">
        <v>39804</v>
      </c>
      <c r="BI1154">
        <v>154.71484375</v>
      </c>
      <c r="BJ1154" s="2">
        <v>39804</v>
      </c>
      <c r="BK1154">
        <v>136.55859375</v>
      </c>
    </row>
    <row r="1155" spans="4:63" x14ac:dyDescent="0.25">
      <c r="D1155" s="2"/>
      <c r="J1155" s="2">
        <v>39805</v>
      </c>
      <c r="K1155">
        <v>101.6171875</v>
      </c>
      <c r="L1155" s="2">
        <v>39979</v>
      </c>
      <c r="M1155">
        <v>103.4296875</v>
      </c>
      <c r="N1155" s="2">
        <v>40071</v>
      </c>
      <c r="O1155">
        <v>103.87109375</v>
      </c>
      <c r="P1155" s="2"/>
      <c r="T1155" s="2"/>
      <c r="X1155" s="2"/>
      <c r="AB1155" s="2"/>
      <c r="AD1155" s="2"/>
      <c r="AH1155" s="2"/>
      <c r="AJ1155" s="2">
        <v>40007</v>
      </c>
      <c r="AK1155">
        <v>109.47265625</v>
      </c>
      <c r="BD1155" s="2">
        <v>39805</v>
      </c>
      <c r="BE1155">
        <v>168.33984375</v>
      </c>
      <c r="BF1155" s="2">
        <v>39805</v>
      </c>
      <c r="BG1155">
        <v>144.55859375</v>
      </c>
      <c r="BH1155" s="2">
        <v>39805</v>
      </c>
      <c r="BI1155">
        <v>154.859375</v>
      </c>
      <c r="BJ1155" s="2">
        <v>39805</v>
      </c>
      <c r="BK1155">
        <v>136.6796875</v>
      </c>
    </row>
    <row r="1156" spans="4:63" x14ac:dyDescent="0.25">
      <c r="D1156" s="2"/>
      <c r="J1156" s="2">
        <v>39806</v>
      </c>
      <c r="K1156">
        <v>101.62109375</v>
      </c>
      <c r="L1156" s="2">
        <v>39980</v>
      </c>
      <c r="M1156">
        <v>103.40625</v>
      </c>
      <c r="N1156" s="2">
        <v>40072</v>
      </c>
      <c r="O1156">
        <v>103.8828125</v>
      </c>
      <c r="P1156" s="2"/>
      <c r="T1156" s="2"/>
      <c r="X1156" s="2"/>
      <c r="AB1156" s="2"/>
      <c r="AD1156" s="2"/>
      <c r="AH1156" s="2"/>
      <c r="AJ1156" s="2">
        <v>40008</v>
      </c>
      <c r="AK1156">
        <v>108.96875</v>
      </c>
      <c r="BD1156" s="2">
        <v>39806</v>
      </c>
      <c r="BE1156">
        <v>167.91015625</v>
      </c>
      <c r="BF1156" s="2">
        <v>39806</v>
      </c>
      <c r="BG1156">
        <v>144.19921875</v>
      </c>
      <c r="BH1156" s="2">
        <v>39806</v>
      </c>
      <c r="BI1156">
        <v>154.66015625</v>
      </c>
      <c r="BJ1156" s="2">
        <v>39806</v>
      </c>
      <c r="BK1156">
        <v>136.6015625</v>
      </c>
    </row>
    <row r="1157" spans="4:63" x14ac:dyDescent="0.25">
      <c r="D1157" s="2"/>
      <c r="J1157" s="2">
        <v>39807</v>
      </c>
      <c r="K1157">
        <v>101.62109375</v>
      </c>
      <c r="L1157" s="2">
        <v>39981</v>
      </c>
      <c r="M1157">
        <v>103.43359375</v>
      </c>
      <c r="N1157" s="2">
        <v>40073</v>
      </c>
      <c r="O1157">
        <v>103.875</v>
      </c>
      <c r="P1157" s="2"/>
      <c r="T1157" s="2"/>
      <c r="X1157" s="2"/>
      <c r="AB1157" s="2"/>
      <c r="AD1157" s="2"/>
      <c r="AH1157" s="2"/>
      <c r="AJ1157" s="2">
        <v>40009</v>
      </c>
      <c r="AK1157">
        <v>108.16796875</v>
      </c>
      <c r="BD1157" s="2">
        <v>39807</v>
      </c>
      <c r="BE1157">
        <v>167.91015625</v>
      </c>
      <c r="BF1157" s="2">
        <v>39807</v>
      </c>
      <c r="BG1157">
        <v>144.19921875</v>
      </c>
      <c r="BH1157" s="2">
        <v>39807</v>
      </c>
      <c r="BI1157">
        <v>154.66015625</v>
      </c>
      <c r="BJ1157" s="2">
        <v>39807</v>
      </c>
      <c r="BK1157">
        <v>136.6015625</v>
      </c>
    </row>
    <row r="1158" spans="4:63" x14ac:dyDescent="0.25">
      <c r="D1158" s="2"/>
      <c r="J1158" s="2">
        <v>39808</v>
      </c>
      <c r="K1158">
        <v>101.6328125</v>
      </c>
      <c r="L1158" s="2">
        <v>39982</v>
      </c>
      <c r="M1158">
        <v>103.42578125</v>
      </c>
      <c r="N1158" s="2">
        <v>40074</v>
      </c>
      <c r="O1158">
        <v>103.86328125</v>
      </c>
      <c r="P1158" s="2"/>
      <c r="T1158" s="2"/>
      <c r="X1158" s="2"/>
      <c r="AB1158" s="2"/>
      <c r="AD1158" s="2"/>
      <c r="AH1158" s="2"/>
      <c r="AJ1158" s="2">
        <v>40010</v>
      </c>
      <c r="AK1158">
        <v>108.4765625</v>
      </c>
      <c r="BD1158" s="2">
        <v>39808</v>
      </c>
      <c r="BE1158">
        <v>168.78515625</v>
      </c>
      <c r="BF1158" s="2">
        <v>39808</v>
      </c>
      <c r="BG1158">
        <v>145</v>
      </c>
      <c r="BH1158" s="2">
        <v>39808</v>
      </c>
      <c r="BI1158">
        <v>155.30859375</v>
      </c>
      <c r="BJ1158" s="2">
        <v>39808</v>
      </c>
      <c r="BK1158">
        <v>137.25390625</v>
      </c>
    </row>
    <row r="1159" spans="4:63" x14ac:dyDescent="0.25">
      <c r="D1159" s="2"/>
      <c r="J1159" s="2">
        <v>39811</v>
      </c>
      <c r="K1159">
        <v>101.640625</v>
      </c>
      <c r="L1159" s="2">
        <v>39983</v>
      </c>
      <c r="M1159">
        <v>103.41015625</v>
      </c>
      <c r="N1159" s="2">
        <v>40077</v>
      </c>
      <c r="O1159">
        <v>103.859375</v>
      </c>
      <c r="P1159" s="2"/>
      <c r="T1159" s="2"/>
      <c r="X1159" s="2"/>
      <c r="AB1159" s="2"/>
      <c r="AD1159" s="2"/>
      <c r="AH1159" s="2"/>
      <c r="AJ1159" s="2">
        <v>40011</v>
      </c>
      <c r="AK1159">
        <v>108.2265625</v>
      </c>
      <c r="BD1159" s="2">
        <v>39811</v>
      </c>
      <c r="BE1159">
        <v>168.27734375</v>
      </c>
      <c r="BF1159" s="2">
        <v>39811</v>
      </c>
      <c r="BG1159">
        <v>144.484375</v>
      </c>
      <c r="BH1159" s="2">
        <v>39811</v>
      </c>
      <c r="BI1159">
        <v>154.68359375</v>
      </c>
      <c r="BJ1159" s="2">
        <v>39811</v>
      </c>
      <c r="BK1159">
        <v>136.71875</v>
      </c>
    </row>
    <row r="1160" spans="4:63" x14ac:dyDescent="0.25">
      <c r="D1160" s="2"/>
      <c r="J1160" s="2">
        <v>39812</v>
      </c>
      <c r="K1160">
        <v>101.6328125</v>
      </c>
      <c r="L1160" s="2">
        <v>39986</v>
      </c>
      <c r="M1160">
        <v>103.4375</v>
      </c>
      <c r="N1160" s="2">
        <v>40078</v>
      </c>
      <c r="O1160">
        <v>103.8671875</v>
      </c>
      <c r="P1160" s="2"/>
      <c r="T1160" s="2"/>
      <c r="X1160" s="2"/>
      <c r="AB1160" s="2"/>
      <c r="AD1160" s="2"/>
      <c r="AH1160" s="2"/>
      <c r="AJ1160" s="2">
        <v>40014</v>
      </c>
      <c r="AK1160">
        <v>108.45703125</v>
      </c>
      <c r="BD1160" s="4">
        <v>39812</v>
      </c>
      <c r="BE1160" s="5">
        <v>169.5</v>
      </c>
      <c r="BF1160" s="2">
        <v>39812</v>
      </c>
      <c r="BG1160">
        <v>145.640625</v>
      </c>
      <c r="BH1160" s="2">
        <v>39812</v>
      </c>
      <c r="BI1160">
        <v>156.046875</v>
      </c>
      <c r="BJ1160" s="2">
        <v>39812</v>
      </c>
      <c r="BK1160">
        <v>138.15625</v>
      </c>
    </row>
    <row r="1161" spans="4:63" x14ac:dyDescent="0.25">
      <c r="D1161" s="2"/>
      <c r="J1161" s="2">
        <v>39813</v>
      </c>
      <c r="K1161">
        <v>101.62109375</v>
      </c>
      <c r="L1161" s="2">
        <v>39987</v>
      </c>
      <c r="M1161">
        <v>103.4296875</v>
      </c>
      <c r="N1161" s="2">
        <v>40079</v>
      </c>
      <c r="O1161">
        <v>103.87890625</v>
      </c>
      <c r="P1161" s="2"/>
      <c r="T1161" s="2"/>
      <c r="X1161" s="2"/>
      <c r="AB1161" s="2"/>
      <c r="AD1161" s="2"/>
      <c r="AH1161" s="2"/>
      <c r="AJ1161" s="2">
        <v>40015</v>
      </c>
      <c r="AK1161">
        <v>109.109375</v>
      </c>
      <c r="BD1161" s="2">
        <v>39813</v>
      </c>
      <c r="BE1161">
        <v>165.85546875</v>
      </c>
      <c r="BF1161" s="2">
        <v>39813</v>
      </c>
      <c r="BG1161">
        <v>142.359375</v>
      </c>
      <c r="BH1161" s="2">
        <v>39813</v>
      </c>
      <c r="BI1161">
        <v>152.42578125</v>
      </c>
      <c r="BJ1161" s="2">
        <v>39813</v>
      </c>
      <c r="BK1161">
        <v>134.96484375</v>
      </c>
    </row>
    <row r="1162" spans="4:63" x14ac:dyDescent="0.25">
      <c r="D1162" s="2"/>
      <c r="J1162" s="2">
        <v>39814</v>
      </c>
      <c r="K1162">
        <v>101.62109375</v>
      </c>
      <c r="L1162" s="2">
        <v>39988</v>
      </c>
      <c r="M1162">
        <v>103.42578125</v>
      </c>
      <c r="N1162" s="2">
        <v>40080</v>
      </c>
      <c r="O1162">
        <v>103.875</v>
      </c>
      <c r="P1162" s="2"/>
      <c r="T1162" s="2"/>
      <c r="X1162" s="2"/>
      <c r="AB1162" s="2"/>
      <c r="AD1162" s="2"/>
      <c r="AH1162" s="2"/>
      <c r="AJ1162" s="2">
        <v>40016</v>
      </c>
      <c r="AK1162">
        <v>108.83984375</v>
      </c>
      <c r="BD1162" s="2">
        <v>39814</v>
      </c>
      <c r="BE1162">
        <v>165.85546875</v>
      </c>
      <c r="BF1162" s="2">
        <v>39814</v>
      </c>
      <c r="BG1162">
        <v>142.359375</v>
      </c>
      <c r="BH1162" s="2">
        <v>39814</v>
      </c>
      <c r="BI1162">
        <v>152.42578125</v>
      </c>
      <c r="BJ1162" s="2">
        <v>39814</v>
      </c>
      <c r="BK1162">
        <v>134.96484375</v>
      </c>
    </row>
    <row r="1163" spans="4:63" x14ac:dyDescent="0.25">
      <c r="D1163" s="2"/>
      <c r="J1163" s="2">
        <v>39815</v>
      </c>
      <c r="K1163">
        <v>101.62890625</v>
      </c>
      <c r="L1163" s="2">
        <v>39989</v>
      </c>
      <c r="M1163">
        <v>103.44921875</v>
      </c>
      <c r="N1163" s="2">
        <v>40081</v>
      </c>
      <c r="O1163">
        <v>103.859375</v>
      </c>
      <c r="P1163" s="2"/>
      <c r="T1163" s="2"/>
      <c r="X1163" s="2"/>
      <c r="AB1163" s="2"/>
      <c r="AD1163" s="2"/>
      <c r="AH1163" s="2"/>
      <c r="AJ1163" s="2">
        <v>40017</v>
      </c>
      <c r="AK1163">
        <v>108.1171875</v>
      </c>
      <c r="BD1163" s="2">
        <v>39815</v>
      </c>
      <c r="BE1163">
        <v>162.51171875</v>
      </c>
      <c r="BF1163" s="2">
        <v>39815</v>
      </c>
      <c r="BG1163">
        <v>139.59765625</v>
      </c>
      <c r="BH1163" s="2">
        <v>39815</v>
      </c>
      <c r="BI1163">
        <v>149.76171875</v>
      </c>
      <c r="BJ1163" s="2">
        <v>39815</v>
      </c>
      <c r="BK1163">
        <v>132.3515625</v>
      </c>
    </row>
    <row r="1164" spans="4:63" x14ac:dyDescent="0.25">
      <c r="D1164" s="2"/>
      <c r="J1164" s="2">
        <v>39818</v>
      </c>
      <c r="K1164">
        <v>101.625</v>
      </c>
      <c r="L1164" s="2">
        <v>39990</v>
      </c>
      <c r="M1164">
        <v>103.44921875</v>
      </c>
      <c r="N1164" s="2">
        <v>40084</v>
      </c>
      <c r="O1164">
        <v>103.87109375</v>
      </c>
      <c r="P1164" s="2"/>
      <c r="T1164" s="2"/>
      <c r="X1164" s="2"/>
      <c r="AB1164" s="2"/>
      <c r="AD1164" s="2"/>
      <c r="AH1164" s="2"/>
      <c r="AJ1164" s="2">
        <v>40018</v>
      </c>
      <c r="AK1164">
        <v>108.1171875</v>
      </c>
      <c r="BD1164" s="2">
        <v>39818</v>
      </c>
      <c r="BE1164">
        <v>159.421875</v>
      </c>
      <c r="BF1164" s="2">
        <v>39818</v>
      </c>
      <c r="BG1164">
        <v>136.78515625</v>
      </c>
      <c r="BH1164" s="2">
        <v>39818</v>
      </c>
      <c r="BI1164">
        <v>146.421875</v>
      </c>
      <c r="BJ1164" s="2">
        <v>39818</v>
      </c>
      <c r="BK1164">
        <v>128.7421875</v>
      </c>
    </row>
    <row r="1165" spans="4:63" x14ac:dyDescent="0.25">
      <c r="D1165" s="2"/>
      <c r="J1165" s="2">
        <v>39819</v>
      </c>
      <c r="K1165">
        <v>101.6171875</v>
      </c>
      <c r="L1165" s="2">
        <v>39993</v>
      </c>
      <c r="M1165">
        <v>103.4296875</v>
      </c>
      <c r="N1165" s="2">
        <v>40085</v>
      </c>
      <c r="O1165">
        <v>103.8671875</v>
      </c>
      <c r="P1165" s="2"/>
      <c r="T1165" s="2"/>
      <c r="X1165" s="2"/>
      <c r="AB1165" s="2"/>
      <c r="AD1165" s="2"/>
      <c r="AH1165" s="2"/>
      <c r="AJ1165" s="2">
        <v>40021</v>
      </c>
      <c r="AK1165">
        <v>107.87890625</v>
      </c>
      <c r="BD1165" s="2">
        <v>39819</v>
      </c>
      <c r="BE1165">
        <v>159.81640625</v>
      </c>
      <c r="BF1165" s="2">
        <v>39819</v>
      </c>
      <c r="BG1165">
        <v>137.28515625</v>
      </c>
      <c r="BH1165" s="2">
        <v>39819</v>
      </c>
      <c r="BI1165">
        <v>146.859375</v>
      </c>
      <c r="BJ1165" s="2">
        <v>39819</v>
      </c>
      <c r="BK1165">
        <v>129.1640625</v>
      </c>
    </row>
    <row r="1166" spans="4:63" x14ac:dyDescent="0.25">
      <c r="D1166" s="2"/>
      <c r="J1166" s="2">
        <v>39820</v>
      </c>
      <c r="K1166">
        <v>101.625</v>
      </c>
      <c r="L1166" s="2">
        <v>39994</v>
      </c>
      <c r="M1166">
        <v>103.421875</v>
      </c>
      <c r="N1166" s="2">
        <v>40086</v>
      </c>
      <c r="O1166">
        <v>103.87890625</v>
      </c>
      <c r="P1166" s="2"/>
      <c r="T1166" s="2"/>
      <c r="X1166" s="2"/>
      <c r="AB1166" s="2"/>
      <c r="AD1166" s="2"/>
      <c r="AH1166" s="2"/>
      <c r="AJ1166" s="2">
        <v>40022</v>
      </c>
      <c r="AK1166">
        <v>107.859375</v>
      </c>
      <c r="BD1166" s="2">
        <v>39820</v>
      </c>
      <c r="BE1166">
        <v>159.1640625</v>
      </c>
      <c r="BF1166" s="2">
        <v>39820</v>
      </c>
      <c r="BG1166">
        <v>136.64453125</v>
      </c>
      <c r="BH1166" s="2">
        <v>39820</v>
      </c>
      <c r="BI1166">
        <v>146.20703125</v>
      </c>
      <c r="BJ1166" s="2">
        <v>39820</v>
      </c>
      <c r="BK1166">
        <v>128.45703125</v>
      </c>
    </row>
    <row r="1167" spans="4:63" x14ac:dyDescent="0.25">
      <c r="D1167" s="2"/>
      <c r="J1167" s="2">
        <v>39821</v>
      </c>
      <c r="K1167">
        <v>101.6328125</v>
      </c>
      <c r="L1167" s="2">
        <v>39995</v>
      </c>
      <c r="M1167">
        <v>103.44921875</v>
      </c>
      <c r="N1167" s="2">
        <v>40087</v>
      </c>
      <c r="O1167">
        <v>103.90625</v>
      </c>
      <c r="P1167" s="2"/>
      <c r="T1167" s="2"/>
      <c r="X1167" s="2"/>
      <c r="AB1167" s="2"/>
      <c r="AD1167" s="2"/>
      <c r="AH1167" s="2"/>
      <c r="AJ1167" s="2">
        <v>40023</v>
      </c>
      <c r="AK1167">
        <v>107.65234375</v>
      </c>
      <c r="BD1167" s="2">
        <v>39821</v>
      </c>
      <c r="BE1167">
        <v>159.5625</v>
      </c>
      <c r="BF1167" s="2">
        <v>39821</v>
      </c>
      <c r="BG1167">
        <v>136.8828125</v>
      </c>
      <c r="BH1167" s="2">
        <v>39821</v>
      </c>
      <c r="BI1167">
        <v>146.48828125</v>
      </c>
      <c r="BJ1167" s="2">
        <v>39821</v>
      </c>
      <c r="BK1167">
        <v>128.50390625</v>
      </c>
    </row>
    <row r="1168" spans="4:63" x14ac:dyDescent="0.25">
      <c r="D1168" s="2"/>
      <c r="J1168" s="2">
        <v>39822</v>
      </c>
      <c r="K1168">
        <v>101.62890625</v>
      </c>
      <c r="L1168" s="2">
        <v>39996</v>
      </c>
      <c r="M1168">
        <v>103.47265625</v>
      </c>
      <c r="N1168" s="2">
        <v>40088</v>
      </c>
      <c r="O1168">
        <v>103.90625</v>
      </c>
      <c r="P1168" s="2"/>
      <c r="T1168" s="2"/>
      <c r="X1168" s="2"/>
      <c r="AB1168" s="2"/>
      <c r="AD1168" s="2"/>
      <c r="AH1168" s="2"/>
      <c r="AJ1168" s="2">
        <v>40024</v>
      </c>
      <c r="AK1168">
        <v>107.8984375</v>
      </c>
      <c r="BD1168" s="2">
        <v>39822</v>
      </c>
      <c r="BE1168">
        <v>159.703125</v>
      </c>
      <c r="BF1168" s="2">
        <v>39822</v>
      </c>
      <c r="BG1168">
        <v>137.1796875</v>
      </c>
      <c r="BH1168" s="2">
        <v>39822</v>
      </c>
      <c r="BI1168">
        <v>146.62109375</v>
      </c>
      <c r="BJ1168" s="2">
        <v>39822</v>
      </c>
      <c r="BK1168">
        <v>128.703125</v>
      </c>
    </row>
    <row r="1169" spans="4:63" x14ac:dyDescent="0.25">
      <c r="D1169" s="2"/>
      <c r="J1169" s="2">
        <v>39825</v>
      </c>
      <c r="K1169">
        <v>101.62109375</v>
      </c>
      <c r="L1169" s="2">
        <v>39997</v>
      </c>
      <c r="M1169">
        <v>103.48046875</v>
      </c>
      <c r="N1169" s="2">
        <v>40091</v>
      </c>
      <c r="O1169">
        <v>103.91796875</v>
      </c>
      <c r="P1169" s="2"/>
      <c r="T1169" s="2"/>
      <c r="X1169" s="2"/>
      <c r="AB1169" s="2"/>
      <c r="AD1169" s="2"/>
      <c r="AH1169" s="2"/>
      <c r="AJ1169" s="2">
        <v>40025</v>
      </c>
      <c r="AK1169">
        <v>108.5390625</v>
      </c>
      <c r="BD1169" s="2">
        <v>39825</v>
      </c>
      <c r="BE1169">
        <v>161.45703125</v>
      </c>
      <c r="BF1169" s="2">
        <v>39825</v>
      </c>
      <c r="BG1169">
        <v>138.7109375</v>
      </c>
      <c r="BH1169" s="2">
        <v>39825</v>
      </c>
      <c r="BI1169">
        <v>148.375</v>
      </c>
      <c r="BJ1169" s="2">
        <v>39825</v>
      </c>
      <c r="BK1169">
        <v>130.44921875</v>
      </c>
    </row>
    <row r="1170" spans="4:63" x14ac:dyDescent="0.25">
      <c r="D1170" s="2"/>
      <c r="J1170" s="2">
        <v>39826</v>
      </c>
      <c r="K1170">
        <v>101.6328125</v>
      </c>
      <c r="L1170" s="2">
        <v>40000</v>
      </c>
      <c r="M1170">
        <v>103.46484375</v>
      </c>
      <c r="N1170" s="2">
        <v>40092</v>
      </c>
      <c r="O1170">
        <v>103.9140625</v>
      </c>
      <c r="P1170" s="2"/>
      <c r="T1170" s="2"/>
      <c r="X1170" s="2"/>
      <c r="AB1170" s="2"/>
      <c r="AD1170" s="2"/>
      <c r="AH1170" s="2"/>
      <c r="AJ1170" s="2">
        <v>40028</v>
      </c>
      <c r="AK1170">
        <v>107.73828125</v>
      </c>
      <c r="BD1170" s="2">
        <v>39826</v>
      </c>
      <c r="BE1170">
        <v>161.8515625</v>
      </c>
      <c r="BF1170" s="2">
        <v>39826</v>
      </c>
      <c r="BG1170">
        <v>138.9921875</v>
      </c>
      <c r="BH1170" s="2">
        <v>39826</v>
      </c>
      <c r="BI1170">
        <v>148.72265625</v>
      </c>
      <c r="BJ1170" s="2">
        <v>39826</v>
      </c>
      <c r="BK1170">
        <v>130.38671875</v>
      </c>
    </row>
    <row r="1171" spans="4:63" x14ac:dyDescent="0.25">
      <c r="D1171" s="2"/>
      <c r="J1171" s="2">
        <v>39827</v>
      </c>
      <c r="K1171">
        <v>101.6171875</v>
      </c>
      <c r="L1171" s="2">
        <v>40001</v>
      </c>
      <c r="M1171">
        <v>103.4609375</v>
      </c>
      <c r="N1171" s="2">
        <v>40093</v>
      </c>
      <c r="O1171">
        <v>103.921875</v>
      </c>
      <c r="P1171" s="2"/>
      <c r="T1171" s="2"/>
      <c r="X1171" s="2"/>
      <c r="AB1171" s="2"/>
      <c r="AD1171" s="2"/>
      <c r="AH1171" s="2"/>
      <c r="AJ1171" s="2">
        <v>40029</v>
      </c>
      <c r="AK1171">
        <v>107.5625</v>
      </c>
      <c r="BD1171" s="2">
        <v>39827</v>
      </c>
      <c r="BE1171">
        <v>164.15625</v>
      </c>
      <c r="BF1171" s="2">
        <v>39827</v>
      </c>
      <c r="BG1171">
        <v>141.07421875</v>
      </c>
      <c r="BH1171" s="2">
        <v>39827</v>
      </c>
      <c r="BI1171">
        <v>150.89453125</v>
      </c>
      <c r="BJ1171" s="2">
        <v>39827</v>
      </c>
      <c r="BK1171">
        <v>132.58984375</v>
      </c>
    </row>
    <row r="1172" spans="4:63" x14ac:dyDescent="0.25">
      <c r="D1172" s="2"/>
      <c r="J1172" s="2">
        <v>39828</v>
      </c>
      <c r="K1172">
        <v>100.015625</v>
      </c>
      <c r="L1172" s="2">
        <v>40002</v>
      </c>
      <c r="M1172">
        <v>103.47265625</v>
      </c>
      <c r="N1172" s="2">
        <v>40094</v>
      </c>
      <c r="O1172">
        <v>103.91796875</v>
      </c>
      <c r="P1172" s="2"/>
      <c r="T1172" s="2"/>
      <c r="X1172" s="2"/>
      <c r="AB1172" s="2"/>
      <c r="AD1172" s="2"/>
      <c r="AH1172" s="2"/>
      <c r="AJ1172" s="2">
        <v>40030</v>
      </c>
      <c r="AK1172">
        <v>107.41796875</v>
      </c>
      <c r="BD1172" s="2">
        <v>39828</v>
      </c>
      <c r="BE1172">
        <v>163.73828125</v>
      </c>
      <c r="BF1172" s="2">
        <v>39828</v>
      </c>
      <c r="BG1172">
        <v>140.60546875</v>
      </c>
      <c r="BH1172" s="2">
        <v>39828</v>
      </c>
      <c r="BI1172">
        <v>150.5234375</v>
      </c>
      <c r="BJ1172" s="2">
        <v>39828</v>
      </c>
      <c r="BK1172">
        <v>132.5703125</v>
      </c>
    </row>
    <row r="1173" spans="4:63" x14ac:dyDescent="0.25">
      <c r="D1173" s="2"/>
      <c r="L1173" s="2">
        <v>40003</v>
      </c>
      <c r="M1173">
        <v>103.48046875</v>
      </c>
      <c r="N1173" s="2">
        <v>40095</v>
      </c>
      <c r="O1173">
        <v>103.9140625</v>
      </c>
      <c r="P1173" s="2"/>
      <c r="T1173" s="2"/>
      <c r="X1173" s="2"/>
      <c r="AB1173" s="2"/>
      <c r="AD1173" s="2"/>
      <c r="AH1173" s="2"/>
      <c r="AJ1173" s="2">
        <v>40031</v>
      </c>
      <c r="AK1173">
        <v>107.48828125</v>
      </c>
      <c r="BD1173" s="2">
        <v>39829</v>
      </c>
      <c r="BE1173">
        <v>162.8828125</v>
      </c>
      <c r="BF1173" s="2">
        <v>39829</v>
      </c>
      <c r="BG1173">
        <v>139.90234375</v>
      </c>
      <c r="BH1173" s="2">
        <v>39829</v>
      </c>
      <c r="BI1173">
        <v>150</v>
      </c>
      <c r="BJ1173" s="2">
        <v>39829</v>
      </c>
      <c r="BK1173">
        <v>132.00390625</v>
      </c>
    </row>
    <row r="1174" spans="4:63" x14ac:dyDescent="0.25">
      <c r="D1174" s="2"/>
      <c r="L1174" s="2">
        <v>40004</v>
      </c>
      <c r="M1174">
        <v>103.49609375</v>
      </c>
      <c r="N1174" s="2">
        <v>40098</v>
      </c>
      <c r="O1174">
        <v>103.9140625</v>
      </c>
      <c r="P1174" s="2"/>
      <c r="T1174" s="2"/>
      <c r="X1174" s="2"/>
      <c r="AB1174" s="2"/>
      <c r="AD1174" s="2"/>
      <c r="AH1174" s="2"/>
      <c r="AJ1174" s="2">
        <v>40032</v>
      </c>
      <c r="AK1174">
        <v>106.9609375</v>
      </c>
      <c r="BD1174" s="2">
        <v>39832</v>
      </c>
      <c r="BE1174">
        <v>162.8828125</v>
      </c>
      <c r="BF1174" s="2">
        <v>39832</v>
      </c>
      <c r="BG1174">
        <v>139.90234375</v>
      </c>
      <c r="BH1174" s="2">
        <v>39832</v>
      </c>
      <c r="BI1174">
        <v>150</v>
      </c>
      <c r="BJ1174" s="2">
        <v>39832</v>
      </c>
      <c r="BK1174">
        <v>132.00390625</v>
      </c>
    </row>
    <row r="1175" spans="4:63" x14ac:dyDescent="0.25">
      <c r="D1175" s="2"/>
      <c r="L1175" s="2">
        <v>40007</v>
      </c>
      <c r="M1175">
        <v>103.47265625</v>
      </c>
      <c r="N1175" s="2">
        <v>40099</v>
      </c>
      <c r="O1175">
        <v>103.91015625</v>
      </c>
      <c r="P1175" s="2"/>
      <c r="T1175" s="2"/>
      <c r="X1175" s="2"/>
      <c r="AB1175" s="2"/>
      <c r="AD1175" s="2"/>
      <c r="AH1175" s="2"/>
      <c r="AJ1175" s="2">
        <v>40035</v>
      </c>
      <c r="AK1175">
        <v>107.33203125</v>
      </c>
      <c r="BD1175" s="2">
        <v>39833</v>
      </c>
      <c r="BE1175">
        <v>160.90234375</v>
      </c>
      <c r="BF1175" s="2">
        <v>39833</v>
      </c>
      <c r="BG1175">
        <v>138.21875</v>
      </c>
      <c r="BH1175" s="2">
        <v>39833</v>
      </c>
      <c r="BI1175">
        <v>147.98828125</v>
      </c>
      <c r="BJ1175" s="2">
        <v>39833</v>
      </c>
      <c r="BK1175">
        <v>130.12890625</v>
      </c>
    </row>
    <row r="1176" spans="4:63" x14ac:dyDescent="0.25">
      <c r="D1176" s="2"/>
      <c r="L1176" s="2">
        <v>40008</v>
      </c>
      <c r="M1176">
        <v>101.6875</v>
      </c>
      <c r="N1176" s="2">
        <v>40100</v>
      </c>
      <c r="O1176">
        <v>101.90625</v>
      </c>
      <c r="P1176" s="2"/>
      <c r="T1176" s="2"/>
      <c r="X1176" s="2"/>
      <c r="AB1176" s="2"/>
      <c r="AD1176" s="2"/>
      <c r="AH1176" s="2"/>
      <c r="AJ1176" s="2">
        <v>40036</v>
      </c>
      <c r="AK1176">
        <v>107.765625</v>
      </c>
      <c r="BD1176" s="2">
        <v>39834</v>
      </c>
      <c r="BE1176">
        <v>157.59765625</v>
      </c>
      <c r="BF1176" s="2">
        <v>39834</v>
      </c>
      <c r="BG1176">
        <v>135.21875</v>
      </c>
      <c r="BH1176" s="2">
        <v>39834</v>
      </c>
      <c r="BI1176">
        <v>144.70703125</v>
      </c>
      <c r="BJ1176" s="2">
        <v>39834</v>
      </c>
      <c r="BK1176">
        <v>126.71875</v>
      </c>
    </row>
    <row r="1177" spans="4:63" x14ac:dyDescent="0.25">
      <c r="D1177" s="2"/>
      <c r="L1177" s="2">
        <v>40009</v>
      </c>
      <c r="M1177">
        <v>101.66796875</v>
      </c>
      <c r="N1177" s="2">
        <v>40101</v>
      </c>
      <c r="O1177">
        <v>101.91796875</v>
      </c>
      <c r="P1177" s="2"/>
      <c r="T1177" s="2"/>
      <c r="X1177" s="2"/>
      <c r="AB1177" s="2"/>
      <c r="AD1177" s="2"/>
      <c r="AH1177" s="2"/>
      <c r="AJ1177" s="2">
        <v>40037</v>
      </c>
      <c r="AK1177">
        <v>107.6953125</v>
      </c>
      <c r="BD1177" s="2">
        <v>39835</v>
      </c>
      <c r="BE1177">
        <v>155.8828125</v>
      </c>
      <c r="BF1177" s="2">
        <v>39835</v>
      </c>
      <c r="BG1177">
        <v>133.890625</v>
      </c>
      <c r="BH1177" s="2">
        <v>39835</v>
      </c>
      <c r="BI1177">
        <v>143.1484375</v>
      </c>
      <c r="BJ1177" s="2">
        <v>39835</v>
      </c>
      <c r="BK1177">
        <v>125.109375</v>
      </c>
    </row>
    <row r="1178" spans="4:63" x14ac:dyDescent="0.25">
      <c r="D1178" s="2"/>
      <c r="L1178" s="2">
        <v>40010</v>
      </c>
      <c r="M1178">
        <v>101.67578125</v>
      </c>
      <c r="N1178" s="2">
        <v>40102</v>
      </c>
      <c r="O1178">
        <v>101.91796875</v>
      </c>
      <c r="P1178" s="2"/>
      <c r="T1178" s="2"/>
      <c r="X1178" s="2"/>
      <c r="AB1178" s="2"/>
      <c r="AD1178" s="2"/>
      <c r="AH1178" s="2"/>
      <c r="AJ1178" s="2">
        <v>40038</v>
      </c>
      <c r="AK1178">
        <v>108.31640625</v>
      </c>
      <c r="BD1178" s="2">
        <v>39836</v>
      </c>
      <c r="BE1178">
        <v>155.6484375</v>
      </c>
      <c r="BF1178" s="2">
        <v>39836</v>
      </c>
      <c r="BG1178">
        <v>133.69140625</v>
      </c>
      <c r="BH1178" s="2">
        <v>39836</v>
      </c>
      <c r="BI1178">
        <v>142.75</v>
      </c>
      <c r="BJ1178" s="2">
        <v>39836</v>
      </c>
      <c r="BK1178">
        <v>124.46484375</v>
      </c>
    </row>
    <row r="1179" spans="4:63" x14ac:dyDescent="0.25">
      <c r="D1179" s="2"/>
      <c r="L1179" s="2">
        <v>40011</v>
      </c>
      <c r="M1179">
        <v>101.67578125</v>
      </c>
      <c r="N1179" s="2">
        <v>40105</v>
      </c>
      <c r="O1179">
        <v>101.9140625</v>
      </c>
      <c r="P1179" s="2"/>
      <c r="T1179" s="2"/>
      <c r="X1179" s="2"/>
      <c r="AB1179" s="2"/>
      <c r="AD1179" s="2"/>
      <c r="AH1179" s="2"/>
      <c r="AJ1179" s="2">
        <v>40039</v>
      </c>
      <c r="AK1179">
        <v>106.5859375</v>
      </c>
      <c r="BD1179" s="2">
        <v>39839</v>
      </c>
      <c r="BE1179">
        <v>154.98046875</v>
      </c>
      <c r="BF1179" s="2">
        <v>39839</v>
      </c>
      <c r="BG1179">
        <v>133.08203125</v>
      </c>
      <c r="BH1179" s="2">
        <v>39839</v>
      </c>
      <c r="BI1179">
        <v>142.078125</v>
      </c>
      <c r="BJ1179" s="2">
        <v>39839</v>
      </c>
      <c r="BK1179">
        <v>123.74609375</v>
      </c>
    </row>
    <row r="1180" spans="4:63" x14ac:dyDescent="0.25">
      <c r="D1180" s="2"/>
      <c r="L1180" s="2">
        <v>40014</v>
      </c>
      <c r="M1180">
        <v>101.66796875</v>
      </c>
      <c r="N1180" s="2">
        <v>40106</v>
      </c>
      <c r="O1180">
        <v>101.91015625</v>
      </c>
      <c r="P1180" s="2"/>
      <c r="T1180" s="2"/>
      <c r="X1180" s="2"/>
      <c r="AB1180" s="2"/>
      <c r="AD1180" s="2"/>
      <c r="AH1180" s="2"/>
      <c r="AJ1180" s="2">
        <v>40042</v>
      </c>
      <c r="AK1180">
        <v>107.125</v>
      </c>
      <c r="BD1180" s="2">
        <v>39840</v>
      </c>
      <c r="BE1180">
        <v>157.20703125</v>
      </c>
      <c r="BF1180" s="2">
        <v>39840</v>
      </c>
      <c r="BG1180">
        <v>135.17578125</v>
      </c>
      <c r="BH1180" s="2">
        <v>39840</v>
      </c>
      <c r="BI1180">
        <v>144.41015625</v>
      </c>
      <c r="BJ1180" s="2">
        <v>39840</v>
      </c>
      <c r="BK1180">
        <v>126.0234375</v>
      </c>
    </row>
    <row r="1181" spans="4:63" x14ac:dyDescent="0.25">
      <c r="D1181" s="2"/>
      <c r="L1181" s="2">
        <v>40015</v>
      </c>
      <c r="M1181">
        <v>101.6796875</v>
      </c>
      <c r="N1181" s="2">
        <v>40107</v>
      </c>
      <c r="O1181">
        <v>101.90625</v>
      </c>
      <c r="P1181" s="2"/>
      <c r="T1181" s="2"/>
      <c r="X1181" s="2"/>
      <c r="AB1181" s="2"/>
      <c r="AD1181" s="2"/>
      <c r="AH1181" s="2"/>
      <c r="AJ1181" s="2">
        <v>40043</v>
      </c>
      <c r="AK1181">
        <v>106.90234375</v>
      </c>
      <c r="BD1181" s="2">
        <v>39841</v>
      </c>
      <c r="BE1181">
        <v>154.6171875</v>
      </c>
      <c r="BF1181" s="2">
        <v>39841</v>
      </c>
      <c r="BG1181">
        <v>132.67578125</v>
      </c>
      <c r="BH1181" s="2">
        <v>39841</v>
      </c>
      <c r="BI1181">
        <v>141.7734375</v>
      </c>
      <c r="BJ1181" s="2">
        <v>39841</v>
      </c>
      <c r="BK1181">
        <v>123.2578125</v>
      </c>
    </row>
    <row r="1182" spans="4:63" x14ac:dyDescent="0.25">
      <c r="D1182" s="2"/>
      <c r="L1182" s="2">
        <v>40016</v>
      </c>
      <c r="M1182">
        <v>101.6875</v>
      </c>
      <c r="N1182" s="2">
        <v>40108</v>
      </c>
      <c r="O1182">
        <v>101.91796875</v>
      </c>
      <c r="P1182" s="2"/>
      <c r="T1182" s="2"/>
      <c r="X1182" s="2"/>
      <c r="AB1182" s="2"/>
      <c r="AD1182" s="2"/>
      <c r="AH1182" s="2"/>
      <c r="AJ1182" s="2">
        <v>40044</v>
      </c>
      <c r="AK1182">
        <v>107.1640625</v>
      </c>
      <c r="BD1182" s="2">
        <v>39842</v>
      </c>
      <c r="BE1182">
        <v>151.91796875</v>
      </c>
      <c r="BF1182" s="2">
        <v>39842</v>
      </c>
      <c r="BG1182">
        <v>130.41015625</v>
      </c>
      <c r="BH1182" s="2">
        <v>39842</v>
      </c>
      <c r="BI1182">
        <v>139.2578125</v>
      </c>
      <c r="BJ1182" s="2">
        <v>39842</v>
      </c>
      <c r="BK1182">
        <v>120.6796875</v>
      </c>
    </row>
    <row r="1183" spans="4:63" x14ac:dyDescent="0.25">
      <c r="D1183" s="2"/>
      <c r="L1183" s="2">
        <v>40017</v>
      </c>
      <c r="M1183">
        <v>101.66796875</v>
      </c>
      <c r="N1183" s="2">
        <v>40109</v>
      </c>
      <c r="O1183">
        <v>101.91796875</v>
      </c>
      <c r="P1183" s="2"/>
      <c r="T1183" s="2"/>
      <c r="X1183" s="2"/>
      <c r="AB1183" s="2"/>
      <c r="AD1183" s="2"/>
      <c r="AH1183" s="2"/>
      <c r="AJ1183" s="2">
        <v>40045</v>
      </c>
      <c r="AK1183">
        <v>107.14453125</v>
      </c>
      <c r="BD1183" s="2">
        <v>39843</v>
      </c>
      <c r="BE1183">
        <v>152.16796875</v>
      </c>
      <c r="BF1183" s="2">
        <v>39843</v>
      </c>
      <c r="BG1183">
        <v>130.6328125</v>
      </c>
      <c r="BH1183" s="2">
        <v>39843</v>
      </c>
      <c r="BI1183">
        <v>139.546875</v>
      </c>
      <c r="BJ1183" s="2">
        <v>39843</v>
      </c>
      <c r="BK1183">
        <v>120.66015625</v>
      </c>
    </row>
    <row r="1184" spans="4:63" x14ac:dyDescent="0.25">
      <c r="D1184" s="2"/>
      <c r="L1184" s="2">
        <v>40018</v>
      </c>
      <c r="M1184">
        <v>101.6796875</v>
      </c>
      <c r="N1184" s="2">
        <v>40112</v>
      </c>
      <c r="O1184">
        <v>101.9140625</v>
      </c>
      <c r="P1184" s="2"/>
      <c r="T1184" s="2"/>
      <c r="X1184" s="2"/>
      <c r="AB1184" s="2"/>
      <c r="AD1184" s="2"/>
      <c r="AH1184" s="2"/>
      <c r="AJ1184" s="2">
        <v>40046</v>
      </c>
      <c r="AK1184">
        <v>106.34765625</v>
      </c>
      <c r="BD1184" s="2">
        <v>39846</v>
      </c>
      <c r="BE1184">
        <v>154.5625</v>
      </c>
      <c r="BF1184" s="2">
        <v>39846</v>
      </c>
      <c r="BG1184">
        <v>132.6796875</v>
      </c>
      <c r="BH1184" s="2">
        <v>39846</v>
      </c>
      <c r="BI1184">
        <v>141.83203125</v>
      </c>
      <c r="BJ1184" s="2">
        <v>39846</v>
      </c>
      <c r="BK1184">
        <v>122.78125</v>
      </c>
    </row>
    <row r="1185" spans="4:63" x14ac:dyDescent="0.25">
      <c r="D1185" s="2"/>
      <c r="L1185" s="2">
        <v>40021</v>
      </c>
      <c r="M1185">
        <v>101.69140625</v>
      </c>
      <c r="N1185" s="2">
        <v>40113</v>
      </c>
      <c r="O1185">
        <v>101.92578125</v>
      </c>
      <c r="P1185" s="2"/>
      <c r="T1185" s="2"/>
      <c r="X1185" s="2"/>
      <c r="AB1185" s="2"/>
      <c r="AD1185" s="2"/>
      <c r="AH1185" s="2"/>
      <c r="AJ1185" s="2">
        <v>40049</v>
      </c>
      <c r="AK1185">
        <v>106.765625</v>
      </c>
      <c r="BD1185" s="2">
        <v>39847</v>
      </c>
      <c r="BE1185">
        <v>151.6484375</v>
      </c>
      <c r="BF1185" s="2">
        <v>39847</v>
      </c>
      <c r="BG1185">
        <v>130.1484375</v>
      </c>
      <c r="BH1185" s="2">
        <v>39847</v>
      </c>
      <c r="BI1185">
        <v>139.17578125</v>
      </c>
      <c r="BJ1185" s="2">
        <v>39847</v>
      </c>
      <c r="BK1185">
        <v>120.21875</v>
      </c>
    </row>
    <row r="1186" spans="4:63" x14ac:dyDescent="0.25">
      <c r="D1186" s="2"/>
      <c r="L1186" s="2">
        <v>40022</v>
      </c>
      <c r="M1186">
        <v>101.68359375</v>
      </c>
      <c r="N1186" s="2">
        <v>40114</v>
      </c>
      <c r="O1186">
        <v>101.91796875</v>
      </c>
      <c r="P1186" s="2"/>
      <c r="T1186" s="2"/>
      <c r="X1186" s="2"/>
      <c r="AB1186" s="2"/>
      <c r="AD1186" s="2"/>
      <c r="AH1186" s="2"/>
      <c r="AJ1186" s="2">
        <v>40050</v>
      </c>
      <c r="AK1186">
        <v>106.99609375</v>
      </c>
      <c r="BD1186" s="2">
        <v>39848</v>
      </c>
      <c r="BE1186">
        <v>151.77734375</v>
      </c>
      <c r="BF1186" s="2">
        <v>39848</v>
      </c>
      <c r="BG1186">
        <v>130.3828125</v>
      </c>
      <c r="BH1186" s="2">
        <v>39848</v>
      </c>
      <c r="BI1186">
        <v>139.3046875</v>
      </c>
      <c r="BJ1186" s="2">
        <v>39848</v>
      </c>
      <c r="BK1186">
        <v>120.32421875</v>
      </c>
    </row>
    <row r="1187" spans="4:63" x14ac:dyDescent="0.25">
      <c r="D1187" s="2"/>
      <c r="L1187" s="2">
        <v>40023</v>
      </c>
      <c r="M1187">
        <v>101.6953125</v>
      </c>
      <c r="N1187" s="2">
        <v>40115</v>
      </c>
      <c r="O1187">
        <v>101.9296875</v>
      </c>
      <c r="P1187" s="2"/>
      <c r="T1187" s="2"/>
      <c r="X1187" s="2"/>
      <c r="AB1187" s="2"/>
      <c r="AD1187" s="2"/>
      <c r="AH1187" s="2"/>
      <c r="AJ1187" s="2">
        <v>40051</v>
      </c>
      <c r="AK1187">
        <v>107.00390625</v>
      </c>
      <c r="BD1187" s="2">
        <v>39849</v>
      </c>
      <c r="BE1187">
        <v>152.203125</v>
      </c>
      <c r="BF1187" s="2">
        <v>39849</v>
      </c>
      <c r="BG1187">
        <v>130.6640625</v>
      </c>
      <c r="BH1187" s="2">
        <v>39849</v>
      </c>
      <c r="BI1187">
        <v>139.83984375</v>
      </c>
      <c r="BJ1187" s="2">
        <v>39849</v>
      </c>
      <c r="BK1187">
        <v>120.93359375</v>
      </c>
    </row>
    <row r="1188" spans="4:63" x14ac:dyDescent="0.25">
      <c r="D1188" s="2"/>
      <c r="L1188" s="2">
        <v>40024</v>
      </c>
      <c r="M1188">
        <v>101.703125</v>
      </c>
      <c r="N1188" s="2">
        <v>40116</v>
      </c>
      <c r="O1188">
        <v>101.93359375</v>
      </c>
      <c r="P1188" s="2"/>
      <c r="T1188" s="2"/>
      <c r="X1188" s="2"/>
      <c r="AB1188" s="2"/>
      <c r="AD1188" s="2"/>
      <c r="AH1188" s="2"/>
      <c r="AJ1188" s="2">
        <v>40052</v>
      </c>
      <c r="AK1188">
        <v>107</v>
      </c>
      <c r="BD1188" s="2">
        <v>39850</v>
      </c>
      <c r="BE1188">
        <v>150.9375</v>
      </c>
      <c r="BF1188" s="2">
        <v>39850</v>
      </c>
      <c r="BG1188">
        <v>129.52734375</v>
      </c>
      <c r="BH1188" s="2">
        <v>39850</v>
      </c>
      <c r="BI1188">
        <v>138.65625</v>
      </c>
      <c r="BJ1188" s="2">
        <v>39850</v>
      </c>
      <c r="BK1188">
        <v>120.1484375</v>
      </c>
    </row>
    <row r="1189" spans="4:63" x14ac:dyDescent="0.25">
      <c r="D1189" s="2"/>
      <c r="L1189" s="2">
        <v>40025</v>
      </c>
      <c r="M1189">
        <v>101.71875</v>
      </c>
      <c r="N1189" s="2">
        <v>40119</v>
      </c>
      <c r="O1189">
        <v>101.92578125</v>
      </c>
      <c r="P1189" s="2"/>
      <c r="T1189" s="2"/>
      <c r="X1189" s="2"/>
      <c r="AB1189" s="2"/>
      <c r="AD1189" s="2"/>
      <c r="AH1189" s="2"/>
      <c r="AJ1189" s="2">
        <v>40053</v>
      </c>
      <c r="AK1189">
        <v>107.16015625</v>
      </c>
      <c r="BD1189" s="2">
        <v>39853</v>
      </c>
      <c r="BE1189">
        <v>151.66015625</v>
      </c>
      <c r="BF1189" s="2">
        <v>39853</v>
      </c>
      <c r="BG1189">
        <v>130.48046875</v>
      </c>
      <c r="BH1189" s="2">
        <v>39853</v>
      </c>
      <c r="BI1189">
        <v>139.41015625</v>
      </c>
      <c r="BJ1189" s="2">
        <v>39853</v>
      </c>
      <c r="BK1189">
        <v>121.3671875</v>
      </c>
    </row>
    <row r="1190" spans="4:63" x14ac:dyDescent="0.25">
      <c r="D1190" s="2"/>
      <c r="L1190" s="2">
        <v>40028</v>
      </c>
      <c r="M1190">
        <v>101.6796875</v>
      </c>
      <c r="N1190" s="2">
        <v>40120</v>
      </c>
      <c r="O1190">
        <v>101.921875</v>
      </c>
      <c r="P1190" s="2"/>
      <c r="T1190" s="2"/>
      <c r="X1190" s="2"/>
      <c r="AB1190" s="2"/>
      <c r="AD1190" s="2"/>
      <c r="AH1190" s="2"/>
      <c r="AJ1190" s="2">
        <v>40056</v>
      </c>
      <c r="AK1190">
        <v>107.48046875</v>
      </c>
      <c r="BD1190" s="2">
        <v>39854</v>
      </c>
      <c r="BE1190">
        <v>153.85546875</v>
      </c>
      <c r="BF1190" s="2">
        <v>39854</v>
      </c>
      <c r="BG1190">
        <v>132.16796875</v>
      </c>
      <c r="BH1190" s="2">
        <v>39854</v>
      </c>
      <c r="BI1190">
        <v>141.9453125</v>
      </c>
      <c r="BJ1190" s="2">
        <v>39854</v>
      </c>
      <c r="BK1190">
        <v>123.75390625</v>
      </c>
    </row>
    <row r="1191" spans="4:63" x14ac:dyDescent="0.25">
      <c r="D1191" s="2"/>
      <c r="L1191" s="2">
        <v>40029</v>
      </c>
      <c r="M1191">
        <v>101.69140625</v>
      </c>
      <c r="N1191" s="2">
        <v>40121</v>
      </c>
      <c r="O1191">
        <v>101.93359375</v>
      </c>
      <c r="P1191" s="2"/>
      <c r="T1191" s="2"/>
      <c r="X1191" s="2"/>
      <c r="AB1191" s="2"/>
      <c r="AD1191" s="2"/>
      <c r="AH1191" s="2"/>
      <c r="AJ1191" s="2">
        <v>40057</v>
      </c>
      <c r="AK1191">
        <v>107.8359375</v>
      </c>
      <c r="BD1191" s="2">
        <v>39855</v>
      </c>
      <c r="BE1191">
        <v>154.8125</v>
      </c>
      <c r="BF1191" s="2">
        <v>39855</v>
      </c>
      <c r="BG1191">
        <v>133.12109375</v>
      </c>
      <c r="BH1191" s="2">
        <v>39855</v>
      </c>
      <c r="BI1191">
        <v>142.4921875</v>
      </c>
      <c r="BJ1191" s="2">
        <v>39855</v>
      </c>
      <c r="BK1191">
        <v>124.20703125</v>
      </c>
    </row>
    <row r="1192" spans="4:63" x14ac:dyDescent="0.25">
      <c r="D1192" s="2"/>
      <c r="L1192" s="2">
        <v>40030</v>
      </c>
      <c r="M1192">
        <v>101.68359375</v>
      </c>
      <c r="N1192" s="2">
        <v>40122</v>
      </c>
      <c r="O1192">
        <v>101.9296875</v>
      </c>
      <c r="P1192" s="2"/>
      <c r="T1192" s="2"/>
      <c r="X1192" s="2"/>
      <c r="AB1192" s="2"/>
      <c r="AD1192" s="2"/>
      <c r="AH1192" s="2"/>
      <c r="AJ1192" s="2">
        <v>40058</v>
      </c>
      <c r="AK1192">
        <v>108.11328125</v>
      </c>
      <c r="BD1192" s="2">
        <v>39856</v>
      </c>
      <c r="BE1192">
        <v>154.14453125</v>
      </c>
      <c r="BF1192" s="2">
        <v>39856</v>
      </c>
      <c r="BG1192">
        <v>132.421875</v>
      </c>
      <c r="BH1192" s="2">
        <v>39856</v>
      </c>
      <c r="BI1192">
        <v>141.65234375</v>
      </c>
      <c r="BJ1192" s="2">
        <v>39856</v>
      </c>
      <c r="BK1192">
        <v>123.19140625</v>
      </c>
    </row>
    <row r="1193" spans="4:63" x14ac:dyDescent="0.25">
      <c r="D1193" s="2"/>
      <c r="L1193" s="2">
        <v>40031</v>
      </c>
      <c r="M1193">
        <v>101.6953125</v>
      </c>
      <c r="N1193" s="2">
        <v>40123</v>
      </c>
      <c r="O1193">
        <v>101.9296875</v>
      </c>
      <c r="P1193" s="2"/>
      <c r="T1193" s="2"/>
      <c r="X1193" s="2"/>
      <c r="AB1193" s="2"/>
      <c r="AD1193" s="2"/>
      <c r="AH1193" s="2"/>
      <c r="AJ1193" s="2">
        <v>40059</v>
      </c>
      <c r="AK1193">
        <v>107.9375</v>
      </c>
      <c r="BD1193" s="2">
        <v>39857</v>
      </c>
      <c r="BE1193">
        <v>147.48046875</v>
      </c>
      <c r="BF1193" s="2">
        <v>39857</v>
      </c>
      <c r="BG1193">
        <v>126.875</v>
      </c>
      <c r="BH1193" s="2">
        <v>39857</v>
      </c>
      <c r="BI1193">
        <v>135.76953125</v>
      </c>
      <c r="BJ1193" s="2">
        <v>39857</v>
      </c>
      <c r="BK1193">
        <v>118.01171875</v>
      </c>
    </row>
    <row r="1194" spans="4:63" x14ac:dyDescent="0.25">
      <c r="D1194" s="2"/>
      <c r="L1194" s="2">
        <v>40032</v>
      </c>
      <c r="M1194">
        <v>101.6953125</v>
      </c>
      <c r="N1194" s="2">
        <v>40126</v>
      </c>
      <c r="O1194">
        <v>101.94140625</v>
      </c>
      <c r="P1194" s="2"/>
      <c r="T1194" s="2"/>
      <c r="X1194" s="2"/>
      <c r="AB1194" s="2"/>
      <c r="AD1194" s="2"/>
      <c r="AH1194" s="2"/>
      <c r="AJ1194" s="2">
        <v>40060</v>
      </c>
      <c r="AK1194">
        <v>107.69921875</v>
      </c>
      <c r="BD1194" s="2">
        <v>39860</v>
      </c>
      <c r="BE1194">
        <v>147.63671875</v>
      </c>
      <c r="BF1194" s="2">
        <v>39860</v>
      </c>
      <c r="BG1194">
        <v>126.984375</v>
      </c>
      <c r="BH1194" s="2">
        <v>39860</v>
      </c>
      <c r="BI1194">
        <v>135.76953125</v>
      </c>
      <c r="BJ1194" s="2">
        <v>39860</v>
      </c>
      <c r="BK1194">
        <v>118.01171875</v>
      </c>
    </row>
    <row r="1195" spans="4:63" x14ac:dyDescent="0.25">
      <c r="D1195" s="2"/>
      <c r="L1195" s="2">
        <v>40035</v>
      </c>
      <c r="M1195">
        <v>101.703125</v>
      </c>
      <c r="N1195" s="2">
        <v>40127</v>
      </c>
      <c r="O1195">
        <v>101.93359375</v>
      </c>
      <c r="P1195" s="2"/>
      <c r="T1195" s="2"/>
      <c r="X1195" s="2"/>
      <c r="AB1195" s="2"/>
      <c r="AD1195" s="2"/>
      <c r="AH1195" s="2"/>
      <c r="AJ1195" s="2">
        <v>40063</v>
      </c>
      <c r="AK1195">
        <v>107.66796875</v>
      </c>
      <c r="BD1195" s="2">
        <v>39861</v>
      </c>
      <c r="BE1195">
        <v>151.609375</v>
      </c>
      <c r="BF1195" s="2">
        <v>39861</v>
      </c>
      <c r="BG1195">
        <v>130.56640625</v>
      </c>
      <c r="BH1195" s="2">
        <v>39861</v>
      </c>
      <c r="BI1195">
        <v>139.4296875</v>
      </c>
      <c r="BJ1195" s="2">
        <v>39861</v>
      </c>
      <c r="BK1195">
        <v>121.48046875</v>
      </c>
    </row>
    <row r="1196" spans="4:63" x14ac:dyDescent="0.25">
      <c r="D1196" s="2"/>
      <c r="L1196" s="2">
        <v>40036</v>
      </c>
      <c r="M1196">
        <v>101.71484375</v>
      </c>
      <c r="N1196" s="2">
        <v>40128</v>
      </c>
      <c r="O1196">
        <v>101.93359375</v>
      </c>
      <c r="P1196" s="2"/>
      <c r="T1196" s="2"/>
      <c r="X1196" s="2"/>
      <c r="AB1196" s="2"/>
      <c r="AD1196" s="2"/>
      <c r="AH1196" s="2"/>
      <c r="AJ1196" s="2">
        <v>40064</v>
      </c>
      <c r="AK1196">
        <v>107.4765625</v>
      </c>
      <c r="BD1196" s="2">
        <v>39862</v>
      </c>
      <c r="BE1196">
        <v>150.1953125</v>
      </c>
      <c r="BF1196" s="2">
        <v>39862</v>
      </c>
      <c r="BG1196">
        <v>129.20703125</v>
      </c>
      <c r="BH1196" s="2">
        <v>39862</v>
      </c>
      <c r="BI1196">
        <v>138.04296875</v>
      </c>
      <c r="BJ1196" s="2">
        <v>39862</v>
      </c>
      <c r="BK1196">
        <v>120.27734375</v>
      </c>
    </row>
    <row r="1197" spans="4:63" x14ac:dyDescent="0.25">
      <c r="D1197" s="2"/>
      <c r="L1197" s="2">
        <v>40037</v>
      </c>
      <c r="M1197">
        <v>101.70703125</v>
      </c>
      <c r="N1197" s="2">
        <v>40129</v>
      </c>
      <c r="O1197">
        <v>101.9453125</v>
      </c>
      <c r="P1197" s="2"/>
      <c r="T1197" s="2"/>
      <c r="X1197" s="2"/>
      <c r="AB1197" s="2"/>
      <c r="AD1197" s="2"/>
      <c r="AH1197" s="2"/>
      <c r="AJ1197" s="2">
        <v>40065</v>
      </c>
      <c r="AK1197">
        <v>107.625</v>
      </c>
      <c r="BD1197" s="2">
        <v>39863</v>
      </c>
      <c r="BE1197">
        <v>147.94921875</v>
      </c>
      <c r="BF1197" s="2">
        <v>39863</v>
      </c>
      <c r="BG1197">
        <v>127.30078125</v>
      </c>
      <c r="BH1197" s="2">
        <v>39863</v>
      </c>
      <c r="BI1197">
        <v>136.02734375</v>
      </c>
      <c r="BJ1197" s="2">
        <v>39863</v>
      </c>
      <c r="BK1197">
        <v>118.37109375</v>
      </c>
    </row>
    <row r="1198" spans="4:63" x14ac:dyDescent="0.25">
      <c r="D1198" s="2"/>
      <c r="L1198" s="2">
        <v>40038</v>
      </c>
      <c r="M1198">
        <v>101.71875</v>
      </c>
      <c r="N1198" s="2">
        <v>40130</v>
      </c>
      <c r="O1198">
        <v>101.9453125</v>
      </c>
      <c r="P1198" s="2"/>
      <c r="T1198" s="2"/>
      <c r="X1198" s="2"/>
      <c r="AB1198" s="2"/>
      <c r="AD1198" s="2"/>
      <c r="AH1198" s="2"/>
      <c r="AJ1198" s="2">
        <v>40066</v>
      </c>
      <c r="AK1198">
        <v>108.08984375</v>
      </c>
      <c r="BD1198" s="2">
        <v>39864</v>
      </c>
      <c r="BE1198">
        <v>149.33984375</v>
      </c>
      <c r="BF1198" s="2">
        <v>39864</v>
      </c>
      <c r="BG1198">
        <v>128.5234375</v>
      </c>
      <c r="BH1198" s="2">
        <v>39864</v>
      </c>
      <c r="BI1198">
        <v>137.42578125</v>
      </c>
      <c r="BJ1198" s="2">
        <v>39864</v>
      </c>
      <c r="BK1198">
        <v>119.8203125</v>
      </c>
    </row>
    <row r="1199" spans="4:63" x14ac:dyDescent="0.25">
      <c r="D1199" s="2"/>
      <c r="L1199" s="2">
        <v>40039</v>
      </c>
      <c r="M1199">
        <v>101.71484375</v>
      </c>
      <c r="N1199" s="2">
        <v>40133</v>
      </c>
      <c r="O1199">
        <v>101.94140625</v>
      </c>
      <c r="P1199" s="2"/>
      <c r="T1199" s="2"/>
      <c r="X1199" s="2"/>
      <c r="AB1199" s="2"/>
      <c r="AD1199" s="2"/>
      <c r="AH1199" s="2"/>
      <c r="AJ1199" s="2">
        <v>40067</v>
      </c>
      <c r="AK1199">
        <v>108.04296875</v>
      </c>
      <c r="BD1199" s="2">
        <v>39867</v>
      </c>
      <c r="BE1199">
        <v>150.11328125</v>
      </c>
      <c r="BF1199" s="2">
        <v>39867</v>
      </c>
      <c r="BG1199">
        <v>129.1015625</v>
      </c>
      <c r="BH1199" s="2">
        <v>39867</v>
      </c>
      <c r="BI1199">
        <v>138.0703125</v>
      </c>
      <c r="BJ1199" s="2">
        <v>39867</v>
      </c>
      <c r="BK1199">
        <v>120.50390625</v>
      </c>
    </row>
    <row r="1200" spans="4:63" x14ac:dyDescent="0.25">
      <c r="D1200" s="2"/>
      <c r="L1200" s="2">
        <v>40042</v>
      </c>
      <c r="M1200">
        <v>101.7265625</v>
      </c>
      <c r="N1200" s="2">
        <v>40134</v>
      </c>
      <c r="O1200">
        <v>101.953125</v>
      </c>
      <c r="P1200" s="2"/>
      <c r="T1200" s="2"/>
      <c r="X1200" s="2"/>
      <c r="AB1200" s="2"/>
      <c r="AD1200" s="2"/>
      <c r="AH1200" s="2"/>
      <c r="AJ1200" s="2">
        <v>40070</v>
      </c>
      <c r="AK1200">
        <v>107.7109375</v>
      </c>
      <c r="BD1200" s="2">
        <v>39868</v>
      </c>
      <c r="BE1200">
        <v>149.8203125</v>
      </c>
      <c r="BF1200" s="2">
        <v>39868</v>
      </c>
      <c r="BG1200">
        <v>128.9921875</v>
      </c>
      <c r="BH1200" s="2">
        <v>39868</v>
      </c>
      <c r="BI1200">
        <v>137.98046875</v>
      </c>
      <c r="BJ1200" s="2">
        <v>39868</v>
      </c>
      <c r="BK1200">
        <v>120.66015625</v>
      </c>
    </row>
    <row r="1201" spans="4:63" x14ac:dyDescent="0.25">
      <c r="D1201" s="2"/>
      <c r="L1201" s="2">
        <v>40043</v>
      </c>
      <c r="M1201">
        <v>101.71875</v>
      </c>
      <c r="N1201" s="2">
        <v>40135</v>
      </c>
      <c r="O1201">
        <v>101.9453125</v>
      </c>
      <c r="P1201" s="2"/>
      <c r="T1201" s="2"/>
      <c r="X1201" s="2"/>
      <c r="AB1201" s="2"/>
      <c r="AD1201" s="2"/>
      <c r="AH1201" s="2"/>
      <c r="AJ1201" s="2">
        <v>40071</v>
      </c>
      <c r="AK1201">
        <v>107.59765625</v>
      </c>
      <c r="BD1201" s="2">
        <v>39869</v>
      </c>
      <c r="BE1201">
        <v>148.18359375</v>
      </c>
      <c r="BF1201" s="2">
        <v>39869</v>
      </c>
      <c r="BG1201">
        <v>127.51171875</v>
      </c>
      <c r="BH1201" s="2">
        <v>39869</v>
      </c>
      <c r="BI1201">
        <v>136.28125</v>
      </c>
      <c r="BJ1201" s="2">
        <v>39869</v>
      </c>
      <c r="BK1201">
        <v>119.09765625</v>
      </c>
    </row>
    <row r="1202" spans="4:63" x14ac:dyDescent="0.25">
      <c r="D1202" s="2"/>
      <c r="L1202" s="2">
        <v>40044</v>
      </c>
      <c r="M1202">
        <v>101.71484375</v>
      </c>
      <c r="N1202" s="2">
        <v>40136</v>
      </c>
      <c r="O1202">
        <v>101.95703125</v>
      </c>
      <c r="P1202" s="2"/>
      <c r="T1202" s="2"/>
      <c r="X1202" s="2"/>
      <c r="AB1202" s="2"/>
      <c r="AD1202" s="2"/>
      <c r="AH1202" s="2"/>
      <c r="AJ1202" s="2">
        <v>40072</v>
      </c>
      <c r="AK1202">
        <v>107.375</v>
      </c>
      <c r="BD1202" s="2">
        <v>39870</v>
      </c>
      <c r="BE1202">
        <v>147.08203125</v>
      </c>
      <c r="BF1202" s="2">
        <v>39870</v>
      </c>
      <c r="BG1202">
        <v>126.55859375</v>
      </c>
      <c r="BH1202" s="2">
        <v>39870</v>
      </c>
      <c r="BI1202">
        <v>135.265625</v>
      </c>
      <c r="BJ1202" s="2">
        <v>39870</v>
      </c>
      <c r="BK1202">
        <v>118.09765625</v>
      </c>
    </row>
    <row r="1203" spans="4:63" x14ac:dyDescent="0.25">
      <c r="D1203" s="2"/>
      <c r="L1203" s="2">
        <v>40045</v>
      </c>
      <c r="M1203">
        <v>101.73828125</v>
      </c>
      <c r="N1203" s="2"/>
      <c r="P1203" s="2"/>
      <c r="T1203" s="2"/>
      <c r="X1203" s="2"/>
      <c r="AB1203" s="2"/>
      <c r="AD1203" s="2"/>
      <c r="AH1203" s="2"/>
      <c r="AJ1203" s="2">
        <v>40073</v>
      </c>
      <c r="AK1203">
        <v>107.77734375</v>
      </c>
      <c r="BD1203" s="2">
        <v>39871</v>
      </c>
      <c r="BE1203">
        <v>146.34765625</v>
      </c>
      <c r="BF1203" s="2">
        <v>39871</v>
      </c>
      <c r="BG1203">
        <v>125.9375</v>
      </c>
      <c r="BH1203" s="2">
        <v>39871</v>
      </c>
      <c r="BI1203">
        <v>134.5546875</v>
      </c>
      <c r="BJ1203" s="2">
        <v>39871</v>
      </c>
      <c r="BK1203">
        <v>117.53125</v>
      </c>
    </row>
    <row r="1204" spans="4:63" x14ac:dyDescent="0.25">
      <c r="D1204" s="2"/>
      <c r="L1204" s="2">
        <v>40046</v>
      </c>
      <c r="M1204">
        <v>101.73828125</v>
      </c>
      <c r="N1204" s="2"/>
      <c r="P1204" s="2"/>
      <c r="T1204" s="2"/>
      <c r="X1204" s="2"/>
      <c r="AB1204" s="2"/>
      <c r="AD1204" s="2"/>
      <c r="AH1204" s="2"/>
      <c r="AJ1204" s="2">
        <v>40074</v>
      </c>
      <c r="AK1204">
        <v>107.33984375</v>
      </c>
      <c r="BD1204" s="2">
        <v>39874</v>
      </c>
      <c r="BE1204">
        <v>148.3671875</v>
      </c>
      <c r="BF1204" s="2">
        <v>39874</v>
      </c>
      <c r="BG1204">
        <v>127.703125</v>
      </c>
      <c r="BH1204" s="2">
        <v>39874</v>
      </c>
      <c r="BI1204">
        <v>136.54296875</v>
      </c>
      <c r="BJ1204" s="2">
        <v>39874</v>
      </c>
      <c r="BK1204">
        <v>119.24609375</v>
      </c>
    </row>
    <row r="1205" spans="4:63" x14ac:dyDescent="0.25">
      <c r="D1205" s="2"/>
      <c r="L1205" s="2">
        <v>40049</v>
      </c>
      <c r="M1205">
        <v>101.73046875</v>
      </c>
      <c r="N1205" s="2"/>
      <c r="P1205" s="2"/>
      <c r="T1205" s="2"/>
      <c r="X1205" s="2"/>
      <c r="AB1205" s="2"/>
      <c r="AD1205" s="2"/>
      <c r="AH1205" s="2"/>
      <c r="AJ1205" s="2">
        <v>40077</v>
      </c>
      <c r="AK1205">
        <v>107.3203125</v>
      </c>
      <c r="BD1205" s="2">
        <v>39875</v>
      </c>
      <c r="BE1205">
        <v>148.25</v>
      </c>
      <c r="BF1205" s="2">
        <v>39875</v>
      </c>
      <c r="BG1205">
        <v>127.5625</v>
      </c>
      <c r="BH1205" s="2">
        <v>39875</v>
      </c>
      <c r="BI1205">
        <v>136.328125</v>
      </c>
      <c r="BJ1205" s="2">
        <v>39875</v>
      </c>
      <c r="BK1205">
        <v>119.23046875</v>
      </c>
    </row>
    <row r="1206" spans="4:63" x14ac:dyDescent="0.25">
      <c r="D1206" s="2"/>
      <c r="L1206" s="2">
        <v>40050</v>
      </c>
      <c r="M1206">
        <v>101.7265625</v>
      </c>
      <c r="N1206" s="2"/>
      <c r="P1206" s="2"/>
      <c r="T1206" s="2"/>
      <c r="X1206" s="2"/>
      <c r="AB1206" s="2"/>
      <c r="AD1206" s="2"/>
      <c r="AH1206" s="2"/>
      <c r="AJ1206" s="2">
        <v>40078</v>
      </c>
      <c r="AK1206">
        <v>107.53515625</v>
      </c>
      <c r="BD1206" s="2">
        <v>39876</v>
      </c>
      <c r="BE1206">
        <v>146.98828125</v>
      </c>
      <c r="BF1206" s="2">
        <v>39876</v>
      </c>
      <c r="BG1206">
        <v>126.484375</v>
      </c>
      <c r="BH1206" s="2">
        <v>39876</v>
      </c>
      <c r="BI1206">
        <v>135.25</v>
      </c>
      <c r="BJ1206" s="2">
        <v>39876</v>
      </c>
      <c r="BK1206">
        <v>118.27734375</v>
      </c>
    </row>
    <row r="1207" spans="4:63" x14ac:dyDescent="0.25">
      <c r="D1207" s="2"/>
      <c r="L1207" s="2">
        <v>40051</v>
      </c>
      <c r="M1207">
        <v>101.734375</v>
      </c>
      <c r="N1207" s="2"/>
      <c r="P1207" s="2"/>
      <c r="T1207" s="2"/>
      <c r="X1207" s="2"/>
      <c r="AB1207" s="2"/>
      <c r="AD1207" s="2"/>
      <c r="AH1207" s="2"/>
      <c r="AJ1207" s="2">
        <v>40079</v>
      </c>
      <c r="AK1207">
        <v>107.76171875</v>
      </c>
      <c r="BD1207" s="2">
        <v>39877</v>
      </c>
      <c r="BE1207">
        <v>150.4140625</v>
      </c>
      <c r="BF1207" s="2">
        <v>39877</v>
      </c>
      <c r="BG1207">
        <v>129.45703125</v>
      </c>
      <c r="BH1207" s="2">
        <v>39877</v>
      </c>
      <c r="BI1207">
        <v>138.39453125</v>
      </c>
      <c r="BJ1207" s="2">
        <v>39877</v>
      </c>
      <c r="BK1207">
        <v>121.23046875</v>
      </c>
    </row>
    <row r="1208" spans="4:63" x14ac:dyDescent="0.25">
      <c r="D1208" s="2"/>
      <c r="L1208" s="2">
        <v>40052</v>
      </c>
      <c r="M1208">
        <v>101.74609375</v>
      </c>
      <c r="N1208" s="2"/>
      <c r="P1208" s="2"/>
      <c r="T1208" s="2"/>
      <c r="X1208" s="2"/>
      <c r="AB1208" s="2"/>
      <c r="AD1208" s="2"/>
      <c r="AH1208" s="2"/>
      <c r="AJ1208" s="2">
        <v>40080</v>
      </c>
      <c r="AK1208">
        <v>107.9453125</v>
      </c>
      <c r="BD1208" s="2">
        <v>39878</v>
      </c>
      <c r="BE1208">
        <v>149.94921875</v>
      </c>
      <c r="BF1208" s="2">
        <v>39878</v>
      </c>
      <c r="BG1208">
        <v>129.01953125</v>
      </c>
      <c r="BH1208" s="2">
        <v>39878</v>
      </c>
      <c r="BI1208">
        <v>137.71484375</v>
      </c>
      <c r="BJ1208" s="2">
        <v>39878</v>
      </c>
      <c r="BK1208">
        <v>120.5234375</v>
      </c>
    </row>
    <row r="1209" spans="4:63" x14ac:dyDescent="0.25">
      <c r="D1209" s="2"/>
      <c r="L1209" s="2">
        <v>40053</v>
      </c>
      <c r="M1209">
        <v>101.74609375</v>
      </c>
      <c r="N1209" s="2"/>
      <c r="P1209" s="2"/>
      <c r="T1209" s="2"/>
      <c r="X1209" s="2"/>
      <c r="AB1209" s="2"/>
      <c r="AD1209" s="2"/>
      <c r="AH1209" s="2"/>
      <c r="AJ1209" s="2">
        <v>40081</v>
      </c>
      <c r="AK1209">
        <v>108.0078125</v>
      </c>
      <c r="BD1209" s="2">
        <v>39881</v>
      </c>
      <c r="BE1209">
        <v>149.71875</v>
      </c>
      <c r="BF1209" s="2">
        <v>39881</v>
      </c>
      <c r="BG1209">
        <v>128.8515625</v>
      </c>
      <c r="BH1209" s="2">
        <v>39881</v>
      </c>
      <c r="BI1209">
        <v>137.5</v>
      </c>
      <c r="BJ1209" s="2">
        <v>39881</v>
      </c>
      <c r="BK1209">
        <v>120.11328125</v>
      </c>
    </row>
    <row r="1210" spans="4:63" x14ac:dyDescent="0.25">
      <c r="D1210" s="2"/>
      <c r="L1210" s="2">
        <v>40056</v>
      </c>
      <c r="M1210">
        <v>101.73828125</v>
      </c>
      <c r="N1210" s="2"/>
      <c r="P1210" s="2"/>
      <c r="T1210" s="2"/>
      <c r="X1210" s="2"/>
      <c r="AB1210" s="2"/>
      <c r="AD1210" s="2"/>
      <c r="AH1210" s="2"/>
      <c r="AJ1210" s="2">
        <v>40084</v>
      </c>
      <c r="AK1210">
        <v>108.20703125</v>
      </c>
      <c r="BD1210" s="2">
        <v>39882</v>
      </c>
      <c r="BE1210">
        <v>147.53515625</v>
      </c>
      <c r="BF1210" s="2">
        <v>39882</v>
      </c>
      <c r="BG1210">
        <v>126.8671875</v>
      </c>
      <c r="BH1210" s="2">
        <v>39882</v>
      </c>
      <c r="BI1210">
        <v>135.375</v>
      </c>
      <c r="BJ1210" s="2">
        <v>39882</v>
      </c>
      <c r="BK1210">
        <v>117.78515625</v>
      </c>
    </row>
    <row r="1211" spans="4:63" x14ac:dyDescent="0.25">
      <c r="D1211" s="2"/>
      <c r="L1211" s="2">
        <v>40057</v>
      </c>
      <c r="M1211">
        <v>101.734375</v>
      </c>
      <c r="N1211" s="2"/>
      <c r="P1211" s="2"/>
      <c r="T1211" s="2"/>
      <c r="X1211" s="2"/>
      <c r="AB1211" s="2"/>
      <c r="AD1211" s="2"/>
      <c r="AH1211" s="2"/>
      <c r="AJ1211" s="2">
        <v>40085</v>
      </c>
      <c r="AK1211">
        <v>108.171875</v>
      </c>
      <c r="BD1211" s="2">
        <v>39883</v>
      </c>
      <c r="BE1211">
        <v>149.08984375</v>
      </c>
      <c r="BF1211" s="2">
        <v>39883</v>
      </c>
      <c r="BG1211">
        <v>128.2265625</v>
      </c>
      <c r="BH1211" s="2">
        <v>39883</v>
      </c>
      <c r="BI1211">
        <v>137.14453125</v>
      </c>
      <c r="BJ1211" s="2">
        <v>39883</v>
      </c>
      <c r="BK1211">
        <v>119.36328125</v>
      </c>
    </row>
    <row r="1212" spans="4:63" x14ac:dyDescent="0.25">
      <c r="D1212" s="2"/>
      <c r="L1212" s="2">
        <v>40058</v>
      </c>
      <c r="M1212">
        <v>101.7421875</v>
      </c>
      <c r="N1212" s="2"/>
      <c r="P1212" s="2"/>
      <c r="T1212" s="2"/>
      <c r="X1212" s="2"/>
      <c r="AB1212" s="2"/>
      <c r="AD1212" s="2"/>
      <c r="AH1212" s="2"/>
      <c r="AJ1212" s="2">
        <v>40086</v>
      </c>
      <c r="AK1212">
        <v>108.29296875</v>
      </c>
      <c r="BD1212" s="2">
        <v>39884</v>
      </c>
      <c r="BE1212">
        <v>150.171875</v>
      </c>
      <c r="BF1212" s="2">
        <v>39884</v>
      </c>
      <c r="BG1212">
        <v>129.2890625</v>
      </c>
      <c r="BH1212" s="2">
        <v>39884</v>
      </c>
      <c r="BI1212">
        <v>138.1640625</v>
      </c>
      <c r="BJ1212" s="2">
        <v>39884</v>
      </c>
      <c r="BK1212">
        <v>120.41015625</v>
      </c>
    </row>
    <row r="1213" spans="4:63" x14ac:dyDescent="0.25">
      <c r="D1213" s="2"/>
      <c r="L1213" s="2">
        <v>40059</v>
      </c>
      <c r="M1213">
        <v>101.75390625</v>
      </c>
      <c r="N1213" s="2"/>
      <c r="P1213" s="2"/>
      <c r="T1213" s="2"/>
      <c r="X1213" s="2"/>
      <c r="AB1213" s="2"/>
      <c r="AD1213" s="2"/>
      <c r="AH1213" s="2"/>
      <c r="AJ1213" s="2">
        <v>40087</v>
      </c>
      <c r="AK1213">
        <v>108.9765625</v>
      </c>
      <c r="BD1213" s="2">
        <v>39885</v>
      </c>
      <c r="BE1213">
        <v>149.453125</v>
      </c>
      <c r="BF1213" s="2">
        <v>39885</v>
      </c>
      <c r="BG1213">
        <v>128.58984375</v>
      </c>
      <c r="BH1213" s="2">
        <v>39885</v>
      </c>
      <c r="BI1213">
        <v>137.328125</v>
      </c>
      <c r="BJ1213" s="2">
        <v>39885</v>
      </c>
      <c r="BK1213">
        <v>119.484375</v>
      </c>
    </row>
    <row r="1214" spans="4:63" x14ac:dyDescent="0.25">
      <c r="D1214" s="2"/>
      <c r="L1214" s="2">
        <v>40060</v>
      </c>
      <c r="M1214">
        <v>101.76171875</v>
      </c>
      <c r="N1214" s="2"/>
      <c r="P1214" s="2"/>
      <c r="T1214" s="2"/>
      <c r="X1214" s="2"/>
      <c r="AB1214" s="2"/>
      <c r="AD1214" s="2"/>
      <c r="AH1214" s="2"/>
      <c r="AJ1214" s="2">
        <v>40088</v>
      </c>
      <c r="AK1214">
        <v>108.8515625</v>
      </c>
      <c r="BD1214" s="2">
        <v>39888</v>
      </c>
      <c r="BE1214">
        <v>148.1484375</v>
      </c>
      <c r="BF1214" s="2">
        <v>39888</v>
      </c>
      <c r="BG1214">
        <v>127.65234375</v>
      </c>
      <c r="BH1214" s="2">
        <v>39888</v>
      </c>
      <c r="BI1214">
        <v>136.36328125</v>
      </c>
      <c r="BJ1214" s="2">
        <v>39888</v>
      </c>
      <c r="BK1214">
        <v>118.58984375</v>
      </c>
    </row>
    <row r="1215" spans="4:63" x14ac:dyDescent="0.25">
      <c r="D1215" s="2"/>
      <c r="L1215" s="2">
        <v>40063</v>
      </c>
      <c r="M1215">
        <v>101.74609375</v>
      </c>
      <c r="N1215" s="2"/>
      <c r="P1215" s="2"/>
      <c r="T1215" s="2"/>
      <c r="X1215" s="2"/>
      <c r="AB1215" s="2"/>
      <c r="AD1215" s="2"/>
      <c r="AH1215" s="2"/>
      <c r="AJ1215" s="2">
        <v>40091</v>
      </c>
      <c r="AK1215">
        <v>108.81640625</v>
      </c>
      <c r="BD1215" s="2">
        <v>39889</v>
      </c>
      <c r="BE1215">
        <v>146.93359375</v>
      </c>
      <c r="BF1215" s="2">
        <v>39889</v>
      </c>
      <c r="BG1215">
        <v>126.671875</v>
      </c>
      <c r="BH1215" s="2">
        <v>39889</v>
      </c>
      <c r="BI1215">
        <v>135.28515625</v>
      </c>
      <c r="BJ1215" s="2">
        <v>39889</v>
      </c>
      <c r="BK1215">
        <v>117.52734375</v>
      </c>
    </row>
    <row r="1216" spans="4:63" x14ac:dyDescent="0.25">
      <c r="D1216" s="2"/>
      <c r="L1216" s="2">
        <v>40064</v>
      </c>
      <c r="M1216">
        <v>101.73828125</v>
      </c>
      <c r="N1216" s="2"/>
      <c r="P1216" s="2"/>
      <c r="T1216" s="2"/>
      <c r="X1216" s="2"/>
      <c r="AB1216" s="2"/>
      <c r="AD1216" s="2"/>
      <c r="AH1216" s="2"/>
      <c r="AJ1216" s="2">
        <v>40092</v>
      </c>
      <c r="AK1216">
        <v>108.65234375</v>
      </c>
      <c r="BD1216" s="2">
        <v>39890</v>
      </c>
      <c r="BE1216">
        <v>153.62890625</v>
      </c>
      <c r="BF1216" s="2">
        <v>39890</v>
      </c>
      <c r="BG1216">
        <v>132.609375</v>
      </c>
      <c r="BH1216" s="2">
        <v>39890</v>
      </c>
      <c r="BI1216">
        <v>141.6171875</v>
      </c>
      <c r="BJ1216" s="2">
        <v>39890</v>
      </c>
      <c r="BK1216">
        <v>123.43359375</v>
      </c>
    </row>
    <row r="1217" spans="4:63" x14ac:dyDescent="0.25">
      <c r="D1217" s="2"/>
      <c r="L1217" s="2">
        <v>40065</v>
      </c>
      <c r="M1217">
        <v>101.765625</v>
      </c>
      <c r="N1217" s="2"/>
      <c r="P1217" s="2"/>
      <c r="T1217" s="2"/>
      <c r="X1217" s="2"/>
      <c r="AB1217" s="2"/>
      <c r="AD1217" s="2"/>
      <c r="AH1217" s="2"/>
      <c r="AJ1217" s="2">
        <v>40093</v>
      </c>
      <c r="AK1217">
        <v>109.0234375</v>
      </c>
      <c r="BD1217" s="2">
        <v>39891</v>
      </c>
      <c r="BE1217">
        <v>153.4609375</v>
      </c>
      <c r="BF1217" s="2">
        <v>39891</v>
      </c>
      <c r="BG1217">
        <v>132.484375</v>
      </c>
      <c r="BH1217" s="2">
        <v>39891</v>
      </c>
      <c r="BI1217">
        <v>141.38671875</v>
      </c>
      <c r="BJ1217" s="2">
        <v>39891</v>
      </c>
      <c r="BK1217">
        <v>122.96484375</v>
      </c>
    </row>
    <row r="1218" spans="4:63" x14ac:dyDescent="0.25">
      <c r="D1218" s="2"/>
      <c r="L1218" s="2">
        <v>40066</v>
      </c>
      <c r="M1218">
        <v>101.7578125</v>
      </c>
      <c r="N1218" s="2"/>
      <c r="P1218" s="2"/>
      <c r="T1218" s="2"/>
      <c r="X1218" s="2"/>
      <c r="AB1218" s="2"/>
      <c r="AD1218" s="2"/>
      <c r="AH1218" s="2"/>
      <c r="AJ1218" s="2">
        <v>40094</v>
      </c>
      <c r="AK1218">
        <v>108.76953125</v>
      </c>
      <c r="BD1218" s="2">
        <v>39892</v>
      </c>
      <c r="BE1218">
        <v>152.9296875</v>
      </c>
      <c r="BF1218" s="2">
        <v>39892</v>
      </c>
      <c r="BG1218">
        <v>131.97265625</v>
      </c>
      <c r="BH1218" s="2">
        <v>39892</v>
      </c>
      <c r="BI1218">
        <v>141.00390625</v>
      </c>
      <c r="BJ1218" s="2">
        <v>39892</v>
      </c>
      <c r="BK1218">
        <v>122.7109375</v>
      </c>
    </row>
    <row r="1219" spans="4:63" x14ac:dyDescent="0.25">
      <c r="D1219" s="2"/>
      <c r="L1219" s="2">
        <v>40067</v>
      </c>
      <c r="M1219">
        <v>101.7578125</v>
      </c>
      <c r="N1219" s="2"/>
      <c r="P1219" s="2"/>
      <c r="T1219" s="2"/>
      <c r="X1219" s="2"/>
      <c r="AB1219" s="2"/>
      <c r="AD1219" s="2"/>
      <c r="AH1219" s="2"/>
      <c r="AJ1219" s="2">
        <v>40095</v>
      </c>
      <c r="AK1219">
        <v>108.15625</v>
      </c>
      <c r="BD1219" s="2">
        <v>39895</v>
      </c>
      <c r="BE1219">
        <v>152.25</v>
      </c>
      <c r="BF1219" s="2">
        <v>39895</v>
      </c>
      <c r="BG1219">
        <v>131.34765625</v>
      </c>
      <c r="BH1219" s="2">
        <v>39895</v>
      </c>
      <c r="BI1219">
        <v>140.37890625</v>
      </c>
      <c r="BJ1219" s="2">
        <v>39895</v>
      </c>
      <c r="BK1219">
        <v>122.05078125</v>
      </c>
    </row>
    <row r="1220" spans="4:63" x14ac:dyDescent="0.25">
      <c r="D1220" s="2"/>
      <c r="L1220" s="2">
        <v>40070</v>
      </c>
      <c r="M1220">
        <v>101.765625</v>
      </c>
      <c r="N1220" s="2"/>
      <c r="P1220" s="2"/>
      <c r="T1220" s="2"/>
      <c r="X1220" s="2"/>
      <c r="AB1220" s="2"/>
      <c r="AD1220" s="2"/>
      <c r="AH1220" s="2"/>
      <c r="AJ1220" s="2">
        <v>40098</v>
      </c>
      <c r="AK1220">
        <v>108.140625</v>
      </c>
      <c r="BD1220" s="2">
        <v>39896</v>
      </c>
      <c r="BE1220">
        <v>152.11328125</v>
      </c>
      <c r="BF1220" s="2">
        <v>39896</v>
      </c>
      <c r="BG1220">
        <v>131.28515625</v>
      </c>
      <c r="BH1220" s="2">
        <v>39896</v>
      </c>
      <c r="BI1220">
        <v>140.3828125</v>
      </c>
      <c r="BJ1220" s="2">
        <v>39896</v>
      </c>
      <c r="BK1220">
        <v>122.55078125</v>
      </c>
    </row>
    <row r="1221" spans="4:63" x14ac:dyDescent="0.25">
      <c r="D1221" s="2"/>
      <c r="L1221" s="2">
        <v>40071</v>
      </c>
      <c r="M1221">
        <v>101.76171875</v>
      </c>
      <c r="N1221" s="2"/>
      <c r="P1221" s="2"/>
      <c r="T1221" s="2"/>
      <c r="X1221" s="2"/>
      <c r="AB1221" s="2"/>
      <c r="AD1221" s="2"/>
      <c r="AH1221" s="2"/>
      <c r="AJ1221" s="2">
        <v>40099</v>
      </c>
      <c r="AK1221">
        <v>108.46484375</v>
      </c>
      <c r="BD1221" s="2">
        <v>39897</v>
      </c>
      <c r="BE1221">
        <v>150.9921875</v>
      </c>
      <c r="BF1221" s="2">
        <v>39897</v>
      </c>
      <c r="BG1221">
        <v>130.25390625</v>
      </c>
      <c r="BH1221" s="2">
        <v>39897</v>
      </c>
      <c r="BI1221">
        <v>139.15234375</v>
      </c>
      <c r="BJ1221" s="2">
        <v>39897</v>
      </c>
      <c r="BK1221">
        <v>121.11328125</v>
      </c>
    </row>
    <row r="1222" spans="4:63" x14ac:dyDescent="0.25">
      <c r="D1222" s="2"/>
      <c r="L1222" s="2">
        <v>40072</v>
      </c>
      <c r="M1222">
        <v>101.76953125</v>
      </c>
      <c r="N1222" s="2"/>
      <c r="P1222" s="2"/>
      <c r="T1222" s="2"/>
      <c r="X1222" s="2"/>
      <c r="AB1222" s="2"/>
      <c r="AD1222" s="2"/>
      <c r="AH1222" s="2"/>
      <c r="AJ1222" s="2">
        <v>40100</v>
      </c>
      <c r="AK1222">
        <v>108.2578125</v>
      </c>
      <c r="BD1222" s="2">
        <v>39898</v>
      </c>
      <c r="BE1222">
        <v>152.25</v>
      </c>
      <c r="BF1222" s="2">
        <v>39898</v>
      </c>
      <c r="BG1222">
        <v>131.3203125</v>
      </c>
      <c r="BH1222" s="2">
        <v>39898</v>
      </c>
      <c r="BI1222">
        <v>140.43359375</v>
      </c>
      <c r="BJ1222" s="2">
        <v>39898</v>
      </c>
      <c r="BK1222">
        <v>122.48828125</v>
      </c>
    </row>
    <row r="1223" spans="4:63" x14ac:dyDescent="0.25">
      <c r="D1223" s="2"/>
      <c r="L1223" s="2">
        <v>40073</v>
      </c>
      <c r="M1223">
        <v>101.78125</v>
      </c>
      <c r="N1223" s="2"/>
      <c r="P1223" s="2"/>
      <c r="T1223" s="2"/>
      <c r="X1223" s="2"/>
      <c r="AB1223" s="2"/>
      <c r="AD1223" s="2"/>
      <c r="AH1223" s="2"/>
      <c r="AJ1223" s="2">
        <v>40101</v>
      </c>
      <c r="AK1223">
        <v>108.03515625</v>
      </c>
      <c r="BD1223" s="2">
        <v>39899</v>
      </c>
      <c r="BE1223">
        <v>152.40625</v>
      </c>
      <c r="BF1223" s="2">
        <v>39899</v>
      </c>
      <c r="BG1223">
        <v>131.4609375</v>
      </c>
      <c r="BH1223" s="2">
        <v>39899</v>
      </c>
      <c r="BI1223">
        <v>140.69140625</v>
      </c>
      <c r="BJ1223" s="2">
        <v>39899</v>
      </c>
      <c r="BK1223">
        <v>122.984375</v>
      </c>
    </row>
    <row r="1224" spans="4:63" x14ac:dyDescent="0.25">
      <c r="D1224" s="2"/>
      <c r="L1224" s="2">
        <v>40074</v>
      </c>
      <c r="M1224">
        <v>101.79296875</v>
      </c>
      <c r="N1224" s="2"/>
      <c r="P1224" s="2"/>
      <c r="T1224" s="2"/>
      <c r="X1224" s="2"/>
      <c r="AB1224" s="2"/>
      <c r="AD1224" s="2"/>
      <c r="AH1224" s="2"/>
      <c r="AJ1224" s="2">
        <v>40102</v>
      </c>
      <c r="AK1224">
        <v>108.19140625</v>
      </c>
      <c r="BD1224" s="2">
        <v>39902</v>
      </c>
      <c r="BE1224">
        <v>152.76953125</v>
      </c>
      <c r="BF1224" s="2">
        <v>39902</v>
      </c>
      <c r="BG1224">
        <v>131.79296875</v>
      </c>
      <c r="BH1224" s="2">
        <v>39902</v>
      </c>
      <c r="BI1224">
        <v>140.9765625</v>
      </c>
      <c r="BJ1224" s="2">
        <v>39902</v>
      </c>
      <c r="BK1224">
        <v>123.19921875</v>
      </c>
    </row>
    <row r="1225" spans="4:63" x14ac:dyDescent="0.25">
      <c r="D1225" s="2"/>
      <c r="L1225" s="2">
        <v>40077</v>
      </c>
      <c r="M1225">
        <v>101.7890625</v>
      </c>
      <c r="N1225" s="2"/>
      <c r="P1225" s="2"/>
      <c r="T1225" s="2"/>
      <c r="X1225" s="2"/>
      <c r="AB1225" s="2"/>
      <c r="AD1225" s="2"/>
      <c r="AH1225" s="2"/>
      <c r="AJ1225" s="2">
        <v>40105</v>
      </c>
      <c r="AK1225">
        <v>108.25</v>
      </c>
      <c r="BD1225" s="2">
        <v>39903</v>
      </c>
      <c r="BE1225">
        <v>153.88671875</v>
      </c>
      <c r="BF1225" s="2">
        <v>39903</v>
      </c>
      <c r="BG1225">
        <v>132.77734375</v>
      </c>
      <c r="BH1225" s="2">
        <v>39903</v>
      </c>
      <c r="BI1225">
        <v>141.99609375</v>
      </c>
      <c r="BJ1225" s="2">
        <v>39903</v>
      </c>
      <c r="BK1225">
        <v>124.23046875</v>
      </c>
    </row>
    <row r="1226" spans="4:63" x14ac:dyDescent="0.25">
      <c r="D1226" s="2"/>
      <c r="L1226" s="2">
        <v>40078</v>
      </c>
      <c r="M1226">
        <v>101.78515625</v>
      </c>
      <c r="N1226" s="2"/>
      <c r="P1226" s="2"/>
      <c r="T1226" s="2"/>
      <c r="X1226" s="2"/>
      <c r="AB1226" s="2"/>
      <c r="AD1226" s="2"/>
      <c r="AH1226" s="2"/>
      <c r="AJ1226" s="2">
        <v>40106</v>
      </c>
      <c r="AK1226">
        <v>108.5390625</v>
      </c>
      <c r="BD1226" s="2">
        <v>39904</v>
      </c>
      <c r="BE1226">
        <v>154.671875</v>
      </c>
      <c r="BF1226" s="2">
        <v>39904</v>
      </c>
      <c r="BG1226">
        <v>133.48046875</v>
      </c>
      <c r="BH1226" s="2">
        <v>39904</v>
      </c>
      <c r="BI1226">
        <v>142.6875</v>
      </c>
      <c r="BJ1226" s="2">
        <v>39904</v>
      </c>
      <c r="BK1226">
        <v>124.87109375</v>
      </c>
    </row>
    <row r="1227" spans="4:63" x14ac:dyDescent="0.25">
      <c r="D1227" s="2"/>
      <c r="L1227" s="2">
        <v>40079</v>
      </c>
      <c r="M1227">
        <v>101.79296875</v>
      </c>
      <c r="N1227" s="2"/>
      <c r="P1227" s="2"/>
      <c r="T1227" s="2"/>
      <c r="X1227" s="2"/>
      <c r="AB1227" s="2"/>
      <c r="AD1227" s="2"/>
      <c r="AH1227" s="2"/>
      <c r="AJ1227" s="2">
        <v>40107</v>
      </c>
      <c r="AK1227">
        <v>108.26953125</v>
      </c>
      <c r="BD1227" s="2">
        <v>39905</v>
      </c>
      <c r="BE1227">
        <v>152.78515625</v>
      </c>
      <c r="BF1227" s="2">
        <v>39905</v>
      </c>
      <c r="BG1227">
        <v>131.76171875</v>
      </c>
      <c r="BH1227" s="2">
        <v>39905</v>
      </c>
      <c r="BI1227">
        <v>140.828125</v>
      </c>
      <c r="BJ1227" s="2">
        <v>39905</v>
      </c>
      <c r="BK1227">
        <v>123.2109375</v>
      </c>
    </row>
    <row r="1228" spans="4:63" x14ac:dyDescent="0.25">
      <c r="D1228" s="2"/>
      <c r="L1228" s="2">
        <v>40080</v>
      </c>
      <c r="M1228">
        <v>101.7734375</v>
      </c>
      <c r="N1228" s="2"/>
      <c r="P1228" s="2"/>
      <c r="T1228" s="2"/>
      <c r="X1228" s="2"/>
      <c r="AB1228" s="2"/>
      <c r="AD1228" s="2"/>
      <c r="AH1228" s="2"/>
      <c r="AJ1228" s="2">
        <v>40108</v>
      </c>
      <c r="AK1228">
        <v>108.1875</v>
      </c>
      <c r="BD1228" s="2">
        <v>39906</v>
      </c>
      <c r="BE1228">
        <v>150.8359375</v>
      </c>
      <c r="BF1228" s="2">
        <v>39906</v>
      </c>
      <c r="BG1228">
        <v>130.125</v>
      </c>
      <c r="BH1228" s="2">
        <v>39906</v>
      </c>
      <c r="BI1228">
        <v>138.9921875</v>
      </c>
      <c r="BJ1228" s="2">
        <v>39906</v>
      </c>
      <c r="BK1228">
        <v>121.4765625</v>
      </c>
    </row>
    <row r="1229" spans="4:63" x14ac:dyDescent="0.25">
      <c r="D1229" s="2"/>
      <c r="L1229" s="2">
        <v>40081</v>
      </c>
      <c r="M1229">
        <v>101.76953125</v>
      </c>
      <c r="N1229" s="2"/>
      <c r="P1229" s="2"/>
      <c r="T1229" s="2"/>
      <c r="X1229" s="2"/>
      <c r="AB1229" s="2"/>
      <c r="AD1229" s="2"/>
      <c r="AH1229" s="2"/>
      <c r="AJ1229" s="2">
        <v>40109</v>
      </c>
      <c r="AK1229">
        <v>107.796875</v>
      </c>
      <c r="BD1229" s="2">
        <v>39909</v>
      </c>
      <c r="BE1229">
        <v>149.88671875</v>
      </c>
      <c r="BF1229" s="2">
        <v>39909</v>
      </c>
      <c r="BG1229">
        <v>129.234375</v>
      </c>
      <c r="BH1229" s="2">
        <v>39909</v>
      </c>
      <c r="BI1229">
        <v>137.93359375</v>
      </c>
      <c r="BJ1229" s="2">
        <v>39909</v>
      </c>
      <c r="BK1229">
        <v>120.55078125</v>
      </c>
    </row>
    <row r="1230" spans="4:63" x14ac:dyDescent="0.25">
      <c r="D1230" s="2"/>
      <c r="L1230" s="2">
        <v>40084</v>
      </c>
      <c r="M1230">
        <v>101.78125</v>
      </c>
      <c r="N1230" s="2"/>
      <c r="P1230" s="2"/>
      <c r="T1230" s="2"/>
      <c r="X1230" s="2"/>
      <c r="AB1230" s="2"/>
      <c r="AD1230" s="2"/>
      <c r="AH1230" s="2"/>
      <c r="AJ1230" s="2">
        <v>40112</v>
      </c>
      <c r="AK1230">
        <v>107.58984375</v>
      </c>
      <c r="BD1230" s="2">
        <v>39910</v>
      </c>
      <c r="BE1230">
        <v>150.53125</v>
      </c>
      <c r="BF1230" s="2">
        <v>39910</v>
      </c>
      <c r="BG1230">
        <v>129.73828125</v>
      </c>
      <c r="BH1230" s="2">
        <v>39910</v>
      </c>
      <c r="BI1230">
        <v>138.515625</v>
      </c>
      <c r="BJ1230" s="2">
        <v>39910</v>
      </c>
      <c r="BK1230">
        <v>121.03515625</v>
      </c>
    </row>
    <row r="1231" spans="4:63" x14ac:dyDescent="0.25">
      <c r="D1231" s="2"/>
      <c r="L1231" s="2">
        <v>40085</v>
      </c>
      <c r="M1231">
        <v>101.7578125</v>
      </c>
      <c r="N1231" s="2"/>
      <c r="P1231" s="2"/>
      <c r="T1231" s="2"/>
      <c r="X1231" s="2"/>
      <c r="AB1231" s="2"/>
      <c r="AD1231" s="2"/>
      <c r="AH1231" s="2"/>
      <c r="AJ1231" s="2">
        <v>40113</v>
      </c>
      <c r="AK1231">
        <v>108.2421875</v>
      </c>
      <c r="BD1231" s="2">
        <v>39911</v>
      </c>
      <c r="BE1231">
        <v>151.1640625</v>
      </c>
      <c r="BF1231" s="2">
        <v>39911</v>
      </c>
      <c r="BG1231">
        <v>130.31640625</v>
      </c>
      <c r="BH1231" s="2">
        <v>39911</v>
      </c>
      <c r="BI1231">
        <v>139.125</v>
      </c>
      <c r="BJ1231" s="2">
        <v>39911</v>
      </c>
      <c r="BK1231">
        <v>121.59765625</v>
      </c>
    </row>
    <row r="1232" spans="4:63" x14ac:dyDescent="0.25">
      <c r="D1232" s="2"/>
      <c r="L1232" s="2">
        <v>40086</v>
      </c>
      <c r="M1232">
        <v>101.78515625</v>
      </c>
      <c r="N1232" s="2"/>
      <c r="P1232" s="2"/>
      <c r="T1232" s="2"/>
      <c r="X1232" s="2"/>
      <c r="AB1232" s="2"/>
      <c r="AD1232" s="2"/>
      <c r="AH1232" s="2"/>
      <c r="AJ1232" s="2">
        <v>40114</v>
      </c>
      <c r="AK1232">
        <v>108.45703125</v>
      </c>
      <c r="BD1232" s="2">
        <v>39912</v>
      </c>
      <c r="BE1232">
        <v>149.35546875</v>
      </c>
      <c r="BF1232" s="2">
        <v>39912</v>
      </c>
      <c r="BG1232">
        <v>128.7265625</v>
      </c>
      <c r="BH1232" s="2">
        <v>39912</v>
      </c>
      <c r="BI1232">
        <v>137.40234375</v>
      </c>
      <c r="BJ1232" s="2">
        <v>39912</v>
      </c>
      <c r="BK1232">
        <v>120.1875</v>
      </c>
    </row>
    <row r="1233" spans="4:63" x14ac:dyDescent="0.25">
      <c r="D1233" s="2"/>
      <c r="L1233" s="2">
        <v>40087</v>
      </c>
      <c r="M1233">
        <v>101.79296875</v>
      </c>
      <c r="N1233" s="2"/>
      <c r="P1233" s="2"/>
      <c r="T1233" s="2"/>
      <c r="X1233" s="2"/>
      <c r="AB1233" s="2"/>
      <c r="AD1233" s="2"/>
      <c r="AH1233" s="2"/>
      <c r="AJ1233" s="2">
        <v>40115</v>
      </c>
      <c r="AK1233">
        <v>108.10546875</v>
      </c>
      <c r="BD1233" s="2">
        <v>39913</v>
      </c>
      <c r="BE1233">
        <v>149.35546875</v>
      </c>
      <c r="BF1233" s="2">
        <v>39913</v>
      </c>
      <c r="BG1233">
        <v>128.7265625</v>
      </c>
      <c r="BH1233" s="2">
        <v>39913</v>
      </c>
      <c r="BI1233">
        <v>137.55859375</v>
      </c>
      <c r="BJ1233" s="2">
        <v>39913</v>
      </c>
      <c r="BK1233">
        <v>120.1875</v>
      </c>
    </row>
    <row r="1234" spans="4:63" x14ac:dyDescent="0.25">
      <c r="D1234" s="2"/>
      <c r="L1234" s="2">
        <v>40088</v>
      </c>
      <c r="M1234">
        <v>101.79296875</v>
      </c>
      <c r="N1234" s="2"/>
      <c r="P1234" s="2"/>
      <c r="T1234" s="2"/>
      <c r="X1234" s="2"/>
      <c r="AB1234" s="2"/>
      <c r="AD1234" s="2"/>
      <c r="AH1234" s="2"/>
      <c r="AJ1234" s="2">
        <v>40116</v>
      </c>
      <c r="AK1234">
        <v>108.890625</v>
      </c>
      <c r="BD1234" s="2">
        <v>39916</v>
      </c>
      <c r="BE1234">
        <v>150.59765625</v>
      </c>
      <c r="BF1234" s="2">
        <v>39916</v>
      </c>
      <c r="BG1234">
        <v>129.7890625</v>
      </c>
      <c r="BH1234" s="2">
        <v>39916</v>
      </c>
      <c r="BI1234">
        <v>138.40625</v>
      </c>
      <c r="BJ1234" s="2">
        <v>39916</v>
      </c>
      <c r="BK1234">
        <v>121.02734375</v>
      </c>
    </row>
    <row r="1235" spans="4:63" x14ac:dyDescent="0.25">
      <c r="D1235" s="2"/>
      <c r="L1235" s="2">
        <v>40091</v>
      </c>
      <c r="M1235">
        <v>101.78515625</v>
      </c>
      <c r="N1235" s="2"/>
      <c r="P1235" s="2"/>
      <c r="T1235" s="2"/>
      <c r="X1235" s="2"/>
      <c r="AB1235" s="2"/>
      <c r="AD1235" s="2"/>
      <c r="AH1235" s="2"/>
      <c r="AJ1235" s="2">
        <v>40119</v>
      </c>
      <c r="AK1235">
        <v>108.77734375</v>
      </c>
      <c r="BD1235" s="2">
        <v>39917</v>
      </c>
      <c r="BE1235">
        <v>151.4453125</v>
      </c>
      <c r="BF1235" s="2">
        <v>39917</v>
      </c>
      <c r="BG1235">
        <v>130.5546875</v>
      </c>
      <c r="BH1235" s="2">
        <v>39917</v>
      </c>
      <c r="BI1235">
        <v>139.3125</v>
      </c>
      <c r="BJ1235" s="2">
        <v>39917</v>
      </c>
      <c r="BK1235">
        <v>121.79296875</v>
      </c>
    </row>
    <row r="1236" spans="4:63" x14ac:dyDescent="0.25">
      <c r="D1236" s="2"/>
      <c r="L1236" s="2">
        <v>40092</v>
      </c>
      <c r="M1236">
        <v>101.78125</v>
      </c>
      <c r="N1236" s="2"/>
      <c r="P1236" s="2"/>
      <c r="T1236" s="2"/>
      <c r="X1236" s="2"/>
      <c r="AB1236" s="2"/>
      <c r="AD1236" s="2"/>
      <c r="AH1236" s="2"/>
      <c r="AJ1236" s="2">
        <v>40120</v>
      </c>
      <c r="AK1236">
        <v>108.66015625</v>
      </c>
      <c r="BD1236" s="2">
        <v>39918</v>
      </c>
      <c r="BE1236">
        <v>151.5</v>
      </c>
      <c r="BF1236" s="2">
        <v>39918</v>
      </c>
      <c r="BG1236">
        <v>130.63671875</v>
      </c>
      <c r="BH1236" s="2">
        <v>39918</v>
      </c>
      <c r="BI1236">
        <v>139.33203125</v>
      </c>
      <c r="BJ1236" s="2">
        <v>39918</v>
      </c>
      <c r="BK1236">
        <v>121.68359375</v>
      </c>
    </row>
    <row r="1237" spans="4:63" x14ac:dyDescent="0.25">
      <c r="D1237" s="2"/>
      <c r="L1237" s="2">
        <v>40093</v>
      </c>
      <c r="M1237">
        <v>101.7890625</v>
      </c>
      <c r="N1237" s="2"/>
      <c r="P1237" s="2"/>
      <c r="T1237" s="2"/>
      <c r="X1237" s="2"/>
      <c r="AB1237" s="2"/>
      <c r="AD1237" s="2"/>
      <c r="AH1237" s="2"/>
      <c r="AJ1237" s="2">
        <v>40121</v>
      </c>
      <c r="AK1237">
        <v>108.546875</v>
      </c>
      <c r="BD1237" s="2">
        <v>39919</v>
      </c>
      <c r="BE1237">
        <v>150.53515625</v>
      </c>
      <c r="BF1237" s="2">
        <v>39919</v>
      </c>
      <c r="BG1237">
        <v>129.80859375</v>
      </c>
      <c r="BH1237" s="2">
        <v>39919</v>
      </c>
      <c r="BI1237">
        <v>138.4765625</v>
      </c>
      <c r="BJ1237" s="2">
        <v>39919</v>
      </c>
      <c r="BK1237">
        <v>120.6796875</v>
      </c>
    </row>
    <row r="1238" spans="4:63" x14ac:dyDescent="0.25">
      <c r="D1238" s="2"/>
      <c r="L1238" s="2">
        <v>40094</v>
      </c>
      <c r="M1238">
        <v>101.78515625</v>
      </c>
      <c r="N1238" s="2"/>
      <c r="P1238" s="2"/>
      <c r="T1238" s="2"/>
      <c r="X1238" s="2"/>
      <c r="AB1238" s="2"/>
      <c r="AD1238" s="2"/>
      <c r="AH1238" s="2"/>
      <c r="AJ1238" s="2">
        <v>40122</v>
      </c>
      <c r="AK1238">
        <v>108.74609375</v>
      </c>
      <c r="BD1238" s="2">
        <v>39920</v>
      </c>
      <c r="BE1238">
        <v>148.58203125</v>
      </c>
      <c r="BF1238" s="2">
        <v>39920</v>
      </c>
      <c r="BG1238">
        <v>128.109375</v>
      </c>
      <c r="BH1238" s="2">
        <v>39920</v>
      </c>
      <c r="BI1238">
        <v>136.6875</v>
      </c>
      <c r="BJ1238" s="2">
        <v>39920</v>
      </c>
      <c r="BK1238">
        <v>119.1796875</v>
      </c>
    </row>
    <row r="1239" spans="4:63" x14ac:dyDescent="0.25">
      <c r="D1239" s="2"/>
      <c r="L1239" s="2">
        <v>40095</v>
      </c>
      <c r="M1239">
        <v>101.79296875</v>
      </c>
      <c r="N1239" s="2"/>
      <c r="P1239" s="2"/>
      <c r="T1239" s="2"/>
      <c r="X1239" s="2"/>
      <c r="AB1239" s="2"/>
      <c r="AD1239" s="2"/>
      <c r="AH1239" s="2"/>
      <c r="AJ1239" s="2">
        <v>40123</v>
      </c>
      <c r="AK1239">
        <v>108.99609375</v>
      </c>
      <c r="BD1239" s="2">
        <v>39923</v>
      </c>
      <c r="BE1239">
        <v>150.2890625</v>
      </c>
      <c r="BF1239" s="2">
        <v>39923</v>
      </c>
      <c r="BG1239">
        <v>129.640625</v>
      </c>
      <c r="BH1239" s="2">
        <v>39923</v>
      </c>
      <c r="BI1239">
        <v>138.41015625</v>
      </c>
      <c r="BJ1239" s="2">
        <v>39923</v>
      </c>
      <c r="BK1239">
        <v>120.98828125</v>
      </c>
    </row>
    <row r="1240" spans="4:63" x14ac:dyDescent="0.25">
      <c r="D1240" s="2"/>
      <c r="L1240" s="2">
        <v>40098</v>
      </c>
      <c r="M1240">
        <v>101.77734375</v>
      </c>
      <c r="N1240" s="2"/>
      <c r="P1240" s="2"/>
      <c r="T1240" s="2"/>
      <c r="X1240" s="2"/>
      <c r="AB1240" s="2"/>
      <c r="AD1240" s="2"/>
      <c r="AH1240" s="2"/>
      <c r="AJ1240" s="2">
        <v>40126</v>
      </c>
      <c r="AK1240">
        <v>108.9765625</v>
      </c>
      <c r="BD1240" s="2">
        <v>39924</v>
      </c>
      <c r="BE1240">
        <v>149.25</v>
      </c>
      <c r="BF1240" s="2">
        <v>39924</v>
      </c>
      <c r="BG1240">
        <v>128.734375</v>
      </c>
      <c r="BH1240" s="2">
        <v>39924</v>
      </c>
      <c r="BI1240">
        <v>137.45703125</v>
      </c>
      <c r="BJ1240" s="2">
        <v>39924</v>
      </c>
      <c r="BK1240">
        <v>120.06640625</v>
      </c>
    </row>
    <row r="1241" spans="4:63" x14ac:dyDescent="0.25">
      <c r="D1241" s="2"/>
      <c r="L1241" s="2">
        <v>40099</v>
      </c>
      <c r="M1241">
        <v>101.78515625</v>
      </c>
      <c r="N1241" s="2"/>
      <c r="P1241" s="2"/>
      <c r="T1241" s="2"/>
      <c r="X1241" s="2"/>
      <c r="AB1241" s="2"/>
      <c r="AD1241" s="2"/>
      <c r="AH1241" s="2"/>
      <c r="AJ1241" s="2">
        <v>40127</v>
      </c>
      <c r="AK1241">
        <v>109.015625</v>
      </c>
      <c r="BD1241" s="2">
        <v>39925</v>
      </c>
      <c r="BE1241">
        <v>148.44140625</v>
      </c>
      <c r="BF1241" s="2">
        <v>39925</v>
      </c>
      <c r="BG1241">
        <v>128.015625</v>
      </c>
      <c r="BH1241" s="2">
        <v>39925</v>
      </c>
      <c r="BI1241">
        <v>136.6640625</v>
      </c>
      <c r="BJ1241" s="2">
        <v>39925</v>
      </c>
      <c r="BK1241">
        <v>119.19140625</v>
      </c>
    </row>
    <row r="1242" spans="4:63" x14ac:dyDescent="0.25">
      <c r="D1242" s="2"/>
      <c r="L1242" s="2">
        <v>40100</v>
      </c>
      <c r="M1242">
        <v>101.796875</v>
      </c>
      <c r="N1242" s="2"/>
      <c r="P1242" s="2"/>
      <c r="T1242" s="2"/>
      <c r="X1242" s="2"/>
      <c r="AB1242" s="2"/>
      <c r="AD1242" s="2"/>
      <c r="AH1242" s="2"/>
      <c r="AJ1242" s="2">
        <v>40128</v>
      </c>
      <c r="AK1242">
        <v>109.015625</v>
      </c>
      <c r="BD1242" s="2">
        <v>39926</v>
      </c>
      <c r="BE1242">
        <v>148.80859375</v>
      </c>
      <c r="BF1242" s="2">
        <v>39926</v>
      </c>
      <c r="BG1242">
        <v>128.34765625</v>
      </c>
      <c r="BH1242" s="2">
        <v>39926</v>
      </c>
      <c r="BI1242">
        <v>136.96484375</v>
      </c>
      <c r="BJ1242" s="2">
        <v>39926</v>
      </c>
      <c r="BK1242">
        <v>119.4375</v>
      </c>
    </row>
    <row r="1243" spans="4:63" x14ac:dyDescent="0.25">
      <c r="D1243" s="2"/>
      <c r="L1243" s="2">
        <v>40101</v>
      </c>
      <c r="M1243">
        <v>101.79296875</v>
      </c>
      <c r="N1243" s="2"/>
      <c r="P1243" s="2"/>
      <c r="T1243" s="2"/>
      <c r="X1243" s="2"/>
      <c r="AB1243" s="2"/>
      <c r="AD1243" s="2"/>
      <c r="AH1243" s="2"/>
      <c r="AJ1243" s="2">
        <v>40129</v>
      </c>
      <c r="AK1243">
        <v>109.1796875</v>
      </c>
      <c r="BD1243" s="2">
        <v>39927</v>
      </c>
      <c r="BE1243">
        <v>147.62109375</v>
      </c>
      <c r="BF1243" s="2">
        <v>39927</v>
      </c>
      <c r="BG1243">
        <v>127.31640625</v>
      </c>
      <c r="BH1243" s="2">
        <v>39927</v>
      </c>
      <c r="BI1243">
        <v>135.86328125</v>
      </c>
      <c r="BJ1243" s="2">
        <v>39927</v>
      </c>
      <c r="BK1243">
        <v>118.28125</v>
      </c>
    </row>
    <row r="1244" spans="4:63" x14ac:dyDescent="0.25">
      <c r="D1244" s="2"/>
      <c r="L1244" s="2">
        <v>40102</v>
      </c>
      <c r="M1244">
        <v>101.7890625</v>
      </c>
      <c r="N1244" s="2"/>
      <c r="P1244" s="2"/>
      <c r="T1244" s="2"/>
      <c r="X1244" s="2"/>
      <c r="AB1244" s="2"/>
      <c r="AD1244" s="2"/>
      <c r="AH1244" s="2"/>
      <c r="AJ1244" s="2">
        <v>40130</v>
      </c>
      <c r="AK1244">
        <v>109.19921875</v>
      </c>
      <c r="BD1244" s="2">
        <v>39930</v>
      </c>
      <c r="BE1244">
        <v>148.59375</v>
      </c>
      <c r="BF1244" s="2">
        <v>39930</v>
      </c>
      <c r="BG1244">
        <v>128.1953125</v>
      </c>
      <c r="BH1244" s="2">
        <v>39930</v>
      </c>
      <c r="BI1244">
        <v>136.84765625</v>
      </c>
      <c r="BJ1244" s="2">
        <v>39930</v>
      </c>
      <c r="BK1244">
        <v>119.30859375</v>
      </c>
    </row>
    <row r="1245" spans="4:63" x14ac:dyDescent="0.25">
      <c r="D1245" s="2"/>
      <c r="L1245" s="2">
        <v>40105</v>
      </c>
      <c r="M1245">
        <v>101.80078125</v>
      </c>
      <c r="N1245" s="2"/>
      <c r="P1245" s="2"/>
      <c r="T1245" s="2"/>
      <c r="X1245" s="2"/>
      <c r="AB1245" s="2"/>
      <c r="AD1245" s="2"/>
      <c r="AH1245" s="2"/>
      <c r="AJ1245" s="2">
        <v>40133</v>
      </c>
      <c r="AK1245">
        <v>109.5859375</v>
      </c>
      <c r="BD1245" s="2">
        <v>39931</v>
      </c>
      <c r="BE1245">
        <v>146.9609375</v>
      </c>
      <c r="BF1245" s="2">
        <v>39931</v>
      </c>
      <c r="BG1245">
        <v>126.7578125</v>
      </c>
      <c r="BH1245" s="2">
        <v>39931</v>
      </c>
      <c r="BI1245">
        <v>135.1953125</v>
      </c>
      <c r="BJ1245" s="2">
        <v>39931</v>
      </c>
      <c r="BK1245">
        <v>117.68359375</v>
      </c>
    </row>
    <row r="1246" spans="4:63" x14ac:dyDescent="0.25">
      <c r="D1246" s="2"/>
      <c r="L1246" s="2">
        <v>40106</v>
      </c>
      <c r="M1246">
        <v>101.79296875</v>
      </c>
      <c r="N1246" s="2"/>
      <c r="P1246" s="2"/>
      <c r="T1246" s="2"/>
      <c r="X1246" s="2"/>
      <c r="AB1246" s="2"/>
      <c r="AD1246" s="2"/>
      <c r="AH1246" s="2"/>
      <c r="AJ1246" s="2">
        <v>40134</v>
      </c>
      <c r="AK1246">
        <v>109.65625</v>
      </c>
      <c r="BD1246" s="2">
        <v>39932</v>
      </c>
      <c r="BE1246">
        <v>145.80859375</v>
      </c>
      <c r="BF1246" s="2">
        <v>39932</v>
      </c>
      <c r="BG1246">
        <v>125.7734375</v>
      </c>
      <c r="BH1246" s="2">
        <v>39932</v>
      </c>
      <c r="BI1246">
        <v>134.21484375</v>
      </c>
      <c r="BJ1246" s="2">
        <v>39932</v>
      </c>
      <c r="BK1246">
        <v>116.79296875</v>
      </c>
    </row>
    <row r="1247" spans="4:63" x14ac:dyDescent="0.25">
      <c r="D1247" s="2"/>
      <c r="L1247" s="2">
        <v>40107</v>
      </c>
      <c r="M1247">
        <v>101.7890625</v>
      </c>
      <c r="N1247" s="2"/>
      <c r="P1247" s="2"/>
      <c r="T1247" s="2"/>
      <c r="X1247" s="2"/>
      <c r="AB1247" s="2"/>
      <c r="AD1247" s="2"/>
      <c r="AH1247" s="2"/>
      <c r="AJ1247" s="2">
        <v>40135</v>
      </c>
      <c r="AK1247">
        <v>109.54296875</v>
      </c>
      <c r="BD1247" s="2">
        <v>39933</v>
      </c>
      <c r="BE1247">
        <v>145.734375</v>
      </c>
      <c r="BF1247" s="2">
        <v>39933</v>
      </c>
      <c r="BG1247">
        <v>125.7265625</v>
      </c>
      <c r="BH1247" s="2">
        <v>39933</v>
      </c>
      <c r="BI1247">
        <v>134.08984375</v>
      </c>
      <c r="BJ1247" s="2">
        <v>39933</v>
      </c>
      <c r="BK1247">
        <v>116.6171875</v>
      </c>
    </row>
    <row r="1248" spans="4:63" x14ac:dyDescent="0.25">
      <c r="D1248" s="2"/>
      <c r="L1248" s="2">
        <v>40108</v>
      </c>
      <c r="M1248">
        <v>101.796875</v>
      </c>
      <c r="N1248" s="2"/>
      <c r="P1248" s="2"/>
      <c r="T1248" s="2"/>
      <c r="X1248" s="2"/>
      <c r="AB1248" s="2"/>
      <c r="AD1248" s="2"/>
      <c r="AH1248" s="2"/>
      <c r="AJ1248" s="2">
        <v>40136</v>
      </c>
      <c r="AK1248">
        <v>109.7578125</v>
      </c>
      <c r="BD1248" s="2">
        <v>39934</v>
      </c>
      <c r="BE1248">
        <v>145.30078125</v>
      </c>
      <c r="BF1248" s="2">
        <v>39934</v>
      </c>
      <c r="BG1248">
        <v>125.33984375</v>
      </c>
      <c r="BH1248" s="2">
        <v>39934</v>
      </c>
      <c r="BI1248">
        <v>133.72265625</v>
      </c>
      <c r="BJ1248" s="2">
        <v>39934</v>
      </c>
      <c r="BK1248">
        <v>116.2421875</v>
      </c>
    </row>
    <row r="1249" spans="4:63" x14ac:dyDescent="0.25">
      <c r="D1249" s="2"/>
      <c r="L1249" s="2">
        <v>40109</v>
      </c>
      <c r="M1249">
        <v>101.796875</v>
      </c>
      <c r="N1249" s="2"/>
      <c r="P1249" s="2"/>
      <c r="T1249" s="2"/>
      <c r="X1249" s="2"/>
      <c r="AB1249" s="2"/>
      <c r="AD1249" s="2"/>
      <c r="AH1249" s="2"/>
      <c r="AJ1249" s="2"/>
      <c r="BD1249" s="2">
        <v>39937</v>
      </c>
      <c r="BE1249">
        <v>145.5703125</v>
      </c>
      <c r="BF1249" s="2">
        <v>39937</v>
      </c>
      <c r="BG1249">
        <v>125.57421875</v>
      </c>
      <c r="BH1249" s="2">
        <v>39937</v>
      </c>
      <c r="BI1249">
        <v>133.9609375</v>
      </c>
      <c r="BJ1249" s="2">
        <v>39937</v>
      </c>
      <c r="BK1249">
        <v>116.48828125</v>
      </c>
    </row>
    <row r="1250" spans="4:63" x14ac:dyDescent="0.25">
      <c r="D1250" s="2"/>
      <c r="L1250" s="2">
        <v>40112</v>
      </c>
      <c r="M1250">
        <v>101.7890625</v>
      </c>
      <c r="N1250" s="2"/>
      <c r="P1250" s="2"/>
      <c r="T1250" s="2"/>
      <c r="X1250" s="2"/>
      <c r="AB1250" s="2"/>
      <c r="AD1250" s="2"/>
      <c r="AH1250" s="2"/>
      <c r="AJ1250" s="2"/>
      <c r="BD1250" s="2">
        <v>39938</v>
      </c>
      <c r="BE1250">
        <v>145.46484375</v>
      </c>
      <c r="BF1250" s="2">
        <v>39938</v>
      </c>
      <c r="BG1250">
        <v>125.48046875</v>
      </c>
      <c r="BH1250" s="2">
        <v>39938</v>
      </c>
      <c r="BI1250">
        <v>133.96484375</v>
      </c>
      <c r="BJ1250" s="2">
        <v>39938</v>
      </c>
      <c r="BK1250">
        <v>116.53515625</v>
      </c>
    </row>
    <row r="1251" spans="4:63" x14ac:dyDescent="0.25">
      <c r="D1251" s="2"/>
      <c r="L1251" s="2">
        <v>40113</v>
      </c>
      <c r="M1251">
        <v>101.80078125</v>
      </c>
      <c r="N1251" s="2"/>
      <c r="P1251" s="2"/>
      <c r="T1251" s="2"/>
      <c r="X1251" s="2"/>
      <c r="AB1251" s="2"/>
      <c r="AD1251" s="2"/>
      <c r="AH1251" s="2"/>
      <c r="AJ1251" s="2"/>
      <c r="BD1251" s="2">
        <v>39939</v>
      </c>
      <c r="BE1251">
        <v>145.25390625</v>
      </c>
      <c r="BF1251" s="2">
        <v>39939</v>
      </c>
      <c r="BG1251">
        <v>125.3125</v>
      </c>
      <c r="BH1251" s="2">
        <v>39939</v>
      </c>
      <c r="BI1251">
        <v>133.74609375</v>
      </c>
      <c r="BJ1251" s="2">
        <v>39939</v>
      </c>
      <c r="BK1251">
        <v>116.30078125</v>
      </c>
    </row>
    <row r="1252" spans="4:63" x14ac:dyDescent="0.25">
      <c r="D1252" s="2"/>
      <c r="L1252" s="2">
        <v>40114</v>
      </c>
      <c r="M1252">
        <v>101.79296875</v>
      </c>
      <c r="N1252" s="2"/>
      <c r="P1252" s="2"/>
      <c r="T1252" s="2"/>
      <c r="X1252" s="2"/>
      <c r="AB1252" s="2"/>
      <c r="AD1252" s="2"/>
      <c r="AH1252" s="2"/>
      <c r="AJ1252" s="2"/>
      <c r="BD1252" s="2">
        <v>39940</v>
      </c>
      <c r="BE1252">
        <v>142.7421875</v>
      </c>
      <c r="BF1252" s="2">
        <v>39940</v>
      </c>
      <c r="BG1252">
        <v>123.09375</v>
      </c>
      <c r="BH1252" s="2">
        <v>39940</v>
      </c>
      <c r="BI1252">
        <v>131.3125</v>
      </c>
      <c r="BJ1252" s="2">
        <v>39940</v>
      </c>
      <c r="BK1252">
        <v>113.84375</v>
      </c>
    </row>
    <row r="1253" spans="4:63" x14ac:dyDescent="0.25">
      <c r="D1253" s="2"/>
      <c r="L1253" s="2">
        <v>40115</v>
      </c>
      <c r="M1253">
        <v>101.8046875</v>
      </c>
      <c r="N1253" s="2"/>
      <c r="P1253" s="2"/>
      <c r="T1253" s="2"/>
      <c r="X1253" s="2"/>
      <c r="AB1253" s="2"/>
      <c r="AD1253" s="2"/>
      <c r="AH1253" s="2"/>
      <c r="AJ1253" s="2"/>
      <c r="BD1253" s="2">
        <v>39941</v>
      </c>
      <c r="BE1253">
        <v>143.0859375</v>
      </c>
      <c r="BF1253" s="2">
        <v>39941</v>
      </c>
      <c r="BG1253">
        <v>123.36328125</v>
      </c>
      <c r="BH1253" s="2">
        <v>39941</v>
      </c>
      <c r="BI1253">
        <v>131.7421875</v>
      </c>
      <c r="BJ1253" s="2">
        <v>39941</v>
      </c>
      <c r="BK1253">
        <v>114.53125</v>
      </c>
    </row>
    <row r="1254" spans="4:63" x14ac:dyDescent="0.25">
      <c r="D1254" s="2"/>
      <c r="L1254" s="2">
        <v>40116</v>
      </c>
      <c r="M1254">
        <v>101.80078125</v>
      </c>
      <c r="N1254" s="2"/>
      <c r="P1254" s="2"/>
      <c r="T1254" s="2"/>
      <c r="X1254" s="2"/>
      <c r="AB1254" s="2"/>
      <c r="AD1254" s="2"/>
      <c r="AH1254" s="2"/>
      <c r="AJ1254" s="2"/>
      <c r="BD1254" s="2">
        <v>39944</v>
      </c>
      <c r="BE1254">
        <v>144.65625</v>
      </c>
      <c r="BF1254" s="2">
        <v>39944</v>
      </c>
      <c r="BG1254">
        <v>124.84765625</v>
      </c>
      <c r="BH1254" s="2">
        <v>39944</v>
      </c>
      <c r="BI1254">
        <v>133.40234375</v>
      </c>
      <c r="BJ1254" s="2">
        <v>39944</v>
      </c>
      <c r="BK1254">
        <v>116.05859375</v>
      </c>
    </row>
    <row r="1255" spans="4:63" x14ac:dyDescent="0.25">
      <c r="D1255" s="2"/>
      <c r="L1255" s="2">
        <v>40119</v>
      </c>
      <c r="M1255">
        <v>101.796875</v>
      </c>
      <c r="N1255" s="2"/>
      <c r="P1255" s="2"/>
      <c r="T1255" s="2"/>
      <c r="X1255" s="2"/>
      <c r="AB1255" s="2"/>
      <c r="AD1255" s="2"/>
      <c r="AH1255" s="2"/>
      <c r="AJ1255" s="2"/>
      <c r="BD1255" s="2">
        <v>39945</v>
      </c>
      <c r="BE1255">
        <v>144.97265625</v>
      </c>
      <c r="BF1255" s="2">
        <v>39945</v>
      </c>
      <c r="BG1255">
        <v>125.11328125</v>
      </c>
      <c r="BH1255" s="2">
        <v>39945</v>
      </c>
      <c r="BI1255">
        <v>133.640625</v>
      </c>
      <c r="BJ1255" s="2">
        <v>39945</v>
      </c>
      <c r="BK1255">
        <v>116.40234375</v>
      </c>
    </row>
    <row r="1256" spans="4:63" x14ac:dyDescent="0.25">
      <c r="D1256" s="2"/>
      <c r="L1256" s="2">
        <v>40120</v>
      </c>
      <c r="M1256">
        <v>101.8046875</v>
      </c>
      <c r="N1256" s="2"/>
      <c r="P1256" s="2"/>
      <c r="T1256" s="2"/>
      <c r="X1256" s="2"/>
      <c r="AB1256" s="2"/>
      <c r="AD1256" s="2"/>
      <c r="AH1256" s="2"/>
      <c r="AJ1256" s="2"/>
      <c r="BD1256" s="2">
        <v>39946</v>
      </c>
      <c r="BE1256">
        <v>145.91796875</v>
      </c>
      <c r="BF1256" s="2">
        <v>39946</v>
      </c>
      <c r="BG1256">
        <v>125.94140625</v>
      </c>
      <c r="BH1256" s="2">
        <v>39946</v>
      </c>
      <c r="BI1256">
        <v>134.546875</v>
      </c>
      <c r="BJ1256" s="2">
        <v>39946</v>
      </c>
      <c r="BK1256">
        <v>117.29296875</v>
      </c>
    </row>
    <row r="1257" spans="4:63" x14ac:dyDescent="0.25">
      <c r="D1257" s="2"/>
      <c r="L1257" s="2">
        <v>40121</v>
      </c>
      <c r="M1257">
        <v>101.80078125</v>
      </c>
      <c r="N1257" s="2"/>
      <c r="P1257" s="2"/>
      <c r="T1257" s="2"/>
      <c r="X1257" s="2"/>
      <c r="AB1257" s="2"/>
      <c r="AD1257" s="2"/>
      <c r="AH1257" s="2"/>
      <c r="AJ1257" s="2"/>
      <c r="BD1257" s="2">
        <v>39947</v>
      </c>
      <c r="BE1257">
        <v>146.5625</v>
      </c>
      <c r="BF1257" s="2">
        <v>39947</v>
      </c>
      <c r="BG1257">
        <v>126.5546875</v>
      </c>
      <c r="BH1257" s="2">
        <v>39947</v>
      </c>
      <c r="BI1257">
        <v>135.12890625</v>
      </c>
      <c r="BJ1257" s="2">
        <v>39947</v>
      </c>
      <c r="BK1257">
        <v>117.8203125</v>
      </c>
    </row>
    <row r="1258" spans="4:63" x14ac:dyDescent="0.25">
      <c r="D1258" s="2"/>
      <c r="L1258" s="2">
        <v>40122</v>
      </c>
      <c r="M1258">
        <v>101.80859375</v>
      </c>
      <c r="N1258" s="2"/>
      <c r="P1258" s="2"/>
      <c r="T1258" s="2"/>
      <c r="X1258" s="2"/>
      <c r="AB1258" s="2"/>
      <c r="AD1258" s="2"/>
      <c r="AH1258" s="2"/>
      <c r="AJ1258" s="2"/>
      <c r="BD1258" s="2">
        <v>39948</v>
      </c>
      <c r="BE1258">
        <v>145.890625</v>
      </c>
      <c r="BF1258" s="2">
        <v>39948</v>
      </c>
      <c r="BG1258">
        <v>126.0078125</v>
      </c>
      <c r="BH1258" s="2">
        <v>39948</v>
      </c>
      <c r="BI1258">
        <v>134.54296875</v>
      </c>
      <c r="BJ1258" s="2">
        <v>39948</v>
      </c>
      <c r="BK1258">
        <v>117.3203125</v>
      </c>
    </row>
    <row r="1259" spans="4:63" x14ac:dyDescent="0.25">
      <c r="D1259" s="2"/>
      <c r="L1259" s="2">
        <v>40123</v>
      </c>
      <c r="M1259">
        <v>101.80859375</v>
      </c>
      <c r="N1259" s="2"/>
      <c r="P1259" s="2"/>
      <c r="T1259" s="2"/>
      <c r="X1259" s="2"/>
      <c r="AB1259" s="2"/>
      <c r="AD1259" s="2"/>
      <c r="AH1259" s="2"/>
      <c r="AJ1259" s="2"/>
      <c r="BD1259" s="2">
        <v>39951</v>
      </c>
      <c r="BE1259">
        <v>144.39453125</v>
      </c>
      <c r="BF1259" s="2">
        <v>39951</v>
      </c>
      <c r="BG1259">
        <v>124.63671875</v>
      </c>
      <c r="BH1259" s="2">
        <v>39951</v>
      </c>
      <c r="BI1259">
        <v>133.046875</v>
      </c>
      <c r="BJ1259" s="2">
        <v>39951</v>
      </c>
      <c r="BK1259">
        <v>115.72265625</v>
      </c>
    </row>
    <row r="1260" spans="4:63" x14ac:dyDescent="0.25">
      <c r="D1260" s="2"/>
      <c r="L1260" s="2">
        <v>40126</v>
      </c>
      <c r="M1260">
        <v>101.8046875</v>
      </c>
      <c r="N1260" s="2"/>
      <c r="P1260" s="2"/>
      <c r="T1260" s="2"/>
      <c r="X1260" s="2"/>
      <c r="AB1260" s="2"/>
      <c r="AD1260" s="2"/>
      <c r="AH1260" s="2"/>
      <c r="AJ1260" s="2"/>
      <c r="BD1260" s="2">
        <v>39952</v>
      </c>
      <c r="BE1260">
        <v>144.46484375</v>
      </c>
      <c r="BF1260" s="2">
        <v>39952</v>
      </c>
      <c r="BG1260">
        <v>124.74609375</v>
      </c>
      <c r="BH1260" s="2">
        <v>39952</v>
      </c>
      <c r="BI1260">
        <v>133.109375</v>
      </c>
      <c r="BJ1260" s="2">
        <v>39952</v>
      </c>
      <c r="BK1260">
        <v>115.62890625</v>
      </c>
    </row>
    <row r="1261" spans="4:63" x14ac:dyDescent="0.25">
      <c r="D1261" s="2"/>
      <c r="L1261" s="2">
        <v>40127</v>
      </c>
      <c r="M1261">
        <v>101.80859375</v>
      </c>
      <c r="N1261" s="2"/>
      <c r="P1261" s="2"/>
      <c r="T1261" s="2"/>
      <c r="X1261" s="2"/>
      <c r="AB1261" s="2"/>
      <c r="AD1261" s="2"/>
      <c r="AH1261" s="2"/>
      <c r="AJ1261" s="2"/>
      <c r="BD1261" s="2">
        <v>39953</v>
      </c>
      <c r="BE1261">
        <v>145.578125</v>
      </c>
      <c r="BF1261" s="2">
        <v>39953</v>
      </c>
      <c r="BG1261">
        <v>125.73046875</v>
      </c>
      <c r="BH1261" s="2">
        <v>39953</v>
      </c>
      <c r="BI1261">
        <v>134.30078125</v>
      </c>
      <c r="BJ1261" s="2">
        <v>39953</v>
      </c>
      <c r="BK1261">
        <v>116.70703125</v>
      </c>
    </row>
    <row r="1262" spans="4:63" x14ac:dyDescent="0.25">
      <c r="D1262" s="2"/>
      <c r="L1262" s="2">
        <v>40128</v>
      </c>
      <c r="M1262">
        <v>101.80859375</v>
      </c>
      <c r="N1262" s="2"/>
      <c r="P1262" s="2"/>
      <c r="T1262" s="2"/>
      <c r="X1262" s="2"/>
      <c r="AB1262" s="2"/>
      <c r="AD1262" s="2"/>
      <c r="AH1262" s="2"/>
      <c r="AJ1262" s="2"/>
      <c r="BD1262" s="2">
        <v>39954</v>
      </c>
      <c r="BE1262">
        <v>142.9453125</v>
      </c>
      <c r="BF1262" s="2">
        <v>39954</v>
      </c>
      <c r="BG1262">
        <v>123.37109375</v>
      </c>
      <c r="BH1262" s="2">
        <v>39954</v>
      </c>
      <c r="BI1262">
        <v>131.7265625</v>
      </c>
      <c r="BJ1262" s="2">
        <v>39954</v>
      </c>
      <c r="BK1262">
        <v>114.015625</v>
      </c>
    </row>
    <row r="1263" spans="4:63" x14ac:dyDescent="0.25">
      <c r="D1263" s="2"/>
      <c r="L1263" s="2">
        <v>40129</v>
      </c>
      <c r="M1263">
        <v>101.80078125</v>
      </c>
      <c r="N1263" s="2"/>
      <c r="P1263" s="2"/>
      <c r="T1263" s="2"/>
      <c r="X1263" s="2"/>
      <c r="AB1263" s="2"/>
      <c r="AD1263" s="2"/>
      <c r="AH1263" s="2"/>
      <c r="AJ1263" s="2"/>
      <c r="BD1263" s="2">
        <v>39955</v>
      </c>
      <c r="BE1263">
        <v>141.83984375</v>
      </c>
      <c r="BF1263" s="2">
        <v>39955</v>
      </c>
      <c r="BG1263">
        <v>122.453125</v>
      </c>
      <c r="BH1263" s="2">
        <v>39955</v>
      </c>
      <c r="BI1263">
        <v>130.72265625</v>
      </c>
      <c r="BJ1263" s="2">
        <v>39955</v>
      </c>
      <c r="BK1263">
        <v>113.08984375</v>
      </c>
    </row>
    <row r="1264" spans="4:63" x14ac:dyDescent="0.25">
      <c r="D1264" s="2"/>
      <c r="L1264" s="2">
        <v>40130</v>
      </c>
      <c r="M1264">
        <v>101.81640625</v>
      </c>
      <c r="N1264" s="2"/>
      <c r="P1264" s="2"/>
      <c r="T1264" s="2"/>
      <c r="X1264" s="2"/>
      <c r="AB1264" s="2"/>
      <c r="AD1264" s="2"/>
      <c r="AH1264" s="2"/>
      <c r="AJ1264" s="2"/>
      <c r="BD1264" s="2">
        <v>39958</v>
      </c>
      <c r="BE1264">
        <v>141.83984375</v>
      </c>
      <c r="BF1264" s="2">
        <v>39958</v>
      </c>
      <c r="BG1264">
        <v>122.453125</v>
      </c>
      <c r="BH1264" s="2">
        <v>39958</v>
      </c>
      <c r="BI1264">
        <v>130.72265625</v>
      </c>
      <c r="BJ1264" s="2">
        <v>39958</v>
      </c>
      <c r="BK1264">
        <v>113.08984375</v>
      </c>
    </row>
    <row r="1265" spans="4:63" x14ac:dyDescent="0.25">
      <c r="D1265" s="2"/>
      <c r="L1265" s="2">
        <v>40133</v>
      </c>
      <c r="M1265">
        <v>101.80859375</v>
      </c>
      <c r="N1265" s="2"/>
      <c r="P1265" s="2"/>
      <c r="T1265" s="2"/>
      <c r="X1265" s="2"/>
      <c r="AB1265" s="2"/>
      <c r="AD1265" s="2"/>
      <c r="AH1265" s="2"/>
      <c r="AJ1265" s="2"/>
      <c r="BD1265" s="2">
        <v>39959</v>
      </c>
      <c r="BE1265">
        <v>140.30078125</v>
      </c>
      <c r="BF1265" s="2">
        <v>39959</v>
      </c>
      <c r="BG1265">
        <v>121.03515625</v>
      </c>
      <c r="BH1265" s="2">
        <v>39959</v>
      </c>
      <c r="BI1265">
        <v>129.28515625</v>
      </c>
      <c r="BJ1265" s="2">
        <v>39959</v>
      </c>
      <c r="BK1265">
        <v>111.79296875</v>
      </c>
    </row>
    <row r="1266" spans="4:63" x14ac:dyDescent="0.25">
      <c r="D1266" s="2"/>
      <c r="L1266" s="2">
        <v>40134</v>
      </c>
      <c r="M1266">
        <v>101.8046875</v>
      </c>
      <c r="N1266" s="2"/>
      <c r="P1266" s="2"/>
      <c r="T1266" s="2"/>
      <c r="X1266" s="2"/>
      <c r="AB1266" s="2"/>
      <c r="AD1266" s="2"/>
      <c r="AH1266" s="2"/>
      <c r="AJ1266" s="2"/>
      <c r="BD1266" s="2">
        <v>39960</v>
      </c>
      <c r="BE1266">
        <v>137.8984375</v>
      </c>
      <c r="BF1266" s="2">
        <v>39960</v>
      </c>
      <c r="BG1266">
        <v>118.89453125</v>
      </c>
      <c r="BH1266" s="2">
        <v>39960</v>
      </c>
      <c r="BI1266">
        <v>126.9296875</v>
      </c>
      <c r="BJ1266" s="2">
        <v>39960</v>
      </c>
      <c r="BK1266">
        <v>109.48046875</v>
      </c>
    </row>
    <row r="1267" spans="4:63" x14ac:dyDescent="0.25">
      <c r="D1267" s="2"/>
      <c r="L1267" s="2">
        <v>40135</v>
      </c>
      <c r="M1267">
        <v>101.8125</v>
      </c>
      <c r="N1267" s="2"/>
      <c r="P1267" s="2"/>
      <c r="T1267" s="2"/>
      <c r="X1267" s="2"/>
      <c r="AB1267" s="2"/>
      <c r="AD1267" s="2"/>
      <c r="AH1267" s="2"/>
      <c r="BD1267" s="2">
        <v>39961</v>
      </c>
      <c r="BE1267">
        <v>139.71484375</v>
      </c>
      <c r="BF1267" s="2">
        <v>39961</v>
      </c>
      <c r="BG1267">
        <v>120.51953125</v>
      </c>
      <c r="BH1267" s="2">
        <v>39961</v>
      </c>
      <c r="BI1267">
        <v>128.83984375</v>
      </c>
      <c r="BJ1267" s="2">
        <v>39961</v>
      </c>
      <c r="BK1267">
        <v>111.4609375</v>
      </c>
    </row>
    <row r="1268" spans="4:63" x14ac:dyDescent="0.25">
      <c r="D1268" s="2"/>
      <c r="L1268" s="2">
        <v>40136</v>
      </c>
      <c r="M1268">
        <v>101.82421875</v>
      </c>
      <c r="N1268" s="2"/>
      <c r="P1268" s="2"/>
      <c r="T1268" s="2"/>
      <c r="X1268" s="2"/>
      <c r="AB1268" s="2"/>
      <c r="AD1268" s="2"/>
      <c r="AH1268" s="2"/>
      <c r="BD1268" s="2">
        <v>39962</v>
      </c>
      <c r="BE1268">
        <v>141.359375</v>
      </c>
      <c r="BF1268" s="2">
        <v>39962</v>
      </c>
      <c r="BG1268">
        <v>122.0546875</v>
      </c>
      <c r="BH1268" s="2">
        <v>39962</v>
      </c>
      <c r="BI1268">
        <v>130.66015625</v>
      </c>
      <c r="BJ1268" s="2">
        <v>39962</v>
      </c>
      <c r="BK1268">
        <v>113.4921875</v>
      </c>
    </row>
    <row r="1269" spans="4:63" x14ac:dyDescent="0.25">
      <c r="D1269" s="2"/>
      <c r="L1269" s="2"/>
      <c r="N1269" s="2"/>
      <c r="P1269" s="2"/>
      <c r="T1269" s="2"/>
      <c r="X1269" s="2"/>
      <c r="AB1269" s="2"/>
      <c r="AD1269" s="2"/>
      <c r="AH1269" s="2"/>
      <c r="BD1269" s="2">
        <v>39965</v>
      </c>
      <c r="BE1269">
        <v>138.14453125</v>
      </c>
      <c r="BF1269" s="2">
        <v>39965</v>
      </c>
      <c r="BG1269">
        <v>119.1796875</v>
      </c>
      <c r="BH1269" s="2">
        <v>39965</v>
      </c>
      <c r="BI1269">
        <v>127.61328125</v>
      </c>
      <c r="BJ1269" s="2">
        <v>39965</v>
      </c>
      <c r="BK1269">
        <v>110.67578125</v>
      </c>
    </row>
    <row r="1270" spans="4:63" x14ac:dyDescent="0.25">
      <c r="D1270" s="2"/>
      <c r="L1270" s="2"/>
      <c r="N1270" s="2"/>
      <c r="P1270" s="2"/>
      <c r="T1270" s="2"/>
      <c r="X1270" s="2"/>
      <c r="AB1270" s="2"/>
      <c r="AD1270" s="2"/>
      <c r="AH1270" s="2"/>
      <c r="BD1270" s="2">
        <v>39966</v>
      </c>
      <c r="BE1270">
        <v>138.8046875</v>
      </c>
      <c r="BF1270" s="2">
        <v>39966</v>
      </c>
      <c r="BG1270">
        <v>119.7578125</v>
      </c>
      <c r="BH1270" s="2">
        <v>39966</v>
      </c>
      <c r="BI1270">
        <v>128.3515625</v>
      </c>
      <c r="BJ1270" s="2">
        <v>39966</v>
      </c>
      <c r="BK1270">
        <v>111.37890625</v>
      </c>
    </row>
    <row r="1271" spans="4:63" x14ac:dyDescent="0.25">
      <c r="D1271" s="2"/>
      <c r="L1271" s="2"/>
      <c r="N1271" s="2"/>
      <c r="P1271" s="2"/>
      <c r="T1271" s="2"/>
      <c r="X1271" s="2"/>
      <c r="AB1271" s="2"/>
      <c r="AD1271" s="2"/>
      <c r="AH1271" s="2"/>
      <c r="BD1271" s="2">
        <v>39967</v>
      </c>
      <c r="BE1271">
        <v>139.78125</v>
      </c>
      <c r="BF1271" s="2">
        <v>39967</v>
      </c>
      <c r="BG1271">
        <v>120.5703125</v>
      </c>
      <c r="BH1271" s="2">
        <v>39967</v>
      </c>
      <c r="BI1271">
        <v>129.21484375</v>
      </c>
      <c r="BJ1271" s="2">
        <v>39967</v>
      </c>
      <c r="BK1271">
        <v>112.19140625</v>
      </c>
    </row>
    <row r="1272" spans="4:63" x14ac:dyDescent="0.25">
      <c r="D1272" s="2"/>
      <c r="L1272" s="2"/>
      <c r="N1272" s="2"/>
      <c r="P1272" s="2"/>
      <c r="T1272" s="2"/>
      <c r="X1272" s="2"/>
      <c r="AB1272" s="2"/>
      <c r="AD1272" s="2"/>
      <c r="AH1272" s="2"/>
      <c r="BD1272" s="2">
        <v>39968</v>
      </c>
      <c r="BE1272">
        <v>137.61328125</v>
      </c>
      <c r="BF1272" s="2">
        <v>39968</v>
      </c>
      <c r="BG1272">
        <v>118.66796875</v>
      </c>
      <c r="BH1272" s="2">
        <v>39968</v>
      </c>
      <c r="BI1272">
        <v>127.02734375</v>
      </c>
      <c r="BJ1272" s="2">
        <v>39968</v>
      </c>
      <c r="BK1272">
        <v>110.265625</v>
      </c>
    </row>
    <row r="1273" spans="4:63" x14ac:dyDescent="0.25">
      <c r="D1273" s="2"/>
      <c r="L1273" s="2"/>
      <c r="N1273" s="2"/>
      <c r="P1273" s="2"/>
      <c r="T1273" s="2"/>
      <c r="X1273" s="2"/>
      <c r="AB1273" s="2"/>
      <c r="AD1273" s="2"/>
      <c r="AH1273" s="2"/>
      <c r="BD1273" s="2">
        <v>39969</v>
      </c>
      <c r="BE1273">
        <v>136.51953125</v>
      </c>
      <c r="BF1273" s="2">
        <v>39969</v>
      </c>
      <c r="BG1273">
        <v>117.63671875</v>
      </c>
      <c r="BH1273" s="2">
        <v>39969</v>
      </c>
      <c r="BI1273">
        <v>125.94140625</v>
      </c>
      <c r="BJ1273" s="2">
        <v>39969</v>
      </c>
      <c r="BK1273">
        <v>109.328125</v>
      </c>
    </row>
    <row r="1274" spans="4:63" x14ac:dyDescent="0.25">
      <c r="D1274" s="2"/>
      <c r="L1274" s="2"/>
      <c r="N1274" s="2"/>
      <c r="P1274" s="2"/>
      <c r="T1274" s="2"/>
      <c r="X1274" s="2"/>
      <c r="AB1274" s="2"/>
      <c r="AD1274" s="2"/>
      <c r="AH1274" s="2"/>
      <c r="BD1274" s="2">
        <v>39972</v>
      </c>
      <c r="BE1274">
        <v>136.66796875</v>
      </c>
      <c r="BF1274" s="2">
        <v>39972</v>
      </c>
      <c r="BG1274">
        <v>117.75</v>
      </c>
      <c r="BH1274" s="2">
        <v>39972</v>
      </c>
      <c r="BI1274">
        <v>126.0390625</v>
      </c>
      <c r="BJ1274" s="2">
        <v>39972</v>
      </c>
      <c r="BK1274">
        <v>109.54296875</v>
      </c>
    </row>
    <row r="1275" spans="4:63" x14ac:dyDescent="0.25">
      <c r="D1275" s="2"/>
      <c r="L1275" s="2"/>
      <c r="N1275" s="2"/>
      <c r="P1275" s="2"/>
      <c r="T1275" s="2"/>
      <c r="X1275" s="2"/>
      <c r="AB1275" s="2"/>
      <c r="AD1275" s="2"/>
      <c r="AH1275" s="2"/>
      <c r="BD1275" s="2">
        <v>39973</v>
      </c>
      <c r="BE1275">
        <v>136.671875</v>
      </c>
      <c r="BF1275" s="2">
        <v>39973</v>
      </c>
      <c r="BG1275">
        <v>117.703125</v>
      </c>
      <c r="BH1275" s="2">
        <v>39973</v>
      </c>
      <c r="BI1275">
        <v>125.91796875</v>
      </c>
      <c r="BJ1275" s="2">
        <v>39973</v>
      </c>
      <c r="BK1275">
        <v>109.18359375</v>
      </c>
    </row>
    <row r="1276" spans="4:63" x14ac:dyDescent="0.25">
      <c r="D1276" s="2"/>
      <c r="L1276" s="2"/>
      <c r="N1276" s="2"/>
      <c r="P1276" s="2"/>
      <c r="T1276" s="2"/>
      <c r="X1276" s="2"/>
      <c r="AB1276" s="2"/>
      <c r="AD1276" s="2"/>
      <c r="AH1276" s="2"/>
      <c r="BD1276" s="2">
        <v>39974</v>
      </c>
      <c r="BE1276">
        <v>135.5546875</v>
      </c>
      <c r="BF1276" s="2">
        <v>39974</v>
      </c>
      <c r="BG1276">
        <v>116.703125</v>
      </c>
      <c r="BH1276" s="2">
        <v>39974</v>
      </c>
      <c r="BI1276">
        <v>124.73046875</v>
      </c>
      <c r="BJ1276" s="2">
        <v>39974</v>
      </c>
      <c r="BK1276">
        <v>108.07421875</v>
      </c>
    </row>
    <row r="1277" spans="4:63" x14ac:dyDescent="0.25">
      <c r="D1277" s="2"/>
      <c r="L1277" s="2"/>
      <c r="N1277" s="2"/>
      <c r="P1277" s="2"/>
      <c r="T1277" s="2"/>
      <c r="X1277" s="2"/>
      <c r="AB1277" s="2"/>
      <c r="AD1277" s="2"/>
      <c r="AH1277" s="2"/>
      <c r="BD1277" s="2">
        <v>39975</v>
      </c>
      <c r="BE1277">
        <v>136.79296875</v>
      </c>
      <c r="BF1277" s="2">
        <v>39975</v>
      </c>
      <c r="BG1277">
        <v>117.84375</v>
      </c>
      <c r="BH1277" s="2">
        <v>39975</v>
      </c>
      <c r="BI1277">
        <v>125.9375</v>
      </c>
      <c r="BJ1277" s="2">
        <v>39975</v>
      </c>
      <c r="BK1277">
        <v>109.1640625</v>
      </c>
    </row>
    <row r="1278" spans="4:63" x14ac:dyDescent="0.25">
      <c r="D1278" s="2"/>
      <c r="L1278" s="2"/>
      <c r="N1278" s="2"/>
      <c r="P1278" s="2"/>
      <c r="T1278" s="2"/>
      <c r="X1278" s="2"/>
      <c r="AB1278" s="2"/>
      <c r="AD1278" s="2"/>
      <c r="AH1278" s="2"/>
      <c r="BD1278" s="2">
        <v>39976</v>
      </c>
      <c r="BE1278">
        <v>137.44921875</v>
      </c>
      <c r="BF1278" s="2">
        <v>39976</v>
      </c>
      <c r="BG1278">
        <v>118.48828125</v>
      </c>
      <c r="BH1278" s="2">
        <v>39976</v>
      </c>
      <c r="BI1278">
        <v>126.6640625</v>
      </c>
      <c r="BJ1278" s="2">
        <v>39976</v>
      </c>
      <c r="BK1278">
        <v>109.8828125</v>
      </c>
    </row>
    <row r="1279" spans="4:63" x14ac:dyDescent="0.25">
      <c r="D1279" s="2"/>
      <c r="L1279" s="2"/>
      <c r="N1279" s="2"/>
      <c r="P1279" s="2"/>
      <c r="T1279" s="2"/>
      <c r="X1279" s="2"/>
      <c r="AB1279" s="2"/>
      <c r="AD1279" s="2"/>
      <c r="AH1279" s="2"/>
      <c r="BD1279" s="2">
        <v>39979</v>
      </c>
      <c r="BE1279">
        <v>138.484375</v>
      </c>
      <c r="BF1279" s="2">
        <v>39979</v>
      </c>
      <c r="BG1279">
        <v>119.37890625</v>
      </c>
      <c r="BH1279" s="2">
        <v>39979</v>
      </c>
      <c r="BI1279">
        <v>127.76171875</v>
      </c>
      <c r="BJ1279" s="2">
        <v>39979</v>
      </c>
      <c r="BK1279">
        <v>110.87890625</v>
      </c>
    </row>
    <row r="1280" spans="4:63" x14ac:dyDescent="0.25">
      <c r="D1280" s="2"/>
      <c r="L1280" s="2"/>
      <c r="N1280" s="2"/>
      <c r="P1280" s="2"/>
      <c r="T1280" s="2"/>
      <c r="X1280" s="2"/>
      <c r="AB1280" s="2"/>
      <c r="AD1280" s="2"/>
      <c r="AH1280" s="2"/>
      <c r="BD1280" s="2">
        <v>39980</v>
      </c>
      <c r="BE1280">
        <v>139.6640625</v>
      </c>
      <c r="BF1280" s="2">
        <v>39980</v>
      </c>
      <c r="BG1280">
        <v>120.4921875</v>
      </c>
      <c r="BH1280" s="2">
        <v>39980</v>
      </c>
      <c r="BI1280">
        <v>128.859375</v>
      </c>
      <c r="BJ1280" s="2">
        <v>39980</v>
      </c>
      <c r="BK1280">
        <v>112.09765625</v>
      </c>
    </row>
    <row r="1281" spans="4:63" x14ac:dyDescent="0.25">
      <c r="D1281" s="2"/>
      <c r="L1281" s="2"/>
      <c r="N1281" s="2"/>
      <c r="P1281" s="2"/>
      <c r="T1281" s="2"/>
      <c r="X1281" s="2"/>
      <c r="AB1281" s="2"/>
      <c r="AD1281" s="2"/>
      <c r="AH1281" s="2"/>
      <c r="BD1281" s="2">
        <v>39981</v>
      </c>
      <c r="BE1281">
        <v>139.38671875</v>
      </c>
      <c r="BF1281" s="2">
        <v>39981</v>
      </c>
      <c r="BG1281">
        <v>120.2421875</v>
      </c>
      <c r="BH1281" s="2">
        <v>39981</v>
      </c>
      <c r="BI1281">
        <v>128.453125</v>
      </c>
      <c r="BJ1281" s="2">
        <v>39981</v>
      </c>
      <c r="BK1281">
        <v>111.69140625</v>
      </c>
    </row>
    <row r="1282" spans="4:63" x14ac:dyDescent="0.25">
      <c r="D1282" s="2"/>
      <c r="L1282" s="2"/>
      <c r="N1282" s="2"/>
      <c r="P1282" s="2"/>
      <c r="T1282" s="2"/>
      <c r="X1282" s="2"/>
      <c r="AB1282" s="2"/>
      <c r="AD1282" s="2"/>
      <c r="AH1282" s="2"/>
      <c r="BD1282" s="2">
        <v>39982</v>
      </c>
      <c r="BE1282">
        <v>137.47265625</v>
      </c>
      <c r="BF1282" s="2">
        <v>39982</v>
      </c>
      <c r="BG1282">
        <v>118.4609375</v>
      </c>
      <c r="BH1282" s="2">
        <v>39982</v>
      </c>
      <c r="BI1282">
        <v>126.67578125</v>
      </c>
      <c r="BJ1282" s="2">
        <v>39982</v>
      </c>
      <c r="BK1282">
        <v>110.1875</v>
      </c>
    </row>
    <row r="1283" spans="4:63" x14ac:dyDescent="0.25">
      <c r="D1283" s="2"/>
      <c r="L1283" s="2"/>
      <c r="N1283" s="2"/>
      <c r="P1283" s="2"/>
      <c r="T1283" s="2"/>
      <c r="X1283" s="2"/>
      <c r="AB1283" s="2"/>
      <c r="AD1283" s="2"/>
      <c r="AH1283" s="2"/>
      <c r="BD1283" s="2">
        <v>39983</v>
      </c>
      <c r="BE1283">
        <v>138.36328125</v>
      </c>
      <c r="BF1283" s="2">
        <v>39983</v>
      </c>
      <c r="BG1283">
        <v>119.32421875</v>
      </c>
      <c r="BH1283" s="2">
        <v>39983</v>
      </c>
      <c r="BI1283">
        <v>127.63671875</v>
      </c>
      <c r="BJ1283" s="2">
        <v>39983</v>
      </c>
      <c r="BK1283">
        <v>111.234375</v>
      </c>
    </row>
    <row r="1284" spans="4:63" x14ac:dyDescent="0.25">
      <c r="D1284" s="2"/>
      <c r="L1284" s="2"/>
      <c r="N1284" s="2"/>
      <c r="P1284" s="2"/>
      <c r="T1284" s="2"/>
      <c r="X1284" s="2"/>
      <c r="AB1284" s="2"/>
      <c r="AD1284" s="2"/>
      <c r="AH1284" s="2"/>
      <c r="BD1284" s="2">
        <v>39986</v>
      </c>
      <c r="BE1284">
        <v>139.9140625</v>
      </c>
      <c r="BF1284" s="2">
        <v>39986</v>
      </c>
      <c r="BG1284">
        <v>120.71484375</v>
      </c>
      <c r="BH1284" s="2">
        <v>39986</v>
      </c>
      <c r="BI1284">
        <v>129.09375</v>
      </c>
      <c r="BJ1284" s="2">
        <v>39986</v>
      </c>
      <c r="BK1284">
        <v>112.51171875</v>
      </c>
    </row>
    <row r="1285" spans="4:63" x14ac:dyDescent="0.25">
      <c r="D1285" s="2"/>
      <c r="L1285" s="2"/>
      <c r="N1285" s="2"/>
      <c r="P1285" s="2"/>
      <c r="T1285" s="2"/>
      <c r="X1285" s="2"/>
      <c r="AB1285" s="2"/>
      <c r="AD1285" s="2"/>
      <c r="AH1285" s="2"/>
      <c r="BD1285" s="2">
        <v>39987</v>
      </c>
      <c r="BE1285">
        <v>141.171875</v>
      </c>
      <c r="BF1285" s="2">
        <v>39987</v>
      </c>
      <c r="BG1285">
        <v>121.87109375</v>
      </c>
      <c r="BH1285" s="2">
        <v>39987</v>
      </c>
      <c r="BI1285">
        <v>130.359375</v>
      </c>
      <c r="BJ1285" s="2">
        <v>39987</v>
      </c>
      <c r="BK1285">
        <v>113.60546875</v>
      </c>
    </row>
    <row r="1286" spans="4:63" x14ac:dyDescent="0.25">
      <c r="D1286" s="2"/>
      <c r="L1286" s="2"/>
      <c r="N1286" s="2"/>
      <c r="P1286" s="2"/>
      <c r="T1286" s="2"/>
      <c r="X1286" s="2"/>
      <c r="AB1286" s="2"/>
      <c r="AD1286" s="2"/>
      <c r="AH1286" s="2"/>
      <c r="BD1286" s="2">
        <v>39988</v>
      </c>
      <c r="BE1286">
        <v>140.11328125</v>
      </c>
      <c r="BF1286" s="2">
        <v>39988</v>
      </c>
      <c r="BG1286">
        <v>120.9375</v>
      </c>
      <c r="BH1286" s="2">
        <v>39988</v>
      </c>
      <c r="BI1286">
        <v>129.37890625</v>
      </c>
      <c r="BJ1286" s="2">
        <v>39988</v>
      </c>
      <c r="BK1286">
        <v>112.77734375</v>
      </c>
    </row>
    <row r="1287" spans="4:63" x14ac:dyDescent="0.25">
      <c r="D1287" s="2"/>
      <c r="L1287" s="2"/>
      <c r="N1287" s="2"/>
      <c r="P1287" s="2"/>
      <c r="T1287" s="2"/>
      <c r="X1287" s="2"/>
      <c r="AB1287" s="2"/>
      <c r="AD1287" s="2"/>
      <c r="AH1287" s="2"/>
      <c r="BD1287" s="2">
        <v>39989</v>
      </c>
      <c r="BE1287">
        <v>141.8203125</v>
      </c>
      <c r="BF1287" s="2">
        <v>39989</v>
      </c>
      <c r="BG1287">
        <v>122.46875</v>
      </c>
      <c r="BH1287" s="2">
        <v>39989</v>
      </c>
      <c r="BI1287">
        <v>131.0234375</v>
      </c>
      <c r="BJ1287" s="2">
        <v>39989</v>
      </c>
      <c r="BK1287">
        <v>114.1640625</v>
      </c>
    </row>
    <row r="1288" spans="4:63" x14ac:dyDescent="0.25">
      <c r="D1288" s="2"/>
      <c r="L1288" s="2"/>
      <c r="N1288" s="2"/>
      <c r="P1288" s="2"/>
      <c r="T1288" s="2"/>
      <c r="X1288" s="2"/>
      <c r="AB1288" s="2"/>
      <c r="AD1288" s="2"/>
      <c r="AH1288" s="2"/>
      <c r="BD1288" s="2">
        <v>39990</v>
      </c>
      <c r="BE1288">
        <v>142.07421875</v>
      </c>
      <c r="BF1288" s="2">
        <v>39990</v>
      </c>
      <c r="BG1288">
        <v>122.69140625</v>
      </c>
      <c r="BH1288" s="2">
        <v>39990</v>
      </c>
      <c r="BI1288">
        <v>131.265625</v>
      </c>
      <c r="BJ1288" s="2">
        <v>39990</v>
      </c>
      <c r="BK1288">
        <v>114.2734375</v>
      </c>
    </row>
    <row r="1289" spans="4:63" x14ac:dyDescent="0.25">
      <c r="D1289" s="2"/>
      <c r="L1289" s="2"/>
      <c r="N1289" s="2"/>
      <c r="P1289" s="2"/>
      <c r="T1289" s="2"/>
      <c r="X1289" s="2"/>
      <c r="AB1289" s="2"/>
      <c r="AD1289" s="2"/>
      <c r="AH1289" s="2"/>
      <c r="BD1289" s="2">
        <v>39993</v>
      </c>
      <c r="BE1289">
        <v>142.71875</v>
      </c>
      <c r="BF1289" s="2">
        <v>39993</v>
      </c>
      <c r="BG1289">
        <v>123.31640625</v>
      </c>
      <c r="BH1289" s="2">
        <v>39993</v>
      </c>
      <c r="BI1289">
        <v>131.96875</v>
      </c>
      <c r="BJ1289" s="2">
        <v>39993</v>
      </c>
      <c r="BK1289">
        <v>115.00390625</v>
      </c>
    </row>
    <row r="1290" spans="4:63" x14ac:dyDescent="0.25">
      <c r="D1290" s="2"/>
      <c r="L1290" s="2"/>
      <c r="N1290" s="2"/>
      <c r="P1290" s="2"/>
      <c r="T1290" s="2"/>
      <c r="X1290" s="2"/>
      <c r="AB1290" s="2"/>
      <c r="AD1290" s="2"/>
      <c r="AH1290" s="2"/>
      <c r="BD1290" s="2">
        <v>39994</v>
      </c>
      <c r="BE1290">
        <v>142.00390625</v>
      </c>
      <c r="BF1290" s="2">
        <v>39994</v>
      </c>
      <c r="BG1290">
        <v>122.70703125</v>
      </c>
      <c r="BH1290" s="2">
        <v>39994</v>
      </c>
      <c r="BI1290">
        <v>131.23828125</v>
      </c>
      <c r="BJ1290" s="2">
        <v>39994</v>
      </c>
      <c r="BK1290">
        <v>114.23828125</v>
      </c>
    </row>
    <row r="1291" spans="4:63" x14ac:dyDescent="0.25">
      <c r="D1291" s="2"/>
      <c r="L1291" s="2"/>
      <c r="N1291" s="2"/>
      <c r="P1291" s="2"/>
      <c r="T1291" s="2"/>
      <c r="X1291" s="2"/>
      <c r="AB1291" s="2"/>
      <c r="AD1291" s="2"/>
      <c r="AH1291" s="2"/>
      <c r="BD1291" s="2">
        <v>39995</v>
      </c>
      <c r="BE1291">
        <v>142.24609375</v>
      </c>
      <c r="BF1291" s="2">
        <v>39995</v>
      </c>
      <c r="BG1291">
        <v>122.87890625</v>
      </c>
      <c r="BH1291" s="2">
        <v>39995</v>
      </c>
      <c r="BI1291">
        <v>131.3828125</v>
      </c>
      <c r="BJ1291" s="2">
        <v>39995</v>
      </c>
      <c r="BK1291">
        <v>114.31640625</v>
      </c>
    </row>
    <row r="1292" spans="4:63" x14ac:dyDescent="0.25">
      <c r="D1292" s="2"/>
      <c r="L1292" s="2"/>
      <c r="N1292" s="2"/>
      <c r="P1292" s="2"/>
      <c r="T1292" s="2"/>
      <c r="X1292" s="2"/>
      <c r="AB1292" s="2"/>
      <c r="AD1292" s="2"/>
      <c r="AH1292" s="2"/>
      <c r="BD1292" s="2">
        <v>39996</v>
      </c>
      <c r="BE1292">
        <v>142.953125</v>
      </c>
      <c r="BF1292" s="2">
        <v>39996</v>
      </c>
      <c r="BG1292">
        <v>123.5078125</v>
      </c>
      <c r="BH1292" s="2">
        <v>39996</v>
      </c>
      <c r="BI1292">
        <v>131.98828125</v>
      </c>
      <c r="BJ1292" s="2">
        <v>39996</v>
      </c>
      <c r="BK1292">
        <v>114.79296875</v>
      </c>
    </row>
    <row r="1293" spans="4:63" x14ac:dyDescent="0.25">
      <c r="D1293" s="2"/>
      <c r="L1293" s="2"/>
      <c r="N1293" s="2"/>
      <c r="P1293" s="2"/>
      <c r="T1293" s="2"/>
      <c r="X1293" s="2"/>
      <c r="AB1293" s="2"/>
      <c r="AD1293" s="2"/>
      <c r="AH1293" s="2"/>
      <c r="BD1293" s="2">
        <v>39997</v>
      </c>
      <c r="BE1293">
        <v>142.9765625</v>
      </c>
      <c r="BF1293" s="2">
        <v>39997</v>
      </c>
      <c r="BG1293">
        <v>123.52734375</v>
      </c>
      <c r="BH1293" s="2">
        <v>39997</v>
      </c>
      <c r="BI1293">
        <v>132.00390625</v>
      </c>
      <c r="BJ1293" s="2">
        <v>39997</v>
      </c>
      <c r="BK1293">
        <v>114.80859375</v>
      </c>
    </row>
    <row r="1294" spans="4:63" x14ac:dyDescent="0.25">
      <c r="L1294" s="2"/>
      <c r="N1294" s="2"/>
      <c r="P1294" s="2"/>
      <c r="T1294" s="2"/>
      <c r="X1294" s="2"/>
      <c r="AB1294" s="2"/>
      <c r="AD1294" s="2"/>
      <c r="AH1294" s="2"/>
      <c r="BD1294" s="2">
        <v>40000</v>
      </c>
      <c r="BE1294">
        <v>142.7578125</v>
      </c>
      <c r="BF1294" s="2">
        <v>40000</v>
      </c>
      <c r="BG1294">
        <v>123.30859375</v>
      </c>
      <c r="BH1294" s="2">
        <v>40000</v>
      </c>
      <c r="BI1294">
        <v>131.76953125</v>
      </c>
      <c r="BJ1294" s="2">
        <v>40000</v>
      </c>
      <c r="BK1294">
        <v>114.51171875</v>
      </c>
    </row>
    <row r="1295" spans="4:63" x14ac:dyDescent="0.25">
      <c r="L1295" s="2"/>
      <c r="N1295" s="2"/>
      <c r="P1295" s="2"/>
      <c r="T1295" s="2"/>
      <c r="X1295" s="2"/>
      <c r="AB1295" s="2"/>
      <c r="AD1295" s="2"/>
      <c r="AH1295" s="2"/>
      <c r="BD1295" s="2">
        <v>40001</v>
      </c>
      <c r="BE1295">
        <v>143.52734375</v>
      </c>
      <c r="BF1295" s="2">
        <v>40001</v>
      </c>
      <c r="BG1295">
        <v>124.01171875</v>
      </c>
      <c r="BH1295" s="2">
        <v>40001</v>
      </c>
      <c r="BI1295">
        <v>132.5234375</v>
      </c>
      <c r="BJ1295" s="2">
        <v>40001</v>
      </c>
      <c r="BK1295">
        <v>115.18359375</v>
      </c>
    </row>
    <row r="1296" spans="4:63" x14ac:dyDescent="0.25">
      <c r="L1296" s="2"/>
      <c r="N1296" s="2"/>
      <c r="P1296" s="2"/>
      <c r="T1296" s="2"/>
      <c r="X1296" s="2"/>
      <c r="AB1296" s="2"/>
      <c r="AD1296" s="2"/>
      <c r="AH1296" s="2"/>
      <c r="BD1296" s="2">
        <v>40002</v>
      </c>
      <c r="BE1296">
        <v>145.203125</v>
      </c>
      <c r="BF1296" s="2">
        <v>40002</v>
      </c>
      <c r="BG1296">
        <v>125.48046875</v>
      </c>
      <c r="BH1296" s="2">
        <v>40002</v>
      </c>
      <c r="BI1296">
        <v>134.12109375</v>
      </c>
      <c r="BJ1296" s="2">
        <v>40002</v>
      </c>
      <c r="BK1296">
        <v>116.77734375</v>
      </c>
    </row>
    <row r="1297" spans="12:63" x14ac:dyDescent="0.25">
      <c r="L1297" s="2"/>
      <c r="N1297" s="2"/>
      <c r="P1297" s="2"/>
      <c r="T1297" s="2"/>
      <c r="X1297" s="2"/>
      <c r="AB1297" s="2"/>
      <c r="AD1297" s="2"/>
      <c r="AH1297" s="2"/>
      <c r="BD1297" s="2">
        <v>40003</v>
      </c>
      <c r="BE1297">
        <v>143.6484375</v>
      </c>
      <c r="BF1297" s="2">
        <v>40003</v>
      </c>
      <c r="BG1297">
        <v>124.10546875</v>
      </c>
      <c r="BH1297" s="2">
        <v>40003</v>
      </c>
      <c r="BI1297">
        <v>132.58984375</v>
      </c>
      <c r="BJ1297" s="2">
        <v>40003</v>
      </c>
      <c r="BK1297">
        <v>115.2421875</v>
      </c>
    </row>
    <row r="1298" spans="12:63" x14ac:dyDescent="0.25">
      <c r="L1298" s="2"/>
      <c r="N1298" s="2"/>
      <c r="P1298" s="2"/>
      <c r="T1298" s="2"/>
      <c r="X1298" s="2"/>
      <c r="AB1298" s="2"/>
      <c r="AD1298" s="2"/>
      <c r="AH1298" s="2"/>
      <c r="BD1298" s="2">
        <v>40004</v>
      </c>
      <c r="BE1298">
        <v>145.0078125</v>
      </c>
      <c r="BF1298" s="2">
        <v>40004</v>
      </c>
      <c r="BG1298">
        <v>125.34375</v>
      </c>
      <c r="BH1298" s="2">
        <v>40004</v>
      </c>
      <c r="BI1298">
        <v>133.98828125</v>
      </c>
      <c r="BJ1298" s="2">
        <v>40004</v>
      </c>
      <c r="BK1298">
        <v>116.62890625</v>
      </c>
    </row>
    <row r="1299" spans="12:63" x14ac:dyDescent="0.25">
      <c r="L1299" s="2"/>
      <c r="N1299" s="2"/>
      <c r="P1299" s="2"/>
      <c r="T1299" s="2"/>
      <c r="X1299" s="2"/>
      <c r="AB1299" s="2"/>
      <c r="AD1299" s="2"/>
      <c r="AH1299" s="2"/>
      <c r="BD1299" s="2">
        <v>40007</v>
      </c>
      <c r="BE1299">
        <v>144.19921875</v>
      </c>
      <c r="BF1299" s="2">
        <v>40007</v>
      </c>
      <c r="BG1299">
        <v>124.65625</v>
      </c>
      <c r="BH1299" s="2">
        <v>40007</v>
      </c>
      <c r="BI1299">
        <v>133.3359375</v>
      </c>
      <c r="BJ1299" s="2">
        <v>40007</v>
      </c>
      <c r="BK1299">
        <v>115.91015625</v>
      </c>
    </row>
    <row r="1300" spans="12:63" x14ac:dyDescent="0.25">
      <c r="L1300" s="2"/>
      <c r="N1300" s="2"/>
      <c r="P1300" s="2"/>
      <c r="T1300" s="2"/>
      <c r="X1300" s="2"/>
      <c r="AB1300" s="2"/>
      <c r="AD1300" s="2"/>
      <c r="AH1300" s="2"/>
      <c r="BD1300" s="2">
        <v>40008</v>
      </c>
      <c r="BE1300">
        <v>142.39453125</v>
      </c>
      <c r="BF1300" s="2">
        <v>40008</v>
      </c>
      <c r="BG1300">
        <v>123.0625</v>
      </c>
      <c r="BH1300" s="2">
        <v>40008</v>
      </c>
      <c r="BI1300">
        <v>131.33984375</v>
      </c>
      <c r="BJ1300" s="2">
        <v>40008</v>
      </c>
      <c r="BK1300">
        <v>113.97265625</v>
      </c>
    </row>
    <row r="1301" spans="12:63" x14ac:dyDescent="0.25">
      <c r="L1301" s="2"/>
      <c r="N1301" s="2"/>
      <c r="P1301" s="2"/>
      <c r="T1301" s="2"/>
      <c r="X1301" s="2"/>
      <c r="AB1301" s="2"/>
      <c r="AD1301" s="2"/>
      <c r="AH1301" s="2"/>
      <c r="BD1301" s="2">
        <v>40009</v>
      </c>
      <c r="BE1301">
        <v>140.5234375</v>
      </c>
      <c r="BF1301" s="2">
        <v>40009</v>
      </c>
      <c r="BG1301">
        <v>121.31640625</v>
      </c>
      <c r="BH1301" s="2">
        <v>40009</v>
      </c>
      <c r="BI1301">
        <v>129.58984375</v>
      </c>
      <c r="BJ1301" s="2">
        <v>40009</v>
      </c>
      <c r="BK1301">
        <v>112.26953125</v>
      </c>
    </row>
    <row r="1302" spans="12:63" x14ac:dyDescent="0.25">
      <c r="L1302" s="2"/>
      <c r="N1302" s="2"/>
      <c r="P1302" s="2"/>
      <c r="T1302" s="2"/>
      <c r="X1302" s="2"/>
      <c r="AB1302" s="2"/>
      <c r="AD1302" s="2"/>
      <c r="AH1302" s="2"/>
      <c r="BD1302" s="2">
        <v>40010</v>
      </c>
      <c r="BE1302">
        <v>141.015625</v>
      </c>
      <c r="BF1302" s="2">
        <v>40010</v>
      </c>
      <c r="BG1302">
        <v>121.72265625</v>
      </c>
      <c r="BH1302" s="2">
        <v>40010</v>
      </c>
      <c r="BI1302">
        <v>130.078125</v>
      </c>
      <c r="BJ1302" s="2">
        <v>40010</v>
      </c>
      <c r="BK1302">
        <v>112.796875</v>
      </c>
    </row>
    <row r="1303" spans="12:63" x14ac:dyDescent="0.25">
      <c r="L1303" s="2"/>
      <c r="N1303" s="2"/>
      <c r="P1303" s="2"/>
      <c r="T1303" s="2"/>
      <c r="X1303" s="2"/>
      <c r="AB1303" s="2"/>
      <c r="AD1303" s="2"/>
      <c r="AH1303" s="2"/>
      <c r="BD1303" s="2">
        <v>40011</v>
      </c>
      <c r="BE1303">
        <v>139.96875</v>
      </c>
      <c r="BF1303" s="2">
        <v>40011</v>
      </c>
      <c r="BG1303">
        <v>120.7734375</v>
      </c>
      <c r="BH1303" s="2">
        <v>40011</v>
      </c>
      <c r="BI1303">
        <v>128.9765625</v>
      </c>
      <c r="BJ1303" s="2">
        <v>40011</v>
      </c>
      <c r="BK1303">
        <v>111.65234375</v>
      </c>
    </row>
    <row r="1304" spans="12:63" x14ac:dyDescent="0.25">
      <c r="L1304" s="2"/>
      <c r="N1304" s="2"/>
      <c r="P1304" s="2"/>
      <c r="T1304" s="2"/>
      <c r="X1304" s="2"/>
      <c r="AB1304" s="2"/>
      <c r="AD1304" s="2"/>
      <c r="AH1304" s="2"/>
      <c r="BD1304" s="2">
        <v>40014</v>
      </c>
      <c r="BE1304">
        <v>140.53515625</v>
      </c>
      <c r="BF1304" s="2">
        <v>40014</v>
      </c>
      <c r="BG1304">
        <v>121.2890625</v>
      </c>
      <c r="BH1304" s="2">
        <v>40014</v>
      </c>
      <c r="BI1304">
        <v>129.51171875</v>
      </c>
      <c r="BJ1304" s="2">
        <v>40014</v>
      </c>
      <c r="BK1304">
        <v>112.13671875</v>
      </c>
    </row>
    <row r="1305" spans="12:63" x14ac:dyDescent="0.25">
      <c r="L1305" s="2"/>
      <c r="N1305" s="2"/>
      <c r="P1305" s="2"/>
      <c r="T1305" s="2"/>
      <c r="X1305" s="2"/>
      <c r="AB1305" s="2"/>
      <c r="AD1305" s="2"/>
      <c r="AH1305" s="2"/>
      <c r="BD1305" s="2">
        <v>40015</v>
      </c>
      <c r="BE1305">
        <v>142.18359375</v>
      </c>
      <c r="BF1305" s="2">
        <v>40015</v>
      </c>
      <c r="BG1305">
        <v>122.8046875</v>
      </c>
      <c r="BH1305" s="2">
        <v>40015</v>
      </c>
      <c r="BI1305">
        <v>131.25</v>
      </c>
      <c r="BJ1305" s="2">
        <v>40015</v>
      </c>
      <c r="BK1305">
        <v>113.79296875</v>
      </c>
    </row>
    <row r="1306" spans="12:63" x14ac:dyDescent="0.25">
      <c r="L1306" s="2"/>
      <c r="N1306" s="2"/>
      <c r="P1306" s="2"/>
      <c r="T1306" s="2"/>
      <c r="X1306" s="2"/>
      <c r="AB1306" s="2"/>
      <c r="AD1306" s="2"/>
      <c r="AH1306" s="2"/>
      <c r="BD1306" s="2">
        <v>40016</v>
      </c>
      <c r="BE1306">
        <v>141.3125</v>
      </c>
      <c r="BF1306" s="2">
        <v>40016</v>
      </c>
      <c r="BG1306">
        <v>122.0234375</v>
      </c>
      <c r="BH1306" s="2">
        <v>40016</v>
      </c>
      <c r="BI1306">
        <v>130.359375</v>
      </c>
      <c r="BJ1306" s="2">
        <v>40016</v>
      </c>
      <c r="BK1306">
        <v>112.93359375</v>
      </c>
    </row>
    <row r="1307" spans="12:63" x14ac:dyDescent="0.25">
      <c r="L1307" s="2"/>
      <c r="N1307" s="2"/>
      <c r="P1307" s="2"/>
      <c r="T1307" s="2"/>
      <c r="X1307" s="2"/>
      <c r="AB1307" s="2"/>
      <c r="AD1307" s="2"/>
      <c r="AH1307" s="2"/>
      <c r="BD1307" s="2">
        <v>40017</v>
      </c>
      <c r="BE1307">
        <v>139.94140625</v>
      </c>
      <c r="BF1307" s="2">
        <v>40017</v>
      </c>
      <c r="BG1307">
        <v>120.74609375</v>
      </c>
      <c r="BH1307" s="2">
        <v>40017</v>
      </c>
      <c r="BI1307">
        <v>129.03515625</v>
      </c>
      <c r="BJ1307" s="2">
        <v>40017</v>
      </c>
      <c r="BK1307">
        <v>111.5703125</v>
      </c>
    </row>
    <row r="1308" spans="12:63" x14ac:dyDescent="0.25">
      <c r="L1308" s="2"/>
      <c r="N1308" s="2"/>
      <c r="P1308" s="2"/>
      <c r="T1308" s="2"/>
      <c r="X1308" s="2"/>
      <c r="AB1308" s="2"/>
      <c r="AD1308" s="2"/>
      <c r="AH1308" s="2"/>
      <c r="BD1308" s="2">
        <v>40018</v>
      </c>
      <c r="BE1308">
        <v>139.9921875</v>
      </c>
      <c r="BF1308" s="2">
        <v>40018</v>
      </c>
      <c r="BG1308">
        <v>120.80859375</v>
      </c>
      <c r="BH1308" s="2">
        <v>40018</v>
      </c>
      <c r="BI1308">
        <v>129.07421875</v>
      </c>
      <c r="BJ1308" s="2">
        <v>40018</v>
      </c>
      <c r="BK1308">
        <v>111.64453125</v>
      </c>
    </row>
    <row r="1309" spans="12:63" x14ac:dyDescent="0.25">
      <c r="L1309" s="2"/>
      <c r="N1309" s="2"/>
      <c r="P1309" s="2"/>
      <c r="T1309" s="2"/>
      <c r="X1309" s="2"/>
      <c r="AB1309" s="2"/>
      <c r="AD1309" s="2"/>
      <c r="AH1309" s="2"/>
      <c r="BD1309" s="2">
        <v>40021</v>
      </c>
      <c r="BE1309">
        <v>139.01171875</v>
      </c>
      <c r="BF1309" s="2">
        <v>40021</v>
      </c>
      <c r="BG1309">
        <v>119.84375</v>
      </c>
      <c r="BH1309" s="2">
        <v>40021</v>
      </c>
      <c r="BI1309">
        <v>128.046875</v>
      </c>
      <c r="BJ1309" s="2">
        <v>40021</v>
      </c>
      <c r="BK1309">
        <v>110.58203125</v>
      </c>
    </row>
    <row r="1310" spans="12:63" x14ac:dyDescent="0.25">
      <c r="L1310" s="2"/>
      <c r="N1310" s="2"/>
      <c r="P1310" s="2"/>
      <c r="T1310" s="2"/>
      <c r="X1310" s="2"/>
      <c r="AB1310" s="2"/>
      <c r="AD1310" s="2"/>
      <c r="AH1310" s="2"/>
      <c r="BD1310" s="2">
        <v>40022</v>
      </c>
      <c r="BE1310">
        <v>139.65625</v>
      </c>
      <c r="BF1310" s="2">
        <v>40022</v>
      </c>
      <c r="BG1310">
        <v>120.515625</v>
      </c>
      <c r="BH1310" s="2">
        <v>40022</v>
      </c>
      <c r="BI1310">
        <v>128.859375</v>
      </c>
      <c r="BJ1310" s="2">
        <v>40022</v>
      </c>
      <c r="BK1310">
        <v>111.50390625</v>
      </c>
    </row>
    <row r="1311" spans="12:63" x14ac:dyDescent="0.25">
      <c r="L1311" s="2"/>
      <c r="N1311" s="2"/>
      <c r="P1311" s="2"/>
      <c r="T1311" s="2"/>
      <c r="X1311" s="2"/>
      <c r="AB1311" s="2"/>
      <c r="AD1311" s="2"/>
      <c r="AH1311" s="2"/>
      <c r="BD1311" s="2">
        <v>40023</v>
      </c>
      <c r="BE1311">
        <v>140.1015625</v>
      </c>
      <c r="BF1311" s="2">
        <v>40023</v>
      </c>
      <c r="BG1311">
        <v>121.03125</v>
      </c>
      <c r="BH1311" s="2">
        <v>40023</v>
      </c>
      <c r="BI1311">
        <v>129.33203125</v>
      </c>
      <c r="BJ1311" s="2">
        <v>40023</v>
      </c>
      <c r="BK1311">
        <v>112.06640625</v>
      </c>
    </row>
    <row r="1312" spans="12:63" x14ac:dyDescent="0.25">
      <c r="L1312" s="2"/>
      <c r="N1312" s="2"/>
      <c r="P1312" s="2"/>
      <c r="T1312" s="2"/>
      <c r="X1312" s="2"/>
      <c r="AB1312" s="2"/>
      <c r="AD1312" s="2"/>
      <c r="AH1312" s="2"/>
      <c r="BD1312" s="2">
        <v>40024</v>
      </c>
      <c r="BE1312">
        <v>141.23046875</v>
      </c>
      <c r="BF1312" s="2">
        <v>40024</v>
      </c>
      <c r="BG1312">
        <v>122.0625</v>
      </c>
      <c r="BH1312" s="2">
        <v>40024</v>
      </c>
      <c r="BI1312">
        <v>130.5078125</v>
      </c>
      <c r="BJ1312" s="2">
        <v>40024</v>
      </c>
      <c r="BK1312">
        <v>113.375</v>
      </c>
    </row>
    <row r="1313" spans="12:63" x14ac:dyDescent="0.25">
      <c r="L1313" s="2"/>
      <c r="N1313" s="2"/>
      <c r="P1313" s="2"/>
      <c r="T1313" s="2"/>
      <c r="X1313" s="2"/>
      <c r="AB1313" s="2"/>
      <c r="AD1313" s="2"/>
      <c r="AH1313" s="2"/>
      <c r="BD1313" s="2">
        <v>40025</v>
      </c>
      <c r="BE1313">
        <v>143.27734375</v>
      </c>
      <c r="BF1313" s="2">
        <v>40025</v>
      </c>
      <c r="BG1313">
        <v>123.92578125</v>
      </c>
      <c r="BH1313" s="2">
        <v>40025</v>
      </c>
      <c r="BI1313">
        <v>132.46875</v>
      </c>
      <c r="BJ1313" s="2">
        <v>40025</v>
      </c>
      <c r="BK1313">
        <v>115.04296875</v>
      </c>
    </row>
    <row r="1314" spans="12:63" x14ac:dyDescent="0.25">
      <c r="L1314" s="2"/>
      <c r="N1314" s="2"/>
      <c r="P1314" s="2"/>
      <c r="T1314" s="2"/>
      <c r="X1314" s="2"/>
      <c r="AB1314" s="2"/>
      <c r="AD1314" s="2"/>
      <c r="AH1314" s="2"/>
      <c r="BD1314" s="2">
        <v>40028</v>
      </c>
      <c r="BE1314">
        <v>141.66015625</v>
      </c>
      <c r="BF1314" s="2">
        <v>40028</v>
      </c>
      <c r="BG1314">
        <v>122.47265625</v>
      </c>
      <c r="BH1314" s="2">
        <v>40028</v>
      </c>
      <c r="BI1314">
        <v>130.90625</v>
      </c>
      <c r="BJ1314" s="2">
        <v>40028</v>
      </c>
      <c r="BK1314">
        <v>113.57421875</v>
      </c>
    </row>
    <row r="1315" spans="12:63" x14ac:dyDescent="0.25">
      <c r="L1315" s="2"/>
      <c r="N1315" s="2"/>
      <c r="P1315" s="2"/>
      <c r="T1315" s="2"/>
      <c r="X1315" s="2"/>
      <c r="AB1315" s="2"/>
      <c r="AD1315" s="2"/>
      <c r="AH1315" s="2"/>
      <c r="BD1315" s="2">
        <v>40029</v>
      </c>
      <c r="BE1315">
        <v>140.7578125</v>
      </c>
      <c r="BF1315" s="2">
        <v>40029</v>
      </c>
      <c r="BG1315">
        <v>121.6796875</v>
      </c>
      <c r="BH1315" s="2">
        <v>40029</v>
      </c>
      <c r="BI1315">
        <v>130.06640625</v>
      </c>
      <c r="BJ1315" s="2">
        <v>40029</v>
      </c>
      <c r="BK1315">
        <v>112.79296875</v>
      </c>
    </row>
    <row r="1316" spans="12:63" x14ac:dyDescent="0.25">
      <c r="L1316" s="2"/>
      <c r="N1316" s="2"/>
      <c r="P1316" s="2"/>
      <c r="T1316" s="2"/>
      <c r="X1316" s="2"/>
      <c r="AB1316" s="2"/>
      <c r="AD1316" s="2"/>
      <c r="AH1316" s="2"/>
      <c r="BD1316" s="2">
        <v>40030</v>
      </c>
      <c r="BE1316">
        <v>139.90234375</v>
      </c>
      <c r="BF1316" s="2">
        <v>40030</v>
      </c>
      <c r="BG1316">
        <v>120.8359375</v>
      </c>
      <c r="BH1316" s="2">
        <v>40030</v>
      </c>
      <c r="BI1316">
        <v>129.1171875</v>
      </c>
      <c r="BJ1316" s="2">
        <v>40030</v>
      </c>
      <c r="BK1316">
        <v>111.79296875</v>
      </c>
    </row>
    <row r="1317" spans="12:63" x14ac:dyDescent="0.25">
      <c r="L1317" s="2"/>
      <c r="N1317" s="2"/>
      <c r="P1317" s="2"/>
      <c r="T1317" s="2"/>
      <c r="X1317" s="2"/>
      <c r="AB1317" s="2"/>
      <c r="AD1317" s="2"/>
      <c r="AH1317" s="2"/>
      <c r="BD1317" s="2">
        <v>40031</v>
      </c>
      <c r="BE1317">
        <v>139.98828125</v>
      </c>
      <c r="BF1317" s="2">
        <v>40031</v>
      </c>
      <c r="BG1317">
        <v>120.9609375</v>
      </c>
      <c r="BH1317" s="2">
        <v>40031</v>
      </c>
      <c r="BI1317">
        <v>129.26171875</v>
      </c>
      <c r="BJ1317" s="2">
        <v>40031</v>
      </c>
      <c r="BK1317">
        <v>112.0078125</v>
      </c>
    </row>
    <row r="1318" spans="12:63" x14ac:dyDescent="0.25">
      <c r="L1318" s="2"/>
      <c r="N1318" s="2"/>
      <c r="P1318" s="2"/>
      <c r="T1318" s="2"/>
      <c r="X1318" s="2"/>
      <c r="AB1318" s="2"/>
      <c r="AD1318" s="2"/>
      <c r="AH1318" s="2"/>
      <c r="BD1318" s="2">
        <v>40032</v>
      </c>
      <c r="BE1318">
        <v>138.75390625</v>
      </c>
      <c r="BF1318" s="2">
        <v>40032</v>
      </c>
      <c r="BG1318">
        <v>119.83984375</v>
      </c>
      <c r="BH1318" s="2">
        <v>40032</v>
      </c>
      <c r="BI1318">
        <v>128.12890625</v>
      </c>
      <c r="BJ1318" s="2">
        <v>40032</v>
      </c>
      <c r="BK1318">
        <v>111.00390625</v>
      </c>
    </row>
    <row r="1319" spans="12:63" x14ac:dyDescent="0.25">
      <c r="L1319" s="2"/>
      <c r="N1319" s="2"/>
      <c r="P1319" s="2"/>
      <c r="T1319" s="2"/>
      <c r="X1319" s="2"/>
      <c r="AB1319" s="2"/>
      <c r="AD1319" s="2"/>
      <c r="AH1319" s="2"/>
      <c r="BD1319" s="2">
        <v>40035</v>
      </c>
      <c r="BE1319">
        <v>139.9140625</v>
      </c>
      <c r="BF1319" s="2">
        <v>40035</v>
      </c>
      <c r="BG1319">
        <v>120.90234375</v>
      </c>
      <c r="BH1319" s="2">
        <v>40035</v>
      </c>
      <c r="BI1319">
        <v>129.31640625</v>
      </c>
      <c r="BJ1319" s="2">
        <v>40035</v>
      </c>
      <c r="BK1319">
        <v>112.20703125</v>
      </c>
    </row>
    <row r="1320" spans="12:63" x14ac:dyDescent="0.25">
      <c r="L1320" s="2"/>
      <c r="N1320" s="2"/>
      <c r="P1320" s="2"/>
      <c r="T1320" s="2"/>
      <c r="X1320" s="2"/>
      <c r="AB1320" s="2"/>
      <c r="AD1320" s="2"/>
      <c r="AH1320" s="2"/>
      <c r="BD1320" s="2">
        <v>40036</v>
      </c>
      <c r="BE1320">
        <v>141.453125</v>
      </c>
      <c r="BF1320" s="2">
        <v>40036</v>
      </c>
      <c r="BG1320">
        <v>122.30859375</v>
      </c>
      <c r="BH1320" s="2">
        <v>40036</v>
      </c>
      <c r="BI1320">
        <v>130.8359375</v>
      </c>
      <c r="BJ1320" s="2">
        <v>40036</v>
      </c>
      <c r="BK1320">
        <v>113.61328125</v>
      </c>
    </row>
    <row r="1321" spans="12:63" x14ac:dyDescent="0.25">
      <c r="L1321" s="2"/>
      <c r="N1321" s="2"/>
      <c r="P1321" s="2"/>
      <c r="T1321" s="2"/>
      <c r="X1321" s="2"/>
      <c r="AB1321" s="2"/>
      <c r="AD1321" s="2"/>
      <c r="AH1321" s="2"/>
      <c r="BD1321" s="2">
        <v>40037</v>
      </c>
      <c r="BE1321">
        <v>140.34765625</v>
      </c>
      <c r="BF1321" s="2">
        <v>40037</v>
      </c>
      <c r="BG1321">
        <v>121.25</v>
      </c>
      <c r="BH1321" s="2">
        <v>40037</v>
      </c>
      <c r="BI1321">
        <v>129.62109375</v>
      </c>
      <c r="BJ1321" s="2">
        <v>40037</v>
      </c>
      <c r="BK1321">
        <v>112.34765625</v>
      </c>
    </row>
    <row r="1322" spans="12:63" x14ac:dyDescent="0.25">
      <c r="L1322" s="2"/>
      <c r="N1322" s="2"/>
      <c r="P1322" s="2"/>
      <c r="T1322" s="2"/>
      <c r="X1322" s="2"/>
      <c r="AB1322" s="2"/>
      <c r="AD1322" s="2"/>
      <c r="AH1322" s="2"/>
      <c r="BD1322" s="2">
        <v>40038</v>
      </c>
      <c r="BE1322">
        <v>141.93359375</v>
      </c>
      <c r="BF1322" s="2">
        <v>40038</v>
      </c>
      <c r="BG1322">
        <v>122.765625</v>
      </c>
      <c r="BH1322" s="2">
        <v>40038</v>
      </c>
      <c r="BI1322">
        <v>131.33984375</v>
      </c>
      <c r="BJ1322" s="2">
        <v>40038</v>
      </c>
      <c r="BK1322">
        <v>113.96875</v>
      </c>
    </row>
    <row r="1323" spans="12:63" x14ac:dyDescent="0.25">
      <c r="L1323" s="2"/>
      <c r="P1323" s="2"/>
      <c r="T1323" s="2"/>
      <c r="X1323" s="2"/>
      <c r="AB1323" s="2"/>
      <c r="AD1323" s="2"/>
      <c r="AH1323" s="2"/>
      <c r="BD1323" s="2">
        <v>40039</v>
      </c>
      <c r="BE1323">
        <v>138.73046875</v>
      </c>
      <c r="BF1323" s="2">
        <v>40039</v>
      </c>
      <c r="BG1323">
        <v>120.25</v>
      </c>
      <c r="BH1323" s="2">
        <v>40039</v>
      </c>
      <c r="BI1323">
        <v>128.37890625</v>
      </c>
      <c r="BJ1323" s="2">
        <v>40039</v>
      </c>
      <c r="BK1323">
        <v>111.65234375</v>
      </c>
    </row>
    <row r="1324" spans="12:63" x14ac:dyDescent="0.25">
      <c r="L1324" s="2"/>
      <c r="P1324" s="2"/>
      <c r="T1324" s="2"/>
      <c r="X1324" s="2"/>
      <c r="AB1324" s="2"/>
      <c r="AD1324" s="2"/>
      <c r="AH1324" s="2"/>
      <c r="BD1324" s="2">
        <v>40042</v>
      </c>
      <c r="BE1324">
        <v>140.28125</v>
      </c>
      <c r="BF1324" s="2">
        <v>40042</v>
      </c>
      <c r="BG1324">
        <v>121.72265625</v>
      </c>
      <c r="BH1324" s="2">
        <v>40042</v>
      </c>
      <c r="BI1324">
        <v>130.0703125</v>
      </c>
      <c r="BJ1324" s="2">
        <v>40042</v>
      </c>
      <c r="BK1324">
        <v>113.24609375</v>
      </c>
    </row>
    <row r="1325" spans="12:63" x14ac:dyDescent="0.25">
      <c r="L1325" s="2"/>
      <c r="P1325" s="2"/>
      <c r="T1325" s="2"/>
      <c r="X1325" s="2"/>
      <c r="AB1325" s="2"/>
      <c r="AD1325" s="2"/>
      <c r="AH1325" s="2"/>
      <c r="BD1325" s="2">
        <v>40043</v>
      </c>
      <c r="BE1325">
        <v>139.72265625</v>
      </c>
      <c r="BF1325" s="2">
        <v>40043</v>
      </c>
      <c r="BG1325">
        <v>121.20703125</v>
      </c>
      <c r="BH1325" s="2">
        <v>40043</v>
      </c>
      <c r="BI1325">
        <v>129.4921875</v>
      </c>
      <c r="BJ1325" s="2">
        <v>40043</v>
      </c>
      <c r="BK1325">
        <v>112.63671875</v>
      </c>
    </row>
    <row r="1326" spans="12:63" x14ac:dyDescent="0.25">
      <c r="L1326" s="2"/>
      <c r="P1326" s="2"/>
      <c r="T1326" s="2"/>
      <c r="X1326" s="2"/>
      <c r="AB1326" s="2"/>
      <c r="AD1326" s="2"/>
      <c r="AH1326" s="2"/>
      <c r="BD1326" s="2">
        <v>40044</v>
      </c>
      <c r="BE1326">
        <v>140.33984375</v>
      </c>
      <c r="BF1326" s="2">
        <v>40044</v>
      </c>
      <c r="BG1326">
        <v>121.86328125</v>
      </c>
      <c r="BH1326" s="2">
        <v>40044</v>
      </c>
      <c r="BI1326">
        <v>130.23046875</v>
      </c>
      <c r="BJ1326" s="2">
        <v>40044</v>
      </c>
      <c r="BK1326">
        <v>113.5703125</v>
      </c>
    </row>
    <row r="1327" spans="12:63" x14ac:dyDescent="0.25">
      <c r="L1327" s="2"/>
      <c r="P1327" s="2"/>
      <c r="T1327" s="2"/>
      <c r="X1327" s="2"/>
      <c r="AB1327" s="2"/>
      <c r="AD1327" s="2"/>
      <c r="AH1327" s="2"/>
      <c r="BD1327" s="2">
        <v>40045</v>
      </c>
      <c r="BE1327">
        <v>140.78125</v>
      </c>
      <c r="BF1327" s="2">
        <v>40045</v>
      </c>
      <c r="BG1327">
        <v>122.26953125</v>
      </c>
      <c r="BH1327" s="2">
        <v>40045</v>
      </c>
      <c r="BI1327">
        <v>130.765625</v>
      </c>
      <c r="BJ1327" s="2">
        <v>40045</v>
      </c>
      <c r="BK1327">
        <v>114.0546875</v>
      </c>
    </row>
    <row r="1328" spans="12:63" x14ac:dyDescent="0.25">
      <c r="L1328" s="2"/>
      <c r="P1328" s="2"/>
      <c r="T1328" s="2"/>
      <c r="X1328" s="2"/>
      <c r="AB1328" s="2"/>
      <c r="AD1328" s="2"/>
      <c r="AH1328" s="2"/>
      <c r="BD1328" s="2">
        <v>40046</v>
      </c>
      <c r="BE1328">
        <v>138.9375</v>
      </c>
      <c r="BF1328" s="2">
        <v>40046</v>
      </c>
      <c r="BG1328">
        <v>120.5546875</v>
      </c>
      <c r="BH1328" s="2">
        <v>40046</v>
      </c>
      <c r="BI1328">
        <v>128.86328125</v>
      </c>
      <c r="BJ1328" s="2">
        <v>40046</v>
      </c>
      <c r="BK1328">
        <v>112.19140625</v>
      </c>
    </row>
    <row r="1329" spans="12:63" x14ac:dyDescent="0.25">
      <c r="L1329" s="2"/>
      <c r="P1329" s="2"/>
      <c r="T1329" s="2"/>
      <c r="X1329" s="2"/>
      <c r="AB1329" s="2"/>
      <c r="AD1329" s="2"/>
      <c r="AH1329" s="2"/>
      <c r="BD1329" s="2">
        <v>40049</v>
      </c>
      <c r="BE1329">
        <v>140.42578125</v>
      </c>
      <c r="BF1329" s="2">
        <v>40049</v>
      </c>
      <c r="BG1329">
        <v>121.9765625</v>
      </c>
      <c r="BH1329" s="2">
        <v>40049</v>
      </c>
      <c r="BI1329">
        <v>130.4140625</v>
      </c>
      <c r="BJ1329" s="2">
        <v>40049</v>
      </c>
      <c r="BK1329">
        <v>113.75390625</v>
      </c>
    </row>
    <row r="1330" spans="12:63" x14ac:dyDescent="0.25">
      <c r="L1330" s="2"/>
      <c r="P1330" s="2"/>
      <c r="T1330" s="2"/>
      <c r="X1330" s="2"/>
      <c r="AB1330" s="2"/>
      <c r="AD1330" s="2"/>
      <c r="AH1330" s="2"/>
      <c r="BD1330" s="2">
        <v>40050</v>
      </c>
      <c r="BE1330">
        <v>141.0703125</v>
      </c>
      <c r="BF1330" s="2">
        <v>40050</v>
      </c>
      <c r="BG1330">
        <v>122.5390625</v>
      </c>
      <c r="BH1330" s="2">
        <v>40050</v>
      </c>
      <c r="BI1330">
        <v>131.01171875</v>
      </c>
      <c r="BJ1330" s="2">
        <v>40050</v>
      </c>
      <c r="BK1330">
        <v>114.328125</v>
      </c>
    </row>
    <row r="1331" spans="12:63" x14ac:dyDescent="0.25">
      <c r="L1331" s="2"/>
      <c r="P1331" s="2"/>
      <c r="T1331" s="2"/>
      <c r="X1331" s="2"/>
      <c r="AB1331" s="2"/>
      <c r="AD1331" s="2"/>
      <c r="AH1331" s="2"/>
      <c r="BD1331" s="2">
        <v>40051</v>
      </c>
      <c r="BE1331">
        <v>141.4375</v>
      </c>
      <c r="BF1331" s="2">
        <v>40051</v>
      </c>
      <c r="BG1331">
        <v>122.8828125</v>
      </c>
      <c r="BH1331" s="2">
        <v>40051</v>
      </c>
      <c r="BI1331">
        <v>131.38671875</v>
      </c>
      <c r="BJ1331" s="2">
        <v>40051</v>
      </c>
      <c r="BK1331">
        <v>114.71875</v>
      </c>
    </row>
    <row r="1332" spans="12:63" x14ac:dyDescent="0.25">
      <c r="L1332" s="2"/>
      <c r="P1332" s="2"/>
      <c r="T1332" s="2"/>
      <c r="X1332" s="2"/>
      <c r="AB1332" s="2"/>
      <c r="AD1332" s="2"/>
      <c r="AH1332" s="2"/>
      <c r="BD1332" s="2">
        <v>40052</v>
      </c>
      <c r="BE1332">
        <v>140.92578125</v>
      </c>
      <c r="BF1332" s="2">
        <v>40052</v>
      </c>
      <c r="BG1332">
        <v>122.4609375</v>
      </c>
      <c r="BH1332" s="2">
        <v>40052</v>
      </c>
      <c r="BI1332">
        <v>130.953125</v>
      </c>
      <c r="BJ1332" s="2">
        <v>40052</v>
      </c>
      <c r="BK1332">
        <v>114.29296875</v>
      </c>
    </row>
    <row r="1333" spans="12:63" x14ac:dyDescent="0.25">
      <c r="L1333" s="2"/>
      <c r="P1333" s="2"/>
      <c r="T1333" s="2"/>
      <c r="X1333" s="2"/>
      <c r="AB1333" s="2"/>
      <c r="AD1333" s="2"/>
      <c r="AH1333" s="2"/>
      <c r="BD1333" s="2">
        <v>40053</v>
      </c>
      <c r="BE1333">
        <v>140.95703125</v>
      </c>
      <c r="BF1333" s="2">
        <v>40053</v>
      </c>
      <c r="BG1333">
        <v>122.51171875</v>
      </c>
      <c r="BH1333" s="2">
        <v>40053</v>
      </c>
      <c r="BI1333">
        <v>131.0390625</v>
      </c>
      <c r="BJ1333" s="2">
        <v>40053</v>
      </c>
      <c r="BK1333">
        <v>114.5234375</v>
      </c>
    </row>
    <row r="1334" spans="12:63" x14ac:dyDescent="0.25">
      <c r="L1334" s="2"/>
      <c r="P1334" s="2"/>
      <c r="T1334" s="2"/>
      <c r="X1334" s="2"/>
      <c r="AB1334" s="2"/>
      <c r="AD1334" s="2"/>
      <c r="AH1334" s="2"/>
      <c r="BD1334" s="2">
        <v>40056</v>
      </c>
      <c r="BE1334">
        <v>141.5859375</v>
      </c>
      <c r="BF1334" s="2">
        <v>40056</v>
      </c>
      <c r="BG1334">
        <v>123.05859375</v>
      </c>
      <c r="BH1334" s="2">
        <v>40056</v>
      </c>
      <c r="BI1334">
        <v>131.5546875</v>
      </c>
      <c r="BJ1334" s="2">
        <v>40056</v>
      </c>
      <c r="BK1334">
        <v>114.8984375</v>
      </c>
    </row>
    <row r="1335" spans="12:63" x14ac:dyDescent="0.25">
      <c r="L1335" s="2"/>
      <c r="P1335" s="2"/>
      <c r="T1335" s="2"/>
      <c r="X1335" s="2"/>
      <c r="AB1335" s="2"/>
      <c r="AD1335" s="2"/>
      <c r="AH1335" s="2"/>
      <c r="BD1335" s="2">
        <v>40057</v>
      </c>
      <c r="BE1335">
        <v>141.98046875</v>
      </c>
      <c r="BF1335" s="2">
        <v>40057</v>
      </c>
      <c r="BG1335">
        <v>123.37109375</v>
      </c>
      <c r="BH1335" s="2">
        <v>40057</v>
      </c>
      <c r="BI1335">
        <v>131.74609375</v>
      </c>
      <c r="BJ1335" s="2">
        <v>40057</v>
      </c>
      <c r="BK1335">
        <v>114.8515625</v>
      </c>
    </row>
    <row r="1336" spans="12:63" x14ac:dyDescent="0.25">
      <c r="L1336" s="2"/>
      <c r="P1336" s="2"/>
      <c r="T1336" s="2"/>
      <c r="X1336" s="2"/>
      <c r="AB1336" s="2"/>
      <c r="AD1336" s="2"/>
      <c r="AH1336" s="2"/>
      <c r="BD1336" s="2">
        <v>40058</v>
      </c>
      <c r="BE1336">
        <v>143.17578125</v>
      </c>
      <c r="BF1336" s="2">
        <v>40058</v>
      </c>
      <c r="BG1336">
        <v>124.55859375</v>
      </c>
      <c r="BH1336" s="2">
        <v>40058</v>
      </c>
      <c r="BI1336">
        <v>132.984375</v>
      </c>
      <c r="BJ1336" s="2">
        <v>40058</v>
      </c>
      <c r="BK1336">
        <v>116.03515625</v>
      </c>
    </row>
    <row r="1337" spans="12:63" x14ac:dyDescent="0.25">
      <c r="L1337" s="2"/>
      <c r="P1337" s="2"/>
      <c r="T1337" s="2"/>
      <c r="X1337" s="2"/>
      <c r="AB1337" s="2"/>
      <c r="AD1337" s="2"/>
      <c r="AH1337" s="2"/>
      <c r="BD1337" s="2">
        <v>40059</v>
      </c>
      <c r="BE1337">
        <v>142.5234375</v>
      </c>
      <c r="BF1337" s="2">
        <v>40059</v>
      </c>
      <c r="BG1337">
        <v>123.98046875</v>
      </c>
      <c r="BH1337" s="2">
        <v>40059</v>
      </c>
      <c r="BI1337">
        <v>132.34375</v>
      </c>
      <c r="BJ1337" s="2">
        <v>40059</v>
      </c>
      <c r="BK1337">
        <v>115.44140625</v>
      </c>
    </row>
    <row r="1338" spans="12:63" x14ac:dyDescent="0.25">
      <c r="L1338" s="2"/>
      <c r="P1338" s="2"/>
      <c r="T1338" s="2"/>
      <c r="X1338" s="2"/>
      <c r="AB1338" s="2"/>
      <c r="AD1338" s="2"/>
      <c r="AH1338" s="2"/>
      <c r="BD1338" s="2">
        <v>40060</v>
      </c>
      <c r="BE1338">
        <v>140.91796875</v>
      </c>
      <c r="BF1338" s="2">
        <v>40060</v>
      </c>
      <c r="BG1338">
        <v>122.453125</v>
      </c>
      <c r="BH1338" s="2">
        <v>40060</v>
      </c>
      <c r="BI1338">
        <v>130.77734375</v>
      </c>
      <c r="BJ1338" s="2">
        <v>40060</v>
      </c>
      <c r="BK1338">
        <v>113.953125</v>
      </c>
    </row>
    <row r="1339" spans="12:63" x14ac:dyDescent="0.25">
      <c r="L1339" s="2"/>
      <c r="P1339" s="2"/>
      <c r="T1339" s="2"/>
      <c r="X1339" s="2"/>
      <c r="AB1339" s="2"/>
      <c r="AD1339" s="2"/>
      <c r="AH1339" s="2"/>
      <c r="BD1339" s="2">
        <v>40063</v>
      </c>
      <c r="BE1339">
        <v>140.80859375</v>
      </c>
      <c r="BF1339" s="2">
        <v>40063</v>
      </c>
      <c r="BG1339">
        <v>122.453125</v>
      </c>
      <c r="BH1339" s="2">
        <v>40063</v>
      </c>
      <c r="BI1339">
        <v>130.77734375</v>
      </c>
      <c r="BJ1339" s="2">
        <v>40063</v>
      </c>
      <c r="BK1339">
        <v>113.953125</v>
      </c>
    </row>
    <row r="1340" spans="12:63" x14ac:dyDescent="0.25">
      <c r="L1340" s="2"/>
      <c r="P1340" s="2"/>
      <c r="T1340" s="2"/>
      <c r="X1340" s="2"/>
      <c r="AB1340" s="2"/>
      <c r="AD1340" s="2"/>
      <c r="AH1340" s="2"/>
      <c r="BD1340" s="2">
        <v>40064</v>
      </c>
      <c r="BE1340">
        <v>140.12890625</v>
      </c>
      <c r="BF1340" s="2">
        <v>40064</v>
      </c>
      <c r="BG1340">
        <v>121.765625</v>
      </c>
      <c r="BH1340" s="2">
        <v>40064</v>
      </c>
      <c r="BI1340">
        <v>130.04296875</v>
      </c>
      <c r="BJ1340" s="2">
        <v>40064</v>
      </c>
      <c r="BK1340">
        <v>113.32421875</v>
      </c>
    </row>
    <row r="1341" spans="12:63" x14ac:dyDescent="0.25">
      <c r="L1341" s="2"/>
      <c r="P1341" s="2"/>
      <c r="T1341" s="2"/>
      <c r="X1341" s="2"/>
      <c r="AB1341" s="2"/>
      <c r="AD1341" s="2"/>
      <c r="AH1341" s="2"/>
      <c r="BD1341" s="2">
        <v>40065</v>
      </c>
      <c r="BE1341">
        <v>140.0859375</v>
      </c>
      <c r="BF1341" s="2">
        <v>40065</v>
      </c>
      <c r="BG1341">
        <v>121.72265625</v>
      </c>
      <c r="BH1341" s="2">
        <v>40065</v>
      </c>
      <c r="BI1341">
        <v>130</v>
      </c>
      <c r="BJ1341" s="2">
        <v>40065</v>
      </c>
      <c r="BK1341">
        <v>113.24609375</v>
      </c>
    </row>
    <row r="1342" spans="12:63" x14ac:dyDescent="0.25">
      <c r="L1342" s="2"/>
      <c r="P1342" s="2"/>
      <c r="T1342" s="2"/>
      <c r="X1342" s="2"/>
      <c r="AB1342" s="2"/>
      <c r="AD1342" s="2"/>
      <c r="AH1342" s="2"/>
      <c r="BD1342" s="2">
        <v>40066</v>
      </c>
      <c r="BE1342">
        <v>142.01171875</v>
      </c>
      <c r="BF1342" s="2">
        <v>40066</v>
      </c>
      <c r="BG1342">
        <v>123.55078125</v>
      </c>
      <c r="BH1342" s="2">
        <v>40066</v>
      </c>
      <c r="BI1342">
        <v>131.9375</v>
      </c>
      <c r="BJ1342" s="2">
        <v>40066</v>
      </c>
      <c r="BK1342">
        <v>115.13671875</v>
      </c>
    </row>
    <row r="1343" spans="12:63" x14ac:dyDescent="0.25">
      <c r="L1343" s="2"/>
      <c r="P1343" s="2"/>
      <c r="T1343" s="2"/>
      <c r="X1343" s="2"/>
      <c r="AB1343" s="2"/>
      <c r="AD1343" s="2"/>
      <c r="AH1343" s="2"/>
      <c r="BD1343" s="2">
        <v>40067</v>
      </c>
      <c r="BE1343">
        <v>142.40234375</v>
      </c>
      <c r="BF1343" s="2">
        <v>40067</v>
      </c>
      <c r="BG1343">
        <v>123.91015625</v>
      </c>
      <c r="BH1343" s="2">
        <v>40067</v>
      </c>
      <c r="BI1343">
        <v>132.2890625</v>
      </c>
      <c r="BJ1343" s="2">
        <v>40067</v>
      </c>
      <c r="BK1343">
        <v>115.4453125</v>
      </c>
    </row>
    <row r="1344" spans="12:63" x14ac:dyDescent="0.25">
      <c r="L1344" s="2"/>
      <c r="P1344" s="2"/>
      <c r="T1344" s="2"/>
      <c r="X1344" s="2"/>
      <c r="AB1344" s="2"/>
      <c r="AD1344" s="2"/>
      <c r="AH1344" s="2"/>
      <c r="BD1344" s="2">
        <v>40070</v>
      </c>
      <c r="BE1344">
        <v>141.578125</v>
      </c>
      <c r="BF1344" s="2">
        <v>40070</v>
      </c>
      <c r="BG1344">
        <v>123.16015625</v>
      </c>
      <c r="BH1344" s="2">
        <v>40070</v>
      </c>
      <c r="BI1344">
        <v>131.49609375</v>
      </c>
      <c r="BJ1344" s="2">
        <v>40070</v>
      </c>
      <c r="BK1344">
        <v>114.66015625</v>
      </c>
    </row>
    <row r="1345" spans="12:63" x14ac:dyDescent="0.25">
      <c r="L1345" s="2"/>
      <c r="P1345" s="2"/>
      <c r="T1345" s="2"/>
      <c r="X1345" s="2"/>
      <c r="AB1345" s="2"/>
      <c r="AD1345" s="2"/>
      <c r="AH1345" s="2"/>
      <c r="BD1345" s="2">
        <v>40071</v>
      </c>
      <c r="BE1345">
        <v>140.8828125</v>
      </c>
      <c r="BF1345" s="2">
        <v>40071</v>
      </c>
      <c r="BG1345">
        <v>122.4765625</v>
      </c>
      <c r="BH1345" s="2">
        <v>40071</v>
      </c>
      <c r="BI1345">
        <v>130.83984375</v>
      </c>
      <c r="BJ1345" s="2">
        <v>40071</v>
      </c>
      <c r="BK1345">
        <v>114.03515625</v>
      </c>
    </row>
    <row r="1346" spans="12:63" x14ac:dyDescent="0.25">
      <c r="L1346" s="2"/>
      <c r="P1346" s="2"/>
      <c r="T1346" s="2"/>
      <c r="X1346" s="2"/>
      <c r="AB1346" s="2"/>
      <c r="AD1346" s="2"/>
      <c r="AH1346" s="2"/>
      <c r="BD1346" s="2">
        <v>40072</v>
      </c>
      <c r="BE1346">
        <v>140.62109375</v>
      </c>
      <c r="BF1346" s="2">
        <v>40072</v>
      </c>
      <c r="BG1346">
        <v>122.2890625</v>
      </c>
      <c r="BH1346" s="2">
        <v>40072</v>
      </c>
      <c r="BI1346">
        <v>130.640625</v>
      </c>
      <c r="BJ1346" s="2">
        <v>40072</v>
      </c>
      <c r="BK1346">
        <v>114.08203125</v>
      </c>
    </row>
    <row r="1347" spans="12:63" x14ac:dyDescent="0.25">
      <c r="L1347" s="2"/>
      <c r="P1347" s="2"/>
      <c r="T1347" s="2"/>
      <c r="X1347" s="2"/>
      <c r="AB1347" s="2"/>
      <c r="AD1347" s="2"/>
      <c r="AH1347" s="2"/>
      <c r="BD1347" s="2">
        <v>40073</v>
      </c>
      <c r="BE1347">
        <v>142.15625</v>
      </c>
      <c r="BF1347" s="2">
        <v>40073</v>
      </c>
      <c r="BG1347">
        <v>123.7109375</v>
      </c>
      <c r="BH1347" s="2">
        <v>40073</v>
      </c>
      <c r="BI1347">
        <v>132.14453125</v>
      </c>
      <c r="BJ1347" s="2">
        <v>40073</v>
      </c>
      <c r="BK1347">
        <v>115.40625</v>
      </c>
    </row>
    <row r="1348" spans="12:63" x14ac:dyDescent="0.25">
      <c r="L1348" s="2"/>
      <c r="P1348" s="2"/>
      <c r="T1348" s="2"/>
      <c r="X1348" s="2"/>
      <c r="AB1348" s="2"/>
      <c r="AD1348" s="2"/>
      <c r="AH1348" s="2"/>
      <c r="BD1348" s="2">
        <v>40074</v>
      </c>
      <c r="BE1348">
        <v>141.203125</v>
      </c>
      <c r="BF1348" s="2">
        <v>40074</v>
      </c>
      <c r="BG1348">
        <v>122.8203125</v>
      </c>
      <c r="BH1348" s="2">
        <v>40074</v>
      </c>
      <c r="BI1348">
        <v>131.26171875</v>
      </c>
      <c r="BJ1348" s="2">
        <v>40074</v>
      </c>
      <c r="BK1348">
        <v>114.51171875</v>
      </c>
    </row>
    <row r="1349" spans="12:63" x14ac:dyDescent="0.25">
      <c r="L1349" s="2"/>
      <c r="P1349" s="2"/>
      <c r="T1349" s="2"/>
      <c r="X1349" s="2"/>
      <c r="AB1349" s="2"/>
      <c r="AD1349" s="2"/>
      <c r="AH1349" s="2"/>
      <c r="BD1349" s="2">
        <v>40077</v>
      </c>
      <c r="BE1349">
        <v>140.8828125</v>
      </c>
      <c r="BF1349" s="2">
        <v>40077</v>
      </c>
      <c r="BG1349">
        <v>122.54296875</v>
      </c>
      <c r="BH1349" s="2">
        <v>40077</v>
      </c>
      <c r="BI1349">
        <v>130.94921875</v>
      </c>
      <c r="BJ1349" s="2">
        <v>40077</v>
      </c>
      <c r="BK1349">
        <v>114.27734375</v>
      </c>
    </row>
    <row r="1350" spans="12:63" x14ac:dyDescent="0.25">
      <c r="L1350" s="2"/>
      <c r="P1350" s="2"/>
      <c r="T1350" s="2"/>
      <c r="X1350" s="2"/>
      <c r="AB1350" s="2"/>
      <c r="AD1350" s="2"/>
      <c r="AH1350" s="2"/>
      <c r="BD1350" s="2">
        <v>40078</v>
      </c>
      <c r="BE1350">
        <v>141.13671875</v>
      </c>
      <c r="BF1350" s="2">
        <v>40078</v>
      </c>
      <c r="BG1350">
        <v>122.73046875</v>
      </c>
      <c r="BH1350" s="2">
        <v>40078</v>
      </c>
      <c r="BI1350">
        <v>131.15625</v>
      </c>
      <c r="BJ1350" s="2">
        <v>40078</v>
      </c>
      <c r="BK1350">
        <v>114.6953125</v>
      </c>
    </row>
    <row r="1351" spans="12:63" x14ac:dyDescent="0.25">
      <c r="L1351" s="2"/>
      <c r="P1351" s="2"/>
      <c r="T1351" s="2"/>
      <c r="X1351" s="2"/>
      <c r="AB1351" s="2"/>
      <c r="AD1351" s="2"/>
      <c r="AH1351" s="2"/>
      <c r="BD1351" s="2">
        <v>40079</v>
      </c>
      <c r="BE1351">
        <v>141.40625</v>
      </c>
      <c r="BF1351" s="2">
        <v>40079</v>
      </c>
      <c r="BG1351">
        <v>122.91796875</v>
      </c>
      <c r="BH1351" s="2">
        <v>40079</v>
      </c>
      <c r="BI1351">
        <v>131.390625</v>
      </c>
      <c r="BJ1351" s="2">
        <v>40079</v>
      </c>
      <c r="BK1351">
        <v>114.8203125</v>
      </c>
    </row>
    <row r="1352" spans="12:63" x14ac:dyDescent="0.25">
      <c r="L1352" s="2"/>
      <c r="P1352" s="2"/>
      <c r="T1352" s="2"/>
      <c r="X1352" s="2"/>
      <c r="AB1352" s="2"/>
      <c r="AD1352" s="2"/>
      <c r="AH1352" s="2"/>
      <c r="BD1352" s="2">
        <v>40080</v>
      </c>
      <c r="BE1352">
        <v>141.86328125</v>
      </c>
      <c r="BF1352" s="2">
        <v>40080</v>
      </c>
      <c r="BG1352">
        <v>123.35546875</v>
      </c>
      <c r="BH1352" s="2">
        <v>40080</v>
      </c>
      <c r="BI1352">
        <v>131.76953125</v>
      </c>
      <c r="BJ1352" s="2">
        <v>40080</v>
      </c>
      <c r="BK1352">
        <v>115.0859375</v>
      </c>
    </row>
    <row r="1353" spans="12:63" x14ac:dyDescent="0.25">
      <c r="L1353" s="2"/>
      <c r="P1353" s="2"/>
      <c r="T1353" s="2"/>
      <c r="X1353" s="2"/>
      <c r="AB1353" s="2"/>
      <c r="AD1353" s="2"/>
      <c r="AH1353" s="2"/>
      <c r="BD1353" s="2">
        <v>40081</v>
      </c>
      <c r="BE1353">
        <v>142.98828125</v>
      </c>
      <c r="BF1353" s="2">
        <v>40081</v>
      </c>
      <c r="BG1353">
        <v>124.421875</v>
      </c>
      <c r="BH1353" s="2">
        <v>40081</v>
      </c>
      <c r="BI1353">
        <v>132.99609375</v>
      </c>
      <c r="BJ1353" s="2">
        <v>40081</v>
      </c>
      <c r="BK1353">
        <v>116.34765625</v>
      </c>
    </row>
    <row r="1354" spans="12:63" x14ac:dyDescent="0.25">
      <c r="L1354" s="2"/>
      <c r="P1354" s="2"/>
      <c r="T1354" s="2"/>
      <c r="X1354" s="2"/>
      <c r="AB1354" s="2"/>
      <c r="AD1354" s="2"/>
      <c r="AH1354" s="2"/>
      <c r="BD1354" s="2">
        <v>40084</v>
      </c>
      <c r="BE1354">
        <v>143.77734375</v>
      </c>
      <c r="BF1354" s="2">
        <v>40084</v>
      </c>
      <c r="BG1354">
        <v>125.203125</v>
      </c>
      <c r="BH1354" s="2">
        <v>40084</v>
      </c>
      <c r="BI1354">
        <v>133.85546875</v>
      </c>
      <c r="BJ1354" s="2">
        <v>40084</v>
      </c>
      <c r="BK1354">
        <v>117.125</v>
      </c>
    </row>
    <row r="1355" spans="12:63" x14ac:dyDescent="0.25">
      <c r="L1355" s="2"/>
      <c r="P1355" s="2"/>
      <c r="T1355" s="2"/>
      <c r="X1355" s="2"/>
      <c r="AB1355" s="2"/>
      <c r="AD1355" s="2"/>
      <c r="AH1355" s="2"/>
      <c r="BD1355" s="2">
        <v>40085</v>
      </c>
      <c r="BE1355">
        <v>143.828125</v>
      </c>
      <c r="BF1355" s="2">
        <v>40085</v>
      </c>
      <c r="BG1355">
        <v>125.203125</v>
      </c>
      <c r="BH1355" s="2">
        <v>40085</v>
      </c>
      <c r="BI1355">
        <v>133.875</v>
      </c>
      <c r="BJ1355" s="2">
        <v>40085</v>
      </c>
      <c r="BK1355">
        <v>117.25</v>
      </c>
    </row>
    <row r="1356" spans="12:63" x14ac:dyDescent="0.25">
      <c r="L1356" s="2"/>
      <c r="P1356" s="2"/>
      <c r="T1356" s="2"/>
      <c r="X1356" s="2"/>
      <c r="AB1356" s="2"/>
      <c r="AD1356" s="2"/>
      <c r="AH1356" s="2"/>
      <c r="BD1356" s="2">
        <v>40086</v>
      </c>
      <c r="BE1356">
        <v>143.51953125</v>
      </c>
      <c r="BF1356" s="2">
        <v>40086</v>
      </c>
      <c r="BG1356">
        <v>124.890625</v>
      </c>
      <c r="BH1356" s="2">
        <v>40086</v>
      </c>
      <c r="BI1356">
        <v>133.42578125</v>
      </c>
      <c r="BJ1356" s="2">
        <v>40086</v>
      </c>
      <c r="BK1356">
        <v>116.765625</v>
      </c>
    </row>
    <row r="1357" spans="12:63" x14ac:dyDescent="0.25">
      <c r="L1357" s="2"/>
      <c r="P1357" s="2"/>
      <c r="T1357" s="2"/>
      <c r="X1357" s="2"/>
      <c r="AB1357" s="2"/>
      <c r="AD1357" s="2"/>
      <c r="AH1357" s="2"/>
      <c r="BD1357" s="2">
        <v>40087</v>
      </c>
      <c r="BE1357">
        <v>145.02734375</v>
      </c>
      <c r="BF1357" s="2">
        <v>40087</v>
      </c>
      <c r="BG1357">
        <v>126.34375</v>
      </c>
      <c r="BH1357" s="2">
        <v>40087</v>
      </c>
      <c r="BI1357">
        <v>135.01953125</v>
      </c>
      <c r="BJ1357" s="2">
        <v>40087</v>
      </c>
      <c r="BK1357">
        <v>118.24609375</v>
      </c>
    </row>
    <row r="1358" spans="12:63" x14ac:dyDescent="0.25">
      <c r="L1358" s="2"/>
      <c r="P1358" s="2"/>
      <c r="T1358" s="2"/>
      <c r="X1358" s="2"/>
      <c r="AB1358" s="2"/>
      <c r="AD1358" s="2"/>
      <c r="AH1358" s="2"/>
      <c r="BD1358" s="2">
        <v>40088</v>
      </c>
      <c r="BE1358">
        <v>144.80859375</v>
      </c>
      <c r="BF1358" s="2">
        <v>40088</v>
      </c>
      <c r="BG1358">
        <v>126.08203125</v>
      </c>
      <c r="BH1358" s="2">
        <v>40088</v>
      </c>
      <c r="BI1358">
        <v>134.66796875</v>
      </c>
      <c r="BJ1358" s="2">
        <v>40088</v>
      </c>
      <c r="BK1358">
        <v>117.8359375</v>
      </c>
    </row>
    <row r="1359" spans="12:63" x14ac:dyDescent="0.25">
      <c r="L1359" s="2"/>
      <c r="P1359" s="2"/>
      <c r="T1359" s="2"/>
      <c r="X1359" s="2"/>
      <c r="AB1359" s="2"/>
      <c r="AD1359" s="2"/>
      <c r="AH1359" s="2"/>
      <c r="BD1359" s="2">
        <v>40091</v>
      </c>
      <c r="BE1359">
        <v>144.703125</v>
      </c>
      <c r="BF1359" s="2">
        <v>40091</v>
      </c>
      <c r="BG1359">
        <v>125.98828125</v>
      </c>
      <c r="BH1359" s="2">
        <v>40091</v>
      </c>
      <c r="BI1359">
        <v>134.59375</v>
      </c>
      <c r="BJ1359" s="2">
        <v>40091</v>
      </c>
      <c r="BK1359">
        <v>117.6953125</v>
      </c>
    </row>
    <row r="1360" spans="12:63" x14ac:dyDescent="0.25">
      <c r="L1360" s="2"/>
      <c r="P1360" s="2"/>
      <c r="T1360" s="2"/>
      <c r="X1360" s="2"/>
      <c r="AB1360" s="2"/>
      <c r="AD1360" s="2"/>
      <c r="AH1360" s="2"/>
      <c r="BD1360" s="2">
        <v>40092</v>
      </c>
      <c r="BE1360">
        <v>144.14453125</v>
      </c>
      <c r="BF1360" s="2">
        <v>40092</v>
      </c>
      <c r="BG1360">
        <v>125.50390625</v>
      </c>
      <c r="BH1360" s="2">
        <v>40092</v>
      </c>
      <c r="BI1360">
        <v>133.875</v>
      </c>
      <c r="BJ1360" s="2">
        <v>40092</v>
      </c>
      <c r="BK1360">
        <v>116.9765625</v>
      </c>
    </row>
    <row r="1361" spans="12:63" x14ac:dyDescent="0.25">
      <c r="L1361" s="2"/>
      <c r="P1361" s="2"/>
      <c r="T1361" s="2"/>
      <c r="X1361" s="2"/>
      <c r="AB1361" s="2"/>
      <c r="AD1361" s="2"/>
      <c r="AH1361" s="2"/>
      <c r="BD1361" s="2">
        <v>40093</v>
      </c>
      <c r="BE1361">
        <v>145.1015625</v>
      </c>
      <c r="BF1361" s="2">
        <v>40093</v>
      </c>
      <c r="BG1361">
        <v>126.39453125</v>
      </c>
      <c r="BH1361" s="2">
        <v>40093</v>
      </c>
      <c r="BI1361">
        <v>134.87890625</v>
      </c>
      <c r="BJ1361" s="2">
        <v>40093</v>
      </c>
      <c r="BK1361">
        <v>117.87890625</v>
      </c>
    </row>
    <row r="1362" spans="12:63" x14ac:dyDescent="0.25">
      <c r="L1362" s="2"/>
      <c r="P1362" s="2"/>
      <c r="T1362" s="2"/>
      <c r="X1362" s="2"/>
      <c r="AB1362" s="2"/>
      <c r="AD1362" s="2"/>
      <c r="AH1362" s="2"/>
      <c r="BD1362" s="2">
        <v>40094</v>
      </c>
      <c r="BE1362">
        <v>144.03125</v>
      </c>
      <c r="BF1362" s="2">
        <v>40094</v>
      </c>
      <c r="BG1362">
        <v>125.3046875</v>
      </c>
      <c r="BH1362" s="2">
        <v>40094</v>
      </c>
      <c r="BI1362">
        <v>133.62890625</v>
      </c>
      <c r="BJ1362" s="2">
        <v>40094</v>
      </c>
      <c r="BK1362">
        <v>116.67578125</v>
      </c>
    </row>
    <row r="1363" spans="12:63" x14ac:dyDescent="0.25">
      <c r="L1363" s="2"/>
      <c r="P1363" s="2"/>
      <c r="T1363" s="2"/>
      <c r="X1363" s="2"/>
      <c r="AB1363" s="2"/>
      <c r="AD1363" s="2"/>
      <c r="AH1363" s="2"/>
      <c r="BD1363" s="2">
        <v>40095</v>
      </c>
      <c r="BE1363">
        <v>142.01953125</v>
      </c>
      <c r="BF1363" s="2">
        <v>40095</v>
      </c>
      <c r="BG1363">
        <v>123.4453125</v>
      </c>
      <c r="BH1363" s="2">
        <v>40095</v>
      </c>
      <c r="BI1363">
        <v>131.640625</v>
      </c>
      <c r="BJ1363" s="2">
        <v>40095</v>
      </c>
      <c r="BK1363">
        <v>114.71484375</v>
      </c>
    </row>
    <row r="1364" spans="12:63" x14ac:dyDescent="0.25">
      <c r="L1364" s="2"/>
      <c r="P1364" s="2"/>
      <c r="T1364" s="2"/>
      <c r="X1364" s="2"/>
      <c r="AB1364" s="2"/>
      <c r="AD1364" s="2"/>
      <c r="AH1364" s="2"/>
      <c r="BD1364" s="2">
        <v>40098</v>
      </c>
      <c r="BE1364">
        <v>142.25390625</v>
      </c>
      <c r="BF1364" s="2">
        <v>40098</v>
      </c>
      <c r="BG1364">
        <v>123.4453125</v>
      </c>
      <c r="BH1364" s="2">
        <v>40098</v>
      </c>
      <c r="BI1364">
        <v>131.5625</v>
      </c>
      <c r="BJ1364" s="2">
        <v>40098</v>
      </c>
      <c r="BK1364">
        <v>114.66796875</v>
      </c>
    </row>
    <row r="1365" spans="12:63" x14ac:dyDescent="0.25">
      <c r="L1365" s="2"/>
      <c r="P1365" s="2"/>
      <c r="T1365" s="2"/>
      <c r="X1365" s="2"/>
      <c r="AB1365" s="2"/>
      <c r="AD1365" s="2"/>
      <c r="AH1365" s="2"/>
      <c r="BD1365" s="2">
        <v>40099</v>
      </c>
      <c r="BE1365">
        <v>142.3828125</v>
      </c>
      <c r="BF1365" s="2">
        <v>40099</v>
      </c>
      <c r="BG1365">
        <v>123.8046875</v>
      </c>
      <c r="BH1365" s="2">
        <v>40099</v>
      </c>
      <c r="BI1365">
        <v>132.03515625</v>
      </c>
      <c r="BJ1365" s="2">
        <v>40099</v>
      </c>
      <c r="BK1365">
        <v>114.96484375</v>
      </c>
    </row>
    <row r="1366" spans="12:63" x14ac:dyDescent="0.25">
      <c r="L1366" s="2"/>
      <c r="P1366" s="2"/>
      <c r="T1366" s="2"/>
      <c r="X1366" s="2"/>
      <c r="AB1366" s="2"/>
      <c r="AD1366" s="2"/>
      <c r="AH1366" s="2"/>
      <c r="BD1366" s="2">
        <v>40100</v>
      </c>
      <c r="BE1366">
        <v>141.34375</v>
      </c>
      <c r="BF1366" s="2">
        <v>40100</v>
      </c>
      <c r="BG1366">
        <v>122.80859375</v>
      </c>
      <c r="BH1366" s="2">
        <v>40100</v>
      </c>
      <c r="BI1366">
        <v>130.95703125</v>
      </c>
      <c r="BJ1366" s="2">
        <v>40100</v>
      </c>
      <c r="BK1366">
        <v>113.96484375</v>
      </c>
    </row>
    <row r="1367" spans="12:63" x14ac:dyDescent="0.25">
      <c r="L1367" s="2"/>
      <c r="P1367" s="2"/>
      <c r="T1367" s="2"/>
      <c r="X1367" s="2"/>
      <c r="AB1367" s="2"/>
      <c r="AD1367" s="2"/>
      <c r="AH1367" s="2"/>
      <c r="BD1367" s="2">
        <v>40101</v>
      </c>
      <c r="BE1367">
        <v>140.64453125</v>
      </c>
      <c r="BF1367" s="2">
        <v>40101</v>
      </c>
      <c r="BG1367">
        <v>122.19921875</v>
      </c>
      <c r="BH1367" s="2">
        <v>40101</v>
      </c>
      <c r="BI1367">
        <v>130.3359375</v>
      </c>
      <c r="BJ1367" s="2">
        <v>40101</v>
      </c>
      <c r="BK1367">
        <v>113.3671875</v>
      </c>
    </row>
    <row r="1368" spans="12:63" x14ac:dyDescent="0.25">
      <c r="L1368" s="2"/>
      <c r="P1368" s="2"/>
      <c r="T1368" s="2"/>
      <c r="X1368" s="2"/>
      <c r="AB1368" s="2"/>
      <c r="AD1368" s="2"/>
      <c r="AH1368" s="2"/>
      <c r="BD1368" s="2">
        <v>40102</v>
      </c>
      <c r="BE1368">
        <v>141.44140625</v>
      </c>
      <c r="BF1368" s="2">
        <v>40102</v>
      </c>
      <c r="BG1368">
        <v>122.94921875</v>
      </c>
      <c r="BH1368" s="2">
        <v>40102</v>
      </c>
      <c r="BI1368">
        <v>131.1875</v>
      </c>
      <c r="BJ1368" s="2">
        <v>40102</v>
      </c>
      <c r="BK1368">
        <v>114.22265625</v>
      </c>
    </row>
    <row r="1369" spans="12:63" x14ac:dyDescent="0.25">
      <c r="L1369" s="2"/>
      <c r="P1369" s="2"/>
      <c r="T1369" s="2"/>
      <c r="X1369" s="2"/>
      <c r="AB1369" s="2"/>
      <c r="AD1369" s="2"/>
      <c r="AH1369" s="2"/>
      <c r="BD1369" s="2">
        <v>40105</v>
      </c>
      <c r="BE1369">
        <v>141.9296875</v>
      </c>
      <c r="BF1369" s="2">
        <v>40105</v>
      </c>
      <c r="BG1369">
        <v>123.43359375</v>
      </c>
      <c r="BH1369" s="2">
        <v>40105</v>
      </c>
      <c r="BI1369">
        <v>131.75</v>
      </c>
      <c r="BJ1369" s="2">
        <v>40105</v>
      </c>
      <c r="BK1369">
        <v>114.83203125</v>
      </c>
    </row>
    <row r="1370" spans="12:63" x14ac:dyDescent="0.25">
      <c r="L1370" s="2"/>
      <c r="P1370" s="2"/>
      <c r="T1370" s="2"/>
      <c r="X1370" s="2"/>
      <c r="AB1370" s="2"/>
      <c r="AD1370" s="2"/>
      <c r="AH1370" s="2"/>
      <c r="BD1370" s="2">
        <v>40106</v>
      </c>
      <c r="BE1370">
        <v>142.62109375</v>
      </c>
      <c r="BF1370" s="2">
        <v>40106</v>
      </c>
      <c r="BG1370">
        <v>124.046875</v>
      </c>
      <c r="BH1370" s="2">
        <v>40106</v>
      </c>
      <c r="BI1370">
        <v>132.42578125</v>
      </c>
      <c r="BJ1370" s="2">
        <v>40106</v>
      </c>
      <c r="BK1370">
        <v>115.41015625</v>
      </c>
    </row>
    <row r="1371" spans="12:63" x14ac:dyDescent="0.25">
      <c r="L1371" s="2"/>
      <c r="P1371" s="2"/>
      <c r="T1371" s="2"/>
      <c r="X1371" s="2"/>
      <c r="AB1371" s="2"/>
      <c r="AD1371" s="2"/>
      <c r="AH1371" s="2"/>
      <c r="BD1371" s="2">
        <v>40107</v>
      </c>
      <c r="BE1371">
        <v>142.00390625</v>
      </c>
      <c r="BF1371" s="2">
        <v>40107</v>
      </c>
      <c r="BG1371">
        <v>123.46875</v>
      </c>
      <c r="BH1371" s="2">
        <v>40107</v>
      </c>
      <c r="BI1371">
        <v>131.78515625</v>
      </c>
      <c r="BJ1371" s="2">
        <v>40107</v>
      </c>
      <c r="BK1371">
        <v>114.796875</v>
      </c>
    </row>
    <row r="1372" spans="12:63" x14ac:dyDescent="0.25">
      <c r="L1372" s="2"/>
      <c r="P1372" s="2"/>
      <c r="T1372" s="2"/>
      <c r="X1372" s="2"/>
      <c r="AB1372" s="2"/>
      <c r="AD1372" s="2"/>
      <c r="AH1372" s="2"/>
      <c r="BD1372" s="2">
        <v>40108</v>
      </c>
      <c r="BE1372">
        <v>141.6171875</v>
      </c>
      <c r="BF1372" s="2">
        <v>40108</v>
      </c>
      <c r="BG1372">
        <v>123.109375</v>
      </c>
      <c r="BH1372" s="2">
        <v>40108</v>
      </c>
      <c r="BI1372">
        <v>131.4609375</v>
      </c>
      <c r="BJ1372" s="2">
        <v>40108</v>
      </c>
      <c r="BK1372">
        <v>114.421875</v>
      </c>
    </row>
    <row r="1373" spans="12:63" x14ac:dyDescent="0.25">
      <c r="L1373" s="2"/>
      <c r="P1373" s="2"/>
      <c r="T1373" s="2"/>
      <c r="X1373" s="2"/>
      <c r="AB1373" s="2"/>
      <c r="AD1373" s="2"/>
      <c r="AH1373" s="2"/>
      <c r="BD1373" s="2">
        <v>40109</v>
      </c>
      <c r="BE1373">
        <v>140.6796875</v>
      </c>
      <c r="BF1373" s="2">
        <v>40109</v>
      </c>
      <c r="BG1373">
        <v>122.26953125</v>
      </c>
      <c r="BH1373" s="2">
        <v>40109</v>
      </c>
      <c r="BI1373">
        <v>130.59375</v>
      </c>
      <c r="BJ1373" s="2">
        <v>40109</v>
      </c>
      <c r="BK1373">
        <v>113.60546875</v>
      </c>
    </row>
    <row r="1374" spans="12:63" x14ac:dyDescent="0.25">
      <c r="L1374" s="2"/>
      <c r="P1374" s="2"/>
      <c r="T1374" s="2"/>
      <c r="X1374" s="2"/>
      <c r="AB1374" s="2"/>
      <c r="AD1374" s="2"/>
      <c r="AH1374" s="2"/>
      <c r="BD1374" s="2">
        <v>40112</v>
      </c>
      <c r="BE1374">
        <v>139.66796875</v>
      </c>
      <c r="BF1374" s="2">
        <v>40112</v>
      </c>
      <c r="BG1374">
        <v>121.28515625</v>
      </c>
      <c r="BH1374" s="2">
        <v>40112</v>
      </c>
      <c r="BI1374">
        <v>129.546875</v>
      </c>
      <c r="BJ1374" s="2">
        <v>40112</v>
      </c>
      <c r="BK1374">
        <v>112.69921875</v>
      </c>
    </row>
    <row r="1375" spans="12:63" x14ac:dyDescent="0.25">
      <c r="L1375" s="2"/>
      <c r="P1375" s="2"/>
      <c r="T1375" s="2"/>
      <c r="X1375" s="2"/>
      <c r="AB1375" s="2"/>
      <c r="AD1375" s="2"/>
      <c r="AH1375" s="2"/>
      <c r="BD1375" s="2">
        <v>40113</v>
      </c>
      <c r="BE1375">
        <v>141.14453125</v>
      </c>
      <c r="BF1375" s="2">
        <v>40113</v>
      </c>
      <c r="BG1375">
        <v>122.67578125</v>
      </c>
      <c r="BH1375" s="2">
        <v>40113</v>
      </c>
      <c r="BI1375">
        <v>130.97265625</v>
      </c>
      <c r="BJ1375" s="2">
        <v>40113</v>
      </c>
      <c r="BK1375">
        <v>114.0234375</v>
      </c>
    </row>
    <row r="1376" spans="12:63" x14ac:dyDescent="0.25">
      <c r="L1376" s="2"/>
      <c r="P1376" s="2"/>
      <c r="T1376" s="2"/>
      <c r="X1376" s="2"/>
      <c r="AB1376" s="2"/>
      <c r="AD1376" s="2"/>
      <c r="AH1376" s="2"/>
      <c r="BD1376" s="2">
        <v>40114</v>
      </c>
      <c r="BE1376">
        <v>141.6640625</v>
      </c>
      <c r="BF1376" s="2">
        <v>40114</v>
      </c>
      <c r="BG1376">
        <v>123.17578125</v>
      </c>
      <c r="BH1376" s="2">
        <v>40114</v>
      </c>
      <c r="BI1376">
        <v>131.5078125</v>
      </c>
      <c r="BJ1376" s="2">
        <v>40114</v>
      </c>
      <c r="BK1376">
        <v>114.4921875</v>
      </c>
    </row>
    <row r="1377" spans="12:63" x14ac:dyDescent="0.25">
      <c r="L1377" s="2"/>
      <c r="P1377" s="2"/>
      <c r="T1377" s="2"/>
      <c r="X1377" s="2"/>
      <c r="AB1377" s="2"/>
      <c r="AD1377" s="2"/>
      <c r="AH1377" s="2"/>
      <c r="BD1377" s="2">
        <v>40115</v>
      </c>
      <c r="BE1377">
        <v>140.49609375</v>
      </c>
      <c r="BF1377" s="2">
        <v>40115</v>
      </c>
      <c r="BG1377">
        <v>122.09765625</v>
      </c>
      <c r="BH1377" s="2">
        <v>40115</v>
      </c>
      <c r="BI1377">
        <v>130.3203125</v>
      </c>
      <c r="BJ1377" s="2">
        <v>40115</v>
      </c>
      <c r="BK1377">
        <v>113.3515625</v>
      </c>
    </row>
    <row r="1378" spans="12:63" x14ac:dyDescent="0.25">
      <c r="L1378" s="2"/>
      <c r="P1378" s="2"/>
      <c r="T1378" s="2"/>
      <c r="X1378" s="2"/>
      <c r="AB1378" s="2"/>
      <c r="AD1378" s="2"/>
      <c r="AH1378" s="2"/>
      <c r="BD1378" s="2">
        <v>40116</v>
      </c>
      <c r="BE1378">
        <v>142.24609375</v>
      </c>
      <c r="BF1378" s="2">
        <v>40116</v>
      </c>
      <c r="BG1378">
        <v>123.7578125</v>
      </c>
      <c r="BH1378" s="2">
        <v>40116</v>
      </c>
      <c r="BI1378">
        <v>132.09375</v>
      </c>
      <c r="BJ1378" s="2">
        <v>40116</v>
      </c>
      <c r="BK1378">
        <v>115.05078125</v>
      </c>
    </row>
    <row r="1379" spans="12:63" x14ac:dyDescent="0.25">
      <c r="L1379" s="2"/>
      <c r="P1379" s="2"/>
      <c r="T1379" s="2"/>
      <c r="X1379" s="2"/>
      <c r="AB1379" s="2"/>
      <c r="AD1379" s="2"/>
      <c r="AH1379" s="2"/>
      <c r="BD1379" s="2">
        <v>40119</v>
      </c>
      <c r="BE1379">
        <v>141.796875</v>
      </c>
      <c r="BF1379" s="2">
        <v>40119</v>
      </c>
      <c r="BG1379">
        <v>123.3203125</v>
      </c>
      <c r="BH1379" s="2">
        <v>40119</v>
      </c>
      <c r="BI1379">
        <v>131.61328125</v>
      </c>
      <c r="BJ1379" s="2">
        <v>40119</v>
      </c>
      <c r="BK1379">
        <v>114.5625</v>
      </c>
    </row>
    <row r="1380" spans="12:63" x14ac:dyDescent="0.25">
      <c r="L1380" s="2"/>
      <c r="P1380" s="2"/>
      <c r="T1380" s="2"/>
      <c r="X1380" s="2"/>
      <c r="AB1380" s="2"/>
      <c r="AD1380" s="2"/>
      <c r="AH1380" s="2"/>
      <c r="BD1380" s="2">
        <v>40120</v>
      </c>
      <c r="BE1380">
        <v>140.9296875</v>
      </c>
      <c r="BF1380" s="2">
        <v>40120</v>
      </c>
      <c r="BG1380">
        <v>122.4921875</v>
      </c>
      <c r="BH1380" s="2">
        <v>40120</v>
      </c>
      <c r="BI1380">
        <v>130.72265625</v>
      </c>
      <c r="BJ1380" s="2">
        <v>40120</v>
      </c>
      <c r="BK1380">
        <v>113.640625</v>
      </c>
    </row>
    <row r="1381" spans="12:63" x14ac:dyDescent="0.25">
      <c r="L1381" s="2"/>
      <c r="P1381" s="2"/>
      <c r="T1381" s="2"/>
      <c r="X1381" s="2"/>
      <c r="AB1381" s="2"/>
      <c r="AD1381" s="2"/>
      <c r="AH1381" s="2"/>
      <c r="BD1381" s="2">
        <v>40121</v>
      </c>
      <c r="BE1381">
        <v>140.04296875</v>
      </c>
      <c r="BF1381" s="2">
        <v>40121</v>
      </c>
      <c r="BG1381">
        <v>121.6484375</v>
      </c>
      <c r="BH1381" s="2">
        <v>40121</v>
      </c>
      <c r="BI1381">
        <v>129.8359375</v>
      </c>
      <c r="BJ1381" s="2">
        <v>40121</v>
      </c>
      <c r="BK1381">
        <v>112.79296875</v>
      </c>
    </row>
    <row r="1382" spans="12:63" x14ac:dyDescent="0.25">
      <c r="L1382" s="2"/>
      <c r="P1382" s="2"/>
      <c r="T1382" s="2"/>
      <c r="X1382" s="2"/>
      <c r="AB1382" s="2"/>
      <c r="AD1382" s="2"/>
      <c r="AH1382" s="2"/>
      <c r="BD1382" s="2">
        <v>40122</v>
      </c>
      <c r="BE1382">
        <v>139.984375</v>
      </c>
      <c r="BF1382" s="2">
        <v>40122</v>
      </c>
      <c r="BG1382">
        <v>121.5546875</v>
      </c>
      <c r="BH1382" s="2">
        <v>40122</v>
      </c>
      <c r="BI1382">
        <v>129.74609375</v>
      </c>
      <c r="BJ1382" s="2">
        <v>40122</v>
      </c>
      <c r="BK1382">
        <v>112.71484375</v>
      </c>
    </row>
    <row r="1383" spans="12:63" x14ac:dyDescent="0.25">
      <c r="L1383" s="2"/>
      <c r="P1383" s="2"/>
      <c r="T1383" s="2"/>
      <c r="X1383" s="2"/>
      <c r="AB1383" s="2"/>
      <c r="AD1383" s="2"/>
      <c r="AH1383" s="2"/>
      <c r="BD1383" s="2">
        <v>40123</v>
      </c>
      <c r="BE1383">
        <v>140.125</v>
      </c>
      <c r="BF1383" s="2">
        <v>40123</v>
      </c>
      <c r="BG1383">
        <v>121.71484375</v>
      </c>
      <c r="BH1383" s="2">
        <v>40123</v>
      </c>
      <c r="BI1383">
        <v>129.90625</v>
      </c>
      <c r="BJ1383" s="2">
        <v>40123</v>
      </c>
      <c r="BK1383">
        <v>112.8359375</v>
      </c>
    </row>
    <row r="1384" spans="12:63" x14ac:dyDescent="0.25">
      <c r="L1384" s="2"/>
      <c r="P1384" s="2"/>
      <c r="T1384" s="2"/>
      <c r="X1384" s="2"/>
      <c r="AB1384" s="2"/>
      <c r="AD1384" s="2"/>
      <c r="AH1384" s="2"/>
      <c r="BD1384" s="2">
        <v>40126</v>
      </c>
      <c r="BE1384">
        <v>140.19140625</v>
      </c>
      <c r="BF1384" s="2">
        <v>40126</v>
      </c>
      <c r="BG1384">
        <v>121.76171875</v>
      </c>
      <c r="BH1384" s="2">
        <v>40126</v>
      </c>
      <c r="BI1384">
        <v>129.98828125</v>
      </c>
      <c r="BJ1384" s="2">
        <v>40126</v>
      </c>
      <c r="BK1384">
        <v>112.8984375</v>
      </c>
    </row>
    <row r="1385" spans="12:63" x14ac:dyDescent="0.25">
      <c r="L1385" s="2"/>
      <c r="P1385" s="2"/>
      <c r="T1385" s="2"/>
      <c r="X1385" s="2"/>
      <c r="AB1385" s="2"/>
      <c r="AD1385" s="2"/>
      <c r="AH1385" s="2"/>
      <c r="BD1385" s="2">
        <v>40127</v>
      </c>
      <c r="BE1385">
        <v>140.203125</v>
      </c>
      <c r="BF1385" s="2">
        <v>40127</v>
      </c>
      <c r="BG1385">
        <v>121.76171875</v>
      </c>
      <c r="BH1385" s="2">
        <v>40127</v>
      </c>
      <c r="BI1385">
        <v>129.9296875</v>
      </c>
      <c r="BJ1385" s="2">
        <v>40127</v>
      </c>
      <c r="BK1385">
        <v>112.76953125</v>
      </c>
    </row>
    <row r="1386" spans="12:63" x14ac:dyDescent="0.25">
      <c r="L1386" s="2"/>
      <c r="P1386" s="2"/>
      <c r="T1386" s="2"/>
      <c r="X1386" s="2"/>
      <c r="AB1386" s="2"/>
      <c r="AD1386" s="2"/>
      <c r="AH1386" s="2"/>
      <c r="BD1386" s="2">
        <v>40128</v>
      </c>
      <c r="BE1386">
        <v>140.765625</v>
      </c>
      <c r="BF1386" s="2">
        <v>40128</v>
      </c>
      <c r="BG1386">
        <v>121.76171875</v>
      </c>
      <c r="BH1386" s="2">
        <v>40128</v>
      </c>
      <c r="BI1386">
        <v>129.9296875</v>
      </c>
      <c r="BJ1386" s="2">
        <v>40128</v>
      </c>
      <c r="BK1386">
        <v>112.76953125</v>
      </c>
    </row>
    <row r="1387" spans="12:63" x14ac:dyDescent="0.25">
      <c r="L1387" s="2"/>
      <c r="P1387" s="2"/>
      <c r="T1387" s="2"/>
      <c r="X1387" s="2"/>
      <c r="AB1387" s="2"/>
      <c r="AD1387" s="2"/>
      <c r="AH1387" s="2"/>
      <c r="BD1387" s="2">
        <v>40129</v>
      </c>
      <c r="BE1387">
        <v>140.70703125</v>
      </c>
      <c r="BF1387" s="2">
        <v>40129</v>
      </c>
      <c r="BG1387">
        <v>122.21875</v>
      </c>
      <c r="BH1387" s="2">
        <v>40129</v>
      </c>
      <c r="BI1387">
        <v>130.41796875</v>
      </c>
      <c r="BJ1387" s="2">
        <v>40129</v>
      </c>
      <c r="BK1387">
        <v>113.22265625</v>
      </c>
    </row>
    <row r="1388" spans="12:63" x14ac:dyDescent="0.25">
      <c r="L1388" s="2"/>
      <c r="P1388" s="2"/>
      <c r="T1388" s="2"/>
      <c r="X1388" s="2"/>
      <c r="AB1388" s="2"/>
      <c r="AD1388" s="2"/>
      <c r="AH1388" s="2"/>
      <c r="BD1388" s="2">
        <v>40130</v>
      </c>
      <c r="BE1388">
        <v>141.37890625</v>
      </c>
      <c r="BF1388" s="2">
        <v>40130</v>
      </c>
      <c r="BG1388">
        <v>122.859375</v>
      </c>
      <c r="BH1388" s="2">
        <v>40130</v>
      </c>
      <c r="BI1388">
        <v>131.08203125</v>
      </c>
      <c r="BJ1388" s="2">
        <v>40130</v>
      </c>
      <c r="BK1388">
        <v>113.84375</v>
      </c>
    </row>
    <row r="1389" spans="12:63" x14ac:dyDescent="0.25">
      <c r="L1389" s="2"/>
      <c r="P1389" s="2"/>
      <c r="T1389" s="2"/>
      <c r="X1389" s="2"/>
      <c r="AB1389" s="2"/>
      <c r="AD1389" s="2"/>
      <c r="AH1389" s="2"/>
      <c r="BD1389" s="2">
        <v>40133</v>
      </c>
      <c r="BE1389">
        <v>142.71484375</v>
      </c>
      <c r="BF1389" s="2">
        <v>40133</v>
      </c>
      <c r="BG1389">
        <v>124.078125</v>
      </c>
      <c r="BH1389" s="2">
        <v>40133</v>
      </c>
      <c r="BI1389">
        <v>132.39453125</v>
      </c>
      <c r="BJ1389" s="2">
        <v>40133</v>
      </c>
      <c r="BK1389">
        <v>115.15234375</v>
      </c>
    </row>
    <row r="1390" spans="12:63" x14ac:dyDescent="0.25">
      <c r="L1390" s="2"/>
      <c r="P1390" s="2"/>
      <c r="T1390" s="2"/>
      <c r="X1390" s="2"/>
      <c r="AB1390" s="2"/>
      <c r="AD1390" s="2"/>
      <c r="AH1390" s="2"/>
      <c r="BD1390" s="2">
        <v>40134</v>
      </c>
      <c r="BE1390">
        <v>143.140625</v>
      </c>
      <c r="BF1390" s="2">
        <v>40134</v>
      </c>
      <c r="BG1390">
        <v>124.48828125</v>
      </c>
      <c r="BH1390" s="2">
        <v>40134</v>
      </c>
      <c r="BI1390">
        <v>132.8046875</v>
      </c>
      <c r="BJ1390" s="2">
        <v>40134</v>
      </c>
      <c r="BK1390">
        <v>115.44921875</v>
      </c>
    </row>
    <row r="1391" spans="12:63" x14ac:dyDescent="0.25">
      <c r="AD1391" s="2"/>
      <c r="AH1391" s="2"/>
      <c r="BD1391" s="2">
        <v>40135</v>
      </c>
      <c r="BE1391">
        <v>142.55078125</v>
      </c>
      <c r="BF1391" s="2">
        <v>40135</v>
      </c>
      <c r="BG1391">
        <v>123.92578125</v>
      </c>
      <c r="BH1391" s="2">
        <v>40135</v>
      </c>
      <c r="BI1391">
        <v>132.1953125</v>
      </c>
      <c r="BJ1391" s="2">
        <v>40135</v>
      </c>
      <c r="BK1391">
        <v>114.82421875</v>
      </c>
    </row>
    <row r="1392" spans="12:63" x14ac:dyDescent="0.25">
      <c r="BD1392" s="2">
        <v>40136</v>
      </c>
      <c r="BE1392">
        <v>142.99609375</v>
      </c>
      <c r="BF1392" s="2">
        <v>40136</v>
      </c>
      <c r="BG1392">
        <v>124.36328125</v>
      </c>
      <c r="BH1392" s="2">
        <v>40136</v>
      </c>
      <c r="BI1392">
        <v>132.63671875</v>
      </c>
      <c r="BJ1392" s="2">
        <v>40136</v>
      </c>
      <c r="BK1392">
        <v>115.1484375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8"/>
  <sheetViews>
    <sheetView topLeftCell="A115" workbookViewId="0">
      <selection activeCell="B140" sqref="B140"/>
    </sheetView>
  </sheetViews>
  <sheetFormatPr defaultRowHeight="15" x14ac:dyDescent="0.25"/>
  <cols>
    <col min="1" max="1" width="19" customWidth="1"/>
    <col min="2" max="14" width="9.5703125" customWidth="1"/>
  </cols>
  <sheetData>
    <row r="1" spans="1:14" x14ac:dyDescent="0.25">
      <c r="A1" s="3" t="s">
        <v>30</v>
      </c>
      <c r="B1" s="3" t="s">
        <v>31</v>
      </c>
      <c r="C1" s="3" t="s">
        <v>32</v>
      </c>
      <c r="D1" s="3" t="s">
        <v>33</v>
      </c>
      <c r="E1" s="3" t="s">
        <v>34</v>
      </c>
      <c r="F1" s="3" t="s">
        <v>35</v>
      </c>
      <c r="G1" s="3" t="s">
        <v>36</v>
      </c>
      <c r="H1" s="3" t="s">
        <v>37</v>
      </c>
      <c r="I1" s="3" t="s">
        <v>38</v>
      </c>
      <c r="J1" s="3" t="s">
        <v>39</v>
      </c>
      <c r="K1" s="3" t="s">
        <v>40</v>
      </c>
      <c r="L1" s="3" t="s">
        <v>41</v>
      </c>
      <c r="M1" s="3" t="s">
        <v>42</v>
      </c>
      <c r="N1" s="3" t="s">
        <v>43</v>
      </c>
    </row>
    <row r="2" spans="1:14" x14ac:dyDescent="0.25">
      <c r="A2" t="s">
        <v>279</v>
      </c>
      <c r="B2">
        <v>0.312</v>
      </c>
      <c r="C2">
        <v>0.53700000000000003</v>
      </c>
      <c r="D2">
        <v>1.321</v>
      </c>
      <c r="E2">
        <v>1.9630000000000001</v>
      </c>
      <c r="F2">
        <v>2.3639999999999999</v>
      </c>
      <c r="G2">
        <v>2.7759999999999998</v>
      </c>
      <c r="H2">
        <v>3.2450000000000001</v>
      </c>
      <c r="I2">
        <v>3.496</v>
      </c>
      <c r="J2">
        <v>3.6779999999999999</v>
      </c>
      <c r="K2">
        <v>3.8359999999999999</v>
      </c>
      <c r="L2">
        <v>4.5739999999999998</v>
      </c>
      <c r="M2">
        <v>4.6420000000000003</v>
      </c>
      <c r="N2">
        <v>4.556</v>
      </c>
    </row>
    <row r="3" spans="1:14" x14ac:dyDescent="0.25">
      <c r="A3" t="s">
        <v>280</v>
      </c>
      <c r="B3">
        <v>0.33600000000000002</v>
      </c>
      <c r="C3">
        <v>0.58199999999999996</v>
      </c>
      <c r="D3">
        <v>1.3860000000000001</v>
      </c>
      <c r="E3">
        <v>2.0059999999999998</v>
      </c>
      <c r="F3">
        <v>2.427</v>
      </c>
      <c r="G3">
        <v>2.8460000000000001</v>
      </c>
      <c r="H3">
        <v>3.331</v>
      </c>
      <c r="I3">
        <v>3.5659999999999998</v>
      </c>
      <c r="J3">
        <v>3.7759999999999998</v>
      </c>
      <c r="K3">
        <v>3.915</v>
      </c>
      <c r="L3">
        <v>4.6310000000000002</v>
      </c>
      <c r="M3">
        <v>4.7089999999999996</v>
      </c>
      <c r="N3">
        <v>4.5979999999999999</v>
      </c>
    </row>
    <row r="4" spans="1:14" x14ac:dyDescent="0.25">
      <c r="A4" t="s">
        <v>281</v>
      </c>
      <c r="B4">
        <v>0.36399999999999999</v>
      </c>
      <c r="C4">
        <v>0.61099999999999999</v>
      </c>
      <c r="D4">
        <v>1.4079999999999999</v>
      </c>
      <c r="E4">
        <v>2.0190000000000001</v>
      </c>
      <c r="F4">
        <v>2.4260000000000002</v>
      </c>
      <c r="G4">
        <v>2.843</v>
      </c>
      <c r="H4">
        <v>3.2690000000000001</v>
      </c>
      <c r="I4">
        <v>3.4779999999999998</v>
      </c>
      <c r="J4">
        <v>3.6480000000000001</v>
      </c>
      <c r="K4">
        <v>3.7629999999999999</v>
      </c>
      <c r="L4">
        <v>4.4749999999999996</v>
      </c>
      <c r="M4">
        <v>4.5220000000000002</v>
      </c>
      <c r="N4">
        <v>4.4059999999999997</v>
      </c>
    </row>
    <row r="5" spans="1:14" x14ac:dyDescent="0.25">
      <c r="A5" t="s">
        <v>282</v>
      </c>
      <c r="B5">
        <v>0.48499999999999999</v>
      </c>
      <c r="C5">
        <v>0.76700000000000002</v>
      </c>
      <c r="D5">
        <v>1.589</v>
      </c>
      <c r="E5">
        <v>2.1989999999999998</v>
      </c>
      <c r="F5">
        <v>2.593</v>
      </c>
      <c r="G5">
        <v>3.0059999999999998</v>
      </c>
      <c r="H5">
        <v>3.3769999999999998</v>
      </c>
      <c r="I5">
        <v>3.617</v>
      </c>
      <c r="J5">
        <v>3.746</v>
      </c>
      <c r="K5">
        <v>3.875</v>
      </c>
      <c r="L5">
        <v>4.5590000000000002</v>
      </c>
      <c r="M5">
        <v>4.5949999999999998</v>
      </c>
      <c r="N5">
        <v>4.4489999999999998</v>
      </c>
    </row>
    <row r="6" spans="1:14" x14ac:dyDescent="0.25">
      <c r="A6" t="s">
        <v>283</v>
      </c>
      <c r="B6">
        <v>0.44800000000000001</v>
      </c>
      <c r="C6">
        <v>0.71699999999999997</v>
      </c>
      <c r="D6">
        <v>1.5430000000000001</v>
      </c>
      <c r="E6">
        <v>2.1139999999999999</v>
      </c>
      <c r="F6">
        <v>2.5060000000000002</v>
      </c>
      <c r="G6">
        <v>2.91</v>
      </c>
      <c r="H6">
        <v>3.3</v>
      </c>
      <c r="I6">
        <v>3.544</v>
      </c>
      <c r="J6">
        <v>3.6680000000000001</v>
      </c>
      <c r="K6">
        <v>3.8010000000000002</v>
      </c>
      <c r="L6">
        <v>4.5120000000000005</v>
      </c>
      <c r="M6">
        <v>4.556</v>
      </c>
      <c r="N6">
        <v>4.407</v>
      </c>
    </row>
    <row r="7" spans="1:14" x14ac:dyDescent="0.25">
      <c r="A7" t="s">
        <v>284</v>
      </c>
      <c r="B7">
        <v>0.46600000000000003</v>
      </c>
      <c r="C7">
        <v>0.71899999999999997</v>
      </c>
      <c r="D7">
        <v>1.5699999999999998</v>
      </c>
      <c r="E7">
        <v>2.1139999999999999</v>
      </c>
      <c r="F7">
        <v>2.5030000000000001</v>
      </c>
      <c r="G7">
        <v>2.92</v>
      </c>
      <c r="H7">
        <v>3.2919999999999998</v>
      </c>
      <c r="I7">
        <v>3.5339999999999998</v>
      </c>
      <c r="J7">
        <v>3.657</v>
      </c>
      <c r="K7">
        <v>3.7890000000000001</v>
      </c>
      <c r="L7">
        <v>4.468</v>
      </c>
      <c r="M7">
        <v>4.5270000000000001</v>
      </c>
      <c r="N7">
        <v>4.3870000000000005</v>
      </c>
    </row>
    <row r="8" spans="1:14" x14ac:dyDescent="0.25">
      <c r="A8" t="s">
        <v>285</v>
      </c>
      <c r="B8">
        <v>0.375</v>
      </c>
      <c r="C8">
        <v>0.624</v>
      </c>
      <c r="D8">
        <v>1.458</v>
      </c>
      <c r="E8">
        <v>1.9769999999999999</v>
      </c>
      <c r="F8">
        <v>2.36</v>
      </c>
      <c r="G8">
        <v>2.786</v>
      </c>
      <c r="H8">
        <v>3.1269999999999998</v>
      </c>
      <c r="I8">
        <v>3.3769999999999998</v>
      </c>
      <c r="J8">
        <v>3.4969999999999999</v>
      </c>
      <c r="K8">
        <v>3.641</v>
      </c>
      <c r="L8">
        <v>4.218</v>
      </c>
      <c r="M8">
        <v>4.258</v>
      </c>
      <c r="N8">
        <v>4.1399999999999997</v>
      </c>
    </row>
    <row r="9" spans="1:14" x14ac:dyDescent="0.25">
      <c r="A9" t="s">
        <v>286</v>
      </c>
      <c r="B9">
        <v>0.47</v>
      </c>
      <c r="C9">
        <v>0.75</v>
      </c>
      <c r="D9">
        <v>1.6120000000000001</v>
      </c>
      <c r="E9">
        <v>2.1349999999999998</v>
      </c>
      <c r="F9">
        <v>2.5390000000000001</v>
      </c>
      <c r="G9">
        <v>2.9430000000000001</v>
      </c>
      <c r="H9">
        <v>3.262</v>
      </c>
      <c r="I9">
        <v>3.5140000000000002</v>
      </c>
      <c r="J9">
        <v>3.61</v>
      </c>
      <c r="K9">
        <v>3.75</v>
      </c>
      <c r="L9">
        <v>4.343</v>
      </c>
      <c r="M9">
        <v>4.343</v>
      </c>
      <c r="N9">
        <v>4.2130000000000001</v>
      </c>
    </row>
    <row r="10" spans="1:14" x14ac:dyDescent="0.25">
      <c r="A10" t="s">
        <v>287</v>
      </c>
      <c r="B10">
        <v>0.504</v>
      </c>
      <c r="C10">
        <v>0.82699999999999996</v>
      </c>
      <c r="D10">
        <v>1.7109999999999999</v>
      </c>
      <c r="E10">
        <v>2.2530000000000001</v>
      </c>
      <c r="F10">
        <v>2.6630000000000003</v>
      </c>
      <c r="G10">
        <v>3.0880000000000001</v>
      </c>
      <c r="H10">
        <v>3.4180000000000001</v>
      </c>
      <c r="I10">
        <v>3.6760000000000002</v>
      </c>
      <c r="J10">
        <v>3.762</v>
      </c>
      <c r="K10">
        <v>3.89</v>
      </c>
      <c r="L10">
        <v>4.4550000000000001</v>
      </c>
      <c r="M10">
        <v>4.4550000000000001</v>
      </c>
      <c r="N10">
        <v>4.3469999999999995</v>
      </c>
    </row>
    <row r="11" spans="1:14" x14ac:dyDescent="0.25">
      <c r="A11" t="s">
        <v>288</v>
      </c>
      <c r="B11">
        <v>0.27300000000000002</v>
      </c>
      <c r="C11">
        <v>0.82399999999999995</v>
      </c>
      <c r="D11">
        <v>1.4060000000000001</v>
      </c>
      <c r="E11">
        <v>1.95</v>
      </c>
      <c r="F11">
        <v>2.4020000000000001</v>
      </c>
      <c r="G11">
        <v>2.83</v>
      </c>
      <c r="H11">
        <v>3.2240000000000002</v>
      </c>
      <c r="I11">
        <v>3.4630000000000001</v>
      </c>
      <c r="J11">
        <v>3.6619999999999999</v>
      </c>
      <c r="K11">
        <v>3.7439999999999998</v>
      </c>
      <c r="L11">
        <v>4.3769999999999998</v>
      </c>
      <c r="M11">
        <v>4.4130000000000003</v>
      </c>
      <c r="N11">
        <v>4.3390000000000004</v>
      </c>
    </row>
    <row r="12" spans="1:14" x14ac:dyDescent="0.25">
      <c r="A12" t="s">
        <v>289</v>
      </c>
      <c r="B12">
        <v>0.29799999999999999</v>
      </c>
      <c r="C12">
        <v>0.84299999999999997</v>
      </c>
      <c r="D12">
        <v>1.4370000000000001</v>
      </c>
      <c r="E12">
        <v>1.9990000000000001</v>
      </c>
      <c r="F12">
        <v>2.4870000000000001</v>
      </c>
      <c r="G12">
        <v>2.9039999999999999</v>
      </c>
      <c r="H12">
        <v>3.34</v>
      </c>
      <c r="I12">
        <v>3.63</v>
      </c>
      <c r="J12">
        <v>3.7749999999999999</v>
      </c>
      <c r="K12">
        <v>3.8849999999999998</v>
      </c>
      <c r="L12">
        <v>4.5110000000000001</v>
      </c>
      <c r="M12">
        <v>4.5060000000000002</v>
      </c>
      <c r="N12">
        <v>4.3940000000000001</v>
      </c>
    </row>
    <row r="13" spans="1:14" x14ac:dyDescent="0.25">
      <c r="A13" t="s">
        <v>290</v>
      </c>
      <c r="B13">
        <v>0.35799999999999998</v>
      </c>
      <c r="C13">
        <v>0.92200000000000004</v>
      </c>
      <c r="D13">
        <v>1.5580000000000001</v>
      </c>
      <c r="E13">
        <v>2.0910000000000002</v>
      </c>
      <c r="F13">
        <v>2.5830000000000002</v>
      </c>
      <c r="G13">
        <v>2.976</v>
      </c>
      <c r="H13">
        <v>3.395</v>
      </c>
      <c r="I13">
        <v>3.653</v>
      </c>
      <c r="J13">
        <v>3.786</v>
      </c>
      <c r="K13">
        <v>3.9079999999999999</v>
      </c>
      <c r="L13">
        <v>4.4800000000000004</v>
      </c>
      <c r="M13">
        <v>4.4290000000000003</v>
      </c>
      <c r="N13">
        <v>4.3109999999999999</v>
      </c>
    </row>
    <row r="14" spans="1:14" x14ac:dyDescent="0.25">
      <c r="A14" t="s">
        <v>291</v>
      </c>
      <c r="B14">
        <v>0.44800000000000001</v>
      </c>
      <c r="C14">
        <v>1.06</v>
      </c>
      <c r="D14">
        <v>1.665</v>
      </c>
      <c r="E14">
        <v>2.2309999999999999</v>
      </c>
      <c r="F14">
        <v>2.7269999999999999</v>
      </c>
      <c r="G14">
        <v>3.1110000000000002</v>
      </c>
      <c r="H14">
        <v>3.5070000000000001</v>
      </c>
      <c r="I14">
        <v>3.7709999999999999</v>
      </c>
      <c r="J14">
        <v>3.9050000000000002</v>
      </c>
      <c r="K14">
        <v>4.032</v>
      </c>
      <c r="L14">
        <v>4.601</v>
      </c>
      <c r="M14">
        <v>4.5999999999999996</v>
      </c>
      <c r="N14">
        <v>4.5030000000000001</v>
      </c>
    </row>
    <row r="15" spans="1:14" x14ac:dyDescent="0.25">
      <c r="A15" t="s">
        <v>292</v>
      </c>
      <c r="B15">
        <v>0.45500000000000002</v>
      </c>
      <c r="C15">
        <v>1.02</v>
      </c>
      <c r="D15">
        <v>1.623</v>
      </c>
      <c r="E15">
        <v>2.1850000000000001</v>
      </c>
      <c r="F15">
        <v>2.6739999999999999</v>
      </c>
      <c r="G15">
        <v>3.0569999999999999</v>
      </c>
      <c r="H15">
        <v>3.4929999999999999</v>
      </c>
      <c r="I15">
        <v>3.774</v>
      </c>
      <c r="J15">
        <v>3.911</v>
      </c>
      <c r="K15">
        <v>4.0469999999999997</v>
      </c>
      <c r="L15">
        <v>4.6269999999999998</v>
      </c>
      <c r="M15">
        <v>4.6580000000000004</v>
      </c>
      <c r="N15">
        <v>4.5679999999999996</v>
      </c>
    </row>
    <row r="16" spans="1:14" x14ac:dyDescent="0.25">
      <c r="A16" t="s">
        <v>293</v>
      </c>
      <c r="B16">
        <v>0.64600000000000002</v>
      </c>
      <c r="C16">
        <v>1.268</v>
      </c>
      <c r="D16">
        <v>1.9060000000000001</v>
      </c>
      <c r="E16">
        <v>2.5089999999999999</v>
      </c>
      <c r="F16">
        <v>3.008</v>
      </c>
      <c r="G16">
        <v>3.3639999999999999</v>
      </c>
      <c r="H16">
        <v>3.79</v>
      </c>
      <c r="I16">
        <v>4.0609999999999999</v>
      </c>
      <c r="J16">
        <v>4.2</v>
      </c>
      <c r="K16">
        <v>4.3390000000000004</v>
      </c>
      <c r="L16">
        <v>4.8810000000000002</v>
      </c>
      <c r="M16">
        <v>4.8629999999999995</v>
      </c>
      <c r="N16">
        <v>4.7119999999999997</v>
      </c>
    </row>
    <row r="17" spans="1:14" x14ac:dyDescent="0.25">
      <c r="A17" t="s">
        <v>294</v>
      </c>
      <c r="B17">
        <v>0.53500000000000003</v>
      </c>
      <c r="C17">
        <v>1.073</v>
      </c>
      <c r="D17">
        <v>1.665</v>
      </c>
      <c r="E17">
        <v>2.2330000000000001</v>
      </c>
      <c r="F17">
        <v>2.7359999999999998</v>
      </c>
      <c r="G17">
        <v>3.0350000000000001</v>
      </c>
      <c r="H17">
        <v>3.4169999999999998</v>
      </c>
      <c r="I17">
        <v>3.6879999999999997</v>
      </c>
      <c r="J17">
        <v>3.8260000000000001</v>
      </c>
      <c r="K17">
        <v>3.9689999999999999</v>
      </c>
      <c r="L17">
        <v>4.5640000000000001</v>
      </c>
      <c r="M17">
        <v>4.5780000000000003</v>
      </c>
      <c r="N17">
        <v>4.3920000000000003</v>
      </c>
    </row>
    <row r="18" spans="1:14" x14ac:dyDescent="0.25">
      <c r="A18" t="s">
        <v>295</v>
      </c>
      <c r="B18">
        <v>0.38500000000000001</v>
      </c>
      <c r="C18">
        <v>0.99</v>
      </c>
      <c r="D18">
        <v>1.637</v>
      </c>
      <c r="E18">
        <v>2.3079999999999998</v>
      </c>
      <c r="F18">
        <v>2.7949999999999999</v>
      </c>
      <c r="G18">
        <v>3.0950000000000002</v>
      </c>
      <c r="H18">
        <v>3.5869999999999997</v>
      </c>
      <c r="I18">
        <v>3.907</v>
      </c>
      <c r="J18">
        <v>4.0179999999999998</v>
      </c>
      <c r="K18">
        <v>4.1849999999999996</v>
      </c>
      <c r="L18">
        <v>4.8360000000000003</v>
      </c>
      <c r="M18">
        <v>4.8609999999999998</v>
      </c>
      <c r="N18">
        <v>4.6580000000000004</v>
      </c>
    </row>
    <row r="19" spans="1:14" x14ac:dyDescent="0.25">
      <c r="A19" t="s">
        <v>296</v>
      </c>
      <c r="B19">
        <v>0.4</v>
      </c>
      <c r="C19">
        <v>0.98399999999999999</v>
      </c>
      <c r="D19">
        <v>1.6459999999999999</v>
      </c>
      <c r="E19">
        <v>2.3290000000000002</v>
      </c>
      <c r="F19">
        <v>2.782</v>
      </c>
      <c r="G19">
        <v>3.0630000000000002</v>
      </c>
      <c r="H19">
        <v>3.573</v>
      </c>
      <c r="I19">
        <v>3.9039999999999999</v>
      </c>
      <c r="J19">
        <v>3.9379999999999997</v>
      </c>
      <c r="K19">
        <v>4.1820000000000004</v>
      </c>
      <c r="L19">
        <v>4.8280000000000003</v>
      </c>
      <c r="M19">
        <v>4.8529999999999998</v>
      </c>
      <c r="N19">
        <v>4.6269999999999998</v>
      </c>
    </row>
    <row r="20" spans="1:14" x14ac:dyDescent="0.25">
      <c r="A20" t="s">
        <v>297</v>
      </c>
      <c r="B20">
        <v>9.7000000000000003E-2</v>
      </c>
      <c r="C20">
        <v>0.627</v>
      </c>
      <c r="D20">
        <v>1.2010000000000001</v>
      </c>
      <c r="E20">
        <v>1.8919999999999999</v>
      </c>
      <c r="F20">
        <v>2.4380000000000002</v>
      </c>
      <c r="G20">
        <v>2.74</v>
      </c>
      <c r="H20">
        <v>3.1230000000000002</v>
      </c>
      <c r="I20">
        <v>3.4529999999999998</v>
      </c>
      <c r="J20">
        <v>3.5720000000000001</v>
      </c>
      <c r="K20">
        <v>3.8040000000000003</v>
      </c>
      <c r="L20">
        <v>4.41</v>
      </c>
      <c r="M20">
        <v>4.4719999999999995</v>
      </c>
      <c r="N20">
        <v>4.2690000000000001</v>
      </c>
    </row>
    <row r="21" spans="1:14" x14ac:dyDescent="0.25">
      <c r="A21" t="s">
        <v>298</v>
      </c>
      <c r="B21">
        <v>8.5000000000000006E-2</v>
      </c>
      <c r="C21">
        <v>0.69899999999999995</v>
      </c>
      <c r="D21">
        <v>1.3320000000000001</v>
      </c>
      <c r="E21">
        <v>2.0830000000000002</v>
      </c>
      <c r="F21">
        <v>2.649</v>
      </c>
      <c r="G21">
        <v>2.9340000000000002</v>
      </c>
      <c r="H21">
        <v>3.3359999999999999</v>
      </c>
      <c r="I21">
        <v>3.6480000000000001</v>
      </c>
      <c r="J21">
        <v>3.7679999999999998</v>
      </c>
      <c r="K21">
        <v>3.996</v>
      </c>
      <c r="L21">
        <v>4.548</v>
      </c>
      <c r="M21">
        <v>4.569</v>
      </c>
      <c r="N21">
        <v>4.407</v>
      </c>
    </row>
    <row r="22" spans="1:14" x14ac:dyDescent="0.25">
      <c r="A22" t="s">
        <v>299</v>
      </c>
      <c r="B22">
        <v>0.16500000000000001</v>
      </c>
      <c r="C22">
        <v>0.83199999999999996</v>
      </c>
      <c r="D22">
        <v>1.468</v>
      </c>
      <c r="E22">
        <v>2.206</v>
      </c>
      <c r="F22">
        <v>2.782</v>
      </c>
      <c r="G22">
        <v>3.0489999999999999</v>
      </c>
      <c r="H22">
        <v>3.4009999999999998</v>
      </c>
      <c r="I22">
        <v>3.6589999999999998</v>
      </c>
      <c r="J22">
        <v>3.8050000000000002</v>
      </c>
      <c r="K22">
        <v>4.0220000000000002</v>
      </c>
      <c r="L22">
        <v>4.5969999999999995</v>
      </c>
      <c r="M22">
        <v>4.5739999999999998</v>
      </c>
      <c r="N22">
        <v>4.4569999999999999</v>
      </c>
    </row>
    <row r="23" spans="1:14" x14ac:dyDescent="0.25">
      <c r="A23" t="s">
        <v>300</v>
      </c>
      <c r="B23">
        <v>0.28999999999999998</v>
      </c>
      <c r="C23">
        <v>1.002</v>
      </c>
      <c r="D23">
        <v>1.677</v>
      </c>
      <c r="E23">
        <v>2.4729999999999999</v>
      </c>
      <c r="F23">
        <v>3.0670000000000002</v>
      </c>
      <c r="G23">
        <v>3.3319999999999999</v>
      </c>
      <c r="H23">
        <v>3.637</v>
      </c>
      <c r="I23">
        <v>3.9130000000000003</v>
      </c>
      <c r="J23">
        <v>4.0609999999999999</v>
      </c>
      <c r="K23">
        <v>4.2949999999999999</v>
      </c>
      <c r="L23">
        <v>4.8639999999999999</v>
      </c>
      <c r="M23">
        <v>4.7640000000000002</v>
      </c>
      <c r="N23">
        <v>4.5609999999999999</v>
      </c>
    </row>
    <row r="24" spans="1:14" x14ac:dyDescent="0.25">
      <c r="A24" t="s">
        <v>301</v>
      </c>
      <c r="B24">
        <v>0.36299999999999999</v>
      </c>
      <c r="C24">
        <v>1.0509999999999999</v>
      </c>
      <c r="D24">
        <v>1.726</v>
      </c>
      <c r="E24">
        <v>2.4809999999999999</v>
      </c>
      <c r="F24">
        <v>3.056</v>
      </c>
      <c r="G24">
        <v>3.3149999999999999</v>
      </c>
      <c r="H24">
        <v>3.6589999999999998</v>
      </c>
      <c r="I24">
        <v>3.9539999999999997</v>
      </c>
      <c r="J24">
        <v>4.1159999999999997</v>
      </c>
      <c r="K24">
        <v>4.3230000000000004</v>
      </c>
      <c r="L24">
        <v>4.9580000000000002</v>
      </c>
      <c r="M24">
        <v>4.8890000000000002</v>
      </c>
      <c r="N24">
        <v>4.6710000000000003</v>
      </c>
    </row>
    <row r="25" spans="1:14" x14ac:dyDescent="0.25">
      <c r="A25" t="s">
        <v>302</v>
      </c>
      <c r="B25">
        <v>0.52400000000000002</v>
      </c>
      <c r="C25">
        <v>1.069</v>
      </c>
      <c r="D25">
        <v>1.7410000000000001</v>
      </c>
      <c r="E25">
        <v>2.5169999999999999</v>
      </c>
      <c r="F25">
        <v>3.105</v>
      </c>
      <c r="G25">
        <v>3.3639999999999999</v>
      </c>
      <c r="H25">
        <v>3.7240000000000002</v>
      </c>
      <c r="I25">
        <v>4.0019999999999998</v>
      </c>
      <c r="J25">
        <v>4.173</v>
      </c>
      <c r="K25">
        <v>4.3680000000000003</v>
      </c>
      <c r="L25">
        <v>5.0359999999999996</v>
      </c>
      <c r="M25">
        <v>4.8879999999999999</v>
      </c>
      <c r="N25">
        <v>4.702</v>
      </c>
    </row>
    <row r="26" spans="1:14" x14ac:dyDescent="0.25">
      <c r="A26" t="s">
        <v>303</v>
      </c>
      <c r="B26">
        <v>0.251</v>
      </c>
      <c r="C26">
        <v>0.69599999999999995</v>
      </c>
      <c r="D26">
        <v>1.3280000000000001</v>
      </c>
      <c r="E26">
        <v>2.0470000000000002</v>
      </c>
      <c r="F26">
        <v>2.621</v>
      </c>
      <c r="G26">
        <v>2.879</v>
      </c>
      <c r="H26">
        <v>3.3</v>
      </c>
      <c r="I26">
        <v>3.5990000000000002</v>
      </c>
      <c r="J26">
        <v>3.8050000000000002</v>
      </c>
      <c r="K26">
        <v>4.0069999999999997</v>
      </c>
      <c r="L26">
        <v>4.6710000000000003</v>
      </c>
      <c r="M26">
        <v>4.6210000000000004</v>
      </c>
      <c r="N26">
        <v>4.4089999999999998</v>
      </c>
    </row>
    <row r="27" spans="1:14" x14ac:dyDescent="0.25">
      <c r="A27" t="s">
        <v>304</v>
      </c>
      <c r="B27">
        <v>0.159</v>
      </c>
      <c r="C27">
        <v>0.69399999999999995</v>
      </c>
      <c r="D27">
        <v>1.3280000000000001</v>
      </c>
      <c r="E27">
        <v>2.0680000000000001</v>
      </c>
      <c r="F27">
        <v>2.5880000000000001</v>
      </c>
      <c r="G27">
        <v>2.7930000000000001</v>
      </c>
      <c r="H27">
        <v>3.34</v>
      </c>
      <c r="I27">
        <v>3.5649999999999999</v>
      </c>
      <c r="J27">
        <v>3.7850000000000001</v>
      </c>
      <c r="K27">
        <v>4.0030000000000001</v>
      </c>
      <c r="L27">
        <v>4.7300000000000004</v>
      </c>
      <c r="M27">
        <v>4.7320000000000002</v>
      </c>
      <c r="N27">
        <v>4.3109999999999999</v>
      </c>
    </row>
    <row r="28" spans="1:14" x14ac:dyDescent="0.25">
      <c r="A28" t="s">
        <v>305</v>
      </c>
      <c r="B28">
        <v>0.14000000000000001</v>
      </c>
      <c r="C28">
        <v>0.64400000000000002</v>
      </c>
      <c r="D28">
        <v>1.2469999999999999</v>
      </c>
      <c r="E28">
        <v>1.7749999999999999</v>
      </c>
      <c r="F28">
        <v>2.3029999999999999</v>
      </c>
      <c r="G28">
        <v>2.512</v>
      </c>
      <c r="H28">
        <v>2.9740000000000002</v>
      </c>
      <c r="I28">
        <v>3.278</v>
      </c>
      <c r="J28">
        <v>3.464</v>
      </c>
      <c r="K28">
        <v>3.69</v>
      </c>
      <c r="L28">
        <v>4.3380000000000001</v>
      </c>
      <c r="M28">
        <v>4.3620000000000001</v>
      </c>
      <c r="N28">
        <v>4.04</v>
      </c>
    </row>
    <row r="29" spans="1:14" x14ac:dyDescent="0.25">
      <c r="A29" t="s">
        <v>306</v>
      </c>
      <c r="B29">
        <v>0.38600000000000001</v>
      </c>
      <c r="C29">
        <v>0.79900000000000004</v>
      </c>
      <c r="D29">
        <v>1.3940000000000001</v>
      </c>
      <c r="E29">
        <v>1.958</v>
      </c>
      <c r="F29">
        <v>2.46</v>
      </c>
      <c r="G29">
        <v>2.6579999999999999</v>
      </c>
      <c r="H29">
        <v>3.153</v>
      </c>
      <c r="I29">
        <v>3.4430000000000001</v>
      </c>
      <c r="J29">
        <v>3.6379999999999999</v>
      </c>
      <c r="K29">
        <v>3.863</v>
      </c>
      <c r="L29">
        <v>4.5590000000000002</v>
      </c>
      <c r="M29">
        <v>4.5590000000000002</v>
      </c>
      <c r="N29">
        <v>4.3339999999999996</v>
      </c>
    </row>
    <row r="30" spans="1:14" x14ac:dyDescent="0.25">
      <c r="A30" t="s">
        <v>307</v>
      </c>
      <c r="B30">
        <v>0.376</v>
      </c>
      <c r="C30">
        <v>0.72399999999999998</v>
      </c>
      <c r="D30">
        <v>1.3260000000000001</v>
      </c>
      <c r="E30">
        <v>1.8439999999999999</v>
      </c>
      <c r="F30">
        <v>2.3449999999999998</v>
      </c>
      <c r="G30">
        <v>2.5310000000000001</v>
      </c>
      <c r="H30">
        <v>3.0739999999999998</v>
      </c>
      <c r="I30">
        <v>3.359</v>
      </c>
      <c r="J30">
        <v>3.5470000000000002</v>
      </c>
      <c r="K30">
        <v>3.766</v>
      </c>
      <c r="L30">
        <v>4.4109999999999996</v>
      </c>
      <c r="M30">
        <v>4.4340000000000002</v>
      </c>
      <c r="N30">
        <v>4.0919999999999996</v>
      </c>
    </row>
    <row r="31" spans="1:14" x14ac:dyDescent="0.25">
      <c r="A31" t="s">
        <v>308</v>
      </c>
      <c r="B31">
        <v>0.40200000000000002</v>
      </c>
      <c r="C31">
        <v>0.80500000000000005</v>
      </c>
      <c r="D31">
        <v>1.369</v>
      </c>
      <c r="E31">
        <v>1.8129999999999999</v>
      </c>
      <c r="F31">
        <v>2.3239999999999998</v>
      </c>
      <c r="G31">
        <v>2.484</v>
      </c>
      <c r="H31">
        <v>2.93</v>
      </c>
      <c r="I31">
        <v>3.2130000000000001</v>
      </c>
      <c r="J31">
        <v>3.3740000000000001</v>
      </c>
      <c r="K31">
        <v>3.5830000000000002</v>
      </c>
      <c r="L31">
        <v>4.2379999999999995</v>
      </c>
      <c r="M31">
        <v>4.2729999999999997</v>
      </c>
      <c r="N31">
        <v>3.7589999999999999</v>
      </c>
    </row>
    <row r="32" spans="1:14" x14ac:dyDescent="0.25">
      <c r="A32" t="s">
        <v>309</v>
      </c>
      <c r="B32">
        <v>0.42799999999999999</v>
      </c>
      <c r="C32">
        <v>0.79900000000000004</v>
      </c>
      <c r="D32">
        <v>1.3660000000000001</v>
      </c>
      <c r="E32">
        <v>1.776</v>
      </c>
      <c r="F32">
        <v>2.2999999999999998</v>
      </c>
      <c r="G32">
        <v>2.488</v>
      </c>
      <c r="H32">
        <v>2.915</v>
      </c>
      <c r="I32">
        <v>3.1760000000000002</v>
      </c>
      <c r="J32">
        <v>3.33</v>
      </c>
      <c r="K32">
        <v>3.556</v>
      </c>
      <c r="L32">
        <v>4.1840000000000002</v>
      </c>
      <c r="M32">
        <v>4.1900000000000004</v>
      </c>
      <c r="N32">
        <v>3.83</v>
      </c>
    </row>
    <row r="33" spans="1:14" x14ac:dyDescent="0.25">
      <c r="A33" t="s">
        <v>310</v>
      </c>
      <c r="B33">
        <v>0.55800000000000005</v>
      </c>
      <c r="C33">
        <v>0.79600000000000004</v>
      </c>
      <c r="D33">
        <v>1.4060000000000001</v>
      </c>
      <c r="E33">
        <v>1.825</v>
      </c>
      <c r="F33">
        <v>2.3330000000000002</v>
      </c>
      <c r="G33">
        <v>2.5739999999999998</v>
      </c>
      <c r="H33">
        <v>2.9050000000000002</v>
      </c>
      <c r="I33">
        <v>3.1520000000000001</v>
      </c>
      <c r="J33">
        <v>3.3149999999999999</v>
      </c>
      <c r="K33">
        <v>3.5060000000000002</v>
      </c>
      <c r="L33">
        <v>4.1040000000000001</v>
      </c>
      <c r="M33">
        <v>4.1050000000000004</v>
      </c>
      <c r="N33">
        <v>3.806</v>
      </c>
    </row>
    <row r="34" spans="1:14" x14ac:dyDescent="0.25">
      <c r="A34" t="s">
        <v>311</v>
      </c>
      <c r="B34">
        <v>0.51700000000000002</v>
      </c>
      <c r="C34">
        <v>0.77800000000000002</v>
      </c>
      <c r="D34">
        <v>1.419</v>
      </c>
      <c r="E34">
        <v>1.6459999999999999</v>
      </c>
      <c r="F34">
        <v>2.1859999999999999</v>
      </c>
      <c r="G34">
        <v>2.5249999999999999</v>
      </c>
      <c r="H34">
        <v>2.68</v>
      </c>
      <c r="I34">
        <v>3.069</v>
      </c>
      <c r="J34">
        <v>3.2669999999999999</v>
      </c>
      <c r="K34">
        <v>3.4380000000000002</v>
      </c>
      <c r="L34">
        <v>3.964</v>
      </c>
      <c r="M34">
        <v>4.016</v>
      </c>
      <c r="N34">
        <v>3.7170000000000001</v>
      </c>
    </row>
    <row r="35" spans="1:14" x14ac:dyDescent="0.25">
      <c r="A35" t="s">
        <v>312</v>
      </c>
      <c r="B35">
        <v>0.46300000000000002</v>
      </c>
      <c r="C35">
        <v>0.88100000000000001</v>
      </c>
      <c r="D35">
        <v>1.4359999999999999</v>
      </c>
      <c r="E35">
        <v>1.79</v>
      </c>
      <c r="F35">
        <v>2.16</v>
      </c>
      <c r="G35">
        <v>2.38</v>
      </c>
      <c r="H35">
        <v>2.6739999999999999</v>
      </c>
      <c r="I35">
        <v>2.9779999999999998</v>
      </c>
      <c r="J35">
        <v>3.1219999999999999</v>
      </c>
      <c r="K35">
        <v>3.2229999999999999</v>
      </c>
      <c r="L35">
        <v>3.8420000000000001</v>
      </c>
      <c r="M35">
        <v>3.9260000000000002</v>
      </c>
      <c r="N35">
        <v>3.65</v>
      </c>
    </row>
    <row r="36" spans="1:14" x14ac:dyDescent="0.25">
      <c r="A36" t="s">
        <v>313</v>
      </c>
      <c r="B36">
        <v>0.49099999999999999</v>
      </c>
      <c r="C36">
        <v>0.89</v>
      </c>
      <c r="D36">
        <v>1.4</v>
      </c>
      <c r="E36">
        <v>1.706</v>
      </c>
      <c r="F36">
        <v>2.048</v>
      </c>
      <c r="G36">
        <v>2.3410000000000002</v>
      </c>
      <c r="H36">
        <v>2.621</v>
      </c>
      <c r="I36">
        <v>2.9420000000000002</v>
      </c>
      <c r="J36">
        <v>3.0569999999999999</v>
      </c>
      <c r="K36">
        <v>3.1360000000000001</v>
      </c>
      <c r="L36">
        <v>3.8580000000000001</v>
      </c>
      <c r="M36">
        <v>3.9889999999999999</v>
      </c>
      <c r="N36">
        <v>3.7530000000000001</v>
      </c>
    </row>
    <row r="37" spans="1:14" x14ac:dyDescent="0.25">
      <c r="A37" t="s">
        <v>314</v>
      </c>
      <c r="B37">
        <v>0.66800000000000004</v>
      </c>
      <c r="C37">
        <v>0.999</v>
      </c>
      <c r="D37">
        <v>1.601</v>
      </c>
      <c r="E37">
        <v>1.984</v>
      </c>
      <c r="F37">
        <v>2.2999999999999998</v>
      </c>
      <c r="G37">
        <v>2.7050000000000001</v>
      </c>
      <c r="H37">
        <v>3.2429999999999999</v>
      </c>
      <c r="I37">
        <v>3.4239999999999999</v>
      </c>
      <c r="J37">
        <v>3.4870000000000001</v>
      </c>
      <c r="K37">
        <v>3.605</v>
      </c>
      <c r="L37">
        <v>4.0860000000000003</v>
      </c>
      <c r="M37">
        <v>4.1139999999999999</v>
      </c>
      <c r="N37">
        <v>3.5430000000000001</v>
      </c>
    </row>
    <row r="38" spans="1:14" x14ac:dyDescent="0.25">
      <c r="A38" t="s">
        <v>315</v>
      </c>
      <c r="B38">
        <v>0.623</v>
      </c>
      <c r="C38">
        <v>0.998</v>
      </c>
      <c r="D38">
        <v>1.6160000000000001</v>
      </c>
      <c r="E38">
        <v>1.929</v>
      </c>
      <c r="F38">
        <v>2.3050000000000002</v>
      </c>
      <c r="G38">
        <v>2.718</v>
      </c>
      <c r="H38">
        <v>3.1859999999999999</v>
      </c>
      <c r="I38">
        <v>3.4050000000000002</v>
      </c>
      <c r="J38">
        <v>3.4910000000000001</v>
      </c>
      <c r="K38">
        <v>3.6259999999999999</v>
      </c>
      <c r="L38">
        <v>4.0110000000000001</v>
      </c>
      <c r="M38">
        <v>4.0149999999999997</v>
      </c>
      <c r="N38">
        <v>3.4870000000000001</v>
      </c>
    </row>
    <row r="39" spans="1:14" x14ac:dyDescent="0.25">
      <c r="A39" t="s">
        <v>316</v>
      </c>
      <c r="B39">
        <v>0.68400000000000005</v>
      </c>
      <c r="C39">
        <v>1.0189999999999999</v>
      </c>
      <c r="D39">
        <v>1.6659999999999999</v>
      </c>
      <c r="E39">
        <v>2.0270000000000001</v>
      </c>
      <c r="F39">
        <v>2.419</v>
      </c>
      <c r="G39">
        <v>2.843</v>
      </c>
      <c r="H39">
        <v>3.327</v>
      </c>
      <c r="I39">
        <v>3.5709999999999997</v>
      </c>
      <c r="J39">
        <v>3.629</v>
      </c>
      <c r="K39">
        <v>3.7610000000000001</v>
      </c>
      <c r="L39">
        <v>4.2720000000000002</v>
      </c>
      <c r="M39">
        <v>4.1959999999999997</v>
      </c>
      <c r="N39">
        <v>3.625</v>
      </c>
    </row>
    <row r="40" spans="1:14" x14ac:dyDescent="0.25">
      <c r="A40" t="s">
        <v>317</v>
      </c>
      <c r="B40">
        <v>0.62</v>
      </c>
      <c r="C40">
        <v>0.95799999999999996</v>
      </c>
      <c r="D40">
        <v>1.5939999999999999</v>
      </c>
      <c r="E40">
        <v>1.8820000000000001</v>
      </c>
      <c r="F40">
        <v>2.2970000000000002</v>
      </c>
      <c r="G40">
        <v>2.7039999999999997</v>
      </c>
      <c r="H40">
        <v>3.1</v>
      </c>
      <c r="I40">
        <v>3.3319999999999999</v>
      </c>
      <c r="J40">
        <v>3.3839999999999999</v>
      </c>
      <c r="K40">
        <v>3.508</v>
      </c>
      <c r="L40">
        <v>4.1050000000000004</v>
      </c>
      <c r="M40">
        <v>4.0640000000000001</v>
      </c>
      <c r="N40">
        <v>3.5129999999999999</v>
      </c>
    </row>
    <row r="41" spans="1:14" x14ac:dyDescent="0.25">
      <c r="A41" t="s">
        <v>318</v>
      </c>
      <c r="B41">
        <v>0.46700000000000003</v>
      </c>
      <c r="C41">
        <v>1.002</v>
      </c>
      <c r="D41">
        <v>1.6520000000000001</v>
      </c>
      <c r="E41">
        <v>1.8820000000000001</v>
      </c>
      <c r="F41">
        <v>2.355</v>
      </c>
      <c r="G41">
        <v>2.77</v>
      </c>
      <c r="H41">
        <v>3.1280000000000001</v>
      </c>
      <c r="I41">
        <v>3.41</v>
      </c>
      <c r="J41">
        <v>3.4950000000000001</v>
      </c>
      <c r="K41">
        <v>3.605</v>
      </c>
      <c r="L41">
        <v>4.22</v>
      </c>
      <c r="M41">
        <v>4.17</v>
      </c>
      <c r="N41">
        <v>3.65</v>
      </c>
    </row>
    <row r="42" spans="1:14" x14ac:dyDescent="0.25">
      <c r="A42" t="s">
        <v>319</v>
      </c>
      <c r="B42">
        <v>0.51400000000000001</v>
      </c>
      <c r="C42">
        <v>0.96699999999999997</v>
      </c>
      <c r="D42">
        <v>1.702</v>
      </c>
      <c r="E42">
        <v>2.02</v>
      </c>
      <c r="F42">
        <v>2.4590000000000001</v>
      </c>
      <c r="G42">
        <v>2.8879999999999999</v>
      </c>
      <c r="H42">
        <v>3.3980000000000001</v>
      </c>
      <c r="I42">
        <v>3.6349999999999998</v>
      </c>
      <c r="J42">
        <v>3.7130000000000001</v>
      </c>
      <c r="K42">
        <v>3.774</v>
      </c>
      <c r="L42">
        <v>4.2329999999999997</v>
      </c>
      <c r="M42">
        <v>4.1890000000000001</v>
      </c>
      <c r="N42">
        <v>3.6280000000000001</v>
      </c>
    </row>
    <row r="43" spans="1:14" x14ac:dyDescent="0.25">
      <c r="A43" t="s">
        <v>320</v>
      </c>
      <c r="B43">
        <v>0.45</v>
      </c>
      <c r="C43">
        <v>0.9</v>
      </c>
      <c r="D43">
        <v>1.607</v>
      </c>
      <c r="E43">
        <v>1.9550000000000001</v>
      </c>
      <c r="F43">
        <v>2.359</v>
      </c>
      <c r="G43">
        <v>2.8010000000000002</v>
      </c>
      <c r="H43">
        <v>3.335</v>
      </c>
      <c r="I43">
        <v>3.5310000000000001</v>
      </c>
      <c r="J43">
        <v>3.6029999999999998</v>
      </c>
      <c r="K43">
        <v>3.6819999999999999</v>
      </c>
      <c r="L43">
        <v>4.2359999999999998</v>
      </c>
      <c r="M43">
        <v>4.1559999999999997</v>
      </c>
      <c r="N43">
        <v>3.4849999999999999</v>
      </c>
    </row>
    <row r="44" spans="1:14" x14ac:dyDescent="0.25">
      <c r="A44" t="s">
        <v>321</v>
      </c>
      <c r="B44">
        <v>0.375</v>
      </c>
      <c r="C44">
        <v>0.80600000000000005</v>
      </c>
      <c r="D44">
        <v>1.427</v>
      </c>
      <c r="E44">
        <v>1.77</v>
      </c>
      <c r="F44">
        <v>2.181</v>
      </c>
      <c r="G44">
        <v>2.5739999999999998</v>
      </c>
      <c r="H44">
        <v>3.0739999999999998</v>
      </c>
      <c r="I44">
        <v>3.2429999999999999</v>
      </c>
      <c r="J44">
        <v>3.3290000000000002</v>
      </c>
      <c r="K44">
        <v>3.4729999999999999</v>
      </c>
      <c r="L44">
        <v>4.0209999999999999</v>
      </c>
      <c r="M44">
        <v>3.8570000000000002</v>
      </c>
      <c r="N44">
        <v>3.0209999999999999</v>
      </c>
    </row>
    <row r="45" spans="1:14" x14ac:dyDescent="0.25">
      <c r="A45" t="s">
        <v>322</v>
      </c>
      <c r="B45">
        <v>0.28499999999999998</v>
      </c>
      <c r="C45">
        <v>0.70099999999999996</v>
      </c>
      <c r="D45">
        <v>1.246</v>
      </c>
      <c r="E45">
        <v>1.506</v>
      </c>
      <c r="F45">
        <v>1.8820000000000001</v>
      </c>
      <c r="G45">
        <v>2.286</v>
      </c>
      <c r="H45">
        <v>2.657</v>
      </c>
      <c r="I45">
        <v>2.8620000000000001</v>
      </c>
      <c r="J45">
        <v>2.9870000000000001</v>
      </c>
      <c r="K45">
        <v>3.0819999999999999</v>
      </c>
      <c r="L45">
        <v>3.5140000000000002</v>
      </c>
      <c r="M45">
        <v>3.371</v>
      </c>
      <c r="N45">
        <v>2.9580000000000002</v>
      </c>
    </row>
    <row r="46" spans="1:14" x14ac:dyDescent="0.25">
      <c r="A46" t="s">
        <v>323</v>
      </c>
      <c r="B46">
        <v>0.33</v>
      </c>
      <c r="C46">
        <v>0.78</v>
      </c>
      <c r="D46">
        <v>1.35</v>
      </c>
      <c r="E46">
        <v>1.585</v>
      </c>
      <c r="F46">
        <v>1.9750000000000001</v>
      </c>
      <c r="G46">
        <v>2.3529999999999998</v>
      </c>
      <c r="H46">
        <v>2.8849999999999998</v>
      </c>
      <c r="I46">
        <v>2.9609999999999999</v>
      </c>
      <c r="J46">
        <v>3.0529999999999999</v>
      </c>
      <c r="K46">
        <v>3.1619999999999999</v>
      </c>
      <c r="L46">
        <v>3.7320000000000002</v>
      </c>
      <c r="M46">
        <v>3.5939999999999999</v>
      </c>
      <c r="N46">
        <v>2.9779999999999998</v>
      </c>
    </row>
    <row r="47" spans="1:14" x14ac:dyDescent="0.25">
      <c r="A47" t="s">
        <v>324</v>
      </c>
      <c r="B47">
        <v>9.5000000000000001E-2</v>
      </c>
      <c r="C47">
        <v>0.42699999999999999</v>
      </c>
      <c r="D47">
        <v>0.77</v>
      </c>
      <c r="E47">
        <v>1.631</v>
      </c>
      <c r="F47">
        <v>1.7589999999999999</v>
      </c>
      <c r="G47">
        <v>2.2869999999999999</v>
      </c>
      <c r="H47">
        <v>2.669</v>
      </c>
      <c r="I47">
        <v>2.8970000000000002</v>
      </c>
      <c r="J47">
        <v>2.9820000000000002</v>
      </c>
      <c r="K47">
        <v>3.0910000000000002</v>
      </c>
      <c r="L47">
        <v>3.5720000000000001</v>
      </c>
      <c r="M47">
        <v>3.3069999999999999</v>
      </c>
      <c r="N47">
        <v>2.9130000000000003</v>
      </c>
    </row>
    <row r="48" spans="1:14" x14ac:dyDescent="0.25">
      <c r="A48" t="s">
        <v>325</v>
      </c>
      <c r="B48">
        <v>9.5000000000000001E-2</v>
      </c>
      <c r="C48">
        <v>0.49</v>
      </c>
      <c r="D48">
        <v>0.753</v>
      </c>
      <c r="E48">
        <v>1.448</v>
      </c>
      <c r="F48">
        <v>1.5699999999999998</v>
      </c>
      <c r="G48">
        <v>2.0870000000000002</v>
      </c>
      <c r="H48">
        <v>2.3719999999999999</v>
      </c>
      <c r="I48">
        <v>2.5990000000000002</v>
      </c>
      <c r="J48">
        <v>2.6840000000000002</v>
      </c>
      <c r="K48">
        <v>2.8340000000000001</v>
      </c>
      <c r="L48">
        <v>3.214</v>
      </c>
      <c r="M48">
        <v>3.05</v>
      </c>
      <c r="N48">
        <v>2.9130000000000003</v>
      </c>
    </row>
    <row r="49" spans="1:14" x14ac:dyDescent="0.25">
      <c r="A49" t="s">
        <v>326</v>
      </c>
      <c r="B49">
        <v>9.5000000000000001E-2</v>
      </c>
      <c r="C49">
        <v>0.433</v>
      </c>
      <c r="D49">
        <v>0.74299999999999999</v>
      </c>
      <c r="E49">
        <v>1.3340000000000001</v>
      </c>
      <c r="F49">
        <v>1.474</v>
      </c>
      <c r="G49">
        <v>1.994</v>
      </c>
      <c r="H49">
        <v>2.3810000000000002</v>
      </c>
      <c r="I49">
        <v>2.65</v>
      </c>
      <c r="J49">
        <v>2.7</v>
      </c>
      <c r="K49">
        <v>2.8340000000000001</v>
      </c>
      <c r="L49">
        <v>3.2389999999999999</v>
      </c>
      <c r="M49">
        <v>3.0329999999999999</v>
      </c>
      <c r="N49">
        <v>2.9130000000000003</v>
      </c>
    </row>
    <row r="50" spans="1:14" x14ac:dyDescent="0.25">
      <c r="A50" t="s">
        <v>327</v>
      </c>
      <c r="B50">
        <v>0.22600000000000001</v>
      </c>
      <c r="C50">
        <v>0.45300000000000001</v>
      </c>
      <c r="D50">
        <v>0.69499999999999995</v>
      </c>
      <c r="E50">
        <v>1.448</v>
      </c>
      <c r="F50">
        <v>1.6360000000000001</v>
      </c>
      <c r="G50">
        <v>2.1779999999999999</v>
      </c>
      <c r="H50">
        <v>2.89</v>
      </c>
      <c r="I50">
        <v>3.2130000000000001</v>
      </c>
      <c r="J50">
        <v>3.294</v>
      </c>
      <c r="K50">
        <v>3.448</v>
      </c>
      <c r="L50">
        <v>3.6669999999999998</v>
      </c>
      <c r="M50">
        <v>3.49</v>
      </c>
      <c r="N50">
        <v>2.9769999999999999</v>
      </c>
    </row>
    <row r="51" spans="1:14" x14ac:dyDescent="0.25">
      <c r="A51" t="s">
        <v>328</v>
      </c>
      <c r="B51">
        <v>0.503</v>
      </c>
      <c r="C51">
        <v>0.67900000000000005</v>
      </c>
      <c r="D51">
        <v>0.96399999999999997</v>
      </c>
      <c r="E51">
        <v>1.637</v>
      </c>
      <c r="F51">
        <v>1.8380000000000001</v>
      </c>
      <c r="G51">
        <v>2.379</v>
      </c>
      <c r="H51">
        <v>3.0019999999999998</v>
      </c>
      <c r="I51">
        <v>3.323</v>
      </c>
      <c r="J51">
        <v>3.4209999999999998</v>
      </c>
      <c r="K51">
        <v>3.5880000000000001</v>
      </c>
      <c r="L51">
        <v>3.7290000000000001</v>
      </c>
      <c r="M51">
        <v>3.59</v>
      </c>
      <c r="N51">
        <v>3.04</v>
      </c>
    </row>
    <row r="52" spans="1:14" x14ac:dyDescent="0.25">
      <c r="A52" t="s">
        <v>329</v>
      </c>
      <c r="B52">
        <v>0.55300000000000005</v>
      </c>
      <c r="C52">
        <v>0.75900000000000001</v>
      </c>
      <c r="D52">
        <v>1.052</v>
      </c>
      <c r="E52">
        <v>1.7669999999999999</v>
      </c>
      <c r="F52">
        <v>2.0299999999999998</v>
      </c>
      <c r="G52">
        <v>2.5030000000000001</v>
      </c>
      <c r="H52">
        <v>3.2269999999999999</v>
      </c>
      <c r="I52">
        <v>3.5409999999999999</v>
      </c>
      <c r="J52">
        <v>3.6109999999999998</v>
      </c>
      <c r="K52">
        <v>3.7229999999999999</v>
      </c>
      <c r="L52">
        <v>4.0049999999999999</v>
      </c>
      <c r="M52">
        <v>3.8980000000000001</v>
      </c>
      <c r="N52">
        <v>3.431</v>
      </c>
    </row>
    <row r="53" spans="1:14" x14ac:dyDescent="0.25">
      <c r="A53" t="s">
        <v>330</v>
      </c>
      <c r="B53">
        <v>0.60599999999999998</v>
      </c>
      <c r="C53">
        <v>0.92900000000000005</v>
      </c>
      <c r="D53">
        <v>1.123</v>
      </c>
      <c r="E53">
        <v>1.9</v>
      </c>
      <c r="F53">
        <v>2.1269999999999998</v>
      </c>
      <c r="G53">
        <v>2.5460000000000003</v>
      </c>
      <c r="H53">
        <v>3.4340000000000002</v>
      </c>
      <c r="I53">
        <v>3.7370000000000001</v>
      </c>
      <c r="J53">
        <v>3.8380000000000001</v>
      </c>
      <c r="K53">
        <v>3.923</v>
      </c>
      <c r="L53">
        <v>4.1740000000000004</v>
      </c>
      <c r="M53">
        <v>4.1280000000000001</v>
      </c>
      <c r="N53">
        <v>3.5720000000000001</v>
      </c>
    </row>
    <row r="54" spans="1:14" x14ac:dyDescent="0.25">
      <c r="A54" t="s">
        <v>331</v>
      </c>
      <c r="B54">
        <v>0.81599999999999995</v>
      </c>
      <c r="C54">
        <v>1.0449999999999999</v>
      </c>
      <c r="D54">
        <v>1.3160000000000001</v>
      </c>
      <c r="E54">
        <v>2.1760000000000002</v>
      </c>
      <c r="F54">
        <v>2.4140000000000001</v>
      </c>
      <c r="G54">
        <v>2.8239999999999998</v>
      </c>
      <c r="H54">
        <v>3.899</v>
      </c>
      <c r="I54">
        <v>4.351</v>
      </c>
      <c r="J54">
        <v>4.4749999999999996</v>
      </c>
      <c r="K54">
        <v>4.5529999999999999</v>
      </c>
      <c r="L54">
        <v>4.7110000000000003</v>
      </c>
      <c r="M54">
        <v>4.633</v>
      </c>
      <c r="N54">
        <v>4.1559999999999997</v>
      </c>
    </row>
    <row r="55" spans="1:14" x14ac:dyDescent="0.25">
      <c r="A55" t="s">
        <v>332</v>
      </c>
      <c r="B55">
        <v>0.91800000000000004</v>
      </c>
      <c r="C55">
        <v>1.175</v>
      </c>
      <c r="D55">
        <v>1.5620000000000001</v>
      </c>
      <c r="E55">
        <v>2.4050000000000002</v>
      </c>
      <c r="F55">
        <v>2.6550000000000002</v>
      </c>
      <c r="G55">
        <v>3.0529999999999999</v>
      </c>
      <c r="H55">
        <v>4.077</v>
      </c>
      <c r="I55">
        <v>4.57</v>
      </c>
      <c r="J55">
        <v>4.6440000000000001</v>
      </c>
      <c r="K55">
        <v>4.74</v>
      </c>
      <c r="L55">
        <v>4.891</v>
      </c>
      <c r="M55">
        <v>4.7510000000000003</v>
      </c>
      <c r="N55">
        <v>4.1109999999999998</v>
      </c>
    </row>
    <row r="56" spans="1:14" x14ac:dyDescent="0.25">
      <c r="A56" t="s">
        <v>333</v>
      </c>
      <c r="B56">
        <v>1.161</v>
      </c>
      <c r="C56">
        <v>1.413</v>
      </c>
      <c r="D56">
        <v>1.8129999999999999</v>
      </c>
      <c r="E56">
        <v>2.6189999999999998</v>
      </c>
      <c r="F56">
        <v>2.907</v>
      </c>
      <c r="G56">
        <v>3.2450000000000001</v>
      </c>
      <c r="H56">
        <v>4.1840000000000002</v>
      </c>
      <c r="I56">
        <v>4.7610000000000001</v>
      </c>
      <c r="J56">
        <v>4.7169999999999996</v>
      </c>
      <c r="K56">
        <v>4.883</v>
      </c>
      <c r="L56">
        <v>5.1630000000000003</v>
      </c>
      <c r="M56">
        <v>4.8620000000000001</v>
      </c>
      <c r="N56">
        <v>4.1950000000000003</v>
      </c>
    </row>
    <row r="57" spans="1:14" x14ac:dyDescent="0.25">
      <c r="A57" t="s">
        <v>334</v>
      </c>
      <c r="B57">
        <v>1.1779999999999999</v>
      </c>
      <c r="C57">
        <v>1.4</v>
      </c>
      <c r="D57">
        <v>1.724</v>
      </c>
      <c r="E57">
        <v>2.448</v>
      </c>
      <c r="F57">
        <v>2.706</v>
      </c>
      <c r="G57">
        <v>3.077</v>
      </c>
      <c r="H57">
        <v>3.8209999999999997</v>
      </c>
      <c r="I57">
        <v>4.2140000000000004</v>
      </c>
      <c r="J57">
        <v>4.2389999999999999</v>
      </c>
      <c r="K57">
        <v>4.4989999999999997</v>
      </c>
      <c r="L57">
        <v>4.843</v>
      </c>
      <c r="M57">
        <v>4.492</v>
      </c>
      <c r="N57">
        <v>3.9239999999999999</v>
      </c>
    </row>
    <row r="58" spans="1:14" x14ac:dyDescent="0.25">
      <c r="A58" t="s">
        <v>335</v>
      </c>
      <c r="B58">
        <v>1.278</v>
      </c>
      <c r="C58">
        <v>1.492</v>
      </c>
      <c r="D58">
        <v>1.841</v>
      </c>
      <c r="E58">
        <v>2.7189999999999999</v>
      </c>
      <c r="F58">
        <v>2.968</v>
      </c>
      <c r="G58">
        <v>3.3180000000000001</v>
      </c>
      <c r="H58">
        <v>4.0789999999999997</v>
      </c>
      <c r="I58">
        <v>4.3929999999999998</v>
      </c>
      <c r="J58">
        <v>4.4560000000000004</v>
      </c>
      <c r="K58">
        <v>4.67</v>
      </c>
      <c r="L58">
        <v>5.1280000000000001</v>
      </c>
      <c r="M58">
        <v>4.7620000000000005</v>
      </c>
      <c r="N58">
        <v>4.1180000000000003</v>
      </c>
    </row>
    <row r="59" spans="1:14" x14ac:dyDescent="0.25">
      <c r="A59" t="s">
        <v>336</v>
      </c>
      <c r="B59">
        <v>1.266</v>
      </c>
      <c r="C59">
        <v>1.512</v>
      </c>
      <c r="D59">
        <v>1.8120000000000001</v>
      </c>
      <c r="E59">
        <v>2.6589999999999998</v>
      </c>
      <c r="F59">
        <v>2.907</v>
      </c>
      <c r="G59">
        <v>3.2280000000000002</v>
      </c>
      <c r="H59">
        <v>3.9340000000000002</v>
      </c>
      <c r="I59">
        <v>4.2329999999999997</v>
      </c>
      <c r="J59">
        <v>4.33</v>
      </c>
      <c r="K59">
        <v>4.4690000000000003</v>
      </c>
      <c r="L59">
        <v>4.7990000000000004</v>
      </c>
      <c r="M59">
        <v>4.5039999999999996</v>
      </c>
      <c r="N59">
        <v>4.0030000000000001</v>
      </c>
    </row>
    <row r="60" spans="1:14" x14ac:dyDescent="0.25">
      <c r="A60" t="s">
        <v>337</v>
      </c>
      <c r="B60">
        <v>1.1679999999999999</v>
      </c>
      <c r="C60">
        <v>1.532</v>
      </c>
      <c r="D60">
        <v>1.885</v>
      </c>
      <c r="E60">
        <v>2.4900000000000002</v>
      </c>
      <c r="F60">
        <v>2.6640000000000001</v>
      </c>
      <c r="G60">
        <v>2.9370000000000003</v>
      </c>
      <c r="H60">
        <v>3.411</v>
      </c>
      <c r="I60">
        <v>3.714</v>
      </c>
      <c r="J60">
        <v>4.0060000000000002</v>
      </c>
      <c r="K60">
        <v>4.09</v>
      </c>
      <c r="L60">
        <v>4.45</v>
      </c>
      <c r="M60">
        <v>4.4249999999999998</v>
      </c>
      <c r="N60">
        <v>4.0759999999999996</v>
      </c>
    </row>
    <row r="61" spans="1:14" x14ac:dyDescent="0.25">
      <c r="A61" t="s">
        <v>338</v>
      </c>
      <c r="B61">
        <v>1.7069999999999999</v>
      </c>
      <c r="C61">
        <v>1.9279999999999999</v>
      </c>
      <c r="D61">
        <v>2.391</v>
      </c>
      <c r="E61">
        <v>2.9290000000000003</v>
      </c>
      <c r="F61">
        <v>3.0939999999999999</v>
      </c>
      <c r="G61">
        <v>3.3159999999999998</v>
      </c>
      <c r="H61">
        <v>3.617</v>
      </c>
      <c r="I61">
        <v>3.9370000000000003</v>
      </c>
      <c r="J61">
        <v>4.1840000000000002</v>
      </c>
      <c r="K61">
        <v>4.274</v>
      </c>
      <c r="L61">
        <v>4.6740000000000004</v>
      </c>
      <c r="M61">
        <v>4.649</v>
      </c>
      <c r="N61">
        <v>4.3520000000000003</v>
      </c>
    </row>
    <row r="62" spans="1:14" x14ac:dyDescent="0.25">
      <c r="A62" t="s">
        <v>339</v>
      </c>
      <c r="B62">
        <v>1.8129999999999999</v>
      </c>
      <c r="C62">
        <v>2.048</v>
      </c>
      <c r="D62">
        <v>2.4889999999999999</v>
      </c>
      <c r="E62">
        <v>2.9350000000000001</v>
      </c>
      <c r="F62">
        <v>3.1030000000000002</v>
      </c>
      <c r="G62">
        <v>3.1539999999999999</v>
      </c>
      <c r="H62">
        <v>3.5670000000000002</v>
      </c>
      <c r="I62">
        <v>3.867</v>
      </c>
      <c r="J62">
        <v>4.1210000000000004</v>
      </c>
      <c r="K62">
        <v>4.2110000000000003</v>
      </c>
      <c r="L62">
        <v>4.5789999999999997</v>
      </c>
      <c r="M62">
        <v>4.6859999999999999</v>
      </c>
      <c r="N62">
        <v>4.4260000000000002</v>
      </c>
    </row>
    <row r="63" spans="1:14" x14ac:dyDescent="0.25">
      <c r="A63" t="s">
        <v>340</v>
      </c>
      <c r="B63">
        <v>1.841</v>
      </c>
      <c r="C63">
        <v>2.0659999999999998</v>
      </c>
      <c r="D63">
        <v>2.444</v>
      </c>
      <c r="E63">
        <v>2.827</v>
      </c>
      <c r="F63">
        <v>3</v>
      </c>
      <c r="G63">
        <v>3.2250000000000001</v>
      </c>
      <c r="H63">
        <v>3.464</v>
      </c>
      <c r="I63">
        <v>3.75</v>
      </c>
      <c r="J63">
        <v>3.9619999999999997</v>
      </c>
      <c r="K63">
        <v>4.09</v>
      </c>
      <c r="L63">
        <v>4.4809999999999999</v>
      </c>
      <c r="M63">
        <v>4.577</v>
      </c>
      <c r="N63">
        <v>4.34</v>
      </c>
    </row>
    <row r="64" spans="1:14" x14ac:dyDescent="0.25">
      <c r="A64" t="s">
        <v>44</v>
      </c>
      <c r="B64">
        <f>_xll.BDH("912833CW Govt","YLD_YTM_ASK",20080725,20080905,"Days=N","Fill=B","Sort=D","Per=cW","Dts=H","cols=1;rows=7")</f>
        <v>1.9039999999999999</v>
      </c>
      <c r="C64">
        <f>_xll.BDH("912833CY Govt","YLD_YTM_ASK",20080725,20080905,"Days=N","Fill=B","Sort=D","Per=cW","Dts=H","cols=1;rows=7")</f>
        <v>2.1520000000000001</v>
      </c>
      <c r="D64">
        <f>_xll.BDH("912833DA Govt","YLD_YTM_ASK",20080725,20080905,"Days=N","Fill=B","Sort=D","Per=cW","Dts=H","cols=1;rows=7")</f>
        <v>2.532</v>
      </c>
      <c r="E64">
        <f>_xll.BDH("912833DC Govt","YLD_YTM_ASK",20080725,20080905,"Days=N","Fill=B","Sort=D","Per=cW","Dts=H","cols=1;rows=7")</f>
        <v>2.8810000000000002</v>
      </c>
      <c r="F64">
        <f>_xll.BDH("912833DE Govt","YLD_YTM_ASK",20080725,20080905,"Days=N","Fill=B","Sort=D","Per=cW","Dts=H","cols=1;rows=7")</f>
        <v>3.0350000000000001</v>
      </c>
      <c r="G64">
        <f>_xll.BDH("912833DG Govt","YLD_YTM_ASK",20080725,20080905,"Days=N","Fill=B","Sort=D","Per=cW","Dts=H","cols=1;rows=7")</f>
        <v>3.2290000000000001</v>
      </c>
      <c r="H64">
        <f>_xll.BDH("912833JT Govt","YLD_YTM_ASK",20080725,20080905,"Days=N","Fill=B","Sort=D","Per=cW","Dts=H","cols=1;rows=7")</f>
        <v>3.4319999999999999</v>
      </c>
      <c r="I64">
        <f>_xll.BDH("912833KJ Govt","YLD_YTM_ASK",20080725,20080905,"Days=N","Fill=B","Sort=D","Per=cW","Dts=H","cols=1;rows=7")</f>
        <v>3.7290000000000001</v>
      </c>
      <c r="J64">
        <f>_xll.BDH("912833KN Govt","YLD_YTM_ASK",20080725,20080905,"Days=N","Fill=B","Sort=D","Per=cW","Dts=H","cols=1;rows=7")</f>
        <v>3.96</v>
      </c>
      <c r="K64">
        <f>_xll.BDH("912833KS Govt","YLD_YTM_ASK",20080725,20080905,"Days=N","Fill=B","Sort=D","Per=cW","Dts=H","cols=1;rows=7")</f>
        <v>4.08</v>
      </c>
      <c r="L64">
        <f>_xll.BDH("912833LM Govt","YLD_YTM_ASK",20080725,20080905,"Days=N","Fill=B","Sort=D","Per=cW","Dts=H","cols=1;rows=7")</f>
        <v>4.5060000000000002</v>
      </c>
      <c r="M64">
        <f>_xll.BDH("912833RZ Govt","YLD_YTM_ASK",20080725,20080905,"Days=N","Fill=B","Sort=D","Per=cW","Dts=H","cols=1;rows=7")</f>
        <v>4.5720000000000001</v>
      </c>
      <c r="N64">
        <f>_xll.BDH("912833Z6 Govt","YLD_YTM_ASK",20080208,20080905,"Days=N","Fill=B","Sort=D","Per=cW","Dts=H","cols=1;rows=31")</f>
        <v>4.3259999999999996</v>
      </c>
    </row>
    <row r="65" spans="1:14" x14ac:dyDescent="0.25">
      <c r="A65" t="s">
        <v>45</v>
      </c>
      <c r="B65">
        <v>1.962</v>
      </c>
      <c r="C65">
        <v>2.194</v>
      </c>
      <c r="D65">
        <v>2.6</v>
      </c>
      <c r="E65">
        <v>2.9769999999999999</v>
      </c>
      <c r="F65">
        <v>3.1339999999999999</v>
      </c>
      <c r="G65">
        <v>3.327</v>
      </c>
      <c r="H65">
        <v>3.5569999999999999</v>
      </c>
      <c r="I65">
        <v>3.8410000000000002</v>
      </c>
      <c r="J65">
        <v>4.07</v>
      </c>
      <c r="K65">
        <v>4.18</v>
      </c>
      <c r="L65">
        <v>4.585</v>
      </c>
      <c r="M65">
        <v>4.6740000000000004</v>
      </c>
      <c r="N65">
        <v>4.4340000000000002</v>
      </c>
    </row>
    <row r="66" spans="1:14" x14ac:dyDescent="0.25">
      <c r="A66" t="s">
        <v>46</v>
      </c>
      <c r="B66">
        <v>2.0289999999999999</v>
      </c>
      <c r="C66">
        <v>2.2839999999999998</v>
      </c>
      <c r="D66">
        <v>2.6779999999999999</v>
      </c>
      <c r="E66">
        <v>3.044</v>
      </c>
      <c r="F66">
        <v>3.2050000000000001</v>
      </c>
      <c r="G66">
        <v>3.4060000000000001</v>
      </c>
      <c r="H66">
        <v>3.6259999999999999</v>
      </c>
      <c r="I66">
        <v>3.9039999999999999</v>
      </c>
      <c r="J66">
        <v>4.1349999999999998</v>
      </c>
      <c r="K66">
        <v>4.2519999999999998</v>
      </c>
      <c r="L66">
        <v>4.6470000000000002</v>
      </c>
      <c r="M66">
        <v>4.7359999999999998</v>
      </c>
      <c r="N66">
        <v>4.4939999999999998</v>
      </c>
    </row>
    <row r="67" spans="1:14" x14ac:dyDescent="0.25">
      <c r="A67" t="s">
        <v>47</v>
      </c>
      <c r="B67">
        <v>2.032</v>
      </c>
      <c r="C67">
        <v>2.2640000000000002</v>
      </c>
      <c r="D67">
        <v>2.64</v>
      </c>
      <c r="E67">
        <v>3.0209999999999999</v>
      </c>
      <c r="F67">
        <v>3.1629999999999998</v>
      </c>
      <c r="G67">
        <v>3.383</v>
      </c>
      <c r="H67">
        <v>3.6080000000000001</v>
      </c>
      <c r="I67">
        <v>3.875</v>
      </c>
      <c r="J67">
        <v>4.1130000000000004</v>
      </c>
      <c r="K67">
        <v>4.2119999999999997</v>
      </c>
      <c r="L67">
        <v>4.6440000000000001</v>
      </c>
      <c r="M67">
        <v>4.7320000000000002</v>
      </c>
      <c r="N67">
        <v>4.4989999999999997</v>
      </c>
    </row>
    <row r="68" spans="1:14" x14ac:dyDescent="0.25">
      <c r="A68" t="s">
        <v>48</v>
      </c>
      <c r="B68">
        <v>2.145</v>
      </c>
      <c r="C68">
        <v>2.4</v>
      </c>
      <c r="D68">
        <v>2.74</v>
      </c>
      <c r="E68">
        <v>3.1150000000000002</v>
      </c>
      <c r="F68">
        <v>3.26</v>
      </c>
      <c r="G68">
        <v>3.4590000000000001</v>
      </c>
      <c r="H68">
        <v>3.681</v>
      </c>
      <c r="I68">
        <v>3.9699999999999998</v>
      </c>
      <c r="J68">
        <v>4.202</v>
      </c>
      <c r="K68">
        <v>4.32</v>
      </c>
      <c r="L68">
        <v>4.7270000000000003</v>
      </c>
      <c r="M68">
        <v>4.8100000000000005</v>
      </c>
      <c r="N68">
        <v>4.5890000000000004</v>
      </c>
    </row>
    <row r="69" spans="1:14" x14ac:dyDescent="0.25">
      <c r="A69" t="s">
        <v>49</v>
      </c>
      <c r="B69">
        <v>2.1360000000000001</v>
      </c>
      <c r="C69">
        <v>2.37</v>
      </c>
      <c r="D69">
        <v>2.7589999999999999</v>
      </c>
      <c r="E69">
        <v>3.1310000000000002</v>
      </c>
      <c r="F69">
        <v>3.2730000000000001</v>
      </c>
      <c r="G69">
        <v>3.488</v>
      </c>
      <c r="H69">
        <v>3.7189999999999999</v>
      </c>
      <c r="I69">
        <v>4.0010000000000003</v>
      </c>
      <c r="J69">
        <v>4.2539999999999996</v>
      </c>
      <c r="K69">
        <v>4.3419999999999996</v>
      </c>
      <c r="L69">
        <v>4.7530000000000001</v>
      </c>
      <c r="M69">
        <v>4.8419999999999996</v>
      </c>
      <c r="N69">
        <v>4.6050000000000004</v>
      </c>
    </row>
    <row r="70" spans="1:14" x14ac:dyDescent="0.25">
      <c r="A70" t="s">
        <v>50</v>
      </c>
      <c r="B70">
        <v>2.3839999999999999</v>
      </c>
      <c r="C70">
        <v>2.6109999999999998</v>
      </c>
      <c r="D70">
        <v>2.9859999999999998</v>
      </c>
      <c r="E70">
        <v>3.3609999999999998</v>
      </c>
      <c r="F70">
        <v>3.5249999999999999</v>
      </c>
      <c r="G70">
        <v>3.71</v>
      </c>
      <c r="H70">
        <v>3.9039999999999999</v>
      </c>
      <c r="I70">
        <v>4.181</v>
      </c>
      <c r="J70">
        <v>4.399</v>
      </c>
      <c r="K70">
        <v>4.5209999999999999</v>
      </c>
      <c r="L70">
        <v>4.9160000000000004</v>
      </c>
      <c r="M70">
        <v>4.9559999999999995</v>
      </c>
      <c r="N70">
        <v>4.7169999999999996</v>
      </c>
    </row>
    <row r="71" spans="1:14" x14ac:dyDescent="0.25">
      <c r="A71" t="s">
        <v>51</v>
      </c>
      <c r="B71">
        <f>_xll.BDH("912833GE Govt","YLD_YTM_ASK",20080502,20080718,"Days=N","Fill=B","Sort=D","Per=cW","Dts=H","cols=1;rows=12")</f>
        <v>2.0590000000000002</v>
      </c>
      <c r="C71">
        <f>_xll.BDH("912833JU Govt","YLD_YTM_ASK",20080502,20080718,"Days=N","Fill=B","Sort=D","Per=cW","Dts=H","cols=1;rows=12")</f>
        <v>2.5470000000000002</v>
      </c>
      <c r="D71">
        <f>_xll.BDH("912833JW Govt","YLD_YTM_ASK",20080502,20080718,"Days=N","Fill=B","Sort=D","Per=cW","Dts=H","cols=1;rows=12")</f>
        <v>2.7989999999999999</v>
      </c>
      <c r="E71">
        <f>_xll.BDH("912833JY Govt","YLD_YTM_ASK",20080502,20080718,"Days=N","Fill=B","Sort=D","Per=cW","Dts=H","cols=1;rows=12")</f>
        <v>3.129</v>
      </c>
      <c r="F71">
        <f>_xll.BDH("912833KA Govt","YLD_YTM_ASK",20080502,20080718,"Days=N","Fill=B","Sort=D","Per=cW","Dts=H","cols=1;rows=12")</f>
        <v>3.4980000000000002</v>
      </c>
      <c r="G71">
        <f>_xll.BDH("912833KC Govt","YLD_YTM_ASK",20080502,20080718,"Days=N","Fill=B","Sort=D","Per=cW","Dts=H","cols=1;rows=12")</f>
        <v>3.6539999999999999</v>
      </c>
      <c r="H71">
        <f>_xll.BDH("912833KE Govt","YLD_YTM_ASK",20080502,20080718,"Days=N","Fill=B","Sort=D","Per=cW","Dts=H","cols=1;rows=12")</f>
        <v>3.8449999999999998</v>
      </c>
      <c r="I71">
        <f>_xll.BDH("912833KH Govt","YLD_YTM_ASK",20080502,20080718,"Days=N","Fill=B","Sort=D","Per=cW","Dts=H","cols=1;rows=12")</f>
        <v>4.1289999999999996</v>
      </c>
      <c r="J71">
        <f>_xll.BDH("912833KM Govt","YLD_YTM_ASK",20080502,20080718,"Days=N","Fill=B","Sort=D","Per=cW","Dts=H","cols=1;rows=12")</f>
        <v>4.3769999999999998</v>
      </c>
      <c r="K71">
        <f>_xll.BDH("912833KR Govt","YLD_YTM_ASK",20080502,20080718,"Days=N","Fill=B","Sort=D","Per=cW","Dts=H","cols=1;rows=12")</f>
        <v>4.4320000000000004</v>
      </c>
      <c r="L71">
        <f>_xll.BDH("912833LN Govt","YLD_YTM_ASK",20080502,20080718,"Days=N","Fill=B","Sort=D","Per=cW","Dts=H","cols=1;rows=12")</f>
        <v>4.9000000000000004</v>
      </c>
      <c r="M71">
        <f>_xll.BDH("912833WQ Govt","YLD_YTM_ASK",20080502,20080718,"Days=N","Fill=B","Sort=D","Per=cW","Dts=H","cols=1;rows=12")</f>
        <v>4.9130000000000003</v>
      </c>
      <c r="N71">
        <v>4.718</v>
      </c>
    </row>
    <row r="72" spans="1:14" x14ac:dyDescent="0.25">
      <c r="A72" t="s">
        <v>52</v>
      </c>
      <c r="B72">
        <v>2.0920000000000001</v>
      </c>
      <c r="C72">
        <v>2.492</v>
      </c>
      <c r="D72">
        <v>2.694</v>
      </c>
      <c r="E72">
        <v>3.0089999999999999</v>
      </c>
      <c r="F72">
        <v>3.3740000000000001</v>
      </c>
      <c r="G72">
        <v>3.5209999999999999</v>
      </c>
      <c r="H72">
        <v>3.7290000000000001</v>
      </c>
      <c r="I72">
        <v>3.984</v>
      </c>
      <c r="J72">
        <v>4.2629999999999999</v>
      </c>
      <c r="K72">
        <v>4.2949999999999999</v>
      </c>
      <c r="L72">
        <v>4.7519999999999998</v>
      </c>
      <c r="M72">
        <v>4.7990000000000004</v>
      </c>
      <c r="N72">
        <v>4.5469999999999997</v>
      </c>
    </row>
    <row r="73" spans="1:14" x14ac:dyDescent="0.25">
      <c r="A73" t="s">
        <v>53</v>
      </c>
      <c r="B73">
        <v>2.1030000000000002</v>
      </c>
      <c r="C73">
        <v>2.444</v>
      </c>
      <c r="D73">
        <v>2.641</v>
      </c>
      <c r="E73">
        <v>3.0059999999999998</v>
      </c>
      <c r="F73">
        <v>3.375</v>
      </c>
      <c r="G73">
        <v>3.556</v>
      </c>
      <c r="H73">
        <v>3.7919999999999998</v>
      </c>
      <c r="I73">
        <v>4.0270000000000001</v>
      </c>
      <c r="J73">
        <v>4.2649999999999997</v>
      </c>
      <c r="K73">
        <v>4.3159999999999998</v>
      </c>
      <c r="L73">
        <v>4.734</v>
      </c>
      <c r="M73">
        <v>4.7910000000000004</v>
      </c>
      <c r="N73">
        <v>4.5789999999999997</v>
      </c>
    </row>
    <row r="74" spans="1:14" x14ac:dyDescent="0.25">
      <c r="A74" t="s">
        <v>54</v>
      </c>
      <c r="B74">
        <v>2.1669999999999998</v>
      </c>
      <c r="C74">
        <v>2.5300000000000002</v>
      </c>
      <c r="D74">
        <v>2.7229999999999999</v>
      </c>
      <c r="E74">
        <v>3.0659999999999998</v>
      </c>
      <c r="F74">
        <v>3.4079999999999999</v>
      </c>
      <c r="G74">
        <v>3.5840000000000001</v>
      </c>
      <c r="H74">
        <v>3.8010000000000002</v>
      </c>
      <c r="I74">
        <v>4.0350000000000001</v>
      </c>
      <c r="J74">
        <v>4.2759999999999998</v>
      </c>
      <c r="K74">
        <v>4.3129999999999997</v>
      </c>
      <c r="L74">
        <v>4.726</v>
      </c>
      <c r="M74">
        <v>4.774</v>
      </c>
      <c r="N74">
        <v>4.5720000000000001</v>
      </c>
    </row>
    <row r="75" spans="1:14" x14ac:dyDescent="0.25">
      <c r="A75" t="s">
        <v>55</v>
      </c>
      <c r="B75">
        <v>2.4689999999999999</v>
      </c>
      <c r="C75">
        <v>2.8359999999999999</v>
      </c>
      <c r="D75">
        <v>3.004</v>
      </c>
      <c r="E75">
        <v>3.3069999999999999</v>
      </c>
      <c r="F75">
        <v>3.6589999999999998</v>
      </c>
      <c r="G75">
        <v>3.8410000000000002</v>
      </c>
      <c r="H75">
        <v>3.9950000000000001</v>
      </c>
      <c r="I75">
        <v>4.2119999999999997</v>
      </c>
      <c r="J75">
        <v>4.4850000000000003</v>
      </c>
      <c r="K75">
        <v>4.5039999999999996</v>
      </c>
      <c r="L75">
        <v>4.9480000000000004</v>
      </c>
      <c r="M75">
        <v>4.9710000000000001</v>
      </c>
      <c r="N75">
        <v>4.7350000000000003</v>
      </c>
    </row>
    <row r="76" spans="1:14" x14ac:dyDescent="0.25">
      <c r="A76" t="s">
        <v>56</v>
      </c>
      <c r="B76">
        <v>2.5550000000000002</v>
      </c>
      <c r="C76">
        <v>2.9660000000000002</v>
      </c>
      <c r="D76">
        <v>3.1739999999999999</v>
      </c>
      <c r="E76">
        <v>3.468</v>
      </c>
      <c r="F76">
        <v>3.79</v>
      </c>
      <c r="G76">
        <v>3.9809999999999999</v>
      </c>
      <c r="H76">
        <v>4.085</v>
      </c>
      <c r="I76">
        <v>4.33</v>
      </c>
      <c r="J76">
        <v>4.5510000000000002</v>
      </c>
      <c r="K76">
        <v>4.5780000000000003</v>
      </c>
      <c r="L76">
        <v>5.0220000000000002</v>
      </c>
      <c r="M76">
        <v>5.0510000000000002</v>
      </c>
      <c r="N76">
        <v>4.819</v>
      </c>
    </row>
    <row r="77" spans="1:14" x14ac:dyDescent="0.25">
      <c r="A77" t="s">
        <v>57</v>
      </c>
      <c r="B77">
        <v>2.0209999999999999</v>
      </c>
      <c r="C77">
        <v>2.3730000000000002</v>
      </c>
      <c r="D77">
        <v>2.5150000000000001</v>
      </c>
      <c r="E77">
        <v>2.9020000000000001</v>
      </c>
      <c r="F77">
        <v>3.298</v>
      </c>
      <c r="G77">
        <v>3.5300000000000002</v>
      </c>
      <c r="H77">
        <v>3.7690000000000001</v>
      </c>
      <c r="I77">
        <v>4.0039999999999996</v>
      </c>
      <c r="J77">
        <v>4.2510000000000003</v>
      </c>
      <c r="K77">
        <v>4.2859999999999996</v>
      </c>
      <c r="L77">
        <v>4.8209999999999997</v>
      </c>
      <c r="M77">
        <v>4.8890000000000002</v>
      </c>
      <c r="N77">
        <v>4.7300000000000004</v>
      </c>
    </row>
    <row r="78" spans="1:14" x14ac:dyDescent="0.25">
      <c r="A78" t="s">
        <v>58</v>
      </c>
      <c r="B78">
        <v>2.3199999999999998</v>
      </c>
      <c r="C78">
        <v>2.6189999999999998</v>
      </c>
      <c r="D78">
        <v>2.851</v>
      </c>
      <c r="E78">
        <v>3.1360000000000001</v>
      </c>
      <c r="F78">
        <v>3.5049999999999999</v>
      </c>
      <c r="G78">
        <v>3.7160000000000002</v>
      </c>
      <c r="H78">
        <v>3.859</v>
      </c>
      <c r="I78">
        <v>4.1079999999999997</v>
      </c>
      <c r="J78">
        <v>4.3860000000000001</v>
      </c>
      <c r="K78">
        <v>4.452</v>
      </c>
      <c r="L78">
        <v>4.8870000000000005</v>
      </c>
      <c r="M78">
        <v>4.9569999999999999</v>
      </c>
      <c r="N78">
        <v>4.7850000000000001</v>
      </c>
    </row>
    <row r="79" spans="1:14" x14ac:dyDescent="0.25">
      <c r="A79" t="s">
        <v>59</v>
      </c>
      <c r="B79">
        <v>2.1019999999999999</v>
      </c>
      <c r="C79">
        <v>2.411</v>
      </c>
      <c r="D79">
        <v>2.57</v>
      </c>
      <c r="E79">
        <v>2.8650000000000002</v>
      </c>
      <c r="F79">
        <v>3.246</v>
      </c>
      <c r="G79">
        <v>3.456</v>
      </c>
      <c r="H79">
        <v>3.6739999999999999</v>
      </c>
      <c r="I79">
        <v>3.907</v>
      </c>
      <c r="J79">
        <v>4.1379999999999999</v>
      </c>
      <c r="K79">
        <v>4.2160000000000002</v>
      </c>
      <c r="L79">
        <v>4.7009999999999996</v>
      </c>
      <c r="M79">
        <v>4.8070000000000004</v>
      </c>
      <c r="N79">
        <v>4.657</v>
      </c>
    </row>
    <row r="80" spans="1:14" x14ac:dyDescent="0.25">
      <c r="A80" t="s">
        <v>60</v>
      </c>
      <c r="B80">
        <v>2.181</v>
      </c>
      <c r="C80">
        <v>2.4319999999999999</v>
      </c>
      <c r="D80">
        <v>2.5569999999999999</v>
      </c>
      <c r="E80">
        <v>2.8109999999999999</v>
      </c>
      <c r="F80">
        <v>3.1970000000000001</v>
      </c>
      <c r="G80">
        <v>3.4460000000000002</v>
      </c>
      <c r="H80">
        <v>3.6440000000000001</v>
      </c>
      <c r="I80">
        <v>3.8980000000000001</v>
      </c>
      <c r="J80">
        <v>4.1740000000000004</v>
      </c>
      <c r="K80">
        <v>4.2560000000000002</v>
      </c>
      <c r="L80">
        <v>4.7219999999999995</v>
      </c>
      <c r="M80">
        <v>4.819</v>
      </c>
      <c r="N80">
        <v>4.6829999999999998</v>
      </c>
    </row>
    <row r="81" spans="1:14" x14ac:dyDescent="0.25">
      <c r="A81" t="s">
        <v>61</v>
      </c>
      <c r="B81">
        <v>2.0630000000000002</v>
      </c>
      <c r="C81">
        <v>2.2829999999999999</v>
      </c>
      <c r="D81">
        <v>2.3849999999999998</v>
      </c>
      <c r="E81">
        <v>2.6720000000000002</v>
      </c>
      <c r="F81">
        <v>3.0649999999999999</v>
      </c>
      <c r="G81">
        <v>3.3250000000000002</v>
      </c>
      <c r="H81">
        <v>3.5659999999999998</v>
      </c>
      <c r="I81">
        <v>3.8149999999999999</v>
      </c>
      <c r="J81">
        <v>4.1109999999999998</v>
      </c>
      <c r="K81">
        <v>4.1779999999999999</v>
      </c>
      <c r="L81">
        <v>4.6760000000000002</v>
      </c>
      <c r="M81">
        <v>4.7560000000000002</v>
      </c>
      <c r="N81">
        <v>4.6370000000000005</v>
      </c>
    </row>
    <row r="82" spans="1:14" x14ac:dyDescent="0.25">
      <c r="A82" t="s">
        <v>62</v>
      </c>
      <c r="B82">
        <v>2.2669999999999999</v>
      </c>
      <c r="C82">
        <v>2.4990000000000001</v>
      </c>
      <c r="D82">
        <v>2.593</v>
      </c>
      <c r="E82">
        <v>2.8460000000000001</v>
      </c>
      <c r="F82">
        <v>3.2530000000000001</v>
      </c>
      <c r="G82">
        <v>3.4950000000000001</v>
      </c>
      <c r="H82">
        <v>3.665</v>
      </c>
      <c r="I82">
        <v>3.919</v>
      </c>
      <c r="J82">
        <v>4.1950000000000003</v>
      </c>
      <c r="K82">
        <v>4.2690000000000001</v>
      </c>
      <c r="L82">
        <v>4.7469999999999999</v>
      </c>
      <c r="M82">
        <v>4.7960000000000003</v>
      </c>
      <c r="N82">
        <v>4.6520000000000001</v>
      </c>
    </row>
    <row r="83" spans="1:14" x14ac:dyDescent="0.25">
      <c r="A83" t="s">
        <v>63</v>
      </c>
      <c r="B83">
        <f>_xll.BDH("912833CV Govt","YLD_YTM_ASK",20080208,20080425,"Days=N","Fill=B","Sort=D","Per=cW","Dts=H","cols=1;rows=12")</f>
        <v>2.0790000000000002</v>
      </c>
      <c r="C83">
        <f>_xll.BDH("912833CX Govt","YLD_YTM_ASK",20080208,20080425,"Days=N","Fill=B","Sort=D","Per=cW","Dts=H","cols=1;rows=12")</f>
        <v>2.3340000000000001</v>
      </c>
      <c r="D83">
        <f>_xll.BDH("912833CZ Govt","YLD_YTM_ASK",20080208,20080425,"Days=N","Fill=B","Sort=D","Per=cW","Dts=H","cols=1;rows=12")</f>
        <v>2.6640000000000001</v>
      </c>
      <c r="E83">
        <f>_xll.BDH("912833DB Govt","YLD_YTM_ASK",20080208,20080425,"Days=N","Fill=B","Sort=D","Per=cW","Dts=H","cols=1;rows=12")</f>
        <v>2.9790000000000001</v>
      </c>
      <c r="F83">
        <f>_xll.BDH("912833DD Govt","YLD_YTM_ASK",20080208,20080425,"Days=N","Fill=B","Sort=D","Per=cW","Dts=H","cols=1;rows=12")</f>
        <v>3.2410000000000001</v>
      </c>
      <c r="G83">
        <f>_xll.BDH("912833DF Govt","YLD_YTM_ASK",20080208,20080425,"Days=N","Fill=B","Sort=D","Per=cW","Dts=H","cols=1;rows=12")</f>
        <v>3.4820000000000002</v>
      </c>
      <c r="H83">
        <f>_xll.BDH("912833DH Govt","YLD_YTM_ASK",20080208,20080425,"Days=N","Fill=B","Sort=D","Per=cW","Dts=H","cols=1;rows=12")</f>
        <v>3.5629999999999997</v>
      </c>
      <c r="I83">
        <f>_xll.BDH("912833KG Govt","YLD_YTM_ASK",20080208,20080425,"Days=N","Fill=B","Sort=D","Per=cW","Dts=H","cols=1;rows=12")</f>
        <v>3.8209999999999997</v>
      </c>
      <c r="J83">
        <f>_xll.BDH("912833KL Govt","YLD_YTM_ASK",20080208,20080425,"Days=N","Fill=B","Sort=D","Per=cW","Dts=H","cols=1;rows=12")</f>
        <v>4.1660000000000004</v>
      </c>
      <c r="K83">
        <f>_xll.BDH("912833KQ Govt","YLD_YTM_ASK",20080208,20080425,"Days=N","Fill=B","Sort=D","Per=cW","Dts=H","cols=1;rows=12")</f>
        <v>4.298</v>
      </c>
      <c r="L83">
        <f>_xll.BDH("912833LL Govt","YLD_YTM_ASK",20080208,20080425,"Days=N","Fill=B","Sort=D","Per=cW","Dts=H","cols=1;rows=12")</f>
        <v>4.7869999999999999</v>
      </c>
      <c r="M83">
        <f>_xll.BDH("912833RY Govt","YLD_YTM_ASK",20080208,20080425,"Days=N","Fill=B","Sort=D","Per=cW","Dts=H","cols=1;rows=12")</f>
        <v>4.83</v>
      </c>
      <c r="N83">
        <v>4.68</v>
      </c>
    </row>
    <row r="84" spans="1:14" x14ac:dyDescent="0.25">
      <c r="A84" t="s">
        <v>64</v>
      </c>
      <c r="B84">
        <v>1.98</v>
      </c>
      <c r="C84">
        <v>2.0510000000000002</v>
      </c>
      <c r="D84">
        <v>2.4089999999999998</v>
      </c>
      <c r="E84">
        <v>2.7480000000000002</v>
      </c>
      <c r="F84">
        <v>2.988</v>
      </c>
      <c r="G84">
        <v>3.1960000000000002</v>
      </c>
      <c r="H84">
        <v>3.4050000000000002</v>
      </c>
      <c r="I84">
        <v>3.6909999999999998</v>
      </c>
      <c r="J84">
        <v>4.0049999999999999</v>
      </c>
      <c r="K84">
        <v>4.1390000000000002</v>
      </c>
      <c r="L84">
        <v>4.6879999999999997</v>
      </c>
      <c r="M84">
        <v>4.7629999999999999</v>
      </c>
      <c r="N84">
        <v>4.5940000000000003</v>
      </c>
    </row>
    <row r="85" spans="1:14" x14ac:dyDescent="0.25">
      <c r="A85" t="s">
        <v>65</v>
      </c>
      <c r="B85">
        <v>1.575</v>
      </c>
      <c r="C85">
        <v>1.659</v>
      </c>
      <c r="D85">
        <v>2.0350000000000001</v>
      </c>
      <c r="E85">
        <v>2.3740000000000001</v>
      </c>
      <c r="F85">
        <v>2.613</v>
      </c>
      <c r="G85">
        <v>2.944</v>
      </c>
      <c r="H85">
        <v>3.1629999999999998</v>
      </c>
      <c r="I85">
        <v>3.4140000000000001</v>
      </c>
      <c r="J85">
        <v>3.7669999999999999</v>
      </c>
      <c r="K85">
        <v>3.9</v>
      </c>
      <c r="L85">
        <v>4.4879999999999995</v>
      </c>
      <c r="M85">
        <v>4.5940000000000003</v>
      </c>
      <c r="N85">
        <v>4.407</v>
      </c>
    </row>
    <row r="86" spans="1:14" x14ac:dyDescent="0.25">
      <c r="A86" t="s">
        <v>66</v>
      </c>
      <c r="B86">
        <v>1.6890000000000001</v>
      </c>
      <c r="C86">
        <v>1.7410000000000001</v>
      </c>
      <c r="D86">
        <v>2.0939999999999999</v>
      </c>
      <c r="E86">
        <v>2.4060000000000001</v>
      </c>
      <c r="F86">
        <v>2.657</v>
      </c>
      <c r="G86">
        <v>2.8919999999999999</v>
      </c>
      <c r="H86">
        <v>3.1480000000000001</v>
      </c>
      <c r="I86">
        <v>3.4129999999999998</v>
      </c>
      <c r="J86">
        <v>3.7679999999999998</v>
      </c>
      <c r="K86">
        <v>3.903</v>
      </c>
      <c r="L86">
        <v>4.5069999999999997</v>
      </c>
      <c r="M86">
        <v>4.6429999999999998</v>
      </c>
      <c r="N86">
        <v>4.4130000000000003</v>
      </c>
    </row>
    <row r="87" spans="1:14" x14ac:dyDescent="0.25">
      <c r="A87" t="s">
        <v>67</v>
      </c>
      <c r="B87">
        <v>1.5270000000000001</v>
      </c>
      <c r="C87">
        <v>1.625</v>
      </c>
      <c r="D87">
        <v>1.94</v>
      </c>
      <c r="E87">
        <v>2.2970000000000002</v>
      </c>
      <c r="F87">
        <v>2.5659999999999998</v>
      </c>
      <c r="G87">
        <v>2.8040000000000003</v>
      </c>
      <c r="H87">
        <v>3.149</v>
      </c>
      <c r="I87">
        <v>3.4060000000000001</v>
      </c>
      <c r="J87">
        <v>3.7469999999999999</v>
      </c>
      <c r="K87">
        <v>3.9089999999999998</v>
      </c>
      <c r="L87">
        <v>4.5270000000000001</v>
      </c>
      <c r="M87">
        <v>4.6260000000000003</v>
      </c>
      <c r="N87">
        <v>4.468</v>
      </c>
    </row>
    <row r="88" spans="1:14" x14ac:dyDescent="0.25">
      <c r="A88" t="s">
        <v>68</v>
      </c>
      <c r="B88">
        <v>1.431</v>
      </c>
      <c r="C88">
        <v>1.52</v>
      </c>
      <c r="D88">
        <v>1.7610000000000001</v>
      </c>
      <c r="E88">
        <v>2.1459999999999999</v>
      </c>
      <c r="F88">
        <v>2.423</v>
      </c>
      <c r="G88">
        <v>2.6440000000000001</v>
      </c>
      <c r="H88">
        <v>2.984</v>
      </c>
      <c r="I88">
        <v>3.2290000000000001</v>
      </c>
      <c r="J88">
        <v>3.6310000000000002</v>
      </c>
      <c r="K88">
        <v>3.8209999999999997</v>
      </c>
      <c r="L88">
        <v>4.359</v>
      </c>
      <c r="M88">
        <v>4.4390000000000001</v>
      </c>
      <c r="N88">
        <v>4.266</v>
      </c>
    </row>
    <row r="89" spans="1:14" x14ac:dyDescent="0.25">
      <c r="A89" t="s">
        <v>69</v>
      </c>
      <c r="B89">
        <v>1.3540000000000001</v>
      </c>
      <c r="C89">
        <v>1.4339999999999999</v>
      </c>
      <c r="D89">
        <v>1.802</v>
      </c>
      <c r="E89">
        <v>2.2349999999999999</v>
      </c>
      <c r="F89">
        <v>2.4870000000000001</v>
      </c>
      <c r="G89">
        <v>2.7730000000000001</v>
      </c>
      <c r="H89">
        <v>3.1310000000000002</v>
      </c>
      <c r="I89">
        <v>3.427</v>
      </c>
      <c r="J89">
        <v>3.7509999999999999</v>
      </c>
      <c r="K89">
        <v>3.9379999999999997</v>
      </c>
      <c r="L89">
        <v>4.5359999999999996</v>
      </c>
      <c r="M89">
        <v>4.6280000000000001</v>
      </c>
      <c r="N89">
        <v>4.4909999999999997</v>
      </c>
    </row>
    <row r="90" spans="1:14" x14ac:dyDescent="0.25">
      <c r="A90" t="s">
        <v>70</v>
      </c>
      <c r="B90">
        <v>1.4079999999999999</v>
      </c>
      <c r="C90">
        <v>1.4590000000000001</v>
      </c>
      <c r="D90">
        <v>1.8439999999999999</v>
      </c>
      <c r="E90">
        <v>2.2829999999999999</v>
      </c>
      <c r="F90">
        <v>2.544</v>
      </c>
      <c r="G90">
        <v>2.88</v>
      </c>
      <c r="H90">
        <v>3.2759999999999998</v>
      </c>
      <c r="I90">
        <v>3.5510000000000002</v>
      </c>
      <c r="J90">
        <v>3.7890000000000001</v>
      </c>
      <c r="K90">
        <v>4.0019999999999998</v>
      </c>
      <c r="L90">
        <v>4.6690000000000005</v>
      </c>
      <c r="M90">
        <v>4.8109999999999999</v>
      </c>
      <c r="N90">
        <v>4.7119999999999997</v>
      </c>
    </row>
    <row r="91" spans="1:14" x14ac:dyDescent="0.25">
      <c r="A91" t="s">
        <v>71</v>
      </c>
      <c r="B91">
        <v>1.508</v>
      </c>
      <c r="C91">
        <v>1.5680000000000001</v>
      </c>
      <c r="D91">
        <v>1.9489999999999998</v>
      </c>
      <c r="E91">
        <v>2.29</v>
      </c>
      <c r="F91">
        <v>2.556</v>
      </c>
      <c r="G91">
        <v>2.9279999999999999</v>
      </c>
      <c r="H91">
        <v>3.294</v>
      </c>
      <c r="I91">
        <v>3.5430000000000001</v>
      </c>
      <c r="J91">
        <v>3.7530000000000001</v>
      </c>
      <c r="K91">
        <v>3.919</v>
      </c>
      <c r="L91">
        <v>4.5369999999999999</v>
      </c>
      <c r="M91">
        <v>4.6379999999999999</v>
      </c>
      <c r="N91">
        <v>4.5590000000000002</v>
      </c>
    </row>
    <row r="92" spans="1:14" x14ac:dyDescent="0.25">
      <c r="A92" t="s">
        <v>72</v>
      </c>
      <c r="B92">
        <v>1.899</v>
      </c>
      <c r="C92">
        <v>1.9830000000000001</v>
      </c>
      <c r="D92">
        <v>2.35</v>
      </c>
      <c r="E92">
        <v>2.6790000000000003</v>
      </c>
      <c r="F92">
        <v>2.9340000000000002</v>
      </c>
      <c r="G92">
        <v>3.238</v>
      </c>
      <c r="H92">
        <v>3.601</v>
      </c>
      <c r="I92">
        <v>3.831</v>
      </c>
      <c r="J92">
        <v>4.0389999999999997</v>
      </c>
      <c r="K92">
        <v>4.1989999999999998</v>
      </c>
      <c r="L92">
        <v>4.718</v>
      </c>
      <c r="M92">
        <v>4.8090000000000002</v>
      </c>
      <c r="N92">
        <v>4.6970000000000001</v>
      </c>
    </row>
    <row r="93" spans="1:14" x14ac:dyDescent="0.25">
      <c r="A93" t="s">
        <v>73</v>
      </c>
      <c r="B93">
        <v>1.754</v>
      </c>
      <c r="C93">
        <v>1.907</v>
      </c>
      <c r="D93">
        <v>2.2549999999999999</v>
      </c>
      <c r="E93">
        <v>2.6189999999999998</v>
      </c>
      <c r="F93">
        <v>2.875</v>
      </c>
      <c r="G93">
        <v>3.2120000000000002</v>
      </c>
      <c r="H93">
        <v>3.585</v>
      </c>
      <c r="I93">
        <v>3.823</v>
      </c>
      <c r="J93">
        <v>4.0110000000000001</v>
      </c>
      <c r="K93">
        <v>4.2</v>
      </c>
      <c r="L93">
        <v>4.7530000000000001</v>
      </c>
      <c r="M93">
        <v>4.8540000000000001</v>
      </c>
      <c r="N93">
        <v>4.7569999999999997</v>
      </c>
    </row>
    <row r="94" spans="1:14" x14ac:dyDescent="0.25">
      <c r="A94" t="s">
        <v>74</v>
      </c>
      <c r="B94">
        <v>1.8069999999999999</v>
      </c>
      <c r="C94">
        <v>1.871</v>
      </c>
      <c r="D94">
        <v>2.2829999999999999</v>
      </c>
      <c r="E94">
        <v>2.5819999999999999</v>
      </c>
      <c r="F94">
        <v>2.7650000000000001</v>
      </c>
      <c r="G94">
        <v>3.1219999999999999</v>
      </c>
      <c r="H94">
        <v>3.46</v>
      </c>
      <c r="I94">
        <v>3.7010000000000001</v>
      </c>
      <c r="J94">
        <v>3.831</v>
      </c>
      <c r="K94">
        <v>4.0549999999999997</v>
      </c>
      <c r="L94">
        <v>4.5640000000000001</v>
      </c>
      <c r="M94">
        <v>4.67</v>
      </c>
      <c r="N94">
        <v>4.556</v>
      </c>
    </row>
    <row r="95" spans="1:14" x14ac:dyDescent="0.25">
      <c r="A95" t="s">
        <v>75</v>
      </c>
      <c r="B95">
        <f>_xll.BDH("912833GD Govt","YLD_YTM_ASK",20071102,20080201,"Days=N","Fill=B","Sort=D","Per=cW","Dts=H","cols=1;rows=14")</f>
        <v>2.1230000000000002</v>
      </c>
      <c r="C95">
        <f>_xll.BDH("912833GF Govt","YLD_YTM_ASK",20071102,20080201,"Days=N","Fill=B","Sort=D","Per=cW","Dts=H","cols=1;rows=14")</f>
        <v>2.012</v>
      </c>
      <c r="D95">
        <f>_xll.BDH("912833JV Govt","YLD_YTM_ASK",20071102,20080201,"Days=N","Fill=B","Sort=D","Per=cW","Dts=H","cols=1;rows=14")</f>
        <v>2.2050000000000001</v>
      </c>
      <c r="E95">
        <f>_xll.BDH("9128336Z Govt","YLD_YTM_ASK",20071102,20080201,"Days=N","Fill=B","Sort=D","Per=cW","Dts=H","cols=1;rows=14")</f>
        <v>2.8069999999999999</v>
      </c>
      <c r="F95">
        <f>_xll.BDH("912833JZ Govt","YLD_YTM_ASK",20071102,20080201,"Days=N","Fill=B","Sort=D","Per=cW","Dts=H","cols=1;rows=14")</f>
        <v>2.714</v>
      </c>
      <c r="G95">
        <f>_xll.BDH("912833KB Govt","YLD_YTM_ASK",20071102,20080201,"Days=N","Fill=B","Sort=D","Per=cW","Dts=H","cols=1;rows=14")</f>
        <v>2.9619999999999997</v>
      </c>
      <c r="H95">
        <f>_xll.BDH("912833KD Govt","YLD_YTM_ASK",20071102,20080201,"Days=N","Fill=B","Sort=D","Per=cW","Dts=H","cols=1;rows=14")</f>
        <v>3.3140000000000001</v>
      </c>
      <c r="I95">
        <f>_xll.BDH("912833KF Govt","YLD_YTM_ASK",20071102,20080201,"Days=N","Fill=B","Sort=D","Per=cW","Dts=H","cols=1;rows=14")</f>
        <v>3.6139999999999999</v>
      </c>
      <c r="J95">
        <f>_xll.BDH("912833KK Govt","YLD_YTM_ASK",20071102,20080201,"Days=N","Fill=B","Sort=D","Per=cW","Dts=H","cols=1;rows=14")</f>
        <v>3.75</v>
      </c>
      <c r="K95">
        <f>_xll.BDH("912833KP Govt","YLD_YTM_ASK",20071102,20080201,"Days=N","Fill=B","Sort=D","Per=cW","Dts=H","cols=1;rows=14")</f>
        <v>3.8759999999999999</v>
      </c>
      <c r="L95">
        <f>_xll.BDH("912833LK Govt","YLD_YTM_ASK",20071102,20080201,"Days=N","Fill=B","Sort=D","Per=cW","Dts=H","cols=1;rows=14")</f>
        <v>4.4539999999999997</v>
      </c>
      <c r="M95">
        <f>_xll.BDH("912833QB Govt","YLD_YTM_ASK",20071102,20080201,"Days=N","Fill=B","Sort=D","Per=cW","Dts=H","cols=1;rows=14")</f>
        <v>4.5529999999999999</v>
      </c>
      <c r="N95">
        <f>_xll.BDH("912833Y4 Govt","YLD_YTM_ASK",20071102,20080201,"Days=N","Fill=B","Sort=D","Per=cW","Dts=H","cols=1;rows=14")</f>
        <v>4.43</v>
      </c>
    </row>
    <row r="96" spans="1:14" x14ac:dyDescent="0.25">
      <c r="A96" t="s">
        <v>76</v>
      </c>
      <c r="B96">
        <v>2.2509999999999999</v>
      </c>
      <c r="C96">
        <v>2.16</v>
      </c>
      <c r="D96">
        <v>2.3010000000000002</v>
      </c>
      <c r="E96">
        <v>2.8069999999999999</v>
      </c>
      <c r="F96">
        <v>2.7650000000000001</v>
      </c>
      <c r="G96">
        <v>2.98</v>
      </c>
      <c r="H96">
        <v>3.2959999999999998</v>
      </c>
      <c r="I96">
        <v>3.5869999999999997</v>
      </c>
      <c r="J96">
        <v>3.738</v>
      </c>
      <c r="K96">
        <v>3.8490000000000002</v>
      </c>
      <c r="L96">
        <v>4.431</v>
      </c>
      <c r="M96">
        <v>4.5250000000000004</v>
      </c>
      <c r="N96">
        <v>4.3570000000000002</v>
      </c>
    </row>
    <row r="97" spans="1:14" x14ac:dyDescent="0.25">
      <c r="A97" t="s">
        <v>77</v>
      </c>
      <c r="B97">
        <v>2.5670000000000002</v>
      </c>
      <c r="C97">
        <v>2.343</v>
      </c>
      <c r="D97">
        <v>2.415</v>
      </c>
      <c r="E97">
        <v>2.8069999999999999</v>
      </c>
      <c r="F97">
        <v>2.8449999999999998</v>
      </c>
      <c r="G97">
        <v>3.07</v>
      </c>
      <c r="H97">
        <v>3.3820000000000001</v>
      </c>
      <c r="I97">
        <v>3.6640000000000001</v>
      </c>
      <c r="J97">
        <v>3.81</v>
      </c>
      <c r="K97">
        <v>3.923</v>
      </c>
      <c r="L97">
        <v>4.484</v>
      </c>
      <c r="M97">
        <v>4.5469999999999997</v>
      </c>
      <c r="N97">
        <v>4.3659999999999997</v>
      </c>
    </row>
    <row r="98" spans="1:14" x14ac:dyDescent="0.25">
      <c r="A98" t="s">
        <v>78</v>
      </c>
      <c r="B98">
        <v>2.714</v>
      </c>
      <c r="C98">
        <v>2.5390000000000001</v>
      </c>
      <c r="D98">
        <v>2.64</v>
      </c>
      <c r="F98">
        <v>3.0369999999999999</v>
      </c>
      <c r="G98">
        <v>3.2410000000000001</v>
      </c>
      <c r="H98">
        <v>3.544</v>
      </c>
      <c r="I98">
        <v>3.8109999999999999</v>
      </c>
      <c r="J98">
        <v>3.95</v>
      </c>
      <c r="K98">
        <v>4.0640000000000001</v>
      </c>
      <c r="L98">
        <v>4.5510000000000002</v>
      </c>
      <c r="M98">
        <v>4.5990000000000002</v>
      </c>
      <c r="N98">
        <v>4.4539999999999997</v>
      </c>
    </row>
    <row r="99" spans="1:14" x14ac:dyDescent="0.25">
      <c r="A99" t="s">
        <v>79</v>
      </c>
      <c r="B99">
        <v>2.899</v>
      </c>
      <c r="C99">
        <v>2.694</v>
      </c>
      <c r="D99">
        <v>2.81</v>
      </c>
      <c r="F99">
        <v>3.1509999999999998</v>
      </c>
      <c r="G99">
        <v>3.375</v>
      </c>
      <c r="H99">
        <v>3.6579999999999999</v>
      </c>
      <c r="I99">
        <v>3.9</v>
      </c>
      <c r="J99">
        <v>4.0259999999999998</v>
      </c>
      <c r="K99">
        <v>4.1449999999999996</v>
      </c>
      <c r="L99">
        <v>4.601</v>
      </c>
      <c r="M99">
        <v>4.5819999999999999</v>
      </c>
      <c r="N99">
        <v>4.4139999999999997</v>
      </c>
    </row>
    <row r="100" spans="1:14" x14ac:dyDescent="0.25">
      <c r="A100" t="s">
        <v>80</v>
      </c>
      <c r="B100">
        <v>3.1669999999999998</v>
      </c>
      <c r="C100">
        <v>3.0640000000000001</v>
      </c>
      <c r="D100">
        <v>3.1749999999999998</v>
      </c>
      <c r="E100">
        <v>3.9350000000000001</v>
      </c>
      <c r="F100">
        <v>3.48</v>
      </c>
      <c r="G100">
        <v>3.6419999999999999</v>
      </c>
      <c r="H100">
        <v>3.915</v>
      </c>
      <c r="I100">
        <v>4.109</v>
      </c>
      <c r="J100">
        <v>4.2320000000000002</v>
      </c>
      <c r="K100">
        <v>4.3369999999999997</v>
      </c>
      <c r="L100">
        <v>4.7050000000000001</v>
      </c>
      <c r="M100">
        <v>4.6850000000000005</v>
      </c>
      <c r="N100">
        <v>4.5259999999999998</v>
      </c>
    </row>
    <row r="101" spans="1:14" x14ac:dyDescent="0.25">
      <c r="A101" t="s">
        <v>81</v>
      </c>
      <c r="B101">
        <v>3.2269999999999999</v>
      </c>
      <c r="C101">
        <v>3.1150000000000002</v>
      </c>
      <c r="D101">
        <v>3.2549999999999999</v>
      </c>
      <c r="E101">
        <v>3.4430000000000001</v>
      </c>
      <c r="F101">
        <v>3.5680000000000001</v>
      </c>
      <c r="G101">
        <v>3.7370000000000001</v>
      </c>
      <c r="H101">
        <v>3.9699999999999998</v>
      </c>
      <c r="I101">
        <v>4.2050000000000001</v>
      </c>
      <c r="J101">
        <v>4.327</v>
      </c>
      <c r="K101">
        <v>4.4340000000000002</v>
      </c>
      <c r="L101">
        <v>4.7949999999999999</v>
      </c>
      <c r="M101">
        <v>4.7889999999999997</v>
      </c>
      <c r="N101">
        <v>4.609</v>
      </c>
    </row>
    <row r="102" spans="1:14" x14ac:dyDescent="0.25">
      <c r="A102" t="s">
        <v>82</v>
      </c>
      <c r="B102">
        <v>3.17</v>
      </c>
      <c r="C102">
        <v>3.2309999999999999</v>
      </c>
      <c r="D102">
        <v>3.3540000000000001</v>
      </c>
      <c r="E102">
        <v>3.9350000000000001</v>
      </c>
      <c r="F102">
        <v>3.6360000000000001</v>
      </c>
      <c r="G102">
        <v>3.7949999999999999</v>
      </c>
      <c r="H102">
        <v>4.032</v>
      </c>
      <c r="I102">
        <v>4.2969999999999997</v>
      </c>
      <c r="J102">
        <v>4.407</v>
      </c>
      <c r="K102">
        <v>4.5149999999999997</v>
      </c>
      <c r="L102">
        <v>4.8849999999999998</v>
      </c>
      <c r="M102">
        <v>4.8600000000000003</v>
      </c>
      <c r="N102">
        <v>4.6719999999999997</v>
      </c>
    </row>
    <row r="103" spans="1:14" x14ac:dyDescent="0.25">
      <c r="A103" t="s">
        <v>83</v>
      </c>
      <c r="B103">
        <v>3.1459999999999999</v>
      </c>
      <c r="C103">
        <v>3.04</v>
      </c>
      <c r="D103">
        <v>3.1779999999999999</v>
      </c>
      <c r="E103">
        <v>3.3679999999999999</v>
      </c>
      <c r="F103">
        <v>3.48</v>
      </c>
      <c r="G103">
        <v>3.6870000000000003</v>
      </c>
      <c r="H103">
        <v>3.9350000000000001</v>
      </c>
      <c r="I103">
        <v>4.1669999999999998</v>
      </c>
      <c r="J103">
        <v>4.266</v>
      </c>
      <c r="K103">
        <v>4.3650000000000002</v>
      </c>
      <c r="L103">
        <v>4.7539999999999996</v>
      </c>
      <c r="M103">
        <v>4.7699999999999996</v>
      </c>
      <c r="N103">
        <v>4.5990000000000002</v>
      </c>
    </row>
    <row r="104" spans="1:14" x14ac:dyDescent="0.25">
      <c r="A104" t="s">
        <v>84</v>
      </c>
      <c r="B104">
        <v>3.0409999999999999</v>
      </c>
      <c r="C104">
        <v>2.9740000000000002</v>
      </c>
      <c r="D104">
        <v>3.089</v>
      </c>
      <c r="E104">
        <v>3.9350000000000001</v>
      </c>
      <c r="F104">
        <v>3.4</v>
      </c>
      <c r="G104">
        <v>3.5579999999999998</v>
      </c>
      <c r="H104">
        <v>3.7709999999999999</v>
      </c>
      <c r="I104">
        <v>3.9779999999999998</v>
      </c>
      <c r="J104">
        <v>4.0869999999999997</v>
      </c>
      <c r="K104">
        <v>4.181</v>
      </c>
      <c r="L104">
        <v>4.5490000000000004</v>
      </c>
      <c r="M104">
        <v>4.5780000000000003</v>
      </c>
      <c r="N104">
        <v>4.4000000000000004</v>
      </c>
    </row>
    <row r="105" spans="1:14" x14ac:dyDescent="0.25">
      <c r="A105" t="s">
        <v>85</v>
      </c>
      <c r="B105">
        <v>3.1160000000000001</v>
      </c>
      <c r="C105">
        <v>3.0459999999999998</v>
      </c>
      <c r="D105">
        <v>3.137</v>
      </c>
      <c r="E105">
        <v>3.37</v>
      </c>
      <c r="F105">
        <v>3.4620000000000002</v>
      </c>
      <c r="G105">
        <v>3.6429999999999998</v>
      </c>
      <c r="H105">
        <v>3.85</v>
      </c>
      <c r="I105">
        <v>4.08</v>
      </c>
      <c r="J105">
        <v>4.18</v>
      </c>
      <c r="K105">
        <v>4.2590000000000003</v>
      </c>
      <c r="L105">
        <v>4.6050000000000004</v>
      </c>
      <c r="M105">
        <v>4.6109999999999998</v>
      </c>
      <c r="N105">
        <v>4.4489999999999998</v>
      </c>
    </row>
    <row r="106" spans="1:14" x14ac:dyDescent="0.25">
      <c r="A106" t="s">
        <v>86</v>
      </c>
      <c r="B106">
        <v>3.3340000000000001</v>
      </c>
      <c r="C106">
        <v>3.2720000000000002</v>
      </c>
      <c r="D106">
        <v>3.3929999999999998</v>
      </c>
      <c r="E106">
        <v>3.9350000000000001</v>
      </c>
      <c r="F106">
        <v>3.6840000000000002</v>
      </c>
      <c r="G106">
        <v>3.79</v>
      </c>
      <c r="H106">
        <v>4</v>
      </c>
      <c r="I106">
        <v>4.1890000000000001</v>
      </c>
      <c r="J106">
        <v>4.2830000000000004</v>
      </c>
      <c r="K106">
        <v>4.367</v>
      </c>
      <c r="L106">
        <v>4.71</v>
      </c>
      <c r="M106">
        <v>4.6899999999999995</v>
      </c>
      <c r="N106">
        <v>4.5389999999999997</v>
      </c>
    </row>
    <row r="107" spans="1:14" x14ac:dyDescent="0.25">
      <c r="A107" t="s">
        <v>87</v>
      </c>
      <c r="B107">
        <v>3.488</v>
      </c>
      <c r="C107">
        <v>3.3820000000000001</v>
      </c>
      <c r="D107">
        <v>3.4470000000000001</v>
      </c>
      <c r="E107">
        <v>3.9350000000000001</v>
      </c>
      <c r="F107">
        <v>3.7389999999999999</v>
      </c>
      <c r="G107">
        <v>3.87</v>
      </c>
      <c r="H107">
        <v>4.0640000000000001</v>
      </c>
      <c r="I107">
        <v>4.2510000000000003</v>
      </c>
      <c r="J107">
        <v>4.3460000000000001</v>
      </c>
      <c r="K107">
        <v>4.431</v>
      </c>
      <c r="L107">
        <v>4.7830000000000004</v>
      </c>
      <c r="M107">
        <v>4.7569999999999997</v>
      </c>
      <c r="N107">
        <v>4.6239999999999997</v>
      </c>
    </row>
    <row r="108" spans="1:14" x14ac:dyDescent="0.25">
      <c r="A108" t="s">
        <v>88</v>
      </c>
      <c r="B108">
        <v>3.633</v>
      </c>
      <c r="C108">
        <v>3.641</v>
      </c>
      <c r="D108">
        <v>3.7450000000000001</v>
      </c>
      <c r="E108">
        <v>3.9350000000000001</v>
      </c>
      <c r="F108">
        <v>3.915</v>
      </c>
      <c r="G108">
        <v>4.032</v>
      </c>
      <c r="H108">
        <v>4.2030000000000003</v>
      </c>
      <c r="I108">
        <v>4.335</v>
      </c>
      <c r="J108">
        <v>4.4279999999999999</v>
      </c>
      <c r="K108">
        <v>4.49</v>
      </c>
      <c r="L108">
        <v>4.7809999999999997</v>
      </c>
      <c r="M108">
        <v>4.7539999999999996</v>
      </c>
      <c r="N108">
        <v>4.6079999999999997</v>
      </c>
    </row>
    <row r="109" spans="1:14" x14ac:dyDescent="0.25">
      <c r="A109" t="s">
        <v>89</v>
      </c>
      <c r="B109">
        <f>_xll.BDH("912833CU Govt","YLD_YTM_ASK",20070803,20071026,"Days=N","Fill=B","Sort=D","Per=cW","Dts=H","cols=1;rows=13")</f>
        <v>3.6630000000000003</v>
      </c>
      <c r="C109">
        <f>_xll.BDH("912833CW Govt","YLD_YTM_ASK",20070803,20071026,"Days=N","Fill=B","Sort=D","Per=cW","Dts=H","cols=1;rows=13")</f>
        <v>3.7450000000000001</v>
      </c>
      <c r="D109">
        <f>_xll.BDH("912833CY Govt","YLD_YTM_ASK",20070803,20071026,"Days=N","Fill=B","Sort=D","Per=cW","Dts=H","cols=1;rows=13")</f>
        <v>3.7800000000000002</v>
      </c>
      <c r="E109">
        <f>_xll.BDH("912833DA Govt","YLD_YTM_ASK",20070803,20071026,"Days=N","Fill=B","Sort=D","Per=cW","Dts=H","cols=1;rows=13")</f>
        <v>3.883</v>
      </c>
      <c r="F109">
        <f>_xll.BDH("912833DC Govt","YLD_YTM_ASK",20070803,20071026,"Days=N","Fill=B","Sort=D","Per=cW","Dts=H","cols=1;rows=13")</f>
        <v>3.9859999999999998</v>
      </c>
      <c r="G109">
        <f>_xll.BDH("912833DE Govt","YLD_YTM_ASK",20070803,20071026,"Days=N","Fill=B","Sort=D","Per=cW","Dts=H","cols=1;rows=13")</f>
        <v>4.0890000000000004</v>
      </c>
      <c r="H109">
        <f>_xll.BDH("912833DG Govt","YLD_YTM_ASK",20070803,20071026,"Days=N","Fill=B","Sort=D","Per=cW","Dts=H","cols=1;rows=13")</f>
        <v>4.242</v>
      </c>
      <c r="I109">
        <f>_xll.BDH("912833JT Govt","YLD_YTM_ASK",20070803,20071026,"Days=N","Fill=B","Sort=D","Per=cW","Dts=H","cols=1;rows=13")</f>
        <v>4.3819999999999997</v>
      </c>
      <c r="J109">
        <f>_xll.BDH("912833KJ Govt","YLD_YTM_ASK",20070803,20071026,"Days=N","Fill=B","Sort=D","Per=cW","Dts=H","cols=1;rows=13")</f>
        <v>4.4610000000000003</v>
      </c>
      <c r="K109">
        <f>_xll.BDH("912833KN Govt","YLD_YTM_ASK",20070803,20071026,"Days=N","Fill=B","Sort=D","Per=cW","Dts=H","cols=1;rows=13")</f>
        <v>4.5579999999999998</v>
      </c>
      <c r="L109">
        <f>_xll.BDH("912833LJ Govt","YLD_YTM_ASK",20070803,20071026,"Days=N","Fill=B","Sort=D","Per=cW","Dts=H","cols=1;rows=13")</f>
        <v>4.83</v>
      </c>
      <c r="M109">
        <f>_xll.BDH("912833PE Govt","YLD_YTM_ASK",20070803,20071026,"Days=N","Fill=B","Sort=D","Per=cW","Dts=H","cols=1;rows=13")</f>
        <v>4.8479999999999999</v>
      </c>
      <c r="N109">
        <f>_xll.BDH("9128337F Govt","YLD_YTM_ASK",20070518,20071026,"Days=N","Fill=B","Sort=D","Per=cW","Dts=H","cols=1;rows=24")</f>
        <v>4.6360000000000001</v>
      </c>
    </row>
    <row r="110" spans="1:14" x14ac:dyDescent="0.25">
      <c r="A110" t="s">
        <v>90</v>
      </c>
      <c r="B110">
        <v>3.6779999999999999</v>
      </c>
      <c r="C110">
        <v>3.754</v>
      </c>
      <c r="D110">
        <v>3.794</v>
      </c>
      <c r="E110">
        <v>3.8650000000000002</v>
      </c>
      <c r="F110">
        <v>3.9750000000000001</v>
      </c>
      <c r="G110">
        <v>4.0599999999999996</v>
      </c>
      <c r="H110">
        <v>4.2320000000000002</v>
      </c>
      <c r="I110">
        <v>4.3659999999999997</v>
      </c>
      <c r="J110">
        <v>4.452</v>
      </c>
      <c r="K110">
        <v>4.5649999999999995</v>
      </c>
      <c r="L110">
        <v>4.8629999999999995</v>
      </c>
      <c r="M110">
        <v>4.8570000000000002</v>
      </c>
      <c r="N110">
        <v>4.6180000000000003</v>
      </c>
    </row>
    <row r="111" spans="1:14" x14ac:dyDescent="0.25">
      <c r="A111" t="s">
        <v>91</v>
      </c>
      <c r="B111">
        <v>4.1020000000000003</v>
      </c>
      <c r="C111">
        <v>4.2</v>
      </c>
      <c r="D111">
        <v>4.18</v>
      </c>
      <c r="E111">
        <v>4.26</v>
      </c>
      <c r="F111">
        <v>4.335</v>
      </c>
      <c r="G111">
        <v>4.4379999999999997</v>
      </c>
      <c r="H111">
        <v>4.5309999999999997</v>
      </c>
      <c r="I111">
        <v>4.6559999999999997</v>
      </c>
      <c r="J111">
        <v>4.742</v>
      </c>
      <c r="K111">
        <v>4.851</v>
      </c>
      <c r="L111">
        <v>5.0789999999999997</v>
      </c>
      <c r="M111">
        <v>5.07</v>
      </c>
      <c r="N111">
        <v>4.8789999999999996</v>
      </c>
    </row>
    <row r="112" spans="1:14" x14ac:dyDescent="0.25">
      <c r="A112" t="s">
        <v>92</v>
      </c>
      <c r="B112">
        <v>3.9750000000000001</v>
      </c>
      <c r="C112">
        <v>4.0570000000000004</v>
      </c>
      <c r="D112">
        <v>4.1260000000000003</v>
      </c>
      <c r="E112">
        <v>4.1879999999999997</v>
      </c>
      <c r="F112">
        <v>4.2869999999999999</v>
      </c>
      <c r="G112">
        <v>4.3570000000000002</v>
      </c>
      <c r="H112">
        <v>4.4939999999999998</v>
      </c>
      <c r="I112">
        <v>4.63</v>
      </c>
      <c r="J112">
        <v>4.7039999999999997</v>
      </c>
      <c r="K112">
        <v>4.806</v>
      </c>
      <c r="L112">
        <v>5.0679999999999996</v>
      </c>
      <c r="M112">
        <v>5.0309999999999997</v>
      </c>
      <c r="N112">
        <v>4.8460000000000001</v>
      </c>
    </row>
    <row r="113" spans="1:14" x14ac:dyDescent="0.25">
      <c r="A113" t="s">
        <v>93</v>
      </c>
      <c r="B113">
        <v>3.8759999999999999</v>
      </c>
      <c r="C113">
        <v>3.9409999999999998</v>
      </c>
      <c r="D113">
        <v>3.992</v>
      </c>
      <c r="E113">
        <v>4.0750000000000002</v>
      </c>
      <c r="F113">
        <v>4.1680000000000001</v>
      </c>
      <c r="G113">
        <v>4.2300000000000004</v>
      </c>
      <c r="H113">
        <v>4.4119999999999999</v>
      </c>
      <c r="I113">
        <v>4.577</v>
      </c>
      <c r="J113">
        <v>4.6379999999999999</v>
      </c>
      <c r="K113">
        <v>4.7809999999999997</v>
      </c>
      <c r="L113">
        <v>5.0129999999999999</v>
      </c>
      <c r="M113">
        <v>4.9749999999999996</v>
      </c>
      <c r="N113">
        <v>4.8230000000000004</v>
      </c>
    </row>
    <row r="114" spans="1:14" x14ac:dyDescent="0.25">
      <c r="A114" t="s">
        <v>94</v>
      </c>
      <c r="B114">
        <v>3.9379999999999997</v>
      </c>
      <c r="C114">
        <v>4.0129999999999999</v>
      </c>
      <c r="D114">
        <v>4.0819999999999999</v>
      </c>
      <c r="E114">
        <v>4.1390000000000002</v>
      </c>
      <c r="F114">
        <v>4.2370000000000001</v>
      </c>
      <c r="G114">
        <v>4.3010000000000002</v>
      </c>
      <c r="H114">
        <v>4.4560000000000004</v>
      </c>
      <c r="I114">
        <v>4.617</v>
      </c>
      <c r="J114">
        <v>4.6859999999999999</v>
      </c>
      <c r="K114">
        <v>4.8010000000000002</v>
      </c>
      <c r="L114">
        <v>5.0460000000000003</v>
      </c>
      <c r="M114">
        <v>5.0289999999999999</v>
      </c>
      <c r="N114">
        <v>4.8840000000000003</v>
      </c>
    </row>
    <row r="115" spans="1:14" x14ac:dyDescent="0.25">
      <c r="A115" t="s">
        <v>95</v>
      </c>
      <c r="B115">
        <v>3.944</v>
      </c>
      <c r="C115">
        <v>4.0039999999999996</v>
      </c>
      <c r="D115">
        <v>4.0170000000000003</v>
      </c>
      <c r="E115">
        <v>4.0270000000000001</v>
      </c>
      <c r="F115">
        <v>4.1239999999999997</v>
      </c>
      <c r="G115">
        <v>4.1900000000000004</v>
      </c>
      <c r="H115">
        <v>4.32</v>
      </c>
      <c r="I115">
        <v>4.4450000000000003</v>
      </c>
      <c r="J115">
        <v>4.54</v>
      </c>
      <c r="K115">
        <v>4.6429999999999998</v>
      </c>
      <c r="L115">
        <v>4.8600000000000003</v>
      </c>
      <c r="M115">
        <v>4.8529999999999998</v>
      </c>
      <c r="N115">
        <v>4.9470000000000001</v>
      </c>
    </row>
    <row r="116" spans="1:14" x14ac:dyDescent="0.25">
      <c r="A116" t="s">
        <v>96</v>
      </c>
      <c r="B116">
        <v>3.8289999999999997</v>
      </c>
      <c r="C116">
        <v>3.8719999999999999</v>
      </c>
      <c r="D116">
        <v>3.8650000000000002</v>
      </c>
      <c r="E116">
        <v>3.8959999999999999</v>
      </c>
      <c r="F116">
        <v>3.988</v>
      </c>
      <c r="G116">
        <v>4.0629999999999997</v>
      </c>
      <c r="H116">
        <v>4.2119999999999997</v>
      </c>
      <c r="I116">
        <v>4.3650000000000002</v>
      </c>
      <c r="J116">
        <v>4.4530000000000003</v>
      </c>
      <c r="K116">
        <v>4.5750000000000002</v>
      </c>
      <c r="L116">
        <v>4.8410000000000002</v>
      </c>
      <c r="M116">
        <v>4.8319999999999999</v>
      </c>
      <c r="N116">
        <v>4.9470000000000001</v>
      </c>
    </row>
    <row r="117" spans="1:14" x14ac:dyDescent="0.25">
      <c r="A117" t="s">
        <v>97</v>
      </c>
      <c r="B117">
        <v>4.0419999999999998</v>
      </c>
      <c r="C117">
        <v>4.1020000000000003</v>
      </c>
      <c r="D117">
        <v>4.125</v>
      </c>
      <c r="E117">
        <v>4.1180000000000003</v>
      </c>
      <c r="F117">
        <v>4.1950000000000003</v>
      </c>
      <c r="G117">
        <v>4.2519999999999998</v>
      </c>
      <c r="H117">
        <v>4.415</v>
      </c>
      <c r="I117">
        <v>4.5469999999999997</v>
      </c>
      <c r="J117">
        <v>4.6189999999999998</v>
      </c>
      <c r="K117">
        <v>4.7149999999999999</v>
      </c>
      <c r="L117">
        <v>4.9660000000000002</v>
      </c>
      <c r="M117">
        <v>4.9719999999999995</v>
      </c>
      <c r="N117">
        <v>4.9470000000000001</v>
      </c>
    </row>
    <row r="118" spans="1:14" x14ac:dyDescent="0.25">
      <c r="A118" t="s">
        <v>98</v>
      </c>
      <c r="B118">
        <v>4.1070000000000002</v>
      </c>
      <c r="C118">
        <v>4.25</v>
      </c>
      <c r="D118">
        <v>4.2610000000000001</v>
      </c>
      <c r="E118">
        <v>4.29</v>
      </c>
      <c r="F118">
        <v>4.3550000000000004</v>
      </c>
      <c r="G118">
        <v>4.4180000000000001</v>
      </c>
      <c r="H118">
        <v>4.5339999999999998</v>
      </c>
      <c r="I118">
        <v>4.649</v>
      </c>
      <c r="J118">
        <v>4.72</v>
      </c>
      <c r="K118">
        <v>4.8140000000000001</v>
      </c>
      <c r="L118">
        <v>5.056</v>
      </c>
      <c r="M118">
        <v>5.0339999999999998</v>
      </c>
      <c r="N118">
        <v>4.8650000000000002</v>
      </c>
    </row>
    <row r="119" spans="1:14" x14ac:dyDescent="0.25">
      <c r="A119" t="s">
        <v>99</v>
      </c>
      <c r="B119">
        <v>4.1059999999999999</v>
      </c>
      <c r="C119">
        <v>4.1559999999999997</v>
      </c>
      <c r="D119">
        <v>4.2229999999999999</v>
      </c>
      <c r="E119">
        <v>4.2240000000000002</v>
      </c>
      <c r="F119">
        <v>4.3150000000000004</v>
      </c>
      <c r="G119">
        <v>4.4480000000000004</v>
      </c>
      <c r="H119">
        <v>4.5839999999999996</v>
      </c>
      <c r="I119">
        <v>4.7169999999999996</v>
      </c>
      <c r="J119">
        <v>4.7930000000000001</v>
      </c>
      <c r="K119">
        <v>4.8940000000000001</v>
      </c>
      <c r="L119">
        <v>5.1829999999999998</v>
      </c>
      <c r="M119">
        <v>5.1429999999999998</v>
      </c>
      <c r="N119">
        <v>4.9879999999999995</v>
      </c>
    </row>
    <row r="120" spans="1:14" x14ac:dyDescent="0.25">
      <c r="A120" t="s">
        <v>100</v>
      </c>
      <c r="B120">
        <v>4.2809999999999997</v>
      </c>
      <c r="C120">
        <v>4.4279999999999999</v>
      </c>
      <c r="D120">
        <v>4.484</v>
      </c>
      <c r="E120">
        <v>4.4580000000000002</v>
      </c>
      <c r="F120">
        <v>4.5039999999999996</v>
      </c>
      <c r="G120">
        <v>4.6289999999999996</v>
      </c>
      <c r="H120">
        <v>4.7309999999999999</v>
      </c>
      <c r="I120">
        <v>4.8499999999999996</v>
      </c>
      <c r="J120">
        <v>4.8899999999999997</v>
      </c>
      <c r="K120">
        <v>4.9569999999999999</v>
      </c>
      <c r="L120">
        <v>5.2060000000000004</v>
      </c>
      <c r="M120">
        <v>5.1920000000000002</v>
      </c>
      <c r="N120">
        <v>4.9930000000000003</v>
      </c>
    </row>
    <row r="121" spans="1:14" x14ac:dyDescent="0.25">
      <c r="A121" t="s">
        <v>101</v>
      </c>
      <c r="B121">
        <v>4.4169999999999998</v>
      </c>
      <c r="C121">
        <v>4.3360000000000003</v>
      </c>
      <c r="D121">
        <v>4.383</v>
      </c>
      <c r="E121">
        <v>4.3559999999999999</v>
      </c>
      <c r="F121">
        <v>4.4020000000000001</v>
      </c>
      <c r="G121">
        <v>4.5090000000000003</v>
      </c>
      <c r="H121">
        <v>4.625</v>
      </c>
      <c r="I121">
        <v>4.7080000000000002</v>
      </c>
      <c r="J121">
        <v>4.7450000000000001</v>
      </c>
      <c r="K121">
        <v>4.8079999999999998</v>
      </c>
      <c r="L121">
        <v>5.0519999999999996</v>
      </c>
      <c r="M121">
        <v>4.9950000000000001</v>
      </c>
      <c r="N121">
        <v>4.9470000000000001</v>
      </c>
    </row>
    <row r="122" spans="1:14" x14ac:dyDescent="0.25">
      <c r="A122" t="s">
        <v>102</v>
      </c>
      <c r="B122">
        <f>_xll.BDH("912833GC Govt","YLD_YTM_ASK",20070518,20070727,"Days=N","Fill=B","Sort=D","Per=cW","Dts=H","cols=1;rows=11")</f>
        <v>4.694</v>
      </c>
      <c r="C122">
        <f>_xll.BDH("912833GE Govt","YLD_YTM_ASK",20070518,20070727,"Days=N","Fill=B","Sort=D","Per=cW","Dts=H","cols=1;rows=11")</f>
        <v>4.423</v>
      </c>
      <c r="D122">
        <f>_xll.BDH("912833JU Govt","YLD_YTM_ASK",20070518,20070727,"Days=N","Fill=B","Sort=D","Per=cW","Dts=H","cols=1;rows=11")</f>
        <v>4.444</v>
      </c>
      <c r="E122">
        <f>_xll.BDH("912833JW Govt","YLD_YTM_ASK",20070518,20070727,"Days=N","Fill=B","Sort=D","Per=cW","Dts=H","cols=1;rows=11")</f>
        <v>4.2629999999999999</v>
      </c>
      <c r="F122">
        <f>_xll.BDH("912833JY Govt","YLD_YTM_ASK",20070518,20070727,"Days=N","Fill=B","Sort=D","Per=cW","Dts=H","cols=1;rows=11")</f>
        <v>4.2869999999999999</v>
      </c>
      <c r="G122">
        <f>_xll.BDH("912833KA Govt","YLD_YTM_ASK",20070518,20070727,"Days=N","Fill=B","Sort=D","Per=cW","Dts=H","cols=1;rows=11")</f>
        <v>4.6470000000000002</v>
      </c>
      <c r="H122">
        <f>_xll.BDH("912833KC Govt","YLD_YTM_ASK",20070518,20070727,"Days=N","Fill=B","Sort=D","Per=cW","Dts=H","cols=1;rows=11")</f>
        <v>4.7110000000000003</v>
      </c>
      <c r="I122">
        <f>_xll.BDH("912833KE Govt","YLD_YTM_ASK",20070518,20070727,"Days=N","Fill=B","Sort=D","Per=cW","Dts=H","cols=1;rows=11")</f>
        <v>4.7720000000000002</v>
      </c>
      <c r="J122">
        <f>_xll.BDH("912833KH Govt","YLD_YTM_ASK",20070518,20070727,"Days=N","Fill=B","Sort=D","Per=cW","Dts=H","cols=1;rows=11")</f>
        <v>4.8159999999999998</v>
      </c>
      <c r="K122">
        <f>_xll.BDH("912833KM Govt","YLD_YTM_ASK",20070518,20070727,"Days=N","Fill=B","Sort=D","Per=cW","Dts=H","cols=1;rows=11")</f>
        <v>4.8959999999999999</v>
      </c>
      <c r="L122">
        <f>_xll.BDH("912833LH Govt","YLD_YTM_ASK",20070518,20070727,"Days=N","Fill=B","Sort=D","Per=cW","Dts=H","cols=1;rows=11")</f>
        <v>5.1130000000000004</v>
      </c>
      <c r="M122">
        <f>_xll.BDH("912833PD Govt","YLD_YTM_ASK",20070518,20070727,"Days=N","Fill=B","Sort=D","Per=cW","Dts=H","cols=1;rows=11")</f>
        <v>5.05</v>
      </c>
      <c r="N122">
        <v>4.9130000000000003</v>
      </c>
    </row>
    <row r="123" spans="1:14" x14ac:dyDescent="0.25">
      <c r="A123" t="s">
        <v>103</v>
      </c>
      <c r="B123">
        <v>4.9139999999999997</v>
      </c>
      <c r="C123">
        <v>4.6870000000000003</v>
      </c>
      <c r="D123">
        <v>4.7359999999999998</v>
      </c>
      <c r="E123">
        <v>4.5069999999999997</v>
      </c>
      <c r="F123">
        <v>4.5540000000000003</v>
      </c>
      <c r="G123">
        <v>4.8460000000000001</v>
      </c>
      <c r="H123">
        <v>4.9210000000000003</v>
      </c>
      <c r="I123">
        <v>4.9800000000000004</v>
      </c>
      <c r="J123">
        <v>5.0060000000000002</v>
      </c>
      <c r="K123">
        <v>5.0620000000000003</v>
      </c>
      <c r="L123">
        <v>5.2309999999999999</v>
      </c>
      <c r="M123">
        <v>5.1680000000000001</v>
      </c>
      <c r="N123">
        <v>4.9470000000000001</v>
      </c>
    </row>
    <row r="124" spans="1:14" x14ac:dyDescent="0.25">
      <c r="A124" t="s">
        <v>104</v>
      </c>
      <c r="B124">
        <v>4.9470000000000001</v>
      </c>
      <c r="C124">
        <v>4.8479999999999999</v>
      </c>
      <c r="D124">
        <v>4.8949999999999996</v>
      </c>
      <c r="E124">
        <v>4.665</v>
      </c>
      <c r="F124">
        <v>4.7</v>
      </c>
      <c r="G124">
        <v>5</v>
      </c>
      <c r="H124">
        <v>5.069</v>
      </c>
      <c r="I124">
        <v>5.1260000000000003</v>
      </c>
      <c r="J124">
        <v>5.1520000000000001</v>
      </c>
      <c r="K124">
        <v>5.2089999999999996</v>
      </c>
      <c r="L124">
        <v>5.3570000000000002</v>
      </c>
      <c r="M124">
        <v>5.298</v>
      </c>
      <c r="N124">
        <v>4.9470000000000001</v>
      </c>
    </row>
    <row r="125" spans="1:14" x14ac:dyDescent="0.25">
      <c r="A125" t="s">
        <v>105</v>
      </c>
      <c r="B125">
        <v>5.0039999999999996</v>
      </c>
      <c r="C125">
        <v>4.9180000000000001</v>
      </c>
      <c r="D125">
        <v>4.9879999999999995</v>
      </c>
      <c r="E125">
        <v>4.7560000000000002</v>
      </c>
      <c r="F125">
        <v>4.7850000000000001</v>
      </c>
      <c r="G125">
        <v>5.08</v>
      </c>
      <c r="H125">
        <v>5.16</v>
      </c>
      <c r="I125">
        <v>5.21</v>
      </c>
      <c r="J125">
        <v>5.2370000000000001</v>
      </c>
      <c r="K125">
        <v>5.2809999999999997</v>
      </c>
      <c r="L125">
        <v>5.44</v>
      </c>
      <c r="M125">
        <v>5.3840000000000003</v>
      </c>
      <c r="N125">
        <v>4.9470000000000001</v>
      </c>
    </row>
    <row r="126" spans="1:14" x14ac:dyDescent="0.25">
      <c r="A126" t="s">
        <v>106</v>
      </c>
      <c r="B126">
        <v>4.8819999999999997</v>
      </c>
      <c r="C126">
        <v>4.7869999999999999</v>
      </c>
      <c r="D126">
        <v>4.9119999999999999</v>
      </c>
      <c r="E126">
        <v>4.5949999999999998</v>
      </c>
      <c r="F126">
        <v>4.6260000000000003</v>
      </c>
      <c r="G126">
        <v>4.9219999999999997</v>
      </c>
      <c r="H126">
        <v>4.9879999999999995</v>
      </c>
      <c r="I126">
        <v>5.0510000000000002</v>
      </c>
      <c r="J126">
        <v>5.0750000000000002</v>
      </c>
      <c r="K126">
        <v>5.1459999999999999</v>
      </c>
      <c r="L126">
        <v>5.3</v>
      </c>
      <c r="M126">
        <v>5.2430000000000003</v>
      </c>
      <c r="N126">
        <v>4.9470000000000001</v>
      </c>
    </row>
    <row r="127" spans="1:14" x14ac:dyDescent="0.25">
      <c r="A127" t="s">
        <v>107</v>
      </c>
      <c r="B127">
        <v>4.8639999999999999</v>
      </c>
      <c r="C127">
        <v>4.8719999999999999</v>
      </c>
      <c r="D127">
        <v>4.99</v>
      </c>
      <c r="E127">
        <v>4.6970000000000001</v>
      </c>
      <c r="F127">
        <v>4.7290000000000001</v>
      </c>
      <c r="G127">
        <v>5.0149999999999997</v>
      </c>
      <c r="H127">
        <v>5.1050000000000004</v>
      </c>
      <c r="I127">
        <v>5.1710000000000003</v>
      </c>
      <c r="J127">
        <v>5.181</v>
      </c>
      <c r="K127">
        <v>5.2560000000000002</v>
      </c>
      <c r="L127">
        <v>5.4269999999999996</v>
      </c>
      <c r="M127">
        <v>5.3739999999999997</v>
      </c>
      <c r="N127">
        <v>4.9470000000000001</v>
      </c>
    </row>
    <row r="128" spans="1:14" x14ac:dyDescent="0.25">
      <c r="A128" t="s">
        <v>108</v>
      </c>
      <c r="B128">
        <v>4.9370000000000003</v>
      </c>
      <c r="C128">
        <v>4.9710000000000001</v>
      </c>
      <c r="D128">
        <v>5.0449999999999999</v>
      </c>
      <c r="E128">
        <v>4.7620000000000005</v>
      </c>
      <c r="F128">
        <v>4.8010000000000002</v>
      </c>
      <c r="G128">
        <v>5.0659999999999998</v>
      </c>
      <c r="H128">
        <v>5.125</v>
      </c>
      <c r="I128">
        <v>5.2130000000000001</v>
      </c>
      <c r="J128">
        <v>5.2210000000000001</v>
      </c>
      <c r="K128">
        <v>5.2590000000000003</v>
      </c>
      <c r="L128">
        <v>5.4329999999999998</v>
      </c>
      <c r="M128">
        <v>5.375</v>
      </c>
      <c r="N128">
        <v>4.9470000000000001</v>
      </c>
    </row>
    <row r="129" spans="1:14" x14ac:dyDescent="0.25">
      <c r="A129" t="s">
        <v>109</v>
      </c>
      <c r="B129">
        <v>4.9379999999999997</v>
      </c>
      <c r="C129">
        <v>4.9459999999999997</v>
      </c>
      <c r="D129">
        <v>4.976</v>
      </c>
      <c r="E129">
        <v>4.7300000000000004</v>
      </c>
      <c r="F129">
        <v>4.7309999999999999</v>
      </c>
      <c r="G129">
        <v>5.0140000000000002</v>
      </c>
      <c r="H129">
        <v>5.1029999999999998</v>
      </c>
      <c r="I129">
        <v>5.14</v>
      </c>
      <c r="J129">
        <v>5.1539999999999999</v>
      </c>
      <c r="K129">
        <v>5.18</v>
      </c>
      <c r="L129">
        <v>5.367</v>
      </c>
      <c r="M129">
        <v>5.3330000000000002</v>
      </c>
      <c r="N129">
        <v>4.9470000000000001</v>
      </c>
    </row>
    <row r="130" spans="1:14" x14ac:dyDescent="0.25">
      <c r="A130" t="s">
        <v>110</v>
      </c>
      <c r="B130">
        <v>4.9809999999999999</v>
      </c>
      <c r="C130">
        <v>4.9260000000000002</v>
      </c>
      <c r="D130">
        <v>4.8840000000000003</v>
      </c>
      <c r="E130">
        <v>4.6079999999999997</v>
      </c>
      <c r="F130">
        <v>4.5330000000000004</v>
      </c>
      <c r="G130">
        <v>4.8789999999999996</v>
      </c>
      <c r="H130">
        <v>4.9379999999999997</v>
      </c>
      <c r="I130">
        <v>4.976</v>
      </c>
      <c r="J130">
        <v>4.9800000000000004</v>
      </c>
      <c r="K130">
        <v>5.0170000000000003</v>
      </c>
      <c r="L130">
        <v>5.2229999999999999</v>
      </c>
      <c r="M130">
        <v>5.1849999999999996</v>
      </c>
      <c r="N130">
        <v>4.9470000000000001</v>
      </c>
    </row>
    <row r="131" spans="1:14" x14ac:dyDescent="0.25">
      <c r="A131" t="s">
        <v>111</v>
      </c>
      <c r="B131">
        <v>4.8879999999999999</v>
      </c>
      <c r="C131">
        <v>4.7699999999999996</v>
      </c>
      <c r="D131">
        <v>4.7450000000000001</v>
      </c>
      <c r="E131">
        <v>4.4619999999999997</v>
      </c>
      <c r="F131">
        <v>4.4800000000000004</v>
      </c>
      <c r="G131">
        <v>4.78</v>
      </c>
      <c r="H131">
        <v>4.8419999999999996</v>
      </c>
      <c r="I131">
        <v>4.87</v>
      </c>
      <c r="J131">
        <v>4.9000000000000004</v>
      </c>
      <c r="K131">
        <v>4.9649999999999999</v>
      </c>
      <c r="L131">
        <v>5.1879999999999997</v>
      </c>
      <c r="M131">
        <v>5.14</v>
      </c>
      <c r="N131">
        <v>4.9550000000000001</v>
      </c>
    </row>
    <row r="132" spans="1:14" x14ac:dyDescent="0.25">
      <c r="A132" t="s">
        <v>112</v>
      </c>
      <c r="B132">
        <v>4.9009999999999998</v>
      </c>
      <c r="C132">
        <v>4.7439999999999998</v>
      </c>
      <c r="D132">
        <v>4.6870000000000003</v>
      </c>
      <c r="E132">
        <v>4.4260000000000002</v>
      </c>
      <c r="F132">
        <v>4.4349999999999996</v>
      </c>
      <c r="G132">
        <v>4.7240000000000002</v>
      </c>
      <c r="H132">
        <v>4.7789999999999999</v>
      </c>
      <c r="I132">
        <v>4.7869999999999999</v>
      </c>
      <c r="J132">
        <v>4.8309999999999995</v>
      </c>
      <c r="K132">
        <v>4.9279999999999999</v>
      </c>
      <c r="L132">
        <v>5.1159999999999997</v>
      </c>
      <c r="M132">
        <v>5.0819999999999999</v>
      </c>
      <c r="N132">
        <v>4.9329999999999998</v>
      </c>
    </row>
    <row r="133" spans="1:14" x14ac:dyDescent="0.25">
      <c r="A133" t="s">
        <v>113</v>
      </c>
      <c r="B133">
        <f>_xll.BDH("912833CU Govt","YLD_YTM_ASK",20070504,20070511,"Days=N","Fill=B","Sort=D","Per=cW","Dts=H","cols=1;rows=2")</f>
        <v>4.7149999999999999</v>
      </c>
      <c r="C133">
        <f>_xll.BDH("912833CW Govt","YLD_YTM_ASK",20070504,20070511,"Days=N","Fill=B","Sort=D","Per=cW","Dts=H","cols=1;rows=2")</f>
        <v>4.6120000000000001</v>
      </c>
      <c r="D133">
        <f>_xll.BDH("912833CY Govt","YLD_YTM_ASK",20070504,20070511,"Days=N","Fill=B","Sort=D","Per=cW","Dts=H","cols=1;rows=2")</f>
        <v>4.5110000000000001</v>
      </c>
      <c r="E133">
        <f>_xll.BDH("912833DA Govt","YLD_YTM_ASK",20070504,20070511,"Days=N","Fill=B","Sort=D","Per=cW","Dts=H","cols=1;rows=2")</f>
        <v>4.4729999999999999</v>
      </c>
      <c r="F133">
        <f>_xll.BDH("912833DC Govt","YLD_YTM_ASK",20070504,20070511,"Days=N","Fill=B","Sort=D","Per=cW","Dts=H","cols=1;rows=2")</f>
        <v>4.53</v>
      </c>
      <c r="G133">
        <f>_xll.BDH("912833DE Govt","YLD_YTM_ASK",20070504,20070511,"Days=N","Fill=B","Sort=D","Per=cW","Dts=H","cols=1;rows=2")</f>
        <v>4.5600000000000005</v>
      </c>
      <c r="H133">
        <f>_xll.BDH("912833DG Govt","YLD_YTM_ASK",20070504,20070511,"Days=N","Fill=B","Sort=D","Per=cW","Dts=H","cols=1;rows=2")</f>
        <v>4.6370000000000005</v>
      </c>
      <c r="I133">
        <f>_xll.BDH("912833JT Govt","YLD_YTM_ASK",20070504,20070511,"Days=N","Fill=B","Sort=D","Per=cW","Dts=H","cols=1;rows=2")</f>
        <v>4.6760000000000002</v>
      </c>
      <c r="J133">
        <f>_xll.BDH("912833KJ Govt","YLD_YTM_ASK",20070504,20070511,"Days=N","Fill=B","Sort=D","Per=cW","Dts=H","cols=1;rows=2")</f>
        <v>4.7240000000000002</v>
      </c>
      <c r="K133">
        <f>_xll.BDH("912833KN Govt","YLD_YTM_ASK",20070504,20070511,"Days=N","Fill=B","Sort=D","Per=cW","Dts=H","cols=1;rows=2")</f>
        <v>4.7770000000000001</v>
      </c>
      <c r="L133">
        <f>_xll.BDH("912833LJ Govt","YLD_YTM_ASK",20070504,20070511,"Days=N","Fill=B","Sort=D","Per=cW","Dts=H","cols=1;rows=2")</f>
        <v>4.9960000000000004</v>
      </c>
      <c r="M133">
        <f>_xll.BDH("912833PE Govt","YLD_YTM_ASK",20070504,20070511,"Days=N","Fill=B","Sort=D","Per=cW","Dts=H","cols=1;rows=2")</f>
        <v>4.984</v>
      </c>
      <c r="N133">
        <f>_xll.BDH("9128337E Govt","YLD_YTM_ASK",20070504,20070511,"Days=N","Fill=B","Sort=D","Per=cW","Dts=H","cols=1;rows=2")</f>
        <v>4.8149999999999995</v>
      </c>
    </row>
    <row r="134" spans="1:14" x14ac:dyDescent="0.25">
      <c r="A134" t="s">
        <v>114</v>
      </c>
      <c r="B134">
        <v>4.7240000000000002</v>
      </c>
      <c r="C134">
        <v>4.577</v>
      </c>
      <c r="D134">
        <v>4.4809999999999999</v>
      </c>
      <c r="E134">
        <v>4.42</v>
      </c>
      <c r="F134">
        <v>4.4909999999999997</v>
      </c>
      <c r="G134">
        <v>4.5190000000000001</v>
      </c>
      <c r="H134">
        <v>4.5999999999999996</v>
      </c>
      <c r="I134">
        <v>4.6479999999999997</v>
      </c>
      <c r="J134">
        <v>4.6950000000000003</v>
      </c>
      <c r="K134">
        <v>4.7670000000000003</v>
      </c>
      <c r="L134">
        <v>4.9660000000000002</v>
      </c>
      <c r="M134">
        <v>4.9240000000000004</v>
      </c>
      <c r="N134">
        <v>4.7709999999999999</v>
      </c>
    </row>
    <row r="135" spans="1:14" x14ac:dyDescent="0.25">
      <c r="A135" t="s">
        <v>115</v>
      </c>
      <c r="B135">
        <f>_xll.BDH("912833CT Govt","YLD_YTM_ASK",20061208,20070427,"Days=N","Fill=B","Sort=D","Per=cW","Dts=H","cols=1;rows=21")</f>
        <v>4.7969999999999997</v>
      </c>
      <c r="C135">
        <f>_xll.BDH("912833CV Govt","YLD_YTM_ASK",20061208,20070427,"Days=N","Fill=B","Sort=D","Per=cW","Dts=H","cols=1;rows=21")</f>
        <v>4.6100000000000003</v>
      </c>
      <c r="D135">
        <f>_xll.BDH("912833CX Govt","YLD_YTM_ASK",20061208,20070427,"Days=N","Fill=B","Sort=D","Per=cW","Dts=H","cols=1;rows=21")</f>
        <v>4.5</v>
      </c>
      <c r="E135">
        <f>_xll.BDH("912833CZ Govt","YLD_YTM_ASK",20061208,20070427,"Days=N","Fill=B","Sort=D","Per=cW","Dts=H","cols=1;rows=21")</f>
        <v>4.4649999999999999</v>
      </c>
      <c r="F135">
        <f>_xll.BDH("912833DB Govt","YLD_YTM_ASK",20061208,20070427,"Days=N","Fill=B","Sort=D","Per=cW","Dts=H","cols=1;rows=21")</f>
        <v>4.5270000000000001</v>
      </c>
      <c r="G135">
        <f>_xll.BDH("912833DD Govt","YLD_YTM_ASK",20061208,20070427,"Days=N","Fill=B","Sort=D","Per=cW","Dts=H","cols=1;rows=21")</f>
        <v>4.5780000000000003</v>
      </c>
      <c r="H135">
        <f>_xll.BDH("912833DF Govt","YLD_YTM_ASK",20061208,20070427,"Days=N","Fill=B","Sort=D","Per=cW","Dts=H","cols=1;rows=21")</f>
        <v>4.6230000000000002</v>
      </c>
      <c r="I135">
        <f>_xll.BDH("912833DH Govt","YLD_YTM_ASK",20061208,20070427,"Days=N","Fill=B","Sort=D","Per=cW","Dts=H","cols=1;rows=21")</f>
        <v>4.7</v>
      </c>
      <c r="J135">
        <f>_xll.BDH("912833KG Govt","YLD_YTM_ASK",20061208,20070427,"Days=N","Fill=B","Sort=D","Per=cW","Dts=H","cols=1;rows=21")</f>
        <v>4.7149999999999999</v>
      </c>
      <c r="K135">
        <f>_xll.BDH("912833KL Govt","YLD_YTM_ASK",20061208,20070427,"Days=N","Fill=B","Sort=D","Per=cW","Dts=H","cols=1;rows=21")</f>
        <v>4.7699999999999996</v>
      </c>
      <c r="L135">
        <f>_xll.BDH("912833LG Govt","YLD_YTM_ASK",20061208,20070427,"Days=N","Fill=B","Sort=D","Per=cW","Dts=H","cols=1;rows=21")</f>
        <v>5.0540000000000003</v>
      </c>
      <c r="M135">
        <f>_xll.BDH("912833PC Govt","YLD_YTM_ASK",20061208,20070427,"Days=N","Fill=B","Sort=D","Per=cW","Dts=H","cols=1;rows=21")</f>
        <v>5.0289999999999999</v>
      </c>
      <c r="N135">
        <f>_xll.BDH("9128335B Govt","YLD_YTM_ASK",20060421,20070427,"Days=N","Fill=B","Sort=D","Per=cW","Dts=H","cols=1;rows=54")</f>
        <v>4.84</v>
      </c>
    </row>
    <row r="136" spans="1:14" x14ac:dyDescent="0.25">
      <c r="A136" t="s">
        <v>116</v>
      </c>
      <c r="B136">
        <v>4.8029999999999999</v>
      </c>
      <c r="C136">
        <v>4.5999999999999996</v>
      </c>
      <c r="D136">
        <v>4.4930000000000003</v>
      </c>
      <c r="E136">
        <v>4.4719999999999995</v>
      </c>
      <c r="F136">
        <v>4.5069999999999997</v>
      </c>
      <c r="G136">
        <v>4.55</v>
      </c>
      <c r="H136">
        <v>4.6260000000000003</v>
      </c>
      <c r="I136">
        <v>4.6850000000000005</v>
      </c>
      <c r="J136">
        <v>4.71</v>
      </c>
      <c r="K136">
        <v>4.7539999999999996</v>
      </c>
      <c r="L136">
        <v>5.0119999999999996</v>
      </c>
      <c r="M136">
        <v>5.0019999999999998</v>
      </c>
      <c r="N136">
        <v>4.8140000000000001</v>
      </c>
    </row>
    <row r="137" spans="1:14" x14ac:dyDescent="0.25">
      <c r="A137" t="s">
        <v>117</v>
      </c>
      <c r="B137">
        <v>4.9139999999999997</v>
      </c>
      <c r="C137">
        <v>4.7210000000000001</v>
      </c>
      <c r="D137">
        <v>4.6050000000000004</v>
      </c>
      <c r="E137">
        <v>4.5750000000000002</v>
      </c>
      <c r="F137">
        <v>4.6260000000000003</v>
      </c>
      <c r="G137">
        <v>4.66</v>
      </c>
      <c r="H137">
        <v>4.7190000000000003</v>
      </c>
      <c r="I137">
        <v>4.7690000000000001</v>
      </c>
      <c r="J137">
        <v>4.8100000000000005</v>
      </c>
      <c r="K137">
        <v>4.8460000000000001</v>
      </c>
      <c r="L137">
        <v>5.101</v>
      </c>
      <c r="M137">
        <v>5.0789999999999997</v>
      </c>
      <c r="N137">
        <v>4.88</v>
      </c>
    </row>
    <row r="138" spans="1:14" x14ac:dyDescent="0.25">
      <c r="A138" t="s">
        <v>118</v>
      </c>
      <c r="B138">
        <v>4.8769999999999998</v>
      </c>
      <c r="C138">
        <v>4.6870000000000003</v>
      </c>
      <c r="D138">
        <v>4.5919999999999996</v>
      </c>
      <c r="E138">
        <v>4.5549999999999997</v>
      </c>
      <c r="F138">
        <v>4.6079999999999997</v>
      </c>
      <c r="G138">
        <v>4.6379999999999999</v>
      </c>
      <c r="H138">
        <v>4.7050000000000001</v>
      </c>
      <c r="I138">
        <v>4.7549999999999999</v>
      </c>
      <c r="J138">
        <v>4.79</v>
      </c>
      <c r="K138">
        <v>4.835</v>
      </c>
      <c r="L138">
        <v>5.0949999999999998</v>
      </c>
      <c r="M138">
        <v>5.0629999999999997</v>
      </c>
      <c r="N138">
        <v>4.875</v>
      </c>
    </row>
    <row r="139" spans="1:14" x14ac:dyDescent="0.25">
      <c r="A139" t="s">
        <v>119</v>
      </c>
      <c r="B139">
        <v>4.8259999999999996</v>
      </c>
      <c r="C139">
        <v>4.57</v>
      </c>
      <c r="D139">
        <v>4.4489999999999998</v>
      </c>
      <c r="E139">
        <v>4.444</v>
      </c>
      <c r="F139">
        <v>4.4800000000000004</v>
      </c>
      <c r="G139">
        <v>4.5309999999999997</v>
      </c>
      <c r="H139">
        <v>4.6109999999999998</v>
      </c>
      <c r="I139">
        <v>4.6500000000000004</v>
      </c>
      <c r="J139">
        <v>4.6950000000000003</v>
      </c>
      <c r="K139">
        <v>4.7379999999999995</v>
      </c>
      <c r="L139">
        <v>5.0049999999999999</v>
      </c>
      <c r="M139">
        <v>4.984</v>
      </c>
      <c r="N139">
        <v>4.8100000000000005</v>
      </c>
    </row>
    <row r="140" spans="1:14" x14ac:dyDescent="0.25">
      <c r="A140" t="s">
        <v>120</v>
      </c>
      <c r="B140">
        <v>4.8550000000000004</v>
      </c>
      <c r="C140">
        <v>4.55</v>
      </c>
      <c r="D140">
        <v>4.4429999999999996</v>
      </c>
      <c r="E140">
        <v>4.4000000000000004</v>
      </c>
      <c r="F140">
        <v>4.4420000000000002</v>
      </c>
      <c r="G140">
        <v>4.5049999999999999</v>
      </c>
      <c r="H140">
        <v>4.57</v>
      </c>
      <c r="I140">
        <v>4.6120000000000001</v>
      </c>
      <c r="J140">
        <v>4.6550000000000002</v>
      </c>
      <c r="K140">
        <v>4.6959999999999997</v>
      </c>
      <c r="L140">
        <v>4.9649999999999999</v>
      </c>
      <c r="M140">
        <v>4.9450000000000003</v>
      </c>
      <c r="N140">
        <v>4.7629999999999999</v>
      </c>
    </row>
    <row r="141" spans="1:14" x14ac:dyDescent="0.25">
      <c r="A141" t="s">
        <v>121</v>
      </c>
      <c r="B141">
        <v>4.8049999999999997</v>
      </c>
      <c r="C141">
        <v>4.54</v>
      </c>
      <c r="D141">
        <v>4.3970000000000002</v>
      </c>
      <c r="E141">
        <v>4.3550000000000004</v>
      </c>
      <c r="F141">
        <v>4.4050000000000002</v>
      </c>
      <c r="G141">
        <v>4.4450000000000003</v>
      </c>
      <c r="H141">
        <v>4.5049999999999999</v>
      </c>
      <c r="I141">
        <v>4.55</v>
      </c>
      <c r="J141">
        <v>4.5890000000000004</v>
      </c>
      <c r="K141">
        <v>4.6219999999999999</v>
      </c>
      <c r="L141">
        <v>4.8609999999999998</v>
      </c>
      <c r="M141">
        <v>4.835</v>
      </c>
      <c r="N141">
        <v>4.6479999999999997</v>
      </c>
    </row>
    <row r="142" spans="1:14" x14ac:dyDescent="0.25">
      <c r="A142" t="s">
        <v>122</v>
      </c>
      <c r="B142">
        <v>4.87</v>
      </c>
      <c r="C142">
        <v>4.6310000000000002</v>
      </c>
      <c r="D142">
        <v>4.4850000000000003</v>
      </c>
      <c r="E142">
        <v>4.4400000000000004</v>
      </c>
      <c r="F142">
        <v>4.4859999999999998</v>
      </c>
      <c r="G142">
        <v>4.5049999999999999</v>
      </c>
      <c r="H142">
        <v>4.5549999999999997</v>
      </c>
      <c r="I142">
        <v>4.5940000000000003</v>
      </c>
      <c r="J142">
        <v>4.6399999999999997</v>
      </c>
      <c r="K142">
        <v>4.6680000000000001</v>
      </c>
      <c r="L142">
        <v>4.891</v>
      </c>
      <c r="M142">
        <v>4.8600000000000003</v>
      </c>
      <c r="N142">
        <v>4.6630000000000003</v>
      </c>
    </row>
    <row r="143" spans="1:14" x14ac:dyDescent="0.25">
      <c r="A143" t="s">
        <v>123</v>
      </c>
      <c r="B143">
        <v>4.6899999999999995</v>
      </c>
      <c r="C143">
        <v>4.4950000000000001</v>
      </c>
      <c r="D143">
        <v>4.3600000000000003</v>
      </c>
      <c r="E143">
        <v>4.327</v>
      </c>
      <c r="F143">
        <v>4.4400000000000004</v>
      </c>
      <c r="G143">
        <v>4.4189999999999996</v>
      </c>
      <c r="H143">
        <v>4.4779999999999998</v>
      </c>
      <c r="I143">
        <v>4.5140000000000002</v>
      </c>
      <c r="J143">
        <v>4.548</v>
      </c>
      <c r="K143">
        <v>4.5780000000000003</v>
      </c>
      <c r="L143">
        <v>4.8170000000000002</v>
      </c>
      <c r="M143">
        <v>4.78</v>
      </c>
      <c r="N143">
        <v>4.59</v>
      </c>
    </row>
    <row r="144" spans="1:14" x14ac:dyDescent="0.25">
      <c r="A144" t="s">
        <v>124</v>
      </c>
      <c r="B144">
        <v>4.9000000000000004</v>
      </c>
      <c r="C144">
        <v>4.74</v>
      </c>
      <c r="D144">
        <v>4.6050000000000004</v>
      </c>
      <c r="E144">
        <v>4.5549999999999997</v>
      </c>
      <c r="F144">
        <v>4.601</v>
      </c>
      <c r="G144">
        <v>4.6260000000000003</v>
      </c>
      <c r="H144">
        <v>4.66</v>
      </c>
      <c r="I144">
        <v>4.6909999999999998</v>
      </c>
      <c r="J144">
        <v>4.7210000000000001</v>
      </c>
      <c r="K144">
        <v>4.7469999999999999</v>
      </c>
      <c r="L144">
        <v>4.9559999999999995</v>
      </c>
      <c r="M144">
        <v>4.915</v>
      </c>
      <c r="N144">
        <v>4.7320000000000002</v>
      </c>
    </row>
    <row r="145" spans="1:14" x14ac:dyDescent="0.25">
      <c r="A145" t="s">
        <v>125</v>
      </c>
      <c r="B145">
        <v>4.9080000000000004</v>
      </c>
      <c r="C145">
        <v>4.7300000000000004</v>
      </c>
      <c r="D145">
        <v>4.6180000000000003</v>
      </c>
      <c r="E145">
        <v>4.5649999999999995</v>
      </c>
      <c r="F145">
        <v>4.6029999999999998</v>
      </c>
      <c r="G145">
        <v>4.6219999999999999</v>
      </c>
      <c r="H145">
        <v>4.67</v>
      </c>
      <c r="I145">
        <v>4.7050000000000001</v>
      </c>
      <c r="J145">
        <v>4.7350000000000003</v>
      </c>
      <c r="K145">
        <v>4.7699999999999996</v>
      </c>
      <c r="L145">
        <v>4.9749999999999996</v>
      </c>
      <c r="M145">
        <v>4.9429999999999996</v>
      </c>
      <c r="N145">
        <v>4.7300000000000004</v>
      </c>
    </row>
    <row r="146" spans="1:14" x14ac:dyDescent="0.25">
      <c r="A146" t="s">
        <v>126</v>
      </c>
      <c r="B146">
        <v>4.9790000000000001</v>
      </c>
      <c r="C146">
        <v>4.8159999999999998</v>
      </c>
      <c r="D146">
        <v>4.7249999999999996</v>
      </c>
      <c r="E146">
        <v>4.665</v>
      </c>
      <c r="F146">
        <v>4.7089999999999996</v>
      </c>
      <c r="G146">
        <v>4.7249999999999996</v>
      </c>
      <c r="H146">
        <v>4.76</v>
      </c>
      <c r="I146">
        <v>4.7889999999999997</v>
      </c>
      <c r="J146">
        <v>4.8289999999999997</v>
      </c>
      <c r="K146">
        <v>4.8449999999999998</v>
      </c>
      <c r="L146">
        <v>5.0449999999999999</v>
      </c>
      <c r="M146">
        <v>4.9969999999999999</v>
      </c>
      <c r="N146">
        <v>4.827</v>
      </c>
    </row>
    <row r="147" spans="1:14" x14ac:dyDescent="0.25">
      <c r="A147" t="s">
        <v>127</v>
      </c>
      <c r="B147">
        <v>4.9850000000000003</v>
      </c>
      <c r="C147">
        <v>4.8620000000000001</v>
      </c>
      <c r="D147">
        <v>4.75</v>
      </c>
      <c r="E147">
        <v>4.7</v>
      </c>
      <c r="F147">
        <v>4.7430000000000003</v>
      </c>
      <c r="G147">
        <v>4.7629999999999999</v>
      </c>
      <c r="H147">
        <v>4.7960000000000003</v>
      </c>
      <c r="I147">
        <v>4.8289999999999997</v>
      </c>
      <c r="J147">
        <v>4.87</v>
      </c>
      <c r="K147">
        <v>4.8860000000000001</v>
      </c>
      <c r="L147">
        <v>5.0869999999999997</v>
      </c>
      <c r="M147">
        <v>5.0380000000000003</v>
      </c>
      <c r="N147">
        <v>4.8600000000000003</v>
      </c>
    </row>
    <row r="148" spans="1:14" x14ac:dyDescent="0.25">
      <c r="A148" t="s">
        <v>128</v>
      </c>
      <c r="B148">
        <v>5.0229999999999997</v>
      </c>
      <c r="C148">
        <v>4.9030000000000005</v>
      </c>
      <c r="D148">
        <v>4.8070000000000004</v>
      </c>
      <c r="E148">
        <v>4.7729999999999997</v>
      </c>
      <c r="F148">
        <v>4.8090000000000002</v>
      </c>
      <c r="G148">
        <v>4.8140000000000001</v>
      </c>
      <c r="H148">
        <v>4.8499999999999996</v>
      </c>
      <c r="I148">
        <v>4.8819999999999997</v>
      </c>
      <c r="J148">
        <v>4.9190000000000005</v>
      </c>
      <c r="K148">
        <v>4.9359999999999999</v>
      </c>
      <c r="L148">
        <v>5.1390000000000002</v>
      </c>
      <c r="M148">
        <v>5.09</v>
      </c>
      <c r="N148">
        <v>4.9000000000000004</v>
      </c>
    </row>
    <row r="149" spans="1:14" x14ac:dyDescent="0.25">
      <c r="A149" t="s">
        <v>129</v>
      </c>
      <c r="B149">
        <v>5.0220000000000002</v>
      </c>
      <c r="C149">
        <v>4.8360000000000003</v>
      </c>
      <c r="D149">
        <v>4.7149999999999999</v>
      </c>
      <c r="E149">
        <v>4.68</v>
      </c>
      <c r="F149">
        <v>4.71</v>
      </c>
      <c r="G149">
        <v>4.7190000000000003</v>
      </c>
      <c r="H149">
        <v>4.7450000000000001</v>
      </c>
      <c r="I149">
        <v>4.7839999999999998</v>
      </c>
      <c r="J149">
        <v>4.8250000000000002</v>
      </c>
      <c r="K149">
        <v>4.8369999999999997</v>
      </c>
      <c r="L149">
        <v>5.0359999999999996</v>
      </c>
      <c r="M149">
        <v>4.9749999999999996</v>
      </c>
      <c r="N149">
        <v>4.7869999999999999</v>
      </c>
    </row>
    <row r="150" spans="1:14" x14ac:dyDescent="0.25">
      <c r="A150" t="s">
        <v>130</v>
      </c>
      <c r="B150">
        <v>4.9470000000000001</v>
      </c>
      <c r="C150">
        <v>4.78</v>
      </c>
      <c r="D150">
        <v>4.6929999999999996</v>
      </c>
      <c r="E150">
        <v>4.6449999999999996</v>
      </c>
      <c r="F150">
        <v>4.6829999999999998</v>
      </c>
      <c r="G150">
        <v>4.6970000000000001</v>
      </c>
      <c r="H150">
        <v>4.7350000000000003</v>
      </c>
      <c r="I150">
        <v>4.7750000000000004</v>
      </c>
      <c r="J150">
        <v>4.8149999999999995</v>
      </c>
      <c r="K150">
        <v>4.835</v>
      </c>
      <c r="L150">
        <v>5.03</v>
      </c>
      <c r="M150">
        <v>4.968</v>
      </c>
      <c r="N150">
        <v>4.7850000000000001</v>
      </c>
    </row>
    <row r="151" spans="1:14" x14ac:dyDescent="0.25">
      <c r="A151" t="s">
        <v>131</v>
      </c>
      <c r="B151">
        <v>4.8689999999999998</v>
      </c>
      <c r="C151">
        <v>4.673</v>
      </c>
      <c r="D151">
        <v>4.5629999999999997</v>
      </c>
      <c r="E151">
        <v>4.5410000000000004</v>
      </c>
      <c r="F151">
        <v>4.5750000000000002</v>
      </c>
      <c r="G151">
        <v>4.5890000000000004</v>
      </c>
      <c r="H151">
        <v>4.6189999999999998</v>
      </c>
      <c r="I151">
        <v>4.6530000000000005</v>
      </c>
      <c r="J151">
        <v>4.6909999999999998</v>
      </c>
      <c r="K151">
        <v>4.7119999999999997</v>
      </c>
      <c r="L151">
        <v>4.907</v>
      </c>
      <c r="M151">
        <v>4.8540000000000001</v>
      </c>
      <c r="N151">
        <v>4.6710000000000003</v>
      </c>
    </row>
    <row r="152" spans="1:14" x14ac:dyDescent="0.25">
      <c r="A152" t="s">
        <v>132</v>
      </c>
      <c r="B152">
        <v>4.9409999999999998</v>
      </c>
      <c r="C152">
        <v>4.7050000000000001</v>
      </c>
      <c r="D152">
        <v>4.6379999999999999</v>
      </c>
      <c r="E152">
        <v>4.585</v>
      </c>
      <c r="F152">
        <v>4.6269999999999998</v>
      </c>
      <c r="G152">
        <v>4.6319999999999997</v>
      </c>
      <c r="H152">
        <v>4.6749999999999998</v>
      </c>
      <c r="I152">
        <v>4.71</v>
      </c>
      <c r="J152">
        <v>4.7549999999999999</v>
      </c>
      <c r="K152">
        <v>4.7699999999999996</v>
      </c>
      <c r="L152">
        <v>4.9749999999999996</v>
      </c>
      <c r="M152">
        <v>4.923</v>
      </c>
      <c r="N152">
        <v>4.7450000000000001</v>
      </c>
    </row>
    <row r="153" spans="1:14" x14ac:dyDescent="0.25">
      <c r="A153" t="s">
        <v>133</v>
      </c>
      <c r="B153">
        <v>4.8499999999999996</v>
      </c>
      <c r="C153">
        <v>4.6399999999999997</v>
      </c>
      <c r="D153">
        <v>4.5330000000000004</v>
      </c>
      <c r="E153">
        <v>4.49</v>
      </c>
      <c r="F153">
        <v>4.5330000000000004</v>
      </c>
      <c r="G153">
        <v>4.5280000000000005</v>
      </c>
      <c r="H153">
        <v>4.5649999999999995</v>
      </c>
      <c r="I153">
        <v>4.5999999999999996</v>
      </c>
      <c r="J153">
        <v>4.67</v>
      </c>
      <c r="K153">
        <v>4.6899999999999995</v>
      </c>
      <c r="L153">
        <v>4.92</v>
      </c>
      <c r="M153">
        <v>4.8810000000000002</v>
      </c>
      <c r="N153">
        <v>4.6899999999999995</v>
      </c>
    </row>
    <row r="154" spans="1:14" x14ac:dyDescent="0.25">
      <c r="A154" t="s">
        <v>134</v>
      </c>
      <c r="B154">
        <v>4.8230000000000004</v>
      </c>
      <c r="C154">
        <v>4.6340000000000003</v>
      </c>
      <c r="D154">
        <v>4.5229999999999997</v>
      </c>
      <c r="E154">
        <v>4.4740000000000002</v>
      </c>
      <c r="F154">
        <v>4.5060000000000002</v>
      </c>
      <c r="G154">
        <v>4.53</v>
      </c>
      <c r="H154">
        <v>4.5600000000000005</v>
      </c>
      <c r="I154">
        <v>4.5990000000000002</v>
      </c>
      <c r="J154">
        <v>4.6449999999999996</v>
      </c>
      <c r="K154">
        <v>4.6690000000000005</v>
      </c>
      <c r="L154">
        <v>4.8710000000000004</v>
      </c>
      <c r="M154">
        <v>4.8410000000000002</v>
      </c>
      <c r="N154">
        <v>4.6509999999999998</v>
      </c>
    </row>
    <row r="155" spans="1:14" x14ac:dyDescent="0.25">
      <c r="A155" t="s">
        <v>135</v>
      </c>
      <c r="B155">
        <v>4.7729999999999997</v>
      </c>
      <c r="C155">
        <v>4.5780000000000003</v>
      </c>
      <c r="D155">
        <v>4.4779999999999998</v>
      </c>
      <c r="E155">
        <v>4.4240000000000004</v>
      </c>
      <c r="F155">
        <v>4.4619999999999997</v>
      </c>
      <c r="G155">
        <v>4.4879999999999995</v>
      </c>
      <c r="H155">
        <v>4.516</v>
      </c>
      <c r="I155">
        <v>4.5510000000000002</v>
      </c>
      <c r="J155">
        <v>4.5999999999999996</v>
      </c>
      <c r="K155">
        <v>4.62</v>
      </c>
      <c r="L155">
        <v>4.8100000000000005</v>
      </c>
      <c r="M155">
        <v>4.7770000000000001</v>
      </c>
      <c r="N155">
        <v>4.59</v>
      </c>
    </row>
    <row r="156" spans="1:14" x14ac:dyDescent="0.25">
      <c r="A156" t="s">
        <v>136</v>
      </c>
      <c r="B156">
        <f>_xll.BDH("912833CS Govt","YLD_YTM_ASK",20060616,20061201,"Days=N","Fill=B","Sort=D","Per=cW","Dts=H","cols=1;rows=25")</f>
        <v>4.7240000000000002</v>
      </c>
      <c r="C156">
        <f>_xll.BDH("912833CU Govt","YLD_YTM_ASK",20060616,20061201,"Days=N","Fill=B","Sort=D","Per=cW","Dts=H","cols=1;rows=25")</f>
        <v>4.4850000000000003</v>
      </c>
      <c r="D156">
        <f>_xll.BDH("912833CW Govt","YLD_YTM_ASK",20060616,20061201,"Days=N","Fill=B","Sort=D","Per=cW","Dts=H","cols=1;rows=25")</f>
        <v>4.4130000000000003</v>
      </c>
      <c r="E156">
        <f>_xll.BDH("912833CY Govt","YLD_YTM_ASK",20060616,20061201,"Days=N","Fill=B","Sort=D","Per=cW","Dts=H","cols=1;rows=25")</f>
        <v>4.3129999999999997</v>
      </c>
      <c r="F156">
        <f>_xll.BDH("912833DA Govt","YLD_YTM_ASK",20060616,20061201,"Days=N","Fill=B","Sort=D","Per=cW","Dts=H","cols=1;rows=25")</f>
        <v>4.2850000000000001</v>
      </c>
      <c r="G156">
        <f>_xll.BDH("912833DC Govt","YLD_YTM_ASK",20060616,20061201,"Days=N","Fill=B","Sort=D","Per=cW","Dts=H","cols=1;rows=25")</f>
        <v>4.3230000000000004</v>
      </c>
      <c r="H156">
        <f>_xll.BDH("912833DE Govt","YLD_YTM_ASK",20060616,20061201,"Days=N","Fill=B","Sort=D","Per=cW","Dts=H","cols=1;rows=25")</f>
        <v>4.3629999999999995</v>
      </c>
      <c r="I156">
        <f>_xll.BDH("912833DG Govt","YLD_YTM_ASK",20060616,20061201,"Days=N","Fill=B","Sort=D","Per=cW","Dts=H","cols=1;rows=25")</f>
        <v>4.4290000000000003</v>
      </c>
      <c r="J156">
        <f>_xll.BDH("912833JT Govt","YLD_YTM_ASK",20060616,20061201,"Days=N","Fill=B","Sort=D","Per=cW","Dts=H","cols=1;rows=25")</f>
        <v>4.4530000000000003</v>
      </c>
      <c r="K156">
        <f>_xll.BDH("912833KJ Govt","YLD_YTM_ASK",20060616,20061201,"Days=N","Fill=B","Sort=D","Per=cW","Dts=H","cols=1;rows=25")</f>
        <v>4.5179999999999998</v>
      </c>
      <c r="L156">
        <f>_xll.BDH("912833LE Govt","YLD_YTM_ASK",20060616,20061201,"Days=N","Fill=B","Sort=D","Per=cW","Dts=H","cols=1;rows=25")</f>
        <v>4.7140000000000004</v>
      </c>
      <c r="M156">
        <f>_xll.BDH("912833PA Govt","YLD_YTM_ASK",20060616,20061201,"Days=N","Fill=B","Sort=D","Per=cW","Dts=H","cols=1;rows=25")</f>
        <v>4.718</v>
      </c>
      <c r="N156">
        <v>4.4809999999999999</v>
      </c>
    </row>
    <row r="157" spans="1:14" x14ac:dyDescent="0.25">
      <c r="A157" t="s">
        <v>137</v>
      </c>
      <c r="B157">
        <v>4.8600000000000003</v>
      </c>
      <c r="C157">
        <v>4.7</v>
      </c>
      <c r="D157">
        <v>4.585</v>
      </c>
      <c r="E157">
        <v>4.46</v>
      </c>
      <c r="F157">
        <v>4.43</v>
      </c>
      <c r="G157">
        <v>4.4649999999999999</v>
      </c>
      <c r="H157">
        <v>4.47</v>
      </c>
      <c r="I157">
        <v>4.5350000000000001</v>
      </c>
      <c r="J157">
        <v>4.5600000000000005</v>
      </c>
      <c r="K157">
        <v>4.62</v>
      </c>
      <c r="L157">
        <v>4.8049999999999997</v>
      </c>
      <c r="M157">
        <v>4.7850000000000001</v>
      </c>
      <c r="N157">
        <v>4.5600000000000005</v>
      </c>
    </row>
    <row r="158" spans="1:14" x14ac:dyDescent="0.25">
      <c r="A158" t="s">
        <v>138</v>
      </c>
      <c r="B158">
        <v>4.8760000000000003</v>
      </c>
      <c r="C158">
        <v>4.718</v>
      </c>
      <c r="D158">
        <v>4.6399999999999997</v>
      </c>
      <c r="E158">
        <v>4.5179999999999998</v>
      </c>
      <c r="F158">
        <v>4.4800000000000004</v>
      </c>
      <c r="G158">
        <v>4.5149999999999997</v>
      </c>
      <c r="H158">
        <v>4.54</v>
      </c>
      <c r="I158">
        <v>4.6029999999999998</v>
      </c>
      <c r="J158">
        <v>4.625</v>
      </c>
      <c r="K158">
        <v>4.6820000000000004</v>
      </c>
      <c r="L158">
        <v>4.8600000000000003</v>
      </c>
      <c r="M158">
        <v>4.8390000000000004</v>
      </c>
      <c r="N158">
        <v>4.62</v>
      </c>
    </row>
    <row r="159" spans="1:14" x14ac:dyDescent="0.25">
      <c r="A159" t="s">
        <v>139</v>
      </c>
      <c r="B159">
        <v>4.9000000000000004</v>
      </c>
      <c r="C159">
        <v>4.6950000000000003</v>
      </c>
      <c r="D159">
        <v>4.6150000000000002</v>
      </c>
      <c r="E159">
        <v>4.4950000000000001</v>
      </c>
      <c r="F159">
        <v>4.49</v>
      </c>
      <c r="G159">
        <v>4.5030000000000001</v>
      </c>
      <c r="H159">
        <v>4.5170000000000003</v>
      </c>
      <c r="I159">
        <v>4.5830000000000002</v>
      </c>
      <c r="J159">
        <v>4.6129999999999995</v>
      </c>
      <c r="K159">
        <v>4.6669999999999998</v>
      </c>
      <c r="L159">
        <v>4.8609999999999998</v>
      </c>
      <c r="M159">
        <v>4.843</v>
      </c>
      <c r="N159">
        <v>4.6289999999999996</v>
      </c>
    </row>
    <row r="160" spans="1:14" x14ac:dyDescent="0.25">
      <c r="A160" t="s">
        <v>140</v>
      </c>
      <c r="B160">
        <v>4.9190000000000005</v>
      </c>
      <c r="C160">
        <v>4.7940000000000005</v>
      </c>
      <c r="D160">
        <v>4.7229999999999999</v>
      </c>
      <c r="E160">
        <v>4.62</v>
      </c>
      <c r="F160">
        <v>4.6230000000000002</v>
      </c>
      <c r="G160">
        <v>4.6100000000000003</v>
      </c>
      <c r="H160">
        <v>4.6449999999999996</v>
      </c>
      <c r="I160">
        <v>4.7140000000000004</v>
      </c>
      <c r="J160">
        <v>4.7439999999999998</v>
      </c>
      <c r="K160">
        <v>4.7919999999999998</v>
      </c>
      <c r="L160">
        <v>4.976</v>
      </c>
      <c r="M160">
        <v>4.9539999999999997</v>
      </c>
      <c r="N160">
        <v>4.7450000000000001</v>
      </c>
    </row>
    <row r="161" spans="1:14" x14ac:dyDescent="0.25">
      <c r="A161" t="s">
        <v>141</v>
      </c>
      <c r="B161">
        <v>4.859</v>
      </c>
      <c r="C161">
        <v>4.7190000000000003</v>
      </c>
      <c r="D161">
        <v>4.665</v>
      </c>
      <c r="E161">
        <v>4.5600000000000005</v>
      </c>
      <c r="F161">
        <v>4.5549999999999997</v>
      </c>
      <c r="G161">
        <v>4.5789999999999997</v>
      </c>
      <c r="H161">
        <v>4.6029999999999998</v>
      </c>
      <c r="I161">
        <v>4.6749999999999998</v>
      </c>
      <c r="J161">
        <v>4.7059999999999995</v>
      </c>
      <c r="K161">
        <v>4.7560000000000002</v>
      </c>
      <c r="L161">
        <v>4.9530000000000003</v>
      </c>
      <c r="M161">
        <v>4.9350000000000005</v>
      </c>
      <c r="N161">
        <v>4.7359999999999998</v>
      </c>
    </row>
    <row r="162" spans="1:14" x14ac:dyDescent="0.25">
      <c r="A162" t="s">
        <v>142</v>
      </c>
      <c r="B162">
        <v>4.9169999999999998</v>
      </c>
      <c r="C162">
        <v>4.8319999999999999</v>
      </c>
      <c r="D162">
        <v>4.7850000000000001</v>
      </c>
      <c r="E162">
        <v>4.6749999999999998</v>
      </c>
      <c r="F162">
        <v>4.6749999999999998</v>
      </c>
      <c r="G162">
        <v>4.6850000000000005</v>
      </c>
      <c r="H162">
        <v>4.7160000000000002</v>
      </c>
      <c r="I162">
        <v>4.7850000000000001</v>
      </c>
      <c r="J162">
        <v>4.8209999999999997</v>
      </c>
      <c r="K162">
        <v>4.8780000000000001</v>
      </c>
      <c r="L162">
        <v>5.0750000000000002</v>
      </c>
      <c r="M162">
        <v>5.0430000000000001</v>
      </c>
      <c r="N162">
        <v>4.8410000000000002</v>
      </c>
    </row>
    <row r="163" spans="1:14" x14ac:dyDescent="0.25">
      <c r="A163" t="s">
        <v>143</v>
      </c>
      <c r="B163">
        <v>4.9669999999999996</v>
      </c>
      <c r="C163">
        <v>4.83</v>
      </c>
      <c r="D163">
        <v>4.7750000000000004</v>
      </c>
      <c r="E163">
        <v>4.6790000000000003</v>
      </c>
      <c r="F163">
        <v>4.6850000000000005</v>
      </c>
      <c r="G163">
        <v>4.7050000000000001</v>
      </c>
      <c r="H163">
        <v>4.7249999999999996</v>
      </c>
      <c r="I163">
        <v>4.8</v>
      </c>
      <c r="J163">
        <v>4.8330000000000002</v>
      </c>
      <c r="K163">
        <v>4.8920000000000003</v>
      </c>
      <c r="L163">
        <v>5.0860000000000003</v>
      </c>
      <c r="M163">
        <v>5.0670000000000002</v>
      </c>
      <c r="N163">
        <v>4.8949999999999996</v>
      </c>
    </row>
    <row r="164" spans="1:14" x14ac:dyDescent="0.25">
      <c r="A164" t="s">
        <v>144</v>
      </c>
      <c r="B164">
        <v>4.875</v>
      </c>
      <c r="C164">
        <v>4.71</v>
      </c>
      <c r="D164">
        <v>4.6449999999999996</v>
      </c>
      <c r="E164">
        <v>4.55</v>
      </c>
      <c r="F164">
        <v>4.5649999999999995</v>
      </c>
      <c r="G164">
        <v>4.57</v>
      </c>
      <c r="H164">
        <v>4.6050000000000004</v>
      </c>
      <c r="I164">
        <v>4.68</v>
      </c>
      <c r="J164">
        <v>4.7249999999999996</v>
      </c>
      <c r="K164">
        <v>4.7850000000000001</v>
      </c>
      <c r="L164">
        <v>4.9850000000000003</v>
      </c>
      <c r="M164">
        <v>4.9749999999999996</v>
      </c>
      <c r="N164">
        <v>4.7050000000000001</v>
      </c>
    </row>
    <row r="165" spans="1:14" x14ac:dyDescent="0.25">
      <c r="A165" t="s">
        <v>145</v>
      </c>
      <c r="B165">
        <v>4.7960000000000003</v>
      </c>
      <c r="C165">
        <v>4.66</v>
      </c>
      <c r="D165">
        <v>4.5940000000000003</v>
      </c>
      <c r="E165">
        <v>4.4989999999999997</v>
      </c>
      <c r="F165">
        <v>4.516</v>
      </c>
      <c r="G165">
        <v>4.5170000000000003</v>
      </c>
      <c r="H165">
        <v>4.5469999999999997</v>
      </c>
      <c r="I165">
        <v>4.6420000000000003</v>
      </c>
      <c r="J165">
        <v>4.6740000000000004</v>
      </c>
      <c r="K165">
        <v>4.7290000000000001</v>
      </c>
      <c r="L165">
        <v>4.9059999999999997</v>
      </c>
      <c r="M165">
        <v>4.8890000000000002</v>
      </c>
      <c r="N165">
        <v>4.66</v>
      </c>
    </row>
    <row r="166" spans="1:14" x14ac:dyDescent="0.25">
      <c r="A166" t="s">
        <v>146</v>
      </c>
      <c r="B166">
        <v>4.7519999999999998</v>
      </c>
      <c r="C166">
        <v>4.6050000000000004</v>
      </c>
      <c r="D166">
        <v>4.5510000000000002</v>
      </c>
      <c r="E166">
        <v>4.4539999999999997</v>
      </c>
      <c r="F166">
        <v>4.46</v>
      </c>
      <c r="G166">
        <v>4.4829999999999997</v>
      </c>
      <c r="H166">
        <v>4.5140000000000002</v>
      </c>
      <c r="I166">
        <v>4.6050000000000004</v>
      </c>
      <c r="J166">
        <v>4.6479999999999997</v>
      </c>
      <c r="K166">
        <v>4.6909999999999998</v>
      </c>
      <c r="L166">
        <v>4.88</v>
      </c>
      <c r="M166">
        <v>4.8570000000000002</v>
      </c>
      <c r="N166">
        <v>4.7240000000000002</v>
      </c>
    </row>
    <row r="167" spans="1:14" x14ac:dyDescent="0.25">
      <c r="A167" t="s">
        <v>147</v>
      </c>
      <c r="B167">
        <v>4.9160000000000004</v>
      </c>
      <c r="C167">
        <v>4.806</v>
      </c>
      <c r="D167">
        <v>4.7549999999999999</v>
      </c>
      <c r="E167">
        <v>4.6639999999999997</v>
      </c>
      <c r="F167">
        <v>4.68</v>
      </c>
      <c r="G167">
        <v>4.6719999999999997</v>
      </c>
      <c r="H167">
        <v>4.7119999999999997</v>
      </c>
      <c r="I167">
        <v>4.8040000000000003</v>
      </c>
      <c r="J167">
        <v>4.8410000000000002</v>
      </c>
      <c r="K167">
        <v>4.8860000000000001</v>
      </c>
      <c r="L167">
        <v>5.0620000000000003</v>
      </c>
      <c r="M167">
        <v>5.0229999999999997</v>
      </c>
      <c r="N167">
        <v>4.83</v>
      </c>
    </row>
    <row r="168" spans="1:14" x14ac:dyDescent="0.25">
      <c r="A168" t="s">
        <v>148</v>
      </c>
      <c r="B168">
        <v>4.8579999999999997</v>
      </c>
      <c r="C168">
        <v>4.7640000000000002</v>
      </c>
      <c r="D168">
        <v>4.7140000000000004</v>
      </c>
      <c r="E168">
        <v>4.62</v>
      </c>
      <c r="F168">
        <v>4.6399999999999997</v>
      </c>
      <c r="G168">
        <v>4.66</v>
      </c>
      <c r="H168">
        <v>4.6950000000000003</v>
      </c>
      <c r="I168">
        <v>4.7889999999999997</v>
      </c>
      <c r="J168">
        <v>4.8209999999999997</v>
      </c>
      <c r="K168">
        <v>4.8760000000000003</v>
      </c>
      <c r="L168">
        <v>5.0709999999999997</v>
      </c>
      <c r="M168">
        <v>5.0350000000000001</v>
      </c>
      <c r="N168">
        <v>4.83</v>
      </c>
    </row>
    <row r="169" spans="1:14" x14ac:dyDescent="0.25">
      <c r="A169" t="s">
        <v>149</v>
      </c>
      <c r="B169">
        <v>4.8090000000000002</v>
      </c>
      <c r="C169">
        <v>4.7160000000000002</v>
      </c>
      <c r="D169">
        <v>4.68</v>
      </c>
      <c r="E169">
        <v>4.6180000000000003</v>
      </c>
      <c r="F169">
        <v>4.6150000000000002</v>
      </c>
      <c r="G169">
        <v>4.62</v>
      </c>
      <c r="H169">
        <v>4.6520000000000001</v>
      </c>
      <c r="I169">
        <v>4.7469999999999999</v>
      </c>
      <c r="J169">
        <v>4.7649999999999997</v>
      </c>
      <c r="K169">
        <v>4.8289999999999997</v>
      </c>
      <c r="L169">
        <v>5.0199999999999996</v>
      </c>
      <c r="M169">
        <v>4.992</v>
      </c>
      <c r="N169">
        <v>4.8100000000000005</v>
      </c>
    </row>
    <row r="170" spans="1:14" x14ac:dyDescent="0.25">
      <c r="A170" t="s">
        <v>150</v>
      </c>
      <c r="B170">
        <v>4.899</v>
      </c>
      <c r="C170">
        <v>4.806</v>
      </c>
      <c r="D170">
        <v>4.7569999999999997</v>
      </c>
      <c r="E170">
        <v>4.6539999999999999</v>
      </c>
      <c r="F170">
        <v>4.6779999999999999</v>
      </c>
      <c r="G170">
        <v>4.6779999999999999</v>
      </c>
      <c r="H170">
        <v>4.7149999999999999</v>
      </c>
      <c r="I170">
        <v>4.8029999999999999</v>
      </c>
      <c r="J170">
        <v>4.8179999999999996</v>
      </c>
      <c r="K170">
        <v>4.8810000000000002</v>
      </c>
      <c r="L170">
        <v>5.069</v>
      </c>
      <c r="M170">
        <v>5.0490000000000004</v>
      </c>
      <c r="N170">
        <v>4.87</v>
      </c>
    </row>
    <row r="171" spans="1:14" x14ac:dyDescent="0.25">
      <c r="A171" t="s">
        <v>151</v>
      </c>
      <c r="B171">
        <v>4.9169999999999998</v>
      </c>
      <c r="C171">
        <v>4.8179999999999996</v>
      </c>
      <c r="D171">
        <v>4.7880000000000003</v>
      </c>
      <c r="E171">
        <v>4.6899999999999995</v>
      </c>
      <c r="F171">
        <v>4.7140000000000004</v>
      </c>
      <c r="G171">
        <v>4.7300000000000004</v>
      </c>
      <c r="H171">
        <v>4.7750000000000004</v>
      </c>
      <c r="I171">
        <v>4.8620000000000001</v>
      </c>
      <c r="J171">
        <v>4.8819999999999997</v>
      </c>
      <c r="K171">
        <v>4.9409999999999998</v>
      </c>
      <c r="L171">
        <v>5.1289999999999996</v>
      </c>
      <c r="M171">
        <v>5.1029999999999998</v>
      </c>
      <c r="N171">
        <v>4.91</v>
      </c>
    </row>
    <row r="172" spans="1:14" x14ac:dyDescent="0.25">
      <c r="A172" t="s">
        <v>152</v>
      </c>
      <c r="B172">
        <v>5.0069999999999997</v>
      </c>
      <c r="C172">
        <v>4.9340000000000002</v>
      </c>
      <c r="D172">
        <v>4.915</v>
      </c>
      <c r="E172">
        <v>4.8159999999999998</v>
      </c>
      <c r="F172">
        <v>4.8550000000000004</v>
      </c>
      <c r="G172">
        <v>4.88</v>
      </c>
      <c r="H172">
        <v>4.9009999999999998</v>
      </c>
      <c r="I172">
        <v>4.9939999999999998</v>
      </c>
      <c r="J172">
        <v>5.0149999999999997</v>
      </c>
      <c r="K172">
        <v>5.0720000000000001</v>
      </c>
      <c r="L172">
        <v>5.2569999999999997</v>
      </c>
      <c r="M172">
        <v>5.2210000000000001</v>
      </c>
      <c r="N172">
        <v>4.9279999999999999</v>
      </c>
    </row>
    <row r="173" spans="1:14" x14ac:dyDescent="0.25">
      <c r="A173" t="s">
        <v>153</v>
      </c>
      <c r="B173">
        <v>4.9480000000000004</v>
      </c>
      <c r="C173">
        <v>4.8600000000000003</v>
      </c>
      <c r="D173">
        <v>4.8449999999999998</v>
      </c>
      <c r="E173">
        <v>4.7430000000000003</v>
      </c>
      <c r="F173">
        <v>4.7610000000000001</v>
      </c>
      <c r="G173">
        <v>4.7960000000000003</v>
      </c>
      <c r="H173">
        <v>4.8120000000000003</v>
      </c>
      <c r="I173">
        <v>4.899</v>
      </c>
      <c r="J173">
        <v>4.9279999999999999</v>
      </c>
      <c r="K173">
        <v>4.9800000000000004</v>
      </c>
      <c r="L173">
        <v>5.1459999999999999</v>
      </c>
      <c r="M173">
        <v>5.1130000000000004</v>
      </c>
      <c r="N173">
        <v>4.9050000000000002</v>
      </c>
    </row>
    <row r="174" spans="1:14" x14ac:dyDescent="0.25">
      <c r="A174" t="s">
        <v>154</v>
      </c>
      <c r="B174">
        <v>5.0209999999999999</v>
      </c>
      <c r="C174">
        <v>4.9390000000000001</v>
      </c>
      <c r="D174">
        <v>4.9379999999999997</v>
      </c>
      <c r="E174">
        <v>4.8289999999999997</v>
      </c>
      <c r="F174">
        <v>4.8600000000000003</v>
      </c>
      <c r="G174">
        <v>4.8929999999999998</v>
      </c>
      <c r="H174">
        <v>4.9190000000000005</v>
      </c>
      <c r="I174">
        <v>5.0049999999999999</v>
      </c>
      <c r="J174">
        <v>5.0350000000000001</v>
      </c>
      <c r="K174">
        <v>5.085</v>
      </c>
      <c r="L174">
        <v>5.2539999999999996</v>
      </c>
      <c r="M174">
        <v>5.2039999999999997</v>
      </c>
      <c r="N174">
        <v>4.9850000000000003</v>
      </c>
    </row>
    <row r="175" spans="1:14" x14ac:dyDescent="0.25">
      <c r="A175" t="s">
        <v>155</v>
      </c>
      <c r="B175">
        <v>5.0620000000000003</v>
      </c>
      <c r="C175">
        <v>5.0259999999999998</v>
      </c>
      <c r="D175">
        <v>5.0049999999999999</v>
      </c>
      <c r="E175">
        <v>4.9139999999999997</v>
      </c>
      <c r="F175">
        <v>4.9350000000000005</v>
      </c>
      <c r="G175">
        <v>4.9630000000000001</v>
      </c>
      <c r="H175">
        <v>4.976</v>
      </c>
      <c r="I175">
        <v>5.0750000000000002</v>
      </c>
      <c r="J175">
        <v>5.0940000000000003</v>
      </c>
      <c r="K175">
        <v>5.14</v>
      </c>
      <c r="L175">
        <v>5.2780000000000005</v>
      </c>
      <c r="M175">
        <v>5.2279999999999998</v>
      </c>
      <c r="N175">
        <v>5.0049999999999999</v>
      </c>
    </row>
    <row r="176" spans="1:14" x14ac:dyDescent="0.25">
      <c r="A176" t="s">
        <v>156</v>
      </c>
      <c r="B176">
        <v>5.0750000000000002</v>
      </c>
      <c r="C176">
        <v>5.0549999999999997</v>
      </c>
      <c r="D176">
        <v>5.0380000000000003</v>
      </c>
      <c r="E176">
        <v>4.9429999999999996</v>
      </c>
      <c r="F176">
        <v>4.9649999999999999</v>
      </c>
      <c r="G176">
        <v>5.0049999999999999</v>
      </c>
      <c r="H176">
        <v>5.0049999999999999</v>
      </c>
      <c r="I176">
        <v>5.0960000000000001</v>
      </c>
      <c r="J176">
        <v>5.1239999999999997</v>
      </c>
      <c r="K176">
        <v>5.1630000000000003</v>
      </c>
      <c r="L176">
        <v>5.3090000000000002</v>
      </c>
      <c r="M176">
        <v>5.25</v>
      </c>
      <c r="N176">
        <v>5.0250000000000004</v>
      </c>
    </row>
    <row r="177" spans="1:14" x14ac:dyDescent="0.25">
      <c r="A177" t="s">
        <v>157</v>
      </c>
      <c r="B177">
        <v>5.1559999999999997</v>
      </c>
      <c r="C177">
        <v>5.1269999999999998</v>
      </c>
      <c r="D177">
        <v>5.1109999999999998</v>
      </c>
      <c r="E177">
        <v>5.0119999999999996</v>
      </c>
      <c r="F177">
        <v>5.0549999999999997</v>
      </c>
      <c r="G177">
        <v>5.0609999999999999</v>
      </c>
      <c r="H177">
        <v>5.0709999999999997</v>
      </c>
      <c r="I177">
        <v>5.1639999999999997</v>
      </c>
      <c r="J177">
        <v>5.1859999999999999</v>
      </c>
      <c r="K177">
        <v>5.2329999999999997</v>
      </c>
      <c r="L177">
        <v>5.3629999999999995</v>
      </c>
      <c r="M177">
        <v>5.3070000000000004</v>
      </c>
      <c r="N177">
        <v>5.0650000000000004</v>
      </c>
    </row>
    <row r="178" spans="1:14" x14ac:dyDescent="0.25">
      <c r="A178" t="s">
        <v>158</v>
      </c>
      <c r="B178">
        <v>5.1370000000000005</v>
      </c>
      <c r="C178">
        <v>5.0869999999999997</v>
      </c>
      <c r="D178">
        <v>5.1100000000000003</v>
      </c>
      <c r="E178">
        <v>5.01</v>
      </c>
      <c r="F178">
        <v>5.0529999999999999</v>
      </c>
      <c r="G178">
        <v>5.085</v>
      </c>
      <c r="H178">
        <v>5.0810000000000004</v>
      </c>
      <c r="I178">
        <v>5.181</v>
      </c>
      <c r="J178">
        <v>5.2</v>
      </c>
      <c r="K178">
        <v>5.2450000000000001</v>
      </c>
      <c r="L178">
        <v>5.3890000000000002</v>
      </c>
      <c r="M178">
        <v>5.3689999999999998</v>
      </c>
      <c r="N178">
        <v>4.9859999999999998</v>
      </c>
    </row>
    <row r="179" spans="1:14" x14ac:dyDescent="0.25">
      <c r="A179" t="s">
        <v>159</v>
      </c>
      <c r="B179">
        <v>5.2430000000000003</v>
      </c>
      <c r="C179">
        <v>5.1959999999999997</v>
      </c>
      <c r="D179">
        <v>5.2149999999999999</v>
      </c>
      <c r="E179">
        <v>5.117</v>
      </c>
      <c r="F179">
        <v>5.1539999999999999</v>
      </c>
      <c r="G179">
        <v>5.1580000000000004</v>
      </c>
      <c r="H179">
        <v>5.1669999999999998</v>
      </c>
      <c r="I179">
        <v>5.2729999999999997</v>
      </c>
      <c r="J179">
        <v>5.282</v>
      </c>
      <c r="K179">
        <v>5.3360000000000003</v>
      </c>
      <c r="L179">
        <v>5.4729999999999999</v>
      </c>
      <c r="M179">
        <v>5.4020000000000001</v>
      </c>
      <c r="N179">
        <v>5.024</v>
      </c>
    </row>
    <row r="180" spans="1:14" x14ac:dyDescent="0.25">
      <c r="A180" t="s">
        <v>160</v>
      </c>
      <c r="B180">
        <v>5.15</v>
      </c>
      <c r="C180">
        <v>5.0880000000000001</v>
      </c>
      <c r="D180">
        <v>5.1020000000000003</v>
      </c>
      <c r="E180">
        <v>4.992</v>
      </c>
      <c r="F180">
        <v>5.05</v>
      </c>
      <c r="G180">
        <v>5.0540000000000003</v>
      </c>
      <c r="H180">
        <v>5.0709999999999997</v>
      </c>
      <c r="I180">
        <v>5.1719999999999997</v>
      </c>
      <c r="J180">
        <v>5.1929999999999996</v>
      </c>
      <c r="K180">
        <v>5.2439999999999998</v>
      </c>
      <c r="L180">
        <v>5.3789999999999996</v>
      </c>
      <c r="M180">
        <v>5.3170000000000002</v>
      </c>
      <c r="N180">
        <v>5.0780000000000003</v>
      </c>
    </row>
    <row r="181" spans="1:14" x14ac:dyDescent="0.25">
      <c r="A181" t="s">
        <v>161</v>
      </c>
      <c r="B181">
        <f>_xll.BDH("912833GA Govt","YLD_YTM_ASK",20060421,20060609,"Days=N","Fill=B","Sort=D","Per=cW","Dts=H","cols=1;rows=8")</f>
        <v>4.9950000000000001</v>
      </c>
      <c r="C181">
        <f>_xll.BDH("912833GC Govt","YLD_YTM_ASK",20060421,20060609,"Days=N","Fill=B","Sort=D","Per=cW","Dts=H","cols=1;rows=8")</f>
        <v>4.9800000000000004</v>
      </c>
      <c r="D181">
        <f>_xll.BDH("912833GE Govt","YLD_YTM_ASK",20060421,20060609,"Days=N","Fill=B","Sort=D","Per=cW","Dts=H","cols=1;rows=8")</f>
        <v>4.9610000000000003</v>
      </c>
      <c r="E181">
        <f>_xll.BDH("912833JU Govt","YLD_YTM_ASK",20060421,20060609,"Days=N","Fill=B","Sort=D","Per=cW","Dts=H","cols=1;rows=8")</f>
        <v>4.8879999999999999</v>
      </c>
      <c r="F181">
        <f>_xll.BDH("912833JW Govt","YLD_YTM_ASK",20060421,20060609,"Days=N","Fill=B","Sort=D","Per=cW","Dts=H","cols=1;rows=8")</f>
        <v>4.7460000000000004</v>
      </c>
      <c r="G181">
        <f>_xll.BDH("912833JY Govt","YLD_YTM_ASK",20060421,20060609,"Days=N","Fill=B","Sort=D","Per=cW","Dts=H","cols=1;rows=8")</f>
        <v>4.8339999999999996</v>
      </c>
      <c r="H181">
        <f>_xll.BDH("912833KA Govt","YLD_YTM_ASK",20060421,20060609,"Days=N","Fill=B","Sort=D","Per=cW","Dts=H","cols=1;rows=8")</f>
        <v>4.9320000000000004</v>
      </c>
      <c r="I181">
        <f>_xll.BDH("912833KC Govt","YLD_YTM_ASK",20060421,20060609,"Days=N","Fill=B","Sort=D","Per=cW","Dts=H","cols=1;rows=8")</f>
        <v>5.0129999999999999</v>
      </c>
      <c r="J181">
        <f>_xll.BDH("912833KE Govt","YLD_YTM_ASK",20060421,20060609,"Days=N","Fill=B","Sort=D","Per=cW","Dts=H","cols=1;rows=8")</f>
        <v>5.0279999999999996</v>
      </c>
      <c r="K181">
        <f>_xll.BDH("912833KH Govt","YLD_YTM_ASK",20060421,20060609,"Days=N","Fill=B","Sort=D","Per=cW","Dts=H","cols=1;rows=8")</f>
        <v>5.0880000000000001</v>
      </c>
      <c r="L181">
        <f>_xll.BDH("912833LD Govt","YLD_YTM_ASK",20060421,20060609,"Days=N","Fill=B","Sort=D","Per=cW","Dts=H","cols=1;rows=8")</f>
        <v>5.2320000000000002</v>
      </c>
      <c r="M181">
        <f>_xll.BDH("912833LZ Govt","YLD_YTM_ASK",20060421,20060609,"Days=N","Fill=B","Sort=D","Per=cW","Dts=H","cols=1;rows=8")</f>
        <v>5.1760000000000002</v>
      </c>
      <c r="N181">
        <v>5.0590000000000002</v>
      </c>
    </row>
    <row r="182" spans="1:14" x14ac:dyDescent="0.25">
      <c r="A182" t="s">
        <v>162</v>
      </c>
      <c r="B182">
        <v>4.8899999999999997</v>
      </c>
      <c r="C182">
        <v>4.8710000000000004</v>
      </c>
      <c r="D182">
        <v>4.9050000000000002</v>
      </c>
      <c r="E182">
        <v>4.84</v>
      </c>
      <c r="F182">
        <v>4.6950000000000003</v>
      </c>
      <c r="G182">
        <v>4.835</v>
      </c>
      <c r="H182">
        <v>4.952</v>
      </c>
      <c r="I182">
        <v>5.0259999999999998</v>
      </c>
      <c r="J182">
        <v>5.048</v>
      </c>
      <c r="K182">
        <v>5.1260000000000003</v>
      </c>
      <c r="L182">
        <v>5.3150000000000004</v>
      </c>
      <c r="M182">
        <v>5.2709999999999999</v>
      </c>
      <c r="N182">
        <v>4.891</v>
      </c>
    </row>
    <row r="183" spans="1:14" x14ac:dyDescent="0.25">
      <c r="A183" t="s">
        <v>163</v>
      </c>
      <c r="B183">
        <v>4.9350000000000005</v>
      </c>
      <c r="C183">
        <v>4.9169999999999998</v>
      </c>
      <c r="D183">
        <v>4.9459999999999997</v>
      </c>
      <c r="E183">
        <v>4.9210000000000003</v>
      </c>
      <c r="F183">
        <v>4.7809999999999997</v>
      </c>
      <c r="G183">
        <v>4.8600000000000003</v>
      </c>
      <c r="H183">
        <v>5.0250000000000004</v>
      </c>
      <c r="I183">
        <v>5.109</v>
      </c>
      <c r="J183">
        <v>5.1310000000000002</v>
      </c>
      <c r="K183">
        <v>5.2080000000000002</v>
      </c>
      <c r="L183">
        <v>5.375</v>
      </c>
      <c r="M183">
        <v>5.343</v>
      </c>
      <c r="N183">
        <v>4.95</v>
      </c>
    </row>
    <row r="184" spans="1:14" x14ac:dyDescent="0.25">
      <c r="A184" t="s">
        <v>164</v>
      </c>
      <c r="B184">
        <v>4.9379999999999997</v>
      </c>
      <c r="C184">
        <v>4.9379999999999997</v>
      </c>
      <c r="D184">
        <v>4.9660000000000002</v>
      </c>
      <c r="E184">
        <v>4.9009999999999998</v>
      </c>
      <c r="F184">
        <v>4.7859999999999996</v>
      </c>
      <c r="G184">
        <v>4.8529999999999998</v>
      </c>
      <c r="H184">
        <v>5.024</v>
      </c>
      <c r="I184">
        <v>5.0949999999999998</v>
      </c>
      <c r="J184">
        <v>5.12</v>
      </c>
      <c r="K184">
        <v>5.1890000000000001</v>
      </c>
      <c r="L184">
        <v>5.3609999999999998</v>
      </c>
      <c r="M184">
        <v>5.3179999999999996</v>
      </c>
      <c r="N184">
        <v>4.9370000000000003</v>
      </c>
    </row>
    <row r="185" spans="1:14" x14ac:dyDescent="0.25">
      <c r="A185" t="s">
        <v>165</v>
      </c>
      <c r="B185">
        <v>4.9790000000000001</v>
      </c>
      <c r="C185">
        <v>4.9829999999999997</v>
      </c>
      <c r="D185">
        <v>5.0490000000000004</v>
      </c>
      <c r="E185">
        <v>5.0110000000000001</v>
      </c>
      <c r="F185">
        <v>4.9030000000000005</v>
      </c>
      <c r="G185">
        <v>5.0220000000000002</v>
      </c>
      <c r="H185">
        <v>5.17</v>
      </c>
      <c r="I185">
        <v>5.2480000000000002</v>
      </c>
      <c r="J185">
        <v>5.2640000000000002</v>
      </c>
      <c r="K185">
        <v>5.3319999999999999</v>
      </c>
      <c r="L185">
        <v>5.54</v>
      </c>
      <c r="M185">
        <v>5.5090000000000003</v>
      </c>
      <c r="N185">
        <v>5.0949999999999998</v>
      </c>
    </row>
    <row r="186" spans="1:14" x14ac:dyDescent="0.25">
      <c r="A186" t="s">
        <v>166</v>
      </c>
      <c r="B186">
        <v>4.91</v>
      </c>
      <c r="C186">
        <v>4.9109999999999996</v>
      </c>
      <c r="D186">
        <v>4.952</v>
      </c>
      <c r="E186">
        <v>4.8940000000000001</v>
      </c>
      <c r="F186">
        <v>4.8070000000000004</v>
      </c>
      <c r="G186">
        <v>4.9139999999999997</v>
      </c>
      <c r="H186">
        <v>5.0780000000000003</v>
      </c>
      <c r="I186">
        <v>5.1539999999999999</v>
      </c>
      <c r="J186">
        <v>5.1529999999999996</v>
      </c>
      <c r="K186">
        <v>5.2220000000000004</v>
      </c>
      <c r="L186">
        <v>5.4240000000000004</v>
      </c>
      <c r="M186">
        <v>5.3870000000000005</v>
      </c>
      <c r="N186">
        <v>4.99</v>
      </c>
    </row>
    <row r="187" spans="1:14" x14ac:dyDescent="0.25">
      <c r="A187" t="s">
        <v>167</v>
      </c>
      <c r="B187">
        <v>4.8650000000000002</v>
      </c>
      <c r="C187">
        <v>4.8369999999999997</v>
      </c>
      <c r="D187">
        <v>4.8849999999999998</v>
      </c>
      <c r="E187">
        <v>4.8179999999999996</v>
      </c>
      <c r="F187">
        <v>4.7460000000000004</v>
      </c>
      <c r="G187">
        <v>4.8730000000000002</v>
      </c>
      <c r="H187">
        <v>5.0389999999999997</v>
      </c>
      <c r="I187">
        <v>5.1050000000000004</v>
      </c>
      <c r="J187">
        <v>5.1020000000000003</v>
      </c>
      <c r="K187">
        <v>5.1749999999999998</v>
      </c>
      <c r="L187">
        <v>5.39</v>
      </c>
      <c r="M187">
        <v>5.3739999999999997</v>
      </c>
      <c r="N187">
        <v>4.9630000000000001</v>
      </c>
    </row>
    <row r="188" spans="1:14" x14ac:dyDescent="0.25">
      <c r="A188" t="s">
        <v>168</v>
      </c>
      <c r="B188">
        <v>4.899</v>
      </c>
      <c r="C188">
        <v>4.883</v>
      </c>
      <c r="D188">
        <v>4.9160000000000004</v>
      </c>
      <c r="E188">
        <v>4.8179999999999996</v>
      </c>
      <c r="F188">
        <v>4.742</v>
      </c>
      <c r="G188">
        <v>4.8550000000000004</v>
      </c>
      <c r="H188">
        <v>5.0419999999999998</v>
      </c>
      <c r="I188">
        <v>5.0720000000000001</v>
      </c>
      <c r="J188">
        <v>5.0789999999999997</v>
      </c>
      <c r="K188">
        <v>5.14</v>
      </c>
      <c r="L188">
        <v>5.3310000000000004</v>
      </c>
      <c r="M188">
        <v>5.3019999999999996</v>
      </c>
      <c r="N188">
        <v>4.9160000000000004</v>
      </c>
    </row>
    <row r="189" spans="1:14" x14ac:dyDescent="0.25">
      <c r="A189" t="s">
        <v>169</v>
      </c>
      <c r="G189">
        <f>_xll.BDH("912833DB Govt","YLD_YTM_ASK",20060113,20060414,"Days=N","Fill=B","Sort=D","Per=cW","Dts=H","cols=1;rows=14")</f>
        <v>4.9800000000000004</v>
      </c>
      <c r="H189">
        <f>_xll.BDH("912833DD Govt","YLD_YTM_ASK",20060113,20060414,"Days=N","Fill=B","Sort=D","Per=cW","Dts=H","cols=1;rows=14")</f>
        <v>5.07</v>
      </c>
      <c r="I189">
        <f>_xll.BDH("912833DF Govt","YLD_YTM_ASK",20060113,20060414,"Days=N","Fill=B","Sort=D","Per=cW","Dts=H","cols=1;rows=14")</f>
        <v>5.1100000000000003</v>
      </c>
      <c r="J189">
        <f>_xll.BDH("912833DH Govt","YLD_YTM_ASK",20060113,20060414,"Days=N","Fill=B","Sort=D","Per=cW","Dts=H","cols=1;rows=14")</f>
        <v>5.1269999999999998</v>
      </c>
      <c r="K189">
        <f>_xll.BDH("912833KG Govt","YLD_YTM_ASK",20060113,20060414,"Days=N","Fill=B","Sort=D","Per=cW","Dts=H","cols=1;rows=14")</f>
        <v>5.14</v>
      </c>
      <c r="L189">
        <f>_xll.BDH("912833LC Govt","YLD_YTM_ASK",20060113,20060414,"Days=N","Fill=B","Sort=D","Per=cW","Dts=H","cols=1;rows=14")</f>
        <v>5.32</v>
      </c>
      <c r="M189">
        <f>_xll.BDH("912833LY Govt","YLD_YTM_ASK",20060113,20060414,"Days=N","Fill=B","Sort=D","Per=cW","Dts=H","cols=1;rows=14")</f>
        <v>5.32</v>
      </c>
      <c r="N189">
        <f>_xll.BDH("912803CX Govt","YLD_YTM_ASK",20060303,20060414,"Days=N","Fill=B","Sort=D","Per=cW","Dts=H","cols=1;rows=7")</f>
        <v>4.95</v>
      </c>
    </row>
    <row r="190" spans="1:14" x14ac:dyDescent="0.25">
      <c r="A190" t="s">
        <v>170</v>
      </c>
      <c r="G190">
        <v>4.9589999999999996</v>
      </c>
      <c r="H190">
        <v>5.0369999999999999</v>
      </c>
      <c r="I190">
        <v>5.0590000000000002</v>
      </c>
      <c r="J190">
        <v>5.0709999999999997</v>
      </c>
      <c r="K190">
        <v>5.1059999999999999</v>
      </c>
      <c r="L190">
        <v>5.2859999999999996</v>
      </c>
      <c r="M190">
        <v>5.2809999999999997</v>
      </c>
      <c r="N190">
        <v>4.8710000000000004</v>
      </c>
    </row>
    <row r="191" spans="1:14" x14ac:dyDescent="0.25">
      <c r="A191" t="s">
        <v>171</v>
      </c>
      <c r="G191">
        <v>4.8479999999999999</v>
      </c>
      <c r="H191">
        <v>4.907</v>
      </c>
      <c r="I191">
        <v>4.9379999999999997</v>
      </c>
      <c r="J191">
        <v>4.9450000000000003</v>
      </c>
      <c r="K191">
        <v>4.9690000000000003</v>
      </c>
      <c r="L191">
        <v>5.1260000000000003</v>
      </c>
      <c r="M191">
        <v>5.1040000000000001</v>
      </c>
      <c r="N191">
        <v>4.72</v>
      </c>
    </row>
    <row r="192" spans="1:14" x14ac:dyDescent="0.25">
      <c r="A192" t="s">
        <v>172</v>
      </c>
      <c r="G192">
        <v>4.6690000000000005</v>
      </c>
      <c r="H192">
        <v>4.7309999999999999</v>
      </c>
      <c r="I192">
        <v>4.758</v>
      </c>
      <c r="J192">
        <v>4.7590000000000003</v>
      </c>
      <c r="K192">
        <v>4.7789999999999999</v>
      </c>
      <c r="L192">
        <v>4.9160000000000004</v>
      </c>
      <c r="M192">
        <v>4.8979999999999997</v>
      </c>
      <c r="N192">
        <v>4.5250000000000004</v>
      </c>
    </row>
    <row r="193" spans="1:14" x14ac:dyDescent="0.25">
      <c r="A193" t="s">
        <v>173</v>
      </c>
      <c r="G193">
        <v>4.6680000000000001</v>
      </c>
      <c r="H193">
        <v>4.7450000000000001</v>
      </c>
      <c r="I193">
        <v>4.7670000000000003</v>
      </c>
      <c r="J193">
        <v>4.7709999999999999</v>
      </c>
      <c r="K193">
        <v>4.7880000000000003</v>
      </c>
      <c r="L193">
        <v>4.952</v>
      </c>
      <c r="M193">
        <v>4.9260000000000002</v>
      </c>
      <c r="N193">
        <v>4.5739999999999998</v>
      </c>
    </row>
    <row r="194" spans="1:14" x14ac:dyDescent="0.25">
      <c r="A194" t="s">
        <v>174</v>
      </c>
      <c r="G194">
        <v>4.7679999999999998</v>
      </c>
      <c r="H194">
        <v>4.827</v>
      </c>
      <c r="I194">
        <v>4.8499999999999996</v>
      </c>
      <c r="J194">
        <v>4.8650000000000002</v>
      </c>
      <c r="K194">
        <v>4.8769999999999998</v>
      </c>
      <c r="L194">
        <v>4.9950000000000001</v>
      </c>
      <c r="M194">
        <v>4.9530000000000003</v>
      </c>
      <c r="N194">
        <v>4.5659999999999998</v>
      </c>
    </row>
    <row r="195" spans="1:14" x14ac:dyDescent="0.25">
      <c r="A195" t="s">
        <v>175</v>
      </c>
      <c r="G195">
        <v>4.6980000000000004</v>
      </c>
      <c r="H195">
        <v>4.7590000000000003</v>
      </c>
      <c r="I195">
        <v>4.7889999999999997</v>
      </c>
      <c r="J195">
        <v>4.79</v>
      </c>
      <c r="K195">
        <v>4.7839999999999998</v>
      </c>
      <c r="L195">
        <v>4.8929999999999998</v>
      </c>
      <c r="M195">
        <v>4.8570000000000002</v>
      </c>
      <c r="N195">
        <v>4.4829999999999997</v>
      </c>
    </row>
    <row r="196" spans="1:14" x14ac:dyDescent="0.25">
      <c r="A196" t="s">
        <v>176</v>
      </c>
      <c r="G196">
        <v>4.5880000000000001</v>
      </c>
      <c r="H196">
        <v>4.6609999999999996</v>
      </c>
      <c r="I196">
        <v>4.6879999999999997</v>
      </c>
      <c r="J196">
        <v>4.68</v>
      </c>
      <c r="K196">
        <v>4.673</v>
      </c>
      <c r="L196">
        <v>4.7629999999999999</v>
      </c>
      <c r="M196">
        <v>4.7249999999999996</v>
      </c>
    </row>
    <row r="197" spans="1:14" x14ac:dyDescent="0.25">
      <c r="A197" t="s">
        <v>177</v>
      </c>
      <c r="G197">
        <v>4.5640000000000001</v>
      </c>
      <c r="H197">
        <v>4.6310000000000002</v>
      </c>
      <c r="I197">
        <v>4.6619999999999999</v>
      </c>
      <c r="J197">
        <v>4.6539999999999999</v>
      </c>
      <c r="K197">
        <v>4.6680000000000001</v>
      </c>
      <c r="L197">
        <v>4.734</v>
      </c>
      <c r="M197">
        <v>4.7300000000000004</v>
      </c>
    </row>
    <row r="198" spans="1:14" x14ac:dyDescent="0.25">
      <c r="A198" t="s">
        <v>178</v>
      </c>
      <c r="G198">
        <v>4.5960000000000001</v>
      </c>
      <c r="H198">
        <v>4.6639999999999997</v>
      </c>
      <c r="I198">
        <v>4.7039999999999997</v>
      </c>
      <c r="J198">
        <v>4.7030000000000003</v>
      </c>
      <c r="K198">
        <v>4.6970000000000001</v>
      </c>
      <c r="L198">
        <v>4.7949999999999999</v>
      </c>
      <c r="M198">
        <v>4.7839999999999998</v>
      </c>
    </row>
    <row r="199" spans="1:14" x14ac:dyDescent="0.25">
      <c r="A199" t="s">
        <v>179</v>
      </c>
      <c r="G199">
        <v>4.4909999999999997</v>
      </c>
      <c r="H199">
        <v>4.5659999999999998</v>
      </c>
      <c r="I199">
        <v>4.5979999999999999</v>
      </c>
      <c r="J199">
        <v>4.59</v>
      </c>
      <c r="K199">
        <v>4.62</v>
      </c>
      <c r="L199">
        <v>4.72</v>
      </c>
      <c r="M199">
        <v>4.7229999999999999</v>
      </c>
    </row>
    <row r="200" spans="1:14" x14ac:dyDescent="0.25">
      <c r="A200" t="s">
        <v>180</v>
      </c>
      <c r="G200">
        <v>4.4719999999999995</v>
      </c>
      <c r="H200">
        <v>4.5549999999999997</v>
      </c>
      <c r="I200">
        <v>4.5940000000000003</v>
      </c>
      <c r="J200">
        <v>4.6020000000000003</v>
      </c>
      <c r="K200">
        <v>4.6459999999999999</v>
      </c>
      <c r="L200">
        <v>4.806</v>
      </c>
      <c r="M200">
        <v>4.8129999999999997</v>
      </c>
    </row>
    <row r="201" spans="1:14" x14ac:dyDescent="0.25">
      <c r="A201" t="s">
        <v>181</v>
      </c>
      <c r="G201">
        <v>4.3090000000000002</v>
      </c>
      <c r="H201">
        <v>4.3949999999999996</v>
      </c>
      <c r="I201">
        <v>4.4349999999999996</v>
      </c>
      <c r="J201">
        <v>4.45</v>
      </c>
      <c r="K201">
        <v>4.49</v>
      </c>
      <c r="L201">
        <v>4.6230000000000002</v>
      </c>
      <c r="M201">
        <v>4.6349999999999998</v>
      </c>
    </row>
    <row r="202" spans="1:14" x14ac:dyDescent="0.25">
      <c r="A202" t="s">
        <v>182</v>
      </c>
      <c r="G202">
        <v>4.29</v>
      </c>
      <c r="H202">
        <v>4.3730000000000002</v>
      </c>
      <c r="I202">
        <v>4.43</v>
      </c>
      <c r="J202">
        <v>4.516</v>
      </c>
      <c r="K202">
        <v>4.4800000000000004</v>
      </c>
      <c r="L202">
        <v>4.641</v>
      </c>
      <c r="M202">
        <v>4.6550000000000002</v>
      </c>
    </row>
    <row r="203" spans="1:14" x14ac:dyDescent="0.25">
      <c r="A203" t="s">
        <v>183</v>
      </c>
      <c r="B203">
        <f>_xll.BDH("912833FZ Govt","YLD_YTM_ASK",20050930,20060106,"Days=N","Fill=B","Sort=D","Per=cW","Dts=H","cols=1;rows=15")</f>
        <v>4.3230000000000004</v>
      </c>
      <c r="C203">
        <f>_xll.BDH("912833GB Govt","YLD_YTM_ASK",20050930,20060106,"Days=N","Fill=B","Sort=D","Per=cW","Dts=H","cols=1;rows=15")</f>
        <v>4.3150000000000004</v>
      </c>
      <c r="D203">
        <f>_xll.BDH("912833GD Govt","YLD_YTM_ASK",20050930,20060106,"Days=N","Fill=B","Sort=D","Per=cW","Dts=H","cols=1;rows=15")</f>
        <v>4.3360000000000003</v>
      </c>
      <c r="E203">
        <f>_xll.BDH("912833GF Govt","YLD_YTM_ASK",20050930,20060106,"Days=N","Fill=B","Sort=D","Per=cW","Dts=H","cols=1;rows=15")</f>
        <v>4.3109999999999999</v>
      </c>
      <c r="F203">
        <f>_xll.BDH("912833JV Govt","YLD_YTM_ASK",20050930,20060106,"Days=N","Fill=B","Sort=D","Per=cW","Dts=H","cols=1;rows=15")</f>
        <v>4.157</v>
      </c>
      <c r="G203">
        <f>_xll.BDH("912833JX Govt","YLD_YTM_ASK",20050930,20060106,"Days=N","Fill=B","Sort=D","Per=cW","Dts=H","cols=1;rows=15")</f>
        <v>4.1959999999999997</v>
      </c>
      <c r="H203">
        <f>_xll.BDH("912833JZ Govt","YLD_YTM_ASK",20050930,20060106,"Days=N","Fill=B","Sort=D","Per=cW","Dts=H","cols=1;rows=15")</f>
        <v>4.3620000000000001</v>
      </c>
      <c r="I203">
        <f>_xll.BDH("912833KB Govt","YLD_YTM_ASK",20050930,20060106,"Days=N","Fill=B","Sort=D","Per=cW","Dts=H","cols=1;rows=15")</f>
        <v>4.4480000000000004</v>
      </c>
      <c r="J203">
        <f>_xll.BDH("912833KD Govt","YLD_YTM_ASK",20050930,20060106,"Days=N","Fill=B","Sort=D","Per=cW","Dts=H","cols=1;rows=15")</f>
        <v>4.4930000000000003</v>
      </c>
      <c r="K203">
        <f>_xll.BDH("912833KF Govt","YLD_YTM_ASK",20050930,20060106,"Days=N","Fill=B","Sort=D","Per=cW","Dts=H","cols=1;rows=15")</f>
        <v>4.4660000000000002</v>
      </c>
      <c r="L203">
        <f>_xll.BDH("912833LB Govt","YLD_YTM_ASK",20050930,20060106,"Days=N","Fill=B","Sort=D","Per=cW","Dts=H","cols=1;rows=15")</f>
        <v>4.6879999999999997</v>
      </c>
      <c r="M203">
        <f>_xll.BDH("912833LX Govt","YLD_YTM_ASK",20050930,20060106,"Days=N","Fill=B","Sort=D","Per=cW","Dts=H","cols=1;rows=15")</f>
        <v>4.6959999999999997</v>
      </c>
    </row>
    <row r="204" spans="1:14" x14ac:dyDescent="0.25">
      <c r="A204" t="s">
        <v>184</v>
      </c>
      <c r="B204">
        <v>4.3</v>
      </c>
      <c r="C204">
        <v>4.32</v>
      </c>
      <c r="D204">
        <v>4.3650000000000002</v>
      </c>
      <c r="E204">
        <v>4.33</v>
      </c>
      <c r="F204">
        <v>4.24</v>
      </c>
      <c r="G204">
        <v>4.2949999999999999</v>
      </c>
      <c r="H204">
        <v>4.38</v>
      </c>
      <c r="I204">
        <v>4.4749999999999996</v>
      </c>
      <c r="J204">
        <v>4.5179999999999998</v>
      </c>
      <c r="K204">
        <v>4.51</v>
      </c>
      <c r="L204">
        <v>4.6580000000000004</v>
      </c>
      <c r="M204">
        <v>4.66</v>
      </c>
    </row>
    <row r="205" spans="1:14" x14ac:dyDescent="0.25">
      <c r="A205" t="s">
        <v>185</v>
      </c>
      <c r="B205">
        <v>4.2859999999999996</v>
      </c>
      <c r="C205">
        <v>4.3360000000000003</v>
      </c>
      <c r="D205">
        <v>4.37</v>
      </c>
      <c r="E205">
        <v>4.38</v>
      </c>
      <c r="F205">
        <v>4.2149999999999999</v>
      </c>
      <c r="G205">
        <v>4.28</v>
      </c>
      <c r="H205">
        <v>4.375</v>
      </c>
      <c r="I205">
        <v>4.4550000000000001</v>
      </c>
      <c r="J205">
        <v>4.5090000000000003</v>
      </c>
      <c r="K205">
        <v>4.5140000000000002</v>
      </c>
      <c r="L205">
        <v>4.6690000000000005</v>
      </c>
      <c r="M205">
        <v>4.694</v>
      </c>
    </row>
    <row r="206" spans="1:14" x14ac:dyDescent="0.25">
      <c r="A206" t="s">
        <v>186</v>
      </c>
      <c r="B206">
        <v>4.26</v>
      </c>
      <c r="C206">
        <v>4.3230000000000004</v>
      </c>
      <c r="D206">
        <v>4.3570000000000002</v>
      </c>
      <c r="E206">
        <v>4.3570000000000002</v>
      </c>
      <c r="F206">
        <v>4.2110000000000003</v>
      </c>
      <c r="G206">
        <v>4.2759999999999998</v>
      </c>
      <c r="H206">
        <v>4.4450000000000003</v>
      </c>
      <c r="I206">
        <v>4.5190000000000001</v>
      </c>
      <c r="J206">
        <v>4.5759999999999996</v>
      </c>
      <c r="K206">
        <v>4.6020000000000003</v>
      </c>
      <c r="L206">
        <v>4.7839999999999998</v>
      </c>
      <c r="M206">
        <v>4.7960000000000003</v>
      </c>
    </row>
    <row r="207" spans="1:14" x14ac:dyDescent="0.25">
      <c r="A207" t="s">
        <v>187</v>
      </c>
      <c r="B207">
        <v>4.298</v>
      </c>
      <c r="C207">
        <v>4.3710000000000004</v>
      </c>
      <c r="D207">
        <v>4.4269999999999996</v>
      </c>
      <c r="E207">
        <v>4.431</v>
      </c>
      <c r="F207">
        <v>4.2869999999999999</v>
      </c>
      <c r="G207">
        <v>4.3719999999999999</v>
      </c>
      <c r="H207">
        <v>4.5330000000000004</v>
      </c>
      <c r="I207">
        <v>4.6059999999999999</v>
      </c>
      <c r="J207">
        <v>4.6690000000000005</v>
      </c>
      <c r="K207">
        <v>4.7</v>
      </c>
      <c r="L207">
        <v>4.88</v>
      </c>
      <c r="M207">
        <v>4.8870000000000005</v>
      </c>
    </row>
    <row r="208" spans="1:14" x14ac:dyDescent="0.25">
      <c r="A208" t="s">
        <v>188</v>
      </c>
      <c r="B208">
        <v>4.3170000000000002</v>
      </c>
      <c r="C208">
        <v>4.3879999999999999</v>
      </c>
      <c r="D208">
        <v>4.4349999999999996</v>
      </c>
      <c r="E208">
        <v>4.4119999999999999</v>
      </c>
      <c r="F208">
        <v>4.2809999999999997</v>
      </c>
      <c r="G208">
        <v>4.3639999999999999</v>
      </c>
      <c r="H208">
        <v>4.5250000000000004</v>
      </c>
      <c r="I208">
        <v>4.5990000000000002</v>
      </c>
      <c r="J208">
        <v>4.6630000000000003</v>
      </c>
      <c r="K208">
        <v>4.694</v>
      </c>
      <c r="L208">
        <v>4.8879999999999999</v>
      </c>
      <c r="M208">
        <v>4.8890000000000002</v>
      </c>
    </row>
    <row r="209" spans="1:14" x14ac:dyDescent="0.25">
      <c r="A209" t="s">
        <v>189</v>
      </c>
      <c r="B209">
        <v>4.21</v>
      </c>
      <c r="C209">
        <v>4.3</v>
      </c>
      <c r="D209">
        <v>4.34</v>
      </c>
      <c r="E209">
        <v>4.32</v>
      </c>
      <c r="F209">
        <v>4.21</v>
      </c>
      <c r="G209">
        <v>4.3250000000000002</v>
      </c>
      <c r="H209">
        <v>4.43</v>
      </c>
      <c r="I209">
        <v>4.5229999999999997</v>
      </c>
      <c r="J209">
        <v>4.5720000000000001</v>
      </c>
      <c r="K209">
        <v>4.6050000000000004</v>
      </c>
      <c r="L209">
        <v>4.8380000000000001</v>
      </c>
      <c r="M209">
        <v>4.83</v>
      </c>
    </row>
    <row r="210" spans="1:14" x14ac:dyDescent="0.25">
      <c r="A210" t="s">
        <v>190</v>
      </c>
      <c r="B210">
        <v>4.2889999999999997</v>
      </c>
      <c r="C210">
        <v>4.3540000000000001</v>
      </c>
      <c r="D210">
        <v>4.415</v>
      </c>
      <c r="E210">
        <v>4.4009999999999998</v>
      </c>
      <c r="F210">
        <v>4.2629999999999999</v>
      </c>
      <c r="G210">
        <v>4.3739999999999997</v>
      </c>
      <c r="H210">
        <v>4.5019999999999998</v>
      </c>
      <c r="I210">
        <v>4.5739999999999998</v>
      </c>
      <c r="J210">
        <v>4.6379999999999999</v>
      </c>
      <c r="K210">
        <v>4.6790000000000003</v>
      </c>
      <c r="L210">
        <v>4.8600000000000003</v>
      </c>
      <c r="M210">
        <v>4.8570000000000002</v>
      </c>
    </row>
    <row r="211" spans="1:14" x14ac:dyDescent="0.25">
      <c r="A211" t="s">
        <v>191</v>
      </c>
      <c r="B211">
        <v>4.3099999999999996</v>
      </c>
      <c r="C211">
        <v>4.3949999999999996</v>
      </c>
      <c r="D211">
        <v>4.43</v>
      </c>
      <c r="E211">
        <v>4.47</v>
      </c>
      <c r="F211">
        <v>4.37</v>
      </c>
      <c r="G211">
        <v>4.4800000000000004</v>
      </c>
      <c r="H211">
        <v>4.5649999999999995</v>
      </c>
      <c r="I211">
        <v>4.6479999999999997</v>
      </c>
      <c r="J211">
        <v>4.6879999999999997</v>
      </c>
      <c r="K211">
        <v>4.7149999999999999</v>
      </c>
      <c r="L211">
        <v>4.9030000000000005</v>
      </c>
      <c r="M211">
        <v>4.9000000000000004</v>
      </c>
    </row>
    <row r="212" spans="1:14" x14ac:dyDescent="0.25">
      <c r="A212" t="s">
        <v>192</v>
      </c>
      <c r="B212">
        <v>4.3419999999999996</v>
      </c>
      <c r="C212">
        <v>4.4139999999999997</v>
      </c>
      <c r="D212">
        <v>4.5229999999999997</v>
      </c>
      <c r="E212">
        <v>4.5369999999999999</v>
      </c>
      <c r="F212">
        <v>4.4089999999999998</v>
      </c>
      <c r="G212">
        <v>4.532</v>
      </c>
      <c r="H212">
        <v>4.6580000000000004</v>
      </c>
      <c r="I212">
        <v>4.7389999999999999</v>
      </c>
      <c r="J212">
        <v>4.806</v>
      </c>
      <c r="K212">
        <v>4.8330000000000002</v>
      </c>
      <c r="L212">
        <v>5.024</v>
      </c>
      <c r="M212">
        <v>5.03</v>
      </c>
    </row>
    <row r="213" spans="1:14" x14ac:dyDescent="0.25">
      <c r="A213" t="s">
        <v>193</v>
      </c>
      <c r="B213">
        <v>4.2489999999999997</v>
      </c>
      <c r="C213">
        <v>4.3479999999999999</v>
      </c>
      <c r="D213">
        <v>4.4210000000000003</v>
      </c>
      <c r="E213">
        <v>4.444</v>
      </c>
      <c r="F213">
        <v>4.2839999999999998</v>
      </c>
      <c r="G213">
        <v>4.4320000000000004</v>
      </c>
      <c r="H213">
        <v>4.5220000000000002</v>
      </c>
      <c r="I213">
        <v>4.6239999999999997</v>
      </c>
      <c r="J213">
        <v>4.6970000000000001</v>
      </c>
      <c r="K213">
        <v>4.7219999999999995</v>
      </c>
      <c r="L213">
        <v>4.9109999999999996</v>
      </c>
      <c r="M213">
        <v>4.9260000000000002</v>
      </c>
    </row>
    <row r="214" spans="1:14" x14ac:dyDescent="0.25">
      <c r="A214" t="s">
        <v>194</v>
      </c>
      <c r="B214">
        <v>4.0629999999999997</v>
      </c>
      <c r="C214">
        <v>4.1619999999999999</v>
      </c>
      <c r="D214">
        <v>4.2300000000000004</v>
      </c>
      <c r="E214">
        <v>4.2460000000000004</v>
      </c>
      <c r="F214">
        <v>4.0860000000000003</v>
      </c>
      <c r="G214">
        <v>4.2359999999999998</v>
      </c>
      <c r="H214">
        <v>4.34</v>
      </c>
      <c r="I214">
        <v>4.4379999999999997</v>
      </c>
      <c r="J214">
        <v>4.5179999999999998</v>
      </c>
      <c r="K214">
        <v>4.55</v>
      </c>
      <c r="L214">
        <v>4.7439999999999998</v>
      </c>
      <c r="M214">
        <v>4.7789999999999999</v>
      </c>
    </row>
    <row r="215" spans="1:14" x14ac:dyDescent="0.25">
      <c r="A215" t="s">
        <v>195</v>
      </c>
      <c r="B215">
        <v>4.1120000000000001</v>
      </c>
      <c r="C215">
        <v>4.2110000000000003</v>
      </c>
      <c r="D215">
        <v>4.2939999999999996</v>
      </c>
      <c r="E215">
        <v>4.33</v>
      </c>
      <c r="F215">
        <v>4.17</v>
      </c>
      <c r="G215">
        <v>4.32</v>
      </c>
      <c r="H215">
        <v>4.4420000000000002</v>
      </c>
      <c r="I215">
        <v>4.532</v>
      </c>
      <c r="J215">
        <v>4.6120000000000001</v>
      </c>
      <c r="K215">
        <v>4.6520000000000001</v>
      </c>
      <c r="L215">
        <v>4.8390000000000004</v>
      </c>
      <c r="M215">
        <v>4.8639999999999999</v>
      </c>
    </row>
    <row r="216" spans="1:14" x14ac:dyDescent="0.25">
      <c r="A216" t="s">
        <v>196</v>
      </c>
      <c r="B216">
        <v>4.0389999999999997</v>
      </c>
      <c r="C216">
        <v>4.1379999999999999</v>
      </c>
      <c r="D216">
        <v>4.202</v>
      </c>
      <c r="E216">
        <v>4.2140000000000004</v>
      </c>
      <c r="F216">
        <v>4.0540000000000003</v>
      </c>
      <c r="G216">
        <v>4.2249999999999996</v>
      </c>
      <c r="H216">
        <v>4.3140000000000001</v>
      </c>
      <c r="I216">
        <v>4.4020000000000001</v>
      </c>
      <c r="J216">
        <v>4.4790000000000001</v>
      </c>
      <c r="K216">
        <v>4.5220000000000002</v>
      </c>
      <c r="L216">
        <v>4.6840000000000002</v>
      </c>
      <c r="M216">
        <v>4.7160000000000002</v>
      </c>
    </row>
    <row r="217" spans="1:14" x14ac:dyDescent="0.25">
      <c r="A217" t="s">
        <v>197</v>
      </c>
      <c r="B217">
        <v>4.03</v>
      </c>
      <c r="C217">
        <v>4.1289999999999996</v>
      </c>
      <c r="D217">
        <v>4.1760000000000002</v>
      </c>
      <c r="E217">
        <v>4.1740000000000004</v>
      </c>
      <c r="F217">
        <v>4.0140000000000002</v>
      </c>
      <c r="G217">
        <v>4.1840000000000002</v>
      </c>
      <c r="H217">
        <v>4.2780000000000005</v>
      </c>
      <c r="I217">
        <v>4.3650000000000002</v>
      </c>
      <c r="J217">
        <v>4.4329999999999998</v>
      </c>
      <c r="K217">
        <v>4.4800000000000004</v>
      </c>
      <c r="L217">
        <v>4.6790000000000003</v>
      </c>
      <c r="M217">
        <v>4.7190000000000003</v>
      </c>
    </row>
    <row r="218" spans="1:14" x14ac:dyDescent="0.25">
      <c r="A218" t="s">
        <v>198</v>
      </c>
      <c r="B218">
        <f>_xll.BDH("912833CQ Govt","YLD_YTM_ASK",20050722,20050923,"Days=N","Fill=B","Sort=D","Per=cW","Dts=H","cols=1;rows=10")</f>
        <v>3.8069999999999999</v>
      </c>
      <c r="C218">
        <f>_xll.BDH("912833CS Govt","YLD_YTM_ASK",20050722,20050923,"Days=N","Fill=B","Sort=D","Per=cW","Dts=H","cols=1;rows=10")</f>
        <v>3.9660000000000002</v>
      </c>
      <c r="D218">
        <f>_xll.BDH("912833CU Govt","YLD_YTM_ASK",20050722,20050923,"Days=N","Fill=B","Sort=D","Per=cW","Dts=H","cols=1;rows=10")</f>
        <v>4.01</v>
      </c>
      <c r="E218">
        <f>_xll.BDH("912833CW Govt","YLD_YTM_ASK",20050722,20050923,"Days=N","Fill=B","Sort=D","Per=cW","Dts=H","cols=1;rows=10")</f>
        <v>4.0609999999999999</v>
      </c>
      <c r="F218">
        <f>_xll.BDH("912833CY Govt","YLD_YTM_ASK",20050722,20050923,"Days=N","Fill=B","Sort=D","Per=cW","Dts=H","cols=1;rows=10")</f>
        <v>3.931</v>
      </c>
      <c r="G218">
        <f>_xll.BDH("912833DA Govt","YLD_YTM_ASK",20050722,20050923,"Days=N","Fill=B","Sort=D","Per=cW","Dts=H","cols=1;rows=10")</f>
        <v>4.0890000000000004</v>
      </c>
      <c r="H218">
        <f>_xll.BDH("912833DC Govt","YLD_YTM_ASK",20050722,20050923,"Days=N","Fill=B","Sort=D","Per=cW","Dts=H","cols=1;rows=10")</f>
        <v>4.1580000000000004</v>
      </c>
      <c r="I218">
        <f>_xll.BDH("912833DE Govt","YLD_YTM_ASK",20050722,20050923,"Days=N","Fill=B","Sort=D","Per=cW","Dts=H","cols=1;rows=10")</f>
        <v>4.2699999999999996</v>
      </c>
      <c r="J218">
        <f>_xll.BDH("912833DG Govt","YLD_YTM_ASK",20050722,20050923,"Days=N","Fill=B","Sort=D","Per=cW","Dts=H","cols=1;rows=10")</f>
        <v>4.34</v>
      </c>
      <c r="K218">
        <f>_xll.BDH("912833JT Govt","YLD_YTM_ASK",20050722,20050923,"Days=N","Fill=B","Sort=D","Per=cW","Dts=H","cols=1;rows=10")</f>
        <v>4.3949999999999996</v>
      </c>
      <c r="L218">
        <f>_xll.BDH("912833LA Govt","YLD_YTM_ASK",20050722,20050923,"Days=N","Fill=B","Sort=D","Per=cW","Dts=H","cols=1;rows=10")</f>
        <v>4.6230000000000002</v>
      </c>
      <c r="M218">
        <f>_xll.BDH("912833LW Govt","YLD_YTM_ASK",20050722,20050923,"Days=N","Fill=B","Sort=D","Per=cW","Dts=H","cols=1;rows=10")</f>
        <v>4.6779999999999999</v>
      </c>
      <c r="N218">
        <f>_xll.BDH("912833XY Govt","YLD_YTM_ASK",20050722,20050923,"Days=N","Fill=B","Sort=D","Per=cW","Dts=H","cols=1;rows=10")</f>
        <v>4.5880000000000001</v>
      </c>
    </row>
    <row r="219" spans="1:14" x14ac:dyDescent="0.25">
      <c r="A219" t="s">
        <v>199</v>
      </c>
      <c r="B219">
        <v>3.7519999999999998</v>
      </c>
      <c r="C219">
        <v>3.9119999999999999</v>
      </c>
      <c r="D219">
        <v>3.9649999999999999</v>
      </c>
      <c r="E219">
        <v>4.0330000000000004</v>
      </c>
      <c r="F219">
        <v>3.9130000000000003</v>
      </c>
      <c r="G219">
        <v>4.0709999999999997</v>
      </c>
      <c r="H219">
        <v>4.1740000000000004</v>
      </c>
      <c r="I219">
        <v>4.2889999999999997</v>
      </c>
      <c r="J219">
        <v>4.359</v>
      </c>
      <c r="K219">
        <v>4.4139999999999997</v>
      </c>
      <c r="L219">
        <v>4.67</v>
      </c>
      <c r="M219">
        <v>4.7249999999999996</v>
      </c>
      <c r="N219">
        <v>4.6399999999999997</v>
      </c>
    </row>
    <row r="220" spans="1:14" x14ac:dyDescent="0.25">
      <c r="A220" t="s">
        <v>200</v>
      </c>
      <c r="B220">
        <v>3.6659999999999999</v>
      </c>
      <c r="C220">
        <v>3.8250000000000002</v>
      </c>
      <c r="D220">
        <v>3.8679999999999999</v>
      </c>
      <c r="E220">
        <v>3.9249999999999998</v>
      </c>
      <c r="F220">
        <v>3.802</v>
      </c>
      <c r="G220">
        <v>3.968</v>
      </c>
      <c r="H220">
        <v>4.0439999999999996</v>
      </c>
      <c r="I220">
        <v>4.149</v>
      </c>
      <c r="J220">
        <v>4.2190000000000003</v>
      </c>
      <c r="K220">
        <v>4.2839999999999998</v>
      </c>
      <c r="L220">
        <v>4.5090000000000003</v>
      </c>
      <c r="M220">
        <v>4.5620000000000003</v>
      </c>
      <c r="N220">
        <v>4.4790000000000001</v>
      </c>
    </row>
    <row r="221" spans="1:14" x14ac:dyDescent="0.25">
      <c r="A221" t="s">
        <v>201</v>
      </c>
      <c r="B221">
        <v>3.5270000000000001</v>
      </c>
      <c r="C221">
        <v>3.6870000000000003</v>
      </c>
      <c r="D221">
        <v>3.7549999999999999</v>
      </c>
      <c r="E221">
        <v>3.843</v>
      </c>
      <c r="F221">
        <v>3.7130000000000001</v>
      </c>
      <c r="G221">
        <v>3.8740000000000001</v>
      </c>
      <c r="H221">
        <v>3.95</v>
      </c>
      <c r="I221">
        <v>4.0650000000000004</v>
      </c>
      <c r="J221">
        <v>4.1370000000000005</v>
      </c>
      <c r="K221">
        <v>4.1970000000000001</v>
      </c>
      <c r="L221">
        <v>4.4059999999999997</v>
      </c>
      <c r="M221">
        <v>4.4690000000000003</v>
      </c>
      <c r="N221">
        <v>4.3789999999999996</v>
      </c>
    </row>
    <row r="222" spans="1:14" x14ac:dyDescent="0.25">
      <c r="A222" t="s">
        <v>202</v>
      </c>
      <c r="B222">
        <v>3.8460000000000001</v>
      </c>
      <c r="C222">
        <v>4.0060000000000002</v>
      </c>
      <c r="D222">
        <v>4.0549999999999997</v>
      </c>
      <c r="E222">
        <v>4.0940000000000003</v>
      </c>
      <c r="F222">
        <v>3.964</v>
      </c>
      <c r="G222">
        <v>4.0919999999999996</v>
      </c>
      <c r="H222">
        <v>4.1580000000000004</v>
      </c>
      <c r="I222">
        <v>4.2350000000000003</v>
      </c>
      <c r="J222">
        <v>4.2930000000000001</v>
      </c>
      <c r="K222">
        <v>4.33</v>
      </c>
      <c r="L222">
        <v>4.492</v>
      </c>
      <c r="M222">
        <v>4.54</v>
      </c>
      <c r="N222">
        <v>4.4370000000000003</v>
      </c>
    </row>
    <row r="223" spans="1:14" x14ac:dyDescent="0.25">
      <c r="A223" t="s">
        <v>203</v>
      </c>
      <c r="B223">
        <v>3.806</v>
      </c>
      <c r="C223">
        <v>3.9649999999999999</v>
      </c>
      <c r="D223">
        <v>4.032</v>
      </c>
      <c r="E223">
        <v>4.085</v>
      </c>
      <c r="F223">
        <v>3.9580000000000002</v>
      </c>
      <c r="G223">
        <v>4.0990000000000002</v>
      </c>
      <c r="H223">
        <v>4.1769999999999996</v>
      </c>
      <c r="I223">
        <v>4.2569999999999997</v>
      </c>
      <c r="J223">
        <v>4.3170000000000002</v>
      </c>
      <c r="K223">
        <v>4.3570000000000002</v>
      </c>
      <c r="L223">
        <v>4.5350000000000001</v>
      </c>
      <c r="M223">
        <v>4.5880000000000001</v>
      </c>
      <c r="N223">
        <v>4.4850000000000003</v>
      </c>
    </row>
    <row r="224" spans="1:14" x14ac:dyDescent="0.25">
      <c r="A224" t="s">
        <v>204</v>
      </c>
      <c r="B224">
        <v>3.7800000000000002</v>
      </c>
      <c r="C224">
        <v>3.988</v>
      </c>
      <c r="D224">
        <v>4.05</v>
      </c>
      <c r="E224">
        <v>4.1079999999999997</v>
      </c>
      <c r="F224">
        <v>3.9980000000000002</v>
      </c>
      <c r="G224">
        <v>4.1260000000000003</v>
      </c>
      <c r="H224">
        <v>4.2060000000000004</v>
      </c>
      <c r="I224">
        <v>4.2839999999999998</v>
      </c>
      <c r="J224">
        <v>4.3440000000000003</v>
      </c>
      <c r="K224">
        <v>4.3810000000000002</v>
      </c>
      <c r="L224">
        <v>4.5579999999999998</v>
      </c>
      <c r="M224">
        <v>4.5999999999999996</v>
      </c>
      <c r="N224">
        <v>4.4980000000000002</v>
      </c>
    </row>
    <row r="225" spans="1:14" x14ac:dyDescent="0.25">
      <c r="A225" t="s">
        <v>205</v>
      </c>
      <c r="B225">
        <v>3.88</v>
      </c>
      <c r="C225">
        <v>4.0620000000000003</v>
      </c>
      <c r="D225">
        <v>4.1479999999999997</v>
      </c>
      <c r="E225">
        <v>4.2379999999999995</v>
      </c>
      <c r="F225">
        <v>4.1280000000000001</v>
      </c>
      <c r="G225">
        <v>4.2610000000000001</v>
      </c>
      <c r="H225">
        <v>4.3419999999999996</v>
      </c>
      <c r="I225">
        <v>4.4219999999999997</v>
      </c>
      <c r="J225">
        <v>4.4950000000000001</v>
      </c>
      <c r="K225">
        <v>4.5270000000000001</v>
      </c>
      <c r="L225">
        <v>4.7130000000000001</v>
      </c>
      <c r="M225">
        <v>4.7430000000000003</v>
      </c>
      <c r="N225">
        <v>4.6779999999999999</v>
      </c>
    </row>
    <row r="226" spans="1:14" x14ac:dyDescent="0.25">
      <c r="A226" t="s">
        <v>206</v>
      </c>
      <c r="B226">
        <v>3.7880000000000003</v>
      </c>
      <c r="C226">
        <v>3.9699999999999998</v>
      </c>
      <c r="D226">
        <v>4.0430000000000001</v>
      </c>
      <c r="E226">
        <v>4.1269999999999998</v>
      </c>
      <c r="F226">
        <v>4.0170000000000003</v>
      </c>
      <c r="G226">
        <v>4.1500000000000004</v>
      </c>
      <c r="H226">
        <v>4.2300000000000004</v>
      </c>
      <c r="I226">
        <v>4.3099999999999996</v>
      </c>
      <c r="J226">
        <v>4.3870000000000005</v>
      </c>
      <c r="K226">
        <v>4.4169999999999998</v>
      </c>
      <c r="L226">
        <v>4.6210000000000004</v>
      </c>
      <c r="M226">
        <v>4.6509999999999998</v>
      </c>
      <c r="N226">
        <v>4.5789999999999997</v>
      </c>
    </row>
    <row r="227" spans="1:14" x14ac:dyDescent="0.25">
      <c r="A227" t="s">
        <v>207</v>
      </c>
      <c r="B227">
        <v>3.6859999999999999</v>
      </c>
      <c r="C227">
        <v>3.8679999999999999</v>
      </c>
      <c r="D227">
        <v>3.9489999999999998</v>
      </c>
      <c r="E227">
        <v>4.016</v>
      </c>
      <c r="F227">
        <v>3.9550000000000001</v>
      </c>
      <c r="G227">
        <v>4.09</v>
      </c>
      <c r="H227">
        <v>4.1689999999999996</v>
      </c>
      <c r="I227">
        <v>4.2569999999999997</v>
      </c>
      <c r="J227">
        <v>4.3339999999999996</v>
      </c>
      <c r="K227">
        <v>4.3689999999999998</v>
      </c>
      <c r="L227">
        <v>4.585</v>
      </c>
      <c r="M227">
        <v>4.62</v>
      </c>
      <c r="N227">
        <v>4.5570000000000004</v>
      </c>
    </row>
    <row r="228" spans="1:14" x14ac:dyDescent="0.25">
      <c r="A228" t="s">
        <v>208</v>
      </c>
      <c r="B228">
        <f>_xll.BDH("912833FY Govt","YLD_YTM_ASK",20050311,20050715,"Days=N","Fill=B","Sort=D","Per=cW","Dts=H","cols=1;rows=19")</f>
        <v>3.589</v>
      </c>
      <c r="C228">
        <f>_xll.BDH("912833GA Govt","YLD_YTM_ASK",20050311,20050715,"Days=N","Fill=B","Sort=D","Per=cW","Dts=H","cols=1;rows=19")</f>
        <v>3.7880000000000003</v>
      </c>
      <c r="D228">
        <f>_xll.BDH("912833GC Govt","YLD_YTM_ASK",20050311,20050715,"Days=N","Fill=B","Sort=D","Per=cW","Dts=H","cols=1;rows=19")</f>
        <v>3.8860000000000001</v>
      </c>
      <c r="E228">
        <f>_xll.BDH("912833GE Govt","YLD_YTM_ASK",20050311,20050715,"Days=N","Fill=B","Sort=D","Per=cW","Dts=H","cols=1;rows=19")</f>
        <v>3.9370000000000003</v>
      </c>
      <c r="F228">
        <f>_xll.BDH("912833JU Govt","YLD_YTM_ASK",20050311,20050715,"Days=N","Fill=B","Sort=D","Per=cW","Dts=H","cols=1;rows=19")</f>
        <v>3.88</v>
      </c>
      <c r="G228">
        <f>_xll.BDH("912833JW Govt","YLD_YTM_ASK",20050311,20050715,"Days=N","Fill=B","Sort=D","Per=cW","Dts=H","cols=1;rows=19")</f>
        <v>4.0199999999999996</v>
      </c>
      <c r="H228">
        <f>_xll.BDH("912833JY Govt","YLD_YTM_ASK",20050311,20050715,"Days=N","Fill=B","Sort=D","Per=cW","Dts=H","cols=1;rows=19")</f>
        <v>4.0960000000000001</v>
      </c>
      <c r="I228">
        <f>_xll.BDH("912833KA Govt","YLD_YTM_ASK",20050311,20050715,"Days=N","Fill=B","Sort=D","Per=cW","Dts=H","cols=1;rows=19")</f>
        <v>4.1840000000000002</v>
      </c>
      <c r="J228">
        <f>_xll.BDH("912833KC Govt","YLD_YTM_ASK",20050311,20050715,"Days=N","Fill=B","Sort=D","Per=cW","Dts=H","cols=1;rows=19")</f>
        <v>4.2690000000000001</v>
      </c>
      <c r="K228">
        <f>_xll.BDH("912833KE Govt","YLD_YTM_ASK",20050311,20050715,"Days=N","Fill=B","Sort=D","Per=cW","Dts=H","cols=1;rows=19")</f>
        <v>4.3090000000000002</v>
      </c>
      <c r="L228">
        <f>_xll.BDH("912833KZ Govt","YLD_YTM_ASK",20050311,20050715,"Days=N","Fill=B","Sort=D","Per=cW","Dts=H","cols=1;rows=19")</f>
        <v>4.53</v>
      </c>
      <c r="M228">
        <f>_xll.BDH("912833LV Govt","YLD_YTM_ASK",20050311,20050715,"Days=N","Fill=B","Sort=D","Per=cW","Dts=H","cols=1;rows=19")</f>
        <v>4.58</v>
      </c>
      <c r="N228">
        <f>_xll.BDH("912833XU Govt","YLD_YTM_ASK",20050311,20050715,"Days=N","Fill=B","Sort=D","Per=cW","Dts=H","cols=1;rows=19")</f>
        <v>4.4870000000000001</v>
      </c>
    </row>
    <row r="229" spans="1:14" x14ac:dyDescent="0.25">
      <c r="A229" t="s">
        <v>209</v>
      </c>
      <c r="B229">
        <v>3.508</v>
      </c>
      <c r="C229">
        <v>3.7069999999999999</v>
      </c>
      <c r="D229">
        <v>3.8010000000000002</v>
      </c>
      <c r="E229">
        <v>3.8359999999999999</v>
      </c>
      <c r="F229">
        <v>3.778</v>
      </c>
      <c r="G229">
        <v>3.9290000000000003</v>
      </c>
      <c r="H229">
        <v>4.0090000000000003</v>
      </c>
      <c r="I229">
        <v>4.1020000000000003</v>
      </c>
      <c r="J229">
        <v>4.1859999999999999</v>
      </c>
      <c r="K229">
        <v>4.2270000000000003</v>
      </c>
      <c r="L229">
        <v>4.5</v>
      </c>
      <c r="M229">
        <v>4.5519999999999996</v>
      </c>
      <c r="N229">
        <v>4.4470000000000001</v>
      </c>
    </row>
    <row r="230" spans="1:14" x14ac:dyDescent="0.25">
      <c r="A230" t="s">
        <v>210</v>
      </c>
      <c r="B230">
        <v>3.4740000000000002</v>
      </c>
      <c r="C230">
        <v>3.673</v>
      </c>
      <c r="D230">
        <v>3.74</v>
      </c>
      <c r="E230">
        <v>3.7679999999999998</v>
      </c>
      <c r="F230">
        <v>3.7309999999999999</v>
      </c>
      <c r="G230">
        <v>3.871</v>
      </c>
      <c r="H230">
        <v>3.9569999999999999</v>
      </c>
      <c r="I230">
        <v>4.0540000000000003</v>
      </c>
      <c r="J230">
        <v>4.1370000000000005</v>
      </c>
      <c r="K230">
        <v>4.1820000000000004</v>
      </c>
      <c r="L230">
        <v>4.4329999999999998</v>
      </c>
      <c r="M230">
        <v>4.4829999999999997</v>
      </c>
      <c r="N230">
        <v>4.3879999999999999</v>
      </c>
    </row>
    <row r="231" spans="1:14" x14ac:dyDescent="0.25">
      <c r="A231" t="s">
        <v>211</v>
      </c>
      <c r="B231">
        <v>3.3079999999999998</v>
      </c>
      <c r="C231">
        <v>3.5009999999999999</v>
      </c>
      <c r="D231">
        <v>3.5779999999999998</v>
      </c>
      <c r="E231">
        <v>3.6219999999999999</v>
      </c>
      <c r="F231">
        <v>3.5819999999999999</v>
      </c>
      <c r="G231">
        <v>3.7320000000000002</v>
      </c>
      <c r="H231">
        <v>3.8330000000000002</v>
      </c>
      <c r="I231">
        <v>3.93</v>
      </c>
      <c r="J231">
        <v>4.0199999999999996</v>
      </c>
      <c r="K231">
        <v>4.0679999999999996</v>
      </c>
      <c r="L231">
        <v>4.327</v>
      </c>
      <c r="M231">
        <v>4.4039999999999999</v>
      </c>
      <c r="N231">
        <v>4.319</v>
      </c>
    </row>
    <row r="232" spans="1:14" x14ac:dyDescent="0.25">
      <c r="A232" t="s">
        <v>212</v>
      </c>
      <c r="B232">
        <v>3.3290000000000002</v>
      </c>
      <c r="C232">
        <v>3.6179999999999999</v>
      </c>
      <c r="D232">
        <v>3.718</v>
      </c>
      <c r="E232">
        <v>3.7770000000000001</v>
      </c>
      <c r="F232">
        <v>3.762</v>
      </c>
      <c r="G232">
        <v>3.8970000000000002</v>
      </c>
      <c r="H232">
        <v>3.9929999999999999</v>
      </c>
      <c r="I232">
        <v>4.0880000000000001</v>
      </c>
      <c r="J232">
        <v>4.1829999999999998</v>
      </c>
      <c r="K232">
        <v>4.2329999999999997</v>
      </c>
      <c r="L232">
        <v>4.5030000000000001</v>
      </c>
      <c r="M232">
        <v>4.5649999999999995</v>
      </c>
      <c r="N232">
        <v>4.4749999999999996</v>
      </c>
    </row>
    <row r="233" spans="1:14" x14ac:dyDescent="0.25">
      <c r="A233" t="s">
        <v>213</v>
      </c>
      <c r="B233">
        <v>3.327</v>
      </c>
      <c r="C233">
        <v>3.6160000000000001</v>
      </c>
      <c r="D233">
        <v>3.71</v>
      </c>
      <c r="E233">
        <v>3.7450000000000001</v>
      </c>
      <c r="F233">
        <v>3.7119999999999997</v>
      </c>
      <c r="G233">
        <v>3.8519999999999999</v>
      </c>
      <c r="H233">
        <v>3.944</v>
      </c>
      <c r="I233">
        <v>4.0469999999999997</v>
      </c>
      <c r="J233">
        <v>4.1420000000000003</v>
      </c>
      <c r="K233">
        <v>4.1920000000000002</v>
      </c>
      <c r="L233">
        <v>4.4660000000000002</v>
      </c>
      <c r="M233">
        <v>4.5140000000000002</v>
      </c>
      <c r="N233">
        <v>4.4269999999999996</v>
      </c>
    </row>
    <row r="234" spans="1:14" x14ac:dyDescent="0.25">
      <c r="A234" t="s">
        <v>214</v>
      </c>
      <c r="B234">
        <v>3.2989999999999999</v>
      </c>
      <c r="C234">
        <v>3.5169999999999999</v>
      </c>
      <c r="D234">
        <v>3.585</v>
      </c>
      <c r="E234">
        <v>3.63</v>
      </c>
      <c r="F234">
        <v>3.6179999999999999</v>
      </c>
      <c r="G234">
        <v>3.7530000000000001</v>
      </c>
      <c r="H234">
        <v>3.8660000000000001</v>
      </c>
      <c r="I234">
        <v>3.9769999999999999</v>
      </c>
      <c r="J234">
        <v>4.0830000000000002</v>
      </c>
      <c r="K234">
        <v>4.1319999999999997</v>
      </c>
      <c r="L234">
        <v>4.4059999999999997</v>
      </c>
      <c r="M234">
        <v>4.476</v>
      </c>
      <c r="N234">
        <v>4.3970000000000002</v>
      </c>
    </row>
    <row r="235" spans="1:14" x14ac:dyDescent="0.25">
      <c r="A235" t="s">
        <v>215</v>
      </c>
      <c r="B235">
        <v>3.2800000000000002</v>
      </c>
      <c r="C235">
        <v>3.569</v>
      </c>
      <c r="D235">
        <v>3.66</v>
      </c>
      <c r="E235">
        <v>3.7210000000000001</v>
      </c>
      <c r="F235">
        <v>3.694</v>
      </c>
      <c r="G235">
        <v>3.8639999999999999</v>
      </c>
      <c r="H235">
        <v>3.9699999999999998</v>
      </c>
      <c r="I235">
        <v>4.085</v>
      </c>
      <c r="J235">
        <v>4.1980000000000004</v>
      </c>
      <c r="K235">
        <v>4.2530000000000001</v>
      </c>
      <c r="L235">
        <v>4.5430000000000001</v>
      </c>
      <c r="M235">
        <v>4.6360000000000001</v>
      </c>
      <c r="N235">
        <v>4.5679999999999996</v>
      </c>
    </row>
    <row r="236" spans="1:14" x14ac:dyDescent="0.25">
      <c r="A236" t="s">
        <v>216</v>
      </c>
      <c r="B236">
        <v>3.3319999999999999</v>
      </c>
      <c r="C236">
        <v>3.6259999999999999</v>
      </c>
      <c r="D236">
        <v>3.718</v>
      </c>
      <c r="E236">
        <v>3.7669999999999999</v>
      </c>
      <c r="F236">
        <v>3.76</v>
      </c>
      <c r="G236">
        <v>3.9169999999999998</v>
      </c>
      <c r="H236">
        <v>4.03</v>
      </c>
      <c r="I236">
        <v>4.1440000000000001</v>
      </c>
      <c r="J236">
        <v>4.2530000000000001</v>
      </c>
      <c r="K236">
        <v>4.3049999999999997</v>
      </c>
      <c r="L236">
        <v>4.5759999999999996</v>
      </c>
      <c r="M236">
        <v>4.6580000000000004</v>
      </c>
      <c r="N236">
        <v>4.5629999999999997</v>
      </c>
    </row>
    <row r="237" spans="1:14" x14ac:dyDescent="0.25">
      <c r="A237" t="s">
        <v>217</v>
      </c>
      <c r="B237">
        <v>3.2480000000000002</v>
      </c>
      <c r="C237">
        <v>3.5409999999999999</v>
      </c>
      <c r="D237">
        <v>3.669</v>
      </c>
      <c r="E237">
        <v>3.714</v>
      </c>
      <c r="F237">
        <v>3.7210000000000001</v>
      </c>
      <c r="G237">
        <v>3.8740000000000001</v>
      </c>
      <c r="H237">
        <v>4.0190000000000001</v>
      </c>
      <c r="I237">
        <v>4.1399999999999997</v>
      </c>
      <c r="J237">
        <v>4.2430000000000003</v>
      </c>
      <c r="K237">
        <v>4.2949999999999999</v>
      </c>
      <c r="L237">
        <v>4.6219999999999999</v>
      </c>
      <c r="M237">
        <v>4.7089999999999996</v>
      </c>
      <c r="N237">
        <v>4.6319999999999997</v>
      </c>
    </row>
    <row r="238" spans="1:14" x14ac:dyDescent="0.25">
      <c r="A238" t="s">
        <v>218</v>
      </c>
      <c r="B238">
        <v>3.375</v>
      </c>
      <c r="C238">
        <v>3.669</v>
      </c>
      <c r="D238">
        <v>3.7759999999999998</v>
      </c>
      <c r="E238">
        <v>3.851</v>
      </c>
      <c r="F238">
        <v>3.85</v>
      </c>
      <c r="G238">
        <v>4.0039999999999996</v>
      </c>
      <c r="H238">
        <v>4.141</v>
      </c>
      <c r="I238">
        <v>4.2690000000000001</v>
      </c>
      <c r="J238">
        <v>4.3650000000000002</v>
      </c>
      <c r="K238">
        <v>4.42</v>
      </c>
      <c r="L238">
        <v>4.7610000000000001</v>
      </c>
      <c r="M238">
        <v>4.8380000000000001</v>
      </c>
      <c r="N238">
        <v>4.7649999999999997</v>
      </c>
    </row>
    <row r="239" spans="1:14" x14ac:dyDescent="0.25">
      <c r="A239" t="s">
        <v>219</v>
      </c>
      <c r="B239">
        <v>3.3119999999999998</v>
      </c>
      <c r="C239">
        <v>3.613</v>
      </c>
      <c r="D239">
        <v>3.7170000000000001</v>
      </c>
      <c r="E239">
        <v>3.794</v>
      </c>
      <c r="F239">
        <v>3.7970000000000002</v>
      </c>
      <c r="G239">
        <v>3.99</v>
      </c>
      <c r="H239">
        <v>4.0999999999999996</v>
      </c>
      <c r="I239">
        <v>4.2149999999999999</v>
      </c>
      <c r="J239">
        <v>4.3079999999999998</v>
      </c>
      <c r="K239">
        <v>4.3620000000000001</v>
      </c>
      <c r="L239">
        <v>4.6859999999999999</v>
      </c>
      <c r="M239">
        <v>4.7590000000000003</v>
      </c>
      <c r="N239">
        <v>4.6740000000000004</v>
      </c>
    </row>
    <row r="240" spans="1:14" x14ac:dyDescent="0.25">
      <c r="A240" t="s">
        <v>220</v>
      </c>
      <c r="B240">
        <v>3.2970000000000002</v>
      </c>
      <c r="C240">
        <v>3.59</v>
      </c>
      <c r="D240">
        <v>3.7130000000000001</v>
      </c>
      <c r="E240">
        <v>3.8149999999999999</v>
      </c>
      <c r="F240">
        <v>3.8540000000000001</v>
      </c>
      <c r="G240">
        <v>4.0110000000000001</v>
      </c>
      <c r="H240">
        <v>4.1550000000000002</v>
      </c>
      <c r="I240">
        <v>4.282</v>
      </c>
      <c r="J240">
        <v>4.3870000000000005</v>
      </c>
      <c r="K240">
        <v>4.4400000000000004</v>
      </c>
      <c r="L240">
        <v>4.7640000000000002</v>
      </c>
      <c r="M240">
        <v>4.8309999999999995</v>
      </c>
      <c r="N240">
        <v>4.7460000000000004</v>
      </c>
    </row>
    <row r="241" spans="1:14" x14ac:dyDescent="0.25">
      <c r="A241" t="s">
        <v>221</v>
      </c>
      <c r="B241">
        <v>3.1840000000000002</v>
      </c>
      <c r="C241">
        <v>3.4699999999999998</v>
      </c>
      <c r="D241">
        <v>3.7130000000000001</v>
      </c>
      <c r="E241">
        <v>3.7669999999999999</v>
      </c>
      <c r="F241">
        <v>3.794</v>
      </c>
      <c r="G241">
        <v>3.9950000000000001</v>
      </c>
      <c r="H241">
        <v>4.133</v>
      </c>
      <c r="I241">
        <v>4.28</v>
      </c>
      <c r="J241">
        <v>4.3710000000000004</v>
      </c>
      <c r="K241">
        <v>4.4349999999999996</v>
      </c>
      <c r="L241">
        <v>4.7699999999999996</v>
      </c>
      <c r="M241">
        <v>4.8559999999999999</v>
      </c>
      <c r="N241">
        <v>4.7869999999999999</v>
      </c>
    </row>
    <row r="242" spans="1:14" x14ac:dyDescent="0.25">
      <c r="A242" t="s">
        <v>222</v>
      </c>
      <c r="B242">
        <v>3.4220000000000002</v>
      </c>
      <c r="C242">
        <v>3.734</v>
      </c>
      <c r="D242">
        <v>3.907</v>
      </c>
      <c r="E242">
        <v>4.0490000000000004</v>
      </c>
      <c r="F242">
        <v>4.0999999999999996</v>
      </c>
      <c r="G242">
        <v>4.2679999999999998</v>
      </c>
      <c r="H242">
        <v>4.3860000000000001</v>
      </c>
      <c r="I242">
        <v>4.5179999999999998</v>
      </c>
      <c r="J242">
        <v>4.609</v>
      </c>
      <c r="K242">
        <v>4.6820000000000004</v>
      </c>
      <c r="L242">
        <v>4.9939999999999998</v>
      </c>
      <c r="M242">
        <v>5.0439999999999996</v>
      </c>
      <c r="N242">
        <v>4.9420000000000002</v>
      </c>
    </row>
    <row r="243" spans="1:14" x14ac:dyDescent="0.25">
      <c r="A243" t="s">
        <v>223</v>
      </c>
      <c r="B243">
        <v>3.3570000000000002</v>
      </c>
      <c r="C243">
        <v>3.7039999999999997</v>
      </c>
      <c r="D243">
        <v>3.9089999999999998</v>
      </c>
      <c r="E243">
        <v>4.0339999999999998</v>
      </c>
      <c r="F243">
        <v>4.0860000000000003</v>
      </c>
      <c r="G243">
        <v>4.2690000000000001</v>
      </c>
      <c r="H243">
        <v>4.391</v>
      </c>
      <c r="I243">
        <v>4.5090000000000003</v>
      </c>
      <c r="J243">
        <v>4.5969999999999995</v>
      </c>
      <c r="K243">
        <v>4.6340000000000003</v>
      </c>
      <c r="L243">
        <v>4.9409999999999998</v>
      </c>
      <c r="M243">
        <v>4.9939999999999998</v>
      </c>
      <c r="N243">
        <v>4.8840000000000003</v>
      </c>
    </row>
    <row r="244" spans="1:14" x14ac:dyDescent="0.25">
      <c r="A244" t="s">
        <v>224</v>
      </c>
      <c r="B244">
        <v>3.46</v>
      </c>
      <c r="C244">
        <v>3.8170000000000002</v>
      </c>
      <c r="D244">
        <v>4.03</v>
      </c>
      <c r="E244">
        <v>4.165</v>
      </c>
      <c r="F244">
        <v>4.2750000000000004</v>
      </c>
      <c r="G244">
        <v>4.4279999999999999</v>
      </c>
      <c r="H244">
        <v>4.5469999999999997</v>
      </c>
      <c r="I244">
        <v>4.6379999999999999</v>
      </c>
      <c r="J244">
        <v>4.7249999999999996</v>
      </c>
      <c r="K244">
        <v>4.7880000000000003</v>
      </c>
      <c r="L244">
        <v>5.093</v>
      </c>
      <c r="M244">
        <v>5.085</v>
      </c>
      <c r="N244">
        <v>4.9779999999999998</v>
      </c>
    </row>
    <row r="245" spans="1:14" x14ac:dyDescent="0.25">
      <c r="A245" t="s">
        <v>225</v>
      </c>
      <c r="B245">
        <v>3.36</v>
      </c>
      <c r="C245">
        <v>3.7010000000000001</v>
      </c>
      <c r="D245">
        <v>3.9119999999999999</v>
      </c>
      <c r="E245">
        <v>4.0670000000000002</v>
      </c>
      <c r="F245">
        <v>4.1319999999999997</v>
      </c>
      <c r="G245">
        <v>4.3129999999999997</v>
      </c>
      <c r="H245">
        <v>4.4649999999999999</v>
      </c>
      <c r="I245">
        <v>4.5709999999999997</v>
      </c>
      <c r="J245">
        <v>4.657</v>
      </c>
      <c r="K245">
        <v>4.6959999999999997</v>
      </c>
      <c r="L245">
        <v>5.0380000000000003</v>
      </c>
      <c r="M245">
        <v>5.0659999999999998</v>
      </c>
      <c r="N245">
        <v>4.9580000000000002</v>
      </c>
    </row>
    <row r="246" spans="1:14" x14ac:dyDescent="0.25">
      <c r="A246" t="s">
        <v>226</v>
      </c>
      <c r="B246">
        <v>3.4159999999999999</v>
      </c>
      <c r="C246">
        <v>3.7189999999999999</v>
      </c>
      <c r="D246">
        <v>3.95</v>
      </c>
      <c r="E246">
        <v>4.1100000000000003</v>
      </c>
      <c r="F246">
        <v>4.133</v>
      </c>
      <c r="G246">
        <v>4.3369999999999997</v>
      </c>
      <c r="H246">
        <v>4.4989999999999997</v>
      </c>
      <c r="I246">
        <v>4.6050000000000004</v>
      </c>
      <c r="J246">
        <v>4.6890000000000001</v>
      </c>
      <c r="K246">
        <v>4.7300000000000004</v>
      </c>
      <c r="L246">
        <v>5.03</v>
      </c>
      <c r="M246">
        <v>5.0750000000000002</v>
      </c>
      <c r="N246">
        <v>4.9580000000000002</v>
      </c>
    </row>
    <row r="247" spans="1:14" x14ac:dyDescent="0.25">
      <c r="A247" t="s">
        <v>227</v>
      </c>
      <c r="B247">
        <f>_xll.BDH("912833CP Govt","YLD_YTM_ASK",20050128,20050304,"Days=N","Fill=B","Sort=D","Per=cW","Dts=H","cols=1;rows=6")</f>
        <v>3.1709999999999998</v>
      </c>
      <c r="C247">
        <f>_xll.BDH("912833CR Govt","YLD_YTM_ASK",20050128,20050304,"Days=N","Fill=B","Sort=D","Per=cW","Dts=H","cols=1;rows=6")</f>
        <v>3.504</v>
      </c>
      <c r="D247">
        <f>_xll.BDH("912833CT Govt","YLD_YTM_ASK",20050128,20050304,"Days=N","Fill=B","Sort=D","Per=cW","Dts=H","cols=1;rows=6")</f>
        <v>3.6550000000000002</v>
      </c>
      <c r="E247">
        <f>_xll.BDH("912833CV Govt","YLD_YTM_ASK",20050128,20050304,"Days=N","Fill=B","Sort=D","Per=cW","Dts=H","cols=1;rows=6")</f>
        <v>3.8439999999999999</v>
      </c>
      <c r="F247">
        <f>_xll.BDH("912833CX Govt","YLD_YTM_ASK",20050128,20050304,"Days=N","Fill=B","Sort=D","Per=cW","Dts=H","cols=1;rows=6")</f>
        <v>3.9319999999999999</v>
      </c>
      <c r="G247">
        <f>_xll.BDH("912833CZ Govt","YLD_YTM_ASK",20050128,20050304,"Days=N","Fill=B","Sort=D","Per=cW","Dts=H","cols=1;rows=6")</f>
        <v>4.0999999999999996</v>
      </c>
      <c r="H247">
        <f>_xll.BDH("912833DB Govt","YLD_YTM_ASK",20050128,20050304,"Days=N","Fill=B","Sort=D","Per=cW","Dts=H","cols=1;rows=6")</f>
        <v>4.2210000000000001</v>
      </c>
      <c r="I247">
        <f>_xll.BDH("912833DD Govt","YLD_YTM_ASK",20050128,20050304,"Days=N","Fill=B","Sort=D","Per=cW","Dts=H","cols=1;rows=6")</f>
        <v>4.3419999999999996</v>
      </c>
      <c r="J247">
        <f>_xll.BDH("912833DF Govt","YLD_YTM_ASK",20050128,20050304,"Days=N","Fill=B","Sort=D","Per=cW","Dts=H","cols=1;rows=6")</f>
        <v>4.4340000000000002</v>
      </c>
      <c r="K247">
        <f>_xll.BDH("912833DH Govt","YLD_YTM_ASK",20050128,20050304,"Days=N","Fill=B","Sort=D","Per=cW","Dts=H","cols=1;rows=6")</f>
        <v>4.51</v>
      </c>
      <c r="L247">
        <f>_xll.BDH("912833KY Govt","YLD_YTM_ASK",20050128,20050304,"Days=N","Fill=B","Sort=D","Per=cW","Dts=H","cols=1;rows=6")</f>
        <v>4.8179999999999996</v>
      </c>
      <c r="M247">
        <f>_xll.BDH("912833LU Govt","YLD_YTM_ASK",20050128,20050304,"Days=N","Fill=B","Sort=D","Per=cW","Dts=H","cols=1;rows=6")</f>
        <v>4.9059999999999997</v>
      </c>
      <c r="N247">
        <f>_xll.BDH("912833XZ Govt","YLD_YTM_ASK",20041119,20050304,"Days=N","Fill=B","Sort=D","Per=cW","Dts=H","cols=1;rows=16")</f>
        <v>4.9009999999999998</v>
      </c>
    </row>
    <row r="248" spans="1:14" x14ac:dyDescent="0.25">
      <c r="A248" t="s">
        <v>228</v>
      </c>
      <c r="B248">
        <v>3.1480000000000001</v>
      </c>
      <c r="C248">
        <v>3.4649999999999999</v>
      </c>
      <c r="D248">
        <v>3.6040000000000001</v>
      </c>
      <c r="E248">
        <v>3.76</v>
      </c>
      <c r="F248">
        <v>3.895</v>
      </c>
      <c r="G248">
        <v>4.0250000000000004</v>
      </c>
      <c r="H248">
        <v>4.1669999999999998</v>
      </c>
      <c r="I248">
        <v>4.2880000000000003</v>
      </c>
      <c r="J248">
        <v>4.375</v>
      </c>
      <c r="K248">
        <v>4.4630000000000001</v>
      </c>
      <c r="L248">
        <v>4.7640000000000002</v>
      </c>
      <c r="M248">
        <v>4.8789999999999996</v>
      </c>
      <c r="N248">
        <v>4.7389999999999999</v>
      </c>
    </row>
    <row r="249" spans="1:14" x14ac:dyDescent="0.25">
      <c r="A249" t="s">
        <v>229</v>
      </c>
      <c r="B249">
        <v>3.069</v>
      </c>
      <c r="C249">
        <v>3.423</v>
      </c>
      <c r="D249">
        <v>3.5680000000000001</v>
      </c>
      <c r="E249">
        <v>3.734</v>
      </c>
      <c r="F249">
        <v>3.839</v>
      </c>
      <c r="G249">
        <v>4.0309999999999997</v>
      </c>
      <c r="H249">
        <v>4.165</v>
      </c>
      <c r="I249">
        <v>4.2750000000000004</v>
      </c>
      <c r="J249">
        <v>4.375</v>
      </c>
      <c r="K249">
        <v>4.4569999999999999</v>
      </c>
      <c r="L249">
        <v>4.798</v>
      </c>
      <c r="M249">
        <v>4.9030000000000005</v>
      </c>
      <c r="N249">
        <v>4.9009999999999998</v>
      </c>
    </row>
    <row r="250" spans="1:14" x14ac:dyDescent="0.25">
      <c r="A250" t="s">
        <v>230</v>
      </c>
      <c r="B250">
        <v>2.984</v>
      </c>
      <c r="C250">
        <v>3.29</v>
      </c>
      <c r="D250">
        <v>3.4569999999999999</v>
      </c>
      <c r="E250">
        <v>3.536</v>
      </c>
      <c r="F250">
        <v>3.6949999999999998</v>
      </c>
      <c r="G250">
        <v>3.8519999999999999</v>
      </c>
      <c r="H250">
        <v>3.9990000000000001</v>
      </c>
      <c r="I250">
        <v>4.1189999999999998</v>
      </c>
      <c r="J250">
        <v>4.1989999999999998</v>
      </c>
      <c r="K250">
        <v>4.2690000000000001</v>
      </c>
      <c r="L250">
        <v>4.585</v>
      </c>
      <c r="M250">
        <v>4.7069999999999999</v>
      </c>
      <c r="N250">
        <v>4.6530000000000005</v>
      </c>
    </row>
    <row r="251" spans="1:14" x14ac:dyDescent="0.25">
      <c r="A251" t="s">
        <v>231</v>
      </c>
      <c r="B251">
        <v>2.9370000000000003</v>
      </c>
      <c r="C251">
        <v>3.2560000000000002</v>
      </c>
      <c r="D251">
        <v>3.3810000000000002</v>
      </c>
      <c r="E251">
        <v>3.528</v>
      </c>
      <c r="F251">
        <v>3.6859999999999999</v>
      </c>
      <c r="G251">
        <v>3.847</v>
      </c>
      <c r="H251">
        <v>3.9929999999999999</v>
      </c>
      <c r="I251">
        <v>4.1029999999999998</v>
      </c>
      <c r="J251">
        <v>4.1859999999999999</v>
      </c>
      <c r="K251">
        <v>4.2620000000000005</v>
      </c>
      <c r="L251">
        <v>4.6139999999999999</v>
      </c>
      <c r="M251">
        <v>4.726</v>
      </c>
      <c r="N251">
        <v>4.7439999999999998</v>
      </c>
    </row>
    <row r="252" spans="1:14" x14ac:dyDescent="0.25">
      <c r="A252" t="s">
        <v>232</v>
      </c>
      <c r="B252">
        <v>2.895</v>
      </c>
      <c r="C252">
        <v>3.22</v>
      </c>
      <c r="D252">
        <v>3.3540000000000001</v>
      </c>
      <c r="E252">
        <v>3.5579999999999998</v>
      </c>
      <c r="F252">
        <v>3.7490000000000001</v>
      </c>
      <c r="G252">
        <v>3.8849999999999998</v>
      </c>
      <c r="H252">
        <v>4.04</v>
      </c>
      <c r="I252">
        <v>4.1639999999999997</v>
      </c>
      <c r="J252">
        <v>4.2620000000000005</v>
      </c>
      <c r="K252">
        <v>4.3490000000000002</v>
      </c>
      <c r="L252">
        <v>4.7460000000000004</v>
      </c>
      <c r="M252">
        <v>4.8710000000000004</v>
      </c>
      <c r="N252">
        <v>4.9089999999999998</v>
      </c>
    </row>
    <row r="253" spans="1:14" x14ac:dyDescent="0.25">
      <c r="A253" t="s">
        <v>233</v>
      </c>
      <c r="B253">
        <f>_xll.BDH("912833FX Govt","YLD_YTM_ASK",20041119,20050121,"Days=N","Fill=B","Sort=D","Per=cW","Dts=H","cols=1;rows=10")</f>
        <v>2.8129999999999997</v>
      </c>
      <c r="C253">
        <f>_xll.BDH("912833FZ Govt","YLD_YTM_ASK",20041119,20050121,"Days=N","Fill=B","Sort=D","Per=cW","Dts=H","cols=1;rows=10")</f>
        <v>3.1110000000000002</v>
      </c>
      <c r="D253">
        <f>_xll.BDH("912833GB Govt","YLD_YTM_ASK",20041119,20050121,"Days=N","Fill=B","Sort=D","Per=cW","Dts=H","cols=1;rows=10")</f>
        <v>3.3029999999999999</v>
      </c>
      <c r="E253">
        <f>_xll.BDH("912833GD Govt","YLD_YTM_ASK",20041119,20050121,"Days=N","Fill=B","Sort=D","Per=cW","Dts=H","cols=1;rows=10")</f>
        <v>3.4809999999999999</v>
      </c>
      <c r="F253">
        <f>_xll.BDH("912833GF Govt","YLD_YTM_ASK",20041119,20050121,"Days=N","Fill=B","Sort=D","Per=cW","Dts=H","cols=1;rows=10")</f>
        <v>3.609</v>
      </c>
      <c r="G253">
        <f>_xll.BDH("912833JV Govt","YLD_YTM_ASK",20041119,20050121,"Days=N","Fill=B","Sort=D","Per=cW","Dts=H","cols=1;rows=10")</f>
        <v>3.7309999999999999</v>
      </c>
      <c r="H253">
        <f>_xll.BDH("912833JX Govt","YLD_YTM_ASK",20041119,20050121,"Days=N","Fill=B","Sort=D","Per=cW","Dts=H","cols=1;rows=10")</f>
        <v>3.9910000000000001</v>
      </c>
      <c r="I253">
        <f>_xll.BDH("912833JZ Govt","YLD_YTM_ASK",20041119,20050121,"Days=N","Fill=B","Sort=D","Per=cW","Dts=H","cols=1;rows=10")</f>
        <v>4.1470000000000002</v>
      </c>
      <c r="J253">
        <f>_xll.BDH("912833KB Govt","YLD_YTM_ASK",20041119,20050121,"Days=N","Fill=B","Sort=D","Per=cW","Dts=H","cols=1;rows=10")</f>
        <v>4.258</v>
      </c>
      <c r="K253">
        <f>_xll.BDH("912833KD Govt","YLD_YTM_ASK",20041119,20050121,"Days=N","Fill=B","Sort=D","Per=cW","Dts=H","cols=1;rows=10")</f>
        <v>4.3620000000000001</v>
      </c>
      <c r="L253">
        <f>_xll.BDH("912833KX Govt","YLD_YTM_ASK",20041119,20050121,"Days=N","Fill=B","Sort=D","Per=cW","Dts=H","cols=1;rows=10")</f>
        <v>4.7690000000000001</v>
      </c>
      <c r="M253">
        <f>_xll.BDH("912833LT Govt","YLD_YTM_ASK",20041119,20050121,"Days=N","Fill=B","Sort=D","Per=cW","Dts=H","cols=1;rows=10")</f>
        <v>4.9109999999999996</v>
      </c>
      <c r="N253">
        <v>4.9429999999999996</v>
      </c>
    </row>
    <row r="254" spans="1:14" x14ac:dyDescent="0.25">
      <c r="A254" t="s">
        <v>234</v>
      </c>
      <c r="B254">
        <v>2.7330000000000001</v>
      </c>
      <c r="C254">
        <v>3.2189999999999999</v>
      </c>
      <c r="D254">
        <v>3.383</v>
      </c>
      <c r="E254">
        <v>3.5990000000000002</v>
      </c>
      <c r="F254">
        <v>3.673</v>
      </c>
      <c r="G254">
        <v>3.8109999999999999</v>
      </c>
      <c r="H254">
        <v>4.1079999999999997</v>
      </c>
      <c r="I254">
        <v>4.2169999999999996</v>
      </c>
      <c r="J254">
        <v>4.3239999999999998</v>
      </c>
      <c r="K254">
        <v>4.4320000000000004</v>
      </c>
      <c r="L254">
        <v>4.8540000000000001</v>
      </c>
      <c r="M254">
        <v>5.0030000000000001</v>
      </c>
      <c r="N254">
        <v>5.03</v>
      </c>
    </row>
    <row r="255" spans="1:14" x14ac:dyDescent="0.25">
      <c r="A255" t="s">
        <v>235</v>
      </c>
      <c r="B255">
        <v>2.8</v>
      </c>
      <c r="C255">
        <v>3.1390000000000002</v>
      </c>
      <c r="D255">
        <v>3.3570000000000002</v>
      </c>
      <c r="E255">
        <v>3.56</v>
      </c>
      <c r="F255">
        <v>3.7080000000000002</v>
      </c>
      <c r="G255">
        <v>3.8719999999999999</v>
      </c>
      <c r="H255">
        <v>4.1050000000000004</v>
      </c>
      <c r="I255">
        <v>4.2590000000000003</v>
      </c>
      <c r="J255">
        <v>4.3870000000000005</v>
      </c>
      <c r="K255">
        <v>4.5129999999999999</v>
      </c>
      <c r="L255">
        <v>4.9800000000000004</v>
      </c>
      <c r="M255">
        <v>5.1509999999999998</v>
      </c>
      <c r="N255">
        <v>5.1760000000000002</v>
      </c>
    </row>
    <row r="256" spans="1:14" x14ac:dyDescent="0.25">
      <c r="A256" t="s">
        <v>236</v>
      </c>
      <c r="B256">
        <v>2.59</v>
      </c>
      <c r="C256">
        <v>3.07</v>
      </c>
      <c r="D256">
        <v>3.2189999999999999</v>
      </c>
      <c r="E256">
        <v>3.4460000000000002</v>
      </c>
      <c r="F256">
        <v>3.5830000000000002</v>
      </c>
      <c r="G256">
        <v>3.7629999999999999</v>
      </c>
      <c r="H256">
        <v>4.0410000000000004</v>
      </c>
      <c r="I256">
        <v>4.2060000000000004</v>
      </c>
      <c r="J256">
        <v>4.3360000000000003</v>
      </c>
      <c r="K256">
        <v>4.4630000000000001</v>
      </c>
      <c r="L256">
        <v>4.9660000000000002</v>
      </c>
      <c r="M256">
        <v>5.133</v>
      </c>
      <c r="N256">
        <v>5.1529999999999996</v>
      </c>
    </row>
    <row r="257" spans="1:14" x14ac:dyDescent="0.25">
      <c r="A257" t="s">
        <v>237</v>
      </c>
      <c r="B257">
        <v>2.63</v>
      </c>
      <c r="C257">
        <v>2.9729999999999999</v>
      </c>
      <c r="D257">
        <v>3.18</v>
      </c>
      <c r="E257">
        <v>3.38</v>
      </c>
      <c r="F257">
        <v>3.5649999999999999</v>
      </c>
      <c r="G257">
        <v>3.7549999999999999</v>
      </c>
      <c r="H257">
        <v>4.0430000000000001</v>
      </c>
      <c r="I257">
        <v>4.2249999999999996</v>
      </c>
      <c r="J257">
        <v>4.335</v>
      </c>
      <c r="K257">
        <v>4.4850000000000003</v>
      </c>
      <c r="L257">
        <v>4.95</v>
      </c>
      <c r="M257">
        <v>5.14</v>
      </c>
      <c r="N257">
        <v>5.0449999999999999</v>
      </c>
    </row>
    <row r="258" spans="1:14" x14ac:dyDescent="0.25">
      <c r="A258" t="s">
        <v>238</v>
      </c>
      <c r="B258">
        <v>2.6720000000000002</v>
      </c>
      <c r="C258">
        <v>2.9750000000000001</v>
      </c>
      <c r="D258">
        <v>3.1989999999999998</v>
      </c>
      <c r="E258">
        <v>3.4169999999999998</v>
      </c>
      <c r="F258">
        <v>3.5649999999999999</v>
      </c>
      <c r="G258">
        <v>3.7490000000000001</v>
      </c>
      <c r="H258">
        <v>4.0270000000000001</v>
      </c>
      <c r="I258">
        <v>4.1950000000000003</v>
      </c>
      <c r="J258">
        <v>4.3159999999999998</v>
      </c>
      <c r="K258">
        <v>4.4450000000000003</v>
      </c>
      <c r="L258">
        <v>4.9619999999999997</v>
      </c>
      <c r="M258">
        <v>5.1509999999999998</v>
      </c>
      <c r="N258">
        <v>5.1639999999999997</v>
      </c>
    </row>
    <row r="259" spans="1:14" x14ac:dyDescent="0.25">
      <c r="A259" t="s">
        <v>239</v>
      </c>
      <c r="B259">
        <v>2.5249999999999999</v>
      </c>
      <c r="C259">
        <v>2.9119999999999999</v>
      </c>
      <c r="D259">
        <v>3.1310000000000002</v>
      </c>
      <c r="E259">
        <v>3.355</v>
      </c>
      <c r="F259">
        <v>3.51</v>
      </c>
      <c r="G259">
        <v>3.702</v>
      </c>
      <c r="H259">
        <v>3.988</v>
      </c>
      <c r="I259">
        <v>4.1459999999999999</v>
      </c>
      <c r="J259">
        <v>4.2750000000000004</v>
      </c>
      <c r="K259">
        <v>4.4109999999999996</v>
      </c>
      <c r="L259">
        <v>4.9249999999999998</v>
      </c>
      <c r="M259">
        <v>5.14</v>
      </c>
      <c r="N259">
        <v>5.17</v>
      </c>
    </row>
    <row r="260" spans="1:14" x14ac:dyDescent="0.25">
      <c r="A260" t="s">
        <v>240</v>
      </c>
      <c r="B260">
        <v>2.4710000000000001</v>
      </c>
      <c r="C260">
        <v>2.8839999999999999</v>
      </c>
      <c r="D260">
        <v>3.15</v>
      </c>
      <c r="E260">
        <v>3.3980000000000001</v>
      </c>
      <c r="F260">
        <v>3.605</v>
      </c>
      <c r="G260">
        <v>3.774</v>
      </c>
      <c r="H260">
        <v>4.1059999999999999</v>
      </c>
      <c r="I260">
        <v>4.2560000000000002</v>
      </c>
      <c r="J260">
        <v>4.391</v>
      </c>
      <c r="K260">
        <v>4.5339999999999998</v>
      </c>
      <c r="L260">
        <v>5.069</v>
      </c>
      <c r="M260">
        <v>5.2720000000000002</v>
      </c>
      <c r="N260">
        <v>5.3150000000000004</v>
      </c>
    </row>
    <row r="261" spans="1:14" x14ac:dyDescent="0.25">
      <c r="A261" t="s">
        <v>241</v>
      </c>
      <c r="B261">
        <v>2.5720000000000001</v>
      </c>
      <c r="C261">
        <v>3.0019999999999998</v>
      </c>
      <c r="D261">
        <v>3.2090000000000001</v>
      </c>
      <c r="E261">
        <v>3.4710000000000001</v>
      </c>
      <c r="F261">
        <v>3.6310000000000002</v>
      </c>
      <c r="G261">
        <v>3.8109999999999999</v>
      </c>
      <c r="H261">
        <v>4.1059999999999999</v>
      </c>
      <c r="I261">
        <v>4.2530000000000001</v>
      </c>
      <c r="J261">
        <v>4.3789999999999996</v>
      </c>
      <c r="K261">
        <v>4.51</v>
      </c>
      <c r="L261">
        <v>4.9989999999999997</v>
      </c>
      <c r="M261">
        <v>5.1959999999999997</v>
      </c>
      <c r="N261">
        <v>5.2229999999999999</v>
      </c>
    </row>
    <row r="262" spans="1:14" x14ac:dyDescent="0.25">
      <c r="A262" t="s">
        <v>242</v>
      </c>
      <c r="B262">
        <v>2.5259999999999998</v>
      </c>
      <c r="C262">
        <v>2.9</v>
      </c>
      <c r="D262">
        <v>3.1539999999999999</v>
      </c>
      <c r="E262">
        <v>3.3740000000000001</v>
      </c>
      <c r="F262">
        <v>3.5670000000000002</v>
      </c>
      <c r="G262">
        <v>3.7509999999999999</v>
      </c>
      <c r="H262">
        <v>4.0419999999999998</v>
      </c>
      <c r="I262">
        <v>4.2149999999999999</v>
      </c>
      <c r="J262">
        <v>4.3410000000000002</v>
      </c>
      <c r="K262">
        <v>4.4800000000000004</v>
      </c>
      <c r="L262">
        <v>5.01</v>
      </c>
      <c r="M262">
        <v>5.2</v>
      </c>
      <c r="N262">
        <v>5.2249999999999996</v>
      </c>
    </row>
    <row r="263" spans="1:14" x14ac:dyDescent="0.25">
      <c r="A263" t="s">
        <v>243</v>
      </c>
      <c r="B263">
        <f>_xll.BDH("912833CN Govt","YLD_YTM_ASK",20040820,20041112,"Days=N","Fill=B","Sort=D","Per=cW","Dts=H","cols=1;rows=13")</f>
        <v>2.2560000000000002</v>
      </c>
      <c r="C263">
        <f>_xll.BDH("912833CQ Govt","YLD_YTM_ASK",20040820,20041112,"Days=N","Fill=B","Sort=D","Per=cW","Dts=H","cols=1;rows=13")</f>
        <v>2.6619999999999999</v>
      </c>
      <c r="D263">
        <f>_xll.BDH("912833CS Govt","YLD_YTM_ASK",20040820,20041112,"Days=N","Fill=B","Sort=D","Per=cW","Dts=H","cols=1;rows=13")</f>
        <v>3.0649999999999999</v>
      </c>
      <c r="E263">
        <f>_xll.BDH("912833CU Govt","YLD_YTM_ASK",20040820,20041112,"Days=N","Fill=B","Sort=D","Per=cW","Dts=H","cols=1;rows=13")</f>
        <v>3.1960000000000002</v>
      </c>
      <c r="F263">
        <f>_xll.BDH("912833CW Govt","YLD_YTM_ASK",20040820,20041112,"Days=N","Fill=B","Sort=D","Per=cW","Dts=H","cols=1;rows=13")</f>
        <v>3.504</v>
      </c>
      <c r="G263">
        <f>_xll.BDH("912833CY Govt","YLD_YTM_ASK",20040820,20041112,"Days=N","Fill=B","Sort=D","Per=cW","Dts=H","cols=1;rows=13")</f>
        <v>3.7279999999999998</v>
      </c>
      <c r="H263">
        <f>_xll.BDH("912833DA Govt","YLD_YTM_ASK",20040820,20041112,"Days=N","Fill=B","Sort=D","Per=cW","Dts=H","cols=1;rows=13")</f>
        <v>3.9729999999999999</v>
      </c>
      <c r="I263">
        <f>_xll.BDH("912833DC Govt","YLD_YTM_ASK",20040820,20041112,"Days=N","Fill=B","Sort=D","Per=cW","Dts=H","cols=1;rows=13")</f>
        <v>4.1459999999999999</v>
      </c>
      <c r="J263">
        <f>_xll.BDH("912833DE Govt","YLD_YTM_ASK",20040820,20041112,"Days=N","Fill=B","Sort=D","Per=cW","Dts=H","cols=1;rows=13")</f>
        <v>4.2889999999999997</v>
      </c>
      <c r="K263">
        <f>_xll.BDH("912833DG Govt","YLD_YTM_ASK",20040820,20041112,"Days=N","Fill=B","Sort=D","Per=cW","Dts=H","cols=1;rows=13")</f>
        <v>4.431</v>
      </c>
      <c r="L263">
        <f>_xll.BDH("912833KW Govt","YLD_YTM_ASK",20040820,20041112,"Days=N","Fill=B","Sort=D","Per=cW","Dts=H","cols=1;rows=13")</f>
        <v>5.0289999999999999</v>
      </c>
      <c r="M263">
        <f>_xll.BDH("912833LS Govt","YLD_YTM_ASK",20040820,20041112,"Days=N","Fill=B","Sort=D","Per=cW","Dts=H","cols=1;rows=13")</f>
        <v>5.2220000000000004</v>
      </c>
      <c r="N263">
        <f>_xll.BDH("912833XY Govt","YLD_YTM_ASK",20040820,20041112,"Days=N","Fill=B","Sort=D","Per=cW","Dts=H","cols=1;rows=13")</f>
        <v>5.23</v>
      </c>
    </row>
    <row r="264" spans="1:14" x14ac:dyDescent="0.25">
      <c r="A264" t="s">
        <v>244</v>
      </c>
      <c r="B264">
        <v>2.1850000000000001</v>
      </c>
      <c r="C264">
        <v>2.605</v>
      </c>
      <c r="D264">
        <v>3.05</v>
      </c>
      <c r="E264">
        <v>3.1880000000000002</v>
      </c>
      <c r="F264">
        <v>3.5110000000000001</v>
      </c>
      <c r="G264">
        <v>3.734</v>
      </c>
      <c r="H264">
        <v>3.968</v>
      </c>
      <c r="I264">
        <v>4.1449999999999996</v>
      </c>
      <c r="J264">
        <v>4.2889999999999997</v>
      </c>
      <c r="K264">
        <v>4.4359999999999999</v>
      </c>
      <c r="L264">
        <v>5.0330000000000004</v>
      </c>
      <c r="M264">
        <v>5.2320000000000002</v>
      </c>
      <c r="N264">
        <v>5.2190000000000003</v>
      </c>
    </row>
    <row r="265" spans="1:14" x14ac:dyDescent="0.25">
      <c r="A265" t="s">
        <v>245</v>
      </c>
      <c r="B265">
        <v>1.948</v>
      </c>
      <c r="C265">
        <v>2.4009999999999998</v>
      </c>
      <c r="D265">
        <v>2.8239999999999998</v>
      </c>
      <c r="E265">
        <v>2.9980000000000002</v>
      </c>
      <c r="F265">
        <v>3.3210000000000002</v>
      </c>
      <c r="G265">
        <v>3.577</v>
      </c>
      <c r="H265">
        <v>3.8040000000000003</v>
      </c>
      <c r="I265">
        <v>3.9950000000000001</v>
      </c>
      <c r="J265">
        <v>4.1479999999999997</v>
      </c>
      <c r="K265">
        <v>4.2969999999999997</v>
      </c>
      <c r="L265">
        <v>4.9080000000000004</v>
      </c>
      <c r="M265">
        <v>5.117</v>
      </c>
      <c r="N265">
        <v>5.1289999999999996</v>
      </c>
    </row>
    <row r="266" spans="1:14" x14ac:dyDescent="0.25">
      <c r="A266" t="s">
        <v>246</v>
      </c>
      <c r="B266">
        <v>1.9330000000000001</v>
      </c>
      <c r="C266">
        <v>2.383</v>
      </c>
      <c r="D266">
        <v>2.82</v>
      </c>
      <c r="E266">
        <v>2.964</v>
      </c>
      <c r="F266">
        <v>3.2970000000000002</v>
      </c>
      <c r="G266">
        <v>3.5620000000000003</v>
      </c>
      <c r="H266">
        <v>3.774</v>
      </c>
      <c r="I266">
        <v>3.956</v>
      </c>
      <c r="J266">
        <v>4.1029999999999998</v>
      </c>
      <c r="K266">
        <v>4.2480000000000002</v>
      </c>
      <c r="L266">
        <v>4.851</v>
      </c>
      <c r="M266">
        <v>5.0750000000000002</v>
      </c>
      <c r="N266">
        <v>5.0919999999999996</v>
      </c>
    </row>
    <row r="267" spans="1:14" x14ac:dyDescent="0.25">
      <c r="A267" t="s">
        <v>247</v>
      </c>
      <c r="B267">
        <v>1.9350000000000001</v>
      </c>
      <c r="C267">
        <v>2.403</v>
      </c>
      <c r="D267">
        <v>2.8369999999999997</v>
      </c>
      <c r="E267">
        <v>3.024</v>
      </c>
      <c r="F267">
        <v>3.3570000000000002</v>
      </c>
      <c r="G267">
        <v>3.6310000000000002</v>
      </c>
      <c r="H267">
        <v>3.8490000000000002</v>
      </c>
      <c r="I267">
        <v>4.0369999999999999</v>
      </c>
      <c r="J267">
        <v>4.1890000000000001</v>
      </c>
      <c r="K267">
        <v>4.3369999999999997</v>
      </c>
      <c r="L267">
        <v>4.9820000000000002</v>
      </c>
      <c r="M267">
        <v>5.1950000000000003</v>
      </c>
      <c r="N267">
        <v>5.194</v>
      </c>
    </row>
    <row r="268" spans="1:14" x14ac:dyDescent="0.25">
      <c r="A268" t="s">
        <v>248</v>
      </c>
      <c r="B268">
        <v>1.98</v>
      </c>
      <c r="C268">
        <v>2.4779999999999998</v>
      </c>
      <c r="D268">
        <v>2.9119999999999999</v>
      </c>
      <c r="E268">
        <v>3.1080000000000001</v>
      </c>
      <c r="F268">
        <v>3.4470000000000001</v>
      </c>
      <c r="G268">
        <v>3.7170000000000001</v>
      </c>
      <c r="H268">
        <v>3.944</v>
      </c>
      <c r="I268">
        <v>4.1230000000000002</v>
      </c>
      <c r="J268">
        <v>4.2780000000000005</v>
      </c>
      <c r="K268">
        <v>4.42</v>
      </c>
      <c r="L268">
        <v>5.0519999999999996</v>
      </c>
      <c r="M268">
        <v>5.2480000000000002</v>
      </c>
      <c r="N268">
        <v>5.202</v>
      </c>
    </row>
    <row r="269" spans="1:14" x14ac:dyDescent="0.25">
      <c r="A269" t="s">
        <v>249</v>
      </c>
      <c r="B269">
        <v>2.0219999999999998</v>
      </c>
      <c r="C269">
        <v>2.5499999999999998</v>
      </c>
      <c r="D269">
        <v>2.91</v>
      </c>
      <c r="E269">
        <v>3.1859999999999999</v>
      </c>
      <c r="F269">
        <v>3.5110000000000001</v>
      </c>
      <c r="G269">
        <v>3.7650000000000001</v>
      </c>
      <c r="H269">
        <v>3.992</v>
      </c>
      <c r="I269">
        <v>4.1710000000000003</v>
      </c>
      <c r="J269">
        <v>4.3339999999999996</v>
      </c>
      <c r="K269">
        <v>4.4779999999999998</v>
      </c>
      <c r="L269">
        <v>5.0750000000000002</v>
      </c>
      <c r="M269">
        <v>5.2960000000000003</v>
      </c>
      <c r="N269">
        <v>5.3029999999999999</v>
      </c>
    </row>
    <row r="270" spans="1:14" x14ac:dyDescent="0.25">
      <c r="A270" t="s">
        <v>250</v>
      </c>
      <c r="B270">
        <v>1.9670000000000001</v>
      </c>
      <c r="C270">
        <v>2.5230000000000001</v>
      </c>
      <c r="D270">
        <v>2.7909999999999999</v>
      </c>
      <c r="E270">
        <v>3.093</v>
      </c>
      <c r="F270">
        <v>3.4009999999999998</v>
      </c>
      <c r="G270">
        <v>3.6509999999999998</v>
      </c>
      <c r="H270">
        <v>3.8340000000000001</v>
      </c>
      <c r="I270">
        <v>4.01</v>
      </c>
      <c r="J270">
        <v>4.165</v>
      </c>
      <c r="K270">
        <v>4.3109999999999999</v>
      </c>
      <c r="L270">
        <v>4.8979999999999997</v>
      </c>
      <c r="M270">
        <v>5.133</v>
      </c>
      <c r="N270">
        <v>5.0999999999999996</v>
      </c>
    </row>
    <row r="271" spans="1:14" x14ac:dyDescent="0.25">
      <c r="A271" t="s">
        <v>251</v>
      </c>
      <c r="B271">
        <v>1.8620000000000001</v>
      </c>
      <c r="C271">
        <v>2.4159999999999999</v>
      </c>
      <c r="D271">
        <v>2.8120000000000003</v>
      </c>
      <c r="E271">
        <v>3.0779999999999998</v>
      </c>
      <c r="F271">
        <v>3.4079999999999999</v>
      </c>
      <c r="G271">
        <v>3.6870000000000003</v>
      </c>
      <c r="H271">
        <v>3.9020000000000001</v>
      </c>
      <c r="I271">
        <v>4.0919999999999996</v>
      </c>
      <c r="J271">
        <v>4.2629999999999999</v>
      </c>
      <c r="K271">
        <v>4.4139999999999997</v>
      </c>
      <c r="L271">
        <v>5.03</v>
      </c>
      <c r="M271">
        <v>5.2750000000000004</v>
      </c>
      <c r="N271">
        <v>5.2370000000000001</v>
      </c>
    </row>
    <row r="272" spans="1:14" x14ac:dyDescent="0.25">
      <c r="A272" t="s">
        <v>252</v>
      </c>
      <c r="B272">
        <v>1.871</v>
      </c>
      <c r="C272">
        <v>2.4569999999999999</v>
      </c>
      <c r="D272">
        <v>2.859</v>
      </c>
      <c r="E272">
        <v>3.149</v>
      </c>
      <c r="F272">
        <v>3.4779999999999998</v>
      </c>
      <c r="G272">
        <v>3.7589999999999999</v>
      </c>
      <c r="H272">
        <v>3.9809999999999999</v>
      </c>
      <c r="I272">
        <v>4.1710000000000003</v>
      </c>
      <c r="J272">
        <v>4.3449999999999998</v>
      </c>
      <c r="K272">
        <v>4.4939999999999998</v>
      </c>
      <c r="L272">
        <v>5.1139999999999999</v>
      </c>
      <c r="M272">
        <v>5.3550000000000004</v>
      </c>
      <c r="N272">
        <v>5.3029999999999999</v>
      </c>
    </row>
    <row r="273" spans="1:14" x14ac:dyDescent="0.25">
      <c r="A273" t="s">
        <v>253</v>
      </c>
      <c r="B273">
        <v>1.98</v>
      </c>
      <c r="C273">
        <v>2.5300000000000002</v>
      </c>
      <c r="D273">
        <v>2.99</v>
      </c>
      <c r="E273">
        <v>3.2949999999999999</v>
      </c>
      <c r="F273">
        <v>3.585</v>
      </c>
      <c r="G273">
        <v>3.85</v>
      </c>
      <c r="H273">
        <v>4.0650000000000004</v>
      </c>
      <c r="I273">
        <v>4.274</v>
      </c>
      <c r="J273">
        <v>4.4550000000000001</v>
      </c>
      <c r="K273">
        <v>4.5999999999999996</v>
      </c>
      <c r="L273">
        <v>5.1950000000000003</v>
      </c>
      <c r="M273">
        <v>5.4290000000000003</v>
      </c>
      <c r="N273">
        <v>5.3789999999999996</v>
      </c>
    </row>
    <row r="274" spans="1:14" x14ac:dyDescent="0.25">
      <c r="A274" t="s">
        <v>254</v>
      </c>
      <c r="B274">
        <v>1.87</v>
      </c>
      <c r="C274">
        <v>2.4729999999999999</v>
      </c>
      <c r="D274">
        <v>2.9130000000000003</v>
      </c>
      <c r="E274">
        <v>3.2050000000000001</v>
      </c>
      <c r="F274">
        <v>3.556</v>
      </c>
      <c r="G274">
        <v>3.8260000000000001</v>
      </c>
      <c r="H274">
        <v>4.0350000000000001</v>
      </c>
      <c r="I274">
        <v>4.2320000000000002</v>
      </c>
      <c r="J274">
        <v>4.4109999999999996</v>
      </c>
      <c r="K274">
        <v>4.5540000000000003</v>
      </c>
      <c r="L274">
        <v>5.1680000000000001</v>
      </c>
      <c r="M274">
        <v>5.4089999999999998</v>
      </c>
      <c r="N274">
        <v>5.351</v>
      </c>
    </row>
    <row r="275" spans="1:14" x14ac:dyDescent="0.25">
      <c r="A275" t="s">
        <v>255</v>
      </c>
      <c r="B275">
        <v>1.798</v>
      </c>
      <c r="C275">
        <v>2.4060000000000001</v>
      </c>
      <c r="D275">
        <v>2.8959999999999999</v>
      </c>
      <c r="E275">
        <v>3.1840000000000002</v>
      </c>
      <c r="F275">
        <v>3.5329999999999999</v>
      </c>
      <c r="G275">
        <v>3.82</v>
      </c>
      <c r="H275">
        <v>4.0380000000000003</v>
      </c>
      <c r="I275">
        <v>4.2279999999999998</v>
      </c>
      <c r="J275">
        <v>4.4139999999999997</v>
      </c>
      <c r="K275">
        <v>4.5620000000000003</v>
      </c>
      <c r="L275">
        <v>5.1820000000000004</v>
      </c>
      <c r="M275">
        <v>5.4269999999999996</v>
      </c>
      <c r="N275">
        <v>5.3639999999999999</v>
      </c>
    </row>
    <row r="276" spans="1:14" x14ac:dyDescent="0.25">
      <c r="A276" t="s">
        <v>256</v>
      </c>
      <c r="B276">
        <f>_xll.BDH("912833FW Govt","YLD_YTM_ASK",20040423,20040813,"Days=N","Fill=B","Sort=D","Per=cW","Dts=H","cols=1;rows=17")</f>
        <v>1.593</v>
      </c>
      <c r="C276">
        <f>_xll.BDH("912833FY Govt","YLD_YTM_ASK",20040423,20040813,"Days=N","Fill=B","Sort=D","Per=cW","Dts=H","cols=1;rows=17")</f>
        <v>2.2909999999999999</v>
      </c>
      <c r="D276">
        <f>_xll.BDH("912833GA Govt","YLD_YTM_ASK",20040423,20040813,"Days=N","Fill=B","Sort=D","Per=cW","Dts=H","cols=1;rows=17")</f>
        <v>2.7949999999999999</v>
      </c>
      <c r="E276">
        <f>_xll.BDH("912833GC Govt","YLD_YTM_ASK",20040423,20040813,"Days=N","Fill=B","Sort=D","Per=cW","Dts=H","cols=1;rows=17")</f>
        <v>3.1469999999999998</v>
      </c>
      <c r="F276">
        <f>_xll.BDH("912833GE Govt","YLD_YTM_ASK",20040423,20040813,"Days=N","Fill=B","Sort=D","Per=cW","Dts=H","cols=1;rows=17")</f>
        <v>3.4689999999999999</v>
      </c>
      <c r="G276">
        <f>_xll.BDH("912833JU Govt","YLD_YTM_ASK",20040423,20040813,"Days=N","Fill=B","Sort=D","Per=cW","Dts=H","cols=1;rows=17")</f>
        <v>3.7370000000000001</v>
      </c>
      <c r="H276">
        <f>_xll.BDH("912833JW Govt","YLD_YTM_ASK",20040423,20040813,"Days=N","Fill=B","Sort=D","Per=cW","Dts=H","cols=1;rows=17")</f>
        <v>3.9649999999999999</v>
      </c>
      <c r="I276">
        <f>_xll.BDH("912833JY Govt","YLD_YTM_ASK",20040423,20040813,"Days=N","Fill=B","Sort=D","Per=cW","Dts=H","cols=1;rows=17")</f>
        <v>4.1710000000000003</v>
      </c>
      <c r="J276">
        <f>_xll.BDH("912833KA Govt","YLD_YTM_ASK",20040423,20040813,"Days=N","Fill=B","Sort=D","Per=cW","Dts=H","cols=1;rows=17")</f>
        <v>4.3680000000000003</v>
      </c>
      <c r="K276">
        <f>_xll.BDH("912833KC Govt","YLD_YTM_ASK",20040423,20040813,"Days=N","Fill=B","Sort=D","Per=cW","Dts=H","cols=1;rows=17")</f>
        <v>4.5220000000000002</v>
      </c>
      <c r="L276">
        <f>_xll.BDH("912833KV Govt","YLD_YTM_ASK",20040423,20040813,"Days=N","Fill=B","Sort=D","Per=cW","Dts=H","cols=1;rows=17")</f>
        <v>5.1580000000000004</v>
      </c>
      <c r="M276">
        <f>_xll.BDH("912833LR Govt","YLD_YTM_ASK",20040423,20040813,"Days=N","Fill=B","Sort=D","Per=cW","Dts=H","cols=1;rows=17")</f>
        <v>5.3970000000000002</v>
      </c>
      <c r="N276">
        <f>_xll.BDH("912833XZ Govt","YLD_YTM_ASK",20040306,20040813,"Days=N","Fill=B","Sort=D","Per=cW","Dts=H","cols=1;rows=23")</f>
        <v>5.2859999999999996</v>
      </c>
    </row>
    <row r="277" spans="1:14" x14ac:dyDescent="0.25">
      <c r="A277" t="s">
        <v>257</v>
      </c>
      <c r="B277">
        <v>1.536</v>
      </c>
      <c r="C277">
        <v>2.2509999999999999</v>
      </c>
      <c r="D277">
        <v>2.7560000000000002</v>
      </c>
      <c r="E277">
        <v>3.1230000000000002</v>
      </c>
      <c r="F277">
        <v>3.4580000000000002</v>
      </c>
      <c r="G277">
        <v>3.7250000000000001</v>
      </c>
      <c r="H277">
        <v>3.964</v>
      </c>
      <c r="I277">
        <v>4.1710000000000003</v>
      </c>
      <c r="J277">
        <v>4.3680000000000003</v>
      </c>
      <c r="K277">
        <v>4.5270000000000001</v>
      </c>
      <c r="L277">
        <v>5.1749999999999998</v>
      </c>
      <c r="M277">
        <v>5.4329999999999998</v>
      </c>
      <c r="N277">
        <v>5.3070000000000004</v>
      </c>
    </row>
    <row r="278" spans="1:14" x14ac:dyDescent="0.25">
      <c r="A278" t="s">
        <v>258</v>
      </c>
      <c r="B278">
        <v>1.7490000000000001</v>
      </c>
      <c r="C278">
        <v>2.5409999999999999</v>
      </c>
      <c r="D278">
        <v>3.0619999999999998</v>
      </c>
      <c r="E278">
        <v>3.4409999999999998</v>
      </c>
      <c r="F278">
        <v>3.762</v>
      </c>
      <c r="G278">
        <v>4.0149999999999997</v>
      </c>
      <c r="H278">
        <v>4.2510000000000003</v>
      </c>
      <c r="I278">
        <v>4.4509999999999996</v>
      </c>
      <c r="J278">
        <v>4.6310000000000002</v>
      </c>
      <c r="K278">
        <v>4.7789999999999999</v>
      </c>
      <c r="L278">
        <v>5.3840000000000003</v>
      </c>
      <c r="M278">
        <v>5.6029999999999998</v>
      </c>
      <c r="N278">
        <v>5.4349999999999996</v>
      </c>
    </row>
    <row r="279" spans="1:14" x14ac:dyDescent="0.25">
      <c r="A279" t="s">
        <v>259</v>
      </c>
      <c r="B279">
        <v>1.7690000000000001</v>
      </c>
      <c r="C279">
        <v>2.552</v>
      </c>
      <c r="D279">
        <v>3.0459999999999998</v>
      </c>
      <c r="E279">
        <v>3.4209999999999998</v>
      </c>
      <c r="F279">
        <v>3.7389999999999999</v>
      </c>
      <c r="G279">
        <v>3.9980000000000002</v>
      </c>
      <c r="H279">
        <v>4.2149999999999999</v>
      </c>
      <c r="I279">
        <v>4.4109999999999996</v>
      </c>
      <c r="J279">
        <v>4.5960000000000001</v>
      </c>
      <c r="K279">
        <v>4.7460000000000004</v>
      </c>
      <c r="L279">
        <v>5.3449999999999998</v>
      </c>
      <c r="M279">
        <v>5.5739999999999998</v>
      </c>
      <c r="N279">
        <v>5.4050000000000002</v>
      </c>
    </row>
    <row r="280" spans="1:14" x14ac:dyDescent="0.25">
      <c r="A280" t="s">
        <v>260</v>
      </c>
      <c r="B280">
        <v>1.62</v>
      </c>
      <c r="C280">
        <v>2.399</v>
      </c>
      <c r="D280">
        <v>2.8660000000000001</v>
      </c>
      <c r="E280">
        <v>3.2890000000000001</v>
      </c>
      <c r="F280">
        <v>3.6120000000000001</v>
      </c>
      <c r="G280">
        <v>3.879</v>
      </c>
      <c r="H280">
        <v>4.1219999999999999</v>
      </c>
      <c r="I280">
        <v>4.3259999999999996</v>
      </c>
      <c r="J280">
        <v>4.5179999999999998</v>
      </c>
      <c r="K280">
        <v>4.673</v>
      </c>
      <c r="L280">
        <v>5.2770000000000001</v>
      </c>
      <c r="M280">
        <v>5.5149999999999997</v>
      </c>
      <c r="N280">
        <v>5.3559999999999999</v>
      </c>
    </row>
    <row r="281" spans="1:14" x14ac:dyDescent="0.25">
      <c r="A281" t="s">
        <v>261</v>
      </c>
      <c r="B281">
        <v>1.6120000000000001</v>
      </c>
      <c r="C281">
        <v>2.4220000000000002</v>
      </c>
      <c r="D281">
        <v>2.9649999999999999</v>
      </c>
      <c r="E281">
        <v>3.3759999999999999</v>
      </c>
      <c r="F281">
        <v>3.7050000000000001</v>
      </c>
      <c r="G281">
        <v>3.9980000000000002</v>
      </c>
      <c r="H281">
        <v>4.2279999999999998</v>
      </c>
      <c r="I281">
        <v>4.4349999999999996</v>
      </c>
      <c r="J281">
        <v>4.6239999999999997</v>
      </c>
      <c r="K281">
        <v>4.7839999999999998</v>
      </c>
      <c r="L281">
        <v>5.3879999999999999</v>
      </c>
      <c r="M281">
        <v>5.6120000000000001</v>
      </c>
      <c r="N281">
        <v>5.4619999999999997</v>
      </c>
    </row>
    <row r="282" spans="1:14" x14ac:dyDescent="0.25">
      <c r="A282" t="s">
        <v>262</v>
      </c>
      <c r="B282">
        <v>1.675</v>
      </c>
      <c r="C282">
        <v>2.3980000000000001</v>
      </c>
      <c r="D282">
        <v>2.9619999999999997</v>
      </c>
      <c r="E282">
        <v>3.3849999999999998</v>
      </c>
      <c r="F282">
        <v>3.673</v>
      </c>
      <c r="G282">
        <v>3.9699999999999998</v>
      </c>
      <c r="H282">
        <v>4.21</v>
      </c>
      <c r="I282">
        <v>4.4400000000000004</v>
      </c>
      <c r="J282">
        <v>4.6100000000000003</v>
      </c>
      <c r="K282">
        <v>4.7649999999999997</v>
      </c>
      <c r="L282">
        <v>5.3949999999999996</v>
      </c>
      <c r="M282">
        <v>5.5709999999999997</v>
      </c>
      <c r="N282">
        <v>5.4530000000000003</v>
      </c>
    </row>
    <row r="283" spans="1:14" x14ac:dyDescent="0.25">
      <c r="A283" t="s">
        <v>263</v>
      </c>
      <c r="B283">
        <v>1.8140000000000001</v>
      </c>
      <c r="C283">
        <v>2.645</v>
      </c>
      <c r="D283">
        <v>3.2090000000000001</v>
      </c>
      <c r="E283">
        <v>3.613</v>
      </c>
      <c r="F283">
        <v>3.9329999999999998</v>
      </c>
      <c r="G283">
        <v>4.2279999999999998</v>
      </c>
      <c r="H283">
        <v>4.4390000000000001</v>
      </c>
      <c r="I283">
        <v>4.641</v>
      </c>
      <c r="J283">
        <v>4.8230000000000004</v>
      </c>
      <c r="K283">
        <v>4.9749999999999996</v>
      </c>
      <c r="L283">
        <v>5.556</v>
      </c>
      <c r="M283">
        <v>5.7510000000000003</v>
      </c>
      <c r="N283">
        <v>5.5570000000000004</v>
      </c>
    </row>
    <row r="284" spans="1:14" x14ac:dyDescent="0.25">
      <c r="A284" t="s">
        <v>264</v>
      </c>
      <c r="B284">
        <v>1.915</v>
      </c>
      <c r="C284">
        <v>2.7439999999999998</v>
      </c>
      <c r="D284">
        <v>3.3</v>
      </c>
      <c r="E284">
        <v>3.6989999999999998</v>
      </c>
      <c r="F284">
        <v>4.04</v>
      </c>
      <c r="G284">
        <v>4.2770000000000001</v>
      </c>
      <c r="H284">
        <v>4.51</v>
      </c>
      <c r="I284">
        <v>4.7240000000000002</v>
      </c>
      <c r="J284">
        <v>4.9039999999999999</v>
      </c>
      <c r="K284">
        <v>5.0460000000000003</v>
      </c>
      <c r="L284">
        <v>5.6079999999999997</v>
      </c>
      <c r="M284">
        <v>5.7949999999999999</v>
      </c>
      <c r="N284">
        <v>5.5819999999999999</v>
      </c>
    </row>
    <row r="285" spans="1:14" x14ac:dyDescent="0.25">
      <c r="A285" t="s">
        <v>265</v>
      </c>
      <c r="B285">
        <v>2.0049999999999999</v>
      </c>
      <c r="C285">
        <v>2.738</v>
      </c>
      <c r="D285">
        <v>3.3479999999999999</v>
      </c>
      <c r="E285">
        <v>3.7800000000000002</v>
      </c>
      <c r="F285">
        <v>4.0720000000000001</v>
      </c>
      <c r="G285">
        <v>4.3499999999999996</v>
      </c>
      <c r="H285">
        <v>4.5649999999999995</v>
      </c>
      <c r="I285">
        <v>4.8049999999999997</v>
      </c>
      <c r="J285">
        <v>4.99</v>
      </c>
      <c r="K285">
        <v>5.1449999999999996</v>
      </c>
      <c r="L285">
        <v>5.7149999999999999</v>
      </c>
      <c r="M285">
        <v>5.8550000000000004</v>
      </c>
      <c r="N285">
        <v>5.6769999999999996</v>
      </c>
    </row>
    <row r="286" spans="1:14" x14ac:dyDescent="0.25">
      <c r="A286" t="s">
        <v>266</v>
      </c>
      <c r="B286">
        <v>1.8740000000000001</v>
      </c>
      <c r="C286">
        <v>2.6630000000000003</v>
      </c>
      <c r="D286">
        <v>3.2669999999999999</v>
      </c>
      <c r="E286">
        <v>3.7210000000000001</v>
      </c>
      <c r="F286">
        <v>4.0960000000000001</v>
      </c>
      <c r="G286">
        <v>4.3410000000000002</v>
      </c>
      <c r="H286">
        <v>4.5640000000000001</v>
      </c>
      <c r="I286">
        <v>4.7949999999999999</v>
      </c>
      <c r="J286">
        <v>4.9829999999999997</v>
      </c>
      <c r="K286">
        <v>5.1360000000000001</v>
      </c>
      <c r="L286">
        <v>5.7149999999999999</v>
      </c>
      <c r="M286">
        <v>5.91</v>
      </c>
      <c r="N286">
        <v>5.665</v>
      </c>
    </row>
    <row r="287" spans="1:14" x14ac:dyDescent="0.25">
      <c r="A287" t="s">
        <v>267</v>
      </c>
      <c r="B287">
        <v>1.7250000000000001</v>
      </c>
      <c r="C287">
        <v>2.4779999999999998</v>
      </c>
      <c r="D287">
        <v>3.093</v>
      </c>
      <c r="E287">
        <v>3.58</v>
      </c>
      <c r="F287">
        <v>3.8929999999999998</v>
      </c>
      <c r="G287">
        <v>4.218</v>
      </c>
      <c r="H287">
        <v>4.45</v>
      </c>
      <c r="I287">
        <v>4.6710000000000003</v>
      </c>
      <c r="J287">
        <v>4.8760000000000003</v>
      </c>
      <c r="K287">
        <v>5.0330000000000004</v>
      </c>
      <c r="L287">
        <v>5.585</v>
      </c>
      <c r="M287">
        <v>5.74</v>
      </c>
      <c r="N287">
        <v>5.5529999999999999</v>
      </c>
    </row>
    <row r="288" spans="1:14" x14ac:dyDescent="0.25">
      <c r="A288" t="s">
        <v>268</v>
      </c>
      <c r="B288">
        <v>1.7629999999999999</v>
      </c>
      <c r="C288">
        <v>2.5789999999999997</v>
      </c>
      <c r="D288">
        <v>3.2010000000000001</v>
      </c>
      <c r="E288">
        <v>3.6710000000000003</v>
      </c>
      <c r="F288">
        <v>4.0469999999999997</v>
      </c>
      <c r="G288">
        <v>4.3209999999999997</v>
      </c>
      <c r="H288">
        <v>4.5629999999999997</v>
      </c>
      <c r="I288">
        <v>4.7830000000000004</v>
      </c>
      <c r="J288">
        <v>4.9820000000000002</v>
      </c>
      <c r="K288">
        <v>5.1379999999999999</v>
      </c>
      <c r="L288">
        <v>5.72</v>
      </c>
      <c r="M288">
        <v>5.9139999999999997</v>
      </c>
      <c r="N288">
        <v>5.681</v>
      </c>
    </row>
    <row r="289" spans="1:14" x14ac:dyDescent="0.25">
      <c r="A289" t="s">
        <v>269</v>
      </c>
      <c r="B289">
        <v>1.748</v>
      </c>
      <c r="C289">
        <v>2.5659999999999998</v>
      </c>
      <c r="D289">
        <v>3.206</v>
      </c>
      <c r="E289">
        <v>3.6659999999999999</v>
      </c>
      <c r="F289">
        <v>4.0449999999999999</v>
      </c>
      <c r="G289">
        <v>4.3369999999999997</v>
      </c>
      <c r="H289">
        <v>4.5750000000000002</v>
      </c>
      <c r="I289">
        <v>4.8029999999999999</v>
      </c>
      <c r="J289">
        <v>5.0010000000000003</v>
      </c>
      <c r="K289">
        <v>5.1470000000000002</v>
      </c>
      <c r="L289">
        <v>5.7460000000000004</v>
      </c>
      <c r="M289">
        <v>5.9359999999999999</v>
      </c>
      <c r="N289">
        <v>5.7130000000000001</v>
      </c>
    </row>
    <row r="290" spans="1:14" x14ac:dyDescent="0.25">
      <c r="A290" t="s">
        <v>270</v>
      </c>
      <c r="B290">
        <v>1.825</v>
      </c>
      <c r="C290">
        <v>2.6440000000000001</v>
      </c>
      <c r="D290">
        <v>3.2770000000000001</v>
      </c>
      <c r="E290">
        <v>3.7480000000000002</v>
      </c>
      <c r="F290">
        <v>4.1189999999999998</v>
      </c>
      <c r="G290">
        <v>4.3860000000000001</v>
      </c>
      <c r="H290">
        <v>4.5860000000000003</v>
      </c>
      <c r="I290">
        <v>4.8170000000000002</v>
      </c>
      <c r="J290">
        <v>5.008</v>
      </c>
      <c r="K290">
        <v>5.1520000000000001</v>
      </c>
      <c r="L290">
        <v>5.7480000000000002</v>
      </c>
      <c r="M290">
        <v>5.9260000000000002</v>
      </c>
      <c r="N290">
        <v>5.6660000000000004</v>
      </c>
    </row>
    <row r="291" spans="1:14" x14ac:dyDescent="0.25">
      <c r="A291" t="s">
        <v>271</v>
      </c>
      <c r="B291">
        <v>1.607</v>
      </c>
      <c r="C291">
        <v>2.3170000000000002</v>
      </c>
      <c r="D291">
        <v>2.9159999999999999</v>
      </c>
      <c r="E291">
        <v>3.4060000000000001</v>
      </c>
      <c r="F291">
        <v>3.8120000000000003</v>
      </c>
      <c r="G291">
        <v>4.0579999999999998</v>
      </c>
      <c r="H291">
        <v>4.306</v>
      </c>
      <c r="I291">
        <v>4.5430000000000001</v>
      </c>
      <c r="J291">
        <v>4.74</v>
      </c>
      <c r="K291">
        <v>4.8849999999999998</v>
      </c>
      <c r="L291">
        <v>5.4980000000000002</v>
      </c>
      <c r="M291">
        <v>5.7249999999999996</v>
      </c>
      <c r="N291">
        <v>5.5309999999999997</v>
      </c>
    </row>
    <row r="292" spans="1:14" x14ac:dyDescent="0.25">
      <c r="A292" t="s">
        <v>272</v>
      </c>
      <c r="B292">
        <v>1.611</v>
      </c>
      <c r="C292">
        <v>2.3159999999999998</v>
      </c>
      <c r="D292">
        <v>2.8719999999999999</v>
      </c>
      <c r="E292">
        <v>3.3540000000000001</v>
      </c>
      <c r="F292">
        <v>3.7410000000000001</v>
      </c>
      <c r="G292">
        <v>3.92</v>
      </c>
      <c r="H292">
        <v>4.2279999999999998</v>
      </c>
      <c r="I292">
        <v>4.4820000000000002</v>
      </c>
      <c r="J292">
        <v>4.6859999999999999</v>
      </c>
      <c r="K292">
        <v>4.8380000000000001</v>
      </c>
      <c r="L292">
        <v>5.4649999999999999</v>
      </c>
      <c r="M292">
        <v>5.6899999999999995</v>
      </c>
      <c r="N292">
        <v>5.49</v>
      </c>
    </row>
    <row r="293" spans="1:14" x14ac:dyDescent="0.25">
      <c r="A293" t="s">
        <v>273</v>
      </c>
      <c r="B293">
        <f>_xll.BDH("912833CM Govt","YLD_YTM_ASK",20040306,20040416,"Days=N","Fill=B","Sort=D","Per=cW","Dts=H","cols=1;rows=6")</f>
        <v>1.2589999999999999</v>
      </c>
      <c r="C293">
        <f>_xll.BDH("912833CP Govt","YLD_YTM_ASK",20040306,20040416,"Days=N","Fill=B","Sort=D","Per=cW","Dts=H","cols=1;rows=6")</f>
        <v>1.9489999999999998</v>
      </c>
      <c r="D293">
        <f>_xll.BDH("912833CR Govt","YLD_YTM_ASK",20040306,20040416,"Days=N","Fill=B","Sort=D","Per=cW","Dts=H","cols=1;rows=6")</f>
        <v>2.5220000000000002</v>
      </c>
      <c r="E293">
        <f>_xll.BDH("912833CT Govt","YLD_YTM_ASK",20040306,20040416,"Days=N","Fill=B","Sort=D","Per=cW","Dts=H","cols=1;rows=6")</f>
        <v>3.0110000000000001</v>
      </c>
      <c r="F293">
        <f>_xll.BDH("912833CV Govt","YLD_YTM_ASK",20040306,20040416,"Days=N","Fill=B","Sort=D","Per=cW","Dts=H","cols=1;rows=6")</f>
        <v>3.448</v>
      </c>
      <c r="G293">
        <f>_xll.BDH("912833CX Govt","YLD_YTM_ASK",20040306,20040416,"Days=N","Fill=B","Sort=D","Per=cW","Dts=H","cols=1;rows=6")</f>
        <v>3.7730000000000001</v>
      </c>
      <c r="H293">
        <f>_xll.BDH("912833CZ Govt","YLD_YTM_ASK",20040306,20040416,"Days=N","Fill=B","Sort=D","Per=cW","Dts=H","cols=1;rows=6")</f>
        <v>4.0540000000000003</v>
      </c>
      <c r="I293">
        <f>_xll.BDH("912833DB Govt","YLD_YTM_ASK",20040306,20040416,"Days=N","Fill=B","Sort=D","Per=cW","Dts=H","cols=1;rows=6")</f>
        <v>4.29</v>
      </c>
      <c r="J293">
        <f>_xll.BDH("912833DD Govt","YLD_YTM_ASK",20040306,20040416,"Days=N","Fill=B","Sort=D","Per=cW","Dts=H","cols=1;rows=6")</f>
        <v>4.524</v>
      </c>
      <c r="K293">
        <f>_xll.BDH("912833DF Govt","YLD_YTM_ASK",20040306,20040416,"Days=N","Fill=B","Sort=D","Per=cW","Dts=H","cols=1;rows=6")</f>
        <v>4.6850000000000005</v>
      </c>
      <c r="L293">
        <f>_xll.BDH("912833KQ Govt","YLD_YTM_ASK",20040306,20040416,"Days=N","Fill=B","Sort=D","Per=cW","Dts=H","cols=1;rows=6")</f>
        <v>5.2830000000000004</v>
      </c>
      <c r="M293">
        <f>_xll.BDH("912833LL Govt","YLD_YTM_ASK",20040306,20040416,"Days=N","Fill=B","Sort=D","Per=cW","Dts=H","cols=1;rows=6")</f>
        <v>5.6289999999999996</v>
      </c>
      <c r="N293">
        <v>5.4870000000000001</v>
      </c>
    </row>
    <row r="294" spans="1:14" x14ac:dyDescent="0.25">
      <c r="A294" t="s">
        <v>274</v>
      </c>
      <c r="B294">
        <v>1.208</v>
      </c>
      <c r="C294">
        <v>1.825</v>
      </c>
      <c r="D294">
        <v>2.3780000000000001</v>
      </c>
      <c r="E294">
        <v>2.84</v>
      </c>
      <c r="F294">
        <v>3.25</v>
      </c>
      <c r="G294">
        <v>3.6059999999999999</v>
      </c>
      <c r="H294">
        <v>3.8730000000000002</v>
      </c>
      <c r="I294">
        <v>4.1319999999999997</v>
      </c>
      <c r="J294">
        <v>4.34</v>
      </c>
      <c r="K294">
        <v>4.4950000000000001</v>
      </c>
      <c r="L294">
        <v>5.117</v>
      </c>
      <c r="M294">
        <v>5.4450000000000003</v>
      </c>
      <c r="N294">
        <v>5.3129999999999997</v>
      </c>
    </row>
    <row r="295" spans="1:14" x14ac:dyDescent="0.25">
      <c r="A295" t="s">
        <v>275</v>
      </c>
      <c r="B295">
        <v>1.2050000000000001</v>
      </c>
      <c r="C295">
        <v>1.7829999999999999</v>
      </c>
      <c r="D295">
        <v>2.3460000000000001</v>
      </c>
      <c r="E295">
        <v>2.81</v>
      </c>
      <c r="F295">
        <v>3.2309999999999999</v>
      </c>
      <c r="G295">
        <v>3.544</v>
      </c>
      <c r="H295">
        <v>3.8209999999999997</v>
      </c>
      <c r="I295">
        <v>4.0640000000000001</v>
      </c>
      <c r="J295">
        <v>4.2919999999999998</v>
      </c>
      <c r="K295">
        <v>4.4669999999999996</v>
      </c>
      <c r="L295">
        <v>5.0570000000000004</v>
      </c>
      <c r="M295">
        <v>5.4240000000000004</v>
      </c>
      <c r="N295">
        <v>5.2510000000000003</v>
      </c>
    </row>
    <row r="296" spans="1:14" x14ac:dyDescent="0.25">
      <c r="A296" t="s">
        <v>276</v>
      </c>
      <c r="B296">
        <v>1.0229999999999999</v>
      </c>
      <c r="C296">
        <v>1.5110000000000001</v>
      </c>
      <c r="D296">
        <v>2.008</v>
      </c>
      <c r="E296">
        <v>2.4590000000000001</v>
      </c>
      <c r="F296">
        <v>2.8740000000000001</v>
      </c>
      <c r="G296">
        <v>3.2080000000000002</v>
      </c>
      <c r="H296">
        <v>3.4950000000000001</v>
      </c>
      <c r="I296">
        <v>3.75</v>
      </c>
      <c r="J296">
        <v>3.9699999999999998</v>
      </c>
      <c r="K296">
        <v>4.1550000000000002</v>
      </c>
      <c r="L296">
        <v>4.7480000000000002</v>
      </c>
      <c r="M296">
        <v>5.1589999999999998</v>
      </c>
      <c r="N296">
        <v>5.0789999999999997</v>
      </c>
    </row>
    <row r="297" spans="1:14" x14ac:dyDescent="0.25">
      <c r="A297" t="s">
        <v>277</v>
      </c>
      <c r="B297">
        <v>1.04</v>
      </c>
      <c r="C297">
        <v>1.4830000000000001</v>
      </c>
      <c r="D297">
        <v>1.97</v>
      </c>
      <c r="E297">
        <v>2.415</v>
      </c>
      <c r="F297">
        <v>2.8050000000000002</v>
      </c>
      <c r="G297">
        <v>3.1539999999999999</v>
      </c>
      <c r="H297">
        <v>3.4350000000000001</v>
      </c>
      <c r="I297">
        <v>3.69</v>
      </c>
      <c r="J297">
        <v>3.92</v>
      </c>
      <c r="K297">
        <v>4.09</v>
      </c>
      <c r="L297">
        <v>4.6870000000000003</v>
      </c>
      <c r="M297">
        <v>5.0739999999999998</v>
      </c>
      <c r="N297">
        <v>5.0750000000000002</v>
      </c>
    </row>
    <row r="298" spans="1:14" x14ac:dyDescent="0.25">
      <c r="A298" t="s">
        <v>278</v>
      </c>
      <c r="B298">
        <v>1.04</v>
      </c>
      <c r="C298">
        <v>1.506</v>
      </c>
      <c r="D298">
        <v>1.9449999999999998</v>
      </c>
      <c r="E298">
        <v>2.41</v>
      </c>
      <c r="F298">
        <v>2.819</v>
      </c>
      <c r="G298">
        <v>3.1640000000000001</v>
      </c>
      <c r="H298">
        <v>3.4449999999999998</v>
      </c>
      <c r="I298">
        <v>3.694</v>
      </c>
      <c r="J298">
        <v>3.9220000000000002</v>
      </c>
      <c r="K298">
        <v>4.0990000000000002</v>
      </c>
      <c r="L298">
        <v>4.6970000000000001</v>
      </c>
      <c r="M298">
        <v>5.0940000000000003</v>
      </c>
      <c r="N298">
        <v>5.0919999999999996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9"/>
  <sheetViews>
    <sheetView workbookViewId="0">
      <selection activeCell="B16" sqref="B16"/>
    </sheetView>
  </sheetViews>
  <sheetFormatPr defaultRowHeight="15" x14ac:dyDescent="0.25"/>
  <cols>
    <col min="1" max="1" width="10.7109375" bestFit="1" customWidth="1"/>
  </cols>
  <sheetData>
    <row r="1" spans="1:1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15</v>
      </c>
      <c r="M1">
        <v>20</v>
      </c>
      <c r="N1">
        <v>30</v>
      </c>
    </row>
    <row r="2" spans="1:14" x14ac:dyDescent="0.25">
      <c r="A2" s="13" t="str">
        <f>'STRIP Yield Curve Weekly'!A1</f>
        <v>Dates</v>
      </c>
      <c r="B2" s="13" t="str">
        <f>'STRIP Yield Curve Weekly'!B1</f>
        <v>1Y</v>
      </c>
      <c r="C2" s="13" t="str">
        <f>'STRIP Yield Curve Weekly'!C1</f>
        <v>2Y</v>
      </c>
      <c r="D2" s="13" t="str">
        <f>'STRIP Yield Curve Weekly'!D1</f>
        <v>3Y</v>
      </c>
      <c r="E2" s="13" t="str">
        <f>'STRIP Yield Curve Weekly'!E1</f>
        <v>4Y</v>
      </c>
      <c r="F2" s="13" t="str">
        <f>'STRIP Yield Curve Weekly'!F1</f>
        <v>5Y</v>
      </c>
      <c r="G2" s="13" t="str">
        <f>'STRIP Yield Curve Weekly'!G1</f>
        <v>6Y</v>
      </c>
      <c r="H2" s="13" t="str">
        <f>'STRIP Yield Curve Weekly'!H1</f>
        <v>7Y</v>
      </c>
      <c r="I2" s="13" t="str">
        <f>'STRIP Yield Curve Weekly'!I1</f>
        <v>8Y</v>
      </c>
      <c r="J2" s="13" t="str">
        <f>'STRIP Yield Curve Weekly'!J1</f>
        <v>9Y</v>
      </c>
      <c r="K2" s="13" t="str">
        <f>'STRIP Yield Curve Weekly'!K1</f>
        <v>10Y</v>
      </c>
      <c r="L2" s="13" t="str">
        <f>'STRIP Yield Curve Weekly'!L1</f>
        <v>15Y</v>
      </c>
      <c r="M2" s="13" t="str">
        <f>'STRIP Yield Curve Weekly'!M1</f>
        <v>20Y</v>
      </c>
      <c r="N2" s="13" t="str">
        <f>'STRIP Yield Curve Weekly'!N1</f>
        <v>30Y</v>
      </c>
    </row>
    <row r="3" spans="1:14" x14ac:dyDescent="0.25">
      <c r="A3" t="str">
        <f>'STRIP Yield Curve Weekly'!A2</f>
        <v>11/13/2009</v>
      </c>
      <c r="B3">
        <f>EXP(-'STRIP Yield Curve Weekly'!B2%*'STRIP Prices Weekly'!B$1)</f>
        <v>0.99688486214205785</v>
      </c>
      <c r="C3">
        <f>EXP(-'STRIP Yield Curve Weekly'!C2%*'STRIP Prices Weekly'!C$1)</f>
        <v>0.98931746788098518</v>
      </c>
      <c r="D3">
        <f>EXP(-'STRIP Yield Curve Weekly'!D2%*'STRIP Prices Weekly'!D$1)</f>
        <v>0.96114499701895861</v>
      </c>
      <c r="E3">
        <f>EXP(-'STRIP Yield Curve Weekly'!E2%*'STRIP Prices Weekly'!E$1)</f>
        <v>0.92448357007525372</v>
      </c>
      <c r="F3">
        <f>EXP(-'STRIP Yield Curve Weekly'!F2%*'STRIP Prices Weekly'!F$1)</f>
        <v>0.88851833117683066</v>
      </c>
      <c r="G3">
        <f>EXP(-'STRIP Yield Curve Weekly'!G2%*'STRIP Prices Weekly'!G$1)</f>
        <v>0.84657202109031415</v>
      </c>
      <c r="H3">
        <f>EXP(-'STRIP Yield Curve Weekly'!H2%*'STRIP Prices Weekly'!H$1)</f>
        <v>0.79680125313770667</v>
      </c>
      <c r="I3">
        <f>EXP(-'STRIP Yield Curve Weekly'!I2%*'STRIP Prices Weekly'!I$1)</f>
        <v>0.75602563095324682</v>
      </c>
      <c r="J3">
        <f>EXP(-'STRIP Yield Curve Weekly'!J2%*'STRIP Prices Weekly'!J$1)</f>
        <v>0.71819080508082955</v>
      </c>
      <c r="K3">
        <f>EXP(-'STRIP Yield Curve Weekly'!K2%*'STRIP Prices Weekly'!K$1)</f>
        <v>0.68140393424819923</v>
      </c>
      <c r="L3">
        <f>EXP(-'STRIP Yield Curve Weekly'!L2%*'STRIP Prices Weekly'!L$1)</f>
        <v>0.50353603518508883</v>
      </c>
      <c r="M3">
        <f>EXP(-'STRIP Yield Curve Weekly'!M2%*'STRIP Prices Weekly'!M$1)</f>
        <v>0.39518550160640137</v>
      </c>
      <c r="N3">
        <f>EXP(-'STRIP Yield Curve Weekly'!N2%*'STRIP Prices Weekly'!N$1)</f>
        <v>0.25492140423987592</v>
      </c>
    </row>
    <row r="4" spans="1:14" x14ac:dyDescent="0.25">
      <c r="A4" t="str">
        <f>'STRIP Yield Curve Weekly'!A3</f>
        <v>11/6/2009</v>
      </c>
      <c r="B4">
        <f>EXP(-'STRIP Yield Curve Weekly'!B3%*'STRIP Prices Weekly'!B$1)</f>
        <v>0.99664563848313104</v>
      </c>
      <c r="C4">
        <f>EXP(-'STRIP Yield Curve Weekly'!C3%*'STRIP Prices Weekly'!C$1)</f>
        <v>0.98842748271329173</v>
      </c>
      <c r="D4">
        <f>EXP(-'STRIP Yield Curve Weekly'!D3%*'STRIP Prices Weekly'!D$1)</f>
        <v>0.95927259046448099</v>
      </c>
      <c r="E4">
        <f>EXP(-'STRIP Yield Curve Weekly'!E3%*'STRIP Prices Weekly'!E$1)</f>
        <v>0.92289482504712705</v>
      </c>
      <c r="F4">
        <f>EXP(-'STRIP Yield Curve Weekly'!F3%*'STRIP Prices Weekly'!F$1)</f>
        <v>0.88572390197026718</v>
      </c>
      <c r="G4">
        <f>EXP(-'STRIP Yield Curve Weekly'!G3%*'STRIP Prices Weekly'!G$1)</f>
        <v>0.84302387492445641</v>
      </c>
      <c r="H4">
        <f>EXP(-'STRIP Yield Curve Weekly'!H3%*'STRIP Prices Weekly'!H$1)</f>
        <v>0.79201891886278541</v>
      </c>
      <c r="I4">
        <f>EXP(-'STRIP Yield Curve Weekly'!I3%*'STRIP Prices Weekly'!I$1)</f>
        <v>0.75180371980438077</v>
      </c>
      <c r="J4">
        <f>EXP(-'STRIP Yield Curve Weekly'!J3%*'STRIP Prices Weekly'!J$1)</f>
        <v>0.71188421512539779</v>
      </c>
      <c r="K4">
        <f>EXP(-'STRIP Yield Curve Weekly'!K3%*'STRIP Prices Weekly'!K$1)</f>
        <v>0.67604205049469956</v>
      </c>
      <c r="L4">
        <f>EXP(-'STRIP Yield Curve Weekly'!L3%*'STRIP Prices Weekly'!L$1)</f>
        <v>0.49924915461380726</v>
      </c>
      <c r="M4">
        <f>EXP(-'STRIP Yield Curve Weekly'!M3%*'STRIP Prices Weekly'!M$1)</f>
        <v>0.38992533769244964</v>
      </c>
      <c r="N4">
        <f>EXP(-'STRIP Yield Curve Weekly'!N3%*'STRIP Prices Weekly'!N$1)</f>
        <v>0.2517295454847901</v>
      </c>
    </row>
    <row r="5" spans="1:14" x14ac:dyDescent="0.25">
      <c r="A5" t="str">
        <f>'STRIP Yield Curve Weekly'!A4</f>
        <v>10/30/2009</v>
      </c>
      <c r="B5">
        <f>EXP(-'STRIP Yield Curve Weekly'!B4%*'STRIP Prices Weekly'!B$1)</f>
        <v>0.99636661676921867</v>
      </c>
      <c r="C5">
        <f>EXP(-'STRIP Yield Curve Weekly'!C4%*'STRIP Prices Weekly'!C$1)</f>
        <v>0.98785436099468293</v>
      </c>
      <c r="D5">
        <f>EXP(-'STRIP Yield Curve Weekly'!D4%*'STRIP Prices Weekly'!D$1)</f>
        <v>0.95863967943838768</v>
      </c>
      <c r="E5">
        <f>EXP(-'STRIP Yield Curve Weekly'!E4%*'STRIP Prices Weekly'!E$1)</f>
        <v>0.92241504449185796</v>
      </c>
      <c r="F5">
        <f>EXP(-'STRIP Yield Curve Weekly'!F4%*'STRIP Prices Weekly'!F$1)</f>
        <v>0.88576818927253909</v>
      </c>
      <c r="G5">
        <f>EXP(-'STRIP Yield Curve Weekly'!G4%*'STRIP Prices Weekly'!G$1)</f>
        <v>0.84317563287974906</v>
      </c>
      <c r="H5">
        <f>EXP(-'STRIP Yield Curve Weekly'!H4%*'STRIP Prices Weekly'!H$1)</f>
        <v>0.79546375084893839</v>
      </c>
      <c r="I5">
        <f>EXP(-'STRIP Yield Curve Weekly'!I4%*'STRIP Prices Weekly'!I$1)</f>
        <v>0.75711509208557581</v>
      </c>
      <c r="J5">
        <f>EXP(-'STRIP Yield Curve Weekly'!J4%*'STRIP Prices Weekly'!J$1)</f>
        <v>0.7201325404176484</v>
      </c>
      <c r="K5">
        <f>EXP(-'STRIP Yield Curve Weekly'!K4%*'STRIP Prices Weekly'!K$1)</f>
        <v>0.68639638323640384</v>
      </c>
      <c r="L5">
        <f>EXP(-'STRIP Yield Curve Weekly'!L4%*'STRIP Prices Weekly'!L$1)</f>
        <v>0.51106934167011597</v>
      </c>
      <c r="M5">
        <f>EXP(-'STRIP Yield Curve Weekly'!M4%*'STRIP Prices Weekly'!M$1)</f>
        <v>0.40478468306618559</v>
      </c>
      <c r="N5">
        <f>EXP(-'STRIP Yield Curve Weekly'!N4%*'STRIP Prices Weekly'!N$1)</f>
        <v>0.26665489092196237</v>
      </c>
    </row>
    <row r="6" spans="1:14" x14ac:dyDescent="0.25">
      <c r="A6" t="str">
        <f>'STRIP Yield Curve Weekly'!A5</f>
        <v>10/23/2009</v>
      </c>
      <c r="B6">
        <f>EXP(-'STRIP Yield Curve Weekly'!B5%*'STRIP Prices Weekly'!B$1)</f>
        <v>0.99516174225901133</v>
      </c>
      <c r="C6">
        <f>EXP(-'STRIP Yield Curve Weekly'!C5%*'STRIP Prices Weekly'!C$1)</f>
        <v>0.98477705847661512</v>
      </c>
      <c r="D6">
        <f>EXP(-'STRIP Yield Curve Weekly'!D5%*'STRIP Prices Weekly'!D$1)</f>
        <v>0.95344837313108433</v>
      </c>
      <c r="E6">
        <f>EXP(-'STRIP Yield Curve Weekly'!E5%*'STRIP Prices Weekly'!E$1)</f>
        <v>0.915797507891013</v>
      </c>
      <c r="F6">
        <f>EXP(-'STRIP Yield Curve Weekly'!F5%*'STRIP Prices Weekly'!F$1)</f>
        <v>0.87840281811100396</v>
      </c>
      <c r="G6">
        <f>EXP(-'STRIP Yield Curve Weekly'!G5%*'STRIP Prices Weekly'!G$1)</f>
        <v>0.83496956825417923</v>
      </c>
      <c r="H6">
        <f>EXP(-'STRIP Yield Curve Weekly'!H5%*'STRIP Prices Weekly'!H$1)</f>
        <v>0.78947271952498188</v>
      </c>
      <c r="I6">
        <f>EXP(-'STRIP Yield Curve Weekly'!I5%*'STRIP Prices Weekly'!I$1)</f>
        <v>0.74874260953889149</v>
      </c>
      <c r="J6">
        <f>EXP(-'STRIP Yield Curve Weekly'!J5%*'STRIP Prices Weekly'!J$1)</f>
        <v>0.71380889966111383</v>
      </c>
      <c r="K6">
        <f>EXP(-'STRIP Yield Curve Weekly'!K5%*'STRIP Prices Weekly'!K$1)</f>
        <v>0.67875163425141438</v>
      </c>
      <c r="L6">
        <f>EXP(-'STRIP Yield Curve Weekly'!L5%*'STRIP Prices Weekly'!L$1)</f>
        <v>0.50467026679631399</v>
      </c>
      <c r="M6">
        <f>EXP(-'STRIP Yield Curve Weekly'!M5%*'STRIP Prices Weekly'!M$1)</f>
        <v>0.39891775945155572</v>
      </c>
      <c r="N6">
        <f>EXP(-'STRIP Yield Curve Weekly'!N5%*'STRIP Prices Weekly'!N$1)</f>
        <v>0.26323713475196769</v>
      </c>
    </row>
    <row r="7" spans="1:14" x14ac:dyDescent="0.25">
      <c r="A7" t="str">
        <f>'STRIP Yield Curve Weekly'!A6</f>
        <v>10/16/2009</v>
      </c>
      <c r="B7">
        <f>EXP(-'STRIP Yield Curve Weekly'!B6%*'STRIP Prices Weekly'!B$1)</f>
        <v>0.99553002023087056</v>
      </c>
      <c r="C7">
        <f>EXP(-'STRIP Yield Curve Weekly'!C6%*'STRIP Prices Weekly'!C$1)</f>
        <v>0.98576232808779152</v>
      </c>
      <c r="D7">
        <f>EXP(-'STRIP Yield Curve Weekly'!D6%*'STRIP Prices Weekly'!D$1)</f>
        <v>0.95476504017731201</v>
      </c>
      <c r="E7">
        <f>EXP(-'STRIP Yield Curve Weekly'!E6%*'STRIP Prices Weekly'!E$1)</f>
        <v>0.91891651873162494</v>
      </c>
      <c r="F7">
        <f>EXP(-'STRIP Yield Curve Weekly'!F6%*'STRIP Prices Weekly'!F$1)</f>
        <v>0.88223219322220969</v>
      </c>
      <c r="G7">
        <f>EXP(-'STRIP Yield Curve Weekly'!G6%*'STRIP Prices Weekly'!G$1)</f>
        <v>0.83979287074303177</v>
      </c>
      <c r="H7">
        <f>EXP(-'STRIP Yield Curve Weekly'!H6%*'STRIP Prices Weekly'!H$1)</f>
        <v>0.7937394660352427</v>
      </c>
      <c r="I7">
        <f>EXP(-'STRIP Yield Curve Weekly'!I6%*'STRIP Prices Weekly'!I$1)</f>
        <v>0.75312805942824934</v>
      </c>
      <c r="J7">
        <f>EXP(-'STRIP Yield Curve Weekly'!J6%*'STRIP Prices Weekly'!J$1)</f>
        <v>0.71883746775995816</v>
      </c>
      <c r="K7">
        <f>EXP(-'STRIP Yield Curve Weekly'!K6%*'STRIP Prices Weekly'!K$1)</f>
        <v>0.68379302649062768</v>
      </c>
      <c r="L7">
        <f>EXP(-'STRIP Yield Curve Weekly'!L6%*'STRIP Prices Weekly'!L$1)</f>
        <v>0.50824076338917945</v>
      </c>
      <c r="M7">
        <f>EXP(-'STRIP Yield Curve Weekly'!M6%*'STRIP Prices Weekly'!M$1)</f>
        <v>0.40204148466634471</v>
      </c>
      <c r="N7">
        <f>EXP(-'STRIP Yield Curve Weekly'!N6%*'STRIP Prices Weekly'!N$1)</f>
        <v>0.26657490645295601</v>
      </c>
    </row>
    <row r="8" spans="1:14" x14ac:dyDescent="0.25">
      <c r="A8" t="str">
        <f>'STRIP Yield Curve Weekly'!A7</f>
        <v>10/9/2009</v>
      </c>
      <c r="B8">
        <f>EXP(-'STRIP Yield Curve Weekly'!B7%*'STRIP Prices Weekly'!B$1)</f>
        <v>0.99535084095384763</v>
      </c>
      <c r="C8">
        <f>EXP(-'STRIP Yield Curve Weekly'!C7%*'STRIP Prices Weekly'!C$1)</f>
        <v>0.98572289838326743</v>
      </c>
      <c r="D8">
        <f>EXP(-'STRIP Yield Curve Weekly'!D7%*'STRIP Prices Weekly'!D$1)</f>
        <v>0.95399199362089004</v>
      </c>
      <c r="E8">
        <f>EXP(-'STRIP Yield Curve Weekly'!E7%*'STRIP Prices Weekly'!E$1)</f>
        <v>0.91891651873162494</v>
      </c>
      <c r="F8">
        <f>EXP(-'STRIP Yield Curve Weekly'!F7%*'STRIP Prices Weekly'!F$1)</f>
        <v>0.88236453797680148</v>
      </c>
      <c r="G8">
        <f>EXP(-'STRIP Yield Curve Weekly'!G7%*'STRIP Prices Weekly'!G$1)</f>
        <v>0.83928914615307471</v>
      </c>
      <c r="H8">
        <f>EXP(-'STRIP Yield Curve Weekly'!H7%*'STRIP Prices Weekly'!H$1)</f>
        <v>0.79418408461780632</v>
      </c>
      <c r="I8">
        <f>EXP(-'STRIP Yield Curve Weekly'!I7%*'STRIP Prices Weekly'!I$1)</f>
        <v>0.75373080294105077</v>
      </c>
      <c r="J8">
        <f>EXP(-'STRIP Yield Curve Weekly'!J7%*'STRIP Prices Weekly'!J$1)</f>
        <v>0.71954946923561824</v>
      </c>
      <c r="K8">
        <f>EXP(-'STRIP Yield Curve Weekly'!K7%*'STRIP Prices Weekly'!K$1)</f>
        <v>0.68461407065038704</v>
      </c>
      <c r="L8">
        <f>EXP(-'STRIP Yield Curve Weekly'!L7%*'STRIP Prices Weekly'!L$1)</f>
        <v>0.51160624630447449</v>
      </c>
      <c r="M8">
        <f>EXP(-'STRIP Yield Curve Weekly'!M7%*'STRIP Prices Weekly'!M$1)</f>
        <v>0.40438010070801367</v>
      </c>
      <c r="N8">
        <f>EXP(-'STRIP Yield Curve Weekly'!N7%*'STRIP Prices Weekly'!N$1)</f>
        <v>0.26817916385109875</v>
      </c>
    </row>
    <row r="9" spans="1:14" x14ac:dyDescent="0.25">
      <c r="A9" t="str">
        <f>'STRIP Yield Curve Weekly'!A8</f>
        <v>10/2/2009</v>
      </c>
      <c r="B9">
        <f>EXP(-'STRIP Yield Curve Weekly'!B8%*'STRIP Prices Weekly'!B$1)</f>
        <v>0.99625702246917103</v>
      </c>
      <c r="C9">
        <f>EXP(-'STRIP Yield Curve Weekly'!C8%*'STRIP Prices Weekly'!C$1)</f>
        <v>0.98759755224740819</v>
      </c>
      <c r="D9">
        <f>EXP(-'STRIP Yield Curve Weekly'!D8%*'STRIP Prices Weekly'!D$1)</f>
        <v>0.95720279784983686</v>
      </c>
      <c r="E9">
        <f>EXP(-'STRIP Yield Curve Weekly'!E8%*'STRIP Prices Weekly'!E$1)</f>
        <v>0.92396600420798014</v>
      </c>
      <c r="F9">
        <f>EXP(-'STRIP Yield Curve Weekly'!F8%*'STRIP Prices Weekly'!F$1)</f>
        <v>0.88869605261461737</v>
      </c>
      <c r="G9">
        <f>EXP(-'STRIP Yield Curve Weekly'!G8%*'STRIP Prices Weekly'!G$1)</f>
        <v>0.84606423023015165</v>
      </c>
      <c r="H9">
        <f>EXP(-'STRIP Yield Curve Weekly'!H8%*'STRIP Prices Weekly'!H$1)</f>
        <v>0.80341008840289807</v>
      </c>
      <c r="I9">
        <f>EXP(-'STRIP Yield Curve Weekly'!I8%*'STRIP Prices Weekly'!I$1)</f>
        <v>0.7632573633884957</v>
      </c>
      <c r="J9">
        <f>EXP(-'STRIP Yield Curve Weekly'!J8%*'STRIP Prices Weekly'!J$1)</f>
        <v>0.72998594386830817</v>
      </c>
      <c r="K9">
        <f>EXP(-'STRIP Yield Curve Weekly'!K8%*'STRIP Prices Weekly'!K$1)</f>
        <v>0.69482170909777652</v>
      </c>
      <c r="L9">
        <f>EXP(-'STRIP Yield Curve Weekly'!L8%*'STRIP Prices Weekly'!L$1)</f>
        <v>0.53115574269530452</v>
      </c>
      <c r="M9">
        <f>EXP(-'STRIP Yield Curve Weekly'!M8%*'STRIP Prices Weekly'!M$1)</f>
        <v>0.42673161485705635</v>
      </c>
      <c r="N9">
        <f>EXP(-'STRIP Yield Curve Weekly'!N8%*'STRIP Prices Weekly'!N$1)</f>
        <v>0.28880602788595566</v>
      </c>
    </row>
    <row r="10" spans="1:14" x14ac:dyDescent="0.25">
      <c r="A10" t="str">
        <f>'STRIP Yield Curve Weekly'!A9</f>
        <v>9/25/2009</v>
      </c>
      <c r="B10">
        <f>EXP(-'STRIP Yield Curve Weekly'!B9%*'STRIP Prices Weekly'!B$1)</f>
        <v>0.99531102771647961</v>
      </c>
      <c r="C10">
        <f>EXP(-'STRIP Yield Curve Weekly'!C9%*'STRIP Prices Weekly'!C$1)</f>
        <v>0.98511193960306265</v>
      </c>
      <c r="D10">
        <f>EXP(-'STRIP Yield Curve Weekly'!D9%*'STRIP Prices Weekly'!D$1)</f>
        <v>0.95279072066981529</v>
      </c>
      <c r="E10">
        <f>EXP(-'STRIP Yield Curve Weekly'!E9%*'STRIP Prices Weekly'!E$1)</f>
        <v>0.9181449529588831</v>
      </c>
      <c r="F10">
        <f>EXP(-'STRIP Yield Curve Weekly'!F9%*'STRIP Prices Weekly'!F$1)</f>
        <v>0.88077771038172226</v>
      </c>
      <c r="G10">
        <f>EXP(-'STRIP Yield Curve Weekly'!G9%*'STRIP Prices Weekly'!G$1)</f>
        <v>0.8381317259350165</v>
      </c>
      <c r="H10">
        <f>EXP(-'STRIP Yield Curve Weekly'!H9%*'STRIP Prices Weekly'!H$1)</f>
        <v>0.79585362359787715</v>
      </c>
      <c r="I10">
        <f>EXP(-'STRIP Yield Curve Weekly'!I9%*'STRIP Prices Weekly'!I$1)</f>
        <v>0.75493773751593696</v>
      </c>
      <c r="J10">
        <f>EXP(-'STRIP Yield Curve Weekly'!J9%*'STRIP Prices Weekly'!J$1)</f>
        <v>0.72259960999019357</v>
      </c>
      <c r="K10">
        <f>EXP(-'STRIP Yield Curve Weekly'!K9%*'STRIP Prices Weekly'!K$1)</f>
        <v>0.68728927879097224</v>
      </c>
      <c r="L10">
        <f>EXP(-'STRIP Yield Curve Weekly'!L9%*'STRIP Prices Weekly'!L$1)</f>
        <v>0.52128935892017791</v>
      </c>
      <c r="M10">
        <f>EXP(-'STRIP Yield Curve Weekly'!M9%*'STRIP Prices Weekly'!M$1)</f>
        <v>0.41953849218077155</v>
      </c>
      <c r="N10">
        <f>EXP(-'STRIP Yield Curve Weekly'!N9%*'STRIP Prices Weekly'!N$1)</f>
        <v>0.28254993018367935</v>
      </c>
    </row>
    <row r="11" spans="1:14" x14ac:dyDescent="0.25">
      <c r="A11" t="str">
        <f>'STRIP Yield Curve Weekly'!A10</f>
        <v>9/18/2009</v>
      </c>
      <c r="B11">
        <f>EXP(-'STRIP Yield Curve Weekly'!B10%*'STRIP Prices Weekly'!B$1)</f>
        <v>0.99497267948951396</v>
      </c>
      <c r="C11">
        <f>EXP(-'STRIP Yield Curve Weekly'!C10%*'STRIP Prices Weekly'!C$1)</f>
        <v>0.98359603476239454</v>
      </c>
      <c r="D11">
        <f>EXP(-'STRIP Yield Curve Weekly'!D10%*'STRIP Prices Weekly'!D$1)</f>
        <v>0.94996513030813357</v>
      </c>
      <c r="E11">
        <f>EXP(-'STRIP Yield Curve Weekly'!E10%*'STRIP Prices Weekly'!E$1)</f>
        <v>0.91382152010903694</v>
      </c>
      <c r="F11">
        <f>EXP(-'STRIP Yield Curve Weekly'!F10%*'STRIP Prices Weekly'!F$1)</f>
        <v>0.87533378219344471</v>
      </c>
      <c r="G11">
        <f>EXP(-'STRIP Yield Curve Weekly'!G10%*'STRIP Prices Weekly'!G$1)</f>
        <v>0.83087160722889442</v>
      </c>
      <c r="H11">
        <f>EXP(-'STRIP Yield Curve Weekly'!H10%*'STRIP Prices Weekly'!H$1)</f>
        <v>0.7872101811155876</v>
      </c>
      <c r="I11">
        <f>EXP(-'STRIP Yield Curve Weekly'!I10%*'STRIP Prices Weekly'!I$1)</f>
        <v>0.74521687170879436</v>
      </c>
      <c r="J11">
        <f>EXP(-'STRIP Yield Curve Weekly'!J10%*'STRIP Prices Weekly'!J$1)</f>
        <v>0.71278175456755988</v>
      </c>
      <c r="K11">
        <f>EXP(-'STRIP Yield Curve Weekly'!K10%*'STRIP Prices Weekly'!K$1)</f>
        <v>0.67773427001397113</v>
      </c>
      <c r="L11">
        <f>EXP(-'STRIP Yield Curve Weekly'!L10%*'STRIP Prices Weekly'!L$1)</f>
        <v>0.51260485180870174</v>
      </c>
      <c r="M11">
        <f>EXP(-'STRIP Yield Curve Weekly'!M10%*'STRIP Prices Weekly'!M$1)</f>
        <v>0.41024530225904399</v>
      </c>
      <c r="N11">
        <f>EXP(-'STRIP Yield Curve Weekly'!N10%*'STRIP Prices Weekly'!N$1)</f>
        <v>0.27141670018497255</v>
      </c>
    </row>
    <row r="12" spans="1:14" x14ac:dyDescent="0.25">
      <c r="A12" t="str">
        <f>'STRIP Yield Curve Weekly'!A11</f>
        <v>9/11/2009</v>
      </c>
      <c r="B12">
        <f>EXP(-'STRIP Yield Curve Weekly'!B11%*'STRIP Prices Weekly'!B$1)</f>
        <v>0.99727372306124362</v>
      </c>
      <c r="C12">
        <f>EXP(-'STRIP Yield Curve Weekly'!C11%*'STRIP Prices Weekly'!C$1)</f>
        <v>0.98365505229498862</v>
      </c>
      <c r="D12">
        <f>EXP(-'STRIP Yield Curve Weekly'!D11%*'STRIP Prices Weekly'!D$1)</f>
        <v>0.95869719954473998</v>
      </c>
      <c r="E12">
        <f>EXP(-'STRIP Yield Curve Weekly'!E11%*'STRIP Prices Weekly'!E$1)</f>
        <v>0.92496442654353928</v>
      </c>
      <c r="F12">
        <f>EXP(-'STRIP Yield Curve Weekly'!F11%*'STRIP Prices Weekly'!F$1)</f>
        <v>0.88683174910794016</v>
      </c>
      <c r="G12">
        <f>EXP(-'STRIP Yield Curve Weekly'!G11%*'STRIP Prices Weekly'!G$1)</f>
        <v>0.84383356643412422</v>
      </c>
      <c r="H12">
        <f>EXP(-'STRIP Yield Curve Weekly'!H11%*'STRIP Prices Weekly'!H$1)</f>
        <v>0.79797341230573104</v>
      </c>
      <c r="I12">
        <f>EXP(-'STRIP Yield Curve Weekly'!I11%*'STRIP Prices Weekly'!I$1)</f>
        <v>0.75802417553705947</v>
      </c>
      <c r="J12">
        <f>EXP(-'STRIP Yield Curve Weekly'!J11%*'STRIP Prices Weekly'!J$1)</f>
        <v>0.71922574481791912</v>
      </c>
      <c r="K12">
        <f>EXP(-'STRIP Yield Curve Weekly'!K11%*'STRIP Prices Weekly'!K$1)</f>
        <v>0.68770177609506311</v>
      </c>
      <c r="L12">
        <f>EXP(-'STRIP Yield Curve Weekly'!L11%*'STRIP Prices Weekly'!L$1)</f>
        <v>0.51863755104755127</v>
      </c>
      <c r="M12">
        <f>EXP(-'STRIP Yield Curve Weekly'!M11%*'STRIP Prices Weekly'!M$1)</f>
        <v>0.41370587686320265</v>
      </c>
      <c r="N12">
        <f>EXP(-'STRIP Yield Curve Weekly'!N11%*'STRIP Prices Weekly'!N$1)</f>
        <v>0.27206888257123241</v>
      </c>
    </row>
    <row r="13" spans="1:14" x14ac:dyDescent="0.25">
      <c r="A13" t="str">
        <f>'STRIP Yield Curve Weekly'!A12</f>
        <v>9/4/2009</v>
      </c>
      <c r="B13">
        <f>EXP(-'STRIP Yield Curve Weekly'!B12%*'STRIP Prices Weekly'!B$1)</f>
        <v>0.99702443579268529</v>
      </c>
      <c r="C13">
        <f>EXP(-'STRIP Yield Curve Weekly'!C12%*'STRIP Prices Weekly'!C$1)</f>
        <v>0.98328133438601628</v>
      </c>
      <c r="D13">
        <f>EXP(-'STRIP Yield Curve Weekly'!D12%*'STRIP Prices Weekly'!D$1)</f>
        <v>0.95780602560927475</v>
      </c>
      <c r="E13">
        <f>EXP(-'STRIP Yield Curve Weekly'!E12%*'STRIP Prices Weekly'!E$1)</f>
        <v>0.9231532717789942</v>
      </c>
      <c r="F13">
        <f>EXP(-'STRIP Yield Curve Weekly'!F12%*'STRIP Prices Weekly'!F$1)</f>
        <v>0.88307071203914522</v>
      </c>
      <c r="G13">
        <f>EXP(-'STRIP Yield Curve Weekly'!G12%*'STRIP Prices Weekly'!G$1)</f>
        <v>0.84009525060160817</v>
      </c>
      <c r="H13">
        <f>EXP(-'STRIP Yield Curve Weekly'!H12%*'STRIP Prices Weekly'!H$1)</f>
        <v>0.79152010408705453</v>
      </c>
      <c r="I13">
        <f>EXP(-'STRIP Yield Curve Weekly'!I12%*'STRIP Prices Weekly'!I$1)</f>
        <v>0.74796432200463847</v>
      </c>
      <c r="J13">
        <f>EXP(-'STRIP Yield Curve Weekly'!J12%*'STRIP Prices Weekly'!J$1)</f>
        <v>0.71194828758797668</v>
      </c>
      <c r="K13">
        <f>EXP(-'STRIP Yield Curve Weekly'!K12%*'STRIP Prices Weekly'!K$1)</f>
        <v>0.67807322187988317</v>
      </c>
      <c r="L13">
        <f>EXP(-'STRIP Yield Curve Weekly'!L12%*'STRIP Prices Weekly'!L$1)</f>
        <v>0.50831700522168233</v>
      </c>
      <c r="M13">
        <f>EXP(-'STRIP Yield Curve Weekly'!M12%*'STRIP Prices Weekly'!M$1)</f>
        <v>0.40608206876200847</v>
      </c>
      <c r="N13">
        <f>EXP(-'STRIP Yield Curve Weekly'!N12%*'STRIP Prices Weekly'!N$1)</f>
        <v>0.26761657852835047</v>
      </c>
    </row>
    <row r="14" spans="1:14" x14ac:dyDescent="0.25">
      <c r="A14" t="str">
        <f>'STRIP Yield Curve Weekly'!A13</f>
        <v>8/28/2009</v>
      </c>
      <c r="B14">
        <f>EXP(-'STRIP Yield Curve Weekly'!B13%*'STRIP Prices Weekly'!B$1)</f>
        <v>0.99642640055972065</v>
      </c>
      <c r="C14">
        <f>EXP(-'STRIP Yield Curve Weekly'!C13%*'STRIP Prices Weekly'!C$1)</f>
        <v>0.98172897656330849</v>
      </c>
      <c r="D14">
        <f>EXP(-'STRIP Yield Curve Weekly'!D13%*'STRIP Prices Weekly'!D$1)</f>
        <v>0.95433549256469374</v>
      </c>
      <c r="E14">
        <f>EXP(-'STRIP Yield Curve Weekly'!E13%*'STRIP Prices Weekly'!E$1)</f>
        <v>0.91976231093361449</v>
      </c>
      <c r="F14">
        <f>EXP(-'STRIP Yield Curve Weekly'!F13%*'STRIP Prices Weekly'!F$1)</f>
        <v>0.87884212933871408</v>
      </c>
      <c r="G14">
        <f>EXP(-'STRIP Yield Curve Weekly'!G13%*'STRIP Prices Weekly'!G$1)</f>
        <v>0.83647386693969306</v>
      </c>
      <c r="H14">
        <f>EXP(-'STRIP Yield Curve Weekly'!H13%*'STRIP Prices Weekly'!H$1)</f>
        <v>0.78847861031870092</v>
      </c>
      <c r="I14">
        <f>EXP(-'STRIP Yield Curve Weekly'!I13%*'STRIP Prices Weekly'!I$1)</f>
        <v>0.74658933302993691</v>
      </c>
      <c r="J14">
        <f>EXP(-'STRIP Yield Curve Weekly'!J13%*'STRIP Prices Weekly'!J$1)</f>
        <v>0.71124380755841754</v>
      </c>
      <c r="K14">
        <f>EXP(-'STRIP Yield Curve Weekly'!K13%*'STRIP Prices Weekly'!K$1)</f>
        <v>0.67651544559900201</v>
      </c>
      <c r="L14">
        <f>EXP(-'STRIP Yield Curve Weekly'!L13%*'STRIP Prices Weekly'!L$1)</f>
        <v>0.51068618336618776</v>
      </c>
      <c r="M14">
        <f>EXP(-'STRIP Yield Curve Weekly'!M13%*'STRIP Prices Weekly'!M$1)</f>
        <v>0.41238413397375062</v>
      </c>
      <c r="N14">
        <f>EXP(-'STRIP Yield Curve Weekly'!N13%*'STRIP Prices Weekly'!N$1)</f>
        <v>0.27436388670759498</v>
      </c>
    </row>
    <row r="15" spans="1:14" x14ac:dyDescent="0.25">
      <c r="A15" t="str">
        <f>'STRIP Yield Curve Weekly'!A14</f>
        <v>8/21/2009</v>
      </c>
      <c r="B15">
        <f>EXP(-'STRIP Yield Curve Weekly'!B14%*'STRIP Prices Weekly'!B$1)</f>
        <v>0.99553002023087056</v>
      </c>
      <c r="C15">
        <f>EXP(-'STRIP Yield Curve Weekly'!C14%*'STRIP Prices Weekly'!C$1)</f>
        <v>0.97902314035961946</v>
      </c>
      <c r="D15">
        <f>EXP(-'STRIP Yield Curve Weekly'!D14%*'STRIP Prices Weekly'!D$1)</f>
        <v>0.95127698716099562</v>
      </c>
      <c r="E15">
        <f>EXP(-'STRIP Yield Curve Weekly'!E14%*'STRIP Prices Weekly'!E$1)</f>
        <v>0.91462603698223899</v>
      </c>
      <c r="F15">
        <f>EXP(-'STRIP Yield Curve Weekly'!F14%*'STRIP Prices Weekly'!F$1)</f>
        <v>0.87253719102272287</v>
      </c>
      <c r="G15">
        <f>EXP(-'STRIP Yield Curve Weekly'!G14%*'STRIP Prices Weekly'!G$1)</f>
        <v>0.82972579520305678</v>
      </c>
      <c r="H15">
        <f>EXP(-'STRIP Yield Curve Weekly'!H14%*'STRIP Prices Weekly'!H$1)</f>
        <v>0.78232110696646395</v>
      </c>
      <c r="I15">
        <f>EXP(-'STRIP Yield Curve Weekly'!I14%*'STRIP Prices Weekly'!I$1)</f>
        <v>0.73957469092844352</v>
      </c>
      <c r="J15">
        <f>EXP(-'STRIP Yield Curve Weekly'!J14%*'STRIP Prices Weekly'!J$1)</f>
        <v>0.70366703243405038</v>
      </c>
      <c r="K15">
        <f>EXP(-'STRIP Yield Curve Weekly'!K14%*'STRIP Prices Weekly'!K$1)</f>
        <v>0.66817845026904654</v>
      </c>
      <c r="L15">
        <f>EXP(-'STRIP Yield Curve Weekly'!L14%*'STRIP Prices Weekly'!L$1)</f>
        <v>0.50150083829814429</v>
      </c>
      <c r="M15">
        <f>EXP(-'STRIP Yield Curve Weekly'!M14%*'STRIP Prices Weekly'!M$1)</f>
        <v>0.39851904108451419</v>
      </c>
      <c r="N15">
        <f>EXP(-'STRIP Yield Curve Weekly'!N14%*'STRIP Prices Weekly'!N$1)</f>
        <v>0.25900704937212515</v>
      </c>
    </row>
    <row r="16" spans="1:14" x14ac:dyDescent="0.25">
      <c r="A16" t="str">
        <f>'STRIP Yield Curve Weekly'!A15</f>
        <v>8/14/2009</v>
      </c>
      <c r="B16">
        <f>EXP(-'STRIP Yield Curve Weekly'!B15%*'STRIP Prices Weekly'!B$1)</f>
        <v>0.99546033556844604</v>
      </c>
      <c r="C16">
        <f>EXP(-'STRIP Yield Curve Weekly'!C15%*'STRIP Prices Weekly'!C$1)</f>
        <v>0.9798066722428721</v>
      </c>
      <c r="D16">
        <f>EXP(-'STRIP Yield Curve Weekly'!D15%*'STRIP Prices Weekly'!D$1)</f>
        <v>0.95247635160574273</v>
      </c>
      <c r="E16">
        <f>EXP(-'STRIP Yield Curve Weekly'!E15%*'STRIP Prices Weekly'!E$1)</f>
        <v>0.91631049811928977</v>
      </c>
      <c r="F16">
        <f>EXP(-'STRIP Yield Curve Weekly'!F15%*'STRIP Prices Weekly'!F$1)</f>
        <v>0.8748524809832039</v>
      </c>
      <c r="G16">
        <f>EXP(-'STRIP Yield Curve Weekly'!G15%*'STRIP Prices Weekly'!G$1)</f>
        <v>0.83241846655155072</v>
      </c>
      <c r="H16">
        <f>EXP(-'STRIP Yield Curve Weekly'!H15%*'STRIP Prices Weekly'!H$1)</f>
        <v>0.78308815744463578</v>
      </c>
      <c r="I16">
        <f>EXP(-'STRIP Yield Curve Weekly'!I15%*'STRIP Prices Weekly'!I$1)</f>
        <v>0.73939721430066785</v>
      </c>
      <c r="J16">
        <f>EXP(-'STRIP Yield Curve Weekly'!J15%*'STRIP Prices Weekly'!J$1)</f>
        <v>0.70328715481272486</v>
      </c>
      <c r="K16">
        <f>EXP(-'STRIP Yield Curve Weekly'!K15%*'STRIP Prices Weekly'!K$1)</f>
        <v>0.66717693391869004</v>
      </c>
      <c r="L16">
        <f>EXP(-'STRIP Yield Curve Weekly'!L15%*'STRIP Prices Weekly'!L$1)</f>
        <v>0.49954879398939911</v>
      </c>
      <c r="M16">
        <f>EXP(-'STRIP Yield Curve Weekly'!M15%*'STRIP Prices Weekly'!M$1)</f>
        <v>0.39392292919451483</v>
      </c>
      <c r="N16">
        <f>EXP(-'STRIP Yield Curve Weekly'!N15%*'STRIP Prices Weekly'!N$1)</f>
        <v>0.2540053370948257</v>
      </c>
    </row>
    <row r="17" spans="1:14" x14ac:dyDescent="0.25">
      <c r="A17" t="str">
        <f>'STRIP Yield Curve Weekly'!A16</f>
        <v>8/7/2009</v>
      </c>
      <c r="B17">
        <f>EXP(-'STRIP Yield Curve Weekly'!B16%*'STRIP Prices Weekly'!B$1)</f>
        <v>0.99356082094144726</v>
      </c>
      <c r="C17">
        <f>EXP(-'STRIP Yield Curve Weekly'!C16%*'STRIP Prices Weekly'!C$1)</f>
        <v>0.9749588636525014</v>
      </c>
      <c r="D17">
        <f>EXP(-'STRIP Yield Curve Weekly'!D16%*'STRIP Prices Weekly'!D$1)</f>
        <v>0.94442405773554317</v>
      </c>
      <c r="E17">
        <f>EXP(-'STRIP Yield Curve Weekly'!E16%*'STRIP Prices Weekly'!E$1)</f>
        <v>0.90451173519189598</v>
      </c>
      <c r="F17">
        <f>EXP(-'STRIP Yield Curve Weekly'!F16%*'STRIP Prices Weekly'!F$1)</f>
        <v>0.86036376208194587</v>
      </c>
      <c r="G17">
        <f>EXP(-'STRIP Yield Curve Weekly'!G16%*'STRIP Prices Weekly'!G$1)</f>
        <v>0.81722567359008036</v>
      </c>
      <c r="H17">
        <f>EXP(-'STRIP Yield Curve Weekly'!H16%*'STRIP Prices Weekly'!H$1)</f>
        <v>0.76697582271167852</v>
      </c>
      <c r="I17">
        <f>EXP(-'STRIP Yield Curve Weekly'!I16%*'STRIP Prices Weekly'!I$1)</f>
        <v>0.72261406212691426</v>
      </c>
      <c r="J17">
        <f>EXP(-'STRIP Yield Curve Weekly'!J16%*'STRIP Prices Weekly'!J$1)</f>
        <v>0.68523050066587032</v>
      </c>
      <c r="K17">
        <f>EXP(-'STRIP Yield Curve Weekly'!K16%*'STRIP Prices Weekly'!K$1)</f>
        <v>0.64797704995056837</v>
      </c>
      <c r="L17">
        <f>EXP(-'STRIP Yield Curve Weekly'!L16%*'STRIP Prices Weekly'!L$1)</f>
        <v>0.48087399877585868</v>
      </c>
      <c r="M17">
        <f>EXP(-'STRIP Yield Curve Weekly'!M16%*'STRIP Prices Weekly'!M$1)</f>
        <v>0.37809870239525967</v>
      </c>
      <c r="N17">
        <f>EXP(-'STRIP Yield Curve Weekly'!N16%*'STRIP Prices Weekly'!N$1)</f>
        <v>0.24326594748580882</v>
      </c>
    </row>
    <row r="18" spans="1:14" x14ac:dyDescent="0.25">
      <c r="A18" t="str">
        <f>'STRIP Yield Curve Weekly'!A17</f>
        <v>7/31/2009</v>
      </c>
      <c r="B18">
        <f>EXP(-'STRIP Yield Curve Weekly'!B17%*'STRIP Prices Weekly'!B$1)</f>
        <v>0.99466428576236965</v>
      </c>
      <c r="C18">
        <f>EXP(-'STRIP Yield Curve Weekly'!C17%*'STRIP Prices Weekly'!C$1)</f>
        <v>0.97876862743124038</v>
      </c>
      <c r="D18">
        <f>EXP(-'STRIP Yield Curve Weekly'!D17%*'STRIP Prices Weekly'!D$1)</f>
        <v>0.95127698716099562</v>
      </c>
      <c r="E18">
        <f>EXP(-'STRIP Yield Curve Weekly'!E17%*'STRIP Prices Weekly'!E$1)</f>
        <v>0.9145528698260057</v>
      </c>
      <c r="F18">
        <f>EXP(-'STRIP Yield Curve Weekly'!F17%*'STRIP Prices Weekly'!F$1)</f>
        <v>0.87214463761790306</v>
      </c>
      <c r="G18">
        <f>EXP(-'STRIP Yield Curve Weekly'!G17%*'STRIP Prices Weekly'!G$1)</f>
        <v>0.83351798444956149</v>
      </c>
      <c r="H18">
        <f>EXP(-'STRIP Yield Curve Weekly'!H17%*'STRIP Prices Weekly'!H$1)</f>
        <v>0.78726528775697568</v>
      </c>
      <c r="I18">
        <f>EXP(-'STRIP Yield Curve Weekly'!I17%*'STRIP Prices Weekly'!I$1)</f>
        <v>0.74450180679802802</v>
      </c>
      <c r="J18">
        <f>EXP(-'STRIP Yield Curve Weekly'!J17%*'STRIP Prices Weekly'!J$1)</f>
        <v>0.70868793318542234</v>
      </c>
      <c r="K18">
        <f>EXP(-'STRIP Yield Curve Weekly'!K17%*'STRIP Prices Weekly'!K$1)</f>
        <v>0.67240126239700271</v>
      </c>
      <c r="L18">
        <f>EXP(-'STRIP Yield Curve Weekly'!L17%*'STRIP Prices Weekly'!L$1)</f>
        <v>0.50429190599925133</v>
      </c>
      <c r="M18">
        <f>EXP(-'STRIP Yield Curve Weekly'!M17%*'STRIP Prices Weekly'!M$1)</f>
        <v>0.40027638819374062</v>
      </c>
      <c r="N18">
        <f>EXP(-'STRIP Yield Curve Weekly'!N17%*'STRIP Prices Weekly'!N$1)</f>
        <v>0.26777719665608724</v>
      </c>
    </row>
    <row r="19" spans="1:14" x14ac:dyDescent="0.25">
      <c r="A19" t="str">
        <f>'STRIP Yield Curve Weekly'!A18</f>
        <v>7/24/2009</v>
      </c>
      <c r="B19">
        <f>EXP(-'STRIP Yield Curve Weekly'!B18%*'STRIP Prices Weekly'!B$1)</f>
        <v>0.99615740174804324</v>
      </c>
      <c r="C19">
        <f>EXP(-'STRIP Yield Curve Weekly'!C18%*'STRIP Prices Weekly'!C$1)</f>
        <v>0.98039473264669708</v>
      </c>
      <c r="D19">
        <f>EXP(-'STRIP Yield Curve Weekly'!D18%*'STRIP Prices Weekly'!D$1)</f>
        <v>0.95207639553472267</v>
      </c>
      <c r="E19">
        <f>EXP(-'STRIP Yield Curve Weekly'!E18%*'STRIP Prices Weekly'!E$1)</f>
        <v>0.91181332259203873</v>
      </c>
      <c r="F19">
        <f>EXP(-'STRIP Yield Curve Weekly'!F18%*'STRIP Prices Weekly'!F$1)</f>
        <v>0.86957560212736451</v>
      </c>
      <c r="G19">
        <f>EXP(-'STRIP Yield Curve Weekly'!G18%*'STRIP Prices Weekly'!G$1)</f>
        <v>0.83052271442647552</v>
      </c>
      <c r="H19">
        <f>EXP(-'STRIP Yield Curve Weekly'!H18%*'STRIP Prices Weekly'!H$1)</f>
        <v>0.77795235269641305</v>
      </c>
      <c r="I19">
        <f>EXP(-'STRIP Yield Curve Weekly'!I18%*'STRIP Prices Weekly'!I$1)</f>
        <v>0.73157173332578673</v>
      </c>
      <c r="J19">
        <f>EXP(-'STRIP Yield Curve Weekly'!J18%*'STRIP Prices Weekly'!J$1)</f>
        <v>0.69654700541950609</v>
      </c>
      <c r="K19">
        <f>EXP(-'STRIP Yield Curve Weekly'!K18%*'STRIP Prices Weekly'!K$1)</f>
        <v>0.65803312959217919</v>
      </c>
      <c r="L19">
        <f>EXP(-'STRIP Yield Curve Weekly'!L18%*'STRIP Prices Weekly'!L$1)</f>
        <v>0.48413087786858022</v>
      </c>
      <c r="M19">
        <f>EXP(-'STRIP Yield Curve Weekly'!M18%*'STRIP Prices Weekly'!M$1)</f>
        <v>0.37824997212814737</v>
      </c>
      <c r="N19">
        <f>EXP(-'STRIP Yield Curve Weekly'!N18%*'STRIP Prices Weekly'!N$1)</f>
        <v>0.24723895026842721</v>
      </c>
    </row>
    <row r="20" spans="1:14" x14ac:dyDescent="0.25">
      <c r="A20" t="str">
        <f>'STRIP Yield Curve Weekly'!A19</f>
        <v>7/17/2009</v>
      </c>
      <c r="B20">
        <f>EXP(-'STRIP Yield Curve Weekly'!B19%*'STRIP Prices Weekly'!B$1)</f>
        <v>0.99600798934399148</v>
      </c>
      <c r="C20">
        <f>EXP(-'STRIP Yield Curve Weekly'!C19%*'STRIP Prices Weekly'!C$1)</f>
        <v>0.98051238707373911</v>
      </c>
      <c r="D20">
        <f>EXP(-'STRIP Yield Curve Weekly'!D19%*'STRIP Prices Weekly'!D$1)</f>
        <v>0.95181936960798985</v>
      </c>
      <c r="E20">
        <f>EXP(-'STRIP Yield Curve Weekly'!E19%*'STRIP Prices Weekly'!E$1)</f>
        <v>0.91104772099874798</v>
      </c>
      <c r="F20">
        <f>EXP(-'STRIP Yield Curve Weekly'!F19%*'STRIP Prices Weekly'!F$1)</f>
        <v>0.87014101000640087</v>
      </c>
      <c r="G20">
        <f>EXP(-'STRIP Yield Curve Weekly'!G19%*'STRIP Prices Weekly'!G$1)</f>
        <v>0.83211884983783657</v>
      </c>
      <c r="H20">
        <f>EXP(-'STRIP Yield Curve Weekly'!H19%*'STRIP Prices Weekly'!H$1)</f>
        <v>0.77871511969683904</v>
      </c>
      <c r="I20">
        <f>EXP(-'STRIP Yield Curve Weekly'!I19%*'STRIP Prices Weekly'!I$1)</f>
        <v>0.73174733161273653</v>
      </c>
      <c r="J20">
        <f>EXP(-'STRIP Yield Curve Weekly'!J19%*'STRIP Prices Weekly'!J$1)</f>
        <v>0.70158024176581113</v>
      </c>
      <c r="K20">
        <f>EXP(-'STRIP Yield Curve Weekly'!K19%*'STRIP Prices Weekly'!K$1)</f>
        <v>0.65823056914550893</v>
      </c>
      <c r="L20">
        <f>EXP(-'STRIP Yield Curve Weekly'!L19%*'STRIP Prices Weekly'!L$1)</f>
        <v>0.4847121836357261</v>
      </c>
      <c r="M20">
        <f>EXP(-'STRIP Yield Curve Weekly'!M19%*'STRIP Prices Weekly'!M$1)</f>
        <v>0.37885565650183872</v>
      </c>
      <c r="N20">
        <f>EXP(-'STRIP Yield Curve Weekly'!N19%*'STRIP Prices Weekly'!N$1)</f>
        <v>0.24954899757626314</v>
      </c>
    </row>
    <row r="21" spans="1:14" x14ac:dyDescent="0.25">
      <c r="A21" t="str">
        <f>'STRIP Yield Curve Weekly'!A20</f>
        <v>7/10/2009</v>
      </c>
      <c r="B21">
        <f>EXP(-'STRIP Yield Curve Weekly'!B20%*'STRIP Prices Weekly'!B$1)</f>
        <v>0.99903047029792469</v>
      </c>
      <c r="C21">
        <f>EXP(-'STRIP Yield Curve Weekly'!C20%*'STRIP Prices Weekly'!C$1)</f>
        <v>0.98753829817191341</v>
      </c>
      <c r="D21">
        <f>EXP(-'STRIP Yield Curve Weekly'!D20%*'STRIP Prices Weekly'!D$1)</f>
        <v>0.96461135470840231</v>
      </c>
      <c r="E21">
        <f>EXP(-'STRIP Yield Curve Weekly'!E20%*'STRIP Prices Weekly'!E$1)</f>
        <v>0.92711283520353305</v>
      </c>
      <c r="F21">
        <f>EXP(-'STRIP Yield Curve Weekly'!F20%*'STRIP Prices Weekly'!F$1)</f>
        <v>0.88523688776536669</v>
      </c>
      <c r="G21">
        <f>EXP(-'STRIP Yield Curve Weekly'!G20%*'STRIP Prices Weekly'!G$1)</f>
        <v>0.84840259296176412</v>
      </c>
      <c r="H21">
        <f>EXP(-'STRIP Yield Curve Weekly'!H20%*'STRIP Prices Weekly'!H$1)</f>
        <v>0.80363507472426587</v>
      </c>
      <c r="I21">
        <f>EXP(-'STRIP Yield Curve Weekly'!I20%*'STRIP Prices Weekly'!I$1)</f>
        <v>0.75863083750992288</v>
      </c>
      <c r="J21">
        <f>EXP(-'STRIP Yield Curve Weekly'!J20%*'STRIP Prices Weekly'!J$1)</f>
        <v>0.72507513138505508</v>
      </c>
      <c r="K21">
        <f>EXP(-'STRIP Yield Curve Weekly'!K20%*'STRIP Prices Weekly'!K$1)</f>
        <v>0.68358791935028984</v>
      </c>
      <c r="L21">
        <f>EXP(-'STRIP Yield Curve Weekly'!L20%*'STRIP Prices Weekly'!L$1)</f>
        <v>0.51607663865709308</v>
      </c>
      <c r="M21">
        <f>EXP(-'STRIP Yield Curve Weekly'!M20%*'STRIP Prices Weekly'!M$1)</f>
        <v>0.40885283676411288</v>
      </c>
      <c r="N21">
        <f>EXP(-'STRIP Yield Curve Weekly'!N20%*'STRIP Prices Weekly'!N$1)</f>
        <v>0.27784274244612384</v>
      </c>
    </row>
    <row r="22" spans="1:14" x14ac:dyDescent="0.25">
      <c r="A22" t="str">
        <f>'STRIP Yield Curve Weekly'!A21</f>
        <v>7/3/2009</v>
      </c>
      <c r="B22">
        <f>EXP(-'STRIP Yield Curve Weekly'!B21%*'STRIP Prices Weekly'!B$1)</f>
        <v>0.99915036114766753</v>
      </c>
      <c r="C22">
        <f>EXP(-'STRIP Yield Curve Weekly'!C21%*'STRIP Prices Weekly'!C$1)</f>
        <v>0.98611726641096797</v>
      </c>
      <c r="D22">
        <f>EXP(-'STRIP Yield Curve Weekly'!D21%*'STRIP Prices Weekly'!D$1)</f>
        <v>0.96082787149853111</v>
      </c>
      <c r="E22">
        <f>EXP(-'STRIP Yield Curve Weekly'!E21%*'STRIP Prices Weekly'!E$1)</f>
        <v>0.92005668196996704</v>
      </c>
      <c r="F22">
        <f>EXP(-'STRIP Yield Curve Weekly'!F21%*'STRIP Prices Weekly'!F$1)</f>
        <v>0.87594673034780535</v>
      </c>
      <c r="G22">
        <f>EXP(-'STRIP Yield Curve Weekly'!G21%*'STRIP Prices Weekly'!G$1)</f>
        <v>0.83858443928862592</v>
      </c>
      <c r="H22">
        <f>EXP(-'STRIP Yield Curve Weekly'!H21%*'STRIP Prices Weekly'!H$1)</f>
        <v>0.79174176074668301</v>
      </c>
      <c r="I22">
        <f>EXP(-'STRIP Yield Curve Weekly'!I21%*'STRIP Prices Weekly'!I$1)</f>
        <v>0.74688802849825997</v>
      </c>
      <c r="J22">
        <f>EXP(-'STRIP Yield Curve Weekly'!J21%*'STRIP Prices Weekly'!J$1)</f>
        <v>0.71239695632496947</v>
      </c>
      <c r="K22">
        <f>EXP(-'STRIP Yield Curve Weekly'!K21%*'STRIP Prices Weekly'!K$1)</f>
        <v>0.67058822768680804</v>
      </c>
      <c r="L22">
        <f>EXP(-'STRIP Yield Curve Weekly'!L21%*'STRIP Prices Weekly'!L$1)</f>
        <v>0.50550366009692482</v>
      </c>
      <c r="M22">
        <f>EXP(-'STRIP Yield Curve Weekly'!M21%*'STRIP Prices Weekly'!M$1)</f>
        <v>0.40099753452948195</v>
      </c>
      <c r="N22">
        <f>EXP(-'STRIP Yield Curve Weekly'!N21%*'STRIP Prices Weekly'!N$1)</f>
        <v>0.26657490645295601</v>
      </c>
    </row>
    <row r="23" spans="1:14" x14ac:dyDescent="0.25">
      <c r="A23" t="str">
        <f>'STRIP Yield Curve Weekly'!A22</f>
        <v>6/26/2009</v>
      </c>
      <c r="B23">
        <f>EXP(-'STRIP Yield Curve Weekly'!B22%*'STRIP Prices Weekly'!B$1)</f>
        <v>0.99835136050162121</v>
      </c>
      <c r="C23">
        <f>EXP(-'STRIP Yield Curve Weekly'!C22%*'STRIP Prices Weekly'!C$1)</f>
        <v>0.98349768007673455</v>
      </c>
      <c r="D23">
        <f>EXP(-'STRIP Yield Curve Weekly'!D22%*'STRIP Prices Weekly'!D$1)</f>
        <v>0.9569156800803007</v>
      </c>
      <c r="E23">
        <f>EXP(-'STRIP Yield Curve Weekly'!E22%*'STRIP Prices Weekly'!E$1)</f>
        <v>0.91554112048471548</v>
      </c>
      <c r="F23">
        <f>EXP(-'STRIP Yield Curve Weekly'!F22%*'STRIP Prices Weekly'!F$1)</f>
        <v>0.87014101000640087</v>
      </c>
      <c r="G23">
        <f>EXP(-'STRIP Yield Curve Weekly'!G22%*'STRIP Prices Weekly'!G$1)</f>
        <v>0.8328181233254478</v>
      </c>
      <c r="H23">
        <f>EXP(-'STRIP Yield Curve Weekly'!H22%*'STRIP Prices Weekly'!H$1)</f>
        <v>0.7881475188364454</v>
      </c>
      <c r="I23">
        <f>EXP(-'STRIP Yield Curve Weekly'!I22%*'STRIP Prices Weekly'!I$1)</f>
        <v>0.74623105614341423</v>
      </c>
      <c r="J23">
        <f>EXP(-'STRIP Yield Curve Weekly'!J22%*'STRIP Prices Weekly'!J$1)</f>
        <v>0.71002861992902666</v>
      </c>
      <c r="K23">
        <f>EXP(-'STRIP Yield Curve Weekly'!K22%*'STRIP Prices Weekly'!K$1)</f>
        <v>0.66884696291993162</v>
      </c>
      <c r="L23">
        <f>EXP(-'STRIP Yield Curve Weekly'!L22%*'STRIP Prices Weekly'!L$1)</f>
        <v>0.5018018290893308</v>
      </c>
      <c r="M23">
        <f>EXP(-'STRIP Yield Curve Weekly'!M22%*'STRIP Prices Weekly'!M$1)</f>
        <v>0.40059673742690355</v>
      </c>
      <c r="N23">
        <f>EXP(-'STRIP Yield Curve Weekly'!N22%*'STRIP Prices Weekly'!N$1)</f>
        <v>0.26260612314537646</v>
      </c>
    </row>
    <row r="24" spans="1:14" x14ac:dyDescent="0.25">
      <c r="A24" t="str">
        <f>'STRIP Yield Curve Weekly'!A23</f>
        <v>6/19/2009</v>
      </c>
      <c r="B24">
        <f>EXP(-'STRIP Yield Curve Weekly'!B23%*'STRIP Prices Weekly'!B$1)</f>
        <v>0.99710420093811192</v>
      </c>
      <c r="C24">
        <f>EXP(-'STRIP Yield Curve Weekly'!C23%*'STRIP Prices Weekly'!C$1)</f>
        <v>0.98015946614397154</v>
      </c>
      <c r="D24">
        <f>EXP(-'STRIP Yield Curve Weekly'!D23%*'STRIP Prices Weekly'!D$1)</f>
        <v>0.95093458908096995</v>
      </c>
      <c r="E24">
        <f>EXP(-'STRIP Yield Curve Weekly'!E23%*'STRIP Prices Weekly'!E$1)</f>
        <v>0.90581517033864434</v>
      </c>
      <c r="F24">
        <f>EXP(-'STRIP Yield Curve Weekly'!F23%*'STRIP Prices Weekly'!F$1)</f>
        <v>0.85782942896307379</v>
      </c>
      <c r="G24">
        <f>EXP(-'STRIP Yield Curve Weekly'!G23%*'STRIP Prices Weekly'!G$1)</f>
        <v>0.81879625415823643</v>
      </c>
      <c r="H24">
        <f>EXP(-'STRIP Yield Curve Weekly'!H23%*'STRIP Prices Weekly'!H$1)</f>
        <v>0.77523427886587892</v>
      </c>
      <c r="I24">
        <f>EXP(-'STRIP Yield Curve Weekly'!I23%*'STRIP Prices Weekly'!I$1)</f>
        <v>0.73122066315737133</v>
      </c>
      <c r="J24">
        <f>EXP(-'STRIP Yield Curve Weekly'!J23%*'STRIP Prices Weekly'!J$1)</f>
        <v>0.69385657784374632</v>
      </c>
      <c r="K24">
        <f>EXP(-'STRIP Yield Curve Weekly'!K23%*'STRIP Prices Weekly'!K$1)</f>
        <v>0.65083443059786905</v>
      </c>
      <c r="L24">
        <f>EXP(-'STRIP Yield Curve Weekly'!L23%*'STRIP Prices Weekly'!L$1)</f>
        <v>0.48210179224409866</v>
      </c>
      <c r="M24">
        <f>EXP(-'STRIP Yield Curve Weekly'!M23%*'STRIP Prices Weekly'!M$1)</f>
        <v>0.38565966319967393</v>
      </c>
      <c r="N24">
        <f>EXP(-'STRIP Yield Curve Weekly'!N23%*'STRIP Prices Weekly'!N$1)</f>
        <v>0.25453930877675635</v>
      </c>
    </row>
    <row r="25" spans="1:14" x14ac:dyDescent="0.25">
      <c r="A25" t="str">
        <f>'STRIP Yield Curve Weekly'!A24</f>
        <v>6/12/2009</v>
      </c>
      <c r="B25">
        <f>EXP(-'STRIP Yield Curve Weekly'!B24%*'STRIP Prices Weekly'!B$1)</f>
        <v>0.99637658048520483</v>
      </c>
      <c r="C25">
        <f>EXP(-'STRIP Yield Curve Weekly'!C24%*'STRIP Prices Weekly'!C$1)</f>
        <v>0.97919938038601073</v>
      </c>
      <c r="D25">
        <f>EXP(-'STRIP Yield Curve Weekly'!D24%*'STRIP Prices Weekly'!D$1)</f>
        <v>0.94953774216903841</v>
      </c>
      <c r="E25">
        <f>EXP(-'STRIP Yield Curve Weekly'!E24%*'STRIP Prices Weekly'!E$1)</f>
        <v>0.90552535585692617</v>
      </c>
      <c r="F25">
        <f>EXP(-'STRIP Yield Curve Weekly'!F24%*'STRIP Prices Weekly'!F$1)</f>
        <v>0.85830136491949471</v>
      </c>
      <c r="G25">
        <f>EXP(-'STRIP Yield Curve Weekly'!G24%*'STRIP Prices Weekly'!G$1)</f>
        <v>0.81963185242014502</v>
      </c>
      <c r="H25">
        <f>EXP(-'STRIP Yield Curve Weekly'!H24%*'STRIP Prices Weekly'!H$1)</f>
        <v>0.77404133687752152</v>
      </c>
      <c r="I25">
        <f>EXP(-'STRIP Yield Curve Weekly'!I24%*'STRIP Prices Weekly'!I$1)</f>
        <v>0.72882618846743275</v>
      </c>
      <c r="J25">
        <f>EXP(-'STRIP Yield Curve Weekly'!J24%*'STRIP Prices Weekly'!J$1)</f>
        <v>0.69043047438515193</v>
      </c>
      <c r="K25">
        <f>EXP(-'STRIP Yield Curve Weekly'!K24%*'STRIP Prices Weekly'!K$1)</f>
        <v>0.64901464308364254</v>
      </c>
      <c r="L25">
        <f>EXP(-'STRIP Yield Curve Weekly'!L24%*'STRIP Prices Weekly'!L$1)</f>
        <v>0.47535185585420614</v>
      </c>
      <c r="M25">
        <f>EXP(-'STRIP Yield Curve Weekly'!M24%*'STRIP Prices Weekly'!M$1)</f>
        <v>0.37613769218815041</v>
      </c>
      <c r="N25">
        <f>EXP(-'STRIP Yield Curve Weekly'!N24%*'STRIP Prices Weekly'!N$1)</f>
        <v>0.24627659617265066</v>
      </c>
    </row>
    <row r="26" spans="1:14" x14ac:dyDescent="0.25">
      <c r="A26" t="str">
        <f>'STRIP Yield Curve Weekly'!A25</f>
        <v>6/5/2009</v>
      </c>
      <c r="B26">
        <f>EXP(-'STRIP Yield Curve Weekly'!B25%*'STRIP Prices Weekly'!B$1)</f>
        <v>0.9947737048517431</v>
      </c>
      <c r="C26">
        <f>EXP(-'STRIP Yield Curve Weekly'!C25%*'STRIP Prices Weekly'!C$1)</f>
        <v>0.97884693205357798</v>
      </c>
      <c r="D26">
        <f>EXP(-'STRIP Yield Curve Weekly'!D25%*'STRIP Prices Weekly'!D$1)</f>
        <v>0.94911054631133929</v>
      </c>
      <c r="E26">
        <f>EXP(-'STRIP Yield Curve Weekly'!E25%*'STRIP Prices Weekly'!E$1)</f>
        <v>0.90422233774269589</v>
      </c>
      <c r="F26">
        <f>EXP(-'STRIP Yield Curve Weekly'!F25%*'STRIP Prices Weekly'!F$1)</f>
        <v>0.85620110044998676</v>
      </c>
      <c r="G26">
        <f>EXP(-'STRIP Yield Curve Weekly'!G25%*'STRIP Prices Weekly'!G$1)</f>
        <v>0.81722567359008036</v>
      </c>
      <c r="H26">
        <f>EXP(-'STRIP Yield Curve Weekly'!H25%*'STRIP Prices Weekly'!H$1)</f>
        <v>0.77052744895194614</v>
      </c>
      <c r="I26">
        <f>EXP(-'STRIP Yield Curve Weekly'!I25%*'STRIP Prices Weekly'!I$1)</f>
        <v>0.72603286252197108</v>
      </c>
      <c r="J26">
        <f>EXP(-'STRIP Yield Curve Weekly'!J25%*'STRIP Prices Weekly'!J$1)</f>
        <v>0.68689763553099414</v>
      </c>
      <c r="K26">
        <f>EXP(-'STRIP Yield Curve Weekly'!K25%*'STRIP Prices Weekly'!K$1)</f>
        <v>0.64610063861719658</v>
      </c>
      <c r="L26">
        <f>EXP(-'STRIP Yield Curve Weekly'!L25%*'STRIP Prices Weekly'!L$1)</f>
        <v>0.46982264808048202</v>
      </c>
      <c r="M26">
        <f>EXP(-'STRIP Yield Curve Weekly'!M25%*'STRIP Prices Weekly'!M$1)</f>
        <v>0.37621292724984345</v>
      </c>
      <c r="N26">
        <f>EXP(-'STRIP Yield Curve Weekly'!N25%*'STRIP Prices Weekly'!N$1)</f>
        <v>0.24399684112054812</v>
      </c>
    </row>
    <row r="27" spans="1:14" x14ac:dyDescent="0.25">
      <c r="A27" t="str">
        <f>'STRIP Yield Curve Weekly'!A26</f>
        <v>5/29/2009</v>
      </c>
      <c r="B27">
        <f>EXP(-'STRIP Yield Curve Weekly'!B26%*'STRIP Prices Weekly'!B$1)</f>
        <v>0.99749314741611117</v>
      </c>
      <c r="C27">
        <f>EXP(-'STRIP Yield Curve Weekly'!C26%*'STRIP Prices Weekly'!C$1)</f>
        <v>0.98617643522199927</v>
      </c>
      <c r="D27">
        <f>EXP(-'STRIP Yield Curve Weekly'!D26%*'STRIP Prices Weekly'!D$1)</f>
        <v>0.9609431777613483</v>
      </c>
      <c r="E27">
        <f>EXP(-'STRIP Yield Curve Weekly'!E26%*'STRIP Prices Weekly'!E$1)</f>
        <v>0.92138251796481563</v>
      </c>
      <c r="F27">
        <f>EXP(-'STRIP Yield Curve Weekly'!F26%*'STRIP Prices Weekly'!F$1)</f>
        <v>0.87717391459882799</v>
      </c>
      <c r="G27">
        <f>EXP(-'STRIP Yield Curve Weekly'!G26%*'STRIP Prices Weekly'!G$1)</f>
        <v>0.84135633905739826</v>
      </c>
      <c r="H27">
        <f>EXP(-'STRIP Yield Curve Weekly'!H26%*'STRIP Prices Weekly'!H$1)</f>
        <v>0.7937394660352427</v>
      </c>
      <c r="I27">
        <f>EXP(-'STRIP Yield Curve Weekly'!I26%*'STRIP Prices Weekly'!I$1)</f>
        <v>0.74982157556572149</v>
      </c>
      <c r="J27">
        <f>EXP(-'STRIP Yield Curve Weekly'!J26%*'STRIP Prices Weekly'!J$1)</f>
        <v>0.71002861992902666</v>
      </c>
      <c r="K27">
        <f>EXP(-'STRIP Yield Curve Weekly'!K26%*'STRIP Prices Weekly'!K$1)</f>
        <v>0.66985098619351247</v>
      </c>
      <c r="L27">
        <f>EXP(-'STRIP Yield Curve Weekly'!L26%*'STRIP Prices Weekly'!L$1)</f>
        <v>0.49626262822486511</v>
      </c>
      <c r="M27">
        <f>EXP(-'STRIP Yield Curve Weekly'!M26%*'STRIP Prices Weekly'!M$1)</f>
        <v>0.39684877113415107</v>
      </c>
      <c r="N27">
        <f>EXP(-'STRIP Yield Curve Weekly'!N26%*'STRIP Prices Weekly'!N$1)</f>
        <v>0.26641500948297209</v>
      </c>
    </row>
    <row r="28" spans="1:14" x14ac:dyDescent="0.25">
      <c r="A28" t="str">
        <f>'STRIP Yield Curve Weekly'!A27</f>
        <v>5/22/2009</v>
      </c>
      <c r="B28">
        <f>EXP(-'STRIP Yield Curve Weekly'!B27%*'STRIP Prices Weekly'!B$1)</f>
        <v>0.99841126338031971</v>
      </c>
      <c r="C28">
        <f>EXP(-'STRIP Yield Curve Weekly'!C27%*'STRIP Prices Weekly'!C$1)</f>
        <v>0.98621588306835972</v>
      </c>
      <c r="D28">
        <f>EXP(-'STRIP Yield Curve Weekly'!D27%*'STRIP Prices Weekly'!D$1)</f>
        <v>0.9609431777613483</v>
      </c>
      <c r="E28">
        <f>EXP(-'STRIP Yield Curve Weekly'!E27%*'STRIP Prices Weekly'!E$1)</f>
        <v>0.92060888162247878</v>
      </c>
      <c r="F28">
        <f>EXP(-'STRIP Yield Curve Weekly'!F27%*'STRIP Prices Weekly'!F$1)</f>
        <v>0.87862244626790742</v>
      </c>
      <c r="G28">
        <f>EXP(-'STRIP Yield Curve Weekly'!G27%*'STRIP Prices Weekly'!G$1)</f>
        <v>0.84570895786587408</v>
      </c>
      <c r="H28">
        <f>EXP(-'STRIP Yield Curve Weekly'!H27%*'STRIP Prices Weekly'!H$1)</f>
        <v>0.79152010408705453</v>
      </c>
      <c r="I28">
        <f>EXP(-'STRIP Yield Curve Weekly'!I27%*'STRIP Prices Weekly'!I$1)</f>
        <v>0.75186386650780124</v>
      </c>
      <c r="J28">
        <f>EXP(-'STRIP Yield Curve Weekly'!J27%*'STRIP Prices Weekly'!J$1)</f>
        <v>0.71130782238172163</v>
      </c>
      <c r="K28">
        <f>EXP(-'STRIP Yield Curve Weekly'!K27%*'STRIP Prices Weekly'!K$1)</f>
        <v>0.67011898018321447</v>
      </c>
      <c r="L28">
        <f>EXP(-'STRIP Yield Curve Weekly'!L27%*'STRIP Prices Weekly'!L$1)</f>
        <v>0.49189008102546411</v>
      </c>
      <c r="M28">
        <f>EXP(-'STRIP Yield Curve Weekly'!M27%*'STRIP Prices Weekly'!M$1)</f>
        <v>0.3881358002307761</v>
      </c>
      <c r="N28">
        <f>EXP(-'STRIP Yield Curve Weekly'!N27%*'STRIP Prices Weekly'!N$1)</f>
        <v>0.27436388670759498</v>
      </c>
    </row>
    <row r="29" spans="1:14" x14ac:dyDescent="0.25">
      <c r="A29" t="str">
        <f>'STRIP Yield Curve Weekly'!A28</f>
        <v>5/15/2009</v>
      </c>
      <c r="B29">
        <f>EXP(-'STRIP Yield Curve Weekly'!B28%*'STRIP Prices Weekly'!B$1)</f>
        <v>0.99860097954282667</v>
      </c>
      <c r="C29">
        <f>EXP(-'STRIP Yield Curve Weekly'!C28%*'STRIP Prices Weekly'!C$1)</f>
        <v>0.98720259222378004</v>
      </c>
      <c r="D29">
        <f>EXP(-'STRIP Yield Curve Weekly'!D28%*'STRIP Prices Weekly'!D$1)</f>
        <v>0.96328110911947107</v>
      </c>
      <c r="E29">
        <f>EXP(-'STRIP Yield Curve Weekly'!E28%*'STRIP Prices Weekly'!E$1)</f>
        <v>0.93146189212759212</v>
      </c>
      <c r="F29">
        <f>EXP(-'STRIP Yield Curve Weekly'!F28%*'STRIP Prices Weekly'!F$1)</f>
        <v>0.89123244901261311</v>
      </c>
      <c r="G29">
        <f>EXP(-'STRIP Yield Curve Weekly'!G28%*'STRIP Prices Weekly'!G$1)</f>
        <v>0.86008848972400598</v>
      </c>
      <c r="H29">
        <f>EXP(-'STRIP Yield Curve Weekly'!H28%*'STRIP Prices Weekly'!H$1)</f>
        <v>0.81206085260229544</v>
      </c>
      <c r="I29">
        <f>EXP(-'STRIP Yield Curve Weekly'!I28%*'STRIP Prices Weekly'!I$1)</f>
        <v>0.76932636322203063</v>
      </c>
      <c r="J29">
        <f>EXP(-'STRIP Yield Curve Weekly'!J28%*'STRIP Prices Weekly'!J$1)</f>
        <v>0.73215722487784207</v>
      </c>
      <c r="K29">
        <f>EXP(-'STRIP Yield Curve Weekly'!K28%*'STRIP Prices Weekly'!K$1)</f>
        <v>0.69142541045030848</v>
      </c>
      <c r="L29">
        <f>EXP(-'STRIP Yield Curve Weekly'!L28%*'STRIP Prices Weekly'!L$1)</f>
        <v>0.52168047258866024</v>
      </c>
      <c r="M29">
        <f>EXP(-'STRIP Yield Curve Weekly'!M28%*'STRIP Prices Weekly'!M$1)</f>
        <v>0.41794727114522101</v>
      </c>
      <c r="N29">
        <f>EXP(-'STRIP Yield Curve Weekly'!N28%*'STRIP Prices Weekly'!N$1)</f>
        <v>0.29760148086818883</v>
      </c>
    </row>
    <row r="30" spans="1:14" x14ac:dyDescent="0.25">
      <c r="A30" t="str">
        <f>'STRIP Yield Curve Weekly'!A29</f>
        <v>5/8/2009</v>
      </c>
      <c r="B30">
        <f>EXP(-'STRIP Yield Curve Weekly'!B29%*'STRIP Prices Weekly'!B$1)</f>
        <v>0.9961474402238335</v>
      </c>
      <c r="C30">
        <f>EXP(-'STRIP Yield Curve Weekly'!C29%*'STRIP Prices Weekly'!C$1)</f>
        <v>0.98414700279851297</v>
      </c>
      <c r="D30">
        <f>EXP(-'STRIP Yield Curve Weekly'!D29%*'STRIP Prices Weekly'!D$1)</f>
        <v>0.95904239266761016</v>
      </c>
      <c r="E30">
        <f>EXP(-'STRIP Yield Curve Weekly'!E29%*'STRIP Prices Weekly'!E$1)</f>
        <v>0.92466848528017287</v>
      </c>
      <c r="F30">
        <f>EXP(-'STRIP Yield Curve Weekly'!F29%*'STRIP Prices Weekly'!F$1)</f>
        <v>0.8842636625608209</v>
      </c>
      <c r="G30">
        <f>EXP(-'STRIP Yield Curve Weekly'!G29%*'STRIP Prices Weekly'!G$1)</f>
        <v>0.8525870189662863</v>
      </c>
      <c r="H30">
        <f>EXP(-'STRIP Yield Curve Weekly'!H29%*'STRIP Prices Weekly'!H$1)</f>
        <v>0.80194921184292489</v>
      </c>
      <c r="I30">
        <f>EXP(-'STRIP Yield Curve Weekly'!I29%*'STRIP Prices Weekly'!I$1)</f>
        <v>0.75923798500654827</v>
      </c>
      <c r="J30">
        <f>EXP(-'STRIP Yield Curve Weekly'!J29%*'STRIP Prices Weekly'!J$1)</f>
        <v>0.72078095144521903</v>
      </c>
      <c r="K30">
        <f>EXP(-'STRIP Yield Curve Weekly'!K29%*'STRIP Prices Weekly'!K$1)</f>
        <v>0.67956662510923194</v>
      </c>
      <c r="L30">
        <f>EXP(-'STRIP Yield Curve Weekly'!L29%*'STRIP Prices Weekly'!L$1)</f>
        <v>0.50467026679631399</v>
      </c>
      <c r="M30">
        <f>EXP(-'STRIP Yield Curve Weekly'!M29%*'STRIP Prices Weekly'!M$1)</f>
        <v>0.40180033212854083</v>
      </c>
      <c r="N30">
        <f>EXP(-'STRIP Yield Curve Weekly'!N29%*'STRIP Prices Weekly'!N$1)</f>
        <v>0.27247729212567834</v>
      </c>
    </row>
    <row r="31" spans="1:14" x14ac:dyDescent="0.25">
      <c r="A31" t="str">
        <f>'STRIP Yield Curve Weekly'!A30</f>
        <v>5/1/2009</v>
      </c>
      <c r="B31">
        <f>EXP(-'STRIP Yield Curve Weekly'!B30%*'STRIP Prices Weekly'!B$1)</f>
        <v>0.99624705994875906</v>
      </c>
      <c r="C31">
        <f>EXP(-'STRIP Yield Curve Weekly'!C30%*'STRIP Prices Weekly'!C$1)</f>
        <v>0.9856243310218793</v>
      </c>
      <c r="D31">
        <f>EXP(-'STRIP Yield Curve Weekly'!D30%*'STRIP Prices Weekly'!D$1)</f>
        <v>0.96100083608174636</v>
      </c>
      <c r="E31">
        <f>EXP(-'STRIP Yield Curve Weekly'!E30%*'STRIP Prices Weekly'!E$1)</f>
        <v>0.92889460179569372</v>
      </c>
      <c r="F31">
        <f>EXP(-'STRIP Yield Curve Weekly'!F30%*'STRIP Prices Weekly'!F$1)</f>
        <v>0.88936282466234129</v>
      </c>
      <c r="G31">
        <f>EXP(-'STRIP Yield Curve Weekly'!G30%*'STRIP Prices Weekly'!G$1)</f>
        <v>0.8591085475189052</v>
      </c>
      <c r="H31">
        <f>EXP(-'STRIP Yield Curve Weekly'!H30%*'STRIP Prices Weekly'!H$1)</f>
        <v>0.80639627578328232</v>
      </c>
      <c r="I31">
        <f>EXP(-'STRIP Yield Curve Weekly'!I30%*'STRIP Prices Weekly'!I$1)</f>
        <v>0.76435724571699193</v>
      </c>
      <c r="J31">
        <f>EXP(-'STRIP Yield Curve Weekly'!J30%*'STRIP Prices Weekly'!J$1)</f>
        <v>0.72670838715438213</v>
      </c>
      <c r="K31">
        <f>EXP(-'STRIP Yield Curve Weekly'!K30%*'STRIP Prices Weekly'!K$1)</f>
        <v>0.68619049520618158</v>
      </c>
      <c r="L31">
        <f>EXP(-'STRIP Yield Curve Weekly'!L30%*'STRIP Prices Weekly'!L$1)</f>
        <v>0.51599923296686645</v>
      </c>
      <c r="M31">
        <f>EXP(-'STRIP Yield Curve Weekly'!M30%*'STRIP Prices Weekly'!M$1)</f>
        <v>0.41197195596313035</v>
      </c>
      <c r="N31">
        <f>EXP(-'STRIP Yield Curve Weekly'!N30%*'STRIP Prices Weekly'!N$1)</f>
        <v>0.29299492234376351</v>
      </c>
    </row>
    <row r="32" spans="1:14" x14ac:dyDescent="0.25">
      <c r="A32" t="str">
        <f>'STRIP Yield Curve Weekly'!A31</f>
        <v>4/24/2009</v>
      </c>
      <c r="B32">
        <f>EXP(-'STRIP Yield Curve Weekly'!B31%*'STRIP Prices Weekly'!B$1)</f>
        <v>0.99598806938340489</v>
      </c>
      <c r="C32">
        <f>EXP(-'STRIP Yield Curve Weekly'!C31%*'STRIP Prices Weekly'!C$1)</f>
        <v>0.98402891224375222</v>
      </c>
      <c r="D32">
        <f>EXP(-'STRIP Yield Curve Weekly'!D31%*'STRIP Prices Weekly'!D$1)</f>
        <v>0.95976194426022909</v>
      </c>
      <c r="E32">
        <f>EXP(-'STRIP Yield Curve Weekly'!E31%*'STRIP Prices Weekly'!E$1)</f>
        <v>0.93004714553135714</v>
      </c>
      <c r="F32">
        <f>EXP(-'STRIP Yield Curve Weekly'!F31%*'STRIP Prices Weekly'!F$1)</f>
        <v>0.89029714606113031</v>
      </c>
      <c r="G32">
        <f>EXP(-'STRIP Yield Curve Weekly'!G31%*'STRIP Prices Weekly'!G$1)</f>
        <v>0.86153465282360842</v>
      </c>
      <c r="H32">
        <f>EXP(-'STRIP Yield Curve Weekly'!H31%*'STRIP Prices Weekly'!H$1)</f>
        <v>0.81456585575287421</v>
      </c>
      <c r="I32">
        <f>EXP(-'STRIP Yield Curve Weekly'!I31%*'STRIP Prices Weekly'!I$1)</f>
        <v>0.77333727965558485</v>
      </c>
      <c r="J32">
        <f>EXP(-'STRIP Yield Curve Weekly'!J31%*'STRIP Prices Weekly'!J$1)</f>
        <v>0.73811178179837633</v>
      </c>
      <c r="K32">
        <f>EXP(-'STRIP Yield Curve Weekly'!K31%*'STRIP Prices Weekly'!K$1)</f>
        <v>0.69886338453916652</v>
      </c>
      <c r="L32">
        <f>EXP(-'STRIP Yield Curve Weekly'!L31%*'STRIP Prices Weekly'!L$1)</f>
        <v>0.52956466327965157</v>
      </c>
      <c r="M32">
        <f>EXP(-'STRIP Yield Curve Weekly'!M31%*'STRIP Prices Weekly'!M$1)</f>
        <v>0.42545333838589916</v>
      </c>
      <c r="N32">
        <f>EXP(-'STRIP Yield Curve Weekly'!N31%*'STRIP Prices Weekly'!N$1)</f>
        <v>0.32377708799042182</v>
      </c>
    </row>
    <row r="33" spans="1:14" x14ac:dyDescent="0.25">
      <c r="A33" t="str">
        <f>'STRIP Yield Curve Weekly'!A32</f>
        <v>4/17/2009</v>
      </c>
      <c r="B33">
        <f>EXP(-'STRIP Yield Curve Weekly'!B32%*'STRIP Prices Weekly'!B$1)</f>
        <v>0.99572914614684449</v>
      </c>
      <c r="C33">
        <f>EXP(-'STRIP Yield Curve Weekly'!C32%*'STRIP Prices Weekly'!C$1)</f>
        <v>0.98414700279851297</v>
      </c>
      <c r="D33">
        <f>EXP(-'STRIP Yield Curve Weekly'!D32%*'STRIP Prices Weekly'!D$1)</f>
        <v>0.95984832672236498</v>
      </c>
      <c r="E33">
        <f>EXP(-'STRIP Yield Curve Weekly'!E32%*'STRIP Prices Weekly'!E$1)</f>
        <v>0.93142463439706658</v>
      </c>
      <c r="F33">
        <f>EXP(-'STRIP Yield Curve Weekly'!F32%*'STRIP Prices Weekly'!F$1)</f>
        <v>0.89136614390683133</v>
      </c>
      <c r="G33">
        <f>EXP(-'STRIP Yield Curve Weekly'!G32%*'STRIP Prices Weekly'!G$1)</f>
        <v>0.86132790931714387</v>
      </c>
      <c r="H33">
        <f>EXP(-'STRIP Yield Curve Weekly'!H32%*'STRIP Prices Weekly'!H$1)</f>
        <v>0.81542159908804435</v>
      </c>
      <c r="I33">
        <f>EXP(-'STRIP Yield Curve Weekly'!I32%*'STRIP Prices Weekly'!I$1)</f>
        <v>0.77562974918445982</v>
      </c>
      <c r="J33">
        <f>EXP(-'STRIP Yield Curve Weekly'!J32%*'STRIP Prices Weekly'!J$1)</f>
        <v>0.74104049948807627</v>
      </c>
      <c r="K33">
        <f>EXP(-'STRIP Yield Curve Weekly'!K32%*'STRIP Prices Weekly'!K$1)</f>
        <v>0.70075286532862857</v>
      </c>
      <c r="L33">
        <f>EXP(-'STRIP Yield Curve Weekly'!L32%*'STRIP Prices Weekly'!L$1)</f>
        <v>0.53387155642152873</v>
      </c>
      <c r="M33">
        <f>EXP(-'STRIP Yield Curve Weekly'!M32%*'STRIP Prices Weekly'!M$1)</f>
        <v>0.43257480847288665</v>
      </c>
      <c r="N33">
        <f>EXP(-'STRIP Yield Curve Weekly'!N32%*'STRIP Prices Weekly'!N$1)</f>
        <v>0.31695356451960294</v>
      </c>
    </row>
    <row r="34" spans="1:14" x14ac:dyDescent="0.25">
      <c r="A34" t="str">
        <f>'STRIP Yield Curve Weekly'!A33</f>
        <v>4/10/2009</v>
      </c>
      <c r="B34">
        <f>EXP(-'STRIP Yield Curve Weekly'!B33%*'STRIP Prices Weekly'!B$1)</f>
        <v>0.99443553928349782</v>
      </c>
      <c r="C34">
        <f>EXP(-'STRIP Yield Curve Weekly'!C33%*'STRIP Prices Weekly'!C$1)</f>
        <v>0.98420605339018097</v>
      </c>
      <c r="D34">
        <f>EXP(-'STRIP Yield Curve Weekly'!D33%*'STRIP Prices Weekly'!D$1)</f>
        <v>0.95869719954473998</v>
      </c>
      <c r="E34">
        <f>EXP(-'STRIP Yield Curve Weekly'!E33%*'STRIP Prices Weekly'!E$1)</f>
        <v>0.92960083002579275</v>
      </c>
      <c r="F34">
        <f>EXP(-'STRIP Yield Curve Weekly'!F33%*'STRIP Prices Weekly'!F$1)</f>
        <v>0.889896602474469</v>
      </c>
      <c r="G34">
        <f>EXP(-'STRIP Yield Curve Weekly'!G33%*'STRIP Prices Weekly'!G$1)</f>
        <v>0.85689490429397441</v>
      </c>
      <c r="H34">
        <f>EXP(-'STRIP Yield Curve Weekly'!H33%*'STRIP Prices Weekly'!H$1)</f>
        <v>0.81599259403232072</v>
      </c>
      <c r="I34">
        <f>EXP(-'STRIP Yield Curve Weekly'!I33%*'STRIP Prices Weekly'!I$1)</f>
        <v>0.77712038885905721</v>
      </c>
      <c r="J34">
        <f>EXP(-'STRIP Yield Curve Weekly'!J33%*'STRIP Prices Weekly'!J$1)</f>
        <v>0.74204157973951579</v>
      </c>
      <c r="K34">
        <f>EXP(-'STRIP Yield Curve Weekly'!K33%*'STRIP Prices Weekly'!K$1)</f>
        <v>0.70426540368337343</v>
      </c>
      <c r="L34">
        <f>EXP(-'STRIP Yield Curve Weekly'!L33%*'STRIP Prices Weekly'!L$1)</f>
        <v>0.54031660806803194</v>
      </c>
      <c r="M34">
        <f>EXP(-'STRIP Yield Curve Weekly'!M33%*'STRIP Prices Weekly'!M$1)</f>
        <v>0.43999144299393356</v>
      </c>
      <c r="N34">
        <f>EXP(-'STRIP Yield Curve Weekly'!N33%*'STRIP Prices Weekly'!N$1)</f>
        <v>0.3192438653731256</v>
      </c>
    </row>
    <row r="35" spans="1:14" x14ac:dyDescent="0.25">
      <c r="A35" t="str">
        <f>'STRIP Yield Curve Weekly'!A34</f>
        <v>4/3/2009</v>
      </c>
      <c r="B35">
        <f>EXP(-'STRIP Yield Curve Weekly'!B34%*'STRIP Prices Weekly'!B$1)</f>
        <v>0.99484334144833519</v>
      </c>
      <c r="C35">
        <f>EXP(-'STRIP Yield Curve Weekly'!C34%*'STRIP Prices Weekly'!C$1)</f>
        <v>0.98456043135360749</v>
      </c>
      <c r="D35">
        <f>EXP(-'STRIP Yield Curve Weekly'!D34%*'STRIP Prices Weekly'!D$1)</f>
        <v>0.95832338053636235</v>
      </c>
      <c r="E35">
        <f>EXP(-'STRIP Yield Curve Weekly'!E34%*'STRIP Prices Weekly'!E$1)</f>
        <v>0.93628065721301967</v>
      </c>
      <c r="F35">
        <f>EXP(-'STRIP Yield Curve Weekly'!F34%*'STRIP Prices Weekly'!F$1)</f>
        <v>0.89646143872181983</v>
      </c>
      <c r="G35">
        <f>EXP(-'STRIP Yield Curve Weekly'!G34%*'STRIP Prices Weekly'!G$1)</f>
        <v>0.85941788227292693</v>
      </c>
      <c r="H35">
        <f>EXP(-'STRIP Yield Curve Weekly'!H34%*'STRIP Prices Weekly'!H$1)</f>
        <v>0.8289462194135897</v>
      </c>
      <c r="I35">
        <f>EXP(-'STRIP Yield Curve Weekly'!I34%*'STRIP Prices Weekly'!I$1)</f>
        <v>0.78229763768529592</v>
      </c>
      <c r="J35">
        <f>EXP(-'STRIP Yield Curve Weekly'!J34%*'STRIP Prices Weekly'!J$1)</f>
        <v>0.74525413348391645</v>
      </c>
      <c r="K35">
        <f>EXP(-'STRIP Yield Curve Weekly'!K34%*'STRIP Prices Weekly'!K$1)</f>
        <v>0.70907072801464455</v>
      </c>
      <c r="L35">
        <f>EXP(-'STRIP Yield Curve Weekly'!L34%*'STRIP Prices Weekly'!L$1)</f>
        <v>0.5517832350250661</v>
      </c>
      <c r="M35">
        <f>EXP(-'STRIP Yield Curve Weekly'!M34%*'STRIP Prices Weekly'!M$1)</f>
        <v>0.4478934095443694</v>
      </c>
      <c r="N35">
        <f>EXP(-'STRIP Yield Curve Weekly'!N34%*'STRIP Prices Weekly'!N$1)</f>
        <v>0.32788248901122036</v>
      </c>
    </row>
    <row r="36" spans="1:14" x14ac:dyDescent="0.25">
      <c r="A36" t="str">
        <f>'STRIP Yield Curve Weekly'!A35</f>
        <v>3/27/2009</v>
      </c>
      <c r="B36">
        <f>EXP(-'STRIP Yield Curve Weekly'!B35%*'STRIP Prices Weekly'!B$1)</f>
        <v>0.99538070192698869</v>
      </c>
      <c r="C36">
        <f>EXP(-'STRIP Yield Curve Weekly'!C35%*'STRIP Prices Weekly'!C$1)</f>
        <v>0.98253432447160649</v>
      </c>
      <c r="D36">
        <f>EXP(-'STRIP Yield Curve Weekly'!D35%*'STRIP Prices Weekly'!D$1)</f>
        <v>0.95783476022106007</v>
      </c>
      <c r="E36">
        <f>EXP(-'STRIP Yield Curve Weekly'!E35%*'STRIP Prices Weekly'!E$1)</f>
        <v>0.9309031826219285</v>
      </c>
      <c r="F36">
        <f>EXP(-'STRIP Yield Curve Weekly'!F35%*'STRIP Prices Weekly'!F$1)</f>
        <v>0.89762759643043488</v>
      </c>
      <c r="G36">
        <f>EXP(-'STRIP Yield Curve Weekly'!G35%*'STRIP Prices Weekly'!G$1)</f>
        <v>0.86692743704550523</v>
      </c>
      <c r="H36">
        <f>EXP(-'STRIP Yield Curve Weekly'!H35%*'STRIP Prices Weekly'!H$1)</f>
        <v>0.82929444994903689</v>
      </c>
      <c r="I36">
        <f>EXP(-'STRIP Yield Curve Weekly'!I35%*'STRIP Prices Weekly'!I$1)</f>
        <v>0.78801354514632949</v>
      </c>
      <c r="J36">
        <f>EXP(-'STRIP Yield Curve Weekly'!J35%*'STRIP Prices Weekly'!J$1)</f>
        <v>0.75504343619792424</v>
      </c>
      <c r="K36">
        <f>EXP(-'STRIP Yield Curve Weekly'!K35%*'STRIP Prices Weekly'!K$1)</f>
        <v>0.72448081348096161</v>
      </c>
      <c r="L36">
        <f>EXP(-'STRIP Yield Curve Weekly'!L35%*'STRIP Prices Weekly'!L$1)</f>
        <v>0.561973827757144</v>
      </c>
      <c r="M36">
        <f>EXP(-'STRIP Yield Curve Weekly'!M35%*'STRIP Prices Weekly'!M$1)</f>
        <v>0.45602848696706794</v>
      </c>
      <c r="N36">
        <f>EXP(-'STRIP Yield Curve Weekly'!N35%*'STRIP Prices Weekly'!N$1)</f>
        <v>0.33453960694860763</v>
      </c>
    </row>
    <row r="37" spans="1:14" x14ac:dyDescent="0.25">
      <c r="A37" t="str">
        <f>'STRIP Yield Curve Weekly'!A36</f>
        <v>3/20/2009</v>
      </c>
      <c r="B37">
        <f>EXP(-'STRIP Yield Curve Weekly'!B36%*'STRIP Prices Weekly'!B$1)</f>
        <v>0.99510203434573108</v>
      </c>
      <c r="C37">
        <f>EXP(-'STRIP Yield Curve Weekly'!C36%*'STRIP Prices Weekly'!C$1)</f>
        <v>0.98235748420930269</v>
      </c>
      <c r="D37">
        <f>EXP(-'STRIP Yield Curve Weekly'!D36%*'STRIP Prices Weekly'!D$1)</f>
        <v>0.95886978057248451</v>
      </c>
      <c r="E37">
        <f>EXP(-'STRIP Yield Curve Weekly'!E36%*'STRIP Prices Weekly'!E$1)</f>
        <v>0.93403627796810429</v>
      </c>
      <c r="F37">
        <f>EXP(-'STRIP Yield Curve Weekly'!F36%*'STRIP Prices Weekly'!F$1)</f>
        <v>0.90266841208094206</v>
      </c>
      <c r="G37">
        <f>EXP(-'STRIP Yield Curve Weekly'!G36%*'STRIP Prices Weekly'!G$1)</f>
        <v>0.86895842257452194</v>
      </c>
      <c r="H37">
        <f>EXP(-'STRIP Yield Curve Weekly'!H36%*'STRIP Prices Weekly'!H$1)</f>
        <v>0.83237684666872891</v>
      </c>
      <c r="I37">
        <f>EXP(-'STRIP Yield Curve Weekly'!I36%*'STRIP Prices Weekly'!I$1)</f>
        <v>0.79028629534571337</v>
      </c>
      <c r="J37">
        <f>EXP(-'STRIP Yield Curve Weekly'!J36%*'STRIP Prices Weekly'!J$1)</f>
        <v>0.75947338526705555</v>
      </c>
      <c r="K37">
        <f>EXP(-'STRIP Yield Curve Weekly'!K36%*'STRIP Prices Weekly'!K$1)</f>
        <v>0.7308112942200039</v>
      </c>
      <c r="L37">
        <f>EXP(-'STRIP Yield Curve Weekly'!L36%*'STRIP Prices Weekly'!L$1)</f>
        <v>0.56062670776113954</v>
      </c>
      <c r="M37">
        <f>EXP(-'STRIP Yield Curve Weekly'!M36%*'STRIP Prices Weekly'!M$1)</f>
        <v>0.45031857601222053</v>
      </c>
      <c r="N37">
        <f>EXP(-'STRIP Yield Curve Weekly'!N36%*'STRIP Prices Weekly'!N$1)</f>
        <v>0.32436041158254003</v>
      </c>
    </row>
    <row r="38" spans="1:14" x14ac:dyDescent="0.25">
      <c r="A38" t="str">
        <f>'STRIP Yield Curve Weekly'!A37</f>
        <v>3/13/2009</v>
      </c>
      <c r="B38">
        <f>EXP(-'STRIP Yield Curve Weekly'!B37%*'STRIP Prices Weekly'!B$1)</f>
        <v>0.9933422616032489</v>
      </c>
      <c r="C38">
        <f>EXP(-'STRIP Yield Curve Weekly'!C37%*'STRIP Prices Weekly'!C$1)</f>
        <v>0.98021827747626245</v>
      </c>
      <c r="D38">
        <f>EXP(-'STRIP Yield Curve Weekly'!D37%*'STRIP Prices Weekly'!D$1)</f>
        <v>0.95310519349279832</v>
      </c>
      <c r="E38">
        <f>EXP(-'STRIP Yield Curve Weekly'!E37%*'STRIP Prices Weekly'!E$1)</f>
        <v>0.92370732994288896</v>
      </c>
      <c r="F38">
        <f>EXP(-'STRIP Yield Curve Weekly'!F37%*'STRIP Prices Weekly'!F$1)</f>
        <v>0.89136614390683133</v>
      </c>
      <c r="G38">
        <f>EXP(-'STRIP Yield Curve Weekly'!G37%*'STRIP Prices Weekly'!G$1)</f>
        <v>0.85018611044489845</v>
      </c>
      <c r="H38">
        <f>EXP(-'STRIP Yield Curve Weekly'!H37%*'STRIP Prices Weekly'!H$1)</f>
        <v>0.79691281312216267</v>
      </c>
      <c r="I38">
        <f>EXP(-'STRIP Yield Curve Weekly'!I37%*'STRIP Prices Weekly'!I$1)</f>
        <v>0.76039290426003048</v>
      </c>
      <c r="J38">
        <f>EXP(-'STRIP Yield Curve Weekly'!J37%*'STRIP Prices Weekly'!J$1)</f>
        <v>0.73064322695081019</v>
      </c>
      <c r="K38">
        <f>EXP(-'STRIP Yield Curve Weekly'!K37%*'STRIP Prices Weekly'!K$1)</f>
        <v>0.69732757510300325</v>
      </c>
      <c r="L38">
        <f>EXP(-'STRIP Yield Curve Weekly'!L37%*'STRIP Prices Weekly'!L$1)</f>
        <v>0.54177743413755775</v>
      </c>
      <c r="M38">
        <f>EXP(-'STRIP Yield Curve Weekly'!M37%*'STRIP Prices Weekly'!M$1)</f>
        <v>0.43920017075520285</v>
      </c>
      <c r="N38">
        <f>EXP(-'STRIP Yield Curve Weekly'!N37%*'STRIP Prices Weekly'!N$1)</f>
        <v>0.34545254391951796</v>
      </c>
    </row>
    <row r="39" spans="1:14" x14ac:dyDescent="0.25">
      <c r="A39" t="str">
        <f>'STRIP Yield Curve Weekly'!A38</f>
        <v>3/6/2009</v>
      </c>
      <c r="B39">
        <f>EXP(-'STRIP Yield Curve Weekly'!B38%*'STRIP Prices Weekly'!B$1)</f>
        <v>0.99378936621196245</v>
      </c>
      <c r="C39">
        <f>EXP(-'STRIP Yield Curve Weekly'!C38%*'STRIP Prices Weekly'!C$1)</f>
        <v>0.980237882037857</v>
      </c>
      <c r="D39">
        <f>EXP(-'STRIP Yield Curve Weekly'!D38%*'STRIP Prices Weekly'!D$1)</f>
        <v>0.95267639264315374</v>
      </c>
      <c r="E39">
        <f>EXP(-'STRIP Yield Curve Weekly'!E38%*'STRIP Prices Weekly'!E$1)</f>
        <v>0.92574172308067637</v>
      </c>
      <c r="F39">
        <f>EXP(-'STRIP Yield Curve Weekly'!F38%*'STRIP Prices Weekly'!F$1)</f>
        <v>0.89114333022372549</v>
      </c>
      <c r="G39">
        <f>EXP(-'STRIP Yield Curve Weekly'!G38%*'STRIP Prices Weekly'!G$1)</f>
        <v>0.84952322383813639</v>
      </c>
      <c r="H39">
        <f>EXP(-'STRIP Yield Curve Weekly'!H38%*'STRIP Prices Weekly'!H$1)</f>
        <v>0.80009884715759017</v>
      </c>
      <c r="I39">
        <f>EXP(-'STRIP Yield Curve Weekly'!I38%*'STRIP Prices Weekly'!I$1)</f>
        <v>0.76154958032561682</v>
      </c>
      <c r="J39">
        <f>EXP(-'STRIP Yield Curve Weekly'!J38%*'STRIP Prices Weekly'!J$1)</f>
        <v>0.73038024272910795</v>
      </c>
      <c r="K39">
        <f>EXP(-'STRIP Yield Curve Weekly'!K38%*'STRIP Prices Weekly'!K$1)</f>
        <v>0.69586472372682973</v>
      </c>
      <c r="L39">
        <f>EXP(-'STRIP Yield Curve Weekly'!L38%*'STRIP Prices Weekly'!L$1)</f>
        <v>0.54790684355359198</v>
      </c>
      <c r="M39">
        <f>EXP(-'STRIP Yield Curve Weekly'!M38%*'STRIP Prices Weekly'!M$1)</f>
        <v>0.44798299718474371</v>
      </c>
      <c r="N39">
        <f>EXP(-'STRIP Yield Curve Weekly'!N38%*'STRIP Prices Weekly'!N$1)</f>
        <v>0.35130517107230619</v>
      </c>
    </row>
    <row r="40" spans="1:14" x14ac:dyDescent="0.25">
      <c r="A40" t="str">
        <f>'STRIP Yield Curve Weekly'!A39</f>
        <v>2/27/2009</v>
      </c>
      <c r="B40">
        <f>EXP(-'STRIP Yield Curve Weekly'!B39%*'STRIP Prices Weekly'!B$1)</f>
        <v>0.9931833395554952</v>
      </c>
      <c r="C40">
        <f>EXP(-'STRIP Yield Curve Weekly'!C39%*'STRIP Prices Weekly'!C$1)</f>
        <v>0.9798262685722795</v>
      </c>
      <c r="D40">
        <f>EXP(-'STRIP Yield Curve Weekly'!D39%*'STRIP Prices Weekly'!D$1)</f>
        <v>0.95124844927945118</v>
      </c>
      <c r="E40">
        <f>EXP(-'STRIP Yield Curve Weekly'!E39%*'STRIP Prices Weekly'!E$1)</f>
        <v>0.92211991890023359</v>
      </c>
      <c r="F40">
        <f>EXP(-'STRIP Yield Curve Weekly'!F39%*'STRIP Prices Weekly'!F$1)</f>
        <v>0.88607826239841614</v>
      </c>
      <c r="G40">
        <f>EXP(-'STRIP Yield Curve Weekly'!G39%*'STRIP Prices Weekly'!G$1)</f>
        <v>0.84317563287974906</v>
      </c>
      <c r="H40">
        <f>EXP(-'STRIP Yield Curve Weekly'!H39%*'STRIP Prices Weekly'!H$1)</f>
        <v>0.79224071521010653</v>
      </c>
      <c r="I40">
        <f>EXP(-'STRIP Yield Curve Weekly'!I39%*'STRIP Prices Weekly'!I$1)</f>
        <v>0.75150305845273824</v>
      </c>
      <c r="J40">
        <f>EXP(-'STRIP Yield Curve Weekly'!J39%*'STRIP Prices Weekly'!J$1)</f>
        <v>0.72136502053193574</v>
      </c>
      <c r="K40">
        <f>EXP(-'STRIP Yield Curve Weekly'!K39%*'STRIP Prices Weekly'!K$1)</f>
        <v>0.68653367624189399</v>
      </c>
      <c r="L40">
        <f>EXP(-'STRIP Yield Curve Weekly'!L39%*'STRIP Prices Weekly'!L$1)</f>
        <v>0.52687075879240319</v>
      </c>
      <c r="M40">
        <f>EXP(-'STRIP Yield Curve Weekly'!M39%*'STRIP Prices Weekly'!M$1)</f>
        <v>0.43205603003203713</v>
      </c>
      <c r="N40">
        <f>EXP(-'STRIP Yield Curve Weekly'!N39%*'STRIP Prices Weekly'!N$1)</f>
        <v>0.33705808649365432</v>
      </c>
    </row>
    <row r="41" spans="1:14" x14ac:dyDescent="0.25">
      <c r="A41" t="str">
        <f>'STRIP Yield Curve Weekly'!A40</f>
        <v>2/20/2009</v>
      </c>
      <c r="B41">
        <f>EXP(-'STRIP Yield Curve Weekly'!B40%*'STRIP Prices Weekly'!B$1)</f>
        <v>0.99381918034015848</v>
      </c>
      <c r="C41">
        <f>EXP(-'STRIP Yield Curve Weekly'!C40%*'STRIP Prices Weekly'!C$1)</f>
        <v>0.98102238610327319</v>
      </c>
      <c r="D41">
        <f>EXP(-'STRIP Yield Curve Weekly'!D40%*'STRIP Prices Weekly'!D$1)</f>
        <v>0.95330536660087251</v>
      </c>
      <c r="E41">
        <f>EXP(-'STRIP Yield Curve Weekly'!E40%*'STRIP Prices Weekly'!E$1)</f>
        <v>0.92748375451653153</v>
      </c>
      <c r="F41">
        <f>EXP(-'STRIP Yield Curve Weekly'!F40%*'STRIP Prices Weekly'!F$1)</f>
        <v>0.89149985885678795</v>
      </c>
      <c r="G41">
        <f>EXP(-'STRIP Yield Curve Weekly'!G40%*'STRIP Prices Weekly'!G$1)</f>
        <v>0.8502371231418907</v>
      </c>
      <c r="H41">
        <f>EXP(-'STRIP Yield Curve Weekly'!H40%*'STRIP Prices Weekly'!H$1)</f>
        <v>0.80492996930500149</v>
      </c>
      <c r="I41">
        <f>EXP(-'STRIP Yield Curve Weekly'!I40%*'STRIP Prices Weekly'!I$1)</f>
        <v>0.76601004174484377</v>
      </c>
      <c r="J41">
        <f>EXP(-'STRIP Yield Curve Weekly'!J40%*'STRIP Prices Weekly'!J$1)</f>
        <v>0.73744778004036904</v>
      </c>
      <c r="K41">
        <f>EXP(-'STRIP Yield Curve Weekly'!K40%*'STRIP Prices Weekly'!K$1)</f>
        <v>0.70412456468700579</v>
      </c>
      <c r="L41">
        <f>EXP(-'STRIP Yield Curve Weekly'!L40%*'STRIP Prices Weekly'!L$1)</f>
        <v>0.54023556665507966</v>
      </c>
      <c r="M41">
        <f>EXP(-'STRIP Yield Curve Weekly'!M40%*'STRIP Prices Weekly'!M$1)</f>
        <v>0.44361420585468775</v>
      </c>
      <c r="N41">
        <f>EXP(-'STRIP Yield Curve Weekly'!N40%*'STRIP Prices Weekly'!N$1)</f>
        <v>0.34857564970991478</v>
      </c>
    </row>
    <row r="42" spans="1:14" x14ac:dyDescent="0.25">
      <c r="A42" t="str">
        <f>'STRIP Yield Curve Weekly'!A41</f>
        <v>2/13/2009</v>
      </c>
      <c r="B42">
        <f>EXP(-'STRIP Yield Curve Weekly'!B41%*'STRIP Prices Weekly'!B$1)</f>
        <v>0.99534088749520555</v>
      </c>
      <c r="C42">
        <f>EXP(-'STRIP Yield Curve Weekly'!C41%*'STRIP Prices Weekly'!C$1)</f>
        <v>0.98015946614397154</v>
      </c>
      <c r="D42">
        <f>EXP(-'STRIP Yield Curve Weekly'!D41%*'STRIP Prices Weekly'!D$1)</f>
        <v>0.95164805754000903</v>
      </c>
      <c r="E42">
        <f>EXP(-'STRIP Yield Curve Weekly'!E41%*'STRIP Prices Weekly'!E$1)</f>
        <v>0.92748375451653153</v>
      </c>
      <c r="F42">
        <f>EXP(-'STRIP Yield Curve Weekly'!F41%*'STRIP Prices Weekly'!F$1)</f>
        <v>0.88891825440183714</v>
      </c>
      <c r="G42">
        <f>EXP(-'STRIP Yield Curve Weekly'!G41%*'STRIP Prices Weekly'!G$1)</f>
        <v>0.84687684188235712</v>
      </c>
      <c r="H42">
        <f>EXP(-'STRIP Yield Curve Weekly'!H41%*'STRIP Prices Weekly'!H$1)</f>
        <v>0.8033538516650186</v>
      </c>
      <c r="I42">
        <f>EXP(-'STRIP Yield Curve Weekly'!I41%*'STRIP Prices Weekly'!I$1)</f>
        <v>0.7612450214093307</v>
      </c>
      <c r="J42">
        <f>EXP(-'STRIP Yield Curve Weekly'!J41%*'STRIP Prices Weekly'!J$1)</f>
        <v>0.73011735316468629</v>
      </c>
      <c r="K42">
        <f>EXP(-'STRIP Yield Curve Weekly'!K41%*'STRIP Prices Weekly'!K$1)</f>
        <v>0.69732757510300325</v>
      </c>
      <c r="L42">
        <f>EXP(-'STRIP Yield Curve Weekly'!L41%*'STRIP Prices Weekly'!L$1)</f>
        <v>0.53099641987211443</v>
      </c>
      <c r="M42">
        <f>EXP(-'STRIP Yield Curve Weekly'!M41%*'STRIP Prices Weekly'!M$1)</f>
        <v>0.43430857292399505</v>
      </c>
      <c r="N42">
        <f>EXP(-'STRIP Yield Curve Weekly'!N41%*'STRIP Prices Weekly'!N$1)</f>
        <v>0.33453960694860763</v>
      </c>
    </row>
    <row r="43" spans="1:14" x14ac:dyDescent="0.25">
      <c r="A43" t="str">
        <f>'STRIP Yield Curve Weekly'!A42</f>
        <v>2/6/2009</v>
      </c>
      <c r="B43">
        <f>EXP(-'STRIP Yield Curve Weekly'!B42%*'STRIP Prices Weekly'!B$1)</f>
        <v>0.99487318719626261</v>
      </c>
      <c r="C43">
        <f>EXP(-'STRIP Yield Curve Weekly'!C42%*'STRIP Prices Weekly'!C$1)</f>
        <v>0.98084581796538373</v>
      </c>
      <c r="D43">
        <f>EXP(-'STRIP Yield Curve Weekly'!D42%*'STRIP Prices Weekly'!D$1)</f>
        <v>0.95022165552266236</v>
      </c>
      <c r="E43">
        <f>EXP(-'STRIP Yield Curve Weekly'!E42%*'STRIP Prices Weekly'!E$1)</f>
        <v>0.92237814862800049</v>
      </c>
      <c r="F43">
        <f>EXP(-'STRIP Yield Curve Weekly'!F42%*'STRIP Prices Weekly'!F$1)</f>
        <v>0.8843078768492969</v>
      </c>
      <c r="G43">
        <f>EXP(-'STRIP Yield Curve Weekly'!G42%*'STRIP Prices Weekly'!G$1)</f>
        <v>0.84090212928198405</v>
      </c>
      <c r="H43">
        <f>EXP(-'STRIP Yield Curve Weekly'!H42%*'STRIP Prices Weekly'!H$1)</f>
        <v>0.7883130471952704</v>
      </c>
      <c r="I43">
        <f>EXP(-'STRIP Yield Curve Weekly'!I42%*'STRIP Prices Weekly'!I$1)</f>
        <v>0.74766519610500493</v>
      </c>
      <c r="J43">
        <f>EXP(-'STRIP Yield Curve Weekly'!J42%*'STRIP Prices Weekly'!J$1)</f>
        <v>0.71593206343062066</v>
      </c>
      <c r="K43">
        <f>EXP(-'STRIP Yield Curve Weekly'!K42%*'STRIP Prices Weekly'!K$1)</f>
        <v>0.6856417623324319</v>
      </c>
      <c r="L43">
        <f>EXP(-'STRIP Yield Curve Weekly'!L42%*'STRIP Prices Weekly'!L$1)</f>
        <v>0.52996198575441478</v>
      </c>
      <c r="M43">
        <f>EXP(-'STRIP Yield Curve Weekly'!M42%*'STRIP Prices Weekly'!M$1)</f>
        <v>0.43266133208665414</v>
      </c>
      <c r="N43">
        <f>EXP(-'STRIP Yield Curve Weekly'!N42%*'STRIP Prices Weekly'!N$1)</f>
        <v>0.33675487068339166</v>
      </c>
    </row>
    <row r="44" spans="1:14" x14ac:dyDescent="0.25">
      <c r="A44" t="str">
        <f>'STRIP Yield Curve Weekly'!A43</f>
        <v>1/30/2009</v>
      </c>
      <c r="B44">
        <f>EXP(-'STRIP Yield Curve Weekly'!B43%*'STRIP Prices Weekly'!B$1)</f>
        <v>0.99551010982957056</v>
      </c>
      <c r="C44">
        <f>EXP(-'STRIP Yield Curve Weekly'!C43%*'STRIP Prices Weekly'!C$1)</f>
        <v>0.98216103235830077</v>
      </c>
      <c r="D44">
        <f>EXP(-'STRIP Yield Curve Weekly'!D43%*'STRIP Prices Weekly'!D$1)</f>
        <v>0.95293364999734742</v>
      </c>
      <c r="E44">
        <f>EXP(-'STRIP Yield Curve Weekly'!E43%*'STRIP Prices Weekly'!E$1)</f>
        <v>0.92477945215628587</v>
      </c>
      <c r="F44">
        <f>EXP(-'STRIP Yield Curve Weekly'!F43%*'STRIP Prices Weekly'!F$1)</f>
        <v>0.8887404885281367</v>
      </c>
      <c r="G44">
        <f>EXP(-'STRIP Yield Curve Weekly'!G43%*'STRIP Prices Weekly'!G$1)</f>
        <v>0.84530311497618416</v>
      </c>
      <c r="H44">
        <f>EXP(-'STRIP Yield Curve Weekly'!H43%*'STRIP Prices Weekly'!H$1)</f>
        <v>0.79179718460974791</v>
      </c>
      <c r="I44">
        <f>EXP(-'STRIP Yield Curve Weekly'!I43%*'STRIP Prices Weekly'!I$1)</f>
        <v>0.75391172004294038</v>
      </c>
      <c r="J44">
        <f>EXP(-'STRIP Yield Curve Weekly'!J43%*'STRIP Prices Weekly'!J$1)</f>
        <v>0.72305499117449878</v>
      </c>
      <c r="K44">
        <f>EXP(-'STRIP Yield Curve Weekly'!K43%*'STRIP Prices Weekly'!K$1)</f>
        <v>0.69197877209381353</v>
      </c>
      <c r="L44">
        <f>EXP(-'STRIP Yield Curve Weekly'!L43%*'STRIP Prices Weekly'!L$1)</f>
        <v>0.52972355651142844</v>
      </c>
      <c r="M44">
        <f>EXP(-'STRIP Yield Curve Weekly'!M43%*'STRIP Prices Weekly'!M$1)</f>
        <v>0.43552634100789139</v>
      </c>
      <c r="N44">
        <f>EXP(-'STRIP Yield Curve Weekly'!N43%*'STRIP Prices Weekly'!N$1)</f>
        <v>0.3515160174225293</v>
      </c>
    </row>
    <row r="45" spans="1:14" x14ac:dyDescent="0.25">
      <c r="A45" t="str">
        <f>'STRIP Yield Curve Weekly'!A44</f>
        <v>1/23/2009</v>
      </c>
      <c r="B45">
        <f>EXP(-'STRIP Yield Curve Weekly'!B44%*'STRIP Prices Weekly'!B$1)</f>
        <v>0.99625702246917103</v>
      </c>
      <c r="C45">
        <f>EXP(-'STRIP Yield Curve Weekly'!C44%*'STRIP Prices Weekly'!C$1)</f>
        <v>0.98400923186231182</v>
      </c>
      <c r="D45">
        <f>EXP(-'STRIP Yield Curve Weekly'!D44%*'STRIP Prices Weekly'!D$1)</f>
        <v>0.95809341052253905</v>
      </c>
      <c r="E45">
        <f>EXP(-'STRIP Yield Curve Weekly'!E44%*'STRIP Prices Weekly'!E$1)</f>
        <v>0.93164820313649743</v>
      </c>
      <c r="F45">
        <f>EXP(-'STRIP Yield Curve Weekly'!F44%*'STRIP Prices Weekly'!F$1)</f>
        <v>0.89668558209825489</v>
      </c>
      <c r="G45">
        <f>EXP(-'STRIP Yield Curve Weekly'!G44%*'STRIP Prices Weekly'!G$1)</f>
        <v>0.85689490429397441</v>
      </c>
      <c r="H45">
        <f>EXP(-'STRIP Yield Curve Weekly'!H44%*'STRIP Prices Weekly'!H$1)</f>
        <v>0.80639627578328232</v>
      </c>
      <c r="I45">
        <f>EXP(-'STRIP Yield Curve Weekly'!I44%*'STRIP Prices Weekly'!I$1)</f>
        <v>0.77148349561507623</v>
      </c>
      <c r="J45">
        <f>EXP(-'STRIP Yield Curve Weekly'!J44%*'STRIP Prices Weekly'!J$1)</f>
        <v>0.74110719613433429</v>
      </c>
      <c r="K45">
        <f>EXP(-'STRIP Yield Curve Weekly'!K44%*'STRIP Prices Weekly'!K$1)</f>
        <v>0.70659331846233153</v>
      </c>
      <c r="L45">
        <f>EXP(-'STRIP Yield Curve Weekly'!L44%*'STRIP Prices Weekly'!L$1)</f>
        <v>0.54708559937537848</v>
      </c>
      <c r="M45">
        <f>EXP(-'STRIP Yield Curve Weekly'!M44%*'STRIP Prices Weekly'!M$1)</f>
        <v>0.46236530355672212</v>
      </c>
      <c r="N45">
        <f>EXP(-'STRIP Yield Curve Weekly'!N44%*'STRIP Prices Weekly'!N$1)</f>
        <v>0.40401632234219614</v>
      </c>
    </row>
    <row r="46" spans="1:14" x14ac:dyDescent="0.25">
      <c r="A46" t="str">
        <f>'STRIP Yield Curve Weekly'!A45</f>
        <v>1/16/2009</v>
      </c>
      <c r="B46">
        <f>EXP(-'STRIP Yield Curve Weekly'!B45%*'STRIP Prices Weekly'!B$1)</f>
        <v>0.99715405739455987</v>
      </c>
      <c r="C46">
        <f>EXP(-'STRIP Yield Curve Weekly'!C45%*'STRIP Prices Weekly'!C$1)</f>
        <v>0.98607782250919485</v>
      </c>
      <c r="D46">
        <f>EXP(-'STRIP Yield Curve Weekly'!D45%*'STRIP Prices Weekly'!D$1)</f>
        <v>0.96331000798622546</v>
      </c>
      <c r="E46">
        <f>EXP(-'STRIP Yield Curve Weekly'!E45%*'STRIP Prices Weekly'!E$1)</f>
        <v>0.94153853721683733</v>
      </c>
      <c r="F46">
        <f>EXP(-'STRIP Yield Curve Weekly'!F45%*'STRIP Prices Weekly'!F$1)</f>
        <v>0.91019173851580493</v>
      </c>
      <c r="G46">
        <f>EXP(-'STRIP Yield Curve Weekly'!G45%*'STRIP Prices Weekly'!G$1)</f>
        <v>0.87183072205655199</v>
      </c>
      <c r="H46">
        <f>EXP(-'STRIP Yield Curve Weekly'!H45%*'STRIP Prices Weekly'!H$1)</f>
        <v>0.83028189775939631</v>
      </c>
      <c r="I46">
        <f>EXP(-'STRIP Yield Curve Weekly'!I45%*'STRIP Prices Weekly'!I$1)</f>
        <v>0.79536034728270544</v>
      </c>
      <c r="J46">
        <f>EXP(-'STRIP Yield Curve Weekly'!J45%*'STRIP Prices Weekly'!J$1)</f>
        <v>0.76427317104415493</v>
      </c>
      <c r="K46">
        <f>EXP(-'STRIP Yield Curve Weekly'!K45%*'STRIP Prices Weekly'!K$1)</f>
        <v>0.73476834964279336</v>
      </c>
      <c r="L46">
        <f>EXP(-'STRIP Yield Curve Weekly'!L45%*'STRIP Prices Weekly'!L$1)</f>
        <v>0.59031440156863657</v>
      </c>
      <c r="M46">
        <f>EXP(-'STRIP Yield Curve Weekly'!M45%*'STRIP Prices Weekly'!M$1)</f>
        <v>0.50956390871754653</v>
      </c>
      <c r="N46">
        <f>EXP(-'STRIP Yield Curve Weekly'!N45%*'STRIP Prices Weekly'!N$1)</f>
        <v>0.41172484692967576</v>
      </c>
    </row>
    <row r="47" spans="1:14" x14ac:dyDescent="0.25">
      <c r="A47" t="str">
        <f>'STRIP Yield Curve Weekly'!A46</f>
        <v>1/9/2009</v>
      </c>
      <c r="B47">
        <f>EXP(-'STRIP Yield Curve Weekly'!B46%*'STRIP Prices Weekly'!B$1)</f>
        <v>0.99670543901543807</v>
      </c>
      <c r="C47">
        <f>EXP(-'STRIP Yield Curve Weekly'!C46%*'STRIP Prices Weekly'!C$1)</f>
        <v>0.98452104972399124</v>
      </c>
      <c r="D47">
        <f>EXP(-'STRIP Yield Curve Weekly'!D46%*'STRIP Prices Weekly'!D$1)</f>
        <v>0.96030916451141302</v>
      </c>
      <c r="E47">
        <f>EXP(-'STRIP Yield Curve Weekly'!E46%*'STRIP Prices Weekly'!E$1)</f>
        <v>0.93856797140512105</v>
      </c>
      <c r="F47">
        <f>EXP(-'STRIP Yield Curve Weekly'!F46%*'STRIP Prices Weekly'!F$1)</f>
        <v>0.90596917200737281</v>
      </c>
      <c r="G47">
        <f>EXP(-'STRIP Yield Curve Weekly'!G46%*'STRIP Prices Weekly'!G$1)</f>
        <v>0.86833299769024508</v>
      </c>
      <c r="H47">
        <f>EXP(-'STRIP Yield Curve Weekly'!H46%*'STRIP Prices Weekly'!H$1)</f>
        <v>0.81713578371001949</v>
      </c>
      <c r="I47">
        <f>EXP(-'STRIP Yield Curve Weekly'!I46%*'STRIP Prices Weekly'!I$1)</f>
        <v>0.78908597265313629</v>
      </c>
      <c r="J47">
        <f>EXP(-'STRIP Yield Curve Weekly'!J46%*'STRIP Prices Weekly'!J$1)</f>
        <v>0.75974684490553324</v>
      </c>
      <c r="K47">
        <f>EXP(-'STRIP Yield Curve Weekly'!K46%*'STRIP Prices Weekly'!K$1)</f>
        <v>0.72891365285780718</v>
      </c>
      <c r="L47">
        <f>EXP(-'STRIP Yield Curve Weekly'!L46%*'STRIP Prices Weekly'!L$1)</f>
        <v>0.57132331708652762</v>
      </c>
      <c r="M47">
        <f>EXP(-'STRIP Yield Curve Weekly'!M46%*'STRIP Prices Weekly'!M$1)</f>
        <v>0.4873367092689746</v>
      </c>
      <c r="N47">
        <f>EXP(-'STRIP Yield Curve Weekly'!N46%*'STRIP Prices Weekly'!N$1)</f>
        <v>0.40926189409545449</v>
      </c>
    </row>
    <row r="48" spans="1:14" x14ac:dyDescent="0.25">
      <c r="A48" t="str">
        <f>'STRIP Yield Curve Weekly'!A47</f>
        <v>1/2/2009</v>
      </c>
      <c r="B48">
        <f>EXP(-'STRIP Yield Curve Weekly'!B47%*'STRIP Prices Weekly'!B$1)</f>
        <v>0.99905045110713808</v>
      </c>
      <c r="C48">
        <f>EXP(-'STRIP Yield Curve Weekly'!C47%*'STRIP Prices Weekly'!C$1)</f>
        <v>0.99149636221527038</v>
      </c>
      <c r="D48">
        <f>EXP(-'STRIP Yield Curve Weekly'!D47%*'STRIP Prices Weekly'!D$1)</f>
        <v>0.97716476241104933</v>
      </c>
      <c r="E48">
        <f>EXP(-'STRIP Yield Curve Weekly'!E47%*'STRIP Prices Weekly'!E$1)</f>
        <v>0.93684259417157689</v>
      </c>
      <c r="F48">
        <f>EXP(-'STRIP Yield Curve Weekly'!F47%*'STRIP Prices Weekly'!F$1)</f>
        <v>0.91580666591188198</v>
      </c>
      <c r="G48">
        <f>EXP(-'STRIP Yield Curve Weekly'!G47%*'STRIP Prices Weekly'!G$1)</f>
        <v>0.87177841378249255</v>
      </c>
      <c r="H48">
        <f>EXP(-'STRIP Yield Curve Weekly'!H47%*'STRIP Prices Weekly'!H$1)</f>
        <v>0.82958475380673058</v>
      </c>
      <c r="I48">
        <f>EXP(-'STRIP Yield Curve Weekly'!I47%*'STRIP Prices Weekly'!I$1)</f>
        <v>0.79313645321495263</v>
      </c>
      <c r="J48">
        <f>EXP(-'STRIP Yield Curve Weekly'!J47%*'STRIP Prices Weekly'!J$1)</f>
        <v>0.76461717136539209</v>
      </c>
      <c r="K48">
        <f>EXP(-'STRIP Yield Curve Weekly'!K47%*'STRIP Prices Weekly'!K$1)</f>
        <v>0.73410735562004226</v>
      </c>
      <c r="L48">
        <f>EXP(-'STRIP Yield Curve Weekly'!L47%*'STRIP Prices Weekly'!L$1)</f>
        <v>0.58520094207688367</v>
      </c>
      <c r="M48">
        <f>EXP(-'STRIP Yield Curve Weekly'!M47%*'STRIP Prices Weekly'!M$1)</f>
        <v>0.51612824890142806</v>
      </c>
      <c r="N48">
        <f>EXP(-'STRIP Yield Curve Weekly'!N47%*'STRIP Prices Weekly'!N$1)</f>
        <v>0.41732082019417593</v>
      </c>
    </row>
    <row r="49" spans="1:14" x14ac:dyDescent="0.25">
      <c r="A49" t="str">
        <f>'STRIP Yield Curve Weekly'!A48</f>
        <v>12/26/2008</v>
      </c>
      <c r="B49">
        <f>EXP(-'STRIP Yield Curve Weekly'!B48%*'STRIP Prices Weekly'!B$1)</f>
        <v>0.99905045110713808</v>
      </c>
      <c r="C49">
        <f>EXP(-'STRIP Yield Curve Weekly'!C48%*'STRIP Prices Weekly'!C$1)</f>
        <v>0.99024786351823468</v>
      </c>
      <c r="D49">
        <f>EXP(-'STRIP Yield Curve Weekly'!D48%*'STRIP Prices Weekly'!D$1)</f>
        <v>0.97766324354176271</v>
      </c>
      <c r="E49">
        <f>EXP(-'STRIP Yield Curve Weekly'!E48%*'STRIP Prices Weekly'!E$1)</f>
        <v>0.94372544245235379</v>
      </c>
      <c r="F49">
        <f>EXP(-'STRIP Yield Curve Weekly'!F48%*'STRIP Prices Weekly'!F$1)</f>
        <v>0.92450205993155321</v>
      </c>
      <c r="G49">
        <f>EXP(-'STRIP Yield Curve Weekly'!G48%*'STRIP Prices Weekly'!G$1)</f>
        <v>0.8823027746208858</v>
      </c>
      <c r="H49">
        <f>EXP(-'STRIP Yield Curve Weekly'!H48%*'STRIP Prices Weekly'!H$1)</f>
        <v>0.84701235301766009</v>
      </c>
      <c r="I49">
        <f>EXP(-'STRIP Yield Curve Weekly'!I48%*'STRIP Prices Weekly'!I$1)</f>
        <v>0.81227201587400777</v>
      </c>
      <c r="J49">
        <f>EXP(-'STRIP Yield Curve Weekly'!J48%*'STRIP Prices Weekly'!J$1)</f>
        <v>0.78540167827453722</v>
      </c>
      <c r="K49">
        <f>EXP(-'STRIP Yield Curve Weekly'!K48%*'STRIP Prices Weekly'!K$1)</f>
        <v>0.75321844021811968</v>
      </c>
      <c r="L49">
        <f>EXP(-'STRIP Yield Curve Weekly'!L48%*'STRIP Prices Weekly'!L$1)</f>
        <v>0.61748531014613595</v>
      </c>
      <c r="M49">
        <f>EXP(-'STRIP Yield Curve Weekly'!M48%*'STRIP Prices Weekly'!M$1)</f>
        <v>0.54335086907449981</v>
      </c>
      <c r="N49">
        <f>EXP(-'STRIP Yield Curve Weekly'!N48%*'STRIP Prices Weekly'!N$1)</f>
        <v>0.41732082019417593</v>
      </c>
    </row>
    <row r="50" spans="1:14" x14ac:dyDescent="0.25">
      <c r="A50" t="str">
        <f>'STRIP Yield Curve Weekly'!A49</f>
        <v>12/19/2008</v>
      </c>
      <c r="B50">
        <f>EXP(-'STRIP Yield Curve Weekly'!B49%*'STRIP Prices Weekly'!B$1)</f>
        <v>0.99905045110713808</v>
      </c>
      <c r="C50">
        <f>EXP(-'STRIP Yield Curve Weekly'!C49%*'STRIP Prices Weekly'!C$1)</f>
        <v>0.99137738979029288</v>
      </c>
      <c r="D50">
        <f>EXP(-'STRIP Yield Curve Weekly'!D49%*'STRIP Prices Weekly'!D$1)</f>
        <v>0.97795658651407102</v>
      </c>
      <c r="E50">
        <f>EXP(-'STRIP Yield Curve Weekly'!E49%*'STRIP Prices Weekly'!E$1)</f>
        <v>0.94803865712545543</v>
      </c>
      <c r="F50">
        <f>EXP(-'STRIP Yield Curve Weekly'!F49%*'STRIP Prices Weekly'!F$1)</f>
        <v>0.92895033714384512</v>
      </c>
      <c r="G50">
        <f>EXP(-'STRIP Yield Curve Weekly'!G49%*'STRIP Prices Weekly'!G$1)</f>
        <v>0.8872397855537173</v>
      </c>
      <c r="H50">
        <f>EXP(-'STRIP Yield Curve Weekly'!H49%*'STRIP Prices Weekly'!H$1)</f>
        <v>0.8464789032895671</v>
      </c>
      <c r="I50">
        <f>EXP(-'STRIP Yield Curve Weekly'!I49%*'STRIP Prices Weekly'!I$1)</f>
        <v>0.8089646975664998</v>
      </c>
      <c r="J50">
        <f>EXP(-'STRIP Yield Curve Weekly'!J49%*'STRIP Prices Weekly'!J$1)</f>
        <v>0.78427151377155646</v>
      </c>
      <c r="K50">
        <f>EXP(-'STRIP Yield Curve Weekly'!K49%*'STRIP Prices Weekly'!K$1)</f>
        <v>0.75321844021811968</v>
      </c>
      <c r="L50">
        <f>EXP(-'STRIP Yield Curve Weekly'!L49%*'STRIP Prices Weekly'!L$1)</f>
        <v>0.61517407650464206</v>
      </c>
      <c r="M50">
        <f>EXP(-'STRIP Yield Curve Weekly'!M49%*'STRIP Prices Weekly'!M$1)</f>
        <v>0.54520140615971424</v>
      </c>
      <c r="N50">
        <f>EXP(-'STRIP Yield Curve Weekly'!N49%*'STRIP Prices Weekly'!N$1)</f>
        <v>0.41732082019417593</v>
      </c>
    </row>
    <row r="51" spans="1:14" x14ac:dyDescent="0.25">
      <c r="A51" t="str">
        <f>'STRIP Yield Curve Weekly'!A50</f>
        <v>12/12/2008</v>
      </c>
      <c r="B51">
        <f>EXP(-'STRIP Yield Curve Weekly'!B50%*'STRIP Prices Weekly'!B$1)</f>
        <v>0.99774255187722383</v>
      </c>
      <c r="C51">
        <f>EXP(-'STRIP Yield Curve Weekly'!C50%*'STRIP Prices Weekly'!C$1)</f>
        <v>0.99098091813399425</v>
      </c>
      <c r="D51">
        <f>EXP(-'STRIP Yield Curve Weekly'!D50%*'STRIP Prices Weekly'!D$1)</f>
        <v>0.97936585843090918</v>
      </c>
      <c r="E51">
        <f>EXP(-'STRIP Yield Curve Weekly'!E50%*'STRIP Prices Weekly'!E$1)</f>
        <v>0.94372544245235379</v>
      </c>
      <c r="F51">
        <f>EXP(-'STRIP Yield Curve Weekly'!F50%*'STRIP Prices Weekly'!F$1)</f>
        <v>0.92145623151475553</v>
      </c>
      <c r="G51">
        <f>EXP(-'STRIP Yield Curve Weekly'!G50%*'STRIP Prices Weekly'!G$1)</f>
        <v>0.87749852899718994</v>
      </c>
      <c r="H51">
        <f>EXP(-'STRIP Yield Curve Weekly'!H50%*'STRIP Prices Weekly'!H$1)</f>
        <v>0.81684983622944907</v>
      </c>
      <c r="I51">
        <f>EXP(-'STRIP Yield Curve Weekly'!I50%*'STRIP Prices Weekly'!I$1)</f>
        <v>0.77333727965558485</v>
      </c>
      <c r="J51">
        <f>EXP(-'STRIP Yield Curve Weekly'!J50%*'STRIP Prices Weekly'!J$1)</f>
        <v>0.74344536448393539</v>
      </c>
      <c r="K51">
        <f>EXP(-'STRIP Yield Curve Weekly'!K50%*'STRIP Prices Weekly'!K$1)</f>
        <v>0.70836201170384494</v>
      </c>
      <c r="L51">
        <f>EXP(-'STRIP Yield Curve Weekly'!L50%*'STRIP Prices Weekly'!L$1)</f>
        <v>0.57692096361114287</v>
      </c>
      <c r="M51">
        <f>EXP(-'STRIP Yield Curve Weekly'!M50%*'STRIP Prices Weekly'!M$1)</f>
        <v>0.49757946823204485</v>
      </c>
      <c r="N51">
        <f>EXP(-'STRIP Yield Curve Weekly'!N50%*'STRIP Prices Weekly'!N$1)</f>
        <v>0.40938469108231018</v>
      </c>
    </row>
    <row r="52" spans="1:14" x14ac:dyDescent="0.25">
      <c r="A52" t="str">
        <f>'STRIP Yield Curve Weekly'!A51</f>
        <v>12/5/2008</v>
      </c>
      <c r="B52">
        <f>EXP(-'STRIP Yield Curve Weekly'!B51%*'STRIP Prices Weekly'!B$1)</f>
        <v>0.99498262926605763</v>
      </c>
      <c r="C52">
        <f>EXP(-'STRIP Yield Curve Weekly'!C51%*'STRIP Prices Weekly'!C$1)</f>
        <v>0.98651179221743335</v>
      </c>
      <c r="D52">
        <f>EXP(-'STRIP Yield Curve Weekly'!D51%*'STRIP Prices Weekly'!D$1)</f>
        <v>0.97149418089237771</v>
      </c>
      <c r="E52">
        <f>EXP(-'STRIP Yield Curve Weekly'!E51%*'STRIP Prices Weekly'!E$1)</f>
        <v>0.93661777892788411</v>
      </c>
      <c r="F52">
        <f>EXP(-'STRIP Yield Curve Weekly'!F51%*'STRIP Prices Weekly'!F$1)</f>
        <v>0.91219636462072262</v>
      </c>
      <c r="G52">
        <f>EXP(-'STRIP Yield Curve Weekly'!G51%*'STRIP Prices Weekly'!G$1)</f>
        <v>0.86697945425222855</v>
      </c>
      <c r="H52">
        <f>EXP(-'STRIP Yield Curve Weekly'!H51%*'STRIP Prices Weekly'!H$1)</f>
        <v>0.81047077211910623</v>
      </c>
      <c r="I52">
        <f>EXP(-'STRIP Yield Curve Weekly'!I51%*'STRIP Prices Weekly'!I$1)</f>
        <v>0.76656176757236338</v>
      </c>
      <c r="J52">
        <f>EXP(-'STRIP Yield Curve Weekly'!J51%*'STRIP Prices Weekly'!J$1)</f>
        <v>0.73499616314045046</v>
      </c>
      <c r="K52">
        <f>EXP(-'STRIP Yield Curve Weekly'!K51%*'STRIP Prices Weekly'!K$1)</f>
        <v>0.69851404019026209</v>
      </c>
      <c r="L52">
        <f>EXP(-'STRIP Yield Curve Weekly'!L51%*'STRIP Prices Weekly'!L$1)</f>
        <v>0.57158047043438032</v>
      </c>
      <c r="M52">
        <f>EXP(-'STRIP Yield Curve Weekly'!M51%*'STRIP Prices Weekly'!M$1)</f>
        <v>0.48772673462573118</v>
      </c>
      <c r="N52">
        <f>EXP(-'STRIP Yield Curve Weekly'!N51%*'STRIP Prices Weekly'!N$1)</f>
        <v>0.40171998009758603</v>
      </c>
    </row>
    <row r="53" spans="1:14" x14ac:dyDescent="0.25">
      <c r="A53" t="str">
        <f>'STRIP Yield Curve Weekly'!A52</f>
        <v>11/28/2008</v>
      </c>
      <c r="B53">
        <f>EXP(-'STRIP Yield Curve Weekly'!B52%*'STRIP Prices Weekly'!B$1)</f>
        <v>0.99448526230352707</v>
      </c>
      <c r="C53">
        <f>EXP(-'STRIP Yield Curve Weekly'!C52%*'STRIP Prices Weekly'!C$1)</f>
        <v>0.98493463541179005</v>
      </c>
      <c r="D53">
        <f>EXP(-'STRIP Yield Curve Weekly'!D52%*'STRIP Prices Weekly'!D$1)</f>
        <v>0.9689328187405013</v>
      </c>
      <c r="E53">
        <f>EXP(-'STRIP Yield Curve Weekly'!E52%*'STRIP Prices Weekly'!E$1)</f>
        <v>0.93176000762900923</v>
      </c>
      <c r="F53">
        <f>EXP(-'STRIP Yield Curve Weekly'!F52%*'STRIP Prices Weekly'!F$1)</f>
        <v>0.90348117934222072</v>
      </c>
      <c r="G53">
        <f>EXP(-'STRIP Yield Curve Weekly'!G52%*'STRIP Prices Weekly'!G$1)</f>
        <v>0.8605530629319339</v>
      </c>
      <c r="H53">
        <f>EXP(-'STRIP Yield Curve Weekly'!H52%*'STRIP Prices Weekly'!H$1)</f>
        <v>0.79780585548322902</v>
      </c>
      <c r="I53">
        <f>EXP(-'STRIP Yield Curve Weekly'!I52%*'STRIP Prices Weekly'!I$1)</f>
        <v>0.7533088318543355</v>
      </c>
      <c r="J53">
        <f>EXP(-'STRIP Yield Curve Weekly'!J52%*'STRIP Prices Weekly'!J$1)</f>
        <v>0.72253457895173512</v>
      </c>
      <c r="K53">
        <f>EXP(-'STRIP Yield Curve Weekly'!K52%*'STRIP Prices Weekly'!K$1)</f>
        <v>0.6891474672693042</v>
      </c>
      <c r="L53">
        <f>EXP(-'STRIP Yield Curve Weekly'!L52%*'STRIP Prices Weekly'!L$1)</f>
        <v>0.5484001816816475</v>
      </c>
      <c r="M53">
        <f>EXP(-'STRIP Yield Curve Weekly'!M52%*'STRIP Prices Weekly'!M$1)</f>
        <v>0.45858941038711665</v>
      </c>
      <c r="N53">
        <f>EXP(-'STRIP Yield Curve Weekly'!N52%*'STRIP Prices Weekly'!N$1)</f>
        <v>0.35725695292866355</v>
      </c>
    </row>
    <row r="54" spans="1:14" x14ac:dyDescent="0.25">
      <c r="A54" t="str">
        <f>'STRIP Yield Curve Weekly'!A53</f>
        <v>11/21/2008</v>
      </c>
      <c r="B54">
        <f>EXP(-'STRIP Yield Curve Weekly'!B53%*'STRIP Prices Weekly'!B$1)</f>
        <v>0.99395832476528856</v>
      </c>
      <c r="C54">
        <f>EXP(-'STRIP Yield Curve Weekly'!C53%*'STRIP Prices Weekly'!C$1)</f>
        <v>0.9815915441270846</v>
      </c>
      <c r="D54">
        <f>EXP(-'STRIP Yield Curve Weekly'!D53%*'STRIP Prices Weekly'!D$1)</f>
        <v>0.96687118825250462</v>
      </c>
      <c r="E54">
        <f>EXP(-'STRIP Yield Curve Weekly'!E53%*'STRIP Prices Weekly'!E$1)</f>
        <v>0.92681620655938224</v>
      </c>
      <c r="F54">
        <f>EXP(-'STRIP Yield Curve Weekly'!F53%*'STRIP Prices Weekly'!F$1)</f>
        <v>0.89910990453243067</v>
      </c>
      <c r="G54">
        <f>EXP(-'STRIP Yield Curve Weekly'!G53%*'STRIP Prices Weekly'!G$1)</f>
        <v>0.8583356976607418</v>
      </c>
      <c r="H54">
        <f>EXP(-'STRIP Yield Curve Weekly'!H53%*'STRIP Prices Weekly'!H$1)</f>
        <v>0.78632899926668642</v>
      </c>
      <c r="I54">
        <f>EXP(-'STRIP Yield Curve Weekly'!I53%*'STRIP Prices Weekly'!I$1)</f>
        <v>0.74158907240464333</v>
      </c>
      <c r="J54">
        <f>EXP(-'STRIP Yield Curve Weekly'!J53%*'STRIP Prices Weekly'!J$1)</f>
        <v>0.70792296337563454</v>
      </c>
      <c r="K54">
        <f>EXP(-'STRIP Yield Curve Weekly'!K53%*'STRIP Prices Weekly'!K$1)</f>
        <v>0.6755014331300826</v>
      </c>
      <c r="L54">
        <f>EXP(-'STRIP Yield Curve Weekly'!L53%*'STRIP Prices Weekly'!L$1)</f>
        <v>0.53467296466207737</v>
      </c>
      <c r="M54">
        <f>EXP(-'STRIP Yield Curve Weekly'!M53%*'STRIP Prices Weekly'!M$1)</f>
        <v>0.43797213033599475</v>
      </c>
      <c r="N54">
        <f>EXP(-'STRIP Yield Curve Weekly'!N53%*'STRIP Prices Weekly'!N$1)</f>
        <v>0.34246014260767216</v>
      </c>
    </row>
    <row r="55" spans="1:14" x14ac:dyDescent="0.25">
      <c r="A55" t="str">
        <f>'STRIP Yield Curve Weekly'!A54</f>
        <v>11/14/2008</v>
      </c>
      <c r="B55">
        <f>EXP(-'STRIP Yield Curve Weekly'!B54%*'STRIP Prices Weekly'!B$1)</f>
        <v>0.99187320242801802</v>
      </c>
      <c r="C55">
        <f>EXP(-'STRIP Yield Curve Weekly'!C54%*'STRIP Prices Weekly'!C$1)</f>
        <v>0.97931689136217459</v>
      </c>
      <c r="D55">
        <f>EXP(-'STRIP Yield Curve Weekly'!D54%*'STRIP Prices Weekly'!D$1)</f>
        <v>0.96128917958193327</v>
      </c>
      <c r="E55">
        <f>EXP(-'STRIP Yield Curve Weekly'!E54%*'STRIP Prices Weekly'!E$1)</f>
        <v>0.91664042928265888</v>
      </c>
      <c r="F55">
        <f>EXP(-'STRIP Yield Curve Weekly'!F54%*'STRIP Prices Weekly'!F$1)</f>
        <v>0.88629980965626909</v>
      </c>
      <c r="G55">
        <f>EXP(-'STRIP Yield Curve Weekly'!G54%*'STRIP Prices Weekly'!G$1)</f>
        <v>0.8441374012050179</v>
      </c>
      <c r="H55">
        <f>EXP(-'STRIP Yield Curve Weekly'!H54%*'STRIP Prices Weekly'!H$1)</f>
        <v>0.76114606598878909</v>
      </c>
      <c r="I55">
        <f>EXP(-'STRIP Yield Curve Weekly'!I54%*'STRIP Prices Weekly'!I$1)</f>
        <v>0.7060423905637434</v>
      </c>
      <c r="J55">
        <f>EXP(-'STRIP Yield Curve Weekly'!J54%*'STRIP Prices Weekly'!J$1)</f>
        <v>0.66847919823488477</v>
      </c>
      <c r="K55">
        <f>EXP(-'STRIP Yield Curve Weekly'!K54%*'STRIP Prices Weekly'!K$1)</f>
        <v>0.63425766210514745</v>
      </c>
      <c r="L55">
        <f>EXP(-'STRIP Yield Curve Weekly'!L54%*'STRIP Prices Weekly'!L$1)</f>
        <v>0.49329396734413533</v>
      </c>
      <c r="M55">
        <f>EXP(-'STRIP Yield Curve Weekly'!M54%*'STRIP Prices Weekly'!M$1)</f>
        <v>0.3958974760940987</v>
      </c>
      <c r="N55">
        <f>EXP(-'STRIP Yield Curve Weekly'!N54%*'STRIP Prices Weekly'!N$1)</f>
        <v>0.28742308068065342</v>
      </c>
    </row>
    <row r="56" spans="1:14" x14ac:dyDescent="0.25">
      <c r="A56" t="str">
        <f>'STRIP Yield Curve Weekly'!A55</f>
        <v>11/7/2008</v>
      </c>
      <c r="B56">
        <f>EXP(-'STRIP Yield Curve Weekly'!B55%*'STRIP Prices Weekly'!B$1)</f>
        <v>0.99086200755859544</v>
      </c>
      <c r="C56">
        <f>EXP(-'STRIP Yield Curve Weekly'!C55%*'STRIP Prices Weekly'!C$1)</f>
        <v>0.97677397466884386</v>
      </c>
      <c r="D56">
        <f>EXP(-'STRIP Yield Curve Weekly'!D55%*'STRIP Prices Weekly'!D$1)</f>
        <v>0.9542209791765266</v>
      </c>
      <c r="E56">
        <f>EXP(-'STRIP Yield Curve Weekly'!E55%*'STRIP Prices Weekly'!E$1)</f>
        <v>0.90828234143356146</v>
      </c>
      <c r="F56">
        <f>EXP(-'STRIP Yield Curve Weekly'!F55%*'STRIP Prices Weekly'!F$1)</f>
        <v>0.87568398574236239</v>
      </c>
      <c r="G56">
        <f>EXP(-'STRIP Yield Curve Weekly'!G55%*'STRIP Prices Weekly'!G$1)</f>
        <v>0.83261827095909302</v>
      </c>
      <c r="H56">
        <f>EXP(-'STRIP Yield Curve Weekly'!H55%*'STRIP Prices Weekly'!H$1)</f>
        <v>0.75172102594344803</v>
      </c>
      <c r="I56">
        <f>EXP(-'STRIP Yield Curve Weekly'!I55%*'STRIP Prices Weekly'!I$1)</f>
        <v>0.6937802578178619</v>
      </c>
      <c r="J56">
        <f>EXP(-'STRIP Yield Curve Weekly'!J55%*'STRIP Prices Weekly'!J$1)</f>
        <v>0.65838856344066099</v>
      </c>
      <c r="K56">
        <f>EXP(-'STRIP Yield Curve Weekly'!K55%*'STRIP Prices Weekly'!K$1)</f>
        <v>0.62250725256768669</v>
      </c>
      <c r="L56">
        <f>EXP(-'STRIP Yield Curve Weekly'!L55%*'STRIP Prices Weekly'!L$1)</f>
        <v>0.48015322849055325</v>
      </c>
      <c r="M56">
        <f>EXP(-'STRIP Yield Curve Weekly'!M55%*'STRIP Prices Weekly'!M$1)</f>
        <v>0.38666368298411513</v>
      </c>
      <c r="N56">
        <f>EXP(-'STRIP Yield Curve Weekly'!N55%*'STRIP Prices Weekly'!N$1)</f>
        <v>0.291329601958355</v>
      </c>
    </row>
    <row r="57" spans="1:14" x14ac:dyDescent="0.25">
      <c r="A57" t="str">
        <f>'STRIP Yield Curve Weekly'!A56</f>
        <v>10/31/2008</v>
      </c>
      <c r="B57">
        <f>EXP(-'STRIP Yield Curve Weekly'!B56%*'STRIP Prices Weekly'!B$1)</f>
        <v>0.98845713598257001</v>
      </c>
      <c r="C57">
        <f>EXP(-'STRIP Yield Curve Weekly'!C56%*'STRIP Prices Weekly'!C$1)</f>
        <v>0.97213557868975708</v>
      </c>
      <c r="D57">
        <f>EXP(-'STRIP Yield Curve Weekly'!D56%*'STRIP Prices Weekly'!D$1)</f>
        <v>0.94706268002310845</v>
      </c>
      <c r="E57">
        <f>EXP(-'STRIP Yield Curve Weekly'!E56%*'STRIP Prices Weekly'!E$1)</f>
        <v>0.90054062640310706</v>
      </c>
      <c r="F57">
        <f>EXP(-'STRIP Yield Curve Weekly'!F56%*'STRIP Prices Weekly'!F$1)</f>
        <v>0.86471958828458728</v>
      </c>
      <c r="G57">
        <f>EXP(-'STRIP Yield Curve Weekly'!G56%*'STRIP Prices Weekly'!G$1)</f>
        <v>0.82308154548469781</v>
      </c>
      <c r="H57">
        <f>EXP(-'STRIP Yield Curve Weekly'!H56%*'STRIP Prices Weekly'!H$1)</f>
        <v>0.74611166872567936</v>
      </c>
      <c r="I57">
        <f>EXP(-'STRIP Yield Curve Weekly'!I56%*'STRIP Prices Weekly'!I$1)</f>
        <v>0.68325987588573167</v>
      </c>
      <c r="J57">
        <f>EXP(-'STRIP Yield Curve Weekly'!J56%*'STRIP Prices Weekly'!J$1)</f>
        <v>0.65407712914904514</v>
      </c>
      <c r="K57">
        <f>EXP(-'STRIP Yield Curve Weekly'!K56%*'STRIP Prices Weekly'!K$1)</f>
        <v>0.61366874480152134</v>
      </c>
      <c r="L57">
        <f>EXP(-'STRIP Yield Curve Weekly'!L56%*'STRIP Prices Weekly'!L$1)</f>
        <v>0.46095723777273878</v>
      </c>
      <c r="M57">
        <f>EXP(-'STRIP Yield Curve Weekly'!M56%*'STRIP Prices Weekly'!M$1)</f>
        <v>0.37817432969821685</v>
      </c>
      <c r="N57">
        <f>EXP(-'STRIP Yield Curve Weekly'!N56%*'STRIP Prices Weekly'!N$1)</f>
        <v>0.28407982680991511</v>
      </c>
    </row>
    <row r="58" spans="1:14" x14ac:dyDescent="0.25">
      <c r="A58" t="str">
        <f>'STRIP Yield Curve Weekly'!A57</f>
        <v>10/24/2008</v>
      </c>
      <c r="B58">
        <f>EXP(-'STRIP Yield Curve Weekly'!B57%*'STRIP Prices Weekly'!B$1)</f>
        <v>0.98828911255184926</v>
      </c>
      <c r="C58">
        <f>EXP(-'STRIP Yield Curve Weekly'!C57%*'STRIP Prices Weekly'!C$1)</f>
        <v>0.97238836680124685</v>
      </c>
      <c r="D58">
        <f>EXP(-'STRIP Yield Curve Weekly'!D57%*'STRIP Prices Weekly'!D$1)</f>
        <v>0.94959471614277069</v>
      </c>
      <c r="E58">
        <f>EXP(-'STRIP Yield Curve Weekly'!E57%*'STRIP Prices Weekly'!E$1)</f>
        <v>0.90672143856757514</v>
      </c>
      <c r="F58">
        <f>EXP(-'STRIP Yield Curve Weekly'!F57%*'STRIP Prices Weekly'!F$1)</f>
        <v>0.87345383622781259</v>
      </c>
      <c r="G58">
        <f>EXP(-'STRIP Yield Curve Weekly'!G57%*'STRIP Prices Weekly'!G$1)</f>
        <v>0.83142016349332015</v>
      </c>
      <c r="H58">
        <f>EXP(-'STRIP Yield Curve Weekly'!H57%*'STRIP Prices Weekly'!H$1)</f>
        <v>0.76531328967712842</v>
      </c>
      <c r="I58">
        <f>EXP(-'STRIP Yield Curve Weekly'!I57%*'STRIP Prices Weekly'!I$1)</f>
        <v>0.71382317598186984</v>
      </c>
      <c r="J58">
        <f>EXP(-'STRIP Yield Curve Weekly'!J57%*'STRIP Prices Weekly'!J$1)</f>
        <v>0.68282955772837606</v>
      </c>
      <c r="K58">
        <f>EXP(-'STRIP Yield Curve Weekly'!K57%*'STRIP Prices Weekly'!K$1)</f>
        <v>0.63769191762518251</v>
      </c>
      <c r="L58">
        <f>EXP(-'STRIP Yield Curve Weekly'!L57%*'STRIP Prices Weekly'!L$1)</f>
        <v>0.48362280723058215</v>
      </c>
      <c r="M58">
        <f>EXP(-'STRIP Yield Curve Weekly'!M57%*'STRIP Prices Weekly'!M$1)</f>
        <v>0.40722069188301113</v>
      </c>
      <c r="N58">
        <f>EXP(-'STRIP Yield Curve Weekly'!N57%*'STRIP Prices Weekly'!N$1)</f>
        <v>0.30814032472688757</v>
      </c>
    </row>
    <row r="59" spans="1:14" x14ac:dyDescent="0.25">
      <c r="A59" t="str">
        <f>'STRIP Yield Curve Weekly'!A58</f>
        <v>10/17/2008</v>
      </c>
      <c r="B59">
        <f>EXP(-'STRIP Yield Curve Weekly'!B58%*'STRIP Prices Weekly'!B$1)</f>
        <v>0.98730131741917992</v>
      </c>
      <c r="C59">
        <f>EXP(-'STRIP Yield Curve Weekly'!C58%*'STRIP Prices Weekly'!C$1)</f>
        <v>0.97060081725624126</v>
      </c>
      <c r="D59">
        <f>EXP(-'STRIP Yield Curve Weekly'!D58%*'STRIP Prices Weekly'!D$1)</f>
        <v>0.94626748140206751</v>
      </c>
      <c r="E59">
        <f>EXP(-'STRIP Yield Curve Weekly'!E58%*'STRIP Prices Weekly'!E$1)</f>
        <v>0.89694565862633724</v>
      </c>
      <c r="F59">
        <f>EXP(-'STRIP Yield Curve Weekly'!F58%*'STRIP Prices Weekly'!F$1)</f>
        <v>0.86208621148135944</v>
      </c>
      <c r="G59">
        <f>EXP(-'STRIP Yield Curve Weekly'!G58%*'STRIP Prices Weekly'!G$1)</f>
        <v>0.81948433196394876</v>
      </c>
      <c r="H59">
        <f>EXP(-'STRIP Yield Curve Weekly'!H58%*'STRIP Prices Weekly'!H$1)</f>
        <v>0.75161579236633824</v>
      </c>
      <c r="I59">
        <f>EXP(-'STRIP Yield Curve Weekly'!I58%*'STRIP Prices Weekly'!I$1)</f>
        <v>0.70367406913955821</v>
      </c>
      <c r="J59">
        <f>EXP(-'STRIP Yield Curve Weekly'!J58%*'STRIP Prices Weekly'!J$1)</f>
        <v>0.66962327557120593</v>
      </c>
      <c r="K59">
        <f>EXP(-'STRIP Yield Curve Weekly'!K58%*'STRIP Prices Weekly'!K$1)</f>
        <v>0.62688009041237702</v>
      </c>
      <c r="L59">
        <f>EXP(-'STRIP Yield Curve Weekly'!L58%*'STRIP Prices Weekly'!L$1)</f>
        <v>0.46338362696957724</v>
      </c>
      <c r="M59">
        <f>EXP(-'STRIP Yield Curve Weekly'!M58%*'STRIP Prices Weekly'!M$1)</f>
        <v>0.38581395792184098</v>
      </c>
      <c r="N59">
        <f>EXP(-'STRIP Yield Curve Weekly'!N58%*'STRIP Prices Weekly'!N$1)</f>
        <v>0.2907184517265835</v>
      </c>
    </row>
    <row r="60" spans="1:14" x14ac:dyDescent="0.25">
      <c r="A60" t="str">
        <f>'STRIP Yield Curve Weekly'!A59</f>
        <v>10/10/2008</v>
      </c>
      <c r="B60">
        <f>EXP(-'STRIP Yield Curve Weekly'!B59%*'STRIP Prices Weekly'!B$1)</f>
        <v>0.98741980068612412</v>
      </c>
      <c r="C60">
        <f>EXP(-'STRIP Yield Curve Weekly'!C59%*'STRIP Prices Weekly'!C$1)</f>
        <v>0.97021265456705208</v>
      </c>
      <c r="D60">
        <f>EXP(-'STRIP Yield Curve Weekly'!D59%*'STRIP Prices Weekly'!D$1)</f>
        <v>0.94709109232969158</v>
      </c>
      <c r="E60">
        <f>EXP(-'STRIP Yield Curve Weekly'!E59%*'STRIP Prices Weekly'!E$1)</f>
        <v>0.89910091347834065</v>
      </c>
      <c r="F60">
        <f>EXP(-'STRIP Yield Curve Weekly'!F59%*'STRIP Prices Weekly'!F$1)</f>
        <v>0.86471958828458728</v>
      </c>
      <c r="G60">
        <f>EXP(-'STRIP Yield Curve Weekly'!G59%*'STRIP Prices Weekly'!G$1)</f>
        <v>0.82392151697372606</v>
      </c>
      <c r="H60">
        <f>EXP(-'STRIP Yield Curve Weekly'!H59%*'STRIP Prices Weekly'!H$1)</f>
        <v>0.75928354065230441</v>
      </c>
      <c r="I60">
        <f>EXP(-'STRIP Yield Curve Weekly'!I59%*'STRIP Prices Weekly'!I$1)</f>
        <v>0.71273898894526733</v>
      </c>
      <c r="J60">
        <f>EXP(-'STRIP Yield Curve Weekly'!J59%*'STRIP Prices Weekly'!J$1)</f>
        <v>0.67726002203112046</v>
      </c>
      <c r="K60">
        <f>EXP(-'STRIP Yield Curve Weekly'!K59%*'STRIP Prices Weekly'!K$1)</f>
        <v>0.63960786586345453</v>
      </c>
      <c r="L60">
        <f>EXP(-'STRIP Yield Curve Weekly'!L59%*'STRIP Prices Weekly'!L$1)</f>
        <v>0.48682527427460226</v>
      </c>
      <c r="M60">
        <f>EXP(-'STRIP Yield Curve Weekly'!M59%*'STRIP Prices Weekly'!M$1)</f>
        <v>0.40624453408041078</v>
      </c>
      <c r="N60">
        <f>EXP(-'STRIP Yield Curve Weekly'!N59%*'STRIP Prices Weekly'!N$1)</f>
        <v>0.30092325906855005</v>
      </c>
    </row>
    <row r="61" spans="1:14" x14ac:dyDescent="0.25">
      <c r="A61" t="str">
        <f>'STRIP Yield Curve Weekly'!A60</f>
        <v>10/3/2008</v>
      </c>
      <c r="B61">
        <f>EXP(-'STRIP Yield Curve Weekly'!B60%*'STRIP Prices Weekly'!B$1)</f>
        <v>0.98838794640471472</v>
      </c>
      <c r="C61">
        <f>EXP(-'STRIP Yield Curve Weekly'!C60%*'STRIP Prices Weekly'!C$1)</f>
        <v>0.96982464711188976</v>
      </c>
      <c r="D61">
        <f>EXP(-'STRIP Yield Curve Weekly'!D60%*'STRIP Prices Weekly'!D$1)</f>
        <v>0.94501923235223539</v>
      </c>
      <c r="E61">
        <f>EXP(-'STRIP Yield Curve Weekly'!E60%*'STRIP Prices Weekly'!E$1)</f>
        <v>0.90519942539982001</v>
      </c>
      <c r="F61">
        <f>EXP(-'STRIP Yield Curve Weekly'!F60%*'STRIP Prices Weekly'!F$1)</f>
        <v>0.87529001659848393</v>
      </c>
      <c r="G61">
        <f>EXP(-'STRIP Yield Curve Weekly'!G60%*'STRIP Prices Weekly'!G$1)</f>
        <v>0.83843350767380687</v>
      </c>
      <c r="H61">
        <f>EXP(-'STRIP Yield Curve Weekly'!H60%*'STRIP Prices Weekly'!H$1)</f>
        <v>0.78759600862435408</v>
      </c>
      <c r="I61">
        <f>EXP(-'STRIP Yield Curve Weekly'!I60%*'STRIP Prices Weekly'!I$1)</f>
        <v>0.74295485243015935</v>
      </c>
      <c r="J61">
        <f>EXP(-'STRIP Yield Curve Weekly'!J60%*'STRIP Prices Weekly'!J$1)</f>
        <v>0.69729968255785368</v>
      </c>
      <c r="K61">
        <f>EXP(-'STRIP Yield Curve Weekly'!K60%*'STRIP Prices Weekly'!K$1)</f>
        <v>0.66431423232221676</v>
      </c>
      <c r="L61">
        <f>EXP(-'STRIP Yield Curve Weekly'!L60%*'STRIP Prices Weekly'!L$1)</f>
        <v>0.51298944965372206</v>
      </c>
      <c r="M61">
        <f>EXP(-'STRIP Yield Curve Weekly'!M60%*'STRIP Prices Weekly'!M$1)</f>
        <v>0.41271417327904963</v>
      </c>
      <c r="N61">
        <f>EXP(-'STRIP Yield Curve Weekly'!N60%*'STRIP Prices Weekly'!N$1)</f>
        <v>0.29440467867948827</v>
      </c>
    </row>
    <row r="62" spans="1:14" x14ac:dyDescent="0.25">
      <c r="A62" t="str">
        <f>'STRIP Yield Curve Weekly'!A61</f>
        <v>9/26/2008</v>
      </c>
      <c r="B62">
        <f>EXP(-'STRIP Yield Curve Weekly'!B61%*'STRIP Prices Weekly'!B$1)</f>
        <v>0.98307486698563107</v>
      </c>
      <c r="C62">
        <f>EXP(-'STRIP Yield Curve Weekly'!C61%*'STRIP Prices Weekly'!C$1)</f>
        <v>0.96217397256951553</v>
      </c>
      <c r="D62">
        <f>EXP(-'STRIP Yield Curve Weekly'!D61%*'STRIP Prices Weekly'!D$1)</f>
        <v>0.9307821730739787</v>
      </c>
      <c r="E62">
        <f>EXP(-'STRIP Yield Curve Weekly'!E61%*'STRIP Prices Weekly'!E$1)</f>
        <v>0.88944287091858842</v>
      </c>
      <c r="F62">
        <f>EXP(-'STRIP Yield Curve Weekly'!F61%*'STRIP Prices Weekly'!F$1)</f>
        <v>0.85667214057939578</v>
      </c>
      <c r="G62">
        <f>EXP(-'STRIP Yield Curve Weekly'!G61%*'STRIP Prices Weekly'!G$1)</f>
        <v>0.81958267598430767</v>
      </c>
      <c r="H62">
        <f>EXP(-'STRIP Yield Curve Weekly'!H61%*'STRIP Prices Weekly'!H$1)</f>
        <v>0.77632036694054896</v>
      </c>
      <c r="I62">
        <f>EXP(-'STRIP Yield Curve Weekly'!I61%*'STRIP Prices Weekly'!I$1)</f>
        <v>0.72981806640786639</v>
      </c>
      <c r="J62">
        <f>EXP(-'STRIP Yield Curve Weekly'!J61%*'STRIP Prices Weekly'!J$1)</f>
        <v>0.68621794337494957</v>
      </c>
      <c r="K62">
        <f>EXP(-'STRIP Yield Curve Weekly'!K61%*'STRIP Prices Weekly'!K$1)</f>
        <v>0.65220261899713461</v>
      </c>
      <c r="L62">
        <f>EXP(-'STRIP Yield Curve Weekly'!L61%*'STRIP Prices Weekly'!L$1)</f>
        <v>0.49603936028121887</v>
      </c>
      <c r="M62">
        <f>EXP(-'STRIP Yield Curve Weekly'!M61%*'STRIP Prices Weekly'!M$1)</f>
        <v>0.39463262900527574</v>
      </c>
      <c r="N62">
        <f>EXP(-'STRIP Yield Curve Weekly'!N61%*'STRIP Prices Weekly'!N$1)</f>
        <v>0.27100988032586804</v>
      </c>
    </row>
    <row r="63" spans="1:14" x14ac:dyDescent="0.25">
      <c r="A63" t="str">
        <f>'STRIP Yield Curve Weekly'!A62</f>
        <v>9/19/2008</v>
      </c>
      <c r="B63">
        <f>EXP(-'STRIP Yield Curve Weekly'!B62%*'STRIP Prices Weekly'!B$1)</f>
        <v>0.98203335972299521</v>
      </c>
      <c r="C63">
        <f>EXP(-'STRIP Yield Curve Weekly'!C62%*'STRIP Prices Weekly'!C$1)</f>
        <v>0.95986752388087038</v>
      </c>
      <c r="D63">
        <f>EXP(-'STRIP Yield Curve Weekly'!D62%*'STRIP Prices Weekly'!D$1)</f>
        <v>0.92804969220023137</v>
      </c>
      <c r="E63">
        <f>EXP(-'STRIP Yield Curve Weekly'!E62%*'STRIP Prices Weekly'!E$1)</f>
        <v>0.88922943024347345</v>
      </c>
      <c r="F63">
        <f>EXP(-'STRIP Yield Curve Weekly'!F62%*'STRIP Prices Weekly'!F$1)</f>
        <v>0.85628672484117996</v>
      </c>
      <c r="G63">
        <f>EXP(-'STRIP Yield Curve Weekly'!G62%*'STRIP Prices Weekly'!G$1)</f>
        <v>0.82758786177147114</v>
      </c>
      <c r="H63">
        <f>EXP(-'STRIP Yield Curve Weekly'!H62%*'STRIP Prices Weekly'!H$1)</f>
        <v>0.77904224873940175</v>
      </c>
      <c r="I63">
        <f>EXP(-'STRIP Yield Curve Weekly'!I62%*'STRIP Prices Weekly'!I$1)</f>
        <v>0.73391651251825929</v>
      </c>
      <c r="J63">
        <f>EXP(-'STRIP Yield Curve Weekly'!J62%*'STRIP Prices Weekly'!J$1)</f>
        <v>0.69011985056727931</v>
      </c>
      <c r="K63">
        <f>EXP(-'STRIP Yield Curve Weekly'!K62%*'STRIP Prices Weekly'!K$1)</f>
        <v>0.65632446568087133</v>
      </c>
      <c r="L63">
        <f>EXP(-'STRIP Yield Curve Weekly'!L62%*'STRIP Prices Weekly'!L$1)</f>
        <v>0.50315852474281175</v>
      </c>
      <c r="M63">
        <f>EXP(-'STRIP Yield Curve Weekly'!M62%*'STRIP Prices Weekly'!M$1)</f>
        <v>0.39172312598881759</v>
      </c>
      <c r="N63">
        <f>EXP(-'STRIP Yield Curve Weekly'!N62%*'STRIP Prices Weekly'!N$1)</f>
        <v>0.26505975177927316</v>
      </c>
    </row>
    <row r="64" spans="1:14" x14ac:dyDescent="0.25">
      <c r="A64" t="str">
        <f>'STRIP Yield Curve Weekly'!A63</f>
        <v>9/12/2008</v>
      </c>
      <c r="B64">
        <f>EXP(-'STRIP Yield Curve Weekly'!B63%*'STRIP Prices Weekly'!B$1)</f>
        <v>0.9817584288743878</v>
      </c>
      <c r="C64">
        <f>EXP(-'STRIP Yield Curve Weekly'!C63%*'STRIP Prices Weekly'!C$1)</f>
        <v>0.95952203376422551</v>
      </c>
      <c r="D64">
        <f>EXP(-'STRIP Yield Curve Weekly'!D63%*'STRIP Prices Weekly'!D$1)</f>
        <v>0.92930340535067046</v>
      </c>
      <c r="E64">
        <f>EXP(-'STRIP Yield Curve Weekly'!E63%*'STRIP Prices Weekly'!E$1)</f>
        <v>0.89307921092121212</v>
      </c>
      <c r="F64">
        <f>EXP(-'STRIP Yield Curve Weekly'!F63%*'STRIP Prices Weekly'!F$1)</f>
        <v>0.86070797642505781</v>
      </c>
      <c r="G64">
        <f>EXP(-'STRIP Yield Curve Weekly'!G63%*'STRIP Prices Weekly'!G$1)</f>
        <v>0.82406983619511087</v>
      </c>
      <c r="H64">
        <f>EXP(-'STRIP Yield Curve Weekly'!H63%*'STRIP Prices Weekly'!H$1)</f>
        <v>0.78467944101060783</v>
      </c>
      <c r="I64">
        <f>EXP(-'STRIP Yield Curve Weekly'!I63%*'STRIP Prices Weekly'!I$1)</f>
        <v>0.74081822068171788</v>
      </c>
      <c r="J64">
        <f>EXP(-'STRIP Yield Curve Weekly'!J63%*'STRIP Prices Weekly'!J$1)</f>
        <v>0.70006646391223559</v>
      </c>
      <c r="K64">
        <f>EXP(-'STRIP Yield Curve Weekly'!K63%*'STRIP Prices Weekly'!K$1)</f>
        <v>0.66431423232221676</v>
      </c>
      <c r="L64">
        <f>EXP(-'STRIP Yield Curve Weekly'!L63%*'STRIP Prices Weekly'!L$1)</f>
        <v>0.51060958618361529</v>
      </c>
      <c r="M64">
        <f>EXP(-'STRIP Yield Curve Weekly'!M63%*'STRIP Prices Weekly'!M$1)</f>
        <v>0.40035645147744081</v>
      </c>
      <c r="N64">
        <f>EXP(-'STRIP Yield Curve Weekly'!N63%*'STRIP Prices Weekly'!N$1)</f>
        <v>0.27198727414833651</v>
      </c>
    </row>
    <row r="65" spans="1:14" x14ac:dyDescent="0.25">
      <c r="A65" t="str">
        <f>'STRIP Yield Curve Weekly'!A64</f>
        <v>9/5/2008</v>
      </c>
      <c r="B65">
        <f>EXP(-'STRIP Yield Curve Weekly'!B64%*'STRIP Prices Weekly'!B$1)</f>
        <v>0.98114011585324934</v>
      </c>
      <c r="C65">
        <f>EXP(-'STRIP Yield Curve Weekly'!C64%*'STRIP Prices Weekly'!C$1)</f>
        <v>0.95787307437774682</v>
      </c>
      <c r="D65">
        <f>EXP(-'STRIP Yield Curve Weekly'!D64%*'STRIP Prices Weekly'!D$1)</f>
        <v>0.92685327994910749</v>
      </c>
      <c r="E65">
        <f>EXP(-'STRIP Yield Curve Weekly'!E64%*'STRIP Prices Weekly'!E$1)</f>
        <v>0.89115224170158513</v>
      </c>
      <c r="F65">
        <f>EXP(-'STRIP Yield Curve Weekly'!F64%*'STRIP Prices Weekly'!F$1)</f>
        <v>0.85920305465692959</v>
      </c>
      <c r="G65">
        <f>EXP(-'STRIP Yield Curve Weekly'!G64%*'STRIP Prices Weekly'!G$1)</f>
        <v>0.82387208316573679</v>
      </c>
      <c r="H65">
        <f>EXP(-'STRIP Yield Curve Weekly'!H64%*'STRIP Prices Weekly'!H$1)</f>
        <v>0.78643909303296755</v>
      </c>
      <c r="I65">
        <f>EXP(-'STRIP Yield Curve Weekly'!I64%*'STRIP Prices Weekly'!I$1)</f>
        <v>0.74206384132083003</v>
      </c>
      <c r="J65">
        <f>EXP(-'STRIP Yield Curve Weekly'!J64%*'STRIP Prices Weekly'!J$1)</f>
        <v>0.70019248721749705</v>
      </c>
      <c r="K65">
        <f>EXP(-'STRIP Yield Curve Weekly'!K64%*'STRIP Prices Weekly'!K$1)</f>
        <v>0.66497887882240192</v>
      </c>
      <c r="L65">
        <f>EXP(-'STRIP Yield Curve Weekly'!L64%*'STRIP Prices Weekly'!L$1)</f>
        <v>0.5086983859755041</v>
      </c>
      <c r="M65">
        <f>EXP(-'STRIP Yield Curve Weekly'!M64%*'STRIP Prices Weekly'!M$1)</f>
        <v>0.40075700817388671</v>
      </c>
      <c r="N65">
        <f>EXP(-'STRIP Yield Curve Weekly'!N64%*'STRIP Prices Weekly'!N$1)</f>
        <v>0.27313202298954581</v>
      </c>
    </row>
    <row r="66" spans="1:14" x14ac:dyDescent="0.25">
      <c r="A66" t="str">
        <f>'STRIP Yield Curve Weekly'!A65</f>
        <v>8/29/2008</v>
      </c>
      <c r="B66">
        <f>EXP(-'STRIP Yield Curve Weekly'!B65%*'STRIP Prices Weekly'!B$1)</f>
        <v>0.98057121958192117</v>
      </c>
      <c r="C66">
        <f>EXP(-'STRIP Yield Curve Weekly'!C65%*'STRIP Prices Weekly'!C$1)</f>
        <v>0.95706879883828755</v>
      </c>
      <c r="D66">
        <f>EXP(-'STRIP Yield Curve Weekly'!D65%*'STRIP Prices Weekly'!D$1)</f>
        <v>0.92496442654353928</v>
      </c>
      <c r="E66">
        <f>EXP(-'STRIP Yield Curve Weekly'!E65%*'STRIP Prices Weekly'!E$1)</f>
        <v>0.88773677897879832</v>
      </c>
      <c r="F66">
        <f>EXP(-'STRIP Yield Curve Weekly'!F65%*'STRIP Prices Weekly'!F$1)</f>
        <v>0.85496050850085947</v>
      </c>
      <c r="G66">
        <f>EXP(-'STRIP Yield Curve Weekly'!G65%*'STRIP Prices Weekly'!G$1)</f>
        <v>0.81904192988400015</v>
      </c>
      <c r="H66">
        <f>EXP(-'STRIP Yield Curve Weekly'!H65%*'STRIP Prices Weekly'!H$1)</f>
        <v>0.77958776922341333</v>
      </c>
      <c r="I66">
        <f>EXP(-'STRIP Yield Curve Weekly'!I65%*'STRIP Prices Weekly'!I$1)</f>
        <v>0.73544464757381156</v>
      </c>
      <c r="J66">
        <f>EXP(-'STRIP Yield Curve Weekly'!J65%*'STRIP Prices Weekly'!J$1)</f>
        <v>0.69329478157389834</v>
      </c>
      <c r="K66">
        <f>EXP(-'STRIP Yield Curve Weekly'!K65%*'STRIP Prices Weekly'!K$1)</f>
        <v>0.65836222842482717</v>
      </c>
      <c r="L66">
        <f>EXP(-'STRIP Yield Curve Weekly'!L65%*'STRIP Prices Weekly'!L$1)</f>
        <v>0.50270588578862563</v>
      </c>
      <c r="M66">
        <f>EXP(-'STRIP Yield Curve Weekly'!M65%*'STRIP Prices Weekly'!M$1)</f>
        <v>0.39266439055686542</v>
      </c>
      <c r="N66">
        <f>EXP(-'STRIP Yield Curve Weekly'!N65%*'STRIP Prices Weekly'!N$1)</f>
        <v>0.2644243711367566</v>
      </c>
    </row>
    <row r="67" spans="1:14" x14ac:dyDescent="0.25">
      <c r="A67" t="str">
        <f>'STRIP Yield Curve Weekly'!A66</f>
        <v>8/22/2008</v>
      </c>
      <c r="B67">
        <f>EXP(-'STRIP Yield Curve Weekly'!B66%*'STRIP Prices Weekly'!B$1)</f>
        <v>0.97991445690486645</v>
      </c>
      <c r="C67">
        <f>EXP(-'STRIP Yield Curve Weekly'!C66%*'STRIP Prices Weekly'!C$1)</f>
        <v>0.9553476245219803</v>
      </c>
      <c r="D67">
        <f>EXP(-'STRIP Yield Curve Weekly'!D66%*'STRIP Prices Weekly'!D$1)</f>
        <v>0.92280254017894259</v>
      </c>
      <c r="E67">
        <f>EXP(-'STRIP Yield Curve Weekly'!E66%*'STRIP Prices Weekly'!E$1)</f>
        <v>0.88536082960538021</v>
      </c>
      <c r="F67">
        <f>EXP(-'STRIP Yield Curve Weekly'!F66%*'STRIP Prices Weekly'!F$1)</f>
        <v>0.8519307796462442</v>
      </c>
      <c r="G67">
        <f>EXP(-'STRIP Yield Curve Weekly'!G66%*'STRIP Prices Weekly'!G$1)</f>
        <v>0.81516885756928648</v>
      </c>
      <c r="H67">
        <f>EXP(-'STRIP Yield Curve Weekly'!H66%*'STRIP Prices Weekly'!H$1)</f>
        <v>0.77583143913780561</v>
      </c>
      <c r="I67">
        <f>EXP(-'STRIP Yield Curve Weekly'!I66%*'STRIP Prices Weekly'!I$1)</f>
        <v>0.73174733161273653</v>
      </c>
      <c r="J67">
        <f>EXP(-'STRIP Yield Curve Weekly'!J66%*'STRIP Prices Weekly'!J$1)</f>
        <v>0.68925084714269125</v>
      </c>
      <c r="K67">
        <f>EXP(-'STRIP Yield Curve Weekly'!K66%*'STRIP Prices Weekly'!K$1)</f>
        <v>0.65363904424734542</v>
      </c>
      <c r="L67">
        <f>EXP(-'STRIP Yield Curve Weekly'!L66%*'STRIP Prices Weekly'!L$1)</f>
        <v>0.49805239333071921</v>
      </c>
      <c r="M67">
        <f>EXP(-'STRIP Yield Curve Weekly'!M66%*'STRIP Prices Weekly'!M$1)</f>
        <v>0.38782541576093327</v>
      </c>
      <c r="N67">
        <f>EXP(-'STRIP Yield Curve Weekly'!N66%*'STRIP Prices Weekly'!N$1)</f>
        <v>0.25970731333637131</v>
      </c>
    </row>
    <row r="68" spans="1:14" x14ac:dyDescent="0.25">
      <c r="A68" t="str">
        <f>'STRIP Yield Curve Weekly'!A67</f>
        <v>8/15/2008</v>
      </c>
      <c r="B68">
        <f>EXP(-'STRIP Yield Curve Weekly'!B67%*'STRIP Prices Weekly'!B$1)</f>
        <v>0.9798850599121165</v>
      </c>
      <c r="C68">
        <f>EXP(-'STRIP Yield Curve Weekly'!C67%*'STRIP Prices Weekly'!C$1)</f>
        <v>0.95572984000979044</v>
      </c>
      <c r="D68">
        <f>EXP(-'STRIP Yield Curve Weekly'!D67%*'STRIP Prices Weekly'!D$1)</f>
        <v>0.92385513493976434</v>
      </c>
      <c r="E68">
        <f>EXP(-'STRIP Yield Curve Weekly'!E67%*'STRIP Prices Weekly'!E$1)</f>
        <v>0.88617573636824998</v>
      </c>
      <c r="F68">
        <f>EXP(-'STRIP Yield Curve Weekly'!F67%*'STRIP Prices Weekly'!F$1)</f>
        <v>0.85372171410651621</v>
      </c>
      <c r="G68">
        <f>EXP(-'STRIP Yield Curve Weekly'!G67%*'STRIP Prices Weekly'!G$1)</f>
        <v>0.81629456715369519</v>
      </c>
      <c r="H68">
        <f>EXP(-'STRIP Yield Curve Weekly'!H67%*'STRIP Prices Weekly'!H$1)</f>
        <v>0.77680960286485623</v>
      </c>
      <c r="I68">
        <f>EXP(-'STRIP Yield Curve Weekly'!I67%*'STRIP Prices Weekly'!I$1)</f>
        <v>0.73344695622428924</v>
      </c>
      <c r="J68">
        <f>EXP(-'STRIP Yield Curve Weekly'!J67%*'STRIP Prices Weekly'!J$1)</f>
        <v>0.69061691578169182</v>
      </c>
      <c r="K68">
        <f>EXP(-'STRIP Yield Curve Weekly'!K67%*'STRIP Prices Weekly'!K$1)</f>
        <v>0.65625883651581629</v>
      </c>
      <c r="L68">
        <f>EXP(-'STRIP Yield Curve Weekly'!L67%*'STRIP Prices Weekly'!L$1)</f>
        <v>0.49827656734308789</v>
      </c>
      <c r="M68">
        <f>EXP(-'STRIP Yield Curve Weekly'!M67%*'STRIP Prices Weekly'!M$1)</f>
        <v>0.3881358002307761</v>
      </c>
      <c r="N68">
        <f>EXP(-'STRIP Yield Curve Weekly'!N67%*'STRIP Prices Weekly'!N$1)</f>
        <v>0.25931804439106371</v>
      </c>
    </row>
    <row r="69" spans="1:14" x14ac:dyDescent="0.25">
      <c r="A69" t="str">
        <f>'STRIP Yield Curve Weekly'!A68</f>
        <v>8/8/2008</v>
      </c>
      <c r="B69">
        <f>EXP(-'STRIP Yield Curve Weekly'!B68%*'STRIP Prices Weekly'!B$1)</f>
        <v>0.97877841516645325</v>
      </c>
      <c r="C69">
        <f>EXP(-'STRIP Yield Curve Weekly'!C68%*'STRIP Prices Weekly'!C$1)</f>
        <v>0.95313378707750473</v>
      </c>
      <c r="D69">
        <f>EXP(-'STRIP Yield Curve Weekly'!D68%*'STRIP Prices Weekly'!D$1)</f>
        <v>0.92108772272882022</v>
      </c>
      <c r="E69">
        <f>EXP(-'STRIP Yield Curve Weekly'!E68%*'STRIP Prices Weekly'!E$1)</f>
        <v>0.88284997195479564</v>
      </c>
      <c r="F69">
        <f>EXP(-'STRIP Yield Curve Weekly'!F68%*'STRIP Prices Weekly'!F$1)</f>
        <v>0.84959118841459025</v>
      </c>
      <c r="G69">
        <f>EXP(-'STRIP Yield Curve Weekly'!G68%*'STRIP Prices Weekly'!G$1)</f>
        <v>0.81258073789350871</v>
      </c>
      <c r="H69">
        <f>EXP(-'STRIP Yield Curve Weekly'!H68%*'STRIP Prices Weekly'!H$1)</f>
        <v>0.77285023060596159</v>
      </c>
      <c r="I69">
        <f>EXP(-'STRIP Yield Curve Weekly'!I68%*'STRIP Prices Weekly'!I$1)</f>
        <v>0.72789388774594621</v>
      </c>
      <c r="J69">
        <f>EXP(-'STRIP Yield Curve Weekly'!J68%*'STRIP Prices Weekly'!J$1)</f>
        <v>0.68510717027581858</v>
      </c>
      <c r="K69">
        <f>EXP(-'STRIP Yield Curve Weekly'!K68%*'STRIP Prices Weekly'!K$1)</f>
        <v>0.64920937668514733</v>
      </c>
      <c r="L69">
        <f>EXP(-'STRIP Yield Curve Weekly'!L68%*'STRIP Prices Weekly'!L$1)</f>
        <v>0.49211148137326771</v>
      </c>
      <c r="M69">
        <f>EXP(-'STRIP Yield Curve Weekly'!M68%*'STRIP Prices Weekly'!M$1)</f>
        <v>0.38212786547866501</v>
      </c>
      <c r="N69">
        <f>EXP(-'STRIP Yield Curve Weekly'!N68%*'STRIP Prices Weekly'!N$1)</f>
        <v>0.25241013363814874</v>
      </c>
    </row>
    <row r="70" spans="1:14" x14ac:dyDescent="0.25">
      <c r="A70" t="str">
        <f>'STRIP Yield Curve Weekly'!A69</f>
        <v>8/1/2008</v>
      </c>
      <c r="B70">
        <f>EXP(-'STRIP Yield Curve Weekly'!B69%*'STRIP Prices Weekly'!B$1)</f>
        <v>0.97886650918798979</v>
      </c>
      <c r="C70">
        <f>EXP(-'STRIP Yield Curve Weekly'!C69%*'STRIP Prices Weekly'!C$1)</f>
        <v>0.95370583894815086</v>
      </c>
      <c r="D70">
        <f>EXP(-'STRIP Yield Curve Weekly'!D69%*'STRIP Prices Weekly'!D$1)</f>
        <v>0.92056285232913959</v>
      </c>
      <c r="E70">
        <f>EXP(-'STRIP Yield Curve Weekly'!E69%*'STRIP Prices Weekly'!E$1)</f>
        <v>0.88228512874185272</v>
      </c>
      <c r="F70">
        <f>EXP(-'STRIP Yield Curve Weekly'!F69%*'STRIP Prices Weekly'!F$1)</f>
        <v>0.8490391335793791</v>
      </c>
      <c r="G70">
        <f>EXP(-'STRIP Yield Curve Weekly'!G69%*'STRIP Prices Weekly'!G$1)</f>
        <v>0.8111680767811561</v>
      </c>
      <c r="H70">
        <f>EXP(-'STRIP Yield Curve Weekly'!H69%*'STRIP Prices Weekly'!H$1)</f>
        <v>0.77079718075939208</v>
      </c>
      <c r="I70">
        <f>EXP(-'STRIP Yield Curve Weekly'!I69%*'STRIP Prices Weekly'!I$1)</f>
        <v>0.72609094747434</v>
      </c>
      <c r="J70">
        <f>EXP(-'STRIP Yield Curve Weekly'!J69%*'STRIP Prices Weekly'!J$1)</f>
        <v>0.6819083597739688</v>
      </c>
      <c r="K70">
        <f>EXP(-'STRIP Yield Curve Weekly'!K69%*'STRIP Prices Weekly'!K$1)</f>
        <v>0.64778268599163491</v>
      </c>
      <c r="L70">
        <f>EXP(-'STRIP Yield Curve Weekly'!L69%*'STRIP Prices Weekly'!L$1)</f>
        <v>0.49019598424320754</v>
      </c>
      <c r="M70">
        <f>EXP(-'STRIP Yield Curve Weekly'!M69%*'STRIP Prices Weekly'!M$1)</f>
        <v>0.37969005644954396</v>
      </c>
      <c r="N70">
        <f>EXP(-'STRIP Yield Curve Weekly'!N69%*'STRIP Prices Weekly'!N$1)</f>
        <v>0.25120146811457916</v>
      </c>
    </row>
    <row r="71" spans="1:14" x14ac:dyDescent="0.25">
      <c r="A71" t="str">
        <f>'STRIP Yield Curve Weekly'!A70</f>
        <v>7/25/2008</v>
      </c>
      <c r="B71">
        <f>EXP(-'STRIP Yield Curve Weekly'!B70%*'STRIP Prices Weekly'!B$1)</f>
        <v>0.97644192796859419</v>
      </c>
      <c r="C71">
        <f>EXP(-'STRIP Yield Curve Weekly'!C70%*'STRIP Prices Weekly'!C$1)</f>
        <v>0.9491200374642581</v>
      </c>
      <c r="D71">
        <f>EXP(-'STRIP Yield Curve Weekly'!D70%*'STRIP Prices Weekly'!D$1)</f>
        <v>0.9143151169890591</v>
      </c>
      <c r="E71">
        <f>EXP(-'STRIP Yield Curve Weekly'!E70%*'STRIP Prices Weekly'!E$1)</f>
        <v>0.87420532962281139</v>
      </c>
      <c r="F71">
        <f>EXP(-'STRIP Yield Curve Weekly'!F70%*'STRIP Prices Weekly'!F$1)</f>
        <v>0.83840835504586797</v>
      </c>
      <c r="G71">
        <f>EXP(-'STRIP Yield Curve Weekly'!G70%*'STRIP Prices Weekly'!G$1)</f>
        <v>0.80043495925199537</v>
      </c>
      <c r="H71">
        <f>EXP(-'STRIP Yield Curve Weekly'!H70%*'STRIP Prices Weekly'!H$1)</f>
        <v>0.76087971148045108</v>
      </c>
      <c r="I71">
        <f>EXP(-'STRIP Yield Curve Weekly'!I70%*'STRIP Prices Weekly'!I$1)</f>
        <v>0.71571015888793843</v>
      </c>
      <c r="J71">
        <f>EXP(-'STRIP Yield Curve Weekly'!J70%*'STRIP Prices Weekly'!J$1)</f>
        <v>0.67306726926577976</v>
      </c>
      <c r="K71">
        <f>EXP(-'STRIP Yield Curve Weekly'!K70%*'STRIP Prices Weekly'!K$1)</f>
        <v>0.63629053748977937</v>
      </c>
      <c r="L71">
        <f>EXP(-'STRIP Yield Curve Weekly'!L70%*'STRIP Prices Weekly'!L$1)</f>
        <v>0.47835602574495811</v>
      </c>
      <c r="M71">
        <f>EXP(-'STRIP Yield Curve Weekly'!M70%*'STRIP Prices Weekly'!M$1)</f>
        <v>0.37113106642105481</v>
      </c>
      <c r="N71">
        <f>EXP(-'STRIP Yield Curve Weekly'!N70%*'STRIP Prices Weekly'!N$1)</f>
        <v>0.24290132210198523</v>
      </c>
    </row>
    <row r="72" spans="1:14" x14ac:dyDescent="0.25">
      <c r="A72" t="str">
        <f>'STRIP Yield Curve Weekly'!A71</f>
        <v>7/18/2008</v>
      </c>
      <c r="B72">
        <f>EXP(-'STRIP Yield Curve Weekly'!B71%*'STRIP Prices Weekly'!B$1)</f>
        <v>0.97962052665953636</v>
      </c>
      <c r="C72">
        <f>EXP(-'STRIP Yield Curve Weekly'!C71%*'STRIP Prices Weekly'!C$1)</f>
        <v>0.95033568896319465</v>
      </c>
      <c r="D72">
        <f>EXP(-'STRIP Yield Curve Weekly'!D71%*'STRIP Prices Weekly'!D$1)</f>
        <v>0.91945883944655571</v>
      </c>
      <c r="E72">
        <f>EXP(-'STRIP Yield Curve Weekly'!E71%*'STRIP Prices Weekly'!E$1)</f>
        <v>0.88235571437553983</v>
      </c>
      <c r="F72">
        <f>EXP(-'STRIP Yield Curve Weekly'!F71%*'STRIP Prices Weekly'!F$1)</f>
        <v>0.83954097066870925</v>
      </c>
      <c r="G72">
        <f>EXP(-'STRIP Yield Curve Weekly'!G71%*'STRIP Prices Weekly'!G$1)</f>
        <v>0.80312894407508439</v>
      </c>
      <c r="H72">
        <f>EXP(-'STRIP Yield Curve Weekly'!H71%*'STRIP Prices Weekly'!H$1)</f>
        <v>0.76402864275603355</v>
      </c>
      <c r="I72">
        <f>EXP(-'STRIP Yield Curve Weekly'!I71%*'STRIP Prices Weekly'!I$1)</f>
        <v>0.71869371464219722</v>
      </c>
      <c r="J72">
        <f>EXP(-'STRIP Yield Curve Weekly'!J71%*'STRIP Prices Weekly'!J$1)</f>
        <v>0.67440126267658707</v>
      </c>
      <c r="K72">
        <f>EXP(-'STRIP Yield Curve Weekly'!K71%*'STRIP Prices Weekly'!K$1)</f>
        <v>0.6419787984876657</v>
      </c>
      <c r="L72">
        <f>EXP(-'STRIP Yield Curve Weekly'!L71%*'STRIP Prices Weekly'!L$1)</f>
        <v>0.47950545897489411</v>
      </c>
      <c r="M72">
        <f>EXP(-'STRIP Yield Curve Weekly'!M71%*'STRIP Prices Weekly'!M$1)</f>
        <v>0.37433655744720296</v>
      </c>
      <c r="N72">
        <f>EXP(-'STRIP Yield Curve Weekly'!N71%*'STRIP Prices Weekly'!N$1)</f>
        <v>0.24282846263482111</v>
      </c>
    </row>
    <row r="73" spans="1:14" x14ac:dyDescent="0.25">
      <c r="A73" t="str">
        <f>'STRIP Yield Curve Weekly'!A72</f>
        <v>7/11/2008</v>
      </c>
      <c r="B73">
        <f>EXP(-'STRIP Yield Curve Weekly'!B72%*'STRIP Prices Weekly'!B$1)</f>
        <v>0.97929730522020941</v>
      </c>
      <c r="C73">
        <f>EXP(-'STRIP Yield Curve Weekly'!C72%*'STRIP Prices Weekly'!C$1)</f>
        <v>0.95138163338502013</v>
      </c>
      <c r="D73">
        <f>EXP(-'STRIP Yield Curve Weekly'!D72%*'STRIP Prices Weekly'!D$1)</f>
        <v>0.92235970124950228</v>
      </c>
      <c r="E73">
        <f>EXP(-'STRIP Yield Curve Weekly'!E72%*'STRIP Prices Weekly'!E$1)</f>
        <v>0.8866012028254876</v>
      </c>
      <c r="F73">
        <f>EXP(-'STRIP Yield Curve Weekly'!F72%*'STRIP Prices Weekly'!F$1)</f>
        <v>0.84476229406375136</v>
      </c>
      <c r="G73">
        <f>EXP(-'STRIP Yield Curve Weekly'!G72%*'STRIP Prices Weekly'!G$1)</f>
        <v>0.80956355299187865</v>
      </c>
      <c r="H73">
        <f>EXP(-'STRIP Yield Curve Weekly'!H72%*'STRIP Prices Weekly'!H$1)</f>
        <v>0.77025781153411366</v>
      </c>
      <c r="I73">
        <f>EXP(-'STRIP Yield Curve Weekly'!I72%*'STRIP Prices Weekly'!I$1)</f>
        <v>0.72707910295632516</v>
      </c>
      <c r="J73">
        <f>EXP(-'STRIP Yield Curve Weekly'!J72%*'STRIP Prices Weekly'!J$1)</f>
        <v>0.68135623764220254</v>
      </c>
      <c r="K73">
        <f>EXP(-'STRIP Yield Curve Weekly'!K72%*'STRIP Prices Weekly'!K$1)</f>
        <v>0.65083443059786905</v>
      </c>
      <c r="L73">
        <f>EXP(-'STRIP Yield Curve Weekly'!L72%*'STRIP Prices Weekly'!L$1)</f>
        <v>0.49026951915582462</v>
      </c>
      <c r="M73">
        <f>EXP(-'STRIP Yield Curve Weekly'!M72%*'STRIP Prices Weekly'!M$1)</f>
        <v>0.38296947221067529</v>
      </c>
      <c r="N73">
        <f>EXP(-'STRIP Yield Curve Weekly'!N72%*'STRIP Prices Weekly'!N$1)</f>
        <v>0.25561062205667651</v>
      </c>
    </row>
    <row r="74" spans="1:14" x14ac:dyDescent="0.25">
      <c r="A74" t="str">
        <f>'STRIP Yield Curve Weekly'!A73</f>
        <v>7/4/2008</v>
      </c>
      <c r="B74">
        <f>EXP(-'STRIP Yield Curve Weekly'!B73%*'STRIP Prices Weekly'!B$1)</f>
        <v>0.97918958844116666</v>
      </c>
      <c r="C74">
        <f>EXP(-'STRIP Yield Curve Weekly'!C73%*'STRIP Prices Weekly'!C$1)</f>
        <v>0.95229539829004706</v>
      </c>
      <c r="D74">
        <f>EXP(-'STRIP Yield Curve Weekly'!D73%*'STRIP Prices Weekly'!D$1)</f>
        <v>0.92382741970144677</v>
      </c>
      <c r="E74">
        <f>EXP(-'STRIP Yield Curve Weekly'!E73%*'STRIP Prices Weekly'!E$1)</f>
        <v>0.8867076013536106</v>
      </c>
      <c r="F74">
        <f>EXP(-'STRIP Yield Curve Weekly'!F73%*'STRIP Prices Weekly'!F$1)</f>
        <v>0.84472005700498343</v>
      </c>
      <c r="G74">
        <f>EXP(-'STRIP Yield Curve Weekly'!G73%*'STRIP Prices Weekly'!G$1)</f>
        <v>0.80786525336932447</v>
      </c>
      <c r="H74">
        <f>EXP(-'STRIP Yield Curve Weekly'!H73%*'STRIP Prices Weekly'!H$1)</f>
        <v>0.76686845361251121</v>
      </c>
      <c r="I74">
        <f>EXP(-'STRIP Yield Curve Weekly'!I73%*'STRIP Prices Weekly'!I$1)</f>
        <v>0.72458224789509218</v>
      </c>
      <c r="J74">
        <f>EXP(-'STRIP Yield Curve Weekly'!J73%*'STRIP Prices Weekly'!J$1)</f>
        <v>0.68123360455673587</v>
      </c>
      <c r="K74">
        <f>EXP(-'STRIP Yield Curve Weekly'!K73%*'STRIP Prices Weekly'!K$1)</f>
        <v>0.64946911237949723</v>
      </c>
      <c r="L74">
        <f>EXP(-'STRIP Yield Curve Weekly'!L73%*'STRIP Prices Weekly'!L$1)</f>
        <v>0.49159503549935807</v>
      </c>
      <c r="M74">
        <f>EXP(-'STRIP Yield Curve Weekly'!M73%*'STRIP Prices Weekly'!M$1)</f>
        <v>0.38358271382868192</v>
      </c>
      <c r="N74">
        <f>EXP(-'STRIP Yield Curve Weekly'!N73%*'STRIP Prices Weekly'!N$1)</f>
        <v>0.25316850102136268</v>
      </c>
    </row>
    <row r="75" spans="1:14" x14ac:dyDescent="0.25">
      <c r="A75" t="str">
        <f>'STRIP Yield Curve Weekly'!A74</f>
        <v>6/27/2008</v>
      </c>
      <c r="B75">
        <f>EXP(-'STRIP Yield Curve Weekly'!B74%*'STRIP Prices Weekly'!B$1)</f>
        <v>0.97856310759981735</v>
      </c>
      <c r="C75">
        <f>EXP(-'STRIP Yield Curve Weekly'!C74%*'STRIP Prices Weekly'!C$1)</f>
        <v>0.95065885803307082</v>
      </c>
      <c r="D75">
        <f>EXP(-'STRIP Yield Curve Weekly'!D74%*'STRIP Prices Weekly'!D$1)</f>
        <v>0.92155759727523678</v>
      </c>
      <c r="E75">
        <f>EXP(-'STRIP Yield Curve Weekly'!E74%*'STRIP Prices Weekly'!E$1)</f>
        <v>0.88458205478650476</v>
      </c>
      <c r="F75">
        <f>EXP(-'STRIP Yield Curve Weekly'!F74%*'STRIP Prices Weekly'!F$1)</f>
        <v>0.84332741815393231</v>
      </c>
      <c r="G75">
        <f>EXP(-'STRIP Yield Curve Weekly'!G74%*'STRIP Prices Weekly'!G$1)</f>
        <v>0.80650917916494436</v>
      </c>
      <c r="H75">
        <f>EXP(-'STRIP Yield Curve Weekly'!H74%*'STRIP Prices Weekly'!H$1)</f>
        <v>0.76638547863982609</v>
      </c>
      <c r="I75">
        <f>EXP(-'STRIP Yield Curve Weekly'!I74%*'STRIP Prices Weekly'!I$1)</f>
        <v>0.72411866361923127</v>
      </c>
      <c r="J75">
        <f>EXP(-'STRIP Yield Curve Weekly'!J74%*'STRIP Prices Weekly'!J$1)</f>
        <v>0.68055951701661299</v>
      </c>
      <c r="K75">
        <f>EXP(-'STRIP Yield Curve Weekly'!K74%*'STRIP Prices Weekly'!K$1)</f>
        <v>0.64966398234224398</v>
      </c>
      <c r="L75">
        <f>EXP(-'STRIP Yield Curve Weekly'!L74%*'STRIP Prices Weekly'!L$1)</f>
        <v>0.49218530363200469</v>
      </c>
      <c r="M75">
        <f>EXP(-'STRIP Yield Curve Weekly'!M74%*'STRIP Prices Weekly'!M$1)</f>
        <v>0.38488911467864517</v>
      </c>
      <c r="N75">
        <f>EXP(-'STRIP Yield Curve Weekly'!N74%*'STRIP Prices Weekly'!N$1)</f>
        <v>0.25370071350102302</v>
      </c>
    </row>
    <row r="76" spans="1:14" x14ac:dyDescent="0.25">
      <c r="A76" t="str">
        <f>'STRIP Yield Curve Weekly'!A75</f>
        <v>6/20/2008</v>
      </c>
      <c r="B76">
        <f>EXP(-'STRIP Yield Curve Weekly'!B75%*'STRIP Prices Weekly'!B$1)</f>
        <v>0.97561230496954565</v>
      </c>
      <c r="C76">
        <f>EXP(-'STRIP Yield Curve Weekly'!C75%*'STRIP Prices Weekly'!C$1)</f>
        <v>0.94485859273748973</v>
      </c>
      <c r="D76">
        <f>EXP(-'STRIP Yield Curve Weekly'!D75%*'STRIP Prices Weekly'!D$1)</f>
        <v>0.91382152010903694</v>
      </c>
      <c r="E76">
        <f>EXP(-'STRIP Yield Curve Weekly'!E75%*'STRIP Prices Weekly'!E$1)</f>
        <v>0.87609565395011202</v>
      </c>
      <c r="F76">
        <f>EXP(-'STRIP Yield Curve Weekly'!F75%*'STRIP Prices Weekly'!F$1)</f>
        <v>0.83280979518585529</v>
      </c>
      <c r="G76">
        <f>EXP(-'STRIP Yield Curve Weekly'!G75%*'STRIP Prices Weekly'!G$1)</f>
        <v>0.79416820109494968</v>
      </c>
      <c r="H76">
        <f>EXP(-'STRIP Yield Curve Weekly'!H75%*'STRIP Prices Weekly'!H$1)</f>
        <v>0.75604831206239032</v>
      </c>
      <c r="I76">
        <f>EXP(-'STRIP Yield Curve Weekly'!I75%*'STRIP Prices Weekly'!I$1)</f>
        <v>0.71393739682745094</v>
      </c>
      <c r="J76">
        <f>EXP(-'STRIP Yield Curve Weekly'!J75%*'STRIP Prices Weekly'!J$1)</f>
        <v>0.66787783760934671</v>
      </c>
      <c r="K76">
        <f>EXP(-'STRIP Yield Curve Weekly'!K75%*'STRIP Prices Weekly'!K$1)</f>
        <v>0.63737315136457606</v>
      </c>
      <c r="L76">
        <f>EXP(-'STRIP Yield Curve Weekly'!L75%*'STRIP Prices Weekly'!L$1)</f>
        <v>0.47606541867631097</v>
      </c>
      <c r="M76">
        <f>EXP(-'STRIP Yield Curve Weekly'!M75%*'STRIP Prices Weekly'!M$1)</f>
        <v>0.37001934164275252</v>
      </c>
      <c r="N76">
        <f>EXP(-'STRIP Yield Curve Weekly'!N75%*'STRIP Prices Weekly'!N$1)</f>
        <v>0.24159319009780494</v>
      </c>
    </row>
    <row r="77" spans="1:14" x14ac:dyDescent="0.25">
      <c r="A77" t="str">
        <f>'STRIP Yield Curve Weekly'!A76</f>
        <v>6/13/2008</v>
      </c>
      <c r="B77">
        <f>EXP(-'STRIP Yield Curve Weekly'!B76%*'STRIP Prices Weekly'!B$1)</f>
        <v>0.97477363906530046</v>
      </c>
      <c r="C77">
        <f>EXP(-'STRIP Yield Curve Weekly'!C76%*'STRIP Prices Weekly'!C$1)</f>
        <v>0.94240515125240798</v>
      </c>
      <c r="D77">
        <f>EXP(-'STRIP Yield Curve Weekly'!D76%*'STRIP Prices Weekly'!D$1)</f>
        <v>0.90917289442785965</v>
      </c>
      <c r="E77">
        <f>EXP(-'STRIP Yield Curve Weekly'!E76%*'STRIP Prices Weekly'!E$1)</f>
        <v>0.87047172642234272</v>
      </c>
      <c r="F77">
        <f>EXP(-'STRIP Yield Curve Weekly'!F76%*'STRIP Prices Weekly'!F$1)</f>
        <v>0.82737271689745617</v>
      </c>
      <c r="G77">
        <f>EXP(-'STRIP Yield Curve Weekly'!G76%*'STRIP Prices Weekly'!G$1)</f>
        <v>0.78752512817324605</v>
      </c>
      <c r="H77">
        <f>EXP(-'STRIP Yield Curve Weekly'!H76%*'STRIP Prices Weekly'!H$1)</f>
        <v>0.75130018001677734</v>
      </c>
      <c r="I77">
        <f>EXP(-'STRIP Yield Curve Weekly'!I76%*'STRIP Prices Weekly'!I$1)</f>
        <v>0.70722953870511207</v>
      </c>
      <c r="J77">
        <f>EXP(-'STRIP Yield Curve Weekly'!J76%*'STRIP Prices Weekly'!J$1)</f>
        <v>0.66392240252630275</v>
      </c>
      <c r="K77">
        <f>EXP(-'STRIP Yield Curve Weekly'!K76%*'STRIP Prices Weekly'!K$1)</f>
        <v>0.63267399835439786</v>
      </c>
      <c r="L77">
        <f>EXP(-'STRIP Yield Curve Weekly'!L76%*'STRIP Prices Weekly'!L$1)</f>
        <v>0.47081031232594217</v>
      </c>
      <c r="M77">
        <f>EXP(-'STRIP Yield Curve Weekly'!M76%*'STRIP Prices Weekly'!M$1)</f>
        <v>0.36414614305950299</v>
      </c>
      <c r="N77">
        <f>EXP(-'STRIP Yield Curve Weekly'!N76%*'STRIP Prices Weekly'!N$1)</f>
        <v>0.23558111204658871</v>
      </c>
    </row>
    <row r="78" spans="1:14" x14ac:dyDescent="0.25">
      <c r="A78" t="str">
        <f>'STRIP Yield Curve Weekly'!A77</f>
        <v>6/6/2008</v>
      </c>
      <c r="B78">
        <f>EXP(-'STRIP Yield Curve Weekly'!B77%*'STRIP Prices Weekly'!B$1)</f>
        <v>0.97999285319722873</v>
      </c>
      <c r="C78">
        <f>EXP(-'STRIP Yield Curve Weekly'!C77%*'STRIP Prices Weekly'!C$1)</f>
        <v>0.95364861831445014</v>
      </c>
      <c r="D78">
        <f>EXP(-'STRIP Yield Curve Weekly'!D77%*'STRIP Prices Weekly'!D$1)</f>
        <v>0.92732609567964452</v>
      </c>
      <c r="E78">
        <f>EXP(-'STRIP Yield Curve Weekly'!E77%*'STRIP Prices Weekly'!E$1)</f>
        <v>0.89040398812905353</v>
      </c>
      <c r="F78">
        <f>EXP(-'STRIP Yield Curve Weekly'!F77%*'STRIP Prices Weekly'!F$1)</f>
        <v>0.84797849769793443</v>
      </c>
      <c r="G78">
        <f>EXP(-'STRIP Yield Curve Weekly'!G77%*'STRIP Prices Weekly'!G$1)</f>
        <v>0.80912650668638575</v>
      </c>
      <c r="H78">
        <f>EXP(-'STRIP Yield Curve Weekly'!H77%*'STRIP Prices Weekly'!H$1)</f>
        <v>0.76810410625629433</v>
      </c>
      <c r="I78">
        <f>EXP(-'STRIP Yield Curve Weekly'!I77%*'STRIP Prices Weekly'!I$1)</f>
        <v>0.72591670655669271</v>
      </c>
      <c r="J78">
        <f>EXP(-'STRIP Yield Curve Weekly'!J77%*'STRIP Prices Weekly'!J$1)</f>
        <v>0.68209249988890464</v>
      </c>
      <c r="K78">
        <f>EXP(-'STRIP Yield Curve Weekly'!K77%*'STRIP Prices Weekly'!K$1)</f>
        <v>0.65142044525244569</v>
      </c>
      <c r="L78">
        <f>EXP(-'STRIP Yield Curve Weekly'!L77%*'STRIP Prices Weekly'!L$1)</f>
        <v>0.48522139871967856</v>
      </c>
      <c r="M78">
        <f>EXP(-'STRIP Yield Curve Weekly'!M77%*'STRIP Prices Weekly'!M$1)</f>
        <v>0.37613769218815041</v>
      </c>
      <c r="N78">
        <f>EXP(-'STRIP Yield Curve Weekly'!N77%*'STRIP Prices Weekly'!N$1)</f>
        <v>0.24195585181123766</v>
      </c>
    </row>
    <row r="79" spans="1:14" x14ac:dyDescent="0.25">
      <c r="A79" t="str">
        <f>'STRIP Yield Curve Weekly'!A78</f>
        <v>5/30/2008</v>
      </c>
      <c r="B79">
        <f>EXP(-'STRIP Yield Curve Weekly'!B78%*'STRIP Prices Weekly'!B$1)</f>
        <v>0.97706705082046919</v>
      </c>
      <c r="C79">
        <f>EXP(-'STRIP Yield Curve Weekly'!C78%*'STRIP Prices Weekly'!C$1)</f>
        <v>0.94896819040635239</v>
      </c>
      <c r="D79">
        <f>EXP(-'STRIP Yield Curve Weekly'!D78%*'STRIP Prices Weekly'!D$1)</f>
        <v>0.9180256018729871</v>
      </c>
      <c r="E79">
        <f>EXP(-'STRIP Yield Curve Weekly'!E78%*'STRIP Prices Weekly'!E$1)</f>
        <v>0.88210868936063058</v>
      </c>
      <c r="F79">
        <f>EXP(-'STRIP Yield Curve Weekly'!F78%*'STRIP Prices Weekly'!F$1)</f>
        <v>0.83924718274486099</v>
      </c>
      <c r="G79">
        <f>EXP(-'STRIP Yield Curve Weekly'!G78%*'STRIP Prices Weekly'!G$1)</f>
        <v>0.80014685452862633</v>
      </c>
      <c r="H79">
        <f>EXP(-'STRIP Yield Curve Weekly'!H78%*'STRIP Prices Weekly'!H$1)</f>
        <v>0.76328026145286665</v>
      </c>
      <c r="I79">
        <f>EXP(-'STRIP Yield Curve Weekly'!I78%*'STRIP Prices Weekly'!I$1)</f>
        <v>0.71990213487156829</v>
      </c>
      <c r="J79">
        <f>EXP(-'STRIP Yield Curve Weekly'!J78%*'STRIP Prices Weekly'!J$1)</f>
        <v>0.67385521883143118</v>
      </c>
      <c r="K79">
        <f>EXP(-'STRIP Yield Curve Weekly'!K78%*'STRIP Prices Weekly'!K$1)</f>
        <v>0.64069612399274345</v>
      </c>
      <c r="L79">
        <f>EXP(-'STRIP Yield Curve Weekly'!L78%*'STRIP Prices Weekly'!L$1)</f>
        <v>0.4804414068725168</v>
      </c>
      <c r="M79">
        <f>EXP(-'STRIP Yield Curve Weekly'!M78%*'STRIP Prices Weekly'!M$1)</f>
        <v>0.3710568476298971</v>
      </c>
      <c r="N79">
        <f>EXP(-'STRIP Yield Curve Weekly'!N78%*'STRIP Prices Weekly'!N$1)</f>
        <v>0.23799633609214002</v>
      </c>
    </row>
    <row r="80" spans="1:14" x14ac:dyDescent="0.25">
      <c r="A80" t="str">
        <f>'STRIP Yield Curve Weekly'!A79</f>
        <v>5/23/2008</v>
      </c>
      <c r="B80">
        <f>EXP(-'STRIP Yield Curve Weekly'!B79%*'STRIP Prices Weekly'!B$1)</f>
        <v>0.97919938038601073</v>
      </c>
      <c r="C80">
        <f>EXP(-'STRIP Yield Curve Weekly'!C79%*'STRIP Prices Weekly'!C$1)</f>
        <v>0.95292412070849397</v>
      </c>
      <c r="D80">
        <f>EXP(-'STRIP Yield Curve Weekly'!D79%*'STRIP Prices Weekly'!D$1)</f>
        <v>0.92579726925042971</v>
      </c>
      <c r="E80">
        <f>EXP(-'STRIP Yield Curve Weekly'!E79%*'STRIP Prices Weekly'!E$1)</f>
        <v>0.89172276168319442</v>
      </c>
      <c r="F80">
        <f>EXP(-'STRIP Yield Curve Weekly'!F79%*'STRIP Prices Weekly'!F$1)</f>
        <v>0.85018611044489845</v>
      </c>
      <c r="G80">
        <f>EXP(-'STRIP Yield Curve Weekly'!G79%*'STRIP Prices Weekly'!G$1)</f>
        <v>0.8127270155909273</v>
      </c>
      <c r="H80">
        <f>EXP(-'STRIP Yield Curve Weekly'!H79%*'STRIP Prices Weekly'!H$1)</f>
        <v>0.77322902001478466</v>
      </c>
      <c r="I80">
        <f>EXP(-'STRIP Yield Curve Weekly'!I79%*'STRIP Prices Weekly'!I$1)</f>
        <v>0.73157173332578673</v>
      </c>
      <c r="J80">
        <f>EXP(-'STRIP Yield Curve Weekly'!J79%*'STRIP Prices Weekly'!J$1)</f>
        <v>0.68906477453489523</v>
      </c>
      <c r="K80">
        <f>EXP(-'STRIP Yield Curve Weekly'!K79%*'STRIP Prices Weekly'!K$1)</f>
        <v>0.65599638547491745</v>
      </c>
      <c r="L80">
        <f>EXP(-'STRIP Yield Curve Weekly'!L79%*'STRIP Prices Weekly'!L$1)</f>
        <v>0.49403446352844682</v>
      </c>
      <c r="M80">
        <f>EXP(-'STRIP Yield Curve Weekly'!M79%*'STRIP Prices Weekly'!M$1)</f>
        <v>0.38235721099472669</v>
      </c>
      <c r="N80">
        <f>EXP(-'STRIP Yield Curve Weekly'!N79%*'STRIP Prices Weekly'!N$1)</f>
        <v>0.2473131330803732</v>
      </c>
    </row>
    <row r="81" spans="1:14" x14ac:dyDescent="0.25">
      <c r="A81" t="str">
        <f>'STRIP Yield Curve Weekly'!A80</f>
        <v>5/16/2008</v>
      </c>
      <c r="B81">
        <f>EXP(-'STRIP Yield Curve Weekly'!B80%*'STRIP Prices Weekly'!B$1)</f>
        <v>0.97842611835422433</v>
      </c>
      <c r="C81">
        <f>EXP(-'STRIP Yield Curve Weekly'!C80%*'STRIP Prices Weekly'!C$1)</f>
        <v>0.95252397661393839</v>
      </c>
      <c r="D81">
        <f>EXP(-'STRIP Yield Curve Weekly'!D80%*'STRIP Prices Weekly'!D$1)</f>
        <v>0.92615840060147347</v>
      </c>
      <c r="E81">
        <f>EXP(-'STRIP Yield Curve Weekly'!E80%*'STRIP Prices Weekly'!E$1)</f>
        <v>0.89365096455784954</v>
      </c>
      <c r="F81">
        <f>EXP(-'STRIP Yield Curve Weekly'!F80%*'STRIP Prices Weekly'!F$1)</f>
        <v>0.85227162012165325</v>
      </c>
      <c r="G81">
        <f>EXP(-'STRIP Yield Curve Weekly'!G80%*'STRIP Prices Weekly'!G$1)</f>
        <v>0.8132147981204072</v>
      </c>
      <c r="H81">
        <f>EXP(-'STRIP Yield Curve Weekly'!H80%*'STRIP Prices Weekly'!H$1)</f>
        <v>0.77485450712091075</v>
      </c>
      <c r="I81">
        <f>EXP(-'STRIP Yield Curve Weekly'!I80%*'STRIP Prices Weekly'!I$1)</f>
        <v>0.73209865464269241</v>
      </c>
      <c r="J81">
        <f>EXP(-'STRIP Yield Curve Weekly'!J80%*'STRIP Prices Weekly'!J$1)</f>
        <v>0.68683581752564837</v>
      </c>
      <c r="K81">
        <f>EXP(-'STRIP Yield Curve Weekly'!K80%*'STRIP Prices Weekly'!K$1)</f>
        <v>0.65337764091379846</v>
      </c>
      <c r="L81">
        <f>EXP(-'STRIP Yield Curve Weekly'!L80%*'STRIP Prices Weekly'!L$1)</f>
        <v>0.4924807034252599</v>
      </c>
      <c r="M81">
        <f>EXP(-'STRIP Yield Curve Weekly'!M80%*'STRIP Prices Weekly'!M$1)</f>
        <v>0.38144065399668436</v>
      </c>
      <c r="N81">
        <f>EXP(-'STRIP Yield Curve Weekly'!N80%*'STRIP Prices Weekly'!N$1)</f>
        <v>0.24539159438544786</v>
      </c>
    </row>
    <row r="82" spans="1:14" x14ac:dyDescent="0.25">
      <c r="A82" t="str">
        <f>'STRIP Yield Curve Weekly'!A81</f>
        <v>5/9/2008</v>
      </c>
      <c r="B82">
        <f>EXP(-'STRIP Yield Curve Weekly'!B81%*'STRIP Prices Weekly'!B$1)</f>
        <v>0.9795813426221559</v>
      </c>
      <c r="C82">
        <f>EXP(-'STRIP Yield Curve Weekly'!C81%*'STRIP Prices Weekly'!C$1)</f>
        <v>0.95536673166554154</v>
      </c>
      <c r="D82">
        <f>EXP(-'STRIP Yield Curve Weekly'!D81%*'STRIP Prices Weekly'!D$1)</f>
        <v>0.93094972894470807</v>
      </c>
      <c r="E82">
        <f>EXP(-'STRIP Yield Curve Weekly'!E81%*'STRIP Prices Weekly'!E$1)</f>
        <v>0.89863350254070795</v>
      </c>
      <c r="F82">
        <f>EXP(-'STRIP Yield Curve Weekly'!F81%*'STRIP Prices Weekly'!F$1)</f>
        <v>0.85791521619526023</v>
      </c>
      <c r="G82">
        <f>EXP(-'STRIP Yield Curve Weekly'!G81%*'STRIP Prices Weekly'!G$1)</f>
        <v>0.81914022081292404</v>
      </c>
      <c r="H82">
        <f>EXP(-'STRIP Yield Curve Weekly'!H81%*'STRIP Prices Weekly'!H$1)</f>
        <v>0.7790967836055116</v>
      </c>
      <c r="I82">
        <f>EXP(-'STRIP Yield Curve Weekly'!I81%*'STRIP Prices Weekly'!I$1)</f>
        <v>0.7369759644582341</v>
      </c>
      <c r="J82">
        <f>EXP(-'STRIP Yield Curve Weekly'!J81%*'STRIP Prices Weekly'!J$1)</f>
        <v>0.69074123801519782</v>
      </c>
      <c r="K82">
        <f>EXP(-'STRIP Yield Curve Weekly'!K81%*'STRIP Prices Weekly'!K$1)</f>
        <v>0.65849391403863455</v>
      </c>
      <c r="L82">
        <f>EXP(-'STRIP Yield Curve Weekly'!L81%*'STRIP Prices Weekly'!L$1)</f>
        <v>0.49589057079267368</v>
      </c>
      <c r="M82">
        <f>EXP(-'STRIP Yield Curve Weekly'!M81%*'STRIP Prices Weekly'!M$1)</f>
        <v>0.38627721256854469</v>
      </c>
      <c r="N82">
        <f>EXP(-'STRIP Yield Curve Weekly'!N81%*'STRIP Prices Weekly'!N$1)</f>
        <v>0.24880147243189463</v>
      </c>
    </row>
    <row r="83" spans="1:14" x14ac:dyDescent="0.25">
      <c r="A83" t="str">
        <f>'STRIP Yield Curve Weekly'!A82</f>
        <v>5/2/2008</v>
      </c>
      <c r="B83">
        <f>EXP(-'STRIP Yield Curve Weekly'!B82%*'STRIP Prices Weekly'!B$1)</f>
        <v>0.97758503361071825</v>
      </c>
      <c r="C83">
        <f>EXP(-'STRIP Yield Curve Weekly'!C82%*'STRIP Prices Weekly'!C$1)</f>
        <v>0.95124844927945118</v>
      </c>
      <c r="D83">
        <f>EXP(-'STRIP Yield Curve Weekly'!D82%*'STRIP Prices Weekly'!D$1)</f>
        <v>0.92515868947000679</v>
      </c>
      <c r="E83">
        <f>EXP(-'STRIP Yield Curve Weekly'!E82%*'STRIP Prices Weekly'!E$1)</f>
        <v>0.89240072857686048</v>
      </c>
      <c r="F83">
        <f>EXP(-'STRIP Yield Curve Weekly'!F82%*'STRIP Prices Weekly'!F$1)</f>
        <v>0.84988859737406719</v>
      </c>
      <c r="G83">
        <f>EXP(-'STRIP Yield Curve Weekly'!G82%*'STRIP Prices Weekly'!G$1)</f>
        <v>0.81082745772391718</v>
      </c>
      <c r="H83">
        <f>EXP(-'STRIP Yield Curve Weekly'!H82%*'STRIP Prices Weekly'!H$1)</f>
        <v>0.77371630777692202</v>
      </c>
      <c r="I83">
        <f>EXP(-'STRIP Yield Curve Weekly'!I82%*'STRIP Prices Weekly'!I$1)</f>
        <v>0.73086976146219995</v>
      </c>
      <c r="J83">
        <f>EXP(-'STRIP Yield Curve Weekly'!J82%*'STRIP Prices Weekly'!J$1)</f>
        <v>0.68553892378116621</v>
      </c>
      <c r="K83">
        <f>EXP(-'STRIP Yield Curve Weekly'!K82%*'STRIP Prices Weekly'!K$1)</f>
        <v>0.65252880184554973</v>
      </c>
      <c r="L83">
        <f>EXP(-'STRIP Yield Curve Weekly'!L82%*'STRIP Prices Weekly'!L$1)</f>
        <v>0.4906373592179723</v>
      </c>
      <c r="M83">
        <f>EXP(-'STRIP Yield Curve Weekly'!M82%*'STRIP Prices Weekly'!M$1)</f>
        <v>0.38319932284229569</v>
      </c>
      <c r="N83">
        <f>EXP(-'STRIP Yield Curve Weekly'!N82%*'STRIP Prices Weekly'!N$1)</f>
        <v>0.24768438114643432</v>
      </c>
    </row>
    <row r="84" spans="1:14" x14ac:dyDescent="0.25">
      <c r="A84" t="str">
        <f>'STRIP Yield Curve Weekly'!A83</f>
        <v>4/25/2008</v>
      </c>
      <c r="B84">
        <f>EXP(-'STRIP Yield Curve Weekly'!B83%*'STRIP Prices Weekly'!B$1)</f>
        <v>0.9794246221453089</v>
      </c>
      <c r="C84">
        <f>EXP(-'STRIP Yield Curve Weekly'!C83%*'STRIP Prices Weekly'!C$1)</f>
        <v>0.95439275441208582</v>
      </c>
      <c r="D84">
        <f>EXP(-'STRIP Yield Curve Weekly'!D83%*'STRIP Prices Weekly'!D$1)</f>
        <v>0.9231901986483978</v>
      </c>
      <c r="E84">
        <f>EXP(-'STRIP Yield Curve Weekly'!E83%*'STRIP Prices Weekly'!E$1)</f>
        <v>0.88766576287716192</v>
      </c>
      <c r="F84">
        <f>EXP(-'STRIP Yield Curve Weekly'!F83%*'STRIP Prices Weekly'!F$1)</f>
        <v>0.85039868354303982</v>
      </c>
      <c r="G84">
        <f>EXP(-'STRIP Yield Curve Weekly'!G83%*'STRIP Prices Weekly'!G$1)</f>
        <v>0.81146014985879689</v>
      </c>
      <c r="H84">
        <f>EXP(-'STRIP Yield Curve Weekly'!H83%*'STRIP Prices Weekly'!H$1)</f>
        <v>0.77926041111035549</v>
      </c>
      <c r="I84">
        <f>EXP(-'STRIP Yield Curve Weekly'!I83%*'STRIP Prices Weekly'!I$1)</f>
        <v>0.73662230088134295</v>
      </c>
      <c r="J84">
        <f>EXP(-'STRIP Yield Curve Weekly'!J83%*'STRIP Prices Weekly'!J$1)</f>
        <v>0.68733051738484507</v>
      </c>
      <c r="K84">
        <f>EXP(-'STRIP Yield Curve Weekly'!K83%*'STRIP Prices Weekly'!K$1)</f>
        <v>0.65063920955331056</v>
      </c>
      <c r="L84">
        <f>EXP(-'STRIP Yield Curve Weekly'!L83%*'STRIP Prices Weekly'!L$1)</f>
        <v>0.48770234889864816</v>
      </c>
      <c r="M84">
        <f>EXP(-'STRIP Yield Curve Weekly'!M83%*'STRIP Prices Weekly'!M$1)</f>
        <v>0.38060240696771641</v>
      </c>
      <c r="N84">
        <f>EXP(-'STRIP Yield Curve Weekly'!N83%*'STRIP Prices Weekly'!N$1)</f>
        <v>0.24561254623381226</v>
      </c>
    </row>
    <row r="85" spans="1:14" x14ac:dyDescent="0.25">
      <c r="A85" t="str">
        <f>'STRIP Yield Curve Weekly'!A84</f>
        <v>4/18/2008</v>
      </c>
      <c r="B85">
        <f>EXP(-'STRIP Yield Curve Weekly'!B84%*'STRIP Prices Weekly'!B$1)</f>
        <v>0.98039473264669708</v>
      </c>
      <c r="C85">
        <f>EXP(-'STRIP Yield Curve Weekly'!C84%*'STRIP Prices Weekly'!C$1)</f>
        <v>0.95980993355716449</v>
      </c>
      <c r="D85">
        <f>EXP(-'STRIP Yield Curve Weekly'!D84%*'STRIP Prices Weekly'!D$1)</f>
        <v>0.9302796863841355</v>
      </c>
      <c r="E85">
        <f>EXP(-'STRIP Yield Curve Weekly'!E84%*'STRIP Prices Weekly'!E$1)</f>
        <v>0.89590580489409766</v>
      </c>
      <c r="F85">
        <f>EXP(-'STRIP Yield Curve Weekly'!F84%*'STRIP Prices Weekly'!F$1)</f>
        <v>0.86122455616933868</v>
      </c>
      <c r="G85">
        <f>EXP(-'STRIP Yield Curve Weekly'!G84%*'STRIP Prices Weekly'!G$1)</f>
        <v>0.82550496591085987</v>
      </c>
      <c r="H85">
        <f>EXP(-'STRIP Yield Curve Weekly'!H84%*'STRIP Prices Weekly'!H$1)</f>
        <v>0.78792686842367055</v>
      </c>
      <c r="I85">
        <f>EXP(-'STRIP Yield Curve Weekly'!I84%*'STRIP Prices Weekly'!I$1)</f>
        <v>0.74432314780433328</v>
      </c>
      <c r="J85">
        <f>EXP(-'STRIP Yield Curve Weekly'!J84%*'STRIP Prices Weekly'!J$1)</f>
        <v>0.69736244235343225</v>
      </c>
      <c r="K85">
        <f>EXP(-'STRIP Yield Curve Weekly'!K84%*'STRIP Prices Weekly'!K$1)</f>
        <v>0.6610670546661539</v>
      </c>
      <c r="L85">
        <f>EXP(-'STRIP Yield Curve Weekly'!L84%*'STRIP Prices Weekly'!L$1)</f>
        <v>0.4949987706261828</v>
      </c>
      <c r="M85">
        <f>EXP(-'STRIP Yield Curve Weekly'!M84%*'STRIP Prices Weekly'!M$1)</f>
        <v>0.38573680284602141</v>
      </c>
      <c r="N85">
        <f>EXP(-'STRIP Yield Curve Weekly'!N84%*'STRIP Prices Weekly'!N$1)</f>
        <v>0.25203180225716443</v>
      </c>
    </row>
    <row r="86" spans="1:14" x14ac:dyDescent="0.25">
      <c r="A86" t="str">
        <f>'STRIP Yield Curve Weekly'!A85</f>
        <v>4/11/2008</v>
      </c>
      <c r="B86">
        <f>EXP(-'STRIP Yield Curve Weekly'!B85%*'STRIP Prices Weekly'!B$1)</f>
        <v>0.98437338264184071</v>
      </c>
      <c r="C86">
        <f>EXP(-'STRIP Yield Curve Weekly'!C85%*'STRIP Prices Weekly'!C$1)</f>
        <v>0.96736441832149023</v>
      </c>
      <c r="D86">
        <f>EXP(-'STRIP Yield Curve Weekly'!D85%*'STRIP Prices Weekly'!D$1)</f>
        <v>0.94077619979003035</v>
      </c>
      <c r="E86">
        <f>EXP(-'STRIP Yield Curve Weekly'!E85%*'STRIP Prices Weekly'!E$1)</f>
        <v>0.90940931011311821</v>
      </c>
      <c r="F86">
        <f>EXP(-'STRIP Yield Curve Weekly'!F85%*'STRIP Prices Weekly'!F$1)</f>
        <v>0.87752485434793814</v>
      </c>
      <c r="G86">
        <f>EXP(-'STRIP Yield Curve Weekly'!G85%*'STRIP Prices Weekly'!G$1)</f>
        <v>0.83808143954006731</v>
      </c>
      <c r="H86">
        <f>EXP(-'STRIP Yield Curve Weekly'!H85%*'STRIP Prices Weekly'!H$1)</f>
        <v>0.80138804382635509</v>
      </c>
      <c r="I86">
        <f>EXP(-'STRIP Yield Curve Weekly'!I85%*'STRIP Prices Weekly'!I$1)</f>
        <v>0.76100146197406771</v>
      </c>
      <c r="J86">
        <f>EXP(-'STRIP Yield Curve Weekly'!J85%*'STRIP Prices Weekly'!J$1)</f>
        <v>0.71246107493633293</v>
      </c>
      <c r="K86">
        <f>EXP(-'STRIP Yield Curve Weekly'!K85%*'STRIP Prices Weekly'!K$1)</f>
        <v>0.67705687449816465</v>
      </c>
      <c r="L86">
        <f>EXP(-'STRIP Yield Curve Weekly'!L85%*'STRIP Prices Weekly'!L$1)</f>
        <v>0.51007372749316704</v>
      </c>
      <c r="M86">
        <f>EXP(-'STRIP Yield Curve Weekly'!M85%*'STRIP Prices Weekly'!M$1)</f>
        <v>0.39899755098233308</v>
      </c>
      <c r="N86">
        <f>EXP(-'STRIP Yield Curve Weekly'!N85%*'STRIP Prices Weekly'!N$1)</f>
        <v>0.26657490645295601</v>
      </c>
    </row>
    <row r="87" spans="1:14" x14ac:dyDescent="0.25">
      <c r="A87" t="str">
        <f>'STRIP Yield Curve Weekly'!A86</f>
        <v>4/4/2008</v>
      </c>
      <c r="B87">
        <f>EXP(-'STRIP Yield Curve Weekly'!B86%*'STRIP Prices Weekly'!B$1)</f>
        <v>0.98325183638845681</v>
      </c>
      <c r="C87">
        <f>EXP(-'STRIP Yield Curve Weekly'!C86%*'STRIP Prices Weekly'!C$1)</f>
        <v>0.96577924087623923</v>
      </c>
      <c r="D87">
        <f>EXP(-'STRIP Yield Curve Weekly'!D86%*'STRIP Prices Weekly'!D$1)</f>
        <v>0.93911249872619429</v>
      </c>
      <c r="E87">
        <f>EXP(-'STRIP Yield Curve Weekly'!E86%*'STRIP Prices Weekly'!E$1)</f>
        <v>0.90824601086652035</v>
      </c>
      <c r="F87">
        <f>EXP(-'STRIP Yield Curve Weekly'!F86%*'STRIP Prices Weekly'!F$1)</f>
        <v>0.8755964217220622</v>
      </c>
      <c r="G87">
        <f>EXP(-'STRIP Yield Curve Weekly'!G86%*'STRIP Prices Weekly'!G$1)</f>
        <v>0.84070033698700031</v>
      </c>
      <c r="H87">
        <f>EXP(-'STRIP Yield Curve Weekly'!H86%*'STRIP Prices Weekly'!H$1)</f>
        <v>0.80222994319219032</v>
      </c>
      <c r="I87">
        <f>EXP(-'STRIP Yield Curve Weekly'!I86%*'STRIP Prices Weekly'!I$1)</f>
        <v>0.76106234452629518</v>
      </c>
      <c r="J87">
        <f>EXP(-'STRIP Yield Curve Weekly'!J86%*'STRIP Prices Weekly'!J$1)</f>
        <v>0.71239695632496947</v>
      </c>
      <c r="K87">
        <f>EXP(-'STRIP Yield Curve Weekly'!K86%*'STRIP Prices Weekly'!K$1)</f>
        <v>0.67685378790032802</v>
      </c>
      <c r="L87">
        <f>EXP(-'STRIP Yield Curve Weekly'!L86%*'STRIP Prices Weekly'!L$1)</f>
        <v>0.50862208694017852</v>
      </c>
      <c r="M87">
        <f>EXP(-'STRIP Yield Curve Weekly'!M86%*'STRIP Prices Weekly'!M$1)</f>
        <v>0.39510647240926328</v>
      </c>
      <c r="N87">
        <f>EXP(-'STRIP Yield Curve Weekly'!N86%*'STRIP Prices Weekly'!N$1)</f>
        <v>0.2660955032136948</v>
      </c>
    </row>
    <row r="88" spans="1:14" x14ac:dyDescent="0.25">
      <c r="A88" t="str">
        <f>'STRIP Yield Curve Weekly'!A87</f>
        <v>3/28/2008</v>
      </c>
      <c r="B88">
        <f>EXP(-'STRIP Yield Curve Weekly'!B87%*'STRIP Prices Weekly'!B$1)</f>
        <v>0.98484599528346861</v>
      </c>
      <c r="C88">
        <f>EXP(-'STRIP Yield Curve Weekly'!C87%*'STRIP Prices Weekly'!C$1)</f>
        <v>0.96802244983130603</v>
      </c>
      <c r="D88">
        <f>EXP(-'STRIP Yield Curve Weekly'!D87%*'STRIP Prices Weekly'!D$1)</f>
        <v>0.94346123631905199</v>
      </c>
      <c r="E88">
        <f>EXP(-'STRIP Yield Curve Weekly'!E87%*'STRIP Prices Weekly'!E$1)</f>
        <v>0.91221460873045557</v>
      </c>
      <c r="F88">
        <f>EXP(-'STRIP Yield Curve Weekly'!F87%*'STRIP Prices Weekly'!F$1)</f>
        <v>0.87958946272034344</v>
      </c>
      <c r="G88">
        <f>EXP(-'STRIP Yield Curve Weekly'!G87%*'STRIP Prices Weekly'!G$1)</f>
        <v>0.84515097410857731</v>
      </c>
      <c r="H88">
        <f>EXP(-'STRIP Yield Curve Weekly'!H87%*'STRIP Prices Weekly'!H$1)</f>
        <v>0.80217378906158432</v>
      </c>
      <c r="I88">
        <f>EXP(-'STRIP Yield Curve Weekly'!I87%*'STRIP Prices Weekly'!I$1)</f>
        <v>0.76148865879608452</v>
      </c>
      <c r="J88">
        <f>EXP(-'STRIP Yield Curve Weekly'!J87%*'STRIP Prices Weekly'!J$1)</f>
        <v>0.71374465975098367</v>
      </c>
      <c r="K88">
        <f>EXP(-'STRIP Yield Curve Weekly'!K87%*'STRIP Prices Weekly'!K$1)</f>
        <v>0.67644779743690664</v>
      </c>
      <c r="L88">
        <f>EXP(-'STRIP Yield Curve Weekly'!L87%*'STRIP Prices Weekly'!L$1)</f>
        <v>0.50709850719166538</v>
      </c>
      <c r="M88">
        <f>EXP(-'STRIP Yield Curve Weekly'!M87%*'STRIP Prices Weekly'!M$1)</f>
        <v>0.39645212072127756</v>
      </c>
      <c r="N88">
        <f>EXP(-'STRIP Yield Curve Weekly'!N87%*'STRIP Prices Weekly'!N$1)</f>
        <v>0.26174095125775465</v>
      </c>
    </row>
    <row r="89" spans="1:14" x14ac:dyDescent="0.25">
      <c r="A89" t="str">
        <f>'STRIP Yield Curve Weekly'!A88</f>
        <v>3/21/2008</v>
      </c>
      <c r="B89">
        <f>EXP(-'STRIP Yield Curve Weekly'!B88%*'STRIP Prices Weekly'!B$1)</f>
        <v>0.98579190140123163</v>
      </c>
      <c r="C89">
        <f>EXP(-'STRIP Yield Curve Weekly'!C88%*'STRIP Prices Weekly'!C$1)</f>
        <v>0.97005743296038105</v>
      </c>
      <c r="D89">
        <f>EXP(-'STRIP Yield Curve Weekly'!D88%*'STRIP Prices Weekly'!D$1)</f>
        <v>0.94854125078928797</v>
      </c>
      <c r="E89">
        <f>EXP(-'STRIP Yield Curve Weekly'!E88%*'STRIP Prices Weekly'!E$1)</f>
        <v>0.91774105804297879</v>
      </c>
      <c r="F89">
        <f>EXP(-'STRIP Yield Curve Weekly'!F88%*'STRIP Prices Weekly'!F$1)</f>
        <v>0.88590106446632033</v>
      </c>
      <c r="G89">
        <f>EXP(-'STRIP Yield Curve Weekly'!G88%*'STRIP Prices Weekly'!G$1)</f>
        <v>0.85330349293915797</v>
      </c>
      <c r="H89">
        <f>EXP(-'STRIP Yield Curve Weekly'!H88%*'STRIP Prices Weekly'!H$1)</f>
        <v>0.81149260891396802</v>
      </c>
      <c r="I89">
        <f>EXP(-'STRIP Yield Curve Weekly'!I88%*'STRIP Prices Weekly'!I$1)</f>
        <v>0.77234804118531064</v>
      </c>
      <c r="J89">
        <f>EXP(-'STRIP Yield Curve Weekly'!J88%*'STRIP Prices Weekly'!J$1)</f>
        <v>0.72123518651365215</v>
      </c>
      <c r="K89">
        <f>EXP(-'STRIP Yield Curve Weekly'!K88%*'STRIP Prices Weekly'!K$1)</f>
        <v>0.68242680711243109</v>
      </c>
      <c r="L89">
        <f>EXP(-'STRIP Yield Curve Weekly'!L88%*'STRIP Prices Weekly'!L$1)</f>
        <v>0.5200397645717928</v>
      </c>
      <c r="M89">
        <f>EXP(-'STRIP Yield Curve Weekly'!M88%*'STRIP Prices Weekly'!M$1)</f>
        <v>0.41156018992450044</v>
      </c>
      <c r="N89">
        <f>EXP(-'STRIP Yield Curve Weekly'!N88%*'STRIP Prices Weekly'!N$1)</f>
        <v>0.27809291347440152</v>
      </c>
    </row>
    <row r="90" spans="1:14" x14ac:dyDescent="0.25">
      <c r="A90" t="str">
        <f>'STRIP Yield Curve Weekly'!A89</f>
        <v>3/14/2008</v>
      </c>
      <c r="B90">
        <f>EXP(-'STRIP Yield Curve Weekly'!B89%*'STRIP Prices Weekly'!B$1)</f>
        <v>0.98655125347834194</v>
      </c>
      <c r="C90">
        <f>EXP(-'STRIP Yield Curve Weekly'!C89%*'STRIP Prices Weekly'!C$1)</f>
        <v>0.97172736747706279</v>
      </c>
      <c r="D90">
        <f>EXP(-'STRIP Yield Curve Weekly'!D89%*'STRIP Prices Weekly'!D$1)</f>
        <v>0.94737526228075186</v>
      </c>
      <c r="E90">
        <f>EXP(-'STRIP Yield Curve Weekly'!E89%*'STRIP Prices Weekly'!E$1)</f>
        <v>0.91447970852291072</v>
      </c>
      <c r="F90">
        <f>EXP(-'STRIP Yield Curve Weekly'!F89%*'STRIP Prices Weekly'!F$1)</f>
        <v>0.88307071203914522</v>
      </c>
      <c r="G90">
        <f>EXP(-'STRIP Yield Curve Weekly'!G89%*'STRIP Prices Weekly'!G$1)</f>
        <v>0.8467244177694</v>
      </c>
      <c r="H90">
        <f>EXP(-'STRIP Yield Curve Weekly'!H89%*'STRIP Prices Weekly'!H$1)</f>
        <v>0.80318516506888149</v>
      </c>
      <c r="I90">
        <f>EXP(-'STRIP Yield Curve Weekly'!I89%*'STRIP Prices Weekly'!I$1)</f>
        <v>0.7602104318605718</v>
      </c>
      <c r="J90">
        <f>EXP(-'STRIP Yield Curve Weekly'!J89%*'STRIP Prices Weekly'!J$1)</f>
        <v>0.71348775791857766</v>
      </c>
      <c r="K90">
        <f>EXP(-'STRIP Yield Curve Weekly'!K89%*'STRIP Prices Weekly'!K$1)</f>
        <v>0.67448894053967257</v>
      </c>
      <c r="L90">
        <f>EXP(-'STRIP Yield Curve Weekly'!L89%*'STRIP Prices Weekly'!L$1)</f>
        <v>0.50641438609259937</v>
      </c>
      <c r="M90">
        <f>EXP(-'STRIP Yield Curve Weekly'!M89%*'STRIP Prices Weekly'!M$1)</f>
        <v>0.39629357158493034</v>
      </c>
      <c r="N90">
        <f>EXP(-'STRIP Yield Curve Weekly'!N89%*'STRIP Prices Weekly'!N$1)</f>
        <v>0.25994115513139754</v>
      </c>
    </row>
    <row r="91" spans="1:14" x14ac:dyDescent="0.25">
      <c r="A91" t="str">
        <f>'STRIP Yield Curve Weekly'!A90</f>
        <v>3/7/2008</v>
      </c>
      <c r="B91">
        <f>EXP(-'STRIP Yield Curve Weekly'!B90%*'STRIP Prices Weekly'!B$1)</f>
        <v>0.98601865961474888</v>
      </c>
      <c r="C91">
        <f>EXP(-'STRIP Yield Curve Weekly'!C90%*'STRIP Prices Weekly'!C$1)</f>
        <v>0.97124162523900337</v>
      </c>
      <c r="D91">
        <f>EXP(-'STRIP Yield Curve Weekly'!D90%*'STRIP Prices Weekly'!D$1)</f>
        <v>0.94618232116100964</v>
      </c>
      <c r="E91">
        <f>EXP(-'STRIP Yield Curve Weekly'!E90%*'STRIP Prices Weekly'!E$1)</f>
        <v>0.91272559197329894</v>
      </c>
      <c r="F91">
        <f>EXP(-'STRIP Yield Curve Weekly'!F90%*'STRIP Prices Weekly'!F$1)</f>
        <v>0.88055754347613668</v>
      </c>
      <c r="G91">
        <f>EXP(-'STRIP Yield Curve Weekly'!G90%*'STRIP Prices Weekly'!G$1)</f>
        <v>0.84130585919146594</v>
      </c>
      <c r="H91">
        <f>EXP(-'STRIP Yield Curve Weekly'!H90%*'STRIP Prices Weekly'!H$1)</f>
        <v>0.7950740690908501</v>
      </c>
      <c r="I91">
        <f>EXP(-'STRIP Yield Curve Weekly'!I90%*'STRIP Prices Weekly'!I$1)</f>
        <v>0.75270642578340874</v>
      </c>
      <c r="J91">
        <f>EXP(-'STRIP Yield Curve Weekly'!J90%*'STRIP Prices Weekly'!J$1)</f>
        <v>0.71105179765288051</v>
      </c>
      <c r="K91">
        <f>EXP(-'STRIP Yield Curve Weekly'!K90%*'STRIP Prices Weekly'!K$1)</f>
        <v>0.67018599543193935</v>
      </c>
      <c r="L91">
        <f>EXP(-'STRIP Yield Curve Weekly'!L90%*'STRIP Prices Weekly'!L$1)</f>
        <v>0.49641152934738414</v>
      </c>
      <c r="M91">
        <f>EXP(-'STRIP Yield Curve Weekly'!M90%*'STRIP Prices Weekly'!M$1)</f>
        <v>0.38205144754761716</v>
      </c>
      <c r="N91">
        <f>EXP(-'STRIP Yield Curve Weekly'!N90%*'STRIP Prices Weekly'!N$1)</f>
        <v>0.24326594748580882</v>
      </c>
    </row>
    <row r="92" spans="1:14" x14ac:dyDescent="0.25">
      <c r="A92" t="str">
        <f>'STRIP Yield Curve Weekly'!A91</f>
        <v>2/29/2008</v>
      </c>
      <c r="B92">
        <f>EXP(-'STRIP Yield Curve Weekly'!B91%*'STRIP Prices Weekly'!B$1)</f>
        <v>0.98503313380016855</v>
      </c>
      <c r="C92">
        <f>EXP(-'STRIP Yield Curve Weekly'!C91%*'STRIP Prices Weekly'!C$1)</f>
        <v>0.96912662468419775</v>
      </c>
      <c r="D92">
        <f>EXP(-'STRIP Yield Curve Weekly'!D91%*'STRIP Prices Weekly'!D$1)</f>
        <v>0.94320653617131311</v>
      </c>
      <c r="E92">
        <f>EXP(-'STRIP Yield Curve Weekly'!E91%*'STRIP Prices Weekly'!E$1)</f>
        <v>0.91247006458305047</v>
      </c>
      <c r="F92">
        <f>EXP(-'STRIP Yield Curve Weekly'!F91%*'STRIP Prices Weekly'!F$1)</f>
        <v>0.88002936741871352</v>
      </c>
      <c r="G92">
        <f>EXP(-'STRIP Yield Curve Weekly'!G91%*'STRIP Prices Weekly'!G$1)</f>
        <v>0.83888638403356297</v>
      </c>
      <c r="H92">
        <f>EXP(-'STRIP Yield Curve Weekly'!H91%*'STRIP Prices Weekly'!H$1)</f>
        <v>0.79407290662860064</v>
      </c>
      <c r="I92">
        <f>EXP(-'STRIP Yield Curve Weekly'!I91%*'STRIP Prices Weekly'!I$1)</f>
        <v>0.75318831208307757</v>
      </c>
      <c r="J92">
        <f>EXP(-'STRIP Yield Curve Weekly'!J91%*'STRIP Prices Weekly'!J$1)</f>
        <v>0.71335934167996051</v>
      </c>
      <c r="K92">
        <f>EXP(-'STRIP Yield Curve Weekly'!K91%*'STRIP Prices Weekly'!K$1)</f>
        <v>0.67577168775065533</v>
      </c>
      <c r="L92">
        <f>EXP(-'STRIP Yield Curve Weekly'!L91%*'STRIP Prices Weekly'!L$1)</f>
        <v>0.5063384296315625</v>
      </c>
      <c r="M92">
        <f>EXP(-'STRIP Yield Curve Weekly'!M91%*'STRIP Prices Weekly'!M$1)</f>
        <v>0.39550177650077628</v>
      </c>
      <c r="N92">
        <f>EXP(-'STRIP Yield Curve Weekly'!N91%*'STRIP Prices Weekly'!N$1)</f>
        <v>0.25469207818826278</v>
      </c>
    </row>
    <row r="93" spans="1:14" x14ac:dyDescent="0.25">
      <c r="A93" t="str">
        <f>'STRIP Yield Curve Weekly'!A92</f>
        <v>2/22/2008</v>
      </c>
      <c r="B93">
        <f>EXP(-'STRIP Yield Curve Weekly'!B92%*'STRIP Prices Weekly'!B$1)</f>
        <v>0.98118917408548756</v>
      </c>
      <c r="C93">
        <f>EXP(-'STRIP Yield Curve Weekly'!C92%*'STRIP Prices Weekly'!C$1)</f>
        <v>0.9611161631015589</v>
      </c>
      <c r="D93">
        <f>EXP(-'STRIP Yield Curve Weekly'!D92%*'STRIP Prices Weekly'!D$1)</f>
        <v>0.93192773952580032</v>
      </c>
      <c r="E93">
        <f>EXP(-'STRIP Yield Curve Weekly'!E92%*'STRIP Prices Weekly'!E$1)</f>
        <v>0.89838192038314235</v>
      </c>
      <c r="F93">
        <f>EXP(-'STRIP Yield Curve Weekly'!F92%*'STRIP Prices Weekly'!F$1)</f>
        <v>0.86355300446165839</v>
      </c>
      <c r="G93">
        <f>EXP(-'STRIP Yield Curve Weekly'!G92%*'STRIP Prices Weekly'!G$1)</f>
        <v>0.82342731233975819</v>
      </c>
      <c r="H93">
        <f>EXP(-'STRIP Yield Curve Weekly'!H92%*'STRIP Prices Weekly'!H$1)</f>
        <v>0.77719033284148653</v>
      </c>
      <c r="I93">
        <f>EXP(-'STRIP Yield Curve Weekly'!I92%*'STRIP Prices Weekly'!I$1)</f>
        <v>0.73603323869692827</v>
      </c>
      <c r="J93">
        <f>EXP(-'STRIP Yield Curve Weekly'!J92%*'STRIP Prices Weekly'!J$1)</f>
        <v>0.69523177486364984</v>
      </c>
      <c r="K93">
        <f>EXP(-'STRIP Yield Curve Weekly'!K92%*'STRIP Prices Weekly'!K$1)</f>
        <v>0.65711252778238194</v>
      </c>
      <c r="L93">
        <f>EXP(-'STRIP Yield Curve Weekly'!L92%*'STRIP Prices Weekly'!L$1)</f>
        <v>0.49277628051157363</v>
      </c>
      <c r="M93">
        <f>EXP(-'STRIP Yield Curve Weekly'!M92%*'STRIP Prices Weekly'!M$1)</f>
        <v>0.38220429869482764</v>
      </c>
      <c r="N93">
        <f>EXP(-'STRIP Yield Curve Weekly'!N92%*'STRIP Prices Weekly'!N$1)</f>
        <v>0.24436311101597494</v>
      </c>
    </row>
    <row r="94" spans="1:14" x14ac:dyDescent="0.25">
      <c r="A94" t="str">
        <f>'STRIP Yield Curve Weekly'!A93</f>
        <v>2/15/2008</v>
      </c>
      <c r="B94">
        <f>EXP(-'STRIP Yield Curve Weekly'!B93%*'STRIP Prices Weekly'!B$1)</f>
        <v>0.9826129303617579</v>
      </c>
      <c r="C94">
        <f>EXP(-'STRIP Yield Curve Weekly'!C93%*'STRIP Prices Weekly'!C$1)</f>
        <v>0.96257817051362127</v>
      </c>
      <c r="D94">
        <f>EXP(-'STRIP Yield Curve Weekly'!D93%*'STRIP Prices Weekly'!D$1)</f>
        <v>0.93458752197309625</v>
      </c>
      <c r="E94">
        <f>EXP(-'STRIP Yield Curve Weekly'!E93%*'STRIP Prices Weekly'!E$1)</f>
        <v>0.90054062640310706</v>
      </c>
      <c r="F94">
        <f>EXP(-'STRIP Yield Curve Weekly'!F93%*'STRIP Prices Weekly'!F$1)</f>
        <v>0.86610424705746702</v>
      </c>
      <c r="G94">
        <f>EXP(-'STRIP Yield Curve Weekly'!G93%*'STRIP Prices Weekly'!G$1)</f>
        <v>0.82471286141457723</v>
      </c>
      <c r="H94">
        <f>EXP(-'STRIP Yield Curve Weekly'!H93%*'STRIP Prices Weekly'!H$1)</f>
        <v>0.77806127365007938</v>
      </c>
      <c r="I94">
        <f>EXP(-'STRIP Yield Curve Weekly'!I93%*'STRIP Prices Weekly'!I$1)</f>
        <v>0.73650445074146453</v>
      </c>
      <c r="J94">
        <f>EXP(-'STRIP Yield Curve Weekly'!J93%*'STRIP Prices Weekly'!J$1)</f>
        <v>0.69698596829170645</v>
      </c>
      <c r="K94">
        <f>EXP(-'STRIP Yield Curve Weekly'!K93%*'STRIP Prices Weekly'!K$1)</f>
        <v>0.65704681981505675</v>
      </c>
      <c r="L94">
        <f>EXP(-'STRIP Yield Curve Weekly'!L93%*'STRIP Prices Weekly'!L$1)</f>
        <v>0.49019598424320754</v>
      </c>
      <c r="M94">
        <f>EXP(-'STRIP Yield Curve Weekly'!M93%*'STRIP Prices Weekly'!M$1)</f>
        <v>0.37877989294714637</v>
      </c>
      <c r="N94">
        <f>EXP(-'STRIP Yield Curve Weekly'!N93%*'STRIP Prices Weekly'!N$1)</f>
        <v>0.24000392538573603</v>
      </c>
    </row>
    <row r="95" spans="1:14" x14ac:dyDescent="0.25">
      <c r="A95" t="str">
        <f>'STRIP Yield Curve Weekly'!A94</f>
        <v>2/8/2008</v>
      </c>
      <c r="B95">
        <f>EXP(-'STRIP Yield Curve Weekly'!B94%*'STRIP Prices Weekly'!B$1)</f>
        <v>0.98209228349227407</v>
      </c>
      <c r="C95">
        <f>EXP(-'STRIP Yield Curve Weekly'!C94%*'STRIP Prices Weekly'!C$1)</f>
        <v>0.96327147635654375</v>
      </c>
      <c r="D95">
        <f>EXP(-'STRIP Yield Curve Weekly'!D94%*'STRIP Prices Weekly'!D$1)</f>
        <v>0.9338027980848137</v>
      </c>
      <c r="E95">
        <f>EXP(-'STRIP Yield Curve Weekly'!E94%*'STRIP Prices Weekly'!E$1)</f>
        <v>0.90187441328901863</v>
      </c>
      <c r="F95">
        <f>EXP(-'STRIP Yield Curve Weekly'!F94%*'STRIP Prices Weekly'!F$1)</f>
        <v>0.87088094429242768</v>
      </c>
      <c r="G95">
        <f>EXP(-'STRIP Yield Curve Weekly'!G94%*'STRIP Prices Weekly'!G$1)</f>
        <v>0.82917835685275043</v>
      </c>
      <c r="H95">
        <f>EXP(-'STRIP Yield Curve Weekly'!H94%*'STRIP Prices Weekly'!H$1)</f>
        <v>0.78489918201639597</v>
      </c>
      <c r="I95">
        <f>EXP(-'STRIP Yield Curve Weekly'!I94%*'STRIP Prices Weekly'!I$1)</f>
        <v>0.74372792740599425</v>
      </c>
      <c r="J95">
        <f>EXP(-'STRIP Yield Curve Weekly'!J94%*'STRIP Prices Weekly'!J$1)</f>
        <v>0.7083690953593802</v>
      </c>
      <c r="K95">
        <f>EXP(-'STRIP Yield Curve Weekly'!K94%*'STRIP Prices Weekly'!K$1)</f>
        <v>0.66664340581125292</v>
      </c>
      <c r="L95">
        <f>EXP(-'STRIP Yield Curve Weekly'!L94%*'STRIP Prices Weekly'!L$1)</f>
        <v>0.50429190599925133</v>
      </c>
      <c r="M95">
        <f>EXP(-'STRIP Yield Curve Weekly'!M94%*'STRIP Prices Weekly'!M$1)</f>
        <v>0.39297864775543001</v>
      </c>
      <c r="N95">
        <f>EXP(-'STRIP Yield Curve Weekly'!N94%*'STRIP Prices Weekly'!N$1)</f>
        <v>0.25492140423987592</v>
      </c>
    </row>
    <row r="96" spans="1:14" x14ac:dyDescent="0.25">
      <c r="A96" t="str">
        <f>'STRIP Yield Curve Weekly'!A95</f>
        <v>2/1/2008</v>
      </c>
      <c r="B96">
        <f>EXP(-'STRIP Yield Curve Weekly'!B95%*'STRIP Prices Weekly'!B$1)</f>
        <v>0.97899377010596467</v>
      </c>
      <c r="C96">
        <f>EXP(-'STRIP Yield Curve Weekly'!C95%*'STRIP Prices Weekly'!C$1)</f>
        <v>0.96055887735544898</v>
      </c>
      <c r="D96">
        <f>EXP(-'STRIP Yield Curve Weekly'!D95%*'STRIP Prices Weekly'!D$1)</f>
        <v>0.93599045519292079</v>
      </c>
      <c r="E96">
        <f>EXP(-'STRIP Yield Curve Weekly'!E95%*'STRIP Prices Weekly'!E$1)</f>
        <v>0.89379396015152124</v>
      </c>
      <c r="F96">
        <f>EXP(-'STRIP Yield Curve Weekly'!F95%*'STRIP Prices Weekly'!F$1)</f>
        <v>0.87310452456031251</v>
      </c>
      <c r="G96">
        <f>EXP(-'STRIP Yield Curve Weekly'!G95%*'STRIP Prices Weekly'!G$1)</f>
        <v>0.83717680017855023</v>
      </c>
      <c r="H96">
        <f>EXP(-'STRIP Yield Curve Weekly'!H95%*'STRIP Prices Weekly'!H$1)</f>
        <v>0.79296198238774007</v>
      </c>
      <c r="I96">
        <f>EXP(-'STRIP Yield Curve Weekly'!I95%*'STRIP Prices Weekly'!I$1)</f>
        <v>0.74892232933069325</v>
      </c>
      <c r="J96">
        <f>EXP(-'STRIP Yield Curve Weekly'!J95%*'STRIP Prices Weekly'!J$1)</f>
        <v>0.71355197470650256</v>
      </c>
      <c r="K96">
        <f>EXP(-'STRIP Yield Curve Weekly'!K95%*'STRIP Prices Weekly'!K$1)</f>
        <v>0.67868376248163431</v>
      </c>
      <c r="L96">
        <f>EXP(-'STRIP Yield Curve Weekly'!L95%*'STRIP Prices Weekly'!L$1)</f>
        <v>0.51268174830356605</v>
      </c>
      <c r="M96">
        <f>EXP(-'STRIP Yield Curve Weekly'!M95%*'STRIP Prices Weekly'!M$1)</f>
        <v>0.4022827819390874</v>
      </c>
      <c r="N96">
        <f>EXP(-'STRIP Yield Curve Weekly'!N95%*'STRIP Prices Weekly'!N$1)</f>
        <v>0.26474187084384504</v>
      </c>
    </row>
    <row r="97" spans="1:14" x14ac:dyDescent="0.25">
      <c r="A97" t="str">
        <f>'STRIP Yield Curve Weekly'!A96</f>
        <v>1/25/2008</v>
      </c>
      <c r="B97">
        <f>EXP(-'STRIP Yield Curve Weekly'!B96%*'STRIP Prices Weekly'!B$1)</f>
        <v>0.97774145972985183</v>
      </c>
      <c r="C97">
        <f>EXP(-'STRIP Yield Curve Weekly'!C96%*'STRIP Prices Weekly'!C$1)</f>
        <v>0.95771982694596791</v>
      </c>
      <c r="D97">
        <f>EXP(-'STRIP Yield Curve Weekly'!D96%*'STRIP Prices Weekly'!D$1)</f>
        <v>0.93329868069779243</v>
      </c>
      <c r="E97">
        <f>EXP(-'STRIP Yield Curve Weekly'!E96%*'STRIP Prices Weekly'!E$1)</f>
        <v>0.89379396015152124</v>
      </c>
      <c r="F97">
        <f>EXP(-'STRIP Yield Curve Weekly'!F96%*'STRIP Prices Weekly'!F$1)</f>
        <v>0.87088094429242768</v>
      </c>
      <c r="G97">
        <f>EXP(-'STRIP Yield Curve Weekly'!G96%*'STRIP Prices Weekly'!G$1)</f>
        <v>0.83627313730014774</v>
      </c>
      <c r="H97">
        <f>EXP(-'STRIP Yield Curve Weekly'!H96%*'STRIP Prices Weekly'!H$1)</f>
        <v>0.79396174420322396</v>
      </c>
      <c r="I97">
        <f>EXP(-'STRIP Yield Curve Weekly'!I96%*'STRIP Prices Weekly'!I$1)</f>
        <v>0.7505417499066388</v>
      </c>
      <c r="J97">
        <f>EXP(-'STRIP Yield Curve Weekly'!J96%*'STRIP Prices Weekly'!J$1)</f>
        <v>0.71432302713254936</v>
      </c>
      <c r="K97">
        <f>EXP(-'STRIP Yield Curve Weekly'!K96%*'STRIP Prices Weekly'!K$1)</f>
        <v>0.68051868467057464</v>
      </c>
      <c r="L97">
        <f>EXP(-'STRIP Yield Curve Weekly'!L96%*'STRIP Prices Weekly'!L$1)</f>
        <v>0.51445355494425804</v>
      </c>
      <c r="M97">
        <f>EXP(-'STRIP Yield Curve Weekly'!M96%*'STRIP Prices Weekly'!M$1)</f>
        <v>0.40454188510301875</v>
      </c>
      <c r="N97">
        <f>EXP(-'STRIP Yield Curve Weekly'!N96%*'STRIP Prices Weekly'!N$1)</f>
        <v>0.2706036702391087</v>
      </c>
    </row>
    <row r="98" spans="1:14" x14ac:dyDescent="0.25">
      <c r="A98" t="str">
        <f>'STRIP Yield Curve Weekly'!A97</f>
        <v>1/18/2008</v>
      </c>
      <c r="B98">
        <f>EXP(-'STRIP Yield Curve Weekly'!B97%*'STRIP Prices Weekly'!B$1)</f>
        <v>0.97465667324670213</v>
      </c>
      <c r="C98">
        <f>EXP(-'STRIP Yield Curve Weekly'!C97%*'STRIP Prices Weekly'!C$1)</f>
        <v>0.9542209791765266</v>
      </c>
      <c r="D98">
        <f>EXP(-'STRIP Yield Curve Weekly'!D97%*'STRIP Prices Weekly'!D$1)</f>
        <v>0.93011225111021301</v>
      </c>
      <c r="E98">
        <f>EXP(-'STRIP Yield Curve Weekly'!E97%*'STRIP Prices Weekly'!E$1)</f>
        <v>0.89379396015152124</v>
      </c>
      <c r="F98">
        <f>EXP(-'STRIP Yield Curve Weekly'!F97%*'STRIP Prices Weekly'!F$1)</f>
        <v>0.86740437828269756</v>
      </c>
      <c r="G98">
        <f>EXP(-'STRIP Yield Curve Weekly'!G97%*'STRIP Prices Weekly'!G$1)</f>
        <v>0.83176943330351327</v>
      </c>
      <c r="H98">
        <f>EXP(-'STRIP Yield Curve Weekly'!H97%*'STRIP Prices Weekly'!H$1)</f>
        <v>0.78919645242271119</v>
      </c>
      <c r="I98">
        <f>EXP(-'STRIP Yield Curve Weekly'!I97%*'STRIP Prices Weekly'!I$1)</f>
        <v>0.74593262341148237</v>
      </c>
      <c r="J98">
        <f>EXP(-'STRIP Yield Curve Weekly'!J97%*'STRIP Prices Weekly'!J$1)</f>
        <v>0.709709178929674</v>
      </c>
      <c r="K98">
        <f>EXP(-'STRIP Yield Curve Weekly'!K97%*'STRIP Prices Weekly'!K$1)</f>
        <v>0.6755014331300826</v>
      </c>
      <c r="L98">
        <f>EXP(-'STRIP Yield Curve Weekly'!L97%*'STRIP Prices Weekly'!L$1)</f>
        <v>0.51037986356129927</v>
      </c>
      <c r="M98">
        <f>EXP(-'STRIP Yield Curve Weekly'!M97%*'STRIP Prices Weekly'!M$1)</f>
        <v>0.40276581103690956</v>
      </c>
      <c r="N98">
        <f>EXP(-'STRIP Yield Curve Weekly'!N97%*'STRIP Prices Weekly'!N$1)</f>
        <v>0.26987402579272474</v>
      </c>
    </row>
    <row r="99" spans="1:14" x14ac:dyDescent="0.25">
      <c r="A99" t="str">
        <f>'STRIP Yield Curve Weekly'!A98</f>
        <v>1/11/2008</v>
      </c>
      <c r="B99">
        <f>EXP(-'STRIP Yield Curve Weekly'!B98%*'STRIP Prices Weekly'!B$1)</f>
        <v>0.9732249804890184</v>
      </c>
      <c r="C99">
        <f>EXP(-'STRIP Yield Curve Weekly'!C98%*'STRIP Prices Weekly'!C$1)</f>
        <v>0.95048775483837444</v>
      </c>
      <c r="D99">
        <f>EXP(-'STRIP Yield Curve Weekly'!D98%*'STRIP Prices Weekly'!D$1)</f>
        <v>0.92385513493976434</v>
      </c>
      <c r="E99">
        <f>EXP(-'STRIP Yield Curve Weekly'!E98%*'STRIP Prices Weekly'!E$1)</f>
        <v>1</v>
      </c>
      <c r="F99">
        <f>EXP(-'STRIP Yield Curve Weekly'!F98%*'STRIP Prices Weekly'!F$1)</f>
        <v>0.85911713864733608</v>
      </c>
      <c r="G99">
        <f>EXP(-'STRIP Yield Curve Weekly'!G98%*'STRIP Prices Weekly'!G$1)</f>
        <v>0.82327910876225918</v>
      </c>
      <c r="H99">
        <f>EXP(-'STRIP Yield Curve Weekly'!H98%*'STRIP Prices Weekly'!H$1)</f>
        <v>0.78029751697965721</v>
      </c>
      <c r="I99">
        <f>EXP(-'STRIP Yield Curve Weekly'!I98%*'STRIP Prices Weekly'!I$1)</f>
        <v>0.73721183450405536</v>
      </c>
      <c r="J99">
        <f>EXP(-'STRIP Yield Curve Weekly'!J98%*'STRIP Prices Weekly'!J$1)</f>
        <v>0.70082294411904256</v>
      </c>
      <c r="K99">
        <f>EXP(-'STRIP Yield Curve Weekly'!K98%*'STRIP Prices Weekly'!K$1)</f>
        <v>0.66604369665562313</v>
      </c>
      <c r="L99">
        <f>EXP(-'STRIP Yield Curve Weekly'!L98%*'STRIP Prices Weekly'!L$1)</f>
        <v>0.50527623462445037</v>
      </c>
      <c r="M99">
        <f>EXP(-'STRIP Yield Curve Weekly'!M98%*'STRIP Prices Weekly'!M$1)</f>
        <v>0.39859875286364327</v>
      </c>
      <c r="N99">
        <f>EXP(-'STRIP Yield Curve Weekly'!N98%*'STRIP Prices Weekly'!N$1)</f>
        <v>0.26284257504360103</v>
      </c>
    </row>
    <row r="100" spans="1:14" x14ac:dyDescent="0.25">
      <c r="A100" t="str">
        <f>'STRIP Yield Curve Weekly'!A99</f>
        <v>1/4/2008</v>
      </c>
      <c r="B100">
        <f>EXP(-'STRIP Yield Curve Weekly'!B99%*'STRIP Prices Weekly'!B$1)</f>
        <v>0.97142617867982051</v>
      </c>
      <c r="C100">
        <f>EXP(-'STRIP Yield Curve Weekly'!C99%*'STRIP Prices Weekly'!C$1)</f>
        <v>0.94754580517636255</v>
      </c>
      <c r="D100">
        <f>EXP(-'STRIP Yield Curve Weekly'!D99%*'STRIP Prices Weekly'!D$1)</f>
        <v>0.91915546808856552</v>
      </c>
      <c r="E100">
        <f>EXP(-'STRIP Yield Curve Weekly'!E99%*'STRIP Prices Weekly'!E$1)</f>
        <v>1</v>
      </c>
      <c r="F100">
        <f>EXP(-'STRIP Yield Curve Weekly'!F99%*'STRIP Prices Weekly'!F$1)</f>
        <v>0.85423410083562734</v>
      </c>
      <c r="G100">
        <f>EXP(-'STRIP Yield Curve Weekly'!G99%*'STRIP Prices Weekly'!G$1)</f>
        <v>0.81668648259811083</v>
      </c>
      <c r="H100">
        <f>EXP(-'STRIP Yield Curve Weekly'!H99%*'STRIP Prices Weekly'!H$1)</f>
        <v>0.77409552166754847</v>
      </c>
      <c r="I100">
        <f>EXP(-'STRIP Yield Curve Weekly'!I99%*'STRIP Prices Weekly'!I$1)</f>
        <v>0.73198152822831264</v>
      </c>
      <c r="J100">
        <f>EXP(-'STRIP Yield Curve Weekly'!J99%*'STRIP Prices Weekly'!J$1)</f>
        <v>0.69604567207726487</v>
      </c>
      <c r="K100">
        <f>EXP(-'STRIP Yield Curve Weekly'!K99%*'STRIP Prices Weekly'!K$1)</f>
        <v>0.66067053340162929</v>
      </c>
      <c r="L100">
        <f>EXP(-'STRIP Yield Curve Weekly'!L99%*'STRIP Prices Weekly'!L$1)</f>
        <v>0.50150083829814429</v>
      </c>
      <c r="M100">
        <f>EXP(-'STRIP Yield Curve Weekly'!M99%*'STRIP Prices Weekly'!M$1)</f>
        <v>0.39995629513747971</v>
      </c>
      <c r="N100">
        <f>EXP(-'STRIP Yield Curve Weekly'!N99%*'STRIP Prices Weekly'!N$1)</f>
        <v>0.26601568653583102</v>
      </c>
    </row>
    <row r="101" spans="1:14" x14ac:dyDescent="0.25">
      <c r="A101" t="str">
        <f>'STRIP Yield Curve Weekly'!A100</f>
        <v>12/28/2007</v>
      </c>
      <c r="B101">
        <f>EXP(-'STRIP Yield Curve Weekly'!B100%*'STRIP Prices Weekly'!B$1)</f>
        <v>0.96882624199226841</v>
      </c>
      <c r="C101">
        <f>EXP(-'STRIP Yield Curve Weekly'!C100%*'STRIP Prices Weekly'!C$1)</f>
        <v>0.94055984614570154</v>
      </c>
      <c r="D101">
        <f>EXP(-'STRIP Yield Curve Weekly'!D100%*'STRIP Prices Weekly'!D$1)</f>
        <v>0.9091456196501505</v>
      </c>
      <c r="E101">
        <f>EXP(-'STRIP Yield Curve Weekly'!E100%*'STRIP Prices Weekly'!E$1)</f>
        <v>0.85436224556136675</v>
      </c>
      <c r="F101">
        <f>EXP(-'STRIP Yield Curve Weekly'!F100%*'STRIP Prices Weekly'!F$1)</f>
        <v>0.84029689765843141</v>
      </c>
      <c r="G101">
        <f>EXP(-'STRIP Yield Curve Weekly'!G100%*'STRIP Prices Weekly'!G$1)</f>
        <v>0.80370740513581085</v>
      </c>
      <c r="H101">
        <f>EXP(-'STRIP Yield Curve Weekly'!H100%*'STRIP Prices Weekly'!H$1)</f>
        <v>0.76029405960751828</v>
      </c>
      <c r="I101">
        <f>EXP(-'STRIP Yield Curve Weekly'!I100%*'STRIP Prices Weekly'!I$1)</f>
        <v>0.71984454500440398</v>
      </c>
      <c r="J101">
        <f>EXP(-'STRIP Yield Curve Weekly'!J100%*'STRIP Prices Weekly'!J$1)</f>
        <v>0.68325987588573156</v>
      </c>
      <c r="K101">
        <f>EXP(-'STRIP Yield Curve Weekly'!K100%*'STRIP Prices Weekly'!K$1)</f>
        <v>0.64810665832096359</v>
      </c>
      <c r="L101">
        <f>EXP(-'STRIP Yield Curve Weekly'!L100%*'STRIP Prices Weekly'!L$1)</f>
        <v>0.49373813175875059</v>
      </c>
      <c r="M101">
        <f>EXP(-'STRIP Yield Curve Weekly'!M100%*'STRIP Prices Weekly'!M$1)</f>
        <v>0.39180147844900015</v>
      </c>
      <c r="N101">
        <f>EXP(-'STRIP Yield Curve Weekly'!N100%*'STRIP Prices Weekly'!N$1)</f>
        <v>0.25722605223767192</v>
      </c>
    </row>
    <row r="102" spans="1:14" x14ac:dyDescent="0.25">
      <c r="A102" t="str">
        <f>'STRIP Yield Curve Weekly'!A101</f>
        <v>12/21/2007</v>
      </c>
      <c r="B102">
        <f>EXP(-'STRIP Yield Curve Weekly'!B101%*'STRIP Prices Weekly'!B$1)</f>
        <v>0.96824512060092416</v>
      </c>
      <c r="C102">
        <f>EXP(-'STRIP Yield Curve Weekly'!C101%*'STRIP Prices Weekly'!C$1)</f>
        <v>0.93960096421555239</v>
      </c>
      <c r="D102">
        <f>EXP(-'STRIP Yield Curve Weekly'!D101%*'STRIP Prices Weekly'!D$1)</f>
        <v>0.90696628640895949</v>
      </c>
      <c r="E102">
        <f>EXP(-'STRIP Yield Curve Weekly'!E101%*'STRIP Prices Weekly'!E$1)</f>
        <v>0.87134263352974317</v>
      </c>
      <c r="F102">
        <f>EXP(-'STRIP Yield Curve Weekly'!F101%*'STRIP Prices Weekly'!F$1)</f>
        <v>0.83660771346583995</v>
      </c>
      <c r="G102">
        <f>EXP(-'STRIP Yield Curve Weekly'!G101%*'STRIP Prices Weekly'!G$1)</f>
        <v>0.79913930438181169</v>
      </c>
      <c r="H102">
        <f>EXP(-'STRIP Yield Curve Weekly'!H101%*'STRIP Prices Weekly'!H$1)</f>
        <v>0.7573725549830973</v>
      </c>
      <c r="I102">
        <f>EXP(-'STRIP Yield Curve Weekly'!I101%*'STRIP Prices Weekly'!I$1)</f>
        <v>0.71433731373595744</v>
      </c>
      <c r="J102">
        <f>EXP(-'STRIP Yield Curve Weekly'!J101%*'STRIP Prices Weekly'!J$1)</f>
        <v>0.67744290692541853</v>
      </c>
      <c r="K102">
        <f>EXP(-'STRIP Yield Curve Weekly'!K101%*'STRIP Prices Weekly'!K$1)</f>
        <v>0.6418504155666882</v>
      </c>
      <c r="L102">
        <f>EXP(-'STRIP Yield Curve Weekly'!L101%*'STRIP Prices Weekly'!L$1)</f>
        <v>0.48711745708524484</v>
      </c>
      <c r="M102">
        <f>EXP(-'STRIP Yield Curve Weekly'!M101%*'STRIP Prices Weekly'!M$1)</f>
        <v>0.38373617760492251</v>
      </c>
      <c r="N102">
        <f>EXP(-'STRIP Yield Curve Weekly'!N101%*'STRIP Prices Weekly'!N$1)</f>
        <v>0.25090020714557437</v>
      </c>
    </row>
    <row r="103" spans="1:14" x14ac:dyDescent="0.25">
      <c r="A103" t="str">
        <f>'STRIP Yield Curve Weekly'!A102</f>
        <v>12/14/2007</v>
      </c>
      <c r="B103">
        <f>EXP(-'STRIP Yield Curve Weekly'!B102%*'STRIP Prices Weekly'!B$1)</f>
        <v>0.96879717764097617</v>
      </c>
      <c r="C103">
        <f>EXP(-'STRIP Yield Curve Weekly'!C102%*'STRIP Prices Weekly'!C$1)</f>
        <v>0.9374236166783283</v>
      </c>
      <c r="D103">
        <f>EXP(-'STRIP Yield Curve Weekly'!D102%*'STRIP Prices Weekly'!D$1)</f>
        <v>0.90427659271059324</v>
      </c>
      <c r="E103">
        <f>EXP(-'STRIP Yield Curve Weekly'!E102%*'STRIP Prices Weekly'!E$1)</f>
        <v>0.85436224556136675</v>
      </c>
      <c r="F103">
        <f>EXP(-'STRIP Yield Curve Weekly'!F102%*'STRIP Prices Weekly'!F$1)</f>
        <v>0.83376807735695679</v>
      </c>
      <c r="G103">
        <f>EXP(-'STRIP Yield Curve Weekly'!G102%*'STRIP Prices Weekly'!G$1)</f>
        <v>0.79636313294257888</v>
      </c>
      <c r="H103">
        <f>EXP(-'STRIP Yield Curve Weekly'!H102%*'STRIP Prices Weekly'!H$1)</f>
        <v>0.75409268057014534</v>
      </c>
      <c r="I103">
        <f>EXP(-'STRIP Yield Curve Weekly'!I102%*'STRIP Prices Weekly'!I$1)</f>
        <v>0.70909909141102923</v>
      </c>
      <c r="J103">
        <f>EXP(-'STRIP Yield Curve Weekly'!J102%*'STRIP Prices Weekly'!J$1)</f>
        <v>0.67258283524908191</v>
      </c>
      <c r="K103">
        <f>EXP(-'STRIP Yield Curve Weekly'!K102%*'STRIP Prices Weekly'!K$1)</f>
        <v>0.63667242636747989</v>
      </c>
      <c r="L103">
        <f>EXP(-'STRIP Yield Curve Weekly'!L102%*'STRIP Prices Weekly'!L$1)</f>
        <v>0.48058556091660404</v>
      </c>
      <c r="M103">
        <f>EXP(-'STRIP Yield Curve Weekly'!M102%*'STRIP Prices Weekly'!M$1)</f>
        <v>0.37832562968807676</v>
      </c>
      <c r="N103">
        <f>EXP(-'STRIP Yield Curve Weekly'!N102%*'STRIP Prices Weekly'!N$1)</f>
        <v>0.24620272427513756</v>
      </c>
    </row>
    <row r="104" spans="1:14" x14ac:dyDescent="0.25">
      <c r="A104" t="str">
        <f>'STRIP Yield Curve Weekly'!A103</f>
        <v>12/7/2007</v>
      </c>
      <c r="B104">
        <f>EXP(-'STRIP Yield Curve Weekly'!B103%*'STRIP Prices Weekly'!B$1)</f>
        <v>0.96902971686720096</v>
      </c>
      <c r="C104">
        <f>EXP(-'STRIP Yield Curve Weekly'!C103%*'STRIP Prices Weekly'!C$1)</f>
        <v>0.94101142324168419</v>
      </c>
      <c r="D104">
        <f>EXP(-'STRIP Yield Curve Weekly'!D103%*'STRIP Prices Weekly'!D$1)</f>
        <v>0.90906380022631128</v>
      </c>
      <c r="E104">
        <f>EXP(-'STRIP Yield Curve Weekly'!E103%*'STRIP Prices Weekly'!E$1)</f>
        <v>0.87396058639616769</v>
      </c>
      <c r="F104">
        <f>EXP(-'STRIP Yield Curve Weekly'!F103%*'STRIP Prices Weekly'!F$1)</f>
        <v>0.84029689765843141</v>
      </c>
      <c r="G104">
        <f>EXP(-'STRIP Yield Curve Weekly'!G103%*'STRIP Prices Weekly'!G$1)</f>
        <v>0.8015403220206524</v>
      </c>
      <c r="H104">
        <f>EXP(-'STRIP Yield Curve Weekly'!H103%*'STRIP Prices Weekly'!H$1)</f>
        <v>0.75923039266465997</v>
      </c>
      <c r="I104">
        <f>EXP(-'STRIP Yield Curve Weekly'!I103%*'STRIP Prices Weekly'!I$1)</f>
        <v>0.71651220332693843</v>
      </c>
      <c r="J104">
        <f>EXP(-'STRIP Yield Curve Weekly'!J103%*'STRIP Prices Weekly'!J$1)</f>
        <v>0.68117229629123899</v>
      </c>
      <c r="K104">
        <f>EXP(-'STRIP Yield Curve Weekly'!K103%*'STRIP Prices Weekly'!K$1)</f>
        <v>0.64629449788621818</v>
      </c>
      <c r="L104">
        <f>EXP(-'STRIP Yield Curve Weekly'!L103%*'STRIP Prices Weekly'!L$1)</f>
        <v>0.49012246036000023</v>
      </c>
      <c r="M104">
        <f>EXP(-'STRIP Yield Curve Weekly'!M103%*'STRIP Prices Weekly'!M$1)</f>
        <v>0.38519714916775527</v>
      </c>
      <c r="N104">
        <f>EXP(-'STRIP Yield Curve Weekly'!N103%*'STRIP Prices Weekly'!N$1)</f>
        <v>0.25165403794784147</v>
      </c>
    </row>
    <row r="105" spans="1:14" x14ac:dyDescent="0.25">
      <c r="A105" t="str">
        <f>'STRIP Yield Curve Weekly'!A104</f>
        <v>11/30/2007</v>
      </c>
      <c r="B105">
        <f>EXP(-'STRIP Yield Curve Weekly'!B104%*'STRIP Prices Weekly'!B$1)</f>
        <v>0.97004773243455422</v>
      </c>
      <c r="C105">
        <f>EXP(-'STRIP Yield Curve Weekly'!C104%*'STRIP Prices Weekly'!C$1)</f>
        <v>0.94225437849035021</v>
      </c>
      <c r="D105">
        <f>EXP(-'STRIP Yield Curve Weekly'!D104%*'STRIP Prices Weekly'!D$1)</f>
        <v>0.91149424377118238</v>
      </c>
      <c r="E105">
        <f>EXP(-'STRIP Yield Curve Weekly'!E104%*'STRIP Prices Weekly'!E$1)</f>
        <v>0.85436224556136675</v>
      </c>
      <c r="F105">
        <f>EXP(-'STRIP Yield Curve Weekly'!F104%*'STRIP Prices Weekly'!F$1)</f>
        <v>0.8436648165963837</v>
      </c>
      <c r="G105">
        <f>EXP(-'STRIP Yield Curve Weekly'!G104%*'STRIP Prices Weekly'!G$1)</f>
        <v>0.80776831535531735</v>
      </c>
      <c r="H105">
        <f>EXP(-'STRIP Yield Curve Weekly'!H104%*'STRIP Prices Weekly'!H$1)</f>
        <v>0.76799657920848741</v>
      </c>
      <c r="I105">
        <f>EXP(-'STRIP Yield Curve Weekly'!I104%*'STRIP Prices Weekly'!I$1)</f>
        <v>0.72742818469866</v>
      </c>
      <c r="J105">
        <f>EXP(-'STRIP Yield Curve Weekly'!J104%*'STRIP Prices Weekly'!J$1)</f>
        <v>0.69223485161127751</v>
      </c>
      <c r="K105">
        <f>EXP(-'STRIP Yield Curve Weekly'!K104%*'STRIP Prices Weekly'!K$1)</f>
        <v>0.65829639549368613</v>
      </c>
      <c r="L105">
        <f>EXP(-'STRIP Yield Curve Weekly'!L104%*'STRIP Prices Weekly'!L$1)</f>
        <v>0.50542784023454213</v>
      </c>
      <c r="M105">
        <f>EXP(-'STRIP Yield Curve Weekly'!M104%*'STRIP Prices Weekly'!M$1)</f>
        <v>0.40027638819374062</v>
      </c>
      <c r="N105">
        <f>EXP(-'STRIP Yield Curve Weekly'!N104%*'STRIP Prices Weekly'!N$1)</f>
        <v>0.26713530196585034</v>
      </c>
    </row>
    <row r="106" spans="1:14" x14ac:dyDescent="0.25">
      <c r="A106" t="str">
        <f>'STRIP Yield Curve Weekly'!A105</f>
        <v>11/23/2007</v>
      </c>
      <c r="B106">
        <f>EXP(-'STRIP Yield Curve Weekly'!B105%*'STRIP Prices Weekly'!B$1)</f>
        <v>0.96932046939295935</v>
      </c>
      <c r="C106">
        <f>EXP(-'STRIP Yield Curve Weekly'!C105%*'STRIP Prices Weekly'!C$1)</f>
        <v>0.94089850864590652</v>
      </c>
      <c r="D106">
        <f>EXP(-'STRIP Yield Curve Weekly'!D105%*'STRIP Prices Weekly'!D$1)</f>
        <v>0.91018263664392929</v>
      </c>
      <c r="E106">
        <f>EXP(-'STRIP Yield Curve Weekly'!E105%*'STRIP Prices Weekly'!E$1)</f>
        <v>0.87389067234585527</v>
      </c>
      <c r="F106">
        <f>EXP(-'STRIP Yield Curve Weekly'!F105%*'STRIP Prices Weekly'!F$1)</f>
        <v>0.84105350528868661</v>
      </c>
      <c r="G106">
        <f>EXP(-'STRIP Yield Curve Weekly'!G105%*'STRIP Prices Weekly'!G$1)</f>
        <v>0.80365918413814708</v>
      </c>
      <c r="H106">
        <f>EXP(-'STRIP Yield Curve Weekly'!H105%*'STRIP Prices Weekly'!H$1)</f>
        <v>0.76376127952236417</v>
      </c>
      <c r="I106">
        <f>EXP(-'STRIP Yield Curve Weekly'!I105%*'STRIP Prices Weekly'!I$1)</f>
        <v>0.72151652309345959</v>
      </c>
      <c r="J106">
        <f>EXP(-'STRIP Yield Curve Weekly'!J105%*'STRIP Prices Weekly'!J$1)</f>
        <v>0.68646502630682382</v>
      </c>
      <c r="K106">
        <f>EXP(-'STRIP Yield Curve Weekly'!K105%*'STRIP Prices Weekly'!K$1)</f>
        <v>0.65318165702057818</v>
      </c>
      <c r="L106">
        <f>EXP(-'STRIP Yield Curve Weekly'!L105%*'STRIP Prices Weekly'!L$1)</f>
        <v>0.50120002804726493</v>
      </c>
      <c r="M106">
        <f>EXP(-'STRIP Yield Curve Weekly'!M105%*'STRIP Prices Weekly'!M$1)</f>
        <v>0.39764326290335805</v>
      </c>
      <c r="N106">
        <f>EXP(-'STRIP Yield Curve Weekly'!N105%*'STRIP Prices Weekly'!N$1)</f>
        <v>0.26323713475196769</v>
      </c>
    </row>
    <row r="107" spans="1:14" x14ac:dyDescent="0.25">
      <c r="A107" t="str">
        <f>'STRIP Yield Curve Weekly'!A106</f>
        <v>11/16/2007</v>
      </c>
      <c r="B107">
        <f>EXP(-'STRIP Yield Curve Weekly'!B106%*'STRIP Prices Weekly'!B$1)</f>
        <v>0.96720965239616297</v>
      </c>
      <c r="C107">
        <f>EXP(-'STRIP Yield Curve Weekly'!C106%*'STRIP Prices Weekly'!C$1)</f>
        <v>0.93665524438834546</v>
      </c>
      <c r="D107">
        <f>EXP(-'STRIP Yield Curve Weekly'!D106%*'STRIP Prices Weekly'!D$1)</f>
        <v>0.90321920778792275</v>
      </c>
      <c r="E107">
        <f>EXP(-'STRIP Yield Curve Weekly'!E106%*'STRIP Prices Weekly'!E$1)</f>
        <v>0.85436224556136675</v>
      </c>
      <c r="F107">
        <f>EXP(-'STRIP Yield Curve Weekly'!F106%*'STRIP Prices Weekly'!F$1)</f>
        <v>0.83176943330351327</v>
      </c>
      <c r="G107">
        <f>EXP(-'STRIP Yield Curve Weekly'!G106%*'STRIP Prices Weekly'!G$1)</f>
        <v>0.79660207772238656</v>
      </c>
      <c r="H107">
        <f>EXP(-'STRIP Yield Curve Weekly'!H106%*'STRIP Prices Weekly'!H$1)</f>
        <v>0.75578374145572547</v>
      </c>
      <c r="I107">
        <f>EXP(-'STRIP Yield Curve Weekly'!I106%*'STRIP Prices Weekly'!I$1)</f>
        <v>0.71525225093242584</v>
      </c>
      <c r="J107">
        <f>EXP(-'STRIP Yield Curve Weekly'!J106%*'STRIP Prices Weekly'!J$1)</f>
        <v>0.68013089954957118</v>
      </c>
      <c r="K107">
        <f>EXP(-'STRIP Yield Curve Weekly'!K106%*'STRIP Prices Weekly'!K$1)</f>
        <v>0.64616525191166918</v>
      </c>
      <c r="L107">
        <f>EXP(-'STRIP Yield Curve Weekly'!L106%*'STRIP Prices Weekly'!L$1)</f>
        <v>0.49336796698907165</v>
      </c>
      <c r="M107">
        <f>EXP(-'STRIP Yield Curve Weekly'!M106%*'STRIP Prices Weekly'!M$1)</f>
        <v>0.39140987280600653</v>
      </c>
      <c r="N107">
        <f>EXP(-'STRIP Yield Curve Weekly'!N106%*'STRIP Prices Weekly'!N$1)</f>
        <v>0.25622482429748444</v>
      </c>
    </row>
    <row r="108" spans="1:14" x14ac:dyDescent="0.25">
      <c r="A108" t="str">
        <f>'STRIP Yield Curve Weekly'!A107</f>
        <v>11/9/2007</v>
      </c>
      <c r="B108">
        <f>EXP(-'STRIP Yield Curve Weekly'!B107%*'STRIP Prices Weekly'!B$1)</f>
        <v>0.96572129586015454</v>
      </c>
      <c r="C108">
        <f>EXP(-'STRIP Yield Curve Weekly'!C107%*'STRIP Prices Weekly'!C$1)</f>
        <v>0.93459686789504548</v>
      </c>
      <c r="D108">
        <f>EXP(-'STRIP Yield Curve Weekly'!D107%*'STRIP Prices Weekly'!D$1)</f>
        <v>0.90175717723579962</v>
      </c>
      <c r="E108">
        <f>EXP(-'STRIP Yield Curve Weekly'!E107%*'STRIP Prices Weekly'!E$1)</f>
        <v>0.85436224556136675</v>
      </c>
      <c r="F108">
        <f>EXP(-'STRIP Yield Curve Weekly'!F107%*'STRIP Prices Weekly'!F$1)</f>
        <v>0.82948520960904515</v>
      </c>
      <c r="G108">
        <f>EXP(-'STRIP Yield Curve Weekly'!G107%*'STRIP Prices Weekly'!G$1)</f>
        <v>0.79278754993988765</v>
      </c>
      <c r="H108">
        <f>EXP(-'STRIP Yield Curve Weekly'!H107%*'STRIP Prices Weekly'!H$1)</f>
        <v>0.75240540342158135</v>
      </c>
      <c r="I108">
        <f>EXP(-'STRIP Yield Curve Weekly'!I107%*'STRIP Prices Weekly'!I$1)</f>
        <v>0.71171338341439294</v>
      </c>
      <c r="J108">
        <f>EXP(-'STRIP Yield Curve Weekly'!J107%*'STRIP Prices Weekly'!J$1)</f>
        <v>0.67628546944565993</v>
      </c>
      <c r="K108">
        <f>EXP(-'STRIP Yield Curve Weekly'!K107%*'STRIP Prices Weekly'!K$1)</f>
        <v>0.64204299957751543</v>
      </c>
      <c r="L108">
        <f>EXP(-'STRIP Yield Curve Weekly'!L107%*'STRIP Prices Weekly'!L$1)</f>
        <v>0.48799505811197003</v>
      </c>
      <c r="M108">
        <f>EXP(-'STRIP Yield Curve Weekly'!M107%*'STRIP Prices Weekly'!M$1)</f>
        <v>0.38619996485106023</v>
      </c>
      <c r="N108">
        <f>EXP(-'STRIP Yield Curve Weekly'!N107%*'STRIP Prices Weekly'!N$1)</f>
        <v>0.24977369277175279</v>
      </c>
    </row>
    <row r="109" spans="1:14" x14ac:dyDescent="0.25">
      <c r="A109" t="str">
        <f>'STRIP Yield Curve Weekly'!A108</f>
        <v>11/2/2007</v>
      </c>
      <c r="B109">
        <f>EXP(-'STRIP Yield Curve Weekly'!B108%*'STRIP Prices Weekly'!B$1)</f>
        <v>0.96432201470516032</v>
      </c>
      <c r="C109">
        <f>EXP(-'STRIP Yield Curve Weekly'!C108%*'STRIP Prices Weekly'!C$1)</f>
        <v>0.92976817323563443</v>
      </c>
      <c r="D109">
        <f>EXP(-'STRIP Yield Curve Weekly'!D108%*'STRIP Prices Weekly'!D$1)</f>
        <v>0.89373139676405478</v>
      </c>
      <c r="E109">
        <f>EXP(-'STRIP Yield Curve Weekly'!E108%*'STRIP Prices Weekly'!E$1)</f>
        <v>0.85436224556136675</v>
      </c>
      <c r="F109">
        <f>EXP(-'STRIP Yield Curve Weekly'!F108%*'STRIP Prices Weekly'!F$1)</f>
        <v>0.82221776342687924</v>
      </c>
      <c r="G109">
        <f>EXP(-'STRIP Yield Curve Weekly'!G108%*'STRIP Prices Weekly'!G$1)</f>
        <v>0.78511898455828033</v>
      </c>
      <c r="H109">
        <f>EXP(-'STRIP Yield Curve Weekly'!H108%*'STRIP Prices Weekly'!H$1)</f>
        <v>0.74511999981228183</v>
      </c>
      <c r="I109">
        <f>EXP(-'STRIP Yield Curve Weekly'!I108%*'STRIP Prices Weekly'!I$1)</f>
        <v>0.70694670346045008</v>
      </c>
      <c r="J109">
        <f>EXP(-'STRIP Yield Curve Weekly'!J108%*'STRIP Prices Weekly'!J$1)</f>
        <v>0.6713128542005935</v>
      </c>
      <c r="K109">
        <f>EXP(-'STRIP Yield Curve Weekly'!K108%*'STRIP Prices Weekly'!K$1)</f>
        <v>0.63826609869376882</v>
      </c>
      <c r="L109">
        <f>EXP(-'STRIP Yield Curve Weekly'!L108%*'STRIP Prices Weekly'!L$1)</f>
        <v>0.48814147859137741</v>
      </c>
      <c r="M109">
        <f>EXP(-'STRIP Yield Curve Weekly'!M108%*'STRIP Prices Weekly'!M$1)</f>
        <v>0.38643175435986982</v>
      </c>
      <c r="N109">
        <f>EXP(-'STRIP Yield Curve Weekly'!N108%*'STRIP Prices Weekly'!N$1)</f>
        <v>0.25097548849935658</v>
      </c>
    </row>
    <row r="110" spans="1:14" x14ac:dyDescent="0.25">
      <c r="A110" t="str">
        <f>'STRIP Yield Curve Weekly'!A109</f>
        <v>10/26/2007</v>
      </c>
      <c r="B110">
        <f>EXP(-'STRIP Yield Curve Weekly'!B109%*'STRIP Prices Weekly'!B$1)</f>
        <v>0.96403276149090034</v>
      </c>
      <c r="C110">
        <f>EXP(-'STRIP Yield Curve Weekly'!C109%*'STRIP Prices Weekly'!C$1)</f>
        <v>0.92783626531605778</v>
      </c>
      <c r="D110">
        <f>EXP(-'STRIP Yield Curve Weekly'!D109%*'STRIP Prices Weekly'!D$1)</f>
        <v>0.89279347129449593</v>
      </c>
      <c r="E110">
        <f>EXP(-'STRIP Yield Curve Weekly'!E109%*'STRIP Prices Weekly'!E$1)</f>
        <v>0.85614116847059907</v>
      </c>
      <c r="F110">
        <f>EXP(-'STRIP Yield Curve Weekly'!F109%*'STRIP Prices Weekly'!F$1)</f>
        <v>0.8193040652409832</v>
      </c>
      <c r="G110">
        <f>EXP(-'STRIP Yield Curve Weekly'!G109%*'STRIP Prices Weekly'!G$1)</f>
        <v>0.78243846393406147</v>
      </c>
      <c r="H110">
        <f>EXP(-'STRIP Yield Curve Weekly'!H109%*'STRIP Prices Weekly'!H$1)</f>
        <v>0.74308859634018753</v>
      </c>
      <c r="I110">
        <f>EXP(-'STRIP Yield Curve Weekly'!I109%*'STRIP Prices Weekly'!I$1)</f>
        <v>0.70429357486294053</v>
      </c>
      <c r="J110">
        <f>EXP(-'STRIP Yield Curve Weekly'!J109%*'STRIP Prices Weekly'!J$1)</f>
        <v>0.66932201288638682</v>
      </c>
      <c r="K110">
        <f>EXP(-'STRIP Yield Curve Weekly'!K109%*'STRIP Prices Weekly'!K$1)</f>
        <v>0.63394061254309064</v>
      </c>
      <c r="L110">
        <f>EXP(-'STRIP Yield Curve Weekly'!L109%*'STRIP Prices Weekly'!L$1)</f>
        <v>0.4845667917905026</v>
      </c>
      <c r="M110">
        <f>EXP(-'STRIP Yield Curve Weekly'!M109%*'STRIP Prices Weekly'!M$1)</f>
        <v>0.37923470164932721</v>
      </c>
      <c r="N110">
        <f>EXP(-'STRIP Yield Curve Weekly'!N109%*'STRIP Prices Weekly'!N$1)</f>
        <v>0.24887612407081014</v>
      </c>
    </row>
    <row r="111" spans="1:14" x14ac:dyDescent="0.25">
      <c r="A111" t="str">
        <f>'STRIP Yield Curve Weekly'!A110</f>
        <v>10/19/2007</v>
      </c>
      <c r="B111">
        <f>EXP(-'STRIP Yield Curve Weekly'!B110%*'STRIP Prices Weekly'!B$1)</f>
        <v>0.96388816742150296</v>
      </c>
      <c r="C111">
        <f>EXP(-'STRIP Yield Curve Weekly'!C110%*'STRIP Prices Weekly'!C$1)</f>
        <v>0.92766926981834663</v>
      </c>
      <c r="D111">
        <f>EXP(-'STRIP Yield Curve Weekly'!D110%*'STRIP Prices Weekly'!D$1)</f>
        <v>0.89241857676991332</v>
      </c>
      <c r="E111">
        <f>EXP(-'STRIP Yield Curve Weekly'!E110%*'STRIP Prices Weekly'!E$1)</f>
        <v>0.85675781207695723</v>
      </c>
      <c r="F111">
        <f>EXP(-'STRIP Yield Curve Weekly'!F110%*'STRIP Prices Weekly'!F$1)</f>
        <v>0.81975480641932741</v>
      </c>
      <c r="G111">
        <f>EXP(-'STRIP Yield Curve Weekly'!G110%*'STRIP Prices Weekly'!G$1)</f>
        <v>0.78380109200393644</v>
      </c>
      <c r="H111">
        <f>EXP(-'STRIP Yield Curve Weekly'!H110%*'STRIP Prices Weekly'!H$1)</f>
        <v>0.74360894045681913</v>
      </c>
      <c r="I111">
        <f>EXP(-'STRIP Yield Curve Weekly'!I110%*'STRIP Prices Weekly'!I$1)</f>
        <v>0.70519564784230893</v>
      </c>
      <c r="J111">
        <f>EXP(-'STRIP Yield Curve Weekly'!J110%*'STRIP Prices Weekly'!J$1)</f>
        <v>0.66986438334720733</v>
      </c>
      <c r="K111">
        <f>EXP(-'STRIP Yield Curve Weekly'!K110%*'STRIP Prices Weekly'!K$1)</f>
        <v>0.6334970093935266</v>
      </c>
      <c r="L111">
        <f>EXP(-'STRIP Yield Curve Weekly'!L110%*'STRIP Prices Weekly'!L$1)</f>
        <v>0.48217411293685158</v>
      </c>
      <c r="M111">
        <f>EXP(-'STRIP Yield Curve Weekly'!M110%*'STRIP Prices Weekly'!M$1)</f>
        <v>0.37855269317812473</v>
      </c>
      <c r="N111">
        <f>EXP(-'STRIP Yield Curve Weekly'!N110%*'STRIP Prices Weekly'!N$1)</f>
        <v>0.25022369029501351</v>
      </c>
    </row>
    <row r="112" spans="1:14" x14ac:dyDescent="0.25">
      <c r="A112" t="str">
        <f>'STRIP Yield Curve Weekly'!A111</f>
        <v>10/12/2007</v>
      </c>
      <c r="B112">
        <f>EXP(-'STRIP Yield Curve Weekly'!B111%*'STRIP Prices Weekly'!B$1)</f>
        <v>0.95980993355716449</v>
      </c>
      <c r="C112">
        <f>EXP(-'STRIP Yield Curve Weekly'!C111%*'STRIP Prices Weekly'!C$1)</f>
        <v>0.91943125609512466</v>
      </c>
      <c r="D112">
        <f>EXP(-'STRIP Yield Curve Weekly'!D111%*'STRIP Prices Weekly'!D$1)</f>
        <v>0.88214397441390147</v>
      </c>
      <c r="E112">
        <f>EXP(-'STRIP Yield Curve Weekly'!E111%*'STRIP Prices Weekly'!E$1)</f>
        <v>0.84332741815393231</v>
      </c>
      <c r="F112">
        <f>EXP(-'STRIP Yield Curve Weekly'!F111%*'STRIP Prices Weekly'!F$1)</f>
        <v>0.8051312269534856</v>
      </c>
      <c r="G112">
        <f>EXP(-'STRIP Yield Curve Weekly'!G111%*'STRIP Prices Weekly'!G$1)</f>
        <v>0.76622455458692873</v>
      </c>
      <c r="H112">
        <f>EXP(-'STRIP Yield Curve Weekly'!H111%*'STRIP Prices Weekly'!H$1)</f>
        <v>0.72820694942111341</v>
      </c>
      <c r="I112">
        <f>EXP(-'STRIP Yield Curve Weekly'!I111%*'STRIP Prices Weekly'!I$1)</f>
        <v>0.68902343188871484</v>
      </c>
      <c r="J112">
        <f>EXP(-'STRIP Yield Curve Weekly'!J111%*'STRIP Prices Weekly'!J$1)</f>
        <v>0.65260711000016658</v>
      </c>
      <c r="K112">
        <f>EXP(-'STRIP Yield Curve Weekly'!K111%*'STRIP Prices Weekly'!K$1)</f>
        <v>0.61563563012299205</v>
      </c>
      <c r="L112">
        <f>EXP(-'STRIP Yield Curve Weekly'!L111%*'STRIP Prices Weekly'!L$1)</f>
        <v>0.46680204392082758</v>
      </c>
      <c r="M112">
        <f>EXP(-'STRIP Yield Curve Weekly'!M111%*'STRIP Prices Weekly'!M$1)</f>
        <v>0.36276501352395324</v>
      </c>
      <c r="N112">
        <f>EXP(-'STRIP Yield Curve Weekly'!N111%*'STRIP Prices Weekly'!N$1)</f>
        <v>0.23137858821179413</v>
      </c>
    </row>
    <row r="113" spans="1:14" x14ac:dyDescent="0.25">
      <c r="A113" t="str">
        <f>'STRIP Yield Curve Weekly'!A112</f>
        <v>10/5/2007</v>
      </c>
      <c r="B113">
        <f>EXP(-'STRIP Yield Curve Weekly'!B112%*'STRIP Prices Weekly'!B$1)</f>
        <v>0.96102966653928346</v>
      </c>
      <c r="C113">
        <f>EXP(-'STRIP Yield Curve Weekly'!C112%*'STRIP Prices Weekly'!C$1)</f>
        <v>0.92206459336488222</v>
      </c>
      <c r="D113">
        <f>EXP(-'STRIP Yield Curve Weekly'!D112%*'STRIP Prices Weekly'!D$1)</f>
        <v>0.883574205827105</v>
      </c>
      <c r="E113">
        <f>EXP(-'STRIP Yield Curve Weekly'!E112%*'STRIP Prices Weekly'!E$1)</f>
        <v>0.84575970192565253</v>
      </c>
      <c r="F113">
        <f>EXP(-'STRIP Yield Curve Weekly'!F112%*'STRIP Prices Weekly'!F$1)</f>
        <v>0.80706586253224344</v>
      </c>
      <c r="G113">
        <f>EXP(-'STRIP Yield Curve Weekly'!G112%*'STRIP Prices Weekly'!G$1)</f>
        <v>0.76995746955810751</v>
      </c>
      <c r="H113">
        <f>EXP(-'STRIP Yield Curve Weekly'!H112%*'STRIP Prices Weekly'!H$1)</f>
        <v>0.73009544997264086</v>
      </c>
      <c r="I113">
        <f>EXP(-'STRIP Yield Curve Weekly'!I112%*'STRIP Prices Weekly'!I$1)</f>
        <v>0.69045809215647902</v>
      </c>
      <c r="J113">
        <f>EXP(-'STRIP Yield Curve Weekly'!J112%*'STRIP Prices Weekly'!J$1)</f>
        <v>0.6548428472478881</v>
      </c>
      <c r="K113">
        <f>EXP(-'STRIP Yield Curve Weekly'!K112%*'STRIP Prices Weekly'!K$1)</f>
        <v>0.61841223312979487</v>
      </c>
      <c r="L113">
        <f>EXP(-'STRIP Yield Curve Weekly'!L112%*'STRIP Prices Weekly'!L$1)</f>
        <v>0.46757290307721228</v>
      </c>
      <c r="M113">
        <f>EXP(-'STRIP Yield Curve Weekly'!M112%*'STRIP Prices Weekly'!M$1)</f>
        <v>0.36560564468899842</v>
      </c>
      <c r="N113">
        <f>EXP(-'STRIP Yield Curve Weekly'!N112%*'STRIP Prices Weekly'!N$1)</f>
        <v>0.23368061245333416</v>
      </c>
    </row>
    <row r="114" spans="1:14" x14ac:dyDescent="0.25">
      <c r="A114" t="str">
        <f>'STRIP Yield Curve Weekly'!A113</f>
        <v>9/28/2007</v>
      </c>
      <c r="B114">
        <f>EXP(-'STRIP Yield Curve Weekly'!B113%*'STRIP Prices Weekly'!B$1)</f>
        <v>0.96198155701719823</v>
      </c>
      <c r="C114">
        <f>EXP(-'STRIP Yield Curve Weekly'!C113%*'STRIP Prices Weekly'!C$1)</f>
        <v>0.92420626660183192</v>
      </c>
      <c r="D114">
        <f>EXP(-'STRIP Yield Curve Weekly'!D113%*'STRIP Prices Weekly'!D$1)</f>
        <v>0.88713332316732185</v>
      </c>
      <c r="E114">
        <f>EXP(-'STRIP Yield Curve Weekly'!E113%*'STRIP Prices Weekly'!E$1)</f>
        <v>0.84959118841459025</v>
      </c>
      <c r="F114">
        <f>EXP(-'STRIP Yield Curve Weekly'!F113%*'STRIP Prices Weekly'!F$1)</f>
        <v>0.81188221886515455</v>
      </c>
      <c r="G114">
        <f>EXP(-'STRIP Yield Curve Weekly'!G113%*'STRIP Prices Weekly'!G$1)</f>
        <v>0.77584695592175568</v>
      </c>
      <c r="H114">
        <f>EXP(-'STRIP Yield Curve Weekly'!H113%*'STRIP Prices Weekly'!H$1)</f>
        <v>0.7342982483474827</v>
      </c>
      <c r="I114">
        <f>EXP(-'STRIP Yield Curve Weekly'!I113%*'STRIP Prices Weekly'!I$1)</f>
        <v>0.69339184963792466</v>
      </c>
      <c r="J114">
        <f>EXP(-'STRIP Yield Curve Weekly'!J113%*'STRIP Prices Weekly'!J$1)</f>
        <v>0.65874418927525258</v>
      </c>
      <c r="K114">
        <f>EXP(-'STRIP Yield Curve Weekly'!K113%*'STRIP Prices Weekly'!K$1)</f>
        <v>0.61996019786230339</v>
      </c>
      <c r="L114">
        <f>EXP(-'STRIP Yield Curve Weekly'!L113%*'STRIP Prices Weekly'!L$1)</f>
        <v>0.47144633546660608</v>
      </c>
      <c r="M114">
        <f>EXP(-'STRIP Yield Curve Weekly'!M113%*'STRIP Prices Weekly'!M$1)</f>
        <v>0.36972344454405903</v>
      </c>
      <c r="N114">
        <f>EXP(-'STRIP Yield Curve Weekly'!N113%*'STRIP Prices Weekly'!N$1)</f>
        <v>0.23529858426270647</v>
      </c>
    </row>
    <row r="115" spans="1:14" x14ac:dyDescent="0.25">
      <c r="A115" t="str">
        <f>'STRIP Yield Curve Weekly'!A114</f>
        <v>9/21/2007</v>
      </c>
      <c r="B115">
        <f>EXP(-'STRIP Yield Curve Weekly'!B114%*'STRIP Prices Weekly'!B$1)</f>
        <v>0.96138531330649757</v>
      </c>
      <c r="C115">
        <f>EXP(-'STRIP Yield Curve Weekly'!C114%*'STRIP Prices Weekly'!C$1)</f>
        <v>0.92287636733520384</v>
      </c>
      <c r="D115">
        <f>EXP(-'STRIP Yield Curve Weekly'!D114%*'STRIP Prices Weekly'!D$1)</f>
        <v>0.88474129388745548</v>
      </c>
      <c r="E115">
        <f>EXP(-'STRIP Yield Curve Weekly'!E114%*'STRIP Prices Weekly'!E$1)</f>
        <v>0.84741901653854557</v>
      </c>
      <c r="F115">
        <f>EXP(-'STRIP Yield Curve Weekly'!F114%*'STRIP Prices Weekly'!F$1)</f>
        <v>0.80908605137244272</v>
      </c>
      <c r="G115">
        <f>EXP(-'STRIP Yield Curve Weekly'!G114%*'STRIP Prices Weekly'!G$1)</f>
        <v>0.77254887778364523</v>
      </c>
      <c r="H115">
        <f>EXP(-'STRIP Yield Curve Weekly'!H114%*'STRIP Prices Weekly'!H$1)</f>
        <v>0.73204008909297424</v>
      </c>
      <c r="I115">
        <f>EXP(-'STRIP Yield Curve Weekly'!I114%*'STRIP Prices Weekly'!I$1)</f>
        <v>0.69117654210153689</v>
      </c>
      <c r="J115">
        <f>EXP(-'STRIP Yield Curve Weekly'!J114%*'STRIP Prices Weekly'!J$1)</f>
        <v>0.65590455240941559</v>
      </c>
      <c r="K115">
        <f>EXP(-'STRIP Yield Curve Weekly'!K114%*'STRIP Prices Weekly'!K$1)</f>
        <v>0.61872151656077401</v>
      </c>
      <c r="L115">
        <f>EXP(-'STRIP Yield Curve Weekly'!L114%*'STRIP Prices Weekly'!L$1)</f>
        <v>0.4691184423946641</v>
      </c>
      <c r="M115">
        <f>EXP(-'STRIP Yield Curve Weekly'!M114%*'STRIP Prices Weekly'!M$1)</f>
        <v>0.3657519161992257</v>
      </c>
      <c r="N115">
        <f>EXP(-'STRIP Yield Curve Weekly'!N114%*'STRIP Prices Weekly'!N$1)</f>
        <v>0.23103178050028647</v>
      </c>
    </row>
    <row r="116" spans="1:14" x14ac:dyDescent="0.25">
      <c r="A116" t="str">
        <f>'STRIP Yield Curve Weekly'!A115</f>
        <v>9/14/2007</v>
      </c>
      <c r="B116">
        <f>EXP(-'STRIP Yield Curve Weekly'!B115%*'STRIP Prices Weekly'!B$1)</f>
        <v>0.96132763191815818</v>
      </c>
      <c r="C116">
        <f>EXP(-'STRIP Yield Curve Weekly'!C115%*'STRIP Prices Weekly'!C$1)</f>
        <v>0.9230425000328184</v>
      </c>
      <c r="D116">
        <f>EXP(-'STRIP Yield Curve Weekly'!D115%*'STRIP Prices Weekly'!D$1)</f>
        <v>0.88646822261882863</v>
      </c>
      <c r="E116">
        <f>EXP(-'STRIP Yield Curve Weekly'!E115%*'STRIP Prices Weekly'!E$1)</f>
        <v>0.85122397046552456</v>
      </c>
      <c r="F116">
        <f>EXP(-'STRIP Yield Curve Weekly'!F115%*'STRIP Prices Weekly'!F$1)</f>
        <v>0.81367032594324062</v>
      </c>
      <c r="G116">
        <f>EXP(-'STRIP Yield Curve Weekly'!G115%*'STRIP Prices Weekly'!G$1)</f>
        <v>0.77771122484382538</v>
      </c>
      <c r="H116">
        <f>EXP(-'STRIP Yield Curve Weekly'!H115%*'STRIP Prices Weekly'!H$1)</f>
        <v>0.73904238880273576</v>
      </c>
      <c r="I116">
        <f>EXP(-'STRIP Yield Curve Weekly'!I115%*'STRIP Prices Weekly'!I$1)</f>
        <v>0.70075286532862857</v>
      </c>
      <c r="J116">
        <f>EXP(-'STRIP Yield Curve Weekly'!J115%*'STRIP Prices Weekly'!J$1)</f>
        <v>0.66458001116737098</v>
      </c>
      <c r="K116">
        <f>EXP(-'STRIP Yield Curve Weekly'!K115%*'STRIP Prices Weekly'!K$1)</f>
        <v>0.628574953692289</v>
      </c>
      <c r="L116">
        <f>EXP(-'STRIP Yield Curve Weekly'!L115%*'STRIP Prices Weekly'!L$1)</f>
        <v>0.4823911401151259</v>
      </c>
      <c r="M116">
        <f>EXP(-'STRIP Yield Curve Weekly'!M115%*'STRIP Prices Weekly'!M$1)</f>
        <v>0.37885565650183872</v>
      </c>
      <c r="N116">
        <f>EXP(-'STRIP Yield Curve Weekly'!N115%*'STRIP Prices Weekly'!N$1)</f>
        <v>0.22670628454405181</v>
      </c>
    </row>
    <row r="117" spans="1:14" x14ac:dyDescent="0.25">
      <c r="A117" t="str">
        <f>'STRIP Yield Curve Weekly'!A116</f>
        <v>9/7/2007</v>
      </c>
      <c r="B117">
        <f>EXP(-'STRIP Yield Curve Weekly'!B116%*'STRIP Prices Weekly'!B$1)</f>
        <v>0.96243379461650724</v>
      </c>
      <c r="C117">
        <f>EXP(-'STRIP Yield Curve Weekly'!C116%*'STRIP Prices Weekly'!C$1)</f>
        <v>0.92548255168390259</v>
      </c>
      <c r="D117">
        <f>EXP(-'STRIP Yield Curve Weekly'!D116%*'STRIP Prices Weekly'!D$1)</f>
        <v>0.89051974817175006</v>
      </c>
      <c r="E117">
        <f>EXP(-'STRIP Yield Curve Weekly'!E116%*'STRIP Prices Weekly'!E$1)</f>
        <v>0.85569609079321951</v>
      </c>
      <c r="F117">
        <f>EXP(-'STRIP Yield Curve Weekly'!F116%*'STRIP Prices Weekly'!F$1)</f>
        <v>0.81922213893084295</v>
      </c>
      <c r="G117">
        <f>EXP(-'STRIP Yield Curve Weekly'!G116%*'STRIP Prices Weekly'!G$1)</f>
        <v>0.78366002050419159</v>
      </c>
      <c r="H117">
        <f>EXP(-'STRIP Yield Curve Weekly'!H116%*'STRIP Prices Weekly'!H$1)</f>
        <v>0.74465072205041649</v>
      </c>
      <c r="I117">
        <f>EXP(-'STRIP Yield Curve Weekly'!I116%*'STRIP Prices Weekly'!I$1)</f>
        <v>0.70525206575082255</v>
      </c>
      <c r="J117">
        <f>EXP(-'STRIP Yield Curve Weekly'!J116%*'STRIP Prices Weekly'!J$1)</f>
        <v>0.66980409826557541</v>
      </c>
      <c r="K117">
        <f>EXP(-'STRIP Yield Curve Weekly'!K116%*'STRIP Prices Weekly'!K$1)</f>
        <v>0.63286382902708127</v>
      </c>
      <c r="L117">
        <f>EXP(-'STRIP Yield Curve Weekly'!L116%*'STRIP Prices Weekly'!L$1)</f>
        <v>0.48376791583795409</v>
      </c>
      <c r="M117">
        <f>EXP(-'STRIP Yield Curve Weekly'!M116%*'STRIP Prices Weekly'!M$1)</f>
        <v>0.38045019644906253</v>
      </c>
      <c r="N117">
        <f>EXP(-'STRIP Yield Curve Weekly'!N116%*'STRIP Prices Weekly'!N$1)</f>
        <v>0.22670628454405181</v>
      </c>
    </row>
    <row r="118" spans="1:14" x14ac:dyDescent="0.25">
      <c r="A118" t="str">
        <f>'STRIP Yield Curve Weekly'!A117</f>
        <v>8/31/2007</v>
      </c>
      <c r="B118">
        <f>EXP(-'STRIP Yield Curve Weekly'!B117%*'STRIP Prices Weekly'!B$1)</f>
        <v>0.96038599231764521</v>
      </c>
      <c r="C118">
        <f>EXP(-'STRIP Yield Curve Weekly'!C117%*'STRIP Prices Weekly'!C$1)</f>
        <v>0.92123510855500856</v>
      </c>
      <c r="D118">
        <f>EXP(-'STRIP Yield Curve Weekly'!D117%*'STRIP Prices Weekly'!D$1)</f>
        <v>0.88360071345089219</v>
      </c>
      <c r="E118">
        <f>EXP(-'STRIP Yield Curve Weekly'!E117%*'STRIP Prices Weekly'!E$1)</f>
        <v>0.84813114756559604</v>
      </c>
      <c r="F118">
        <f>EXP(-'STRIP Yield Curve Weekly'!F117%*'STRIP Prices Weekly'!F$1)</f>
        <v>0.81078691736454833</v>
      </c>
      <c r="G118">
        <f>EXP(-'STRIP Yield Curve Weekly'!G117%*'STRIP Prices Weekly'!G$1)</f>
        <v>0.77482351356050128</v>
      </c>
      <c r="H118">
        <f>EXP(-'STRIP Yield Curve Weekly'!H117%*'STRIP Prices Weekly'!H$1)</f>
        <v>0.73414406190547277</v>
      </c>
      <c r="I118">
        <f>EXP(-'STRIP Yield Curve Weekly'!I117%*'STRIP Prices Weekly'!I$1)</f>
        <v>0.6950579886441165</v>
      </c>
      <c r="J118">
        <f>EXP(-'STRIP Yield Curve Weekly'!J117%*'STRIP Prices Weekly'!J$1)</f>
        <v>0.65987160550506663</v>
      </c>
      <c r="K118">
        <f>EXP(-'STRIP Yield Curve Weekly'!K117%*'STRIP Prices Weekly'!K$1)</f>
        <v>0.62406546765639659</v>
      </c>
      <c r="L118">
        <f>EXP(-'STRIP Yield Curve Weekly'!L117%*'STRIP Prices Weekly'!L$1)</f>
        <v>0.47478177574365704</v>
      </c>
      <c r="M118">
        <f>EXP(-'STRIP Yield Curve Weekly'!M117%*'STRIP Prices Weekly'!M$1)</f>
        <v>0.36994534517431754</v>
      </c>
      <c r="N118">
        <f>EXP(-'STRIP Yield Curve Weekly'!N117%*'STRIP Prices Weekly'!N$1)</f>
        <v>0.22670628454405181</v>
      </c>
    </row>
    <row r="119" spans="1:14" x14ac:dyDescent="0.25">
      <c r="A119" t="str">
        <f>'STRIP Yield Curve Weekly'!A118</f>
        <v>8/24/2007</v>
      </c>
      <c r="B119">
        <f>EXP(-'STRIP Yield Curve Weekly'!B118%*'STRIP Prices Weekly'!B$1)</f>
        <v>0.95976194426022909</v>
      </c>
      <c r="C119">
        <f>EXP(-'STRIP Yield Curve Weekly'!C118%*'STRIP Prices Weekly'!C$1)</f>
        <v>0.91851228440145738</v>
      </c>
      <c r="D119">
        <f>EXP(-'STRIP Yield Curve Weekly'!D118%*'STRIP Prices Weekly'!D$1)</f>
        <v>0.88000296693370028</v>
      </c>
      <c r="E119">
        <f>EXP(-'STRIP Yield Curve Weekly'!E118%*'STRIP Prices Weekly'!E$1)</f>
        <v>0.84231603220508311</v>
      </c>
      <c r="F119">
        <f>EXP(-'STRIP Yield Curve Weekly'!F118%*'STRIP Prices Weekly'!F$1)</f>
        <v>0.80432649815799051</v>
      </c>
      <c r="G119">
        <f>EXP(-'STRIP Yield Curve Weekly'!G118%*'STRIP Prices Weekly'!G$1)</f>
        <v>0.76714457595485119</v>
      </c>
      <c r="H119">
        <f>EXP(-'STRIP Yield Curve Weekly'!H118%*'STRIP Prices Weekly'!H$1)</f>
        <v>0.72805404201757429</v>
      </c>
      <c r="I119">
        <f>EXP(-'STRIP Yield Curve Weekly'!I118%*'STRIP Prices Weekly'!I$1)</f>
        <v>0.68940939306961679</v>
      </c>
      <c r="J119">
        <f>EXP(-'STRIP Yield Curve Weekly'!J118%*'STRIP Prices Weekly'!J$1)</f>
        <v>0.65390055216314069</v>
      </c>
      <c r="K119">
        <f>EXP(-'STRIP Yield Curve Weekly'!K118%*'STRIP Prices Weekly'!K$1)</f>
        <v>0.61791770118244493</v>
      </c>
      <c r="L119">
        <f>EXP(-'STRIP Yield Curve Weekly'!L118%*'STRIP Prices Weekly'!L$1)</f>
        <v>0.46841529222553968</v>
      </c>
      <c r="M119">
        <f>EXP(-'STRIP Yield Curve Weekly'!M118%*'STRIP Prices Weekly'!M$1)</f>
        <v>0.36538634709804119</v>
      </c>
      <c r="N119">
        <f>EXP(-'STRIP Yield Curve Weekly'!N118%*'STRIP Prices Weekly'!N$1)</f>
        <v>0.23235242190149691</v>
      </c>
    </row>
    <row r="120" spans="1:14" x14ac:dyDescent="0.25">
      <c r="A120" t="str">
        <f>'STRIP Yield Curve Weekly'!A119</f>
        <v>8/17/2007</v>
      </c>
      <c r="B120">
        <f>EXP(-'STRIP Yield Curve Weekly'!B119%*'STRIP Prices Weekly'!B$1)</f>
        <v>0.9597715419276599</v>
      </c>
      <c r="C120">
        <f>EXP(-'STRIP Yield Curve Weekly'!C119%*'STRIP Prices Weekly'!C$1)</f>
        <v>0.92024071170872146</v>
      </c>
      <c r="D120">
        <f>EXP(-'STRIP Yield Curve Weekly'!D119%*'STRIP Prices Weekly'!D$1)</f>
        <v>0.88100674235928833</v>
      </c>
      <c r="E120">
        <f>EXP(-'STRIP Yield Curve Weekly'!E119%*'STRIP Prices Weekly'!E$1)</f>
        <v>0.8445426844177859</v>
      </c>
      <c r="F120">
        <f>EXP(-'STRIP Yield Curve Weekly'!F119%*'STRIP Prices Weekly'!F$1)</f>
        <v>0.80593676088027466</v>
      </c>
      <c r="G120">
        <f>EXP(-'STRIP Yield Curve Weekly'!G119%*'STRIP Prices Weekly'!G$1)</f>
        <v>0.76576495774701636</v>
      </c>
      <c r="H120">
        <f>EXP(-'STRIP Yield Curve Weekly'!H119%*'STRIP Prices Weekly'!H$1)</f>
        <v>0.72551030700351637</v>
      </c>
      <c r="I120">
        <f>EXP(-'STRIP Yield Curve Weekly'!I119%*'STRIP Prices Weekly'!I$1)</f>
        <v>0.68566918855144598</v>
      </c>
      <c r="J120">
        <f>EXP(-'STRIP Yield Curve Weekly'!J119%*'STRIP Prices Weekly'!J$1)</f>
        <v>0.64961850745511951</v>
      </c>
      <c r="K120">
        <f>EXP(-'STRIP Yield Curve Weekly'!K119%*'STRIP Prices Weekly'!K$1)</f>
        <v>0.61299408031573555</v>
      </c>
      <c r="L120">
        <f>EXP(-'STRIP Yield Curve Weekly'!L119%*'STRIP Prices Weekly'!L$1)</f>
        <v>0.45957643829423783</v>
      </c>
      <c r="M120">
        <f>EXP(-'STRIP Yield Curve Weekly'!M119%*'STRIP Prices Weekly'!M$1)</f>
        <v>0.35750712034409388</v>
      </c>
      <c r="N120">
        <f>EXP(-'STRIP Yield Curve Weekly'!N119%*'STRIP Prices Weekly'!N$1)</f>
        <v>0.22393487634502479</v>
      </c>
    </row>
    <row r="121" spans="1:14" x14ac:dyDescent="0.25">
      <c r="A121" t="str">
        <f>'STRIP Yield Curve Weekly'!A120</f>
        <v>8/10/2007</v>
      </c>
      <c r="B121">
        <f>EXP(-'STRIP Yield Curve Weekly'!B120%*'STRIP Prices Weekly'!B$1)</f>
        <v>0.95809341052253916</v>
      </c>
      <c r="C121">
        <f>EXP(-'STRIP Yield Curve Weekly'!C120%*'STRIP Prices Weekly'!C$1)</f>
        <v>0.91524819419686609</v>
      </c>
      <c r="D121">
        <f>EXP(-'STRIP Yield Curve Weekly'!D120%*'STRIP Prices Weekly'!D$1)</f>
        <v>0.87413539599382395</v>
      </c>
      <c r="E121">
        <f>EXP(-'STRIP Yield Curve Weekly'!E120%*'STRIP Prices Weekly'!E$1)</f>
        <v>0.83667464476013331</v>
      </c>
      <c r="F121">
        <f>EXP(-'STRIP Yield Curve Weekly'!F120%*'STRIP Prices Weekly'!F$1)</f>
        <v>0.79835653148488495</v>
      </c>
      <c r="G121">
        <f>EXP(-'STRIP Yield Curve Weekly'!G120%*'STRIP Prices Weekly'!G$1)</f>
        <v>0.7574937442867804</v>
      </c>
      <c r="H121">
        <f>EXP(-'STRIP Yield Curve Weekly'!H120%*'STRIP Prices Weekly'!H$1)</f>
        <v>0.71808308453931002</v>
      </c>
      <c r="I121">
        <f>EXP(-'STRIP Yield Curve Weekly'!I120%*'STRIP Prices Weekly'!I$1)</f>
        <v>0.67841234326410416</v>
      </c>
      <c r="J121">
        <f>EXP(-'STRIP Yield Curve Weekly'!J120%*'STRIP Prices Weekly'!J$1)</f>
        <v>0.64397202066110781</v>
      </c>
      <c r="K121">
        <f>EXP(-'STRIP Yield Curve Weekly'!K120%*'STRIP Prices Weekly'!K$1)</f>
        <v>0.60914435697123315</v>
      </c>
      <c r="L121">
        <f>EXP(-'STRIP Yield Curve Weekly'!L120%*'STRIP Prices Weekly'!L$1)</f>
        <v>0.45799363149379962</v>
      </c>
      <c r="M121">
        <f>EXP(-'STRIP Yield Curve Weekly'!M120%*'STRIP Prices Weekly'!M$1)</f>
        <v>0.35402066211329536</v>
      </c>
      <c r="N121">
        <f>EXP(-'STRIP Yield Curve Weekly'!N120%*'STRIP Prices Weekly'!N$1)</f>
        <v>0.22359922583132694</v>
      </c>
    </row>
    <row r="122" spans="1:14" x14ac:dyDescent="0.25">
      <c r="A122" t="str">
        <f>'STRIP Yield Curve Weekly'!A121</f>
        <v>8/3/2007</v>
      </c>
      <c r="B122">
        <f>EXP(-'STRIP Yield Curve Weekly'!B121%*'STRIP Prices Weekly'!B$1)</f>
        <v>0.95679128912747735</v>
      </c>
      <c r="C122">
        <f>EXP(-'STRIP Yield Curve Weekly'!C121%*'STRIP Prices Weekly'!C$1)</f>
        <v>0.91693380115702572</v>
      </c>
      <c r="D122">
        <f>EXP(-'STRIP Yield Curve Weekly'!D121%*'STRIP Prices Weekly'!D$1)</f>
        <v>0.87678804297438728</v>
      </c>
      <c r="E122">
        <f>EXP(-'STRIP Yield Curve Weekly'!E121%*'STRIP Prices Weekly'!E$1)</f>
        <v>0.84009525060160817</v>
      </c>
      <c r="F122">
        <f>EXP(-'STRIP Yield Curve Weekly'!F121%*'STRIP Prices Weekly'!F$1)</f>
        <v>0.80243855009514242</v>
      </c>
      <c r="G122">
        <f>EXP(-'STRIP Yield Curve Weekly'!G121%*'STRIP Prices Weekly'!G$1)</f>
        <v>0.7629673806906101</v>
      </c>
      <c r="H122">
        <f>EXP(-'STRIP Yield Curve Weekly'!H121%*'STRIP Prices Weekly'!H$1)</f>
        <v>0.72343107754389102</v>
      </c>
      <c r="I122">
        <f>EXP(-'STRIP Yield Curve Weekly'!I121%*'STRIP Prices Weekly'!I$1)</f>
        <v>0.68616304813531848</v>
      </c>
      <c r="J122">
        <f>EXP(-'STRIP Yield Curve Weekly'!J121%*'STRIP Prices Weekly'!J$1)</f>
        <v>0.65243092986585494</v>
      </c>
      <c r="K122">
        <f>EXP(-'STRIP Yield Curve Weekly'!K121%*'STRIP Prices Weekly'!K$1)</f>
        <v>0.61828856305058899</v>
      </c>
      <c r="L122">
        <f>EXP(-'STRIP Yield Curve Weekly'!L121%*'STRIP Prices Weekly'!L$1)</f>
        <v>0.46869642573249315</v>
      </c>
      <c r="M122">
        <f>EXP(-'STRIP Yield Curve Weekly'!M121%*'STRIP Prices Weekly'!M$1)</f>
        <v>0.3682475046136629</v>
      </c>
      <c r="N122">
        <f>EXP(-'STRIP Yield Curve Weekly'!N121%*'STRIP Prices Weekly'!N$1)</f>
        <v>0.22670628454405181</v>
      </c>
    </row>
    <row r="123" spans="1:14" x14ac:dyDescent="0.25">
      <c r="A123" t="str">
        <f>'STRIP Yield Curve Weekly'!A122</f>
        <v>7/27/2007</v>
      </c>
      <c r="B123">
        <f>EXP(-'STRIP Yield Curve Weekly'!B122%*'STRIP Prices Weekly'!B$1)</f>
        <v>0.95414464455161818</v>
      </c>
      <c r="C123">
        <f>EXP(-'STRIP Yield Curve Weekly'!C122%*'STRIP Prices Weekly'!C$1)</f>
        <v>0.91533972359267923</v>
      </c>
      <c r="D123">
        <f>EXP(-'STRIP Yield Curve Weekly'!D122%*'STRIP Prices Weekly'!D$1)</f>
        <v>0.87518498809832823</v>
      </c>
      <c r="E123">
        <f>EXP(-'STRIP Yield Curve Weekly'!E122%*'STRIP Prices Weekly'!E$1)</f>
        <v>0.84322622493546828</v>
      </c>
      <c r="F123">
        <f>EXP(-'STRIP Yield Curve Weekly'!F122%*'STRIP Prices Weekly'!F$1)</f>
        <v>0.80706586253224344</v>
      </c>
      <c r="G123">
        <f>EXP(-'STRIP Yield Curve Weekly'!G122%*'STRIP Prices Weekly'!G$1)</f>
        <v>0.75667609265430791</v>
      </c>
      <c r="H123">
        <f>EXP(-'STRIP Yield Curve Weekly'!H122%*'STRIP Prices Weekly'!H$1)</f>
        <v>0.71908910490760614</v>
      </c>
      <c r="I123">
        <f>EXP(-'STRIP Yield Curve Weekly'!I122%*'STRIP Prices Weekly'!I$1)</f>
        <v>0.68265887167558947</v>
      </c>
      <c r="J123">
        <f>EXP(-'STRIP Yield Curve Weekly'!J122%*'STRIP Prices Weekly'!J$1)</f>
        <v>0.6482751879600307</v>
      </c>
      <c r="K123">
        <f>EXP(-'STRIP Yield Curve Weekly'!K122%*'STRIP Prices Weekly'!K$1)</f>
        <v>0.61287149375873673</v>
      </c>
      <c r="L123">
        <f>EXP(-'STRIP Yield Curve Weekly'!L122%*'STRIP Prices Weekly'!L$1)</f>
        <v>0.46442741395026449</v>
      </c>
      <c r="M123">
        <f>EXP(-'STRIP Yield Curve Weekly'!M122%*'STRIP Prices Weekly'!M$1)</f>
        <v>0.36421897957152333</v>
      </c>
      <c r="N123">
        <f>EXP(-'STRIP Yield Curve Weekly'!N122%*'STRIP Prices Weekly'!N$1)</f>
        <v>0.22903052210686675</v>
      </c>
    </row>
    <row r="124" spans="1:14" x14ac:dyDescent="0.25">
      <c r="A124" t="str">
        <f>'STRIP Yield Curve Weekly'!A123</f>
        <v>7/20/2007</v>
      </c>
      <c r="B124">
        <f>EXP(-'STRIP Yield Curve Weekly'!B123%*'STRIP Prices Weekly'!B$1)</f>
        <v>0.95204783367128665</v>
      </c>
      <c r="C124">
        <f>EXP(-'STRIP Yield Curve Weekly'!C123%*'STRIP Prices Weekly'!C$1)</f>
        <v>0.91051946652917359</v>
      </c>
      <c r="D124">
        <f>EXP(-'STRIP Yield Curve Weekly'!D123%*'STRIP Prices Weekly'!D$1)</f>
        <v>0.86755184956170917</v>
      </c>
      <c r="E124">
        <f>EXP(-'STRIP Yield Curve Weekly'!E123%*'STRIP Prices Weekly'!E$1)</f>
        <v>0.83503636849161345</v>
      </c>
      <c r="F124">
        <f>EXP(-'STRIP Yield Curve Weekly'!F123%*'STRIP Prices Weekly'!F$1)</f>
        <v>0.79636313294257888</v>
      </c>
      <c r="G124">
        <f>EXP(-'STRIP Yield Curve Weekly'!G123%*'STRIP Prices Weekly'!G$1)</f>
        <v>0.74769510331098921</v>
      </c>
      <c r="H124">
        <f>EXP(-'STRIP Yield Curve Weekly'!H123%*'STRIP Prices Weekly'!H$1)</f>
        <v>0.70859580974226177</v>
      </c>
      <c r="I124">
        <f>EXP(-'STRIP Yield Curve Weekly'!I123%*'STRIP Prices Weekly'!I$1)</f>
        <v>0.67139341657674345</v>
      </c>
      <c r="J124">
        <f>EXP(-'STRIP Yield Curve Weekly'!J123%*'STRIP Prices Weekly'!J$1)</f>
        <v>0.63728392536935041</v>
      </c>
      <c r="K124">
        <f>EXP(-'STRIP Yield Curve Weekly'!K123%*'STRIP Prices Weekly'!K$1)</f>
        <v>0.60278180308678486</v>
      </c>
      <c r="L124">
        <f>EXP(-'STRIP Yield Curve Weekly'!L123%*'STRIP Prices Weekly'!L$1)</f>
        <v>0.45627937162185561</v>
      </c>
      <c r="M124">
        <f>EXP(-'STRIP Yield Curve Weekly'!M123%*'STRIP Prices Weekly'!M$1)</f>
        <v>0.35572404614261344</v>
      </c>
      <c r="N124">
        <f>EXP(-'STRIP Yield Curve Weekly'!N123%*'STRIP Prices Weekly'!N$1)</f>
        <v>0.22670628454405181</v>
      </c>
    </row>
    <row r="125" spans="1:14" x14ac:dyDescent="0.25">
      <c r="A125" t="str">
        <f>'STRIP Yield Curve Weekly'!A124</f>
        <v>7/13/2007</v>
      </c>
      <c r="B125">
        <f>EXP(-'STRIP Yield Curve Weekly'!B124%*'STRIP Prices Weekly'!B$1)</f>
        <v>0.9517337097194779</v>
      </c>
      <c r="C125">
        <f>EXP(-'STRIP Yield Curve Weekly'!C124%*'STRIP Prices Weekly'!C$1)</f>
        <v>0.90759230909957245</v>
      </c>
      <c r="D125">
        <f>EXP(-'STRIP Yield Curve Weekly'!D124%*'STRIP Prices Weekly'!D$1)</f>
        <v>0.86342348122547474</v>
      </c>
      <c r="E125">
        <f>EXP(-'STRIP Yield Curve Weekly'!E124%*'STRIP Prices Weekly'!E$1)</f>
        <v>0.82977558024430531</v>
      </c>
      <c r="F125">
        <f>EXP(-'STRIP Yield Curve Weekly'!F124%*'STRIP Prices Weekly'!F$1)</f>
        <v>0.79057084962873558</v>
      </c>
      <c r="G125">
        <f>EXP(-'STRIP Yield Curve Weekly'!G124%*'STRIP Prices Weekly'!G$1)</f>
        <v>0.74081822068171788</v>
      </c>
      <c r="H125">
        <f>EXP(-'STRIP Yield Curve Weekly'!H124%*'STRIP Prices Weekly'!H$1)</f>
        <v>0.70129265282644826</v>
      </c>
      <c r="I125">
        <f>EXP(-'STRIP Yield Curve Weekly'!I124%*'STRIP Prices Weekly'!I$1)</f>
        <v>0.66359716023993265</v>
      </c>
      <c r="J125">
        <f>EXP(-'STRIP Yield Curve Weekly'!J124%*'STRIP Prices Weekly'!J$1)</f>
        <v>0.62896479100065605</v>
      </c>
      <c r="K125">
        <f>EXP(-'STRIP Yield Curve Weekly'!K124%*'STRIP Prices Weekly'!K$1)</f>
        <v>0.59398572018562512</v>
      </c>
      <c r="L125">
        <f>EXP(-'STRIP Yield Curve Weekly'!L124%*'STRIP Prices Weekly'!L$1)</f>
        <v>0.44773667428129993</v>
      </c>
      <c r="M125">
        <f>EXP(-'STRIP Yield Curve Weekly'!M124%*'STRIP Prices Weekly'!M$1)</f>
        <v>0.34659442037435018</v>
      </c>
      <c r="N125">
        <f>EXP(-'STRIP Yield Curve Weekly'!N124%*'STRIP Prices Weekly'!N$1)</f>
        <v>0.22670628454405181</v>
      </c>
    </row>
    <row r="126" spans="1:14" x14ac:dyDescent="0.25">
      <c r="A126" t="str">
        <f>'STRIP Yield Curve Weekly'!A125</f>
        <v>7/6/2007</v>
      </c>
      <c r="B126">
        <f>EXP(-'STRIP Yield Curve Weekly'!B125%*'STRIP Prices Weekly'!B$1)</f>
        <v>0.95119137608470739</v>
      </c>
      <c r="C126">
        <f>EXP(-'STRIP Yield Curve Weekly'!C125%*'STRIP Prices Weekly'!C$1)</f>
        <v>0.90632256889236895</v>
      </c>
      <c r="D126">
        <f>EXP(-'STRIP Yield Curve Weekly'!D125%*'STRIP Prices Weekly'!D$1)</f>
        <v>0.86101788707714122</v>
      </c>
      <c r="E126">
        <f>EXP(-'STRIP Yield Curve Weekly'!E125%*'STRIP Prices Weekly'!E$1)</f>
        <v>0.82676068756573373</v>
      </c>
      <c r="F126">
        <f>EXP(-'STRIP Yield Curve Weekly'!F125%*'STRIP Prices Weekly'!F$1)</f>
        <v>0.78721805325675942</v>
      </c>
      <c r="G126">
        <f>EXP(-'STRIP Yield Curve Weekly'!G125%*'STRIP Prices Weekly'!G$1)</f>
        <v>0.7372708138099564</v>
      </c>
      <c r="H126">
        <f>EXP(-'STRIP Yield Curve Weekly'!H125%*'STRIP Prices Weekly'!H$1)</f>
        <v>0.69683961660583005</v>
      </c>
      <c r="I126">
        <f>EXP(-'STRIP Yield Curve Weekly'!I125%*'STRIP Prices Weekly'!I$1)</f>
        <v>0.6591527373094066</v>
      </c>
      <c r="J126">
        <f>EXP(-'STRIP Yield Curve Weekly'!J125%*'STRIP Prices Weekly'!J$1)</f>
        <v>0.62417156780415517</v>
      </c>
      <c r="K126">
        <f>EXP(-'STRIP Yield Curve Weekly'!K125%*'STRIP Prices Weekly'!K$1)</f>
        <v>0.58972438222590762</v>
      </c>
      <c r="L126">
        <f>EXP(-'STRIP Yield Curve Weekly'!L125%*'STRIP Prices Weekly'!L$1)</f>
        <v>0.44219690927989863</v>
      </c>
      <c r="M126">
        <f>EXP(-'STRIP Yield Curve Weekly'!M125%*'STRIP Prices Weekly'!M$1)</f>
        <v>0.34068397191222322</v>
      </c>
      <c r="N126">
        <f>EXP(-'STRIP Yield Curve Weekly'!N125%*'STRIP Prices Weekly'!N$1)</f>
        <v>0.22670628454405181</v>
      </c>
    </row>
    <row r="127" spans="1:14" x14ac:dyDescent="0.25">
      <c r="A127" t="str">
        <f>'STRIP Yield Curve Weekly'!A126</f>
        <v>6/29/2007</v>
      </c>
      <c r="B127">
        <f>EXP(-'STRIP Yield Curve Weekly'!B126%*'STRIP Prices Weekly'!B$1)</f>
        <v>0.95235253772811046</v>
      </c>
      <c r="C127">
        <f>EXP(-'STRIP Yield Curve Weekly'!C126%*'STRIP Prices Weekly'!C$1)</f>
        <v>0.90870024742162914</v>
      </c>
      <c r="D127">
        <f>EXP(-'STRIP Yield Curve Weekly'!D126%*'STRIP Prices Weekly'!D$1)</f>
        <v>0.86298324751918687</v>
      </c>
      <c r="E127">
        <f>EXP(-'STRIP Yield Curve Weekly'!E126%*'STRIP Prices Weekly'!E$1)</f>
        <v>0.8321022076272625</v>
      </c>
      <c r="F127">
        <f>EXP(-'STRIP Yield Curve Weekly'!F126%*'STRIP Prices Weekly'!F$1)</f>
        <v>0.79350137991013658</v>
      </c>
      <c r="G127">
        <f>EXP(-'STRIP Yield Curve Weekly'!G126%*'STRIP Prices Weekly'!G$1)</f>
        <v>0.74429337547387175</v>
      </c>
      <c r="H127">
        <f>EXP(-'STRIP Yield Curve Weekly'!H126%*'STRIP Prices Weekly'!H$1)</f>
        <v>0.70528027639766178</v>
      </c>
      <c r="I127">
        <f>EXP(-'STRIP Yield Curve Weekly'!I126%*'STRIP Prices Weekly'!I$1)</f>
        <v>0.66759071187563157</v>
      </c>
      <c r="J127">
        <f>EXP(-'STRIP Yield Curve Weekly'!J126%*'STRIP Prices Weekly'!J$1)</f>
        <v>0.63333865493631014</v>
      </c>
      <c r="K127">
        <f>EXP(-'STRIP Yield Curve Weekly'!K126%*'STRIP Prices Weekly'!K$1)</f>
        <v>0.59773964266250634</v>
      </c>
      <c r="L127">
        <f>EXP(-'STRIP Yield Curve Weekly'!L126%*'STRIP Prices Weekly'!L$1)</f>
        <v>0.45158123492259228</v>
      </c>
      <c r="M127">
        <f>EXP(-'STRIP Yield Curve Weekly'!M126%*'STRIP Prices Weekly'!M$1)</f>
        <v>0.35042800505899935</v>
      </c>
      <c r="N127">
        <f>EXP(-'STRIP Yield Curve Weekly'!N126%*'STRIP Prices Weekly'!N$1)</f>
        <v>0.22670628454405181</v>
      </c>
    </row>
    <row r="128" spans="1:14" x14ac:dyDescent="0.25">
      <c r="A128" t="str">
        <f>'STRIP Yield Curve Weekly'!A127</f>
        <v>6/22/2007</v>
      </c>
      <c r="B128">
        <f>EXP(-'STRIP Yield Curve Weekly'!B127%*'STRIP Prices Weekly'!B$1)</f>
        <v>0.95252397661393839</v>
      </c>
      <c r="C128">
        <f>EXP(-'STRIP Yield Curve Weekly'!C127%*'STRIP Prices Weekly'!C$1)</f>
        <v>0.90715676932911193</v>
      </c>
      <c r="D128">
        <f>EXP(-'STRIP Yield Curve Weekly'!D127%*'STRIP Prices Weekly'!D$1)</f>
        <v>0.86096622755371777</v>
      </c>
      <c r="E128">
        <f>EXP(-'STRIP Yield Curve Weekly'!E127%*'STRIP Prices Weekly'!E$1)</f>
        <v>0.82871414696381307</v>
      </c>
      <c r="F128">
        <f>EXP(-'STRIP Yield Curve Weekly'!F127%*'STRIP Prices Weekly'!F$1)</f>
        <v>0.78942535258283275</v>
      </c>
      <c r="G128">
        <f>EXP(-'STRIP Yield Curve Weekly'!G127%*'STRIP Prices Weekly'!G$1)</f>
        <v>0.74015178422449457</v>
      </c>
      <c r="H128">
        <f>EXP(-'STRIP Yield Curve Weekly'!H127%*'STRIP Prices Weekly'!H$1)</f>
        <v>0.6995276202164693</v>
      </c>
      <c r="I128">
        <f>EXP(-'STRIP Yield Curve Weekly'!I127%*'STRIP Prices Weekly'!I$1)</f>
        <v>0.66121250541717647</v>
      </c>
      <c r="J128">
        <f>EXP(-'STRIP Yield Curve Weekly'!J127%*'STRIP Prices Weekly'!J$1)</f>
        <v>0.62732533331909779</v>
      </c>
      <c r="K128">
        <f>EXP(-'STRIP Yield Curve Weekly'!K127%*'STRIP Prices Weekly'!K$1)</f>
        <v>0.59120053760686775</v>
      </c>
      <c r="L128">
        <f>EXP(-'STRIP Yield Curve Weekly'!L127%*'STRIP Prices Weekly'!L$1)</f>
        <v>0.44306003452660725</v>
      </c>
      <c r="M128">
        <f>EXP(-'STRIP Yield Curve Weekly'!M127%*'STRIP Prices Weekly'!M$1)</f>
        <v>0.34136602167846408</v>
      </c>
      <c r="N128">
        <f>EXP(-'STRIP Yield Curve Weekly'!N127%*'STRIP Prices Weekly'!N$1)</f>
        <v>0.22670628454405181</v>
      </c>
    </row>
    <row r="129" spans="1:14" x14ac:dyDescent="0.25">
      <c r="A129" t="str">
        <f>'STRIP Yield Curve Weekly'!A128</f>
        <v>6/15/2007</v>
      </c>
      <c r="B129">
        <f>EXP(-'STRIP Yield Curve Weekly'!B128%*'STRIP Prices Weekly'!B$1)</f>
        <v>0.95182888784927699</v>
      </c>
      <c r="C129">
        <f>EXP(-'STRIP Yield Curve Weekly'!C128%*'STRIP Prices Weekly'!C$1)</f>
        <v>0.90536237596150249</v>
      </c>
      <c r="D129">
        <f>EXP(-'STRIP Yield Curve Weekly'!D128%*'STRIP Prices Weekly'!D$1)</f>
        <v>0.85954680462420252</v>
      </c>
      <c r="E129">
        <f>EXP(-'STRIP Yield Curve Weekly'!E128%*'STRIP Prices Weekly'!E$1)</f>
        <v>0.8265622888095211</v>
      </c>
      <c r="F129">
        <f>EXP(-'STRIP Yield Curve Weekly'!F128%*'STRIP Prices Weekly'!F$1)</f>
        <v>0.78658853065676848</v>
      </c>
      <c r="G129">
        <f>EXP(-'STRIP Yield Curve Weekly'!G128%*'STRIP Prices Weekly'!G$1)</f>
        <v>0.73789038147554575</v>
      </c>
      <c r="H129">
        <f>EXP(-'STRIP Yield Curve Weekly'!H128%*'STRIP Prices Weekly'!H$1)</f>
        <v>0.69854896676542877</v>
      </c>
      <c r="I129">
        <f>EXP(-'STRIP Yield Curve Weekly'!I128%*'STRIP Prices Weekly'!I$1)</f>
        <v>0.65899455963453257</v>
      </c>
      <c r="J129">
        <f>EXP(-'STRIP Yield Curve Weekly'!J128%*'STRIP Prices Weekly'!J$1)</f>
        <v>0.62507102231361433</v>
      </c>
      <c r="K129">
        <f>EXP(-'STRIP Yield Curve Weekly'!K128%*'STRIP Prices Weekly'!K$1)</f>
        <v>0.59102320404694964</v>
      </c>
      <c r="L129">
        <f>EXP(-'STRIP Yield Curve Weekly'!L128%*'STRIP Prices Weekly'!L$1)</f>
        <v>0.44266145988102756</v>
      </c>
      <c r="M129">
        <f>EXP(-'STRIP Yield Curve Weekly'!M128%*'STRIP Prices Weekly'!M$1)</f>
        <v>0.34129775530099371</v>
      </c>
      <c r="N129">
        <f>EXP(-'STRIP Yield Curve Weekly'!N128%*'STRIP Prices Weekly'!N$1)</f>
        <v>0.22670628454405181</v>
      </c>
    </row>
    <row r="130" spans="1:14" x14ac:dyDescent="0.25">
      <c r="A130" t="str">
        <f>'STRIP Yield Curve Weekly'!A129</f>
        <v>6/8/2007</v>
      </c>
      <c r="B130">
        <f>EXP(-'STRIP Yield Curve Weekly'!B129%*'STRIP Prices Weekly'!B$1)</f>
        <v>0.95181936960798985</v>
      </c>
      <c r="C130">
        <f>EXP(-'STRIP Yield Curve Weekly'!C129%*'STRIP Prices Weekly'!C$1)</f>
        <v>0.90581517033864434</v>
      </c>
      <c r="D130">
        <f>EXP(-'STRIP Yield Curve Weekly'!D129%*'STRIP Prices Weekly'!D$1)</f>
        <v>0.86132790931714387</v>
      </c>
      <c r="E130">
        <f>EXP(-'STRIP Yield Curve Weekly'!E129%*'STRIP Prices Weekly'!E$1)</f>
        <v>0.82762096594802115</v>
      </c>
      <c r="F130">
        <f>EXP(-'STRIP Yield Curve Weekly'!F129%*'STRIP Prices Weekly'!F$1)</f>
        <v>0.78934641399456973</v>
      </c>
      <c r="G130">
        <f>EXP(-'STRIP Yield Curve Weekly'!G129%*'STRIP Prices Weekly'!G$1)</f>
        <v>0.7401961946638479</v>
      </c>
      <c r="H130">
        <f>EXP(-'STRIP Yield Curve Weekly'!H129%*'STRIP Prices Weekly'!H$1)</f>
        <v>0.69962556093899031</v>
      </c>
      <c r="I130">
        <f>EXP(-'STRIP Yield Curve Weekly'!I129%*'STRIP Prices Weekly'!I$1)</f>
        <v>0.662854347473262</v>
      </c>
      <c r="J130">
        <f>EXP(-'STRIP Yield Curve Weekly'!J129%*'STRIP Prices Weekly'!J$1)</f>
        <v>0.62885158752689418</v>
      </c>
      <c r="K130">
        <f>EXP(-'STRIP Yield Curve Weekly'!K129%*'STRIP Prices Weekly'!K$1)</f>
        <v>0.5957107789003212</v>
      </c>
      <c r="L130">
        <f>EXP(-'STRIP Yield Curve Weekly'!L129%*'STRIP Prices Weekly'!L$1)</f>
        <v>0.44706557272187908</v>
      </c>
      <c r="M130">
        <f>EXP(-'STRIP Yield Curve Weekly'!M129%*'STRIP Prices Weekly'!M$1)</f>
        <v>0.34417673121600662</v>
      </c>
      <c r="N130">
        <f>EXP(-'STRIP Yield Curve Weekly'!N129%*'STRIP Prices Weekly'!N$1)</f>
        <v>0.22670628454405181</v>
      </c>
    </row>
    <row r="131" spans="1:14" x14ac:dyDescent="0.25">
      <c r="A131" t="str">
        <f>'STRIP Yield Curve Weekly'!A130</f>
        <v>6/1/2007</v>
      </c>
      <c r="B131">
        <f>EXP(-'STRIP Yield Curve Weekly'!B130%*'STRIP Prices Weekly'!B$1)</f>
        <v>0.95141017526214777</v>
      </c>
      <c r="C131">
        <f>EXP(-'STRIP Yield Curve Weekly'!C130%*'STRIP Prices Weekly'!C$1)</f>
        <v>0.90617756888165646</v>
      </c>
      <c r="D131">
        <f>EXP(-'STRIP Yield Curve Weekly'!D130%*'STRIP Prices Weekly'!D$1)</f>
        <v>0.86370845799285956</v>
      </c>
      <c r="E131">
        <f>EXP(-'STRIP Yield Curve Weekly'!E130%*'STRIP Prices Weekly'!E$1)</f>
        <v>0.83166962696001723</v>
      </c>
      <c r="F131">
        <f>EXP(-'STRIP Yield Curve Weekly'!F130%*'STRIP Prices Weekly'!F$1)</f>
        <v>0.79719975338103422</v>
      </c>
      <c r="G131">
        <f>EXP(-'STRIP Yield Curve Weekly'!G130%*'STRIP Prices Weekly'!G$1)</f>
        <v>0.74621613167153655</v>
      </c>
      <c r="H131">
        <f>EXP(-'STRIP Yield Curve Weekly'!H130%*'STRIP Prices Weekly'!H$1)</f>
        <v>0.70775308225097466</v>
      </c>
      <c r="I131">
        <f>EXP(-'STRIP Yield Curve Weekly'!I130%*'STRIP Prices Weekly'!I$1)</f>
        <v>0.67160829684905798</v>
      </c>
      <c r="J131">
        <f>EXP(-'STRIP Yield Curve Weekly'!J130%*'STRIP Prices Weekly'!J$1)</f>
        <v>0.63877691587235164</v>
      </c>
      <c r="K131">
        <f>EXP(-'STRIP Yield Curve Weekly'!K130%*'STRIP Prices Weekly'!K$1)</f>
        <v>0.60550043353148875</v>
      </c>
      <c r="L131">
        <f>EXP(-'STRIP Yield Curve Weekly'!L130%*'STRIP Prices Weekly'!L$1)</f>
        <v>0.45682723552039728</v>
      </c>
      <c r="M131">
        <f>EXP(-'STRIP Yield Curve Weekly'!M130%*'STRIP Prices Weekly'!M$1)</f>
        <v>0.35451663814246503</v>
      </c>
      <c r="N131">
        <f>EXP(-'STRIP Yield Curve Weekly'!N130%*'STRIP Prices Weekly'!N$1)</f>
        <v>0.22670628454405181</v>
      </c>
    </row>
    <row r="132" spans="1:14" x14ac:dyDescent="0.25">
      <c r="A132" t="str">
        <f>'STRIP Yield Curve Weekly'!A131</f>
        <v>5/25/2007</v>
      </c>
      <c r="B132">
        <f>EXP(-'STRIP Yield Curve Weekly'!B131%*'STRIP Prices Weekly'!B$1)</f>
        <v>0.95229539829004706</v>
      </c>
      <c r="C132">
        <f>EXP(-'STRIP Yield Curve Weekly'!C131%*'STRIP Prices Weekly'!C$1)</f>
        <v>0.90900925803457988</v>
      </c>
      <c r="D132">
        <f>EXP(-'STRIP Yield Curve Weekly'!D131%*'STRIP Prices Weekly'!D$1)</f>
        <v>0.86731764218174656</v>
      </c>
      <c r="E132">
        <f>EXP(-'STRIP Yield Curve Weekly'!E131%*'STRIP Prices Weekly'!E$1)</f>
        <v>0.83654078752583594</v>
      </c>
      <c r="F132">
        <f>EXP(-'STRIP Yield Curve Weekly'!F131%*'STRIP Prices Weekly'!F$1)</f>
        <v>0.79931513436936508</v>
      </c>
      <c r="G132">
        <f>EXP(-'STRIP Yield Curve Weekly'!G131%*'STRIP Prices Weekly'!G$1)</f>
        <v>0.75066184619407073</v>
      </c>
      <c r="H132">
        <f>EXP(-'STRIP Yield Curve Weekly'!H131%*'STRIP Prices Weekly'!H$1)</f>
        <v>0.71252519931863123</v>
      </c>
      <c r="I132">
        <f>EXP(-'STRIP Yield Curve Weekly'!I131%*'STRIP Prices Weekly'!I$1)</f>
        <v>0.67732775141973656</v>
      </c>
      <c r="J132">
        <f>EXP(-'STRIP Yield Curve Weekly'!J131%*'STRIP Prices Weekly'!J$1)</f>
        <v>0.64339270657295622</v>
      </c>
      <c r="K132">
        <f>EXP(-'STRIP Yield Curve Weekly'!K131%*'STRIP Prices Weekly'!K$1)</f>
        <v>0.60865723635988045</v>
      </c>
      <c r="L132">
        <f>EXP(-'STRIP Yield Curve Weekly'!L131%*'STRIP Prices Weekly'!L$1)</f>
        <v>0.45923188518908253</v>
      </c>
      <c r="M132">
        <f>EXP(-'STRIP Yield Curve Weekly'!M131%*'STRIP Prices Weekly'!M$1)</f>
        <v>0.35772168898045426</v>
      </c>
      <c r="N132">
        <f>EXP(-'STRIP Yield Curve Weekly'!N131%*'STRIP Prices Weekly'!N$1)</f>
        <v>0.22616284185322749</v>
      </c>
    </row>
    <row r="133" spans="1:14" x14ac:dyDescent="0.25">
      <c r="A133" t="str">
        <f>'STRIP Yield Curve Weekly'!A132</f>
        <v>5/18/2007</v>
      </c>
      <c r="B133">
        <f>EXP(-'STRIP Yield Curve Weekly'!B132%*'STRIP Prices Weekly'!B$1)</f>
        <v>0.95217160793481681</v>
      </c>
      <c r="C133">
        <f>EXP(-'STRIP Yield Curve Weekly'!C132%*'STRIP Prices Weekly'!C$1)</f>
        <v>0.90948206576811463</v>
      </c>
      <c r="D133">
        <f>EXP(-'STRIP Yield Curve Weekly'!D132%*'STRIP Prices Weekly'!D$1)</f>
        <v>0.86882808858642924</v>
      </c>
      <c r="E133">
        <f>EXP(-'STRIP Yield Curve Weekly'!E132%*'STRIP Prices Weekly'!E$1)</f>
        <v>0.83774627400182788</v>
      </c>
      <c r="F133">
        <f>EXP(-'STRIP Yield Curve Weekly'!F132%*'STRIP Prices Weekly'!F$1)</f>
        <v>0.80111561820643384</v>
      </c>
      <c r="G133">
        <f>EXP(-'STRIP Yield Curve Weekly'!G132%*'STRIP Prices Weekly'!G$1)</f>
        <v>0.75318831208307757</v>
      </c>
      <c r="H133">
        <f>EXP(-'STRIP Yield Curve Weekly'!H132%*'STRIP Prices Weekly'!H$1)</f>
        <v>0.71567437427461678</v>
      </c>
      <c r="I133">
        <f>EXP(-'STRIP Yield Curve Weekly'!I132%*'STRIP Prices Weekly'!I$1)</f>
        <v>0.68184017234741956</v>
      </c>
      <c r="J133">
        <f>EXP(-'STRIP Yield Curve Weekly'!J132%*'STRIP Prices Weekly'!J$1)</f>
        <v>0.64740060693130608</v>
      </c>
      <c r="K133">
        <f>EXP(-'STRIP Yield Curve Weekly'!K132%*'STRIP Prices Weekly'!K$1)</f>
        <v>0.61091343953633725</v>
      </c>
      <c r="L133">
        <f>EXP(-'STRIP Yield Curve Weekly'!L132%*'STRIP Prices Weekly'!L$1)</f>
        <v>0.46421846863020988</v>
      </c>
      <c r="M133">
        <f>EXP(-'STRIP Yield Curve Weekly'!M132%*'STRIP Prices Weekly'!M$1)</f>
        <v>0.36189542141942538</v>
      </c>
      <c r="N133">
        <f>EXP(-'STRIP Yield Curve Weekly'!N132%*'STRIP Prices Weekly'!N$1)</f>
        <v>0.2276604532908775</v>
      </c>
    </row>
    <row r="134" spans="1:14" x14ac:dyDescent="0.25">
      <c r="A134" t="str">
        <f>'STRIP Yield Curve Weekly'!A133</f>
        <v>5/11/2007</v>
      </c>
      <c r="B134">
        <f>EXP(-'STRIP Yield Curve Weekly'!B133%*'STRIP Prices Weekly'!B$1)</f>
        <v>0.95394429521367918</v>
      </c>
      <c r="C134">
        <f>EXP(-'STRIP Yield Curve Weekly'!C133%*'STRIP Prices Weekly'!C$1)</f>
        <v>0.91188627057572658</v>
      </c>
      <c r="D134">
        <f>EXP(-'STRIP Yield Curve Weekly'!D133%*'STRIP Prices Weekly'!D$1)</f>
        <v>0.87342763300577608</v>
      </c>
      <c r="E134">
        <f>EXP(-'STRIP Yield Curve Weekly'!E133%*'STRIP Prices Weekly'!E$1)</f>
        <v>0.83617279054459748</v>
      </c>
      <c r="F134">
        <f>EXP(-'STRIP Yield Curve Weekly'!F133%*'STRIP Prices Weekly'!F$1)</f>
        <v>0.79731934231298707</v>
      </c>
      <c r="G134">
        <f>EXP(-'STRIP Yield Curve Weekly'!G133%*'STRIP Prices Weekly'!G$1)</f>
        <v>0.76063626892566349</v>
      </c>
      <c r="H134">
        <f>EXP(-'STRIP Yield Curve Weekly'!H133%*'STRIP Prices Weekly'!H$1)</f>
        <v>0.72282365059378995</v>
      </c>
      <c r="I134">
        <f>EXP(-'STRIP Yield Curve Weekly'!I133%*'STRIP Prices Weekly'!I$1)</f>
        <v>0.68792187587750053</v>
      </c>
      <c r="J134">
        <f>EXP(-'STRIP Yield Curve Weekly'!J133%*'STRIP Prices Weekly'!J$1)</f>
        <v>0.65366519033203341</v>
      </c>
      <c r="K134">
        <f>EXP(-'STRIP Yield Curve Weekly'!K133%*'STRIP Prices Weekly'!K$1)</f>
        <v>0.6202082315448777</v>
      </c>
      <c r="L134">
        <f>EXP(-'STRIP Yield Curve Weekly'!L133%*'STRIP Prices Weekly'!L$1)</f>
        <v>0.4726500577156465</v>
      </c>
      <c r="M134">
        <f>EXP(-'STRIP Yield Curve Weekly'!M133%*'STRIP Prices Weekly'!M$1)</f>
        <v>0.3690585409366503</v>
      </c>
      <c r="N134">
        <f>EXP(-'STRIP Yield Curve Weekly'!N133%*'STRIP Prices Weekly'!N$1)</f>
        <v>0.23586397906731305</v>
      </c>
    </row>
    <row r="135" spans="1:14" x14ac:dyDescent="0.25">
      <c r="A135" t="str">
        <f>'STRIP Yield Curve Weekly'!A134</f>
        <v>5/4/2007</v>
      </c>
      <c r="B135">
        <f>EXP(-'STRIP Yield Curve Weekly'!B134%*'STRIP Prices Weekly'!B$1)</f>
        <v>0.95385844409046838</v>
      </c>
      <c r="C135">
        <f>EXP(-'STRIP Yield Curve Weekly'!C134%*'STRIP Prices Weekly'!C$1)</f>
        <v>0.91252481442940447</v>
      </c>
      <c r="D135">
        <f>EXP(-'STRIP Yield Curve Weekly'!D134%*'STRIP Prices Weekly'!D$1)</f>
        <v>0.87421407171981802</v>
      </c>
      <c r="E135">
        <f>EXP(-'STRIP Yield Curve Weekly'!E134%*'STRIP Prices Weekly'!E$1)</f>
        <v>0.83794735723661129</v>
      </c>
      <c r="F135">
        <f>EXP(-'STRIP Yield Curve Weekly'!F134%*'STRIP Prices Weekly'!F$1)</f>
        <v>0.79887563191971478</v>
      </c>
      <c r="G135">
        <f>EXP(-'STRIP Yield Curve Weekly'!G134%*'STRIP Prices Weekly'!G$1)</f>
        <v>0.76250973756886165</v>
      </c>
      <c r="H135">
        <f>EXP(-'STRIP Yield Curve Weekly'!H134%*'STRIP Prices Weekly'!H$1)</f>
        <v>0.7246981903299029</v>
      </c>
      <c r="I135">
        <f>EXP(-'STRIP Yield Curve Weekly'!I134%*'STRIP Prices Weekly'!I$1)</f>
        <v>0.68946454802723123</v>
      </c>
      <c r="J135">
        <f>EXP(-'STRIP Yield Curve Weekly'!J134%*'STRIP Prices Weekly'!J$1)</f>
        <v>0.65537348483336832</v>
      </c>
      <c r="K135">
        <f>EXP(-'STRIP Yield Curve Weekly'!K134%*'STRIP Prices Weekly'!K$1)</f>
        <v>0.62082874998393223</v>
      </c>
      <c r="L135">
        <f>EXP(-'STRIP Yield Curve Weekly'!L134%*'STRIP Prices Weekly'!L$1)</f>
        <v>0.47478177574365704</v>
      </c>
      <c r="M135">
        <f>EXP(-'STRIP Yield Curve Weekly'!M134%*'STRIP Prices Weekly'!M$1)</f>
        <v>0.37351392225133068</v>
      </c>
      <c r="N135">
        <f>EXP(-'STRIP Yield Curve Weekly'!N134%*'STRIP Prices Weekly'!N$1)</f>
        <v>0.23899802277327847</v>
      </c>
    </row>
    <row r="136" spans="1:14" x14ac:dyDescent="0.25">
      <c r="A136" t="str">
        <f>'STRIP Yield Curve Weekly'!A135</f>
        <v>4/27/2007</v>
      </c>
      <c r="B136">
        <f>EXP(-'STRIP Yield Curve Weekly'!B135%*'STRIP Prices Weekly'!B$1)</f>
        <v>0.95316238152003152</v>
      </c>
      <c r="C136">
        <f>EXP(-'STRIP Yield Curve Weekly'!C135%*'STRIP Prices Weekly'!C$1)</f>
        <v>0.91192274675606833</v>
      </c>
      <c r="D136">
        <f>EXP(-'STRIP Yield Curve Weekly'!D135%*'STRIP Prices Weekly'!D$1)</f>
        <v>0.87371591168803442</v>
      </c>
      <c r="E136">
        <f>EXP(-'STRIP Yield Curve Weekly'!E135%*'STRIP Prices Weekly'!E$1)</f>
        <v>0.83644040865418567</v>
      </c>
      <c r="F136">
        <f>EXP(-'STRIP Yield Curve Weekly'!F135%*'STRIP Prices Weekly'!F$1)</f>
        <v>0.7974389491846251</v>
      </c>
      <c r="G136">
        <f>EXP(-'STRIP Yield Curve Weekly'!G135%*'STRIP Prices Weekly'!G$1)</f>
        <v>0.75981522519864175</v>
      </c>
      <c r="H136">
        <f>EXP(-'STRIP Yield Curve Weekly'!H135%*'STRIP Prices Weekly'!H$1)</f>
        <v>0.72353236498470264</v>
      </c>
      <c r="I136">
        <f>EXP(-'STRIP Yield Curve Weekly'!I135%*'STRIP Prices Weekly'!I$1)</f>
        <v>0.68660233304230101</v>
      </c>
      <c r="J136">
        <f>EXP(-'STRIP Yield Curve Weekly'!J135%*'STRIP Prices Weekly'!J$1)</f>
        <v>0.65419487362897721</v>
      </c>
      <c r="K136">
        <f>EXP(-'STRIP Yield Curve Weekly'!K135%*'STRIP Prices Weekly'!K$1)</f>
        <v>0.62064252929343733</v>
      </c>
      <c r="L136">
        <f>EXP(-'STRIP Yield Curve Weekly'!L135%*'STRIP Prices Weekly'!L$1)</f>
        <v>0.46855583789400351</v>
      </c>
      <c r="M136">
        <f>EXP(-'STRIP Yield Curve Weekly'!M135%*'STRIP Prices Weekly'!M$1)</f>
        <v>0.3657519161992257</v>
      </c>
      <c r="N136">
        <f>EXP(-'STRIP Yield Curve Weekly'!N135%*'STRIP Prices Weekly'!N$1)</f>
        <v>0.23410161634558219</v>
      </c>
    </row>
    <row r="137" spans="1:14" x14ac:dyDescent="0.25">
      <c r="A137" t="str">
        <f>'STRIP Yield Curve Weekly'!A136</f>
        <v>4/20/2007</v>
      </c>
      <c r="B137">
        <f>EXP(-'STRIP Yield Curve Weekly'!B136%*'STRIP Prices Weekly'!B$1)</f>
        <v>0.95310519349279832</v>
      </c>
      <c r="C137">
        <f>EXP(-'STRIP Yield Curve Weekly'!C136%*'STRIP Prices Weekly'!C$1)</f>
        <v>0.91210514954509037</v>
      </c>
      <c r="D137">
        <f>EXP(-'STRIP Yield Curve Weekly'!D136%*'STRIP Prices Weekly'!D$1)</f>
        <v>0.87389941129627335</v>
      </c>
      <c r="E137">
        <f>EXP(-'STRIP Yield Curve Weekly'!E136%*'STRIP Prices Weekly'!E$1)</f>
        <v>0.83620623812516648</v>
      </c>
      <c r="F137">
        <f>EXP(-'STRIP Yield Curve Weekly'!F136%*'STRIP Prices Weekly'!F$1)</f>
        <v>0.79823678698622413</v>
      </c>
      <c r="G137">
        <f>EXP(-'STRIP Yield Curve Weekly'!G136%*'STRIP Prices Weekly'!G$1)</f>
        <v>0.76109278762893429</v>
      </c>
      <c r="H137">
        <f>EXP(-'STRIP Yield Curve Weekly'!H136%*'STRIP Prices Weekly'!H$1)</f>
        <v>0.72338043914082772</v>
      </c>
      <c r="I137">
        <f>EXP(-'STRIP Yield Curve Weekly'!I136%*'STRIP Prices Weekly'!I$1)</f>
        <v>0.68742675039343237</v>
      </c>
      <c r="J137">
        <f>EXP(-'STRIP Yield Curve Weekly'!J136%*'STRIP Prices Weekly'!J$1)</f>
        <v>0.65448932756927791</v>
      </c>
      <c r="K137">
        <f>EXP(-'STRIP Yield Curve Weekly'!K136%*'STRIP Prices Weekly'!K$1)</f>
        <v>0.62163635218660585</v>
      </c>
      <c r="L137">
        <f>EXP(-'STRIP Yield Curve Weekly'!L136%*'STRIP Prices Weekly'!L$1)</f>
        <v>0.47151705772096258</v>
      </c>
      <c r="M137">
        <f>EXP(-'STRIP Yield Curve Weekly'!M136%*'STRIP Prices Weekly'!M$1)</f>
        <v>0.36773231882140539</v>
      </c>
      <c r="N137">
        <f>EXP(-'STRIP Yield Curve Weekly'!N136%*'STRIP Prices Weekly'!N$1)</f>
        <v>0.23593474887597371</v>
      </c>
    </row>
    <row r="138" spans="1:14" x14ac:dyDescent="0.25">
      <c r="A138" t="str">
        <f>'STRIP Yield Curve Weekly'!A137</f>
        <v>4/13/2007</v>
      </c>
      <c r="B138">
        <f>EXP(-'STRIP Yield Curve Weekly'!B137%*'STRIP Prices Weekly'!B$1)</f>
        <v>0.95204783367128665</v>
      </c>
      <c r="C138">
        <f>EXP(-'STRIP Yield Curve Weekly'!C137%*'STRIP Prices Weekly'!C$1)</f>
        <v>0.90990052375632646</v>
      </c>
      <c r="D138">
        <f>EXP(-'STRIP Yield Curve Weekly'!D137%*'STRIP Prices Weekly'!D$1)</f>
        <v>0.87096803674140677</v>
      </c>
      <c r="E138">
        <f>EXP(-'STRIP Yield Curve Weekly'!E137%*'STRIP Prices Weekly'!E$1)</f>
        <v>0.83276815573709095</v>
      </c>
      <c r="F138">
        <f>EXP(-'STRIP Yield Curve Weekly'!F137%*'STRIP Prices Weekly'!F$1)</f>
        <v>0.79350137991013658</v>
      </c>
      <c r="G138">
        <f>EXP(-'STRIP Yield Curve Weekly'!G137%*'STRIP Prices Weekly'!G$1)</f>
        <v>0.75608611542306958</v>
      </c>
      <c r="H138">
        <f>EXP(-'STRIP Yield Curve Weekly'!H137%*'STRIP Prices Weekly'!H$1)</f>
        <v>0.71868652774098529</v>
      </c>
      <c r="I138">
        <f>EXP(-'STRIP Yield Curve Weekly'!I137%*'STRIP Prices Weekly'!I$1)</f>
        <v>0.68282272946694</v>
      </c>
      <c r="J138">
        <f>EXP(-'STRIP Yield Curve Weekly'!J137%*'STRIP Prices Weekly'!J$1)</f>
        <v>0.64862535109706709</v>
      </c>
      <c r="K138">
        <f>EXP(-'STRIP Yield Curve Weekly'!K137%*'STRIP Prices Weekly'!K$1)</f>
        <v>0.61594352490533466</v>
      </c>
      <c r="L138">
        <f>EXP(-'STRIP Yield Curve Weekly'!L137%*'STRIP Prices Weekly'!L$1)</f>
        <v>0.46526413611941225</v>
      </c>
      <c r="M138">
        <f>EXP(-'STRIP Yield Curve Weekly'!M137%*'STRIP Prices Weekly'!M$1)</f>
        <v>0.36211262382648313</v>
      </c>
      <c r="N138">
        <f>EXP(-'STRIP Yield Curve Weekly'!N137%*'STRIP Prices Weekly'!N$1)</f>
        <v>0.23130918504632592</v>
      </c>
    </row>
    <row r="139" spans="1:14" x14ac:dyDescent="0.25">
      <c r="A139" t="str">
        <f>'STRIP Yield Curve Weekly'!A138</f>
        <v>4/6/2007</v>
      </c>
      <c r="B139">
        <f>EXP(-'STRIP Yield Curve Weekly'!B138%*'STRIP Prices Weekly'!B$1)</f>
        <v>0.9524001565454574</v>
      </c>
      <c r="C139">
        <f>EXP(-'STRIP Yield Curve Weekly'!C138%*'STRIP Prices Weekly'!C$1)</f>
        <v>0.91051946652917359</v>
      </c>
      <c r="D139">
        <f>EXP(-'STRIP Yield Curve Weekly'!D138%*'STRIP Prices Weekly'!D$1)</f>
        <v>0.87130778052146685</v>
      </c>
      <c r="E139">
        <f>EXP(-'STRIP Yield Curve Weekly'!E138%*'STRIP Prices Weekly'!E$1)</f>
        <v>0.83343463681856755</v>
      </c>
      <c r="F139">
        <f>EXP(-'STRIP Yield Curve Weekly'!F138%*'STRIP Prices Weekly'!F$1)</f>
        <v>0.7942158526165467</v>
      </c>
      <c r="G139">
        <f>EXP(-'STRIP Yield Curve Weekly'!G138%*'STRIP Prices Weekly'!G$1)</f>
        <v>0.7570848080875765</v>
      </c>
      <c r="H139">
        <f>EXP(-'STRIP Yield Curve Weekly'!H138%*'STRIP Prices Weekly'!H$1)</f>
        <v>0.71939118576420669</v>
      </c>
      <c r="I139">
        <f>EXP(-'STRIP Yield Curve Weekly'!I138%*'STRIP Prices Weekly'!I$1)</f>
        <v>0.68358791935028984</v>
      </c>
      <c r="J139">
        <f>EXP(-'STRIP Yield Curve Weekly'!J138%*'STRIP Prices Weekly'!J$1)</f>
        <v>0.6497939281328583</v>
      </c>
      <c r="K139">
        <f>EXP(-'STRIP Yield Curve Weekly'!K138%*'STRIP Prices Weekly'!K$1)</f>
        <v>0.61662143556523752</v>
      </c>
      <c r="L139">
        <f>EXP(-'STRIP Yield Curve Weekly'!L138%*'STRIP Prices Weekly'!L$1)</f>
        <v>0.46568306233043721</v>
      </c>
      <c r="M139">
        <f>EXP(-'STRIP Yield Curve Weekly'!M138%*'STRIP Prices Weekly'!M$1)</f>
        <v>0.36327324021856267</v>
      </c>
      <c r="N139">
        <f>EXP(-'STRIP Yield Curve Weekly'!N138%*'STRIP Prices Weekly'!N$1)</f>
        <v>0.23165640917688876</v>
      </c>
    </row>
    <row r="140" spans="1:14" x14ac:dyDescent="0.25">
      <c r="A140" t="str">
        <f>'STRIP Yield Curve Weekly'!A139</f>
        <v>3/30/2007</v>
      </c>
      <c r="B140">
        <f>EXP(-'STRIP Yield Curve Weekly'!B139%*'STRIP Prices Weekly'!B$1)</f>
        <v>0.9528860045059947</v>
      </c>
      <c r="C140">
        <f>EXP(-'STRIP Yield Curve Weekly'!C139%*'STRIP Prices Weekly'!C$1)</f>
        <v>0.91265257684658507</v>
      </c>
      <c r="D140">
        <f>EXP(-'STRIP Yield Curve Weekly'!D139%*'STRIP Prices Weekly'!D$1)</f>
        <v>0.87505372019545236</v>
      </c>
      <c r="E140">
        <f>EXP(-'STRIP Yield Curve Weekly'!E139%*'STRIP Prices Weekly'!E$1)</f>
        <v>0.8371433137762756</v>
      </c>
      <c r="F140">
        <f>EXP(-'STRIP Yield Curve Weekly'!F139%*'STRIP Prices Weekly'!F$1)</f>
        <v>0.79931513436936508</v>
      </c>
      <c r="G140">
        <f>EXP(-'STRIP Yield Curve Weekly'!G139%*'STRIP Prices Weekly'!G$1)</f>
        <v>0.76196092815291028</v>
      </c>
      <c r="H140">
        <f>EXP(-'STRIP Yield Curve Weekly'!H139%*'STRIP Prices Weekly'!H$1)</f>
        <v>0.72414038750499654</v>
      </c>
      <c r="I140">
        <f>EXP(-'STRIP Yield Curve Weekly'!I139%*'STRIP Prices Weekly'!I$1)</f>
        <v>0.68935424252422239</v>
      </c>
      <c r="J140">
        <f>EXP(-'STRIP Yield Curve Weekly'!J139%*'STRIP Prices Weekly'!J$1)</f>
        <v>0.65537348483336832</v>
      </c>
      <c r="K140">
        <f>EXP(-'STRIP Yield Curve Weekly'!K139%*'STRIP Prices Weekly'!K$1)</f>
        <v>0.6226317664691754</v>
      </c>
      <c r="L140">
        <f>EXP(-'STRIP Yield Curve Weekly'!L139%*'STRIP Prices Weekly'!L$1)</f>
        <v>0.47201241064634492</v>
      </c>
      <c r="M140">
        <f>EXP(-'STRIP Yield Curve Weekly'!M139%*'STRIP Prices Weekly'!M$1)</f>
        <v>0.3690585409366503</v>
      </c>
      <c r="N140">
        <f>EXP(-'STRIP Yield Curve Weekly'!N139%*'STRIP Prices Weekly'!N$1)</f>
        <v>0.23621804051561368</v>
      </c>
    </row>
    <row r="141" spans="1:14" x14ac:dyDescent="0.25">
      <c r="A141" t="str">
        <f>'STRIP Yield Curve Weekly'!A140</f>
        <v>3/23/2007</v>
      </c>
      <c r="B141">
        <f>EXP(-'STRIP Yield Curve Weekly'!B140%*'STRIP Prices Weekly'!B$1)</f>
        <v>0.95260970762967145</v>
      </c>
      <c r="C141">
        <f>EXP(-'STRIP Yield Curve Weekly'!C140%*'STRIP Prices Weekly'!C$1)</f>
        <v>0.91301771089926576</v>
      </c>
      <c r="D141">
        <f>EXP(-'STRIP Yield Curve Weekly'!D140%*'STRIP Prices Weekly'!D$1)</f>
        <v>0.87521124404180839</v>
      </c>
      <c r="E141">
        <f>EXP(-'STRIP Yield Curve Weekly'!E140%*'STRIP Prices Weekly'!E$1)</f>
        <v>0.83861798333707394</v>
      </c>
      <c r="F141">
        <f>EXP(-'STRIP Yield Curve Weekly'!F140%*'STRIP Prices Weekly'!F$1)</f>
        <v>0.80083527680266908</v>
      </c>
      <c r="G141">
        <f>EXP(-'STRIP Yield Curve Weekly'!G140%*'STRIP Prices Weekly'!G$1)</f>
        <v>0.76315051483719443</v>
      </c>
      <c r="H141">
        <f>EXP(-'STRIP Yield Curve Weekly'!H140%*'STRIP Prices Weekly'!H$1)</f>
        <v>0.72622165560826446</v>
      </c>
      <c r="I141">
        <f>EXP(-'STRIP Yield Curve Weekly'!I140%*'STRIP Prices Weekly'!I$1)</f>
        <v>0.69145306801987416</v>
      </c>
      <c r="J141">
        <f>EXP(-'STRIP Yield Curve Weekly'!J140%*'STRIP Prices Weekly'!J$1)</f>
        <v>0.6577370812997243</v>
      </c>
      <c r="K141">
        <f>EXP(-'STRIP Yield Curve Weekly'!K140%*'STRIP Prices Weekly'!K$1)</f>
        <v>0.62525231919686275</v>
      </c>
      <c r="L141">
        <f>EXP(-'STRIP Yield Curve Weekly'!L140%*'STRIP Prices Weekly'!L$1)</f>
        <v>0.47485299835158062</v>
      </c>
      <c r="M141">
        <f>EXP(-'STRIP Yield Curve Weekly'!M140%*'STRIP Prices Weekly'!M$1)</f>
        <v>0.37194845356335821</v>
      </c>
      <c r="N141">
        <f>EXP(-'STRIP Yield Curve Weekly'!N140%*'STRIP Prices Weekly'!N$1)</f>
        <v>0.2395723068932219</v>
      </c>
    </row>
    <row r="142" spans="1:14" x14ac:dyDescent="0.25">
      <c r="A142" t="str">
        <f>'STRIP Yield Curve Weekly'!A141</f>
        <v>3/16/2007</v>
      </c>
      <c r="B142">
        <f>EXP(-'STRIP Yield Curve Weekly'!B141%*'STRIP Prices Weekly'!B$1)</f>
        <v>0.95308613157954825</v>
      </c>
      <c r="C142">
        <f>EXP(-'STRIP Yield Curve Weekly'!C141%*'STRIP Prices Weekly'!C$1)</f>
        <v>0.91320033270301726</v>
      </c>
      <c r="D142">
        <f>EXP(-'STRIP Yield Curve Weekly'!D141%*'STRIP Prices Weekly'!D$1)</f>
        <v>0.87641986931821791</v>
      </c>
      <c r="E142">
        <f>EXP(-'STRIP Yield Curve Weekly'!E141%*'STRIP Prices Weekly'!E$1)</f>
        <v>0.84012885508371737</v>
      </c>
      <c r="F142">
        <f>EXP(-'STRIP Yield Curve Weekly'!F141%*'STRIP Prices Weekly'!F$1)</f>
        <v>0.80231819333961052</v>
      </c>
      <c r="G142">
        <f>EXP(-'STRIP Yield Curve Weekly'!G141%*'STRIP Prices Weekly'!G$1)</f>
        <v>0.76590280784554754</v>
      </c>
      <c r="H142">
        <f>EXP(-'STRIP Yield Curve Weekly'!H141%*'STRIP Prices Weekly'!H$1)</f>
        <v>0.72953349285741664</v>
      </c>
      <c r="I142">
        <f>EXP(-'STRIP Yield Curve Weekly'!I141%*'STRIP Prices Weekly'!I$1)</f>
        <v>0.69489119474291061</v>
      </c>
      <c r="J142">
        <f>EXP(-'STRIP Yield Curve Weekly'!J141%*'STRIP Prices Weekly'!J$1)</f>
        <v>0.66165566623810301</v>
      </c>
      <c r="K142">
        <f>EXP(-'STRIP Yield Curve Weekly'!K141%*'STRIP Prices Weekly'!K$1)</f>
        <v>0.62989634807353079</v>
      </c>
      <c r="L142">
        <f>EXP(-'STRIP Yield Curve Weekly'!L141%*'STRIP Prices Weekly'!L$1)</f>
        <v>0.48231878687073765</v>
      </c>
      <c r="M142">
        <f>EXP(-'STRIP Yield Curve Weekly'!M141%*'STRIP Prices Weekly'!M$1)</f>
        <v>0.38022199479853436</v>
      </c>
      <c r="N142">
        <f>EXP(-'STRIP Yield Curve Weekly'!N141%*'STRIP Prices Weekly'!N$1)</f>
        <v>0.24798178080791899</v>
      </c>
    </row>
    <row r="143" spans="1:14" x14ac:dyDescent="0.25">
      <c r="A143" t="str">
        <f>'STRIP Yield Curve Weekly'!A142</f>
        <v>3/9/2007</v>
      </c>
      <c r="B143">
        <f>EXP(-'STRIP Yield Curve Weekly'!B142%*'STRIP Prices Weekly'!B$1)</f>
        <v>0.9524668268898504</v>
      </c>
      <c r="C143">
        <f>EXP(-'STRIP Yield Curve Weekly'!C142%*'STRIP Prices Weekly'!C$1)</f>
        <v>0.91153981962275776</v>
      </c>
      <c r="D143">
        <f>EXP(-'STRIP Yield Curve Weekly'!D142%*'STRIP Prices Weekly'!D$1)</f>
        <v>0.87410917232530116</v>
      </c>
      <c r="E143">
        <f>EXP(-'STRIP Yield Curve Weekly'!E142%*'STRIP Prices Weekly'!E$1)</f>
        <v>0.83727726742248576</v>
      </c>
      <c r="F143">
        <f>EXP(-'STRIP Yield Curve Weekly'!F142%*'STRIP Prices Weekly'!F$1)</f>
        <v>0.79907537579463872</v>
      </c>
      <c r="G143">
        <f>EXP(-'STRIP Yield Curve Weekly'!G142%*'STRIP Prices Weekly'!G$1)</f>
        <v>0.76315051483719443</v>
      </c>
      <c r="H143">
        <f>EXP(-'STRIP Yield Curve Weekly'!H142%*'STRIP Prices Weekly'!H$1)</f>
        <v>0.72698458881649297</v>
      </c>
      <c r="I143">
        <f>EXP(-'STRIP Yield Curve Weekly'!I142%*'STRIP Prices Weekly'!I$1)</f>
        <v>0.69244947768059895</v>
      </c>
      <c r="J143">
        <f>EXP(-'STRIP Yield Curve Weekly'!J142%*'STRIP Prices Weekly'!J$1)</f>
        <v>0.65862562599219865</v>
      </c>
      <c r="K143">
        <f>EXP(-'STRIP Yield Curve Weekly'!K142%*'STRIP Prices Weekly'!K$1)</f>
        <v>0.62700547896889725</v>
      </c>
      <c r="L143">
        <f>EXP(-'STRIP Yield Curve Weekly'!L142%*'STRIP Prices Weekly'!L$1)</f>
        <v>0.48015322849055325</v>
      </c>
      <c r="M143">
        <f>EXP(-'STRIP Yield Curve Weekly'!M142%*'STRIP Prices Weekly'!M$1)</f>
        <v>0.37832562968807676</v>
      </c>
      <c r="N143">
        <f>EXP(-'STRIP Yield Curve Weekly'!N142%*'STRIP Prices Weekly'!N$1)</f>
        <v>0.24686836984782384</v>
      </c>
    </row>
    <row r="144" spans="1:14" x14ac:dyDescent="0.25">
      <c r="A144" t="str">
        <f>'STRIP Yield Curve Weekly'!A143</f>
        <v>3/2/2007</v>
      </c>
      <c r="B144">
        <f>EXP(-'STRIP Yield Curve Weekly'!B143%*'STRIP Prices Weekly'!B$1)</f>
        <v>0.95418281110072622</v>
      </c>
      <c r="C144">
        <f>EXP(-'STRIP Yield Curve Weekly'!C143%*'STRIP Prices Weekly'!C$1)</f>
        <v>0.91402258295956351</v>
      </c>
      <c r="D144">
        <f>EXP(-'STRIP Yield Curve Weekly'!D143%*'STRIP Prices Weekly'!D$1)</f>
        <v>0.87739323549144699</v>
      </c>
      <c r="E144">
        <f>EXP(-'STRIP Yield Curve Weekly'!E143%*'STRIP Prices Weekly'!E$1)</f>
        <v>0.8410703265270042</v>
      </c>
      <c r="F144">
        <f>EXP(-'STRIP Yield Curve Weekly'!F143%*'STRIP Prices Weekly'!F$1)</f>
        <v>0.80091536433465915</v>
      </c>
      <c r="G144">
        <f>EXP(-'STRIP Yield Curve Weekly'!G143%*'STRIP Prices Weekly'!G$1)</f>
        <v>0.76709854866112659</v>
      </c>
      <c r="H144">
        <f>EXP(-'STRIP Yield Curve Weekly'!H143%*'STRIP Prices Weekly'!H$1)</f>
        <v>0.73091361496347962</v>
      </c>
      <c r="I144">
        <f>EXP(-'STRIP Yield Curve Weekly'!I143%*'STRIP Prices Weekly'!I$1)</f>
        <v>0.69689536600510482</v>
      </c>
      <c r="J144">
        <f>EXP(-'STRIP Yield Curve Weekly'!J143%*'STRIP Prices Weekly'!J$1)</f>
        <v>0.66410168577713458</v>
      </c>
      <c r="K144">
        <f>EXP(-'STRIP Yield Curve Weekly'!K143%*'STRIP Prices Weekly'!K$1)</f>
        <v>0.63267399835439786</v>
      </c>
      <c r="L144">
        <f>EXP(-'STRIP Yield Curve Weekly'!L143%*'STRIP Prices Weekly'!L$1)</f>
        <v>0.48551261891623271</v>
      </c>
      <c r="M144">
        <f>EXP(-'STRIP Yield Curve Weekly'!M143%*'STRIP Prices Weekly'!M$1)</f>
        <v>0.3844275247503785</v>
      </c>
      <c r="N144">
        <f>EXP(-'STRIP Yield Curve Weekly'!N143%*'STRIP Prices Weekly'!N$1)</f>
        <v>0.2523344219553777</v>
      </c>
    </row>
    <row r="145" spans="1:14" x14ac:dyDescent="0.25">
      <c r="A145" t="str">
        <f>'STRIP Yield Curve Weekly'!A144</f>
        <v>2/23/2007</v>
      </c>
      <c r="B145">
        <f>EXP(-'STRIP Yield Curve Weekly'!B144%*'STRIP Prices Weekly'!B$1)</f>
        <v>0.95218112969850488</v>
      </c>
      <c r="C145">
        <f>EXP(-'STRIP Yield Curve Weekly'!C144%*'STRIP Prices Weekly'!C$1)</f>
        <v>0.90955482724379633</v>
      </c>
      <c r="D145">
        <f>EXP(-'STRIP Yield Curve Weekly'!D144%*'STRIP Prices Weekly'!D$1)</f>
        <v>0.87096803674140677</v>
      </c>
      <c r="E145">
        <f>EXP(-'STRIP Yield Curve Weekly'!E144%*'STRIP Prices Weekly'!E$1)</f>
        <v>0.83343463681856755</v>
      </c>
      <c r="F145">
        <f>EXP(-'STRIP Yield Curve Weekly'!F144%*'STRIP Prices Weekly'!F$1)</f>
        <v>0.7944938768163593</v>
      </c>
      <c r="G145">
        <f>EXP(-'STRIP Yield Curve Weekly'!G144%*'STRIP Prices Weekly'!G$1)</f>
        <v>0.75763010543288689</v>
      </c>
      <c r="H145">
        <f>EXP(-'STRIP Yield Curve Weekly'!H144%*'STRIP Prices Weekly'!H$1)</f>
        <v>0.72166084082937088</v>
      </c>
      <c r="I145">
        <f>EXP(-'STRIP Yield Curve Weekly'!I144%*'STRIP Prices Weekly'!I$1)</f>
        <v>0.68709686473213605</v>
      </c>
      <c r="J145">
        <f>EXP(-'STRIP Yield Curve Weekly'!J144%*'STRIP Prices Weekly'!J$1)</f>
        <v>0.65384170376166384</v>
      </c>
      <c r="K145">
        <f>EXP(-'STRIP Yield Curve Weekly'!K144%*'STRIP Prices Weekly'!K$1)</f>
        <v>0.62207164996958586</v>
      </c>
      <c r="L145">
        <f>EXP(-'STRIP Yield Curve Weekly'!L144%*'STRIP Prices Weekly'!L$1)</f>
        <v>0.47549448280393525</v>
      </c>
      <c r="M145">
        <f>EXP(-'STRIP Yield Curve Weekly'!M144%*'STRIP Prices Weekly'!M$1)</f>
        <v>0.37418685276715613</v>
      </c>
      <c r="N145">
        <f>EXP(-'STRIP Yield Curve Weekly'!N144%*'STRIP Prices Weekly'!N$1)</f>
        <v>0.24181072184349517</v>
      </c>
    </row>
    <row r="146" spans="1:14" x14ac:dyDescent="0.25">
      <c r="A146" t="str">
        <f>'STRIP Yield Curve Weekly'!A145</f>
        <v>2/16/2007</v>
      </c>
      <c r="B146">
        <f>EXP(-'STRIP Yield Curve Weekly'!B145%*'STRIP Prices Weekly'!B$1)</f>
        <v>0.95210495825502728</v>
      </c>
      <c r="C146">
        <f>EXP(-'STRIP Yield Curve Weekly'!C145%*'STRIP Prices Weekly'!C$1)</f>
        <v>0.90973675640155438</v>
      </c>
      <c r="D146">
        <f>EXP(-'STRIP Yield Curve Weekly'!D145%*'STRIP Prices Weekly'!D$1)</f>
        <v>0.87062842543558683</v>
      </c>
      <c r="E146">
        <f>EXP(-'STRIP Yield Curve Weekly'!E145%*'STRIP Prices Weekly'!E$1)</f>
        <v>0.83310132962972205</v>
      </c>
      <c r="F146">
        <f>EXP(-'STRIP Yield Curve Weekly'!F145%*'STRIP Prices Weekly'!F$1)</f>
        <v>0.79441443140101464</v>
      </c>
      <c r="G146">
        <f>EXP(-'STRIP Yield Curve Weekly'!G145%*'STRIP Prices Weekly'!G$1)</f>
        <v>0.75781195847968352</v>
      </c>
      <c r="H146">
        <f>EXP(-'STRIP Yield Curve Weekly'!H145%*'STRIP Prices Weekly'!H$1)</f>
        <v>0.72115585500644863</v>
      </c>
      <c r="I146">
        <f>EXP(-'STRIP Yield Curve Weekly'!I145%*'STRIP Prices Weekly'!I$1)</f>
        <v>0.6863277470299477</v>
      </c>
      <c r="J146">
        <f>EXP(-'STRIP Yield Curve Weekly'!J145%*'STRIP Prices Weekly'!J$1)</f>
        <v>0.65301838201654894</v>
      </c>
      <c r="K146">
        <f>EXP(-'STRIP Yield Curve Weekly'!K145%*'STRIP Prices Weekly'!K$1)</f>
        <v>0.62064252929343733</v>
      </c>
      <c r="L146">
        <f>EXP(-'STRIP Yield Curve Weekly'!L145%*'STRIP Prices Weekly'!L$1)</f>
        <v>0.47414125279667174</v>
      </c>
      <c r="M146">
        <f>EXP(-'STRIP Yield Curve Weekly'!M145%*'STRIP Prices Weekly'!M$1)</f>
        <v>0.37209726270462767</v>
      </c>
      <c r="N146">
        <f>EXP(-'STRIP Yield Curve Weekly'!N145%*'STRIP Prices Weekly'!N$1)</f>
        <v>0.24195585181123766</v>
      </c>
    </row>
    <row r="147" spans="1:14" x14ac:dyDescent="0.25">
      <c r="A147" t="str">
        <f>'STRIP Yield Curve Weekly'!A146</f>
        <v>2/9/2007</v>
      </c>
      <c r="B147">
        <f>EXP(-'STRIP Yield Curve Weekly'!B146%*'STRIP Prices Weekly'!B$1)</f>
        <v>0.95142920365593631</v>
      </c>
      <c r="C147">
        <f>EXP(-'STRIP Yield Curve Weekly'!C146%*'STRIP Prices Weekly'!C$1)</f>
        <v>0.90817335409196076</v>
      </c>
      <c r="D147">
        <f>EXP(-'STRIP Yield Curve Weekly'!D146%*'STRIP Prices Weekly'!D$1)</f>
        <v>0.86783818891545939</v>
      </c>
      <c r="E147">
        <f>EXP(-'STRIP Yield Curve Weekly'!E146%*'STRIP Prices Weekly'!E$1)</f>
        <v>0.82977558024430531</v>
      </c>
      <c r="F147">
        <f>EXP(-'STRIP Yield Curve Weekly'!F146%*'STRIP Prices Weekly'!F$1)</f>
        <v>0.79021517277969577</v>
      </c>
      <c r="G147">
        <f>EXP(-'STRIP Yield Curve Weekly'!G146%*'STRIP Prices Weekly'!G$1)</f>
        <v>0.75314312214006451</v>
      </c>
      <c r="H147">
        <f>EXP(-'STRIP Yield Curve Weekly'!H146%*'STRIP Prices Weekly'!H$1)</f>
        <v>0.71662685445131602</v>
      </c>
      <c r="I147">
        <f>EXP(-'STRIP Yield Curve Weekly'!I146%*'STRIP Prices Weekly'!I$1)</f>
        <v>0.68173108664693283</v>
      </c>
      <c r="J147">
        <f>EXP(-'STRIP Yield Curve Weekly'!J146%*'STRIP Prices Weekly'!J$1)</f>
        <v>0.6475171495290728</v>
      </c>
      <c r="K147">
        <f>EXP(-'STRIP Yield Curve Weekly'!K146%*'STRIP Prices Weekly'!K$1)</f>
        <v>0.61600512233764548</v>
      </c>
      <c r="L147">
        <f>EXP(-'STRIP Yield Curve Weekly'!L146%*'STRIP Prices Weekly'!L$1)</f>
        <v>0.46918881543886976</v>
      </c>
      <c r="M147">
        <f>EXP(-'STRIP Yield Curve Weekly'!M146%*'STRIP Prices Weekly'!M$1)</f>
        <v>0.36810023506769024</v>
      </c>
      <c r="N147">
        <f>EXP(-'STRIP Yield Curve Weekly'!N146%*'STRIP Prices Weekly'!N$1)</f>
        <v>0.23501639530882626</v>
      </c>
    </row>
    <row r="148" spans="1:14" x14ac:dyDescent="0.25">
      <c r="A148" t="str">
        <f>'STRIP Yield Curve Weekly'!A147</f>
        <v>2/2/2007</v>
      </c>
      <c r="B148">
        <f>EXP(-'STRIP Yield Curve Weekly'!B147%*'STRIP Prices Weekly'!B$1)</f>
        <v>0.95137211961625523</v>
      </c>
      <c r="C148">
        <f>EXP(-'STRIP Yield Curve Weekly'!C147%*'STRIP Prices Weekly'!C$1)</f>
        <v>0.9073382188273228</v>
      </c>
      <c r="D148">
        <f>EXP(-'STRIP Yield Curve Weekly'!D147%*'STRIP Prices Weekly'!D$1)</f>
        <v>0.86718755429225491</v>
      </c>
      <c r="E148">
        <f>EXP(-'STRIP Yield Curve Weekly'!E147%*'STRIP Prices Weekly'!E$1)</f>
        <v>0.8286147072326806</v>
      </c>
      <c r="F148">
        <f>EXP(-'STRIP Yield Curve Weekly'!F147%*'STRIP Prices Weekly'!F$1)</f>
        <v>0.78887294820011522</v>
      </c>
      <c r="G148">
        <f>EXP(-'STRIP Yield Curve Weekly'!G147%*'STRIP Prices Weekly'!G$1)</f>
        <v>0.75142791190428293</v>
      </c>
      <c r="H148">
        <f>EXP(-'STRIP Yield Curve Weekly'!H147%*'STRIP Prices Weekly'!H$1)</f>
        <v>0.71482322830152634</v>
      </c>
      <c r="I148">
        <f>EXP(-'STRIP Yield Curve Weekly'!I147%*'STRIP Prices Weekly'!I$1)</f>
        <v>0.6795530339126421</v>
      </c>
      <c r="J148">
        <f>EXP(-'STRIP Yield Curve Weekly'!J147%*'STRIP Prices Weekly'!J$1)</f>
        <v>0.64513221415919386</v>
      </c>
      <c r="K148">
        <f>EXP(-'STRIP Yield Curve Weekly'!K147%*'STRIP Prices Weekly'!K$1)</f>
        <v>0.61348467179041311</v>
      </c>
      <c r="L148">
        <f>EXP(-'STRIP Yield Curve Weekly'!L147%*'STRIP Prices Weekly'!L$1)</f>
        <v>0.46624221743119548</v>
      </c>
      <c r="M148">
        <f>EXP(-'STRIP Yield Curve Weekly'!M147%*'STRIP Prices Weekly'!M$1)</f>
        <v>0.36509415491282038</v>
      </c>
      <c r="N148">
        <f>EXP(-'STRIP Yield Curve Weekly'!N147%*'STRIP Prices Weekly'!N$1)</f>
        <v>0.23270121206157102</v>
      </c>
    </row>
    <row r="149" spans="1:14" x14ac:dyDescent="0.25">
      <c r="A149" t="str">
        <f>'STRIP Yield Curve Weekly'!A148</f>
        <v>1/26/2007</v>
      </c>
      <c r="B149">
        <f>EXP(-'STRIP Yield Curve Weekly'!B148%*'STRIP Prices Weekly'!B$1)</f>
        <v>0.95101066689116831</v>
      </c>
      <c r="C149">
        <f>EXP(-'STRIP Yield Curve Weekly'!C148%*'STRIP Prices Weekly'!C$1)</f>
        <v>0.90659450645163109</v>
      </c>
      <c r="D149">
        <f>EXP(-'STRIP Yield Curve Weekly'!D148%*'STRIP Prices Weekly'!D$1)</f>
        <v>0.86570593072360102</v>
      </c>
      <c r="E149">
        <f>EXP(-'STRIP Yield Curve Weekly'!E148%*'STRIP Prices Weekly'!E$1)</f>
        <v>0.82619868140194075</v>
      </c>
      <c r="F149">
        <f>EXP(-'STRIP Yield Curve Weekly'!F148%*'STRIP Prices Weekly'!F$1)</f>
        <v>0.78627395816319878</v>
      </c>
      <c r="G149">
        <f>EXP(-'STRIP Yield Curve Weekly'!G148%*'STRIP Prices Weekly'!G$1)</f>
        <v>0.74913205694340135</v>
      </c>
      <c r="H149">
        <f>EXP(-'STRIP Yield Curve Weekly'!H148%*'STRIP Prices Weekly'!H$1)</f>
        <v>0.71212629691011176</v>
      </c>
      <c r="I149">
        <f>EXP(-'STRIP Yield Curve Weekly'!I148%*'STRIP Prices Weekly'!I$1)</f>
        <v>0.67667782879114946</v>
      </c>
      <c r="J149">
        <f>EXP(-'STRIP Yield Curve Weekly'!J148%*'STRIP Prices Weekly'!J$1)</f>
        <v>0.64229344518106901</v>
      </c>
      <c r="K149">
        <f>EXP(-'STRIP Yield Curve Weekly'!K148%*'STRIP Prices Weekly'!K$1)</f>
        <v>0.61042490422488793</v>
      </c>
      <c r="L149">
        <f>EXP(-'STRIP Yield Curve Weekly'!L148%*'STRIP Prices Weekly'!L$1)</f>
        <v>0.46261967441925317</v>
      </c>
      <c r="M149">
        <f>EXP(-'STRIP Yield Curve Weekly'!M148%*'STRIP Prices Weekly'!M$1)</f>
        <v>0.36131685172433853</v>
      </c>
      <c r="N149">
        <f>EXP(-'STRIP Yield Curve Weekly'!N148%*'STRIP Prices Weekly'!N$1)</f>
        <v>0.22992548518672384</v>
      </c>
    </row>
    <row r="150" spans="1:14" x14ac:dyDescent="0.25">
      <c r="A150" t="str">
        <f>'STRIP Yield Curve Weekly'!A149</f>
        <v>1/19/2007</v>
      </c>
      <c r="B150">
        <f>EXP(-'STRIP Yield Curve Weekly'!B149%*'STRIP Prices Weekly'!B$1)</f>
        <v>0.95102017704538788</v>
      </c>
      <c r="C150">
        <f>EXP(-'STRIP Yield Curve Weekly'!C149%*'STRIP Prices Weekly'!C$1)</f>
        <v>0.9078101573945061</v>
      </c>
      <c r="D150">
        <f>EXP(-'STRIP Yield Curve Weekly'!D149%*'STRIP Prices Weekly'!D$1)</f>
        <v>0.86809857942875801</v>
      </c>
      <c r="E150">
        <f>EXP(-'STRIP Yield Curve Weekly'!E149%*'STRIP Prices Weekly'!E$1)</f>
        <v>0.82927786422589567</v>
      </c>
      <c r="F150">
        <f>EXP(-'STRIP Yield Curve Weekly'!F149%*'STRIP Prices Weekly'!F$1)</f>
        <v>0.79017566300880926</v>
      </c>
      <c r="G150">
        <f>EXP(-'STRIP Yield Curve Weekly'!G149%*'STRIP Prices Weekly'!G$1)</f>
        <v>0.75341430247356622</v>
      </c>
      <c r="H150">
        <f>EXP(-'STRIP Yield Curve Weekly'!H149%*'STRIP Prices Weekly'!H$1)</f>
        <v>0.71737970782734395</v>
      </c>
      <c r="I150">
        <f>EXP(-'STRIP Yield Curve Weekly'!I149%*'STRIP Prices Weekly'!I$1)</f>
        <v>0.68200383362735095</v>
      </c>
      <c r="J150">
        <f>EXP(-'STRIP Yield Curve Weekly'!J149%*'STRIP Prices Weekly'!J$1)</f>
        <v>0.64775029766705006</v>
      </c>
      <c r="K150">
        <f>EXP(-'STRIP Yield Curve Weekly'!K149%*'STRIP Prices Weekly'!K$1)</f>
        <v>0.616498123609731</v>
      </c>
      <c r="L150">
        <f>EXP(-'STRIP Yield Curve Weekly'!L149%*'STRIP Prices Weekly'!L$1)</f>
        <v>0.46982264808048202</v>
      </c>
      <c r="M150">
        <f>EXP(-'STRIP Yield Curve Weekly'!M149%*'STRIP Prices Weekly'!M$1)</f>
        <v>0.36972344454405903</v>
      </c>
      <c r="N150">
        <f>EXP(-'STRIP Yield Curve Weekly'!N149%*'STRIP Prices Weekly'!N$1)</f>
        <v>0.23785358112125873</v>
      </c>
    </row>
    <row r="151" spans="1:14" x14ac:dyDescent="0.25">
      <c r="A151" t="str">
        <f>'STRIP Yield Curve Weekly'!A150</f>
        <v>1/12/2007</v>
      </c>
      <c r="B151">
        <f>EXP(-'STRIP Yield Curve Weekly'!B150%*'STRIP Prices Weekly'!B$1)</f>
        <v>0.9517337097194779</v>
      </c>
      <c r="C151">
        <f>EXP(-'STRIP Yield Curve Weekly'!C150%*'STRIP Prices Weekly'!C$1)</f>
        <v>0.90882747436194622</v>
      </c>
      <c r="D151">
        <f>EXP(-'STRIP Yield Curve Weekly'!D150%*'STRIP Prices Weekly'!D$1)</f>
        <v>0.86867171360465434</v>
      </c>
      <c r="E151">
        <f>EXP(-'STRIP Yield Curve Weekly'!E150%*'STRIP Prices Weekly'!E$1)</f>
        <v>0.8304396663075081</v>
      </c>
      <c r="F151">
        <f>EXP(-'STRIP Yield Curve Weekly'!F150%*'STRIP Prices Weekly'!F$1)</f>
        <v>0.79124312052557488</v>
      </c>
      <c r="G151">
        <f>EXP(-'STRIP Yield Curve Weekly'!G150%*'STRIP Prices Weekly'!G$1)</f>
        <v>0.75440946601627179</v>
      </c>
      <c r="H151">
        <f>EXP(-'STRIP Yield Curve Weekly'!H150%*'STRIP Prices Weekly'!H$1)</f>
        <v>0.71788204942186884</v>
      </c>
      <c r="I151">
        <f>EXP(-'STRIP Yield Curve Weekly'!I150%*'STRIP Prices Weekly'!I$1)</f>
        <v>0.68249505320539006</v>
      </c>
      <c r="J151">
        <f>EXP(-'STRIP Yield Curve Weekly'!J150%*'STRIP Prices Weekly'!J$1)</f>
        <v>0.64833353535254035</v>
      </c>
      <c r="K151">
        <f>EXP(-'STRIP Yield Curve Weekly'!K150%*'STRIP Prices Weekly'!K$1)</f>
        <v>0.61662143556523752</v>
      </c>
      <c r="L151">
        <f>EXP(-'STRIP Yield Curve Weekly'!L150%*'STRIP Prices Weekly'!L$1)</f>
        <v>0.47024567879902318</v>
      </c>
      <c r="M151">
        <f>EXP(-'STRIP Yield Curve Weekly'!M150%*'STRIP Prices Weekly'!M$1)</f>
        <v>0.37024141986454234</v>
      </c>
      <c r="N151">
        <f>EXP(-'STRIP Yield Curve Weekly'!N150%*'STRIP Prices Weekly'!N$1)</f>
        <v>0.23799633609214002</v>
      </c>
    </row>
    <row r="152" spans="1:14" x14ac:dyDescent="0.25">
      <c r="A152" t="str">
        <f>'STRIP Yield Curve Weekly'!A151</f>
        <v>1/5/2007</v>
      </c>
      <c r="B152">
        <f>EXP(-'STRIP Yield Curve Weekly'!B151%*'STRIP Prices Weekly'!B$1)</f>
        <v>0.95247635160574273</v>
      </c>
      <c r="C152">
        <f>EXP(-'STRIP Yield Curve Weekly'!C151%*'STRIP Prices Weekly'!C$1)</f>
        <v>0.91077444767549642</v>
      </c>
      <c r="D152">
        <f>EXP(-'STRIP Yield Curve Weekly'!D151%*'STRIP Prices Weekly'!D$1)</f>
        <v>0.87206614813259731</v>
      </c>
      <c r="E152">
        <f>EXP(-'STRIP Yield Curve Weekly'!E151%*'STRIP Prices Weekly'!E$1)</f>
        <v>0.8339014909221345</v>
      </c>
      <c r="F152">
        <f>EXP(-'STRIP Yield Curve Weekly'!F151%*'STRIP Prices Weekly'!F$1)</f>
        <v>0.79552739049455823</v>
      </c>
      <c r="G152">
        <f>EXP(-'STRIP Yield Curve Weekly'!G151%*'STRIP Prices Weekly'!G$1)</f>
        <v>0.75931391260136538</v>
      </c>
      <c r="H152">
        <f>EXP(-'STRIP Yield Curve Weekly'!H151%*'STRIP Prices Weekly'!H$1)</f>
        <v>0.72373498241201439</v>
      </c>
      <c r="I152">
        <f>EXP(-'STRIP Yield Curve Weekly'!I151%*'STRIP Prices Weekly'!I$1)</f>
        <v>0.68918881735783055</v>
      </c>
      <c r="J152">
        <f>EXP(-'STRIP Yield Curve Weekly'!J151%*'STRIP Prices Weekly'!J$1)</f>
        <v>0.65560946176120682</v>
      </c>
      <c r="K152">
        <f>EXP(-'STRIP Yield Curve Weekly'!K151%*'STRIP Prices Weekly'!K$1)</f>
        <v>0.62425271538244809</v>
      </c>
      <c r="L152">
        <f>EXP(-'STRIP Yield Curve Weekly'!L151%*'STRIP Prices Weekly'!L$1)</f>
        <v>0.47900224247786438</v>
      </c>
      <c r="M152">
        <f>EXP(-'STRIP Yield Curve Weekly'!M151%*'STRIP Prices Weekly'!M$1)</f>
        <v>0.37877989294714637</v>
      </c>
      <c r="N152">
        <f>EXP(-'STRIP Yield Curve Weekly'!N151%*'STRIP Prices Weekly'!N$1)</f>
        <v>0.24627659617265066</v>
      </c>
    </row>
    <row r="153" spans="1:14" x14ac:dyDescent="0.25">
      <c r="A153" t="str">
        <f>'STRIP Yield Curve Weekly'!A152</f>
        <v>12/29/2006</v>
      </c>
      <c r="B153">
        <f>EXP(-'STRIP Yield Curve Weekly'!B152%*'STRIP Prices Weekly'!B$1)</f>
        <v>0.95179081545521604</v>
      </c>
      <c r="C153">
        <f>EXP(-'STRIP Yield Curve Weekly'!C152%*'STRIP Prices Weekly'!C$1)</f>
        <v>0.91019173851580493</v>
      </c>
      <c r="D153">
        <f>EXP(-'STRIP Yield Curve Weekly'!D152%*'STRIP Prices Weekly'!D$1)</f>
        <v>0.87010620506210412</v>
      </c>
      <c r="E153">
        <f>EXP(-'STRIP Yield Curve Weekly'!E152%*'STRIP Prices Weekly'!E$1)</f>
        <v>0.83243511508736656</v>
      </c>
      <c r="F153">
        <f>EXP(-'STRIP Yield Curve Weekly'!F152%*'STRIP Prices Weekly'!F$1)</f>
        <v>0.79346170583300124</v>
      </c>
      <c r="G153">
        <f>EXP(-'STRIP Yield Curve Weekly'!G152%*'STRIP Prices Weekly'!G$1)</f>
        <v>0.75735740768347115</v>
      </c>
      <c r="H153">
        <f>EXP(-'STRIP Yield Curve Weekly'!H152%*'STRIP Prices Weekly'!H$1)</f>
        <v>0.72090349462283965</v>
      </c>
      <c r="I153">
        <f>EXP(-'STRIP Yield Curve Weekly'!I152%*'STRIP Prices Weekly'!I$1)</f>
        <v>0.68605327083003542</v>
      </c>
      <c r="J153">
        <f>EXP(-'STRIP Yield Curve Weekly'!J152%*'STRIP Prices Weekly'!J$1)</f>
        <v>0.65184400618424976</v>
      </c>
      <c r="K153">
        <f>EXP(-'STRIP Yield Curve Weekly'!K152%*'STRIP Prices Weekly'!K$1)</f>
        <v>0.62064252929343733</v>
      </c>
      <c r="L153">
        <f>EXP(-'STRIP Yield Curve Weekly'!L152%*'STRIP Prices Weekly'!L$1)</f>
        <v>0.47414125279667174</v>
      </c>
      <c r="M153">
        <f>EXP(-'STRIP Yield Curve Weekly'!M152%*'STRIP Prices Weekly'!M$1)</f>
        <v>0.37358863250655749</v>
      </c>
      <c r="N153">
        <f>EXP(-'STRIP Yield Curve Weekly'!N152%*'STRIP Prices Weekly'!N$1)</f>
        <v>0.24086949661051252</v>
      </c>
    </row>
    <row r="154" spans="1:14" x14ac:dyDescent="0.25">
      <c r="A154" t="str">
        <f>'STRIP Yield Curve Weekly'!A153</f>
        <v>12/22/2006</v>
      </c>
      <c r="B154">
        <f>EXP(-'STRIP Yield Curve Weekly'!B153%*'STRIP Prices Weekly'!B$1)</f>
        <v>0.95265733930583496</v>
      </c>
      <c r="C154">
        <f>EXP(-'STRIP Yield Curve Weekly'!C153%*'STRIP Prices Weekly'!C$1)</f>
        <v>0.91137575722128483</v>
      </c>
      <c r="D154">
        <f>EXP(-'STRIP Yield Curve Weekly'!D153%*'STRIP Prices Weekly'!D$1)</f>
        <v>0.87285136095868654</v>
      </c>
      <c r="E154">
        <f>EXP(-'STRIP Yield Curve Weekly'!E153%*'STRIP Prices Weekly'!E$1)</f>
        <v>0.83560438632636391</v>
      </c>
      <c r="F154">
        <f>EXP(-'STRIP Yield Curve Weekly'!F153%*'STRIP Prices Weekly'!F$1)</f>
        <v>0.79719975338103422</v>
      </c>
      <c r="G154">
        <f>EXP(-'STRIP Yield Curve Weekly'!G153%*'STRIP Prices Weekly'!G$1)</f>
        <v>0.76209809346448554</v>
      </c>
      <c r="H154">
        <f>EXP(-'STRIP Yield Curve Weekly'!H153%*'STRIP Prices Weekly'!H$1)</f>
        <v>0.72647587767399369</v>
      </c>
      <c r="I154">
        <f>EXP(-'STRIP Yield Curve Weekly'!I153%*'STRIP Prices Weekly'!I$1)</f>
        <v>0.69211718168873038</v>
      </c>
      <c r="J154">
        <f>EXP(-'STRIP Yield Curve Weekly'!J153%*'STRIP Prices Weekly'!J$1)</f>
        <v>0.65684973533326263</v>
      </c>
      <c r="K154">
        <f>EXP(-'STRIP Yield Curve Weekly'!K153%*'STRIP Prices Weekly'!K$1)</f>
        <v>0.62562758315631073</v>
      </c>
      <c r="L154">
        <f>EXP(-'STRIP Yield Curve Weekly'!L153%*'STRIP Prices Weekly'!L$1)</f>
        <v>0.47806909821637761</v>
      </c>
      <c r="M154">
        <f>EXP(-'STRIP Yield Curve Weekly'!M153%*'STRIP Prices Weekly'!M$1)</f>
        <v>0.37673999420877691</v>
      </c>
      <c r="N154">
        <f>EXP(-'STRIP Yield Curve Weekly'!N153%*'STRIP Prices Weekly'!N$1)</f>
        <v>0.24487681274714082</v>
      </c>
    </row>
    <row r="155" spans="1:14" x14ac:dyDescent="0.25">
      <c r="A155" t="str">
        <f>'STRIP Yield Curve Weekly'!A154</f>
        <v>12/15/2006</v>
      </c>
      <c r="B155">
        <f>EXP(-'STRIP Yield Curve Weekly'!B154%*'STRIP Prices Weekly'!B$1)</f>
        <v>0.95291459151493285</v>
      </c>
      <c r="C155">
        <f>EXP(-'STRIP Yield Curve Weekly'!C154%*'STRIP Prices Weekly'!C$1)</f>
        <v>0.91148512887431921</v>
      </c>
      <c r="D155">
        <f>EXP(-'STRIP Yield Curve Weekly'!D154%*'STRIP Prices Weekly'!D$1)</f>
        <v>0.87311325564921349</v>
      </c>
      <c r="E155">
        <f>EXP(-'STRIP Yield Curve Weekly'!E154%*'STRIP Prices Weekly'!E$1)</f>
        <v>0.83613934430190506</v>
      </c>
      <c r="F155">
        <f>EXP(-'STRIP Yield Curve Weekly'!F154%*'STRIP Prices Weekly'!F$1)</f>
        <v>0.798276699823386</v>
      </c>
      <c r="G155">
        <f>EXP(-'STRIP Yield Curve Weekly'!G154%*'STRIP Prices Weekly'!G$1)</f>
        <v>0.76200664718015665</v>
      </c>
      <c r="H155">
        <f>EXP(-'STRIP Yield Curve Weekly'!H154%*'STRIP Prices Weekly'!H$1)</f>
        <v>0.72673018873301887</v>
      </c>
      <c r="I155">
        <f>EXP(-'STRIP Yield Curve Weekly'!I154%*'STRIP Prices Weekly'!I$1)</f>
        <v>0.69217255327809957</v>
      </c>
      <c r="J155">
        <f>EXP(-'STRIP Yield Curve Weekly'!J154%*'STRIP Prices Weekly'!J$1)</f>
        <v>0.65832931113634496</v>
      </c>
      <c r="K155">
        <f>EXP(-'STRIP Yield Curve Weekly'!K154%*'STRIP Prices Weekly'!K$1)</f>
        <v>0.6269427815559232</v>
      </c>
      <c r="L155">
        <f>EXP(-'STRIP Yield Curve Weekly'!L154%*'STRIP Prices Weekly'!L$1)</f>
        <v>0.48159585102786417</v>
      </c>
      <c r="M155">
        <f>EXP(-'STRIP Yield Curve Weekly'!M154%*'STRIP Prices Weekly'!M$1)</f>
        <v>0.37976600205514122</v>
      </c>
      <c r="N155">
        <f>EXP(-'STRIP Yield Curve Weekly'!N154%*'STRIP Prices Weekly'!N$1)</f>
        <v>0.24775869760769012</v>
      </c>
    </row>
    <row r="156" spans="1:14" x14ac:dyDescent="0.25">
      <c r="A156" t="str">
        <f>'STRIP Yield Curve Weekly'!A155</f>
        <v>12/8/2006</v>
      </c>
      <c r="B156">
        <f>EXP(-'STRIP Yield Curve Weekly'!B155%*'STRIP Prices Weekly'!B$1)</f>
        <v>0.95339116794486922</v>
      </c>
      <c r="C156">
        <f>EXP(-'STRIP Yield Curve Weekly'!C155%*'STRIP Prices Weekly'!C$1)</f>
        <v>0.91250656411561959</v>
      </c>
      <c r="D156">
        <f>EXP(-'STRIP Yield Curve Weekly'!D155%*'STRIP Prices Weekly'!D$1)</f>
        <v>0.87429275452694599</v>
      </c>
      <c r="E156">
        <f>EXP(-'STRIP Yield Curve Weekly'!E155%*'STRIP Prices Weekly'!E$1)</f>
        <v>0.83781329638460755</v>
      </c>
      <c r="F156">
        <f>EXP(-'STRIP Yield Curve Weekly'!F155%*'STRIP Prices Weekly'!F$1)</f>
        <v>0.80003484181006557</v>
      </c>
      <c r="G156">
        <f>EXP(-'STRIP Yield Curve Weekly'!G155%*'STRIP Prices Weekly'!G$1)</f>
        <v>0.76392932548823755</v>
      </c>
      <c r="H156">
        <f>EXP(-'STRIP Yield Curve Weekly'!H155%*'STRIP Prices Weekly'!H$1)</f>
        <v>0.72897196828262179</v>
      </c>
      <c r="I156">
        <f>EXP(-'STRIP Yield Curve Weekly'!I155%*'STRIP Prices Weekly'!I$1)</f>
        <v>0.69483560567092373</v>
      </c>
      <c r="J156">
        <f>EXP(-'STRIP Yield Curve Weekly'!J155%*'STRIP Prices Weekly'!J$1)</f>
        <v>0.66100095126591252</v>
      </c>
      <c r="K156">
        <f>EXP(-'STRIP Yield Curve Weekly'!K155%*'STRIP Prices Weekly'!K$1)</f>
        <v>0.63002233994191226</v>
      </c>
      <c r="L156">
        <f>EXP(-'STRIP Yield Curve Weekly'!L155%*'STRIP Prices Weekly'!L$1)</f>
        <v>0.48602267489862411</v>
      </c>
      <c r="M156">
        <f>EXP(-'STRIP Yield Curve Weekly'!M155%*'STRIP Prices Weekly'!M$1)</f>
        <v>0.38465825047602464</v>
      </c>
      <c r="N156">
        <f>EXP(-'STRIP Yield Curve Weekly'!N155%*'STRIP Prices Weekly'!N$1)</f>
        <v>0.2523344219553777</v>
      </c>
    </row>
    <row r="157" spans="1:14" x14ac:dyDescent="0.25">
      <c r="A157" t="str">
        <f>'STRIP Yield Curve Weekly'!A156</f>
        <v>12/1/2006</v>
      </c>
      <c r="B157">
        <f>EXP(-'STRIP Yield Curve Weekly'!B156%*'STRIP Prices Weekly'!B$1)</f>
        <v>0.95385844409046838</v>
      </c>
      <c r="C157">
        <f>EXP(-'STRIP Yield Curve Weekly'!C156%*'STRIP Prices Weekly'!C$1)</f>
        <v>0.91420540575782594</v>
      </c>
      <c r="D157">
        <f>EXP(-'STRIP Yield Curve Weekly'!D156%*'STRIP Prices Weekly'!D$1)</f>
        <v>0.87599928872836186</v>
      </c>
      <c r="E157">
        <f>EXP(-'STRIP Yield Curve Weekly'!E156%*'STRIP Prices Weekly'!E$1)</f>
        <v>0.84154145781430756</v>
      </c>
      <c r="F157">
        <f>EXP(-'STRIP Yield Curve Weekly'!F156%*'STRIP Prices Weekly'!F$1)</f>
        <v>0.80714657315396054</v>
      </c>
      <c r="G157">
        <f>EXP(-'STRIP Yield Curve Weekly'!G156%*'STRIP Prices Weekly'!G$1)</f>
        <v>0.77152978601351119</v>
      </c>
      <c r="H157">
        <f>EXP(-'STRIP Yield Curve Weekly'!H156%*'STRIP Prices Weekly'!H$1)</f>
        <v>0.73682121575488047</v>
      </c>
      <c r="I157">
        <f>EXP(-'STRIP Yield Curve Weekly'!I156%*'STRIP Prices Weekly'!I$1)</f>
        <v>0.70165040329800576</v>
      </c>
      <c r="J157">
        <f>EXP(-'STRIP Yield Curve Weekly'!J156%*'STRIP Prices Weekly'!J$1)</f>
        <v>0.66980409826557541</v>
      </c>
      <c r="K157">
        <f>EXP(-'STRIP Yield Curve Weekly'!K156%*'STRIP Prices Weekly'!K$1)</f>
        <v>0.63648145328696393</v>
      </c>
      <c r="L157">
        <f>EXP(-'STRIP Yield Curve Weekly'!L156%*'STRIP Prices Weekly'!L$1)</f>
        <v>0.49307203499735364</v>
      </c>
      <c r="M157">
        <f>EXP(-'STRIP Yield Curve Weekly'!M156%*'STRIP Prices Weekly'!M$1)</f>
        <v>0.38922410338481328</v>
      </c>
      <c r="N157">
        <f>EXP(-'STRIP Yield Curve Weekly'!N156%*'STRIP Prices Weekly'!N$1)</f>
        <v>0.26072214950260286</v>
      </c>
    </row>
    <row r="158" spans="1:14" x14ac:dyDescent="0.25">
      <c r="A158" t="str">
        <f>'STRIP Yield Curve Weekly'!A157</f>
        <v>11/24/2006</v>
      </c>
      <c r="B158">
        <f>EXP(-'STRIP Yield Curve Weekly'!B157%*'STRIP Prices Weekly'!B$1)</f>
        <v>0.95256207833503226</v>
      </c>
      <c r="C158">
        <f>EXP(-'STRIP Yield Curve Weekly'!C157%*'STRIP Prices Weekly'!C$1)</f>
        <v>0.91028276224076698</v>
      </c>
      <c r="D158">
        <f>EXP(-'STRIP Yield Curve Weekly'!D157%*'STRIP Prices Weekly'!D$1)</f>
        <v>0.87149077436905775</v>
      </c>
      <c r="E158">
        <f>EXP(-'STRIP Yield Curve Weekly'!E157%*'STRIP Prices Weekly'!E$1)</f>
        <v>0.83660771346583995</v>
      </c>
      <c r="F158">
        <f>EXP(-'STRIP Yield Curve Weekly'!F157%*'STRIP Prices Weekly'!F$1)</f>
        <v>0.8013159221479349</v>
      </c>
      <c r="G158">
        <f>EXP(-'STRIP Yield Curve Weekly'!G157%*'STRIP Prices Weekly'!G$1)</f>
        <v>0.76498427570564076</v>
      </c>
      <c r="H158">
        <f>EXP(-'STRIP Yield Curve Weekly'!H157%*'STRIP Prices Weekly'!H$1)</f>
        <v>0.73132304121651037</v>
      </c>
      <c r="I158">
        <f>EXP(-'STRIP Yield Curve Weekly'!I157%*'STRIP Prices Weekly'!I$1)</f>
        <v>0.69572556469845104</v>
      </c>
      <c r="J158">
        <f>EXP(-'STRIP Yield Curve Weekly'!J157%*'STRIP Prices Weekly'!J$1)</f>
        <v>0.6633848431212066</v>
      </c>
      <c r="K158">
        <f>EXP(-'STRIP Yield Curve Weekly'!K157%*'STRIP Prices Weekly'!K$1)</f>
        <v>0.63002233994191226</v>
      </c>
      <c r="L158">
        <f>EXP(-'STRIP Yield Curve Weekly'!L157%*'STRIP Prices Weekly'!L$1)</f>
        <v>0.48638732863285539</v>
      </c>
      <c r="M158">
        <f>EXP(-'STRIP Yield Curve Weekly'!M157%*'STRIP Prices Weekly'!M$1)</f>
        <v>0.38404328937533527</v>
      </c>
      <c r="N158">
        <f>EXP(-'STRIP Yield Curve Weekly'!N157%*'STRIP Prices Weekly'!N$1)</f>
        <v>0.25461568202480372</v>
      </c>
    </row>
    <row r="159" spans="1:14" x14ac:dyDescent="0.25">
      <c r="A159" t="str">
        <f>'STRIP Yield Curve Weekly'!A158</f>
        <v>11/17/2006</v>
      </c>
      <c r="B159">
        <f>EXP(-'STRIP Yield Curve Weekly'!B158%*'STRIP Prices Weekly'!B$1)</f>
        <v>0.95240968059464304</v>
      </c>
      <c r="C159">
        <f>EXP(-'STRIP Yield Curve Weekly'!C158%*'STRIP Prices Weekly'!C$1)</f>
        <v>0.90995511942560559</v>
      </c>
      <c r="D159">
        <f>EXP(-'STRIP Yield Curve Weekly'!D158%*'STRIP Prices Weekly'!D$1)</f>
        <v>0.87005400025596025</v>
      </c>
      <c r="E159">
        <f>EXP(-'STRIP Yield Curve Weekly'!E158%*'STRIP Prices Weekly'!E$1)</f>
        <v>0.83466903330914355</v>
      </c>
      <c r="F159">
        <f>EXP(-'STRIP Yield Curve Weekly'!F158%*'STRIP Prices Weekly'!F$1)</f>
        <v>0.79931513436936508</v>
      </c>
      <c r="G159">
        <f>EXP(-'STRIP Yield Curve Weekly'!G158%*'STRIP Prices Weekly'!G$1)</f>
        <v>0.76269276186791546</v>
      </c>
      <c r="H159">
        <f>EXP(-'STRIP Yield Curve Weekly'!H158%*'STRIP Prices Weekly'!H$1)</f>
        <v>0.72774832352530427</v>
      </c>
      <c r="I159">
        <f>EXP(-'STRIP Yield Curve Weekly'!I158%*'STRIP Prices Weekly'!I$1)</f>
        <v>0.69195109349650541</v>
      </c>
      <c r="J159">
        <f>EXP(-'STRIP Yield Curve Weekly'!J158%*'STRIP Prices Weekly'!J$1)</f>
        <v>0.65951537103005864</v>
      </c>
      <c r="K159">
        <f>EXP(-'STRIP Yield Curve Weekly'!K158%*'STRIP Prices Weekly'!K$1)</f>
        <v>0.6261282854770599</v>
      </c>
      <c r="L159">
        <f>EXP(-'STRIP Yield Curve Weekly'!L158%*'STRIP Prices Weekly'!L$1)</f>
        <v>0.4823911401151259</v>
      </c>
      <c r="M159">
        <f>EXP(-'STRIP Yield Curve Weekly'!M158%*'STRIP Prices Weekly'!M$1)</f>
        <v>0.37991793884129471</v>
      </c>
      <c r="N159">
        <f>EXP(-'STRIP Yield Curve Weekly'!N158%*'STRIP Prices Weekly'!N$1)</f>
        <v>0.25007360111209415</v>
      </c>
    </row>
    <row r="160" spans="1:14" x14ac:dyDescent="0.25">
      <c r="A160" t="str">
        <f>'STRIP Yield Curve Weekly'!A159</f>
        <v>11/10/2006</v>
      </c>
      <c r="B160">
        <f>EXP(-'STRIP Yield Curve Weekly'!B159%*'STRIP Prices Weekly'!B$1)</f>
        <v>0.95218112969850488</v>
      </c>
      <c r="C160">
        <f>EXP(-'STRIP Yield Curve Weekly'!C159%*'STRIP Prices Weekly'!C$1)</f>
        <v>0.91037379506855653</v>
      </c>
      <c r="D160">
        <f>EXP(-'STRIP Yield Curve Weekly'!D159%*'STRIP Prices Weekly'!D$1)</f>
        <v>0.87070678552002689</v>
      </c>
      <c r="E160">
        <f>EXP(-'STRIP Yield Curve Weekly'!E159%*'STRIP Prices Weekly'!E$1)</f>
        <v>0.83543728216007229</v>
      </c>
      <c r="F160">
        <f>EXP(-'STRIP Yield Curve Weekly'!F159%*'STRIP Prices Weekly'!F$1)</f>
        <v>0.79891557669992186</v>
      </c>
      <c r="G160">
        <f>EXP(-'STRIP Yield Curve Weekly'!G159%*'STRIP Prices Weekly'!G$1)</f>
        <v>0.76324209839387835</v>
      </c>
      <c r="H160">
        <f>EXP(-'STRIP Yield Curve Weekly'!H159%*'STRIP Prices Weekly'!H$1)</f>
        <v>0.72892094203078162</v>
      </c>
      <c r="I160">
        <f>EXP(-'STRIP Yield Curve Weekly'!I159%*'STRIP Prices Weekly'!I$1)</f>
        <v>0.69305910141606042</v>
      </c>
      <c r="J160">
        <f>EXP(-'STRIP Yield Curve Weekly'!J159%*'STRIP Prices Weekly'!J$1)</f>
        <v>0.66022803239863947</v>
      </c>
      <c r="K160">
        <f>EXP(-'STRIP Yield Curve Weekly'!K159%*'STRIP Prices Weekly'!K$1)</f>
        <v>0.62706818265192599</v>
      </c>
      <c r="L160">
        <f>EXP(-'STRIP Yield Curve Weekly'!L159%*'STRIP Prices Weekly'!L$1)</f>
        <v>0.48231878687073765</v>
      </c>
      <c r="M160">
        <f>EXP(-'STRIP Yield Curve Weekly'!M159%*'STRIP Prices Weekly'!M$1)</f>
        <v>0.37961412603154893</v>
      </c>
      <c r="N160">
        <f>EXP(-'STRIP Yield Curve Weekly'!N159%*'STRIP Prices Weekly'!N$1)</f>
        <v>0.24939931308755448</v>
      </c>
    </row>
    <row r="161" spans="1:14" x14ac:dyDescent="0.25">
      <c r="A161" t="str">
        <f>'STRIP Yield Curve Weekly'!A160</f>
        <v>11/3/2006</v>
      </c>
      <c r="B161">
        <f>EXP(-'STRIP Yield Curve Weekly'!B160%*'STRIP Prices Weekly'!B$1)</f>
        <v>0.95200023246964305</v>
      </c>
      <c r="C161">
        <f>EXP(-'STRIP Yield Curve Weekly'!C160%*'STRIP Prices Weekly'!C$1)</f>
        <v>0.908573038291837</v>
      </c>
      <c r="D161">
        <f>EXP(-'STRIP Yield Curve Weekly'!D160%*'STRIP Prices Weekly'!D$1)</f>
        <v>0.86789026076893427</v>
      </c>
      <c r="E161">
        <f>EXP(-'STRIP Yield Curve Weekly'!E160%*'STRIP Prices Weekly'!E$1)</f>
        <v>0.83127052133209001</v>
      </c>
      <c r="F161">
        <f>EXP(-'STRIP Yield Curve Weekly'!F160%*'STRIP Prices Weekly'!F$1)</f>
        <v>0.79362041404446004</v>
      </c>
      <c r="G161">
        <f>EXP(-'STRIP Yield Curve Weekly'!G160%*'STRIP Prices Weekly'!G$1)</f>
        <v>0.75835777956179906</v>
      </c>
      <c r="H161">
        <f>EXP(-'STRIP Yield Curve Weekly'!H160%*'STRIP Prices Weekly'!H$1)</f>
        <v>0.72241898266705218</v>
      </c>
      <c r="I161">
        <f>EXP(-'STRIP Yield Curve Weekly'!I160%*'STRIP Prices Weekly'!I$1)</f>
        <v>0.68583376890555081</v>
      </c>
      <c r="J161">
        <f>EXP(-'STRIP Yield Curve Weekly'!J160%*'STRIP Prices Weekly'!J$1)</f>
        <v>0.65248965129196745</v>
      </c>
      <c r="K161">
        <f>EXP(-'STRIP Yield Curve Weekly'!K160%*'STRIP Prices Weekly'!K$1)</f>
        <v>0.61927861658308458</v>
      </c>
      <c r="L161">
        <f>EXP(-'STRIP Yield Curve Weekly'!L160%*'STRIP Prices Weekly'!L$1)</f>
        <v>0.47407013694257466</v>
      </c>
      <c r="M161">
        <f>EXP(-'STRIP Yield Curve Weekly'!M160%*'STRIP Prices Weekly'!M$1)</f>
        <v>0.37127954854206763</v>
      </c>
      <c r="N161">
        <f>EXP(-'STRIP Yield Curve Weekly'!N160%*'STRIP Prices Weekly'!N$1)</f>
        <v>0.24086949661051252</v>
      </c>
    </row>
    <row r="162" spans="1:14" x14ac:dyDescent="0.25">
      <c r="A162" t="str">
        <f>'STRIP Yield Curve Weekly'!A161</f>
        <v>10/27/2006</v>
      </c>
      <c r="B162">
        <f>EXP(-'STRIP Yield Curve Weekly'!B161%*'STRIP Prices Weekly'!B$1)</f>
        <v>0.95257160400344387</v>
      </c>
      <c r="C162">
        <f>EXP(-'STRIP Yield Curve Weekly'!C161%*'STRIP Prices Weekly'!C$1)</f>
        <v>0.9099369205052068</v>
      </c>
      <c r="D162">
        <f>EXP(-'STRIP Yield Curve Weekly'!D161%*'STRIP Prices Weekly'!D$1)</f>
        <v>0.8694017043972917</v>
      </c>
      <c r="E162">
        <f>EXP(-'STRIP Yield Curve Weekly'!E161%*'STRIP Prices Weekly'!E$1)</f>
        <v>0.83326796655878543</v>
      </c>
      <c r="F162">
        <f>EXP(-'STRIP Yield Curve Weekly'!F161%*'STRIP Prices Weekly'!F$1)</f>
        <v>0.79632331578136906</v>
      </c>
      <c r="G162">
        <f>EXP(-'STRIP Yield Curve Weekly'!G161%*'STRIP Prices Weekly'!G$1)</f>
        <v>0.75976963765276995</v>
      </c>
      <c r="H162">
        <f>EXP(-'STRIP Yield Curve Weekly'!H161%*'STRIP Prices Weekly'!H$1)</f>
        <v>0.72454601968841026</v>
      </c>
      <c r="I162">
        <f>EXP(-'STRIP Yield Curve Weekly'!I161%*'STRIP Prices Weekly'!I$1)</f>
        <v>0.68797691182897946</v>
      </c>
      <c r="J162">
        <f>EXP(-'STRIP Yield Curve Weekly'!J161%*'STRIP Prices Weekly'!J$1)</f>
        <v>0.65472498614320107</v>
      </c>
      <c r="K162">
        <f>EXP(-'STRIP Yield Curve Weekly'!K161%*'STRIP Prices Weekly'!K$1)</f>
        <v>0.6215120373480667</v>
      </c>
      <c r="L162">
        <f>EXP(-'STRIP Yield Curve Weekly'!L161%*'STRIP Prices Weekly'!L$1)</f>
        <v>0.47570850347223564</v>
      </c>
      <c r="M162">
        <f>EXP(-'STRIP Yield Curve Weekly'!M161%*'STRIP Prices Weekly'!M$1)</f>
        <v>0.37269309486357133</v>
      </c>
      <c r="N162">
        <f>EXP(-'STRIP Yield Curve Weekly'!N161%*'STRIP Prices Weekly'!N$1)</f>
        <v>0.24152072301138208</v>
      </c>
    </row>
    <row r="163" spans="1:14" x14ac:dyDescent="0.25">
      <c r="A163" t="str">
        <f>'STRIP Yield Curve Weekly'!A162</f>
        <v>10/20/2006</v>
      </c>
      <c r="B163">
        <f>EXP(-'STRIP Yield Curve Weekly'!B162%*'STRIP Prices Weekly'!B$1)</f>
        <v>0.95201927266469377</v>
      </c>
      <c r="C163">
        <f>EXP(-'STRIP Yield Curve Weekly'!C162%*'STRIP Prices Weekly'!C$1)</f>
        <v>0.90788278511216758</v>
      </c>
      <c r="D163">
        <f>EXP(-'STRIP Yield Curve Weekly'!D162%*'STRIP Prices Weekly'!D$1)</f>
        <v>0.86627748523011827</v>
      </c>
      <c r="E163">
        <f>EXP(-'STRIP Yield Curve Weekly'!E162%*'STRIP Prices Weekly'!E$1)</f>
        <v>0.82944373638540392</v>
      </c>
      <c r="F163">
        <f>EXP(-'STRIP Yield Curve Weekly'!F162%*'STRIP Prices Weekly'!F$1)</f>
        <v>0.7915596810816754</v>
      </c>
      <c r="G163">
        <f>EXP(-'STRIP Yield Curve Weekly'!G162%*'STRIP Prices Weekly'!G$1)</f>
        <v>0.75495283642167577</v>
      </c>
      <c r="H163">
        <f>EXP(-'STRIP Yield Curve Weekly'!H162%*'STRIP Prices Weekly'!H$1)</f>
        <v>0.71883746775995816</v>
      </c>
      <c r="I163">
        <f>EXP(-'STRIP Yield Curve Weekly'!I162%*'STRIP Prices Weekly'!I$1)</f>
        <v>0.68194927550301487</v>
      </c>
      <c r="J163">
        <f>EXP(-'STRIP Yield Curve Weekly'!J162%*'STRIP Prices Weekly'!J$1)</f>
        <v>0.64798352975346696</v>
      </c>
      <c r="K163">
        <f>EXP(-'STRIP Yield Curve Weekly'!K162%*'STRIP Prices Weekly'!K$1)</f>
        <v>0.61397565589530156</v>
      </c>
      <c r="L163">
        <f>EXP(-'STRIP Yield Curve Weekly'!L162%*'STRIP Prices Weekly'!L$1)</f>
        <v>0.4670822091883553</v>
      </c>
      <c r="M163">
        <f>EXP(-'STRIP Yield Curve Weekly'!M162%*'STRIP Prices Weekly'!M$1)</f>
        <v>0.36472924324415124</v>
      </c>
      <c r="N163">
        <f>EXP(-'STRIP Yield Curve Weekly'!N162%*'STRIP Prices Weekly'!N$1)</f>
        <v>0.23403139639419782</v>
      </c>
    </row>
    <row r="164" spans="1:14" x14ac:dyDescent="0.25">
      <c r="A164" t="str">
        <f>'STRIP Yield Curve Weekly'!A163</f>
        <v>10/13/2006</v>
      </c>
      <c r="B164">
        <f>EXP(-'STRIP Yield Curve Weekly'!B163%*'STRIP Prices Weekly'!B$1)</f>
        <v>0.95154338201093924</v>
      </c>
      <c r="C164">
        <f>EXP(-'STRIP Yield Curve Weekly'!C163%*'STRIP Prices Weekly'!C$1)</f>
        <v>0.90791910114988805</v>
      </c>
      <c r="D164">
        <f>EXP(-'STRIP Yield Curve Weekly'!D163%*'STRIP Prices Weekly'!D$1)</f>
        <v>0.86653740746207275</v>
      </c>
      <c r="E164">
        <f>EXP(-'STRIP Yield Curve Weekly'!E163%*'STRIP Prices Weekly'!E$1)</f>
        <v>0.82931103600389589</v>
      </c>
      <c r="F164">
        <f>EXP(-'STRIP Yield Curve Weekly'!F163%*'STRIP Prices Weekly'!F$1)</f>
        <v>0.79116400016960597</v>
      </c>
      <c r="G164">
        <f>EXP(-'STRIP Yield Curve Weekly'!G163%*'STRIP Prices Weekly'!G$1)</f>
        <v>0.75404743636665084</v>
      </c>
      <c r="H164">
        <f>EXP(-'STRIP Yield Curve Weekly'!H163%*'STRIP Prices Weekly'!H$1)</f>
        <v>0.71838474277861242</v>
      </c>
      <c r="I164">
        <f>EXP(-'STRIP Yield Curve Weekly'!I163%*'STRIP Prices Weekly'!I$1)</f>
        <v>0.68113142717954711</v>
      </c>
      <c r="J164">
        <f>EXP(-'STRIP Yield Curve Weekly'!J163%*'STRIP Prices Weekly'!J$1)</f>
        <v>0.64728408530931891</v>
      </c>
      <c r="K164">
        <f>EXP(-'STRIP Yield Curve Weekly'!K163%*'STRIP Prices Weekly'!K$1)</f>
        <v>0.61311669139249758</v>
      </c>
      <c r="L164">
        <f>EXP(-'STRIP Yield Curve Weekly'!L163%*'STRIP Prices Weekly'!L$1)</f>
        <v>0.4663121590092974</v>
      </c>
      <c r="M164">
        <f>EXP(-'STRIP Yield Curve Weekly'!M163%*'STRIP Prices Weekly'!M$1)</f>
        <v>0.36298273784283153</v>
      </c>
      <c r="N164">
        <f>EXP(-'STRIP Yield Curve Weekly'!N163%*'STRIP Prices Weekly'!N$1)</f>
        <v>0.23027063221005642</v>
      </c>
    </row>
    <row r="165" spans="1:14" x14ac:dyDescent="0.25">
      <c r="A165" t="str">
        <f>'STRIP Yield Curve Weekly'!A164</f>
        <v>10/6/2006</v>
      </c>
      <c r="B165">
        <f>EXP(-'STRIP Yield Curve Weekly'!B164%*'STRIP Prices Weekly'!B$1)</f>
        <v>0.9524192047390696</v>
      </c>
      <c r="C165">
        <f>EXP(-'STRIP Yield Curve Weekly'!C164%*'STRIP Prices Weekly'!C$1)</f>
        <v>0.91010072389276042</v>
      </c>
      <c r="D165">
        <f>EXP(-'STRIP Yield Curve Weekly'!D164%*'STRIP Prices Weekly'!D$1)</f>
        <v>0.86992350194353996</v>
      </c>
      <c r="E165">
        <f>EXP(-'STRIP Yield Curve Weekly'!E164%*'STRIP Prices Weekly'!E$1)</f>
        <v>0.8336013404157353</v>
      </c>
      <c r="F165">
        <f>EXP(-'STRIP Yield Curve Weekly'!F164%*'STRIP Prices Weekly'!F$1)</f>
        <v>0.79592525364730493</v>
      </c>
      <c r="G165">
        <f>EXP(-'STRIP Yield Curve Weekly'!G164%*'STRIP Prices Weekly'!G$1)</f>
        <v>0.76018002405145768</v>
      </c>
      <c r="H165">
        <f>EXP(-'STRIP Yield Curve Weekly'!H164%*'STRIP Prices Weekly'!H$1)</f>
        <v>0.72444459034587338</v>
      </c>
      <c r="I165">
        <f>EXP(-'STRIP Yield Curve Weekly'!I164%*'STRIP Prices Weekly'!I$1)</f>
        <v>0.68770177609506311</v>
      </c>
      <c r="J165">
        <f>EXP(-'STRIP Yield Curve Weekly'!J164%*'STRIP Prices Weekly'!J$1)</f>
        <v>0.65360636311216824</v>
      </c>
      <c r="K165">
        <f>EXP(-'STRIP Yield Curve Weekly'!K164%*'STRIP Prices Weekly'!K$1)</f>
        <v>0.61971226337336205</v>
      </c>
      <c r="L165">
        <f>EXP(-'STRIP Yield Curve Weekly'!L164%*'STRIP Prices Weekly'!L$1)</f>
        <v>0.47343057405978156</v>
      </c>
      <c r="M165">
        <f>EXP(-'STRIP Yield Curve Weekly'!M164%*'STRIP Prices Weekly'!M$1)</f>
        <v>0.36972344454405903</v>
      </c>
      <c r="N165">
        <f>EXP(-'STRIP Yield Curve Weekly'!N164%*'STRIP Prices Weekly'!N$1)</f>
        <v>0.24377734275262136</v>
      </c>
    </row>
    <row r="166" spans="1:14" x14ac:dyDescent="0.25">
      <c r="A166" t="str">
        <f>'STRIP Yield Curve Weekly'!A165</f>
        <v>9/29/2006</v>
      </c>
      <c r="B166">
        <f>EXP(-'STRIP Yield Curve Weekly'!B165%*'STRIP Prices Weekly'!B$1)</f>
        <v>0.95317191319150507</v>
      </c>
      <c r="C166">
        <f>EXP(-'STRIP Yield Curve Weekly'!C165%*'STRIP Prices Weekly'!C$1)</f>
        <v>0.91101127981873642</v>
      </c>
      <c r="D166">
        <f>EXP(-'STRIP Yield Curve Weekly'!D165%*'STRIP Prices Weekly'!D$1)</f>
        <v>0.87125550362295812</v>
      </c>
      <c r="E166">
        <f>EXP(-'STRIP Yield Curve Weekly'!E165%*'STRIP Prices Weekly'!E$1)</f>
        <v>0.83530362288795357</v>
      </c>
      <c r="F166">
        <f>EXP(-'STRIP Yield Curve Weekly'!F165%*'STRIP Prices Weekly'!F$1)</f>
        <v>0.79787766124143311</v>
      </c>
      <c r="G166">
        <f>EXP(-'STRIP Yield Curve Weekly'!G165%*'STRIP Prices Weekly'!G$1)</f>
        <v>0.76260124422765951</v>
      </c>
      <c r="H166">
        <f>EXP(-'STRIP Yield Curve Weekly'!H165%*'STRIP Prices Weekly'!H$1)</f>
        <v>0.72739181419869514</v>
      </c>
      <c r="I166">
        <f>EXP(-'STRIP Yield Curve Weekly'!I165%*'STRIP Prices Weekly'!I$1)</f>
        <v>0.68979557044930995</v>
      </c>
      <c r="J166">
        <f>EXP(-'STRIP Yield Curve Weekly'!J165%*'STRIP Prices Weekly'!J$1)</f>
        <v>0.65661331198729833</v>
      </c>
      <c r="K166">
        <f>EXP(-'STRIP Yield Curve Weekly'!K165%*'STRIP Prices Weekly'!K$1)</f>
        <v>0.62319238730052984</v>
      </c>
      <c r="L166">
        <f>EXP(-'STRIP Yield Curve Weekly'!L165%*'STRIP Prices Weekly'!L$1)</f>
        <v>0.47907409820328078</v>
      </c>
      <c r="M166">
        <f>EXP(-'STRIP Yield Curve Weekly'!M165%*'STRIP Prices Weekly'!M$1)</f>
        <v>0.37613769218815041</v>
      </c>
      <c r="N166">
        <f>EXP(-'STRIP Yield Curve Weekly'!N165%*'STRIP Prices Weekly'!N$1)</f>
        <v>0.24709065139237796</v>
      </c>
    </row>
    <row r="167" spans="1:14" x14ac:dyDescent="0.25">
      <c r="A167" t="str">
        <f>'STRIP Yield Curve Weekly'!A166</f>
        <v>9/22/2006</v>
      </c>
      <c r="B167">
        <f>EXP(-'STRIP Yield Curve Weekly'!B166%*'STRIP Prices Weekly'!B$1)</f>
        <v>0.95359140111388452</v>
      </c>
      <c r="C167">
        <f>EXP(-'STRIP Yield Curve Weekly'!C166%*'STRIP Prices Weekly'!C$1)</f>
        <v>0.91201394359050958</v>
      </c>
      <c r="D167">
        <f>EXP(-'STRIP Yield Curve Weekly'!D166%*'STRIP Prices Weekly'!D$1)</f>
        <v>0.87238014846259315</v>
      </c>
      <c r="E167">
        <f>EXP(-'STRIP Yield Curve Weekly'!E166%*'STRIP Prices Weekly'!E$1)</f>
        <v>0.83680852341330159</v>
      </c>
      <c r="F167">
        <f>EXP(-'STRIP Yield Curve Weekly'!F166%*'STRIP Prices Weekly'!F$1)</f>
        <v>0.80011484929455412</v>
      </c>
      <c r="G167">
        <f>EXP(-'STRIP Yield Curve Weekly'!G166%*'STRIP Prices Weekly'!G$1)</f>
        <v>0.76415853866614158</v>
      </c>
      <c r="H167">
        <f>EXP(-'STRIP Yield Curve Weekly'!H166%*'STRIP Prices Weekly'!H$1)</f>
        <v>0.72907403150243999</v>
      </c>
      <c r="I167">
        <f>EXP(-'STRIP Yield Curve Weekly'!I166%*'STRIP Prices Weekly'!I$1)</f>
        <v>0.69184039017804755</v>
      </c>
      <c r="J167">
        <f>EXP(-'STRIP Yield Curve Weekly'!J166%*'STRIP Prices Weekly'!J$1)</f>
        <v>0.65815158621628211</v>
      </c>
      <c r="K167">
        <f>EXP(-'STRIP Yield Curve Weekly'!K166%*'STRIP Prices Weekly'!K$1)</f>
        <v>0.62556502352602872</v>
      </c>
      <c r="L167">
        <f>EXP(-'STRIP Yield Curve Weekly'!L166%*'STRIP Prices Weekly'!L$1)</f>
        <v>0.48094613528577801</v>
      </c>
      <c r="M167">
        <f>EXP(-'STRIP Yield Curve Weekly'!M166%*'STRIP Prices Weekly'!M$1)</f>
        <v>0.37855269317812473</v>
      </c>
      <c r="N167">
        <f>EXP(-'STRIP Yield Curve Weekly'!N166%*'STRIP Prices Weekly'!N$1)</f>
        <v>0.24239176454826472</v>
      </c>
    </row>
    <row r="168" spans="1:14" x14ac:dyDescent="0.25">
      <c r="A168" t="str">
        <f>'STRIP Yield Curve Weekly'!A167</f>
        <v>9/15/2006</v>
      </c>
      <c r="B168">
        <f>EXP(-'STRIP Yield Curve Weekly'!B167%*'STRIP Prices Weekly'!B$1)</f>
        <v>0.95202879290502151</v>
      </c>
      <c r="C168">
        <f>EXP(-'STRIP Yield Curve Weekly'!C167%*'STRIP Prices Weekly'!C$1)</f>
        <v>0.90835500692745719</v>
      </c>
      <c r="D168">
        <f>EXP(-'STRIP Yield Curve Weekly'!D167%*'STRIP Prices Weekly'!D$1)</f>
        <v>0.86705748591448328</v>
      </c>
      <c r="E168">
        <f>EXP(-'STRIP Yield Curve Weekly'!E167%*'STRIP Prices Weekly'!E$1)</f>
        <v>0.82980877193134439</v>
      </c>
      <c r="F168">
        <f>EXP(-'STRIP Yield Curve Weekly'!F167%*'STRIP Prices Weekly'!F$1)</f>
        <v>0.79136181589558385</v>
      </c>
      <c r="G168">
        <f>EXP(-'STRIP Yield Curve Weekly'!G167%*'STRIP Prices Weekly'!G$1)</f>
        <v>0.75554192935045994</v>
      </c>
      <c r="H168">
        <f>EXP(-'STRIP Yield Curve Weekly'!H167%*'STRIP Prices Weekly'!H$1)</f>
        <v>0.71903877043198994</v>
      </c>
      <c r="I168">
        <f>EXP(-'STRIP Yield Curve Weekly'!I167%*'STRIP Prices Weekly'!I$1)</f>
        <v>0.68091349999305917</v>
      </c>
      <c r="J168">
        <f>EXP(-'STRIP Yield Curve Weekly'!J167%*'STRIP Prices Weekly'!J$1)</f>
        <v>0.64681820850367211</v>
      </c>
      <c r="K168">
        <f>EXP(-'STRIP Yield Curve Weekly'!K167%*'STRIP Prices Weekly'!K$1)</f>
        <v>0.61348467179041311</v>
      </c>
      <c r="L168">
        <f>EXP(-'STRIP Yield Curve Weekly'!L167%*'STRIP Prices Weekly'!L$1)</f>
        <v>0.46799390811383035</v>
      </c>
      <c r="M168">
        <f>EXP(-'STRIP Yield Curve Weekly'!M167%*'STRIP Prices Weekly'!M$1)</f>
        <v>0.36619108194541261</v>
      </c>
      <c r="N168">
        <f>EXP(-'STRIP Yield Curve Weekly'!N167%*'STRIP Prices Weekly'!N$1)</f>
        <v>0.23480497570614031</v>
      </c>
    </row>
    <row r="169" spans="1:14" x14ac:dyDescent="0.25">
      <c r="A169" t="str">
        <f>'STRIP Yield Curve Weekly'!A168</f>
        <v>9/8/2006</v>
      </c>
      <c r="B169">
        <f>EXP(-'STRIP Yield Curve Weekly'!B168%*'STRIP Prices Weekly'!B$1)</f>
        <v>0.95258112976711262</v>
      </c>
      <c r="C169">
        <f>EXP(-'STRIP Yield Curve Weekly'!C168%*'STRIP Prices Weekly'!C$1)</f>
        <v>0.90911834569067251</v>
      </c>
      <c r="D169">
        <f>EXP(-'STRIP Yield Curve Weekly'!D168%*'STRIP Prices Weekly'!D$1)</f>
        <v>0.86812462277678915</v>
      </c>
      <c r="E169">
        <f>EXP(-'STRIP Yield Curve Weekly'!E168%*'STRIP Prices Weekly'!E$1)</f>
        <v>0.83127052133209001</v>
      </c>
      <c r="F169">
        <f>EXP(-'STRIP Yield Curve Weekly'!F168%*'STRIP Prices Weekly'!F$1)</f>
        <v>0.79294612330668368</v>
      </c>
      <c r="G169">
        <f>EXP(-'STRIP Yield Curve Weekly'!G168%*'STRIP Prices Weekly'!G$1)</f>
        <v>0.75608611542306958</v>
      </c>
      <c r="H169">
        <f>EXP(-'STRIP Yield Curve Weekly'!H168%*'STRIP Prices Weekly'!H$1)</f>
        <v>0.71989493588621456</v>
      </c>
      <c r="I169">
        <f>EXP(-'STRIP Yield Curve Weekly'!I168%*'STRIP Prices Weekly'!I$1)</f>
        <v>0.68173108664693283</v>
      </c>
      <c r="J169">
        <f>EXP(-'STRIP Yield Curve Weekly'!J168%*'STRIP Prices Weekly'!J$1)</f>
        <v>0.64798352975346696</v>
      </c>
      <c r="K169">
        <f>EXP(-'STRIP Yield Curve Weekly'!K168%*'STRIP Prices Weekly'!K$1)</f>
        <v>0.61409846330681239</v>
      </c>
      <c r="L169">
        <f>EXP(-'STRIP Yield Curve Weekly'!L168%*'STRIP Prices Weekly'!L$1)</f>
        <v>0.46736254260548354</v>
      </c>
      <c r="M169">
        <f>EXP(-'STRIP Yield Curve Weekly'!M168%*'STRIP Prices Weekly'!M$1)</f>
        <v>0.36531327713586137</v>
      </c>
      <c r="N169">
        <f>EXP(-'STRIP Yield Curve Weekly'!N168%*'STRIP Prices Weekly'!N$1)</f>
        <v>0.23480497570614031</v>
      </c>
    </row>
    <row r="170" spans="1:14" x14ac:dyDescent="0.25">
      <c r="A170" t="str">
        <f>'STRIP Yield Curve Weekly'!A169</f>
        <v>9/1/2006</v>
      </c>
      <c r="B170">
        <f>EXP(-'STRIP Yield Curve Weekly'!B169%*'STRIP Prices Weekly'!B$1)</f>
        <v>0.95304800889674379</v>
      </c>
      <c r="C170">
        <f>EXP(-'STRIP Yield Curve Weekly'!C169%*'STRIP Prices Weekly'!C$1)</f>
        <v>0.90999151835835634</v>
      </c>
      <c r="D170">
        <f>EXP(-'STRIP Yield Curve Weekly'!D169%*'STRIP Prices Weekly'!D$1)</f>
        <v>0.8690105616440329</v>
      </c>
      <c r="E170">
        <f>EXP(-'STRIP Yield Curve Weekly'!E169%*'STRIP Prices Weekly'!E$1)</f>
        <v>0.83133702563393308</v>
      </c>
      <c r="F170">
        <f>EXP(-'STRIP Yield Curve Weekly'!F169%*'STRIP Prices Weekly'!F$1)</f>
        <v>0.79393792570817701</v>
      </c>
      <c r="G170">
        <f>EXP(-'STRIP Yield Curve Weekly'!G169%*'STRIP Prices Weekly'!G$1)</f>
        <v>0.75790290137116545</v>
      </c>
      <c r="H170">
        <f>EXP(-'STRIP Yield Curve Weekly'!H169%*'STRIP Prices Weekly'!H$1)</f>
        <v>0.72206508407778069</v>
      </c>
      <c r="I170">
        <f>EXP(-'STRIP Yield Curve Weekly'!I169%*'STRIP Prices Weekly'!I$1)</f>
        <v>0.68402555564735112</v>
      </c>
      <c r="J170">
        <f>EXP(-'STRIP Yield Curve Weekly'!J169%*'STRIP Prices Weekly'!J$1)</f>
        <v>0.65125761049632525</v>
      </c>
      <c r="K170">
        <f>EXP(-'STRIP Yield Curve Weekly'!K169%*'STRIP Prices Weekly'!K$1)</f>
        <v>0.61699151944063668</v>
      </c>
      <c r="L170">
        <f>EXP(-'STRIP Yield Curve Weekly'!L169%*'STRIP Prices Weekly'!L$1)</f>
        <v>0.47095157660822284</v>
      </c>
      <c r="M170">
        <f>EXP(-'STRIP Yield Curve Weekly'!M169%*'STRIP Prices Weekly'!M$1)</f>
        <v>0.36846851941424086</v>
      </c>
      <c r="N170">
        <f>EXP(-'STRIP Yield Curve Weekly'!N169%*'STRIP Prices Weekly'!N$1)</f>
        <v>0.23621804051561368</v>
      </c>
    </row>
    <row r="171" spans="1:14" x14ac:dyDescent="0.25">
      <c r="A171" t="str">
        <f>'STRIP Yield Curve Weekly'!A170</f>
        <v>8/25/2006</v>
      </c>
      <c r="B171">
        <f>EXP(-'STRIP Yield Curve Weekly'!B170%*'STRIP Prices Weekly'!B$1)</f>
        <v>0.95219065155741101</v>
      </c>
      <c r="C171">
        <f>EXP(-'STRIP Yield Curve Weekly'!C170%*'STRIP Prices Weekly'!C$1)</f>
        <v>0.90835500692745719</v>
      </c>
      <c r="D171">
        <f>EXP(-'STRIP Yield Curve Weekly'!D170%*'STRIP Prices Weekly'!D$1)</f>
        <v>0.86700546402600076</v>
      </c>
      <c r="E171">
        <f>EXP(-'STRIP Yield Curve Weekly'!E170%*'STRIP Prices Weekly'!E$1)</f>
        <v>0.8301407618336708</v>
      </c>
      <c r="F171">
        <f>EXP(-'STRIP Yield Curve Weekly'!F170%*'STRIP Prices Weekly'!F$1)</f>
        <v>0.79144095603411435</v>
      </c>
      <c r="G171">
        <f>EXP(-'STRIP Yield Curve Weekly'!G170%*'STRIP Prices Weekly'!G$1)</f>
        <v>0.75526998320913619</v>
      </c>
      <c r="H171">
        <f>EXP(-'STRIP Yield Curve Weekly'!H170%*'STRIP Prices Weekly'!H$1)</f>
        <v>0.71888778814389431</v>
      </c>
      <c r="I171">
        <f>EXP(-'STRIP Yield Curve Weekly'!I170%*'STRIP Prices Weekly'!I$1)</f>
        <v>0.68096797525203989</v>
      </c>
      <c r="J171">
        <f>EXP(-'STRIP Yield Curve Weekly'!J170%*'STRIP Prices Weekly'!J$1)</f>
        <v>0.64815850892762583</v>
      </c>
      <c r="K171">
        <f>EXP(-'STRIP Yield Curve Weekly'!K170%*'STRIP Prices Weekly'!K$1)</f>
        <v>0.61379149082467488</v>
      </c>
      <c r="L171">
        <f>EXP(-'STRIP Yield Curve Weekly'!L170%*'STRIP Prices Weekly'!L$1)</f>
        <v>0.46750277240168286</v>
      </c>
      <c r="M171">
        <f>EXP(-'STRIP Yield Curve Weekly'!M170%*'STRIP Prices Weekly'!M$1)</f>
        <v>0.36429183065230275</v>
      </c>
      <c r="N171">
        <f>EXP(-'STRIP Yield Curve Weekly'!N170%*'STRIP Prices Weekly'!N$1)</f>
        <v>0.23200415453447004</v>
      </c>
    </row>
    <row r="172" spans="1:14" x14ac:dyDescent="0.25">
      <c r="A172" t="str">
        <f>'STRIP Yield Curve Weekly'!A171</f>
        <v>8/18/2006</v>
      </c>
      <c r="B172">
        <f>EXP(-'STRIP Yield Curve Weekly'!B171%*'STRIP Prices Weekly'!B$1)</f>
        <v>0.95201927266469377</v>
      </c>
      <c r="C172">
        <f>EXP(-'STRIP Yield Curve Weekly'!C171%*'STRIP Prices Weekly'!C$1)</f>
        <v>0.90813702788432604</v>
      </c>
      <c r="D172">
        <f>EXP(-'STRIP Yield Curve Weekly'!D171%*'STRIP Prices Weekly'!D$1)</f>
        <v>0.86619952376476617</v>
      </c>
      <c r="E172">
        <f>EXP(-'STRIP Yield Curve Weekly'!E171%*'STRIP Prices Weekly'!E$1)</f>
        <v>0.8289462194135897</v>
      </c>
      <c r="F172">
        <f>EXP(-'STRIP Yield Curve Weekly'!F171%*'STRIP Prices Weekly'!F$1)</f>
        <v>0.79001764367866723</v>
      </c>
      <c r="G172">
        <f>EXP(-'STRIP Yield Curve Weekly'!G171%*'STRIP Prices Weekly'!G$1)</f>
        <v>0.75291721309147408</v>
      </c>
      <c r="H172">
        <f>EXP(-'STRIP Yield Curve Weekly'!H171%*'STRIP Prices Weekly'!H$1)</f>
        <v>0.71587479115646779</v>
      </c>
      <c r="I172">
        <f>EXP(-'STRIP Yield Curve Weekly'!I171%*'STRIP Prices Weekly'!I$1)</f>
        <v>0.67776137992696628</v>
      </c>
      <c r="J172">
        <f>EXP(-'STRIP Yield Curve Weekly'!J171%*'STRIP Prices Weekly'!J$1)</f>
        <v>0.64443584747359905</v>
      </c>
      <c r="K172">
        <f>EXP(-'STRIP Yield Curve Weekly'!K171%*'STRIP Prices Weekly'!K$1)</f>
        <v>0.61011976806317292</v>
      </c>
      <c r="L172">
        <f>EXP(-'STRIP Yield Curve Weekly'!L171%*'STRIP Prices Weekly'!L$1)</f>
        <v>0.46331412463833699</v>
      </c>
      <c r="M172">
        <f>EXP(-'STRIP Yield Curve Weekly'!M171%*'STRIP Prices Weekly'!M$1)</f>
        <v>0.36037864810308423</v>
      </c>
      <c r="N172">
        <f>EXP(-'STRIP Yield Curve Weekly'!N171%*'STRIP Prices Weekly'!N$1)</f>
        <v>0.22923674236195785</v>
      </c>
    </row>
    <row r="173" spans="1:14" x14ac:dyDescent="0.25">
      <c r="A173" t="str">
        <f>'STRIP Yield Curve Weekly'!A172</f>
        <v>8/11/2006</v>
      </c>
      <c r="B173">
        <f>EXP(-'STRIP Yield Curve Weekly'!B172%*'STRIP Prices Weekly'!B$1)</f>
        <v>0.95116284077145663</v>
      </c>
      <c r="C173">
        <f>EXP(-'STRIP Yield Curve Weekly'!C172%*'STRIP Prices Weekly'!C$1)</f>
        <v>0.90603259206908959</v>
      </c>
      <c r="D173">
        <f>EXP(-'STRIP Yield Curve Weekly'!D172%*'STRIP Prices Weekly'!D$1)</f>
        <v>0.86290558252188754</v>
      </c>
      <c r="E173">
        <f>EXP(-'STRIP Yield Curve Weekly'!E172%*'STRIP Prices Weekly'!E$1)</f>
        <v>0.82477884108264199</v>
      </c>
      <c r="F173">
        <f>EXP(-'STRIP Yield Curve Weekly'!F172%*'STRIP Prices Weekly'!F$1)</f>
        <v>0.78446760616052658</v>
      </c>
      <c r="G173">
        <f>EXP(-'STRIP Yield Curve Weekly'!G172%*'STRIP Prices Weekly'!G$1)</f>
        <v>0.74617136004679852</v>
      </c>
      <c r="H173">
        <f>EXP(-'STRIP Yield Curve Weekly'!H172%*'STRIP Prices Weekly'!H$1)</f>
        <v>0.70958853862397253</v>
      </c>
      <c r="I173">
        <f>EXP(-'STRIP Yield Curve Weekly'!I172%*'STRIP Prices Weekly'!I$1)</f>
        <v>0.67064187689096255</v>
      </c>
      <c r="J173">
        <f>EXP(-'STRIP Yield Curve Weekly'!J172%*'STRIP Prices Weekly'!J$1)</f>
        <v>0.63676793439435786</v>
      </c>
      <c r="K173">
        <f>EXP(-'STRIP Yield Curve Weekly'!K172%*'STRIP Prices Weekly'!K$1)</f>
        <v>0.60217932257416118</v>
      </c>
      <c r="L173">
        <f>EXP(-'STRIP Yield Curve Weekly'!L172%*'STRIP Prices Weekly'!L$1)</f>
        <v>0.45450334757054034</v>
      </c>
      <c r="M173">
        <f>EXP(-'STRIP Yield Curve Weekly'!M172%*'STRIP Prices Weekly'!M$1)</f>
        <v>0.35197328540496858</v>
      </c>
      <c r="N173">
        <f>EXP(-'STRIP Yield Curve Weekly'!N172%*'STRIP Prices Weekly'!N$1)</f>
        <v>0.22800220021693082</v>
      </c>
    </row>
    <row r="174" spans="1:14" x14ac:dyDescent="0.25">
      <c r="A174" t="str">
        <f>'STRIP Yield Curve Weekly'!A173</f>
        <v>8/4/2006</v>
      </c>
      <c r="B174">
        <f>EXP(-'STRIP Yield Curve Weekly'!B173%*'STRIP Prices Weekly'!B$1)</f>
        <v>0.9517241924299672</v>
      </c>
      <c r="C174">
        <f>EXP(-'STRIP Yield Curve Weekly'!C173%*'STRIP Prices Weekly'!C$1)</f>
        <v>0.90737451308195605</v>
      </c>
      <c r="D174">
        <f>EXP(-'STRIP Yield Curve Weekly'!D173%*'STRIP Prices Weekly'!D$1)</f>
        <v>0.86471958828458717</v>
      </c>
      <c r="E174">
        <f>EXP(-'STRIP Yield Curve Weekly'!E173%*'STRIP Prices Weekly'!E$1)</f>
        <v>0.8271907149206903</v>
      </c>
      <c r="F174">
        <f>EXP(-'STRIP Yield Curve Weekly'!F173%*'STRIP Prices Weekly'!F$1)</f>
        <v>0.78816328194445273</v>
      </c>
      <c r="G174">
        <f>EXP(-'STRIP Yield Curve Weekly'!G173%*'STRIP Prices Weekly'!G$1)</f>
        <v>0.74994155661604012</v>
      </c>
      <c r="H174">
        <f>EXP(-'STRIP Yield Curve Weekly'!H173%*'STRIP Prices Weekly'!H$1)</f>
        <v>0.71402307445562507</v>
      </c>
      <c r="I174">
        <f>EXP(-'STRIP Yield Curve Weekly'!I173%*'STRIP Prices Weekly'!I$1)</f>
        <v>0.67575817245205372</v>
      </c>
      <c r="J174">
        <f>EXP(-'STRIP Yield Curve Weekly'!J173%*'STRIP Prices Weekly'!J$1)</f>
        <v>0.64177339813795842</v>
      </c>
      <c r="K174">
        <f>EXP(-'STRIP Yield Curve Weekly'!K173%*'STRIP Prices Weekly'!K$1)</f>
        <v>0.60774493490249015</v>
      </c>
      <c r="L174">
        <f>EXP(-'STRIP Yield Curve Weekly'!L173%*'STRIP Prices Weekly'!L$1)</f>
        <v>0.46213417869097523</v>
      </c>
      <c r="M174">
        <f>EXP(-'STRIP Yield Curve Weekly'!M173%*'STRIP Prices Weekly'!M$1)</f>
        <v>0.35965861108390956</v>
      </c>
      <c r="N174">
        <f>EXP(-'STRIP Yield Curve Weekly'!N173%*'STRIP Prices Weekly'!N$1)</f>
        <v>0.22958085549582999</v>
      </c>
    </row>
    <row r="175" spans="1:14" x14ac:dyDescent="0.25">
      <c r="A175" t="str">
        <f>'STRIP Yield Curve Weekly'!A174</f>
        <v>7/28/2006</v>
      </c>
      <c r="B175">
        <f>EXP(-'STRIP Yield Curve Weekly'!B174%*'STRIP Prices Weekly'!B$1)</f>
        <v>0.95102968729470949</v>
      </c>
      <c r="C175">
        <f>EXP(-'STRIP Yield Curve Weekly'!C174%*'STRIP Prices Weekly'!C$1)</f>
        <v>0.90594199333989467</v>
      </c>
      <c r="D175">
        <f>EXP(-'STRIP Yield Curve Weekly'!D174%*'STRIP Prices Weekly'!D$1)</f>
        <v>0.86231038303738405</v>
      </c>
      <c r="E175">
        <f>EXP(-'STRIP Yield Curve Weekly'!E174%*'STRIP Prices Weekly'!E$1)</f>
        <v>0.82435006757605234</v>
      </c>
      <c r="F175">
        <f>EXP(-'STRIP Yield Curve Weekly'!F174%*'STRIP Prices Weekly'!F$1)</f>
        <v>0.78427151377155646</v>
      </c>
      <c r="G175">
        <f>EXP(-'STRIP Yield Curve Weekly'!G174%*'STRIP Prices Weekly'!G$1)</f>
        <v>0.74558957331228504</v>
      </c>
      <c r="H175">
        <f>EXP(-'STRIP Yield Curve Weekly'!H174%*'STRIP Prices Weekly'!H$1)</f>
        <v>0.7086950201001887</v>
      </c>
      <c r="I175">
        <f>EXP(-'STRIP Yield Curve Weekly'!I174%*'STRIP Prices Weekly'!I$1)</f>
        <v>0.67005197163567942</v>
      </c>
      <c r="J175">
        <f>EXP(-'STRIP Yield Curve Weekly'!J174%*'STRIP Prices Weekly'!J$1)</f>
        <v>0.63562278305784181</v>
      </c>
      <c r="K175">
        <f>EXP(-'STRIP Yield Curve Weekly'!K174%*'STRIP Prices Weekly'!K$1)</f>
        <v>0.60139699807591596</v>
      </c>
      <c r="L175">
        <f>EXP(-'STRIP Yield Curve Weekly'!L174%*'STRIP Prices Weekly'!L$1)</f>
        <v>0.45470792010231459</v>
      </c>
      <c r="M175">
        <f>EXP(-'STRIP Yield Curve Weekly'!M174%*'STRIP Prices Weekly'!M$1)</f>
        <v>0.35317203128855595</v>
      </c>
      <c r="N175">
        <f>EXP(-'STRIP Yield Curve Weekly'!N174%*'STRIP Prices Weekly'!N$1)</f>
        <v>0.22413650845457433</v>
      </c>
    </row>
    <row r="176" spans="1:14" x14ac:dyDescent="0.25">
      <c r="A176" t="str">
        <f>'STRIP Yield Curve Weekly'!A175</f>
        <v>7/21/2006</v>
      </c>
      <c r="B176">
        <f>EXP(-'STRIP Yield Curve Weekly'!B175%*'STRIP Prices Weekly'!B$1)</f>
        <v>0.95063984504604071</v>
      </c>
      <c r="C176">
        <f>EXP(-'STRIP Yield Curve Weekly'!C175%*'STRIP Prices Weekly'!C$1)</f>
        <v>0.90436702489139797</v>
      </c>
      <c r="D176">
        <f>EXP(-'STRIP Yield Curve Weekly'!D175%*'STRIP Prices Weekly'!D$1)</f>
        <v>0.86057887991107462</v>
      </c>
      <c r="E176">
        <f>EXP(-'STRIP Yield Curve Weekly'!E175%*'STRIP Prices Weekly'!E$1)</f>
        <v>0.82155203669422883</v>
      </c>
      <c r="F176">
        <f>EXP(-'STRIP Yield Curve Weekly'!F175%*'STRIP Prices Weekly'!F$1)</f>
        <v>0.78133600311744034</v>
      </c>
      <c r="G176">
        <f>EXP(-'STRIP Yield Curve Weekly'!G175%*'STRIP Prices Weekly'!G$1)</f>
        <v>0.74246466400752875</v>
      </c>
      <c r="H176">
        <f>EXP(-'STRIP Yield Curve Weekly'!H175%*'STRIP Prices Weekly'!H$1)</f>
        <v>0.70587296072240235</v>
      </c>
      <c r="I176">
        <f>EXP(-'STRIP Yield Curve Weekly'!I175%*'STRIP Prices Weekly'!I$1)</f>
        <v>0.66631016742488636</v>
      </c>
      <c r="J176">
        <f>EXP(-'STRIP Yield Curve Weekly'!J175%*'STRIP Prices Weekly'!J$1)</f>
        <v>0.63225657128157053</v>
      </c>
      <c r="K176">
        <f>EXP(-'STRIP Yield Curve Weekly'!K175%*'STRIP Prices Weekly'!K$1)</f>
        <v>0.59809839406276144</v>
      </c>
      <c r="L176">
        <f>EXP(-'STRIP Yield Curve Weekly'!L175%*'STRIP Prices Weekly'!L$1)</f>
        <v>0.45307391456463963</v>
      </c>
      <c r="M176">
        <f>EXP(-'STRIP Yield Curve Weekly'!M175%*'STRIP Prices Weekly'!M$1)</f>
        <v>0.35148086757830849</v>
      </c>
      <c r="N176">
        <f>EXP(-'STRIP Yield Curve Weekly'!N175%*'STRIP Prices Weekly'!N$1)</f>
        <v>0.22279571580417373</v>
      </c>
    </row>
    <row r="177" spans="1:14" x14ac:dyDescent="0.25">
      <c r="A177" t="str">
        <f>'STRIP Yield Curve Weekly'!A176</f>
        <v>7/14/2006</v>
      </c>
      <c r="B177">
        <f>EXP(-'STRIP Yield Curve Weekly'!B176%*'STRIP Prices Weekly'!B$1)</f>
        <v>0.95051626989874338</v>
      </c>
      <c r="C177">
        <f>EXP(-'STRIP Yield Curve Weekly'!C176%*'STRIP Prices Weekly'!C$1)</f>
        <v>0.90384264410209003</v>
      </c>
      <c r="D177">
        <f>EXP(-'STRIP Yield Curve Weekly'!D176%*'STRIP Prices Weekly'!D$1)</f>
        <v>0.85972732840750743</v>
      </c>
      <c r="E177">
        <f>EXP(-'STRIP Yield Curve Weekly'!E176%*'STRIP Prices Weekly'!E$1)</f>
        <v>0.82059958885820949</v>
      </c>
      <c r="F177">
        <f>EXP(-'STRIP Yield Curve Weekly'!F176%*'STRIP Prices Weekly'!F$1)</f>
        <v>0.78016487767643095</v>
      </c>
      <c r="G177">
        <f>EXP(-'STRIP Yield Curve Weekly'!G176%*'STRIP Prices Weekly'!G$1)</f>
        <v>0.74059600854899987</v>
      </c>
      <c r="H177">
        <f>EXP(-'STRIP Yield Curve Weekly'!H176%*'STRIP Prices Weekly'!H$1)</f>
        <v>0.70444149204442219</v>
      </c>
      <c r="I177">
        <f>EXP(-'STRIP Yield Curve Weekly'!I176%*'STRIP Prices Weekly'!I$1)</f>
        <v>0.66519170611417566</v>
      </c>
      <c r="J177">
        <f>EXP(-'STRIP Yield Curve Weekly'!J176%*'STRIP Prices Weekly'!J$1)</f>
        <v>0.63055178104159426</v>
      </c>
      <c r="K177">
        <f>EXP(-'STRIP Yield Curve Weekly'!K176%*'STRIP Prices Weekly'!K$1)</f>
        <v>0.5967243485145225</v>
      </c>
      <c r="L177">
        <f>EXP(-'STRIP Yield Curve Weekly'!L176%*'STRIP Prices Weekly'!L$1)</f>
        <v>0.45097201157373301</v>
      </c>
      <c r="M177">
        <f>EXP(-'STRIP Yield Curve Weekly'!M176%*'STRIP Prices Weekly'!M$1)</f>
        <v>0.34993774911115533</v>
      </c>
      <c r="N177">
        <f>EXP(-'STRIP Yield Curve Weekly'!N176%*'STRIP Prices Weekly'!N$1)</f>
        <v>0.22146294382360387</v>
      </c>
    </row>
    <row r="178" spans="1:14" x14ac:dyDescent="0.25">
      <c r="A178" t="str">
        <f>'STRIP Yield Curve Weekly'!A177</f>
        <v>7/7/2006</v>
      </c>
      <c r="B178">
        <f>EXP(-'STRIP Yield Curve Weekly'!B177%*'STRIP Prices Weekly'!B$1)</f>
        <v>0.94974666345281422</v>
      </c>
      <c r="C178">
        <f>EXP(-'STRIP Yield Curve Weekly'!C177%*'STRIP Prices Weekly'!C$1)</f>
        <v>0.90254204734898835</v>
      </c>
      <c r="D178">
        <f>EXP(-'STRIP Yield Curve Weekly'!D177%*'STRIP Prices Weekly'!D$1)</f>
        <v>0.85784658572322003</v>
      </c>
      <c r="E178">
        <f>EXP(-'STRIP Yield Curve Weekly'!E177%*'STRIP Prices Weekly'!E$1)</f>
        <v>0.81833785661919811</v>
      </c>
      <c r="F178">
        <f>EXP(-'STRIP Yield Curve Weekly'!F177%*'STRIP Prices Weekly'!F$1)</f>
        <v>0.77666202306083731</v>
      </c>
      <c r="G178">
        <f>EXP(-'STRIP Yield Curve Weekly'!G177%*'STRIP Prices Weekly'!G$1)</f>
        <v>0.73811178179837633</v>
      </c>
      <c r="H178">
        <f>EXP(-'STRIP Yield Curve Weekly'!H177%*'STRIP Prices Weekly'!H$1)</f>
        <v>0.70119447872739982</v>
      </c>
      <c r="I178">
        <f>EXP(-'STRIP Yield Curve Weekly'!I177%*'STRIP Prices Weekly'!I$1)</f>
        <v>0.66158288811768695</v>
      </c>
      <c r="J178">
        <f>EXP(-'STRIP Yield Curve Weekly'!J177%*'STRIP Prices Weekly'!J$1)</f>
        <v>0.62704310042626776</v>
      </c>
      <c r="K178">
        <f>EXP(-'STRIP Yield Curve Weekly'!K177%*'STRIP Prices Weekly'!K$1)</f>
        <v>0.59256186376833142</v>
      </c>
      <c r="L178">
        <f>EXP(-'STRIP Yield Curve Weekly'!L177%*'STRIP Prices Weekly'!L$1)</f>
        <v>0.44733389255341205</v>
      </c>
      <c r="M178">
        <f>EXP(-'STRIP Yield Curve Weekly'!M177%*'STRIP Prices Weekly'!M$1)</f>
        <v>0.34597111156389909</v>
      </c>
      <c r="N178">
        <f>EXP(-'STRIP Yield Curve Weekly'!N177%*'STRIP Prices Weekly'!N$1)</f>
        <v>0.21882127023923378</v>
      </c>
    </row>
    <row r="179" spans="1:14" x14ac:dyDescent="0.25">
      <c r="A179" t="str">
        <f>'STRIP Yield Curve Weekly'!A178</f>
        <v>6/30/2006</v>
      </c>
      <c r="B179">
        <f>EXP(-'STRIP Yield Curve Weekly'!B178%*'STRIP Prices Weekly'!B$1)</f>
        <v>0.94992713246288329</v>
      </c>
      <c r="C179">
        <f>EXP(-'STRIP Yield Curve Weekly'!C178%*'STRIP Prices Weekly'!C$1)</f>
        <v>0.90326436987735503</v>
      </c>
      <c r="D179">
        <f>EXP(-'STRIP Yield Curve Weekly'!D178%*'STRIP Prices Weekly'!D$1)</f>
        <v>0.85787232150682657</v>
      </c>
      <c r="E179">
        <f>EXP(-'STRIP Yield Curve Weekly'!E178%*'STRIP Prices Weekly'!E$1)</f>
        <v>0.81840332626647871</v>
      </c>
      <c r="F179">
        <f>EXP(-'STRIP Yield Curve Weekly'!F178%*'STRIP Prices Weekly'!F$1)</f>
        <v>0.77673969314658287</v>
      </c>
      <c r="G179">
        <f>EXP(-'STRIP Yield Curve Weekly'!G178%*'STRIP Prices Weekly'!G$1)</f>
        <v>0.73704966573968256</v>
      </c>
      <c r="H179">
        <f>EXP(-'STRIP Yield Curve Weekly'!H178%*'STRIP Prices Weekly'!H$1)</f>
        <v>0.70070381434486007</v>
      </c>
      <c r="I179">
        <f>EXP(-'STRIP Yield Curve Weekly'!I178%*'STRIP Prices Weekly'!I$1)</f>
        <v>0.66068374694443233</v>
      </c>
      <c r="J179">
        <f>EXP(-'STRIP Yield Curve Weekly'!J178%*'STRIP Prices Weekly'!J$1)</f>
        <v>0.62625352365755593</v>
      </c>
      <c r="K179">
        <f>EXP(-'STRIP Yield Curve Weekly'!K178%*'STRIP Prices Weekly'!K$1)</f>
        <v>0.59185121600574464</v>
      </c>
      <c r="L179">
        <f>EXP(-'STRIP Yield Curve Weekly'!L178%*'STRIP Prices Weekly'!L$1)</f>
        <v>0.44559268792844875</v>
      </c>
      <c r="M179">
        <f>EXP(-'STRIP Yield Curve Weekly'!M178%*'STRIP Prices Weekly'!M$1)</f>
        <v>0.34170755844006195</v>
      </c>
      <c r="N179">
        <f>EXP(-'STRIP Yield Curve Weekly'!N178%*'STRIP Prices Weekly'!N$1)</f>
        <v>0.22406927758717241</v>
      </c>
    </row>
    <row r="180" spans="1:14" x14ac:dyDescent="0.25">
      <c r="A180" t="str">
        <f>'STRIP Yield Curve Weekly'!A179</f>
        <v>6/23/2006</v>
      </c>
      <c r="B180">
        <f>EXP(-'STRIP Yield Curve Weekly'!B179%*'STRIP Prices Weekly'!B$1)</f>
        <v>0.94892074318302255</v>
      </c>
      <c r="C180">
        <f>EXP(-'STRIP Yield Curve Weekly'!C179%*'STRIP Prices Weekly'!C$1)</f>
        <v>0.90129739832899636</v>
      </c>
      <c r="D180">
        <f>EXP(-'STRIP Yield Curve Weekly'!D179%*'STRIP Prices Weekly'!D$1)</f>
        <v>0.85517427534772716</v>
      </c>
      <c r="E180">
        <f>EXP(-'STRIP Yield Curve Weekly'!E179%*'STRIP Prices Weekly'!E$1)</f>
        <v>0.81490804526705818</v>
      </c>
      <c r="F180">
        <f>EXP(-'STRIP Yield Curve Weekly'!F179%*'STRIP Prices Weekly'!F$1)</f>
        <v>0.77282704544682246</v>
      </c>
      <c r="G180">
        <f>EXP(-'STRIP Yield Curve Weekly'!G179%*'STRIP Prices Weekly'!G$1)</f>
        <v>0.73382844782074474</v>
      </c>
      <c r="H180">
        <f>EXP(-'STRIP Yield Curve Weekly'!H179%*'STRIP Prices Weekly'!H$1)</f>
        <v>0.69649824883562705</v>
      </c>
      <c r="I180">
        <f>EXP(-'STRIP Yield Curve Weekly'!I179%*'STRIP Prices Weekly'!I$1)</f>
        <v>0.65583896523358809</v>
      </c>
      <c r="J180">
        <f>EXP(-'STRIP Yield Curve Weekly'!J179%*'STRIP Prices Weekly'!J$1)</f>
        <v>0.6216487850379776</v>
      </c>
      <c r="K180">
        <f>EXP(-'STRIP Yield Curve Weekly'!K179%*'STRIP Prices Weekly'!K$1)</f>
        <v>0.58648980137484064</v>
      </c>
      <c r="L180">
        <f>EXP(-'STRIP Yield Curve Weekly'!L179%*'STRIP Prices Weekly'!L$1)</f>
        <v>0.4400134431160817</v>
      </c>
      <c r="M180">
        <f>EXP(-'STRIP Yield Curve Weekly'!M179%*'STRIP Prices Weekly'!M$1)</f>
        <v>0.33945971459870122</v>
      </c>
      <c r="N180">
        <f>EXP(-'STRIP Yield Curve Weekly'!N179%*'STRIP Prices Weekly'!N$1)</f>
        <v>0.2215293926735801</v>
      </c>
    </row>
    <row r="181" spans="1:14" x14ac:dyDescent="0.25">
      <c r="A181" t="str">
        <f>'STRIP Yield Curve Weekly'!A180</f>
        <v>6/16/2006</v>
      </c>
      <c r="B181">
        <f>EXP(-'STRIP Yield Curve Weekly'!B180%*'STRIP Prices Weekly'!B$1)</f>
        <v>0.94980364996219957</v>
      </c>
      <c r="C181">
        <f>EXP(-'STRIP Yield Curve Weekly'!C180%*'STRIP Prices Weekly'!C$1)</f>
        <v>0.90324630477060919</v>
      </c>
      <c r="D181">
        <f>EXP(-'STRIP Yield Curve Weekly'!D180%*'STRIP Prices Weekly'!D$1)</f>
        <v>0.8580782355726877</v>
      </c>
      <c r="E181">
        <f>EXP(-'STRIP Yield Curve Weekly'!E180%*'STRIP Prices Weekly'!E$1)</f>
        <v>0.81899278884245308</v>
      </c>
      <c r="F181">
        <f>EXP(-'STRIP Yield Curve Weekly'!F180%*'STRIP Prices Weekly'!F$1)</f>
        <v>0.77685621283931339</v>
      </c>
      <c r="G181">
        <f>EXP(-'STRIP Yield Curve Weekly'!G180%*'STRIP Prices Weekly'!G$1)</f>
        <v>0.73842185385730597</v>
      </c>
      <c r="H181">
        <f>EXP(-'STRIP Yield Curve Weekly'!H180%*'STRIP Prices Weekly'!H$1)</f>
        <v>0.70119447872739982</v>
      </c>
      <c r="I181">
        <f>EXP(-'STRIP Yield Curve Weekly'!I180%*'STRIP Prices Weekly'!I$1)</f>
        <v>0.66115961053256678</v>
      </c>
      <c r="J181">
        <f>EXP(-'STRIP Yield Curve Weekly'!J180%*'STRIP Prices Weekly'!J$1)</f>
        <v>0.62664818768357489</v>
      </c>
      <c r="K181">
        <f>EXP(-'STRIP Yield Curve Weekly'!K180%*'STRIP Prices Weekly'!K$1)</f>
        <v>0.59191040408669993</v>
      </c>
      <c r="L181">
        <f>EXP(-'STRIP Yield Curve Weekly'!L180%*'STRIP Prices Weekly'!L$1)</f>
        <v>0.44626157850285525</v>
      </c>
      <c r="M181">
        <f>EXP(-'STRIP Yield Curve Weekly'!M180%*'STRIP Prices Weekly'!M$1)</f>
        <v>0.34527986082193018</v>
      </c>
      <c r="N181">
        <f>EXP(-'STRIP Yield Curve Weekly'!N180%*'STRIP Prices Weekly'!N$1)</f>
        <v>0.2179695292597921</v>
      </c>
    </row>
    <row r="182" spans="1:14" x14ac:dyDescent="0.25">
      <c r="A182" t="str">
        <f>'STRIP Yield Curve Weekly'!A181</f>
        <v>6/9/2006</v>
      </c>
      <c r="B182">
        <f>EXP(-'STRIP Yield Curve Weekly'!B181%*'STRIP Prices Weekly'!B$1)</f>
        <v>0.95127698716099562</v>
      </c>
      <c r="C182">
        <f>EXP(-'STRIP Yield Curve Weekly'!C181%*'STRIP Prices Weekly'!C$1)</f>
        <v>0.90519942539982001</v>
      </c>
      <c r="D182">
        <f>EXP(-'STRIP Yield Curve Weekly'!D181%*'STRIP Prices Weekly'!D$1)</f>
        <v>0.86171559409887033</v>
      </c>
      <c r="E182">
        <f>EXP(-'STRIP Yield Curve Weekly'!E181%*'STRIP Prices Weekly'!E$1)</f>
        <v>0.82240689526179467</v>
      </c>
      <c r="F182">
        <f>EXP(-'STRIP Yield Curve Weekly'!F181%*'STRIP Prices Weekly'!F$1)</f>
        <v>0.78875462613226222</v>
      </c>
      <c r="G182">
        <f>EXP(-'STRIP Yield Curve Weekly'!G181%*'STRIP Prices Weekly'!G$1)</f>
        <v>0.74823363763446493</v>
      </c>
      <c r="H182">
        <f>EXP(-'STRIP Yield Curve Weekly'!H181%*'STRIP Prices Weekly'!H$1)</f>
        <v>0.70805040097808225</v>
      </c>
      <c r="I182">
        <f>EXP(-'STRIP Yield Curve Weekly'!I181%*'STRIP Prices Weekly'!I$1)</f>
        <v>0.66962327557120593</v>
      </c>
      <c r="J182">
        <f>EXP(-'STRIP Yield Curve Weekly'!J181%*'STRIP Prices Weekly'!J$1)</f>
        <v>0.63602335157700296</v>
      </c>
      <c r="K182">
        <f>EXP(-'STRIP Yield Curve Weekly'!K181%*'STRIP Prices Weekly'!K$1)</f>
        <v>0.60121660603665206</v>
      </c>
      <c r="L182">
        <f>EXP(-'STRIP Yield Curve Weekly'!L181%*'STRIP Prices Weekly'!L$1)</f>
        <v>0.45621093484899855</v>
      </c>
      <c r="M182">
        <f>EXP(-'STRIP Yield Curve Weekly'!M181%*'STRIP Prices Weekly'!M$1)</f>
        <v>0.35515534275282046</v>
      </c>
      <c r="N182">
        <f>EXP(-'STRIP Yield Curve Weekly'!N181%*'STRIP Prices Weekly'!N$1)</f>
        <v>0.21921550322891223</v>
      </c>
    </row>
    <row r="183" spans="1:14" x14ac:dyDescent="0.25">
      <c r="A183" t="str">
        <f>'STRIP Yield Curve Weekly'!A182</f>
        <v>6/2/2006</v>
      </c>
      <c r="B183">
        <f>EXP(-'STRIP Yield Curve Weekly'!B182%*'STRIP Prices Weekly'!B$1)</f>
        <v>0.95227635257253906</v>
      </c>
      <c r="C183">
        <f>EXP(-'STRIP Yield Curve Weekly'!C182%*'STRIP Prices Weekly'!C$1)</f>
        <v>0.90717491264593109</v>
      </c>
      <c r="D183">
        <f>EXP(-'STRIP Yield Curve Weekly'!D182%*'STRIP Prices Weekly'!D$1)</f>
        <v>0.86316449303127862</v>
      </c>
      <c r="E183">
        <f>EXP(-'STRIP Yield Curve Weekly'!E182%*'STRIP Prices Weekly'!E$1)</f>
        <v>0.82398743333170321</v>
      </c>
      <c r="F183">
        <f>EXP(-'STRIP Yield Curve Weekly'!F182%*'STRIP Prices Weekly'!F$1)</f>
        <v>0.79076851704854068</v>
      </c>
      <c r="G183">
        <f>EXP(-'STRIP Yield Curve Weekly'!G182%*'STRIP Prices Weekly'!G$1)</f>
        <v>0.74818874496300047</v>
      </c>
      <c r="H183">
        <f>EXP(-'STRIP Yield Curve Weekly'!H182%*'STRIP Prices Weekly'!H$1)</f>
        <v>0.70705982398240408</v>
      </c>
      <c r="I183">
        <f>EXP(-'STRIP Yield Curve Weekly'!I182%*'STRIP Prices Weekly'!I$1)</f>
        <v>0.66892722937137283</v>
      </c>
      <c r="J183">
        <f>EXP(-'STRIP Yield Curve Weekly'!J182%*'STRIP Prices Weekly'!J$1)</f>
        <v>0.63487953928405727</v>
      </c>
      <c r="K183">
        <f>EXP(-'STRIP Yield Curve Weekly'!K182%*'STRIP Prices Weekly'!K$1)</f>
        <v>0.59893631822450155</v>
      </c>
      <c r="L183">
        <f>EXP(-'STRIP Yield Curve Weekly'!L182%*'STRIP Prices Weekly'!L$1)</f>
        <v>0.45056631935220054</v>
      </c>
      <c r="M183">
        <f>EXP(-'STRIP Yield Curve Weekly'!M182%*'STRIP Prices Weekly'!M$1)</f>
        <v>0.34847109269933763</v>
      </c>
      <c r="N183">
        <f>EXP(-'STRIP Yield Curve Weekly'!N182%*'STRIP Prices Weekly'!N$1)</f>
        <v>0.23054712282990145</v>
      </c>
    </row>
    <row r="184" spans="1:14" x14ac:dyDescent="0.25">
      <c r="A184" t="str">
        <f>'STRIP Yield Curve Weekly'!A183</f>
        <v>5/26/2006</v>
      </c>
      <c r="B184">
        <f>EXP(-'STRIP Yield Curve Weekly'!B183%*'STRIP Prices Weekly'!B$1)</f>
        <v>0.95184792461740109</v>
      </c>
      <c r="C184">
        <f>EXP(-'STRIP Yield Curve Weekly'!C183%*'STRIP Prices Weekly'!C$1)</f>
        <v>0.90634069552501262</v>
      </c>
      <c r="D184">
        <f>EXP(-'STRIP Yield Curve Weekly'!D183%*'STRIP Prices Weekly'!D$1)</f>
        <v>0.86210345337800753</v>
      </c>
      <c r="E184">
        <f>EXP(-'STRIP Yield Curve Weekly'!E183%*'STRIP Prices Weekly'!E$1)</f>
        <v>0.82132203432578865</v>
      </c>
      <c r="F184">
        <f>EXP(-'STRIP Yield Curve Weekly'!F183%*'STRIP Prices Weekly'!F$1)</f>
        <v>0.78737551261282146</v>
      </c>
      <c r="G184">
        <f>EXP(-'STRIP Yield Curve Weekly'!G183%*'STRIP Prices Weekly'!G$1)</f>
        <v>0.7470673031371956</v>
      </c>
      <c r="H184">
        <f>EXP(-'STRIP Yield Curve Weekly'!H183%*'STRIP Prices Weekly'!H$1)</f>
        <v>0.70345596398617039</v>
      </c>
      <c r="I184">
        <f>EXP(-'STRIP Yield Curve Weekly'!I183%*'STRIP Prices Weekly'!I$1)</f>
        <v>0.6645002663508156</v>
      </c>
      <c r="J184">
        <f>EXP(-'STRIP Yield Curve Weekly'!J183%*'STRIP Prices Weekly'!J$1)</f>
        <v>0.63015465852626518</v>
      </c>
      <c r="K184">
        <f>EXP(-'STRIP Yield Curve Weekly'!K183%*'STRIP Prices Weekly'!K$1)</f>
        <v>0.59404512172767121</v>
      </c>
      <c r="L184">
        <f>EXP(-'STRIP Yield Curve Weekly'!L183%*'STRIP Prices Weekly'!L$1)</f>
        <v>0.4465294157931089</v>
      </c>
      <c r="M184">
        <f>EXP(-'STRIP Yield Curve Weekly'!M183%*'STRIP Prices Weekly'!M$1)</f>
        <v>0.34348906564836407</v>
      </c>
      <c r="N184">
        <f>EXP(-'STRIP Yield Curve Weekly'!N183%*'STRIP Prices Weekly'!N$1)</f>
        <v>0.22650234067646874</v>
      </c>
    </row>
    <row r="185" spans="1:14" x14ac:dyDescent="0.25">
      <c r="A185" t="str">
        <f>'STRIP Yield Curve Weekly'!A184</f>
        <v>5/19/2006</v>
      </c>
      <c r="B185">
        <f>EXP(-'STRIP Yield Curve Weekly'!B184%*'STRIP Prices Weekly'!B$1)</f>
        <v>0.95181936960798985</v>
      </c>
      <c r="C185">
        <f>EXP(-'STRIP Yield Curve Weekly'!C184%*'STRIP Prices Weekly'!C$1)</f>
        <v>0.90596011236095109</v>
      </c>
      <c r="D185">
        <f>EXP(-'STRIP Yield Curve Weekly'!D184%*'STRIP Prices Weekly'!D$1)</f>
        <v>0.86158634645357124</v>
      </c>
      <c r="E185">
        <f>EXP(-'STRIP Yield Curve Weekly'!E184%*'STRIP Prices Weekly'!E$1)</f>
        <v>0.8219793548464005</v>
      </c>
      <c r="F185">
        <f>EXP(-'STRIP Yield Curve Weekly'!F184%*'STRIP Prices Weekly'!F$1)</f>
        <v>0.78717869333810275</v>
      </c>
      <c r="G185">
        <f>EXP(-'STRIP Yield Curve Weekly'!G184%*'STRIP Prices Weekly'!G$1)</f>
        <v>0.74738113730507516</v>
      </c>
      <c r="H185">
        <f>EXP(-'STRIP Yield Curve Weekly'!H184%*'STRIP Prices Weekly'!H$1)</f>
        <v>0.70350520762715674</v>
      </c>
      <c r="I185">
        <f>EXP(-'STRIP Yield Curve Weekly'!I184%*'STRIP Prices Weekly'!I$1)</f>
        <v>0.66524492357933496</v>
      </c>
      <c r="J185">
        <f>EXP(-'STRIP Yield Curve Weekly'!J184%*'STRIP Prices Weekly'!J$1)</f>
        <v>0.63077882054742818</v>
      </c>
      <c r="K185">
        <f>EXP(-'STRIP Yield Curve Weekly'!K184%*'STRIP Prices Weekly'!K$1)</f>
        <v>0.59517488038981381</v>
      </c>
      <c r="L185">
        <f>EXP(-'STRIP Yield Curve Weekly'!L184%*'STRIP Prices Weekly'!L$1)</f>
        <v>0.44746811285321642</v>
      </c>
      <c r="M185">
        <f>EXP(-'STRIP Yield Curve Weekly'!M184%*'STRIP Prices Weekly'!M$1)</f>
        <v>0.3452108117549027</v>
      </c>
      <c r="N185">
        <f>EXP(-'STRIP Yield Curve Weekly'!N184%*'STRIP Prices Weekly'!N$1)</f>
        <v>0.22738742459690825</v>
      </c>
    </row>
    <row r="186" spans="1:14" x14ac:dyDescent="0.25">
      <c r="A186" t="str">
        <f>'STRIP Yield Curve Weekly'!A185</f>
        <v>5/12/2006</v>
      </c>
      <c r="B186">
        <f>EXP(-'STRIP Yield Curve Weekly'!B185%*'STRIP Prices Weekly'!B$1)</f>
        <v>0.95142920365593631</v>
      </c>
      <c r="C186">
        <f>EXP(-'STRIP Yield Curve Weekly'!C185%*'STRIP Prices Weekly'!C$1)</f>
        <v>0.90514511506362239</v>
      </c>
      <c r="D186">
        <f>EXP(-'STRIP Yield Curve Weekly'!D185%*'STRIP Prices Weekly'!D$1)</f>
        <v>0.85944366519613702</v>
      </c>
      <c r="E186">
        <f>EXP(-'STRIP Yield Curve Weekly'!E185%*'STRIP Prices Weekly'!E$1)</f>
        <v>0.81837059078814189</v>
      </c>
      <c r="F186">
        <f>EXP(-'STRIP Yield Curve Weekly'!F185%*'STRIP Prices Weekly'!F$1)</f>
        <v>0.78258714136611762</v>
      </c>
      <c r="G186">
        <f>EXP(-'STRIP Yield Curve Weekly'!G185%*'STRIP Prices Weekly'!G$1)</f>
        <v>0.73984098574736912</v>
      </c>
      <c r="H186">
        <f>EXP(-'STRIP Yield Curve Weekly'!H185%*'STRIP Prices Weekly'!H$1)</f>
        <v>0.69635199956008298</v>
      </c>
      <c r="I186">
        <f>EXP(-'STRIP Yield Curve Weekly'!I185%*'STRIP Prices Weekly'!I$1)</f>
        <v>0.65715195571687501</v>
      </c>
      <c r="J186">
        <f>EXP(-'STRIP Yield Curve Weekly'!J185%*'STRIP Prices Weekly'!J$1)</f>
        <v>0.62265667223794618</v>
      </c>
      <c r="K186">
        <f>EXP(-'STRIP Yield Curve Weekly'!K185%*'STRIP Prices Weekly'!K$1)</f>
        <v>0.58672444422083125</v>
      </c>
      <c r="L186">
        <f>EXP(-'STRIP Yield Curve Weekly'!L185%*'STRIP Prices Weekly'!L$1)</f>
        <v>0.4356134549872005</v>
      </c>
      <c r="M186">
        <f>EXP(-'STRIP Yield Curve Weekly'!M185%*'STRIP Prices Weekly'!M$1)</f>
        <v>0.33227245467517347</v>
      </c>
      <c r="N186">
        <f>EXP(-'STRIP Yield Curve Weekly'!N185%*'STRIP Prices Weekly'!N$1)</f>
        <v>0.21686071454145386</v>
      </c>
    </row>
    <row r="187" spans="1:14" x14ac:dyDescent="0.25">
      <c r="A187" t="str">
        <f>'STRIP Yield Curve Weekly'!A186</f>
        <v>5/5/2006</v>
      </c>
      <c r="B187">
        <f>EXP(-'STRIP Yield Curve Weekly'!B186%*'STRIP Prices Weekly'!B$1)</f>
        <v>0.95208591634628192</v>
      </c>
      <c r="C187">
        <f>EXP(-'STRIP Yield Curve Weekly'!C186%*'STRIP Prices Weekly'!C$1)</f>
        <v>0.90644946293438966</v>
      </c>
      <c r="D187">
        <f>EXP(-'STRIP Yield Curve Weekly'!D186%*'STRIP Prices Weekly'!D$1)</f>
        <v>0.86194828872163742</v>
      </c>
      <c r="E187">
        <f>EXP(-'STRIP Yield Curve Weekly'!E186%*'STRIP Prices Weekly'!E$1)</f>
        <v>0.82220954129035573</v>
      </c>
      <c r="F187">
        <f>EXP(-'STRIP Yield Curve Weekly'!F186%*'STRIP Prices Weekly'!F$1)</f>
        <v>0.78635258949051601</v>
      </c>
      <c r="G187">
        <f>EXP(-'STRIP Yield Curve Weekly'!G186%*'STRIP Prices Weekly'!G$1)</f>
        <v>0.74465072205041649</v>
      </c>
      <c r="H187">
        <f>EXP(-'STRIP Yield Curve Weekly'!H186%*'STRIP Prices Weekly'!H$1)</f>
        <v>0.70085097759747317</v>
      </c>
      <c r="I187">
        <f>EXP(-'STRIP Yield Curve Weekly'!I186%*'STRIP Prices Weekly'!I$1)</f>
        <v>0.66211236619117164</v>
      </c>
      <c r="J187">
        <f>EXP(-'STRIP Yield Curve Weekly'!J186%*'STRIP Prices Weekly'!J$1)</f>
        <v>0.62890818671669702</v>
      </c>
      <c r="K187">
        <f>EXP(-'STRIP Yield Curve Weekly'!K186%*'STRIP Prices Weekly'!K$1)</f>
        <v>0.59321404044989023</v>
      </c>
      <c r="L187">
        <f>EXP(-'STRIP Yield Curve Weekly'!L186%*'STRIP Prices Weekly'!L$1)</f>
        <v>0.44325945640870235</v>
      </c>
      <c r="M187">
        <f>EXP(-'STRIP Yield Curve Weekly'!M186%*'STRIP Prices Weekly'!M$1)</f>
        <v>0.34047962283992816</v>
      </c>
      <c r="N187">
        <f>EXP(-'STRIP Yield Curve Weekly'!N186%*'STRIP Prices Weekly'!N$1)</f>
        <v>0.22380055571943505</v>
      </c>
    </row>
    <row r="188" spans="1:14" x14ac:dyDescent="0.25">
      <c r="A188" t="str">
        <f>'STRIP Yield Curve Weekly'!A187</f>
        <v>4/28/2006</v>
      </c>
      <c r="B188">
        <f>EXP(-'STRIP Yield Curve Weekly'!B187%*'STRIP Prices Weekly'!B$1)</f>
        <v>0.95251445142179825</v>
      </c>
      <c r="C188">
        <f>EXP(-'STRIP Yield Curve Weekly'!C187%*'STRIP Prices Weekly'!C$1)</f>
        <v>0.90779200137291904</v>
      </c>
      <c r="D188">
        <f>EXP(-'STRIP Yield Curve Weekly'!D187%*'STRIP Prices Weekly'!D$1)</f>
        <v>0.86368254712778469</v>
      </c>
      <c r="E188">
        <f>EXP(-'STRIP Yield Curve Weekly'!E187%*'STRIP Prices Weekly'!E$1)</f>
        <v>0.82471286141457723</v>
      </c>
      <c r="F188">
        <f>EXP(-'STRIP Yield Curve Weekly'!F187%*'STRIP Prices Weekly'!F$1)</f>
        <v>0.78875462613226222</v>
      </c>
      <c r="G188">
        <f>EXP(-'STRIP Yield Curve Weekly'!G187%*'STRIP Prices Weekly'!G$1)</f>
        <v>0.74648481783954668</v>
      </c>
      <c r="H188">
        <f>EXP(-'STRIP Yield Curve Weekly'!H187%*'STRIP Prices Weekly'!H$1)</f>
        <v>0.70276691483069709</v>
      </c>
      <c r="I188">
        <f>EXP(-'STRIP Yield Curve Weekly'!I187%*'STRIP Prices Weekly'!I$1)</f>
        <v>0.66471294046209084</v>
      </c>
      <c r="J188">
        <f>EXP(-'STRIP Yield Curve Weekly'!J187%*'STRIP Prices Weekly'!J$1)</f>
        <v>0.63180151039182675</v>
      </c>
      <c r="K188">
        <f>EXP(-'STRIP Yield Curve Weekly'!K187%*'STRIP Prices Weekly'!K$1)</f>
        <v>0.59600870876603096</v>
      </c>
      <c r="L188">
        <f>EXP(-'STRIP Yield Curve Weekly'!L187%*'STRIP Prices Weekly'!L$1)</f>
        <v>0.44552585403792655</v>
      </c>
      <c r="M188">
        <f>EXP(-'STRIP Yield Curve Weekly'!M187%*'STRIP Prices Weekly'!M$1)</f>
        <v>0.34136602167846408</v>
      </c>
      <c r="N188">
        <f>EXP(-'STRIP Yield Curve Weekly'!N187%*'STRIP Prices Weekly'!N$1)</f>
        <v>0.22562070186099761</v>
      </c>
    </row>
    <row r="189" spans="1:14" x14ac:dyDescent="0.25">
      <c r="A189" t="str">
        <f>'STRIP Yield Curve Weekly'!A188</f>
        <v>4/21/2006</v>
      </c>
      <c r="B189">
        <f>EXP(-'STRIP Yield Curve Weekly'!B188%*'STRIP Prices Weekly'!B$1)</f>
        <v>0.95219065155741101</v>
      </c>
      <c r="C189">
        <f>EXP(-'STRIP Yield Curve Weekly'!C188%*'STRIP Prices Weekly'!C$1)</f>
        <v>0.90695721679144359</v>
      </c>
      <c r="D189">
        <f>EXP(-'STRIP Yield Curve Weekly'!D188%*'STRIP Prices Weekly'!D$1)</f>
        <v>0.8628796957427155</v>
      </c>
      <c r="E189">
        <f>EXP(-'STRIP Yield Curve Weekly'!E188%*'STRIP Prices Weekly'!E$1)</f>
        <v>0.82471286141457723</v>
      </c>
      <c r="F189">
        <f>EXP(-'STRIP Yield Curve Weekly'!F188%*'STRIP Prices Weekly'!F$1)</f>
        <v>0.7889123928336329</v>
      </c>
      <c r="G189">
        <f>EXP(-'STRIP Yield Curve Weekly'!G188%*'STRIP Prices Weekly'!G$1)</f>
        <v>0.74729145694952748</v>
      </c>
      <c r="H189">
        <f>EXP(-'STRIP Yield Curve Weekly'!H188%*'STRIP Prices Weekly'!H$1)</f>
        <v>0.70261934927350844</v>
      </c>
      <c r="I189">
        <f>EXP(-'STRIP Yield Curve Weekly'!I188%*'STRIP Prices Weekly'!I$1)</f>
        <v>0.66647010105633642</v>
      </c>
      <c r="J189">
        <f>EXP(-'STRIP Yield Curve Weekly'!J188%*'STRIP Prices Weekly'!J$1)</f>
        <v>0.63311069405595355</v>
      </c>
      <c r="K189">
        <f>EXP(-'STRIP Yield Curve Weekly'!K188%*'STRIP Prices Weekly'!K$1)</f>
        <v>0.59809839406276144</v>
      </c>
      <c r="L189">
        <f>EXP(-'STRIP Yield Curve Weekly'!L188%*'STRIP Prices Weekly'!L$1)</f>
        <v>0.44948625677927273</v>
      </c>
      <c r="M189">
        <f>EXP(-'STRIP Yield Curve Weekly'!M188%*'STRIP Prices Weekly'!M$1)</f>
        <v>0.34631725571869509</v>
      </c>
      <c r="N189">
        <f>EXP(-'STRIP Yield Curve Weekly'!N188%*'STRIP Prices Weekly'!N$1)</f>
        <v>0.22882448736651106</v>
      </c>
    </row>
    <row r="190" spans="1:14" x14ac:dyDescent="0.25">
      <c r="A190" t="str">
        <f>'STRIP Yield Curve Weekly'!A189</f>
        <v>4/14/2006</v>
      </c>
      <c r="B190">
        <f>EXP(-'STRIP Yield Curve Weekly'!B189%*'STRIP Prices Weekly'!B$1)</f>
        <v>1</v>
      </c>
      <c r="C190">
        <f>EXP(-'STRIP Yield Curve Weekly'!C189%*'STRIP Prices Weekly'!C$1)</f>
        <v>1</v>
      </c>
      <c r="D190">
        <f>EXP(-'STRIP Yield Curve Weekly'!D189%*'STRIP Prices Weekly'!D$1)</f>
        <v>1</v>
      </c>
      <c r="E190">
        <f>EXP(-'STRIP Yield Curve Weekly'!E189%*'STRIP Prices Weekly'!E$1)</f>
        <v>1</v>
      </c>
      <c r="F190">
        <f>EXP(-'STRIP Yield Curve Weekly'!F189%*'STRIP Prices Weekly'!F$1)</f>
        <v>1</v>
      </c>
      <c r="G190">
        <f>EXP(-'STRIP Yield Curve Weekly'!G189%*'STRIP Prices Weekly'!G$1)</f>
        <v>0.74170773614907448</v>
      </c>
      <c r="H190">
        <f>EXP(-'STRIP Yield Curve Weekly'!H189%*'STRIP Prices Weekly'!H$1)</f>
        <v>0.70124356405887733</v>
      </c>
      <c r="I190">
        <f>EXP(-'STRIP Yield Curve Weekly'!I189%*'STRIP Prices Weekly'!I$1)</f>
        <v>0.66444710845585164</v>
      </c>
      <c r="J190">
        <f>EXP(-'STRIP Yield Curve Weekly'!J189%*'STRIP Prices Weekly'!J$1)</f>
        <v>0.63038155504225701</v>
      </c>
      <c r="K190">
        <f>EXP(-'STRIP Yield Curve Weekly'!K189%*'STRIP Prices Weekly'!K$1)</f>
        <v>0.59809839406276144</v>
      </c>
      <c r="L190">
        <f>EXP(-'STRIP Yield Curve Weekly'!L189%*'STRIP Prices Weekly'!L$1)</f>
        <v>0.45022852130278923</v>
      </c>
      <c r="M190">
        <f>EXP(-'STRIP Yield Curve Weekly'!M189%*'STRIP Prices Weekly'!M$1)</f>
        <v>0.34507275504338375</v>
      </c>
      <c r="N190">
        <f>EXP(-'STRIP Yield Curve Weekly'!N189%*'STRIP Prices Weekly'!N$1)</f>
        <v>0.22650234067646874</v>
      </c>
    </row>
    <row r="191" spans="1:14" x14ac:dyDescent="0.25">
      <c r="A191" t="str">
        <f>'STRIP Yield Curve Weekly'!A190</f>
        <v>4/7/2006</v>
      </c>
      <c r="B191">
        <f>EXP(-'STRIP Yield Curve Weekly'!B190%*'STRIP Prices Weekly'!B$1)</f>
        <v>1</v>
      </c>
      <c r="C191">
        <f>EXP(-'STRIP Yield Curve Weekly'!C190%*'STRIP Prices Weekly'!C$1)</f>
        <v>1</v>
      </c>
      <c r="D191">
        <f>EXP(-'STRIP Yield Curve Weekly'!D190%*'STRIP Prices Weekly'!D$1)</f>
        <v>1</v>
      </c>
      <c r="E191">
        <f>EXP(-'STRIP Yield Curve Weekly'!E190%*'STRIP Prices Weekly'!E$1)</f>
        <v>1</v>
      </c>
      <c r="F191">
        <f>EXP(-'STRIP Yield Curve Weekly'!F190%*'STRIP Prices Weekly'!F$1)</f>
        <v>1</v>
      </c>
      <c r="G191">
        <f>EXP(-'STRIP Yield Curve Weekly'!G190%*'STRIP Prices Weekly'!G$1)</f>
        <v>0.74264287691158359</v>
      </c>
      <c r="H191">
        <f>EXP(-'STRIP Yield Curve Weekly'!H190%*'STRIP Prices Weekly'!H$1)</f>
        <v>0.70286530908621059</v>
      </c>
      <c r="I191">
        <f>EXP(-'STRIP Yield Curve Weekly'!I190%*'STRIP Prices Weekly'!I$1)</f>
        <v>0.6671635905134462</v>
      </c>
      <c r="J191">
        <f>EXP(-'STRIP Yield Curve Weekly'!J190%*'STRIP Prices Weekly'!J$1)</f>
        <v>0.63356669789735731</v>
      </c>
      <c r="K191">
        <f>EXP(-'STRIP Yield Curve Weekly'!K190%*'STRIP Prices Weekly'!K$1)</f>
        <v>0.60013538953256818</v>
      </c>
      <c r="L191">
        <f>EXP(-'STRIP Yield Curve Weekly'!L190%*'STRIP Prices Weekly'!L$1)</f>
        <v>0.45253055194993441</v>
      </c>
      <c r="M191">
        <f>EXP(-'STRIP Yield Curve Weekly'!M190%*'STRIP Prices Weekly'!M$1)</f>
        <v>0.34777484699172845</v>
      </c>
      <c r="N191">
        <f>EXP(-'STRIP Yield Curve Weekly'!N190%*'STRIP Prices Weekly'!N$1)</f>
        <v>0.23193456372725271</v>
      </c>
    </row>
    <row r="192" spans="1:14" x14ac:dyDescent="0.25">
      <c r="A192" t="str">
        <f>'STRIP Yield Curve Weekly'!A191</f>
        <v>3/31/2006</v>
      </c>
      <c r="B192">
        <f>EXP(-'STRIP Yield Curve Weekly'!B191%*'STRIP Prices Weekly'!B$1)</f>
        <v>1</v>
      </c>
      <c r="C192">
        <f>EXP(-'STRIP Yield Curve Weekly'!C191%*'STRIP Prices Weekly'!C$1)</f>
        <v>1</v>
      </c>
      <c r="D192">
        <f>EXP(-'STRIP Yield Curve Weekly'!D191%*'STRIP Prices Weekly'!D$1)</f>
        <v>1</v>
      </c>
      <c r="E192">
        <f>EXP(-'STRIP Yield Curve Weekly'!E191%*'STRIP Prices Weekly'!E$1)</f>
        <v>1</v>
      </c>
      <c r="F192">
        <f>EXP(-'STRIP Yield Curve Weekly'!F191%*'STRIP Prices Weekly'!F$1)</f>
        <v>1</v>
      </c>
      <c r="G192">
        <f>EXP(-'STRIP Yield Curve Weekly'!G191%*'STRIP Prices Weekly'!G$1)</f>
        <v>0.74760538528178133</v>
      </c>
      <c r="H192">
        <f>EXP(-'STRIP Yield Curve Weekly'!H191%*'STRIP Prices Weekly'!H$1)</f>
        <v>0.70929057401469842</v>
      </c>
      <c r="I192">
        <f>EXP(-'STRIP Yield Curve Weekly'!I191%*'STRIP Prices Weekly'!I$1)</f>
        <v>0.67365309258623451</v>
      </c>
      <c r="J192">
        <f>EXP(-'STRIP Yield Curve Weekly'!J191%*'STRIP Prices Weekly'!J$1)</f>
        <v>0.64079223561953413</v>
      </c>
      <c r="K192">
        <f>EXP(-'STRIP Yield Curve Weekly'!K191%*'STRIP Prices Weekly'!K$1)</f>
        <v>0.6084138221514237</v>
      </c>
      <c r="L192">
        <f>EXP(-'STRIP Yield Curve Weekly'!L191%*'STRIP Prices Weekly'!L$1)</f>
        <v>0.46352266291201671</v>
      </c>
      <c r="M192">
        <f>EXP(-'STRIP Yield Curve Weekly'!M191%*'STRIP Prices Weekly'!M$1)</f>
        <v>0.36030657958055612</v>
      </c>
      <c r="N192">
        <f>EXP(-'STRIP Yield Curve Weekly'!N191%*'STRIP Prices Weekly'!N$1)</f>
        <v>0.24268280925762298</v>
      </c>
    </row>
    <row r="193" spans="1:14" x14ac:dyDescent="0.25">
      <c r="A193" t="str">
        <f>'STRIP Yield Curve Weekly'!A192</f>
        <v>3/24/2006</v>
      </c>
      <c r="B193">
        <f>EXP(-'STRIP Yield Curve Weekly'!B192%*'STRIP Prices Weekly'!B$1)</f>
        <v>1</v>
      </c>
      <c r="C193">
        <f>EXP(-'STRIP Yield Curve Weekly'!C192%*'STRIP Prices Weekly'!C$1)</f>
        <v>1</v>
      </c>
      <c r="D193">
        <f>EXP(-'STRIP Yield Curve Weekly'!D192%*'STRIP Prices Weekly'!D$1)</f>
        <v>1</v>
      </c>
      <c r="E193">
        <f>EXP(-'STRIP Yield Curve Weekly'!E192%*'STRIP Prices Weekly'!E$1)</f>
        <v>1</v>
      </c>
      <c r="F193">
        <f>EXP(-'STRIP Yield Curve Weekly'!F192%*'STRIP Prices Weekly'!F$1)</f>
        <v>1</v>
      </c>
      <c r="G193">
        <f>EXP(-'STRIP Yield Curve Weekly'!G192%*'STRIP Prices Weekly'!G$1)</f>
        <v>0.75567793913825665</v>
      </c>
      <c r="H193">
        <f>EXP(-'STRIP Yield Curve Weekly'!H192%*'STRIP Prices Weekly'!H$1)</f>
        <v>0.71808308453931002</v>
      </c>
      <c r="I193">
        <f>EXP(-'STRIP Yield Curve Weekly'!I192%*'STRIP Prices Weekly'!I$1)</f>
        <v>0.68342387793540305</v>
      </c>
      <c r="J193">
        <f>EXP(-'STRIP Yield Curve Weekly'!J192%*'STRIP Prices Weekly'!J$1)</f>
        <v>0.65160938457644668</v>
      </c>
      <c r="K193">
        <f>EXP(-'STRIP Yield Curve Weekly'!K192%*'STRIP Prices Weekly'!K$1)</f>
        <v>0.62008420230190653</v>
      </c>
      <c r="L193">
        <f>EXP(-'STRIP Yield Curve Weekly'!L192%*'STRIP Prices Weekly'!L$1)</f>
        <v>0.47835602574495811</v>
      </c>
      <c r="M193">
        <f>EXP(-'STRIP Yield Curve Weekly'!M192%*'STRIP Prices Weekly'!M$1)</f>
        <v>0.37546125331983177</v>
      </c>
      <c r="N193">
        <f>EXP(-'STRIP Yield Curve Weekly'!N192%*'STRIP Prices Weekly'!N$1)</f>
        <v>0.25730323162967311</v>
      </c>
    </row>
    <row r="194" spans="1:14" x14ac:dyDescent="0.25">
      <c r="A194" t="str">
        <f>'STRIP Yield Curve Weekly'!A193</f>
        <v>3/17/2006</v>
      </c>
      <c r="B194">
        <f>EXP(-'STRIP Yield Curve Weekly'!B193%*'STRIP Prices Weekly'!B$1)</f>
        <v>1</v>
      </c>
      <c r="C194">
        <f>EXP(-'STRIP Yield Curve Weekly'!C193%*'STRIP Prices Weekly'!C$1)</f>
        <v>1</v>
      </c>
      <c r="D194">
        <f>EXP(-'STRIP Yield Curve Weekly'!D193%*'STRIP Prices Weekly'!D$1)</f>
        <v>1</v>
      </c>
      <c r="E194">
        <f>EXP(-'STRIP Yield Curve Weekly'!E193%*'STRIP Prices Weekly'!E$1)</f>
        <v>1</v>
      </c>
      <c r="F194">
        <f>EXP(-'STRIP Yield Curve Weekly'!F193%*'STRIP Prices Weekly'!F$1)</f>
        <v>1</v>
      </c>
      <c r="G194">
        <f>EXP(-'STRIP Yield Curve Weekly'!G193%*'STRIP Prices Weekly'!G$1)</f>
        <v>0.75572328117485255</v>
      </c>
      <c r="H194">
        <f>EXP(-'STRIP Yield Curve Weekly'!H193%*'STRIP Prices Weekly'!H$1)</f>
        <v>0.71737970782734395</v>
      </c>
      <c r="I194">
        <f>EXP(-'STRIP Yield Curve Weekly'!I193%*'STRIP Prices Weekly'!I$1)</f>
        <v>0.68293198984425185</v>
      </c>
      <c r="J194">
        <f>EXP(-'STRIP Yield Curve Weekly'!J193%*'STRIP Prices Weekly'!J$1)</f>
        <v>0.65090602632292738</v>
      </c>
      <c r="K194">
        <f>EXP(-'STRIP Yield Curve Weekly'!K193%*'STRIP Prices Weekly'!K$1)</f>
        <v>0.6195263775786134</v>
      </c>
      <c r="L194">
        <f>EXP(-'STRIP Yield Curve Weekly'!L193%*'STRIP Prices Weekly'!L$1)</f>
        <v>0.47577986509974479</v>
      </c>
      <c r="M194">
        <f>EXP(-'STRIP Yield Curve Weekly'!M193%*'STRIP Prices Weekly'!M$1)</f>
        <v>0.37336454655956025</v>
      </c>
      <c r="N194">
        <f>EXP(-'STRIP Yield Curve Weekly'!N193%*'STRIP Prices Weekly'!N$1)</f>
        <v>0.25354853872991906</v>
      </c>
    </row>
    <row r="195" spans="1:14" x14ac:dyDescent="0.25">
      <c r="A195" t="str">
        <f>'STRIP Yield Curve Weekly'!A194</f>
        <v>3/10/2006</v>
      </c>
      <c r="B195">
        <f>EXP(-'STRIP Yield Curve Weekly'!B194%*'STRIP Prices Weekly'!B$1)</f>
        <v>1</v>
      </c>
      <c r="C195">
        <f>EXP(-'STRIP Yield Curve Weekly'!C194%*'STRIP Prices Weekly'!C$1)</f>
        <v>1</v>
      </c>
      <c r="D195">
        <f>EXP(-'STRIP Yield Curve Weekly'!D194%*'STRIP Prices Weekly'!D$1)</f>
        <v>1</v>
      </c>
      <c r="E195">
        <f>EXP(-'STRIP Yield Curve Weekly'!E194%*'STRIP Prices Weekly'!E$1)</f>
        <v>1</v>
      </c>
      <c r="F195">
        <f>EXP(-'STRIP Yield Curve Weekly'!F194%*'STRIP Prices Weekly'!F$1)</f>
        <v>1</v>
      </c>
      <c r="G195">
        <f>EXP(-'STRIP Yield Curve Weekly'!G194%*'STRIP Prices Weekly'!G$1)</f>
        <v>0.7512025173415865</v>
      </c>
      <c r="H195">
        <f>EXP(-'STRIP Yield Curve Weekly'!H194%*'STRIP Prices Weekly'!H$1)</f>
        <v>0.71327374369494079</v>
      </c>
      <c r="I195">
        <f>EXP(-'STRIP Yield Curve Weekly'!I194%*'STRIP Prices Weekly'!I$1)</f>
        <v>0.67841234326410416</v>
      </c>
      <c r="J195">
        <f>EXP(-'STRIP Yield Curve Weekly'!J194%*'STRIP Prices Weekly'!J$1)</f>
        <v>0.64542258898500127</v>
      </c>
      <c r="K195">
        <f>EXP(-'STRIP Yield Curve Weekly'!K194%*'STRIP Prices Weekly'!K$1)</f>
        <v>0.61403705653087171</v>
      </c>
      <c r="L195">
        <f>EXP(-'STRIP Yield Curve Weekly'!L194%*'STRIP Prices Weekly'!L$1)</f>
        <v>0.47272096054188295</v>
      </c>
      <c r="M195">
        <f>EXP(-'STRIP Yield Curve Weekly'!M194%*'STRIP Prices Weekly'!M$1)</f>
        <v>0.37135381187786204</v>
      </c>
      <c r="N195">
        <f>EXP(-'STRIP Yield Curve Weekly'!N194%*'STRIP Prices Weekly'!N$1)</f>
        <v>0.25415778602718891</v>
      </c>
    </row>
    <row r="196" spans="1:14" x14ac:dyDescent="0.25">
      <c r="A196" t="str">
        <f>'STRIP Yield Curve Weekly'!A195</f>
        <v>3/3/2006</v>
      </c>
      <c r="B196">
        <f>EXP(-'STRIP Yield Curve Weekly'!B195%*'STRIP Prices Weekly'!B$1)</f>
        <v>1</v>
      </c>
      <c r="C196">
        <f>EXP(-'STRIP Yield Curve Weekly'!C195%*'STRIP Prices Weekly'!C$1)</f>
        <v>1</v>
      </c>
      <c r="D196">
        <f>EXP(-'STRIP Yield Curve Weekly'!D195%*'STRIP Prices Weekly'!D$1)</f>
        <v>1</v>
      </c>
      <c r="E196">
        <f>EXP(-'STRIP Yield Curve Weekly'!E195%*'STRIP Prices Weekly'!E$1)</f>
        <v>1</v>
      </c>
      <c r="F196">
        <f>EXP(-'STRIP Yield Curve Weekly'!F195%*'STRIP Prices Weekly'!F$1)</f>
        <v>1</v>
      </c>
      <c r="G196">
        <f>EXP(-'STRIP Yield Curve Weekly'!G195%*'STRIP Prices Weekly'!G$1)</f>
        <v>0.75436420280622063</v>
      </c>
      <c r="H196">
        <f>EXP(-'STRIP Yield Curve Weekly'!H195%*'STRIP Prices Weekly'!H$1)</f>
        <v>0.71667702008690437</v>
      </c>
      <c r="I196">
        <f>EXP(-'STRIP Yield Curve Weekly'!I195%*'STRIP Prices Weekly'!I$1)</f>
        <v>0.68173108664693283</v>
      </c>
      <c r="J196">
        <f>EXP(-'STRIP Yield Curve Weekly'!J195%*'STRIP Prices Weekly'!J$1)</f>
        <v>0.6497939281328583</v>
      </c>
      <c r="K196">
        <f>EXP(-'STRIP Yield Curve Weekly'!K195%*'STRIP Prices Weekly'!K$1)</f>
        <v>0.61977423769836404</v>
      </c>
      <c r="L196">
        <f>EXP(-'STRIP Yield Curve Weekly'!L195%*'STRIP Prices Weekly'!L$1)</f>
        <v>0.48000920412674086</v>
      </c>
      <c r="M196">
        <f>EXP(-'STRIP Yield Curve Weekly'!M195%*'STRIP Prices Weekly'!M$1)</f>
        <v>0.37855269317812473</v>
      </c>
      <c r="N196">
        <f>EXP(-'STRIP Yield Curve Weekly'!N195%*'STRIP Prices Weekly'!N$1)</f>
        <v>0.2605657631335036</v>
      </c>
    </row>
    <row r="197" spans="1:14" x14ac:dyDescent="0.25">
      <c r="A197" t="str">
        <f>'STRIP Yield Curve Weekly'!A196</f>
        <v>2/24/2006</v>
      </c>
      <c r="B197">
        <f>EXP(-'STRIP Yield Curve Weekly'!B196%*'STRIP Prices Weekly'!B$1)</f>
        <v>1</v>
      </c>
      <c r="C197">
        <f>EXP(-'STRIP Yield Curve Weekly'!C196%*'STRIP Prices Weekly'!C$1)</f>
        <v>1</v>
      </c>
      <c r="D197">
        <f>EXP(-'STRIP Yield Curve Weekly'!D196%*'STRIP Prices Weekly'!D$1)</f>
        <v>1</v>
      </c>
      <c r="E197">
        <f>EXP(-'STRIP Yield Curve Weekly'!E196%*'STRIP Prices Weekly'!E$1)</f>
        <v>1</v>
      </c>
      <c r="F197">
        <f>EXP(-'STRIP Yield Curve Weekly'!F196%*'STRIP Prices Weekly'!F$1)</f>
        <v>1</v>
      </c>
      <c r="G197">
        <f>EXP(-'STRIP Yield Curve Weekly'!G196%*'STRIP Prices Weekly'!G$1)</f>
        <v>0.75935947280291383</v>
      </c>
      <c r="H197">
        <f>EXP(-'STRIP Yield Curve Weekly'!H196%*'STRIP Prices Weekly'!H$1)</f>
        <v>0.72161032633854061</v>
      </c>
      <c r="I197">
        <f>EXP(-'STRIP Yield Curve Weekly'!I196%*'STRIP Prices Weekly'!I$1)</f>
        <v>0.68726178776964464</v>
      </c>
      <c r="J197">
        <f>EXP(-'STRIP Yield Curve Weekly'!J196%*'STRIP Prices Weekly'!J$1)</f>
        <v>0.65625883651581629</v>
      </c>
      <c r="K197">
        <f>EXP(-'STRIP Yield Curve Weekly'!K196%*'STRIP Prices Weekly'!K$1)</f>
        <v>0.62669205459203658</v>
      </c>
      <c r="L197">
        <f>EXP(-'STRIP Yield Curve Weekly'!L196%*'STRIP Prices Weekly'!L$1)</f>
        <v>0.48946124146169318</v>
      </c>
      <c r="M197">
        <f>EXP(-'STRIP Yield Curve Weekly'!M196%*'STRIP Prices Weekly'!M$1)</f>
        <v>0.38867957090175309</v>
      </c>
      <c r="N197">
        <f>EXP(-'STRIP Yield Curve Weekly'!N196%*'STRIP Prices Weekly'!N$1)</f>
        <v>1</v>
      </c>
    </row>
    <row r="198" spans="1:14" x14ac:dyDescent="0.25">
      <c r="A198" t="str">
        <f>'STRIP Yield Curve Weekly'!A197</f>
        <v>2/17/2006</v>
      </c>
      <c r="B198">
        <f>EXP(-'STRIP Yield Curve Weekly'!B197%*'STRIP Prices Weekly'!B$1)</f>
        <v>1</v>
      </c>
      <c r="C198">
        <f>EXP(-'STRIP Yield Curve Weekly'!C197%*'STRIP Prices Weekly'!C$1)</f>
        <v>1</v>
      </c>
      <c r="D198">
        <f>EXP(-'STRIP Yield Curve Weekly'!D197%*'STRIP Prices Weekly'!D$1)</f>
        <v>1</v>
      </c>
      <c r="E198">
        <f>EXP(-'STRIP Yield Curve Weekly'!E197%*'STRIP Prices Weekly'!E$1)</f>
        <v>1</v>
      </c>
      <c r="F198">
        <f>EXP(-'STRIP Yield Curve Weekly'!F197%*'STRIP Prices Weekly'!F$1)</f>
        <v>1</v>
      </c>
      <c r="G198">
        <f>EXP(-'STRIP Yield Curve Weekly'!G197%*'STRIP Prices Weekly'!G$1)</f>
        <v>0.7604537381256935</v>
      </c>
      <c r="H198">
        <f>EXP(-'STRIP Yield Curve Weekly'!H197%*'STRIP Prices Weekly'!H$1)</f>
        <v>0.72312730028901162</v>
      </c>
      <c r="I198">
        <f>EXP(-'STRIP Yield Curve Weekly'!I197%*'STRIP Prices Weekly'!I$1)</f>
        <v>0.68869278000420908</v>
      </c>
      <c r="J198">
        <f>EXP(-'STRIP Yield Curve Weekly'!J197%*'STRIP Prices Weekly'!J$1)</f>
        <v>0.65779628030095638</v>
      </c>
      <c r="K198">
        <f>EXP(-'STRIP Yield Curve Weekly'!K197%*'STRIP Prices Weekly'!K$1)</f>
        <v>0.62700547896889725</v>
      </c>
      <c r="L198">
        <f>EXP(-'STRIP Yield Curve Weekly'!L197%*'STRIP Prices Weekly'!L$1)</f>
        <v>0.49159503549935807</v>
      </c>
      <c r="M198">
        <f>EXP(-'STRIP Yield Curve Weekly'!M197%*'STRIP Prices Weekly'!M$1)</f>
        <v>0.38829108560587294</v>
      </c>
      <c r="N198">
        <f>EXP(-'STRIP Yield Curve Weekly'!N197%*'STRIP Prices Weekly'!N$1)</f>
        <v>1</v>
      </c>
    </row>
    <row r="199" spans="1:14" x14ac:dyDescent="0.25">
      <c r="A199" t="str">
        <f>'STRIP Yield Curve Weekly'!A198</f>
        <v>2/10/2006</v>
      </c>
      <c r="B199">
        <f>EXP(-'STRIP Yield Curve Weekly'!B198%*'STRIP Prices Weekly'!B$1)</f>
        <v>1</v>
      </c>
      <c r="C199">
        <f>EXP(-'STRIP Yield Curve Weekly'!C198%*'STRIP Prices Weekly'!C$1)</f>
        <v>1</v>
      </c>
      <c r="D199">
        <f>EXP(-'STRIP Yield Curve Weekly'!D198%*'STRIP Prices Weekly'!D$1)</f>
        <v>1</v>
      </c>
      <c r="E199">
        <f>EXP(-'STRIP Yield Curve Weekly'!E198%*'STRIP Prices Weekly'!E$1)</f>
        <v>1</v>
      </c>
      <c r="F199">
        <f>EXP(-'STRIP Yield Curve Weekly'!F198%*'STRIP Prices Weekly'!F$1)</f>
        <v>1</v>
      </c>
      <c r="G199">
        <f>EXP(-'STRIP Yield Curve Weekly'!G198%*'STRIP Prices Weekly'!G$1)</f>
        <v>0.75899506772018488</v>
      </c>
      <c r="H199">
        <f>EXP(-'STRIP Yield Curve Weekly'!H198%*'STRIP Prices Weekly'!H$1)</f>
        <v>0.72145880408040353</v>
      </c>
      <c r="I199">
        <f>EXP(-'STRIP Yield Curve Weekly'!I198%*'STRIP Prices Weekly'!I$1)</f>
        <v>0.68638265544601751</v>
      </c>
      <c r="J199">
        <f>EXP(-'STRIP Yield Curve Weekly'!J198%*'STRIP Prices Weekly'!J$1)</f>
        <v>0.6549017857563334</v>
      </c>
      <c r="K199">
        <f>EXP(-'STRIP Yield Curve Weekly'!K198%*'STRIP Prices Weekly'!K$1)</f>
        <v>0.62518979709110034</v>
      </c>
      <c r="L199">
        <f>EXP(-'STRIP Yield Curve Weekly'!L198%*'STRIP Prices Weekly'!L$1)</f>
        <v>0.48711745708524484</v>
      </c>
      <c r="M199">
        <f>EXP(-'STRIP Yield Curve Weekly'!M198%*'STRIP Prices Weekly'!M$1)</f>
        <v>0.38412010571458821</v>
      </c>
      <c r="N199">
        <f>EXP(-'STRIP Yield Curve Weekly'!N198%*'STRIP Prices Weekly'!N$1)</f>
        <v>1</v>
      </c>
    </row>
    <row r="200" spans="1:14" x14ac:dyDescent="0.25">
      <c r="A200" t="str">
        <f>'STRIP Yield Curve Weekly'!A199</f>
        <v>2/3/2006</v>
      </c>
      <c r="B200">
        <f>EXP(-'STRIP Yield Curve Weekly'!B199%*'STRIP Prices Weekly'!B$1)</f>
        <v>1</v>
      </c>
      <c r="C200">
        <f>EXP(-'STRIP Yield Curve Weekly'!C199%*'STRIP Prices Weekly'!C$1)</f>
        <v>1</v>
      </c>
      <c r="D200">
        <f>EXP(-'STRIP Yield Curve Weekly'!D199%*'STRIP Prices Weekly'!D$1)</f>
        <v>1</v>
      </c>
      <c r="E200">
        <f>EXP(-'STRIP Yield Curve Weekly'!E199%*'STRIP Prices Weekly'!E$1)</f>
        <v>1</v>
      </c>
      <c r="F200">
        <f>EXP(-'STRIP Yield Curve Weekly'!F199%*'STRIP Prices Weekly'!F$1)</f>
        <v>1</v>
      </c>
      <c r="G200">
        <f>EXP(-'STRIP Yield Curve Weekly'!G199%*'STRIP Prices Weekly'!G$1)</f>
        <v>0.76379183058456224</v>
      </c>
      <c r="H200">
        <f>EXP(-'STRIP Yield Curve Weekly'!H199%*'STRIP Prices Weekly'!H$1)</f>
        <v>0.72642502614238091</v>
      </c>
      <c r="I200">
        <f>EXP(-'STRIP Yield Curve Weekly'!I199%*'STRIP Prices Weekly'!I$1)</f>
        <v>0.69222792929737309</v>
      </c>
      <c r="J200">
        <f>EXP(-'STRIP Yield Curve Weekly'!J199%*'STRIP Prices Weekly'!J$1)</f>
        <v>0.66159611990776679</v>
      </c>
      <c r="K200">
        <f>EXP(-'STRIP Yield Curve Weekly'!K199%*'STRIP Prices Weekly'!K$1)</f>
        <v>0.63002233994191226</v>
      </c>
      <c r="L200">
        <f>EXP(-'STRIP Yield Curve Weekly'!L199%*'STRIP Prices Weekly'!L$1)</f>
        <v>0.49262846980013547</v>
      </c>
      <c r="M200">
        <f>EXP(-'STRIP Yield Curve Weekly'!M199%*'STRIP Prices Weekly'!M$1)</f>
        <v>0.3888350738286257</v>
      </c>
      <c r="N200">
        <f>EXP(-'STRIP Yield Curve Weekly'!N199%*'STRIP Prices Weekly'!N$1)</f>
        <v>1</v>
      </c>
    </row>
    <row r="201" spans="1:14" x14ac:dyDescent="0.25">
      <c r="A201" t="str">
        <f>'STRIP Yield Curve Weekly'!A200</f>
        <v>1/27/2006</v>
      </c>
      <c r="B201">
        <f>EXP(-'STRIP Yield Curve Weekly'!B200%*'STRIP Prices Weekly'!B$1)</f>
        <v>1</v>
      </c>
      <c r="C201">
        <f>EXP(-'STRIP Yield Curve Weekly'!C200%*'STRIP Prices Weekly'!C$1)</f>
        <v>1</v>
      </c>
      <c r="D201">
        <f>EXP(-'STRIP Yield Curve Weekly'!D200%*'STRIP Prices Weekly'!D$1)</f>
        <v>1</v>
      </c>
      <c r="E201">
        <f>EXP(-'STRIP Yield Curve Weekly'!E200%*'STRIP Prices Weekly'!E$1)</f>
        <v>1</v>
      </c>
      <c r="F201">
        <f>EXP(-'STRIP Yield Curve Weekly'!F200%*'STRIP Prices Weekly'!F$1)</f>
        <v>1</v>
      </c>
      <c r="G201">
        <f>EXP(-'STRIP Yield Curve Weekly'!G200%*'STRIP Prices Weekly'!G$1)</f>
        <v>0.76466304977201238</v>
      </c>
      <c r="H201">
        <f>EXP(-'STRIP Yield Curve Weekly'!H200%*'STRIP Prices Weekly'!H$1)</f>
        <v>0.72698458881649297</v>
      </c>
      <c r="I201">
        <f>EXP(-'STRIP Yield Curve Weekly'!I200%*'STRIP Prices Weekly'!I$1)</f>
        <v>0.69244947768059895</v>
      </c>
      <c r="J201">
        <f>EXP(-'STRIP Yield Curve Weekly'!J200%*'STRIP Prices Weekly'!J$1)</f>
        <v>0.66088198180225755</v>
      </c>
      <c r="K201">
        <f>EXP(-'STRIP Yield Curve Weekly'!K200%*'STRIP Prices Weekly'!K$1)</f>
        <v>0.62838640948922586</v>
      </c>
      <c r="L201">
        <f>EXP(-'STRIP Yield Curve Weekly'!L200%*'STRIP Prices Weekly'!L$1)</f>
        <v>0.48631437600514427</v>
      </c>
      <c r="M201">
        <f>EXP(-'STRIP Yield Curve Weekly'!M200%*'STRIP Prices Weekly'!M$1)</f>
        <v>0.38189865752863911</v>
      </c>
      <c r="N201">
        <f>EXP(-'STRIP Yield Curve Weekly'!N200%*'STRIP Prices Weekly'!N$1)</f>
        <v>1</v>
      </c>
    </row>
    <row r="202" spans="1:14" x14ac:dyDescent="0.25">
      <c r="A202" t="str">
        <f>'STRIP Yield Curve Weekly'!A201</f>
        <v>1/20/2006</v>
      </c>
      <c r="B202">
        <f>EXP(-'STRIP Yield Curve Weekly'!B201%*'STRIP Prices Weekly'!B$1)</f>
        <v>1</v>
      </c>
      <c r="C202">
        <f>EXP(-'STRIP Yield Curve Weekly'!C201%*'STRIP Prices Weekly'!C$1)</f>
        <v>1</v>
      </c>
      <c r="D202">
        <f>EXP(-'STRIP Yield Curve Weekly'!D201%*'STRIP Prices Weekly'!D$1)</f>
        <v>1</v>
      </c>
      <c r="E202">
        <f>EXP(-'STRIP Yield Curve Weekly'!E201%*'STRIP Prices Weekly'!E$1)</f>
        <v>1</v>
      </c>
      <c r="F202">
        <f>EXP(-'STRIP Yield Curve Weekly'!F201%*'STRIP Prices Weekly'!F$1)</f>
        <v>1</v>
      </c>
      <c r="G202">
        <f>EXP(-'STRIP Yield Curve Weekly'!G201%*'STRIP Prices Weekly'!G$1)</f>
        <v>0.77217814330570189</v>
      </c>
      <c r="H202">
        <f>EXP(-'STRIP Yield Curve Weekly'!H201%*'STRIP Prices Weekly'!H$1)</f>
        <v>0.73517258338918723</v>
      </c>
      <c r="I202">
        <f>EXP(-'STRIP Yield Curve Weekly'!I201%*'STRIP Prices Weekly'!I$1)</f>
        <v>0.70131369192161797</v>
      </c>
      <c r="J202">
        <f>EXP(-'STRIP Yield Curve Weekly'!J201%*'STRIP Prices Weekly'!J$1)</f>
        <v>0.66998496978866395</v>
      </c>
      <c r="K202">
        <f>EXP(-'STRIP Yield Curve Weekly'!K201%*'STRIP Prices Weekly'!K$1)</f>
        <v>0.63826609869376882</v>
      </c>
      <c r="L202">
        <f>EXP(-'STRIP Yield Curve Weekly'!L201%*'STRIP Prices Weekly'!L$1)</f>
        <v>0.49984861320256213</v>
      </c>
      <c r="M202">
        <f>EXP(-'STRIP Yield Curve Weekly'!M201%*'STRIP Prices Weekly'!M$1)</f>
        <v>0.39573914877123673</v>
      </c>
      <c r="N202">
        <f>EXP(-'STRIP Yield Curve Weekly'!N201%*'STRIP Prices Weekly'!N$1)</f>
        <v>1</v>
      </c>
    </row>
    <row r="203" spans="1:14" x14ac:dyDescent="0.25">
      <c r="A203" t="str">
        <f>'STRIP Yield Curve Weekly'!A202</f>
        <v>1/13/2006</v>
      </c>
      <c r="B203">
        <f>EXP(-'STRIP Yield Curve Weekly'!B202%*'STRIP Prices Weekly'!B$1)</f>
        <v>1</v>
      </c>
      <c r="C203">
        <f>EXP(-'STRIP Yield Curve Weekly'!C202%*'STRIP Prices Weekly'!C$1)</f>
        <v>1</v>
      </c>
      <c r="D203">
        <f>EXP(-'STRIP Yield Curve Weekly'!D202%*'STRIP Prices Weekly'!D$1)</f>
        <v>1</v>
      </c>
      <c r="E203">
        <f>EXP(-'STRIP Yield Curve Weekly'!E202%*'STRIP Prices Weekly'!E$1)</f>
        <v>1</v>
      </c>
      <c r="F203">
        <f>EXP(-'STRIP Yield Curve Weekly'!F202%*'STRIP Prices Weekly'!F$1)</f>
        <v>1</v>
      </c>
      <c r="G203">
        <f>EXP(-'STRIP Yield Curve Weekly'!G202%*'STRIP Prices Weekly'!G$1)</f>
        <v>0.77305892834115153</v>
      </c>
      <c r="H203">
        <f>EXP(-'STRIP Yield Curve Weekly'!H202%*'STRIP Prices Weekly'!H$1)</f>
        <v>0.73630562138293565</v>
      </c>
      <c r="I203">
        <f>EXP(-'STRIP Yield Curve Weekly'!I202%*'STRIP Prices Weekly'!I$1)</f>
        <v>0.70159427351096337</v>
      </c>
      <c r="J203">
        <f>EXP(-'STRIP Yield Curve Weekly'!J202%*'STRIP Prices Weekly'!J$1)</f>
        <v>0.66601705544058487</v>
      </c>
      <c r="K203">
        <f>EXP(-'STRIP Yield Curve Weekly'!K202%*'STRIP Prices Weekly'!K$1)</f>
        <v>0.63890468403191614</v>
      </c>
      <c r="L203">
        <f>EXP(-'STRIP Yield Curve Weekly'!L202%*'STRIP Prices Weekly'!L$1)</f>
        <v>0.49850084225646318</v>
      </c>
      <c r="M203">
        <f>EXP(-'STRIP Yield Curve Weekly'!M202%*'STRIP Prices Weekly'!M$1)</f>
        <v>0.39415935387234219</v>
      </c>
      <c r="N203">
        <f>EXP(-'STRIP Yield Curve Weekly'!N202%*'STRIP Prices Weekly'!N$1)</f>
        <v>1</v>
      </c>
    </row>
    <row r="204" spans="1:14" x14ac:dyDescent="0.25">
      <c r="A204" t="str">
        <f>'STRIP Yield Curve Weekly'!A203</f>
        <v>1/6/2006</v>
      </c>
      <c r="B204">
        <f>EXP(-'STRIP Yield Curve Weekly'!B203%*'STRIP Prices Weekly'!B$1)</f>
        <v>0.95769109578212919</v>
      </c>
      <c r="C204">
        <f>EXP(-'STRIP Yield Curve Weekly'!C203%*'STRIP Prices Weekly'!C$1)</f>
        <v>0.91731899423839647</v>
      </c>
      <c r="D204">
        <f>EXP(-'STRIP Yield Curve Weekly'!D203%*'STRIP Prices Weekly'!D$1)</f>
        <v>0.87802518609591818</v>
      </c>
      <c r="E204">
        <f>EXP(-'STRIP Yield Curve Weekly'!E203%*'STRIP Prices Weekly'!E$1)</f>
        <v>0.84160878382393722</v>
      </c>
      <c r="F204">
        <f>EXP(-'STRIP Yield Curve Weekly'!F203%*'STRIP Prices Weekly'!F$1)</f>
        <v>0.81232887690523181</v>
      </c>
      <c r="G204">
        <f>EXP(-'STRIP Yield Curve Weekly'!G203%*'STRIP Prices Weekly'!G$1)</f>
        <v>0.77743129919252207</v>
      </c>
      <c r="H204">
        <f>EXP(-'STRIP Yield Curve Weekly'!H203%*'STRIP Prices Weekly'!H$1)</f>
        <v>0.73687279504523739</v>
      </c>
      <c r="I204">
        <f>EXP(-'STRIP Yield Curve Weekly'!I203%*'STRIP Prices Weekly'!I$1)</f>
        <v>0.70058470482101776</v>
      </c>
      <c r="J204">
        <f>EXP(-'STRIP Yield Curve Weekly'!J203%*'STRIP Prices Weekly'!J$1)</f>
        <v>0.66739713863866357</v>
      </c>
      <c r="K204">
        <f>EXP(-'STRIP Yield Curve Weekly'!K203%*'STRIP Prices Weekly'!K$1)</f>
        <v>0.63979977700844592</v>
      </c>
      <c r="L204">
        <f>EXP(-'STRIP Yield Curve Weekly'!L203%*'STRIP Prices Weekly'!L$1)</f>
        <v>0.4949987706261828</v>
      </c>
      <c r="M204">
        <f>EXP(-'STRIP Yield Curve Weekly'!M203%*'STRIP Prices Weekly'!M$1)</f>
        <v>0.39094046266105553</v>
      </c>
      <c r="N204">
        <f>EXP(-'STRIP Yield Curve Weekly'!N203%*'STRIP Prices Weekly'!N$1)</f>
        <v>1</v>
      </c>
    </row>
    <row r="205" spans="1:14" x14ac:dyDescent="0.25">
      <c r="A205" t="str">
        <f>'STRIP Yield Curve Weekly'!A204</f>
        <v>12/30/2005</v>
      </c>
      <c r="B205">
        <f>EXP(-'STRIP Yield Curve Weekly'!B204%*'STRIP Prices Weekly'!B$1)</f>
        <v>0.95791139006703063</v>
      </c>
      <c r="C205">
        <f>EXP(-'STRIP Yield Curve Weekly'!C204%*'STRIP Prices Weekly'!C$1)</f>
        <v>0.91722726692541467</v>
      </c>
      <c r="D205">
        <f>EXP(-'STRIP Yield Curve Weekly'!D204%*'STRIP Prices Weekly'!D$1)</f>
        <v>0.87726163637630361</v>
      </c>
      <c r="E205">
        <f>EXP(-'STRIP Yield Curve Weekly'!E204%*'STRIP Prices Weekly'!E$1)</f>
        <v>0.84096940414328514</v>
      </c>
      <c r="F205">
        <f>EXP(-'STRIP Yield Curve Weekly'!F204%*'STRIP Prices Weekly'!F$1)</f>
        <v>0.8089646975664998</v>
      </c>
      <c r="G205">
        <f>EXP(-'STRIP Yield Curve Weekly'!G204%*'STRIP Prices Weekly'!G$1)</f>
        <v>0.77282704544682246</v>
      </c>
      <c r="H205">
        <f>EXP(-'STRIP Yield Curve Weekly'!H204%*'STRIP Prices Weekly'!H$1)</f>
        <v>0.73594492000751199</v>
      </c>
      <c r="I205">
        <f>EXP(-'STRIP Yield Curve Weekly'!I204%*'STRIP Prices Weekly'!I$1)</f>
        <v>0.69907307500652571</v>
      </c>
      <c r="J205">
        <f>EXP(-'STRIP Yield Curve Weekly'!J204%*'STRIP Prices Weekly'!J$1)</f>
        <v>0.66589718315943447</v>
      </c>
      <c r="K205">
        <f>EXP(-'STRIP Yield Curve Weekly'!K204%*'STRIP Prices Weekly'!K$1)</f>
        <v>0.63699084217798252</v>
      </c>
      <c r="L205">
        <f>EXP(-'STRIP Yield Curve Weekly'!L204%*'STRIP Prices Weekly'!L$1)</f>
        <v>0.49723128448281212</v>
      </c>
      <c r="M205">
        <f>EXP(-'STRIP Yield Curve Weekly'!M204%*'STRIP Prices Weekly'!M$1)</f>
        <v>0.39376539153246998</v>
      </c>
      <c r="N205">
        <f>EXP(-'STRIP Yield Curve Weekly'!N204%*'STRIP Prices Weekly'!N$1)</f>
        <v>1</v>
      </c>
    </row>
    <row r="206" spans="1:14" x14ac:dyDescent="0.25">
      <c r="A206" t="str">
        <f>'STRIP Yield Curve Weekly'!A205</f>
        <v>12/23/2005</v>
      </c>
      <c r="B206">
        <f>EXP(-'STRIP Yield Curve Weekly'!B205%*'STRIP Prices Weekly'!B$1)</f>
        <v>0.95804550704960978</v>
      </c>
      <c r="C206">
        <f>EXP(-'STRIP Yield Curve Weekly'!C205%*'STRIP Prices Weekly'!C$1)</f>
        <v>0.91693380115702572</v>
      </c>
      <c r="D206">
        <f>EXP(-'STRIP Yield Curve Weekly'!D205%*'STRIP Prices Weekly'!D$1)</f>
        <v>0.87713005699954716</v>
      </c>
      <c r="E206">
        <f>EXP(-'STRIP Yield Curve Weekly'!E205%*'STRIP Prices Weekly'!E$1)</f>
        <v>0.83928914615307471</v>
      </c>
      <c r="F206">
        <f>EXP(-'STRIP Yield Curve Weekly'!F205%*'STRIP Prices Weekly'!F$1)</f>
        <v>0.80997653570554518</v>
      </c>
      <c r="G206">
        <f>EXP(-'STRIP Yield Curve Weekly'!G205%*'STRIP Prices Weekly'!G$1)</f>
        <v>0.77352290287659764</v>
      </c>
      <c r="H206">
        <f>EXP(-'STRIP Yield Curve Weekly'!H205%*'STRIP Prices Weekly'!H$1)</f>
        <v>0.73620254581140043</v>
      </c>
      <c r="I206">
        <f>EXP(-'STRIP Yield Curve Weekly'!I205%*'STRIP Prices Weekly'!I$1)</f>
        <v>0.70019248721749694</v>
      </c>
      <c r="J206">
        <f>EXP(-'STRIP Yield Curve Weekly'!J205%*'STRIP Prices Weekly'!J$1)</f>
        <v>0.66643677838435733</v>
      </c>
      <c r="K206">
        <f>EXP(-'STRIP Yield Curve Weekly'!K205%*'STRIP Prices Weekly'!K$1)</f>
        <v>0.63673609679358478</v>
      </c>
      <c r="L206">
        <f>EXP(-'STRIP Yield Curve Weekly'!L205%*'STRIP Prices Weekly'!L$1)</f>
        <v>0.49641152934738414</v>
      </c>
      <c r="M206">
        <f>EXP(-'STRIP Yield Curve Weekly'!M205%*'STRIP Prices Weekly'!M$1)</f>
        <v>0.39109687012552735</v>
      </c>
      <c r="N206">
        <f>EXP(-'STRIP Yield Curve Weekly'!N205%*'STRIP Prices Weekly'!N$1)</f>
        <v>1</v>
      </c>
    </row>
    <row r="207" spans="1:14" x14ac:dyDescent="0.25">
      <c r="A207" t="str">
        <f>'STRIP Yield Curve Weekly'!A206</f>
        <v>12/16/2005</v>
      </c>
      <c r="B207">
        <f>EXP(-'STRIP Yield Curve Weekly'!B206%*'STRIP Prices Weekly'!B$1)</f>
        <v>0.95829463126618741</v>
      </c>
      <c r="C207">
        <f>EXP(-'STRIP Yield Curve Weekly'!C206%*'STRIP Prices Weekly'!C$1)</f>
        <v>0.91717223494037525</v>
      </c>
      <c r="D207">
        <f>EXP(-'STRIP Yield Curve Weekly'!D206%*'STRIP Prices Weekly'!D$1)</f>
        <v>0.87747220443619034</v>
      </c>
      <c r="E207">
        <f>EXP(-'STRIP Yield Curve Weekly'!E206%*'STRIP Prices Weekly'!E$1)</f>
        <v>0.84006164746365131</v>
      </c>
      <c r="F207">
        <f>EXP(-'STRIP Yield Curve Weekly'!F206%*'STRIP Prices Weekly'!F$1)</f>
        <v>0.81013854721329692</v>
      </c>
      <c r="G207">
        <f>EXP(-'STRIP Yield Curve Weekly'!G206%*'STRIP Prices Weekly'!G$1)</f>
        <v>0.77370857065252996</v>
      </c>
      <c r="H207">
        <f>EXP(-'STRIP Yield Curve Weekly'!H206%*'STRIP Prices Weekly'!H$1)</f>
        <v>0.73260397703057101</v>
      </c>
      <c r="I207">
        <f>EXP(-'STRIP Yield Curve Weekly'!I206%*'STRIP Prices Weekly'!I$1)</f>
        <v>0.6966166636028992</v>
      </c>
      <c r="J207">
        <f>EXP(-'STRIP Yield Curve Weekly'!J206%*'STRIP Prices Weekly'!J$1)</f>
        <v>0.66243025641449349</v>
      </c>
      <c r="K207">
        <f>EXP(-'STRIP Yield Curve Weekly'!K206%*'STRIP Prices Weekly'!K$1)</f>
        <v>0.63115740140265575</v>
      </c>
      <c r="L207">
        <f>EXP(-'STRIP Yield Curve Weekly'!L206%*'STRIP Prices Weekly'!L$1)</f>
        <v>0.48792186434292317</v>
      </c>
      <c r="M207">
        <f>EXP(-'STRIP Yield Curve Weekly'!M206%*'STRIP Prices Weekly'!M$1)</f>
        <v>0.38319932284229569</v>
      </c>
      <c r="N207">
        <f>EXP(-'STRIP Yield Curve Weekly'!N206%*'STRIP Prices Weekly'!N$1)</f>
        <v>1</v>
      </c>
    </row>
    <row r="208" spans="1:14" x14ac:dyDescent="0.25">
      <c r="A208" t="str">
        <f>'STRIP Yield Curve Weekly'!A207</f>
        <v>12/9/2005</v>
      </c>
      <c r="B208">
        <f>EXP(-'STRIP Yield Curve Weekly'!B207%*'STRIP Prices Weekly'!B$1)</f>
        <v>0.95793054848641557</v>
      </c>
      <c r="C208">
        <f>EXP(-'STRIP Yield Curve Weekly'!C207%*'STRIP Prices Weekly'!C$1)</f>
        <v>0.91629217209258829</v>
      </c>
      <c r="D208">
        <f>EXP(-'STRIP Yield Curve Weekly'!D207%*'STRIP Prices Weekly'!D$1)</f>
        <v>0.87563144627941758</v>
      </c>
      <c r="E208">
        <f>EXP(-'STRIP Yield Curve Weekly'!E207%*'STRIP Prices Weekly'!E$1)</f>
        <v>0.837578741500836</v>
      </c>
      <c r="F208">
        <f>EXP(-'STRIP Yield Curve Weekly'!F207%*'STRIP Prices Weekly'!F$1)</f>
        <v>0.80706586253224344</v>
      </c>
      <c r="G208">
        <f>EXP(-'STRIP Yield Curve Weekly'!G207%*'STRIP Prices Weekly'!G$1)</f>
        <v>0.76926481957475157</v>
      </c>
      <c r="H208">
        <f>EXP(-'STRIP Yield Curve Weekly'!H207%*'STRIP Prices Weekly'!H$1)</f>
        <v>0.72810500758428953</v>
      </c>
      <c r="I208">
        <f>EXP(-'STRIP Yield Curve Weekly'!I207%*'STRIP Prices Weekly'!I$1)</f>
        <v>0.69178504516066364</v>
      </c>
      <c r="J208">
        <f>EXP(-'STRIP Yield Curve Weekly'!J207%*'STRIP Prices Weekly'!J$1)</f>
        <v>0.65690885446976388</v>
      </c>
      <c r="K208">
        <f>EXP(-'STRIP Yield Curve Weekly'!K207%*'STRIP Prices Weekly'!K$1)</f>
        <v>0.62500226828270078</v>
      </c>
      <c r="L208">
        <f>EXP(-'STRIP Yield Curve Weekly'!L207%*'STRIP Prices Weekly'!L$1)</f>
        <v>0.48094613528577801</v>
      </c>
      <c r="M208">
        <f>EXP(-'STRIP Yield Curve Weekly'!M207%*'STRIP Prices Weekly'!M$1)</f>
        <v>0.3762881773600536</v>
      </c>
      <c r="N208">
        <f>EXP(-'STRIP Yield Curve Weekly'!N207%*'STRIP Prices Weekly'!N$1)</f>
        <v>1</v>
      </c>
    </row>
    <row r="209" spans="1:14" x14ac:dyDescent="0.25">
      <c r="A209" t="str">
        <f>'STRIP Yield Curve Weekly'!A208</f>
        <v>12/2/2005</v>
      </c>
      <c r="B209">
        <f>EXP(-'STRIP Yield Curve Weekly'!B208%*'STRIP Prices Weekly'!B$1)</f>
        <v>0.95774855897175448</v>
      </c>
      <c r="C209">
        <f>EXP(-'STRIP Yield Curve Weekly'!C208%*'STRIP Prices Weekly'!C$1)</f>
        <v>0.91598068570976254</v>
      </c>
      <c r="D209">
        <f>EXP(-'STRIP Yield Curve Weekly'!D208%*'STRIP Prices Weekly'!D$1)</f>
        <v>0.87542131994847883</v>
      </c>
      <c r="E209">
        <f>EXP(-'STRIP Yield Curve Weekly'!E208%*'STRIP Prices Weekly'!E$1)</f>
        <v>0.83821554329840831</v>
      </c>
      <c r="F209">
        <f>EXP(-'STRIP Yield Curve Weekly'!F208%*'STRIP Prices Weekly'!F$1)</f>
        <v>0.80730801861259904</v>
      </c>
      <c r="G209">
        <f>EXP(-'STRIP Yield Curve Weekly'!G208%*'STRIP Prices Weekly'!G$1)</f>
        <v>0.76963415532163548</v>
      </c>
      <c r="H209">
        <f>EXP(-'STRIP Yield Curve Weekly'!H208%*'STRIP Prices Weekly'!H$1)</f>
        <v>0.72851286057671605</v>
      </c>
      <c r="I209">
        <f>EXP(-'STRIP Yield Curve Weekly'!I208%*'STRIP Prices Weekly'!I$1)</f>
        <v>0.69217255327809957</v>
      </c>
      <c r="J209">
        <f>EXP(-'STRIP Yield Curve Weekly'!J208%*'STRIP Prices Weekly'!J$1)</f>
        <v>0.65726368104573074</v>
      </c>
      <c r="K209">
        <f>EXP(-'STRIP Yield Curve Weekly'!K208%*'STRIP Prices Weekly'!K$1)</f>
        <v>0.62537738216658212</v>
      </c>
      <c r="L209">
        <f>EXP(-'STRIP Yield Curve Weekly'!L208%*'STRIP Prices Weekly'!L$1)</f>
        <v>0.48036934606618159</v>
      </c>
      <c r="M209">
        <f>EXP(-'STRIP Yield Curve Weekly'!M208%*'STRIP Prices Weekly'!M$1)</f>
        <v>0.37613769218815041</v>
      </c>
      <c r="N209">
        <f>EXP(-'STRIP Yield Curve Weekly'!N208%*'STRIP Prices Weekly'!N$1)</f>
        <v>1</v>
      </c>
    </row>
    <row r="210" spans="1:14" x14ac:dyDescent="0.25">
      <c r="A210" t="str">
        <f>'STRIP Yield Curve Weekly'!A209</f>
        <v>11/25/2005</v>
      </c>
      <c r="B210">
        <f>EXP(-'STRIP Yield Curve Weekly'!B209%*'STRIP Prices Weekly'!B$1)</f>
        <v>0.95877389838861637</v>
      </c>
      <c r="C210">
        <f>EXP(-'STRIP Yield Curve Weekly'!C209%*'STRIP Prices Weekly'!C$1)</f>
        <v>0.91759423122015094</v>
      </c>
      <c r="D210">
        <f>EXP(-'STRIP Yield Curve Weekly'!D209%*'STRIP Prices Weekly'!D$1)</f>
        <v>0.87791982939511504</v>
      </c>
      <c r="E210">
        <f>EXP(-'STRIP Yield Curve Weekly'!E209%*'STRIP Prices Weekly'!E$1)</f>
        <v>0.84130585919146594</v>
      </c>
      <c r="F210">
        <f>EXP(-'STRIP Yield Curve Weekly'!F209%*'STRIP Prices Weekly'!F$1)</f>
        <v>0.81017905515334765</v>
      </c>
      <c r="G210">
        <f>EXP(-'STRIP Yield Curve Weekly'!G209%*'STRIP Prices Weekly'!G$1)</f>
        <v>0.77143720799398185</v>
      </c>
      <c r="H210">
        <f>EXP(-'STRIP Yield Curve Weekly'!H209%*'STRIP Prices Weekly'!H$1)</f>
        <v>0.73337361519577937</v>
      </c>
      <c r="I210">
        <f>EXP(-'STRIP Yield Curve Weekly'!I209%*'STRIP Prices Weekly'!I$1)</f>
        <v>0.69639378193351531</v>
      </c>
      <c r="J210">
        <f>EXP(-'STRIP Yield Curve Weekly'!J209%*'STRIP Prices Weekly'!J$1)</f>
        <v>0.66266877423743487</v>
      </c>
      <c r="K210">
        <f>EXP(-'STRIP Yield Curve Weekly'!K209%*'STRIP Prices Weekly'!K$1)</f>
        <v>0.63096808258147807</v>
      </c>
      <c r="L210">
        <f>EXP(-'STRIP Yield Curve Weekly'!L209%*'STRIP Prices Weekly'!L$1)</f>
        <v>0.48398566038893071</v>
      </c>
      <c r="M210">
        <f>EXP(-'STRIP Yield Curve Weekly'!M209%*'STRIP Prices Weekly'!M$1)</f>
        <v>0.38060240696771641</v>
      </c>
      <c r="N210">
        <f>EXP(-'STRIP Yield Curve Weekly'!N209%*'STRIP Prices Weekly'!N$1)</f>
        <v>1</v>
      </c>
    </row>
    <row r="211" spans="1:14" x14ac:dyDescent="0.25">
      <c r="A211" t="str">
        <f>'STRIP Yield Curve Weekly'!A210</f>
        <v>11/18/2005</v>
      </c>
      <c r="B211">
        <f>EXP(-'STRIP Yield Curve Weekly'!B210%*'STRIP Prices Weekly'!B$1)</f>
        <v>0.95801676611551445</v>
      </c>
      <c r="C211">
        <f>EXP(-'STRIP Yield Curve Weekly'!C210%*'STRIP Prices Weekly'!C$1)</f>
        <v>0.9166037643987901</v>
      </c>
      <c r="D211">
        <f>EXP(-'STRIP Yield Curve Weekly'!D210%*'STRIP Prices Weekly'!D$1)</f>
        <v>0.87594673034780535</v>
      </c>
      <c r="E211">
        <f>EXP(-'STRIP Yield Curve Weekly'!E210%*'STRIP Prices Weekly'!E$1)</f>
        <v>0.83858443928862592</v>
      </c>
      <c r="F211">
        <f>EXP(-'STRIP Yield Curve Weekly'!F210%*'STRIP Prices Weekly'!F$1)</f>
        <v>0.80803492288720791</v>
      </c>
      <c r="G211">
        <f>EXP(-'STRIP Yield Curve Weekly'!G210%*'STRIP Prices Weekly'!G$1)</f>
        <v>0.76917251333488779</v>
      </c>
      <c r="H211">
        <f>EXP(-'STRIP Yield Curve Weekly'!H210%*'STRIP Prices Weekly'!H$1)</f>
        <v>0.72968671097825633</v>
      </c>
      <c r="I211">
        <f>EXP(-'STRIP Yield Curve Weekly'!I210%*'STRIP Prices Weekly'!I$1)</f>
        <v>0.69355828365312067</v>
      </c>
      <c r="J211">
        <f>EXP(-'STRIP Yield Curve Weekly'!J210%*'STRIP Prices Weekly'!J$1)</f>
        <v>0.65874418927525258</v>
      </c>
      <c r="K211">
        <f>EXP(-'STRIP Yield Curve Weekly'!K210%*'STRIP Prices Weekly'!K$1)</f>
        <v>0.62631615214129366</v>
      </c>
      <c r="L211">
        <f>EXP(-'STRIP Yield Curve Weekly'!L210%*'STRIP Prices Weekly'!L$1)</f>
        <v>0.4823911401151259</v>
      </c>
      <c r="M211">
        <f>EXP(-'STRIP Yield Curve Weekly'!M210%*'STRIP Prices Weekly'!M$1)</f>
        <v>0.37855269317812473</v>
      </c>
      <c r="N211">
        <f>EXP(-'STRIP Yield Curve Weekly'!N210%*'STRIP Prices Weekly'!N$1)</f>
        <v>1</v>
      </c>
    </row>
    <row r="212" spans="1:14" x14ac:dyDescent="0.25">
      <c r="A212" t="str">
        <f>'STRIP Yield Curve Weekly'!A211</f>
        <v>11/11/2005</v>
      </c>
      <c r="B212">
        <f>EXP(-'STRIP Yield Curve Weekly'!B211%*'STRIP Prices Weekly'!B$1)</f>
        <v>0.95781560371742125</v>
      </c>
      <c r="C212">
        <f>EXP(-'STRIP Yield Curve Weekly'!C211%*'STRIP Prices Weekly'!C$1)</f>
        <v>0.91585245738995502</v>
      </c>
      <c r="D212">
        <f>EXP(-'STRIP Yield Curve Weekly'!D211%*'STRIP Prices Weekly'!D$1)</f>
        <v>0.87555264299545343</v>
      </c>
      <c r="E212">
        <f>EXP(-'STRIP Yield Curve Weekly'!E211%*'STRIP Prices Weekly'!E$1)</f>
        <v>0.83627313730014774</v>
      </c>
      <c r="F212">
        <f>EXP(-'STRIP Yield Curve Weekly'!F211%*'STRIP Prices Weekly'!F$1)</f>
        <v>0.80372347944465605</v>
      </c>
      <c r="G212">
        <f>EXP(-'STRIP Yield Curve Weekly'!G211%*'STRIP Prices Weekly'!G$1)</f>
        <v>0.76429609958321254</v>
      </c>
      <c r="H212">
        <f>EXP(-'STRIP Yield Curve Weekly'!H211%*'STRIP Prices Weekly'!H$1)</f>
        <v>0.72647587767399369</v>
      </c>
      <c r="I212">
        <f>EXP(-'STRIP Yield Curve Weekly'!I211%*'STRIP Prices Weekly'!I$1)</f>
        <v>0.68946454802723123</v>
      </c>
      <c r="J212">
        <f>EXP(-'STRIP Yield Curve Weekly'!J211%*'STRIP Prices Weekly'!J$1)</f>
        <v>0.65578650021499807</v>
      </c>
      <c r="K212">
        <f>EXP(-'STRIP Yield Curve Weekly'!K211%*'STRIP Prices Weekly'!K$1)</f>
        <v>0.62406546765639659</v>
      </c>
      <c r="L212">
        <f>EXP(-'STRIP Yield Curve Weekly'!L211%*'STRIP Prices Weekly'!L$1)</f>
        <v>0.4792897300610014</v>
      </c>
      <c r="M212">
        <f>EXP(-'STRIP Yield Curve Weekly'!M211%*'STRIP Prices Weekly'!M$1)</f>
        <v>0.37531109885139957</v>
      </c>
      <c r="N212">
        <f>EXP(-'STRIP Yield Curve Weekly'!N211%*'STRIP Prices Weekly'!N$1)</f>
        <v>1</v>
      </c>
    </row>
    <row r="213" spans="1:14" x14ac:dyDescent="0.25">
      <c r="A213" t="str">
        <f>'STRIP Yield Curve Weekly'!A212</f>
        <v>11/4/2005</v>
      </c>
      <c r="B213">
        <f>EXP(-'STRIP Yield Curve Weekly'!B212%*'STRIP Prices Weekly'!B$1)</f>
        <v>0.95750915175916007</v>
      </c>
      <c r="C213">
        <f>EXP(-'STRIP Yield Curve Weekly'!C212%*'STRIP Prices Weekly'!C$1)</f>
        <v>0.91550449957231927</v>
      </c>
      <c r="D213">
        <f>EXP(-'STRIP Yield Curve Weekly'!D212%*'STRIP Prices Weekly'!D$1)</f>
        <v>0.87311325564921349</v>
      </c>
      <c r="E213">
        <f>EXP(-'STRIP Yield Curve Weekly'!E212%*'STRIP Prices Weekly'!E$1)</f>
        <v>0.83403492583519045</v>
      </c>
      <c r="F213">
        <f>EXP(-'STRIP Yield Curve Weekly'!F212%*'STRIP Prices Weekly'!F$1)</f>
        <v>0.80215774574623677</v>
      </c>
      <c r="G213">
        <f>EXP(-'STRIP Yield Curve Weekly'!G212%*'STRIP Prices Weekly'!G$1)</f>
        <v>0.76191521186872335</v>
      </c>
      <c r="H213">
        <f>EXP(-'STRIP Yield Curve Weekly'!H212%*'STRIP Prices Weekly'!H$1)</f>
        <v>0.72176188041969325</v>
      </c>
      <c r="I213">
        <f>EXP(-'STRIP Yield Curve Weekly'!I212%*'STRIP Prices Weekly'!I$1)</f>
        <v>0.68446347212128955</v>
      </c>
      <c r="J213">
        <f>EXP(-'STRIP Yield Curve Weekly'!J212%*'STRIP Prices Weekly'!J$1)</f>
        <v>0.648858898259429</v>
      </c>
      <c r="K213">
        <f>EXP(-'STRIP Yield Curve Weekly'!K212%*'STRIP Prices Weekly'!K$1)</f>
        <v>0.61674477218560142</v>
      </c>
      <c r="L213">
        <f>EXP(-'STRIP Yield Curve Weekly'!L212%*'STRIP Prices Weekly'!L$1)</f>
        <v>0.47066909041658989</v>
      </c>
      <c r="M213">
        <f>EXP(-'STRIP Yield Curve Weekly'!M212%*'STRIP Prices Weekly'!M$1)</f>
        <v>0.36567877313053654</v>
      </c>
      <c r="N213">
        <f>EXP(-'STRIP Yield Curve Weekly'!N212%*'STRIP Prices Weekly'!N$1)</f>
        <v>1</v>
      </c>
    </row>
    <row r="214" spans="1:14" x14ac:dyDescent="0.25">
      <c r="A214" t="str">
        <f>'STRIP Yield Curve Weekly'!A213</f>
        <v>10/28/2005</v>
      </c>
      <c r="B214">
        <f>EXP(-'STRIP Yield Curve Weekly'!B213%*'STRIP Prices Weekly'!B$1)</f>
        <v>0.95840004947352186</v>
      </c>
      <c r="C214">
        <f>EXP(-'STRIP Yield Curve Weekly'!C213%*'STRIP Prices Weekly'!C$1)</f>
        <v>0.91671376345032907</v>
      </c>
      <c r="D214">
        <f>EXP(-'STRIP Yield Curve Weekly'!D213%*'STRIP Prices Weekly'!D$1)</f>
        <v>0.8757890741258284</v>
      </c>
      <c r="E214">
        <f>EXP(-'STRIP Yield Curve Weekly'!E213%*'STRIP Prices Weekly'!E$1)</f>
        <v>0.8371433137762756</v>
      </c>
      <c r="F214">
        <f>EXP(-'STRIP Yield Curve Weekly'!F213%*'STRIP Prices Weekly'!F$1)</f>
        <v>0.80718693149156828</v>
      </c>
      <c r="G214">
        <f>EXP(-'STRIP Yield Curve Weekly'!G213%*'STRIP Prices Weekly'!G$1)</f>
        <v>0.76650044508388981</v>
      </c>
      <c r="H214">
        <f>EXP(-'STRIP Yield Curve Weekly'!H213%*'STRIP Prices Weekly'!H$1)</f>
        <v>0.72866586434227021</v>
      </c>
      <c r="I214">
        <f>EXP(-'STRIP Yield Curve Weekly'!I213%*'STRIP Prices Weekly'!I$1)</f>
        <v>0.69078959159421449</v>
      </c>
      <c r="J214">
        <f>EXP(-'STRIP Yield Curve Weekly'!J213%*'STRIP Prices Weekly'!J$1)</f>
        <v>0.65525552822251176</v>
      </c>
      <c r="K214">
        <f>EXP(-'STRIP Yield Curve Weekly'!K213%*'STRIP Prices Weekly'!K$1)</f>
        <v>0.62362877468940725</v>
      </c>
      <c r="L214">
        <f>EXP(-'STRIP Yield Curve Weekly'!L213%*'STRIP Prices Weekly'!L$1)</f>
        <v>0.47871492733553989</v>
      </c>
      <c r="M214">
        <f>EXP(-'STRIP Yield Curve Weekly'!M213%*'STRIP Prices Weekly'!M$1)</f>
        <v>0.37336454655956025</v>
      </c>
      <c r="N214">
        <f>EXP(-'STRIP Yield Curve Weekly'!N213%*'STRIP Prices Weekly'!N$1)</f>
        <v>1</v>
      </c>
    </row>
    <row r="215" spans="1:14" x14ac:dyDescent="0.25">
      <c r="A215" t="str">
        <f>'STRIP Yield Curve Weekly'!A214</f>
        <v>10/21/2005</v>
      </c>
      <c r="B215">
        <f>EXP(-'STRIP Yield Curve Weekly'!B214%*'STRIP Prices Weekly'!B$1)</f>
        <v>0.96018433243428736</v>
      </c>
      <c r="C215">
        <f>EXP(-'STRIP Yield Curve Weekly'!C214%*'STRIP Prices Weekly'!C$1)</f>
        <v>0.92013028944878461</v>
      </c>
      <c r="D215">
        <f>EXP(-'STRIP Yield Curve Weekly'!D214%*'STRIP Prices Weekly'!D$1)</f>
        <v>0.88082175036823185</v>
      </c>
      <c r="E215">
        <f>EXP(-'STRIP Yield Curve Weekly'!E214%*'STRIP Prices Weekly'!E$1)</f>
        <v>0.84379981376652469</v>
      </c>
      <c r="F215">
        <f>EXP(-'STRIP Yield Curve Weekly'!F214%*'STRIP Prices Weekly'!F$1)</f>
        <v>0.81521776916807387</v>
      </c>
      <c r="G215">
        <f>EXP(-'STRIP Yield Curve Weekly'!G214%*'STRIP Prices Weekly'!G$1)</f>
        <v>0.77556770128647423</v>
      </c>
      <c r="H215">
        <f>EXP(-'STRIP Yield Curve Weekly'!H214%*'STRIP Prices Weekly'!H$1)</f>
        <v>0.73800845338208243</v>
      </c>
      <c r="I215">
        <f>EXP(-'STRIP Yield Curve Weekly'!I214%*'STRIP Prices Weekly'!I$1)</f>
        <v>0.70114539683177535</v>
      </c>
      <c r="J215">
        <f>EXP(-'STRIP Yield Curve Weekly'!J214%*'STRIP Prices Weekly'!J$1)</f>
        <v>0.66589718315943447</v>
      </c>
      <c r="K215">
        <f>EXP(-'STRIP Yield Curve Weekly'!K214%*'STRIP Prices Weekly'!K$1)</f>
        <v>0.63444796794822822</v>
      </c>
      <c r="L215">
        <f>EXP(-'STRIP Yield Curve Weekly'!L214%*'STRIP Prices Weekly'!L$1)</f>
        <v>0.49085819571410544</v>
      </c>
      <c r="M215">
        <f>EXP(-'STRIP Yield Curve Weekly'!M214%*'STRIP Prices Weekly'!M$1)</f>
        <v>0.38450441794439166</v>
      </c>
      <c r="N215">
        <f>EXP(-'STRIP Yield Curve Weekly'!N214%*'STRIP Prices Weekly'!N$1)</f>
        <v>1</v>
      </c>
    </row>
    <row r="216" spans="1:14" x14ac:dyDescent="0.25">
      <c r="A216" t="str">
        <f>'STRIP Yield Curve Weekly'!A215</f>
        <v>10/14/2005</v>
      </c>
      <c r="B216">
        <f>EXP(-'STRIP Yield Curve Weekly'!B215%*'STRIP Prices Weekly'!B$1)</f>
        <v>0.95971395736269849</v>
      </c>
      <c r="C216">
        <f>EXP(-'STRIP Yield Curve Weekly'!C215%*'STRIP Prices Weekly'!C$1)</f>
        <v>0.91922900346738856</v>
      </c>
      <c r="D216">
        <f>EXP(-'STRIP Yield Curve Weekly'!D215%*'STRIP Prices Weekly'!D$1)</f>
        <v>0.87913219509961404</v>
      </c>
      <c r="E216">
        <f>EXP(-'STRIP Yield Curve Weekly'!E215%*'STRIP Prices Weekly'!E$1)</f>
        <v>0.84096940414328514</v>
      </c>
      <c r="F216">
        <f>EXP(-'STRIP Yield Curve Weekly'!F215%*'STRIP Prices Weekly'!F$1)</f>
        <v>0.81180103470254372</v>
      </c>
      <c r="G216">
        <f>EXP(-'STRIP Yield Curve Weekly'!G215%*'STRIP Prices Weekly'!G$1)</f>
        <v>0.7716686738745262</v>
      </c>
      <c r="H216">
        <f>EXP(-'STRIP Yield Curve Weekly'!H215%*'STRIP Prices Weekly'!H$1)</f>
        <v>0.73275784002079603</v>
      </c>
      <c r="I216">
        <f>EXP(-'STRIP Yield Curve Weekly'!I215%*'STRIP Prices Weekly'!I$1)</f>
        <v>0.69589255887247803</v>
      </c>
      <c r="J216">
        <f>EXP(-'STRIP Yield Curve Weekly'!J215%*'STRIP Prices Weekly'!J$1)</f>
        <v>0.66028745559555901</v>
      </c>
      <c r="K216">
        <f>EXP(-'STRIP Yield Curve Weekly'!K215%*'STRIP Prices Weekly'!K$1)</f>
        <v>0.62800949073046752</v>
      </c>
      <c r="L216">
        <f>EXP(-'STRIP Yield Curve Weekly'!L215%*'STRIP Prices Weekly'!L$1)</f>
        <v>0.48391306798443884</v>
      </c>
      <c r="M216">
        <f>EXP(-'STRIP Yield Curve Weekly'!M215%*'STRIP Prices Weekly'!M$1)</f>
        <v>0.37802309021625052</v>
      </c>
      <c r="N216">
        <f>EXP(-'STRIP Yield Curve Weekly'!N215%*'STRIP Prices Weekly'!N$1)</f>
        <v>1</v>
      </c>
    </row>
    <row r="217" spans="1:14" x14ac:dyDescent="0.25">
      <c r="A217" t="str">
        <f>'STRIP Yield Curve Weekly'!A216</f>
        <v>10/7/2005</v>
      </c>
      <c r="B217">
        <f>EXP(-'STRIP Yield Curve Weekly'!B216%*'STRIP Prices Weekly'!B$1)</f>
        <v>0.9604148043295927</v>
      </c>
      <c r="C217">
        <f>EXP(-'STRIP Yield Curve Weekly'!C216%*'STRIP Prices Weekly'!C$1)</f>
        <v>0.92057205800369124</v>
      </c>
      <c r="D217">
        <f>EXP(-'STRIP Yield Curve Weekly'!D216%*'STRIP Prices Weekly'!D$1)</f>
        <v>0.88156195147948402</v>
      </c>
      <c r="E217">
        <f>EXP(-'STRIP Yield Curve Weekly'!E216%*'STRIP Prices Weekly'!E$1)</f>
        <v>0.84488056906397713</v>
      </c>
      <c r="F217">
        <f>EXP(-'STRIP Yield Curve Weekly'!F216%*'STRIP Prices Weekly'!F$1)</f>
        <v>0.816523161634232</v>
      </c>
      <c r="G217">
        <f>EXP(-'STRIP Yield Curve Weekly'!G216%*'STRIP Prices Weekly'!G$1)</f>
        <v>0.77607974492513687</v>
      </c>
      <c r="H217">
        <f>EXP(-'STRIP Yield Curve Weekly'!H216%*'STRIP Prices Weekly'!H$1)</f>
        <v>0.73935285179869825</v>
      </c>
      <c r="I217">
        <f>EXP(-'STRIP Yield Curve Weekly'!I216%*'STRIP Prices Weekly'!I$1)</f>
        <v>0.70316760615833018</v>
      </c>
      <c r="J217">
        <f>EXP(-'STRIP Yield Curve Weekly'!J216%*'STRIP Prices Weekly'!J$1)</f>
        <v>0.6682385890357746</v>
      </c>
      <c r="K217">
        <f>EXP(-'STRIP Yield Curve Weekly'!K216%*'STRIP Prices Weekly'!K$1)</f>
        <v>0.63622691161737699</v>
      </c>
      <c r="L217">
        <f>EXP(-'STRIP Yield Curve Weekly'!L216%*'STRIP Prices Weekly'!L$1)</f>
        <v>0.4952958590061598</v>
      </c>
      <c r="M217">
        <f>EXP(-'STRIP Yield Curve Weekly'!M216%*'STRIP Prices Weekly'!M$1)</f>
        <v>0.38937982416824762</v>
      </c>
      <c r="N217">
        <f>EXP(-'STRIP Yield Curve Weekly'!N216%*'STRIP Prices Weekly'!N$1)</f>
        <v>1</v>
      </c>
    </row>
    <row r="218" spans="1:14" x14ac:dyDescent="0.25">
      <c r="A218" t="str">
        <f>'STRIP Yield Curve Weekly'!A217</f>
        <v>9/30/2005</v>
      </c>
      <c r="B218">
        <f>EXP(-'STRIP Yield Curve Weekly'!B217%*'STRIP Prices Weekly'!B$1)</f>
        <v>0.96050124555177907</v>
      </c>
      <c r="C218">
        <f>EXP(-'STRIP Yield Curve Weekly'!C217%*'STRIP Prices Weekly'!C$1)</f>
        <v>0.92073777588829409</v>
      </c>
      <c r="D218">
        <f>EXP(-'STRIP Yield Curve Weekly'!D217%*'STRIP Prices Weekly'!D$1)</f>
        <v>0.88224983804252177</v>
      </c>
      <c r="E218">
        <f>EXP(-'STRIP Yield Curve Weekly'!E217%*'STRIP Prices Weekly'!E$1)</f>
        <v>0.84623345999861044</v>
      </c>
      <c r="F218">
        <f>EXP(-'STRIP Yield Curve Weekly'!F217%*'STRIP Prices Weekly'!F$1)</f>
        <v>0.81815784209306586</v>
      </c>
      <c r="G218">
        <f>EXP(-'STRIP Yield Curve Weekly'!G217%*'STRIP Prices Weekly'!G$1)</f>
        <v>0.77799125128650448</v>
      </c>
      <c r="H218">
        <f>EXP(-'STRIP Yield Curve Weekly'!H217%*'STRIP Prices Weekly'!H$1)</f>
        <v>0.7412183705516272</v>
      </c>
      <c r="I218">
        <f>EXP(-'STRIP Yield Curve Weekly'!I217%*'STRIP Prices Weekly'!I$1)</f>
        <v>0.70525206575082255</v>
      </c>
      <c r="J218">
        <f>EXP(-'STRIP Yield Curve Weekly'!J217%*'STRIP Prices Weekly'!J$1)</f>
        <v>0.67101083137643536</v>
      </c>
      <c r="K218">
        <f>EXP(-'STRIP Yield Curve Weekly'!K217%*'STRIP Prices Weekly'!K$1)</f>
        <v>0.63890468403191614</v>
      </c>
      <c r="L218">
        <f>EXP(-'STRIP Yield Curve Weekly'!L217%*'STRIP Prices Weekly'!L$1)</f>
        <v>0.49566747023720675</v>
      </c>
      <c r="M218">
        <f>EXP(-'STRIP Yield Curve Weekly'!M217%*'STRIP Prices Weekly'!M$1)</f>
        <v>0.38914626634809946</v>
      </c>
      <c r="N218">
        <f>EXP(-'STRIP Yield Curve Weekly'!N217%*'STRIP Prices Weekly'!N$1)</f>
        <v>1</v>
      </c>
    </row>
    <row r="219" spans="1:14" x14ac:dyDescent="0.25">
      <c r="A219" t="str">
        <f>'STRIP Yield Curve Weekly'!A218</f>
        <v>9/23/2005</v>
      </c>
      <c r="B219">
        <f>EXP(-'STRIP Yield Curve Weekly'!B218%*'STRIP Prices Weekly'!B$1)</f>
        <v>0.96264555334392876</v>
      </c>
      <c r="C219">
        <f>EXP(-'STRIP Yield Curve Weekly'!C218%*'STRIP Prices Weekly'!C$1)</f>
        <v>0.92374427897506239</v>
      </c>
      <c r="D219">
        <f>EXP(-'STRIP Yield Curve Weekly'!D218%*'STRIP Prices Weekly'!D$1)</f>
        <v>0.88665440049357114</v>
      </c>
      <c r="E219">
        <f>EXP(-'STRIP Yield Curve Weekly'!E218%*'STRIP Prices Weekly'!E$1)</f>
        <v>0.85006709272087122</v>
      </c>
      <c r="F219">
        <f>EXP(-'STRIP Yield Curve Weekly'!F218%*'STRIP Prices Weekly'!F$1)</f>
        <v>0.82156025225567342</v>
      </c>
      <c r="G219">
        <f>EXP(-'STRIP Yield Curve Weekly'!G218%*'STRIP Prices Weekly'!G$1)</f>
        <v>0.78243846393406147</v>
      </c>
      <c r="H219">
        <f>EXP(-'STRIP Yield Curve Weekly'!H218%*'STRIP Prices Weekly'!H$1)</f>
        <v>0.74747082842291124</v>
      </c>
      <c r="I219">
        <f>EXP(-'STRIP Yield Curve Weekly'!I218%*'STRIP Prices Weekly'!I$1)</f>
        <v>0.71063240082649515</v>
      </c>
      <c r="J219">
        <f>EXP(-'STRIP Yield Curve Weekly'!J218%*'STRIP Prices Weekly'!J$1)</f>
        <v>0.67665076221933285</v>
      </c>
      <c r="K219">
        <f>EXP(-'STRIP Yield Curve Weekly'!K218%*'STRIP Prices Weekly'!K$1)</f>
        <v>0.64435851981165471</v>
      </c>
      <c r="L219">
        <f>EXP(-'STRIP Yield Curve Weekly'!L218%*'STRIP Prices Weekly'!L$1)</f>
        <v>0.49984861320256213</v>
      </c>
      <c r="M219">
        <f>EXP(-'STRIP Yield Curve Weekly'!M218%*'STRIP Prices Weekly'!M$1)</f>
        <v>0.39235038466352429</v>
      </c>
      <c r="N219">
        <f>EXP(-'STRIP Yield Curve Weekly'!N218%*'STRIP Prices Weekly'!N$1)</f>
        <v>0.25248586803783218</v>
      </c>
    </row>
    <row r="220" spans="1:14" x14ac:dyDescent="0.25">
      <c r="A220" t="str">
        <f>'STRIP Yield Curve Weekly'!A219</f>
        <v>9/16/2005</v>
      </c>
      <c r="B220">
        <f>EXP(-'STRIP Yield Curve Weekly'!B219%*'STRIP Prices Weekly'!B$1)</f>
        <v>0.96317515402510501</v>
      </c>
      <c r="C220">
        <f>EXP(-'STRIP Yield Curve Weekly'!C219%*'STRIP Prices Weekly'!C$1)</f>
        <v>0.92474246171801333</v>
      </c>
      <c r="D220">
        <f>EXP(-'STRIP Yield Curve Weekly'!D219%*'STRIP Prices Weekly'!D$1)</f>
        <v>0.88785219226176637</v>
      </c>
      <c r="E220">
        <f>EXP(-'STRIP Yield Curve Weekly'!E219%*'STRIP Prices Weekly'!E$1)</f>
        <v>0.85101970122590209</v>
      </c>
      <c r="F220">
        <f>EXP(-'STRIP Yield Curve Weekly'!F219%*'STRIP Prices Weekly'!F$1)</f>
        <v>0.82229998931444781</v>
      </c>
      <c r="G220">
        <f>EXP(-'STRIP Yield Curve Weekly'!G219%*'STRIP Prices Weekly'!G$1)</f>
        <v>0.78328395395754125</v>
      </c>
      <c r="H220">
        <f>EXP(-'STRIP Yield Curve Weekly'!H219%*'STRIP Prices Weekly'!H$1)</f>
        <v>0.74663412973380638</v>
      </c>
      <c r="I220">
        <f>EXP(-'STRIP Yield Curve Weekly'!I219%*'STRIP Prices Weekly'!I$1)</f>
        <v>0.7095530600840122</v>
      </c>
      <c r="J220">
        <f>EXP(-'STRIP Yield Curve Weekly'!J219%*'STRIP Prices Weekly'!J$1)</f>
        <v>0.67549467814952624</v>
      </c>
      <c r="K220">
        <f>EXP(-'STRIP Yield Curve Weekly'!K219%*'STRIP Prices Weekly'!K$1)</f>
        <v>0.64313540095488131</v>
      </c>
      <c r="L220">
        <f>EXP(-'STRIP Yield Curve Weekly'!L219%*'STRIP Prices Weekly'!L$1)</f>
        <v>0.49633707320233256</v>
      </c>
      <c r="M220">
        <f>EXP(-'STRIP Yield Curve Weekly'!M219%*'STRIP Prices Weekly'!M$1)</f>
        <v>0.38867957090175309</v>
      </c>
      <c r="N220">
        <f>EXP(-'STRIP Yield Curve Weekly'!N219%*'STRIP Prices Weekly'!N$1)</f>
        <v>0.24857765184107972</v>
      </c>
    </row>
    <row r="221" spans="1:14" x14ac:dyDescent="0.25">
      <c r="A221" t="str">
        <f>'STRIP Yield Curve Weekly'!A220</f>
        <v>9/9/2005</v>
      </c>
      <c r="B221">
        <f>EXP(-'STRIP Yield Curve Weekly'!B220%*'STRIP Prices Weekly'!B$1)</f>
        <v>0.96400384094186597</v>
      </c>
      <c r="C221">
        <f>EXP(-'STRIP Yield Curve Weekly'!C220%*'STRIP Prices Weekly'!C$1)</f>
        <v>0.92635291428882216</v>
      </c>
      <c r="D221">
        <f>EXP(-'STRIP Yield Curve Weekly'!D220%*'STRIP Prices Weekly'!D$1)</f>
        <v>0.89043960500091135</v>
      </c>
      <c r="E221">
        <f>EXP(-'STRIP Yield Curve Weekly'!E220%*'STRIP Prices Weekly'!E$1)</f>
        <v>0.85470405881768508</v>
      </c>
      <c r="F221">
        <f>EXP(-'STRIP Yield Curve Weekly'!F220%*'STRIP Prices Weekly'!F$1)</f>
        <v>0.82687644216462586</v>
      </c>
      <c r="G221">
        <f>EXP(-'STRIP Yield Curve Weekly'!G220%*'STRIP Prices Weekly'!G$1)</f>
        <v>0.78813963740066428</v>
      </c>
      <c r="H221">
        <f>EXP(-'STRIP Yield Curve Weekly'!H220%*'STRIP Prices Weekly'!H$1)</f>
        <v>0.75345950868788747</v>
      </c>
      <c r="I221">
        <f>EXP(-'STRIP Yield Curve Weekly'!I220%*'STRIP Prices Weekly'!I$1)</f>
        <v>0.71754472413629233</v>
      </c>
      <c r="J221">
        <f>EXP(-'STRIP Yield Curve Weekly'!J220%*'STRIP Prices Weekly'!J$1)</f>
        <v>0.68405975778017969</v>
      </c>
      <c r="K221">
        <f>EXP(-'STRIP Yield Curve Weekly'!K220%*'STRIP Prices Weekly'!K$1)</f>
        <v>0.65155074237077371</v>
      </c>
      <c r="L221">
        <f>EXP(-'STRIP Yield Curve Weekly'!L220%*'STRIP Prices Weekly'!L$1)</f>
        <v>0.50846952319980165</v>
      </c>
      <c r="M221">
        <f>EXP(-'STRIP Yield Curve Weekly'!M220%*'STRIP Prices Weekly'!M$1)</f>
        <v>0.40155932423886082</v>
      </c>
      <c r="N221">
        <f>EXP(-'STRIP Yield Curve Weekly'!N220%*'STRIP Prices Weekly'!N$1)</f>
        <v>0.26087862973167864</v>
      </c>
    </row>
    <row r="222" spans="1:14" x14ac:dyDescent="0.25">
      <c r="A222" t="str">
        <f>'STRIP Yield Curve Weekly'!A221</f>
        <v>9/2/2005</v>
      </c>
      <c r="B222">
        <f>EXP(-'STRIP Yield Curve Weekly'!B221%*'STRIP Prices Weekly'!B$1)</f>
        <v>0.96534473798832687</v>
      </c>
      <c r="C222">
        <f>EXP(-'STRIP Yield Curve Weekly'!C221%*'STRIP Prices Weekly'!C$1)</f>
        <v>0.92891317987350974</v>
      </c>
      <c r="D222">
        <f>EXP(-'STRIP Yield Curve Weekly'!D221%*'STRIP Prices Weekly'!D$1)</f>
        <v>0.89346331755891695</v>
      </c>
      <c r="E222">
        <f>EXP(-'STRIP Yield Curve Weekly'!E221%*'STRIP Prices Weekly'!E$1)</f>
        <v>0.85751209078554058</v>
      </c>
      <c r="F222">
        <f>EXP(-'STRIP Yield Curve Weekly'!F221%*'STRIP Prices Weekly'!F$1)</f>
        <v>0.83056424160036757</v>
      </c>
      <c r="G222">
        <f>EXP(-'STRIP Yield Curve Weekly'!G221%*'STRIP Prices Weekly'!G$1)</f>
        <v>0.79259730375835702</v>
      </c>
      <c r="H222">
        <f>EXP(-'STRIP Yield Curve Weekly'!H221%*'STRIP Prices Weekly'!H$1)</f>
        <v>0.75843361913167051</v>
      </c>
      <c r="I222">
        <f>EXP(-'STRIP Yield Curve Weekly'!I221%*'STRIP Prices Weekly'!I$1)</f>
        <v>0.72238286262092755</v>
      </c>
      <c r="J222">
        <f>EXP(-'STRIP Yield Curve Weekly'!J221%*'STRIP Prices Weekly'!J$1)</f>
        <v>0.68912679315539938</v>
      </c>
      <c r="K222">
        <f>EXP(-'STRIP Yield Curve Weekly'!K221%*'STRIP Prices Weekly'!K$1)</f>
        <v>0.65724396343106506</v>
      </c>
      <c r="L222">
        <f>EXP(-'STRIP Yield Curve Weekly'!L221%*'STRIP Prices Weekly'!L$1)</f>
        <v>0.51638637755266392</v>
      </c>
      <c r="M222">
        <f>EXP(-'STRIP Yield Curve Weekly'!M221%*'STRIP Prices Weekly'!M$1)</f>
        <v>0.40909822207440277</v>
      </c>
      <c r="N222">
        <f>EXP(-'STRIP Yield Curve Weekly'!N221%*'STRIP Prices Weekly'!N$1)</f>
        <v>0.2688235668185891</v>
      </c>
    </row>
    <row r="223" spans="1:14" x14ac:dyDescent="0.25">
      <c r="A223" t="str">
        <f>'STRIP Yield Curve Weekly'!A222</f>
        <v>8/26/2005</v>
      </c>
      <c r="B223">
        <f>EXP(-'STRIP Yield Curve Weekly'!B222%*'STRIP Prices Weekly'!B$1)</f>
        <v>0.96227019477780273</v>
      </c>
      <c r="C223">
        <f>EXP(-'STRIP Yield Curve Weekly'!C222%*'STRIP Prices Weekly'!C$1)</f>
        <v>0.92300557907124126</v>
      </c>
      <c r="D223">
        <f>EXP(-'STRIP Yield Curve Weekly'!D222%*'STRIP Prices Weekly'!D$1)</f>
        <v>0.88545822465326629</v>
      </c>
      <c r="E223">
        <f>EXP(-'STRIP Yield Curve Weekly'!E222%*'STRIP Prices Weekly'!E$1)</f>
        <v>0.84894574441118387</v>
      </c>
      <c r="F223">
        <f>EXP(-'STRIP Yield Curve Weekly'!F222%*'STRIP Prices Weekly'!F$1)</f>
        <v>0.8202057955735067</v>
      </c>
      <c r="G223">
        <f>EXP(-'STRIP Yield Curve Weekly'!G222%*'STRIP Prices Weekly'!G$1)</f>
        <v>0.78229763768529592</v>
      </c>
      <c r="H223">
        <f>EXP(-'STRIP Yield Curve Weekly'!H222%*'STRIP Prices Weekly'!H$1)</f>
        <v>0.74747082842291124</v>
      </c>
      <c r="I223">
        <f>EXP(-'STRIP Yield Curve Weekly'!I222%*'STRIP Prices Weekly'!I$1)</f>
        <v>0.71262495982960861</v>
      </c>
      <c r="J223">
        <f>EXP(-'STRIP Yield Curve Weekly'!J222%*'STRIP Prices Weekly'!J$1)</f>
        <v>0.67951905711037364</v>
      </c>
      <c r="K223">
        <f>EXP(-'STRIP Yield Curve Weekly'!K222%*'STRIP Prices Weekly'!K$1)</f>
        <v>0.6485604918049761</v>
      </c>
      <c r="L223">
        <f>EXP(-'STRIP Yield Curve Weekly'!L222%*'STRIP Prices Weekly'!L$1)</f>
        <v>0.50976777505158211</v>
      </c>
      <c r="M223">
        <f>EXP(-'STRIP Yield Curve Weekly'!M222%*'STRIP Prices Weekly'!M$1)</f>
        <v>0.40333007806711874</v>
      </c>
      <c r="N223">
        <f>EXP(-'STRIP Yield Curve Weekly'!N222%*'STRIP Prices Weekly'!N$1)</f>
        <v>0.26418649626248353</v>
      </c>
    </row>
    <row r="224" spans="1:14" x14ac:dyDescent="0.25">
      <c r="A224" t="str">
        <f>'STRIP Yield Curve Weekly'!A223</f>
        <v>8/19/2005</v>
      </c>
      <c r="B224">
        <f>EXP(-'STRIP Yield Curve Weekly'!B223%*'STRIP Prices Weekly'!B$1)</f>
        <v>0.96265517984759474</v>
      </c>
      <c r="C224">
        <f>EXP(-'STRIP Yield Curve Weekly'!C223%*'STRIP Prices Weekly'!C$1)</f>
        <v>0.92376275404539199</v>
      </c>
      <c r="D224">
        <f>EXP(-'STRIP Yield Curve Weekly'!D223%*'STRIP Prices Weekly'!D$1)</f>
        <v>0.88606940166009596</v>
      </c>
      <c r="E224">
        <f>EXP(-'STRIP Yield Curve Weekly'!E223%*'STRIP Prices Weekly'!E$1)</f>
        <v>0.84925141989745812</v>
      </c>
      <c r="F224">
        <f>EXP(-'STRIP Yield Curve Weekly'!F223%*'STRIP Prices Weekly'!F$1)</f>
        <v>0.82045189422513076</v>
      </c>
      <c r="G224">
        <f>EXP(-'STRIP Yield Curve Weekly'!G223%*'STRIP Prices Weekly'!G$1)</f>
        <v>0.78196914166646092</v>
      </c>
      <c r="H224">
        <f>EXP(-'STRIP Yield Curve Weekly'!H223%*'STRIP Prices Weekly'!H$1)</f>
        <v>0.74647735302869245</v>
      </c>
      <c r="I224">
        <f>EXP(-'STRIP Yield Curve Weekly'!I223%*'STRIP Prices Weekly'!I$1)</f>
        <v>0.71137184296661915</v>
      </c>
      <c r="J224">
        <f>EXP(-'STRIP Yield Curve Weekly'!J223%*'STRIP Prices Weekly'!J$1)</f>
        <v>0.67805287998835662</v>
      </c>
      <c r="K224">
        <f>EXP(-'STRIP Yield Curve Weekly'!K223%*'STRIP Prices Weekly'!K$1)</f>
        <v>0.64681174035392797</v>
      </c>
      <c r="L224">
        <f>EXP(-'STRIP Yield Curve Weekly'!L223%*'STRIP Prices Weekly'!L$1)</f>
        <v>0.50649035394795994</v>
      </c>
      <c r="M224">
        <f>EXP(-'STRIP Yield Curve Weekly'!M223%*'STRIP Prices Weekly'!M$1)</f>
        <v>0.39947663543669437</v>
      </c>
      <c r="N224">
        <f>EXP(-'STRIP Yield Curve Weekly'!N223%*'STRIP Prices Weekly'!N$1)</f>
        <v>0.26040947056808189</v>
      </c>
    </row>
    <row r="225" spans="1:14" x14ac:dyDescent="0.25">
      <c r="A225" t="str">
        <f>'STRIP Yield Curve Weekly'!A224</f>
        <v>8/12/2005</v>
      </c>
      <c r="B225">
        <f>EXP(-'STRIP Yield Curve Weekly'!B224%*'STRIP Prices Weekly'!B$1)</f>
        <v>0.96290550273492026</v>
      </c>
      <c r="C225">
        <f>EXP(-'STRIP Yield Curve Weekly'!C224%*'STRIP Prices Weekly'!C$1)</f>
        <v>0.92333792089764632</v>
      </c>
      <c r="D225">
        <f>EXP(-'STRIP Yield Curve Weekly'!D224%*'STRIP Prices Weekly'!D$1)</f>
        <v>0.88559105334886734</v>
      </c>
      <c r="E225">
        <f>EXP(-'STRIP Yield Curve Weekly'!E224%*'STRIP Prices Weekly'!E$1)</f>
        <v>0.84847046788416169</v>
      </c>
      <c r="F225">
        <f>EXP(-'STRIP Yield Curve Weekly'!F224%*'STRIP Prices Weekly'!F$1)</f>
        <v>0.81881263024707984</v>
      </c>
      <c r="G225">
        <f>EXP(-'STRIP Yield Curve Weekly'!G224%*'STRIP Prices Weekly'!G$1)</f>
        <v>0.78070337720299932</v>
      </c>
      <c r="H225">
        <f>EXP(-'STRIP Yield Curve Weekly'!H224%*'STRIP Prices Weekly'!H$1)</f>
        <v>0.74496354104106721</v>
      </c>
      <c r="I225">
        <f>EXP(-'STRIP Yield Curve Weekly'!I224%*'STRIP Prices Weekly'!I$1)</f>
        <v>0.70983693807985992</v>
      </c>
      <c r="J225">
        <f>EXP(-'STRIP Yield Curve Weekly'!J224%*'STRIP Prices Weekly'!J$1)</f>
        <v>0.67640721178664198</v>
      </c>
      <c r="K225">
        <f>EXP(-'STRIP Yield Curve Weekly'!K224%*'STRIP Prices Weekly'!K$1)</f>
        <v>0.64526125350553021</v>
      </c>
      <c r="L225">
        <f>EXP(-'STRIP Yield Curve Weekly'!L224%*'STRIP Prices Weekly'!L$1)</f>
        <v>0.5047459730141578</v>
      </c>
      <c r="M225">
        <f>EXP(-'STRIP Yield Curve Weekly'!M224%*'STRIP Prices Weekly'!M$1)</f>
        <v>0.39851904108451419</v>
      </c>
      <c r="N225">
        <f>EXP(-'STRIP Yield Curve Weekly'!N224%*'STRIP Prices Weekly'!N$1)</f>
        <v>0.25939585147486005</v>
      </c>
    </row>
    <row r="226" spans="1:14" x14ac:dyDescent="0.25">
      <c r="A226" t="str">
        <f>'STRIP Yield Curve Weekly'!A225</f>
        <v>8/5/2005</v>
      </c>
      <c r="B226">
        <f>EXP(-'STRIP Yield Curve Weekly'!B225%*'STRIP Prices Weekly'!B$1)</f>
        <v>0.96194307852449257</v>
      </c>
      <c r="C226">
        <f>EXP(-'STRIP Yield Curve Weekly'!C225%*'STRIP Prices Weekly'!C$1)</f>
        <v>0.92197239151571508</v>
      </c>
      <c r="D226">
        <f>EXP(-'STRIP Yield Curve Weekly'!D225%*'STRIP Prices Weekly'!D$1)</f>
        <v>0.88299123925139078</v>
      </c>
      <c r="E226">
        <f>EXP(-'STRIP Yield Curve Weekly'!E225%*'STRIP Prices Weekly'!E$1)</f>
        <v>0.84406987291408908</v>
      </c>
      <c r="F226">
        <f>EXP(-'STRIP Yield Curve Weekly'!F225%*'STRIP Prices Weekly'!F$1)</f>
        <v>0.8135076081503736</v>
      </c>
      <c r="G226">
        <f>EXP(-'STRIP Yield Curve Weekly'!G225%*'STRIP Prices Weekly'!G$1)</f>
        <v>0.77440522181211513</v>
      </c>
      <c r="H226">
        <f>EXP(-'STRIP Yield Curve Weekly'!H225%*'STRIP Prices Weekly'!H$1)</f>
        <v>0.73790513943075442</v>
      </c>
      <c r="I226">
        <f>EXP(-'STRIP Yield Curve Weekly'!I225%*'STRIP Prices Weekly'!I$1)</f>
        <v>0.70204343756317567</v>
      </c>
      <c r="J226">
        <f>EXP(-'STRIP Yield Curve Weekly'!J225%*'STRIP Prices Weekly'!J$1)</f>
        <v>0.66727701796489369</v>
      </c>
      <c r="K226">
        <f>EXP(-'STRIP Yield Curve Weekly'!K225%*'STRIP Prices Weekly'!K$1)</f>
        <v>0.63590887767667914</v>
      </c>
      <c r="L226">
        <f>EXP(-'STRIP Yield Curve Weekly'!L225%*'STRIP Prices Weekly'!L$1)</f>
        <v>0.49314600134994102</v>
      </c>
      <c r="M226">
        <f>EXP(-'STRIP Yield Curve Weekly'!M225%*'STRIP Prices Weekly'!M$1)</f>
        <v>0.38728284007047198</v>
      </c>
      <c r="N226">
        <f>EXP(-'STRIP Yield Curve Weekly'!N225%*'STRIP Prices Weekly'!N$1)</f>
        <v>0.24575995798065423</v>
      </c>
    </row>
    <row r="227" spans="1:14" x14ac:dyDescent="0.25">
      <c r="A227" t="str">
        <f>'STRIP Yield Curve Weekly'!A226</f>
        <v>7/29/2005</v>
      </c>
      <c r="B227">
        <f>EXP(-'STRIP Yield Curve Weekly'!B226%*'STRIP Prices Weekly'!B$1)</f>
        <v>0.96282847337591693</v>
      </c>
      <c r="C227">
        <f>EXP(-'STRIP Yield Curve Weekly'!C226%*'STRIP Prices Weekly'!C$1)</f>
        <v>0.92367038238864729</v>
      </c>
      <c r="D227">
        <f>EXP(-'STRIP Yield Curve Weekly'!D226%*'STRIP Prices Weekly'!D$1)</f>
        <v>0.88577704699872029</v>
      </c>
      <c r="E227">
        <f>EXP(-'STRIP Yield Curve Weekly'!E226%*'STRIP Prices Weekly'!E$1)</f>
        <v>0.84782587530477627</v>
      </c>
      <c r="F227">
        <f>EXP(-'STRIP Yield Curve Weekly'!F226%*'STRIP Prices Weekly'!F$1)</f>
        <v>0.8180351276205674</v>
      </c>
      <c r="G227">
        <f>EXP(-'STRIP Yield Curve Weekly'!G226%*'STRIP Prices Weekly'!G$1)</f>
        <v>0.77957997338470042</v>
      </c>
      <c r="H227">
        <f>EXP(-'STRIP Yield Curve Weekly'!H226%*'STRIP Prices Weekly'!H$1)</f>
        <v>0.74371305299619073</v>
      </c>
      <c r="I227">
        <f>EXP(-'STRIP Yield Curve Weekly'!I226%*'STRIP Prices Weekly'!I$1)</f>
        <v>0.70836201170384494</v>
      </c>
      <c r="J227">
        <f>EXP(-'STRIP Yield Curve Weekly'!J226%*'STRIP Prices Weekly'!J$1)</f>
        <v>0.67379457459076808</v>
      </c>
      <c r="K227">
        <f>EXP(-'STRIP Yield Curve Weekly'!K226%*'STRIP Prices Weekly'!K$1)</f>
        <v>0.64294248927279407</v>
      </c>
      <c r="L227">
        <f>EXP(-'STRIP Yield Curve Weekly'!L226%*'STRIP Prices Weekly'!L$1)</f>
        <v>0.49999859028195992</v>
      </c>
      <c r="M227">
        <f>EXP(-'STRIP Yield Curve Weekly'!M226%*'STRIP Prices Weekly'!M$1)</f>
        <v>0.39447480752007502</v>
      </c>
      <c r="N227">
        <f>EXP(-'STRIP Yield Curve Weekly'!N226%*'STRIP Prices Weekly'!N$1)</f>
        <v>0.25316850102136268</v>
      </c>
    </row>
    <row r="228" spans="1:14" x14ac:dyDescent="0.25">
      <c r="A228" t="str">
        <f>'STRIP Yield Curve Weekly'!A227</f>
        <v>7/22/2005</v>
      </c>
      <c r="B228">
        <f>EXP(-'STRIP Yield Curve Weekly'!B227%*'STRIP Prices Weekly'!B$1)</f>
        <v>0.96381105945246914</v>
      </c>
      <c r="C228">
        <f>EXP(-'STRIP Yield Curve Weekly'!C227%*'STRIP Prices Weekly'!C$1)</f>
        <v>0.92555659324966044</v>
      </c>
      <c r="D228">
        <f>EXP(-'STRIP Yield Curve Weekly'!D227%*'STRIP Prices Weekly'!D$1)</f>
        <v>0.8882784636109915</v>
      </c>
      <c r="E228">
        <f>EXP(-'STRIP Yield Curve Weekly'!E227%*'STRIP Prices Weekly'!E$1)</f>
        <v>0.85159859142309613</v>
      </c>
      <c r="F228">
        <f>EXP(-'STRIP Yield Curve Weekly'!F227%*'STRIP Prices Weekly'!F$1)</f>
        <v>0.82057497123980994</v>
      </c>
      <c r="G228">
        <f>EXP(-'STRIP Yield Curve Weekly'!G227%*'STRIP Prices Weekly'!G$1)</f>
        <v>0.78239151903458648</v>
      </c>
      <c r="H228">
        <f>EXP(-'STRIP Yield Curve Weekly'!H227%*'STRIP Prices Weekly'!H$1)</f>
        <v>0.74689549741588945</v>
      </c>
      <c r="I228">
        <f>EXP(-'STRIP Yield Curve Weekly'!I227%*'STRIP Prices Weekly'!I$1)</f>
        <v>0.71137184296661915</v>
      </c>
      <c r="J228">
        <f>EXP(-'STRIP Yield Curve Weekly'!J227%*'STRIP Prices Weekly'!J$1)</f>
        <v>0.67701625230437279</v>
      </c>
      <c r="K228">
        <f>EXP(-'STRIP Yield Curve Weekly'!K227%*'STRIP Prices Weekly'!K$1)</f>
        <v>0.64603603178373037</v>
      </c>
      <c r="L228">
        <f>EXP(-'STRIP Yield Curve Weekly'!L227%*'STRIP Prices Weekly'!L$1)</f>
        <v>0.50270588578862563</v>
      </c>
      <c r="M228">
        <f>EXP(-'STRIP Yield Curve Weekly'!M227%*'STRIP Prices Weekly'!M$1)</f>
        <v>0.39692814882588251</v>
      </c>
      <c r="N228">
        <f>EXP(-'STRIP Yield Curve Weekly'!N227%*'STRIP Prices Weekly'!N$1)</f>
        <v>0.25484493928892005</v>
      </c>
    </row>
    <row r="229" spans="1:14" x14ac:dyDescent="0.25">
      <c r="A229" t="str">
        <f>'STRIP Yield Curve Weekly'!A228</f>
        <v>7/15/2005</v>
      </c>
      <c r="B229">
        <f>EXP(-'STRIP Yield Curve Weekly'!B228%*'STRIP Prices Weekly'!B$1)</f>
        <v>0.9647464097516939</v>
      </c>
      <c r="C229">
        <f>EXP(-'STRIP Yield Curve Weekly'!C228%*'STRIP Prices Weekly'!C$1)</f>
        <v>0.92703866914339872</v>
      </c>
      <c r="D229">
        <f>EXP(-'STRIP Yield Curve Weekly'!D228%*'STRIP Prices Weekly'!D$1)</f>
        <v>0.88995889741693979</v>
      </c>
      <c r="E229">
        <f>EXP(-'STRIP Yield Curve Weekly'!E228%*'STRIP Prices Weekly'!E$1)</f>
        <v>0.85429389931560817</v>
      </c>
      <c r="F229">
        <f>EXP(-'STRIP Yield Curve Weekly'!F228%*'STRIP Prices Weekly'!F$1)</f>
        <v>0.82365790426857688</v>
      </c>
      <c r="G229">
        <f>EXP(-'STRIP Yield Curve Weekly'!G228%*'STRIP Prices Weekly'!G$1)</f>
        <v>0.78568447377885264</v>
      </c>
      <c r="H229">
        <f>EXP(-'STRIP Yield Curve Weekly'!H228%*'STRIP Prices Weekly'!H$1)</f>
        <v>0.75072190154394813</v>
      </c>
      <c r="I229">
        <f>EXP(-'STRIP Yield Curve Weekly'!I228%*'STRIP Prices Weekly'!I$1)</f>
        <v>0.71553840906060895</v>
      </c>
      <c r="J229">
        <f>EXP(-'STRIP Yield Curve Weekly'!J228%*'STRIP Prices Weekly'!J$1)</f>
        <v>0.68098840459773613</v>
      </c>
      <c r="K229">
        <f>EXP(-'STRIP Yield Curve Weekly'!K228%*'STRIP Prices Weekly'!K$1)</f>
        <v>0.64992389991522981</v>
      </c>
      <c r="L229">
        <f>EXP(-'STRIP Yield Curve Weekly'!L228%*'STRIP Prices Weekly'!L$1)</f>
        <v>0.50687036419945231</v>
      </c>
      <c r="M229">
        <f>EXP(-'STRIP Yield Curve Weekly'!M228%*'STRIP Prices Weekly'!M$1)</f>
        <v>0.40011630965630496</v>
      </c>
      <c r="N229">
        <f>EXP(-'STRIP Yield Curve Weekly'!N228%*'STRIP Prices Weekly'!N$1)</f>
        <v>0.26025327175007235</v>
      </c>
    </row>
    <row r="230" spans="1:14" x14ac:dyDescent="0.25">
      <c r="A230" t="str">
        <f>'STRIP Yield Curve Weekly'!A229</f>
        <v>7/8/2005</v>
      </c>
      <c r="B230">
        <f>EXP(-'STRIP Yield Curve Weekly'!B229%*'STRIP Prices Weekly'!B$1)</f>
        <v>0.9655281709141208</v>
      </c>
      <c r="C230">
        <f>EXP(-'STRIP Yield Curve Weekly'!C229%*'STRIP Prices Weekly'!C$1)</f>
        <v>0.92854168890470734</v>
      </c>
      <c r="D230">
        <f>EXP(-'STRIP Yield Curve Weekly'!D229%*'STRIP Prices Weekly'!D$1)</f>
        <v>0.89223118854524386</v>
      </c>
      <c r="E230">
        <f>EXP(-'STRIP Yield Curve Weekly'!E229%*'STRIP Prices Weekly'!E$1)</f>
        <v>0.85775222778857207</v>
      </c>
      <c r="F230">
        <f>EXP(-'STRIP Yield Curve Weekly'!F229%*'STRIP Prices Weekly'!F$1)</f>
        <v>0.82786928948447358</v>
      </c>
      <c r="G230">
        <f>EXP(-'STRIP Yield Curve Weekly'!G229%*'STRIP Prices Weekly'!G$1)</f>
        <v>0.78998604360492575</v>
      </c>
      <c r="H230">
        <f>EXP(-'STRIP Yield Curve Weekly'!H229%*'STRIP Prices Weekly'!H$1)</f>
        <v>0.75530774765239994</v>
      </c>
      <c r="I230">
        <f>EXP(-'STRIP Yield Curve Weekly'!I229%*'STRIP Prices Weekly'!I$1)</f>
        <v>0.7202477708423034</v>
      </c>
      <c r="J230">
        <f>EXP(-'STRIP Yield Curve Weekly'!J229%*'STRIP Prices Weekly'!J$1)</f>
        <v>0.68609443526120584</v>
      </c>
      <c r="K230">
        <f>EXP(-'STRIP Yield Curve Weekly'!K229%*'STRIP Prices Weekly'!K$1)</f>
        <v>0.65527518618322633</v>
      </c>
      <c r="L230">
        <f>EXP(-'STRIP Yield Curve Weekly'!L229%*'STRIP Prices Weekly'!L$1)</f>
        <v>0.50915642060754918</v>
      </c>
      <c r="M230">
        <f>EXP(-'STRIP Yield Curve Weekly'!M229%*'STRIP Prices Weekly'!M$1)</f>
        <v>0.40236324654166727</v>
      </c>
      <c r="N230">
        <f>EXP(-'STRIP Yield Curve Weekly'!N229%*'STRIP Prices Weekly'!N$1)</f>
        <v>0.26339512442498109</v>
      </c>
    </row>
    <row r="231" spans="1:14" x14ac:dyDescent="0.25">
      <c r="A231" t="str">
        <f>'STRIP Yield Curve Weekly'!A230</f>
        <v>7/1/2005</v>
      </c>
      <c r="B231">
        <f>EXP(-'STRIP Yield Curve Weekly'!B230%*'STRIP Prices Weekly'!B$1)</f>
        <v>0.96585650630608533</v>
      </c>
      <c r="C231">
        <f>EXP(-'STRIP Yield Curve Weekly'!C230%*'STRIP Prices Weekly'!C$1)</f>
        <v>0.92917331198066977</v>
      </c>
      <c r="D231">
        <f>EXP(-'STRIP Yield Curve Weekly'!D230%*'STRIP Prices Weekly'!D$1)</f>
        <v>0.89386546652855037</v>
      </c>
      <c r="E231">
        <f>EXP(-'STRIP Yield Curve Weekly'!E230%*'STRIP Prices Weekly'!E$1)</f>
        <v>0.86008848972400598</v>
      </c>
      <c r="F231">
        <f>EXP(-'STRIP Yield Curve Weekly'!F230%*'STRIP Prices Weekly'!F$1)</f>
        <v>0.82981707006055427</v>
      </c>
      <c r="G231">
        <f>EXP(-'STRIP Yield Curve Weekly'!G230%*'STRIP Prices Weekly'!G$1)</f>
        <v>0.79273998411388025</v>
      </c>
      <c r="H231">
        <f>EXP(-'STRIP Yield Curve Weekly'!H230%*'STRIP Prices Weekly'!H$1)</f>
        <v>0.7580620776933823</v>
      </c>
      <c r="I231">
        <f>EXP(-'STRIP Yield Curve Weekly'!I230%*'STRIP Prices Weekly'!I$1)</f>
        <v>0.72301883932874367</v>
      </c>
      <c r="J231">
        <f>EXP(-'STRIP Yield Curve Weekly'!J230%*'STRIP Prices Weekly'!J$1)</f>
        <v>0.68912679315539938</v>
      </c>
      <c r="K231">
        <f>EXP(-'STRIP Yield Curve Weekly'!K230%*'STRIP Prices Weekly'!K$1)</f>
        <v>0.65823056914550893</v>
      </c>
      <c r="L231">
        <f>EXP(-'STRIP Yield Curve Weekly'!L230%*'STRIP Prices Weekly'!L$1)</f>
        <v>0.51429924202586996</v>
      </c>
      <c r="M231">
        <f>EXP(-'STRIP Yield Curve Weekly'!M230%*'STRIP Prices Weekly'!M$1)</f>
        <v>0.4079543492219182</v>
      </c>
      <c r="N231">
        <f>EXP(-'STRIP Yield Curve Weekly'!N230%*'STRIP Prices Weekly'!N$1)</f>
        <v>0.26809872216879915</v>
      </c>
    </row>
    <row r="232" spans="1:14" x14ac:dyDescent="0.25">
      <c r="A232" t="str">
        <f>'STRIP Yield Curve Weekly'!A231</f>
        <v>6/24/2005</v>
      </c>
      <c r="B232">
        <f>EXP(-'STRIP Yield Curve Weekly'!B231%*'STRIP Prices Weekly'!B$1)</f>
        <v>0.96746115960030576</v>
      </c>
      <c r="C232">
        <f>EXP(-'STRIP Yield Curve Weekly'!C231%*'STRIP Prices Weekly'!C$1)</f>
        <v>0.93237517221602761</v>
      </c>
      <c r="D232">
        <f>EXP(-'STRIP Yield Curve Weekly'!D231%*'STRIP Prices Weekly'!D$1)</f>
        <v>0.89822022619038733</v>
      </c>
      <c r="E232">
        <f>EXP(-'STRIP Yield Curve Weekly'!E231%*'STRIP Prices Weekly'!E$1)</f>
        <v>0.86512610201432416</v>
      </c>
      <c r="F232">
        <f>EXP(-'STRIP Yield Curve Weekly'!F231%*'STRIP Prices Weekly'!F$1)</f>
        <v>0.83602229298748598</v>
      </c>
      <c r="G232">
        <f>EXP(-'STRIP Yield Curve Weekly'!G231%*'STRIP Prices Weekly'!G$1)</f>
        <v>0.79937908213799125</v>
      </c>
      <c r="H232">
        <f>EXP(-'STRIP Yield Curve Weekly'!H231%*'STRIP Prices Weekly'!H$1)</f>
        <v>0.76467069644074337</v>
      </c>
      <c r="I232">
        <f>EXP(-'STRIP Yield Curve Weekly'!I231%*'STRIP Prices Weekly'!I$1)</f>
        <v>0.73022687898189198</v>
      </c>
      <c r="J232">
        <f>EXP(-'STRIP Yield Curve Weekly'!J231%*'STRIP Prices Weekly'!J$1)</f>
        <v>0.69642163824191516</v>
      </c>
      <c r="K232">
        <f>EXP(-'STRIP Yield Curve Weekly'!K231%*'STRIP Prices Weekly'!K$1)</f>
        <v>0.66577733245335291</v>
      </c>
      <c r="L232">
        <f>EXP(-'STRIP Yield Curve Weekly'!L231%*'STRIP Prices Weekly'!L$1)</f>
        <v>0.52254195589671171</v>
      </c>
      <c r="M232">
        <f>EXP(-'STRIP Yield Curve Weekly'!M231%*'STRIP Prices Weekly'!M$1)</f>
        <v>0.41445121804738017</v>
      </c>
      <c r="N232">
        <f>EXP(-'STRIP Yield Curve Weekly'!N231%*'STRIP Prices Weekly'!N$1)</f>
        <v>0.27370620291573522</v>
      </c>
    </row>
    <row r="233" spans="1:14" x14ac:dyDescent="0.25">
      <c r="A233" t="str">
        <f>'STRIP Yield Curve Weekly'!A232</f>
        <v>6/17/2005</v>
      </c>
      <c r="B233">
        <f>EXP(-'STRIP Yield Curve Weekly'!B232%*'STRIP Prices Weekly'!B$1)</f>
        <v>0.96725801408781498</v>
      </c>
      <c r="C233">
        <f>EXP(-'STRIP Yield Curve Weekly'!C232%*'STRIP Prices Weekly'!C$1)</f>
        <v>0.93019596497988055</v>
      </c>
      <c r="D233">
        <f>EXP(-'STRIP Yield Curve Weekly'!D232%*'STRIP Prices Weekly'!D$1)</f>
        <v>0.89445561246319527</v>
      </c>
      <c r="E233">
        <f>EXP(-'STRIP Yield Curve Weekly'!E232%*'STRIP Prices Weekly'!E$1)</f>
        <v>0.859778913594752</v>
      </c>
      <c r="F233">
        <f>EXP(-'STRIP Yield Curve Weekly'!F232%*'STRIP Prices Weekly'!F$1)</f>
        <v>0.82853184990489281</v>
      </c>
      <c r="G233">
        <f>EXP(-'STRIP Yield Curve Weekly'!G232%*'STRIP Prices Weekly'!G$1)</f>
        <v>0.79150427384327571</v>
      </c>
      <c r="H233">
        <f>EXP(-'STRIP Yield Curve Weekly'!H232%*'STRIP Prices Weekly'!H$1)</f>
        <v>0.75615416623569831</v>
      </c>
      <c r="I233">
        <f>EXP(-'STRIP Yield Curve Weekly'!I232%*'STRIP Prices Weekly'!I$1)</f>
        <v>0.7210549002537453</v>
      </c>
      <c r="J233">
        <f>EXP(-'STRIP Yield Curve Weekly'!J232%*'STRIP Prices Weekly'!J$1)</f>
        <v>0.68627970576911945</v>
      </c>
      <c r="K233">
        <f>EXP(-'STRIP Yield Curve Weekly'!K232%*'STRIP Prices Weekly'!K$1)</f>
        <v>0.65488213899746361</v>
      </c>
      <c r="L233">
        <f>EXP(-'STRIP Yield Curve Weekly'!L232%*'STRIP Prices Weekly'!L$1)</f>
        <v>0.50892735176263137</v>
      </c>
      <c r="M233">
        <f>EXP(-'STRIP Yield Curve Weekly'!M232%*'STRIP Prices Weekly'!M$1)</f>
        <v>0.40131846091054196</v>
      </c>
      <c r="N233">
        <f>EXP(-'STRIP Yield Curve Weekly'!N232%*'STRIP Prices Weekly'!N$1)</f>
        <v>0.26119187199512567</v>
      </c>
    </row>
    <row r="234" spans="1:14" x14ac:dyDescent="0.25">
      <c r="A234" t="str">
        <f>'STRIP Yield Curve Weekly'!A233</f>
        <v>6/10/2005</v>
      </c>
      <c r="B234">
        <f>EXP(-'STRIP Yield Curve Weekly'!B233%*'STRIP Prices Weekly'!B$1)</f>
        <v>0.96727735944154969</v>
      </c>
      <c r="C234">
        <f>EXP(-'STRIP Yield Curve Weekly'!C233%*'STRIP Prices Weekly'!C$1)</f>
        <v>0.93023317356264645</v>
      </c>
      <c r="D234">
        <f>EXP(-'STRIP Yield Curve Weekly'!D233%*'STRIP Prices Weekly'!D$1)</f>
        <v>0.89467030757256905</v>
      </c>
      <c r="E234">
        <f>EXP(-'STRIP Yield Curve Weekly'!E233%*'STRIP Prices Weekly'!E$1)</f>
        <v>0.86088013523564999</v>
      </c>
      <c r="F234">
        <f>EXP(-'STRIP Yield Curve Weekly'!F233%*'STRIP Prices Weekly'!F$1)</f>
        <v>0.83060577085067022</v>
      </c>
      <c r="G234">
        <f>EXP(-'STRIP Yield Curve Weekly'!G233%*'STRIP Prices Weekly'!G$1)</f>
        <v>0.79364422301401405</v>
      </c>
      <c r="H234">
        <f>EXP(-'STRIP Yield Curve Weekly'!H233%*'STRIP Prices Weekly'!H$1)</f>
        <v>0.75875222815491716</v>
      </c>
      <c r="I234">
        <f>EXP(-'STRIP Yield Curve Weekly'!I233%*'STRIP Prices Weekly'!I$1)</f>
        <v>0.72342384326928699</v>
      </c>
      <c r="J234">
        <f>EXP(-'STRIP Yield Curve Weekly'!J233%*'STRIP Prices Weekly'!J$1)</f>
        <v>0.68881675586210234</v>
      </c>
      <c r="K234">
        <f>EXP(-'STRIP Yield Curve Weekly'!K233%*'STRIP Prices Weekly'!K$1)</f>
        <v>0.65757266758197042</v>
      </c>
      <c r="L234">
        <f>EXP(-'STRIP Yield Curve Weekly'!L233%*'STRIP Prices Weekly'!L$1)</f>
        <v>0.51175975120294925</v>
      </c>
      <c r="M234">
        <f>EXP(-'STRIP Yield Curve Weekly'!M233%*'STRIP Prices Weekly'!M$1)</f>
        <v>0.40543285695992942</v>
      </c>
      <c r="N234">
        <f>EXP(-'STRIP Yield Curve Weekly'!N233%*'STRIP Prices Weekly'!N$1)</f>
        <v>0.2649802457802356</v>
      </c>
    </row>
    <row r="235" spans="1:14" x14ac:dyDescent="0.25">
      <c r="A235" t="str">
        <f>'STRIP Yield Curve Weekly'!A234</f>
        <v>6/3/2005</v>
      </c>
      <c r="B235">
        <f>EXP(-'STRIP Yield Curve Weekly'!B234%*'STRIP Prices Weekly'!B$1)</f>
        <v>0.96754823502300502</v>
      </c>
      <c r="C235">
        <f>EXP(-'STRIP Yield Curve Weekly'!C234%*'STRIP Prices Weekly'!C$1)</f>
        <v>0.93207685989343569</v>
      </c>
      <c r="D235">
        <f>EXP(-'STRIP Yield Curve Weekly'!D234%*'STRIP Prices Weekly'!D$1)</f>
        <v>0.89803161974725698</v>
      </c>
      <c r="E235">
        <f>EXP(-'STRIP Yield Curve Weekly'!E234%*'STRIP Prices Weekly'!E$1)</f>
        <v>0.86484930595141174</v>
      </c>
      <c r="F235">
        <f>EXP(-'STRIP Yield Curve Weekly'!F234%*'STRIP Prices Weekly'!F$1)</f>
        <v>0.83451880640397502</v>
      </c>
      <c r="G235">
        <f>EXP(-'STRIP Yield Curve Weekly'!G234%*'STRIP Prices Weekly'!G$1)</f>
        <v>0.79837249877518701</v>
      </c>
      <c r="H235">
        <f>EXP(-'STRIP Yield Curve Weekly'!H234%*'STRIP Prices Weekly'!H$1)</f>
        <v>0.76290634574158545</v>
      </c>
      <c r="I235">
        <f>EXP(-'STRIP Yield Curve Weekly'!I234%*'STRIP Prices Weekly'!I$1)</f>
        <v>0.72748638128126808</v>
      </c>
      <c r="J235">
        <f>EXP(-'STRIP Yield Curve Weekly'!J234%*'STRIP Prices Weekly'!J$1)</f>
        <v>0.6924841010200592</v>
      </c>
      <c r="K235">
        <f>EXP(-'STRIP Yield Curve Weekly'!K234%*'STRIP Prices Weekly'!K$1)</f>
        <v>0.66152996360364635</v>
      </c>
      <c r="L235">
        <f>EXP(-'STRIP Yield Curve Weekly'!L234%*'STRIP Prices Weekly'!L$1)</f>
        <v>0.51638637755266392</v>
      </c>
      <c r="M235">
        <f>EXP(-'STRIP Yield Curve Weekly'!M234%*'STRIP Prices Weekly'!M$1)</f>
        <v>0.40852588529272749</v>
      </c>
      <c r="N235">
        <f>EXP(-'STRIP Yield Curve Weekly'!N234%*'STRIP Prices Weekly'!N$1)</f>
        <v>0.26737583195988113</v>
      </c>
    </row>
    <row r="236" spans="1:14" x14ac:dyDescent="0.25">
      <c r="A236" t="str">
        <f>'STRIP Yield Curve Weekly'!A235</f>
        <v>5/27/2005</v>
      </c>
      <c r="B236">
        <f>EXP(-'STRIP Yield Curve Weekly'!B235%*'STRIP Prices Weekly'!B$1)</f>
        <v>0.96773208665301114</v>
      </c>
      <c r="C236">
        <f>EXP(-'STRIP Yield Curve Weekly'!C235%*'STRIP Prices Weekly'!C$1)</f>
        <v>0.93110800385161452</v>
      </c>
      <c r="D236">
        <f>EXP(-'STRIP Yield Curve Weekly'!D235%*'STRIP Prices Weekly'!D$1)</f>
        <v>0.89601332004146472</v>
      </c>
      <c r="E236">
        <f>EXP(-'STRIP Yield Curve Weekly'!E235%*'STRIP Prices Weekly'!E$1)</f>
        <v>0.86170697698601495</v>
      </c>
      <c r="F236">
        <f>EXP(-'STRIP Yield Curve Weekly'!F235%*'STRIP Prices Weekly'!F$1)</f>
        <v>0.83135365254071436</v>
      </c>
      <c r="G236">
        <f>EXP(-'STRIP Yield Curve Weekly'!G235%*'STRIP Prices Weekly'!G$1)</f>
        <v>0.79307300483666443</v>
      </c>
      <c r="H236">
        <f>EXP(-'STRIP Yield Curve Weekly'!H235%*'STRIP Prices Weekly'!H$1)</f>
        <v>0.7573725549830973</v>
      </c>
      <c r="I236">
        <f>EXP(-'STRIP Yield Curve Weekly'!I235%*'STRIP Prices Weekly'!I$1)</f>
        <v>0.72122797419784868</v>
      </c>
      <c r="J236">
        <f>EXP(-'STRIP Yield Curve Weekly'!J235%*'STRIP Prices Weekly'!J$1)</f>
        <v>0.68535385325739029</v>
      </c>
      <c r="K236">
        <f>EXP(-'STRIP Yield Curve Weekly'!K235%*'STRIP Prices Weekly'!K$1)</f>
        <v>0.65357368361100687</v>
      </c>
      <c r="L236">
        <f>EXP(-'STRIP Yield Curve Weekly'!L235%*'STRIP Prices Weekly'!L$1)</f>
        <v>0.50588293005045182</v>
      </c>
      <c r="M236">
        <f>EXP(-'STRIP Yield Curve Weekly'!M235%*'STRIP Prices Weekly'!M$1)</f>
        <v>0.39566000885573782</v>
      </c>
      <c r="N236">
        <f>EXP(-'STRIP Yield Curve Weekly'!N235%*'STRIP Prices Weekly'!N$1)</f>
        <v>0.2540053370948257</v>
      </c>
    </row>
    <row r="237" spans="1:14" x14ac:dyDescent="0.25">
      <c r="A237" t="str">
        <f>'STRIP Yield Curve Weekly'!A236</f>
        <v>5/20/2005</v>
      </c>
      <c r="B237">
        <f>EXP(-'STRIP Yield Curve Weekly'!B236%*'STRIP Prices Weekly'!B$1)</f>
        <v>0.96722899678265417</v>
      </c>
      <c r="C237">
        <f>EXP(-'STRIP Yield Curve Weekly'!C236%*'STRIP Prices Weekly'!C$1)</f>
        <v>0.93004714553135714</v>
      </c>
      <c r="D237">
        <f>EXP(-'STRIP Yield Curve Weekly'!D236%*'STRIP Prices Weekly'!D$1)</f>
        <v>0.89445561246319527</v>
      </c>
      <c r="E237">
        <f>EXP(-'STRIP Yield Curve Weekly'!E236%*'STRIP Prices Weekly'!E$1)</f>
        <v>0.86012289395167485</v>
      </c>
      <c r="F237">
        <f>EXP(-'STRIP Yield Curve Weekly'!F236%*'STRIP Prices Weekly'!F$1)</f>
        <v>0.8286147072326806</v>
      </c>
      <c r="G237">
        <f>EXP(-'STRIP Yield Curve Weekly'!G236%*'STRIP Prices Weekly'!G$1)</f>
        <v>0.79055503836985608</v>
      </c>
      <c r="H237">
        <f>EXP(-'STRIP Yield Curve Weekly'!H236%*'STRIP Prices Weekly'!H$1)</f>
        <v>0.75419826093587827</v>
      </c>
      <c r="I237">
        <f>EXP(-'STRIP Yield Curve Weekly'!I236%*'STRIP Prices Weekly'!I$1)</f>
        <v>0.71783179943717934</v>
      </c>
      <c r="J237">
        <f>EXP(-'STRIP Yield Curve Weekly'!J236%*'STRIP Prices Weekly'!J$1)</f>
        <v>0.68196973428816021</v>
      </c>
      <c r="K237">
        <f>EXP(-'STRIP Yield Curve Weekly'!K236%*'STRIP Prices Weekly'!K$1)</f>
        <v>0.6501839214760412</v>
      </c>
      <c r="L237">
        <f>EXP(-'STRIP Yield Curve Weekly'!L236%*'STRIP Prices Weekly'!L$1)</f>
        <v>0.50338499703138917</v>
      </c>
      <c r="M237">
        <f>EXP(-'STRIP Yield Curve Weekly'!M236%*'STRIP Prices Weekly'!M$1)</f>
        <v>0.39392292919451483</v>
      </c>
      <c r="N237">
        <f>EXP(-'STRIP Yield Curve Weekly'!N236%*'STRIP Prices Weekly'!N$1)</f>
        <v>0.25438663099940378</v>
      </c>
    </row>
    <row r="238" spans="1:14" x14ac:dyDescent="0.25">
      <c r="A238" t="str">
        <f>'STRIP Yield Curve Weekly'!A237</f>
        <v>5/13/2005</v>
      </c>
      <c r="B238">
        <f>EXP(-'STRIP Yield Curve Weekly'!B237%*'STRIP Prices Weekly'!B$1)</f>
        <v>0.96804181047390847</v>
      </c>
      <c r="C238">
        <f>EXP(-'STRIP Yield Curve Weekly'!C237%*'STRIP Prices Weekly'!C$1)</f>
        <v>0.93162957035876315</v>
      </c>
      <c r="D238">
        <f>EXP(-'STRIP Yield Curve Weekly'!D237%*'STRIP Prices Weekly'!D$1)</f>
        <v>0.89577142910179997</v>
      </c>
      <c r="E238">
        <f>EXP(-'STRIP Yield Curve Weekly'!E237%*'STRIP Prices Weekly'!E$1)</f>
        <v>0.86194828872163742</v>
      </c>
      <c r="F238">
        <f>EXP(-'STRIP Yield Curve Weekly'!F237%*'STRIP Prices Weekly'!F$1)</f>
        <v>0.83023208234000834</v>
      </c>
      <c r="G238">
        <f>EXP(-'STRIP Yield Curve Weekly'!G237%*'STRIP Prices Weekly'!G$1)</f>
        <v>0.79259730375835702</v>
      </c>
      <c r="H238">
        <f>EXP(-'STRIP Yield Curve Weekly'!H237%*'STRIP Prices Weekly'!H$1)</f>
        <v>0.75477921723627051</v>
      </c>
      <c r="I238">
        <f>EXP(-'STRIP Yield Curve Weekly'!I237%*'STRIP Prices Weekly'!I$1)</f>
        <v>0.71806154236990805</v>
      </c>
      <c r="J238">
        <f>EXP(-'STRIP Yield Curve Weekly'!J237%*'STRIP Prices Weekly'!J$1)</f>
        <v>0.68258378332963987</v>
      </c>
      <c r="K238">
        <f>EXP(-'STRIP Yield Curve Weekly'!K237%*'STRIP Prices Weekly'!K$1)</f>
        <v>0.65083443059786905</v>
      </c>
      <c r="L238">
        <f>EXP(-'STRIP Yield Curve Weekly'!L237%*'STRIP Prices Weekly'!L$1)</f>
        <v>0.49992359611812059</v>
      </c>
      <c r="M238">
        <f>EXP(-'STRIP Yield Curve Weekly'!M237%*'STRIP Prices Weekly'!M$1)</f>
        <v>0.38992533769244964</v>
      </c>
      <c r="N238">
        <f>EXP(-'STRIP Yield Curve Weekly'!N237%*'STRIP Prices Weekly'!N$1)</f>
        <v>0.2491749546822023</v>
      </c>
    </row>
    <row r="239" spans="1:14" x14ac:dyDescent="0.25">
      <c r="A239" t="str">
        <f>'STRIP Yield Curve Weekly'!A238</f>
        <v>5/6/2005</v>
      </c>
      <c r="B239">
        <f>EXP(-'STRIP Yield Curve Weekly'!B238%*'STRIP Prices Weekly'!B$1)</f>
        <v>0.96681317772154285</v>
      </c>
      <c r="C239">
        <f>EXP(-'STRIP Yield Curve Weekly'!C238%*'STRIP Prices Weekly'!C$1)</f>
        <v>0.92924764881906219</v>
      </c>
      <c r="D239">
        <f>EXP(-'STRIP Yield Curve Weekly'!D238%*'STRIP Prices Weekly'!D$1)</f>
        <v>0.89290061293942136</v>
      </c>
      <c r="E239">
        <f>EXP(-'STRIP Yield Curve Weekly'!E238%*'STRIP Prices Weekly'!E$1)</f>
        <v>0.8572377308164254</v>
      </c>
      <c r="F239">
        <f>EXP(-'STRIP Yield Curve Weekly'!F238%*'STRIP Prices Weekly'!F$1)</f>
        <v>0.82489431820360337</v>
      </c>
      <c r="G239">
        <f>EXP(-'STRIP Yield Curve Weekly'!G238%*'STRIP Prices Weekly'!G$1)</f>
        <v>0.78643909303296755</v>
      </c>
      <c r="H239">
        <f>EXP(-'STRIP Yield Curve Weekly'!H238%*'STRIP Prices Weekly'!H$1)</f>
        <v>0.74836084816545156</v>
      </c>
      <c r="I239">
        <f>EXP(-'STRIP Yield Curve Weekly'!I238%*'STRIP Prices Weekly'!I$1)</f>
        <v>0.71068925369264557</v>
      </c>
      <c r="J239">
        <f>EXP(-'STRIP Yield Curve Weekly'!J238%*'STRIP Prices Weekly'!J$1)</f>
        <v>0.67513000949272428</v>
      </c>
      <c r="K239">
        <f>EXP(-'STRIP Yield Curve Weekly'!K238%*'STRIP Prices Weekly'!K$1)</f>
        <v>0.64274963545553121</v>
      </c>
      <c r="L239">
        <f>EXP(-'STRIP Yield Curve Weekly'!L238%*'STRIP Prices Weekly'!L$1)</f>
        <v>0.48960810186209031</v>
      </c>
      <c r="M239">
        <f>EXP(-'STRIP Yield Curve Weekly'!M238%*'STRIP Prices Weekly'!M$1)</f>
        <v>0.37999393002792831</v>
      </c>
      <c r="N239">
        <f>EXP(-'STRIP Yield Curve Weekly'!N238%*'STRIP Prices Weekly'!N$1)</f>
        <v>0.23942860662347792</v>
      </c>
    </row>
    <row r="240" spans="1:14" x14ac:dyDescent="0.25">
      <c r="A240" t="str">
        <f>'STRIP Yield Curve Weekly'!A239</f>
        <v>4/29/2005</v>
      </c>
      <c r="B240">
        <f>EXP(-'STRIP Yield Curve Weekly'!B239%*'STRIP Prices Weekly'!B$1)</f>
        <v>0.96742246192788028</v>
      </c>
      <c r="C240">
        <f>EXP(-'STRIP Yield Curve Weekly'!C239%*'STRIP Prices Weekly'!C$1)</f>
        <v>0.93028898922751346</v>
      </c>
      <c r="D240">
        <f>EXP(-'STRIP Yield Curve Weekly'!D239%*'STRIP Prices Weekly'!D$1)</f>
        <v>0.89448244653407827</v>
      </c>
      <c r="E240">
        <f>EXP(-'STRIP Yield Curve Weekly'!E239%*'STRIP Prices Weekly'!E$1)</f>
        <v>0.85919446266934307</v>
      </c>
      <c r="F240">
        <f>EXP(-'STRIP Yield Curve Weekly'!F239%*'STRIP Prices Weekly'!F$1)</f>
        <v>0.8270831871172093</v>
      </c>
      <c r="G240">
        <f>EXP(-'STRIP Yield Curve Weekly'!G239%*'STRIP Prices Weekly'!G$1)</f>
        <v>0.78709997940453114</v>
      </c>
      <c r="H240">
        <f>EXP(-'STRIP Yield Curve Weekly'!H239%*'STRIP Prices Weekly'!H$1)</f>
        <v>0.75051172883706796</v>
      </c>
      <c r="I240">
        <f>EXP(-'STRIP Yield Curve Weekly'!I239%*'STRIP Prices Weekly'!I$1)</f>
        <v>0.71376607241196455</v>
      </c>
      <c r="J240">
        <f>EXP(-'STRIP Yield Curve Weekly'!J239%*'STRIP Prices Weekly'!J$1)</f>
        <v>0.67860232531646414</v>
      </c>
      <c r="K240">
        <f>EXP(-'STRIP Yield Curve Weekly'!K239%*'STRIP Prices Weekly'!K$1)</f>
        <v>0.64648841532174495</v>
      </c>
      <c r="L240">
        <f>EXP(-'STRIP Yield Curve Weekly'!L239%*'STRIP Prices Weekly'!L$1)</f>
        <v>0.49514729253454298</v>
      </c>
      <c r="M240">
        <f>EXP(-'STRIP Yield Curve Weekly'!M239%*'STRIP Prices Weekly'!M$1)</f>
        <v>0.38604551575699791</v>
      </c>
      <c r="N240">
        <f>EXP(-'STRIP Yield Curve Weekly'!N239%*'STRIP Prices Weekly'!N$1)</f>
        <v>0.24605504694820082</v>
      </c>
    </row>
    <row r="241" spans="1:14" x14ac:dyDescent="0.25">
      <c r="A241" t="str">
        <f>'STRIP Yield Curve Weekly'!A240</f>
        <v>4/22/2005</v>
      </c>
      <c r="B241">
        <f>EXP(-'STRIP Yield Curve Weekly'!B240%*'STRIP Prices Weekly'!B$1)</f>
        <v>0.96756758618121641</v>
      </c>
      <c r="C241">
        <f>EXP(-'STRIP Yield Curve Weekly'!C240%*'STRIP Prices Weekly'!C$1)</f>
        <v>0.93071702060222661</v>
      </c>
      <c r="D241">
        <f>EXP(-'STRIP Yield Curve Weekly'!D240%*'STRIP Prices Weekly'!D$1)</f>
        <v>0.89458979086819357</v>
      </c>
      <c r="E241">
        <f>EXP(-'STRIP Yield Curve Weekly'!E240%*'STRIP Prices Weekly'!E$1)</f>
        <v>0.85847304235965038</v>
      </c>
      <c r="F241">
        <f>EXP(-'STRIP Yield Curve Weekly'!F240%*'STRIP Prices Weekly'!F$1)</f>
        <v>0.82472935583674922</v>
      </c>
      <c r="G241">
        <f>EXP(-'STRIP Yield Curve Weekly'!G240%*'STRIP Prices Weekly'!G$1)</f>
        <v>0.78610885796811181</v>
      </c>
      <c r="H241">
        <f>EXP(-'STRIP Yield Curve Weekly'!H240%*'STRIP Prices Weekly'!H$1)</f>
        <v>0.74762781377976562</v>
      </c>
      <c r="I241">
        <f>EXP(-'STRIP Yield Curve Weekly'!I240%*'STRIP Prices Weekly'!I$1)</f>
        <v>0.70995052107635015</v>
      </c>
      <c r="J241">
        <f>EXP(-'STRIP Yield Curve Weekly'!J240%*'STRIP Prices Weekly'!J$1)</f>
        <v>0.67379457459076808</v>
      </c>
      <c r="K241">
        <f>EXP(-'STRIP Yield Curve Weekly'!K240%*'STRIP Prices Weekly'!K$1)</f>
        <v>0.64146542082731983</v>
      </c>
      <c r="L241">
        <f>EXP(-'STRIP Yield Curve Weekly'!L240%*'STRIP Prices Weekly'!L$1)</f>
        <v>0.48938782778163759</v>
      </c>
      <c r="M241">
        <f>EXP(-'STRIP Yield Curve Weekly'!M240%*'STRIP Prices Weekly'!M$1)</f>
        <v>0.38052629409786365</v>
      </c>
      <c r="N241">
        <f>EXP(-'STRIP Yield Curve Weekly'!N240%*'STRIP Prices Weekly'!N$1)</f>
        <v>0.24079724659957288</v>
      </c>
    </row>
    <row r="242" spans="1:14" x14ac:dyDescent="0.25">
      <c r="A242" t="str">
        <f>'STRIP Yield Curve Weekly'!A241</f>
        <v>4/15/2005</v>
      </c>
      <c r="B242">
        <f>EXP(-'STRIP Yield Curve Weekly'!B241%*'STRIP Prices Weekly'!B$1)</f>
        <v>0.96866155552987565</v>
      </c>
      <c r="C242">
        <f>EXP(-'STRIP Yield Curve Weekly'!C241%*'STRIP Prices Weekly'!C$1)</f>
        <v>0.9329534240623506</v>
      </c>
      <c r="D242">
        <f>EXP(-'STRIP Yield Curve Weekly'!D241%*'STRIP Prices Weekly'!D$1)</f>
        <v>0.89458979086819357</v>
      </c>
      <c r="E242">
        <f>EXP(-'STRIP Yield Curve Weekly'!E241%*'STRIP Prices Weekly'!E$1)</f>
        <v>0.86012289395167485</v>
      </c>
      <c r="F242">
        <f>EXP(-'STRIP Yield Curve Weekly'!F241%*'STRIP Prices Weekly'!F$1)</f>
        <v>0.8272072589004279</v>
      </c>
      <c r="G242">
        <f>EXP(-'STRIP Yield Curve Weekly'!G241%*'STRIP Prices Weekly'!G$1)</f>
        <v>0.78686388482666725</v>
      </c>
      <c r="H242">
        <f>EXP(-'STRIP Yield Curve Weekly'!H241%*'STRIP Prices Weekly'!H$1)</f>
        <v>0.74878004760531225</v>
      </c>
      <c r="I242">
        <f>EXP(-'STRIP Yield Curve Weekly'!I241%*'STRIP Prices Weekly'!I$1)</f>
        <v>0.71006412224757365</v>
      </c>
      <c r="J242">
        <f>EXP(-'STRIP Yield Curve Weekly'!J241%*'STRIP Prices Weekly'!J$1)</f>
        <v>0.67476553770383785</v>
      </c>
      <c r="K242">
        <f>EXP(-'STRIP Yield Curve Weekly'!K241%*'STRIP Prices Weekly'!K$1)</f>
        <v>0.64178623373427668</v>
      </c>
      <c r="L242">
        <f>EXP(-'STRIP Yield Curve Weekly'!L241%*'STRIP Prices Weekly'!L$1)</f>
        <v>0.48894757687925716</v>
      </c>
      <c r="M242">
        <f>EXP(-'STRIP Yield Curve Weekly'!M241%*'STRIP Prices Weekly'!M$1)</f>
        <v>0.37862841128831903</v>
      </c>
      <c r="N242">
        <f>EXP(-'STRIP Yield Curve Weekly'!N241%*'STRIP Prices Weekly'!N$1)</f>
        <v>0.23785358112125873</v>
      </c>
    </row>
    <row r="243" spans="1:14" x14ac:dyDescent="0.25">
      <c r="A243" t="str">
        <f>'STRIP Yield Curve Weekly'!A242</f>
        <v>4/8/2005</v>
      </c>
      <c r="B243">
        <f>EXP(-'STRIP Yield Curve Weekly'!B242%*'STRIP Prices Weekly'!B$1)</f>
        <v>0.96635888229580158</v>
      </c>
      <c r="C243">
        <f>EXP(-'STRIP Yield Curve Weekly'!C242%*'STRIP Prices Weekly'!C$1)</f>
        <v>0.92804041174971164</v>
      </c>
      <c r="D243">
        <f>EXP(-'STRIP Yield Curve Weekly'!D242%*'STRIP Prices Weekly'!D$1)</f>
        <v>0.88939839988682756</v>
      </c>
      <c r="E243">
        <f>EXP(-'STRIP Yield Curve Weekly'!E242%*'STRIP Prices Weekly'!E$1)</f>
        <v>0.85047522286877664</v>
      </c>
      <c r="F243">
        <f>EXP(-'STRIP Yield Curve Weekly'!F242%*'STRIP Prices Weekly'!F$1)</f>
        <v>0.81464731641141452</v>
      </c>
      <c r="G243">
        <f>EXP(-'STRIP Yield Curve Weekly'!G242%*'STRIP Prices Weekly'!G$1)</f>
        <v>0.77408003991193319</v>
      </c>
      <c r="H243">
        <f>EXP(-'STRIP Yield Curve Weekly'!H242%*'STRIP Prices Weekly'!H$1)</f>
        <v>0.73563588804236435</v>
      </c>
      <c r="I243">
        <f>EXP(-'STRIP Yield Curve Weekly'!I242%*'STRIP Prices Weekly'!I$1)</f>
        <v>0.69667239516522017</v>
      </c>
      <c r="J243">
        <f>EXP(-'STRIP Yield Curve Weekly'!J242%*'STRIP Prices Weekly'!J$1)</f>
        <v>0.66046575727821377</v>
      </c>
      <c r="K243">
        <f>EXP(-'STRIP Yield Curve Weekly'!K242%*'STRIP Prices Weekly'!K$1)</f>
        <v>0.6261282854770599</v>
      </c>
      <c r="L243">
        <f>EXP(-'STRIP Yield Curve Weekly'!L242%*'STRIP Prices Weekly'!L$1)</f>
        <v>0.47279187400434092</v>
      </c>
      <c r="M243">
        <f>EXP(-'STRIP Yield Curve Weekly'!M242%*'STRIP Prices Weekly'!M$1)</f>
        <v>0.36465630468960103</v>
      </c>
      <c r="N243">
        <f>EXP(-'STRIP Yield Curve Weekly'!N242%*'STRIP Prices Weekly'!N$1)</f>
        <v>0.22704659914300812</v>
      </c>
    </row>
    <row r="244" spans="1:14" x14ac:dyDescent="0.25">
      <c r="A244" t="str">
        <f>'STRIP Yield Curve Weekly'!A243</f>
        <v>4/1/2005</v>
      </c>
      <c r="B244">
        <f>EXP(-'STRIP Yield Curve Weekly'!B243%*'STRIP Prices Weekly'!B$1)</f>
        <v>0.96698721975684598</v>
      </c>
      <c r="C244">
        <f>EXP(-'STRIP Yield Curve Weekly'!C243%*'STRIP Prices Weekly'!C$1)</f>
        <v>0.92859740307745009</v>
      </c>
      <c r="D244">
        <f>EXP(-'STRIP Yield Curve Weekly'!D243%*'STRIP Prices Weekly'!D$1)</f>
        <v>0.88934503758371941</v>
      </c>
      <c r="E244">
        <f>EXP(-'STRIP Yield Curve Weekly'!E243%*'STRIP Prices Weekly'!E$1)</f>
        <v>0.8509856611186597</v>
      </c>
      <c r="F244">
        <f>EXP(-'STRIP Yield Curve Weekly'!F243%*'STRIP Prices Weekly'!F$1)</f>
        <v>0.81521776916807387</v>
      </c>
      <c r="G244">
        <f>EXP(-'STRIP Yield Curve Weekly'!G243%*'STRIP Prices Weekly'!G$1)</f>
        <v>0.77403359650285475</v>
      </c>
      <c r="H244">
        <f>EXP(-'STRIP Yield Curve Weekly'!H243%*'STRIP Prices Weekly'!H$1)</f>
        <v>0.73537846053399136</v>
      </c>
      <c r="I244">
        <f>EXP(-'STRIP Yield Curve Weekly'!I243%*'STRIP Prices Weekly'!I$1)</f>
        <v>0.6971741799105704</v>
      </c>
      <c r="J244">
        <f>EXP(-'STRIP Yield Curve Weekly'!J243%*'STRIP Prices Weekly'!J$1)</f>
        <v>0.66117944561840747</v>
      </c>
      <c r="K244">
        <f>EXP(-'STRIP Yield Curve Weekly'!K243%*'STRIP Prices Weekly'!K$1)</f>
        <v>0.62914092579985736</v>
      </c>
      <c r="L244">
        <f>EXP(-'STRIP Yield Curve Weekly'!L243%*'STRIP Prices Weekly'!L$1)</f>
        <v>0.47656554988885819</v>
      </c>
      <c r="M244">
        <f>EXP(-'STRIP Yield Curve Weekly'!M243%*'STRIP Prices Weekly'!M$1)</f>
        <v>0.3683211614800268</v>
      </c>
      <c r="N244">
        <f>EXP(-'STRIP Yield Curve Weekly'!N243%*'STRIP Prices Weekly'!N$1)</f>
        <v>0.23103178050028647</v>
      </c>
    </row>
    <row r="245" spans="1:14" x14ac:dyDescent="0.25">
      <c r="A245" t="str">
        <f>'STRIP Yield Curve Weekly'!A244</f>
        <v>3/25/2005</v>
      </c>
      <c r="B245">
        <f>EXP(-'STRIP Yield Curve Weekly'!B244%*'STRIP Prices Weekly'!B$1)</f>
        <v>0.96599173568280361</v>
      </c>
      <c r="C245">
        <f>EXP(-'STRIP Yield Curve Weekly'!C244%*'STRIP Prices Weekly'!C$1)</f>
        <v>0.92650114261305805</v>
      </c>
      <c r="D245">
        <f>EXP(-'STRIP Yield Curve Weekly'!D244%*'STRIP Prices Weekly'!D$1)</f>
        <v>0.8861225674191523</v>
      </c>
      <c r="E245">
        <f>EXP(-'STRIP Yield Curve Weekly'!E244%*'STRIP Prices Weekly'!E$1)</f>
        <v>0.84653815888671913</v>
      </c>
      <c r="F245">
        <f>EXP(-'STRIP Yield Curve Weekly'!F244%*'STRIP Prices Weekly'!F$1)</f>
        <v>0.80755024735067671</v>
      </c>
      <c r="G245">
        <f>EXP(-'STRIP Yield Curve Weekly'!G244%*'STRIP Prices Weekly'!G$1)</f>
        <v>0.76668442726768893</v>
      </c>
      <c r="H245">
        <f>EXP(-'STRIP Yield Curve Weekly'!H244%*'STRIP Prices Weekly'!H$1)</f>
        <v>0.72739181419869514</v>
      </c>
      <c r="I245">
        <f>EXP(-'STRIP Yield Curve Weekly'!I244%*'STRIP Prices Weekly'!I$1)</f>
        <v>0.69001634035315451</v>
      </c>
      <c r="J245">
        <f>EXP(-'STRIP Yield Curve Weekly'!J244%*'STRIP Prices Weekly'!J$1)</f>
        <v>0.65360636311216824</v>
      </c>
      <c r="K245">
        <f>EXP(-'STRIP Yield Curve Weekly'!K244%*'STRIP Prices Weekly'!K$1)</f>
        <v>0.6195263775786134</v>
      </c>
      <c r="L245">
        <f>EXP(-'STRIP Yield Curve Weekly'!L244%*'STRIP Prices Weekly'!L$1)</f>
        <v>0.46582278820696982</v>
      </c>
      <c r="M245">
        <f>EXP(-'STRIP Yield Curve Weekly'!M244%*'STRIP Prices Weekly'!M$1)</f>
        <v>0.36167834929472331</v>
      </c>
      <c r="N245">
        <f>EXP(-'STRIP Yield Curve Weekly'!N244%*'STRIP Prices Weekly'!N$1)</f>
        <v>0.22460768968946659</v>
      </c>
    </row>
    <row r="246" spans="1:14" x14ac:dyDescent="0.25">
      <c r="A246" t="str">
        <f>'STRIP Yield Curve Weekly'!A245</f>
        <v>3/18/2005</v>
      </c>
      <c r="B246">
        <f>EXP(-'STRIP Yield Curve Weekly'!B245%*'STRIP Prices Weekly'!B$1)</f>
        <v>0.96695821057539311</v>
      </c>
      <c r="C246">
        <f>EXP(-'STRIP Yield Curve Weekly'!C245%*'STRIP Prices Weekly'!C$1)</f>
        <v>0.92865312059314342</v>
      </c>
      <c r="D246">
        <f>EXP(-'STRIP Yield Curve Weekly'!D245%*'STRIP Prices Weekly'!D$1)</f>
        <v>0.88926500013207621</v>
      </c>
      <c r="E246">
        <f>EXP(-'STRIP Yield Curve Weekly'!E245%*'STRIP Prices Weekly'!E$1)</f>
        <v>0.84986310109859209</v>
      </c>
      <c r="F246">
        <f>EXP(-'STRIP Yield Curve Weekly'!F245%*'STRIP Prices Weekly'!F$1)</f>
        <v>0.81334492289781113</v>
      </c>
      <c r="G246">
        <f>EXP(-'STRIP Yield Curve Weekly'!G245%*'STRIP Prices Weekly'!G$1)</f>
        <v>0.77199284278826008</v>
      </c>
      <c r="H246">
        <f>EXP(-'STRIP Yield Curve Weekly'!H245%*'STRIP Prices Weekly'!H$1)</f>
        <v>0.73157904907969873</v>
      </c>
      <c r="I246">
        <f>EXP(-'STRIP Yield Curve Weekly'!I245%*'STRIP Prices Weekly'!I$1)</f>
        <v>0.69372475761727403</v>
      </c>
      <c r="J246">
        <f>EXP(-'STRIP Yield Curve Weekly'!J245%*'STRIP Prices Weekly'!J$1)</f>
        <v>0.65761869927979177</v>
      </c>
      <c r="K246">
        <f>EXP(-'STRIP Yield Curve Weekly'!K245%*'STRIP Prices Weekly'!K$1)</f>
        <v>0.62525231919686275</v>
      </c>
      <c r="L246">
        <f>EXP(-'STRIP Yield Curve Weekly'!L245%*'STRIP Prices Weekly'!L$1)</f>
        <v>0.46968172242596296</v>
      </c>
      <c r="M246">
        <f>EXP(-'STRIP Yield Curve Weekly'!M245%*'STRIP Prices Weekly'!M$1)</f>
        <v>0.36305534165053893</v>
      </c>
      <c r="N246">
        <f>EXP(-'STRIP Yield Curve Weekly'!N245%*'STRIP Prices Weekly'!N$1)</f>
        <v>0.22595938686403796</v>
      </c>
    </row>
    <row r="247" spans="1:14" x14ac:dyDescent="0.25">
      <c r="A247" t="str">
        <f>'STRIP Yield Curve Weekly'!A246</f>
        <v>3/11/2005</v>
      </c>
      <c r="B247">
        <f>EXP(-'STRIP Yield Curve Weekly'!B246%*'STRIP Prices Weekly'!B$1)</f>
        <v>0.96641686556822004</v>
      </c>
      <c r="C247">
        <f>EXP(-'STRIP Yield Curve Weekly'!C246%*'STRIP Prices Weekly'!C$1)</f>
        <v>0.92831886563923161</v>
      </c>
      <c r="D247">
        <f>EXP(-'STRIP Yield Curve Weekly'!D246%*'STRIP Prices Weekly'!D$1)</f>
        <v>0.88825181565680444</v>
      </c>
      <c r="E247">
        <f>EXP(-'STRIP Yield Curve Weekly'!E246%*'STRIP Prices Weekly'!E$1)</f>
        <v>0.84840259296176401</v>
      </c>
      <c r="F247">
        <f>EXP(-'STRIP Yield Curve Weekly'!F246%*'STRIP Prices Weekly'!F$1)</f>
        <v>0.81330425666833039</v>
      </c>
      <c r="G247">
        <f>EXP(-'STRIP Yield Curve Weekly'!G246%*'STRIP Prices Weekly'!G$1)</f>
        <v>0.77088197311276963</v>
      </c>
      <c r="H247">
        <f>EXP(-'STRIP Yield Curve Weekly'!H246%*'STRIP Prices Weekly'!H$1)</f>
        <v>0.7298399612782801</v>
      </c>
      <c r="I247">
        <f>EXP(-'STRIP Yield Curve Weekly'!I246%*'STRIP Prices Weekly'!I$1)</f>
        <v>0.69184039017804755</v>
      </c>
      <c r="J247">
        <f>EXP(-'STRIP Yield Curve Weekly'!J246%*'STRIP Prices Weekly'!J$1)</f>
        <v>0.65572748208583442</v>
      </c>
      <c r="K247">
        <f>EXP(-'STRIP Yield Curve Weekly'!K246%*'STRIP Prices Weekly'!K$1)</f>
        <v>0.62313007117765784</v>
      </c>
      <c r="L247">
        <f>EXP(-'STRIP Yield Curve Weekly'!L246%*'STRIP Prices Weekly'!L$1)</f>
        <v>0.47024567879902318</v>
      </c>
      <c r="M247">
        <f>EXP(-'STRIP Yield Curve Weekly'!M246%*'STRIP Prices Weekly'!M$1)</f>
        <v>0.36240242983249027</v>
      </c>
      <c r="N247">
        <f>EXP(-'STRIP Yield Curve Weekly'!N246%*'STRIP Prices Weekly'!N$1)</f>
        <v>0.22595938686403796</v>
      </c>
    </row>
    <row r="248" spans="1:14" x14ac:dyDescent="0.25">
      <c r="A248" t="str">
        <f>'STRIP Yield Curve Weekly'!A247</f>
        <v>3/4/2005</v>
      </c>
      <c r="B248">
        <f>EXP(-'STRIP Yield Curve Weekly'!B247%*'STRIP Prices Weekly'!B$1)</f>
        <v>0.96878748971763939</v>
      </c>
      <c r="C248">
        <f>EXP(-'STRIP Yield Curve Weekly'!C247%*'STRIP Prices Weekly'!C$1)</f>
        <v>0.93231923138393646</v>
      </c>
      <c r="D248">
        <f>EXP(-'STRIP Yield Curve Weekly'!D247%*'STRIP Prices Weekly'!D$1)</f>
        <v>0.89614773212012488</v>
      </c>
      <c r="E248">
        <f>EXP(-'STRIP Yield Curve Weekly'!E247%*'STRIP Prices Weekly'!E$1)</f>
        <v>0.85747779098790966</v>
      </c>
      <c r="F248">
        <f>EXP(-'STRIP Yield Curve Weekly'!F247%*'STRIP Prices Weekly'!F$1)</f>
        <v>0.82151917526999385</v>
      </c>
      <c r="G248">
        <f>EXP(-'STRIP Yield Curve Weekly'!G247%*'STRIP Prices Weekly'!G$1)</f>
        <v>0.78192222492547725</v>
      </c>
      <c r="H248">
        <f>EXP(-'STRIP Yield Curve Weekly'!H247%*'STRIP Prices Weekly'!H$1)</f>
        <v>0.74418173984043245</v>
      </c>
      <c r="I248">
        <f>EXP(-'STRIP Yield Curve Weekly'!I247%*'STRIP Prices Weekly'!I$1)</f>
        <v>0.70655092413506637</v>
      </c>
      <c r="J248">
        <f>EXP(-'STRIP Yield Curve Weekly'!J247%*'STRIP Prices Weekly'!J$1)</f>
        <v>0.67095044311912377</v>
      </c>
      <c r="K248">
        <f>EXP(-'STRIP Yield Curve Weekly'!K247%*'STRIP Prices Weekly'!K$1)</f>
        <v>0.63699084217798252</v>
      </c>
      <c r="L248">
        <f>EXP(-'STRIP Yield Curve Weekly'!L247%*'STRIP Prices Weekly'!L$1)</f>
        <v>0.48543979748513921</v>
      </c>
      <c r="M248">
        <f>EXP(-'STRIP Yield Curve Weekly'!M247%*'STRIP Prices Weekly'!M$1)</f>
        <v>0.37486099564871189</v>
      </c>
      <c r="N248">
        <f>EXP(-'STRIP Yield Curve Weekly'!N247%*'STRIP Prices Weekly'!N$1)</f>
        <v>0.22985651788678008</v>
      </c>
    </row>
    <row r="249" spans="1:14" x14ac:dyDescent="0.25">
      <c r="A249" t="str">
        <f>'STRIP Yield Curve Weekly'!A248</f>
        <v>2/25/2005</v>
      </c>
      <c r="B249">
        <f>EXP(-'STRIP Yield Curve Weekly'!B248%*'STRIP Prices Weekly'!B$1)</f>
        <v>0.96901033646666823</v>
      </c>
      <c r="C249">
        <f>EXP(-'STRIP Yield Curve Weekly'!C248%*'STRIP Prices Weekly'!C$1)</f>
        <v>0.93304672406967948</v>
      </c>
      <c r="D249">
        <f>EXP(-'STRIP Yield Curve Weekly'!D248%*'STRIP Prices Weekly'!D$1)</f>
        <v>0.89751988758152346</v>
      </c>
      <c r="E249">
        <f>EXP(-'STRIP Yield Curve Weekly'!E248%*'STRIP Prices Weekly'!E$1)</f>
        <v>0.86036376208194598</v>
      </c>
      <c r="F249">
        <f>EXP(-'STRIP Yield Curve Weekly'!F248%*'STRIP Prices Weekly'!F$1)</f>
        <v>0.82304039243625837</v>
      </c>
      <c r="G249">
        <f>EXP(-'STRIP Yield Curve Weekly'!G248%*'STRIP Prices Weekly'!G$1)</f>
        <v>0.78544880378898496</v>
      </c>
      <c r="H249">
        <f>EXP(-'STRIP Yield Curve Weekly'!H248%*'STRIP Prices Weekly'!H$1)</f>
        <v>0.74700007010544511</v>
      </c>
      <c r="I249">
        <f>EXP(-'STRIP Yield Curve Weekly'!I248%*'STRIP Prices Weekly'!I$1)</f>
        <v>0.70960982659944927</v>
      </c>
      <c r="J249">
        <f>EXP(-'STRIP Yield Curve Weekly'!J248%*'STRIP Prices Weekly'!J$1)</f>
        <v>0.67452266582982479</v>
      </c>
      <c r="K249">
        <f>EXP(-'STRIP Yield Curve Weekly'!K248%*'STRIP Prices Weekly'!K$1)</f>
        <v>0.63999174573541773</v>
      </c>
      <c r="L249">
        <f>EXP(-'STRIP Yield Curve Weekly'!L248%*'STRIP Prices Weekly'!L$1)</f>
        <v>0.48938782778163759</v>
      </c>
      <c r="M249">
        <f>EXP(-'STRIP Yield Curve Weekly'!M248%*'STRIP Prices Weekly'!M$1)</f>
        <v>0.37689072034967891</v>
      </c>
      <c r="N249">
        <f>EXP(-'STRIP Yield Curve Weekly'!N248%*'STRIP Prices Weekly'!N$1)</f>
        <v>0.24130345214722651</v>
      </c>
    </row>
    <row r="250" spans="1:14" x14ac:dyDescent="0.25">
      <c r="A250" t="str">
        <f>'STRIP Yield Curve Weekly'!A249</f>
        <v>2/18/2005</v>
      </c>
      <c r="B250">
        <f>EXP(-'STRIP Yield Curve Weekly'!B249%*'STRIP Prices Weekly'!B$1)</f>
        <v>0.96977615709179477</v>
      </c>
      <c r="C250">
        <f>EXP(-'STRIP Yield Curve Weekly'!C249%*'STRIP Prices Weekly'!C$1)</f>
        <v>0.93383081258897171</v>
      </c>
      <c r="D250">
        <f>EXP(-'STRIP Yield Curve Weekly'!D249%*'STRIP Prices Weekly'!D$1)</f>
        <v>0.8984897326821969</v>
      </c>
      <c r="E250">
        <f>EXP(-'STRIP Yield Curve Weekly'!E249%*'STRIP Prices Weekly'!E$1)</f>
        <v>0.86125900584057435</v>
      </c>
      <c r="F250">
        <f>EXP(-'STRIP Yield Curve Weekly'!F249%*'STRIP Prices Weekly'!F$1)</f>
        <v>0.82534813486675773</v>
      </c>
      <c r="G250">
        <f>EXP(-'STRIP Yield Curve Weekly'!G249%*'STRIP Prices Weekly'!G$1)</f>
        <v>0.78516609311059637</v>
      </c>
      <c r="H250">
        <f>EXP(-'STRIP Yield Curve Weekly'!H249%*'STRIP Prices Weekly'!H$1)</f>
        <v>0.74710465743620225</v>
      </c>
      <c r="I250">
        <f>EXP(-'STRIP Yield Curve Weekly'!I249%*'STRIP Prices Weekly'!I$1)</f>
        <v>0.71034820470917726</v>
      </c>
      <c r="J250">
        <f>EXP(-'STRIP Yield Curve Weekly'!J249%*'STRIP Prices Weekly'!J$1)</f>
        <v>0.67452266582982479</v>
      </c>
      <c r="K250">
        <f>EXP(-'STRIP Yield Curve Weekly'!K249%*'STRIP Prices Weekly'!K$1)</f>
        <v>0.64037585600441638</v>
      </c>
      <c r="L250">
        <f>EXP(-'STRIP Yield Curve Weekly'!L249%*'STRIP Prices Weekly'!L$1)</f>
        <v>0.48689830354280172</v>
      </c>
      <c r="M250">
        <f>EXP(-'STRIP Yield Curve Weekly'!M249%*'STRIP Prices Weekly'!M$1)</f>
        <v>0.37508597973457725</v>
      </c>
      <c r="N250">
        <f>EXP(-'STRIP Yield Curve Weekly'!N249%*'STRIP Prices Weekly'!N$1)</f>
        <v>0.22985651788678008</v>
      </c>
    </row>
    <row r="251" spans="1:14" x14ac:dyDescent="0.25">
      <c r="A251" t="str">
        <f>'STRIP Yield Curve Weekly'!A250</f>
        <v>2/11/2005</v>
      </c>
      <c r="B251">
        <f>EXP(-'STRIP Yield Curve Weekly'!B250%*'STRIP Prices Weekly'!B$1)</f>
        <v>0.97060081725624126</v>
      </c>
      <c r="C251">
        <f>EXP(-'STRIP Yield Curve Weekly'!C250%*'STRIP Prices Weekly'!C$1)</f>
        <v>0.93631810918834268</v>
      </c>
      <c r="D251">
        <f>EXP(-'STRIP Yield Curve Weekly'!D250%*'STRIP Prices Weekly'!D$1)</f>
        <v>0.90148669065764431</v>
      </c>
      <c r="E251">
        <f>EXP(-'STRIP Yield Curve Weekly'!E250%*'STRIP Prices Weekly'!E$1)</f>
        <v>0.86810726045795739</v>
      </c>
      <c r="F251">
        <f>EXP(-'STRIP Yield Curve Weekly'!F250%*'STRIP Prices Weekly'!F$1)</f>
        <v>0.83131208589726202</v>
      </c>
      <c r="G251">
        <f>EXP(-'STRIP Yield Curve Weekly'!G250%*'STRIP Prices Weekly'!G$1)</f>
        <v>0.79364422301401405</v>
      </c>
      <c r="H251">
        <f>EXP(-'STRIP Yield Curve Weekly'!H250%*'STRIP Prices Weekly'!H$1)</f>
        <v>0.75583664816934071</v>
      </c>
      <c r="I251">
        <f>EXP(-'STRIP Yield Curve Weekly'!I250%*'STRIP Prices Weekly'!I$1)</f>
        <v>0.71926889965724039</v>
      </c>
      <c r="J251">
        <f>EXP(-'STRIP Yield Curve Weekly'!J250%*'STRIP Prices Weekly'!J$1)</f>
        <v>0.68529217418619703</v>
      </c>
      <c r="K251">
        <f>EXP(-'STRIP Yield Curve Weekly'!K250%*'STRIP Prices Weekly'!K$1)</f>
        <v>0.65252880184554973</v>
      </c>
      <c r="L251">
        <f>EXP(-'STRIP Yield Curve Weekly'!L250%*'STRIP Prices Weekly'!L$1)</f>
        <v>0.50270588578862563</v>
      </c>
      <c r="M251">
        <f>EXP(-'STRIP Yield Curve Weekly'!M250%*'STRIP Prices Weekly'!M$1)</f>
        <v>0.39008133902571318</v>
      </c>
      <c r="N251">
        <f>EXP(-'STRIP Yield Curve Weekly'!N250%*'STRIP Prices Weekly'!N$1)</f>
        <v>0.247610086976773</v>
      </c>
    </row>
    <row r="252" spans="1:14" x14ac:dyDescent="0.25">
      <c r="A252" t="str">
        <f>'STRIP Yield Curve Weekly'!A251</f>
        <v>2/4/2005</v>
      </c>
      <c r="B252">
        <f>EXP(-'STRIP Yield Curve Weekly'!B251%*'STRIP Prices Weekly'!B$1)</f>
        <v>0.97105710686000912</v>
      </c>
      <c r="C252">
        <f>EXP(-'STRIP Yield Curve Weekly'!C251%*'STRIP Prices Weekly'!C$1)</f>
        <v>0.93695502202841396</v>
      </c>
      <c r="D252">
        <f>EXP(-'STRIP Yield Curve Weekly'!D251%*'STRIP Prices Weekly'!D$1)</f>
        <v>0.90354442523835521</v>
      </c>
      <c r="E252">
        <f>EXP(-'STRIP Yield Curve Weekly'!E251%*'STRIP Prices Weekly'!E$1)</f>
        <v>0.86838509923313711</v>
      </c>
      <c r="F252">
        <f>EXP(-'STRIP Yield Curve Weekly'!F251%*'STRIP Prices Weekly'!F$1)</f>
        <v>0.8316862605188915</v>
      </c>
      <c r="G252">
        <f>EXP(-'STRIP Yield Curve Weekly'!G251%*'STRIP Prices Weekly'!G$1)</f>
        <v>0.79388235199848001</v>
      </c>
      <c r="H252">
        <f>EXP(-'STRIP Yield Curve Weekly'!H251%*'STRIP Prices Weekly'!H$1)</f>
        <v>0.75615416623569831</v>
      </c>
      <c r="I252">
        <f>EXP(-'STRIP Yield Curve Weekly'!I251%*'STRIP Prices Weekly'!I$1)</f>
        <v>0.7201901533253674</v>
      </c>
      <c r="J252">
        <f>EXP(-'STRIP Yield Curve Weekly'!J251%*'STRIP Prices Weekly'!J$1)</f>
        <v>0.68609443526120584</v>
      </c>
      <c r="K252">
        <f>EXP(-'STRIP Yield Curve Weekly'!K251%*'STRIP Prices Weekly'!K$1)</f>
        <v>0.65298573191370746</v>
      </c>
      <c r="L252">
        <f>EXP(-'STRIP Yield Curve Weekly'!L251%*'STRIP Prices Weekly'!L$1)</f>
        <v>0.50052386452247266</v>
      </c>
      <c r="M252">
        <f>EXP(-'STRIP Yield Curve Weekly'!M251%*'STRIP Prices Weekly'!M$1)</f>
        <v>0.38860184276064591</v>
      </c>
      <c r="N252">
        <f>EXP(-'STRIP Yield Curve Weekly'!N251%*'STRIP Prices Weekly'!N$1)</f>
        <v>0.24094176829970707</v>
      </c>
    </row>
    <row r="253" spans="1:14" x14ac:dyDescent="0.25">
      <c r="A253" t="str">
        <f>'STRIP Yield Curve Weekly'!A252</f>
        <v>1/28/2005</v>
      </c>
      <c r="B253">
        <f>EXP(-'STRIP Yield Curve Weekly'!B252%*'STRIP Prices Weekly'!B$1)</f>
        <v>0.97146503650411897</v>
      </c>
      <c r="C253">
        <f>EXP(-'STRIP Yield Curve Weekly'!C252%*'STRIP Prices Weekly'!C$1)</f>
        <v>0.9376298725613128</v>
      </c>
      <c r="D253">
        <f>EXP(-'STRIP Yield Curve Weekly'!D252%*'STRIP Prices Weekly'!D$1)</f>
        <v>0.90427659271059324</v>
      </c>
      <c r="E253">
        <f>EXP(-'STRIP Yield Curve Weekly'!E252%*'STRIP Prices Weekly'!E$1)</f>
        <v>0.86734366210130887</v>
      </c>
      <c r="F253">
        <f>EXP(-'STRIP Yield Curve Weekly'!F252%*'STRIP Prices Weekly'!F$1)</f>
        <v>0.82907057067261303</v>
      </c>
      <c r="G253">
        <f>EXP(-'STRIP Yield Curve Weekly'!G252%*'STRIP Prices Weekly'!G$1)</f>
        <v>0.79207436212759741</v>
      </c>
      <c r="H253">
        <f>EXP(-'STRIP Yield Curve Weekly'!H252%*'STRIP Prices Weekly'!H$1)</f>
        <v>0.75367050688868975</v>
      </c>
      <c r="I253">
        <f>EXP(-'STRIP Yield Curve Weekly'!I252%*'STRIP Prices Weekly'!I$1)</f>
        <v>0.71668418689293922</v>
      </c>
      <c r="J253">
        <f>EXP(-'STRIP Yield Curve Weekly'!J252%*'STRIP Prices Weekly'!J$1)</f>
        <v>0.68141756246316587</v>
      </c>
      <c r="K253">
        <f>EXP(-'STRIP Yield Curve Weekly'!K252%*'STRIP Prices Weekly'!K$1)</f>
        <v>0.64732939678117363</v>
      </c>
      <c r="L253">
        <f>EXP(-'STRIP Yield Curve Weekly'!L252%*'STRIP Prices Weekly'!L$1)</f>
        <v>0.49071096034180128</v>
      </c>
      <c r="M253">
        <f>EXP(-'STRIP Yield Curve Weekly'!M252%*'STRIP Prices Weekly'!M$1)</f>
        <v>0.37749422817975409</v>
      </c>
      <c r="N253">
        <f>EXP(-'STRIP Yield Curve Weekly'!N252%*'STRIP Prices Weekly'!N$1)</f>
        <v>0.22930552370135152</v>
      </c>
    </row>
    <row r="254" spans="1:14" x14ac:dyDescent="0.25">
      <c r="A254" t="str">
        <f>'STRIP Yield Curve Weekly'!A253</f>
        <v>1/21/2005</v>
      </c>
      <c r="B254">
        <f>EXP(-'STRIP Yield Curve Weekly'!B253%*'STRIP Prices Weekly'!B$1)</f>
        <v>0.97226196452988833</v>
      </c>
      <c r="C254">
        <f>EXP(-'STRIP Yield Curve Weekly'!C253%*'STRIP Prices Weekly'!C$1)</f>
        <v>0.9396761352994929</v>
      </c>
      <c r="D254">
        <f>EXP(-'STRIP Yield Curve Weekly'!D253%*'STRIP Prices Weekly'!D$1)</f>
        <v>0.90566119484797436</v>
      </c>
      <c r="E254">
        <f>EXP(-'STRIP Yield Curve Weekly'!E253%*'STRIP Prices Weekly'!E$1)</f>
        <v>0.87001919879198397</v>
      </c>
      <c r="F254">
        <f>EXP(-'STRIP Yield Curve Weekly'!F253%*'STRIP Prices Weekly'!F$1)</f>
        <v>0.83489442437456163</v>
      </c>
      <c r="G254">
        <f>EXP(-'STRIP Yield Curve Weekly'!G253%*'STRIP Prices Weekly'!G$1)</f>
        <v>0.7994270463218307</v>
      </c>
      <c r="H254">
        <f>EXP(-'STRIP Yield Curve Weekly'!H253%*'STRIP Prices Weekly'!H$1)</f>
        <v>0.75626003522962792</v>
      </c>
      <c r="I254">
        <f>EXP(-'STRIP Yield Curve Weekly'!I253%*'STRIP Prices Weekly'!I$1)</f>
        <v>0.71765954047721647</v>
      </c>
      <c r="J254">
        <f>EXP(-'STRIP Yield Curve Weekly'!J253%*'STRIP Prices Weekly'!J$1)</f>
        <v>0.68166291694680992</v>
      </c>
      <c r="K254">
        <f>EXP(-'STRIP Yield Curve Weekly'!K253%*'STRIP Prices Weekly'!K$1)</f>
        <v>0.64648841532174495</v>
      </c>
      <c r="L254">
        <f>EXP(-'STRIP Yield Curve Weekly'!L253%*'STRIP Prices Weekly'!L$1)</f>
        <v>0.48902092451672424</v>
      </c>
      <c r="M254">
        <f>EXP(-'STRIP Yield Curve Weekly'!M253%*'STRIP Prices Weekly'!M$1)</f>
        <v>0.37448632202109983</v>
      </c>
      <c r="N254">
        <f>EXP(-'STRIP Yield Curve Weekly'!N253%*'STRIP Prices Weekly'!N$1)</f>
        <v>0.22697849537934056</v>
      </c>
    </row>
    <row r="255" spans="1:14" x14ac:dyDescent="0.25">
      <c r="A255" t="str">
        <f>'STRIP Yield Curve Weekly'!A254</f>
        <v>1/14/2005</v>
      </c>
      <c r="B255">
        <f>EXP(-'STRIP Yield Curve Weekly'!B254%*'STRIP Prices Weekly'!B$1)</f>
        <v>0.97304008530832387</v>
      </c>
      <c r="C255">
        <f>EXP(-'STRIP Yield Curve Weekly'!C254%*'STRIP Prices Weekly'!C$1)</f>
        <v>0.93764862534629123</v>
      </c>
      <c r="D255">
        <f>EXP(-'STRIP Yield Curve Weekly'!D254%*'STRIP Prices Weekly'!D$1)</f>
        <v>0.90349021419918829</v>
      </c>
      <c r="E255">
        <f>EXP(-'STRIP Yield Curve Weekly'!E254%*'STRIP Prices Weekly'!E$1)</f>
        <v>0.86592238426184687</v>
      </c>
      <c r="F255">
        <f>EXP(-'STRIP Yield Curve Weekly'!F254%*'STRIP Prices Weekly'!F$1)</f>
        <v>0.83222703232002448</v>
      </c>
      <c r="G255">
        <f>EXP(-'STRIP Yield Curve Weekly'!G254%*'STRIP Prices Weekly'!G$1)</f>
        <v>0.79559899118168531</v>
      </c>
      <c r="H255">
        <f>EXP(-'STRIP Yield Curve Weekly'!H254%*'STRIP Prices Weekly'!H$1)</f>
        <v>0.75009155992719445</v>
      </c>
      <c r="I255">
        <f>EXP(-'STRIP Yield Curve Weekly'!I254%*'STRIP Prices Weekly'!I$1)</f>
        <v>0.71365187897609705</v>
      </c>
      <c r="J255">
        <f>EXP(-'STRIP Yield Curve Weekly'!J254%*'STRIP Prices Weekly'!J$1)</f>
        <v>0.67762584120530489</v>
      </c>
      <c r="K255">
        <f>EXP(-'STRIP Yield Curve Weekly'!K254%*'STRIP Prices Weekly'!K$1)</f>
        <v>0.6419787984876657</v>
      </c>
      <c r="L255">
        <f>EXP(-'STRIP Yield Curve Weekly'!L254%*'STRIP Prices Weekly'!L$1)</f>
        <v>0.48282548756826499</v>
      </c>
      <c r="M255">
        <f>EXP(-'STRIP Yield Curve Weekly'!M254%*'STRIP Prices Weekly'!M$1)</f>
        <v>0.36765877971179722</v>
      </c>
      <c r="N255">
        <f>EXP(-'STRIP Yield Curve Weekly'!N254%*'STRIP Prices Weekly'!N$1)</f>
        <v>0.22113099842915407</v>
      </c>
    </row>
    <row r="256" spans="1:14" x14ac:dyDescent="0.25">
      <c r="A256" t="str">
        <f>'STRIP Yield Curve Weekly'!A255</f>
        <v>1/7/2005</v>
      </c>
      <c r="B256">
        <f>EXP(-'STRIP Yield Curve Weekly'!B255%*'STRIP Prices Weekly'!B$1)</f>
        <v>0.97238836680124685</v>
      </c>
      <c r="C256">
        <f>EXP(-'STRIP Yield Curve Weekly'!C255%*'STRIP Prices Weekly'!C$1)</f>
        <v>0.93915006397744327</v>
      </c>
      <c r="D256">
        <f>EXP(-'STRIP Yield Curve Weekly'!D255%*'STRIP Prices Weekly'!D$1)</f>
        <v>0.90419521147945958</v>
      </c>
      <c r="E256">
        <f>EXP(-'STRIP Yield Curve Weekly'!E255%*'STRIP Prices Weekly'!E$1)</f>
        <v>0.8672742773837665</v>
      </c>
      <c r="F256">
        <f>EXP(-'STRIP Yield Curve Weekly'!F255%*'STRIP Prices Weekly'!F$1)</f>
        <v>0.83077190861806327</v>
      </c>
      <c r="G256">
        <f>EXP(-'STRIP Yield Curve Weekly'!G255%*'STRIP Prices Weekly'!G$1)</f>
        <v>0.79269242114173688</v>
      </c>
      <c r="H256">
        <f>EXP(-'STRIP Yield Curve Weekly'!H255%*'STRIP Prices Weekly'!H$1)</f>
        <v>0.75024909569545584</v>
      </c>
      <c r="I256">
        <f>EXP(-'STRIP Yield Curve Weekly'!I255%*'STRIP Prices Weekly'!I$1)</f>
        <v>0.71125803257681841</v>
      </c>
      <c r="J256">
        <f>EXP(-'STRIP Yield Curve Weekly'!J255%*'STRIP Prices Weekly'!J$1)</f>
        <v>0.67379457459076808</v>
      </c>
      <c r="K256">
        <f>EXP(-'STRIP Yield Curve Weekly'!K255%*'STRIP Prices Weekly'!K$1)</f>
        <v>0.63679977358705075</v>
      </c>
      <c r="L256">
        <f>EXP(-'STRIP Yield Curve Weekly'!L255%*'STRIP Prices Weekly'!L$1)</f>
        <v>0.47378578017596973</v>
      </c>
      <c r="M256">
        <f>EXP(-'STRIP Yield Curve Weekly'!M255%*'STRIP Prices Weekly'!M$1)</f>
        <v>0.35693556631669676</v>
      </c>
      <c r="N256">
        <f>EXP(-'STRIP Yield Curve Weekly'!N255%*'STRIP Prices Weekly'!N$1)</f>
        <v>0.21165451073608427</v>
      </c>
    </row>
    <row r="257" spans="1:14" x14ac:dyDescent="0.25">
      <c r="A257" t="str">
        <f>'STRIP Yield Curve Weekly'!A256</f>
        <v>12/31/2004</v>
      </c>
      <c r="B257">
        <f>EXP(-'STRIP Yield Curve Weekly'!B256%*'STRIP Prices Weekly'!B$1)</f>
        <v>0.97443252798954805</v>
      </c>
      <c r="C257">
        <f>EXP(-'STRIP Yield Curve Weekly'!C256%*'STRIP Prices Weekly'!C$1)</f>
        <v>0.94044698573592411</v>
      </c>
      <c r="D257">
        <f>EXP(-'STRIP Yield Curve Weekly'!D256%*'STRIP Prices Weekly'!D$1)</f>
        <v>0.90794633913149025</v>
      </c>
      <c r="E257">
        <f>EXP(-'STRIP Yield Curve Weekly'!E256%*'STRIP Prices Weekly'!E$1)</f>
        <v>0.87123807868713565</v>
      </c>
      <c r="F257">
        <f>EXP(-'STRIP Yield Curve Weekly'!F256%*'STRIP Prices Weekly'!F$1)</f>
        <v>0.83598049291784704</v>
      </c>
      <c r="G257">
        <f>EXP(-'STRIP Yield Curve Weekly'!G256%*'STRIP Prices Weekly'!G$1)</f>
        <v>0.79789361895423461</v>
      </c>
      <c r="H257">
        <f>EXP(-'STRIP Yield Curve Weekly'!H256%*'STRIP Prices Weekly'!H$1)</f>
        <v>0.75361775179965718</v>
      </c>
      <c r="I257">
        <f>EXP(-'STRIP Yield Curve Weekly'!I256%*'STRIP Prices Weekly'!I$1)</f>
        <v>0.71428016903667702</v>
      </c>
      <c r="J257">
        <f>EXP(-'STRIP Yield Curve Weekly'!J256%*'STRIP Prices Weekly'!J$1)</f>
        <v>0.67689440034596327</v>
      </c>
      <c r="K257">
        <f>EXP(-'STRIP Yield Curve Weekly'!K256%*'STRIP Prices Weekly'!K$1)</f>
        <v>0.63999174573541773</v>
      </c>
      <c r="L257">
        <f>EXP(-'STRIP Yield Curve Weekly'!L256%*'STRIP Prices Weekly'!L$1)</f>
        <v>0.47478177574365704</v>
      </c>
      <c r="M257">
        <f>EXP(-'STRIP Yield Curve Weekly'!M256%*'STRIP Prices Weekly'!M$1)</f>
        <v>0.35822285007593735</v>
      </c>
      <c r="N257">
        <f>EXP(-'STRIP Yield Curve Weekly'!N256%*'STRIP Prices Weekly'!N$1)</f>
        <v>0.21311997690421092</v>
      </c>
    </row>
    <row r="258" spans="1:14" x14ac:dyDescent="0.25">
      <c r="A258" t="str">
        <f>'STRIP Yield Curve Weekly'!A257</f>
        <v>12/24/2004</v>
      </c>
      <c r="B258">
        <f>EXP(-'STRIP Yield Curve Weekly'!B257%*'STRIP Prices Weekly'!B$1)</f>
        <v>0.97404283292256155</v>
      </c>
      <c r="C258">
        <f>EXP(-'STRIP Yield Curve Weekly'!C257%*'STRIP Prices Weekly'!C$1)</f>
        <v>0.94227322376637224</v>
      </c>
      <c r="D258">
        <f>EXP(-'STRIP Yield Curve Weekly'!D257%*'STRIP Prices Weekly'!D$1)</f>
        <v>0.90900925803457988</v>
      </c>
      <c r="E258">
        <f>EXP(-'STRIP Yield Curve Weekly'!E257%*'STRIP Prices Weekly'!E$1)</f>
        <v>0.87354118597885022</v>
      </c>
      <c r="F258">
        <f>EXP(-'STRIP Yield Curve Weekly'!F257%*'STRIP Prices Weekly'!F$1)</f>
        <v>0.83673321403516721</v>
      </c>
      <c r="G258">
        <f>EXP(-'STRIP Yield Curve Weekly'!G257%*'STRIP Prices Weekly'!G$1)</f>
        <v>0.798276699823386</v>
      </c>
      <c r="H258">
        <f>EXP(-'STRIP Yield Curve Weekly'!H257%*'STRIP Prices Weekly'!H$1)</f>
        <v>0.7535122526995145</v>
      </c>
      <c r="I258">
        <f>EXP(-'STRIP Yield Curve Weekly'!I257%*'STRIP Prices Weekly'!I$1)</f>
        <v>0.71319528789828224</v>
      </c>
      <c r="J258">
        <f>EXP(-'STRIP Yield Curve Weekly'!J257%*'STRIP Prices Weekly'!J$1)</f>
        <v>0.67695532358349897</v>
      </c>
      <c r="K258">
        <f>EXP(-'STRIP Yield Curve Weekly'!K257%*'STRIP Prices Weekly'!K$1)</f>
        <v>0.6385853115396769</v>
      </c>
      <c r="L258">
        <f>EXP(-'STRIP Yield Curve Weekly'!L257%*'STRIP Prices Weekly'!L$1)</f>
        <v>0.47592262047150979</v>
      </c>
      <c r="M258">
        <f>EXP(-'STRIP Yield Curve Weekly'!M257%*'STRIP Prices Weekly'!M$1)</f>
        <v>0.35772168898045426</v>
      </c>
      <c r="N258">
        <f>EXP(-'STRIP Yield Curve Weekly'!N257%*'STRIP Prices Weekly'!N$1)</f>
        <v>0.22013814453292976</v>
      </c>
    </row>
    <row r="259" spans="1:14" x14ac:dyDescent="0.25">
      <c r="A259" t="str">
        <f>'STRIP Yield Curve Weekly'!A258</f>
        <v>12/17/2004</v>
      </c>
      <c r="B259">
        <f>EXP(-'STRIP Yield Curve Weekly'!B258%*'STRIP Prices Weekly'!B$1)</f>
        <v>0.97363382083128569</v>
      </c>
      <c r="C259">
        <f>EXP(-'STRIP Yield Curve Weekly'!C258%*'STRIP Prices Weekly'!C$1)</f>
        <v>0.94223553359123002</v>
      </c>
      <c r="D259">
        <f>EXP(-'STRIP Yield Curve Weekly'!D258%*'STRIP Prices Weekly'!D$1)</f>
        <v>0.90849127039800115</v>
      </c>
      <c r="E259">
        <f>EXP(-'STRIP Yield Curve Weekly'!E258%*'STRIP Prices Weekly'!E$1)</f>
        <v>0.87224930125410982</v>
      </c>
      <c r="F259">
        <f>EXP(-'STRIP Yield Curve Weekly'!F258%*'STRIP Prices Weekly'!F$1)</f>
        <v>0.83673321403516721</v>
      </c>
      <c r="G259">
        <f>EXP(-'STRIP Yield Curve Weekly'!G258%*'STRIP Prices Weekly'!G$1)</f>
        <v>0.79856413116986047</v>
      </c>
      <c r="H259">
        <f>EXP(-'STRIP Yield Curve Weekly'!H258%*'STRIP Prices Weekly'!H$1)</f>
        <v>0.75435665920191075</v>
      </c>
      <c r="I259">
        <f>EXP(-'STRIP Yield Curve Weekly'!I258%*'STRIP Prices Weekly'!I$1)</f>
        <v>0.71490901223585557</v>
      </c>
      <c r="J259">
        <f>EXP(-'STRIP Yield Curve Weekly'!J258%*'STRIP Prices Weekly'!J$1)</f>
        <v>0.67811390749375211</v>
      </c>
      <c r="K259">
        <f>EXP(-'STRIP Yield Curve Weekly'!K258%*'STRIP Prices Weekly'!K$1)</f>
        <v>0.64114476828672162</v>
      </c>
      <c r="L259">
        <f>EXP(-'STRIP Yield Curve Weekly'!L258%*'STRIP Prices Weekly'!L$1)</f>
        <v>0.47506673028691759</v>
      </c>
      <c r="M259">
        <f>EXP(-'STRIP Yield Curve Weekly'!M258%*'STRIP Prices Weekly'!M$1)</f>
        <v>0.35693556631669676</v>
      </c>
      <c r="N259">
        <f>EXP(-'STRIP Yield Curve Weekly'!N258%*'STRIP Prices Weekly'!N$1)</f>
        <v>0.21241784014327156</v>
      </c>
    </row>
    <row r="260" spans="1:14" x14ac:dyDescent="0.25">
      <c r="A260" t="str">
        <f>'STRIP Yield Curve Weekly'!A259</f>
        <v>12/10/2004</v>
      </c>
      <c r="B260">
        <f>EXP(-'STRIP Yield Curve Weekly'!B259%*'STRIP Prices Weekly'!B$1)</f>
        <v>0.97506611502622065</v>
      </c>
      <c r="C260">
        <f>EXP(-'STRIP Yield Curve Weekly'!C259%*'STRIP Prices Weekly'!C$1)</f>
        <v>0.94342349862435815</v>
      </c>
      <c r="D260">
        <f>EXP(-'STRIP Yield Curve Weekly'!D259%*'STRIP Prices Weekly'!D$1)</f>
        <v>0.91034648426436859</v>
      </c>
      <c r="E260">
        <f>EXP(-'STRIP Yield Curve Weekly'!E259%*'STRIP Prices Weekly'!E$1)</f>
        <v>0.87441516408104858</v>
      </c>
      <c r="F260">
        <f>EXP(-'STRIP Yield Curve Weekly'!F259%*'STRIP Prices Weekly'!F$1)</f>
        <v>0.83903739717346382</v>
      </c>
      <c r="G260">
        <f>EXP(-'STRIP Yield Curve Weekly'!G259%*'STRIP Prices Weekly'!G$1)</f>
        <v>0.80081926025729899</v>
      </c>
      <c r="H260">
        <f>EXP(-'STRIP Yield Curve Weekly'!H259%*'STRIP Prices Weekly'!H$1)</f>
        <v>0.75641886651372736</v>
      </c>
      <c r="I260">
        <f>EXP(-'STRIP Yield Curve Weekly'!I259%*'STRIP Prices Weekly'!I$1)</f>
        <v>0.71771695553702641</v>
      </c>
      <c r="J260">
        <f>EXP(-'STRIP Yield Curve Weekly'!J259%*'STRIP Prices Weekly'!J$1)</f>
        <v>0.68062077012949329</v>
      </c>
      <c r="K260">
        <f>EXP(-'STRIP Yield Curve Weekly'!K259%*'STRIP Prices Weekly'!K$1)</f>
        <v>0.64332837051915526</v>
      </c>
      <c r="L260">
        <f>EXP(-'STRIP Yield Curve Weekly'!L259%*'STRIP Prices Weekly'!L$1)</f>
        <v>0.47771068081604129</v>
      </c>
      <c r="M260">
        <f>EXP(-'STRIP Yield Curve Weekly'!M259%*'STRIP Prices Weekly'!M$1)</f>
        <v>0.35772168898045426</v>
      </c>
      <c r="N260">
        <f>EXP(-'STRIP Yield Curve Weekly'!N259%*'STRIP Prices Weekly'!N$1)</f>
        <v>0.21203583194153741</v>
      </c>
    </row>
    <row r="261" spans="1:14" x14ac:dyDescent="0.25">
      <c r="A261" t="str">
        <f>'STRIP Yield Curve Weekly'!A260</f>
        <v>12/3/2004</v>
      </c>
      <c r="B261">
        <f>EXP(-'STRIP Yield Curve Weekly'!B260%*'STRIP Prices Weekly'!B$1)</f>
        <v>0.97559279291856749</v>
      </c>
      <c r="C261">
        <f>EXP(-'STRIP Yield Curve Weekly'!C260%*'STRIP Prices Weekly'!C$1)</f>
        <v>0.94395196374000956</v>
      </c>
      <c r="D261">
        <f>EXP(-'STRIP Yield Curve Weekly'!D260%*'STRIP Prices Weekly'!D$1)</f>
        <v>0.90982773462602995</v>
      </c>
      <c r="E261">
        <f>EXP(-'STRIP Yield Curve Weekly'!E260%*'STRIP Prices Weekly'!E$1)</f>
        <v>0.87291246269248934</v>
      </c>
      <c r="F261">
        <f>EXP(-'STRIP Yield Curve Weekly'!F260%*'STRIP Prices Weekly'!F$1)</f>
        <v>0.8350614199584383</v>
      </c>
      <c r="G261">
        <f>EXP(-'STRIP Yield Curve Weekly'!G260%*'STRIP Prices Weekly'!G$1)</f>
        <v>0.79736718290872932</v>
      </c>
      <c r="H261">
        <f>EXP(-'STRIP Yield Curve Weekly'!H260%*'STRIP Prices Weekly'!H$1)</f>
        <v>0.75019658009682455</v>
      </c>
      <c r="I261">
        <f>EXP(-'STRIP Yield Curve Weekly'!I260%*'STRIP Prices Weekly'!I$1)</f>
        <v>0.71142875499050706</v>
      </c>
      <c r="J261">
        <f>EXP(-'STRIP Yield Curve Weekly'!J260%*'STRIP Prices Weekly'!J$1)</f>
        <v>0.67355205220056491</v>
      </c>
      <c r="K261">
        <f>EXP(-'STRIP Yield Curve Weekly'!K260%*'STRIP Prices Weekly'!K$1)</f>
        <v>0.63546389722363417</v>
      </c>
      <c r="L261">
        <f>EXP(-'STRIP Yield Curve Weekly'!L260%*'STRIP Prices Weekly'!L$1)</f>
        <v>0.46750277240168286</v>
      </c>
      <c r="M261">
        <f>EXP(-'STRIP Yield Curve Weekly'!M260%*'STRIP Prices Weekly'!M$1)</f>
        <v>0.34840140544975501</v>
      </c>
      <c r="N261">
        <f>EXP(-'STRIP Yield Curve Weekly'!N260%*'STRIP Prices Weekly'!N$1)</f>
        <v>0.20301000813458919</v>
      </c>
    </row>
    <row r="262" spans="1:14" x14ac:dyDescent="0.25">
      <c r="A262" t="str">
        <f>'STRIP Yield Curve Weekly'!A261</f>
        <v>11/26/2004</v>
      </c>
      <c r="B262">
        <f>EXP(-'STRIP Yield Curve Weekly'!B261%*'STRIP Prices Weekly'!B$1)</f>
        <v>0.97460794163134035</v>
      </c>
      <c r="C262">
        <f>EXP(-'STRIP Yield Curve Weekly'!C261%*'STRIP Prices Weekly'!C$1)</f>
        <v>0.94172686375630688</v>
      </c>
      <c r="D262">
        <f>EXP(-'STRIP Yield Curve Weekly'!D261%*'STRIP Prices Weekly'!D$1)</f>
        <v>0.90821876389490097</v>
      </c>
      <c r="E262">
        <f>EXP(-'STRIP Yield Curve Weekly'!E261%*'STRIP Prices Weekly'!E$1)</f>
        <v>0.87036727608231779</v>
      </c>
      <c r="F262">
        <f>EXP(-'STRIP Yield Curve Weekly'!F261%*'STRIP Prices Weekly'!F$1)</f>
        <v>0.8339765454337198</v>
      </c>
      <c r="G262">
        <f>EXP(-'STRIP Yield Curve Weekly'!G261%*'STRIP Prices Weekly'!G$1)</f>
        <v>0.79559899118168531</v>
      </c>
      <c r="H262">
        <f>EXP(-'STRIP Yield Curve Weekly'!H261%*'STRIP Prices Weekly'!H$1)</f>
        <v>0.75019658009682455</v>
      </c>
      <c r="I262">
        <f>EXP(-'STRIP Yield Curve Weekly'!I261%*'STRIP Prices Weekly'!I$1)</f>
        <v>0.71159951838249214</v>
      </c>
      <c r="J262">
        <f>EXP(-'STRIP Yield Curve Weekly'!J261%*'STRIP Prices Weekly'!J$1)</f>
        <v>0.67427988137395023</v>
      </c>
      <c r="K262">
        <f>EXP(-'STRIP Yield Curve Weekly'!K261%*'STRIP Prices Weekly'!K$1)</f>
        <v>0.63699084217798252</v>
      </c>
      <c r="L262">
        <f>EXP(-'STRIP Yield Curve Weekly'!L261%*'STRIP Prices Weekly'!L$1)</f>
        <v>0.47243741303831527</v>
      </c>
      <c r="M262">
        <f>EXP(-'STRIP Yield Curve Weekly'!M261%*'STRIP Prices Weekly'!M$1)</f>
        <v>0.35373755884001296</v>
      </c>
      <c r="N262">
        <f>EXP(-'STRIP Yield Curve Weekly'!N261%*'STRIP Prices Weekly'!N$1)</f>
        <v>0.20869112311320853</v>
      </c>
    </row>
    <row r="263" spans="1:14" x14ac:dyDescent="0.25">
      <c r="A263" t="str">
        <f>'STRIP Yield Curve Weekly'!A262</f>
        <v>11/19/2004</v>
      </c>
      <c r="B263">
        <f>EXP(-'STRIP Yield Curve Weekly'!B262%*'STRIP Prices Weekly'!B$1)</f>
        <v>0.97505636441382348</v>
      </c>
      <c r="C263">
        <f>EXP(-'STRIP Yield Curve Weekly'!C262%*'STRIP Prices Weekly'!C$1)</f>
        <v>0.94364994743679853</v>
      </c>
      <c r="D263">
        <f>EXP(-'STRIP Yield Curve Weekly'!D262%*'STRIP Prices Weekly'!D$1)</f>
        <v>0.90971856184837252</v>
      </c>
      <c r="E263">
        <f>EXP(-'STRIP Yield Curve Weekly'!E262%*'STRIP Prices Weekly'!E$1)</f>
        <v>0.87375086102348398</v>
      </c>
      <c r="F263">
        <f>EXP(-'STRIP Yield Curve Weekly'!F262%*'STRIP Prices Weekly'!F$1)</f>
        <v>0.83664954489729026</v>
      </c>
      <c r="G263">
        <f>EXP(-'STRIP Yield Curve Weekly'!G262%*'STRIP Prices Weekly'!G$1)</f>
        <v>0.79846830922355194</v>
      </c>
      <c r="H263">
        <f>EXP(-'STRIP Yield Curve Weekly'!H262%*'STRIP Prices Weekly'!H$1)</f>
        <v>0.75356500040335161</v>
      </c>
      <c r="I263">
        <f>EXP(-'STRIP Yield Curve Weekly'!I262%*'STRIP Prices Weekly'!I$1)</f>
        <v>0.71376607241196455</v>
      </c>
      <c r="J263">
        <f>EXP(-'STRIP Yield Curve Weekly'!J262%*'STRIP Prices Weekly'!J$1)</f>
        <v>0.67658986639108643</v>
      </c>
      <c r="K263">
        <f>EXP(-'STRIP Yield Curve Weekly'!K262%*'STRIP Prices Weekly'!K$1)</f>
        <v>0.63890468403191614</v>
      </c>
      <c r="L263">
        <f>EXP(-'STRIP Yield Curve Weekly'!L262%*'STRIP Prices Weekly'!L$1)</f>
        <v>0.47165853405866848</v>
      </c>
      <c r="M263">
        <f>EXP(-'STRIP Yield Curve Weekly'!M262%*'STRIP Prices Weekly'!M$1)</f>
        <v>0.35345468195878016</v>
      </c>
      <c r="N263">
        <f>EXP(-'STRIP Yield Curve Weekly'!N262%*'STRIP Prices Weekly'!N$1)</f>
        <v>0.20856594599623102</v>
      </c>
    </row>
    <row r="264" spans="1:14" x14ac:dyDescent="0.25">
      <c r="A264" t="str">
        <f>'STRIP Yield Curve Weekly'!A263</f>
        <v>11/12/2004</v>
      </c>
      <c r="B264">
        <f>EXP(-'STRIP Yield Curve Weekly'!B263%*'STRIP Prices Weekly'!B$1)</f>
        <v>0.97769257387902175</v>
      </c>
      <c r="C264">
        <f>EXP(-'STRIP Yield Curve Weekly'!C263%*'STRIP Prices Weekly'!C$1)</f>
        <v>0.94815242859046189</v>
      </c>
      <c r="D264">
        <f>EXP(-'STRIP Yield Curve Weekly'!D263%*'STRIP Prices Weekly'!D$1)</f>
        <v>0.91215075594271811</v>
      </c>
      <c r="E264">
        <f>EXP(-'STRIP Yield Curve Weekly'!E263%*'STRIP Prices Weekly'!E$1)</f>
        <v>0.8799941669480309</v>
      </c>
      <c r="F264">
        <f>EXP(-'STRIP Yield Curve Weekly'!F263%*'STRIP Prices Weekly'!F$1)</f>
        <v>0.83928914615307471</v>
      </c>
      <c r="G264">
        <f>EXP(-'STRIP Yield Curve Weekly'!G263%*'STRIP Prices Weekly'!G$1)</f>
        <v>0.79957095614166385</v>
      </c>
      <c r="H264">
        <f>EXP(-'STRIP Yield Curve Weekly'!H263%*'STRIP Prices Weekly'!H$1)</f>
        <v>0.75721352344544668</v>
      </c>
      <c r="I264">
        <f>EXP(-'STRIP Yield Curve Weekly'!I263%*'STRIP Prices Weekly'!I$1)</f>
        <v>0.71771695553702641</v>
      </c>
      <c r="J264">
        <f>EXP(-'STRIP Yield Curve Weekly'!J263%*'STRIP Prices Weekly'!J$1)</f>
        <v>0.67976372800905271</v>
      </c>
      <c r="K264">
        <f>EXP(-'STRIP Yield Curve Weekly'!K263%*'STRIP Prices Weekly'!K$1)</f>
        <v>0.64204299957751543</v>
      </c>
      <c r="L264">
        <f>EXP(-'STRIP Yield Curve Weekly'!L263%*'STRIP Prices Weekly'!L$1)</f>
        <v>0.47031622094137143</v>
      </c>
      <c r="M264">
        <f>EXP(-'STRIP Yield Curve Weekly'!M263%*'STRIP Prices Weekly'!M$1)</f>
        <v>0.35190289778688399</v>
      </c>
      <c r="N264">
        <f>EXP(-'STRIP Yield Curve Weekly'!N263%*'STRIP Prices Weekly'!N$1)</f>
        <v>0.20825333159665149</v>
      </c>
    </row>
    <row r="265" spans="1:14" x14ac:dyDescent="0.25">
      <c r="A265" t="str">
        <f>'STRIP Yield Curve Weekly'!A264</f>
        <v>11/5/2004</v>
      </c>
      <c r="B265">
        <f>EXP(-'STRIP Yield Curve Weekly'!B264%*'STRIP Prices Weekly'!B$1)</f>
        <v>0.97838698209222064</v>
      </c>
      <c r="C265">
        <f>EXP(-'STRIP Yield Curve Weekly'!C264%*'STRIP Prices Weekly'!C$1)</f>
        <v>0.94923393870269146</v>
      </c>
      <c r="D265">
        <f>EXP(-'STRIP Yield Curve Weekly'!D264%*'STRIP Prices Weekly'!D$1)</f>
        <v>0.91256131615201119</v>
      </c>
      <c r="E265">
        <f>EXP(-'STRIP Yield Curve Weekly'!E264%*'STRIP Prices Weekly'!E$1)</f>
        <v>0.88027581014196199</v>
      </c>
      <c r="F265">
        <f>EXP(-'STRIP Yield Curve Weekly'!F264%*'STRIP Prices Weekly'!F$1)</f>
        <v>0.83899544635238443</v>
      </c>
      <c r="G265">
        <f>EXP(-'STRIP Yield Curve Weekly'!G264%*'STRIP Prices Weekly'!G$1)</f>
        <v>0.79928316240343389</v>
      </c>
      <c r="H265">
        <f>EXP(-'STRIP Yield Curve Weekly'!H264%*'STRIP Prices Weekly'!H$1)</f>
        <v>0.75747859456339239</v>
      </c>
      <c r="I265">
        <f>EXP(-'STRIP Yield Curve Weekly'!I264%*'STRIP Prices Weekly'!I$1)</f>
        <v>0.71777437519022491</v>
      </c>
      <c r="J265">
        <f>EXP(-'STRIP Yield Curve Weekly'!J264%*'STRIP Prices Weekly'!J$1)</f>
        <v>0.67976372800905271</v>
      </c>
      <c r="K265">
        <f>EXP(-'STRIP Yield Curve Weekly'!K264%*'STRIP Prices Weekly'!K$1)</f>
        <v>0.6417220583197274</v>
      </c>
      <c r="L265">
        <f>EXP(-'STRIP Yield Curve Weekly'!L264%*'STRIP Prices Weekly'!L$1)</f>
        <v>0.47003411584879751</v>
      </c>
      <c r="M265">
        <f>EXP(-'STRIP Yield Curve Weekly'!M264%*'STRIP Prices Weekly'!M$1)</f>
        <v>0.35119979532813639</v>
      </c>
      <c r="N265">
        <f>EXP(-'STRIP Yield Curve Weekly'!N264%*'STRIP Prices Weekly'!N$1)</f>
        <v>0.20894170277867408</v>
      </c>
    </row>
    <row r="266" spans="1:14" x14ac:dyDescent="0.25">
      <c r="A266" t="str">
        <f>'STRIP Yield Curve Weekly'!A265</f>
        <v>10/29/2004</v>
      </c>
      <c r="B266">
        <f>EXP(-'STRIP Yield Curve Weekly'!B265%*'STRIP Prices Weekly'!B$1)</f>
        <v>0.98070850916270902</v>
      </c>
      <c r="C266">
        <f>EXP(-'STRIP Yield Curve Weekly'!C265%*'STRIP Prices Weekly'!C$1)</f>
        <v>0.95311472459238866</v>
      </c>
      <c r="D266">
        <f>EXP(-'STRIP Yield Curve Weekly'!D265%*'STRIP Prices Weekly'!D$1)</f>
        <v>0.91876950385013212</v>
      </c>
      <c r="E266">
        <f>EXP(-'STRIP Yield Curve Weekly'!E265%*'STRIP Prices Weekly'!E$1)</f>
        <v>0.88699139319031595</v>
      </c>
      <c r="F266">
        <f>EXP(-'STRIP Yield Curve Weekly'!F265%*'STRIP Prices Weekly'!F$1)</f>
        <v>0.84700388293648032</v>
      </c>
      <c r="G266">
        <f>EXP(-'STRIP Yield Curve Weekly'!G265%*'STRIP Prices Weekly'!G$1)</f>
        <v>0.80684798416426307</v>
      </c>
      <c r="H266">
        <f>EXP(-'STRIP Yield Curve Weekly'!H265%*'STRIP Prices Weekly'!H$1)</f>
        <v>0.76622455458692873</v>
      </c>
      <c r="I266">
        <f>EXP(-'STRIP Yield Curve Weekly'!I265%*'STRIP Prices Weekly'!I$1)</f>
        <v>0.72643955478818978</v>
      </c>
      <c r="J266">
        <f>EXP(-'STRIP Yield Curve Weekly'!J265%*'STRIP Prices Weekly'!J$1)</f>
        <v>0.68844489522534491</v>
      </c>
      <c r="K266">
        <f>EXP(-'STRIP Yield Curve Weekly'!K265%*'STRIP Prices Weekly'!K$1)</f>
        <v>0.65070427672757036</v>
      </c>
      <c r="L266">
        <f>EXP(-'STRIP Yield Curve Weekly'!L265%*'STRIP Prices Weekly'!L$1)</f>
        <v>0.4789303975299985</v>
      </c>
      <c r="M266">
        <f>EXP(-'STRIP Yield Curve Weekly'!M265%*'STRIP Prices Weekly'!M$1)</f>
        <v>0.35937099925511318</v>
      </c>
      <c r="N266">
        <f>EXP(-'STRIP Yield Curve Weekly'!N265%*'STRIP Prices Weekly'!N$1)</f>
        <v>0.21465997808938847</v>
      </c>
    </row>
    <row r="267" spans="1:14" x14ac:dyDescent="0.25">
      <c r="A267" t="str">
        <f>'STRIP Yield Curve Weekly'!A266</f>
        <v>10/22/2004</v>
      </c>
      <c r="B267">
        <f>EXP(-'STRIP Yield Curve Weekly'!B266%*'STRIP Prices Weekly'!B$1)</f>
        <v>0.98085562647260582</v>
      </c>
      <c r="C267">
        <f>EXP(-'STRIP Yield Curve Weekly'!C266%*'STRIP Prices Weekly'!C$1)</f>
        <v>0.95345790766248817</v>
      </c>
      <c r="D267">
        <f>EXP(-'STRIP Yield Curve Weekly'!D266%*'STRIP Prices Weekly'!D$1)</f>
        <v>0.91887976280599915</v>
      </c>
      <c r="E267">
        <f>EXP(-'STRIP Yield Curve Weekly'!E266%*'STRIP Prices Weekly'!E$1)</f>
        <v>0.88819852214668638</v>
      </c>
      <c r="F267">
        <f>EXP(-'STRIP Yield Curve Weekly'!F266%*'STRIP Prices Weekly'!F$1)</f>
        <v>0.84802089768281019</v>
      </c>
      <c r="G267">
        <f>EXP(-'STRIP Yield Curve Weekly'!G266%*'STRIP Prices Weekly'!G$1)</f>
        <v>0.80757447422149853</v>
      </c>
      <c r="H267">
        <f>EXP(-'STRIP Yield Curve Weekly'!H266%*'STRIP Prices Weekly'!H$1)</f>
        <v>0.76783531685999284</v>
      </c>
      <c r="I267">
        <f>EXP(-'STRIP Yield Curve Weekly'!I266%*'STRIP Prices Weekly'!I$1)</f>
        <v>0.72870958560575561</v>
      </c>
      <c r="J267">
        <f>EXP(-'STRIP Yield Curve Weekly'!J266%*'STRIP Prices Weekly'!J$1)</f>
        <v>0.69123875078967512</v>
      </c>
      <c r="K267">
        <f>EXP(-'STRIP Yield Curve Weekly'!K266%*'STRIP Prices Weekly'!K$1)</f>
        <v>0.65390055216314069</v>
      </c>
      <c r="L267">
        <f>EXP(-'STRIP Yield Curve Weekly'!L266%*'STRIP Prices Weekly'!L$1)</f>
        <v>0.48304280793108512</v>
      </c>
      <c r="M267">
        <f>EXP(-'STRIP Yield Curve Weekly'!M266%*'STRIP Prices Weekly'!M$1)</f>
        <v>0.36240242983249027</v>
      </c>
      <c r="N267">
        <f>EXP(-'STRIP Yield Curve Weekly'!N266%*'STRIP Prices Weekly'!N$1)</f>
        <v>0.21705597703948504</v>
      </c>
    </row>
    <row r="268" spans="1:14" x14ac:dyDescent="0.25">
      <c r="A268" t="str">
        <f>'STRIP Yield Curve Weekly'!A267</f>
        <v>10/15/2004</v>
      </c>
      <c r="B268">
        <f>EXP(-'STRIP Yield Curve Weekly'!B267%*'STRIP Prices Weekly'!B$1)</f>
        <v>0.98083600955624628</v>
      </c>
      <c r="C268">
        <f>EXP(-'STRIP Yield Curve Weekly'!C267%*'STRIP Prices Weekly'!C$1)</f>
        <v>0.95307660076588663</v>
      </c>
      <c r="D268">
        <f>EXP(-'STRIP Yield Curve Weekly'!D267%*'STRIP Prices Weekly'!D$1)</f>
        <v>0.91841125360696874</v>
      </c>
      <c r="E268">
        <f>EXP(-'STRIP Yield Curve Weekly'!E267%*'STRIP Prices Weekly'!E$1)</f>
        <v>0.88606940166009596</v>
      </c>
      <c r="F268">
        <f>EXP(-'STRIP Yield Curve Weekly'!F267%*'STRIP Prices Weekly'!F$1)</f>
        <v>0.8454806472705676</v>
      </c>
      <c r="G268">
        <f>EXP(-'STRIP Yield Curve Weekly'!G267%*'STRIP Prices Weekly'!G$1)</f>
        <v>0.80423802710919012</v>
      </c>
      <c r="H268">
        <f>EXP(-'STRIP Yield Curve Weekly'!H267%*'STRIP Prices Weekly'!H$1)</f>
        <v>0.76381474468318944</v>
      </c>
      <c r="I268">
        <f>EXP(-'STRIP Yield Curve Weekly'!I267%*'STRIP Prices Weekly'!I$1)</f>
        <v>0.72400281390127685</v>
      </c>
      <c r="J268">
        <f>EXP(-'STRIP Yield Curve Weekly'!J267%*'STRIP Prices Weekly'!J$1)</f>
        <v>0.68590921476957689</v>
      </c>
      <c r="K268">
        <f>EXP(-'STRIP Yield Curve Weekly'!K267%*'STRIP Prices Weekly'!K$1)</f>
        <v>0.64810665832096359</v>
      </c>
      <c r="L268">
        <f>EXP(-'STRIP Yield Curve Weekly'!L267%*'STRIP Prices Weekly'!L$1)</f>
        <v>0.47364366576014516</v>
      </c>
      <c r="M268">
        <f>EXP(-'STRIP Yield Curve Weekly'!M267%*'STRIP Prices Weekly'!M$1)</f>
        <v>0.3538083134270037</v>
      </c>
      <c r="N268">
        <f>EXP(-'STRIP Yield Curve Weekly'!N267%*'STRIP Prices Weekly'!N$1)</f>
        <v>0.21051465675370565</v>
      </c>
    </row>
    <row r="269" spans="1:14" x14ac:dyDescent="0.25">
      <c r="A269" t="str">
        <f>'STRIP Yield Curve Weekly'!A268</f>
        <v>10/8/2004</v>
      </c>
      <c r="B269">
        <f>EXP(-'STRIP Yield Curve Weekly'!B268%*'STRIP Prices Weekly'!B$1)</f>
        <v>0.98039473264669708</v>
      </c>
      <c r="C269">
        <f>EXP(-'STRIP Yield Curve Weekly'!C268%*'STRIP Prices Weekly'!C$1)</f>
        <v>0.95164805754000903</v>
      </c>
      <c r="D269">
        <f>EXP(-'STRIP Yield Curve Weekly'!D268%*'STRIP Prices Weekly'!D$1)</f>
        <v>0.91634715127227273</v>
      </c>
      <c r="E269">
        <f>EXP(-'STRIP Yield Curve Weekly'!E268%*'STRIP Prices Weekly'!E$1)</f>
        <v>0.8830972045578922</v>
      </c>
      <c r="F269">
        <f>EXP(-'STRIP Yield Curve Weekly'!F268%*'STRIP Prices Weekly'!F$1)</f>
        <v>0.84168453202309912</v>
      </c>
      <c r="G269">
        <f>EXP(-'STRIP Yield Curve Weekly'!G268%*'STRIP Prices Weekly'!G$1)</f>
        <v>0.80009884715759017</v>
      </c>
      <c r="H269">
        <f>EXP(-'STRIP Yield Curve Weekly'!H268%*'STRIP Prices Weekly'!H$1)</f>
        <v>0.75875222815491716</v>
      </c>
      <c r="I269">
        <f>EXP(-'STRIP Yield Curve Weekly'!I268%*'STRIP Prices Weekly'!I$1)</f>
        <v>0.71903877043198983</v>
      </c>
      <c r="J269">
        <f>EXP(-'STRIP Yield Curve Weekly'!J268%*'STRIP Prices Weekly'!J$1)</f>
        <v>0.68043702732795275</v>
      </c>
      <c r="K269">
        <f>EXP(-'STRIP Yield Curve Weekly'!K268%*'STRIP Prices Weekly'!K$1)</f>
        <v>0.64274963545553121</v>
      </c>
      <c r="L269">
        <f>EXP(-'STRIP Yield Curve Weekly'!L268%*'STRIP Prices Weekly'!L$1)</f>
        <v>0.46869642573249315</v>
      </c>
      <c r="M269">
        <f>EXP(-'STRIP Yield Curve Weekly'!M268%*'STRIP Prices Weekly'!M$1)</f>
        <v>0.35007775220955284</v>
      </c>
      <c r="N269">
        <f>EXP(-'STRIP Yield Curve Weekly'!N268%*'STRIP Prices Weekly'!N$1)</f>
        <v>0.21001002737497335</v>
      </c>
    </row>
    <row r="270" spans="1:14" x14ac:dyDescent="0.25">
      <c r="A270" t="str">
        <f>'STRIP Yield Curve Weekly'!A269</f>
        <v>10/1/2004</v>
      </c>
      <c r="B270">
        <f>EXP(-'STRIP Yield Curve Weekly'!B269%*'STRIP Prices Weekly'!B$1)</f>
        <v>0.97998305331769631</v>
      </c>
      <c r="C270">
        <f>EXP(-'STRIP Yield Curve Weekly'!C269%*'STRIP Prices Weekly'!C$1)</f>
        <v>0.95027867053242698</v>
      </c>
      <c r="D270">
        <f>EXP(-'STRIP Yield Curve Weekly'!D269%*'STRIP Prices Weekly'!D$1)</f>
        <v>0.91640213375080692</v>
      </c>
      <c r="E270">
        <f>EXP(-'STRIP Yield Curve Weekly'!E269%*'STRIP Prices Weekly'!E$1)</f>
        <v>0.88034623502373099</v>
      </c>
      <c r="F270">
        <f>EXP(-'STRIP Yield Curve Weekly'!F269%*'STRIP Prices Weekly'!F$1)</f>
        <v>0.83899544635238443</v>
      </c>
      <c r="G270">
        <f>EXP(-'STRIP Yield Curve Weekly'!G269%*'STRIP Prices Weekly'!G$1)</f>
        <v>0.79779787746456432</v>
      </c>
      <c r="H270">
        <f>EXP(-'STRIP Yield Curve Weekly'!H269%*'STRIP Prices Weekly'!H$1)</f>
        <v>0.75620709887995574</v>
      </c>
      <c r="I270">
        <f>EXP(-'STRIP Yield Curve Weekly'!I269%*'STRIP Prices Weekly'!I$1)</f>
        <v>0.71628295610338577</v>
      </c>
      <c r="J270">
        <f>EXP(-'STRIP Yield Curve Weekly'!J269%*'STRIP Prices Weekly'!J$1)</f>
        <v>0.67701625230437279</v>
      </c>
      <c r="K270">
        <f>EXP(-'STRIP Yield Curve Weekly'!K269%*'STRIP Prices Weekly'!K$1)</f>
        <v>0.63903247774766825</v>
      </c>
      <c r="L270">
        <f>EXP(-'STRIP Yield Curve Weekly'!L269%*'STRIP Prices Weekly'!L$1)</f>
        <v>0.4670822091883553</v>
      </c>
      <c r="M270">
        <f>EXP(-'STRIP Yield Curve Weekly'!M269%*'STRIP Prices Weekly'!M$1)</f>
        <v>0.34673308587375096</v>
      </c>
      <c r="N270">
        <f>EXP(-'STRIP Yield Curve Weekly'!N269%*'STRIP Prices Weekly'!N$1)</f>
        <v>0.20374216124875402</v>
      </c>
    </row>
    <row r="271" spans="1:14" x14ac:dyDescent="0.25">
      <c r="A271" t="str">
        <f>'STRIP Yield Curve Weekly'!A270</f>
        <v>9/24/2004</v>
      </c>
      <c r="B271">
        <f>EXP(-'STRIP Yield Curve Weekly'!B270%*'STRIP Prices Weekly'!B$1)</f>
        <v>0.98052219224663573</v>
      </c>
      <c r="C271">
        <f>EXP(-'STRIP Yield Curve Weekly'!C270%*'STRIP Prices Weekly'!C$1)</f>
        <v>0.95079195959008711</v>
      </c>
      <c r="D271">
        <f>EXP(-'STRIP Yield Curve Weekly'!D270%*'STRIP Prices Weekly'!D$1)</f>
        <v>0.91967953605055608</v>
      </c>
      <c r="E271">
        <f>EXP(-'STRIP Yield Curve Weekly'!E270%*'STRIP Prices Weekly'!E$1)</f>
        <v>0.88362722186992004</v>
      </c>
      <c r="F271">
        <f>EXP(-'STRIP Yield Curve Weekly'!F270%*'STRIP Prices Weekly'!F$1)</f>
        <v>0.84362263441011731</v>
      </c>
      <c r="G271">
        <f>EXP(-'STRIP Yield Curve Weekly'!G270%*'STRIP Prices Weekly'!G$1)</f>
        <v>0.80327352029648746</v>
      </c>
      <c r="H271">
        <f>EXP(-'STRIP Yield Curve Weekly'!H270%*'STRIP Prices Weekly'!H$1)</f>
        <v>0.76461717136539209</v>
      </c>
      <c r="I271">
        <f>EXP(-'STRIP Yield Curve Weekly'!I270%*'STRIP Prices Weekly'!I$1)</f>
        <v>0.7255683501497715</v>
      </c>
      <c r="J271">
        <f>EXP(-'STRIP Yield Curve Weekly'!J270%*'STRIP Prices Weekly'!J$1)</f>
        <v>0.68739237991518187</v>
      </c>
      <c r="K271">
        <f>EXP(-'STRIP Yield Curve Weekly'!K270%*'STRIP Prices Weekly'!K$1)</f>
        <v>0.6497939281328583</v>
      </c>
      <c r="L271">
        <f>EXP(-'STRIP Yield Curve Weekly'!L270%*'STRIP Prices Weekly'!L$1)</f>
        <v>0.47964933219249017</v>
      </c>
      <c r="M271">
        <f>EXP(-'STRIP Yield Curve Weekly'!M270%*'STRIP Prices Weekly'!M$1)</f>
        <v>0.35822285007593735</v>
      </c>
      <c r="N271">
        <f>EXP(-'STRIP Yield Curve Weekly'!N270%*'STRIP Prices Weekly'!N$1)</f>
        <v>0.2165356673160071</v>
      </c>
    </row>
    <row r="272" spans="1:14" x14ac:dyDescent="0.25">
      <c r="A272" t="str">
        <f>'STRIP Yield Curve Weekly'!A271</f>
        <v>9/17/2004</v>
      </c>
      <c r="B272">
        <f>EXP(-'STRIP Yield Curve Weekly'!B271%*'STRIP Prices Weekly'!B$1)</f>
        <v>0.98155228125058225</v>
      </c>
      <c r="C272">
        <f>EXP(-'STRIP Yield Curve Weekly'!C271%*'STRIP Prices Weekly'!C$1)</f>
        <v>0.95282883306088484</v>
      </c>
      <c r="D272">
        <f>EXP(-'STRIP Yield Curve Weekly'!D271%*'STRIP Prices Weekly'!D$1)</f>
        <v>0.91910032041492695</v>
      </c>
      <c r="E272">
        <f>EXP(-'STRIP Yield Curve Weekly'!E271%*'STRIP Prices Weekly'!E$1)</f>
        <v>0.88415755728775725</v>
      </c>
      <c r="F272">
        <f>EXP(-'STRIP Yield Curve Weekly'!F271%*'STRIP Prices Weekly'!F$1)</f>
        <v>0.84332741815393231</v>
      </c>
      <c r="G272">
        <f>EXP(-'STRIP Yield Curve Weekly'!G271%*'STRIP Prices Weekly'!G$1)</f>
        <v>0.8015403220206524</v>
      </c>
      <c r="H272">
        <f>EXP(-'STRIP Yield Curve Weekly'!H271%*'STRIP Prices Weekly'!H$1)</f>
        <v>0.76098624209702748</v>
      </c>
      <c r="I272">
        <f>EXP(-'STRIP Yield Curve Weekly'!I271%*'STRIP Prices Weekly'!I$1)</f>
        <v>0.72082419959973731</v>
      </c>
      <c r="J272">
        <f>EXP(-'STRIP Yield Curve Weekly'!J271%*'STRIP Prices Weekly'!J$1)</f>
        <v>0.68135623764220254</v>
      </c>
      <c r="K272">
        <f>EXP(-'STRIP Yield Curve Weekly'!K271%*'STRIP Prices Weekly'!K$1)</f>
        <v>0.64313540095488131</v>
      </c>
      <c r="L272">
        <f>EXP(-'STRIP Yield Curve Weekly'!L271%*'STRIP Prices Weekly'!L$1)</f>
        <v>0.47024567879902318</v>
      </c>
      <c r="M272">
        <f>EXP(-'STRIP Yield Curve Weekly'!M271%*'STRIP Prices Weekly'!M$1)</f>
        <v>0.34819242730619748</v>
      </c>
      <c r="N272">
        <f>EXP(-'STRIP Yield Curve Weekly'!N271%*'STRIP Prices Weekly'!N$1)</f>
        <v>0.20781645847762442</v>
      </c>
    </row>
    <row r="273" spans="1:14" x14ac:dyDescent="0.25">
      <c r="A273" t="str">
        <f>'STRIP Yield Curve Weekly'!A272</f>
        <v>9/10/2004</v>
      </c>
      <c r="B273">
        <f>EXP(-'STRIP Yield Curve Weekly'!B272%*'STRIP Prices Weekly'!B$1)</f>
        <v>0.98146394552043725</v>
      </c>
      <c r="C273">
        <f>EXP(-'STRIP Yield Curve Weekly'!C272%*'STRIP Prices Weekly'!C$1)</f>
        <v>0.95204783367128665</v>
      </c>
      <c r="D273">
        <f>EXP(-'STRIP Yield Curve Weekly'!D272%*'STRIP Prices Weekly'!D$1)</f>
        <v>0.91780530216555989</v>
      </c>
      <c r="E273">
        <f>EXP(-'STRIP Yield Curve Weekly'!E272%*'STRIP Prices Weekly'!E$1)</f>
        <v>0.8816501120825887</v>
      </c>
      <c r="F273">
        <f>EXP(-'STRIP Yield Curve Weekly'!F272%*'STRIP Prices Weekly'!F$1)</f>
        <v>0.84038093154982185</v>
      </c>
      <c r="G273">
        <f>EXP(-'STRIP Yield Curve Weekly'!G272%*'STRIP Prices Weekly'!G$1)</f>
        <v>0.79808513640395828</v>
      </c>
      <c r="H273">
        <f>EXP(-'STRIP Yield Curve Weekly'!H272%*'STRIP Prices Weekly'!H$1)</f>
        <v>0.75678960258123773</v>
      </c>
      <c r="I273">
        <f>EXP(-'STRIP Yield Curve Weekly'!I272%*'STRIP Prices Weekly'!I$1)</f>
        <v>0.71628295610338577</v>
      </c>
      <c r="J273">
        <f>EXP(-'STRIP Yield Curve Weekly'!J272%*'STRIP Prices Weekly'!J$1)</f>
        <v>0.67634633787694831</v>
      </c>
      <c r="K273">
        <f>EXP(-'STRIP Yield Curve Weekly'!K272%*'STRIP Prices Weekly'!K$1)</f>
        <v>0.63801084330877167</v>
      </c>
      <c r="L273">
        <f>EXP(-'STRIP Yield Curve Weekly'!L272%*'STRIP Prices Weekly'!L$1)</f>
        <v>0.46435775506271915</v>
      </c>
      <c r="M273">
        <f>EXP(-'STRIP Yield Curve Weekly'!M272%*'STRIP Prices Weekly'!M$1)</f>
        <v>0.34266568034839279</v>
      </c>
      <c r="N273">
        <f>EXP(-'STRIP Yield Curve Weekly'!N272%*'STRIP Prices Weekly'!N$1)</f>
        <v>0.20374216124875402</v>
      </c>
    </row>
    <row r="274" spans="1:14" x14ac:dyDescent="0.25">
      <c r="A274" t="str">
        <f>'STRIP Yield Curve Weekly'!A273</f>
        <v>9/3/2004</v>
      </c>
      <c r="B274">
        <f>EXP(-'STRIP Yield Curve Weekly'!B273%*'STRIP Prices Weekly'!B$1)</f>
        <v>0.98039473264669708</v>
      </c>
      <c r="C274">
        <f>EXP(-'STRIP Yield Curve Weekly'!C273%*'STRIP Prices Weekly'!C$1)</f>
        <v>0.95065885803307082</v>
      </c>
      <c r="D274">
        <f>EXP(-'STRIP Yield Curve Weekly'!D273%*'STRIP Prices Weekly'!D$1)</f>
        <v>0.91420540575782594</v>
      </c>
      <c r="E274">
        <f>EXP(-'STRIP Yield Curve Weekly'!E273%*'STRIP Prices Weekly'!E$1)</f>
        <v>0.87651628080637756</v>
      </c>
      <c r="F274">
        <f>EXP(-'STRIP Yield Curve Weekly'!F273%*'STRIP Prices Weekly'!F$1)</f>
        <v>0.83589689904831843</v>
      </c>
      <c r="G274">
        <f>EXP(-'STRIP Yield Curve Weekly'!G273%*'STRIP Prices Weekly'!G$1)</f>
        <v>0.79373946603524281</v>
      </c>
      <c r="H274">
        <f>EXP(-'STRIP Yield Curve Weekly'!H273%*'STRIP Prices Weekly'!H$1)</f>
        <v>0.75235273688669213</v>
      </c>
      <c r="I274">
        <f>EXP(-'STRIP Yield Curve Weekly'!I273%*'STRIP Prices Weekly'!I$1)</f>
        <v>0.71040503483872885</v>
      </c>
      <c r="J274">
        <f>EXP(-'STRIP Yield Curve Weekly'!J273%*'STRIP Prices Weekly'!J$1)</f>
        <v>0.66968354437806299</v>
      </c>
      <c r="K274">
        <f>EXP(-'STRIP Yield Curve Weekly'!K273%*'STRIP Prices Weekly'!K$1)</f>
        <v>0.63128364550692595</v>
      </c>
      <c r="L274">
        <f>EXP(-'STRIP Yield Curve Weekly'!L273%*'STRIP Prices Weekly'!L$1)</f>
        <v>0.45874994477263087</v>
      </c>
      <c r="M274">
        <f>EXP(-'STRIP Yield Curve Weekly'!M273%*'STRIP Prices Weekly'!M$1)</f>
        <v>0.33763157256574017</v>
      </c>
      <c r="N274">
        <f>EXP(-'STRIP Yield Curve Weekly'!N273%*'STRIP Prices Weekly'!N$1)</f>
        <v>0.19914939644786003</v>
      </c>
    </row>
    <row r="275" spans="1:14" x14ac:dyDescent="0.25">
      <c r="A275" t="str">
        <f>'STRIP Yield Curve Weekly'!A274</f>
        <v>8/27/2004</v>
      </c>
      <c r="B275">
        <f>EXP(-'STRIP Yield Curve Weekly'!B274%*'STRIP Prices Weekly'!B$1)</f>
        <v>0.98147376020896582</v>
      </c>
      <c r="C275">
        <f>EXP(-'STRIP Yield Curve Weekly'!C274%*'STRIP Prices Weekly'!C$1)</f>
        <v>0.95174322710416193</v>
      </c>
      <c r="D275">
        <f>EXP(-'STRIP Yield Curve Weekly'!D274%*'STRIP Prices Weekly'!D$1)</f>
        <v>0.91631966127008668</v>
      </c>
      <c r="E275">
        <f>EXP(-'STRIP Yield Curve Weekly'!E274%*'STRIP Prices Weekly'!E$1)</f>
        <v>0.87967742606470944</v>
      </c>
      <c r="F275">
        <f>EXP(-'STRIP Yield Curve Weekly'!F274%*'STRIP Prices Weekly'!F$1)</f>
        <v>0.83710982871343032</v>
      </c>
      <c r="G275">
        <f>EXP(-'STRIP Yield Curve Weekly'!G274%*'STRIP Prices Weekly'!G$1)</f>
        <v>0.7948832742105697</v>
      </c>
      <c r="H275">
        <f>EXP(-'STRIP Yield Curve Weekly'!H274%*'STRIP Prices Weekly'!H$1)</f>
        <v>0.75393433773380536</v>
      </c>
      <c r="I275">
        <f>EXP(-'STRIP Yield Curve Weekly'!I274%*'STRIP Prices Weekly'!I$1)</f>
        <v>0.71279601034520856</v>
      </c>
      <c r="J275">
        <f>EXP(-'STRIP Yield Curve Weekly'!J274%*'STRIP Prices Weekly'!J$1)</f>
        <v>0.6723407490065304</v>
      </c>
      <c r="K275">
        <f>EXP(-'STRIP Yield Curve Weekly'!K274%*'STRIP Prices Weekly'!K$1)</f>
        <v>0.63419423951011955</v>
      </c>
      <c r="L275">
        <f>EXP(-'STRIP Yield Curve Weekly'!L274%*'STRIP Prices Weekly'!L$1)</f>
        <v>0.46061164945622735</v>
      </c>
      <c r="M275">
        <f>EXP(-'STRIP Yield Curve Weekly'!M274%*'STRIP Prices Weekly'!M$1)</f>
        <v>0.3389848035135915</v>
      </c>
      <c r="N275">
        <f>EXP(-'STRIP Yield Curve Weekly'!N274%*'STRIP Prices Weekly'!N$1)</f>
        <v>0.20082929708288499</v>
      </c>
    </row>
    <row r="276" spans="1:14" x14ac:dyDescent="0.25">
      <c r="A276" t="str">
        <f>'STRIP Yield Curve Weekly'!A275</f>
        <v>8/20/2004</v>
      </c>
      <c r="B276">
        <f>EXP(-'STRIP Yield Curve Weekly'!B275%*'STRIP Prices Weekly'!B$1)</f>
        <v>0.98218067577538137</v>
      </c>
      <c r="C276">
        <f>EXP(-'STRIP Yield Curve Weekly'!C275%*'STRIP Prices Weekly'!C$1)</f>
        <v>0.95301941788534417</v>
      </c>
      <c r="D276">
        <f>EXP(-'STRIP Yield Curve Weekly'!D275%*'STRIP Prices Weekly'!D$1)</f>
        <v>0.91678710348496739</v>
      </c>
      <c r="E276">
        <f>EXP(-'STRIP Yield Curve Weekly'!E275%*'STRIP Prices Weekly'!E$1)</f>
        <v>0.88041666553971598</v>
      </c>
      <c r="F276">
        <f>EXP(-'STRIP Yield Curve Weekly'!F275%*'STRIP Prices Weekly'!F$1)</f>
        <v>0.83807305876757587</v>
      </c>
      <c r="G276">
        <f>EXP(-'STRIP Yield Curve Weekly'!G275%*'STRIP Prices Weekly'!G$1)</f>
        <v>0.79516948370390328</v>
      </c>
      <c r="H276">
        <f>EXP(-'STRIP Yield Curve Weekly'!H275%*'STRIP Prices Weekly'!H$1)</f>
        <v>0.75377602814596978</v>
      </c>
      <c r="I276">
        <f>EXP(-'STRIP Yield Curve Weekly'!I275%*'STRIP Prices Weekly'!I$1)</f>
        <v>0.71302414156756788</v>
      </c>
      <c r="J276">
        <f>EXP(-'STRIP Yield Curve Weekly'!J275%*'STRIP Prices Weekly'!J$1)</f>
        <v>0.67215924150891349</v>
      </c>
      <c r="K276">
        <f>EXP(-'STRIP Yield Curve Weekly'!K275%*'STRIP Prices Weekly'!K$1)</f>
        <v>0.63368708700656107</v>
      </c>
      <c r="L276">
        <f>EXP(-'STRIP Yield Curve Weekly'!L275%*'STRIP Prices Weekly'!L$1)</f>
        <v>0.45964537993047533</v>
      </c>
      <c r="M276">
        <f>EXP(-'STRIP Yield Curve Weekly'!M275%*'STRIP Prices Weekly'!M$1)</f>
        <v>0.33776665220889412</v>
      </c>
      <c r="N276">
        <f>EXP(-'STRIP Yield Curve Weekly'!N275%*'STRIP Prices Weekly'!N$1)</f>
        <v>0.20004758814750162</v>
      </c>
    </row>
    <row r="277" spans="1:14" x14ac:dyDescent="0.25">
      <c r="A277" t="str">
        <f>'STRIP Yield Curve Weekly'!A276</f>
        <v>8/13/2004</v>
      </c>
      <c r="B277">
        <f>EXP(-'STRIP Yield Curve Weekly'!B276%*'STRIP Prices Weekly'!B$1)</f>
        <v>0.98419621137885716</v>
      </c>
      <c r="C277">
        <f>EXP(-'STRIP Yield Curve Weekly'!C276%*'STRIP Prices Weekly'!C$1)</f>
        <v>0.95521388521651707</v>
      </c>
      <c r="D277">
        <f>EXP(-'STRIP Yield Curve Weekly'!D276%*'STRIP Prices Weekly'!D$1)</f>
        <v>0.91956918112765773</v>
      </c>
      <c r="E277">
        <f>EXP(-'STRIP Yield Curve Weekly'!E276%*'STRIP Prices Weekly'!E$1)</f>
        <v>0.88172064691291085</v>
      </c>
      <c r="F277">
        <f>EXP(-'STRIP Yield Curve Weekly'!F276%*'STRIP Prices Weekly'!F$1)</f>
        <v>0.84075918807035332</v>
      </c>
      <c r="G277">
        <f>EXP(-'STRIP Yield Curve Weekly'!G276%*'STRIP Prices Weekly'!G$1)</f>
        <v>0.79913930438181169</v>
      </c>
      <c r="H277">
        <f>EXP(-'STRIP Yield Curve Weekly'!H276%*'STRIP Prices Weekly'!H$1)</f>
        <v>0.75763768177182289</v>
      </c>
      <c r="I277">
        <f>EXP(-'STRIP Yield Curve Weekly'!I276%*'STRIP Prices Weekly'!I$1)</f>
        <v>0.71628295610338577</v>
      </c>
      <c r="J277">
        <f>EXP(-'STRIP Yield Curve Weekly'!J276%*'STRIP Prices Weekly'!J$1)</f>
        <v>0.67494774899643539</v>
      </c>
      <c r="K277">
        <f>EXP(-'STRIP Yield Curve Weekly'!K276%*'STRIP Prices Weekly'!K$1)</f>
        <v>0.63622691161737699</v>
      </c>
      <c r="L277">
        <f>EXP(-'STRIP Yield Curve Weekly'!L276%*'STRIP Prices Weekly'!L$1)</f>
        <v>0.46130308537770859</v>
      </c>
      <c r="M277">
        <f>EXP(-'STRIP Yield Curve Weekly'!M276%*'STRIP Prices Weekly'!M$1)</f>
        <v>0.33979934409974794</v>
      </c>
      <c r="N277">
        <f>EXP(-'STRIP Yield Curve Weekly'!N276%*'STRIP Prices Weekly'!N$1)</f>
        <v>0.20478390044811232</v>
      </c>
    </row>
    <row r="278" spans="1:14" x14ac:dyDescent="0.25">
      <c r="A278" t="str">
        <f>'STRIP Yield Curve Weekly'!A277</f>
        <v>8/6/2004</v>
      </c>
      <c r="B278">
        <f>EXP(-'STRIP Yield Curve Weekly'!B277%*'STRIP Prices Weekly'!B$1)</f>
        <v>0.9847573631323997</v>
      </c>
      <c r="C278">
        <f>EXP(-'STRIP Yield Curve Weekly'!C277%*'STRIP Prices Weekly'!C$1)</f>
        <v>0.95597836207466147</v>
      </c>
      <c r="D278">
        <f>EXP(-'STRIP Yield Curve Weekly'!D277%*'STRIP Prices Weekly'!D$1)</f>
        <v>0.92064570671424062</v>
      </c>
      <c r="E278">
        <f>EXP(-'STRIP Yield Curve Weekly'!E277%*'STRIP Prices Weekly'!E$1)</f>
        <v>0.88256750516086757</v>
      </c>
      <c r="F278">
        <f>EXP(-'STRIP Yield Curve Weekly'!F277%*'STRIP Prices Weekly'!F$1)</f>
        <v>0.84122173281193591</v>
      </c>
      <c r="G278">
        <f>EXP(-'STRIP Yield Curve Weekly'!G277%*'STRIP Prices Weekly'!G$1)</f>
        <v>0.79971489186759614</v>
      </c>
      <c r="H278">
        <f>EXP(-'STRIP Yield Curve Weekly'!H277%*'STRIP Prices Weekly'!H$1)</f>
        <v>0.75769071826580259</v>
      </c>
      <c r="I278">
        <f>EXP(-'STRIP Yield Curve Weekly'!I277%*'STRIP Prices Weekly'!I$1)</f>
        <v>0.71628295610338577</v>
      </c>
      <c r="J278">
        <f>EXP(-'STRIP Yield Curve Weekly'!J277%*'STRIP Prices Weekly'!J$1)</f>
        <v>0.67494774899643539</v>
      </c>
      <c r="K278">
        <f>EXP(-'STRIP Yield Curve Weekly'!K277%*'STRIP Prices Weekly'!K$1)</f>
        <v>0.63590887767667914</v>
      </c>
      <c r="L278">
        <f>EXP(-'STRIP Yield Curve Weekly'!L277%*'STRIP Prices Weekly'!L$1)</f>
        <v>0.46012826104762417</v>
      </c>
      <c r="M278">
        <f>EXP(-'STRIP Yield Curve Weekly'!M277%*'STRIP Prices Weekly'!M$1)</f>
        <v>0.33736157532098537</v>
      </c>
      <c r="N278">
        <f>EXP(-'STRIP Yield Curve Weekly'!N277%*'STRIP Prices Weekly'!N$1)</f>
        <v>0.2034978172909514</v>
      </c>
    </row>
    <row r="279" spans="1:14" x14ac:dyDescent="0.25">
      <c r="A279" t="str">
        <f>'STRIP Yield Curve Weekly'!A278</f>
        <v>7/30/2004</v>
      </c>
      <c r="B279">
        <f>EXP(-'STRIP Yield Curve Weekly'!B278%*'STRIP Prices Weekly'!B$1)</f>
        <v>0.98266206223656261</v>
      </c>
      <c r="C279">
        <f>EXP(-'STRIP Yield Curve Weekly'!C278%*'STRIP Prices Weekly'!C$1)</f>
        <v>0.95044973608856098</v>
      </c>
      <c r="D279">
        <f>EXP(-'STRIP Yield Curve Weekly'!D278%*'STRIP Prices Weekly'!D$1)</f>
        <v>0.9122328532050743</v>
      </c>
      <c r="E279">
        <f>EXP(-'STRIP Yield Curve Weekly'!E278%*'STRIP Prices Weekly'!E$1)</f>
        <v>0.87141234372879639</v>
      </c>
      <c r="F279">
        <f>EXP(-'STRIP Yield Curve Weekly'!F278%*'STRIP Prices Weekly'!F$1)</f>
        <v>0.82853184990489281</v>
      </c>
      <c r="G279">
        <f>EXP(-'STRIP Yield Curve Weekly'!G278%*'STRIP Prices Weekly'!G$1)</f>
        <v>0.78592021448032345</v>
      </c>
      <c r="H279">
        <f>EXP(-'STRIP Yield Curve Weekly'!H278%*'STRIP Prices Weekly'!H$1)</f>
        <v>0.74262059795946211</v>
      </c>
      <c r="I279">
        <f>EXP(-'STRIP Yield Curve Weekly'!I278%*'STRIP Prices Weekly'!I$1)</f>
        <v>0.70041658466708623</v>
      </c>
      <c r="J279">
        <f>EXP(-'STRIP Yield Curve Weekly'!J278%*'STRIP Prices Weekly'!J$1)</f>
        <v>0.65915932886973749</v>
      </c>
      <c r="K279">
        <f>EXP(-'STRIP Yield Curve Weekly'!K278%*'STRIP Prices Weekly'!K$1)</f>
        <v>0.62008420230190653</v>
      </c>
      <c r="L279">
        <f>EXP(-'STRIP Yield Curve Weekly'!L278%*'STRIP Prices Weekly'!L$1)</f>
        <v>0.44592700779867511</v>
      </c>
      <c r="M279">
        <f>EXP(-'STRIP Yield Curve Weekly'!M278%*'STRIP Prices Weekly'!M$1)</f>
        <v>0.32608408546488438</v>
      </c>
      <c r="N279">
        <f>EXP(-'STRIP Yield Curve Weekly'!N278%*'STRIP Prices Weekly'!N$1)</f>
        <v>0.19583163382696134</v>
      </c>
    </row>
    <row r="280" spans="1:14" x14ac:dyDescent="0.25">
      <c r="A280" t="str">
        <f>'STRIP Yield Curve Weekly'!A279</f>
        <v>7/23/2004</v>
      </c>
      <c r="B280">
        <f>EXP(-'STRIP Yield Curve Weekly'!B279%*'STRIP Prices Weekly'!B$1)</f>
        <v>0.98246554947604636</v>
      </c>
      <c r="C280">
        <f>EXP(-'STRIP Yield Curve Weekly'!C279%*'STRIP Prices Weekly'!C$1)</f>
        <v>0.95024066014581843</v>
      </c>
      <c r="D280">
        <f>EXP(-'STRIP Yield Curve Weekly'!D279%*'STRIP Prices Weekly'!D$1)</f>
        <v>0.91267083008065375</v>
      </c>
      <c r="E280">
        <f>EXP(-'STRIP Yield Curve Weekly'!E279%*'STRIP Prices Weekly'!E$1)</f>
        <v>0.87210975253010481</v>
      </c>
      <c r="F280">
        <f>EXP(-'STRIP Yield Curve Weekly'!F279%*'STRIP Prices Weekly'!F$1)</f>
        <v>0.82948520960904515</v>
      </c>
      <c r="G280">
        <f>EXP(-'STRIP Yield Curve Weekly'!G279%*'STRIP Prices Weekly'!G$1)</f>
        <v>0.78672226207382856</v>
      </c>
      <c r="H280">
        <f>EXP(-'STRIP Yield Curve Weekly'!H279%*'STRIP Prices Weekly'!H$1)</f>
        <v>0.74449436181718509</v>
      </c>
      <c r="I280">
        <f>EXP(-'STRIP Yield Curve Weekly'!I279%*'STRIP Prices Weekly'!I$1)</f>
        <v>0.70266150769920499</v>
      </c>
      <c r="J280">
        <f>EXP(-'STRIP Yield Curve Weekly'!J279%*'STRIP Prices Weekly'!J$1)</f>
        <v>0.66123895444637026</v>
      </c>
      <c r="K280">
        <f>EXP(-'STRIP Yield Curve Weekly'!K279%*'STRIP Prices Weekly'!K$1)</f>
        <v>0.62213386024504469</v>
      </c>
      <c r="L280">
        <f>EXP(-'STRIP Yield Curve Weekly'!L279%*'STRIP Prices Weekly'!L$1)</f>
        <v>0.44854332606381458</v>
      </c>
      <c r="M280">
        <f>EXP(-'STRIP Yield Curve Weekly'!M279%*'STRIP Prices Weekly'!M$1)</f>
        <v>0.32798086851411129</v>
      </c>
      <c r="N280">
        <f>EXP(-'STRIP Yield Curve Weekly'!N279%*'STRIP Prices Weekly'!N$1)</f>
        <v>0.19760207355974946</v>
      </c>
    </row>
    <row r="281" spans="1:14" x14ac:dyDescent="0.25">
      <c r="A281" t="str">
        <f>'STRIP Yield Curve Weekly'!A280</f>
        <v>7/16/2004</v>
      </c>
      <c r="B281">
        <f>EXP(-'STRIP Yield Curve Weekly'!B280%*'STRIP Prices Weekly'!B$1)</f>
        <v>0.98393051427250833</v>
      </c>
      <c r="C281">
        <f>EXP(-'STRIP Yield Curve Weekly'!C280%*'STRIP Prices Weekly'!C$1)</f>
        <v>0.95315284994387428</v>
      </c>
      <c r="D281">
        <f>EXP(-'STRIP Yield Curve Weekly'!D280%*'STRIP Prices Weekly'!D$1)</f>
        <v>0.91761258328829542</v>
      </c>
      <c r="E281">
        <f>EXP(-'STRIP Yield Curve Weekly'!E280%*'STRIP Prices Weekly'!E$1)</f>
        <v>0.87672666995945958</v>
      </c>
      <c r="F281">
        <f>EXP(-'STRIP Yield Curve Weekly'!F280%*'STRIP Prices Weekly'!F$1)</f>
        <v>0.83476919960299811</v>
      </c>
      <c r="G281">
        <f>EXP(-'STRIP Yield Curve Weekly'!G280%*'STRIP Prices Weekly'!G$1)</f>
        <v>0.79235956023054177</v>
      </c>
      <c r="H281">
        <f>EXP(-'STRIP Yield Curve Weekly'!H280%*'STRIP Prices Weekly'!H$1)</f>
        <v>0.74935683027479827</v>
      </c>
      <c r="I281">
        <f>EXP(-'STRIP Yield Curve Weekly'!I280%*'STRIP Prices Weekly'!I$1)</f>
        <v>0.70745588837151274</v>
      </c>
      <c r="J281">
        <f>EXP(-'STRIP Yield Curve Weekly'!J280%*'STRIP Prices Weekly'!J$1)</f>
        <v>0.66589718315943447</v>
      </c>
      <c r="K281">
        <f>EXP(-'STRIP Yield Curve Weekly'!K280%*'STRIP Prices Weekly'!K$1)</f>
        <v>0.62669205459203658</v>
      </c>
      <c r="L281">
        <f>EXP(-'STRIP Yield Curve Weekly'!L280%*'STRIP Prices Weekly'!L$1)</f>
        <v>0.45314188074916067</v>
      </c>
      <c r="M281">
        <f>EXP(-'STRIP Yield Curve Weekly'!M280%*'STRIP Prices Weekly'!M$1)</f>
        <v>0.33187396687006487</v>
      </c>
      <c r="N281">
        <f>EXP(-'STRIP Yield Curve Weekly'!N280%*'STRIP Prices Weekly'!N$1)</f>
        <v>0.20052827895729586</v>
      </c>
    </row>
    <row r="282" spans="1:14" x14ac:dyDescent="0.25">
      <c r="A282" t="str">
        <f>'STRIP Yield Curve Weekly'!A281</f>
        <v>7/9/2004</v>
      </c>
      <c r="B282">
        <f>EXP(-'STRIP Yield Curve Weekly'!B281%*'STRIP Prices Weekly'!B$1)</f>
        <v>0.98400923186231182</v>
      </c>
      <c r="C282">
        <f>EXP(-'STRIP Yield Curve Weekly'!C281%*'STRIP Prices Weekly'!C$1)</f>
        <v>0.9527145004610108</v>
      </c>
      <c r="D282">
        <f>EXP(-'STRIP Yield Curve Weekly'!D281%*'STRIP Prices Weekly'!D$1)</f>
        <v>0.91489131699670678</v>
      </c>
      <c r="E282">
        <f>EXP(-'STRIP Yield Curve Weekly'!E281%*'STRIP Prices Weekly'!E$1)</f>
        <v>0.87368096375053028</v>
      </c>
      <c r="F282">
        <f>EXP(-'STRIP Yield Curve Weekly'!F281%*'STRIP Prices Weekly'!F$1)</f>
        <v>0.83089653375100725</v>
      </c>
      <c r="G282">
        <f>EXP(-'STRIP Yield Curve Weekly'!G281%*'STRIP Prices Weekly'!G$1)</f>
        <v>0.78672226207382856</v>
      </c>
      <c r="H282">
        <f>EXP(-'STRIP Yield Curve Weekly'!H281%*'STRIP Prices Weekly'!H$1)</f>
        <v>0.74381718011233833</v>
      </c>
      <c r="I282">
        <f>EXP(-'STRIP Yield Curve Weekly'!I281%*'STRIP Prices Weekly'!I$1)</f>
        <v>0.70131369192161797</v>
      </c>
      <c r="J282">
        <f>EXP(-'STRIP Yield Curve Weekly'!J281%*'STRIP Prices Weekly'!J$1)</f>
        <v>0.65957473008456868</v>
      </c>
      <c r="K282">
        <f>EXP(-'STRIP Yield Curve Weekly'!K281%*'STRIP Prices Weekly'!K$1)</f>
        <v>0.61977423769836404</v>
      </c>
      <c r="L282">
        <f>EXP(-'STRIP Yield Curve Weekly'!L281%*'STRIP Prices Weekly'!L$1)</f>
        <v>0.44565953184480644</v>
      </c>
      <c r="M282">
        <f>EXP(-'STRIP Yield Curve Weekly'!M281%*'STRIP Prices Weekly'!M$1)</f>
        <v>0.32549766205045488</v>
      </c>
      <c r="N282">
        <f>EXP(-'STRIP Yield Curve Weekly'!N281%*'STRIP Prices Weekly'!N$1)</f>
        <v>0.19425180453928523</v>
      </c>
    </row>
    <row r="283" spans="1:14" x14ac:dyDescent="0.25">
      <c r="A283" t="str">
        <f>'STRIP Yield Curve Weekly'!A282</f>
        <v>7/2/2004</v>
      </c>
      <c r="B283">
        <f>EXP(-'STRIP Yield Curve Weekly'!B282%*'STRIP Prices Weekly'!B$1)</f>
        <v>0.98338950128186897</v>
      </c>
      <c r="C283">
        <f>EXP(-'STRIP Yield Curve Weekly'!C282%*'STRIP Prices Weekly'!C$1)</f>
        <v>0.95317191319150507</v>
      </c>
      <c r="D283">
        <f>EXP(-'STRIP Yield Curve Weekly'!D282%*'STRIP Prices Weekly'!D$1)</f>
        <v>0.91497366092065746</v>
      </c>
      <c r="E283">
        <f>EXP(-'STRIP Yield Curve Weekly'!E282%*'STRIP Prices Weekly'!E$1)</f>
        <v>0.87336649521131349</v>
      </c>
      <c r="F283">
        <f>EXP(-'STRIP Yield Curve Weekly'!F282%*'STRIP Prices Weekly'!F$1)</f>
        <v>0.83222703232002448</v>
      </c>
      <c r="G283">
        <f>EXP(-'STRIP Yield Curve Weekly'!G282%*'STRIP Prices Weekly'!G$1)</f>
        <v>0.78804506631855464</v>
      </c>
      <c r="H283">
        <f>EXP(-'STRIP Yield Curve Weekly'!H282%*'STRIP Prices Weekly'!H$1)</f>
        <v>0.74475498044942123</v>
      </c>
      <c r="I283">
        <f>EXP(-'STRIP Yield Curve Weekly'!I282%*'STRIP Prices Weekly'!I$1)</f>
        <v>0.7010332225424647</v>
      </c>
      <c r="J283">
        <f>EXP(-'STRIP Yield Curve Weekly'!J282%*'STRIP Prices Weekly'!J$1)</f>
        <v>0.66040631803486483</v>
      </c>
      <c r="K283">
        <f>EXP(-'STRIP Yield Curve Weekly'!K282%*'STRIP Prices Weekly'!K$1)</f>
        <v>0.62095292815133185</v>
      </c>
      <c r="L283">
        <f>EXP(-'STRIP Yield Curve Weekly'!L282%*'STRIP Prices Weekly'!L$1)</f>
        <v>0.44519183492022441</v>
      </c>
      <c r="M283">
        <f>EXP(-'STRIP Yield Curve Weekly'!M282%*'STRIP Prices Weekly'!M$1)</f>
        <v>0.3281777160835852</v>
      </c>
      <c r="N283">
        <f>EXP(-'STRIP Yield Curve Weekly'!N282%*'STRIP Prices Weekly'!N$1)</f>
        <v>0.19477699309704219</v>
      </c>
    </row>
    <row r="284" spans="1:14" x14ac:dyDescent="0.25">
      <c r="A284" t="str">
        <f>'STRIP Yield Curve Weekly'!A283</f>
        <v>6/25/2004</v>
      </c>
      <c r="B284">
        <f>EXP(-'STRIP Yield Curve Weekly'!B283%*'STRIP Prices Weekly'!B$1)</f>
        <v>0.98202353943849952</v>
      </c>
      <c r="C284">
        <f>EXP(-'STRIP Yield Curve Weekly'!C283%*'STRIP Prices Weekly'!C$1)</f>
        <v>0.9484748552256046</v>
      </c>
      <c r="D284">
        <f>EXP(-'STRIP Yield Curve Weekly'!D283%*'STRIP Prices Weekly'!D$1)</f>
        <v>0.90821876389490097</v>
      </c>
      <c r="E284">
        <f>EXP(-'STRIP Yield Curve Weekly'!E283%*'STRIP Prices Weekly'!E$1)</f>
        <v>0.86543760347794862</v>
      </c>
      <c r="F284">
        <f>EXP(-'STRIP Yield Curve Weekly'!F283%*'STRIP Prices Weekly'!F$1)</f>
        <v>0.8214781003381123</v>
      </c>
      <c r="G284">
        <f>EXP(-'STRIP Yield Curve Weekly'!G283%*'STRIP Prices Weekly'!G$1)</f>
        <v>0.77594006314278785</v>
      </c>
      <c r="H284">
        <f>EXP(-'STRIP Yield Curve Weekly'!H283%*'STRIP Prices Weekly'!H$1)</f>
        <v>0.7329117353256418</v>
      </c>
      <c r="I284">
        <f>EXP(-'STRIP Yield Curve Weekly'!I283%*'STRIP Prices Weekly'!I$1)</f>
        <v>0.6898507563023506</v>
      </c>
      <c r="J284">
        <f>EXP(-'STRIP Yield Curve Weekly'!J283%*'STRIP Prices Weekly'!J$1)</f>
        <v>0.64786690321481466</v>
      </c>
      <c r="K284">
        <f>EXP(-'STRIP Yield Curve Weekly'!K283%*'STRIP Prices Weekly'!K$1)</f>
        <v>0.60804888335072127</v>
      </c>
      <c r="L284">
        <f>EXP(-'STRIP Yield Curve Weekly'!L283%*'STRIP Prices Weekly'!L$1)</f>
        <v>0.43456923625893012</v>
      </c>
      <c r="M284">
        <f>EXP(-'STRIP Yield Curve Weekly'!M283%*'STRIP Prices Weekly'!M$1)</f>
        <v>0.31657344835749057</v>
      </c>
      <c r="N284">
        <f>EXP(-'STRIP Yield Curve Weekly'!N283%*'STRIP Prices Weekly'!N$1)</f>
        <v>0.18879377447375817</v>
      </c>
    </row>
    <row r="285" spans="1:14" x14ac:dyDescent="0.25">
      <c r="A285" t="str">
        <f>'STRIP Yield Curve Weekly'!A284</f>
        <v>6/18/2004</v>
      </c>
      <c r="B285">
        <f>EXP(-'STRIP Yield Curve Weekly'!B284%*'STRIP Prices Weekly'!B$1)</f>
        <v>0.98103219637618555</v>
      </c>
      <c r="C285">
        <f>EXP(-'STRIP Yield Curve Weekly'!C284%*'STRIP Prices Weekly'!C$1)</f>
        <v>0.94659873298620401</v>
      </c>
      <c r="D285">
        <f>EXP(-'STRIP Yield Curve Weekly'!D284%*'STRIP Prices Weekly'!D$1)</f>
        <v>0.9057427080235485</v>
      </c>
      <c r="E285">
        <f>EXP(-'STRIP Yield Curve Weekly'!E284%*'STRIP Prices Weekly'!E$1)</f>
        <v>0.86246561287659729</v>
      </c>
      <c r="F285">
        <f>EXP(-'STRIP Yield Curve Weekly'!F284%*'STRIP Prices Weekly'!F$1)</f>
        <v>0.8170949279422367</v>
      </c>
      <c r="G285">
        <f>EXP(-'STRIP Yield Curve Weekly'!G284%*'STRIP Prices Weekly'!G$1)</f>
        <v>0.77366214953093837</v>
      </c>
      <c r="H285">
        <f>EXP(-'STRIP Yield Curve Weekly'!H284%*'STRIP Prices Weekly'!H$1)</f>
        <v>0.72927820081363037</v>
      </c>
      <c r="I285">
        <f>EXP(-'STRIP Yield Curve Weekly'!I284%*'STRIP Prices Weekly'!I$1)</f>
        <v>0.68528532129871966</v>
      </c>
      <c r="J285">
        <f>EXP(-'STRIP Yield Curve Weekly'!J284%*'STRIP Prices Weekly'!J$1)</f>
        <v>0.6431611268854347</v>
      </c>
      <c r="K285">
        <f>EXP(-'STRIP Yield Curve Weekly'!K284%*'STRIP Prices Weekly'!K$1)</f>
        <v>0.60374702594409535</v>
      </c>
      <c r="L285">
        <f>EXP(-'STRIP Yield Curve Weekly'!L284%*'STRIP Prices Weekly'!L$1)</f>
        <v>0.43119278150824636</v>
      </c>
      <c r="M285">
        <f>EXP(-'STRIP Yield Curve Weekly'!M284%*'STRIP Prices Weekly'!M$1)</f>
        <v>0.31379982385883909</v>
      </c>
      <c r="N285">
        <f>EXP(-'STRIP Yield Curve Weekly'!N284%*'STRIP Prices Weekly'!N$1)</f>
        <v>0.18738311774040231</v>
      </c>
    </row>
    <row r="286" spans="1:14" x14ac:dyDescent="0.25">
      <c r="A286" t="str">
        <f>'STRIP Yield Curve Weekly'!A285</f>
        <v>6/11/2004</v>
      </c>
      <c r="B286">
        <f>EXP(-'STRIP Yield Curve Weekly'!B285%*'STRIP Prices Weekly'!B$1)</f>
        <v>0.98014966459831787</v>
      </c>
      <c r="C286">
        <f>EXP(-'STRIP Yield Curve Weekly'!C285%*'STRIP Prices Weekly'!C$1)</f>
        <v>0.94671233164994584</v>
      </c>
      <c r="D286">
        <f>EXP(-'STRIP Yield Curve Weekly'!D285%*'STRIP Prices Weekly'!D$1)</f>
        <v>0.90443937714744094</v>
      </c>
      <c r="E286">
        <f>EXP(-'STRIP Yield Curve Weekly'!E285%*'STRIP Prices Weekly'!E$1)</f>
        <v>0.85967574631528121</v>
      </c>
      <c r="F286">
        <f>EXP(-'STRIP Yield Curve Weekly'!F285%*'STRIP Prices Weekly'!F$1)</f>
        <v>0.81578862138145636</v>
      </c>
      <c r="G286">
        <f>EXP(-'STRIP Yield Curve Weekly'!G285%*'STRIP Prices Weekly'!G$1)</f>
        <v>0.77028091961507916</v>
      </c>
      <c r="H286">
        <f>EXP(-'STRIP Yield Curve Weekly'!H285%*'STRIP Prices Weekly'!H$1)</f>
        <v>0.72647587767399369</v>
      </c>
      <c r="I286">
        <f>EXP(-'STRIP Yield Curve Weekly'!I285%*'STRIP Prices Weekly'!I$1)</f>
        <v>0.68085902909192486</v>
      </c>
      <c r="J286">
        <f>EXP(-'STRIP Yield Curve Weekly'!J285%*'STRIP Prices Weekly'!J$1)</f>
        <v>0.63820227527512352</v>
      </c>
      <c r="K286">
        <f>EXP(-'STRIP Yield Curve Weekly'!K285%*'STRIP Prices Weekly'!K$1)</f>
        <v>0.59779941961557048</v>
      </c>
      <c r="L286">
        <f>EXP(-'STRIP Yield Curve Weekly'!L285%*'STRIP Prices Weekly'!L$1)</f>
        <v>0.42432737959349681</v>
      </c>
      <c r="M286">
        <f>EXP(-'STRIP Yield Curve Weekly'!M285%*'STRIP Prices Weekly'!M$1)</f>
        <v>0.31005672945597523</v>
      </c>
      <c r="N286">
        <f>EXP(-'STRIP Yield Curve Weekly'!N285%*'STRIP Prices Weekly'!N$1)</f>
        <v>0.18211808201615268</v>
      </c>
    </row>
    <row r="287" spans="1:14" x14ac:dyDescent="0.25">
      <c r="A287" t="str">
        <f>'STRIP Yield Curve Weekly'!A286</f>
        <v>6/4/2004</v>
      </c>
      <c r="B287">
        <f>EXP(-'STRIP Yield Curve Weekly'!B286%*'STRIP Prices Weekly'!B$1)</f>
        <v>0.98143450204372595</v>
      </c>
      <c r="C287">
        <f>EXP(-'STRIP Yield Curve Weekly'!C286%*'STRIP Prices Weekly'!C$1)</f>
        <v>0.94813346573151924</v>
      </c>
      <c r="D287">
        <f>EXP(-'STRIP Yield Curve Weekly'!D286%*'STRIP Prices Weekly'!D$1)</f>
        <v>0.90663983731021569</v>
      </c>
      <c r="E287">
        <f>EXP(-'STRIP Yield Curve Weekly'!E286%*'STRIP Prices Weekly'!E$1)</f>
        <v>0.86170697698601495</v>
      </c>
      <c r="F287">
        <f>EXP(-'STRIP Yield Curve Weekly'!F286%*'STRIP Prices Weekly'!F$1)</f>
        <v>0.81481026216872943</v>
      </c>
      <c r="G287">
        <f>EXP(-'STRIP Yield Curve Weekly'!G286%*'STRIP Prices Weekly'!G$1)</f>
        <v>0.77069698363884731</v>
      </c>
      <c r="H287">
        <f>EXP(-'STRIP Yield Curve Weekly'!H286%*'STRIP Prices Weekly'!H$1)</f>
        <v>0.7265267327653383</v>
      </c>
      <c r="I287">
        <f>EXP(-'STRIP Yield Curve Weekly'!I286%*'STRIP Prices Weekly'!I$1)</f>
        <v>0.68140393424819923</v>
      </c>
      <c r="J287">
        <f>EXP(-'STRIP Yield Curve Weekly'!J286%*'STRIP Prices Weekly'!J$1)</f>
        <v>0.63860446938638937</v>
      </c>
      <c r="K287">
        <f>EXP(-'STRIP Yield Curve Weekly'!K286%*'STRIP Prices Weekly'!K$1)</f>
        <v>0.59833768127463827</v>
      </c>
      <c r="L287">
        <f>EXP(-'STRIP Yield Curve Weekly'!L286%*'STRIP Prices Weekly'!L$1)</f>
        <v>0.42432737959349681</v>
      </c>
      <c r="M287">
        <f>EXP(-'STRIP Yield Curve Weekly'!M286%*'STRIP Prices Weekly'!M$1)</f>
        <v>0.30666479527190599</v>
      </c>
      <c r="N287">
        <f>EXP(-'STRIP Yield Curve Weekly'!N286%*'STRIP Prices Weekly'!N$1)</f>
        <v>0.1827748886540079</v>
      </c>
    </row>
    <row r="288" spans="1:14" x14ac:dyDescent="0.25">
      <c r="A288" t="str">
        <f>'STRIP Yield Curve Weekly'!A287</f>
        <v>5/28/2004</v>
      </c>
      <c r="B288">
        <f>EXP(-'STRIP Yield Curve Weekly'!B287%*'STRIP Prices Weekly'!B$1)</f>
        <v>0.98289792943443099</v>
      </c>
      <c r="C288">
        <f>EXP(-'STRIP Yield Curve Weekly'!C287%*'STRIP Prices Weekly'!C$1)</f>
        <v>0.95164805754000903</v>
      </c>
      <c r="D288">
        <f>EXP(-'STRIP Yield Curve Weekly'!D287%*'STRIP Prices Weekly'!D$1)</f>
        <v>0.91138487102442589</v>
      </c>
      <c r="E288">
        <f>EXP(-'STRIP Yield Curve Weekly'!E287%*'STRIP Prices Weekly'!E$1)</f>
        <v>0.86658073541563563</v>
      </c>
      <c r="F288">
        <f>EXP(-'STRIP Yield Curve Weekly'!F287%*'STRIP Prices Weekly'!F$1)</f>
        <v>0.82312270059084114</v>
      </c>
      <c r="G288">
        <f>EXP(-'STRIP Yield Curve Weekly'!G287%*'STRIP Prices Weekly'!G$1)</f>
        <v>0.77640576687782292</v>
      </c>
      <c r="H288">
        <f>EXP(-'STRIP Yield Curve Weekly'!H287%*'STRIP Prices Weekly'!H$1)</f>
        <v>0.73234761050536934</v>
      </c>
      <c r="I288">
        <f>EXP(-'STRIP Yield Curve Weekly'!I287%*'STRIP Prices Weekly'!I$1)</f>
        <v>0.68819709966894016</v>
      </c>
      <c r="J288">
        <f>EXP(-'STRIP Yield Curve Weekly'!J287%*'STRIP Prices Weekly'!J$1)</f>
        <v>0.64478393680689616</v>
      </c>
      <c r="K288">
        <f>EXP(-'STRIP Yield Curve Weekly'!K287%*'STRIP Prices Weekly'!K$1)</f>
        <v>0.60453240746520354</v>
      </c>
      <c r="L288">
        <f>EXP(-'STRIP Yield Curve Weekly'!L287%*'STRIP Prices Weekly'!L$1)</f>
        <v>0.4326829656940942</v>
      </c>
      <c r="M288">
        <f>EXP(-'STRIP Yield Curve Weekly'!M287%*'STRIP Prices Weekly'!M$1)</f>
        <v>0.31727067661374364</v>
      </c>
      <c r="N288">
        <f>EXP(-'STRIP Yield Curve Weekly'!N287%*'STRIP Prices Weekly'!N$1)</f>
        <v>0.18902046298903324</v>
      </c>
    </row>
    <row r="289" spans="1:14" x14ac:dyDescent="0.25">
      <c r="A289" t="str">
        <f>'STRIP Yield Curve Weekly'!A288</f>
        <v>5/21/2004</v>
      </c>
      <c r="B289">
        <f>EXP(-'STRIP Yield Curve Weekly'!B288%*'STRIP Prices Weekly'!B$1)</f>
        <v>0.9825244991774883</v>
      </c>
      <c r="C289">
        <f>EXP(-'STRIP Yield Curve Weekly'!C288%*'STRIP Prices Weekly'!C$1)</f>
        <v>0.94972766870949321</v>
      </c>
      <c r="D289">
        <f>EXP(-'STRIP Yield Curve Weekly'!D288%*'STRIP Prices Weekly'!D$1)</f>
        <v>0.90843676255702877</v>
      </c>
      <c r="E289">
        <f>EXP(-'STRIP Yield Curve Weekly'!E288%*'STRIP Prices Weekly'!E$1)</f>
        <v>0.86343211550345833</v>
      </c>
      <c r="F289">
        <f>EXP(-'STRIP Yield Curve Weekly'!F288%*'STRIP Prices Weekly'!F$1)</f>
        <v>0.81680899475868285</v>
      </c>
      <c r="G289">
        <f>EXP(-'STRIP Yield Curve Weekly'!G288%*'STRIP Prices Weekly'!G$1)</f>
        <v>0.77162237514306953</v>
      </c>
      <c r="H289">
        <f>EXP(-'STRIP Yield Curve Weekly'!H288%*'STRIP Prices Weekly'!H$1)</f>
        <v>0.726577591416664</v>
      </c>
      <c r="I289">
        <f>EXP(-'STRIP Yield Curve Weekly'!I288%*'STRIP Prices Weekly'!I$1)</f>
        <v>0.68205839611651164</v>
      </c>
      <c r="J289">
        <f>EXP(-'STRIP Yield Curve Weekly'!J288%*'STRIP Prices Weekly'!J$1)</f>
        <v>0.6386619463750598</v>
      </c>
      <c r="K289">
        <f>EXP(-'STRIP Yield Curve Weekly'!K288%*'STRIP Prices Weekly'!K$1)</f>
        <v>0.59821802570433924</v>
      </c>
      <c r="L289">
        <f>EXP(-'STRIP Yield Curve Weekly'!L288%*'STRIP Prices Weekly'!L$1)</f>
        <v>0.42400925337104728</v>
      </c>
      <c r="M289">
        <f>EXP(-'STRIP Yield Curve Weekly'!M288%*'STRIP Prices Weekly'!M$1)</f>
        <v>0.30641956154225947</v>
      </c>
      <c r="N289">
        <f>EXP(-'STRIP Yield Curve Weekly'!N288%*'STRIP Prices Weekly'!N$1)</f>
        <v>0.18189967139031804</v>
      </c>
    </row>
    <row r="290" spans="1:14" x14ac:dyDescent="0.25">
      <c r="A290" t="str">
        <f>'STRIP Yield Curve Weekly'!A289</f>
        <v>5/14/2004</v>
      </c>
      <c r="B290">
        <f>EXP(-'STRIP Yield Curve Weekly'!B289%*'STRIP Prices Weekly'!B$1)</f>
        <v>0.98267188890631818</v>
      </c>
      <c r="C290">
        <f>EXP(-'STRIP Yield Curve Weekly'!C289%*'STRIP Prices Weekly'!C$1)</f>
        <v>0.94997463000693516</v>
      </c>
      <c r="D290">
        <f>EXP(-'STRIP Yield Curve Weekly'!D289%*'STRIP Prices Weekly'!D$1)</f>
        <v>0.90830050726204792</v>
      </c>
      <c r="E290">
        <f>EXP(-'STRIP Yield Curve Weekly'!E289%*'STRIP Prices Weekly'!E$1)</f>
        <v>0.86360481919635257</v>
      </c>
      <c r="F290">
        <f>EXP(-'STRIP Yield Curve Weekly'!F289%*'STRIP Prices Weekly'!F$1)</f>
        <v>0.81689067974233986</v>
      </c>
      <c r="G290">
        <f>EXP(-'STRIP Yield Curve Weekly'!G289%*'STRIP Prices Weekly'!G$1)</f>
        <v>0.77088197311276963</v>
      </c>
      <c r="H290">
        <f>EXP(-'STRIP Yield Curve Weekly'!H289%*'STRIP Prices Weekly'!H$1)</f>
        <v>0.72596752250468899</v>
      </c>
      <c r="I290">
        <f>EXP(-'STRIP Yield Curve Weekly'!I289%*'STRIP Prices Weekly'!I$1)</f>
        <v>0.68096797525203989</v>
      </c>
      <c r="J290">
        <f>EXP(-'STRIP Yield Curve Weekly'!J289%*'STRIP Prices Weekly'!J$1)</f>
        <v>0.63757076767044385</v>
      </c>
      <c r="K290">
        <f>EXP(-'STRIP Yield Curve Weekly'!K289%*'STRIP Prices Weekly'!K$1)</f>
        <v>0.59767987168683867</v>
      </c>
      <c r="L290">
        <f>EXP(-'STRIP Yield Curve Weekly'!L289%*'STRIP Prices Weekly'!L$1)</f>
        <v>0.42235883768538851</v>
      </c>
      <c r="M290">
        <f>EXP(-'STRIP Yield Curve Weekly'!M289%*'STRIP Prices Weekly'!M$1)</f>
        <v>0.30507427726726977</v>
      </c>
      <c r="N290">
        <f>EXP(-'STRIP Yield Curve Weekly'!N289%*'STRIP Prices Weekly'!N$1)</f>
        <v>0.18016178972388058</v>
      </c>
    </row>
    <row r="291" spans="1:14" x14ac:dyDescent="0.25">
      <c r="A291" t="str">
        <f>'STRIP Yield Curve Weekly'!A290</f>
        <v>5/7/2004</v>
      </c>
      <c r="B291">
        <f>EXP(-'STRIP Yield Curve Weekly'!B290%*'STRIP Prices Weekly'!B$1)</f>
        <v>0.9819155227901859</v>
      </c>
      <c r="C291">
        <f>EXP(-'STRIP Yield Curve Weekly'!C290%*'STRIP Prices Weekly'!C$1)</f>
        <v>0.9484938249124053</v>
      </c>
      <c r="D291">
        <f>EXP(-'STRIP Yield Curve Weekly'!D290%*'STRIP Prices Weekly'!D$1)</f>
        <v>0.90636788615373576</v>
      </c>
      <c r="E291">
        <f>EXP(-'STRIP Yield Curve Weekly'!E290%*'STRIP Prices Weekly'!E$1)</f>
        <v>0.86077683581751074</v>
      </c>
      <c r="F291">
        <f>EXP(-'STRIP Yield Curve Weekly'!F290%*'STRIP Prices Weekly'!F$1)</f>
        <v>0.81387376895404318</v>
      </c>
      <c r="G291">
        <f>EXP(-'STRIP Yield Curve Weekly'!G290%*'STRIP Prices Weekly'!G$1)</f>
        <v>0.76861890844696201</v>
      </c>
      <c r="H291">
        <f>EXP(-'STRIP Yield Curve Weekly'!H290%*'STRIP Prices Weekly'!H$1)</f>
        <v>0.72540874267020505</v>
      </c>
      <c r="I291">
        <f>EXP(-'STRIP Yield Curve Weekly'!I290%*'STRIP Prices Weekly'!I$1)</f>
        <v>0.68020571806346453</v>
      </c>
      <c r="J291">
        <f>EXP(-'STRIP Yield Curve Weekly'!J290%*'STRIP Prices Weekly'!J$1)</f>
        <v>0.6371692245861641</v>
      </c>
      <c r="K291">
        <f>EXP(-'STRIP Yield Curve Weekly'!K290%*'STRIP Prices Weekly'!K$1)</f>
        <v>0.59738110644852915</v>
      </c>
      <c r="L291">
        <f>EXP(-'STRIP Yield Curve Weekly'!L290%*'STRIP Prices Weekly'!L$1)</f>
        <v>0.42223214903833017</v>
      </c>
      <c r="M291">
        <f>EXP(-'STRIP Yield Curve Weekly'!M290%*'STRIP Prices Weekly'!M$1)</f>
        <v>0.30568503637732797</v>
      </c>
      <c r="N291">
        <f>EXP(-'STRIP Yield Curve Weekly'!N290%*'STRIP Prices Weekly'!N$1)</f>
        <v>0.18272006441145927</v>
      </c>
    </row>
    <row r="292" spans="1:14" x14ac:dyDescent="0.25">
      <c r="A292" t="str">
        <f>'STRIP Yield Curve Weekly'!A291</f>
        <v>4/30/2004</v>
      </c>
      <c r="B292">
        <f>EXP(-'STRIP Yield Curve Weekly'!B291%*'STRIP Prices Weekly'!B$1)</f>
        <v>0.98405843355393696</v>
      </c>
      <c r="C292">
        <f>EXP(-'STRIP Yield Curve Weekly'!C291%*'STRIP Prices Weekly'!C$1)</f>
        <v>0.95471730311873959</v>
      </c>
      <c r="D292">
        <f>EXP(-'STRIP Yield Curve Weekly'!D291%*'STRIP Prices Weekly'!D$1)</f>
        <v>0.91623719621155564</v>
      </c>
      <c r="E292">
        <f>EXP(-'STRIP Yield Curve Weekly'!E291%*'STRIP Prices Weekly'!E$1)</f>
        <v>0.87263317539277896</v>
      </c>
      <c r="F292">
        <f>EXP(-'STRIP Yield Curve Weekly'!F291%*'STRIP Prices Weekly'!F$1)</f>
        <v>0.82646310728587435</v>
      </c>
      <c r="G292">
        <f>EXP(-'STRIP Yield Curve Weekly'!G291%*'STRIP Prices Weekly'!G$1)</f>
        <v>0.78389515377857055</v>
      </c>
      <c r="H292">
        <f>EXP(-'STRIP Yield Curve Weekly'!H291%*'STRIP Prices Weekly'!H$1)</f>
        <v>0.73976700534787609</v>
      </c>
      <c r="I292">
        <f>EXP(-'STRIP Yield Curve Weekly'!I291%*'STRIP Prices Weekly'!I$1)</f>
        <v>0.6952804427912479</v>
      </c>
      <c r="J292">
        <f>EXP(-'STRIP Yield Curve Weekly'!J291%*'STRIP Prices Weekly'!J$1)</f>
        <v>0.6527245898528361</v>
      </c>
      <c r="K292">
        <f>EXP(-'STRIP Yield Curve Weekly'!K291%*'STRIP Prices Weekly'!K$1)</f>
        <v>0.61354602332511776</v>
      </c>
      <c r="L292">
        <f>EXP(-'STRIP Yield Curve Weekly'!L291%*'STRIP Prices Weekly'!L$1)</f>
        <v>0.43836648268523559</v>
      </c>
      <c r="M292">
        <f>EXP(-'STRIP Yield Curve Weekly'!M291%*'STRIP Prices Weekly'!M$1)</f>
        <v>0.31822391779041909</v>
      </c>
      <c r="N292">
        <f>EXP(-'STRIP Yield Curve Weekly'!N291%*'STRIP Prices Weekly'!N$1)</f>
        <v>0.19027212398251322</v>
      </c>
    </row>
    <row r="293" spans="1:14" x14ac:dyDescent="0.25">
      <c r="A293" t="str">
        <f>'STRIP Yield Curve Weekly'!A292</f>
        <v>4/23/2004</v>
      </c>
      <c r="B293">
        <f>EXP(-'STRIP Yield Curve Weekly'!B292%*'STRIP Prices Weekly'!B$1)</f>
        <v>0.98401907200383099</v>
      </c>
      <c r="C293">
        <f>EXP(-'STRIP Yield Curve Weekly'!C292%*'STRIP Prices Weekly'!C$1)</f>
        <v>0.95473639765574669</v>
      </c>
      <c r="D293">
        <f>EXP(-'STRIP Yield Curve Weekly'!D292%*'STRIP Prices Weekly'!D$1)</f>
        <v>0.91744742788773548</v>
      </c>
      <c r="E293">
        <f>EXP(-'STRIP Yield Curve Weekly'!E292%*'STRIP Prices Weekly'!E$1)</f>
        <v>0.87445014138715327</v>
      </c>
      <c r="F293">
        <f>EXP(-'STRIP Yield Curve Weekly'!F292%*'STRIP Prices Weekly'!F$1)</f>
        <v>0.82940226523537208</v>
      </c>
      <c r="G293">
        <f>EXP(-'STRIP Yield Curve Weekly'!G292%*'STRIP Prices Weekly'!G$1)</f>
        <v>0.79041275126917276</v>
      </c>
      <c r="H293">
        <f>EXP(-'STRIP Yield Curve Weekly'!H292%*'STRIP Prices Weekly'!H$1)</f>
        <v>0.74381718011233833</v>
      </c>
      <c r="I293">
        <f>EXP(-'STRIP Yield Curve Weekly'!I292%*'STRIP Prices Weekly'!I$1)</f>
        <v>0.69868170367872162</v>
      </c>
      <c r="J293">
        <f>EXP(-'STRIP Yield Curve Weekly'!J292%*'STRIP Prices Weekly'!J$1)</f>
        <v>0.65590455240941559</v>
      </c>
      <c r="K293">
        <f>EXP(-'STRIP Yield Curve Weekly'!K292%*'STRIP Prices Weekly'!K$1)</f>
        <v>0.61643647687975789</v>
      </c>
      <c r="L293">
        <f>EXP(-'STRIP Yield Curve Weekly'!L292%*'STRIP Prices Weekly'!L$1)</f>
        <v>0.44054177618426199</v>
      </c>
      <c r="M293">
        <f>EXP(-'STRIP Yield Curve Weekly'!M292%*'STRIP Prices Weekly'!M$1)</f>
        <v>0.3204592999246188</v>
      </c>
      <c r="N293">
        <f>EXP(-'STRIP Yield Curve Weekly'!N292%*'STRIP Prices Weekly'!N$1)</f>
        <v>0.19262692343607826</v>
      </c>
    </row>
    <row r="294" spans="1:14" x14ac:dyDescent="0.25">
      <c r="A294" t="str">
        <f>'STRIP Yield Curve Weekly'!A293</f>
        <v>4/16/2004</v>
      </c>
      <c r="B294">
        <f>EXP(-'STRIP Yield Curve Weekly'!B293%*'STRIP Prices Weekly'!B$1)</f>
        <v>0.98748892249140707</v>
      </c>
      <c r="C294">
        <f>EXP(-'STRIP Yield Curve Weekly'!C293%*'STRIP Prices Weekly'!C$1)</f>
        <v>0.96176994435290108</v>
      </c>
      <c r="D294">
        <f>EXP(-'STRIP Yield Curve Weekly'!D293%*'STRIP Prices Weekly'!D$1)</f>
        <v>0.92713137764566089</v>
      </c>
      <c r="E294">
        <f>EXP(-'STRIP Yield Curve Weekly'!E293%*'STRIP Prices Weekly'!E$1)</f>
        <v>0.88653027756630975</v>
      </c>
      <c r="F294">
        <f>EXP(-'STRIP Yield Curve Weekly'!F293%*'STRIP Prices Weekly'!F$1)</f>
        <v>0.84164244884858619</v>
      </c>
      <c r="G294">
        <f>EXP(-'STRIP Yield Curve Weekly'!G293%*'STRIP Prices Weekly'!G$1)</f>
        <v>0.79741502637499351</v>
      </c>
      <c r="H294">
        <f>EXP(-'STRIP Yield Curve Weekly'!H293%*'STRIP Prices Weekly'!H$1)</f>
        <v>0.75293227158632037</v>
      </c>
      <c r="I294">
        <f>EXP(-'STRIP Yield Curve Weekly'!I293%*'STRIP Prices Weekly'!I$1)</f>
        <v>0.70949629810971471</v>
      </c>
      <c r="J294">
        <f>EXP(-'STRIP Yield Curve Weekly'!J293%*'STRIP Prices Weekly'!J$1)</f>
        <v>0.66553769575086419</v>
      </c>
      <c r="K294">
        <f>EXP(-'STRIP Yield Curve Weekly'!K293%*'STRIP Prices Weekly'!K$1)</f>
        <v>0.62594047516437235</v>
      </c>
      <c r="L294">
        <f>EXP(-'STRIP Yield Curve Weekly'!L293%*'STRIP Prices Weekly'!L$1)</f>
        <v>0.45273423652390388</v>
      </c>
      <c r="M294">
        <f>EXP(-'STRIP Yield Curve Weekly'!M293%*'STRIP Prices Weekly'!M$1)</f>
        <v>0.3243928492455545</v>
      </c>
      <c r="N294">
        <f>EXP(-'STRIP Yield Curve Weekly'!N293%*'STRIP Prices Weekly'!N$1)</f>
        <v>0.19280036570448419</v>
      </c>
    </row>
    <row r="295" spans="1:14" x14ac:dyDescent="0.25">
      <c r="A295" t="str">
        <f>'STRIP Yield Curve Weekly'!A294</f>
        <v>4/9/2004</v>
      </c>
      <c r="B295">
        <f>EXP(-'STRIP Yield Curve Weekly'!B294%*'STRIP Prices Weekly'!B$1)</f>
        <v>0.98799267028664672</v>
      </c>
      <c r="C295">
        <f>EXP(-'STRIP Yield Curve Weekly'!C294%*'STRIP Prices Weekly'!C$1)</f>
        <v>0.96415809389632401</v>
      </c>
      <c r="D295">
        <f>EXP(-'STRIP Yield Curve Weekly'!D294%*'STRIP Prices Weekly'!D$1)</f>
        <v>0.93114524891666495</v>
      </c>
      <c r="E295">
        <f>EXP(-'STRIP Yield Curve Weekly'!E294%*'STRIP Prices Weekly'!E$1)</f>
        <v>0.89261493045491613</v>
      </c>
      <c r="F295">
        <f>EXP(-'STRIP Yield Curve Weekly'!F294%*'STRIP Prices Weekly'!F$1)</f>
        <v>0.85001609022539815</v>
      </c>
      <c r="G295">
        <f>EXP(-'STRIP Yield Curve Weekly'!G294%*'STRIP Prices Weekly'!G$1)</f>
        <v>0.80544528937018789</v>
      </c>
      <c r="H295">
        <f>EXP(-'STRIP Yield Curve Weekly'!H294%*'STRIP Prices Weekly'!H$1)</f>
        <v>0.76253261320412147</v>
      </c>
      <c r="I295">
        <f>EXP(-'STRIP Yield Curve Weekly'!I294%*'STRIP Prices Weekly'!I$1)</f>
        <v>0.7185212488474062</v>
      </c>
      <c r="J295">
        <f>EXP(-'STRIP Yield Curve Weekly'!J294%*'STRIP Prices Weekly'!J$1)</f>
        <v>0.67665076221933285</v>
      </c>
      <c r="K295">
        <f>EXP(-'STRIP Yield Curve Weekly'!K294%*'STRIP Prices Weekly'!K$1)</f>
        <v>0.63794704541438874</v>
      </c>
      <c r="L295">
        <f>EXP(-'STRIP Yield Curve Weekly'!L294%*'STRIP Prices Weekly'!L$1)</f>
        <v>0.46414884108211196</v>
      </c>
      <c r="M295">
        <f>EXP(-'STRIP Yield Curve Weekly'!M294%*'STRIP Prices Weekly'!M$1)</f>
        <v>0.33655287836473696</v>
      </c>
      <c r="N295">
        <f>EXP(-'STRIP Yield Curve Weekly'!N294%*'STRIP Prices Weekly'!N$1)</f>
        <v>0.20313185068858089</v>
      </c>
    </row>
    <row r="296" spans="1:14" x14ac:dyDescent="0.25">
      <c r="A296" t="str">
        <f>'STRIP Yield Curve Weekly'!A295</f>
        <v>4/2/2004</v>
      </c>
      <c r="B296">
        <f>EXP(-'STRIP Yield Curve Weekly'!B295%*'STRIP Prices Weekly'!B$1)</f>
        <v>0.98802231051135647</v>
      </c>
      <c r="C296">
        <f>EXP(-'STRIP Yield Curve Weekly'!C295%*'STRIP Prices Weekly'!C$1)</f>
        <v>0.96496832694543588</v>
      </c>
      <c r="D296">
        <f>EXP(-'STRIP Yield Curve Weekly'!D295%*'STRIP Prices Weekly'!D$1)</f>
        <v>0.93203957756469158</v>
      </c>
      <c r="E296">
        <f>EXP(-'STRIP Yield Curve Weekly'!E295%*'STRIP Prices Weekly'!E$1)</f>
        <v>0.89368671131136224</v>
      </c>
      <c r="F296">
        <f>EXP(-'STRIP Yield Curve Weekly'!F295%*'STRIP Prices Weekly'!F$1)</f>
        <v>0.85082398920236557</v>
      </c>
      <c r="G296">
        <f>EXP(-'STRIP Yield Curve Weekly'!G295%*'STRIP Prices Weekly'!G$1)</f>
        <v>0.80844712580068878</v>
      </c>
      <c r="H296">
        <f>EXP(-'STRIP Yield Curve Weekly'!H295%*'STRIP Prices Weekly'!H$1)</f>
        <v>0.76531328967712842</v>
      </c>
      <c r="I296">
        <f>EXP(-'STRIP Yield Curve Weekly'!I295%*'STRIP Prices Weekly'!I$1)</f>
        <v>0.72244065556162396</v>
      </c>
      <c r="J296">
        <f>EXP(-'STRIP Yield Curve Weekly'!J295%*'STRIP Prices Weekly'!J$1)</f>
        <v>0.67958021657764833</v>
      </c>
      <c r="K296">
        <f>EXP(-'STRIP Yield Curve Weekly'!K295%*'STRIP Prices Weekly'!K$1)</f>
        <v>0.63973580022963739</v>
      </c>
      <c r="L296">
        <f>EXP(-'STRIP Yield Curve Weekly'!L295%*'STRIP Prices Weekly'!L$1)</f>
        <v>0.46834503520111437</v>
      </c>
      <c r="M296">
        <f>EXP(-'STRIP Yield Curve Weekly'!M295%*'STRIP Prices Weekly'!M$1)</f>
        <v>0.33796937301037827</v>
      </c>
      <c r="N296">
        <f>EXP(-'STRIP Yield Curve Weekly'!N295%*'STRIP Prices Weekly'!N$1)</f>
        <v>0.2069454597297567</v>
      </c>
    </row>
    <row r="297" spans="1:14" x14ac:dyDescent="0.25">
      <c r="A297" t="str">
        <f>'STRIP Yield Curve Weekly'!A296</f>
        <v>3/26/2004</v>
      </c>
      <c r="B297">
        <f>EXP(-'STRIP Yield Curve Weekly'!B296%*'STRIP Prices Weekly'!B$1)</f>
        <v>0.98982214847221628</v>
      </c>
      <c r="C297">
        <f>EXP(-'STRIP Yield Curve Weekly'!C296%*'STRIP Prices Weekly'!C$1)</f>
        <v>0.9702320590141873</v>
      </c>
      <c r="D297">
        <f>EXP(-'STRIP Yield Curve Weekly'!D296%*'STRIP Prices Weekly'!D$1)</f>
        <v>0.94153853721683733</v>
      </c>
      <c r="E297">
        <f>EXP(-'STRIP Yield Curve Weekly'!E296%*'STRIP Prices Weekly'!E$1)</f>
        <v>0.90632256889236895</v>
      </c>
      <c r="F297">
        <f>EXP(-'STRIP Yield Curve Weekly'!F296%*'STRIP Prices Weekly'!F$1)</f>
        <v>0.86614755335246818</v>
      </c>
      <c r="G297">
        <f>EXP(-'STRIP Yield Curve Weekly'!G296%*'STRIP Prices Weekly'!G$1)</f>
        <v>0.82491081625494733</v>
      </c>
      <c r="H297">
        <f>EXP(-'STRIP Yield Curve Weekly'!H296%*'STRIP Prices Weekly'!H$1)</f>
        <v>0.78297853277649931</v>
      </c>
      <c r="I297">
        <f>EXP(-'STRIP Yield Curve Weekly'!I296%*'STRIP Prices Weekly'!I$1)</f>
        <v>0.74081822068171788</v>
      </c>
      <c r="J297">
        <f>EXP(-'STRIP Yield Curve Weekly'!J296%*'STRIP Prices Weekly'!J$1)</f>
        <v>0.6995625974719043</v>
      </c>
      <c r="K297">
        <f>EXP(-'STRIP Yield Curve Weekly'!K296%*'STRIP Prices Weekly'!K$1)</f>
        <v>0.66001019309341014</v>
      </c>
      <c r="L297">
        <f>EXP(-'STRIP Yield Curve Weekly'!L296%*'STRIP Prices Weekly'!L$1)</f>
        <v>0.49056376913348393</v>
      </c>
      <c r="M297">
        <f>EXP(-'STRIP Yield Curve Weekly'!M296%*'STRIP Prices Weekly'!M$1)</f>
        <v>0.35636492604454434</v>
      </c>
      <c r="N297">
        <f>EXP(-'STRIP Yield Curve Weekly'!N296%*'STRIP Prices Weekly'!N$1)</f>
        <v>0.21790414820866225</v>
      </c>
    </row>
    <row r="298" spans="1:14" x14ac:dyDescent="0.25">
      <c r="A298" t="str">
        <f>'STRIP Yield Curve Weekly'!A297</f>
        <v>3/19/2004</v>
      </c>
      <c r="B298">
        <f>EXP(-'STRIP Yield Curve Weekly'!B297%*'STRIP Prices Weekly'!B$1)</f>
        <v>0.98965389300909556</v>
      </c>
      <c r="C298">
        <f>EXP(-'STRIP Yield Curve Weekly'!C297%*'STRIP Prices Weekly'!C$1)</f>
        <v>0.97077554112802411</v>
      </c>
      <c r="D298">
        <f>EXP(-'STRIP Yield Curve Weekly'!D297%*'STRIP Prices Weekly'!D$1)</f>
        <v>0.94261250319356082</v>
      </c>
      <c r="E298">
        <f>EXP(-'STRIP Yield Curve Weekly'!E297%*'STRIP Prices Weekly'!E$1)</f>
        <v>0.90791910114988805</v>
      </c>
      <c r="F298">
        <f>EXP(-'STRIP Yield Curve Weekly'!F297%*'STRIP Prices Weekly'!F$1)</f>
        <v>0.86914092300513712</v>
      </c>
      <c r="G298">
        <f>EXP(-'STRIP Yield Curve Weekly'!G297%*'STRIP Prices Weekly'!G$1)</f>
        <v>0.82758786177147114</v>
      </c>
      <c r="H298">
        <f>EXP(-'STRIP Yield Curve Weekly'!H297%*'STRIP Prices Weekly'!H$1)</f>
        <v>0.78627395816319878</v>
      </c>
      <c r="I298">
        <f>EXP(-'STRIP Yield Curve Weekly'!I297%*'STRIP Prices Weekly'!I$1)</f>
        <v>0.74438269603805529</v>
      </c>
      <c r="J298">
        <f>EXP(-'STRIP Yield Curve Weekly'!J297%*'STRIP Prices Weekly'!J$1)</f>
        <v>0.70271772286839762</v>
      </c>
      <c r="K298">
        <f>EXP(-'STRIP Yield Curve Weekly'!K297%*'STRIP Prices Weekly'!K$1)</f>
        <v>0.66431423232221676</v>
      </c>
      <c r="L298">
        <f>EXP(-'STRIP Yield Curve Weekly'!L297%*'STRIP Prices Weekly'!L$1)</f>
        <v>0.49507302601079128</v>
      </c>
      <c r="M298">
        <f>EXP(-'STRIP Yield Curve Weekly'!M297%*'STRIP Prices Weekly'!M$1)</f>
        <v>0.36247491756698869</v>
      </c>
      <c r="N298">
        <f>EXP(-'STRIP Yield Curve Weekly'!N297%*'STRIP Prices Weekly'!N$1)</f>
        <v>0.21816579014027451</v>
      </c>
    </row>
    <row r="299" spans="1:14" x14ac:dyDescent="0.25">
      <c r="A299" t="str">
        <f>'STRIP Yield Curve Weekly'!A298</f>
        <v>3/12/2004</v>
      </c>
      <c r="B299">
        <f>EXP(-'STRIP Yield Curve Weekly'!B298%*'STRIP Prices Weekly'!B$1)</f>
        <v>0.98965389300909556</v>
      </c>
      <c r="C299">
        <f>EXP(-'STRIP Yield Curve Weekly'!C298%*'STRIP Prices Weekly'!C$1)</f>
        <v>0.97032908707141075</v>
      </c>
      <c r="D299">
        <f>EXP(-'STRIP Yield Curve Weekly'!D298%*'STRIP Prices Weekly'!D$1)</f>
        <v>0.94331972774701234</v>
      </c>
      <c r="E299">
        <f>EXP(-'STRIP Yield Curve Weekly'!E298%*'STRIP Prices Weekly'!E$1)</f>
        <v>0.90810070312971058</v>
      </c>
      <c r="F299">
        <f>EXP(-'STRIP Yield Curve Weekly'!F298%*'STRIP Prices Weekly'!F$1)</f>
        <v>0.86853273724888247</v>
      </c>
      <c r="G299">
        <f>EXP(-'STRIP Yield Curve Weekly'!G298%*'STRIP Prices Weekly'!G$1)</f>
        <v>0.82709145799043471</v>
      </c>
      <c r="H299">
        <f>EXP(-'STRIP Yield Curve Weekly'!H298%*'STRIP Prices Weekly'!H$1)</f>
        <v>0.78572375898466351</v>
      </c>
      <c r="I299">
        <f>EXP(-'STRIP Yield Curve Weekly'!I298%*'STRIP Prices Weekly'!I$1)</f>
        <v>0.74414453168365213</v>
      </c>
      <c r="J299">
        <f>EXP(-'STRIP Yield Curve Weekly'!J298%*'STRIP Prices Weekly'!J$1)</f>
        <v>0.7025912450616254</v>
      </c>
      <c r="K299">
        <f>EXP(-'STRIP Yield Curve Weekly'!K298%*'STRIP Prices Weekly'!K$1)</f>
        <v>0.66371661847969488</v>
      </c>
      <c r="L299">
        <f>EXP(-'STRIP Yield Curve Weekly'!L298%*'STRIP Prices Weekly'!L$1)</f>
        <v>0.49433097315055519</v>
      </c>
      <c r="M299">
        <f>EXP(-'STRIP Yield Curve Weekly'!M298%*'STRIP Prices Weekly'!M$1)</f>
        <v>0.36102791383352539</v>
      </c>
      <c r="N299">
        <f>EXP(-'STRIP Yield Curve Weekly'!N298%*'STRIP Prices Weekly'!N$1)</f>
        <v>0.21705597703948504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354"/>
  <sheetViews>
    <sheetView topLeftCell="A2" workbookViewId="0">
      <selection activeCell="F2" sqref="F2"/>
    </sheetView>
  </sheetViews>
  <sheetFormatPr defaultRowHeight="15" x14ac:dyDescent="0.25"/>
  <cols>
    <col min="1" max="1" width="10.7109375" bestFit="1" customWidth="1"/>
    <col min="5" max="5" width="10.7109375" bestFit="1" customWidth="1"/>
    <col min="6" max="6" width="9.7109375" customWidth="1"/>
    <col min="7" max="7" width="10.7109375" bestFit="1" customWidth="1"/>
    <col min="8" max="8" width="10.28515625" customWidth="1"/>
    <col min="9" max="9" width="10.7109375" bestFit="1" customWidth="1"/>
    <col min="10" max="10" width="9.42578125" customWidth="1"/>
    <col min="11" max="11" width="10.7109375" bestFit="1" customWidth="1"/>
    <col min="12" max="12" width="11.28515625" customWidth="1"/>
    <col min="13" max="13" width="10.7109375" bestFit="1" customWidth="1"/>
    <col min="14" max="14" width="11.5703125" customWidth="1"/>
    <col min="15" max="15" width="10.7109375" bestFit="1" customWidth="1"/>
    <col min="16" max="16" width="11.7109375" customWidth="1"/>
    <col min="17" max="17" width="10.7109375" bestFit="1" customWidth="1"/>
    <col min="18" max="18" width="9.7109375" customWidth="1"/>
    <col min="19" max="19" width="10.7109375" bestFit="1" customWidth="1"/>
    <col min="20" max="20" width="10.140625" customWidth="1"/>
    <col min="21" max="21" width="10.7109375" bestFit="1" customWidth="1"/>
    <col min="22" max="22" width="12.140625" customWidth="1"/>
    <col min="23" max="23" width="10.7109375" bestFit="1" customWidth="1"/>
    <col min="24" max="24" width="14" customWidth="1"/>
    <col min="25" max="25" width="10.7109375" bestFit="1" customWidth="1"/>
    <col min="26" max="26" width="9.5703125" customWidth="1"/>
    <col min="27" max="27" width="10.7109375" bestFit="1" customWidth="1"/>
    <col min="28" max="28" width="11.7109375" customWidth="1"/>
    <col min="29" max="29" width="10.7109375" bestFit="1" customWidth="1"/>
    <col min="30" max="30" width="11" customWidth="1"/>
    <col min="31" max="31" width="10.7109375" bestFit="1" customWidth="1"/>
    <col min="32" max="32" width="11.140625" customWidth="1"/>
  </cols>
  <sheetData>
    <row r="2" spans="1:32" s="12" customFormat="1" x14ac:dyDescent="0.25">
      <c r="A2" s="6" t="s">
        <v>0</v>
      </c>
      <c r="E2"/>
      <c r="F2" s="12" t="s">
        <v>346</v>
      </c>
      <c r="G2"/>
      <c r="H2" s="12" t="s">
        <v>351</v>
      </c>
      <c r="I2"/>
      <c r="J2" s="12" t="s">
        <v>354</v>
      </c>
      <c r="K2"/>
      <c r="L2" s="12" t="s">
        <v>355</v>
      </c>
      <c r="N2" s="12" t="s">
        <v>356</v>
      </c>
      <c r="P2" s="12" t="s">
        <v>357</v>
      </c>
      <c r="R2" s="12" t="s">
        <v>348</v>
      </c>
      <c r="S2"/>
      <c r="T2" s="12" t="s">
        <v>358</v>
      </c>
      <c r="V2" s="12" t="s">
        <v>359</v>
      </c>
      <c r="X2" s="12" t="s">
        <v>347</v>
      </c>
      <c r="Y2"/>
      <c r="Z2" s="12" t="s">
        <v>349</v>
      </c>
      <c r="AA2"/>
      <c r="AB2" s="12" t="s">
        <v>350</v>
      </c>
      <c r="AC2"/>
      <c r="AD2" s="12" t="s">
        <v>352</v>
      </c>
      <c r="AE2"/>
      <c r="AF2" s="12" t="s">
        <v>353</v>
      </c>
    </row>
    <row r="3" spans="1:32" s="12" customFormat="1" x14ac:dyDescent="0.25">
      <c r="A3" s="7">
        <v>40118</v>
      </c>
      <c r="E3"/>
      <c r="F3" s="12" t="s">
        <v>360</v>
      </c>
      <c r="G3"/>
      <c r="H3" s="12" t="s">
        <v>361</v>
      </c>
      <c r="I3"/>
      <c r="J3" s="12" t="s">
        <v>362</v>
      </c>
      <c r="K3"/>
      <c r="L3" s="12" t="s">
        <v>363</v>
      </c>
      <c r="N3" s="12" t="s">
        <v>364</v>
      </c>
      <c r="P3" s="12" t="s">
        <v>365</v>
      </c>
      <c r="R3" s="12" t="s">
        <v>366</v>
      </c>
      <c r="S3"/>
      <c r="T3" s="12" t="s">
        <v>367</v>
      </c>
      <c r="V3" s="12" t="s">
        <v>368</v>
      </c>
      <c r="X3" s="12" t="s">
        <v>369</v>
      </c>
      <c r="Y3"/>
      <c r="Z3" s="12" t="s">
        <v>370</v>
      </c>
      <c r="AA3"/>
      <c r="AB3" s="12" t="s">
        <v>371</v>
      </c>
      <c r="AC3"/>
      <c r="AD3" s="12" t="s">
        <v>372</v>
      </c>
      <c r="AE3"/>
      <c r="AF3" s="12" t="s">
        <v>373</v>
      </c>
    </row>
    <row r="4" spans="1:32" x14ac:dyDescent="0.25">
      <c r="A4" s="2">
        <v>38191</v>
      </c>
      <c r="E4" s="2">
        <f>_xll.BDH(F2,"PX_LAST",$A$4,$A$3,"cols=2;rows=1348")</f>
        <v>38191</v>
      </c>
      <c r="F4">
        <v>2.35</v>
      </c>
      <c r="G4" s="2">
        <f>_xll.BDH(H2,"PX_LAST",$A$4,$A$3,"cols=2;rows=1313")</f>
        <v>38191</v>
      </c>
      <c r="H4">
        <v>2.54</v>
      </c>
      <c r="I4" s="2">
        <f>_xll.BDH(J2,"PX_LAST",$A$4,$A$3,"cols=2;rows=1319")</f>
        <v>38191</v>
      </c>
      <c r="J4">
        <v>2.66</v>
      </c>
      <c r="K4" s="2">
        <f>_xll.BDH(L2,"PX_LAST",$A$4,$A$3,"cols=2;rows=1315")</f>
        <v>38191</v>
      </c>
      <c r="L4">
        <v>2.7</v>
      </c>
      <c r="M4" s="2">
        <f>_xll.BDH(N2,"PX_LAST",$A$4,$A$3,"cols=2;rows=1316")</f>
        <v>38191</v>
      </c>
      <c r="N4">
        <v>2.74</v>
      </c>
      <c r="O4" s="2">
        <f>_xll.BDH(P2,"PX_LAST",$A$4,$A$3,"cols=2;rows=1313")</f>
        <v>38191</v>
      </c>
      <c r="P4">
        <v>2.76</v>
      </c>
      <c r="Q4" s="2">
        <f>_xll.BDH(R2,"PX_LAST",$A$4,$A$3,"cols=2;rows=1314")</f>
        <v>38191</v>
      </c>
      <c r="R4">
        <v>2.79</v>
      </c>
      <c r="S4" s="2">
        <f>_xll.BDH(T2,"PX_LAST",$A$4,$A$3,"cols=2;rows=1315")</f>
        <v>38191</v>
      </c>
      <c r="T4">
        <v>2.82</v>
      </c>
      <c r="U4" s="2">
        <f>_xll.BDH(V2,"PX_LAST",$A$4,$A$3,"cols=2;rows=1316")</f>
        <v>38191</v>
      </c>
      <c r="V4">
        <v>2.85</v>
      </c>
      <c r="W4" s="2">
        <f>_xll.BDH(X2,"PX_LAST",$A$4,$A$3,"cols=2;rows=1351")</f>
        <v>38191</v>
      </c>
      <c r="X4">
        <v>2.89</v>
      </c>
      <c r="Y4" s="2">
        <f>_xll.BDH(Z2,"PX_LAST",$A$4,$A$3,"cols=2;rows=1316")</f>
        <v>38191</v>
      </c>
      <c r="Z4">
        <v>2.99</v>
      </c>
      <c r="AA4" s="2">
        <f>_xll.BDH(AB2,"PX_LAST",$A$4,$A$3,"cols=2;rows=1314")</f>
        <v>38191</v>
      </c>
      <c r="AB4">
        <v>3.1</v>
      </c>
      <c r="AC4" s="2">
        <f>_xll.BDH(AD2,"PX_LAST",$A$4,$A$3,"cols=2;rows=1311")</f>
        <v>38191</v>
      </c>
      <c r="AD4">
        <v>3.16</v>
      </c>
      <c r="AE4" s="2">
        <f>_xll.BDH(AF2,"PX_LAST",$A$4,$A$3,"cols=2;rows=1311")</f>
        <v>38191</v>
      </c>
      <c r="AF4">
        <v>3.2</v>
      </c>
    </row>
    <row r="5" spans="1:32" x14ac:dyDescent="0.25">
      <c r="E5" s="2">
        <v>38194</v>
      </c>
      <c r="F5">
        <v>2.44</v>
      </c>
      <c r="G5" s="2">
        <v>38194</v>
      </c>
      <c r="H5">
        <v>2.54</v>
      </c>
      <c r="I5" s="2">
        <v>38194</v>
      </c>
      <c r="J5">
        <v>2.62</v>
      </c>
      <c r="K5" s="2">
        <v>38194</v>
      </c>
      <c r="L5">
        <v>2.67</v>
      </c>
      <c r="M5" s="2">
        <v>38194</v>
      </c>
      <c r="N5">
        <v>2.71</v>
      </c>
      <c r="O5" s="2">
        <v>38194</v>
      </c>
      <c r="P5">
        <v>2.76</v>
      </c>
      <c r="Q5" s="2">
        <v>38194</v>
      </c>
      <c r="R5">
        <v>2.8</v>
      </c>
      <c r="S5" s="2">
        <v>38194</v>
      </c>
      <c r="T5">
        <v>2.83</v>
      </c>
      <c r="U5" s="2">
        <v>38194</v>
      </c>
      <c r="V5">
        <v>2.87</v>
      </c>
      <c r="W5" s="2">
        <v>38194</v>
      </c>
      <c r="X5">
        <v>2.89</v>
      </c>
      <c r="Y5" s="2">
        <v>38194</v>
      </c>
      <c r="Z5">
        <v>2.99</v>
      </c>
      <c r="AA5" s="2">
        <v>38194</v>
      </c>
      <c r="AB5">
        <v>3.06</v>
      </c>
      <c r="AC5" s="2">
        <v>38194</v>
      </c>
      <c r="AD5">
        <v>3.15</v>
      </c>
      <c r="AE5" s="2">
        <v>38194</v>
      </c>
      <c r="AF5">
        <v>3.17</v>
      </c>
    </row>
    <row r="6" spans="1:32" x14ac:dyDescent="0.25">
      <c r="E6" s="2">
        <v>38195</v>
      </c>
      <c r="F6">
        <v>2.44</v>
      </c>
      <c r="G6" s="2">
        <v>38195</v>
      </c>
      <c r="H6">
        <v>2.56</v>
      </c>
      <c r="I6" s="2">
        <v>38195</v>
      </c>
      <c r="J6">
        <v>2.63</v>
      </c>
      <c r="K6" s="2">
        <v>38195</v>
      </c>
      <c r="L6">
        <v>2.68</v>
      </c>
      <c r="M6" s="2">
        <v>38195</v>
      </c>
      <c r="N6">
        <v>2.73</v>
      </c>
      <c r="O6" s="2">
        <v>38195</v>
      </c>
      <c r="P6">
        <v>2.77</v>
      </c>
      <c r="Q6" s="2">
        <v>38195</v>
      </c>
      <c r="R6">
        <v>2.81</v>
      </c>
      <c r="S6" s="2">
        <v>38195</v>
      </c>
      <c r="T6">
        <v>2.84</v>
      </c>
      <c r="U6" s="2">
        <v>38195</v>
      </c>
      <c r="V6">
        <v>2.87</v>
      </c>
      <c r="W6" s="2">
        <v>38195</v>
      </c>
      <c r="X6">
        <v>2.9</v>
      </c>
      <c r="Y6" s="2">
        <v>38195</v>
      </c>
      <c r="Z6">
        <v>3.01</v>
      </c>
      <c r="AA6" s="2">
        <v>38195</v>
      </c>
      <c r="AB6">
        <v>3.07</v>
      </c>
      <c r="AC6" s="2">
        <v>38195</v>
      </c>
      <c r="AD6">
        <v>3.15</v>
      </c>
      <c r="AE6" s="2">
        <v>38195</v>
      </c>
      <c r="AF6">
        <v>3.17</v>
      </c>
    </row>
    <row r="7" spans="1:32" x14ac:dyDescent="0.25">
      <c r="E7" s="2">
        <v>38196</v>
      </c>
      <c r="F7">
        <v>2.31</v>
      </c>
      <c r="G7" s="2">
        <v>38196</v>
      </c>
      <c r="H7">
        <v>2.52</v>
      </c>
      <c r="I7" s="2">
        <v>38196</v>
      </c>
      <c r="J7">
        <v>2.64</v>
      </c>
      <c r="K7" s="2">
        <v>38196</v>
      </c>
      <c r="L7">
        <v>2.7</v>
      </c>
      <c r="M7" s="2">
        <v>38196</v>
      </c>
      <c r="N7">
        <v>2.75</v>
      </c>
      <c r="O7" s="2">
        <v>38196</v>
      </c>
      <c r="P7">
        <v>2.79</v>
      </c>
      <c r="Q7" s="2">
        <v>38196</v>
      </c>
      <c r="R7">
        <v>2.82</v>
      </c>
      <c r="S7" s="2">
        <v>38196</v>
      </c>
      <c r="T7">
        <v>2.86</v>
      </c>
      <c r="U7" s="2">
        <v>38196</v>
      </c>
      <c r="V7">
        <v>2.89</v>
      </c>
      <c r="W7" s="2">
        <v>38196</v>
      </c>
      <c r="X7">
        <v>2.92</v>
      </c>
      <c r="Y7" s="2">
        <v>38196</v>
      </c>
      <c r="Z7">
        <v>3</v>
      </c>
      <c r="AA7" s="2">
        <v>38196</v>
      </c>
      <c r="AB7">
        <v>3.1</v>
      </c>
      <c r="AC7" s="2">
        <v>38196</v>
      </c>
      <c r="AD7">
        <v>3.16</v>
      </c>
      <c r="AE7" s="2">
        <v>38196</v>
      </c>
      <c r="AF7">
        <v>3.22</v>
      </c>
    </row>
    <row r="8" spans="1:32" x14ac:dyDescent="0.25">
      <c r="E8" s="2">
        <v>38197</v>
      </c>
      <c r="F8">
        <v>2.3199999999999998</v>
      </c>
      <c r="G8" s="2">
        <v>38197</v>
      </c>
      <c r="H8">
        <v>2.5499999999999998</v>
      </c>
      <c r="I8" s="2">
        <v>38197</v>
      </c>
      <c r="J8">
        <v>2.66</v>
      </c>
      <c r="K8" s="2">
        <v>38197</v>
      </c>
      <c r="L8">
        <v>2.7199999999999998</v>
      </c>
      <c r="M8" s="2">
        <v>38197</v>
      </c>
      <c r="N8">
        <v>2.77</v>
      </c>
      <c r="O8" s="2">
        <v>38197</v>
      </c>
      <c r="P8">
        <v>2.81</v>
      </c>
      <c r="Q8" s="2">
        <v>38197</v>
      </c>
      <c r="R8">
        <v>2.84</v>
      </c>
      <c r="S8" s="2">
        <v>38197</v>
      </c>
      <c r="T8">
        <v>2.87</v>
      </c>
      <c r="U8" s="2">
        <v>38197</v>
      </c>
      <c r="V8">
        <v>2.91</v>
      </c>
      <c r="W8" s="2">
        <v>38197</v>
      </c>
      <c r="X8">
        <v>2.95</v>
      </c>
      <c r="Y8" s="2">
        <v>38197</v>
      </c>
      <c r="Z8">
        <v>3.02</v>
      </c>
      <c r="AA8" s="2">
        <v>38197</v>
      </c>
      <c r="AB8">
        <v>3.12</v>
      </c>
      <c r="AC8" s="2">
        <v>38197</v>
      </c>
      <c r="AD8">
        <v>3.18</v>
      </c>
      <c r="AE8" s="2">
        <v>38197</v>
      </c>
      <c r="AF8">
        <v>3.23</v>
      </c>
    </row>
    <row r="9" spans="1:32" x14ac:dyDescent="0.25">
      <c r="E9" s="2">
        <v>38198</v>
      </c>
      <c r="F9">
        <v>2.41</v>
      </c>
      <c r="G9" s="2">
        <v>38198</v>
      </c>
      <c r="H9">
        <v>2.54</v>
      </c>
      <c r="I9" s="2">
        <v>38198</v>
      </c>
      <c r="J9">
        <v>2.64</v>
      </c>
      <c r="K9" s="2">
        <v>38198</v>
      </c>
      <c r="L9">
        <v>2.7</v>
      </c>
      <c r="M9" s="2">
        <v>38198</v>
      </c>
      <c r="N9">
        <v>2.75</v>
      </c>
      <c r="O9" s="2">
        <v>38198</v>
      </c>
      <c r="P9">
        <v>2.8</v>
      </c>
      <c r="Q9" s="2">
        <v>38198</v>
      </c>
      <c r="R9">
        <v>2.82</v>
      </c>
      <c r="S9" s="2">
        <v>38198</v>
      </c>
      <c r="T9">
        <v>2.85</v>
      </c>
      <c r="U9" s="2">
        <v>38198</v>
      </c>
      <c r="V9">
        <v>2.89</v>
      </c>
      <c r="W9" s="2">
        <v>38198</v>
      </c>
      <c r="X9">
        <v>2.93</v>
      </c>
      <c r="Y9" s="2">
        <v>38198</v>
      </c>
      <c r="Z9">
        <v>2.99</v>
      </c>
      <c r="AA9" s="2">
        <v>38198</v>
      </c>
      <c r="AB9">
        <v>3.08</v>
      </c>
      <c r="AC9" s="2">
        <v>38198</v>
      </c>
      <c r="AD9">
        <v>3.14</v>
      </c>
      <c r="AE9" s="2">
        <v>38198</v>
      </c>
      <c r="AF9">
        <v>3.19</v>
      </c>
    </row>
    <row r="10" spans="1:32" x14ac:dyDescent="0.25">
      <c r="E10" s="2">
        <v>38201</v>
      </c>
      <c r="F10">
        <v>2.4300000000000002</v>
      </c>
      <c r="G10" s="2">
        <v>38201</v>
      </c>
      <c r="H10">
        <v>2.57</v>
      </c>
      <c r="I10" s="2">
        <v>38201</v>
      </c>
      <c r="J10">
        <v>2.65</v>
      </c>
      <c r="K10" s="2">
        <v>38201</v>
      </c>
      <c r="L10">
        <v>2.71</v>
      </c>
      <c r="M10" s="2">
        <v>38201</v>
      </c>
      <c r="N10">
        <v>2.75</v>
      </c>
      <c r="O10" s="2">
        <v>38201</v>
      </c>
      <c r="P10">
        <v>2.7800000000000002</v>
      </c>
      <c r="Q10" s="2">
        <v>38201</v>
      </c>
      <c r="R10">
        <v>2.81</v>
      </c>
      <c r="S10" s="2">
        <v>38201</v>
      </c>
      <c r="T10">
        <v>2.83</v>
      </c>
      <c r="U10" s="2">
        <v>38201</v>
      </c>
      <c r="V10">
        <v>2.86</v>
      </c>
      <c r="W10" s="2">
        <v>38201</v>
      </c>
      <c r="X10">
        <v>2.9</v>
      </c>
      <c r="Y10" s="2">
        <v>38201</v>
      </c>
      <c r="Z10">
        <v>2.96</v>
      </c>
      <c r="AA10" s="2">
        <v>38201</v>
      </c>
      <c r="AB10">
        <v>3.04</v>
      </c>
      <c r="AC10" s="2">
        <v>38201</v>
      </c>
      <c r="AD10">
        <v>3.09</v>
      </c>
      <c r="AE10" s="2">
        <v>38201</v>
      </c>
      <c r="AF10">
        <v>3.14</v>
      </c>
    </row>
    <row r="11" spans="1:32" x14ac:dyDescent="0.25">
      <c r="E11" s="2">
        <v>38202</v>
      </c>
      <c r="F11">
        <v>2.46</v>
      </c>
      <c r="G11" s="2">
        <v>38202</v>
      </c>
      <c r="H11">
        <v>2.58</v>
      </c>
      <c r="I11" s="2">
        <v>38202</v>
      </c>
      <c r="J11">
        <v>2.66</v>
      </c>
      <c r="K11" s="2">
        <v>38202</v>
      </c>
      <c r="L11">
        <v>2.7199999999999998</v>
      </c>
      <c r="M11" s="2">
        <v>38202</v>
      </c>
      <c r="N11">
        <v>2.76</v>
      </c>
      <c r="O11" s="2">
        <v>38202</v>
      </c>
      <c r="P11">
        <v>2.79</v>
      </c>
      <c r="Q11" s="2">
        <v>38202</v>
      </c>
      <c r="R11">
        <v>2.82</v>
      </c>
      <c r="S11" s="2">
        <v>38202</v>
      </c>
      <c r="T11">
        <v>2.84</v>
      </c>
      <c r="U11" s="2">
        <v>38202</v>
      </c>
      <c r="V11">
        <v>2.86</v>
      </c>
      <c r="W11" s="2">
        <v>38202</v>
      </c>
      <c r="X11">
        <v>2.89</v>
      </c>
      <c r="Y11" s="2">
        <v>38202</v>
      </c>
      <c r="Z11">
        <v>2.98</v>
      </c>
      <c r="AA11" s="2">
        <v>38202</v>
      </c>
      <c r="AB11">
        <v>3.05</v>
      </c>
      <c r="AC11" s="2">
        <v>38202</v>
      </c>
      <c r="AD11">
        <v>3.13</v>
      </c>
      <c r="AE11" s="2">
        <v>38202</v>
      </c>
      <c r="AF11">
        <v>3.15</v>
      </c>
    </row>
    <row r="12" spans="1:32" x14ac:dyDescent="0.25">
      <c r="E12" s="2">
        <v>38203</v>
      </c>
      <c r="F12">
        <v>2.42</v>
      </c>
      <c r="G12" s="2">
        <v>38203</v>
      </c>
      <c r="H12">
        <v>2.52</v>
      </c>
      <c r="I12" s="2">
        <v>38203</v>
      </c>
      <c r="J12">
        <v>2.6</v>
      </c>
      <c r="K12" s="2">
        <v>38203</v>
      </c>
      <c r="L12">
        <v>2.66</v>
      </c>
      <c r="M12" s="2">
        <v>38203</v>
      </c>
      <c r="N12">
        <v>2.71</v>
      </c>
      <c r="O12" s="2">
        <v>38203</v>
      </c>
      <c r="P12">
        <v>2.75</v>
      </c>
      <c r="Q12" s="2">
        <v>38203</v>
      </c>
      <c r="R12">
        <v>2.79</v>
      </c>
      <c r="S12" s="2">
        <v>38203</v>
      </c>
      <c r="T12">
        <v>2.82</v>
      </c>
      <c r="U12" s="2">
        <v>38203</v>
      </c>
      <c r="V12">
        <v>2.85</v>
      </c>
      <c r="W12" s="2">
        <v>38203</v>
      </c>
      <c r="X12">
        <v>2.88</v>
      </c>
      <c r="Y12" s="2">
        <v>38203</v>
      </c>
      <c r="Z12">
        <v>2.98</v>
      </c>
      <c r="AA12" s="2">
        <v>38203</v>
      </c>
      <c r="AB12">
        <v>3.05</v>
      </c>
      <c r="AC12" s="2">
        <v>38203</v>
      </c>
      <c r="AD12">
        <v>3.13</v>
      </c>
      <c r="AE12" s="2">
        <v>38203</v>
      </c>
      <c r="AF12">
        <v>3.15</v>
      </c>
    </row>
    <row r="13" spans="1:32" x14ac:dyDescent="0.25">
      <c r="E13" s="2">
        <v>38204</v>
      </c>
      <c r="F13">
        <v>2.4500000000000002</v>
      </c>
      <c r="G13" s="2">
        <v>38204</v>
      </c>
      <c r="H13">
        <v>2.56</v>
      </c>
      <c r="I13" s="2">
        <v>38204</v>
      </c>
      <c r="J13">
        <v>2.63</v>
      </c>
      <c r="K13" s="2">
        <v>38204</v>
      </c>
      <c r="L13">
        <v>2.68</v>
      </c>
      <c r="M13" s="2">
        <v>38204</v>
      </c>
      <c r="N13">
        <v>2.73</v>
      </c>
      <c r="O13" s="2">
        <v>38204</v>
      </c>
      <c r="P13">
        <v>2.77</v>
      </c>
      <c r="Q13" s="2">
        <v>38204</v>
      </c>
      <c r="R13">
        <v>2.8</v>
      </c>
      <c r="S13" s="2">
        <v>38204</v>
      </c>
      <c r="T13">
        <v>2.84</v>
      </c>
      <c r="U13" s="2">
        <v>38204</v>
      </c>
      <c r="V13">
        <v>2.86</v>
      </c>
      <c r="W13" s="2">
        <v>38204</v>
      </c>
      <c r="X13">
        <v>2.89</v>
      </c>
      <c r="Y13" s="2">
        <v>38204</v>
      </c>
      <c r="Z13">
        <v>3</v>
      </c>
      <c r="AA13" s="2">
        <v>38204</v>
      </c>
      <c r="AB13">
        <v>3.06</v>
      </c>
      <c r="AC13" s="2">
        <v>38204</v>
      </c>
      <c r="AD13">
        <v>3.15</v>
      </c>
      <c r="AE13" s="2">
        <v>38204</v>
      </c>
      <c r="AF13">
        <v>3.17</v>
      </c>
    </row>
    <row r="14" spans="1:32" x14ac:dyDescent="0.25">
      <c r="E14" s="2">
        <v>38205</v>
      </c>
      <c r="F14">
        <v>2.39</v>
      </c>
      <c r="G14" s="2">
        <v>38205</v>
      </c>
      <c r="H14">
        <v>2.5300000000000002</v>
      </c>
      <c r="I14" s="2">
        <v>38205</v>
      </c>
      <c r="J14">
        <v>2.63</v>
      </c>
      <c r="K14" s="2">
        <v>38205</v>
      </c>
      <c r="L14">
        <v>2.69</v>
      </c>
      <c r="M14" s="2">
        <v>38205</v>
      </c>
      <c r="N14">
        <v>2.73</v>
      </c>
      <c r="O14" s="2">
        <v>38205</v>
      </c>
      <c r="P14">
        <v>2.77</v>
      </c>
      <c r="Q14" s="2">
        <v>38205</v>
      </c>
      <c r="R14">
        <v>2.79</v>
      </c>
      <c r="S14" s="2">
        <v>38205</v>
      </c>
      <c r="T14">
        <v>2.8</v>
      </c>
      <c r="U14" s="2">
        <v>38205</v>
      </c>
      <c r="V14">
        <v>2.83</v>
      </c>
      <c r="W14" s="2">
        <v>38205</v>
      </c>
      <c r="X14">
        <v>2.87</v>
      </c>
      <c r="Y14" s="2">
        <v>38205</v>
      </c>
      <c r="Z14">
        <v>2.96</v>
      </c>
      <c r="AA14" s="2">
        <v>38205</v>
      </c>
      <c r="AB14">
        <v>3.04</v>
      </c>
      <c r="AC14" s="2">
        <v>38205</v>
      </c>
      <c r="AD14">
        <v>3.13</v>
      </c>
      <c r="AE14" s="2">
        <v>38205</v>
      </c>
      <c r="AF14">
        <v>3.16</v>
      </c>
    </row>
    <row r="15" spans="1:32" x14ac:dyDescent="0.25">
      <c r="E15" s="2">
        <v>38208</v>
      </c>
      <c r="F15">
        <v>2.2999999999999998</v>
      </c>
      <c r="G15" s="2">
        <v>38208</v>
      </c>
      <c r="H15">
        <v>2.4300000000000002</v>
      </c>
      <c r="I15" s="2">
        <v>38208</v>
      </c>
      <c r="J15">
        <v>2.54</v>
      </c>
      <c r="K15" s="2">
        <v>38208</v>
      </c>
      <c r="L15">
        <v>2.6</v>
      </c>
      <c r="M15" s="2">
        <v>38208</v>
      </c>
      <c r="N15">
        <v>2.65</v>
      </c>
      <c r="O15" s="2">
        <v>38208</v>
      </c>
      <c r="P15">
        <v>2.7</v>
      </c>
      <c r="Q15" s="2">
        <v>38208</v>
      </c>
      <c r="R15">
        <v>2.74</v>
      </c>
      <c r="S15" s="2">
        <v>38208</v>
      </c>
      <c r="T15">
        <v>2.7800000000000002</v>
      </c>
      <c r="U15" s="2">
        <v>38208</v>
      </c>
      <c r="V15">
        <v>2.81</v>
      </c>
      <c r="W15" s="2">
        <v>38208</v>
      </c>
      <c r="X15">
        <v>2.84</v>
      </c>
      <c r="Y15" s="2">
        <v>38208</v>
      </c>
      <c r="Z15">
        <v>2.94</v>
      </c>
      <c r="AA15" s="2">
        <v>38208</v>
      </c>
      <c r="AB15">
        <v>3.03</v>
      </c>
      <c r="AC15" s="2">
        <v>38208</v>
      </c>
      <c r="AD15">
        <v>3.12</v>
      </c>
      <c r="AE15" s="2">
        <v>38208</v>
      </c>
      <c r="AF15">
        <v>3.17</v>
      </c>
    </row>
    <row r="16" spans="1:32" x14ac:dyDescent="0.25">
      <c r="E16" s="2">
        <v>38209</v>
      </c>
      <c r="F16">
        <v>2.41</v>
      </c>
      <c r="G16" s="2">
        <v>38209</v>
      </c>
      <c r="H16">
        <v>2.48</v>
      </c>
      <c r="I16" s="2">
        <v>38209</v>
      </c>
      <c r="J16">
        <v>2.5499999999999998</v>
      </c>
      <c r="K16" s="2">
        <v>38209</v>
      </c>
      <c r="L16">
        <v>2.61</v>
      </c>
      <c r="M16" s="2">
        <v>38209</v>
      </c>
      <c r="N16">
        <v>2.66</v>
      </c>
      <c r="O16" s="2">
        <v>38209</v>
      </c>
      <c r="P16">
        <v>2.71</v>
      </c>
      <c r="Q16" s="2">
        <v>38209</v>
      </c>
      <c r="R16">
        <v>2.75</v>
      </c>
      <c r="S16" s="2">
        <v>38209</v>
      </c>
      <c r="T16">
        <v>2.7800000000000002</v>
      </c>
      <c r="U16" s="2">
        <v>38209</v>
      </c>
      <c r="V16">
        <v>2.82</v>
      </c>
      <c r="W16" s="2">
        <v>38209</v>
      </c>
      <c r="X16">
        <v>2.85</v>
      </c>
      <c r="Y16" s="2">
        <v>38209</v>
      </c>
      <c r="Z16">
        <v>2.9699999999999998</v>
      </c>
      <c r="AA16" s="2">
        <v>38209</v>
      </c>
      <c r="AB16">
        <v>3.09</v>
      </c>
      <c r="AC16" s="2">
        <v>38209</v>
      </c>
      <c r="AD16">
        <v>3.18</v>
      </c>
      <c r="AE16" s="2">
        <v>38209</v>
      </c>
      <c r="AF16">
        <v>3.22</v>
      </c>
    </row>
    <row r="17" spans="5:32" x14ac:dyDescent="0.25">
      <c r="E17" s="2">
        <v>38210</v>
      </c>
      <c r="F17">
        <v>2.33</v>
      </c>
      <c r="G17" s="2">
        <v>38210</v>
      </c>
      <c r="H17">
        <v>2.46</v>
      </c>
      <c r="I17" s="2">
        <v>38210</v>
      </c>
      <c r="J17">
        <v>2.54</v>
      </c>
      <c r="K17" s="2">
        <v>38210</v>
      </c>
      <c r="L17">
        <v>2.59</v>
      </c>
      <c r="M17" s="2">
        <v>38210</v>
      </c>
      <c r="N17">
        <v>2.66</v>
      </c>
      <c r="O17" s="2">
        <v>38210</v>
      </c>
      <c r="P17">
        <v>2.71</v>
      </c>
      <c r="Q17" s="2">
        <v>38210</v>
      </c>
      <c r="R17">
        <v>2.76</v>
      </c>
      <c r="S17" s="2">
        <v>38210</v>
      </c>
      <c r="T17">
        <v>2.79</v>
      </c>
      <c r="U17" s="2">
        <v>38210</v>
      </c>
      <c r="V17">
        <v>2.82</v>
      </c>
      <c r="W17" s="2">
        <v>38210</v>
      </c>
      <c r="X17">
        <v>2.85</v>
      </c>
      <c r="Y17" s="2">
        <v>38210</v>
      </c>
      <c r="Z17">
        <v>2.94</v>
      </c>
      <c r="AA17" s="2">
        <v>38210</v>
      </c>
      <c r="AB17">
        <v>3.04</v>
      </c>
      <c r="AC17" s="2">
        <v>38210</v>
      </c>
      <c r="AD17">
        <v>3.13</v>
      </c>
      <c r="AE17" s="2">
        <v>38210</v>
      </c>
      <c r="AF17">
        <v>3.17</v>
      </c>
    </row>
    <row r="18" spans="5:32" x14ac:dyDescent="0.25">
      <c r="E18" s="2">
        <v>38211</v>
      </c>
      <c r="F18">
        <v>2.37</v>
      </c>
      <c r="G18" s="2">
        <v>38211</v>
      </c>
      <c r="H18">
        <v>2.52</v>
      </c>
      <c r="I18" s="2">
        <v>38211</v>
      </c>
      <c r="J18">
        <v>2.59</v>
      </c>
      <c r="K18" s="2">
        <v>38211</v>
      </c>
      <c r="L18">
        <v>2.64</v>
      </c>
      <c r="M18" s="2">
        <v>38211</v>
      </c>
      <c r="N18">
        <v>2.7</v>
      </c>
      <c r="O18" s="2">
        <v>38211</v>
      </c>
      <c r="P18">
        <v>2.74</v>
      </c>
      <c r="Q18" s="2">
        <v>38211</v>
      </c>
      <c r="R18">
        <v>2.79</v>
      </c>
      <c r="S18" s="2">
        <v>38211</v>
      </c>
      <c r="T18">
        <v>2.83</v>
      </c>
      <c r="U18" s="2">
        <v>38211</v>
      </c>
      <c r="V18">
        <v>2.86</v>
      </c>
      <c r="W18" s="2">
        <v>38211</v>
      </c>
      <c r="X18">
        <v>2.9</v>
      </c>
      <c r="Y18" s="2">
        <v>38211</v>
      </c>
      <c r="Z18">
        <v>2.99</v>
      </c>
      <c r="AA18" s="2">
        <v>38211</v>
      </c>
      <c r="AB18">
        <v>3.09</v>
      </c>
      <c r="AC18" s="2">
        <v>38211</v>
      </c>
      <c r="AD18">
        <v>3.19</v>
      </c>
      <c r="AE18" s="2">
        <v>38211</v>
      </c>
      <c r="AF18">
        <v>3.23</v>
      </c>
    </row>
    <row r="19" spans="5:32" x14ac:dyDescent="0.25">
      <c r="E19" s="2">
        <v>38212</v>
      </c>
      <c r="F19">
        <v>2.38</v>
      </c>
      <c r="G19" s="2">
        <v>38212</v>
      </c>
      <c r="H19">
        <v>2.5300000000000002</v>
      </c>
      <c r="I19" s="2">
        <v>38212</v>
      </c>
      <c r="J19">
        <v>2.59</v>
      </c>
      <c r="K19" s="2">
        <v>38212</v>
      </c>
      <c r="L19">
        <v>2.64</v>
      </c>
      <c r="M19" s="2">
        <v>38212</v>
      </c>
      <c r="N19">
        <v>2.69</v>
      </c>
      <c r="O19" s="2">
        <v>38212</v>
      </c>
      <c r="P19">
        <v>2.73</v>
      </c>
      <c r="Q19" s="2">
        <v>38212</v>
      </c>
      <c r="R19">
        <v>2.77</v>
      </c>
      <c r="S19" s="2">
        <v>38212</v>
      </c>
      <c r="T19">
        <v>2.81</v>
      </c>
      <c r="U19" s="2">
        <v>38212</v>
      </c>
      <c r="V19">
        <v>2.84</v>
      </c>
      <c r="W19" s="2">
        <v>38212</v>
      </c>
      <c r="X19">
        <v>2.86</v>
      </c>
      <c r="Y19" s="2">
        <v>38212</v>
      </c>
      <c r="Z19">
        <v>2.9699999999999998</v>
      </c>
      <c r="AA19" s="2">
        <v>38212</v>
      </c>
      <c r="AB19">
        <v>3.09</v>
      </c>
      <c r="AC19" s="2">
        <v>38212</v>
      </c>
      <c r="AD19">
        <v>3.2</v>
      </c>
      <c r="AE19" s="2">
        <v>38212</v>
      </c>
      <c r="AF19">
        <v>3.25</v>
      </c>
    </row>
    <row r="20" spans="5:32" x14ac:dyDescent="0.25">
      <c r="E20" s="2">
        <v>38215</v>
      </c>
      <c r="F20">
        <v>2.4</v>
      </c>
      <c r="G20" s="2">
        <v>38215</v>
      </c>
      <c r="H20">
        <v>2.5499999999999998</v>
      </c>
      <c r="I20" s="2">
        <v>38215</v>
      </c>
      <c r="J20">
        <v>2.62</v>
      </c>
      <c r="K20" s="2">
        <v>38215</v>
      </c>
      <c r="L20">
        <v>2.67</v>
      </c>
      <c r="M20" s="2">
        <v>38215</v>
      </c>
      <c r="N20">
        <v>2.7199999999999998</v>
      </c>
      <c r="O20" s="2">
        <v>38215</v>
      </c>
      <c r="P20">
        <v>2.75</v>
      </c>
      <c r="Q20" s="2">
        <v>38215</v>
      </c>
      <c r="R20">
        <v>2.7800000000000002</v>
      </c>
      <c r="S20" s="2">
        <v>38215</v>
      </c>
      <c r="T20">
        <v>2.82</v>
      </c>
      <c r="U20" s="2">
        <v>38215</v>
      </c>
      <c r="V20">
        <v>2.85</v>
      </c>
      <c r="W20" s="2">
        <v>38215</v>
      </c>
      <c r="X20">
        <v>2.87</v>
      </c>
      <c r="Y20" s="2">
        <v>38215</v>
      </c>
      <c r="Z20">
        <v>2.98</v>
      </c>
      <c r="AA20" s="2">
        <v>38215</v>
      </c>
      <c r="AB20">
        <v>3.1</v>
      </c>
      <c r="AC20" s="2">
        <v>38215</v>
      </c>
      <c r="AD20">
        <v>3.21</v>
      </c>
      <c r="AE20" s="2">
        <v>38215</v>
      </c>
      <c r="AF20">
        <v>3.26</v>
      </c>
    </row>
    <row r="21" spans="5:32" x14ac:dyDescent="0.25">
      <c r="E21" s="2">
        <v>38216</v>
      </c>
      <c r="F21">
        <v>2.2749999999999999</v>
      </c>
      <c r="G21" s="2">
        <v>38216</v>
      </c>
      <c r="H21">
        <v>2.4300000000000002</v>
      </c>
      <c r="I21" s="2">
        <v>38216</v>
      </c>
      <c r="J21">
        <v>2.54</v>
      </c>
      <c r="K21" s="2">
        <v>38216</v>
      </c>
      <c r="L21">
        <v>2.61</v>
      </c>
      <c r="M21" s="2">
        <v>38216</v>
      </c>
      <c r="N21">
        <v>2.66</v>
      </c>
      <c r="O21" s="2">
        <v>38216</v>
      </c>
      <c r="P21">
        <v>2.69</v>
      </c>
      <c r="Q21" s="2">
        <v>38216</v>
      </c>
      <c r="R21">
        <v>2.73</v>
      </c>
      <c r="S21" s="2">
        <v>38216</v>
      </c>
      <c r="T21">
        <v>2.77</v>
      </c>
      <c r="U21" s="2">
        <v>38216</v>
      </c>
      <c r="V21">
        <v>2.81</v>
      </c>
      <c r="W21" s="2">
        <v>38216</v>
      </c>
      <c r="X21">
        <v>2.83</v>
      </c>
      <c r="Y21" s="2">
        <v>38216</v>
      </c>
      <c r="Z21">
        <v>2.93</v>
      </c>
      <c r="AA21" s="2">
        <v>38216</v>
      </c>
      <c r="AB21">
        <v>3.05</v>
      </c>
      <c r="AC21" s="2">
        <v>38216</v>
      </c>
      <c r="AD21">
        <v>3.16</v>
      </c>
      <c r="AE21" s="2">
        <v>38216</v>
      </c>
      <c r="AF21">
        <v>3.22</v>
      </c>
    </row>
    <row r="22" spans="5:32" x14ac:dyDescent="0.25">
      <c r="E22" s="2">
        <v>38217</v>
      </c>
      <c r="F22">
        <v>2.2349999999999999</v>
      </c>
      <c r="G22" s="2">
        <v>38217</v>
      </c>
      <c r="H22">
        <v>2.4</v>
      </c>
      <c r="I22" s="2">
        <v>38217</v>
      </c>
      <c r="J22">
        <v>2.5</v>
      </c>
      <c r="K22" s="2">
        <v>38217</v>
      </c>
      <c r="L22">
        <v>2.57</v>
      </c>
      <c r="M22" s="2">
        <v>38217</v>
      </c>
      <c r="N22">
        <v>2.62</v>
      </c>
      <c r="O22" s="2">
        <v>38217</v>
      </c>
      <c r="P22">
        <v>2.67</v>
      </c>
      <c r="Q22" s="2">
        <v>38217</v>
      </c>
      <c r="R22">
        <v>2.71</v>
      </c>
      <c r="S22" s="2">
        <v>38217</v>
      </c>
      <c r="T22">
        <v>2.75</v>
      </c>
      <c r="U22" s="2">
        <v>38217</v>
      </c>
      <c r="V22">
        <v>2.7800000000000002</v>
      </c>
      <c r="W22" s="2">
        <v>38217</v>
      </c>
      <c r="X22">
        <v>2.81</v>
      </c>
      <c r="Y22" s="2">
        <v>38217</v>
      </c>
      <c r="Z22">
        <v>2.91</v>
      </c>
      <c r="AA22" s="2">
        <v>38217</v>
      </c>
      <c r="AB22">
        <v>3.03</v>
      </c>
      <c r="AC22" s="2">
        <v>38217</v>
      </c>
      <c r="AD22">
        <v>3.14</v>
      </c>
      <c r="AE22" s="2">
        <v>38217</v>
      </c>
      <c r="AF22">
        <v>3.2</v>
      </c>
    </row>
    <row r="23" spans="5:32" x14ac:dyDescent="0.25">
      <c r="E23" s="2">
        <v>38218</v>
      </c>
      <c r="F23">
        <v>2.2749999999999999</v>
      </c>
      <c r="G23" s="2">
        <v>38218</v>
      </c>
      <c r="H23">
        <v>2.44</v>
      </c>
      <c r="I23" s="2">
        <v>38218</v>
      </c>
      <c r="J23">
        <v>2.54</v>
      </c>
      <c r="K23" s="2">
        <v>38218</v>
      </c>
      <c r="L23">
        <v>2.6</v>
      </c>
      <c r="M23" s="2">
        <v>38218</v>
      </c>
      <c r="N23">
        <v>2.65</v>
      </c>
      <c r="O23" s="2">
        <v>38218</v>
      </c>
      <c r="P23">
        <v>2.69</v>
      </c>
      <c r="Q23" s="2">
        <v>38218</v>
      </c>
      <c r="R23">
        <v>2.73</v>
      </c>
      <c r="S23" s="2">
        <v>38218</v>
      </c>
      <c r="T23">
        <v>2.77</v>
      </c>
      <c r="U23" s="2">
        <v>38218</v>
      </c>
      <c r="V23">
        <v>2.81</v>
      </c>
      <c r="W23" s="2">
        <v>38218</v>
      </c>
      <c r="X23">
        <v>2.84</v>
      </c>
      <c r="Y23" s="2">
        <v>38218</v>
      </c>
      <c r="Z23">
        <v>2.93</v>
      </c>
      <c r="AA23" s="2">
        <v>38218</v>
      </c>
      <c r="AB23">
        <v>3.04</v>
      </c>
      <c r="AC23" s="2">
        <v>38218</v>
      </c>
      <c r="AD23">
        <v>3.14</v>
      </c>
      <c r="AE23" s="2">
        <v>38218</v>
      </c>
      <c r="AF23">
        <v>3.2</v>
      </c>
    </row>
    <row r="24" spans="5:32" x14ac:dyDescent="0.25">
      <c r="E24" s="2">
        <v>38219</v>
      </c>
      <c r="F24">
        <v>2.2949999999999999</v>
      </c>
      <c r="G24" s="2">
        <v>38219</v>
      </c>
      <c r="H24">
        <v>2.4649999999999999</v>
      </c>
      <c r="I24" s="2">
        <v>38219</v>
      </c>
      <c r="J24">
        <v>2.57</v>
      </c>
      <c r="K24" s="2">
        <v>38219</v>
      </c>
      <c r="L24">
        <v>2.6349999999999998</v>
      </c>
      <c r="M24" s="2">
        <v>38219</v>
      </c>
      <c r="N24">
        <v>2.6850000000000001</v>
      </c>
      <c r="O24" s="2">
        <v>38219</v>
      </c>
      <c r="P24">
        <v>2.73</v>
      </c>
      <c r="Q24" s="2">
        <v>38219</v>
      </c>
      <c r="R24">
        <v>2.7650000000000001</v>
      </c>
      <c r="S24" s="2">
        <v>38219</v>
      </c>
      <c r="T24">
        <v>2.7949999999999999</v>
      </c>
      <c r="U24" s="2">
        <v>38219</v>
      </c>
      <c r="V24">
        <v>2.83</v>
      </c>
      <c r="W24" s="2">
        <v>38219</v>
      </c>
      <c r="X24">
        <v>2.8650000000000002</v>
      </c>
      <c r="Y24" s="2">
        <v>38219</v>
      </c>
      <c r="Z24">
        <v>2.9649999999999999</v>
      </c>
      <c r="AA24" s="2">
        <v>38219</v>
      </c>
      <c r="AB24">
        <v>3.0750000000000002</v>
      </c>
      <c r="AC24" s="2">
        <v>38219</v>
      </c>
      <c r="AD24">
        <v>3.1850000000000001</v>
      </c>
      <c r="AE24" s="2">
        <v>38219</v>
      </c>
      <c r="AF24">
        <v>3.2349999999999999</v>
      </c>
    </row>
    <row r="25" spans="5:32" x14ac:dyDescent="0.25">
      <c r="E25" s="2">
        <v>38222</v>
      </c>
      <c r="F25">
        <v>2.145</v>
      </c>
      <c r="G25" s="2">
        <v>38222</v>
      </c>
      <c r="H25">
        <v>2.4249999999999998</v>
      </c>
      <c r="I25" s="2">
        <v>38222</v>
      </c>
      <c r="J25">
        <v>2.5499999999999998</v>
      </c>
      <c r="K25" s="2">
        <v>38222</v>
      </c>
      <c r="L25">
        <v>2.6150000000000002</v>
      </c>
      <c r="M25" s="2">
        <v>38222</v>
      </c>
      <c r="N25">
        <v>2.68</v>
      </c>
      <c r="O25" s="2">
        <v>38222</v>
      </c>
      <c r="P25">
        <v>2.73</v>
      </c>
      <c r="Q25" s="2">
        <v>38222</v>
      </c>
      <c r="R25">
        <v>2.76</v>
      </c>
      <c r="S25" s="2">
        <v>38222</v>
      </c>
      <c r="T25">
        <v>2.7949999999999999</v>
      </c>
      <c r="U25" s="2">
        <v>38222</v>
      </c>
      <c r="V25">
        <v>2.83</v>
      </c>
      <c r="W25" s="2">
        <v>38222</v>
      </c>
      <c r="X25">
        <v>2.8650000000000002</v>
      </c>
      <c r="Y25" s="2">
        <v>38222</v>
      </c>
      <c r="Z25">
        <v>2.9649999999999999</v>
      </c>
      <c r="AA25" s="2">
        <v>38222</v>
      </c>
      <c r="AB25">
        <v>3.0750000000000002</v>
      </c>
      <c r="AC25" s="2">
        <v>38222</v>
      </c>
      <c r="AD25">
        <v>3.1850000000000001</v>
      </c>
      <c r="AE25" s="2">
        <v>38222</v>
      </c>
      <c r="AF25">
        <v>3.24</v>
      </c>
    </row>
    <row r="26" spans="5:32" x14ac:dyDescent="0.25">
      <c r="E26" s="2">
        <v>38223</v>
      </c>
      <c r="F26">
        <v>2.11</v>
      </c>
      <c r="G26" s="2">
        <v>38223</v>
      </c>
      <c r="H26">
        <v>2.395</v>
      </c>
      <c r="I26" s="2">
        <v>38223</v>
      </c>
      <c r="J26">
        <v>2.52</v>
      </c>
      <c r="K26" s="2">
        <v>38223</v>
      </c>
      <c r="L26">
        <v>2.585</v>
      </c>
      <c r="M26" s="2">
        <v>38223</v>
      </c>
      <c r="N26">
        <v>2.645</v>
      </c>
      <c r="O26" s="2">
        <v>38223</v>
      </c>
      <c r="P26">
        <v>2.7050000000000001</v>
      </c>
      <c r="Q26" s="2">
        <v>38223</v>
      </c>
      <c r="R26">
        <v>2.74</v>
      </c>
      <c r="S26" s="2">
        <v>38223</v>
      </c>
      <c r="T26">
        <v>2.7749999999999999</v>
      </c>
      <c r="U26" s="2">
        <v>38223</v>
      </c>
      <c r="V26">
        <v>2.81</v>
      </c>
      <c r="W26" s="2">
        <v>38223</v>
      </c>
      <c r="X26">
        <v>2.8449999999999998</v>
      </c>
      <c r="Y26" s="2">
        <v>38223</v>
      </c>
      <c r="Z26">
        <v>2.94</v>
      </c>
      <c r="AA26" s="2">
        <v>38223</v>
      </c>
      <c r="AB26">
        <v>3.05</v>
      </c>
      <c r="AC26" s="2">
        <v>38223</v>
      </c>
      <c r="AD26">
        <v>3.16</v>
      </c>
      <c r="AE26" s="2">
        <v>38223</v>
      </c>
      <c r="AF26">
        <v>3.2149999999999999</v>
      </c>
    </row>
    <row r="27" spans="5:32" x14ac:dyDescent="0.25">
      <c r="E27" s="2">
        <v>38224</v>
      </c>
      <c r="F27">
        <v>2.0649999999999999</v>
      </c>
      <c r="G27" s="2">
        <v>38224</v>
      </c>
      <c r="H27">
        <v>2.355</v>
      </c>
      <c r="I27" s="2">
        <v>38224</v>
      </c>
      <c r="J27">
        <v>2.4750000000000001</v>
      </c>
      <c r="K27" s="2">
        <v>38224</v>
      </c>
      <c r="L27">
        <v>2.5350000000000001</v>
      </c>
      <c r="M27" s="2">
        <v>38224</v>
      </c>
      <c r="N27">
        <v>2.605</v>
      </c>
      <c r="O27" s="2">
        <v>38224</v>
      </c>
      <c r="P27">
        <v>2.665</v>
      </c>
      <c r="Q27" s="2">
        <v>38224</v>
      </c>
      <c r="R27">
        <v>2.71</v>
      </c>
      <c r="S27" s="2">
        <v>38224</v>
      </c>
      <c r="T27">
        <v>2.7450000000000001</v>
      </c>
      <c r="U27" s="2">
        <v>38224</v>
      </c>
      <c r="V27">
        <v>2.7800000000000002</v>
      </c>
      <c r="W27" s="2">
        <v>38224</v>
      </c>
      <c r="X27">
        <v>2.8149999999999999</v>
      </c>
      <c r="Y27" s="2">
        <v>38224</v>
      </c>
      <c r="Z27">
        <v>2.915</v>
      </c>
      <c r="AA27" s="2">
        <v>38224</v>
      </c>
      <c r="AB27">
        <v>3.0249999999999999</v>
      </c>
      <c r="AC27" s="2">
        <v>38224</v>
      </c>
      <c r="AD27">
        <v>3.1349999999999998</v>
      </c>
      <c r="AE27" s="2">
        <v>38224</v>
      </c>
      <c r="AF27">
        <v>3.1949999999999998</v>
      </c>
    </row>
    <row r="28" spans="5:32" x14ac:dyDescent="0.25">
      <c r="E28" s="2">
        <v>38225</v>
      </c>
      <c r="F28">
        <v>2.0150000000000001</v>
      </c>
      <c r="G28" s="2">
        <v>38225</v>
      </c>
      <c r="H28">
        <v>2.31</v>
      </c>
      <c r="I28" s="2">
        <v>38225</v>
      </c>
      <c r="J28">
        <v>2.4350000000000001</v>
      </c>
      <c r="K28" s="2">
        <v>38225</v>
      </c>
      <c r="L28">
        <v>2.5099999999999998</v>
      </c>
      <c r="M28" s="2">
        <v>38225</v>
      </c>
      <c r="N28">
        <v>2.585</v>
      </c>
      <c r="O28" s="2">
        <v>38225</v>
      </c>
      <c r="P28">
        <v>2.645</v>
      </c>
      <c r="Q28" s="2">
        <v>38225</v>
      </c>
      <c r="R28">
        <v>2.6850000000000001</v>
      </c>
      <c r="S28" s="2">
        <v>38225</v>
      </c>
      <c r="T28">
        <v>2.7149999999999999</v>
      </c>
      <c r="U28" s="2">
        <v>38225</v>
      </c>
      <c r="V28">
        <v>2.7549999999999999</v>
      </c>
      <c r="W28" s="2">
        <v>38225</v>
      </c>
      <c r="X28">
        <v>2.79</v>
      </c>
      <c r="Y28" s="2">
        <v>38225</v>
      </c>
      <c r="Z28">
        <v>2.89</v>
      </c>
      <c r="AA28" s="2">
        <v>38225</v>
      </c>
      <c r="AB28">
        <v>3.0049999999999999</v>
      </c>
      <c r="AC28" s="2">
        <v>38225</v>
      </c>
      <c r="AD28">
        <v>3.1150000000000002</v>
      </c>
      <c r="AE28" s="2">
        <v>38225</v>
      </c>
      <c r="AF28">
        <v>3.17</v>
      </c>
    </row>
    <row r="29" spans="5:32" x14ac:dyDescent="0.25">
      <c r="E29" s="2">
        <v>38226</v>
      </c>
      <c r="F29">
        <v>2.0499999999999998</v>
      </c>
      <c r="G29" s="2">
        <v>38226</v>
      </c>
      <c r="H29">
        <v>2.355</v>
      </c>
      <c r="I29" s="2">
        <v>38226</v>
      </c>
      <c r="J29">
        <v>2.4849999999999999</v>
      </c>
      <c r="K29" s="2">
        <v>38226</v>
      </c>
      <c r="L29">
        <v>2.57</v>
      </c>
      <c r="M29" s="2">
        <v>38226</v>
      </c>
      <c r="N29">
        <v>2.63</v>
      </c>
      <c r="O29" s="2">
        <v>38226</v>
      </c>
      <c r="P29">
        <v>2.68</v>
      </c>
      <c r="Q29" s="2">
        <v>38226</v>
      </c>
      <c r="R29">
        <v>2.7199999999999998</v>
      </c>
      <c r="S29" s="2">
        <v>38226</v>
      </c>
      <c r="T29">
        <v>2.7549999999999999</v>
      </c>
      <c r="U29" s="2">
        <v>38226</v>
      </c>
      <c r="V29">
        <v>2.7850000000000001</v>
      </c>
      <c r="W29" s="2">
        <v>38226</v>
      </c>
      <c r="X29">
        <v>2.81</v>
      </c>
      <c r="Y29" s="2">
        <v>38226</v>
      </c>
      <c r="Z29">
        <v>2.8849999999999998</v>
      </c>
      <c r="AA29" s="2">
        <v>38226</v>
      </c>
      <c r="AB29">
        <v>3</v>
      </c>
      <c r="AC29" s="2">
        <v>38226</v>
      </c>
      <c r="AD29">
        <v>3.1150000000000002</v>
      </c>
      <c r="AE29" s="2">
        <v>38226</v>
      </c>
      <c r="AF29">
        <v>3.17</v>
      </c>
    </row>
    <row r="30" spans="5:32" x14ac:dyDescent="0.25">
      <c r="E30" s="2">
        <v>38230</v>
      </c>
      <c r="F30">
        <v>2.06</v>
      </c>
      <c r="G30" s="2">
        <v>38230</v>
      </c>
      <c r="H30">
        <v>2.355</v>
      </c>
      <c r="I30" s="2">
        <v>38230</v>
      </c>
      <c r="J30">
        <v>2.4950000000000001</v>
      </c>
      <c r="K30" s="2">
        <v>38230</v>
      </c>
      <c r="L30">
        <v>2.585</v>
      </c>
      <c r="M30" s="2">
        <v>38230</v>
      </c>
      <c r="N30">
        <v>2.63</v>
      </c>
      <c r="O30" s="2">
        <v>38230</v>
      </c>
      <c r="P30">
        <v>2.68</v>
      </c>
      <c r="Q30" s="2">
        <v>38230</v>
      </c>
      <c r="R30">
        <v>2.7149999999999999</v>
      </c>
      <c r="S30" s="2">
        <v>38230</v>
      </c>
      <c r="T30">
        <v>2.75</v>
      </c>
      <c r="U30" s="2">
        <v>38230</v>
      </c>
      <c r="V30">
        <v>2.7749999999999999</v>
      </c>
      <c r="W30" s="2">
        <v>38230</v>
      </c>
      <c r="X30">
        <v>2.8050000000000002</v>
      </c>
      <c r="Y30" s="2">
        <v>38230</v>
      </c>
      <c r="Z30">
        <v>2.88</v>
      </c>
      <c r="AA30" s="2">
        <v>38230</v>
      </c>
      <c r="AB30">
        <v>3.0049999999999999</v>
      </c>
      <c r="AC30" s="2">
        <v>38230</v>
      </c>
      <c r="AD30">
        <v>3.12</v>
      </c>
      <c r="AE30" s="2">
        <v>38230</v>
      </c>
      <c r="AF30">
        <v>3.1850000000000001</v>
      </c>
    </row>
    <row r="31" spans="5:32" x14ac:dyDescent="0.25">
      <c r="E31" s="2">
        <v>38231</v>
      </c>
      <c r="F31">
        <v>2.02</v>
      </c>
      <c r="G31" s="2">
        <v>38231</v>
      </c>
      <c r="H31">
        <v>2.3149999999999999</v>
      </c>
      <c r="I31" s="2">
        <v>38231</v>
      </c>
      <c r="J31">
        <v>2.4500000000000002</v>
      </c>
      <c r="K31" s="2">
        <v>38231</v>
      </c>
      <c r="L31">
        <v>2.54</v>
      </c>
      <c r="M31" s="2">
        <v>38231</v>
      </c>
      <c r="N31">
        <v>2.6</v>
      </c>
      <c r="O31" s="2">
        <v>38231</v>
      </c>
      <c r="P31">
        <v>2.6550000000000002</v>
      </c>
      <c r="Q31" s="2">
        <v>38231</v>
      </c>
      <c r="R31">
        <v>2.6949999999999998</v>
      </c>
      <c r="S31" s="2">
        <v>38231</v>
      </c>
      <c r="T31">
        <v>2.73</v>
      </c>
      <c r="U31" s="2">
        <v>38231</v>
      </c>
      <c r="V31">
        <v>2.76</v>
      </c>
      <c r="W31" s="2">
        <v>38231</v>
      </c>
      <c r="X31">
        <v>2.79</v>
      </c>
      <c r="Y31" s="2">
        <v>38231</v>
      </c>
      <c r="Z31">
        <v>2.87</v>
      </c>
      <c r="AA31" s="2">
        <v>38231</v>
      </c>
      <c r="AB31">
        <v>3</v>
      </c>
      <c r="AC31" s="2">
        <v>38231</v>
      </c>
      <c r="AD31">
        <v>3.12</v>
      </c>
      <c r="AE31" s="2">
        <v>38231</v>
      </c>
      <c r="AF31">
        <v>3.18</v>
      </c>
    </row>
    <row r="32" spans="5:32" x14ac:dyDescent="0.25">
      <c r="E32" s="2">
        <v>38232</v>
      </c>
      <c r="F32">
        <v>2.0950000000000002</v>
      </c>
      <c r="G32" s="2">
        <v>38232</v>
      </c>
      <c r="H32">
        <v>2.375</v>
      </c>
      <c r="I32" s="2">
        <v>38232</v>
      </c>
      <c r="J32">
        <v>2.5049999999999999</v>
      </c>
      <c r="K32" s="2">
        <v>38232</v>
      </c>
      <c r="L32">
        <v>2.585</v>
      </c>
      <c r="M32" s="2">
        <v>38232</v>
      </c>
      <c r="N32">
        <v>2.64</v>
      </c>
      <c r="O32" s="2">
        <v>38232</v>
      </c>
      <c r="P32">
        <v>2.69</v>
      </c>
      <c r="Q32" s="2">
        <v>38232</v>
      </c>
      <c r="R32">
        <v>2.73</v>
      </c>
      <c r="S32" s="2">
        <v>38232</v>
      </c>
      <c r="T32">
        <v>2.7650000000000001</v>
      </c>
      <c r="U32" s="2">
        <v>38232</v>
      </c>
      <c r="V32">
        <v>2.7850000000000001</v>
      </c>
      <c r="W32" s="2">
        <v>38232</v>
      </c>
      <c r="X32">
        <v>2.81</v>
      </c>
      <c r="Y32" s="2">
        <v>38232</v>
      </c>
      <c r="Z32">
        <v>2.8849999999999998</v>
      </c>
      <c r="AA32" s="2">
        <v>38232</v>
      </c>
      <c r="AB32">
        <v>3.01</v>
      </c>
      <c r="AC32" s="2">
        <v>38232</v>
      </c>
      <c r="AD32">
        <v>3.125</v>
      </c>
      <c r="AE32" s="2">
        <v>38232</v>
      </c>
      <c r="AF32">
        <v>3.1850000000000001</v>
      </c>
    </row>
    <row r="33" spans="5:32" x14ac:dyDescent="0.25">
      <c r="E33" s="2">
        <v>38233</v>
      </c>
      <c r="F33">
        <v>2.12</v>
      </c>
      <c r="G33" s="2">
        <v>38233</v>
      </c>
      <c r="H33">
        <v>2.4</v>
      </c>
      <c r="I33" s="2">
        <v>38233</v>
      </c>
      <c r="J33">
        <v>2.5300000000000002</v>
      </c>
      <c r="K33" s="2">
        <v>38233</v>
      </c>
      <c r="L33">
        <v>2.625</v>
      </c>
      <c r="M33" s="2">
        <v>38233</v>
      </c>
      <c r="N33">
        <v>2.6850000000000001</v>
      </c>
      <c r="O33" s="2">
        <v>38233</v>
      </c>
      <c r="P33">
        <v>2.7349999999999999</v>
      </c>
      <c r="Q33" s="2">
        <v>38233</v>
      </c>
      <c r="R33">
        <v>2.77</v>
      </c>
      <c r="S33" s="2">
        <v>38233</v>
      </c>
      <c r="T33">
        <v>2.8</v>
      </c>
      <c r="U33" s="2">
        <v>38233</v>
      </c>
      <c r="V33">
        <v>2.8250000000000002</v>
      </c>
      <c r="W33" s="2">
        <v>38233</v>
      </c>
      <c r="X33">
        <v>2.8449999999999998</v>
      </c>
      <c r="Y33" s="2">
        <v>38233</v>
      </c>
      <c r="Z33">
        <v>2.92</v>
      </c>
      <c r="AA33" s="2">
        <v>38233</v>
      </c>
      <c r="AB33">
        <v>3.0350000000000001</v>
      </c>
      <c r="AC33" s="2">
        <v>38233</v>
      </c>
      <c r="AD33">
        <v>3.145</v>
      </c>
      <c r="AE33" s="2">
        <v>38233</v>
      </c>
      <c r="AF33">
        <v>3.2</v>
      </c>
    </row>
    <row r="34" spans="5:32" x14ac:dyDescent="0.25">
      <c r="E34" s="2">
        <v>38236</v>
      </c>
      <c r="F34">
        <v>2.11</v>
      </c>
      <c r="G34" s="2">
        <v>38236</v>
      </c>
      <c r="H34">
        <v>2.39</v>
      </c>
      <c r="I34" s="2">
        <v>38236</v>
      </c>
      <c r="J34">
        <v>2.52</v>
      </c>
      <c r="K34" s="2">
        <v>38236</v>
      </c>
      <c r="L34">
        <v>2.62</v>
      </c>
      <c r="M34" s="2">
        <v>38236</v>
      </c>
      <c r="N34">
        <v>2.6749999999999998</v>
      </c>
      <c r="O34" s="2">
        <v>38236</v>
      </c>
      <c r="P34">
        <v>2.7349999999999999</v>
      </c>
      <c r="Q34" s="2">
        <v>38236</v>
      </c>
      <c r="R34">
        <v>2.7749999999999999</v>
      </c>
      <c r="S34" s="2">
        <v>38236</v>
      </c>
      <c r="T34">
        <v>2.8050000000000002</v>
      </c>
      <c r="U34" s="2">
        <v>38236</v>
      </c>
      <c r="V34">
        <v>2.83</v>
      </c>
      <c r="W34" s="2">
        <v>38236</v>
      </c>
      <c r="X34">
        <v>2.85</v>
      </c>
      <c r="Y34" s="2">
        <v>38236</v>
      </c>
      <c r="Z34">
        <v>2.92</v>
      </c>
      <c r="AA34" s="2">
        <v>38236</v>
      </c>
      <c r="AB34">
        <v>3.04</v>
      </c>
      <c r="AC34" s="2">
        <v>38236</v>
      </c>
      <c r="AD34">
        <v>3.15</v>
      </c>
      <c r="AE34" s="2">
        <v>38236</v>
      </c>
      <c r="AF34">
        <v>3.2050000000000001</v>
      </c>
    </row>
    <row r="35" spans="5:32" x14ac:dyDescent="0.25">
      <c r="E35" s="2">
        <v>38237</v>
      </c>
      <c r="F35">
        <v>2.13</v>
      </c>
      <c r="G35" s="2">
        <v>38237</v>
      </c>
      <c r="H35">
        <v>2.4</v>
      </c>
      <c r="I35" s="2">
        <v>38237</v>
      </c>
      <c r="J35">
        <v>2.5300000000000002</v>
      </c>
      <c r="K35" s="2">
        <v>38237</v>
      </c>
      <c r="L35">
        <v>2.6150000000000002</v>
      </c>
      <c r="M35" s="2">
        <v>38237</v>
      </c>
      <c r="N35">
        <v>2.67</v>
      </c>
      <c r="O35" s="2">
        <v>38237</v>
      </c>
      <c r="P35">
        <v>2.7199999999999998</v>
      </c>
      <c r="Q35" s="2">
        <v>38237</v>
      </c>
      <c r="R35">
        <v>2.7549999999999999</v>
      </c>
      <c r="S35" s="2">
        <v>38237</v>
      </c>
      <c r="T35">
        <v>2.7850000000000001</v>
      </c>
      <c r="U35" s="2">
        <v>38237</v>
      </c>
      <c r="V35">
        <v>2.8050000000000002</v>
      </c>
      <c r="W35" s="2">
        <v>38237</v>
      </c>
      <c r="X35">
        <v>2.83</v>
      </c>
      <c r="Y35" s="2">
        <v>38237</v>
      </c>
      <c r="Z35">
        <v>2.9</v>
      </c>
      <c r="AA35" s="2">
        <v>38237</v>
      </c>
      <c r="AB35">
        <v>3.02</v>
      </c>
      <c r="AC35" s="2">
        <v>38237</v>
      </c>
      <c r="AD35">
        <v>3.125</v>
      </c>
      <c r="AE35" s="2">
        <v>38237</v>
      </c>
      <c r="AF35">
        <v>3.18</v>
      </c>
    </row>
    <row r="36" spans="5:32" x14ac:dyDescent="0.25">
      <c r="E36" s="2">
        <v>38238</v>
      </c>
      <c r="F36">
        <v>2.12</v>
      </c>
      <c r="G36" s="2">
        <v>38238</v>
      </c>
      <c r="H36">
        <v>2.395</v>
      </c>
      <c r="I36" s="2">
        <v>38238</v>
      </c>
      <c r="J36">
        <v>2.5249999999999999</v>
      </c>
      <c r="K36" s="2">
        <v>38238</v>
      </c>
      <c r="L36">
        <v>2.605</v>
      </c>
      <c r="M36" s="2">
        <v>38238</v>
      </c>
      <c r="N36">
        <v>2.6550000000000002</v>
      </c>
      <c r="O36" s="2">
        <v>38238</v>
      </c>
      <c r="P36">
        <v>2.7050000000000001</v>
      </c>
      <c r="Q36" s="2">
        <v>38238</v>
      </c>
      <c r="R36">
        <v>2.74</v>
      </c>
      <c r="S36" s="2">
        <v>38238</v>
      </c>
      <c r="T36">
        <v>2.77</v>
      </c>
      <c r="U36" s="2">
        <v>38238</v>
      </c>
      <c r="V36">
        <v>2.7949999999999999</v>
      </c>
      <c r="W36" s="2">
        <v>38238</v>
      </c>
      <c r="X36">
        <v>2.82</v>
      </c>
      <c r="Y36" s="2">
        <v>38238</v>
      </c>
      <c r="Z36">
        <v>2.89</v>
      </c>
      <c r="AA36" s="2">
        <v>38238</v>
      </c>
      <c r="AB36">
        <v>3.0049999999999999</v>
      </c>
      <c r="AC36" s="2">
        <v>38238</v>
      </c>
      <c r="AD36">
        <v>3.1150000000000002</v>
      </c>
      <c r="AE36" s="2">
        <v>38238</v>
      </c>
      <c r="AF36">
        <v>3.165</v>
      </c>
    </row>
    <row r="37" spans="5:32" x14ac:dyDescent="0.25">
      <c r="E37" s="2">
        <v>38239</v>
      </c>
      <c r="F37">
        <v>2.2349999999999999</v>
      </c>
      <c r="G37" s="2">
        <v>38239</v>
      </c>
      <c r="H37">
        <v>2.48</v>
      </c>
      <c r="I37" s="2">
        <v>38239</v>
      </c>
      <c r="J37">
        <v>2.5350000000000001</v>
      </c>
      <c r="K37" s="2">
        <v>38239</v>
      </c>
      <c r="L37">
        <v>2.59</v>
      </c>
      <c r="M37" s="2">
        <v>38239</v>
      </c>
      <c r="N37">
        <v>2.62</v>
      </c>
      <c r="O37" s="2">
        <v>38239</v>
      </c>
      <c r="P37">
        <v>2.65</v>
      </c>
      <c r="Q37" s="2">
        <v>38239</v>
      </c>
      <c r="R37">
        <v>2.6949999999999998</v>
      </c>
      <c r="S37" s="2">
        <v>38239</v>
      </c>
      <c r="T37">
        <v>2.7199999999999998</v>
      </c>
      <c r="U37" s="2">
        <v>38239</v>
      </c>
      <c r="V37">
        <v>2.7450000000000001</v>
      </c>
      <c r="W37" s="2">
        <v>38239</v>
      </c>
      <c r="X37">
        <v>2.7749999999999999</v>
      </c>
      <c r="Y37" s="2">
        <v>38239</v>
      </c>
      <c r="Z37">
        <v>2.86</v>
      </c>
      <c r="AA37" s="2">
        <v>38239</v>
      </c>
      <c r="AB37">
        <v>2.9849999999999999</v>
      </c>
      <c r="AC37" s="2">
        <v>38239</v>
      </c>
      <c r="AD37">
        <v>3.0950000000000002</v>
      </c>
      <c r="AE37" s="2">
        <v>38239</v>
      </c>
      <c r="AF37">
        <v>3.1549999999999998</v>
      </c>
    </row>
    <row r="38" spans="5:32" x14ac:dyDescent="0.25">
      <c r="E38" s="2">
        <v>38240</v>
      </c>
      <c r="F38">
        <v>2.2450000000000001</v>
      </c>
      <c r="G38" s="2">
        <v>38240</v>
      </c>
      <c r="H38">
        <v>2.4649999999999999</v>
      </c>
      <c r="I38" s="2">
        <v>38240</v>
      </c>
      <c r="J38">
        <v>2.5150000000000001</v>
      </c>
      <c r="K38" s="2">
        <v>38240</v>
      </c>
      <c r="L38">
        <v>2.5750000000000002</v>
      </c>
      <c r="M38" s="2">
        <v>38240</v>
      </c>
      <c r="N38">
        <v>2.605</v>
      </c>
      <c r="O38" s="2">
        <v>38240</v>
      </c>
      <c r="P38">
        <v>2.645</v>
      </c>
      <c r="Q38" s="2">
        <v>38240</v>
      </c>
      <c r="R38">
        <v>2.69</v>
      </c>
      <c r="S38" s="2">
        <v>38240</v>
      </c>
      <c r="T38">
        <v>2.7250000000000001</v>
      </c>
      <c r="U38" s="2">
        <v>38240</v>
      </c>
      <c r="V38">
        <v>2.75</v>
      </c>
      <c r="W38" s="2">
        <v>38240</v>
      </c>
      <c r="X38">
        <v>2.7800000000000002</v>
      </c>
      <c r="Y38" s="2">
        <v>38240</v>
      </c>
      <c r="Z38">
        <v>2.8650000000000002</v>
      </c>
      <c r="AA38" s="2">
        <v>38240</v>
      </c>
      <c r="AB38">
        <v>2.9849999999999999</v>
      </c>
      <c r="AC38" s="2">
        <v>38240</v>
      </c>
      <c r="AD38">
        <v>3.0950000000000002</v>
      </c>
      <c r="AE38" s="2">
        <v>38240</v>
      </c>
      <c r="AF38">
        <v>3.1549999999999998</v>
      </c>
    </row>
    <row r="39" spans="5:32" x14ac:dyDescent="0.25">
      <c r="E39" s="2">
        <v>38243</v>
      </c>
      <c r="F39">
        <v>2.2650000000000001</v>
      </c>
      <c r="G39" s="2">
        <v>38243</v>
      </c>
      <c r="H39">
        <v>2.4449999999999998</v>
      </c>
      <c r="I39" s="2">
        <v>38243</v>
      </c>
      <c r="J39">
        <v>2.5049999999999999</v>
      </c>
      <c r="K39" s="2">
        <v>38243</v>
      </c>
      <c r="L39">
        <v>2.5649999999999999</v>
      </c>
      <c r="M39" s="2">
        <v>38243</v>
      </c>
      <c r="N39">
        <v>2.59</v>
      </c>
      <c r="O39" s="2">
        <v>38243</v>
      </c>
      <c r="P39">
        <v>2.6349999999999998</v>
      </c>
      <c r="Q39" s="2">
        <v>38243</v>
      </c>
      <c r="R39">
        <v>2.6850000000000001</v>
      </c>
      <c r="S39" s="2">
        <v>38243</v>
      </c>
      <c r="T39">
        <v>2.7149999999999999</v>
      </c>
      <c r="U39" s="2">
        <v>38243</v>
      </c>
      <c r="V39">
        <v>2.7450000000000001</v>
      </c>
      <c r="W39" s="2">
        <v>38243</v>
      </c>
      <c r="X39">
        <v>2.77</v>
      </c>
      <c r="Y39" s="2">
        <v>38243</v>
      </c>
      <c r="Z39">
        <v>2.86</v>
      </c>
      <c r="AA39" s="2">
        <v>38243</v>
      </c>
      <c r="AB39">
        <v>2.9849999999999999</v>
      </c>
      <c r="AC39" s="2">
        <v>38243</v>
      </c>
      <c r="AD39">
        <v>3.1</v>
      </c>
      <c r="AE39" s="2">
        <v>38243</v>
      </c>
      <c r="AF39">
        <v>3.1549999999999998</v>
      </c>
    </row>
    <row r="40" spans="5:32" x14ac:dyDescent="0.25">
      <c r="E40" s="2">
        <v>38244</v>
      </c>
      <c r="F40">
        <v>2.2749999999999999</v>
      </c>
      <c r="G40" s="2">
        <v>38244</v>
      </c>
      <c r="H40">
        <v>2.41</v>
      </c>
      <c r="I40" s="2">
        <v>38244</v>
      </c>
      <c r="J40">
        <v>2.46</v>
      </c>
      <c r="K40" s="2">
        <v>38244</v>
      </c>
      <c r="L40">
        <v>2.5099999999999998</v>
      </c>
      <c r="M40" s="2">
        <v>38244</v>
      </c>
      <c r="N40">
        <v>2.5550000000000002</v>
      </c>
      <c r="O40" s="2">
        <v>38244</v>
      </c>
      <c r="P40">
        <v>2.61</v>
      </c>
      <c r="Q40" s="2">
        <v>38244</v>
      </c>
      <c r="R40">
        <v>2.65</v>
      </c>
      <c r="S40" s="2">
        <v>38244</v>
      </c>
      <c r="T40">
        <v>2.68</v>
      </c>
      <c r="U40" s="2">
        <v>38244</v>
      </c>
      <c r="V40">
        <v>2.71</v>
      </c>
      <c r="W40" s="2">
        <v>38244</v>
      </c>
      <c r="X40">
        <v>2.74</v>
      </c>
      <c r="Y40" s="2">
        <v>38244</v>
      </c>
      <c r="Z40">
        <v>2.855</v>
      </c>
      <c r="AA40" s="2">
        <v>38244</v>
      </c>
      <c r="AB40">
        <v>2.98</v>
      </c>
      <c r="AC40" s="2">
        <v>38244</v>
      </c>
      <c r="AD40">
        <v>3.1</v>
      </c>
      <c r="AE40" s="2">
        <v>38244</v>
      </c>
      <c r="AF40">
        <v>3.16</v>
      </c>
    </row>
    <row r="41" spans="5:32" x14ac:dyDescent="0.25">
      <c r="E41" s="2">
        <v>38245</v>
      </c>
      <c r="F41">
        <v>2.2650000000000001</v>
      </c>
      <c r="G41" s="2">
        <v>38245</v>
      </c>
      <c r="H41">
        <v>2.3849999999999998</v>
      </c>
      <c r="I41" s="2">
        <v>38245</v>
      </c>
      <c r="J41">
        <v>2.44</v>
      </c>
      <c r="K41" s="2">
        <v>38245</v>
      </c>
      <c r="L41">
        <v>2.4950000000000001</v>
      </c>
      <c r="M41" s="2">
        <v>38245</v>
      </c>
      <c r="N41">
        <v>2.54</v>
      </c>
      <c r="O41" s="2">
        <v>38245</v>
      </c>
      <c r="P41">
        <v>2.585</v>
      </c>
      <c r="Q41" s="2">
        <v>38245</v>
      </c>
      <c r="R41">
        <v>2.625</v>
      </c>
      <c r="S41" s="2">
        <v>38245</v>
      </c>
      <c r="T41">
        <v>2.665</v>
      </c>
      <c r="U41" s="2">
        <v>38245</v>
      </c>
      <c r="V41">
        <v>2.6949999999999998</v>
      </c>
      <c r="W41" s="2">
        <v>38245</v>
      </c>
      <c r="X41">
        <v>2.7250000000000001</v>
      </c>
      <c r="Y41" s="2">
        <v>38245</v>
      </c>
      <c r="Z41">
        <v>2.84</v>
      </c>
      <c r="AA41" s="2">
        <v>38245</v>
      </c>
      <c r="AB41">
        <v>2.9699999999999998</v>
      </c>
      <c r="AC41" s="2">
        <v>38245</v>
      </c>
      <c r="AD41">
        <v>3.09</v>
      </c>
      <c r="AE41" s="2">
        <v>38245</v>
      </c>
      <c r="AF41">
        <v>3.15</v>
      </c>
    </row>
    <row r="42" spans="5:32" x14ac:dyDescent="0.25">
      <c r="E42" s="2">
        <v>38246</v>
      </c>
      <c r="F42">
        <v>2.2450000000000001</v>
      </c>
      <c r="G42" s="2">
        <v>38246</v>
      </c>
      <c r="H42">
        <v>2.395</v>
      </c>
      <c r="I42" s="2">
        <v>38246</v>
      </c>
      <c r="J42">
        <v>2.4449999999999998</v>
      </c>
      <c r="K42" s="2">
        <v>38246</v>
      </c>
      <c r="L42">
        <v>2.5</v>
      </c>
      <c r="M42" s="2">
        <v>38246</v>
      </c>
      <c r="N42">
        <v>2.54</v>
      </c>
      <c r="O42" s="2">
        <v>38246</v>
      </c>
      <c r="P42">
        <v>2.58</v>
      </c>
      <c r="Q42" s="2">
        <v>38246</v>
      </c>
      <c r="R42">
        <v>2.625</v>
      </c>
      <c r="S42" s="2">
        <v>38246</v>
      </c>
      <c r="T42">
        <v>2.66</v>
      </c>
      <c r="U42" s="2">
        <v>38246</v>
      </c>
      <c r="V42">
        <v>2.69</v>
      </c>
      <c r="W42" s="2">
        <v>38246</v>
      </c>
      <c r="X42">
        <v>2.7199999999999998</v>
      </c>
      <c r="Y42" s="2">
        <v>38246</v>
      </c>
      <c r="Z42">
        <v>2.835</v>
      </c>
      <c r="AA42" s="2">
        <v>38246</v>
      </c>
      <c r="AB42">
        <v>2.9649999999999999</v>
      </c>
      <c r="AC42" s="2">
        <v>38246</v>
      </c>
      <c r="AD42">
        <v>3.08</v>
      </c>
      <c r="AE42" s="2">
        <v>38246</v>
      </c>
      <c r="AF42">
        <v>3.14</v>
      </c>
    </row>
    <row r="43" spans="5:32" x14ac:dyDescent="0.25">
      <c r="E43" s="2">
        <v>38247</v>
      </c>
      <c r="F43">
        <v>2.2250000000000001</v>
      </c>
      <c r="G43" s="2">
        <v>38296</v>
      </c>
      <c r="H43">
        <v>2.8050000000000002</v>
      </c>
      <c r="I43" s="2">
        <v>38296</v>
      </c>
      <c r="J43">
        <v>2.81</v>
      </c>
      <c r="K43" s="2">
        <v>38296</v>
      </c>
      <c r="L43">
        <v>2.8449999999999998</v>
      </c>
      <c r="M43" s="2">
        <v>38296</v>
      </c>
      <c r="N43">
        <v>2.8650000000000002</v>
      </c>
      <c r="O43" s="2">
        <v>38296</v>
      </c>
      <c r="P43">
        <v>2.875</v>
      </c>
      <c r="Q43" s="2">
        <v>38296</v>
      </c>
      <c r="R43">
        <v>2.8149999999999999</v>
      </c>
      <c r="S43" s="2">
        <v>38296</v>
      </c>
      <c r="T43">
        <v>2.84</v>
      </c>
      <c r="U43" s="2">
        <v>38296</v>
      </c>
      <c r="V43">
        <v>2.84</v>
      </c>
      <c r="W43" s="2">
        <v>38247</v>
      </c>
      <c r="X43">
        <v>2.7199999999999998</v>
      </c>
      <c r="Y43" s="2">
        <v>38296</v>
      </c>
      <c r="Z43">
        <v>2.98</v>
      </c>
      <c r="AA43" s="2">
        <v>38296</v>
      </c>
      <c r="AB43">
        <v>3.0350000000000001</v>
      </c>
      <c r="AC43" s="2">
        <v>38296</v>
      </c>
      <c r="AD43">
        <v>3.145</v>
      </c>
      <c r="AE43" s="2">
        <v>38296</v>
      </c>
      <c r="AF43">
        <v>3.125</v>
      </c>
    </row>
    <row r="44" spans="5:32" x14ac:dyDescent="0.25">
      <c r="E44" s="2">
        <v>38250</v>
      </c>
      <c r="F44">
        <v>1.905</v>
      </c>
      <c r="G44" s="2">
        <v>38299</v>
      </c>
      <c r="H44">
        <v>2.9050000000000002</v>
      </c>
      <c r="I44" s="2">
        <v>38299</v>
      </c>
      <c r="J44">
        <v>2.87</v>
      </c>
      <c r="K44" s="2">
        <v>38299</v>
      </c>
      <c r="L44">
        <v>2.895</v>
      </c>
      <c r="M44" s="2">
        <v>38299</v>
      </c>
      <c r="N44">
        <v>2.9050000000000002</v>
      </c>
      <c r="O44" s="2">
        <v>38299</v>
      </c>
      <c r="P44">
        <v>2.9449999999999998</v>
      </c>
      <c r="Q44" s="2">
        <v>38299</v>
      </c>
      <c r="R44">
        <v>2.915</v>
      </c>
      <c r="S44" s="2">
        <v>38299</v>
      </c>
      <c r="T44">
        <v>2.88</v>
      </c>
      <c r="U44" s="2">
        <v>38299</v>
      </c>
      <c r="V44">
        <v>2.895</v>
      </c>
      <c r="W44" s="2">
        <v>38250</v>
      </c>
      <c r="X44">
        <v>2.7199999999999998</v>
      </c>
      <c r="Y44" s="2">
        <v>38299</v>
      </c>
      <c r="Z44">
        <v>3.0049999999999999</v>
      </c>
      <c r="AA44" s="2">
        <v>38299</v>
      </c>
      <c r="AB44">
        <v>3.06</v>
      </c>
      <c r="AC44" s="2">
        <v>38299</v>
      </c>
      <c r="AD44">
        <v>3.2050000000000001</v>
      </c>
      <c r="AE44" s="2">
        <v>38299</v>
      </c>
      <c r="AF44">
        <v>3.17</v>
      </c>
    </row>
    <row r="45" spans="5:32" x14ac:dyDescent="0.25">
      <c r="E45" s="2">
        <v>38251</v>
      </c>
      <c r="F45">
        <v>1.9449999999999998</v>
      </c>
      <c r="G45" s="2">
        <v>38300</v>
      </c>
      <c r="H45">
        <v>2.86</v>
      </c>
      <c r="I45" s="2">
        <v>38300</v>
      </c>
      <c r="J45">
        <v>2.89</v>
      </c>
      <c r="K45" s="2">
        <v>38300</v>
      </c>
      <c r="L45">
        <v>2.91</v>
      </c>
      <c r="M45" s="2">
        <v>38300</v>
      </c>
      <c r="N45">
        <v>2.8849999999999998</v>
      </c>
      <c r="O45" s="2">
        <v>38300</v>
      </c>
      <c r="P45">
        <v>2.9350000000000001</v>
      </c>
      <c r="Q45" s="2">
        <v>38300</v>
      </c>
      <c r="R45">
        <v>2.91</v>
      </c>
      <c r="S45" s="2">
        <v>38300</v>
      </c>
      <c r="T45">
        <v>2.88</v>
      </c>
      <c r="U45" s="2">
        <v>38300</v>
      </c>
      <c r="V45">
        <v>2.9</v>
      </c>
      <c r="W45" s="2">
        <v>38251</v>
      </c>
      <c r="X45">
        <v>2.7199999999999998</v>
      </c>
      <c r="Y45" s="2">
        <v>38300</v>
      </c>
      <c r="Z45">
        <v>3.01</v>
      </c>
      <c r="AA45" s="2">
        <v>38300</v>
      </c>
      <c r="AB45">
        <v>3.0550000000000002</v>
      </c>
      <c r="AC45" s="2">
        <v>38300</v>
      </c>
      <c r="AD45">
        <v>3.21</v>
      </c>
      <c r="AE45" s="2">
        <v>38300</v>
      </c>
      <c r="AF45">
        <v>3.165</v>
      </c>
    </row>
    <row r="46" spans="5:32" x14ac:dyDescent="0.25">
      <c r="E46" s="2">
        <v>38252</v>
      </c>
      <c r="F46">
        <v>1.9550000000000001</v>
      </c>
      <c r="G46" s="2">
        <v>38301</v>
      </c>
      <c r="H46">
        <v>2.7800000000000002</v>
      </c>
      <c r="I46" s="2">
        <v>38301</v>
      </c>
      <c r="J46">
        <v>2.7949999999999999</v>
      </c>
      <c r="K46" s="2">
        <v>38301</v>
      </c>
      <c r="L46">
        <v>2.79</v>
      </c>
      <c r="M46" s="2">
        <v>38301</v>
      </c>
      <c r="N46">
        <v>2.82</v>
      </c>
      <c r="O46" s="2">
        <v>38301</v>
      </c>
      <c r="P46">
        <v>2.8250000000000002</v>
      </c>
      <c r="Q46" s="2">
        <v>38301</v>
      </c>
      <c r="R46">
        <v>2.82</v>
      </c>
      <c r="S46" s="2">
        <v>38301</v>
      </c>
      <c r="T46">
        <v>2.8250000000000002</v>
      </c>
      <c r="U46" s="2">
        <v>38301</v>
      </c>
      <c r="V46">
        <v>2.83</v>
      </c>
      <c r="W46" s="2">
        <v>38252</v>
      </c>
      <c r="X46">
        <v>2.7199999999999998</v>
      </c>
      <c r="Y46" s="2">
        <v>38301</v>
      </c>
      <c r="Z46">
        <v>2.98</v>
      </c>
      <c r="AA46" s="2">
        <v>38301</v>
      </c>
      <c r="AB46">
        <v>3.04</v>
      </c>
      <c r="AC46" s="2">
        <v>38301</v>
      </c>
      <c r="AD46">
        <v>3.1850000000000001</v>
      </c>
      <c r="AE46" s="2">
        <v>38301</v>
      </c>
      <c r="AF46">
        <v>3.1749999999999998</v>
      </c>
    </row>
    <row r="47" spans="5:32" x14ac:dyDescent="0.25">
      <c r="E47" s="2">
        <v>38253</v>
      </c>
      <c r="F47">
        <v>1.9449999999999998</v>
      </c>
      <c r="G47" s="2">
        <v>38302</v>
      </c>
      <c r="H47">
        <v>2.7949999999999999</v>
      </c>
      <c r="I47" s="2">
        <v>38302</v>
      </c>
      <c r="J47">
        <v>2.79</v>
      </c>
      <c r="K47" s="2">
        <v>38302</v>
      </c>
      <c r="L47">
        <v>2.7800000000000002</v>
      </c>
      <c r="M47" s="2">
        <v>38302</v>
      </c>
      <c r="N47">
        <v>2.81</v>
      </c>
      <c r="O47" s="2">
        <v>38302</v>
      </c>
      <c r="P47">
        <v>2.81</v>
      </c>
      <c r="Q47" s="2">
        <v>38302</v>
      </c>
      <c r="R47">
        <v>2.81</v>
      </c>
      <c r="S47" s="2">
        <v>38302</v>
      </c>
      <c r="T47">
        <v>2.81</v>
      </c>
      <c r="U47" s="2">
        <v>38302</v>
      </c>
      <c r="V47">
        <v>2.82</v>
      </c>
      <c r="W47" s="2">
        <v>38253</v>
      </c>
      <c r="X47">
        <v>2.7199999999999998</v>
      </c>
      <c r="Y47" s="2">
        <v>38302</v>
      </c>
      <c r="Z47">
        <v>3</v>
      </c>
      <c r="AA47" s="2">
        <v>38302</v>
      </c>
      <c r="AB47">
        <v>3.06</v>
      </c>
      <c r="AC47" s="2">
        <v>38302</v>
      </c>
      <c r="AD47">
        <v>3.19</v>
      </c>
      <c r="AE47" s="2">
        <v>38302</v>
      </c>
      <c r="AF47">
        <v>3.18</v>
      </c>
    </row>
    <row r="48" spans="5:32" x14ac:dyDescent="0.25">
      <c r="E48" s="2">
        <v>38254</v>
      </c>
      <c r="F48">
        <v>2.355</v>
      </c>
      <c r="G48" s="2">
        <v>38303</v>
      </c>
      <c r="H48">
        <v>2.81</v>
      </c>
      <c r="I48" s="2">
        <v>38303</v>
      </c>
      <c r="J48">
        <v>2.82</v>
      </c>
      <c r="K48" s="2">
        <v>38303</v>
      </c>
      <c r="L48">
        <v>2.79</v>
      </c>
      <c r="M48" s="2">
        <v>38303</v>
      </c>
      <c r="N48">
        <v>2.8250000000000002</v>
      </c>
      <c r="O48" s="2">
        <v>38303</v>
      </c>
      <c r="P48">
        <v>2.82</v>
      </c>
      <c r="Q48" s="2">
        <v>38303</v>
      </c>
      <c r="R48">
        <v>2.82</v>
      </c>
      <c r="S48" s="2">
        <v>38303</v>
      </c>
      <c r="T48">
        <v>2.8250000000000002</v>
      </c>
      <c r="U48" s="2">
        <v>38303</v>
      </c>
      <c r="V48">
        <v>2.835</v>
      </c>
      <c r="W48" s="2">
        <v>38254</v>
      </c>
      <c r="X48">
        <v>2.7199999999999998</v>
      </c>
      <c r="Y48" s="2">
        <v>38303</v>
      </c>
      <c r="Z48">
        <v>3.0049999999999999</v>
      </c>
      <c r="AA48" s="2">
        <v>38303</v>
      </c>
      <c r="AB48">
        <v>3.0750000000000002</v>
      </c>
      <c r="AC48" s="2">
        <v>38303</v>
      </c>
      <c r="AD48">
        <v>3.2050000000000001</v>
      </c>
      <c r="AE48" s="2">
        <v>38303</v>
      </c>
      <c r="AF48">
        <v>3.19</v>
      </c>
    </row>
    <row r="49" spans="5:32" x14ac:dyDescent="0.25">
      <c r="E49" s="2">
        <v>38257</v>
      </c>
      <c r="F49">
        <v>2.3449999999999998</v>
      </c>
      <c r="G49" s="2">
        <v>38306</v>
      </c>
      <c r="H49">
        <v>2.8449999999999998</v>
      </c>
      <c r="I49" s="2">
        <v>38306</v>
      </c>
      <c r="J49">
        <v>2.85</v>
      </c>
      <c r="K49" s="2">
        <v>38306</v>
      </c>
      <c r="L49">
        <v>2.83</v>
      </c>
      <c r="M49" s="2">
        <v>38306</v>
      </c>
      <c r="N49">
        <v>2.85</v>
      </c>
      <c r="O49" s="2">
        <v>38306</v>
      </c>
      <c r="P49">
        <v>2.85</v>
      </c>
      <c r="Q49" s="2">
        <v>38306</v>
      </c>
      <c r="R49">
        <v>2.85</v>
      </c>
      <c r="S49" s="2">
        <v>38306</v>
      </c>
      <c r="T49">
        <v>2.84</v>
      </c>
      <c r="U49" s="2">
        <v>38306</v>
      </c>
      <c r="V49">
        <v>2.84</v>
      </c>
      <c r="W49" s="2">
        <v>38257</v>
      </c>
      <c r="X49">
        <v>2.7149999999999999</v>
      </c>
      <c r="Y49" s="2">
        <v>38306</v>
      </c>
      <c r="Z49">
        <v>3.01</v>
      </c>
      <c r="AA49" s="2">
        <v>38306</v>
      </c>
      <c r="AB49">
        <v>3.07</v>
      </c>
      <c r="AC49" s="2">
        <v>38306</v>
      </c>
      <c r="AD49">
        <v>3.21</v>
      </c>
      <c r="AE49" s="2">
        <v>38306</v>
      </c>
      <c r="AF49">
        <v>3.19</v>
      </c>
    </row>
    <row r="50" spans="5:32" x14ac:dyDescent="0.25">
      <c r="E50" s="2">
        <v>38258</v>
      </c>
      <c r="F50">
        <v>2.395</v>
      </c>
      <c r="G50" s="2">
        <v>38307</v>
      </c>
      <c r="H50">
        <v>2.92</v>
      </c>
      <c r="I50" s="2">
        <v>38307</v>
      </c>
      <c r="J50">
        <v>2.9050000000000002</v>
      </c>
      <c r="K50" s="2">
        <v>38307</v>
      </c>
      <c r="L50">
        <v>2.8849999999999998</v>
      </c>
      <c r="M50" s="2">
        <v>38307</v>
      </c>
      <c r="N50">
        <v>2.9050000000000002</v>
      </c>
      <c r="O50" s="2">
        <v>38307</v>
      </c>
      <c r="P50">
        <v>2.9249999999999998</v>
      </c>
      <c r="Q50" s="2">
        <v>38307</v>
      </c>
      <c r="R50">
        <v>2.915</v>
      </c>
      <c r="S50" s="2">
        <v>38307</v>
      </c>
      <c r="T50">
        <v>2.895</v>
      </c>
      <c r="U50" s="2">
        <v>38307</v>
      </c>
      <c r="V50">
        <v>2.895</v>
      </c>
      <c r="W50" s="2">
        <v>38258</v>
      </c>
      <c r="X50">
        <v>2.7149999999999999</v>
      </c>
      <c r="Y50" s="2">
        <v>38307</v>
      </c>
      <c r="Z50">
        <v>3.0649999999999999</v>
      </c>
      <c r="AA50" s="2">
        <v>38307</v>
      </c>
      <c r="AB50">
        <v>3.12</v>
      </c>
      <c r="AC50" s="2">
        <v>38307</v>
      </c>
      <c r="AD50">
        <v>3.25</v>
      </c>
      <c r="AE50" s="2">
        <v>38307</v>
      </c>
      <c r="AF50">
        <v>3.23</v>
      </c>
    </row>
    <row r="51" spans="5:32" x14ac:dyDescent="0.25">
      <c r="E51" s="2">
        <v>38259</v>
      </c>
      <c r="F51">
        <v>2.4249999999999998</v>
      </c>
      <c r="G51" s="2">
        <v>38308</v>
      </c>
      <c r="H51">
        <v>2.91</v>
      </c>
      <c r="I51" s="2">
        <v>38308</v>
      </c>
      <c r="J51">
        <v>2.9050000000000002</v>
      </c>
      <c r="K51" s="2">
        <v>38308</v>
      </c>
      <c r="L51">
        <v>2.9</v>
      </c>
      <c r="M51" s="2">
        <v>38308</v>
      </c>
      <c r="N51">
        <v>2.91</v>
      </c>
      <c r="O51" s="2">
        <v>38308</v>
      </c>
      <c r="P51">
        <v>2.92</v>
      </c>
      <c r="Q51" s="2">
        <v>38308</v>
      </c>
      <c r="R51">
        <v>2.91</v>
      </c>
      <c r="S51" s="2">
        <v>38308</v>
      </c>
      <c r="T51">
        <v>2.88</v>
      </c>
      <c r="U51" s="2">
        <v>38308</v>
      </c>
      <c r="V51">
        <v>2.88</v>
      </c>
      <c r="W51" s="2">
        <v>38259</v>
      </c>
      <c r="X51">
        <v>2.7149999999999999</v>
      </c>
      <c r="Y51" s="2">
        <v>38308</v>
      </c>
      <c r="Z51">
        <v>3.07</v>
      </c>
      <c r="AA51" s="2">
        <v>38308</v>
      </c>
      <c r="AB51">
        <v>3.13</v>
      </c>
      <c r="AC51" s="2">
        <v>38308</v>
      </c>
      <c r="AD51">
        <v>3.2650000000000001</v>
      </c>
      <c r="AE51" s="2">
        <v>38308</v>
      </c>
      <c r="AF51">
        <v>3.2450000000000001</v>
      </c>
    </row>
    <row r="52" spans="5:32" x14ac:dyDescent="0.25">
      <c r="E52" s="2">
        <v>38260</v>
      </c>
      <c r="F52">
        <v>2.4550000000000001</v>
      </c>
      <c r="G52" s="2">
        <v>38309</v>
      </c>
      <c r="H52">
        <v>2.9050000000000002</v>
      </c>
      <c r="I52" s="2">
        <v>38309</v>
      </c>
      <c r="J52">
        <v>2.9</v>
      </c>
      <c r="K52" s="2">
        <v>38309</v>
      </c>
      <c r="L52">
        <v>2.88</v>
      </c>
      <c r="M52" s="2">
        <v>38309</v>
      </c>
      <c r="N52">
        <v>2.9</v>
      </c>
      <c r="O52" s="2">
        <v>38309</v>
      </c>
      <c r="P52">
        <v>2.915</v>
      </c>
      <c r="Q52" s="2">
        <v>38309</v>
      </c>
      <c r="R52">
        <v>2.91</v>
      </c>
      <c r="S52" s="2">
        <v>38309</v>
      </c>
      <c r="T52">
        <v>2.89</v>
      </c>
      <c r="U52" s="2">
        <v>38309</v>
      </c>
      <c r="V52">
        <v>2.89</v>
      </c>
      <c r="W52" s="2">
        <v>38260</v>
      </c>
      <c r="X52">
        <v>2.7149999999999999</v>
      </c>
      <c r="Y52" s="2">
        <v>38309</v>
      </c>
      <c r="Z52">
        <v>3.0649999999999999</v>
      </c>
      <c r="AA52" s="2">
        <v>38309</v>
      </c>
      <c r="AB52">
        <v>3.1349999999999998</v>
      </c>
      <c r="AC52" s="2">
        <v>38309</v>
      </c>
      <c r="AD52">
        <v>3.2749999999999999</v>
      </c>
      <c r="AE52" s="2">
        <v>38309</v>
      </c>
      <c r="AF52">
        <v>3.25</v>
      </c>
    </row>
    <row r="53" spans="5:32" x14ac:dyDescent="0.25">
      <c r="E53" s="2">
        <v>38261</v>
      </c>
      <c r="F53">
        <v>2.4550000000000001</v>
      </c>
      <c r="G53" s="2">
        <v>38310</v>
      </c>
      <c r="H53">
        <v>2.92</v>
      </c>
      <c r="I53" s="2">
        <v>38310</v>
      </c>
      <c r="J53">
        <v>2.92</v>
      </c>
      <c r="K53" s="2">
        <v>38310</v>
      </c>
      <c r="L53">
        <v>2.91</v>
      </c>
      <c r="M53" s="2">
        <v>38310</v>
      </c>
      <c r="N53">
        <v>2.9249999999999998</v>
      </c>
      <c r="O53" s="2">
        <v>38310</v>
      </c>
      <c r="P53">
        <v>2.9350000000000001</v>
      </c>
      <c r="Q53" s="2">
        <v>38310</v>
      </c>
      <c r="R53">
        <v>2.9350000000000001</v>
      </c>
      <c r="S53" s="2">
        <v>38310</v>
      </c>
      <c r="T53">
        <v>2.9249999999999998</v>
      </c>
      <c r="U53" s="2">
        <v>38310</v>
      </c>
      <c r="V53">
        <v>2.9249999999999998</v>
      </c>
      <c r="W53" s="2">
        <v>38261</v>
      </c>
      <c r="X53">
        <v>2.7149999999999999</v>
      </c>
      <c r="Y53" s="2">
        <v>38310</v>
      </c>
      <c r="Z53">
        <v>3.0950000000000002</v>
      </c>
      <c r="AA53" s="2">
        <v>38310</v>
      </c>
      <c r="AB53">
        <v>3.1549999999999998</v>
      </c>
      <c r="AC53" s="2">
        <v>38310</v>
      </c>
      <c r="AD53">
        <v>3.3</v>
      </c>
      <c r="AE53" s="2">
        <v>38310</v>
      </c>
      <c r="AF53">
        <v>3.2850000000000001</v>
      </c>
    </row>
    <row r="54" spans="5:32" x14ac:dyDescent="0.25">
      <c r="E54" s="2">
        <v>38264</v>
      </c>
      <c r="F54">
        <v>2.4350000000000001</v>
      </c>
      <c r="G54" s="2">
        <v>38313</v>
      </c>
      <c r="H54">
        <v>2.87</v>
      </c>
      <c r="I54" s="2">
        <v>38313</v>
      </c>
      <c r="J54">
        <v>2.855</v>
      </c>
      <c r="K54" s="2">
        <v>38313</v>
      </c>
      <c r="L54">
        <v>2.855</v>
      </c>
      <c r="M54" s="2">
        <v>38313</v>
      </c>
      <c r="N54">
        <v>2.8849999999999998</v>
      </c>
      <c r="O54" s="2">
        <v>38313</v>
      </c>
      <c r="P54">
        <v>2.91</v>
      </c>
      <c r="Q54" s="2">
        <v>38313</v>
      </c>
      <c r="R54">
        <v>2.9050000000000002</v>
      </c>
      <c r="S54" s="2">
        <v>38313</v>
      </c>
      <c r="T54">
        <v>2.9050000000000002</v>
      </c>
      <c r="U54" s="2">
        <v>38313</v>
      </c>
      <c r="V54">
        <v>2.9050000000000002</v>
      </c>
      <c r="W54" s="2">
        <v>38264</v>
      </c>
      <c r="X54">
        <v>2.7149999999999999</v>
      </c>
      <c r="Y54" s="2">
        <v>38313</v>
      </c>
      <c r="Z54">
        <v>3.0750000000000002</v>
      </c>
      <c r="AA54" s="2">
        <v>38313</v>
      </c>
      <c r="AB54">
        <v>3.125</v>
      </c>
      <c r="AC54" s="2">
        <v>38313</v>
      </c>
      <c r="AD54">
        <v>3.3</v>
      </c>
      <c r="AE54" s="2">
        <v>38313</v>
      </c>
      <c r="AF54">
        <v>3.2650000000000001</v>
      </c>
    </row>
    <row r="55" spans="5:32" x14ac:dyDescent="0.25">
      <c r="E55" s="2">
        <v>38265</v>
      </c>
      <c r="F55">
        <v>2.4849999999999999</v>
      </c>
      <c r="G55" s="2">
        <v>38314</v>
      </c>
      <c r="H55">
        <v>2.875</v>
      </c>
      <c r="I55" s="2">
        <v>38314</v>
      </c>
      <c r="J55">
        <v>2.87</v>
      </c>
      <c r="K55" s="2">
        <v>38314</v>
      </c>
      <c r="L55">
        <v>2.86</v>
      </c>
      <c r="M55" s="2">
        <v>38314</v>
      </c>
      <c r="N55">
        <v>2.89</v>
      </c>
      <c r="O55" s="2">
        <v>38314</v>
      </c>
      <c r="P55">
        <v>2.91</v>
      </c>
      <c r="Q55" s="2">
        <v>38314</v>
      </c>
      <c r="R55">
        <v>2.91</v>
      </c>
      <c r="S55" s="2">
        <v>38314</v>
      </c>
      <c r="T55">
        <v>2.91</v>
      </c>
      <c r="U55" s="2">
        <v>38314</v>
      </c>
      <c r="V55">
        <v>2.91</v>
      </c>
      <c r="W55" s="2">
        <v>38265</v>
      </c>
      <c r="X55">
        <v>2.7149999999999999</v>
      </c>
      <c r="Y55" s="2">
        <v>38314</v>
      </c>
      <c r="Z55">
        <v>3.08</v>
      </c>
      <c r="AA55" s="2">
        <v>38314</v>
      </c>
      <c r="AB55">
        <v>3.14</v>
      </c>
      <c r="AC55" s="2">
        <v>38314</v>
      </c>
      <c r="AD55">
        <v>3.3</v>
      </c>
      <c r="AE55" s="2">
        <v>38314</v>
      </c>
      <c r="AF55">
        <v>3.2800000000000002</v>
      </c>
    </row>
    <row r="56" spans="5:32" x14ac:dyDescent="0.25">
      <c r="E56" s="2">
        <v>38266</v>
      </c>
      <c r="F56">
        <v>2.4449999999999998</v>
      </c>
      <c r="G56" s="2">
        <v>38315</v>
      </c>
      <c r="H56">
        <v>2.875</v>
      </c>
      <c r="I56" s="2">
        <v>38315</v>
      </c>
      <c r="J56">
        <v>2.87</v>
      </c>
      <c r="K56" s="2">
        <v>38315</v>
      </c>
      <c r="L56">
        <v>2.86</v>
      </c>
      <c r="M56" s="2">
        <v>38315</v>
      </c>
      <c r="N56">
        <v>2.89</v>
      </c>
      <c r="O56" s="2">
        <v>38315</v>
      </c>
      <c r="P56">
        <v>2.91</v>
      </c>
      <c r="Q56" s="2">
        <v>38315</v>
      </c>
      <c r="R56">
        <v>2.91</v>
      </c>
      <c r="S56" s="2">
        <v>38315</v>
      </c>
      <c r="T56">
        <v>2.91</v>
      </c>
      <c r="U56" s="2">
        <v>38315</v>
      </c>
      <c r="V56">
        <v>2.91</v>
      </c>
      <c r="W56" s="2">
        <v>38266</v>
      </c>
      <c r="X56">
        <v>2.7149999999999999</v>
      </c>
      <c r="Y56" s="2">
        <v>38315</v>
      </c>
      <c r="Z56">
        <v>3.08</v>
      </c>
      <c r="AA56" s="2">
        <v>38315</v>
      </c>
      <c r="AB56">
        <v>3.14</v>
      </c>
      <c r="AC56" s="2">
        <v>38315</v>
      </c>
      <c r="AD56">
        <v>3.3</v>
      </c>
      <c r="AE56" s="2">
        <v>38315</v>
      </c>
      <c r="AF56">
        <v>3.2800000000000002</v>
      </c>
    </row>
    <row r="57" spans="5:32" x14ac:dyDescent="0.25">
      <c r="E57" s="2">
        <v>38267</v>
      </c>
      <c r="F57">
        <v>2.4649999999999999</v>
      </c>
      <c r="G57" s="2">
        <v>38316</v>
      </c>
      <c r="H57">
        <v>2.875</v>
      </c>
      <c r="I57" s="2">
        <v>38316</v>
      </c>
      <c r="J57">
        <v>2.87</v>
      </c>
      <c r="K57" s="2">
        <v>38316</v>
      </c>
      <c r="L57">
        <v>2.86</v>
      </c>
      <c r="M57" s="2">
        <v>38316</v>
      </c>
      <c r="N57">
        <v>2.89</v>
      </c>
      <c r="O57" s="2">
        <v>38316</v>
      </c>
      <c r="P57">
        <v>2.91</v>
      </c>
      <c r="Q57" s="2">
        <v>38316</v>
      </c>
      <c r="R57">
        <v>2.91</v>
      </c>
      <c r="S57" s="2">
        <v>38316</v>
      </c>
      <c r="T57">
        <v>2.91</v>
      </c>
      <c r="U57" s="2">
        <v>38316</v>
      </c>
      <c r="V57">
        <v>2.91</v>
      </c>
      <c r="W57" s="2">
        <v>38267</v>
      </c>
      <c r="X57">
        <v>2.7149999999999999</v>
      </c>
      <c r="Y57" s="2">
        <v>38316</v>
      </c>
      <c r="Z57">
        <v>3.08</v>
      </c>
      <c r="AA57" s="2">
        <v>38316</v>
      </c>
      <c r="AB57">
        <v>3.14</v>
      </c>
      <c r="AC57" s="2">
        <v>38316</v>
      </c>
      <c r="AD57">
        <v>3.3</v>
      </c>
      <c r="AE57" s="2">
        <v>38316</v>
      </c>
      <c r="AF57">
        <v>3.2800000000000002</v>
      </c>
    </row>
    <row r="58" spans="5:32" x14ac:dyDescent="0.25">
      <c r="E58" s="2">
        <v>38268</v>
      </c>
      <c r="F58">
        <v>2.4350000000000001</v>
      </c>
      <c r="G58" s="2">
        <v>38317</v>
      </c>
      <c r="H58">
        <v>2.875</v>
      </c>
      <c r="I58" s="2">
        <v>38317</v>
      </c>
      <c r="J58">
        <v>2.87</v>
      </c>
      <c r="K58" s="2">
        <v>38317</v>
      </c>
      <c r="L58">
        <v>2.86</v>
      </c>
      <c r="M58" s="2">
        <v>38317</v>
      </c>
      <c r="N58">
        <v>2.89</v>
      </c>
      <c r="O58" s="2">
        <v>38317</v>
      </c>
      <c r="P58">
        <v>2.91</v>
      </c>
      <c r="Q58" s="2">
        <v>38317</v>
      </c>
      <c r="R58">
        <v>2.91</v>
      </c>
      <c r="S58" s="2">
        <v>38317</v>
      </c>
      <c r="T58">
        <v>2.91</v>
      </c>
      <c r="U58" s="2">
        <v>38317</v>
      </c>
      <c r="V58">
        <v>2.91</v>
      </c>
      <c r="W58" s="2">
        <v>38268</v>
      </c>
      <c r="X58">
        <v>2.7149999999999999</v>
      </c>
      <c r="Y58" s="2">
        <v>38317</v>
      </c>
      <c r="Z58">
        <v>3.08</v>
      </c>
      <c r="AA58" s="2">
        <v>38317</v>
      </c>
      <c r="AB58">
        <v>3.14</v>
      </c>
      <c r="AC58" s="2">
        <v>38317</v>
      </c>
      <c r="AD58">
        <v>3.3</v>
      </c>
      <c r="AE58" s="2">
        <v>38317</v>
      </c>
      <c r="AF58">
        <v>3.2800000000000002</v>
      </c>
    </row>
    <row r="59" spans="5:32" x14ac:dyDescent="0.25">
      <c r="E59" s="2">
        <v>38271</v>
      </c>
      <c r="F59">
        <v>2.4249999999999998</v>
      </c>
      <c r="G59" s="2">
        <v>38320</v>
      </c>
      <c r="H59">
        <v>2.875</v>
      </c>
      <c r="I59" s="2">
        <v>38320</v>
      </c>
      <c r="J59">
        <v>2.87</v>
      </c>
      <c r="K59" s="2">
        <v>38320</v>
      </c>
      <c r="L59">
        <v>2.86</v>
      </c>
      <c r="M59" s="2">
        <v>38320</v>
      </c>
      <c r="N59">
        <v>2.89</v>
      </c>
      <c r="O59" s="2">
        <v>38320</v>
      </c>
      <c r="P59">
        <v>2.91</v>
      </c>
      <c r="Q59" s="2">
        <v>38320</v>
      </c>
      <c r="R59">
        <v>2.91</v>
      </c>
      <c r="S59" s="2">
        <v>38320</v>
      </c>
      <c r="T59">
        <v>2.91</v>
      </c>
      <c r="U59" s="2">
        <v>38320</v>
      </c>
      <c r="V59">
        <v>2.91</v>
      </c>
      <c r="W59" s="2">
        <v>38271</v>
      </c>
      <c r="X59">
        <v>2.7149999999999999</v>
      </c>
      <c r="Y59" s="2">
        <v>38320</v>
      </c>
      <c r="Z59">
        <v>3.08</v>
      </c>
      <c r="AA59" s="2">
        <v>38320</v>
      </c>
      <c r="AB59">
        <v>3.14</v>
      </c>
      <c r="AC59" s="2">
        <v>38320</v>
      </c>
      <c r="AD59">
        <v>3.3</v>
      </c>
      <c r="AE59" s="2">
        <v>38320</v>
      </c>
      <c r="AF59">
        <v>3.2800000000000002</v>
      </c>
    </row>
    <row r="60" spans="5:32" x14ac:dyDescent="0.25">
      <c r="E60" s="2">
        <v>38272</v>
      </c>
      <c r="F60">
        <v>2.4849999999999999</v>
      </c>
      <c r="G60" s="2">
        <v>38321</v>
      </c>
      <c r="H60">
        <v>2.875</v>
      </c>
      <c r="I60" s="2">
        <v>38321</v>
      </c>
      <c r="J60">
        <v>2.87</v>
      </c>
      <c r="K60" s="2">
        <v>38321</v>
      </c>
      <c r="L60">
        <v>2.86</v>
      </c>
      <c r="M60" s="2">
        <v>38321</v>
      </c>
      <c r="N60">
        <v>2.89</v>
      </c>
      <c r="O60" s="2">
        <v>38321</v>
      </c>
      <c r="P60">
        <v>2.91</v>
      </c>
      <c r="Q60" s="2">
        <v>38321</v>
      </c>
      <c r="R60">
        <v>2.91</v>
      </c>
      <c r="S60" s="2">
        <v>38321</v>
      </c>
      <c r="T60">
        <v>2.91</v>
      </c>
      <c r="U60" s="2">
        <v>38321</v>
      </c>
      <c r="V60">
        <v>2.91</v>
      </c>
      <c r="W60" s="2">
        <v>38272</v>
      </c>
      <c r="X60">
        <v>2.7149999999999999</v>
      </c>
      <c r="Y60" s="2">
        <v>38321</v>
      </c>
      <c r="Z60">
        <v>3.08</v>
      </c>
      <c r="AA60" s="2">
        <v>38321</v>
      </c>
      <c r="AB60">
        <v>3.14</v>
      </c>
      <c r="AC60" s="2">
        <v>38321</v>
      </c>
      <c r="AD60">
        <v>3.3</v>
      </c>
      <c r="AE60" s="2">
        <v>38321</v>
      </c>
      <c r="AF60">
        <v>3.2800000000000002</v>
      </c>
    </row>
    <row r="61" spans="5:32" x14ac:dyDescent="0.25">
      <c r="E61" s="2">
        <v>38273</v>
      </c>
      <c r="F61">
        <v>2.4649999999999999</v>
      </c>
      <c r="G61" s="2">
        <v>38322</v>
      </c>
      <c r="H61">
        <v>2.9849999999999999</v>
      </c>
      <c r="I61" s="2">
        <v>38322</v>
      </c>
      <c r="J61">
        <v>2.98</v>
      </c>
      <c r="K61" s="2">
        <v>38322</v>
      </c>
      <c r="L61">
        <v>2.96</v>
      </c>
      <c r="M61" s="2">
        <v>38322</v>
      </c>
      <c r="N61">
        <v>2.98</v>
      </c>
      <c r="O61" s="2">
        <v>38322</v>
      </c>
      <c r="P61">
        <v>2.9699999999999998</v>
      </c>
      <c r="Q61" s="2">
        <v>38322</v>
      </c>
      <c r="R61">
        <v>2.96</v>
      </c>
      <c r="S61" s="2">
        <v>38322</v>
      </c>
      <c r="T61">
        <v>2.95</v>
      </c>
      <c r="U61" s="2">
        <v>38322</v>
      </c>
      <c r="V61">
        <v>2.95</v>
      </c>
      <c r="W61" s="2">
        <v>38273</v>
      </c>
      <c r="X61">
        <v>2.7149999999999999</v>
      </c>
      <c r="Y61" s="2">
        <v>38322</v>
      </c>
      <c r="Z61">
        <v>3.11</v>
      </c>
      <c r="AA61" s="2">
        <v>38322</v>
      </c>
      <c r="AB61">
        <v>3.18</v>
      </c>
      <c r="AC61" s="2">
        <v>38322</v>
      </c>
      <c r="AD61">
        <v>3.31</v>
      </c>
      <c r="AE61" s="2">
        <v>38322</v>
      </c>
      <c r="AF61">
        <v>3.3</v>
      </c>
    </row>
    <row r="62" spans="5:32" x14ac:dyDescent="0.25">
      <c r="E62" s="2">
        <v>38274</v>
      </c>
      <c r="F62">
        <v>2.4750000000000001</v>
      </c>
      <c r="G62" s="2">
        <v>38323</v>
      </c>
      <c r="H62">
        <v>2.9449999999999998</v>
      </c>
      <c r="I62" s="2">
        <v>38323</v>
      </c>
      <c r="J62">
        <v>2.9649999999999999</v>
      </c>
      <c r="K62" s="2">
        <v>38323</v>
      </c>
      <c r="L62">
        <v>2.9550000000000001</v>
      </c>
      <c r="M62" s="2">
        <v>38323</v>
      </c>
      <c r="N62">
        <v>2.9849999999999999</v>
      </c>
      <c r="O62" s="2">
        <v>38323</v>
      </c>
      <c r="P62">
        <v>2.96</v>
      </c>
      <c r="Q62" s="2">
        <v>38323</v>
      </c>
      <c r="R62">
        <v>2.9649999999999999</v>
      </c>
      <c r="S62" s="2">
        <v>38323</v>
      </c>
      <c r="T62">
        <v>2.9350000000000001</v>
      </c>
      <c r="U62" s="2">
        <v>38323</v>
      </c>
      <c r="V62">
        <v>2.9350000000000001</v>
      </c>
      <c r="W62" s="2">
        <v>38274</v>
      </c>
      <c r="X62">
        <v>2.7149999999999999</v>
      </c>
      <c r="Y62" s="2">
        <v>38323</v>
      </c>
      <c r="Z62">
        <v>3.0950000000000002</v>
      </c>
      <c r="AA62" s="2">
        <v>38323</v>
      </c>
      <c r="AB62">
        <v>3.1549999999999998</v>
      </c>
      <c r="AC62" s="2">
        <v>38323</v>
      </c>
      <c r="AD62">
        <v>3.29</v>
      </c>
      <c r="AE62" s="2">
        <v>38323</v>
      </c>
      <c r="AF62">
        <v>3.2850000000000001</v>
      </c>
    </row>
    <row r="63" spans="5:32" x14ac:dyDescent="0.25">
      <c r="E63" s="2">
        <v>38275</v>
      </c>
      <c r="F63">
        <v>2.4750000000000001</v>
      </c>
      <c r="G63" s="2">
        <v>38324</v>
      </c>
      <c r="H63">
        <v>2.915</v>
      </c>
      <c r="I63" s="2">
        <v>38324</v>
      </c>
      <c r="J63">
        <v>2.895</v>
      </c>
      <c r="K63" s="2">
        <v>38324</v>
      </c>
      <c r="L63">
        <v>2.895</v>
      </c>
      <c r="M63" s="2">
        <v>38324</v>
      </c>
      <c r="N63">
        <v>2.9050000000000002</v>
      </c>
      <c r="O63" s="2">
        <v>38324</v>
      </c>
      <c r="P63">
        <v>2.9050000000000002</v>
      </c>
      <c r="Q63" s="2">
        <v>38324</v>
      </c>
      <c r="R63">
        <v>2.9050000000000002</v>
      </c>
      <c r="S63" s="2">
        <v>38324</v>
      </c>
      <c r="T63">
        <v>2.895</v>
      </c>
      <c r="U63" s="2">
        <v>38324</v>
      </c>
      <c r="V63">
        <v>2.89</v>
      </c>
      <c r="W63" s="2">
        <v>38275</v>
      </c>
      <c r="X63">
        <v>2.7149999999999999</v>
      </c>
      <c r="Y63" s="2">
        <v>38324</v>
      </c>
      <c r="Z63">
        <v>3.0649999999999999</v>
      </c>
      <c r="AA63" s="2">
        <v>38324</v>
      </c>
      <c r="AB63">
        <v>3.1349999999999998</v>
      </c>
      <c r="AC63" s="2">
        <v>38324</v>
      </c>
      <c r="AD63">
        <v>3.2749999999999999</v>
      </c>
      <c r="AE63" s="2">
        <v>38324</v>
      </c>
      <c r="AF63">
        <v>3.27</v>
      </c>
    </row>
    <row r="64" spans="5:32" x14ac:dyDescent="0.25">
      <c r="E64" s="2">
        <v>38278</v>
      </c>
      <c r="F64">
        <v>2.4849999999999999</v>
      </c>
      <c r="G64" s="2">
        <v>38327</v>
      </c>
      <c r="H64">
        <v>2.88</v>
      </c>
      <c r="I64" s="2">
        <v>38327</v>
      </c>
      <c r="J64">
        <v>2.88</v>
      </c>
      <c r="K64" s="2">
        <v>38327</v>
      </c>
      <c r="L64">
        <v>2.88</v>
      </c>
      <c r="M64" s="2">
        <v>38327</v>
      </c>
      <c r="N64">
        <v>2.855</v>
      </c>
      <c r="O64" s="2">
        <v>38327</v>
      </c>
      <c r="P64">
        <v>2.84</v>
      </c>
      <c r="Q64" s="2">
        <v>38327</v>
      </c>
      <c r="R64">
        <v>2.86</v>
      </c>
      <c r="S64" s="2">
        <v>38327</v>
      </c>
      <c r="T64">
        <v>2.89</v>
      </c>
      <c r="U64" s="2">
        <v>38327</v>
      </c>
      <c r="V64">
        <v>2.83</v>
      </c>
      <c r="W64" s="2">
        <v>38278</v>
      </c>
      <c r="X64">
        <v>2.7149999999999999</v>
      </c>
      <c r="Y64" s="2">
        <v>38327</v>
      </c>
      <c r="Z64">
        <v>3.0550000000000002</v>
      </c>
      <c r="AA64" s="2">
        <v>38327</v>
      </c>
      <c r="AB64">
        <v>3.11</v>
      </c>
      <c r="AC64" s="2">
        <v>38327</v>
      </c>
      <c r="AD64">
        <v>3.26</v>
      </c>
      <c r="AE64" s="2">
        <v>38327</v>
      </c>
      <c r="AF64">
        <v>3.26</v>
      </c>
    </row>
    <row r="65" spans="5:32" x14ac:dyDescent="0.25">
      <c r="E65" s="2">
        <v>38279</v>
      </c>
      <c r="F65">
        <v>2.4950000000000001</v>
      </c>
      <c r="G65" s="2">
        <v>38328</v>
      </c>
      <c r="H65">
        <v>2.9</v>
      </c>
      <c r="I65" s="2">
        <v>38328</v>
      </c>
      <c r="J65">
        <v>2.8849999999999998</v>
      </c>
      <c r="K65" s="2">
        <v>38328</v>
      </c>
      <c r="L65">
        <v>2.88</v>
      </c>
      <c r="M65" s="2">
        <v>38328</v>
      </c>
      <c r="N65">
        <v>2.87</v>
      </c>
      <c r="O65" s="2">
        <v>38328</v>
      </c>
      <c r="P65">
        <v>2.85</v>
      </c>
      <c r="Q65" s="2">
        <v>38328</v>
      </c>
      <c r="R65">
        <v>2.86</v>
      </c>
      <c r="S65" s="2">
        <v>38328</v>
      </c>
      <c r="T65">
        <v>2.9</v>
      </c>
      <c r="U65" s="2">
        <v>38328</v>
      </c>
      <c r="V65">
        <v>2.84</v>
      </c>
      <c r="W65" s="2">
        <v>38279</v>
      </c>
      <c r="X65">
        <v>2.7149999999999999</v>
      </c>
      <c r="Y65" s="2">
        <v>38328</v>
      </c>
      <c r="Z65">
        <v>3.06</v>
      </c>
      <c r="AA65" s="2">
        <v>38328</v>
      </c>
      <c r="AB65">
        <v>3.125</v>
      </c>
      <c r="AC65" s="2">
        <v>38328</v>
      </c>
      <c r="AD65">
        <v>3.26</v>
      </c>
      <c r="AE65" s="2">
        <v>38328</v>
      </c>
      <c r="AF65">
        <v>3.25</v>
      </c>
    </row>
    <row r="66" spans="5:32" x14ac:dyDescent="0.25">
      <c r="E66" s="2">
        <v>38280</v>
      </c>
      <c r="F66">
        <v>2.4750000000000001</v>
      </c>
      <c r="G66" s="2">
        <v>38329</v>
      </c>
      <c r="H66">
        <v>2.91</v>
      </c>
      <c r="I66" s="2">
        <v>38329</v>
      </c>
      <c r="J66">
        <v>2.8849999999999998</v>
      </c>
      <c r="K66" s="2">
        <v>38329</v>
      </c>
      <c r="L66">
        <v>2.875</v>
      </c>
      <c r="M66" s="2">
        <v>38329</v>
      </c>
      <c r="N66">
        <v>2.855</v>
      </c>
      <c r="O66" s="2">
        <v>38329</v>
      </c>
      <c r="P66">
        <v>2.8449999999999998</v>
      </c>
      <c r="Q66" s="2">
        <v>38329</v>
      </c>
      <c r="R66">
        <v>2.855</v>
      </c>
      <c r="S66" s="2">
        <v>38329</v>
      </c>
      <c r="T66">
        <v>2.9</v>
      </c>
      <c r="U66" s="2">
        <v>38329</v>
      </c>
      <c r="V66">
        <v>2.835</v>
      </c>
      <c r="W66" s="2">
        <v>38280</v>
      </c>
      <c r="X66">
        <v>2.68</v>
      </c>
      <c r="Y66" s="2">
        <v>38329</v>
      </c>
      <c r="Z66">
        <v>2.84</v>
      </c>
      <c r="AA66" s="2">
        <v>38329</v>
      </c>
      <c r="AB66">
        <v>3.11</v>
      </c>
      <c r="AC66" s="2">
        <v>38329</v>
      </c>
      <c r="AD66">
        <v>3.14</v>
      </c>
      <c r="AE66" s="2">
        <v>38329</v>
      </c>
      <c r="AF66">
        <v>3.2450000000000001</v>
      </c>
    </row>
    <row r="67" spans="5:32" x14ac:dyDescent="0.25">
      <c r="E67" s="2">
        <v>38281</v>
      </c>
      <c r="F67">
        <v>2.5449999999999999</v>
      </c>
      <c r="G67" s="2">
        <v>38330</v>
      </c>
      <c r="H67">
        <v>2.92</v>
      </c>
      <c r="I67" s="2">
        <v>38330</v>
      </c>
      <c r="J67">
        <v>2.875</v>
      </c>
      <c r="K67" s="2">
        <v>38330</v>
      </c>
      <c r="L67">
        <v>2.8650000000000002</v>
      </c>
      <c r="M67" s="2">
        <v>38330</v>
      </c>
      <c r="N67">
        <v>2.855</v>
      </c>
      <c r="O67" s="2">
        <v>38330</v>
      </c>
      <c r="P67">
        <v>2.8449999999999998</v>
      </c>
      <c r="Q67" s="2">
        <v>38330</v>
      </c>
      <c r="R67">
        <v>2.855</v>
      </c>
      <c r="S67" s="2">
        <v>38330</v>
      </c>
      <c r="T67">
        <v>2.89</v>
      </c>
      <c r="U67" s="2">
        <v>38330</v>
      </c>
      <c r="V67">
        <v>2.83</v>
      </c>
      <c r="W67" s="2">
        <v>38281</v>
      </c>
      <c r="X67">
        <v>2.7050000000000001</v>
      </c>
      <c r="Y67" s="2">
        <v>38330</v>
      </c>
      <c r="Z67">
        <v>2.82</v>
      </c>
      <c r="AA67" s="2">
        <v>38330</v>
      </c>
      <c r="AB67">
        <v>3.0950000000000002</v>
      </c>
      <c r="AC67" s="2">
        <v>38330</v>
      </c>
      <c r="AD67">
        <v>3.125</v>
      </c>
      <c r="AE67" s="2">
        <v>38330</v>
      </c>
      <c r="AF67">
        <v>3.2250000000000001</v>
      </c>
    </row>
    <row r="68" spans="5:32" x14ac:dyDescent="0.25">
      <c r="E68" s="2">
        <v>38282</v>
      </c>
      <c r="F68">
        <v>2.6150000000000002</v>
      </c>
      <c r="G68" s="2">
        <v>38331</v>
      </c>
      <c r="H68">
        <v>2.9050000000000002</v>
      </c>
      <c r="I68" s="2">
        <v>38331</v>
      </c>
      <c r="J68">
        <v>2.86</v>
      </c>
      <c r="K68" s="2">
        <v>38331</v>
      </c>
      <c r="L68">
        <v>2.86</v>
      </c>
      <c r="M68" s="2">
        <v>38331</v>
      </c>
      <c r="N68">
        <v>2.84</v>
      </c>
      <c r="O68" s="2">
        <v>38331</v>
      </c>
      <c r="P68">
        <v>2.84</v>
      </c>
      <c r="Q68" s="2">
        <v>38331</v>
      </c>
      <c r="R68">
        <v>2.85</v>
      </c>
      <c r="S68" s="2">
        <v>38331</v>
      </c>
      <c r="T68">
        <v>2.9</v>
      </c>
      <c r="U68" s="2">
        <v>38331</v>
      </c>
      <c r="V68">
        <v>2.84</v>
      </c>
      <c r="W68" s="2">
        <v>38282</v>
      </c>
      <c r="X68">
        <v>2.74</v>
      </c>
      <c r="Y68" s="2">
        <v>38331</v>
      </c>
      <c r="Z68">
        <v>2.83</v>
      </c>
      <c r="AA68" s="2">
        <v>38331</v>
      </c>
      <c r="AB68">
        <v>3.105</v>
      </c>
      <c r="AC68" s="2">
        <v>38331</v>
      </c>
      <c r="AD68">
        <v>3.13</v>
      </c>
      <c r="AE68" s="2">
        <v>38331</v>
      </c>
      <c r="AF68">
        <v>3.2349999999999999</v>
      </c>
    </row>
    <row r="69" spans="5:32" x14ac:dyDescent="0.25">
      <c r="E69" s="2">
        <v>38285</v>
      </c>
      <c r="F69">
        <v>2.645</v>
      </c>
      <c r="G69" s="2">
        <v>38334</v>
      </c>
      <c r="H69">
        <v>2.94</v>
      </c>
      <c r="I69" s="2">
        <v>38334</v>
      </c>
      <c r="J69">
        <v>2.88</v>
      </c>
      <c r="K69" s="2">
        <v>38334</v>
      </c>
      <c r="L69">
        <v>2.87</v>
      </c>
      <c r="M69" s="2">
        <v>38334</v>
      </c>
      <c r="N69">
        <v>2.84</v>
      </c>
      <c r="O69" s="2">
        <v>38334</v>
      </c>
      <c r="P69">
        <v>2.83</v>
      </c>
      <c r="Q69" s="2">
        <v>38334</v>
      </c>
      <c r="R69">
        <v>2.8449999999999998</v>
      </c>
      <c r="S69" s="2">
        <v>38334</v>
      </c>
      <c r="T69">
        <v>2.9050000000000002</v>
      </c>
      <c r="U69" s="2">
        <v>38334</v>
      </c>
      <c r="V69">
        <v>2.835</v>
      </c>
      <c r="W69" s="2">
        <v>38285</v>
      </c>
      <c r="X69">
        <v>2.7</v>
      </c>
      <c r="Y69" s="2">
        <v>38334</v>
      </c>
      <c r="Z69">
        <v>2.8250000000000002</v>
      </c>
      <c r="AA69" s="2">
        <v>38334</v>
      </c>
      <c r="AB69">
        <v>3.1</v>
      </c>
      <c r="AC69" s="2">
        <v>38334</v>
      </c>
      <c r="AD69">
        <v>3.1150000000000002</v>
      </c>
      <c r="AE69" s="2">
        <v>38334</v>
      </c>
      <c r="AF69">
        <v>3.22</v>
      </c>
    </row>
    <row r="70" spans="5:32" x14ac:dyDescent="0.25">
      <c r="E70" s="2">
        <v>38286</v>
      </c>
      <c r="F70">
        <v>2.6150000000000002</v>
      </c>
      <c r="G70" s="2">
        <v>38335</v>
      </c>
      <c r="H70">
        <v>2.92</v>
      </c>
      <c r="I70" s="2">
        <v>38335</v>
      </c>
      <c r="J70">
        <v>2.875</v>
      </c>
      <c r="K70" s="2">
        <v>38335</v>
      </c>
      <c r="L70">
        <v>2.86</v>
      </c>
      <c r="M70" s="2">
        <v>38335</v>
      </c>
      <c r="N70">
        <v>2.84</v>
      </c>
      <c r="O70" s="2">
        <v>38335</v>
      </c>
      <c r="P70">
        <v>2.8449999999999998</v>
      </c>
      <c r="Q70" s="2">
        <v>38335</v>
      </c>
      <c r="R70">
        <v>2.855</v>
      </c>
      <c r="S70" s="2">
        <v>38335</v>
      </c>
      <c r="T70">
        <v>2.9</v>
      </c>
      <c r="U70" s="2">
        <v>38335</v>
      </c>
      <c r="V70">
        <v>2.835</v>
      </c>
      <c r="W70" s="2">
        <v>38286</v>
      </c>
      <c r="X70">
        <v>2.6850000000000001</v>
      </c>
      <c r="Y70" s="2">
        <v>38335</v>
      </c>
      <c r="Z70">
        <v>2.8250000000000002</v>
      </c>
      <c r="AA70" s="2">
        <v>38335</v>
      </c>
      <c r="AB70">
        <v>3.085</v>
      </c>
      <c r="AC70" s="2">
        <v>38335</v>
      </c>
      <c r="AD70">
        <v>3.1150000000000002</v>
      </c>
      <c r="AE70" s="2">
        <v>38335</v>
      </c>
      <c r="AF70">
        <v>3.2250000000000001</v>
      </c>
    </row>
    <row r="71" spans="5:32" x14ac:dyDescent="0.25">
      <c r="E71" s="2">
        <v>38287</v>
      </c>
      <c r="F71">
        <v>2.605</v>
      </c>
      <c r="G71" s="2">
        <v>38336</v>
      </c>
      <c r="H71">
        <v>2.9249999999999998</v>
      </c>
      <c r="I71" s="2">
        <v>38336</v>
      </c>
      <c r="J71">
        <v>2.86</v>
      </c>
      <c r="K71" s="2">
        <v>38336</v>
      </c>
      <c r="L71">
        <v>2.8650000000000002</v>
      </c>
      <c r="M71" s="2">
        <v>38336</v>
      </c>
      <c r="N71">
        <v>2.835</v>
      </c>
      <c r="O71" s="2">
        <v>38336</v>
      </c>
      <c r="P71">
        <v>2.8250000000000002</v>
      </c>
      <c r="Q71" s="2">
        <v>38336</v>
      </c>
      <c r="R71">
        <v>2.8449999999999998</v>
      </c>
      <c r="S71" s="2">
        <v>38336</v>
      </c>
      <c r="T71">
        <v>2.88</v>
      </c>
      <c r="U71" s="2">
        <v>38336</v>
      </c>
      <c r="V71">
        <v>2.8250000000000002</v>
      </c>
      <c r="W71" s="2">
        <v>38287</v>
      </c>
      <c r="X71">
        <v>2.7050000000000001</v>
      </c>
      <c r="Y71" s="2">
        <v>38336</v>
      </c>
      <c r="Z71">
        <v>2.8050000000000002</v>
      </c>
      <c r="AA71" s="2">
        <v>38336</v>
      </c>
      <c r="AB71">
        <v>3.085</v>
      </c>
      <c r="AC71" s="2">
        <v>38336</v>
      </c>
      <c r="AD71">
        <v>3.0649999999999999</v>
      </c>
      <c r="AE71" s="2">
        <v>38336</v>
      </c>
      <c r="AF71">
        <v>3.2050000000000001</v>
      </c>
    </row>
    <row r="72" spans="5:32" x14ac:dyDescent="0.25">
      <c r="E72" s="2">
        <v>38288</v>
      </c>
      <c r="F72">
        <v>2.665</v>
      </c>
      <c r="G72" s="2">
        <v>38337</v>
      </c>
      <c r="H72">
        <v>2.98</v>
      </c>
      <c r="I72" s="2">
        <v>38337</v>
      </c>
      <c r="J72">
        <v>2.9050000000000002</v>
      </c>
      <c r="K72" s="2">
        <v>38337</v>
      </c>
      <c r="L72">
        <v>2.8849999999999998</v>
      </c>
      <c r="M72" s="2">
        <v>38337</v>
      </c>
      <c r="N72">
        <v>2.8449999999999998</v>
      </c>
      <c r="O72" s="2">
        <v>38337</v>
      </c>
      <c r="P72">
        <v>2.84</v>
      </c>
      <c r="Q72" s="2">
        <v>38337</v>
      </c>
      <c r="R72">
        <v>2.85</v>
      </c>
      <c r="S72" s="2">
        <v>38337</v>
      </c>
      <c r="T72">
        <v>2.9050000000000002</v>
      </c>
      <c r="U72" s="2">
        <v>38337</v>
      </c>
      <c r="V72">
        <v>2.84</v>
      </c>
      <c r="W72" s="2">
        <v>38288</v>
      </c>
      <c r="X72">
        <v>2.7650000000000001</v>
      </c>
      <c r="Y72" s="2">
        <v>38337</v>
      </c>
      <c r="Z72">
        <v>2.8250000000000002</v>
      </c>
      <c r="AA72" s="2">
        <v>38337</v>
      </c>
      <c r="AB72">
        <v>3.09</v>
      </c>
      <c r="AC72" s="2">
        <v>38337</v>
      </c>
      <c r="AD72">
        <v>3.1349999999999998</v>
      </c>
      <c r="AE72" s="2">
        <v>38337</v>
      </c>
      <c r="AF72">
        <v>3.2349999999999999</v>
      </c>
    </row>
    <row r="73" spans="5:32" x14ac:dyDescent="0.25">
      <c r="E73" s="2">
        <v>38289</v>
      </c>
      <c r="F73">
        <v>2.645</v>
      </c>
      <c r="G73" s="2">
        <v>38343</v>
      </c>
      <c r="H73">
        <v>3.0049999999999999</v>
      </c>
      <c r="I73" s="2">
        <v>38343</v>
      </c>
      <c r="J73">
        <v>2.9350000000000001</v>
      </c>
      <c r="K73" s="2">
        <v>38343</v>
      </c>
      <c r="L73">
        <v>2.9550000000000001</v>
      </c>
      <c r="M73" s="2">
        <v>38343</v>
      </c>
      <c r="N73">
        <v>2.91</v>
      </c>
      <c r="O73" s="2">
        <v>38343</v>
      </c>
      <c r="P73">
        <v>2.9050000000000002</v>
      </c>
      <c r="Q73" s="2">
        <v>38343</v>
      </c>
      <c r="R73">
        <v>2.89</v>
      </c>
      <c r="S73" s="2">
        <v>38343</v>
      </c>
      <c r="T73">
        <v>2.9649999999999999</v>
      </c>
      <c r="U73" s="2">
        <v>38343</v>
      </c>
      <c r="V73">
        <v>2.89</v>
      </c>
      <c r="W73" s="2">
        <v>38289</v>
      </c>
      <c r="X73">
        <v>2.73</v>
      </c>
      <c r="Y73" s="2">
        <v>38343</v>
      </c>
      <c r="Z73">
        <v>2.89</v>
      </c>
      <c r="AA73" s="2">
        <v>38343</v>
      </c>
      <c r="AB73">
        <v>3.18</v>
      </c>
      <c r="AC73" s="2">
        <v>38343</v>
      </c>
      <c r="AD73">
        <v>3.24</v>
      </c>
      <c r="AE73" s="2">
        <v>38343</v>
      </c>
      <c r="AF73">
        <v>3.36</v>
      </c>
    </row>
    <row r="74" spans="5:32" x14ac:dyDescent="0.25">
      <c r="E74" s="2">
        <v>38292</v>
      </c>
      <c r="F74">
        <v>2.6850000000000001</v>
      </c>
      <c r="G74" s="2">
        <v>38344</v>
      </c>
      <c r="H74">
        <v>2.9699999999999998</v>
      </c>
      <c r="I74" s="2">
        <v>38344</v>
      </c>
      <c r="J74">
        <v>2.9050000000000002</v>
      </c>
      <c r="K74" s="2">
        <v>38344</v>
      </c>
      <c r="L74">
        <v>2.92</v>
      </c>
      <c r="M74" s="2">
        <v>38344</v>
      </c>
      <c r="N74">
        <v>2.9050000000000002</v>
      </c>
      <c r="O74" s="2">
        <v>38344</v>
      </c>
      <c r="P74">
        <v>2.8849999999999998</v>
      </c>
      <c r="Q74" s="2">
        <v>38344</v>
      </c>
      <c r="R74">
        <v>2.89</v>
      </c>
      <c r="S74" s="2">
        <v>38344</v>
      </c>
      <c r="T74">
        <v>2.9550000000000001</v>
      </c>
      <c r="U74" s="2">
        <v>38344</v>
      </c>
      <c r="V74">
        <v>2.895</v>
      </c>
      <c r="W74" s="2">
        <v>38292</v>
      </c>
      <c r="X74">
        <v>2.76</v>
      </c>
      <c r="Y74" s="2">
        <v>38344</v>
      </c>
      <c r="Z74">
        <v>2.895</v>
      </c>
      <c r="AA74" s="2">
        <v>38344</v>
      </c>
      <c r="AB74">
        <v>3.1850000000000001</v>
      </c>
      <c r="AC74" s="2">
        <v>38344</v>
      </c>
      <c r="AD74">
        <v>3.24</v>
      </c>
      <c r="AE74" s="2">
        <v>38344</v>
      </c>
      <c r="AF74">
        <v>3.37</v>
      </c>
    </row>
    <row r="75" spans="5:32" x14ac:dyDescent="0.25">
      <c r="E75" s="2">
        <v>38293</v>
      </c>
      <c r="F75">
        <v>2.625</v>
      </c>
      <c r="G75" s="2">
        <v>38345</v>
      </c>
      <c r="H75">
        <v>2.9750000000000001</v>
      </c>
      <c r="I75" s="2">
        <v>38345</v>
      </c>
      <c r="J75">
        <v>2.91</v>
      </c>
      <c r="K75" s="2">
        <v>38345</v>
      </c>
      <c r="L75">
        <v>2.93</v>
      </c>
      <c r="M75" s="2">
        <v>38345</v>
      </c>
      <c r="N75">
        <v>2.91</v>
      </c>
      <c r="O75" s="2">
        <v>38345</v>
      </c>
      <c r="P75">
        <v>2.89</v>
      </c>
      <c r="Q75" s="2">
        <v>38345</v>
      </c>
      <c r="R75">
        <v>2.89</v>
      </c>
      <c r="S75" s="2">
        <v>38345</v>
      </c>
      <c r="T75">
        <v>2.96</v>
      </c>
      <c r="U75" s="2">
        <v>38345</v>
      </c>
      <c r="V75">
        <v>2.9</v>
      </c>
      <c r="W75" s="2">
        <v>38293</v>
      </c>
      <c r="X75">
        <v>2.8050000000000002</v>
      </c>
      <c r="Y75" s="2">
        <v>38345</v>
      </c>
      <c r="Z75">
        <v>2.9</v>
      </c>
      <c r="AA75" s="2">
        <v>38345</v>
      </c>
      <c r="AB75">
        <v>3.19</v>
      </c>
      <c r="AC75" s="2">
        <v>38345</v>
      </c>
      <c r="AD75">
        <v>3.24</v>
      </c>
      <c r="AE75" s="2">
        <v>38345</v>
      </c>
      <c r="AF75">
        <v>3.37</v>
      </c>
    </row>
    <row r="76" spans="5:32" x14ac:dyDescent="0.25">
      <c r="E76" s="2">
        <v>38294</v>
      </c>
      <c r="F76">
        <v>2.7050000000000001</v>
      </c>
      <c r="G76" s="2">
        <v>38348</v>
      </c>
      <c r="H76">
        <v>2.9750000000000001</v>
      </c>
      <c r="I76" s="2">
        <v>38348</v>
      </c>
      <c r="J76">
        <v>2.91</v>
      </c>
      <c r="K76" s="2">
        <v>38348</v>
      </c>
      <c r="L76">
        <v>2.93</v>
      </c>
      <c r="M76" s="2">
        <v>38348</v>
      </c>
      <c r="N76">
        <v>2.91</v>
      </c>
      <c r="O76" s="2">
        <v>38348</v>
      </c>
      <c r="P76">
        <v>2.89</v>
      </c>
      <c r="Q76" s="2">
        <v>38348</v>
      </c>
      <c r="R76">
        <v>2.89</v>
      </c>
      <c r="S76" s="2">
        <v>38348</v>
      </c>
      <c r="T76">
        <v>2.96</v>
      </c>
      <c r="U76" s="2">
        <v>38348</v>
      </c>
      <c r="V76">
        <v>2.9</v>
      </c>
      <c r="W76" s="2">
        <v>38294</v>
      </c>
      <c r="X76">
        <v>2.83</v>
      </c>
      <c r="Y76" s="2">
        <v>38348</v>
      </c>
      <c r="Z76">
        <v>2.9</v>
      </c>
      <c r="AA76" s="2">
        <v>38348</v>
      </c>
      <c r="AB76">
        <v>3.19</v>
      </c>
      <c r="AC76" s="2">
        <v>38348</v>
      </c>
      <c r="AD76">
        <v>3.24</v>
      </c>
      <c r="AE76" s="2">
        <v>38348</v>
      </c>
      <c r="AF76">
        <v>3.37</v>
      </c>
    </row>
    <row r="77" spans="5:32" x14ac:dyDescent="0.25">
      <c r="E77" s="2">
        <v>38295</v>
      </c>
      <c r="F77">
        <v>2.7050000000000001</v>
      </c>
      <c r="G77" s="2">
        <v>38349</v>
      </c>
      <c r="H77">
        <v>2.9750000000000001</v>
      </c>
      <c r="I77" s="2">
        <v>38349</v>
      </c>
      <c r="J77">
        <v>2.91</v>
      </c>
      <c r="K77" s="2">
        <v>38349</v>
      </c>
      <c r="L77">
        <v>2.93</v>
      </c>
      <c r="M77" s="2">
        <v>38349</v>
      </c>
      <c r="N77">
        <v>2.91</v>
      </c>
      <c r="O77" s="2">
        <v>38349</v>
      </c>
      <c r="P77">
        <v>2.89</v>
      </c>
      <c r="Q77" s="2">
        <v>38349</v>
      </c>
      <c r="R77">
        <v>2.89</v>
      </c>
      <c r="S77" s="2">
        <v>38349</v>
      </c>
      <c r="T77">
        <v>2.96</v>
      </c>
      <c r="U77" s="2">
        <v>38349</v>
      </c>
      <c r="V77">
        <v>2.9</v>
      </c>
      <c r="W77" s="2">
        <v>38295</v>
      </c>
      <c r="X77">
        <v>2.8050000000000002</v>
      </c>
      <c r="Y77" s="2">
        <v>38349</v>
      </c>
      <c r="Z77">
        <v>2.9</v>
      </c>
      <c r="AA77" s="2">
        <v>38349</v>
      </c>
      <c r="AB77">
        <v>3.19</v>
      </c>
      <c r="AC77" s="2">
        <v>38349</v>
      </c>
      <c r="AD77">
        <v>3.24</v>
      </c>
      <c r="AE77" s="2">
        <v>38349</v>
      </c>
      <c r="AF77">
        <v>3.37</v>
      </c>
    </row>
    <row r="78" spans="5:32" x14ac:dyDescent="0.25">
      <c r="E78" s="2">
        <v>38296</v>
      </c>
      <c r="F78">
        <v>2.7250000000000001</v>
      </c>
      <c r="G78" s="2">
        <v>38350</v>
      </c>
      <c r="H78">
        <v>2.9249999999999998</v>
      </c>
      <c r="I78" s="2">
        <v>38350</v>
      </c>
      <c r="J78">
        <v>2.8849999999999998</v>
      </c>
      <c r="K78" s="2">
        <v>38350</v>
      </c>
      <c r="L78">
        <v>2.9</v>
      </c>
      <c r="M78" s="2">
        <v>38350</v>
      </c>
      <c r="N78">
        <v>2.9</v>
      </c>
      <c r="O78" s="2">
        <v>38350</v>
      </c>
      <c r="P78">
        <v>2.8849999999999998</v>
      </c>
      <c r="Q78" s="2">
        <v>38350</v>
      </c>
      <c r="R78">
        <v>2.9</v>
      </c>
      <c r="S78" s="2">
        <v>38350</v>
      </c>
      <c r="T78">
        <v>2.96</v>
      </c>
      <c r="U78" s="2">
        <v>38350</v>
      </c>
      <c r="V78">
        <v>2.9</v>
      </c>
      <c r="W78" s="2">
        <v>38296</v>
      </c>
      <c r="X78">
        <v>2.8149999999999999</v>
      </c>
      <c r="Y78" s="2">
        <v>38350</v>
      </c>
      <c r="Z78">
        <v>2.91</v>
      </c>
      <c r="AA78" s="2">
        <v>38350</v>
      </c>
      <c r="AB78">
        <v>3.2</v>
      </c>
      <c r="AC78" s="2">
        <v>38350</v>
      </c>
      <c r="AD78">
        <v>3.2549999999999999</v>
      </c>
      <c r="AE78" s="2">
        <v>38350</v>
      </c>
      <c r="AF78">
        <v>3.375</v>
      </c>
    </row>
    <row r="79" spans="5:32" x14ac:dyDescent="0.25">
      <c r="E79" s="2">
        <v>38299</v>
      </c>
      <c r="F79">
        <v>2.8250000000000002</v>
      </c>
      <c r="G79" s="2">
        <v>38351</v>
      </c>
      <c r="H79">
        <v>2.9699999999999998</v>
      </c>
      <c r="I79" s="2">
        <v>38351</v>
      </c>
      <c r="J79">
        <v>2.8849999999999998</v>
      </c>
      <c r="K79" s="2">
        <v>38351</v>
      </c>
      <c r="L79">
        <v>2.915</v>
      </c>
      <c r="M79" s="2">
        <v>38351</v>
      </c>
      <c r="N79">
        <v>2.91</v>
      </c>
      <c r="O79" s="2">
        <v>38351</v>
      </c>
      <c r="P79">
        <v>2.895</v>
      </c>
      <c r="Q79" s="2">
        <v>38351</v>
      </c>
      <c r="R79">
        <v>2.91</v>
      </c>
      <c r="S79" s="2">
        <v>38351</v>
      </c>
      <c r="T79">
        <v>2.9699999999999998</v>
      </c>
      <c r="U79" s="2">
        <v>38351</v>
      </c>
      <c r="V79">
        <v>2.91</v>
      </c>
      <c r="W79" s="2">
        <v>38299</v>
      </c>
      <c r="X79">
        <v>2.8449999999999998</v>
      </c>
      <c r="Y79" s="2">
        <v>38351</v>
      </c>
      <c r="Z79">
        <v>2.915</v>
      </c>
      <c r="AA79" s="2">
        <v>38351</v>
      </c>
      <c r="AB79">
        <v>3.21</v>
      </c>
      <c r="AC79" s="2">
        <v>38351</v>
      </c>
      <c r="AD79">
        <v>3.26</v>
      </c>
      <c r="AE79" s="2">
        <v>38351</v>
      </c>
      <c r="AF79">
        <v>3.375</v>
      </c>
    </row>
    <row r="80" spans="5:32" x14ac:dyDescent="0.25">
      <c r="E80" s="2">
        <v>38300</v>
      </c>
      <c r="F80">
        <v>2.7800000000000002</v>
      </c>
      <c r="G80" s="2">
        <v>38356</v>
      </c>
      <c r="H80">
        <v>2.8849999999999998</v>
      </c>
      <c r="I80" s="2">
        <v>38356</v>
      </c>
      <c r="J80">
        <v>2.79</v>
      </c>
      <c r="K80" s="2">
        <v>38356</v>
      </c>
      <c r="L80">
        <v>2.82</v>
      </c>
      <c r="M80" s="2">
        <v>38356</v>
      </c>
      <c r="N80">
        <v>2.82</v>
      </c>
      <c r="O80" s="2">
        <v>38356</v>
      </c>
      <c r="P80">
        <v>2.82</v>
      </c>
      <c r="Q80" s="2">
        <v>38356</v>
      </c>
      <c r="R80">
        <v>2.85</v>
      </c>
      <c r="S80" s="2">
        <v>38356</v>
      </c>
      <c r="T80">
        <v>2.915</v>
      </c>
      <c r="U80" s="2">
        <v>38356</v>
      </c>
      <c r="V80">
        <v>2.86</v>
      </c>
      <c r="W80" s="2">
        <v>38300</v>
      </c>
      <c r="X80">
        <v>2.85</v>
      </c>
      <c r="Y80" s="2">
        <v>38356</v>
      </c>
      <c r="Z80">
        <v>2.86</v>
      </c>
      <c r="AA80" s="2">
        <v>38356</v>
      </c>
      <c r="AB80">
        <v>3.14</v>
      </c>
      <c r="AC80" s="2">
        <v>38356</v>
      </c>
      <c r="AD80">
        <v>3.2250000000000001</v>
      </c>
      <c r="AE80" s="2">
        <v>38356</v>
      </c>
      <c r="AF80">
        <v>3.335</v>
      </c>
    </row>
    <row r="81" spans="5:32" x14ac:dyDescent="0.25">
      <c r="E81" s="2">
        <v>38301</v>
      </c>
      <c r="F81">
        <v>2.67</v>
      </c>
      <c r="G81" s="2">
        <v>38357</v>
      </c>
      <c r="H81">
        <v>2.92</v>
      </c>
      <c r="I81" s="2">
        <v>38357</v>
      </c>
      <c r="J81">
        <v>2.8149999999999999</v>
      </c>
      <c r="K81" s="2">
        <v>38357</v>
      </c>
      <c r="L81">
        <v>2.84</v>
      </c>
      <c r="M81" s="2">
        <v>38357</v>
      </c>
      <c r="N81">
        <v>2.855</v>
      </c>
      <c r="O81" s="2">
        <v>38357</v>
      </c>
      <c r="P81">
        <v>2.8449999999999998</v>
      </c>
      <c r="Q81" s="2">
        <v>38357</v>
      </c>
      <c r="R81">
        <v>2.875</v>
      </c>
      <c r="S81" s="2">
        <v>38357</v>
      </c>
      <c r="T81">
        <v>2.92</v>
      </c>
      <c r="U81" s="2">
        <v>38357</v>
      </c>
      <c r="V81">
        <v>2.855</v>
      </c>
      <c r="W81" s="2">
        <v>38301</v>
      </c>
      <c r="X81">
        <v>2.835</v>
      </c>
      <c r="Y81" s="2">
        <v>38357</v>
      </c>
      <c r="Z81">
        <v>2.85</v>
      </c>
      <c r="AA81" s="2">
        <v>38357</v>
      </c>
      <c r="AB81">
        <v>3.15</v>
      </c>
      <c r="AC81" s="2">
        <v>38357</v>
      </c>
      <c r="AD81">
        <v>3.25</v>
      </c>
      <c r="AE81" s="2">
        <v>38357</v>
      </c>
      <c r="AF81">
        <v>3.3650000000000002</v>
      </c>
    </row>
    <row r="82" spans="5:32" x14ac:dyDescent="0.25">
      <c r="E82" s="2">
        <v>38302</v>
      </c>
      <c r="F82">
        <v>2.6850000000000001</v>
      </c>
      <c r="G82" s="2">
        <v>38358</v>
      </c>
      <c r="H82">
        <v>2.85</v>
      </c>
      <c r="I82" s="2">
        <v>38358</v>
      </c>
      <c r="J82">
        <v>2.7650000000000001</v>
      </c>
      <c r="K82" s="2">
        <v>38358</v>
      </c>
      <c r="L82">
        <v>2.7949999999999999</v>
      </c>
      <c r="M82" s="2">
        <v>38358</v>
      </c>
      <c r="N82">
        <v>2.7949999999999999</v>
      </c>
      <c r="O82" s="2">
        <v>38358</v>
      </c>
      <c r="P82">
        <v>2.8</v>
      </c>
      <c r="Q82" s="2">
        <v>38358</v>
      </c>
      <c r="R82">
        <v>2.82</v>
      </c>
      <c r="S82" s="2">
        <v>38358</v>
      </c>
      <c r="T82">
        <v>2.89</v>
      </c>
      <c r="U82" s="2">
        <v>38358</v>
      </c>
      <c r="V82">
        <v>2.8250000000000002</v>
      </c>
      <c r="W82" s="2">
        <v>38302</v>
      </c>
      <c r="X82">
        <v>2.85</v>
      </c>
      <c r="Y82" s="2">
        <v>38358</v>
      </c>
      <c r="Z82">
        <v>2.82</v>
      </c>
      <c r="AA82" s="2">
        <v>38358</v>
      </c>
      <c r="AB82">
        <v>3.125</v>
      </c>
      <c r="AC82" s="2">
        <v>38358</v>
      </c>
      <c r="AD82">
        <v>3.19</v>
      </c>
      <c r="AE82" s="2">
        <v>38358</v>
      </c>
      <c r="AF82">
        <v>3.3050000000000002</v>
      </c>
    </row>
    <row r="83" spans="5:32" x14ac:dyDescent="0.25">
      <c r="E83" s="2">
        <v>38303</v>
      </c>
      <c r="F83">
        <v>2.7</v>
      </c>
      <c r="G83" s="2">
        <v>38359</v>
      </c>
      <c r="H83">
        <v>2.91</v>
      </c>
      <c r="I83" s="2">
        <v>38359</v>
      </c>
      <c r="J83">
        <v>2.8149999999999999</v>
      </c>
      <c r="K83" s="2">
        <v>38359</v>
      </c>
      <c r="L83">
        <v>2.84</v>
      </c>
      <c r="M83" s="2">
        <v>38359</v>
      </c>
      <c r="N83">
        <v>2.8250000000000002</v>
      </c>
      <c r="O83" s="2">
        <v>38359</v>
      </c>
      <c r="P83">
        <v>2.8250000000000002</v>
      </c>
      <c r="Q83" s="2">
        <v>38359</v>
      </c>
      <c r="R83">
        <v>2.855</v>
      </c>
      <c r="S83" s="2">
        <v>38359</v>
      </c>
      <c r="T83">
        <v>2.915</v>
      </c>
      <c r="U83" s="2">
        <v>38359</v>
      </c>
      <c r="V83">
        <v>2.835</v>
      </c>
      <c r="W83" s="2">
        <v>38303</v>
      </c>
      <c r="X83">
        <v>2.855</v>
      </c>
      <c r="Y83" s="2">
        <v>38359</v>
      </c>
      <c r="Z83">
        <v>2.855</v>
      </c>
      <c r="AA83" s="2">
        <v>38359</v>
      </c>
      <c r="AB83">
        <v>3.145</v>
      </c>
      <c r="AC83" s="2">
        <v>38359</v>
      </c>
      <c r="AD83">
        <v>3.21</v>
      </c>
      <c r="AE83" s="2">
        <v>38359</v>
      </c>
      <c r="AF83">
        <v>3.32</v>
      </c>
    </row>
    <row r="84" spans="5:32" x14ac:dyDescent="0.25">
      <c r="E84" s="2">
        <v>38306</v>
      </c>
      <c r="F84">
        <v>2.7349999999999999</v>
      </c>
      <c r="G84" s="2">
        <v>38362</v>
      </c>
      <c r="H84">
        <v>2.8650000000000002</v>
      </c>
      <c r="I84" s="2">
        <v>38362</v>
      </c>
      <c r="J84">
        <v>2.7800000000000002</v>
      </c>
      <c r="K84" s="2">
        <v>38362</v>
      </c>
      <c r="L84">
        <v>2.8</v>
      </c>
      <c r="M84" s="2">
        <v>38362</v>
      </c>
      <c r="N84">
        <v>2.82</v>
      </c>
      <c r="O84" s="2">
        <v>38362</v>
      </c>
      <c r="P84">
        <v>2.8250000000000002</v>
      </c>
      <c r="Q84" s="2">
        <v>38362</v>
      </c>
      <c r="R84">
        <v>2.855</v>
      </c>
      <c r="S84" s="2">
        <v>38362</v>
      </c>
      <c r="T84">
        <v>2.9</v>
      </c>
      <c r="U84" s="2">
        <v>38362</v>
      </c>
      <c r="V84">
        <v>2.82</v>
      </c>
      <c r="W84" s="2">
        <v>38306</v>
      </c>
      <c r="X84">
        <v>2.86</v>
      </c>
      <c r="Y84" s="2">
        <v>38362</v>
      </c>
      <c r="Z84">
        <v>2.8250000000000002</v>
      </c>
      <c r="AA84" s="2">
        <v>38362</v>
      </c>
      <c r="AB84">
        <v>3.11</v>
      </c>
      <c r="AC84" s="2">
        <v>38362</v>
      </c>
      <c r="AD84">
        <v>3.1850000000000001</v>
      </c>
      <c r="AE84" s="2">
        <v>38362</v>
      </c>
      <c r="AF84">
        <v>3.2850000000000001</v>
      </c>
    </row>
    <row r="85" spans="5:32" x14ac:dyDescent="0.25">
      <c r="E85" s="2">
        <v>38307</v>
      </c>
      <c r="F85">
        <v>2.81</v>
      </c>
      <c r="G85" s="2">
        <v>38363</v>
      </c>
      <c r="H85">
        <v>2.87</v>
      </c>
      <c r="I85" s="2">
        <v>38363</v>
      </c>
      <c r="J85">
        <v>2.7850000000000001</v>
      </c>
      <c r="K85" s="2">
        <v>38363</v>
      </c>
      <c r="L85">
        <v>2.8050000000000002</v>
      </c>
      <c r="M85" s="2">
        <v>38363</v>
      </c>
      <c r="N85">
        <v>2.835</v>
      </c>
      <c r="O85" s="2">
        <v>38363</v>
      </c>
      <c r="P85">
        <v>2.8250000000000002</v>
      </c>
      <c r="Q85" s="2">
        <v>38363</v>
      </c>
      <c r="R85">
        <v>2.855</v>
      </c>
      <c r="S85" s="2">
        <v>38363</v>
      </c>
      <c r="T85">
        <v>2.915</v>
      </c>
      <c r="U85" s="2">
        <v>38363</v>
      </c>
      <c r="V85">
        <v>2.82</v>
      </c>
      <c r="W85" s="2">
        <v>38307</v>
      </c>
      <c r="X85">
        <v>2.915</v>
      </c>
      <c r="Y85" s="2">
        <v>38363</v>
      </c>
      <c r="Z85">
        <v>2.82</v>
      </c>
      <c r="AA85" s="2">
        <v>38363</v>
      </c>
      <c r="AB85">
        <v>3.1150000000000002</v>
      </c>
      <c r="AC85" s="2">
        <v>38363</v>
      </c>
      <c r="AD85">
        <v>3.1850000000000001</v>
      </c>
      <c r="AE85" s="2">
        <v>38363</v>
      </c>
      <c r="AF85">
        <v>3.2850000000000001</v>
      </c>
    </row>
    <row r="86" spans="5:32" x14ac:dyDescent="0.25">
      <c r="E86" s="2">
        <v>38308</v>
      </c>
      <c r="F86">
        <v>2.8</v>
      </c>
      <c r="G86" s="2">
        <v>38364</v>
      </c>
      <c r="H86">
        <v>2.85</v>
      </c>
      <c r="I86" s="2">
        <v>38364</v>
      </c>
      <c r="J86">
        <v>2.7650000000000001</v>
      </c>
      <c r="K86" s="2">
        <v>38364</v>
      </c>
      <c r="L86">
        <v>2.7949999999999999</v>
      </c>
      <c r="M86" s="2">
        <v>38364</v>
      </c>
      <c r="N86">
        <v>2.8</v>
      </c>
      <c r="O86" s="2">
        <v>38364</v>
      </c>
      <c r="P86">
        <v>2.8050000000000002</v>
      </c>
      <c r="Q86" s="2">
        <v>38364</v>
      </c>
      <c r="R86">
        <v>2.82</v>
      </c>
      <c r="S86" s="2">
        <v>38364</v>
      </c>
      <c r="T86">
        <v>2.8849999999999998</v>
      </c>
      <c r="U86" s="2">
        <v>38364</v>
      </c>
      <c r="V86">
        <v>2.81</v>
      </c>
      <c r="W86" s="2">
        <v>38308</v>
      </c>
      <c r="X86">
        <v>2.92</v>
      </c>
      <c r="Y86" s="2">
        <v>38364</v>
      </c>
      <c r="Z86">
        <v>2.8149999999999999</v>
      </c>
      <c r="AA86" s="2">
        <v>38364</v>
      </c>
      <c r="AB86">
        <v>3.105</v>
      </c>
      <c r="AC86" s="2">
        <v>38364</v>
      </c>
      <c r="AD86">
        <v>3.165</v>
      </c>
      <c r="AE86" s="2">
        <v>38364</v>
      </c>
      <c r="AF86">
        <v>3.27</v>
      </c>
    </row>
    <row r="87" spans="5:32" x14ac:dyDescent="0.25">
      <c r="E87" s="2">
        <v>38309</v>
      </c>
      <c r="F87">
        <v>2.7949999999999999</v>
      </c>
      <c r="G87" s="2">
        <v>38365</v>
      </c>
      <c r="H87">
        <v>2.875</v>
      </c>
      <c r="I87" s="2">
        <v>38365</v>
      </c>
      <c r="J87">
        <v>2.7850000000000001</v>
      </c>
      <c r="K87" s="2">
        <v>38365</v>
      </c>
      <c r="L87">
        <v>2.8050000000000002</v>
      </c>
      <c r="M87" s="2">
        <v>38365</v>
      </c>
      <c r="N87">
        <v>2.8250000000000002</v>
      </c>
      <c r="O87" s="2">
        <v>38365</v>
      </c>
      <c r="P87">
        <v>2.855</v>
      </c>
      <c r="Q87" s="2">
        <v>38365</v>
      </c>
      <c r="R87">
        <v>2.8650000000000002</v>
      </c>
      <c r="S87" s="2">
        <v>38365</v>
      </c>
      <c r="T87">
        <v>2.9</v>
      </c>
      <c r="U87" s="2">
        <v>38365</v>
      </c>
      <c r="V87">
        <v>2.82</v>
      </c>
      <c r="W87" s="2">
        <v>38309</v>
      </c>
      <c r="X87">
        <v>2.915</v>
      </c>
      <c r="Y87" s="2">
        <v>38365</v>
      </c>
      <c r="Z87">
        <v>2.81</v>
      </c>
      <c r="AA87" s="2">
        <v>38365</v>
      </c>
      <c r="AB87">
        <v>3.1</v>
      </c>
      <c r="AC87" s="2">
        <v>38365</v>
      </c>
      <c r="AD87">
        <v>3.165</v>
      </c>
      <c r="AE87" s="2">
        <v>38365</v>
      </c>
      <c r="AF87">
        <v>3.2749999999999999</v>
      </c>
    </row>
    <row r="88" spans="5:32" x14ac:dyDescent="0.25">
      <c r="E88" s="2">
        <v>38310</v>
      </c>
      <c r="F88">
        <v>2.81</v>
      </c>
      <c r="G88" s="2">
        <v>38366</v>
      </c>
      <c r="H88">
        <v>2.87</v>
      </c>
      <c r="I88" s="2">
        <v>38366</v>
      </c>
      <c r="J88">
        <v>2.77</v>
      </c>
      <c r="K88" s="2">
        <v>38366</v>
      </c>
      <c r="L88">
        <v>2.7850000000000001</v>
      </c>
      <c r="M88" s="2">
        <v>38366</v>
      </c>
      <c r="N88">
        <v>2.7949999999999999</v>
      </c>
      <c r="O88" s="2">
        <v>38366</v>
      </c>
      <c r="P88">
        <v>2.8</v>
      </c>
      <c r="Q88" s="2">
        <v>38366</v>
      </c>
      <c r="R88">
        <v>2.835</v>
      </c>
      <c r="S88" s="2">
        <v>38366</v>
      </c>
      <c r="T88">
        <v>2.9</v>
      </c>
      <c r="U88" s="2">
        <v>38366</v>
      </c>
      <c r="V88">
        <v>2.82</v>
      </c>
      <c r="W88" s="2">
        <v>38310</v>
      </c>
      <c r="X88">
        <v>2.94</v>
      </c>
      <c r="Y88" s="2">
        <v>38366</v>
      </c>
      <c r="Z88">
        <v>2.81</v>
      </c>
      <c r="AA88" s="2">
        <v>38366</v>
      </c>
      <c r="AB88">
        <v>3.11</v>
      </c>
      <c r="AC88" s="2">
        <v>38366</v>
      </c>
      <c r="AD88">
        <v>3.17</v>
      </c>
      <c r="AE88" s="2">
        <v>38366</v>
      </c>
      <c r="AF88">
        <v>3.26</v>
      </c>
    </row>
    <row r="89" spans="5:32" x14ac:dyDescent="0.25">
      <c r="E89" s="2">
        <v>38313</v>
      </c>
      <c r="F89">
        <v>2.76</v>
      </c>
      <c r="G89" s="2">
        <v>38369</v>
      </c>
      <c r="H89">
        <v>2.8650000000000002</v>
      </c>
      <c r="I89" s="2">
        <v>38369</v>
      </c>
      <c r="J89">
        <v>2.7800000000000002</v>
      </c>
      <c r="K89" s="2">
        <v>38369</v>
      </c>
      <c r="L89">
        <v>2.7800000000000002</v>
      </c>
      <c r="M89" s="2">
        <v>38369</v>
      </c>
      <c r="N89">
        <v>2.79</v>
      </c>
      <c r="O89" s="2">
        <v>38369</v>
      </c>
      <c r="P89">
        <v>2.81</v>
      </c>
      <c r="Q89" s="2">
        <v>38369</v>
      </c>
      <c r="R89">
        <v>2.84</v>
      </c>
      <c r="S89" s="2">
        <v>38369</v>
      </c>
      <c r="T89">
        <v>2.91</v>
      </c>
      <c r="U89" s="2">
        <v>38369</v>
      </c>
      <c r="V89">
        <v>2.82</v>
      </c>
      <c r="W89" s="2">
        <v>38313</v>
      </c>
      <c r="X89">
        <v>2.9050000000000002</v>
      </c>
      <c r="Y89" s="2">
        <v>38369</v>
      </c>
      <c r="Z89">
        <v>2.82</v>
      </c>
      <c r="AA89" s="2">
        <v>38369</v>
      </c>
      <c r="AB89">
        <v>3.11</v>
      </c>
      <c r="AC89" s="2">
        <v>38369</v>
      </c>
      <c r="AD89">
        <v>3.17</v>
      </c>
      <c r="AE89" s="2">
        <v>38369</v>
      </c>
      <c r="AF89">
        <v>3.26</v>
      </c>
    </row>
    <row r="90" spans="5:32" x14ac:dyDescent="0.25">
      <c r="E90" s="2">
        <v>38314</v>
      </c>
      <c r="F90">
        <v>2.7650000000000001</v>
      </c>
      <c r="G90" s="2">
        <v>38373</v>
      </c>
      <c r="H90">
        <v>2.7450000000000001</v>
      </c>
      <c r="I90" s="2">
        <v>38371</v>
      </c>
      <c r="J90">
        <v>2.7800000000000002</v>
      </c>
      <c r="K90" s="2">
        <v>38371</v>
      </c>
      <c r="L90">
        <v>2.6749999999999998</v>
      </c>
      <c r="M90" s="2">
        <v>38371</v>
      </c>
      <c r="N90">
        <v>2.7650000000000001</v>
      </c>
      <c r="O90" s="2">
        <v>38371</v>
      </c>
      <c r="P90">
        <v>2.83</v>
      </c>
      <c r="Q90" s="2">
        <v>38371</v>
      </c>
      <c r="R90">
        <v>2.86</v>
      </c>
      <c r="S90" s="2">
        <v>38371</v>
      </c>
      <c r="T90">
        <v>2.9350000000000001</v>
      </c>
      <c r="U90" s="2">
        <v>38371</v>
      </c>
      <c r="V90">
        <v>2.84</v>
      </c>
      <c r="W90" s="2">
        <v>38314</v>
      </c>
      <c r="X90">
        <v>2.92</v>
      </c>
      <c r="Y90" s="2">
        <v>38371</v>
      </c>
      <c r="Z90">
        <v>2.83</v>
      </c>
      <c r="AA90" s="2">
        <v>38371</v>
      </c>
      <c r="AB90">
        <v>3.12</v>
      </c>
      <c r="AC90" s="2">
        <v>38371</v>
      </c>
      <c r="AD90">
        <v>3.2</v>
      </c>
      <c r="AE90" s="2">
        <v>38371</v>
      </c>
      <c r="AF90">
        <v>3.29</v>
      </c>
    </row>
    <row r="91" spans="5:32" x14ac:dyDescent="0.25">
      <c r="E91" s="2">
        <v>38315</v>
      </c>
      <c r="F91">
        <v>2.7650000000000001</v>
      </c>
      <c r="G91" s="2">
        <v>38376</v>
      </c>
      <c r="H91">
        <v>2.7650000000000001</v>
      </c>
      <c r="I91" s="2">
        <v>38373</v>
      </c>
      <c r="J91">
        <v>2.665</v>
      </c>
      <c r="K91" s="2">
        <v>38372</v>
      </c>
      <c r="L91">
        <v>2.62</v>
      </c>
      <c r="M91" s="2">
        <v>38372</v>
      </c>
      <c r="N91">
        <v>2.7250000000000001</v>
      </c>
      <c r="O91" s="2">
        <v>38372</v>
      </c>
      <c r="P91">
        <v>2.83</v>
      </c>
      <c r="Q91" s="2">
        <v>38372</v>
      </c>
      <c r="R91">
        <v>2.86</v>
      </c>
      <c r="S91" s="2">
        <v>38372</v>
      </c>
      <c r="T91">
        <v>2.9050000000000002</v>
      </c>
      <c r="U91" s="2">
        <v>38372</v>
      </c>
      <c r="V91">
        <v>2.8</v>
      </c>
      <c r="W91" s="2">
        <v>38315</v>
      </c>
      <c r="X91">
        <v>2.92</v>
      </c>
      <c r="Y91" s="2">
        <v>38372</v>
      </c>
      <c r="Z91">
        <v>2.8050000000000002</v>
      </c>
      <c r="AA91" s="2">
        <v>38372</v>
      </c>
      <c r="AB91">
        <v>3.09</v>
      </c>
      <c r="AC91" s="2">
        <v>38372</v>
      </c>
      <c r="AD91">
        <v>3.145</v>
      </c>
      <c r="AE91" s="2">
        <v>38372</v>
      </c>
      <c r="AF91">
        <v>3.29</v>
      </c>
    </row>
    <row r="92" spans="5:32" x14ac:dyDescent="0.25">
      <c r="E92" s="2">
        <v>38316</v>
      </c>
      <c r="F92">
        <v>2.7650000000000001</v>
      </c>
      <c r="G92" s="2">
        <v>38377</v>
      </c>
      <c r="H92">
        <v>2.5449999999999999</v>
      </c>
      <c r="I92" s="2">
        <v>38376</v>
      </c>
      <c r="J92">
        <v>2.67</v>
      </c>
      <c r="K92" s="2">
        <v>38373</v>
      </c>
      <c r="L92">
        <v>2.7</v>
      </c>
      <c r="M92" s="2">
        <v>38373</v>
      </c>
      <c r="N92">
        <v>2.7450000000000001</v>
      </c>
      <c r="O92" s="2">
        <v>38376</v>
      </c>
      <c r="P92">
        <v>2.7650000000000001</v>
      </c>
      <c r="Q92" s="2">
        <v>38376</v>
      </c>
      <c r="R92">
        <v>2.7800000000000002</v>
      </c>
      <c r="S92" s="2">
        <v>38373</v>
      </c>
      <c r="T92">
        <v>2.875</v>
      </c>
      <c r="U92" s="2">
        <v>38373</v>
      </c>
      <c r="V92">
        <v>2.7800000000000002</v>
      </c>
      <c r="W92" s="2">
        <v>38316</v>
      </c>
      <c r="X92">
        <v>2.92</v>
      </c>
      <c r="Y92" s="2">
        <v>38373</v>
      </c>
      <c r="Z92">
        <v>2.7949999999999999</v>
      </c>
      <c r="AA92" s="2">
        <v>38373</v>
      </c>
      <c r="AB92">
        <v>3.0750000000000002</v>
      </c>
      <c r="AC92" s="2">
        <v>38373</v>
      </c>
      <c r="AD92">
        <v>3.145</v>
      </c>
      <c r="AE92" s="2">
        <v>38376</v>
      </c>
      <c r="AF92">
        <v>3.2349999999999999</v>
      </c>
    </row>
    <row r="93" spans="5:32" x14ac:dyDescent="0.25">
      <c r="E93" s="2">
        <v>38317</v>
      </c>
      <c r="F93">
        <v>2.7650000000000001</v>
      </c>
      <c r="G93" s="2">
        <v>38378</v>
      </c>
      <c r="H93">
        <v>2.63</v>
      </c>
      <c r="I93" s="2">
        <v>38377</v>
      </c>
      <c r="J93">
        <v>2.57</v>
      </c>
      <c r="K93" s="2">
        <v>38376</v>
      </c>
      <c r="L93">
        <v>2.7050000000000001</v>
      </c>
      <c r="M93" s="2">
        <v>38376</v>
      </c>
      <c r="N93">
        <v>2.7450000000000001</v>
      </c>
      <c r="O93" s="2">
        <v>38377</v>
      </c>
      <c r="P93">
        <v>2.7549999999999999</v>
      </c>
      <c r="Q93" s="2">
        <v>38377</v>
      </c>
      <c r="R93">
        <v>2.75</v>
      </c>
      <c r="S93" s="2">
        <v>38376</v>
      </c>
      <c r="T93">
        <v>2.8650000000000002</v>
      </c>
      <c r="U93" s="2">
        <v>38376</v>
      </c>
      <c r="V93">
        <v>2.7749999999999999</v>
      </c>
      <c r="W93" s="2">
        <v>38317</v>
      </c>
      <c r="X93">
        <v>2.92</v>
      </c>
      <c r="Y93" s="2">
        <v>38376</v>
      </c>
      <c r="Z93">
        <v>2.7850000000000001</v>
      </c>
      <c r="AA93" s="2">
        <v>38376</v>
      </c>
      <c r="AB93">
        <v>3.0750000000000002</v>
      </c>
      <c r="AC93" s="2">
        <v>38376</v>
      </c>
      <c r="AD93">
        <v>3.145</v>
      </c>
      <c r="AE93" s="2">
        <v>38377</v>
      </c>
      <c r="AF93">
        <v>3.01</v>
      </c>
    </row>
    <row r="94" spans="5:32" x14ac:dyDescent="0.25">
      <c r="E94" s="2">
        <v>38320</v>
      </c>
      <c r="F94">
        <v>2.7650000000000001</v>
      </c>
      <c r="G94" s="2">
        <v>38379</v>
      </c>
      <c r="H94">
        <v>2.665</v>
      </c>
      <c r="I94" s="2">
        <v>38378</v>
      </c>
      <c r="J94">
        <v>2.66</v>
      </c>
      <c r="K94" s="2">
        <v>38377</v>
      </c>
      <c r="L94">
        <v>2.63</v>
      </c>
      <c r="M94" s="2">
        <v>38377</v>
      </c>
      <c r="N94">
        <v>2.71</v>
      </c>
      <c r="O94" s="2">
        <v>38378</v>
      </c>
      <c r="P94">
        <v>2.7749999999999999</v>
      </c>
      <c r="Q94" s="2">
        <v>38378</v>
      </c>
      <c r="R94">
        <v>2.76</v>
      </c>
      <c r="S94" s="2">
        <v>38377</v>
      </c>
      <c r="T94">
        <v>2.7549999999999999</v>
      </c>
      <c r="U94" s="2">
        <v>38377</v>
      </c>
      <c r="V94">
        <v>2.75</v>
      </c>
      <c r="W94" s="2">
        <v>38320</v>
      </c>
      <c r="X94">
        <v>2.92</v>
      </c>
      <c r="Y94" s="2">
        <v>38377</v>
      </c>
      <c r="Z94">
        <v>2.8</v>
      </c>
      <c r="AA94" s="2">
        <v>38377</v>
      </c>
      <c r="AB94">
        <v>2.9</v>
      </c>
      <c r="AC94" s="2">
        <v>38377</v>
      </c>
      <c r="AD94">
        <v>2.95</v>
      </c>
      <c r="AE94" s="2">
        <v>38378</v>
      </c>
      <c r="AF94">
        <v>3.0049999999999999</v>
      </c>
    </row>
    <row r="95" spans="5:32" x14ac:dyDescent="0.25">
      <c r="E95" s="2">
        <v>38321</v>
      </c>
      <c r="F95">
        <v>2.7650000000000001</v>
      </c>
      <c r="G95" s="2">
        <v>38380</v>
      </c>
      <c r="H95">
        <v>2.58</v>
      </c>
      <c r="I95" s="2">
        <v>38379</v>
      </c>
      <c r="J95">
        <v>2.7349999999999999</v>
      </c>
      <c r="K95" s="2">
        <v>38378</v>
      </c>
      <c r="L95">
        <v>2.7450000000000001</v>
      </c>
      <c r="M95" s="2">
        <v>38378</v>
      </c>
      <c r="N95">
        <v>2.7749999999999999</v>
      </c>
      <c r="O95" s="2">
        <v>38379</v>
      </c>
      <c r="P95">
        <v>2.7800000000000002</v>
      </c>
      <c r="Q95" s="2">
        <v>38379</v>
      </c>
      <c r="R95">
        <v>2.7949999999999999</v>
      </c>
      <c r="S95" s="2">
        <v>38378</v>
      </c>
      <c r="T95">
        <v>2.7549999999999999</v>
      </c>
      <c r="U95" s="2">
        <v>38378</v>
      </c>
      <c r="V95">
        <v>2.7549999999999999</v>
      </c>
      <c r="W95" s="2">
        <v>38321</v>
      </c>
      <c r="X95">
        <v>2.92</v>
      </c>
      <c r="Y95" s="2">
        <v>38378</v>
      </c>
      <c r="Z95">
        <v>2.83</v>
      </c>
      <c r="AA95" s="2">
        <v>38378</v>
      </c>
      <c r="AB95">
        <v>2.9750000000000001</v>
      </c>
      <c r="AC95" s="2">
        <v>38378</v>
      </c>
      <c r="AD95">
        <v>2.9950000000000001</v>
      </c>
      <c r="AE95" s="2">
        <v>38379</v>
      </c>
      <c r="AF95">
        <v>3.0350000000000001</v>
      </c>
    </row>
    <row r="96" spans="5:32" x14ac:dyDescent="0.25">
      <c r="E96" s="2">
        <v>38322</v>
      </c>
      <c r="F96">
        <v>2.875</v>
      </c>
      <c r="G96" s="2">
        <v>38383</v>
      </c>
      <c r="H96">
        <v>2.6</v>
      </c>
      <c r="I96" s="2">
        <v>38380</v>
      </c>
      <c r="J96">
        <v>2.6550000000000002</v>
      </c>
      <c r="K96" s="2">
        <v>38379</v>
      </c>
      <c r="L96">
        <v>2.7650000000000001</v>
      </c>
      <c r="M96" s="2">
        <v>38379</v>
      </c>
      <c r="N96">
        <v>2.7949999999999999</v>
      </c>
      <c r="O96" s="2">
        <v>38380</v>
      </c>
      <c r="P96">
        <v>2.7650000000000001</v>
      </c>
      <c r="Q96" s="2">
        <v>38380</v>
      </c>
      <c r="R96">
        <v>2.7749999999999999</v>
      </c>
      <c r="S96" s="2">
        <v>38379</v>
      </c>
      <c r="T96">
        <v>2.7850000000000001</v>
      </c>
      <c r="U96" s="2">
        <v>38379</v>
      </c>
      <c r="V96">
        <v>2.7850000000000001</v>
      </c>
      <c r="W96" s="2">
        <v>38322</v>
      </c>
      <c r="X96">
        <v>2.96</v>
      </c>
      <c r="Y96" s="2">
        <v>38379</v>
      </c>
      <c r="Z96">
        <v>2.87</v>
      </c>
      <c r="AA96" s="2">
        <v>38379</v>
      </c>
      <c r="AB96">
        <v>3.0150000000000001</v>
      </c>
      <c r="AC96" s="2">
        <v>38379</v>
      </c>
      <c r="AD96">
        <v>3.0249999999999999</v>
      </c>
      <c r="AE96" s="2">
        <v>38380</v>
      </c>
      <c r="AF96">
        <v>3.0049999999999999</v>
      </c>
    </row>
    <row r="97" spans="5:32" x14ac:dyDescent="0.25">
      <c r="E97" s="2">
        <v>38323</v>
      </c>
      <c r="F97">
        <v>2.835</v>
      </c>
      <c r="G97" s="2">
        <v>38384</v>
      </c>
      <c r="H97">
        <v>2.5949999999999998</v>
      </c>
      <c r="I97" s="2">
        <v>38383</v>
      </c>
      <c r="J97">
        <v>2.68</v>
      </c>
      <c r="K97" s="2">
        <v>38380</v>
      </c>
      <c r="L97">
        <v>2.7149999999999999</v>
      </c>
      <c r="M97" s="2">
        <v>38380</v>
      </c>
      <c r="N97">
        <v>2.7650000000000001</v>
      </c>
      <c r="O97" s="2">
        <v>38383</v>
      </c>
      <c r="P97">
        <v>2.77</v>
      </c>
      <c r="Q97" s="2">
        <v>38383</v>
      </c>
      <c r="R97">
        <v>2.7650000000000001</v>
      </c>
      <c r="S97" s="2">
        <v>38380</v>
      </c>
      <c r="T97">
        <v>2.7749999999999999</v>
      </c>
      <c r="U97" s="2">
        <v>38380</v>
      </c>
      <c r="V97">
        <v>2.7650000000000001</v>
      </c>
      <c r="W97" s="2">
        <v>38323</v>
      </c>
      <c r="X97">
        <v>2.9449999999999998</v>
      </c>
      <c r="Y97" s="2">
        <v>38380</v>
      </c>
      <c r="Z97">
        <v>2.87</v>
      </c>
      <c r="AA97" s="2">
        <v>38380</v>
      </c>
      <c r="AB97">
        <v>3.01</v>
      </c>
      <c r="AC97" s="2">
        <v>38380</v>
      </c>
      <c r="AD97">
        <v>3.01</v>
      </c>
      <c r="AE97" s="2">
        <v>38383</v>
      </c>
      <c r="AF97">
        <v>2.9750000000000001</v>
      </c>
    </row>
    <row r="98" spans="5:32" x14ac:dyDescent="0.25">
      <c r="E98" s="2">
        <v>38324</v>
      </c>
      <c r="F98">
        <v>2.8050000000000002</v>
      </c>
      <c r="G98" s="2">
        <v>38386</v>
      </c>
      <c r="H98">
        <v>2.605</v>
      </c>
      <c r="I98" s="2">
        <v>38384</v>
      </c>
      <c r="J98">
        <v>2.6550000000000002</v>
      </c>
      <c r="K98" s="2">
        <v>38383</v>
      </c>
      <c r="L98">
        <v>2.73</v>
      </c>
      <c r="M98" s="2">
        <v>38383</v>
      </c>
      <c r="N98">
        <v>2.7850000000000001</v>
      </c>
      <c r="O98" s="2">
        <v>38384</v>
      </c>
      <c r="P98">
        <v>2.7850000000000001</v>
      </c>
      <c r="Q98" s="2">
        <v>38384</v>
      </c>
      <c r="R98">
        <v>2.7850000000000001</v>
      </c>
      <c r="S98" s="2">
        <v>38383</v>
      </c>
      <c r="T98">
        <v>2.7650000000000001</v>
      </c>
      <c r="U98" s="2">
        <v>38383</v>
      </c>
      <c r="V98">
        <v>2.75</v>
      </c>
      <c r="W98" s="2">
        <v>38324</v>
      </c>
      <c r="X98">
        <v>2.9050000000000002</v>
      </c>
      <c r="Y98" s="2">
        <v>38383</v>
      </c>
      <c r="Z98">
        <v>2.84</v>
      </c>
      <c r="AA98" s="2">
        <v>38383</v>
      </c>
      <c r="AB98">
        <v>2.9849999999999999</v>
      </c>
      <c r="AC98" s="2">
        <v>38383</v>
      </c>
      <c r="AD98">
        <v>2.98</v>
      </c>
      <c r="AE98" s="2">
        <v>38384</v>
      </c>
      <c r="AF98">
        <v>3.0249999999999999</v>
      </c>
    </row>
    <row r="99" spans="5:32" x14ac:dyDescent="0.25">
      <c r="E99" s="2">
        <v>38327</v>
      </c>
      <c r="F99">
        <v>2.7949999999999999</v>
      </c>
      <c r="G99" s="2">
        <v>38387</v>
      </c>
      <c r="H99">
        <v>2.64</v>
      </c>
      <c r="I99" s="2">
        <v>38385</v>
      </c>
      <c r="J99">
        <v>2.66</v>
      </c>
      <c r="K99" s="2">
        <v>38384</v>
      </c>
      <c r="L99">
        <v>2.7250000000000001</v>
      </c>
      <c r="M99" s="2">
        <v>38384</v>
      </c>
      <c r="N99">
        <v>2.7749999999999999</v>
      </c>
      <c r="O99" s="2">
        <v>38385</v>
      </c>
      <c r="P99">
        <v>2.7450000000000001</v>
      </c>
      <c r="Q99" s="2">
        <v>38385</v>
      </c>
      <c r="R99">
        <v>2.7450000000000001</v>
      </c>
      <c r="S99" s="2">
        <v>38384</v>
      </c>
      <c r="T99">
        <v>2.7949999999999999</v>
      </c>
      <c r="U99" s="2">
        <v>38384</v>
      </c>
      <c r="V99">
        <v>2.8</v>
      </c>
      <c r="W99" s="2">
        <v>38327</v>
      </c>
      <c r="X99">
        <v>2.83</v>
      </c>
      <c r="Y99" s="2">
        <v>38384</v>
      </c>
      <c r="Z99">
        <v>2.8849999999999998</v>
      </c>
      <c r="AA99" s="2">
        <v>38384</v>
      </c>
      <c r="AB99">
        <v>3.0249999999999999</v>
      </c>
      <c r="AC99" s="2">
        <v>38384</v>
      </c>
      <c r="AD99">
        <v>3.0249999999999999</v>
      </c>
      <c r="AE99" s="2">
        <v>38385</v>
      </c>
      <c r="AF99">
        <v>2.9550000000000001</v>
      </c>
    </row>
    <row r="100" spans="5:32" x14ac:dyDescent="0.25">
      <c r="E100" s="2">
        <v>38328</v>
      </c>
      <c r="F100">
        <v>2.7850000000000001</v>
      </c>
      <c r="G100" s="2">
        <v>38390</v>
      </c>
      <c r="H100">
        <v>2.6349999999999998</v>
      </c>
      <c r="I100" s="2">
        <v>38386</v>
      </c>
      <c r="J100">
        <v>2.6749999999999998</v>
      </c>
      <c r="K100" s="2">
        <v>38385</v>
      </c>
      <c r="L100">
        <v>2.6949999999999998</v>
      </c>
      <c r="M100" s="2">
        <v>38385</v>
      </c>
      <c r="N100">
        <v>2.7349999999999999</v>
      </c>
      <c r="O100" s="2">
        <v>38386</v>
      </c>
      <c r="P100">
        <v>2.7549999999999999</v>
      </c>
      <c r="Q100" s="2">
        <v>38386</v>
      </c>
      <c r="R100">
        <v>2.7549999999999999</v>
      </c>
      <c r="S100" s="2">
        <v>38385</v>
      </c>
      <c r="T100">
        <v>2.7450000000000001</v>
      </c>
      <c r="U100" s="2">
        <v>38385</v>
      </c>
      <c r="V100">
        <v>2.7450000000000001</v>
      </c>
      <c r="W100" s="2">
        <v>38328</v>
      </c>
      <c r="X100">
        <v>2.8449999999999998</v>
      </c>
      <c r="Y100" s="2">
        <v>38385</v>
      </c>
      <c r="Z100">
        <v>2.8050000000000002</v>
      </c>
      <c r="AA100" s="2">
        <v>38385</v>
      </c>
      <c r="AB100">
        <v>2.895</v>
      </c>
      <c r="AC100" s="2">
        <v>38385</v>
      </c>
      <c r="AD100">
        <v>2.9249999999999998</v>
      </c>
      <c r="AE100" s="2">
        <v>38386</v>
      </c>
      <c r="AF100">
        <v>2.9550000000000001</v>
      </c>
    </row>
    <row r="101" spans="5:32" x14ac:dyDescent="0.25">
      <c r="E101" s="2">
        <v>38329</v>
      </c>
      <c r="F101">
        <v>2.81</v>
      </c>
      <c r="G101" s="2">
        <v>38391</v>
      </c>
      <c r="H101">
        <v>2.67</v>
      </c>
      <c r="I101" s="2">
        <v>38387</v>
      </c>
      <c r="J101">
        <v>2.625</v>
      </c>
      <c r="K101" s="2">
        <v>38386</v>
      </c>
      <c r="L101">
        <v>2.7250000000000001</v>
      </c>
      <c r="M101" s="2">
        <v>38386</v>
      </c>
      <c r="N101">
        <v>2.7650000000000001</v>
      </c>
      <c r="O101" s="2">
        <v>38387</v>
      </c>
      <c r="P101">
        <v>2.7349999999999999</v>
      </c>
      <c r="Q101" s="2">
        <v>38387</v>
      </c>
      <c r="R101">
        <v>2.7250000000000001</v>
      </c>
      <c r="S101" s="2">
        <v>38386</v>
      </c>
      <c r="T101">
        <v>2.7549999999999999</v>
      </c>
      <c r="U101" s="2">
        <v>38386</v>
      </c>
      <c r="V101">
        <v>2.74</v>
      </c>
      <c r="W101" s="2">
        <v>38329</v>
      </c>
      <c r="X101">
        <v>2.83</v>
      </c>
      <c r="Y101" s="2">
        <v>38386</v>
      </c>
      <c r="Z101">
        <v>2.8149999999999999</v>
      </c>
      <c r="AA101" s="2">
        <v>38386</v>
      </c>
      <c r="AB101">
        <v>2.9050000000000002</v>
      </c>
      <c r="AC101" s="2">
        <v>38386</v>
      </c>
      <c r="AD101">
        <v>2.9249999999999998</v>
      </c>
      <c r="AE101" s="2">
        <v>38387</v>
      </c>
      <c r="AF101">
        <v>2.915</v>
      </c>
    </row>
    <row r="102" spans="5:32" x14ac:dyDescent="0.25">
      <c r="E102" s="2">
        <v>38330</v>
      </c>
      <c r="F102">
        <v>2.82</v>
      </c>
      <c r="G102" s="2">
        <v>38392</v>
      </c>
      <c r="H102">
        <v>2.7250000000000001</v>
      </c>
      <c r="I102" s="2">
        <v>38390</v>
      </c>
      <c r="J102">
        <v>2.7</v>
      </c>
      <c r="K102" s="2">
        <v>38387</v>
      </c>
      <c r="L102">
        <v>2.7549999999999999</v>
      </c>
      <c r="M102" s="2">
        <v>38387</v>
      </c>
      <c r="N102">
        <v>2.7549999999999999</v>
      </c>
      <c r="O102" s="2">
        <v>38390</v>
      </c>
      <c r="P102">
        <v>2.75</v>
      </c>
      <c r="Q102" s="2">
        <v>38390</v>
      </c>
      <c r="R102">
        <v>2.7349999999999999</v>
      </c>
      <c r="S102" s="2">
        <v>38387</v>
      </c>
      <c r="T102">
        <v>2.7149999999999999</v>
      </c>
      <c r="U102" s="2">
        <v>38387</v>
      </c>
      <c r="V102">
        <v>2.7149999999999999</v>
      </c>
      <c r="W102" s="2">
        <v>38330</v>
      </c>
      <c r="X102">
        <v>2.8250000000000002</v>
      </c>
      <c r="Y102" s="2">
        <v>38387</v>
      </c>
      <c r="Z102">
        <v>2.7749999999999999</v>
      </c>
      <c r="AA102" s="2">
        <v>38387</v>
      </c>
      <c r="AB102">
        <v>2.8650000000000002</v>
      </c>
      <c r="AC102" s="2">
        <v>38387</v>
      </c>
      <c r="AD102">
        <v>2.8849999999999998</v>
      </c>
      <c r="AE102" s="2">
        <v>38390</v>
      </c>
      <c r="AF102">
        <v>2.9249999999999998</v>
      </c>
    </row>
    <row r="103" spans="5:32" x14ac:dyDescent="0.25">
      <c r="E103" s="2">
        <v>38331</v>
      </c>
      <c r="F103">
        <v>2.8050000000000002</v>
      </c>
      <c r="G103" s="2">
        <v>38393</v>
      </c>
      <c r="H103">
        <v>2.7549999999999999</v>
      </c>
      <c r="I103" s="2">
        <v>38391</v>
      </c>
      <c r="J103">
        <v>2.73</v>
      </c>
      <c r="K103" s="2">
        <v>38390</v>
      </c>
      <c r="L103">
        <v>2.7450000000000001</v>
      </c>
      <c r="M103" s="2">
        <v>38390</v>
      </c>
      <c r="N103">
        <v>2.76</v>
      </c>
      <c r="O103" s="2">
        <v>38391</v>
      </c>
      <c r="P103">
        <v>2.7650000000000001</v>
      </c>
      <c r="Q103" s="2">
        <v>38391</v>
      </c>
      <c r="R103">
        <v>2.7650000000000001</v>
      </c>
      <c r="S103" s="2">
        <v>38390</v>
      </c>
      <c r="T103">
        <v>2.74</v>
      </c>
      <c r="U103" s="2">
        <v>38390</v>
      </c>
      <c r="V103">
        <v>2.7149999999999999</v>
      </c>
      <c r="W103" s="2">
        <v>38331</v>
      </c>
      <c r="X103">
        <v>2.82</v>
      </c>
      <c r="Y103" s="2">
        <v>38390</v>
      </c>
      <c r="Z103">
        <v>2.7850000000000001</v>
      </c>
      <c r="AA103" s="2">
        <v>38390</v>
      </c>
      <c r="AB103">
        <v>2.8650000000000002</v>
      </c>
      <c r="AC103" s="2">
        <v>38390</v>
      </c>
      <c r="AD103">
        <v>2.9</v>
      </c>
      <c r="AE103" s="2">
        <v>38391</v>
      </c>
      <c r="AF103">
        <v>2.9</v>
      </c>
    </row>
    <row r="104" spans="5:32" x14ac:dyDescent="0.25">
      <c r="E104" s="2">
        <v>38334</v>
      </c>
      <c r="F104">
        <v>2.8449999999999998</v>
      </c>
      <c r="G104" s="2">
        <v>38394</v>
      </c>
      <c r="H104">
        <v>2.7650000000000001</v>
      </c>
      <c r="I104" s="2">
        <v>38392</v>
      </c>
      <c r="J104">
        <v>2.7650000000000001</v>
      </c>
      <c r="K104" s="2">
        <v>38391</v>
      </c>
      <c r="L104">
        <v>2.76</v>
      </c>
      <c r="M104" s="2">
        <v>38391</v>
      </c>
      <c r="N104">
        <v>2.77</v>
      </c>
      <c r="O104" s="2">
        <v>38392</v>
      </c>
      <c r="P104">
        <v>2.8050000000000002</v>
      </c>
      <c r="Q104" s="2">
        <v>38392</v>
      </c>
      <c r="R104">
        <v>2.8050000000000002</v>
      </c>
      <c r="S104" s="2">
        <v>38391</v>
      </c>
      <c r="T104">
        <v>2.7549999999999999</v>
      </c>
      <c r="U104" s="2">
        <v>38391</v>
      </c>
      <c r="V104">
        <v>2.74</v>
      </c>
      <c r="W104" s="2">
        <v>38334</v>
      </c>
      <c r="X104">
        <v>2.81</v>
      </c>
      <c r="Y104" s="2">
        <v>38391</v>
      </c>
      <c r="Z104">
        <v>2.7949999999999999</v>
      </c>
      <c r="AA104" s="2">
        <v>38391</v>
      </c>
      <c r="AB104">
        <v>2.875</v>
      </c>
      <c r="AC104" s="2">
        <v>38391</v>
      </c>
      <c r="AD104">
        <v>2.88</v>
      </c>
      <c r="AE104" s="2">
        <v>38392</v>
      </c>
      <c r="AF104">
        <v>2.9649999999999999</v>
      </c>
    </row>
    <row r="105" spans="5:32" x14ac:dyDescent="0.25">
      <c r="E105" s="2">
        <v>38335</v>
      </c>
      <c r="F105">
        <v>2.8149999999999999</v>
      </c>
      <c r="G105" s="2">
        <v>38398</v>
      </c>
      <c r="H105">
        <v>2.7650000000000001</v>
      </c>
      <c r="I105" s="2">
        <v>38393</v>
      </c>
      <c r="J105">
        <v>2.82</v>
      </c>
      <c r="K105" s="2">
        <v>38392</v>
      </c>
      <c r="L105">
        <v>2.83</v>
      </c>
      <c r="M105" s="2">
        <v>38392</v>
      </c>
      <c r="N105">
        <v>2.8250000000000002</v>
      </c>
      <c r="O105" s="2">
        <v>38393</v>
      </c>
      <c r="P105">
        <v>2.8449999999999998</v>
      </c>
      <c r="Q105" s="2">
        <v>38393</v>
      </c>
      <c r="R105">
        <v>2.835</v>
      </c>
      <c r="S105" s="2">
        <v>38392</v>
      </c>
      <c r="T105">
        <v>2.8050000000000002</v>
      </c>
      <c r="U105" s="2">
        <v>38392</v>
      </c>
      <c r="V105">
        <v>2.7949999999999999</v>
      </c>
      <c r="W105" s="2">
        <v>38335</v>
      </c>
      <c r="X105">
        <v>2.8250000000000002</v>
      </c>
      <c r="Y105" s="2">
        <v>38392</v>
      </c>
      <c r="Z105">
        <v>2.8449999999999998</v>
      </c>
      <c r="AA105" s="2">
        <v>38392</v>
      </c>
      <c r="AB105">
        <v>2.9249999999999998</v>
      </c>
      <c r="AC105" s="2">
        <v>38392</v>
      </c>
      <c r="AD105">
        <v>2.9449999999999998</v>
      </c>
      <c r="AE105" s="2">
        <v>38393</v>
      </c>
      <c r="AF105">
        <v>2.98</v>
      </c>
    </row>
    <row r="106" spans="5:32" x14ac:dyDescent="0.25">
      <c r="E106" s="2">
        <v>38336</v>
      </c>
      <c r="F106">
        <v>2.84</v>
      </c>
      <c r="G106" s="2">
        <v>38399</v>
      </c>
      <c r="H106">
        <v>2.7650000000000001</v>
      </c>
      <c r="I106" s="2">
        <v>38394</v>
      </c>
      <c r="J106">
        <v>2.8</v>
      </c>
      <c r="K106" s="2">
        <v>38393</v>
      </c>
      <c r="L106">
        <v>2.83</v>
      </c>
      <c r="M106" s="2">
        <v>38393</v>
      </c>
      <c r="N106">
        <v>2.855</v>
      </c>
      <c r="O106" s="2">
        <v>38394</v>
      </c>
      <c r="P106">
        <v>2.8449999999999998</v>
      </c>
      <c r="Q106" s="2">
        <v>38394</v>
      </c>
      <c r="R106">
        <v>2.835</v>
      </c>
      <c r="S106" s="2">
        <v>38393</v>
      </c>
      <c r="T106">
        <v>2.8149999999999999</v>
      </c>
      <c r="U106" s="2">
        <v>38393</v>
      </c>
      <c r="V106">
        <v>2.81</v>
      </c>
      <c r="W106" s="2">
        <v>38336</v>
      </c>
      <c r="X106">
        <v>2.8050000000000002</v>
      </c>
      <c r="Y106" s="2">
        <v>38393</v>
      </c>
      <c r="Z106">
        <v>2.84</v>
      </c>
      <c r="AA106" s="2">
        <v>38393</v>
      </c>
      <c r="AB106">
        <v>2.93</v>
      </c>
      <c r="AC106" s="2">
        <v>38393</v>
      </c>
      <c r="AD106">
        <v>2.9649999999999999</v>
      </c>
      <c r="AE106" s="2">
        <v>38394</v>
      </c>
      <c r="AF106">
        <v>2.98</v>
      </c>
    </row>
    <row r="107" spans="5:32" x14ac:dyDescent="0.25">
      <c r="E107" s="2">
        <v>38337</v>
      </c>
      <c r="F107">
        <v>2.8849999999999998</v>
      </c>
      <c r="G107" s="2">
        <v>38400</v>
      </c>
      <c r="H107">
        <v>2.7650000000000001</v>
      </c>
      <c r="I107" s="2">
        <v>38398</v>
      </c>
      <c r="J107">
        <v>2.8</v>
      </c>
      <c r="K107" s="2">
        <v>38394</v>
      </c>
      <c r="L107">
        <v>2.835</v>
      </c>
      <c r="M107" s="2">
        <v>38394</v>
      </c>
      <c r="N107">
        <v>2.855</v>
      </c>
      <c r="O107" s="2">
        <v>38398</v>
      </c>
      <c r="P107">
        <v>2.84</v>
      </c>
      <c r="Q107" s="2">
        <v>38398</v>
      </c>
      <c r="R107">
        <v>2.83</v>
      </c>
      <c r="S107" s="2">
        <v>38394</v>
      </c>
      <c r="T107">
        <v>2.81</v>
      </c>
      <c r="U107" s="2">
        <v>38394</v>
      </c>
      <c r="V107">
        <v>2.8</v>
      </c>
      <c r="W107" s="2">
        <v>38337</v>
      </c>
      <c r="X107">
        <v>2.81</v>
      </c>
      <c r="Y107" s="2">
        <v>38394</v>
      </c>
      <c r="Z107">
        <v>2.83</v>
      </c>
      <c r="AA107" s="2">
        <v>38394</v>
      </c>
      <c r="AB107">
        <v>2.9249999999999998</v>
      </c>
      <c r="AC107" s="2">
        <v>38394</v>
      </c>
      <c r="AD107">
        <v>2.95</v>
      </c>
      <c r="AE107" s="2">
        <v>38398</v>
      </c>
      <c r="AF107">
        <v>2.98</v>
      </c>
    </row>
    <row r="108" spans="5:32" x14ac:dyDescent="0.25">
      <c r="E108" s="2">
        <v>38343</v>
      </c>
      <c r="F108">
        <v>2.92</v>
      </c>
      <c r="G108" s="2">
        <v>38401</v>
      </c>
      <c r="H108">
        <v>2.86</v>
      </c>
      <c r="I108" s="2">
        <v>38399</v>
      </c>
      <c r="J108">
        <v>2.8</v>
      </c>
      <c r="K108" s="2">
        <v>38398</v>
      </c>
      <c r="L108">
        <v>2.84</v>
      </c>
      <c r="M108" s="2">
        <v>38398</v>
      </c>
      <c r="N108">
        <v>2.85</v>
      </c>
      <c r="O108" s="2">
        <v>38399</v>
      </c>
      <c r="P108">
        <v>2.84</v>
      </c>
      <c r="Q108" s="2">
        <v>38399</v>
      </c>
      <c r="R108">
        <v>2.83</v>
      </c>
      <c r="S108" s="2">
        <v>38398</v>
      </c>
      <c r="T108">
        <v>2.81</v>
      </c>
      <c r="U108" s="2">
        <v>38398</v>
      </c>
      <c r="V108">
        <v>2.8</v>
      </c>
      <c r="W108" s="2">
        <v>38343</v>
      </c>
      <c r="X108">
        <v>2.8849999999999998</v>
      </c>
      <c r="Y108" s="2">
        <v>38398</v>
      </c>
      <c r="Z108">
        <v>2.84</v>
      </c>
      <c r="AA108" s="2">
        <v>38398</v>
      </c>
      <c r="AB108">
        <v>2.93</v>
      </c>
      <c r="AC108" s="2">
        <v>38398</v>
      </c>
      <c r="AD108">
        <v>2.96</v>
      </c>
      <c r="AE108" s="2">
        <v>38399</v>
      </c>
      <c r="AF108">
        <v>2.98</v>
      </c>
    </row>
    <row r="109" spans="5:32" x14ac:dyDescent="0.25">
      <c r="E109" s="2">
        <v>38344</v>
      </c>
      <c r="F109">
        <v>2.87</v>
      </c>
      <c r="G109" s="2">
        <v>38404</v>
      </c>
      <c r="H109">
        <v>2.855</v>
      </c>
      <c r="I109" s="2">
        <v>38400</v>
      </c>
      <c r="J109">
        <v>2.8</v>
      </c>
      <c r="K109" s="2">
        <v>38399</v>
      </c>
      <c r="L109">
        <v>2.84</v>
      </c>
      <c r="M109" s="2">
        <v>38399</v>
      </c>
      <c r="N109">
        <v>2.85</v>
      </c>
      <c r="O109" s="2">
        <v>38400</v>
      </c>
      <c r="P109">
        <v>2.84</v>
      </c>
      <c r="Q109" s="2">
        <v>38400</v>
      </c>
      <c r="R109">
        <v>2.83</v>
      </c>
      <c r="S109" s="2">
        <v>38399</v>
      </c>
      <c r="T109">
        <v>2.81</v>
      </c>
      <c r="U109" s="2">
        <v>38399</v>
      </c>
      <c r="V109">
        <v>2.8</v>
      </c>
      <c r="W109" s="2">
        <v>38344</v>
      </c>
      <c r="X109">
        <v>2.88</v>
      </c>
      <c r="Y109" s="2">
        <v>38399</v>
      </c>
      <c r="Z109">
        <v>2.84</v>
      </c>
      <c r="AA109" s="2">
        <v>38399</v>
      </c>
      <c r="AB109">
        <v>2.93</v>
      </c>
      <c r="AC109" s="2">
        <v>38399</v>
      </c>
      <c r="AD109">
        <v>2.96</v>
      </c>
      <c r="AE109" s="2">
        <v>38400</v>
      </c>
      <c r="AF109">
        <v>2.98</v>
      </c>
    </row>
    <row r="110" spans="5:32" x14ac:dyDescent="0.25">
      <c r="E110" s="2">
        <v>38345</v>
      </c>
      <c r="F110">
        <v>2.875</v>
      </c>
      <c r="G110" s="2">
        <v>38405</v>
      </c>
      <c r="H110">
        <v>2.855</v>
      </c>
      <c r="I110" s="2">
        <v>38401</v>
      </c>
      <c r="J110">
        <v>2.855</v>
      </c>
      <c r="K110" s="2">
        <v>38400</v>
      </c>
      <c r="L110">
        <v>2.84</v>
      </c>
      <c r="M110" s="2">
        <v>38400</v>
      </c>
      <c r="N110">
        <v>2.85</v>
      </c>
      <c r="O110" s="2">
        <v>38401</v>
      </c>
      <c r="P110">
        <v>2.9350000000000001</v>
      </c>
      <c r="Q110" s="2">
        <v>38401</v>
      </c>
      <c r="R110">
        <v>2.915</v>
      </c>
      <c r="S110" s="2">
        <v>38400</v>
      </c>
      <c r="T110">
        <v>2.81</v>
      </c>
      <c r="U110" s="2">
        <v>38400</v>
      </c>
      <c r="V110">
        <v>2.8</v>
      </c>
      <c r="W110" s="2">
        <v>38345</v>
      </c>
      <c r="X110">
        <v>2.89</v>
      </c>
      <c r="Y110" s="2">
        <v>38400</v>
      </c>
      <c r="Z110">
        <v>2.84</v>
      </c>
      <c r="AA110" s="2">
        <v>38400</v>
      </c>
      <c r="AB110">
        <v>2.93</v>
      </c>
      <c r="AC110" s="2">
        <v>38400</v>
      </c>
      <c r="AD110">
        <v>2.96</v>
      </c>
      <c r="AE110" s="2">
        <v>38401</v>
      </c>
      <c r="AF110">
        <v>2.9649999999999999</v>
      </c>
    </row>
    <row r="111" spans="5:32" x14ac:dyDescent="0.25">
      <c r="E111" s="2">
        <v>38348</v>
      </c>
      <c r="F111">
        <v>2.875</v>
      </c>
      <c r="G111" s="2">
        <v>38406</v>
      </c>
      <c r="H111">
        <v>2.855</v>
      </c>
      <c r="I111" s="2">
        <v>38404</v>
      </c>
      <c r="J111">
        <v>2.85</v>
      </c>
      <c r="K111" s="2">
        <v>38401</v>
      </c>
      <c r="L111">
        <v>2.895</v>
      </c>
      <c r="M111" s="2">
        <v>38401</v>
      </c>
      <c r="N111">
        <v>2.9050000000000002</v>
      </c>
      <c r="O111" s="2">
        <v>38404</v>
      </c>
      <c r="P111">
        <v>2.93</v>
      </c>
      <c r="Q111" s="2">
        <v>38404</v>
      </c>
      <c r="R111">
        <v>2.92</v>
      </c>
      <c r="S111" s="2">
        <v>38401</v>
      </c>
      <c r="T111">
        <v>2.895</v>
      </c>
      <c r="U111" s="2">
        <v>38401</v>
      </c>
      <c r="V111">
        <v>2.8849999999999998</v>
      </c>
      <c r="W111" s="2">
        <v>38348</v>
      </c>
      <c r="X111">
        <v>2.89</v>
      </c>
      <c r="Y111" s="2">
        <v>38401</v>
      </c>
      <c r="Z111">
        <v>2.8849999999999998</v>
      </c>
      <c r="AA111" s="2">
        <v>38401</v>
      </c>
      <c r="AB111">
        <v>2.91</v>
      </c>
      <c r="AC111" s="2">
        <v>38401</v>
      </c>
      <c r="AD111">
        <v>2.9350000000000001</v>
      </c>
      <c r="AE111" s="2">
        <v>38404</v>
      </c>
      <c r="AF111">
        <v>2.9699999999999998</v>
      </c>
    </row>
    <row r="112" spans="5:32" x14ac:dyDescent="0.25">
      <c r="E112" s="2">
        <v>38349</v>
      </c>
      <c r="F112">
        <v>2.875</v>
      </c>
      <c r="G112" s="2">
        <v>38407</v>
      </c>
      <c r="H112">
        <v>2.855</v>
      </c>
      <c r="I112" s="2">
        <v>38405</v>
      </c>
      <c r="J112">
        <v>2.85</v>
      </c>
      <c r="K112" s="2">
        <v>38404</v>
      </c>
      <c r="L112">
        <v>2.9</v>
      </c>
      <c r="M112" s="2">
        <v>38404</v>
      </c>
      <c r="N112">
        <v>2.91</v>
      </c>
      <c r="O112" s="2">
        <v>38405</v>
      </c>
      <c r="P112">
        <v>2.93</v>
      </c>
      <c r="Q112" s="2">
        <v>38405</v>
      </c>
      <c r="R112">
        <v>2.92</v>
      </c>
      <c r="S112" s="2">
        <v>38404</v>
      </c>
      <c r="T112">
        <v>2.9</v>
      </c>
      <c r="U112" s="2">
        <v>38404</v>
      </c>
      <c r="V112">
        <v>2.89</v>
      </c>
      <c r="W112" s="2">
        <v>38349</v>
      </c>
      <c r="X112">
        <v>2.89</v>
      </c>
      <c r="Y112" s="2">
        <v>38404</v>
      </c>
      <c r="Z112">
        <v>2.88</v>
      </c>
      <c r="AA112" s="2">
        <v>38404</v>
      </c>
      <c r="AB112">
        <v>2.91</v>
      </c>
      <c r="AC112" s="2">
        <v>38404</v>
      </c>
      <c r="AD112">
        <v>2.94</v>
      </c>
      <c r="AE112" s="2">
        <v>38405</v>
      </c>
      <c r="AF112">
        <v>2.9699999999999998</v>
      </c>
    </row>
    <row r="113" spans="5:32" x14ac:dyDescent="0.25">
      <c r="E113" s="2">
        <v>38350</v>
      </c>
      <c r="F113">
        <v>2.8449999999999998</v>
      </c>
      <c r="G113" s="2">
        <v>38408</v>
      </c>
      <c r="H113">
        <v>2.855</v>
      </c>
      <c r="I113" s="2">
        <v>38406</v>
      </c>
      <c r="J113">
        <v>2.85</v>
      </c>
      <c r="K113" s="2">
        <v>38405</v>
      </c>
      <c r="L113">
        <v>2.9</v>
      </c>
      <c r="M113" s="2">
        <v>38405</v>
      </c>
      <c r="N113">
        <v>2.91</v>
      </c>
      <c r="O113" s="2">
        <v>38406</v>
      </c>
      <c r="P113">
        <v>2.93</v>
      </c>
      <c r="Q113" s="2">
        <v>38406</v>
      </c>
      <c r="R113">
        <v>2.92</v>
      </c>
      <c r="S113" s="2">
        <v>38405</v>
      </c>
      <c r="T113">
        <v>2.9</v>
      </c>
      <c r="U113" s="2">
        <v>38405</v>
      </c>
      <c r="V113">
        <v>2.89</v>
      </c>
      <c r="W113" s="2">
        <v>38350</v>
      </c>
      <c r="X113">
        <v>2.895</v>
      </c>
      <c r="Y113" s="2">
        <v>38405</v>
      </c>
      <c r="Z113">
        <v>2.88</v>
      </c>
      <c r="AA113" s="2">
        <v>38405</v>
      </c>
      <c r="AB113">
        <v>2.91</v>
      </c>
      <c r="AC113" s="2">
        <v>38405</v>
      </c>
      <c r="AD113">
        <v>2.94</v>
      </c>
      <c r="AE113" s="2">
        <v>38406</v>
      </c>
      <c r="AF113">
        <v>2.9699999999999998</v>
      </c>
    </row>
    <row r="114" spans="5:32" x14ac:dyDescent="0.25">
      <c r="E114" s="2">
        <v>38351</v>
      </c>
      <c r="F114">
        <v>2.875</v>
      </c>
      <c r="G114" s="2">
        <v>38411</v>
      </c>
      <c r="H114">
        <v>2.9849999999999999</v>
      </c>
      <c r="I114" s="2">
        <v>38407</v>
      </c>
      <c r="J114">
        <v>2.85</v>
      </c>
      <c r="K114" s="2">
        <v>38406</v>
      </c>
      <c r="L114">
        <v>2.9</v>
      </c>
      <c r="M114" s="2">
        <v>38406</v>
      </c>
      <c r="N114">
        <v>2.91</v>
      </c>
      <c r="O114" s="2">
        <v>38407</v>
      </c>
      <c r="P114">
        <v>2.93</v>
      </c>
      <c r="Q114" s="2">
        <v>38407</v>
      </c>
      <c r="R114">
        <v>2.92</v>
      </c>
      <c r="S114" s="2">
        <v>38406</v>
      </c>
      <c r="T114">
        <v>2.9</v>
      </c>
      <c r="U114" s="2">
        <v>38406</v>
      </c>
      <c r="V114">
        <v>2.89</v>
      </c>
      <c r="W114" s="2">
        <v>38351</v>
      </c>
      <c r="X114">
        <v>2.9</v>
      </c>
      <c r="Y114" s="2">
        <v>38406</v>
      </c>
      <c r="Z114">
        <v>2.88</v>
      </c>
      <c r="AA114" s="2">
        <v>38406</v>
      </c>
      <c r="AB114">
        <v>2.91</v>
      </c>
      <c r="AC114" s="2">
        <v>38406</v>
      </c>
      <c r="AD114">
        <v>2.94</v>
      </c>
      <c r="AE114" s="2">
        <v>38407</v>
      </c>
      <c r="AF114">
        <v>2.9699999999999998</v>
      </c>
    </row>
    <row r="115" spans="5:32" x14ac:dyDescent="0.25">
      <c r="E115" s="2">
        <v>38356</v>
      </c>
      <c r="F115">
        <v>2.7949999999999999</v>
      </c>
      <c r="G115" s="2">
        <v>38412</v>
      </c>
      <c r="H115">
        <v>3.03</v>
      </c>
      <c r="I115" s="2">
        <v>38408</v>
      </c>
      <c r="J115">
        <v>2.85</v>
      </c>
      <c r="K115" s="2">
        <v>38407</v>
      </c>
      <c r="L115">
        <v>2.9</v>
      </c>
      <c r="M115" s="2">
        <v>38407</v>
      </c>
      <c r="N115">
        <v>2.91</v>
      </c>
      <c r="O115" s="2">
        <v>38408</v>
      </c>
      <c r="P115">
        <v>2.93</v>
      </c>
      <c r="Q115" s="2">
        <v>38408</v>
      </c>
      <c r="R115">
        <v>2.92</v>
      </c>
      <c r="S115" s="2">
        <v>38407</v>
      </c>
      <c r="T115">
        <v>2.9</v>
      </c>
      <c r="U115" s="2">
        <v>38407</v>
      </c>
      <c r="V115">
        <v>2.89</v>
      </c>
      <c r="W115" s="2">
        <v>38356</v>
      </c>
      <c r="X115">
        <v>2.85</v>
      </c>
      <c r="Y115" s="2">
        <v>38407</v>
      </c>
      <c r="Z115">
        <v>2.88</v>
      </c>
      <c r="AA115" s="2">
        <v>38407</v>
      </c>
      <c r="AB115">
        <v>2.91</v>
      </c>
      <c r="AC115" s="2">
        <v>38407</v>
      </c>
      <c r="AD115">
        <v>2.94</v>
      </c>
      <c r="AE115" s="2">
        <v>38408</v>
      </c>
      <c r="AF115">
        <v>2.9699999999999998</v>
      </c>
    </row>
    <row r="116" spans="5:32" x14ac:dyDescent="0.25">
      <c r="E116" s="2">
        <v>38357</v>
      </c>
      <c r="F116">
        <v>2.82</v>
      </c>
      <c r="G116" s="2">
        <v>38413</v>
      </c>
      <c r="H116">
        <v>3.0649999999999999</v>
      </c>
      <c r="I116" s="2">
        <v>38411</v>
      </c>
      <c r="J116">
        <v>2.92</v>
      </c>
      <c r="K116" s="2">
        <v>38408</v>
      </c>
      <c r="L116">
        <v>2.9</v>
      </c>
      <c r="M116" s="2">
        <v>38408</v>
      </c>
      <c r="N116">
        <v>2.91</v>
      </c>
      <c r="O116" s="2">
        <v>38411</v>
      </c>
      <c r="P116">
        <v>2.9649999999999999</v>
      </c>
      <c r="Q116" s="2">
        <v>38411</v>
      </c>
      <c r="R116">
        <v>2.96</v>
      </c>
      <c r="S116" s="2">
        <v>38408</v>
      </c>
      <c r="T116">
        <v>2.9</v>
      </c>
      <c r="U116" s="2">
        <v>38408</v>
      </c>
      <c r="V116">
        <v>2.89</v>
      </c>
      <c r="W116" s="2">
        <v>38357</v>
      </c>
      <c r="X116">
        <v>2.83</v>
      </c>
      <c r="Y116" s="2">
        <v>38408</v>
      </c>
      <c r="Z116">
        <v>2.88</v>
      </c>
      <c r="AA116" s="2">
        <v>38408</v>
      </c>
      <c r="AB116">
        <v>2.91</v>
      </c>
      <c r="AC116" s="2">
        <v>38408</v>
      </c>
      <c r="AD116">
        <v>2.94</v>
      </c>
      <c r="AE116" s="2">
        <v>38411</v>
      </c>
      <c r="AF116">
        <v>3.0150000000000001</v>
      </c>
    </row>
    <row r="117" spans="5:32" x14ac:dyDescent="0.25">
      <c r="E117" s="2">
        <v>38358</v>
      </c>
      <c r="F117">
        <v>2.76</v>
      </c>
      <c r="G117" s="2">
        <v>38414</v>
      </c>
      <c r="H117">
        <v>3.04</v>
      </c>
      <c r="I117" s="2">
        <v>38412</v>
      </c>
      <c r="J117">
        <v>3.0249999999999999</v>
      </c>
      <c r="K117" s="2">
        <v>38411</v>
      </c>
      <c r="L117">
        <v>2.99</v>
      </c>
      <c r="M117" s="2">
        <v>38411</v>
      </c>
      <c r="N117">
        <v>2.9849999999999999</v>
      </c>
      <c r="O117" s="2">
        <v>38412</v>
      </c>
      <c r="P117">
        <v>2.9950000000000001</v>
      </c>
      <c r="Q117" s="2">
        <v>38412</v>
      </c>
      <c r="R117">
        <v>3</v>
      </c>
      <c r="S117" s="2">
        <v>38411</v>
      </c>
      <c r="T117">
        <v>2.9849999999999999</v>
      </c>
      <c r="U117" s="2">
        <v>38411</v>
      </c>
      <c r="V117">
        <v>2.9350000000000001</v>
      </c>
      <c r="W117" s="2">
        <v>38358</v>
      </c>
      <c r="X117">
        <v>2.81</v>
      </c>
      <c r="Y117" s="2">
        <v>38411</v>
      </c>
      <c r="Z117">
        <v>2.93</v>
      </c>
      <c r="AA117" s="2">
        <v>38411</v>
      </c>
      <c r="AB117">
        <v>2.96</v>
      </c>
      <c r="AC117" s="2">
        <v>38411</v>
      </c>
      <c r="AD117">
        <v>2.99</v>
      </c>
      <c r="AE117" s="2">
        <v>38412</v>
      </c>
      <c r="AF117">
        <v>3.0550000000000002</v>
      </c>
    </row>
    <row r="118" spans="5:32" x14ac:dyDescent="0.25">
      <c r="E118" s="2">
        <v>38359</v>
      </c>
      <c r="F118">
        <v>2.8050000000000002</v>
      </c>
      <c r="G118" s="2">
        <v>38415</v>
      </c>
      <c r="H118">
        <v>3.06</v>
      </c>
      <c r="I118" s="2">
        <v>38413</v>
      </c>
      <c r="J118">
        <v>3.04</v>
      </c>
      <c r="K118" s="2">
        <v>38412</v>
      </c>
      <c r="L118">
        <v>3.0249999999999999</v>
      </c>
      <c r="M118" s="2">
        <v>38412</v>
      </c>
      <c r="N118">
        <v>3.0249999999999999</v>
      </c>
      <c r="O118" s="2">
        <v>38413</v>
      </c>
      <c r="P118">
        <v>3.0249999999999999</v>
      </c>
      <c r="Q118" s="2">
        <v>38413</v>
      </c>
      <c r="R118">
        <v>3.01</v>
      </c>
      <c r="S118" s="2">
        <v>38412</v>
      </c>
      <c r="T118">
        <v>3.0350000000000001</v>
      </c>
      <c r="U118" s="2">
        <v>38412</v>
      </c>
      <c r="V118">
        <v>2.9649999999999999</v>
      </c>
      <c r="W118" s="2">
        <v>38359</v>
      </c>
      <c r="X118">
        <v>2.835</v>
      </c>
      <c r="Y118" s="2">
        <v>38412</v>
      </c>
      <c r="Z118">
        <v>2.9699999999999998</v>
      </c>
      <c r="AA118" s="2">
        <v>38412</v>
      </c>
      <c r="AB118">
        <v>3.0049999999999999</v>
      </c>
      <c r="AC118" s="2">
        <v>38412</v>
      </c>
      <c r="AD118">
        <v>3.0350000000000001</v>
      </c>
      <c r="AE118" s="2">
        <v>38413</v>
      </c>
      <c r="AF118">
        <v>3.085</v>
      </c>
    </row>
    <row r="119" spans="5:32" x14ac:dyDescent="0.25">
      <c r="E119" s="2">
        <v>38362</v>
      </c>
      <c r="F119">
        <v>2.7650000000000001</v>
      </c>
      <c r="G119" s="2">
        <v>38418</v>
      </c>
      <c r="H119">
        <v>3.08</v>
      </c>
      <c r="I119" s="2">
        <v>38414</v>
      </c>
      <c r="J119">
        <v>3.04</v>
      </c>
      <c r="K119" s="2">
        <v>38413</v>
      </c>
      <c r="L119">
        <v>3.0649999999999999</v>
      </c>
      <c r="M119" s="2">
        <v>38413</v>
      </c>
      <c r="N119">
        <v>3.0550000000000002</v>
      </c>
      <c r="O119" s="2">
        <v>38414</v>
      </c>
      <c r="P119">
        <v>3.0150000000000001</v>
      </c>
      <c r="Q119" s="2">
        <v>38414</v>
      </c>
      <c r="R119">
        <v>3.0049999999999999</v>
      </c>
      <c r="S119" s="2">
        <v>38413</v>
      </c>
      <c r="T119">
        <v>3.0649999999999999</v>
      </c>
      <c r="U119" s="2">
        <v>38413</v>
      </c>
      <c r="V119">
        <v>2.9950000000000001</v>
      </c>
      <c r="W119" s="2">
        <v>38362</v>
      </c>
      <c r="X119">
        <v>2.8149999999999999</v>
      </c>
      <c r="Y119" s="2">
        <v>38413</v>
      </c>
      <c r="Z119">
        <v>2.9950000000000001</v>
      </c>
      <c r="AA119" s="2">
        <v>38413</v>
      </c>
      <c r="AB119">
        <v>3.0249999999999999</v>
      </c>
      <c r="AC119" s="2">
        <v>38413</v>
      </c>
      <c r="AD119">
        <v>3.0550000000000002</v>
      </c>
      <c r="AE119" s="2">
        <v>38414</v>
      </c>
      <c r="AF119">
        <v>3.06</v>
      </c>
    </row>
    <row r="120" spans="5:32" x14ac:dyDescent="0.25">
      <c r="E120" s="2">
        <v>38363</v>
      </c>
      <c r="F120">
        <v>2.7749999999999999</v>
      </c>
      <c r="G120" s="2">
        <v>38419</v>
      </c>
      <c r="H120">
        <v>3.0550000000000002</v>
      </c>
      <c r="I120" s="2">
        <v>38415</v>
      </c>
      <c r="J120">
        <v>3.0249999999999999</v>
      </c>
      <c r="K120" s="2">
        <v>38414</v>
      </c>
      <c r="L120">
        <v>3.04</v>
      </c>
      <c r="M120" s="2">
        <v>38414</v>
      </c>
      <c r="N120">
        <v>3.05</v>
      </c>
      <c r="O120" s="2">
        <v>38415</v>
      </c>
      <c r="P120">
        <v>3.0150000000000001</v>
      </c>
      <c r="Q120" s="2">
        <v>38415</v>
      </c>
      <c r="R120">
        <v>2.9950000000000001</v>
      </c>
      <c r="S120" s="2">
        <v>38414</v>
      </c>
      <c r="T120">
        <v>3.04</v>
      </c>
      <c r="U120" s="2">
        <v>38414</v>
      </c>
      <c r="V120">
        <v>2.98</v>
      </c>
      <c r="W120" s="2">
        <v>38363</v>
      </c>
      <c r="X120">
        <v>2.8149999999999999</v>
      </c>
      <c r="Y120" s="2">
        <v>38414</v>
      </c>
      <c r="Z120">
        <v>2.9849999999999999</v>
      </c>
      <c r="AA120" s="2">
        <v>38414</v>
      </c>
      <c r="AB120">
        <v>3.0150000000000001</v>
      </c>
      <c r="AC120" s="2">
        <v>38414</v>
      </c>
      <c r="AD120">
        <v>3.0449999999999999</v>
      </c>
      <c r="AE120" s="2">
        <v>38415</v>
      </c>
      <c r="AF120">
        <v>3.04</v>
      </c>
    </row>
    <row r="121" spans="5:32" x14ac:dyDescent="0.25">
      <c r="E121" s="2">
        <v>38364</v>
      </c>
      <c r="F121">
        <v>2.75</v>
      </c>
      <c r="G121" s="2">
        <v>38420</v>
      </c>
      <c r="H121">
        <v>3.12</v>
      </c>
      <c r="I121" s="2">
        <v>38418</v>
      </c>
      <c r="J121">
        <v>3.0649999999999999</v>
      </c>
      <c r="K121" s="2">
        <v>38415</v>
      </c>
      <c r="L121">
        <v>3.0150000000000001</v>
      </c>
      <c r="M121" s="2">
        <v>38415</v>
      </c>
      <c r="N121">
        <v>3.0249999999999999</v>
      </c>
      <c r="O121" s="2">
        <v>38418</v>
      </c>
      <c r="P121">
        <v>3.0150000000000001</v>
      </c>
      <c r="Q121" s="2">
        <v>38418</v>
      </c>
      <c r="R121">
        <v>2.9950000000000001</v>
      </c>
      <c r="S121" s="2">
        <v>38415</v>
      </c>
      <c r="T121">
        <v>3.0550000000000002</v>
      </c>
      <c r="U121" s="2">
        <v>38415</v>
      </c>
      <c r="V121">
        <v>2.9649999999999999</v>
      </c>
      <c r="W121" s="2">
        <v>38364</v>
      </c>
      <c r="X121">
        <v>2.8</v>
      </c>
      <c r="Y121" s="2">
        <v>38415</v>
      </c>
      <c r="Z121">
        <v>2.96</v>
      </c>
      <c r="AA121" s="2">
        <v>38415</v>
      </c>
      <c r="AB121">
        <v>2.9950000000000001</v>
      </c>
      <c r="AC121" s="2">
        <v>38415</v>
      </c>
      <c r="AD121">
        <v>3.02</v>
      </c>
      <c r="AE121" s="2">
        <v>38418</v>
      </c>
      <c r="AF121">
        <v>3.0449999999999999</v>
      </c>
    </row>
    <row r="122" spans="5:32" x14ac:dyDescent="0.25">
      <c r="E122" s="2">
        <v>38365</v>
      </c>
      <c r="F122">
        <v>2.79</v>
      </c>
      <c r="G122" s="2">
        <v>38421</v>
      </c>
      <c r="H122">
        <v>3.14</v>
      </c>
      <c r="I122" s="2">
        <v>38419</v>
      </c>
      <c r="J122">
        <v>3.0150000000000001</v>
      </c>
      <c r="K122" s="2">
        <v>38418</v>
      </c>
      <c r="L122">
        <v>3.0150000000000001</v>
      </c>
      <c r="M122" s="2">
        <v>38418</v>
      </c>
      <c r="N122">
        <v>3.0249999999999999</v>
      </c>
      <c r="O122" s="2">
        <v>38419</v>
      </c>
      <c r="P122">
        <v>3.0449999999999999</v>
      </c>
      <c r="Q122" s="2">
        <v>38419</v>
      </c>
      <c r="R122">
        <v>3.0350000000000001</v>
      </c>
      <c r="S122" s="2">
        <v>38418</v>
      </c>
      <c r="T122">
        <v>3.08</v>
      </c>
      <c r="U122" s="2">
        <v>38418</v>
      </c>
      <c r="V122">
        <v>2.9550000000000001</v>
      </c>
      <c r="W122" s="2">
        <v>38365</v>
      </c>
      <c r="X122">
        <v>2.8</v>
      </c>
      <c r="Y122" s="2">
        <v>38418</v>
      </c>
      <c r="Z122">
        <v>2.9699999999999998</v>
      </c>
      <c r="AA122" s="2">
        <v>38418</v>
      </c>
      <c r="AB122">
        <v>2.9950000000000001</v>
      </c>
      <c r="AC122" s="2">
        <v>38418</v>
      </c>
      <c r="AD122">
        <v>3.0249999999999999</v>
      </c>
      <c r="AE122" s="2">
        <v>38419</v>
      </c>
      <c r="AF122">
        <v>3.0750000000000002</v>
      </c>
    </row>
    <row r="123" spans="5:32" x14ac:dyDescent="0.25">
      <c r="E123" s="2">
        <v>38366</v>
      </c>
      <c r="F123">
        <v>2.7650000000000001</v>
      </c>
      <c r="G123" s="2">
        <v>38422</v>
      </c>
      <c r="H123">
        <v>3.05</v>
      </c>
      <c r="I123" s="2">
        <v>38420</v>
      </c>
      <c r="J123">
        <v>3.0750000000000002</v>
      </c>
      <c r="K123" s="2">
        <v>38419</v>
      </c>
      <c r="L123">
        <v>3.0449999999999999</v>
      </c>
      <c r="M123" s="2">
        <v>38419</v>
      </c>
      <c r="N123">
        <v>3.0449999999999999</v>
      </c>
      <c r="O123" s="2">
        <v>38420</v>
      </c>
      <c r="P123">
        <v>3.085</v>
      </c>
      <c r="Q123" s="2">
        <v>38420</v>
      </c>
      <c r="R123">
        <v>3.0649999999999999</v>
      </c>
      <c r="S123" s="2">
        <v>38419</v>
      </c>
      <c r="T123">
        <v>3.0550000000000002</v>
      </c>
      <c r="U123" s="2">
        <v>38419</v>
      </c>
      <c r="V123">
        <v>2.9950000000000001</v>
      </c>
      <c r="W123" s="2">
        <v>38366</v>
      </c>
      <c r="X123">
        <v>2.81</v>
      </c>
      <c r="Y123" s="2">
        <v>38419</v>
      </c>
      <c r="Z123">
        <v>2.9950000000000001</v>
      </c>
      <c r="AA123" s="2">
        <v>38419</v>
      </c>
      <c r="AB123">
        <v>3.0249999999999999</v>
      </c>
      <c r="AC123" s="2">
        <v>38419</v>
      </c>
      <c r="AD123">
        <v>3.0449999999999999</v>
      </c>
      <c r="AE123" s="2">
        <v>38420</v>
      </c>
      <c r="AF123">
        <v>3.105</v>
      </c>
    </row>
    <row r="124" spans="5:32" x14ac:dyDescent="0.25">
      <c r="E124" s="2">
        <v>38369</v>
      </c>
      <c r="F124">
        <v>2.7749999999999999</v>
      </c>
      <c r="G124" s="2">
        <v>38425</v>
      </c>
      <c r="H124">
        <v>3.1</v>
      </c>
      <c r="I124" s="2">
        <v>38421</v>
      </c>
      <c r="J124">
        <v>3.07</v>
      </c>
      <c r="K124" s="2">
        <v>38420</v>
      </c>
      <c r="L124">
        <v>3.085</v>
      </c>
      <c r="M124" s="2">
        <v>38420</v>
      </c>
      <c r="N124">
        <v>3.0950000000000002</v>
      </c>
      <c r="O124" s="2">
        <v>38421</v>
      </c>
      <c r="P124">
        <v>3.0750000000000002</v>
      </c>
      <c r="Q124" s="2">
        <v>38421</v>
      </c>
      <c r="R124">
        <v>3.0550000000000002</v>
      </c>
      <c r="S124" s="2">
        <v>38420</v>
      </c>
      <c r="T124">
        <v>3.125</v>
      </c>
      <c r="U124" s="2">
        <v>38420</v>
      </c>
      <c r="V124">
        <v>3.0249999999999999</v>
      </c>
      <c r="W124" s="2">
        <v>38369</v>
      </c>
      <c r="X124">
        <v>2.81</v>
      </c>
      <c r="Y124" s="2">
        <v>38420</v>
      </c>
      <c r="Z124">
        <v>3.0249999999999999</v>
      </c>
      <c r="AA124" s="2">
        <v>38420</v>
      </c>
      <c r="AB124">
        <v>3.0550000000000002</v>
      </c>
      <c r="AC124" s="2">
        <v>38420</v>
      </c>
      <c r="AD124">
        <v>3.085</v>
      </c>
      <c r="AE124" s="2">
        <v>38421</v>
      </c>
      <c r="AF124">
        <v>3.0950000000000002</v>
      </c>
    </row>
    <row r="125" spans="5:32" x14ac:dyDescent="0.25">
      <c r="E125" s="2">
        <v>38373</v>
      </c>
      <c r="F125">
        <v>2.6550000000000002</v>
      </c>
      <c r="G125" s="2">
        <v>38426</v>
      </c>
      <c r="H125">
        <v>3.23</v>
      </c>
      <c r="I125" s="2">
        <v>38422</v>
      </c>
      <c r="J125">
        <v>3.0550000000000002</v>
      </c>
      <c r="K125" s="2">
        <v>38421</v>
      </c>
      <c r="L125">
        <v>3.0750000000000002</v>
      </c>
      <c r="M125" s="2">
        <v>38421</v>
      </c>
      <c r="N125">
        <v>3.085</v>
      </c>
      <c r="O125" s="2">
        <v>38422</v>
      </c>
      <c r="P125">
        <v>3.06</v>
      </c>
      <c r="Q125" s="2">
        <v>38422</v>
      </c>
      <c r="R125">
        <v>3.0449999999999999</v>
      </c>
      <c r="S125" s="2">
        <v>38421</v>
      </c>
      <c r="T125">
        <v>3.145</v>
      </c>
      <c r="U125" s="2">
        <v>38421</v>
      </c>
      <c r="V125">
        <v>3.01</v>
      </c>
      <c r="W125" s="2">
        <v>38371</v>
      </c>
      <c r="X125">
        <v>2.8250000000000002</v>
      </c>
      <c r="Y125" s="2">
        <v>38421</v>
      </c>
      <c r="Z125">
        <v>3.0249999999999999</v>
      </c>
      <c r="AA125" s="2">
        <v>38421</v>
      </c>
      <c r="AB125">
        <v>3.0449999999999999</v>
      </c>
      <c r="AC125" s="2">
        <v>38421</v>
      </c>
      <c r="AD125">
        <v>3.0750000000000002</v>
      </c>
      <c r="AE125" s="2">
        <v>38422</v>
      </c>
      <c r="AF125">
        <v>3.06</v>
      </c>
    </row>
    <row r="126" spans="5:32" x14ac:dyDescent="0.25">
      <c r="E126" s="2">
        <v>38376</v>
      </c>
      <c r="F126">
        <v>2.665</v>
      </c>
      <c r="G126" s="2">
        <v>38427</v>
      </c>
      <c r="H126">
        <v>3.2949999999999999</v>
      </c>
      <c r="I126" s="2">
        <v>38425</v>
      </c>
      <c r="J126">
        <v>3.0649999999999999</v>
      </c>
      <c r="K126" s="2">
        <v>38422</v>
      </c>
      <c r="L126">
        <v>3.0150000000000001</v>
      </c>
      <c r="M126" s="2">
        <v>38422</v>
      </c>
      <c r="N126">
        <v>3.0649999999999999</v>
      </c>
      <c r="O126" s="2">
        <v>38425</v>
      </c>
      <c r="P126">
        <v>3.085</v>
      </c>
      <c r="Q126" s="2">
        <v>38425</v>
      </c>
      <c r="R126">
        <v>3.0649999999999999</v>
      </c>
      <c r="S126" s="2">
        <v>38422</v>
      </c>
      <c r="T126">
        <v>3.0449999999999999</v>
      </c>
      <c r="U126" s="2">
        <v>38422</v>
      </c>
      <c r="V126">
        <v>2.9950000000000001</v>
      </c>
      <c r="W126" s="2">
        <v>38372</v>
      </c>
      <c r="X126">
        <v>2.79</v>
      </c>
      <c r="Y126" s="2">
        <v>38422</v>
      </c>
      <c r="Z126">
        <v>2.99</v>
      </c>
      <c r="AA126" s="2">
        <v>38422</v>
      </c>
      <c r="AB126">
        <v>3.0249999999999999</v>
      </c>
      <c r="AC126" s="2">
        <v>38422</v>
      </c>
      <c r="AD126">
        <v>3.0449999999999999</v>
      </c>
      <c r="AE126" s="2">
        <v>38425</v>
      </c>
      <c r="AF126">
        <v>3.085</v>
      </c>
    </row>
    <row r="127" spans="5:32" x14ac:dyDescent="0.25">
      <c r="E127" s="2">
        <v>38377</v>
      </c>
      <c r="F127">
        <v>2.5750000000000002</v>
      </c>
      <c r="G127" s="2">
        <v>38428</v>
      </c>
      <c r="H127">
        <v>3.0950000000000002</v>
      </c>
      <c r="I127" s="2">
        <v>38426</v>
      </c>
      <c r="J127">
        <v>3.2</v>
      </c>
      <c r="K127" s="2">
        <v>38425</v>
      </c>
      <c r="L127">
        <v>3.04</v>
      </c>
      <c r="M127" s="2">
        <v>38425</v>
      </c>
      <c r="N127">
        <v>3.06</v>
      </c>
      <c r="O127" s="2">
        <v>38426</v>
      </c>
      <c r="P127">
        <v>3.14</v>
      </c>
      <c r="Q127" s="2">
        <v>38426</v>
      </c>
      <c r="R127">
        <v>3.1</v>
      </c>
      <c r="S127" s="2">
        <v>38425</v>
      </c>
      <c r="T127">
        <v>3.0950000000000002</v>
      </c>
      <c r="U127" s="2">
        <v>38425</v>
      </c>
      <c r="V127">
        <v>3.0249999999999999</v>
      </c>
      <c r="W127" s="2">
        <v>38373</v>
      </c>
      <c r="X127">
        <v>2.7850000000000001</v>
      </c>
      <c r="Y127" s="2">
        <v>38425</v>
      </c>
      <c r="Z127">
        <v>3.0249999999999999</v>
      </c>
      <c r="AA127" s="2">
        <v>38425</v>
      </c>
      <c r="AB127">
        <v>3.0449999999999999</v>
      </c>
      <c r="AC127" s="2">
        <v>38425</v>
      </c>
      <c r="AD127">
        <v>3.0649999999999999</v>
      </c>
      <c r="AE127" s="2">
        <v>38426</v>
      </c>
      <c r="AF127">
        <v>3.31</v>
      </c>
    </row>
    <row r="128" spans="5:32" x14ac:dyDescent="0.25">
      <c r="E128" s="2">
        <v>38378</v>
      </c>
      <c r="F128">
        <v>2.63</v>
      </c>
      <c r="G128" s="2">
        <v>38429</v>
      </c>
      <c r="H128">
        <v>3.11</v>
      </c>
      <c r="I128" s="2">
        <v>38427</v>
      </c>
      <c r="J128">
        <v>3.25</v>
      </c>
      <c r="K128" s="2">
        <v>38426</v>
      </c>
      <c r="L128">
        <v>3.12</v>
      </c>
      <c r="M128" s="2">
        <v>38426</v>
      </c>
      <c r="N128">
        <v>3.13</v>
      </c>
      <c r="O128" s="2">
        <v>38427</v>
      </c>
      <c r="P128">
        <v>3.145</v>
      </c>
      <c r="Q128" s="2">
        <v>38427</v>
      </c>
      <c r="R128">
        <v>3.16</v>
      </c>
      <c r="S128" s="2">
        <v>38426</v>
      </c>
      <c r="T128">
        <v>3.18</v>
      </c>
      <c r="U128" s="2">
        <v>38426</v>
      </c>
      <c r="V128">
        <v>3.05</v>
      </c>
      <c r="W128" s="2">
        <v>38376</v>
      </c>
      <c r="X128">
        <v>2.7749999999999999</v>
      </c>
      <c r="Y128" s="2">
        <v>38426</v>
      </c>
      <c r="Z128">
        <v>3.01</v>
      </c>
      <c r="AA128" s="2">
        <v>38426</v>
      </c>
      <c r="AB128">
        <v>3.22</v>
      </c>
      <c r="AC128" s="2">
        <v>38426</v>
      </c>
      <c r="AD128">
        <v>3.29</v>
      </c>
      <c r="AE128" s="2">
        <v>38427</v>
      </c>
      <c r="AF128">
        <v>3.39</v>
      </c>
    </row>
    <row r="129" spans="5:32" x14ac:dyDescent="0.25">
      <c r="E129" s="2">
        <v>38379</v>
      </c>
      <c r="F129">
        <v>2.665</v>
      </c>
      <c r="G129" s="2">
        <v>38433</v>
      </c>
      <c r="H129">
        <v>3.16</v>
      </c>
      <c r="I129" s="2">
        <v>38428</v>
      </c>
      <c r="J129">
        <v>3.09</v>
      </c>
      <c r="K129" s="2">
        <v>38427</v>
      </c>
      <c r="L129">
        <v>3.18</v>
      </c>
      <c r="M129" s="2">
        <v>38427</v>
      </c>
      <c r="N129">
        <v>3.13</v>
      </c>
      <c r="O129" s="2">
        <v>38428</v>
      </c>
      <c r="P129">
        <v>3.0750000000000002</v>
      </c>
      <c r="Q129" s="2">
        <v>38428</v>
      </c>
      <c r="R129">
        <v>3.0550000000000002</v>
      </c>
      <c r="S129" s="2">
        <v>38427</v>
      </c>
      <c r="T129">
        <v>3.1949999999999998</v>
      </c>
      <c r="U129" s="2">
        <v>38427</v>
      </c>
      <c r="V129">
        <v>3.0750000000000002</v>
      </c>
      <c r="W129" s="2">
        <v>38377</v>
      </c>
      <c r="X129">
        <v>2.7450000000000001</v>
      </c>
      <c r="Y129" s="2">
        <v>38427</v>
      </c>
      <c r="Z129">
        <v>3.0350000000000001</v>
      </c>
      <c r="AA129" s="2">
        <v>38427</v>
      </c>
      <c r="AB129">
        <v>3.3</v>
      </c>
      <c r="AC129" s="2">
        <v>38427</v>
      </c>
      <c r="AD129">
        <v>3.36</v>
      </c>
      <c r="AE129" s="2">
        <v>38428</v>
      </c>
      <c r="AF129">
        <v>3.125</v>
      </c>
    </row>
    <row r="130" spans="5:32" x14ac:dyDescent="0.25">
      <c r="E130" s="2">
        <v>38380</v>
      </c>
      <c r="F130">
        <v>2.58</v>
      </c>
      <c r="G130" s="2">
        <v>38434</v>
      </c>
      <c r="H130">
        <v>3.145</v>
      </c>
      <c r="I130" s="2">
        <v>38429</v>
      </c>
      <c r="J130">
        <v>3.1150000000000002</v>
      </c>
      <c r="K130" s="2">
        <v>38428</v>
      </c>
      <c r="L130">
        <v>3.0950000000000002</v>
      </c>
      <c r="M130" s="2">
        <v>38428</v>
      </c>
      <c r="N130">
        <v>3.0950000000000002</v>
      </c>
      <c r="O130" s="2">
        <v>38429</v>
      </c>
      <c r="P130">
        <v>3.08</v>
      </c>
      <c r="Q130" s="2">
        <v>38429</v>
      </c>
      <c r="R130">
        <v>3.0750000000000002</v>
      </c>
      <c r="S130" s="2">
        <v>38428</v>
      </c>
      <c r="T130">
        <v>3.0550000000000002</v>
      </c>
      <c r="U130" s="2">
        <v>38428</v>
      </c>
      <c r="V130">
        <v>3.0449999999999999</v>
      </c>
      <c r="W130" s="2">
        <v>38378</v>
      </c>
      <c r="X130">
        <v>2.7450000000000001</v>
      </c>
      <c r="Y130" s="2">
        <v>38428</v>
      </c>
      <c r="Z130">
        <v>3.0750000000000002</v>
      </c>
      <c r="AA130" s="2">
        <v>38428</v>
      </c>
      <c r="AB130">
        <v>3.1150000000000002</v>
      </c>
      <c r="AC130" s="2">
        <v>38428</v>
      </c>
      <c r="AD130">
        <v>3.125</v>
      </c>
      <c r="AE130" s="2">
        <v>38429</v>
      </c>
      <c r="AF130">
        <v>3.15</v>
      </c>
    </row>
    <row r="131" spans="5:32" x14ac:dyDescent="0.25">
      <c r="E131" s="2">
        <v>38383</v>
      </c>
      <c r="F131">
        <v>2.6</v>
      </c>
      <c r="G131" s="2">
        <v>38440</v>
      </c>
      <c r="H131">
        <v>3.1150000000000002</v>
      </c>
      <c r="I131" s="2">
        <v>38433</v>
      </c>
      <c r="J131">
        <v>3.1349999999999998</v>
      </c>
      <c r="K131" s="2">
        <v>38429</v>
      </c>
      <c r="L131">
        <v>3.105</v>
      </c>
      <c r="M131" s="2">
        <v>38429</v>
      </c>
      <c r="N131">
        <v>3.09</v>
      </c>
      <c r="O131" s="2">
        <v>38434</v>
      </c>
      <c r="P131">
        <v>3.06</v>
      </c>
      <c r="Q131" s="2">
        <v>38434</v>
      </c>
      <c r="R131">
        <v>3.05</v>
      </c>
      <c r="S131" s="2">
        <v>38429</v>
      </c>
      <c r="T131">
        <v>3.0750000000000002</v>
      </c>
      <c r="U131" s="2">
        <v>38429</v>
      </c>
      <c r="V131">
        <v>3.0550000000000002</v>
      </c>
      <c r="W131" s="2">
        <v>38379</v>
      </c>
      <c r="X131">
        <v>2.7850000000000001</v>
      </c>
      <c r="Y131" s="2">
        <v>38429</v>
      </c>
      <c r="Z131">
        <v>3.085</v>
      </c>
      <c r="AA131" s="2">
        <v>38429</v>
      </c>
      <c r="AB131">
        <v>3.1349999999999998</v>
      </c>
      <c r="AC131" s="2">
        <v>38429</v>
      </c>
      <c r="AD131">
        <v>3.145</v>
      </c>
      <c r="AE131" s="2">
        <v>38433</v>
      </c>
      <c r="AF131">
        <v>3.1349999999999998</v>
      </c>
    </row>
    <row r="132" spans="5:32" x14ac:dyDescent="0.25">
      <c r="E132" s="2">
        <v>38384</v>
      </c>
      <c r="F132">
        <v>2.5949999999999998</v>
      </c>
      <c r="G132" s="2">
        <v>38441</v>
      </c>
      <c r="H132">
        <v>3.1150000000000002</v>
      </c>
      <c r="I132" s="2">
        <v>38434</v>
      </c>
      <c r="J132">
        <v>3.125</v>
      </c>
      <c r="K132" s="2">
        <v>38433</v>
      </c>
      <c r="L132">
        <v>3.15</v>
      </c>
      <c r="M132" s="2">
        <v>38434</v>
      </c>
      <c r="N132">
        <v>3.08</v>
      </c>
      <c r="O132" s="2">
        <v>38440</v>
      </c>
      <c r="P132">
        <v>3.0350000000000001</v>
      </c>
      <c r="Q132" s="2">
        <v>38440</v>
      </c>
      <c r="R132">
        <v>3.02</v>
      </c>
      <c r="S132" s="2">
        <v>38434</v>
      </c>
      <c r="T132">
        <v>3.04</v>
      </c>
      <c r="U132" s="2">
        <v>38433</v>
      </c>
      <c r="V132">
        <v>3.02</v>
      </c>
      <c r="W132" s="2">
        <v>38380</v>
      </c>
      <c r="X132">
        <v>2.77</v>
      </c>
      <c r="Y132" s="2">
        <v>38433</v>
      </c>
      <c r="Z132">
        <v>3.05</v>
      </c>
      <c r="AA132" s="2">
        <v>38433</v>
      </c>
      <c r="AB132">
        <v>3.105</v>
      </c>
      <c r="AC132" s="2">
        <v>38433</v>
      </c>
      <c r="AD132">
        <v>3.125</v>
      </c>
      <c r="AE132" s="2">
        <v>38434</v>
      </c>
      <c r="AF132">
        <v>3.13</v>
      </c>
    </row>
    <row r="133" spans="5:32" x14ac:dyDescent="0.25">
      <c r="E133" s="2">
        <v>38386</v>
      </c>
      <c r="F133">
        <v>2.605</v>
      </c>
      <c r="G133" s="2">
        <v>38442</v>
      </c>
      <c r="H133">
        <v>3.1150000000000002</v>
      </c>
      <c r="I133" s="2">
        <v>38440</v>
      </c>
      <c r="J133">
        <v>3.1</v>
      </c>
      <c r="K133" s="2">
        <v>38434</v>
      </c>
      <c r="L133">
        <v>3.1</v>
      </c>
      <c r="M133" s="2">
        <v>38440</v>
      </c>
      <c r="N133">
        <v>3.0550000000000002</v>
      </c>
      <c r="O133" s="2">
        <v>38441</v>
      </c>
      <c r="P133">
        <v>3.03</v>
      </c>
      <c r="Q133" s="2">
        <v>38441</v>
      </c>
      <c r="R133">
        <v>3.02</v>
      </c>
      <c r="S133" s="2">
        <v>38440</v>
      </c>
      <c r="T133">
        <v>3.03</v>
      </c>
      <c r="U133" s="2">
        <v>38434</v>
      </c>
      <c r="V133">
        <v>3.02</v>
      </c>
      <c r="W133" s="2">
        <v>38383</v>
      </c>
      <c r="X133">
        <v>2.74</v>
      </c>
      <c r="Y133" s="2">
        <v>38434</v>
      </c>
      <c r="Z133">
        <v>3.05</v>
      </c>
      <c r="AA133" s="2">
        <v>38434</v>
      </c>
      <c r="AB133">
        <v>3.1</v>
      </c>
      <c r="AC133" s="2">
        <v>38434</v>
      </c>
      <c r="AD133">
        <v>3.12</v>
      </c>
      <c r="AE133" s="2">
        <v>38440</v>
      </c>
      <c r="AF133">
        <v>3.1150000000000002</v>
      </c>
    </row>
    <row r="134" spans="5:32" x14ac:dyDescent="0.25">
      <c r="E134" s="2">
        <v>38387</v>
      </c>
      <c r="F134">
        <v>2.64</v>
      </c>
      <c r="G134" s="2">
        <v>38443</v>
      </c>
      <c r="H134">
        <v>3.16</v>
      </c>
      <c r="I134" s="2">
        <v>38441</v>
      </c>
      <c r="J134">
        <v>3.1</v>
      </c>
      <c r="K134" s="2">
        <v>38440</v>
      </c>
      <c r="L134">
        <v>3.0750000000000002</v>
      </c>
      <c r="M134" s="2">
        <v>38441</v>
      </c>
      <c r="N134">
        <v>3.06</v>
      </c>
      <c r="O134" s="2">
        <v>38442</v>
      </c>
      <c r="P134">
        <v>3.03</v>
      </c>
      <c r="Q134" s="2">
        <v>38442</v>
      </c>
      <c r="R134">
        <v>3.02</v>
      </c>
      <c r="S134" s="2">
        <v>38441</v>
      </c>
      <c r="T134">
        <v>3.03</v>
      </c>
      <c r="U134" s="2">
        <v>38440</v>
      </c>
      <c r="V134">
        <v>3.0049999999999999</v>
      </c>
      <c r="W134" s="2">
        <v>38384</v>
      </c>
      <c r="X134">
        <v>2.7850000000000001</v>
      </c>
      <c r="Y134" s="2">
        <v>38440</v>
      </c>
      <c r="Z134">
        <v>3.03</v>
      </c>
      <c r="AA134" s="2">
        <v>38440</v>
      </c>
      <c r="AB134">
        <v>3.0750000000000002</v>
      </c>
      <c r="AC134" s="2">
        <v>38440</v>
      </c>
      <c r="AD134">
        <v>3.1</v>
      </c>
      <c r="AE134" s="2">
        <v>38441</v>
      </c>
      <c r="AF134">
        <v>3.12</v>
      </c>
    </row>
    <row r="135" spans="5:32" x14ac:dyDescent="0.25">
      <c r="E135" s="2">
        <v>38390</v>
      </c>
      <c r="F135">
        <v>2.65</v>
      </c>
      <c r="G135" s="2">
        <v>38446</v>
      </c>
      <c r="H135">
        <v>3.145</v>
      </c>
      <c r="I135" s="2">
        <v>38442</v>
      </c>
      <c r="J135">
        <v>3.1</v>
      </c>
      <c r="K135" s="2">
        <v>38441</v>
      </c>
      <c r="L135">
        <v>3.07</v>
      </c>
      <c r="M135" s="2">
        <v>38442</v>
      </c>
      <c r="N135">
        <v>3.06</v>
      </c>
      <c r="O135" s="2">
        <v>38443</v>
      </c>
      <c r="P135">
        <v>3.0550000000000002</v>
      </c>
      <c r="Q135" s="2">
        <v>38443</v>
      </c>
      <c r="R135">
        <v>3.0449999999999999</v>
      </c>
      <c r="S135" s="2">
        <v>38442</v>
      </c>
      <c r="T135">
        <v>3.03</v>
      </c>
      <c r="U135" s="2">
        <v>38441</v>
      </c>
      <c r="V135">
        <v>3</v>
      </c>
      <c r="W135" s="2">
        <v>38385</v>
      </c>
      <c r="X135">
        <v>2.7450000000000001</v>
      </c>
      <c r="Y135" s="2">
        <v>38441</v>
      </c>
      <c r="Z135">
        <v>3.03</v>
      </c>
      <c r="AA135" s="2">
        <v>38441</v>
      </c>
      <c r="AB135">
        <v>3.08</v>
      </c>
      <c r="AC135" s="2">
        <v>38441</v>
      </c>
      <c r="AD135">
        <v>3.1</v>
      </c>
      <c r="AE135" s="2">
        <v>38442</v>
      </c>
      <c r="AF135">
        <v>3.12</v>
      </c>
    </row>
    <row r="136" spans="5:32" x14ac:dyDescent="0.25">
      <c r="E136" s="2">
        <v>38391</v>
      </c>
      <c r="F136">
        <v>2.67</v>
      </c>
      <c r="G136" s="2">
        <v>38447</v>
      </c>
      <c r="H136">
        <v>3.145</v>
      </c>
      <c r="I136" s="2">
        <v>38443</v>
      </c>
      <c r="J136">
        <v>3.125</v>
      </c>
      <c r="K136" s="2">
        <v>38442</v>
      </c>
      <c r="L136">
        <v>3.07</v>
      </c>
      <c r="M136" s="2">
        <v>38443</v>
      </c>
      <c r="N136">
        <v>3.0750000000000002</v>
      </c>
      <c r="O136" s="2">
        <v>38446</v>
      </c>
      <c r="P136">
        <v>3.03</v>
      </c>
      <c r="Q136" s="2">
        <v>38446</v>
      </c>
      <c r="R136">
        <v>3.0150000000000001</v>
      </c>
      <c r="S136" s="2">
        <v>38443</v>
      </c>
      <c r="T136">
        <v>3.02</v>
      </c>
      <c r="U136" s="2">
        <v>38442</v>
      </c>
      <c r="V136">
        <v>3</v>
      </c>
      <c r="W136" s="2">
        <v>38386</v>
      </c>
      <c r="X136">
        <v>2.7549999999999999</v>
      </c>
      <c r="Y136" s="2">
        <v>38442</v>
      </c>
      <c r="Z136">
        <v>3.03</v>
      </c>
      <c r="AA136" s="2">
        <v>38442</v>
      </c>
      <c r="AB136">
        <v>3.08</v>
      </c>
      <c r="AC136" s="2">
        <v>38442</v>
      </c>
      <c r="AD136">
        <v>3.1</v>
      </c>
      <c r="AE136" s="2">
        <v>38443</v>
      </c>
      <c r="AF136">
        <v>3.1</v>
      </c>
    </row>
    <row r="137" spans="5:32" x14ac:dyDescent="0.25">
      <c r="E137" s="2">
        <v>38392</v>
      </c>
      <c r="F137">
        <v>2.7250000000000001</v>
      </c>
      <c r="G137" s="2">
        <v>38448</v>
      </c>
      <c r="H137">
        <v>3.145</v>
      </c>
      <c r="I137" s="2">
        <v>38446</v>
      </c>
      <c r="J137">
        <v>3.11</v>
      </c>
      <c r="K137" s="2">
        <v>38443</v>
      </c>
      <c r="L137">
        <v>3.1</v>
      </c>
      <c r="M137" s="2">
        <v>38446</v>
      </c>
      <c r="N137">
        <v>3.0550000000000002</v>
      </c>
      <c r="O137" s="2">
        <v>38447</v>
      </c>
      <c r="P137">
        <v>3.03</v>
      </c>
      <c r="Q137" s="2">
        <v>38447</v>
      </c>
      <c r="R137">
        <v>3.01</v>
      </c>
      <c r="S137" s="2">
        <v>38446</v>
      </c>
      <c r="T137">
        <v>3.0049999999999999</v>
      </c>
      <c r="U137" s="2">
        <v>38443</v>
      </c>
      <c r="V137">
        <v>3.01</v>
      </c>
      <c r="W137" s="2">
        <v>38387</v>
      </c>
      <c r="X137">
        <v>2.7250000000000001</v>
      </c>
      <c r="Y137" s="2">
        <v>38443</v>
      </c>
      <c r="Z137">
        <v>3.02</v>
      </c>
      <c r="AA137" s="2">
        <v>38443</v>
      </c>
      <c r="AB137">
        <v>3.0750000000000002</v>
      </c>
      <c r="AC137" s="2">
        <v>38443</v>
      </c>
      <c r="AD137">
        <v>3.0950000000000002</v>
      </c>
      <c r="AE137" s="2">
        <v>38446</v>
      </c>
      <c r="AF137">
        <v>3.105</v>
      </c>
    </row>
    <row r="138" spans="5:32" x14ac:dyDescent="0.25">
      <c r="E138" s="2">
        <v>38393</v>
      </c>
      <c r="F138">
        <v>2.7549999999999999</v>
      </c>
      <c r="G138" s="2">
        <v>38449</v>
      </c>
      <c r="H138">
        <v>3.085</v>
      </c>
      <c r="I138" s="2">
        <v>38447</v>
      </c>
      <c r="J138">
        <v>3.11</v>
      </c>
      <c r="K138" s="2">
        <v>38446</v>
      </c>
      <c r="L138">
        <v>3.0750000000000002</v>
      </c>
      <c r="M138" s="2">
        <v>38447</v>
      </c>
      <c r="N138">
        <v>3.05</v>
      </c>
      <c r="O138" s="2">
        <v>38448</v>
      </c>
      <c r="P138">
        <v>3.03</v>
      </c>
      <c r="Q138" s="2">
        <v>38448</v>
      </c>
      <c r="R138">
        <v>3.01</v>
      </c>
      <c r="S138" s="2">
        <v>38447</v>
      </c>
      <c r="T138">
        <v>3</v>
      </c>
      <c r="U138" s="2">
        <v>38446</v>
      </c>
      <c r="V138">
        <v>2.9950000000000001</v>
      </c>
      <c r="W138" s="2">
        <v>38390</v>
      </c>
      <c r="X138">
        <v>2.7250000000000001</v>
      </c>
      <c r="Y138" s="2">
        <v>38446</v>
      </c>
      <c r="Z138">
        <v>3.0150000000000001</v>
      </c>
      <c r="AA138" s="2">
        <v>38446</v>
      </c>
      <c r="AB138">
        <v>3.0550000000000002</v>
      </c>
      <c r="AC138" s="2">
        <v>38446</v>
      </c>
      <c r="AD138">
        <v>3.085</v>
      </c>
      <c r="AE138" s="2">
        <v>38447</v>
      </c>
      <c r="AF138">
        <v>3.1</v>
      </c>
    </row>
    <row r="139" spans="5:32" x14ac:dyDescent="0.25">
      <c r="E139" s="2">
        <v>38394</v>
      </c>
      <c r="F139">
        <v>2.7650000000000001</v>
      </c>
      <c r="G139" s="2">
        <v>38450</v>
      </c>
      <c r="H139">
        <v>3.12</v>
      </c>
      <c r="I139" s="2">
        <v>38448</v>
      </c>
      <c r="J139">
        <v>3.11</v>
      </c>
      <c r="K139" s="2">
        <v>38447</v>
      </c>
      <c r="L139">
        <v>3.07</v>
      </c>
      <c r="M139" s="2">
        <v>38448</v>
      </c>
      <c r="N139">
        <v>3.05</v>
      </c>
      <c r="O139" s="2">
        <v>38449</v>
      </c>
      <c r="P139">
        <v>2.9550000000000001</v>
      </c>
      <c r="Q139" s="2">
        <v>38449</v>
      </c>
      <c r="R139">
        <v>2.9550000000000001</v>
      </c>
      <c r="S139" s="2">
        <v>38448</v>
      </c>
      <c r="T139">
        <v>3</v>
      </c>
      <c r="U139" s="2">
        <v>38447</v>
      </c>
      <c r="V139">
        <v>2.99</v>
      </c>
      <c r="W139" s="2">
        <v>38391</v>
      </c>
      <c r="X139">
        <v>2.7349999999999999</v>
      </c>
      <c r="Y139" s="2">
        <v>38447</v>
      </c>
      <c r="Z139">
        <v>3.01</v>
      </c>
      <c r="AA139" s="2">
        <v>38447</v>
      </c>
      <c r="AB139">
        <v>3.05</v>
      </c>
      <c r="AC139" s="2">
        <v>38447</v>
      </c>
      <c r="AD139">
        <v>3.08</v>
      </c>
      <c r="AE139" s="2">
        <v>38448</v>
      </c>
      <c r="AF139">
        <v>3.1</v>
      </c>
    </row>
    <row r="140" spans="5:32" x14ac:dyDescent="0.25">
      <c r="E140" s="2">
        <v>38398</v>
      </c>
      <c r="F140">
        <v>2.7650000000000001</v>
      </c>
      <c r="G140" s="2">
        <v>38453</v>
      </c>
      <c r="H140">
        <v>3.1349999999999998</v>
      </c>
      <c r="I140" s="2">
        <v>38449</v>
      </c>
      <c r="J140">
        <v>3.0449999999999999</v>
      </c>
      <c r="K140" s="2">
        <v>38448</v>
      </c>
      <c r="L140">
        <v>3.07</v>
      </c>
      <c r="M140" s="2">
        <v>38449</v>
      </c>
      <c r="N140">
        <v>2.9750000000000001</v>
      </c>
      <c r="O140" s="2">
        <v>38450</v>
      </c>
      <c r="P140">
        <v>2.9649999999999999</v>
      </c>
      <c r="Q140" s="2">
        <v>38450</v>
      </c>
      <c r="R140">
        <v>2.9649999999999999</v>
      </c>
      <c r="S140" s="2">
        <v>38449</v>
      </c>
      <c r="T140">
        <v>2.95</v>
      </c>
      <c r="U140" s="2">
        <v>38448</v>
      </c>
      <c r="V140">
        <v>2.99</v>
      </c>
      <c r="W140" s="2">
        <v>38392</v>
      </c>
      <c r="X140">
        <v>2.7850000000000001</v>
      </c>
      <c r="Y140" s="2">
        <v>38448</v>
      </c>
      <c r="Z140">
        <v>3.01</v>
      </c>
      <c r="AA140" s="2">
        <v>38448</v>
      </c>
      <c r="AB140">
        <v>3.05</v>
      </c>
      <c r="AC140" s="2">
        <v>38448</v>
      </c>
      <c r="AD140">
        <v>3.08</v>
      </c>
      <c r="AE140" s="2">
        <v>38449</v>
      </c>
      <c r="AF140">
        <v>3.06</v>
      </c>
    </row>
    <row r="141" spans="5:32" x14ac:dyDescent="0.25">
      <c r="E141" s="2">
        <v>38399</v>
      </c>
      <c r="F141">
        <v>2.7650000000000001</v>
      </c>
      <c r="G141" s="2">
        <v>38454</v>
      </c>
      <c r="H141">
        <v>3.1150000000000002</v>
      </c>
      <c r="I141" s="2">
        <v>38450</v>
      </c>
      <c r="J141">
        <v>3.0550000000000002</v>
      </c>
      <c r="K141" s="2">
        <v>38449</v>
      </c>
      <c r="L141">
        <v>3.0049999999999999</v>
      </c>
      <c r="M141" s="2">
        <v>38450</v>
      </c>
      <c r="N141">
        <v>2.9950000000000001</v>
      </c>
      <c r="O141" s="2">
        <v>38453</v>
      </c>
      <c r="P141">
        <v>2.9750000000000001</v>
      </c>
      <c r="Q141" s="2">
        <v>38453</v>
      </c>
      <c r="R141">
        <v>2.9750000000000001</v>
      </c>
      <c r="S141" s="2">
        <v>38450</v>
      </c>
      <c r="T141">
        <v>2.9550000000000001</v>
      </c>
      <c r="U141" s="2">
        <v>38449</v>
      </c>
      <c r="V141">
        <v>2.9249999999999998</v>
      </c>
      <c r="W141" s="2">
        <v>38393</v>
      </c>
      <c r="X141">
        <v>2.7800000000000002</v>
      </c>
      <c r="Y141" s="2">
        <v>38449</v>
      </c>
      <c r="Z141">
        <v>2.9649999999999999</v>
      </c>
      <c r="AA141" s="2">
        <v>38449</v>
      </c>
      <c r="AB141">
        <v>3.0150000000000001</v>
      </c>
      <c r="AC141" s="2">
        <v>38449</v>
      </c>
      <c r="AD141">
        <v>3.04</v>
      </c>
      <c r="AE141" s="2">
        <v>38450</v>
      </c>
      <c r="AF141">
        <v>3.0649999999999999</v>
      </c>
    </row>
    <row r="142" spans="5:32" x14ac:dyDescent="0.25">
      <c r="E142" s="2">
        <v>38400</v>
      </c>
      <c r="F142">
        <v>2.7650000000000001</v>
      </c>
      <c r="G142" s="2">
        <v>38455</v>
      </c>
      <c r="H142">
        <v>3.085</v>
      </c>
      <c r="I142" s="2">
        <v>38453</v>
      </c>
      <c r="J142">
        <v>3.0750000000000002</v>
      </c>
      <c r="K142" s="2">
        <v>38450</v>
      </c>
      <c r="L142">
        <v>3.0150000000000001</v>
      </c>
      <c r="M142" s="2">
        <v>38453</v>
      </c>
      <c r="N142">
        <v>3.0150000000000001</v>
      </c>
      <c r="O142" s="2">
        <v>38454</v>
      </c>
      <c r="P142">
        <v>2.98</v>
      </c>
      <c r="Q142" s="2">
        <v>38454</v>
      </c>
      <c r="R142">
        <v>2.9699999999999998</v>
      </c>
      <c r="S142" s="2">
        <v>38453</v>
      </c>
      <c r="T142">
        <v>2.9649999999999999</v>
      </c>
      <c r="U142" s="2">
        <v>38450</v>
      </c>
      <c r="V142">
        <v>2.9449999999999998</v>
      </c>
      <c r="W142" s="2">
        <v>38394</v>
      </c>
      <c r="X142">
        <v>2.7749999999999999</v>
      </c>
      <c r="Y142" s="2">
        <v>38450</v>
      </c>
      <c r="Z142">
        <v>2.9849999999999999</v>
      </c>
      <c r="AA142" s="2">
        <v>38450</v>
      </c>
      <c r="AB142">
        <v>3.0249999999999999</v>
      </c>
      <c r="AC142" s="2">
        <v>38450</v>
      </c>
      <c r="AD142">
        <v>3.0449999999999999</v>
      </c>
      <c r="AE142" s="2">
        <v>38453</v>
      </c>
      <c r="AF142">
        <v>3.0649999999999999</v>
      </c>
    </row>
    <row r="143" spans="5:32" x14ac:dyDescent="0.25">
      <c r="E143" s="2">
        <v>38401</v>
      </c>
      <c r="F143">
        <v>2.86</v>
      </c>
      <c r="G143" s="2">
        <v>38456</v>
      </c>
      <c r="H143">
        <v>3.0150000000000001</v>
      </c>
      <c r="I143" s="2">
        <v>38454</v>
      </c>
      <c r="J143">
        <v>3.06</v>
      </c>
      <c r="K143" s="2">
        <v>38453</v>
      </c>
      <c r="L143">
        <v>3.0249999999999999</v>
      </c>
      <c r="M143" s="2">
        <v>38454</v>
      </c>
      <c r="N143">
        <v>3.02</v>
      </c>
      <c r="O143" s="2">
        <v>38455</v>
      </c>
      <c r="P143">
        <v>2.9750000000000001</v>
      </c>
      <c r="Q143" s="2">
        <v>38455</v>
      </c>
      <c r="R143">
        <v>2.9750000000000001</v>
      </c>
      <c r="S143" s="2">
        <v>38454</v>
      </c>
      <c r="T143">
        <v>2.9750000000000001</v>
      </c>
      <c r="U143" s="2">
        <v>38453</v>
      </c>
      <c r="V143">
        <v>2.9550000000000001</v>
      </c>
      <c r="W143" s="2">
        <v>38398</v>
      </c>
      <c r="X143">
        <v>2.77</v>
      </c>
      <c r="Y143" s="2">
        <v>38453</v>
      </c>
      <c r="Z143">
        <v>2.9849999999999999</v>
      </c>
      <c r="AA143" s="2">
        <v>38453</v>
      </c>
      <c r="AB143">
        <v>3.0249999999999999</v>
      </c>
      <c r="AC143" s="2">
        <v>38453</v>
      </c>
      <c r="AD143">
        <v>3.0449999999999999</v>
      </c>
      <c r="AE143" s="2">
        <v>38454</v>
      </c>
      <c r="AF143">
        <v>3.07</v>
      </c>
    </row>
    <row r="144" spans="5:32" x14ac:dyDescent="0.25">
      <c r="E144" s="2">
        <v>38404</v>
      </c>
      <c r="F144">
        <v>2.855</v>
      </c>
      <c r="G144" s="2">
        <v>38457</v>
      </c>
      <c r="H144">
        <v>2.9849999999999999</v>
      </c>
      <c r="I144" s="2">
        <v>38455</v>
      </c>
      <c r="J144">
        <v>3.0150000000000001</v>
      </c>
      <c r="K144" s="2">
        <v>38454</v>
      </c>
      <c r="L144">
        <v>3.03</v>
      </c>
      <c r="M144" s="2">
        <v>38455</v>
      </c>
      <c r="N144">
        <v>2.98</v>
      </c>
      <c r="O144" s="2">
        <v>38456</v>
      </c>
      <c r="P144">
        <v>2.94</v>
      </c>
      <c r="Q144" s="2">
        <v>38456</v>
      </c>
      <c r="R144">
        <v>2.94</v>
      </c>
      <c r="S144" s="2">
        <v>38455</v>
      </c>
      <c r="T144">
        <v>2.9550000000000001</v>
      </c>
      <c r="U144" s="2">
        <v>38454</v>
      </c>
      <c r="V144">
        <v>2.9550000000000001</v>
      </c>
      <c r="W144" s="2">
        <v>38399</v>
      </c>
      <c r="X144">
        <v>2.77</v>
      </c>
      <c r="Y144" s="2">
        <v>38454</v>
      </c>
      <c r="Z144">
        <v>3</v>
      </c>
      <c r="AA144" s="2">
        <v>38454</v>
      </c>
      <c r="AB144">
        <v>3.0249999999999999</v>
      </c>
      <c r="AC144" s="2">
        <v>38454</v>
      </c>
      <c r="AD144">
        <v>3.0449999999999999</v>
      </c>
      <c r="AE144" s="2">
        <v>38455</v>
      </c>
      <c r="AF144">
        <v>3.0550000000000002</v>
      </c>
    </row>
    <row r="145" spans="5:32" x14ac:dyDescent="0.25">
      <c r="E145" s="2">
        <v>38405</v>
      </c>
      <c r="F145">
        <v>2.855</v>
      </c>
      <c r="G145" s="2">
        <v>38460</v>
      </c>
      <c r="H145">
        <v>3.0150000000000001</v>
      </c>
      <c r="I145" s="2">
        <v>38456</v>
      </c>
      <c r="J145">
        <v>2.9550000000000001</v>
      </c>
      <c r="K145" s="2">
        <v>38455</v>
      </c>
      <c r="L145">
        <v>2.9950000000000001</v>
      </c>
      <c r="M145" s="2">
        <v>38456</v>
      </c>
      <c r="N145">
        <v>2.9550000000000001</v>
      </c>
      <c r="O145" s="2">
        <v>38457</v>
      </c>
      <c r="P145">
        <v>2.94</v>
      </c>
      <c r="Q145" s="2">
        <v>38457</v>
      </c>
      <c r="R145">
        <v>2.9249999999999998</v>
      </c>
      <c r="S145" s="2">
        <v>38456</v>
      </c>
      <c r="T145">
        <v>2.9449999999999998</v>
      </c>
      <c r="U145" s="2">
        <v>38455</v>
      </c>
      <c r="V145">
        <v>2.9649999999999999</v>
      </c>
      <c r="W145" s="2">
        <v>38400</v>
      </c>
      <c r="X145">
        <v>2.77</v>
      </c>
      <c r="Y145" s="2">
        <v>38455</v>
      </c>
      <c r="Z145">
        <v>2.98</v>
      </c>
      <c r="AA145" s="2">
        <v>38455</v>
      </c>
      <c r="AB145">
        <v>3.0350000000000001</v>
      </c>
      <c r="AC145" s="2">
        <v>38455</v>
      </c>
      <c r="AD145">
        <v>3.0449999999999999</v>
      </c>
      <c r="AE145" s="2">
        <v>38456</v>
      </c>
      <c r="AF145">
        <v>3.05</v>
      </c>
    </row>
    <row r="146" spans="5:32" x14ac:dyDescent="0.25">
      <c r="E146" s="2">
        <v>38406</v>
      </c>
      <c r="F146">
        <v>2.855</v>
      </c>
      <c r="G146" s="2">
        <v>38461</v>
      </c>
      <c r="H146">
        <v>3.0449999999999999</v>
      </c>
      <c r="I146" s="2">
        <v>38457</v>
      </c>
      <c r="J146">
        <v>2.94</v>
      </c>
      <c r="K146" s="2">
        <v>38456</v>
      </c>
      <c r="L146">
        <v>2.9449999999999998</v>
      </c>
      <c r="M146" s="2">
        <v>38457</v>
      </c>
      <c r="N146">
        <v>2.98</v>
      </c>
      <c r="O146" s="2">
        <v>38460</v>
      </c>
      <c r="P146">
        <v>2.95</v>
      </c>
      <c r="Q146" s="2">
        <v>38460</v>
      </c>
      <c r="R146">
        <v>2.915</v>
      </c>
      <c r="S146" s="2">
        <v>38457</v>
      </c>
      <c r="T146">
        <v>2.9350000000000001</v>
      </c>
      <c r="U146" s="2">
        <v>38456</v>
      </c>
      <c r="V146">
        <v>2.9449999999999998</v>
      </c>
      <c r="W146" s="2">
        <v>38401</v>
      </c>
      <c r="X146">
        <v>2.8650000000000002</v>
      </c>
      <c r="Y146" s="2">
        <v>38456</v>
      </c>
      <c r="Z146">
        <v>2.98</v>
      </c>
      <c r="AA146" s="2">
        <v>38456</v>
      </c>
      <c r="AB146">
        <v>3.02</v>
      </c>
      <c r="AC146" s="2">
        <v>38456</v>
      </c>
      <c r="AD146">
        <v>3.0449999999999999</v>
      </c>
      <c r="AE146" s="2">
        <v>38457</v>
      </c>
      <c r="AF146">
        <v>3.0449999999999999</v>
      </c>
    </row>
    <row r="147" spans="5:32" x14ac:dyDescent="0.25">
      <c r="E147" s="2">
        <v>38407</v>
      </c>
      <c r="F147">
        <v>2.855</v>
      </c>
      <c r="G147" s="2">
        <v>38462</v>
      </c>
      <c r="H147">
        <v>3.08</v>
      </c>
      <c r="I147" s="2">
        <v>38460</v>
      </c>
      <c r="J147">
        <v>2.9550000000000001</v>
      </c>
      <c r="K147" s="2">
        <v>38457</v>
      </c>
      <c r="L147">
        <v>2.95</v>
      </c>
      <c r="M147" s="2">
        <v>38460</v>
      </c>
      <c r="N147">
        <v>2.9649999999999999</v>
      </c>
      <c r="O147" s="2">
        <v>38461</v>
      </c>
      <c r="P147">
        <v>2.9649999999999999</v>
      </c>
      <c r="Q147" s="2">
        <v>38461</v>
      </c>
      <c r="R147">
        <v>2.9350000000000001</v>
      </c>
      <c r="S147" s="2">
        <v>38460</v>
      </c>
      <c r="T147">
        <v>2.92</v>
      </c>
      <c r="U147" s="2">
        <v>38457</v>
      </c>
      <c r="V147">
        <v>2.9249999999999998</v>
      </c>
      <c r="W147" s="2">
        <v>38404</v>
      </c>
      <c r="X147">
        <v>2.87</v>
      </c>
      <c r="Y147" s="2">
        <v>38457</v>
      </c>
      <c r="Z147">
        <v>2.9750000000000001</v>
      </c>
      <c r="AA147" s="2">
        <v>38457</v>
      </c>
      <c r="AB147">
        <v>3.0150000000000001</v>
      </c>
      <c r="AC147" s="2">
        <v>38457</v>
      </c>
      <c r="AD147">
        <v>3.0350000000000001</v>
      </c>
      <c r="AE147" s="2">
        <v>38460</v>
      </c>
      <c r="AF147">
        <v>3.04</v>
      </c>
    </row>
    <row r="148" spans="5:32" x14ac:dyDescent="0.25">
      <c r="E148" s="2">
        <v>38408</v>
      </c>
      <c r="F148">
        <v>2.855</v>
      </c>
      <c r="G148" s="2">
        <v>38463</v>
      </c>
      <c r="H148">
        <v>3.11</v>
      </c>
      <c r="I148" s="2">
        <v>38461</v>
      </c>
      <c r="J148">
        <v>2.9649999999999999</v>
      </c>
      <c r="K148" s="2">
        <v>38460</v>
      </c>
      <c r="L148">
        <v>2.9550000000000001</v>
      </c>
      <c r="M148" s="2">
        <v>38461</v>
      </c>
      <c r="N148">
        <v>2.9849999999999999</v>
      </c>
      <c r="O148" s="2">
        <v>38462</v>
      </c>
      <c r="P148">
        <v>2.9750000000000001</v>
      </c>
      <c r="Q148" s="2">
        <v>38462</v>
      </c>
      <c r="R148">
        <v>2.9550000000000001</v>
      </c>
      <c r="S148" s="2">
        <v>38461</v>
      </c>
      <c r="T148">
        <v>2.9449999999999998</v>
      </c>
      <c r="U148" s="2">
        <v>38460</v>
      </c>
      <c r="V148">
        <v>2.9249999999999998</v>
      </c>
      <c r="W148" s="2">
        <v>38405</v>
      </c>
      <c r="X148">
        <v>2.87</v>
      </c>
      <c r="Y148" s="2">
        <v>38460</v>
      </c>
      <c r="Z148">
        <v>2.96</v>
      </c>
      <c r="AA148" s="2">
        <v>38460</v>
      </c>
      <c r="AB148">
        <v>3.0049999999999999</v>
      </c>
      <c r="AC148" s="2">
        <v>38460</v>
      </c>
      <c r="AD148">
        <v>3.0249999999999999</v>
      </c>
      <c r="AE148" s="2">
        <v>38461</v>
      </c>
      <c r="AF148">
        <v>3.0449999999999999</v>
      </c>
    </row>
    <row r="149" spans="5:32" x14ac:dyDescent="0.25">
      <c r="E149" s="2">
        <v>38411</v>
      </c>
      <c r="F149">
        <v>2.9849999999999999</v>
      </c>
      <c r="G149" s="2">
        <v>38464</v>
      </c>
      <c r="H149">
        <v>3.1850000000000001</v>
      </c>
      <c r="I149" s="2">
        <v>38462</v>
      </c>
      <c r="J149">
        <v>3.01</v>
      </c>
      <c r="K149" s="2">
        <v>38461</v>
      </c>
      <c r="L149">
        <v>2.9649999999999999</v>
      </c>
      <c r="M149" s="2">
        <v>38462</v>
      </c>
      <c r="N149">
        <v>3</v>
      </c>
      <c r="O149" s="2">
        <v>38463</v>
      </c>
      <c r="P149">
        <v>2.9950000000000001</v>
      </c>
      <c r="Q149" s="2">
        <v>38463</v>
      </c>
      <c r="R149">
        <v>2.9750000000000001</v>
      </c>
      <c r="S149" s="2">
        <v>38462</v>
      </c>
      <c r="T149">
        <v>2.9550000000000001</v>
      </c>
      <c r="U149" s="2">
        <v>38461</v>
      </c>
      <c r="V149">
        <v>2.9350000000000001</v>
      </c>
      <c r="W149" s="2">
        <v>38406</v>
      </c>
      <c r="X149">
        <v>2.87</v>
      </c>
      <c r="Y149" s="2">
        <v>38461</v>
      </c>
      <c r="Z149">
        <v>2.9649999999999999</v>
      </c>
      <c r="AA149" s="2">
        <v>38461</v>
      </c>
      <c r="AB149">
        <v>3.0150000000000001</v>
      </c>
      <c r="AC149" s="2">
        <v>38461</v>
      </c>
      <c r="AD149">
        <v>3.0249999999999999</v>
      </c>
      <c r="AE149" s="2">
        <v>38462</v>
      </c>
      <c r="AF149">
        <v>3.0550000000000002</v>
      </c>
    </row>
    <row r="150" spans="5:32" x14ac:dyDescent="0.25">
      <c r="E150" s="2">
        <v>38412</v>
      </c>
      <c r="F150">
        <v>3.03</v>
      </c>
      <c r="G150" s="2">
        <v>38467</v>
      </c>
      <c r="H150">
        <v>3.26</v>
      </c>
      <c r="I150" s="2">
        <v>38463</v>
      </c>
      <c r="J150">
        <v>3.07</v>
      </c>
      <c r="K150" s="2">
        <v>38462</v>
      </c>
      <c r="L150">
        <v>2.9849999999999999</v>
      </c>
      <c r="M150" s="2">
        <v>38463</v>
      </c>
      <c r="N150">
        <v>3.0249999999999999</v>
      </c>
      <c r="O150" s="2">
        <v>38464</v>
      </c>
      <c r="P150">
        <v>3.0249999999999999</v>
      </c>
      <c r="Q150" s="2">
        <v>38464</v>
      </c>
      <c r="R150">
        <v>3</v>
      </c>
      <c r="S150" s="2">
        <v>38463</v>
      </c>
      <c r="T150">
        <v>2.96</v>
      </c>
      <c r="U150" s="2">
        <v>38462</v>
      </c>
      <c r="V150">
        <v>2.9550000000000001</v>
      </c>
      <c r="W150" s="2">
        <v>38407</v>
      </c>
      <c r="X150">
        <v>2.87</v>
      </c>
      <c r="Y150" s="2">
        <v>38462</v>
      </c>
      <c r="Z150">
        <v>2.9849999999999999</v>
      </c>
      <c r="AA150" s="2">
        <v>38462</v>
      </c>
      <c r="AB150">
        <v>3.0249999999999999</v>
      </c>
      <c r="AC150" s="2">
        <v>38462</v>
      </c>
      <c r="AD150">
        <v>3.0350000000000001</v>
      </c>
      <c r="AE150" s="2">
        <v>38463</v>
      </c>
      <c r="AF150">
        <v>3.0750000000000002</v>
      </c>
    </row>
    <row r="151" spans="5:32" x14ac:dyDescent="0.25">
      <c r="E151" s="2">
        <v>38413</v>
      </c>
      <c r="F151">
        <v>3.0649999999999999</v>
      </c>
      <c r="G151" s="2">
        <v>38468</v>
      </c>
      <c r="H151">
        <v>3.22</v>
      </c>
      <c r="I151" s="2">
        <v>38464</v>
      </c>
      <c r="J151">
        <v>3.145</v>
      </c>
      <c r="K151" s="2">
        <v>38463</v>
      </c>
      <c r="L151">
        <v>3.03</v>
      </c>
      <c r="M151" s="2">
        <v>38464</v>
      </c>
      <c r="N151">
        <v>3.0750000000000002</v>
      </c>
      <c r="O151" s="2">
        <v>38467</v>
      </c>
      <c r="P151">
        <v>3.0649999999999999</v>
      </c>
      <c r="Q151" s="2">
        <v>38467</v>
      </c>
      <c r="R151">
        <v>3.0350000000000001</v>
      </c>
      <c r="S151" s="2">
        <v>38464</v>
      </c>
      <c r="T151">
        <v>2.9950000000000001</v>
      </c>
      <c r="U151" s="2">
        <v>38463</v>
      </c>
      <c r="V151">
        <v>2.95</v>
      </c>
      <c r="W151" s="2">
        <v>38408</v>
      </c>
      <c r="X151">
        <v>2.87</v>
      </c>
      <c r="Y151" s="2">
        <v>38463</v>
      </c>
      <c r="Z151">
        <v>2.98</v>
      </c>
      <c r="AA151" s="2">
        <v>38463</v>
      </c>
      <c r="AB151">
        <v>3.0449999999999999</v>
      </c>
      <c r="AC151" s="2">
        <v>38463</v>
      </c>
      <c r="AD151">
        <v>3.0649999999999999</v>
      </c>
      <c r="AE151" s="2">
        <v>38464</v>
      </c>
      <c r="AF151">
        <v>3.085</v>
      </c>
    </row>
    <row r="152" spans="5:32" x14ac:dyDescent="0.25">
      <c r="E152" s="2">
        <v>38414</v>
      </c>
      <c r="F152">
        <v>3.04</v>
      </c>
      <c r="G152" s="2">
        <v>38469</v>
      </c>
      <c r="H152">
        <v>3.15</v>
      </c>
      <c r="I152" s="2">
        <v>38467</v>
      </c>
      <c r="J152">
        <v>3.22</v>
      </c>
      <c r="K152" s="2">
        <v>38464</v>
      </c>
      <c r="L152">
        <v>3.0950000000000002</v>
      </c>
      <c r="M152" s="2">
        <v>38467</v>
      </c>
      <c r="N152">
        <v>3.11</v>
      </c>
      <c r="O152" s="2">
        <v>38468</v>
      </c>
      <c r="P152">
        <v>3.0150000000000001</v>
      </c>
      <c r="Q152" s="2">
        <v>38468</v>
      </c>
      <c r="R152">
        <v>3</v>
      </c>
      <c r="S152" s="2">
        <v>38467</v>
      </c>
      <c r="T152">
        <v>3.0150000000000001</v>
      </c>
      <c r="U152" s="2">
        <v>38464</v>
      </c>
      <c r="V152">
        <v>2.9849999999999999</v>
      </c>
      <c r="W152" s="2">
        <v>38411</v>
      </c>
      <c r="X152">
        <v>2.91</v>
      </c>
      <c r="Y152" s="2">
        <v>38464</v>
      </c>
      <c r="Z152">
        <v>3.0049999999999999</v>
      </c>
      <c r="AA152" s="2">
        <v>38464</v>
      </c>
      <c r="AB152">
        <v>3.0550000000000002</v>
      </c>
      <c r="AC152" s="2">
        <v>38464</v>
      </c>
      <c r="AD152">
        <v>3.0649999999999999</v>
      </c>
      <c r="AE152" s="2">
        <v>38467</v>
      </c>
      <c r="AF152">
        <v>3.0750000000000002</v>
      </c>
    </row>
    <row r="153" spans="5:32" x14ac:dyDescent="0.25">
      <c r="E153" s="2">
        <v>38415</v>
      </c>
      <c r="F153">
        <v>3.06</v>
      </c>
      <c r="G153" s="2">
        <v>38470</v>
      </c>
      <c r="H153">
        <v>3.1150000000000002</v>
      </c>
      <c r="I153" s="2">
        <v>38468</v>
      </c>
      <c r="J153">
        <v>3.145</v>
      </c>
      <c r="K153" s="2">
        <v>38467</v>
      </c>
      <c r="L153">
        <v>3.1549999999999998</v>
      </c>
      <c r="M153" s="2">
        <v>38468</v>
      </c>
      <c r="N153">
        <v>3.0350000000000001</v>
      </c>
      <c r="O153" s="2">
        <v>38469</v>
      </c>
      <c r="P153">
        <v>2.9699999999999998</v>
      </c>
      <c r="Q153" s="2">
        <v>38469</v>
      </c>
      <c r="R153">
        <v>2.9550000000000001</v>
      </c>
      <c r="S153" s="2">
        <v>38468</v>
      </c>
      <c r="T153">
        <v>2.9950000000000001</v>
      </c>
      <c r="U153" s="2">
        <v>38467</v>
      </c>
      <c r="V153">
        <v>3.0049999999999999</v>
      </c>
      <c r="W153" s="2">
        <v>38412</v>
      </c>
      <c r="X153">
        <v>2.95</v>
      </c>
      <c r="Y153" s="2">
        <v>38467</v>
      </c>
      <c r="Z153">
        <v>3.0150000000000001</v>
      </c>
      <c r="AA153" s="2">
        <v>38467</v>
      </c>
      <c r="AB153">
        <v>3.0550000000000002</v>
      </c>
      <c r="AC153" s="2">
        <v>38467</v>
      </c>
      <c r="AD153">
        <v>3.0649999999999999</v>
      </c>
      <c r="AE153" s="2">
        <v>38468</v>
      </c>
      <c r="AF153">
        <v>3.03</v>
      </c>
    </row>
    <row r="154" spans="5:32" x14ac:dyDescent="0.25">
      <c r="E154" s="2">
        <v>38418</v>
      </c>
      <c r="F154">
        <v>3.08</v>
      </c>
      <c r="G154" s="2">
        <v>38471</v>
      </c>
      <c r="H154">
        <v>3.14</v>
      </c>
      <c r="I154" s="2">
        <v>38469</v>
      </c>
      <c r="J154">
        <v>3.105</v>
      </c>
      <c r="K154" s="2">
        <v>38468</v>
      </c>
      <c r="L154">
        <v>3.08</v>
      </c>
      <c r="M154" s="2">
        <v>38469</v>
      </c>
      <c r="N154">
        <v>2.98</v>
      </c>
      <c r="O154" s="2">
        <v>38470</v>
      </c>
      <c r="P154">
        <v>2.9550000000000001</v>
      </c>
      <c r="Q154" s="2">
        <v>38470</v>
      </c>
      <c r="R154">
        <v>2.94</v>
      </c>
      <c r="S154" s="2">
        <v>38469</v>
      </c>
      <c r="T154">
        <v>2.9350000000000001</v>
      </c>
      <c r="U154" s="2">
        <v>38468</v>
      </c>
      <c r="V154">
        <v>2.9750000000000001</v>
      </c>
      <c r="W154" s="2">
        <v>38413</v>
      </c>
      <c r="X154">
        <v>2.9750000000000001</v>
      </c>
      <c r="Y154" s="2">
        <v>38468</v>
      </c>
      <c r="Z154">
        <v>2.98</v>
      </c>
      <c r="AA154" s="2">
        <v>38468</v>
      </c>
      <c r="AB154">
        <v>3.02</v>
      </c>
      <c r="AC154" s="2">
        <v>38468</v>
      </c>
      <c r="AD154">
        <v>3.0249999999999999</v>
      </c>
      <c r="AE154" s="2">
        <v>38469</v>
      </c>
      <c r="AF154">
        <v>2.9849999999999999</v>
      </c>
    </row>
    <row r="155" spans="5:32" x14ac:dyDescent="0.25">
      <c r="E155" s="2">
        <v>38419</v>
      </c>
      <c r="F155">
        <v>3.0550000000000002</v>
      </c>
      <c r="G155" s="2">
        <v>38475</v>
      </c>
      <c r="H155">
        <v>3.07</v>
      </c>
      <c r="I155" s="2">
        <v>38470</v>
      </c>
      <c r="J155">
        <v>3.0550000000000002</v>
      </c>
      <c r="K155" s="2">
        <v>38469</v>
      </c>
      <c r="L155">
        <v>3.02</v>
      </c>
      <c r="M155" s="2">
        <v>38470</v>
      </c>
      <c r="N155">
        <v>2.96</v>
      </c>
      <c r="O155" s="2">
        <v>38471</v>
      </c>
      <c r="P155">
        <v>2.9649999999999999</v>
      </c>
      <c r="Q155" s="2">
        <v>38471</v>
      </c>
      <c r="R155">
        <v>2.9649999999999999</v>
      </c>
      <c r="S155" s="2">
        <v>38470</v>
      </c>
      <c r="T155">
        <v>2.9249999999999998</v>
      </c>
      <c r="U155" s="2">
        <v>38469</v>
      </c>
      <c r="V155">
        <v>2.9249999999999998</v>
      </c>
      <c r="W155" s="2">
        <v>38414</v>
      </c>
      <c r="X155">
        <v>2.9750000000000001</v>
      </c>
      <c r="Y155" s="2">
        <v>38469</v>
      </c>
      <c r="Z155">
        <v>2.9350000000000001</v>
      </c>
      <c r="AA155" s="2">
        <v>38469</v>
      </c>
      <c r="AB155">
        <v>2.9750000000000001</v>
      </c>
      <c r="AC155" s="2">
        <v>38469</v>
      </c>
      <c r="AD155">
        <v>2.9849999999999999</v>
      </c>
      <c r="AE155" s="2">
        <v>38470</v>
      </c>
      <c r="AF155">
        <v>2.9849999999999999</v>
      </c>
    </row>
    <row r="156" spans="5:32" x14ac:dyDescent="0.25">
      <c r="E156" s="2">
        <v>38420</v>
      </c>
      <c r="F156">
        <v>3.12</v>
      </c>
      <c r="G156" s="2">
        <v>38476</v>
      </c>
      <c r="H156">
        <v>3.02</v>
      </c>
      <c r="I156" s="2">
        <v>38471</v>
      </c>
      <c r="J156">
        <v>3.0550000000000002</v>
      </c>
      <c r="K156" s="2">
        <v>38470</v>
      </c>
      <c r="L156">
        <v>2.9849999999999999</v>
      </c>
      <c r="M156" s="2">
        <v>38471</v>
      </c>
      <c r="N156">
        <v>2.98</v>
      </c>
      <c r="O156" s="2">
        <v>38475</v>
      </c>
      <c r="P156">
        <v>2.9550000000000001</v>
      </c>
      <c r="Q156" s="2">
        <v>38475</v>
      </c>
      <c r="R156">
        <v>2.9350000000000001</v>
      </c>
      <c r="S156" s="2">
        <v>38471</v>
      </c>
      <c r="T156">
        <v>2.9449999999999998</v>
      </c>
      <c r="U156" s="2">
        <v>38470</v>
      </c>
      <c r="V156">
        <v>2.9249999999999998</v>
      </c>
      <c r="W156" s="2">
        <v>38415</v>
      </c>
      <c r="X156">
        <v>2.9449999999999998</v>
      </c>
      <c r="Y156" s="2">
        <v>38470</v>
      </c>
      <c r="Z156">
        <v>2.9350000000000001</v>
      </c>
      <c r="AA156" s="2">
        <v>38470</v>
      </c>
      <c r="AB156">
        <v>2.9750000000000001</v>
      </c>
      <c r="AC156" s="2">
        <v>38470</v>
      </c>
      <c r="AD156">
        <v>2.9849999999999999</v>
      </c>
      <c r="AE156" s="2">
        <v>38471</v>
      </c>
      <c r="AF156">
        <v>3.0150000000000001</v>
      </c>
    </row>
    <row r="157" spans="5:32" x14ac:dyDescent="0.25">
      <c r="E157" s="2">
        <v>38421</v>
      </c>
      <c r="F157">
        <v>3.14</v>
      </c>
      <c r="G157" s="2">
        <v>38477</v>
      </c>
      <c r="H157">
        <v>3.01</v>
      </c>
      <c r="I157" s="2">
        <v>38475</v>
      </c>
      <c r="J157">
        <v>3.0249999999999999</v>
      </c>
      <c r="K157" s="2">
        <v>38471</v>
      </c>
      <c r="L157">
        <v>2.9950000000000001</v>
      </c>
      <c r="M157" s="2">
        <v>38475</v>
      </c>
      <c r="N157">
        <v>2.9550000000000001</v>
      </c>
      <c r="O157" s="2">
        <v>38476</v>
      </c>
      <c r="P157">
        <v>2.915</v>
      </c>
      <c r="Q157" s="2">
        <v>38476</v>
      </c>
      <c r="R157">
        <v>2.89</v>
      </c>
      <c r="S157" s="2">
        <v>38475</v>
      </c>
      <c r="T157">
        <v>2.915</v>
      </c>
      <c r="U157" s="2">
        <v>38471</v>
      </c>
      <c r="V157">
        <v>2.9350000000000001</v>
      </c>
      <c r="W157" s="2">
        <v>38418</v>
      </c>
      <c r="X157">
        <v>2.9550000000000001</v>
      </c>
      <c r="Y157" s="2">
        <v>38471</v>
      </c>
      <c r="Z157">
        <v>2.9550000000000001</v>
      </c>
      <c r="AA157" s="2">
        <v>38471</v>
      </c>
      <c r="AB157">
        <v>2.9950000000000001</v>
      </c>
      <c r="AC157" s="2">
        <v>38471</v>
      </c>
      <c r="AD157">
        <v>3.0049999999999999</v>
      </c>
      <c r="AE157" s="2">
        <v>38475</v>
      </c>
      <c r="AF157">
        <v>3.0049999999999999</v>
      </c>
    </row>
    <row r="158" spans="5:32" x14ac:dyDescent="0.25">
      <c r="E158" s="2">
        <v>38422</v>
      </c>
      <c r="F158">
        <v>3.05</v>
      </c>
      <c r="G158" s="2">
        <v>38478</v>
      </c>
      <c r="H158">
        <v>3.03</v>
      </c>
      <c r="I158" s="2">
        <v>38476</v>
      </c>
      <c r="J158">
        <v>2.9649999999999999</v>
      </c>
      <c r="K158" s="2">
        <v>38475</v>
      </c>
      <c r="L158">
        <v>2.9649999999999999</v>
      </c>
      <c r="M158" s="2">
        <v>38476</v>
      </c>
      <c r="N158">
        <v>2.94</v>
      </c>
      <c r="O158" s="2">
        <v>38477</v>
      </c>
      <c r="P158">
        <v>2.9050000000000002</v>
      </c>
      <c r="Q158" s="2">
        <v>38477</v>
      </c>
      <c r="R158">
        <v>2.895</v>
      </c>
      <c r="S158" s="2">
        <v>38476</v>
      </c>
      <c r="T158">
        <v>2.8849999999999998</v>
      </c>
      <c r="U158" s="2">
        <v>38475</v>
      </c>
      <c r="V158">
        <v>2.9050000000000002</v>
      </c>
      <c r="W158" s="2">
        <v>38419</v>
      </c>
      <c r="X158">
        <v>2.9750000000000001</v>
      </c>
      <c r="Y158" s="2">
        <v>38475</v>
      </c>
      <c r="Z158">
        <v>2.9350000000000001</v>
      </c>
      <c r="AA158" s="2">
        <v>38475</v>
      </c>
      <c r="AB158">
        <v>2.9750000000000001</v>
      </c>
      <c r="AC158" s="2">
        <v>38475</v>
      </c>
      <c r="AD158">
        <v>2.9950000000000001</v>
      </c>
      <c r="AE158" s="2">
        <v>38476</v>
      </c>
      <c r="AF158">
        <v>3.0049999999999999</v>
      </c>
    </row>
    <row r="159" spans="5:32" x14ac:dyDescent="0.25">
      <c r="E159" s="2">
        <v>38425</v>
      </c>
      <c r="F159">
        <v>3.1</v>
      </c>
      <c r="G159" s="2">
        <v>38481</v>
      </c>
      <c r="H159">
        <v>3.0350000000000001</v>
      </c>
      <c r="I159" s="2">
        <v>38477</v>
      </c>
      <c r="J159">
        <v>2.9750000000000001</v>
      </c>
      <c r="K159" s="2">
        <v>38476</v>
      </c>
      <c r="L159">
        <v>2.96</v>
      </c>
      <c r="M159" s="2">
        <v>38477</v>
      </c>
      <c r="N159">
        <v>2.93</v>
      </c>
      <c r="O159" s="2">
        <v>38478</v>
      </c>
      <c r="P159">
        <v>2.94</v>
      </c>
      <c r="Q159" s="2">
        <v>38478</v>
      </c>
      <c r="R159">
        <v>2.91</v>
      </c>
      <c r="S159" s="2">
        <v>38477</v>
      </c>
      <c r="T159">
        <v>2.875</v>
      </c>
      <c r="U159" s="2">
        <v>38476</v>
      </c>
      <c r="V159">
        <v>2.875</v>
      </c>
      <c r="W159" s="2">
        <v>38420</v>
      </c>
      <c r="X159">
        <v>3.0049999999999999</v>
      </c>
      <c r="Y159" s="2">
        <v>38476</v>
      </c>
      <c r="Z159">
        <v>2.915</v>
      </c>
      <c r="AA159" s="2">
        <v>38476</v>
      </c>
      <c r="AB159">
        <v>2.9449999999999998</v>
      </c>
      <c r="AC159" s="2">
        <v>38476</v>
      </c>
      <c r="AD159">
        <v>2.9750000000000001</v>
      </c>
      <c r="AE159" s="2">
        <v>38477</v>
      </c>
      <c r="AF159">
        <v>3.0249999999999999</v>
      </c>
    </row>
    <row r="160" spans="5:32" x14ac:dyDescent="0.25">
      <c r="E160" s="2">
        <v>38426</v>
      </c>
      <c r="F160">
        <v>3.14</v>
      </c>
      <c r="G160" s="2">
        <v>38482</v>
      </c>
      <c r="H160">
        <v>3.0249999999999999</v>
      </c>
      <c r="I160" s="2">
        <v>38478</v>
      </c>
      <c r="J160">
        <v>2.98</v>
      </c>
      <c r="K160" s="2">
        <v>38477</v>
      </c>
      <c r="L160">
        <v>2.95</v>
      </c>
      <c r="M160" s="2">
        <v>38478</v>
      </c>
      <c r="N160">
        <v>2.94</v>
      </c>
      <c r="O160" s="2">
        <v>38481</v>
      </c>
      <c r="P160">
        <v>2.9350000000000001</v>
      </c>
      <c r="Q160" s="2">
        <v>38481</v>
      </c>
      <c r="R160">
        <v>2.91</v>
      </c>
      <c r="S160" s="2">
        <v>38478</v>
      </c>
      <c r="T160">
        <v>2.9</v>
      </c>
      <c r="U160" s="2">
        <v>38477</v>
      </c>
      <c r="V160">
        <v>2.8849999999999998</v>
      </c>
      <c r="W160" s="2">
        <v>38421</v>
      </c>
      <c r="X160">
        <v>3.0150000000000001</v>
      </c>
      <c r="Y160" s="2">
        <v>38477</v>
      </c>
      <c r="Z160">
        <v>2.9350000000000001</v>
      </c>
      <c r="AA160" s="2">
        <v>38477</v>
      </c>
      <c r="AB160">
        <v>2.9849999999999999</v>
      </c>
      <c r="AC160" s="2">
        <v>38477</v>
      </c>
      <c r="AD160">
        <v>3.0049999999999999</v>
      </c>
      <c r="AE160" s="2">
        <v>38478</v>
      </c>
      <c r="AF160">
        <v>2.9950000000000001</v>
      </c>
    </row>
    <row r="161" spans="5:32" x14ac:dyDescent="0.25">
      <c r="E161" s="2">
        <v>38427</v>
      </c>
      <c r="F161">
        <v>3.2050000000000001</v>
      </c>
      <c r="G161" s="2">
        <v>38483</v>
      </c>
      <c r="H161">
        <v>3.01</v>
      </c>
      <c r="I161" s="2">
        <v>38481</v>
      </c>
      <c r="J161">
        <v>3.0150000000000001</v>
      </c>
      <c r="K161" s="2">
        <v>38478</v>
      </c>
      <c r="L161">
        <v>2.9699999999999998</v>
      </c>
      <c r="M161" s="2">
        <v>38481</v>
      </c>
      <c r="N161">
        <v>2.94</v>
      </c>
      <c r="O161" s="2">
        <v>38482</v>
      </c>
      <c r="P161">
        <v>2.915</v>
      </c>
      <c r="Q161" s="2">
        <v>38482</v>
      </c>
      <c r="R161">
        <v>2.915</v>
      </c>
      <c r="S161" s="2">
        <v>38481</v>
      </c>
      <c r="T161">
        <v>2.915</v>
      </c>
      <c r="U161" s="2">
        <v>38478</v>
      </c>
      <c r="V161">
        <v>2.9</v>
      </c>
      <c r="W161" s="2">
        <v>38422</v>
      </c>
      <c r="X161">
        <v>2.9849999999999999</v>
      </c>
      <c r="Y161" s="2">
        <v>38478</v>
      </c>
      <c r="Z161">
        <v>2.93</v>
      </c>
      <c r="AA161" s="2">
        <v>38478</v>
      </c>
      <c r="AB161">
        <v>2.9699999999999998</v>
      </c>
      <c r="AC161" s="2">
        <v>38478</v>
      </c>
      <c r="AD161">
        <v>2.99</v>
      </c>
      <c r="AE161" s="2">
        <v>38481</v>
      </c>
      <c r="AF161">
        <v>3.0150000000000001</v>
      </c>
    </row>
    <row r="162" spans="5:32" x14ac:dyDescent="0.25">
      <c r="E162" s="2">
        <v>38428</v>
      </c>
      <c r="F162">
        <v>3.0950000000000002</v>
      </c>
      <c r="G162" s="2">
        <v>38484</v>
      </c>
      <c r="H162">
        <v>2.9550000000000001</v>
      </c>
      <c r="I162" s="2">
        <v>38482</v>
      </c>
      <c r="J162">
        <v>3.0150000000000001</v>
      </c>
      <c r="K162" s="2">
        <v>38481</v>
      </c>
      <c r="L162">
        <v>2.9950000000000001</v>
      </c>
      <c r="M162" s="2">
        <v>38482</v>
      </c>
      <c r="N162">
        <v>2.9350000000000001</v>
      </c>
      <c r="O162" s="2">
        <v>38483</v>
      </c>
      <c r="P162">
        <v>2.8849999999999998</v>
      </c>
      <c r="Q162" s="2">
        <v>38483</v>
      </c>
      <c r="R162">
        <v>2.88</v>
      </c>
      <c r="S162" s="2">
        <v>38482</v>
      </c>
      <c r="T162">
        <v>2.9050000000000002</v>
      </c>
      <c r="U162" s="2">
        <v>38481</v>
      </c>
      <c r="V162">
        <v>2.915</v>
      </c>
      <c r="W162" s="2">
        <v>38425</v>
      </c>
      <c r="X162">
        <v>3.0049999999999999</v>
      </c>
      <c r="Y162" s="2">
        <v>38481</v>
      </c>
      <c r="Z162">
        <v>2.93</v>
      </c>
      <c r="AA162" s="2">
        <v>38481</v>
      </c>
      <c r="AB162">
        <v>2.9849999999999999</v>
      </c>
      <c r="AC162" s="2">
        <v>38481</v>
      </c>
      <c r="AD162">
        <v>2.9950000000000001</v>
      </c>
      <c r="AE162" s="2">
        <v>38482</v>
      </c>
      <c r="AF162">
        <v>3.0350000000000001</v>
      </c>
    </row>
    <row r="163" spans="5:32" x14ac:dyDescent="0.25">
      <c r="E163" s="2">
        <v>38429</v>
      </c>
      <c r="F163">
        <v>3.11</v>
      </c>
      <c r="G163" s="2">
        <v>38485</v>
      </c>
      <c r="H163">
        <v>2.9449999999999998</v>
      </c>
      <c r="I163" s="2">
        <v>38483</v>
      </c>
      <c r="J163">
        <v>3.0049999999999999</v>
      </c>
      <c r="K163" s="2">
        <v>38482</v>
      </c>
      <c r="L163">
        <v>2.9950000000000001</v>
      </c>
      <c r="M163" s="2">
        <v>38483</v>
      </c>
      <c r="N163">
        <v>2.895</v>
      </c>
      <c r="O163" s="2">
        <v>38484</v>
      </c>
      <c r="P163">
        <v>2.855</v>
      </c>
      <c r="Q163" s="2">
        <v>38484</v>
      </c>
      <c r="R163">
        <v>2.83</v>
      </c>
      <c r="S163" s="2">
        <v>38483</v>
      </c>
      <c r="T163">
        <v>2.875</v>
      </c>
      <c r="U163" s="2">
        <v>38482</v>
      </c>
      <c r="V163">
        <v>2.895</v>
      </c>
      <c r="W163" s="2">
        <v>38426</v>
      </c>
      <c r="X163">
        <v>3.01</v>
      </c>
      <c r="Y163" s="2">
        <v>38482</v>
      </c>
      <c r="Z163">
        <v>2.93</v>
      </c>
      <c r="AA163" s="2">
        <v>38482</v>
      </c>
      <c r="AB163">
        <v>3.0449999999999999</v>
      </c>
      <c r="AC163" s="2">
        <v>38482</v>
      </c>
      <c r="AD163">
        <v>3.0350000000000001</v>
      </c>
      <c r="AE163" s="2">
        <v>38483</v>
      </c>
      <c r="AF163">
        <v>3.0049999999999999</v>
      </c>
    </row>
    <row r="164" spans="5:32" x14ac:dyDescent="0.25">
      <c r="E164" s="2">
        <v>38433</v>
      </c>
      <c r="F164">
        <v>3.16</v>
      </c>
      <c r="G164" s="2">
        <v>38488</v>
      </c>
      <c r="H164">
        <v>2.89</v>
      </c>
      <c r="I164" s="2">
        <v>38484</v>
      </c>
      <c r="J164">
        <v>2.94</v>
      </c>
      <c r="K164" s="2">
        <v>38483</v>
      </c>
      <c r="L164">
        <v>2.9649999999999999</v>
      </c>
      <c r="M164" s="2">
        <v>38484</v>
      </c>
      <c r="N164">
        <v>2.875</v>
      </c>
      <c r="O164" s="2">
        <v>38485</v>
      </c>
      <c r="P164">
        <v>2.84</v>
      </c>
      <c r="Q164" s="2">
        <v>38485</v>
      </c>
      <c r="R164">
        <v>2.83</v>
      </c>
      <c r="S164" s="2">
        <v>38484</v>
      </c>
      <c r="T164">
        <v>2.8250000000000002</v>
      </c>
      <c r="U164" s="2">
        <v>38483</v>
      </c>
      <c r="V164">
        <v>2.8650000000000002</v>
      </c>
      <c r="W164" s="2">
        <v>38427</v>
      </c>
      <c r="X164">
        <v>3.0350000000000001</v>
      </c>
      <c r="Y164" s="2">
        <v>38483</v>
      </c>
      <c r="Z164">
        <v>2.915</v>
      </c>
      <c r="AA164" s="2">
        <v>38483</v>
      </c>
      <c r="AB164">
        <v>3.0150000000000001</v>
      </c>
      <c r="AC164" s="2">
        <v>38483</v>
      </c>
      <c r="AD164">
        <v>3.0150000000000001</v>
      </c>
      <c r="AE164" s="2">
        <v>38484</v>
      </c>
      <c r="AF164">
        <v>2.9649999999999999</v>
      </c>
    </row>
    <row r="165" spans="5:32" x14ac:dyDescent="0.25">
      <c r="E165" s="2">
        <v>38434</v>
      </c>
      <c r="F165">
        <v>3.145</v>
      </c>
      <c r="G165" s="2">
        <v>38489</v>
      </c>
      <c r="H165">
        <v>2.89</v>
      </c>
      <c r="I165" s="2">
        <v>38485</v>
      </c>
      <c r="J165">
        <v>2.94</v>
      </c>
      <c r="K165" s="2">
        <v>38484</v>
      </c>
      <c r="L165">
        <v>2.9249999999999998</v>
      </c>
      <c r="M165" s="2">
        <v>38485</v>
      </c>
      <c r="N165">
        <v>2.87</v>
      </c>
      <c r="O165" s="2">
        <v>38488</v>
      </c>
      <c r="P165">
        <v>2.8050000000000002</v>
      </c>
      <c r="Q165" s="2">
        <v>38488</v>
      </c>
      <c r="R165">
        <v>2.7850000000000001</v>
      </c>
      <c r="S165" s="2">
        <v>38485</v>
      </c>
      <c r="T165">
        <v>2.8250000000000002</v>
      </c>
      <c r="U165" s="2">
        <v>38484</v>
      </c>
      <c r="V165">
        <v>2.84</v>
      </c>
      <c r="W165" s="2">
        <v>38428</v>
      </c>
      <c r="X165">
        <v>3.0150000000000001</v>
      </c>
      <c r="Y165" s="2">
        <v>38484</v>
      </c>
      <c r="Z165">
        <v>2.85</v>
      </c>
      <c r="AA165" s="2">
        <v>38484</v>
      </c>
      <c r="AB165">
        <v>2.9249999999999998</v>
      </c>
      <c r="AC165" s="2">
        <v>38484</v>
      </c>
      <c r="AD165">
        <v>2.9449999999999998</v>
      </c>
      <c r="AE165" s="2">
        <v>38485</v>
      </c>
      <c r="AF165">
        <v>2.9249999999999998</v>
      </c>
    </row>
    <row r="166" spans="5:32" x14ac:dyDescent="0.25">
      <c r="E166" s="2">
        <v>38440</v>
      </c>
      <c r="F166">
        <v>3.1150000000000002</v>
      </c>
      <c r="G166" s="2">
        <v>38490</v>
      </c>
      <c r="H166">
        <v>2.9350000000000001</v>
      </c>
      <c r="I166" s="2">
        <v>38488</v>
      </c>
      <c r="J166">
        <v>2.8650000000000002</v>
      </c>
      <c r="K166" s="2">
        <v>38485</v>
      </c>
      <c r="L166">
        <v>2.9</v>
      </c>
      <c r="M166" s="2">
        <v>38488</v>
      </c>
      <c r="N166">
        <v>2.8149999999999999</v>
      </c>
      <c r="O166" s="2">
        <v>38489</v>
      </c>
      <c r="P166">
        <v>2.8250000000000002</v>
      </c>
      <c r="Q166" s="2">
        <v>38489</v>
      </c>
      <c r="R166">
        <v>2.8050000000000002</v>
      </c>
      <c r="S166" s="2">
        <v>38488</v>
      </c>
      <c r="T166">
        <v>2.7850000000000001</v>
      </c>
      <c r="U166" s="2">
        <v>38485</v>
      </c>
      <c r="V166">
        <v>2.8149999999999999</v>
      </c>
      <c r="W166" s="2">
        <v>38429</v>
      </c>
      <c r="X166">
        <v>3.0350000000000001</v>
      </c>
      <c r="Y166" s="2">
        <v>38485</v>
      </c>
      <c r="Z166">
        <v>2.8050000000000002</v>
      </c>
      <c r="AA166" s="2">
        <v>38485</v>
      </c>
      <c r="AB166">
        <v>2.835</v>
      </c>
      <c r="AC166" s="2">
        <v>38485</v>
      </c>
      <c r="AD166">
        <v>2.875</v>
      </c>
      <c r="AE166" s="2">
        <v>38488</v>
      </c>
      <c r="AF166">
        <v>2.875</v>
      </c>
    </row>
    <row r="167" spans="5:32" x14ac:dyDescent="0.25">
      <c r="E167" s="2">
        <v>38441</v>
      </c>
      <c r="F167">
        <v>3.1150000000000002</v>
      </c>
      <c r="G167" s="2">
        <v>38491</v>
      </c>
      <c r="H167">
        <v>2.8650000000000002</v>
      </c>
      <c r="I167" s="2">
        <v>38489</v>
      </c>
      <c r="J167">
        <v>2.9050000000000002</v>
      </c>
      <c r="K167" s="2">
        <v>38488</v>
      </c>
      <c r="L167">
        <v>2.82</v>
      </c>
      <c r="M167" s="2">
        <v>38489</v>
      </c>
      <c r="N167">
        <v>2.835</v>
      </c>
      <c r="O167" s="2">
        <v>38490</v>
      </c>
      <c r="P167">
        <v>2.79</v>
      </c>
      <c r="Q167" s="2">
        <v>38490</v>
      </c>
      <c r="R167">
        <v>2.7800000000000002</v>
      </c>
      <c r="S167" s="2">
        <v>38489</v>
      </c>
      <c r="T167">
        <v>2.7850000000000001</v>
      </c>
      <c r="U167" s="2">
        <v>38488</v>
      </c>
      <c r="V167">
        <v>2.7749999999999999</v>
      </c>
      <c r="W167" s="2">
        <v>38433</v>
      </c>
      <c r="X167">
        <v>2.9950000000000001</v>
      </c>
      <c r="Y167" s="2">
        <v>38488</v>
      </c>
      <c r="Z167">
        <v>2.7650000000000001</v>
      </c>
      <c r="AA167" s="2">
        <v>38488</v>
      </c>
      <c r="AB167">
        <v>2.79</v>
      </c>
      <c r="AC167" s="2">
        <v>38488</v>
      </c>
      <c r="AD167">
        <v>2.83</v>
      </c>
      <c r="AE167" s="2">
        <v>38489</v>
      </c>
      <c r="AF167">
        <v>2.89</v>
      </c>
    </row>
    <row r="168" spans="5:32" x14ac:dyDescent="0.25">
      <c r="E168" s="2">
        <v>38442</v>
      </c>
      <c r="F168">
        <v>3.1150000000000002</v>
      </c>
      <c r="G168" s="2">
        <v>38492</v>
      </c>
      <c r="H168">
        <v>2.9649999999999999</v>
      </c>
      <c r="I168" s="2">
        <v>38490</v>
      </c>
      <c r="J168">
        <v>2.89</v>
      </c>
      <c r="K168" s="2">
        <v>38489</v>
      </c>
      <c r="L168">
        <v>2.8449999999999998</v>
      </c>
      <c r="M168" s="2">
        <v>38490</v>
      </c>
      <c r="N168">
        <v>2.8</v>
      </c>
      <c r="O168" s="2">
        <v>38491</v>
      </c>
      <c r="P168">
        <v>2.7349999999999999</v>
      </c>
      <c r="Q168" s="2">
        <v>38491</v>
      </c>
      <c r="R168">
        <v>2.7250000000000001</v>
      </c>
      <c r="S168" s="2">
        <v>38490</v>
      </c>
      <c r="T168">
        <v>2.76</v>
      </c>
      <c r="U168" s="2">
        <v>38489</v>
      </c>
      <c r="V168">
        <v>2.7850000000000001</v>
      </c>
      <c r="W168" s="2">
        <v>38434</v>
      </c>
      <c r="X168">
        <v>3</v>
      </c>
      <c r="Y168" s="2">
        <v>38489</v>
      </c>
      <c r="Z168">
        <v>2.7850000000000001</v>
      </c>
      <c r="AA168" s="2">
        <v>38489</v>
      </c>
      <c r="AB168">
        <v>2.8050000000000002</v>
      </c>
      <c r="AC168" s="2">
        <v>38489</v>
      </c>
      <c r="AD168">
        <v>2.8449999999999998</v>
      </c>
      <c r="AE168" s="2">
        <v>38490</v>
      </c>
      <c r="AF168">
        <v>2.8650000000000002</v>
      </c>
    </row>
    <row r="169" spans="5:32" x14ac:dyDescent="0.25">
      <c r="E169" s="2">
        <v>38443</v>
      </c>
      <c r="F169">
        <v>3.16</v>
      </c>
      <c r="G169" s="2">
        <v>38495</v>
      </c>
      <c r="H169">
        <v>2.93</v>
      </c>
      <c r="I169" s="2">
        <v>38491</v>
      </c>
      <c r="J169">
        <v>2.835</v>
      </c>
      <c r="K169" s="2">
        <v>38490</v>
      </c>
      <c r="L169">
        <v>2.84</v>
      </c>
      <c r="M169" s="2">
        <v>38491</v>
      </c>
      <c r="N169">
        <v>2.75</v>
      </c>
      <c r="O169" s="2">
        <v>38492</v>
      </c>
      <c r="P169">
        <v>2.8050000000000002</v>
      </c>
      <c r="Q169" s="2">
        <v>38492</v>
      </c>
      <c r="R169">
        <v>2.7850000000000001</v>
      </c>
      <c r="S169" s="2">
        <v>38491</v>
      </c>
      <c r="T169">
        <v>2.71</v>
      </c>
      <c r="U169" s="2">
        <v>38490</v>
      </c>
      <c r="V169">
        <v>2.7450000000000001</v>
      </c>
      <c r="W169" s="2">
        <v>38440</v>
      </c>
      <c r="X169">
        <v>2.9699999999999998</v>
      </c>
      <c r="Y169" s="2">
        <v>38490</v>
      </c>
      <c r="Z169">
        <v>2.75</v>
      </c>
      <c r="AA169" s="2">
        <v>38490</v>
      </c>
      <c r="AB169">
        <v>2.7800000000000002</v>
      </c>
      <c r="AC169" s="2">
        <v>38490</v>
      </c>
      <c r="AD169">
        <v>2.82</v>
      </c>
      <c r="AE169" s="2">
        <v>38491</v>
      </c>
      <c r="AF169">
        <v>2.83</v>
      </c>
    </row>
    <row r="170" spans="5:32" x14ac:dyDescent="0.25">
      <c r="E170" s="2">
        <v>38446</v>
      </c>
      <c r="F170">
        <v>3.145</v>
      </c>
      <c r="G170" s="2">
        <v>38496</v>
      </c>
      <c r="H170">
        <v>2.9</v>
      </c>
      <c r="I170" s="2">
        <v>38492</v>
      </c>
      <c r="J170">
        <v>2.9249999999999998</v>
      </c>
      <c r="K170" s="2">
        <v>38491</v>
      </c>
      <c r="L170">
        <v>2.76</v>
      </c>
      <c r="M170" s="2">
        <v>38492</v>
      </c>
      <c r="N170">
        <v>2.8250000000000002</v>
      </c>
      <c r="O170" s="2">
        <v>38495</v>
      </c>
      <c r="P170">
        <v>2.79</v>
      </c>
      <c r="Q170" s="2">
        <v>38495</v>
      </c>
      <c r="R170">
        <v>2.7949999999999999</v>
      </c>
      <c r="S170" s="2">
        <v>38492</v>
      </c>
      <c r="T170">
        <v>2.7650000000000001</v>
      </c>
      <c r="U170" s="2">
        <v>38491</v>
      </c>
      <c r="V170">
        <v>2.6949999999999998</v>
      </c>
      <c r="W170" s="2">
        <v>38441</v>
      </c>
      <c r="X170">
        <v>2.98</v>
      </c>
      <c r="Y170" s="2">
        <v>38491</v>
      </c>
      <c r="Z170">
        <v>2.6949999999999998</v>
      </c>
      <c r="AA170" s="2">
        <v>38491</v>
      </c>
      <c r="AB170">
        <v>2.74</v>
      </c>
      <c r="AC170" s="2">
        <v>38491</v>
      </c>
      <c r="AD170">
        <v>2.7749999999999999</v>
      </c>
      <c r="AE170" s="2">
        <v>38492</v>
      </c>
      <c r="AF170">
        <v>2.875</v>
      </c>
    </row>
    <row r="171" spans="5:32" x14ac:dyDescent="0.25">
      <c r="E171" s="2">
        <v>38447</v>
      </c>
      <c r="F171">
        <v>3.145</v>
      </c>
      <c r="G171" s="2">
        <v>38497</v>
      </c>
      <c r="H171">
        <v>2.83</v>
      </c>
      <c r="I171" s="2">
        <v>38495</v>
      </c>
      <c r="J171">
        <v>2.91</v>
      </c>
      <c r="K171" s="2">
        <v>38492</v>
      </c>
      <c r="L171">
        <v>2.85</v>
      </c>
      <c r="M171" s="2">
        <v>38495</v>
      </c>
      <c r="N171">
        <v>2.8250000000000002</v>
      </c>
      <c r="O171" s="2">
        <v>38496</v>
      </c>
      <c r="P171">
        <v>2.7850000000000001</v>
      </c>
      <c r="Q171" s="2">
        <v>38496</v>
      </c>
      <c r="R171">
        <v>2.77</v>
      </c>
      <c r="S171" s="2">
        <v>38495</v>
      </c>
      <c r="T171">
        <v>2.7749999999999999</v>
      </c>
      <c r="U171" s="2">
        <v>38492</v>
      </c>
      <c r="V171">
        <v>2.7549999999999999</v>
      </c>
      <c r="W171" s="2">
        <v>38442</v>
      </c>
      <c r="X171">
        <v>2.98</v>
      </c>
      <c r="Y171" s="2">
        <v>38492</v>
      </c>
      <c r="Z171">
        <v>2.7549999999999999</v>
      </c>
      <c r="AA171" s="2">
        <v>38492</v>
      </c>
      <c r="AB171">
        <v>2.7850000000000001</v>
      </c>
      <c r="AC171" s="2">
        <v>38492</v>
      </c>
      <c r="AD171">
        <v>2.8250000000000002</v>
      </c>
      <c r="AE171" s="2">
        <v>38495</v>
      </c>
      <c r="AF171">
        <v>2.875</v>
      </c>
    </row>
    <row r="172" spans="5:32" x14ac:dyDescent="0.25">
      <c r="E172" s="2">
        <v>38448</v>
      </c>
      <c r="F172">
        <v>3.145</v>
      </c>
      <c r="G172" s="2">
        <v>38498</v>
      </c>
      <c r="H172">
        <v>2.84</v>
      </c>
      <c r="I172" s="2">
        <v>38496</v>
      </c>
      <c r="J172">
        <v>2.855</v>
      </c>
      <c r="K172" s="2">
        <v>38495</v>
      </c>
      <c r="L172">
        <v>2.86</v>
      </c>
      <c r="M172" s="2">
        <v>38496</v>
      </c>
      <c r="N172">
        <v>2.7949999999999999</v>
      </c>
      <c r="O172" s="2">
        <v>38497</v>
      </c>
      <c r="P172">
        <v>2.7650000000000001</v>
      </c>
      <c r="Q172" s="2">
        <v>38497</v>
      </c>
      <c r="R172">
        <v>2.7549999999999999</v>
      </c>
      <c r="S172" s="2">
        <v>38496</v>
      </c>
      <c r="T172">
        <v>2.76</v>
      </c>
      <c r="U172" s="2">
        <v>38495</v>
      </c>
      <c r="V172">
        <v>2.7650000000000001</v>
      </c>
      <c r="W172" s="2">
        <v>38443</v>
      </c>
      <c r="X172">
        <v>2.9849999999999999</v>
      </c>
      <c r="Y172" s="2">
        <v>38495</v>
      </c>
      <c r="Z172">
        <v>2.7549999999999999</v>
      </c>
      <c r="AA172" s="2">
        <v>38495</v>
      </c>
      <c r="AB172">
        <v>2.7850000000000001</v>
      </c>
      <c r="AC172" s="2">
        <v>38495</v>
      </c>
      <c r="AD172">
        <v>2.8250000000000002</v>
      </c>
      <c r="AE172" s="2">
        <v>38496</v>
      </c>
      <c r="AF172">
        <v>2.8650000000000002</v>
      </c>
    </row>
    <row r="173" spans="5:32" x14ac:dyDescent="0.25">
      <c r="E173" s="2">
        <v>38449</v>
      </c>
      <c r="F173">
        <v>3.085</v>
      </c>
      <c r="G173" s="2">
        <v>38503</v>
      </c>
      <c r="H173">
        <v>2.76</v>
      </c>
      <c r="I173" s="2">
        <v>38497</v>
      </c>
      <c r="J173">
        <v>2.8449999999999998</v>
      </c>
      <c r="K173" s="2">
        <v>38496</v>
      </c>
      <c r="L173">
        <v>2.8250000000000002</v>
      </c>
      <c r="M173" s="2">
        <v>38497</v>
      </c>
      <c r="N173">
        <v>2.7850000000000001</v>
      </c>
      <c r="O173" s="2">
        <v>38498</v>
      </c>
      <c r="P173">
        <v>2.7650000000000001</v>
      </c>
      <c r="Q173" s="2">
        <v>38498</v>
      </c>
      <c r="R173">
        <v>2.7650000000000001</v>
      </c>
      <c r="S173" s="2">
        <v>38497</v>
      </c>
      <c r="T173">
        <v>2.7349999999999999</v>
      </c>
      <c r="U173" s="2">
        <v>38496</v>
      </c>
      <c r="V173">
        <v>2.7450000000000001</v>
      </c>
      <c r="W173" s="2">
        <v>38446</v>
      </c>
      <c r="X173">
        <v>2.96</v>
      </c>
      <c r="Y173" s="2">
        <v>38496</v>
      </c>
      <c r="Z173">
        <v>2.7349999999999999</v>
      </c>
      <c r="AA173" s="2">
        <v>38496</v>
      </c>
      <c r="AB173">
        <v>2.7749999999999999</v>
      </c>
      <c r="AC173" s="2">
        <v>38496</v>
      </c>
      <c r="AD173">
        <v>2.8149999999999999</v>
      </c>
      <c r="AE173" s="2">
        <v>38497</v>
      </c>
      <c r="AF173">
        <v>2.8449999999999998</v>
      </c>
    </row>
    <row r="174" spans="5:32" x14ac:dyDescent="0.25">
      <c r="E174" s="2">
        <v>38450</v>
      </c>
      <c r="F174">
        <v>3.12</v>
      </c>
      <c r="G174" s="2">
        <v>38504</v>
      </c>
      <c r="H174">
        <v>2.8</v>
      </c>
      <c r="I174" s="2">
        <v>38498</v>
      </c>
      <c r="J174">
        <v>2.835</v>
      </c>
      <c r="K174" s="2">
        <v>38497</v>
      </c>
      <c r="L174">
        <v>2.8050000000000002</v>
      </c>
      <c r="M174" s="2">
        <v>38498</v>
      </c>
      <c r="N174">
        <v>2.8050000000000002</v>
      </c>
      <c r="O174" s="2">
        <v>38503</v>
      </c>
      <c r="P174">
        <v>2.7549999999999999</v>
      </c>
      <c r="Q174" s="2">
        <v>38503</v>
      </c>
      <c r="R174">
        <v>2.7450000000000001</v>
      </c>
      <c r="S174" s="2">
        <v>38498</v>
      </c>
      <c r="T174">
        <v>2.7549999999999999</v>
      </c>
      <c r="U174" s="2">
        <v>38497</v>
      </c>
      <c r="V174">
        <v>2.71</v>
      </c>
      <c r="W174" s="2">
        <v>38447</v>
      </c>
      <c r="X174">
        <v>2.96</v>
      </c>
      <c r="Y174" s="2">
        <v>38497</v>
      </c>
      <c r="Z174">
        <v>2.7149999999999999</v>
      </c>
      <c r="AA174" s="2">
        <v>38497</v>
      </c>
      <c r="AB174">
        <v>2.7549999999999999</v>
      </c>
      <c r="AC174" s="2">
        <v>38497</v>
      </c>
      <c r="AD174">
        <v>2.7949999999999999</v>
      </c>
      <c r="AE174" s="2">
        <v>38498</v>
      </c>
      <c r="AF174">
        <v>2.85</v>
      </c>
    </row>
    <row r="175" spans="5:32" x14ac:dyDescent="0.25">
      <c r="E175" s="2">
        <v>38453</v>
      </c>
      <c r="F175">
        <v>3.1349999999999998</v>
      </c>
      <c r="G175" s="2">
        <v>38506</v>
      </c>
      <c r="H175">
        <v>2.73</v>
      </c>
      <c r="I175" s="2">
        <v>38503</v>
      </c>
      <c r="J175">
        <v>2.7749999999999999</v>
      </c>
      <c r="K175" s="2">
        <v>38498</v>
      </c>
      <c r="L175">
        <v>2.82</v>
      </c>
      <c r="M175" s="2">
        <v>38503</v>
      </c>
      <c r="N175">
        <v>2.77</v>
      </c>
      <c r="O175" s="2">
        <v>38504</v>
      </c>
      <c r="P175">
        <v>2.69</v>
      </c>
      <c r="Q175" s="2">
        <v>38504</v>
      </c>
      <c r="R175">
        <v>2.6949999999999998</v>
      </c>
      <c r="S175" s="2">
        <v>38503</v>
      </c>
      <c r="T175">
        <v>2.7199999999999998</v>
      </c>
      <c r="U175" s="2">
        <v>38498</v>
      </c>
      <c r="V175">
        <v>2.7250000000000001</v>
      </c>
      <c r="W175" s="2">
        <v>38448</v>
      </c>
      <c r="X175">
        <v>2.96</v>
      </c>
      <c r="Y175" s="2">
        <v>38498</v>
      </c>
      <c r="Z175">
        <v>2.73</v>
      </c>
      <c r="AA175" s="2">
        <v>38498</v>
      </c>
      <c r="AB175">
        <v>2.7549999999999999</v>
      </c>
      <c r="AC175" s="2">
        <v>38498</v>
      </c>
      <c r="AD175">
        <v>2.7949999999999999</v>
      </c>
      <c r="AE175" s="2">
        <v>38503</v>
      </c>
      <c r="AF175">
        <v>2.8050000000000002</v>
      </c>
    </row>
    <row r="176" spans="5:32" x14ac:dyDescent="0.25">
      <c r="E176" s="2">
        <v>38454</v>
      </c>
      <c r="F176">
        <v>3.1150000000000002</v>
      </c>
      <c r="G176" s="2">
        <v>38509</v>
      </c>
      <c r="H176">
        <v>2.74</v>
      </c>
      <c r="I176" s="2">
        <v>38504</v>
      </c>
      <c r="J176">
        <v>2.7349999999999999</v>
      </c>
      <c r="K176" s="2">
        <v>38503</v>
      </c>
      <c r="L176">
        <v>2.7749999999999999</v>
      </c>
      <c r="M176" s="2">
        <v>38504</v>
      </c>
      <c r="N176">
        <v>2.7</v>
      </c>
      <c r="O176" s="2">
        <v>38506</v>
      </c>
      <c r="P176">
        <v>2.665</v>
      </c>
      <c r="Q176" s="2">
        <v>38506</v>
      </c>
      <c r="R176">
        <v>2.6749999999999998</v>
      </c>
      <c r="S176" s="2">
        <v>38504</v>
      </c>
      <c r="T176">
        <v>2.6749999999999998</v>
      </c>
      <c r="U176" s="2">
        <v>38503</v>
      </c>
      <c r="V176">
        <v>2.7149999999999999</v>
      </c>
      <c r="W176" s="2">
        <v>38449</v>
      </c>
      <c r="X176">
        <v>2.93</v>
      </c>
      <c r="Y176" s="2">
        <v>38503</v>
      </c>
      <c r="Z176">
        <v>2.6949999999999998</v>
      </c>
      <c r="AA176" s="2">
        <v>38503</v>
      </c>
      <c r="AB176">
        <v>2.7250000000000001</v>
      </c>
      <c r="AC176" s="2">
        <v>38503</v>
      </c>
      <c r="AD176">
        <v>2.7650000000000001</v>
      </c>
      <c r="AE176" s="2">
        <v>38504</v>
      </c>
      <c r="AF176">
        <v>2.7800000000000002</v>
      </c>
    </row>
    <row r="177" spans="5:32" x14ac:dyDescent="0.25">
      <c r="E177" s="2">
        <v>38455</v>
      </c>
      <c r="F177">
        <v>3.085</v>
      </c>
      <c r="G177" s="2">
        <v>38510</v>
      </c>
      <c r="H177">
        <v>2.7199999999999998</v>
      </c>
      <c r="I177" s="2">
        <v>38506</v>
      </c>
      <c r="J177">
        <v>2.73</v>
      </c>
      <c r="K177" s="2">
        <v>38504</v>
      </c>
      <c r="L177">
        <v>2.73</v>
      </c>
      <c r="M177" s="2">
        <v>38506</v>
      </c>
      <c r="N177">
        <v>2.69</v>
      </c>
      <c r="O177" s="2">
        <v>38509</v>
      </c>
      <c r="P177">
        <v>2.7050000000000001</v>
      </c>
      <c r="Q177" s="2">
        <v>38509</v>
      </c>
      <c r="R177">
        <v>2.7149999999999999</v>
      </c>
      <c r="S177" s="2">
        <v>38506</v>
      </c>
      <c r="T177">
        <v>2.665</v>
      </c>
      <c r="U177" s="2">
        <v>38504</v>
      </c>
      <c r="V177">
        <v>2.665</v>
      </c>
      <c r="W177" s="2">
        <v>38450</v>
      </c>
      <c r="X177">
        <v>2.94</v>
      </c>
      <c r="Y177" s="2">
        <v>38504</v>
      </c>
      <c r="Z177">
        <v>2.665</v>
      </c>
      <c r="AA177" s="2">
        <v>38504</v>
      </c>
      <c r="AB177">
        <v>2.6949999999999998</v>
      </c>
      <c r="AC177" s="2">
        <v>38504</v>
      </c>
      <c r="AD177">
        <v>2.7349999999999999</v>
      </c>
      <c r="AE177" s="2">
        <v>38506</v>
      </c>
      <c r="AF177">
        <v>2.7650000000000001</v>
      </c>
    </row>
    <row r="178" spans="5:32" x14ac:dyDescent="0.25">
      <c r="E178" s="2">
        <v>38456</v>
      </c>
      <c r="F178">
        <v>3.0150000000000001</v>
      </c>
      <c r="G178" s="2">
        <v>38511</v>
      </c>
      <c r="H178">
        <v>2.7</v>
      </c>
      <c r="I178" s="2">
        <v>38509</v>
      </c>
      <c r="J178">
        <v>2.7349999999999999</v>
      </c>
      <c r="K178" s="2">
        <v>38506</v>
      </c>
      <c r="L178">
        <v>2.71</v>
      </c>
      <c r="M178" s="2">
        <v>38509</v>
      </c>
      <c r="N178">
        <v>2.7349999999999999</v>
      </c>
      <c r="O178" s="2">
        <v>38510</v>
      </c>
      <c r="P178">
        <v>2.6749999999999998</v>
      </c>
      <c r="Q178" s="2">
        <v>38510</v>
      </c>
      <c r="R178">
        <v>2.665</v>
      </c>
      <c r="S178" s="2">
        <v>38509</v>
      </c>
      <c r="T178">
        <v>2.7050000000000001</v>
      </c>
      <c r="U178" s="2">
        <v>38506</v>
      </c>
      <c r="V178">
        <v>2.6550000000000002</v>
      </c>
      <c r="W178" s="2">
        <v>38453</v>
      </c>
      <c r="X178">
        <v>2.9449999999999998</v>
      </c>
      <c r="Y178" s="2">
        <v>38506</v>
      </c>
      <c r="Z178">
        <v>2.645</v>
      </c>
      <c r="AA178" s="2">
        <v>38506</v>
      </c>
      <c r="AB178">
        <v>2.6749999999999998</v>
      </c>
      <c r="AC178" s="2">
        <v>38506</v>
      </c>
      <c r="AD178">
        <v>2.7149999999999999</v>
      </c>
      <c r="AE178" s="2">
        <v>38509</v>
      </c>
      <c r="AF178">
        <v>2.7850000000000001</v>
      </c>
    </row>
    <row r="179" spans="5:32" x14ac:dyDescent="0.25">
      <c r="E179" s="2">
        <v>38457</v>
      </c>
      <c r="F179">
        <v>2.9849999999999999</v>
      </c>
      <c r="G179" s="2">
        <v>38512</v>
      </c>
      <c r="H179">
        <v>2.6949999999999998</v>
      </c>
      <c r="I179" s="2">
        <v>38510</v>
      </c>
      <c r="J179">
        <v>2.7149999999999999</v>
      </c>
      <c r="K179" s="2">
        <v>38509</v>
      </c>
      <c r="L179">
        <v>2.7149999999999999</v>
      </c>
      <c r="M179" s="2">
        <v>38510</v>
      </c>
      <c r="N179">
        <v>2.6850000000000001</v>
      </c>
      <c r="O179" s="2">
        <v>38511</v>
      </c>
      <c r="P179">
        <v>2.645</v>
      </c>
      <c r="Q179" s="2">
        <v>38511</v>
      </c>
      <c r="R179">
        <v>2.6349999999999998</v>
      </c>
      <c r="S179" s="2">
        <v>38510</v>
      </c>
      <c r="T179">
        <v>2.6550000000000002</v>
      </c>
      <c r="U179" s="2">
        <v>38509</v>
      </c>
      <c r="V179">
        <v>2.6850000000000001</v>
      </c>
      <c r="W179" s="2">
        <v>38454</v>
      </c>
      <c r="X179">
        <v>2.96</v>
      </c>
      <c r="Y179" s="2">
        <v>38509</v>
      </c>
      <c r="Z179">
        <v>2.6749999999999998</v>
      </c>
      <c r="AA179" s="2">
        <v>38509</v>
      </c>
      <c r="AB179">
        <v>2.6949999999999998</v>
      </c>
      <c r="AC179" s="2">
        <v>38509</v>
      </c>
      <c r="AD179">
        <v>2.75</v>
      </c>
      <c r="AE179" s="2">
        <v>38510</v>
      </c>
      <c r="AF179">
        <v>2.7749999999999999</v>
      </c>
    </row>
    <row r="180" spans="5:32" x14ac:dyDescent="0.25">
      <c r="E180" s="2">
        <v>38460</v>
      </c>
      <c r="F180">
        <v>3.0150000000000001</v>
      </c>
      <c r="G180" s="2">
        <v>38513</v>
      </c>
      <c r="H180">
        <v>2.7149999999999999</v>
      </c>
      <c r="I180" s="2">
        <v>38511</v>
      </c>
      <c r="J180">
        <v>2.6850000000000001</v>
      </c>
      <c r="K180" s="2">
        <v>38510</v>
      </c>
      <c r="L180">
        <v>2.6949999999999998</v>
      </c>
      <c r="M180" s="2">
        <v>38511</v>
      </c>
      <c r="N180">
        <v>2.6550000000000002</v>
      </c>
      <c r="O180" s="2">
        <v>38512</v>
      </c>
      <c r="P180">
        <v>2.63</v>
      </c>
      <c r="Q180" s="2">
        <v>38512</v>
      </c>
      <c r="R180">
        <v>2.63</v>
      </c>
      <c r="S180" s="2">
        <v>38511</v>
      </c>
      <c r="T180">
        <v>2.6349999999999998</v>
      </c>
      <c r="U180" s="2">
        <v>38510</v>
      </c>
      <c r="V180">
        <v>2.6349999999999998</v>
      </c>
      <c r="W180" s="2">
        <v>38455</v>
      </c>
      <c r="X180">
        <v>2.9550000000000001</v>
      </c>
      <c r="Y180" s="2">
        <v>38510</v>
      </c>
      <c r="Z180">
        <v>2.645</v>
      </c>
      <c r="AA180" s="2">
        <v>38510</v>
      </c>
      <c r="AB180">
        <v>2.6850000000000001</v>
      </c>
      <c r="AC180" s="2">
        <v>38510</v>
      </c>
      <c r="AD180">
        <v>2.7349999999999999</v>
      </c>
      <c r="AE180" s="2">
        <v>38511</v>
      </c>
      <c r="AF180">
        <v>2.7450000000000001</v>
      </c>
    </row>
    <row r="181" spans="5:32" x14ac:dyDescent="0.25">
      <c r="E181" s="2">
        <v>38461</v>
      </c>
      <c r="F181">
        <v>3.0449999999999999</v>
      </c>
      <c r="G181" s="2">
        <v>38516</v>
      </c>
      <c r="H181">
        <v>2.6749999999999998</v>
      </c>
      <c r="I181" s="2">
        <v>38512</v>
      </c>
      <c r="J181">
        <v>2.65</v>
      </c>
      <c r="K181" s="2">
        <v>38511</v>
      </c>
      <c r="L181">
        <v>2.6749999999999998</v>
      </c>
      <c r="M181" s="2">
        <v>38512</v>
      </c>
      <c r="N181">
        <v>2.66</v>
      </c>
      <c r="O181" s="2">
        <v>38513</v>
      </c>
      <c r="P181">
        <v>2.6349999999999998</v>
      </c>
      <c r="Q181" s="2">
        <v>38513</v>
      </c>
      <c r="R181">
        <v>2.6349999999999998</v>
      </c>
      <c r="S181" s="2">
        <v>38512</v>
      </c>
      <c r="T181">
        <v>2.62</v>
      </c>
      <c r="U181" s="2">
        <v>38511</v>
      </c>
      <c r="V181">
        <v>2.605</v>
      </c>
      <c r="W181" s="2">
        <v>38456</v>
      </c>
      <c r="X181">
        <v>2.9350000000000001</v>
      </c>
      <c r="Y181" s="2">
        <v>38511</v>
      </c>
      <c r="Z181">
        <v>2.625</v>
      </c>
      <c r="AA181" s="2">
        <v>38511</v>
      </c>
      <c r="AB181">
        <v>2.6550000000000002</v>
      </c>
      <c r="AC181" s="2">
        <v>38511</v>
      </c>
      <c r="AD181">
        <v>2.7050000000000001</v>
      </c>
      <c r="AE181" s="2">
        <v>38512</v>
      </c>
      <c r="AF181">
        <v>2.75</v>
      </c>
    </row>
    <row r="182" spans="5:32" x14ac:dyDescent="0.25">
      <c r="E182" s="2">
        <v>38462</v>
      </c>
      <c r="F182">
        <v>3.08</v>
      </c>
      <c r="G182" s="2">
        <v>38517</v>
      </c>
      <c r="H182">
        <v>2.69</v>
      </c>
      <c r="I182" s="2">
        <v>38513</v>
      </c>
      <c r="J182">
        <v>2.68</v>
      </c>
      <c r="K182" s="2">
        <v>38512</v>
      </c>
      <c r="L182">
        <v>2.64</v>
      </c>
      <c r="M182" s="2">
        <v>38513</v>
      </c>
      <c r="N182">
        <v>2.66</v>
      </c>
      <c r="O182" s="2">
        <v>38516</v>
      </c>
      <c r="P182">
        <v>2.62</v>
      </c>
      <c r="Q182" s="2">
        <v>38516</v>
      </c>
      <c r="R182">
        <v>2.62</v>
      </c>
      <c r="S182" s="2">
        <v>38513</v>
      </c>
      <c r="T182">
        <v>2.6349999999999998</v>
      </c>
      <c r="U182" s="2">
        <v>38512</v>
      </c>
      <c r="V182">
        <v>2.61</v>
      </c>
      <c r="W182" s="2">
        <v>38457</v>
      </c>
      <c r="X182">
        <v>2.93</v>
      </c>
      <c r="Y182" s="2">
        <v>38512</v>
      </c>
      <c r="Z182">
        <v>2.62</v>
      </c>
      <c r="AA182" s="2">
        <v>38512</v>
      </c>
      <c r="AB182">
        <v>2.66</v>
      </c>
      <c r="AC182" s="2">
        <v>38512</v>
      </c>
      <c r="AD182">
        <v>2.7</v>
      </c>
      <c r="AE182" s="2">
        <v>38513</v>
      </c>
      <c r="AF182">
        <v>2.7549999999999999</v>
      </c>
    </row>
    <row r="183" spans="5:32" x14ac:dyDescent="0.25">
      <c r="E183" s="2">
        <v>38463</v>
      </c>
      <c r="F183">
        <v>3.11</v>
      </c>
      <c r="G183" s="2">
        <v>38518</v>
      </c>
      <c r="H183">
        <v>2.61</v>
      </c>
      <c r="I183" s="2">
        <v>38516</v>
      </c>
      <c r="J183">
        <v>2.67</v>
      </c>
      <c r="K183" s="2">
        <v>38513</v>
      </c>
      <c r="L183">
        <v>2.68</v>
      </c>
      <c r="M183" s="2">
        <v>38516</v>
      </c>
      <c r="N183">
        <v>2.64</v>
      </c>
      <c r="O183" s="2">
        <v>38517</v>
      </c>
      <c r="P183">
        <v>2.63</v>
      </c>
      <c r="Q183" s="2">
        <v>38517</v>
      </c>
      <c r="R183">
        <v>2.625</v>
      </c>
      <c r="S183" s="2">
        <v>38516</v>
      </c>
      <c r="T183">
        <v>2.6150000000000002</v>
      </c>
      <c r="U183" s="2">
        <v>38513</v>
      </c>
      <c r="V183">
        <v>2.6150000000000002</v>
      </c>
      <c r="W183" s="2">
        <v>38460</v>
      </c>
      <c r="X183">
        <v>2.9249999999999998</v>
      </c>
      <c r="Y183" s="2">
        <v>38513</v>
      </c>
      <c r="Z183">
        <v>2.625</v>
      </c>
      <c r="AA183" s="2">
        <v>38513</v>
      </c>
      <c r="AB183">
        <v>2.665</v>
      </c>
      <c r="AC183" s="2">
        <v>38513</v>
      </c>
      <c r="AD183">
        <v>2.7050000000000001</v>
      </c>
      <c r="AE183" s="2">
        <v>38516</v>
      </c>
      <c r="AF183">
        <v>2.75</v>
      </c>
    </row>
    <row r="184" spans="5:32" x14ac:dyDescent="0.25">
      <c r="E184" s="2">
        <v>38464</v>
      </c>
      <c r="F184">
        <v>3.1850000000000001</v>
      </c>
      <c r="G184" s="2">
        <v>38519</v>
      </c>
      <c r="H184">
        <v>2.645</v>
      </c>
      <c r="I184" s="2">
        <v>38517</v>
      </c>
      <c r="J184">
        <v>2.665</v>
      </c>
      <c r="K184" s="2">
        <v>38516</v>
      </c>
      <c r="L184">
        <v>2.66</v>
      </c>
      <c r="M184" s="2">
        <v>38517</v>
      </c>
      <c r="N184">
        <v>2.645</v>
      </c>
      <c r="O184" s="2">
        <v>38518</v>
      </c>
      <c r="P184">
        <v>2.5750000000000002</v>
      </c>
      <c r="Q184" s="2">
        <v>38518</v>
      </c>
      <c r="R184">
        <v>2.5750000000000002</v>
      </c>
      <c r="S184" s="2">
        <v>38517</v>
      </c>
      <c r="T184">
        <v>2.6150000000000002</v>
      </c>
      <c r="U184" s="2">
        <v>38516</v>
      </c>
      <c r="V184">
        <v>2.6</v>
      </c>
      <c r="W184" s="2">
        <v>38461</v>
      </c>
      <c r="X184">
        <v>2.9350000000000001</v>
      </c>
      <c r="Y184" s="2">
        <v>38516</v>
      </c>
      <c r="Z184">
        <v>2.62</v>
      </c>
      <c r="AA184" s="2">
        <v>38516</v>
      </c>
      <c r="AB184">
        <v>2.66</v>
      </c>
      <c r="AC184" s="2">
        <v>38516</v>
      </c>
      <c r="AD184">
        <v>2.6949999999999998</v>
      </c>
      <c r="AE184" s="2">
        <v>38517</v>
      </c>
      <c r="AF184">
        <v>2.75</v>
      </c>
    </row>
    <row r="185" spans="5:32" x14ac:dyDescent="0.25">
      <c r="E185" s="2">
        <v>38467</v>
      </c>
      <c r="F185">
        <v>3.26</v>
      </c>
      <c r="G185" s="2">
        <v>38520</v>
      </c>
      <c r="H185">
        <v>2.6349999999999998</v>
      </c>
      <c r="I185" s="2">
        <v>38518</v>
      </c>
      <c r="J185">
        <v>2.605</v>
      </c>
      <c r="K185" s="2">
        <v>38517</v>
      </c>
      <c r="L185">
        <v>2.6550000000000002</v>
      </c>
      <c r="M185" s="2">
        <v>38518</v>
      </c>
      <c r="N185">
        <v>2.5949999999999998</v>
      </c>
      <c r="O185" s="2">
        <v>38519</v>
      </c>
      <c r="P185">
        <v>2.6550000000000002</v>
      </c>
      <c r="Q185" s="2">
        <v>38519</v>
      </c>
      <c r="R185">
        <v>2.65</v>
      </c>
      <c r="S185" s="2">
        <v>38518</v>
      </c>
      <c r="T185">
        <v>2.5550000000000002</v>
      </c>
      <c r="U185" s="2">
        <v>38517</v>
      </c>
      <c r="V185">
        <v>2.605</v>
      </c>
      <c r="W185" s="2">
        <v>38462</v>
      </c>
      <c r="X185">
        <v>2.9449999999999998</v>
      </c>
      <c r="Y185" s="2">
        <v>38517</v>
      </c>
      <c r="Z185">
        <v>2.625</v>
      </c>
      <c r="AA185" s="2">
        <v>38517</v>
      </c>
      <c r="AB185">
        <v>2.66</v>
      </c>
      <c r="AC185" s="2">
        <v>38517</v>
      </c>
      <c r="AD185">
        <v>2.7050000000000001</v>
      </c>
      <c r="AE185" s="2">
        <v>38518</v>
      </c>
      <c r="AF185">
        <v>2.6949999999999998</v>
      </c>
    </row>
    <row r="186" spans="5:32" x14ac:dyDescent="0.25">
      <c r="E186" s="2">
        <v>38468</v>
      </c>
      <c r="F186">
        <v>3.22</v>
      </c>
      <c r="G186" s="2">
        <v>38523</v>
      </c>
      <c r="H186">
        <v>2.66</v>
      </c>
      <c r="I186" s="2">
        <v>38519</v>
      </c>
      <c r="J186">
        <v>2.68</v>
      </c>
      <c r="K186" s="2">
        <v>38518</v>
      </c>
      <c r="L186">
        <v>2.605</v>
      </c>
      <c r="M186" s="2">
        <v>38519</v>
      </c>
      <c r="N186">
        <v>2.68</v>
      </c>
      <c r="O186" s="2">
        <v>38520</v>
      </c>
      <c r="P186">
        <v>2.65</v>
      </c>
      <c r="Q186" s="2">
        <v>38520</v>
      </c>
      <c r="R186">
        <v>2.65</v>
      </c>
      <c r="S186" s="2">
        <v>38519</v>
      </c>
      <c r="T186">
        <v>2.645</v>
      </c>
      <c r="U186" s="2">
        <v>38518</v>
      </c>
      <c r="V186">
        <v>2.5550000000000002</v>
      </c>
      <c r="W186" s="2">
        <v>38463</v>
      </c>
      <c r="X186">
        <v>2.95</v>
      </c>
      <c r="Y186" s="2">
        <v>38518</v>
      </c>
      <c r="Z186">
        <v>2.5750000000000002</v>
      </c>
      <c r="AA186" s="2">
        <v>38518</v>
      </c>
      <c r="AB186">
        <v>2.605</v>
      </c>
      <c r="AC186" s="2">
        <v>38518</v>
      </c>
      <c r="AD186">
        <v>2.6550000000000002</v>
      </c>
      <c r="AE186" s="2">
        <v>38519</v>
      </c>
      <c r="AF186">
        <v>2.7850000000000001</v>
      </c>
    </row>
    <row r="187" spans="5:32" x14ac:dyDescent="0.25">
      <c r="E187" s="2">
        <v>38469</v>
      </c>
      <c r="F187">
        <v>3.1349999999999998</v>
      </c>
      <c r="G187" s="2">
        <v>38524</v>
      </c>
      <c r="H187">
        <v>2.6850000000000001</v>
      </c>
      <c r="I187" s="2">
        <v>38520</v>
      </c>
      <c r="J187">
        <v>2.68</v>
      </c>
      <c r="K187" s="2">
        <v>38519</v>
      </c>
      <c r="L187">
        <v>2.68</v>
      </c>
      <c r="M187" s="2">
        <v>38520</v>
      </c>
      <c r="N187">
        <v>2.67</v>
      </c>
      <c r="O187" s="2">
        <v>38523</v>
      </c>
      <c r="P187">
        <v>2.645</v>
      </c>
      <c r="Q187" s="2">
        <v>38523</v>
      </c>
      <c r="R187">
        <v>2.645</v>
      </c>
      <c r="S187" s="2">
        <v>38520</v>
      </c>
      <c r="T187">
        <v>2.64</v>
      </c>
      <c r="U187" s="2">
        <v>38519</v>
      </c>
      <c r="V187">
        <v>2.625</v>
      </c>
      <c r="W187" s="2">
        <v>38464</v>
      </c>
      <c r="X187">
        <v>2.9750000000000001</v>
      </c>
      <c r="Y187" s="2">
        <v>38519</v>
      </c>
      <c r="Z187">
        <v>2.65</v>
      </c>
      <c r="AA187" s="2">
        <v>38519</v>
      </c>
      <c r="AB187">
        <v>2.6949999999999998</v>
      </c>
      <c r="AC187" s="2">
        <v>38519</v>
      </c>
      <c r="AD187">
        <v>2.7349999999999999</v>
      </c>
      <c r="AE187" s="2">
        <v>38520</v>
      </c>
      <c r="AF187">
        <v>2.77</v>
      </c>
    </row>
    <row r="188" spans="5:32" x14ac:dyDescent="0.25">
      <c r="E188" s="2">
        <v>38470</v>
      </c>
      <c r="F188">
        <v>3.1150000000000002</v>
      </c>
      <c r="G188" s="2">
        <v>38525</v>
      </c>
      <c r="H188">
        <v>2.6</v>
      </c>
      <c r="I188" s="2">
        <v>38523</v>
      </c>
      <c r="J188">
        <v>2.6949999999999998</v>
      </c>
      <c r="K188" s="2">
        <v>38520</v>
      </c>
      <c r="L188">
        <v>2.67</v>
      </c>
      <c r="M188" s="2">
        <v>38523</v>
      </c>
      <c r="N188">
        <v>2.665</v>
      </c>
      <c r="O188" s="2">
        <v>38524</v>
      </c>
      <c r="P188">
        <v>2.6550000000000002</v>
      </c>
      <c r="Q188" s="2">
        <v>38524</v>
      </c>
      <c r="R188">
        <v>2.6749999999999998</v>
      </c>
      <c r="S188" s="2">
        <v>38523</v>
      </c>
      <c r="T188">
        <v>2.625</v>
      </c>
      <c r="U188" s="2">
        <v>38520</v>
      </c>
      <c r="V188">
        <v>2.63</v>
      </c>
      <c r="W188" s="2">
        <v>38467</v>
      </c>
      <c r="X188">
        <v>2.98</v>
      </c>
      <c r="Y188" s="2">
        <v>38520</v>
      </c>
      <c r="Z188">
        <v>2.65</v>
      </c>
      <c r="AA188" s="2">
        <v>38520</v>
      </c>
      <c r="AB188">
        <v>2.68</v>
      </c>
      <c r="AC188" s="2">
        <v>38520</v>
      </c>
      <c r="AD188">
        <v>2.7199999999999998</v>
      </c>
      <c r="AE188" s="2">
        <v>38523</v>
      </c>
      <c r="AF188">
        <v>2.7450000000000001</v>
      </c>
    </row>
    <row r="189" spans="5:32" x14ac:dyDescent="0.25">
      <c r="E189" s="2">
        <v>38471</v>
      </c>
      <c r="F189">
        <v>3.14</v>
      </c>
      <c r="G189" s="2">
        <v>38526</v>
      </c>
      <c r="H189">
        <v>2.5649999999999999</v>
      </c>
      <c r="I189" s="2">
        <v>38524</v>
      </c>
      <c r="J189">
        <v>2.6949999999999998</v>
      </c>
      <c r="K189" s="2">
        <v>38523</v>
      </c>
      <c r="L189">
        <v>2.6850000000000001</v>
      </c>
      <c r="M189" s="2">
        <v>38524</v>
      </c>
      <c r="N189">
        <v>2.6850000000000001</v>
      </c>
      <c r="O189" s="2">
        <v>38525</v>
      </c>
      <c r="P189">
        <v>2.605</v>
      </c>
      <c r="Q189" s="2">
        <v>38525</v>
      </c>
      <c r="R189">
        <v>2.625</v>
      </c>
      <c r="S189" s="2">
        <v>38524</v>
      </c>
      <c r="T189">
        <v>2.6349999999999998</v>
      </c>
      <c r="U189" s="2">
        <v>38523</v>
      </c>
      <c r="V189">
        <v>2.625</v>
      </c>
      <c r="W189" s="2">
        <v>38468</v>
      </c>
      <c r="X189">
        <v>2.94</v>
      </c>
      <c r="Y189" s="2">
        <v>38523</v>
      </c>
      <c r="Z189">
        <v>2.6349999999999998</v>
      </c>
      <c r="AA189" s="2">
        <v>38523</v>
      </c>
      <c r="AB189">
        <v>2.665</v>
      </c>
      <c r="AC189" s="2">
        <v>38523</v>
      </c>
      <c r="AD189">
        <v>2.7050000000000001</v>
      </c>
      <c r="AE189" s="2">
        <v>38524</v>
      </c>
      <c r="AF189">
        <v>2.7549999999999999</v>
      </c>
    </row>
    <row r="190" spans="5:32" x14ac:dyDescent="0.25">
      <c r="E190" s="2">
        <v>38475</v>
      </c>
      <c r="F190">
        <v>3.07</v>
      </c>
      <c r="G190" s="2">
        <v>38527</v>
      </c>
      <c r="H190">
        <v>2.5099999999999998</v>
      </c>
      <c r="I190" s="2">
        <v>38525</v>
      </c>
      <c r="J190">
        <v>2.645</v>
      </c>
      <c r="K190" s="2">
        <v>38524</v>
      </c>
      <c r="L190">
        <v>2.7</v>
      </c>
      <c r="M190" s="2">
        <v>38525</v>
      </c>
      <c r="N190">
        <v>2.645</v>
      </c>
      <c r="O190" s="2">
        <v>38526</v>
      </c>
      <c r="P190">
        <v>2.585</v>
      </c>
      <c r="Q190" s="2">
        <v>38526</v>
      </c>
      <c r="R190">
        <v>2.5750000000000002</v>
      </c>
      <c r="S190" s="2">
        <v>38525</v>
      </c>
      <c r="T190">
        <v>2.5949999999999998</v>
      </c>
      <c r="U190" s="2">
        <v>38524</v>
      </c>
      <c r="V190">
        <v>2.6550000000000002</v>
      </c>
      <c r="W190" s="2">
        <v>38469</v>
      </c>
      <c r="X190">
        <v>2.895</v>
      </c>
      <c r="Y190" s="2">
        <v>38524</v>
      </c>
      <c r="Z190">
        <v>2.6550000000000002</v>
      </c>
      <c r="AA190" s="2">
        <v>38524</v>
      </c>
      <c r="AB190">
        <v>2.6749999999999998</v>
      </c>
      <c r="AC190" s="2">
        <v>38524</v>
      </c>
      <c r="AD190">
        <v>2.7149999999999999</v>
      </c>
      <c r="AE190" s="2">
        <v>38525</v>
      </c>
      <c r="AF190">
        <v>2.7149999999999999</v>
      </c>
    </row>
    <row r="191" spans="5:32" x14ac:dyDescent="0.25">
      <c r="E191" s="2">
        <v>38476</v>
      </c>
      <c r="F191">
        <v>3.02</v>
      </c>
      <c r="G191" s="2">
        <v>38530</v>
      </c>
      <c r="H191">
        <v>2.5249999999999999</v>
      </c>
      <c r="I191" s="2">
        <v>38526</v>
      </c>
      <c r="J191">
        <v>2.61</v>
      </c>
      <c r="K191" s="2">
        <v>38525</v>
      </c>
      <c r="L191">
        <v>2.665</v>
      </c>
      <c r="M191" s="2">
        <v>38526</v>
      </c>
      <c r="N191">
        <v>2.6150000000000002</v>
      </c>
      <c r="O191" s="2">
        <v>38527</v>
      </c>
      <c r="P191">
        <v>2.5649999999999999</v>
      </c>
      <c r="Q191" s="2">
        <v>38527</v>
      </c>
      <c r="R191">
        <v>2.5449999999999999</v>
      </c>
      <c r="S191" s="2">
        <v>38526</v>
      </c>
      <c r="T191">
        <v>2.5649999999999999</v>
      </c>
      <c r="U191" s="2">
        <v>38525</v>
      </c>
      <c r="V191">
        <v>2.6150000000000002</v>
      </c>
      <c r="W191" s="2">
        <v>38470</v>
      </c>
      <c r="X191">
        <v>2.895</v>
      </c>
      <c r="Y191" s="2">
        <v>38525</v>
      </c>
      <c r="Z191">
        <v>2.6150000000000002</v>
      </c>
      <c r="AA191" s="2">
        <v>38525</v>
      </c>
      <c r="AB191">
        <v>2.6349999999999998</v>
      </c>
      <c r="AC191" s="2">
        <v>38525</v>
      </c>
      <c r="AD191">
        <v>2.6749999999999998</v>
      </c>
      <c r="AE191" s="2">
        <v>38526</v>
      </c>
      <c r="AF191">
        <v>2.6850000000000001</v>
      </c>
    </row>
    <row r="192" spans="5:32" x14ac:dyDescent="0.25">
      <c r="E192" s="2">
        <v>38477</v>
      </c>
      <c r="F192">
        <v>3.01</v>
      </c>
      <c r="G192" s="2">
        <v>38531</v>
      </c>
      <c r="H192">
        <v>2.6</v>
      </c>
      <c r="I192" s="2">
        <v>38527</v>
      </c>
      <c r="J192">
        <v>2.5750000000000002</v>
      </c>
      <c r="K192" s="2">
        <v>38526</v>
      </c>
      <c r="L192">
        <v>2.625</v>
      </c>
      <c r="M192" s="2">
        <v>38527</v>
      </c>
      <c r="N192">
        <v>2.585</v>
      </c>
      <c r="O192" s="2">
        <v>38530</v>
      </c>
      <c r="P192">
        <v>2.5649999999999999</v>
      </c>
      <c r="Q192" s="2">
        <v>38530</v>
      </c>
      <c r="R192">
        <v>2.5550000000000002</v>
      </c>
      <c r="S192" s="2">
        <v>38527</v>
      </c>
      <c r="T192">
        <v>2.5449999999999999</v>
      </c>
      <c r="U192" s="2">
        <v>38526</v>
      </c>
      <c r="V192">
        <v>2.57</v>
      </c>
      <c r="W192" s="2">
        <v>38471</v>
      </c>
      <c r="X192">
        <v>2.915</v>
      </c>
      <c r="Y192" s="2">
        <v>38526</v>
      </c>
      <c r="Z192">
        <v>2.59</v>
      </c>
      <c r="AA192" s="2">
        <v>38526</v>
      </c>
      <c r="AB192">
        <v>2.605</v>
      </c>
      <c r="AC192" s="2">
        <v>38526</v>
      </c>
      <c r="AD192">
        <v>2.645</v>
      </c>
      <c r="AE192" s="2">
        <v>38527</v>
      </c>
      <c r="AF192">
        <v>2.665</v>
      </c>
    </row>
    <row r="193" spans="5:32" x14ac:dyDescent="0.25">
      <c r="E193" s="2">
        <v>38478</v>
      </c>
      <c r="F193">
        <v>3.03</v>
      </c>
      <c r="G193" s="2">
        <v>38532</v>
      </c>
      <c r="H193">
        <v>2.62</v>
      </c>
      <c r="I193" s="2">
        <v>38530</v>
      </c>
      <c r="J193">
        <v>2.5750000000000002</v>
      </c>
      <c r="K193" s="2">
        <v>38527</v>
      </c>
      <c r="L193">
        <v>2.57</v>
      </c>
      <c r="M193" s="2">
        <v>38530</v>
      </c>
      <c r="N193">
        <v>2.5949999999999998</v>
      </c>
      <c r="O193" s="2">
        <v>38531</v>
      </c>
      <c r="P193">
        <v>2.585</v>
      </c>
      <c r="Q193" s="2">
        <v>38531</v>
      </c>
      <c r="R193">
        <v>2.5750000000000002</v>
      </c>
      <c r="S193" s="2">
        <v>38530</v>
      </c>
      <c r="T193">
        <v>2.5449999999999999</v>
      </c>
      <c r="U193" s="2">
        <v>38527</v>
      </c>
      <c r="V193">
        <v>2.5449999999999999</v>
      </c>
      <c r="W193" s="2">
        <v>38475</v>
      </c>
      <c r="X193">
        <v>2.895</v>
      </c>
      <c r="Y193" s="2">
        <v>38527</v>
      </c>
      <c r="Z193">
        <v>2.5649999999999999</v>
      </c>
      <c r="AA193" s="2">
        <v>38527</v>
      </c>
      <c r="AB193">
        <v>2.585</v>
      </c>
      <c r="AC193" s="2">
        <v>38527</v>
      </c>
      <c r="AD193">
        <v>2.625</v>
      </c>
      <c r="AE193" s="2">
        <v>38530</v>
      </c>
      <c r="AF193">
        <v>2.6749999999999998</v>
      </c>
    </row>
    <row r="194" spans="5:32" x14ac:dyDescent="0.25">
      <c r="E194" s="2">
        <v>38481</v>
      </c>
      <c r="F194">
        <v>3.0350000000000001</v>
      </c>
      <c r="G194" s="2">
        <v>38533</v>
      </c>
      <c r="H194">
        <v>2.585</v>
      </c>
      <c r="I194" s="2">
        <v>38531</v>
      </c>
      <c r="J194">
        <v>2.6349999999999998</v>
      </c>
      <c r="K194" s="2">
        <v>38530</v>
      </c>
      <c r="L194">
        <v>2.5949999999999998</v>
      </c>
      <c r="M194" s="2">
        <v>38531</v>
      </c>
      <c r="N194">
        <v>2.61</v>
      </c>
      <c r="O194" s="2">
        <v>38532</v>
      </c>
      <c r="P194">
        <v>2.585</v>
      </c>
      <c r="Q194" s="2">
        <v>38532</v>
      </c>
      <c r="R194">
        <v>2.5350000000000001</v>
      </c>
      <c r="S194" s="2">
        <v>38531</v>
      </c>
      <c r="T194">
        <v>2.5649999999999999</v>
      </c>
      <c r="U194" s="2">
        <v>38530</v>
      </c>
      <c r="V194">
        <v>2.5449999999999999</v>
      </c>
      <c r="W194" s="2">
        <v>38476</v>
      </c>
      <c r="X194">
        <v>2.88</v>
      </c>
      <c r="Y194" s="2">
        <v>38530</v>
      </c>
      <c r="Z194">
        <v>2.5649999999999999</v>
      </c>
      <c r="AA194" s="2">
        <v>38530</v>
      </c>
      <c r="AB194">
        <v>2.5949999999999998</v>
      </c>
      <c r="AC194" s="2">
        <v>38530</v>
      </c>
      <c r="AD194">
        <v>2.6349999999999998</v>
      </c>
      <c r="AE194" s="2">
        <v>38531</v>
      </c>
      <c r="AF194">
        <v>2.6850000000000001</v>
      </c>
    </row>
    <row r="195" spans="5:32" x14ac:dyDescent="0.25">
      <c r="E195" s="2">
        <v>38482</v>
      </c>
      <c r="F195">
        <v>3.0249999999999999</v>
      </c>
      <c r="G195" s="2">
        <v>38534</v>
      </c>
      <c r="H195">
        <v>2.57</v>
      </c>
      <c r="I195" s="2">
        <v>38532</v>
      </c>
      <c r="J195">
        <v>2.6349999999999998</v>
      </c>
      <c r="K195" s="2">
        <v>38531</v>
      </c>
      <c r="L195">
        <v>2.6</v>
      </c>
      <c r="M195" s="2">
        <v>38532</v>
      </c>
      <c r="N195">
        <v>2.625</v>
      </c>
      <c r="O195" s="2">
        <v>38533</v>
      </c>
      <c r="P195">
        <v>2.5649999999999999</v>
      </c>
      <c r="Q195" s="2">
        <v>38533</v>
      </c>
      <c r="R195">
        <v>2.5499999999999998</v>
      </c>
      <c r="S195" s="2">
        <v>38532</v>
      </c>
      <c r="T195">
        <v>2.5750000000000002</v>
      </c>
      <c r="U195" s="2">
        <v>38531</v>
      </c>
      <c r="V195">
        <v>2.5649999999999999</v>
      </c>
      <c r="W195" s="2">
        <v>38477</v>
      </c>
      <c r="X195">
        <v>2.8849999999999998</v>
      </c>
      <c r="Y195" s="2">
        <v>38531</v>
      </c>
      <c r="Z195">
        <v>2.5949999999999998</v>
      </c>
      <c r="AA195" s="2">
        <v>38531</v>
      </c>
      <c r="AB195">
        <v>2.6150000000000002</v>
      </c>
      <c r="AC195" s="2">
        <v>38531</v>
      </c>
      <c r="AD195">
        <v>2.645</v>
      </c>
      <c r="AE195" s="2">
        <v>38532</v>
      </c>
      <c r="AF195">
        <v>2.69</v>
      </c>
    </row>
    <row r="196" spans="5:32" x14ac:dyDescent="0.25">
      <c r="E196" s="2">
        <v>38483</v>
      </c>
      <c r="F196">
        <v>3.01</v>
      </c>
      <c r="G196" s="2">
        <v>38538</v>
      </c>
      <c r="H196">
        <v>2.585</v>
      </c>
      <c r="I196" s="2">
        <v>38533</v>
      </c>
      <c r="J196">
        <v>2.625</v>
      </c>
      <c r="K196" s="2">
        <v>38532</v>
      </c>
      <c r="L196">
        <v>2.64</v>
      </c>
      <c r="M196" s="2">
        <v>38533</v>
      </c>
      <c r="N196">
        <v>2.5949999999999998</v>
      </c>
      <c r="O196" s="2">
        <v>38534</v>
      </c>
      <c r="P196">
        <v>2.5750000000000002</v>
      </c>
      <c r="Q196" s="2">
        <v>38534</v>
      </c>
      <c r="R196">
        <v>2.585</v>
      </c>
      <c r="S196" s="2">
        <v>38533</v>
      </c>
      <c r="T196">
        <v>2.5649999999999999</v>
      </c>
      <c r="U196" s="2">
        <v>38532</v>
      </c>
      <c r="V196">
        <v>2.5649999999999999</v>
      </c>
      <c r="W196" s="2">
        <v>38478</v>
      </c>
      <c r="X196">
        <v>2.89</v>
      </c>
      <c r="Y196" s="2">
        <v>38532</v>
      </c>
      <c r="Z196">
        <v>2.585</v>
      </c>
      <c r="AA196" s="2">
        <v>38532</v>
      </c>
      <c r="AB196">
        <v>2.61</v>
      </c>
      <c r="AC196" s="2">
        <v>38532</v>
      </c>
      <c r="AD196">
        <v>2.65</v>
      </c>
      <c r="AE196" s="2">
        <v>38533</v>
      </c>
      <c r="AF196">
        <v>2.6949999999999998</v>
      </c>
    </row>
    <row r="197" spans="5:32" x14ac:dyDescent="0.25">
      <c r="E197" s="2">
        <v>38484</v>
      </c>
      <c r="F197">
        <v>2.9550000000000001</v>
      </c>
      <c r="G197" s="2">
        <v>38539</v>
      </c>
      <c r="H197">
        <v>2.61</v>
      </c>
      <c r="I197" s="2">
        <v>38534</v>
      </c>
      <c r="J197">
        <v>2.605</v>
      </c>
      <c r="K197" s="2">
        <v>38533</v>
      </c>
      <c r="L197">
        <v>2.625</v>
      </c>
      <c r="M197" s="2">
        <v>38534</v>
      </c>
      <c r="N197">
        <v>2.6150000000000002</v>
      </c>
      <c r="O197" s="2">
        <v>38538</v>
      </c>
      <c r="P197">
        <v>2.58</v>
      </c>
      <c r="Q197" s="2">
        <v>38538</v>
      </c>
      <c r="R197">
        <v>2.57</v>
      </c>
      <c r="S197" s="2">
        <v>38534</v>
      </c>
      <c r="T197">
        <v>2.5949999999999998</v>
      </c>
      <c r="U197" s="2">
        <v>38533</v>
      </c>
      <c r="V197">
        <v>2.5649999999999999</v>
      </c>
      <c r="W197" s="2">
        <v>38481</v>
      </c>
      <c r="X197">
        <v>2.895</v>
      </c>
      <c r="Y197" s="2">
        <v>38533</v>
      </c>
      <c r="Z197">
        <v>2.585</v>
      </c>
      <c r="AA197" s="2">
        <v>38533</v>
      </c>
      <c r="AB197">
        <v>2.6150000000000002</v>
      </c>
      <c r="AC197" s="2">
        <v>38533</v>
      </c>
      <c r="AD197">
        <v>2.6550000000000002</v>
      </c>
      <c r="AE197" s="2">
        <v>38534</v>
      </c>
      <c r="AF197">
        <v>2.7250000000000001</v>
      </c>
    </row>
    <row r="198" spans="5:32" x14ac:dyDescent="0.25">
      <c r="E198" s="2">
        <v>38485</v>
      </c>
      <c r="F198">
        <v>2.9449999999999998</v>
      </c>
      <c r="G198" s="2">
        <v>38540</v>
      </c>
      <c r="H198">
        <v>2.6550000000000002</v>
      </c>
      <c r="I198" s="2">
        <v>38538</v>
      </c>
      <c r="J198">
        <v>2.61</v>
      </c>
      <c r="K198" s="2">
        <v>38534</v>
      </c>
      <c r="L198">
        <v>2.625</v>
      </c>
      <c r="M198" s="2">
        <v>38538</v>
      </c>
      <c r="N198">
        <v>2.625</v>
      </c>
      <c r="O198" s="2">
        <v>38539</v>
      </c>
      <c r="P198">
        <v>2.605</v>
      </c>
      <c r="Q198" s="2">
        <v>38539</v>
      </c>
      <c r="R198">
        <v>2.6</v>
      </c>
      <c r="S198" s="2">
        <v>38538</v>
      </c>
      <c r="T198">
        <v>2.57</v>
      </c>
      <c r="U198" s="2">
        <v>38534</v>
      </c>
      <c r="V198">
        <v>2.59</v>
      </c>
      <c r="W198" s="2">
        <v>38482</v>
      </c>
      <c r="X198">
        <v>2.875</v>
      </c>
      <c r="Y198" s="2">
        <v>38534</v>
      </c>
      <c r="Z198">
        <v>2.61</v>
      </c>
      <c r="AA198" s="2">
        <v>38534</v>
      </c>
      <c r="AB198">
        <v>2.645</v>
      </c>
      <c r="AC198" s="2">
        <v>38534</v>
      </c>
      <c r="AD198">
        <v>2.6850000000000001</v>
      </c>
      <c r="AE198" s="2">
        <v>38538</v>
      </c>
      <c r="AF198">
        <v>2.73</v>
      </c>
    </row>
    <row r="199" spans="5:32" x14ac:dyDescent="0.25">
      <c r="E199" s="2">
        <v>38488</v>
      </c>
      <c r="F199">
        <v>2.89</v>
      </c>
      <c r="G199" s="2">
        <v>38541</v>
      </c>
      <c r="H199">
        <v>2.65</v>
      </c>
      <c r="I199" s="2">
        <v>38539</v>
      </c>
      <c r="J199">
        <v>2.625</v>
      </c>
      <c r="K199" s="2">
        <v>38538</v>
      </c>
      <c r="L199">
        <v>2.63</v>
      </c>
      <c r="M199" s="2">
        <v>38539</v>
      </c>
      <c r="N199">
        <v>2.64</v>
      </c>
      <c r="O199" s="2">
        <v>38540</v>
      </c>
      <c r="P199">
        <v>2.585</v>
      </c>
      <c r="Q199" s="2">
        <v>38540</v>
      </c>
      <c r="R199">
        <v>2.57</v>
      </c>
      <c r="S199" s="2">
        <v>38539</v>
      </c>
      <c r="T199">
        <v>2.585</v>
      </c>
      <c r="U199" s="2">
        <v>38538</v>
      </c>
      <c r="V199">
        <v>2.57</v>
      </c>
      <c r="W199" s="2">
        <v>38483</v>
      </c>
      <c r="X199">
        <v>2.8449999999999998</v>
      </c>
      <c r="Y199" s="2">
        <v>38538</v>
      </c>
      <c r="Z199">
        <v>2.6</v>
      </c>
      <c r="AA199" s="2">
        <v>38538</v>
      </c>
      <c r="AB199">
        <v>2.64</v>
      </c>
      <c r="AC199" s="2">
        <v>38538</v>
      </c>
      <c r="AD199">
        <v>2.68</v>
      </c>
      <c r="AE199" s="2">
        <v>38539</v>
      </c>
      <c r="AF199">
        <v>2.71</v>
      </c>
    </row>
    <row r="200" spans="5:32" x14ac:dyDescent="0.25">
      <c r="E200" s="2">
        <v>38489</v>
      </c>
      <c r="F200">
        <v>2.89</v>
      </c>
      <c r="G200" s="2">
        <v>38544</v>
      </c>
      <c r="H200">
        <v>2.645</v>
      </c>
      <c r="I200" s="2">
        <v>38540</v>
      </c>
      <c r="J200">
        <v>2.63</v>
      </c>
      <c r="K200" s="2">
        <v>38539</v>
      </c>
      <c r="L200">
        <v>2.63</v>
      </c>
      <c r="M200" s="2">
        <v>38540</v>
      </c>
      <c r="N200">
        <v>2.62</v>
      </c>
      <c r="O200" s="2">
        <v>38541</v>
      </c>
      <c r="P200">
        <v>2.61</v>
      </c>
      <c r="Q200" s="2">
        <v>38541</v>
      </c>
      <c r="R200">
        <v>2.5750000000000002</v>
      </c>
      <c r="S200" s="2">
        <v>38540</v>
      </c>
      <c r="T200">
        <v>2.59</v>
      </c>
      <c r="U200" s="2">
        <v>38539</v>
      </c>
      <c r="V200">
        <v>2.57</v>
      </c>
      <c r="W200" s="2">
        <v>38484</v>
      </c>
      <c r="X200">
        <v>2.8250000000000002</v>
      </c>
      <c r="Y200" s="2">
        <v>38539</v>
      </c>
      <c r="Z200">
        <v>2.59</v>
      </c>
      <c r="AA200" s="2">
        <v>38539</v>
      </c>
      <c r="AB200">
        <v>2.62</v>
      </c>
      <c r="AC200" s="2">
        <v>38539</v>
      </c>
      <c r="AD200">
        <v>2.66</v>
      </c>
      <c r="AE200" s="2">
        <v>38540</v>
      </c>
      <c r="AF200">
        <v>2.6949999999999998</v>
      </c>
    </row>
    <row r="201" spans="5:32" x14ac:dyDescent="0.25">
      <c r="E201" s="2">
        <v>38490</v>
      </c>
      <c r="F201">
        <v>2.9350000000000001</v>
      </c>
      <c r="G201" s="2">
        <v>38545</v>
      </c>
      <c r="H201">
        <v>2.645</v>
      </c>
      <c r="I201" s="2">
        <v>38541</v>
      </c>
      <c r="J201">
        <v>2.66</v>
      </c>
      <c r="K201" s="2">
        <v>38540</v>
      </c>
      <c r="L201">
        <v>2.63</v>
      </c>
      <c r="M201" s="2">
        <v>38541</v>
      </c>
      <c r="N201">
        <v>2.645</v>
      </c>
      <c r="O201" s="2">
        <v>38544</v>
      </c>
      <c r="P201">
        <v>2.62</v>
      </c>
      <c r="Q201" s="2">
        <v>38544</v>
      </c>
      <c r="R201">
        <v>2.57</v>
      </c>
      <c r="S201" s="2">
        <v>38541</v>
      </c>
      <c r="T201">
        <v>2.5750000000000002</v>
      </c>
      <c r="U201" s="2">
        <v>38540</v>
      </c>
      <c r="V201">
        <v>2.5550000000000002</v>
      </c>
      <c r="W201" s="2">
        <v>38485</v>
      </c>
      <c r="X201">
        <v>2.8050000000000002</v>
      </c>
      <c r="Y201" s="2">
        <v>38540</v>
      </c>
      <c r="Z201">
        <v>2.585</v>
      </c>
      <c r="AA201" s="2">
        <v>38540</v>
      </c>
      <c r="AB201">
        <v>2.6150000000000002</v>
      </c>
      <c r="AC201" s="2">
        <v>38540</v>
      </c>
      <c r="AD201">
        <v>2.6550000000000002</v>
      </c>
      <c r="AE201" s="2">
        <v>38541</v>
      </c>
      <c r="AF201">
        <v>2.6850000000000001</v>
      </c>
    </row>
    <row r="202" spans="5:32" x14ac:dyDescent="0.25">
      <c r="E202" s="2">
        <v>38491</v>
      </c>
      <c r="F202">
        <v>2.8650000000000002</v>
      </c>
      <c r="G202" s="2">
        <v>38546</v>
      </c>
      <c r="H202">
        <v>2.7050000000000001</v>
      </c>
      <c r="I202" s="2">
        <v>38544</v>
      </c>
      <c r="J202">
        <v>2.6550000000000002</v>
      </c>
      <c r="K202" s="2">
        <v>38541</v>
      </c>
      <c r="L202">
        <v>2.645</v>
      </c>
      <c r="M202" s="2">
        <v>38544</v>
      </c>
      <c r="N202">
        <v>2.645</v>
      </c>
      <c r="O202" s="2">
        <v>38545</v>
      </c>
      <c r="P202">
        <v>2.6</v>
      </c>
      <c r="Q202" s="2">
        <v>38545</v>
      </c>
      <c r="R202">
        <v>2.56</v>
      </c>
      <c r="S202" s="2">
        <v>38544</v>
      </c>
      <c r="T202">
        <v>2.5949999999999998</v>
      </c>
      <c r="U202" s="2">
        <v>38541</v>
      </c>
      <c r="V202">
        <v>2.5649999999999999</v>
      </c>
      <c r="W202" s="2">
        <v>38488</v>
      </c>
      <c r="X202">
        <v>2.7800000000000002</v>
      </c>
      <c r="Y202" s="2">
        <v>38541</v>
      </c>
      <c r="Z202">
        <v>2.585</v>
      </c>
      <c r="AA202" s="2">
        <v>38541</v>
      </c>
      <c r="AB202">
        <v>2.6</v>
      </c>
      <c r="AC202" s="2">
        <v>38541</v>
      </c>
      <c r="AD202">
        <v>2.64</v>
      </c>
      <c r="AE202" s="2">
        <v>38544</v>
      </c>
      <c r="AF202">
        <v>2.6949999999999998</v>
      </c>
    </row>
    <row r="203" spans="5:32" x14ac:dyDescent="0.25">
      <c r="E203" s="2">
        <v>38492</v>
      </c>
      <c r="F203">
        <v>2.9649999999999999</v>
      </c>
      <c r="G203" s="2">
        <v>38547</v>
      </c>
      <c r="H203">
        <v>2.63</v>
      </c>
      <c r="I203" s="2">
        <v>38545</v>
      </c>
      <c r="J203">
        <v>2.65</v>
      </c>
      <c r="K203" s="2">
        <v>38544</v>
      </c>
      <c r="L203">
        <v>2.6550000000000002</v>
      </c>
      <c r="M203" s="2">
        <v>38545</v>
      </c>
      <c r="N203">
        <v>2.62</v>
      </c>
      <c r="O203" s="2">
        <v>38546</v>
      </c>
      <c r="P203">
        <v>2.65</v>
      </c>
      <c r="Q203" s="2">
        <v>38546</v>
      </c>
      <c r="R203">
        <v>2.62</v>
      </c>
      <c r="S203" s="2">
        <v>38545</v>
      </c>
      <c r="T203">
        <v>2.58</v>
      </c>
      <c r="U203" s="2">
        <v>38544</v>
      </c>
      <c r="V203">
        <v>2.585</v>
      </c>
      <c r="W203" s="2">
        <v>38489</v>
      </c>
      <c r="X203">
        <v>2.7850000000000001</v>
      </c>
      <c r="Y203" s="2">
        <v>38544</v>
      </c>
      <c r="Z203">
        <v>2.585</v>
      </c>
      <c r="AA203" s="2">
        <v>38544</v>
      </c>
      <c r="AB203">
        <v>2.6150000000000002</v>
      </c>
      <c r="AC203" s="2">
        <v>38544</v>
      </c>
      <c r="AD203">
        <v>2.6550000000000002</v>
      </c>
      <c r="AE203" s="2">
        <v>38545</v>
      </c>
      <c r="AF203">
        <v>2.69</v>
      </c>
    </row>
    <row r="204" spans="5:32" x14ac:dyDescent="0.25">
      <c r="E204" s="2">
        <v>38495</v>
      </c>
      <c r="F204">
        <v>2.93</v>
      </c>
      <c r="G204" s="2">
        <v>38548</v>
      </c>
      <c r="H204">
        <v>2.5550000000000002</v>
      </c>
      <c r="I204" s="2">
        <v>38546</v>
      </c>
      <c r="J204">
        <v>2.7</v>
      </c>
      <c r="K204" s="2">
        <v>38545</v>
      </c>
      <c r="L204">
        <v>2.65</v>
      </c>
      <c r="M204" s="2">
        <v>38546</v>
      </c>
      <c r="N204">
        <v>2.67</v>
      </c>
      <c r="O204" s="2">
        <v>38547</v>
      </c>
      <c r="P204">
        <v>2.5649999999999999</v>
      </c>
      <c r="Q204" s="2">
        <v>38547</v>
      </c>
      <c r="R204">
        <v>2.5550000000000002</v>
      </c>
      <c r="S204" s="2">
        <v>38546</v>
      </c>
      <c r="T204">
        <v>2.62</v>
      </c>
      <c r="U204" s="2">
        <v>38545</v>
      </c>
      <c r="V204">
        <v>2.58</v>
      </c>
      <c r="W204" s="2">
        <v>38490</v>
      </c>
      <c r="X204">
        <v>2.7450000000000001</v>
      </c>
      <c r="Y204" s="2">
        <v>38545</v>
      </c>
      <c r="Z204">
        <v>2.59</v>
      </c>
      <c r="AA204" s="2">
        <v>38545</v>
      </c>
      <c r="AB204">
        <v>2.61</v>
      </c>
      <c r="AC204" s="2">
        <v>38545</v>
      </c>
      <c r="AD204">
        <v>2.65</v>
      </c>
      <c r="AE204" s="2">
        <v>38546</v>
      </c>
      <c r="AF204">
        <v>2.77</v>
      </c>
    </row>
    <row r="205" spans="5:32" x14ac:dyDescent="0.25">
      <c r="E205" s="2">
        <v>38496</v>
      </c>
      <c r="F205">
        <v>2.9</v>
      </c>
      <c r="G205" s="2">
        <v>38552</v>
      </c>
      <c r="H205">
        <v>2.5300000000000002</v>
      </c>
      <c r="I205" s="2">
        <v>38547</v>
      </c>
      <c r="J205">
        <v>2.625</v>
      </c>
      <c r="K205" s="2">
        <v>38546</v>
      </c>
      <c r="L205">
        <v>2.69</v>
      </c>
      <c r="M205" s="2">
        <v>38547</v>
      </c>
      <c r="N205">
        <v>2.605</v>
      </c>
      <c r="O205" s="2">
        <v>38548</v>
      </c>
      <c r="P205">
        <v>2.54</v>
      </c>
      <c r="Q205" s="2">
        <v>38548</v>
      </c>
      <c r="R205">
        <v>2.5449999999999999</v>
      </c>
      <c r="S205" s="2">
        <v>38547</v>
      </c>
      <c r="T205">
        <v>2.5449999999999999</v>
      </c>
      <c r="U205" s="2">
        <v>38546</v>
      </c>
      <c r="V205">
        <v>2.61</v>
      </c>
      <c r="W205" s="2">
        <v>38491</v>
      </c>
      <c r="X205">
        <v>2.6949999999999998</v>
      </c>
      <c r="Y205" s="2">
        <v>38546</v>
      </c>
      <c r="Z205">
        <v>2.62</v>
      </c>
      <c r="AA205" s="2">
        <v>38546</v>
      </c>
      <c r="AB205">
        <v>2.64</v>
      </c>
      <c r="AC205" s="2">
        <v>38546</v>
      </c>
      <c r="AD205">
        <v>2.77</v>
      </c>
      <c r="AE205" s="2">
        <v>38547</v>
      </c>
      <c r="AF205">
        <v>2.7050000000000001</v>
      </c>
    </row>
    <row r="206" spans="5:32" x14ac:dyDescent="0.25">
      <c r="E206" s="2">
        <v>38497</v>
      </c>
      <c r="F206">
        <v>2.83</v>
      </c>
      <c r="G206" s="2">
        <v>38553</v>
      </c>
      <c r="H206">
        <v>2.57</v>
      </c>
      <c r="I206" s="2">
        <v>38548</v>
      </c>
      <c r="J206">
        <v>2.56</v>
      </c>
      <c r="K206" s="2">
        <v>38547</v>
      </c>
      <c r="L206">
        <v>2.6150000000000002</v>
      </c>
      <c r="M206" s="2">
        <v>38548</v>
      </c>
      <c r="N206">
        <v>2.5499999999999998</v>
      </c>
      <c r="O206" s="2">
        <v>38552</v>
      </c>
      <c r="P206">
        <v>2.5350000000000001</v>
      </c>
      <c r="Q206" s="2">
        <v>38552</v>
      </c>
      <c r="R206">
        <v>2.5550000000000002</v>
      </c>
      <c r="S206" s="2">
        <v>38548</v>
      </c>
      <c r="T206">
        <v>2.5350000000000001</v>
      </c>
      <c r="U206" s="2">
        <v>38547</v>
      </c>
      <c r="V206">
        <v>2.54</v>
      </c>
      <c r="W206" s="2">
        <v>38492</v>
      </c>
      <c r="X206">
        <v>2.7549999999999999</v>
      </c>
      <c r="Y206" s="2">
        <v>38547</v>
      </c>
      <c r="Z206">
        <v>2.5550000000000002</v>
      </c>
      <c r="AA206" s="2">
        <v>38547</v>
      </c>
      <c r="AB206">
        <v>2.585</v>
      </c>
      <c r="AC206" s="2">
        <v>38547</v>
      </c>
      <c r="AD206">
        <v>2.71</v>
      </c>
      <c r="AE206" s="2">
        <v>38548</v>
      </c>
      <c r="AF206">
        <v>2.645</v>
      </c>
    </row>
    <row r="207" spans="5:32" x14ac:dyDescent="0.25">
      <c r="E207" s="2">
        <v>38498</v>
      </c>
      <c r="F207">
        <v>2.84</v>
      </c>
      <c r="G207" s="2">
        <v>38554</v>
      </c>
      <c r="H207">
        <v>2.585</v>
      </c>
      <c r="I207" s="2">
        <v>38552</v>
      </c>
      <c r="J207">
        <v>2.54</v>
      </c>
      <c r="K207" s="2">
        <v>38548</v>
      </c>
      <c r="L207">
        <v>2.56</v>
      </c>
      <c r="M207" s="2">
        <v>38552</v>
      </c>
      <c r="N207">
        <v>2.5550000000000002</v>
      </c>
      <c r="O207" s="2">
        <v>38553</v>
      </c>
      <c r="P207">
        <v>2.5550000000000002</v>
      </c>
      <c r="Q207" s="2">
        <v>38553</v>
      </c>
      <c r="R207">
        <v>2.5750000000000002</v>
      </c>
      <c r="S207" s="2">
        <v>38552</v>
      </c>
      <c r="T207">
        <v>2.54</v>
      </c>
      <c r="U207" s="2">
        <v>38548</v>
      </c>
      <c r="V207">
        <v>2.5249999999999999</v>
      </c>
      <c r="W207" s="2">
        <v>38495</v>
      </c>
      <c r="X207">
        <v>2.7549999999999999</v>
      </c>
      <c r="Y207" s="2">
        <v>38548</v>
      </c>
      <c r="Z207">
        <v>2.5300000000000002</v>
      </c>
      <c r="AA207" s="2">
        <v>38548</v>
      </c>
      <c r="AB207">
        <v>2.5550000000000002</v>
      </c>
      <c r="AC207" s="2">
        <v>38548</v>
      </c>
      <c r="AD207">
        <v>2.68</v>
      </c>
      <c r="AE207" s="2">
        <v>38552</v>
      </c>
      <c r="AF207">
        <v>2.7199999999999998</v>
      </c>
    </row>
    <row r="208" spans="5:32" x14ac:dyDescent="0.25">
      <c r="E208" s="2">
        <v>38503</v>
      </c>
      <c r="F208">
        <v>2.76</v>
      </c>
      <c r="G208" s="2">
        <v>38555</v>
      </c>
      <c r="H208">
        <v>2.6</v>
      </c>
      <c r="I208" s="2">
        <v>38553</v>
      </c>
      <c r="J208">
        <v>2.56</v>
      </c>
      <c r="K208" s="2">
        <v>38552</v>
      </c>
      <c r="L208">
        <v>2.5449999999999999</v>
      </c>
      <c r="M208" s="2">
        <v>38553</v>
      </c>
      <c r="N208">
        <v>2.585</v>
      </c>
      <c r="O208" s="2">
        <v>38554</v>
      </c>
      <c r="P208">
        <v>2.58</v>
      </c>
      <c r="Q208" s="2">
        <v>38554</v>
      </c>
      <c r="R208">
        <v>2.59</v>
      </c>
      <c r="S208" s="2">
        <v>38553</v>
      </c>
      <c r="T208">
        <v>2.5649999999999999</v>
      </c>
      <c r="U208" s="2">
        <v>38552</v>
      </c>
      <c r="V208">
        <v>2.5449999999999999</v>
      </c>
      <c r="W208" s="2">
        <v>38496</v>
      </c>
      <c r="X208">
        <v>2.7450000000000001</v>
      </c>
      <c r="Y208" s="2">
        <v>38552</v>
      </c>
      <c r="Z208">
        <v>2.585</v>
      </c>
      <c r="AA208" s="2">
        <v>38553</v>
      </c>
      <c r="AB208">
        <v>2.5949999999999998</v>
      </c>
      <c r="AC208" s="2">
        <v>38552</v>
      </c>
      <c r="AD208">
        <v>2.83</v>
      </c>
      <c r="AE208" s="2">
        <v>38553</v>
      </c>
      <c r="AF208">
        <v>2.87</v>
      </c>
    </row>
    <row r="209" spans="5:32" x14ac:dyDescent="0.25">
      <c r="E209" s="2">
        <v>38504</v>
      </c>
      <c r="F209">
        <v>2.8</v>
      </c>
      <c r="G209" s="2">
        <v>38558</v>
      </c>
      <c r="H209">
        <v>2.69</v>
      </c>
      <c r="I209" s="2">
        <v>38554</v>
      </c>
      <c r="J209">
        <v>2.58</v>
      </c>
      <c r="K209" s="2">
        <v>38553</v>
      </c>
      <c r="L209">
        <v>2.57</v>
      </c>
      <c r="M209" s="2">
        <v>38554</v>
      </c>
      <c r="N209">
        <v>2.6</v>
      </c>
      <c r="O209" s="2">
        <v>38555</v>
      </c>
      <c r="P209">
        <v>2.61</v>
      </c>
      <c r="Q209" s="2">
        <v>38555</v>
      </c>
      <c r="R209">
        <v>2.625</v>
      </c>
      <c r="S209" s="2">
        <v>38554</v>
      </c>
      <c r="T209">
        <v>2.59</v>
      </c>
      <c r="U209" s="2">
        <v>38553</v>
      </c>
      <c r="V209">
        <v>2.5649999999999999</v>
      </c>
      <c r="W209" s="2">
        <v>38497</v>
      </c>
      <c r="X209">
        <v>2.7149999999999999</v>
      </c>
      <c r="Y209" s="2">
        <v>38553</v>
      </c>
      <c r="Z209">
        <v>2.57</v>
      </c>
      <c r="AA209" s="2">
        <v>38554</v>
      </c>
      <c r="AB209">
        <v>2.62</v>
      </c>
      <c r="AC209" s="2">
        <v>38553</v>
      </c>
      <c r="AD209">
        <v>2.7850000000000001</v>
      </c>
      <c r="AE209" s="2">
        <v>38554</v>
      </c>
      <c r="AF209">
        <v>2.8849999999999998</v>
      </c>
    </row>
    <row r="210" spans="5:32" x14ac:dyDescent="0.25">
      <c r="E210" s="2">
        <v>38506</v>
      </c>
      <c r="F210">
        <v>2.73</v>
      </c>
      <c r="G210" s="2">
        <v>38559</v>
      </c>
      <c r="H210">
        <v>2.605</v>
      </c>
      <c r="I210" s="2">
        <v>38555</v>
      </c>
      <c r="J210">
        <v>2.59</v>
      </c>
      <c r="K210" s="2">
        <v>38554</v>
      </c>
      <c r="L210">
        <v>2.59</v>
      </c>
      <c r="M210" s="2">
        <v>38555</v>
      </c>
      <c r="N210">
        <v>2.64</v>
      </c>
      <c r="O210" s="2">
        <v>38558</v>
      </c>
      <c r="P210">
        <v>2.6349999999999998</v>
      </c>
      <c r="Q210" s="2">
        <v>38558</v>
      </c>
      <c r="R210">
        <v>2.645</v>
      </c>
      <c r="S210" s="2">
        <v>38555</v>
      </c>
      <c r="T210">
        <v>2.63</v>
      </c>
      <c r="U210" s="2">
        <v>38554</v>
      </c>
      <c r="V210">
        <v>2.6</v>
      </c>
      <c r="W210" s="2">
        <v>38498</v>
      </c>
      <c r="X210">
        <v>2.7250000000000001</v>
      </c>
      <c r="Y210" s="2">
        <v>38554</v>
      </c>
      <c r="Z210">
        <v>2.605</v>
      </c>
      <c r="AA210" s="2">
        <v>38555</v>
      </c>
      <c r="AB210">
        <v>2.645</v>
      </c>
      <c r="AC210" s="2">
        <v>38554</v>
      </c>
      <c r="AD210">
        <v>2.8050000000000002</v>
      </c>
      <c r="AE210" s="2">
        <v>38555</v>
      </c>
      <c r="AF210">
        <v>2.9050000000000002</v>
      </c>
    </row>
    <row r="211" spans="5:32" x14ac:dyDescent="0.25">
      <c r="E211" s="2">
        <v>38509</v>
      </c>
      <c r="F211">
        <v>2.74</v>
      </c>
      <c r="G211" s="2">
        <v>38560</v>
      </c>
      <c r="H211">
        <v>2.69</v>
      </c>
      <c r="I211" s="2">
        <v>38558</v>
      </c>
      <c r="J211">
        <v>2.66</v>
      </c>
      <c r="K211" s="2">
        <v>38555</v>
      </c>
      <c r="L211">
        <v>2.61</v>
      </c>
      <c r="M211" s="2">
        <v>38558</v>
      </c>
      <c r="N211">
        <v>2.6349999999999998</v>
      </c>
      <c r="O211" s="2">
        <v>38559</v>
      </c>
      <c r="P211">
        <v>2.57</v>
      </c>
      <c r="Q211" s="2">
        <v>38559</v>
      </c>
      <c r="R211">
        <v>2.58</v>
      </c>
      <c r="S211" s="2">
        <v>38558</v>
      </c>
      <c r="T211">
        <v>2.64</v>
      </c>
      <c r="U211" s="2">
        <v>38555</v>
      </c>
      <c r="V211">
        <v>2.64</v>
      </c>
      <c r="W211" s="2">
        <v>38503</v>
      </c>
      <c r="X211">
        <v>2.7050000000000001</v>
      </c>
      <c r="Y211" s="2">
        <v>38555</v>
      </c>
      <c r="Z211">
        <v>2.625</v>
      </c>
      <c r="AA211" s="2">
        <v>38558</v>
      </c>
      <c r="AB211">
        <v>2.64</v>
      </c>
      <c r="AC211" s="2">
        <v>38555</v>
      </c>
      <c r="AD211">
        <v>2.83</v>
      </c>
      <c r="AE211" s="2">
        <v>38558</v>
      </c>
      <c r="AF211">
        <v>2.895</v>
      </c>
    </row>
    <row r="212" spans="5:32" x14ac:dyDescent="0.25">
      <c r="E212" s="2">
        <v>38510</v>
      </c>
      <c r="F212">
        <v>2.7199999999999998</v>
      </c>
      <c r="G212" s="2">
        <v>38561</v>
      </c>
      <c r="H212">
        <v>2.66</v>
      </c>
      <c r="I212" s="2">
        <v>38559</v>
      </c>
      <c r="J212">
        <v>2.58</v>
      </c>
      <c r="K212" s="2">
        <v>38558</v>
      </c>
      <c r="L212">
        <v>2.64</v>
      </c>
      <c r="M212" s="2">
        <v>38559</v>
      </c>
      <c r="N212">
        <v>2.5949999999999998</v>
      </c>
      <c r="O212" s="2">
        <v>38560</v>
      </c>
      <c r="P212">
        <v>2.645</v>
      </c>
      <c r="Q212" s="2">
        <v>38560</v>
      </c>
      <c r="R212">
        <v>2.65</v>
      </c>
      <c r="S212" s="2">
        <v>38559</v>
      </c>
      <c r="T212">
        <v>2.5949999999999998</v>
      </c>
      <c r="U212" s="2">
        <v>38558</v>
      </c>
      <c r="V212">
        <v>2.645</v>
      </c>
      <c r="W212" s="2">
        <v>38504</v>
      </c>
      <c r="X212">
        <v>2.6749999999999998</v>
      </c>
      <c r="Y212" s="2">
        <v>38558</v>
      </c>
      <c r="Z212">
        <v>2.625</v>
      </c>
      <c r="AA212" s="2">
        <v>38559</v>
      </c>
      <c r="AB212">
        <v>2.6</v>
      </c>
      <c r="AC212" s="2">
        <v>38558</v>
      </c>
      <c r="AD212">
        <v>2.81</v>
      </c>
      <c r="AE212" s="2">
        <v>38559</v>
      </c>
      <c r="AF212">
        <v>2.835</v>
      </c>
    </row>
    <row r="213" spans="5:32" x14ac:dyDescent="0.25">
      <c r="E213" s="2">
        <v>38511</v>
      </c>
      <c r="F213">
        <v>2.7</v>
      </c>
      <c r="G213" s="2">
        <v>38562</v>
      </c>
      <c r="H213">
        <v>2.6749999999999998</v>
      </c>
      <c r="I213" s="2">
        <v>38560</v>
      </c>
      <c r="J213">
        <v>2.67</v>
      </c>
      <c r="K213" s="2">
        <v>38559</v>
      </c>
      <c r="L213">
        <v>2.585</v>
      </c>
      <c r="M213" s="2">
        <v>38560</v>
      </c>
      <c r="N213">
        <v>2.645</v>
      </c>
      <c r="O213" s="2">
        <v>38561</v>
      </c>
      <c r="P213">
        <v>2.605</v>
      </c>
      <c r="Q213" s="2">
        <v>38561</v>
      </c>
      <c r="R213">
        <v>2.63</v>
      </c>
      <c r="S213" s="2">
        <v>38560</v>
      </c>
      <c r="T213">
        <v>2.66</v>
      </c>
      <c r="U213" s="2">
        <v>38559</v>
      </c>
      <c r="V213">
        <v>2.5949999999999998</v>
      </c>
      <c r="W213" s="2">
        <v>38506</v>
      </c>
      <c r="X213">
        <v>2.645</v>
      </c>
      <c r="Y213" s="2">
        <v>38559</v>
      </c>
      <c r="Z213">
        <v>2.58</v>
      </c>
      <c r="AA213" s="2">
        <v>38560</v>
      </c>
      <c r="AB213">
        <v>2.66</v>
      </c>
      <c r="AC213" s="2">
        <v>38559</v>
      </c>
      <c r="AD213">
        <v>2.7650000000000001</v>
      </c>
      <c r="AE213" s="2">
        <v>38560</v>
      </c>
      <c r="AF213">
        <v>2.9</v>
      </c>
    </row>
    <row r="214" spans="5:32" x14ac:dyDescent="0.25">
      <c r="E214" s="2">
        <v>38512</v>
      </c>
      <c r="F214">
        <v>2.6949999999999998</v>
      </c>
      <c r="G214" s="2">
        <v>38565</v>
      </c>
      <c r="H214">
        <v>2.74</v>
      </c>
      <c r="I214" s="2">
        <v>38561</v>
      </c>
      <c r="J214">
        <v>2.59</v>
      </c>
      <c r="K214" s="2">
        <v>38560</v>
      </c>
      <c r="L214">
        <v>2.6550000000000002</v>
      </c>
      <c r="M214" s="2">
        <v>38561</v>
      </c>
      <c r="N214">
        <v>2.6</v>
      </c>
      <c r="O214" s="2">
        <v>38562</v>
      </c>
      <c r="P214">
        <v>2.61</v>
      </c>
      <c r="Q214" s="2">
        <v>38562</v>
      </c>
      <c r="R214">
        <v>2.63</v>
      </c>
      <c r="S214" s="2">
        <v>38561</v>
      </c>
      <c r="T214">
        <v>2.63</v>
      </c>
      <c r="U214" s="2">
        <v>38560</v>
      </c>
      <c r="V214">
        <v>2.66</v>
      </c>
      <c r="W214" s="2">
        <v>38509</v>
      </c>
      <c r="X214">
        <v>2.67</v>
      </c>
      <c r="Y214" s="2">
        <v>38560</v>
      </c>
      <c r="Z214">
        <v>2.65</v>
      </c>
      <c r="AA214" s="2">
        <v>38561</v>
      </c>
      <c r="AB214">
        <v>2.6349999999999998</v>
      </c>
      <c r="AC214" s="2">
        <v>38560</v>
      </c>
      <c r="AD214">
        <v>2.83</v>
      </c>
      <c r="AE214" s="2">
        <v>38561</v>
      </c>
      <c r="AF214">
        <v>2.86</v>
      </c>
    </row>
    <row r="215" spans="5:32" x14ac:dyDescent="0.25">
      <c r="E215" s="2">
        <v>38513</v>
      </c>
      <c r="F215">
        <v>2.7149999999999999</v>
      </c>
      <c r="G215" s="2">
        <v>38566</v>
      </c>
      <c r="H215">
        <v>2.76</v>
      </c>
      <c r="I215" s="2">
        <v>38562</v>
      </c>
      <c r="J215">
        <v>2.61</v>
      </c>
      <c r="K215" s="2">
        <v>38561</v>
      </c>
      <c r="L215">
        <v>2.6150000000000002</v>
      </c>
      <c r="M215" s="2">
        <v>38562</v>
      </c>
      <c r="N215">
        <v>2.61</v>
      </c>
      <c r="O215" s="2">
        <v>38565</v>
      </c>
      <c r="P215">
        <v>2.6850000000000001</v>
      </c>
      <c r="Q215" s="2">
        <v>38565</v>
      </c>
      <c r="R215">
        <v>2.6949999999999998</v>
      </c>
      <c r="S215" s="2">
        <v>38562</v>
      </c>
      <c r="T215">
        <v>2.6550000000000002</v>
      </c>
      <c r="U215" s="2">
        <v>38561</v>
      </c>
      <c r="V215">
        <v>2.6349999999999998</v>
      </c>
      <c r="W215" s="2">
        <v>38510</v>
      </c>
      <c r="X215">
        <v>2.625</v>
      </c>
      <c r="Y215" s="2">
        <v>38561</v>
      </c>
      <c r="Z215">
        <v>2.61</v>
      </c>
      <c r="AA215" s="2">
        <v>38562</v>
      </c>
      <c r="AB215">
        <v>2.65</v>
      </c>
      <c r="AC215" s="2">
        <v>38561</v>
      </c>
      <c r="AD215">
        <v>2.7949999999999999</v>
      </c>
      <c r="AE215" s="2">
        <v>38562</v>
      </c>
      <c r="AF215">
        <v>2.88</v>
      </c>
    </row>
    <row r="216" spans="5:32" x14ac:dyDescent="0.25">
      <c r="E216" s="2">
        <v>38516</v>
      </c>
      <c r="F216">
        <v>2.6749999999999998</v>
      </c>
      <c r="G216" s="2">
        <v>38567</v>
      </c>
      <c r="H216">
        <v>2.7749999999999999</v>
      </c>
      <c r="I216" s="2">
        <v>38565</v>
      </c>
      <c r="J216">
        <v>2.665</v>
      </c>
      <c r="K216" s="2">
        <v>38562</v>
      </c>
      <c r="L216">
        <v>2.6150000000000002</v>
      </c>
      <c r="M216" s="2">
        <v>38565</v>
      </c>
      <c r="N216">
        <v>2.6850000000000001</v>
      </c>
      <c r="O216" s="2">
        <v>38566</v>
      </c>
      <c r="P216">
        <v>2.645</v>
      </c>
      <c r="Q216" s="2">
        <v>38566</v>
      </c>
      <c r="R216">
        <v>2.64</v>
      </c>
      <c r="S216" s="2">
        <v>38565</v>
      </c>
      <c r="T216">
        <v>2.71</v>
      </c>
      <c r="U216" s="2">
        <v>38562</v>
      </c>
      <c r="V216">
        <v>2.645</v>
      </c>
      <c r="W216" s="2">
        <v>38511</v>
      </c>
      <c r="X216">
        <v>2.5949999999999998</v>
      </c>
      <c r="Y216" s="2">
        <v>38562</v>
      </c>
      <c r="Z216">
        <v>2.63</v>
      </c>
      <c r="AA216" s="2">
        <v>38565</v>
      </c>
      <c r="AB216">
        <v>2.7</v>
      </c>
      <c r="AC216" s="2">
        <v>38562</v>
      </c>
      <c r="AD216">
        <v>2.81</v>
      </c>
      <c r="AE216" s="2">
        <v>38565</v>
      </c>
      <c r="AF216">
        <v>2.9449999999999998</v>
      </c>
    </row>
    <row r="217" spans="5:32" x14ac:dyDescent="0.25">
      <c r="E217" s="2">
        <v>38517</v>
      </c>
      <c r="F217">
        <v>2.69</v>
      </c>
      <c r="G217" s="2">
        <v>38568</v>
      </c>
      <c r="H217">
        <v>2.7650000000000001</v>
      </c>
      <c r="I217" s="2">
        <v>38566</v>
      </c>
      <c r="J217">
        <v>2.6749999999999998</v>
      </c>
      <c r="K217" s="2">
        <v>38565</v>
      </c>
      <c r="L217">
        <v>2.68</v>
      </c>
      <c r="M217" s="2">
        <v>38566</v>
      </c>
      <c r="N217">
        <v>2.6550000000000002</v>
      </c>
      <c r="O217" s="2">
        <v>38567</v>
      </c>
      <c r="P217">
        <v>2.6749999999999998</v>
      </c>
      <c r="Q217" s="2">
        <v>38567</v>
      </c>
      <c r="R217">
        <v>2.68</v>
      </c>
      <c r="S217" s="2">
        <v>38566</v>
      </c>
      <c r="T217">
        <v>2.665</v>
      </c>
      <c r="U217" s="2">
        <v>38565</v>
      </c>
      <c r="V217">
        <v>2.6949999999999998</v>
      </c>
      <c r="W217" s="2">
        <v>38512</v>
      </c>
      <c r="X217">
        <v>2.6</v>
      </c>
      <c r="Y217" s="2">
        <v>38565</v>
      </c>
      <c r="Z217">
        <v>2.68</v>
      </c>
      <c r="AA217" s="2">
        <v>38566</v>
      </c>
      <c r="AB217">
        <v>2.6550000000000002</v>
      </c>
      <c r="AC217" s="2">
        <v>38565</v>
      </c>
      <c r="AD217">
        <v>2.875</v>
      </c>
      <c r="AE217" s="2">
        <v>38566</v>
      </c>
      <c r="AF217">
        <v>2.89</v>
      </c>
    </row>
    <row r="218" spans="5:32" x14ac:dyDescent="0.25">
      <c r="E218" s="2">
        <v>38518</v>
      </c>
      <c r="F218">
        <v>2.61</v>
      </c>
      <c r="G218" s="2">
        <v>38569</v>
      </c>
      <c r="H218">
        <v>2.8449999999999998</v>
      </c>
      <c r="I218" s="2">
        <v>38567</v>
      </c>
      <c r="J218">
        <v>2.7450000000000001</v>
      </c>
      <c r="K218" s="2">
        <v>38566</v>
      </c>
      <c r="L218">
        <v>2.665</v>
      </c>
      <c r="M218" s="2">
        <v>38567</v>
      </c>
      <c r="N218">
        <v>2.6749999999999998</v>
      </c>
      <c r="O218" s="2">
        <v>38568</v>
      </c>
      <c r="P218">
        <v>2.6749999999999998</v>
      </c>
      <c r="Q218" s="2">
        <v>38568</v>
      </c>
      <c r="R218">
        <v>2.6749999999999998</v>
      </c>
      <c r="S218" s="2">
        <v>38567</v>
      </c>
      <c r="T218">
        <v>2.68</v>
      </c>
      <c r="U218" s="2">
        <v>38566</v>
      </c>
      <c r="V218">
        <v>2.65</v>
      </c>
      <c r="W218" s="2">
        <v>38513</v>
      </c>
      <c r="X218">
        <v>2.605</v>
      </c>
      <c r="Y218" s="2">
        <v>38566</v>
      </c>
      <c r="Z218">
        <v>2.63</v>
      </c>
      <c r="AA218" s="2">
        <v>38567</v>
      </c>
      <c r="AB218">
        <v>2.6850000000000001</v>
      </c>
      <c r="AC218" s="2">
        <v>38566</v>
      </c>
      <c r="AD218">
        <v>2.8250000000000002</v>
      </c>
      <c r="AE218" s="2">
        <v>38567</v>
      </c>
      <c r="AF218">
        <v>2.9249999999999998</v>
      </c>
    </row>
    <row r="219" spans="5:32" x14ac:dyDescent="0.25">
      <c r="E219" s="2">
        <v>38519</v>
      </c>
      <c r="F219">
        <v>2.645</v>
      </c>
      <c r="G219" s="2">
        <v>38572</v>
      </c>
      <c r="H219">
        <v>2.875</v>
      </c>
      <c r="I219" s="2">
        <v>38568</v>
      </c>
      <c r="J219">
        <v>2.73</v>
      </c>
      <c r="K219" s="2">
        <v>38567</v>
      </c>
      <c r="L219">
        <v>2.6949999999999998</v>
      </c>
      <c r="M219" s="2">
        <v>38568</v>
      </c>
      <c r="N219">
        <v>2.6850000000000001</v>
      </c>
      <c r="O219" s="2">
        <v>38569</v>
      </c>
      <c r="P219">
        <v>2.7</v>
      </c>
      <c r="Q219" s="2">
        <v>38569</v>
      </c>
      <c r="R219">
        <v>2.7</v>
      </c>
      <c r="S219" s="2">
        <v>38568</v>
      </c>
      <c r="T219">
        <v>2.6850000000000001</v>
      </c>
      <c r="U219" s="2">
        <v>38567</v>
      </c>
      <c r="V219">
        <v>2.6749999999999998</v>
      </c>
      <c r="W219" s="2">
        <v>38516</v>
      </c>
      <c r="X219">
        <v>2.585</v>
      </c>
      <c r="Y219" s="2">
        <v>38567</v>
      </c>
      <c r="Z219">
        <v>2.665</v>
      </c>
      <c r="AA219" s="2">
        <v>38568</v>
      </c>
      <c r="AB219">
        <v>2.67</v>
      </c>
      <c r="AC219" s="2">
        <v>38567</v>
      </c>
      <c r="AD219">
        <v>2.855</v>
      </c>
      <c r="AE219" s="2">
        <v>38568</v>
      </c>
      <c r="AF219">
        <v>2.92</v>
      </c>
    </row>
    <row r="220" spans="5:32" x14ac:dyDescent="0.25">
      <c r="E220" s="2">
        <v>38520</v>
      </c>
      <c r="F220">
        <v>2.6349999999999998</v>
      </c>
      <c r="G220" s="2">
        <v>38573</v>
      </c>
      <c r="H220">
        <v>2.855</v>
      </c>
      <c r="I220" s="2">
        <v>38569</v>
      </c>
      <c r="J220">
        <v>2.7850000000000001</v>
      </c>
      <c r="K220" s="2">
        <v>38568</v>
      </c>
      <c r="L220">
        <v>2.6949999999999998</v>
      </c>
      <c r="M220" s="2">
        <v>38569</v>
      </c>
      <c r="N220">
        <v>2.71</v>
      </c>
      <c r="O220" s="2">
        <v>38572</v>
      </c>
      <c r="P220">
        <v>2.7149999999999999</v>
      </c>
      <c r="Q220" s="2">
        <v>38572</v>
      </c>
      <c r="R220">
        <v>2.7149999999999999</v>
      </c>
      <c r="S220" s="2">
        <v>38569</v>
      </c>
      <c r="T220">
        <v>2.7050000000000001</v>
      </c>
      <c r="U220" s="2">
        <v>38568</v>
      </c>
      <c r="V220">
        <v>2.6749999999999998</v>
      </c>
      <c r="W220" s="2">
        <v>38517</v>
      </c>
      <c r="X220">
        <v>2.585</v>
      </c>
      <c r="Y220" s="2">
        <v>38568</v>
      </c>
      <c r="Z220">
        <v>2.65</v>
      </c>
      <c r="AA220" s="2">
        <v>38569</v>
      </c>
      <c r="AB220">
        <v>2.71</v>
      </c>
      <c r="AC220" s="2">
        <v>38568</v>
      </c>
      <c r="AD220">
        <v>2.84</v>
      </c>
      <c r="AE220" s="2">
        <v>38569</v>
      </c>
      <c r="AF220">
        <v>2.9699999999999998</v>
      </c>
    </row>
    <row r="221" spans="5:32" x14ac:dyDescent="0.25">
      <c r="E221" s="2">
        <v>38523</v>
      </c>
      <c r="F221">
        <v>2.66</v>
      </c>
      <c r="G221" s="2">
        <v>38574</v>
      </c>
      <c r="H221">
        <v>2.7800000000000002</v>
      </c>
      <c r="I221" s="2">
        <v>38572</v>
      </c>
      <c r="J221">
        <v>2.8</v>
      </c>
      <c r="K221" s="2">
        <v>38569</v>
      </c>
      <c r="L221">
        <v>2.7349999999999999</v>
      </c>
      <c r="M221" s="2">
        <v>38572</v>
      </c>
      <c r="N221">
        <v>2.7250000000000001</v>
      </c>
      <c r="O221" s="2">
        <v>38573</v>
      </c>
      <c r="P221">
        <v>2.7149999999999999</v>
      </c>
      <c r="Q221" s="2">
        <v>38573</v>
      </c>
      <c r="R221">
        <v>2.7149999999999999</v>
      </c>
      <c r="S221" s="2">
        <v>38572</v>
      </c>
      <c r="T221">
        <v>2.7</v>
      </c>
      <c r="U221" s="2">
        <v>38569</v>
      </c>
      <c r="V221">
        <v>2.7</v>
      </c>
      <c r="W221" s="2">
        <v>38518</v>
      </c>
      <c r="X221">
        <v>2.5350000000000001</v>
      </c>
      <c r="Y221" s="2">
        <v>38569</v>
      </c>
      <c r="Z221">
        <v>2.69</v>
      </c>
      <c r="AA221" s="2">
        <v>38572</v>
      </c>
      <c r="AB221">
        <v>2.7250000000000001</v>
      </c>
      <c r="AC221" s="2">
        <v>38569</v>
      </c>
      <c r="AD221">
        <v>2.9050000000000002</v>
      </c>
      <c r="AE221" s="2">
        <v>38572</v>
      </c>
      <c r="AF221">
        <v>2.9750000000000001</v>
      </c>
    </row>
    <row r="222" spans="5:32" x14ac:dyDescent="0.25">
      <c r="E222" s="2">
        <v>38524</v>
      </c>
      <c r="F222">
        <v>2.6850000000000001</v>
      </c>
      <c r="G222" s="2">
        <v>38575</v>
      </c>
      <c r="H222">
        <v>2.8250000000000002</v>
      </c>
      <c r="I222" s="2">
        <v>38573</v>
      </c>
      <c r="J222">
        <v>2.8050000000000002</v>
      </c>
      <c r="K222" s="2">
        <v>38572</v>
      </c>
      <c r="L222">
        <v>2.7549999999999999</v>
      </c>
      <c r="M222" s="2">
        <v>38573</v>
      </c>
      <c r="N222">
        <v>2.7149999999999999</v>
      </c>
      <c r="O222" s="2">
        <v>38574</v>
      </c>
      <c r="P222">
        <v>2.6949999999999998</v>
      </c>
      <c r="Q222" s="2">
        <v>38574</v>
      </c>
      <c r="R222">
        <v>2.6949999999999998</v>
      </c>
      <c r="S222" s="2">
        <v>38573</v>
      </c>
      <c r="T222">
        <v>2.71</v>
      </c>
      <c r="U222" s="2">
        <v>38572</v>
      </c>
      <c r="V222">
        <v>2.7050000000000001</v>
      </c>
      <c r="W222" s="2">
        <v>38519</v>
      </c>
      <c r="X222">
        <v>2.625</v>
      </c>
      <c r="Y222" s="2">
        <v>38572</v>
      </c>
      <c r="Z222">
        <v>2.6949999999999998</v>
      </c>
      <c r="AA222" s="2">
        <v>38573</v>
      </c>
      <c r="AB222">
        <v>2.71</v>
      </c>
      <c r="AC222" s="2">
        <v>38572</v>
      </c>
      <c r="AD222">
        <v>2.9050000000000002</v>
      </c>
      <c r="AE222" s="2">
        <v>38573</v>
      </c>
      <c r="AF222">
        <v>2.96</v>
      </c>
    </row>
    <row r="223" spans="5:32" x14ac:dyDescent="0.25">
      <c r="E223" s="2">
        <v>38525</v>
      </c>
      <c r="F223">
        <v>2.6</v>
      </c>
      <c r="G223" s="2">
        <v>38576</v>
      </c>
      <c r="H223">
        <v>2.855</v>
      </c>
      <c r="I223" s="2">
        <v>38574</v>
      </c>
      <c r="J223">
        <v>2.74</v>
      </c>
      <c r="K223" s="2">
        <v>38573</v>
      </c>
      <c r="L223">
        <v>2.7450000000000001</v>
      </c>
      <c r="M223" s="2">
        <v>38574</v>
      </c>
      <c r="N223">
        <v>2.7050000000000001</v>
      </c>
      <c r="O223" s="2">
        <v>38575</v>
      </c>
      <c r="P223">
        <v>2.68</v>
      </c>
      <c r="Q223" s="2">
        <v>38575</v>
      </c>
      <c r="R223">
        <v>2.68</v>
      </c>
      <c r="S223" s="2">
        <v>38574</v>
      </c>
      <c r="T223">
        <v>2.69</v>
      </c>
      <c r="U223" s="2">
        <v>38573</v>
      </c>
      <c r="V223">
        <v>2.7</v>
      </c>
      <c r="W223" s="2">
        <v>38520</v>
      </c>
      <c r="X223">
        <v>2.61</v>
      </c>
      <c r="Y223" s="2">
        <v>38573</v>
      </c>
      <c r="Z223">
        <v>2.68</v>
      </c>
      <c r="AA223" s="2">
        <v>38574</v>
      </c>
      <c r="AB223">
        <v>2.69</v>
      </c>
      <c r="AC223" s="2">
        <v>38573</v>
      </c>
      <c r="AD223">
        <v>2.895</v>
      </c>
      <c r="AE223" s="2">
        <v>38574</v>
      </c>
      <c r="AF223">
        <v>2.95</v>
      </c>
    </row>
    <row r="224" spans="5:32" x14ac:dyDescent="0.25">
      <c r="E224" s="2">
        <v>38526</v>
      </c>
      <c r="F224">
        <v>2.5649999999999999</v>
      </c>
      <c r="G224" s="2">
        <v>38579</v>
      </c>
      <c r="H224">
        <v>2.875</v>
      </c>
      <c r="I224" s="2">
        <v>38575</v>
      </c>
      <c r="J224">
        <v>2.75</v>
      </c>
      <c r="K224" s="2">
        <v>38574</v>
      </c>
      <c r="L224">
        <v>2.7149999999999999</v>
      </c>
      <c r="M224" s="2">
        <v>38575</v>
      </c>
      <c r="N224">
        <v>2.7050000000000001</v>
      </c>
      <c r="O224" s="2">
        <v>38576</v>
      </c>
      <c r="P224">
        <v>2.7149999999999999</v>
      </c>
      <c r="Q224" s="2">
        <v>38576</v>
      </c>
      <c r="R224">
        <v>2.67</v>
      </c>
      <c r="S224" s="2">
        <v>38575</v>
      </c>
      <c r="T224">
        <v>2.6949999999999998</v>
      </c>
      <c r="U224" s="2">
        <v>38574</v>
      </c>
      <c r="V224">
        <v>2.6850000000000001</v>
      </c>
      <c r="W224" s="2">
        <v>38523</v>
      </c>
      <c r="X224">
        <v>2.61</v>
      </c>
      <c r="Y224" s="2">
        <v>38574</v>
      </c>
      <c r="Z224">
        <v>2.6850000000000001</v>
      </c>
      <c r="AA224" s="2">
        <v>38575</v>
      </c>
      <c r="AB224">
        <v>2.68</v>
      </c>
      <c r="AC224" s="2">
        <v>38574</v>
      </c>
      <c r="AD224">
        <v>2.8849999999999998</v>
      </c>
      <c r="AE224" s="2">
        <v>38575</v>
      </c>
      <c r="AF224">
        <v>2.9350000000000001</v>
      </c>
    </row>
    <row r="225" spans="5:32" x14ac:dyDescent="0.25">
      <c r="E225" s="2">
        <v>38527</v>
      </c>
      <c r="F225">
        <v>2.5099999999999998</v>
      </c>
      <c r="G225" s="2">
        <v>38580</v>
      </c>
      <c r="H225">
        <v>2.96</v>
      </c>
      <c r="I225" s="2">
        <v>38576</v>
      </c>
      <c r="J225">
        <v>2.8149999999999999</v>
      </c>
      <c r="K225" s="2">
        <v>38575</v>
      </c>
      <c r="L225">
        <v>2.6949999999999998</v>
      </c>
      <c r="M225" s="2">
        <v>38576</v>
      </c>
      <c r="N225">
        <v>2.7450000000000001</v>
      </c>
      <c r="O225" s="2">
        <v>38579</v>
      </c>
      <c r="P225">
        <v>2.7149999999999999</v>
      </c>
      <c r="Q225" s="2">
        <v>38579</v>
      </c>
      <c r="R225">
        <v>2.6749999999999998</v>
      </c>
      <c r="S225" s="2">
        <v>38576</v>
      </c>
      <c r="T225">
        <v>2.6749999999999998</v>
      </c>
      <c r="U225" s="2">
        <v>38575</v>
      </c>
      <c r="V225">
        <v>2.68</v>
      </c>
      <c r="W225" s="2">
        <v>38524</v>
      </c>
      <c r="X225">
        <v>2.625</v>
      </c>
      <c r="Y225" s="2">
        <v>38575</v>
      </c>
      <c r="Z225">
        <v>2.67</v>
      </c>
      <c r="AA225" s="2">
        <v>38576</v>
      </c>
      <c r="AB225">
        <v>2.6749999999999998</v>
      </c>
      <c r="AC225" s="2">
        <v>38575</v>
      </c>
      <c r="AD225">
        <v>2.875</v>
      </c>
      <c r="AE225" s="2">
        <v>38576</v>
      </c>
      <c r="AF225">
        <v>2.9249999999999998</v>
      </c>
    </row>
    <row r="226" spans="5:32" x14ac:dyDescent="0.25">
      <c r="E226" s="2">
        <v>38530</v>
      </c>
      <c r="F226">
        <v>2.5249999999999999</v>
      </c>
      <c r="G226" s="2">
        <v>38581</v>
      </c>
      <c r="H226">
        <v>2.9050000000000002</v>
      </c>
      <c r="I226" s="2">
        <v>38579</v>
      </c>
      <c r="J226">
        <v>2.8050000000000002</v>
      </c>
      <c r="K226" s="2">
        <v>38576</v>
      </c>
      <c r="L226">
        <v>2.7650000000000001</v>
      </c>
      <c r="M226" s="2">
        <v>38579</v>
      </c>
      <c r="N226">
        <v>2.7250000000000001</v>
      </c>
      <c r="O226" s="2">
        <v>38580</v>
      </c>
      <c r="P226">
        <v>2.76</v>
      </c>
      <c r="Q226" s="2">
        <v>38580</v>
      </c>
      <c r="R226">
        <v>2.7199999999999998</v>
      </c>
      <c r="S226" s="2">
        <v>38579</v>
      </c>
      <c r="T226">
        <v>2.66</v>
      </c>
      <c r="U226" s="2">
        <v>38576</v>
      </c>
      <c r="V226">
        <v>2.66</v>
      </c>
      <c r="W226" s="2">
        <v>38525</v>
      </c>
      <c r="X226">
        <v>2.585</v>
      </c>
      <c r="Y226" s="2">
        <v>38576</v>
      </c>
      <c r="Z226">
        <v>2.67</v>
      </c>
      <c r="AA226" s="2">
        <v>38579</v>
      </c>
      <c r="AB226">
        <v>2.65</v>
      </c>
      <c r="AC226" s="2">
        <v>38576</v>
      </c>
      <c r="AD226">
        <v>2.85</v>
      </c>
      <c r="AE226" s="2">
        <v>38579</v>
      </c>
      <c r="AF226">
        <v>2.915</v>
      </c>
    </row>
    <row r="227" spans="5:32" x14ac:dyDescent="0.25">
      <c r="E227" s="2">
        <v>38531</v>
      </c>
      <c r="F227">
        <v>2.6</v>
      </c>
      <c r="G227" s="2">
        <v>38582</v>
      </c>
      <c r="H227">
        <v>2.9</v>
      </c>
      <c r="I227" s="2">
        <v>38580</v>
      </c>
      <c r="J227">
        <v>2.89</v>
      </c>
      <c r="K227" s="2">
        <v>38579</v>
      </c>
      <c r="L227">
        <v>2.7349999999999999</v>
      </c>
      <c r="M227" s="2">
        <v>38580</v>
      </c>
      <c r="N227">
        <v>2.7650000000000001</v>
      </c>
      <c r="O227" s="2">
        <v>38581</v>
      </c>
      <c r="P227">
        <v>2.7549999999999999</v>
      </c>
      <c r="Q227" s="2">
        <v>38581</v>
      </c>
      <c r="R227">
        <v>2.6949999999999998</v>
      </c>
      <c r="S227" s="2">
        <v>38580</v>
      </c>
      <c r="T227">
        <v>2.71</v>
      </c>
      <c r="U227" s="2">
        <v>38579</v>
      </c>
      <c r="V227">
        <v>2.665</v>
      </c>
      <c r="W227" s="2">
        <v>38526</v>
      </c>
      <c r="X227">
        <v>2.5550000000000002</v>
      </c>
      <c r="Y227" s="2">
        <v>38579</v>
      </c>
      <c r="Z227">
        <v>2.6550000000000002</v>
      </c>
      <c r="AA227" s="2">
        <v>38580</v>
      </c>
      <c r="AB227">
        <v>2.69</v>
      </c>
      <c r="AC227" s="2">
        <v>38579</v>
      </c>
      <c r="AD227">
        <v>2.84</v>
      </c>
      <c r="AE227" s="2">
        <v>38580</v>
      </c>
      <c r="AF227">
        <v>2.93</v>
      </c>
    </row>
    <row r="228" spans="5:32" x14ac:dyDescent="0.25">
      <c r="E228" s="2">
        <v>38532</v>
      </c>
      <c r="F228">
        <v>2.62</v>
      </c>
      <c r="G228" s="2">
        <v>38583</v>
      </c>
      <c r="H228">
        <v>2.895</v>
      </c>
      <c r="I228" s="2">
        <v>38581</v>
      </c>
      <c r="J228">
        <v>2.88</v>
      </c>
      <c r="K228" s="2">
        <v>38580</v>
      </c>
      <c r="L228">
        <v>2.8050000000000002</v>
      </c>
      <c r="M228" s="2">
        <v>38581</v>
      </c>
      <c r="N228">
        <v>2.74</v>
      </c>
      <c r="O228" s="2">
        <v>38582</v>
      </c>
      <c r="P228">
        <v>2.73</v>
      </c>
      <c r="Q228" s="2">
        <v>38582</v>
      </c>
      <c r="R228">
        <v>2.68</v>
      </c>
      <c r="S228" s="2">
        <v>38581</v>
      </c>
      <c r="T228">
        <v>2.69</v>
      </c>
      <c r="U228" s="2">
        <v>38580</v>
      </c>
      <c r="V228">
        <v>2.7</v>
      </c>
      <c r="W228" s="2">
        <v>38527</v>
      </c>
      <c r="X228">
        <v>2.5350000000000001</v>
      </c>
      <c r="Y228" s="2">
        <v>38580</v>
      </c>
      <c r="Z228">
        <v>2.6949999999999998</v>
      </c>
      <c r="AA228" s="2">
        <v>38581</v>
      </c>
      <c r="AB228">
        <v>2.68</v>
      </c>
      <c r="AC228" s="2">
        <v>38580</v>
      </c>
      <c r="AD228">
        <v>2.86</v>
      </c>
      <c r="AE228" s="2">
        <v>38581</v>
      </c>
      <c r="AF228">
        <v>2.92</v>
      </c>
    </row>
    <row r="229" spans="5:32" x14ac:dyDescent="0.25">
      <c r="E229" s="2">
        <v>38533</v>
      </c>
      <c r="F229">
        <v>2.585</v>
      </c>
      <c r="G229" s="2">
        <v>38586</v>
      </c>
      <c r="H229">
        <v>2.895</v>
      </c>
      <c r="I229" s="2">
        <v>38582</v>
      </c>
      <c r="J229">
        <v>2.85</v>
      </c>
      <c r="K229" s="2">
        <v>38581</v>
      </c>
      <c r="L229">
        <v>2.7800000000000002</v>
      </c>
      <c r="M229" s="2">
        <v>38582</v>
      </c>
      <c r="N229">
        <v>2.74</v>
      </c>
      <c r="O229" s="2">
        <v>38583</v>
      </c>
      <c r="P229">
        <v>2.7199999999999998</v>
      </c>
      <c r="Q229" s="2">
        <v>38583</v>
      </c>
      <c r="R229">
        <v>2.68</v>
      </c>
      <c r="S229" s="2">
        <v>38582</v>
      </c>
      <c r="T229">
        <v>2.6850000000000001</v>
      </c>
      <c r="U229" s="2">
        <v>38581</v>
      </c>
      <c r="V229">
        <v>2.68</v>
      </c>
      <c r="W229" s="2">
        <v>38530</v>
      </c>
      <c r="X229">
        <v>2.5350000000000001</v>
      </c>
      <c r="Y229" s="2">
        <v>38581</v>
      </c>
      <c r="Z229">
        <v>2.68</v>
      </c>
      <c r="AA229" s="2">
        <v>38582</v>
      </c>
      <c r="AB229">
        <v>2.68</v>
      </c>
      <c r="AC229" s="2">
        <v>38581</v>
      </c>
      <c r="AD229">
        <v>2.84</v>
      </c>
      <c r="AE229" s="2">
        <v>38582</v>
      </c>
      <c r="AF229">
        <v>2.92</v>
      </c>
    </row>
    <row r="230" spans="5:32" x14ac:dyDescent="0.25">
      <c r="E230" s="2">
        <v>38534</v>
      </c>
      <c r="F230">
        <v>2.57</v>
      </c>
      <c r="G230" s="2">
        <v>38587</v>
      </c>
      <c r="H230">
        <v>2.915</v>
      </c>
      <c r="I230" s="2">
        <v>38583</v>
      </c>
      <c r="J230">
        <v>2.86</v>
      </c>
      <c r="K230" s="2">
        <v>38582</v>
      </c>
      <c r="L230">
        <v>2.77</v>
      </c>
      <c r="M230" s="2">
        <v>38583</v>
      </c>
      <c r="N230">
        <v>2.7349999999999999</v>
      </c>
      <c r="O230" s="2">
        <v>38586</v>
      </c>
      <c r="P230">
        <v>2.7199999999999998</v>
      </c>
      <c r="Q230" s="2">
        <v>38586</v>
      </c>
      <c r="R230">
        <v>2.68</v>
      </c>
      <c r="S230" s="2">
        <v>38583</v>
      </c>
      <c r="T230">
        <v>2.6749999999999998</v>
      </c>
      <c r="U230" s="2">
        <v>38582</v>
      </c>
      <c r="V230">
        <v>2.69</v>
      </c>
      <c r="W230" s="2">
        <v>38531</v>
      </c>
      <c r="X230">
        <v>2.5550000000000002</v>
      </c>
      <c r="Y230" s="2">
        <v>38582</v>
      </c>
      <c r="Z230">
        <v>2.6850000000000001</v>
      </c>
      <c r="AA230" s="2">
        <v>38583</v>
      </c>
      <c r="AB230">
        <v>2.67</v>
      </c>
      <c r="AC230" s="2">
        <v>38582</v>
      </c>
      <c r="AD230">
        <v>2.85</v>
      </c>
      <c r="AE230" s="2">
        <v>38583</v>
      </c>
      <c r="AF230">
        <v>2.915</v>
      </c>
    </row>
    <row r="231" spans="5:32" x14ac:dyDescent="0.25">
      <c r="E231" s="2">
        <v>38538</v>
      </c>
      <c r="F231">
        <v>2.585</v>
      </c>
      <c r="G231" s="2">
        <v>38588</v>
      </c>
      <c r="H231">
        <v>2.9849999999999999</v>
      </c>
      <c r="I231" s="2">
        <v>38586</v>
      </c>
      <c r="J231">
        <v>2.86</v>
      </c>
      <c r="K231" s="2">
        <v>38583</v>
      </c>
      <c r="L231">
        <v>2.75</v>
      </c>
      <c r="M231" s="2">
        <v>38586</v>
      </c>
      <c r="N231">
        <v>2.73</v>
      </c>
      <c r="O231" s="2">
        <v>38587</v>
      </c>
      <c r="P231">
        <v>2.7149999999999999</v>
      </c>
      <c r="Q231" s="2">
        <v>38587</v>
      </c>
      <c r="R231">
        <v>2.6749999999999998</v>
      </c>
      <c r="S231" s="2">
        <v>38586</v>
      </c>
      <c r="T231">
        <v>2.67</v>
      </c>
      <c r="U231" s="2">
        <v>38583</v>
      </c>
      <c r="V231">
        <v>2.68</v>
      </c>
      <c r="W231" s="2">
        <v>38532</v>
      </c>
      <c r="X231">
        <v>2.5550000000000002</v>
      </c>
      <c r="Y231" s="2">
        <v>38583</v>
      </c>
      <c r="Z231">
        <v>2.6749999999999998</v>
      </c>
      <c r="AA231" s="2">
        <v>38586</v>
      </c>
      <c r="AB231">
        <v>2.67</v>
      </c>
      <c r="AC231" s="2">
        <v>38583</v>
      </c>
      <c r="AD231">
        <v>2.84</v>
      </c>
      <c r="AE231" s="2">
        <v>38586</v>
      </c>
      <c r="AF231">
        <v>2.91</v>
      </c>
    </row>
    <row r="232" spans="5:32" x14ac:dyDescent="0.25">
      <c r="E232" s="2">
        <v>38539</v>
      </c>
      <c r="F232">
        <v>2.61</v>
      </c>
      <c r="G232" s="2">
        <v>38589</v>
      </c>
      <c r="H232">
        <v>2.9550000000000001</v>
      </c>
      <c r="I232" s="2">
        <v>38587</v>
      </c>
      <c r="J232">
        <v>2.855</v>
      </c>
      <c r="K232" s="2">
        <v>38586</v>
      </c>
      <c r="L232">
        <v>2.75</v>
      </c>
      <c r="M232" s="2">
        <v>38587</v>
      </c>
      <c r="N232">
        <v>2.7349999999999999</v>
      </c>
      <c r="O232" s="2">
        <v>38588</v>
      </c>
      <c r="P232">
        <v>2.7450000000000001</v>
      </c>
      <c r="Q232" s="2">
        <v>38588</v>
      </c>
      <c r="R232">
        <v>2.7149999999999999</v>
      </c>
      <c r="S232" s="2">
        <v>38587</v>
      </c>
      <c r="T232">
        <v>2.6749999999999998</v>
      </c>
      <c r="U232" s="2">
        <v>38586</v>
      </c>
      <c r="V232">
        <v>2.68</v>
      </c>
      <c r="W232" s="2">
        <v>38533</v>
      </c>
      <c r="X232">
        <v>2.5550000000000002</v>
      </c>
      <c r="Y232" s="2">
        <v>38586</v>
      </c>
      <c r="Z232">
        <v>2.67</v>
      </c>
      <c r="AA232" s="2">
        <v>38587</v>
      </c>
      <c r="AB232">
        <v>2.65</v>
      </c>
      <c r="AC232" s="2">
        <v>38586</v>
      </c>
      <c r="AD232">
        <v>2.83</v>
      </c>
      <c r="AE232" s="2">
        <v>38587</v>
      </c>
      <c r="AF232">
        <v>2.9050000000000002</v>
      </c>
    </row>
    <row r="233" spans="5:32" x14ac:dyDescent="0.25">
      <c r="E233" s="2">
        <v>38540</v>
      </c>
      <c r="F233">
        <v>2.6550000000000002</v>
      </c>
      <c r="G233" s="2">
        <v>38590</v>
      </c>
      <c r="H233">
        <v>2.92</v>
      </c>
      <c r="I233" s="2">
        <v>38588</v>
      </c>
      <c r="J233">
        <v>2.895</v>
      </c>
      <c r="K233" s="2">
        <v>38587</v>
      </c>
      <c r="L233">
        <v>2.7650000000000001</v>
      </c>
      <c r="M233" s="2">
        <v>38588</v>
      </c>
      <c r="N233">
        <v>2.7650000000000001</v>
      </c>
      <c r="O233" s="2">
        <v>38589</v>
      </c>
      <c r="P233">
        <v>2.73</v>
      </c>
      <c r="Q233" s="2">
        <v>38589</v>
      </c>
      <c r="R233">
        <v>2.7199999999999998</v>
      </c>
      <c r="S233" s="2">
        <v>38588</v>
      </c>
      <c r="T233">
        <v>2.7050000000000001</v>
      </c>
      <c r="U233" s="2">
        <v>38587</v>
      </c>
      <c r="V233">
        <v>2.6749999999999998</v>
      </c>
      <c r="W233" s="2">
        <v>38534</v>
      </c>
      <c r="X233">
        <v>2.585</v>
      </c>
      <c r="Y233" s="2">
        <v>38587</v>
      </c>
      <c r="Z233">
        <v>2.665</v>
      </c>
      <c r="AA233" s="2">
        <v>38588</v>
      </c>
      <c r="AB233">
        <v>2.6850000000000001</v>
      </c>
      <c r="AC233" s="2">
        <v>38587</v>
      </c>
      <c r="AD233">
        <v>2.8250000000000002</v>
      </c>
      <c r="AE233" s="2">
        <v>38588</v>
      </c>
      <c r="AF233">
        <v>2.93</v>
      </c>
    </row>
    <row r="234" spans="5:32" x14ac:dyDescent="0.25">
      <c r="E234" s="2">
        <v>38541</v>
      </c>
      <c r="F234">
        <v>2.65</v>
      </c>
      <c r="G234" s="2">
        <v>38596</v>
      </c>
      <c r="H234">
        <v>3.0775000000000001</v>
      </c>
      <c r="I234" s="2">
        <v>38589</v>
      </c>
      <c r="J234">
        <v>2.83</v>
      </c>
      <c r="K234" s="2">
        <v>38588</v>
      </c>
      <c r="L234">
        <v>2.8050000000000002</v>
      </c>
      <c r="M234" s="2">
        <v>38589</v>
      </c>
      <c r="N234">
        <v>2.74</v>
      </c>
      <c r="O234" s="2">
        <v>38590</v>
      </c>
      <c r="P234">
        <v>2.7349999999999999</v>
      </c>
      <c r="Q234" s="2">
        <v>38590</v>
      </c>
      <c r="R234">
        <v>2.7149999999999999</v>
      </c>
      <c r="S234" s="2">
        <v>38589</v>
      </c>
      <c r="T234">
        <v>2.71</v>
      </c>
      <c r="U234" s="2">
        <v>38588</v>
      </c>
      <c r="V234">
        <v>2.7199999999999998</v>
      </c>
      <c r="W234" s="2">
        <v>38538</v>
      </c>
      <c r="X234">
        <v>2.56</v>
      </c>
      <c r="Y234" s="2">
        <v>38588</v>
      </c>
      <c r="Z234">
        <v>2.6949999999999998</v>
      </c>
      <c r="AA234" s="2">
        <v>38589</v>
      </c>
      <c r="AB234">
        <v>2.68</v>
      </c>
      <c r="AC234" s="2">
        <v>38588</v>
      </c>
      <c r="AD234">
        <v>2.85</v>
      </c>
      <c r="AE234" s="2">
        <v>38589</v>
      </c>
      <c r="AF234">
        <v>2.92</v>
      </c>
    </row>
    <row r="235" spans="5:32" x14ac:dyDescent="0.25">
      <c r="E235" s="2">
        <v>38544</v>
      </c>
      <c r="F235">
        <v>2.645</v>
      </c>
      <c r="G235" s="2">
        <v>38597</v>
      </c>
      <c r="H235">
        <v>3.2050000000000001</v>
      </c>
      <c r="I235" s="2">
        <v>38590</v>
      </c>
      <c r="J235">
        <v>2.8250000000000002</v>
      </c>
      <c r="K235" s="2">
        <v>38589</v>
      </c>
      <c r="L235">
        <v>2.7800000000000002</v>
      </c>
      <c r="M235" s="2">
        <v>38590</v>
      </c>
      <c r="N235">
        <v>2.74</v>
      </c>
      <c r="O235" s="2">
        <v>38596</v>
      </c>
      <c r="P235">
        <v>2.7875000000000001</v>
      </c>
      <c r="Q235" s="2">
        <v>38596</v>
      </c>
      <c r="R235">
        <v>2.7425000000000002</v>
      </c>
      <c r="S235" s="2">
        <v>38590</v>
      </c>
      <c r="T235">
        <v>2.7</v>
      </c>
      <c r="U235" s="2">
        <v>38589</v>
      </c>
      <c r="V235">
        <v>2.7</v>
      </c>
      <c r="W235" s="2">
        <v>38539</v>
      </c>
      <c r="X235">
        <v>2.585</v>
      </c>
      <c r="Y235" s="2">
        <v>38589</v>
      </c>
      <c r="Z235">
        <v>2.6949999999999998</v>
      </c>
      <c r="AA235" s="2">
        <v>38590</v>
      </c>
      <c r="AB235">
        <v>2.67</v>
      </c>
      <c r="AC235" s="2">
        <v>38589</v>
      </c>
      <c r="AD235">
        <v>2.84</v>
      </c>
      <c r="AE235" s="2">
        <v>38590</v>
      </c>
      <c r="AF235">
        <v>2.9050000000000002</v>
      </c>
    </row>
    <row r="236" spans="5:32" x14ac:dyDescent="0.25">
      <c r="E236" s="2">
        <v>38545</v>
      </c>
      <c r="F236">
        <v>2.645</v>
      </c>
      <c r="G236" s="2">
        <v>38600</v>
      </c>
      <c r="H236">
        <v>3.2050000000000001</v>
      </c>
      <c r="I236" s="2">
        <v>38596</v>
      </c>
      <c r="J236">
        <v>2.9474999999999998</v>
      </c>
      <c r="K236" s="2">
        <v>38590</v>
      </c>
      <c r="L236">
        <v>2.7850000000000001</v>
      </c>
      <c r="M236" s="2">
        <v>38596</v>
      </c>
      <c r="N236">
        <v>2.8275000000000001</v>
      </c>
      <c r="O236" s="2">
        <v>38597</v>
      </c>
      <c r="P236">
        <v>2.7949999999999999</v>
      </c>
      <c r="Q236" s="2">
        <v>38597</v>
      </c>
      <c r="R236">
        <v>2.7675000000000001</v>
      </c>
      <c r="S236" s="2">
        <v>38596</v>
      </c>
      <c r="T236">
        <v>2.7349999999999999</v>
      </c>
      <c r="U236" s="2">
        <v>38590</v>
      </c>
      <c r="V236">
        <v>2.69</v>
      </c>
      <c r="W236" s="2">
        <v>38540</v>
      </c>
      <c r="X236">
        <v>2.5649999999999999</v>
      </c>
      <c r="Y236" s="2">
        <v>38590</v>
      </c>
      <c r="Z236">
        <v>2.6850000000000001</v>
      </c>
      <c r="AA236" s="2">
        <v>38596</v>
      </c>
      <c r="AB236">
        <v>2.7824999999999998</v>
      </c>
      <c r="AC236" s="2">
        <v>38590</v>
      </c>
      <c r="AD236">
        <v>2.835</v>
      </c>
      <c r="AE236" s="2">
        <v>38602</v>
      </c>
      <c r="AF236">
        <v>2.93</v>
      </c>
    </row>
    <row r="237" spans="5:32" x14ac:dyDescent="0.25">
      <c r="E237" s="2">
        <v>38546</v>
      </c>
      <c r="F237">
        <v>2.7050000000000001</v>
      </c>
      <c r="G237" s="2">
        <v>38601</v>
      </c>
      <c r="H237">
        <v>3.1274999999999999</v>
      </c>
      <c r="I237" s="2">
        <v>38597</v>
      </c>
      <c r="J237">
        <v>3.0474999999999999</v>
      </c>
      <c r="K237" s="2">
        <v>38596</v>
      </c>
      <c r="L237">
        <v>2.8774999999999999</v>
      </c>
      <c r="M237" s="2">
        <v>38597</v>
      </c>
      <c r="N237">
        <v>2.8125</v>
      </c>
      <c r="O237" s="2">
        <v>38600</v>
      </c>
      <c r="P237">
        <v>2.7949999999999999</v>
      </c>
      <c r="Q237" s="2">
        <v>38600</v>
      </c>
      <c r="R237">
        <v>2.7650000000000001</v>
      </c>
      <c r="S237" s="2">
        <v>38597</v>
      </c>
      <c r="T237">
        <v>2.75</v>
      </c>
      <c r="U237" s="2">
        <v>38596</v>
      </c>
      <c r="V237">
        <v>2.7374999999999998</v>
      </c>
      <c r="W237" s="2">
        <v>38541</v>
      </c>
      <c r="X237">
        <v>2.56</v>
      </c>
      <c r="Y237" s="2">
        <v>38596</v>
      </c>
      <c r="Z237">
        <v>2.77</v>
      </c>
      <c r="AA237" s="2">
        <v>38597</v>
      </c>
      <c r="AB237">
        <v>2.7824999999999998</v>
      </c>
      <c r="AC237" s="2">
        <v>38602</v>
      </c>
      <c r="AD237">
        <v>2.84</v>
      </c>
      <c r="AE237" s="2">
        <v>38603</v>
      </c>
      <c r="AF237">
        <v>2.94</v>
      </c>
    </row>
    <row r="238" spans="5:32" x14ac:dyDescent="0.25">
      <c r="E238" s="2">
        <v>38547</v>
      </c>
      <c r="F238">
        <v>2.63</v>
      </c>
      <c r="G238" s="2">
        <v>38602</v>
      </c>
      <c r="H238">
        <v>3.15</v>
      </c>
      <c r="I238" s="2">
        <v>38600</v>
      </c>
      <c r="J238">
        <v>3.05</v>
      </c>
      <c r="K238" s="2">
        <v>38597</v>
      </c>
      <c r="L238">
        <v>2.9175</v>
      </c>
      <c r="M238" s="2">
        <v>38600</v>
      </c>
      <c r="N238">
        <v>2.8149999999999999</v>
      </c>
      <c r="O238" s="2">
        <v>38601</v>
      </c>
      <c r="P238">
        <v>2.7425000000000002</v>
      </c>
      <c r="Q238" s="2">
        <v>38601</v>
      </c>
      <c r="R238">
        <v>2.7225000000000001</v>
      </c>
      <c r="S238" s="2">
        <v>38600</v>
      </c>
      <c r="T238">
        <v>2.76</v>
      </c>
      <c r="U238" s="2">
        <v>38597</v>
      </c>
      <c r="V238">
        <v>2.7450000000000001</v>
      </c>
      <c r="W238" s="2">
        <v>38544</v>
      </c>
      <c r="X238">
        <v>2.5750000000000002</v>
      </c>
      <c r="Y238" s="2">
        <v>38597</v>
      </c>
      <c r="Z238">
        <v>2.7774999999999999</v>
      </c>
      <c r="AA238" s="2">
        <v>38601</v>
      </c>
      <c r="AB238">
        <v>2.7800000000000002</v>
      </c>
      <c r="AC238" s="2">
        <v>38603</v>
      </c>
      <c r="AD238">
        <v>2.86</v>
      </c>
      <c r="AE238" s="2">
        <v>38604</v>
      </c>
      <c r="AF238">
        <v>2.9449999999999998</v>
      </c>
    </row>
    <row r="239" spans="5:32" x14ac:dyDescent="0.25">
      <c r="E239" s="2">
        <v>38548</v>
      </c>
      <c r="F239">
        <v>2.5550000000000002</v>
      </c>
      <c r="G239" s="2">
        <v>38603</v>
      </c>
      <c r="H239">
        <v>3.1825000000000001</v>
      </c>
      <c r="I239" s="2">
        <v>38601</v>
      </c>
      <c r="J239">
        <v>3.0074999999999998</v>
      </c>
      <c r="K239" s="2">
        <v>38600</v>
      </c>
      <c r="L239">
        <v>2.92</v>
      </c>
      <c r="M239" s="2">
        <v>38601</v>
      </c>
      <c r="N239">
        <v>2.7625000000000002</v>
      </c>
      <c r="O239" s="2">
        <v>38602</v>
      </c>
      <c r="P239">
        <v>2.77</v>
      </c>
      <c r="Q239" s="2">
        <v>38602</v>
      </c>
      <c r="R239">
        <v>2.76</v>
      </c>
      <c r="S239" s="2">
        <v>38601</v>
      </c>
      <c r="T239">
        <v>2.7275</v>
      </c>
      <c r="U239" s="2">
        <v>38600</v>
      </c>
      <c r="V239">
        <v>2.7524999999999999</v>
      </c>
      <c r="W239" s="2">
        <v>38545</v>
      </c>
      <c r="X239">
        <v>2.58</v>
      </c>
      <c r="Y239" s="2">
        <v>38600</v>
      </c>
      <c r="Z239">
        <v>2.7675000000000001</v>
      </c>
      <c r="AA239" s="2">
        <v>38602</v>
      </c>
      <c r="AB239">
        <v>2.7199999999999998</v>
      </c>
      <c r="AC239" s="2">
        <v>38604</v>
      </c>
      <c r="AD239">
        <v>2.8650000000000002</v>
      </c>
      <c r="AE239" s="2">
        <v>38607</v>
      </c>
      <c r="AF239">
        <v>2.9649999999999999</v>
      </c>
    </row>
    <row r="240" spans="5:32" x14ac:dyDescent="0.25">
      <c r="E240" s="2">
        <v>38552</v>
      </c>
      <c r="F240">
        <v>2.5300000000000002</v>
      </c>
      <c r="G240" s="2">
        <v>38604</v>
      </c>
      <c r="H240">
        <v>3.24</v>
      </c>
      <c r="I240" s="2">
        <v>38602</v>
      </c>
      <c r="J240">
        <v>2.95</v>
      </c>
      <c r="K240" s="2">
        <v>38601</v>
      </c>
      <c r="L240">
        <v>2.8774999999999999</v>
      </c>
      <c r="M240" s="2">
        <v>38602</v>
      </c>
      <c r="N240">
        <v>2.79</v>
      </c>
      <c r="O240" s="2">
        <v>38603</v>
      </c>
      <c r="P240">
        <v>2.7974999999999999</v>
      </c>
      <c r="Q240" s="2">
        <v>38603</v>
      </c>
      <c r="R240">
        <v>2.7800000000000002</v>
      </c>
      <c r="S240" s="2">
        <v>38602</v>
      </c>
      <c r="T240">
        <v>2.75</v>
      </c>
      <c r="U240" s="2">
        <v>38601</v>
      </c>
      <c r="V240">
        <v>2.7175000000000002</v>
      </c>
      <c r="W240" s="2">
        <v>38546</v>
      </c>
      <c r="X240">
        <v>2.61</v>
      </c>
      <c r="Y240" s="2">
        <v>38601</v>
      </c>
      <c r="Z240">
        <v>2.76</v>
      </c>
      <c r="AA240" s="2">
        <v>38603</v>
      </c>
      <c r="AB240">
        <v>2.8224999999999998</v>
      </c>
      <c r="AC240" s="2">
        <v>38607</v>
      </c>
      <c r="AD240">
        <v>2.875</v>
      </c>
      <c r="AE240" s="2">
        <v>38608</v>
      </c>
      <c r="AF240">
        <v>2.9699999999999998</v>
      </c>
    </row>
    <row r="241" spans="5:32" x14ac:dyDescent="0.25">
      <c r="E241" s="2">
        <v>38553</v>
      </c>
      <c r="F241">
        <v>2.57</v>
      </c>
      <c r="G241" s="2">
        <v>38607</v>
      </c>
      <c r="H241">
        <v>3.1775000000000002</v>
      </c>
      <c r="I241" s="2">
        <v>38603</v>
      </c>
      <c r="J241">
        <v>3.0550000000000002</v>
      </c>
      <c r="K241" s="2">
        <v>38602</v>
      </c>
      <c r="L241">
        <v>2.86</v>
      </c>
      <c r="M241" s="2">
        <v>38603</v>
      </c>
      <c r="N241">
        <v>2.8325</v>
      </c>
      <c r="O241" s="2">
        <v>38604</v>
      </c>
      <c r="P241">
        <v>2.84</v>
      </c>
      <c r="Q241" s="2">
        <v>38604</v>
      </c>
      <c r="R241">
        <v>2.82</v>
      </c>
      <c r="S241" s="2">
        <v>38603</v>
      </c>
      <c r="T241">
        <v>2.7675000000000001</v>
      </c>
      <c r="U241" s="2">
        <v>38602</v>
      </c>
      <c r="V241">
        <v>2.74</v>
      </c>
      <c r="W241" s="2">
        <v>38547</v>
      </c>
      <c r="X241">
        <v>2.54</v>
      </c>
      <c r="Y241" s="2">
        <v>38602</v>
      </c>
      <c r="Z241">
        <v>2.76</v>
      </c>
      <c r="AA241" s="2">
        <v>38604</v>
      </c>
      <c r="AB241">
        <v>2.8250000000000002</v>
      </c>
      <c r="AC241" s="2">
        <v>38608</v>
      </c>
      <c r="AD241">
        <v>2.88</v>
      </c>
      <c r="AE241" s="2">
        <v>38609</v>
      </c>
      <c r="AF241">
        <v>2.9750000000000001</v>
      </c>
    </row>
    <row r="242" spans="5:32" x14ac:dyDescent="0.25">
      <c r="E242" s="2">
        <v>38554</v>
      </c>
      <c r="F242">
        <v>2.585</v>
      </c>
      <c r="G242" s="2">
        <v>38608</v>
      </c>
      <c r="H242">
        <v>3.22</v>
      </c>
      <c r="I242" s="2">
        <v>38604</v>
      </c>
      <c r="J242">
        <v>3.1124999999999998</v>
      </c>
      <c r="K242" s="2">
        <v>38603</v>
      </c>
      <c r="L242">
        <v>2.9325000000000001</v>
      </c>
      <c r="M242" s="2">
        <v>38604</v>
      </c>
      <c r="N242">
        <v>2.8849999999999998</v>
      </c>
      <c r="O242" s="2">
        <v>38607</v>
      </c>
      <c r="P242">
        <v>2.8250000000000002</v>
      </c>
      <c r="Q242" s="2">
        <v>38607</v>
      </c>
      <c r="R242">
        <v>2.7974999999999999</v>
      </c>
      <c r="S242" s="2">
        <v>38604</v>
      </c>
      <c r="T242">
        <v>2.7850000000000001</v>
      </c>
      <c r="U242" s="2">
        <v>38603</v>
      </c>
      <c r="V242">
        <v>2.76</v>
      </c>
      <c r="W242" s="2">
        <v>38548</v>
      </c>
      <c r="X242">
        <v>2.54</v>
      </c>
      <c r="Y242" s="2">
        <v>38603</v>
      </c>
      <c r="Z242">
        <v>2.7974999999999999</v>
      </c>
      <c r="AA242" s="2">
        <v>38607</v>
      </c>
      <c r="AB242">
        <v>2.83</v>
      </c>
      <c r="AC242" s="2">
        <v>38609</v>
      </c>
      <c r="AD242">
        <v>2.8849999999999998</v>
      </c>
      <c r="AE242" s="2">
        <v>38610</v>
      </c>
      <c r="AF242">
        <v>3.0049999999999999</v>
      </c>
    </row>
    <row r="243" spans="5:32" x14ac:dyDescent="0.25">
      <c r="E243" s="2">
        <v>38555</v>
      </c>
      <c r="F243">
        <v>2.6</v>
      </c>
      <c r="G243" s="2">
        <v>38609</v>
      </c>
      <c r="H243">
        <v>3.1825000000000001</v>
      </c>
      <c r="I243" s="2">
        <v>38607</v>
      </c>
      <c r="J243">
        <v>3.04</v>
      </c>
      <c r="K243" s="2">
        <v>38604</v>
      </c>
      <c r="L243">
        <v>2.93</v>
      </c>
      <c r="M243" s="2">
        <v>38607</v>
      </c>
      <c r="N243">
        <v>2.89</v>
      </c>
      <c r="O243" s="2">
        <v>38608</v>
      </c>
      <c r="P243">
        <v>2.87</v>
      </c>
      <c r="Q243" s="2">
        <v>38608</v>
      </c>
      <c r="R243">
        <v>2.8050000000000002</v>
      </c>
      <c r="S243" s="2">
        <v>38607</v>
      </c>
      <c r="T243">
        <v>2.7824999999999998</v>
      </c>
      <c r="U243" s="2">
        <v>38604</v>
      </c>
      <c r="V243">
        <v>2.77</v>
      </c>
      <c r="W243" s="2">
        <v>38554</v>
      </c>
      <c r="X243">
        <v>2.6150000000000002</v>
      </c>
      <c r="Y243" s="2">
        <v>38604</v>
      </c>
      <c r="Z243">
        <v>2.8025000000000002</v>
      </c>
      <c r="AA243" s="2">
        <v>38608</v>
      </c>
      <c r="AB243">
        <v>2.75</v>
      </c>
      <c r="AC243" s="2">
        <v>38610</v>
      </c>
      <c r="AD243">
        <v>2.915</v>
      </c>
      <c r="AE243" s="2">
        <v>38611</v>
      </c>
      <c r="AF243">
        <v>3.0350000000000001</v>
      </c>
    </row>
    <row r="244" spans="5:32" x14ac:dyDescent="0.25">
      <c r="E244" s="2">
        <v>38558</v>
      </c>
      <c r="F244">
        <v>2.69</v>
      </c>
      <c r="G244" s="2">
        <v>38610</v>
      </c>
      <c r="H244">
        <v>3.2225000000000001</v>
      </c>
      <c r="I244" s="2">
        <v>38608</v>
      </c>
      <c r="J244">
        <v>3.05</v>
      </c>
      <c r="K244" s="2">
        <v>38607</v>
      </c>
      <c r="L244">
        <v>2.9550000000000001</v>
      </c>
      <c r="M244" s="2">
        <v>38608</v>
      </c>
      <c r="N244">
        <v>2.895</v>
      </c>
      <c r="O244" s="2">
        <v>38609</v>
      </c>
      <c r="P244">
        <v>2.8224999999999998</v>
      </c>
      <c r="Q244" s="2">
        <v>38609</v>
      </c>
      <c r="R244">
        <v>2.79</v>
      </c>
      <c r="S244" s="2">
        <v>38608</v>
      </c>
      <c r="T244">
        <v>2.8</v>
      </c>
      <c r="U244" s="2">
        <v>38607</v>
      </c>
      <c r="V244">
        <v>2.7774999999999999</v>
      </c>
      <c r="W244" s="2">
        <v>38555</v>
      </c>
      <c r="X244">
        <v>2.64</v>
      </c>
      <c r="Y244" s="2">
        <v>38607</v>
      </c>
      <c r="Z244">
        <v>2.8125</v>
      </c>
      <c r="AA244" s="2">
        <v>38609</v>
      </c>
      <c r="AB244">
        <v>2.8824999999999998</v>
      </c>
      <c r="AC244" s="2">
        <v>38611</v>
      </c>
      <c r="AD244">
        <v>2.9449999999999998</v>
      </c>
      <c r="AE244" s="2">
        <v>38614</v>
      </c>
      <c r="AF244">
        <v>3.04</v>
      </c>
    </row>
    <row r="245" spans="5:32" x14ac:dyDescent="0.25">
      <c r="E245" s="2">
        <v>38559</v>
      </c>
      <c r="F245">
        <v>2.605</v>
      </c>
      <c r="G245" s="2">
        <v>38611</v>
      </c>
      <c r="H245">
        <v>3.24</v>
      </c>
      <c r="I245" s="2">
        <v>38609</v>
      </c>
      <c r="J245">
        <v>3.0575000000000001</v>
      </c>
      <c r="K245" s="2">
        <v>38608</v>
      </c>
      <c r="L245">
        <v>2.95</v>
      </c>
      <c r="M245" s="2">
        <v>38609</v>
      </c>
      <c r="N245">
        <v>2.8475000000000001</v>
      </c>
      <c r="O245" s="2">
        <v>38610</v>
      </c>
      <c r="P245">
        <v>2.8624999999999998</v>
      </c>
      <c r="Q245" s="2">
        <v>38610</v>
      </c>
      <c r="R245">
        <v>2.8475000000000001</v>
      </c>
      <c r="S245" s="2">
        <v>38609</v>
      </c>
      <c r="T245">
        <v>2.7925</v>
      </c>
      <c r="U245" s="2">
        <v>38608</v>
      </c>
      <c r="V245">
        <v>2.7749999999999999</v>
      </c>
      <c r="W245" s="2">
        <v>38558</v>
      </c>
      <c r="X245">
        <v>2.645</v>
      </c>
      <c r="Y245" s="2">
        <v>38608</v>
      </c>
      <c r="Z245">
        <v>2.7800000000000002</v>
      </c>
      <c r="AA245" s="2">
        <v>38610</v>
      </c>
      <c r="AB245">
        <v>2.9325000000000001</v>
      </c>
      <c r="AC245" s="2">
        <v>38614</v>
      </c>
      <c r="AD245">
        <v>2.95</v>
      </c>
      <c r="AE245" s="2">
        <v>38615</v>
      </c>
      <c r="AF245">
        <v>3.0449999999999999</v>
      </c>
    </row>
    <row r="246" spans="5:32" x14ac:dyDescent="0.25">
      <c r="E246" s="2">
        <v>38560</v>
      </c>
      <c r="F246">
        <v>2.69</v>
      </c>
      <c r="G246" s="2">
        <v>38614</v>
      </c>
      <c r="H246">
        <v>3.3050000000000002</v>
      </c>
      <c r="I246" s="2">
        <v>38610</v>
      </c>
      <c r="J246">
        <v>3.0975000000000001</v>
      </c>
      <c r="K246" s="2">
        <v>38609</v>
      </c>
      <c r="L246">
        <v>2.9424999999999999</v>
      </c>
      <c r="M246" s="2">
        <v>38610</v>
      </c>
      <c r="N246">
        <v>2.88</v>
      </c>
      <c r="O246" s="2">
        <v>38611</v>
      </c>
      <c r="P246">
        <v>2.9050000000000002</v>
      </c>
      <c r="Q246" s="2">
        <v>38611</v>
      </c>
      <c r="R246">
        <v>2.8425000000000002</v>
      </c>
      <c r="S246" s="2">
        <v>38610</v>
      </c>
      <c r="T246">
        <v>2.8475000000000001</v>
      </c>
      <c r="U246" s="2">
        <v>38609</v>
      </c>
      <c r="V246">
        <v>2.7875000000000001</v>
      </c>
      <c r="W246" s="2">
        <v>38559</v>
      </c>
      <c r="X246">
        <v>2.5949999999999998</v>
      </c>
      <c r="Y246" s="2">
        <v>38609</v>
      </c>
      <c r="Z246">
        <v>2.8275000000000001</v>
      </c>
      <c r="AA246" s="2">
        <v>38611</v>
      </c>
      <c r="AB246">
        <v>2.9449999999999998</v>
      </c>
      <c r="AC246" s="2">
        <v>38615</v>
      </c>
      <c r="AD246">
        <v>2.9550000000000001</v>
      </c>
      <c r="AE246" s="2">
        <v>38616</v>
      </c>
      <c r="AF246">
        <v>3.02</v>
      </c>
    </row>
    <row r="247" spans="5:32" x14ac:dyDescent="0.25">
      <c r="E247" s="2">
        <v>38561</v>
      </c>
      <c r="F247">
        <v>2.66</v>
      </c>
      <c r="G247" s="2">
        <v>38615</v>
      </c>
      <c r="H247">
        <v>3.2275</v>
      </c>
      <c r="I247" s="2">
        <v>38611</v>
      </c>
      <c r="J247">
        <v>3.1349999999999998</v>
      </c>
      <c r="K247" s="2">
        <v>38610</v>
      </c>
      <c r="L247">
        <v>2.9824999999999999</v>
      </c>
      <c r="M247" s="2">
        <v>38611</v>
      </c>
      <c r="N247">
        <v>2.9249999999999998</v>
      </c>
      <c r="O247" s="2">
        <v>38614</v>
      </c>
      <c r="P247">
        <v>2.91</v>
      </c>
      <c r="Q247" s="2">
        <v>38614</v>
      </c>
      <c r="R247">
        <v>2.895</v>
      </c>
      <c r="S247" s="2">
        <v>38611</v>
      </c>
      <c r="T247">
        <v>2.87</v>
      </c>
      <c r="U247" s="2">
        <v>38610</v>
      </c>
      <c r="V247">
        <v>2.8449999999999998</v>
      </c>
      <c r="W247" s="2">
        <v>38560</v>
      </c>
      <c r="X247">
        <v>2.67</v>
      </c>
      <c r="Y247" s="2">
        <v>38610</v>
      </c>
      <c r="Z247">
        <v>2.8725000000000001</v>
      </c>
      <c r="AA247" s="2">
        <v>38614</v>
      </c>
      <c r="AB247">
        <v>2.9575</v>
      </c>
      <c r="AC247" s="2">
        <v>38616</v>
      </c>
      <c r="AD247">
        <v>2.9449999999999998</v>
      </c>
      <c r="AE247" s="2">
        <v>38617</v>
      </c>
      <c r="AF247">
        <v>3.0350000000000001</v>
      </c>
    </row>
    <row r="248" spans="5:32" x14ac:dyDescent="0.25">
      <c r="E248" s="2">
        <v>38562</v>
      </c>
      <c r="F248">
        <v>2.6749999999999998</v>
      </c>
      <c r="G248" s="2">
        <v>38616</v>
      </c>
      <c r="H248">
        <v>3.2524999999999999</v>
      </c>
      <c r="I248" s="2">
        <v>38614</v>
      </c>
      <c r="J248">
        <v>3.1775000000000002</v>
      </c>
      <c r="K248" s="2">
        <v>38611</v>
      </c>
      <c r="L248">
        <v>3.0350000000000001</v>
      </c>
      <c r="M248" s="2">
        <v>38614</v>
      </c>
      <c r="N248">
        <v>2.9474999999999998</v>
      </c>
      <c r="O248" s="2">
        <v>38615</v>
      </c>
      <c r="P248">
        <v>2.855</v>
      </c>
      <c r="Q248" s="2">
        <v>38615</v>
      </c>
      <c r="R248">
        <v>2.8325</v>
      </c>
      <c r="S248" s="2">
        <v>38614</v>
      </c>
      <c r="T248">
        <v>2.8824999999999998</v>
      </c>
      <c r="U248" s="2">
        <v>38611</v>
      </c>
      <c r="V248">
        <v>2.8650000000000002</v>
      </c>
      <c r="W248" s="2">
        <v>38561</v>
      </c>
      <c r="X248">
        <v>2.64</v>
      </c>
      <c r="Y248" s="2">
        <v>38611</v>
      </c>
      <c r="Z248">
        <v>2.89</v>
      </c>
      <c r="AA248" s="2">
        <v>38615</v>
      </c>
      <c r="AB248">
        <v>2.8975</v>
      </c>
      <c r="AC248" s="2">
        <v>38617</v>
      </c>
      <c r="AD248">
        <v>2.94</v>
      </c>
      <c r="AE248" s="2">
        <v>38618</v>
      </c>
      <c r="AF248">
        <v>3.02</v>
      </c>
    </row>
    <row r="249" spans="5:32" x14ac:dyDescent="0.25">
      <c r="E249" s="2">
        <v>38565</v>
      </c>
      <c r="F249">
        <v>2.74</v>
      </c>
      <c r="G249" s="2">
        <v>38617</v>
      </c>
      <c r="H249">
        <v>3.26</v>
      </c>
      <c r="I249" s="2">
        <v>38615</v>
      </c>
      <c r="J249">
        <v>3.1074999999999999</v>
      </c>
      <c r="K249" s="2">
        <v>38614</v>
      </c>
      <c r="L249">
        <v>3.0724999999999998</v>
      </c>
      <c r="M249" s="2">
        <v>38615</v>
      </c>
      <c r="N249">
        <v>2.88</v>
      </c>
      <c r="O249" s="2">
        <v>38616</v>
      </c>
      <c r="P249">
        <v>2.8325</v>
      </c>
      <c r="Q249" s="2">
        <v>38616</v>
      </c>
      <c r="R249">
        <v>2.8075000000000001</v>
      </c>
      <c r="S249" s="2">
        <v>38615</v>
      </c>
      <c r="T249">
        <v>2.8149999999999999</v>
      </c>
      <c r="U249" s="2">
        <v>38614</v>
      </c>
      <c r="V249">
        <v>2.8650000000000002</v>
      </c>
      <c r="W249" s="2">
        <v>38562</v>
      </c>
      <c r="X249">
        <v>2.6550000000000002</v>
      </c>
      <c r="Y249" s="2">
        <v>38614</v>
      </c>
      <c r="Z249">
        <v>2.9024999999999999</v>
      </c>
      <c r="AA249" s="2">
        <v>38616</v>
      </c>
      <c r="AB249">
        <v>2.8824999999999998</v>
      </c>
      <c r="AC249" s="2">
        <v>38618</v>
      </c>
      <c r="AD249">
        <v>2.9449999999999998</v>
      </c>
      <c r="AE249" s="2">
        <v>38621</v>
      </c>
      <c r="AF249">
        <v>3.03</v>
      </c>
    </row>
    <row r="250" spans="5:32" x14ac:dyDescent="0.25">
      <c r="E250" s="2">
        <v>38566</v>
      </c>
      <c r="F250">
        <v>2.76</v>
      </c>
      <c r="G250" s="2">
        <v>38618</v>
      </c>
      <c r="H250">
        <v>3.2625000000000002</v>
      </c>
      <c r="I250" s="2">
        <v>38616</v>
      </c>
      <c r="J250">
        <v>3.1025</v>
      </c>
      <c r="K250" s="2">
        <v>38615</v>
      </c>
      <c r="L250">
        <v>3.0024999999999999</v>
      </c>
      <c r="M250" s="2">
        <v>38616</v>
      </c>
      <c r="N250">
        <v>2.86</v>
      </c>
      <c r="O250" s="2">
        <v>38617</v>
      </c>
      <c r="P250">
        <v>2.8275000000000001</v>
      </c>
      <c r="Q250" s="2">
        <v>38617</v>
      </c>
      <c r="R250">
        <v>2.8224999999999998</v>
      </c>
      <c r="S250" s="2">
        <v>38616</v>
      </c>
      <c r="T250">
        <v>2.7974999999999999</v>
      </c>
      <c r="U250" s="2">
        <v>38615</v>
      </c>
      <c r="V250">
        <v>2.8125</v>
      </c>
      <c r="W250" s="2">
        <v>38565</v>
      </c>
      <c r="X250">
        <v>2.7</v>
      </c>
      <c r="Y250" s="2">
        <v>38615</v>
      </c>
      <c r="Z250">
        <v>2.8449999999999998</v>
      </c>
      <c r="AA250" s="2">
        <v>38617</v>
      </c>
      <c r="AB250">
        <v>2.9024999999999999</v>
      </c>
      <c r="AC250" s="2">
        <v>38621</v>
      </c>
      <c r="AD250">
        <v>2.9550000000000001</v>
      </c>
      <c r="AE250" s="2">
        <v>38622</v>
      </c>
      <c r="AF250">
        <v>3.0649999999999999</v>
      </c>
    </row>
    <row r="251" spans="5:32" x14ac:dyDescent="0.25">
      <c r="E251" s="2">
        <v>38567</v>
      </c>
      <c r="F251">
        <v>2.7749999999999999</v>
      </c>
      <c r="G251" s="2">
        <v>38621</v>
      </c>
      <c r="H251">
        <v>3.2725</v>
      </c>
      <c r="I251" s="2">
        <v>38617</v>
      </c>
      <c r="J251">
        <v>3.1074999999999999</v>
      </c>
      <c r="K251" s="2">
        <v>38616</v>
      </c>
      <c r="L251">
        <v>2.9925000000000002</v>
      </c>
      <c r="M251" s="2">
        <v>38617</v>
      </c>
      <c r="N251">
        <v>2.8475000000000001</v>
      </c>
      <c r="O251" s="2">
        <v>38618</v>
      </c>
      <c r="P251">
        <v>2.7850000000000001</v>
      </c>
      <c r="Q251" s="2">
        <v>38618</v>
      </c>
      <c r="R251">
        <v>2.855</v>
      </c>
      <c r="S251" s="2">
        <v>38617</v>
      </c>
      <c r="T251">
        <v>2.8149999999999999</v>
      </c>
      <c r="U251" s="2">
        <v>38616</v>
      </c>
      <c r="V251">
        <v>2.7875000000000001</v>
      </c>
      <c r="W251" s="2">
        <v>38566</v>
      </c>
      <c r="X251">
        <v>2.65</v>
      </c>
      <c r="Y251" s="2">
        <v>38616</v>
      </c>
      <c r="Z251">
        <v>2.8174999999999999</v>
      </c>
      <c r="AA251" s="2">
        <v>38618</v>
      </c>
      <c r="AB251">
        <v>2.9275000000000002</v>
      </c>
      <c r="AC251" s="2">
        <v>38622</v>
      </c>
      <c r="AD251">
        <v>2.98</v>
      </c>
      <c r="AE251" s="2">
        <v>38623</v>
      </c>
      <c r="AF251">
        <v>3.06</v>
      </c>
    </row>
    <row r="252" spans="5:32" x14ac:dyDescent="0.25">
      <c r="E252" s="2">
        <v>38568</v>
      </c>
      <c r="F252">
        <v>2.7650000000000001</v>
      </c>
      <c r="G252" s="2">
        <v>38622</v>
      </c>
      <c r="H252">
        <v>3.31</v>
      </c>
      <c r="I252" s="2">
        <v>38618</v>
      </c>
      <c r="J252">
        <v>3.1175000000000002</v>
      </c>
      <c r="K252" s="2">
        <v>38617</v>
      </c>
      <c r="L252">
        <v>2.9975000000000001</v>
      </c>
      <c r="M252" s="2">
        <v>38618</v>
      </c>
      <c r="N252">
        <v>2.94</v>
      </c>
      <c r="O252" s="2">
        <v>38621</v>
      </c>
      <c r="P252">
        <v>2.87</v>
      </c>
      <c r="Q252" s="2">
        <v>38621</v>
      </c>
      <c r="R252">
        <v>2.8574999999999999</v>
      </c>
      <c r="S252" s="2">
        <v>38618</v>
      </c>
      <c r="T252">
        <v>2.8325</v>
      </c>
      <c r="U252" s="2">
        <v>38617</v>
      </c>
      <c r="V252">
        <v>2.8050000000000002</v>
      </c>
      <c r="W252" s="2">
        <v>38567</v>
      </c>
      <c r="X252">
        <v>2.6850000000000001</v>
      </c>
      <c r="Y252" s="2">
        <v>38617</v>
      </c>
      <c r="Z252">
        <v>2.8475000000000001</v>
      </c>
      <c r="AA252" s="2">
        <v>38621</v>
      </c>
      <c r="AB252">
        <v>2.9175</v>
      </c>
      <c r="AC252" s="2">
        <v>38623</v>
      </c>
      <c r="AD252">
        <v>2.98</v>
      </c>
      <c r="AE252" s="2">
        <v>38624</v>
      </c>
      <c r="AF252">
        <v>3.085</v>
      </c>
    </row>
    <row r="253" spans="5:32" x14ac:dyDescent="0.25">
      <c r="E253" s="2">
        <v>38569</v>
      </c>
      <c r="F253">
        <v>2.835</v>
      </c>
      <c r="G253" s="2">
        <v>38623</v>
      </c>
      <c r="H253">
        <v>3.32</v>
      </c>
      <c r="I253" s="2">
        <v>38621</v>
      </c>
      <c r="J253">
        <v>3.1324999999999998</v>
      </c>
      <c r="K253" s="2">
        <v>38618</v>
      </c>
      <c r="L253">
        <v>3.0074999999999998</v>
      </c>
      <c r="M253" s="2">
        <v>38621</v>
      </c>
      <c r="N253">
        <v>2.9050000000000002</v>
      </c>
      <c r="O253" s="2">
        <v>38622</v>
      </c>
      <c r="P253">
        <v>2.8725000000000001</v>
      </c>
      <c r="Q253" s="2">
        <v>38622</v>
      </c>
      <c r="R253">
        <v>2.8624999999999998</v>
      </c>
      <c r="S253" s="2">
        <v>38621</v>
      </c>
      <c r="T253">
        <v>2.8224999999999998</v>
      </c>
      <c r="U253" s="2">
        <v>38618</v>
      </c>
      <c r="V253">
        <v>2.8325</v>
      </c>
      <c r="W253" s="2">
        <v>38568</v>
      </c>
      <c r="X253">
        <v>2.68</v>
      </c>
      <c r="Y253" s="2">
        <v>38618</v>
      </c>
      <c r="Z253">
        <v>2.8624999999999998</v>
      </c>
      <c r="AA253" s="2">
        <v>38622</v>
      </c>
      <c r="AB253">
        <v>2.9175</v>
      </c>
      <c r="AC253" s="2">
        <v>38624</v>
      </c>
      <c r="AD253">
        <v>3.01</v>
      </c>
      <c r="AE253" s="2">
        <v>38625</v>
      </c>
      <c r="AF253">
        <v>3.09</v>
      </c>
    </row>
    <row r="254" spans="5:32" x14ac:dyDescent="0.25">
      <c r="E254" s="2">
        <v>38572</v>
      </c>
      <c r="F254">
        <v>2.875</v>
      </c>
      <c r="G254" s="2">
        <v>38624</v>
      </c>
      <c r="H254">
        <v>3.3174999999999999</v>
      </c>
      <c r="I254" s="2">
        <v>38622</v>
      </c>
      <c r="J254">
        <v>3.14</v>
      </c>
      <c r="K254" s="2">
        <v>38621</v>
      </c>
      <c r="L254">
        <v>3.0125000000000002</v>
      </c>
      <c r="M254" s="2">
        <v>38622</v>
      </c>
      <c r="N254">
        <v>2.9074999999999998</v>
      </c>
      <c r="O254" s="2">
        <v>38623</v>
      </c>
      <c r="P254">
        <v>2.8975</v>
      </c>
      <c r="Q254" s="2">
        <v>38623</v>
      </c>
      <c r="R254">
        <v>2.8824999999999998</v>
      </c>
      <c r="S254" s="2">
        <v>38622</v>
      </c>
      <c r="T254">
        <v>2.85</v>
      </c>
      <c r="U254" s="2">
        <v>38621</v>
      </c>
      <c r="V254">
        <v>2.8425000000000002</v>
      </c>
      <c r="W254" s="2">
        <v>38569</v>
      </c>
      <c r="X254">
        <v>2.69</v>
      </c>
      <c r="Y254" s="2">
        <v>38621</v>
      </c>
      <c r="Z254">
        <v>2.8574999999999999</v>
      </c>
      <c r="AA254" s="2">
        <v>38623</v>
      </c>
      <c r="AB254">
        <v>2.9275000000000002</v>
      </c>
      <c r="AC254" s="2">
        <v>38625</v>
      </c>
      <c r="AD254">
        <v>3.01</v>
      </c>
      <c r="AE254" s="2">
        <v>38628</v>
      </c>
      <c r="AF254">
        <v>3.1</v>
      </c>
    </row>
    <row r="255" spans="5:32" x14ac:dyDescent="0.25">
      <c r="E255" s="2">
        <v>38573</v>
      </c>
      <c r="F255">
        <v>2.855</v>
      </c>
      <c r="G255" s="2">
        <v>38625</v>
      </c>
      <c r="H255">
        <v>3.3624999999999998</v>
      </c>
      <c r="I255" s="2">
        <v>38623</v>
      </c>
      <c r="J255">
        <v>3.15</v>
      </c>
      <c r="K255" s="2">
        <v>38622</v>
      </c>
      <c r="L255">
        <v>3.0274999999999999</v>
      </c>
      <c r="M255" s="2">
        <v>38623</v>
      </c>
      <c r="N255">
        <v>2.915</v>
      </c>
      <c r="O255" s="2">
        <v>38624</v>
      </c>
      <c r="P255">
        <v>2.9224999999999999</v>
      </c>
      <c r="Q255" s="2">
        <v>38624</v>
      </c>
      <c r="R255">
        <v>2.8975</v>
      </c>
      <c r="S255" s="2">
        <v>38623</v>
      </c>
      <c r="T255">
        <v>2.8624999999999998</v>
      </c>
      <c r="U255" s="2">
        <v>38622</v>
      </c>
      <c r="V255">
        <v>2.835</v>
      </c>
      <c r="W255" s="2">
        <v>38572</v>
      </c>
      <c r="X255">
        <v>2.7050000000000001</v>
      </c>
      <c r="Y255" s="2">
        <v>38622</v>
      </c>
      <c r="Z255">
        <v>2.85</v>
      </c>
      <c r="AA255" s="2">
        <v>38624</v>
      </c>
      <c r="AB255">
        <v>2.9525000000000001</v>
      </c>
      <c r="AC255" s="2">
        <v>38628</v>
      </c>
      <c r="AD255">
        <v>3.02</v>
      </c>
      <c r="AE255" s="2">
        <v>38629</v>
      </c>
      <c r="AF255">
        <v>3.05</v>
      </c>
    </row>
    <row r="256" spans="5:32" x14ac:dyDescent="0.25">
      <c r="E256" s="2">
        <v>38574</v>
      </c>
      <c r="F256">
        <v>2.7800000000000002</v>
      </c>
      <c r="G256" s="2">
        <v>38628</v>
      </c>
      <c r="H256">
        <v>3.3325</v>
      </c>
      <c r="I256" s="2">
        <v>38624</v>
      </c>
      <c r="J256">
        <v>3.1675</v>
      </c>
      <c r="K256" s="2">
        <v>38623</v>
      </c>
      <c r="L256">
        <v>3.0325000000000002</v>
      </c>
      <c r="M256" s="2">
        <v>38624</v>
      </c>
      <c r="N256">
        <v>2.9474999999999998</v>
      </c>
      <c r="O256" s="2">
        <v>38625</v>
      </c>
      <c r="P256">
        <v>2.9474999999999998</v>
      </c>
      <c r="Q256" s="2">
        <v>38625</v>
      </c>
      <c r="R256">
        <v>2.9224999999999999</v>
      </c>
      <c r="S256" s="2">
        <v>38624</v>
      </c>
      <c r="T256">
        <v>2.8824999999999998</v>
      </c>
      <c r="U256" s="2">
        <v>38623</v>
      </c>
      <c r="V256">
        <v>2.8525</v>
      </c>
      <c r="W256" s="2">
        <v>38573</v>
      </c>
      <c r="X256">
        <v>2.7149999999999999</v>
      </c>
      <c r="Y256" s="2">
        <v>38623</v>
      </c>
      <c r="Z256">
        <v>2.8624999999999998</v>
      </c>
      <c r="AA256" s="2">
        <v>38625</v>
      </c>
      <c r="AB256">
        <v>2.9525000000000001</v>
      </c>
      <c r="AC256" s="2">
        <v>38629</v>
      </c>
      <c r="AD256">
        <v>2.9699999999999998</v>
      </c>
      <c r="AE256" s="2">
        <v>38630</v>
      </c>
      <c r="AF256">
        <v>3.0550000000000002</v>
      </c>
    </row>
    <row r="257" spans="5:32" x14ac:dyDescent="0.25">
      <c r="E257" s="2">
        <v>38575</v>
      </c>
      <c r="F257">
        <v>2.8250000000000002</v>
      </c>
      <c r="G257" s="2">
        <v>38629</v>
      </c>
      <c r="H257">
        <v>3.2824999999999998</v>
      </c>
      <c r="I257" s="2">
        <v>38625</v>
      </c>
      <c r="J257">
        <v>3.2025000000000001</v>
      </c>
      <c r="K257" s="2">
        <v>38624</v>
      </c>
      <c r="L257">
        <v>3.0425</v>
      </c>
      <c r="M257" s="2">
        <v>38625</v>
      </c>
      <c r="N257">
        <v>2.9725000000000001</v>
      </c>
      <c r="O257" s="2">
        <v>38628</v>
      </c>
      <c r="P257">
        <v>2.9024999999999999</v>
      </c>
      <c r="Q257" s="2">
        <v>38628</v>
      </c>
      <c r="R257">
        <v>2.8774999999999999</v>
      </c>
      <c r="S257" s="2">
        <v>38625</v>
      </c>
      <c r="T257">
        <v>2.9050000000000002</v>
      </c>
      <c r="U257" s="2">
        <v>38624</v>
      </c>
      <c r="V257">
        <v>2.8725000000000001</v>
      </c>
      <c r="W257" s="2">
        <v>38574</v>
      </c>
      <c r="X257">
        <v>2.68</v>
      </c>
      <c r="Y257" s="2">
        <v>38624</v>
      </c>
      <c r="Z257">
        <v>2.8925000000000001</v>
      </c>
      <c r="AA257" s="2">
        <v>38628</v>
      </c>
      <c r="AB257">
        <v>2.9325000000000001</v>
      </c>
      <c r="AC257" s="2">
        <v>38630</v>
      </c>
      <c r="AD257">
        <v>2.98</v>
      </c>
      <c r="AE257" s="2">
        <v>38631</v>
      </c>
      <c r="AF257">
        <v>3.01</v>
      </c>
    </row>
    <row r="258" spans="5:32" x14ac:dyDescent="0.25">
      <c r="E258" s="2">
        <v>38576</v>
      </c>
      <c r="F258">
        <v>2.855</v>
      </c>
      <c r="G258" s="2">
        <v>38630</v>
      </c>
      <c r="H258">
        <v>3.2475000000000001</v>
      </c>
      <c r="I258" s="2">
        <v>38628</v>
      </c>
      <c r="J258">
        <v>3.1775000000000002</v>
      </c>
      <c r="K258" s="2">
        <v>38625</v>
      </c>
      <c r="L258">
        <v>3.0674999999999999</v>
      </c>
      <c r="M258" s="2">
        <v>38628</v>
      </c>
      <c r="N258">
        <v>2.9424999999999999</v>
      </c>
      <c r="O258" s="2">
        <v>38629</v>
      </c>
      <c r="P258">
        <v>2.87</v>
      </c>
      <c r="Q258" s="2">
        <v>38629</v>
      </c>
      <c r="R258">
        <v>2.85</v>
      </c>
      <c r="S258" s="2">
        <v>38628</v>
      </c>
      <c r="T258">
        <v>2.8725000000000001</v>
      </c>
      <c r="U258" s="2">
        <v>38625</v>
      </c>
      <c r="V258">
        <v>2.8849999999999998</v>
      </c>
      <c r="W258" s="2">
        <v>38575</v>
      </c>
      <c r="X258">
        <v>2.68</v>
      </c>
      <c r="Y258" s="2">
        <v>38625</v>
      </c>
      <c r="Z258">
        <v>2.8975</v>
      </c>
      <c r="AA258" s="2">
        <v>38629</v>
      </c>
      <c r="AB258">
        <v>2.8975</v>
      </c>
      <c r="AC258" s="2">
        <v>38631</v>
      </c>
      <c r="AD258">
        <v>2.93</v>
      </c>
      <c r="AE258" s="2">
        <v>38632</v>
      </c>
      <c r="AF258">
        <v>3.0249999999999999</v>
      </c>
    </row>
    <row r="259" spans="5:32" x14ac:dyDescent="0.25">
      <c r="E259" s="2">
        <v>38579</v>
      </c>
      <c r="F259">
        <v>2.875</v>
      </c>
      <c r="G259" s="2">
        <v>38631</v>
      </c>
      <c r="H259">
        <v>3.1924999999999999</v>
      </c>
      <c r="I259" s="2">
        <v>38629</v>
      </c>
      <c r="J259">
        <v>3.1425000000000001</v>
      </c>
      <c r="K259" s="2">
        <v>38628</v>
      </c>
      <c r="L259">
        <v>3.0425</v>
      </c>
      <c r="M259" s="2">
        <v>38629</v>
      </c>
      <c r="N259">
        <v>2.9074999999999998</v>
      </c>
      <c r="O259" s="2">
        <v>38630</v>
      </c>
      <c r="P259">
        <v>2.8675000000000002</v>
      </c>
      <c r="Q259" s="2">
        <v>38630</v>
      </c>
      <c r="R259">
        <v>2.82</v>
      </c>
      <c r="S259" s="2">
        <v>38629</v>
      </c>
      <c r="T259">
        <v>2.8425000000000002</v>
      </c>
      <c r="U259" s="2">
        <v>38628</v>
      </c>
      <c r="V259">
        <v>2.8624999999999998</v>
      </c>
      <c r="W259" s="2">
        <v>38576</v>
      </c>
      <c r="X259">
        <v>2.6749999999999998</v>
      </c>
      <c r="Y259" s="2">
        <v>38628</v>
      </c>
      <c r="Z259">
        <v>2.87</v>
      </c>
      <c r="AA259" s="2">
        <v>38630</v>
      </c>
      <c r="AB259">
        <v>2.895</v>
      </c>
      <c r="AC259" s="2">
        <v>38632</v>
      </c>
      <c r="AD259">
        <v>2.9550000000000001</v>
      </c>
      <c r="AE259" s="2">
        <v>38635</v>
      </c>
      <c r="AF259">
        <v>3.01</v>
      </c>
    </row>
    <row r="260" spans="5:32" x14ac:dyDescent="0.25">
      <c r="E260" s="2">
        <v>38580</v>
      </c>
      <c r="F260">
        <v>2.96</v>
      </c>
      <c r="G260" s="2">
        <v>38632</v>
      </c>
      <c r="H260">
        <v>3.1875</v>
      </c>
      <c r="I260" s="2">
        <v>38630</v>
      </c>
      <c r="J260">
        <v>3.1124999999999998</v>
      </c>
      <c r="K260" s="2">
        <v>38629</v>
      </c>
      <c r="L260">
        <v>3.0024999999999999</v>
      </c>
      <c r="M260" s="2">
        <v>38630</v>
      </c>
      <c r="N260">
        <v>2.8875000000000002</v>
      </c>
      <c r="O260" s="2">
        <v>38631</v>
      </c>
      <c r="P260">
        <v>2.8725000000000001</v>
      </c>
      <c r="Q260" s="2">
        <v>38631</v>
      </c>
      <c r="R260">
        <v>2.86</v>
      </c>
      <c r="S260" s="2">
        <v>38630</v>
      </c>
      <c r="T260">
        <v>2.8250000000000002</v>
      </c>
      <c r="U260" s="2">
        <v>38629</v>
      </c>
      <c r="V260">
        <v>2.8275000000000001</v>
      </c>
      <c r="W260" s="2">
        <v>38579</v>
      </c>
      <c r="X260">
        <v>2.665</v>
      </c>
      <c r="Y260" s="2">
        <v>38629</v>
      </c>
      <c r="Z260">
        <v>2.8425000000000002</v>
      </c>
      <c r="AA260" s="2">
        <v>38631</v>
      </c>
      <c r="AB260">
        <v>2.8975</v>
      </c>
      <c r="AC260" s="2">
        <v>38635</v>
      </c>
      <c r="AD260">
        <v>2.93</v>
      </c>
      <c r="AE260" s="2">
        <v>38636</v>
      </c>
      <c r="AF260">
        <v>3.0150000000000001</v>
      </c>
    </row>
    <row r="261" spans="5:32" x14ac:dyDescent="0.25">
      <c r="E261" s="2">
        <v>38581</v>
      </c>
      <c r="F261">
        <v>2.9050000000000002</v>
      </c>
      <c r="G261" s="2">
        <v>38635</v>
      </c>
      <c r="H261">
        <v>3.19</v>
      </c>
      <c r="I261" s="2">
        <v>38631</v>
      </c>
      <c r="J261">
        <v>3.1074999999999999</v>
      </c>
      <c r="K261" s="2">
        <v>38630</v>
      </c>
      <c r="L261">
        <v>2.9925000000000002</v>
      </c>
      <c r="M261" s="2">
        <v>38631</v>
      </c>
      <c r="N261">
        <v>2.8975</v>
      </c>
      <c r="O261" s="2">
        <v>38632</v>
      </c>
      <c r="P261">
        <v>2.8574999999999999</v>
      </c>
      <c r="Q261" s="2">
        <v>38632</v>
      </c>
      <c r="R261">
        <v>2.8275000000000001</v>
      </c>
      <c r="S261" s="2">
        <v>38631</v>
      </c>
      <c r="T261">
        <v>2.8449999999999998</v>
      </c>
      <c r="U261" s="2">
        <v>38630</v>
      </c>
      <c r="V261">
        <v>2.8174999999999999</v>
      </c>
      <c r="W261" s="2">
        <v>38580</v>
      </c>
      <c r="X261">
        <v>2.7</v>
      </c>
      <c r="Y261" s="2">
        <v>38630</v>
      </c>
      <c r="Z261">
        <v>2.8425000000000002</v>
      </c>
      <c r="AA261" s="2">
        <v>38632</v>
      </c>
      <c r="AB261">
        <v>2.8725000000000001</v>
      </c>
      <c r="AC261" s="2">
        <v>38636</v>
      </c>
      <c r="AD261">
        <v>2.95</v>
      </c>
      <c r="AE261" s="2">
        <v>38637</v>
      </c>
      <c r="AF261">
        <v>3.0350000000000001</v>
      </c>
    </row>
    <row r="262" spans="5:32" x14ac:dyDescent="0.25">
      <c r="E262" s="2">
        <v>38582</v>
      </c>
      <c r="F262">
        <v>2.9</v>
      </c>
      <c r="G262" s="2">
        <v>38636</v>
      </c>
      <c r="H262">
        <v>3.2124999999999999</v>
      </c>
      <c r="I262" s="2">
        <v>38632</v>
      </c>
      <c r="J262">
        <v>3.0975000000000001</v>
      </c>
      <c r="K262" s="2">
        <v>38631</v>
      </c>
      <c r="L262">
        <v>2.9725000000000001</v>
      </c>
      <c r="M262" s="2">
        <v>38632</v>
      </c>
      <c r="N262">
        <v>2.8774999999999999</v>
      </c>
      <c r="O262" s="2">
        <v>38635</v>
      </c>
      <c r="P262">
        <v>2.84</v>
      </c>
      <c r="Q262" s="2">
        <v>38635</v>
      </c>
      <c r="R262">
        <v>2.81</v>
      </c>
      <c r="S262" s="2">
        <v>38632</v>
      </c>
      <c r="T262">
        <v>2.8050000000000002</v>
      </c>
      <c r="U262" s="2">
        <v>38631</v>
      </c>
      <c r="V262">
        <v>2.8224999999999998</v>
      </c>
      <c r="W262" s="2">
        <v>38581</v>
      </c>
      <c r="X262">
        <v>2.6850000000000001</v>
      </c>
      <c r="Y262" s="2">
        <v>38631</v>
      </c>
      <c r="Z262">
        <v>2.84</v>
      </c>
      <c r="AA262" s="2">
        <v>38635</v>
      </c>
      <c r="AB262">
        <v>2.855</v>
      </c>
      <c r="AC262" s="2">
        <v>38637</v>
      </c>
      <c r="AD262">
        <v>2.9649999999999999</v>
      </c>
      <c r="AE262" s="2">
        <v>38638</v>
      </c>
      <c r="AF262">
        <v>3.0350000000000001</v>
      </c>
    </row>
    <row r="263" spans="5:32" x14ac:dyDescent="0.25">
      <c r="E263" s="2">
        <v>38583</v>
      </c>
      <c r="F263">
        <v>2.895</v>
      </c>
      <c r="G263" s="2">
        <v>38637</v>
      </c>
      <c r="H263">
        <v>3.1775000000000002</v>
      </c>
      <c r="I263" s="2">
        <v>38635</v>
      </c>
      <c r="J263">
        <v>3.08</v>
      </c>
      <c r="K263" s="2">
        <v>38632</v>
      </c>
      <c r="L263">
        <v>2.96</v>
      </c>
      <c r="M263" s="2">
        <v>38635</v>
      </c>
      <c r="N263">
        <v>2.84</v>
      </c>
      <c r="O263" s="2">
        <v>38636</v>
      </c>
      <c r="P263">
        <v>2.8425000000000002</v>
      </c>
      <c r="Q263" s="2">
        <v>38636</v>
      </c>
      <c r="R263">
        <v>2.8224999999999998</v>
      </c>
      <c r="S263" s="2">
        <v>38635</v>
      </c>
      <c r="T263">
        <v>2.8</v>
      </c>
      <c r="U263" s="2">
        <v>38632</v>
      </c>
      <c r="V263">
        <v>2.7925</v>
      </c>
      <c r="W263" s="2">
        <v>38582</v>
      </c>
      <c r="X263">
        <v>2.6850000000000001</v>
      </c>
      <c r="Y263" s="2">
        <v>38632</v>
      </c>
      <c r="Z263">
        <v>2.81</v>
      </c>
      <c r="AA263" s="2">
        <v>38636</v>
      </c>
      <c r="AB263">
        <v>2.8774999999999999</v>
      </c>
      <c r="AC263" s="2">
        <v>38638</v>
      </c>
      <c r="AD263">
        <v>2.95</v>
      </c>
      <c r="AE263" s="2">
        <v>38639</v>
      </c>
      <c r="AF263">
        <v>3.06</v>
      </c>
    </row>
    <row r="264" spans="5:32" x14ac:dyDescent="0.25">
      <c r="E264" s="2">
        <v>38586</v>
      </c>
      <c r="F264">
        <v>2.895</v>
      </c>
      <c r="G264" s="2">
        <v>38638</v>
      </c>
      <c r="H264">
        <v>3.1524999999999999</v>
      </c>
      <c r="I264" s="2">
        <v>38636</v>
      </c>
      <c r="J264">
        <v>3.0874999999999999</v>
      </c>
      <c r="K264" s="2">
        <v>38635</v>
      </c>
      <c r="L264">
        <v>2.93</v>
      </c>
      <c r="M264" s="2">
        <v>38636</v>
      </c>
      <c r="N264">
        <v>2.875</v>
      </c>
      <c r="O264" s="2">
        <v>38637</v>
      </c>
      <c r="P264">
        <v>2.8275000000000001</v>
      </c>
      <c r="Q264" s="2">
        <v>38637</v>
      </c>
      <c r="R264">
        <v>2.8174999999999999</v>
      </c>
      <c r="S264" s="2">
        <v>38636</v>
      </c>
      <c r="T264">
        <v>2.8075000000000001</v>
      </c>
      <c r="U264" s="2">
        <v>38635</v>
      </c>
      <c r="V264">
        <v>2.7749999999999999</v>
      </c>
      <c r="W264" s="2">
        <v>38583</v>
      </c>
      <c r="X264">
        <v>2.6850000000000001</v>
      </c>
      <c r="Y264" s="2">
        <v>38635</v>
      </c>
      <c r="Z264">
        <v>2.7949999999999999</v>
      </c>
      <c r="AA264" s="2">
        <v>38637</v>
      </c>
      <c r="AB264">
        <v>2.9074999999999998</v>
      </c>
      <c r="AC264" s="2">
        <v>38639</v>
      </c>
      <c r="AD264">
        <v>3</v>
      </c>
      <c r="AE264" s="2">
        <v>38642</v>
      </c>
      <c r="AF264">
        <v>3.0750000000000002</v>
      </c>
    </row>
    <row r="265" spans="5:32" x14ac:dyDescent="0.25">
      <c r="E265" s="2">
        <v>38587</v>
      </c>
      <c r="F265">
        <v>2.915</v>
      </c>
      <c r="G265" s="2">
        <v>38639</v>
      </c>
      <c r="H265">
        <v>3.2650000000000001</v>
      </c>
      <c r="I265" s="2">
        <v>38637</v>
      </c>
      <c r="J265">
        <v>3.0575000000000001</v>
      </c>
      <c r="K265" s="2">
        <v>38636</v>
      </c>
      <c r="L265">
        <v>2.9575</v>
      </c>
      <c r="M265" s="2">
        <v>38637</v>
      </c>
      <c r="N265">
        <v>2.8525</v>
      </c>
      <c r="O265" s="2">
        <v>38638</v>
      </c>
      <c r="P265">
        <v>2.8525</v>
      </c>
      <c r="Q265" s="2">
        <v>38638</v>
      </c>
      <c r="R265">
        <v>2.8275000000000001</v>
      </c>
      <c r="S265" s="2">
        <v>38637</v>
      </c>
      <c r="T265">
        <v>2.8125</v>
      </c>
      <c r="U265" s="2">
        <v>38636</v>
      </c>
      <c r="V265">
        <v>2.7925</v>
      </c>
      <c r="W265" s="2">
        <v>38586</v>
      </c>
      <c r="X265">
        <v>2.68</v>
      </c>
      <c r="Y265" s="2">
        <v>38636</v>
      </c>
      <c r="Z265">
        <v>2.8125</v>
      </c>
      <c r="AA265" s="2">
        <v>38638</v>
      </c>
      <c r="AB265">
        <v>2.9424999999999999</v>
      </c>
      <c r="AC265" s="2">
        <v>38642</v>
      </c>
      <c r="AD265">
        <v>3.02</v>
      </c>
      <c r="AE265" s="2">
        <v>38643</v>
      </c>
      <c r="AF265">
        <v>3.1187999999999998</v>
      </c>
    </row>
    <row r="266" spans="5:32" x14ac:dyDescent="0.25">
      <c r="E266" s="2">
        <v>38588</v>
      </c>
      <c r="F266">
        <v>2.9849999999999999</v>
      </c>
      <c r="G266" s="2">
        <v>38642</v>
      </c>
      <c r="H266">
        <v>3.3250000000000002</v>
      </c>
      <c r="I266" s="2">
        <v>38638</v>
      </c>
      <c r="J266">
        <v>3.0525000000000002</v>
      </c>
      <c r="K266" s="2">
        <v>38637</v>
      </c>
      <c r="L266">
        <v>2.9125000000000001</v>
      </c>
      <c r="M266" s="2">
        <v>38638</v>
      </c>
      <c r="N266">
        <v>2.875</v>
      </c>
      <c r="O266" s="2">
        <v>38639</v>
      </c>
      <c r="P266">
        <v>2.92</v>
      </c>
      <c r="Q266" s="2">
        <v>38639</v>
      </c>
      <c r="R266">
        <v>2.9</v>
      </c>
      <c r="S266" s="2">
        <v>38638</v>
      </c>
      <c r="T266">
        <v>2.83</v>
      </c>
      <c r="U266" s="2">
        <v>38637</v>
      </c>
      <c r="V266">
        <v>2.8125</v>
      </c>
      <c r="W266" s="2">
        <v>38587</v>
      </c>
      <c r="X266">
        <v>2.6749999999999998</v>
      </c>
      <c r="Y266" s="2">
        <v>38637</v>
      </c>
      <c r="Z266">
        <v>2.8374999999999999</v>
      </c>
      <c r="AA266" s="2">
        <v>38639</v>
      </c>
      <c r="AB266">
        <v>2.9424999999999999</v>
      </c>
      <c r="AC266" s="2">
        <v>38643</v>
      </c>
      <c r="AD266">
        <v>2.9794</v>
      </c>
      <c r="AE266" s="2">
        <v>38644</v>
      </c>
      <c r="AF266">
        <v>3.1111</v>
      </c>
    </row>
    <row r="267" spans="5:32" x14ac:dyDescent="0.25">
      <c r="E267" s="2">
        <v>38589</v>
      </c>
      <c r="F267">
        <v>2.9550000000000001</v>
      </c>
      <c r="G267" s="2">
        <v>38643</v>
      </c>
      <c r="H267">
        <v>3.3525</v>
      </c>
      <c r="I267" s="2">
        <v>38639</v>
      </c>
      <c r="J267">
        <v>3.1274999999999999</v>
      </c>
      <c r="K267" s="2">
        <v>38638</v>
      </c>
      <c r="L267">
        <v>2.9424999999999999</v>
      </c>
      <c r="M267" s="2">
        <v>38639</v>
      </c>
      <c r="N267">
        <v>2.9525000000000001</v>
      </c>
      <c r="O267" s="2">
        <v>38642</v>
      </c>
      <c r="P267">
        <v>2.9525000000000001</v>
      </c>
      <c r="Q267" s="2">
        <v>38642</v>
      </c>
      <c r="R267">
        <v>2.9325000000000001</v>
      </c>
      <c r="S267" s="2">
        <v>38639</v>
      </c>
      <c r="T267">
        <v>2.8875000000000002</v>
      </c>
      <c r="U267" s="2">
        <v>38638</v>
      </c>
      <c r="V267">
        <v>2.82</v>
      </c>
      <c r="W267" s="2">
        <v>38588</v>
      </c>
      <c r="X267">
        <v>2.71</v>
      </c>
      <c r="Y267" s="2">
        <v>38638</v>
      </c>
      <c r="Z267">
        <v>2.9024999999999999</v>
      </c>
      <c r="AA267" s="2">
        <v>38642</v>
      </c>
      <c r="AB267">
        <v>2.94</v>
      </c>
      <c r="AC267" s="2">
        <v>38644</v>
      </c>
      <c r="AD267">
        <v>2.9710999999999999</v>
      </c>
      <c r="AE267" s="2">
        <v>38645</v>
      </c>
      <c r="AF267">
        <v>3.0392000000000001</v>
      </c>
    </row>
    <row r="268" spans="5:32" x14ac:dyDescent="0.25">
      <c r="E268" s="2">
        <v>38590</v>
      </c>
      <c r="F268">
        <v>2.92</v>
      </c>
      <c r="G268" s="2">
        <v>38644</v>
      </c>
      <c r="H268">
        <v>3.3525</v>
      </c>
      <c r="I268" s="2">
        <v>38642</v>
      </c>
      <c r="J268">
        <v>3.18</v>
      </c>
      <c r="K268" s="2">
        <v>38639</v>
      </c>
      <c r="L268">
        <v>3.0274999999999999</v>
      </c>
      <c r="M268" s="2">
        <v>38642</v>
      </c>
      <c r="N268">
        <v>2.9725000000000001</v>
      </c>
      <c r="O268" s="2">
        <v>38643</v>
      </c>
      <c r="P268">
        <v>2.9394999999999998</v>
      </c>
      <c r="Q268" s="2">
        <v>38643</v>
      </c>
      <c r="R268">
        <v>2.9056999999999999</v>
      </c>
      <c r="S268" s="2">
        <v>38642</v>
      </c>
      <c r="T268">
        <v>2.9125000000000001</v>
      </c>
      <c r="U268" s="2">
        <v>38639</v>
      </c>
      <c r="V268">
        <v>2.8824999999999998</v>
      </c>
      <c r="W268" s="2">
        <v>38589</v>
      </c>
      <c r="X268">
        <v>2.68</v>
      </c>
      <c r="Y268" s="2">
        <v>38639</v>
      </c>
      <c r="Z268">
        <v>2.9024999999999999</v>
      </c>
      <c r="AA268" s="2">
        <v>38643</v>
      </c>
      <c r="AB268">
        <v>2.9365999999999999</v>
      </c>
      <c r="AC268" s="2">
        <v>38645</v>
      </c>
      <c r="AD268">
        <v>2.9792000000000001</v>
      </c>
      <c r="AE268" s="2">
        <v>38646</v>
      </c>
      <c r="AF268">
        <v>3.0236000000000001</v>
      </c>
    </row>
    <row r="269" spans="5:32" x14ac:dyDescent="0.25">
      <c r="E269" s="2">
        <v>38602</v>
      </c>
      <c r="F269">
        <v>3.15</v>
      </c>
      <c r="G269" s="2">
        <v>38645</v>
      </c>
      <c r="H269">
        <v>3.3075000000000001</v>
      </c>
      <c r="I269" s="2">
        <v>38643</v>
      </c>
      <c r="J269">
        <v>3.1924999999999999</v>
      </c>
      <c r="K269" s="2">
        <v>38642</v>
      </c>
      <c r="L269">
        <v>3.0525000000000002</v>
      </c>
      <c r="M269" s="2">
        <v>38643</v>
      </c>
      <c r="N269">
        <v>2.9575</v>
      </c>
      <c r="O269" s="2">
        <v>38644</v>
      </c>
      <c r="P269">
        <v>2.92</v>
      </c>
      <c r="Q269" s="2">
        <v>38644</v>
      </c>
      <c r="R269">
        <v>2.895</v>
      </c>
      <c r="S269" s="2">
        <v>38643</v>
      </c>
      <c r="T269">
        <v>2.8822000000000001</v>
      </c>
      <c r="U269" s="2">
        <v>38642</v>
      </c>
      <c r="V269">
        <v>2.91</v>
      </c>
      <c r="W269" s="2">
        <v>38590</v>
      </c>
      <c r="X269">
        <v>2.6749999999999998</v>
      </c>
      <c r="Y269" s="2">
        <v>38642</v>
      </c>
      <c r="Z269">
        <v>2.915</v>
      </c>
      <c r="AA269" s="2">
        <v>38644</v>
      </c>
      <c r="AB269">
        <v>2.9550000000000001</v>
      </c>
      <c r="AC269" s="2">
        <v>38646</v>
      </c>
      <c r="AD269">
        <v>2.9163000000000001</v>
      </c>
      <c r="AE269" s="2">
        <v>38649</v>
      </c>
      <c r="AF269">
        <v>3.0861999999999998</v>
      </c>
    </row>
    <row r="270" spans="5:32" x14ac:dyDescent="0.25">
      <c r="E270" s="2">
        <v>38603</v>
      </c>
      <c r="F270">
        <v>3.19</v>
      </c>
      <c r="G270" s="2">
        <v>38646</v>
      </c>
      <c r="H270">
        <v>3.3224999999999998</v>
      </c>
      <c r="I270" s="2">
        <v>38644</v>
      </c>
      <c r="J270">
        <v>3.1949999999999998</v>
      </c>
      <c r="K270" s="2">
        <v>38643</v>
      </c>
      <c r="L270">
        <v>3.0198999999999998</v>
      </c>
      <c r="M270" s="2">
        <v>38644</v>
      </c>
      <c r="N270">
        <v>2.94</v>
      </c>
      <c r="O270" s="2">
        <v>38645</v>
      </c>
      <c r="P270">
        <v>2.8824999999999998</v>
      </c>
      <c r="Q270" s="2">
        <v>38645</v>
      </c>
      <c r="R270">
        <v>2.8624999999999998</v>
      </c>
      <c r="S270" s="2">
        <v>38644</v>
      </c>
      <c r="T270">
        <v>2.88</v>
      </c>
      <c r="U270" s="2">
        <v>38643</v>
      </c>
      <c r="V270">
        <v>2.8782000000000001</v>
      </c>
      <c r="W270" s="2">
        <v>38596</v>
      </c>
      <c r="X270">
        <v>2.7425000000000002</v>
      </c>
      <c r="Y270" s="2">
        <v>38643</v>
      </c>
      <c r="Z270">
        <v>2.899</v>
      </c>
      <c r="AA270" s="2">
        <v>38645</v>
      </c>
      <c r="AB270">
        <v>2.91</v>
      </c>
      <c r="AC270" s="2">
        <v>38649</v>
      </c>
      <c r="AD270">
        <v>2.9821</v>
      </c>
      <c r="AE270" s="2">
        <v>38650</v>
      </c>
      <c r="AF270">
        <v>2.9834000000000001</v>
      </c>
    </row>
    <row r="271" spans="5:32" x14ac:dyDescent="0.25">
      <c r="E271" s="2">
        <v>38604</v>
      </c>
      <c r="F271">
        <v>3.25</v>
      </c>
      <c r="G271" s="2">
        <v>38649</v>
      </c>
      <c r="H271">
        <v>3.2475000000000001</v>
      </c>
      <c r="I271" s="2">
        <v>38645</v>
      </c>
      <c r="J271">
        <v>3.1324999999999998</v>
      </c>
      <c r="K271" s="2">
        <v>38644</v>
      </c>
      <c r="L271">
        <v>3.0425</v>
      </c>
      <c r="M271" s="2">
        <v>38645</v>
      </c>
      <c r="N271">
        <v>2.8975</v>
      </c>
      <c r="O271" s="2">
        <v>38646</v>
      </c>
      <c r="P271">
        <v>2.8624999999999998</v>
      </c>
      <c r="Q271" s="2">
        <v>38646</v>
      </c>
      <c r="R271">
        <v>2.8256999999999999</v>
      </c>
      <c r="S271" s="2">
        <v>38645</v>
      </c>
      <c r="T271">
        <v>2.855</v>
      </c>
      <c r="U271" s="2">
        <v>38644</v>
      </c>
      <c r="V271">
        <v>2.8774999999999999</v>
      </c>
      <c r="W271" s="2">
        <v>38597</v>
      </c>
      <c r="X271">
        <v>2.7524999999999999</v>
      </c>
      <c r="Y271" s="2">
        <v>38644</v>
      </c>
      <c r="Z271">
        <v>2.9175</v>
      </c>
      <c r="AA271" s="2">
        <v>38646</v>
      </c>
      <c r="AB271">
        <v>2.8824999999999998</v>
      </c>
      <c r="AC271" s="2">
        <v>38650</v>
      </c>
      <c r="AD271">
        <v>2.9426999999999999</v>
      </c>
      <c r="AE271" s="2">
        <v>38651</v>
      </c>
      <c r="AF271">
        <v>3.0501999999999998</v>
      </c>
    </row>
    <row r="272" spans="5:32" x14ac:dyDescent="0.25">
      <c r="E272" s="2">
        <v>38607</v>
      </c>
      <c r="F272">
        <v>3.2349999999999999</v>
      </c>
      <c r="G272" s="2">
        <v>38650</v>
      </c>
      <c r="H272">
        <v>3.2448999999999999</v>
      </c>
      <c r="I272" s="2">
        <v>38646</v>
      </c>
      <c r="J272">
        <v>3.1150000000000002</v>
      </c>
      <c r="K272" s="2">
        <v>38645</v>
      </c>
      <c r="L272">
        <v>2.9950000000000001</v>
      </c>
      <c r="M272" s="2">
        <v>38646</v>
      </c>
      <c r="N272">
        <v>2.8824999999999998</v>
      </c>
      <c r="O272" s="2">
        <v>38649</v>
      </c>
      <c r="P272">
        <v>2.8675000000000002</v>
      </c>
      <c r="Q272" s="2">
        <v>38649</v>
      </c>
      <c r="R272">
        <v>2.8475000000000001</v>
      </c>
      <c r="S272" s="2">
        <v>38646</v>
      </c>
      <c r="T272">
        <v>2.8425000000000002</v>
      </c>
      <c r="U272" s="2">
        <v>38645</v>
      </c>
      <c r="V272">
        <v>2.8650000000000002</v>
      </c>
      <c r="W272" s="2">
        <v>38600</v>
      </c>
      <c r="X272">
        <v>2.7475000000000001</v>
      </c>
      <c r="Y272" s="2">
        <v>38645</v>
      </c>
      <c r="Z272">
        <v>2.8725000000000001</v>
      </c>
      <c r="AA272" s="2">
        <v>38649</v>
      </c>
      <c r="AB272">
        <v>2.9198</v>
      </c>
      <c r="AC272" s="2">
        <v>38651</v>
      </c>
      <c r="AD272">
        <v>2.9984999999999999</v>
      </c>
      <c r="AE272" s="2">
        <v>38652</v>
      </c>
      <c r="AF272">
        <v>3.0133999999999999</v>
      </c>
    </row>
    <row r="273" spans="5:32" x14ac:dyDescent="0.25">
      <c r="E273" s="2">
        <v>38608</v>
      </c>
      <c r="F273">
        <v>3.22</v>
      </c>
      <c r="G273" s="2">
        <v>38651</v>
      </c>
      <c r="H273">
        <v>3.22</v>
      </c>
      <c r="I273" s="2">
        <v>38649</v>
      </c>
      <c r="J273">
        <v>3.09</v>
      </c>
      <c r="K273" s="2">
        <v>38646</v>
      </c>
      <c r="L273">
        <v>2.9775</v>
      </c>
      <c r="M273" s="2">
        <v>38649</v>
      </c>
      <c r="N273">
        <v>2.9125000000000001</v>
      </c>
      <c r="O273" s="2">
        <v>38650</v>
      </c>
      <c r="P273">
        <v>2.8719000000000001</v>
      </c>
      <c r="Q273" s="2">
        <v>38650</v>
      </c>
      <c r="R273">
        <v>2.8601999999999999</v>
      </c>
      <c r="S273" s="2">
        <v>38649</v>
      </c>
      <c r="T273">
        <v>2.8374999999999999</v>
      </c>
      <c r="U273" s="2">
        <v>38646</v>
      </c>
      <c r="V273">
        <v>2.8374999999999999</v>
      </c>
      <c r="W273" s="2">
        <v>38601</v>
      </c>
      <c r="X273">
        <v>2.7250000000000001</v>
      </c>
      <c r="Y273" s="2">
        <v>38646</v>
      </c>
      <c r="Z273">
        <v>2.85</v>
      </c>
      <c r="AA273" s="2">
        <v>38650</v>
      </c>
      <c r="AB273">
        <v>2.8851</v>
      </c>
      <c r="AC273" s="2">
        <v>38652</v>
      </c>
      <c r="AD273">
        <v>2.9645000000000001</v>
      </c>
      <c r="AE273" s="2">
        <v>38653</v>
      </c>
      <c r="AF273">
        <v>3.0476000000000001</v>
      </c>
    </row>
    <row r="274" spans="5:32" x14ac:dyDescent="0.25">
      <c r="E274" s="2">
        <v>38609</v>
      </c>
      <c r="F274">
        <v>3.21</v>
      </c>
      <c r="G274" s="2">
        <v>38652</v>
      </c>
      <c r="H274">
        <v>3.2054999999999998</v>
      </c>
      <c r="I274" s="2">
        <v>38650</v>
      </c>
      <c r="J274">
        <v>3.0811000000000002</v>
      </c>
      <c r="K274" s="2">
        <v>38649</v>
      </c>
      <c r="L274">
        <v>2.9910000000000001</v>
      </c>
      <c r="M274" s="2">
        <v>38650</v>
      </c>
      <c r="N274">
        <v>2.9013</v>
      </c>
      <c r="O274" s="2">
        <v>38651</v>
      </c>
      <c r="P274">
        <v>2.8725000000000001</v>
      </c>
      <c r="Q274" s="2">
        <v>38651</v>
      </c>
      <c r="R274">
        <v>2.87</v>
      </c>
      <c r="S274" s="2">
        <v>38650</v>
      </c>
      <c r="T274">
        <v>2.8401000000000001</v>
      </c>
      <c r="U274" s="2">
        <v>38649</v>
      </c>
      <c r="V274">
        <v>2.8651999999999997</v>
      </c>
      <c r="W274" s="2">
        <v>38602</v>
      </c>
      <c r="X274">
        <v>2.75</v>
      </c>
      <c r="Y274" s="2">
        <v>38649</v>
      </c>
      <c r="Z274">
        <v>2.8425000000000002</v>
      </c>
      <c r="AA274" s="2">
        <v>38651</v>
      </c>
      <c r="AB274">
        <v>2.9224999999999999</v>
      </c>
      <c r="AC274" s="2">
        <v>38653</v>
      </c>
      <c r="AD274">
        <v>2.9904999999999999</v>
      </c>
      <c r="AE274" s="2">
        <v>38656</v>
      </c>
      <c r="AF274">
        <v>3.0785999999999998</v>
      </c>
    </row>
    <row r="275" spans="5:32" x14ac:dyDescent="0.25">
      <c r="E275" s="2">
        <v>38610</v>
      </c>
      <c r="F275">
        <v>3.23</v>
      </c>
      <c r="G275" s="2">
        <v>38653</v>
      </c>
      <c r="H275">
        <v>3.2151000000000001</v>
      </c>
      <c r="I275" s="2">
        <v>38651</v>
      </c>
      <c r="J275">
        <v>3.0750000000000002</v>
      </c>
      <c r="K275" s="2">
        <v>38650</v>
      </c>
      <c r="L275">
        <v>2.9361999999999999</v>
      </c>
      <c r="M275" s="2">
        <v>38651</v>
      </c>
      <c r="N275">
        <v>2.8824999999999998</v>
      </c>
      <c r="O275" s="2">
        <v>38652</v>
      </c>
      <c r="P275">
        <v>2.8933999999999997</v>
      </c>
      <c r="Q275" s="2">
        <v>38652</v>
      </c>
      <c r="R275">
        <v>2.879</v>
      </c>
      <c r="S275" s="2">
        <v>38651</v>
      </c>
      <c r="T275">
        <v>2.8675000000000002</v>
      </c>
      <c r="U275" s="2">
        <v>38650</v>
      </c>
      <c r="V275">
        <v>2.8233999999999999</v>
      </c>
      <c r="W275" s="2">
        <v>38603</v>
      </c>
      <c r="X275">
        <v>2.7725</v>
      </c>
      <c r="Y275" s="2">
        <v>38650</v>
      </c>
      <c r="Z275">
        <v>2.8574999999999999</v>
      </c>
      <c r="AA275" s="2">
        <v>38652</v>
      </c>
      <c r="AB275">
        <v>2.9314999999999998</v>
      </c>
      <c r="AC275" s="2">
        <v>38656</v>
      </c>
      <c r="AD275">
        <v>3.0272999999999999</v>
      </c>
      <c r="AE275" s="2">
        <v>38657</v>
      </c>
      <c r="AF275">
        <v>3.0638999999999998</v>
      </c>
    </row>
    <row r="276" spans="5:32" x14ac:dyDescent="0.25">
      <c r="E276" s="2">
        <v>38611</v>
      </c>
      <c r="F276">
        <v>3.26</v>
      </c>
      <c r="G276" s="2">
        <v>38656</v>
      </c>
      <c r="H276">
        <v>3.2075</v>
      </c>
      <c r="I276" s="2">
        <v>38652</v>
      </c>
      <c r="J276">
        <v>3.0495000000000001</v>
      </c>
      <c r="K276" s="2">
        <v>38651</v>
      </c>
      <c r="L276">
        <v>2.9675000000000002</v>
      </c>
      <c r="M276" s="2">
        <v>38652</v>
      </c>
      <c r="N276">
        <v>2.9163999999999999</v>
      </c>
      <c r="O276" s="2">
        <v>38653</v>
      </c>
      <c r="P276">
        <v>2.9024999999999999</v>
      </c>
      <c r="Q276" s="2">
        <v>38653</v>
      </c>
      <c r="R276">
        <v>2.8975</v>
      </c>
      <c r="S276" s="2">
        <v>38652</v>
      </c>
      <c r="T276">
        <v>2.8774999999999999</v>
      </c>
      <c r="U276" s="2">
        <v>38651</v>
      </c>
      <c r="V276">
        <v>2.8574999999999999</v>
      </c>
      <c r="W276" s="2">
        <v>38604</v>
      </c>
      <c r="X276">
        <v>2.7774999999999999</v>
      </c>
      <c r="Y276" s="2">
        <v>38651</v>
      </c>
      <c r="Z276">
        <v>2.8774999999999999</v>
      </c>
      <c r="AA276" s="2">
        <v>38653</v>
      </c>
      <c r="AB276">
        <v>2.9371</v>
      </c>
      <c r="AC276" s="2">
        <v>38657</v>
      </c>
      <c r="AD276">
        <v>3.0049999999999999</v>
      </c>
      <c r="AE276" s="2">
        <v>38658</v>
      </c>
      <c r="AF276">
        <v>3.11</v>
      </c>
    </row>
    <row r="277" spans="5:32" x14ac:dyDescent="0.25">
      <c r="E277" s="2">
        <v>38614</v>
      </c>
      <c r="F277">
        <v>3.24</v>
      </c>
      <c r="G277" s="2">
        <v>38657</v>
      </c>
      <c r="H277">
        <v>3.16</v>
      </c>
      <c r="I277" s="2">
        <v>38653</v>
      </c>
      <c r="J277">
        <v>3.14</v>
      </c>
      <c r="K277" s="2">
        <v>38652</v>
      </c>
      <c r="L277">
        <v>2.9529000000000001</v>
      </c>
      <c r="M277" s="2">
        <v>38653</v>
      </c>
      <c r="N277">
        <v>2.9249000000000001</v>
      </c>
      <c r="O277" s="2">
        <v>38656</v>
      </c>
      <c r="P277">
        <v>2.8975</v>
      </c>
      <c r="Q277" s="2">
        <v>38656</v>
      </c>
      <c r="R277">
        <v>2.8975</v>
      </c>
      <c r="S277" s="2">
        <v>38653</v>
      </c>
      <c r="T277">
        <v>2.8935</v>
      </c>
      <c r="U277" s="2">
        <v>38652</v>
      </c>
      <c r="V277">
        <v>2.8681000000000001</v>
      </c>
      <c r="W277" s="2">
        <v>38607</v>
      </c>
      <c r="X277">
        <v>2.7774999999999999</v>
      </c>
      <c r="Y277" s="2">
        <v>38652</v>
      </c>
      <c r="Z277">
        <v>2.8856999999999999</v>
      </c>
      <c r="AA277" s="2">
        <v>38656</v>
      </c>
      <c r="AB277">
        <v>2.9575</v>
      </c>
      <c r="AC277" s="2">
        <v>38658</v>
      </c>
      <c r="AD277">
        <v>3.06</v>
      </c>
      <c r="AE277" s="2">
        <v>38659</v>
      </c>
      <c r="AF277">
        <v>3.1</v>
      </c>
    </row>
    <row r="278" spans="5:32" x14ac:dyDescent="0.25">
      <c r="E278" s="2">
        <v>38615</v>
      </c>
      <c r="F278">
        <v>3.2800000000000002</v>
      </c>
      <c r="G278" s="2">
        <v>38658</v>
      </c>
      <c r="H278">
        <v>3.1375000000000002</v>
      </c>
      <c r="I278" s="2">
        <v>38656</v>
      </c>
      <c r="J278">
        <v>3.09</v>
      </c>
      <c r="K278" s="2">
        <v>38653</v>
      </c>
      <c r="L278">
        <v>3.04</v>
      </c>
      <c r="M278" s="2">
        <v>38656</v>
      </c>
      <c r="N278">
        <v>2.9074999999999998</v>
      </c>
      <c r="O278" s="2">
        <v>38657</v>
      </c>
      <c r="P278">
        <v>2.9175</v>
      </c>
      <c r="Q278" s="2">
        <v>38657</v>
      </c>
      <c r="R278">
        <v>2.9074999999999998</v>
      </c>
      <c r="S278" s="2">
        <v>38656</v>
      </c>
      <c r="T278">
        <v>2.8925000000000001</v>
      </c>
      <c r="U278" s="2">
        <v>38653</v>
      </c>
      <c r="V278">
        <v>2.8791000000000002</v>
      </c>
      <c r="W278" s="2">
        <v>38608</v>
      </c>
      <c r="X278">
        <v>2.7650000000000001</v>
      </c>
      <c r="Y278" s="2">
        <v>38653</v>
      </c>
      <c r="Z278">
        <v>2.8839999999999999</v>
      </c>
      <c r="AA278" s="2">
        <v>38657</v>
      </c>
      <c r="AB278">
        <v>2.9624999999999999</v>
      </c>
      <c r="AC278" s="2">
        <v>38659</v>
      </c>
      <c r="AD278">
        <v>3.05</v>
      </c>
      <c r="AE278" s="2">
        <v>38660</v>
      </c>
      <c r="AF278">
        <v>3.0966999999999998</v>
      </c>
    </row>
    <row r="279" spans="5:32" x14ac:dyDescent="0.25">
      <c r="E279" s="2">
        <v>38616</v>
      </c>
      <c r="F279">
        <v>3.3250000000000002</v>
      </c>
      <c r="G279" s="2">
        <v>38659</v>
      </c>
      <c r="H279">
        <v>3.17</v>
      </c>
      <c r="I279" s="2">
        <v>38657</v>
      </c>
      <c r="J279">
        <v>3.0775000000000001</v>
      </c>
      <c r="K279" s="2">
        <v>38656</v>
      </c>
      <c r="L279">
        <v>2.9874999999999998</v>
      </c>
      <c r="M279" s="2">
        <v>38657</v>
      </c>
      <c r="N279">
        <v>2.9224999999999999</v>
      </c>
      <c r="O279" s="2">
        <v>38658</v>
      </c>
      <c r="P279">
        <v>2.915</v>
      </c>
      <c r="Q279" s="2">
        <v>38658</v>
      </c>
      <c r="R279">
        <v>2.9175</v>
      </c>
      <c r="S279" s="2">
        <v>38657</v>
      </c>
      <c r="T279">
        <v>2.9050000000000002</v>
      </c>
      <c r="U279" s="2">
        <v>38656</v>
      </c>
      <c r="V279">
        <v>2.8824999999999998</v>
      </c>
      <c r="W279" s="2">
        <v>38609</v>
      </c>
      <c r="X279">
        <v>2.7824999999999998</v>
      </c>
      <c r="Y279" s="2">
        <v>38656</v>
      </c>
      <c r="Z279">
        <v>2.91</v>
      </c>
      <c r="AA279" s="2">
        <v>38658</v>
      </c>
      <c r="AB279">
        <v>2.99</v>
      </c>
      <c r="AC279" s="2">
        <v>38660</v>
      </c>
      <c r="AD279">
        <v>3.0442999999999998</v>
      </c>
      <c r="AE279" s="2">
        <v>38663</v>
      </c>
      <c r="AF279">
        <v>3.1217000000000001</v>
      </c>
    </row>
    <row r="280" spans="5:32" x14ac:dyDescent="0.25">
      <c r="E280" s="2">
        <v>38617</v>
      </c>
      <c r="F280">
        <v>3.38</v>
      </c>
      <c r="G280" s="2">
        <v>38660</v>
      </c>
      <c r="H280">
        <v>3.0078999999999998</v>
      </c>
      <c r="I280" s="2">
        <v>38658</v>
      </c>
      <c r="J280">
        <v>3.0375000000000001</v>
      </c>
      <c r="K280" s="2">
        <v>38657</v>
      </c>
      <c r="L280">
        <v>2.98</v>
      </c>
      <c r="M280" s="2">
        <v>38658</v>
      </c>
      <c r="N280">
        <v>2.9224999999999999</v>
      </c>
      <c r="O280" s="2">
        <v>38659</v>
      </c>
      <c r="P280">
        <v>2.9750000000000001</v>
      </c>
      <c r="Q280" s="2">
        <v>38659</v>
      </c>
      <c r="R280">
        <v>2.9725000000000001</v>
      </c>
      <c r="S280" s="2">
        <v>38658</v>
      </c>
      <c r="T280">
        <v>2.9125000000000001</v>
      </c>
      <c r="U280" s="2">
        <v>38657</v>
      </c>
      <c r="V280">
        <v>2.9074999999999998</v>
      </c>
      <c r="W280" s="2">
        <v>38610</v>
      </c>
      <c r="X280">
        <v>2.8275000000000001</v>
      </c>
      <c r="Y280" s="2">
        <v>38657</v>
      </c>
      <c r="Z280">
        <v>2.9175</v>
      </c>
      <c r="AA280" s="2">
        <v>38659</v>
      </c>
      <c r="AB280">
        <v>3.0125000000000002</v>
      </c>
      <c r="AC280" s="2">
        <v>38663</v>
      </c>
      <c r="AD280">
        <v>3.0762999999999998</v>
      </c>
      <c r="AE280" s="2">
        <v>38664</v>
      </c>
      <c r="AF280">
        <v>3.0659999999999998</v>
      </c>
    </row>
    <row r="281" spans="5:32" x14ac:dyDescent="0.25">
      <c r="E281" s="2">
        <v>38618</v>
      </c>
      <c r="F281">
        <v>3.31</v>
      </c>
      <c r="G281" s="2">
        <v>38663</v>
      </c>
      <c r="H281">
        <v>3.0024999999999999</v>
      </c>
      <c r="I281" s="2">
        <v>38659</v>
      </c>
      <c r="J281">
        <v>3.08</v>
      </c>
      <c r="K281" s="2">
        <v>38658</v>
      </c>
      <c r="L281">
        <v>2.9424999999999999</v>
      </c>
      <c r="M281" s="2">
        <v>38659</v>
      </c>
      <c r="N281">
        <v>2.9824999999999999</v>
      </c>
      <c r="O281" s="2">
        <v>38660</v>
      </c>
      <c r="P281">
        <v>2.9413999999999998</v>
      </c>
      <c r="Q281" s="2">
        <v>38660</v>
      </c>
      <c r="R281">
        <v>2.9321999999999999</v>
      </c>
      <c r="S281" s="2">
        <v>38659</v>
      </c>
      <c r="T281">
        <v>2.9675000000000002</v>
      </c>
      <c r="U281" s="2">
        <v>38658</v>
      </c>
      <c r="V281">
        <v>2.9125000000000001</v>
      </c>
      <c r="W281" s="2">
        <v>38611</v>
      </c>
      <c r="X281">
        <v>2.855</v>
      </c>
      <c r="Y281" s="2">
        <v>38658</v>
      </c>
      <c r="Z281">
        <v>2.9424999999999999</v>
      </c>
      <c r="AA281" s="2">
        <v>38660</v>
      </c>
      <c r="AB281">
        <v>3.0047000000000001</v>
      </c>
      <c r="AC281" s="2">
        <v>38664</v>
      </c>
      <c r="AD281">
        <v>3.0211999999999999</v>
      </c>
      <c r="AE281" s="2">
        <v>38665</v>
      </c>
      <c r="AF281">
        <v>3.1</v>
      </c>
    </row>
    <row r="282" spans="5:32" x14ac:dyDescent="0.25">
      <c r="E282" s="2">
        <v>38621</v>
      </c>
      <c r="F282">
        <v>3.3149999999999999</v>
      </c>
      <c r="G282" s="2">
        <v>38664</v>
      </c>
      <c r="H282">
        <v>2.9043000000000001</v>
      </c>
      <c r="I282" s="2">
        <v>38660</v>
      </c>
      <c r="J282">
        <v>2.9878</v>
      </c>
      <c r="K282" s="2">
        <v>38659</v>
      </c>
      <c r="L282">
        <v>3.0175000000000001</v>
      </c>
      <c r="M282" s="2">
        <v>38660</v>
      </c>
      <c r="N282">
        <v>2.9750000000000001</v>
      </c>
      <c r="O282" s="2">
        <v>38663</v>
      </c>
      <c r="P282">
        <v>2.9424999999999999</v>
      </c>
      <c r="Q282" s="2">
        <v>38663</v>
      </c>
      <c r="R282">
        <v>2.9575</v>
      </c>
      <c r="S282" s="2">
        <v>38660</v>
      </c>
      <c r="T282">
        <v>2.9699999999999998</v>
      </c>
      <c r="U282" s="2">
        <v>38659</v>
      </c>
      <c r="V282">
        <v>2.9550000000000001</v>
      </c>
      <c r="W282" s="2">
        <v>38614</v>
      </c>
      <c r="X282">
        <v>2.8624999999999998</v>
      </c>
      <c r="Y282" s="2">
        <v>38659</v>
      </c>
      <c r="Z282">
        <v>2.9649999999999999</v>
      </c>
      <c r="AA282" s="2">
        <v>38663</v>
      </c>
      <c r="AB282">
        <v>3.0425</v>
      </c>
      <c r="AC282" s="2">
        <v>38665</v>
      </c>
      <c r="AD282">
        <v>3.06</v>
      </c>
      <c r="AE282" s="2">
        <v>38666</v>
      </c>
      <c r="AF282">
        <v>3.0581999999999998</v>
      </c>
    </row>
    <row r="283" spans="5:32" x14ac:dyDescent="0.25">
      <c r="E283" s="2">
        <v>38622</v>
      </c>
      <c r="F283">
        <v>3.3149999999999999</v>
      </c>
      <c r="G283" s="2">
        <v>38665</v>
      </c>
      <c r="H283">
        <v>2.9175</v>
      </c>
      <c r="I283" s="2">
        <v>38663</v>
      </c>
      <c r="J283">
        <v>2.9975000000000001</v>
      </c>
      <c r="K283" s="2">
        <v>38660</v>
      </c>
      <c r="L283">
        <v>2.9354</v>
      </c>
      <c r="M283" s="2">
        <v>38663</v>
      </c>
      <c r="N283">
        <v>2.9325000000000001</v>
      </c>
      <c r="O283" s="2">
        <v>38664</v>
      </c>
      <c r="P283">
        <v>2.835</v>
      </c>
      <c r="Q283" s="2">
        <v>38664</v>
      </c>
      <c r="R283">
        <v>2.8475000000000001</v>
      </c>
      <c r="S283" s="2">
        <v>38663</v>
      </c>
      <c r="T283">
        <v>2.9675000000000002</v>
      </c>
      <c r="U283" s="2">
        <v>38660</v>
      </c>
      <c r="V283">
        <v>2.9725000000000001</v>
      </c>
      <c r="W283" s="2">
        <v>38615</v>
      </c>
      <c r="X283">
        <v>2.8075000000000001</v>
      </c>
      <c r="Y283" s="2">
        <v>38660</v>
      </c>
      <c r="Z283">
        <v>2.9689999999999999</v>
      </c>
      <c r="AA283" s="2">
        <v>38664</v>
      </c>
      <c r="AB283">
        <v>2.9756999999999998</v>
      </c>
      <c r="AC283" s="2">
        <v>38666</v>
      </c>
      <c r="AD283">
        <v>3.0102000000000002</v>
      </c>
      <c r="AE283" s="2">
        <v>38667</v>
      </c>
      <c r="AF283">
        <v>3.04</v>
      </c>
    </row>
    <row r="284" spans="5:32" x14ac:dyDescent="0.25">
      <c r="E284" s="2">
        <v>38623</v>
      </c>
      <c r="F284">
        <v>3.31</v>
      </c>
      <c r="G284" s="2">
        <v>38666</v>
      </c>
      <c r="H284">
        <v>2.7875000000000001</v>
      </c>
      <c r="I284" s="2">
        <v>38664</v>
      </c>
      <c r="J284">
        <v>2.8525</v>
      </c>
      <c r="K284" s="2">
        <v>38663</v>
      </c>
      <c r="L284">
        <v>2.9474999999999998</v>
      </c>
      <c r="M284" s="2">
        <v>38664</v>
      </c>
      <c r="N284">
        <v>2.8174999999999999</v>
      </c>
      <c r="O284" s="2">
        <v>38665</v>
      </c>
      <c r="P284">
        <v>2.8824999999999998</v>
      </c>
      <c r="Q284" s="2">
        <v>38665</v>
      </c>
      <c r="R284">
        <v>2.8875000000000002</v>
      </c>
      <c r="S284" s="2">
        <v>38664</v>
      </c>
      <c r="T284">
        <v>2.8525</v>
      </c>
      <c r="U284" s="2">
        <v>38663</v>
      </c>
      <c r="V284">
        <v>2.9675000000000002</v>
      </c>
      <c r="W284" s="2">
        <v>38616</v>
      </c>
      <c r="X284">
        <v>2.7824999999999998</v>
      </c>
      <c r="Y284" s="2">
        <v>38663</v>
      </c>
      <c r="Z284">
        <v>2.9824999999999999</v>
      </c>
      <c r="AA284" s="2">
        <v>38665</v>
      </c>
      <c r="AB284">
        <v>2.9925000000000002</v>
      </c>
      <c r="AC284" s="2">
        <v>38667</v>
      </c>
      <c r="AD284">
        <v>3.0150000000000001</v>
      </c>
      <c r="AE284" s="2">
        <v>38670</v>
      </c>
      <c r="AF284">
        <v>3.0265</v>
      </c>
    </row>
    <row r="285" spans="5:32" x14ac:dyDescent="0.25">
      <c r="E285" s="2">
        <v>38624</v>
      </c>
      <c r="F285">
        <v>3.3650000000000002</v>
      </c>
      <c r="G285" s="2">
        <v>38667</v>
      </c>
      <c r="H285">
        <v>2.77</v>
      </c>
      <c r="I285" s="2">
        <v>38665</v>
      </c>
      <c r="J285">
        <v>2.9</v>
      </c>
      <c r="K285" s="2">
        <v>38664</v>
      </c>
      <c r="L285">
        <v>2.8224999999999998</v>
      </c>
      <c r="M285" s="2">
        <v>38665</v>
      </c>
      <c r="N285">
        <v>2.8650000000000002</v>
      </c>
      <c r="O285" s="2">
        <v>38666</v>
      </c>
      <c r="P285">
        <v>2.79</v>
      </c>
      <c r="Q285" s="2">
        <v>38666</v>
      </c>
      <c r="R285">
        <v>2.8075000000000001</v>
      </c>
      <c r="S285" s="2">
        <v>38665</v>
      </c>
      <c r="T285">
        <v>2.9</v>
      </c>
      <c r="U285" s="2">
        <v>38664</v>
      </c>
      <c r="V285">
        <v>2.8725000000000001</v>
      </c>
      <c r="W285" s="2">
        <v>38617</v>
      </c>
      <c r="X285">
        <v>2.8125</v>
      </c>
      <c r="Y285" s="2">
        <v>38664</v>
      </c>
      <c r="Z285">
        <v>2.8925000000000001</v>
      </c>
      <c r="AA285" s="2">
        <v>38666</v>
      </c>
      <c r="AB285">
        <v>2.9175</v>
      </c>
      <c r="AC285" s="2">
        <v>38670</v>
      </c>
      <c r="AD285">
        <v>2.9797000000000002</v>
      </c>
      <c r="AE285" s="2">
        <v>38671</v>
      </c>
      <c r="AF285">
        <v>3.0118</v>
      </c>
    </row>
    <row r="286" spans="5:32" x14ac:dyDescent="0.25">
      <c r="E286" s="2">
        <v>38625</v>
      </c>
      <c r="F286">
        <v>3.38</v>
      </c>
      <c r="G286" s="2">
        <v>38670</v>
      </c>
      <c r="H286">
        <v>2.74</v>
      </c>
      <c r="I286" s="2">
        <v>38666</v>
      </c>
      <c r="J286">
        <v>2.8025000000000002</v>
      </c>
      <c r="K286" s="2">
        <v>38665</v>
      </c>
      <c r="L286">
        <v>2.8650000000000002</v>
      </c>
      <c r="M286" s="2">
        <v>38666</v>
      </c>
      <c r="N286">
        <v>2.7949999999999999</v>
      </c>
      <c r="O286" s="2">
        <v>38667</v>
      </c>
      <c r="P286">
        <v>2.7949999999999999</v>
      </c>
      <c r="Q286" s="2">
        <v>38667</v>
      </c>
      <c r="R286">
        <v>2.8050000000000002</v>
      </c>
      <c r="S286" s="2">
        <v>38666</v>
      </c>
      <c r="T286">
        <v>2.8224999999999998</v>
      </c>
      <c r="U286" s="2">
        <v>38665</v>
      </c>
      <c r="V286">
        <v>2.9175</v>
      </c>
      <c r="W286" s="2">
        <v>38618</v>
      </c>
      <c r="X286">
        <v>2.8250000000000002</v>
      </c>
      <c r="Y286" s="2">
        <v>38665</v>
      </c>
      <c r="Z286">
        <v>2.93</v>
      </c>
      <c r="AA286" s="2">
        <v>38667</v>
      </c>
      <c r="AB286">
        <v>2.94</v>
      </c>
      <c r="AC286" s="2">
        <v>38671</v>
      </c>
      <c r="AD286">
        <v>2.9621</v>
      </c>
      <c r="AE286" s="2">
        <v>38672</v>
      </c>
      <c r="AF286">
        <v>3.0019999999999998</v>
      </c>
    </row>
    <row r="287" spans="5:32" x14ac:dyDescent="0.25">
      <c r="E287" s="2">
        <v>38628</v>
      </c>
      <c r="F287">
        <v>3.38</v>
      </c>
      <c r="G287" s="2">
        <v>38671</v>
      </c>
      <c r="H287">
        <v>2.585</v>
      </c>
      <c r="I287" s="2">
        <v>38667</v>
      </c>
      <c r="J287">
        <v>2.76</v>
      </c>
      <c r="K287" s="2">
        <v>38666</v>
      </c>
      <c r="L287">
        <v>2.7875000000000001</v>
      </c>
      <c r="M287" s="2">
        <v>38667</v>
      </c>
      <c r="N287">
        <v>2.77</v>
      </c>
      <c r="O287" s="2">
        <v>38670</v>
      </c>
      <c r="P287">
        <v>2.7574999999999998</v>
      </c>
      <c r="Q287" s="2">
        <v>38670</v>
      </c>
      <c r="R287">
        <v>2.7824999999999998</v>
      </c>
      <c r="S287" s="2">
        <v>38667</v>
      </c>
      <c r="T287">
        <v>2.82</v>
      </c>
      <c r="U287" s="2">
        <v>38666</v>
      </c>
      <c r="V287">
        <v>2.8325</v>
      </c>
      <c r="W287" s="2">
        <v>38621</v>
      </c>
      <c r="X287">
        <v>2.8174999999999999</v>
      </c>
      <c r="Y287" s="2">
        <v>38666</v>
      </c>
      <c r="Z287">
        <v>2.8525</v>
      </c>
      <c r="AA287" s="2">
        <v>38670</v>
      </c>
      <c r="AB287">
        <v>2.895</v>
      </c>
      <c r="AC287" s="2">
        <v>38672</v>
      </c>
      <c r="AD287">
        <v>2.9447000000000001</v>
      </c>
      <c r="AE287" s="2">
        <v>38673</v>
      </c>
      <c r="AF287">
        <v>3</v>
      </c>
    </row>
    <row r="288" spans="5:32" x14ac:dyDescent="0.25">
      <c r="E288" s="2">
        <v>38629</v>
      </c>
      <c r="F288">
        <v>3.335</v>
      </c>
      <c r="G288" s="2">
        <v>38672</v>
      </c>
      <c r="H288">
        <v>2.6324999999999998</v>
      </c>
      <c r="I288" s="2">
        <v>38670</v>
      </c>
      <c r="J288">
        <v>2.7075</v>
      </c>
      <c r="K288" s="2">
        <v>38667</v>
      </c>
      <c r="L288">
        <v>2.77</v>
      </c>
      <c r="M288" s="2">
        <v>38670</v>
      </c>
      <c r="N288">
        <v>2.7225000000000001</v>
      </c>
      <c r="O288" s="2">
        <v>38671</v>
      </c>
      <c r="P288">
        <v>2.66</v>
      </c>
      <c r="Q288" s="2">
        <v>38671</v>
      </c>
      <c r="R288">
        <v>2.7124999999999999</v>
      </c>
      <c r="S288" s="2">
        <v>38670</v>
      </c>
      <c r="T288">
        <v>2.7875000000000001</v>
      </c>
      <c r="U288" s="2">
        <v>38667</v>
      </c>
      <c r="V288">
        <v>2.83</v>
      </c>
      <c r="W288" s="2">
        <v>38622</v>
      </c>
      <c r="X288">
        <v>2.8125</v>
      </c>
      <c r="Y288" s="2">
        <v>38667</v>
      </c>
      <c r="Z288">
        <v>2.8650000000000002</v>
      </c>
      <c r="AA288" s="2">
        <v>38671</v>
      </c>
      <c r="AB288">
        <v>2.8525</v>
      </c>
      <c r="AC288" s="2">
        <v>38673</v>
      </c>
      <c r="AD288">
        <v>2.93</v>
      </c>
      <c r="AE288" s="2">
        <v>38674</v>
      </c>
      <c r="AF288">
        <v>2.99</v>
      </c>
    </row>
    <row r="289" spans="5:32" x14ac:dyDescent="0.25">
      <c r="E289" s="2">
        <v>38630</v>
      </c>
      <c r="F289">
        <v>3.31</v>
      </c>
      <c r="G289" s="2">
        <v>38673</v>
      </c>
      <c r="H289">
        <v>2.6349999999999998</v>
      </c>
      <c r="I289" s="2">
        <v>38671</v>
      </c>
      <c r="J289">
        <v>2.63</v>
      </c>
      <c r="K289" s="2">
        <v>38670</v>
      </c>
      <c r="L289">
        <v>2.7324999999999999</v>
      </c>
      <c r="M289" s="2">
        <v>38671</v>
      </c>
      <c r="N289">
        <v>2.645</v>
      </c>
      <c r="O289" s="2">
        <v>38672</v>
      </c>
      <c r="P289">
        <v>2.6475</v>
      </c>
      <c r="Q289" s="2">
        <v>38672</v>
      </c>
      <c r="R289">
        <v>2.6825000000000001</v>
      </c>
      <c r="S289" s="2">
        <v>38671</v>
      </c>
      <c r="T289">
        <v>2.7250000000000001</v>
      </c>
      <c r="U289" s="2">
        <v>38670</v>
      </c>
      <c r="V289">
        <v>2.7974999999999999</v>
      </c>
      <c r="W289" s="2">
        <v>38623</v>
      </c>
      <c r="X289">
        <v>2.8325</v>
      </c>
      <c r="Y289" s="2">
        <v>38670</v>
      </c>
      <c r="Z289">
        <v>2.8475000000000001</v>
      </c>
      <c r="AA289" s="2">
        <v>38672</v>
      </c>
      <c r="AB289">
        <v>2.8224999999999998</v>
      </c>
      <c r="AC289" s="2">
        <v>38674</v>
      </c>
      <c r="AD289">
        <v>2.93</v>
      </c>
      <c r="AE289" s="2">
        <v>38677</v>
      </c>
      <c r="AF289">
        <v>2.9439000000000002</v>
      </c>
    </row>
    <row r="290" spans="5:32" x14ac:dyDescent="0.25">
      <c r="E290" s="2">
        <v>38631</v>
      </c>
      <c r="F290">
        <v>3.13</v>
      </c>
      <c r="G290" s="2">
        <v>38674</v>
      </c>
      <c r="H290">
        <v>2.4175</v>
      </c>
      <c r="I290" s="2">
        <v>38672</v>
      </c>
      <c r="J290">
        <v>2.6524999999999999</v>
      </c>
      <c r="K290" s="2">
        <v>38671</v>
      </c>
      <c r="L290">
        <v>2.6150000000000002</v>
      </c>
      <c r="M290" s="2">
        <v>38672</v>
      </c>
      <c r="N290">
        <v>2.6524999999999999</v>
      </c>
      <c r="O290" s="2">
        <v>38673</v>
      </c>
      <c r="P290">
        <v>2.7175000000000002</v>
      </c>
      <c r="Q290" s="2">
        <v>38673</v>
      </c>
      <c r="R290">
        <v>2.6875</v>
      </c>
      <c r="S290" s="2">
        <v>38672</v>
      </c>
      <c r="T290">
        <v>2.7025000000000001</v>
      </c>
      <c r="U290" s="2">
        <v>38671</v>
      </c>
      <c r="V290">
        <v>2.7374999999999998</v>
      </c>
      <c r="W290" s="2">
        <v>38624</v>
      </c>
      <c r="X290">
        <v>2.8525</v>
      </c>
      <c r="Y290" s="2">
        <v>38671</v>
      </c>
      <c r="Z290">
        <v>2.7824999999999998</v>
      </c>
      <c r="AA290" s="2">
        <v>38673</v>
      </c>
      <c r="AB290">
        <v>2.8975</v>
      </c>
      <c r="AC290" s="2">
        <v>38677</v>
      </c>
      <c r="AD290">
        <v>2.8956</v>
      </c>
      <c r="AE290" s="2">
        <v>38678</v>
      </c>
      <c r="AF290">
        <v>2.9916</v>
      </c>
    </row>
    <row r="291" spans="5:32" x14ac:dyDescent="0.25">
      <c r="E291" s="2">
        <v>38632</v>
      </c>
      <c r="F291">
        <v>3.145</v>
      </c>
      <c r="G291" s="2">
        <v>38677</v>
      </c>
      <c r="H291">
        <v>2.6225000000000001</v>
      </c>
      <c r="I291" s="2">
        <v>38673</v>
      </c>
      <c r="J291">
        <v>2.71</v>
      </c>
      <c r="K291" s="2">
        <v>38672</v>
      </c>
      <c r="L291">
        <v>2.6524999999999999</v>
      </c>
      <c r="M291" s="2">
        <v>38673</v>
      </c>
      <c r="N291">
        <v>2.7524999999999999</v>
      </c>
      <c r="O291" s="2">
        <v>38674</v>
      </c>
      <c r="P291">
        <v>2.6550000000000002</v>
      </c>
      <c r="Q291" s="2">
        <v>38674</v>
      </c>
      <c r="R291">
        <v>2.6850000000000001</v>
      </c>
      <c r="S291" s="2">
        <v>38673</v>
      </c>
      <c r="T291">
        <v>2.7374999999999998</v>
      </c>
      <c r="U291" s="2">
        <v>38672</v>
      </c>
      <c r="V291">
        <v>2.7199999999999998</v>
      </c>
      <c r="W291" s="2">
        <v>38625</v>
      </c>
      <c r="X291">
        <v>2.8624999999999998</v>
      </c>
      <c r="Y291" s="2">
        <v>38672</v>
      </c>
      <c r="Z291">
        <v>2.7574999999999998</v>
      </c>
      <c r="AA291" s="2">
        <v>38674</v>
      </c>
      <c r="AB291">
        <v>2.8325</v>
      </c>
      <c r="AC291" s="2">
        <v>38678</v>
      </c>
      <c r="AD291">
        <v>2.9295</v>
      </c>
      <c r="AE291" s="2">
        <v>38679</v>
      </c>
      <c r="AF291">
        <v>2.9390000000000001</v>
      </c>
    </row>
    <row r="292" spans="5:32" x14ac:dyDescent="0.25">
      <c r="E292" s="2">
        <v>38635</v>
      </c>
      <c r="F292">
        <v>3.1349999999999998</v>
      </c>
      <c r="G292" s="2">
        <v>38678</v>
      </c>
      <c r="H292">
        <v>2.6025</v>
      </c>
      <c r="I292" s="2">
        <v>38674</v>
      </c>
      <c r="J292">
        <v>2.5225</v>
      </c>
      <c r="K292" s="2">
        <v>38673</v>
      </c>
      <c r="L292">
        <v>2.7349999999999999</v>
      </c>
      <c r="M292" s="2">
        <v>38674</v>
      </c>
      <c r="N292">
        <v>2.63</v>
      </c>
      <c r="O292" s="2">
        <v>38677</v>
      </c>
      <c r="P292">
        <v>2.7075</v>
      </c>
      <c r="Q292" s="2">
        <v>38677</v>
      </c>
      <c r="R292">
        <v>2.7075</v>
      </c>
      <c r="S292" s="2">
        <v>38674</v>
      </c>
      <c r="T292">
        <v>2.7075</v>
      </c>
      <c r="U292" s="2">
        <v>38673</v>
      </c>
      <c r="V292">
        <v>2.7625000000000002</v>
      </c>
      <c r="W292" s="2">
        <v>38628</v>
      </c>
      <c r="X292">
        <v>2.8525</v>
      </c>
      <c r="Y292" s="2">
        <v>38673</v>
      </c>
      <c r="Z292">
        <v>2.8325</v>
      </c>
      <c r="AA292" s="2">
        <v>38677</v>
      </c>
      <c r="AB292">
        <v>2.8224999999999998</v>
      </c>
      <c r="AC292" s="2">
        <v>38679</v>
      </c>
      <c r="AD292">
        <v>2.8814000000000002</v>
      </c>
      <c r="AE292" s="2">
        <v>38680</v>
      </c>
      <c r="AF292">
        <v>2.95</v>
      </c>
    </row>
    <row r="293" spans="5:32" x14ac:dyDescent="0.25">
      <c r="E293" s="2">
        <v>38636</v>
      </c>
      <c r="F293">
        <v>3.2</v>
      </c>
      <c r="G293" s="2">
        <v>38679</v>
      </c>
      <c r="H293">
        <v>2.4449999999999998</v>
      </c>
      <c r="I293" s="2">
        <v>38677</v>
      </c>
      <c r="J293">
        <v>2.645</v>
      </c>
      <c r="K293" s="2">
        <v>38674</v>
      </c>
      <c r="L293">
        <v>2.58</v>
      </c>
      <c r="M293" s="2">
        <v>38677</v>
      </c>
      <c r="N293">
        <v>2.7175000000000002</v>
      </c>
      <c r="O293" s="2">
        <v>38678</v>
      </c>
      <c r="P293">
        <v>2.73</v>
      </c>
      <c r="Q293" s="2">
        <v>38678</v>
      </c>
      <c r="R293">
        <v>2.7524999999999999</v>
      </c>
      <c r="S293" s="2">
        <v>38677</v>
      </c>
      <c r="T293">
        <v>2.7149999999999999</v>
      </c>
      <c r="U293" s="2">
        <v>38674</v>
      </c>
      <c r="V293">
        <v>2.7324999999999999</v>
      </c>
      <c r="W293" s="2">
        <v>38629</v>
      </c>
      <c r="X293">
        <v>2.8174999999999999</v>
      </c>
      <c r="Y293" s="2">
        <v>38674</v>
      </c>
      <c r="Z293">
        <v>2.7824999999999998</v>
      </c>
      <c r="AA293" s="2">
        <v>38678</v>
      </c>
      <c r="AB293">
        <v>2.8475000000000001</v>
      </c>
      <c r="AC293" s="2">
        <v>38680</v>
      </c>
      <c r="AD293">
        <v>2.91</v>
      </c>
      <c r="AE293" s="2">
        <v>38681</v>
      </c>
      <c r="AF293">
        <v>2.94</v>
      </c>
    </row>
    <row r="294" spans="5:32" x14ac:dyDescent="0.25">
      <c r="E294" s="2">
        <v>38637</v>
      </c>
      <c r="F294">
        <v>3.14</v>
      </c>
      <c r="G294" s="2">
        <v>38680</v>
      </c>
      <c r="H294">
        <v>2.4750000000000001</v>
      </c>
      <c r="I294" s="2">
        <v>38678</v>
      </c>
      <c r="J294">
        <v>2.6675</v>
      </c>
      <c r="K294" s="2">
        <v>38677</v>
      </c>
      <c r="L294">
        <v>2.6825000000000001</v>
      </c>
      <c r="M294" s="2">
        <v>38678</v>
      </c>
      <c r="N294">
        <v>2.74</v>
      </c>
      <c r="O294" s="2">
        <v>38679</v>
      </c>
      <c r="P294">
        <v>2.7149999999999999</v>
      </c>
      <c r="Q294" s="2">
        <v>38679</v>
      </c>
      <c r="R294">
        <v>2.7275</v>
      </c>
      <c r="S294" s="2">
        <v>38678</v>
      </c>
      <c r="T294">
        <v>2.7574999999999998</v>
      </c>
      <c r="U294" s="2">
        <v>38677</v>
      </c>
      <c r="V294">
        <v>2.7374999999999998</v>
      </c>
      <c r="W294" s="2">
        <v>38630</v>
      </c>
      <c r="X294">
        <v>2.8050000000000002</v>
      </c>
      <c r="Y294" s="2">
        <v>38677</v>
      </c>
      <c r="Z294">
        <v>2.7749999999999999</v>
      </c>
      <c r="AA294" s="2">
        <v>38679</v>
      </c>
      <c r="AB294">
        <v>2.8174999999999999</v>
      </c>
      <c r="AC294" s="2">
        <v>38681</v>
      </c>
      <c r="AD294">
        <v>2.9050000000000002</v>
      </c>
      <c r="AE294" s="2">
        <v>38684</v>
      </c>
      <c r="AF294">
        <v>2.9011</v>
      </c>
    </row>
    <row r="295" spans="5:32" x14ac:dyDescent="0.25">
      <c r="E295" s="2">
        <v>38638</v>
      </c>
      <c r="F295">
        <v>3.12</v>
      </c>
      <c r="G295" s="2">
        <v>38681</v>
      </c>
      <c r="H295">
        <v>2.4375</v>
      </c>
      <c r="I295" s="2">
        <v>38679</v>
      </c>
      <c r="J295">
        <v>2.57</v>
      </c>
      <c r="K295" s="2">
        <v>38678</v>
      </c>
      <c r="L295">
        <v>2.7050000000000001</v>
      </c>
      <c r="M295" s="2">
        <v>38679</v>
      </c>
      <c r="N295">
        <v>2.6978</v>
      </c>
      <c r="O295" s="2">
        <v>38680</v>
      </c>
      <c r="P295">
        <v>2.7050000000000001</v>
      </c>
      <c r="Q295" s="2">
        <v>38680</v>
      </c>
      <c r="R295">
        <v>2.7050000000000001</v>
      </c>
      <c r="S295" s="2">
        <v>38679</v>
      </c>
      <c r="T295">
        <v>2.7349999999999999</v>
      </c>
      <c r="U295" s="2">
        <v>38678</v>
      </c>
      <c r="V295">
        <v>2.7774999999999999</v>
      </c>
      <c r="W295" s="2">
        <v>38631</v>
      </c>
      <c r="X295">
        <v>2.8149999999999999</v>
      </c>
      <c r="Y295" s="2">
        <v>38678</v>
      </c>
      <c r="Z295">
        <v>2.8025000000000002</v>
      </c>
      <c r="AA295" s="2">
        <v>38680</v>
      </c>
      <c r="AB295">
        <v>2.8149999999999999</v>
      </c>
      <c r="AC295" s="2">
        <v>38684</v>
      </c>
      <c r="AD295">
        <v>2.8422000000000001</v>
      </c>
      <c r="AE295" s="2">
        <v>38685</v>
      </c>
      <c r="AF295">
        <v>2.9205000000000001</v>
      </c>
    </row>
    <row r="296" spans="5:32" x14ac:dyDescent="0.25">
      <c r="E296" s="2">
        <v>38639</v>
      </c>
      <c r="F296">
        <v>3.1349999999999998</v>
      </c>
      <c r="G296" s="2">
        <v>38684</v>
      </c>
      <c r="H296">
        <v>2.44</v>
      </c>
      <c r="I296" s="2">
        <v>38680</v>
      </c>
      <c r="J296">
        <v>2.585</v>
      </c>
      <c r="K296" s="2">
        <v>38679</v>
      </c>
      <c r="L296">
        <v>2.645</v>
      </c>
      <c r="M296" s="2">
        <v>38680</v>
      </c>
      <c r="N296">
        <v>2.7</v>
      </c>
      <c r="O296" s="2">
        <v>38681</v>
      </c>
      <c r="P296">
        <v>2.7</v>
      </c>
      <c r="Q296" s="2">
        <v>38681</v>
      </c>
      <c r="R296">
        <v>2.73</v>
      </c>
      <c r="S296" s="2">
        <v>38680</v>
      </c>
      <c r="T296">
        <v>2.7149999999999999</v>
      </c>
      <c r="U296" s="2">
        <v>38679</v>
      </c>
      <c r="V296">
        <v>2.7524999999999999</v>
      </c>
      <c r="W296" s="2">
        <v>38632</v>
      </c>
      <c r="X296">
        <v>2.7774999999999999</v>
      </c>
      <c r="Y296" s="2">
        <v>38679</v>
      </c>
      <c r="Z296">
        <v>2.7800000000000002</v>
      </c>
      <c r="AA296" s="2">
        <v>38681</v>
      </c>
      <c r="AB296">
        <v>2.8250000000000002</v>
      </c>
      <c r="AC296" s="2">
        <v>38685</v>
      </c>
      <c r="AD296">
        <v>2.8557999999999999</v>
      </c>
      <c r="AE296" s="2">
        <v>38686</v>
      </c>
      <c r="AF296">
        <v>2.9699999999999998</v>
      </c>
    </row>
    <row r="297" spans="5:32" x14ac:dyDescent="0.25">
      <c r="E297" s="2">
        <v>38642</v>
      </c>
      <c r="F297">
        <v>3.2250000000000001</v>
      </c>
      <c r="G297" s="2">
        <v>38685</v>
      </c>
      <c r="H297">
        <v>2.4369000000000001</v>
      </c>
      <c r="I297" s="2">
        <v>38681</v>
      </c>
      <c r="J297">
        <v>2.6</v>
      </c>
      <c r="K297" s="2">
        <v>38680</v>
      </c>
      <c r="L297">
        <v>2.65</v>
      </c>
      <c r="M297" s="2">
        <v>38681</v>
      </c>
      <c r="N297">
        <v>2.6924999999999999</v>
      </c>
      <c r="O297" s="2">
        <v>38684</v>
      </c>
      <c r="P297">
        <v>2.6973000000000003</v>
      </c>
      <c r="Q297" s="2">
        <v>38684</v>
      </c>
      <c r="R297">
        <v>2.7075</v>
      </c>
      <c r="S297" s="2">
        <v>38681</v>
      </c>
      <c r="T297">
        <v>2.74</v>
      </c>
      <c r="U297" s="2">
        <v>38680</v>
      </c>
      <c r="V297">
        <v>2.74</v>
      </c>
      <c r="W297" s="2">
        <v>38635</v>
      </c>
      <c r="X297">
        <v>2.76</v>
      </c>
      <c r="Y297" s="2">
        <v>38680</v>
      </c>
      <c r="Z297">
        <v>2.77</v>
      </c>
      <c r="AA297" s="2">
        <v>38684</v>
      </c>
      <c r="AB297">
        <v>2.7800000000000002</v>
      </c>
      <c r="AC297" s="2">
        <v>38686</v>
      </c>
      <c r="AD297">
        <v>2.9</v>
      </c>
      <c r="AE297" s="2">
        <v>38687</v>
      </c>
      <c r="AF297">
        <v>2.9276</v>
      </c>
    </row>
    <row r="298" spans="5:32" x14ac:dyDescent="0.25">
      <c r="E298" s="2">
        <v>38643</v>
      </c>
      <c r="F298">
        <v>3.23</v>
      </c>
      <c r="G298" s="2">
        <v>38686</v>
      </c>
      <c r="H298">
        <v>2.4275000000000002</v>
      </c>
      <c r="I298" s="2">
        <v>38684</v>
      </c>
      <c r="J298">
        <v>2.5575000000000001</v>
      </c>
      <c r="K298" s="2">
        <v>38681</v>
      </c>
      <c r="L298">
        <v>2.6775000000000002</v>
      </c>
      <c r="M298" s="2">
        <v>38684</v>
      </c>
      <c r="N298">
        <v>2.6675</v>
      </c>
      <c r="O298" s="2">
        <v>38685</v>
      </c>
      <c r="P298">
        <v>2.6897000000000002</v>
      </c>
      <c r="Q298" s="2">
        <v>38685</v>
      </c>
      <c r="R298">
        <v>2.7071000000000001</v>
      </c>
      <c r="S298" s="2">
        <v>38684</v>
      </c>
      <c r="T298">
        <v>2.7225000000000001</v>
      </c>
      <c r="U298" s="2">
        <v>38681</v>
      </c>
      <c r="V298">
        <v>2.7650000000000001</v>
      </c>
      <c r="W298" s="2">
        <v>38636</v>
      </c>
      <c r="X298">
        <v>2.79</v>
      </c>
      <c r="Y298" s="2">
        <v>38681</v>
      </c>
      <c r="Z298">
        <v>2.7949999999999999</v>
      </c>
      <c r="AA298" s="2">
        <v>38685</v>
      </c>
      <c r="AB298">
        <v>2.8180000000000001</v>
      </c>
      <c r="AC298" s="2">
        <v>38687</v>
      </c>
      <c r="AD298">
        <v>2.8691</v>
      </c>
      <c r="AE298" s="2">
        <v>38688</v>
      </c>
      <c r="AF298">
        <v>2.96</v>
      </c>
    </row>
    <row r="299" spans="5:32" x14ac:dyDescent="0.25">
      <c r="E299" s="2">
        <v>38644</v>
      </c>
      <c r="F299">
        <v>3.3088000000000002</v>
      </c>
      <c r="G299" s="2">
        <v>38687</v>
      </c>
      <c r="H299">
        <v>2.4319999999999999</v>
      </c>
      <c r="I299" s="2">
        <v>38685</v>
      </c>
      <c r="J299">
        <v>2.5449000000000002</v>
      </c>
      <c r="K299" s="2">
        <v>38684</v>
      </c>
      <c r="L299">
        <v>2.6425000000000001</v>
      </c>
      <c r="M299" s="2">
        <v>38685</v>
      </c>
      <c r="N299">
        <v>2.6776999999999997</v>
      </c>
      <c r="O299" s="2">
        <v>38686</v>
      </c>
      <c r="P299">
        <v>2.6924999999999999</v>
      </c>
      <c r="Q299" s="2">
        <v>38686</v>
      </c>
      <c r="R299">
        <v>2.7275</v>
      </c>
      <c r="S299" s="2">
        <v>38685</v>
      </c>
      <c r="T299">
        <v>2.7305000000000001</v>
      </c>
      <c r="U299" s="2">
        <v>38684</v>
      </c>
      <c r="V299">
        <v>2.7425000000000002</v>
      </c>
      <c r="W299" s="2">
        <v>38637</v>
      </c>
      <c r="X299">
        <v>2.8075000000000001</v>
      </c>
      <c r="Y299" s="2">
        <v>38684</v>
      </c>
      <c r="Z299">
        <v>2.75</v>
      </c>
      <c r="AA299" s="2">
        <v>38686</v>
      </c>
      <c r="AB299">
        <v>2.8174999999999999</v>
      </c>
      <c r="AC299" s="2">
        <v>38688</v>
      </c>
      <c r="AD299">
        <v>2.91</v>
      </c>
      <c r="AE299" s="2">
        <v>38691</v>
      </c>
      <c r="AF299">
        <v>2.9699999999999998</v>
      </c>
    </row>
    <row r="300" spans="5:32" x14ac:dyDescent="0.25">
      <c r="E300" s="2">
        <v>38645</v>
      </c>
      <c r="F300">
        <v>3.3704999999999998</v>
      </c>
      <c r="G300" s="2">
        <v>38688</v>
      </c>
      <c r="H300">
        <v>2.4699999999999998</v>
      </c>
      <c r="I300" s="2">
        <v>38686</v>
      </c>
      <c r="J300">
        <v>2.52</v>
      </c>
      <c r="K300" s="2">
        <v>38685</v>
      </c>
      <c r="L300">
        <v>2.6362999999999999</v>
      </c>
      <c r="M300" s="2">
        <v>38686</v>
      </c>
      <c r="N300">
        <v>2.6675</v>
      </c>
      <c r="O300" s="2">
        <v>38687</v>
      </c>
      <c r="P300">
        <v>2.6974999999999998</v>
      </c>
      <c r="Q300" s="2">
        <v>38687</v>
      </c>
      <c r="R300">
        <v>2.7175000000000002</v>
      </c>
      <c r="S300" s="2">
        <v>38686</v>
      </c>
      <c r="T300">
        <v>2.7374999999999998</v>
      </c>
      <c r="U300" s="2">
        <v>38685</v>
      </c>
      <c r="V300">
        <v>2.7570999999999999</v>
      </c>
      <c r="W300" s="2">
        <v>38638</v>
      </c>
      <c r="X300">
        <v>2.82</v>
      </c>
      <c r="Y300" s="2">
        <v>38685</v>
      </c>
      <c r="Z300">
        <v>2.7793000000000001</v>
      </c>
      <c r="AA300" s="2">
        <v>38687</v>
      </c>
      <c r="AB300">
        <v>2.8174999999999999</v>
      </c>
      <c r="AC300" s="2">
        <v>38691</v>
      </c>
      <c r="AD300">
        <v>2.91</v>
      </c>
      <c r="AE300" s="2">
        <v>38692</v>
      </c>
      <c r="AF300">
        <v>2.9276</v>
      </c>
    </row>
    <row r="301" spans="5:32" x14ac:dyDescent="0.25">
      <c r="E301" s="2">
        <v>38646</v>
      </c>
      <c r="F301">
        <v>3.3338000000000001</v>
      </c>
      <c r="G301" s="2">
        <v>38691</v>
      </c>
      <c r="H301">
        <v>2.6625000000000001</v>
      </c>
      <c r="I301" s="2">
        <v>38687</v>
      </c>
      <c r="J301">
        <v>2.5674999999999999</v>
      </c>
      <c r="K301" s="2">
        <v>38686</v>
      </c>
      <c r="L301">
        <v>2.6274999999999999</v>
      </c>
      <c r="M301" s="2">
        <v>38687</v>
      </c>
      <c r="N301">
        <v>2.6825000000000001</v>
      </c>
      <c r="O301" s="2">
        <v>38688</v>
      </c>
      <c r="P301">
        <v>2.6949999999999998</v>
      </c>
      <c r="Q301" s="2">
        <v>38688</v>
      </c>
      <c r="R301">
        <v>2.7050000000000001</v>
      </c>
      <c r="S301" s="2">
        <v>38687</v>
      </c>
      <c r="T301">
        <v>2.7324999999999999</v>
      </c>
      <c r="U301" s="2">
        <v>38686</v>
      </c>
      <c r="V301">
        <v>2.7625000000000002</v>
      </c>
      <c r="W301" s="2">
        <v>38639</v>
      </c>
      <c r="X301">
        <v>2.8725000000000001</v>
      </c>
      <c r="Y301" s="2">
        <v>38686</v>
      </c>
      <c r="Z301">
        <v>2.7824999999999998</v>
      </c>
      <c r="AA301" s="2">
        <v>38688</v>
      </c>
      <c r="AB301">
        <v>2.84</v>
      </c>
      <c r="AC301" s="2">
        <v>38692</v>
      </c>
      <c r="AD301">
        <v>2.8691</v>
      </c>
      <c r="AE301" s="2">
        <v>38693</v>
      </c>
      <c r="AF301">
        <v>2.9276</v>
      </c>
    </row>
    <row r="302" spans="5:32" x14ac:dyDescent="0.25">
      <c r="E302" s="2">
        <v>38649</v>
      </c>
      <c r="F302">
        <v>3.3727999999999998</v>
      </c>
      <c r="G302" s="2">
        <v>38692</v>
      </c>
      <c r="H302">
        <v>2.4824999999999999</v>
      </c>
      <c r="I302" s="2">
        <v>38688</v>
      </c>
      <c r="J302">
        <v>2.58</v>
      </c>
      <c r="K302" s="2">
        <v>38687</v>
      </c>
      <c r="L302">
        <v>2.6425000000000001</v>
      </c>
      <c r="M302" s="2">
        <v>38688</v>
      </c>
      <c r="N302">
        <v>2.6850000000000001</v>
      </c>
      <c r="O302" s="2">
        <v>38691</v>
      </c>
      <c r="P302">
        <v>2.7725</v>
      </c>
      <c r="Q302" s="2">
        <v>38691</v>
      </c>
      <c r="R302">
        <v>2.7974999999999999</v>
      </c>
      <c r="S302" s="2">
        <v>38688</v>
      </c>
      <c r="T302">
        <v>2.7250000000000001</v>
      </c>
      <c r="U302" s="2">
        <v>38687</v>
      </c>
      <c r="V302">
        <v>2.7475000000000001</v>
      </c>
      <c r="W302" s="2">
        <v>38642</v>
      </c>
      <c r="X302">
        <v>2.8875000000000002</v>
      </c>
      <c r="Y302" s="2">
        <v>38687</v>
      </c>
      <c r="Z302">
        <v>2.7875000000000001</v>
      </c>
      <c r="AA302" s="2">
        <v>38691</v>
      </c>
      <c r="AB302">
        <v>2.8774999999999999</v>
      </c>
      <c r="AC302" s="2">
        <v>38693</v>
      </c>
      <c r="AD302">
        <v>2.8691</v>
      </c>
      <c r="AE302" s="2">
        <v>38694</v>
      </c>
      <c r="AF302">
        <v>2.96</v>
      </c>
    </row>
    <row r="303" spans="5:32" x14ac:dyDescent="0.25">
      <c r="E303" s="2">
        <v>38650</v>
      </c>
      <c r="F303">
        <v>3.3727</v>
      </c>
      <c r="G303" s="2">
        <v>38693</v>
      </c>
      <c r="H303">
        <v>2.4325000000000001</v>
      </c>
      <c r="I303" s="2">
        <v>38691</v>
      </c>
      <c r="J303">
        <v>2.6825000000000001</v>
      </c>
      <c r="K303" s="2">
        <v>38688</v>
      </c>
      <c r="L303">
        <v>2.62</v>
      </c>
      <c r="M303" s="2">
        <v>38691</v>
      </c>
      <c r="N303">
        <v>2.7450000000000001</v>
      </c>
      <c r="O303" s="2">
        <v>38692</v>
      </c>
      <c r="P303">
        <v>2.6920999999999999</v>
      </c>
      <c r="Q303" s="2">
        <v>38692</v>
      </c>
      <c r="R303">
        <v>2.7225000000000001</v>
      </c>
      <c r="S303" s="2">
        <v>38691</v>
      </c>
      <c r="T303">
        <v>2.8075000000000001</v>
      </c>
      <c r="U303" s="2">
        <v>38688</v>
      </c>
      <c r="V303">
        <v>2.7349999999999999</v>
      </c>
      <c r="W303" s="2">
        <v>38643</v>
      </c>
      <c r="X303">
        <v>2.8811</v>
      </c>
      <c r="Y303" s="2">
        <v>38688</v>
      </c>
      <c r="Z303">
        <v>2.77</v>
      </c>
      <c r="AA303" s="2">
        <v>38692</v>
      </c>
      <c r="AB303">
        <v>2.8174999999999999</v>
      </c>
      <c r="AC303" s="2">
        <v>38694</v>
      </c>
      <c r="AD303">
        <v>2.88</v>
      </c>
      <c r="AE303" s="2">
        <v>38695</v>
      </c>
      <c r="AF303">
        <v>2.9276</v>
      </c>
    </row>
    <row r="304" spans="5:32" x14ac:dyDescent="0.25">
      <c r="E304" s="2">
        <v>38651</v>
      </c>
      <c r="F304">
        <v>3.2934000000000001</v>
      </c>
      <c r="G304" s="2">
        <v>38694</v>
      </c>
      <c r="H304">
        <v>2.4500000000000002</v>
      </c>
      <c r="I304" s="2">
        <v>38692</v>
      </c>
      <c r="J304">
        <v>2.5775000000000001</v>
      </c>
      <c r="K304" s="2">
        <v>38691</v>
      </c>
      <c r="L304">
        <v>2.7324999999999999</v>
      </c>
      <c r="M304" s="2">
        <v>38692</v>
      </c>
      <c r="N304">
        <v>2.6924999999999999</v>
      </c>
      <c r="O304" s="2">
        <v>38693</v>
      </c>
      <c r="P304">
        <v>2.6825000000000001</v>
      </c>
      <c r="Q304" s="2">
        <v>38693</v>
      </c>
      <c r="R304">
        <v>2.7025000000000001</v>
      </c>
      <c r="S304" s="2">
        <v>38692</v>
      </c>
      <c r="T304">
        <v>2.7324999999999999</v>
      </c>
      <c r="U304" s="2">
        <v>38691</v>
      </c>
      <c r="V304">
        <v>2.8275000000000001</v>
      </c>
      <c r="W304" s="2">
        <v>38644</v>
      </c>
      <c r="X304">
        <v>2.8675000000000002</v>
      </c>
      <c r="Y304" s="2">
        <v>38691</v>
      </c>
      <c r="Z304">
        <v>2.85</v>
      </c>
      <c r="AA304" s="2">
        <v>38693</v>
      </c>
      <c r="AB304">
        <v>2.8224999999999998</v>
      </c>
      <c r="AC304" s="2">
        <v>38695</v>
      </c>
      <c r="AD304">
        <v>2.8691</v>
      </c>
      <c r="AE304" s="2">
        <v>38698</v>
      </c>
      <c r="AF304">
        <v>2.9649999999999999</v>
      </c>
    </row>
    <row r="305" spans="5:32" x14ac:dyDescent="0.25">
      <c r="E305" s="2">
        <v>38652</v>
      </c>
      <c r="F305">
        <v>3.1655000000000002</v>
      </c>
      <c r="G305" s="2">
        <v>38695</v>
      </c>
      <c r="H305">
        <v>2.5074999999999998</v>
      </c>
      <c r="I305" s="2">
        <v>38693</v>
      </c>
      <c r="J305">
        <v>2.5375000000000001</v>
      </c>
      <c r="K305" s="2">
        <v>38692</v>
      </c>
      <c r="L305">
        <v>2.6425000000000001</v>
      </c>
      <c r="M305" s="2">
        <v>38693</v>
      </c>
      <c r="N305">
        <v>2.65</v>
      </c>
      <c r="O305" s="2">
        <v>38694</v>
      </c>
      <c r="P305">
        <v>2.66</v>
      </c>
      <c r="Q305" s="2">
        <v>38694</v>
      </c>
      <c r="R305">
        <v>2.6825000000000001</v>
      </c>
      <c r="S305" s="2">
        <v>38693</v>
      </c>
      <c r="T305">
        <v>2.7275</v>
      </c>
      <c r="U305" s="2">
        <v>38692</v>
      </c>
      <c r="V305">
        <v>2.75</v>
      </c>
      <c r="W305" s="2">
        <v>38645</v>
      </c>
      <c r="X305">
        <v>2.85</v>
      </c>
      <c r="Y305" s="2">
        <v>38692</v>
      </c>
      <c r="Z305">
        <v>2.7875000000000001</v>
      </c>
      <c r="AA305" s="2">
        <v>38694</v>
      </c>
      <c r="AB305">
        <v>2.8075000000000001</v>
      </c>
      <c r="AC305" s="2">
        <v>38698</v>
      </c>
      <c r="AD305">
        <v>2.94</v>
      </c>
      <c r="AE305" s="2">
        <v>38699</v>
      </c>
      <c r="AF305">
        <v>3</v>
      </c>
    </row>
    <row r="306" spans="5:32" x14ac:dyDescent="0.25">
      <c r="E306" s="2">
        <v>38653</v>
      </c>
      <c r="F306">
        <v>3.2151000000000001</v>
      </c>
      <c r="G306" s="2">
        <v>38698</v>
      </c>
      <c r="H306">
        <v>2.5049999999999999</v>
      </c>
      <c r="I306" s="2">
        <v>38694</v>
      </c>
      <c r="J306">
        <v>2.5350000000000001</v>
      </c>
      <c r="K306" s="2">
        <v>38693</v>
      </c>
      <c r="L306">
        <v>2.605</v>
      </c>
      <c r="M306" s="2">
        <v>38694</v>
      </c>
      <c r="N306">
        <v>2.6274999999999999</v>
      </c>
      <c r="O306" s="2">
        <v>38695</v>
      </c>
      <c r="P306">
        <v>2.7324999999999999</v>
      </c>
      <c r="Q306" s="2">
        <v>38695</v>
      </c>
      <c r="R306">
        <v>2.75</v>
      </c>
      <c r="S306" s="2">
        <v>38694</v>
      </c>
      <c r="T306">
        <v>2.7</v>
      </c>
      <c r="U306" s="2">
        <v>38693</v>
      </c>
      <c r="V306">
        <v>2.7324999999999999</v>
      </c>
      <c r="W306" s="2">
        <v>38646</v>
      </c>
      <c r="X306">
        <v>2.7946</v>
      </c>
      <c r="Y306" s="2">
        <v>38693</v>
      </c>
      <c r="Z306">
        <v>2.7925</v>
      </c>
      <c r="AA306" s="2">
        <v>38695</v>
      </c>
      <c r="AB306">
        <v>2.8574999999999999</v>
      </c>
      <c r="AC306" s="2">
        <v>38699</v>
      </c>
      <c r="AD306">
        <v>2.92</v>
      </c>
      <c r="AE306" s="2">
        <v>38700</v>
      </c>
      <c r="AF306">
        <v>2.9699999999999998</v>
      </c>
    </row>
    <row r="307" spans="5:32" x14ac:dyDescent="0.25">
      <c r="E307" s="2">
        <v>38656</v>
      </c>
      <c r="F307">
        <v>3.3620000000000001</v>
      </c>
      <c r="G307" s="2">
        <v>38699</v>
      </c>
      <c r="H307">
        <v>2.4849999999999999</v>
      </c>
      <c r="I307" s="2">
        <v>38695</v>
      </c>
      <c r="J307">
        <v>2.5975000000000001</v>
      </c>
      <c r="K307" s="2">
        <v>38694</v>
      </c>
      <c r="L307">
        <v>2.5975000000000001</v>
      </c>
      <c r="M307" s="2">
        <v>38695</v>
      </c>
      <c r="N307">
        <v>2.6875</v>
      </c>
      <c r="O307" s="2">
        <v>38698</v>
      </c>
      <c r="P307">
        <v>2.7349999999999999</v>
      </c>
      <c r="Q307" s="2">
        <v>38698</v>
      </c>
      <c r="R307">
        <v>2.7450000000000001</v>
      </c>
      <c r="S307" s="2">
        <v>38695</v>
      </c>
      <c r="T307">
        <v>2.7574999999999998</v>
      </c>
      <c r="U307" s="2">
        <v>38694</v>
      </c>
      <c r="V307">
        <v>2.7175000000000002</v>
      </c>
      <c r="W307" s="2">
        <v>38649</v>
      </c>
      <c r="X307">
        <v>2.8224999999999998</v>
      </c>
      <c r="Y307" s="2">
        <v>38694</v>
      </c>
      <c r="Z307">
        <v>2.7774999999999999</v>
      </c>
      <c r="AA307" s="2">
        <v>38698</v>
      </c>
      <c r="AB307">
        <v>2.86</v>
      </c>
      <c r="AC307" s="2">
        <v>38700</v>
      </c>
      <c r="AD307">
        <v>2.88</v>
      </c>
      <c r="AE307" s="2">
        <v>38701</v>
      </c>
      <c r="AF307">
        <v>2.9685999999999999</v>
      </c>
    </row>
    <row r="308" spans="5:32" x14ac:dyDescent="0.25">
      <c r="E308" s="2">
        <v>38657</v>
      </c>
      <c r="F308">
        <v>3.0985</v>
      </c>
      <c r="G308" s="2">
        <v>38700</v>
      </c>
      <c r="H308">
        <v>2.4874999999999998</v>
      </c>
      <c r="I308" s="2">
        <v>38698</v>
      </c>
      <c r="J308">
        <v>2.5674999999999999</v>
      </c>
      <c r="K308" s="2">
        <v>38695</v>
      </c>
      <c r="L308">
        <v>2.6598999999999999</v>
      </c>
      <c r="M308" s="2">
        <v>38698</v>
      </c>
      <c r="N308">
        <v>2.6949999999999998</v>
      </c>
      <c r="O308" s="2">
        <v>38699</v>
      </c>
      <c r="P308">
        <v>2.7</v>
      </c>
      <c r="Q308" s="2">
        <v>38699</v>
      </c>
      <c r="R308">
        <v>2.7175000000000002</v>
      </c>
      <c r="S308" s="2">
        <v>38698</v>
      </c>
      <c r="T308">
        <v>2.7549999999999999</v>
      </c>
      <c r="U308" s="2">
        <v>38695</v>
      </c>
      <c r="V308">
        <v>2.7665999999999999</v>
      </c>
      <c r="W308" s="2">
        <v>38650</v>
      </c>
      <c r="X308">
        <v>2.8254999999999999</v>
      </c>
      <c r="Y308" s="2">
        <v>38695</v>
      </c>
      <c r="Z308">
        <v>2.7875999999999999</v>
      </c>
      <c r="AA308" s="2">
        <v>38699</v>
      </c>
      <c r="AB308">
        <v>2.85</v>
      </c>
      <c r="AC308" s="2">
        <v>38701</v>
      </c>
      <c r="AD308">
        <v>2.8929999999999998</v>
      </c>
      <c r="AE308" s="2">
        <v>38702</v>
      </c>
      <c r="AF308">
        <v>2.9763000000000002</v>
      </c>
    </row>
    <row r="309" spans="5:32" x14ac:dyDescent="0.25">
      <c r="E309" s="2">
        <v>38658</v>
      </c>
      <c r="F309">
        <v>3.0152999999999999</v>
      </c>
      <c r="G309" s="2">
        <v>38701</v>
      </c>
      <c r="H309">
        <v>2.4125000000000001</v>
      </c>
      <c r="I309" s="2">
        <v>38699</v>
      </c>
      <c r="J309">
        <v>2.5575000000000001</v>
      </c>
      <c r="K309" s="2">
        <v>38698</v>
      </c>
      <c r="L309">
        <v>2.6425000000000001</v>
      </c>
      <c r="M309" s="2">
        <v>38699</v>
      </c>
      <c r="N309">
        <v>2.6675</v>
      </c>
      <c r="O309" s="2">
        <v>38700</v>
      </c>
      <c r="P309">
        <v>2.665</v>
      </c>
      <c r="Q309" s="2">
        <v>38700</v>
      </c>
      <c r="R309">
        <v>2.6949999999999998</v>
      </c>
      <c r="S309" s="2">
        <v>38699</v>
      </c>
      <c r="T309">
        <v>2.74</v>
      </c>
      <c r="U309" s="2">
        <v>38698</v>
      </c>
      <c r="V309">
        <v>2.77</v>
      </c>
      <c r="W309" s="2">
        <v>38651</v>
      </c>
      <c r="X309">
        <v>2.8425000000000002</v>
      </c>
      <c r="Y309" s="2">
        <v>38698</v>
      </c>
      <c r="Z309">
        <v>2.7725</v>
      </c>
      <c r="AA309" s="2">
        <v>38700</v>
      </c>
      <c r="AB309">
        <v>2.8224999999999998</v>
      </c>
      <c r="AC309" s="2">
        <v>38702</v>
      </c>
      <c r="AD309">
        <v>2.8932000000000002</v>
      </c>
      <c r="AE309" s="2">
        <v>38705</v>
      </c>
      <c r="AF309">
        <v>3.03</v>
      </c>
    </row>
    <row r="310" spans="5:32" x14ac:dyDescent="0.25">
      <c r="E310" s="2">
        <v>38659</v>
      </c>
      <c r="F310">
        <v>3.34</v>
      </c>
      <c r="G310" s="2">
        <v>38702</v>
      </c>
      <c r="H310">
        <v>2.2174999999999998</v>
      </c>
      <c r="I310" s="2">
        <v>38700</v>
      </c>
      <c r="J310">
        <v>2.5625</v>
      </c>
      <c r="K310" s="2">
        <v>38699</v>
      </c>
      <c r="L310">
        <v>2.6225000000000001</v>
      </c>
      <c r="M310" s="2">
        <v>38700</v>
      </c>
      <c r="N310">
        <v>2.6475</v>
      </c>
      <c r="O310" s="2">
        <v>38701</v>
      </c>
      <c r="P310">
        <v>2.6625000000000001</v>
      </c>
      <c r="Q310" s="2">
        <v>38701</v>
      </c>
      <c r="R310">
        <v>2.6775000000000002</v>
      </c>
      <c r="S310" s="2">
        <v>38700</v>
      </c>
      <c r="T310">
        <v>2.7175000000000002</v>
      </c>
      <c r="U310" s="2">
        <v>38699</v>
      </c>
      <c r="V310">
        <v>2.7549999999999999</v>
      </c>
      <c r="W310" s="2">
        <v>38652</v>
      </c>
      <c r="X310">
        <v>2.8658999999999999</v>
      </c>
      <c r="Y310" s="2">
        <v>38699</v>
      </c>
      <c r="Z310">
        <v>2.8</v>
      </c>
      <c r="AA310" s="2">
        <v>38701</v>
      </c>
      <c r="AB310">
        <v>2.8174999999999999</v>
      </c>
      <c r="AC310" s="2">
        <v>38705</v>
      </c>
      <c r="AD310">
        <v>2.94</v>
      </c>
      <c r="AE310" s="2">
        <v>38706</v>
      </c>
      <c r="AF310">
        <v>3.03</v>
      </c>
    </row>
    <row r="311" spans="5:32" x14ac:dyDescent="0.25">
      <c r="E311" s="2">
        <v>38660</v>
      </c>
      <c r="F311">
        <v>3.0078999999999998</v>
      </c>
      <c r="G311" s="2">
        <v>38705</v>
      </c>
      <c r="H311">
        <v>2.3374999999999999</v>
      </c>
      <c r="I311" s="2">
        <v>38701</v>
      </c>
      <c r="J311">
        <v>2.52</v>
      </c>
      <c r="K311" s="2">
        <v>38700</v>
      </c>
      <c r="L311">
        <v>2.6225000000000001</v>
      </c>
      <c r="M311" s="2">
        <v>38701</v>
      </c>
      <c r="N311">
        <v>2.6274999999999999</v>
      </c>
      <c r="O311" s="2">
        <v>38702</v>
      </c>
      <c r="P311">
        <v>2.5825</v>
      </c>
      <c r="Q311" s="2">
        <v>38702</v>
      </c>
      <c r="R311">
        <v>2.6175000000000002</v>
      </c>
      <c r="S311" s="2">
        <v>38701</v>
      </c>
      <c r="T311">
        <v>2.7025000000000001</v>
      </c>
      <c r="U311" s="2">
        <v>38700</v>
      </c>
      <c r="V311">
        <v>2.7225000000000001</v>
      </c>
      <c r="W311" s="2">
        <v>38653</v>
      </c>
      <c r="X311">
        <v>2.8763999999999998</v>
      </c>
      <c r="Y311" s="2">
        <v>38700</v>
      </c>
      <c r="Z311">
        <v>2.7749999999999999</v>
      </c>
      <c r="AA311" s="2">
        <v>38702</v>
      </c>
      <c r="AB311">
        <v>2.7625000000000002</v>
      </c>
      <c r="AC311" s="2">
        <v>38706</v>
      </c>
      <c r="AD311">
        <v>2.93</v>
      </c>
      <c r="AE311" s="2">
        <v>38707</v>
      </c>
      <c r="AF311">
        <v>2.9939999999999998</v>
      </c>
    </row>
    <row r="312" spans="5:32" x14ac:dyDescent="0.25">
      <c r="E312" s="2">
        <v>38663</v>
      </c>
      <c r="F312">
        <v>2.9988000000000001</v>
      </c>
      <c r="G312" s="2">
        <v>38706</v>
      </c>
      <c r="H312">
        <v>2.2999999999999998</v>
      </c>
      <c r="I312" s="2">
        <v>38702</v>
      </c>
      <c r="J312">
        <v>2.4074999999999998</v>
      </c>
      <c r="K312" s="2">
        <v>38701</v>
      </c>
      <c r="L312">
        <v>2.5949999999999998</v>
      </c>
      <c r="M312" s="2">
        <v>38702</v>
      </c>
      <c r="N312">
        <v>2.5274999999999999</v>
      </c>
      <c r="O312" s="2">
        <v>38705</v>
      </c>
      <c r="P312">
        <v>2.6175000000000002</v>
      </c>
      <c r="Q312" s="2">
        <v>38705</v>
      </c>
      <c r="R312">
        <v>2.6425000000000001</v>
      </c>
      <c r="S312" s="2">
        <v>38702</v>
      </c>
      <c r="T312">
        <v>2.6375000000000002</v>
      </c>
      <c r="U312" s="2">
        <v>38701</v>
      </c>
      <c r="V312">
        <v>2.7175000000000002</v>
      </c>
      <c r="W312" s="2">
        <v>38656</v>
      </c>
      <c r="X312">
        <v>2.8824999999999998</v>
      </c>
      <c r="Y312" s="2">
        <v>38701</v>
      </c>
      <c r="Z312">
        <v>2.7675000000000001</v>
      </c>
      <c r="AA312" s="2">
        <v>38705</v>
      </c>
      <c r="AB312">
        <v>2.84</v>
      </c>
      <c r="AC312" s="2">
        <v>38707</v>
      </c>
      <c r="AD312">
        <v>2.9003999999999999</v>
      </c>
      <c r="AE312" s="2">
        <v>38708</v>
      </c>
      <c r="AF312">
        <v>2.972</v>
      </c>
    </row>
    <row r="313" spans="5:32" x14ac:dyDescent="0.25">
      <c r="E313" s="2">
        <v>38664</v>
      </c>
      <c r="F313">
        <v>2.9293</v>
      </c>
      <c r="G313" s="2">
        <v>38707</v>
      </c>
      <c r="H313">
        <v>2.3081</v>
      </c>
      <c r="I313" s="2">
        <v>38705</v>
      </c>
      <c r="J313">
        <v>2.4474999999999998</v>
      </c>
      <c r="K313" s="2">
        <v>38702</v>
      </c>
      <c r="L313">
        <v>2.4950000000000001</v>
      </c>
      <c r="M313" s="2">
        <v>38705</v>
      </c>
      <c r="N313">
        <v>2.59</v>
      </c>
      <c r="O313" s="2">
        <v>38706</v>
      </c>
      <c r="P313">
        <v>2.6175000000000002</v>
      </c>
      <c r="Q313" s="2">
        <v>38706</v>
      </c>
      <c r="R313">
        <v>2.6425000000000001</v>
      </c>
      <c r="S313" s="2">
        <v>38705</v>
      </c>
      <c r="T313">
        <v>2.6574999999999998</v>
      </c>
      <c r="U313" s="2">
        <v>38702</v>
      </c>
      <c r="V313">
        <v>2.6625000000000001</v>
      </c>
      <c r="W313" s="2">
        <v>38657</v>
      </c>
      <c r="X313">
        <v>2.895</v>
      </c>
      <c r="Y313" s="2">
        <v>38702</v>
      </c>
      <c r="Z313">
        <v>2.7075</v>
      </c>
      <c r="AA313" s="2">
        <v>38706</v>
      </c>
      <c r="AB313">
        <v>2.8025000000000002</v>
      </c>
      <c r="AC313" s="2">
        <v>38708</v>
      </c>
      <c r="AD313">
        <v>2.8763999999999998</v>
      </c>
      <c r="AE313" s="2">
        <v>38709</v>
      </c>
      <c r="AF313">
        <v>2.9649999999999999</v>
      </c>
    </row>
    <row r="314" spans="5:32" x14ac:dyDescent="0.25">
      <c r="E314" s="2">
        <v>38665</v>
      </c>
      <c r="F314">
        <v>3.19</v>
      </c>
      <c r="G314" s="2">
        <v>38708</v>
      </c>
      <c r="H314">
        <v>2.3224999999999998</v>
      </c>
      <c r="I314" s="2">
        <v>38706</v>
      </c>
      <c r="J314">
        <v>2.46</v>
      </c>
      <c r="K314" s="2">
        <v>38705</v>
      </c>
      <c r="L314">
        <v>2.5525000000000002</v>
      </c>
      <c r="M314" s="2">
        <v>38706</v>
      </c>
      <c r="N314">
        <v>2.6074999999999999</v>
      </c>
      <c r="O314" s="2">
        <v>38707</v>
      </c>
      <c r="P314">
        <v>2.6242999999999999</v>
      </c>
      <c r="Q314" s="2">
        <v>38707</v>
      </c>
      <c r="R314">
        <v>2.6592000000000002</v>
      </c>
      <c r="S314" s="2">
        <v>38706</v>
      </c>
      <c r="T314">
        <v>2.66</v>
      </c>
      <c r="U314" s="2">
        <v>38705</v>
      </c>
      <c r="V314">
        <v>2.68</v>
      </c>
      <c r="W314" s="2">
        <v>38658</v>
      </c>
      <c r="X314">
        <v>2.9125000000000001</v>
      </c>
      <c r="Y314" s="2">
        <v>38705</v>
      </c>
      <c r="Z314">
        <v>2.79</v>
      </c>
      <c r="AA314" s="2">
        <v>38707</v>
      </c>
      <c r="AB314">
        <v>2.8157000000000001</v>
      </c>
      <c r="AC314" s="2">
        <v>38709</v>
      </c>
      <c r="AD314">
        <v>2.9249999999999998</v>
      </c>
      <c r="AE314" s="2">
        <v>38712</v>
      </c>
      <c r="AF314">
        <v>3.02</v>
      </c>
    </row>
    <row r="315" spans="5:32" x14ac:dyDescent="0.25">
      <c r="E315" s="2">
        <v>38666</v>
      </c>
      <c r="F315">
        <v>3.13</v>
      </c>
      <c r="G315" s="2">
        <v>38709</v>
      </c>
      <c r="H315">
        <v>2.5350000000000001</v>
      </c>
      <c r="I315" s="2">
        <v>38707</v>
      </c>
      <c r="J315">
        <v>2.4773999999999998</v>
      </c>
      <c r="K315" s="2">
        <v>38706</v>
      </c>
      <c r="L315">
        <v>2.56</v>
      </c>
      <c r="M315" s="2">
        <v>38707</v>
      </c>
      <c r="N315">
        <v>2.6349999999999998</v>
      </c>
      <c r="O315" s="2">
        <v>38708</v>
      </c>
      <c r="P315">
        <v>2.5775000000000001</v>
      </c>
      <c r="Q315" s="2">
        <v>38708</v>
      </c>
      <c r="R315">
        <v>2.5975000000000001</v>
      </c>
      <c r="S315" s="2">
        <v>38707</v>
      </c>
      <c r="T315">
        <v>2.6949999999999998</v>
      </c>
      <c r="U315" s="2">
        <v>38706</v>
      </c>
      <c r="V315">
        <v>2.6825000000000001</v>
      </c>
      <c r="W315" s="2">
        <v>38659</v>
      </c>
      <c r="X315">
        <v>2.9525000000000001</v>
      </c>
      <c r="Y315" s="2">
        <v>38706</v>
      </c>
      <c r="Z315">
        <v>2.7275</v>
      </c>
      <c r="AA315" s="2">
        <v>38708</v>
      </c>
      <c r="AB315">
        <v>2.75</v>
      </c>
      <c r="AC315" s="2">
        <v>38712</v>
      </c>
      <c r="AD315">
        <v>2.89</v>
      </c>
      <c r="AE315" s="2">
        <v>38713</v>
      </c>
      <c r="AF315">
        <v>2.99</v>
      </c>
    </row>
    <row r="316" spans="5:32" x14ac:dyDescent="0.25">
      <c r="E316" s="2">
        <v>38667</v>
      </c>
      <c r="F316">
        <v>2.7549999999999999</v>
      </c>
      <c r="G316" s="2">
        <v>38712</v>
      </c>
      <c r="H316">
        <v>2.25</v>
      </c>
      <c r="I316" s="2">
        <v>38708</v>
      </c>
      <c r="J316">
        <v>2.4325000000000001</v>
      </c>
      <c r="K316" s="2">
        <v>38707</v>
      </c>
      <c r="L316">
        <v>2.5705999999999998</v>
      </c>
      <c r="M316" s="2">
        <v>38708</v>
      </c>
      <c r="N316">
        <v>2.56</v>
      </c>
      <c r="O316" s="2">
        <v>38709</v>
      </c>
      <c r="P316">
        <v>2.6349999999999998</v>
      </c>
      <c r="Q316" s="2">
        <v>38709</v>
      </c>
      <c r="R316">
        <v>2.6550000000000002</v>
      </c>
      <c r="S316" s="2">
        <v>38708</v>
      </c>
      <c r="T316">
        <v>2.6225000000000001</v>
      </c>
      <c r="U316" s="2">
        <v>38707</v>
      </c>
      <c r="V316">
        <v>2.7149999999999999</v>
      </c>
      <c r="W316" s="2">
        <v>38660</v>
      </c>
      <c r="X316">
        <v>2.9460999999999999</v>
      </c>
      <c r="Y316" s="2">
        <v>38707</v>
      </c>
      <c r="Z316">
        <v>2.7349000000000001</v>
      </c>
      <c r="AA316" s="2">
        <v>38709</v>
      </c>
      <c r="AB316">
        <v>2.7549999999999999</v>
      </c>
      <c r="AC316" s="2">
        <v>38713</v>
      </c>
      <c r="AD316">
        <v>2.86</v>
      </c>
      <c r="AE316" s="2">
        <v>38714</v>
      </c>
      <c r="AF316">
        <v>2.99</v>
      </c>
    </row>
    <row r="317" spans="5:32" x14ac:dyDescent="0.25">
      <c r="E317" s="2">
        <v>38670</v>
      </c>
      <c r="F317">
        <v>2.7423999999999999</v>
      </c>
      <c r="G317" s="2">
        <v>38713</v>
      </c>
      <c r="H317">
        <v>2.2200000000000002</v>
      </c>
      <c r="I317" s="2">
        <v>38709</v>
      </c>
      <c r="J317">
        <v>2.5099999999999998</v>
      </c>
      <c r="K317" s="2">
        <v>38708</v>
      </c>
      <c r="L317">
        <v>2.5249999999999999</v>
      </c>
      <c r="M317" s="2">
        <v>38709</v>
      </c>
      <c r="N317">
        <v>2.56</v>
      </c>
      <c r="O317" s="2">
        <v>38712</v>
      </c>
      <c r="P317">
        <v>2.6150000000000002</v>
      </c>
      <c r="Q317" s="2">
        <v>38712</v>
      </c>
      <c r="R317">
        <v>2.6349999999999998</v>
      </c>
      <c r="S317" s="2">
        <v>38709</v>
      </c>
      <c r="T317">
        <v>2.6550000000000002</v>
      </c>
      <c r="U317" s="2">
        <v>38708</v>
      </c>
      <c r="V317">
        <v>2.6349999999999998</v>
      </c>
      <c r="W317" s="2">
        <v>38663</v>
      </c>
      <c r="X317">
        <v>2.9725000000000001</v>
      </c>
      <c r="Y317" s="2">
        <v>38708</v>
      </c>
      <c r="Z317">
        <v>2.6850000000000001</v>
      </c>
      <c r="AA317" s="2">
        <v>38712</v>
      </c>
      <c r="AB317">
        <v>2.76</v>
      </c>
      <c r="AC317" s="2">
        <v>38714</v>
      </c>
      <c r="AD317">
        <v>2.86</v>
      </c>
      <c r="AE317" s="2">
        <v>38715</v>
      </c>
      <c r="AF317">
        <v>2.98</v>
      </c>
    </row>
    <row r="318" spans="5:32" x14ac:dyDescent="0.25">
      <c r="E318" s="2">
        <v>38671</v>
      </c>
      <c r="F318">
        <v>2.7168000000000001</v>
      </c>
      <c r="G318" s="2">
        <v>38714</v>
      </c>
      <c r="H318">
        <v>2.3374999999999999</v>
      </c>
      <c r="I318" s="2">
        <v>38712</v>
      </c>
      <c r="J318">
        <v>2.4300000000000002</v>
      </c>
      <c r="K318" s="2">
        <v>38709</v>
      </c>
      <c r="L318">
        <v>2.5750000000000002</v>
      </c>
      <c r="M318" s="2">
        <v>38712</v>
      </c>
      <c r="N318">
        <v>2.5949999999999998</v>
      </c>
      <c r="O318" s="2">
        <v>38713</v>
      </c>
      <c r="P318">
        <v>2.605</v>
      </c>
      <c r="Q318" s="2">
        <v>38713</v>
      </c>
      <c r="R318">
        <v>2.6150000000000002</v>
      </c>
      <c r="S318" s="2">
        <v>38712</v>
      </c>
      <c r="T318">
        <v>2.6550000000000002</v>
      </c>
      <c r="U318" s="2">
        <v>38709</v>
      </c>
      <c r="V318">
        <v>2.6749999999999998</v>
      </c>
      <c r="W318" s="2">
        <v>38664</v>
      </c>
      <c r="X318">
        <v>2.8824999999999998</v>
      </c>
      <c r="Y318" s="2">
        <v>38709</v>
      </c>
      <c r="Z318">
        <v>2.6949999999999998</v>
      </c>
      <c r="AA318" s="2">
        <v>38713</v>
      </c>
      <c r="AB318">
        <v>2.77</v>
      </c>
      <c r="AC318" s="2">
        <v>38715</v>
      </c>
      <c r="AD318">
        <v>2.85</v>
      </c>
      <c r="AE318" s="2">
        <v>38716</v>
      </c>
      <c r="AF318">
        <v>2.9969000000000001</v>
      </c>
    </row>
    <row r="319" spans="5:32" x14ac:dyDescent="0.25">
      <c r="E319" s="2">
        <v>38672</v>
      </c>
      <c r="F319">
        <v>2.6532999999999998</v>
      </c>
      <c r="G319" s="2">
        <v>38715</v>
      </c>
      <c r="H319">
        <v>2.3774999999999999</v>
      </c>
      <c r="I319" s="2">
        <v>38713</v>
      </c>
      <c r="J319">
        <v>2.4</v>
      </c>
      <c r="K319" s="2">
        <v>38712</v>
      </c>
      <c r="L319">
        <v>2.5099999999999998</v>
      </c>
      <c r="M319" s="2">
        <v>38713</v>
      </c>
      <c r="N319">
        <v>2.5750000000000002</v>
      </c>
      <c r="O319" s="2">
        <v>38714</v>
      </c>
      <c r="P319">
        <v>2.6150000000000002</v>
      </c>
      <c r="Q319" s="2">
        <v>38714</v>
      </c>
      <c r="R319">
        <v>2.6175000000000002</v>
      </c>
      <c r="S319" s="2">
        <v>38713</v>
      </c>
      <c r="T319">
        <v>2.6349999999999998</v>
      </c>
      <c r="U319" s="2">
        <v>38712</v>
      </c>
      <c r="V319">
        <v>2.665</v>
      </c>
      <c r="W319" s="2">
        <v>38665</v>
      </c>
      <c r="X319">
        <v>2.9275000000000002</v>
      </c>
      <c r="Y319" s="2">
        <v>38712</v>
      </c>
      <c r="Z319">
        <v>2.73</v>
      </c>
      <c r="AA319" s="2">
        <v>38714</v>
      </c>
      <c r="AB319">
        <v>2.7675000000000001</v>
      </c>
      <c r="AC319" s="2">
        <v>38716</v>
      </c>
      <c r="AD319">
        <v>2.88</v>
      </c>
      <c r="AE319" s="2">
        <v>38719</v>
      </c>
      <c r="AF319">
        <v>2.9699999999999998</v>
      </c>
    </row>
    <row r="320" spans="5:32" x14ac:dyDescent="0.25">
      <c r="E320" s="2">
        <v>38673</v>
      </c>
      <c r="F320">
        <v>2.73</v>
      </c>
      <c r="G320" s="2">
        <v>38716</v>
      </c>
      <c r="H320">
        <v>2.3456000000000001</v>
      </c>
      <c r="I320" s="2">
        <v>38714</v>
      </c>
      <c r="J320">
        <v>2.4275000000000002</v>
      </c>
      <c r="K320" s="2">
        <v>38713</v>
      </c>
      <c r="L320">
        <v>2.4900000000000002</v>
      </c>
      <c r="M320" s="2">
        <v>38714</v>
      </c>
      <c r="N320">
        <v>2.5825</v>
      </c>
      <c r="O320" s="2">
        <v>38715</v>
      </c>
      <c r="P320">
        <v>2.605</v>
      </c>
      <c r="Q320" s="2">
        <v>38715</v>
      </c>
      <c r="R320">
        <v>2.62</v>
      </c>
      <c r="S320" s="2">
        <v>38714</v>
      </c>
      <c r="T320">
        <v>2.6375000000000002</v>
      </c>
      <c r="U320" s="2">
        <v>38713</v>
      </c>
      <c r="V320">
        <v>2.6550000000000002</v>
      </c>
      <c r="W320" s="2">
        <v>38666</v>
      </c>
      <c r="X320">
        <v>2.8475000000000001</v>
      </c>
      <c r="Y320" s="2">
        <v>38713</v>
      </c>
      <c r="Z320">
        <v>2.7</v>
      </c>
      <c r="AA320" s="2">
        <v>38715</v>
      </c>
      <c r="AB320">
        <v>2.74</v>
      </c>
      <c r="AC320" s="2">
        <v>38719</v>
      </c>
      <c r="AD320">
        <v>2.83</v>
      </c>
      <c r="AE320" s="2">
        <v>38720</v>
      </c>
      <c r="AF320">
        <v>3.0144000000000002</v>
      </c>
    </row>
    <row r="321" spans="5:32" x14ac:dyDescent="0.25">
      <c r="E321" s="2">
        <v>38674</v>
      </c>
      <c r="F321">
        <v>2.69</v>
      </c>
      <c r="G321" s="2">
        <v>38719</v>
      </c>
      <c r="H321">
        <v>2.35</v>
      </c>
      <c r="I321" s="2">
        <v>38715</v>
      </c>
      <c r="J321">
        <v>2.4325000000000001</v>
      </c>
      <c r="K321" s="2">
        <v>38714</v>
      </c>
      <c r="L321">
        <v>2.5274999999999999</v>
      </c>
      <c r="M321" s="2">
        <v>38715</v>
      </c>
      <c r="N321">
        <v>2.5925000000000002</v>
      </c>
      <c r="O321" s="2">
        <v>38716</v>
      </c>
      <c r="P321">
        <v>2.6469</v>
      </c>
      <c r="Q321" s="2">
        <v>38716</v>
      </c>
      <c r="R321">
        <v>2.6562000000000001</v>
      </c>
      <c r="S321" s="2">
        <v>38715</v>
      </c>
      <c r="T321">
        <v>2.6425000000000001</v>
      </c>
      <c r="U321" s="2">
        <v>38714</v>
      </c>
      <c r="V321">
        <v>2.665</v>
      </c>
      <c r="W321" s="2">
        <v>38667</v>
      </c>
      <c r="X321">
        <v>2.85</v>
      </c>
      <c r="Y321" s="2">
        <v>38714</v>
      </c>
      <c r="Z321">
        <v>2.71</v>
      </c>
      <c r="AA321" s="2">
        <v>38716</v>
      </c>
      <c r="AB321">
        <v>2.7819000000000003</v>
      </c>
      <c r="AC321" s="2">
        <v>38720</v>
      </c>
      <c r="AD321">
        <v>2.9043999999999999</v>
      </c>
      <c r="AE321" s="2">
        <v>38721</v>
      </c>
      <c r="AF321">
        <v>3.0104000000000002</v>
      </c>
    </row>
    <row r="322" spans="5:32" x14ac:dyDescent="0.25">
      <c r="E322" s="2">
        <v>38677</v>
      </c>
      <c r="F322">
        <v>2.6160999999999999</v>
      </c>
      <c r="G322" s="2">
        <v>38720</v>
      </c>
      <c r="H322">
        <v>2.3925000000000001</v>
      </c>
      <c r="I322" s="2">
        <v>38716</v>
      </c>
      <c r="J322">
        <v>2.4542999999999999</v>
      </c>
      <c r="K322" s="2">
        <v>38715</v>
      </c>
      <c r="L322">
        <v>2.5150000000000001</v>
      </c>
      <c r="M322" s="2">
        <v>38716</v>
      </c>
      <c r="N322">
        <v>2.605</v>
      </c>
      <c r="O322" s="2">
        <v>38719</v>
      </c>
      <c r="P322">
        <v>2.625</v>
      </c>
      <c r="Q322" s="2">
        <v>38719</v>
      </c>
      <c r="R322">
        <v>2.645</v>
      </c>
      <c r="S322" s="2">
        <v>38716</v>
      </c>
      <c r="T322">
        <v>2.6550000000000002</v>
      </c>
      <c r="U322" s="2">
        <v>38715</v>
      </c>
      <c r="V322">
        <v>2.6574999999999998</v>
      </c>
      <c r="W322" s="2">
        <v>38670</v>
      </c>
      <c r="X322">
        <v>2.8174999999999999</v>
      </c>
      <c r="Y322" s="2">
        <v>38715</v>
      </c>
      <c r="Z322">
        <v>2.6949999999999998</v>
      </c>
      <c r="AA322" s="2">
        <v>38719</v>
      </c>
      <c r="AB322">
        <v>2.76</v>
      </c>
      <c r="AC322" s="2">
        <v>38721</v>
      </c>
      <c r="AD322">
        <v>2.9106999999999998</v>
      </c>
      <c r="AE322" s="2">
        <v>38722</v>
      </c>
      <c r="AF322">
        <v>2.9636</v>
      </c>
    </row>
    <row r="323" spans="5:32" x14ac:dyDescent="0.25">
      <c r="E323" s="2">
        <v>38678</v>
      </c>
      <c r="F323">
        <v>2.5815999999999999</v>
      </c>
      <c r="G323" s="2">
        <v>38721</v>
      </c>
      <c r="H323">
        <v>2.4024999999999999</v>
      </c>
      <c r="I323" s="2">
        <v>38719</v>
      </c>
      <c r="J323">
        <v>2.4699999999999998</v>
      </c>
      <c r="K323" s="2">
        <v>38716</v>
      </c>
      <c r="L323">
        <v>2.5606999999999998</v>
      </c>
      <c r="M323" s="2">
        <v>38719</v>
      </c>
      <c r="N323">
        <v>2.605</v>
      </c>
      <c r="O323" s="2">
        <v>38720</v>
      </c>
      <c r="P323">
        <v>2.6475</v>
      </c>
      <c r="Q323" s="2">
        <v>38720</v>
      </c>
      <c r="R323">
        <v>2.6675</v>
      </c>
      <c r="S323" s="2">
        <v>38719</v>
      </c>
      <c r="T323">
        <v>2.6550000000000002</v>
      </c>
      <c r="U323" s="2">
        <v>38716</v>
      </c>
      <c r="V323">
        <v>2.6749999999999998</v>
      </c>
      <c r="W323" s="2">
        <v>38671</v>
      </c>
      <c r="X323">
        <v>2.77</v>
      </c>
      <c r="Y323" s="2">
        <v>38716</v>
      </c>
      <c r="Z323">
        <v>2.7311999999999999</v>
      </c>
      <c r="AA323" s="2">
        <v>38720</v>
      </c>
      <c r="AB323">
        <v>2.8025000000000002</v>
      </c>
      <c r="AC323" s="2">
        <v>38722</v>
      </c>
      <c r="AD323">
        <v>2.8820000000000001</v>
      </c>
      <c r="AE323" s="2">
        <v>38723</v>
      </c>
      <c r="AF323">
        <v>2.95</v>
      </c>
    </row>
    <row r="324" spans="5:32" x14ac:dyDescent="0.25">
      <c r="E324" s="2">
        <v>38679</v>
      </c>
      <c r="F324">
        <v>2.5070000000000001</v>
      </c>
      <c r="G324" s="2">
        <v>38722</v>
      </c>
      <c r="H324">
        <v>2.4074999999999998</v>
      </c>
      <c r="I324" s="2">
        <v>38720</v>
      </c>
      <c r="J324">
        <v>2.5074999999999998</v>
      </c>
      <c r="K324" s="2">
        <v>38719</v>
      </c>
      <c r="L324">
        <v>2.5300000000000002</v>
      </c>
      <c r="M324" s="2">
        <v>38720</v>
      </c>
      <c r="N324">
        <v>2.625</v>
      </c>
      <c r="O324" s="2">
        <v>38721</v>
      </c>
      <c r="P324">
        <v>2.64</v>
      </c>
      <c r="Q324" s="2">
        <v>38721</v>
      </c>
      <c r="R324">
        <v>2.6625000000000001</v>
      </c>
      <c r="S324" s="2">
        <v>38720</v>
      </c>
      <c r="T324">
        <v>2.6825000000000001</v>
      </c>
      <c r="U324" s="2">
        <v>38719</v>
      </c>
      <c r="V324">
        <v>2.6749999999999998</v>
      </c>
      <c r="W324" s="2">
        <v>38672</v>
      </c>
      <c r="X324">
        <v>2.7549999999999999</v>
      </c>
      <c r="Y324" s="2">
        <v>38719</v>
      </c>
      <c r="Z324">
        <v>2.71</v>
      </c>
      <c r="AA324" s="2">
        <v>38721</v>
      </c>
      <c r="AB324">
        <v>2.8050000000000002</v>
      </c>
      <c r="AC324" s="2">
        <v>38723</v>
      </c>
      <c r="AD324">
        <v>2.85</v>
      </c>
      <c r="AE324" s="2">
        <v>38726</v>
      </c>
      <c r="AF324">
        <v>2.9516</v>
      </c>
    </row>
    <row r="325" spans="5:32" x14ac:dyDescent="0.25">
      <c r="E325" s="2">
        <v>38680</v>
      </c>
      <c r="F325">
        <v>2.4950000000000001</v>
      </c>
      <c r="G325" s="2">
        <v>38723</v>
      </c>
      <c r="H325">
        <v>2.4900000000000002</v>
      </c>
      <c r="I325" s="2">
        <v>38721</v>
      </c>
      <c r="J325">
        <v>2.5024999999999999</v>
      </c>
      <c r="K325" s="2">
        <v>38720</v>
      </c>
      <c r="L325">
        <v>2.5724999999999998</v>
      </c>
      <c r="M325" s="2">
        <v>38721</v>
      </c>
      <c r="N325">
        <v>2.63</v>
      </c>
      <c r="O325" s="2">
        <v>38722</v>
      </c>
      <c r="P325">
        <v>2.5975000000000001</v>
      </c>
      <c r="Q325" s="2">
        <v>38722</v>
      </c>
      <c r="R325">
        <v>2.6175000000000002</v>
      </c>
      <c r="S325" s="2">
        <v>38721</v>
      </c>
      <c r="T325">
        <v>2.6724999999999999</v>
      </c>
      <c r="U325" s="2">
        <v>38720</v>
      </c>
      <c r="V325">
        <v>2.7</v>
      </c>
      <c r="W325" s="2">
        <v>38673</v>
      </c>
      <c r="X325">
        <v>2.7974999999999999</v>
      </c>
      <c r="Y325" s="2">
        <v>38720</v>
      </c>
      <c r="Z325">
        <v>2.7475000000000001</v>
      </c>
      <c r="AA325" s="2">
        <v>38722</v>
      </c>
      <c r="AB325">
        <v>2.7475000000000001</v>
      </c>
      <c r="AC325" s="2">
        <v>38726</v>
      </c>
      <c r="AD325">
        <v>2.8597999999999999</v>
      </c>
      <c r="AE325" s="2">
        <v>38727</v>
      </c>
      <c r="AF325">
        <v>2.96</v>
      </c>
    </row>
    <row r="326" spans="5:32" x14ac:dyDescent="0.25">
      <c r="E326" s="2">
        <v>38681</v>
      </c>
      <c r="F326">
        <v>2.4449999999999998</v>
      </c>
      <c r="G326" s="2">
        <v>38726</v>
      </c>
      <c r="H326">
        <v>2.4950000000000001</v>
      </c>
      <c r="I326" s="2">
        <v>38722</v>
      </c>
      <c r="J326">
        <v>2.4725000000000001</v>
      </c>
      <c r="K326" s="2">
        <v>38721</v>
      </c>
      <c r="L326">
        <v>2.56</v>
      </c>
      <c r="M326" s="2">
        <v>38722</v>
      </c>
      <c r="N326">
        <v>2.5925000000000002</v>
      </c>
      <c r="O326" s="2">
        <v>38723</v>
      </c>
      <c r="P326">
        <v>2.645</v>
      </c>
      <c r="Q326" s="2">
        <v>38723</v>
      </c>
      <c r="R326">
        <v>2.6550000000000002</v>
      </c>
      <c r="S326" s="2">
        <v>38722</v>
      </c>
      <c r="T326">
        <v>2.6375000000000002</v>
      </c>
      <c r="U326" s="2">
        <v>38721</v>
      </c>
      <c r="V326">
        <v>2.7025000000000001</v>
      </c>
      <c r="W326" s="2">
        <v>38674</v>
      </c>
      <c r="X326">
        <v>2.7450000000000001</v>
      </c>
      <c r="Y326" s="2">
        <v>38721</v>
      </c>
      <c r="Z326">
        <v>2.7475000000000001</v>
      </c>
      <c r="AA326" s="2">
        <v>38723</v>
      </c>
      <c r="AB326">
        <v>2.79</v>
      </c>
      <c r="AC326" s="2">
        <v>38727</v>
      </c>
      <c r="AD326">
        <v>2.8887999999999998</v>
      </c>
      <c r="AE326" s="2">
        <v>38728</v>
      </c>
      <c r="AF326">
        <v>3.0099</v>
      </c>
    </row>
    <row r="327" spans="5:32" x14ac:dyDescent="0.25">
      <c r="E327" s="2">
        <v>38684</v>
      </c>
      <c r="F327">
        <v>2.4358</v>
      </c>
      <c r="G327" s="2">
        <v>38727</v>
      </c>
      <c r="H327">
        <v>2.5274999999999999</v>
      </c>
      <c r="I327" s="2">
        <v>38723</v>
      </c>
      <c r="J327">
        <v>2.52</v>
      </c>
      <c r="K327" s="2">
        <v>38722</v>
      </c>
      <c r="L327">
        <v>2.5274999999999999</v>
      </c>
      <c r="M327" s="2">
        <v>38723</v>
      </c>
      <c r="N327">
        <v>2.645</v>
      </c>
      <c r="O327" s="2">
        <v>38726</v>
      </c>
      <c r="P327">
        <v>2.6508000000000003</v>
      </c>
      <c r="Q327" s="2">
        <v>38726</v>
      </c>
      <c r="R327">
        <v>2.6623000000000001</v>
      </c>
      <c r="S327" s="2">
        <v>38723</v>
      </c>
      <c r="T327">
        <v>2.665</v>
      </c>
      <c r="U327" s="2">
        <v>38722</v>
      </c>
      <c r="V327">
        <v>2.6524999999999999</v>
      </c>
      <c r="W327" s="2">
        <v>38677</v>
      </c>
      <c r="X327">
        <v>2.7574999999999998</v>
      </c>
      <c r="Y327" s="2">
        <v>38722</v>
      </c>
      <c r="Z327">
        <v>2.6825000000000001</v>
      </c>
      <c r="AA327" s="2">
        <v>38726</v>
      </c>
      <c r="AB327">
        <v>2.7549999999999999</v>
      </c>
      <c r="AC327" s="2">
        <v>38728</v>
      </c>
      <c r="AD327">
        <v>2.9138999999999999</v>
      </c>
      <c r="AE327" s="2">
        <v>38729</v>
      </c>
      <c r="AF327">
        <v>3.0019</v>
      </c>
    </row>
    <row r="328" spans="5:32" x14ac:dyDescent="0.25">
      <c r="E328" s="2">
        <v>38685</v>
      </c>
      <c r="F328">
        <v>2.4369000000000001</v>
      </c>
      <c r="G328" s="2">
        <v>38728</v>
      </c>
      <c r="H328">
        <v>2.5112000000000001</v>
      </c>
      <c r="I328" s="2">
        <v>38726</v>
      </c>
      <c r="J328">
        <v>2.5499999999999998</v>
      </c>
      <c r="K328" s="2">
        <v>38723</v>
      </c>
      <c r="L328">
        <v>2.58</v>
      </c>
      <c r="M328" s="2">
        <v>38726</v>
      </c>
      <c r="N328">
        <v>2.66</v>
      </c>
      <c r="O328" s="2">
        <v>38727</v>
      </c>
      <c r="P328">
        <v>2.6924999999999999</v>
      </c>
      <c r="Q328" s="2">
        <v>38727</v>
      </c>
      <c r="R328">
        <v>2.6949999999999998</v>
      </c>
      <c r="S328" s="2">
        <v>38726</v>
      </c>
      <c r="T328">
        <v>2.6675</v>
      </c>
      <c r="U328" s="2">
        <v>38723</v>
      </c>
      <c r="V328">
        <v>2.665</v>
      </c>
      <c r="W328" s="2">
        <v>38678</v>
      </c>
      <c r="X328">
        <v>2.7875000000000001</v>
      </c>
      <c r="Y328" s="2">
        <v>38723</v>
      </c>
      <c r="Z328">
        <v>2.74</v>
      </c>
      <c r="AA328" s="2">
        <v>38727</v>
      </c>
      <c r="AB328">
        <v>2.8125</v>
      </c>
      <c r="AC328" s="2">
        <v>38729</v>
      </c>
      <c r="AD328">
        <v>2.9047000000000001</v>
      </c>
      <c r="AE328" s="2">
        <v>38730</v>
      </c>
      <c r="AF328">
        <v>2.92</v>
      </c>
    </row>
    <row r="329" spans="5:32" x14ac:dyDescent="0.25">
      <c r="E329" s="2">
        <v>38686</v>
      </c>
      <c r="F329">
        <v>2.38</v>
      </c>
      <c r="G329" s="2">
        <v>38729</v>
      </c>
      <c r="H329">
        <v>2.58</v>
      </c>
      <c r="I329" s="2">
        <v>38727</v>
      </c>
      <c r="J329">
        <v>2.6074999999999999</v>
      </c>
      <c r="K329" s="2">
        <v>38726</v>
      </c>
      <c r="L329">
        <v>2.6025</v>
      </c>
      <c r="M329" s="2">
        <v>38727</v>
      </c>
      <c r="N329">
        <v>2.6675</v>
      </c>
      <c r="O329" s="2">
        <v>38728</v>
      </c>
      <c r="P329">
        <v>2.7065000000000001</v>
      </c>
      <c r="Q329" s="2">
        <v>38728</v>
      </c>
      <c r="R329">
        <v>2.6974999999999998</v>
      </c>
      <c r="S329" s="2">
        <v>38727</v>
      </c>
      <c r="T329">
        <v>2.7025000000000001</v>
      </c>
      <c r="U329" s="2">
        <v>38726</v>
      </c>
      <c r="V329">
        <v>2.6775000000000002</v>
      </c>
      <c r="W329" s="2">
        <v>38679</v>
      </c>
      <c r="X329">
        <v>2.7675000000000001</v>
      </c>
      <c r="Y329" s="2">
        <v>38726</v>
      </c>
      <c r="Z329">
        <v>2.7075</v>
      </c>
      <c r="AA329" s="2">
        <v>38728</v>
      </c>
      <c r="AB329">
        <v>2.8025000000000002</v>
      </c>
      <c r="AC329" s="2">
        <v>38730</v>
      </c>
      <c r="AD329">
        <v>2.85</v>
      </c>
      <c r="AE329" s="2">
        <v>38733</v>
      </c>
      <c r="AF329">
        <v>2.91</v>
      </c>
    </row>
    <row r="330" spans="5:32" x14ac:dyDescent="0.25">
      <c r="E330" s="2">
        <v>38687</v>
      </c>
      <c r="F330">
        <v>2.2919999999999998</v>
      </c>
      <c r="G330" s="2">
        <v>38730</v>
      </c>
      <c r="H330">
        <v>2.5874999999999999</v>
      </c>
      <c r="I330" s="2">
        <v>38728</v>
      </c>
      <c r="J330">
        <v>2.609</v>
      </c>
      <c r="K330" s="2">
        <v>38727</v>
      </c>
      <c r="L330">
        <v>2.6274999999999999</v>
      </c>
      <c r="M330" s="2">
        <v>38728</v>
      </c>
      <c r="N330">
        <v>2.6671</v>
      </c>
      <c r="O330" s="2">
        <v>38729</v>
      </c>
      <c r="P330">
        <v>2.6775000000000002</v>
      </c>
      <c r="Q330" s="2">
        <v>38729</v>
      </c>
      <c r="R330">
        <v>2.7075</v>
      </c>
      <c r="S330" s="2">
        <v>38728</v>
      </c>
      <c r="T330">
        <v>2.7286999999999999</v>
      </c>
      <c r="U330" s="2">
        <v>38727</v>
      </c>
      <c r="V330">
        <v>2.71</v>
      </c>
      <c r="W330" s="2">
        <v>38680</v>
      </c>
      <c r="X330">
        <v>2.75</v>
      </c>
      <c r="Y330" s="2">
        <v>38727</v>
      </c>
      <c r="Z330">
        <v>2.7625000000000002</v>
      </c>
      <c r="AA330" s="2">
        <v>38729</v>
      </c>
      <c r="AB330">
        <v>2.8050000000000002</v>
      </c>
      <c r="AC330" s="2">
        <v>38733</v>
      </c>
      <c r="AD330">
        <v>2.92</v>
      </c>
      <c r="AE330" s="2">
        <v>38734</v>
      </c>
      <c r="AF330">
        <v>2.96</v>
      </c>
    </row>
    <row r="331" spans="5:32" x14ac:dyDescent="0.25">
      <c r="E331" s="2">
        <v>38688</v>
      </c>
      <c r="F331">
        <v>2.1800000000000002</v>
      </c>
      <c r="G331" s="2">
        <v>38733</v>
      </c>
      <c r="H331">
        <v>2.57</v>
      </c>
      <c r="I331" s="2">
        <v>38729</v>
      </c>
      <c r="J331">
        <v>2.625</v>
      </c>
      <c r="K331" s="2">
        <v>38728</v>
      </c>
      <c r="L331">
        <v>2.6524999999999999</v>
      </c>
      <c r="M331" s="2">
        <v>38729</v>
      </c>
      <c r="N331">
        <v>2.6524999999999999</v>
      </c>
      <c r="O331" s="2">
        <v>38730</v>
      </c>
      <c r="P331">
        <v>2.6749999999999998</v>
      </c>
      <c r="Q331" s="2">
        <v>38730</v>
      </c>
      <c r="R331">
        <v>2.67</v>
      </c>
      <c r="S331" s="2">
        <v>38729</v>
      </c>
      <c r="T331">
        <v>2.7175000000000002</v>
      </c>
      <c r="U331" s="2">
        <v>38728</v>
      </c>
      <c r="V331">
        <v>2.7025000000000001</v>
      </c>
      <c r="W331" s="2">
        <v>38681</v>
      </c>
      <c r="X331">
        <v>2.7475000000000001</v>
      </c>
      <c r="Y331" s="2">
        <v>38728</v>
      </c>
      <c r="Z331">
        <v>2.7475000000000001</v>
      </c>
      <c r="AA331" s="2">
        <v>38730</v>
      </c>
      <c r="AB331">
        <v>2.7949999999999999</v>
      </c>
      <c r="AC331" s="2">
        <v>38734</v>
      </c>
      <c r="AD331">
        <v>2.86</v>
      </c>
      <c r="AE331" s="2">
        <v>38735</v>
      </c>
      <c r="AF331">
        <v>2.9805999999999999</v>
      </c>
    </row>
    <row r="332" spans="5:32" x14ac:dyDescent="0.25">
      <c r="E332" s="2">
        <v>38691</v>
      </c>
      <c r="F332">
        <v>2.25</v>
      </c>
      <c r="G332" s="2">
        <v>38734</v>
      </c>
      <c r="H332">
        <v>2.6550000000000002</v>
      </c>
      <c r="I332" s="2">
        <v>38730</v>
      </c>
      <c r="J332">
        <v>2.62</v>
      </c>
      <c r="K332" s="2">
        <v>38729</v>
      </c>
      <c r="L332">
        <v>2.6724999999999999</v>
      </c>
      <c r="M332" s="2">
        <v>38730</v>
      </c>
      <c r="N332">
        <v>2.6749999999999998</v>
      </c>
      <c r="O332" s="2">
        <v>38733</v>
      </c>
      <c r="P332">
        <v>2.6775000000000002</v>
      </c>
      <c r="Q332" s="2">
        <v>38733</v>
      </c>
      <c r="R332">
        <v>2.68</v>
      </c>
      <c r="S332" s="2">
        <v>38730</v>
      </c>
      <c r="T332">
        <v>2.6775000000000002</v>
      </c>
      <c r="U332" s="2">
        <v>38729</v>
      </c>
      <c r="V332">
        <v>2.7225000000000001</v>
      </c>
      <c r="W332" s="2">
        <v>38684</v>
      </c>
      <c r="X332">
        <v>2.7524999999999999</v>
      </c>
      <c r="Y332" s="2">
        <v>38729</v>
      </c>
      <c r="Z332">
        <v>2.75</v>
      </c>
      <c r="AA332" s="2">
        <v>38733</v>
      </c>
      <c r="AB332">
        <v>2.8025000000000002</v>
      </c>
      <c r="AC332" s="2">
        <v>38735</v>
      </c>
      <c r="AD332">
        <v>2.8963999999999999</v>
      </c>
      <c r="AE332" s="2">
        <v>38736</v>
      </c>
      <c r="AF332">
        <v>2.9838</v>
      </c>
    </row>
    <row r="333" spans="5:32" x14ac:dyDescent="0.25">
      <c r="E333" s="2">
        <v>38692</v>
      </c>
      <c r="F333">
        <v>2.2919999999999998</v>
      </c>
      <c r="G333" s="2">
        <v>38735</v>
      </c>
      <c r="H333">
        <v>2.5575000000000001</v>
      </c>
      <c r="I333" s="2">
        <v>38733</v>
      </c>
      <c r="J333">
        <v>2.61</v>
      </c>
      <c r="K333" s="2">
        <v>38730</v>
      </c>
      <c r="L333">
        <v>2.6574999999999998</v>
      </c>
      <c r="M333" s="2">
        <v>38733</v>
      </c>
      <c r="N333">
        <v>2.6724999999999999</v>
      </c>
      <c r="O333" s="2">
        <v>38734</v>
      </c>
      <c r="P333">
        <v>2.6924999999999999</v>
      </c>
      <c r="Q333" s="2">
        <v>38734</v>
      </c>
      <c r="R333">
        <v>2.7025000000000001</v>
      </c>
      <c r="S333" s="2">
        <v>38733</v>
      </c>
      <c r="T333">
        <v>2.68</v>
      </c>
      <c r="U333" s="2">
        <v>38730</v>
      </c>
      <c r="V333">
        <v>2.6825000000000001</v>
      </c>
      <c r="W333" s="2">
        <v>38685</v>
      </c>
      <c r="X333">
        <v>2.7612000000000001</v>
      </c>
      <c r="Y333" s="2">
        <v>38730</v>
      </c>
      <c r="Z333">
        <v>2.7324999999999999</v>
      </c>
      <c r="AA333" s="2">
        <v>38734</v>
      </c>
      <c r="AB333">
        <v>2.8025000000000002</v>
      </c>
      <c r="AC333" s="2">
        <v>38736</v>
      </c>
      <c r="AD333">
        <v>2.8932000000000002</v>
      </c>
      <c r="AE333" s="2">
        <v>38737</v>
      </c>
      <c r="AF333">
        <v>2.9855999999999998</v>
      </c>
    </row>
    <row r="334" spans="5:32" x14ac:dyDescent="0.25">
      <c r="E334" s="2">
        <v>38693</v>
      </c>
      <c r="F334">
        <v>2.2919999999999998</v>
      </c>
      <c r="G334" s="2">
        <v>38736</v>
      </c>
      <c r="H334">
        <v>2.6425000000000001</v>
      </c>
      <c r="I334" s="2">
        <v>38734</v>
      </c>
      <c r="J334">
        <v>2.6775000000000002</v>
      </c>
      <c r="K334" s="2">
        <v>38733</v>
      </c>
      <c r="L334">
        <v>2.6550000000000002</v>
      </c>
      <c r="M334" s="2">
        <v>38734</v>
      </c>
      <c r="N334">
        <v>2.6974999999999998</v>
      </c>
      <c r="O334" s="2">
        <v>38735</v>
      </c>
      <c r="P334">
        <v>2.6724999999999999</v>
      </c>
      <c r="Q334" s="2">
        <v>38735</v>
      </c>
      <c r="R334">
        <v>2.7075</v>
      </c>
      <c r="S334" s="2">
        <v>38734</v>
      </c>
      <c r="T334">
        <v>2.7075</v>
      </c>
      <c r="U334" s="2">
        <v>38733</v>
      </c>
      <c r="V334">
        <v>2.6850000000000001</v>
      </c>
      <c r="W334" s="2">
        <v>38686</v>
      </c>
      <c r="X334">
        <v>2.7675000000000001</v>
      </c>
      <c r="Y334" s="2">
        <v>38733</v>
      </c>
      <c r="Z334">
        <v>2.74</v>
      </c>
      <c r="AA334" s="2">
        <v>38735</v>
      </c>
      <c r="AB334">
        <v>2.8075000000000001</v>
      </c>
      <c r="AC334" s="2">
        <v>38737</v>
      </c>
      <c r="AD334">
        <v>2.9037999999999999</v>
      </c>
      <c r="AE334" s="2">
        <v>38740</v>
      </c>
      <c r="AF334">
        <v>2.9758</v>
      </c>
    </row>
    <row r="335" spans="5:32" x14ac:dyDescent="0.25">
      <c r="E335" s="2">
        <v>38694</v>
      </c>
      <c r="F335">
        <v>2.1</v>
      </c>
      <c r="G335" s="2">
        <v>38737</v>
      </c>
      <c r="H335">
        <v>2.6425000000000001</v>
      </c>
      <c r="I335" s="2">
        <v>38735</v>
      </c>
      <c r="J335">
        <v>2.6274999999999999</v>
      </c>
      <c r="K335" s="2">
        <v>38734</v>
      </c>
      <c r="L335">
        <v>2.7075</v>
      </c>
      <c r="M335" s="2">
        <v>38735</v>
      </c>
      <c r="N335">
        <v>2.67</v>
      </c>
      <c r="O335" s="2">
        <v>38736</v>
      </c>
      <c r="P335">
        <v>2.7175000000000002</v>
      </c>
      <c r="Q335" s="2">
        <v>38736</v>
      </c>
      <c r="R335">
        <v>2.73</v>
      </c>
      <c r="S335" s="2">
        <v>38735</v>
      </c>
      <c r="T335">
        <v>2.7124999999999999</v>
      </c>
      <c r="U335" s="2">
        <v>38734</v>
      </c>
      <c r="V335">
        <v>2.71</v>
      </c>
      <c r="W335" s="2">
        <v>38687</v>
      </c>
      <c r="X335">
        <v>2.7675000000000001</v>
      </c>
      <c r="Y335" s="2">
        <v>38734</v>
      </c>
      <c r="Z335">
        <v>2.75</v>
      </c>
      <c r="AA335" s="2">
        <v>38736</v>
      </c>
      <c r="AB335">
        <v>2.84</v>
      </c>
      <c r="AC335" s="2">
        <v>38740</v>
      </c>
      <c r="AD335">
        <v>2.8834999999999997</v>
      </c>
      <c r="AE335" s="2">
        <v>38741</v>
      </c>
      <c r="AF335">
        <v>2.9731999999999998</v>
      </c>
    </row>
    <row r="336" spans="5:32" x14ac:dyDescent="0.25">
      <c r="E336" s="2">
        <v>38695</v>
      </c>
      <c r="F336">
        <v>2.2919999999999998</v>
      </c>
      <c r="G336" s="2">
        <v>38740</v>
      </c>
      <c r="H336">
        <v>2.6574999999999998</v>
      </c>
      <c r="I336" s="2">
        <v>38736</v>
      </c>
      <c r="J336">
        <v>2.6825000000000001</v>
      </c>
      <c r="K336" s="2">
        <v>38735</v>
      </c>
      <c r="L336">
        <v>2.6749999999999998</v>
      </c>
      <c r="M336" s="2">
        <v>38736</v>
      </c>
      <c r="N336">
        <v>2.7124999999999999</v>
      </c>
      <c r="O336" s="2">
        <v>38737</v>
      </c>
      <c r="P336">
        <v>2.7225000000000001</v>
      </c>
      <c r="Q336" s="2">
        <v>38737</v>
      </c>
      <c r="R336">
        <v>2.7324999999999999</v>
      </c>
      <c r="S336" s="2">
        <v>38736</v>
      </c>
      <c r="T336">
        <v>2.7374999999999998</v>
      </c>
      <c r="U336" s="2">
        <v>38735</v>
      </c>
      <c r="V336">
        <v>2.7124999999999999</v>
      </c>
      <c r="W336" s="2">
        <v>38688</v>
      </c>
      <c r="X336">
        <v>2.7450000000000001</v>
      </c>
      <c r="Y336" s="2">
        <v>38735</v>
      </c>
      <c r="Z336">
        <v>2.7524999999999999</v>
      </c>
      <c r="AA336" s="2">
        <v>38737</v>
      </c>
      <c r="AB336">
        <v>2.8925000000000001</v>
      </c>
      <c r="AC336" s="2">
        <v>38741</v>
      </c>
      <c r="AD336">
        <v>2.8891</v>
      </c>
      <c r="AE336" s="2">
        <v>38742</v>
      </c>
      <c r="AF336">
        <v>2.99</v>
      </c>
    </row>
    <row r="337" spans="5:32" x14ac:dyDescent="0.25">
      <c r="E337" s="2">
        <v>38698</v>
      </c>
      <c r="F337">
        <v>2.5</v>
      </c>
      <c r="G337" s="2">
        <v>38741</v>
      </c>
      <c r="H337">
        <v>2.6425000000000001</v>
      </c>
      <c r="I337" s="2">
        <v>38737</v>
      </c>
      <c r="J337">
        <v>2.6875</v>
      </c>
      <c r="K337" s="2">
        <v>38736</v>
      </c>
      <c r="L337">
        <v>2.6924999999999999</v>
      </c>
      <c r="M337" s="2">
        <v>38737</v>
      </c>
      <c r="N337">
        <v>2.7225000000000001</v>
      </c>
      <c r="O337" s="2">
        <v>38740</v>
      </c>
      <c r="P337">
        <v>2.7199999999999998</v>
      </c>
      <c r="Q337" s="2">
        <v>38740</v>
      </c>
      <c r="R337">
        <v>2.7199999999999998</v>
      </c>
      <c r="S337" s="2">
        <v>38737</v>
      </c>
      <c r="T337">
        <v>2.7324999999999999</v>
      </c>
      <c r="U337" s="2">
        <v>38736</v>
      </c>
      <c r="V337">
        <v>2.7524999999999999</v>
      </c>
      <c r="W337" s="2">
        <v>38691</v>
      </c>
      <c r="X337">
        <v>2.83</v>
      </c>
      <c r="Y337" s="2">
        <v>38736</v>
      </c>
      <c r="Z337">
        <v>2.7925</v>
      </c>
      <c r="AA337" s="2">
        <v>38740</v>
      </c>
      <c r="AB337">
        <v>2.8275000000000001</v>
      </c>
      <c r="AC337" s="2">
        <v>38742</v>
      </c>
      <c r="AD337">
        <v>2.89</v>
      </c>
      <c r="AE337" s="2">
        <v>38743</v>
      </c>
      <c r="AF337">
        <v>3.04</v>
      </c>
    </row>
    <row r="338" spans="5:32" x14ac:dyDescent="0.25">
      <c r="E338" s="2">
        <v>38699</v>
      </c>
      <c r="F338">
        <v>2.17</v>
      </c>
      <c r="G338" s="2">
        <v>38742</v>
      </c>
      <c r="H338">
        <v>2.6124999999999998</v>
      </c>
      <c r="I338" s="2">
        <v>38740</v>
      </c>
      <c r="J338">
        <v>2.6675</v>
      </c>
      <c r="K338" s="2">
        <v>38737</v>
      </c>
      <c r="L338">
        <v>2.7025000000000001</v>
      </c>
      <c r="M338" s="2">
        <v>38740</v>
      </c>
      <c r="N338">
        <v>2.7225000000000001</v>
      </c>
      <c r="O338" s="2">
        <v>38741</v>
      </c>
      <c r="P338">
        <v>2.7149999999999999</v>
      </c>
      <c r="Q338" s="2">
        <v>38741</v>
      </c>
      <c r="R338">
        <v>2.7124999999999999</v>
      </c>
      <c r="S338" s="2">
        <v>38740</v>
      </c>
      <c r="T338">
        <v>2.7275</v>
      </c>
      <c r="U338" s="2">
        <v>38737</v>
      </c>
      <c r="V338">
        <v>2.7374999999999998</v>
      </c>
      <c r="W338" s="2">
        <v>38692</v>
      </c>
      <c r="X338">
        <v>2.7675000000000001</v>
      </c>
      <c r="Y338" s="2">
        <v>38737</v>
      </c>
      <c r="Z338">
        <v>2.8125</v>
      </c>
      <c r="AA338" s="2">
        <v>38741</v>
      </c>
      <c r="AB338">
        <v>2.8075000000000001</v>
      </c>
      <c r="AC338" s="2">
        <v>38743</v>
      </c>
      <c r="AD338">
        <v>2.93</v>
      </c>
      <c r="AE338" s="2">
        <v>38744</v>
      </c>
      <c r="AF338">
        <v>3.07</v>
      </c>
    </row>
    <row r="339" spans="5:32" x14ac:dyDescent="0.25">
      <c r="E339" s="2">
        <v>38700</v>
      </c>
      <c r="F339">
        <v>2.13</v>
      </c>
      <c r="G339" s="2">
        <v>38743</v>
      </c>
      <c r="H339">
        <v>2.68</v>
      </c>
      <c r="I339" s="2">
        <v>38741</v>
      </c>
      <c r="J339">
        <v>2.6574999999999998</v>
      </c>
      <c r="K339" s="2">
        <v>38740</v>
      </c>
      <c r="L339">
        <v>2.7025000000000001</v>
      </c>
      <c r="M339" s="2">
        <v>38741</v>
      </c>
      <c r="N339">
        <v>2.7124999999999999</v>
      </c>
      <c r="O339" s="2">
        <v>38742</v>
      </c>
      <c r="P339">
        <v>2.7075</v>
      </c>
      <c r="Q339" s="2">
        <v>38742</v>
      </c>
      <c r="R339">
        <v>2.7124999999999999</v>
      </c>
      <c r="S339" s="2">
        <v>38741</v>
      </c>
      <c r="T339">
        <v>2.7107999999999999</v>
      </c>
      <c r="U339" s="2">
        <v>38740</v>
      </c>
      <c r="V339">
        <v>2.7374999999999998</v>
      </c>
      <c r="W339" s="2">
        <v>38693</v>
      </c>
      <c r="X339">
        <v>2.7524999999999999</v>
      </c>
      <c r="Y339" s="2">
        <v>38740</v>
      </c>
      <c r="Z339">
        <v>2.7824999999999998</v>
      </c>
      <c r="AA339" s="2">
        <v>38742</v>
      </c>
      <c r="AB339">
        <v>2.8374999999999999</v>
      </c>
      <c r="AC339" s="2">
        <v>38744</v>
      </c>
      <c r="AD339">
        <v>2.96</v>
      </c>
      <c r="AE339" s="2">
        <v>38747</v>
      </c>
      <c r="AF339">
        <v>3.08</v>
      </c>
    </row>
    <row r="340" spans="5:32" x14ac:dyDescent="0.25">
      <c r="E340" s="2">
        <v>38701</v>
      </c>
      <c r="F340">
        <v>2.3102999999999998</v>
      </c>
      <c r="G340" s="2">
        <v>38744</v>
      </c>
      <c r="H340">
        <v>2.79</v>
      </c>
      <c r="I340" s="2">
        <v>38742</v>
      </c>
      <c r="J340">
        <v>2.6375000000000002</v>
      </c>
      <c r="K340" s="2">
        <v>38741</v>
      </c>
      <c r="L340">
        <v>2.6875</v>
      </c>
      <c r="M340" s="2">
        <v>38742</v>
      </c>
      <c r="N340">
        <v>2.6974999999999998</v>
      </c>
      <c r="O340" s="2">
        <v>38743</v>
      </c>
      <c r="P340">
        <v>2.7850000000000001</v>
      </c>
      <c r="Q340" s="2">
        <v>38743</v>
      </c>
      <c r="R340">
        <v>2.7949999999999999</v>
      </c>
      <c r="S340" s="2">
        <v>38742</v>
      </c>
      <c r="T340">
        <v>2.7175000000000002</v>
      </c>
      <c r="U340" s="2">
        <v>38741</v>
      </c>
      <c r="V340">
        <v>2.7225000000000001</v>
      </c>
      <c r="W340" s="2">
        <v>38694</v>
      </c>
      <c r="X340">
        <v>2.7225000000000001</v>
      </c>
      <c r="Y340" s="2">
        <v>38741</v>
      </c>
      <c r="Z340">
        <v>2.7694999999999999</v>
      </c>
      <c r="AA340" s="2">
        <v>38743</v>
      </c>
      <c r="AB340">
        <v>2.88</v>
      </c>
      <c r="AC340" s="2">
        <v>38747</v>
      </c>
      <c r="AD340">
        <v>2.98</v>
      </c>
      <c r="AE340" s="2">
        <v>38748</v>
      </c>
      <c r="AF340">
        <v>3.1145999999999998</v>
      </c>
    </row>
    <row r="341" spans="5:32" x14ac:dyDescent="0.25">
      <c r="E341" s="2">
        <v>38702</v>
      </c>
      <c r="F341">
        <v>2.1968999999999999</v>
      </c>
      <c r="G341" s="2">
        <v>38747</v>
      </c>
      <c r="H341">
        <v>2.7524999999999999</v>
      </c>
      <c r="I341" s="2">
        <v>38743</v>
      </c>
      <c r="J341">
        <v>2.73</v>
      </c>
      <c r="K341" s="2">
        <v>38742</v>
      </c>
      <c r="L341">
        <v>2.6724999999999999</v>
      </c>
      <c r="M341" s="2">
        <v>38743</v>
      </c>
      <c r="N341">
        <v>2.7650000000000001</v>
      </c>
      <c r="O341" s="2">
        <v>38744</v>
      </c>
      <c r="P341">
        <v>2.8149999999999999</v>
      </c>
      <c r="Q341" s="2">
        <v>38744</v>
      </c>
      <c r="R341">
        <v>2.8250000000000002</v>
      </c>
      <c r="S341" s="2">
        <v>38743</v>
      </c>
      <c r="T341">
        <v>2.7578</v>
      </c>
      <c r="U341" s="2">
        <v>38742</v>
      </c>
      <c r="V341">
        <v>2.7324999999999999</v>
      </c>
      <c r="W341" s="2">
        <v>38695</v>
      </c>
      <c r="X341">
        <v>2.7774999999999999</v>
      </c>
      <c r="Y341" s="2">
        <v>38742</v>
      </c>
      <c r="Z341">
        <v>2.7875000000000001</v>
      </c>
      <c r="AA341" s="2">
        <v>38744</v>
      </c>
      <c r="AB341">
        <v>2.91</v>
      </c>
      <c r="AC341" s="2">
        <v>38748</v>
      </c>
      <c r="AD341">
        <v>3.0249999999999999</v>
      </c>
      <c r="AE341" s="2">
        <v>38749</v>
      </c>
      <c r="AF341">
        <v>3.1</v>
      </c>
    </row>
    <row r="342" spans="5:32" x14ac:dyDescent="0.25">
      <c r="E342" s="2">
        <v>38705</v>
      </c>
      <c r="F342">
        <v>2.04</v>
      </c>
      <c r="G342" s="2">
        <v>38748</v>
      </c>
      <c r="H342">
        <v>2.7824999999999998</v>
      </c>
      <c r="I342" s="2">
        <v>38744</v>
      </c>
      <c r="J342">
        <v>2.76</v>
      </c>
      <c r="K342" s="2">
        <v>38743</v>
      </c>
      <c r="L342">
        <v>2.75</v>
      </c>
      <c r="M342" s="2">
        <v>38744</v>
      </c>
      <c r="N342">
        <v>2.8050000000000002</v>
      </c>
      <c r="O342" s="2">
        <v>38747</v>
      </c>
      <c r="P342">
        <v>2.8075000000000001</v>
      </c>
      <c r="Q342" s="2">
        <v>38747</v>
      </c>
      <c r="R342">
        <v>2.8075000000000001</v>
      </c>
      <c r="S342" s="2">
        <v>38744</v>
      </c>
      <c r="T342">
        <v>2.7967</v>
      </c>
      <c r="U342" s="2">
        <v>38743</v>
      </c>
      <c r="V342">
        <v>2.7673000000000001</v>
      </c>
      <c r="W342" s="2">
        <v>38698</v>
      </c>
      <c r="X342">
        <v>2.7800000000000002</v>
      </c>
      <c r="Y342" s="2">
        <v>38743</v>
      </c>
      <c r="Z342">
        <v>2.87</v>
      </c>
      <c r="AA342" s="2">
        <v>38747</v>
      </c>
      <c r="AB342">
        <v>2.8975</v>
      </c>
      <c r="AC342" s="2">
        <v>38749</v>
      </c>
      <c r="AD342">
        <v>2.98</v>
      </c>
      <c r="AE342" s="2">
        <v>38750</v>
      </c>
      <c r="AF342">
        <v>3.1231</v>
      </c>
    </row>
    <row r="343" spans="5:32" x14ac:dyDescent="0.25">
      <c r="E343" s="2">
        <v>38706</v>
      </c>
      <c r="F343">
        <v>1.99</v>
      </c>
      <c r="G343" s="2">
        <v>38749</v>
      </c>
      <c r="H343">
        <v>2.8224999999999998</v>
      </c>
      <c r="I343" s="2">
        <v>38747</v>
      </c>
      <c r="J343">
        <v>2.7574999999999998</v>
      </c>
      <c r="K343" s="2">
        <v>38744</v>
      </c>
      <c r="L343">
        <v>2.81</v>
      </c>
      <c r="M343" s="2">
        <v>38747</v>
      </c>
      <c r="N343">
        <v>2.7925</v>
      </c>
      <c r="O343" s="2">
        <v>38748</v>
      </c>
      <c r="P343">
        <v>2.8275000000000001</v>
      </c>
      <c r="Q343" s="2">
        <v>38748</v>
      </c>
      <c r="R343">
        <v>2.8275000000000001</v>
      </c>
      <c r="S343" s="2">
        <v>38747</v>
      </c>
      <c r="T343">
        <v>2.8125</v>
      </c>
      <c r="U343" s="2">
        <v>38744</v>
      </c>
      <c r="V343">
        <v>2.8007</v>
      </c>
      <c r="W343" s="2">
        <v>38699</v>
      </c>
      <c r="X343">
        <v>2.7650000000000001</v>
      </c>
      <c r="Y343" s="2">
        <v>38744</v>
      </c>
      <c r="Z343">
        <v>2.91</v>
      </c>
      <c r="AA343" s="2">
        <v>38748</v>
      </c>
      <c r="AB343">
        <v>2.9775</v>
      </c>
      <c r="AC343" s="2">
        <v>38750</v>
      </c>
      <c r="AD343">
        <v>3.0369999999999999</v>
      </c>
      <c r="AE343" s="2">
        <v>38751</v>
      </c>
      <c r="AF343">
        <v>3.1196999999999999</v>
      </c>
    </row>
    <row r="344" spans="5:32" x14ac:dyDescent="0.25">
      <c r="E344" s="2">
        <v>38707</v>
      </c>
      <c r="F344">
        <v>2.0081000000000002</v>
      </c>
      <c r="G344" s="2">
        <v>38750</v>
      </c>
      <c r="H344">
        <v>2.8425000000000002</v>
      </c>
      <c r="I344" s="2">
        <v>38748</v>
      </c>
      <c r="J344">
        <v>2.79</v>
      </c>
      <c r="K344" s="2">
        <v>38747</v>
      </c>
      <c r="L344">
        <v>2.7675000000000001</v>
      </c>
      <c r="M344" s="2">
        <v>38748</v>
      </c>
      <c r="N344">
        <v>2.8174999999999999</v>
      </c>
      <c r="O344" s="2">
        <v>38749</v>
      </c>
      <c r="P344">
        <v>2.86</v>
      </c>
      <c r="Q344" s="2">
        <v>38749</v>
      </c>
      <c r="R344">
        <v>2.855</v>
      </c>
      <c r="S344" s="2">
        <v>38748</v>
      </c>
      <c r="T344">
        <v>2.8374999999999999</v>
      </c>
      <c r="U344" s="2">
        <v>38747</v>
      </c>
      <c r="V344">
        <v>2.8125</v>
      </c>
      <c r="W344" s="2">
        <v>38700</v>
      </c>
      <c r="X344">
        <v>2.7349999999999999</v>
      </c>
      <c r="Y344" s="2">
        <v>38747</v>
      </c>
      <c r="Z344">
        <v>2.8475000000000001</v>
      </c>
      <c r="AA344" s="2">
        <v>38749</v>
      </c>
      <c r="AB344">
        <v>2.9675000000000002</v>
      </c>
      <c r="AC344" s="2">
        <v>38751</v>
      </c>
      <c r="AD344">
        <v>3.01</v>
      </c>
      <c r="AE344" s="2">
        <v>38754</v>
      </c>
      <c r="AF344">
        <v>3.13</v>
      </c>
    </row>
    <row r="345" spans="5:32" x14ac:dyDescent="0.25">
      <c r="E345" s="2">
        <v>38708</v>
      </c>
      <c r="F345">
        <v>2.1101999999999999</v>
      </c>
      <c r="G345" s="2">
        <v>38751</v>
      </c>
      <c r="H345">
        <v>2.8224999999999998</v>
      </c>
      <c r="I345" s="2">
        <v>38749</v>
      </c>
      <c r="J345">
        <v>2.8475000000000001</v>
      </c>
      <c r="K345" s="2">
        <v>38748</v>
      </c>
      <c r="L345">
        <v>2.7824999999999998</v>
      </c>
      <c r="M345" s="2">
        <v>38749</v>
      </c>
      <c r="N345">
        <v>2.83</v>
      </c>
      <c r="O345" s="2">
        <v>38750</v>
      </c>
      <c r="P345">
        <v>2.8374999999999999</v>
      </c>
      <c r="Q345" s="2">
        <v>38750</v>
      </c>
      <c r="R345">
        <v>2.8403</v>
      </c>
      <c r="S345" s="2">
        <v>38749</v>
      </c>
      <c r="T345">
        <v>2.8624999999999998</v>
      </c>
      <c r="U345" s="2">
        <v>38748</v>
      </c>
      <c r="V345">
        <v>2.8374999999999999</v>
      </c>
      <c r="W345" s="2">
        <v>38701</v>
      </c>
      <c r="X345">
        <v>2.73</v>
      </c>
      <c r="Y345" s="2">
        <v>38748</v>
      </c>
      <c r="Z345">
        <v>2.9125000000000001</v>
      </c>
      <c r="AA345" s="2">
        <v>38750</v>
      </c>
      <c r="AB345">
        <v>2.956</v>
      </c>
      <c r="AC345" s="2">
        <v>38754</v>
      </c>
      <c r="AD345">
        <v>3.01</v>
      </c>
      <c r="AE345" s="2">
        <v>38755</v>
      </c>
      <c r="AF345">
        <v>3.1236999999999999</v>
      </c>
    </row>
    <row r="346" spans="5:32" x14ac:dyDescent="0.25">
      <c r="E346" s="2">
        <v>38709</v>
      </c>
      <c r="F346">
        <v>2.5350000000000001</v>
      </c>
      <c r="G346" s="2">
        <v>38754</v>
      </c>
      <c r="H346">
        <v>2.88</v>
      </c>
      <c r="I346" s="2">
        <v>38750</v>
      </c>
      <c r="J346">
        <v>2.8010000000000002</v>
      </c>
      <c r="K346" s="2">
        <v>38749</v>
      </c>
      <c r="L346">
        <v>2.81</v>
      </c>
      <c r="M346" s="2">
        <v>38750</v>
      </c>
      <c r="N346">
        <v>2.8075000000000001</v>
      </c>
      <c r="O346" s="2">
        <v>38751</v>
      </c>
      <c r="P346">
        <v>2.8325</v>
      </c>
      <c r="Q346" s="2">
        <v>38751</v>
      </c>
      <c r="R346">
        <v>2.8224999999999998</v>
      </c>
      <c r="S346" s="2">
        <v>38750</v>
      </c>
      <c r="T346">
        <v>2.8425000000000002</v>
      </c>
      <c r="U346" s="2">
        <v>38749</v>
      </c>
      <c r="V346">
        <v>2.8574999999999999</v>
      </c>
      <c r="W346" s="2">
        <v>38702</v>
      </c>
      <c r="X346">
        <v>2.6724999999999999</v>
      </c>
      <c r="Y346" s="2">
        <v>38749</v>
      </c>
      <c r="Z346">
        <v>2.895</v>
      </c>
      <c r="AA346" s="2">
        <v>38751</v>
      </c>
      <c r="AB346">
        <v>2.9525000000000001</v>
      </c>
      <c r="AC346" s="2">
        <v>38755</v>
      </c>
      <c r="AD346">
        <v>3.0381</v>
      </c>
      <c r="AE346" s="2">
        <v>38756</v>
      </c>
      <c r="AF346">
        <v>3.1091000000000002</v>
      </c>
    </row>
    <row r="347" spans="5:32" x14ac:dyDescent="0.25">
      <c r="E347" s="2">
        <v>38712</v>
      </c>
      <c r="F347">
        <v>1.97</v>
      </c>
      <c r="G347" s="2">
        <v>38755</v>
      </c>
      <c r="H347">
        <v>2.7549999999999999</v>
      </c>
      <c r="I347" s="2">
        <v>38751</v>
      </c>
      <c r="J347">
        <v>2.8174999999999999</v>
      </c>
      <c r="K347" s="2">
        <v>38750</v>
      </c>
      <c r="L347">
        <v>2.7974999999999999</v>
      </c>
      <c r="M347" s="2">
        <v>38751</v>
      </c>
      <c r="N347">
        <v>2.8025000000000002</v>
      </c>
      <c r="O347" s="2">
        <v>38754</v>
      </c>
      <c r="P347">
        <v>2.8675000000000002</v>
      </c>
      <c r="Q347" s="2">
        <v>38754</v>
      </c>
      <c r="R347">
        <v>2.8525</v>
      </c>
      <c r="S347" s="2">
        <v>38751</v>
      </c>
      <c r="T347">
        <v>2.8325</v>
      </c>
      <c r="U347" s="2">
        <v>38750</v>
      </c>
      <c r="V347">
        <v>2.84</v>
      </c>
      <c r="W347" s="2">
        <v>38705</v>
      </c>
      <c r="X347">
        <v>2.6974999999999998</v>
      </c>
      <c r="Y347" s="2">
        <v>38750</v>
      </c>
      <c r="Z347">
        <v>2.8754</v>
      </c>
      <c r="AA347" s="2">
        <v>38754</v>
      </c>
      <c r="AB347">
        <v>2.96</v>
      </c>
      <c r="AC347" s="2">
        <v>38756</v>
      </c>
      <c r="AD347">
        <v>2.99</v>
      </c>
      <c r="AE347" s="2">
        <v>38757</v>
      </c>
      <c r="AF347">
        <v>3.15</v>
      </c>
    </row>
    <row r="348" spans="5:32" x14ac:dyDescent="0.25">
      <c r="E348" s="2">
        <v>38713</v>
      </c>
      <c r="F348">
        <v>1.92</v>
      </c>
      <c r="G348" s="2">
        <v>38756</v>
      </c>
      <c r="H348">
        <v>2.7650000000000001</v>
      </c>
      <c r="I348" s="2">
        <v>38754</v>
      </c>
      <c r="J348">
        <v>2.8824999999999998</v>
      </c>
      <c r="K348" s="2">
        <v>38751</v>
      </c>
      <c r="L348">
        <v>2.7974999999999999</v>
      </c>
      <c r="M348" s="2">
        <v>38754</v>
      </c>
      <c r="N348">
        <v>2.8275000000000001</v>
      </c>
      <c r="O348" s="2">
        <v>38755</v>
      </c>
      <c r="P348">
        <v>2.8275000000000001</v>
      </c>
      <c r="Q348" s="2">
        <v>38755</v>
      </c>
      <c r="R348">
        <v>2.8149999999999999</v>
      </c>
      <c r="S348" s="2">
        <v>38754</v>
      </c>
      <c r="T348">
        <v>2.8574999999999999</v>
      </c>
      <c r="U348" s="2">
        <v>38751</v>
      </c>
      <c r="V348">
        <v>2.8275000000000001</v>
      </c>
      <c r="W348" s="2">
        <v>38706</v>
      </c>
      <c r="X348">
        <v>2.6974999999999998</v>
      </c>
      <c r="Y348" s="2">
        <v>38751</v>
      </c>
      <c r="Z348">
        <v>2.8875000000000002</v>
      </c>
      <c r="AA348" s="2">
        <v>38755</v>
      </c>
      <c r="AB348">
        <v>2.9474999999999998</v>
      </c>
      <c r="AC348" s="2">
        <v>38757</v>
      </c>
      <c r="AD348">
        <v>3.01</v>
      </c>
      <c r="AE348" s="2">
        <v>38758</v>
      </c>
      <c r="AF348">
        <v>2.99</v>
      </c>
    </row>
    <row r="349" spans="5:32" x14ac:dyDescent="0.25">
      <c r="E349" s="2">
        <v>38714</v>
      </c>
      <c r="F349">
        <v>2</v>
      </c>
      <c r="G349" s="2">
        <v>38757</v>
      </c>
      <c r="H349">
        <v>2.8325</v>
      </c>
      <c r="I349" s="2">
        <v>38755</v>
      </c>
      <c r="J349">
        <v>2.7850000000000001</v>
      </c>
      <c r="K349" s="2">
        <v>38754</v>
      </c>
      <c r="L349">
        <v>2.87</v>
      </c>
      <c r="M349" s="2">
        <v>38755</v>
      </c>
      <c r="N349">
        <v>2.7800000000000002</v>
      </c>
      <c r="O349" s="2">
        <v>38756</v>
      </c>
      <c r="P349">
        <v>2.8325</v>
      </c>
      <c r="Q349" s="2">
        <v>38756</v>
      </c>
      <c r="R349">
        <v>2.8174999999999999</v>
      </c>
      <c r="S349" s="2">
        <v>38755</v>
      </c>
      <c r="T349">
        <v>2.8325</v>
      </c>
      <c r="U349" s="2">
        <v>38754</v>
      </c>
      <c r="V349">
        <v>2.8525</v>
      </c>
      <c r="W349" s="2">
        <v>38707</v>
      </c>
      <c r="X349">
        <v>2.706</v>
      </c>
      <c r="Y349" s="2">
        <v>38754</v>
      </c>
      <c r="Z349">
        <v>2.9275000000000002</v>
      </c>
      <c r="AA349" s="2">
        <v>38756</v>
      </c>
      <c r="AB349">
        <v>2.9575</v>
      </c>
      <c r="AC349" s="2">
        <v>38758</v>
      </c>
      <c r="AD349">
        <v>3.05</v>
      </c>
      <c r="AE349" s="2">
        <v>38761</v>
      </c>
      <c r="AF349">
        <v>3.0935999999999999</v>
      </c>
    </row>
    <row r="350" spans="5:32" x14ac:dyDescent="0.25">
      <c r="E350" s="2">
        <v>38715</v>
      </c>
      <c r="F350">
        <v>2.1682999999999999</v>
      </c>
      <c r="G350" s="2">
        <v>38758</v>
      </c>
      <c r="H350">
        <v>2.8275000000000001</v>
      </c>
      <c r="I350" s="2">
        <v>38756</v>
      </c>
      <c r="J350">
        <v>2.8525</v>
      </c>
      <c r="K350" s="2">
        <v>38755</v>
      </c>
      <c r="L350">
        <v>2.8025000000000002</v>
      </c>
      <c r="M350" s="2">
        <v>38756</v>
      </c>
      <c r="N350">
        <v>2.7875000000000001</v>
      </c>
      <c r="O350" s="2">
        <v>38757</v>
      </c>
      <c r="P350">
        <v>2.835</v>
      </c>
      <c r="Q350" s="2">
        <v>38757</v>
      </c>
      <c r="R350">
        <v>2.8325</v>
      </c>
      <c r="S350" s="2">
        <v>38756</v>
      </c>
      <c r="T350">
        <v>2.8275000000000001</v>
      </c>
      <c r="U350" s="2">
        <v>38755</v>
      </c>
      <c r="V350">
        <v>2.83</v>
      </c>
      <c r="W350" s="2">
        <v>38708</v>
      </c>
      <c r="X350">
        <v>2.6785000000000001</v>
      </c>
      <c r="Y350" s="2">
        <v>38755</v>
      </c>
      <c r="Z350">
        <v>2.9024999999999999</v>
      </c>
      <c r="AA350" s="2">
        <v>38757</v>
      </c>
      <c r="AB350">
        <v>2.9775</v>
      </c>
      <c r="AC350" s="2">
        <v>38761</v>
      </c>
      <c r="AD350">
        <v>2.9958</v>
      </c>
      <c r="AE350" s="2">
        <v>38762</v>
      </c>
      <c r="AF350">
        <v>3.0746000000000002</v>
      </c>
    </row>
    <row r="351" spans="5:32" x14ac:dyDescent="0.25">
      <c r="E351" s="2">
        <v>38716</v>
      </c>
      <c r="F351">
        <v>2.12</v>
      </c>
      <c r="G351" s="2">
        <v>38761</v>
      </c>
      <c r="H351">
        <v>2.7658</v>
      </c>
      <c r="I351" s="2">
        <v>38757</v>
      </c>
      <c r="J351">
        <v>2.8325</v>
      </c>
      <c r="K351" s="2">
        <v>38756</v>
      </c>
      <c r="L351">
        <v>2.8025000000000002</v>
      </c>
      <c r="M351" s="2">
        <v>38757</v>
      </c>
      <c r="N351">
        <v>2.8075000000000001</v>
      </c>
      <c r="O351" s="2">
        <v>38758</v>
      </c>
      <c r="P351">
        <v>2.84</v>
      </c>
      <c r="Q351" s="2">
        <v>38758</v>
      </c>
      <c r="R351">
        <v>2.8174999999999999</v>
      </c>
      <c r="S351" s="2">
        <v>38757</v>
      </c>
      <c r="T351">
        <v>2.8374999999999999</v>
      </c>
      <c r="U351" s="2">
        <v>38756</v>
      </c>
      <c r="V351">
        <v>2.8224999999999998</v>
      </c>
      <c r="W351" s="2">
        <v>38709</v>
      </c>
      <c r="X351">
        <v>2.6749999999999998</v>
      </c>
      <c r="Y351" s="2">
        <v>38756</v>
      </c>
      <c r="Z351">
        <v>2.89</v>
      </c>
      <c r="AA351" s="2">
        <v>38758</v>
      </c>
      <c r="AB351">
        <v>2.9575</v>
      </c>
      <c r="AC351" s="2">
        <v>38762</v>
      </c>
      <c r="AD351">
        <v>2.9750000000000001</v>
      </c>
      <c r="AE351" s="2">
        <v>38763</v>
      </c>
      <c r="AF351">
        <v>3.0787</v>
      </c>
    </row>
    <row r="352" spans="5:32" x14ac:dyDescent="0.25">
      <c r="E352" s="2">
        <v>38719</v>
      </c>
      <c r="F352">
        <v>2.08</v>
      </c>
      <c r="G352" s="2">
        <v>38762</v>
      </c>
      <c r="H352">
        <v>2.7349999999999999</v>
      </c>
      <c r="I352" s="2">
        <v>38758</v>
      </c>
      <c r="J352">
        <v>2.8374999999999999</v>
      </c>
      <c r="K352" s="2">
        <v>38757</v>
      </c>
      <c r="L352">
        <v>2.8174999999999999</v>
      </c>
      <c r="M352" s="2">
        <v>38758</v>
      </c>
      <c r="N352">
        <v>2.8650000000000002</v>
      </c>
      <c r="O352" s="2">
        <v>38761</v>
      </c>
      <c r="P352">
        <v>2.7850000000000001</v>
      </c>
      <c r="Q352" s="2">
        <v>38761</v>
      </c>
      <c r="R352">
        <v>2.8090000000000002</v>
      </c>
      <c r="S352" s="2">
        <v>38758</v>
      </c>
      <c r="T352">
        <v>2.82</v>
      </c>
      <c r="U352" s="2">
        <v>38757</v>
      </c>
      <c r="V352">
        <v>2.8475000000000001</v>
      </c>
      <c r="W352" s="2">
        <v>38712</v>
      </c>
      <c r="X352">
        <v>2.6850000000000001</v>
      </c>
      <c r="Y352" s="2">
        <v>38757</v>
      </c>
      <c r="Z352">
        <v>2.91</v>
      </c>
      <c r="AA352" s="2">
        <v>38761</v>
      </c>
      <c r="AB352">
        <v>2.9525000000000001</v>
      </c>
      <c r="AC352" s="2">
        <v>38763</v>
      </c>
      <c r="AD352">
        <v>2.972</v>
      </c>
      <c r="AE352" s="2">
        <v>38764</v>
      </c>
      <c r="AF352">
        <v>3.13</v>
      </c>
    </row>
    <row r="353" spans="5:32" x14ac:dyDescent="0.25">
      <c r="E353" s="2">
        <v>38720</v>
      </c>
      <c r="F353">
        <v>2.2086999999999999</v>
      </c>
      <c r="G353" s="2">
        <v>38763</v>
      </c>
      <c r="H353">
        <v>2.7925</v>
      </c>
      <c r="I353" s="2">
        <v>38761</v>
      </c>
      <c r="J353">
        <v>2.7925</v>
      </c>
      <c r="K353" s="2">
        <v>38758</v>
      </c>
      <c r="L353">
        <v>2.8149999999999999</v>
      </c>
      <c r="M353" s="2">
        <v>38761</v>
      </c>
      <c r="N353">
        <v>2.7374999999999998</v>
      </c>
      <c r="O353" s="2">
        <v>38762</v>
      </c>
      <c r="P353">
        <v>2.7425000000000002</v>
      </c>
      <c r="Q353" s="2">
        <v>38762</v>
      </c>
      <c r="R353">
        <v>2.7475000000000001</v>
      </c>
      <c r="S353" s="2">
        <v>38761</v>
      </c>
      <c r="T353">
        <v>2.8149999999999999</v>
      </c>
      <c r="U353" s="2">
        <v>38758</v>
      </c>
      <c r="V353">
        <v>2.835</v>
      </c>
      <c r="W353" s="2">
        <v>38713</v>
      </c>
      <c r="X353">
        <v>2.665</v>
      </c>
      <c r="Y353" s="2">
        <v>38758</v>
      </c>
      <c r="Z353">
        <v>2.9050000000000002</v>
      </c>
      <c r="AA353" s="2">
        <v>38762</v>
      </c>
      <c r="AB353">
        <v>2.8952999999999998</v>
      </c>
      <c r="AC353" s="2">
        <v>38764</v>
      </c>
      <c r="AD353">
        <v>3.02</v>
      </c>
      <c r="AE353" s="2">
        <v>38765</v>
      </c>
      <c r="AF353">
        <v>3.09</v>
      </c>
    </row>
    <row r="354" spans="5:32" x14ac:dyDescent="0.25">
      <c r="E354" s="2">
        <v>38721</v>
      </c>
      <c r="F354">
        <v>2.2406000000000001</v>
      </c>
      <c r="G354" s="2">
        <v>38764</v>
      </c>
      <c r="H354">
        <v>2.8224999999999998</v>
      </c>
      <c r="I354" s="2">
        <v>38762</v>
      </c>
      <c r="J354">
        <v>2.7275</v>
      </c>
      <c r="K354" s="2">
        <v>38761</v>
      </c>
      <c r="L354">
        <v>2.7625000000000002</v>
      </c>
      <c r="M354" s="2">
        <v>38762</v>
      </c>
      <c r="N354">
        <v>2.7324999999999999</v>
      </c>
      <c r="O354" s="2">
        <v>38763</v>
      </c>
      <c r="P354">
        <v>2.7774999999999999</v>
      </c>
      <c r="Q354" s="2">
        <v>38763</v>
      </c>
      <c r="R354">
        <v>2.7749999999999999</v>
      </c>
      <c r="S354" s="2">
        <v>38762</v>
      </c>
      <c r="T354">
        <v>2.7625000000000002</v>
      </c>
      <c r="U354" s="2">
        <v>38761</v>
      </c>
      <c r="V354">
        <v>2.8125</v>
      </c>
      <c r="W354" s="2">
        <v>38714</v>
      </c>
      <c r="X354">
        <v>2.68</v>
      </c>
      <c r="Y354" s="2">
        <v>38761</v>
      </c>
      <c r="Z354">
        <v>2.8730000000000002</v>
      </c>
      <c r="AA354" s="2">
        <v>38763</v>
      </c>
      <c r="AB354">
        <v>2.9135999999999997</v>
      </c>
      <c r="AC354" s="2">
        <v>38765</v>
      </c>
      <c r="AD354">
        <v>2.98</v>
      </c>
      <c r="AE354" s="2">
        <v>38768</v>
      </c>
      <c r="AF354">
        <v>3.32</v>
      </c>
    </row>
    <row r="355" spans="5:32" x14ac:dyDescent="0.25">
      <c r="E355" s="2">
        <v>38722</v>
      </c>
      <c r="F355">
        <v>2.2629000000000001</v>
      </c>
      <c r="G355" s="2">
        <v>38765</v>
      </c>
      <c r="H355">
        <v>2.8149999999999999</v>
      </c>
      <c r="I355" s="2">
        <v>38763</v>
      </c>
      <c r="J355">
        <v>2.7675000000000001</v>
      </c>
      <c r="K355" s="2">
        <v>38762</v>
      </c>
      <c r="L355">
        <v>2.7275</v>
      </c>
      <c r="M355" s="2">
        <v>38763</v>
      </c>
      <c r="N355">
        <v>2.7725</v>
      </c>
      <c r="O355" s="2">
        <v>38764</v>
      </c>
      <c r="P355">
        <v>2.8075000000000001</v>
      </c>
      <c r="Q355" s="2">
        <v>38764</v>
      </c>
      <c r="R355">
        <v>2.8174999999999999</v>
      </c>
      <c r="S355" s="2">
        <v>38763</v>
      </c>
      <c r="T355">
        <v>2.7850000000000001</v>
      </c>
      <c r="U355" s="2">
        <v>38762</v>
      </c>
      <c r="V355">
        <v>2.7824999999999998</v>
      </c>
      <c r="W355" s="2">
        <v>38715</v>
      </c>
      <c r="X355">
        <v>2.67</v>
      </c>
      <c r="Y355" s="2">
        <v>38762</v>
      </c>
      <c r="Z355">
        <v>2.8449999999999998</v>
      </c>
      <c r="AA355" s="2">
        <v>38764</v>
      </c>
      <c r="AB355">
        <v>2.92</v>
      </c>
      <c r="AC355" s="2">
        <v>38768</v>
      </c>
      <c r="AD355">
        <v>3.2</v>
      </c>
      <c r="AE355" s="2">
        <v>38769</v>
      </c>
      <c r="AF355">
        <v>3.0718000000000001</v>
      </c>
    </row>
    <row r="356" spans="5:32" x14ac:dyDescent="0.25">
      <c r="E356" s="2">
        <v>38723</v>
      </c>
      <c r="F356">
        <v>2.3199999999999998</v>
      </c>
      <c r="G356" s="2">
        <v>38768</v>
      </c>
      <c r="H356">
        <v>2.82</v>
      </c>
      <c r="I356" s="2">
        <v>38764</v>
      </c>
      <c r="J356">
        <v>2.8125</v>
      </c>
      <c r="K356" s="2">
        <v>38763</v>
      </c>
      <c r="L356">
        <v>2.7625000000000002</v>
      </c>
      <c r="M356" s="2">
        <v>38764</v>
      </c>
      <c r="N356">
        <v>2.7925</v>
      </c>
      <c r="O356" s="2">
        <v>38765</v>
      </c>
      <c r="P356">
        <v>2.8149999999999999</v>
      </c>
      <c r="Q356" s="2">
        <v>38765</v>
      </c>
      <c r="R356">
        <v>2.8224999999999998</v>
      </c>
      <c r="S356" s="2">
        <v>38764</v>
      </c>
      <c r="T356">
        <v>2.8125</v>
      </c>
      <c r="U356" s="2">
        <v>38763</v>
      </c>
      <c r="V356">
        <v>2.7949999999999999</v>
      </c>
      <c r="W356" s="2">
        <v>38716</v>
      </c>
      <c r="X356">
        <v>2.7073999999999998</v>
      </c>
      <c r="Y356" s="2">
        <v>38763</v>
      </c>
      <c r="Z356">
        <v>2.8475000000000001</v>
      </c>
      <c r="AA356" s="2">
        <v>38765</v>
      </c>
      <c r="AB356">
        <v>2.9074999999999998</v>
      </c>
      <c r="AC356" s="2">
        <v>38769</v>
      </c>
      <c r="AD356">
        <v>2.972</v>
      </c>
      <c r="AE356" s="2">
        <v>38770</v>
      </c>
      <c r="AF356">
        <v>3.09</v>
      </c>
    </row>
    <row r="357" spans="5:32" x14ac:dyDescent="0.25">
      <c r="E357" s="2">
        <v>38726</v>
      </c>
      <c r="F357">
        <v>2.3144</v>
      </c>
      <c r="G357" s="2">
        <v>38769</v>
      </c>
      <c r="H357">
        <v>2.9125000000000001</v>
      </c>
      <c r="I357" s="2">
        <v>38765</v>
      </c>
      <c r="J357">
        <v>2.7949999999999999</v>
      </c>
      <c r="K357" s="2">
        <v>38764</v>
      </c>
      <c r="L357">
        <v>2.7824999999999998</v>
      </c>
      <c r="M357" s="2">
        <v>38765</v>
      </c>
      <c r="N357">
        <v>2.7949999999999999</v>
      </c>
      <c r="O357" s="2">
        <v>38768</v>
      </c>
      <c r="P357">
        <v>2.8</v>
      </c>
      <c r="Q357" s="2">
        <v>38768</v>
      </c>
      <c r="R357">
        <v>2.85</v>
      </c>
      <c r="S357" s="2">
        <v>38765</v>
      </c>
      <c r="T357">
        <v>2.8224999999999998</v>
      </c>
      <c r="U357" s="2">
        <v>38764</v>
      </c>
      <c r="V357">
        <v>2.8224999999999998</v>
      </c>
      <c r="W357" s="2">
        <v>38719</v>
      </c>
      <c r="X357">
        <v>2.6949999999999998</v>
      </c>
      <c r="Y357" s="2">
        <v>38764</v>
      </c>
      <c r="Z357">
        <v>2.8725000000000001</v>
      </c>
      <c r="AA357" s="2">
        <v>38768</v>
      </c>
      <c r="AB357">
        <v>3.12</v>
      </c>
      <c r="AC357" s="2">
        <v>38770</v>
      </c>
      <c r="AD357">
        <v>2.99</v>
      </c>
      <c r="AE357" s="2">
        <v>38771</v>
      </c>
      <c r="AF357">
        <v>3.08</v>
      </c>
    </row>
    <row r="358" spans="5:32" x14ac:dyDescent="0.25">
      <c r="E358" s="2">
        <v>38727</v>
      </c>
      <c r="F358">
        <v>2.2800000000000002</v>
      </c>
      <c r="G358" s="2">
        <v>38770</v>
      </c>
      <c r="H358">
        <v>2.8824999999999998</v>
      </c>
      <c r="I358" s="2">
        <v>38768</v>
      </c>
      <c r="J358">
        <v>2.8250000000000002</v>
      </c>
      <c r="K358" s="2">
        <v>38765</v>
      </c>
      <c r="L358">
        <v>2.7875000000000001</v>
      </c>
      <c r="M358" s="2">
        <v>38768</v>
      </c>
      <c r="N358">
        <v>2.8050000000000002</v>
      </c>
      <c r="O358" s="2">
        <v>38769</v>
      </c>
      <c r="P358">
        <v>2.8525</v>
      </c>
      <c r="Q358" s="2">
        <v>38769</v>
      </c>
      <c r="R358">
        <v>2.8449999999999998</v>
      </c>
      <c r="S358" s="2">
        <v>38768</v>
      </c>
      <c r="T358">
        <v>2.8374999999999999</v>
      </c>
      <c r="U358" s="2">
        <v>38765</v>
      </c>
      <c r="V358">
        <v>2.8224999999999998</v>
      </c>
      <c r="W358" s="2">
        <v>38720</v>
      </c>
      <c r="X358">
        <v>2.7149999999999999</v>
      </c>
      <c r="Y358" s="2">
        <v>38765</v>
      </c>
      <c r="Z358">
        <v>2.8675000000000002</v>
      </c>
      <c r="AA358" s="2">
        <v>38769</v>
      </c>
      <c r="AB358">
        <v>2.92</v>
      </c>
      <c r="AC358" s="2">
        <v>38771</v>
      </c>
      <c r="AD358">
        <v>3</v>
      </c>
      <c r="AE358" s="2">
        <v>38772</v>
      </c>
      <c r="AF358">
        <v>3.13</v>
      </c>
    </row>
    <row r="359" spans="5:32" x14ac:dyDescent="0.25">
      <c r="E359" s="2">
        <v>38728</v>
      </c>
      <c r="F359">
        <v>2.3523999999999998</v>
      </c>
      <c r="G359" s="2">
        <v>38771</v>
      </c>
      <c r="H359">
        <v>2.9375</v>
      </c>
      <c r="I359" s="2">
        <v>38769</v>
      </c>
      <c r="J359">
        <v>2.8824999999999998</v>
      </c>
      <c r="K359" s="2">
        <v>38768</v>
      </c>
      <c r="L359">
        <v>2.8050000000000002</v>
      </c>
      <c r="M359" s="2">
        <v>38769</v>
      </c>
      <c r="N359">
        <v>2.855</v>
      </c>
      <c r="O359" s="2">
        <v>38770</v>
      </c>
      <c r="P359">
        <v>2.8224999999999998</v>
      </c>
      <c r="Q359" s="2">
        <v>38770</v>
      </c>
      <c r="R359">
        <v>2.8224999999999998</v>
      </c>
      <c r="S359" s="2">
        <v>38769</v>
      </c>
      <c r="T359">
        <v>2.8574999999999999</v>
      </c>
      <c r="U359" s="2">
        <v>38768</v>
      </c>
      <c r="V359">
        <v>2.835</v>
      </c>
      <c r="W359" s="2">
        <v>38721</v>
      </c>
      <c r="X359">
        <v>2.7175000000000002</v>
      </c>
      <c r="Y359" s="2">
        <v>38768</v>
      </c>
      <c r="Z359">
        <v>2.9699999999999998</v>
      </c>
      <c r="AA359" s="2">
        <v>38770</v>
      </c>
      <c r="AB359">
        <v>2.8875000000000002</v>
      </c>
      <c r="AC359" s="2">
        <v>38772</v>
      </c>
      <c r="AD359">
        <v>3.05</v>
      </c>
      <c r="AE359" s="2">
        <v>38775</v>
      </c>
      <c r="AF359">
        <v>3.0495000000000001</v>
      </c>
    </row>
    <row r="360" spans="5:32" x14ac:dyDescent="0.25">
      <c r="E360" s="2">
        <v>38729</v>
      </c>
      <c r="F360">
        <v>2.37</v>
      </c>
      <c r="G360" s="2">
        <v>38772</v>
      </c>
      <c r="H360">
        <v>2.94</v>
      </c>
      <c r="I360" s="2">
        <v>38770</v>
      </c>
      <c r="J360">
        <v>2.8624999999999998</v>
      </c>
      <c r="K360" s="2">
        <v>38769</v>
      </c>
      <c r="L360">
        <v>2.8525</v>
      </c>
      <c r="M360" s="2">
        <v>38770</v>
      </c>
      <c r="N360">
        <v>2.8125</v>
      </c>
      <c r="O360" s="2">
        <v>38771</v>
      </c>
      <c r="P360">
        <v>2.86</v>
      </c>
      <c r="Q360" s="2">
        <v>38771</v>
      </c>
      <c r="R360">
        <v>2.8574999999999999</v>
      </c>
      <c r="S360" s="2">
        <v>38770</v>
      </c>
      <c r="T360">
        <v>2.8224999999999998</v>
      </c>
      <c r="U360" s="2">
        <v>38769</v>
      </c>
      <c r="V360">
        <v>2.85</v>
      </c>
      <c r="W360" s="2">
        <v>38722</v>
      </c>
      <c r="X360">
        <v>2.6675</v>
      </c>
      <c r="Y360" s="2">
        <v>38769</v>
      </c>
      <c r="Z360">
        <v>2.8925000000000001</v>
      </c>
      <c r="AA360" s="2">
        <v>38771</v>
      </c>
      <c r="AB360">
        <v>2.9024999999999999</v>
      </c>
      <c r="AC360" s="2">
        <v>38775</v>
      </c>
      <c r="AD360">
        <v>2.9746999999999999</v>
      </c>
      <c r="AE360" s="2">
        <v>38776</v>
      </c>
      <c r="AF360">
        <v>3.12</v>
      </c>
    </row>
    <row r="361" spans="5:32" x14ac:dyDescent="0.25">
      <c r="E361" s="2">
        <v>38730</v>
      </c>
      <c r="F361">
        <v>2.4304000000000001</v>
      </c>
      <c r="G361" s="2">
        <v>38775</v>
      </c>
      <c r="H361">
        <v>2.95</v>
      </c>
      <c r="I361" s="2">
        <v>38771</v>
      </c>
      <c r="J361">
        <v>2.91</v>
      </c>
      <c r="K361" s="2">
        <v>38770</v>
      </c>
      <c r="L361">
        <v>2.8425000000000002</v>
      </c>
      <c r="M361" s="2">
        <v>38771</v>
      </c>
      <c r="N361">
        <v>2.855</v>
      </c>
      <c r="O361" s="2">
        <v>38772</v>
      </c>
      <c r="P361">
        <v>2.895</v>
      </c>
      <c r="Q361" s="2">
        <v>38772</v>
      </c>
      <c r="R361">
        <v>2.8975</v>
      </c>
      <c r="S361" s="2">
        <v>38771</v>
      </c>
      <c r="T361">
        <v>2.86</v>
      </c>
      <c r="U361" s="2">
        <v>38770</v>
      </c>
      <c r="V361">
        <v>2.8174999999999999</v>
      </c>
      <c r="W361" s="2">
        <v>38723</v>
      </c>
      <c r="X361">
        <v>2.6749999999999998</v>
      </c>
      <c r="Y361" s="2">
        <v>38770</v>
      </c>
      <c r="Z361">
        <v>2.8675000000000002</v>
      </c>
      <c r="AA361" s="2">
        <v>38772</v>
      </c>
      <c r="AB361">
        <v>2.9449999999999998</v>
      </c>
      <c r="AC361" s="2">
        <v>38776</v>
      </c>
      <c r="AD361">
        <v>3.03</v>
      </c>
      <c r="AE361" s="2">
        <v>38777</v>
      </c>
      <c r="AF361">
        <v>3.0512000000000001</v>
      </c>
    </row>
    <row r="362" spans="5:32" x14ac:dyDescent="0.25">
      <c r="E362" s="2">
        <v>38733</v>
      </c>
      <c r="F362">
        <v>2.5099999999999998</v>
      </c>
      <c r="G362" s="2">
        <v>38776</v>
      </c>
      <c r="H362">
        <v>2.8574999999999999</v>
      </c>
      <c r="I362" s="2">
        <v>38772</v>
      </c>
      <c r="J362">
        <v>2.9424999999999999</v>
      </c>
      <c r="K362" s="2">
        <v>38771</v>
      </c>
      <c r="L362">
        <v>2.8774999999999999</v>
      </c>
      <c r="M362" s="2">
        <v>38772</v>
      </c>
      <c r="N362">
        <v>2.895</v>
      </c>
      <c r="O362" s="2">
        <v>38775</v>
      </c>
      <c r="P362">
        <v>2.8425000000000002</v>
      </c>
      <c r="Q362" s="2">
        <v>38775</v>
      </c>
      <c r="R362">
        <v>2.8425000000000002</v>
      </c>
      <c r="S362" s="2">
        <v>38772</v>
      </c>
      <c r="T362">
        <v>2.8875000000000002</v>
      </c>
      <c r="U362" s="2">
        <v>38771</v>
      </c>
      <c r="V362">
        <v>2.86</v>
      </c>
      <c r="W362" s="2">
        <v>38726</v>
      </c>
      <c r="X362">
        <v>2.6924999999999999</v>
      </c>
      <c r="Y362" s="2">
        <v>38771</v>
      </c>
      <c r="Z362">
        <v>2.8824999999999998</v>
      </c>
      <c r="AA362" s="2">
        <v>38775</v>
      </c>
      <c r="AB362">
        <v>2.9375</v>
      </c>
      <c r="AC362" s="2">
        <v>38777</v>
      </c>
      <c r="AD362">
        <v>2.9811999999999999</v>
      </c>
      <c r="AE362" s="2">
        <v>38778</v>
      </c>
      <c r="AF362">
        <v>3.0931999999999999</v>
      </c>
    </row>
    <row r="363" spans="5:32" x14ac:dyDescent="0.25">
      <c r="E363" s="2">
        <v>38734</v>
      </c>
      <c r="F363">
        <v>2.5099999999999998</v>
      </c>
      <c r="G363" s="2">
        <v>38777</v>
      </c>
      <c r="H363">
        <v>2.9750000000000001</v>
      </c>
      <c r="I363" s="2">
        <v>38775</v>
      </c>
      <c r="J363">
        <v>2.9275000000000002</v>
      </c>
      <c r="K363" s="2">
        <v>38772</v>
      </c>
      <c r="L363">
        <v>2.9275000000000002</v>
      </c>
      <c r="M363" s="2">
        <v>38775</v>
      </c>
      <c r="N363">
        <v>2.8525</v>
      </c>
      <c r="O363" s="2">
        <v>38776</v>
      </c>
      <c r="P363">
        <v>2.81</v>
      </c>
      <c r="Q363" s="2">
        <v>38776</v>
      </c>
      <c r="R363">
        <v>2.81</v>
      </c>
      <c r="S363" s="2">
        <v>38775</v>
      </c>
      <c r="T363">
        <v>2.8325</v>
      </c>
      <c r="U363" s="2">
        <v>38772</v>
      </c>
      <c r="V363">
        <v>2.8824999999999998</v>
      </c>
      <c r="W363" s="2">
        <v>38727</v>
      </c>
      <c r="X363">
        <v>2.7324999999999999</v>
      </c>
      <c r="Y363" s="2">
        <v>38772</v>
      </c>
      <c r="Z363">
        <v>2.9074999999999998</v>
      </c>
      <c r="AA363" s="2">
        <v>38776</v>
      </c>
      <c r="AB363">
        <v>2.9024999999999999</v>
      </c>
      <c r="AC363" s="2">
        <v>38778</v>
      </c>
      <c r="AD363">
        <v>3.0207000000000002</v>
      </c>
      <c r="AE363" s="2">
        <v>38779</v>
      </c>
      <c r="AF363">
        <v>3.1076000000000001</v>
      </c>
    </row>
    <row r="364" spans="5:32" x14ac:dyDescent="0.25">
      <c r="E364" s="2">
        <v>38735</v>
      </c>
      <c r="F364">
        <v>2.4365000000000001</v>
      </c>
      <c r="G364" s="2">
        <v>38778</v>
      </c>
      <c r="H364">
        <v>3.0274999999999999</v>
      </c>
      <c r="I364" s="2">
        <v>38776</v>
      </c>
      <c r="J364">
        <v>2.8325</v>
      </c>
      <c r="K364" s="2">
        <v>38775</v>
      </c>
      <c r="L364">
        <v>2.8975</v>
      </c>
      <c r="M364" s="2">
        <v>38776</v>
      </c>
      <c r="N364">
        <v>2.8125</v>
      </c>
      <c r="O364" s="2">
        <v>38777</v>
      </c>
      <c r="P364">
        <v>2.8875000000000002</v>
      </c>
      <c r="Q364" s="2">
        <v>38777</v>
      </c>
      <c r="R364">
        <v>2.8828</v>
      </c>
      <c r="S364" s="2">
        <v>38776</v>
      </c>
      <c r="T364">
        <v>2.8125</v>
      </c>
      <c r="U364" s="2">
        <v>38775</v>
      </c>
      <c r="V364">
        <v>2.8325</v>
      </c>
      <c r="W364" s="2">
        <v>38728</v>
      </c>
      <c r="X364">
        <v>2.7450000000000001</v>
      </c>
      <c r="Y364" s="2">
        <v>38775</v>
      </c>
      <c r="Z364">
        <v>2.8725000000000001</v>
      </c>
      <c r="AA364" s="2">
        <v>38777</v>
      </c>
      <c r="AB364">
        <v>2.9575</v>
      </c>
      <c r="AC364" s="2">
        <v>38779</v>
      </c>
      <c r="AD364">
        <v>3.0417000000000001</v>
      </c>
      <c r="AE364" s="2">
        <v>38782</v>
      </c>
      <c r="AF364">
        <v>3.1080000000000001</v>
      </c>
    </row>
    <row r="365" spans="5:32" x14ac:dyDescent="0.25">
      <c r="E365" s="2">
        <v>38736</v>
      </c>
      <c r="F365">
        <v>2.5162</v>
      </c>
      <c r="G365" s="2">
        <v>38779</v>
      </c>
      <c r="H365">
        <v>3.0406</v>
      </c>
      <c r="I365" s="2">
        <v>38777</v>
      </c>
      <c r="J365">
        <v>2.9424999999999999</v>
      </c>
      <c r="K365" s="2">
        <v>38776</v>
      </c>
      <c r="L365">
        <v>2.8275000000000001</v>
      </c>
      <c r="M365" s="2">
        <v>38777</v>
      </c>
      <c r="N365">
        <v>2.8824999999999998</v>
      </c>
      <c r="O365" s="2">
        <v>38778</v>
      </c>
      <c r="P365">
        <v>2.9375</v>
      </c>
      <c r="Q365" s="2">
        <v>38778</v>
      </c>
      <c r="R365">
        <v>2.9375</v>
      </c>
      <c r="S365" s="2">
        <v>38777</v>
      </c>
      <c r="T365">
        <v>2.8725000000000001</v>
      </c>
      <c r="U365" s="2">
        <v>38776</v>
      </c>
      <c r="V365">
        <v>2.8325</v>
      </c>
      <c r="W365" s="2">
        <v>38729</v>
      </c>
      <c r="X365">
        <v>2.7275</v>
      </c>
      <c r="Y365" s="2">
        <v>38776</v>
      </c>
      <c r="Z365">
        <v>2.8574999999999999</v>
      </c>
      <c r="AA365" s="2">
        <v>38778</v>
      </c>
      <c r="AB365">
        <v>2.9750000000000001</v>
      </c>
      <c r="AC365" s="2">
        <v>38782</v>
      </c>
      <c r="AD365">
        <v>3.0444</v>
      </c>
      <c r="AE365" s="2">
        <v>38783</v>
      </c>
      <c r="AF365">
        <v>3.16</v>
      </c>
    </row>
    <row r="366" spans="5:32" x14ac:dyDescent="0.25">
      <c r="E366" s="2">
        <v>38737</v>
      </c>
      <c r="F366">
        <v>2.5474000000000001</v>
      </c>
      <c r="G366" s="2">
        <v>38782</v>
      </c>
      <c r="H366">
        <v>2.9550000000000001</v>
      </c>
      <c r="I366" s="2">
        <v>38778</v>
      </c>
      <c r="J366">
        <v>2.9975000000000001</v>
      </c>
      <c r="K366" s="2">
        <v>38777</v>
      </c>
      <c r="L366">
        <v>2.9125000000000001</v>
      </c>
      <c r="M366" s="2">
        <v>38778</v>
      </c>
      <c r="N366">
        <v>2.9375</v>
      </c>
      <c r="O366" s="2">
        <v>38779</v>
      </c>
      <c r="P366">
        <v>2.9409000000000001</v>
      </c>
      <c r="Q366" s="2">
        <v>38779</v>
      </c>
      <c r="R366">
        <v>2.9432999999999998</v>
      </c>
      <c r="S366" s="2">
        <v>38778</v>
      </c>
      <c r="T366">
        <v>2.9224999999999999</v>
      </c>
      <c r="U366" s="2">
        <v>38777</v>
      </c>
      <c r="V366">
        <v>2.88</v>
      </c>
      <c r="W366" s="2">
        <v>38730</v>
      </c>
      <c r="X366">
        <v>2.7</v>
      </c>
      <c r="Y366" s="2">
        <v>38777</v>
      </c>
      <c r="Z366">
        <v>2.9175</v>
      </c>
      <c r="AA366" s="2">
        <v>38779</v>
      </c>
      <c r="AB366">
        <v>2.9868999999999999</v>
      </c>
      <c r="AC366" s="2">
        <v>38783</v>
      </c>
      <c r="AD366">
        <v>3.13</v>
      </c>
      <c r="AE366" s="2">
        <v>38784</v>
      </c>
      <c r="AF366">
        <v>3.0815999999999999</v>
      </c>
    </row>
    <row r="367" spans="5:32" x14ac:dyDescent="0.25">
      <c r="E367" s="2">
        <v>38740</v>
      </c>
      <c r="F367">
        <v>2.5392999999999999</v>
      </c>
      <c r="G367" s="2">
        <v>38783</v>
      </c>
      <c r="H367">
        <v>2.9175</v>
      </c>
      <c r="I367" s="2">
        <v>38779</v>
      </c>
      <c r="J367">
        <v>2.9845000000000002</v>
      </c>
      <c r="K367" s="2">
        <v>38778</v>
      </c>
      <c r="L367">
        <v>2.9725000000000001</v>
      </c>
      <c r="M367" s="2">
        <v>38779</v>
      </c>
      <c r="N367">
        <v>2.9481000000000002</v>
      </c>
      <c r="O367" s="2">
        <v>38782</v>
      </c>
      <c r="P367">
        <v>2.9275000000000002</v>
      </c>
      <c r="Q367" s="2">
        <v>38782</v>
      </c>
      <c r="R367">
        <v>2.9175</v>
      </c>
      <c r="S367" s="2">
        <v>38779</v>
      </c>
      <c r="T367">
        <v>2.9272999999999998</v>
      </c>
      <c r="U367" s="2">
        <v>38778</v>
      </c>
      <c r="V367">
        <v>2.9175</v>
      </c>
      <c r="W367" s="2">
        <v>38733</v>
      </c>
      <c r="X367">
        <v>2.7</v>
      </c>
      <c r="Y367" s="2">
        <v>38778</v>
      </c>
      <c r="Z367">
        <v>2.9474999999999998</v>
      </c>
      <c r="AA367" s="2">
        <v>38782</v>
      </c>
      <c r="AB367">
        <v>3.0225</v>
      </c>
      <c r="AC367" s="2">
        <v>38784</v>
      </c>
      <c r="AD367">
        <v>3.0167000000000002</v>
      </c>
      <c r="AE367" s="2">
        <v>38785</v>
      </c>
      <c r="AF367">
        <v>3.1122999999999998</v>
      </c>
    </row>
    <row r="368" spans="5:32" x14ac:dyDescent="0.25">
      <c r="E368" s="2">
        <v>38741</v>
      </c>
      <c r="F368">
        <v>2.4861</v>
      </c>
      <c r="G368" s="2">
        <v>38784</v>
      </c>
      <c r="H368">
        <v>2.8525</v>
      </c>
      <c r="I368" s="2">
        <v>38782</v>
      </c>
      <c r="J368">
        <v>2.9525000000000001</v>
      </c>
      <c r="K368" s="2">
        <v>38779</v>
      </c>
      <c r="L368">
        <v>2.9779999999999998</v>
      </c>
      <c r="M368" s="2">
        <v>38782</v>
      </c>
      <c r="N368">
        <v>2.9275000000000002</v>
      </c>
      <c r="O368" s="2">
        <v>38783</v>
      </c>
      <c r="P368">
        <v>2.9024999999999999</v>
      </c>
      <c r="Q368" s="2">
        <v>38783</v>
      </c>
      <c r="R368">
        <v>2.9050000000000002</v>
      </c>
      <c r="S368" s="2">
        <v>38782</v>
      </c>
      <c r="T368">
        <v>2.9175</v>
      </c>
      <c r="U368" s="2">
        <v>38779</v>
      </c>
      <c r="V368">
        <v>2.9230999999999998</v>
      </c>
      <c r="W368" s="2">
        <v>38734</v>
      </c>
      <c r="X368">
        <v>2.7275</v>
      </c>
      <c r="Y368" s="2">
        <v>38779</v>
      </c>
      <c r="Z368">
        <v>2.9580000000000002</v>
      </c>
      <c r="AA368" s="2">
        <v>38783</v>
      </c>
      <c r="AB368">
        <v>2.99</v>
      </c>
      <c r="AC368" s="2">
        <v>38785</v>
      </c>
      <c r="AD368">
        <v>3.0472000000000001</v>
      </c>
      <c r="AE368" s="2">
        <v>38786</v>
      </c>
      <c r="AF368">
        <v>3.0954000000000002</v>
      </c>
    </row>
    <row r="369" spans="5:32" x14ac:dyDescent="0.25">
      <c r="E369" s="2">
        <v>38742</v>
      </c>
      <c r="F369">
        <v>2.56</v>
      </c>
      <c r="G369" s="2">
        <v>38785</v>
      </c>
      <c r="H369">
        <v>2.8050000000000002</v>
      </c>
      <c r="I369" s="2">
        <v>38783</v>
      </c>
      <c r="J369">
        <v>2.9050000000000002</v>
      </c>
      <c r="K369" s="2">
        <v>38782</v>
      </c>
      <c r="L369">
        <v>2.9275000000000002</v>
      </c>
      <c r="M369" s="2">
        <v>38783</v>
      </c>
      <c r="N369">
        <v>2.9050000000000002</v>
      </c>
      <c r="O369" s="2">
        <v>38784</v>
      </c>
      <c r="P369">
        <v>2.8374999999999999</v>
      </c>
      <c r="Q369" s="2">
        <v>38784</v>
      </c>
      <c r="R369">
        <v>2.8250000000000002</v>
      </c>
      <c r="S369" s="2">
        <v>38783</v>
      </c>
      <c r="T369">
        <v>2.9</v>
      </c>
      <c r="U369" s="2">
        <v>38782</v>
      </c>
      <c r="V369">
        <v>2.9325000000000001</v>
      </c>
      <c r="W369" s="2">
        <v>38735</v>
      </c>
      <c r="X369">
        <v>2.7275</v>
      </c>
      <c r="Y369" s="2">
        <v>38782</v>
      </c>
      <c r="Z369">
        <v>2.9775</v>
      </c>
      <c r="AA369" s="2">
        <v>38784</v>
      </c>
      <c r="AB369">
        <v>2.9575</v>
      </c>
      <c r="AC369" s="2">
        <v>38786</v>
      </c>
      <c r="AD369">
        <v>3.0316999999999998</v>
      </c>
      <c r="AE369" s="2">
        <v>38789</v>
      </c>
      <c r="AF369">
        <v>3.0950000000000002</v>
      </c>
    </row>
    <row r="370" spans="5:32" x14ac:dyDescent="0.25">
      <c r="E370" s="2">
        <v>38743</v>
      </c>
      <c r="F370">
        <v>2.57</v>
      </c>
      <c r="G370" s="2">
        <v>38786</v>
      </c>
      <c r="H370">
        <v>2.7847</v>
      </c>
      <c r="I370" s="2">
        <v>38784</v>
      </c>
      <c r="J370">
        <v>2.8525</v>
      </c>
      <c r="K370" s="2">
        <v>38783</v>
      </c>
      <c r="L370">
        <v>2.8875000000000002</v>
      </c>
      <c r="M370" s="2">
        <v>38784</v>
      </c>
      <c r="N370">
        <v>2.8374999999999999</v>
      </c>
      <c r="O370" s="2">
        <v>38785</v>
      </c>
      <c r="P370">
        <v>2.8460999999999999</v>
      </c>
      <c r="Q370" s="2">
        <v>38785</v>
      </c>
      <c r="R370">
        <v>2.8563000000000001</v>
      </c>
      <c r="S370" s="2">
        <v>38784</v>
      </c>
      <c r="T370">
        <v>2.8275000000000001</v>
      </c>
      <c r="U370" s="2">
        <v>38783</v>
      </c>
      <c r="V370">
        <v>2.9125000000000001</v>
      </c>
      <c r="W370" s="2">
        <v>38736</v>
      </c>
      <c r="X370">
        <v>2.7625000000000002</v>
      </c>
      <c r="Y370" s="2">
        <v>38783</v>
      </c>
      <c r="Z370">
        <v>2.9474999999999998</v>
      </c>
      <c r="AA370" s="2">
        <v>38785</v>
      </c>
      <c r="AB370">
        <v>2.9760999999999997</v>
      </c>
      <c r="AC370" s="2">
        <v>38789</v>
      </c>
      <c r="AD370">
        <v>3.03</v>
      </c>
      <c r="AE370" s="2">
        <v>38790</v>
      </c>
      <c r="AF370">
        <v>3.0958000000000001</v>
      </c>
    </row>
    <row r="371" spans="5:32" x14ac:dyDescent="0.25">
      <c r="E371" s="2">
        <v>38744</v>
      </c>
      <c r="F371">
        <v>2.73</v>
      </c>
      <c r="G371" s="2">
        <v>38789</v>
      </c>
      <c r="H371">
        <v>2.7800000000000002</v>
      </c>
      <c r="I371" s="2">
        <v>38785</v>
      </c>
      <c r="J371">
        <v>2.8189000000000002</v>
      </c>
      <c r="K371" s="2">
        <v>38784</v>
      </c>
      <c r="L371">
        <v>2.8374999999999999</v>
      </c>
      <c r="M371" s="2">
        <v>38785</v>
      </c>
      <c r="N371">
        <v>2.8090999999999999</v>
      </c>
      <c r="O371" s="2">
        <v>38786</v>
      </c>
      <c r="P371">
        <v>2.8250000000000002</v>
      </c>
      <c r="Q371" s="2">
        <v>38786</v>
      </c>
      <c r="R371">
        <v>2.82</v>
      </c>
      <c r="S371" s="2">
        <v>38785</v>
      </c>
      <c r="T371">
        <v>2.86</v>
      </c>
      <c r="U371" s="2">
        <v>38784</v>
      </c>
      <c r="V371">
        <v>2.8574999999999999</v>
      </c>
      <c r="W371" s="2">
        <v>38737</v>
      </c>
      <c r="X371">
        <v>2.7524999999999999</v>
      </c>
      <c r="Y371" s="2">
        <v>38784</v>
      </c>
      <c r="Z371">
        <v>2.9125000000000001</v>
      </c>
      <c r="AA371" s="2">
        <v>38786</v>
      </c>
      <c r="AB371">
        <v>2.95</v>
      </c>
      <c r="AC371" s="2">
        <v>38790</v>
      </c>
      <c r="AD371">
        <v>3.0146000000000002</v>
      </c>
      <c r="AE371" s="2">
        <v>38791</v>
      </c>
      <c r="AF371">
        <v>3.1044</v>
      </c>
    </row>
    <row r="372" spans="5:32" x14ac:dyDescent="0.25">
      <c r="E372" s="2">
        <v>38747</v>
      </c>
      <c r="F372">
        <v>2.77</v>
      </c>
      <c r="G372" s="2">
        <v>38790</v>
      </c>
      <c r="H372">
        <v>2.7949999999999999</v>
      </c>
      <c r="I372" s="2">
        <v>38786</v>
      </c>
      <c r="J372">
        <v>2.7953000000000001</v>
      </c>
      <c r="K372" s="2">
        <v>38785</v>
      </c>
      <c r="L372">
        <v>2.8281999999999998</v>
      </c>
      <c r="M372" s="2">
        <v>38786</v>
      </c>
      <c r="N372">
        <v>2.8149999999999999</v>
      </c>
      <c r="O372" s="2">
        <v>38789</v>
      </c>
      <c r="P372">
        <v>2.8250000000000002</v>
      </c>
      <c r="Q372" s="2">
        <v>38789</v>
      </c>
      <c r="R372">
        <v>2.8433999999999999</v>
      </c>
      <c r="S372" s="2">
        <v>38786</v>
      </c>
      <c r="T372">
        <v>2.83</v>
      </c>
      <c r="U372" s="2">
        <v>38785</v>
      </c>
      <c r="V372">
        <v>2.8650000000000002</v>
      </c>
      <c r="W372" s="2">
        <v>38740</v>
      </c>
      <c r="X372">
        <v>2.7524999999999999</v>
      </c>
      <c r="Y372" s="2">
        <v>38785</v>
      </c>
      <c r="Z372">
        <v>2.9184999999999999</v>
      </c>
      <c r="AA372" s="2">
        <v>38789</v>
      </c>
      <c r="AB372">
        <v>2.95</v>
      </c>
      <c r="AC372" s="2">
        <v>38791</v>
      </c>
      <c r="AD372">
        <v>3.0316000000000001</v>
      </c>
      <c r="AE372" s="2">
        <v>38792</v>
      </c>
      <c r="AF372">
        <v>3.0756999999999999</v>
      </c>
    </row>
    <row r="373" spans="5:32" x14ac:dyDescent="0.25">
      <c r="E373" s="2">
        <v>38748</v>
      </c>
      <c r="F373">
        <v>2.7922000000000002</v>
      </c>
      <c r="G373" s="2">
        <v>38791</v>
      </c>
      <c r="H373">
        <v>2.7800000000000002</v>
      </c>
      <c r="I373" s="2">
        <v>38789</v>
      </c>
      <c r="J373">
        <v>2.7949999999999999</v>
      </c>
      <c r="K373" s="2">
        <v>38786</v>
      </c>
      <c r="L373">
        <v>2.82</v>
      </c>
      <c r="M373" s="2">
        <v>38789</v>
      </c>
      <c r="N373">
        <v>2.87</v>
      </c>
      <c r="O373" s="2">
        <v>38790</v>
      </c>
      <c r="P373">
        <v>2.8149999999999999</v>
      </c>
      <c r="Q373" s="2">
        <v>38790</v>
      </c>
      <c r="R373">
        <v>2.8496000000000001</v>
      </c>
      <c r="S373" s="2">
        <v>38789</v>
      </c>
      <c r="T373">
        <v>2.8693</v>
      </c>
      <c r="U373" s="2">
        <v>38786</v>
      </c>
      <c r="V373">
        <v>2.8542999999999998</v>
      </c>
      <c r="W373" s="2">
        <v>38741</v>
      </c>
      <c r="X373">
        <v>2.7374999999999998</v>
      </c>
      <c r="Y373" s="2">
        <v>38786</v>
      </c>
      <c r="Z373">
        <v>2.8868</v>
      </c>
      <c r="AA373" s="2">
        <v>38790</v>
      </c>
      <c r="AB373">
        <v>2.9435000000000002</v>
      </c>
      <c r="AC373" s="2">
        <v>38792</v>
      </c>
      <c r="AD373">
        <v>2.9943999999999997</v>
      </c>
      <c r="AE373" s="2">
        <v>38793</v>
      </c>
      <c r="AF373">
        <v>3.0785</v>
      </c>
    </row>
    <row r="374" spans="5:32" x14ac:dyDescent="0.25">
      <c r="E374" s="2">
        <v>38749</v>
      </c>
      <c r="F374">
        <v>2.83</v>
      </c>
      <c r="G374" s="2">
        <v>38792</v>
      </c>
      <c r="H374">
        <v>2.8</v>
      </c>
      <c r="I374" s="2">
        <v>38790</v>
      </c>
      <c r="J374">
        <v>2.7850000000000001</v>
      </c>
      <c r="K374" s="2">
        <v>38789</v>
      </c>
      <c r="L374">
        <v>2.8090999999999999</v>
      </c>
      <c r="M374" s="2">
        <v>38790</v>
      </c>
      <c r="N374">
        <v>2.8050000000000002</v>
      </c>
      <c r="O374" s="2">
        <v>38791</v>
      </c>
      <c r="P374">
        <v>2.8401999999999998</v>
      </c>
      <c r="Q374" s="2">
        <v>38791</v>
      </c>
      <c r="R374">
        <v>2.8603000000000001</v>
      </c>
      <c r="S374" s="2">
        <v>38790</v>
      </c>
      <c r="T374">
        <v>2.8698999999999999</v>
      </c>
      <c r="U374" s="2">
        <v>38789</v>
      </c>
      <c r="V374">
        <v>2.8914</v>
      </c>
      <c r="W374" s="2">
        <v>38742</v>
      </c>
      <c r="X374">
        <v>2.75</v>
      </c>
      <c r="Y374" s="2">
        <v>38789</v>
      </c>
      <c r="Z374">
        <v>2.8912</v>
      </c>
      <c r="AA374" s="2">
        <v>38791</v>
      </c>
      <c r="AB374">
        <v>2.9550000000000001</v>
      </c>
      <c r="AC374" s="2">
        <v>38793</v>
      </c>
      <c r="AD374">
        <v>2.9964</v>
      </c>
      <c r="AE374" s="2">
        <v>38796</v>
      </c>
      <c r="AF374">
        <v>3.0518999999999998</v>
      </c>
    </row>
    <row r="375" spans="5:32" x14ac:dyDescent="0.25">
      <c r="E375" s="2">
        <v>38750</v>
      </c>
      <c r="F375">
        <v>2.7372999999999998</v>
      </c>
      <c r="G375" s="2">
        <v>38793</v>
      </c>
      <c r="H375">
        <v>2.8050000000000002</v>
      </c>
      <c r="I375" s="2">
        <v>38791</v>
      </c>
      <c r="J375">
        <v>2.8102999999999998</v>
      </c>
      <c r="K375" s="2">
        <v>38790</v>
      </c>
      <c r="L375">
        <v>2.7850000000000001</v>
      </c>
      <c r="M375" s="2">
        <v>38791</v>
      </c>
      <c r="N375">
        <v>2.8149999999999999</v>
      </c>
      <c r="O375" s="2">
        <v>38792</v>
      </c>
      <c r="P375">
        <v>2.81</v>
      </c>
      <c r="Q375" s="2">
        <v>38792</v>
      </c>
      <c r="R375">
        <v>2.8050000000000002</v>
      </c>
      <c r="S375" s="2">
        <v>38791</v>
      </c>
      <c r="T375">
        <v>2.835</v>
      </c>
      <c r="U375" s="2">
        <v>38790</v>
      </c>
      <c r="V375">
        <v>2.86</v>
      </c>
      <c r="W375" s="2">
        <v>38743</v>
      </c>
      <c r="X375">
        <v>2.8250000000000002</v>
      </c>
      <c r="Y375" s="2">
        <v>38790</v>
      </c>
      <c r="Z375">
        <v>2.8848000000000003</v>
      </c>
      <c r="AA375" s="2">
        <v>38792</v>
      </c>
      <c r="AB375">
        <v>2.9699999999999998</v>
      </c>
      <c r="AC375" s="2">
        <v>38796</v>
      </c>
      <c r="AD375">
        <v>2.9710000000000001</v>
      </c>
      <c r="AE375" s="2">
        <v>38797</v>
      </c>
      <c r="AF375">
        <v>3.0647000000000002</v>
      </c>
    </row>
    <row r="376" spans="5:32" x14ac:dyDescent="0.25">
      <c r="E376" s="2">
        <v>38751</v>
      </c>
      <c r="F376">
        <v>2.8875000000000002</v>
      </c>
      <c r="G376" s="2">
        <v>38796</v>
      </c>
      <c r="H376">
        <v>2.7431000000000001</v>
      </c>
      <c r="I376" s="2">
        <v>38792</v>
      </c>
      <c r="J376">
        <v>2.8003999999999998</v>
      </c>
      <c r="K376" s="2">
        <v>38791</v>
      </c>
      <c r="L376">
        <v>2.8098999999999998</v>
      </c>
      <c r="M376" s="2">
        <v>38792</v>
      </c>
      <c r="N376">
        <v>2.81</v>
      </c>
      <c r="O376" s="2">
        <v>38793</v>
      </c>
      <c r="P376">
        <v>2.8464</v>
      </c>
      <c r="Q376" s="2">
        <v>38793</v>
      </c>
      <c r="R376">
        <v>2.8149999999999999</v>
      </c>
      <c r="S376" s="2">
        <v>38792</v>
      </c>
      <c r="T376">
        <v>2.8</v>
      </c>
      <c r="U376" s="2">
        <v>38791</v>
      </c>
      <c r="V376">
        <v>2.8984000000000001</v>
      </c>
      <c r="W376" s="2">
        <v>38744</v>
      </c>
      <c r="X376">
        <v>2.855</v>
      </c>
      <c r="Y376" s="2">
        <v>38791</v>
      </c>
      <c r="Z376">
        <v>2.8952</v>
      </c>
      <c r="AA376" s="2">
        <v>38793</v>
      </c>
      <c r="AB376">
        <v>2.9264000000000001</v>
      </c>
      <c r="AC376" s="2">
        <v>38797</v>
      </c>
      <c r="AD376">
        <v>2.9887000000000001</v>
      </c>
      <c r="AE376" s="2">
        <v>38798</v>
      </c>
      <c r="AF376">
        <v>3.0651000000000002</v>
      </c>
    </row>
    <row r="377" spans="5:32" x14ac:dyDescent="0.25">
      <c r="E377" s="2">
        <v>38754</v>
      </c>
      <c r="F377">
        <v>2.93</v>
      </c>
      <c r="G377" s="2">
        <v>38797</v>
      </c>
      <c r="H377">
        <v>2.7461000000000002</v>
      </c>
      <c r="I377" s="2">
        <v>38793</v>
      </c>
      <c r="J377">
        <v>2.7942</v>
      </c>
      <c r="K377" s="2">
        <v>38792</v>
      </c>
      <c r="L377">
        <v>2.7800000000000002</v>
      </c>
      <c r="M377" s="2">
        <v>38793</v>
      </c>
      <c r="N377">
        <v>2.87</v>
      </c>
      <c r="O377" s="2">
        <v>38796</v>
      </c>
      <c r="P377">
        <v>2.79</v>
      </c>
      <c r="Q377" s="2">
        <v>38796</v>
      </c>
      <c r="R377">
        <v>2.7911000000000001</v>
      </c>
      <c r="S377" s="2">
        <v>38793</v>
      </c>
      <c r="T377">
        <v>2.8149999999999999</v>
      </c>
      <c r="U377" s="2">
        <v>38792</v>
      </c>
      <c r="V377">
        <v>2.835</v>
      </c>
      <c r="W377" s="2">
        <v>38747</v>
      </c>
      <c r="X377">
        <v>2.8275000000000001</v>
      </c>
      <c r="Y377" s="2">
        <v>38792</v>
      </c>
      <c r="Z377">
        <v>2.8712</v>
      </c>
      <c r="AA377" s="2">
        <v>38796</v>
      </c>
      <c r="AB377">
        <v>2.8843000000000001</v>
      </c>
      <c r="AC377" s="2">
        <v>38798</v>
      </c>
      <c r="AD377">
        <v>2.9832999999999998</v>
      </c>
      <c r="AE377" s="2">
        <v>38799</v>
      </c>
      <c r="AF377">
        <v>3.0655999999999999</v>
      </c>
    </row>
    <row r="378" spans="5:32" x14ac:dyDescent="0.25">
      <c r="E378" s="2">
        <v>38755</v>
      </c>
      <c r="F378">
        <v>2.7728999999999999</v>
      </c>
      <c r="G378" s="2">
        <v>38798</v>
      </c>
      <c r="H378">
        <v>2.74</v>
      </c>
      <c r="I378" s="2">
        <v>38796</v>
      </c>
      <c r="J378">
        <v>2.7427999999999999</v>
      </c>
      <c r="K378" s="2">
        <v>38793</v>
      </c>
      <c r="L378">
        <v>2.7923999999999998</v>
      </c>
      <c r="M378" s="2">
        <v>38796</v>
      </c>
      <c r="N378">
        <v>2.7949999999999999</v>
      </c>
      <c r="O378" s="2">
        <v>38797</v>
      </c>
      <c r="P378">
        <v>2.7650000000000001</v>
      </c>
      <c r="Q378" s="2">
        <v>38797</v>
      </c>
      <c r="R378">
        <v>2.7650000000000001</v>
      </c>
      <c r="S378" s="2">
        <v>38796</v>
      </c>
      <c r="T378">
        <v>2.7650000000000001</v>
      </c>
      <c r="U378" s="2">
        <v>38793</v>
      </c>
      <c r="V378">
        <v>2.8694999999999999</v>
      </c>
      <c r="W378" s="2">
        <v>38748</v>
      </c>
      <c r="X378">
        <v>2.8525</v>
      </c>
      <c r="Y378" s="2">
        <v>38793</v>
      </c>
      <c r="Z378">
        <v>2.8683999999999998</v>
      </c>
      <c r="AA378" s="2">
        <v>38797</v>
      </c>
      <c r="AB378">
        <v>2.9163999999999999</v>
      </c>
      <c r="AC378" s="2">
        <v>38799</v>
      </c>
      <c r="AD378">
        <v>2.9893000000000001</v>
      </c>
      <c r="AE378" s="2">
        <v>38800</v>
      </c>
      <c r="AF378">
        <v>3.0647000000000002</v>
      </c>
    </row>
    <row r="379" spans="5:32" x14ac:dyDescent="0.25">
      <c r="E379" s="2">
        <v>38756</v>
      </c>
      <c r="F379">
        <v>2.8182999999999998</v>
      </c>
      <c r="G379" s="2">
        <v>38799</v>
      </c>
      <c r="H379">
        <v>2.7199999999999998</v>
      </c>
      <c r="I379" s="2">
        <v>38797</v>
      </c>
      <c r="J379">
        <v>2.7320000000000002</v>
      </c>
      <c r="K379" s="2">
        <v>38796</v>
      </c>
      <c r="L379">
        <v>2.7349999999999999</v>
      </c>
      <c r="M379" s="2">
        <v>38797</v>
      </c>
      <c r="N379">
        <v>2.83</v>
      </c>
      <c r="O379" s="2">
        <v>38798</v>
      </c>
      <c r="P379">
        <v>2.7749999999999999</v>
      </c>
      <c r="Q379" s="2">
        <v>38798</v>
      </c>
      <c r="R379">
        <v>2.7749999999999999</v>
      </c>
      <c r="S379" s="2">
        <v>38797</v>
      </c>
      <c r="T379">
        <v>2.8149999999999999</v>
      </c>
      <c r="U379" s="2">
        <v>38796</v>
      </c>
      <c r="V379">
        <v>2.7974999999999999</v>
      </c>
      <c r="W379" s="2">
        <v>38749</v>
      </c>
      <c r="X379">
        <v>2.8650000000000002</v>
      </c>
      <c r="Y379" s="2">
        <v>38796</v>
      </c>
      <c r="Z379">
        <v>2.8323</v>
      </c>
      <c r="AA379" s="2">
        <v>38798</v>
      </c>
      <c r="AB379">
        <v>2.875</v>
      </c>
      <c r="AC379" s="2">
        <v>38800</v>
      </c>
      <c r="AD379">
        <v>2.9809000000000001</v>
      </c>
      <c r="AE379" s="2">
        <v>38803</v>
      </c>
      <c r="AF379">
        <v>3.09</v>
      </c>
    </row>
    <row r="380" spans="5:32" x14ac:dyDescent="0.25">
      <c r="E380" s="2">
        <v>38757</v>
      </c>
      <c r="F380">
        <v>2.91</v>
      </c>
      <c r="G380" s="2">
        <v>38800</v>
      </c>
      <c r="H380">
        <v>2.7395</v>
      </c>
      <c r="I380" s="2">
        <v>38798</v>
      </c>
      <c r="J380">
        <v>2.7250000000000001</v>
      </c>
      <c r="K380" s="2">
        <v>38797</v>
      </c>
      <c r="L380">
        <v>2.7648000000000001</v>
      </c>
      <c r="M380" s="2">
        <v>38798</v>
      </c>
      <c r="N380">
        <v>2.7749999999999999</v>
      </c>
      <c r="O380" s="2">
        <v>38799</v>
      </c>
      <c r="P380">
        <v>2.7850000000000001</v>
      </c>
      <c r="Q380" s="2">
        <v>38799</v>
      </c>
      <c r="R380">
        <v>2.8212000000000002</v>
      </c>
      <c r="S380" s="2">
        <v>38798</v>
      </c>
      <c r="T380">
        <v>2.7650000000000001</v>
      </c>
      <c r="U380" s="2">
        <v>38797</v>
      </c>
      <c r="V380">
        <v>2.855</v>
      </c>
      <c r="W380" s="2">
        <v>38750</v>
      </c>
      <c r="X380">
        <v>2.8449999999999998</v>
      </c>
      <c r="Y380" s="2">
        <v>38797</v>
      </c>
      <c r="Z380">
        <v>2.8609999999999998</v>
      </c>
      <c r="AA380" s="2">
        <v>38799</v>
      </c>
      <c r="AB380">
        <v>2.9008000000000003</v>
      </c>
      <c r="AC380" s="2">
        <v>38803</v>
      </c>
      <c r="AD380">
        <v>3</v>
      </c>
      <c r="AE380" s="2">
        <v>38804</v>
      </c>
      <c r="AF380">
        <v>3.0457000000000001</v>
      </c>
    </row>
    <row r="381" spans="5:32" x14ac:dyDescent="0.25">
      <c r="E381" s="2">
        <v>38758</v>
      </c>
      <c r="F381">
        <v>2.94</v>
      </c>
      <c r="G381" s="2">
        <v>38803</v>
      </c>
      <c r="H381">
        <v>2.73</v>
      </c>
      <c r="I381" s="2">
        <v>38799</v>
      </c>
      <c r="J381">
        <v>2.7532000000000001</v>
      </c>
      <c r="K381" s="2">
        <v>38798</v>
      </c>
      <c r="L381">
        <v>2.7627999999999999</v>
      </c>
      <c r="M381" s="2">
        <v>38799</v>
      </c>
      <c r="N381">
        <v>2.79</v>
      </c>
      <c r="O381" s="2">
        <v>38800</v>
      </c>
      <c r="P381">
        <v>2.7953000000000001</v>
      </c>
      <c r="Q381" s="2">
        <v>38800</v>
      </c>
      <c r="R381">
        <v>2.7650000000000001</v>
      </c>
      <c r="S381" s="2">
        <v>38799</v>
      </c>
      <c r="T381">
        <v>2.794</v>
      </c>
      <c r="U381" s="2">
        <v>38798</v>
      </c>
      <c r="V381">
        <v>2.855</v>
      </c>
      <c r="W381" s="2">
        <v>38751</v>
      </c>
      <c r="X381">
        <v>2.8425000000000002</v>
      </c>
      <c r="Y381" s="2">
        <v>38798</v>
      </c>
      <c r="Z381">
        <v>2.8557000000000001</v>
      </c>
      <c r="AA381" s="2">
        <v>38800</v>
      </c>
      <c r="AB381">
        <v>2.9060999999999999</v>
      </c>
      <c r="AC381" s="2">
        <v>38804</v>
      </c>
      <c r="AD381">
        <v>2.9737</v>
      </c>
      <c r="AE381" s="2">
        <v>38805</v>
      </c>
      <c r="AF381">
        <v>3.0828000000000002</v>
      </c>
    </row>
    <row r="382" spans="5:32" x14ac:dyDescent="0.25">
      <c r="E382" s="2">
        <v>38761</v>
      </c>
      <c r="F382">
        <v>2.7157999999999998</v>
      </c>
      <c r="G382" s="2">
        <v>38804</v>
      </c>
      <c r="H382">
        <v>2.7467000000000001</v>
      </c>
      <c r="I382" s="2">
        <v>38800</v>
      </c>
      <c r="J382">
        <v>2.77</v>
      </c>
      <c r="K382" s="2">
        <v>38799</v>
      </c>
      <c r="L382">
        <v>2.7749999999999999</v>
      </c>
      <c r="M382" s="2">
        <v>38800</v>
      </c>
      <c r="N382">
        <v>2.7549999999999999</v>
      </c>
      <c r="O382" s="2">
        <v>38803</v>
      </c>
      <c r="P382">
        <v>2.7549999999999999</v>
      </c>
      <c r="Q382" s="2">
        <v>38803</v>
      </c>
      <c r="R382">
        <v>2.8250000000000002</v>
      </c>
      <c r="S382" s="2">
        <v>38800</v>
      </c>
      <c r="T382">
        <v>2.8075999999999999</v>
      </c>
      <c r="U382" s="2">
        <v>38799</v>
      </c>
      <c r="V382">
        <v>2.8374999999999999</v>
      </c>
      <c r="W382" s="2">
        <v>38754</v>
      </c>
      <c r="X382">
        <v>2.8774999999999999</v>
      </c>
      <c r="Y382" s="2">
        <v>38799</v>
      </c>
      <c r="Z382">
        <v>2.8477000000000001</v>
      </c>
      <c r="AA382" s="2">
        <v>38803</v>
      </c>
      <c r="AB382">
        <v>2.8772000000000002</v>
      </c>
      <c r="AC382" s="2">
        <v>38805</v>
      </c>
      <c r="AD382">
        <v>2.9992000000000001</v>
      </c>
      <c r="AE382" s="2">
        <v>38806</v>
      </c>
      <c r="AF382">
        <v>3.0785999999999998</v>
      </c>
    </row>
    <row r="383" spans="5:32" x14ac:dyDescent="0.25">
      <c r="E383" s="2">
        <v>38762</v>
      </c>
      <c r="F383">
        <v>2.6898999999999997</v>
      </c>
      <c r="G383" s="2">
        <v>38805</v>
      </c>
      <c r="H383">
        <v>2.8578999999999999</v>
      </c>
      <c r="I383" s="2">
        <v>38803</v>
      </c>
      <c r="J383">
        <v>2.75</v>
      </c>
      <c r="K383" s="2">
        <v>38800</v>
      </c>
      <c r="L383">
        <v>2.7650000000000001</v>
      </c>
      <c r="M383" s="2">
        <v>38803</v>
      </c>
      <c r="N383">
        <v>2.7450000000000001</v>
      </c>
      <c r="O383" s="2">
        <v>38804</v>
      </c>
      <c r="P383">
        <v>2.7831000000000001</v>
      </c>
      <c r="Q383" s="2">
        <v>38804</v>
      </c>
      <c r="R383">
        <v>2.7887</v>
      </c>
      <c r="S383" s="2">
        <v>38803</v>
      </c>
      <c r="T383">
        <v>2.8</v>
      </c>
      <c r="U383" s="2">
        <v>38800</v>
      </c>
      <c r="V383">
        <v>2.7949999999999999</v>
      </c>
      <c r="W383" s="2">
        <v>38755</v>
      </c>
      <c r="X383">
        <v>2.855</v>
      </c>
      <c r="Y383" s="2">
        <v>38800</v>
      </c>
      <c r="Z383">
        <v>2.8542999999999998</v>
      </c>
      <c r="AA383" s="2">
        <v>38804</v>
      </c>
      <c r="AB383">
        <v>2.8914</v>
      </c>
      <c r="AC383" s="2">
        <v>38806</v>
      </c>
      <c r="AD383">
        <v>3.0118999999999998</v>
      </c>
      <c r="AE383" s="2">
        <v>38807</v>
      </c>
      <c r="AF383">
        <v>3.15</v>
      </c>
    </row>
    <row r="384" spans="5:32" x14ac:dyDescent="0.25">
      <c r="E384" s="2">
        <v>38763</v>
      </c>
      <c r="F384">
        <v>2.79</v>
      </c>
      <c r="G384" s="2">
        <v>38806</v>
      </c>
      <c r="H384">
        <v>2.8787000000000003</v>
      </c>
      <c r="I384" s="2">
        <v>38804</v>
      </c>
      <c r="J384">
        <v>2.7416999999999998</v>
      </c>
      <c r="K384" s="2">
        <v>38803</v>
      </c>
      <c r="L384">
        <v>2.77</v>
      </c>
      <c r="M384" s="2">
        <v>38804</v>
      </c>
      <c r="N384">
        <v>2.7640000000000002</v>
      </c>
      <c r="O384" s="2">
        <v>38805</v>
      </c>
      <c r="P384">
        <v>2.8144999999999998</v>
      </c>
      <c r="Q384" s="2">
        <v>38805</v>
      </c>
      <c r="R384">
        <v>2.7949999999999999</v>
      </c>
      <c r="S384" s="2">
        <v>38804</v>
      </c>
      <c r="T384">
        <v>2.7833999999999999</v>
      </c>
      <c r="U384" s="2">
        <v>38803</v>
      </c>
      <c r="V384">
        <v>2.835</v>
      </c>
      <c r="W384" s="2">
        <v>38756</v>
      </c>
      <c r="X384">
        <v>2.8475000000000001</v>
      </c>
      <c r="Y384" s="2">
        <v>38803</v>
      </c>
      <c r="Z384">
        <v>2.88</v>
      </c>
      <c r="AA384" s="2">
        <v>38805</v>
      </c>
      <c r="AB384">
        <v>2.9275000000000002</v>
      </c>
      <c r="AC384" s="2">
        <v>38807</v>
      </c>
      <c r="AD384">
        <v>3.06</v>
      </c>
      <c r="AE384" s="2">
        <v>38810</v>
      </c>
      <c r="AF384">
        <v>3.0781000000000001</v>
      </c>
    </row>
    <row r="385" spans="5:32" x14ac:dyDescent="0.25">
      <c r="E385" s="2">
        <v>38764</v>
      </c>
      <c r="F385">
        <v>2.96</v>
      </c>
      <c r="G385" s="2">
        <v>38807</v>
      </c>
      <c r="H385">
        <v>2.84</v>
      </c>
      <c r="I385" s="2">
        <v>38805</v>
      </c>
      <c r="J385">
        <v>2.794</v>
      </c>
      <c r="K385" s="2">
        <v>38804</v>
      </c>
      <c r="L385">
        <v>2.7484999999999999</v>
      </c>
      <c r="M385" s="2">
        <v>38805</v>
      </c>
      <c r="N385">
        <v>2.7749999999999999</v>
      </c>
      <c r="O385" s="2">
        <v>38806</v>
      </c>
      <c r="P385">
        <v>2.79</v>
      </c>
      <c r="Q385" s="2">
        <v>38806</v>
      </c>
      <c r="R385">
        <v>2.79</v>
      </c>
      <c r="S385" s="2">
        <v>38805</v>
      </c>
      <c r="T385">
        <v>2.8043</v>
      </c>
      <c r="U385" s="2">
        <v>38804</v>
      </c>
      <c r="V385">
        <v>2.7915000000000001</v>
      </c>
      <c r="W385" s="2">
        <v>38757</v>
      </c>
      <c r="X385">
        <v>2.8725000000000001</v>
      </c>
      <c r="Y385" s="2">
        <v>38804</v>
      </c>
      <c r="Z385">
        <v>2.8460000000000001</v>
      </c>
      <c r="AA385" s="2">
        <v>38806</v>
      </c>
      <c r="AB385">
        <v>2.9100999999999999</v>
      </c>
      <c r="AC385" s="2">
        <v>38810</v>
      </c>
      <c r="AD385">
        <v>3.0270000000000001</v>
      </c>
      <c r="AE385" s="2">
        <v>38811</v>
      </c>
      <c r="AF385">
        <v>3.0697999999999999</v>
      </c>
    </row>
    <row r="386" spans="5:32" x14ac:dyDescent="0.25">
      <c r="E386" s="2">
        <v>38765</v>
      </c>
      <c r="F386">
        <v>3.03</v>
      </c>
      <c r="G386" s="2">
        <v>38810</v>
      </c>
      <c r="H386">
        <v>2.8650000000000002</v>
      </c>
      <c r="I386" s="2">
        <v>38806</v>
      </c>
      <c r="J386">
        <v>2.9550000000000001</v>
      </c>
      <c r="K386" s="2">
        <v>38805</v>
      </c>
      <c r="L386">
        <v>2.7869999999999999</v>
      </c>
      <c r="M386" s="2">
        <v>38806</v>
      </c>
      <c r="N386">
        <v>2.7850000000000001</v>
      </c>
      <c r="O386" s="2">
        <v>38807</v>
      </c>
      <c r="P386">
        <v>2.83</v>
      </c>
      <c r="Q386" s="2">
        <v>38807</v>
      </c>
      <c r="R386">
        <v>2.84</v>
      </c>
      <c r="S386" s="2">
        <v>38806</v>
      </c>
      <c r="T386">
        <v>2.7949999999999999</v>
      </c>
      <c r="U386" s="2">
        <v>38805</v>
      </c>
      <c r="V386">
        <v>2.835</v>
      </c>
      <c r="W386" s="2">
        <v>38758</v>
      </c>
      <c r="X386">
        <v>2.8449999999999998</v>
      </c>
      <c r="Y386" s="2">
        <v>38805</v>
      </c>
      <c r="Z386">
        <v>2.8904999999999998</v>
      </c>
      <c r="AA386" s="2">
        <v>38807</v>
      </c>
      <c r="AB386">
        <v>2.9950000000000001</v>
      </c>
      <c r="AC386" s="2">
        <v>38811</v>
      </c>
      <c r="AD386">
        <v>3.0114000000000001</v>
      </c>
      <c r="AE386" s="2">
        <v>38812</v>
      </c>
      <c r="AF386">
        <v>3.0943999999999998</v>
      </c>
    </row>
    <row r="387" spans="5:32" x14ac:dyDescent="0.25">
      <c r="E387" s="2">
        <v>38768</v>
      </c>
      <c r="F387">
        <v>3.03</v>
      </c>
      <c r="G387" s="2">
        <v>38811</v>
      </c>
      <c r="H387">
        <v>2.8559000000000001</v>
      </c>
      <c r="I387" s="2">
        <v>38807</v>
      </c>
      <c r="J387">
        <v>2.8449999999999998</v>
      </c>
      <c r="K387" s="2">
        <v>38806</v>
      </c>
      <c r="L387">
        <v>2.7965999999999998</v>
      </c>
      <c r="M387" s="2">
        <v>38807</v>
      </c>
      <c r="N387">
        <v>2.79</v>
      </c>
      <c r="O387" s="2">
        <v>38810</v>
      </c>
      <c r="P387">
        <v>2.7850000000000001</v>
      </c>
      <c r="Q387" s="2">
        <v>38810</v>
      </c>
      <c r="R387">
        <v>2.8050000000000002</v>
      </c>
      <c r="S387" s="2">
        <v>38807</v>
      </c>
      <c r="T387">
        <v>2.8050000000000002</v>
      </c>
      <c r="U387" s="2">
        <v>38806</v>
      </c>
      <c r="V387">
        <v>2.8285999999999998</v>
      </c>
      <c r="W387" s="2">
        <v>38761</v>
      </c>
      <c r="X387">
        <v>2.8449999999999998</v>
      </c>
      <c r="Y387" s="2">
        <v>38806</v>
      </c>
      <c r="Z387">
        <v>2.867</v>
      </c>
      <c r="AA387" s="2">
        <v>38810</v>
      </c>
      <c r="AB387">
        <v>2.93</v>
      </c>
      <c r="AC387" s="2">
        <v>38812</v>
      </c>
      <c r="AD387">
        <v>3.0238</v>
      </c>
      <c r="AE387" s="2">
        <v>38813</v>
      </c>
      <c r="AF387">
        <v>3.1215999999999999</v>
      </c>
    </row>
    <row r="388" spans="5:32" x14ac:dyDescent="0.25">
      <c r="E388" s="2">
        <v>38769</v>
      </c>
      <c r="F388">
        <v>2.8963999999999999</v>
      </c>
      <c r="G388" s="2">
        <v>38812</v>
      </c>
      <c r="H388">
        <v>2.85</v>
      </c>
      <c r="I388" s="2">
        <v>38810</v>
      </c>
      <c r="J388">
        <v>2.8250000000000002</v>
      </c>
      <c r="K388" s="2">
        <v>38807</v>
      </c>
      <c r="L388">
        <v>2.85</v>
      </c>
      <c r="M388" s="2">
        <v>38810</v>
      </c>
      <c r="N388">
        <v>2.7749999999999999</v>
      </c>
      <c r="O388" s="2">
        <v>38811</v>
      </c>
      <c r="P388">
        <v>2.8</v>
      </c>
      <c r="Q388" s="2">
        <v>38811</v>
      </c>
      <c r="R388">
        <v>2.8170000000000002</v>
      </c>
      <c r="S388" s="2">
        <v>38810</v>
      </c>
      <c r="T388">
        <v>2.8050000000000002</v>
      </c>
      <c r="U388" s="2">
        <v>38807</v>
      </c>
      <c r="V388">
        <v>2.8289</v>
      </c>
      <c r="W388" s="2">
        <v>38762</v>
      </c>
      <c r="X388">
        <v>2.8075000000000001</v>
      </c>
      <c r="Y388" s="2">
        <v>38807</v>
      </c>
      <c r="Z388">
        <v>2.9</v>
      </c>
      <c r="AA388" s="2">
        <v>38811</v>
      </c>
      <c r="AB388">
        <v>2.9272</v>
      </c>
      <c r="AC388" s="2">
        <v>38813</v>
      </c>
      <c r="AD388">
        <v>3.0508000000000002</v>
      </c>
      <c r="AE388" s="2">
        <v>38814</v>
      </c>
      <c r="AF388">
        <v>3.2</v>
      </c>
    </row>
    <row r="389" spans="5:32" x14ac:dyDescent="0.25">
      <c r="E389" s="2">
        <v>38770</v>
      </c>
      <c r="F389">
        <v>3.17</v>
      </c>
      <c r="G389" s="2">
        <v>38813</v>
      </c>
      <c r="H389">
        <v>2.91</v>
      </c>
      <c r="I389" s="2">
        <v>38811</v>
      </c>
      <c r="J389">
        <v>2.8</v>
      </c>
      <c r="K389" s="2">
        <v>38810</v>
      </c>
      <c r="L389">
        <v>2.7850000000000001</v>
      </c>
      <c r="M389" s="2">
        <v>38811</v>
      </c>
      <c r="N389">
        <v>2.7850000000000001</v>
      </c>
      <c r="O389" s="2">
        <v>38812</v>
      </c>
      <c r="P389">
        <v>2.8149999999999999</v>
      </c>
      <c r="Q389" s="2">
        <v>38812</v>
      </c>
      <c r="R389">
        <v>2.8149999999999999</v>
      </c>
      <c r="S389" s="2">
        <v>38811</v>
      </c>
      <c r="T389">
        <v>2.8050000000000002</v>
      </c>
      <c r="U389" s="2">
        <v>38810</v>
      </c>
      <c r="V389">
        <v>2.8736000000000002</v>
      </c>
      <c r="W389" s="2">
        <v>38763</v>
      </c>
      <c r="X389">
        <v>2.8125</v>
      </c>
      <c r="Y389" s="2">
        <v>38810</v>
      </c>
      <c r="Z389">
        <v>2.8872</v>
      </c>
      <c r="AA389" s="2">
        <v>38812</v>
      </c>
      <c r="AB389">
        <v>2.9384000000000001</v>
      </c>
      <c r="AC389" s="2">
        <v>38814</v>
      </c>
      <c r="AD389">
        <v>3.1</v>
      </c>
      <c r="AE389" s="2">
        <v>38817</v>
      </c>
      <c r="AF389">
        <v>3.22</v>
      </c>
    </row>
    <row r="390" spans="5:32" x14ac:dyDescent="0.25">
      <c r="E390" s="2">
        <v>38771</v>
      </c>
      <c r="F390">
        <v>3.15</v>
      </c>
      <c r="G390" s="2">
        <v>38814</v>
      </c>
      <c r="H390">
        <v>2.86</v>
      </c>
      <c r="I390" s="2">
        <v>38812</v>
      </c>
      <c r="J390">
        <v>2.8149999999999999</v>
      </c>
      <c r="K390" s="2">
        <v>38811</v>
      </c>
      <c r="L390">
        <v>2.7800000000000002</v>
      </c>
      <c r="M390" s="2">
        <v>38812</v>
      </c>
      <c r="N390">
        <v>2.7949999999999999</v>
      </c>
      <c r="O390" s="2">
        <v>38813</v>
      </c>
      <c r="P390">
        <v>2.8346</v>
      </c>
      <c r="Q390" s="2">
        <v>38813</v>
      </c>
      <c r="R390">
        <v>2.839</v>
      </c>
      <c r="S390" s="2">
        <v>38812</v>
      </c>
      <c r="T390">
        <v>2.81</v>
      </c>
      <c r="U390" s="2">
        <v>38811</v>
      </c>
      <c r="V390">
        <v>2.8250000000000002</v>
      </c>
      <c r="W390" s="2">
        <v>38764</v>
      </c>
      <c r="X390">
        <v>2.8325</v>
      </c>
      <c r="Y390" s="2">
        <v>38811</v>
      </c>
      <c r="Z390">
        <v>2.8706</v>
      </c>
      <c r="AA390" s="2">
        <v>38813</v>
      </c>
      <c r="AB390">
        <v>2.9950000000000001</v>
      </c>
      <c r="AC390" s="2">
        <v>38817</v>
      </c>
      <c r="AD390">
        <v>3.14</v>
      </c>
      <c r="AE390" s="2">
        <v>38818</v>
      </c>
      <c r="AF390">
        <v>3.1631999999999998</v>
      </c>
    </row>
    <row r="391" spans="5:32" x14ac:dyDescent="0.25">
      <c r="E391" s="2">
        <v>38772</v>
      </c>
      <c r="F391">
        <v>3.06</v>
      </c>
      <c r="G391" s="2">
        <v>38817</v>
      </c>
      <c r="H391">
        <v>3.04</v>
      </c>
      <c r="I391" s="2">
        <v>38813</v>
      </c>
      <c r="J391">
        <v>2.8435000000000001</v>
      </c>
      <c r="K391" s="2">
        <v>38812</v>
      </c>
      <c r="L391">
        <v>2.7850000000000001</v>
      </c>
      <c r="M391" s="2">
        <v>38813</v>
      </c>
      <c r="N391">
        <v>2.8266999999999998</v>
      </c>
      <c r="O391" s="2">
        <v>38814</v>
      </c>
      <c r="P391">
        <v>2.86</v>
      </c>
      <c r="Q391" s="2">
        <v>38814</v>
      </c>
      <c r="R391">
        <v>2.87</v>
      </c>
      <c r="S391" s="2">
        <v>38813</v>
      </c>
      <c r="T391">
        <v>2.8149999999999999</v>
      </c>
      <c r="U391" s="2">
        <v>38812</v>
      </c>
      <c r="V391">
        <v>2.8374999999999999</v>
      </c>
      <c r="W391" s="2">
        <v>38765</v>
      </c>
      <c r="X391">
        <v>2.8374999999999999</v>
      </c>
      <c r="Y391" s="2">
        <v>38812</v>
      </c>
      <c r="Z391">
        <v>2.8811</v>
      </c>
      <c r="AA391" s="2">
        <v>38814</v>
      </c>
      <c r="AB391">
        <v>3.04</v>
      </c>
      <c r="AC391" s="2">
        <v>38818</v>
      </c>
      <c r="AD391">
        <v>3.0977999999999999</v>
      </c>
      <c r="AE391" s="2">
        <v>38819</v>
      </c>
      <c r="AF391">
        <v>3.1482000000000001</v>
      </c>
    </row>
    <row r="392" spans="5:32" x14ac:dyDescent="0.25">
      <c r="E392" s="2">
        <v>38775</v>
      </c>
      <c r="F392">
        <v>2.8989000000000003</v>
      </c>
      <c r="G392" s="2">
        <v>38818</v>
      </c>
      <c r="H392">
        <v>3.02</v>
      </c>
      <c r="I392" s="2">
        <v>38814</v>
      </c>
      <c r="J392">
        <v>2.87</v>
      </c>
      <c r="K392" s="2">
        <v>38813</v>
      </c>
      <c r="L392">
        <v>2.81</v>
      </c>
      <c r="M392" s="2">
        <v>38814</v>
      </c>
      <c r="N392">
        <v>2.875</v>
      </c>
      <c r="O392" s="2">
        <v>38817</v>
      </c>
      <c r="P392">
        <v>2.9249999999999998</v>
      </c>
      <c r="Q392" s="2">
        <v>38817</v>
      </c>
      <c r="R392">
        <v>2.875</v>
      </c>
      <c r="S392" s="2">
        <v>38814</v>
      </c>
      <c r="T392">
        <v>2.89</v>
      </c>
      <c r="U392" s="2">
        <v>38813</v>
      </c>
      <c r="V392">
        <v>2.9050000000000002</v>
      </c>
      <c r="W392" s="2">
        <v>38768</v>
      </c>
      <c r="X392">
        <v>2.93</v>
      </c>
      <c r="Y392" s="2">
        <v>38813</v>
      </c>
      <c r="Z392">
        <v>2.9041000000000001</v>
      </c>
      <c r="AA392" s="2">
        <v>38817</v>
      </c>
      <c r="AB392">
        <v>3.0249999999999999</v>
      </c>
      <c r="AC392" s="2">
        <v>38819</v>
      </c>
      <c r="AD392">
        <v>3.0979000000000001</v>
      </c>
      <c r="AE392" s="2">
        <v>38820</v>
      </c>
      <c r="AF392">
        <v>3.18</v>
      </c>
    </row>
    <row r="393" spans="5:32" x14ac:dyDescent="0.25">
      <c r="E393" s="2">
        <v>38776</v>
      </c>
      <c r="F393">
        <v>3.11</v>
      </c>
      <c r="G393" s="2">
        <v>38819</v>
      </c>
      <c r="H393">
        <v>2.9624999999999999</v>
      </c>
      <c r="I393" s="2">
        <v>38817</v>
      </c>
      <c r="J393">
        <v>2.92</v>
      </c>
      <c r="K393" s="2">
        <v>38814</v>
      </c>
      <c r="L393">
        <v>2.88</v>
      </c>
      <c r="M393" s="2">
        <v>38817</v>
      </c>
      <c r="N393">
        <v>2.875</v>
      </c>
      <c r="O393" s="2">
        <v>38818</v>
      </c>
      <c r="P393">
        <v>2.8967000000000001</v>
      </c>
      <c r="Q393" s="2">
        <v>38818</v>
      </c>
      <c r="R393">
        <v>2.9005000000000001</v>
      </c>
      <c r="S393" s="2">
        <v>38817</v>
      </c>
      <c r="T393">
        <v>2.8849999999999998</v>
      </c>
      <c r="U393" s="2">
        <v>38814</v>
      </c>
      <c r="V393">
        <v>2.9</v>
      </c>
      <c r="W393" s="2">
        <v>38769</v>
      </c>
      <c r="X393">
        <v>2.8650000000000002</v>
      </c>
      <c r="Y393" s="2">
        <v>38814</v>
      </c>
      <c r="Z393">
        <v>2.98</v>
      </c>
      <c r="AA393" s="2">
        <v>38818</v>
      </c>
      <c r="AB393">
        <v>2.99</v>
      </c>
      <c r="AC393" s="2">
        <v>38820</v>
      </c>
      <c r="AD393">
        <v>3.12</v>
      </c>
      <c r="AE393" s="2">
        <v>38821</v>
      </c>
      <c r="AF393">
        <v>3.18</v>
      </c>
    </row>
    <row r="394" spans="5:32" x14ac:dyDescent="0.25">
      <c r="E394" s="2">
        <v>38777</v>
      </c>
      <c r="F394">
        <v>3.1065</v>
      </c>
      <c r="G394" s="2">
        <v>38820</v>
      </c>
      <c r="H394">
        <v>3.06</v>
      </c>
      <c r="I394" s="2">
        <v>38818</v>
      </c>
      <c r="J394">
        <v>2.9325999999999999</v>
      </c>
      <c r="K394" s="2">
        <v>38817</v>
      </c>
      <c r="L394">
        <v>2.875</v>
      </c>
      <c r="M394" s="2">
        <v>38818</v>
      </c>
      <c r="N394">
        <v>2.87</v>
      </c>
      <c r="O394" s="2">
        <v>38819</v>
      </c>
      <c r="P394">
        <v>2.8731</v>
      </c>
      <c r="Q394" s="2">
        <v>38819</v>
      </c>
      <c r="R394">
        <v>2.8824999999999998</v>
      </c>
      <c r="S394" s="2">
        <v>38818</v>
      </c>
      <c r="T394">
        <v>2.89</v>
      </c>
      <c r="U394" s="2">
        <v>38817</v>
      </c>
      <c r="V394">
        <v>2.92</v>
      </c>
      <c r="W394" s="2">
        <v>38770</v>
      </c>
      <c r="X394">
        <v>2.8325</v>
      </c>
      <c r="Y394" s="2">
        <v>38817</v>
      </c>
      <c r="Z394">
        <v>2.9750000000000001</v>
      </c>
      <c r="AA394" s="2">
        <v>38819</v>
      </c>
      <c r="AB394">
        <v>3.0150000000000001</v>
      </c>
      <c r="AC394" s="2">
        <v>38821</v>
      </c>
      <c r="AD394">
        <v>3.12</v>
      </c>
      <c r="AE394" s="2">
        <v>38824</v>
      </c>
      <c r="AF394">
        <v>3.1551999999999998</v>
      </c>
    </row>
    <row r="395" spans="5:32" x14ac:dyDescent="0.25">
      <c r="E395" s="2">
        <v>38778</v>
      </c>
      <c r="F395">
        <v>3.1257999999999999</v>
      </c>
      <c r="G395" s="2">
        <v>38821</v>
      </c>
      <c r="H395">
        <v>2.96</v>
      </c>
      <c r="I395" s="2">
        <v>38819</v>
      </c>
      <c r="J395">
        <v>2.96</v>
      </c>
      <c r="K395" s="2">
        <v>38818</v>
      </c>
      <c r="L395">
        <v>2.8650000000000002</v>
      </c>
      <c r="M395" s="2">
        <v>38819</v>
      </c>
      <c r="N395">
        <v>2.8898999999999999</v>
      </c>
      <c r="O395" s="2">
        <v>38820</v>
      </c>
      <c r="P395">
        <v>2.8849999999999998</v>
      </c>
      <c r="Q395" s="2">
        <v>38820</v>
      </c>
      <c r="R395">
        <v>2.8849999999999998</v>
      </c>
      <c r="S395" s="2">
        <v>38819</v>
      </c>
      <c r="T395">
        <v>2.8956</v>
      </c>
      <c r="U395" s="2">
        <v>38818</v>
      </c>
      <c r="V395">
        <v>2.93</v>
      </c>
      <c r="W395" s="2">
        <v>38771</v>
      </c>
      <c r="X395">
        <v>2.8525</v>
      </c>
      <c r="Y395" s="2">
        <v>38818</v>
      </c>
      <c r="Z395">
        <v>2.9713000000000003</v>
      </c>
      <c r="AA395" s="2">
        <v>38820</v>
      </c>
      <c r="AB395">
        <v>3.01</v>
      </c>
      <c r="AC395" s="2">
        <v>38824</v>
      </c>
      <c r="AD395">
        <v>3.1097999999999999</v>
      </c>
      <c r="AE395" s="2">
        <v>38825</v>
      </c>
      <c r="AF395">
        <v>3.23</v>
      </c>
    </row>
    <row r="396" spans="5:32" x14ac:dyDescent="0.25">
      <c r="E396" s="2">
        <v>38779</v>
      </c>
      <c r="F396">
        <v>3.1160999999999999</v>
      </c>
      <c r="G396" s="2">
        <v>38824</v>
      </c>
      <c r="H396">
        <v>2.9462999999999999</v>
      </c>
      <c r="I396" s="2">
        <v>38820</v>
      </c>
      <c r="J396">
        <v>2.95</v>
      </c>
      <c r="K396" s="2">
        <v>38819</v>
      </c>
      <c r="L396">
        <v>2.9051</v>
      </c>
      <c r="M396" s="2">
        <v>38820</v>
      </c>
      <c r="N396">
        <v>2.92</v>
      </c>
      <c r="O396" s="2">
        <v>38821</v>
      </c>
      <c r="P396">
        <v>2.91</v>
      </c>
      <c r="Q396" s="2">
        <v>38821</v>
      </c>
      <c r="R396">
        <v>2.92</v>
      </c>
      <c r="S396" s="2">
        <v>38820</v>
      </c>
      <c r="T396">
        <v>2.94</v>
      </c>
      <c r="U396" s="2">
        <v>38819</v>
      </c>
      <c r="V396">
        <v>2.8902999999999999</v>
      </c>
      <c r="W396" s="2">
        <v>38772</v>
      </c>
      <c r="X396">
        <v>2.8774999999999999</v>
      </c>
      <c r="Y396" s="2">
        <v>38819</v>
      </c>
      <c r="Z396">
        <v>2.9750000000000001</v>
      </c>
      <c r="AA396" s="2">
        <v>38821</v>
      </c>
      <c r="AB396">
        <v>3.05</v>
      </c>
      <c r="AC396" s="2">
        <v>38825</v>
      </c>
      <c r="AD396">
        <v>3.15</v>
      </c>
      <c r="AE396" s="2">
        <v>38826</v>
      </c>
      <c r="AF396">
        <v>3.3</v>
      </c>
    </row>
    <row r="397" spans="5:32" x14ac:dyDescent="0.25">
      <c r="E397" s="2">
        <v>38782</v>
      </c>
      <c r="F397">
        <v>3.0651000000000002</v>
      </c>
      <c r="G397" s="2">
        <v>38825</v>
      </c>
      <c r="H397">
        <v>3.18</v>
      </c>
      <c r="I397" s="2">
        <v>38821</v>
      </c>
      <c r="J397">
        <v>2.95</v>
      </c>
      <c r="K397" s="2">
        <v>38820</v>
      </c>
      <c r="L397">
        <v>2.89</v>
      </c>
      <c r="M397" s="2">
        <v>38821</v>
      </c>
      <c r="N397">
        <v>2.9249999999999998</v>
      </c>
      <c r="O397" s="2">
        <v>38824</v>
      </c>
      <c r="P397">
        <v>2.9064999999999999</v>
      </c>
      <c r="Q397" s="2">
        <v>38824</v>
      </c>
      <c r="R397">
        <v>2.9054000000000002</v>
      </c>
      <c r="S397" s="2">
        <v>38821</v>
      </c>
      <c r="T397">
        <v>2.93</v>
      </c>
      <c r="U397" s="2">
        <v>38820</v>
      </c>
      <c r="V397">
        <v>2.9449999999999998</v>
      </c>
      <c r="W397" s="2">
        <v>38775</v>
      </c>
      <c r="X397">
        <v>2.8374999999999999</v>
      </c>
      <c r="Y397" s="2">
        <v>38820</v>
      </c>
      <c r="Z397">
        <v>2.9750000000000001</v>
      </c>
      <c r="AA397" s="2">
        <v>38824</v>
      </c>
      <c r="AB397">
        <v>3.0228999999999999</v>
      </c>
      <c r="AC397" s="2">
        <v>38826</v>
      </c>
      <c r="AD397">
        <v>3.23</v>
      </c>
      <c r="AE397" s="2">
        <v>38827</v>
      </c>
      <c r="AF397">
        <v>3.24</v>
      </c>
    </row>
    <row r="398" spans="5:32" x14ac:dyDescent="0.25">
      <c r="E398" s="2">
        <v>38783</v>
      </c>
      <c r="F398">
        <v>3.09</v>
      </c>
      <c r="G398" s="2">
        <v>38826</v>
      </c>
      <c r="H398">
        <v>3.2850000000000001</v>
      </c>
      <c r="I398" s="2">
        <v>38824</v>
      </c>
      <c r="J398">
        <v>3.0059999999999998</v>
      </c>
      <c r="K398" s="2">
        <v>38821</v>
      </c>
      <c r="L398">
        <v>2.9</v>
      </c>
      <c r="M398" s="2">
        <v>38824</v>
      </c>
      <c r="N398">
        <v>2.9108999999999998</v>
      </c>
      <c r="O398" s="2">
        <v>38825</v>
      </c>
      <c r="P398">
        <v>2.9350000000000001</v>
      </c>
      <c r="Q398" s="2">
        <v>38825</v>
      </c>
      <c r="R398">
        <v>2.9249999999999998</v>
      </c>
      <c r="S398" s="2">
        <v>38824</v>
      </c>
      <c r="T398">
        <v>2.9131</v>
      </c>
      <c r="U398" s="2">
        <v>38821</v>
      </c>
      <c r="V398">
        <v>2.9550000000000001</v>
      </c>
      <c r="W398" s="2">
        <v>38776</v>
      </c>
      <c r="X398">
        <v>2.8325</v>
      </c>
      <c r="Y398" s="2">
        <v>38821</v>
      </c>
      <c r="Z398">
        <v>2.99</v>
      </c>
      <c r="AA398" s="2">
        <v>38825</v>
      </c>
      <c r="AB398">
        <v>3.1</v>
      </c>
      <c r="AC398" s="2">
        <v>38827</v>
      </c>
      <c r="AD398">
        <v>3.17</v>
      </c>
      <c r="AE398" s="2">
        <v>38828</v>
      </c>
      <c r="AF398">
        <v>3.24</v>
      </c>
    </row>
    <row r="399" spans="5:32" x14ac:dyDescent="0.25">
      <c r="E399" s="2">
        <v>38784</v>
      </c>
      <c r="F399">
        <v>2.9943</v>
      </c>
      <c r="G399" s="2">
        <v>38827</v>
      </c>
      <c r="H399">
        <v>3.2450000000000001</v>
      </c>
      <c r="I399" s="2">
        <v>38825</v>
      </c>
      <c r="J399">
        <v>3.02</v>
      </c>
      <c r="K399" s="2">
        <v>38824</v>
      </c>
      <c r="L399">
        <v>2.9289000000000001</v>
      </c>
      <c r="M399" s="2">
        <v>38825</v>
      </c>
      <c r="N399">
        <v>2.9449999999999998</v>
      </c>
      <c r="O399" s="2">
        <v>38826</v>
      </c>
      <c r="P399">
        <v>2.9950000000000001</v>
      </c>
      <c r="Q399" s="2">
        <v>38826</v>
      </c>
      <c r="R399">
        <v>2.9849999999999999</v>
      </c>
      <c r="S399" s="2">
        <v>38825</v>
      </c>
      <c r="T399">
        <v>2.92</v>
      </c>
      <c r="U399" s="2">
        <v>38824</v>
      </c>
      <c r="V399">
        <v>2.9203000000000001</v>
      </c>
      <c r="W399" s="2">
        <v>38777</v>
      </c>
      <c r="X399">
        <v>2.8824999999999998</v>
      </c>
      <c r="Y399" s="2">
        <v>38824</v>
      </c>
      <c r="Z399">
        <v>2.9607000000000001</v>
      </c>
      <c r="AA399" s="2">
        <v>38826</v>
      </c>
      <c r="AB399">
        <v>3.17</v>
      </c>
      <c r="AC399" s="2">
        <v>38828</v>
      </c>
      <c r="AD399">
        <v>3.17</v>
      </c>
      <c r="AE399" s="2">
        <v>38831</v>
      </c>
      <c r="AF399">
        <v>3.1730999999999998</v>
      </c>
    </row>
    <row r="400" spans="5:32" x14ac:dyDescent="0.25">
      <c r="E400" s="2">
        <v>38785</v>
      </c>
      <c r="F400">
        <v>2.9329999999999998</v>
      </c>
      <c r="G400" s="2">
        <v>38828</v>
      </c>
      <c r="H400">
        <v>3.2549999999999999</v>
      </c>
      <c r="I400" s="2">
        <v>38826</v>
      </c>
      <c r="J400">
        <v>3.16</v>
      </c>
      <c r="K400" s="2">
        <v>38825</v>
      </c>
      <c r="L400">
        <v>3.0049999999999999</v>
      </c>
      <c r="M400" s="2">
        <v>38826</v>
      </c>
      <c r="N400">
        <v>2.9950000000000001</v>
      </c>
      <c r="O400" s="2">
        <v>38827</v>
      </c>
      <c r="P400">
        <v>2.9750000000000001</v>
      </c>
      <c r="Q400" s="2">
        <v>38827</v>
      </c>
      <c r="R400">
        <v>2.95</v>
      </c>
      <c r="S400" s="2">
        <v>38826</v>
      </c>
      <c r="T400">
        <v>3.0249999999999999</v>
      </c>
      <c r="U400" s="2">
        <v>38825</v>
      </c>
      <c r="V400">
        <v>2.9649999999999999</v>
      </c>
      <c r="W400" s="2">
        <v>38778</v>
      </c>
      <c r="X400">
        <v>2.9224999999999999</v>
      </c>
      <c r="Y400" s="2">
        <v>38825</v>
      </c>
      <c r="Z400">
        <v>3.0249999999999999</v>
      </c>
      <c r="AA400" s="2">
        <v>38827</v>
      </c>
      <c r="AB400">
        <v>3.08</v>
      </c>
      <c r="AC400" s="2">
        <v>38831</v>
      </c>
      <c r="AD400">
        <v>3.1126999999999998</v>
      </c>
      <c r="AE400" s="2">
        <v>38832</v>
      </c>
      <c r="AF400">
        <v>3.1718000000000002</v>
      </c>
    </row>
    <row r="401" spans="5:32" x14ac:dyDescent="0.25">
      <c r="E401" s="2">
        <v>38786</v>
      </c>
      <c r="F401">
        <v>2.84</v>
      </c>
      <c r="G401" s="2">
        <v>38831</v>
      </c>
      <c r="H401">
        <v>3.1678000000000002</v>
      </c>
      <c r="I401" s="2">
        <v>38827</v>
      </c>
      <c r="J401">
        <v>3.02</v>
      </c>
      <c r="K401" s="2">
        <v>38826</v>
      </c>
      <c r="L401">
        <v>3.0249999999999999</v>
      </c>
      <c r="M401" s="2">
        <v>38827</v>
      </c>
      <c r="N401">
        <v>2.9649999999999999</v>
      </c>
      <c r="O401" s="2">
        <v>38828</v>
      </c>
      <c r="P401">
        <v>2.9750000000000001</v>
      </c>
      <c r="Q401" s="2">
        <v>38828</v>
      </c>
      <c r="R401">
        <v>2.95</v>
      </c>
      <c r="S401" s="2">
        <v>38827</v>
      </c>
      <c r="T401">
        <v>2.9449999999999998</v>
      </c>
      <c r="U401" s="2">
        <v>38826</v>
      </c>
      <c r="V401">
        <v>3.0150000000000001</v>
      </c>
      <c r="W401" s="2">
        <v>38779</v>
      </c>
      <c r="X401">
        <v>2.9220999999999999</v>
      </c>
      <c r="Y401" s="2">
        <v>38826</v>
      </c>
      <c r="Z401">
        <v>3.08</v>
      </c>
      <c r="AA401" s="2">
        <v>38828</v>
      </c>
      <c r="AB401">
        <v>3.08</v>
      </c>
      <c r="AC401" s="2">
        <v>38832</v>
      </c>
      <c r="AD401">
        <v>3.1080999999999999</v>
      </c>
      <c r="AE401" s="2">
        <v>38833</v>
      </c>
      <c r="AF401">
        <v>3.1787999999999998</v>
      </c>
    </row>
    <row r="402" spans="5:32" x14ac:dyDescent="0.25">
      <c r="E402" s="2">
        <v>38789</v>
      </c>
      <c r="F402">
        <v>2.8786</v>
      </c>
      <c r="G402" s="2">
        <v>38832</v>
      </c>
      <c r="H402">
        <v>3.13</v>
      </c>
      <c r="I402" s="2">
        <v>38828</v>
      </c>
      <c r="J402">
        <v>3.0649999999999999</v>
      </c>
      <c r="K402" s="2">
        <v>38827</v>
      </c>
      <c r="L402">
        <v>2.9950000000000001</v>
      </c>
      <c r="M402" s="2">
        <v>38828</v>
      </c>
      <c r="N402">
        <v>2.9649999999999999</v>
      </c>
      <c r="O402" s="2">
        <v>38831</v>
      </c>
      <c r="P402">
        <v>2.9249999999999998</v>
      </c>
      <c r="Q402" s="2">
        <v>38831</v>
      </c>
      <c r="R402">
        <v>2.923</v>
      </c>
      <c r="S402" s="2">
        <v>38828</v>
      </c>
      <c r="T402">
        <v>2.9950000000000001</v>
      </c>
      <c r="U402" s="2">
        <v>38827</v>
      </c>
      <c r="V402">
        <v>2.98</v>
      </c>
      <c r="W402" s="2">
        <v>38782</v>
      </c>
      <c r="X402">
        <v>2.9424999999999999</v>
      </c>
      <c r="Y402" s="2">
        <v>38827</v>
      </c>
      <c r="Z402">
        <v>3.0449999999999999</v>
      </c>
      <c r="AA402" s="2">
        <v>38831</v>
      </c>
      <c r="AB402">
        <v>3.0478000000000001</v>
      </c>
      <c r="AC402" s="2">
        <v>38833</v>
      </c>
      <c r="AD402">
        <v>3.1244999999999998</v>
      </c>
      <c r="AE402" s="2">
        <v>38834</v>
      </c>
      <c r="AF402">
        <v>3.1894</v>
      </c>
    </row>
    <row r="403" spans="5:32" x14ac:dyDescent="0.25">
      <c r="E403" s="2">
        <v>38790</v>
      </c>
      <c r="F403">
        <v>2.9373</v>
      </c>
      <c r="G403" s="2">
        <v>38833</v>
      </c>
      <c r="H403">
        <v>3.0871</v>
      </c>
      <c r="I403" s="2">
        <v>38831</v>
      </c>
      <c r="J403">
        <v>2.9853000000000001</v>
      </c>
      <c r="K403" s="2">
        <v>38828</v>
      </c>
      <c r="L403">
        <v>2.9950000000000001</v>
      </c>
      <c r="M403" s="2">
        <v>38831</v>
      </c>
      <c r="N403">
        <v>2.9249999999999998</v>
      </c>
      <c r="O403" s="2">
        <v>38832</v>
      </c>
      <c r="P403">
        <v>2.89</v>
      </c>
      <c r="Q403" s="2">
        <v>38832</v>
      </c>
      <c r="R403">
        <v>2.9295</v>
      </c>
      <c r="S403" s="2">
        <v>38831</v>
      </c>
      <c r="T403">
        <v>2.9449999999999998</v>
      </c>
      <c r="U403" s="2">
        <v>38828</v>
      </c>
      <c r="V403">
        <v>2.9950000000000001</v>
      </c>
      <c r="W403" s="2">
        <v>38783</v>
      </c>
      <c r="X403">
        <v>2.9275000000000002</v>
      </c>
      <c r="Y403" s="2">
        <v>38828</v>
      </c>
      <c r="Z403">
        <v>3.03</v>
      </c>
      <c r="AA403" s="2">
        <v>38832</v>
      </c>
      <c r="AB403">
        <v>3.0350000000000001</v>
      </c>
      <c r="AC403" s="2">
        <v>38834</v>
      </c>
      <c r="AD403">
        <v>3.1484000000000001</v>
      </c>
      <c r="AE403" s="2">
        <v>38835</v>
      </c>
      <c r="AF403">
        <v>3.3</v>
      </c>
    </row>
    <row r="404" spans="5:32" x14ac:dyDescent="0.25">
      <c r="E404" s="2">
        <v>38791</v>
      </c>
      <c r="F404">
        <v>2.9626999999999999</v>
      </c>
      <c r="G404" s="2">
        <v>38834</v>
      </c>
      <c r="H404">
        <v>3.1585000000000001</v>
      </c>
      <c r="I404" s="2">
        <v>38832</v>
      </c>
      <c r="J404">
        <v>2.9649999999999999</v>
      </c>
      <c r="K404" s="2">
        <v>38831</v>
      </c>
      <c r="L404">
        <v>2.9459999999999997</v>
      </c>
      <c r="M404" s="2">
        <v>38832</v>
      </c>
      <c r="N404">
        <v>2.9043999999999999</v>
      </c>
      <c r="O404" s="2">
        <v>38833</v>
      </c>
      <c r="P404">
        <v>2.9177999999999997</v>
      </c>
      <c r="Q404" s="2">
        <v>38833</v>
      </c>
      <c r="R404">
        <v>2.9384999999999999</v>
      </c>
      <c r="S404" s="2">
        <v>38832</v>
      </c>
      <c r="T404">
        <v>2.9386999999999999</v>
      </c>
      <c r="U404" s="2">
        <v>38831</v>
      </c>
      <c r="V404">
        <v>2.95</v>
      </c>
      <c r="W404" s="2">
        <v>38784</v>
      </c>
      <c r="X404">
        <v>2.8774999999999999</v>
      </c>
      <c r="Y404" s="2">
        <v>38831</v>
      </c>
      <c r="Z404">
        <v>2.9868999999999999</v>
      </c>
      <c r="AA404" s="2">
        <v>38833</v>
      </c>
      <c r="AB404">
        <v>3.05</v>
      </c>
      <c r="AC404" s="2">
        <v>38835</v>
      </c>
      <c r="AD404">
        <v>3.19</v>
      </c>
      <c r="AE404" s="2">
        <v>38838</v>
      </c>
      <c r="AF404">
        <v>3.2397</v>
      </c>
    </row>
    <row r="405" spans="5:32" x14ac:dyDescent="0.25">
      <c r="E405" s="2">
        <v>38792</v>
      </c>
      <c r="F405">
        <v>2.96</v>
      </c>
      <c r="G405" s="2">
        <v>38835</v>
      </c>
      <c r="H405">
        <v>3.16</v>
      </c>
      <c r="I405" s="2">
        <v>38833</v>
      </c>
      <c r="J405">
        <v>2.9916</v>
      </c>
      <c r="K405" s="2">
        <v>38832</v>
      </c>
      <c r="L405">
        <v>2.9276999999999997</v>
      </c>
      <c r="M405" s="2">
        <v>38833</v>
      </c>
      <c r="N405">
        <v>2.9449999999999998</v>
      </c>
      <c r="O405" s="2">
        <v>38834</v>
      </c>
      <c r="P405">
        <v>2.9462000000000002</v>
      </c>
      <c r="Q405" s="2">
        <v>38834</v>
      </c>
      <c r="R405">
        <v>2.9550000000000001</v>
      </c>
      <c r="S405" s="2">
        <v>38833</v>
      </c>
      <c r="T405">
        <v>2.9491000000000001</v>
      </c>
      <c r="U405" s="2">
        <v>38832</v>
      </c>
      <c r="V405">
        <v>2.9449999999999998</v>
      </c>
      <c r="W405" s="2">
        <v>38785</v>
      </c>
      <c r="X405">
        <v>2.89</v>
      </c>
      <c r="Y405" s="2">
        <v>38832</v>
      </c>
      <c r="Z405">
        <v>2.9849999999999999</v>
      </c>
      <c r="AA405" s="2">
        <v>38834</v>
      </c>
      <c r="AB405">
        <v>3.0836999999999999</v>
      </c>
      <c r="AC405" s="2">
        <v>38838</v>
      </c>
      <c r="AD405">
        <v>3.2052</v>
      </c>
      <c r="AE405" s="2">
        <v>38839</v>
      </c>
      <c r="AF405">
        <v>3.27</v>
      </c>
    </row>
    <row r="406" spans="5:32" x14ac:dyDescent="0.25">
      <c r="E406" s="2">
        <v>38793</v>
      </c>
      <c r="F406">
        <v>2.9438</v>
      </c>
      <c r="G406" s="2">
        <v>38838</v>
      </c>
      <c r="H406">
        <v>3.2364999999999999</v>
      </c>
      <c r="I406" s="2">
        <v>38834</v>
      </c>
      <c r="J406">
        <v>2.9849999999999999</v>
      </c>
      <c r="K406" s="2">
        <v>38833</v>
      </c>
      <c r="L406">
        <v>2.9249999999999998</v>
      </c>
      <c r="M406" s="2">
        <v>38834</v>
      </c>
      <c r="N406">
        <v>2.9550000000000001</v>
      </c>
      <c r="O406" s="2">
        <v>38835</v>
      </c>
      <c r="P406">
        <v>2.9699999999999998</v>
      </c>
      <c r="Q406" s="2">
        <v>38835</v>
      </c>
      <c r="R406">
        <v>3.0049999999999999</v>
      </c>
      <c r="S406" s="2">
        <v>38834</v>
      </c>
      <c r="T406">
        <v>2.9449999999999998</v>
      </c>
      <c r="U406" s="2">
        <v>38833</v>
      </c>
      <c r="V406">
        <v>2.9550000000000001</v>
      </c>
      <c r="W406" s="2">
        <v>38786</v>
      </c>
      <c r="X406">
        <v>2.8656000000000001</v>
      </c>
      <c r="Y406" s="2">
        <v>38833</v>
      </c>
      <c r="Z406">
        <v>3.0049999999999999</v>
      </c>
      <c r="AA406" s="2">
        <v>38835</v>
      </c>
      <c r="AB406">
        <v>3.0950000000000002</v>
      </c>
      <c r="AC406" s="2">
        <v>38839</v>
      </c>
      <c r="AD406">
        <v>3.19</v>
      </c>
      <c r="AE406" s="2">
        <v>38840</v>
      </c>
      <c r="AF406">
        <v>3.26</v>
      </c>
    </row>
    <row r="407" spans="5:32" x14ac:dyDescent="0.25">
      <c r="E407" s="2">
        <v>38796</v>
      </c>
      <c r="F407">
        <v>2.8479999999999999</v>
      </c>
      <c r="G407" s="2">
        <v>38839</v>
      </c>
      <c r="H407">
        <v>3.2450000000000001</v>
      </c>
      <c r="I407" s="2">
        <v>38835</v>
      </c>
      <c r="J407">
        <v>2.99</v>
      </c>
      <c r="K407" s="2">
        <v>38834</v>
      </c>
      <c r="L407">
        <v>2.93</v>
      </c>
      <c r="M407" s="2">
        <v>38835</v>
      </c>
      <c r="N407">
        <v>3.0249999999999999</v>
      </c>
      <c r="O407" s="2">
        <v>38838</v>
      </c>
      <c r="P407">
        <v>3.0377999999999998</v>
      </c>
      <c r="Q407" s="2">
        <v>38838</v>
      </c>
      <c r="R407">
        <v>3.0453999999999999</v>
      </c>
      <c r="S407" s="2">
        <v>38835</v>
      </c>
      <c r="T407">
        <v>2.96</v>
      </c>
      <c r="U407" s="2">
        <v>38834</v>
      </c>
      <c r="V407">
        <v>2.98</v>
      </c>
      <c r="W407" s="2">
        <v>38789</v>
      </c>
      <c r="X407">
        <v>2.8715000000000002</v>
      </c>
      <c r="Y407" s="2">
        <v>38834</v>
      </c>
      <c r="Z407">
        <v>3.0228999999999999</v>
      </c>
      <c r="AA407" s="2">
        <v>38838</v>
      </c>
      <c r="AB407">
        <v>3.1577999999999999</v>
      </c>
      <c r="AC407" s="2">
        <v>38840</v>
      </c>
      <c r="AD407">
        <v>3.19</v>
      </c>
      <c r="AE407" s="2">
        <v>38841</v>
      </c>
      <c r="AF407">
        <v>3.1916000000000002</v>
      </c>
    </row>
    <row r="408" spans="5:32" x14ac:dyDescent="0.25">
      <c r="E408" s="2">
        <v>38797</v>
      </c>
      <c r="F408">
        <v>2.8077999999999999</v>
      </c>
      <c r="G408" s="2">
        <v>38840</v>
      </c>
      <c r="H408">
        <v>3.2349999999999999</v>
      </c>
      <c r="I408" s="2">
        <v>38838</v>
      </c>
      <c r="J408">
        <v>3.1089000000000002</v>
      </c>
      <c r="K408" s="2">
        <v>38835</v>
      </c>
      <c r="L408">
        <v>2.9849999999999999</v>
      </c>
      <c r="M408" s="2">
        <v>38838</v>
      </c>
      <c r="N408">
        <v>3.0371000000000001</v>
      </c>
      <c r="O408" s="2">
        <v>38839</v>
      </c>
      <c r="P408">
        <v>3.0449999999999999</v>
      </c>
      <c r="Q408" s="2">
        <v>38839</v>
      </c>
      <c r="R408">
        <v>3.0449999999999999</v>
      </c>
      <c r="S408" s="2">
        <v>38838</v>
      </c>
      <c r="T408">
        <v>3.0421</v>
      </c>
      <c r="U408" s="2">
        <v>38835</v>
      </c>
      <c r="V408">
        <v>3.01</v>
      </c>
      <c r="W408" s="2">
        <v>38790</v>
      </c>
      <c r="X408">
        <v>2.8673999999999999</v>
      </c>
      <c r="Y408" s="2">
        <v>38835</v>
      </c>
      <c r="Z408">
        <v>3.0550000000000002</v>
      </c>
      <c r="AA408" s="2">
        <v>38839</v>
      </c>
      <c r="AB408">
        <v>3.1</v>
      </c>
      <c r="AC408" s="2">
        <v>38841</v>
      </c>
      <c r="AD408">
        <v>3.1585999999999999</v>
      </c>
      <c r="AE408" s="2">
        <v>38842</v>
      </c>
      <c r="AF408">
        <v>3.2523</v>
      </c>
    </row>
    <row r="409" spans="5:32" x14ac:dyDescent="0.25">
      <c r="E409" s="2">
        <v>38798</v>
      </c>
      <c r="F409">
        <v>2.79</v>
      </c>
      <c r="G409" s="2">
        <v>38841</v>
      </c>
      <c r="H409">
        <v>3.1850000000000001</v>
      </c>
      <c r="I409" s="2">
        <v>38839</v>
      </c>
      <c r="J409">
        <v>3.06</v>
      </c>
      <c r="K409" s="2">
        <v>38838</v>
      </c>
      <c r="L409">
        <v>3.0478000000000001</v>
      </c>
      <c r="M409" s="2">
        <v>38839</v>
      </c>
      <c r="N409">
        <v>3.0249999999999999</v>
      </c>
      <c r="O409" s="2">
        <v>38840</v>
      </c>
      <c r="P409">
        <v>3.02</v>
      </c>
      <c r="Q409" s="2">
        <v>38840</v>
      </c>
      <c r="R409">
        <v>2.98</v>
      </c>
      <c r="S409" s="2">
        <v>38839</v>
      </c>
      <c r="T409">
        <v>3.04</v>
      </c>
      <c r="U409" s="2">
        <v>38838</v>
      </c>
      <c r="V409">
        <v>3.0526</v>
      </c>
      <c r="W409" s="2">
        <v>38791</v>
      </c>
      <c r="X409">
        <v>2.8761000000000001</v>
      </c>
      <c r="Y409" s="2">
        <v>38838</v>
      </c>
      <c r="Z409">
        <v>3.1013000000000002</v>
      </c>
      <c r="AA409" s="2">
        <v>38840</v>
      </c>
      <c r="AB409">
        <v>3.12</v>
      </c>
      <c r="AC409" s="2">
        <v>38842</v>
      </c>
      <c r="AD409">
        <v>3.1747000000000001</v>
      </c>
      <c r="AE409" s="2">
        <v>38845</v>
      </c>
      <c r="AF409">
        <v>3.22</v>
      </c>
    </row>
    <row r="410" spans="5:32" x14ac:dyDescent="0.25">
      <c r="E410" s="2">
        <v>38799</v>
      </c>
      <c r="F410">
        <v>2.8441000000000001</v>
      </c>
      <c r="G410" s="2">
        <v>38842</v>
      </c>
      <c r="H410">
        <v>3.1848999999999998</v>
      </c>
      <c r="I410" s="2">
        <v>38840</v>
      </c>
      <c r="J410">
        <v>3.06</v>
      </c>
      <c r="K410" s="2">
        <v>38839</v>
      </c>
      <c r="L410">
        <v>3.05</v>
      </c>
      <c r="M410" s="2">
        <v>38840</v>
      </c>
      <c r="N410">
        <v>3.04</v>
      </c>
      <c r="O410" s="2">
        <v>38841</v>
      </c>
      <c r="P410">
        <v>2.9986000000000002</v>
      </c>
      <c r="Q410" s="2">
        <v>38841</v>
      </c>
      <c r="R410">
        <v>3.0013999999999998</v>
      </c>
      <c r="S410" s="2">
        <v>38840</v>
      </c>
      <c r="T410">
        <v>3.01</v>
      </c>
      <c r="U410" s="2">
        <v>38839</v>
      </c>
      <c r="V410">
        <v>3.0649999999999999</v>
      </c>
      <c r="W410" s="2">
        <v>38792</v>
      </c>
      <c r="X410">
        <v>2.8555000000000001</v>
      </c>
      <c r="Y410" s="2">
        <v>38839</v>
      </c>
      <c r="Z410">
        <v>3.05</v>
      </c>
      <c r="AA410" s="2">
        <v>38841</v>
      </c>
      <c r="AB410">
        <v>3.1150000000000002</v>
      </c>
      <c r="AC410" s="2">
        <v>38845</v>
      </c>
      <c r="AD410">
        <v>3.15</v>
      </c>
      <c r="AE410" s="2">
        <v>38846</v>
      </c>
      <c r="AF410">
        <v>3.26</v>
      </c>
    </row>
    <row r="411" spans="5:32" x14ac:dyDescent="0.25">
      <c r="E411" s="2">
        <v>38800</v>
      </c>
      <c r="F411">
        <v>2.76</v>
      </c>
      <c r="G411" s="2">
        <v>38845</v>
      </c>
      <c r="H411">
        <v>3.18</v>
      </c>
      <c r="I411" s="2">
        <v>38841</v>
      </c>
      <c r="J411">
        <v>3.07</v>
      </c>
      <c r="K411" s="2">
        <v>38840</v>
      </c>
      <c r="L411">
        <v>3.0249999999999999</v>
      </c>
      <c r="M411" s="2">
        <v>38841</v>
      </c>
      <c r="N411">
        <v>3.02</v>
      </c>
      <c r="O411" s="2">
        <v>38842</v>
      </c>
      <c r="P411">
        <v>3.0196999999999998</v>
      </c>
      <c r="Q411" s="2">
        <v>38842</v>
      </c>
      <c r="R411">
        <v>3.0125000000000002</v>
      </c>
      <c r="S411" s="2">
        <v>38841</v>
      </c>
      <c r="T411">
        <v>3.0049999999999999</v>
      </c>
      <c r="U411" s="2">
        <v>38840</v>
      </c>
      <c r="V411">
        <v>3.0350000000000001</v>
      </c>
      <c r="W411" s="2">
        <v>38793</v>
      </c>
      <c r="X411">
        <v>2.8513000000000002</v>
      </c>
      <c r="Y411" s="2">
        <v>38840</v>
      </c>
      <c r="Z411">
        <v>3.09</v>
      </c>
      <c r="AA411" s="2">
        <v>38842</v>
      </c>
      <c r="AB411">
        <v>3.1154999999999999</v>
      </c>
      <c r="AC411" s="2">
        <v>38846</v>
      </c>
      <c r="AD411">
        <v>3.19</v>
      </c>
      <c r="AE411" s="2">
        <v>38847</v>
      </c>
      <c r="AF411">
        <v>3.26</v>
      </c>
    </row>
    <row r="412" spans="5:32" x14ac:dyDescent="0.25">
      <c r="E412" s="2">
        <v>38803</v>
      </c>
      <c r="F412">
        <v>2.76</v>
      </c>
      <c r="G412" s="2">
        <v>38846</v>
      </c>
      <c r="H412">
        <v>3.2149999999999999</v>
      </c>
      <c r="I412" s="2">
        <v>38842</v>
      </c>
      <c r="J412">
        <v>3.0520999999999998</v>
      </c>
      <c r="K412" s="2">
        <v>38841</v>
      </c>
      <c r="L412">
        <v>3.01</v>
      </c>
      <c r="M412" s="2">
        <v>38842</v>
      </c>
      <c r="N412">
        <v>3.0438000000000001</v>
      </c>
      <c r="O412" s="2">
        <v>38845</v>
      </c>
      <c r="P412">
        <v>3.01</v>
      </c>
      <c r="Q412" s="2">
        <v>38845</v>
      </c>
      <c r="R412">
        <v>2.9950000000000001</v>
      </c>
      <c r="S412" s="2">
        <v>38842</v>
      </c>
      <c r="T412">
        <v>3.0182000000000002</v>
      </c>
      <c r="U412" s="2">
        <v>38841</v>
      </c>
      <c r="V412">
        <v>3.0350000000000001</v>
      </c>
      <c r="W412" s="2">
        <v>38796</v>
      </c>
      <c r="X412">
        <v>2.8026999999999997</v>
      </c>
      <c r="Y412" s="2">
        <v>38841</v>
      </c>
      <c r="Z412">
        <v>3.05</v>
      </c>
      <c r="AA412" s="2">
        <v>38845</v>
      </c>
      <c r="AB412">
        <v>3.085</v>
      </c>
      <c r="AC412" s="2">
        <v>38847</v>
      </c>
      <c r="AD412">
        <v>3.18</v>
      </c>
      <c r="AE412" s="2">
        <v>38848</v>
      </c>
      <c r="AF412">
        <v>3.31</v>
      </c>
    </row>
    <row r="413" spans="5:32" x14ac:dyDescent="0.25">
      <c r="E413" s="2">
        <v>38804</v>
      </c>
      <c r="F413">
        <v>2.7627999999999999</v>
      </c>
      <c r="G413" s="2">
        <v>38847</v>
      </c>
      <c r="H413">
        <v>3.2450000000000001</v>
      </c>
      <c r="I413" s="2">
        <v>38845</v>
      </c>
      <c r="J413">
        <v>3.0649999999999999</v>
      </c>
      <c r="K413" s="2">
        <v>38842</v>
      </c>
      <c r="L413">
        <v>3.04</v>
      </c>
      <c r="M413" s="2">
        <v>38845</v>
      </c>
      <c r="N413">
        <v>3.0150000000000001</v>
      </c>
      <c r="O413" s="2">
        <v>38846</v>
      </c>
      <c r="P413">
        <v>3.0350000000000001</v>
      </c>
      <c r="Q413" s="2">
        <v>38846</v>
      </c>
      <c r="R413">
        <v>3.0350000000000001</v>
      </c>
      <c r="S413" s="2">
        <v>38845</v>
      </c>
      <c r="T413">
        <v>2.99</v>
      </c>
      <c r="U413" s="2">
        <v>38842</v>
      </c>
      <c r="V413">
        <v>3.0230999999999999</v>
      </c>
      <c r="W413" s="2">
        <v>38797</v>
      </c>
      <c r="X413">
        <v>2.8050000000000002</v>
      </c>
      <c r="Y413" s="2">
        <v>38842</v>
      </c>
      <c r="Z413">
        <v>3.0640000000000001</v>
      </c>
      <c r="AA413" s="2">
        <v>38846</v>
      </c>
      <c r="AB413">
        <v>3.13</v>
      </c>
      <c r="AC413" s="2">
        <v>38848</v>
      </c>
      <c r="AD413">
        <v>3.24</v>
      </c>
      <c r="AE413" s="2">
        <v>38849</v>
      </c>
      <c r="AF413">
        <v>3.35</v>
      </c>
    </row>
    <row r="414" spans="5:32" x14ac:dyDescent="0.25">
      <c r="E414" s="2">
        <v>38805</v>
      </c>
      <c r="F414">
        <v>2.9</v>
      </c>
      <c r="G414" s="2">
        <v>38848</v>
      </c>
      <c r="H414">
        <v>3.26</v>
      </c>
      <c r="I414" s="2">
        <v>38846</v>
      </c>
      <c r="J414">
        <v>3.0649999999999999</v>
      </c>
      <c r="K414" s="2">
        <v>38845</v>
      </c>
      <c r="L414">
        <v>3.02</v>
      </c>
      <c r="M414" s="2">
        <v>38846</v>
      </c>
      <c r="N414">
        <v>3.0449999999999999</v>
      </c>
      <c r="O414" s="2">
        <v>38847</v>
      </c>
      <c r="P414">
        <v>3.0550000000000002</v>
      </c>
      <c r="Q414" s="2">
        <v>38847</v>
      </c>
      <c r="R414">
        <v>3.0150000000000001</v>
      </c>
      <c r="S414" s="2">
        <v>38846</v>
      </c>
      <c r="T414">
        <v>3.0249999999999999</v>
      </c>
      <c r="U414" s="2">
        <v>38845</v>
      </c>
      <c r="V414">
        <v>3.0350000000000001</v>
      </c>
      <c r="W414" s="2">
        <v>38798</v>
      </c>
      <c r="X414">
        <v>2.8149999999999999</v>
      </c>
      <c r="Y414" s="2">
        <v>38845</v>
      </c>
      <c r="Z414">
        <v>3.0649999999999999</v>
      </c>
      <c r="AA414" s="2">
        <v>38847</v>
      </c>
      <c r="AB414">
        <v>3.0950000000000002</v>
      </c>
      <c r="AC414" s="2">
        <v>38849</v>
      </c>
      <c r="AD414">
        <v>3.2800000000000002</v>
      </c>
      <c r="AE414" s="2">
        <v>38852</v>
      </c>
      <c r="AF414">
        <v>3.3</v>
      </c>
    </row>
    <row r="415" spans="5:32" x14ac:dyDescent="0.25">
      <c r="E415" s="2">
        <v>38806</v>
      </c>
      <c r="F415">
        <v>2.8117000000000001</v>
      </c>
      <c r="G415" s="2">
        <v>38849</v>
      </c>
      <c r="H415">
        <v>3.22</v>
      </c>
      <c r="I415" s="2">
        <v>38847</v>
      </c>
      <c r="J415">
        <v>3.09</v>
      </c>
      <c r="K415" s="2">
        <v>38846</v>
      </c>
      <c r="L415">
        <v>3.0649999999999999</v>
      </c>
      <c r="M415" s="2">
        <v>38847</v>
      </c>
      <c r="N415">
        <v>3.0550000000000002</v>
      </c>
      <c r="O415" s="2">
        <v>38848</v>
      </c>
      <c r="P415">
        <v>3.085</v>
      </c>
      <c r="Q415" s="2">
        <v>38848</v>
      </c>
      <c r="R415">
        <v>3.085</v>
      </c>
      <c r="S415" s="2">
        <v>38847</v>
      </c>
      <c r="T415">
        <v>3.0449999999999999</v>
      </c>
      <c r="U415" s="2">
        <v>38846</v>
      </c>
      <c r="V415">
        <v>3.0449999999999999</v>
      </c>
      <c r="W415" s="2">
        <v>38799</v>
      </c>
      <c r="X415">
        <v>2.8212000000000002</v>
      </c>
      <c r="Y415" s="2">
        <v>38846</v>
      </c>
      <c r="Z415">
        <v>3.07</v>
      </c>
      <c r="AA415" s="2">
        <v>38848</v>
      </c>
      <c r="AB415">
        <v>3.15</v>
      </c>
      <c r="AC415" s="2">
        <v>38852</v>
      </c>
      <c r="AD415">
        <v>3.21</v>
      </c>
      <c r="AE415" s="2">
        <v>38853</v>
      </c>
      <c r="AF415">
        <v>3.3</v>
      </c>
    </row>
    <row r="416" spans="5:32" x14ac:dyDescent="0.25">
      <c r="E416" s="2">
        <v>38807</v>
      </c>
      <c r="F416">
        <v>2.83</v>
      </c>
      <c r="G416" s="2">
        <v>38852</v>
      </c>
      <c r="H416">
        <v>3.11</v>
      </c>
      <c r="I416" s="2">
        <v>38848</v>
      </c>
      <c r="J416">
        <v>3.21</v>
      </c>
      <c r="K416" s="2">
        <v>38847</v>
      </c>
      <c r="L416">
        <v>3.07</v>
      </c>
      <c r="M416" s="2">
        <v>38848</v>
      </c>
      <c r="N416">
        <v>3.085</v>
      </c>
      <c r="O416" s="2">
        <v>38849</v>
      </c>
      <c r="P416">
        <v>3.0750000000000002</v>
      </c>
      <c r="Q416" s="2">
        <v>38849</v>
      </c>
      <c r="R416">
        <v>3.0649999999999999</v>
      </c>
      <c r="S416" s="2">
        <v>38848</v>
      </c>
      <c r="T416">
        <v>3.085</v>
      </c>
      <c r="U416" s="2">
        <v>38847</v>
      </c>
      <c r="V416">
        <v>3.0550000000000002</v>
      </c>
      <c r="W416" s="2">
        <v>38800</v>
      </c>
      <c r="X416">
        <v>2.8149999999999999</v>
      </c>
      <c r="Y416" s="2">
        <v>38847</v>
      </c>
      <c r="Z416">
        <v>3.07</v>
      </c>
      <c r="AA416" s="2">
        <v>38849</v>
      </c>
      <c r="AB416">
        <v>3.18</v>
      </c>
      <c r="AC416" s="2">
        <v>38853</v>
      </c>
      <c r="AD416">
        <v>3.19</v>
      </c>
      <c r="AE416" s="2">
        <v>38854</v>
      </c>
      <c r="AF416">
        <v>3.32</v>
      </c>
    </row>
    <row r="417" spans="5:32" x14ac:dyDescent="0.25">
      <c r="E417" s="2">
        <v>38810</v>
      </c>
      <c r="F417">
        <v>2.8948999999999998</v>
      </c>
      <c r="G417" s="2">
        <v>38853</v>
      </c>
      <c r="H417">
        <v>3.09</v>
      </c>
      <c r="I417" s="2">
        <v>38849</v>
      </c>
      <c r="J417">
        <v>3.19</v>
      </c>
      <c r="K417" s="2">
        <v>38848</v>
      </c>
      <c r="L417">
        <v>3.15</v>
      </c>
      <c r="M417" s="2">
        <v>38849</v>
      </c>
      <c r="N417">
        <v>3.085</v>
      </c>
      <c r="O417" s="2">
        <v>38852</v>
      </c>
      <c r="P417">
        <v>3.0150000000000001</v>
      </c>
      <c r="Q417" s="2">
        <v>38852</v>
      </c>
      <c r="R417">
        <v>2.9849999999999999</v>
      </c>
      <c r="S417" s="2">
        <v>38849</v>
      </c>
      <c r="T417">
        <v>3.0550000000000002</v>
      </c>
      <c r="U417" s="2">
        <v>38848</v>
      </c>
      <c r="V417">
        <v>3.0750000000000002</v>
      </c>
      <c r="W417" s="2">
        <v>38803</v>
      </c>
      <c r="X417">
        <v>2.8449999999999998</v>
      </c>
      <c r="Y417" s="2">
        <v>38848</v>
      </c>
      <c r="Z417">
        <v>3.11</v>
      </c>
      <c r="AA417" s="2">
        <v>38852</v>
      </c>
      <c r="AB417">
        <v>3.13</v>
      </c>
      <c r="AC417" s="2">
        <v>38854</v>
      </c>
      <c r="AD417">
        <v>3.21</v>
      </c>
      <c r="AE417" s="2">
        <v>38855</v>
      </c>
      <c r="AF417">
        <v>3.27</v>
      </c>
    </row>
    <row r="418" spans="5:32" x14ac:dyDescent="0.25">
      <c r="E418" s="2">
        <v>38811</v>
      </c>
      <c r="F418">
        <v>2.8284000000000002</v>
      </c>
      <c r="G418" s="2">
        <v>38854</v>
      </c>
      <c r="H418">
        <v>3.19</v>
      </c>
      <c r="I418" s="2">
        <v>38852</v>
      </c>
      <c r="J418">
        <v>3.0049999999999999</v>
      </c>
      <c r="K418" s="2">
        <v>38849</v>
      </c>
      <c r="L418">
        <v>3.14</v>
      </c>
      <c r="M418" s="2">
        <v>38852</v>
      </c>
      <c r="N418">
        <v>3.0049999999999999</v>
      </c>
      <c r="O418" s="2">
        <v>38853</v>
      </c>
      <c r="P418">
        <v>3.01</v>
      </c>
      <c r="Q418" s="2">
        <v>38853</v>
      </c>
      <c r="R418">
        <v>3.0049999999999999</v>
      </c>
      <c r="S418" s="2">
        <v>38852</v>
      </c>
      <c r="T418">
        <v>3.0150000000000001</v>
      </c>
      <c r="U418" s="2">
        <v>38849</v>
      </c>
      <c r="V418">
        <v>3.0449999999999999</v>
      </c>
      <c r="W418" s="2">
        <v>38804</v>
      </c>
      <c r="X418">
        <v>2.7941000000000003</v>
      </c>
      <c r="Y418" s="2">
        <v>38849</v>
      </c>
      <c r="Z418">
        <v>3.09</v>
      </c>
      <c r="AA418" s="2">
        <v>38853</v>
      </c>
      <c r="AB418">
        <v>3.11</v>
      </c>
      <c r="AC418" s="2">
        <v>38855</v>
      </c>
      <c r="AD418">
        <v>3.17</v>
      </c>
      <c r="AE418" s="2">
        <v>38856</v>
      </c>
      <c r="AF418">
        <v>3.24</v>
      </c>
    </row>
    <row r="419" spans="5:32" x14ac:dyDescent="0.25">
      <c r="E419" s="2">
        <v>38812</v>
      </c>
      <c r="F419">
        <v>2.8237000000000001</v>
      </c>
      <c r="G419" s="2">
        <v>38855</v>
      </c>
      <c r="H419">
        <v>3.2</v>
      </c>
      <c r="I419" s="2">
        <v>38853</v>
      </c>
      <c r="J419">
        <v>2.9849999999999999</v>
      </c>
      <c r="K419" s="2">
        <v>38852</v>
      </c>
      <c r="L419">
        <v>3.05</v>
      </c>
      <c r="M419" s="2">
        <v>38853</v>
      </c>
      <c r="N419">
        <v>2.9950000000000001</v>
      </c>
      <c r="O419" s="2">
        <v>38854</v>
      </c>
      <c r="P419">
        <v>3.0150000000000001</v>
      </c>
      <c r="Q419" s="2">
        <v>38854</v>
      </c>
      <c r="R419">
        <v>2.99</v>
      </c>
      <c r="S419" s="2">
        <v>38853</v>
      </c>
      <c r="T419">
        <v>3.0150000000000001</v>
      </c>
      <c r="U419" s="2">
        <v>38852</v>
      </c>
      <c r="V419">
        <v>3.0449999999999999</v>
      </c>
      <c r="W419" s="2">
        <v>38805</v>
      </c>
      <c r="X419">
        <v>2.8466</v>
      </c>
      <c r="Y419" s="2">
        <v>38852</v>
      </c>
      <c r="Z419">
        <v>3.05</v>
      </c>
      <c r="AA419" s="2">
        <v>38854</v>
      </c>
      <c r="AB419">
        <v>3.145</v>
      </c>
      <c r="AC419" s="2">
        <v>38856</v>
      </c>
      <c r="AD419">
        <v>3.13</v>
      </c>
      <c r="AE419" s="2">
        <v>38859</v>
      </c>
      <c r="AF419">
        <v>3.25</v>
      </c>
    </row>
    <row r="420" spans="5:32" x14ac:dyDescent="0.25">
      <c r="E420" s="2">
        <v>38813</v>
      </c>
      <c r="F420">
        <v>2.835</v>
      </c>
      <c r="G420" s="2">
        <v>38856</v>
      </c>
      <c r="H420">
        <v>3.24</v>
      </c>
      <c r="I420" s="2">
        <v>38854</v>
      </c>
      <c r="J420">
        <v>3.0649999999999999</v>
      </c>
      <c r="K420" s="2">
        <v>38853</v>
      </c>
      <c r="L420">
        <v>3.0049999999999999</v>
      </c>
      <c r="M420" s="2">
        <v>38854</v>
      </c>
      <c r="N420">
        <v>3.02</v>
      </c>
      <c r="O420" s="2">
        <v>38855</v>
      </c>
      <c r="P420">
        <v>2.9849999999999999</v>
      </c>
      <c r="Q420" s="2">
        <v>38855</v>
      </c>
      <c r="R420">
        <v>2.9699999999999998</v>
      </c>
      <c r="S420" s="2">
        <v>38854</v>
      </c>
      <c r="T420">
        <v>3.0150000000000001</v>
      </c>
      <c r="U420" s="2">
        <v>38853</v>
      </c>
      <c r="V420">
        <v>3.0249999999999999</v>
      </c>
      <c r="W420" s="2">
        <v>38806</v>
      </c>
      <c r="X420">
        <v>2.855</v>
      </c>
      <c r="Y420" s="2">
        <v>38853</v>
      </c>
      <c r="Z420">
        <v>3.05</v>
      </c>
      <c r="AA420" s="2">
        <v>38855</v>
      </c>
      <c r="AB420">
        <v>3.0750000000000002</v>
      </c>
      <c r="AC420" s="2">
        <v>38859</v>
      </c>
      <c r="AD420">
        <v>3.15</v>
      </c>
      <c r="AE420" s="2">
        <v>38860</v>
      </c>
      <c r="AF420">
        <v>3.26</v>
      </c>
    </row>
    <row r="421" spans="5:32" x14ac:dyDescent="0.25">
      <c r="E421" s="2">
        <v>38814</v>
      </c>
      <c r="F421">
        <v>2.86</v>
      </c>
      <c r="G421" s="2">
        <v>38859</v>
      </c>
      <c r="H421">
        <v>3.22</v>
      </c>
      <c r="I421" s="2">
        <v>38855</v>
      </c>
      <c r="J421">
        <v>3.07</v>
      </c>
      <c r="K421" s="2">
        <v>38854</v>
      </c>
      <c r="L421">
        <v>3.0550000000000002</v>
      </c>
      <c r="M421" s="2">
        <v>38855</v>
      </c>
      <c r="N421">
        <v>3.0049999999999999</v>
      </c>
      <c r="O421" s="2">
        <v>38856</v>
      </c>
      <c r="P421">
        <v>2.9699999999999998</v>
      </c>
      <c r="Q421" s="2">
        <v>38856</v>
      </c>
      <c r="R421">
        <v>2.96</v>
      </c>
      <c r="S421" s="2">
        <v>38855</v>
      </c>
      <c r="T421">
        <v>2.99</v>
      </c>
      <c r="U421" s="2">
        <v>38854</v>
      </c>
      <c r="V421">
        <v>3.0550000000000002</v>
      </c>
      <c r="W421" s="2">
        <v>38807</v>
      </c>
      <c r="X421">
        <v>2.87</v>
      </c>
      <c r="Y421" s="2">
        <v>38854</v>
      </c>
      <c r="Z421">
        <v>3.1</v>
      </c>
      <c r="AA421" s="2">
        <v>38856</v>
      </c>
      <c r="AB421">
        <v>3.0649999999999999</v>
      </c>
      <c r="AC421" s="2">
        <v>38860</v>
      </c>
      <c r="AD421">
        <v>3.16</v>
      </c>
      <c r="AE421" s="2">
        <v>38861</v>
      </c>
      <c r="AF421">
        <v>3.25</v>
      </c>
    </row>
    <row r="422" spans="5:32" x14ac:dyDescent="0.25">
      <c r="E422" s="2">
        <v>38817</v>
      </c>
      <c r="F422">
        <v>2.93</v>
      </c>
      <c r="G422" s="2">
        <v>38860</v>
      </c>
      <c r="H422">
        <v>3.2050000000000001</v>
      </c>
      <c r="I422" s="2">
        <v>38856</v>
      </c>
      <c r="J422">
        <v>3.07</v>
      </c>
      <c r="K422" s="2">
        <v>38855</v>
      </c>
      <c r="L422">
        <v>3.0150000000000001</v>
      </c>
      <c r="M422" s="2">
        <v>38856</v>
      </c>
      <c r="N422">
        <v>3.01</v>
      </c>
      <c r="O422" s="2">
        <v>38859</v>
      </c>
      <c r="P422">
        <v>3</v>
      </c>
      <c r="Q422" s="2">
        <v>38859</v>
      </c>
      <c r="R422">
        <v>2.9849999999999999</v>
      </c>
      <c r="S422" s="2">
        <v>38856</v>
      </c>
      <c r="T422">
        <v>2.9750000000000001</v>
      </c>
      <c r="U422" s="2">
        <v>38855</v>
      </c>
      <c r="V422">
        <v>3.04</v>
      </c>
      <c r="W422" s="2">
        <v>38810</v>
      </c>
      <c r="X422">
        <v>2.8597000000000001</v>
      </c>
      <c r="Y422" s="2">
        <v>38855</v>
      </c>
      <c r="Z422">
        <v>3.02</v>
      </c>
      <c r="AA422" s="2">
        <v>38859</v>
      </c>
      <c r="AB422">
        <v>3.08</v>
      </c>
      <c r="AC422" s="2">
        <v>38861</v>
      </c>
      <c r="AD422">
        <v>3.14</v>
      </c>
      <c r="AE422" s="2">
        <v>38862</v>
      </c>
      <c r="AF422">
        <v>3.26</v>
      </c>
    </row>
    <row r="423" spans="5:32" x14ac:dyDescent="0.25">
      <c r="E423" s="2">
        <v>38818</v>
      </c>
      <c r="F423">
        <v>2.93</v>
      </c>
      <c r="G423" s="2">
        <v>38861</v>
      </c>
      <c r="H423">
        <v>3.15</v>
      </c>
      <c r="I423" s="2">
        <v>38859</v>
      </c>
      <c r="J423">
        <v>3.0449999999999999</v>
      </c>
      <c r="K423" s="2">
        <v>38856</v>
      </c>
      <c r="L423">
        <v>3.02</v>
      </c>
      <c r="M423" s="2">
        <v>38859</v>
      </c>
      <c r="N423">
        <v>3.02</v>
      </c>
      <c r="O423" s="2">
        <v>38860</v>
      </c>
      <c r="P423">
        <v>2.9649999999999999</v>
      </c>
      <c r="Q423" s="2">
        <v>38860</v>
      </c>
      <c r="R423">
        <v>2.93</v>
      </c>
      <c r="S423" s="2">
        <v>38859</v>
      </c>
      <c r="T423">
        <v>2.9950000000000001</v>
      </c>
      <c r="U423" s="2">
        <v>38856</v>
      </c>
      <c r="V423">
        <v>3.0049999999999999</v>
      </c>
      <c r="W423" s="2">
        <v>38811</v>
      </c>
      <c r="X423">
        <v>2.8429000000000002</v>
      </c>
      <c r="Y423" s="2">
        <v>38856</v>
      </c>
      <c r="Z423">
        <v>3.02</v>
      </c>
      <c r="AA423" s="2">
        <v>38860</v>
      </c>
      <c r="AB423">
        <v>3.0649999999999999</v>
      </c>
      <c r="AC423" s="2">
        <v>38862</v>
      </c>
      <c r="AD423">
        <v>3.13</v>
      </c>
      <c r="AE423" s="2">
        <v>38863</v>
      </c>
      <c r="AF423">
        <v>3.29</v>
      </c>
    </row>
    <row r="424" spans="5:32" x14ac:dyDescent="0.25">
      <c r="E424" s="2">
        <v>38819</v>
      </c>
      <c r="F424">
        <v>2.9527999999999999</v>
      </c>
      <c r="G424" s="2">
        <v>38862</v>
      </c>
      <c r="H424">
        <v>3.2149999999999999</v>
      </c>
      <c r="I424" s="2">
        <v>38860</v>
      </c>
      <c r="J424">
        <v>3.0550000000000002</v>
      </c>
      <c r="K424" s="2">
        <v>38859</v>
      </c>
      <c r="L424">
        <v>3.0350000000000001</v>
      </c>
      <c r="M424" s="2">
        <v>38860</v>
      </c>
      <c r="N424">
        <v>3.0049999999999999</v>
      </c>
      <c r="O424" s="2">
        <v>38861</v>
      </c>
      <c r="P424">
        <v>2.9750000000000001</v>
      </c>
      <c r="Q424" s="2">
        <v>38861</v>
      </c>
      <c r="R424">
        <v>3.0049999999999999</v>
      </c>
      <c r="S424" s="2">
        <v>38860</v>
      </c>
      <c r="T424">
        <v>2.9699999999999998</v>
      </c>
      <c r="U424" s="2">
        <v>38859</v>
      </c>
      <c r="V424">
        <v>3.01</v>
      </c>
      <c r="W424" s="2">
        <v>38812</v>
      </c>
      <c r="X424">
        <v>2.8849999999999998</v>
      </c>
      <c r="Y424" s="2">
        <v>38859</v>
      </c>
      <c r="Z424">
        <v>3.04</v>
      </c>
      <c r="AA424" s="2">
        <v>38861</v>
      </c>
      <c r="AB424">
        <v>3.0950000000000002</v>
      </c>
      <c r="AC424" s="2">
        <v>38863</v>
      </c>
      <c r="AD424">
        <v>3.21</v>
      </c>
      <c r="AE424" s="2">
        <v>38866</v>
      </c>
      <c r="AF424">
        <v>3.25</v>
      </c>
    </row>
    <row r="425" spans="5:32" x14ac:dyDescent="0.25">
      <c r="E425" s="2">
        <v>38820</v>
      </c>
      <c r="F425">
        <v>2.93</v>
      </c>
      <c r="G425" s="2">
        <v>38863</v>
      </c>
      <c r="H425">
        <v>3.18</v>
      </c>
      <c r="I425" s="2">
        <v>38861</v>
      </c>
      <c r="J425">
        <v>3.06</v>
      </c>
      <c r="K425" s="2">
        <v>38860</v>
      </c>
      <c r="L425">
        <v>3.01</v>
      </c>
      <c r="M425" s="2">
        <v>38861</v>
      </c>
      <c r="N425">
        <v>3.0350000000000001</v>
      </c>
      <c r="O425" s="2">
        <v>38862</v>
      </c>
      <c r="P425">
        <v>3.0150000000000001</v>
      </c>
      <c r="Q425" s="2">
        <v>38862</v>
      </c>
      <c r="R425">
        <v>3.0049999999999999</v>
      </c>
      <c r="S425" s="2">
        <v>38861</v>
      </c>
      <c r="T425">
        <v>2.98</v>
      </c>
      <c r="U425" s="2">
        <v>38860</v>
      </c>
      <c r="V425">
        <v>3</v>
      </c>
      <c r="W425" s="2">
        <v>38813</v>
      </c>
      <c r="X425">
        <v>2.8650000000000002</v>
      </c>
      <c r="Y425" s="2">
        <v>38860</v>
      </c>
      <c r="Z425">
        <v>3.02</v>
      </c>
      <c r="AA425" s="2">
        <v>38862</v>
      </c>
      <c r="AB425">
        <v>3.09</v>
      </c>
      <c r="AC425" s="2">
        <v>38866</v>
      </c>
      <c r="AD425">
        <v>3.15</v>
      </c>
      <c r="AE425" s="2">
        <v>38867</v>
      </c>
      <c r="AF425">
        <v>3.25</v>
      </c>
    </row>
    <row r="426" spans="5:32" x14ac:dyDescent="0.25">
      <c r="E426" s="2">
        <v>38821</v>
      </c>
      <c r="F426">
        <v>2.93</v>
      </c>
      <c r="G426" s="2">
        <v>38866</v>
      </c>
      <c r="H426">
        <v>3.15</v>
      </c>
      <c r="I426" s="2">
        <v>38862</v>
      </c>
      <c r="J426">
        <v>3.09</v>
      </c>
      <c r="K426" s="2">
        <v>38861</v>
      </c>
      <c r="L426">
        <v>3.02</v>
      </c>
      <c r="M426" s="2">
        <v>38862</v>
      </c>
      <c r="N426">
        <v>3.0350000000000001</v>
      </c>
      <c r="O426" s="2">
        <v>38863</v>
      </c>
      <c r="P426">
        <v>3.02</v>
      </c>
      <c r="Q426" s="2">
        <v>38863</v>
      </c>
      <c r="R426">
        <v>3.0049999999999999</v>
      </c>
      <c r="S426" s="2">
        <v>38862</v>
      </c>
      <c r="T426">
        <v>2.9950000000000001</v>
      </c>
      <c r="U426" s="2">
        <v>38861</v>
      </c>
      <c r="V426">
        <v>3.0150000000000001</v>
      </c>
      <c r="W426" s="2">
        <v>38814</v>
      </c>
      <c r="X426">
        <v>2.91</v>
      </c>
      <c r="Y426" s="2">
        <v>38861</v>
      </c>
      <c r="Z426">
        <v>3.04</v>
      </c>
      <c r="AA426" s="2">
        <v>38863</v>
      </c>
      <c r="AB426">
        <v>3.08</v>
      </c>
      <c r="AC426" s="2">
        <v>38867</v>
      </c>
      <c r="AD426">
        <v>3.15</v>
      </c>
      <c r="AE426" s="2">
        <v>38868</v>
      </c>
      <c r="AF426">
        <v>3.29</v>
      </c>
    </row>
    <row r="427" spans="5:32" x14ac:dyDescent="0.25">
      <c r="E427" s="2">
        <v>38824</v>
      </c>
      <c r="F427">
        <v>2.9279000000000002</v>
      </c>
      <c r="G427" s="2">
        <v>38867</v>
      </c>
      <c r="H427">
        <v>3.26</v>
      </c>
      <c r="I427" s="2">
        <v>38863</v>
      </c>
      <c r="J427">
        <v>3.105</v>
      </c>
      <c r="K427" s="2">
        <v>38862</v>
      </c>
      <c r="L427">
        <v>3.0350000000000001</v>
      </c>
      <c r="M427" s="2">
        <v>38863</v>
      </c>
      <c r="N427">
        <v>3.06</v>
      </c>
      <c r="O427" s="2">
        <v>38866</v>
      </c>
      <c r="P427">
        <v>2.9950000000000001</v>
      </c>
      <c r="Q427" s="2">
        <v>38866</v>
      </c>
      <c r="R427">
        <v>2.9950000000000001</v>
      </c>
      <c r="S427" s="2">
        <v>38863</v>
      </c>
      <c r="T427">
        <v>2.99</v>
      </c>
      <c r="U427" s="2">
        <v>38862</v>
      </c>
      <c r="V427">
        <v>3.0150000000000001</v>
      </c>
      <c r="W427" s="2">
        <v>38817</v>
      </c>
      <c r="X427">
        <v>2.9649999999999999</v>
      </c>
      <c r="Y427" s="2">
        <v>38862</v>
      </c>
      <c r="Z427">
        <v>3.06</v>
      </c>
      <c r="AA427" s="2">
        <v>38866</v>
      </c>
      <c r="AB427">
        <v>3.1</v>
      </c>
      <c r="AC427" s="2">
        <v>38868</v>
      </c>
      <c r="AD427">
        <v>3.18</v>
      </c>
      <c r="AE427" s="2">
        <v>38869</v>
      </c>
      <c r="AF427">
        <v>3.27</v>
      </c>
    </row>
    <row r="428" spans="5:32" x14ac:dyDescent="0.25">
      <c r="E428" s="2">
        <v>38825</v>
      </c>
      <c r="F428">
        <v>3.05</v>
      </c>
      <c r="G428" s="2">
        <v>38868</v>
      </c>
      <c r="H428">
        <v>3.35</v>
      </c>
      <c r="I428" s="2">
        <v>38866</v>
      </c>
      <c r="J428">
        <v>3.09</v>
      </c>
      <c r="K428" s="2">
        <v>38863</v>
      </c>
      <c r="L428">
        <v>3.04</v>
      </c>
      <c r="M428" s="2">
        <v>38866</v>
      </c>
      <c r="N428">
        <v>2.9950000000000001</v>
      </c>
      <c r="O428" s="2">
        <v>38867</v>
      </c>
      <c r="P428">
        <v>3.0449999999999999</v>
      </c>
      <c r="Q428" s="2">
        <v>38867</v>
      </c>
      <c r="R428">
        <v>3.03</v>
      </c>
      <c r="S428" s="2">
        <v>38866</v>
      </c>
      <c r="T428">
        <v>2.9950000000000001</v>
      </c>
      <c r="U428" s="2">
        <v>38863</v>
      </c>
      <c r="V428">
        <v>3.02</v>
      </c>
      <c r="W428" s="2">
        <v>38818</v>
      </c>
      <c r="X428">
        <v>2.9260000000000002</v>
      </c>
      <c r="Y428" s="2">
        <v>38863</v>
      </c>
      <c r="Z428">
        <v>3.0449999999999999</v>
      </c>
      <c r="AA428" s="2">
        <v>38867</v>
      </c>
      <c r="AB428">
        <v>3.14</v>
      </c>
      <c r="AC428" s="2">
        <v>38869</v>
      </c>
      <c r="AD428">
        <v>3.16</v>
      </c>
      <c r="AE428" s="2">
        <v>38870</v>
      </c>
      <c r="AF428">
        <v>3.23</v>
      </c>
    </row>
    <row r="429" spans="5:32" x14ac:dyDescent="0.25">
      <c r="E429" s="2">
        <v>38826</v>
      </c>
      <c r="F429">
        <v>3.09</v>
      </c>
      <c r="G429" s="2">
        <v>38869</v>
      </c>
      <c r="H429">
        <v>3.16</v>
      </c>
      <c r="I429" s="2">
        <v>38867</v>
      </c>
      <c r="J429">
        <v>3.1749999999999998</v>
      </c>
      <c r="K429" s="2">
        <v>38866</v>
      </c>
      <c r="L429">
        <v>3.04</v>
      </c>
      <c r="M429" s="2">
        <v>38867</v>
      </c>
      <c r="N429">
        <v>3.06</v>
      </c>
      <c r="O429" s="2">
        <v>38868</v>
      </c>
      <c r="P429">
        <v>3.07</v>
      </c>
      <c r="Q429" s="2">
        <v>38868</v>
      </c>
      <c r="R429">
        <v>3.07</v>
      </c>
      <c r="S429" s="2">
        <v>38867</v>
      </c>
      <c r="T429">
        <v>3.03</v>
      </c>
      <c r="U429" s="2">
        <v>38866</v>
      </c>
      <c r="V429">
        <v>3.0049999999999999</v>
      </c>
      <c r="W429" s="2">
        <v>38819</v>
      </c>
      <c r="X429">
        <v>2.9060000000000001</v>
      </c>
      <c r="Y429" s="2">
        <v>38866</v>
      </c>
      <c r="Z429">
        <v>3.04</v>
      </c>
      <c r="AA429" s="2">
        <v>38868</v>
      </c>
      <c r="AB429">
        <v>3.18</v>
      </c>
      <c r="AC429" s="2">
        <v>38870</v>
      </c>
      <c r="AD429">
        <v>3.14</v>
      </c>
      <c r="AE429" s="2">
        <v>38873</v>
      </c>
      <c r="AF429">
        <v>3.23</v>
      </c>
    </row>
    <row r="430" spans="5:32" x14ac:dyDescent="0.25">
      <c r="E430" s="2">
        <v>38827</v>
      </c>
      <c r="F430">
        <v>3.05</v>
      </c>
      <c r="G430" s="2">
        <v>38870</v>
      </c>
      <c r="H430">
        <v>3.2250000000000001</v>
      </c>
      <c r="I430" s="2">
        <v>38868</v>
      </c>
      <c r="J430">
        <v>3.2349999999999999</v>
      </c>
      <c r="K430" s="2">
        <v>38867</v>
      </c>
      <c r="L430">
        <v>3.1</v>
      </c>
      <c r="M430" s="2">
        <v>38868</v>
      </c>
      <c r="N430">
        <v>3.0550000000000002</v>
      </c>
      <c r="O430" s="2">
        <v>38869</v>
      </c>
      <c r="P430">
        <v>3</v>
      </c>
      <c r="Q430" s="2">
        <v>38869</v>
      </c>
      <c r="R430">
        <v>3.0249999999999999</v>
      </c>
      <c r="S430" s="2">
        <v>38868</v>
      </c>
      <c r="T430">
        <v>3.05</v>
      </c>
      <c r="U430" s="2">
        <v>38867</v>
      </c>
      <c r="V430">
        <v>3.05</v>
      </c>
      <c r="W430" s="2">
        <v>38820</v>
      </c>
      <c r="X430">
        <v>2.9550000000000001</v>
      </c>
      <c r="Y430" s="2">
        <v>38867</v>
      </c>
      <c r="Z430">
        <v>3.13</v>
      </c>
      <c r="AA430" s="2">
        <v>38869</v>
      </c>
      <c r="AB430">
        <v>3.12</v>
      </c>
      <c r="AC430" s="2">
        <v>38873</v>
      </c>
      <c r="AD430">
        <v>3.13</v>
      </c>
      <c r="AE430" s="2">
        <v>38874</v>
      </c>
      <c r="AF430">
        <v>3.2</v>
      </c>
    </row>
    <row r="431" spans="5:32" x14ac:dyDescent="0.25">
      <c r="E431" s="2">
        <v>38828</v>
      </c>
      <c r="F431">
        <v>3.05</v>
      </c>
      <c r="G431" s="2">
        <v>38873</v>
      </c>
      <c r="H431">
        <v>3.2425000000000002</v>
      </c>
      <c r="I431" s="2">
        <v>38869</v>
      </c>
      <c r="J431">
        <v>3.11</v>
      </c>
      <c r="K431" s="2">
        <v>38868</v>
      </c>
      <c r="L431">
        <v>3.14</v>
      </c>
      <c r="M431" s="2">
        <v>38869</v>
      </c>
      <c r="N431">
        <v>3.0150000000000001</v>
      </c>
      <c r="O431" s="2">
        <v>38870</v>
      </c>
      <c r="P431">
        <v>2.9950000000000001</v>
      </c>
      <c r="Q431" s="2">
        <v>38870</v>
      </c>
      <c r="R431">
        <v>2.9849999999999999</v>
      </c>
      <c r="S431" s="2">
        <v>38869</v>
      </c>
      <c r="T431">
        <v>3.0150000000000001</v>
      </c>
      <c r="U431" s="2">
        <v>38868</v>
      </c>
      <c r="V431">
        <v>3.085</v>
      </c>
      <c r="W431" s="2">
        <v>38821</v>
      </c>
      <c r="X431">
        <v>2.9750000000000001</v>
      </c>
      <c r="Y431" s="2">
        <v>38868</v>
      </c>
      <c r="Z431">
        <v>3.13</v>
      </c>
      <c r="AA431" s="2">
        <v>38870</v>
      </c>
      <c r="AB431">
        <v>3.1</v>
      </c>
      <c r="AC431" s="2">
        <v>38874</v>
      </c>
      <c r="AD431">
        <v>3.11</v>
      </c>
      <c r="AE431" s="2">
        <v>38875</v>
      </c>
      <c r="AF431">
        <v>3.15</v>
      </c>
    </row>
    <row r="432" spans="5:32" x14ac:dyDescent="0.25">
      <c r="E432" s="2">
        <v>38831</v>
      </c>
      <c r="F432">
        <v>3.0733999999999999</v>
      </c>
      <c r="G432" s="2">
        <v>38874</v>
      </c>
      <c r="H432">
        <v>3.1825000000000001</v>
      </c>
      <c r="I432" s="2">
        <v>38870</v>
      </c>
      <c r="J432">
        <v>3.1150000000000002</v>
      </c>
      <c r="K432" s="2">
        <v>38869</v>
      </c>
      <c r="L432">
        <v>3.06</v>
      </c>
      <c r="M432" s="2">
        <v>38870</v>
      </c>
      <c r="N432">
        <v>2.9950000000000001</v>
      </c>
      <c r="O432" s="2">
        <v>38873</v>
      </c>
      <c r="P432">
        <v>2.9925000000000002</v>
      </c>
      <c r="Q432" s="2">
        <v>38873</v>
      </c>
      <c r="R432">
        <v>2.9775</v>
      </c>
      <c r="S432" s="2">
        <v>38870</v>
      </c>
      <c r="T432">
        <v>3.0049999999999999</v>
      </c>
      <c r="U432" s="2">
        <v>38869</v>
      </c>
      <c r="V432">
        <v>3.0550000000000002</v>
      </c>
      <c r="W432" s="2">
        <v>38824</v>
      </c>
      <c r="X432">
        <v>2.9260000000000002</v>
      </c>
      <c r="Y432" s="2">
        <v>38869</v>
      </c>
      <c r="Z432">
        <v>3.105</v>
      </c>
      <c r="AA432" s="2">
        <v>38873</v>
      </c>
      <c r="AB432">
        <v>3.0975000000000001</v>
      </c>
      <c r="AC432" s="2">
        <v>38875</v>
      </c>
      <c r="AD432">
        <v>3.05</v>
      </c>
      <c r="AE432" s="2">
        <v>38876</v>
      </c>
      <c r="AF432">
        <v>3.15</v>
      </c>
    </row>
    <row r="433" spans="5:32" x14ac:dyDescent="0.25">
      <c r="E433" s="2">
        <v>38832</v>
      </c>
      <c r="F433">
        <v>2.9685999999999999</v>
      </c>
      <c r="G433" s="2">
        <v>38875</v>
      </c>
      <c r="H433">
        <v>3.0950000000000002</v>
      </c>
      <c r="I433" s="2">
        <v>38873</v>
      </c>
      <c r="J433">
        <v>3.1825000000000001</v>
      </c>
      <c r="K433" s="2">
        <v>38870</v>
      </c>
      <c r="L433">
        <v>3.04</v>
      </c>
      <c r="M433" s="2">
        <v>38873</v>
      </c>
      <c r="N433">
        <v>3.0024999999999999</v>
      </c>
      <c r="O433" s="2">
        <v>38874</v>
      </c>
      <c r="P433">
        <v>2.9525000000000001</v>
      </c>
      <c r="Q433" s="2">
        <v>38874</v>
      </c>
      <c r="R433">
        <v>2.9375</v>
      </c>
      <c r="S433" s="2">
        <v>38873</v>
      </c>
      <c r="T433">
        <v>2.9925000000000002</v>
      </c>
      <c r="U433" s="2">
        <v>38870</v>
      </c>
      <c r="V433">
        <v>3.0350000000000001</v>
      </c>
      <c r="W433" s="2">
        <v>38825</v>
      </c>
      <c r="X433">
        <v>2.9849999999999999</v>
      </c>
      <c r="Y433" s="2">
        <v>38870</v>
      </c>
      <c r="Z433">
        <v>3.04</v>
      </c>
      <c r="AA433" s="2">
        <v>38874</v>
      </c>
      <c r="AB433">
        <v>3.0249999999999999</v>
      </c>
      <c r="AC433" s="2">
        <v>38876</v>
      </c>
      <c r="AD433">
        <v>3.05</v>
      </c>
      <c r="AE433" s="2">
        <v>38877</v>
      </c>
      <c r="AF433">
        <v>3.13</v>
      </c>
    </row>
    <row r="434" spans="5:32" x14ac:dyDescent="0.25">
      <c r="E434" s="2">
        <v>38833</v>
      </c>
      <c r="F434">
        <v>3.0103</v>
      </c>
      <c r="G434" s="2">
        <v>38876</v>
      </c>
      <c r="H434">
        <v>3.0674999999999999</v>
      </c>
      <c r="I434" s="2">
        <v>38874</v>
      </c>
      <c r="J434">
        <v>3.0775000000000001</v>
      </c>
      <c r="K434" s="2">
        <v>38873</v>
      </c>
      <c r="L434">
        <v>3.1175000000000002</v>
      </c>
      <c r="M434" s="2">
        <v>38874</v>
      </c>
      <c r="N434">
        <v>2.9725000000000001</v>
      </c>
      <c r="O434" s="2">
        <v>38875</v>
      </c>
      <c r="P434">
        <v>2.91</v>
      </c>
      <c r="Q434" s="2">
        <v>38875</v>
      </c>
      <c r="R434">
        <v>2.9</v>
      </c>
      <c r="S434" s="2">
        <v>38874</v>
      </c>
      <c r="T434">
        <v>2.9474999999999998</v>
      </c>
      <c r="U434" s="2">
        <v>38873</v>
      </c>
      <c r="V434">
        <v>3.0274999999999999</v>
      </c>
      <c r="W434" s="2">
        <v>38826</v>
      </c>
      <c r="X434">
        <v>3.0350000000000001</v>
      </c>
      <c r="Y434" s="2">
        <v>38873</v>
      </c>
      <c r="Z434">
        <v>3.0775000000000001</v>
      </c>
      <c r="AA434" s="2">
        <v>38875</v>
      </c>
      <c r="AB434">
        <v>3.0175000000000001</v>
      </c>
      <c r="AC434" s="2">
        <v>38877</v>
      </c>
      <c r="AD434">
        <v>3.03</v>
      </c>
      <c r="AE434" s="2">
        <v>38880</v>
      </c>
      <c r="AF434">
        <v>3.13</v>
      </c>
    </row>
    <row r="435" spans="5:32" x14ac:dyDescent="0.25">
      <c r="E435" s="2">
        <v>38834</v>
      </c>
      <c r="F435">
        <v>3.0261</v>
      </c>
      <c r="G435" s="2">
        <v>38877</v>
      </c>
      <c r="H435">
        <v>3</v>
      </c>
      <c r="I435" s="2">
        <v>38875</v>
      </c>
      <c r="J435">
        <v>2.9975000000000001</v>
      </c>
      <c r="K435" s="2">
        <v>38874</v>
      </c>
      <c r="L435">
        <v>3.0350000000000001</v>
      </c>
      <c r="M435" s="2">
        <v>38875</v>
      </c>
      <c r="N435">
        <v>2.9325000000000001</v>
      </c>
      <c r="O435" s="2">
        <v>38876</v>
      </c>
      <c r="P435">
        <v>2.9474999999999998</v>
      </c>
      <c r="Q435" s="2">
        <v>38876</v>
      </c>
      <c r="R435">
        <v>2.93</v>
      </c>
      <c r="S435" s="2">
        <v>38875</v>
      </c>
      <c r="T435">
        <v>2.9249999999999998</v>
      </c>
      <c r="U435" s="2">
        <v>38874</v>
      </c>
      <c r="V435">
        <v>2.9725000000000001</v>
      </c>
      <c r="W435" s="2">
        <v>38827</v>
      </c>
      <c r="X435">
        <v>3.01</v>
      </c>
      <c r="Y435" s="2">
        <v>38874</v>
      </c>
      <c r="Z435">
        <v>3.0175000000000001</v>
      </c>
      <c r="AA435" s="2">
        <v>38876</v>
      </c>
      <c r="AB435">
        <v>3.0125000000000002</v>
      </c>
      <c r="AC435" s="2">
        <v>38880</v>
      </c>
      <c r="AD435">
        <v>3.03</v>
      </c>
      <c r="AE435" s="2">
        <v>38881</v>
      </c>
      <c r="AF435">
        <v>3.13</v>
      </c>
    </row>
    <row r="436" spans="5:32" x14ac:dyDescent="0.25">
      <c r="E436" s="2">
        <v>38835</v>
      </c>
      <c r="F436">
        <v>3.27</v>
      </c>
      <c r="G436" s="2">
        <v>38880</v>
      </c>
      <c r="H436">
        <v>3.0674999999999999</v>
      </c>
      <c r="I436" s="2">
        <v>38876</v>
      </c>
      <c r="J436">
        <v>2.9874999999999998</v>
      </c>
      <c r="K436" s="2">
        <v>38875</v>
      </c>
      <c r="L436">
        <v>2.9874999999999998</v>
      </c>
      <c r="M436" s="2">
        <v>38876</v>
      </c>
      <c r="N436">
        <v>2.9624999999999999</v>
      </c>
      <c r="O436" s="2">
        <v>38877</v>
      </c>
      <c r="P436">
        <v>2.915</v>
      </c>
      <c r="Q436" s="2">
        <v>38877</v>
      </c>
      <c r="R436">
        <v>2.915</v>
      </c>
      <c r="S436" s="2">
        <v>38876</v>
      </c>
      <c r="T436">
        <v>2.9424999999999999</v>
      </c>
      <c r="U436" s="2">
        <v>38875</v>
      </c>
      <c r="V436">
        <v>2.95</v>
      </c>
      <c r="W436" s="2">
        <v>38828</v>
      </c>
      <c r="X436">
        <v>3.0150000000000001</v>
      </c>
      <c r="Y436" s="2">
        <v>38875</v>
      </c>
      <c r="Z436">
        <v>2.9975000000000001</v>
      </c>
      <c r="AA436" s="2">
        <v>38877</v>
      </c>
      <c r="AB436">
        <v>2.95</v>
      </c>
      <c r="AC436" s="2">
        <v>38881</v>
      </c>
      <c r="AD436">
        <v>3.03</v>
      </c>
      <c r="AE436" s="2">
        <v>38882</v>
      </c>
      <c r="AF436">
        <v>3.17</v>
      </c>
    </row>
    <row r="437" spans="5:32" x14ac:dyDescent="0.25">
      <c r="E437" s="2">
        <v>38838</v>
      </c>
      <c r="F437">
        <v>3.3409</v>
      </c>
      <c r="G437" s="2">
        <v>38881</v>
      </c>
      <c r="H437">
        <v>3.0274999999999999</v>
      </c>
      <c r="I437" s="2">
        <v>38877</v>
      </c>
      <c r="J437">
        <v>2.95</v>
      </c>
      <c r="K437" s="2">
        <v>38876</v>
      </c>
      <c r="L437">
        <v>2.9975000000000001</v>
      </c>
      <c r="M437" s="2">
        <v>38877</v>
      </c>
      <c r="N437">
        <v>2.9050000000000002</v>
      </c>
      <c r="O437" s="2">
        <v>38880</v>
      </c>
      <c r="P437">
        <v>2.9424999999999999</v>
      </c>
      <c r="Q437" s="2">
        <v>38880</v>
      </c>
      <c r="R437">
        <v>2.9275000000000002</v>
      </c>
      <c r="S437" s="2">
        <v>38877</v>
      </c>
      <c r="T437">
        <v>2.915</v>
      </c>
      <c r="U437" s="2">
        <v>38876</v>
      </c>
      <c r="V437">
        <v>2.9575</v>
      </c>
      <c r="W437" s="2">
        <v>38831</v>
      </c>
      <c r="X437">
        <v>2.9430000000000001</v>
      </c>
      <c r="Y437" s="2">
        <v>38876</v>
      </c>
      <c r="Z437">
        <v>2.9925000000000002</v>
      </c>
      <c r="AA437" s="2">
        <v>38880</v>
      </c>
      <c r="AB437">
        <v>3.0125000000000002</v>
      </c>
      <c r="AC437" s="2">
        <v>38882</v>
      </c>
      <c r="AD437">
        <v>3.07</v>
      </c>
      <c r="AE437" s="2">
        <v>38883</v>
      </c>
      <c r="AF437">
        <v>3.2</v>
      </c>
    </row>
    <row r="438" spans="5:32" x14ac:dyDescent="0.25">
      <c r="E438" s="2">
        <v>38839</v>
      </c>
      <c r="F438">
        <v>3.31</v>
      </c>
      <c r="G438" s="2">
        <v>38882</v>
      </c>
      <c r="H438">
        <v>3.125</v>
      </c>
      <c r="I438" s="2">
        <v>38880</v>
      </c>
      <c r="J438">
        <v>2.9649999999999999</v>
      </c>
      <c r="K438" s="2">
        <v>38877</v>
      </c>
      <c r="L438">
        <v>2.95</v>
      </c>
      <c r="M438" s="2">
        <v>38880</v>
      </c>
      <c r="N438">
        <v>2.9699999999999998</v>
      </c>
      <c r="O438" s="2">
        <v>38881</v>
      </c>
      <c r="P438">
        <v>2.9325000000000001</v>
      </c>
      <c r="Q438" s="2">
        <v>38881</v>
      </c>
      <c r="R438">
        <v>2.9175</v>
      </c>
      <c r="S438" s="2">
        <v>38880</v>
      </c>
      <c r="T438">
        <v>2.93</v>
      </c>
      <c r="U438" s="2">
        <v>38877</v>
      </c>
      <c r="V438">
        <v>2.9249999999999998</v>
      </c>
      <c r="W438" s="2">
        <v>38832</v>
      </c>
      <c r="X438">
        <v>2.9649999999999999</v>
      </c>
      <c r="Y438" s="2">
        <v>38877</v>
      </c>
      <c r="Z438">
        <v>2.93</v>
      </c>
      <c r="AA438" s="2">
        <v>38881</v>
      </c>
      <c r="AB438">
        <v>3.0049999999999999</v>
      </c>
      <c r="AC438" s="2">
        <v>38883</v>
      </c>
      <c r="AD438">
        <v>3.12</v>
      </c>
      <c r="AE438" s="2">
        <v>38884</v>
      </c>
      <c r="AF438">
        <v>3.22</v>
      </c>
    </row>
    <row r="439" spans="5:32" x14ac:dyDescent="0.25">
      <c r="E439" s="2">
        <v>38840</v>
      </c>
      <c r="F439">
        <v>3.25</v>
      </c>
      <c r="G439" s="2">
        <v>38883</v>
      </c>
      <c r="H439">
        <v>3.1324999999999998</v>
      </c>
      <c r="I439" s="2">
        <v>38881</v>
      </c>
      <c r="J439">
        <v>2.9624999999999999</v>
      </c>
      <c r="K439" s="2">
        <v>38880</v>
      </c>
      <c r="L439">
        <v>2.9575</v>
      </c>
      <c r="M439" s="2">
        <v>38881</v>
      </c>
      <c r="N439">
        <v>2.9474999999999998</v>
      </c>
      <c r="O439" s="2">
        <v>38882</v>
      </c>
      <c r="P439">
        <v>2.98</v>
      </c>
      <c r="Q439" s="2">
        <v>38882</v>
      </c>
      <c r="R439">
        <v>2.9725000000000001</v>
      </c>
      <c r="S439" s="2">
        <v>38881</v>
      </c>
      <c r="T439">
        <v>2.93</v>
      </c>
      <c r="U439" s="2">
        <v>38880</v>
      </c>
      <c r="V439">
        <v>2.96</v>
      </c>
      <c r="W439" s="2">
        <v>38833</v>
      </c>
      <c r="X439">
        <v>2.9849999999999999</v>
      </c>
      <c r="Y439" s="2">
        <v>38880</v>
      </c>
      <c r="Z439">
        <v>2.9950000000000001</v>
      </c>
      <c r="AA439" s="2">
        <v>38882</v>
      </c>
      <c r="AB439">
        <v>3.0274999999999999</v>
      </c>
      <c r="AC439" s="2">
        <v>38884</v>
      </c>
      <c r="AD439">
        <v>3.12</v>
      </c>
      <c r="AE439" s="2">
        <v>38887</v>
      </c>
      <c r="AF439">
        <v>3.22</v>
      </c>
    </row>
    <row r="440" spans="5:32" x14ac:dyDescent="0.25">
      <c r="E440" s="2">
        <v>38841</v>
      </c>
      <c r="F440">
        <v>3.2088999999999999</v>
      </c>
      <c r="G440" s="2">
        <v>38884</v>
      </c>
      <c r="H440">
        <v>3.1825000000000001</v>
      </c>
      <c r="I440" s="2">
        <v>38882</v>
      </c>
      <c r="J440">
        <v>3.0425</v>
      </c>
      <c r="K440" s="2">
        <v>38881</v>
      </c>
      <c r="L440">
        <v>2.9675000000000002</v>
      </c>
      <c r="M440" s="2">
        <v>38882</v>
      </c>
      <c r="N440">
        <v>2.9975000000000001</v>
      </c>
      <c r="O440" s="2">
        <v>38883</v>
      </c>
      <c r="P440">
        <v>3.0175000000000001</v>
      </c>
      <c r="Q440" s="2">
        <v>38883</v>
      </c>
      <c r="R440">
        <v>2.9975000000000001</v>
      </c>
      <c r="S440" s="2">
        <v>38882</v>
      </c>
      <c r="T440">
        <v>2.9699999999999998</v>
      </c>
      <c r="U440" s="2">
        <v>38881</v>
      </c>
      <c r="V440">
        <v>2.9525000000000001</v>
      </c>
      <c r="W440" s="2">
        <v>38834</v>
      </c>
      <c r="X440">
        <v>3.0049999999999999</v>
      </c>
      <c r="Y440" s="2">
        <v>38881</v>
      </c>
      <c r="Z440">
        <v>2.9874999999999998</v>
      </c>
      <c r="AA440" s="2">
        <v>38883</v>
      </c>
      <c r="AB440">
        <v>3.0674999999999999</v>
      </c>
      <c r="AC440" s="2">
        <v>38887</v>
      </c>
      <c r="AD440">
        <v>3.11</v>
      </c>
      <c r="AE440" s="2">
        <v>38888</v>
      </c>
      <c r="AF440">
        <v>3.22</v>
      </c>
    </row>
    <row r="441" spans="5:32" x14ac:dyDescent="0.25">
      <c r="E441" s="2">
        <v>38842</v>
      </c>
      <c r="F441">
        <v>3.1857000000000002</v>
      </c>
      <c r="G441" s="2">
        <v>38887</v>
      </c>
      <c r="H441">
        <v>3.1425000000000001</v>
      </c>
      <c r="I441" s="2">
        <v>38883</v>
      </c>
      <c r="J441">
        <v>3.0724999999999998</v>
      </c>
      <c r="K441" s="2">
        <v>38882</v>
      </c>
      <c r="L441">
        <v>3.0125000000000002</v>
      </c>
      <c r="M441" s="2">
        <v>38883</v>
      </c>
      <c r="N441">
        <v>3.0375000000000001</v>
      </c>
      <c r="O441" s="2">
        <v>38884</v>
      </c>
      <c r="P441">
        <v>3.0074999999999998</v>
      </c>
      <c r="Q441" s="2">
        <v>38884</v>
      </c>
      <c r="R441">
        <v>2.9824999999999999</v>
      </c>
      <c r="S441" s="2">
        <v>38883</v>
      </c>
      <c r="T441">
        <v>2.9975000000000001</v>
      </c>
      <c r="U441" s="2">
        <v>38882</v>
      </c>
      <c r="V441">
        <v>3</v>
      </c>
      <c r="W441" s="2">
        <v>38835</v>
      </c>
      <c r="X441">
        <v>3.03</v>
      </c>
      <c r="Y441" s="2">
        <v>38882</v>
      </c>
      <c r="Z441">
        <v>3.0225</v>
      </c>
      <c r="AA441" s="2">
        <v>38884</v>
      </c>
      <c r="AB441">
        <v>3.0825</v>
      </c>
      <c r="AC441" s="2">
        <v>38888</v>
      </c>
      <c r="AD441">
        <v>3.11</v>
      </c>
      <c r="AE441" s="2">
        <v>38889</v>
      </c>
      <c r="AF441">
        <v>3.22</v>
      </c>
    </row>
    <row r="442" spans="5:32" x14ac:dyDescent="0.25">
      <c r="E442" s="2">
        <v>38845</v>
      </c>
      <c r="F442">
        <v>3.21</v>
      </c>
      <c r="G442" s="2">
        <v>38888</v>
      </c>
      <c r="H442">
        <v>3.1324999999999998</v>
      </c>
      <c r="I442" s="2">
        <v>38884</v>
      </c>
      <c r="J442">
        <v>3.0975000000000001</v>
      </c>
      <c r="K442" s="2">
        <v>38883</v>
      </c>
      <c r="L442">
        <v>3.0249999999999999</v>
      </c>
      <c r="M442" s="2">
        <v>38884</v>
      </c>
      <c r="N442">
        <v>3.0175000000000001</v>
      </c>
      <c r="O442" s="2">
        <v>38887</v>
      </c>
      <c r="P442">
        <v>3.0074999999999998</v>
      </c>
      <c r="Q442" s="2">
        <v>38887</v>
      </c>
      <c r="R442">
        <v>2.9725000000000001</v>
      </c>
      <c r="S442" s="2">
        <v>38884</v>
      </c>
      <c r="T442">
        <v>2.9975000000000001</v>
      </c>
      <c r="U442" s="2">
        <v>38883</v>
      </c>
      <c r="V442">
        <v>3.0274999999999999</v>
      </c>
      <c r="W442" s="2">
        <v>38838</v>
      </c>
      <c r="X442">
        <v>3.0604</v>
      </c>
      <c r="Y442" s="2">
        <v>38883</v>
      </c>
      <c r="Z442">
        <v>3.0625</v>
      </c>
      <c r="AA442" s="2">
        <v>38887</v>
      </c>
      <c r="AB442">
        <v>3.0750000000000002</v>
      </c>
      <c r="AC442" s="2">
        <v>38889</v>
      </c>
      <c r="AD442">
        <v>3.1</v>
      </c>
      <c r="AE442" s="2">
        <v>38890</v>
      </c>
      <c r="AF442">
        <v>3.23</v>
      </c>
    </row>
    <row r="443" spans="5:32" x14ac:dyDescent="0.25">
      <c r="E443" s="2">
        <v>38846</v>
      </c>
      <c r="F443">
        <v>3.19</v>
      </c>
      <c r="G443" s="2">
        <v>38889</v>
      </c>
      <c r="H443">
        <v>3.12</v>
      </c>
      <c r="I443" s="2">
        <v>38887</v>
      </c>
      <c r="J443">
        <v>3.05</v>
      </c>
      <c r="K443" s="2">
        <v>38884</v>
      </c>
      <c r="L443">
        <v>3.0425</v>
      </c>
      <c r="M443" s="2">
        <v>38887</v>
      </c>
      <c r="N443">
        <v>3.0125000000000002</v>
      </c>
      <c r="O443" s="2">
        <v>38888</v>
      </c>
      <c r="P443">
        <v>3.0024999999999999</v>
      </c>
      <c r="Q443" s="2">
        <v>38888</v>
      </c>
      <c r="R443">
        <v>2.99</v>
      </c>
      <c r="S443" s="2">
        <v>38887</v>
      </c>
      <c r="T443">
        <v>3</v>
      </c>
      <c r="U443" s="2">
        <v>38884</v>
      </c>
      <c r="V443">
        <v>3.0274999999999999</v>
      </c>
      <c r="W443" s="2">
        <v>38839</v>
      </c>
      <c r="X443">
        <v>3.0750000000000002</v>
      </c>
      <c r="Y443" s="2">
        <v>38884</v>
      </c>
      <c r="Z443">
        <v>3.0625</v>
      </c>
      <c r="AA443" s="2">
        <v>38888</v>
      </c>
      <c r="AB443">
        <v>3.0625</v>
      </c>
      <c r="AC443" s="2">
        <v>38890</v>
      </c>
      <c r="AD443">
        <v>3.12</v>
      </c>
      <c r="AE443" s="2">
        <v>38891</v>
      </c>
      <c r="AF443">
        <v>3.22</v>
      </c>
    </row>
    <row r="444" spans="5:32" x14ac:dyDescent="0.25">
      <c r="E444" s="2">
        <v>38847</v>
      </c>
      <c r="F444">
        <v>3.25</v>
      </c>
      <c r="G444" s="2">
        <v>38890</v>
      </c>
      <c r="H444">
        <v>3.1225000000000001</v>
      </c>
      <c r="I444" s="2">
        <v>38888</v>
      </c>
      <c r="J444">
        <v>3.0750000000000002</v>
      </c>
      <c r="K444" s="2">
        <v>38887</v>
      </c>
      <c r="L444">
        <v>3.0425</v>
      </c>
      <c r="M444" s="2">
        <v>38888</v>
      </c>
      <c r="N444">
        <v>3.0074999999999998</v>
      </c>
      <c r="O444" s="2">
        <v>38889</v>
      </c>
      <c r="P444">
        <v>2.9824999999999999</v>
      </c>
      <c r="Q444" s="2">
        <v>38889</v>
      </c>
      <c r="R444">
        <v>2.9775</v>
      </c>
      <c r="S444" s="2">
        <v>38888</v>
      </c>
      <c r="T444">
        <v>2.9824999999999999</v>
      </c>
      <c r="U444" s="2">
        <v>38887</v>
      </c>
      <c r="V444">
        <v>3.01</v>
      </c>
      <c r="W444" s="2">
        <v>38840</v>
      </c>
      <c r="X444">
        <v>3.0550000000000002</v>
      </c>
      <c r="Y444" s="2">
        <v>38887</v>
      </c>
      <c r="Z444">
        <v>3.05</v>
      </c>
      <c r="AA444" s="2">
        <v>38889</v>
      </c>
      <c r="AB444">
        <v>3.0724999999999998</v>
      </c>
      <c r="AC444" s="2">
        <v>38891</v>
      </c>
      <c r="AD444">
        <v>3.11</v>
      </c>
      <c r="AE444" s="2">
        <v>38894</v>
      </c>
      <c r="AF444">
        <v>3.24</v>
      </c>
    </row>
    <row r="445" spans="5:32" x14ac:dyDescent="0.25">
      <c r="E445" s="2">
        <v>38848</v>
      </c>
      <c r="F445">
        <v>3.2800000000000002</v>
      </c>
      <c r="G445" s="2">
        <v>38891</v>
      </c>
      <c r="H445">
        <v>3.0924999999999998</v>
      </c>
      <c r="I445" s="2">
        <v>38889</v>
      </c>
      <c r="J445">
        <v>3.085</v>
      </c>
      <c r="K445" s="2">
        <v>38888</v>
      </c>
      <c r="L445">
        <v>3.0375000000000001</v>
      </c>
      <c r="M445" s="2">
        <v>38889</v>
      </c>
      <c r="N445">
        <v>3</v>
      </c>
      <c r="O445" s="2">
        <v>38890</v>
      </c>
      <c r="P445">
        <v>3.0225</v>
      </c>
      <c r="Q445" s="2">
        <v>38890</v>
      </c>
      <c r="R445">
        <v>3.0175000000000001</v>
      </c>
      <c r="S445" s="2">
        <v>38889</v>
      </c>
      <c r="T445">
        <v>2.9874999999999998</v>
      </c>
      <c r="U445" s="2">
        <v>38888</v>
      </c>
      <c r="V445">
        <v>3.0074999999999998</v>
      </c>
      <c r="W445" s="2">
        <v>38841</v>
      </c>
      <c r="X445">
        <v>3.06</v>
      </c>
      <c r="Y445" s="2">
        <v>38888</v>
      </c>
      <c r="Z445">
        <v>3.0425</v>
      </c>
      <c r="AA445" s="2">
        <v>38890</v>
      </c>
      <c r="AB445">
        <v>3.1124999999999998</v>
      </c>
      <c r="AC445" s="2">
        <v>38894</v>
      </c>
      <c r="AD445">
        <v>3.14</v>
      </c>
      <c r="AE445" s="2">
        <v>38895</v>
      </c>
      <c r="AF445">
        <v>3.21</v>
      </c>
    </row>
    <row r="446" spans="5:32" x14ac:dyDescent="0.25">
      <c r="E446" s="2">
        <v>38849</v>
      </c>
      <c r="F446">
        <v>3.25</v>
      </c>
      <c r="G446" s="2">
        <v>38894</v>
      </c>
      <c r="H446">
        <v>3.1074999999999999</v>
      </c>
      <c r="I446" s="2">
        <v>38890</v>
      </c>
      <c r="J446">
        <v>3.0975000000000001</v>
      </c>
      <c r="K446" s="2">
        <v>38889</v>
      </c>
      <c r="L446">
        <v>3.0550000000000002</v>
      </c>
      <c r="M446" s="2">
        <v>38890</v>
      </c>
      <c r="N446">
        <v>3.0525000000000002</v>
      </c>
      <c r="O446" s="2">
        <v>38891</v>
      </c>
      <c r="P446">
        <v>3.0375000000000001</v>
      </c>
      <c r="Q446" s="2">
        <v>38891</v>
      </c>
      <c r="R446">
        <v>3.0175000000000001</v>
      </c>
      <c r="S446" s="2">
        <v>38890</v>
      </c>
      <c r="T446">
        <v>3.0125000000000002</v>
      </c>
      <c r="U446" s="2">
        <v>38889</v>
      </c>
      <c r="V446">
        <v>3.0175000000000001</v>
      </c>
      <c r="W446" s="2">
        <v>38842</v>
      </c>
      <c r="X446">
        <v>3.0364</v>
      </c>
      <c r="Y446" s="2">
        <v>38889</v>
      </c>
      <c r="Z446">
        <v>3.06</v>
      </c>
      <c r="AA446" s="2">
        <v>38891</v>
      </c>
      <c r="AB446">
        <v>3.1025</v>
      </c>
      <c r="AC446" s="2">
        <v>38895</v>
      </c>
      <c r="AD446">
        <v>3.11</v>
      </c>
      <c r="AE446" s="2">
        <v>38896</v>
      </c>
      <c r="AF446">
        <v>3.19</v>
      </c>
    </row>
    <row r="447" spans="5:32" x14ac:dyDescent="0.25">
      <c r="E447" s="2">
        <v>38852</v>
      </c>
      <c r="F447">
        <v>3.11</v>
      </c>
      <c r="G447" s="2">
        <v>38895</v>
      </c>
      <c r="H447">
        <v>3.0449999999999999</v>
      </c>
      <c r="I447" s="2">
        <v>38891</v>
      </c>
      <c r="J447">
        <v>3.0649999999999999</v>
      </c>
      <c r="K447" s="2">
        <v>38890</v>
      </c>
      <c r="L447">
        <v>3.07</v>
      </c>
      <c r="M447" s="2">
        <v>38891</v>
      </c>
      <c r="N447">
        <v>3.0449999999999999</v>
      </c>
      <c r="O447" s="2">
        <v>38894</v>
      </c>
      <c r="P447">
        <v>3.0375000000000001</v>
      </c>
      <c r="Q447" s="2">
        <v>38894</v>
      </c>
      <c r="R447">
        <v>3.0175000000000001</v>
      </c>
      <c r="S447" s="2">
        <v>38891</v>
      </c>
      <c r="T447">
        <v>3.0225</v>
      </c>
      <c r="U447" s="2">
        <v>38890</v>
      </c>
      <c r="V447">
        <v>3.0525000000000002</v>
      </c>
      <c r="W447" s="2">
        <v>38845</v>
      </c>
      <c r="X447">
        <v>3.0550000000000002</v>
      </c>
      <c r="Y447" s="2">
        <v>38890</v>
      </c>
      <c r="Z447">
        <v>3.0775000000000001</v>
      </c>
      <c r="AA447" s="2">
        <v>38894</v>
      </c>
      <c r="AB447">
        <v>3.11</v>
      </c>
      <c r="AC447" s="2">
        <v>38896</v>
      </c>
      <c r="AD447">
        <v>3.08</v>
      </c>
      <c r="AE447" s="2">
        <v>38897</v>
      </c>
      <c r="AF447">
        <v>3.25</v>
      </c>
    </row>
    <row r="448" spans="5:32" x14ac:dyDescent="0.25">
      <c r="E448" s="2">
        <v>38853</v>
      </c>
      <c r="F448">
        <v>3.13</v>
      </c>
      <c r="G448" s="2">
        <v>38896</v>
      </c>
      <c r="H448">
        <v>2.99</v>
      </c>
      <c r="I448" s="2">
        <v>38894</v>
      </c>
      <c r="J448">
        <v>3.0625</v>
      </c>
      <c r="K448" s="2">
        <v>38891</v>
      </c>
      <c r="L448">
        <v>3.07</v>
      </c>
      <c r="M448" s="2">
        <v>38894</v>
      </c>
      <c r="N448">
        <v>3.0550000000000002</v>
      </c>
      <c r="O448" s="2">
        <v>38895</v>
      </c>
      <c r="P448">
        <v>3.0274999999999999</v>
      </c>
      <c r="Q448" s="2">
        <v>38895</v>
      </c>
      <c r="R448">
        <v>3.0049999999999999</v>
      </c>
      <c r="S448" s="2">
        <v>38894</v>
      </c>
      <c r="T448">
        <v>3.0074999999999998</v>
      </c>
      <c r="U448" s="2">
        <v>38891</v>
      </c>
      <c r="V448">
        <v>3.0425</v>
      </c>
      <c r="W448" s="2">
        <v>38846</v>
      </c>
      <c r="X448">
        <v>3.0449999999999999</v>
      </c>
      <c r="Y448" s="2">
        <v>38891</v>
      </c>
      <c r="Z448">
        <v>3.0674999999999999</v>
      </c>
      <c r="AA448" s="2">
        <v>38895</v>
      </c>
      <c r="AB448">
        <v>3.0825</v>
      </c>
      <c r="AC448" s="2">
        <v>38897</v>
      </c>
      <c r="AD448">
        <v>3.16</v>
      </c>
      <c r="AE448" s="2">
        <v>38898</v>
      </c>
      <c r="AF448">
        <v>3.24</v>
      </c>
    </row>
    <row r="449" spans="5:32" x14ac:dyDescent="0.25">
      <c r="E449" s="2">
        <v>38854</v>
      </c>
      <c r="F449">
        <v>3.18</v>
      </c>
      <c r="G449" s="2">
        <v>38897</v>
      </c>
      <c r="H449">
        <v>3.0724999999999998</v>
      </c>
      <c r="I449" s="2">
        <v>38895</v>
      </c>
      <c r="J449">
        <v>3.02</v>
      </c>
      <c r="K449" s="2">
        <v>38894</v>
      </c>
      <c r="L449">
        <v>3.03</v>
      </c>
      <c r="M449" s="2">
        <v>38895</v>
      </c>
      <c r="N449">
        <v>3.0575000000000001</v>
      </c>
      <c r="O449" s="2">
        <v>38896</v>
      </c>
      <c r="P449">
        <v>3.0225</v>
      </c>
      <c r="Q449" s="2">
        <v>38896</v>
      </c>
      <c r="R449">
        <v>2.9925000000000002</v>
      </c>
      <c r="S449" s="2">
        <v>38895</v>
      </c>
      <c r="T449">
        <v>3</v>
      </c>
      <c r="U449" s="2">
        <v>38894</v>
      </c>
      <c r="V449">
        <v>3.04</v>
      </c>
      <c r="W449" s="2">
        <v>38847</v>
      </c>
      <c r="X449">
        <v>3.07</v>
      </c>
      <c r="Y449" s="2">
        <v>38894</v>
      </c>
      <c r="Z449">
        <v>3.0775000000000001</v>
      </c>
      <c r="AA449" s="2">
        <v>38896</v>
      </c>
      <c r="AB449">
        <v>3.085</v>
      </c>
      <c r="AC449" s="2">
        <v>38898</v>
      </c>
      <c r="AD449">
        <v>3.14</v>
      </c>
      <c r="AE449" s="2">
        <v>38901</v>
      </c>
      <c r="AF449">
        <v>3.23</v>
      </c>
    </row>
    <row r="450" spans="5:32" x14ac:dyDescent="0.25">
      <c r="E450" s="2">
        <v>38855</v>
      </c>
      <c r="F450">
        <v>3.22</v>
      </c>
      <c r="G450" s="2">
        <v>38898</v>
      </c>
      <c r="H450">
        <v>3.1074999999999999</v>
      </c>
      <c r="I450" s="2">
        <v>38896</v>
      </c>
      <c r="J450">
        <v>3.0125000000000002</v>
      </c>
      <c r="K450" s="2">
        <v>38895</v>
      </c>
      <c r="L450">
        <v>3.04</v>
      </c>
      <c r="M450" s="2">
        <v>38896</v>
      </c>
      <c r="N450">
        <v>3.04</v>
      </c>
      <c r="O450" s="2">
        <v>38897</v>
      </c>
      <c r="P450">
        <v>3.0775000000000001</v>
      </c>
      <c r="Q450" s="2">
        <v>38897</v>
      </c>
      <c r="R450">
        <v>3.0525000000000002</v>
      </c>
      <c r="S450" s="2">
        <v>38896</v>
      </c>
      <c r="T450">
        <v>2.9874999999999998</v>
      </c>
      <c r="U450" s="2">
        <v>38895</v>
      </c>
      <c r="V450">
        <v>3.0249999999999999</v>
      </c>
      <c r="W450" s="2">
        <v>38848</v>
      </c>
      <c r="X450">
        <v>3.0750000000000002</v>
      </c>
      <c r="Y450" s="2">
        <v>38895</v>
      </c>
      <c r="Z450">
        <v>3.0550000000000002</v>
      </c>
      <c r="AA450" s="2">
        <v>38897</v>
      </c>
      <c r="AB450">
        <v>3.1274999999999999</v>
      </c>
      <c r="AC450" s="2">
        <v>38901</v>
      </c>
      <c r="AD450">
        <v>3.14</v>
      </c>
      <c r="AE450" s="2">
        <v>38902</v>
      </c>
      <c r="AF450">
        <v>3.15</v>
      </c>
    </row>
    <row r="451" spans="5:32" x14ac:dyDescent="0.25">
      <c r="E451" s="2">
        <v>38856</v>
      </c>
      <c r="F451">
        <v>3.23</v>
      </c>
      <c r="G451" s="2">
        <v>38901</v>
      </c>
      <c r="H451">
        <v>3.02</v>
      </c>
      <c r="I451" s="2">
        <v>38897</v>
      </c>
      <c r="J451">
        <v>3.0350000000000001</v>
      </c>
      <c r="K451" s="2">
        <v>38896</v>
      </c>
      <c r="L451">
        <v>3.0274999999999999</v>
      </c>
      <c r="M451" s="2">
        <v>38897</v>
      </c>
      <c r="N451">
        <v>3.1025</v>
      </c>
      <c r="O451" s="2">
        <v>38898</v>
      </c>
      <c r="P451">
        <v>3.0874999999999999</v>
      </c>
      <c r="Q451" s="2">
        <v>38898</v>
      </c>
      <c r="R451">
        <v>3.0575000000000001</v>
      </c>
      <c r="S451" s="2">
        <v>38897</v>
      </c>
      <c r="T451">
        <v>3.0425</v>
      </c>
      <c r="U451" s="2">
        <v>38896</v>
      </c>
      <c r="V451">
        <v>3.0225</v>
      </c>
      <c r="W451" s="2">
        <v>38849</v>
      </c>
      <c r="X451">
        <v>3.0449999999999999</v>
      </c>
      <c r="Y451" s="2">
        <v>38896</v>
      </c>
      <c r="Z451">
        <v>3.0525000000000002</v>
      </c>
      <c r="AA451" s="2">
        <v>38898</v>
      </c>
      <c r="AB451">
        <v>3.1274999999999999</v>
      </c>
      <c r="AC451" s="2">
        <v>38902</v>
      </c>
      <c r="AD451">
        <v>3.05</v>
      </c>
      <c r="AE451" s="2">
        <v>38903</v>
      </c>
      <c r="AF451">
        <v>3.24</v>
      </c>
    </row>
    <row r="452" spans="5:32" x14ac:dyDescent="0.25">
      <c r="E452" s="2">
        <v>38859</v>
      </c>
      <c r="F452">
        <v>3.19</v>
      </c>
      <c r="G452" s="2">
        <v>38902</v>
      </c>
      <c r="H452">
        <v>2.9649999999999999</v>
      </c>
      <c r="I452" s="2">
        <v>38898</v>
      </c>
      <c r="J452">
        <v>3.0525000000000002</v>
      </c>
      <c r="K452" s="2">
        <v>38897</v>
      </c>
      <c r="L452">
        <v>3.0674999999999999</v>
      </c>
      <c r="M452" s="2">
        <v>38898</v>
      </c>
      <c r="N452">
        <v>3.1074999999999999</v>
      </c>
      <c r="O452" s="2">
        <v>38901</v>
      </c>
      <c r="P452">
        <v>2.9975000000000001</v>
      </c>
      <c r="Q452" s="2">
        <v>38901</v>
      </c>
      <c r="R452">
        <v>2.9874999999999998</v>
      </c>
      <c r="S452" s="2">
        <v>38898</v>
      </c>
      <c r="T452">
        <v>3.03</v>
      </c>
      <c r="U452" s="2">
        <v>38897</v>
      </c>
      <c r="V452">
        <v>3.0825</v>
      </c>
      <c r="W452" s="2">
        <v>38852</v>
      </c>
      <c r="X452">
        <v>3.0350000000000001</v>
      </c>
      <c r="Y452" s="2">
        <v>38897</v>
      </c>
      <c r="Z452">
        <v>3.0975000000000001</v>
      </c>
      <c r="AA452" s="2">
        <v>38901</v>
      </c>
      <c r="AB452">
        <v>3.0874999999999999</v>
      </c>
      <c r="AC452" s="2">
        <v>38903</v>
      </c>
      <c r="AD452">
        <v>3.15</v>
      </c>
      <c r="AE452" s="2">
        <v>38904</v>
      </c>
      <c r="AF452">
        <v>3.25</v>
      </c>
    </row>
    <row r="453" spans="5:32" x14ac:dyDescent="0.25">
      <c r="E453" s="2">
        <v>38860</v>
      </c>
      <c r="F453">
        <v>3.27</v>
      </c>
      <c r="G453" s="2">
        <v>38903</v>
      </c>
      <c r="H453">
        <v>3.06</v>
      </c>
      <c r="I453" s="2">
        <v>38901</v>
      </c>
      <c r="J453">
        <v>3.0049999999999999</v>
      </c>
      <c r="K453" s="2">
        <v>38898</v>
      </c>
      <c r="L453">
        <v>3.0825</v>
      </c>
      <c r="M453" s="2">
        <v>38901</v>
      </c>
      <c r="N453">
        <v>3</v>
      </c>
      <c r="O453" s="2">
        <v>38902</v>
      </c>
      <c r="P453">
        <v>2.88</v>
      </c>
      <c r="Q453" s="2">
        <v>38902</v>
      </c>
      <c r="R453">
        <v>2.94</v>
      </c>
      <c r="S453" s="2">
        <v>38901</v>
      </c>
      <c r="T453">
        <v>2.9849999999999999</v>
      </c>
      <c r="U453" s="2">
        <v>38898</v>
      </c>
      <c r="V453">
        <v>3.0674999999999999</v>
      </c>
      <c r="W453" s="2">
        <v>38853</v>
      </c>
      <c r="X453">
        <v>3.0249999999999999</v>
      </c>
      <c r="Y453" s="2">
        <v>38898</v>
      </c>
      <c r="Z453">
        <v>3.085</v>
      </c>
      <c r="AA453" s="2">
        <v>38902</v>
      </c>
      <c r="AB453">
        <v>3.02</v>
      </c>
      <c r="AC453" s="2">
        <v>38904</v>
      </c>
      <c r="AD453">
        <v>3.14</v>
      </c>
      <c r="AE453" s="2">
        <v>38905</v>
      </c>
      <c r="AF453">
        <v>3.24</v>
      </c>
    </row>
    <row r="454" spans="5:32" x14ac:dyDescent="0.25">
      <c r="E454" s="2">
        <v>38861</v>
      </c>
      <c r="F454">
        <v>3.17</v>
      </c>
      <c r="G454" s="2">
        <v>38904</v>
      </c>
      <c r="H454">
        <v>3.0950000000000002</v>
      </c>
      <c r="I454" s="2">
        <v>38902</v>
      </c>
      <c r="J454">
        <v>2.95</v>
      </c>
      <c r="K454" s="2">
        <v>38901</v>
      </c>
      <c r="L454">
        <v>3.01</v>
      </c>
      <c r="M454" s="2">
        <v>38902</v>
      </c>
      <c r="N454">
        <v>2.88</v>
      </c>
      <c r="O454" s="2">
        <v>38903</v>
      </c>
      <c r="P454">
        <v>3.0024999999999999</v>
      </c>
      <c r="Q454" s="2">
        <v>38903</v>
      </c>
      <c r="R454">
        <v>2.9824999999999999</v>
      </c>
      <c r="S454" s="2">
        <v>38902</v>
      </c>
      <c r="T454">
        <v>2.96</v>
      </c>
      <c r="U454" s="2">
        <v>38901</v>
      </c>
      <c r="V454">
        <v>2.9950000000000001</v>
      </c>
      <c r="W454" s="2">
        <v>38854</v>
      </c>
      <c r="X454">
        <v>3.07</v>
      </c>
      <c r="Y454" s="2">
        <v>38901</v>
      </c>
      <c r="Z454">
        <v>3.0425</v>
      </c>
      <c r="AA454" s="2">
        <v>38903</v>
      </c>
      <c r="AB454">
        <v>3.09</v>
      </c>
      <c r="AC454" s="2">
        <v>38905</v>
      </c>
      <c r="AD454">
        <v>3.13</v>
      </c>
      <c r="AE454" s="2">
        <v>38908</v>
      </c>
      <c r="AF454">
        <v>3.23</v>
      </c>
    </row>
    <row r="455" spans="5:32" x14ac:dyDescent="0.25">
      <c r="E455" s="2">
        <v>38862</v>
      </c>
      <c r="F455">
        <v>3.21</v>
      </c>
      <c r="G455" s="2">
        <v>38905</v>
      </c>
      <c r="H455">
        <v>3.1175000000000002</v>
      </c>
      <c r="I455" s="2">
        <v>38903</v>
      </c>
      <c r="J455">
        <v>3.04</v>
      </c>
      <c r="K455" s="2">
        <v>38902</v>
      </c>
      <c r="L455">
        <v>2.94</v>
      </c>
      <c r="M455" s="2">
        <v>38903</v>
      </c>
      <c r="N455">
        <v>3.01</v>
      </c>
      <c r="O455" s="2">
        <v>38904</v>
      </c>
      <c r="P455">
        <v>3.0150000000000001</v>
      </c>
      <c r="Q455" s="2">
        <v>38904</v>
      </c>
      <c r="R455">
        <v>3.0074999999999998</v>
      </c>
      <c r="S455" s="2">
        <v>38903</v>
      </c>
      <c r="T455">
        <v>2.9849999999999999</v>
      </c>
      <c r="U455" s="2">
        <v>38902</v>
      </c>
      <c r="V455">
        <v>2.96</v>
      </c>
      <c r="W455" s="2">
        <v>38855</v>
      </c>
      <c r="X455">
        <v>3.0649999999999999</v>
      </c>
      <c r="Y455" s="2">
        <v>38902</v>
      </c>
      <c r="Z455">
        <v>3</v>
      </c>
      <c r="AA455" s="2">
        <v>38904</v>
      </c>
      <c r="AB455">
        <v>3.1</v>
      </c>
      <c r="AC455" s="2">
        <v>38908</v>
      </c>
      <c r="AD455">
        <v>3.12</v>
      </c>
      <c r="AE455" s="2">
        <v>38909</v>
      </c>
      <c r="AF455">
        <v>3.22</v>
      </c>
    </row>
    <row r="456" spans="5:32" x14ac:dyDescent="0.25">
      <c r="E456" s="2">
        <v>38863</v>
      </c>
      <c r="F456">
        <v>3.1749999999999998</v>
      </c>
      <c r="G456" s="2">
        <v>38908</v>
      </c>
      <c r="H456">
        <v>3.0425</v>
      </c>
      <c r="I456" s="2">
        <v>38904</v>
      </c>
      <c r="J456">
        <v>3.0674999999999999</v>
      </c>
      <c r="K456" s="2">
        <v>38903</v>
      </c>
      <c r="L456">
        <v>3.0375000000000001</v>
      </c>
      <c r="M456" s="2">
        <v>38904</v>
      </c>
      <c r="N456">
        <v>3.03</v>
      </c>
      <c r="O456" s="2">
        <v>38905</v>
      </c>
      <c r="P456">
        <v>2.9775</v>
      </c>
      <c r="Q456" s="2">
        <v>38905</v>
      </c>
      <c r="R456">
        <v>3.0175000000000001</v>
      </c>
      <c r="S456" s="2">
        <v>38904</v>
      </c>
      <c r="T456">
        <v>3</v>
      </c>
      <c r="U456" s="2">
        <v>38903</v>
      </c>
      <c r="V456">
        <v>2.9975000000000001</v>
      </c>
      <c r="W456" s="2">
        <v>38856</v>
      </c>
      <c r="X456">
        <v>3.02</v>
      </c>
      <c r="Y456" s="2">
        <v>38903</v>
      </c>
      <c r="Z456">
        <v>3.0449999999999999</v>
      </c>
      <c r="AA456" s="2">
        <v>38905</v>
      </c>
      <c r="AB456">
        <v>3.09</v>
      </c>
      <c r="AC456" s="2">
        <v>38909</v>
      </c>
      <c r="AD456">
        <v>3.11</v>
      </c>
      <c r="AE456" s="2">
        <v>38910</v>
      </c>
      <c r="AF456">
        <v>3.23</v>
      </c>
    </row>
    <row r="457" spans="5:32" x14ac:dyDescent="0.25">
      <c r="E457" s="2">
        <v>38866</v>
      </c>
      <c r="F457">
        <v>3.22</v>
      </c>
      <c r="G457" s="2">
        <v>38909</v>
      </c>
      <c r="H457">
        <v>3.0575000000000001</v>
      </c>
      <c r="I457" s="2">
        <v>38905</v>
      </c>
      <c r="J457">
        <v>3.0674999999999999</v>
      </c>
      <c r="K457" s="2">
        <v>38904</v>
      </c>
      <c r="L457">
        <v>3.04</v>
      </c>
      <c r="M457" s="2">
        <v>38905</v>
      </c>
      <c r="N457">
        <v>3.0325000000000002</v>
      </c>
      <c r="O457" s="2">
        <v>38908</v>
      </c>
      <c r="P457">
        <v>3</v>
      </c>
      <c r="Q457" s="2">
        <v>38908</v>
      </c>
      <c r="R457">
        <v>2.9950000000000001</v>
      </c>
      <c r="S457" s="2">
        <v>38905</v>
      </c>
      <c r="T457">
        <v>3.02</v>
      </c>
      <c r="U457" s="2">
        <v>38904</v>
      </c>
      <c r="V457">
        <v>3.0125000000000002</v>
      </c>
      <c r="W457" s="2">
        <v>38859</v>
      </c>
      <c r="X457">
        <v>3.0350000000000001</v>
      </c>
      <c r="Y457" s="2">
        <v>38904</v>
      </c>
      <c r="Z457">
        <v>3.05</v>
      </c>
      <c r="AA457" s="2">
        <v>38908</v>
      </c>
      <c r="AB457">
        <v>3.0825</v>
      </c>
      <c r="AC457" s="2">
        <v>38910</v>
      </c>
      <c r="AD457">
        <v>3.11</v>
      </c>
      <c r="AE457" s="2">
        <v>38911</v>
      </c>
      <c r="AF457">
        <v>3.23</v>
      </c>
    </row>
    <row r="458" spans="5:32" x14ac:dyDescent="0.25">
      <c r="E458" s="2">
        <v>38867</v>
      </c>
      <c r="F458">
        <v>3.22</v>
      </c>
      <c r="G458" s="2">
        <v>38910</v>
      </c>
      <c r="H458">
        <v>3.0074999999999998</v>
      </c>
      <c r="I458" s="2">
        <v>38908</v>
      </c>
      <c r="J458">
        <v>3.0274999999999999</v>
      </c>
      <c r="K458" s="2">
        <v>38905</v>
      </c>
      <c r="L458">
        <v>3.0474999999999999</v>
      </c>
      <c r="M458" s="2">
        <v>38908</v>
      </c>
      <c r="N458">
        <v>3.0049999999999999</v>
      </c>
      <c r="O458" s="2">
        <v>38909</v>
      </c>
      <c r="P458">
        <v>2.99</v>
      </c>
      <c r="Q458" s="2">
        <v>38909</v>
      </c>
      <c r="R458">
        <v>2.9849999999999999</v>
      </c>
      <c r="S458" s="2">
        <v>38908</v>
      </c>
      <c r="T458">
        <v>3</v>
      </c>
      <c r="U458" s="2">
        <v>38905</v>
      </c>
      <c r="V458">
        <v>3.0175000000000001</v>
      </c>
      <c r="W458" s="2">
        <v>38860</v>
      </c>
      <c r="X458">
        <v>3.02</v>
      </c>
      <c r="Y458" s="2">
        <v>38905</v>
      </c>
      <c r="Z458">
        <v>3.0449999999999999</v>
      </c>
      <c r="AA458" s="2">
        <v>38909</v>
      </c>
      <c r="AB458">
        <v>3.07</v>
      </c>
      <c r="AC458" s="2">
        <v>38911</v>
      </c>
      <c r="AD458">
        <v>3.11</v>
      </c>
      <c r="AE458" s="2">
        <v>38912</v>
      </c>
      <c r="AF458">
        <v>3.23</v>
      </c>
    </row>
    <row r="459" spans="5:32" x14ac:dyDescent="0.25">
      <c r="E459" s="2">
        <v>38868</v>
      </c>
      <c r="F459">
        <v>3.32</v>
      </c>
      <c r="G459" s="2">
        <v>38911</v>
      </c>
      <c r="H459">
        <v>3.0274999999999999</v>
      </c>
      <c r="I459" s="2">
        <v>38909</v>
      </c>
      <c r="J459">
        <v>3.0274999999999999</v>
      </c>
      <c r="K459" s="2">
        <v>38908</v>
      </c>
      <c r="L459">
        <v>3.0225</v>
      </c>
      <c r="M459" s="2">
        <v>38909</v>
      </c>
      <c r="N459">
        <v>3.0024999999999999</v>
      </c>
      <c r="O459" s="2">
        <v>38910</v>
      </c>
      <c r="P459">
        <v>2.9624999999999999</v>
      </c>
      <c r="Q459" s="2">
        <v>38910</v>
      </c>
      <c r="R459">
        <v>2.9525000000000001</v>
      </c>
      <c r="S459" s="2">
        <v>38909</v>
      </c>
      <c r="T459">
        <v>2.9824999999999999</v>
      </c>
      <c r="U459" s="2">
        <v>38908</v>
      </c>
      <c r="V459">
        <v>2.9950000000000001</v>
      </c>
      <c r="W459" s="2">
        <v>38861</v>
      </c>
      <c r="X459">
        <v>3.0150000000000001</v>
      </c>
      <c r="Y459" s="2">
        <v>38908</v>
      </c>
      <c r="Z459">
        <v>3.04</v>
      </c>
      <c r="AA459" s="2">
        <v>38910</v>
      </c>
      <c r="AB459">
        <v>3.0775000000000001</v>
      </c>
      <c r="AC459" s="2">
        <v>38912</v>
      </c>
      <c r="AD459">
        <v>3.11</v>
      </c>
      <c r="AE459" s="2">
        <v>38915</v>
      </c>
      <c r="AF459">
        <v>3.25</v>
      </c>
    </row>
    <row r="460" spans="5:32" x14ac:dyDescent="0.25">
      <c r="E460" s="2">
        <v>38869</v>
      </c>
      <c r="F460">
        <v>3.25</v>
      </c>
      <c r="G460" s="2">
        <v>38912</v>
      </c>
      <c r="H460">
        <v>3.0449999999999999</v>
      </c>
      <c r="I460" s="2">
        <v>38910</v>
      </c>
      <c r="J460">
        <v>2.9874999999999998</v>
      </c>
      <c r="K460" s="2">
        <v>38909</v>
      </c>
      <c r="L460">
        <v>3.0175000000000001</v>
      </c>
      <c r="M460" s="2">
        <v>38910</v>
      </c>
      <c r="N460">
        <v>2.9675000000000002</v>
      </c>
      <c r="O460" s="2">
        <v>38911</v>
      </c>
      <c r="P460">
        <v>3.0024999999999999</v>
      </c>
      <c r="Q460" s="2">
        <v>38911</v>
      </c>
      <c r="R460">
        <v>3.0024999999999999</v>
      </c>
      <c r="S460" s="2">
        <v>38910</v>
      </c>
      <c r="T460">
        <v>2.9624999999999999</v>
      </c>
      <c r="U460" s="2">
        <v>38909</v>
      </c>
      <c r="V460">
        <v>2.9950000000000001</v>
      </c>
      <c r="W460" s="2">
        <v>38862</v>
      </c>
      <c r="X460">
        <v>3.0350000000000001</v>
      </c>
      <c r="Y460" s="2">
        <v>38909</v>
      </c>
      <c r="Z460">
        <v>3.0249999999999999</v>
      </c>
      <c r="AA460" s="2">
        <v>38911</v>
      </c>
      <c r="AB460">
        <v>3.0874999999999999</v>
      </c>
      <c r="AC460" s="2">
        <v>38915</v>
      </c>
      <c r="AD460">
        <v>3.14</v>
      </c>
      <c r="AE460" s="2">
        <v>38916</v>
      </c>
      <c r="AF460">
        <v>3.2</v>
      </c>
    </row>
    <row r="461" spans="5:32" x14ac:dyDescent="0.25">
      <c r="E461" s="2">
        <v>38870</v>
      </c>
      <c r="F461">
        <v>3.2</v>
      </c>
      <c r="G461" s="2">
        <v>38915</v>
      </c>
      <c r="H461">
        <v>2.9975000000000001</v>
      </c>
      <c r="I461" s="2">
        <v>38911</v>
      </c>
      <c r="J461">
        <v>3.0175000000000001</v>
      </c>
      <c r="K461" s="2">
        <v>38910</v>
      </c>
      <c r="L461">
        <v>2.9824999999999999</v>
      </c>
      <c r="M461" s="2">
        <v>38911</v>
      </c>
      <c r="N461">
        <v>3.0125000000000002</v>
      </c>
      <c r="O461" s="2">
        <v>38912</v>
      </c>
      <c r="P461">
        <v>3.0249999999999999</v>
      </c>
      <c r="Q461" s="2">
        <v>38912</v>
      </c>
      <c r="R461">
        <v>3.03</v>
      </c>
      <c r="S461" s="2">
        <v>38911</v>
      </c>
      <c r="T461">
        <v>3.0024999999999999</v>
      </c>
      <c r="U461" s="2">
        <v>38910</v>
      </c>
      <c r="V461">
        <v>2.9699999999999998</v>
      </c>
      <c r="W461" s="2">
        <v>38863</v>
      </c>
      <c r="X461">
        <v>3.0150000000000001</v>
      </c>
      <c r="Y461" s="2">
        <v>38910</v>
      </c>
      <c r="Z461">
        <v>3.03</v>
      </c>
      <c r="AA461" s="2">
        <v>38912</v>
      </c>
      <c r="AB461">
        <v>3.11</v>
      </c>
      <c r="AC461" s="2">
        <v>38916</v>
      </c>
      <c r="AD461">
        <v>3.14</v>
      </c>
      <c r="AE461" s="2">
        <v>38917</v>
      </c>
      <c r="AF461">
        <v>3.21</v>
      </c>
    </row>
    <row r="462" spans="5:32" x14ac:dyDescent="0.25">
      <c r="E462" s="2">
        <v>38873</v>
      </c>
      <c r="F462">
        <v>3.17</v>
      </c>
      <c r="G462" s="2">
        <v>38916</v>
      </c>
      <c r="H462">
        <v>2.9699999999999998</v>
      </c>
      <c r="I462" s="2">
        <v>38912</v>
      </c>
      <c r="J462">
        <v>3.03</v>
      </c>
      <c r="K462" s="2">
        <v>38911</v>
      </c>
      <c r="L462">
        <v>3.0125000000000002</v>
      </c>
      <c r="M462" s="2">
        <v>38912</v>
      </c>
      <c r="N462">
        <v>3.0225</v>
      </c>
      <c r="O462" s="2">
        <v>38915</v>
      </c>
      <c r="P462">
        <v>2.9975000000000001</v>
      </c>
      <c r="Q462" s="2">
        <v>38915</v>
      </c>
      <c r="R462">
        <v>3</v>
      </c>
      <c r="S462" s="2">
        <v>38912</v>
      </c>
      <c r="T462">
        <v>3.02</v>
      </c>
      <c r="U462" s="2">
        <v>38911</v>
      </c>
      <c r="V462">
        <v>2.9975000000000001</v>
      </c>
      <c r="W462" s="2">
        <v>38866</v>
      </c>
      <c r="X462">
        <v>3.0049999999999999</v>
      </c>
      <c r="Y462" s="2">
        <v>38911</v>
      </c>
      <c r="Z462">
        <v>3.0425</v>
      </c>
      <c r="AA462" s="2">
        <v>38915</v>
      </c>
      <c r="AB462">
        <v>3.0924999999999998</v>
      </c>
      <c r="AC462" s="2">
        <v>38917</v>
      </c>
      <c r="AD462">
        <v>3.14</v>
      </c>
      <c r="AE462" s="2">
        <v>38918</v>
      </c>
      <c r="AF462">
        <v>3.21</v>
      </c>
    </row>
    <row r="463" spans="5:32" x14ac:dyDescent="0.25">
      <c r="E463" s="2">
        <v>38874</v>
      </c>
      <c r="F463">
        <v>3.17</v>
      </c>
      <c r="G463" s="2">
        <v>38917</v>
      </c>
      <c r="H463">
        <v>2.96</v>
      </c>
      <c r="I463" s="2">
        <v>38915</v>
      </c>
      <c r="J463">
        <v>2.9925000000000002</v>
      </c>
      <c r="K463" s="2">
        <v>38912</v>
      </c>
      <c r="L463">
        <v>3.0074999999999998</v>
      </c>
      <c r="M463" s="2">
        <v>38915</v>
      </c>
      <c r="N463">
        <v>3.0049999999999999</v>
      </c>
      <c r="O463" s="2">
        <v>38916</v>
      </c>
      <c r="P463">
        <v>3</v>
      </c>
      <c r="Q463" s="2">
        <v>38916</v>
      </c>
      <c r="R463">
        <v>3.0074999999999998</v>
      </c>
      <c r="S463" s="2">
        <v>38915</v>
      </c>
      <c r="T463">
        <v>3.0024999999999999</v>
      </c>
      <c r="U463" s="2">
        <v>38912</v>
      </c>
      <c r="V463">
        <v>3.0175000000000001</v>
      </c>
      <c r="W463" s="2">
        <v>38867</v>
      </c>
      <c r="X463">
        <v>3.09</v>
      </c>
      <c r="Y463" s="2">
        <v>38912</v>
      </c>
      <c r="Z463">
        <v>3.0649999999999999</v>
      </c>
      <c r="AA463" s="2">
        <v>38916</v>
      </c>
      <c r="AB463">
        <v>3.085</v>
      </c>
      <c r="AC463" s="2">
        <v>38918</v>
      </c>
      <c r="AD463">
        <v>3.15</v>
      </c>
      <c r="AE463" s="2">
        <v>38919</v>
      </c>
      <c r="AF463">
        <v>3.21</v>
      </c>
    </row>
    <row r="464" spans="5:32" x14ac:dyDescent="0.25">
      <c r="E464" s="2">
        <v>38875</v>
      </c>
      <c r="F464">
        <v>3.09</v>
      </c>
      <c r="G464" s="2">
        <v>38918</v>
      </c>
      <c r="H464">
        <v>2.8925000000000001</v>
      </c>
      <c r="I464" s="2">
        <v>38916</v>
      </c>
      <c r="J464">
        <v>2.9925000000000002</v>
      </c>
      <c r="K464" s="2">
        <v>38915</v>
      </c>
      <c r="L464">
        <v>2.9874999999999998</v>
      </c>
      <c r="M464" s="2">
        <v>38916</v>
      </c>
      <c r="N464">
        <v>3.0074999999999998</v>
      </c>
      <c r="O464" s="2">
        <v>38917</v>
      </c>
      <c r="P464">
        <v>3.0024999999999999</v>
      </c>
      <c r="Q464" s="2">
        <v>38917</v>
      </c>
      <c r="R464">
        <v>3.0024999999999999</v>
      </c>
      <c r="S464" s="2">
        <v>38916</v>
      </c>
      <c r="T464">
        <v>3.0024999999999999</v>
      </c>
      <c r="U464" s="2">
        <v>38915</v>
      </c>
      <c r="V464">
        <v>3.0074999999999998</v>
      </c>
      <c r="W464" s="2">
        <v>38868</v>
      </c>
      <c r="X464">
        <v>3.105</v>
      </c>
      <c r="Y464" s="2">
        <v>38915</v>
      </c>
      <c r="Z464">
        <v>3.0425</v>
      </c>
      <c r="AA464" s="2">
        <v>38917</v>
      </c>
      <c r="AB464">
        <v>3.0975000000000001</v>
      </c>
      <c r="AC464" s="2">
        <v>38919</v>
      </c>
      <c r="AD464">
        <v>3.09</v>
      </c>
      <c r="AE464" s="2">
        <v>38922</v>
      </c>
      <c r="AF464">
        <v>3.19</v>
      </c>
    </row>
    <row r="465" spans="5:32" x14ac:dyDescent="0.25">
      <c r="E465" s="2">
        <v>38876</v>
      </c>
      <c r="F465">
        <v>3.08</v>
      </c>
      <c r="G465" s="2">
        <v>38919</v>
      </c>
      <c r="H465">
        <v>2.8449999999999998</v>
      </c>
      <c r="I465" s="2">
        <v>38917</v>
      </c>
      <c r="J465">
        <v>2.9775</v>
      </c>
      <c r="K465" s="2">
        <v>38916</v>
      </c>
      <c r="L465">
        <v>3</v>
      </c>
      <c r="M465" s="2">
        <v>38917</v>
      </c>
      <c r="N465">
        <v>3.0024999999999999</v>
      </c>
      <c r="O465" s="2">
        <v>38918</v>
      </c>
      <c r="P465">
        <v>2.9975000000000001</v>
      </c>
      <c r="Q465" s="2">
        <v>38918</v>
      </c>
      <c r="R465">
        <v>2.9975000000000001</v>
      </c>
      <c r="S465" s="2">
        <v>38917</v>
      </c>
      <c r="T465">
        <v>3.0024999999999999</v>
      </c>
      <c r="U465" s="2">
        <v>38916</v>
      </c>
      <c r="V465">
        <v>3</v>
      </c>
      <c r="W465" s="2">
        <v>38869</v>
      </c>
      <c r="X465">
        <v>3.0350000000000001</v>
      </c>
      <c r="Y465" s="2">
        <v>38916</v>
      </c>
      <c r="Z465">
        <v>3.03</v>
      </c>
      <c r="AA465" s="2">
        <v>38918</v>
      </c>
      <c r="AB465">
        <v>3.1025</v>
      </c>
      <c r="AC465" s="2">
        <v>38922</v>
      </c>
      <c r="AD465">
        <v>3.12</v>
      </c>
      <c r="AE465" s="2">
        <v>38923</v>
      </c>
      <c r="AF465">
        <v>3.1</v>
      </c>
    </row>
    <row r="466" spans="5:32" x14ac:dyDescent="0.25">
      <c r="E466" s="2">
        <v>38877</v>
      </c>
      <c r="F466">
        <v>3.01</v>
      </c>
      <c r="G466" s="2">
        <v>38922</v>
      </c>
      <c r="H466">
        <v>2.85</v>
      </c>
      <c r="I466" s="2">
        <v>38918</v>
      </c>
      <c r="J466">
        <v>2.9074999999999998</v>
      </c>
      <c r="K466" s="2">
        <v>38917</v>
      </c>
      <c r="L466">
        <v>3.0024999999999999</v>
      </c>
      <c r="M466" s="2">
        <v>38918</v>
      </c>
      <c r="N466">
        <v>3.0175000000000001</v>
      </c>
      <c r="O466" s="2">
        <v>38919</v>
      </c>
      <c r="P466">
        <v>2.9725000000000001</v>
      </c>
      <c r="Q466" s="2">
        <v>38919</v>
      </c>
      <c r="R466">
        <v>2.9575</v>
      </c>
      <c r="S466" s="2">
        <v>38918</v>
      </c>
      <c r="T466">
        <v>3.0175000000000001</v>
      </c>
      <c r="U466" s="2">
        <v>38917</v>
      </c>
      <c r="V466">
        <v>3.0024999999999999</v>
      </c>
      <c r="W466" s="2">
        <v>38870</v>
      </c>
      <c r="X466">
        <v>3.0049999999999999</v>
      </c>
      <c r="Y466" s="2">
        <v>38917</v>
      </c>
      <c r="Z466">
        <v>3.0425</v>
      </c>
      <c r="AA466" s="2">
        <v>38919</v>
      </c>
      <c r="AB466">
        <v>3.0550000000000002</v>
      </c>
      <c r="AC466" s="2">
        <v>38923</v>
      </c>
      <c r="AD466">
        <v>3.04</v>
      </c>
      <c r="AE466" s="2">
        <v>38924</v>
      </c>
      <c r="AF466">
        <v>3.2800000000000002</v>
      </c>
    </row>
    <row r="467" spans="5:32" x14ac:dyDescent="0.25">
      <c r="E467" s="2">
        <v>38880</v>
      </c>
      <c r="F467">
        <v>3.02</v>
      </c>
      <c r="G467" s="2">
        <v>38923</v>
      </c>
      <c r="H467">
        <v>2.8</v>
      </c>
      <c r="I467" s="2">
        <v>38919</v>
      </c>
      <c r="J467">
        <v>2.855</v>
      </c>
      <c r="K467" s="2">
        <v>38918</v>
      </c>
      <c r="L467">
        <v>2.9725000000000001</v>
      </c>
      <c r="M467" s="2">
        <v>38919</v>
      </c>
      <c r="N467">
        <v>2.9925000000000002</v>
      </c>
      <c r="O467" s="2">
        <v>38922</v>
      </c>
      <c r="P467">
        <v>2.895</v>
      </c>
      <c r="Q467" s="2">
        <v>38922</v>
      </c>
      <c r="R467">
        <v>2.915</v>
      </c>
      <c r="S467" s="2">
        <v>38919</v>
      </c>
      <c r="T467">
        <v>2.9725000000000001</v>
      </c>
      <c r="U467" s="2">
        <v>38918</v>
      </c>
      <c r="V467">
        <v>3.0375000000000001</v>
      </c>
      <c r="W467" s="2">
        <v>38873</v>
      </c>
      <c r="X467">
        <v>3.0474999999999999</v>
      </c>
      <c r="Y467" s="2">
        <v>38918</v>
      </c>
      <c r="Z467">
        <v>3.0674999999999999</v>
      </c>
      <c r="AA467" s="2">
        <v>38922</v>
      </c>
      <c r="AB467">
        <v>3.06</v>
      </c>
      <c r="AC467" s="2">
        <v>38924</v>
      </c>
      <c r="AD467">
        <v>3.18</v>
      </c>
      <c r="AE467" s="2">
        <v>38925</v>
      </c>
      <c r="AF467">
        <v>3.24</v>
      </c>
    </row>
    <row r="468" spans="5:32" x14ac:dyDescent="0.25">
      <c r="E468" s="2">
        <v>38881</v>
      </c>
      <c r="F468">
        <v>3.01</v>
      </c>
      <c r="G468" s="2">
        <v>38924</v>
      </c>
      <c r="H468">
        <v>2.7925</v>
      </c>
      <c r="I468" s="2">
        <v>38922</v>
      </c>
      <c r="J468">
        <v>2.84</v>
      </c>
      <c r="K468" s="2">
        <v>38919</v>
      </c>
      <c r="L468">
        <v>2.9275000000000002</v>
      </c>
      <c r="M468" s="2">
        <v>38922</v>
      </c>
      <c r="N468">
        <v>2.875</v>
      </c>
      <c r="O468" s="2">
        <v>38923</v>
      </c>
      <c r="P468">
        <v>2.99</v>
      </c>
      <c r="Q468" s="2">
        <v>38923</v>
      </c>
      <c r="R468">
        <v>2.9649999999999999</v>
      </c>
      <c r="S468" s="2">
        <v>38922</v>
      </c>
      <c r="T468">
        <v>2.9350000000000001</v>
      </c>
      <c r="U468" s="2">
        <v>38919</v>
      </c>
      <c r="V468">
        <v>2.9925000000000002</v>
      </c>
      <c r="W468" s="2">
        <v>38874</v>
      </c>
      <c r="X468">
        <v>2.9874999999999998</v>
      </c>
      <c r="Y468" s="2">
        <v>38919</v>
      </c>
      <c r="Z468">
        <v>3.02</v>
      </c>
      <c r="AA468" s="2">
        <v>38923</v>
      </c>
      <c r="AB468">
        <v>3.0550000000000002</v>
      </c>
      <c r="AC468" s="2">
        <v>38925</v>
      </c>
      <c r="AD468">
        <v>3.15</v>
      </c>
      <c r="AE468" s="2">
        <v>38926</v>
      </c>
      <c r="AF468">
        <v>3.2800000000000002</v>
      </c>
    </row>
    <row r="469" spans="5:32" x14ac:dyDescent="0.25">
      <c r="E469" s="2">
        <v>38882</v>
      </c>
      <c r="F469">
        <v>3.17</v>
      </c>
      <c r="G469" s="2">
        <v>38925</v>
      </c>
      <c r="H469">
        <v>2.8650000000000002</v>
      </c>
      <c r="I469" s="2">
        <v>38923</v>
      </c>
      <c r="J469">
        <v>2.835</v>
      </c>
      <c r="K469" s="2">
        <v>38922</v>
      </c>
      <c r="L469">
        <v>2.86</v>
      </c>
      <c r="M469" s="2">
        <v>38923</v>
      </c>
      <c r="N469">
        <v>3.0150000000000001</v>
      </c>
      <c r="O469" s="2">
        <v>38924</v>
      </c>
      <c r="P469">
        <v>2.9975000000000001</v>
      </c>
      <c r="Q469" s="2">
        <v>38924</v>
      </c>
      <c r="R469">
        <v>2.9874999999999998</v>
      </c>
      <c r="S469" s="2">
        <v>38923</v>
      </c>
      <c r="T469">
        <v>2.98</v>
      </c>
      <c r="U469" s="2">
        <v>38922</v>
      </c>
      <c r="V469">
        <v>2.9550000000000001</v>
      </c>
      <c r="W469" s="2">
        <v>38875</v>
      </c>
      <c r="X469">
        <v>2.9699999999999998</v>
      </c>
      <c r="Y469" s="2">
        <v>38922</v>
      </c>
      <c r="Z469">
        <v>3.02</v>
      </c>
      <c r="AA469" s="2">
        <v>38924</v>
      </c>
      <c r="AB469">
        <v>3.0924999999999998</v>
      </c>
      <c r="AC469" s="2">
        <v>38926</v>
      </c>
      <c r="AD469">
        <v>3.19</v>
      </c>
      <c r="AE469" s="2">
        <v>38929</v>
      </c>
      <c r="AF469">
        <v>3.29</v>
      </c>
    </row>
    <row r="470" spans="5:32" x14ac:dyDescent="0.25">
      <c r="E470" s="2">
        <v>38883</v>
      </c>
      <c r="F470">
        <v>3.19</v>
      </c>
      <c r="G470" s="2">
        <v>38926</v>
      </c>
      <c r="H470">
        <v>2.8425000000000002</v>
      </c>
      <c r="I470" s="2">
        <v>38924</v>
      </c>
      <c r="J470">
        <v>2.8374999999999999</v>
      </c>
      <c r="K470" s="2">
        <v>38923</v>
      </c>
      <c r="L470">
        <v>2.93</v>
      </c>
      <c r="M470" s="2">
        <v>38924</v>
      </c>
      <c r="N470">
        <v>3.0024999999999999</v>
      </c>
      <c r="O470" s="2">
        <v>38925</v>
      </c>
      <c r="P470">
        <v>2.9775</v>
      </c>
      <c r="Q470" s="2">
        <v>38925</v>
      </c>
      <c r="R470">
        <v>2.9824999999999999</v>
      </c>
      <c r="S470" s="2">
        <v>38924</v>
      </c>
      <c r="T470">
        <v>3.0024999999999999</v>
      </c>
      <c r="U470" s="2">
        <v>38923</v>
      </c>
      <c r="V470">
        <v>2.9950000000000001</v>
      </c>
      <c r="W470" s="2">
        <v>38876</v>
      </c>
      <c r="X470">
        <v>2.9725000000000001</v>
      </c>
      <c r="Y470" s="2">
        <v>38923</v>
      </c>
      <c r="Z470">
        <v>3.0150000000000001</v>
      </c>
      <c r="AA470" s="2">
        <v>38925</v>
      </c>
      <c r="AB470">
        <v>3.0950000000000002</v>
      </c>
      <c r="AC470" s="2">
        <v>38929</v>
      </c>
      <c r="AD470">
        <v>3.15</v>
      </c>
      <c r="AE470" s="2">
        <v>38930</v>
      </c>
      <c r="AF470">
        <v>3.27</v>
      </c>
    </row>
    <row r="471" spans="5:32" x14ac:dyDescent="0.25">
      <c r="E471" s="2">
        <v>38884</v>
      </c>
      <c r="F471">
        <v>3.18</v>
      </c>
      <c r="G471" s="2">
        <v>38929</v>
      </c>
      <c r="H471">
        <v>2.9375</v>
      </c>
      <c r="I471" s="2">
        <v>38925</v>
      </c>
      <c r="J471">
        <v>2.88</v>
      </c>
      <c r="K471" s="2">
        <v>38924</v>
      </c>
      <c r="L471">
        <v>2.9424999999999999</v>
      </c>
      <c r="M471" s="2">
        <v>38925</v>
      </c>
      <c r="N471">
        <v>2.9874999999999998</v>
      </c>
      <c r="O471" s="2">
        <v>38926</v>
      </c>
      <c r="P471">
        <v>2.9575</v>
      </c>
      <c r="Q471" s="2">
        <v>38926</v>
      </c>
      <c r="R471">
        <v>2.9675000000000002</v>
      </c>
      <c r="S471" s="2">
        <v>38925</v>
      </c>
      <c r="T471">
        <v>2.9925000000000002</v>
      </c>
      <c r="U471" s="2">
        <v>38924</v>
      </c>
      <c r="V471">
        <v>3.0175000000000001</v>
      </c>
      <c r="W471" s="2">
        <v>38877</v>
      </c>
      <c r="X471">
        <v>2.9249999999999998</v>
      </c>
      <c r="Y471" s="2">
        <v>38924</v>
      </c>
      <c r="Z471">
        <v>3.0375000000000001</v>
      </c>
      <c r="AA471" s="2">
        <v>38926</v>
      </c>
      <c r="AB471">
        <v>3.09</v>
      </c>
      <c r="AC471" s="2">
        <v>38930</v>
      </c>
      <c r="AD471">
        <v>3.14</v>
      </c>
      <c r="AE471" s="2">
        <v>38931</v>
      </c>
      <c r="AF471">
        <v>3.27</v>
      </c>
    </row>
    <row r="472" spans="5:32" x14ac:dyDescent="0.25">
      <c r="E472" s="2">
        <v>38887</v>
      </c>
      <c r="F472">
        <v>3.14</v>
      </c>
      <c r="G472" s="2">
        <v>38930</v>
      </c>
      <c r="H472">
        <v>2.9175</v>
      </c>
      <c r="I472" s="2">
        <v>38926</v>
      </c>
      <c r="J472">
        <v>2.8624999999999998</v>
      </c>
      <c r="K472" s="2">
        <v>38925</v>
      </c>
      <c r="L472">
        <v>2.96</v>
      </c>
      <c r="M472" s="2">
        <v>38926</v>
      </c>
      <c r="N472">
        <v>2.9550000000000001</v>
      </c>
      <c r="O472" s="2">
        <v>38929</v>
      </c>
      <c r="P472">
        <v>3.0874999999999999</v>
      </c>
      <c r="Q472" s="2">
        <v>38929</v>
      </c>
      <c r="R472">
        <v>2.9575</v>
      </c>
      <c r="S472" s="2">
        <v>38926</v>
      </c>
      <c r="T472">
        <v>2.98</v>
      </c>
      <c r="U472" s="2">
        <v>38925</v>
      </c>
      <c r="V472">
        <v>3.0325000000000002</v>
      </c>
      <c r="W472" s="2">
        <v>38880</v>
      </c>
      <c r="X472">
        <v>2.9824999999999999</v>
      </c>
      <c r="Y472" s="2">
        <v>38925</v>
      </c>
      <c r="Z472">
        <v>3.0474999999999999</v>
      </c>
      <c r="AA472" s="2">
        <v>38929</v>
      </c>
      <c r="AB472">
        <v>3.0724999999999998</v>
      </c>
      <c r="AC472" s="2">
        <v>38931</v>
      </c>
      <c r="AD472">
        <v>3.14</v>
      </c>
      <c r="AE472" s="2">
        <v>38932</v>
      </c>
      <c r="AF472">
        <v>3.25</v>
      </c>
    </row>
    <row r="473" spans="5:32" x14ac:dyDescent="0.25">
      <c r="E473" s="2">
        <v>38888</v>
      </c>
      <c r="F473">
        <v>3.12</v>
      </c>
      <c r="G473" s="2">
        <v>38931</v>
      </c>
      <c r="H473">
        <v>2.9824999999999999</v>
      </c>
      <c r="I473" s="2">
        <v>38929</v>
      </c>
      <c r="J473">
        <v>2.9375</v>
      </c>
      <c r="K473" s="2">
        <v>38926</v>
      </c>
      <c r="L473">
        <v>2.9275000000000002</v>
      </c>
      <c r="M473" s="2">
        <v>38929</v>
      </c>
      <c r="N473">
        <v>2.9624999999999999</v>
      </c>
      <c r="O473" s="2">
        <v>38930</v>
      </c>
      <c r="P473">
        <v>2.95</v>
      </c>
      <c r="Q473" s="2">
        <v>38930</v>
      </c>
      <c r="R473">
        <v>2.9624999999999999</v>
      </c>
      <c r="S473" s="2">
        <v>38929</v>
      </c>
      <c r="T473">
        <v>2.9550000000000001</v>
      </c>
      <c r="U473" s="2">
        <v>38926</v>
      </c>
      <c r="V473">
        <v>3.0150000000000001</v>
      </c>
      <c r="W473" s="2">
        <v>38881</v>
      </c>
      <c r="X473">
        <v>2.9624999999999999</v>
      </c>
      <c r="Y473" s="2">
        <v>38926</v>
      </c>
      <c r="Z473">
        <v>3.0375000000000001</v>
      </c>
      <c r="AA473" s="2">
        <v>38930</v>
      </c>
      <c r="AB473">
        <v>3.085</v>
      </c>
      <c r="AC473" s="2">
        <v>38932</v>
      </c>
      <c r="AD473">
        <v>3.13</v>
      </c>
      <c r="AE473" s="2">
        <v>38933</v>
      </c>
      <c r="AF473">
        <v>3.27</v>
      </c>
    </row>
    <row r="474" spans="5:32" x14ac:dyDescent="0.25">
      <c r="E474" s="2">
        <v>38889</v>
      </c>
      <c r="F474">
        <v>3.11</v>
      </c>
      <c r="G474" s="2">
        <v>38932</v>
      </c>
      <c r="H474">
        <v>2.9224999999999999</v>
      </c>
      <c r="I474" s="2">
        <v>38930</v>
      </c>
      <c r="J474">
        <v>2.9325000000000001</v>
      </c>
      <c r="K474" s="2">
        <v>38929</v>
      </c>
      <c r="L474">
        <v>2.95</v>
      </c>
      <c r="M474" s="2">
        <v>38930</v>
      </c>
      <c r="N474">
        <v>2.96</v>
      </c>
      <c r="O474" s="2">
        <v>38931</v>
      </c>
      <c r="P474">
        <v>2.9624999999999999</v>
      </c>
      <c r="Q474" s="2">
        <v>38931</v>
      </c>
      <c r="R474">
        <v>2.9725000000000001</v>
      </c>
      <c r="S474" s="2">
        <v>38930</v>
      </c>
      <c r="T474">
        <v>2.9750000000000001</v>
      </c>
      <c r="U474" s="2">
        <v>38929</v>
      </c>
      <c r="V474">
        <v>2.9874999999999998</v>
      </c>
      <c r="W474" s="2">
        <v>38882</v>
      </c>
      <c r="X474">
        <v>3.0150000000000001</v>
      </c>
      <c r="Y474" s="2">
        <v>38929</v>
      </c>
      <c r="Z474">
        <v>3.0175000000000001</v>
      </c>
      <c r="AA474" s="2">
        <v>38931</v>
      </c>
      <c r="AB474">
        <v>3.0975000000000001</v>
      </c>
      <c r="AC474" s="2">
        <v>38933</v>
      </c>
      <c r="AD474">
        <v>3.15</v>
      </c>
      <c r="AE474" s="2">
        <v>38936</v>
      </c>
      <c r="AF474">
        <v>3.29</v>
      </c>
    </row>
    <row r="475" spans="5:32" x14ac:dyDescent="0.25">
      <c r="E475" s="2">
        <v>38890</v>
      </c>
      <c r="F475">
        <v>3.18</v>
      </c>
      <c r="G475" s="2">
        <v>38933</v>
      </c>
      <c r="H475">
        <v>2.9275000000000002</v>
      </c>
      <c r="I475" s="2">
        <v>38931</v>
      </c>
      <c r="J475">
        <v>2.9649999999999999</v>
      </c>
      <c r="K475" s="2">
        <v>38930</v>
      </c>
      <c r="L475">
        <v>2.95</v>
      </c>
      <c r="M475" s="2">
        <v>38931</v>
      </c>
      <c r="N475">
        <v>2.9550000000000001</v>
      </c>
      <c r="O475" s="2">
        <v>38932</v>
      </c>
      <c r="P475">
        <v>2.9675000000000002</v>
      </c>
      <c r="Q475" s="2">
        <v>38932</v>
      </c>
      <c r="R475">
        <v>2.9675000000000002</v>
      </c>
      <c r="S475" s="2">
        <v>38931</v>
      </c>
      <c r="T475">
        <v>2.9975000000000001</v>
      </c>
      <c r="U475" s="2">
        <v>38930</v>
      </c>
      <c r="V475">
        <v>3.0049999999999999</v>
      </c>
      <c r="W475" s="2">
        <v>38883</v>
      </c>
      <c r="X475">
        <v>3.0474999999999999</v>
      </c>
      <c r="Y475" s="2">
        <v>38930</v>
      </c>
      <c r="Z475">
        <v>3.0350000000000001</v>
      </c>
      <c r="AA475" s="2">
        <v>38932</v>
      </c>
      <c r="AB475">
        <v>3.1025</v>
      </c>
      <c r="AC475" s="2">
        <v>38936</v>
      </c>
      <c r="AD475">
        <v>3.15</v>
      </c>
      <c r="AE475" s="2">
        <v>38937</v>
      </c>
      <c r="AF475">
        <v>3.3</v>
      </c>
    </row>
    <row r="476" spans="5:32" x14ac:dyDescent="0.25">
      <c r="E476" s="2">
        <v>38891</v>
      </c>
      <c r="F476">
        <v>3.18</v>
      </c>
      <c r="G476" s="2">
        <v>38936</v>
      </c>
      <c r="H476">
        <v>2.98</v>
      </c>
      <c r="I476" s="2">
        <v>38932</v>
      </c>
      <c r="J476">
        <v>2.9474999999999998</v>
      </c>
      <c r="K476" s="2">
        <v>38931</v>
      </c>
      <c r="L476">
        <v>3</v>
      </c>
      <c r="M476" s="2">
        <v>38932</v>
      </c>
      <c r="N476">
        <v>2.9675000000000002</v>
      </c>
      <c r="O476" s="2">
        <v>38933</v>
      </c>
      <c r="P476">
        <v>2.9775</v>
      </c>
      <c r="Q476" s="2">
        <v>38933</v>
      </c>
      <c r="R476">
        <v>2.9775</v>
      </c>
      <c r="S476" s="2">
        <v>38932</v>
      </c>
      <c r="T476">
        <v>2.9550000000000001</v>
      </c>
      <c r="U476" s="2">
        <v>38931</v>
      </c>
      <c r="V476">
        <v>3.0175000000000001</v>
      </c>
      <c r="W476" s="2">
        <v>38884</v>
      </c>
      <c r="X476">
        <v>3.0474999999999999</v>
      </c>
      <c r="Y476" s="2">
        <v>38931</v>
      </c>
      <c r="Z476">
        <v>3.0375000000000001</v>
      </c>
      <c r="AA476" s="2">
        <v>38933</v>
      </c>
      <c r="AB476">
        <v>3.0924999999999998</v>
      </c>
      <c r="AC476" s="2">
        <v>38937</v>
      </c>
      <c r="AD476">
        <v>3.2</v>
      </c>
      <c r="AE476" s="2">
        <v>38938</v>
      </c>
      <c r="AF476">
        <v>3.3</v>
      </c>
    </row>
    <row r="477" spans="5:32" x14ac:dyDescent="0.25">
      <c r="E477" s="2">
        <v>38894</v>
      </c>
      <c r="F477">
        <v>3.14</v>
      </c>
      <c r="G477" s="2">
        <v>38937</v>
      </c>
      <c r="H477">
        <v>2.9824999999999999</v>
      </c>
      <c r="I477" s="2">
        <v>38933</v>
      </c>
      <c r="J477">
        <v>2.9424999999999999</v>
      </c>
      <c r="K477" s="2">
        <v>38932</v>
      </c>
      <c r="L477">
        <v>2.9649999999999999</v>
      </c>
      <c r="M477" s="2">
        <v>38933</v>
      </c>
      <c r="N477">
        <v>2.9775</v>
      </c>
      <c r="O477" s="2">
        <v>38936</v>
      </c>
      <c r="P477">
        <v>2.9675000000000002</v>
      </c>
      <c r="Q477" s="2">
        <v>38936</v>
      </c>
      <c r="R477">
        <v>2.9775</v>
      </c>
      <c r="S477" s="2">
        <v>38933</v>
      </c>
      <c r="T477">
        <v>2.9824999999999999</v>
      </c>
      <c r="U477" s="2">
        <v>38932</v>
      </c>
      <c r="V477">
        <v>3.0024999999999999</v>
      </c>
      <c r="W477" s="2">
        <v>38887</v>
      </c>
      <c r="X477">
        <v>3.0375000000000001</v>
      </c>
      <c r="Y477" s="2">
        <v>38932</v>
      </c>
      <c r="Z477">
        <v>3.0525000000000002</v>
      </c>
      <c r="AA477" s="2">
        <v>38936</v>
      </c>
      <c r="AB477">
        <v>3.0874999999999999</v>
      </c>
      <c r="AC477" s="2">
        <v>38938</v>
      </c>
      <c r="AD477">
        <v>3.21</v>
      </c>
      <c r="AE477" s="2">
        <v>38939</v>
      </c>
      <c r="AF477">
        <v>3.31</v>
      </c>
    </row>
    <row r="478" spans="5:32" x14ac:dyDescent="0.25">
      <c r="E478" s="2">
        <v>38895</v>
      </c>
      <c r="F478">
        <v>3.07</v>
      </c>
      <c r="G478" s="2">
        <v>38938</v>
      </c>
      <c r="H478">
        <v>3.04</v>
      </c>
      <c r="I478" s="2">
        <v>38936</v>
      </c>
      <c r="J478">
        <v>2.98</v>
      </c>
      <c r="K478" s="2">
        <v>38933</v>
      </c>
      <c r="L478">
        <v>2.9725000000000001</v>
      </c>
      <c r="M478" s="2">
        <v>38936</v>
      </c>
      <c r="N478">
        <v>2.9824999999999999</v>
      </c>
      <c r="O478" s="2">
        <v>38937</v>
      </c>
      <c r="P478">
        <v>2.9925000000000002</v>
      </c>
      <c r="Q478" s="2">
        <v>38937</v>
      </c>
      <c r="R478">
        <v>3.0125000000000002</v>
      </c>
      <c r="S478" s="2">
        <v>38936</v>
      </c>
      <c r="T478">
        <v>2.99</v>
      </c>
      <c r="U478" s="2">
        <v>38933</v>
      </c>
      <c r="V478">
        <v>2.9849999999999999</v>
      </c>
      <c r="W478" s="2">
        <v>38888</v>
      </c>
      <c r="X478">
        <v>3.0175000000000001</v>
      </c>
      <c r="Y478" s="2">
        <v>38933</v>
      </c>
      <c r="Z478">
        <v>3.05</v>
      </c>
      <c r="AA478" s="2">
        <v>38937</v>
      </c>
      <c r="AB478">
        <v>3.125</v>
      </c>
      <c r="AC478" s="2">
        <v>38939</v>
      </c>
      <c r="AD478">
        <v>3.21</v>
      </c>
      <c r="AE478" s="2">
        <v>38940</v>
      </c>
      <c r="AF478">
        <v>3.32</v>
      </c>
    </row>
    <row r="479" spans="5:32" x14ac:dyDescent="0.25">
      <c r="E479" s="2">
        <v>38896</v>
      </c>
      <c r="F479">
        <v>3.04</v>
      </c>
      <c r="G479" s="2">
        <v>38939</v>
      </c>
      <c r="H479">
        <v>2.9874999999999998</v>
      </c>
      <c r="I479" s="2">
        <v>38937</v>
      </c>
      <c r="J479">
        <v>2.9950000000000001</v>
      </c>
      <c r="K479" s="2">
        <v>38936</v>
      </c>
      <c r="L479">
        <v>2.9975000000000001</v>
      </c>
      <c r="M479" s="2">
        <v>38937</v>
      </c>
      <c r="N479">
        <v>3.0049999999999999</v>
      </c>
      <c r="O479" s="2">
        <v>38938</v>
      </c>
      <c r="P479">
        <v>2.9925000000000002</v>
      </c>
      <c r="Q479" s="2">
        <v>38938</v>
      </c>
      <c r="R479">
        <v>2.9975000000000001</v>
      </c>
      <c r="S479" s="2">
        <v>38937</v>
      </c>
      <c r="T479">
        <v>3.0225</v>
      </c>
      <c r="U479" s="2">
        <v>38936</v>
      </c>
      <c r="V479">
        <v>3</v>
      </c>
      <c r="W479" s="2">
        <v>38889</v>
      </c>
      <c r="X479">
        <v>3.0375000000000001</v>
      </c>
      <c r="Y479" s="2">
        <v>38936</v>
      </c>
      <c r="Z479">
        <v>3.0425</v>
      </c>
      <c r="AA479" s="2">
        <v>38938</v>
      </c>
      <c r="AB479">
        <v>3.1324999999999998</v>
      </c>
      <c r="AC479" s="2">
        <v>38940</v>
      </c>
      <c r="AD479">
        <v>3.23</v>
      </c>
      <c r="AE479" s="2">
        <v>38943</v>
      </c>
      <c r="AF479">
        <v>3.3</v>
      </c>
    </row>
    <row r="480" spans="5:32" x14ac:dyDescent="0.25">
      <c r="E480" s="2">
        <v>38897</v>
      </c>
      <c r="F480">
        <v>3.11</v>
      </c>
      <c r="G480" s="2">
        <v>38940</v>
      </c>
      <c r="H480">
        <v>2.94</v>
      </c>
      <c r="I480" s="2">
        <v>38938</v>
      </c>
      <c r="J480">
        <v>3.0325000000000002</v>
      </c>
      <c r="K480" s="2">
        <v>38937</v>
      </c>
      <c r="L480">
        <v>2.9750000000000001</v>
      </c>
      <c r="M480" s="2">
        <v>38938</v>
      </c>
      <c r="N480">
        <v>3.0175000000000001</v>
      </c>
      <c r="O480" s="2">
        <v>38939</v>
      </c>
      <c r="P480">
        <v>2.9649999999999999</v>
      </c>
      <c r="Q480" s="2">
        <v>38939</v>
      </c>
      <c r="R480">
        <v>2.9575</v>
      </c>
      <c r="S480" s="2">
        <v>38938</v>
      </c>
      <c r="T480">
        <v>2.9950000000000001</v>
      </c>
      <c r="U480" s="2">
        <v>38937</v>
      </c>
      <c r="V480">
        <v>3.0375000000000001</v>
      </c>
      <c r="W480" s="2">
        <v>38890</v>
      </c>
      <c r="X480">
        <v>3.06</v>
      </c>
      <c r="Y480" s="2">
        <v>38937</v>
      </c>
      <c r="Z480">
        <v>3.08</v>
      </c>
      <c r="AA480" s="2">
        <v>38939</v>
      </c>
      <c r="AB480">
        <v>3.1025</v>
      </c>
      <c r="AC480" s="2">
        <v>38943</v>
      </c>
      <c r="AD480">
        <v>3.21</v>
      </c>
      <c r="AE480" s="2">
        <v>38944</v>
      </c>
      <c r="AF480">
        <v>3.27</v>
      </c>
    </row>
    <row r="481" spans="5:32" x14ac:dyDescent="0.25">
      <c r="E481" s="2">
        <v>38898</v>
      </c>
      <c r="F481">
        <v>3.06</v>
      </c>
      <c r="G481" s="2">
        <v>38943</v>
      </c>
      <c r="H481">
        <v>3.0350000000000001</v>
      </c>
      <c r="I481" s="2">
        <v>38939</v>
      </c>
      <c r="J481">
        <v>3.0225</v>
      </c>
      <c r="K481" s="2">
        <v>38938</v>
      </c>
      <c r="L481">
        <v>3.0225</v>
      </c>
      <c r="M481" s="2">
        <v>38939</v>
      </c>
      <c r="N481">
        <v>3.0074999999999998</v>
      </c>
      <c r="O481" s="2">
        <v>38940</v>
      </c>
      <c r="P481">
        <v>2.9449999999999998</v>
      </c>
      <c r="Q481" s="2">
        <v>38940</v>
      </c>
      <c r="R481">
        <v>2.9649999999999999</v>
      </c>
      <c r="S481" s="2">
        <v>38939</v>
      </c>
      <c r="T481">
        <v>2.9725000000000001</v>
      </c>
      <c r="U481" s="2">
        <v>38938</v>
      </c>
      <c r="V481">
        <v>3.0274999999999999</v>
      </c>
      <c r="W481" s="2">
        <v>38891</v>
      </c>
      <c r="X481">
        <v>3.0474999999999999</v>
      </c>
      <c r="Y481" s="2">
        <v>38938</v>
      </c>
      <c r="Z481">
        <v>3.1</v>
      </c>
      <c r="AA481" s="2">
        <v>38940</v>
      </c>
      <c r="AB481">
        <v>3.15</v>
      </c>
      <c r="AC481" s="2">
        <v>38944</v>
      </c>
      <c r="AD481">
        <v>3.18</v>
      </c>
      <c r="AE481" s="2">
        <v>38945</v>
      </c>
      <c r="AF481">
        <v>3.25</v>
      </c>
    </row>
    <row r="482" spans="5:32" x14ac:dyDescent="0.25">
      <c r="E482" s="2">
        <v>38901</v>
      </c>
      <c r="F482">
        <v>3.1</v>
      </c>
      <c r="G482" s="2">
        <v>38944</v>
      </c>
      <c r="H482">
        <v>3.0074999999999998</v>
      </c>
      <c r="I482" s="2">
        <v>38940</v>
      </c>
      <c r="J482">
        <v>2.91</v>
      </c>
      <c r="K482" s="2">
        <v>38939</v>
      </c>
      <c r="L482">
        <v>3.0274999999999999</v>
      </c>
      <c r="M482" s="2">
        <v>38940</v>
      </c>
      <c r="N482">
        <v>2.9249999999999998</v>
      </c>
      <c r="O482" s="2">
        <v>38943</v>
      </c>
      <c r="P482">
        <v>2.99</v>
      </c>
      <c r="Q482" s="2">
        <v>38943</v>
      </c>
      <c r="R482">
        <v>2.98</v>
      </c>
      <c r="S482" s="2">
        <v>38940</v>
      </c>
      <c r="T482">
        <v>2.9849999999999999</v>
      </c>
      <c r="U482" s="2">
        <v>38939</v>
      </c>
      <c r="V482">
        <v>3.0074999999999998</v>
      </c>
      <c r="W482" s="2">
        <v>38894</v>
      </c>
      <c r="X482">
        <v>3.0474999999999999</v>
      </c>
      <c r="Y482" s="2">
        <v>38939</v>
      </c>
      <c r="Z482">
        <v>3.0724999999999998</v>
      </c>
      <c r="AA482" s="2">
        <v>38943</v>
      </c>
      <c r="AB482">
        <v>3.1</v>
      </c>
      <c r="AC482" s="2">
        <v>38945</v>
      </c>
      <c r="AD482">
        <v>3.17</v>
      </c>
      <c r="AE482" s="2">
        <v>38946</v>
      </c>
      <c r="AF482">
        <v>3.23</v>
      </c>
    </row>
    <row r="483" spans="5:32" x14ac:dyDescent="0.25">
      <c r="E483" s="2">
        <v>38902</v>
      </c>
      <c r="F483">
        <v>3.09</v>
      </c>
      <c r="G483" s="2">
        <v>38945</v>
      </c>
      <c r="H483">
        <v>2.93</v>
      </c>
      <c r="I483" s="2">
        <v>38943</v>
      </c>
      <c r="J483">
        <v>3.0649999999999999</v>
      </c>
      <c r="K483" s="2">
        <v>38940</v>
      </c>
      <c r="L483">
        <v>2.92</v>
      </c>
      <c r="M483" s="2">
        <v>38943</v>
      </c>
      <c r="N483">
        <v>3.02</v>
      </c>
      <c r="O483" s="2">
        <v>38944</v>
      </c>
      <c r="P483">
        <v>2.9474999999999998</v>
      </c>
      <c r="Q483" s="2">
        <v>38944</v>
      </c>
      <c r="R483">
        <v>2.9350000000000001</v>
      </c>
      <c r="S483" s="2">
        <v>38943</v>
      </c>
      <c r="T483">
        <v>3.0249999999999999</v>
      </c>
      <c r="U483" s="2">
        <v>38940</v>
      </c>
      <c r="V483">
        <v>3.0049999999999999</v>
      </c>
      <c r="W483" s="2">
        <v>38895</v>
      </c>
      <c r="X483">
        <v>3.03</v>
      </c>
      <c r="Y483" s="2">
        <v>38940</v>
      </c>
      <c r="Z483">
        <v>3.08</v>
      </c>
      <c r="AA483" s="2">
        <v>38944</v>
      </c>
      <c r="AB483">
        <v>3.09</v>
      </c>
      <c r="AC483" s="2">
        <v>38946</v>
      </c>
      <c r="AD483">
        <v>3.15</v>
      </c>
      <c r="AE483" s="2">
        <v>38947</v>
      </c>
      <c r="AF483">
        <v>3.22</v>
      </c>
    </row>
    <row r="484" spans="5:32" x14ac:dyDescent="0.25">
      <c r="E484" s="2">
        <v>38903</v>
      </c>
      <c r="F484">
        <v>3.12</v>
      </c>
      <c r="G484" s="2">
        <v>38946</v>
      </c>
      <c r="H484">
        <v>2.8574999999999999</v>
      </c>
      <c r="I484" s="2">
        <v>38944</v>
      </c>
      <c r="J484">
        <v>3.0375000000000001</v>
      </c>
      <c r="K484" s="2">
        <v>38943</v>
      </c>
      <c r="L484">
        <v>3.08</v>
      </c>
      <c r="M484" s="2">
        <v>38944</v>
      </c>
      <c r="N484">
        <v>3.0049999999999999</v>
      </c>
      <c r="O484" s="2">
        <v>38945</v>
      </c>
      <c r="P484">
        <v>2.89</v>
      </c>
      <c r="Q484" s="2">
        <v>38945</v>
      </c>
      <c r="R484">
        <v>2.895</v>
      </c>
      <c r="S484" s="2">
        <v>38944</v>
      </c>
      <c r="T484">
        <v>2.9550000000000001</v>
      </c>
      <c r="U484" s="2">
        <v>38943</v>
      </c>
      <c r="V484">
        <v>2.99</v>
      </c>
      <c r="W484" s="2">
        <v>38896</v>
      </c>
      <c r="X484">
        <v>3.0325000000000002</v>
      </c>
      <c r="Y484" s="2">
        <v>38943</v>
      </c>
      <c r="Z484">
        <v>3.0649999999999999</v>
      </c>
      <c r="AA484" s="2">
        <v>38945</v>
      </c>
      <c r="AB484">
        <v>3.0474999999999999</v>
      </c>
      <c r="AC484" s="2">
        <v>38947</v>
      </c>
      <c r="AD484">
        <v>3.14</v>
      </c>
      <c r="AE484" s="2">
        <v>38950</v>
      </c>
      <c r="AF484">
        <v>3.25</v>
      </c>
    </row>
    <row r="485" spans="5:32" x14ac:dyDescent="0.25">
      <c r="E485" s="2">
        <v>38904</v>
      </c>
      <c r="F485">
        <v>3.22</v>
      </c>
      <c r="G485" s="2">
        <v>38947</v>
      </c>
      <c r="H485">
        <v>2.77</v>
      </c>
      <c r="I485" s="2">
        <v>38945</v>
      </c>
      <c r="J485">
        <v>2.9649999999999999</v>
      </c>
      <c r="K485" s="2">
        <v>38944</v>
      </c>
      <c r="L485">
        <v>3.0425</v>
      </c>
      <c r="M485" s="2">
        <v>38945</v>
      </c>
      <c r="N485">
        <v>2.9375</v>
      </c>
      <c r="O485" s="2">
        <v>38946</v>
      </c>
      <c r="P485">
        <v>2.8774999999999999</v>
      </c>
      <c r="Q485" s="2">
        <v>38946</v>
      </c>
      <c r="R485">
        <v>2.8875000000000002</v>
      </c>
      <c r="S485" s="2">
        <v>38945</v>
      </c>
      <c r="T485">
        <v>2.9175</v>
      </c>
      <c r="U485" s="2">
        <v>38944</v>
      </c>
      <c r="V485">
        <v>2.9699999999999998</v>
      </c>
      <c r="W485" s="2">
        <v>38897</v>
      </c>
      <c r="X485">
        <v>3.0874999999999999</v>
      </c>
      <c r="Y485" s="2">
        <v>38944</v>
      </c>
      <c r="Z485">
        <v>3.0449999999999999</v>
      </c>
      <c r="AA485" s="2">
        <v>38946</v>
      </c>
      <c r="AB485">
        <v>3.0325000000000002</v>
      </c>
      <c r="AC485" s="2">
        <v>38950</v>
      </c>
      <c r="AD485">
        <v>3.16</v>
      </c>
      <c r="AE485" s="2">
        <v>38951</v>
      </c>
      <c r="AF485">
        <v>3.27</v>
      </c>
    </row>
    <row r="486" spans="5:32" x14ac:dyDescent="0.25">
      <c r="E486" s="2">
        <v>38905</v>
      </c>
      <c r="F486">
        <v>3.18</v>
      </c>
      <c r="G486" s="2">
        <v>38950</v>
      </c>
      <c r="H486">
        <v>2.8824999999999998</v>
      </c>
      <c r="I486" s="2">
        <v>38946</v>
      </c>
      <c r="J486">
        <v>2.9074999999999998</v>
      </c>
      <c r="K486" s="2">
        <v>38945</v>
      </c>
      <c r="L486">
        <v>2.9624999999999999</v>
      </c>
      <c r="M486" s="2">
        <v>38946</v>
      </c>
      <c r="N486">
        <v>2.9375</v>
      </c>
      <c r="O486" s="2">
        <v>38947</v>
      </c>
      <c r="P486">
        <v>2.855</v>
      </c>
      <c r="Q486" s="2">
        <v>38947</v>
      </c>
      <c r="R486">
        <v>2.875</v>
      </c>
      <c r="S486" s="2">
        <v>38946</v>
      </c>
      <c r="T486">
        <v>2.9024999999999999</v>
      </c>
      <c r="U486" s="2">
        <v>38945</v>
      </c>
      <c r="V486">
        <v>2.9275000000000002</v>
      </c>
      <c r="W486" s="2">
        <v>38898</v>
      </c>
      <c r="X486">
        <v>3.0724999999999998</v>
      </c>
      <c r="Y486" s="2">
        <v>38945</v>
      </c>
      <c r="Z486">
        <v>2.9975000000000001</v>
      </c>
      <c r="AA486" s="2">
        <v>38947</v>
      </c>
      <c r="AB486">
        <v>3.05</v>
      </c>
      <c r="AC486" s="2">
        <v>38951</v>
      </c>
      <c r="AD486">
        <v>3.18</v>
      </c>
      <c r="AE486" s="2">
        <v>38952</v>
      </c>
      <c r="AF486">
        <v>3.26</v>
      </c>
    </row>
    <row r="487" spans="5:32" x14ac:dyDescent="0.25">
      <c r="E487" s="2">
        <v>38908</v>
      </c>
      <c r="F487">
        <v>3.15</v>
      </c>
      <c r="G487" s="2">
        <v>38951</v>
      </c>
      <c r="H487">
        <v>2.87</v>
      </c>
      <c r="I487" s="2">
        <v>38947</v>
      </c>
      <c r="J487">
        <v>2.77</v>
      </c>
      <c r="K487" s="2">
        <v>38946</v>
      </c>
      <c r="L487">
        <v>2.9325000000000001</v>
      </c>
      <c r="M487" s="2">
        <v>38947</v>
      </c>
      <c r="N487">
        <v>2.835</v>
      </c>
      <c r="O487" s="2">
        <v>38950</v>
      </c>
      <c r="P487">
        <v>2.875</v>
      </c>
      <c r="Q487" s="2">
        <v>38950</v>
      </c>
      <c r="R487">
        <v>2.87</v>
      </c>
      <c r="S487" s="2">
        <v>38947</v>
      </c>
      <c r="T487">
        <v>2.895</v>
      </c>
      <c r="U487" s="2">
        <v>38946</v>
      </c>
      <c r="V487">
        <v>2.9175</v>
      </c>
      <c r="W487" s="2">
        <v>38901</v>
      </c>
      <c r="X487">
        <v>3.01</v>
      </c>
      <c r="Y487" s="2">
        <v>38946</v>
      </c>
      <c r="Z487">
        <v>2.9925000000000002</v>
      </c>
      <c r="AA487" s="2">
        <v>38950</v>
      </c>
      <c r="AB487">
        <v>3.0375000000000001</v>
      </c>
      <c r="AC487" s="2">
        <v>38952</v>
      </c>
      <c r="AD487">
        <v>3.17</v>
      </c>
      <c r="AE487" s="2">
        <v>38953</v>
      </c>
      <c r="AF487">
        <v>3.23</v>
      </c>
    </row>
    <row r="488" spans="5:32" x14ac:dyDescent="0.25">
      <c r="E488" s="2">
        <v>38909</v>
      </c>
      <c r="F488">
        <v>3.14</v>
      </c>
      <c r="G488" s="2">
        <v>38952</v>
      </c>
      <c r="H488">
        <v>2.7725</v>
      </c>
      <c r="I488" s="2">
        <v>38950</v>
      </c>
      <c r="J488">
        <v>2.9175</v>
      </c>
      <c r="K488" s="2">
        <v>38947</v>
      </c>
      <c r="L488">
        <v>2.8</v>
      </c>
      <c r="M488" s="2">
        <v>38950</v>
      </c>
      <c r="N488">
        <v>2.9424999999999999</v>
      </c>
      <c r="O488" s="2">
        <v>38951</v>
      </c>
      <c r="P488">
        <v>2.8824999999999998</v>
      </c>
      <c r="Q488" s="2">
        <v>38951</v>
      </c>
      <c r="R488">
        <v>2.8925000000000001</v>
      </c>
      <c r="S488" s="2">
        <v>38950</v>
      </c>
      <c r="T488">
        <v>2.89</v>
      </c>
      <c r="U488" s="2">
        <v>38947</v>
      </c>
      <c r="V488">
        <v>2.915</v>
      </c>
      <c r="W488" s="2">
        <v>38902</v>
      </c>
      <c r="X488">
        <v>2.98</v>
      </c>
      <c r="Y488" s="2">
        <v>38947</v>
      </c>
      <c r="Z488">
        <v>2.98</v>
      </c>
      <c r="AA488" s="2">
        <v>38951</v>
      </c>
      <c r="AB488">
        <v>3.0525000000000002</v>
      </c>
      <c r="AC488" s="2">
        <v>38953</v>
      </c>
      <c r="AD488">
        <v>3.14</v>
      </c>
      <c r="AE488" s="2">
        <v>38954</v>
      </c>
      <c r="AF488">
        <v>3.25</v>
      </c>
    </row>
    <row r="489" spans="5:32" x14ac:dyDescent="0.25">
      <c r="E489" s="2">
        <v>38910</v>
      </c>
      <c r="F489">
        <v>3.18</v>
      </c>
      <c r="G489" s="2">
        <v>38953</v>
      </c>
      <c r="H489">
        <v>2.7374999999999998</v>
      </c>
      <c r="I489" s="2">
        <v>38951</v>
      </c>
      <c r="J489">
        <v>2.855</v>
      </c>
      <c r="K489" s="2">
        <v>38950</v>
      </c>
      <c r="L489">
        <v>2.93</v>
      </c>
      <c r="M489" s="2">
        <v>38951</v>
      </c>
      <c r="N489">
        <v>2.9050000000000002</v>
      </c>
      <c r="O489" s="2">
        <v>38952</v>
      </c>
      <c r="P489">
        <v>2.8425000000000002</v>
      </c>
      <c r="Q489" s="2">
        <v>38952</v>
      </c>
      <c r="R489">
        <v>2.8650000000000002</v>
      </c>
      <c r="S489" s="2">
        <v>38951</v>
      </c>
      <c r="T489">
        <v>2.9175</v>
      </c>
      <c r="U489" s="2">
        <v>38950</v>
      </c>
      <c r="V489">
        <v>2.9175</v>
      </c>
      <c r="W489" s="2">
        <v>38903</v>
      </c>
      <c r="X489">
        <v>3.0150000000000001</v>
      </c>
      <c r="Y489" s="2">
        <v>38950</v>
      </c>
      <c r="Z489">
        <v>2.9824999999999999</v>
      </c>
      <c r="AA489" s="2">
        <v>38952</v>
      </c>
      <c r="AB489">
        <v>3.0474999999999999</v>
      </c>
      <c r="AC489" s="2">
        <v>38954</v>
      </c>
      <c r="AD489">
        <v>3.16</v>
      </c>
      <c r="AE489" s="2">
        <v>38957</v>
      </c>
      <c r="AF489">
        <v>3.23</v>
      </c>
    </row>
    <row r="490" spans="5:32" x14ac:dyDescent="0.25">
      <c r="E490" s="2">
        <v>38911</v>
      </c>
      <c r="F490">
        <v>3.11</v>
      </c>
      <c r="G490" s="2">
        <v>38954</v>
      </c>
      <c r="H490">
        <v>2.66</v>
      </c>
      <c r="I490" s="2">
        <v>38952</v>
      </c>
      <c r="J490">
        <v>2.7974999999999999</v>
      </c>
      <c r="K490" s="2">
        <v>38951</v>
      </c>
      <c r="L490">
        <v>2.9275000000000002</v>
      </c>
      <c r="M490" s="2">
        <v>38952</v>
      </c>
      <c r="N490">
        <v>2.8824999999999998</v>
      </c>
      <c r="O490" s="2">
        <v>38953</v>
      </c>
      <c r="P490">
        <v>2.8425000000000002</v>
      </c>
      <c r="Q490" s="2">
        <v>38953</v>
      </c>
      <c r="R490">
        <v>2.8574999999999999</v>
      </c>
      <c r="S490" s="2">
        <v>38952</v>
      </c>
      <c r="T490">
        <v>2.8925000000000001</v>
      </c>
      <c r="U490" s="2">
        <v>38951</v>
      </c>
      <c r="V490">
        <v>2.9275000000000002</v>
      </c>
      <c r="W490" s="2">
        <v>38904</v>
      </c>
      <c r="X490">
        <v>3.02</v>
      </c>
      <c r="Y490" s="2">
        <v>38951</v>
      </c>
      <c r="Z490">
        <v>2.9925000000000002</v>
      </c>
      <c r="AA490" s="2">
        <v>38953</v>
      </c>
      <c r="AB490">
        <v>3.0274999999999999</v>
      </c>
      <c r="AC490" s="2">
        <v>38957</v>
      </c>
      <c r="AD490">
        <v>3.13</v>
      </c>
      <c r="AE490" s="2">
        <v>38958</v>
      </c>
      <c r="AF490">
        <v>3.22</v>
      </c>
    </row>
    <row r="491" spans="5:32" x14ac:dyDescent="0.25">
      <c r="E491" s="2">
        <v>38912</v>
      </c>
      <c r="F491">
        <v>3.11</v>
      </c>
      <c r="G491" s="2">
        <v>38957</v>
      </c>
      <c r="H491">
        <v>2.6</v>
      </c>
      <c r="I491" s="2">
        <v>38953</v>
      </c>
      <c r="J491">
        <v>2.7675000000000001</v>
      </c>
      <c r="K491" s="2">
        <v>38952</v>
      </c>
      <c r="L491">
        <v>2.8224999999999998</v>
      </c>
      <c r="M491" s="2">
        <v>38953</v>
      </c>
      <c r="N491">
        <v>2.8624999999999998</v>
      </c>
      <c r="O491" s="2">
        <v>38954</v>
      </c>
      <c r="P491">
        <v>2.8250000000000002</v>
      </c>
      <c r="Q491" s="2">
        <v>38954</v>
      </c>
      <c r="R491">
        <v>2.855</v>
      </c>
      <c r="S491" s="2">
        <v>38953</v>
      </c>
      <c r="T491">
        <v>2.8525</v>
      </c>
      <c r="U491" s="2">
        <v>38952</v>
      </c>
      <c r="V491">
        <v>2.9125000000000001</v>
      </c>
      <c r="W491" s="2">
        <v>38905</v>
      </c>
      <c r="X491">
        <v>3.0249999999999999</v>
      </c>
      <c r="Y491" s="2">
        <v>38952</v>
      </c>
      <c r="Z491">
        <v>2.9775</v>
      </c>
      <c r="AA491" s="2">
        <v>38954</v>
      </c>
      <c r="AB491">
        <v>3.06</v>
      </c>
      <c r="AC491" s="2">
        <v>38958</v>
      </c>
      <c r="AD491">
        <v>3.12</v>
      </c>
      <c r="AE491" s="2">
        <v>38959</v>
      </c>
      <c r="AF491">
        <v>3.2</v>
      </c>
    </row>
    <row r="492" spans="5:32" x14ac:dyDescent="0.25">
      <c r="E492" s="2">
        <v>38915</v>
      </c>
      <c r="F492">
        <v>3.15</v>
      </c>
      <c r="G492" s="2">
        <v>38958</v>
      </c>
      <c r="H492">
        <v>2.6124999999999998</v>
      </c>
      <c r="I492" s="2">
        <v>38954</v>
      </c>
      <c r="J492">
        <v>2.73</v>
      </c>
      <c r="K492" s="2">
        <v>38953</v>
      </c>
      <c r="L492">
        <v>2.8525</v>
      </c>
      <c r="M492" s="2">
        <v>38954</v>
      </c>
      <c r="N492">
        <v>2.7949999999999999</v>
      </c>
      <c r="O492" s="2">
        <v>38957</v>
      </c>
      <c r="P492">
        <v>2.7850000000000001</v>
      </c>
      <c r="Q492" s="2">
        <v>38957</v>
      </c>
      <c r="R492">
        <v>2.8149999999999999</v>
      </c>
      <c r="S492" s="2">
        <v>38954</v>
      </c>
      <c r="T492">
        <v>2.8849999999999998</v>
      </c>
      <c r="U492" s="2">
        <v>38953</v>
      </c>
      <c r="V492">
        <v>2.87</v>
      </c>
      <c r="W492" s="2">
        <v>38908</v>
      </c>
      <c r="X492">
        <v>3.0125000000000002</v>
      </c>
      <c r="Y492" s="2">
        <v>38953</v>
      </c>
      <c r="Z492">
        <v>2.9424999999999999</v>
      </c>
      <c r="AA492" s="2">
        <v>38957</v>
      </c>
      <c r="AB492">
        <v>3.04</v>
      </c>
      <c r="AC492" s="2">
        <v>38959</v>
      </c>
      <c r="AD492">
        <v>3.11</v>
      </c>
      <c r="AE492" s="2">
        <v>38960</v>
      </c>
      <c r="AF492">
        <v>3.22</v>
      </c>
    </row>
    <row r="493" spans="5:32" x14ac:dyDescent="0.25">
      <c r="E493" s="2">
        <v>38916</v>
      </c>
      <c r="F493">
        <v>3.11</v>
      </c>
      <c r="G493" s="2">
        <v>38959</v>
      </c>
      <c r="H493">
        <v>2.6675</v>
      </c>
      <c r="I493" s="2">
        <v>38957</v>
      </c>
      <c r="J493">
        <v>2.66</v>
      </c>
      <c r="K493" s="2">
        <v>38954</v>
      </c>
      <c r="L493">
        <v>2.77</v>
      </c>
      <c r="M493" s="2">
        <v>38957</v>
      </c>
      <c r="N493">
        <v>2.7549999999999999</v>
      </c>
      <c r="O493" s="2">
        <v>38958</v>
      </c>
      <c r="P493">
        <v>2.8174999999999999</v>
      </c>
      <c r="Q493" s="2">
        <v>38958</v>
      </c>
      <c r="R493">
        <v>2.8325</v>
      </c>
      <c r="S493" s="2">
        <v>38957</v>
      </c>
      <c r="T493">
        <v>2.8449999999999998</v>
      </c>
      <c r="U493" s="2">
        <v>38954</v>
      </c>
      <c r="V493">
        <v>2.915</v>
      </c>
      <c r="W493" s="2">
        <v>38909</v>
      </c>
      <c r="X493">
        <v>3.0049999999999999</v>
      </c>
      <c r="Y493" s="2">
        <v>38954</v>
      </c>
      <c r="Z493">
        <v>3</v>
      </c>
      <c r="AA493" s="2">
        <v>38958</v>
      </c>
      <c r="AB493">
        <v>2.9874999999999998</v>
      </c>
      <c r="AC493" s="2">
        <v>38960</v>
      </c>
      <c r="AD493">
        <v>3.13</v>
      </c>
      <c r="AE493" s="2">
        <v>38961</v>
      </c>
      <c r="AF493">
        <v>3.2</v>
      </c>
    </row>
    <row r="494" spans="5:32" x14ac:dyDescent="0.25">
      <c r="E494" s="2">
        <v>38917</v>
      </c>
      <c r="F494">
        <v>3.11</v>
      </c>
      <c r="G494" s="2">
        <v>38960</v>
      </c>
      <c r="H494">
        <v>2.5175000000000001</v>
      </c>
      <c r="I494" s="2">
        <v>38958</v>
      </c>
      <c r="J494">
        <v>2.7124999999999999</v>
      </c>
      <c r="K494" s="2">
        <v>38957</v>
      </c>
      <c r="L494">
        <v>2.71</v>
      </c>
      <c r="M494" s="2">
        <v>38958</v>
      </c>
      <c r="N494">
        <v>2.8275000000000001</v>
      </c>
      <c r="O494" s="2">
        <v>38959</v>
      </c>
      <c r="P494">
        <v>2.7925</v>
      </c>
      <c r="Q494" s="2">
        <v>38959</v>
      </c>
      <c r="R494">
        <v>2.81</v>
      </c>
      <c r="S494" s="2">
        <v>38958</v>
      </c>
      <c r="T494">
        <v>2.8425000000000002</v>
      </c>
      <c r="U494" s="2">
        <v>38957</v>
      </c>
      <c r="V494">
        <v>2.875</v>
      </c>
      <c r="W494" s="2">
        <v>38910</v>
      </c>
      <c r="X494">
        <v>2.9874999999999998</v>
      </c>
      <c r="Y494" s="2">
        <v>38957</v>
      </c>
      <c r="Z494">
        <v>2.9699999999999998</v>
      </c>
      <c r="AA494" s="2">
        <v>38959</v>
      </c>
      <c r="AB494">
        <v>2.9874999999999998</v>
      </c>
      <c r="AC494" s="2">
        <v>38961</v>
      </c>
      <c r="AD494">
        <v>3.11</v>
      </c>
      <c r="AE494" s="2">
        <v>38964</v>
      </c>
      <c r="AF494">
        <v>3</v>
      </c>
    </row>
    <row r="495" spans="5:32" x14ac:dyDescent="0.25">
      <c r="E495" s="2">
        <v>38918</v>
      </c>
      <c r="F495">
        <v>3.08</v>
      </c>
      <c r="G495" s="2">
        <v>38961</v>
      </c>
      <c r="H495">
        <v>2.48</v>
      </c>
      <c r="I495" s="2">
        <v>38959</v>
      </c>
      <c r="J495">
        <v>2.71</v>
      </c>
      <c r="K495" s="2">
        <v>38958</v>
      </c>
      <c r="L495">
        <v>2.7875000000000001</v>
      </c>
      <c r="M495" s="2">
        <v>38959</v>
      </c>
      <c r="N495">
        <v>2.8250000000000002</v>
      </c>
      <c r="O495" s="2">
        <v>38960</v>
      </c>
      <c r="P495">
        <v>2.8224999999999998</v>
      </c>
      <c r="Q495" s="2">
        <v>38960</v>
      </c>
      <c r="R495">
        <v>2.8374999999999999</v>
      </c>
      <c r="S495" s="2">
        <v>38959</v>
      </c>
      <c r="T495">
        <v>2.8325</v>
      </c>
      <c r="U495" s="2">
        <v>38958</v>
      </c>
      <c r="V495">
        <v>2.86</v>
      </c>
      <c r="W495" s="2">
        <v>38911</v>
      </c>
      <c r="X495">
        <v>3.0125000000000002</v>
      </c>
      <c r="Y495" s="2">
        <v>38958</v>
      </c>
      <c r="Z495">
        <v>2.92</v>
      </c>
      <c r="AA495" s="2">
        <v>38960</v>
      </c>
      <c r="AB495">
        <v>2.96</v>
      </c>
      <c r="AC495" s="2">
        <v>38964</v>
      </c>
      <c r="AD495">
        <v>2.99</v>
      </c>
      <c r="AE495" s="2">
        <v>38965</v>
      </c>
      <c r="AF495">
        <v>3.19</v>
      </c>
    </row>
    <row r="496" spans="5:32" x14ac:dyDescent="0.25">
      <c r="E496" s="2">
        <v>38919</v>
      </c>
      <c r="F496">
        <v>3.01</v>
      </c>
      <c r="G496" s="2">
        <v>38964</v>
      </c>
      <c r="H496">
        <v>2.5049999999999999</v>
      </c>
      <c r="I496" s="2">
        <v>38960</v>
      </c>
      <c r="J496">
        <v>2.6175000000000002</v>
      </c>
      <c r="K496" s="2">
        <v>38959</v>
      </c>
      <c r="L496">
        <v>2.8025000000000002</v>
      </c>
      <c r="M496" s="2">
        <v>38960</v>
      </c>
      <c r="N496">
        <v>2.8075000000000001</v>
      </c>
      <c r="O496" s="2">
        <v>38961</v>
      </c>
      <c r="P496">
        <v>2.7050000000000001</v>
      </c>
      <c r="Q496" s="2">
        <v>38961</v>
      </c>
      <c r="R496">
        <v>2.7450000000000001</v>
      </c>
      <c r="S496" s="2">
        <v>38960</v>
      </c>
      <c r="T496">
        <v>2.8425000000000002</v>
      </c>
      <c r="U496" s="2">
        <v>38959</v>
      </c>
      <c r="V496">
        <v>2.8425000000000002</v>
      </c>
      <c r="W496" s="2">
        <v>38912</v>
      </c>
      <c r="X496">
        <v>3.03</v>
      </c>
      <c r="Y496" s="2">
        <v>38959</v>
      </c>
      <c r="Z496">
        <v>2.93</v>
      </c>
      <c r="AA496" s="2">
        <v>38961</v>
      </c>
      <c r="AB496">
        <v>3.0049999999999999</v>
      </c>
      <c r="AC496" s="2">
        <v>38965</v>
      </c>
      <c r="AD496">
        <v>3.1</v>
      </c>
      <c r="AE496" s="2">
        <v>38966</v>
      </c>
      <c r="AF496">
        <v>3.18</v>
      </c>
    </row>
    <row r="497" spans="5:32" x14ac:dyDescent="0.25">
      <c r="E497" s="2">
        <v>38922</v>
      </c>
      <c r="F497">
        <v>3.04</v>
      </c>
      <c r="G497" s="2">
        <v>38965</v>
      </c>
      <c r="H497">
        <v>2.4</v>
      </c>
      <c r="I497" s="2">
        <v>38961</v>
      </c>
      <c r="J497">
        <v>2.6175000000000002</v>
      </c>
      <c r="K497" s="2">
        <v>38960</v>
      </c>
      <c r="L497">
        <v>2.7475000000000001</v>
      </c>
      <c r="M497" s="2">
        <v>38961</v>
      </c>
      <c r="N497">
        <v>2.7925</v>
      </c>
      <c r="O497" s="2">
        <v>38964</v>
      </c>
      <c r="P497">
        <v>2.8149999999999999</v>
      </c>
      <c r="Q497" s="2">
        <v>38964</v>
      </c>
      <c r="R497">
        <v>2.83</v>
      </c>
      <c r="S497" s="2">
        <v>38961</v>
      </c>
      <c r="T497">
        <v>2.8374999999999999</v>
      </c>
      <c r="U497" s="2">
        <v>38960</v>
      </c>
      <c r="V497">
        <v>2.8525</v>
      </c>
      <c r="W497" s="2">
        <v>38915</v>
      </c>
      <c r="X497">
        <v>3.0125000000000002</v>
      </c>
      <c r="Y497" s="2">
        <v>38960</v>
      </c>
      <c r="Z497">
        <v>2.9074999999999998</v>
      </c>
      <c r="AA497" s="2">
        <v>38964</v>
      </c>
      <c r="AB497">
        <v>2.96</v>
      </c>
      <c r="AC497" s="2">
        <v>38966</v>
      </c>
      <c r="AD497">
        <v>3.09</v>
      </c>
      <c r="AE497" s="2">
        <v>38967</v>
      </c>
      <c r="AF497">
        <v>3.17</v>
      </c>
    </row>
    <row r="498" spans="5:32" x14ac:dyDescent="0.25">
      <c r="E498" s="2">
        <v>38923</v>
      </c>
      <c r="F498">
        <v>3.08</v>
      </c>
      <c r="G498" s="2">
        <v>38966</v>
      </c>
      <c r="H498">
        <v>2.4975000000000001</v>
      </c>
      <c r="I498" s="2">
        <v>38964</v>
      </c>
      <c r="J498">
        <v>2.6150000000000002</v>
      </c>
      <c r="K498" s="2">
        <v>38961</v>
      </c>
      <c r="L498">
        <v>2.74</v>
      </c>
      <c r="M498" s="2">
        <v>38964</v>
      </c>
      <c r="N498">
        <v>2.79</v>
      </c>
      <c r="O498" s="2">
        <v>38965</v>
      </c>
      <c r="P498">
        <v>2.7850000000000001</v>
      </c>
      <c r="Q498" s="2">
        <v>38965</v>
      </c>
      <c r="R498">
        <v>2.7949999999999999</v>
      </c>
      <c r="S498" s="2">
        <v>38964</v>
      </c>
      <c r="T498">
        <v>2.835</v>
      </c>
      <c r="U498" s="2">
        <v>38961</v>
      </c>
      <c r="V498">
        <v>2.8525</v>
      </c>
      <c r="W498" s="2">
        <v>38916</v>
      </c>
      <c r="X498">
        <v>3.0049999999999999</v>
      </c>
      <c r="Y498" s="2">
        <v>38961</v>
      </c>
      <c r="Z498">
        <v>2.9</v>
      </c>
      <c r="AA498" s="2">
        <v>38965</v>
      </c>
      <c r="AB498">
        <v>2.9649999999999999</v>
      </c>
      <c r="AC498" s="2">
        <v>38967</v>
      </c>
      <c r="AD498">
        <v>3.06</v>
      </c>
      <c r="AE498" s="2">
        <v>38968</v>
      </c>
      <c r="AF498">
        <v>3.13</v>
      </c>
    </row>
    <row r="499" spans="5:32" x14ac:dyDescent="0.25">
      <c r="E499" s="2">
        <v>38924</v>
      </c>
      <c r="F499">
        <v>3</v>
      </c>
      <c r="G499" s="2">
        <v>38967</v>
      </c>
      <c r="H499">
        <v>2.4325000000000001</v>
      </c>
      <c r="I499" s="2">
        <v>38965</v>
      </c>
      <c r="J499">
        <v>2.5975000000000001</v>
      </c>
      <c r="K499" s="2">
        <v>38964</v>
      </c>
      <c r="L499">
        <v>2.7425000000000002</v>
      </c>
      <c r="M499" s="2">
        <v>38965</v>
      </c>
      <c r="N499">
        <v>2.6949999999999998</v>
      </c>
      <c r="O499" s="2">
        <v>38966</v>
      </c>
      <c r="P499">
        <v>2.7774999999999999</v>
      </c>
      <c r="Q499" s="2">
        <v>38966</v>
      </c>
      <c r="R499">
        <v>2.7925</v>
      </c>
      <c r="S499" s="2">
        <v>38965</v>
      </c>
      <c r="T499">
        <v>2.8224999999999998</v>
      </c>
      <c r="U499" s="2">
        <v>38964</v>
      </c>
      <c r="V499">
        <v>2.85</v>
      </c>
      <c r="W499" s="2">
        <v>38917</v>
      </c>
      <c r="X499">
        <v>3.0125000000000002</v>
      </c>
      <c r="Y499" s="2">
        <v>38964</v>
      </c>
      <c r="Z499">
        <v>2.9</v>
      </c>
      <c r="AA499" s="2">
        <v>38966</v>
      </c>
      <c r="AB499">
        <v>2.9675000000000002</v>
      </c>
      <c r="AC499" s="2">
        <v>38968</v>
      </c>
      <c r="AD499">
        <v>3.05</v>
      </c>
      <c r="AE499" s="2">
        <v>38971</v>
      </c>
      <c r="AF499">
        <v>3.07</v>
      </c>
    </row>
    <row r="500" spans="5:32" x14ac:dyDescent="0.25">
      <c r="E500" s="2">
        <v>38925</v>
      </c>
      <c r="F500">
        <v>2.95</v>
      </c>
      <c r="G500" s="2">
        <v>38968</v>
      </c>
      <c r="H500">
        <v>2.38</v>
      </c>
      <c r="I500" s="2">
        <v>38966</v>
      </c>
      <c r="J500">
        <v>2.6025</v>
      </c>
      <c r="K500" s="2">
        <v>38965</v>
      </c>
      <c r="L500">
        <v>2.6850000000000001</v>
      </c>
      <c r="M500" s="2">
        <v>38966</v>
      </c>
      <c r="N500">
        <v>2.7574999999999998</v>
      </c>
      <c r="O500" s="2">
        <v>38967</v>
      </c>
      <c r="P500">
        <v>2.7574999999999998</v>
      </c>
      <c r="Q500" s="2">
        <v>38967</v>
      </c>
      <c r="R500">
        <v>2.7675000000000001</v>
      </c>
      <c r="S500" s="2">
        <v>38966</v>
      </c>
      <c r="T500">
        <v>2.8174999999999999</v>
      </c>
      <c r="U500" s="2">
        <v>38965</v>
      </c>
      <c r="V500">
        <v>2.8449999999999998</v>
      </c>
      <c r="W500" s="2">
        <v>38918</v>
      </c>
      <c r="X500">
        <v>3.0425</v>
      </c>
      <c r="Y500" s="2">
        <v>38965</v>
      </c>
      <c r="Z500">
        <v>2.9074999999999998</v>
      </c>
      <c r="AA500" s="2">
        <v>38967</v>
      </c>
      <c r="AB500">
        <v>2.9474999999999998</v>
      </c>
      <c r="AC500" s="2">
        <v>38971</v>
      </c>
      <c r="AD500">
        <v>2.9350000000000001</v>
      </c>
      <c r="AE500" s="2">
        <v>38972</v>
      </c>
      <c r="AF500">
        <v>3.07</v>
      </c>
    </row>
    <row r="501" spans="5:32" x14ac:dyDescent="0.25">
      <c r="E501" s="2">
        <v>38926</v>
      </c>
      <c r="F501">
        <v>2.99</v>
      </c>
      <c r="G501" s="2">
        <v>38971</v>
      </c>
      <c r="H501">
        <v>2.12</v>
      </c>
      <c r="I501" s="2">
        <v>38967</v>
      </c>
      <c r="J501">
        <v>2.5825</v>
      </c>
      <c r="K501" s="2">
        <v>38966</v>
      </c>
      <c r="L501">
        <v>2.6</v>
      </c>
      <c r="M501" s="2">
        <v>38967</v>
      </c>
      <c r="N501">
        <v>2.7349999999999999</v>
      </c>
      <c r="O501" s="2">
        <v>38968</v>
      </c>
      <c r="P501">
        <v>2.6550000000000002</v>
      </c>
      <c r="Q501" s="2">
        <v>38968</v>
      </c>
      <c r="R501">
        <v>2.6949999999999998</v>
      </c>
      <c r="S501" s="2">
        <v>38967</v>
      </c>
      <c r="T501">
        <v>2.7850000000000001</v>
      </c>
      <c r="U501" s="2">
        <v>38966</v>
      </c>
      <c r="V501">
        <v>2.8374999999999999</v>
      </c>
      <c r="W501" s="2">
        <v>38919</v>
      </c>
      <c r="X501">
        <v>3.0024999999999999</v>
      </c>
      <c r="Y501" s="2">
        <v>38966</v>
      </c>
      <c r="Z501">
        <v>2.9125000000000001</v>
      </c>
      <c r="AA501" s="2">
        <v>38968</v>
      </c>
      <c r="AB501">
        <v>2.96</v>
      </c>
      <c r="AC501" s="2">
        <v>38972</v>
      </c>
      <c r="AD501">
        <v>2.93</v>
      </c>
      <c r="AE501" s="2">
        <v>38973</v>
      </c>
      <c r="AF501">
        <v>3.12</v>
      </c>
    </row>
    <row r="502" spans="5:32" x14ac:dyDescent="0.25">
      <c r="E502" s="2">
        <v>38929</v>
      </c>
      <c r="F502">
        <v>2.91</v>
      </c>
      <c r="G502" s="2">
        <v>38972</v>
      </c>
      <c r="H502">
        <v>2.3025000000000002</v>
      </c>
      <c r="I502" s="2">
        <v>38968</v>
      </c>
      <c r="J502">
        <v>2.4699999999999998</v>
      </c>
      <c r="K502" s="2">
        <v>38967</v>
      </c>
      <c r="L502">
        <v>2.68</v>
      </c>
      <c r="M502" s="2">
        <v>38968</v>
      </c>
      <c r="N502">
        <v>2.625</v>
      </c>
      <c r="O502" s="2">
        <v>38971</v>
      </c>
      <c r="P502">
        <v>2.7225000000000001</v>
      </c>
      <c r="Q502" s="2">
        <v>38971</v>
      </c>
      <c r="R502">
        <v>2.6349999999999998</v>
      </c>
      <c r="S502" s="2">
        <v>38968</v>
      </c>
      <c r="T502">
        <v>2.7250000000000001</v>
      </c>
      <c r="U502" s="2">
        <v>38967</v>
      </c>
      <c r="V502">
        <v>2.8174999999999999</v>
      </c>
      <c r="W502" s="2">
        <v>38922</v>
      </c>
      <c r="X502">
        <v>2.9750000000000001</v>
      </c>
      <c r="Y502" s="2">
        <v>38967</v>
      </c>
      <c r="Z502">
        <v>2.8875000000000002</v>
      </c>
      <c r="AA502" s="2">
        <v>38971</v>
      </c>
      <c r="AB502">
        <v>2.89</v>
      </c>
      <c r="AC502" s="2">
        <v>38973</v>
      </c>
      <c r="AD502">
        <v>3.04</v>
      </c>
      <c r="AE502" s="2">
        <v>38974</v>
      </c>
      <c r="AF502">
        <v>3.14</v>
      </c>
    </row>
    <row r="503" spans="5:32" x14ac:dyDescent="0.25">
      <c r="E503" s="2">
        <v>38930</v>
      </c>
      <c r="F503">
        <v>2.92</v>
      </c>
      <c r="G503" s="2">
        <v>38973</v>
      </c>
      <c r="H503">
        <v>2.3824999999999998</v>
      </c>
      <c r="I503" s="2">
        <v>38971</v>
      </c>
      <c r="J503">
        <v>2.3149999999999999</v>
      </c>
      <c r="K503" s="2">
        <v>38968</v>
      </c>
      <c r="L503">
        <v>2.54</v>
      </c>
      <c r="M503" s="2">
        <v>38971</v>
      </c>
      <c r="N503">
        <v>2.71</v>
      </c>
      <c r="O503" s="2">
        <v>38972</v>
      </c>
      <c r="P503">
        <v>2.66</v>
      </c>
      <c r="Q503" s="2">
        <v>38972</v>
      </c>
      <c r="R503">
        <v>2.68</v>
      </c>
      <c r="S503" s="2">
        <v>38971</v>
      </c>
      <c r="T503">
        <v>2.7574999999999998</v>
      </c>
      <c r="U503" s="2">
        <v>38968</v>
      </c>
      <c r="V503">
        <v>2.7650000000000001</v>
      </c>
      <c r="W503" s="2">
        <v>38923</v>
      </c>
      <c r="X503">
        <v>2.9950000000000001</v>
      </c>
      <c r="Y503" s="2">
        <v>38968</v>
      </c>
      <c r="Z503">
        <v>2.87</v>
      </c>
      <c r="AA503" s="2">
        <v>38972</v>
      </c>
      <c r="AB503">
        <v>2.8875000000000002</v>
      </c>
      <c r="AC503" s="2">
        <v>38974</v>
      </c>
      <c r="AD503">
        <v>3.04</v>
      </c>
      <c r="AE503" s="2">
        <v>38975</v>
      </c>
      <c r="AF503">
        <v>3.13</v>
      </c>
    </row>
    <row r="504" spans="5:32" x14ac:dyDescent="0.25">
      <c r="E504" s="2">
        <v>38931</v>
      </c>
      <c r="F504">
        <v>2.95</v>
      </c>
      <c r="G504" s="2">
        <v>38974</v>
      </c>
      <c r="H504">
        <v>2.3774999999999999</v>
      </c>
      <c r="I504" s="2">
        <v>38972</v>
      </c>
      <c r="J504">
        <v>2.4925000000000002</v>
      </c>
      <c r="K504" s="2">
        <v>38971</v>
      </c>
      <c r="L504">
        <v>2.6175000000000002</v>
      </c>
      <c r="M504" s="2">
        <v>38972</v>
      </c>
      <c r="N504">
        <v>2.6349999999999998</v>
      </c>
      <c r="O504" s="2">
        <v>38973</v>
      </c>
      <c r="P504">
        <v>2.7574999999999998</v>
      </c>
      <c r="Q504" s="2">
        <v>38973</v>
      </c>
      <c r="R504">
        <v>2.7075</v>
      </c>
      <c r="S504" s="2">
        <v>38972</v>
      </c>
      <c r="T504">
        <v>2.7225000000000001</v>
      </c>
      <c r="U504" s="2">
        <v>38971</v>
      </c>
      <c r="V504">
        <v>2.7725</v>
      </c>
      <c r="W504" s="2">
        <v>38924</v>
      </c>
      <c r="X504">
        <v>3.0274999999999999</v>
      </c>
      <c r="Y504" s="2">
        <v>38971</v>
      </c>
      <c r="Z504">
        <v>2.8325</v>
      </c>
      <c r="AA504" s="2">
        <v>38973</v>
      </c>
      <c r="AB504">
        <v>2.8975</v>
      </c>
      <c r="AC504" s="2">
        <v>38975</v>
      </c>
      <c r="AD504">
        <v>3.01</v>
      </c>
      <c r="AE504" s="2">
        <v>38978</v>
      </c>
      <c r="AF504">
        <v>3.12</v>
      </c>
    </row>
    <row r="505" spans="5:32" x14ac:dyDescent="0.25">
      <c r="E505" s="2">
        <v>38932</v>
      </c>
      <c r="F505">
        <v>2.99</v>
      </c>
      <c r="G505" s="2">
        <v>38975</v>
      </c>
      <c r="H505">
        <v>2.3725000000000001</v>
      </c>
      <c r="I505" s="2">
        <v>38973</v>
      </c>
      <c r="J505">
        <v>2.5125000000000002</v>
      </c>
      <c r="K505" s="2">
        <v>38972</v>
      </c>
      <c r="L505">
        <v>2.5750000000000002</v>
      </c>
      <c r="M505" s="2">
        <v>38973</v>
      </c>
      <c r="N505">
        <v>2.6675</v>
      </c>
      <c r="O505" s="2">
        <v>38974</v>
      </c>
      <c r="P505">
        <v>2.7225000000000001</v>
      </c>
      <c r="Q505" s="2">
        <v>38974</v>
      </c>
      <c r="R505">
        <v>2.7425000000000002</v>
      </c>
      <c r="S505" s="2">
        <v>38973</v>
      </c>
      <c r="T505">
        <v>2.7374999999999998</v>
      </c>
      <c r="U505" s="2">
        <v>38972</v>
      </c>
      <c r="V505">
        <v>2.7450000000000001</v>
      </c>
      <c r="W505" s="2">
        <v>38925</v>
      </c>
      <c r="X505">
        <v>3.0375000000000001</v>
      </c>
      <c r="Y505" s="2">
        <v>38972</v>
      </c>
      <c r="Z505">
        <v>2.82</v>
      </c>
      <c r="AA505" s="2">
        <v>38974</v>
      </c>
      <c r="AB505">
        <v>2.96</v>
      </c>
      <c r="AC505" s="2">
        <v>38978</v>
      </c>
      <c r="AD505">
        <v>3.01</v>
      </c>
      <c r="AE505" s="2">
        <v>38979</v>
      </c>
      <c r="AF505">
        <v>3.06</v>
      </c>
    </row>
    <row r="506" spans="5:32" x14ac:dyDescent="0.25">
      <c r="E506" s="2">
        <v>38933</v>
      </c>
      <c r="F506">
        <v>2.9699999999999998</v>
      </c>
      <c r="G506" s="2">
        <v>38978</v>
      </c>
      <c r="H506">
        <v>2.3149999999999999</v>
      </c>
      <c r="I506" s="2">
        <v>38974</v>
      </c>
      <c r="J506">
        <v>2.5474999999999999</v>
      </c>
      <c r="K506" s="2">
        <v>38973</v>
      </c>
      <c r="L506">
        <v>2.5975000000000001</v>
      </c>
      <c r="M506" s="2">
        <v>38974</v>
      </c>
      <c r="N506">
        <v>2.6924999999999999</v>
      </c>
      <c r="O506" s="2">
        <v>38975</v>
      </c>
      <c r="P506">
        <v>2.68</v>
      </c>
      <c r="Q506" s="2">
        <v>38975</v>
      </c>
      <c r="R506">
        <v>2.7075</v>
      </c>
      <c r="S506" s="2">
        <v>38974</v>
      </c>
      <c r="T506">
        <v>2.7725</v>
      </c>
      <c r="U506" s="2">
        <v>38973</v>
      </c>
      <c r="V506">
        <v>2.7574999999999998</v>
      </c>
      <c r="W506" s="2">
        <v>38926</v>
      </c>
      <c r="X506">
        <v>3.02</v>
      </c>
      <c r="Y506" s="2">
        <v>38973</v>
      </c>
      <c r="Z506">
        <v>2.8325</v>
      </c>
      <c r="AA506" s="2">
        <v>38975</v>
      </c>
      <c r="AB506">
        <v>2.9024999999999999</v>
      </c>
      <c r="AC506" s="2">
        <v>38979</v>
      </c>
      <c r="AD506">
        <v>2.92</v>
      </c>
      <c r="AE506" s="2">
        <v>38980</v>
      </c>
      <c r="AF506">
        <v>3.06</v>
      </c>
    </row>
    <row r="507" spans="5:32" x14ac:dyDescent="0.25">
      <c r="E507" s="2">
        <v>38936</v>
      </c>
      <c r="F507">
        <v>2.9699999999999998</v>
      </c>
      <c r="G507" s="2">
        <v>38979</v>
      </c>
      <c r="H507">
        <v>2.2625000000000002</v>
      </c>
      <c r="I507" s="2">
        <v>38975</v>
      </c>
      <c r="J507">
        <v>2.5175000000000001</v>
      </c>
      <c r="K507" s="2">
        <v>38974</v>
      </c>
      <c r="L507">
        <v>2.6324999999999998</v>
      </c>
      <c r="M507" s="2">
        <v>38975</v>
      </c>
      <c r="N507">
        <v>2.6724999999999999</v>
      </c>
      <c r="O507" s="2">
        <v>38978</v>
      </c>
      <c r="P507">
        <v>2.6675</v>
      </c>
      <c r="Q507" s="2">
        <v>38978</v>
      </c>
      <c r="R507">
        <v>2.7</v>
      </c>
      <c r="S507" s="2">
        <v>38975</v>
      </c>
      <c r="T507">
        <v>2.7450000000000001</v>
      </c>
      <c r="U507" s="2">
        <v>38974</v>
      </c>
      <c r="V507">
        <v>2.7850000000000001</v>
      </c>
      <c r="W507" s="2">
        <v>38929</v>
      </c>
      <c r="X507">
        <v>2.9925000000000002</v>
      </c>
      <c r="Y507" s="2">
        <v>38974</v>
      </c>
      <c r="Z507">
        <v>2.85</v>
      </c>
      <c r="AA507" s="2">
        <v>38978</v>
      </c>
      <c r="AB507">
        <v>2.8925000000000001</v>
      </c>
      <c r="AC507" s="2">
        <v>38980</v>
      </c>
      <c r="AD507">
        <v>2.95</v>
      </c>
      <c r="AE507" s="2">
        <v>38981</v>
      </c>
      <c r="AF507">
        <v>3.04</v>
      </c>
    </row>
    <row r="508" spans="5:32" x14ac:dyDescent="0.25">
      <c r="E508" s="2">
        <v>38937</v>
      </c>
      <c r="F508">
        <v>2.95</v>
      </c>
      <c r="G508" s="2">
        <v>38980</v>
      </c>
      <c r="H508">
        <v>2.2275</v>
      </c>
      <c r="I508" s="2">
        <v>38978</v>
      </c>
      <c r="J508">
        <v>2.5049999999999999</v>
      </c>
      <c r="K508" s="2">
        <v>38975</v>
      </c>
      <c r="L508">
        <v>2.6274999999999999</v>
      </c>
      <c r="M508" s="2">
        <v>38978</v>
      </c>
      <c r="N508">
        <v>2.6524999999999999</v>
      </c>
      <c r="O508" s="2">
        <v>38979</v>
      </c>
      <c r="P508">
        <v>2.6124999999999998</v>
      </c>
      <c r="Q508" s="2">
        <v>38979</v>
      </c>
      <c r="R508">
        <v>2.6425000000000001</v>
      </c>
      <c r="S508" s="2">
        <v>38978</v>
      </c>
      <c r="T508">
        <v>2.7374999999999998</v>
      </c>
      <c r="U508" s="2">
        <v>38975</v>
      </c>
      <c r="V508">
        <v>2.7650000000000001</v>
      </c>
      <c r="W508" s="2">
        <v>38930</v>
      </c>
      <c r="X508">
        <v>3.01</v>
      </c>
      <c r="Y508" s="2">
        <v>38975</v>
      </c>
      <c r="Z508">
        <v>2.835</v>
      </c>
      <c r="AA508" s="2">
        <v>38979</v>
      </c>
      <c r="AB508">
        <v>2.8475000000000001</v>
      </c>
      <c r="AC508" s="2">
        <v>38981</v>
      </c>
      <c r="AD508">
        <v>2.94</v>
      </c>
      <c r="AE508" s="2">
        <v>38982</v>
      </c>
      <c r="AF508">
        <v>3.04</v>
      </c>
    </row>
    <row r="509" spans="5:32" x14ac:dyDescent="0.25">
      <c r="E509" s="2">
        <v>38938</v>
      </c>
      <c r="F509">
        <v>3</v>
      </c>
      <c r="G509" s="2">
        <v>38981</v>
      </c>
      <c r="H509">
        <v>2.2149999999999999</v>
      </c>
      <c r="I509" s="2">
        <v>38979</v>
      </c>
      <c r="J509">
        <v>2.4074999999999998</v>
      </c>
      <c r="K509" s="2">
        <v>38978</v>
      </c>
      <c r="L509">
        <v>2.5975000000000001</v>
      </c>
      <c r="M509" s="2">
        <v>38979</v>
      </c>
      <c r="N509">
        <v>2.5825</v>
      </c>
      <c r="O509" s="2">
        <v>38980</v>
      </c>
      <c r="P509">
        <v>2.5775000000000001</v>
      </c>
      <c r="Q509" s="2">
        <v>38980</v>
      </c>
      <c r="R509">
        <v>2.6124999999999998</v>
      </c>
      <c r="S509" s="2">
        <v>38979</v>
      </c>
      <c r="T509">
        <v>2.69</v>
      </c>
      <c r="U509" s="2">
        <v>38978</v>
      </c>
      <c r="V509">
        <v>2.7650000000000001</v>
      </c>
      <c r="W509" s="2">
        <v>38931</v>
      </c>
      <c r="X509">
        <v>3.0125000000000002</v>
      </c>
      <c r="Y509" s="2">
        <v>38978</v>
      </c>
      <c r="Z509">
        <v>2.83</v>
      </c>
      <c r="AA509" s="2">
        <v>38980</v>
      </c>
      <c r="AB509">
        <v>2.8174999999999999</v>
      </c>
      <c r="AC509" s="2">
        <v>38982</v>
      </c>
      <c r="AD509">
        <v>2.94</v>
      </c>
      <c r="AE509" s="2">
        <v>38985</v>
      </c>
      <c r="AF509">
        <v>3.01</v>
      </c>
    </row>
    <row r="510" spans="5:32" x14ac:dyDescent="0.25">
      <c r="E510" s="2">
        <v>38939</v>
      </c>
      <c r="F510">
        <v>3.01</v>
      </c>
      <c r="G510" s="2">
        <v>38982</v>
      </c>
      <c r="H510">
        <v>2.2025000000000001</v>
      </c>
      <c r="I510" s="2">
        <v>38980</v>
      </c>
      <c r="J510">
        <v>2.3725000000000001</v>
      </c>
      <c r="K510" s="2">
        <v>38979</v>
      </c>
      <c r="L510">
        <v>2.5225</v>
      </c>
      <c r="M510" s="2">
        <v>38980</v>
      </c>
      <c r="N510">
        <v>2.5575000000000001</v>
      </c>
      <c r="O510" s="2">
        <v>38981</v>
      </c>
      <c r="P510">
        <v>2.5175000000000001</v>
      </c>
      <c r="Q510" s="2">
        <v>38981</v>
      </c>
      <c r="R510">
        <v>2.54</v>
      </c>
      <c r="S510" s="2">
        <v>38980</v>
      </c>
      <c r="T510">
        <v>2.6524999999999999</v>
      </c>
      <c r="U510" s="2">
        <v>38979</v>
      </c>
      <c r="V510">
        <v>2.7124999999999999</v>
      </c>
      <c r="W510" s="2">
        <v>38932</v>
      </c>
      <c r="X510">
        <v>3.0249999999999999</v>
      </c>
      <c r="Y510" s="2">
        <v>38979</v>
      </c>
      <c r="Z510">
        <v>2.7850000000000001</v>
      </c>
      <c r="AA510" s="2">
        <v>38981</v>
      </c>
      <c r="AB510">
        <v>2.7425000000000002</v>
      </c>
      <c r="AC510" s="2">
        <v>38985</v>
      </c>
      <c r="AD510">
        <v>2.9</v>
      </c>
      <c r="AE510" s="2">
        <v>38986</v>
      </c>
      <c r="AF510">
        <v>3.03</v>
      </c>
    </row>
    <row r="511" spans="5:32" x14ac:dyDescent="0.25">
      <c r="E511" s="2">
        <v>38940</v>
      </c>
      <c r="F511">
        <v>3</v>
      </c>
      <c r="G511" s="2">
        <v>38985</v>
      </c>
      <c r="H511">
        <v>2.2324999999999999</v>
      </c>
      <c r="I511" s="2">
        <v>38981</v>
      </c>
      <c r="J511">
        <v>2.3224999999999998</v>
      </c>
      <c r="K511" s="2">
        <v>38980</v>
      </c>
      <c r="L511">
        <v>2.4975000000000001</v>
      </c>
      <c r="M511" s="2">
        <v>38981</v>
      </c>
      <c r="N511">
        <v>2.5074999999999998</v>
      </c>
      <c r="O511" s="2">
        <v>38982</v>
      </c>
      <c r="P511">
        <v>2.5525000000000002</v>
      </c>
      <c r="Q511" s="2">
        <v>38982</v>
      </c>
      <c r="R511">
        <v>2.5775000000000001</v>
      </c>
      <c r="S511" s="2">
        <v>38981</v>
      </c>
      <c r="T511">
        <v>2.625</v>
      </c>
      <c r="U511" s="2">
        <v>38980</v>
      </c>
      <c r="V511">
        <v>2.6875</v>
      </c>
      <c r="W511" s="2">
        <v>38933</v>
      </c>
      <c r="X511">
        <v>3.0049999999999999</v>
      </c>
      <c r="Y511" s="2">
        <v>38980</v>
      </c>
      <c r="Z511">
        <v>2.7524999999999999</v>
      </c>
      <c r="AA511" s="2">
        <v>38982</v>
      </c>
      <c r="AB511">
        <v>2.79</v>
      </c>
      <c r="AC511" s="2">
        <v>38986</v>
      </c>
      <c r="AD511">
        <v>2.92</v>
      </c>
      <c r="AE511" s="2">
        <v>38987</v>
      </c>
      <c r="AF511">
        <v>3.04</v>
      </c>
    </row>
    <row r="512" spans="5:32" x14ac:dyDescent="0.25">
      <c r="E512" s="2">
        <v>38943</v>
      </c>
      <c r="F512">
        <v>3.01</v>
      </c>
      <c r="G512" s="2">
        <v>38986</v>
      </c>
      <c r="H512">
        <v>2.2225000000000001</v>
      </c>
      <c r="I512" s="2">
        <v>38982</v>
      </c>
      <c r="J512">
        <v>2.3475000000000001</v>
      </c>
      <c r="K512" s="2">
        <v>38981</v>
      </c>
      <c r="L512">
        <v>2.4449999999999998</v>
      </c>
      <c r="M512" s="2">
        <v>38982</v>
      </c>
      <c r="N512">
        <v>2.5324999999999998</v>
      </c>
      <c r="O512" s="2">
        <v>38985</v>
      </c>
      <c r="P512">
        <v>2.5625</v>
      </c>
      <c r="Q512" s="2">
        <v>38985</v>
      </c>
      <c r="R512">
        <v>2.58</v>
      </c>
      <c r="S512" s="2">
        <v>38982</v>
      </c>
      <c r="T512">
        <v>2.6225000000000001</v>
      </c>
      <c r="U512" s="2">
        <v>38981</v>
      </c>
      <c r="V512">
        <v>2.6625000000000001</v>
      </c>
      <c r="W512" s="2">
        <v>38936</v>
      </c>
      <c r="X512">
        <v>3.0125000000000002</v>
      </c>
      <c r="Y512" s="2">
        <v>38981</v>
      </c>
      <c r="Z512">
        <v>2.6775000000000002</v>
      </c>
      <c r="AA512" s="2">
        <v>38985</v>
      </c>
      <c r="AB512">
        <v>2.8025000000000002</v>
      </c>
      <c r="AC512" s="2">
        <v>38987</v>
      </c>
      <c r="AD512">
        <v>2.95</v>
      </c>
      <c r="AE512" s="2">
        <v>38988</v>
      </c>
      <c r="AF512">
        <v>3.06</v>
      </c>
    </row>
    <row r="513" spans="5:32" x14ac:dyDescent="0.25">
      <c r="E513" s="2">
        <v>38944</v>
      </c>
      <c r="F513">
        <v>2.92</v>
      </c>
      <c r="G513" s="2">
        <v>38987</v>
      </c>
      <c r="H513">
        <v>2.2475000000000001</v>
      </c>
      <c r="I513" s="2">
        <v>38985</v>
      </c>
      <c r="J513">
        <v>2.3624999999999998</v>
      </c>
      <c r="K513" s="2">
        <v>38982</v>
      </c>
      <c r="L513">
        <v>2.4675000000000002</v>
      </c>
      <c r="M513" s="2">
        <v>38985</v>
      </c>
      <c r="N513">
        <v>2.5474999999999999</v>
      </c>
      <c r="O513" s="2">
        <v>38986</v>
      </c>
      <c r="P513">
        <v>2.5825</v>
      </c>
      <c r="Q513" s="2">
        <v>38986</v>
      </c>
      <c r="R513">
        <v>2.6074999999999999</v>
      </c>
      <c r="S513" s="2">
        <v>38985</v>
      </c>
      <c r="T513">
        <v>2.6324999999999998</v>
      </c>
      <c r="U513" s="2">
        <v>38982</v>
      </c>
      <c r="V513">
        <v>2.6524999999999999</v>
      </c>
      <c r="W513" s="2">
        <v>38937</v>
      </c>
      <c r="X513">
        <v>3.0575000000000001</v>
      </c>
      <c r="Y513" s="2">
        <v>38982</v>
      </c>
      <c r="Z513">
        <v>2.7324999999999999</v>
      </c>
      <c r="AA513" s="2">
        <v>38986</v>
      </c>
      <c r="AB513">
        <v>2.8125</v>
      </c>
      <c r="AC513" s="2">
        <v>38988</v>
      </c>
      <c r="AD513">
        <v>2.96</v>
      </c>
      <c r="AE513" s="2">
        <v>38989</v>
      </c>
      <c r="AF513">
        <v>3.05</v>
      </c>
    </row>
    <row r="514" spans="5:32" x14ac:dyDescent="0.25">
      <c r="E514" s="2">
        <v>38945</v>
      </c>
      <c r="F514">
        <v>2.86</v>
      </c>
      <c r="G514" s="2">
        <v>38988</v>
      </c>
      <c r="H514">
        <v>2.2574999999999998</v>
      </c>
      <c r="I514" s="2">
        <v>38986</v>
      </c>
      <c r="J514">
        <v>2.3675000000000002</v>
      </c>
      <c r="K514" s="2">
        <v>38985</v>
      </c>
      <c r="L514">
        <v>2.4824999999999999</v>
      </c>
      <c r="M514" s="2">
        <v>38986</v>
      </c>
      <c r="N514">
        <v>2.5525000000000002</v>
      </c>
      <c r="O514" s="2">
        <v>38987</v>
      </c>
      <c r="P514">
        <v>2.6124999999999998</v>
      </c>
      <c r="Q514" s="2">
        <v>38987</v>
      </c>
      <c r="R514">
        <v>2.6349999999999998</v>
      </c>
      <c r="S514" s="2">
        <v>38986</v>
      </c>
      <c r="T514">
        <v>2.6425000000000001</v>
      </c>
      <c r="U514" s="2">
        <v>38985</v>
      </c>
      <c r="V514">
        <v>2.6675</v>
      </c>
      <c r="W514" s="2">
        <v>38938</v>
      </c>
      <c r="X514">
        <v>3.0775000000000001</v>
      </c>
      <c r="Y514" s="2">
        <v>38985</v>
      </c>
      <c r="Z514">
        <v>2.7374999999999998</v>
      </c>
      <c r="AA514" s="2">
        <v>38987</v>
      </c>
      <c r="AB514">
        <v>2.8224999999999998</v>
      </c>
      <c r="AC514" s="2">
        <v>38989</v>
      </c>
      <c r="AD514">
        <v>2.94</v>
      </c>
      <c r="AE514" s="2">
        <v>38992</v>
      </c>
      <c r="AF514">
        <v>3.06</v>
      </c>
    </row>
    <row r="515" spans="5:32" x14ac:dyDescent="0.25">
      <c r="E515" s="2">
        <v>38946</v>
      </c>
      <c r="F515">
        <v>2.86</v>
      </c>
      <c r="G515" s="2">
        <v>38989</v>
      </c>
      <c r="H515">
        <v>2.3275000000000001</v>
      </c>
      <c r="I515" s="2">
        <v>38987</v>
      </c>
      <c r="J515">
        <v>2.4024999999999999</v>
      </c>
      <c r="K515" s="2">
        <v>38986</v>
      </c>
      <c r="L515">
        <v>2.4725000000000001</v>
      </c>
      <c r="M515" s="2">
        <v>38987</v>
      </c>
      <c r="N515">
        <v>2.5775000000000001</v>
      </c>
      <c r="O515" s="2">
        <v>38988</v>
      </c>
      <c r="P515">
        <v>2.6175000000000002</v>
      </c>
      <c r="Q515" s="2">
        <v>38988</v>
      </c>
      <c r="R515">
        <v>2.6425000000000001</v>
      </c>
      <c r="S515" s="2">
        <v>38987</v>
      </c>
      <c r="T515">
        <v>2.6775000000000002</v>
      </c>
      <c r="U515" s="2">
        <v>38986</v>
      </c>
      <c r="V515">
        <v>2.6724999999999999</v>
      </c>
      <c r="W515" s="2">
        <v>38939</v>
      </c>
      <c r="X515">
        <v>3.06</v>
      </c>
      <c r="Y515" s="2">
        <v>38986</v>
      </c>
      <c r="Z515">
        <v>2.7475000000000001</v>
      </c>
      <c r="AA515" s="2">
        <v>38988</v>
      </c>
      <c r="AB515">
        <v>2.8449999999999998</v>
      </c>
      <c r="AC515" s="2">
        <v>38992</v>
      </c>
      <c r="AD515">
        <v>2.96</v>
      </c>
      <c r="AE515" s="2">
        <v>38993</v>
      </c>
      <c r="AF515">
        <v>3.05</v>
      </c>
    </row>
    <row r="516" spans="5:32" x14ac:dyDescent="0.25">
      <c r="E516" s="2">
        <v>38947</v>
      </c>
      <c r="F516">
        <v>2.86</v>
      </c>
      <c r="G516" s="2">
        <v>38992</v>
      </c>
      <c r="H516">
        <v>2.2174999999999998</v>
      </c>
      <c r="I516" s="2">
        <v>38988</v>
      </c>
      <c r="J516">
        <v>2.4050000000000002</v>
      </c>
      <c r="K516" s="2">
        <v>38987</v>
      </c>
      <c r="L516">
        <v>2.4975000000000001</v>
      </c>
      <c r="M516" s="2">
        <v>38988</v>
      </c>
      <c r="N516">
        <v>2.5775000000000001</v>
      </c>
      <c r="O516" s="2">
        <v>38989</v>
      </c>
      <c r="P516">
        <v>2.6074999999999999</v>
      </c>
      <c r="Q516" s="2">
        <v>38989</v>
      </c>
      <c r="R516">
        <v>2.64</v>
      </c>
      <c r="S516" s="2">
        <v>38988</v>
      </c>
      <c r="T516">
        <v>2.6850000000000001</v>
      </c>
      <c r="U516" s="2">
        <v>38987</v>
      </c>
      <c r="V516">
        <v>2.7075</v>
      </c>
      <c r="W516" s="2">
        <v>38940</v>
      </c>
      <c r="X516">
        <v>3.0249999999999999</v>
      </c>
      <c r="Y516" s="2">
        <v>38987</v>
      </c>
      <c r="Z516">
        <v>2.7675000000000001</v>
      </c>
      <c r="AA516" s="2">
        <v>38989</v>
      </c>
      <c r="AB516">
        <v>2.8149999999999999</v>
      </c>
      <c r="AC516" s="2">
        <v>38993</v>
      </c>
      <c r="AD516">
        <v>2.94</v>
      </c>
      <c r="AE516" s="2">
        <v>38994</v>
      </c>
      <c r="AF516">
        <v>3.04</v>
      </c>
    </row>
    <row r="517" spans="5:32" x14ac:dyDescent="0.25">
      <c r="E517" s="2">
        <v>38950</v>
      </c>
      <c r="F517">
        <v>2.87</v>
      </c>
      <c r="G517" s="2">
        <v>38993</v>
      </c>
      <c r="H517">
        <v>2.15</v>
      </c>
      <c r="I517" s="2">
        <v>38989</v>
      </c>
      <c r="J517">
        <v>2.4249999999999998</v>
      </c>
      <c r="K517" s="2">
        <v>38988</v>
      </c>
      <c r="L517">
        <v>2.5024999999999999</v>
      </c>
      <c r="M517" s="2">
        <v>38989</v>
      </c>
      <c r="N517">
        <v>2.5724999999999998</v>
      </c>
      <c r="O517" s="2">
        <v>38992</v>
      </c>
      <c r="P517">
        <v>2.5825</v>
      </c>
      <c r="Q517" s="2">
        <v>38992</v>
      </c>
      <c r="R517">
        <v>2.62</v>
      </c>
      <c r="S517" s="2">
        <v>38989</v>
      </c>
      <c r="T517">
        <v>2.6675</v>
      </c>
      <c r="U517" s="2">
        <v>38988</v>
      </c>
      <c r="V517">
        <v>2.7124999999999999</v>
      </c>
      <c r="W517" s="2">
        <v>38943</v>
      </c>
      <c r="X517">
        <v>3.0350000000000001</v>
      </c>
      <c r="Y517" s="2">
        <v>38988</v>
      </c>
      <c r="Z517">
        <v>2.7800000000000002</v>
      </c>
      <c r="AA517" s="2">
        <v>38992</v>
      </c>
      <c r="AB517">
        <v>2.79</v>
      </c>
      <c r="AC517" s="2">
        <v>38994</v>
      </c>
      <c r="AD517">
        <v>2.93</v>
      </c>
      <c r="AE517" s="2">
        <v>38995</v>
      </c>
      <c r="AF517">
        <v>3.07</v>
      </c>
    </row>
    <row r="518" spans="5:32" x14ac:dyDescent="0.25">
      <c r="E518" s="2">
        <v>38951</v>
      </c>
      <c r="F518">
        <v>2.9</v>
      </c>
      <c r="G518" s="2">
        <v>38994</v>
      </c>
      <c r="H518">
        <v>2.1124999999999998</v>
      </c>
      <c r="I518" s="2">
        <v>38992</v>
      </c>
      <c r="J518">
        <v>2.3624999999999998</v>
      </c>
      <c r="K518" s="2">
        <v>38989</v>
      </c>
      <c r="L518">
        <v>2.5150000000000001</v>
      </c>
      <c r="M518" s="2">
        <v>38992</v>
      </c>
      <c r="N518">
        <v>2.54</v>
      </c>
      <c r="O518" s="2">
        <v>38993</v>
      </c>
      <c r="P518">
        <v>2.5474999999999999</v>
      </c>
      <c r="Q518" s="2">
        <v>38993</v>
      </c>
      <c r="R518">
        <v>2.5825</v>
      </c>
      <c r="S518" s="2">
        <v>38992</v>
      </c>
      <c r="T518">
        <v>2.65</v>
      </c>
      <c r="U518" s="2">
        <v>38989</v>
      </c>
      <c r="V518">
        <v>2.6924999999999999</v>
      </c>
      <c r="W518" s="2">
        <v>38944</v>
      </c>
      <c r="X518">
        <v>3.0074999999999998</v>
      </c>
      <c r="Y518" s="2">
        <v>38989</v>
      </c>
      <c r="Z518">
        <v>2.76</v>
      </c>
      <c r="AA518" s="2">
        <v>38993</v>
      </c>
      <c r="AB518">
        <v>2.79</v>
      </c>
      <c r="AC518" s="2">
        <v>38995</v>
      </c>
      <c r="AD518">
        <v>2.96</v>
      </c>
      <c r="AE518" s="2">
        <v>38996</v>
      </c>
      <c r="AF518">
        <v>3.09</v>
      </c>
    </row>
    <row r="519" spans="5:32" x14ac:dyDescent="0.25">
      <c r="E519" s="2">
        <v>38952</v>
      </c>
      <c r="F519">
        <v>2.79</v>
      </c>
      <c r="G519" s="2">
        <v>38995</v>
      </c>
      <c r="H519">
        <v>2.1324999999999998</v>
      </c>
      <c r="I519" s="2">
        <v>38993</v>
      </c>
      <c r="J519">
        <v>2.3174999999999999</v>
      </c>
      <c r="K519" s="2">
        <v>38992</v>
      </c>
      <c r="L519">
        <v>2.4699999999999998</v>
      </c>
      <c r="M519" s="2">
        <v>38993</v>
      </c>
      <c r="N519">
        <v>2.5</v>
      </c>
      <c r="O519" s="2">
        <v>38994</v>
      </c>
      <c r="P519">
        <v>2.5125000000000002</v>
      </c>
      <c r="Q519" s="2">
        <v>38994</v>
      </c>
      <c r="R519">
        <v>2.5575000000000001</v>
      </c>
      <c r="S519" s="2">
        <v>38993</v>
      </c>
      <c r="T519">
        <v>2.6225000000000001</v>
      </c>
      <c r="U519" s="2">
        <v>38992</v>
      </c>
      <c r="V519">
        <v>2.665</v>
      </c>
      <c r="W519" s="2">
        <v>38945</v>
      </c>
      <c r="X519">
        <v>2.9624999999999999</v>
      </c>
      <c r="Y519" s="2">
        <v>38992</v>
      </c>
      <c r="Z519">
        <v>2.75</v>
      </c>
      <c r="AA519" s="2">
        <v>38994</v>
      </c>
      <c r="AB519">
        <v>2.7850000000000001</v>
      </c>
      <c r="AC519" s="2">
        <v>38996</v>
      </c>
      <c r="AD519">
        <v>2.98</v>
      </c>
      <c r="AE519" s="2">
        <v>38999</v>
      </c>
      <c r="AF519">
        <v>2.95</v>
      </c>
    </row>
    <row r="520" spans="5:32" x14ac:dyDescent="0.25">
      <c r="E520" s="2">
        <v>38953</v>
      </c>
      <c r="F520">
        <v>2.65</v>
      </c>
      <c r="G520" s="2">
        <v>38996</v>
      </c>
      <c r="H520">
        <v>2.1349999999999998</v>
      </c>
      <c r="I520" s="2">
        <v>38994</v>
      </c>
      <c r="J520">
        <v>2.2974999999999999</v>
      </c>
      <c r="K520" s="2">
        <v>38993</v>
      </c>
      <c r="L520">
        <v>2.44</v>
      </c>
      <c r="M520" s="2">
        <v>38994</v>
      </c>
      <c r="N520">
        <v>2.4824999999999999</v>
      </c>
      <c r="O520" s="2">
        <v>38995</v>
      </c>
      <c r="P520">
        <v>2.5425</v>
      </c>
      <c r="Q520" s="2">
        <v>38995</v>
      </c>
      <c r="R520">
        <v>2.58</v>
      </c>
      <c r="S520" s="2">
        <v>38994</v>
      </c>
      <c r="T520">
        <v>2.605</v>
      </c>
      <c r="U520" s="2">
        <v>38993</v>
      </c>
      <c r="V520">
        <v>2.6475</v>
      </c>
      <c r="W520" s="2">
        <v>38946</v>
      </c>
      <c r="X520">
        <v>2.9575</v>
      </c>
      <c r="Y520" s="2">
        <v>38993</v>
      </c>
      <c r="Z520">
        <v>2.73</v>
      </c>
      <c r="AA520" s="2">
        <v>38995</v>
      </c>
      <c r="AB520">
        <v>2.7974999999999999</v>
      </c>
      <c r="AC520" s="2">
        <v>38999</v>
      </c>
      <c r="AD520">
        <v>2.94</v>
      </c>
      <c r="AE520" s="2">
        <v>39000</v>
      </c>
      <c r="AF520">
        <v>3.1</v>
      </c>
    </row>
    <row r="521" spans="5:32" x14ac:dyDescent="0.25">
      <c r="E521" s="2">
        <v>38954</v>
      </c>
      <c r="F521">
        <v>2.68</v>
      </c>
      <c r="G521" s="2">
        <v>38999</v>
      </c>
      <c r="H521">
        <v>2.0649999999999999</v>
      </c>
      <c r="I521" s="2">
        <v>38995</v>
      </c>
      <c r="J521">
        <v>2.3125</v>
      </c>
      <c r="K521" s="2">
        <v>38994</v>
      </c>
      <c r="L521">
        <v>2.4125000000000001</v>
      </c>
      <c r="M521" s="2">
        <v>38995</v>
      </c>
      <c r="N521">
        <v>2.5024999999999999</v>
      </c>
      <c r="O521" s="2">
        <v>38996</v>
      </c>
      <c r="P521">
        <v>2.5499999999999998</v>
      </c>
      <c r="Q521" s="2">
        <v>38996</v>
      </c>
      <c r="R521">
        <v>2.5874999999999999</v>
      </c>
      <c r="S521" s="2">
        <v>38995</v>
      </c>
      <c r="T521">
        <v>2.6225000000000001</v>
      </c>
      <c r="U521" s="2">
        <v>38994</v>
      </c>
      <c r="V521">
        <v>2.6225000000000001</v>
      </c>
      <c r="W521" s="2">
        <v>38947</v>
      </c>
      <c r="X521">
        <v>2.9350000000000001</v>
      </c>
      <c r="Y521" s="2">
        <v>38994</v>
      </c>
      <c r="Z521">
        <v>2.7250000000000001</v>
      </c>
      <c r="AA521" s="2">
        <v>38996</v>
      </c>
      <c r="AB521">
        <v>2.8025000000000002</v>
      </c>
      <c r="AC521" s="2">
        <v>39000</v>
      </c>
      <c r="AD521">
        <v>3</v>
      </c>
      <c r="AE521" s="2">
        <v>39001</v>
      </c>
      <c r="AF521">
        <v>3.08</v>
      </c>
    </row>
    <row r="522" spans="5:32" x14ac:dyDescent="0.25">
      <c r="E522" s="2">
        <v>38957</v>
      </c>
      <c r="F522">
        <v>2.5499999999999998</v>
      </c>
      <c r="G522" s="2">
        <v>39000</v>
      </c>
      <c r="H522">
        <v>2.1675</v>
      </c>
      <c r="I522" s="2">
        <v>38996</v>
      </c>
      <c r="J522">
        <v>2.3149999999999999</v>
      </c>
      <c r="K522" s="2">
        <v>38995</v>
      </c>
      <c r="L522">
        <v>2.4249999999999998</v>
      </c>
      <c r="M522" s="2">
        <v>38996</v>
      </c>
      <c r="N522">
        <v>2.5150000000000001</v>
      </c>
      <c r="O522" s="2">
        <v>38999</v>
      </c>
      <c r="P522">
        <v>2.61</v>
      </c>
      <c r="Q522" s="2">
        <v>38999</v>
      </c>
      <c r="R522">
        <v>2.67</v>
      </c>
      <c r="S522" s="2">
        <v>38996</v>
      </c>
      <c r="T522">
        <v>2.62</v>
      </c>
      <c r="U522" s="2">
        <v>38995</v>
      </c>
      <c r="V522">
        <v>2.6475</v>
      </c>
      <c r="W522" s="2">
        <v>38950</v>
      </c>
      <c r="X522">
        <v>2.9550000000000001</v>
      </c>
      <c r="Y522" s="2">
        <v>38995</v>
      </c>
      <c r="Z522">
        <v>2.7324999999999999</v>
      </c>
      <c r="AA522" s="2">
        <v>38999</v>
      </c>
      <c r="AB522">
        <v>2.87</v>
      </c>
      <c r="AC522" s="2">
        <v>39001</v>
      </c>
      <c r="AD522">
        <v>2.98</v>
      </c>
      <c r="AE522" s="2">
        <v>39002</v>
      </c>
      <c r="AF522">
        <v>3.08</v>
      </c>
    </row>
    <row r="523" spans="5:32" x14ac:dyDescent="0.25">
      <c r="E523" s="2">
        <v>38958</v>
      </c>
      <c r="F523">
        <v>2.5099999999999998</v>
      </c>
      <c r="G523" s="2">
        <v>39001</v>
      </c>
      <c r="H523">
        <v>2.1124999999999998</v>
      </c>
      <c r="I523" s="2">
        <v>38999</v>
      </c>
      <c r="J523">
        <v>2.3199999999999998</v>
      </c>
      <c r="K523" s="2">
        <v>38996</v>
      </c>
      <c r="L523">
        <v>2.415</v>
      </c>
      <c r="M523" s="2">
        <v>38999</v>
      </c>
      <c r="N523">
        <v>2.61</v>
      </c>
      <c r="O523" s="2">
        <v>39000</v>
      </c>
      <c r="P523">
        <v>2.5975000000000001</v>
      </c>
      <c r="Q523" s="2">
        <v>39000</v>
      </c>
      <c r="R523">
        <v>2.6375000000000002</v>
      </c>
      <c r="S523" s="2">
        <v>38999</v>
      </c>
      <c r="T523">
        <v>2.73</v>
      </c>
      <c r="U523" s="2">
        <v>38996</v>
      </c>
      <c r="V523">
        <v>2.65</v>
      </c>
      <c r="W523" s="2">
        <v>38951</v>
      </c>
      <c r="X523">
        <v>2.9575</v>
      </c>
      <c r="Y523" s="2">
        <v>38996</v>
      </c>
      <c r="Z523">
        <v>2.7349999999999999</v>
      </c>
      <c r="AA523" s="2">
        <v>39000</v>
      </c>
      <c r="AB523">
        <v>2.8275000000000001</v>
      </c>
      <c r="AC523" s="2">
        <v>39002</v>
      </c>
      <c r="AD523">
        <v>2.98</v>
      </c>
      <c r="AE523" s="2">
        <v>39003</v>
      </c>
      <c r="AF523">
        <v>3.11</v>
      </c>
    </row>
    <row r="524" spans="5:32" x14ac:dyDescent="0.25">
      <c r="E524" s="2">
        <v>38959</v>
      </c>
      <c r="F524">
        <v>2.52</v>
      </c>
      <c r="G524" s="2">
        <v>39002</v>
      </c>
      <c r="H524">
        <v>2.12</v>
      </c>
      <c r="I524" s="2">
        <v>39000</v>
      </c>
      <c r="J524">
        <v>2.3725000000000001</v>
      </c>
      <c r="K524" s="2">
        <v>38999</v>
      </c>
      <c r="L524">
        <v>2.5300000000000002</v>
      </c>
      <c r="M524" s="2">
        <v>39000</v>
      </c>
      <c r="N524">
        <v>2.56</v>
      </c>
      <c r="O524" s="2">
        <v>39001</v>
      </c>
      <c r="P524">
        <v>2.5674999999999999</v>
      </c>
      <c r="Q524" s="2">
        <v>39001</v>
      </c>
      <c r="R524">
        <v>2.6074999999999999</v>
      </c>
      <c r="S524" s="2">
        <v>39000</v>
      </c>
      <c r="T524">
        <v>2.6775000000000002</v>
      </c>
      <c r="U524" s="2">
        <v>38999</v>
      </c>
      <c r="V524">
        <v>2.76</v>
      </c>
      <c r="W524" s="2">
        <v>38952</v>
      </c>
      <c r="X524">
        <v>2.9575</v>
      </c>
      <c r="Y524" s="2">
        <v>38999</v>
      </c>
      <c r="Z524">
        <v>2.83</v>
      </c>
      <c r="AA524" s="2">
        <v>39001</v>
      </c>
      <c r="AB524">
        <v>2.8</v>
      </c>
      <c r="AC524" s="2">
        <v>39003</v>
      </c>
      <c r="AD524">
        <v>2.99</v>
      </c>
      <c r="AE524" s="2">
        <v>39006</v>
      </c>
      <c r="AF524">
        <v>3.1</v>
      </c>
    </row>
    <row r="525" spans="5:32" x14ac:dyDescent="0.25">
      <c r="E525" s="2">
        <v>38960</v>
      </c>
      <c r="F525">
        <v>2.48</v>
      </c>
      <c r="G525" s="2">
        <v>39003</v>
      </c>
      <c r="H525">
        <v>2.1150000000000002</v>
      </c>
      <c r="I525" s="2">
        <v>39001</v>
      </c>
      <c r="J525">
        <v>2.3125</v>
      </c>
      <c r="K525" s="2">
        <v>39000</v>
      </c>
      <c r="L525">
        <v>2.4824999999999999</v>
      </c>
      <c r="M525" s="2">
        <v>39001</v>
      </c>
      <c r="N525">
        <v>2.5274999999999999</v>
      </c>
      <c r="O525" s="2">
        <v>39002</v>
      </c>
      <c r="P525">
        <v>2.5550000000000002</v>
      </c>
      <c r="Q525" s="2">
        <v>39002</v>
      </c>
      <c r="R525">
        <v>2.6074999999999999</v>
      </c>
      <c r="S525" s="2">
        <v>39001</v>
      </c>
      <c r="T525">
        <v>2.6475</v>
      </c>
      <c r="U525" s="2">
        <v>39000</v>
      </c>
      <c r="V525">
        <v>2.7050000000000001</v>
      </c>
      <c r="W525" s="2">
        <v>38953</v>
      </c>
      <c r="X525">
        <v>2.8975</v>
      </c>
      <c r="Y525" s="2">
        <v>39000</v>
      </c>
      <c r="Z525">
        <v>2.7850000000000001</v>
      </c>
      <c r="AA525" s="2">
        <v>39002</v>
      </c>
      <c r="AB525">
        <v>2.7949999999999999</v>
      </c>
      <c r="AC525" s="2">
        <v>39006</v>
      </c>
      <c r="AD525">
        <v>3.01</v>
      </c>
      <c r="AE525" s="2">
        <v>39007</v>
      </c>
      <c r="AF525">
        <v>3.06</v>
      </c>
    </row>
    <row r="526" spans="5:32" x14ac:dyDescent="0.25">
      <c r="E526" s="2">
        <v>38961</v>
      </c>
      <c r="F526">
        <v>2.4500000000000002</v>
      </c>
      <c r="G526" s="2">
        <v>39006</v>
      </c>
      <c r="H526">
        <v>2.14</v>
      </c>
      <c r="I526" s="2">
        <v>39002</v>
      </c>
      <c r="J526">
        <v>2.3050000000000002</v>
      </c>
      <c r="K526" s="2">
        <v>39001</v>
      </c>
      <c r="L526">
        <v>2.44</v>
      </c>
      <c r="M526" s="2">
        <v>39002</v>
      </c>
      <c r="N526">
        <v>2.5175000000000001</v>
      </c>
      <c r="O526" s="2">
        <v>39003</v>
      </c>
      <c r="P526">
        <v>2.5575000000000001</v>
      </c>
      <c r="Q526" s="2">
        <v>39003</v>
      </c>
      <c r="R526">
        <v>2.6025</v>
      </c>
      <c r="S526" s="2">
        <v>39002</v>
      </c>
      <c r="T526">
        <v>2.64</v>
      </c>
      <c r="U526" s="2">
        <v>39001</v>
      </c>
      <c r="V526">
        <v>2.6675</v>
      </c>
      <c r="W526" s="2">
        <v>38954</v>
      </c>
      <c r="X526">
        <v>2.9449999999999998</v>
      </c>
      <c r="Y526" s="2">
        <v>39001</v>
      </c>
      <c r="Z526">
        <v>2.74</v>
      </c>
      <c r="AA526" s="2">
        <v>39003</v>
      </c>
      <c r="AB526">
        <v>2.8125</v>
      </c>
      <c r="AC526" s="2">
        <v>39007</v>
      </c>
      <c r="AD526">
        <v>2.99</v>
      </c>
      <c r="AE526" s="2">
        <v>39008</v>
      </c>
      <c r="AF526">
        <v>3.06</v>
      </c>
    </row>
    <row r="527" spans="5:32" x14ac:dyDescent="0.25">
      <c r="E527" s="2">
        <v>38964</v>
      </c>
      <c r="F527">
        <v>2.1549999999999998</v>
      </c>
      <c r="G527" s="2">
        <v>39007</v>
      </c>
      <c r="H527">
        <v>2.0874999999999999</v>
      </c>
      <c r="I527" s="2">
        <v>39003</v>
      </c>
      <c r="J527">
        <v>2.31</v>
      </c>
      <c r="K527" s="2">
        <v>39002</v>
      </c>
      <c r="L527">
        <v>2.44</v>
      </c>
      <c r="M527" s="2">
        <v>39003</v>
      </c>
      <c r="N527">
        <v>2.5175000000000001</v>
      </c>
      <c r="O527" s="2">
        <v>39006</v>
      </c>
      <c r="P527">
        <v>2.5499999999999998</v>
      </c>
      <c r="Q527" s="2">
        <v>39006</v>
      </c>
      <c r="R527">
        <v>2.5949999999999998</v>
      </c>
      <c r="S527" s="2">
        <v>39003</v>
      </c>
      <c r="T527">
        <v>2.6524999999999999</v>
      </c>
      <c r="U527" s="2">
        <v>39002</v>
      </c>
      <c r="V527">
        <v>2.665</v>
      </c>
      <c r="W527" s="2">
        <v>38957</v>
      </c>
      <c r="X527">
        <v>2.915</v>
      </c>
      <c r="Y527" s="2">
        <v>39002</v>
      </c>
      <c r="Z527">
        <v>2.74</v>
      </c>
      <c r="AA527" s="2">
        <v>39006</v>
      </c>
      <c r="AB527">
        <v>2.8125</v>
      </c>
      <c r="AC527" s="2">
        <v>39008</v>
      </c>
      <c r="AD527">
        <v>2.98</v>
      </c>
      <c r="AE527" s="2">
        <v>39009</v>
      </c>
      <c r="AF527">
        <v>3.03</v>
      </c>
    </row>
    <row r="528" spans="5:32" x14ac:dyDescent="0.25">
      <c r="E528" s="2">
        <v>38965</v>
      </c>
      <c r="F528">
        <v>2.34</v>
      </c>
      <c r="G528" s="2">
        <v>39008</v>
      </c>
      <c r="H528">
        <v>2.0525000000000002</v>
      </c>
      <c r="I528" s="2">
        <v>39006</v>
      </c>
      <c r="J528">
        <v>2.3250000000000002</v>
      </c>
      <c r="K528" s="2">
        <v>39003</v>
      </c>
      <c r="L528">
        <v>2.4325000000000001</v>
      </c>
      <c r="M528" s="2">
        <v>39006</v>
      </c>
      <c r="N528">
        <v>2.5249999999999999</v>
      </c>
      <c r="O528" s="2">
        <v>39007</v>
      </c>
      <c r="P528">
        <v>2.5024999999999999</v>
      </c>
      <c r="Q528" s="2">
        <v>39007</v>
      </c>
      <c r="R528">
        <v>2.5525000000000002</v>
      </c>
      <c r="S528" s="2">
        <v>39006</v>
      </c>
      <c r="T528">
        <v>2.64</v>
      </c>
      <c r="U528" s="2">
        <v>39003</v>
      </c>
      <c r="V528">
        <v>2.6775000000000002</v>
      </c>
      <c r="W528" s="2">
        <v>38958</v>
      </c>
      <c r="X528">
        <v>2.8925000000000001</v>
      </c>
      <c r="Y528" s="2">
        <v>39003</v>
      </c>
      <c r="Z528">
        <v>2.7524999999999999</v>
      </c>
      <c r="AA528" s="2">
        <v>39007</v>
      </c>
      <c r="AB528">
        <v>2.76</v>
      </c>
      <c r="AC528" s="2">
        <v>39009</v>
      </c>
      <c r="AD528">
        <v>2.9699999999999998</v>
      </c>
      <c r="AE528" s="2">
        <v>39010</v>
      </c>
      <c r="AF528">
        <v>3.03</v>
      </c>
    </row>
    <row r="529" spans="5:32" x14ac:dyDescent="0.25">
      <c r="E529" s="2">
        <v>38966</v>
      </c>
      <c r="F529">
        <v>2.2999999999999998</v>
      </c>
      <c r="G529" s="2">
        <v>39009</v>
      </c>
      <c r="H529">
        <v>2.0575000000000001</v>
      </c>
      <c r="I529" s="2">
        <v>39007</v>
      </c>
      <c r="J529">
        <v>2.2725</v>
      </c>
      <c r="K529" s="2">
        <v>39006</v>
      </c>
      <c r="L529">
        <v>2.4424999999999999</v>
      </c>
      <c r="M529" s="2">
        <v>39007</v>
      </c>
      <c r="N529">
        <v>2.4699999999999998</v>
      </c>
      <c r="O529" s="2">
        <v>39008</v>
      </c>
      <c r="P529">
        <v>2.4975000000000001</v>
      </c>
      <c r="Q529" s="2">
        <v>39008</v>
      </c>
      <c r="R529">
        <v>2.5474999999999999</v>
      </c>
      <c r="S529" s="2">
        <v>39007</v>
      </c>
      <c r="T529">
        <v>2.5925000000000002</v>
      </c>
      <c r="U529" s="2">
        <v>39006</v>
      </c>
      <c r="V529">
        <v>2.6775000000000002</v>
      </c>
      <c r="W529" s="2">
        <v>38959</v>
      </c>
      <c r="X529">
        <v>2.8849999999999998</v>
      </c>
      <c r="Y529" s="2">
        <v>39006</v>
      </c>
      <c r="Z529">
        <v>2.7549999999999999</v>
      </c>
      <c r="AA529" s="2">
        <v>39008</v>
      </c>
      <c r="AB529">
        <v>2.83</v>
      </c>
      <c r="AC529" s="2">
        <v>39010</v>
      </c>
      <c r="AD529">
        <v>2.96</v>
      </c>
      <c r="AE529" s="2">
        <v>39013</v>
      </c>
      <c r="AF529">
        <v>3.04</v>
      </c>
    </row>
    <row r="530" spans="5:32" x14ac:dyDescent="0.25">
      <c r="E530" s="2">
        <v>38967</v>
      </c>
      <c r="F530">
        <v>2.34</v>
      </c>
      <c r="G530" s="2">
        <v>39010</v>
      </c>
      <c r="H530">
        <v>2.06</v>
      </c>
      <c r="I530" s="2">
        <v>39008</v>
      </c>
      <c r="J530">
        <v>2.2425000000000002</v>
      </c>
      <c r="K530" s="2">
        <v>39007</v>
      </c>
      <c r="L530">
        <v>2.3925000000000001</v>
      </c>
      <c r="M530" s="2">
        <v>39008</v>
      </c>
      <c r="N530">
        <v>2.4624999999999999</v>
      </c>
      <c r="O530" s="2">
        <v>39009</v>
      </c>
      <c r="P530">
        <v>2.5175000000000001</v>
      </c>
      <c r="Q530" s="2">
        <v>39009</v>
      </c>
      <c r="R530">
        <v>2.5625</v>
      </c>
      <c r="S530" s="2">
        <v>39008</v>
      </c>
      <c r="T530">
        <v>2.5975000000000001</v>
      </c>
      <c r="U530" s="2">
        <v>39007</v>
      </c>
      <c r="V530">
        <v>2.6225000000000001</v>
      </c>
      <c r="W530" s="2">
        <v>38960</v>
      </c>
      <c r="X530">
        <v>2.8774999999999999</v>
      </c>
      <c r="Y530" s="2">
        <v>39007</v>
      </c>
      <c r="Z530">
        <v>2.7025000000000001</v>
      </c>
      <c r="AA530" s="2">
        <v>39009</v>
      </c>
      <c r="AB530">
        <v>2.7725</v>
      </c>
      <c r="AC530" s="2">
        <v>39013</v>
      </c>
      <c r="AD530">
        <v>2.9699999999999998</v>
      </c>
      <c r="AE530" s="2">
        <v>39014</v>
      </c>
      <c r="AF530">
        <v>3.04</v>
      </c>
    </row>
    <row r="531" spans="5:32" x14ac:dyDescent="0.25">
      <c r="E531" s="2">
        <v>38968</v>
      </c>
      <c r="F531">
        <v>2.29</v>
      </c>
      <c r="G531" s="2">
        <v>39013</v>
      </c>
      <c r="H531">
        <v>2.0499999999999998</v>
      </c>
      <c r="I531" s="2">
        <v>39009</v>
      </c>
      <c r="J531">
        <v>2.27</v>
      </c>
      <c r="K531" s="2">
        <v>39008</v>
      </c>
      <c r="L531">
        <v>2.3650000000000002</v>
      </c>
      <c r="M531" s="2">
        <v>39009</v>
      </c>
      <c r="N531">
        <v>2.4725000000000001</v>
      </c>
      <c r="O531" s="2">
        <v>39010</v>
      </c>
      <c r="P531">
        <v>2.5350000000000001</v>
      </c>
      <c r="Q531" s="2">
        <v>39010</v>
      </c>
      <c r="R531">
        <v>2.5750000000000002</v>
      </c>
      <c r="S531" s="2">
        <v>39009</v>
      </c>
      <c r="T531">
        <v>2.6124999999999998</v>
      </c>
      <c r="U531" s="2">
        <v>39008</v>
      </c>
      <c r="V531">
        <v>2.6274999999999999</v>
      </c>
      <c r="W531" s="2">
        <v>38961</v>
      </c>
      <c r="X531">
        <v>2.875</v>
      </c>
      <c r="Y531" s="2">
        <v>39008</v>
      </c>
      <c r="Z531">
        <v>2.7075</v>
      </c>
      <c r="AA531" s="2">
        <v>39010</v>
      </c>
      <c r="AB531">
        <v>2.86</v>
      </c>
      <c r="AC531" s="2">
        <v>39014</v>
      </c>
      <c r="AD531">
        <v>2.96</v>
      </c>
      <c r="AE531" s="2">
        <v>39015</v>
      </c>
      <c r="AF531">
        <v>3.07</v>
      </c>
    </row>
    <row r="532" spans="5:32" x14ac:dyDescent="0.25">
      <c r="E532" s="2">
        <v>38971</v>
      </c>
      <c r="F532">
        <v>2.0499999999999998</v>
      </c>
      <c r="G532" s="2">
        <v>39014</v>
      </c>
      <c r="H532">
        <v>2.0724999999999998</v>
      </c>
      <c r="I532" s="2">
        <v>39010</v>
      </c>
      <c r="J532">
        <v>2.19</v>
      </c>
      <c r="K532" s="2">
        <v>39009</v>
      </c>
      <c r="L532">
        <v>2.3925000000000001</v>
      </c>
      <c r="M532" s="2">
        <v>39010</v>
      </c>
      <c r="N532">
        <v>2.5049999999999999</v>
      </c>
      <c r="O532" s="2">
        <v>39013</v>
      </c>
      <c r="P532">
        <v>2.5225</v>
      </c>
      <c r="Q532" s="2">
        <v>39013</v>
      </c>
      <c r="R532">
        <v>2.5649999999999999</v>
      </c>
      <c r="S532" s="2">
        <v>39010</v>
      </c>
      <c r="T532">
        <v>2.605</v>
      </c>
      <c r="U532" s="2">
        <v>39009</v>
      </c>
      <c r="V532">
        <v>2.64</v>
      </c>
      <c r="W532" s="2">
        <v>38964</v>
      </c>
      <c r="X532">
        <v>2.8650000000000002</v>
      </c>
      <c r="Y532" s="2">
        <v>39009</v>
      </c>
      <c r="Z532">
        <v>2.7149999999999999</v>
      </c>
      <c r="AA532" s="2">
        <v>39013</v>
      </c>
      <c r="AB532">
        <v>2.7725</v>
      </c>
      <c r="AC532" s="2">
        <v>39015</v>
      </c>
      <c r="AD532">
        <v>2.98</v>
      </c>
      <c r="AE532" s="2">
        <v>39016</v>
      </c>
      <c r="AF532">
        <v>3.06</v>
      </c>
    </row>
    <row r="533" spans="5:32" x14ac:dyDescent="0.25">
      <c r="E533" s="2">
        <v>38972</v>
      </c>
      <c r="F533">
        <v>2.0249999999999999</v>
      </c>
      <c r="G533" s="2">
        <v>39015</v>
      </c>
      <c r="H533">
        <v>2.1025</v>
      </c>
      <c r="I533" s="2">
        <v>39013</v>
      </c>
      <c r="J533">
        <v>2.2800000000000002</v>
      </c>
      <c r="K533" s="2">
        <v>39010</v>
      </c>
      <c r="L533">
        <v>2.34</v>
      </c>
      <c r="M533" s="2">
        <v>39013</v>
      </c>
      <c r="N533">
        <v>2.4849999999999999</v>
      </c>
      <c r="O533" s="2">
        <v>39014</v>
      </c>
      <c r="P533">
        <v>2.5375000000000001</v>
      </c>
      <c r="Q533" s="2">
        <v>39014</v>
      </c>
      <c r="R533">
        <v>2.58</v>
      </c>
      <c r="S533" s="2">
        <v>39013</v>
      </c>
      <c r="T533">
        <v>2.6124999999999998</v>
      </c>
      <c r="U533" s="2">
        <v>39010</v>
      </c>
      <c r="V533">
        <v>2.645</v>
      </c>
      <c r="W533" s="2">
        <v>38965</v>
      </c>
      <c r="X533">
        <v>2.8650000000000002</v>
      </c>
      <c r="Y533" s="2">
        <v>39010</v>
      </c>
      <c r="Z533">
        <v>2.77</v>
      </c>
      <c r="AA533" s="2">
        <v>39014</v>
      </c>
      <c r="AB533">
        <v>2.79</v>
      </c>
      <c r="AC533" s="2">
        <v>39016</v>
      </c>
      <c r="AD533">
        <v>2.9699999999999998</v>
      </c>
      <c r="AE533" s="2">
        <v>39017</v>
      </c>
      <c r="AF533">
        <v>3.05</v>
      </c>
    </row>
    <row r="534" spans="5:32" x14ac:dyDescent="0.25">
      <c r="E534" s="2">
        <v>38973</v>
      </c>
      <c r="F534">
        <v>2.25</v>
      </c>
      <c r="G534" s="2">
        <v>39016</v>
      </c>
      <c r="H534">
        <v>2.0724999999999998</v>
      </c>
      <c r="I534" s="2">
        <v>39014</v>
      </c>
      <c r="J534">
        <v>2.2925</v>
      </c>
      <c r="K534" s="2">
        <v>39013</v>
      </c>
      <c r="L534">
        <v>2.41</v>
      </c>
      <c r="M534" s="2">
        <v>39014</v>
      </c>
      <c r="N534">
        <v>2.4950000000000001</v>
      </c>
      <c r="O534" s="2">
        <v>39015</v>
      </c>
      <c r="P534">
        <v>2.5575000000000001</v>
      </c>
      <c r="Q534" s="2">
        <v>39015</v>
      </c>
      <c r="R534">
        <v>2.5975000000000001</v>
      </c>
      <c r="S534" s="2">
        <v>39014</v>
      </c>
      <c r="T534">
        <v>2.62</v>
      </c>
      <c r="U534" s="2">
        <v>39013</v>
      </c>
      <c r="V534">
        <v>2.6425000000000001</v>
      </c>
      <c r="W534" s="2">
        <v>38966</v>
      </c>
      <c r="X534">
        <v>2.8624999999999998</v>
      </c>
      <c r="Y534" s="2">
        <v>39013</v>
      </c>
      <c r="Z534">
        <v>2.7149999999999999</v>
      </c>
      <c r="AA534" s="2">
        <v>39015</v>
      </c>
      <c r="AB534">
        <v>2.8075000000000001</v>
      </c>
      <c r="AC534" s="2">
        <v>39017</v>
      </c>
      <c r="AD534">
        <v>2.96</v>
      </c>
      <c r="AE534" s="2">
        <v>39020</v>
      </c>
      <c r="AF534">
        <v>3.05</v>
      </c>
    </row>
    <row r="535" spans="5:32" x14ac:dyDescent="0.25">
      <c r="E535" s="2">
        <v>38974</v>
      </c>
      <c r="F535">
        <v>2.31</v>
      </c>
      <c r="G535" s="2">
        <v>39017</v>
      </c>
      <c r="H535">
        <v>2.0474999999999999</v>
      </c>
      <c r="I535" s="2">
        <v>39015</v>
      </c>
      <c r="J535">
        <v>2.3174999999999999</v>
      </c>
      <c r="K535" s="2">
        <v>39014</v>
      </c>
      <c r="L535">
        <v>2.41</v>
      </c>
      <c r="M535" s="2">
        <v>39015</v>
      </c>
      <c r="N535">
        <v>2.5125000000000002</v>
      </c>
      <c r="O535" s="2">
        <v>39016</v>
      </c>
      <c r="P535">
        <v>2.5324999999999998</v>
      </c>
      <c r="Q535" s="2">
        <v>39016</v>
      </c>
      <c r="R535">
        <v>2.5649999999999999</v>
      </c>
      <c r="S535" s="2">
        <v>39015</v>
      </c>
      <c r="T535">
        <v>2.6375000000000002</v>
      </c>
      <c r="U535" s="2">
        <v>39014</v>
      </c>
      <c r="V535">
        <v>2.6475</v>
      </c>
      <c r="W535" s="2">
        <v>38967</v>
      </c>
      <c r="X535">
        <v>2.8374999999999999</v>
      </c>
      <c r="Y535" s="2">
        <v>39014</v>
      </c>
      <c r="Z535">
        <v>2.7250000000000001</v>
      </c>
      <c r="AA535" s="2">
        <v>39016</v>
      </c>
      <c r="AB535">
        <v>2.7850000000000001</v>
      </c>
      <c r="AC535" s="2">
        <v>39020</v>
      </c>
      <c r="AD535">
        <v>2.95</v>
      </c>
      <c r="AE535" s="2">
        <v>39021</v>
      </c>
      <c r="AF535">
        <v>3.05</v>
      </c>
    </row>
    <row r="536" spans="5:32" x14ac:dyDescent="0.25">
      <c r="E536" s="2">
        <v>38975</v>
      </c>
      <c r="F536">
        <v>2.16</v>
      </c>
      <c r="G536" s="2">
        <v>39020</v>
      </c>
      <c r="H536">
        <v>1.98</v>
      </c>
      <c r="I536" s="2">
        <v>39016</v>
      </c>
      <c r="J536">
        <v>2.2599999999999998</v>
      </c>
      <c r="K536" s="2">
        <v>39015</v>
      </c>
      <c r="L536">
        <v>2.42</v>
      </c>
      <c r="M536" s="2">
        <v>39016</v>
      </c>
      <c r="N536">
        <v>2.48</v>
      </c>
      <c r="O536" s="2">
        <v>39017</v>
      </c>
      <c r="P536">
        <v>2.5175000000000001</v>
      </c>
      <c r="Q536" s="2">
        <v>39017</v>
      </c>
      <c r="R536">
        <v>2.5474999999999999</v>
      </c>
      <c r="S536" s="2">
        <v>39016</v>
      </c>
      <c r="T536">
        <v>2.605</v>
      </c>
      <c r="U536" s="2">
        <v>39015</v>
      </c>
      <c r="V536">
        <v>2.6625000000000001</v>
      </c>
      <c r="W536" s="2">
        <v>38968</v>
      </c>
      <c r="X536">
        <v>2.8050000000000002</v>
      </c>
      <c r="Y536" s="2">
        <v>39015</v>
      </c>
      <c r="Z536">
        <v>2.7450000000000001</v>
      </c>
      <c r="AA536" s="2">
        <v>39017</v>
      </c>
      <c r="AB536">
        <v>2.7875000000000001</v>
      </c>
      <c r="AC536" s="2">
        <v>39021</v>
      </c>
      <c r="AD536">
        <v>2.95</v>
      </c>
      <c r="AE536" s="2">
        <v>39022</v>
      </c>
      <c r="AF536">
        <v>2.895</v>
      </c>
    </row>
    <row r="537" spans="5:32" x14ac:dyDescent="0.25">
      <c r="E537" s="2">
        <v>38978</v>
      </c>
      <c r="F537">
        <v>2.17</v>
      </c>
      <c r="G537" s="2">
        <v>39021</v>
      </c>
      <c r="H537">
        <v>1.9475</v>
      </c>
      <c r="I537" s="2">
        <v>39017</v>
      </c>
      <c r="J537">
        <v>2.2475000000000001</v>
      </c>
      <c r="K537" s="2">
        <v>39016</v>
      </c>
      <c r="L537">
        <v>2.3975</v>
      </c>
      <c r="M537" s="2">
        <v>39017</v>
      </c>
      <c r="N537">
        <v>2.4649999999999999</v>
      </c>
      <c r="O537" s="2">
        <v>39020</v>
      </c>
      <c r="P537">
        <v>2.4699999999999998</v>
      </c>
      <c r="Q537" s="2">
        <v>39020</v>
      </c>
      <c r="R537">
        <v>2.5249999999999999</v>
      </c>
      <c r="S537" s="2">
        <v>39017</v>
      </c>
      <c r="T537">
        <v>2.5925000000000002</v>
      </c>
      <c r="U537" s="2">
        <v>39016</v>
      </c>
      <c r="V537">
        <v>2.64</v>
      </c>
      <c r="W537" s="2">
        <v>38971</v>
      </c>
      <c r="X537">
        <v>2.7650000000000001</v>
      </c>
      <c r="Y537" s="2">
        <v>39016</v>
      </c>
      <c r="Z537">
        <v>2.7199999999999998</v>
      </c>
      <c r="AA537" s="2">
        <v>39020</v>
      </c>
      <c r="AB537">
        <v>2.8224999999999998</v>
      </c>
      <c r="AC537" s="2">
        <v>39022</v>
      </c>
      <c r="AD537">
        <v>2.855</v>
      </c>
      <c r="AE537" s="2">
        <v>39023</v>
      </c>
      <c r="AF537">
        <v>2.895</v>
      </c>
    </row>
    <row r="538" spans="5:32" x14ac:dyDescent="0.25">
      <c r="E538" s="2">
        <v>38979</v>
      </c>
      <c r="F538">
        <v>2.11</v>
      </c>
      <c r="G538" s="2">
        <v>39022</v>
      </c>
      <c r="H538">
        <v>1.87</v>
      </c>
      <c r="I538" s="2">
        <v>39020</v>
      </c>
      <c r="J538">
        <v>2.1775000000000002</v>
      </c>
      <c r="K538" s="2">
        <v>39017</v>
      </c>
      <c r="L538">
        <v>2.3875000000000002</v>
      </c>
      <c r="M538" s="2">
        <v>39020</v>
      </c>
      <c r="N538">
        <v>2.4350000000000001</v>
      </c>
      <c r="O538" s="2">
        <v>39021</v>
      </c>
      <c r="P538">
        <v>2.4725000000000001</v>
      </c>
      <c r="Q538" s="2">
        <v>39021</v>
      </c>
      <c r="R538">
        <v>2.5225</v>
      </c>
      <c r="S538" s="2">
        <v>39020</v>
      </c>
      <c r="T538">
        <v>2.5750000000000002</v>
      </c>
      <c r="U538" s="2">
        <v>39017</v>
      </c>
      <c r="V538">
        <v>2.6324999999999998</v>
      </c>
      <c r="W538" s="2">
        <v>38972</v>
      </c>
      <c r="X538">
        <v>2.7749999999999999</v>
      </c>
      <c r="Y538" s="2">
        <v>39017</v>
      </c>
      <c r="Z538">
        <v>2.7225000000000001</v>
      </c>
      <c r="AA538" s="2">
        <v>39021</v>
      </c>
      <c r="AB538">
        <v>2.7549999999999999</v>
      </c>
      <c r="AC538" s="2">
        <v>39023</v>
      </c>
      <c r="AD538">
        <v>2.93</v>
      </c>
      <c r="AE538" s="2">
        <v>39024</v>
      </c>
      <c r="AF538">
        <v>3.03</v>
      </c>
    </row>
    <row r="539" spans="5:32" x14ac:dyDescent="0.25">
      <c r="E539" s="2">
        <v>38980</v>
      </c>
      <c r="F539">
        <v>1.95</v>
      </c>
      <c r="G539" s="2">
        <v>39023</v>
      </c>
      <c r="H539">
        <v>1.6800000000000002</v>
      </c>
      <c r="I539" s="2">
        <v>39021</v>
      </c>
      <c r="J539">
        <v>2.1675</v>
      </c>
      <c r="K539" s="2">
        <v>39020</v>
      </c>
      <c r="L539">
        <v>2.29</v>
      </c>
      <c r="M539" s="2">
        <v>39021</v>
      </c>
      <c r="N539">
        <v>2.4074999999999998</v>
      </c>
      <c r="O539" s="2">
        <v>39022</v>
      </c>
      <c r="P539">
        <v>2.4675000000000002</v>
      </c>
      <c r="Q539" s="2">
        <v>39022</v>
      </c>
      <c r="R539">
        <v>2.5225</v>
      </c>
      <c r="S539" s="2">
        <v>39021</v>
      </c>
      <c r="T539">
        <v>2.5575000000000001</v>
      </c>
      <c r="U539" s="2">
        <v>39020</v>
      </c>
      <c r="V539">
        <v>2.6150000000000002</v>
      </c>
      <c r="W539" s="2">
        <v>38973</v>
      </c>
      <c r="X539">
        <v>2.7875000000000001</v>
      </c>
      <c r="Y539" s="2">
        <v>39020</v>
      </c>
      <c r="Z539">
        <v>2.74</v>
      </c>
      <c r="AA539" s="2">
        <v>39022</v>
      </c>
      <c r="AB539">
        <v>2.7574999999999998</v>
      </c>
      <c r="AC539" s="2">
        <v>39024</v>
      </c>
      <c r="AD539">
        <v>2.99</v>
      </c>
      <c r="AE539" s="2">
        <v>39027</v>
      </c>
      <c r="AF539">
        <v>3.06</v>
      </c>
    </row>
    <row r="540" spans="5:32" x14ac:dyDescent="0.25">
      <c r="E540" s="2">
        <v>38981</v>
      </c>
      <c r="F540">
        <v>1.9100000000000001</v>
      </c>
      <c r="G540" s="2">
        <v>39024</v>
      </c>
      <c r="H540">
        <v>2.0299999999999998</v>
      </c>
      <c r="I540" s="2">
        <v>39022</v>
      </c>
      <c r="J540">
        <v>2.1625000000000001</v>
      </c>
      <c r="K540" s="2">
        <v>39021</v>
      </c>
      <c r="L540">
        <v>2.2949999999999999</v>
      </c>
      <c r="M540" s="2">
        <v>39022</v>
      </c>
      <c r="N540">
        <v>2.41</v>
      </c>
      <c r="O540" s="2">
        <v>39023</v>
      </c>
      <c r="P540">
        <v>2.4725000000000001</v>
      </c>
      <c r="Q540" s="2">
        <v>39023</v>
      </c>
      <c r="R540">
        <v>2.5225</v>
      </c>
      <c r="S540" s="2">
        <v>39022</v>
      </c>
      <c r="T540">
        <v>2.5099999999999998</v>
      </c>
      <c r="U540" s="2">
        <v>39021</v>
      </c>
      <c r="V540">
        <v>2.6025</v>
      </c>
      <c r="W540" s="2">
        <v>38974</v>
      </c>
      <c r="X540">
        <v>2.8250000000000002</v>
      </c>
      <c r="Y540" s="2">
        <v>39021</v>
      </c>
      <c r="Z540">
        <v>2.6924999999999999</v>
      </c>
      <c r="AA540" s="2">
        <v>39023</v>
      </c>
      <c r="AB540">
        <v>2.7524999999999999</v>
      </c>
      <c r="AC540" s="2">
        <v>39027</v>
      </c>
      <c r="AD540">
        <v>3.02</v>
      </c>
      <c r="AE540" s="2">
        <v>39028</v>
      </c>
      <c r="AF540">
        <v>3.11</v>
      </c>
    </row>
    <row r="541" spans="5:32" x14ac:dyDescent="0.25">
      <c r="E541" s="2">
        <v>38982</v>
      </c>
      <c r="F541">
        <v>1.9</v>
      </c>
      <c r="G541" s="2">
        <v>39027</v>
      </c>
      <c r="H541">
        <v>1.9</v>
      </c>
      <c r="I541" s="2">
        <v>39023</v>
      </c>
      <c r="J541">
        <v>2.16</v>
      </c>
      <c r="K541" s="2">
        <v>39022</v>
      </c>
      <c r="L541">
        <v>2.3199999999999998</v>
      </c>
      <c r="M541" s="2">
        <v>39023</v>
      </c>
      <c r="N541">
        <v>2.4449999999999998</v>
      </c>
      <c r="O541" s="2">
        <v>39024</v>
      </c>
      <c r="P541">
        <v>2.5324999999999998</v>
      </c>
      <c r="Q541" s="2">
        <v>39024</v>
      </c>
      <c r="R541">
        <v>2.585</v>
      </c>
      <c r="S541" s="2">
        <v>39023</v>
      </c>
      <c r="T541">
        <v>2.5049999999999999</v>
      </c>
      <c r="U541" s="2">
        <v>39022</v>
      </c>
      <c r="V541">
        <v>2.6025</v>
      </c>
      <c r="W541" s="2">
        <v>38975</v>
      </c>
      <c r="X541">
        <v>2.7974999999999999</v>
      </c>
      <c r="Y541" s="2">
        <v>39022</v>
      </c>
      <c r="Z541">
        <v>2.6974999999999998</v>
      </c>
      <c r="AA541" s="2">
        <v>39024</v>
      </c>
      <c r="AB541">
        <v>2.88</v>
      </c>
      <c r="AC541" s="2">
        <v>39028</v>
      </c>
      <c r="AD541">
        <v>3.01</v>
      </c>
      <c r="AE541" s="2">
        <v>39029</v>
      </c>
      <c r="AF541">
        <v>3.11</v>
      </c>
    </row>
    <row r="542" spans="5:32" x14ac:dyDescent="0.25">
      <c r="E542" s="2">
        <v>38985</v>
      </c>
      <c r="F542">
        <v>1.94</v>
      </c>
      <c r="G542" s="2">
        <v>39028</v>
      </c>
      <c r="H542">
        <v>2.06</v>
      </c>
      <c r="I542" s="2">
        <v>39024</v>
      </c>
      <c r="J542">
        <v>2.2524999999999999</v>
      </c>
      <c r="K542" s="2">
        <v>39023</v>
      </c>
      <c r="L542">
        <v>2.3149999999999999</v>
      </c>
      <c r="M542" s="2">
        <v>39024</v>
      </c>
      <c r="N542">
        <v>2.5049999999999999</v>
      </c>
      <c r="O542" s="2">
        <v>39027</v>
      </c>
      <c r="P542">
        <v>2.5575000000000001</v>
      </c>
      <c r="Q542" s="2">
        <v>39027</v>
      </c>
      <c r="R542">
        <v>2.605</v>
      </c>
      <c r="S542" s="2">
        <v>39024</v>
      </c>
      <c r="T542">
        <v>2.61</v>
      </c>
      <c r="U542" s="2">
        <v>39023</v>
      </c>
      <c r="V542">
        <v>2.5249999999999999</v>
      </c>
      <c r="W542" s="2">
        <v>38978</v>
      </c>
      <c r="X542">
        <v>2.7974999999999999</v>
      </c>
      <c r="Y542" s="2">
        <v>39023</v>
      </c>
      <c r="Z542">
        <v>2.7349999999999999</v>
      </c>
      <c r="AA542" s="2">
        <v>39027</v>
      </c>
      <c r="AB542">
        <v>2.8275000000000001</v>
      </c>
      <c r="AC542" s="2">
        <v>39029</v>
      </c>
      <c r="AD542">
        <v>3.02</v>
      </c>
      <c r="AE542" s="2">
        <v>39030</v>
      </c>
      <c r="AF542">
        <v>3.13</v>
      </c>
    </row>
    <row r="543" spans="5:32" x14ac:dyDescent="0.25">
      <c r="E543" s="2">
        <v>38986</v>
      </c>
      <c r="F543">
        <v>1.94</v>
      </c>
      <c r="G543" s="2">
        <v>39029</v>
      </c>
      <c r="H543">
        <v>2.0550000000000002</v>
      </c>
      <c r="I543" s="2">
        <v>39027</v>
      </c>
      <c r="J543">
        <v>2.29</v>
      </c>
      <c r="K543" s="2">
        <v>39024</v>
      </c>
      <c r="L543">
        <v>2.3774999999999999</v>
      </c>
      <c r="M543" s="2">
        <v>39027</v>
      </c>
      <c r="N543">
        <v>2.5350000000000001</v>
      </c>
      <c r="O543" s="2">
        <v>39028</v>
      </c>
      <c r="P543">
        <v>2.5449999999999999</v>
      </c>
      <c r="Q543" s="2">
        <v>39028</v>
      </c>
      <c r="R543">
        <v>2.5925000000000002</v>
      </c>
      <c r="S543" s="2">
        <v>39027</v>
      </c>
      <c r="T543">
        <v>2.585</v>
      </c>
      <c r="U543" s="2">
        <v>39024</v>
      </c>
      <c r="V543">
        <v>2.6574999999999998</v>
      </c>
      <c r="W543" s="2">
        <v>38979</v>
      </c>
      <c r="X543">
        <v>2.75</v>
      </c>
      <c r="Y543" s="2">
        <v>39024</v>
      </c>
      <c r="Z543">
        <v>2.7374999999999998</v>
      </c>
      <c r="AA543" s="2">
        <v>39028</v>
      </c>
      <c r="AB543">
        <v>2.81</v>
      </c>
      <c r="AC543" s="2">
        <v>39030</v>
      </c>
      <c r="AD543">
        <v>3.02</v>
      </c>
      <c r="AE543" s="2">
        <v>39031</v>
      </c>
      <c r="AF543">
        <v>3.05</v>
      </c>
    </row>
    <row r="544" spans="5:32" x14ac:dyDescent="0.25">
      <c r="E544" s="2">
        <v>38987</v>
      </c>
      <c r="F544">
        <v>1.9300000000000002</v>
      </c>
      <c r="G544" s="2">
        <v>39030</v>
      </c>
      <c r="H544">
        <v>2.1150000000000002</v>
      </c>
      <c r="I544" s="2">
        <v>39028</v>
      </c>
      <c r="J544">
        <v>2.2800000000000002</v>
      </c>
      <c r="K544" s="2">
        <v>39027</v>
      </c>
      <c r="L544">
        <v>2.415</v>
      </c>
      <c r="M544" s="2">
        <v>39028</v>
      </c>
      <c r="N544">
        <v>2.5024999999999999</v>
      </c>
      <c r="O544" s="2">
        <v>39029</v>
      </c>
      <c r="P544">
        <v>2.5449999999999999</v>
      </c>
      <c r="Q544" s="2">
        <v>39029</v>
      </c>
      <c r="R544">
        <v>2.5975000000000001</v>
      </c>
      <c r="S544" s="2">
        <v>39028</v>
      </c>
      <c r="T544">
        <v>2.625</v>
      </c>
      <c r="U544" s="2">
        <v>39027</v>
      </c>
      <c r="V544">
        <v>2.6775000000000002</v>
      </c>
      <c r="W544" s="2">
        <v>38980</v>
      </c>
      <c r="X544">
        <v>2.7175000000000002</v>
      </c>
      <c r="Y544" s="2">
        <v>39027</v>
      </c>
      <c r="Z544">
        <v>2.7675000000000001</v>
      </c>
      <c r="AA544" s="2">
        <v>39029</v>
      </c>
      <c r="AB544">
        <v>2.8275000000000001</v>
      </c>
      <c r="AC544" s="2">
        <v>39031</v>
      </c>
      <c r="AD544">
        <v>3.01</v>
      </c>
      <c r="AE544" s="2">
        <v>39034</v>
      </c>
      <c r="AF544">
        <v>3.03</v>
      </c>
    </row>
    <row r="545" spans="5:32" x14ac:dyDescent="0.25">
      <c r="E545" s="2">
        <v>38988</v>
      </c>
      <c r="F545">
        <v>1.9300000000000002</v>
      </c>
      <c r="G545" s="2">
        <v>39031</v>
      </c>
      <c r="H545">
        <v>2.0924999999999998</v>
      </c>
      <c r="I545" s="2">
        <v>39029</v>
      </c>
      <c r="J545">
        <v>2.2725</v>
      </c>
      <c r="K545" s="2">
        <v>39028</v>
      </c>
      <c r="L545">
        <v>2.3925000000000001</v>
      </c>
      <c r="M545" s="2">
        <v>39029</v>
      </c>
      <c r="N545">
        <v>2.4975000000000001</v>
      </c>
      <c r="O545" s="2">
        <v>39030</v>
      </c>
      <c r="P545">
        <v>2.5449999999999999</v>
      </c>
      <c r="Q545" s="2">
        <v>39030</v>
      </c>
      <c r="R545">
        <v>2.6074999999999999</v>
      </c>
      <c r="S545" s="2">
        <v>39029</v>
      </c>
      <c r="T545">
        <v>2.625</v>
      </c>
      <c r="U545" s="2">
        <v>39028</v>
      </c>
      <c r="V545">
        <v>2.67</v>
      </c>
      <c r="W545" s="2">
        <v>38981</v>
      </c>
      <c r="X545">
        <v>2.6349999999999998</v>
      </c>
      <c r="Y545" s="2">
        <v>39028</v>
      </c>
      <c r="Z545">
        <v>2.7549999999999999</v>
      </c>
      <c r="AA545" s="2">
        <v>39030</v>
      </c>
      <c r="AB545">
        <v>2.8374999999999999</v>
      </c>
      <c r="AC545" s="2">
        <v>39034</v>
      </c>
      <c r="AD545">
        <v>3</v>
      </c>
      <c r="AE545" s="2">
        <v>39035</v>
      </c>
      <c r="AF545">
        <v>3.06</v>
      </c>
    </row>
    <row r="546" spans="5:32" x14ac:dyDescent="0.25">
      <c r="E546" s="2">
        <v>38989</v>
      </c>
      <c r="F546">
        <v>2.13</v>
      </c>
      <c r="G546" s="2">
        <v>39034</v>
      </c>
      <c r="H546">
        <v>2.08</v>
      </c>
      <c r="I546" s="2">
        <v>39030</v>
      </c>
      <c r="J546">
        <v>2.3050000000000002</v>
      </c>
      <c r="K546" s="2">
        <v>39029</v>
      </c>
      <c r="L546">
        <v>2.395</v>
      </c>
      <c r="M546" s="2">
        <v>39030</v>
      </c>
      <c r="N546">
        <v>2.5074999999999998</v>
      </c>
      <c r="O546" s="2">
        <v>39031</v>
      </c>
      <c r="P546">
        <v>2.5324999999999998</v>
      </c>
      <c r="Q546" s="2">
        <v>39031</v>
      </c>
      <c r="R546">
        <v>2.5825</v>
      </c>
      <c r="S546" s="2">
        <v>39030</v>
      </c>
      <c r="T546">
        <v>2.6324999999999998</v>
      </c>
      <c r="U546" s="2">
        <v>39029</v>
      </c>
      <c r="V546">
        <v>2.6724999999999999</v>
      </c>
      <c r="W546" s="2">
        <v>38982</v>
      </c>
      <c r="X546">
        <v>2.6875</v>
      </c>
      <c r="Y546" s="2">
        <v>39029</v>
      </c>
      <c r="Z546">
        <v>2.7625000000000002</v>
      </c>
      <c r="AA546" s="2">
        <v>39031</v>
      </c>
      <c r="AB546">
        <v>2.81</v>
      </c>
      <c r="AC546" s="2">
        <v>39035</v>
      </c>
      <c r="AD546">
        <v>2.99</v>
      </c>
      <c r="AE546" s="2">
        <v>39036</v>
      </c>
      <c r="AF546">
        <v>3.07</v>
      </c>
    </row>
    <row r="547" spans="5:32" x14ac:dyDescent="0.25">
      <c r="E547" s="2">
        <v>38992</v>
      </c>
      <c r="F547">
        <v>1.9</v>
      </c>
      <c r="G547" s="2">
        <v>39035</v>
      </c>
      <c r="H547">
        <v>2.0449999999999999</v>
      </c>
      <c r="I547" s="2">
        <v>39031</v>
      </c>
      <c r="J547">
        <v>2.2850000000000001</v>
      </c>
      <c r="K547" s="2">
        <v>39030</v>
      </c>
      <c r="L547">
        <v>2.4074999999999998</v>
      </c>
      <c r="M547" s="2">
        <v>39031</v>
      </c>
      <c r="N547">
        <v>2.4874999999999998</v>
      </c>
      <c r="O547" s="2">
        <v>39034</v>
      </c>
      <c r="P547">
        <v>2.52</v>
      </c>
      <c r="Q547" s="2">
        <v>39034</v>
      </c>
      <c r="R547">
        <v>2.5724999999999998</v>
      </c>
      <c r="S547" s="2">
        <v>39031</v>
      </c>
      <c r="T547">
        <v>2.61</v>
      </c>
      <c r="U547" s="2">
        <v>39030</v>
      </c>
      <c r="V547">
        <v>2.6825000000000001</v>
      </c>
      <c r="W547" s="2">
        <v>38985</v>
      </c>
      <c r="X547">
        <v>2.7</v>
      </c>
      <c r="Y547" s="2">
        <v>39030</v>
      </c>
      <c r="Z547">
        <v>2.7675000000000001</v>
      </c>
      <c r="AA547" s="2">
        <v>39034</v>
      </c>
      <c r="AB547">
        <v>2.7725</v>
      </c>
      <c r="AC547" s="2">
        <v>39036</v>
      </c>
      <c r="AD547">
        <v>2.99</v>
      </c>
      <c r="AE547" s="2">
        <v>39037</v>
      </c>
      <c r="AF547">
        <v>3.03</v>
      </c>
    </row>
    <row r="548" spans="5:32" x14ac:dyDescent="0.25">
      <c r="E548" s="2">
        <v>38993</v>
      </c>
      <c r="F548">
        <v>1.8599999999999999</v>
      </c>
      <c r="G548" s="2">
        <v>39036</v>
      </c>
      <c r="H548">
        <v>2.0750000000000002</v>
      </c>
      <c r="I548" s="2">
        <v>39034</v>
      </c>
      <c r="J548">
        <v>2.2850000000000001</v>
      </c>
      <c r="K548" s="2">
        <v>39031</v>
      </c>
      <c r="L548">
        <v>2.3875000000000002</v>
      </c>
      <c r="M548" s="2">
        <v>39034</v>
      </c>
      <c r="N548">
        <v>2.4725000000000001</v>
      </c>
      <c r="O548" s="2">
        <v>39035</v>
      </c>
      <c r="P548">
        <v>2.5125000000000002</v>
      </c>
      <c r="Q548" s="2">
        <v>39035</v>
      </c>
      <c r="R548">
        <v>2.5575000000000001</v>
      </c>
      <c r="S548" s="2">
        <v>39034</v>
      </c>
      <c r="T548">
        <v>2.5874999999999999</v>
      </c>
      <c r="U548" s="2">
        <v>39031</v>
      </c>
      <c r="V548">
        <v>2.6574999999999998</v>
      </c>
      <c r="W548" s="2">
        <v>38986</v>
      </c>
      <c r="X548">
        <v>2.7025000000000001</v>
      </c>
      <c r="Y548" s="2">
        <v>39031</v>
      </c>
      <c r="Z548">
        <v>2.75</v>
      </c>
      <c r="AA548" s="2">
        <v>39035</v>
      </c>
      <c r="AB548">
        <v>2.7850000000000001</v>
      </c>
      <c r="AC548" s="2">
        <v>39037</v>
      </c>
      <c r="AD548">
        <v>2.95</v>
      </c>
      <c r="AE548" s="2">
        <v>39038</v>
      </c>
      <c r="AF548">
        <v>3.02</v>
      </c>
    </row>
    <row r="549" spans="5:32" x14ac:dyDescent="0.25">
      <c r="E549" s="2">
        <v>38994</v>
      </c>
      <c r="F549">
        <v>1.79</v>
      </c>
      <c r="G549" s="2">
        <v>39037</v>
      </c>
      <c r="H549">
        <v>1.9325000000000001</v>
      </c>
      <c r="I549" s="2">
        <v>39035</v>
      </c>
      <c r="J549">
        <v>2.2524999999999999</v>
      </c>
      <c r="K549" s="2">
        <v>39034</v>
      </c>
      <c r="L549">
        <v>2.38</v>
      </c>
      <c r="M549" s="2">
        <v>39035</v>
      </c>
      <c r="N549">
        <v>2.4575</v>
      </c>
      <c r="O549" s="2">
        <v>39036</v>
      </c>
      <c r="P549">
        <v>2.5625</v>
      </c>
      <c r="Q549" s="2">
        <v>39036</v>
      </c>
      <c r="R549">
        <v>2.6124999999999998</v>
      </c>
      <c r="S549" s="2">
        <v>39035</v>
      </c>
      <c r="T549">
        <v>2.5825</v>
      </c>
      <c r="U549" s="2">
        <v>39034</v>
      </c>
      <c r="V549">
        <v>2.6349999999999998</v>
      </c>
      <c r="W549" s="2">
        <v>38987</v>
      </c>
      <c r="X549">
        <v>2.7250000000000001</v>
      </c>
      <c r="Y549" s="2">
        <v>39034</v>
      </c>
      <c r="Z549">
        <v>2.7124999999999999</v>
      </c>
      <c r="AA549" s="2">
        <v>39036</v>
      </c>
      <c r="AB549">
        <v>2.8125</v>
      </c>
      <c r="AC549" s="2">
        <v>39038</v>
      </c>
      <c r="AD549">
        <v>2.93</v>
      </c>
      <c r="AE549" s="2">
        <v>39041</v>
      </c>
      <c r="AF549">
        <v>3.01</v>
      </c>
    </row>
    <row r="550" spans="5:32" x14ac:dyDescent="0.25">
      <c r="E550" s="2">
        <v>38995</v>
      </c>
      <c r="F550">
        <v>1.85</v>
      </c>
      <c r="G550" s="2">
        <v>39038</v>
      </c>
      <c r="H550">
        <v>1.94</v>
      </c>
      <c r="I550" s="2">
        <v>39036</v>
      </c>
      <c r="J550">
        <v>2.2974999999999999</v>
      </c>
      <c r="K550" s="2">
        <v>39035</v>
      </c>
      <c r="L550">
        <v>2.3725000000000001</v>
      </c>
      <c r="M550" s="2">
        <v>39036</v>
      </c>
      <c r="N550">
        <v>2.4975000000000001</v>
      </c>
      <c r="O550" s="2">
        <v>39037</v>
      </c>
      <c r="P550">
        <v>2.4525000000000001</v>
      </c>
      <c r="Q550" s="2">
        <v>39037</v>
      </c>
      <c r="R550">
        <v>2.4975000000000001</v>
      </c>
      <c r="S550" s="2">
        <v>39036</v>
      </c>
      <c r="T550">
        <v>2.6225000000000001</v>
      </c>
      <c r="U550" s="2">
        <v>39035</v>
      </c>
      <c r="V550">
        <v>2.6324999999999998</v>
      </c>
      <c r="W550" s="2">
        <v>38988</v>
      </c>
      <c r="X550">
        <v>2.7374999999999998</v>
      </c>
      <c r="Y550" s="2">
        <v>39035</v>
      </c>
      <c r="Z550">
        <v>2.7124999999999999</v>
      </c>
      <c r="AA550" s="2">
        <v>39037</v>
      </c>
      <c r="AB550">
        <v>2.7475000000000001</v>
      </c>
      <c r="AC550" s="2">
        <v>39041</v>
      </c>
      <c r="AD550">
        <v>2.91</v>
      </c>
      <c r="AE550" s="2">
        <v>39042</v>
      </c>
      <c r="AF550">
        <v>3</v>
      </c>
    </row>
    <row r="551" spans="5:32" x14ac:dyDescent="0.25">
      <c r="E551" s="2">
        <v>38996</v>
      </c>
      <c r="F551">
        <v>1.81</v>
      </c>
      <c r="G551" s="2">
        <v>39041</v>
      </c>
      <c r="H551">
        <v>2.0175000000000001</v>
      </c>
      <c r="I551" s="2">
        <v>39037</v>
      </c>
      <c r="J551">
        <v>2.1924999999999999</v>
      </c>
      <c r="K551" s="2">
        <v>39036</v>
      </c>
      <c r="L551">
        <v>2.4074999999999998</v>
      </c>
      <c r="M551" s="2">
        <v>39037</v>
      </c>
      <c r="N551">
        <v>2.3849999999999998</v>
      </c>
      <c r="O551" s="2">
        <v>39038</v>
      </c>
      <c r="P551">
        <v>2.4449999999999998</v>
      </c>
      <c r="Q551" s="2">
        <v>39038</v>
      </c>
      <c r="R551">
        <v>2.4849999999999999</v>
      </c>
      <c r="S551" s="2">
        <v>39037</v>
      </c>
      <c r="T551">
        <v>2.5225</v>
      </c>
      <c r="U551" s="2">
        <v>39036</v>
      </c>
      <c r="V551">
        <v>2.6775000000000002</v>
      </c>
      <c r="W551" s="2">
        <v>38989</v>
      </c>
      <c r="X551">
        <v>2.7250000000000001</v>
      </c>
      <c r="Y551" s="2">
        <v>39036</v>
      </c>
      <c r="Z551">
        <v>2.7475000000000001</v>
      </c>
      <c r="AA551" s="2">
        <v>39038</v>
      </c>
      <c r="AB551">
        <v>2.81</v>
      </c>
      <c r="AC551" s="2">
        <v>39042</v>
      </c>
      <c r="AD551">
        <v>2.91</v>
      </c>
      <c r="AE551" s="2">
        <v>39043</v>
      </c>
      <c r="AF551">
        <v>2.99</v>
      </c>
    </row>
    <row r="552" spans="5:32" x14ac:dyDescent="0.25">
      <c r="E552" s="2">
        <v>38999</v>
      </c>
      <c r="F552">
        <v>1.99</v>
      </c>
      <c r="G552" s="2">
        <v>39042</v>
      </c>
      <c r="H552">
        <v>2.0975000000000001</v>
      </c>
      <c r="I552" s="2">
        <v>39038</v>
      </c>
      <c r="J552">
        <v>2.0499999999999998</v>
      </c>
      <c r="K552" s="2">
        <v>39037</v>
      </c>
      <c r="L552">
        <v>2.3075000000000001</v>
      </c>
      <c r="M552" s="2">
        <v>39038</v>
      </c>
      <c r="N552">
        <v>2.395</v>
      </c>
      <c r="O552" s="2">
        <v>39041</v>
      </c>
      <c r="P552">
        <v>2.5300000000000002</v>
      </c>
      <c r="Q552" s="2">
        <v>39041</v>
      </c>
      <c r="R552">
        <v>2.5125000000000002</v>
      </c>
      <c r="S552" s="2">
        <v>39038</v>
      </c>
      <c r="T552">
        <v>2.5249999999999999</v>
      </c>
      <c r="U552" s="2">
        <v>39037</v>
      </c>
      <c r="V552">
        <v>2.585</v>
      </c>
      <c r="W552" s="2">
        <v>38992</v>
      </c>
      <c r="X552">
        <v>2.7075</v>
      </c>
      <c r="Y552" s="2">
        <v>39037</v>
      </c>
      <c r="Z552">
        <v>2.6724999999999999</v>
      </c>
      <c r="AA552" s="2">
        <v>39041</v>
      </c>
      <c r="AB552">
        <v>2.74</v>
      </c>
      <c r="AC552" s="2">
        <v>39043</v>
      </c>
      <c r="AD552">
        <v>2.9</v>
      </c>
      <c r="AE552" s="2">
        <v>39044</v>
      </c>
      <c r="AF552">
        <v>2.85</v>
      </c>
    </row>
    <row r="553" spans="5:32" x14ac:dyDescent="0.25">
      <c r="E553" s="2">
        <v>39000</v>
      </c>
      <c r="F553">
        <v>1.85</v>
      </c>
      <c r="G553" s="2">
        <v>39043</v>
      </c>
      <c r="H553">
        <v>2.1150000000000002</v>
      </c>
      <c r="I553" s="2">
        <v>39041</v>
      </c>
      <c r="J553">
        <v>2.2124999999999999</v>
      </c>
      <c r="K553" s="2">
        <v>39038</v>
      </c>
      <c r="L553">
        <v>2.2200000000000002</v>
      </c>
      <c r="M553" s="2">
        <v>39041</v>
      </c>
      <c r="N553">
        <v>2.4224999999999999</v>
      </c>
      <c r="O553" s="2">
        <v>39042</v>
      </c>
      <c r="P553">
        <v>2.4775</v>
      </c>
      <c r="Q553" s="2">
        <v>39042</v>
      </c>
      <c r="R553">
        <v>2.4900000000000002</v>
      </c>
      <c r="S553" s="2">
        <v>39041</v>
      </c>
      <c r="T553">
        <v>2.5449999999999999</v>
      </c>
      <c r="U553" s="2">
        <v>39038</v>
      </c>
      <c r="V553">
        <v>2.5649999999999999</v>
      </c>
      <c r="W553" s="2">
        <v>38993</v>
      </c>
      <c r="X553">
        <v>2.69</v>
      </c>
      <c r="Y553" s="2">
        <v>39038</v>
      </c>
      <c r="Z553">
        <v>2.69</v>
      </c>
      <c r="AA553" s="2">
        <v>39042</v>
      </c>
      <c r="AB553">
        <v>2.73</v>
      </c>
      <c r="AC553" s="2">
        <v>39044</v>
      </c>
      <c r="AD553">
        <v>2.85</v>
      </c>
      <c r="AE553" s="2">
        <v>39045</v>
      </c>
      <c r="AF553">
        <v>3.01</v>
      </c>
    </row>
    <row r="554" spans="5:32" x14ac:dyDescent="0.25">
      <c r="E554" s="2">
        <v>39001</v>
      </c>
      <c r="F554">
        <v>1.8599999999999999</v>
      </c>
      <c r="G554" s="2">
        <v>39044</v>
      </c>
      <c r="H554">
        <v>1.825</v>
      </c>
      <c r="I554" s="2">
        <v>39042</v>
      </c>
      <c r="J554">
        <v>2.2749999999999999</v>
      </c>
      <c r="K554" s="2">
        <v>39041</v>
      </c>
      <c r="L554">
        <v>2.3275000000000001</v>
      </c>
      <c r="M554" s="2">
        <v>39042</v>
      </c>
      <c r="N554">
        <v>2.4449999999999998</v>
      </c>
      <c r="O554" s="2">
        <v>39043</v>
      </c>
      <c r="P554">
        <v>2.4975000000000001</v>
      </c>
      <c r="Q554" s="2">
        <v>39043</v>
      </c>
      <c r="R554">
        <v>2.4925000000000002</v>
      </c>
      <c r="S554" s="2">
        <v>39042</v>
      </c>
      <c r="T554">
        <v>2.54</v>
      </c>
      <c r="U554" s="2">
        <v>39041</v>
      </c>
      <c r="V554">
        <v>2.59</v>
      </c>
      <c r="W554" s="2">
        <v>38994</v>
      </c>
      <c r="X554">
        <v>2.6749999999999998</v>
      </c>
      <c r="Y554" s="2">
        <v>39041</v>
      </c>
      <c r="Z554">
        <v>2.6625000000000001</v>
      </c>
      <c r="AA554" s="2">
        <v>39043</v>
      </c>
      <c r="AB554">
        <v>2.7374999999999998</v>
      </c>
      <c r="AC554" s="2">
        <v>39045</v>
      </c>
      <c r="AD554">
        <v>2.92</v>
      </c>
      <c r="AE554" s="2">
        <v>39048</v>
      </c>
      <c r="AF554">
        <v>3.01</v>
      </c>
    </row>
    <row r="555" spans="5:32" x14ac:dyDescent="0.25">
      <c r="E555" s="2">
        <v>39002</v>
      </c>
      <c r="F555">
        <v>1.8399999999999999</v>
      </c>
      <c r="G555" s="2">
        <v>39045</v>
      </c>
      <c r="H555">
        <v>2.125</v>
      </c>
      <c r="I555" s="2">
        <v>39043</v>
      </c>
      <c r="J555">
        <v>2.16</v>
      </c>
      <c r="K555" s="2">
        <v>39042</v>
      </c>
      <c r="L555">
        <v>2.3725000000000001</v>
      </c>
      <c r="M555" s="2">
        <v>39043</v>
      </c>
      <c r="N555">
        <v>2.4550000000000001</v>
      </c>
      <c r="O555" s="2">
        <v>39044</v>
      </c>
      <c r="P555">
        <v>2.4900000000000002</v>
      </c>
      <c r="Q555" s="2">
        <v>39044</v>
      </c>
      <c r="R555">
        <v>2.56</v>
      </c>
      <c r="S555" s="2">
        <v>39043</v>
      </c>
      <c r="T555">
        <v>2.54</v>
      </c>
      <c r="U555" s="2">
        <v>39042</v>
      </c>
      <c r="V555">
        <v>2.58</v>
      </c>
      <c r="W555" s="2">
        <v>38995</v>
      </c>
      <c r="X555">
        <v>2.6825000000000001</v>
      </c>
      <c r="Y555" s="2">
        <v>39042</v>
      </c>
      <c r="Z555">
        <v>2.6625000000000001</v>
      </c>
      <c r="AA555" s="2">
        <v>39044</v>
      </c>
      <c r="AB555">
        <v>2.77</v>
      </c>
      <c r="AC555" s="2">
        <v>39048</v>
      </c>
      <c r="AD555">
        <v>2.92</v>
      </c>
      <c r="AE555" s="2">
        <v>39049</v>
      </c>
      <c r="AF555">
        <v>2.98</v>
      </c>
    </row>
    <row r="556" spans="5:32" x14ac:dyDescent="0.25">
      <c r="E556" s="2">
        <v>39003</v>
      </c>
      <c r="F556">
        <v>1.81</v>
      </c>
      <c r="G556" s="2">
        <v>39048</v>
      </c>
      <c r="H556">
        <v>2.2625000000000002</v>
      </c>
      <c r="I556" s="2">
        <v>39044</v>
      </c>
      <c r="J556">
        <v>2.2000000000000002</v>
      </c>
      <c r="K556" s="2">
        <v>39043</v>
      </c>
      <c r="L556">
        <v>2.27</v>
      </c>
      <c r="M556" s="2">
        <v>39044</v>
      </c>
      <c r="N556">
        <v>2.4900000000000002</v>
      </c>
      <c r="O556" s="2">
        <v>39045</v>
      </c>
      <c r="P556">
        <v>2.5175000000000001</v>
      </c>
      <c r="Q556" s="2">
        <v>39045</v>
      </c>
      <c r="R556">
        <v>2.5150000000000001</v>
      </c>
      <c r="S556" s="2">
        <v>39044</v>
      </c>
      <c r="T556">
        <v>2.62</v>
      </c>
      <c r="U556" s="2">
        <v>39043</v>
      </c>
      <c r="V556">
        <v>2.5674999999999999</v>
      </c>
      <c r="W556" s="2">
        <v>38996</v>
      </c>
      <c r="X556">
        <v>2.69</v>
      </c>
      <c r="Y556" s="2">
        <v>39043</v>
      </c>
      <c r="Z556">
        <v>2.68</v>
      </c>
      <c r="AA556" s="2">
        <v>39045</v>
      </c>
      <c r="AB556">
        <v>2.82</v>
      </c>
      <c r="AC556" s="2">
        <v>39049</v>
      </c>
      <c r="AD556">
        <v>2.89</v>
      </c>
      <c r="AE556" s="2">
        <v>39050</v>
      </c>
      <c r="AF556">
        <v>2.98</v>
      </c>
    </row>
    <row r="557" spans="5:32" x14ac:dyDescent="0.25">
      <c r="E557" s="2">
        <v>39006</v>
      </c>
      <c r="F557">
        <v>1.8199999999999998</v>
      </c>
      <c r="G557" s="2">
        <v>39049</v>
      </c>
      <c r="H557">
        <v>2.2425000000000002</v>
      </c>
      <c r="I557" s="2">
        <v>39045</v>
      </c>
      <c r="J557">
        <v>2.3050000000000002</v>
      </c>
      <c r="K557" s="2">
        <v>39044</v>
      </c>
      <c r="L557">
        <v>2.46</v>
      </c>
      <c r="M557" s="2">
        <v>39045</v>
      </c>
      <c r="N557">
        <v>2.4824999999999999</v>
      </c>
      <c r="O557" s="2">
        <v>39048</v>
      </c>
      <c r="P557">
        <v>2.5249999999999999</v>
      </c>
      <c r="Q557" s="2">
        <v>39048</v>
      </c>
      <c r="R557">
        <v>2.5625</v>
      </c>
      <c r="S557" s="2">
        <v>39045</v>
      </c>
      <c r="T557">
        <v>2.6074999999999999</v>
      </c>
      <c r="U557" s="2">
        <v>39044</v>
      </c>
      <c r="V557">
        <v>2.65</v>
      </c>
      <c r="W557" s="2">
        <v>38999</v>
      </c>
      <c r="X557">
        <v>2.8</v>
      </c>
      <c r="Y557" s="2">
        <v>39044</v>
      </c>
      <c r="Z557">
        <v>2.7199999999999998</v>
      </c>
      <c r="AA557" s="2">
        <v>39048</v>
      </c>
      <c r="AB557">
        <v>2.7675000000000001</v>
      </c>
      <c r="AC557" s="2">
        <v>39050</v>
      </c>
      <c r="AD557">
        <v>2.89</v>
      </c>
      <c r="AE557" s="2">
        <v>39051</v>
      </c>
      <c r="AF557">
        <v>2.99</v>
      </c>
    </row>
    <row r="558" spans="5:32" x14ac:dyDescent="0.25">
      <c r="E558" s="2">
        <v>39007</v>
      </c>
      <c r="F558">
        <v>1.8</v>
      </c>
      <c r="G558" s="2">
        <v>39050</v>
      </c>
      <c r="H558">
        <v>2.4175</v>
      </c>
      <c r="I558" s="2">
        <v>39048</v>
      </c>
      <c r="J558">
        <v>2.3925000000000001</v>
      </c>
      <c r="K558" s="2">
        <v>39045</v>
      </c>
      <c r="L558">
        <v>2.3849999999999998</v>
      </c>
      <c r="M558" s="2">
        <v>39048</v>
      </c>
      <c r="N558">
        <v>2.5</v>
      </c>
      <c r="O558" s="2">
        <v>39049</v>
      </c>
      <c r="P558">
        <v>2.4975000000000001</v>
      </c>
      <c r="Q558" s="2">
        <v>39049</v>
      </c>
      <c r="R558">
        <v>2.5274999999999999</v>
      </c>
      <c r="S558" s="2">
        <v>39048</v>
      </c>
      <c r="T558">
        <v>2.5925000000000002</v>
      </c>
      <c r="U558" s="2">
        <v>39045</v>
      </c>
      <c r="V558">
        <v>2.5750000000000002</v>
      </c>
      <c r="W558" s="2">
        <v>39000</v>
      </c>
      <c r="X558">
        <v>2.7374999999999998</v>
      </c>
      <c r="Y558" s="2">
        <v>39045</v>
      </c>
      <c r="Z558">
        <v>2.7425000000000002</v>
      </c>
      <c r="AA558" s="2">
        <v>39049</v>
      </c>
      <c r="AB558">
        <v>2.7275</v>
      </c>
      <c r="AC558" s="2">
        <v>39051</v>
      </c>
      <c r="AD558">
        <v>2.87</v>
      </c>
      <c r="AE558" s="2">
        <v>39052</v>
      </c>
      <c r="AF558">
        <v>3.0600999999999998</v>
      </c>
    </row>
    <row r="559" spans="5:32" x14ac:dyDescent="0.25">
      <c r="E559" s="2">
        <v>39008</v>
      </c>
      <c r="F559">
        <v>1.73</v>
      </c>
      <c r="G559" s="2">
        <v>39051</v>
      </c>
      <c r="H559">
        <v>2.2824999999999998</v>
      </c>
      <c r="I559" s="2">
        <v>39049</v>
      </c>
      <c r="J559">
        <v>2.3449999999999998</v>
      </c>
      <c r="K559" s="2">
        <v>39048</v>
      </c>
      <c r="L559">
        <v>2.4474999999999998</v>
      </c>
      <c r="M559" s="2">
        <v>39049</v>
      </c>
      <c r="N559">
        <v>2.4725000000000001</v>
      </c>
      <c r="O559" s="2">
        <v>39050</v>
      </c>
      <c r="P559">
        <v>2.5724999999999998</v>
      </c>
      <c r="Q559" s="2">
        <v>39050</v>
      </c>
      <c r="R559">
        <v>2.5874999999999999</v>
      </c>
      <c r="S559" s="2">
        <v>39049</v>
      </c>
      <c r="T559">
        <v>2.5474999999999999</v>
      </c>
      <c r="U559" s="2">
        <v>39048</v>
      </c>
      <c r="V559">
        <v>2.6225000000000001</v>
      </c>
      <c r="W559" s="2">
        <v>39001</v>
      </c>
      <c r="X559">
        <v>2.7025000000000001</v>
      </c>
      <c r="Y559" s="2">
        <v>39048</v>
      </c>
      <c r="Z559">
        <v>2.6924999999999999</v>
      </c>
      <c r="AA559" s="2">
        <v>39050</v>
      </c>
      <c r="AB559">
        <v>2.7675000000000001</v>
      </c>
      <c r="AC559" s="2">
        <v>39052</v>
      </c>
      <c r="AD559">
        <v>2.9600999999999997</v>
      </c>
      <c r="AE559" s="2">
        <v>39055</v>
      </c>
      <c r="AF559">
        <v>2.95</v>
      </c>
    </row>
    <row r="560" spans="5:32" x14ac:dyDescent="0.25">
      <c r="E560" s="2">
        <v>39009</v>
      </c>
      <c r="F560">
        <v>1.74</v>
      </c>
      <c r="G560" s="2">
        <v>39052</v>
      </c>
      <c r="H560">
        <v>2.3915000000000002</v>
      </c>
      <c r="I560" s="2">
        <v>39050</v>
      </c>
      <c r="J560">
        <v>2.4925000000000002</v>
      </c>
      <c r="K560" s="2">
        <v>39049</v>
      </c>
      <c r="L560">
        <v>2.38</v>
      </c>
      <c r="M560" s="2">
        <v>39050</v>
      </c>
      <c r="N560">
        <v>2.5125000000000002</v>
      </c>
      <c r="O560" s="2">
        <v>39051</v>
      </c>
      <c r="P560">
        <v>2.5449999999999999</v>
      </c>
      <c r="Q560" s="2">
        <v>39051</v>
      </c>
      <c r="R560">
        <v>2.5525000000000002</v>
      </c>
      <c r="S560" s="2">
        <v>39050</v>
      </c>
      <c r="T560">
        <v>2.6025</v>
      </c>
      <c r="U560" s="2">
        <v>39049</v>
      </c>
      <c r="V560">
        <v>2.5874999999999999</v>
      </c>
      <c r="W560" s="2">
        <v>39002</v>
      </c>
      <c r="X560">
        <v>2.7</v>
      </c>
      <c r="Y560" s="2">
        <v>39049</v>
      </c>
      <c r="Z560">
        <v>2.6724999999999999</v>
      </c>
      <c r="AA560" s="2">
        <v>39051</v>
      </c>
      <c r="AB560">
        <v>2.7524999999999999</v>
      </c>
      <c r="AC560" s="2">
        <v>39055</v>
      </c>
      <c r="AD560">
        <v>2.86</v>
      </c>
      <c r="AE560" s="2">
        <v>39056</v>
      </c>
      <c r="AF560">
        <v>3.03</v>
      </c>
    </row>
    <row r="561" spans="5:32" x14ac:dyDescent="0.25">
      <c r="E561" s="2">
        <v>39010</v>
      </c>
      <c r="F561">
        <v>1.76</v>
      </c>
      <c r="G561" s="2">
        <v>39055</v>
      </c>
      <c r="H561">
        <v>2.3774999999999999</v>
      </c>
      <c r="I561" s="2">
        <v>39051</v>
      </c>
      <c r="J561">
        <v>2.4525000000000001</v>
      </c>
      <c r="K561" s="2">
        <v>39050</v>
      </c>
      <c r="L561">
        <v>2.5324999999999998</v>
      </c>
      <c r="M561" s="2">
        <v>39051</v>
      </c>
      <c r="N561">
        <v>2.4824999999999999</v>
      </c>
      <c r="O561" s="2">
        <v>39052</v>
      </c>
      <c r="P561">
        <v>2.5775000000000001</v>
      </c>
      <c r="Q561" s="2">
        <v>39052</v>
      </c>
      <c r="R561">
        <v>2.6257999999999999</v>
      </c>
      <c r="S561" s="2">
        <v>39051</v>
      </c>
      <c r="T561">
        <v>2.5775000000000001</v>
      </c>
      <c r="U561" s="2">
        <v>39050</v>
      </c>
      <c r="V561">
        <v>2.6425000000000001</v>
      </c>
      <c r="W561" s="2">
        <v>39003</v>
      </c>
      <c r="X561">
        <v>2.7050000000000001</v>
      </c>
      <c r="Y561" s="2">
        <v>39050</v>
      </c>
      <c r="Z561">
        <v>2.7124999999999999</v>
      </c>
      <c r="AA561" s="2">
        <v>39052</v>
      </c>
      <c r="AB561">
        <v>2.8212999999999999</v>
      </c>
      <c r="AC561" s="2">
        <v>39056</v>
      </c>
      <c r="AD561">
        <v>2.95</v>
      </c>
      <c r="AE561" s="2">
        <v>39057</v>
      </c>
      <c r="AF561">
        <v>2.9525000000000001</v>
      </c>
    </row>
    <row r="562" spans="5:32" x14ac:dyDescent="0.25">
      <c r="E562" s="2">
        <v>39013</v>
      </c>
      <c r="F562">
        <v>1.75</v>
      </c>
      <c r="G562" s="2">
        <v>39056</v>
      </c>
      <c r="H562">
        <v>2.4</v>
      </c>
      <c r="I562" s="2">
        <v>39052</v>
      </c>
      <c r="J562">
        <v>2.3773</v>
      </c>
      <c r="K562" s="2">
        <v>39051</v>
      </c>
      <c r="L562">
        <v>2.4874999999999998</v>
      </c>
      <c r="M562" s="2">
        <v>39052</v>
      </c>
      <c r="N562">
        <v>2.5150000000000001</v>
      </c>
      <c r="O562" s="2">
        <v>39055</v>
      </c>
      <c r="P562">
        <v>2.5375000000000001</v>
      </c>
      <c r="Q562" s="2">
        <v>39055</v>
      </c>
      <c r="R562">
        <v>2.5575000000000001</v>
      </c>
      <c r="S562" s="2">
        <v>39052</v>
      </c>
      <c r="T562">
        <v>2.6316000000000002</v>
      </c>
      <c r="U562" s="2">
        <v>39051</v>
      </c>
      <c r="V562">
        <v>2.6074999999999999</v>
      </c>
      <c r="W562" s="2">
        <v>39006</v>
      </c>
      <c r="X562">
        <v>2.7149999999999999</v>
      </c>
      <c r="Y562" s="2">
        <v>39051</v>
      </c>
      <c r="Z562">
        <v>2.6974999999999998</v>
      </c>
      <c r="AA562" s="2">
        <v>39055</v>
      </c>
      <c r="AB562">
        <v>2.7524999999999999</v>
      </c>
      <c r="AC562" s="2">
        <v>39057</v>
      </c>
      <c r="AD562">
        <v>2.8525</v>
      </c>
      <c r="AE562" s="2">
        <v>39058</v>
      </c>
      <c r="AF562">
        <v>2.9</v>
      </c>
    </row>
    <row r="563" spans="5:32" x14ac:dyDescent="0.25">
      <c r="E563" s="2">
        <v>39014</v>
      </c>
      <c r="F563">
        <v>1.78</v>
      </c>
      <c r="G563" s="2">
        <v>39057</v>
      </c>
      <c r="H563">
        <v>2.4624999999999999</v>
      </c>
      <c r="I563" s="2">
        <v>39055</v>
      </c>
      <c r="J563">
        <v>2.4175</v>
      </c>
      <c r="K563" s="2">
        <v>39052</v>
      </c>
      <c r="L563">
        <v>2.4670999999999998</v>
      </c>
      <c r="M563" s="2">
        <v>39055</v>
      </c>
      <c r="N563">
        <v>2.4474999999999998</v>
      </c>
      <c r="O563" s="2">
        <v>39056</v>
      </c>
      <c r="P563">
        <v>2.5150000000000001</v>
      </c>
      <c r="Q563" s="2">
        <v>39056</v>
      </c>
      <c r="R563">
        <v>2.58</v>
      </c>
      <c r="S563" s="2">
        <v>39055</v>
      </c>
      <c r="T563">
        <v>2.5825</v>
      </c>
      <c r="U563" s="2">
        <v>39052</v>
      </c>
      <c r="V563">
        <v>2.6427</v>
      </c>
      <c r="W563" s="2">
        <v>39007</v>
      </c>
      <c r="X563">
        <v>2.6625000000000001</v>
      </c>
      <c r="Y563" s="2">
        <v>39052</v>
      </c>
      <c r="Z563">
        <v>2.7275</v>
      </c>
      <c r="AA563" s="2">
        <v>39056</v>
      </c>
      <c r="AB563">
        <v>2.77</v>
      </c>
      <c r="AC563" s="2">
        <v>39058</v>
      </c>
      <c r="AD563">
        <v>2.8174999999999999</v>
      </c>
      <c r="AE563" s="2">
        <v>39059</v>
      </c>
      <c r="AF563">
        <v>2.96</v>
      </c>
    </row>
    <row r="564" spans="5:32" x14ac:dyDescent="0.25">
      <c r="E564" s="2">
        <v>39015</v>
      </c>
      <c r="F564">
        <v>1.8900000000000001</v>
      </c>
      <c r="G564" s="2">
        <v>39058</v>
      </c>
      <c r="H564">
        <v>2.4725000000000001</v>
      </c>
      <c r="I564" s="2">
        <v>39056</v>
      </c>
      <c r="J564">
        <v>2.395</v>
      </c>
      <c r="K564" s="2">
        <v>39055</v>
      </c>
      <c r="L564">
        <v>2.4874999999999998</v>
      </c>
      <c r="M564" s="2">
        <v>39056</v>
      </c>
      <c r="N564">
        <v>2.4649999999999999</v>
      </c>
      <c r="O564" s="2">
        <v>39057</v>
      </c>
      <c r="P564">
        <v>2.5674999999999999</v>
      </c>
      <c r="Q564" s="2">
        <v>39057</v>
      </c>
      <c r="R564">
        <v>2.5775000000000001</v>
      </c>
      <c r="S564" s="2">
        <v>39056</v>
      </c>
      <c r="T564">
        <v>2.605</v>
      </c>
      <c r="U564" s="2">
        <v>39055</v>
      </c>
      <c r="V564">
        <v>2.61</v>
      </c>
      <c r="W564" s="2">
        <v>39008</v>
      </c>
      <c r="X564">
        <v>2.6574999999999998</v>
      </c>
      <c r="Y564" s="2">
        <v>39055</v>
      </c>
      <c r="Z564">
        <v>2.6875</v>
      </c>
      <c r="AA564" s="2">
        <v>39057</v>
      </c>
      <c r="AB564">
        <v>2.7175000000000002</v>
      </c>
      <c r="AC564" s="2">
        <v>39059</v>
      </c>
      <c r="AD564">
        <v>2.88</v>
      </c>
      <c r="AE564" s="2">
        <v>39062</v>
      </c>
      <c r="AF564">
        <v>2.96</v>
      </c>
    </row>
    <row r="565" spans="5:32" x14ac:dyDescent="0.25">
      <c r="E565" s="2">
        <v>39016</v>
      </c>
      <c r="F565">
        <v>1.9</v>
      </c>
      <c r="G565" s="2">
        <v>39059</v>
      </c>
      <c r="H565">
        <v>2.4500000000000002</v>
      </c>
      <c r="I565" s="2">
        <v>39057</v>
      </c>
      <c r="J565">
        <v>2.4975000000000001</v>
      </c>
      <c r="K565" s="2">
        <v>39056</v>
      </c>
      <c r="L565">
        <v>2.5099999999999998</v>
      </c>
      <c r="M565" s="2">
        <v>39057</v>
      </c>
      <c r="N565">
        <v>2.4649999999999999</v>
      </c>
      <c r="O565" s="2">
        <v>39058</v>
      </c>
      <c r="P565">
        <v>2.5375000000000001</v>
      </c>
      <c r="Q565" s="2">
        <v>39058</v>
      </c>
      <c r="R565">
        <v>2.5625</v>
      </c>
      <c r="S565" s="2">
        <v>39057</v>
      </c>
      <c r="T565">
        <v>2.5975000000000001</v>
      </c>
      <c r="U565" s="2">
        <v>39056</v>
      </c>
      <c r="V565">
        <v>2.6349999999999998</v>
      </c>
      <c r="W565" s="2">
        <v>39009</v>
      </c>
      <c r="X565">
        <v>2.6775000000000002</v>
      </c>
      <c r="Y565" s="2">
        <v>39056</v>
      </c>
      <c r="Z565">
        <v>2.7075</v>
      </c>
      <c r="AA565" s="2">
        <v>39058</v>
      </c>
      <c r="AB565">
        <v>2.7625000000000002</v>
      </c>
      <c r="AC565" s="2">
        <v>39062</v>
      </c>
      <c r="AD565">
        <v>2.88</v>
      </c>
      <c r="AE565" s="2">
        <v>39063</v>
      </c>
      <c r="AF565">
        <v>2.915</v>
      </c>
    </row>
    <row r="566" spans="5:32" x14ac:dyDescent="0.25">
      <c r="E566" s="2">
        <v>39017</v>
      </c>
      <c r="F566">
        <v>1.88</v>
      </c>
      <c r="G566" s="2">
        <v>39062</v>
      </c>
      <c r="H566">
        <v>2.5225</v>
      </c>
      <c r="I566" s="2">
        <v>39058</v>
      </c>
      <c r="J566">
        <v>2.5</v>
      </c>
      <c r="K566" s="2">
        <v>39057</v>
      </c>
      <c r="L566">
        <v>2.5175000000000001</v>
      </c>
      <c r="M566" s="2">
        <v>39058</v>
      </c>
      <c r="N566">
        <v>2.5274999999999999</v>
      </c>
      <c r="O566" s="2">
        <v>39059</v>
      </c>
      <c r="P566">
        <v>2.5350000000000001</v>
      </c>
      <c r="Q566" s="2">
        <v>39059</v>
      </c>
      <c r="R566">
        <v>2.5649999999999999</v>
      </c>
      <c r="S566" s="2">
        <v>39058</v>
      </c>
      <c r="T566">
        <v>2.59</v>
      </c>
      <c r="U566" s="2">
        <v>39057</v>
      </c>
      <c r="V566">
        <v>2.6124999999999998</v>
      </c>
      <c r="W566" s="2">
        <v>39010</v>
      </c>
      <c r="X566">
        <v>2.6749999999999998</v>
      </c>
      <c r="Y566" s="2">
        <v>39057</v>
      </c>
      <c r="Z566">
        <v>2.6675</v>
      </c>
      <c r="AA566" s="2">
        <v>39059</v>
      </c>
      <c r="AB566">
        <v>2.81</v>
      </c>
      <c r="AC566" s="2">
        <v>39063</v>
      </c>
      <c r="AD566">
        <v>2.8425000000000002</v>
      </c>
      <c r="AE566" s="2">
        <v>39064</v>
      </c>
      <c r="AF566">
        <v>2.9474999999999998</v>
      </c>
    </row>
    <row r="567" spans="5:32" x14ac:dyDescent="0.25">
      <c r="E567" s="2">
        <v>39020</v>
      </c>
      <c r="F567">
        <v>1.83</v>
      </c>
      <c r="G567" s="2">
        <v>39063</v>
      </c>
      <c r="H567">
        <v>2.4925000000000002</v>
      </c>
      <c r="I567" s="2">
        <v>39059</v>
      </c>
      <c r="J567">
        <v>2.35</v>
      </c>
      <c r="K567" s="2">
        <v>39058</v>
      </c>
      <c r="L567">
        <v>2.5249999999999999</v>
      </c>
      <c r="M567" s="2">
        <v>39059</v>
      </c>
      <c r="N567">
        <v>2.5575000000000001</v>
      </c>
      <c r="O567" s="2">
        <v>39062</v>
      </c>
      <c r="P567">
        <v>2.5775000000000001</v>
      </c>
      <c r="Q567" s="2">
        <v>39062</v>
      </c>
      <c r="R567">
        <v>2.5975000000000001</v>
      </c>
      <c r="S567" s="2">
        <v>39059</v>
      </c>
      <c r="T567">
        <v>2.6150000000000002</v>
      </c>
      <c r="U567" s="2">
        <v>39058</v>
      </c>
      <c r="V567">
        <v>2.6225000000000001</v>
      </c>
      <c r="W567" s="2">
        <v>39013</v>
      </c>
      <c r="X567">
        <v>2.6850000000000001</v>
      </c>
      <c r="Y567" s="2">
        <v>39058</v>
      </c>
      <c r="Z567">
        <v>2.6924999999999999</v>
      </c>
      <c r="AA567" s="2">
        <v>39062</v>
      </c>
      <c r="AB567">
        <v>2.7574999999999998</v>
      </c>
      <c r="AC567" s="2">
        <v>39064</v>
      </c>
      <c r="AD567">
        <v>2.8675000000000002</v>
      </c>
      <c r="AE567" s="2">
        <v>39065</v>
      </c>
      <c r="AF567">
        <v>2.9449999999999998</v>
      </c>
    </row>
    <row r="568" spans="5:32" x14ac:dyDescent="0.25">
      <c r="E568" s="2">
        <v>39021</v>
      </c>
      <c r="F568">
        <v>1.79</v>
      </c>
      <c r="G568" s="2">
        <v>39064</v>
      </c>
      <c r="H568">
        <v>2.5525000000000002</v>
      </c>
      <c r="I568" s="2">
        <v>39062</v>
      </c>
      <c r="J568">
        <v>2.46</v>
      </c>
      <c r="K568" s="2">
        <v>39059</v>
      </c>
      <c r="L568">
        <v>2.4300000000000002</v>
      </c>
      <c r="M568" s="2">
        <v>39062</v>
      </c>
      <c r="N568">
        <v>2.5499999999999998</v>
      </c>
      <c r="O568" s="2">
        <v>39063</v>
      </c>
      <c r="P568">
        <v>2.5525000000000002</v>
      </c>
      <c r="Q568" s="2">
        <v>39063</v>
      </c>
      <c r="R568">
        <v>2.5825</v>
      </c>
      <c r="S568" s="2">
        <v>39062</v>
      </c>
      <c r="T568">
        <v>2.61</v>
      </c>
      <c r="U568" s="2">
        <v>39059</v>
      </c>
      <c r="V568">
        <v>2.6349999999999998</v>
      </c>
      <c r="W568" s="2">
        <v>39014</v>
      </c>
      <c r="X568">
        <v>2.6850000000000001</v>
      </c>
      <c r="Y568" s="2">
        <v>39059</v>
      </c>
      <c r="Z568">
        <v>2.7199999999999998</v>
      </c>
      <c r="AA568" s="2">
        <v>39063</v>
      </c>
      <c r="AB568">
        <v>2.7475000000000001</v>
      </c>
      <c r="AC568" s="2">
        <v>39065</v>
      </c>
      <c r="AD568">
        <v>2.9</v>
      </c>
      <c r="AE568" s="2">
        <v>39066</v>
      </c>
      <c r="AF568">
        <v>2.8925000000000001</v>
      </c>
    </row>
    <row r="569" spans="5:32" x14ac:dyDescent="0.25">
      <c r="E569" s="2">
        <v>39022</v>
      </c>
      <c r="F569">
        <v>1.665</v>
      </c>
      <c r="G569" s="2">
        <v>39065</v>
      </c>
      <c r="H569">
        <v>2.56</v>
      </c>
      <c r="I569" s="2">
        <v>39063</v>
      </c>
      <c r="J569">
        <v>2.4925000000000002</v>
      </c>
      <c r="K569" s="2">
        <v>39062</v>
      </c>
      <c r="L569">
        <v>2.5150000000000001</v>
      </c>
      <c r="M569" s="2">
        <v>39063</v>
      </c>
      <c r="N569">
        <v>2.54</v>
      </c>
      <c r="O569" s="2">
        <v>39064</v>
      </c>
      <c r="P569">
        <v>2.5649999999999999</v>
      </c>
      <c r="Q569" s="2">
        <v>39064</v>
      </c>
      <c r="R569">
        <v>2.5825</v>
      </c>
      <c r="S569" s="2">
        <v>39063</v>
      </c>
      <c r="T569">
        <v>2.6</v>
      </c>
      <c r="U569" s="2">
        <v>39062</v>
      </c>
      <c r="V569">
        <v>2.6375000000000002</v>
      </c>
      <c r="W569" s="2">
        <v>39015</v>
      </c>
      <c r="X569">
        <v>2.7025000000000001</v>
      </c>
      <c r="Y569" s="2">
        <v>39062</v>
      </c>
      <c r="Z569">
        <v>2.7025000000000001</v>
      </c>
      <c r="AA569" s="2">
        <v>39064</v>
      </c>
      <c r="AB569">
        <v>2.7774999999999999</v>
      </c>
      <c r="AC569" s="2">
        <v>39066</v>
      </c>
      <c r="AD569">
        <v>2.8174999999999999</v>
      </c>
      <c r="AE569" s="2">
        <v>39069</v>
      </c>
      <c r="AF569">
        <v>2.8374999999999999</v>
      </c>
    </row>
    <row r="570" spans="5:32" x14ac:dyDescent="0.25">
      <c r="E570" s="2">
        <v>39023</v>
      </c>
      <c r="F570">
        <v>1.6800000000000002</v>
      </c>
      <c r="G570" s="2">
        <v>39066</v>
      </c>
      <c r="H570">
        <v>2.4474999999999998</v>
      </c>
      <c r="I570" s="2">
        <v>39064</v>
      </c>
      <c r="J570">
        <v>2.5425</v>
      </c>
      <c r="K570" s="2">
        <v>39063</v>
      </c>
      <c r="L570">
        <v>2.5074999999999998</v>
      </c>
      <c r="M570" s="2">
        <v>39064</v>
      </c>
      <c r="N570">
        <v>2.5674999999999999</v>
      </c>
      <c r="O570" s="2">
        <v>39065</v>
      </c>
      <c r="P570">
        <v>2.5449999999999999</v>
      </c>
      <c r="Q570" s="2">
        <v>39065</v>
      </c>
      <c r="R570">
        <v>2.5750000000000002</v>
      </c>
      <c r="S570" s="2">
        <v>39064</v>
      </c>
      <c r="T570">
        <v>2.6175000000000002</v>
      </c>
      <c r="U570" s="2">
        <v>39063</v>
      </c>
      <c r="V570">
        <v>2.6274999999999999</v>
      </c>
      <c r="W570" s="2">
        <v>39016</v>
      </c>
      <c r="X570">
        <v>2.6825000000000001</v>
      </c>
      <c r="Y570" s="2">
        <v>39063</v>
      </c>
      <c r="Z570">
        <v>2.6924999999999999</v>
      </c>
      <c r="AA570" s="2">
        <v>39065</v>
      </c>
      <c r="AB570">
        <v>2.82</v>
      </c>
      <c r="AC570" s="2">
        <v>39069</v>
      </c>
      <c r="AD570">
        <v>2.7625000000000002</v>
      </c>
      <c r="AE570" s="2">
        <v>39070</v>
      </c>
      <c r="AF570">
        <v>2.855</v>
      </c>
    </row>
    <row r="571" spans="5:32" x14ac:dyDescent="0.25">
      <c r="E571" s="2">
        <v>39024</v>
      </c>
      <c r="F571">
        <v>1.88</v>
      </c>
      <c r="G571" s="2">
        <v>39069</v>
      </c>
      <c r="H571">
        <v>2.415</v>
      </c>
      <c r="I571" s="2">
        <v>39065</v>
      </c>
      <c r="J571">
        <v>2.54</v>
      </c>
      <c r="K571" s="2">
        <v>39064</v>
      </c>
      <c r="L571">
        <v>2.5499999999999998</v>
      </c>
      <c r="M571" s="2">
        <v>39065</v>
      </c>
      <c r="N571">
        <v>2.5925000000000002</v>
      </c>
      <c r="O571" s="2">
        <v>39066</v>
      </c>
      <c r="P571">
        <v>2.5175000000000001</v>
      </c>
      <c r="Q571" s="2">
        <v>39066</v>
      </c>
      <c r="R571">
        <v>2.5375000000000001</v>
      </c>
      <c r="S571" s="2">
        <v>39065</v>
      </c>
      <c r="T571">
        <v>2.5949999999999998</v>
      </c>
      <c r="U571" s="2">
        <v>39064</v>
      </c>
      <c r="V571">
        <v>2.6524999999999999</v>
      </c>
      <c r="W571" s="2">
        <v>39017</v>
      </c>
      <c r="X571">
        <v>2.6724999999999999</v>
      </c>
      <c r="Y571" s="2">
        <v>39064</v>
      </c>
      <c r="Z571">
        <v>2.6974999999999998</v>
      </c>
      <c r="AA571" s="2">
        <v>39066</v>
      </c>
      <c r="AB571">
        <v>2.7175000000000002</v>
      </c>
      <c r="AC571" s="2">
        <v>39070</v>
      </c>
      <c r="AD571">
        <v>2.7875000000000001</v>
      </c>
      <c r="AE571" s="2">
        <v>39071</v>
      </c>
      <c r="AF571">
        <v>2.8624999999999998</v>
      </c>
    </row>
    <row r="572" spans="5:32" x14ac:dyDescent="0.25">
      <c r="E572" s="2">
        <v>39027</v>
      </c>
      <c r="F572">
        <v>1.83</v>
      </c>
      <c r="G572" s="2">
        <v>39070</v>
      </c>
      <c r="H572">
        <v>2.4824999999999999</v>
      </c>
      <c r="I572" s="2">
        <v>39066</v>
      </c>
      <c r="J572">
        <v>2.4575</v>
      </c>
      <c r="K572" s="2">
        <v>39065</v>
      </c>
      <c r="L572">
        <v>2.5099999999999998</v>
      </c>
      <c r="M572" s="2">
        <v>39066</v>
      </c>
      <c r="N572">
        <v>2.4900000000000002</v>
      </c>
      <c r="O572" s="2">
        <v>39069</v>
      </c>
      <c r="P572">
        <v>2.4699999999999998</v>
      </c>
      <c r="Q572" s="2">
        <v>39069</v>
      </c>
      <c r="R572">
        <v>2.4874999999999998</v>
      </c>
      <c r="S572" s="2">
        <v>39066</v>
      </c>
      <c r="T572">
        <v>2.5625</v>
      </c>
      <c r="U572" s="2">
        <v>39065</v>
      </c>
      <c r="V572">
        <v>2.6625000000000001</v>
      </c>
      <c r="W572" s="2">
        <v>39020</v>
      </c>
      <c r="X572">
        <v>2.6550000000000002</v>
      </c>
      <c r="Y572" s="2">
        <v>39065</v>
      </c>
      <c r="Z572">
        <v>2.75</v>
      </c>
      <c r="AA572" s="2">
        <v>39069</v>
      </c>
      <c r="AB572">
        <v>2.6724999999999999</v>
      </c>
      <c r="AC572" s="2">
        <v>39071</v>
      </c>
      <c r="AD572">
        <v>2.7800000000000002</v>
      </c>
      <c r="AE572" s="2">
        <v>39072</v>
      </c>
      <c r="AF572">
        <v>2.8574999999999999</v>
      </c>
    </row>
    <row r="573" spans="5:32" x14ac:dyDescent="0.25">
      <c r="E573" s="2">
        <v>39028</v>
      </c>
      <c r="F573">
        <v>1.9100000000000001</v>
      </c>
      <c r="G573" s="2">
        <v>39071</v>
      </c>
      <c r="H573">
        <v>2.4675000000000002</v>
      </c>
      <c r="I573" s="2">
        <v>39069</v>
      </c>
      <c r="J573">
        <v>2.4175</v>
      </c>
      <c r="K573" s="2">
        <v>39066</v>
      </c>
      <c r="L573">
        <v>2.4775</v>
      </c>
      <c r="M573" s="2">
        <v>39069</v>
      </c>
      <c r="N573">
        <v>2.4424999999999999</v>
      </c>
      <c r="O573" s="2">
        <v>39070</v>
      </c>
      <c r="P573">
        <v>2.4900000000000002</v>
      </c>
      <c r="Q573" s="2">
        <v>39070</v>
      </c>
      <c r="R573">
        <v>2.5125000000000002</v>
      </c>
      <c r="S573" s="2">
        <v>39069</v>
      </c>
      <c r="T573">
        <v>2.5274999999999999</v>
      </c>
      <c r="U573" s="2">
        <v>39066</v>
      </c>
      <c r="V573">
        <v>2.5874999999999999</v>
      </c>
      <c r="W573" s="2">
        <v>39021</v>
      </c>
      <c r="X573">
        <v>2.645</v>
      </c>
      <c r="Y573" s="2">
        <v>39066</v>
      </c>
      <c r="Z573">
        <v>2.6574999999999998</v>
      </c>
      <c r="AA573" s="2">
        <v>39070</v>
      </c>
      <c r="AB573">
        <v>2.6949999999999998</v>
      </c>
      <c r="AC573" s="2">
        <v>39072</v>
      </c>
      <c r="AD573">
        <v>2.7725</v>
      </c>
      <c r="AE573" s="2">
        <v>39073</v>
      </c>
      <c r="AF573">
        <v>2.81</v>
      </c>
    </row>
    <row r="574" spans="5:32" x14ac:dyDescent="0.25">
      <c r="E574" s="2">
        <v>39029</v>
      </c>
      <c r="F574">
        <v>1.94</v>
      </c>
      <c r="G574" s="2">
        <v>39072</v>
      </c>
      <c r="H574">
        <v>2.46</v>
      </c>
      <c r="I574" s="2">
        <v>39070</v>
      </c>
      <c r="J574">
        <v>2.4725000000000001</v>
      </c>
      <c r="K574" s="2">
        <v>39069</v>
      </c>
      <c r="L574">
        <v>2.4224999999999999</v>
      </c>
      <c r="M574" s="2">
        <v>39070</v>
      </c>
      <c r="N574">
        <v>2.4750000000000001</v>
      </c>
      <c r="O574" s="2">
        <v>39071</v>
      </c>
      <c r="P574">
        <v>2.4975000000000001</v>
      </c>
      <c r="Q574" s="2">
        <v>39071</v>
      </c>
      <c r="R574">
        <v>2.52</v>
      </c>
      <c r="S574" s="2">
        <v>39070</v>
      </c>
      <c r="T574">
        <v>2.5425</v>
      </c>
      <c r="U574" s="2">
        <v>39069</v>
      </c>
      <c r="V574">
        <v>2.54</v>
      </c>
      <c r="W574" s="2">
        <v>39022</v>
      </c>
      <c r="X574">
        <v>2.69</v>
      </c>
      <c r="Y574" s="2">
        <v>39069</v>
      </c>
      <c r="Z574">
        <v>2.6124999999999998</v>
      </c>
      <c r="AA574" s="2">
        <v>39071</v>
      </c>
      <c r="AB574">
        <v>2.7</v>
      </c>
      <c r="AC574" s="2">
        <v>39073</v>
      </c>
      <c r="AD574">
        <v>2.76</v>
      </c>
      <c r="AE574" s="2">
        <v>39076</v>
      </c>
      <c r="AF574">
        <v>2.81</v>
      </c>
    </row>
    <row r="575" spans="5:32" x14ac:dyDescent="0.25">
      <c r="E575" s="2">
        <v>39030</v>
      </c>
      <c r="F575">
        <v>1.9300000000000002</v>
      </c>
      <c r="G575" s="2">
        <v>39073</v>
      </c>
      <c r="H575">
        <v>2.42</v>
      </c>
      <c r="I575" s="2">
        <v>39071</v>
      </c>
      <c r="J575">
        <v>2.46</v>
      </c>
      <c r="K575" s="2">
        <v>39070</v>
      </c>
      <c r="L575">
        <v>2.46</v>
      </c>
      <c r="M575" s="2">
        <v>39071</v>
      </c>
      <c r="N575">
        <v>2.4675000000000002</v>
      </c>
      <c r="O575" s="2">
        <v>39072</v>
      </c>
      <c r="P575">
        <v>2.4725000000000001</v>
      </c>
      <c r="Q575" s="2">
        <v>39072</v>
      </c>
      <c r="R575">
        <v>2.5049999999999999</v>
      </c>
      <c r="S575" s="2">
        <v>39071</v>
      </c>
      <c r="T575">
        <v>2.5375000000000001</v>
      </c>
      <c r="U575" s="2">
        <v>39070</v>
      </c>
      <c r="V575">
        <v>2.5724999999999998</v>
      </c>
      <c r="W575" s="2">
        <v>39023</v>
      </c>
      <c r="X575">
        <v>2.67</v>
      </c>
      <c r="Y575" s="2">
        <v>39070</v>
      </c>
      <c r="Z575">
        <v>2.6425000000000001</v>
      </c>
      <c r="AA575" s="2">
        <v>39072</v>
      </c>
      <c r="AB575">
        <v>2.6850000000000001</v>
      </c>
      <c r="AC575" s="2">
        <v>39076</v>
      </c>
      <c r="AD575">
        <v>2.83</v>
      </c>
      <c r="AE575" s="2">
        <v>39077</v>
      </c>
      <c r="AF575">
        <v>2.81</v>
      </c>
    </row>
    <row r="576" spans="5:32" x14ac:dyDescent="0.25">
      <c r="E576" s="2">
        <v>39031</v>
      </c>
      <c r="F576">
        <v>2.0299999999999998</v>
      </c>
      <c r="G576" s="2">
        <v>39076</v>
      </c>
      <c r="H576">
        <v>2.42</v>
      </c>
      <c r="I576" s="2">
        <v>39072</v>
      </c>
      <c r="J576">
        <v>2.4474999999999998</v>
      </c>
      <c r="K576" s="2">
        <v>39071</v>
      </c>
      <c r="L576">
        <v>2.4550000000000001</v>
      </c>
      <c r="M576" s="2">
        <v>39072</v>
      </c>
      <c r="N576">
        <v>2.4575</v>
      </c>
      <c r="O576" s="2">
        <v>39073</v>
      </c>
      <c r="P576">
        <v>2.4649999999999999</v>
      </c>
      <c r="Q576" s="2">
        <v>39073</v>
      </c>
      <c r="R576">
        <v>2.4950000000000001</v>
      </c>
      <c r="S576" s="2">
        <v>39072</v>
      </c>
      <c r="T576">
        <v>2.5125000000000002</v>
      </c>
      <c r="U576" s="2">
        <v>39071</v>
      </c>
      <c r="V576">
        <v>2.5625</v>
      </c>
      <c r="W576" s="2">
        <v>39024</v>
      </c>
      <c r="X576">
        <v>2.6974999999999998</v>
      </c>
      <c r="Y576" s="2">
        <v>39071</v>
      </c>
      <c r="Z576">
        <v>2.6475</v>
      </c>
      <c r="AA576" s="2">
        <v>39073</v>
      </c>
      <c r="AB576">
        <v>2.69</v>
      </c>
      <c r="AC576" s="2">
        <v>39077</v>
      </c>
      <c r="AD576">
        <v>2.76</v>
      </c>
      <c r="AE576" s="2">
        <v>39078</v>
      </c>
      <c r="AF576">
        <v>2.84</v>
      </c>
    </row>
    <row r="577" spans="5:32" x14ac:dyDescent="0.25">
      <c r="E577" s="2">
        <v>39034</v>
      </c>
      <c r="F577">
        <v>1.96</v>
      </c>
      <c r="G577" s="2">
        <v>39077</v>
      </c>
      <c r="H577">
        <v>2.42</v>
      </c>
      <c r="I577" s="2">
        <v>39073</v>
      </c>
      <c r="J577">
        <v>2.31</v>
      </c>
      <c r="K577" s="2">
        <v>39072</v>
      </c>
      <c r="L577">
        <v>2.4500000000000002</v>
      </c>
      <c r="M577" s="2">
        <v>39073</v>
      </c>
      <c r="N577">
        <v>2.5099999999999998</v>
      </c>
      <c r="O577" s="2">
        <v>39076</v>
      </c>
      <c r="P577">
        <v>2.4649999999999999</v>
      </c>
      <c r="Q577" s="2">
        <v>39076</v>
      </c>
      <c r="R577">
        <v>2.5300000000000002</v>
      </c>
      <c r="S577" s="2">
        <v>39073</v>
      </c>
      <c r="T577">
        <v>2.5249999999999999</v>
      </c>
      <c r="U577" s="2">
        <v>39072</v>
      </c>
      <c r="V577">
        <v>2.5425</v>
      </c>
      <c r="W577" s="2">
        <v>39027</v>
      </c>
      <c r="X577">
        <v>2.7250000000000001</v>
      </c>
      <c r="Y577" s="2">
        <v>39072</v>
      </c>
      <c r="Z577">
        <v>2.6150000000000002</v>
      </c>
      <c r="AA577" s="2">
        <v>39076</v>
      </c>
      <c r="AB577">
        <v>2.74</v>
      </c>
      <c r="AC577" s="2">
        <v>39078</v>
      </c>
      <c r="AD577">
        <v>2.7749999999999999</v>
      </c>
      <c r="AE577" s="2">
        <v>39079</v>
      </c>
      <c r="AF577">
        <v>2.8824999999999998</v>
      </c>
    </row>
    <row r="578" spans="5:32" x14ac:dyDescent="0.25">
      <c r="E578" s="2">
        <v>39035</v>
      </c>
      <c r="F578">
        <v>1.9300000000000002</v>
      </c>
      <c r="G578" s="2">
        <v>39078</v>
      </c>
      <c r="H578">
        <v>2.4624999999999999</v>
      </c>
      <c r="I578" s="2">
        <v>39076</v>
      </c>
      <c r="J578">
        <v>2.31</v>
      </c>
      <c r="K578" s="2">
        <v>39073</v>
      </c>
      <c r="L578">
        <v>2.37</v>
      </c>
      <c r="M578" s="2">
        <v>39076</v>
      </c>
      <c r="N578">
        <v>2.4350000000000001</v>
      </c>
      <c r="O578" s="2">
        <v>39077</v>
      </c>
      <c r="P578">
        <v>2.4649999999999999</v>
      </c>
      <c r="Q578" s="2">
        <v>39077</v>
      </c>
      <c r="R578">
        <v>2.4950000000000001</v>
      </c>
      <c r="S578" s="2">
        <v>39076</v>
      </c>
      <c r="T578">
        <v>2.5249999999999999</v>
      </c>
      <c r="U578" s="2">
        <v>39073</v>
      </c>
      <c r="V578">
        <v>2.5649999999999999</v>
      </c>
      <c r="W578" s="2">
        <v>39028</v>
      </c>
      <c r="X578">
        <v>2.7149999999999999</v>
      </c>
      <c r="Y578" s="2">
        <v>39073</v>
      </c>
      <c r="Z578">
        <v>2.63</v>
      </c>
      <c r="AA578" s="2">
        <v>39077</v>
      </c>
      <c r="AB578">
        <v>2.69</v>
      </c>
      <c r="AC578" s="2">
        <v>39079</v>
      </c>
      <c r="AD578">
        <v>2.8</v>
      </c>
      <c r="AE578" s="2">
        <v>39080</v>
      </c>
      <c r="AF578">
        <v>2.7800000000000002</v>
      </c>
    </row>
    <row r="579" spans="5:32" x14ac:dyDescent="0.25">
      <c r="E579" s="2">
        <v>39036</v>
      </c>
      <c r="F579">
        <v>1.95</v>
      </c>
      <c r="G579" s="2">
        <v>39079</v>
      </c>
      <c r="H579">
        <v>2.4649999999999999</v>
      </c>
      <c r="I579" s="2">
        <v>39077</v>
      </c>
      <c r="J579">
        <v>2.31</v>
      </c>
      <c r="K579" s="2">
        <v>39076</v>
      </c>
      <c r="L579">
        <v>2.4500000000000002</v>
      </c>
      <c r="M579" s="2">
        <v>39077</v>
      </c>
      <c r="N579">
        <v>2.4350000000000001</v>
      </c>
      <c r="O579" s="2">
        <v>39078</v>
      </c>
      <c r="P579">
        <v>2.4725000000000001</v>
      </c>
      <c r="Q579" s="2">
        <v>39078</v>
      </c>
      <c r="R579">
        <v>2.5074999999999998</v>
      </c>
      <c r="S579" s="2">
        <v>39077</v>
      </c>
      <c r="T579">
        <v>2.5249999999999999</v>
      </c>
      <c r="U579" s="2">
        <v>39076</v>
      </c>
      <c r="V579">
        <v>2.58</v>
      </c>
      <c r="W579" s="2">
        <v>39029</v>
      </c>
      <c r="X579">
        <v>2.7225000000000001</v>
      </c>
      <c r="Y579" s="2">
        <v>39076</v>
      </c>
      <c r="Z579">
        <v>2.63</v>
      </c>
      <c r="AA579" s="2">
        <v>39078</v>
      </c>
      <c r="AB579">
        <v>2.6724999999999999</v>
      </c>
      <c r="AC579" s="2">
        <v>39080</v>
      </c>
      <c r="AD579">
        <v>2.73</v>
      </c>
      <c r="AE579" s="2">
        <v>39083</v>
      </c>
      <c r="AF579">
        <v>2.83</v>
      </c>
    </row>
    <row r="580" spans="5:32" x14ac:dyDescent="0.25">
      <c r="E580" s="2">
        <v>39037</v>
      </c>
      <c r="F580">
        <v>1.83</v>
      </c>
      <c r="G580" s="2">
        <v>39080</v>
      </c>
      <c r="H580">
        <v>2.4</v>
      </c>
      <c r="I580" s="2">
        <v>39078</v>
      </c>
      <c r="J580">
        <v>2.4424999999999999</v>
      </c>
      <c r="K580" s="2">
        <v>39077</v>
      </c>
      <c r="L580">
        <v>2.37</v>
      </c>
      <c r="M580" s="2">
        <v>39078</v>
      </c>
      <c r="N580">
        <v>2.4375</v>
      </c>
      <c r="O580" s="2">
        <v>39079</v>
      </c>
      <c r="P580">
        <v>2.4975000000000001</v>
      </c>
      <c r="Q580" s="2">
        <v>39079</v>
      </c>
      <c r="R580">
        <v>2.5375000000000001</v>
      </c>
      <c r="S580" s="2">
        <v>39078</v>
      </c>
      <c r="T580">
        <v>2.5125000000000002</v>
      </c>
      <c r="U580" s="2">
        <v>39077</v>
      </c>
      <c r="V580">
        <v>2.5649999999999999</v>
      </c>
      <c r="W580" s="2">
        <v>39030</v>
      </c>
      <c r="X580">
        <v>2.7275</v>
      </c>
      <c r="Y580" s="2">
        <v>39077</v>
      </c>
      <c r="Z580">
        <v>2.63</v>
      </c>
      <c r="AA580" s="2">
        <v>39079</v>
      </c>
      <c r="AB580">
        <v>2.6974999999999998</v>
      </c>
      <c r="AC580" s="2">
        <v>39083</v>
      </c>
      <c r="AD580">
        <v>2.7800000000000002</v>
      </c>
      <c r="AE580" s="2">
        <v>39084</v>
      </c>
      <c r="AF580">
        <v>2.88</v>
      </c>
    </row>
    <row r="581" spans="5:32" x14ac:dyDescent="0.25">
      <c r="E581" s="2">
        <v>39038</v>
      </c>
      <c r="F581">
        <v>1.8599999999999999</v>
      </c>
      <c r="G581" s="2">
        <v>39083</v>
      </c>
      <c r="H581">
        <v>2.4900000000000002</v>
      </c>
      <c r="I581" s="2">
        <v>39079</v>
      </c>
      <c r="J581">
        <v>2.4500000000000002</v>
      </c>
      <c r="K581" s="2">
        <v>39078</v>
      </c>
      <c r="L581">
        <v>2.4125000000000001</v>
      </c>
      <c r="M581" s="2">
        <v>39079</v>
      </c>
      <c r="N581">
        <v>2.4824999999999999</v>
      </c>
      <c r="O581" s="2">
        <v>39080</v>
      </c>
      <c r="P581">
        <v>2.4350000000000001</v>
      </c>
      <c r="Q581" s="2">
        <v>39080</v>
      </c>
      <c r="R581">
        <v>2.4649999999999999</v>
      </c>
      <c r="S581" s="2">
        <v>39079</v>
      </c>
      <c r="T581">
        <v>2.54</v>
      </c>
      <c r="U581" s="2">
        <v>39078</v>
      </c>
      <c r="V581">
        <v>2.5375000000000001</v>
      </c>
      <c r="W581" s="2">
        <v>39031</v>
      </c>
      <c r="X581">
        <v>2.7050000000000001</v>
      </c>
      <c r="Y581" s="2">
        <v>39078</v>
      </c>
      <c r="Z581">
        <v>2.6150000000000002</v>
      </c>
      <c r="AA581" s="2">
        <v>39080</v>
      </c>
      <c r="AB581">
        <v>2.66</v>
      </c>
      <c r="AC581" s="2">
        <v>39084</v>
      </c>
      <c r="AD581">
        <v>2.7974999999999999</v>
      </c>
      <c r="AE581" s="2">
        <v>39085</v>
      </c>
      <c r="AF581">
        <v>2.8824999999999998</v>
      </c>
    </row>
    <row r="582" spans="5:32" x14ac:dyDescent="0.25">
      <c r="E582" s="2">
        <v>39041</v>
      </c>
      <c r="F582">
        <v>1.85</v>
      </c>
      <c r="G582" s="2">
        <v>39084</v>
      </c>
      <c r="H582">
        <v>2.5</v>
      </c>
      <c r="I582" s="2">
        <v>39080</v>
      </c>
      <c r="J582">
        <v>2.27</v>
      </c>
      <c r="K582" s="2">
        <v>39079</v>
      </c>
      <c r="L582">
        <v>2.46</v>
      </c>
      <c r="M582" s="2">
        <v>39080</v>
      </c>
      <c r="N582">
        <v>2.4050000000000002</v>
      </c>
      <c r="O582" s="2">
        <v>39083</v>
      </c>
      <c r="P582">
        <v>2.46</v>
      </c>
      <c r="Q582" s="2">
        <v>39083</v>
      </c>
      <c r="R582">
        <v>2.4900000000000002</v>
      </c>
      <c r="S582" s="2">
        <v>39080</v>
      </c>
      <c r="T582">
        <v>2.5049999999999999</v>
      </c>
      <c r="U582" s="2">
        <v>39079</v>
      </c>
      <c r="V582">
        <v>2.5724999999999998</v>
      </c>
      <c r="W582" s="2">
        <v>39034</v>
      </c>
      <c r="X582">
        <v>2.6675</v>
      </c>
      <c r="Y582" s="2">
        <v>39079</v>
      </c>
      <c r="Z582">
        <v>2.6375000000000002</v>
      </c>
      <c r="AA582" s="2">
        <v>39083</v>
      </c>
      <c r="AB582">
        <v>2.71</v>
      </c>
      <c r="AC582" s="2">
        <v>39085</v>
      </c>
      <c r="AD582">
        <v>2.8050000000000002</v>
      </c>
      <c r="AE582" s="2">
        <v>39086</v>
      </c>
      <c r="AF582">
        <v>2.84</v>
      </c>
    </row>
    <row r="583" spans="5:32" x14ac:dyDescent="0.25">
      <c r="E583" s="2">
        <v>39042</v>
      </c>
      <c r="F583">
        <v>1.8599999999999999</v>
      </c>
      <c r="G583" s="2">
        <v>39085</v>
      </c>
      <c r="H583">
        <v>2.5300000000000002</v>
      </c>
      <c r="I583" s="2">
        <v>39083</v>
      </c>
      <c r="J583">
        <v>2.5099999999999998</v>
      </c>
      <c r="K583" s="2">
        <v>39080</v>
      </c>
      <c r="L583">
        <v>2.34</v>
      </c>
      <c r="M583" s="2">
        <v>39083</v>
      </c>
      <c r="N583">
        <v>2.5762999999999998</v>
      </c>
      <c r="O583" s="2">
        <v>39084</v>
      </c>
      <c r="P583">
        <v>2.5049999999999999</v>
      </c>
      <c r="Q583" s="2">
        <v>39084</v>
      </c>
      <c r="R583">
        <v>2.5274999999999999</v>
      </c>
      <c r="S583" s="2">
        <v>39083</v>
      </c>
      <c r="T583">
        <v>2.6175000000000002</v>
      </c>
      <c r="U583" s="2">
        <v>39080</v>
      </c>
      <c r="V583">
        <v>2.5449999999999999</v>
      </c>
      <c r="W583" s="2">
        <v>39035</v>
      </c>
      <c r="X583">
        <v>2.6675</v>
      </c>
      <c r="Y583" s="2">
        <v>39080</v>
      </c>
      <c r="Z583">
        <v>2.6</v>
      </c>
      <c r="AA583" s="2">
        <v>39084</v>
      </c>
      <c r="AB583">
        <v>2.6949999999999998</v>
      </c>
      <c r="AC583" s="2">
        <v>39086</v>
      </c>
      <c r="AD583">
        <v>2.7524999999999999</v>
      </c>
      <c r="AE583" s="2">
        <v>39087</v>
      </c>
      <c r="AF583">
        <v>2.8525</v>
      </c>
    </row>
    <row r="584" spans="5:32" x14ac:dyDescent="0.25">
      <c r="E584" s="2">
        <v>39043</v>
      </c>
      <c r="F584">
        <v>1.8900000000000001</v>
      </c>
      <c r="G584" s="2">
        <v>39086</v>
      </c>
      <c r="H584">
        <v>2.3925000000000001</v>
      </c>
      <c r="I584" s="2">
        <v>39084</v>
      </c>
      <c r="J584">
        <v>2.44</v>
      </c>
      <c r="K584" s="2">
        <v>39083</v>
      </c>
      <c r="L584">
        <v>2.38</v>
      </c>
      <c r="M584" s="2">
        <v>39084</v>
      </c>
      <c r="N584">
        <v>2.4874999999999998</v>
      </c>
      <c r="O584" s="2">
        <v>39085</v>
      </c>
      <c r="P584">
        <v>2.5125000000000002</v>
      </c>
      <c r="Q584" s="2">
        <v>39085</v>
      </c>
      <c r="R584">
        <v>2.5350000000000001</v>
      </c>
      <c r="S584" s="2">
        <v>39084</v>
      </c>
      <c r="T584">
        <v>2.5449999999999999</v>
      </c>
      <c r="U584" s="2">
        <v>39083</v>
      </c>
      <c r="V584">
        <v>2.61</v>
      </c>
      <c r="W584" s="2">
        <v>39036</v>
      </c>
      <c r="X584">
        <v>2.6974999999999998</v>
      </c>
      <c r="Y584" s="2">
        <v>39083</v>
      </c>
      <c r="Z584">
        <v>2.63</v>
      </c>
      <c r="AA584" s="2">
        <v>39085</v>
      </c>
      <c r="AB584">
        <v>2.6974999999999998</v>
      </c>
      <c r="AC584" s="2">
        <v>39087</v>
      </c>
      <c r="AD584">
        <v>2.7749999999999999</v>
      </c>
      <c r="AE584" s="2">
        <v>39090</v>
      </c>
      <c r="AF584">
        <v>2.85</v>
      </c>
    </row>
    <row r="585" spans="5:32" x14ac:dyDescent="0.25">
      <c r="E585" s="2">
        <v>39044</v>
      </c>
      <c r="F585">
        <v>1.825</v>
      </c>
      <c r="G585" s="2">
        <v>39087</v>
      </c>
      <c r="H585">
        <v>2.4675000000000002</v>
      </c>
      <c r="I585" s="2">
        <v>39085</v>
      </c>
      <c r="J585">
        <v>2.4775</v>
      </c>
      <c r="K585" s="2">
        <v>39084</v>
      </c>
      <c r="L585">
        <v>2.48</v>
      </c>
      <c r="M585" s="2">
        <v>39085</v>
      </c>
      <c r="N585">
        <v>2.4925000000000002</v>
      </c>
      <c r="O585" s="2">
        <v>39086</v>
      </c>
      <c r="P585">
        <v>2.4350000000000001</v>
      </c>
      <c r="Q585" s="2">
        <v>39086</v>
      </c>
      <c r="R585">
        <v>2.4624999999999999</v>
      </c>
      <c r="S585" s="2">
        <v>39085</v>
      </c>
      <c r="T585">
        <v>2.5575000000000001</v>
      </c>
      <c r="U585" s="2">
        <v>39084</v>
      </c>
      <c r="V585">
        <v>2.5775000000000001</v>
      </c>
      <c r="W585" s="2">
        <v>39037</v>
      </c>
      <c r="X585">
        <v>2.625</v>
      </c>
      <c r="Y585" s="2">
        <v>39084</v>
      </c>
      <c r="Z585">
        <v>2.6475</v>
      </c>
      <c r="AA585" s="2">
        <v>39086</v>
      </c>
      <c r="AB585">
        <v>2.6475</v>
      </c>
      <c r="AC585" s="2">
        <v>39090</v>
      </c>
      <c r="AD585">
        <v>2.7725</v>
      </c>
      <c r="AE585" s="2">
        <v>39091</v>
      </c>
      <c r="AF585">
        <v>2.84</v>
      </c>
    </row>
    <row r="586" spans="5:32" x14ac:dyDescent="0.25">
      <c r="E586" s="2">
        <v>39045</v>
      </c>
      <c r="F586">
        <v>1.9100000000000001</v>
      </c>
      <c r="G586" s="2">
        <v>39090</v>
      </c>
      <c r="H586">
        <v>2.4874999999999998</v>
      </c>
      <c r="I586" s="2">
        <v>39086</v>
      </c>
      <c r="J586">
        <v>2.3725000000000001</v>
      </c>
      <c r="K586" s="2">
        <v>39085</v>
      </c>
      <c r="L586">
        <v>2.4874999999999998</v>
      </c>
      <c r="M586" s="2">
        <v>39086</v>
      </c>
      <c r="N586">
        <v>2.415</v>
      </c>
      <c r="O586" s="2">
        <v>39087</v>
      </c>
      <c r="P586">
        <v>2.44</v>
      </c>
      <c r="Q586" s="2">
        <v>39087</v>
      </c>
      <c r="R586">
        <v>2.4649999999999999</v>
      </c>
      <c r="S586" s="2">
        <v>39086</v>
      </c>
      <c r="T586">
        <v>2.4824999999999999</v>
      </c>
      <c r="U586" s="2">
        <v>39085</v>
      </c>
      <c r="V586">
        <v>2.5750000000000002</v>
      </c>
      <c r="W586" s="2">
        <v>39038</v>
      </c>
      <c r="X586">
        <v>2.6150000000000002</v>
      </c>
      <c r="Y586" s="2">
        <v>39085</v>
      </c>
      <c r="Z586">
        <v>2.6475</v>
      </c>
      <c r="AA586" s="2">
        <v>39087</v>
      </c>
      <c r="AB586">
        <v>2.6675</v>
      </c>
      <c r="AC586" s="2">
        <v>39091</v>
      </c>
      <c r="AD586">
        <v>2.7675000000000001</v>
      </c>
      <c r="AE586" s="2">
        <v>39092</v>
      </c>
      <c r="AF586">
        <v>2.8425000000000002</v>
      </c>
    </row>
    <row r="587" spans="5:32" x14ac:dyDescent="0.25">
      <c r="E587" s="2">
        <v>39048</v>
      </c>
      <c r="F587">
        <v>2.0499999999999998</v>
      </c>
      <c r="G587" s="2">
        <v>39091</v>
      </c>
      <c r="H587">
        <v>2.5099999999999998</v>
      </c>
      <c r="I587" s="2">
        <v>39087</v>
      </c>
      <c r="J587">
        <v>2.4224999999999999</v>
      </c>
      <c r="K587" s="2">
        <v>39086</v>
      </c>
      <c r="L587">
        <v>2.3824999999999998</v>
      </c>
      <c r="M587" s="2">
        <v>39087</v>
      </c>
      <c r="N587">
        <v>2.4224999999999999</v>
      </c>
      <c r="O587" s="2">
        <v>39090</v>
      </c>
      <c r="P587">
        <v>2.4649999999999999</v>
      </c>
      <c r="Q587" s="2">
        <v>39090</v>
      </c>
      <c r="R587">
        <v>2.4874999999999998</v>
      </c>
      <c r="S587" s="2">
        <v>39087</v>
      </c>
      <c r="T587">
        <v>2.4950000000000001</v>
      </c>
      <c r="U587" s="2">
        <v>39086</v>
      </c>
      <c r="V587">
        <v>2.5125000000000002</v>
      </c>
      <c r="W587" s="2">
        <v>39041</v>
      </c>
      <c r="X587">
        <v>2.6124999999999998</v>
      </c>
      <c r="Y587" s="2">
        <v>39086</v>
      </c>
      <c r="Z587">
        <v>2.5825</v>
      </c>
      <c r="AA587" s="2">
        <v>39090</v>
      </c>
      <c r="AB587">
        <v>2.6825000000000001</v>
      </c>
      <c r="AC587" s="2">
        <v>39092</v>
      </c>
      <c r="AD587">
        <v>2.7625000000000002</v>
      </c>
      <c r="AE587" s="2">
        <v>39093</v>
      </c>
      <c r="AF587">
        <v>2.8425000000000002</v>
      </c>
    </row>
    <row r="588" spans="5:32" x14ac:dyDescent="0.25">
      <c r="E588" s="2">
        <v>39049</v>
      </c>
      <c r="F588">
        <v>2.04</v>
      </c>
      <c r="G588" s="2">
        <v>39092</v>
      </c>
      <c r="H588">
        <v>2.4675000000000002</v>
      </c>
      <c r="I588" s="2">
        <v>39090</v>
      </c>
      <c r="J588">
        <v>2.4449999999999998</v>
      </c>
      <c r="K588" s="2">
        <v>39087</v>
      </c>
      <c r="L588">
        <v>2.4125000000000001</v>
      </c>
      <c r="M588" s="2">
        <v>39090</v>
      </c>
      <c r="N588">
        <v>2.4375</v>
      </c>
      <c r="O588" s="2">
        <v>39091</v>
      </c>
      <c r="P588">
        <v>2.4575</v>
      </c>
      <c r="Q588" s="2">
        <v>39091</v>
      </c>
      <c r="R588">
        <v>2.4775</v>
      </c>
      <c r="S588" s="2">
        <v>39090</v>
      </c>
      <c r="T588">
        <v>2.5125000000000002</v>
      </c>
      <c r="U588" s="2">
        <v>39087</v>
      </c>
      <c r="V588">
        <v>2.5300000000000002</v>
      </c>
      <c r="W588" s="2">
        <v>39042</v>
      </c>
      <c r="X588">
        <v>2.5949999999999998</v>
      </c>
      <c r="Y588" s="2">
        <v>39087</v>
      </c>
      <c r="Z588">
        <v>2.6</v>
      </c>
      <c r="AA588" s="2">
        <v>39091</v>
      </c>
      <c r="AB588">
        <v>2.6724999999999999</v>
      </c>
      <c r="AC588" s="2">
        <v>39093</v>
      </c>
      <c r="AD588">
        <v>2.7625000000000002</v>
      </c>
      <c r="AE588" s="2">
        <v>39094</v>
      </c>
      <c r="AF588">
        <v>2.8275000000000001</v>
      </c>
    </row>
    <row r="589" spans="5:32" x14ac:dyDescent="0.25">
      <c r="E589" s="2">
        <v>39050</v>
      </c>
      <c r="F589">
        <v>2.13</v>
      </c>
      <c r="G589" s="2">
        <v>39093</v>
      </c>
      <c r="H589">
        <v>2.3975</v>
      </c>
      <c r="I589" s="2">
        <v>39091</v>
      </c>
      <c r="J589">
        <v>2.4525000000000001</v>
      </c>
      <c r="K589" s="2">
        <v>39090</v>
      </c>
      <c r="L589">
        <v>2.4449999999999998</v>
      </c>
      <c r="M589" s="2">
        <v>39091</v>
      </c>
      <c r="N589">
        <v>2.4474999999999998</v>
      </c>
      <c r="O589" s="2">
        <v>39092</v>
      </c>
      <c r="P589">
        <v>2.4525000000000001</v>
      </c>
      <c r="Q589" s="2">
        <v>39092</v>
      </c>
      <c r="R589">
        <v>2.4725000000000001</v>
      </c>
      <c r="S589" s="2">
        <v>39091</v>
      </c>
      <c r="T589">
        <v>2.4975000000000001</v>
      </c>
      <c r="U589" s="2">
        <v>39090</v>
      </c>
      <c r="V589">
        <v>2.5449999999999999</v>
      </c>
      <c r="W589" s="2">
        <v>39043</v>
      </c>
      <c r="X589">
        <v>2.6175000000000002</v>
      </c>
      <c r="Y589" s="2">
        <v>39090</v>
      </c>
      <c r="Z589">
        <v>2.6175000000000002</v>
      </c>
      <c r="AA589" s="2">
        <v>39092</v>
      </c>
      <c r="AB589">
        <v>2.6675</v>
      </c>
      <c r="AC589" s="2">
        <v>39094</v>
      </c>
      <c r="AD589">
        <v>2.7549999999999999</v>
      </c>
      <c r="AE589" s="2">
        <v>39097</v>
      </c>
      <c r="AF589">
        <v>2.8250000000000002</v>
      </c>
    </row>
    <row r="590" spans="5:32" x14ac:dyDescent="0.25">
      <c r="E590" s="2">
        <v>39051</v>
      </c>
      <c r="F590">
        <v>2.2000000000000002</v>
      </c>
      <c r="G590" s="2">
        <v>39094</v>
      </c>
      <c r="H590">
        <v>2.39</v>
      </c>
      <c r="I590" s="2">
        <v>39092</v>
      </c>
      <c r="J590">
        <v>2.4575</v>
      </c>
      <c r="K590" s="2">
        <v>39091</v>
      </c>
      <c r="L590">
        <v>2.4500000000000002</v>
      </c>
      <c r="M590" s="2">
        <v>39092</v>
      </c>
      <c r="N590">
        <v>2.4575</v>
      </c>
      <c r="O590" s="2">
        <v>39093</v>
      </c>
      <c r="P590">
        <v>2.4500000000000002</v>
      </c>
      <c r="Q590" s="2">
        <v>39093</v>
      </c>
      <c r="R590">
        <v>2.4750000000000001</v>
      </c>
      <c r="S590" s="2">
        <v>39092</v>
      </c>
      <c r="T590">
        <v>2.4975000000000001</v>
      </c>
      <c r="U590" s="2">
        <v>39091</v>
      </c>
      <c r="V590">
        <v>2.5474999999999999</v>
      </c>
      <c r="W590" s="2">
        <v>39044</v>
      </c>
      <c r="X590">
        <v>2.68</v>
      </c>
      <c r="Y590" s="2">
        <v>39091</v>
      </c>
      <c r="Z590">
        <v>2.6175000000000002</v>
      </c>
      <c r="AA590" s="2">
        <v>39093</v>
      </c>
      <c r="AB590">
        <v>2.6724999999999999</v>
      </c>
      <c r="AC590" s="2">
        <v>39097</v>
      </c>
      <c r="AD590">
        <v>2.8</v>
      </c>
      <c r="AE590" s="2">
        <v>39098</v>
      </c>
      <c r="AF590">
        <v>2.8965000000000001</v>
      </c>
    </row>
    <row r="591" spans="5:32" x14ac:dyDescent="0.25">
      <c r="E591" s="2">
        <v>39052</v>
      </c>
      <c r="F591">
        <v>2.278</v>
      </c>
      <c r="G591" s="2">
        <v>39097</v>
      </c>
      <c r="H591">
        <v>2.4950000000000001</v>
      </c>
      <c r="I591" s="2">
        <v>39093</v>
      </c>
      <c r="J591">
        <v>2.415</v>
      </c>
      <c r="K591" s="2">
        <v>39092</v>
      </c>
      <c r="L591">
        <v>2.4675000000000002</v>
      </c>
      <c r="M591" s="2">
        <v>39093</v>
      </c>
      <c r="N591">
        <v>2.4375</v>
      </c>
      <c r="O591" s="2">
        <v>39094</v>
      </c>
      <c r="P591">
        <v>2.4525000000000001</v>
      </c>
      <c r="Q591" s="2">
        <v>39094</v>
      </c>
      <c r="R591">
        <v>2.4824999999999999</v>
      </c>
      <c r="S591" s="2">
        <v>39093</v>
      </c>
      <c r="T591">
        <v>2.5024999999999999</v>
      </c>
      <c r="U591" s="2">
        <v>39092</v>
      </c>
      <c r="V591">
        <v>2.5324999999999998</v>
      </c>
      <c r="W591" s="2">
        <v>39045</v>
      </c>
      <c r="X591">
        <v>2.6574999999999998</v>
      </c>
      <c r="Y591" s="2">
        <v>39092</v>
      </c>
      <c r="Z591">
        <v>2.6074999999999999</v>
      </c>
      <c r="AA591" s="2">
        <v>39094</v>
      </c>
      <c r="AB591">
        <v>2.6675</v>
      </c>
      <c r="AC591" s="2">
        <v>39098</v>
      </c>
      <c r="AD591">
        <v>2.76</v>
      </c>
      <c r="AE591" s="2">
        <v>39099</v>
      </c>
      <c r="AF591">
        <v>2.8525</v>
      </c>
    </row>
    <row r="592" spans="5:32" x14ac:dyDescent="0.25">
      <c r="E592" s="2">
        <v>39055</v>
      </c>
      <c r="F592">
        <v>2.5022000000000002</v>
      </c>
      <c r="G592" s="2">
        <v>39098</v>
      </c>
      <c r="H592">
        <v>2.4375</v>
      </c>
      <c r="I592" s="2">
        <v>39094</v>
      </c>
      <c r="J592">
        <v>2.4074999999999998</v>
      </c>
      <c r="K592" s="2">
        <v>39093</v>
      </c>
      <c r="L592">
        <v>2.4300000000000002</v>
      </c>
      <c r="M592" s="2">
        <v>39094</v>
      </c>
      <c r="N592">
        <v>2.4350000000000001</v>
      </c>
      <c r="O592" s="2">
        <v>39097</v>
      </c>
      <c r="P592">
        <v>2.5065</v>
      </c>
      <c r="Q592" s="2">
        <v>39097</v>
      </c>
      <c r="R592">
        <v>2.5415000000000001</v>
      </c>
      <c r="S592" s="2">
        <v>39094</v>
      </c>
      <c r="T592">
        <v>2.5049999999999999</v>
      </c>
      <c r="U592" s="2">
        <v>39093</v>
      </c>
      <c r="V592">
        <v>2.5375000000000001</v>
      </c>
      <c r="W592" s="2">
        <v>39048</v>
      </c>
      <c r="X592">
        <v>2.6475</v>
      </c>
      <c r="Y592" s="2">
        <v>39093</v>
      </c>
      <c r="Z592">
        <v>2.6124999999999998</v>
      </c>
      <c r="AA592" s="2">
        <v>39097</v>
      </c>
      <c r="AB592">
        <v>2.7155</v>
      </c>
      <c r="AC592" s="2">
        <v>39099</v>
      </c>
      <c r="AD592">
        <v>2.7824999999999998</v>
      </c>
      <c r="AE592" s="2">
        <v>39100</v>
      </c>
      <c r="AF592">
        <v>2.8624999999999998</v>
      </c>
    </row>
    <row r="593" spans="5:32" x14ac:dyDescent="0.25">
      <c r="E593" s="2">
        <v>39056</v>
      </c>
      <c r="F593">
        <v>2.19</v>
      </c>
      <c r="G593" s="2">
        <v>39099</v>
      </c>
      <c r="H593">
        <v>2.4424999999999999</v>
      </c>
      <c r="I593" s="2">
        <v>39097</v>
      </c>
      <c r="J593">
        <v>2.5114999999999998</v>
      </c>
      <c r="K593" s="2">
        <v>39094</v>
      </c>
      <c r="L593">
        <v>2.44</v>
      </c>
      <c r="M593" s="2">
        <v>39097</v>
      </c>
      <c r="N593">
        <v>2.4474999999999998</v>
      </c>
      <c r="O593" s="2">
        <v>39098</v>
      </c>
      <c r="P593">
        <v>2.4874999999999998</v>
      </c>
      <c r="Q593" s="2">
        <v>39098</v>
      </c>
      <c r="R593">
        <v>2.5305</v>
      </c>
      <c r="S593" s="2">
        <v>39097</v>
      </c>
      <c r="T593">
        <v>2.5564999999999998</v>
      </c>
      <c r="U593" s="2">
        <v>39094</v>
      </c>
      <c r="V593">
        <v>2.5525000000000002</v>
      </c>
      <c r="W593" s="2">
        <v>39049</v>
      </c>
      <c r="X593">
        <v>2.6274999999999999</v>
      </c>
      <c r="Y593" s="2">
        <v>39094</v>
      </c>
      <c r="Z593">
        <v>2.6175000000000002</v>
      </c>
      <c r="AA593" s="2">
        <v>39098</v>
      </c>
      <c r="AB593">
        <v>2.6825000000000001</v>
      </c>
      <c r="AC593" s="2">
        <v>39100</v>
      </c>
      <c r="AD593">
        <v>2.7925</v>
      </c>
      <c r="AE593" s="2">
        <v>39101</v>
      </c>
      <c r="AF593">
        <v>2.8824999999999998</v>
      </c>
    </row>
    <row r="594" spans="5:32" x14ac:dyDescent="0.25">
      <c r="E594" s="2">
        <v>39057</v>
      </c>
      <c r="F594">
        <v>2.35</v>
      </c>
      <c r="G594" s="2">
        <v>39100</v>
      </c>
      <c r="H594">
        <v>2.4224999999999999</v>
      </c>
      <c r="I594" s="2">
        <v>39098</v>
      </c>
      <c r="J594">
        <v>2.44</v>
      </c>
      <c r="K594" s="2">
        <v>39097</v>
      </c>
      <c r="L594">
        <v>2.5415000000000001</v>
      </c>
      <c r="M594" s="2">
        <v>39098</v>
      </c>
      <c r="N594">
        <v>2.5105</v>
      </c>
      <c r="O594" s="2">
        <v>39099</v>
      </c>
      <c r="P594">
        <v>2.4975000000000001</v>
      </c>
      <c r="Q594" s="2">
        <v>39099</v>
      </c>
      <c r="R594">
        <v>2.5249999999999999</v>
      </c>
      <c r="S594" s="2">
        <v>39098</v>
      </c>
      <c r="T594">
        <v>2.5415000000000001</v>
      </c>
      <c r="U594" s="2">
        <v>39097</v>
      </c>
      <c r="V594">
        <v>2.613</v>
      </c>
      <c r="W594" s="2">
        <v>39050</v>
      </c>
      <c r="X594">
        <v>2.6625000000000001</v>
      </c>
      <c r="Y594" s="2">
        <v>39097</v>
      </c>
      <c r="Z594">
        <v>2.64</v>
      </c>
      <c r="AA594" s="2">
        <v>39099</v>
      </c>
      <c r="AB594">
        <v>2.6974999999999998</v>
      </c>
      <c r="AC594" s="2">
        <v>39101</v>
      </c>
      <c r="AD594">
        <v>2.8</v>
      </c>
      <c r="AE594" s="2">
        <v>39104</v>
      </c>
      <c r="AF594">
        <v>2.9196999999999997</v>
      </c>
    </row>
    <row r="595" spans="5:32" x14ac:dyDescent="0.25">
      <c r="E595" s="2">
        <v>39058</v>
      </c>
      <c r="F595">
        <v>2.4900000000000002</v>
      </c>
      <c r="G595" s="2">
        <v>39101</v>
      </c>
      <c r="H595">
        <v>2.4824999999999999</v>
      </c>
      <c r="I595" s="2">
        <v>39099</v>
      </c>
      <c r="J595">
        <v>2.4624999999999999</v>
      </c>
      <c r="K595" s="2">
        <v>39098</v>
      </c>
      <c r="L595">
        <v>2.468</v>
      </c>
      <c r="M595" s="2">
        <v>39099</v>
      </c>
      <c r="N595">
        <v>2.4824999999999999</v>
      </c>
      <c r="O595" s="2">
        <v>39100</v>
      </c>
      <c r="P595">
        <v>2.4775</v>
      </c>
      <c r="Q595" s="2">
        <v>39100</v>
      </c>
      <c r="R595">
        <v>2.5074999999999998</v>
      </c>
      <c r="S595" s="2">
        <v>39099</v>
      </c>
      <c r="T595">
        <v>2.5474999999999999</v>
      </c>
      <c r="U595" s="2">
        <v>39098</v>
      </c>
      <c r="V595">
        <v>2.6015000000000001</v>
      </c>
      <c r="W595" s="2">
        <v>39051</v>
      </c>
      <c r="X595">
        <v>2.6425000000000001</v>
      </c>
      <c r="Y595" s="2">
        <v>39098</v>
      </c>
      <c r="Z595">
        <v>2.6349999999999998</v>
      </c>
      <c r="AA595" s="2">
        <v>39100</v>
      </c>
      <c r="AB595">
        <v>2.6974999999999998</v>
      </c>
      <c r="AC595" s="2">
        <v>39104</v>
      </c>
      <c r="AD595">
        <v>2.8372000000000002</v>
      </c>
      <c r="AE595" s="2">
        <v>39105</v>
      </c>
      <c r="AF595">
        <v>2.9550000000000001</v>
      </c>
    </row>
    <row r="596" spans="5:32" x14ac:dyDescent="0.25">
      <c r="E596" s="2">
        <v>39059</v>
      </c>
      <c r="F596">
        <v>2.56</v>
      </c>
      <c r="G596" s="2">
        <v>39104</v>
      </c>
      <c r="H596">
        <v>2.4779</v>
      </c>
      <c r="I596" s="2">
        <v>39100</v>
      </c>
      <c r="J596">
        <v>2.4275000000000002</v>
      </c>
      <c r="K596" s="2">
        <v>39099</v>
      </c>
      <c r="L596">
        <v>2.4575</v>
      </c>
      <c r="M596" s="2">
        <v>39100</v>
      </c>
      <c r="N596">
        <v>2.4675000000000002</v>
      </c>
      <c r="O596" s="2">
        <v>39101</v>
      </c>
      <c r="P596">
        <v>2.5324999999999998</v>
      </c>
      <c r="Q596" s="2">
        <v>39101</v>
      </c>
      <c r="R596">
        <v>2.5575000000000001</v>
      </c>
      <c r="S596" s="2">
        <v>39100</v>
      </c>
      <c r="T596">
        <v>2.5375000000000001</v>
      </c>
      <c r="U596" s="2">
        <v>39099</v>
      </c>
      <c r="V596">
        <v>2.5775000000000001</v>
      </c>
      <c r="W596" s="2">
        <v>39052</v>
      </c>
      <c r="X596">
        <v>2.6877</v>
      </c>
      <c r="Y596" s="2">
        <v>39099</v>
      </c>
      <c r="Z596">
        <v>2.6475</v>
      </c>
      <c r="AA596" s="2">
        <v>39101</v>
      </c>
      <c r="AB596">
        <v>2.7275</v>
      </c>
      <c r="AC596" s="2">
        <v>39105</v>
      </c>
      <c r="AD596">
        <v>2.8824999999999998</v>
      </c>
      <c r="AE596" s="2">
        <v>39106</v>
      </c>
      <c r="AF596">
        <v>2.9624999999999999</v>
      </c>
    </row>
    <row r="597" spans="5:32" x14ac:dyDescent="0.25">
      <c r="E597" s="2">
        <v>39062</v>
      </c>
      <c r="F597">
        <v>2.56</v>
      </c>
      <c r="G597" s="2">
        <v>39105</v>
      </c>
      <c r="H597">
        <v>2.5575000000000001</v>
      </c>
      <c r="I597" s="2">
        <v>39101</v>
      </c>
      <c r="J597">
        <v>2.41</v>
      </c>
      <c r="K597" s="2">
        <v>39100</v>
      </c>
      <c r="L597">
        <v>2.4474999999999998</v>
      </c>
      <c r="M597" s="2">
        <v>39101</v>
      </c>
      <c r="N597">
        <v>2.5125000000000002</v>
      </c>
      <c r="O597" s="2">
        <v>39104</v>
      </c>
      <c r="P597">
        <v>2.5329000000000002</v>
      </c>
      <c r="Q597" s="2">
        <v>39104</v>
      </c>
      <c r="R597">
        <v>2.5663</v>
      </c>
      <c r="S597" s="2">
        <v>39101</v>
      </c>
      <c r="T597">
        <v>2.5825</v>
      </c>
      <c r="U597" s="2">
        <v>39100</v>
      </c>
      <c r="V597">
        <v>2.5724999999999998</v>
      </c>
      <c r="W597" s="2">
        <v>39055</v>
      </c>
      <c r="X597">
        <v>2.6425000000000001</v>
      </c>
      <c r="Y597" s="2">
        <v>39100</v>
      </c>
      <c r="Z597">
        <v>2.6349999999999998</v>
      </c>
      <c r="AA597" s="2">
        <v>39104</v>
      </c>
      <c r="AB597">
        <v>2.7307999999999999</v>
      </c>
      <c r="AC597" s="2">
        <v>39106</v>
      </c>
      <c r="AD597">
        <v>2.8925000000000001</v>
      </c>
      <c r="AE597" s="2">
        <v>39107</v>
      </c>
      <c r="AF597">
        <v>2.9415</v>
      </c>
    </row>
    <row r="598" spans="5:32" x14ac:dyDescent="0.25">
      <c r="E598" s="2">
        <v>39063</v>
      </c>
      <c r="F598">
        <v>2.58</v>
      </c>
      <c r="G598" s="2">
        <v>39106</v>
      </c>
      <c r="H598">
        <v>2.5874999999999999</v>
      </c>
      <c r="I598" s="2">
        <v>39104</v>
      </c>
      <c r="J598">
        <v>2.5239000000000003</v>
      </c>
      <c r="K598" s="2">
        <v>39101</v>
      </c>
      <c r="L598">
        <v>2.4725000000000001</v>
      </c>
      <c r="M598" s="2">
        <v>39104</v>
      </c>
      <c r="N598">
        <v>2.5286999999999997</v>
      </c>
      <c r="O598" s="2">
        <v>39105</v>
      </c>
      <c r="P598">
        <v>2.5825</v>
      </c>
      <c r="Q598" s="2">
        <v>39105</v>
      </c>
      <c r="R598">
        <v>2.5925000000000002</v>
      </c>
      <c r="S598" s="2">
        <v>39104</v>
      </c>
      <c r="T598">
        <v>2.5836999999999999</v>
      </c>
      <c r="U598" s="2">
        <v>39101</v>
      </c>
      <c r="V598">
        <v>2.61</v>
      </c>
      <c r="W598" s="2">
        <v>39056</v>
      </c>
      <c r="X598">
        <v>2.6625000000000001</v>
      </c>
      <c r="Y598" s="2">
        <v>39101</v>
      </c>
      <c r="Z598">
        <v>2.6825000000000001</v>
      </c>
      <c r="AA598" s="2">
        <v>39105</v>
      </c>
      <c r="AB598">
        <v>2.79</v>
      </c>
      <c r="AC598" s="2">
        <v>39107</v>
      </c>
      <c r="AD598">
        <v>2.9365000000000001</v>
      </c>
      <c r="AE598" s="2">
        <v>39108</v>
      </c>
      <c r="AF598">
        <v>2.9649999999999999</v>
      </c>
    </row>
    <row r="599" spans="5:32" x14ac:dyDescent="0.25">
      <c r="E599" s="2">
        <v>39064</v>
      </c>
      <c r="F599">
        <v>2.58</v>
      </c>
      <c r="G599" s="2">
        <v>39107</v>
      </c>
      <c r="H599">
        <v>2.5674999999999999</v>
      </c>
      <c r="I599" s="2">
        <v>39105</v>
      </c>
      <c r="J599">
        <v>2.5525000000000002</v>
      </c>
      <c r="K599" s="2">
        <v>39104</v>
      </c>
      <c r="L599">
        <v>2.5604</v>
      </c>
      <c r="M599" s="2">
        <v>39105</v>
      </c>
      <c r="N599">
        <v>2.5674999999999999</v>
      </c>
      <c r="O599" s="2">
        <v>39106</v>
      </c>
      <c r="P599">
        <v>2.605</v>
      </c>
      <c r="Q599" s="2">
        <v>39106</v>
      </c>
      <c r="R599">
        <v>2.6074999999999999</v>
      </c>
      <c r="S599" s="2">
        <v>39105</v>
      </c>
      <c r="T599">
        <v>2.625</v>
      </c>
      <c r="U599" s="2">
        <v>39104</v>
      </c>
      <c r="V599">
        <v>2.6238000000000001</v>
      </c>
      <c r="W599" s="2">
        <v>39057</v>
      </c>
      <c r="X599">
        <v>2.6150000000000002</v>
      </c>
      <c r="Y599" s="2">
        <v>39104</v>
      </c>
      <c r="Z599">
        <v>2.6508000000000003</v>
      </c>
      <c r="AA599" s="2">
        <v>39106</v>
      </c>
      <c r="AB599">
        <v>2.7949999999999999</v>
      </c>
      <c r="AC599" s="2">
        <v>39108</v>
      </c>
      <c r="AD599">
        <v>2.8975</v>
      </c>
      <c r="AE599" s="2">
        <v>39111</v>
      </c>
      <c r="AF599">
        <v>2.9699999999999998</v>
      </c>
    </row>
    <row r="600" spans="5:32" x14ac:dyDescent="0.25">
      <c r="E600" s="2">
        <v>39065</v>
      </c>
      <c r="F600">
        <v>2.69</v>
      </c>
      <c r="G600" s="2">
        <v>39108</v>
      </c>
      <c r="H600">
        <v>2.5775000000000001</v>
      </c>
      <c r="I600" s="2">
        <v>39106</v>
      </c>
      <c r="J600">
        <v>2.5</v>
      </c>
      <c r="K600" s="2">
        <v>39105</v>
      </c>
      <c r="L600">
        <v>2.5625</v>
      </c>
      <c r="M600" s="2">
        <v>39106</v>
      </c>
      <c r="N600">
        <v>2.585</v>
      </c>
      <c r="O600" s="2">
        <v>39107</v>
      </c>
      <c r="P600">
        <v>2.6215000000000002</v>
      </c>
      <c r="Q600" s="2">
        <v>39107</v>
      </c>
      <c r="R600">
        <v>2.6715</v>
      </c>
      <c r="S600" s="2">
        <v>39106</v>
      </c>
      <c r="T600">
        <v>2.6349999999999998</v>
      </c>
      <c r="U600" s="2">
        <v>39105</v>
      </c>
      <c r="V600">
        <v>2.66</v>
      </c>
      <c r="W600" s="2">
        <v>39058</v>
      </c>
      <c r="X600">
        <v>2.6375000000000002</v>
      </c>
      <c r="Y600" s="2">
        <v>39105</v>
      </c>
      <c r="Z600">
        <v>2.7324999999999999</v>
      </c>
      <c r="AA600" s="2">
        <v>39107</v>
      </c>
      <c r="AB600">
        <v>2.8439999999999999</v>
      </c>
      <c r="AC600" s="2">
        <v>39111</v>
      </c>
      <c r="AD600">
        <v>2.9125000000000001</v>
      </c>
      <c r="AE600" s="2">
        <v>39112</v>
      </c>
      <c r="AF600">
        <v>2.9824999999999999</v>
      </c>
    </row>
    <row r="601" spans="5:32" x14ac:dyDescent="0.25">
      <c r="E601" s="2">
        <v>39066</v>
      </c>
      <c r="F601">
        <v>2.58</v>
      </c>
      <c r="G601" s="2">
        <v>39111</v>
      </c>
      <c r="H601">
        <v>2.5674999999999999</v>
      </c>
      <c r="I601" s="2">
        <v>39107</v>
      </c>
      <c r="J601">
        <v>2.6414999999999997</v>
      </c>
      <c r="K601" s="2">
        <v>39106</v>
      </c>
      <c r="L601">
        <v>2.52</v>
      </c>
      <c r="M601" s="2">
        <v>39107</v>
      </c>
      <c r="N601">
        <v>2.62</v>
      </c>
      <c r="O601" s="2">
        <v>39108</v>
      </c>
      <c r="P601">
        <v>2.5975000000000001</v>
      </c>
      <c r="Q601" s="2">
        <v>39108</v>
      </c>
      <c r="R601">
        <v>2.6074999999999999</v>
      </c>
      <c r="S601" s="2">
        <v>39107</v>
      </c>
      <c r="T601">
        <v>2.6905000000000001</v>
      </c>
      <c r="U601" s="2">
        <v>39106</v>
      </c>
      <c r="V601">
        <v>2.6749999999999998</v>
      </c>
      <c r="W601" s="2">
        <v>39059</v>
      </c>
      <c r="X601">
        <v>2.665</v>
      </c>
      <c r="Y601" s="2">
        <v>39106</v>
      </c>
      <c r="Z601">
        <v>2.7475000000000001</v>
      </c>
      <c r="AA601" s="2">
        <v>39108</v>
      </c>
      <c r="AB601">
        <v>2.8125</v>
      </c>
      <c r="AC601" s="2">
        <v>39112</v>
      </c>
      <c r="AD601">
        <v>2.92</v>
      </c>
      <c r="AE601" s="2">
        <v>39113</v>
      </c>
      <c r="AF601">
        <v>2.9575</v>
      </c>
    </row>
    <row r="602" spans="5:32" x14ac:dyDescent="0.25">
      <c r="E602" s="2">
        <v>39069</v>
      </c>
      <c r="F602">
        <v>2.5</v>
      </c>
      <c r="G602" s="2">
        <v>39112</v>
      </c>
      <c r="H602">
        <v>2.625</v>
      </c>
      <c r="I602" s="2">
        <v>39108</v>
      </c>
      <c r="J602">
        <v>2.5775000000000001</v>
      </c>
      <c r="K602" s="2">
        <v>39107</v>
      </c>
      <c r="L602">
        <v>2.67</v>
      </c>
      <c r="M602" s="2">
        <v>39108</v>
      </c>
      <c r="N602">
        <v>2.5874999999999999</v>
      </c>
      <c r="O602" s="2">
        <v>39111</v>
      </c>
      <c r="P602">
        <v>2.61</v>
      </c>
      <c r="Q602" s="2">
        <v>39111</v>
      </c>
      <c r="R602">
        <v>2.6225000000000001</v>
      </c>
      <c r="S602" s="2">
        <v>39108</v>
      </c>
      <c r="T602">
        <v>2.6425000000000001</v>
      </c>
      <c r="U602" s="2">
        <v>39107</v>
      </c>
      <c r="V602">
        <v>2.7199999999999998</v>
      </c>
      <c r="W602" s="2">
        <v>39062</v>
      </c>
      <c r="X602">
        <v>2.6524999999999999</v>
      </c>
      <c r="Y602" s="2">
        <v>39107</v>
      </c>
      <c r="Z602">
        <v>2.7690000000000001</v>
      </c>
      <c r="AA602" s="2">
        <v>39111</v>
      </c>
      <c r="AB602">
        <v>2.8149999999999999</v>
      </c>
      <c r="AC602" s="2">
        <v>39113</v>
      </c>
      <c r="AD602">
        <v>2.9024999999999999</v>
      </c>
      <c r="AE602" s="2">
        <v>39114</v>
      </c>
      <c r="AF602">
        <v>2.9939999999999998</v>
      </c>
    </row>
    <row r="603" spans="5:32" x14ac:dyDescent="0.25">
      <c r="E603" s="2">
        <v>39070</v>
      </c>
      <c r="F603">
        <v>2.56</v>
      </c>
      <c r="G603" s="2">
        <v>39113</v>
      </c>
      <c r="H603">
        <v>2.7075</v>
      </c>
      <c r="I603" s="2">
        <v>39111</v>
      </c>
      <c r="J603">
        <v>2.5775000000000001</v>
      </c>
      <c r="K603" s="2">
        <v>39108</v>
      </c>
      <c r="L603">
        <v>2.5874999999999999</v>
      </c>
      <c r="M603" s="2">
        <v>39111</v>
      </c>
      <c r="N603">
        <v>2.5925000000000002</v>
      </c>
      <c r="O603" s="2">
        <v>39112</v>
      </c>
      <c r="P603">
        <v>2.6375000000000002</v>
      </c>
      <c r="Q603" s="2">
        <v>39112</v>
      </c>
      <c r="R603">
        <v>2.63</v>
      </c>
      <c r="S603" s="2">
        <v>39111</v>
      </c>
      <c r="T603">
        <v>2.6574999999999998</v>
      </c>
      <c r="U603" s="2">
        <v>39108</v>
      </c>
      <c r="V603">
        <v>2.6875</v>
      </c>
      <c r="W603" s="2">
        <v>39063</v>
      </c>
      <c r="X603">
        <v>2.6425000000000001</v>
      </c>
      <c r="Y603" s="2">
        <v>39108</v>
      </c>
      <c r="Z603">
        <v>2.7574999999999998</v>
      </c>
      <c r="AA603" s="2">
        <v>39112</v>
      </c>
      <c r="AB603">
        <v>2.8224999999999998</v>
      </c>
      <c r="AC603" s="2">
        <v>39114</v>
      </c>
      <c r="AD603">
        <v>2.9350000000000001</v>
      </c>
      <c r="AE603" s="2">
        <v>39115</v>
      </c>
      <c r="AF603">
        <v>2.9649999999999999</v>
      </c>
    </row>
    <row r="604" spans="5:32" x14ac:dyDescent="0.25">
      <c r="E604" s="2">
        <v>39071</v>
      </c>
      <c r="F604">
        <v>2.58</v>
      </c>
      <c r="G604" s="2">
        <v>39114</v>
      </c>
      <c r="H604">
        <v>2.73</v>
      </c>
      <c r="I604" s="2">
        <v>39112</v>
      </c>
      <c r="J604">
        <v>2.6074999999999999</v>
      </c>
      <c r="K604" s="2">
        <v>39111</v>
      </c>
      <c r="L604">
        <v>2.5775000000000001</v>
      </c>
      <c r="M604" s="2">
        <v>39112</v>
      </c>
      <c r="N604">
        <v>2.6175000000000002</v>
      </c>
      <c r="O604" s="2">
        <v>39113</v>
      </c>
      <c r="P604">
        <v>2.6775000000000002</v>
      </c>
      <c r="Q604" s="2">
        <v>39113</v>
      </c>
      <c r="R604">
        <v>2.68</v>
      </c>
      <c r="S604" s="2">
        <v>39112</v>
      </c>
      <c r="T604">
        <v>2.6775000000000002</v>
      </c>
      <c r="U604" s="2">
        <v>39111</v>
      </c>
      <c r="V604">
        <v>2.6924999999999999</v>
      </c>
      <c r="W604" s="2">
        <v>39064</v>
      </c>
      <c r="X604">
        <v>2.6574999999999998</v>
      </c>
      <c r="Y604" s="2">
        <v>39111</v>
      </c>
      <c r="Z604">
        <v>2.7574999999999998</v>
      </c>
      <c r="AA604" s="2">
        <v>39113</v>
      </c>
      <c r="AB604">
        <v>2.8325</v>
      </c>
      <c r="AC604" s="2">
        <v>39115</v>
      </c>
      <c r="AD604">
        <v>2.9125000000000001</v>
      </c>
      <c r="AE604" s="2">
        <v>39118</v>
      </c>
      <c r="AF604">
        <v>2.9954999999999998</v>
      </c>
    </row>
    <row r="605" spans="5:32" x14ac:dyDescent="0.25">
      <c r="E605" s="2">
        <v>39072</v>
      </c>
      <c r="F605">
        <v>2.61</v>
      </c>
      <c r="G605" s="2">
        <v>39115</v>
      </c>
      <c r="H605">
        <v>2.6225000000000001</v>
      </c>
      <c r="I605" s="2">
        <v>39113</v>
      </c>
      <c r="J605">
        <v>2.6574999999999998</v>
      </c>
      <c r="K605" s="2">
        <v>39112</v>
      </c>
      <c r="L605">
        <v>2.6</v>
      </c>
      <c r="M605" s="2">
        <v>39113</v>
      </c>
      <c r="N605">
        <v>2.6724999999999999</v>
      </c>
      <c r="O605" s="2">
        <v>39114</v>
      </c>
      <c r="P605">
        <v>2.6404999999999998</v>
      </c>
      <c r="Q605" s="2">
        <v>39114</v>
      </c>
      <c r="R605">
        <v>2.669</v>
      </c>
      <c r="S605" s="2">
        <v>39113</v>
      </c>
      <c r="T605">
        <v>2.6974999999999998</v>
      </c>
      <c r="U605" s="2">
        <v>39112</v>
      </c>
      <c r="V605">
        <v>2.6974999999999998</v>
      </c>
      <c r="W605" s="2">
        <v>39065</v>
      </c>
      <c r="X605">
        <v>2.6550000000000002</v>
      </c>
      <c r="Y605" s="2">
        <v>39112</v>
      </c>
      <c r="Z605">
        <v>2.76</v>
      </c>
      <c r="AA605" s="2">
        <v>39114</v>
      </c>
      <c r="AB605">
        <v>2.8475000000000001</v>
      </c>
      <c r="AC605" s="2">
        <v>39118</v>
      </c>
      <c r="AD605">
        <v>2.9140000000000001</v>
      </c>
      <c r="AE605" s="2">
        <v>39119</v>
      </c>
      <c r="AF605">
        <v>2.9325000000000001</v>
      </c>
    </row>
    <row r="606" spans="5:32" x14ac:dyDescent="0.25">
      <c r="E606" s="2">
        <v>39073</v>
      </c>
      <c r="F606">
        <v>2.63</v>
      </c>
      <c r="G606" s="2">
        <v>39118</v>
      </c>
      <c r="H606">
        <v>2.7279999999999998</v>
      </c>
      <c r="I606" s="2">
        <v>39114</v>
      </c>
      <c r="J606">
        <v>2.6640000000000001</v>
      </c>
      <c r="K606" s="2">
        <v>39113</v>
      </c>
      <c r="L606">
        <v>2.6675</v>
      </c>
      <c r="M606" s="2">
        <v>39114</v>
      </c>
      <c r="N606">
        <v>2.68</v>
      </c>
      <c r="O606" s="2">
        <v>39115</v>
      </c>
      <c r="P606">
        <v>2.645</v>
      </c>
      <c r="Q606" s="2">
        <v>39115</v>
      </c>
      <c r="R606">
        <v>2.665</v>
      </c>
      <c r="S606" s="2">
        <v>39114</v>
      </c>
      <c r="T606">
        <v>2.6850000000000001</v>
      </c>
      <c r="U606" s="2">
        <v>39113</v>
      </c>
      <c r="V606">
        <v>2.7324999999999999</v>
      </c>
      <c r="W606" s="2">
        <v>39066</v>
      </c>
      <c r="X606">
        <v>2.6074999999999999</v>
      </c>
      <c r="Y606" s="2">
        <v>39113</v>
      </c>
      <c r="Z606">
        <v>2.7875000000000001</v>
      </c>
      <c r="AA606" s="2">
        <v>39115</v>
      </c>
      <c r="AB606">
        <v>2.8250000000000002</v>
      </c>
      <c r="AC606" s="2">
        <v>39119</v>
      </c>
      <c r="AD606">
        <v>2.85</v>
      </c>
      <c r="AE606" s="2">
        <v>39120</v>
      </c>
      <c r="AF606">
        <v>2.9024999999999999</v>
      </c>
    </row>
    <row r="607" spans="5:32" x14ac:dyDescent="0.25">
      <c r="E607" s="2">
        <v>39076</v>
      </c>
      <c r="F607">
        <v>2.67</v>
      </c>
      <c r="G607" s="2">
        <v>39119</v>
      </c>
      <c r="H607">
        <v>2.6865000000000001</v>
      </c>
      <c r="I607" s="2">
        <v>39115</v>
      </c>
      <c r="J607">
        <v>2.6324999999999998</v>
      </c>
      <c r="K607" s="2">
        <v>39114</v>
      </c>
      <c r="L607">
        <v>2.6665000000000001</v>
      </c>
      <c r="M607" s="2">
        <v>39115</v>
      </c>
      <c r="N607">
        <v>2.6524999999999999</v>
      </c>
      <c r="O607" s="2">
        <v>39118</v>
      </c>
      <c r="P607">
        <v>2.6274999999999999</v>
      </c>
      <c r="Q607" s="2">
        <v>39118</v>
      </c>
      <c r="R607">
        <v>2.6524999999999999</v>
      </c>
      <c r="S607" s="2">
        <v>39115</v>
      </c>
      <c r="T607">
        <v>2.6825000000000001</v>
      </c>
      <c r="U607" s="2">
        <v>39114</v>
      </c>
      <c r="V607">
        <v>2.73</v>
      </c>
      <c r="W607" s="2">
        <v>39069</v>
      </c>
      <c r="X607">
        <v>2.5625</v>
      </c>
      <c r="Y607" s="2">
        <v>39114</v>
      </c>
      <c r="Z607">
        <v>2.7805</v>
      </c>
      <c r="AA607" s="2">
        <v>39118</v>
      </c>
      <c r="AB607">
        <v>2.8289999999999997</v>
      </c>
      <c r="AC607" s="2">
        <v>39120</v>
      </c>
      <c r="AD607">
        <v>2.8275000000000001</v>
      </c>
      <c r="AE607" s="2">
        <v>39121</v>
      </c>
      <c r="AF607">
        <v>2.9074999999999998</v>
      </c>
    </row>
    <row r="608" spans="5:32" x14ac:dyDescent="0.25">
      <c r="E608" s="2">
        <v>39077</v>
      </c>
      <c r="F608">
        <v>2.67</v>
      </c>
      <c r="G608" s="2">
        <v>39120</v>
      </c>
      <c r="H608">
        <v>2.5474999999999999</v>
      </c>
      <c r="I608" s="2">
        <v>39118</v>
      </c>
      <c r="J608">
        <v>2.718</v>
      </c>
      <c r="K608" s="2">
        <v>39115</v>
      </c>
      <c r="L608">
        <v>2.64</v>
      </c>
      <c r="M608" s="2">
        <v>39118</v>
      </c>
      <c r="N608">
        <v>2.6715</v>
      </c>
      <c r="O608" s="2">
        <v>39119</v>
      </c>
      <c r="P608">
        <v>2.589</v>
      </c>
      <c r="Q608" s="2">
        <v>39119</v>
      </c>
      <c r="R608">
        <v>2.613</v>
      </c>
      <c r="S608" s="2">
        <v>39118</v>
      </c>
      <c r="T608">
        <v>2.665</v>
      </c>
      <c r="U608" s="2">
        <v>39115</v>
      </c>
      <c r="V608">
        <v>2.7124999999999999</v>
      </c>
      <c r="W608" s="2">
        <v>39070</v>
      </c>
      <c r="X608">
        <v>2.5975000000000001</v>
      </c>
      <c r="Y608" s="2">
        <v>39115</v>
      </c>
      <c r="Z608">
        <v>2.7824999999999998</v>
      </c>
      <c r="AA608" s="2">
        <v>39119</v>
      </c>
      <c r="AB608">
        <v>2.7839999999999998</v>
      </c>
      <c r="AC608" s="2">
        <v>39121</v>
      </c>
      <c r="AD608">
        <v>2.8505000000000003</v>
      </c>
      <c r="AE608" s="2">
        <v>39122</v>
      </c>
      <c r="AF608">
        <v>2.9</v>
      </c>
    </row>
    <row r="609" spans="5:32" x14ac:dyDescent="0.25">
      <c r="E609" s="2">
        <v>39078</v>
      </c>
      <c r="F609">
        <v>2.7</v>
      </c>
      <c r="G609" s="2">
        <v>39121</v>
      </c>
      <c r="H609">
        <v>2.6861999999999999</v>
      </c>
      <c r="I609" s="2">
        <v>39119</v>
      </c>
      <c r="J609">
        <v>2.6775000000000002</v>
      </c>
      <c r="K609" s="2">
        <v>39118</v>
      </c>
      <c r="L609">
        <v>2.6924999999999999</v>
      </c>
      <c r="M609" s="2">
        <v>39119</v>
      </c>
      <c r="N609">
        <v>2.6379999999999999</v>
      </c>
      <c r="O609" s="2">
        <v>39120</v>
      </c>
      <c r="P609">
        <v>2.5375000000000001</v>
      </c>
      <c r="Q609" s="2">
        <v>39120</v>
      </c>
      <c r="R609">
        <v>2.5550000000000002</v>
      </c>
      <c r="S609" s="2">
        <v>39119</v>
      </c>
      <c r="T609">
        <v>2.5964999999999998</v>
      </c>
      <c r="U609" s="2">
        <v>39118</v>
      </c>
      <c r="V609">
        <v>2.7065000000000001</v>
      </c>
      <c r="W609" s="2">
        <v>39071</v>
      </c>
      <c r="X609">
        <v>2.5825</v>
      </c>
      <c r="Y609" s="2">
        <v>39118</v>
      </c>
      <c r="Z609">
        <v>2.7614999999999998</v>
      </c>
      <c r="AA609" s="2">
        <v>39120</v>
      </c>
      <c r="AB609">
        <v>2.7450000000000001</v>
      </c>
      <c r="AC609" s="2">
        <v>39122</v>
      </c>
      <c r="AD609">
        <v>2.8624999999999998</v>
      </c>
      <c r="AE609" s="2">
        <v>39125</v>
      </c>
      <c r="AF609">
        <v>2.9573</v>
      </c>
    </row>
    <row r="610" spans="5:32" x14ac:dyDescent="0.25">
      <c r="E610" s="2">
        <v>39079</v>
      </c>
      <c r="F610">
        <v>2.7199999999999998</v>
      </c>
      <c r="G610" s="2">
        <v>39122</v>
      </c>
      <c r="H610">
        <v>2.5975000000000001</v>
      </c>
      <c r="I610" s="2">
        <v>39120</v>
      </c>
      <c r="J610">
        <v>2.52</v>
      </c>
      <c r="K610" s="2">
        <v>39119</v>
      </c>
      <c r="L610">
        <v>2.59</v>
      </c>
      <c r="M610" s="2">
        <v>39120</v>
      </c>
      <c r="N610">
        <v>2.5375000000000001</v>
      </c>
      <c r="O610" s="2">
        <v>39121</v>
      </c>
      <c r="P610">
        <v>2.6055000000000001</v>
      </c>
      <c r="Q610" s="2">
        <v>39121</v>
      </c>
      <c r="R610">
        <v>2.6114999999999999</v>
      </c>
      <c r="S610" s="2">
        <v>39120</v>
      </c>
      <c r="T610">
        <v>2.57</v>
      </c>
      <c r="U610" s="2">
        <v>39119</v>
      </c>
      <c r="V610">
        <v>2.61</v>
      </c>
      <c r="W610" s="2">
        <v>39072</v>
      </c>
      <c r="X610">
        <v>2.5724999999999998</v>
      </c>
      <c r="Y610" s="2">
        <v>39119</v>
      </c>
      <c r="Z610">
        <v>2.714</v>
      </c>
      <c r="AA610" s="2">
        <v>39121</v>
      </c>
      <c r="AB610">
        <v>2.7437</v>
      </c>
      <c r="AC610" s="2">
        <v>39125</v>
      </c>
      <c r="AD610">
        <v>2.8573</v>
      </c>
      <c r="AE610" s="2">
        <v>39126</v>
      </c>
      <c r="AF610">
        <v>2.9224999999999999</v>
      </c>
    </row>
    <row r="611" spans="5:32" x14ac:dyDescent="0.25">
      <c r="E611" s="2">
        <v>39080</v>
      </c>
      <c r="F611">
        <v>2.75</v>
      </c>
      <c r="G611" s="2">
        <v>39125</v>
      </c>
      <c r="H611">
        <v>2.6753</v>
      </c>
      <c r="I611" s="2">
        <v>39121</v>
      </c>
      <c r="J611">
        <v>2.6292</v>
      </c>
      <c r="K611" s="2">
        <v>39120</v>
      </c>
      <c r="L611">
        <v>2.5324999999999998</v>
      </c>
      <c r="M611" s="2">
        <v>39121</v>
      </c>
      <c r="N611">
        <v>2.6139000000000001</v>
      </c>
      <c r="O611" s="2">
        <v>39122</v>
      </c>
      <c r="P611">
        <v>2.57</v>
      </c>
      <c r="Q611" s="2">
        <v>39122</v>
      </c>
      <c r="R611">
        <v>2.5975000000000001</v>
      </c>
      <c r="S611" s="2">
        <v>39121</v>
      </c>
      <c r="T611">
        <v>2.6146000000000003</v>
      </c>
      <c r="U611" s="2">
        <v>39120</v>
      </c>
      <c r="V611">
        <v>2.605</v>
      </c>
      <c r="W611" s="2">
        <v>39073</v>
      </c>
      <c r="X611">
        <v>2.585</v>
      </c>
      <c r="Y611" s="2">
        <v>39120</v>
      </c>
      <c r="Z611">
        <v>2.6825000000000001</v>
      </c>
      <c r="AA611" s="2">
        <v>39122</v>
      </c>
      <c r="AB611">
        <v>2.7875000000000001</v>
      </c>
      <c r="AC611" s="2">
        <v>39126</v>
      </c>
      <c r="AD611">
        <v>2.8624999999999998</v>
      </c>
      <c r="AE611" s="2">
        <v>39127</v>
      </c>
      <c r="AF611">
        <v>2.9316</v>
      </c>
    </row>
    <row r="612" spans="5:32" x14ac:dyDescent="0.25">
      <c r="E612" s="2">
        <v>39083</v>
      </c>
      <c r="F612">
        <v>2.79</v>
      </c>
      <c r="G612" s="2">
        <v>39126</v>
      </c>
      <c r="H612">
        <v>2.5324999999999998</v>
      </c>
      <c r="I612" s="2">
        <v>39122</v>
      </c>
      <c r="J612">
        <v>2.5525000000000002</v>
      </c>
      <c r="K612" s="2">
        <v>39121</v>
      </c>
      <c r="L612">
        <v>2.6334</v>
      </c>
      <c r="M612" s="2">
        <v>39122</v>
      </c>
      <c r="N612">
        <v>2.5625</v>
      </c>
      <c r="O612" s="2">
        <v>39125</v>
      </c>
      <c r="P612">
        <v>2.6027</v>
      </c>
      <c r="Q612" s="2">
        <v>39125</v>
      </c>
      <c r="R612">
        <v>2.6223999999999998</v>
      </c>
      <c r="S612" s="2">
        <v>39122</v>
      </c>
      <c r="T612">
        <v>2.645</v>
      </c>
      <c r="U612" s="2">
        <v>39121</v>
      </c>
      <c r="V612">
        <v>2.6337999999999999</v>
      </c>
      <c r="W612" s="2">
        <v>39076</v>
      </c>
      <c r="X612">
        <v>2.585</v>
      </c>
      <c r="Y612" s="2">
        <v>39121</v>
      </c>
      <c r="Z612">
        <v>2.6637</v>
      </c>
      <c r="AA612" s="2">
        <v>39125</v>
      </c>
      <c r="AB612">
        <v>2.7622999999999998</v>
      </c>
      <c r="AC612" s="2">
        <v>39127</v>
      </c>
      <c r="AD612">
        <v>2.8540999999999999</v>
      </c>
      <c r="AE612" s="2">
        <v>39128</v>
      </c>
      <c r="AF612">
        <v>2.9281999999999999</v>
      </c>
    </row>
    <row r="613" spans="5:32" x14ac:dyDescent="0.25">
      <c r="E613" s="2">
        <v>39084</v>
      </c>
      <c r="F613">
        <v>2.69</v>
      </c>
      <c r="G613" s="2">
        <v>39127</v>
      </c>
      <c r="H613">
        <v>2.5350000000000001</v>
      </c>
      <c r="I613" s="2">
        <v>39125</v>
      </c>
      <c r="J613">
        <v>2.5994000000000002</v>
      </c>
      <c r="K613" s="2">
        <v>39122</v>
      </c>
      <c r="L613">
        <v>2.5474999999999999</v>
      </c>
      <c r="M613" s="2">
        <v>39125</v>
      </c>
      <c r="N613">
        <v>2.613</v>
      </c>
      <c r="O613" s="2">
        <v>39126</v>
      </c>
      <c r="P613">
        <v>2.5750000000000002</v>
      </c>
      <c r="Q613" s="2">
        <v>39126</v>
      </c>
      <c r="R613">
        <v>2.6124999999999998</v>
      </c>
      <c r="S613" s="2">
        <v>39125</v>
      </c>
      <c r="T613">
        <v>2.6145</v>
      </c>
      <c r="U613" s="2">
        <v>39122</v>
      </c>
      <c r="V613">
        <v>2.6349999999999998</v>
      </c>
      <c r="W613" s="2">
        <v>39077</v>
      </c>
      <c r="X613">
        <v>2.585</v>
      </c>
      <c r="Y613" s="2">
        <v>39122</v>
      </c>
      <c r="Z613">
        <v>2.73</v>
      </c>
      <c r="AA613" s="2">
        <v>39126</v>
      </c>
      <c r="AB613">
        <v>2.7800000000000002</v>
      </c>
      <c r="AC613" s="2">
        <v>39128</v>
      </c>
      <c r="AD613">
        <v>2.8275000000000001</v>
      </c>
      <c r="AE613" s="2">
        <v>39129</v>
      </c>
      <c r="AF613">
        <v>2.9409000000000001</v>
      </c>
    </row>
    <row r="614" spans="5:32" x14ac:dyDescent="0.25">
      <c r="E614" s="2">
        <v>39085</v>
      </c>
      <c r="F614">
        <v>2.59</v>
      </c>
      <c r="G614" s="2">
        <v>39128</v>
      </c>
      <c r="H614">
        <v>2.6282000000000001</v>
      </c>
      <c r="I614" s="2">
        <v>39126</v>
      </c>
      <c r="J614">
        <v>2.5274999999999999</v>
      </c>
      <c r="K614" s="2">
        <v>39125</v>
      </c>
      <c r="L614">
        <v>2.6038000000000001</v>
      </c>
      <c r="M614" s="2">
        <v>39126</v>
      </c>
      <c r="N614">
        <v>2.5575000000000001</v>
      </c>
      <c r="O614" s="2">
        <v>39127</v>
      </c>
      <c r="P614">
        <v>2.5947</v>
      </c>
      <c r="Q614" s="2">
        <v>39127</v>
      </c>
      <c r="R614">
        <v>2.5949999999999998</v>
      </c>
      <c r="S614" s="2">
        <v>39126</v>
      </c>
      <c r="T614">
        <v>2.64</v>
      </c>
      <c r="U614" s="2">
        <v>39125</v>
      </c>
      <c r="V614">
        <v>2.6362999999999999</v>
      </c>
      <c r="W614" s="2">
        <v>39078</v>
      </c>
      <c r="X614">
        <v>2.5674999999999999</v>
      </c>
      <c r="Y614" s="2">
        <v>39125</v>
      </c>
      <c r="Z614">
        <v>2.6823000000000001</v>
      </c>
      <c r="AA614" s="2">
        <v>39127</v>
      </c>
      <c r="AB614">
        <v>2.7496999999999998</v>
      </c>
      <c r="AC614" s="2">
        <v>39129</v>
      </c>
      <c r="AD614">
        <v>2.8409</v>
      </c>
      <c r="AE614" s="2">
        <v>39132</v>
      </c>
      <c r="AF614">
        <v>2.9431000000000003</v>
      </c>
    </row>
    <row r="615" spans="5:32" x14ac:dyDescent="0.25">
      <c r="E615" s="2">
        <v>39086</v>
      </c>
      <c r="F615">
        <v>2.44</v>
      </c>
      <c r="G615" s="2">
        <v>39129</v>
      </c>
      <c r="H615">
        <v>2.6703000000000001</v>
      </c>
      <c r="I615" s="2">
        <v>39127</v>
      </c>
      <c r="J615">
        <v>2.6053999999999999</v>
      </c>
      <c r="K615" s="2">
        <v>39126</v>
      </c>
      <c r="L615">
        <v>2.54</v>
      </c>
      <c r="M615" s="2">
        <v>39127</v>
      </c>
      <c r="N615">
        <v>2.5924</v>
      </c>
      <c r="O615" s="2">
        <v>39128</v>
      </c>
      <c r="P615">
        <v>2.5615999999999999</v>
      </c>
      <c r="Q615" s="2">
        <v>39128</v>
      </c>
      <c r="R615">
        <v>2.5571000000000002</v>
      </c>
      <c r="S615" s="2">
        <v>39127</v>
      </c>
      <c r="T615">
        <v>2.6089000000000002</v>
      </c>
      <c r="U615" s="2">
        <v>39126</v>
      </c>
      <c r="V615">
        <v>2.6375000000000002</v>
      </c>
      <c r="W615" s="2">
        <v>39079</v>
      </c>
      <c r="X615">
        <v>2.5975000000000001</v>
      </c>
      <c r="Y615" s="2">
        <v>39126</v>
      </c>
      <c r="Z615">
        <v>2.7124999999999999</v>
      </c>
      <c r="AA615" s="2">
        <v>39128</v>
      </c>
      <c r="AB615">
        <v>2.7225000000000001</v>
      </c>
      <c r="AC615" s="2">
        <v>39132</v>
      </c>
      <c r="AD615">
        <v>2.8430999999999997</v>
      </c>
      <c r="AE615" s="2">
        <v>39133</v>
      </c>
      <c r="AF615">
        <v>2.9</v>
      </c>
    </row>
    <row r="616" spans="5:32" x14ac:dyDescent="0.25">
      <c r="E616" s="2">
        <v>39087</v>
      </c>
      <c r="F616">
        <v>2.5099999999999998</v>
      </c>
      <c r="G616" s="2">
        <v>39132</v>
      </c>
      <c r="H616">
        <v>2.6836000000000002</v>
      </c>
      <c r="I616" s="2">
        <v>39128</v>
      </c>
      <c r="J616">
        <v>2.5712000000000002</v>
      </c>
      <c r="K616" s="2">
        <v>39127</v>
      </c>
      <c r="L616">
        <v>2.5662000000000003</v>
      </c>
      <c r="M616" s="2">
        <v>39128</v>
      </c>
      <c r="N616">
        <v>2.5647000000000002</v>
      </c>
      <c r="O616" s="2">
        <v>39129</v>
      </c>
      <c r="P616">
        <v>2.5827999999999998</v>
      </c>
      <c r="Q616" s="2">
        <v>39129</v>
      </c>
      <c r="R616">
        <v>2.6021000000000001</v>
      </c>
      <c r="S616" s="2">
        <v>39128</v>
      </c>
      <c r="T616">
        <v>2.5769000000000002</v>
      </c>
      <c r="U616" s="2">
        <v>39127</v>
      </c>
      <c r="V616">
        <v>2.6332</v>
      </c>
      <c r="W616" s="2">
        <v>39080</v>
      </c>
      <c r="X616">
        <v>2.5649999999999999</v>
      </c>
      <c r="Y616" s="2">
        <v>39127</v>
      </c>
      <c r="Z616">
        <v>2.6774</v>
      </c>
      <c r="AA616" s="2">
        <v>39129</v>
      </c>
      <c r="AB616">
        <v>2.7385999999999999</v>
      </c>
      <c r="AC616" s="2">
        <v>39133</v>
      </c>
      <c r="AD616">
        <v>2.83</v>
      </c>
      <c r="AE616" s="2">
        <v>39134</v>
      </c>
      <c r="AF616">
        <v>3.0122</v>
      </c>
    </row>
    <row r="617" spans="5:32" x14ac:dyDescent="0.25">
      <c r="E617" s="2">
        <v>39090</v>
      </c>
      <c r="F617">
        <v>2.57</v>
      </c>
      <c r="G617" s="2">
        <v>39133</v>
      </c>
      <c r="H617">
        <v>2.57</v>
      </c>
      <c r="I617" s="2">
        <v>39129</v>
      </c>
      <c r="J617">
        <v>2.5992999999999999</v>
      </c>
      <c r="K617" s="2">
        <v>39128</v>
      </c>
      <c r="L617">
        <v>2.5865999999999998</v>
      </c>
      <c r="M617" s="2">
        <v>39129</v>
      </c>
      <c r="N617">
        <v>2.5874000000000001</v>
      </c>
      <c r="O617" s="2">
        <v>39132</v>
      </c>
      <c r="P617">
        <v>2.5825</v>
      </c>
      <c r="Q617" s="2">
        <v>39132</v>
      </c>
      <c r="R617">
        <v>2.6021000000000001</v>
      </c>
      <c r="S617" s="2">
        <v>39129</v>
      </c>
      <c r="T617">
        <v>2.5930999999999997</v>
      </c>
      <c r="U617" s="2">
        <v>39128</v>
      </c>
      <c r="V617">
        <v>2.6193</v>
      </c>
      <c r="W617" s="2">
        <v>39083</v>
      </c>
      <c r="X617">
        <v>2.59</v>
      </c>
      <c r="Y617" s="2">
        <v>39128</v>
      </c>
      <c r="Z617">
        <v>2.6463000000000001</v>
      </c>
      <c r="AA617" s="2">
        <v>39132</v>
      </c>
      <c r="AB617">
        <v>2.7336999999999998</v>
      </c>
      <c r="AC617" s="2">
        <v>39134</v>
      </c>
      <c r="AD617">
        <v>2.8721999999999999</v>
      </c>
      <c r="AE617" s="2">
        <v>39135</v>
      </c>
      <c r="AF617">
        <v>3.0358000000000001</v>
      </c>
    </row>
    <row r="618" spans="5:32" x14ac:dyDescent="0.25">
      <c r="E618" s="2">
        <v>39091</v>
      </c>
      <c r="F618">
        <v>2.56</v>
      </c>
      <c r="G618" s="2">
        <v>39134</v>
      </c>
      <c r="H618">
        <v>2.7553999999999998</v>
      </c>
      <c r="I618" s="2">
        <v>39132</v>
      </c>
      <c r="J618">
        <v>2.6103000000000001</v>
      </c>
      <c r="K618" s="2">
        <v>39129</v>
      </c>
      <c r="L618">
        <v>2.6019000000000001</v>
      </c>
      <c r="M618" s="2">
        <v>39132</v>
      </c>
      <c r="N618">
        <v>2.5871</v>
      </c>
      <c r="O618" s="2">
        <v>39133</v>
      </c>
      <c r="P618">
        <v>2.5350000000000001</v>
      </c>
      <c r="Q618" s="2">
        <v>39133</v>
      </c>
      <c r="R618">
        <v>2.5649999999999999</v>
      </c>
      <c r="S618" s="2">
        <v>39132</v>
      </c>
      <c r="T618">
        <v>2.5960000000000001</v>
      </c>
      <c r="U618" s="2">
        <v>39129</v>
      </c>
      <c r="V618">
        <v>2.6263000000000001</v>
      </c>
      <c r="W618" s="2">
        <v>39084</v>
      </c>
      <c r="X618">
        <v>2.6074999999999999</v>
      </c>
      <c r="Y618" s="2">
        <v>39129</v>
      </c>
      <c r="Z618">
        <v>2.6585999999999999</v>
      </c>
      <c r="AA618" s="2">
        <v>39133</v>
      </c>
      <c r="AB618">
        <v>2.77</v>
      </c>
      <c r="AC618" s="2">
        <v>39135</v>
      </c>
      <c r="AD618">
        <v>2.8957999999999999</v>
      </c>
      <c r="AE618" s="2">
        <v>39136</v>
      </c>
      <c r="AF618">
        <v>3.0331000000000001</v>
      </c>
    </row>
    <row r="619" spans="5:32" x14ac:dyDescent="0.25">
      <c r="E619" s="2">
        <v>39092</v>
      </c>
      <c r="F619">
        <v>2.54</v>
      </c>
      <c r="G619" s="2">
        <v>39135</v>
      </c>
      <c r="H619">
        <v>2.6</v>
      </c>
      <c r="I619" s="2">
        <v>39133</v>
      </c>
      <c r="J619">
        <v>2.5099999999999998</v>
      </c>
      <c r="K619" s="2">
        <v>39132</v>
      </c>
      <c r="L619">
        <v>2.6127000000000002</v>
      </c>
      <c r="M619" s="2">
        <v>39133</v>
      </c>
      <c r="N619">
        <v>2.4950000000000001</v>
      </c>
      <c r="O619" s="2">
        <v>39134</v>
      </c>
      <c r="P619">
        <v>2.6269</v>
      </c>
      <c r="Q619" s="2">
        <v>39134</v>
      </c>
      <c r="R619">
        <v>2.6427</v>
      </c>
      <c r="S619" s="2">
        <v>39133</v>
      </c>
      <c r="T619">
        <v>2.605</v>
      </c>
      <c r="U619" s="2">
        <v>39132</v>
      </c>
      <c r="V619">
        <v>2.6208999999999998</v>
      </c>
      <c r="W619" s="2">
        <v>39085</v>
      </c>
      <c r="X619">
        <v>2.6074999999999999</v>
      </c>
      <c r="Y619" s="2">
        <v>39132</v>
      </c>
      <c r="Z619">
        <v>2.6536999999999997</v>
      </c>
      <c r="AA619" s="2">
        <v>39134</v>
      </c>
      <c r="AB619">
        <v>2.8082000000000003</v>
      </c>
      <c r="AC619" s="2">
        <v>39136</v>
      </c>
      <c r="AD619">
        <v>2.8931</v>
      </c>
      <c r="AE619" s="2">
        <v>39139</v>
      </c>
      <c r="AF619">
        <v>2.968</v>
      </c>
    </row>
    <row r="620" spans="5:32" x14ac:dyDescent="0.25">
      <c r="E620" s="2">
        <v>39093</v>
      </c>
      <c r="F620">
        <v>2.57</v>
      </c>
      <c r="G620" s="2">
        <v>39136</v>
      </c>
      <c r="H620">
        <v>2.6349999999999998</v>
      </c>
      <c r="I620" s="2">
        <v>39134</v>
      </c>
      <c r="J620">
        <v>2.6966999999999999</v>
      </c>
      <c r="K620" s="2">
        <v>39133</v>
      </c>
      <c r="L620">
        <v>2.5</v>
      </c>
      <c r="M620" s="2">
        <v>39134</v>
      </c>
      <c r="N620">
        <v>2.6555999999999997</v>
      </c>
      <c r="O620" s="2">
        <v>39135</v>
      </c>
      <c r="P620">
        <v>2.6598999999999999</v>
      </c>
      <c r="Q620" s="2">
        <v>39135</v>
      </c>
      <c r="R620">
        <v>2.6753</v>
      </c>
      <c r="S620" s="2">
        <v>39134</v>
      </c>
      <c r="T620">
        <v>2.6353</v>
      </c>
      <c r="U620" s="2">
        <v>39133</v>
      </c>
      <c r="V620">
        <v>2.6074999999999999</v>
      </c>
      <c r="W620" s="2">
        <v>39086</v>
      </c>
      <c r="X620">
        <v>2.5425</v>
      </c>
      <c r="Y620" s="2">
        <v>39133</v>
      </c>
      <c r="Z620">
        <v>2.7</v>
      </c>
      <c r="AA620" s="2">
        <v>39135</v>
      </c>
      <c r="AB620">
        <v>2.8205</v>
      </c>
      <c r="AC620" s="2">
        <v>39139</v>
      </c>
      <c r="AD620">
        <v>2.8780000000000001</v>
      </c>
      <c r="AE620" s="2">
        <v>39140</v>
      </c>
      <c r="AF620">
        <v>2.91</v>
      </c>
    </row>
    <row r="621" spans="5:32" x14ac:dyDescent="0.25">
      <c r="E621" s="2">
        <v>39094</v>
      </c>
      <c r="F621">
        <v>2.2800000000000002</v>
      </c>
      <c r="G621" s="2">
        <v>39139</v>
      </c>
      <c r="H621">
        <v>2.7948</v>
      </c>
      <c r="I621" s="2">
        <v>39135</v>
      </c>
      <c r="J621">
        <v>2.7260999999999997</v>
      </c>
      <c r="K621" s="2">
        <v>39134</v>
      </c>
      <c r="L621">
        <v>2.6718999999999999</v>
      </c>
      <c r="M621" s="2">
        <v>39135</v>
      </c>
      <c r="N621">
        <v>2.7113</v>
      </c>
      <c r="O621" s="2">
        <v>39136</v>
      </c>
      <c r="P621">
        <v>2.6675</v>
      </c>
      <c r="Q621" s="2">
        <v>39136</v>
      </c>
      <c r="R621">
        <v>2.625</v>
      </c>
      <c r="S621" s="2">
        <v>39135</v>
      </c>
      <c r="T621">
        <v>2.6398000000000001</v>
      </c>
      <c r="U621" s="2">
        <v>39134</v>
      </c>
      <c r="V621">
        <v>2.6638999999999999</v>
      </c>
      <c r="W621" s="2">
        <v>39087</v>
      </c>
      <c r="X621">
        <v>2.5575000000000001</v>
      </c>
      <c r="Y621" s="2">
        <v>39134</v>
      </c>
      <c r="Z621">
        <v>2.6882000000000001</v>
      </c>
      <c r="AA621" s="2">
        <v>39136</v>
      </c>
      <c r="AB621">
        <v>2.7625000000000002</v>
      </c>
      <c r="AC621" s="2">
        <v>39140</v>
      </c>
      <c r="AD621">
        <v>2.8298000000000001</v>
      </c>
      <c r="AE621" s="2">
        <v>39141</v>
      </c>
      <c r="AF621">
        <v>2.9175</v>
      </c>
    </row>
    <row r="622" spans="5:32" x14ac:dyDescent="0.25">
      <c r="E622" s="2">
        <v>39097</v>
      </c>
      <c r="F622">
        <v>2.488</v>
      </c>
      <c r="G622" s="2">
        <v>39140</v>
      </c>
      <c r="H622">
        <v>2.5649999999999999</v>
      </c>
      <c r="I622" s="2">
        <v>39136</v>
      </c>
      <c r="J622">
        <v>2.6793</v>
      </c>
      <c r="K622" s="2">
        <v>39135</v>
      </c>
      <c r="L622">
        <v>2.7090999999999998</v>
      </c>
      <c r="M622" s="2">
        <v>39136</v>
      </c>
      <c r="N622">
        <v>2.6859000000000002</v>
      </c>
      <c r="O622" s="2">
        <v>39139</v>
      </c>
      <c r="P622">
        <v>2.6589999999999998</v>
      </c>
      <c r="Q622" s="2">
        <v>39139</v>
      </c>
      <c r="R622">
        <v>2.6842999999999999</v>
      </c>
      <c r="S622" s="2">
        <v>39136</v>
      </c>
      <c r="T622">
        <v>2.6676000000000002</v>
      </c>
      <c r="U622" s="2">
        <v>39135</v>
      </c>
      <c r="V622">
        <v>2.6875999999999998</v>
      </c>
      <c r="W622" s="2">
        <v>39090</v>
      </c>
      <c r="X622">
        <v>2.5674999999999999</v>
      </c>
      <c r="Y622" s="2">
        <v>39135</v>
      </c>
      <c r="Z622">
        <v>2.7214999999999998</v>
      </c>
      <c r="AA622" s="2">
        <v>39139</v>
      </c>
      <c r="AB622">
        <v>2.8138000000000001</v>
      </c>
      <c r="AC622" s="2">
        <v>39141</v>
      </c>
      <c r="AD622">
        <v>2.8650000000000002</v>
      </c>
      <c r="AE622" s="2">
        <v>39142</v>
      </c>
      <c r="AF622">
        <v>2.8975</v>
      </c>
    </row>
    <row r="623" spans="5:32" x14ac:dyDescent="0.25">
      <c r="E623" s="2">
        <v>39098</v>
      </c>
      <c r="F623">
        <v>2.4565000000000001</v>
      </c>
      <c r="G623" s="2">
        <v>39141</v>
      </c>
      <c r="H623">
        <v>2.6274999999999999</v>
      </c>
      <c r="I623" s="2">
        <v>39139</v>
      </c>
      <c r="J623">
        <v>2.6836000000000002</v>
      </c>
      <c r="K623" s="2">
        <v>39136</v>
      </c>
      <c r="L623">
        <v>2.6516999999999999</v>
      </c>
      <c r="M623" s="2">
        <v>39139</v>
      </c>
      <c r="N623">
        <v>2.6844999999999999</v>
      </c>
      <c r="O623" s="2">
        <v>39140</v>
      </c>
      <c r="P623">
        <v>2.5947</v>
      </c>
      <c r="Q623" s="2">
        <v>39140</v>
      </c>
      <c r="R623">
        <v>2.5724999999999998</v>
      </c>
      <c r="S623" s="2">
        <v>39139</v>
      </c>
      <c r="T623">
        <v>2.5949999999999998</v>
      </c>
      <c r="U623" s="2">
        <v>39136</v>
      </c>
      <c r="V623">
        <v>2.6829000000000001</v>
      </c>
      <c r="W623" s="2">
        <v>39091</v>
      </c>
      <c r="X623">
        <v>2.5625</v>
      </c>
      <c r="Y623" s="2">
        <v>39136</v>
      </c>
      <c r="Z623">
        <v>2.7077999999999998</v>
      </c>
      <c r="AA623" s="2">
        <v>39140</v>
      </c>
      <c r="AB623">
        <v>2.7961</v>
      </c>
      <c r="AC623" s="2">
        <v>39142</v>
      </c>
      <c r="AD623">
        <v>2.8525</v>
      </c>
      <c r="AE623" s="2">
        <v>39143</v>
      </c>
      <c r="AF623">
        <v>2.94</v>
      </c>
    </row>
    <row r="624" spans="5:32" x14ac:dyDescent="0.25">
      <c r="E624" s="2">
        <v>39099</v>
      </c>
      <c r="F624">
        <v>2.2800000000000002</v>
      </c>
      <c r="G624" s="2">
        <v>39142</v>
      </c>
      <c r="H624">
        <v>2.6375000000000002</v>
      </c>
      <c r="I624" s="2">
        <v>39140</v>
      </c>
      <c r="J624">
        <v>2.54</v>
      </c>
      <c r="K624" s="2">
        <v>39139</v>
      </c>
      <c r="L624">
        <v>2.7126999999999999</v>
      </c>
      <c r="M624" s="2">
        <v>39140</v>
      </c>
      <c r="N624">
        <v>2.5249999999999999</v>
      </c>
      <c r="O624" s="2">
        <v>39141</v>
      </c>
      <c r="P624">
        <v>2.5825</v>
      </c>
      <c r="Q624" s="2">
        <v>39141</v>
      </c>
      <c r="R624">
        <v>2.5825</v>
      </c>
      <c r="S624" s="2">
        <v>39140</v>
      </c>
      <c r="T624">
        <v>2.5775000000000001</v>
      </c>
      <c r="U624" s="2">
        <v>39139</v>
      </c>
      <c r="V624">
        <v>2.6633</v>
      </c>
      <c r="W624" s="2">
        <v>39092</v>
      </c>
      <c r="X624">
        <v>2.57</v>
      </c>
      <c r="Y624" s="2">
        <v>39139</v>
      </c>
      <c r="Z624">
        <v>2.6938</v>
      </c>
      <c r="AA624" s="2">
        <v>39141</v>
      </c>
      <c r="AB624">
        <v>2.7774999999999999</v>
      </c>
      <c r="AC624" s="2">
        <v>39143</v>
      </c>
      <c r="AD624">
        <v>2.91</v>
      </c>
      <c r="AE624" s="2">
        <v>39146</v>
      </c>
      <c r="AF624">
        <v>2.93</v>
      </c>
    </row>
    <row r="625" spans="5:32" x14ac:dyDescent="0.25">
      <c r="E625" s="2">
        <v>39100</v>
      </c>
      <c r="F625">
        <v>2.4815</v>
      </c>
      <c r="G625" s="2">
        <v>39143</v>
      </c>
      <c r="H625">
        <v>2.74</v>
      </c>
      <c r="I625" s="2">
        <v>39141</v>
      </c>
      <c r="J625">
        <v>2.5775000000000001</v>
      </c>
      <c r="K625" s="2">
        <v>39140</v>
      </c>
      <c r="L625">
        <v>2.58</v>
      </c>
      <c r="M625" s="2">
        <v>39141</v>
      </c>
      <c r="N625">
        <v>2.5925000000000002</v>
      </c>
      <c r="O625" s="2">
        <v>39142</v>
      </c>
      <c r="P625">
        <v>2.5975000000000001</v>
      </c>
      <c r="Q625" s="2">
        <v>39142</v>
      </c>
      <c r="R625">
        <v>2.6074999999999999</v>
      </c>
      <c r="S625" s="2">
        <v>39141</v>
      </c>
      <c r="T625">
        <v>2.6175000000000002</v>
      </c>
      <c r="U625" s="2">
        <v>39140</v>
      </c>
      <c r="V625">
        <v>2.6124999999999998</v>
      </c>
      <c r="W625" s="2">
        <v>39093</v>
      </c>
      <c r="X625">
        <v>2.5775000000000001</v>
      </c>
      <c r="Y625" s="2">
        <v>39140</v>
      </c>
      <c r="Z625">
        <v>2.6821999999999999</v>
      </c>
      <c r="AA625" s="2">
        <v>39142</v>
      </c>
      <c r="AB625">
        <v>2.7925</v>
      </c>
      <c r="AC625" s="2">
        <v>39146</v>
      </c>
      <c r="AD625">
        <v>2.86</v>
      </c>
      <c r="AE625" s="2">
        <v>39147</v>
      </c>
      <c r="AF625">
        <v>2.8975</v>
      </c>
    </row>
    <row r="626" spans="5:32" x14ac:dyDescent="0.25">
      <c r="E626" s="2">
        <v>39101</v>
      </c>
      <c r="F626">
        <v>2.2200000000000002</v>
      </c>
      <c r="G626" s="2">
        <v>39146</v>
      </c>
      <c r="H626">
        <v>2.71</v>
      </c>
      <c r="I626" s="2">
        <v>39142</v>
      </c>
      <c r="J626">
        <v>2.5825</v>
      </c>
      <c r="K626" s="2">
        <v>39141</v>
      </c>
      <c r="L626">
        <v>2.58</v>
      </c>
      <c r="M626" s="2">
        <v>39142</v>
      </c>
      <c r="N626">
        <v>2.5975000000000001</v>
      </c>
      <c r="O626" s="2">
        <v>39143</v>
      </c>
      <c r="P626">
        <v>2.665</v>
      </c>
      <c r="Q626" s="2">
        <v>39143</v>
      </c>
      <c r="R626">
        <v>2.6850000000000001</v>
      </c>
      <c r="S626" s="2">
        <v>39142</v>
      </c>
      <c r="T626">
        <v>2.61</v>
      </c>
      <c r="U626" s="2">
        <v>39141</v>
      </c>
      <c r="V626">
        <v>2.6524999999999999</v>
      </c>
      <c r="W626" s="2">
        <v>39094</v>
      </c>
      <c r="X626">
        <v>2.585</v>
      </c>
      <c r="Y626" s="2">
        <v>39141</v>
      </c>
      <c r="Z626">
        <v>2.7275</v>
      </c>
      <c r="AA626" s="2">
        <v>39143</v>
      </c>
      <c r="AB626">
        <v>2.82</v>
      </c>
      <c r="AC626" s="2">
        <v>39147</v>
      </c>
      <c r="AD626">
        <v>2.8374999999999999</v>
      </c>
      <c r="AE626" s="2">
        <v>39148</v>
      </c>
      <c r="AF626">
        <v>2.8774999999999999</v>
      </c>
    </row>
    <row r="627" spans="5:32" x14ac:dyDescent="0.25">
      <c r="E627" s="2">
        <v>39104</v>
      </c>
      <c r="F627">
        <v>2.3872</v>
      </c>
      <c r="G627" s="2">
        <v>39147</v>
      </c>
      <c r="H627">
        <v>2.6175000000000002</v>
      </c>
      <c r="I627" s="2">
        <v>39143</v>
      </c>
      <c r="J627">
        <v>2.65</v>
      </c>
      <c r="K627" s="2">
        <v>39142</v>
      </c>
      <c r="L627">
        <v>2.5775000000000001</v>
      </c>
      <c r="M627" s="2">
        <v>39143</v>
      </c>
      <c r="N627">
        <v>2.6349999999999998</v>
      </c>
      <c r="O627" s="2">
        <v>39146</v>
      </c>
      <c r="P627">
        <v>2.6349999999999998</v>
      </c>
      <c r="Q627" s="2">
        <v>39146</v>
      </c>
      <c r="R627">
        <v>2.665</v>
      </c>
      <c r="S627" s="2">
        <v>39143</v>
      </c>
      <c r="T627">
        <v>2.7149999999999999</v>
      </c>
      <c r="U627" s="2">
        <v>39142</v>
      </c>
      <c r="V627">
        <v>2.6574999999999998</v>
      </c>
      <c r="W627" s="2">
        <v>39097</v>
      </c>
      <c r="X627">
        <v>2.645</v>
      </c>
      <c r="Y627" s="2">
        <v>39142</v>
      </c>
      <c r="Z627">
        <v>2.7374999999999998</v>
      </c>
      <c r="AA627" s="2">
        <v>39146</v>
      </c>
      <c r="AB627">
        <v>2.81</v>
      </c>
      <c r="AC627" s="2">
        <v>39148</v>
      </c>
      <c r="AD627">
        <v>2.8025000000000002</v>
      </c>
      <c r="AE627" s="2">
        <v>39149</v>
      </c>
      <c r="AF627">
        <v>2.8824999999999998</v>
      </c>
    </row>
    <row r="628" spans="5:32" x14ac:dyDescent="0.25">
      <c r="E628" s="2">
        <v>39105</v>
      </c>
      <c r="F628">
        <v>2.37</v>
      </c>
      <c r="G628" s="2">
        <v>39148</v>
      </c>
      <c r="H628">
        <v>2.625</v>
      </c>
      <c r="I628" s="2">
        <v>39146</v>
      </c>
      <c r="J628">
        <v>2.62</v>
      </c>
      <c r="K628" s="2">
        <v>39143</v>
      </c>
      <c r="L628">
        <v>2.66</v>
      </c>
      <c r="M628" s="2">
        <v>39146</v>
      </c>
      <c r="N628">
        <v>2.605</v>
      </c>
      <c r="O628" s="2">
        <v>39147</v>
      </c>
      <c r="P628">
        <v>2.5925000000000002</v>
      </c>
      <c r="Q628" s="2">
        <v>39147</v>
      </c>
      <c r="R628">
        <v>2.585</v>
      </c>
      <c r="S628" s="2">
        <v>39146</v>
      </c>
      <c r="T628">
        <v>2.67</v>
      </c>
      <c r="U628" s="2">
        <v>39143</v>
      </c>
      <c r="V628">
        <v>2.7450000000000001</v>
      </c>
      <c r="W628" s="2">
        <v>39098</v>
      </c>
      <c r="X628">
        <v>2.6175000000000002</v>
      </c>
      <c r="Y628" s="2">
        <v>39143</v>
      </c>
      <c r="Z628">
        <v>2.8</v>
      </c>
      <c r="AA628" s="2">
        <v>39147</v>
      </c>
      <c r="AB628">
        <v>2.7625000000000002</v>
      </c>
      <c r="AC628" s="2">
        <v>39149</v>
      </c>
      <c r="AD628">
        <v>2.88</v>
      </c>
      <c r="AE628" s="2">
        <v>39150</v>
      </c>
      <c r="AF628">
        <v>2.8824999999999998</v>
      </c>
    </row>
    <row r="629" spans="5:32" x14ac:dyDescent="0.25">
      <c r="E629" s="2">
        <v>39106</v>
      </c>
      <c r="F629">
        <v>2.4900000000000002</v>
      </c>
      <c r="G629" s="2">
        <v>39149</v>
      </c>
      <c r="H629">
        <v>2.6625000000000001</v>
      </c>
      <c r="I629" s="2">
        <v>39147</v>
      </c>
      <c r="J629">
        <v>2.5674999999999999</v>
      </c>
      <c r="K629" s="2">
        <v>39146</v>
      </c>
      <c r="L629">
        <v>2.64</v>
      </c>
      <c r="M629" s="2">
        <v>39147</v>
      </c>
      <c r="N629">
        <v>2.5825</v>
      </c>
      <c r="O629" s="2">
        <v>39148</v>
      </c>
      <c r="P629">
        <v>2.5674999999999999</v>
      </c>
      <c r="Q629" s="2">
        <v>39148</v>
      </c>
      <c r="R629">
        <v>2.5499999999999998</v>
      </c>
      <c r="S629" s="2">
        <v>39147</v>
      </c>
      <c r="T629">
        <v>2.5925000000000002</v>
      </c>
      <c r="U629" s="2">
        <v>39146</v>
      </c>
      <c r="V629">
        <v>2.7149999999999999</v>
      </c>
      <c r="W629" s="2">
        <v>39099</v>
      </c>
      <c r="X629">
        <v>2.6124999999999998</v>
      </c>
      <c r="Y629" s="2">
        <v>39146</v>
      </c>
      <c r="Z629">
        <v>2.7800000000000002</v>
      </c>
      <c r="AA629" s="2">
        <v>39148</v>
      </c>
      <c r="AB629">
        <v>2.7225000000000001</v>
      </c>
      <c r="AC629" s="2">
        <v>39150</v>
      </c>
      <c r="AD629">
        <v>2.8075000000000001</v>
      </c>
      <c r="AE629" s="2">
        <v>39153</v>
      </c>
      <c r="AF629">
        <v>2.84</v>
      </c>
    </row>
    <row r="630" spans="5:32" x14ac:dyDescent="0.25">
      <c r="E630" s="2">
        <v>39107</v>
      </c>
      <c r="F630">
        <v>2.7039999999999997</v>
      </c>
      <c r="G630" s="2">
        <v>39150</v>
      </c>
      <c r="H630">
        <v>2.7349999999999999</v>
      </c>
      <c r="I630" s="2">
        <v>39148</v>
      </c>
      <c r="J630">
        <v>2.5674999999999999</v>
      </c>
      <c r="K630" s="2">
        <v>39147</v>
      </c>
      <c r="L630">
        <v>2.5674999999999999</v>
      </c>
      <c r="M630" s="2">
        <v>39148</v>
      </c>
      <c r="N630">
        <v>2.5625</v>
      </c>
      <c r="O630" s="2">
        <v>39149</v>
      </c>
      <c r="P630">
        <v>2.5649999999999999</v>
      </c>
      <c r="Q630" s="2">
        <v>39149</v>
      </c>
      <c r="R630">
        <v>2.57</v>
      </c>
      <c r="S630" s="2">
        <v>39148</v>
      </c>
      <c r="T630">
        <v>2.5674999999999999</v>
      </c>
      <c r="U630" s="2">
        <v>39147</v>
      </c>
      <c r="V630">
        <v>2.6349999999999998</v>
      </c>
      <c r="W630" s="2">
        <v>39100</v>
      </c>
      <c r="X630">
        <v>2.6</v>
      </c>
      <c r="Y630" s="2">
        <v>39147</v>
      </c>
      <c r="Z630">
        <v>2.7075</v>
      </c>
      <c r="AA630" s="2">
        <v>39149</v>
      </c>
      <c r="AB630">
        <v>2.7324999999999999</v>
      </c>
      <c r="AC630" s="2">
        <v>39153</v>
      </c>
      <c r="AD630">
        <v>2.7650000000000001</v>
      </c>
      <c r="AE630" s="2">
        <v>39154</v>
      </c>
      <c r="AF630">
        <v>2.9830000000000001</v>
      </c>
    </row>
    <row r="631" spans="5:32" x14ac:dyDescent="0.25">
      <c r="E631" s="2">
        <v>39108</v>
      </c>
      <c r="F631">
        <v>2.4900000000000002</v>
      </c>
      <c r="G631" s="2">
        <v>39153</v>
      </c>
      <c r="H631">
        <v>2.6274999999999999</v>
      </c>
      <c r="I631" s="2">
        <v>39149</v>
      </c>
      <c r="J631">
        <v>2.57</v>
      </c>
      <c r="K631" s="2">
        <v>39148</v>
      </c>
      <c r="L631">
        <v>2.5525000000000002</v>
      </c>
      <c r="M631" s="2">
        <v>39149</v>
      </c>
      <c r="N631">
        <v>2.5649999999999999</v>
      </c>
      <c r="O631" s="2">
        <v>39150</v>
      </c>
      <c r="P631">
        <v>2.5925000000000002</v>
      </c>
      <c r="Q631" s="2">
        <v>39150</v>
      </c>
      <c r="R631">
        <v>2.5874999999999999</v>
      </c>
      <c r="S631" s="2">
        <v>39149</v>
      </c>
      <c r="T631">
        <v>2.5775000000000001</v>
      </c>
      <c r="U631" s="2">
        <v>39148</v>
      </c>
      <c r="V631">
        <v>2.5949999999999998</v>
      </c>
      <c r="W631" s="2">
        <v>39101</v>
      </c>
      <c r="X631">
        <v>2.6425000000000001</v>
      </c>
      <c r="Y631" s="2">
        <v>39148</v>
      </c>
      <c r="Z631">
        <v>2.6724999999999999</v>
      </c>
      <c r="AA631" s="2">
        <v>39150</v>
      </c>
      <c r="AB631">
        <v>2.73</v>
      </c>
      <c r="AC631" s="2">
        <v>39154</v>
      </c>
      <c r="AD631">
        <v>2.843</v>
      </c>
      <c r="AE631" s="2">
        <v>39155</v>
      </c>
      <c r="AF631">
        <v>2.8925000000000001</v>
      </c>
    </row>
    <row r="632" spans="5:32" x14ac:dyDescent="0.25">
      <c r="E632" s="2">
        <v>39111</v>
      </c>
      <c r="F632">
        <v>2.46</v>
      </c>
      <c r="G632" s="2">
        <v>39154</v>
      </c>
      <c r="H632">
        <v>2.7349999999999999</v>
      </c>
      <c r="I632" s="2">
        <v>39150</v>
      </c>
      <c r="J632">
        <v>2.6124999999999998</v>
      </c>
      <c r="K632" s="2">
        <v>39149</v>
      </c>
      <c r="L632">
        <v>2.5625</v>
      </c>
      <c r="M632" s="2">
        <v>39150</v>
      </c>
      <c r="N632">
        <v>2.5975000000000001</v>
      </c>
      <c r="O632" s="2">
        <v>39153</v>
      </c>
      <c r="P632">
        <v>2.5375000000000001</v>
      </c>
      <c r="Q632" s="2">
        <v>39153</v>
      </c>
      <c r="R632">
        <v>2.5449999999999999</v>
      </c>
      <c r="S632" s="2">
        <v>39150</v>
      </c>
      <c r="T632">
        <v>2.5975000000000001</v>
      </c>
      <c r="U632" s="2">
        <v>39149</v>
      </c>
      <c r="V632">
        <v>2.6</v>
      </c>
      <c r="W632" s="2">
        <v>39104</v>
      </c>
      <c r="X632">
        <v>2.6532</v>
      </c>
      <c r="Y632" s="2">
        <v>39149</v>
      </c>
      <c r="Z632">
        <v>2.6825000000000001</v>
      </c>
      <c r="AA632" s="2">
        <v>39153</v>
      </c>
      <c r="AB632">
        <v>2.7025000000000001</v>
      </c>
      <c r="AC632" s="2">
        <v>39155</v>
      </c>
      <c r="AD632">
        <v>2.8125</v>
      </c>
      <c r="AE632" s="2">
        <v>39156</v>
      </c>
      <c r="AF632">
        <v>2.8925000000000001</v>
      </c>
    </row>
    <row r="633" spans="5:32" x14ac:dyDescent="0.25">
      <c r="E633" s="2">
        <v>39112</v>
      </c>
      <c r="F633">
        <v>2.6</v>
      </c>
      <c r="G633" s="2">
        <v>39155</v>
      </c>
      <c r="H633">
        <v>2.6724999999999999</v>
      </c>
      <c r="I633" s="2">
        <v>39153</v>
      </c>
      <c r="J633">
        <v>2.5550000000000002</v>
      </c>
      <c r="K633" s="2">
        <v>39150</v>
      </c>
      <c r="L633">
        <v>2.605</v>
      </c>
      <c r="M633" s="2">
        <v>39153</v>
      </c>
      <c r="N633">
        <v>2.54</v>
      </c>
      <c r="O633" s="2">
        <v>39154</v>
      </c>
      <c r="P633">
        <v>2.6189</v>
      </c>
      <c r="Q633" s="2">
        <v>39154</v>
      </c>
      <c r="R633">
        <v>2.6278000000000001</v>
      </c>
      <c r="S633" s="2">
        <v>39153</v>
      </c>
      <c r="T633">
        <v>2.56</v>
      </c>
      <c r="U633" s="2">
        <v>39150</v>
      </c>
      <c r="V633">
        <v>2.6274999999999999</v>
      </c>
      <c r="W633" s="2">
        <v>39105</v>
      </c>
      <c r="X633">
        <v>2.7050000000000001</v>
      </c>
      <c r="Y633" s="2">
        <v>39150</v>
      </c>
      <c r="Z633">
        <v>2.69</v>
      </c>
      <c r="AA633" s="2">
        <v>39154</v>
      </c>
      <c r="AB633">
        <v>2.7782999999999998</v>
      </c>
      <c r="AC633" s="2">
        <v>39156</v>
      </c>
      <c r="AD633">
        <v>2.82</v>
      </c>
      <c r="AE633" s="2">
        <v>39157</v>
      </c>
      <c r="AF633">
        <v>2.8975</v>
      </c>
    </row>
    <row r="634" spans="5:32" x14ac:dyDescent="0.25">
      <c r="E634" s="2">
        <v>39113</v>
      </c>
      <c r="F634">
        <v>2.65</v>
      </c>
      <c r="G634" s="2">
        <v>39156</v>
      </c>
      <c r="H634">
        <v>2.6875</v>
      </c>
      <c r="I634" s="2">
        <v>39154</v>
      </c>
      <c r="J634">
        <v>2.6550000000000002</v>
      </c>
      <c r="K634" s="2">
        <v>39153</v>
      </c>
      <c r="L634">
        <v>2.5375000000000001</v>
      </c>
      <c r="M634" s="2">
        <v>39154</v>
      </c>
      <c r="N634">
        <v>2.5874999999999999</v>
      </c>
      <c r="O634" s="2">
        <v>39155</v>
      </c>
      <c r="P634">
        <v>2.6074999999999999</v>
      </c>
      <c r="Q634" s="2">
        <v>39155</v>
      </c>
      <c r="R634">
        <v>2.6025</v>
      </c>
      <c r="S634" s="2">
        <v>39154</v>
      </c>
      <c r="T634">
        <v>2.5925000000000002</v>
      </c>
      <c r="U634" s="2">
        <v>39153</v>
      </c>
      <c r="V634">
        <v>2.5825</v>
      </c>
      <c r="W634" s="2">
        <v>39106</v>
      </c>
      <c r="X634">
        <v>2.7</v>
      </c>
      <c r="Y634" s="2">
        <v>39153</v>
      </c>
      <c r="Z634">
        <v>2.6574999999999998</v>
      </c>
      <c r="AA634" s="2">
        <v>39155</v>
      </c>
      <c r="AB634">
        <v>2.76</v>
      </c>
      <c r="AC634" s="2">
        <v>39157</v>
      </c>
      <c r="AD634">
        <v>2.8275000000000001</v>
      </c>
      <c r="AE634" s="2">
        <v>39160</v>
      </c>
      <c r="AF634">
        <v>2.8774999999999999</v>
      </c>
    </row>
    <row r="635" spans="5:32" x14ac:dyDescent="0.25">
      <c r="E635" s="2">
        <v>39114</v>
      </c>
      <c r="F635">
        <v>2.7450000000000001</v>
      </c>
      <c r="G635" s="2">
        <v>39157</v>
      </c>
      <c r="H635">
        <v>2.7324999999999999</v>
      </c>
      <c r="I635" s="2">
        <v>39155</v>
      </c>
      <c r="J635">
        <v>2.6324999999999998</v>
      </c>
      <c r="K635" s="2">
        <v>39154</v>
      </c>
      <c r="L635">
        <v>2.742</v>
      </c>
      <c r="M635" s="2">
        <v>39155</v>
      </c>
      <c r="N635">
        <v>2.6124999999999998</v>
      </c>
      <c r="O635" s="2">
        <v>39156</v>
      </c>
      <c r="P635">
        <v>2.5949999999999998</v>
      </c>
      <c r="Q635" s="2">
        <v>39156</v>
      </c>
      <c r="R635">
        <v>2.66</v>
      </c>
      <c r="S635" s="2">
        <v>39155</v>
      </c>
      <c r="T635">
        <v>2.6175000000000002</v>
      </c>
      <c r="U635" s="2">
        <v>39154</v>
      </c>
      <c r="V635">
        <v>2.6124999999999998</v>
      </c>
      <c r="W635" s="2">
        <v>39107</v>
      </c>
      <c r="X635">
        <v>2.7725</v>
      </c>
      <c r="Y635" s="2">
        <v>39154</v>
      </c>
      <c r="Z635">
        <v>2.6583000000000001</v>
      </c>
      <c r="AA635" s="2">
        <v>39156</v>
      </c>
      <c r="AB635">
        <v>2.7574999999999998</v>
      </c>
      <c r="AC635" s="2">
        <v>39160</v>
      </c>
      <c r="AD635">
        <v>2.82</v>
      </c>
      <c r="AE635" s="2">
        <v>39161</v>
      </c>
      <c r="AF635">
        <v>3.0392999999999999</v>
      </c>
    </row>
    <row r="636" spans="5:32" x14ac:dyDescent="0.25">
      <c r="E636" s="2">
        <v>39115</v>
      </c>
      <c r="F636">
        <v>2.65</v>
      </c>
      <c r="G636" s="2">
        <v>39160</v>
      </c>
      <c r="H636">
        <v>2.77</v>
      </c>
      <c r="I636" s="2">
        <v>39156</v>
      </c>
      <c r="J636">
        <v>2.6175000000000002</v>
      </c>
      <c r="K636" s="2">
        <v>39155</v>
      </c>
      <c r="L636">
        <v>2.6124999999999998</v>
      </c>
      <c r="M636" s="2">
        <v>39156</v>
      </c>
      <c r="N636">
        <v>2.61</v>
      </c>
      <c r="O636" s="2">
        <v>39157</v>
      </c>
      <c r="P636">
        <v>2.6324999999999998</v>
      </c>
      <c r="Q636" s="2">
        <v>39157</v>
      </c>
      <c r="R636">
        <v>2.6375000000000002</v>
      </c>
      <c r="S636" s="2">
        <v>39156</v>
      </c>
      <c r="T636">
        <v>2.6124999999999998</v>
      </c>
      <c r="U636" s="2">
        <v>39155</v>
      </c>
      <c r="V636">
        <v>2.6274999999999999</v>
      </c>
      <c r="W636" s="2">
        <v>39108</v>
      </c>
      <c r="X636">
        <v>2.71</v>
      </c>
      <c r="Y636" s="2">
        <v>39155</v>
      </c>
      <c r="Z636">
        <v>2.7025000000000001</v>
      </c>
      <c r="AA636" s="2">
        <v>39157</v>
      </c>
      <c r="AB636">
        <v>2.7774999999999999</v>
      </c>
      <c r="AC636" s="2">
        <v>39161</v>
      </c>
      <c r="AD636">
        <v>2.8993000000000002</v>
      </c>
      <c r="AE636" s="2">
        <v>39162</v>
      </c>
      <c r="AF636">
        <v>3.0668000000000002</v>
      </c>
    </row>
    <row r="637" spans="5:32" x14ac:dyDescent="0.25">
      <c r="E637" s="2">
        <v>39118</v>
      </c>
      <c r="F637">
        <v>2.7450000000000001</v>
      </c>
      <c r="G637" s="2">
        <v>39161</v>
      </c>
      <c r="H637">
        <v>2.9874999999999998</v>
      </c>
      <c r="I637" s="2">
        <v>39157</v>
      </c>
      <c r="J637">
        <v>2.74</v>
      </c>
      <c r="K637" s="2">
        <v>39156</v>
      </c>
      <c r="L637">
        <v>2.6175000000000002</v>
      </c>
      <c r="M637" s="2">
        <v>39157</v>
      </c>
      <c r="N637">
        <v>2.6349999999999998</v>
      </c>
      <c r="O637" s="2">
        <v>39160</v>
      </c>
      <c r="P637">
        <v>2.6475</v>
      </c>
      <c r="Q637" s="2">
        <v>39160</v>
      </c>
      <c r="R637">
        <v>2.6524999999999999</v>
      </c>
      <c r="S637" s="2">
        <v>39157</v>
      </c>
      <c r="T637">
        <v>2.6475</v>
      </c>
      <c r="U637" s="2">
        <v>39156</v>
      </c>
      <c r="V637">
        <v>2.6274999999999999</v>
      </c>
      <c r="W637" s="2">
        <v>39111</v>
      </c>
      <c r="X637">
        <v>2.7124999999999999</v>
      </c>
      <c r="Y637" s="2">
        <v>39156</v>
      </c>
      <c r="Z637">
        <v>2.7</v>
      </c>
      <c r="AA637" s="2">
        <v>39160</v>
      </c>
      <c r="AB637">
        <v>2.77</v>
      </c>
      <c r="AC637" s="2">
        <v>39162</v>
      </c>
      <c r="AD637">
        <v>2.9268000000000001</v>
      </c>
      <c r="AE637" s="2">
        <v>39163</v>
      </c>
      <c r="AF637">
        <v>3.0792999999999999</v>
      </c>
    </row>
    <row r="638" spans="5:32" x14ac:dyDescent="0.25">
      <c r="E638" s="2">
        <v>39119</v>
      </c>
      <c r="F638">
        <v>2.7065000000000001</v>
      </c>
      <c r="G638" s="2">
        <v>39162</v>
      </c>
      <c r="H638">
        <v>2.8</v>
      </c>
      <c r="I638" s="2">
        <v>39160</v>
      </c>
      <c r="J638">
        <v>2.7124999999999999</v>
      </c>
      <c r="K638" s="2">
        <v>39157</v>
      </c>
      <c r="L638">
        <v>2.6425000000000001</v>
      </c>
      <c r="M638" s="2">
        <v>39160</v>
      </c>
      <c r="N638">
        <v>2.6675</v>
      </c>
      <c r="O638" s="2">
        <v>39161</v>
      </c>
      <c r="P638">
        <v>2.7099000000000002</v>
      </c>
      <c r="Q638" s="2">
        <v>39161</v>
      </c>
      <c r="R638">
        <v>2.7164000000000001</v>
      </c>
      <c r="S638" s="2">
        <v>39160</v>
      </c>
      <c r="T638">
        <v>2.6625000000000001</v>
      </c>
      <c r="U638" s="2">
        <v>39157</v>
      </c>
      <c r="V638">
        <v>2.6625000000000001</v>
      </c>
      <c r="W638" s="2">
        <v>39112</v>
      </c>
      <c r="X638">
        <v>2.7374999999999998</v>
      </c>
      <c r="Y638" s="2">
        <v>39157</v>
      </c>
      <c r="Z638">
        <v>2.7949999999999999</v>
      </c>
      <c r="AA638" s="2">
        <v>39161</v>
      </c>
      <c r="AB638">
        <v>2.8439999999999999</v>
      </c>
      <c r="AC638" s="2">
        <v>39163</v>
      </c>
      <c r="AD638">
        <v>2.8997000000000002</v>
      </c>
      <c r="AE638" s="2">
        <v>39164</v>
      </c>
      <c r="AF638">
        <v>2.9750000000000001</v>
      </c>
    </row>
    <row r="639" spans="5:32" x14ac:dyDescent="0.25">
      <c r="E639" s="2">
        <v>39120</v>
      </c>
      <c r="F639">
        <v>2.67</v>
      </c>
      <c r="G639" s="2">
        <v>39163</v>
      </c>
      <c r="H639">
        <v>2.7774999999999999</v>
      </c>
      <c r="I639" s="2">
        <v>39161</v>
      </c>
      <c r="J639">
        <v>2.8532999999999999</v>
      </c>
      <c r="K639" s="2">
        <v>39160</v>
      </c>
      <c r="L639">
        <v>2.6724999999999999</v>
      </c>
      <c r="M639" s="2">
        <v>39161</v>
      </c>
      <c r="N639">
        <v>2.7819000000000003</v>
      </c>
      <c r="O639" s="2">
        <v>39162</v>
      </c>
      <c r="P639">
        <v>2.6790000000000003</v>
      </c>
      <c r="Q639" s="2">
        <v>39162</v>
      </c>
      <c r="R639">
        <v>2.7391000000000001</v>
      </c>
      <c r="S639" s="2">
        <v>39161</v>
      </c>
      <c r="T639">
        <v>2.7033</v>
      </c>
      <c r="U639" s="2">
        <v>39160</v>
      </c>
      <c r="V639">
        <v>2.7199999999999998</v>
      </c>
      <c r="W639" s="2">
        <v>39113</v>
      </c>
      <c r="X639">
        <v>2.7625000000000002</v>
      </c>
      <c r="Y639" s="2">
        <v>39160</v>
      </c>
      <c r="Z639">
        <v>2.7425000000000002</v>
      </c>
      <c r="AA639" s="2">
        <v>39162</v>
      </c>
      <c r="AB639">
        <v>2.8529999999999998</v>
      </c>
      <c r="AC639" s="2">
        <v>39164</v>
      </c>
      <c r="AD639">
        <v>2.93</v>
      </c>
      <c r="AE639" s="2">
        <v>39167</v>
      </c>
      <c r="AF639">
        <v>2.9649999999999999</v>
      </c>
    </row>
    <row r="640" spans="5:32" x14ac:dyDescent="0.25">
      <c r="E640" s="2">
        <v>39121</v>
      </c>
      <c r="F640">
        <v>2.8025000000000002</v>
      </c>
      <c r="G640" s="2">
        <v>39164</v>
      </c>
      <c r="H640">
        <v>2.8224999999999998</v>
      </c>
      <c r="I640" s="2">
        <v>39162</v>
      </c>
      <c r="J640">
        <v>2.8102999999999998</v>
      </c>
      <c r="K640" s="2">
        <v>39161</v>
      </c>
      <c r="L640">
        <v>2.8235000000000001</v>
      </c>
      <c r="M640" s="2">
        <v>39162</v>
      </c>
      <c r="N640">
        <v>2.7759</v>
      </c>
      <c r="O640" s="2">
        <v>39163</v>
      </c>
      <c r="P640">
        <v>2.6898</v>
      </c>
      <c r="Q640" s="2">
        <v>39163</v>
      </c>
      <c r="R640">
        <v>2.6964000000000001</v>
      </c>
      <c r="S640" s="2">
        <v>39162</v>
      </c>
      <c r="T640">
        <v>2.7218999999999998</v>
      </c>
      <c r="U640" s="2">
        <v>39161</v>
      </c>
      <c r="V640">
        <v>2.7081</v>
      </c>
      <c r="W640" s="2">
        <v>39114</v>
      </c>
      <c r="X640">
        <v>2.7515000000000001</v>
      </c>
      <c r="Y640" s="2">
        <v>39161</v>
      </c>
      <c r="Z640">
        <v>2.7240000000000002</v>
      </c>
      <c r="AA640" s="2">
        <v>39163</v>
      </c>
      <c r="AB640">
        <v>2.8797000000000001</v>
      </c>
      <c r="AC640" s="2">
        <v>39167</v>
      </c>
      <c r="AD640">
        <v>2.915</v>
      </c>
      <c r="AE640" s="2">
        <v>39168</v>
      </c>
      <c r="AF640">
        <v>2.9525000000000001</v>
      </c>
    </row>
    <row r="641" spans="5:32" x14ac:dyDescent="0.25">
      <c r="E641" s="2">
        <v>39122</v>
      </c>
      <c r="F641">
        <v>2.7</v>
      </c>
      <c r="G641" s="2">
        <v>39167</v>
      </c>
      <c r="H641">
        <v>2.8275000000000001</v>
      </c>
      <c r="I641" s="2">
        <v>39163</v>
      </c>
      <c r="J641">
        <v>2.8624999999999998</v>
      </c>
      <c r="K641" s="2">
        <v>39162</v>
      </c>
      <c r="L641">
        <v>2.7199999999999998</v>
      </c>
      <c r="M641" s="2">
        <v>39163</v>
      </c>
      <c r="N641">
        <v>2.7989999999999999</v>
      </c>
      <c r="O641" s="2">
        <v>39164</v>
      </c>
      <c r="P641">
        <v>2.67</v>
      </c>
      <c r="Q641" s="2">
        <v>39164</v>
      </c>
      <c r="R641">
        <v>2.665</v>
      </c>
      <c r="S641" s="2">
        <v>39163</v>
      </c>
      <c r="T641">
        <v>2.7046000000000001</v>
      </c>
      <c r="U641" s="2">
        <v>39162</v>
      </c>
      <c r="V641">
        <v>2.7077999999999998</v>
      </c>
      <c r="W641" s="2">
        <v>39115</v>
      </c>
      <c r="X641">
        <v>2.7374999999999998</v>
      </c>
      <c r="Y641" s="2">
        <v>39162</v>
      </c>
      <c r="Z641">
        <v>2.7560000000000002</v>
      </c>
      <c r="AA641" s="2">
        <v>39164</v>
      </c>
      <c r="AB641">
        <v>2.89</v>
      </c>
      <c r="AC641" s="2">
        <v>39168</v>
      </c>
      <c r="AD641">
        <v>2.8975</v>
      </c>
      <c r="AE641" s="2">
        <v>39169</v>
      </c>
      <c r="AF641">
        <v>2.9525000000000001</v>
      </c>
    </row>
    <row r="642" spans="5:32" x14ac:dyDescent="0.25">
      <c r="E642" s="2">
        <v>39125</v>
      </c>
      <c r="F642">
        <v>2.7888000000000002</v>
      </c>
      <c r="G642" s="2">
        <v>39168</v>
      </c>
      <c r="H642">
        <v>2.8050000000000002</v>
      </c>
      <c r="I642" s="2">
        <v>39164</v>
      </c>
      <c r="J642">
        <v>2.6825000000000001</v>
      </c>
      <c r="K642" s="2">
        <v>39163</v>
      </c>
      <c r="L642">
        <v>2.8365999999999998</v>
      </c>
      <c r="M642" s="2">
        <v>39164</v>
      </c>
      <c r="N642">
        <v>2.665</v>
      </c>
      <c r="O642" s="2">
        <v>39167</v>
      </c>
      <c r="P642">
        <v>2.6924999999999999</v>
      </c>
      <c r="Q642" s="2">
        <v>39167</v>
      </c>
      <c r="R642">
        <v>2.6875</v>
      </c>
      <c r="S642" s="2">
        <v>39164</v>
      </c>
      <c r="T642">
        <v>2.7349999999999999</v>
      </c>
      <c r="U642" s="2">
        <v>39163</v>
      </c>
      <c r="V642">
        <v>2.7208000000000001</v>
      </c>
      <c r="W642" s="2">
        <v>39118</v>
      </c>
      <c r="X642">
        <v>2.7439999999999998</v>
      </c>
      <c r="Y642" s="2">
        <v>39163</v>
      </c>
      <c r="Z642">
        <v>2.7597</v>
      </c>
      <c r="AA642" s="2">
        <v>39167</v>
      </c>
      <c r="AB642">
        <v>2.8525</v>
      </c>
      <c r="AC642" s="2">
        <v>39169</v>
      </c>
      <c r="AD642">
        <v>2.9</v>
      </c>
      <c r="AE642" s="2">
        <v>39170</v>
      </c>
      <c r="AF642">
        <v>2.9699999999999998</v>
      </c>
    </row>
    <row r="643" spans="5:32" x14ac:dyDescent="0.25">
      <c r="E643" s="2">
        <v>39126</v>
      </c>
      <c r="F643">
        <v>2.7199999999999998</v>
      </c>
      <c r="G643" s="2">
        <v>39169</v>
      </c>
      <c r="H643">
        <v>2.8574999999999999</v>
      </c>
      <c r="I643" s="2">
        <v>39167</v>
      </c>
      <c r="J643">
        <v>2.7175000000000002</v>
      </c>
      <c r="K643" s="2">
        <v>39164</v>
      </c>
      <c r="L643">
        <v>2.67</v>
      </c>
      <c r="M643" s="2">
        <v>39167</v>
      </c>
      <c r="N643">
        <v>2.7025000000000001</v>
      </c>
      <c r="O643" s="2">
        <v>39168</v>
      </c>
      <c r="P643">
        <v>2.6875</v>
      </c>
      <c r="Q643" s="2">
        <v>39168</v>
      </c>
      <c r="R643">
        <v>2.69</v>
      </c>
      <c r="S643" s="2">
        <v>39167</v>
      </c>
      <c r="T643">
        <v>2.7075</v>
      </c>
      <c r="U643" s="2">
        <v>39164</v>
      </c>
      <c r="V643">
        <v>2.7025000000000001</v>
      </c>
      <c r="W643" s="2">
        <v>39119</v>
      </c>
      <c r="X643">
        <v>2.669</v>
      </c>
      <c r="Y643" s="2">
        <v>39164</v>
      </c>
      <c r="Z643">
        <v>2.75</v>
      </c>
      <c r="AA643" s="2">
        <v>39168</v>
      </c>
      <c r="AB643">
        <v>2.8425000000000002</v>
      </c>
      <c r="AC643" s="2">
        <v>39170</v>
      </c>
      <c r="AD643">
        <v>2.9224999999999999</v>
      </c>
      <c r="AE643" s="2">
        <v>39171</v>
      </c>
      <c r="AF643">
        <v>3</v>
      </c>
    </row>
    <row r="644" spans="5:32" x14ac:dyDescent="0.25">
      <c r="E644" s="2">
        <v>39127</v>
      </c>
      <c r="F644">
        <v>2.7204000000000002</v>
      </c>
      <c r="G644" s="2">
        <v>39170</v>
      </c>
      <c r="H644">
        <v>2.8824999999999998</v>
      </c>
      <c r="I644" s="2">
        <v>39168</v>
      </c>
      <c r="J644">
        <v>2.7</v>
      </c>
      <c r="K644" s="2">
        <v>39167</v>
      </c>
      <c r="L644">
        <v>2.7075</v>
      </c>
      <c r="M644" s="2">
        <v>39168</v>
      </c>
      <c r="N644">
        <v>2.6875</v>
      </c>
      <c r="O644" s="2">
        <v>39169</v>
      </c>
      <c r="P644">
        <v>2.69</v>
      </c>
      <c r="Q644" s="2">
        <v>39169</v>
      </c>
      <c r="R644">
        <v>2.6949999999999998</v>
      </c>
      <c r="S644" s="2">
        <v>39168</v>
      </c>
      <c r="T644">
        <v>2.6974999999999998</v>
      </c>
      <c r="U644" s="2">
        <v>39167</v>
      </c>
      <c r="V644">
        <v>2.7324999999999999</v>
      </c>
      <c r="W644" s="2">
        <v>39120</v>
      </c>
      <c r="X644">
        <v>2.63</v>
      </c>
      <c r="Y644" s="2">
        <v>39167</v>
      </c>
      <c r="Z644">
        <v>2.81</v>
      </c>
      <c r="AA644" s="2">
        <v>39169</v>
      </c>
      <c r="AB644">
        <v>2.85</v>
      </c>
      <c r="AC644" s="2">
        <v>39171</v>
      </c>
      <c r="AD644">
        <v>2.9699999999999998</v>
      </c>
      <c r="AE644" s="2">
        <v>39174</v>
      </c>
      <c r="AF644">
        <v>2.9750000000000001</v>
      </c>
    </row>
    <row r="645" spans="5:32" x14ac:dyDescent="0.25">
      <c r="E645" s="2">
        <v>39128</v>
      </c>
      <c r="F645">
        <v>2.7353000000000001</v>
      </c>
      <c r="G645" s="2">
        <v>39171</v>
      </c>
      <c r="H645">
        <v>2.92</v>
      </c>
      <c r="I645" s="2">
        <v>39169</v>
      </c>
      <c r="J645">
        <v>2.6974999999999998</v>
      </c>
      <c r="K645" s="2">
        <v>39168</v>
      </c>
      <c r="L645">
        <v>2.6924999999999999</v>
      </c>
      <c r="M645" s="2">
        <v>39169</v>
      </c>
      <c r="N645">
        <v>2.7</v>
      </c>
      <c r="O645" s="2">
        <v>39170</v>
      </c>
      <c r="P645">
        <v>2.7250000000000001</v>
      </c>
      <c r="Q645" s="2">
        <v>39170</v>
      </c>
      <c r="R645">
        <v>2.7175000000000002</v>
      </c>
      <c r="S645" s="2">
        <v>39169</v>
      </c>
      <c r="T645">
        <v>2.6974999999999998</v>
      </c>
      <c r="U645" s="2">
        <v>39168</v>
      </c>
      <c r="V645">
        <v>2.7275</v>
      </c>
      <c r="W645" s="2">
        <v>39121</v>
      </c>
      <c r="X645">
        <v>2.6762999999999999</v>
      </c>
      <c r="Y645" s="2">
        <v>39168</v>
      </c>
      <c r="Z645">
        <v>2.7974999999999999</v>
      </c>
      <c r="AA645" s="2">
        <v>39170</v>
      </c>
      <c r="AB645">
        <v>2.8675000000000002</v>
      </c>
      <c r="AC645" s="2">
        <v>39174</v>
      </c>
      <c r="AD645">
        <v>2.9350000000000001</v>
      </c>
      <c r="AE645" s="2">
        <v>39175</v>
      </c>
      <c r="AF645">
        <v>2.9249999999999998</v>
      </c>
    </row>
    <row r="646" spans="5:32" x14ac:dyDescent="0.25">
      <c r="E646" s="2">
        <v>39129</v>
      </c>
      <c r="F646">
        <v>2.7866</v>
      </c>
      <c r="G646" s="2">
        <v>39174</v>
      </c>
      <c r="H646">
        <v>2.895</v>
      </c>
      <c r="I646" s="2">
        <v>39170</v>
      </c>
      <c r="J646">
        <v>2.7425000000000002</v>
      </c>
      <c r="K646" s="2">
        <v>39169</v>
      </c>
      <c r="L646">
        <v>2.6949999999999998</v>
      </c>
      <c r="M646" s="2">
        <v>39170</v>
      </c>
      <c r="N646">
        <v>2.7275</v>
      </c>
      <c r="O646" s="2">
        <v>39171</v>
      </c>
      <c r="P646">
        <v>2.7149999999999999</v>
      </c>
      <c r="Q646" s="2">
        <v>39171</v>
      </c>
      <c r="R646">
        <v>2.7349999999999999</v>
      </c>
      <c r="S646" s="2">
        <v>39170</v>
      </c>
      <c r="T646">
        <v>2.7225000000000001</v>
      </c>
      <c r="U646" s="2">
        <v>39169</v>
      </c>
      <c r="V646">
        <v>2.7275</v>
      </c>
      <c r="W646" s="2">
        <v>39122</v>
      </c>
      <c r="X646">
        <v>2.66</v>
      </c>
      <c r="Y646" s="2">
        <v>39169</v>
      </c>
      <c r="Z646">
        <v>2.81</v>
      </c>
      <c r="AA646" s="2">
        <v>39171</v>
      </c>
      <c r="AB646">
        <v>2.92</v>
      </c>
      <c r="AC646" s="2">
        <v>39175</v>
      </c>
      <c r="AD646">
        <v>2.89</v>
      </c>
      <c r="AE646" s="2">
        <v>39176</v>
      </c>
      <c r="AF646">
        <v>3.01</v>
      </c>
    </row>
    <row r="647" spans="5:32" x14ac:dyDescent="0.25">
      <c r="E647" s="2">
        <v>39132</v>
      </c>
      <c r="F647">
        <v>2.7854999999999999</v>
      </c>
      <c r="G647" s="2">
        <v>39175</v>
      </c>
      <c r="H647">
        <v>2.81</v>
      </c>
      <c r="I647" s="2">
        <v>39171</v>
      </c>
      <c r="J647">
        <v>2.77</v>
      </c>
      <c r="K647" s="2">
        <v>39170</v>
      </c>
      <c r="L647">
        <v>2.7324999999999999</v>
      </c>
      <c r="M647" s="2">
        <v>39171</v>
      </c>
      <c r="N647">
        <v>2.6949999999999998</v>
      </c>
      <c r="O647" s="2">
        <v>39174</v>
      </c>
      <c r="P647">
        <v>2.71</v>
      </c>
      <c r="Q647" s="2">
        <v>39174</v>
      </c>
      <c r="R647">
        <v>2.6875</v>
      </c>
      <c r="S647" s="2">
        <v>39171</v>
      </c>
      <c r="T647">
        <v>2.7650000000000001</v>
      </c>
      <c r="U647" s="2">
        <v>39170</v>
      </c>
      <c r="V647">
        <v>2.7524999999999999</v>
      </c>
      <c r="W647" s="2">
        <v>39125</v>
      </c>
      <c r="X647">
        <v>2.6870000000000003</v>
      </c>
      <c r="Y647" s="2">
        <v>39170</v>
      </c>
      <c r="Z647">
        <v>2.8275000000000001</v>
      </c>
      <c r="AA647" s="2">
        <v>39174</v>
      </c>
      <c r="AB647">
        <v>2.9024999999999999</v>
      </c>
      <c r="AC647" s="2">
        <v>39176</v>
      </c>
      <c r="AD647">
        <v>2.96</v>
      </c>
      <c r="AE647" s="2">
        <v>39177</v>
      </c>
      <c r="AF647">
        <v>3.02</v>
      </c>
    </row>
    <row r="648" spans="5:32" x14ac:dyDescent="0.25">
      <c r="E648" s="2">
        <v>39133</v>
      </c>
      <c r="F648">
        <v>2.62</v>
      </c>
      <c r="G648" s="2">
        <v>39176</v>
      </c>
      <c r="H648">
        <v>2.98</v>
      </c>
      <c r="I648" s="2">
        <v>39174</v>
      </c>
      <c r="J648">
        <v>2.7</v>
      </c>
      <c r="K648" s="2">
        <v>39171</v>
      </c>
      <c r="L648">
        <v>2.73</v>
      </c>
      <c r="M648" s="2">
        <v>39174</v>
      </c>
      <c r="N648">
        <v>2.68</v>
      </c>
      <c r="O648" s="2">
        <v>39175</v>
      </c>
      <c r="P648">
        <v>2.6574999999999998</v>
      </c>
      <c r="Q648" s="2">
        <v>39175</v>
      </c>
      <c r="R648">
        <v>2.67</v>
      </c>
      <c r="S648" s="2">
        <v>39174</v>
      </c>
      <c r="T648">
        <v>2.7374999999999998</v>
      </c>
      <c r="U648" s="2">
        <v>39171</v>
      </c>
      <c r="V648">
        <v>2.7850000000000001</v>
      </c>
      <c r="W648" s="2">
        <v>39126</v>
      </c>
      <c r="X648">
        <v>2.6625000000000001</v>
      </c>
      <c r="Y648" s="2">
        <v>39171</v>
      </c>
      <c r="Z648">
        <v>2.88</v>
      </c>
      <c r="AA648" s="2">
        <v>39175</v>
      </c>
      <c r="AB648">
        <v>2.82</v>
      </c>
      <c r="AC648" s="2">
        <v>39177</v>
      </c>
      <c r="AD648">
        <v>3</v>
      </c>
      <c r="AE648" s="2">
        <v>39178</v>
      </c>
      <c r="AF648">
        <v>2.93</v>
      </c>
    </row>
    <row r="649" spans="5:32" x14ac:dyDescent="0.25">
      <c r="E649" s="2">
        <v>39134</v>
      </c>
      <c r="F649">
        <v>2.8786</v>
      </c>
      <c r="G649" s="2">
        <v>39177</v>
      </c>
      <c r="H649">
        <v>2.92</v>
      </c>
      <c r="I649" s="2">
        <v>39175</v>
      </c>
      <c r="J649">
        <v>2.7124999999999999</v>
      </c>
      <c r="K649" s="2">
        <v>39174</v>
      </c>
      <c r="L649">
        <v>2.6974999999999998</v>
      </c>
      <c r="M649" s="2">
        <v>39175</v>
      </c>
      <c r="N649">
        <v>2.6724999999999999</v>
      </c>
      <c r="O649" s="2">
        <v>39176</v>
      </c>
      <c r="P649">
        <v>2.7250000000000001</v>
      </c>
      <c r="Q649" s="2">
        <v>39176</v>
      </c>
      <c r="R649">
        <v>2.7450000000000001</v>
      </c>
      <c r="S649" s="2">
        <v>39175</v>
      </c>
      <c r="T649">
        <v>2.68</v>
      </c>
      <c r="U649" s="2">
        <v>39174</v>
      </c>
      <c r="V649">
        <v>2.7175000000000002</v>
      </c>
      <c r="W649" s="2">
        <v>39127</v>
      </c>
      <c r="X649">
        <v>2.6676000000000002</v>
      </c>
      <c r="Y649" s="2">
        <v>39174</v>
      </c>
      <c r="Z649">
        <v>2.7875000000000001</v>
      </c>
      <c r="AA649" s="2">
        <v>39176</v>
      </c>
      <c r="AB649">
        <v>2.94</v>
      </c>
      <c r="AC649" s="2">
        <v>39178</v>
      </c>
      <c r="AD649">
        <v>2.88</v>
      </c>
      <c r="AE649" s="2">
        <v>39181</v>
      </c>
      <c r="AF649">
        <v>3.03</v>
      </c>
    </row>
    <row r="650" spans="5:32" x14ac:dyDescent="0.25">
      <c r="E650" s="2">
        <v>39135</v>
      </c>
      <c r="F650">
        <v>2.944</v>
      </c>
      <c r="G650" s="2">
        <v>39178</v>
      </c>
      <c r="H650">
        <v>2.83</v>
      </c>
      <c r="I650" s="2">
        <v>39176</v>
      </c>
      <c r="J650">
        <v>2.77</v>
      </c>
      <c r="K650" s="2">
        <v>39175</v>
      </c>
      <c r="L650">
        <v>2.6825000000000001</v>
      </c>
      <c r="M650" s="2">
        <v>39176</v>
      </c>
      <c r="N650">
        <v>2.7149999999999999</v>
      </c>
      <c r="O650" s="2">
        <v>39177</v>
      </c>
      <c r="P650">
        <v>2.7149999999999999</v>
      </c>
      <c r="Q650" s="2">
        <v>39177</v>
      </c>
      <c r="R650">
        <v>2.7450000000000001</v>
      </c>
      <c r="S650" s="2">
        <v>39176</v>
      </c>
      <c r="T650">
        <v>2.7549999999999999</v>
      </c>
      <c r="U650" s="2">
        <v>39175</v>
      </c>
      <c r="V650">
        <v>2.6974999999999998</v>
      </c>
      <c r="W650" s="2">
        <v>39128</v>
      </c>
      <c r="X650">
        <v>2.6402999999999999</v>
      </c>
      <c r="Y650" s="2">
        <v>39175</v>
      </c>
      <c r="Z650">
        <v>2.7675000000000001</v>
      </c>
      <c r="AA650" s="2">
        <v>39177</v>
      </c>
      <c r="AB650">
        <v>2.95</v>
      </c>
      <c r="AC650" s="2">
        <v>39181</v>
      </c>
      <c r="AD650">
        <v>2.98</v>
      </c>
      <c r="AE650" s="2">
        <v>39182</v>
      </c>
      <c r="AF650">
        <v>2.9699999999999998</v>
      </c>
    </row>
    <row r="651" spans="5:32" x14ac:dyDescent="0.25">
      <c r="E651" s="2">
        <v>39136</v>
      </c>
      <c r="F651">
        <v>2.9045999999999998</v>
      </c>
      <c r="G651" s="2">
        <v>39181</v>
      </c>
      <c r="H651">
        <v>2.95</v>
      </c>
      <c r="I651" s="2">
        <v>39177</v>
      </c>
      <c r="J651">
        <v>2.81</v>
      </c>
      <c r="K651" s="2">
        <v>39176</v>
      </c>
      <c r="L651">
        <v>2.74</v>
      </c>
      <c r="M651" s="2">
        <v>39177</v>
      </c>
      <c r="N651">
        <v>2.6749999999999998</v>
      </c>
      <c r="O651" s="2">
        <v>39178</v>
      </c>
      <c r="P651">
        <v>2.68</v>
      </c>
      <c r="Q651" s="2">
        <v>39178</v>
      </c>
      <c r="R651">
        <v>2.69</v>
      </c>
      <c r="S651" s="2">
        <v>39177</v>
      </c>
      <c r="T651">
        <v>2.76</v>
      </c>
      <c r="U651" s="2">
        <v>39176</v>
      </c>
      <c r="V651">
        <v>2.7749999999999999</v>
      </c>
      <c r="W651" s="2">
        <v>39129</v>
      </c>
      <c r="X651">
        <v>2.6604999999999999</v>
      </c>
      <c r="Y651" s="2">
        <v>39176</v>
      </c>
      <c r="Z651">
        <v>2.84</v>
      </c>
      <c r="AA651" s="2">
        <v>39178</v>
      </c>
      <c r="AB651">
        <v>2.82</v>
      </c>
      <c r="AC651" s="2">
        <v>39182</v>
      </c>
      <c r="AD651">
        <v>2.93</v>
      </c>
      <c r="AE651" s="2">
        <v>39183</v>
      </c>
      <c r="AF651">
        <v>2.94</v>
      </c>
    </row>
    <row r="652" spans="5:32" x14ac:dyDescent="0.25">
      <c r="E652" s="2">
        <v>39139</v>
      </c>
      <c r="F652">
        <v>2.9079999999999999</v>
      </c>
      <c r="G652" s="2">
        <v>39182</v>
      </c>
      <c r="H652">
        <v>2.84</v>
      </c>
      <c r="I652" s="2">
        <v>39178</v>
      </c>
      <c r="J652">
        <v>2.7</v>
      </c>
      <c r="K652" s="2">
        <v>39177</v>
      </c>
      <c r="L652">
        <v>2.73</v>
      </c>
      <c r="M652" s="2">
        <v>39178</v>
      </c>
      <c r="N652">
        <v>2.68</v>
      </c>
      <c r="O652" s="2">
        <v>39181</v>
      </c>
      <c r="P652">
        <v>2.7349999999999999</v>
      </c>
      <c r="Q652" s="2">
        <v>39181</v>
      </c>
      <c r="R652">
        <v>2.7650000000000001</v>
      </c>
      <c r="S652" s="2">
        <v>39178</v>
      </c>
      <c r="T652">
        <v>2.71</v>
      </c>
      <c r="U652" s="2">
        <v>39177</v>
      </c>
      <c r="V652">
        <v>2.79</v>
      </c>
      <c r="W652" s="2">
        <v>39132</v>
      </c>
      <c r="X652">
        <v>2.6579000000000002</v>
      </c>
      <c r="Y652" s="2">
        <v>39177</v>
      </c>
      <c r="Z652">
        <v>2.9</v>
      </c>
      <c r="AA652" s="2">
        <v>39181</v>
      </c>
      <c r="AB652">
        <v>2.93</v>
      </c>
      <c r="AC652" s="2">
        <v>39183</v>
      </c>
      <c r="AD652">
        <v>2.9079999999999999</v>
      </c>
      <c r="AE652" s="2">
        <v>39184</v>
      </c>
      <c r="AF652">
        <v>2.9675000000000002</v>
      </c>
    </row>
    <row r="653" spans="5:32" x14ac:dyDescent="0.25">
      <c r="E653" s="2">
        <v>39140</v>
      </c>
      <c r="F653">
        <v>2.8433999999999999</v>
      </c>
      <c r="G653" s="2">
        <v>39183</v>
      </c>
      <c r="H653">
        <v>2.8559999999999999</v>
      </c>
      <c r="I653" s="2">
        <v>39181</v>
      </c>
      <c r="J653">
        <v>2.76</v>
      </c>
      <c r="K653" s="2">
        <v>39178</v>
      </c>
      <c r="L653">
        <v>2.68</v>
      </c>
      <c r="M653" s="2">
        <v>39181</v>
      </c>
      <c r="N653">
        <v>2.7050000000000001</v>
      </c>
      <c r="O653" s="2">
        <v>39182</v>
      </c>
      <c r="P653">
        <v>2.69</v>
      </c>
      <c r="Q653" s="2">
        <v>39182</v>
      </c>
      <c r="R653">
        <v>2.7175000000000002</v>
      </c>
      <c r="S653" s="2">
        <v>39181</v>
      </c>
      <c r="T653">
        <v>2.77</v>
      </c>
      <c r="U653" s="2">
        <v>39178</v>
      </c>
      <c r="V653">
        <v>2.7199999999999998</v>
      </c>
      <c r="W653" s="2">
        <v>39133</v>
      </c>
      <c r="X653">
        <v>2.6749999999999998</v>
      </c>
      <c r="Y653" s="2">
        <v>39178</v>
      </c>
      <c r="Z653">
        <v>2.77</v>
      </c>
      <c r="AA653" s="2">
        <v>39182</v>
      </c>
      <c r="AB653">
        <v>2.8725000000000001</v>
      </c>
      <c r="AC653" s="2">
        <v>39184</v>
      </c>
      <c r="AD653">
        <v>2.9205000000000001</v>
      </c>
      <c r="AE653" s="2">
        <v>39185</v>
      </c>
      <c r="AF653">
        <v>2.95</v>
      </c>
    </row>
    <row r="654" spans="5:32" x14ac:dyDescent="0.25">
      <c r="E654" s="2">
        <v>39141</v>
      </c>
      <c r="F654">
        <v>2.95</v>
      </c>
      <c r="G654" s="2">
        <v>39184</v>
      </c>
      <c r="H654">
        <v>2.8650000000000002</v>
      </c>
      <c r="I654" s="2">
        <v>39182</v>
      </c>
      <c r="J654">
        <v>2.7324999999999999</v>
      </c>
      <c r="K654" s="2">
        <v>39181</v>
      </c>
      <c r="L654">
        <v>2.76</v>
      </c>
      <c r="M654" s="2">
        <v>39182</v>
      </c>
      <c r="N654">
        <v>2.7075</v>
      </c>
      <c r="O654" s="2">
        <v>39183</v>
      </c>
      <c r="P654">
        <v>2.71</v>
      </c>
      <c r="Q654" s="2">
        <v>39183</v>
      </c>
      <c r="R654">
        <v>2.7189999999999999</v>
      </c>
      <c r="S654" s="2">
        <v>39182</v>
      </c>
      <c r="T654">
        <v>2.7149999999999999</v>
      </c>
      <c r="U654" s="2">
        <v>39181</v>
      </c>
      <c r="V654">
        <v>2.79</v>
      </c>
      <c r="W654" s="2">
        <v>39134</v>
      </c>
      <c r="X654">
        <v>2.7115</v>
      </c>
      <c r="Y654" s="2">
        <v>39181</v>
      </c>
      <c r="Z654">
        <v>2.86</v>
      </c>
      <c r="AA654" s="2">
        <v>39183</v>
      </c>
      <c r="AB654">
        <v>2.8679999999999999</v>
      </c>
      <c r="AC654" s="2">
        <v>39185</v>
      </c>
      <c r="AD654">
        <v>2.91</v>
      </c>
      <c r="AE654" s="2">
        <v>39188</v>
      </c>
      <c r="AF654">
        <v>2.9609999999999999</v>
      </c>
    </row>
    <row r="655" spans="5:32" x14ac:dyDescent="0.25">
      <c r="E655" s="2">
        <v>39142</v>
      </c>
      <c r="F655">
        <v>2.7480000000000002</v>
      </c>
      <c r="G655" s="2">
        <v>39185</v>
      </c>
      <c r="H655">
        <v>2.86</v>
      </c>
      <c r="I655" s="2">
        <v>39183</v>
      </c>
      <c r="J655">
        <v>2.7690000000000001</v>
      </c>
      <c r="K655" s="2">
        <v>39182</v>
      </c>
      <c r="L655">
        <v>2.69</v>
      </c>
      <c r="M655" s="2">
        <v>39183</v>
      </c>
      <c r="N655">
        <v>2.7145000000000001</v>
      </c>
      <c r="O655" s="2">
        <v>39184</v>
      </c>
      <c r="P655">
        <v>2.7175000000000002</v>
      </c>
      <c r="Q655" s="2">
        <v>39184</v>
      </c>
      <c r="R655">
        <v>2.7240000000000002</v>
      </c>
      <c r="S655" s="2">
        <v>39183</v>
      </c>
      <c r="T655">
        <v>2.73</v>
      </c>
      <c r="U655" s="2">
        <v>39182</v>
      </c>
      <c r="V655">
        <v>2.7574999999999998</v>
      </c>
      <c r="W655" s="2">
        <v>39135</v>
      </c>
      <c r="X655">
        <v>2.6775000000000002</v>
      </c>
      <c r="Y655" s="2">
        <v>39182</v>
      </c>
      <c r="Z655">
        <v>2.8050000000000002</v>
      </c>
      <c r="AA655" s="2">
        <v>39184</v>
      </c>
      <c r="AB655">
        <v>2.8725000000000001</v>
      </c>
      <c r="AC655" s="2">
        <v>39188</v>
      </c>
      <c r="AD655">
        <v>2.8929999999999998</v>
      </c>
      <c r="AE655" s="2">
        <v>39189</v>
      </c>
      <c r="AF655">
        <v>2.9104999999999999</v>
      </c>
    </row>
    <row r="656" spans="5:32" x14ac:dyDescent="0.25">
      <c r="E656" s="2">
        <v>39143</v>
      </c>
      <c r="F656">
        <v>2.99</v>
      </c>
      <c r="G656" s="2">
        <v>39188</v>
      </c>
      <c r="H656">
        <v>2.8420000000000001</v>
      </c>
      <c r="I656" s="2">
        <v>39184</v>
      </c>
      <c r="J656">
        <v>2.7584999999999997</v>
      </c>
      <c r="K656" s="2">
        <v>39183</v>
      </c>
      <c r="L656">
        <v>2.7349999999999999</v>
      </c>
      <c r="M656" s="2">
        <v>39184</v>
      </c>
      <c r="N656">
        <v>2.7240000000000002</v>
      </c>
      <c r="O656" s="2">
        <v>39185</v>
      </c>
      <c r="P656">
        <v>2.7050000000000001</v>
      </c>
      <c r="Q656" s="2">
        <v>39185</v>
      </c>
      <c r="R656">
        <v>2.7119999999999997</v>
      </c>
      <c r="S656" s="2">
        <v>39184</v>
      </c>
      <c r="T656">
        <v>2.7330000000000001</v>
      </c>
      <c r="U656" s="2">
        <v>39183</v>
      </c>
      <c r="V656">
        <v>2.7625000000000002</v>
      </c>
      <c r="W656" s="2">
        <v>39136</v>
      </c>
      <c r="X656">
        <v>2.7046000000000001</v>
      </c>
      <c r="Y656" s="2">
        <v>39183</v>
      </c>
      <c r="Z656">
        <v>2.8260000000000001</v>
      </c>
      <c r="AA656" s="2">
        <v>39185</v>
      </c>
      <c r="AB656">
        <v>2.8689999999999998</v>
      </c>
      <c r="AC656" s="2">
        <v>39189</v>
      </c>
      <c r="AD656">
        <v>2.8860000000000001</v>
      </c>
      <c r="AE656" s="2">
        <v>39190</v>
      </c>
      <c r="AF656">
        <v>2.952</v>
      </c>
    </row>
    <row r="657" spans="5:32" x14ac:dyDescent="0.25">
      <c r="E657" s="2">
        <v>39146</v>
      </c>
      <c r="F657">
        <v>3</v>
      </c>
      <c r="G657" s="2">
        <v>39189</v>
      </c>
      <c r="H657">
        <v>2.77</v>
      </c>
      <c r="I657" s="2">
        <v>39185</v>
      </c>
      <c r="J657">
        <v>2.7709999999999999</v>
      </c>
      <c r="K657" s="2">
        <v>39184</v>
      </c>
      <c r="L657">
        <v>2.7275</v>
      </c>
      <c r="M657" s="2">
        <v>39185</v>
      </c>
      <c r="N657">
        <v>2.7240000000000002</v>
      </c>
      <c r="O657" s="2">
        <v>39188</v>
      </c>
      <c r="P657">
        <v>2.6875</v>
      </c>
      <c r="Q657" s="2">
        <v>39188</v>
      </c>
      <c r="R657">
        <v>2.7080000000000002</v>
      </c>
      <c r="S657" s="2">
        <v>39185</v>
      </c>
      <c r="T657">
        <v>2.7269999999999999</v>
      </c>
      <c r="U657" s="2">
        <v>39184</v>
      </c>
      <c r="V657">
        <v>2.7675000000000001</v>
      </c>
      <c r="W657" s="2">
        <v>39139</v>
      </c>
      <c r="X657">
        <v>2.7210999999999999</v>
      </c>
      <c r="Y657" s="2">
        <v>39184</v>
      </c>
      <c r="Z657">
        <v>2.82</v>
      </c>
      <c r="AA657" s="2">
        <v>39188</v>
      </c>
      <c r="AB657">
        <v>2.8519999999999999</v>
      </c>
      <c r="AC657" s="2">
        <v>39190</v>
      </c>
      <c r="AD657">
        <v>2.899</v>
      </c>
      <c r="AE657" s="2">
        <v>39191</v>
      </c>
      <c r="AF657">
        <v>2.9140000000000001</v>
      </c>
    </row>
    <row r="658" spans="5:32" x14ac:dyDescent="0.25">
      <c r="E658" s="2">
        <v>39147</v>
      </c>
      <c r="F658">
        <v>2.95</v>
      </c>
      <c r="G658" s="2">
        <v>39190</v>
      </c>
      <c r="H658">
        <v>2.835</v>
      </c>
      <c r="I658" s="2">
        <v>39188</v>
      </c>
      <c r="J658">
        <v>2.7570000000000001</v>
      </c>
      <c r="K658" s="2">
        <v>39185</v>
      </c>
      <c r="L658">
        <v>2.7425000000000002</v>
      </c>
      <c r="M658" s="2">
        <v>39188</v>
      </c>
      <c r="N658">
        <v>2.7130000000000001</v>
      </c>
      <c r="O658" s="2">
        <v>39189</v>
      </c>
      <c r="P658">
        <v>2.653</v>
      </c>
      <c r="Q658" s="2">
        <v>39189</v>
      </c>
      <c r="R658">
        <v>2.6909999999999998</v>
      </c>
      <c r="S658" s="2">
        <v>39188</v>
      </c>
      <c r="T658">
        <v>2.7149999999999999</v>
      </c>
      <c r="U658" s="2">
        <v>39185</v>
      </c>
      <c r="V658">
        <v>2.7509999999999999</v>
      </c>
      <c r="W658" s="2">
        <v>39140</v>
      </c>
      <c r="X658">
        <v>2.6524999999999999</v>
      </c>
      <c r="Y658" s="2">
        <v>39185</v>
      </c>
      <c r="Z658">
        <v>2.8025000000000002</v>
      </c>
      <c r="AA658" s="2">
        <v>39189</v>
      </c>
      <c r="AB658">
        <v>2.8449999999999998</v>
      </c>
      <c r="AC658" s="2">
        <v>39191</v>
      </c>
      <c r="AD658">
        <v>2.859</v>
      </c>
      <c r="AE658" s="2">
        <v>39192</v>
      </c>
      <c r="AF658">
        <v>2.911</v>
      </c>
    </row>
    <row r="659" spans="5:32" x14ac:dyDescent="0.25">
      <c r="E659" s="2">
        <v>39148</v>
      </c>
      <c r="F659">
        <v>3.01</v>
      </c>
      <c r="G659" s="2">
        <v>39191</v>
      </c>
      <c r="H659">
        <v>2.6829999999999998</v>
      </c>
      <c r="I659" s="2">
        <v>39189</v>
      </c>
      <c r="J659">
        <v>2.7069999999999999</v>
      </c>
      <c r="K659" s="2">
        <v>39188</v>
      </c>
      <c r="L659">
        <v>2.7349999999999999</v>
      </c>
      <c r="M659" s="2">
        <v>39189</v>
      </c>
      <c r="N659">
        <v>2.7010000000000001</v>
      </c>
      <c r="O659" s="2">
        <v>39190</v>
      </c>
      <c r="P659">
        <v>2.625</v>
      </c>
      <c r="Q659" s="2">
        <v>39190</v>
      </c>
      <c r="R659">
        <v>2.645</v>
      </c>
      <c r="S659" s="2">
        <v>39189</v>
      </c>
      <c r="T659">
        <v>2.6970000000000001</v>
      </c>
      <c r="U659" s="2">
        <v>39188</v>
      </c>
      <c r="V659">
        <v>2.7480000000000002</v>
      </c>
      <c r="W659" s="2">
        <v>39141</v>
      </c>
      <c r="X659">
        <v>2.6974999999999998</v>
      </c>
      <c r="Y659" s="2">
        <v>39188</v>
      </c>
      <c r="Z659">
        <v>2.8129999999999997</v>
      </c>
      <c r="AA659" s="2">
        <v>39190</v>
      </c>
      <c r="AB659">
        <v>2.8689999999999998</v>
      </c>
      <c r="AC659" s="2">
        <v>39192</v>
      </c>
      <c r="AD659">
        <v>2.8650000000000002</v>
      </c>
      <c r="AE659" s="2">
        <v>39195</v>
      </c>
      <c r="AF659">
        <v>2.9441000000000002</v>
      </c>
    </row>
    <row r="660" spans="5:32" x14ac:dyDescent="0.25">
      <c r="E660" s="2">
        <v>39149</v>
      </c>
      <c r="F660">
        <v>3.09</v>
      </c>
      <c r="G660" s="2">
        <v>39192</v>
      </c>
      <c r="H660">
        <v>2.7149999999999999</v>
      </c>
      <c r="I660" s="2">
        <v>39190</v>
      </c>
      <c r="J660">
        <v>2.9239999999999999</v>
      </c>
      <c r="K660" s="2">
        <v>39189</v>
      </c>
      <c r="L660">
        <v>2.7090000000000001</v>
      </c>
      <c r="M660" s="2">
        <v>39190</v>
      </c>
      <c r="N660">
        <v>2.7890000000000001</v>
      </c>
      <c r="O660" s="2">
        <v>39191</v>
      </c>
      <c r="P660">
        <v>2.6360000000000001</v>
      </c>
      <c r="Q660" s="2">
        <v>39191</v>
      </c>
      <c r="R660">
        <v>2.625</v>
      </c>
      <c r="S660" s="2">
        <v>39190</v>
      </c>
      <c r="T660">
        <v>2.665</v>
      </c>
      <c r="U660" s="2">
        <v>39189</v>
      </c>
      <c r="V660">
        <v>2.702</v>
      </c>
      <c r="W660" s="2">
        <v>39142</v>
      </c>
      <c r="X660">
        <v>2.6875</v>
      </c>
      <c r="Y660" s="2">
        <v>39189</v>
      </c>
      <c r="Z660">
        <v>2.7880000000000003</v>
      </c>
      <c r="AA660" s="2">
        <v>39191</v>
      </c>
      <c r="AB660">
        <v>2.7930000000000001</v>
      </c>
      <c r="AC660" s="2">
        <v>39195</v>
      </c>
      <c r="AD660">
        <v>2.8980000000000001</v>
      </c>
      <c r="AE660" s="2">
        <v>39196</v>
      </c>
      <c r="AF660">
        <v>2.944</v>
      </c>
    </row>
    <row r="661" spans="5:32" x14ac:dyDescent="0.25">
      <c r="E661" s="2">
        <v>39150</v>
      </c>
      <c r="F661">
        <v>3.04</v>
      </c>
      <c r="G661" s="2">
        <v>39195</v>
      </c>
      <c r="H661">
        <v>2.7698999999999998</v>
      </c>
      <c r="I661" s="2">
        <v>39191</v>
      </c>
      <c r="J661">
        <v>2.6705000000000001</v>
      </c>
      <c r="K661" s="2">
        <v>39190</v>
      </c>
      <c r="L661">
        <v>2.8540000000000001</v>
      </c>
      <c r="M661" s="2">
        <v>39191</v>
      </c>
      <c r="N661">
        <v>2.5949999999999998</v>
      </c>
      <c r="O661" s="2">
        <v>39192</v>
      </c>
      <c r="P661">
        <v>2.625</v>
      </c>
      <c r="Q661" s="2">
        <v>39192</v>
      </c>
      <c r="R661">
        <v>2.6440000000000001</v>
      </c>
      <c r="S661" s="2">
        <v>39191</v>
      </c>
      <c r="T661">
        <v>2.63</v>
      </c>
      <c r="U661" s="2">
        <v>39190</v>
      </c>
      <c r="V661">
        <v>2.7839999999999998</v>
      </c>
      <c r="W661" s="2">
        <v>39143</v>
      </c>
      <c r="X661">
        <v>2.7650000000000001</v>
      </c>
      <c r="Y661" s="2">
        <v>39190</v>
      </c>
      <c r="Z661">
        <v>2.839</v>
      </c>
      <c r="AA661" s="2">
        <v>39192</v>
      </c>
      <c r="AB661">
        <v>2.786</v>
      </c>
      <c r="AC661" s="2">
        <v>39196</v>
      </c>
      <c r="AD661">
        <v>2.891</v>
      </c>
      <c r="AE661" s="2">
        <v>39197</v>
      </c>
      <c r="AF661">
        <v>2.94</v>
      </c>
    </row>
    <row r="662" spans="5:32" x14ac:dyDescent="0.25">
      <c r="E662" s="2">
        <v>39153</v>
      </c>
      <c r="F662">
        <v>3</v>
      </c>
      <c r="G662" s="2">
        <v>39196</v>
      </c>
      <c r="H662">
        <v>2.762</v>
      </c>
      <c r="I662" s="2">
        <v>39192</v>
      </c>
      <c r="J662">
        <v>2.6349999999999998</v>
      </c>
      <c r="K662" s="2">
        <v>39191</v>
      </c>
      <c r="L662">
        <v>2.62</v>
      </c>
      <c r="M662" s="2">
        <v>39192</v>
      </c>
      <c r="N662">
        <v>2.6240000000000001</v>
      </c>
      <c r="O662" s="2">
        <v>39195</v>
      </c>
      <c r="P662">
        <v>2.633</v>
      </c>
      <c r="Q662" s="2">
        <v>39195</v>
      </c>
      <c r="R662">
        <v>2.6663999999999999</v>
      </c>
      <c r="S662" s="2">
        <v>39192</v>
      </c>
      <c r="T662">
        <v>2.6550000000000002</v>
      </c>
      <c r="U662" s="2">
        <v>39191</v>
      </c>
      <c r="V662">
        <v>2.6619999999999999</v>
      </c>
      <c r="W662" s="2">
        <v>39146</v>
      </c>
      <c r="X662">
        <v>2.7199999999999998</v>
      </c>
      <c r="Y662" s="2">
        <v>39191</v>
      </c>
      <c r="Z662">
        <v>2.7429999999999999</v>
      </c>
      <c r="AA662" s="2">
        <v>39195</v>
      </c>
      <c r="AB662">
        <v>2.8313999999999999</v>
      </c>
      <c r="AC662" s="2">
        <v>39197</v>
      </c>
      <c r="AD662">
        <v>2.8689999999999998</v>
      </c>
      <c r="AE662" s="2">
        <v>39198</v>
      </c>
      <c r="AF662">
        <v>2.9260000000000002</v>
      </c>
    </row>
    <row r="663" spans="5:32" x14ac:dyDescent="0.25">
      <c r="E663" s="2">
        <v>39154</v>
      </c>
      <c r="F663">
        <v>3.2162999999999999</v>
      </c>
      <c r="G663" s="2">
        <v>39197</v>
      </c>
      <c r="H663">
        <v>2.798</v>
      </c>
      <c r="I663" s="2">
        <v>39195</v>
      </c>
      <c r="J663">
        <v>2.661</v>
      </c>
      <c r="K663" s="2">
        <v>39192</v>
      </c>
      <c r="L663">
        <v>2.6339999999999999</v>
      </c>
      <c r="M663" s="2">
        <v>39195</v>
      </c>
      <c r="N663">
        <v>2.6413000000000002</v>
      </c>
      <c r="O663" s="2">
        <v>39196</v>
      </c>
      <c r="P663">
        <v>2.6550000000000002</v>
      </c>
      <c r="Q663" s="2">
        <v>39196</v>
      </c>
      <c r="R663">
        <v>2.6720000000000002</v>
      </c>
      <c r="S663" s="2">
        <v>39195</v>
      </c>
      <c r="T663">
        <v>2.661</v>
      </c>
      <c r="U663" s="2">
        <v>39192</v>
      </c>
      <c r="V663">
        <v>2.6790000000000003</v>
      </c>
      <c r="W663" s="2">
        <v>39147</v>
      </c>
      <c r="X663">
        <v>2.6675</v>
      </c>
      <c r="Y663" s="2">
        <v>39192</v>
      </c>
      <c r="Z663">
        <v>2.7490000000000001</v>
      </c>
      <c r="AA663" s="2">
        <v>39196</v>
      </c>
      <c r="AB663">
        <v>2.8170000000000002</v>
      </c>
      <c r="AC663" s="2">
        <v>39198</v>
      </c>
      <c r="AD663">
        <v>2.8689999999999998</v>
      </c>
      <c r="AE663" s="2">
        <v>39199</v>
      </c>
      <c r="AF663">
        <v>2.9370000000000003</v>
      </c>
    </row>
    <row r="664" spans="5:32" x14ac:dyDescent="0.25">
      <c r="E664" s="2">
        <v>39155</v>
      </c>
      <c r="F664">
        <v>3.13</v>
      </c>
      <c r="G664" s="2">
        <v>39198</v>
      </c>
      <c r="H664">
        <v>2.76</v>
      </c>
      <c r="I664" s="2">
        <v>39196</v>
      </c>
      <c r="J664">
        <v>2.6909999999999998</v>
      </c>
      <c r="K664" s="2">
        <v>39195</v>
      </c>
      <c r="L664">
        <v>2.6429999999999998</v>
      </c>
      <c r="M664" s="2">
        <v>39196</v>
      </c>
      <c r="N664">
        <v>2.649</v>
      </c>
      <c r="O664" s="2">
        <v>39197</v>
      </c>
      <c r="P664">
        <v>2.6480000000000001</v>
      </c>
      <c r="Q664" s="2">
        <v>39197</v>
      </c>
      <c r="R664">
        <v>2.6589999999999998</v>
      </c>
      <c r="S664" s="2">
        <v>39196</v>
      </c>
      <c r="T664">
        <v>2.68</v>
      </c>
      <c r="U664" s="2">
        <v>39195</v>
      </c>
      <c r="V664">
        <v>2.6890000000000001</v>
      </c>
      <c r="W664" s="2">
        <v>39148</v>
      </c>
      <c r="X664">
        <v>2.6274999999999999</v>
      </c>
      <c r="Y664" s="2">
        <v>39195</v>
      </c>
      <c r="Z664">
        <v>2.7806999999999999</v>
      </c>
      <c r="AA664" s="2">
        <v>39197</v>
      </c>
      <c r="AB664">
        <v>2.7949999999999999</v>
      </c>
      <c r="AC664" s="2">
        <v>39199</v>
      </c>
      <c r="AD664">
        <v>2.903</v>
      </c>
      <c r="AE664" s="2">
        <v>39202</v>
      </c>
      <c r="AF664">
        <v>2.9609999999999999</v>
      </c>
    </row>
    <row r="665" spans="5:32" x14ac:dyDescent="0.25">
      <c r="E665" s="2">
        <v>39156</v>
      </c>
      <c r="F665">
        <v>3.18</v>
      </c>
      <c r="G665" s="2">
        <v>39199</v>
      </c>
      <c r="H665">
        <v>2.8069999999999999</v>
      </c>
      <c r="I665" s="2">
        <v>39197</v>
      </c>
      <c r="J665">
        <v>2.7640000000000002</v>
      </c>
      <c r="K665" s="2">
        <v>39196</v>
      </c>
      <c r="L665">
        <v>2.6710000000000003</v>
      </c>
      <c r="M665" s="2">
        <v>39197</v>
      </c>
      <c r="N665">
        <v>2.6630000000000003</v>
      </c>
      <c r="O665" s="2">
        <v>39198</v>
      </c>
      <c r="P665">
        <v>2.6840000000000002</v>
      </c>
      <c r="Q665" s="2">
        <v>39198</v>
      </c>
      <c r="R665">
        <v>2.665</v>
      </c>
      <c r="S665" s="2">
        <v>39197</v>
      </c>
      <c r="T665">
        <v>2.673</v>
      </c>
      <c r="U665" s="2">
        <v>39196</v>
      </c>
      <c r="V665">
        <v>2.7010000000000001</v>
      </c>
      <c r="W665" s="2">
        <v>39149</v>
      </c>
      <c r="X665">
        <v>2.6375000000000002</v>
      </c>
      <c r="Y665" s="2">
        <v>39196</v>
      </c>
      <c r="Z665">
        <v>2.774</v>
      </c>
      <c r="AA665" s="2">
        <v>39198</v>
      </c>
      <c r="AB665">
        <v>2.806</v>
      </c>
      <c r="AC665" s="2">
        <v>39202</v>
      </c>
      <c r="AD665">
        <v>2.9159999999999999</v>
      </c>
      <c r="AE665" s="2">
        <v>39203</v>
      </c>
      <c r="AF665">
        <v>2.9630000000000001</v>
      </c>
    </row>
    <row r="666" spans="5:32" x14ac:dyDescent="0.25">
      <c r="E666" s="2">
        <v>39157</v>
      </c>
      <c r="F666">
        <v>3.18</v>
      </c>
      <c r="G666" s="2">
        <v>39202</v>
      </c>
      <c r="H666">
        <v>2.8250000000000002</v>
      </c>
      <c r="I666" s="2">
        <v>39198</v>
      </c>
      <c r="J666">
        <v>2.7080000000000002</v>
      </c>
      <c r="K666" s="2">
        <v>39197</v>
      </c>
      <c r="L666">
        <v>2.7039999999999997</v>
      </c>
      <c r="M666" s="2">
        <v>39198</v>
      </c>
      <c r="N666">
        <v>2.6720000000000002</v>
      </c>
      <c r="O666" s="2">
        <v>39199</v>
      </c>
      <c r="P666">
        <v>2.7090000000000001</v>
      </c>
      <c r="Q666" s="2">
        <v>39199</v>
      </c>
      <c r="R666">
        <v>2.7010000000000001</v>
      </c>
      <c r="S666" s="2">
        <v>39198</v>
      </c>
      <c r="T666">
        <v>2.6710000000000003</v>
      </c>
      <c r="U666" s="2">
        <v>39197</v>
      </c>
      <c r="V666">
        <v>2.7279999999999998</v>
      </c>
      <c r="W666" s="2">
        <v>39150</v>
      </c>
      <c r="X666">
        <v>2.6550000000000002</v>
      </c>
      <c r="Y666" s="2">
        <v>39197</v>
      </c>
      <c r="Z666">
        <v>2.7749999999999999</v>
      </c>
      <c r="AA666" s="2">
        <v>39199</v>
      </c>
      <c r="AB666">
        <v>2.8410000000000002</v>
      </c>
      <c r="AC666" s="2">
        <v>39203</v>
      </c>
      <c r="AD666">
        <v>2.915</v>
      </c>
      <c r="AE666" s="2">
        <v>39204</v>
      </c>
      <c r="AF666">
        <v>2.9359999999999999</v>
      </c>
    </row>
    <row r="667" spans="5:32" x14ac:dyDescent="0.25">
      <c r="E667" s="2">
        <v>39160</v>
      </c>
      <c r="F667">
        <v>3.32</v>
      </c>
      <c r="G667" s="2">
        <v>39203</v>
      </c>
      <c r="H667">
        <v>2.8239999999999998</v>
      </c>
      <c r="I667" s="2">
        <v>39199</v>
      </c>
      <c r="J667">
        <v>2.7359999999999998</v>
      </c>
      <c r="K667" s="2">
        <v>39198</v>
      </c>
      <c r="L667">
        <v>2.6879999999999997</v>
      </c>
      <c r="M667" s="2">
        <v>39199</v>
      </c>
      <c r="N667">
        <v>2.718</v>
      </c>
      <c r="O667" s="2">
        <v>39202</v>
      </c>
      <c r="P667">
        <v>2.7090000000000001</v>
      </c>
      <c r="Q667" s="2">
        <v>39202</v>
      </c>
      <c r="R667">
        <v>2.71</v>
      </c>
      <c r="S667" s="2">
        <v>39199</v>
      </c>
      <c r="T667">
        <v>2.7109999999999999</v>
      </c>
      <c r="U667" s="2">
        <v>39198</v>
      </c>
      <c r="V667">
        <v>2.714</v>
      </c>
      <c r="W667" s="2">
        <v>39153</v>
      </c>
      <c r="X667">
        <v>2.6175000000000002</v>
      </c>
      <c r="Y667" s="2">
        <v>39198</v>
      </c>
      <c r="Z667">
        <v>2.7730000000000001</v>
      </c>
      <c r="AA667" s="2">
        <v>39202</v>
      </c>
      <c r="AB667">
        <v>2.851</v>
      </c>
      <c r="AC667" s="2">
        <v>39204</v>
      </c>
      <c r="AD667">
        <v>2.9020000000000001</v>
      </c>
      <c r="AE667" s="2">
        <v>39205</v>
      </c>
      <c r="AF667">
        <v>2.9290000000000003</v>
      </c>
    </row>
    <row r="668" spans="5:32" x14ac:dyDescent="0.25">
      <c r="E668" s="2">
        <v>39161</v>
      </c>
      <c r="F668">
        <v>3.3372999999999999</v>
      </c>
      <c r="G668" s="2">
        <v>39204</v>
      </c>
      <c r="H668">
        <v>2.8919999999999999</v>
      </c>
      <c r="I668" s="2">
        <v>39202</v>
      </c>
      <c r="J668">
        <v>2.7519999999999998</v>
      </c>
      <c r="K668" s="2">
        <v>39199</v>
      </c>
      <c r="L668">
        <v>2.722</v>
      </c>
      <c r="M668" s="2">
        <v>39202</v>
      </c>
      <c r="N668">
        <v>2.7050000000000001</v>
      </c>
      <c r="O668" s="2">
        <v>39203</v>
      </c>
      <c r="P668">
        <v>2.722</v>
      </c>
      <c r="Q668" s="2">
        <v>39203</v>
      </c>
      <c r="R668">
        <v>2.7109999999999999</v>
      </c>
      <c r="S668" s="2">
        <v>39202</v>
      </c>
      <c r="T668">
        <v>2.7240000000000002</v>
      </c>
      <c r="U668" s="2">
        <v>39199</v>
      </c>
      <c r="V668">
        <v>2.73</v>
      </c>
      <c r="W668" s="2">
        <v>39154</v>
      </c>
      <c r="X668">
        <v>2.6734999999999998</v>
      </c>
      <c r="Y668" s="2">
        <v>39199</v>
      </c>
      <c r="Z668">
        <v>2.7960000000000003</v>
      </c>
      <c r="AA668" s="2">
        <v>39203</v>
      </c>
      <c r="AB668">
        <v>2.8490000000000002</v>
      </c>
      <c r="AC668" s="2">
        <v>39205</v>
      </c>
      <c r="AD668">
        <v>2.9060000000000001</v>
      </c>
      <c r="AE668" s="2">
        <v>39206</v>
      </c>
      <c r="AF668">
        <v>2.93</v>
      </c>
    </row>
    <row r="669" spans="5:32" x14ac:dyDescent="0.25">
      <c r="E669" s="2">
        <v>39162</v>
      </c>
      <c r="F669">
        <v>3.3485</v>
      </c>
      <c r="G669" s="2">
        <v>39205</v>
      </c>
      <c r="H669">
        <v>2.8180000000000001</v>
      </c>
      <c r="I669" s="2">
        <v>39203</v>
      </c>
      <c r="J669">
        <v>2.74</v>
      </c>
      <c r="K669" s="2">
        <v>39202</v>
      </c>
      <c r="L669">
        <v>2.742</v>
      </c>
      <c r="M669" s="2">
        <v>39203</v>
      </c>
      <c r="N669">
        <v>2.7250000000000001</v>
      </c>
      <c r="O669" s="2">
        <v>39204</v>
      </c>
      <c r="P669">
        <v>2.7429999999999999</v>
      </c>
      <c r="Q669" s="2">
        <v>39204</v>
      </c>
      <c r="R669">
        <v>2.7290000000000001</v>
      </c>
      <c r="S669" s="2">
        <v>39203</v>
      </c>
      <c r="T669">
        <v>2.726</v>
      </c>
      <c r="U669" s="2">
        <v>39202</v>
      </c>
      <c r="V669">
        <v>2.7429999999999999</v>
      </c>
      <c r="W669" s="2">
        <v>39155</v>
      </c>
      <c r="X669">
        <v>2.6625000000000001</v>
      </c>
      <c r="Y669" s="2">
        <v>39202</v>
      </c>
      <c r="Z669">
        <v>2.8090000000000002</v>
      </c>
      <c r="AA669" s="2">
        <v>39204</v>
      </c>
      <c r="AB669">
        <v>2.843</v>
      </c>
      <c r="AC669" s="2">
        <v>39206</v>
      </c>
      <c r="AD669">
        <v>2.92</v>
      </c>
      <c r="AE669" s="2">
        <v>39209</v>
      </c>
      <c r="AF669">
        <v>2.9249999999999998</v>
      </c>
    </row>
    <row r="670" spans="5:32" x14ac:dyDescent="0.25">
      <c r="E670" s="2">
        <v>39163</v>
      </c>
      <c r="F670">
        <v>3.2984</v>
      </c>
      <c r="G670" s="2">
        <v>39206</v>
      </c>
      <c r="H670">
        <v>2.8209999999999997</v>
      </c>
      <c r="I670" s="2">
        <v>39204</v>
      </c>
      <c r="J670">
        <v>2.7930000000000001</v>
      </c>
      <c r="K670" s="2">
        <v>39203</v>
      </c>
      <c r="L670">
        <v>2.734</v>
      </c>
      <c r="M670" s="2">
        <v>39204</v>
      </c>
      <c r="N670">
        <v>2.76</v>
      </c>
      <c r="O670" s="2">
        <v>39205</v>
      </c>
      <c r="P670">
        <v>2.73</v>
      </c>
      <c r="Q670" s="2">
        <v>39205</v>
      </c>
      <c r="R670">
        <v>2.7170000000000001</v>
      </c>
      <c r="S670" s="2">
        <v>39204</v>
      </c>
      <c r="T670">
        <v>2.7450000000000001</v>
      </c>
      <c r="U670" s="2">
        <v>39203</v>
      </c>
      <c r="V670">
        <v>2.7429999999999999</v>
      </c>
      <c r="W670" s="2">
        <v>39156</v>
      </c>
      <c r="X670">
        <v>2.73</v>
      </c>
      <c r="Y670" s="2">
        <v>39203</v>
      </c>
      <c r="Z670">
        <v>2.8090000000000002</v>
      </c>
      <c r="AA670" s="2">
        <v>39205</v>
      </c>
      <c r="AB670">
        <v>2.8490000000000002</v>
      </c>
      <c r="AC670" s="2">
        <v>39209</v>
      </c>
      <c r="AD670">
        <v>2.8849999999999998</v>
      </c>
      <c r="AE670" s="2">
        <v>39210</v>
      </c>
      <c r="AF670">
        <v>2.9319999999999999</v>
      </c>
    </row>
    <row r="671" spans="5:32" x14ac:dyDescent="0.25">
      <c r="E671" s="2">
        <v>39164</v>
      </c>
      <c r="F671">
        <v>3.17</v>
      </c>
      <c r="G671" s="2">
        <v>39209</v>
      </c>
      <c r="H671">
        <v>2.794</v>
      </c>
      <c r="I671" s="2">
        <v>39205</v>
      </c>
      <c r="J671">
        <v>2.75</v>
      </c>
      <c r="K671" s="2">
        <v>39204</v>
      </c>
      <c r="L671">
        <v>2.7709999999999999</v>
      </c>
      <c r="M671" s="2">
        <v>39205</v>
      </c>
      <c r="N671">
        <v>2.7439999999999998</v>
      </c>
      <c r="O671" s="2">
        <v>39206</v>
      </c>
      <c r="P671">
        <v>2.7290000000000001</v>
      </c>
      <c r="Q671" s="2">
        <v>39206</v>
      </c>
      <c r="R671">
        <v>2.7250000000000001</v>
      </c>
      <c r="S671" s="2">
        <v>39205</v>
      </c>
      <c r="T671">
        <v>2.738</v>
      </c>
      <c r="U671" s="2">
        <v>39204</v>
      </c>
      <c r="V671">
        <v>2.7610000000000001</v>
      </c>
      <c r="W671" s="2">
        <v>39157</v>
      </c>
      <c r="X671">
        <v>2.7324999999999999</v>
      </c>
      <c r="Y671" s="2">
        <v>39204</v>
      </c>
      <c r="Z671">
        <v>2.8079999999999998</v>
      </c>
      <c r="AA671" s="2">
        <v>39206</v>
      </c>
      <c r="AB671">
        <v>2.863</v>
      </c>
      <c r="AC671" s="2">
        <v>39210</v>
      </c>
      <c r="AD671">
        <v>2.88</v>
      </c>
      <c r="AE671" s="2">
        <v>39211</v>
      </c>
      <c r="AF671">
        <v>2.9</v>
      </c>
    </row>
    <row r="672" spans="5:32" x14ac:dyDescent="0.25">
      <c r="E672" s="2">
        <v>39167</v>
      </c>
      <c r="F672">
        <v>3.11</v>
      </c>
      <c r="G672" s="2">
        <v>39210</v>
      </c>
      <c r="H672">
        <v>2.786</v>
      </c>
      <c r="I672" s="2">
        <v>39206</v>
      </c>
      <c r="J672">
        <v>2.7490000000000001</v>
      </c>
      <c r="K672" s="2">
        <v>39205</v>
      </c>
      <c r="L672">
        <v>2.7439999999999998</v>
      </c>
      <c r="M672" s="2">
        <v>39206</v>
      </c>
      <c r="N672">
        <v>2.7389999999999999</v>
      </c>
      <c r="O672" s="2">
        <v>39209</v>
      </c>
      <c r="P672">
        <v>2.6829999999999998</v>
      </c>
      <c r="Q672" s="2">
        <v>39209</v>
      </c>
      <c r="R672">
        <v>2.694</v>
      </c>
      <c r="S672" s="2">
        <v>39206</v>
      </c>
      <c r="T672">
        <v>2.7370000000000001</v>
      </c>
      <c r="U672" s="2">
        <v>39205</v>
      </c>
      <c r="V672">
        <v>2.7450000000000001</v>
      </c>
      <c r="W672" s="2">
        <v>39160</v>
      </c>
      <c r="X672">
        <v>2.6974999999999998</v>
      </c>
      <c r="Y672" s="2">
        <v>39205</v>
      </c>
      <c r="Z672">
        <v>2.806</v>
      </c>
      <c r="AA672" s="2">
        <v>39209</v>
      </c>
      <c r="AB672">
        <v>2.8220000000000001</v>
      </c>
      <c r="AC672" s="2">
        <v>39211</v>
      </c>
      <c r="AD672">
        <v>2.859</v>
      </c>
      <c r="AE672" s="2">
        <v>39212</v>
      </c>
      <c r="AF672">
        <v>2.9060000000000001</v>
      </c>
    </row>
    <row r="673" spans="5:32" x14ac:dyDescent="0.25">
      <c r="E673" s="2">
        <v>39168</v>
      </c>
      <c r="F673">
        <v>3.14</v>
      </c>
      <c r="G673" s="2">
        <v>39211</v>
      </c>
      <c r="H673">
        <v>2.7199999999999998</v>
      </c>
      <c r="I673" s="2">
        <v>39209</v>
      </c>
      <c r="J673">
        <v>2.7269999999999999</v>
      </c>
      <c r="K673" s="2">
        <v>39206</v>
      </c>
      <c r="L673">
        <v>2.7410000000000001</v>
      </c>
      <c r="M673" s="2">
        <v>39209</v>
      </c>
      <c r="N673">
        <v>2.6909999999999998</v>
      </c>
      <c r="O673" s="2">
        <v>39210</v>
      </c>
      <c r="P673">
        <v>2.6749999999999998</v>
      </c>
      <c r="Q673" s="2">
        <v>39210</v>
      </c>
      <c r="R673">
        <v>2.6859999999999999</v>
      </c>
      <c r="S673" s="2">
        <v>39209</v>
      </c>
      <c r="T673">
        <v>2.7080000000000002</v>
      </c>
      <c r="U673" s="2">
        <v>39206</v>
      </c>
      <c r="V673">
        <v>2.726</v>
      </c>
      <c r="W673" s="2">
        <v>39161</v>
      </c>
      <c r="X673">
        <v>2.7683999999999997</v>
      </c>
      <c r="Y673" s="2">
        <v>39206</v>
      </c>
      <c r="Z673">
        <v>2.802</v>
      </c>
      <c r="AA673" s="2">
        <v>39210</v>
      </c>
      <c r="AB673">
        <v>2.82</v>
      </c>
      <c r="AC673" s="2">
        <v>39212</v>
      </c>
      <c r="AD673">
        <v>2.867</v>
      </c>
      <c r="AE673" s="2">
        <v>39213</v>
      </c>
      <c r="AF673">
        <v>2.9169999999999998</v>
      </c>
    </row>
    <row r="674" spans="5:32" x14ac:dyDescent="0.25">
      <c r="E674" s="2">
        <v>39169</v>
      </c>
      <c r="F674">
        <v>3.19</v>
      </c>
      <c r="G674" s="2">
        <v>39212</v>
      </c>
      <c r="H674">
        <v>2.7080000000000002</v>
      </c>
      <c r="I674" s="2">
        <v>39210</v>
      </c>
      <c r="J674">
        <v>2.7229999999999999</v>
      </c>
      <c r="K674" s="2">
        <v>39209</v>
      </c>
      <c r="L674">
        <v>2.7240000000000002</v>
      </c>
      <c r="M674" s="2">
        <v>39210</v>
      </c>
      <c r="N674">
        <v>2.6870000000000003</v>
      </c>
      <c r="O674" s="2">
        <v>39211</v>
      </c>
      <c r="P674">
        <v>2.657</v>
      </c>
      <c r="Q674" s="2">
        <v>39211</v>
      </c>
      <c r="R674">
        <v>2.6470000000000002</v>
      </c>
      <c r="S674" s="2">
        <v>39210</v>
      </c>
      <c r="T674">
        <v>2.702</v>
      </c>
      <c r="U674" s="2">
        <v>39209</v>
      </c>
      <c r="V674">
        <v>2.7229999999999999</v>
      </c>
      <c r="W674" s="2">
        <v>39162</v>
      </c>
      <c r="X674">
        <v>2.7515000000000001</v>
      </c>
      <c r="Y674" s="2">
        <v>39209</v>
      </c>
      <c r="Z674">
        <v>2.7800000000000002</v>
      </c>
      <c r="AA674" s="2">
        <v>39211</v>
      </c>
      <c r="AB674">
        <v>2.7949999999999999</v>
      </c>
      <c r="AC674" s="2">
        <v>39213</v>
      </c>
      <c r="AD674">
        <v>2.86</v>
      </c>
      <c r="AE674" s="2">
        <v>39216</v>
      </c>
      <c r="AF674">
        <v>2.887</v>
      </c>
    </row>
    <row r="675" spans="5:32" x14ac:dyDescent="0.25">
      <c r="E675" s="2">
        <v>39170</v>
      </c>
      <c r="F675">
        <v>3.19</v>
      </c>
      <c r="G675" s="2">
        <v>39213</v>
      </c>
      <c r="H675">
        <v>2.7890000000000001</v>
      </c>
      <c r="I675" s="2">
        <v>39211</v>
      </c>
      <c r="J675">
        <v>2.6640000000000001</v>
      </c>
      <c r="K675" s="2">
        <v>39210</v>
      </c>
      <c r="L675">
        <v>2.714</v>
      </c>
      <c r="M675" s="2">
        <v>39211</v>
      </c>
      <c r="N675">
        <v>2.661</v>
      </c>
      <c r="O675" s="2">
        <v>39212</v>
      </c>
      <c r="P675">
        <v>2.6680000000000001</v>
      </c>
      <c r="Q675" s="2">
        <v>39212</v>
      </c>
      <c r="R675">
        <v>2.6710000000000003</v>
      </c>
      <c r="S675" s="2">
        <v>39211</v>
      </c>
      <c r="T675">
        <v>2.669</v>
      </c>
      <c r="U675" s="2">
        <v>39210</v>
      </c>
      <c r="V675">
        <v>2.7279999999999998</v>
      </c>
      <c r="W675" s="2">
        <v>39163</v>
      </c>
      <c r="X675">
        <v>2.7603999999999997</v>
      </c>
      <c r="Y675" s="2">
        <v>39210</v>
      </c>
      <c r="Z675">
        <v>2.782</v>
      </c>
      <c r="AA675" s="2">
        <v>39212</v>
      </c>
      <c r="AB675">
        <v>2.794</v>
      </c>
      <c r="AC675" s="2">
        <v>39216</v>
      </c>
      <c r="AD675">
        <v>2.8460000000000001</v>
      </c>
      <c r="AE675" s="2">
        <v>39217</v>
      </c>
      <c r="AF675">
        <v>2.9140000000000001</v>
      </c>
    </row>
    <row r="676" spans="5:32" x14ac:dyDescent="0.25">
      <c r="E676" s="2">
        <v>39171</v>
      </c>
      <c r="F676">
        <v>3.18</v>
      </c>
      <c r="G676" s="2">
        <v>39216</v>
      </c>
      <c r="H676">
        <v>2.6970000000000001</v>
      </c>
      <c r="I676" s="2">
        <v>39212</v>
      </c>
      <c r="J676">
        <v>2.6879999999999997</v>
      </c>
      <c r="K676" s="2">
        <v>39211</v>
      </c>
      <c r="L676">
        <v>2.6669999999999998</v>
      </c>
      <c r="M676" s="2">
        <v>39212</v>
      </c>
      <c r="N676">
        <v>2.6749999999999998</v>
      </c>
      <c r="O676" s="2">
        <v>39213</v>
      </c>
      <c r="P676">
        <v>2.6760000000000002</v>
      </c>
      <c r="Q676" s="2">
        <v>39213</v>
      </c>
      <c r="R676">
        <v>2.6859999999999999</v>
      </c>
      <c r="S676" s="2">
        <v>39212</v>
      </c>
      <c r="T676">
        <v>2.673</v>
      </c>
      <c r="U676" s="2">
        <v>39211</v>
      </c>
      <c r="V676">
        <v>2.6859999999999999</v>
      </c>
      <c r="W676" s="2">
        <v>39164</v>
      </c>
      <c r="X676">
        <v>2.7275</v>
      </c>
      <c r="Y676" s="2">
        <v>39211</v>
      </c>
      <c r="Z676">
        <v>2.75</v>
      </c>
      <c r="AA676" s="2">
        <v>39213</v>
      </c>
      <c r="AB676">
        <v>2.778</v>
      </c>
      <c r="AC676" s="2">
        <v>39217</v>
      </c>
      <c r="AD676">
        <v>2.86</v>
      </c>
      <c r="AE676" s="2">
        <v>39218</v>
      </c>
      <c r="AF676">
        <v>2.8879000000000001</v>
      </c>
    </row>
    <row r="677" spans="5:32" x14ac:dyDescent="0.25">
      <c r="E677" s="2">
        <v>39174</v>
      </c>
      <c r="F677">
        <v>3.18</v>
      </c>
      <c r="G677" s="2">
        <v>39217</v>
      </c>
      <c r="H677">
        <v>2.7429999999999999</v>
      </c>
      <c r="I677" s="2">
        <v>39213</v>
      </c>
      <c r="J677">
        <v>2.7560000000000002</v>
      </c>
      <c r="K677" s="2">
        <v>39212</v>
      </c>
      <c r="L677">
        <v>2.6879999999999997</v>
      </c>
      <c r="M677" s="2">
        <v>39213</v>
      </c>
      <c r="N677">
        <v>2.6760000000000002</v>
      </c>
      <c r="O677" s="2">
        <v>39216</v>
      </c>
      <c r="P677">
        <v>2.6840000000000002</v>
      </c>
      <c r="Q677" s="2">
        <v>39216</v>
      </c>
      <c r="R677">
        <v>2.673</v>
      </c>
      <c r="S677" s="2">
        <v>39213</v>
      </c>
      <c r="T677">
        <v>2.7039999999999997</v>
      </c>
      <c r="U677" s="2">
        <v>39212</v>
      </c>
      <c r="V677">
        <v>2.694</v>
      </c>
      <c r="W677" s="2">
        <v>39167</v>
      </c>
      <c r="X677">
        <v>2.7675000000000001</v>
      </c>
      <c r="Y677" s="2">
        <v>39212</v>
      </c>
      <c r="Z677">
        <v>2.7530000000000001</v>
      </c>
      <c r="AA677" s="2">
        <v>39216</v>
      </c>
      <c r="AB677">
        <v>2.7679999999999998</v>
      </c>
      <c r="AC677" s="2">
        <v>39218</v>
      </c>
      <c r="AD677">
        <v>2.8285999999999998</v>
      </c>
      <c r="AE677" s="2">
        <v>39219</v>
      </c>
      <c r="AF677">
        <v>2.903</v>
      </c>
    </row>
    <row r="678" spans="5:32" x14ac:dyDescent="0.25">
      <c r="E678" s="2">
        <v>39175</v>
      </c>
      <c r="F678">
        <v>3.2</v>
      </c>
      <c r="G678" s="2">
        <v>39218</v>
      </c>
      <c r="H678">
        <v>2.6915</v>
      </c>
      <c r="I678" s="2">
        <v>39216</v>
      </c>
      <c r="J678">
        <v>2.6870000000000003</v>
      </c>
      <c r="K678" s="2">
        <v>39213</v>
      </c>
      <c r="L678">
        <v>2.714</v>
      </c>
      <c r="M678" s="2">
        <v>39216</v>
      </c>
      <c r="N678">
        <v>2.6879999999999997</v>
      </c>
      <c r="O678" s="2">
        <v>39217</v>
      </c>
      <c r="P678">
        <v>2.6819999999999999</v>
      </c>
      <c r="Q678" s="2">
        <v>39217</v>
      </c>
      <c r="R678">
        <v>2.68</v>
      </c>
      <c r="S678" s="2">
        <v>39216</v>
      </c>
      <c r="T678">
        <v>2.6710000000000003</v>
      </c>
      <c r="U678" s="2">
        <v>39213</v>
      </c>
      <c r="V678">
        <v>2.7279999999999998</v>
      </c>
      <c r="W678" s="2">
        <v>39168</v>
      </c>
      <c r="X678">
        <v>2.7574999999999998</v>
      </c>
      <c r="Y678" s="2">
        <v>39213</v>
      </c>
      <c r="Z678">
        <v>2.7570000000000001</v>
      </c>
      <c r="AA678" s="2">
        <v>39217</v>
      </c>
      <c r="AB678">
        <v>2.7829999999999999</v>
      </c>
      <c r="AC678" s="2">
        <v>39219</v>
      </c>
      <c r="AD678">
        <v>2.8260000000000001</v>
      </c>
      <c r="AE678" s="2">
        <v>39220</v>
      </c>
      <c r="AF678">
        <v>2.9097</v>
      </c>
    </row>
    <row r="679" spans="5:32" x14ac:dyDescent="0.25">
      <c r="E679" s="2">
        <v>39176</v>
      </c>
      <c r="F679">
        <v>3.19</v>
      </c>
      <c r="G679" s="2">
        <v>39219</v>
      </c>
      <c r="H679">
        <v>2.6619999999999999</v>
      </c>
      <c r="I679" s="2">
        <v>39217</v>
      </c>
      <c r="J679">
        <v>2.718</v>
      </c>
      <c r="K679" s="2">
        <v>39216</v>
      </c>
      <c r="L679">
        <v>2.6840000000000002</v>
      </c>
      <c r="M679" s="2">
        <v>39217</v>
      </c>
      <c r="N679">
        <v>2.6930000000000001</v>
      </c>
      <c r="O679" s="2">
        <v>39218</v>
      </c>
      <c r="P679">
        <v>2.6349999999999998</v>
      </c>
      <c r="Q679" s="2">
        <v>39218</v>
      </c>
      <c r="R679">
        <v>2.6383999999999999</v>
      </c>
      <c r="S679" s="2">
        <v>39217</v>
      </c>
      <c r="T679">
        <v>2.681</v>
      </c>
      <c r="U679" s="2">
        <v>39216</v>
      </c>
      <c r="V679">
        <v>2.6720000000000002</v>
      </c>
      <c r="W679" s="2">
        <v>39169</v>
      </c>
      <c r="X679">
        <v>2.77</v>
      </c>
      <c r="Y679" s="2">
        <v>39216</v>
      </c>
      <c r="Z679">
        <v>2.73</v>
      </c>
      <c r="AA679" s="2">
        <v>39218</v>
      </c>
      <c r="AB679">
        <v>2.7553000000000001</v>
      </c>
      <c r="AC679" s="2">
        <v>39220</v>
      </c>
      <c r="AD679">
        <v>2.8532000000000002</v>
      </c>
      <c r="AE679" s="2">
        <v>39223</v>
      </c>
      <c r="AF679">
        <v>2.9390000000000001</v>
      </c>
    </row>
    <row r="680" spans="5:32" x14ac:dyDescent="0.25">
      <c r="E680" s="2">
        <v>39177</v>
      </c>
      <c r="F680">
        <v>3.18</v>
      </c>
      <c r="G680" s="2">
        <v>39220</v>
      </c>
      <c r="H680">
        <v>2.7448999999999999</v>
      </c>
      <c r="I680" s="2">
        <v>39218</v>
      </c>
      <c r="J680">
        <v>2.6419999999999999</v>
      </c>
      <c r="K680" s="2">
        <v>39217</v>
      </c>
      <c r="L680">
        <v>2.714</v>
      </c>
      <c r="M680" s="2">
        <v>39218</v>
      </c>
      <c r="N680">
        <v>2.6398000000000001</v>
      </c>
      <c r="O680" s="2">
        <v>39219</v>
      </c>
      <c r="P680">
        <v>2.6179999999999999</v>
      </c>
      <c r="Q680" s="2">
        <v>39219</v>
      </c>
      <c r="R680">
        <v>2.6219999999999999</v>
      </c>
      <c r="S680" s="2">
        <v>39218</v>
      </c>
      <c r="T680">
        <v>2.637</v>
      </c>
      <c r="U680" s="2">
        <v>39217</v>
      </c>
      <c r="V680">
        <v>2.7090000000000001</v>
      </c>
      <c r="W680" s="2">
        <v>39170</v>
      </c>
      <c r="X680">
        <v>2.79</v>
      </c>
      <c r="Y680" s="2">
        <v>39217</v>
      </c>
      <c r="Z680">
        <v>2.7549999999999999</v>
      </c>
      <c r="AA680" s="2">
        <v>39219</v>
      </c>
      <c r="AB680">
        <v>2.76</v>
      </c>
      <c r="AC680" s="2">
        <v>39223</v>
      </c>
      <c r="AD680">
        <v>2.867</v>
      </c>
      <c r="AE680" s="2">
        <v>39224</v>
      </c>
      <c r="AF680">
        <v>2.9210000000000003</v>
      </c>
    </row>
    <row r="681" spans="5:32" x14ac:dyDescent="0.25">
      <c r="E681" s="2">
        <v>39178</v>
      </c>
      <c r="F681">
        <v>2.89</v>
      </c>
      <c r="G681" s="2">
        <v>39223</v>
      </c>
      <c r="H681">
        <v>2.71</v>
      </c>
      <c r="I681" s="2">
        <v>39219</v>
      </c>
      <c r="J681">
        <v>2.6360000000000001</v>
      </c>
      <c r="K681" s="2">
        <v>39218</v>
      </c>
      <c r="L681">
        <v>2.6470000000000002</v>
      </c>
      <c r="M681" s="2">
        <v>39219</v>
      </c>
      <c r="N681">
        <v>2.6179999999999999</v>
      </c>
      <c r="O681" s="2">
        <v>39220</v>
      </c>
      <c r="P681">
        <v>2.6480000000000001</v>
      </c>
      <c r="Q681" s="2">
        <v>39220</v>
      </c>
      <c r="R681">
        <v>2.6659999999999999</v>
      </c>
      <c r="S681" s="2">
        <v>39219</v>
      </c>
      <c r="T681">
        <v>2.629</v>
      </c>
      <c r="U681" s="2">
        <v>39218</v>
      </c>
      <c r="V681">
        <v>2.665</v>
      </c>
      <c r="W681" s="2">
        <v>39171</v>
      </c>
      <c r="X681">
        <v>2.8149999999999999</v>
      </c>
      <c r="Y681" s="2">
        <v>39218</v>
      </c>
      <c r="Z681">
        <v>2.7061000000000002</v>
      </c>
      <c r="AA681" s="2">
        <v>39220</v>
      </c>
      <c r="AB681">
        <v>2.7740999999999998</v>
      </c>
      <c r="AC681" s="2">
        <v>39224</v>
      </c>
      <c r="AD681">
        <v>2.855</v>
      </c>
      <c r="AE681" s="2">
        <v>39225</v>
      </c>
      <c r="AF681">
        <v>2.956</v>
      </c>
    </row>
    <row r="682" spans="5:32" x14ac:dyDescent="0.25">
      <c r="E682" s="2">
        <v>39181</v>
      </c>
      <c r="F682">
        <v>3.15</v>
      </c>
      <c r="G682" s="2">
        <v>39224</v>
      </c>
      <c r="H682">
        <v>2.66</v>
      </c>
      <c r="I682" s="2">
        <v>39220</v>
      </c>
      <c r="J682">
        <v>2.6419999999999999</v>
      </c>
      <c r="K682" s="2">
        <v>39219</v>
      </c>
      <c r="L682">
        <v>2.62</v>
      </c>
      <c r="M682" s="2">
        <v>39220</v>
      </c>
      <c r="N682">
        <v>2.6757999999999997</v>
      </c>
      <c r="O682" s="2">
        <v>39223</v>
      </c>
      <c r="P682">
        <v>2.6459999999999999</v>
      </c>
      <c r="Q682" s="2">
        <v>39223</v>
      </c>
      <c r="R682">
        <v>2.65</v>
      </c>
      <c r="S682" s="2">
        <v>39220</v>
      </c>
      <c r="T682">
        <v>2.6550000000000002</v>
      </c>
      <c r="U682" s="2">
        <v>39219</v>
      </c>
      <c r="V682">
        <v>2.657</v>
      </c>
      <c r="W682" s="2">
        <v>39174</v>
      </c>
      <c r="X682">
        <v>2.7425000000000002</v>
      </c>
      <c r="Y682" s="2">
        <v>39219</v>
      </c>
      <c r="Z682">
        <v>2.714</v>
      </c>
      <c r="AA682" s="2">
        <v>39223</v>
      </c>
      <c r="AB682">
        <v>2.802</v>
      </c>
      <c r="AC682" s="2">
        <v>39225</v>
      </c>
      <c r="AD682">
        <v>2.8540000000000001</v>
      </c>
      <c r="AE682" s="2">
        <v>39226</v>
      </c>
      <c r="AF682">
        <v>2.911</v>
      </c>
    </row>
    <row r="683" spans="5:32" x14ac:dyDescent="0.25">
      <c r="E683" s="2">
        <v>39182</v>
      </c>
      <c r="F683">
        <v>3.13</v>
      </c>
      <c r="G683" s="2">
        <v>39225</v>
      </c>
      <c r="H683">
        <v>2.6749999999999998</v>
      </c>
      <c r="I683" s="2">
        <v>39223</v>
      </c>
      <c r="J683">
        <v>2.6669999999999998</v>
      </c>
      <c r="K683" s="2">
        <v>39220</v>
      </c>
      <c r="L683">
        <v>2.653</v>
      </c>
      <c r="M683" s="2">
        <v>39223</v>
      </c>
      <c r="N683">
        <v>2.6550000000000002</v>
      </c>
      <c r="O683" s="2">
        <v>39224</v>
      </c>
      <c r="P683">
        <v>2.6509999999999998</v>
      </c>
      <c r="Q683" s="2">
        <v>39224</v>
      </c>
      <c r="R683">
        <v>2.65</v>
      </c>
      <c r="S683" s="2">
        <v>39223</v>
      </c>
      <c r="T683">
        <v>2.6520000000000001</v>
      </c>
      <c r="U683" s="2">
        <v>39220</v>
      </c>
      <c r="V683">
        <v>2.6779999999999999</v>
      </c>
      <c r="W683" s="2">
        <v>39175</v>
      </c>
      <c r="X683">
        <v>2.7225000000000001</v>
      </c>
      <c r="Y683" s="2">
        <v>39220</v>
      </c>
      <c r="Z683">
        <v>2.7231999999999998</v>
      </c>
      <c r="AA683" s="2">
        <v>39224</v>
      </c>
      <c r="AB683">
        <v>2.794</v>
      </c>
      <c r="AC683" s="2">
        <v>39226</v>
      </c>
      <c r="AD683">
        <v>2.8860000000000001</v>
      </c>
      <c r="AE683" s="2">
        <v>39227</v>
      </c>
      <c r="AF683">
        <v>2.9740000000000002</v>
      </c>
    </row>
    <row r="684" spans="5:32" x14ac:dyDescent="0.25">
      <c r="E684" s="2">
        <v>39183</v>
      </c>
      <c r="F684">
        <v>2.9</v>
      </c>
      <c r="G684" s="2">
        <v>39226</v>
      </c>
      <c r="H684">
        <v>2.59</v>
      </c>
      <c r="I684" s="2">
        <v>39224</v>
      </c>
      <c r="J684">
        <v>2.6230000000000002</v>
      </c>
      <c r="K684" s="2">
        <v>39223</v>
      </c>
      <c r="L684">
        <v>2.665</v>
      </c>
      <c r="M684" s="2">
        <v>39224</v>
      </c>
      <c r="N684">
        <v>2.653</v>
      </c>
      <c r="O684" s="2">
        <v>39225</v>
      </c>
      <c r="P684">
        <v>2.6360000000000001</v>
      </c>
      <c r="Q684" s="2">
        <v>39225</v>
      </c>
      <c r="R684">
        <v>2.653</v>
      </c>
      <c r="S684" s="2">
        <v>39224</v>
      </c>
      <c r="T684">
        <v>2.657</v>
      </c>
      <c r="U684" s="2">
        <v>39223</v>
      </c>
      <c r="V684">
        <v>2.6909999999999998</v>
      </c>
      <c r="W684" s="2">
        <v>39176</v>
      </c>
      <c r="X684">
        <v>2.7949999999999999</v>
      </c>
      <c r="Y684" s="2">
        <v>39223</v>
      </c>
      <c r="Z684">
        <v>2.76</v>
      </c>
      <c r="AA684" s="2">
        <v>39225</v>
      </c>
      <c r="AB684">
        <v>2.7839999999999998</v>
      </c>
      <c r="AC684" s="2">
        <v>39227</v>
      </c>
      <c r="AD684">
        <v>2.9239999999999999</v>
      </c>
      <c r="AE684" s="2">
        <v>39230</v>
      </c>
      <c r="AF684">
        <v>3</v>
      </c>
    </row>
    <row r="685" spans="5:32" x14ac:dyDescent="0.25">
      <c r="E685" s="2">
        <v>39184</v>
      </c>
      <c r="F685">
        <v>2.9590000000000001</v>
      </c>
      <c r="G685" s="2">
        <v>39227</v>
      </c>
      <c r="H685">
        <v>2.698</v>
      </c>
      <c r="I685" s="2">
        <v>39225</v>
      </c>
      <c r="J685">
        <v>2.6269999999999998</v>
      </c>
      <c r="K685" s="2">
        <v>39224</v>
      </c>
      <c r="L685">
        <v>2.6390000000000002</v>
      </c>
      <c r="M685" s="2">
        <v>39225</v>
      </c>
      <c r="N685">
        <v>2.6259999999999999</v>
      </c>
      <c r="O685" s="2">
        <v>39226</v>
      </c>
      <c r="P685">
        <v>2.6459999999999999</v>
      </c>
      <c r="Q685" s="2">
        <v>39226</v>
      </c>
      <c r="R685">
        <v>2.6539999999999999</v>
      </c>
      <c r="S685" s="2">
        <v>39225</v>
      </c>
      <c r="T685">
        <v>2.649</v>
      </c>
      <c r="U685" s="2">
        <v>39224</v>
      </c>
      <c r="V685">
        <v>2.6779999999999999</v>
      </c>
      <c r="W685" s="2">
        <v>39177</v>
      </c>
      <c r="X685">
        <v>2.83</v>
      </c>
      <c r="Y685" s="2">
        <v>39224</v>
      </c>
      <c r="Z685">
        <v>2.79</v>
      </c>
      <c r="AA685" s="2">
        <v>39226</v>
      </c>
      <c r="AB685">
        <v>2.8209999999999997</v>
      </c>
      <c r="AC685" s="2">
        <v>39230</v>
      </c>
      <c r="AD685">
        <v>2.93</v>
      </c>
      <c r="AE685" s="2">
        <v>39231</v>
      </c>
      <c r="AF685">
        <v>2.9630000000000001</v>
      </c>
    </row>
    <row r="686" spans="5:32" x14ac:dyDescent="0.25">
      <c r="E686" s="2">
        <v>39185</v>
      </c>
      <c r="F686">
        <v>2.8980000000000001</v>
      </c>
      <c r="G686" s="2">
        <v>39230</v>
      </c>
      <c r="H686">
        <v>2.63</v>
      </c>
      <c r="I686" s="2">
        <v>39226</v>
      </c>
      <c r="J686">
        <v>2.5789999999999997</v>
      </c>
      <c r="K686" s="2">
        <v>39225</v>
      </c>
      <c r="L686">
        <v>2.63</v>
      </c>
      <c r="M686" s="2">
        <v>39226</v>
      </c>
      <c r="N686">
        <v>2.6310000000000002</v>
      </c>
      <c r="O686" s="2">
        <v>39227</v>
      </c>
      <c r="P686">
        <v>2.6790000000000003</v>
      </c>
      <c r="Q686" s="2">
        <v>39227</v>
      </c>
      <c r="R686">
        <v>2.7</v>
      </c>
      <c r="S686" s="2">
        <v>39226</v>
      </c>
      <c r="T686">
        <v>2.6589999999999998</v>
      </c>
      <c r="U686" s="2">
        <v>39225</v>
      </c>
      <c r="V686">
        <v>2.6959999999999997</v>
      </c>
      <c r="W686" s="2">
        <v>39178</v>
      </c>
      <c r="X686">
        <v>2.74</v>
      </c>
      <c r="Y686" s="2">
        <v>39225</v>
      </c>
      <c r="Z686">
        <v>2.74</v>
      </c>
      <c r="AA686" s="2">
        <v>39227</v>
      </c>
      <c r="AB686">
        <v>2.8570000000000002</v>
      </c>
      <c r="AC686" s="2">
        <v>39231</v>
      </c>
      <c r="AD686">
        <v>2.91</v>
      </c>
      <c r="AE686" s="2">
        <v>39232</v>
      </c>
      <c r="AF686">
        <v>2.984</v>
      </c>
    </row>
    <row r="687" spans="5:32" x14ac:dyDescent="0.25">
      <c r="E687" s="2">
        <v>39188</v>
      </c>
      <c r="F687">
        <v>2.831</v>
      </c>
      <c r="G687" s="2">
        <v>39231</v>
      </c>
      <c r="H687">
        <v>2.6150000000000002</v>
      </c>
      <c r="I687" s="2">
        <v>39227</v>
      </c>
      <c r="J687">
        <v>2.6760000000000002</v>
      </c>
      <c r="K687" s="2">
        <v>39226</v>
      </c>
      <c r="L687">
        <v>2.6</v>
      </c>
      <c r="M687" s="2">
        <v>39227</v>
      </c>
      <c r="N687">
        <v>2.6720000000000002</v>
      </c>
      <c r="O687" s="2">
        <v>39230</v>
      </c>
      <c r="P687">
        <v>2.67</v>
      </c>
      <c r="Q687" s="2">
        <v>39230</v>
      </c>
      <c r="R687">
        <v>2.68</v>
      </c>
      <c r="S687" s="2">
        <v>39227</v>
      </c>
      <c r="T687">
        <v>2.7080000000000002</v>
      </c>
      <c r="U687" s="2">
        <v>39226</v>
      </c>
      <c r="V687">
        <v>2.6640000000000001</v>
      </c>
      <c r="W687" s="2">
        <v>39181</v>
      </c>
      <c r="X687">
        <v>2.82</v>
      </c>
      <c r="Y687" s="2">
        <v>39226</v>
      </c>
      <c r="Z687">
        <v>2.7490000000000001</v>
      </c>
      <c r="AA687" s="2">
        <v>39230</v>
      </c>
      <c r="AB687">
        <v>2.84</v>
      </c>
      <c r="AC687" s="2">
        <v>39232</v>
      </c>
      <c r="AD687">
        <v>2.891</v>
      </c>
      <c r="AE687" s="2">
        <v>39233</v>
      </c>
      <c r="AF687">
        <v>2.9550000000000001</v>
      </c>
    </row>
    <row r="688" spans="5:32" x14ac:dyDescent="0.25">
      <c r="E688" s="2">
        <v>39189</v>
      </c>
      <c r="F688">
        <v>2.9279999999999999</v>
      </c>
      <c r="G688" s="2">
        <v>39232</v>
      </c>
      <c r="H688">
        <v>2.6379999999999999</v>
      </c>
      <c r="I688" s="2">
        <v>39230</v>
      </c>
      <c r="J688">
        <v>2.64</v>
      </c>
      <c r="K688" s="2">
        <v>39227</v>
      </c>
      <c r="L688">
        <v>2.6680000000000001</v>
      </c>
      <c r="M688" s="2">
        <v>39230</v>
      </c>
      <c r="N688">
        <v>2.66</v>
      </c>
      <c r="O688" s="2">
        <v>39231</v>
      </c>
      <c r="P688">
        <v>2.6829999999999998</v>
      </c>
      <c r="Q688" s="2">
        <v>39231</v>
      </c>
      <c r="R688">
        <v>2.6859999999999999</v>
      </c>
      <c r="S688" s="2">
        <v>39230</v>
      </c>
      <c r="T688">
        <v>2.69</v>
      </c>
      <c r="U688" s="2">
        <v>39227</v>
      </c>
      <c r="V688">
        <v>2.734</v>
      </c>
      <c r="W688" s="2">
        <v>39182</v>
      </c>
      <c r="X688">
        <v>2.7800000000000002</v>
      </c>
      <c r="Y688" s="2">
        <v>39227</v>
      </c>
      <c r="Z688">
        <v>2.8010000000000002</v>
      </c>
      <c r="AA688" s="2">
        <v>39231</v>
      </c>
      <c r="AB688">
        <v>2.8410000000000002</v>
      </c>
      <c r="AC688" s="2">
        <v>39233</v>
      </c>
      <c r="AD688">
        <v>2.899</v>
      </c>
      <c r="AE688" s="2">
        <v>39234</v>
      </c>
      <c r="AF688">
        <v>2.996</v>
      </c>
    </row>
    <row r="689" spans="5:32" x14ac:dyDescent="0.25">
      <c r="E689" s="2">
        <v>39190</v>
      </c>
      <c r="F689">
        <v>3.153</v>
      </c>
      <c r="G689" s="2">
        <v>39233</v>
      </c>
      <c r="H689">
        <v>2.5489999999999999</v>
      </c>
      <c r="I689" s="2">
        <v>39231</v>
      </c>
      <c r="J689">
        <v>2.64</v>
      </c>
      <c r="K689" s="2">
        <v>39230</v>
      </c>
      <c r="L689">
        <v>2.65</v>
      </c>
      <c r="M689" s="2">
        <v>39231</v>
      </c>
      <c r="N689">
        <v>2.657</v>
      </c>
      <c r="O689" s="2">
        <v>39232</v>
      </c>
      <c r="P689">
        <v>2.66</v>
      </c>
      <c r="Q689" s="2">
        <v>39232</v>
      </c>
      <c r="R689">
        <v>2.6790000000000003</v>
      </c>
      <c r="S689" s="2">
        <v>39231</v>
      </c>
      <c r="T689">
        <v>2.7010000000000001</v>
      </c>
      <c r="U689" s="2">
        <v>39230</v>
      </c>
      <c r="V689">
        <v>2.7</v>
      </c>
      <c r="W689" s="2">
        <v>39183</v>
      </c>
      <c r="X689">
        <v>2.7850000000000001</v>
      </c>
      <c r="Y689" s="2">
        <v>39230</v>
      </c>
      <c r="Z689">
        <v>2.77</v>
      </c>
      <c r="AA689" s="2">
        <v>39232</v>
      </c>
      <c r="AB689">
        <v>2.8279999999999998</v>
      </c>
      <c r="AC689" s="2">
        <v>39234</v>
      </c>
      <c r="AD689">
        <v>2.9279999999999999</v>
      </c>
      <c r="AE689" s="2">
        <v>39237</v>
      </c>
      <c r="AF689">
        <v>2.9969999999999999</v>
      </c>
    </row>
    <row r="690" spans="5:32" x14ac:dyDescent="0.25">
      <c r="E690" s="2">
        <v>39191</v>
      </c>
      <c r="F690">
        <v>2.6879999999999997</v>
      </c>
      <c r="G690" s="2">
        <v>39234</v>
      </c>
      <c r="H690">
        <v>2.5979999999999999</v>
      </c>
      <c r="I690" s="2">
        <v>39232</v>
      </c>
      <c r="J690">
        <v>2.6680000000000001</v>
      </c>
      <c r="K690" s="2">
        <v>39231</v>
      </c>
      <c r="L690">
        <v>2.6459999999999999</v>
      </c>
      <c r="M690" s="2">
        <v>39232</v>
      </c>
      <c r="N690">
        <v>2.64</v>
      </c>
      <c r="O690" s="2">
        <v>39233</v>
      </c>
      <c r="P690">
        <v>2.6480000000000001</v>
      </c>
      <c r="Q690" s="2">
        <v>39233</v>
      </c>
      <c r="R690">
        <v>2.665</v>
      </c>
      <c r="S690" s="2">
        <v>39232</v>
      </c>
      <c r="T690">
        <v>2.69</v>
      </c>
      <c r="U690" s="2">
        <v>39231</v>
      </c>
      <c r="V690">
        <v>2.722</v>
      </c>
      <c r="W690" s="2">
        <v>39184</v>
      </c>
      <c r="X690">
        <v>2.7839999999999998</v>
      </c>
      <c r="Y690" s="2">
        <v>39231</v>
      </c>
      <c r="Z690">
        <v>2.7880000000000003</v>
      </c>
      <c r="AA690" s="2">
        <v>39233</v>
      </c>
      <c r="AB690">
        <v>2.8439999999999999</v>
      </c>
      <c r="AC690" s="2">
        <v>39237</v>
      </c>
      <c r="AD690">
        <v>2.9430000000000001</v>
      </c>
      <c r="AE690" s="2">
        <v>39238</v>
      </c>
      <c r="AF690">
        <v>3.02</v>
      </c>
    </row>
    <row r="691" spans="5:32" x14ac:dyDescent="0.25">
      <c r="E691" s="2">
        <v>39192</v>
      </c>
      <c r="F691">
        <v>2.8479999999999999</v>
      </c>
      <c r="G691" s="2">
        <v>39237</v>
      </c>
      <c r="H691">
        <v>2.5620000000000003</v>
      </c>
      <c r="I691" s="2">
        <v>39233</v>
      </c>
      <c r="J691">
        <v>2.5869999999999997</v>
      </c>
      <c r="K691" s="2">
        <v>39232</v>
      </c>
      <c r="L691">
        <v>2.6480000000000001</v>
      </c>
      <c r="M691" s="2">
        <v>39233</v>
      </c>
      <c r="N691">
        <v>2.6320000000000001</v>
      </c>
      <c r="O691" s="2">
        <v>39234</v>
      </c>
      <c r="P691">
        <v>2.6819999999999999</v>
      </c>
      <c r="Q691" s="2">
        <v>39234</v>
      </c>
      <c r="R691">
        <v>2.6930000000000001</v>
      </c>
      <c r="S691" s="2">
        <v>39233</v>
      </c>
      <c r="T691">
        <v>2.6920000000000002</v>
      </c>
      <c r="U691" s="2">
        <v>39232</v>
      </c>
      <c r="V691">
        <v>2.7229999999999999</v>
      </c>
      <c r="W691" s="2">
        <v>39185</v>
      </c>
      <c r="X691">
        <v>2.7890000000000001</v>
      </c>
      <c r="Y691" s="2">
        <v>39232</v>
      </c>
      <c r="Z691">
        <v>2.7839999999999998</v>
      </c>
      <c r="AA691" s="2">
        <v>39234</v>
      </c>
      <c r="AB691">
        <v>2.871</v>
      </c>
      <c r="AC691" s="2">
        <v>39238</v>
      </c>
      <c r="AD691">
        <v>2.9590000000000001</v>
      </c>
      <c r="AE691" s="2">
        <v>39239</v>
      </c>
      <c r="AF691">
        <v>3.0019999999999998</v>
      </c>
    </row>
    <row r="692" spans="5:32" x14ac:dyDescent="0.25">
      <c r="E692" s="2">
        <v>39195</v>
      </c>
      <c r="F692">
        <v>2.8529999999999998</v>
      </c>
      <c r="G692" s="2">
        <v>39238</v>
      </c>
      <c r="H692">
        <v>2.5760000000000001</v>
      </c>
      <c r="I692" s="2">
        <v>39234</v>
      </c>
      <c r="J692">
        <v>2.6630000000000003</v>
      </c>
      <c r="K692" s="2">
        <v>39233</v>
      </c>
      <c r="L692">
        <v>2.6150000000000002</v>
      </c>
      <c r="M692" s="2">
        <v>39234</v>
      </c>
      <c r="N692">
        <v>2.6779999999999999</v>
      </c>
      <c r="O692" s="2">
        <v>39237</v>
      </c>
      <c r="P692">
        <v>2.6720000000000002</v>
      </c>
      <c r="Q692" s="2">
        <v>39237</v>
      </c>
      <c r="R692">
        <v>2.6870000000000003</v>
      </c>
      <c r="S692" s="2">
        <v>39234</v>
      </c>
      <c r="T692">
        <v>2.7050000000000001</v>
      </c>
      <c r="U692" s="2">
        <v>39233</v>
      </c>
      <c r="V692">
        <v>2.7119999999999997</v>
      </c>
      <c r="W692" s="2">
        <v>39188</v>
      </c>
      <c r="X692">
        <v>2.7730000000000001</v>
      </c>
      <c r="Y692" s="2">
        <v>39233</v>
      </c>
      <c r="Z692">
        <v>2.7839999999999998</v>
      </c>
      <c r="AA692" s="2">
        <v>39237</v>
      </c>
      <c r="AB692">
        <v>2.89</v>
      </c>
      <c r="AC692" s="2">
        <v>39239</v>
      </c>
      <c r="AD692">
        <v>2.9619999999999997</v>
      </c>
      <c r="AE692" s="2">
        <v>39240</v>
      </c>
      <c r="AF692">
        <v>3.0049999999999999</v>
      </c>
    </row>
    <row r="693" spans="5:32" x14ac:dyDescent="0.25">
      <c r="E693" s="2">
        <v>39196</v>
      </c>
      <c r="F693">
        <v>2.8820000000000001</v>
      </c>
      <c r="G693" s="2">
        <v>39239</v>
      </c>
      <c r="H693">
        <v>2.536</v>
      </c>
      <c r="I693" s="2">
        <v>39237</v>
      </c>
      <c r="J693">
        <v>2.6160000000000001</v>
      </c>
      <c r="K693" s="2">
        <v>39234</v>
      </c>
      <c r="L693">
        <v>2.6710000000000003</v>
      </c>
      <c r="M693" s="2">
        <v>39237</v>
      </c>
      <c r="N693">
        <v>2.6550000000000002</v>
      </c>
      <c r="O693" s="2">
        <v>39238</v>
      </c>
      <c r="P693">
        <v>2.69</v>
      </c>
      <c r="Q693" s="2">
        <v>39238</v>
      </c>
      <c r="R693">
        <v>2.702</v>
      </c>
      <c r="S693" s="2">
        <v>39237</v>
      </c>
      <c r="T693">
        <v>2.7090000000000001</v>
      </c>
      <c r="U693" s="2">
        <v>39234</v>
      </c>
      <c r="V693">
        <v>2.738</v>
      </c>
      <c r="W693" s="2">
        <v>39189</v>
      </c>
      <c r="X693">
        <v>2.7349999999999999</v>
      </c>
      <c r="Y693" s="2">
        <v>39234</v>
      </c>
      <c r="Z693">
        <v>2.8180000000000001</v>
      </c>
      <c r="AA693" s="2">
        <v>39238</v>
      </c>
      <c r="AB693">
        <v>2.903</v>
      </c>
      <c r="AC693" s="2">
        <v>39240</v>
      </c>
      <c r="AD693">
        <v>2.9870000000000001</v>
      </c>
      <c r="AE693" s="2">
        <v>39241</v>
      </c>
      <c r="AF693">
        <v>3.0710000000000002</v>
      </c>
    </row>
    <row r="694" spans="5:32" x14ac:dyDescent="0.25">
      <c r="E694" s="2">
        <v>39197</v>
      </c>
      <c r="F694">
        <v>2.9619999999999997</v>
      </c>
      <c r="G694" s="2">
        <v>39240</v>
      </c>
      <c r="H694">
        <v>2.5430000000000001</v>
      </c>
      <c r="I694" s="2">
        <v>39238</v>
      </c>
      <c r="J694">
        <v>2.6240000000000001</v>
      </c>
      <c r="K694" s="2">
        <v>39237</v>
      </c>
      <c r="L694">
        <v>2.649</v>
      </c>
      <c r="M694" s="2">
        <v>39238</v>
      </c>
      <c r="N694">
        <v>2.681</v>
      </c>
      <c r="O694" s="2">
        <v>39239</v>
      </c>
      <c r="P694">
        <v>2.69</v>
      </c>
      <c r="Q694" s="2">
        <v>39239</v>
      </c>
      <c r="R694">
        <v>2.706</v>
      </c>
      <c r="S694" s="2">
        <v>39238</v>
      </c>
      <c r="T694">
        <v>2.7210000000000001</v>
      </c>
      <c r="U694" s="2">
        <v>39237</v>
      </c>
      <c r="V694">
        <v>2.7250000000000001</v>
      </c>
      <c r="W694" s="2">
        <v>39190</v>
      </c>
      <c r="X694">
        <v>2.806</v>
      </c>
      <c r="Y694" s="2">
        <v>39237</v>
      </c>
      <c r="Z694">
        <v>2.82</v>
      </c>
      <c r="AA694" s="2">
        <v>39239</v>
      </c>
      <c r="AB694">
        <v>2.9009999999999998</v>
      </c>
      <c r="AC694" s="2">
        <v>39241</v>
      </c>
      <c r="AD694">
        <v>3.0249999999999999</v>
      </c>
      <c r="AE694" s="2">
        <v>39244</v>
      </c>
      <c r="AF694">
        <v>3.1469999999999998</v>
      </c>
    </row>
    <row r="695" spans="5:32" x14ac:dyDescent="0.25">
      <c r="E695" s="2">
        <v>39198</v>
      </c>
      <c r="F695">
        <v>2.8730000000000002</v>
      </c>
      <c r="G695" s="2">
        <v>39241</v>
      </c>
      <c r="H695">
        <v>2.5779999999999998</v>
      </c>
      <c r="I695" s="2">
        <v>39239</v>
      </c>
      <c r="J695">
        <v>2.621</v>
      </c>
      <c r="K695" s="2">
        <v>39238</v>
      </c>
      <c r="L695">
        <v>2.657</v>
      </c>
      <c r="M695" s="2">
        <v>39239</v>
      </c>
      <c r="N695">
        <v>2.6749999999999998</v>
      </c>
      <c r="O695" s="2">
        <v>39240</v>
      </c>
      <c r="P695">
        <v>2.7130000000000001</v>
      </c>
      <c r="Q695" s="2">
        <v>39240</v>
      </c>
      <c r="R695">
        <v>2.7410000000000001</v>
      </c>
      <c r="S695" s="2">
        <v>39239</v>
      </c>
      <c r="T695">
        <v>2.73</v>
      </c>
      <c r="U695" s="2">
        <v>39238</v>
      </c>
      <c r="V695">
        <v>2.7439999999999998</v>
      </c>
      <c r="W695" s="2">
        <v>39191</v>
      </c>
      <c r="X695">
        <v>2.7115</v>
      </c>
      <c r="Y695" s="2">
        <v>39238</v>
      </c>
      <c r="Z695">
        <v>2.8369999999999997</v>
      </c>
      <c r="AA695" s="2">
        <v>39240</v>
      </c>
      <c r="AB695">
        <v>2.9159999999999999</v>
      </c>
      <c r="AC695" s="2">
        <v>39244</v>
      </c>
      <c r="AD695">
        <v>3.081</v>
      </c>
      <c r="AE695" s="2">
        <v>39245</v>
      </c>
      <c r="AF695">
        <v>3.1139999999999999</v>
      </c>
    </row>
    <row r="696" spans="5:32" x14ac:dyDescent="0.25">
      <c r="E696" s="2">
        <v>39199</v>
      </c>
      <c r="F696">
        <v>2.9009999999999998</v>
      </c>
      <c r="G696" s="2">
        <v>39244</v>
      </c>
      <c r="H696">
        <v>2.5510000000000002</v>
      </c>
      <c r="I696" s="2">
        <v>39240</v>
      </c>
      <c r="J696">
        <v>2.5979999999999999</v>
      </c>
      <c r="K696" s="2">
        <v>39239</v>
      </c>
      <c r="L696">
        <v>2.6459999999999999</v>
      </c>
      <c r="M696" s="2">
        <v>39240</v>
      </c>
      <c r="N696">
        <v>2.6680000000000001</v>
      </c>
      <c r="O696" s="2">
        <v>39241</v>
      </c>
      <c r="P696">
        <v>2.7509999999999999</v>
      </c>
      <c r="Q696" s="2">
        <v>39241</v>
      </c>
      <c r="R696">
        <v>2.7869999999999999</v>
      </c>
      <c r="S696" s="2">
        <v>39240</v>
      </c>
      <c r="T696">
        <v>2.75</v>
      </c>
      <c r="U696" s="2">
        <v>39239</v>
      </c>
      <c r="V696">
        <v>2.7370000000000001</v>
      </c>
      <c r="W696" s="2">
        <v>39192</v>
      </c>
      <c r="X696">
        <v>2.706</v>
      </c>
      <c r="Y696" s="2">
        <v>39239</v>
      </c>
      <c r="Z696">
        <v>2.8319999999999999</v>
      </c>
      <c r="AA696" s="2">
        <v>39241</v>
      </c>
      <c r="AB696">
        <v>2.9590000000000001</v>
      </c>
      <c r="AC696" s="2">
        <v>39245</v>
      </c>
      <c r="AD696">
        <v>3.028</v>
      </c>
      <c r="AE696" s="2">
        <v>39246</v>
      </c>
      <c r="AF696">
        <v>3.1549999999999998</v>
      </c>
    </row>
    <row r="697" spans="5:32" x14ac:dyDescent="0.25">
      <c r="E697" s="2">
        <v>39202</v>
      </c>
      <c r="F697">
        <v>2.8959999999999999</v>
      </c>
      <c r="G697" s="2">
        <v>39245</v>
      </c>
      <c r="H697">
        <v>2.4910000000000001</v>
      </c>
      <c r="I697" s="2">
        <v>39241</v>
      </c>
      <c r="J697">
        <v>2.6259999999999999</v>
      </c>
      <c r="K697" s="2">
        <v>39240</v>
      </c>
      <c r="L697">
        <v>2.657</v>
      </c>
      <c r="M697" s="2">
        <v>39241</v>
      </c>
      <c r="N697">
        <v>2.71</v>
      </c>
      <c r="O697" s="2">
        <v>39244</v>
      </c>
      <c r="P697">
        <v>2.7650000000000001</v>
      </c>
      <c r="Q697" s="2">
        <v>39244</v>
      </c>
      <c r="R697">
        <v>2.798</v>
      </c>
      <c r="S697" s="2">
        <v>39241</v>
      </c>
      <c r="T697">
        <v>2.8029999999999999</v>
      </c>
      <c r="U697" s="2">
        <v>39240</v>
      </c>
      <c r="V697">
        <v>2.7410000000000001</v>
      </c>
      <c r="W697" s="2">
        <v>39195</v>
      </c>
      <c r="X697">
        <v>2.7362000000000002</v>
      </c>
      <c r="Y697" s="2">
        <v>39240</v>
      </c>
      <c r="Z697">
        <v>2.84</v>
      </c>
      <c r="AA697" s="2">
        <v>39244</v>
      </c>
      <c r="AB697">
        <v>3.004</v>
      </c>
      <c r="AC697" s="2">
        <v>39246</v>
      </c>
      <c r="AD697">
        <v>3.08</v>
      </c>
      <c r="AE697" s="2">
        <v>39247</v>
      </c>
      <c r="AF697">
        <v>3.141</v>
      </c>
    </row>
    <row r="698" spans="5:32" x14ac:dyDescent="0.25">
      <c r="E698" s="2">
        <v>39203</v>
      </c>
      <c r="F698">
        <v>2.9050000000000002</v>
      </c>
      <c r="G698" s="2">
        <v>39246</v>
      </c>
      <c r="H698">
        <v>2.536</v>
      </c>
      <c r="I698" s="2">
        <v>39244</v>
      </c>
      <c r="J698">
        <v>2.6659999999999999</v>
      </c>
      <c r="K698" s="2">
        <v>39241</v>
      </c>
      <c r="L698">
        <v>2.6659999999999999</v>
      </c>
      <c r="M698" s="2">
        <v>39244</v>
      </c>
      <c r="N698">
        <v>2.7439999999999998</v>
      </c>
      <c r="O698" s="2">
        <v>39245</v>
      </c>
      <c r="P698">
        <v>2.718</v>
      </c>
      <c r="Q698" s="2">
        <v>39245</v>
      </c>
      <c r="R698">
        <v>2.7330000000000001</v>
      </c>
      <c r="S698" s="2">
        <v>39244</v>
      </c>
      <c r="T698">
        <v>2.8170000000000002</v>
      </c>
      <c r="U698" s="2">
        <v>39241</v>
      </c>
      <c r="V698">
        <v>2.8090000000000002</v>
      </c>
      <c r="W698" s="2">
        <v>39196</v>
      </c>
      <c r="X698">
        <v>2.7309999999999999</v>
      </c>
      <c r="Y698" s="2">
        <v>39241</v>
      </c>
      <c r="Z698">
        <v>2.8940000000000001</v>
      </c>
      <c r="AA698" s="2">
        <v>39245</v>
      </c>
      <c r="AB698">
        <v>2.9550000000000001</v>
      </c>
      <c r="AC698" s="2">
        <v>39247</v>
      </c>
      <c r="AD698">
        <v>3.117</v>
      </c>
      <c r="AE698" s="2">
        <v>39248</v>
      </c>
      <c r="AF698">
        <v>3.1680000000000001</v>
      </c>
    </row>
    <row r="699" spans="5:32" x14ac:dyDescent="0.25">
      <c r="E699" s="2">
        <v>39204</v>
      </c>
      <c r="F699">
        <v>3.032</v>
      </c>
      <c r="G699" s="2">
        <v>39247</v>
      </c>
      <c r="H699">
        <v>2.556</v>
      </c>
      <c r="I699" s="2">
        <v>39245</v>
      </c>
      <c r="J699">
        <v>2.6189999999999998</v>
      </c>
      <c r="K699" s="2">
        <v>39244</v>
      </c>
      <c r="L699">
        <v>2.7130000000000001</v>
      </c>
      <c r="M699" s="2">
        <v>39245</v>
      </c>
      <c r="N699">
        <v>2.673</v>
      </c>
      <c r="O699" s="2">
        <v>39246</v>
      </c>
      <c r="P699">
        <v>2.7370000000000001</v>
      </c>
      <c r="Q699" s="2">
        <v>39246</v>
      </c>
      <c r="R699">
        <v>2.7829999999999999</v>
      </c>
      <c r="S699" s="2">
        <v>39245</v>
      </c>
      <c r="T699">
        <v>2.7560000000000002</v>
      </c>
      <c r="U699" s="2">
        <v>39244</v>
      </c>
      <c r="V699">
        <v>2.8559999999999999</v>
      </c>
      <c r="W699" s="2">
        <v>39197</v>
      </c>
      <c r="X699">
        <v>2.7519999999999998</v>
      </c>
      <c r="Y699" s="2">
        <v>39244</v>
      </c>
      <c r="Z699">
        <v>2.9449999999999998</v>
      </c>
      <c r="AA699" s="2">
        <v>39246</v>
      </c>
      <c r="AB699">
        <v>2.968</v>
      </c>
      <c r="AC699" s="2">
        <v>39248</v>
      </c>
      <c r="AD699">
        <v>3.1230000000000002</v>
      </c>
      <c r="AE699" s="2">
        <v>39251</v>
      </c>
      <c r="AF699">
        <v>3.1280000000000001</v>
      </c>
    </row>
    <row r="700" spans="5:32" x14ac:dyDescent="0.25">
      <c r="E700" s="2">
        <v>39205</v>
      </c>
      <c r="F700">
        <v>2.927</v>
      </c>
      <c r="G700" s="2">
        <v>39248</v>
      </c>
      <c r="H700">
        <v>2.5670000000000002</v>
      </c>
      <c r="I700" s="2">
        <v>39246</v>
      </c>
      <c r="J700">
        <v>2.6509999999999998</v>
      </c>
      <c r="K700" s="2">
        <v>39245</v>
      </c>
      <c r="L700">
        <v>2.6520000000000001</v>
      </c>
      <c r="M700" s="2">
        <v>39246</v>
      </c>
      <c r="N700">
        <v>2.722</v>
      </c>
      <c r="O700" s="2">
        <v>39247</v>
      </c>
      <c r="P700">
        <v>2.7759999999999998</v>
      </c>
      <c r="Q700" s="2">
        <v>39247</v>
      </c>
      <c r="R700">
        <v>2.8109999999999999</v>
      </c>
      <c r="S700" s="2">
        <v>39246</v>
      </c>
      <c r="T700">
        <v>2.806</v>
      </c>
      <c r="U700" s="2">
        <v>39245</v>
      </c>
      <c r="V700">
        <v>2.819</v>
      </c>
      <c r="W700" s="2">
        <v>39198</v>
      </c>
      <c r="X700">
        <v>2.74</v>
      </c>
      <c r="Y700" s="2">
        <v>39245</v>
      </c>
      <c r="Z700">
        <v>2.9009999999999998</v>
      </c>
      <c r="AA700" s="2">
        <v>39247</v>
      </c>
      <c r="AB700">
        <v>3.0169999999999999</v>
      </c>
      <c r="AC700" s="2">
        <v>39251</v>
      </c>
      <c r="AD700">
        <v>3.0569999999999999</v>
      </c>
      <c r="AE700" s="2">
        <v>39252</v>
      </c>
      <c r="AF700">
        <v>3.105</v>
      </c>
    </row>
    <row r="701" spans="5:32" x14ac:dyDescent="0.25">
      <c r="E701" s="2">
        <v>39206</v>
      </c>
      <c r="F701">
        <v>2.8980000000000001</v>
      </c>
      <c r="G701" s="2">
        <v>39251</v>
      </c>
      <c r="H701">
        <v>2.54</v>
      </c>
      <c r="I701" s="2">
        <v>39247</v>
      </c>
      <c r="J701">
        <v>2.6550000000000002</v>
      </c>
      <c r="K701" s="2">
        <v>39246</v>
      </c>
      <c r="L701">
        <v>2.698</v>
      </c>
      <c r="M701" s="2">
        <v>39247</v>
      </c>
      <c r="N701">
        <v>2.7145000000000001</v>
      </c>
      <c r="O701" s="2">
        <v>39248</v>
      </c>
      <c r="P701">
        <v>2.7880000000000003</v>
      </c>
      <c r="Q701" s="2">
        <v>39248</v>
      </c>
      <c r="R701">
        <v>2.8260000000000001</v>
      </c>
      <c r="S701" s="2">
        <v>39247</v>
      </c>
      <c r="T701">
        <v>2.7974999999999999</v>
      </c>
      <c r="U701" s="2">
        <v>39246</v>
      </c>
      <c r="V701">
        <v>2.8559999999999999</v>
      </c>
      <c r="W701" s="2">
        <v>39199</v>
      </c>
      <c r="X701">
        <v>2.754</v>
      </c>
      <c r="Y701" s="2">
        <v>39246</v>
      </c>
      <c r="Z701">
        <v>2.9249999999999998</v>
      </c>
      <c r="AA701" s="2">
        <v>39248</v>
      </c>
      <c r="AB701">
        <v>3.024</v>
      </c>
      <c r="AC701" s="2">
        <v>39252</v>
      </c>
      <c r="AD701">
        <v>3.048</v>
      </c>
      <c r="AE701" s="2">
        <v>39253</v>
      </c>
      <c r="AF701">
        <v>3.0939999999999999</v>
      </c>
    </row>
    <row r="702" spans="5:32" x14ac:dyDescent="0.25">
      <c r="E702" s="2">
        <v>39209</v>
      </c>
      <c r="F702">
        <v>2.827</v>
      </c>
      <c r="G702" s="2">
        <v>39252</v>
      </c>
      <c r="H702">
        <v>2.5110000000000001</v>
      </c>
      <c r="I702" s="2">
        <v>39248</v>
      </c>
      <c r="J702">
        <v>2.6619999999999999</v>
      </c>
      <c r="K702" s="2">
        <v>39247</v>
      </c>
      <c r="L702">
        <v>2.6865000000000001</v>
      </c>
      <c r="M702" s="2">
        <v>39248</v>
      </c>
      <c r="N702">
        <v>2.7589999999999999</v>
      </c>
      <c r="O702" s="2">
        <v>39251</v>
      </c>
      <c r="P702">
        <v>2.734</v>
      </c>
      <c r="Q702" s="2">
        <v>39251</v>
      </c>
      <c r="R702">
        <v>2.7730000000000001</v>
      </c>
      <c r="S702" s="2">
        <v>39248</v>
      </c>
      <c r="T702">
        <v>2.843</v>
      </c>
      <c r="U702" s="2">
        <v>39247</v>
      </c>
      <c r="V702">
        <v>2.883</v>
      </c>
      <c r="W702" s="2">
        <v>39202</v>
      </c>
      <c r="X702">
        <v>2.77</v>
      </c>
      <c r="Y702" s="2">
        <v>39247</v>
      </c>
      <c r="Z702">
        <v>2.9609999999999999</v>
      </c>
      <c r="AA702" s="2">
        <v>39251</v>
      </c>
      <c r="AB702">
        <v>2.9569999999999999</v>
      </c>
      <c r="AC702" s="2">
        <v>39253</v>
      </c>
      <c r="AD702">
        <v>3.0350000000000001</v>
      </c>
      <c r="AE702" s="2">
        <v>39254</v>
      </c>
      <c r="AF702">
        <v>3.1189999999999998</v>
      </c>
    </row>
    <row r="703" spans="5:32" x14ac:dyDescent="0.25">
      <c r="E703" s="2">
        <v>39210</v>
      </c>
      <c r="F703">
        <v>2.8559999999999999</v>
      </c>
      <c r="G703" s="2">
        <v>39253</v>
      </c>
      <c r="H703">
        <v>2.4889999999999999</v>
      </c>
      <c r="I703" s="2">
        <v>39251</v>
      </c>
      <c r="J703">
        <v>2.629</v>
      </c>
      <c r="K703" s="2">
        <v>39248</v>
      </c>
      <c r="L703">
        <v>2.726</v>
      </c>
      <c r="M703" s="2">
        <v>39251</v>
      </c>
      <c r="N703">
        <v>2.7</v>
      </c>
      <c r="O703" s="2">
        <v>39252</v>
      </c>
      <c r="P703">
        <v>2.726</v>
      </c>
      <c r="Q703" s="2">
        <v>39252</v>
      </c>
      <c r="R703">
        <v>2.754</v>
      </c>
      <c r="S703" s="2">
        <v>39251</v>
      </c>
      <c r="T703">
        <v>2.7960000000000003</v>
      </c>
      <c r="U703" s="2">
        <v>39248</v>
      </c>
      <c r="V703">
        <v>2.86</v>
      </c>
      <c r="W703" s="2">
        <v>39203</v>
      </c>
      <c r="X703">
        <v>2.77</v>
      </c>
      <c r="Y703" s="2">
        <v>39248</v>
      </c>
      <c r="Z703">
        <v>2.9619999999999997</v>
      </c>
      <c r="AA703" s="2">
        <v>39252</v>
      </c>
      <c r="AB703">
        <v>2.9359999999999999</v>
      </c>
      <c r="AC703" s="2">
        <v>39254</v>
      </c>
      <c r="AD703">
        <v>3.012</v>
      </c>
      <c r="AE703" s="2">
        <v>39255</v>
      </c>
      <c r="AF703">
        <v>3.1499000000000001</v>
      </c>
    </row>
    <row r="704" spans="5:32" x14ac:dyDescent="0.25">
      <c r="E704" s="2">
        <v>39211</v>
      </c>
      <c r="F704">
        <v>2.71</v>
      </c>
      <c r="G704" s="2">
        <v>39254</v>
      </c>
      <c r="H704">
        <v>2.476</v>
      </c>
      <c r="I704" s="2">
        <v>39252</v>
      </c>
      <c r="J704">
        <v>2.597</v>
      </c>
      <c r="K704" s="2">
        <v>39251</v>
      </c>
      <c r="L704">
        <v>2.661</v>
      </c>
      <c r="M704" s="2">
        <v>39252</v>
      </c>
      <c r="N704">
        <v>2.6859999999999999</v>
      </c>
      <c r="O704" s="2">
        <v>39253</v>
      </c>
      <c r="P704">
        <v>2.7029999999999998</v>
      </c>
      <c r="Q704" s="2">
        <v>39253</v>
      </c>
      <c r="R704">
        <v>2.7320000000000002</v>
      </c>
      <c r="S704" s="2">
        <v>39252</v>
      </c>
      <c r="T704">
        <v>2.7789999999999999</v>
      </c>
      <c r="U704" s="2">
        <v>39251</v>
      </c>
      <c r="V704">
        <v>2.819</v>
      </c>
      <c r="W704" s="2">
        <v>39204</v>
      </c>
      <c r="X704">
        <v>2.7749999999999999</v>
      </c>
      <c r="Y704" s="2">
        <v>39251</v>
      </c>
      <c r="Z704">
        <v>2.9039999999999999</v>
      </c>
      <c r="AA704" s="2">
        <v>39253</v>
      </c>
      <c r="AB704">
        <v>2.923</v>
      </c>
      <c r="AC704" s="2">
        <v>39255</v>
      </c>
      <c r="AD704">
        <v>3.0815999999999999</v>
      </c>
      <c r="AE704" s="2">
        <v>39258</v>
      </c>
      <c r="AF704">
        <v>3.1640000000000001</v>
      </c>
    </row>
    <row r="705" spans="5:32" x14ac:dyDescent="0.25">
      <c r="E705" s="2">
        <v>39212</v>
      </c>
      <c r="F705">
        <v>2.7389999999999999</v>
      </c>
      <c r="G705" s="2">
        <v>39255</v>
      </c>
      <c r="H705">
        <v>2.5407000000000002</v>
      </c>
      <c r="I705" s="2">
        <v>39253</v>
      </c>
      <c r="J705">
        <v>2.5830000000000002</v>
      </c>
      <c r="K705" s="2">
        <v>39252</v>
      </c>
      <c r="L705">
        <v>2.633</v>
      </c>
      <c r="M705" s="2">
        <v>39253</v>
      </c>
      <c r="N705">
        <v>2.6739999999999999</v>
      </c>
      <c r="O705" s="2">
        <v>39254</v>
      </c>
      <c r="P705">
        <v>2.6859999999999999</v>
      </c>
      <c r="Q705" s="2">
        <v>39254</v>
      </c>
      <c r="R705">
        <v>2.7</v>
      </c>
      <c r="S705" s="2">
        <v>39253</v>
      </c>
      <c r="T705">
        <v>2.766</v>
      </c>
      <c r="U705" s="2">
        <v>39252</v>
      </c>
      <c r="V705">
        <v>2.806</v>
      </c>
      <c r="W705" s="2">
        <v>39205</v>
      </c>
      <c r="X705">
        <v>2.7650000000000001</v>
      </c>
      <c r="Y705" s="2">
        <v>39252</v>
      </c>
      <c r="Z705">
        <v>2.8860000000000001</v>
      </c>
      <c r="AA705" s="2">
        <v>39254</v>
      </c>
      <c r="AB705">
        <v>2.9009999999999998</v>
      </c>
      <c r="AC705" s="2">
        <v>39258</v>
      </c>
      <c r="AD705">
        <v>3.105</v>
      </c>
      <c r="AE705" s="2">
        <v>39259</v>
      </c>
      <c r="AF705">
        <v>3.1539999999999999</v>
      </c>
    </row>
    <row r="706" spans="5:32" x14ac:dyDescent="0.25">
      <c r="E706" s="2">
        <v>39213</v>
      </c>
      <c r="F706">
        <v>2.8479999999999999</v>
      </c>
      <c r="G706" s="2">
        <v>39258</v>
      </c>
      <c r="H706">
        <v>2.5409999999999999</v>
      </c>
      <c r="I706" s="2">
        <v>39254</v>
      </c>
      <c r="J706">
        <v>2.5680000000000001</v>
      </c>
      <c r="K706" s="2">
        <v>39253</v>
      </c>
      <c r="L706">
        <v>2.617</v>
      </c>
      <c r="M706" s="2">
        <v>39254</v>
      </c>
      <c r="N706">
        <v>2.661</v>
      </c>
      <c r="O706" s="2">
        <v>39255</v>
      </c>
      <c r="P706">
        <v>2.7509999999999999</v>
      </c>
      <c r="Q706" s="2">
        <v>39255</v>
      </c>
      <c r="R706">
        <v>2.7864</v>
      </c>
      <c r="S706" s="2">
        <v>39254</v>
      </c>
      <c r="T706">
        <v>2.7359999999999998</v>
      </c>
      <c r="U706" s="2">
        <v>39253</v>
      </c>
      <c r="V706">
        <v>2.7970000000000002</v>
      </c>
      <c r="W706" s="2">
        <v>39206</v>
      </c>
      <c r="X706">
        <v>2.7450000000000001</v>
      </c>
      <c r="Y706" s="2">
        <v>39253</v>
      </c>
      <c r="Z706">
        <v>2.8759999999999999</v>
      </c>
      <c r="AA706" s="2">
        <v>39255</v>
      </c>
      <c r="AB706">
        <v>2.9775</v>
      </c>
      <c r="AC706" s="2">
        <v>39259</v>
      </c>
      <c r="AD706">
        <v>3.0840000000000001</v>
      </c>
      <c r="AE706" s="2">
        <v>39260</v>
      </c>
      <c r="AF706">
        <v>3.1509999999999998</v>
      </c>
    </row>
    <row r="707" spans="5:32" x14ac:dyDescent="0.25">
      <c r="E707" s="2">
        <v>39216</v>
      </c>
      <c r="F707">
        <v>2.6970000000000001</v>
      </c>
      <c r="G707" s="2">
        <v>39259</v>
      </c>
      <c r="H707">
        <v>2.4689999999999999</v>
      </c>
      <c r="I707" s="2">
        <v>39255</v>
      </c>
      <c r="J707">
        <v>2.6059999999999999</v>
      </c>
      <c r="K707" s="2">
        <v>39254</v>
      </c>
      <c r="L707">
        <v>2.6120000000000001</v>
      </c>
      <c r="M707" s="2">
        <v>39255</v>
      </c>
      <c r="N707">
        <v>2.7195999999999998</v>
      </c>
      <c r="O707" s="2">
        <v>39258</v>
      </c>
      <c r="P707">
        <v>2.7589999999999999</v>
      </c>
      <c r="Q707" s="2">
        <v>39258</v>
      </c>
      <c r="R707">
        <v>2.798</v>
      </c>
      <c r="S707" s="2">
        <v>39255</v>
      </c>
      <c r="T707">
        <v>2.802</v>
      </c>
      <c r="U707" s="2">
        <v>39254</v>
      </c>
      <c r="V707">
        <v>2.8050000000000002</v>
      </c>
      <c r="W707" s="2">
        <v>39209</v>
      </c>
      <c r="X707">
        <v>2.7370000000000001</v>
      </c>
      <c r="Y707" s="2">
        <v>39254</v>
      </c>
      <c r="Z707">
        <v>2.87</v>
      </c>
      <c r="AA707" s="2">
        <v>39258</v>
      </c>
      <c r="AB707">
        <v>2.992</v>
      </c>
      <c r="AC707" s="2">
        <v>39260</v>
      </c>
      <c r="AD707">
        <v>3.0819999999999999</v>
      </c>
      <c r="AE707" s="2">
        <v>39261</v>
      </c>
      <c r="AF707">
        <v>3.1040000000000001</v>
      </c>
    </row>
    <row r="708" spans="5:32" x14ac:dyDescent="0.25">
      <c r="E708" s="2">
        <v>39217</v>
      </c>
      <c r="F708">
        <v>2.7970000000000002</v>
      </c>
      <c r="G708" s="2">
        <v>39260</v>
      </c>
      <c r="H708">
        <v>2.4950000000000001</v>
      </c>
      <c r="I708" s="2">
        <v>39258</v>
      </c>
      <c r="J708">
        <v>2.5920000000000001</v>
      </c>
      <c r="K708" s="2">
        <v>39255</v>
      </c>
      <c r="L708">
        <v>2.6640000000000001</v>
      </c>
      <c r="M708" s="2">
        <v>39258</v>
      </c>
      <c r="N708">
        <v>2.7149999999999999</v>
      </c>
      <c r="O708" s="2">
        <v>39259</v>
      </c>
      <c r="P708">
        <v>2.7160000000000002</v>
      </c>
      <c r="Q708" s="2">
        <v>39259</v>
      </c>
      <c r="R708">
        <v>2.754</v>
      </c>
      <c r="S708" s="2">
        <v>39258</v>
      </c>
      <c r="T708">
        <v>2.8279999999999998</v>
      </c>
      <c r="U708" s="2">
        <v>39255</v>
      </c>
      <c r="V708">
        <v>2.843</v>
      </c>
      <c r="W708" s="2">
        <v>39210</v>
      </c>
      <c r="X708">
        <v>2.742</v>
      </c>
      <c r="Y708" s="2">
        <v>39255</v>
      </c>
      <c r="Z708">
        <v>2.9213</v>
      </c>
      <c r="AA708" s="2">
        <v>39259</v>
      </c>
      <c r="AB708">
        <v>2.972</v>
      </c>
      <c r="AC708" s="2">
        <v>39261</v>
      </c>
      <c r="AD708">
        <v>3.0619999999999998</v>
      </c>
      <c r="AE708" s="2">
        <v>39262</v>
      </c>
      <c r="AF708">
        <v>3.11</v>
      </c>
    </row>
    <row r="709" spans="5:32" x14ac:dyDescent="0.25">
      <c r="E709" s="2">
        <v>39218</v>
      </c>
      <c r="F709">
        <v>2.6659999999999999</v>
      </c>
      <c r="G709" s="2">
        <v>39261</v>
      </c>
      <c r="H709">
        <v>2.4569999999999999</v>
      </c>
      <c r="I709" s="2">
        <v>39259</v>
      </c>
      <c r="J709">
        <v>2.544</v>
      </c>
      <c r="K709" s="2">
        <v>39258</v>
      </c>
      <c r="L709">
        <v>2.6659999999999999</v>
      </c>
      <c r="M709" s="2">
        <v>39259</v>
      </c>
      <c r="N709">
        <v>2.6959999999999997</v>
      </c>
      <c r="O709" s="2">
        <v>39260</v>
      </c>
      <c r="P709">
        <v>2.7069999999999999</v>
      </c>
      <c r="Q709" s="2">
        <v>39260</v>
      </c>
      <c r="R709">
        <v>2.7389999999999999</v>
      </c>
      <c r="S709" s="2">
        <v>39259</v>
      </c>
      <c r="T709">
        <v>2.7890000000000001</v>
      </c>
      <c r="U709" s="2">
        <v>39258</v>
      </c>
      <c r="V709">
        <v>2.8519999999999999</v>
      </c>
      <c r="W709" s="2">
        <v>39211</v>
      </c>
      <c r="X709">
        <v>2.706</v>
      </c>
      <c r="Y709" s="2">
        <v>39258</v>
      </c>
      <c r="Z709">
        <v>2.9370000000000003</v>
      </c>
      <c r="AA709" s="2">
        <v>39260</v>
      </c>
      <c r="AB709">
        <v>2.972</v>
      </c>
      <c r="AC709" s="2">
        <v>39262</v>
      </c>
      <c r="AD709">
        <v>3.0680000000000001</v>
      </c>
      <c r="AE709" s="2">
        <v>39265</v>
      </c>
      <c r="AF709">
        <v>3.0990000000000002</v>
      </c>
    </row>
    <row r="710" spans="5:32" x14ac:dyDescent="0.25">
      <c r="E710" s="2">
        <v>39219</v>
      </c>
      <c r="F710">
        <v>2.681</v>
      </c>
      <c r="G710" s="2">
        <v>39262</v>
      </c>
      <c r="H710">
        <v>2.5</v>
      </c>
      <c r="I710" s="2">
        <v>39260</v>
      </c>
      <c r="J710">
        <v>2.581</v>
      </c>
      <c r="K710" s="2">
        <v>39259</v>
      </c>
      <c r="L710">
        <v>2.641</v>
      </c>
      <c r="M710" s="2">
        <v>39260</v>
      </c>
      <c r="N710">
        <v>2.694</v>
      </c>
      <c r="O710" s="2">
        <v>39261</v>
      </c>
      <c r="P710">
        <v>2.69</v>
      </c>
      <c r="Q710" s="2">
        <v>39261</v>
      </c>
      <c r="R710">
        <v>2.7199999999999998</v>
      </c>
      <c r="S710" s="2">
        <v>39260</v>
      </c>
      <c r="T710">
        <v>2.7679999999999998</v>
      </c>
      <c r="U710" s="2">
        <v>39259</v>
      </c>
      <c r="V710">
        <v>2.8369999999999997</v>
      </c>
      <c r="W710" s="2">
        <v>39212</v>
      </c>
      <c r="X710">
        <v>2.7149999999999999</v>
      </c>
      <c r="Y710" s="2">
        <v>39259</v>
      </c>
      <c r="Z710">
        <v>2.9220000000000002</v>
      </c>
      <c r="AA710" s="2">
        <v>39261</v>
      </c>
      <c r="AB710">
        <v>2.9449999999999998</v>
      </c>
      <c r="AC710" s="2">
        <v>39265</v>
      </c>
      <c r="AD710">
        <v>3.0390000000000001</v>
      </c>
      <c r="AE710" s="2">
        <v>39266</v>
      </c>
      <c r="AF710">
        <v>3.0870000000000002</v>
      </c>
    </row>
    <row r="711" spans="5:32" x14ac:dyDescent="0.25">
      <c r="E711" s="2">
        <v>39220</v>
      </c>
      <c r="F711">
        <v>2.706</v>
      </c>
      <c r="G711" s="2">
        <v>39265</v>
      </c>
      <c r="H711">
        <v>2.4939999999999998</v>
      </c>
      <c r="I711" s="2">
        <v>39261</v>
      </c>
      <c r="J711">
        <v>2.5110000000000001</v>
      </c>
      <c r="K711" s="2">
        <v>39260</v>
      </c>
      <c r="L711">
        <v>2.6470000000000002</v>
      </c>
      <c r="M711" s="2">
        <v>39261</v>
      </c>
      <c r="N711">
        <v>2.6680000000000001</v>
      </c>
      <c r="O711" s="2">
        <v>39262</v>
      </c>
      <c r="P711">
        <v>2.7450000000000001</v>
      </c>
      <c r="Q711" s="2">
        <v>39262</v>
      </c>
      <c r="R711">
        <v>2.76</v>
      </c>
      <c r="S711" s="2">
        <v>39261</v>
      </c>
      <c r="T711">
        <v>2.7450000000000001</v>
      </c>
      <c r="U711" s="2">
        <v>39260</v>
      </c>
      <c r="V711">
        <v>2.8410000000000002</v>
      </c>
      <c r="W711" s="2">
        <v>39213</v>
      </c>
      <c r="X711">
        <v>2.7349999999999999</v>
      </c>
      <c r="Y711" s="2">
        <v>39260</v>
      </c>
      <c r="Z711">
        <v>2.93</v>
      </c>
      <c r="AA711" s="2">
        <v>39262</v>
      </c>
      <c r="AB711">
        <v>2.952</v>
      </c>
      <c r="AC711" s="2">
        <v>39266</v>
      </c>
      <c r="AD711">
        <v>3.03</v>
      </c>
      <c r="AE711" s="2">
        <v>39267</v>
      </c>
      <c r="AF711">
        <v>3.11</v>
      </c>
    </row>
    <row r="712" spans="5:32" x14ac:dyDescent="0.25">
      <c r="E712" s="2">
        <v>39223</v>
      </c>
      <c r="F712">
        <v>2.74</v>
      </c>
      <c r="G712" s="2">
        <v>39266</v>
      </c>
      <c r="H712">
        <v>2.4529999999999998</v>
      </c>
      <c r="I712" s="2">
        <v>39262</v>
      </c>
      <c r="J712">
        <v>2.5659999999999998</v>
      </c>
      <c r="K712" s="2">
        <v>39261</v>
      </c>
      <c r="L712">
        <v>2.6070000000000002</v>
      </c>
      <c r="M712" s="2">
        <v>39262</v>
      </c>
      <c r="N712">
        <v>2.7170000000000001</v>
      </c>
      <c r="O712" s="2">
        <v>39265</v>
      </c>
      <c r="P712">
        <v>2.7410000000000001</v>
      </c>
      <c r="Q712" s="2">
        <v>39265</v>
      </c>
      <c r="R712">
        <v>2.7789999999999999</v>
      </c>
      <c r="S712" s="2">
        <v>39262</v>
      </c>
      <c r="T712">
        <v>2.7890000000000001</v>
      </c>
      <c r="U712" s="2">
        <v>39261</v>
      </c>
      <c r="V712">
        <v>2.7869999999999999</v>
      </c>
      <c r="W712" s="2">
        <v>39216</v>
      </c>
      <c r="X712">
        <v>2.6959999999999997</v>
      </c>
      <c r="Y712" s="2">
        <v>39261</v>
      </c>
      <c r="Z712">
        <v>2.891</v>
      </c>
      <c r="AA712" s="2">
        <v>39265</v>
      </c>
      <c r="AB712">
        <v>2.94</v>
      </c>
      <c r="AC712" s="2">
        <v>39267</v>
      </c>
      <c r="AD712">
        <v>3.03</v>
      </c>
      <c r="AE712" s="2">
        <v>39268</v>
      </c>
      <c r="AF712">
        <v>3.101</v>
      </c>
    </row>
    <row r="713" spans="5:32" x14ac:dyDescent="0.25">
      <c r="E713" s="2">
        <v>39224</v>
      </c>
      <c r="F713">
        <v>2.5949999999999998</v>
      </c>
      <c r="G713" s="2">
        <v>39267</v>
      </c>
      <c r="H713">
        <v>2.4239999999999999</v>
      </c>
      <c r="I713" s="2">
        <v>39265</v>
      </c>
      <c r="J713">
        <v>2.5880000000000001</v>
      </c>
      <c r="K713" s="2">
        <v>39262</v>
      </c>
      <c r="L713">
        <v>2.6509999999999998</v>
      </c>
      <c r="M713" s="2">
        <v>39265</v>
      </c>
      <c r="N713">
        <v>2.7010000000000001</v>
      </c>
      <c r="O713" s="2">
        <v>39266</v>
      </c>
      <c r="P713">
        <v>2.734</v>
      </c>
      <c r="Q713" s="2">
        <v>39266</v>
      </c>
      <c r="R713">
        <v>2.7690000000000001</v>
      </c>
      <c r="S713" s="2">
        <v>39265</v>
      </c>
      <c r="T713">
        <v>2.7949999999999999</v>
      </c>
      <c r="U713" s="2">
        <v>39262</v>
      </c>
      <c r="V713">
        <v>2.823</v>
      </c>
      <c r="W713" s="2">
        <v>39217</v>
      </c>
      <c r="X713">
        <v>2.7269999999999999</v>
      </c>
      <c r="Y713" s="2">
        <v>39262</v>
      </c>
      <c r="Z713">
        <v>2.9</v>
      </c>
      <c r="AA713" s="2">
        <v>39266</v>
      </c>
      <c r="AB713">
        <v>2.9239999999999999</v>
      </c>
      <c r="AC713" s="2">
        <v>39268</v>
      </c>
      <c r="AD713">
        <v>3.0150000000000001</v>
      </c>
      <c r="AE713" s="2">
        <v>39269</v>
      </c>
      <c r="AF713">
        <v>3.0979999999999999</v>
      </c>
    </row>
    <row r="714" spans="5:32" x14ac:dyDescent="0.25">
      <c r="E714" s="2">
        <v>39225</v>
      </c>
      <c r="F714">
        <v>2.617</v>
      </c>
      <c r="G714" s="2">
        <v>39268</v>
      </c>
      <c r="H714">
        <v>2.3980000000000001</v>
      </c>
      <c r="I714" s="2">
        <v>39266</v>
      </c>
      <c r="J714">
        <v>2.5550000000000002</v>
      </c>
      <c r="K714" s="2">
        <v>39265</v>
      </c>
      <c r="L714">
        <v>2.66</v>
      </c>
      <c r="M714" s="2">
        <v>39266</v>
      </c>
      <c r="N714">
        <v>2.6829999999999998</v>
      </c>
      <c r="O714" s="2">
        <v>39267</v>
      </c>
      <c r="P714">
        <v>2.7229999999999999</v>
      </c>
      <c r="Q714" s="2">
        <v>39267</v>
      </c>
      <c r="R714">
        <v>2.718</v>
      </c>
      <c r="S714" s="2">
        <v>39266</v>
      </c>
      <c r="T714">
        <v>2.786</v>
      </c>
      <c r="U714" s="2">
        <v>39265</v>
      </c>
      <c r="V714">
        <v>2.8250000000000002</v>
      </c>
      <c r="W714" s="2">
        <v>39218</v>
      </c>
      <c r="X714">
        <v>2.6720999999999999</v>
      </c>
      <c r="Y714" s="2">
        <v>39265</v>
      </c>
      <c r="Z714">
        <v>2.8919999999999999</v>
      </c>
      <c r="AA714" s="2">
        <v>39267</v>
      </c>
      <c r="AB714">
        <v>2.9239999999999999</v>
      </c>
      <c r="AC714" s="2">
        <v>39269</v>
      </c>
      <c r="AD714">
        <v>3.0430000000000001</v>
      </c>
      <c r="AE714" s="2">
        <v>39272</v>
      </c>
      <c r="AF714">
        <v>3.14</v>
      </c>
    </row>
    <row r="715" spans="5:32" x14ac:dyDescent="0.25">
      <c r="E715" s="2">
        <v>39226</v>
      </c>
      <c r="F715">
        <v>2.601</v>
      </c>
      <c r="G715" s="2">
        <v>39269</v>
      </c>
      <c r="H715">
        <v>2.4009999999999998</v>
      </c>
      <c r="I715" s="2">
        <v>39267</v>
      </c>
      <c r="J715">
        <v>2.5390000000000001</v>
      </c>
      <c r="K715" s="2">
        <v>39266</v>
      </c>
      <c r="L715">
        <v>2.629</v>
      </c>
      <c r="M715" s="2">
        <v>39267</v>
      </c>
      <c r="N715">
        <v>2.6790000000000003</v>
      </c>
      <c r="O715" s="2">
        <v>39268</v>
      </c>
      <c r="P715">
        <v>2.722</v>
      </c>
      <c r="Q715" s="2">
        <v>39268</v>
      </c>
      <c r="R715">
        <v>2.7629999999999999</v>
      </c>
      <c r="S715" s="2">
        <v>39267</v>
      </c>
      <c r="T715">
        <v>2.77</v>
      </c>
      <c r="U715" s="2">
        <v>39266</v>
      </c>
      <c r="V715">
        <v>2.8159999999999998</v>
      </c>
      <c r="W715" s="2">
        <v>39219</v>
      </c>
      <c r="X715">
        <v>2.6669999999999998</v>
      </c>
      <c r="Y715" s="2">
        <v>39266</v>
      </c>
      <c r="Z715">
        <v>2.8839999999999999</v>
      </c>
      <c r="AA715" s="2">
        <v>39268</v>
      </c>
      <c r="AB715">
        <v>2.9130000000000003</v>
      </c>
      <c r="AC715" s="2">
        <v>39272</v>
      </c>
      <c r="AD715">
        <v>3.0590000000000002</v>
      </c>
      <c r="AE715" s="2">
        <v>39273</v>
      </c>
      <c r="AF715">
        <v>3.1240000000000001</v>
      </c>
    </row>
    <row r="716" spans="5:32" x14ac:dyDescent="0.25">
      <c r="E716" s="2">
        <v>39227</v>
      </c>
      <c r="F716">
        <v>2.7090000000000001</v>
      </c>
      <c r="G716" s="2">
        <v>39272</v>
      </c>
      <c r="H716">
        <v>2.4089999999999998</v>
      </c>
      <c r="I716" s="2">
        <v>39268</v>
      </c>
      <c r="J716">
        <v>2.528</v>
      </c>
      <c r="K716" s="2">
        <v>39267</v>
      </c>
      <c r="L716">
        <v>2.625</v>
      </c>
      <c r="M716" s="2">
        <v>39268</v>
      </c>
      <c r="N716">
        <v>2.6870000000000003</v>
      </c>
      <c r="O716" s="2">
        <v>39269</v>
      </c>
      <c r="P716">
        <v>2.7349999999999999</v>
      </c>
      <c r="Q716" s="2">
        <v>39269</v>
      </c>
      <c r="R716">
        <v>2.7829999999999999</v>
      </c>
      <c r="S716" s="2">
        <v>39268</v>
      </c>
      <c r="T716">
        <v>2.7839999999999998</v>
      </c>
      <c r="U716" s="2">
        <v>39267</v>
      </c>
      <c r="V716">
        <v>2.8069999999999999</v>
      </c>
      <c r="W716" s="2">
        <v>39220</v>
      </c>
      <c r="X716">
        <v>2.6897000000000002</v>
      </c>
      <c r="Y716" s="2">
        <v>39267</v>
      </c>
      <c r="Z716">
        <v>2.8780000000000001</v>
      </c>
      <c r="AA716" s="2">
        <v>39269</v>
      </c>
      <c r="AB716">
        <v>2.9420000000000002</v>
      </c>
      <c r="AC716" s="2">
        <v>39273</v>
      </c>
      <c r="AD716">
        <v>3.0710000000000002</v>
      </c>
      <c r="AE716" s="2">
        <v>39274</v>
      </c>
      <c r="AF716">
        <v>3.117</v>
      </c>
    </row>
    <row r="717" spans="5:32" x14ac:dyDescent="0.25">
      <c r="E717" s="2">
        <v>39230</v>
      </c>
      <c r="F717">
        <v>2.65</v>
      </c>
      <c r="G717" s="2">
        <v>39273</v>
      </c>
      <c r="H717">
        <v>2.4159999999999999</v>
      </c>
      <c r="I717" s="2">
        <v>39269</v>
      </c>
      <c r="J717">
        <v>2.552</v>
      </c>
      <c r="K717" s="2">
        <v>39268</v>
      </c>
      <c r="L717">
        <v>2.613</v>
      </c>
      <c r="M717" s="2">
        <v>39269</v>
      </c>
      <c r="N717">
        <v>2.6989999999999998</v>
      </c>
      <c r="O717" s="2">
        <v>39272</v>
      </c>
      <c r="P717">
        <v>2.7549999999999999</v>
      </c>
      <c r="Q717" s="2">
        <v>39272</v>
      </c>
      <c r="R717">
        <v>2.8010000000000002</v>
      </c>
      <c r="S717" s="2">
        <v>39269</v>
      </c>
      <c r="T717">
        <v>2.7919999999999998</v>
      </c>
      <c r="U717" s="2">
        <v>39268</v>
      </c>
      <c r="V717">
        <v>2.8149999999999999</v>
      </c>
      <c r="W717" s="2">
        <v>39223</v>
      </c>
      <c r="X717">
        <v>2.6949999999999998</v>
      </c>
      <c r="Y717" s="2">
        <v>39268</v>
      </c>
      <c r="Z717">
        <v>2.8769999999999998</v>
      </c>
      <c r="AA717" s="2">
        <v>39272</v>
      </c>
      <c r="AB717">
        <v>2.9590000000000001</v>
      </c>
      <c r="AC717" s="2">
        <v>39274</v>
      </c>
      <c r="AD717">
        <v>3.0579999999999998</v>
      </c>
      <c r="AE717" s="2">
        <v>39275</v>
      </c>
      <c r="AF717">
        <v>3.0950000000000002</v>
      </c>
    </row>
    <row r="718" spans="5:32" x14ac:dyDescent="0.25">
      <c r="E718" s="2">
        <v>39231</v>
      </c>
      <c r="F718">
        <v>2.512</v>
      </c>
      <c r="G718" s="2">
        <v>39274</v>
      </c>
      <c r="H718">
        <v>2.4350000000000001</v>
      </c>
      <c r="I718" s="2">
        <v>39272</v>
      </c>
      <c r="J718">
        <v>2.5510000000000002</v>
      </c>
      <c r="K718" s="2">
        <v>39269</v>
      </c>
      <c r="L718">
        <v>2.637</v>
      </c>
      <c r="M718" s="2">
        <v>39272</v>
      </c>
      <c r="N718">
        <v>2.722</v>
      </c>
      <c r="O718" s="2">
        <v>39273</v>
      </c>
      <c r="P718">
        <v>2.7480000000000002</v>
      </c>
      <c r="Q718" s="2">
        <v>39273</v>
      </c>
      <c r="R718">
        <v>2.7919999999999998</v>
      </c>
      <c r="S718" s="2">
        <v>39272</v>
      </c>
      <c r="T718">
        <v>2.819</v>
      </c>
      <c r="U718" s="2">
        <v>39269</v>
      </c>
      <c r="V718">
        <v>2.8220000000000001</v>
      </c>
      <c r="W718" s="2">
        <v>39224</v>
      </c>
      <c r="X718">
        <v>2.681</v>
      </c>
      <c r="Y718" s="2">
        <v>39269</v>
      </c>
      <c r="Z718">
        <v>2.8929999999999998</v>
      </c>
      <c r="AA718" s="2">
        <v>39273</v>
      </c>
      <c r="AB718">
        <v>2.9689999999999999</v>
      </c>
      <c r="AC718" s="2">
        <v>39275</v>
      </c>
      <c r="AD718">
        <v>3.0289999999999999</v>
      </c>
      <c r="AE718" s="2">
        <v>39276</v>
      </c>
      <c r="AF718">
        <v>3.097</v>
      </c>
    </row>
    <row r="719" spans="5:32" x14ac:dyDescent="0.25">
      <c r="E719" s="2">
        <v>39232</v>
      </c>
      <c r="F719">
        <v>2.585</v>
      </c>
      <c r="G719" s="2">
        <v>39275</v>
      </c>
      <c r="H719">
        <v>2.4939999999999998</v>
      </c>
      <c r="I719" s="2">
        <v>39273</v>
      </c>
      <c r="J719">
        <v>2.556</v>
      </c>
      <c r="K719" s="2">
        <v>39272</v>
      </c>
      <c r="L719">
        <v>2.6459999999999999</v>
      </c>
      <c r="M719" s="2">
        <v>39273</v>
      </c>
      <c r="N719">
        <v>2.7090000000000001</v>
      </c>
      <c r="O719" s="2">
        <v>39274</v>
      </c>
      <c r="P719">
        <v>2.7279999999999998</v>
      </c>
      <c r="Q719" s="2">
        <v>39274</v>
      </c>
      <c r="R719">
        <v>2.7570000000000001</v>
      </c>
      <c r="S719" s="2">
        <v>39273</v>
      </c>
      <c r="T719">
        <v>2.806</v>
      </c>
      <c r="U719" s="2">
        <v>39272</v>
      </c>
      <c r="V719">
        <v>2.8479999999999999</v>
      </c>
      <c r="W719" s="2">
        <v>39225</v>
      </c>
      <c r="X719">
        <v>2.69</v>
      </c>
      <c r="Y719" s="2">
        <v>39272</v>
      </c>
      <c r="Z719">
        <v>2.915</v>
      </c>
      <c r="AA719" s="2">
        <v>39274</v>
      </c>
      <c r="AB719">
        <v>2.9510000000000001</v>
      </c>
      <c r="AC719" s="2">
        <v>39276</v>
      </c>
      <c r="AD719">
        <v>3.0459999999999998</v>
      </c>
      <c r="AE719" s="2">
        <v>39279</v>
      </c>
      <c r="AF719">
        <v>3.0830000000000002</v>
      </c>
    </row>
    <row r="720" spans="5:32" x14ac:dyDescent="0.25">
      <c r="E720" s="2">
        <v>39233</v>
      </c>
      <c r="F720">
        <v>2.4529999999999998</v>
      </c>
      <c r="G720" s="2">
        <v>39276</v>
      </c>
      <c r="H720">
        <v>2.3810000000000002</v>
      </c>
      <c r="I720" s="2">
        <v>39274</v>
      </c>
      <c r="J720">
        <v>2.5840000000000001</v>
      </c>
      <c r="K720" s="2">
        <v>39273</v>
      </c>
      <c r="L720">
        <v>2.6589999999999998</v>
      </c>
      <c r="M720" s="2">
        <v>39274</v>
      </c>
      <c r="N720">
        <v>2.6890000000000001</v>
      </c>
      <c r="O720" s="2">
        <v>39275</v>
      </c>
      <c r="P720">
        <v>2.6840000000000002</v>
      </c>
      <c r="Q720" s="2">
        <v>39275</v>
      </c>
      <c r="R720">
        <v>2.7240000000000002</v>
      </c>
      <c r="S720" s="2">
        <v>39274</v>
      </c>
      <c r="T720">
        <v>2.7880000000000003</v>
      </c>
      <c r="U720" s="2">
        <v>39273</v>
      </c>
      <c r="V720">
        <v>2.8340000000000001</v>
      </c>
      <c r="W720" s="2">
        <v>39226</v>
      </c>
      <c r="X720">
        <v>2.6749999999999998</v>
      </c>
      <c r="Y720" s="2">
        <v>39273</v>
      </c>
      <c r="Z720">
        <v>2.9119999999999999</v>
      </c>
      <c r="AA720" s="2">
        <v>39275</v>
      </c>
      <c r="AB720">
        <v>2.9279999999999999</v>
      </c>
      <c r="AC720" s="2">
        <v>39279</v>
      </c>
      <c r="AD720">
        <v>3.0430000000000001</v>
      </c>
      <c r="AE720" s="2">
        <v>39280</v>
      </c>
      <c r="AF720">
        <v>3.097</v>
      </c>
    </row>
    <row r="721" spans="5:32" x14ac:dyDescent="0.25">
      <c r="E721" s="2">
        <v>39234</v>
      </c>
      <c r="F721">
        <v>2.524</v>
      </c>
      <c r="G721" s="2">
        <v>39279</v>
      </c>
      <c r="H721">
        <v>2.3250000000000002</v>
      </c>
      <c r="I721" s="2">
        <v>39275</v>
      </c>
      <c r="J721">
        <v>2.5390000000000001</v>
      </c>
      <c r="K721" s="2">
        <v>39274</v>
      </c>
      <c r="L721">
        <v>2.65</v>
      </c>
      <c r="M721" s="2">
        <v>39275</v>
      </c>
      <c r="N721">
        <v>2.6509999999999998</v>
      </c>
      <c r="O721" s="2">
        <v>39276</v>
      </c>
      <c r="P721">
        <v>2.722</v>
      </c>
      <c r="Q721" s="2">
        <v>39276</v>
      </c>
      <c r="R721">
        <v>2.7349999999999999</v>
      </c>
      <c r="S721" s="2">
        <v>39275</v>
      </c>
      <c r="T721">
        <v>2.762</v>
      </c>
      <c r="U721" s="2">
        <v>39274</v>
      </c>
      <c r="V721">
        <v>2.8209999999999997</v>
      </c>
      <c r="W721" s="2">
        <v>39227</v>
      </c>
      <c r="X721">
        <v>2.7480000000000002</v>
      </c>
      <c r="Y721" s="2">
        <v>39274</v>
      </c>
      <c r="Z721">
        <v>2.903</v>
      </c>
      <c r="AA721" s="2">
        <v>39276</v>
      </c>
      <c r="AB721">
        <v>2.9430000000000001</v>
      </c>
      <c r="AC721" s="2">
        <v>39280</v>
      </c>
      <c r="AD721">
        <v>3.0369999999999999</v>
      </c>
      <c r="AE721" s="2">
        <v>39281</v>
      </c>
      <c r="AF721">
        <v>3.0855000000000001</v>
      </c>
    </row>
    <row r="722" spans="5:32" x14ac:dyDescent="0.25">
      <c r="E722" s="2">
        <v>39237</v>
      </c>
      <c r="F722">
        <v>2.4790000000000001</v>
      </c>
      <c r="G722" s="2">
        <v>39280</v>
      </c>
      <c r="H722">
        <v>2.3719999999999999</v>
      </c>
      <c r="I722" s="2">
        <v>39276</v>
      </c>
      <c r="J722">
        <v>2.57</v>
      </c>
      <c r="K722" s="2">
        <v>39275</v>
      </c>
      <c r="L722">
        <v>2.617</v>
      </c>
      <c r="M722" s="2">
        <v>39276</v>
      </c>
      <c r="N722">
        <v>2.6790000000000003</v>
      </c>
      <c r="O722" s="2">
        <v>39279</v>
      </c>
      <c r="P722">
        <v>2.6720000000000002</v>
      </c>
      <c r="Q722" s="2">
        <v>39279</v>
      </c>
      <c r="R722">
        <v>2.6930000000000001</v>
      </c>
      <c r="S722" s="2">
        <v>39276</v>
      </c>
      <c r="T722">
        <v>2.7690000000000001</v>
      </c>
      <c r="U722" s="2">
        <v>39275</v>
      </c>
      <c r="V722">
        <v>2.7949999999999999</v>
      </c>
      <c r="W722" s="2">
        <v>39230</v>
      </c>
      <c r="X722">
        <v>2.73</v>
      </c>
      <c r="Y722" s="2">
        <v>39275</v>
      </c>
      <c r="Z722">
        <v>2.88</v>
      </c>
      <c r="AA722" s="2">
        <v>39279</v>
      </c>
      <c r="AB722">
        <v>2.9420000000000002</v>
      </c>
      <c r="AC722" s="2">
        <v>39281</v>
      </c>
      <c r="AD722">
        <v>3.032</v>
      </c>
      <c r="AE722" s="2">
        <v>39282</v>
      </c>
      <c r="AF722">
        <v>3.1110000000000002</v>
      </c>
    </row>
    <row r="723" spans="5:32" x14ac:dyDescent="0.25">
      <c r="E723" s="2">
        <v>39238</v>
      </c>
      <c r="F723">
        <v>2.524</v>
      </c>
      <c r="G723" s="2">
        <v>39281</v>
      </c>
      <c r="H723">
        <v>2.3250000000000002</v>
      </c>
      <c r="I723" s="2">
        <v>39279</v>
      </c>
      <c r="J723">
        <v>2.492</v>
      </c>
      <c r="K723" s="2">
        <v>39276</v>
      </c>
      <c r="L723">
        <v>2.633</v>
      </c>
      <c r="M723" s="2">
        <v>39279</v>
      </c>
      <c r="N723">
        <v>2.6240000000000001</v>
      </c>
      <c r="O723" s="2">
        <v>39280</v>
      </c>
      <c r="P723">
        <v>2.6480000000000001</v>
      </c>
      <c r="Q723" s="2">
        <v>39280</v>
      </c>
      <c r="R723">
        <v>2.6909999999999998</v>
      </c>
      <c r="S723" s="2">
        <v>39279</v>
      </c>
      <c r="T723">
        <v>2.7370000000000001</v>
      </c>
      <c r="U723" s="2">
        <v>39276</v>
      </c>
      <c r="V723">
        <v>2.8050000000000002</v>
      </c>
      <c r="W723" s="2">
        <v>39231</v>
      </c>
      <c r="X723">
        <v>2.7349999999999999</v>
      </c>
      <c r="Y723" s="2">
        <v>39276</v>
      </c>
      <c r="Z723">
        <v>2.8919999999999999</v>
      </c>
      <c r="AA723" s="2">
        <v>39280</v>
      </c>
      <c r="AB723">
        <v>2.9119999999999999</v>
      </c>
      <c r="AC723" s="2">
        <v>39282</v>
      </c>
      <c r="AD723">
        <v>3.0510000000000002</v>
      </c>
      <c r="AE723" s="2">
        <v>39283</v>
      </c>
      <c r="AF723">
        <v>3.1124999999999998</v>
      </c>
    </row>
    <row r="724" spans="5:32" x14ac:dyDescent="0.25">
      <c r="E724" s="2">
        <v>39239</v>
      </c>
      <c r="F724">
        <v>2.472</v>
      </c>
      <c r="G724" s="2">
        <v>39282</v>
      </c>
      <c r="H724">
        <v>2.3374999999999999</v>
      </c>
      <c r="I724" s="2">
        <v>39280</v>
      </c>
      <c r="J724">
        <v>2.4990000000000001</v>
      </c>
      <c r="K724" s="2">
        <v>39279</v>
      </c>
      <c r="L724">
        <v>2.6059999999999999</v>
      </c>
      <c r="M724" s="2">
        <v>39280</v>
      </c>
      <c r="N724">
        <v>2.6259999999999999</v>
      </c>
      <c r="O724" s="2">
        <v>39281</v>
      </c>
      <c r="P724">
        <v>2.6419999999999999</v>
      </c>
      <c r="Q724" s="2">
        <v>39281</v>
      </c>
      <c r="R724">
        <v>2.6989999999999998</v>
      </c>
      <c r="S724" s="2">
        <v>39280</v>
      </c>
      <c r="T724">
        <v>2.7229999999999999</v>
      </c>
      <c r="U724" s="2">
        <v>39279</v>
      </c>
      <c r="V724">
        <v>2.7749999999999999</v>
      </c>
      <c r="W724" s="2">
        <v>39232</v>
      </c>
      <c r="X724">
        <v>2.7330000000000001</v>
      </c>
      <c r="Y724" s="2">
        <v>39279</v>
      </c>
      <c r="Z724">
        <v>2.879</v>
      </c>
      <c r="AA724" s="2">
        <v>39281</v>
      </c>
      <c r="AB724">
        <v>2.9079999999999999</v>
      </c>
      <c r="AC724" s="2">
        <v>39283</v>
      </c>
      <c r="AD724">
        <v>3.0670000000000002</v>
      </c>
      <c r="AE724" s="2">
        <v>39286</v>
      </c>
      <c r="AF724">
        <v>3.0859999999999999</v>
      </c>
    </row>
    <row r="725" spans="5:32" x14ac:dyDescent="0.25">
      <c r="E725" s="2">
        <v>39240</v>
      </c>
      <c r="F725">
        <v>2.5140000000000002</v>
      </c>
      <c r="G725" s="2">
        <v>39283</v>
      </c>
      <c r="H725">
        <v>2.3849999999999998</v>
      </c>
      <c r="I725" s="2">
        <v>39281</v>
      </c>
      <c r="J725">
        <v>2.4569999999999999</v>
      </c>
      <c r="K725" s="2">
        <v>39280</v>
      </c>
      <c r="L725">
        <v>2.593</v>
      </c>
      <c r="M725" s="2">
        <v>39281</v>
      </c>
      <c r="N725">
        <v>2.61</v>
      </c>
      <c r="O725" s="2">
        <v>39282</v>
      </c>
      <c r="P725">
        <v>2.6644999999999999</v>
      </c>
      <c r="Q725" s="2">
        <v>39282</v>
      </c>
      <c r="R725">
        <v>2.6850000000000001</v>
      </c>
      <c r="S725" s="2">
        <v>39281</v>
      </c>
      <c r="T725">
        <v>2.7225000000000001</v>
      </c>
      <c r="U725" s="2">
        <v>39280</v>
      </c>
      <c r="V725">
        <v>2.754</v>
      </c>
      <c r="W725" s="2">
        <v>39233</v>
      </c>
      <c r="X725">
        <v>2.7240000000000002</v>
      </c>
      <c r="Y725" s="2">
        <v>39280</v>
      </c>
      <c r="Z725">
        <v>2.8639999999999999</v>
      </c>
      <c r="AA725" s="2">
        <v>39282</v>
      </c>
      <c r="AB725">
        <v>2.923</v>
      </c>
      <c r="AC725" s="2">
        <v>39286</v>
      </c>
      <c r="AD725">
        <v>3.0489999999999999</v>
      </c>
      <c r="AE725" s="2">
        <v>39287</v>
      </c>
      <c r="AF725">
        <v>3.117</v>
      </c>
    </row>
    <row r="726" spans="5:32" x14ac:dyDescent="0.25">
      <c r="E726" s="2">
        <v>39241</v>
      </c>
      <c r="F726">
        <v>2.5030000000000001</v>
      </c>
      <c r="G726" s="2">
        <v>39286</v>
      </c>
      <c r="H726">
        <v>2.2669999999999999</v>
      </c>
      <c r="I726" s="2">
        <v>39282</v>
      </c>
      <c r="J726">
        <v>2.4790000000000001</v>
      </c>
      <c r="K726" s="2">
        <v>39281</v>
      </c>
      <c r="L726">
        <v>2.5484999999999998</v>
      </c>
      <c r="M726" s="2">
        <v>39282</v>
      </c>
      <c r="N726">
        <v>2.63</v>
      </c>
      <c r="O726" s="2">
        <v>39283</v>
      </c>
      <c r="P726">
        <v>2.6684999999999999</v>
      </c>
      <c r="Q726" s="2">
        <v>39283</v>
      </c>
      <c r="R726">
        <v>2.706</v>
      </c>
      <c r="S726" s="2">
        <v>39282</v>
      </c>
      <c r="T726">
        <v>2.7335000000000003</v>
      </c>
      <c r="U726" s="2">
        <v>39281</v>
      </c>
      <c r="V726">
        <v>2.766</v>
      </c>
      <c r="W726" s="2">
        <v>39234</v>
      </c>
      <c r="X726">
        <v>2.7519999999999998</v>
      </c>
      <c r="Y726" s="2">
        <v>39281</v>
      </c>
      <c r="Z726">
        <v>2.839</v>
      </c>
      <c r="AA726" s="2">
        <v>39283</v>
      </c>
      <c r="AB726">
        <v>2.94</v>
      </c>
      <c r="AC726" s="2">
        <v>39287</v>
      </c>
      <c r="AD726">
        <v>3.03</v>
      </c>
      <c r="AE726" s="2">
        <v>39288</v>
      </c>
      <c r="AF726">
        <v>3.125</v>
      </c>
    </row>
    <row r="727" spans="5:32" x14ac:dyDescent="0.25">
      <c r="E727" s="2">
        <v>39244</v>
      </c>
      <c r="F727">
        <v>2.4820000000000002</v>
      </c>
      <c r="G727" s="2">
        <v>39287</v>
      </c>
      <c r="H727">
        <v>2.218</v>
      </c>
      <c r="I727" s="2">
        <v>39283</v>
      </c>
      <c r="J727">
        <v>2.4859999999999998</v>
      </c>
      <c r="K727" s="2">
        <v>39282</v>
      </c>
      <c r="L727">
        <v>2.5830000000000002</v>
      </c>
      <c r="M727" s="2">
        <v>39283</v>
      </c>
      <c r="N727">
        <v>2.641</v>
      </c>
      <c r="O727" s="2">
        <v>39286</v>
      </c>
      <c r="P727">
        <v>2.633</v>
      </c>
      <c r="Q727" s="2">
        <v>39286</v>
      </c>
      <c r="R727">
        <v>2.6749999999999998</v>
      </c>
      <c r="S727" s="2">
        <v>39283</v>
      </c>
      <c r="T727">
        <v>2.7389999999999999</v>
      </c>
      <c r="U727" s="2">
        <v>39282</v>
      </c>
      <c r="V727">
        <v>2.7669999999999999</v>
      </c>
      <c r="W727" s="2">
        <v>39237</v>
      </c>
      <c r="X727">
        <v>2.7410000000000001</v>
      </c>
      <c r="Y727" s="2">
        <v>39282</v>
      </c>
      <c r="Z727">
        <v>2.859</v>
      </c>
      <c r="AA727" s="2">
        <v>39286</v>
      </c>
      <c r="AB727">
        <v>2.9039999999999999</v>
      </c>
      <c r="AC727" s="2">
        <v>39288</v>
      </c>
      <c r="AD727">
        <v>3.1349999999999998</v>
      </c>
      <c r="AE727" s="2">
        <v>39289</v>
      </c>
      <c r="AF727">
        <v>3.1105</v>
      </c>
    </row>
    <row r="728" spans="5:32" x14ac:dyDescent="0.25">
      <c r="E728" s="2">
        <v>39245</v>
      </c>
      <c r="F728">
        <v>2.3810000000000002</v>
      </c>
      <c r="G728" s="2">
        <v>39288</v>
      </c>
      <c r="H728">
        <v>2.226</v>
      </c>
      <c r="I728" s="2">
        <v>39286</v>
      </c>
      <c r="J728">
        <v>2.41</v>
      </c>
      <c r="K728" s="2">
        <v>39283</v>
      </c>
      <c r="L728">
        <v>2.61</v>
      </c>
      <c r="M728" s="2">
        <v>39286</v>
      </c>
      <c r="N728">
        <v>2.5910000000000002</v>
      </c>
      <c r="O728" s="2">
        <v>39287</v>
      </c>
      <c r="P728">
        <v>2.6419999999999999</v>
      </c>
      <c r="Q728" s="2">
        <v>39287</v>
      </c>
      <c r="R728">
        <v>2.66</v>
      </c>
      <c r="S728" s="2">
        <v>39286</v>
      </c>
      <c r="T728">
        <v>2.7090000000000001</v>
      </c>
      <c r="U728" s="2">
        <v>39283</v>
      </c>
      <c r="V728">
        <v>2.7800000000000002</v>
      </c>
      <c r="W728" s="2">
        <v>39238</v>
      </c>
      <c r="X728">
        <v>2.7629999999999999</v>
      </c>
      <c r="Y728" s="2">
        <v>39283</v>
      </c>
      <c r="Z728">
        <v>2.875</v>
      </c>
      <c r="AA728" s="2">
        <v>39287</v>
      </c>
      <c r="AB728">
        <v>2.8679999999999999</v>
      </c>
      <c r="AC728" s="2">
        <v>39289</v>
      </c>
      <c r="AD728">
        <v>3.07</v>
      </c>
      <c r="AE728" s="2">
        <v>39290</v>
      </c>
      <c r="AF728">
        <v>3.1669999999999998</v>
      </c>
    </row>
    <row r="729" spans="5:32" x14ac:dyDescent="0.25">
      <c r="E729" s="2">
        <v>39246</v>
      </c>
      <c r="F729">
        <v>2.4550000000000001</v>
      </c>
      <c r="G729" s="2">
        <v>39289</v>
      </c>
      <c r="H729">
        <v>2.1869999999999998</v>
      </c>
      <c r="I729" s="2">
        <v>39287</v>
      </c>
      <c r="J729">
        <v>2.355</v>
      </c>
      <c r="K729" s="2">
        <v>39286</v>
      </c>
      <c r="L729">
        <v>2.4925000000000002</v>
      </c>
      <c r="M729" s="2">
        <v>39287</v>
      </c>
      <c r="N729">
        <v>2.577</v>
      </c>
      <c r="O729" s="2">
        <v>39288</v>
      </c>
      <c r="P729">
        <v>2.589</v>
      </c>
      <c r="Q729" s="2">
        <v>39288</v>
      </c>
      <c r="R729">
        <v>2.6230000000000002</v>
      </c>
      <c r="S729" s="2">
        <v>39287</v>
      </c>
      <c r="T729">
        <v>2.7149999999999999</v>
      </c>
      <c r="U729" s="2">
        <v>39286</v>
      </c>
      <c r="V729">
        <v>2.7534999999999998</v>
      </c>
      <c r="W729" s="2">
        <v>39239</v>
      </c>
      <c r="X729">
        <v>2.7560000000000002</v>
      </c>
      <c r="Y729" s="2">
        <v>39286</v>
      </c>
      <c r="Z729">
        <v>2.8420000000000001</v>
      </c>
      <c r="AA729" s="2">
        <v>39288</v>
      </c>
      <c r="AB729">
        <v>2.9205000000000001</v>
      </c>
      <c r="AC729" s="2">
        <v>39290</v>
      </c>
      <c r="AD729">
        <v>3.0865</v>
      </c>
      <c r="AE729" s="2">
        <v>39293</v>
      </c>
      <c r="AF729">
        <v>3.1739999999999999</v>
      </c>
    </row>
    <row r="730" spans="5:32" x14ac:dyDescent="0.25">
      <c r="E730" s="2">
        <v>39247</v>
      </c>
      <c r="F730">
        <v>2.39</v>
      </c>
      <c r="G730" s="2">
        <v>39290</v>
      </c>
      <c r="H730">
        <v>2.2065000000000001</v>
      </c>
      <c r="I730" s="2">
        <v>39288</v>
      </c>
      <c r="J730">
        <v>2.3609999999999998</v>
      </c>
      <c r="K730" s="2">
        <v>39287</v>
      </c>
      <c r="L730">
        <v>2.4900000000000002</v>
      </c>
      <c r="M730" s="2">
        <v>39288</v>
      </c>
      <c r="N730">
        <v>2.5449999999999999</v>
      </c>
      <c r="O730" s="2">
        <v>39289</v>
      </c>
      <c r="P730">
        <v>2.585</v>
      </c>
      <c r="Q730" s="2">
        <v>39289</v>
      </c>
      <c r="R730">
        <v>2.641</v>
      </c>
      <c r="S730" s="2">
        <v>39288</v>
      </c>
      <c r="T730">
        <v>2.6790000000000003</v>
      </c>
      <c r="U730" s="2">
        <v>39287</v>
      </c>
      <c r="V730">
        <v>2.746</v>
      </c>
      <c r="W730" s="2">
        <v>39240</v>
      </c>
      <c r="X730">
        <v>2.7679999999999998</v>
      </c>
      <c r="Y730" s="2">
        <v>39287</v>
      </c>
      <c r="Z730">
        <v>2.8239999999999998</v>
      </c>
      <c r="AA730" s="2">
        <v>39289</v>
      </c>
      <c r="AB730">
        <v>2.9370000000000003</v>
      </c>
      <c r="AC730" s="2">
        <v>39293</v>
      </c>
      <c r="AD730">
        <v>3.1204999999999998</v>
      </c>
      <c r="AE730" s="2">
        <v>39294</v>
      </c>
      <c r="AF730">
        <v>3.1844999999999999</v>
      </c>
    </row>
    <row r="731" spans="5:32" x14ac:dyDescent="0.25">
      <c r="E731" s="2">
        <v>39248</v>
      </c>
      <c r="F731">
        <v>2.3529999999999998</v>
      </c>
      <c r="G731" s="2">
        <v>39293</v>
      </c>
      <c r="H731">
        <v>2.2124999999999999</v>
      </c>
      <c r="I731" s="2">
        <v>39289</v>
      </c>
      <c r="J731">
        <v>2.367</v>
      </c>
      <c r="K731" s="2">
        <v>39288</v>
      </c>
      <c r="L731">
        <v>2.5004999999999997</v>
      </c>
      <c r="M731" s="2">
        <v>39289</v>
      </c>
      <c r="N731">
        <v>2.5409999999999999</v>
      </c>
      <c r="O731" s="2">
        <v>39290</v>
      </c>
      <c r="P731">
        <v>2.625</v>
      </c>
      <c r="Q731" s="2">
        <v>39290</v>
      </c>
      <c r="R731">
        <v>2.6764999999999999</v>
      </c>
      <c r="S731" s="2">
        <v>39289</v>
      </c>
      <c r="T731">
        <v>2.6840000000000002</v>
      </c>
      <c r="U731" s="2">
        <v>39288</v>
      </c>
      <c r="V731">
        <v>2.7189999999999999</v>
      </c>
      <c r="W731" s="2">
        <v>39241</v>
      </c>
      <c r="X731">
        <v>2.8330000000000002</v>
      </c>
      <c r="Y731" s="2">
        <v>39288</v>
      </c>
      <c r="Z731">
        <v>2.8505000000000003</v>
      </c>
      <c r="AA731" s="2">
        <v>39290</v>
      </c>
      <c r="AB731">
        <v>2.9550000000000001</v>
      </c>
      <c r="AC731" s="2">
        <v>39294</v>
      </c>
      <c r="AD731">
        <v>3.1065</v>
      </c>
      <c r="AE731" s="2">
        <v>39295</v>
      </c>
      <c r="AF731">
        <v>3.17</v>
      </c>
    </row>
    <row r="732" spans="5:32" x14ac:dyDescent="0.25">
      <c r="E732" s="2">
        <v>39251</v>
      </c>
      <c r="F732">
        <v>2.37</v>
      </c>
      <c r="G732" s="2">
        <v>39294</v>
      </c>
      <c r="H732">
        <v>2.2229999999999999</v>
      </c>
      <c r="I732" s="2">
        <v>39290</v>
      </c>
      <c r="J732">
        <v>2.3759999999999999</v>
      </c>
      <c r="K732" s="2">
        <v>39289</v>
      </c>
      <c r="L732">
        <v>2.4864999999999999</v>
      </c>
      <c r="M732" s="2">
        <v>39290</v>
      </c>
      <c r="N732">
        <v>2.57</v>
      </c>
      <c r="O732" s="2">
        <v>39293</v>
      </c>
      <c r="P732">
        <v>2.6480000000000001</v>
      </c>
      <c r="Q732" s="2">
        <v>39293</v>
      </c>
      <c r="R732">
        <v>2.6974999999999998</v>
      </c>
      <c r="S732" s="2">
        <v>39290</v>
      </c>
      <c r="T732">
        <v>2.7324999999999999</v>
      </c>
      <c r="U732" s="2">
        <v>39289</v>
      </c>
      <c r="V732">
        <v>2.7454999999999998</v>
      </c>
      <c r="W732" s="2">
        <v>39244</v>
      </c>
      <c r="X732">
        <v>2.8780000000000001</v>
      </c>
      <c r="Y732" s="2">
        <v>39289</v>
      </c>
      <c r="Z732">
        <v>2.8439999999999999</v>
      </c>
      <c r="AA732" s="2">
        <v>39293</v>
      </c>
      <c r="AB732">
        <v>2.968</v>
      </c>
      <c r="AC732" s="2">
        <v>39295</v>
      </c>
      <c r="AD732">
        <v>3.1455000000000002</v>
      </c>
      <c r="AE732" s="2">
        <v>39296</v>
      </c>
      <c r="AF732">
        <v>3.1785000000000001</v>
      </c>
    </row>
    <row r="733" spans="5:32" x14ac:dyDescent="0.25">
      <c r="E733" s="2">
        <v>39252</v>
      </c>
      <c r="F733">
        <v>2.327</v>
      </c>
      <c r="G733" s="2">
        <v>39295</v>
      </c>
      <c r="H733">
        <v>2.2275</v>
      </c>
      <c r="I733" s="2">
        <v>39293</v>
      </c>
      <c r="J733">
        <v>2.3679999999999999</v>
      </c>
      <c r="K733" s="2">
        <v>39290</v>
      </c>
      <c r="L733">
        <v>2.5289999999999999</v>
      </c>
      <c r="M733" s="2">
        <v>39293</v>
      </c>
      <c r="N733">
        <v>2.5869999999999997</v>
      </c>
      <c r="O733" s="2">
        <v>39294</v>
      </c>
      <c r="P733">
        <v>2.6429999999999998</v>
      </c>
      <c r="Q733" s="2">
        <v>39294</v>
      </c>
      <c r="R733">
        <v>2.6760000000000002</v>
      </c>
      <c r="S733" s="2">
        <v>39293</v>
      </c>
      <c r="T733">
        <v>2.7645</v>
      </c>
      <c r="U733" s="2">
        <v>39290</v>
      </c>
      <c r="V733">
        <v>2.7880000000000003</v>
      </c>
      <c r="W733" s="2">
        <v>39245</v>
      </c>
      <c r="X733">
        <v>2.843</v>
      </c>
      <c r="Y733" s="2">
        <v>39290</v>
      </c>
      <c r="Z733">
        <v>2.8980000000000001</v>
      </c>
      <c r="AA733" s="2">
        <v>39294</v>
      </c>
      <c r="AB733">
        <v>2.9660000000000002</v>
      </c>
      <c r="AC733" s="2">
        <v>39296</v>
      </c>
      <c r="AD733">
        <v>3.0954999999999999</v>
      </c>
      <c r="AE733" s="2">
        <v>39297</v>
      </c>
      <c r="AF733">
        <v>3.1549999999999998</v>
      </c>
    </row>
    <row r="734" spans="5:32" x14ac:dyDescent="0.25">
      <c r="E734" s="2">
        <v>39253</v>
      </c>
      <c r="F734">
        <v>2.3220000000000001</v>
      </c>
      <c r="G734" s="2">
        <v>39296</v>
      </c>
      <c r="H734">
        <v>2.1734999999999998</v>
      </c>
      <c r="I734" s="2">
        <v>39294</v>
      </c>
      <c r="J734">
        <v>2.3449999999999998</v>
      </c>
      <c r="K734" s="2">
        <v>39293</v>
      </c>
      <c r="L734">
        <v>2.4935</v>
      </c>
      <c r="M734" s="2">
        <v>39294</v>
      </c>
      <c r="N734">
        <v>2.5659999999999998</v>
      </c>
      <c r="O734" s="2">
        <v>39295</v>
      </c>
      <c r="P734">
        <v>2.6475</v>
      </c>
      <c r="Q734" s="2">
        <v>39295</v>
      </c>
      <c r="R734">
        <v>2.7</v>
      </c>
      <c r="S734" s="2">
        <v>39294</v>
      </c>
      <c r="T734">
        <v>2.7389999999999999</v>
      </c>
      <c r="U734" s="2">
        <v>39293</v>
      </c>
      <c r="V734">
        <v>2.8140000000000001</v>
      </c>
      <c r="W734" s="2">
        <v>39246</v>
      </c>
      <c r="X734">
        <v>2.879</v>
      </c>
      <c r="Y734" s="2">
        <v>39293</v>
      </c>
      <c r="Z734">
        <v>2.9159999999999999</v>
      </c>
      <c r="AA734" s="2">
        <v>39295</v>
      </c>
      <c r="AB734">
        <v>3.02</v>
      </c>
      <c r="AC734" s="2">
        <v>39297</v>
      </c>
      <c r="AD734">
        <v>3.0609999999999999</v>
      </c>
      <c r="AE734" s="2">
        <v>39300</v>
      </c>
      <c r="AF734">
        <v>3.1154999999999999</v>
      </c>
    </row>
    <row r="735" spans="5:32" x14ac:dyDescent="0.25">
      <c r="E735" s="2">
        <v>39254</v>
      </c>
      <c r="F735">
        <v>2.25</v>
      </c>
      <c r="G735" s="2">
        <v>39297</v>
      </c>
      <c r="H735">
        <v>2.1749999999999998</v>
      </c>
      <c r="I735" s="2">
        <v>39295</v>
      </c>
      <c r="J735">
        <v>2.3725000000000001</v>
      </c>
      <c r="K735" s="2">
        <v>39294</v>
      </c>
      <c r="L735">
        <v>2.4950000000000001</v>
      </c>
      <c r="M735" s="2">
        <v>39295</v>
      </c>
      <c r="N735">
        <v>2.5920000000000001</v>
      </c>
      <c r="O735" s="2">
        <v>39296</v>
      </c>
      <c r="P735">
        <v>2.6185</v>
      </c>
      <c r="Q735" s="2">
        <v>39296</v>
      </c>
      <c r="R735">
        <v>2.6959999999999997</v>
      </c>
      <c r="S735" s="2">
        <v>39295</v>
      </c>
      <c r="T735">
        <v>2.7589999999999999</v>
      </c>
      <c r="U735" s="2">
        <v>39294</v>
      </c>
      <c r="V735">
        <v>2.7960000000000003</v>
      </c>
      <c r="W735" s="2">
        <v>39247</v>
      </c>
      <c r="X735">
        <v>2.9060000000000001</v>
      </c>
      <c r="Y735" s="2">
        <v>39294</v>
      </c>
      <c r="Z735">
        <v>2.9079999999999999</v>
      </c>
      <c r="AA735" s="2">
        <v>39296</v>
      </c>
      <c r="AB735">
        <v>2.9910000000000001</v>
      </c>
      <c r="AC735" s="2">
        <v>39300</v>
      </c>
      <c r="AD735">
        <v>3.0525000000000002</v>
      </c>
      <c r="AE735" s="2">
        <v>39301</v>
      </c>
      <c r="AF735">
        <v>3.1164999999999998</v>
      </c>
    </row>
    <row r="736" spans="5:32" x14ac:dyDescent="0.25">
      <c r="E736" s="2">
        <v>39255</v>
      </c>
      <c r="F736">
        <v>2.468</v>
      </c>
      <c r="G736" s="2">
        <v>39300</v>
      </c>
      <c r="H736">
        <v>2.15</v>
      </c>
      <c r="I736" s="2">
        <v>39296</v>
      </c>
      <c r="J736">
        <v>2.3580000000000001</v>
      </c>
      <c r="K736" s="2">
        <v>39295</v>
      </c>
      <c r="L736">
        <v>2.516</v>
      </c>
      <c r="M736" s="2">
        <v>39296</v>
      </c>
      <c r="N736">
        <v>2.5869999999999997</v>
      </c>
      <c r="O736" s="2">
        <v>39297</v>
      </c>
      <c r="P736">
        <v>2.5874999999999999</v>
      </c>
      <c r="Q736" s="2">
        <v>39297</v>
      </c>
      <c r="R736">
        <v>2.6539999999999999</v>
      </c>
      <c r="S736" s="2">
        <v>39296</v>
      </c>
      <c r="T736">
        <v>2.7235</v>
      </c>
      <c r="U736" s="2">
        <v>39295</v>
      </c>
      <c r="V736">
        <v>2.8170000000000002</v>
      </c>
      <c r="W736" s="2">
        <v>39248</v>
      </c>
      <c r="X736">
        <v>2.9009999999999998</v>
      </c>
      <c r="Y736" s="2">
        <v>39295</v>
      </c>
      <c r="Z736">
        <v>2.9420000000000002</v>
      </c>
      <c r="AA736" s="2">
        <v>39297</v>
      </c>
      <c r="AB736">
        <v>2.9529999999999998</v>
      </c>
      <c r="AC736" s="2">
        <v>39301</v>
      </c>
      <c r="AD736">
        <v>3.05</v>
      </c>
      <c r="AE736" s="2">
        <v>39302</v>
      </c>
      <c r="AF736">
        <v>3.15</v>
      </c>
    </row>
    <row r="737" spans="5:32" x14ac:dyDescent="0.25">
      <c r="E737" s="2">
        <v>39258</v>
      </c>
      <c r="F737">
        <v>2.3290000000000002</v>
      </c>
      <c r="G737" s="2">
        <v>39301</v>
      </c>
      <c r="H737">
        <v>2.0939999999999999</v>
      </c>
      <c r="I737" s="2">
        <v>39297</v>
      </c>
      <c r="J737">
        <v>2.3180000000000001</v>
      </c>
      <c r="K737" s="2">
        <v>39296</v>
      </c>
      <c r="L737">
        <v>2.4864999999999999</v>
      </c>
      <c r="M737" s="2">
        <v>39297</v>
      </c>
      <c r="N737">
        <v>2.5249999999999999</v>
      </c>
      <c r="O737" s="2">
        <v>39300</v>
      </c>
      <c r="P737">
        <v>2.5760000000000001</v>
      </c>
      <c r="Q737" s="2">
        <v>39300</v>
      </c>
      <c r="R737">
        <v>2.64</v>
      </c>
      <c r="S737" s="2">
        <v>39297</v>
      </c>
      <c r="T737">
        <v>2.6905000000000001</v>
      </c>
      <c r="U737" s="2">
        <v>39296</v>
      </c>
      <c r="V737">
        <v>2.7800000000000002</v>
      </c>
      <c r="W737" s="2">
        <v>39251</v>
      </c>
      <c r="X737">
        <v>2.8519999999999999</v>
      </c>
      <c r="Y737" s="2">
        <v>39296</v>
      </c>
      <c r="Z737">
        <v>2.9249999999999998</v>
      </c>
      <c r="AA737" s="2">
        <v>39300</v>
      </c>
      <c r="AB737">
        <v>2.948</v>
      </c>
      <c r="AC737" s="2">
        <v>39302</v>
      </c>
      <c r="AD737">
        <v>3.06</v>
      </c>
      <c r="AE737" s="2">
        <v>39303</v>
      </c>
      <c r="AF737">
        <v>3.129</v>
      </c>
    </row>
    <row r="738" spans="5:32" x14ac:dyDescent="0.25">
      <c r="E738" s="2">
        <v>39259</v>
      </c>
      <c r="F738">
        <v>2.2029999999999998</v>
      </c>
      <c r="G738" s="2">
        <v>39302</v>
      </c>
      <c r="H738">
        <v>2.0680000000000001</v>
      </c>
      <c r="I738" s="2">
        <v>39300</v>
      </c>
      <c r="J738">
        <v>2.2989999999999999</v>
      </c>
      <c r="K738" s="2">
        <v>39297</v>
      </c>
      <c r="L738">
        <v>2.4689999999999999</v>
      </c>
      <c r="M738" s="2">
        <v>39300</v>
      </c>
      <c r="N738">
        <v>2.5369999999999999</v>
      </c>
      <c r="O738" s="2">
        <v>39301</v>
      </c>
      <c r="P738">
        <v>2.524</v>
      </c>
      <c r="Q738" s="2">
        <v>39301</v>
      </c>
      <c r="R738">
        <v>2.6065</v>
      </c>
      <c r="S738" s="2">
        <v>39300</v>
      </c>
      <c r="T738">
        <v>2.68</v>
      </c>
      <c r="U738" s="2">
        <v>39297</v>
      </c>
      <c r="V738">
        <v>2.7465000000000002</v>
      </c>
      <c r="W738" s="2">
        <v>39252</v>
      </c>
      <c r="X738">
        <v>2.8369999999999997</v>
      </c>
      <c r="Y738" s="2">
        <v>39297</v>
      </c>
      <c r="Z738">
        <v>2.8620000000000001</v>
      </c>
      <c r="AA738" s="2">
        <v>39301</v>
      </c>
      <c r="AB738">
        <v>2.899</v>
      </c>
      <c r="AC738" s="2">
        <v>39303</v>
      </c>
      <c r="AD738">
        <v>3.0274999999999999</v>
      </c>
      <c r="AE738" s="2">
        <v>39304</v>
      </c>
      <c r="AF738">
        <v>3.1680000000000001</v>
      </c>
    </row>
    <row r="739" spans="5:32" x14ac:dyDescent="0.25">
      <c r="E739" s="2">
        <v>39260</v>
      </c>
      <c r="F739">
        <v>2.355</v>
      </c>
      <c r="G739" s="2">
        <v>39303</v>
      </c>
      <c r="H739">
        <v>2.0434999999999999</v>
      </c>
      <c r="I739" s="2">
        <v>39301</v>
      </c>
      <c r="J739">
        <v>2.2385000000000002</v>
      </c>
      <c r="K739" s="2">
        <v>39300</v>
      </c>
      <c r="L739">
        <v>2.42</v>
      </c>
      <c r="M739" s="2">
        <v>39301</v>
      </c>
      <c r="N739">
        <v>2.48</v>
      </c>
      <c r="O739" s="2">
        <v>39302</v>
      </c>
      <c r="P739">
        <v>2.5680000000000001</v>
      </c>
      <c r="Q739" s="2">
        <v>39302</v>
      </c>
      <c r="R739">
        <v>2.6284999999999998</v>
      </c>
      <c r="S739" s="2">
        <v>39301</v>
      </c>
      <c r="T739">
        <v>2.6310000000000002</v>
      </c>
      <c r="U739" s="2">
        <v>39300</v>
      </c>
      <c r="V739">
        <v>2.7560000000000002</v>
      </c>
      <c r="W739" s="2">
        <v>39253</v>
      </c>
      <c r="X739">
        <v>2.8289999999999997</v>
      </c>
      <c r="Y739" s="2">
        <v>39300</v>
      </c>
      <c r="Z739">
        <v>2.8719999999999999</v>
      </c>
      <c r="AA739" s="2">
        <v>39302</v>
      </c>
      <c r="AB739">
        <v>2.9039999999999999</v>
      </c>
      <c r="AC739" s="2">
        <v>39304</v>
      </c>
      <c r="AD739">
        <v>3.0914999999999999</v>
      </c>
      <c r="AE739" s="2">
        <v>39307</v>
      </c>
      <c r="AF739">
        <v>3.1720000000000002</v>
      </c>
    </row>
    <row r="740" spans="5:32" x14ac:dyDescent="0.25">
      <c r="E740" s="2">
        <v>39261</v>
      </c>
      <c r="F740">
        <v>2.2730000000000001</v>
      </c>
      <c r="G740" s="2">
        <v>39304</v>
      </c>
      <c r="H740">
        <v>2.0514999999999999</v>
      </c>
      <c r="I740" s="2">
        <v>39302</v>
      </c>
      <c r="J740">
        <v>2.2565</v>
      </c>
      <c r="K740" s="2">
        <v>39301</v>
      </c>
      <c r="L740">
        <v>2.3815</v>
      </c>
      <c r="M740" s="2">
        <v>39302</v>
      </c>
      <c r="N740">
        <v>2.512</v>
      </c>
      <c r="O740" s="2">
        <v>39303</v>
      </c>
      <c r="P740">
        <v>2.5255000000000001</v>
      </c>
      <c r="Q740" s="2">
        <v>39303</v>
      </c>
      <c r="R740">
        <v>2.6120000000000001</v>
      </c>
      <c r="S740" s="2">
        <v>39302</v>
      </c>
      <c r="T740">
        <v>2.6755</v>
      </c>
      <c r="U740" s="2">
        <v>39301</v>
      </c>
      <c r="V740">
        <v>2.6949999999999998</v>
      </c>
      <c r="W740" s="2">
        <v>39254</v>
      </c>
      <c r="X740">
        <v>2.8330000000000002</v>
      </c>
      <c r="Y740" s="2">
        <v>39301</v>
      </c>
      <c r="Z740">
        <v>2.823</v>
      </c>
      <c r="AA740" s="2">
        <v>39303</v>
      </c>
      <c r="AB740">
        <v>2.9020000000000001</v>
      </c>
      <c r="AC740" s="2">
        <v>39307</v>
      </c>
      <c r="AD740">
        <v>3.0844999999999998</v>
      </c>
      <c r="AE740" s="2">
        <v>39308</v>
      </c>
      <c r="AF740">
        <v>3.1284999999999998</v>
      </c>
    </row>
    <row r="741" spans="5:32" x14ac:dyDescent="0.25">
      <c r="E741" s="2">
        <v>39262</v>
      </c>
      <c r="F741">
        <v>2.302</v>
      </c>
      <c r="G741" s="2">
        <v>39307</v>
      </c>
      <c r="H741">
        <v>2.024</v>
      </c>
      <c r="I741" s="2">
        <v>39303</v>
      </c>
      <c r="J741">
        <v>2.2374999999999998</v>
      </c>
      <c r="K741" s="2">
        <v>39302</v>
      </c>
      <c r="L741">
        <v>2.3919999999999999</v>
      </c>
      <c r="M741" s="2">
        <v>39303</v>
      </c>
      <c r="N741">
        <v>2.5140000000000002</v>
      </c>
      <c r="O741" s="2">
        <v>39304</v>
      </c>
      <c r="P741">
        <v>2.5249999999999999</v>
      </c>
      <c r="Q741" s="2">
        <v>39304</v>
      </c>
      <c r="R741">
        <v>2.5659999999999998</v>
      </c>
      <c r="S741" s="2">
        <v>39303</v>
      </c>
      <c r="T741">
        <v>2.657</v>
      </c>
      <c r="U741" s="2">
        <v>39302</v>
      </c>
      <c r="V741">
        <v>2.7309999999999999</v>
      </c>
      <c r="W741" s="2">
        <v>39255</v>
      </c>
      <c r="X741">
        <v>2.8727999999999998</v>
      </c>
      <c r="Y741" s="2">
        <v>39302</v>
      </c>
      <c r="Z741">
        <v>2.839</v>
      </c>
      <c r="AA741" s="2">
        <v>39304</v>
      </c>
      <c r="AB741">
        <v>2.9249999999999998</v>
      </c>
      <c r="AC741" s="2">
        <v>39308</v>
      </c>
      <c r="AD741">
        <v>3.0274999999999999</v>
      </c>
      <c r="AE741" s="2">
        <v>39309</v>
      </c>
      <c r="AF741">
        <v>3.117</v>
      </c>
    </row>
    <row r="742" spans="5:32" x14ac:dyDescent="0.25">
      <c r="E742" s="2">
        <v>39265</v>
      </c>
      <c r="F742">
        <v>2.4180000000000001</v>
      </c>
      <c r="G742" s="2">
        <v>39308</v>
      </c>
      <c r="H742">
        <v>2.06</v>
      </c>
      <c r="I742" s="2">
        <v>39304</v>
      </c>
      <c r="J742">
        <v>2.2210000000000001</v>
      </c>
      <c r="K742" s="2">
        <v>39303</v>
      </c>
      <c r="L742">
        <v>2.3839999999999999</v>
      </c>
      <c r="M742" s="2">
        <v>39304</v>
      </c>
      <c r="N742">
        <v>2.4744999999999999</v>
      </c>
      <c r="O742" s="2">
        <v>39307</v>
      </c>
      <c r="P742">
        <v>2.5129999999999999</v>
      </c>
      <c r="Q742" s="2">
        <v>39307</v>
      </c>
      <c r="R742">
        <v>2.5554999999999999</v>
      </c>
      <c r="S742" s="2">
        <v>39304</v>
      </c>
      <c r="T742">
        <v>2.6179999999999999</v>
      </c>
      <c r="U742" s="2">
        <v>39303</v>
      </c>
      <c r="V742">
        <v>2.7080000000000002</v>
      </c>
      <c r="W742" s="2">
        <v>39258</v>
      </c>
      <c r="X742">
        <v>2.883</v>
      </c>
      <c r="Y742" s="2">
        <v>39303</v>
      </c>
      <c r="Z742">
        <v>2.8289999999999997</v>
      </c>
      <c r="AA742" s="2">
        <v>39307</v>
      </c>
      <c r="AB742">
        <v>2.919</v>
      </c>
      <c r="AC742" s="2">
        <v>39309</v>
      </c>
      <c r="AD742">
        <v>3.0485000000000002</v>
      </c>
      <c r="AE742" s="2">
        <v>39310</v>
      </c>
      <c r="AF742">
        <v>3.0939999999999999</v>
      </c>
    </row>
    <row r="743" spans="5:32" x14ac:dyDescent="0.25">
      <c r="E743" s="2">
        <v>39266</v>
      </c>
      <c r="F743">
        <v>2.294</v>
      </c>
      <c r="G743" s="2">
        <v>39309</v>
      </c>
      <c r="H743">
        <v>2.0419999999999998</v>
      </c>
      <c r="I743" s="2">
        <v>39307</v>
      </c>
      <c r="J743">
        <v>2.2050000000000001</v>
      </c>
      <c r="K743" s="2">
        <v>39304</v>
      </c>
      <c r="L743">
        <v>2.36</v>
      </c>
      <c r="M743" s="2">
        <v>39307</v>
      </c>
      <c r="N743">
        <v>2.4550000000000001</v>
      </c>
      <c r="O743" s="2">
        <v>39308</v>
      </c>
      <c r="P743">
        <v>2.5099999999999998</v>
      </c>
      <c r="Q743" s="2">
        <v>39308</v>
      </c>
      <c r="R743">
        <v>2.57</v>
      </c>
      <c r="S743" s="2">
        <v>39307</v>
      </c>
      <c r="T743">
        <v>2.5990000000000002</v>
      </c>
      <c r="U743" s="2">
        <v>39304</v>
      </c>
      <c r="V743">
        <v>2.68</v>
      </c>
      <c r="W743" s="2">
        <v>39259</v>
      </c>
      <c r="X743">
        <v>2.87</v>
      </c>
      <c r="Y743" s="2">
        <v>39304</v>
      </c>
      <c r="Z743">
        <v>2.83</v>
      </c>
      <c r="AA743" s="2">
        <v>39308</v>
      </c>
      <c r="AB743">
        <v>2.915</v>
      </c>
      <c r="AC743" s="2">
        <v>39310</v>
      </c>
      <c r="AD743">
        <v>3.0539999999999998</v>
      </c>
      <c r="AE743" s="2">
        <v>39311</v>
      </c>
      <c r="AF743">
        <v>3.137</v>
      </c>
    </row>
    <row r="744" spans="5:32" x14ac:dyDescent="0.25">
      <c r="E744" s="2">
        <v>39267</v>
      </c>
      <c r="F744">
        <v>2.238</v>
      </c>
      <c r="G744" s="2">
        <v>39310</v>
      </c>
      <c r="H744">
        <v>2.0249999999999999</v>
      </c>
      <c r="I744" s="2">
        <v>39308</v>
      </c>
      <c r="J744">
        <v>2.2170000000000001</v>
      </c>
      <c r="K744" s="2">
        <v>39307</v>
      </c>
      <c r="L744">
        <v>2.371</v>
      </c>
      <c r="M744" s="2">
        <v>39308</v>
      </c>
      <c r="N744">
        <v>2.4675000000000002</v>
      </c>
      <c r="O744" s="2">
        <v>39309</v>
      </c>
      <c r="P744">
        <v>2.5070000000000001</v>
      </c>
      <c r="Q744" s="2">
        <v>39309</v>
      </c>
      <c r="R744">
        <v>2.5569999999999999</v>
      </c>
      <c r="S744" s="2">
        <v>39308</v>
      </c>
      <c r="T744">
        <v>2.613</v>
      </c>
      <c r="U744" s="2">
        <v>39307</v>
      </c>
      <c r="V744">
        <v>2.6630000000000003</v>
      </c>
      <c r="W744" s="2">
        <v>39260</v>
      </c>
      <c r="X744">
        <v>2.887</v>
      </c>
      <c r="Y744" s="2">
        <v>39307</v>
      </c>
      <c r="Z744">
        <v>2.7839999999999998</v>
      </c>
      <c r="AA744" s="2">
        <v>39309</v>
      </c>
      <c r="AB744">
        <v>2.9</v>
      </c>
      <c r="AC744" s="2">
        <v>39311</v>
      </c>
      <c r="AD744">
        <v>3.056</v>
      </c>
      <c r="AE744" s="2">
        <v>39314</v>
      </c>
      <c r="AF744">
        <v>3.15</v>
      </c>
    </row>
    <row r="745" spans="5:32" x14ac:dyDescent="0.25">
      <c r="E745" s="2">
        <v>39268</v>
      </c>
      <c r="F745">
        <v>2.2040000000000002</v>
      </c>
      <c r="G745" s="2">
        <v>39311</v>
      </c>
      <c r="H745">
        <v>2.004</v>
      </c>
      <c r="I745" s="2">
        <v>39309</v>
      </c>
      <c r="J745">
        <v>2.2189999999999999</v>
      </c>
      <c r="K745" s="2">
        <v>39308</v>
      </c>
      <c r="L745">
        <v>2.3715000000000002</v>
      </c>
      <c r="M745" s="2">
        <v>39309</v>
      </c>
      <c r="N745">
        <v>2.4864999999999999</v>
      </c>
      <c r="O745" s="2">
        <v>39310</v>
      </c>
      <c r="P745">
        <v>2.4740000000000002</v>
      </c>
      <c r="Q745" s="2">
        <v>39310</v>
      </c>
      <c r="R745">
        <v>2.5380000000000003</v>
      </c>
      <c r="S745" s="2">
        <v>39309</v>
      </c>
      <c r="T745">
        <v>2.5880000000000001</v>
      </c>
      <c r="U745" s="2">
        <v>39308</v>
      </c>
      <c r="V745">
        <v>2.6715</v>
      </c>
      <c r="W745" s="2">
        <v>39261</v>
      </c>
      <c r="X745">
        <v>2.84</v>
      </c>
      <c r="Y745" s="2">
        <v>39308</v>
      </c>
      <c r="Z745">
        <v>2.7925</v>
      </c>
      <c r="AA745" s="2">
        <v>39310</v>
      </c>
      <c r="AB745">
        <v>2.8975</v>
      </c>
      <c r="AC745" s="2">
        <v>39314</v>
      </c>
      <c r="AD745">
        <v>3.0950000000000002</v>
      </c>
      <c r="AE745" s="2">
        <v>39315</v>
      </c>
      <c r="AF745">
        <v>3.1549999999999998</v>
      </c>
    </row>
    <row r="746" spans="5:32" x14ac:dyDescent="0.25">
      <c r="E746" s="2">
        <v>39269</v>
      </c>
      <c r="F746">
        <v>2.3050000000000002</v>
      </c>
      <c r="G746" s="2">
        <v>39314</v>
      </c>
      <c r="H746">
        <v>1.9845000000000002</v>
      </c>
      <c r="I746" s="2">
        <v>39310</v>
      </c>
      <c r="J746">
        <v>2.2109999999999999</v>
      </c>
      <c r="K746" s="2">
        <v>39309</v>
      </c>
      <c r="L746">
        <v>2.3839999999999999</v>
      </c>
      <c r="M746" s="2">
        <v>39310</v>
      </c>
      <c r="N746">
        <v>2.4350000000000001</v>
      </c>
      <c r="O746" s="2">
        <v>39311</v>
      </c>
      <c r="P746">
        <v>2.4039999999999999</v>
      </c>
      <c r="Q746" s="2">
        <v>39311</v>
      </c>
      <c r="R746">
        <v>2.5550000000000002</v>
      </c>
      <c r="S746" s="2">
        <v>39310</v>
      </c>
      <c r="T746">
        <v>2.585</v>
      </c>
      <c r="U746" s="2">
        <v>39309</v>
      </c>
      <c r="V746">
        <v>2.6825000000000001</v>
      </c>
      <c r="W746" s="2">
        <v>39262</v>
      </c>
      <c r="X746">
        <v>2.8490000000000002</v>
      </c>
      <c r="Y746" s="2">
        <v>39309</v>
      </c>
      <c r="Z746">
        <v>2.81</v>
      </c>
      <c r="AA746" s="2">
        <v>39311</v>
      </c>
      <c r="AB746">
        <v>2.9089999999999998</v>
      </c>
      <c r="AC746" s="2">
        <v>39315</v>
      </c>
      <c r="AD746">
        <v>3.0979999999999999</v>
      </c>
      <c r="AE746" s="2">
        <v>39316</v>
      </c>
      <c r="AF746">
        <v>3.1310000000000002</v>
      </c>
    </row>
    <row r="747" spans="5:32" x14ac:dyDescent="0.25">
      <c r="E747" s="2">
        <v>39272</v>
      </c>
      <c r="F747">
        <v>2.2069999999999999</v>
      </c>
      <c r="G747" s="2">
        <v>39315</v>
      </c>
      <c r="H747">
        <v>1.9664999999999999</v>
      </c>
      <c r="I747" s="2">
        <v>39311</v>
      </c>
      <c r="J747">
        <v>2.222</v>
      </c>
      <c r="K747" s="2">
        <v>39310</v>
      </c>
      <c r="L747">
        <v>2.3639999999999999</v>
      </c>
      <c r="M747" s="2">
        <v>39311</v>
      </c>
      <c r="N747">
        <v>2.4750000000000001</v>
      </c>
      <c r="O747" s="2">
        <v>39314</v>
      </c>
      <c r="P747">
        <v>2.4769999999999999</v>
      </c>
      <c r="Q747" s="2">
        <v>39314</v>
      </c>
      <c r="R747">
        <v>2.5674999999999999</v>
      </c>
      <c r="S747" s="2">
        <v>39311</v>
      </c>
      <c r="T747">
        <v>2.6029999999999998</v>
      </c>
      <c r="U747" s="2">
        <v>39310</v>
      </c>
      <c r="V747">
        <v>2.6589999999999998</v>
      </c>
      <c r="W747" s="2">
        <v>39265</v>
      </c>
      <c r="X747">
        <v>2.8449999999999998</v>
      </c>
      <c r="Y747" s="2">
        <v>39310</v>
      </c>
      <c r="Z747">
        <v>2.8120000000000003</v>
      </c>
      <c r="AA747" s="2">
        <v>39314</v>
      </c>
      <c r="AB747">
        <v>2.9710000000000001</v>
      </c>
      <c r="AC747" s="2">
        <v>39316</v>
      </c>
      <c r="AD747">
        <v>3.0815000000000001</v>
      </c>
      <c r="AE747" s="2">
        <v>39317</v>
      </c>
      <c r="AF747">
        <v>3.1074999999999999</v>
      </c>
    </row>
    <row r="748" spans="5:32" x14ac:dyDescent="0.25">
      <c r="E748" s="2">
        <v>39273</v>
      </c>
      <c r="F748">
        <v>2.1989999999999998</v>
      </c>
      <c r="G748" s="2">
        <v>39316</v>
      </c>
      <c r="H748">
        <v>1.9449999999999998</v>
      </c>
      <c r="I748" s="2">
        <v>39314</v>
      </c>
      <c r="J748">
        <v>2.2359999999999998</v>
      </c>
      <c r="K748" s="2">
        <v>39311</v>
      </c>
      <c r="L748">
        <v>2.3769999999999998</v>
      </c>
      <c r="M748" s="2">
        <v>39314</v>
      </c>
      <c r="N748">
        <v>2.4824999999999999</v>
      </c>
      <c r="O748" s="2">
        <v>39315</v>
      </c>
      <c r="P748">
        <v>2.5190000000000001</v>
      </c>
      <c r="Q748" s="2">
        <v>39315</v>
      </c>
      <c r="R748">
        <v>2.5960000000000001</v>
      </c>
      <c r="S748" s="2">
        <v>39314</v>
      </c>
      <c r="T748">
        <v>2.6074999999999999</v>
      </c>
      <c r="U748" s="2">
        <v>39311</v>
      </c>
      <c r="V748">
        <v>2.5169999999999999</v>
      </c>
      <c r="W748" s="2">
        <v>39266</v>
      </c>
      <c r="X748">
        <v>2.843</v>
      </c>
      <c r="Y748" s="2">
        <v>39311</v>
      </c>
      <c r="Z748">
        <v>2.835</v>
      </c>
      <c r="AA748" s="2">
        <v>39315</v>
      </c>
      <c r="AB748">
        <v>2.9370000000000003</v>
      </c>
      <c r="AC748" s="2">
        <v>39317</v>
      </c>
      <c r="AD748">
        <v>3.0535000000000001</v>
      </c>
      <c r="AE748" s="2">
        <v>39318</v>
      </c>
      <c r="AF748">
        <v>3.0830000000000002</v>
      </c>
    </row>
    <row r="749" spans="5:32" x14ac:dyDescent="0.25">
      <c r="E749" s="2">
        <v>39274</v>
      </c>
      <c r="F749">
        <v>2.2749999999999999</v>
      </c>
      <c r="G749" s="2">
        <v>39317</v>
      </c>
      <c r="H749">
        <v>1.9609999999999999</v>
      </c>
      <c r="I749" s="2">
        <v>39315</v>
      </c>
      <c r="J749">
        <v>2.1760000000000002</v>
      </c>
      <c r="K749" s="2">
        <v>39314</v>
      </c>
      <c r="L749">
        <v>2.3919999999999999</v>
      </c>
      <c r="M749" s="2">
        <v>39315</v>
      </c>
      <c r="N749">
        <v>2.4830000000000001</v>
      </c>
      <c r="O749" s="2">
        <v>39316</v>
      </c>
      <c r="P749">
        <v>2.5789999999999997</v>
      </c>
      <c r="Q749" s="2">
        <v>39316</v>
      </c>
      <c r="R749">
        <v>2.59</v>
      </c>
      <c r="S749" s="2">
        <v>39315</v>
      </c>
      <c r="T749">
        <v>2.6339999999999999</v>
      </c>
      <c r="U749" s="2">
        <v>39314</v>
      </c>
      <c r="V749">
        <v>2.7025000000000001</v>
      </c>
      <c r="W749" s="2">
        <v>39267</v>
      </c>
      <c r="X749">
        <v>2.8340000000000001</v>
      </c>
      <c r="Y749" s="2">
        <v>39314</v>
      </c>
      <c r="Z749">
        <v>2.8075000000000001</v>
      </c>
      <c r="AA749" s="2">
        <v>39316</v>
      </c>
      <c r="AB749">
        <v>2.956</v>
      </c>
      <c r="AC749" s="2">
        <v>39318</v>
      </c>
      <c r="AD749">
        <v>3.0680000000000001</v>
      </c>
      <c r="AE749" s="2">
        <v>39321</v>
      </c>
      <c r="AF749">
        <v>3.0939999999999999</v>
      </c>
    </row>
    <row r="750" spans="5:32" x14ac:dyDescent="0.25">
      <c r="E750" s="2">
        <v>39275</v>
      </c>
      <c r="F750">
        <v>2.2599999999999998</v>
      </c>
      <c r="G750" s="2">
        <v>39318</v>
      </c>
      <c r="H750">
        <v>1.99</v>
      </c>
      <c r="I750" s="2">
        <v>39316</v>
      </c>
      <c r="J750">
        <v>2.153</v>
      </c>
      <c r="K750" s="2">
        <v>39315</v>
      </c>
      <c r="L750">
        <v>2.3279999999999998</v>
      </c>
      <c r="M750" s="2">
        <v>39316</v>
      </c>
      <c r="N750">
        <v>2.5225</v>
      </c>
      <c r="O750" s="2">
        <v>39317</v>
      </c>
      <c r="P750">
        <v>2.5390000000000001</v>
      </c>
      <c r="Q750" s="2">
        <v>39317</v>
      </c>
      <c r="R750">
        <v>2.5739999999999998</v>
      </c>
      <c r="S750" s="2">
        <v>39316</v>
      </c>
      <c r="T750">
        <v>2.6470000000000002</v>
      </c>
      <c r="U750" s="2">
        <v>39315</v>
      </c>
      <c r="V750">
        <v>2.7050000000000001</v>
      </c>
      <c r="W750" s="2">
        <v>39268</v>
      </c>
      <c r="X750">
        <v>2.8380000000000001</v>
      </c>
      <c r="Y750" s="2">
        <v>39315</v>
      </c>
      <c r="Z750">
        <v>2.8580000000000001</v>
      </c>
      <c r="AA750" s="2">
        <v>39317</v>
      </c>
      <c r="AB750">
        <v>2.8919999999999999</v>
      </c>
      <c r="AC750" s="2">
        <v>39321</v>
      </c>
      <c r="AD750">
        <v>3.09</v>
      </c>
      <c r="AE750" s="2">
        <v>39322</v>
      </c>
      <c r="AF750">
        <v>3.028</v>
      </c>
    </row>
    <row r="751" spans="5:32" x14ac:dyDescent="0.25">
      <c r="E751" s="2">
        <v>39276</v>
      </c>
      <c r="F751">
        <v>2.2250000000000001</v>
      </c>
      <c r="G751" s="2">
        <v>39321</v>
      </c>
      <c r="H751">
        <v>2.0169999999999999</v>
      </c>
      <c r="I751" s="2">
        <v>39317</v>
      </c>
      <c r="J751">
        <v>2.1469999999999998</v>
      </c>
      <c r="K751" s="2">
        <v>39316</v>
      </c>
      <c r="L751">
        <v>2.319</v>
      </c>
      <c r="M751" s="2">
        <v>39317</v>
      </c>
      <c r="N751">
        <v>2.4994999999999998</v>
      </c>
      <c r="O751" s="2">
        <v>39318</v>
      </c>
      <c r="P751">
        <v>2.3639999999999999</v>
      </c>
      <c r="Q751" s="2">
        <v>39318</v>
      </c>
      <c r="R751">
        <v>2.41</v>
      </c>
      <c r="S751" s="2">
        <v>39317</v>
      </c>
      <c r="T751">
        <v>2.6234999999999999</v>
      </c>
      <c r="U751" s="2">
        <v>39316</v>
      </c>
      <c r="V751">
        <v>2.718</v>
      </c>
      <c r="W751" s="2">
        <v>39269</v>
      </c>
      <c r="X751">
        <v>2.8439999999999999</v>
      </c>
      <c r="Y751" s="2">
        <v>39316</v>
      </c>
      <c r="Z751">
        <v>2.879</v>
      </c>
      <c r="AA751" s="2">
        <v>39318</v>
      </c>
      <c r="AB751">
        <v>2.8929999999999998</v>
      </c>
      <c r="AC751" s="2">
        <v>39322</v>
      </c>
      <c r="AD751">
        <v>2.9539999999999997</v>
      </c>
      <c r="AE751" s="2">
        <v>39323</v>
      </c>
      <c r="AF751">
        <v>3.0049999999999999</v>
      </c>
    </row>
    <row r="752" spans="5:32" x14ac:dyDescent="0.25">
      <c r="E752" s="2">
        <v>39279</v>
      </c>
      <c r="F752">
        <v>2.0859999999999999</v>
      </c>
      <c r="G752" s="2">
        <v>39322</v>
      </c>
      <c r="H752">
        <v>1.891</v>
      </c>
      <c r="I752" s="2">
        <v>39318</v>
      </c>
      <c r="J752">
        <v>2.1459999999999999</v>
      </c>
      <c r="K752" s="2">
        <v>39317</v>
      </c>
      <c r="L752">
        <v>2.2930000000000001</v>
      </c>
      <c r="M752" s="2">
        <v>39318</v>
      </c>
      <c r="N752">
        <v>2.246</v>
      </c>
      <c r="O752" s="2">
        <v>39321</v>
      </c>
      <c r="P752">
        <v>2.3359999999999999</v>
      </c>
      <c r="Q752" s="2">
        <v>39321</v>
      </c>
      <c r="R752">
        <v>2.39</v>
      </c>
      <c r="S752" s="2">
        <v>39318</v>
      </c>
      <c r="T752">
        <v>2.637</v>
      </c>
      <c r="U752" s="2">
        <v>39317</v>
      </c>
      <c r="V752">
        <v>2.665</v>
      </c>
      <c r="W752" s="2">
        <v>39272</v>
      </c>
      <c r="X752">
        <v>2.87</v>
      </c>
      <c r="Y752" s="2">
        <v>39317</v>
      </c>
      <c r="Z752">
        <v>2.8050000000000002</v>
      </c>
      <c r="AA752" s="2">
        <v>39321</v>
      </c>
      <c r="AB752">
        <v>3.0579999999999998</v>
      </c>
      <c r="AC752" s="2">
        <v>39323</v>
      </c>
      <c r="AD752">
        <v>2.9379999999999997</v>
      </c>
      <c r="AE752" s="2">
        <v>39324</v>
      </c>
      <c r="AF752">
        <v>3.0129999999999999</v>
      </c>
    </row>
    <row r="753" spans="5:32" x14ac:dyDescent="0.25">
      <c r="E753" s="2">
        <v>39280</v>
      </c>
      <c r="F753">
        <v>2.129</v>
      </c>
      <c r="G753" s="2">
        <v>39323</v>
      </c>
      <c r="H753">
        <v>2.0150000000000001</v>
      </c>
      <c r="I753" s="2">
        <v>39321</v>
      </c>
      <c r="J753">
        <v>2.1459999999999999</v>
      </c>
      <c r="K753" s="2">
        <v>39318</v>
      </c>
      <c r="L753">
        <v>2.089</v>
      </c>
      <c r="M753" s="2">
        <v>39321</v>
      </c>
      <c r="N753">
        <v>2.1859999999999999</v>
      </c>
      <c r="O753" s="2">
        <v>39322</v>
      </c>
      <c r="P753">
        <v>2.464</v>
      </c>
      <c r="Q753" s="2">
        <v>39322</v>
      </c>
      <c r="R753">
        <v>2.5004999999999997</v>
      </c>
      <c r="S753" s="2">
        <v>39321</v>
      </c>
      <c r="T753">
        <v>2.621</v>
      </c>
      <c r="U753" s="2">
        <v>39318</v>
      </c>
      <c r="V753">
        <v>2.5499999999999998</v>
      </c>
      <c r="W753" s="2">
        <v>39273</v>
      </c>
      <c r="X753">
        <v>2.8570000000000002</v>
      </c>
      <c r="Y753" s="2">
        <v>39318</v>
      </c>
      <c r="Z753">
        <v>2.8149999999999999</v>
      </c>
      <c r="AA753" s="2">
        <v>39322</v>
      </c>
      <c r="AB753">
        <v>2.8159999999999998</v>
      </c>
      <c r="AC753" s="2">
        <v>39324</v>
      </c>
      <c r="AD753">
        <v>2.9409999999999998</v>
      </c>
      <c r="AE753" s="2">
        <v>39325</v>
      </c>
      <c r="AF753">
        <v>3</v>
      </c>
    </row>
    <row r="754" spans="5:32" x14ac:dyDescent="0.25">
      <c r="E754" s="2">
        <v>39281</v>
      </c>
      <c r="F754">
        <v>1.9929999999999999</v>
      </c>
      <c r="G754" s="2">
        <v>39324</v>
      </c>
      <c r="H754">
        <v>2.0569999999999999</v>
      </c>
      <c r="I754" s="2">
        <v>39322</v>
      </c>
      <c r="J754">
        <v>2.052</v>
      </c>
      <c r="K754" s="2">
        <v>39321</v>
      </c>
      <c r="L754">
        <v>2.0139999999999998</v>
      </c>
      <c r="M754" s="2">
        <v>39322</v>
      </c>
      <c r="N754">
        <v>2.3895</v>
      </c>
      <c r="O754" s="2">
        <v>39323</v>
      </c>
      <c r="P754">
        <v>2.476</v>
      </c>
      <c r="Q754" s="2">
        <v>39323</v>
      </c>
      <c r="R754">
        <v>2.4950000000000001</v>
      </c>
      <c r="S754" s="2">
        <v>39322</v>
      </c>
      <c r="T754">
        <v>2.5674999999999999</v>
      </c>
      <c r="U754" s="2">
        <v>39321</v>
      </c>
      <c r="V754">
        <v>2.4990000000000001</v>
      </c>
      <c r="W754" s="2">
        <v>39274</v>
      </c>
      <c r="X754">
        <v>2.855</v>
      </c>
      <c r="Y754" s="2">
        <v>39321</v>
      </c>
      <c r="Z754">
        <v>3.0310000000000001</v>
      </c>
      <c r="AA754" s="2">
        <v>39323</v>
      </c>
      <c r="AB754">
        <v>2.7909999999999999</v>
      </c>
      <c r="AC754" s="2">
        <v>39325</v>
      </c>
      <c r="AD754">
        <v>2.9</v>
      </c>
      <c r="AE754" s="2">
        <v>39328</v>
      </c>
      <c r="AF754">
        <v>3</v>
      </c>
    </row>
    <row r="755" spans="5:32" x14ac:dyDescent="0.25">
      <c r="E755" s="2">
        <v>39282</v>
      </c>
      <c r="F755">
        <v>2.04</v>
      </c>
      <c r="G755" s="2">
        <v>39325</v>
      </c>
      <c r="H755">
        <v>1.98</v>
      </c>
      <c r="I755" s="2">
        <v>39323</v>
      </c>
      <c r="J755">
        <v>2.1789999999999998</v>
      </c>
      <c r="K755" s="2">
        <v>39322</v>
      </c>
      <c r="L755">
        <v>2.2635000000000001</v>
      </c>
      <c r="M755" s="2">
        <v>39323</v>
      </c>
      <c r="N755">
        <v>2.4180000000000001</v>
      </c>
      <c r="O755" s="2">
        <v>39324</v>
      </c>
      <c r="P755">
        <v>2.4569999999999999</v>
      </c>
      <c r="Q755" s="2">
        <v>39324</v>
      </c>
      <c r="R755">
        <v>2.4859999999999998</v>
      </c>
      <c r="S755" s="2">
        <v>39323</v>
      </c>
      <c r="T755">
        <v>2.5449999999999999</v>
      </c>
      <c r="U755" s="2">
        <v>39322</v>
      </c>
      <c r="V755">
        <v>2.6185</v>
      </c>
      <c r="W755" s="2">
        <v>39275</v>
      </c>
      <c r="X755">
        <v>2.8319999999999999</v>
      </c>
      <c r="Y755" s="2">
        <v>39322</v>
      </c>
      <c r="Z755">
        <v>2.7480000000000002</v>
      </c>
      <c r="AA755" s="2">
        <v>39324</v>
      </c>
      <c r="AB755">
        <v>2.8</v>
      </c>
      <c r="AC755" s="2">
        <v>39328</v>
      </c>
      <c r="AD755">
        <v>2.9</v>
      </c>
      <c r="AE755" s="2">
        <v>39329</v>
      </c>
      <c r="AF755">
        <v>3.0310000000000001</v>
      </c>
    </row>
    <row r="756" spans="5:32" x14ac:dyDescent="0.25">
      <c r="E756" s="2">
        <v>39283</v>
      </c>
      <c r="F756">
        <v>2.1429999999999998</v>
      </c>
      <c r="G756" s="2">
        <v>39328</v>
      </c>
      <c r="H756">
        <v>1.98</v>
      </c>
      <c r="I756" s="2">
        <v>39324</v>
      </c>
      <c r="J756">
        <v>2.2069999999999999</v>
      </c>
      <c r="K756" s="2">
        <v>39323</v>
      </c>
      <c r="L756">
        <v>2.3159999999999998</v>
      </c>
      <c r="M756" s="2">
        <v>39324</v>
      </c>
      <c r="N756">
        <v>2.4260000000000002</v>
      </c>
      <c r="O756" s="2">
        <v>39325</v>
      </c>
      <c r="P756">
        <v>2.4500000000000002</v>
      </c>
      <c r="Q756" s="2">
        <v>39325</v>
      </c>
      <c r="R756">
        <v>2.4699999999999998</v>
      </c>
      <c r="S756" s="2">
        <v>39324</v>
      </c>
      <c r="T756">
        <v>2.5409999999999999</v>
      </c>
      <c r="U756" s="2">
        <v>39323</v>
      </c>
      <c r="V756">
        <v>2.5939999999999999</v>
      </c>
      <c r="W756" s="2">
        <v>39276</v>
      </c>
      <c r="X756">
        <v>2.8420000000000001</v>
      </c>
      <c r="Y756" s="2">
        <v>39323</v>
      </c>
      <c r="Z756">
        <v>2.722</v>
      </c>
      <c r="AA756" s="2">
        <v>39325</v>
      </c>
      <c r="AB756">
        <v>2.79</v>
      </c>
      <c r="AC756" s="2">
        <v>39329</v>
      </c>
      <c r="AD756">
        <v>2.9670000000000001</v>
      </c>
      <c r="AE756" s="2">
        <v>39330</v>
      </c>
      <c r="AF756">
        <v>3.012</v>
      </c>
    </row>
    <row r="757" spans="5:32" x14ac:dyDescent="0.25">
      <c r="E757" s="2">
        <v>39286</v>
      </c>
      <c r="F757">
        <v>1.9809999999999999</v>
      </c>
      <c r="G757" s="2">
        <v>39329</v>
      </c>
      <c r="H757">
        <v>2.0579999999999998</v>
      </c>
      <c r="I757" s="2">
        <v>39325</v>
      </c>
      <c r="J757">
        <v>2.19</v>
      </c>
      <c r="K757" s="2">
        <v>39324</v>
      </c>
      <c r="L757">
        <v>2.3250000000000002</v>
      </c>
      <c r="M757" s="2">
        <v>39325</v>
      </c>
      <c r="N757">
        <v>2.44</v>
      </c>
      <c r="O757" s="2">
        <v>39328</v>
      </c>
      <c r="P757">
        <v>2.4500000000000002</v>
      </c>
      <c r="Q757" s="2">
        <v>39328</v>
      </c>
      <c r="R757">
        <v>2.4699999999999998</v>
      </c>
      <c r="S757" s="2">
        <v>39325</v>
      </c>
      <c r="T757">
        <v>2.54</v>
      </c>
      <c r="U757" s="2">
        <v>39324</v>
      </c>
      <c r="V757">
        <v>2.5939999999999999</v>
      </c>
      <c r="W757" s="2">
        <v>39279</v>
      </c>
      <c r="X757">
        <v>2.8180000000000001</v>
      </c>
      <c r="Y757" s="2">
        <v>39324</v>
      </c>
      <c r="Z757">
        <v>2.7290000000000001</v>
      </c>
      <c r="AA757" s="2">
        <v>39328</v>
      </c>
      <c r="AB757">
        <v>2.79</v>
      </c>
      <c r="AC757" s="2">
        <v>39330</v>
      </c>
      <c r="AD757">
        <v>2.952</v>
      </c>
      <c r="AE757" s="2">
        <v>39331</v>
      </c>
      <c r="AF757">
        <v>3.0125000000000002</v>
      </c>
    </row>
    <row r="758" spans="5:32" x14ac:dyDescent="0.25">
      <c r="E758" s="2">
        <v>39287</v>
      </c>
      <c r="F758">
        <v>1.899</v>
      </c>
      <c r="G758" s="2">
        <v>39330</v>
      </c>
      <c r="H758">
        <v>2.0870000000000002</v>
      </c>
      <c r="I758" s="2">
        <v>39328</v>
      </c>
      <c r="J758">
        <v>2.19</v>
      </c>
      <c r="K758" s="2">
        <v>39325</v>
      </c>
      <c r="L758">
        <v>2.35</v>
      </c>
      <c r="M758" s="2">
        <v>39328</v>
      </c>
      <c r="N758">
        <v>2.44</v>
      </c>
      <c r="O758" s="2">
        <v>39329</v>
      </c>
      <c r="P758">
        <v>2.5060000000000002</v>
      </c>
      <c r="Q758" s="2">
        <v>39329</v>
      </c>
      <c r="R758">
        <v>2.5259999999999998</v>
      </c>
      <c r="S758" s="2">
        <v>39328</v>
      </c>
      <c r="T758">
        <v>2.54</v>
      </c>
      <c r="U758" s="2">
        <v>39325</v>
      </c>
      <c r="V758">
        <v>2.6</v>
      </c>
      <c r="W758" s="2">
        <v>39280</v>
      </c>
      <c r="X758">
        <v>2.8149999999999999</v>
      </c>
      <c r="Y758" s="2">
        <v>39325</v>
      </c>
      <c r="Z758">
        <v>2.7199999999999998</v>
      </c>
      <c r="AA758" s="2">
        <v>39329</v>
      </c>
      <c r="AB758">
        <v>2.8380000000000001</v>
      </c>
      <c r="AC758" s="2">
        <v>39331</v>
      </c>
      <c r="AD758">
        <v>2.9365000000000001</v>
      </c>
      <c r="AE758" s="2">
        <v>39332</v>
      </c>
      <c r="AF758">
        <v>3.012</v>
      </c>
    </row>
    <row r="759" spans="5:32" x14ac:dyDescent="0.25">
      <c r="E759" s="2">
        <v>39288</v>
      </c>
      <c r="F759">
        <v>1.903</v>
      </c>
      <c r="G759" s="2">
        <v>39331</v>
      </c>
      <c r="H759">
        <v>2.1160000000000001</v>
      </c>
      <c r="I759" s="2">
        <v>39329</v>
      </c>
      <c r="J759">
        <v>2.2629999999999999</v>
      </c>
      <c r="K759" s="2">
        <v>39328</v>
      </c>
      <c r="L759">
        <v>2.36</v>
      </c>
      <c r="M759" s="2">
        <v>39329</v>
      </c>
      <c r="N759">
        <v>2.4699999999999998</v>
      </c>
      <c r="O759" s="2">
        <v>39330</v>
      </c>
      <c r="P759">
        <v>2.484</v>
      </c>
      <c r="Q759" s="2">
        <v>39330</v>
      </c>
      <c r="R759">
        <v>2.508</v>
      </c>
      <c r="S759" s="2">
        <v>39329</v>
      </c>
      <c r="T759">
        <v>2.5760000000000001</v>
      </c>
      <c r="U759" s="2">
        <v>39328</v>
      </c>
      <c r="V759">
        <v>2.6</v>
      </c>
      <c r="W759" s="2">
        <v>39281</v>
      </c>
      <c r="X759">
        <v>2.7984999999999998</v>
      </c>
      <c r="Y759" s="2">
        <v>39328</v>
      </c>
      <c r="Z759">
        <v>2.7199999999999998</v>
      </c>
      <c r="AA759" s="2">
        <v>39330</v>
      </c>
      <c r="AB759">
        <v>2.8250000000000002</v>
      </c>
      <c r="AC759" s="2">
        <v>39332</v>
      </c>
      <c r="AD759">
        <v>2.9470000000000001</v>
      </c>
      <c r="AE759" s="2">
        <v>39335</v>
      </c>
      <c r="AF759">
        <v>2.9910000000000001</v>
      </c>
    </row>
    <row r="760" spans="5:32" x14ac:dyDescent="0.25">
      <c r="E760" s="2">
        <v>39289</v>
      </c>
      <c r="F760">
        <v>1.7349999999999999</v>
      </c>
      <c r="G760" s="2">
        <v>39332</v>
      </c>
      <c r="H760">
        <v>2.0870000000000002</v>
      </c>
      <c r="I760" s="2">
        <v>39330</v>
      </c>
      <c r="J760">
        <v>2.214</v>
      </c>
      <c r="K760" s="2">
        <v>39329</v>
      </c>
      <c r="L760">
        <v>2.383</v>
      </c>
      <c r="M760" s="2">
        <v>39330</v>
      </c>
      <c r="N760">
        <v>2.4359999999999999</v>
      </c>
      <c r="O760" s="2">
        <v>39331</v>
      </c>
      <c r="P760">
        <v>2.508</v>
      </c>
      <c r="Q760" s="2">
        <v>39331</v>
      </c>
      <c r="R760">
        <v>2.548</v>
      </c>
      <c r="S760" s="2">
        <v>39330</v>
      </c>
      <c r="T760">
        <v>2.5720000000000001</v>
      </c>
      <c r="U760" s="2">
        <v>39329</v>
      </c>
      <c r="V760">
        <v>2.6310000000000002</v>
      </c>
      <c r="W760" s="2">
        <v>39282</v>
      </c>
      <c r="X760">
        <v>2.8075000000000001</v>
      </c>
      <c r="Y760" s="2">
        <v>39329</v>
      </c>
      <c r="Z760">
        <v>2.7679999999999998</v>
      </c>
      <c r="AA760" s="2">
        <v>39331</v>
      </c>
      <c r="AB760">
        <v>2.831</v>
      </c>
      <c r="AC760" s="2">
        <v>39335</v>
      </c>
      <c r="AD760">
        <v>2.927</v>
      </c>
      <c r="AE760" s="2">
        <v>39336</v>
      </c>
      <c r="AF760">
        <v>3.0019999999999998</v>
      </c>
    </row>
    <row r="761" spans="5:32" x14ac:dyDescent="0.25">
      <c r="E761" s="2">
        <v>39290</v>
      </c>
      <c r="F761">
        <v>1.978</v>
      </c>
      <c r="G761" s="2">
        <v>39335</v>
      </c>
      <c r="H761">
        <v>2.1139999999999999</v>
      </c>
      <c r="I761" s="2">
        <v>39331</v>
      </c>
      <c r="J761">
        <v>2.2195</v>
      </c>
      <c r="K761" s="2">
        <v>39330</v>
      </c>
      <c r="L761">
        <v>2.359</v>
      </c>
      <c r="M761" s="2">
        <v>39331</v>
      </c>
      <c r="N761">
        <v>2.4590000000000001</v>
      </c>
      <c r="O761" s="2">
        <v>39332</v>
      </c>
      <c r="P761">
        <v>2.4830000000000001</v>
      </c>
      <c r="Q761" s="2">
        <v>39332</v>
      </c>
      <c r="R761">
        <v>2.5060000000000002</v>
      </c>
      <c r="S761" s="2">
        <v>39331</v>
      </c>
      <c r="T761">
        <v>2.5779999999999998</v>
      </c>
      <c r="U761" s="2">
        <v>39330</v>
      </c>
      <c r="V761">
        <v>2.6339999999999999</v>
      </c>
      <c r="W761" s="2">
        <v>39283</v>
      </c>
      <c r="X761">
        <v>2.81</v>
      </c>
      <c r="Y761" s="2">
        <v>39330</v>
      </c>
      <c r="Z761">
        <v>2.7610000000000001</v>
      </c>
      <c r="AA761" s="2">
        <v>39332</v>
      </c>
      <c r="AB761">
        <v>2.8209999999999997</v>
      </c>
      <c r="AC761" s="2">
        <v>39336</v>
      </c>
      <c r="AD761">
        <v>2.9329999999999998</v>
      </c>
      <c r="AE761" s="2">
        <v>39337</v>
      </c>
      <c r="AF761">
        <v>3.0379999999999998</v>
      </c>
    </row>
    <row r="762" spans="5:32" x14ac:dyDescent="0.25">
      <c r="E762" s="2">
        <v>39293</v>
      </c>
      <c r="F762">
        <v>1.956</v>
      </c>
      <c r="G762" s="2">
        <v>39336</v>
      </c>
      <c r="H762">
        <v>2.097</v>
      </c>
      <c r="I762" s="2">
        <v>39332</v>
      </c>
      <c r="J762">
        <v>2.2480000000000002</v>
      </c>
      <c r="K762" s="2">
        <v>39331</v>
      </c>
      <c r="L762">
        <v>2.36</v>
      </c>
      <c r="M762" s="2">
        <v>39332</v>
      </c>
      <c r="N762">
        <v>2.444</v>
      </c>
      <c r="O762" s="2">
        <v>39335</v>
      </c>
      <c r="P762">
        <v>2.48</v>
      </c>
      <c r="Q762" s="2">
        <v>39335</v>
      </c>
      <c r="R762">
        <v>2.5300000000000002</v>
      </c>
      <c r="S762" s="2">
        <v>39332</v>
      </c>
      <c r="T762">
        <v>2.573</v>
      </c>
      <c r="U762" s="2">
        <v>39331</v>
      </c>
      <c r="V762">
        <v>2.6379999999999999</v>
      </c>
      <c r="W762" s="2">
        <v>39286</v>
      </c>
      <c r="X762">
        <v>2.7800000000000002</v>
      </c>
      <c r="Y762" s="2">
        <v>39331</v>
      </c>
      <c r="Z762">
        <v>2.7690000000000001</v>
      </c>
      <c r="AA762" s="2">
        <v>39335</v>
      </c>
      <c r="AB762">
        <v>2.8079999999999998</v>
      </c>
      <c r="AC762" s="2">
        <v>39337</v>
      </c>
      <c r="AD762">
        <v>2.976</v>
      </c>
      <c r="AE762" s="2">
        <v>39338</v>
      </c>
      <c r="AF762">
        <v>3.0470000000000002</v>
      </c>
    </row>
    <row r="763" spans="5:32" x14ac:dyDescent="0.25">
      <c r="E763" s="2">
        <v>39294</v>
      </c>
      <c r="F763">
        <v>1.958</v>
      </c>
      <c r="G763" s="2">
        <v>39337</v>
      </c>
      <c r="H763">
        <v>2.1880000000000002</v>
      </c>
      <c r="I763" s="2">
        <v>39335</v>
      </c>
      <c r="J763">
        <v>2.23</v>
      </c>
      <c r="K763" s="2">
        <v>39332</v>
      </c>
      <c r="L763">
        <v>2.3719999999999999</v>
      </c>
      <c r="M763" s="2">
        <v>39335</v>
      </c>
      <c r="N763">
        <v>2.44</v>
      </c>
      <c r="O763" s="2">
        <v>39336</v>
      </c>
      <c r="P763">
        <v>2.4990000000000001</v>
      </c>
      <c r="Q763" s="2">
        <v>39336</v>
      </c>
      <c r="R763">
        <v>2.5209999999999999</v>
      </c>
      <c r="S763" s="2">
        <v>39335</v>
      </c>
      <c r="T763">
        <v>2.5670000000000002</v>
      </c>
      <c r="U763" s="2">
        <v>39332</v>
      </c>
      <c r="V763">
        <v>2.629</v>
      </c>
      <c r="W763" s="2">
        <v>39287</v>
      </c>
      <c r="X763">
        <v>2.7730000000000001</v>
      </c>
      <c r="Y763" s="2">
        <v>39332</v>
      </c>
      <c r="Z763">
        <v>2.7560000000000002</v>
      </c>
      <c r="AA763" s="2">
        <v>39336</v>
      </c>
      <c r="AB763">
        <v>2.8090000000000002</v>
      </c>
      <c r="AC763" s="2">
        <v>39338</v>
      </c>
      <c r="AD763">
        <v>2.9859999999999998</v>
      </c>
      <c r="AE763" s="2">
        <v>39339</v>
      </c>
      <c r="AF763">
        <v>3.0585</v>
      </c>
    </row>
    <row r="764" spans="5:32" x14ac:dyDescent="0.25">
      <c r="E764" s="2">
        <v>39295</v>
      </c>
      <c r="F764">
        <v>1.8759999999999999</v>
      </c>
      <c r="G764" s="2">
        <v>39338</v>
      </c>
      <c r="H764">
        <v>2.2589999999999999</v>
      </c>
      <c r="I764" s="2">
        <v>39336</v>
      </c>
      <c r="J764">
        <v>2.2389999999999999</v>
      </c>
      <c r="K764" s="2">
        <v>39335</v>
      </c>
      <c r="L764">
        <v>2.3639999999999999</v>
      </c>
      <c r="M764" s="2">
        <v>39336</v>
      </c>
      <c r="N764">
        <v>2.4369999999999998</v>
      </c>
      <c r="O764" s="2">
        <v>39337</v>
      </c>
      <c r="P764">
        <v>2.5259999999999998</v>
      </c>
      <c r="Q764" s="2">
        <v>39337</v>
      </c>
      <c r="R764">
        <v>2.544</v>
      </c>
      <c r="S764" s="2">
        <v>39336</v>
      </c>
      <c r="T764">
        <v>2.5760000000000001</v>
      </c>
      <c r="U764" s="2">
        <v>39335</v>
      </c>
      <c r="V764">
        <v>2.6230000000000002</v>
      </c>
      <c r="W764" s="2">
        <v>39288</v>
      </c>
      <c r="X764">
        <v>2.766</v>
      </c>
      <c r="Y764" s="2">
        <v>39335</v>
      </c>
      <c r="Z764">
        <v>2.7509999999999999</v>
      </c>
      <c r="AA764" s="2">
        <v>39337</v>
      </c>
      <c r="AB764">
        <v>2.8420000000000001</v>
      </c>
      <c r="AC764" s="2">
        <v>39339</v>
      </c>
      <c r="AD764">
        <v>2.9929999999999999</v>
      </c>
      <c r="AE764" s="2">
        <v>39342</v>
      </c>
      <c r="AF764">
        <v>3.0720000000000001</v>
      </c>
    </row>
    <row r="765" spans="5:32" x14ac:dyDescent="0.25">
      <c r="E765" s="2">
        <v>39296</v>
      </c>
      <c r="F765">
        <v>1.9889999999999999</v>
      </c>
      <c r="G765" s="2">
        <v>39339</v>
      </c>
      <c r="H765">
        <v>2.2275</v>
      </c>
      <c r="I765" s="2">
        <v>39337</v>
      </c>
      <c r="J765">
        <v>2.2909999999999999</v>
      </c>
      <c r="K765" s="2">
        <v>39336</v>
      </c>
      <c r="L765">
        <v>2.3620000000000001</v>
      </c>
      <c r="M765" s="2">
        <v>39337</v>
      </c>
      <c r="N765">
        <v>2.4740000000000002</v>
      </c>
      <c r="O765" s="2">
        <v>39338</v>
      </c>
      <c r="P765">
        <v>2.5449999999999999</v>
      </c>
      <c r="Q765" s="2">
        <v>39338</v>
      </c>
      <c r="R765">
        <v>2.593</v>
      </c>
      <c r="S765" s="2">
        <v>39337</v>
      </c>
      <c r="T765">
        <v>2.6040000000000001</v>
      </c>
      <c r="U765" s="2">
        <v>39336</v>
      </c>
      <c r="V765">
        <v>2.629</v>
      </c>
      <c r="W765" s="2">
        <v>39289</v>
      </c>
      <c r="X765">
        <v>2.7989999999999999</v>
      </c>
      <c r="Y765" s="2">
        <v>39336</v>
      </c>
      <c r="Z765">
        <v>2.7450000000000001</v>
      </c>
      <c r="AA765" s="2">
        <v>39338</v>
      </c>
      <c r="AB765">
        <v>2.8519999999999999</v>
      </c>
      <c r="AC765" s="2">
        <v>39342</v>
      </c>
      <c r="AD765">
        <v>3.0150000000000001</v>
      </c>
      <c r="AE765" s="2">
        <v>39343</v>
      </c>
      <c r="AF765">
        <v>3.1114999999999999</v>
      </c>
    </row>
    <row r="766" spans="5:32" x14ac:dyDescent="0.25">
      <c r="E766" s="2">
        <v>39297</v>
      </c>
      <c r="F766">
        <v>1.946</v>
      </c>
      <c r="G766" s="2">
        <v>39342</v>
      </c>
      <c r="H766">
        <v>2.2160000000000002</v>
      </c>
      <c r="I766" s="2">
        <v>39338</v>
      </c>
      <c r="J766">
        <v>2.3405</v>
      </c>
      <c r="K766" s="2">
        <v>39337</v>
      </c>
      <c r="L766">
        <v>2.4169999999999998</v>
      </c>
      <c r="M766" s="2">
        <v>39338</v>
      </c>
      <c r="N766">
        <v>2.524</v>
      </c>
      <c r="O766" s="2">
        <v>39339</v>
      </c>
      <c r="P766">
        <v>2.5510000000000002</v>
      </c>
      <c r="Q766" s="2">
        <v>39339</v>
      </c>
      <c r="R766">
        <v>2.5990000000000002</v>
      </c>
      <c r="S766" s="2">
        <v>39338</v>
      </c>
      <c r="T766">
        <v>2.6390000000000002</v>
      </c>
      <c r="U766" s="2">
        <v>39337</v>
      </c>
      <c r="V766">
        <v>2.6539999999999999</v>
      </c>
      <c r="W766" s="2">
        <v>39290</v>
      </c>
      <c r="X766">
        <v>2.839</v>
      </c>
      <c r="Y766" s="2">
        <v>39337</v>
      </c>
      <c r="Z766">
        <v>2.7730000000000001</v>
      </c>
      <c r="AA766" s="2">
        <v>39339</v>
      </c>
      <c r="AB766">
        <v>2.851</v>
      </c>
      <c r="AC766" s="2">
        <v>39343</v>
      </c>
      <c r="AD766">
        <v>3.0609999999999999</v>
      </c>
      <c r="AE766" s="2">
        <v>39344</v>
      </c>
      <c r="AF766">
        <v>3.1179999999999999</v>
      </c>
    </row>
    <row r="767" spans="5:32" x14ac:dyDescent="0.25">
      <c r="E767" s="2">
        <v>39300</v>
      </c>
      <c r="F767">
        <v>1.8220000000000001</v>
      </c>
      <c r="G767" s="2">
        <v>39343</v>
      </c>
      <c r="H767">
        <v>2.234</v>
      </c>
      <c r="I767" s="2">
        <v>39339</v>
      </c>
      <c r="J767">
        <v>2.3315000000000001</v>
      </c>
      <c r="K767" s="2">
        <v>39338</v>
      </c>
      <c r="L767">
        <v>2.4409999999999998</v>
      </c>
      <c r="M767" s="2">
        <v>39339</v>
      </c>
      <c r="N767">
        <v>2.5074999999999998</v>
      </c>
      <c r="O767" s="2">
        <v>39342</v>
      </c>
      <c r="P767">
        <v>2.58</v>
      </c>
      <c r="Q767" s="2">
        <v>39342</v>
      </c>
      <c r="R767">
        <v>2.605</v>
      </c>
      <c r="S767" s="2">
        <v>39339</v>
      </c>
      <c r="T767">
        <v>2.65</v>
      </c>
      <c r="U767" s="2">
        <v>39338</v>
      </c>
      <c r="V767">
        <v>2.7050000000000001</v>
      </c>
      <c r="W767" s="2">
        <v>39293</v>
      </c>
      <c r="X767">
        <v>2.8609999999999998</v>
      </c>
      <c r="Y767" s="2">
        <v>39338</v>
      </c>
      <c r="Z767">
        <v>2.758</v>
      </c>
      <c r="AA767" s="2">
        <v>39342</v>
      </c>
      <c r="AB767">
        <v>2.8839999999999999</v>
      </c>
      <c r="AC767" s="2">
        <v>39344</v>
      </c>
      <c r="AD767">
        <v>3.0474999999999999</v>
      </c>
      <c r="AE767" s="2">
        <v>39345</v>
      </c>
      <c r="AF767">
        <v>3.1160000000000001</v>
      </c>
    </row>
    <row r="768" spans="5:32" x14ac:dyDescent="0.25">
      <c r="E768" s="2">
        <v>39301</v>
      </c>
      <c r="F768">
        <v>1.53</v>
      </c>
      <c r="G768" s="2">
        <v>39344</v>
      </c>
      <c r="H768">
        <v>2.246</v>
      </c>
      <c r="I768" s="2">
        <v>39342</v>
      </c>
      <c r="J768">
        <v>2.3405</v>
      </c>
      <c r="K768" s="2">
        <v>39339</v>
      </c>
      <c r="L768">
        <v>2.4375</v>
      </c>
      <c r="M768" s="2">
        <v>39342</v>
      </c>
      <c r="N768">
        <v>2.508</v>
      </c>
      <c r="O768" s="2">
        <v>39343</v>
      </c>
      <c r="P768">
        <v>2.5709999999999997</v>
      </c>
      <c r="Q768" s="2">
        <v>39343</v>
      </c>
      <c r="R768">
        <v>2.6179999999999999</v>
      </c>
      <c r="S768" s="2">
        <v>39342</v>
      </c>
      <c r="T768">
        <v>2.6480000000000001</v>
      </c>
      <c r="U768" s="2">
        <v>39339</v>
      </c>
      <c r="V768">
        <v>2.7109999999999999</v>
      </c>
      <c r="W768" s="2">
        <v>39294</v>
      </c>
      <c r="X768">
        <v>2.85</v>
      </c>
      <c r="Y768" s="2">
        <v>39339</v>
      </c>
      <c r="Z768">
        <v>2.7839999999999998</v>
      </c>
      <c r="AA768" s="2">
        <v>39343</v>
      </c>
      <c r="AB768">
        <v>2.895</v>
      </c>
      <c r="AC768" s="2">
        <v>39345</v>
      </c>
      <c r="AD768">
        <v>3.0569999999999999</v>
      </c>
      <c r="AE768" s="2">
        <v>39346</v>
      </c>
      <c r="AF768">
        <v>3.101</v>
      </c>
    </row>
    <row r="769" spans="5:32" x14ac:dyDescent="0.25">
      <c r="E769" s="2">
        <v>39302</v>
      </c>
      <c r="F769">
        <v>1.577</v>
      </c>
      <c r="G769" s="2">
        <v>39345</v>
      </c>
      <c r="H769">
        <v>2.2240000000000002</v>
      </c>
      <c r="I769" s="2">
        <v>39343</v>
      </c>
      <c r="J769">
        <v>2.3580000000000001</v>
      </c>
      <c r="K769" s="2">
        <v>39342</v>
      </c>
      <c r="L769">
        <v>2.4550000000000001</v>
      </c>
      <c r="M769" s="2">
        <v>39343</v>
      </c>
      <c r="N769">
        <v>2.5249999999999999</v>
      </c>
      <c r="O769" s="2">
        <v>39344</v>
      </c>
      <c r="P769">
        <v>2.5869999999999997</v>
      </c>
      <c r="Q769" s="2">
        <v>39344</v>
      </c>
      <c r="R769">
        <v>2.6589999999999998</v>
      </c>
      <c r="S769" s="2">
        <v>39343</v>
      </c>
      <c r="T769">
        <v>2.6859999999999999</v>
      </c>
      <c r="U769" s="2">
        <v>39342</v>
      </c>
      <c r="V769">
        <v>2.6749999999999998</v>
      </c>
      <c r="W769" s="2">
        <v>39295</v>
      </c>
      <c r="X769">
        <v>2.8624999999999998</v>
      </c>
      <c r="Y769" s="2">
        <v>39342</v>
      </c>
      <c r="Z769">
        <v>2.7965</v>
      </c>
      <c r="AA769" s="2">
        <v>39344</v>
      </c>
      <c r="AB769">
        <v>2.9095</v>
      </c>
      <c r="AC769" s="2">
        <v>39346</v>
      </c>
      <c r="AD769">
        <v>3.04</v>
      </c>
      <c r="AE769" s="2">
        <v>39349</v>
      </c>
      <c r="AF769">
        <v>3.085</v>
      </c>
    </row>
    <row r="770" spans="5:32" x14ac:dyDescent="0.25">
      <c r="E770" s="2">
        <v>39303</v>
      </c>
      <c r="F770">
        <v>1.7</v>
      </c>
      <c r="G770" s="2">
        <v>39346</v>
      </c>
      <c r="H770">
        <v>2.25</v>
      </c>
      <c r="I770" s="2">
        <v>39344</v>
      </c>
      <c r="J770">
        <v>2.347</v>
      </c>
      <c r="K770" s="2">
        <v>39343</v>
      </c>
      <c r="L770">
        <v>2.4849999999999999</v>
      </c>
      <c r="M770" s="2">
        <v>39344</v>
      </c>
      <c r="N770">
        <v>2.5324999999999998</v>
      </c>
      <c r="O770" s="2">
        <v>39345</v>
      </c>
      <c r="P770">
        <v>2.6219999999999999</v>
      </c>
      <c r="Q770" s="2">
        <v>39345</v>
      </c>
      <c r="R770">
        <v>2.6669999999999998</v>
      </c>
      <c r="S770" s="2">
        <v>39344</v>
      </c>
      <c r="T770">
        <v>2.673</v>
      </c>
      <c r="U770" s="2">
        <v>39343</v>
      </c>
      <c r="V770">
        <v>2.7240000000000002</v>
      </c>
      <c r="W770" s="2">
        <v>39296</v>
      </c>
      <c r="X770">
        <v>2.8294999999999999</v>
      </c>
      <c r="Y770" s="2">
        <v>39343</v>
      </c>
      <c r="Z770">
        <v>2.8165</v>
      </c>
      <c r="AA770" s="2">
        <v>39345</v>
      </c>
      <c r="AB770">
        <v>2.9329999999999998</v>
      </c>
      <c r="AC770" s="2">
        <v>39349</v>
      </c>
      <c r="AD770">
        <v>3.0255000000000001</v>
      </c>
      <c r="AE770" s="2">
        <v>39350</v>
      </c>
      <c r="AF770">
        <v>3.0339999999999998</v>
      </c>
    </row>
    <row r="771" spans="5:32" x14ac:dyDescent="0.25">
      <c r="E771" s="2">
        <v>39304</v>
      </c>
      <c r="F771">
        <v>1.5249999999999999</v>
      </c>
      <c r="G771" s="2">
        <v>39349</v>
      </c>
      <c r="H771">
        <v>2.2084999999999999</v>
      </c>
      <c r="I771" s="2">
        <v>39345</v>
      </c>
      <c r="J771">
        <v>2.3490000000000002</v>
      </c>
      <c r="K771" s="2">
        <v>39344</v>
      </c>
      <c r="L771">
        <v>2.4779999999999998</v>
      </c>
      <c r="M771" s="2">
        <v>39345</v>
      </c>
      <c r="N771">
        <v>2.5760000000000001</v>
      </c>
      <c r="O771" s="2">
        <v>39346</v>
      </c>
      <c r="P771">
        <v>2.59</v>
      </c>
      <c r="Q771" s="2">
        <v>39346</v>
      </c>
      <c r="R771">
        <v>2.6390000000000002</v>
      </c>
      <c r="S771" s="2">
        <v>39345</v>
      </c>
      <c r="T771">
        <v>2.7149999999999999</v>
      </c>
      <c r="U771" s="2">
        <v>39344</v>
      </c>
      <c r="V771">
        <v>2.7</v>
      </c>
      <c r="W771" s="2">
        <v>39297</v>
      </c>
      <c r="X771">
        <v>2.7989999999999999</v>
      </c>
      <c r="Y771" s="2">
        <v>39344</v>
      </c>
      <c r="Z771">
        <v>2.8325</v>
      </c>
      <c r="AA771" s="2">
        <v>39346</v>
      </c>
      <c r="AB771">
        <v>2.91</v>
      </c>
      <c r="AC771" s="2">
        <v>39350</v>
      </c>
      <c r="AD771">
        <v>2.9750000000000001</v>
      </c>
      <c r="AE771" s="2">
        <v>39351</v>
      </c>
      <c r="AF771">
        <v>3.0369999999999999</v>
      </c>
    </row>
    <row r="772" spans="5:32" x14ac:dyDescent="0.25">
      <c r="E772" s="2">
        <v>39307</v>
      </c>
      <c r="F772">
        <v>1.575</v>
      </c>
      <c r="G772" s="2">
        <v>39350</v>
      </c>
      <c r="H772">
        <v>2.2040000000000002</v>
      </c>
      <c r="I772" s="2">
        <v>39346</v>
      </c>
      <c r="J772">
        <v>2.3570000000000002</v>
      </c>
      <c r="K772" s="2">
        <v>39345</v>
      </c>
      <c r="L772">
        <v>2.5030000000000001</v>
      </c>
      <c r="M772" s="2">
        <v>39346</v>
      </c>
      <c r="N772">
        <v>2.5569999999999999</v>
      </c>
      <c r="O772" s="2">
        <v>39349</v>
      </c>
      <c r="P772">
        <v>2.5670000000000002</v>
      </c>
      <c r="Q772" s="2">
        <v>39349</v>
      </c>
      <c r="R772">
        <v>2.6360000000000001</v>
      </c>
      <c r="S772" s="2">
        <v>39346</v>
      </c>
      <c r="T772">
        <v>2.6890000000000001</v>
      </c>
      <c r="U772" s="2">
        <v>39345</v>
      </c>
      <c r="V772">
        <v>2.7629999999999999</v>
      </c>
      <c r="W772" s="2">
        <v>39300</v>
      </c>
      <c r="X772">
        <v>2.7720000000000002</v>
      </c>
      <c r="Y772" s="2">
        <v>39345</v>
      </c>
      <c r="Z772">
        <v>2.8679999999999999</v>
      </c>
      <c r="AA772" s="2">
        <v>39349</v>
      </c>
      <c r="AB772">
        <v>2.8940000000000001</v>
      </c>
      <c r="AC772" s="2">
        <v>39351</v>
      </c>
      <c r="AD772">
        <v>2.9729999999999999</v>
      </c>
      <c r="AE772" s="2">
        <v>39352</v>
      </c>
      <c r="AF772">
        <v>3.0590000000000002</v>
      </c>
    </row>
    <row r="773" spans="5:32" x14ac:dyDescent="0.25">
      <c r="E773" s="2">
        <v>39308</v>
      </c>
      <c r="F773">
        <v>1.6585000000000001</v>
      </c>
      <c r="G773" s="2">
        <v>39351</v>
      </c>
      <c r="H773">
        <v>2.2469999999999999</v>
      </c>
      <c r="I773" s="2">
        <v>39349</v>
      </c>
      <c r="J773">
        <v>2.323</v>
      </c>
      <c r="K773" s="2">
        <v>39346</v>
      </c>
      <c r="L773">
        <v>2.4980000000000002</v>
      </c>
      <c r="M773" s="2">
        <v>39349</v>
      </c>
      <c r="N773">
        <v>2.5310000000000001</v>
      </c>
      <c r="O773" s="2">
        <v>39350</v>
      </c>
      <c r="P773">
        <v>2.5070000000000001</v>
      </c>
      <c r="Q773" s="2">
        <v>39350</v>
      </c>
      <c r="R773">
        <v>2.573</v>
      </c>
      <c r="S773" s="2">
        <v>39349</v>
      </c>
      <c r="T773">
        <v>2.6550000000000002</v>
      </c>
      <c r="U773" s="2">
        <v>39346</v>
      </c>
      <c r="V773">
        <v>2.7359999999999998</v>
      </c>
      <c r="W773" s="2">
        <v>39301</v>
      </c>
      <c r="X773">
        <v>2.7530000000000001</v>
      </c>
      <c r="Y773" s="2">
        <v>39346</v>
      </c>
      <c r="Z773">
        <v>2.843</v>
      </c>
      <c r="AA773" s="2">
        <v>39350</v>
      </c>
      <c r="AB773">
        <v>2.8359999999999999</v>
      </c>
      <c r="AC773" s="2">
        <v>39352</v>
      </c>
      <c r="AD773">
        <v>2.9864999999999999</v>
      </c>
      <c r="AE773" s="2">
        <v>39353</v>
      </c>
      <c r="AF773">
        <v>3.0750000000000002</v>
      </c>
    </row>
    <row r="774" spans="5:32" x14ac:dyDescent="0.25">
      <c r="E774" s="2">
        <v>39309</v>
      </c>
      <c r="F774">
        <v>1.609</v>
      </c>
      <c r="G774" s="2">
        <v>39352</v>
      </c>
      <c r="H774">
        <v>2.2955000000000001</v>
      </c>
      <c r="I774" s="2">
        <v>39350</v>
      </c>
      <c r="J774">
        <v>2.2629999999999999</v>
      </c>
      <c r="K774" s="2">
        <v>39349</v>
      </c>
      <c r="L774">
        <v>2.4420000000000002</v>
      </c>
      <c r="M774" s="2">
        <v>39350</v>
      </c>
      <c r="N774">
        <v>2.4569999999999999</v>
      </c>
      <c r="O774" s="2">
        <v>39351</v>
      </c>
      <c r="P774">
        <v>2.5550000000000002</v>
      </c>
      <c r="Q774" s="2">
        <v>39351</v>
      </c>
      <c r="R774">
        <v>2.5869999999999997</v>
      </c>
      <c r="S774" s="2">
        <v>39350</v>
      </c>
      <c r="T774">
        <v>2.6179999999999999</v>
      </c>
      <c r="U774" s="2">
        <v>39349</v>
      </c>
      <c r="V774">
        <v>2.7170000000000001</v>
      </c>
      <c r="W774" s="2">
        <v>39302</v>
      </c>
      <c r="X774">
        <v>2.7755000000000001</v>
      </c>
      <c r="Y774" s="2">
        <v>39349</v>
      </c>
      <c r="Z774">
        <v>2.8120000000000003</v>
      </c>
      <c r="AA774" s="2">
        <v>39351</v>
      </c>
      <c r="AB774">
        <v>2.847</v>
      </c>
      <c r="AC774" s="2">
        <v>39353</v>
      </c>
      <c r="AD774">
        <v>3.0150000000000001</v>
      </c>
      <c r="AE774" s="2">
        <v>39356</v>
      </c>
      <c r="AF774">
        <v>3.0685000000000002</v>
      </c>
    </row>
    <row r="775" spans="5:32" x14ac:dyDescent="0.25">
      <c r="E775" s="2">
        <v>39310</v>
      </c>
      <c r="F775">
        <v>1.613</v>
      </c>
      <c r="G775" s="2">
        <v>39353</v>
      </c>
      <c r="H775">
        <v>2.2890000000000001</v>
      </c>
      <c r="I775" s="2">
        <v>39351</v>
      </c>
      <c r="J775">
        <v>2.2919999999999998</v>
      </c>
      <c r="K775" s="2">
        <v>39350</v>
      </c>
      <c r="L775">
        <v>2.415</v>
      </c>
      <c r="M775" s="2">
        <v>39351</v>
      </c>
      <c r="N775">
        <v>2.5049999999999999</v>
      </c>
      <c r="O775" s="2">
        <v>39352</v>
      </c>
      <c r="P775">
        <v>2.5419999999999998</v>
      </c>
      <c r="Q775" s="2">
        <v>39352</v>
      </c>
      <c r="R775">
        <v>2.5869999999999997</v>
      </c>
      <c r="S775" s="2">
        <v>39351</v>
      </c>
      <c r="T775">
        <v>2.6269999999999998</v>
      </c>
      <c r="U775" s="2">
        <v>39350</v>
      </c>
      <c r="V775">
        <v>2.66</v>
      </c>
      <c r="W775" s="2">
        <v>39303</v>
      </c>
      <c r="X775">
        <v>2.69</v>
      </c>
      <c r="Y775" s="2">
        <v>39350</v>
      </c>
      <c r="Z775">
        <v>2.7679999999999998</v>
      </c>
      <c r="AA775" s="2">
        <v>39352</v>
      </c>
      <c r="AB775">
        <v>2.8540000000000001</v>
      </c>
      <c r="AC775" s="2">
        <v>39356</v>
      </c>
      <c r="AD775">
        <v>3.008</v>
      </c>
      <c r="AE775" s="2">
        <v>39357</v>
      </c>
      <c r="AF775">
        <v>3.0539999999999998</v>
      </c>
    </row>
    <row r="776" spans="5:32" x14ac:dyDescent="0.25">
      <c r="E776" s="2">
        <v>39311</v>
      </c>
      <c r="F776">
        <v>1.6419999999999999</v>
      </c>
      <c r="G776" s="2">
        <v>39356</v>
      </c>
      <c r="H776">
        <v>2.25</v>
      </c>
      <c r="I776" s="2">
        <v>39352</v>
      </c>
      <c r="J776">
        <v>2.3174999999999999</v>
      </c>
      <c r="K776" s="2">
        <v>39351</v>
      </c>
      <c r="L776">
        <v>2.4350000000000001</v>
      </c>
      <c r="M776" s="2">
        <v>39352</v>
      </c>
      <c r="N776">
        <v>2.508</v>
      </c>
      <c r="O776" s="2">
        <v>39353</v>
      </c>
      <c r="P776">
        <v>2.5455000000000001</v>
      </c>
      <c r="Q776" s="2">
        <v>39353</v>
      </c>
      <c r="R776">
        <v>2.61</v>
      </c>
      <c r="S776" s="2">
        <v>39352</v>
      </c>
      <c r="T776">
        <v>2.6494999999999997</v>
      </c>
      <c r="U776" s="2">
        <v>39351</v>
      </c>
      <c r="V776">
        <v>2.6760000000000002</v>
      </c>
      <c r="W776" s="2">
        <v>39304</v>
      </c>
      <c r="X776">
        <v>2.742</v>
      </c>
      <c r="Y776" s="2">
        <v>39351</v>
      </c>
      <c r="Z776">
        <v>2.7839999999999998</v>
      </c>
      <c r="AA776" s="2">
        <v>39353</v>
      </c>
      <c r="AB776">
        <v>2.8849999999999998</v>
      </c>
      <c r="AC776" s="2">
        <v>39357</v>
      </c>
      <c r="AD776">
        <v>2.9975000000000001</v>
      </c>
      <c r="AE776" s="2">
        <v>39358</v>
      </c>
      <c r="AF776">
        <v>3.0535000000000001</v>
      </c>
    </row>
    <row r="777" spans="5:32" x14ac:dyDescent="0.25">
      <c r="E777" s="2">
        <v>39314</v>
      </c>
      <c r="F777">
        <v>1.7250000000000001</v>
      </c>
      <c r="G777" s="2">
        <v>39357</v>
      </c>
      <c r="H777">
        <v>2.25</v>
      </c>
      <c r="I777" s="2">
        <v>39353</v>
      </c>
      <c r="J777">
        <v>2.3464999999999998</v>
      </c>
      <c r="K777" s="2">
        <v>39352</v>
      </c>
      <c r="L777">
        <v>2.4460000000000002</v>
      </c>
      <c r="M777" s="2">
        <v>39353</v>
      </c>
      <c r="N777">
        <v>2.5135000000000001</v>
      </c>
      <c r="O777" s="2">
        <v>39356</v>
      </c>
      <c r="P777">
        <v>2.552</v>
      </c>
      <c r="Q777" s="2">
        <v>39356</v>
      </c>
      <c r="R777">
        <v>2.6105</v>
      </c>
      <c r="S777" s="2">
        <v>39353</v>
      </c>
      <c r="T777">
        <v>2.6440000000000001</v>
      </c>
      <c r="U777" s="2">
        <v>39352</v>
      </c>
      <c r="V777">
        <v>2.6775000000000002</v>
      </c>
      <c r="W777" s="2">
        <v>39307</v>
      </c>
      <c r="X777">
        <v>2.718</v>
      </c>
      <c r="Y777" s="2">
        <v>39352</v>
      </c>
      <c r="Z777">
        <v>2.7904999999999998</v>
      </c>
      <c r="AA777" s="2">
        <v>39356</v>
      </c>
      <c r="AB777">
        <v>2.8795000000000002</v>
      </c>
      <c r="AC777" s="2">
        <v>39358</v>
      </c>
      <c r="AD777">
        <v>3</v>
      </c>
      <c r="AE777" s="2">
        <v>39359</v>
      </c>
      <c r="AF777">
        <v>3.0419999999999998</v>
      </c>
    </row>
    <row r="778" spans="5:32" x14ac:dyDescent="0.25">
      <c r="E778" s="2">
        <v>39315</v>
      </c>
      <c r="F778">
        <v>1.5230000000000001</v>
      </c>
      <c r="G778" s="2">
        <v>39358</v>
      </c>
      <c r="H778">
        <v>2.2909999999999999</v>
      </c>
      <c r="I778" s="2">
        <v>39356</v>
      </c>
      <c r="J778">
        <v>2.3174999999999999</v>
      </c>
      <c r="K778" s="2">
        <v>39353</v>
      </c>
      <c r="L778">
        <v>2.464</v>
      </c>
      <c r="M778" s="2">
        <v>39356</v>
      </c>
      <c r="N778">
        <v>2.4990000000000001</v>
      </c>
      <c r="O778" s="2">
        <v>39357</v>
      </c>
      <c r="P778">
        <v>2.5179999999999998</v>
      </c>
      <c r="Q778" s="2">
        <v>39357</v>
      </c>
      <c r="R778">
        <v>2.5880000000000001</v>
      </c>
      <c r="S778" s="2">
        <v>39356</v>
      </c>
      <c r="T778">
        <v>2.6484999999999999</v>
      </c>
      <c r="U778" s="2">
        <v>39353</v>
      </c>
      <c r="V778">
        <v>2.7015000000000002</v>
      </c>
      <c r="W778" s="2">
        <v>39308</v>
      </c>
      <c r="X778">
        <v>2.7075</v>
      </c>
      <c r="Y778" s="2">
        <v>39353</v>
      </c>
      <c r="Z778">
        <v>2.8185000000000002</v>
      </c>
      <c r="AA778" s="2">
        <v>39357</v>
      </c>
      <c r="AB778">
        <v>2.879</v>
      </c>
      <c r="AC778" s="2">
        <v>39359</v>
      </c>
      <c r="AD778">
        <v>2.9824999999999999</v>
      </c>
      <c r="AE778" s="2">
        <v>39360</v>
      </c>
      <c r="AF778">
        <v>3.06</v>
      </c>
    </row>
    <row r="779" spans="5:32" x14ac:dyDescent="0.25">
      <c r="E779" s="2">
        <v>39316</v>
      </c>
      <c r="F779">
        <v>1.7269999999999999</v>
      </c>
      <c r="G779" s="2">
        <v>39359</v>
      </c>
      <c r="H779">
        <v>2.2959999999999998</v>
      </c>
      <c r="I779" s="2">
        <v>39357</v>
      </c>
      <c r="J779">
        <v>2.306</v>
      </c>
      <c r="K779" s="2">
        <v>39356</v>
      </c>
      <c r="L779">
        <v>2.448</v>
      </c>
      <c r="M779" s="2">
        <v>39357</v>
      </c>
      <c r="N779">
        <v>2.4965000000000002</v>
      </c>
      <c r="O779" s="2">
        <v>39358</v>
      </c>
      <c r="P779">
        <v>2.5609999999999999</v>
      </c>
      <c r="Q779" s="2">
        <v>39358</v>
      </c>
      <c r="R779">
        <v>2.601</v>
      </c>
      <c r="S779" s="2">
        <v>39357</v>
      </c>
      <c r="T779">
        <v>2.6360000000000001</v>
      </c>
      <c r="U779" s="2">
        <v>39356</v>
      </c>
      <c r="V779">
        <v>2.6964999999999999</v>
      </c>
      <c r="W779" s="2">
        <v>39309</v>
      </c>
      <c r="X779">
        <v>2.7240000000000002</v>
      </c>
      <c r="Y779" s="2">
        <v>39356</v>
      </c>
      <c r="Z779">
        <v>2.8129999999999997</v>
      </c>
      <c r="AA779" s="2">
        <v>39358</v>
      </c>
      <c r="AB779">
        <v>2.8605</v>
      </c>
      <c r="AC779" s="2">
        <v>39360</v>
      </c>
      <c r="AD779">
        <v>2.98</v>
      </c>
      <c r="AE779" s="2">
        <v>39363</v>
      </c>
      <c r="AF779">
        <v>3.05</v>
      </c>
    </row>
    <row r="780" spans="5:32" x14ac:dyDescent="0.25">
      <c r="E780" s="2">
        <v>39317</v>
      </c>
      <c r="F780">
        <v>1.5529999999999999</v>
      </c>
      <c r="G780" s="2">
        <v>39360</v>
      </c>
      <c r="H780">
        <v>2.27</v>
      </c>
      <c r="I780" s="2">
        <v>39358</v>
      </c>
      <c r="J780">
        <v>2.323</v>
      </c>
      <c r="K780" s="2">
        <v>39357</v>
      </c>
      <c r="L780">
        <v>2.4489999999999998</v>
      </c>
      <c r="M780" s="2">
        <v>39358</v>
      </c>
      <c r="N780">
        <v>2.5089999999999999</v>
      </c>
      <c r="O780" s="2">
        <v>39359</v>
      </c>
      <c r="P780">
        <v>2.573</v>
      </c>
      <c r="Q780" s="2">
        <v>39359</v>
      </c>
      <c r="R780">
        <v>2.617</v>
      </c>
      <c r="S780" s="2">
        <v>39358</v>
      </c>
      <c r="T780">
        <v>2.649</v>
      </c>
      <c r="U780" s="2">
        <v>39357</v>
      </c>
      <c r="V780">
        <v>2.6890000000000001</v>
      </c>
      <c r="W780" s="2">
        <v>39310</v>
      </c>
      <c r="X780">
        <v>2.7349999999999999</v>
      </c>
      <c r="Y780" s="2">
        <v>39357</v>
      </c>
      <c r="Z780">
        <v>2.7974999999999999</v>
      </c>
      <c r="AA780" s="2">
        <v>39359</v>
      </c>
      <c r="AB780">
        <v>2.8565</v>
      </c>
      <c r="AC780" s="2">
        <v>39363</v>
      </c>
      <c r="AD780">
        <v>2.9980000000000002</v>
      </c>
      <c r="AE780" s="2">
        <v>39364</v>
      </c>
      <c r="AF780">
        <v>3.0459999999999998</v>
      </c>
    </row>
    <row r="781" spans="5:32" x14ac:dyDescent="0.25">
      <c r="E781" s="2">
        <v>39318</v>
      </c>
      <c r="F781">
        <v>1.748</v>
      </c>
      <c r="G781" s="2">
        <v>39363</v>
      </c>
      <c r="H781">
        <v>2.3210000000000002</v>
      </c>
      <c r="I781" s="2">
        <v>39359</v>
      </c>
      <c r="J781">
        <v>2.3875000000000002</v>
      </c>
      <c r="K781" s="2">
        <v>39358</v>
      </c>
      <c r="L781">
        <v>2.4660000000000002</v>
      </c>
      <c r="M781" s="2">
        <v>39359</v>
      </c>
      <c r="N781">
        <v>2.5354999999999999</v>
      </c>
      <c r="O781" s="2">
        <v>39360</v>
      </c>
      <c r="P781">
        <v>2.52</v>
      </c>
      <c r="Q781" s="2">
        <v>39360</v>
      </c>
      <c r="R781">
        <v>2.58</v>
      </c>
      <c r="S781" s="2">
        <v>39359</v>
      </c>
      <c r="T781">
        <v>2.653</v>
      </c>
      <c r="U781" s="2">
        <v>39358</v>
      </c>
      <c r="V781">
        <v>2.6894999999999998</v>
      </c>
      <c r="W781" s="2">
        <v>39311</v>
      </c>
      <c r="X781">
        <v>2.6320000000000001</v>
      </c>
      <c r="Y781" s="2">
        <v>39358</v>
      </c>
      <c r="Z781">
        <v>2.7970000000000002</v>
      </c>
      <c r="AA781" s="2">
        <v>39360</v>
      </c>
      <c r="AB781">
        <v>2.89</v>
      </c>
      <c r="AC781" s="2">
        <v>39364</v>
      </c>
      <c r="AD781">
        <v>2.988</v>
      </c>
      <c r="AE781" s="2">
        <v>39365</v>
      </c>
      <c r="AF781">
        <v>3.052</v>
      </c>
    </row>
    <row r="782" spans="5:32" x14ac:dyDescent="0.25">
      <c r="E782" s="2">
        <v>39321</v>
      </c>
      <c r="F782">
        <v>1.7709999999999999</v>
      </c>
      <c r="G782" s="2">
        <v>39364</v>
      </c>
      <c r="H782">
        <v>2.3395000000000001</v>
      </c>
      <c r="I782" s="2">
        <v>39360</v>
      </c>
      <c r="J782">
        <v>2.36</v>
      </c>
      <c r="K782" s="2">
        <v>39359</v>
      </c>
      <c r="L782">
        <v>2.4984999999999999</v>
      </c>
      <c r="M782" s="2">
        <v>39360</v>
      </c>
      <c r="N782">
        <v>2.4699999999999998</v>
      </c>
      <c r="O782" s="2">
        <v>39363</v>
      </c>
      <c r="P782">
        <v>2.6019999999999999</v>
      </c>
      <c r="Q782" s="2">
        <v>39363</v>
      </c>
      <c r="R782">
        <v>2.6310000000000002</v>
      </c>
      <c r="S782" s="2">
        <v>39360</v>
      </c>
      <c r="T782">
        <v>2.63</v>
      </c>
      <c r="U782" s="2">
        <v>39359</v>
      </c>
      <c r="V782">
        <v>2.6915</v>
      </c>
      <c r="W782" s="2">
        <v>39314</v>
      </c>
      <c r="X782">
        <v>2.7305000000000001</v>
      </c>
      <c r="Y782" s="2">
        <v>39359</v>
      </c>
      <c r="Z782">
        <v>2.7949999999999999</v>
      </c>
      <c r="AA782" s="2">
        <v>39363</v>
      </c>
      <c r="AB782">
        <v>2.8940000000000001</v>
      </c>
      <c r="AC782" s="2">
        <v>39365</v>
      </c>
      <c r="AD782">
        <v>2.9944999999999999</v>
      </c>
      <c r="AE782" s="2">
        <v>39366</v>
      </c>
      <c r="AF782">
        <v>3.0539999999999998</v>
      </c>
    </row>
    <row r="783" spans="5:32" x14ac:dyDescent="0.25">
      <c r="E783" s="2">
        <v>39322</v>
      </c>
      <c r="F783">
        <v>1.591</v>
      </c>
      <c r="G783" s="2">
        <v>39365</v>
      </c>
      <c r="H783">
        <v>2.3445</v>
      </c>
      <c r="I783" s="2">
        <v>39363</v>
      </c>
      <c r="J783">
        <v>2.4050000000000002</v>
      </c>
      <c r="K783" s="2">
        <v>39360</v>
      </c>
      <c r="L783">
        <v>2.41</v>
      </c>
      <c r="M783" s="2">
        <v>39363</v>
      </c>
      <c r="N783">
        <v>2.3580000000000001</v>
      </c>
      <c r="O783" s="2">
        <v>39364</v>
      </c>
      <c r="P783">
        <v>2.6185</v>
      </c>
      <c r="Q783" s="2">
        <v>39364</v>
      </c>
      <c r="R783">
        <v>2.641</v>
      </c>
      <c r="S783" s="2">
        <v>39363</v>
      </c>
      <c r="T783">
        <v>2.6630000000000003</v>
      </c>
      <c r="U783" s="2">
        <v>39360</v>
      </c>
      <c r="V783">
        <v>2.67</v>
      </c>
      <c r="W783" s="2">
        <v>39315</v>
      </c>
      <c r="X783">
        <v>2.7199999999999998</v>
      </c>
      <c r="Y783" s="2">
        <v>39360</v>
      </c>
      <c r="Z783">
        <v>2.8</v>
      </c>
      <c r="AA783" s="2">
        <v>39364</v>
      </c>
      <c r="AB783">
        <v>2.8685</v>
      </c>
      <c r="AC783" s="2">
        <v>39366</v>
      </c>
      <c r="AD783">
        <v>2.9969999999999999</v>
      </c>
      <c r="AE783" s="2">
        <v>39367</v>
      </c>
      <c r="AF783">
        <v>3.0510000000000002</v>
      </c>
    </row>
    <row r="784" spans="5:32" x14ac:dyDescent="0.25">
      <c r="E784" s="2">
        <v>39323</v>
      </c>
      <c r="F784">
        <v>1.6240000000000001</v>
      </c>
      <c r="G784" s="2">
        <v>39366</v>
      </c>
      <c r="H784">
        <v>2.3765000000000001</v>
      </c>
      <c r="I784" s="2">
        <v>39364</v>
      </c>
      <c r="J784">
        <v>2.41</v>
      </c>
      <c r="K784" s="2">
        <v>39363</v>
      </c>
      <c r="L784">
        <v>2.2429999999999999</v>
      </c>
      <c r="M784" s="2">
        <v>39364</v>
      </c>
      <c r="N784">
        <v>2.5859999999999999</v>
      </c>
      <c r="O784" s="2">
        <v>39365</v>
      </c>
      <c r="P784">
        <v>2.6034999999999999</v>
      </c>
      <c r="Q784" s="2">
        <v>39365</v>
      </c>
      <c r="R784">
        <v>2.6444999999999999</v>
      </c>
      <c r="S784" s="2">
        <v>39364</v>
      </c>
      <c r="T784">
        <v>2.6710000000000003</v>
      </c>
      <c r="U784" s="2">
        <v>39363</v>
      </c>
      <c r="V784">
        <v>2.7010000000000001</v>
      </c>
      <c r="W784" s="2">
        <v>39316</v>
      </c>
      <c r="X784">
        <v>2.8050000000000002</v>
      </c>
      <c r="Y784" s="2">
        <v>39363</v>
      </c>
      <c r="Z784">
        <v>2.8369999999999997</v>
      </c>
      <c r="AA784" s="2">
        <v>39365</v>
      </c>
      <c r="AB784">
        <v>2.8780000000000001</v>
      </c>
      <c r="AC784" s="2">
        <v>39367</v>
      </c>
      <c r="AD784">
        <v>2.9954999999999998</v>
      </c>
      <c r="AE784" s="2">
        <v>39370</v>
      </c>
      <c r="AF784">
        <v>3.0585</v>
      </c>
    </row>
    <row r="785" spans="5:32" x14ac:dyDescent="0.25">
      <c r="E785" s="2">
        <v>39324</v>
      </c>
      <c r="F785">
        <v>1.855</v>
      </c>
      <c r="G785" s="2">
        <v>39367</v>
      </c>
      <c r="H785">
        <v>2.4024999999999999</v>
      </c>
      <c r="I785" s="2">
        <v>39365</v>
      </c>
      <c r="J785">
        <v>2.4125000000000001</v>
      </c>
      <c r="K785" s="2">
        <v>39364</v>
      </c>
      <c r="L785">
        <v>2.5300000000000002</v>
      </c>
      <c r="M785" s="2">
        <v>39365</v>
      </c>
      <c r="N785">
        <v>2.5714999999999999</v>
      </c>
      <c r="O785" s="2">
        <v>39366</v>
      </c>
      <c r="P785">
        <v>2.6105</v>
      </c>
      <c r="Q785" s="2">
        <v>39366</v>
      </c>
      <c r="R785">
        <v>2.6520000000000001</v>
      </c>
      <c r="S785" s="2">
        <v>39365</v>
      </c>
      <c r="T785">
        <v>2.6745000000000001</v>
      </c>
      <c r="U785" s="2">
        <v>39364</v>
      </c>
      <c r="V785">
        <v>2.71</v>
      </c>
      <c r="W785" s="2">
        <v>39317</v>
      </c>
      <c r="X785">
        <v>2.718</v>
      </c>
      <c r="Y785" s="2">
        <v>39364</v>
      </c>
      <c r="Z785">
        <v>2.8090000000000002</v>
      </c>
      <c r="AA785" s="2">
        <v>39366</v>
      </c>
      <c r="AB785">
        <v>2.8740000000000001</v>
      </c>
      <c r="AC785" s="2">
        <v>39370</v>
      </c>
      <c r="AD785">
        <v>3.0045000000000002</v>
      </c>
      <c r="AE785" s="2">
        <v>39371</v>
      </c>
      <c r="AF785">
        <v>3.0510000000000002</v>
      </c>
    </row>
    <row r="786" spans="5:32" x14ac:dyDescent="0.25">
      <c r="E786" s="2">
        <v>39325</v>
      </c>
      <c r="F786">
        <v>2</v>
      </c>
      <c r="G786" s="2">
        <v>39370</v>
      </c>
      <c r="H786">
        <v>2.403</v>
      </c>
      <c r="I786" s="2">
        <v>39366</v>
      </c>
      <c r="J786">
        <v>2.4129999999999998</v>
      </c>
      <c r="K786" s="2">
        <v>39365</v>
      </c>
      <c r="L786">
        <v>2.5234999999999999</v>
      </c>
      <c r="M786" s="2">
        <v>39366</v>
      </c>
      <c r="N786">
        <v>2.5709999999999997</v>
      </c>
      <c r="O786" s="2">
        <v>39367</v>
      </c>
      <c r="P786">
        <v>2.6404999999999998</v>
      </c>
      <c r="Q786" s="2">
        <v>39367</v>
      </c>
      <c r="R786">
        <v>2.6680000000000001</v>
      </c>
      <c r="S786" s="2">
        <v>39366</v>
      </c>
      <c r="T786">
        <v>2.6840000000000002</v>
      </c>
      <c r="U786" s="2">
        <v>39365</v>
      </c>
      <c r="V786">
        <v>2.7119999999999997</v>
      </c>
      <c r="W786" s="2">
        <v>39318</v>
      </c>
      <c r="X786">
        <v>2.7130000000000001</v>
      </c>
      <c r="Y786" s="2">
        <v>39365</v>
      </c>
      <c r="Z786">
        <v>2.8155000000000001</v>
      </c>
      <c r="AA786" s="2">
        <v>39367</v>
      </c>
      <c r="AB786">
        <v>2.88</v>
      </c>
      <c r="AC786" s="2">
        <v>39371</v>
      </c>
      <c r="AD786">
        <v>2.9929999999999999</v>
      </c>
      <c r="AE786" s="2">
        <v>39372</v>
      </c>
      <c r="AF786">
        <v>3.0419999999999998</v>
      </c>
    </row>
    <row r="787" spans="5:32" x14ac:dyDescent="0.25">
      <c r="E787" s="2">
        <v>39328</v>
      </c>
      <c r="F787">
        <v>2</v>
      </c>
      <c r="G787" s="2">
        <v>39371</v>
      </c>
      <c r="H787">
        <v>2.4205000000000001</v>
      </c>
      <c r="I787" s="2">
        <v>39367</v>
      </c>
      <c r="J787">
        <v>2.4369999999999998</v>
      </c>
      <c r="K787" s="2">
        <v>39366</v>
      </c>
      <c r="L787">
        <v>2.5270000000000001</v>
      </c>
      <c r="M787" s="2">
        <v>39367</v>
      </c>
      <c r="N787">
        <v>2.6070000000000002</v>
      </c>
      <c r="O787" s="2">
        <v>39370</v>
      </c>
      <c r="P787">
        <v>2.6494999999999997</v>
      </c>
      <c r="Q787" s="2">
        <v>39370</v>
      </c>
      <c r="R787">
        <v>2.6675</v>
      </c>
      <c r="S787" s="2">
        <v>39367</v>
      </c>
      <c r="T787">
        <v>2.6970000000000001</v>
      </c>
      <c r="U787" s="2">
        <v>39366</v>
      </c>
      <c r="V787">
        <v>2.7195</v>
      </c>
      <c r="W787" s="2">
        <v>39321</v>
      </c>
      <c r="X787">
        <v>2.875</v>
      </c>
      <c r="Y787" s="2">
        <v>39366</v>
      </c>
      <c r="Z787">
        <v>2.8155000000000001</v>
      </c>
      <c r="AA787" s="2">
        <v>39370</v>
      </c>
      <c r="AB787">
        <v>2.8845000000000001</v>
      </c>
      <c r="AC787" s="2">
        <v>39372</v>
      </c>
      <c r="AD787">
        <v>2.9765000000000001</v>
      </c>
      <c r="AE787" s="2">
        <v>39373</v>
      </c>
      <c r="AF787">
        <v>3.0310000000000001</v>
      </c>
    </row>
    <row r="788" spans="5:32" x14ac:dyDescent="0.25">
      <c r="E788" s="2">
        <v>39329</v>
      </c>
      <c r="F788">
        <v>1.8620000000000001</v>
      </c>
      <c r="G788" s="2">
        <v>39372</v>
      </c>
      <c r="H788">
        <v>2.4474999999999998</v>
      </c>
      <c r="I788" s="2">
        <v>39370</v>
      </c>
      <c r="J788">
        <v>2.4615</v>
      </c>
      <c r="K788" s="2">
        <v>39367</v>
      </c>
      <c r="L788">
        <v>2.5529999999999999</v>
      </c>
      <c r="M788" s="2">
        <v>39370</v>
      </c>
      <c r="N788">
        <v>2.6295000000000002</v>
      </c>
      <c r="O788" s="2">
        <v>39371</v>
      </c>
      <c r="P788">
        <v>2.6145</v>
      </c>
      <c r="Q788" s="2">
        <v>39371</v>
      </c>
      <c r="R788">
        <v>2.64</v>
      </c>
      <c r="S788" s="2">
        <v>39370</v>
      </c>
      <c r="T788">
        <v>2.6989999999999998</v>
      </c>
      <c r="U788" s="2">
        <v>39367</v>
      </c>
      <c r="V788">
        <v>2.7330000000000001</v>
      </c>
      <c r="W788" s="2">
        <v>39322</v>
      </c>
      <c r="X788">
        <v>2.6755</v>
      </c>
      <c r="Y788" s="2">
        <v>39367</v>
      </c>
      <c r="Z788">
        <v>2.8235000000000001</v>
      </c>
      <c r="AA788" s="2">
        <v>39371</v>
      </c>
      <c r="AB788">
        <v>2.8759999999999999</v>
      </c>
      <c r="AC788" s="2">
        <v>39373</v>
      </c>
      <c r="AD788">
        <v>2.9670000000000001</v>
      </c>
      <c r="AE788" s="2">
        <v>39374</v>
      </c>
      <c r="AF788">
        <v>3.0310000000000001</v>
      </c>
    </row>
    <row r="789" spans="5:32" x14ac:dyDescent="0.25">
      <c r="E789" s="2">
        <v>39330</v>
      </c>
      <c r="F789">
        <v>1.843</v>
      </c>
      <c r="G789" s="2">
        <v>39373</v>
      </c>
      <c r="H789">
        <v>2.4630000000000001</v>
      </c>
      <c r="I789" s="2">
        <v>39371</v>
      </c>
      <c r="J789">
        <v>2.4670000000000001</v>
      </c>
      <c r="K789" s="2">
        <v>39370</v>
      </c>
      <c r="L789">
        <v>2.577</v>
      </c>
      <c r="M789" s="2">
        <v>39371</v>
      </c>
      <c r="N789">
        <v>2.5964999999999998</v>
      </c>
      <c r="O789" s="2">
        <v>39372</v>
      </c>
      <c r="P789">
        <v>2.6059999999999999</v>
      </c>
      <c r="Q789" s="2">
        <v>39372</v>
      </c>
      <c r="R789">
        <v>2.63</v>
      </c>
      <c r="S789" s="2">
        <v>39371</v>
      </c>
      <c r="T789">
        <v>2.6829999999999998</v>
      </c>
      <c r="U789" s="2">
        <v>39370</v>
      </c>
      <c r="V789">
        <v>2.7355</v>
      </c>
      <c r="W789" s="2">
        <v>39323</v>
      </c>
      <c r="X789">
        <v>2.653</v>
      </c>
      <c r="Y789" s="2">
        <v>39370</v>
      </c>
      <c r="Z789">
        <v>2.827</v>
      </c>
      <c r="AA789" s="2">
        <v>39372</v>
      </c>
      <c r="AB789">
        <v>2.871</v>
      </c>
      <c r="AC789" s="2">
        <v>39374</v>
      </c>
      <c r="AD789">
        <v>2.9580000000000002</v>
      </c>
      <c r="AE789" s="2">
        <v>39377</v>
      </c>
      <c r="AF789">
        <v>3.0030000000000001</v>
      </c>
    </row>
    <row r="790" spans="5:32" x14ac:dyDescent="0.25">
      <c r="E790" s="2">
        <v>39331</v>
      </c>
      <c r="F790">
        <v>1.8</v>
      </c>
      <c r="G790" s="2">
        <v>39374</v>
      </c>
      <c r="H790">
        <v>2.4234999999999998</v>
      </c>
      <c r="I790" s="2">
        <v>39372</v>
      </c>
      <c r="J790">
        <v>2.4900000000000002</v>
      </c>
      <c r="K790" s="2">
        <v>39371</v>
      </c>
      <c r="L790">
        <v>2.573</v>
      </c>
      <c r="M790" s="2">
        <v>39372</v>
      </c>
      <c r="N790">
        <v>2.6044999999999998</v>
      </c>
      <c r="O790" s="2">
        <v>39373</v>
      </c>
      <c r="P790">
        <v>2.6040000000000001</v>
      </c>
      <c r="Q790" s="2">
        <v>39373</v>
      </c>
      <c r="R790">
        <v>2.6320000000000001</v>
      </c>
      <c r="S790" s="2">
        <v>39372</v>
      </c>
      <c r="T790">
        <v>2.6665000000000001</v>
      </c>
      <c r="U790" s="2">
        <v>39371</v>
      </c>
      <c r="V790">
        <v>2.7229999999999999</v>
      </c>
      <c r="W790" s="2">
        <v>39324</v>
      </c>
      <c r="X790">
        <v>2.6589999999999998</v>
      </c>
      <c r="Y790" s="2">
        <v>39371</v>
      </c>
      <c r="Z790">
        <v>2.82</v>
      </c>
      <c r="AA790" s="2">
        <v>39373</v>
      </c>
      <c r="AB790">
        <v>2.8595000000000002</v>
      </c>
      <c r="AC790" s="2">
        <v>39377</v>
      </c>
      <c r="AD790">
        <v>2.9329999999999998</v>
      </c>
      <c r="AE790" s="2">
        <v>39378</v>
      </c>
      <c r="AF790">
        <v>3.008</v>
      </c>
    </row>
    <row r="791" spans="5:32" x14ac:dyDescent="0.25">
      <c r="E791" s="2">
        <v>39332</v>
      </c>
      <c r="F791">
        <v>1.8239999999999998</v>
      </c>
      <c r="G791" s="2">
        <v>39377</v>
      </c>
      <c r="H791">
        <v>2.464</v>
      </c>
      <c r="I791" s="2">
        <v>39373</v>
      </c>
      <c r="J791">
        <v>2.4630000000000001</v>
      </c>
      <c r="K791" s="2">
        <v>39372</v>
      </c>
      <c r="L791">
        <v>2.5625</v>
      </c>
      <c r="M791" s="2">
        <v>39373</v>
      </c>
      <c r="N791">
        <v>2.5865</v>
      </c>
      <c r="O791" s="2">
        <v>39374</v>
      </c>
      <c r="P791">
        <v>2.5880000000000001</v>
      </c>
      <c r="Q791" s="2">
        <v>39374</v>
      </c>
      <c r="R791">
        <v>2.6124999999999998</v>
      </c>
      <c r="S791" s="2">
        <v>39373</v>
      </c>
      <c r="T791">
        <v>2.67</v>
      </c>
      <c r="U791" s="2">
        <v>39372</v>
      </c>
      <c r="V791">
        <v>2.71</v>
      </c>
      <c r="W791" s="2">
        <v>39325</v>
      </c>
      <c r="X791">
        <v>2.65</v>
      </c>
      <c r="Y791" s="2">
        <v>39372</v>
      </c>
      <c r="Z791">
        <v>2.8125</v>
      </c>
      <c r="AA791" s="2">
        <v>39374</v>
      </c>
      <c r="AB791">
        <v>2.8449999999999998</v>
      </c>
      <c r="AC791" s="2">
        <v>39378</v>
      </c>
      <c r="AD791">
        <v>2.9365000000000001</v>
      </c>
      <c r="AE791" s="2">
        <v>39379</v>
      </c>
      <c r="AF791">
        <v>2.9984999999999999</v>
      </c>
    </row>
    <row r="792" spans="5:32" x14ac:dyDescent="0.25">
      <c r="E792" s="2">
        <v>39335</v>
      </c>
      <c r="F792">
        <v>1.853</v>
      </c>
      <c r="G792" s="2">
        <v>39378</v>
      </c>
      <c r="H792">
        <v>2.4035000000000002</v>
      </c>
      <c r="I792" s="2">
        <v>39374</v>
      </c>
      <c r="J792">
        <v>2.4590000000000001</v>
      </c>
      <c r="K792" s="2">
        <v>39373</v>
      </c>
      <c r="L792">
        <v>2.5484999999999998</v>
      </c>
      <c r="M792" s="2">
        <v>39374</v>
      </c>
      <c r="N792">
        <v>2.5739999999999998</v>
      </c>
      <c r="O792" s="2">
        <v>39377</v>
      </c>
      <c r="P792">
        <v>2.5939999999999999</v>
      </c>
      <c r="Q792" s="2">
        <v>39377</v>
      </c>
      <c r="R792">
        <v>2.6215000000000002</v>
      </c>
      <c r="S792" s="2">
        <v>39374</v>
      </c>
      <c r="T792">
        <v>2.6560000000000001</v>
      </c>
      <c r="U792" s="2">
        <v>39373</v>
      </c>
      <c r="V792">
        <v>2.7080000000000002</v>
      </c>
      <c r="W792" s="2">
        <v>39328</v>
      </c>
      <c r="X792">
        <v>2.65</v>
      </c>
      <c r="Y792" s="2">
        <v>39373</v>
      </c>
      <c r="Z792">
        <v>2.8054999999999999</v>
      </c>
      <c r="AA792" s="2">
        <v>39377</v>
      </c>
      <c r="AB792">
        <v>2.8374999999999999</v>
      </c>
      <c r="AC792" s="2">
        <v>39379</v>
      </c>
      <c r="AD792">
        <v>2.9255</v>
      </c>
      <c r="AE792" s="2">
        <v>39380</v>
      </c>
      <c r="AF792">
        <v>3.0354999999999999</v>
      </c>
    </row>
    <row r="793" spans="5:32" x14ac:dyDescent="0.25">
      <c r="E793" s="2">
        <v>39336</v>
      </c>
      <c r="F793">
        <v>1.7789999999999999</v>
      </c>
      <c r="G793" s="2">
        <v>39379</v>
      </c>
      <c r="H793">
        <v>2.4184999999999999</v>
      </c>
      <c r="I793" s="2">
        <v>39377</v>
      </c>
      <c r="J793">
        <v>2.4350000000000001</v>
      </c>
      <c r="K793" s="2">
        <v>39374</v>
      </c>
      <c r="L793">
        <v>2.5455000000000001</v>
      </c>
      <c r="M793" s="2">
        <v>39377</v>
      </c>
      <c r="N793">
        <v>2.5705</v>
      </c>
      <c r="O793" s="2">
        <v>39378</v>
      </c>
      <c r="P793">
        <v>2.5609999999999999</v>
      </c>
      <c r="Q793" s="2">
        <v>39378</v>
      </c>
      <c r="R793">
        <v>2.5960000000000001</v>
      </c>
      <c r="S793" s="2">
        <v>39377</v>
      </c>
      <c r="T793">
        <v>2.6435</v>
      </c>
      <c r="U793" s="2">
        <v>39374</v>
      </c>
      <c r="V793">
        <v>2.6850000000000001</v>
      </c>
      <c r="W793" s="2">
        <v>39329</v>
      </c>
      <c r="X793">
        <v>2.65</v>
      </c>
      <c r="Y793" s="2">
        <v>39374</v>
      </c>
      <c r="Z793">
        <v>2.7904999999999998</v>
      </c>
      <c r="AA793" s="2">
        <v>39378</v>
      </c>
      <c r="AB793">
        <v>2.83</v>
      </c>
      <c r="AC793" s="2">
        <v>39380</v>
      </c>
      <c r="AD793">
        <v>2.9710000000000001</v>
      </c>
      <c r="AE793" s="2">
        <v>39381</v>
      </c>
      <c r="AF793">
        <v>3.0510000000000002</v>
      </c>
    </row>
    <row r="794" spans="5:32" x14ac:dyDescent="0.25">
      <c r="E794" s="2">
        <v>39337</v>
      </c>
      <c r="F794">
        <v>1.988</v>
      </c>
      <c r="G794" s="2">
        <v>39380</v>
      </c>
      <c r="H794">
        <v>2.5564999999999998</v>
      </c>
      <c r="I794" s="2">
        <v>39378</v>
      </c>
      <c r="J794">
        <v>2.4255</v>
      </c>
      <c r="K794" s="2">
        <v>39377</v>
      </c>
      <c r="L794">
        <v>2.5505</v>
      </c>
      <c r="M794" s="2">
        <v>39378</v>
      </c>
      <c r="N794">
        <v>2.536</v>
      </c>
      <c r="O794" s="2">
        <v>39379</v>
      </c>
      <c r="P794">
        <v>2.5779999999999998</v>
      </c>
      <c r="Q794" s="2">
        <v>39379</v>
      </c>
      <c r="R794">
        <v>2.5975000000000001</v>
      </c>
      <c r="S794" s="2">
        <v>39378</v>
      </c>
      <c r="T794">
        <v>2.6395</v>
      </c>
      <c r="U794" s="2">
        <v>39377</v>
      </c>
      <c r="V794">
        <v>2.6779999999999999</v>
      </c>
      <c r="W794" s="2">
        <v>39330</v>
      </c>
      <c r="X794">
        <v>2.698</v>
      </c>
      <c r="Y794" s="2">
        <v>39377</v>
      </c>
      <c r="Z794">
        <v>2.7835000000000001</v>
      </c>
      <c r="AA794" s="2">
        <v>39379</v>
      </c>
      <c r="AB794">
        <v>2.8195000000000001</v>
      </c>
      <c r="AC794" s="2">
        <v>39381</v>
      </c>
      <c r="AD794">
        <v>2.988</v>
      </c>
      <c r="AE794" s="2">
        <v>39384</v>
      </c>
      <c r="AF794">
        <v>3.0314999999999999</v>
      </c>
    </row>
    <row r="795" spans="5:32" x14ac:dyDescent="0.25">
      <c r="E795" s="2">
        <v>39338</v>
      </c>
      <c r="F795">
        <v>1.98</v>
      </c>
      <c r="G795" s="2">
        <v>39381</v>
      </c>
      <c r="H795">
        <v>2.5910000000000002</v>
      </c>
      <c r="I795" s="2">
        <v>39379</v>
      </c>
      <c r="J795">
        <v>2.4405000000000001</v>
      </c>
      <c r="K795" s="2">
        <v>39378</v>
      </c>
      <c r="L795">
        <v>2.52</v>
      </c>
      <c r="M795" s="2">
        <v>39379</v>
      </c>
      <c r="N795">
        <v>2.5550000000000002</v>
      </c>
      <c r="O795" s="2">
        <v>39380</v>
      </c>
      <c r="P795">
        <v>2.665</v>
      </c>
      <c r="Q795" s="2">
        <v>39380</v>
      </c>
      <c r="R795">
        <v>2.68</v>
      </c>
      <c r="S795" s="2">
        <v>39379</v>
      </c>
      <c r="T795">
        <v>2.6465000000000001</v>
      </c>
      <c r="U795" s="2">
        <v>39378</v>
      </c>
      <c r="V795">
        <v>2.6695000000000002</v>
      </c>
      <c r="W795" s="2">
        <v>39331</v>
      </c>
      <c r="X795">
        <v>2.7069999999999999</v>
      </c>
      <c r="Y795" s="2">
        <v>39378</v>
      </c>
      <c r="Z795">
        <v>2.7734999999999999</v>
      </c>
      <c r="AA795" s="2">
        <v>39380</v>
      </c>
      <c r="AB795">
        <v>2.87</v>
      </c>
      <c r="AC795" s="2">
        <v>39384</v>
      </c>
      <c r="AD795">
        <v>2.9725000000000001</v>
      </c>
      <c r="AE795" s="2">
        <v>39385</v>
      </c>
      <c r="AF795">
        <v>3.0329999999999999</v>
      </c>
    </row>
    <row r="796" spans="5:32" x14ac:dyDescent="0.25">
      <c r="E796" s="2">
        <v>39339</v>
      </c>
      <c r="F796">
        <v>1.9300000000000002</v>
      </c>
      <c r="G796" s="2">
        <v>39384</v>
      </c>
      <c r="H796">
        <v>2.6465000000000001</v>
      </c>
      <c r="I796" s="2">
        <v>39380</v>
      </c>
      <c r="J796">
        <v>2.5564999999999998</v>
      </c>
      <c r="K796" s="2">
        <v>39379</v>
      </c>
      <c r="L796">
        <v>2.528</v>
      </c>
      <c r="M796" s="2">
        <v>39380</v>
      </c>
      <c r="N796">
        <v>2.6259999999999999</v>
      </c>
      <c r="O796" s="2">
        <v>39381</v>
      </c>
      <c r="P796">
        <v>2.6669999999999998</v>
      </c>
      <c r="Q796" s="2">
        <v>39381</v>
      </c>
      <c r="R796">
        <v>2.6870000000000003</v>
      </c>
      <c r="S796" s="2">
        <v>39380</v>
      </c>
      <c r="T796">
        <v>2.6955</v>
      </c>
      <c r="U796" s="2">
        <v>39379</v>
      </c>
      <c r="V796">
        <v>2.6705000000000001</v>
      </c>
      <c r="W796" s="2">
        <v>39332</v>
      </c>
      <c r="X796">
        <v>2.6920000000000002</v>
      </c>
      <c r="Y796" s="2">
        <v>39379</v>
      </c>
      <c r="Z796">
        <v>2.77</v>
      </c>
      <c r="AA796" s="2">
        <v>39381</v>
      </c>
      <c r="AB796">
        <v>2.883</v>
      </c>
      <c r="AC796" s="2">
        <v>39385</v>
      </c>
      <c r="AD796">
        <v>2.9735</v>
      </c>
      <c r="AE796" s="2">
        <v>39386</v>
      </c>
      <c r="AF796">
        <v>3.0205000000000002</v>
      </c>
    </row>
    <row r="797" spans="5:32" x14ac:dyDescent="0.25">
      <c r="E797" s="2">
        <v>39342</v>
      </c>
      <c r="F797">
        <v>1.9495</v>
      </c>
      <c r="G797" s="2">
        <v>39385</v>
      </c>
      <c r="H797">
        <v>2.52</v>
      </c>
      <c r="I797" s="2">
        <v>39381</v>
      </c>
      <c r="J797">
        <v>2.5554999999999999</v>
      </c>
      <c r="K797" s="2">
        <v>39380</v>
      </c>
      <c r="L797">
        <v>2.5905</v>
      </c>
      <c r="M797" s="2">
        <v>39381</v>
      </c>
      <c r="N797">
        <v>2.6390000000000002</v>
      </c>
      <c r="O797" s="2">
        <v>39384</v>
      </c>
      <c r="P797">
        <v>2.6705000000000001</v>
      </c>
      <c r="Q797" s="2">
        <v>39384</v>
      </c>
      <c r="R797">
        <v>2.6920000000000002</v>
      </c>
      <c r="S797" s="2">
        <v>39381</v>
      </c>
      <c r="T797">
        <v>2.7134999999999998</v>
      </c>
      <c r="U797" s="2">
        <v>39380</v>
      </c>
      <c r="V797">
        <v>2.726</v>
      </c>
      <c r="W797" s="2">
        <v>39335</v>
      </c>
      <c r="X797">
        <v>2.6909999999999998</v>
      </c>
      <c r="Y797" s="2">
        <v>39380</v>
      </c>
      <c r="Z797">
        <v>2.8205</v>
      </c>
      <c r="AA797" s="2">
        <v>39384</v>
      </c>
      <c r="AB797">
        <v>2.8740000000000001</v>
      </c>
      <c r="AC797" s="2">
        <v>39386</v>
      </c>
      <c r="AD797">
        <v>2.9619999999999997</v>
      </c>
      <c r="AE797" s="2">
        <v>39387</v>
      </c>
      <c r="AF797">
        <v>3.024</v>
      </c>
    </row>
    <row r="798" spans="5:32" x14ac:dyDescent="0.25">
      <c r="E798" s="2">
        <v>39343</v>
      </c>
      <c r="F798">
        <v>2.0219999999999998</v>
      </c>
      <c r="G798" s="2">
        <v>39386</v>
      </c>
      <c r="H798">
        <v>2.6005000000000003</v>
      </c>
      <c r="I798" s="2">
        <v>39384</v>
      </c>
      <c r="J798">
        <v>2.5474999999999999</v>
      </c>
      <c r="K798" s="2">
        <v>39381</v>
      </c>
      <c r="L798">
        <v>2.6005000000000003</v>
      </c>
      <c r="M798" s="2">
        <v>39384</v>
      </c>
      <c r="N798">
        <v>2.6515</v>
      </c>
      <c r="O798" s="2">
        <v>39385</v>
      </c>
      <c r="P798">
        <v>2.65</v>
      </c>
      <c r="Q798" s="2">
        <v>39385</v>
      </c>
      <c r="R798">
        <v>2.6785000000000001</v>
      </c>
      <c r="S798" s="2">
        <v>39384</v>
      </c>
      <c r="T798">
        <v>2.7115</v>
      </c>
      <c r="U798" s="2">
        <v>39381</v>
      </c>
      <c r="V798">
        <v>2.7359999999999998</v>
      </c>
      <c r="W798" s="2">
        <v>39336</v>
      </c>
      <c r="X798">
        <v>2.68</v>
      </c>
      <c r="Y798" s="2">
        <v>39381</v>
      </c>
      <c r="Z798">
        <v>2.8315000000000001</v>
      </c>
      <c r="AA798" s="2">
        <v>39385</v>
      </c>
      <c r="AB798">
        <v>2.867</v>
      </c>
      <c r="AC798" s="2">
        <v>39387</v>
      </c>
      <c r="AD798">
        <v>2.9649999999999999</v>
      </c>
      <c r="AE798" s="2">
        <v>39388</v>
      </c>
      <c r="AF798">
        <v>3.0655000000000001</v>
      </c>
    </row>
    <row r="799" spans="5:32" x14ac:dyDescent="0.25">
      <c r="E799" s="2">
        <v>39344</v>
      </c>
      <c r="F799">
        <v>1.94</v>
      </c>
      <c r="G799" s="2">
        <v>39387</v>
      </c>
      <c r="H799">
        <v>2.613</v>
      </c>
      <c r="I799" s="2">
        <v>39385</v>
      </c>
      <c r="J799">
        <v>2.504</v>
      </c>
      <c r="K799" s="2">
        <v>39384</v>
      </c>
      <c r="L799">
        <v>2.6204999999999998</v>
      </c>
      <c r="M799" s="2">
        <v>39385</v>
      </c>
      <c r="N799">
        <v>2.6215000000000002</v>
      </c>
      <c r="O799" s="2">
        <v>39386</v>
      </c>
      <c r="P799">
        <v>2.6884999999999999</v>
      </c>
      <c r="Q799" s="2">
        <v>39386</v>
      </c>
      <c r="R799">
        <v>2.7039999999999997</v>
      </c>
      <c r="S799" s="2">
        <v>39385</v>
      </c>
      <c r="T799">
        <v>2.7</v>
      </c>
      <c r="U799" s="2">
        <v>39384</v>
      </c>
      <c r="V799">
        <v>2.7330000000000001</v>
      </c>
      <c r="W799" s="2">
        <v>39337</v>
      </c>
      <c r="X799">
        <v>2.7039999999999997</v>
      </c>
      <c r="Y799" s="2">
        <v>39384</v>
      </c>
      <c r="Z799">
        <v>2.8239999999999998</v>
      </c>
      <c r="AA799" s="2">
        <v>39386</v>
      </c>
      <c r="AB799">
        <v>2.8730000000000002</v>
      </c>
      <c r="AC799" s="2">
        <v>39388</v>
      </c>
      <c r="AD799">
        <v>3.0045000000000002</v>
      </c>
      <c r="AE799" s="2">
        <v>39391</v>
      </c>
      <c r="AF799">
        <v>3.0415000000000001</v>
      </c>
    </row>
    <row r="800" spans="5:32" x14ac:dyDescent="0.25">
      <c r="E800" s="2">
        <v>39345</v>
      </c>
      <c r="F800">
        <v>1.8759999999999999</v>
      </c>
      <c r="G800" s="2">
        <v>39388</v>
      </c>
      <c r="H800">
        <v>2.7279999999999998</v>
      </c>
      <c r="I800" s="2">
        <v>39386</v>
      </c>
      <c r="J800">
        <v>2.6269999999999998</v>
      </c>
      <c r="K800" s="2">
        <v>39385</v>
      </c>
      <c r="L800">
        <v>2.548</v>
      </c>
      <c r="M800" s="2">
        <v>39386</v>
      </c>
      <c r="N800">
        <v>2.6684999999999999</v>
      </c>
      <c r="O800" s="2">
        <v>39387</v>
      </c>
      <c r="P800">
        <v>2.6680000000000001</v>
      </c>
      <c r="Q800" s="2">
        <v>39387</v>
      </c>
      <c r="R800">
        <v>2.6859999999999999</v>
      </c>
      <c r="S800" s="2">
        <v>39386</v>
      </c>
      <c r="T800">
        <v>2.7244999999999999</v>
      </c>
      <c r="U800" s="2">
        <v>39385</v>
      </c>
      <c r="V800">
        <v>2.7235</v>
      </c>
      <c r="W800" s="2">
        <v>39338</v>
      </c>
      <c r="X800">
        <v>2.73</v>
      </c>
      <c r="Y800" s="2">
        <v>39385</v>
      </c>
      <c r="Z800">
        <v>2.8120000000000003</v>
      </c>
      <c r="AA800" s="2">
        <v>39387</v>
      </c>
      <c r="AB800">
        <v>2.8725000000000001</v>
      </c>
      <c r="AC800" s="2">
        <v>39391</v>
      </c>
      <c r="AD800">
        <v>3.0129999999999999</v>
      </c>
      <c r="AE800" s="2">
        <v>39392</v>
      </c>
      <c r="AF800">
        <v>3.0884999999999998</v>
      </c>
    </row>
    <row r="801" spans="5:32" x14ac:dyDescent="0.25">
      <c r="E801" s="2">
        <v>39346</v>
      </c>
      <c r="F801">
        <v>1.9689999999999999</v>
      </c>
      <c r="G801" s="2">
        <v>39391</v>
      </c>
      <c r="H801">
        <v>2.74</v>
      </c>
      <c r="I801" s="2">
        <v>39387</v>
      </c>
      <c r="J801">
        <v>2.5975000000000001</v>
      </c>
      <c r="K801" s="2">
        <v>39386</v>
      </c>
      <c r="L801">
        <v>2.5994999999999999</v>
      </c>
      <c r="M801" s="2">
        <v>39387</v>
      </c>
      <c r="N801">
        <v>2.6429999999999998</v>
      </c>
      <c r="O801" s="2">
        <v>39388</v>
      </c>
      <c r="P801">
        <v>2.7290000000000001</v>
      </c>
      <c r="Q801" s="2">
        <v>39388</v>
      </c>
      <c r="R801">
        <v>2.7574999999999998</v>
      </c>
      <c r="S801" s="2">
        <v>39387</v>
      </c>
      <c r="T801">
        <v>2.7175000000000002</v>
      </c>
      <c r="U801" s="2">
        <v>39386</v>
      </c>
      <c r="V801">
        <v>2.7429999999999999</v>
      </c>
      <c r="W801" s="2">
        <v>39339</v>
      </c>
      <c r="X801">
        <v>2.7149999999999999</v>
      </c>
      <c r="Y801" s="2">
        <v>39386</v>
      </c>
      <c r="Z801">
        <v>2.786</v>
      </c>
      <c r="AA801" s="2">
        <v>39388</v>
      </c>
      <c r="AB801">
        <v>2.9125000000000001</v>
      </c>
      <c r="AC801" s="2">
        <v>39392</v>
      </c>
      <c r="AD801">
        <v>3.0590000000000002</v>
      </c>
      <c r="AE801" s="2">
        <v>39393</v>
      </c>
      <c r="AF801">
        <v>3.0874999999999999</v>
      </c>
    </row>
    <row r="802" spans="5:32" x14ac:dyDescent="0.25">
      <c r="E802" s="2">
        <v>39349</v>
      </c>
      <c r="F802">
        <v>1.8599999999999999</v>
      </c>
      <c r="G802" s="2">
        <v>39392</v>
      </c>
      <c r="H802">
        <v>2.8834999999999997</v>
      </c>
      <c r="I802" s="2">
        <v>39388</v>
      </c>
      <c r="J802">
        <v>2.7130000000000001</v>
      </c>
      <c r="K802" s="2">
        <v>39387</v>
      </c>
      <c r="L802">
        <v>2.59</v>
      </c>
      <c r="M802" s="2">
        <v>39388</v>
      </c>
      <c r="N802">
        <v>2.7279999999999998</v>
      </c>
      <c r="O802" s="2">
        <v>39391</v>
      </c>
      <c r="P802">
        <v>2.7335000000000003</v>
      </c>
      <c r="Q802" s="2">
        <v>39391</v>
      </c>
      <c r="R802">
        <v>2.7765</v>
      </c>
      <c r="S802" s="2">
        <v>39388</v>
      </c>
      <c r="T802">
        <v>2.7725</v>
      </c>
      <c r="U802" s="2">
        <v>39387</v>
      </c>
      <c r="V802">
        <v>2.7475000000000001</v>
      </c>
      <c r="W802" s="2">
        <v>39342</v>
      </c>
      <c r="X802">
        <v>2.7439999999999998</v>
      </c>
      <c r="Y802" s="2">
        <v>39387</v>
      </c>
      <c r="Z802">
        <v>2.8254999999999999</v>
      </c>
      <c r="AA802" s="2">
        <v>39391</v>
      </c>
      <c r="AB802">
        <v>2.9089999999999998</v>
      </c>
      <c r="AC802" s="2">
        <v>39393</v>
      </c>
      <c r="AD802">
        <v>3.0310000000000001</v>
      </c>
      <c r="AE802" s="2">
        <v>39394</v>
      </c>
      <c r="AF802">
        <v>3.1135000000000002</v>
      </c>
    </row>
    <row r="803" spans="5:32" x14ac:dyDescent="0.25">
      <c r="E803" s="2">
        <v>39350</v>
      </c>
      <c r="F803">
        <v>1.839</v>
      </c>
      <c r="G803" s="2">
        <v>39393</v>
      </c>
      <c r="H803">
        <v>2.746</v>
      </c>
      <c r="I803" s="2">
        <v>39391</v>
      </c>
      <c r="J803">
        <v>2.7504999999999997</v>
      </c>
      <c r="K803" s="2">
        <v>39388</v>
      </c>
      <c r="L803">
        <v>2.6930000000000001</v>
      </c>
      <c r="M803" s="2">
        <v>39391</v>
      </c>
      <c r="N803">
        <v>2.76</v>
      </c>
      <c r="O803" s="2">
        <v>39392</v>
      </c>
      <c r="P803">
        <v>2.7635000000000001</v>
      </c>
      <c r="Q803" s="2">
        <v>39392</v>
      </c>
      <c r="R803">
        <v>2.7725</v>
      </c>
      <c r="S803" s="2">
        <v>39391</v>
      </c>
      <c r="T803">
        <v>2.774</v>
      </c>
      <c r="U803" s="2">
        <v>39388</v>
      </c>
      <c r="V803">
        <v>2.7989999999999999</v>
      </c>
      <c r="W803" s="2">
        <v>39343</v>
      </c>
      <c r="X803">
        <v>2.7490000000000001</v>
      </c>
      <c r="Y803" s="2">
        <v>39388</v>
      </c>
      <c r="Z803">
        <v>2.871</v>
      </c>
      <c r="AA803" s="2">
        <v>39392</v>
      </c>
      <c r="AB803">
        <v>2.9459999999999997</v>
      </c>
      <c r="AC803" s="2">
        <v>39394</v>
      </c>
      <c r="AD803">
        <v>3.036</v>
      </c>
      <c r="AE803" s="2">
        <v>39395</v>
      </c>
      <c r="AF803">
        <v>3.1615000000000002</v>
      </c>
    </row>
    <row r="804" spans="5:32" x14ac:dyDescent="0.25">
      <c r="E804" s="2">
        <v>39351</v>
      </c>
      <c r="F804">
        <v>1.8199999999999998</v>
      </c>
      <c r="G804" s="2">
        <v>39394</v>
      </c>
      <c r="H804">
        <v>2.738</v>
      </c>
      <c r="I804" s="2">
        <v>39392</v>
      </c>
      <c r="J804">
        <v>2.7850000000000001</v>
      </c>
      <c r="K804" s="2">
        <v>39391</v>
      </c>
      <c r="L804">
        <v>2.7269999999999999</v>
      </c>
      <c r="M804" s="2">
        <v>39392</v>
      </c>
      <c r="N804">
        <v>2.7839999999999998</v>
      </c>
      <c r="O804" s="2">
        <v>39393</v>
      </c>
      <c r="P804">
        <v>2.7469999999999999</v>
      </c>
      <c r="Q804" s="2">
        <v>39393</v>
      </c>
      <c r="R804">
        <v>2.76</v>
      </c>
      <c r="S804" s="2">
        <v>39392</v>
      </c>
      <c r="T804">
        <v>2.8014999999999999</v>
      </c>
      <c r="U804" s="2">
        <v>39391</v>
      </c>
      <c r="V804">
        <v>2.8010000000000002</v>
      </c>
      <c r="W804" s="2">
        <v>39344</v>
      </c>
      <c r="X804">
        <v>2.7555000000000001</v>
      </c>
      <c r="Y804" s="2">
        <v>39391</v>
      </c>
      <c r="Z804">
        <v>2.8815</v>
      </c>
      <c r="AA804" s="2">
        <v>39393</v>
      </c>
      <c r="AB804">
        <v>2.9575</v>
      </c>
      <c r="AC804" s="2">
        <v>39395</v>
      </c>
      <c r="AD804">
        <v>3.0649999999999999</v>
      </c>
      <c r="AE804" s="2">
        <v>39398</v>
      </c>
      <c r="AF804">
        <v>3.1269999999999998</v>
      </c>
    </row>
    <row r="805" spans="5:32" x14ac:dyDescent="0.25">
      <c r="E805" s="2">
        <v>39352</v>
      </c>
      <c r="F805">
        <v>1.9795</v>
      </c>
      <c r="G805" s="2">
        <v>39395</v>
      </c>
      <c r="H805">
        <v>2.6949999999999998</v>
      </c>
      <c r="I805" s="2">
        <v>39393</v>
      </c>
      <c r="J805">
        <v>2.7155</v>
      </c>
      <c r="K805" s="2">
        <v>39392</v>
      </c>
      <c r="L805">
        <v>2.7759999999999998</v>
      </c>
      <c r="M805" s="2">
        <v>39393</v>
      </c>
      <c r="N805">
        <v>2.7509999999999999</v>
      </c>
      <c r="O805" s="2">
        <v>39394</v>
      </c>
      <c r="P805">
        <v>2.7610000000000001</v>
      </c>
      <c r="Q805" s="2">
        <v>39394</v>
      </c>
      <c r="R805">
        <v>2.7610000000000001</v>
      </c>
      <c r="S805" s="2">
        <v>39393</v>
      </c>
      <c r="T805">
        <v>2.819</v>
      </c>
      <c r="U805" s="2">
        <v>39392</v>
      </c>
      <c r="V805">
        <v>2.8340000000000001</v>
      </c>
      <c r="W805" s="2">
        <v>39345</v>
      </c>
      <c r="X805">
        <v>2.802</v>
      </c>
      <c r="Y805" s="2">
        <v>39392</v>
      </c>
      <c r="Z805">
        <v>2.9220000000000002</v>
      </c>
      <c r="AA805" s="2">
        <v>39394</v>
      </c>
      <c r="AB805">
        <v>2.9424999999999999</v>
      </c>
      <c r="AC805" s="2">
        <v>39398</v>
      </c>
      <c r="AD805">
        <v>3.0339999999999998</v>
      </c>
      <c r="AE805" s="2">
        <v>39399</v>
      </c>
      <c r="AF805">
        <v>3.1055000000000001</v>
      </c>
    </row>
    <row r="806" spans="5:32" x14ac:dyDescent="0.25">
      <c r="E806" s="2">
        <v>39353</v>
      </c>
      <c r="F806">
        <v>2.04</v>
      </c>
      <c r="G806" s="2">
        <v>39398</v>
      </c>
      <c r="H806">
        <v>2.8260000000000001</v>
      </c>
      <c r="I806" s="2">
        <v>39394</v>
      </c>
      <c r="J806">
        <v>2.7275</v>
      </c>
      <c r="K806" s="2">
        <v>39393</v>
      </c>
      <c r="L806">
        <v>2.746</v>
      </c>
      <c r="M806" s="2">
        <v>39394</v>
      </c>
      <c r="N806">
        <v>2.7725</v>
      </c>
      <c r="O806" s="2">
        <v>39395</v>
      </c>
      <c r="P806">
        <v>2.855</v>
      </c>
      <c r="Q806" s="2">
        <v>39395</v>
      </c>
      <c r="R806">
        <v>2.86</v>
      </c>
      <c r="S806" s="2">
        <v>39394</v>
      </c>
      <c r="T806">
        <v>2.8209999999999997</v>
      </c>
      <c r="U806" s="2">
        <v>39393</v>
      </c>
      <c r="V806">
        <v>2.8064999999999998</v>
      </c>
      <c r="W806" s="2">
        <v>39346</v>
      </c>
      <c r="X806">
        <v>2.7759999999999998</v>
      </c>
      <c r="Y806" s="2">
        <v>39393</v>
      </c>
      <c r="Z806">
        <v>2.9055</v>
      </c>
      <c r="AA806" s="2">
        <v>39395</v>
      </c>
      <c r="AB806">
        <v>2.96</v>
      </c>
      <c r="AC806" s="2">
        <v>39399</v>
      </c>
      <c r="AD806">
        <v>3.036</v>
      </c>
      <c r="AE806" s="2">
        <v>39400</v>
      </c>
      <c r="AF806">
        <v>3.1</v>
      </c>
    </row>
    <row r="807" spans="5:32" x14ac:dyDescent="0.25">
      <c r="E807" s="2">
        <v>39356</v>
      </c>
      <c r="F807">
        <v>1.962</v>
      </c>
      <c r="G807" s="2">
        <v>39399</v>
      </c>
      <c r="H807">
        <v>2.8174999999999999</v>
      </c>
      <c r="I807" s="2">
        <v>39395</v>
      </c>
      <c r="J807">
        <v>2.74</v>
      </c>
      <c r="K807" s="2">
        <v>39394</v>
      </c>
      <c r="L807">
        <v>2.7495000000000003</v>
      </c>
      <c r="M807" s="2">
        <v>39395</v>
      </c>
      <c r="N807">
        <v>2.82</v>
      </c>
      <c r="O807" s="2">
        <v>39398</v>
      </c>
      <c r="P807">
        <v>2.8134999999999999</v>
      </c>
      <c r="Q807" s="2">
        <v>39398</v>
      </c>
      <c r="R807">
        <v>2.79</v>
      </c>
      <c r="S807" s="2">
        <v>39395</v>
      </c>
      <c r="T807">
        <v>2.85</v>
      </c>
      <c r="U807" s="2">
        <v>39394</v>
      </c>
      <c r="V807">
        <v>2.8445</v>
      </c>
      <c r="W807" s="2">
        <v>39349</v>
      </c>
      <c r="X807">
        <v>2.7549999999999999</v>
      </c>
      <c r="Y807" s="2">
        <v>39394</v>
      </c>
      <c r="Z807">
        <v>2.8895</v>
      </c>
      <c r="AA807" s="2">
        <v>39398</v>
      </c>
      <c r="AB807">
        <v>2.9740000000000002</v>
      </c>
      <c r="AC807" s="2">
        <v>39400</v>
      </c>
      <c r="AD807">
        <v>3.032</v>
      </c>
      <c r="AE807" s="2">
        <v>39401</v>
      </c>
      <c r="AF807">
        <v>3.0470000000000002</v>
      </c>
    </row>
    <row r="808" spans="5:32" x14ac:dyDescent="0.25">
      <c r="E808" s="2">
        <v>39357</v>
      </c>
      <c r="F808">
        <v>1.9035</v>
      </c>
      <c r="G808" s="2">
        <v>39400</v>
      </c>
      <c r="H808">
        <v>2.7614999999999998</v>
      </c>
      <c r="I808" s="2">
        <v>39398</v>
      </c>
      <c r="J808">
        <v>2.742</v>
      </c>
      <c r="K808" s="2">
        <v>39395</v>
      </c>
      <c r="L808">
        <v>2.73</v>
      </c>
      <c r="M808" s="2">
        <v>39398</v>
      </c>
      <c r="N808">
        <v>2.8330000000000002</v>
      </c>
      <c r="O808" s="2">
        <v>39399</v>
      </c>
      <c r="P808">
        <v>2.8180000000000001</v>
      </c>
      <c r="Q808" s="2">
        <v>39399</v>
      </c>
      <c r="R808">
        <v>2.8174999999999999</v>
      </c>
      <c r="S808" s="2">
        <v>39398</v>
      </c>
      <c r="T808">
        <v>2.8029999999999999</v>
      </c>
      <c r="U808" s="2">
        <v>39395</v>
      </c>
      <c r="V808">
        <v>2.8</v>
      </c>
      <c r="W808" s="2">
        <v>39350</v>
      </c>
      <c r="X808">
        <v>2.7</v>
      </c>
      <c r="Y808" s="2">
        <v>39395</v>
      </c>
      <c r="Z808">
        <v>2.91</v>
      </c>
      <c r="AA808" s="2">
        <v>39399</v>
      </c>
      <c r="AB808">
        <v>2.9529999999999998</v>
      </c>
      <c r="AC808" s="2">
        <v>39401</v>
      </c>
      <c r="AD808">
        <v>2.9805000000000001</v>
      </c>
      <c r="AE808" s="2">
        <v>39402</v>
      </c>
      <c r="AF808">
        <v>3.0190000000000001</v>
      </c>
    </row>
    <row r="809" spans="5:32" x14ac:dyDescent="0.25">
      <c r="E809" s="2">
        <v>39358</v>
      </c>
      <c r="F809">
        <v>1.7595000000000001</v>
      </c>
      <c r="G809" s="2">
        <v>39401</v>
      </c>
      <c r="H809">
        <v>2.69</v>
      </c>
      <c r="I809" s="2">
        <v>39399</v>
      </c>
      <c r="J809">
        <v>2.7279999999999998</v>
      </c>
      <c r="K809" s="2">
        <v>39398</v>
      </c>
      <c r="L809">
        <v>2.8120000000000003</v>
      </c>
      <c r="M809" s="2">
        <v>39399</v>
      </c>
      <c r="N809">
        <v>2.82</v>
      </c>
      <c r="O809" s="2">
        <v>39400</v>
      </c>
      <c r="P809">
        <v>2.798</v>
      </c>
      <c r="Q809" s="2">
        <v>39400</v>
      </c>
      <c r="R809">
        <v>2.7960000000000003</v>
      </c>
      <c r="S809" s="2">
        <v>39399</v>
      </c>
      <c r="T809">
        <v>2.8174999999999999</v>
      </c>
      <c r="U809" s="2">
        <v>39398</v>
      </c>
      <c r="V809">
        <v>2.831</v>
      </c>
      <c r="W809" s="2">
        <v>39351</v>
      </c>
      <c r="X809">
        <v>2.7210000000000001</v>
      </c>
      <c r="Y809" s="2">
        <v>39398</v>
      </c>
      <c r="Z809">
        <v>2.9220000000000002</v>
      </c>
      <c r="AA809" s="2">
        <v>39400</v>
      </c>
      <c r="AB809">
        <v>2.9445000000000001</v>
      </c>
      <c r="AC809" s="2">
        <v>39402</v>
      </c>
      <c r="AD809">
        <v>2.9495</v>
      </c>
      <c r="AE809" s="2">
        <v>39405</v>
      </c>
      <c r="AF809">
        <v>3.0345</v>
      </c>
    </row>
    <row r="810" spans="5:32" x14ac:dyDescent="0.25">
      <c r="E810" s="2">
        <v>39359</v>
      </c>
      <c r="F810">
        <v>2.0699999999999998</v>
      </c>
      <c r="G810" s="2">
        <v>39402</v>
      </c>
      <c r="H810">
        <v>2.7484999999999999</v>
      </c>
      <c r="I810" s="2">
        <v>39400</v>
      </c>
      <c r="J810">
        <v>2.6785000000000001</v>
      </c>
      <c r="K810" s="2">
        <v>39399</v>
      </c>
      <c r="L810">
        <v>2.794</v>
      </c>
      <c r="M810" s="2">
        <v>39400</v>
      </c>
      <c r="N810">
        <v>2.7904999999999998</v>
      </c>
      <c r="O810" s="2">
        <v>39401</v>
      </c>
      <c r="P810">
        <v>2.7225000000000001</v>
      </c>
      <c r="Q810" s="2">
        <v>39401</v>
      </c>
      <c r="R810">
        <v>2.754</v>
      </c>
      <c r="S810" s="2">
        <v>39400</v>
      </c>
      <c r="T810">
        <v>2.7995000000000001</v>
      </c>
      <c r="U810" s="2">
        <v>39399</v>
      </c>
      <c r="V810">
        <v>2.8405</v>
      </c>
      <c r="W810" s="2">
        <v>39352</v>
      </c>
      <c r="X810">
        <v>2.7279999999999998</v>
      </c>
      <c r="Y810" s="2">
        <v>39399</v>
      </c>
      <c r="Z810">
        <v>2.9169999999999998</v>
      </c>
      <c r="AA810" s="2">
        <v>39401</v>
      </c>
      <c r="AB810">
        <v>2.8944999999999999</v>
      </c>
      <c r="AC810" s="2">
        <v>39405</v>
      </c>
      <c r="AD810">
        <v>2.9615</v>
      </c>
      <c r="AE810" s="2">
        <v>39406</v>
      </c>
      <c r="AF810">
        <v>3.0169999999999999</v>
      </c>
    </row>
    <row r="811" spans="5:32" x14ac:dyDescent="0.25">
      <c r="E811" s="2">
        <v>39360</v>
      </c>
      <c r="F811">
        <v>2.2200000000000002</v>
      </c>
      <c r="G811" s="2">
        <v>39405</v>
      </c>
      <c r="H811">
        <v>2.7490000000000001</v>
      </c>
      <c r="I811" s="2">
        <v>39401</v>
      </c>
      <c r="J811">
        <v>2.6715</v>
      </c>
      <c r="K811" s="2">
        <v>39400</v>
      </c>
      <c r="L811">
        <v>2.7770000000000001</v>
      </c>
      <c r="M811" s="2">
        <v>39401</v>
      </c>
      <c r="N811">
        <v>2.7069999999999999</v>
      </c>
      <c r="O811" s="2">
        <v>39402</v>
      </c>
      <c r="P811">
        <v>2.762</v>
      </c>
      <c r="Q811" s="2">
        <v>39402</v>
      </c>
      <c r="R811">
        <v>2.7679999999999998</v>
      </c>
      <c r="S811" s="2">
        <v>39401</v>
      </c>
      <c r="T811">
        <v>2.774</v>
      </c>
      <c r="U811" s="2">
        <v>39400</v>
      </c>
      <c r="V811">
        <v>2.8239999999999998</v>
      </c>
      <c r="W811" s="2">
        <v>39353</v>
      </c>
      <c r="X811">
        <v>2.7515000000000001</v>
      </c>
      <c r="Y811" s="2">
        <v>39400</v>
      </c>
      <c r="Z811">
        <v>2.9035000000000002</v>
      </c>
      <c r="AA811" s="2">
        <v>39402</v>
      </c>
      <c r="AB811">
        <v>2.8824999999999998</v>
      </c>
      <c r="AC811" s="2">
        <v>39406</v>
      </c>
      <c r="AD811">
        <v>2.9430000000000001</v>
      </c>
      <c r="AE811" s="2">
        <v>39407</v>
      </c>
      <c r="AF811">
        <v>3.0779999999999998</v>
      </c>
    </row>
    <row r="812" spans="5:32" x14ac:dyDescent="0.25">
      <c r="E812" s="2">
        <v>39363</v>
      </c>
      <c r="F812">
        <v>2.1040000000000001</v>
      </c>
      <c r="G812" s="2">
        <v>39406</v>
      </c>
      <c r="H812">
        <v>2.7839999999999998</v>
      </c>
      <c r="I812" s="2">
        <v>39402</v>
      </c>
      <c r="J812">
        <v>2.7025000000000001</v>
      </c>
      <c r="K812" s="2">
        <v>39401</v>
      </c>
      <c r="L812">
        <v>2.6840000000000002</v>
      </c>
      <c r="M812" s="2">
        <v>39402</v>
      </c>
      <c r="N812">
        <v>2.7584999999999997</v>
      </c>
      <c r="O812" s="2">
        <v>39405</v>
      </c>
      <c r="P812">
        <v>2.7984999999999998</v>
      </c>
      <c r="Q812" s="2">
        <v>39405</v>
      </c>
      <c r="R812">
        <v>2.8094999999999999</v>
      </c>
      <c r="S812" s="2">
        <v>39402</v>
      </c>
      <c r="T812">
        <v>2.7789999999999999</v>
      </c>
      <c r="U812" s="2">
        <v>39401</v>
      </c>
      <c r="V812">
        <v>2.798</v>
      </c>
      <c r="W812" s="2">
        <v>39356</v>
      </c>
      <c r="X812">
        <v>2.746</v>
      </c>
      <c r="Y812" s="2">
        <v>39401</v>
      </c>
      <c r="Z812">
        <v>2.8565</v>
      </c>
      <c r="AA812" s="2">
        <v>39405</v>
      </c>
      <c r="AB812">
        <v>2.8959999999999999</v>
      </c>
      <c r="AC812" s="2">
        <v>39407</v>
      </c>
      <c r="AD812">
        <v>2.9969999999999999</v>
      </c>
      <c r="AE812" s="2">
        <v>39408</v>
      </c>
      <c r="AF812">
        <v>3.077</v>
      </c>
    </row>
    <row r="813" spans="5:32" x14ac:dyDescent="0.25">
      <c r="E813" s="2">
        <v>39364</v>
      </c>
      <c r="F813">
        <v>2.1095000000000002</v>
      </c>
      <c r="G813" s="2">
        <v>39407</v>
      </c>
      <c r="H813">
        <v>2.782</v>
      </c>
      <c r="I813" s="2">
        <v>39405</v>
      </c>
      <c r="J813">
        <v>2.7549999999999999</v>
      </c>
      <c r="K813" s="2">
        <v>39402</v>
      </c>
      <c r="L813">
        <v>2.7199999999999998</v>
      </c>
      <c r="M813" s="2">
        <v>39405</v>
      </c>
      <c r="N813">
        <v>2.7555000000000001</v>
      </c>
      <c r="O813" s="2">
        <v>39406</v>
      </c>
      <c r="P813">
        <v>2.8144999999999998</v>
      </c>
      <c r="Q813" s="2">
        <v>39406</v>
      </c>
      <c r="R813">
        <v>2.8205</v>
      </c>
      <c r="S813" s="2">
        <v>39405</v>
      </c>
      <c r="T813">
        <v>2.8155000000000001</v>
      </c>
      <c r="U813" s="2">
        <v>39402</v>
      </c>
      <c r="V813">
        <v>2.8040000000000003</v>
      </c>
      <c r="W813" s="2">
        <v>39357</v>
      </c>
      <c r="X813">
        <v>2.7345000000000002</v>
      </c>
      <c r="Y813" s="2">
        <v>39402</v>
      </c>
      <c r="Z813">
        <v>2.8570000000000002</v>
      </c>
      <c r="AA813" s="2">
        <v>39406</v>
      </c>
      <c r="AB813">
        <v>2.8919999999999999</v>
      </c>
      <c r="AC813" s="2">
        <v>39408</v>
      </c>
      <c r="AD813">
        <v>2.9569999999999999</v>
      </c>
      <c r="AE813" s="2">
        <v>39409</v>
      </c>
      <c r="AF813">
        <v>3.0465</v>
      </c>
    </row>
    <row r="814" spans="5:32" x14ac:dyDescent="0.25">
      <c r="E814" s="2">
        <v>39365</v>
      </c>
      <c r="F814">
        <v>2.0670000000000002</v>
      </c>
      <c r="G814" s="2">
        <v>39408</v>
      </c>
      <c r="H814">
        <v>2.7199999999999998</v>
      </c>
      <c r="I814" s="2">
        <v>39406</v>
      </c>
      <c r="J814">
        <v>2.786</v>
      </c>
      <c r="K814" s="2">
        <v>39405</v>
      </c>
      <c r="L814">
        <v>2.7675000000000001</v>
      </c>
      <c r="M814" s="2">
        <v>39406</v>
      </c>
      <c r="N814">
        <v>2.8</v>
      </c>
      <c r="O814" s="2">
        <v>39407</v>
      </c>
      <c r="P814">
        <v>2.786</v>
      </c>
      <c r="Q814" s="2">
        <v>39407</v>
      </c>
      <c r="R814">
        <v>2.7894999999999999</v>
      </c>
      <c r="S814" s="2">
        <v>39406</v>
      </c>
      <c r="T814">
        <v>2.8355000000000001</v>
      </c>
      <c r="U814" s="2">
        <v>39405</v>
      </c>
      <c r="V814">
        <v>2.8224999999999998</v>
      </c>
      <c r="W814" s="2">
        <v>39358</v>
      </c>
      <c r="X814">
        <v>2.7410000000000001</v>
      </c>
      <c r="Y814" s="2">
        <v>39405</v>
      </c>
      <c r="Z814">
        <v>2.8694999999999999</v>
      </c>
      <c r="AA814" s="2">
        <v>39407</v>
      </c>
      <c r="AB814">
        <v>2.9384999999999999</v>
      </c>
      <c r="AC814" s="2">
        <v>39409</v>
      </c>
      <c r="AD814">
        <v>2.956</v>
      </c>
      <c r="AE814" s="2">
        <v>39412</v>
      </c>
      <c r="AF814">
        <v>3.1015000000000001</v>
      </c>
    </row>
    <row r="815" spans="5:32" x14ac:dyDescent="0.25">
      <c r="E815" s="2">
        <v>39366</v>
      </c>
      <c r="F815">
        <v>2.1680000000000001</v>
      </c>
      <c r="G815" s="2">
        <v>39409</v>
      </c>
      <c r="H815">
        <v>2.8355000000000001</v>
      </c>
      <c r="I815" s="2">
        <v>39407</v>
      </c>
      <c r="J815">
        <v>2.6749999999999998</v>
      </c>
      <c r="K815" s="2">
        <v>39406</v>
      </c>
      <c r="L815">
        <v>2.8185000000000002</v>
      </c>
      <c r="M815" s="2">
        <v>39407</v>
      </c>
      <c r="N815">
        <v>2.754</v>
      </c>
      <c r="O815" s="2">
        <v>39408</v>
      </c>
      <c r="P815">
        <v>2.6959999999999997</v>
      </c>
      <c r="Q815" s="2">
        <v>39408</v>
      </c>
      <c r="R815">
        <v>2.6150000000000002</v>
      </c>
      <c r="S815" s="2">
        <v>39407</v>
      </c>
      <c r="T815">
        <v>2.8149999999999999</v>
      </c>
      <c r="U815" s="2">
        <v>39406</v>
      </c>
      <c r="V815">
        <v>2.8405</v>
      </c>
      <c r="W815" s="2">
        <v>39359</v>
      </c>
      <c r="X815">
        <v>2.7315</v>
      </c>
      <c r="Y815" s="2">
        <v>39406</v>
      </c>
      <c r="Z815">
        <v>2.8774999999999999</v>
      </c>
      <c r="AA815" s="2">
        <v>39408</v>
      </c>
      <c r="AB815">
        <v>2.9210000000000003</v>
      </c>
      <c r="AC815" s="2">
        <v>39412</v>
      </c>
      <c r="AD815">
        <v>3.0505</v>
      </c>
      <c r="AE815" s="2">
        <v>39413</v>
      </c>
      <c r="AF815">
        <v>3.0775000000000001</v>
      </c>
    </row>
    <row r="816" spans="5:32" x14ac:dyDescent="0.25">
      <c r="E816" s="2">
        <v>39367</v>
      </c>
      <c r="F816">
        <v>2.1930000000000001</v>
      </c>
      <c r="G816" s="2">
        <v>39412</v>
      </c>
      <c r="H816">
        <v>2.8109999999999999</v>
      </c>
      <c r="I816" s="2">
        <v>39408</v>
      </c>
      <c r="J816">
        <v>2.7</v>
      </c>
      <c r="K816" s="2">
        <v>39407</v>
      </c>
      <c r="L816">
        <v>2.7404999999999999</v>
      </c>
      <c r="M816" s="2">
        <v>39408</v>
      </c>
      <c r="N816">
        <v>2.653</v>
      </c>
      <c r="O816" s="2">
        <v>39409</v>
      </c>
      <c r="P816">
        <v>2.7425000000000002</v>
      </c>
      <c r="Q816" s="2">
        <v>39409</v>
      </c>
      <c r="R816">
        <v>2.7250000000000001</v>
      </c>
      <c r="S816" s="2">
        <v>39408</v>
      </c>
      <c r="T816">
        <v>2.6630000000000003</v>
      </c>
      <c r="U816" s="2">
        <v>39407</v>
      </c>
      <c r="V816">
        <v>2.835</v>
      </c>
      <c r="W816" s="2">
        <v>39360</v>
      </c>
      <c r="X816">
        <v>2.71</v>
      </c>
      <c r="Y816" s="2">
        <v>39407</v>
      </c>
      <c r="Z816">
        <v>2.9</v>
      </c>
      <c r="AA816" s="2">
        <v>39409</v>
      </c>
      <c r="AB816">
        <v>2.9085000000000001</v>
      </c>
      <c r="AC816" s="2">
        <v>39413</v>
      </c>
      <c r="AD816">
        <v>3.0314999999999999</v>
      </c>
      <c r="AE816" s="2">
        <v>39414</v>
      </c>
      <c r="AF816">
        <v>3.016</v>
      </c>
    </row>
    <row r="817" spans="5:32" x14ac:dyDescent="0.25">
      <c r="E817" s="2">
        <v>39370</v>
      </c>
      <c r="F817">
        <v>2.1825000000000001</v>
      </c>
      <c r="G817" s="2">
        <v>39413</v>
      </c>
      <c r="H817">
        <v>2.8834999999999997</v>
      </c>
      <c r="I817" s="2">
        <v>39409</v>
      </c>
      <c r="J817">
        <v>2.8075000000000001</v>
      </c>
      <c r="K817" s="2">
        <v>39408</v>
      </c>
      <c r="L817">
        <v>2.7069999999999999</v>
      </c>
      <c r="M817" s="2">
        <v>39409</v>
      </c>
      <c r="N817">
        <v>2.7679999999999998</v>
      </c>
      <c r="O817" s="2">
        <v>39412</v>
      </c>
      <c r="P817">
        <v>2.8734999999999999</v>
      </c>
      <c r="Q817" s="2">
        <v>39412</v>
      </c>
      <c r="R817">
        <v>2.85</v>
      </c>
      <c r="S817" s="2">
        <v>39409</v>
      </c>
      <c r="T817">
        <v>2.7645</v>
      </c>
      <c r="U817" s="2">
        <v>39408</v>
      </c>
      <c r="V817">
        <v>2.7210000000000001</v>
      </c>
      <c r="W817" s="2">
        <v>39363</v>
      </c>
      <c r="X817">
        <v>2.7789999999999999</v>
      </c>
      <c r="Y817" s="2">
        <v>39408</v>
      </c>
      <c r="Z817">
        <v>2.8410000000000002</v>
      </c>
      <c r="AA817" s="2">
        <v>39412</v>
      </c>
      <c r="AB817">
        <v>2.9664999999999999</v>
      </c>
      <c r="AC817" s="2">
        <v>39414</v>
      </c>
      <c r="AD817">
        <v>2.956</v>
      </c>
      <c r="AE817" s="2">
        <v>39415</v>
      </c>
      <c r="AF817">
        <v>2.9915000000000003</v>
      </c>
    </row>
    <row r="818" spans="5:32" x14ac:dyDescent="0.25">
      <c r="E818" s="2">
        <v>39371</v>
      </c>
      <c r="F818">
        <v>2.419</v>
      </c>
      <c r="G818" s="2">
        <v>39414</v>
      </c>
      <c r="H818">
        <v>2.7225000000000001</v>
      </c>
      <c r="I818" s="2">
        <v>39412</v>
      </c>
      <c r="J818">
        <v>2.887</v>
      </c>
      <c r="K818" s="2">
        <v>39409</v>
      </c>
      <c r="L818">
        <v>2.778</v>
      </c>
      <c r="M818" s="2">
        <v>39412</v>
      </c>
      <c r="N818">
        <v>2.8410000000000002</v>
      </c>
      <c r="O818" s="2">
        <v>39413</v>
      </c>
      <c r="P818">
        <v>2.8765000000000001</v>
      </c>
      <c r="Q818" s="2">
        <v>39413</v>
      </c>
      <c r="R818">
        <v>2.9</v>
      </c>
      <c r="S818" s="2">
        <v>39412</v>
      </c>
      <c r="T818">
        <v>2.8464999999999998</v>
      </c>
      <c r="U818" s="2">
        <v>39409</v>
      </c>
      <c r="V818">
        <v>2.8079999999999998</v>
      </c>
      <c r="W818" s="2">
        <v>39364</v>
      </c>
      <c r="X818">
        <v>2.7490000000000001</v>
      </c>
      <c r="Y818" s="2">
        <v>39409</v>
      </c>
      <c r="Z818">
        <v>2.8855</v>
      </c>
      <c r="AA818" s="2">
        <v>39413</v>
      </c>
      <c r="AB818">
        <v>2.96</v>
      </c>
      <c r="AC818" s="2">
        <v>39415</v>
      </c>
      <c r="AD818">
        <v>2.9239999999999999</v>
      </c>
      <c r="AE818" s="2">
        <v>39416</v>
      </c>
      <c r="AF818">
        <v>2.9975000000000001</v>
      </c>
    </row>
    <row r="819" spans="5:32" x14ac:dyDescent="0.25">
      <c r="E819" s="2">
        <v>39372</v>
      </c>
      <c r="F819">
        <v>2.4595000000000002</v>
      </c>
      <c r="G819" s="2">
        <v>39415</v>
      </c>
      <c r="H819">
        <v>2.6539999999999999</v>
      </c>
      <c r="I819" s="2">
        <v>39413</v>
      </c>
      <c r="J819">
        <v>2.91</v>
      </c>
      <c r="K819" s="2">
        <v>39412</v>
      </c>
      <c r="L819">
        <v>2.8580000000000001</v>
      </c>
      <c r="M819" s="2">
        <v>39413</v>
      </c>
      <c r="N819">
        <v>2.8525</v>
      </c>
      <c r="O819" s="2">
        <v>39414</v>
      </c>
      <c r="P819">
        <v>2.75</v>
      </c>
      <c r="Q819" s="2">
        <v>39414</v>
      </c>
      <c r="R819">
        <v>2.7574999999999998</v>
      </c>
      <c r="S819" s="2">
        <v>39413</v>
      </c>
      <c r="T819">
        <v>2.8820000000000001</v>
      </c>
      <c r="U819" s="2">
        <v>39412</v>
      </c>
      <c r="V819">
        <v>2.8525</v>
      </c>
      <c r="W819" s="2">
        <v>39365</v>
      </c>
      <c r="X819">
        <v>2.7519999999999998</v>
      </c>
      <c r="Y819" s="2">
        <v>39412</v>
      </c>
      <c r="Z819">
        <v>2.931</v>
      </c>
      <c r="AA819" s="2">
        <v>39414</v>
      </c>
      <c r="AB819">
        <v>2.87</v>
      </c>
      <c r="AC819" s="2">
        <v>39416</v>
      </c>
      <c r="AD819">
        <v>2.9279999999999999</v>
      </c>
      <c r="AE819" s="2">
        <v>39419</v>
      </c>
      <c r="AF819">
        <v>2.9595000000000002</v>
      </c>
    </row>
    <row r="820" spans="5:32" x14ac:dyDescent="0.25">
      <c r="E820" s="2">
        <v>39373</v>
      </c>
      <c r="F820">
        <v>2.7279999999999998</v>
      </c>
      <c r="G820" s="2">
        <v>39416</v>
      </c>
      <c r="H820">
        <v>2.6339999999999999</v>
      </c>
      <c r="I820" s="2">
        <v>39414</v>
      </c>
      <c r="J820">
        <v>2.6720000000000002</v>
      </c>
      <c r="K820" s="2">
        <v>39413</v>
      </c>
      <c r="L820">
        <v>2.8810000000000002</v>
      </c>
      <c r="M820" s="2">
        <v>39414</v>
      </c>
      <c r="N820">
        <v>2.7435</v>
      </c>
      <c r="O820" s="2">
        <v>39415</v>
      </c>
      <c r="P820">
        <v>2.7025000000000001</v>
      </c>
      <c r="Q820" s="2">
        <v>39415</v>
      </c>
      <c r="R820">
        <v>2.73</v>
      </c>
      <c r="S820" s="2">
        <v>39414</v>
      </c>
      <c r="T820">
        <v>2.7669999999999999</v>
      </c>
      <c r="U820" s="2">
        <v>39413</v>
      </c>
      <c r="V820">
        <v>2.8780000000000001</v>
      </c>
      <c r="W820" s="2">
        <v>39366</v>
      </c>
      <c r="X820">
        <v>2.7560000000000002</v>
      </c>
      <c r="Y820" s="2">
        <v>39413</v>
      </c>
      <c r="Z820">
        <v>2.9205000000000001</v>
      </c>
      <c r="AA820" s="2">
        <v>39415</v>
      </c>
      <c r="AB820">
        <v>2.8439999999999999</v>
      </c>
      <c r="AC820" s="2">
        <v>39419</v>
      </c>
      <c r="AD820">
        <v>2.8860000000000001</v>
      </c>
      <c r="AE820" s="2">
        <v>39420</v>
      </c>
      <c r="AF820">
        <v>2.923</v>
      </c>
    </row>
    <row r="821" spans="5:32" x14ac:dyDescent="0.25">
      <c r="E821" s="2">
        <v>39374</v>
      </c>
      <c r="F821">
        <v>2.617</v>
      </c>
      <c r="G821" s="2">
        <v>39419</v>
      </c>
      <c r="H821">
        <v>2.5375000000000001</v>
      </c>
      <c r="I821" s="2">
        <v>39415</v>
      </c>
      <c r="J821">
        <v>2.6945000000000001</v>
      </c>
      <c r="K821" s="2">
        <v>39414</v>
      </c>
      <c r="L821">
        <v>2.6974999999999998</v>
      </c>
      <c r="M821" s="2">
        <v>39415</v>
      </c>
      <c r="N821">
        <v>2.7124999999999999</v>
      </c>
      <c r="O821" s="2">
        <v>39416</v>
      </c>
      <c r="P821">
        <v>2.7149999999999999</v>
      </c>
      <c r="Q821" s="2">
        <v>39416</v>
      </c>
      <c r="R821">
        <v>2.7284999999999999</v>
      </c>
      <c r="S821" s="2">
        <v>39415</v>
      </c>
      <c r="T821">
        <v>2.7404999999999999</v>
      </c>
      <c r="U821" s="2">
        <v>39414</v>
      </c>
      <c r="V821">
        <v>2.77</v>
      </c>
      <c r="W821" s="2">
        <v>39367</v>
      </c>
      <c r="X821">
        <v>2.7664999999999997</v>
      </c>
      <c r="Y821" s="2">
        <v>39414</v>
      </c>
      <c r="Z821">
        <v>2.8220000000000001</v>
      </c>
      <c r="AA821" s="2">
        <v>39416</v>
      </c>
      <c r="AB821">
        <v>2.8585000000000003</v>
      </c>
      <c r="AC821" s="2">
        <v>39420</v>
      </c>
      <c r="AD821">
        <v>2.8449999999999998</v>
      </c>
      <c r="AE821" s="2">
        <v>39421</v>
      </c>
      <c r="AF821">
        <v>2.91</v>
      </c>
    </row>
    <row r="822" spans="5:32" x14ac:dyDescent="0.25">
      <c r="E822" s="2">
        <v>39377</v>
      </c>
      <c r="F822">
        <v>2.7755000000000001</v>
      </c>
      <c r="G822" s="2">
        <v>39420</v>
      </c>
      <c r="H822">
        <v>2.5150000000000001</v>
      </c>
      <c r="I822" s="2">
        <v>39416</v>
      </c>
      <c r="J822">
        <v>2.6715</v>
      </c>
      <c r="K822" s="2">
        <v>39415</v>
      </c>
      <c r="L822">
        <v>2.714</v>
      </c>
      <c r="M822" s="2">
        <v>39416</v>
      </c>
      <c r="N822">
        <v>2.7345000000000002</v>
      </c>
      <c r="O822" s="2">
        <v>39419</v>
      </c>
      <c r="P822">
        <v>2.68</v>
      </c>
      <c r="Q822" s="2">
        <v>39419</v>
      </c>
      <c r="R822">
        <v>2.6855000000000002</v>
      </c>
      <c r="S822" s="2">
        <v>39416</v>
      </c>
      <c r="T822">
        <v>2.7465000000000002</v>
      </c>
      <c r="U822" s="2">
        <v>39415</v>
      </c>
      <c r="V822">
        <v>2.762</v>
      </c>
      <c r="W822" s="2">
        <v>39370</v>
      </c>
      <c r="X822">
        <v>2.7690000000000001</v>
      </c>
      <c r="Y822" s="2">
        <v>39415</v>
      </c>
      <c r="Z822">
        <v>2.8064999999999998</v>
      </c>
      <c r="AA822" s="2">
        <v>39419</v>
      </c>
      <c r="AB822">
        <v>2.8045</v>
      </c>
      <c r="AC822" s="2">
        <v>39421</v>
      </c>
      <c r="AD822">
        <v>2.8319999999999999</v>
      </c>
      <c r="AE822" s="2">
        <v>39422</v>
      </c>
      <c r="AF822">
        <v>2.8944999999999999</v>
      </c>
    </row>
    <row r="823" spans="5:32" x14ac:dyDescent="0.25">
      <c r="E823" s="2">
        <v>39378</v>
      </c>
      <c r="F823">
        <v>2.3125</v>
      </c>
      <c r="G823" s="2">
        <v>39421</v>
      </c>
      <c r="H823">
        <v>2.4729999999999999</v>
      </c>
      <c r="I823" s="2">
        <v>39419</v>
      </c>
      <c r="J823">
        <v>2.6379999999999999</v>
      </c>
      <c r="K823" s="2">
        <v>39416</v>
      </c>
      <c r="L823">
        <v>2.6859999999999999</v>
      </c>
      <c r="M823" s="2">
        <v>39419</v>
      </c>
      <c r="N823">
        <v>2.681</v>
      </c>
      <c r="O823" s="2">
        <v>39420</v>
      </c>
      <c r="P823">
        <v>2.63</v>
      </c>
      <c r="Q823" s="2">
        <v>39420</v>
      </c>
      <c r="R823">
        <v>2.6334999999999997</v>
      </c>
      <c r="S823" s="2">
        <v>39419</v>
      </c>
      <c r="T823">
        <v>2.7004999999999999</v>
      </c>
      <c r="U823" s="2">
        <v>39416</v>
      </c>
      <c r="V823">
        <v>2.766</v>
      </c>
      <c r="W823" s="2">
        <v>39371</v>
      </c>
      <c r="X823">
        <v>2.762</v>
      </c>
      <c r="Y823" s="2">
        <v>39416</v>
      </c>
      <c r="Z823">
        <v>2.82</v>
      </c>
      <c r="AA823" s="2">
        <v>39420</v>
      </c>
      <c r="AB823">
        <v>2.774</v>
      </c>
      <c r="AC823" s="2">
        <v>39422</v>
      </c>
      <c r="AD823">
        <v>2.8220000000000001</v>
      </c>
      <c r="AE823" s="2">
        <v>39423</v>
      </c>
      <c r="AF823">
        <v>2.9384999999999999</v>
      </c>
    </row>
    <row r="824" spans="5:32" x14ac:dyDescent="0.25">
      <c r="E824" s="2">
        <v>39379</v>
      </c>
      <c r="F824">
        <v>2.3895</v>
      </c>
      <c r="G824" s="2">
        <v>39422</v>
      </c>
      <c r="H824">
        <v>2.4495</v>
      </c>
      <c r="I824" s="2">
        <v>39420</v>
      </c>
      <c r="J824">
        <v>2.64</v>
      </c>
      <c r="K824" s="2">
        <v>39419</v>
      </c>
      <c r="L824">
        <v>2.6840000000000002</v>
      </c>
      <c r="M824" s="2">
        <v>39420</v>
      </c>
      <c r="N824">
        <v>2.6429999999999998</v>
      </c>
      <c r="O824" s="2">
        <v>39421</v>
      </c>
      <c r="P824">
        <v>2.6</v>
      </c>
      <c r="Q824" s="2">
        <v>39421</v>
      </c>
      <c r="R824">
        <v>2.6234999999999999</v>
      </c>
      <c r="S824" s="2">
        <v>39420</v>
      </c>
      <c r="T824">
        <v>2.6625000000000001</v>
      </c>
      <c r="U824" s="2">
        <v>39419</v>
      </c>
      <c r="V824">
        <v>2.7225000000000001</v>
      </c>
      <c r="W824" s="2">
        <v>39372</v>
      </c>
      <c r="X824">
        <v>2.7560000000000002</v>
      </c>
      <c r="Y824" s="2">
        <v>39419</v>
      </c>
      <c r="Z824">
        <v>2.7690000000000001</v>
      </c>
      <c r="AA824" s="2">
        <v>39421</v>
      </c>
      <c r="AB824">
        <v>2.7654999999999998</v>
      </c>
      <c r="AC824" s="2">
        <v>39423</v>
      </c>
      <c r="AD824">
        <v>2.8595000000000002</v>
      </c>
      <c r="AE824" s="2">
        <v>39426</v>
      </c>
      <c r="AF824">
        <v>2.9470000000000001</v>
      </c>
    </row>
    <row r="825" spans="5:32" x14ac:dyDescent="0.25">
      <c r="E825" s="2">
        <v>39380</v>
      </c>
      <c r="F825">
        <v>2.577</v>
      </c>
      <c r="G825" s="2">
        <v>39423</v>
      </c>
      <c r="H825">
        <v>2.3970000000000002</v>
      </c>
      <c r="I825" s="2">
        <v>39421</v>
      </c>
      <c r="J825">
        <v>2.6080000000000001</v>
      </c>
      <c r="K825" s="2">
        <v>39420</v>
      </c>
      <c r="L825">
        <v>2.6470000000000002</v>
      </c>
      <c r="M825" s="2">
        <v>39421</v>
      </c>
      <c r="N825">
        <v>2.6040000000000001</v>
      </c>
      <c r="O825" s="2">
        <v>39422</v>
      </c>
      <c r="P825">
        <v>2.5975000000000001</v>
      </c>
      <c r="Q825" s="2">
        <v>39422</v>
      </c>
      <c r="R825">
        <v>2.6145</v>
      </c>
      <c r="S825" s="2">
        <v>39421</v>
      </c>
      <c r="T825">
        <v>2.64</v>
      </c>
      <c r="U825" s="2">
        <v>39420</v>
      </c>
      <c r="V825">
        <v>2.6835</v>
      </c>
      <c r="W825" s="2">
        <v>39373</v>
      </c>
      <c r="X825">
        <v>2.7530000000000001</v>
      </c>
      <c r="Y825" s="2">
        <v>39420</v>
      </c>
      <c r="Z825">
        <v>2.7439999999999998</v>
      </c>
      <c r="AA825" s="2">
        <v>39422</v>
      </c>
      <c r="AB825">
        <v>2.758</v>
      </c>
      <c r="AC825" s="2">
        <v>39426</v>
      </c>
      <c r="AD825">
        <v>2.8704999999999998</v>
      </c>
      <c r="AE825" s="2">
        <v>39427</v>
      </c>
      <c r="AF825">
        <v>2.9365000000000001</v>
      </c>
    </row>
    <row r="826" spans="5:32" x14ac:dyDescent="0.25">
      <c r="E826" s="2">
        <v>39381</v>
      </c>
      <c r="F826">
        <v>2.819</v>
      </c>
      <c r="G826" s="2">
        <v>39426</v>
      </c>
      <c r="H826">
        <v>2.6085000000000003</v>
      </c>
      <c r="I826" s="2">
        <v>39422</v>
      </c>
      <c r="J826">
        <v>2.5430000000000001</v>
      </c>
      <c r="K826" s="2">
        <v>39421</v>
      </c>
      <c r="L826">
        <v>2.6225000000000001</v>
      </c>
      <c r="M826" s="2">
        <v>39422</v>
      </c>
      <c r="N826">
        <v>2.5994999999999999</v>
      </c>
      <c r="O826" s="2">
        <v>39423</v>
      </c>
      <c r="P826">
        <v>2.6165000000000003</v>
      </c>
      <c r="Q826" s="2">
        <v>39423</v>
      </c>
      <c r="R826">
        <v>2.6274999999999999</v>
      </c>
      <c r="S826" s="2">
        <v>39422</v>
      </c>
      <c r="T826">
        <v>2.6185</v>
      </c>
      <c r="U826" s="2">
        <v>39421</v>
      </c>
      <c r="V826">
        <v>2.665</v>
      </c>
      <c r="W826" s="2">
        <v>39374</v>
      </c>
      <c r="X826">
        <v>2.7374999999999998</v>
      </c>
      <c r="Y826" s="2">
        <v>39421</v>
      </c>
      <c r="Z826">
        <v>2.722</v>
      </c>
      <c r="AA826" s="2">
        <v>39423</v>
      </c>
      <c r="AB826">
        <v>2.7880000000000003</v>
      </c>
      <c r="AC826" s="2">
        <v>39427</v>
      </c>
      <c r="AD826">
        <v>2.8685</v>
      </c>
      <c r="AE826" s="2">
        <v>39428</v>
      </c>
      <c r="AF826">
        <v>2.956</v>
      </c>
    </row>
    <row r="827" spans="5:32" x14ac:dyDescent="0.25">
      <c r="E827" s="2">
        <v>39384</v>
      </c>
      <c r="F827">
        <v>2.7694999999999999</v>
      </c>
      <c r="G827" s="2">
        <v>39427</v>
      </c>
      <c r="H827">
        <v>2.5049999999999999</v>
      </c>
      <c r="I827" s="2">
        <v>39423</v>
      </c>
      <c r="J827">
        <v>2.536</v>
      </c>
      <c r="K827" s="2">
        <v>39422</v>
      </c>
      <c r="L827">
        <v>2.5819999999999999</v>
      </c>
      <c r="M827" s="2">
        <v>39423</v>
      </c>
      <c r="N827">
        <v>2.6280000000000001</v>
      </c>
      <c r="O827" s="2">
        <v>39426</v>
      </c>
      <c r="P827">
        <v>2.6390000000000002</v>
      </c>
      <c r="Q827" s="2">
        <v>39426</v>
      </c>
      <c r="R827">
        <v>2.6385000000000001</v>
      </c>
      <c r="S827" s="2">
        <v>39423</v>
      </c>
      <c r="T827">
        <v>2.6440000000000001</v>
      </c>
      <c r="U827" s="2">
        <v>39422</v>
      </c>
      <c r="V827">
        <v>2.6444999999999999</v>
      </c>
      <c r="W827" s="2">
        <v>39377</v>
      </c>
      <c r="X827">
        <v>2.73</v>
      </c>
      <c r="Y827" s="2">
        <v>39422</v>
      </c>
      <c r="Z827">
        <v>2.718</v>
      </c>
      <c r="AA827" s="2">
        <v>39426</v>
      </c>
      <c r="AB827">
        <v>2.7955000000000001</v>
      </c>
      <c r="AC827" s="2">
        <v>39428</v>
      </c>
      <c r="AD827">
        <v>2.8919999999999999</v>
      </c>
      <c r="AE827" s="2">
        <v>39429</v>
      </c>
      <c r="AF827">
        <v>2.9820000000000002</v>
      </c>
    </row>
    <row r="828" spans="5:32" x14ac:dyDescent="0.25">
      <c r="E828" s="2">
        <v>39385</v>
      </c>
      <c r="F828">
        <v>2.585</v>
      </c>
      <c r="G828" s="2">
        <v>39428</v>
      </c>
      <c r="H828">
        <v>2.6320000000000001</v>
      </c>
      <c r="I828" s="2">
        <v>39426</v>
      </c>
      <c r="J828">
        <v>2.6154999999999999</v>
      </c>
      <c r="K828" s="2">
        <v>39423</v>
      </c>
      <c r="L828">
        <v>2.5920000000000001</v>
      </c>
      <c r="M828" s="2">
        <v>39426</v>
      </c>
      <c r="N828">
        <v>2.6444999999999999</v>
      </c>
      <c r="O828" s="2">
        <v>39427</v>
      </c>
      <c r="P828">
        <v>2.6269999999999998</v>
      </c>
      <c r="Q828" s="2">
        <v>39427</v>
      </c>
      <c r="R828">
        <v>2.6349999999999998</v>
      </c>
      <c r="S828" s="2">
        <v>39426</v>
      </c>
      <c r="T828">
        <v>2.6480000000000001</v>
      </c>
      <c r="U828" s="2">
        <v>39423</v>
      </c>
      <c r="V828">
        <v>2.669</v>
      </c>
      <c r="W828" s="2">
        <v>39378</v>
      </c>
      <c r="X828">
        <v>2.7175000000000002</v>
      </c>
      <c r="Y828" s="2">
        <v>39423</v>
      </c>
      <c r="Z828">
        <v>2.7454999999999998</v>
      </c>
      <c r="AA828" s="2">
        <v>39427</v>
      </c>
      <c r="AB828">
        <v>2.7850000000000001</v>
      </c>
      <c r="AC828" s="2">
        <v>39429</v>
      </c>
      <c r="AD828">
        <v>2.9245000000000001</v>
      </c>
      <c r="AE828" s="2">
        <v>39430</v>
      </c>
      <c r="AF828">
        <v>2.9824999999999999</v>
      </c>
    </row>
    <row r="829" spans="5:32" x14ac:dyDescent="0.25">
      <c r="E829" s="2">
        <v>39386</v>
      </c>
      <c r="F829">
        <v>2.8330000000000002</v>
      </c>
      <c r="G829" s="2">
        <v>39429</v>
      </c>
      <c r="H829">
        <v>2.6785000000000001</v>
      </c>
      <c r="I829" s="2">
        <v>39427</v>
      </c>
      <c r="J829">
        <v>2.5655000000000001</v>
      </c>
      <c r="K829" s="2">
        <v>39426</v>
      </c>
      <c r="L829">
        <v>2.6305000000000001</v>
      </c>
      <c r="M829" s="2">
        <v>39427</v>
      </c>
      <c r="N829">
        <v>2.6185</v>
      </c>
      <c r="O829" s="2">
        <v>39428</v>
      </c>
      <c r="P829">
        <v>2.7105000000000001</v>
      </c>
      <c r="Q829" s="2">
        <v>39428</v>
      </c>
      <c r="R829">
        <v>2.7199999999999998</v>
      </c>
      <c r="S829" s="2">
        <v>39427</v>
      </c>
      <c r="T829">
        <v>2.6535000000000002</v>
      </c>
      <c r="U829" s="2">
        <v>39426</v>
      </c>
      <c r="V829">
        <v>2.6710000000000003</v>
      </c>
      <c r="W829" s="2">
        <v>39379</v>
      </c>
      <c r="X829">
        <v>2.7185000000000001</v>
      </c>
      <c r="Y829" s="2">
        <v>39426</v>
      </c>
      <c r="Z829">
        <v>2.7509999999999999</v>
      </c>
      <c r="AA829" s="2">
        <v>39428</v>
      </c>
      <c r="AB829">
        <v>2.8325</v>
      </c>
      <c r="AC829" s="2">
        <v>39430</v>
      </c>
      <c r="AD829">
        <v>2.9245000000000001</v>
      </c>
      <c r="AE829" s="2">
        <v>39433</v>
      </c>
      <c r="AF829">
        <v>2.9729999999999999</v>
      </c>
    </row>
    <row r="830" spans="5:32" x14ac:dyDescent="0.25">
      <c r="E830" s="2">
        <v>39387</v>
      </c>
      <c r="F830">
        <v>2.7734999999999999</v>
      </c>
      <c r="G830" s="2">
        <v>39430</v>
      </c>
      <c r="H830">
        <v>2.7080000000000002</v>
      </c>
      <c r="I830" s="2">
        <v>39428</v>
      </c>
      <c r="J830">
        <v>2.7050000000000001</v>
      </c>
      <c r="K830" s="2">
        <v>39427</v>
      </c>
      <c r="L830">
        <v>2.5874999999999999</v>
      </c>
      <c r="M830" s="2">
        <v>39428</v>
      </c>
      <c r="N830">
        <v>2.7115</v>
      </c>
      <c r="O830" s="2">
        <v>39429</v>
      </c>
      <c r="P830">
        <v>2.7265000000000001</v>
      </c>
      <c r="Q830" s="2">
        <v>39429</v>
      </c>
      <c r="R830">
        <v>2.742</v>
      </c>
      <c r="S830" s="2">
        <v>39428</v>
      </c>
      <c r="T830">
        <v>2.7265000000000001</v>
      </c>
      <c r="U830" s="2">
        <v>39427</v>
      </c>
      <c r="V830">
        <v>2.6635</v>
      </c>
      <c r="W830" s="2">
        <v>39380</v>
      </c>
      <c r="X830">
        <v>2.77</v>
      </c>
      <c r="Y830" s="2">
        <v>39427</v>
      </c>
      <c r="Z830">
        <v>2.7345000000000002</v>
      </c>
      <c r="AA830" s="2">
        <v>39429</v>
      </c>
      <c r="AB830">
        <v>2.8540000000000001</v>
      </c>
      <c r="AC830" s="2">
        <v>39433</v>
      </c>
      <c r="AD830">
        <v>2.923</v>
      </c>
      <c r="AE830" s="2">
        <v>39434</v>
      </c>
      <c r="AF830">
        <v>2.9735</v>
      </c>
    </row>
    <row r="831" spans="5:32" x14ac:dyDescent="0.25">
      <c r="E831" s="2">
        <v>39388</v>
      </c>
      <c r="F831">
        <v>3.0714999999999999</v>
      </c>
      <c r="G831" s="2">
        <v>39433</v>
      </c>
      <c r="H831">
        <v>2.7214999999999998</v>
      </c>
      <c r="I831" s="2">
        <v>39429</v>
      </c>
      <c r="J831">
        <v>2.6825000000000001</v>
      </c>
      <c r="K831" s="2">
        <v>39428</v>
      </c>
      <c r="L831">
        <v>2.7250000000000001</v>
      </c>
      <c r="M831" s="2">
        <v>39429</v>
      </c>
      <c r="N831">
        <v>2.7210000000000001</v>
      </c>
      <c r="O831" s="2">
        <v>39430</v>
      </c>
      <c r="P831">
        <v>2.7444999999999999</v>
      </c>
      <c r="Q831" s="2">
        <v>39430</v>
      </c>
      <c r="R831">
        <v>2.7269999999999999</v>
      </c>
      <c r="S831" s="2">
        <v>39429</v>
      </c>
      <c r="T831">
        <v>2.7589999999999999</v>
      </c>
      <c r="U831" s="2">
        <v>39428</v>
      </c>
      <c r="V831">
        <v>2.7294999999999998</v>
      </c>
      <c r="W831" s="2">
        <v>39381</v>
      </c>
      <c r="X831">
        <v>2.7795000000000001</v>
      </c>
      <c r="Y831" s="2">
        <v>39428</v>
      </c>
      <c r="Z831">
        <v>2.7919999999999998</v>
      </c>
      <c r="AA831" s="2">
        <v>39430</v>
      </c>
      <c r="AB831">
        <v>2.8585000000000003</v>
      </c>
      <c r="AC831" s="2">
        <v>39434</v>
      </c>
      <c r="AD831">
        <v>2.9140000000000001</v>
      </c>
      <c r="AE831" s="2">
        <v>39435</v>
      </c>
      <c r="AF831">
        <v>2.9615</v>
      </c>
    </row>
    <row r="832" spans="5:32" x14ac:dyDescent="0.25">
      <c r="E832" s="2">
        <v>39391</v>
      </c>
      <c r="F832">
        <v>2.71</v>
      </c>
      <c r="G832" s="2">
        <v>39434</v>
      </c>
      <c r="H832">
        <v>2.7524999999999999</v>
      </c>
      <c r="I832" s="2">
        <v>39430</v>
      </c>
      <c r="J832">
        <v>2.7235</v>
      </c>
      <c r="K832" s="2">
        <v>39429</v>
      </c>
      <c r="L832">
        <v>2.7160000000000002</v>
      </c>
      <c r="M832" s="2">
        <v>39430</v>
      </c>
      <c r="N832">
        <v>2.7530000000000001</v>
      </c>
      <c r="O832" s="2">
        <v>39433</v>
      </c>
      <c r="P832">
        <v>2.7435</v>
      </c>
      <c r="Q832" s="2">
        <v>39433</v>
      </c>
      <c r="R832">
        <v>2.7210000000000001</v>
      </c>
      <c r="S832" s="2">
        <v>39430</v>
      </c>
      <c r="T832">
        <v>2.7560000000000002</v>
      </c>
      <c r="U832" s="2">
        <v>39429</v>
      </c>
      <c r="V832">
        <v>2.7814999999999999</v>
      </c>
      <c r="W832" s="2">
        <v>39384</v>
      </c>
      <c r="X832">
        <v>2.7730000000000001</v>
      </c>
      <c r="Y832" s="2">
        <v>39429</v>
      </c>
      <c r="Z832">
        <v>2.8170000000000002</v>
      </c>
      <c r="AA832" s="2">
        <v>39433</v>
      </c>
      <c r="AB832">
        <v>2.8544999999999998</v>
      </c>
      <c r="AC832" s="2">
        <v>39435</v>
      </c>
      <c r="AD832">
        <v>2.9085000000000001</v>
      </c>
      <c r="AE832" s="2">
        <v>39436</v>
      </c>
      <c r="AF832">
        <v>2.9405000000000001</v>
      </c>
    </row>
    <row r="833" spans="5:32" x14ac:dyDescent="0.25">
      <c r="E833" s="2">
        <v>39392</v>
      </c>
      <c r="F833">
        <v>2.9740000000000002</v>
      </c>
      <c r="G833" s="2">
        <v>39435</v>
      </c>
      <c r="H833">
        <v>2.6775000000000002</v>
      </c>
      <c r="I833" s="2">
        <v>39433</v>
      </c>
      <c r="J833">
        <v>2.7054999999999998</v>
      </c>
      <c r="K833" s="2">
        <v>39430</v>
      </c>
      <c r="L833">
        <v>2.7444999999999999</v>
      </c>
      <c r="M833" s="2">
        <v>39433</v>
      </c>
      <c r="N833">
        <v>2.7355</v>
      </c>
      <c r="O833" s="2">
        <v>39434</v>
      </c>
      <c r="P833">
        <v>2.7425000000000002</v>
      </c>
      <c r="Q833" s="2">
        <v>39434</v>
      </c>
      <c r="R833">
        <v>2.7565</v>
      </c>
      <c r="S833" s="2">
        <v>39433</v>
      </c>
      <c r="T833">
        <v>2.7404999999999999</v>
      </c>
      <c r="U833" s="2">
        <v>39430</v>
      </c>
      <c r="V833">
        <v>2.7759999999999998</v>
      </c>
      <c r="W833" s="2">
        <v>39385</v>
      </c>
      <c r="X833">
        <v>2.7570000000000001</v>
      </c>
      <c r="Y833" s="2">
        <v>39430</v>
      </c>
      <c r="Z833">
        <v>2.8254999999999999</v>
      </c>
      <c r="AA833" s="2">
        <v>39434</v>
      </c>
      <c r="AB833">
        <v>2.8380000000000001</v>
      </c>
      <c r="AC833" s="2">
        <v>39436</v>
      </c>
      <c r="AD833">
        <v>2.8955000000000002</v>
      </c>
      <c r="AE833" s="2">
        <v>39437</v>
      </c>
      <c r="AF833">
        <v>2.9769999999999999</v>
      </c>
    </row>
    <row r="834" spans="5:32" x14ac:dyDescent="0.25">
      <c r="E834" s="2">
        <v>39393</v>
      </c>
      <c r="F834">
        <v>2.8460000000000001</v>
      </c>
      <c r="G834" s="2">
        <v>39436</v>
      </c>
      <c r="H834">
        <v>2.6379999999999999</v>
      </c>
      <c r="I834" s="2">
        <v>39434</v>
      </c>
      <c r="J834">
        <v>2.7214999999999998</v>
      </c>
      <c r="K834" s="2">
        <v>39433</v>
      </c>
      <c r="L834">
        <v>2.7324999999999999</v>
      </c>
      <c r="M834" s="2">
        <v>39434</v>
      </c>
      <c r="N834">
        <v>2.7359999999999998</v>
      </c>
      <c r="O834" s="2">
        <v>39435</v>
      </c>
      <c r="P834">
        <v>2.7439999999999998</v>
      </c>
      <c r="Q834" s="2">
        <v>39435</v>
      </c>
      <c r="R834">
        <v>2.7284999999999999</v>
      </c>
      <c r="S834" s="2">
        <v>39434</v>
      </c>
      <c r="T834">
        <v>2.7549999999999999</v>
      </c>
      <c r="U834" s="2">
        <v>39433</v>
      </c>
      <c r="V834">
        <v>2.7629999999999999</v>
      </c>
      <c r="W834" s="2">
        <v>39386</v>
      </c>
      <c r="X834">
        <v>2.7759999999999998</v>
      </c>
      <c r="Y834" s="2">
        <v>39433</v>
      </c>
      <c r="Z834">
        <v>2.8170000000000002</v>
      </c>
      <c r="AA834" s="2">
        <v>39435</v>
      </c>
      <c r="AB834">
        <v>2.8315000000000001</v>
      </c>
      <c r="AC834" s="2">
        <v>39437</v>
      </c>
      <c r="AD834">
        <v>2.9064999999999999</v>
      </c>
      <c r="AE834" s="2">
        <v>39440</v>
      </c>
      <c r="AF834">
        <v>2.9729999999999999</v>
      </c>
    </row>
    <row r="835" spans="5:32" x14ac:dyDescent="0.25">
      <c r="E835" s="2">
        <v>39394</v>
      </c>
      <c r="F835">
        <v>2.923</v>
      </c>
      <c r="G835" s="2">
        <v>39437</v>
      </c>
      <c r="H835">
        <v>2.6675</v>
      </c>
      <c r="I835" s="2">
        <v>39435</v>
      </c>
      <c r="J835">
        <v>2.6985000000000001</v>
      </c>
      <c r="K835" s="2">
        <v>39434</v>
      </c>
      <c r="L835">
        <v>2.7345000000000002</v>
      </c>
      <c r="M835" s="2">
        <v>39435</v>
      </c>
      <c r="N835">
        <v>2.7225000000000001</v>
      </c>
      <c r="O835" s="2">
        <v>39436</v>
      </c>
      <c r="P835">
        <v>2.6909999999999998</v>
      </c>
      <c r="Q835" s="2">
        <v>39436</v>
      </c>
      <c r="R835">
        <v>2.6844999999999999</v>
      </c>
      <c r="S835" s="2">
        <v>39435</v>
      </c>
      <c r="T835">
        <v>2.7370000000000001</v>
      </c>
      <c r="U835" s="2">
        <v>39434</v>
      </c>
      <c r="V835">
        <v>2.7685</v>
      </c>
      <c r="W835" s="2">
        <v>39387</v>
      </c>
      <c r="X835">
        <v>2.7774999999999999</v>
      </c>
      <c r="Y835" s="2">
        <v>39434</v>
      </c>
      <c r="Z835">
        <v>2.8064999999999998</v>
      </c>
      <c r="AA835" s="2">
        <v>39436</v>
      </c>
      <c r="AB835">
        <v>2.7885</v>
      </c>
      <c r="AC835" s="2">
        <v>39440</v>
      </c>
      <c r="AD835">
        <v>2.9159999999999999</v>
      </c>
      <c r="AE835" s="2">
        <v>39441</v>
      </c>
      <c r="AF835">
        <v>2.968</v>
      </c>
    </row>
    <row r="836" spans="5:32" x14ac:dyDescent="0.25">
      <c r="E836" s="2">
        <v>39395</v>
      </c>
      <c r="F836">
        <v>2.93</v>
      </c>
      <c r="G836" s="2">
        <v>39440</v>
      </c>
      <c r="H836">
        <v>2.7050000000000001</v>
      </c>
      <c r="I836" s="2">
        <v>39436</v>
      </c>
      <c r="J836">
        <v>2.649</v>
      </c>
      <c r="K836" s="2">
        <v>39435</v>
      </c>
      <c r="L836">
        <v>2.718</v>
      </c>
      <c r="M836" s="2">
        <v>39436</v>
      </c>
      <c r="N836">
        <v>2.6905000000000001</v>
      </c>
      <c r="O836" s="2">
        <v>39437</v>
      </c>
      <c r="P836">
        <v>2.7610000000000001</v>
      </c>
      <c r="Q836" s="2">
        <v>39437</v>
      </c>
      <c r="R836">
        <v>2.7490000000000001</v>
      </c>
      <c r="S836" s="2">
        <v>39436</v>
      </c>
      <c r="T836">
        <v>2.7244999999999999</v>
      </c>
      <c r="U836" s="2">
        <v>39435</v>
      </c>
      <c r="V836">
        <v>2.7534999999999998</v>
      </c>
      <c r="W836" s="2">
        <v>39388</v>
      </c>
      <c r="X836">
        <v>2.8265000000000002</v>
      </c>
      <c r="Y836" s="2">
        <v>39435</v>
      </c>
      <c r="Z836">
        <v>2.7960000000000003</v>
      </c>
      <c r="AA836" s="2">
        <v>39437</v>
      </c>
      <c r="AB836">
        <v>2.84</v>
      </c>
      <c r="AC836" s="2">
        <v>39441</v>
      </c>
      <c r="AD836">
        <v>2.9290000000000003</v>
      </c>
      <c r="AE836" s="2">
        <v>39442</v>
      </c>
      <c r="AF836">
        <v>2.9954999999999998</v>
      </c>
    </row>
    <row r="837" spans="5:32" x14ac:dyDescent="0.25">
      <c r="E837" s="2">
        <v>39398</v>
      </c>
      <c r="F837">
        <v>3.012</v>
      </c>
      <c r="G837" s="2">
        <v>39441</v>
      </c>
      <c r="H837">
        <v>2.7524999999999999</v>
      </c>
      <c r="I837" s="2">
        <v>39437</v>
      </c>
      <c r="J837">
        <v>2.6989999999999998</v>
      </c>
      <c r="K837" s="2">
        <v>39436</v>
      </c>
      <c r="L837">
        <v>2.68</v>
      </c>
      <c r="M837" s="2">
        <v>39437</v>
      </c>
      <c r="N837">
        <v>2.7134999999999998</v>
      </c>
      <c r="O837" s="2">
        <v>39440</v>
      </c>
      <c r="P837">
        <v>2.7565</v>
      </c>
      <c r="Q837" s="2">
        <v>39440</v>
      </c>
      <c r="R837">
        <v>2.7509999999999999</v>
      </c>
      <c r="S837" s="2">
        <v>39437</v>
      </c>
      <c r="T837">
        <v>2.7435</v>
      </c>
      <c r="U837" s="2">
        <v>39436</v>
      </c>
      <c r="V837">
        <v>2.7010000000000001</v>
      </c>
      <c r="W837" s="2">
        <v>39391</v>
      </c>
      <c r="X837">
        <v>2.8410000000000002</v>
      </c>
      <c r="Y837" s="2">
        <v>39436</v>
      </c>
      <c r="Z837">
        <v>2.7480000000000002</v>
      </c>
      <c r="AA837" s="2">
        <v>39440</v>
      </c>
      <c r="AB837">
        <v>2.8330000000000002</v>
      </c>
      <c r="AC837" s="2">
        <v>39442</v>
      </c>
      <c r="AD837">
        <v>2.9290000000000003</v>
      </c>
      <c r="AE837" s="2">
        <v>39443</v>
      </c>
      <c r="AF837">
        <v>2.9675000000000002</v>
      </c>
    </row>
    <row r="838" spans="5:32" x14ac:dyDescent="0.25">
      <c r="E838" s="2">
        <v>39399</v>
      </c>
      <c r="F838">
        <v>3.0114999999999998</v>
      </c>
      <c r="G838" s="2">
        <v>39442</v>
      </c>
      <c r="H838">
        <v>2.6665000000000001</v>
      </c>
      <c r="I838" s="2">
        <v>39440</v>
      </c>
      <c r="J838">
        <v>2.7524999999999999</v>
      </c>
      <c r="K838" s="2">
        <v>39437</v>
      </c>
      <c r="L838">
        <v>2.6855000000000002</v>
      </c>
      <c r="M838" s="2">
        <v>39440</v>
      </c>
      <c r="N838">
        <v>2.7124999999999999</v>
      </c>
      <c r="O838" s="2">
        <v>39441</v>
      </c>
      <c r="P838">
        <v>2.7904999999999998</v>
      </c>
      <c r="Q838" s="2">
        <v>39441</v>
      </c>
      <c r="R838">
        <v>2.7869999999999999</v>
      </c>
      <c r="S838" s="2">
        <v>39440</v>
      </c>
      <c r="T838">
        <v>2.762</v>
      </c>
      <c r="U838" s="2">
        <v>39437</v>
      </c>
      <c r="V838">
        <v>2.7509999999999999</v>
      </c>
      <c r="W838" s="2">
        <v>39392</v>
      </c>
      <c r="X838">
        <v>2.8650000000000002</v>
      </c>
      <c r="Y838" s="2">
        <v>39437</v>
      </c>
      <c r="Z838">
        <v>2.7989999999999999</v>
      </c>
      <c r="AA838" s="2">
        <v>39441</v>
      </c>
      <c r="AB838">
        <v>2.8609999999999998</v>
      </c>
      <c r="AC838" s="2">
        <v>39443</v>
      </c>
      <c r="AD838">
        <v>2.9039999999999999</v>
      </c>
      <c r="AE838" s="2">
        <v>39444</v>
      </c>
      <c r="AF838">
        <v>2.9260000000000002</v>
      </c>
    </row>
    <row r="839" spans="5:32" x14ac:dyDescent="0.25">
      <c r="E839" s="2">
        <v>39400</v>
      </c>
      <c r="F839">
        <v>2.94</v>
      </c>
      <c r="G839" s="2">
        <v>39443</v>
      </c>
      <c r="H839">
        <v>2.6840000000000002</v>
      </c>
      <c r="I839" s="2">
        <v>39441</v>
      </c>
      <c r="J839">
        <v>2.766</v>
      </c>
      <c r="K839" s="2">
        <v>39440</v>
      </c>
      <c r="L839">
        <v>2.6970000000000001</v>
      </c>
      <c r="M839" s="2">
        <v>39441</v>
      </c>
      <c r="N839">
        <v>2.7480000000000002</v>
      </c>
      <c r="O839" s="2">
        <v>39442</v>
      </c>
      <c r="P839">
        <v>2.7614999999999998</v>
      </c>
      <c r="Q839" s="2">
        <v>39442</v>
      </c>
      <c r="R839">
        <v>2.7675000000000001</v>
      </c>
      <c r="S839" s="2">
        <v>39441</v>
      </c>
      <c r="T839">
        <v>2.8</v>
      </c>
      <c r="U839" s="2">
        <v>39440</v>
      </c>
      <c r="V839">
        <v>2.7645</v>
      </c>
      <c r="W839" s="2">
        <v>39393</v>
      </c>
      <c r="X839">
        <v>2.8374999999999999</v>
      </c>
      <c r="Y839" s="2">
        <v>39440</v>
      </c>
      <c r="Z839">
        <v>2.802</v>
      </c>
      <c r="AA839" s="2">
        <v>39442</v>
      </c>
      <c r="AB839">
        <v>2.8365</v>
      </c>
      <c r="AC839" s="2">
        <v>39444</v>
      </c>
      <c r="AD839">
        <v>2.8614999999999999</v>
      </c>
      <c r="AE839" s="2">
        <v>39447</v>
      </c>
      <c r="AF839">
        <v>2.94</v>
      </c>
    </row>
    <row r="840" spans="5:32" x14ac:dyDescent="0.25">
      <c r="E840" s="2">
        <v>39401</v>
      </c>
      <c r="F840">
        <v>3.016</v>
      </c>
      <c r="G840" s="2">
        <v>39444</v>
      </c>
      <c r="H840">
        <v>2.6814999999999998</v>
      </c>
      <c r="I840" s="2">
        <v>39442</v>
      </c>
      <c r="J840">
        <v>2.67</v>
      </c>
      <c r="K840" s="2">
        <v>39441</v>
      </c>
      <c r="L840">
        <v>2.7469999999999999</v>
      </c>
      <c r="M840" s="2">
        <v>39442</v>
      </c>
      <c r="N840">
        <v>2.7109999999999999</v>
      </c>
      <c r="O840" s="2">
        <v>39443</v>
      </c>
      <c r="P840">
        <v>2.746</v>
      </c>
      <c r="Q840" s="2">
        <v>39443</v>
      </c>
      <c r="R840">
        <v>2.7490000000000001</v>
      </c>
      <c r="S840" s="2">
        <v>39442</v>
      </c>
      <c r="T840">
        <v>2.7625000000000002</v>
      </c>
      <c r="U840" s="2">
        <v>39441</v>
      </c>
      <c r="V840">
        <v>2.7989999999999999</v>
      </c>
      <c r="W840" s="2">
        <v>39394</v>
      </c>
      <c r="X840">
        <v>2.8410000000000002</v>
      </c>
      <c r="Y840" s="2">
        <v>39441</v>
      </c>
      <c r="Z840">
        <v>2.8330000000000002</v>
      </c>
      <c r="AA840" s="2">
        <v>39443</v>
      </c>
      <c r="AB840">
        <v>2.8265000000000002</v>
      </c>
      <c r="AC840" s="2">
        <v>39447</v>
      </c>
      <c r="AD840">
        <v>2.9</v>
      </c>
      <c r="AE840" s="2">
        <v>39448</v>
      </c>
      <c r="AF840">
        <v>2.9379999999999997</v>
      </c>
    </row>
    <row r="841" spans="5:32" x14ac:dyDescent="0.25">
      <c r="E841" s="2">
        <v>39402</v>
      </c>
      <c r="F841">
        <v>3.06</v>
      </c>
      <c r="G841" s="2">
        <v>39447</v>
      </c>
      <c r="H841">
        <v>2.65</v>
      </c>
      <c r="I841" s="2">
        <v>39443</v>
      </c>
      <c r="J841">
        <v>2.7054999999999998</v>
      </c>
      <c r="K841" s="2">
        <v>39442</v>
      </c>
      <c r="L841">
        <v>2.7039999999999997</v>
      </c>
      <c r="M841" s="2">
        <v>39443</v>
      </c>
      <c r="N841">
        <v>2.7105000000000001</v>
      </c>
      <c r="O841" s="2">
        <v>39444</v>
      </c>
      <c r="P841">
        <v>2.73</v>
      </c>
      <c r="Q841" s="2">
        <v>39444</v>
      </c>
      <c r="R841">
        <v>2.7105000000000001</v>
      </c>
      <c r="S841" s="2">
        <v>39443</v>
      </c>
      <c r="T841">
        <v>2.7545000000000002</v>
      </c>
      <c r="U841" s="2">
        <v>39442</v>
      </c>
      <c r="V841">
        <v>2.7629999999999999</v>
      </c>
      <c r="W841" s="2">
        <v>39395</v>
      </c>
      <c r="X841">
        <v>2.875</v>
      </c>
      <c r="Y841" s="2">
        <v>39442</v>
      </c>
      <c r="Z841">
        <v>2.8029999999999999</v>
      </c>
      <c r="AA841" s="2">
        <v>39444</v>
      </c>
      <c r="AB841">
        <v>2.7850000000000001</v>
      </c>
      <c r="AC841" s="2">
        <v>39448</v>
      </c>
      <c r="AD841">
        <v>2.8609999999999998</v>
      </c>
      <c r="AE841" s="2">
        <v>39449</v>
      </c>
      <c r="AF841">
        <v>2.9325000000000001</v>
      </c>
    </row>
    <row r="842" spans="5:32" x14ac:dyDescent="0.25">
      <c r="E842" s="2">
        <v>39405</v>
      </c>
      <c r="F842">
        <v>2.968</v>
      </c>
      <c r="G842" s="2">
        <v>39448</v>
      </c>
      <c r="H842">
        <v>2.6160000000000001</v>
      </c>
      <c r="I842" s="2">
        <v>39444</v>
      </c>
      <c r="J842">
        <v>2.6539999999999999</v>
      </c>
      <c r="K842" s="2">
        <v>39443</v>
      </c>
      <c r="L842">
        <v>2.7090000000000001</v>
      </c>
      <c r="M842" s="2">
        <v>39444</v>
      </c>
      <c r="N842">
        <v>2.6625000000000001</v>
      </c>
      <c r="O842" s="2">
        <v>39447</v>
      </c>
      <c r="P842">
        <v>2.75</v>
      </c>
      <c r="Q842" s="2">
        <v>39447</v>
      </c>
      <c r="R842">
        <v>2.76</v>
      </c>
      <c r="S842" s="2">
        <v>39444</v>
      </c>
      <c r="T842">
        <v>2.7109999999999999</v>
      </c>
      <c r="U842" s="2">
        <v>39443</v>
      </c>
      <c r="V842">
        <v>2.7545000000000002</v>
      </c>
      <c r="W842" s="2">
        <v>39398</v>
      </c>
      <c r="X842">
        <v>2.8740000000000001</v>
      </c>
      <c r="Y842" s="2">
        <v>39443</v>
      </c>
      <c r="Z842">
        <v>2.7945000000000002</v>
      </c>
      <c r="AA842" s="2">
        <v>39447</v>
      </c>
      <c r="AB842">
        <v>2.86</v>
      </c>
      <c r="AC842" s="2">
        <v>39449</v>
      </c>
      <c r="AD842">
        <v>2.8639999999999999</v>
      </c>
      <c r="AE842" s="2">
        <v>39450</v>
      </c>
      <c r="AF842">
        <v>2.9344999999999999</v>
      </c>
    </row>
    <row r="843" spans="5:32" x14ac:dyDescent="0.25">
      <c r="E843" s="2">
        <v>39406</v>
      </c>
      <c r="F843">
        <v>2.9249999999999998</v>
      </c>
      <c r="G843" s="2">
        <v>39449</v>
      </c>
      <c r="H843">
        <v>2.6240000000000001</v>
      </c>
      <c r="I843" s="2">
        <v>39447</v>
      </c>
      <c r="J843">
        <v>2.69</v>
      </c>
      <c r="K843" s="2">
        <v>39444</v>
      </c>
      <c r="L843">
        <v>2.6574999999999998</v>
      </c>
      <c r="M843" s="2">
        <v>39447</v>
      </c>
      <c r="N843">
        <v>2.74</v>
      </c>
      <c r="O843" s="2">
        <v>39448</v>
      </c>
      <c r="P843">
        <v>2.6959999999999997</v>
      </c>
      <c r="Q843" s="2">
        <v>39448</v>
      </c>
      <c r="R843">
        <v>2.69</v>
      </c>
      <c r="S843" s="2">
        <v>39447</v>
      </c>
      <c r="T843">
        <v>2.77</v>
      </c>
      <c r="U843" s="2">
        <v>39444</v>
      </c>
      <c r="V843">
        <v>2.7119999999999997</v>
      </c>
      <c r="W843" s="2">
        <v>39399</v>
      </c>
      <c r="X843">
        <v>2.8780000000000001</v>
      </c>
      <c r="Y843" s="2">
        <v>39444</v>
      </c>
      <c r="Z843">
        <v>2.7519999999999998</v>
      </c>
      <c r="AA843" s="2">
        <v>39448</v>
      </c>
      <c r="AB843">
        <v>2.8029999999999999</v>
      </c>
      <c r="AC843" s="2">
        <v>39450</v>
      </c>
      <c r="AD843">
        <v>2.8544999999999998</v>
      </c>
      <c r="AE843" s="2">
        <v>39451</v>
      </c>
      <c r="AF843">
        <v>2.9365000000000001</v>
      </c>
    </row>
    <row r="844" spans="5:32" x14ac:dyDescent="0.25">
      <c r="E844" s="2">
        <v>39407</v>
      </c>
      <c r="F844">
        <v>2.887</v>
      </c>
      <c r="G844" s="2">
        <v>39450</v>
      </c>
      <c r="H844">
        <v>2.6179999999999999</v>
      </c>
      <c r="I844" s="2">
        <v>39448</v>
      </c>
      <c r="J844">
        <v>2.6909999999999998</v>
      </c>
      <c r="K844" s="2">
        <v>39447</v>
      </c>
      <c r="L844">
        <v>2.7199999999999998</v>
      </c>
      <c r="M844" s="2">
        <v>39448</v>
      </c>
      <c r="N844">
        <v>2.714</v>
      </c>
      <c r="O844" s="2">
        <v>39449</v>
      </c>
      <c r="P844">
        <v>2.7155</v>
      </c>
      <c r="Q844" s="2">
        <v>39449</v>
      </c>
      <c r="R844">
        <v>2.6240000000000001</v>
      </c>
      <c r="S844" s="2">
        <v>39448</v>
      </c>
      <c r="T844">
        <v>2.702</v>
      </c>
      <c r="U844" s="2">
        <v>39447</v>
      </c>
      <c r="V844">
        <v>2.7800000000000002</v>
      </c>
      <c r="W844" s="2">
        <v>39400</v>
      </c>
      <c r="X844">
        <v>2.8605</v>
      </c>
      <c r="Y844" s="2">
        <v>39447</v>
      </c>
      <c r="Z844">
        <v>2.82</v>
      </c>
      <c r="AA844" s="2">
        <v>39449</v>
      </c>
      <c r="AB844">
        <v>2.86</v>
      </c>
      <c r="AC844" s="2">
        <v>39451</v>
      </c>
      <c r="AD844">
        <v>2.8555000000000001</v>
      </c>
      <c r="AE844" s="2">
        <v>39454</v>
      </c>
      <c r="AF844">
        <v>2.9275000000000002</v>
      </c>
    </row>
    <row r="845" spans="5:32" x14ac:dyDescent="0.25">
      <c r="E845" s="2">
        <v>39408</v>
      </c>
      <c r="F845">
        <v>2.7330000000000001</v>
      </c>
      <c r="G845" s="2">
        <v>39451</v>
      </c>
      <c r="H845">
        <v>2.66</v>
      </c>
      <c r="I845" s="2">
        <v>39449</v>
      </c>
      <c r="J845">
        <v>2.653</v>
      </c>
      <c r="K845" s="2">
        <v>39448</v>
      </c>
      <c r="L845">
        <v>2.734</v>
      </c>
      <c r="M845" s="2">
        <v>39449</v>
      </c>
      <c r="N845">
        <v>2.7025000000000001</v>
      </c>
      <c r="O845" s="2">
        <v>39450</v>
      </c>
      <c r="P845">
        <v>2.7075</v>
      </c>
      <c r="Q845" s="2">
        <v>39450</v>
      </c>
      <c r="R845">
        <v>2.7244999999999999</v>
      </c>
      <c r="S845" s="2">
        <v>39449</v>
      </c>
      <c r="T845">
        <v>2.7240000000000002</v>
      </c>
      <c r="U845" s="2">
        <v>39448</v>
      </c>
      <c r="V845">
        <v>2.726</v>
      </c>
      <c r="W845" s="2">
        <v>39401</v>
      </c>
      <c r="X845">
        <v>2.8155000000000001</v>
      </c>
      <c r="Y845" s="2">
        <v>39448</v>
      </c>
      <c r="Z845">
        <v>2.7759999999999998</v>
      </c>
      <c r="AA845" s="2">
        <v>39450</v>
      </c>
      <c r="AB845">
        <v>2.7974999999999999</v>
      </c>
      <c r="AC845" s="2">
        <v>39454</v>
      </c>
      <c r="AD845">
        <v>2.8639999999999999</v>
      </c>
      <c r="AE845" s="2">
        <v>39455</v>
      </c>
      <c r="AF845">
        <v>2.9180000000000001</v>
      </c>
    </row>
    <row r="846" spans="5:32" x14ac:dyDescent="0.25">
      <c r="E846" s="2">
        <v>39409</v>
      </c>
      <c r="F846">
        <v>2.855</v>
      </c>
      <c r="G846" s="2">
        <v>39454</v>
      </c>
      <c r="H846">
        <v>2.629</v>
      </c>
      <c r="I846" s="2">
        <v>39450</v>
      </c>
      <c r="J846">
        <v>2.6395</v>
      </c>
      <c r="K846" s="2">
        <v>39449</v>
      </c>
      <c r="L846">
        <v>2.6775000000000002</v>
      </c>
      <c r="M846" s="2">
        <v>39450</v>
      </c>
      <c r="N846">
        <v>2.7370000000000001</v>
      </c>
      <c r="O846" s="2">
        <v>39451</v>
      </c>
      <c r="P846">
        <v>2.6419999999999999</v>
      </c>
      <c r="Q846" s="2">
        <v>39451</v>
      </c>
      <c r="R846">
        <v>2.6240000000000001</v>
      </c>
      <c r="S846" s="2">
        <v>39450</v>
      </c>
      <c r="T846">
        <v>2.7004999999999999</v>
      </c>
      <c r="U846" s="2">
        <v>39449</v>
      </c>
      <c r="V846">
        <v>2.7290000000000001</v>
      </c>
      <c r="W846" s="2">
        <v>39402</v>
      </c>
      <c r="X846">
        <v>2.827</v>
      </c>
      <c r="Y846" s="2">
        <v>39449</v>
      </c>
      <c r="Z846">
        <v>2.7690000000000001</v>
      </c>
      <c r="AA846" s="2">
        <v>39451</v>
      </c>
      <c r="AB846">
        <v>2.778</v>
      </c>
      <c r="AC846" s="2">
        <v>39455</v>
      </c>
      <c r="AD846">
        <v>2.8454999999999999</v>
      </c>
      <c r="AE846" s="2">
        <v>39456</v>
      </c>
      <c r="AF846">
        <v>2.8919999999999999</v>
      </c>
    </row>
    <row r="847" spans="5:32" x14ac:dyDescent="0.25">
      <c r="E847" s="2">
        <v>39412</v>
      </c>
      <c r="F847">
        <v>2.8759999999999999</v>
      </c>
      <c r="G847" s="2">
        <v>39455</v>
      </c>
      <c r="H847">
        <v>2.613</v>
      </c>
      <c r="I847" s="2">
        <v>39451</v>
      </c>
      <c r="J847">
        <v>2.6059999999999999</v>
      </c>
      <c r="K847" s="2">
        <v>39450</v>
      </c>
      <c r="L847">
        <v>2.7115</v>
      </c>
      <c r="M847" s="2">
        <v>39451</v>
      </c>
      <c r="N847">
        <v>2.6779999999999999</v>
      </c>
      <c r="O847" s="2">
        <v>39454</v>
      </c>
      <c r="P847">
        <v>2.6520000000000001</v>
      </c>
      <c r="Q847" s="2">
        <v>39454</v>
      </c>
      <c r="R847">
        <v>2.6444999999999999</v>
      </c>
      <c r="S847" s="2">
        <v>39451</v>
      </c>
      <c r="T847">
        <v>2.649</v>
      </c>
      <c r="U847" s="2">
        <v>39450</v>
      </c>
      <c r="V847">
        <v>2.7204999999999999</v>
      </c>
      <c r="W847" s="2">
        <v>39405</v>
      </c>
      <c r="X847">
        <v>2.839</v>
      </c>
      <c r="Y847" s="2">
        <v>39450</v>
      </c>
      <c r="Z847">
        <v>2.7705000000000002</v>
      </c>
      <c r="AA847" s="2">
        <v>39454</v>
      </c>
      <c r="AB847">
        <v>2.7915000000000001</v>
      </c>
      <c r="AC847" s="2">
        <v>39456</v>
      </c>
      <c r="AD847">
        <v>2.8</v>
      </c>
      <c r="AE847" s="2">
        <v>39457</v>
      </c>
      <c r="AF847">
        <v>2.9119999999999999</v>
      </c>
    </row>
    <row r="848" spans="5:32" x14ac:dyDescent="0.25">
      <c r="E848" s="2">
        <v>39413</v>
      </c>
      <c r="F848">
        <v>2.875</v>
      </c>
      <c r="G848" s="2">
        <v>39456</v>
      </c>
      <c r="H848">
        <v>2.4900000000000002</v>
      </c>
      <c r="I848" s="2">
        <v>39454</v>
      </c>
      <c r="J848">
        <v>2.6109999999999998</v>
      </c>
      <c r="K848" s="2">
        <v>39451</v>
      </c>
      <c r="L848">
        <v>2.6804999999999999</v>
      </c>
      <c r="M848" s="2">
        <v>39454</v>
      </c>
      <c r="N848">
        <v>2.6539999999999999</v>
      </c>
      <c r="O848" s="2">
        <v>39455</v>
      </c>
      <c r="P848">
        <v>2.6124999999999998</v>
      </c>
      <c r="Q848" s="2">
        <v>39455</v>
      </c>
      <c r="R848">
        <v>2.6135000000000002</v>
      </c>
      <c r="S848" s="2">
        <v>39454</v>
      </c>
      <c r="T848">
        <v>2.6665000000000001</v>
      </c>
      <c r="U848" s="2">
        <v>39451</v>
      </c>
      <c r="V848">
        <v>2.6715</v>
      </c>
      <c r="W848" s="2">
        <v>39406</v>
      </c>
      <c r="X848">
        <v>2.8574999999999999</v>
      </c>
      <c r="Y848" s="2">
        <v>39451</v>
      </c>
      <c r="Z848">
        <v>2.7385000000000002</v>
      </c>
      <c r="AA848" s="2">
        <v>39455</v>
      </c>
      <c r="AB848">
        <v>2.7610000000000001</v>
      </c>
      <c r="AC848" s="2">
        <v>39457</v>
      </c>
      <c r="AD848">
        <v>2.8254999999999999</v>
      </c>
      <c r="AE848" s="2">
        <v>39458</v>
      </c>
      <c r="AF848">
        <v>2.9264999999999999</v>
      </c>
    </row>
    <row r="849" spans="5:32" x14ac:dyDescent="0.25">
      <c r="E849" s="2">
        <v>39414</v>
      </c>
      <c r="F849">
        <v>2.77</v>
      </c>
      <c r="G849" s="2">
        <v>39457</v>
      </c>
      <c r="H849">
        <v>2.4205000000000001</v>
      </c>
      <c r="I849" s="2">
        <v>39455</v>
      </c>
      <c r="J849">
        <v>2.6215000000000002</v>
      </c>
      <c r="K849" s="2">
        <v>39454</v>
      </c>
      <c r="L849">
        <v>2.6404999999999998</v>
      </c>
      <c r="M849" s="2">
        <v>39455</v>
      </c>
      <c r="N849">
        <v>2.6120000000000001</v>
      </c>
      <c r="O849" s="2">
        <v>39456</v>
      </c>
      <c r="P849">
        <v>2.5465</v>
      </c>
      <c r="Q849" s="2">
        <v>39456</v>
      </c>
      <c r="R849">
        <v>2.5594999999999999</v>
      </c>
      <c r="S849" s="2">
        <v>39455</v>
      </c>
      <c r="T849">
        <v>2.6274999999999999</v>
      </c>
      <c r="U849" s="2">
        <v>39454</v>
      </c>
      <c r="V849">
        <v>2.6829999999999998</v>
      </c>
      <c r="W849" s="2">
        <v>39407</v>
      </c>
      <c r="X849">
        <v>2.8660000000000001</v>
      </c>
      <c r="Y849" s="2">
        <v>39454</v>
      </c>
      <c r="Z849">
        <v>2.7534999999999998</v>
      </c>
      <c r="AA849" s="2">
        <v>39456</v>
      </c>
      <c r="AB849">
        <v>2.7170000000000001</v>
      </c>
      <c r="AC849" s="2">
        <v>39458</v>
      </c>
      <c r="AD849">
        <v>2.8374999999999999</v>
      </c>
      <c r="AE849" s="2">
        <v>39461</v>
      </c>
      <c r="AF849">
        <v>2.9529999999999998</v>
      </c>
    </row>
    <row r="850" spans="5:32" x14ac:dyDescent="0.25">
      <c r="E850" s="2">
        <v>39415</v>
      </c>
      <c r="F850">
        <v>2.7484999999999999</v>
      </c>
      <c r="G850" s="2">
        <v>39458</v>
      </c>
      <c r="H850">
        <v>2.4495</v>
      </c>
      <c r="I850" s="2">
        <v>39456</v>
      </c>
      <c r="J850">
        <v>2.4975000000000001</v>
      </c>
      <c r="K850" s="2">
        <v>39455</v>
      </c>
      <c r="L850">
        <v>2.6059999999999999</v>
      </c>
      <c r="M850" s="2">
        <v>39456</v>
      </c>
      <c r="N850">
        <v>2.5449999999999999</v>
      </c>
      <c r="O850" s="2">
        <v>39457</v>
      </c>
      <c r="P850">
        <v>2.5640000000000001</v>
      </c>
      <c r="Q850" s="2">
        <v>39457</v>
      </c>
      <c r="R850">
        <v>2.5819999999999999</v>
      </c>
      <c r="S850" s="2">
        <v>39456</v>
      </c>
      <c r="T850">
        <v>2.573</v>
      </c>
      <c r="U850" s="2">
        <v>39455</v>
      </c>
      <c r="V850">
        <v>2.6494999999999997</v>
      </c>
      <c r="W850" s="2">
        <v>39408</v>
      </c>
      <c r="X850">
        <v>2.7890000000000001</v>
      </c>
      <c r="Y850" s="2">
        <v>39455</v>
      </c>
      <c r="Z850">
        <v>2.7204999999999999</v>
      </c>
      <c r="AA850" s="2">
        <v>39457</v>
      </c>
      <c r="AB850">
        <v>2.7385000000000002</v>
      </c>
      <c r="AC850" s="2">
        <v>39461</v>
      </c>
      <c r="AD850">
        <v>2.8645</v>
      </c>
      <c r="AE850" s="2">
        <v>39462</v>
      </c>
      <c r="AF850">
        <v>2.9220000000000002</v>
      </c>
    </row>
    <row r="851" spans="5:32" x14ac:dyDescent="0.25">
      <c r="E851" s="2">
        <v>39416</v>
      </c>
      <c r="F851">
        <v>2.7530000000000001</v>
      </c>
      <c r="G851" s="2">
        <v>39461</v>
      </c>
      <c r="H851">
        <v>2.4809999999999999</v>
      </c>
      <c r="I851" s="2">
        <v>39457</v>
      </c>
      <c r="J851">
        <v>2.4515000000000002</v>
      </c>
      <c r="K851" s="2">
        <v>39456</v>
      </c>
      <c r="L851">
        <v>2.5285000000000002</v>
      </c>
      <c r="M851" s="2">
        <v>39457</v>
      </c>
      <c r="N851">
        <v>2.5310000000000001</v>
      </c>
      <c r="O851" s="2">
        <v>39458</v>
      </c>
      <c r="P851">
        <v>2.5869999999999997</v>
      </c>
      <c r="Q851" s="2">
        <v>39458</v>
      </c>
      <c r="R851">
        <v>2.5859999999999999</v>
      </c>
      <c r="S851" s="2">
        <v>39457</v>
      </c>
      <c r="T851">
        <v>2.5914999999999999</v>
      </c>
      <c r="U851" s="2">
        <v>39456</v>
      </c>
      <c r="V851">
        <v>2.5939999999999999</v>
      </c>
      <c r="W851" s="2">
        <v>39409</v>
      </c>
      <c r="X851">
        <v>2.8614999999999999</v>
      </c>
      <c r="Y851" s="2">
        <v>39456</v>
      </c>
      <c r="Z851">
        <v>2.6720000000000002</v>
      </c>
      <c r="AA851" s="2">
        <v>39458</v>
      </c>
      <c r="AB851">
        <v>2.7454999999999998</v>
      </c>
      <c r="AC851" s="2">
        <v>39462</v>
      </c>
      <c r="AD851">
        <v>2.8494999999999999</v>
      </c>
      <c r="AE851" s="2">
        <v>39463</v>
      </c>
      <c r="AF851">
        <v>2.911</v>
      </c>
    </row>
    <row r="852" spans="5:32" x14ac:dyDescent="0.25">
      <c r="E852" s="2">
        <v>39419</v>
      </c>
      <c r="F852">
        <v>2.7389999999999999</v>
      </c>
      <c r="G852" s="2">
        <v>39462</v>
      </c>
      <c r="H852">
        <v>2.4620000000000002</v>
      </c>
      <c r="I852" s="2">
        <v>39458</v>
      </c>
      <c r="J852">
        <v>2.4779999999999998</v>
      </c>
      <c r="K852" s="2">
        <v>39457</v>
      </c>
      <c r="L852">
        <v>2.5105</v>
      </c>
      <c r="M852" s="2">
        <v>39458</v>
      </c>
      <c r="N852">
        <v>2.5505</v>
      </c>
      <c r="O852" s="2">
        <v>39461</v>
      </c>
      <c r="P852">
        <v>2.6150000000000002</v>
      </c>
      <c r="Q852" s="2">
        <v>39461</v>
      </c>
      <c r="R852">
        <v>2.6254999999999997</v>
      </c>
      <c r="S852" s="2">
        <v>39458</v>
      </c>
      <c r="T852">
        <v>2.6160000000000001</v>
      </c>
      <c r="U852" s="2">
        <v>39457</v>
      </c>
      <c r="V852">
        <v>2.6160000000000001</v>
      </c>
      <c r="W852" s="2">
        <v>39412</v>
      </c>
      <c r="X852">
        <v>2.8959999999999999</v>
      </c>
      <c r="Y852" s="2">
        <v>39457</v>
      </c>
      <c r="Z852">
        <v>2.6930000000000001</v>
      </c>
      <c r="AA852" s="2">
        <v>39461</v>
      </c>
      <c r="AB852">
        <v>2.7785000000000002</v>
      </c>
      <c r="AC852" s="2">
        <v>39463</v>
      </c>
      <c r="AD852">
        <v>2.8079999999999998</v>
      </c>
      <c r="AE852" s="2">
        <v>39464</v>
      </c>
      <c r="AF852">
        <v>2.9249999999999998</v>
      </c>
    </row>
    <row r="853" spans="5:32" x14ac:dyDescent="0.25">
      <c r="E853" s="2">
        <v>39420</v>
      </c>
      <c r="F853">
        <v>2.4089999999999998</v>
      </c>
      <c r="G853" s="2">
        <v>39463</v>
      </c>
      <c r="H853">
        <v>2.3304999999999998</v>
      </c>
      <c r="I853" s="2">
        <v>39461</v>
      </c>
      <c r="J853">
        <v>2.5205000000000002</v>
      </c>
      <c r="K853" s="2">
        <v>39458</v>
      </c>
      <c r="L853">
        <v>2.5594999999999999</v>
      </c>
      <c r="M853" s="2">
        <v>39461</v>
      </c>
      <c r="N853">
        <v>2.5994999999999999</v>
      </c>
      <c r="O853" s="2">
        <v>39462</v>
      </c>
      <c r="P853">
        <v>2.5674999999999999</v>
      </c>
      <c r="Q853" s="2">
        <v>39462</v>
      </c>
      <c r="R853">
        <v>2.5869999999999997</v>
      </c>
      <c r="S853" s="2">
        <v>39461</v>
      </c>
      <c r="T853">
        <v>2.6459999999999999</v>
      </c>
      <c r="U853" s="2">
        <v>39458</v>
      </c>
      <c r="V853">
        <v>2.64</v>
      </c>
      <c r="W853" s="2">
        <v>39413</v>
      </c>
      <c r="X853">
        <v>2.8824999999999998</v>
      </c>
      <c r="Y853" s="2">
        <v>39458</v>
      </c>
      <c r="Z853">
        <v>2.6989999999999998</v>
      </c>
      <c r="AA853" s="2">
        <v>39462</v>
      </c>
      <c r="AB853">
        <v>2.7490000000000001</v>
      </c>
      <c r="AC853" s="2">
        <v>39464</v>
      </c>
      <c r="AD853">
        <v>2.8635000000000002</v>
      </c>
      <c r="AE853" s="2">
        <v>39465</v>
      </c>
      <c r="AF853">
        <v>2.9319999999999999</v>
      </c>
    </row>
    <row r="854" spans="5:32" x14ac:dyDescent="0.25">
      <c r="E854" s="2">
        <v>39421</v>
      </c>
      <c r="F854">
        <v>2.399</v>
      </c>
      <c r="G854" s="2">
        <v>39464</v>
      </c>
      <c r="H854">
        <v>2.2879999999999998</v>
      </c>
      <c r="I854" s="2">
        <v>39462</v>
      </c>
      <c r="J854">
        <v>2.4765000000000001</v>
      </c>
      <c r="K854" s="2">
        <v>39461</v>
      </c>
      <c r="L854">
        <v>2.5680000000000001</v>
      </c>
      <c r="M854" s="2">
        <v>39462</v>
      </c>
      <c r="N854">
        <v>2.5329999999999999</v>
      </c>
      <c r="O854" s="2">
        <v>39463</v>
      </c>
      <c r="P854">
        <v>2.5205000000000002</v>
      </c>
      <c r="Q854" s="2">
        <v>39463</v>
      </c>
      <c r="R854">
        <v>2.5350000000000001</v>
      </c>
      <c r="S854" s="2">
        <v>39462</v>
      </c>
      <c r="T854">
        <v>2.601</v>
      </c>
      <c r="U854" s="2">
        <v>39461</v>
      </c>
      <c r="V854">
        <v>2.6775000000000002</v>
      </c>
      <c r="W854" s="2">
        <v>39414</v>
      </c>
      <c r="X854">
        <v>2.7785000000000002</v>
      </c>
      <c r="Y854" s="2">
        <v>39461</v>
      </c>
      <c r="Z854">
        <v>2.7364999999999999</v>
      </c>
      <c r="AA854" s="2">
        <v>39463</v>
      </c>
      <c r="AB854">
        <v>2.7115</v>
      </c>
      <c r="AC854" s="2">
        <v>39465</v>
      </c>
      <c r="AD854">
        <v>2.82</v>
      </c>
      <c r="AE854" s="2">
        <v>39468</v>
      </c>
      <c r="AF854">
        <v>2.95</v>
      </c>
    </row>
    <row r="855" spans="5:32" x14ac:dyDescent="0.25">
      <c r="E855" s="2">
        <v>39422</v>
      </c>
      <c r="F855">
        <v>2.5145</v>
      </c>
      <c r="G855" s="2">
        <v>39465</v>
      </c>
      <c r="H855">
        <v>2.2400000000000002</v>
      </c>
      <c r="I855" s="2">
        <v>39463</v>
      </c>
      <c r="J855">
        <v>2.3584999999999998</v>
      </c>
      <c r="K855" s="2">
        <v>39462</v>
      </c>
      <c r="L855">
        <v>2.5145</v>
      </c>
      <c r="M855" s="2">
        <v>39463</v>
      </c>
      <c r="N855">
        <v>2.4584999999999999</v>
      </c>
      <c r="O855" s="2">
        <v>39464</v>
      </c>
      <c r="P855">
        <v>2.4645000000000001</v>
      </c>
      <c r="Q855" s="2">
        <v>39464</v>
      </c>
      <c r="R855">
        <v>2.476</v>
      </c>
      <c r="S855" s="2">
        <v>39463</v>
      </c>
      <c r="T855">
        <v>2.5640000000000001</v>
      </c>
      <c r="U855" s="2">
        <v>39462</v>
      </c>
      <c r="V855">
        <v>2.6280000000000001</v>
      </c>
      <c r="W855" s="2">
        <v>39415</v>
      </c>
      <c r="X855">
        <v>2.77</v>
      </c>
      <c r="Y855" s="2">
        <v>39462</v>
      </c>
      <c r="Z855">
        <v>2.7010000000000001</v>
      </c>
      <c r="AA855" s="2">
        <v>39464</v>
      </c>
      <c r="AB855">
        <v>2.7244999999999999</v>
      </c>
      <c r="AC855" s="2">
        <v>39468</v>
      </c>
      <c r="AD855">
        <v>2.86</v>
      </c>
      <c r="AE855" s="2">
        <v>39469</v>
      </c>
      <c r="AF855">
        <v>2.9455</v>
      </c>
    </row>
    <row r="856" spans="5:32" x14ac:dyDescent="0.25">
      <c r="E856" s="2">
        <v>39423</v>
      </c>
      <c r="F856">
        <v>2.5484999999999998</v>
      </c>
      <c r="G856" s="2">
        <v>39468</v>
      </c>
      <c r="H856">
        <v>2.2599999999999998</v>
      </c>
      <c r="I856" s="2">
        <v>39464</v>
      </c>
      <c r="J856">
        <v>2.3039999999999998</v>
      </c>
      <c r="K856" s="2">
        <v>39463</v>
      </c>
      <c r="L856">
        <v>2.4569999999999999</v>
      </c>
      <c r="M856" s="2">
        <v>39464</v>
      </c>
      <c r="N856">
        <v>2.4079999999999999</v>
      </c>
      <c r="O856" s="2">
        <v>39465</v>
      </c>
      <c r="P856">
        <v>2.39</v>
      </c>
      <c r="Q856" s="2">
        <v>39465</v>
      </c>
      <c r="R856">
        <v>2.46</v>
      </c>
      <c r="S856" s="2">
        <v>39464</v>
      </c>
      <c r="T856">
        <v>2.5190000000000001</v>
      </c>
      <c r="U856" s="2">
        <v>39463</v>
      </c>
      <c r="V856">
        <v>2.5840000000000001</v>
      </c>
      <c r="W856" s="2">
        <v>39416</v>
      </c>
      <c r="X856">
        <v>2.7835000000000001</v>
      </c>
      <c r="Y856" s="2">
        <v>39463</v>
      </c>
      <c r="Z856">
        <v>2.6630000000000003</v>
      </c>
      <c r="AA856" s="2">
        <v>39465</v>
      </c>
      <c r="AB856">
        <v>2.6749999999999998</v>
      </c>
      <c r="AC856" s="2">
        <v>39469</v>
      </c>
      <c r="AD856">
        <v>2.8330000000000002</v>
      </c>
      <c r="AE856" s="2">
        <v>39470</v>
      </c>
      <c r="AF856">
        <v>2.9245000000000001</v>
      </c>
    </row>
    <row r="857" spans="5:32" x14ac:dyDescent="0.25">
      <c r="E857" s="2">
        <v>39426</v>
      </c>
      <c r="F857">
        <v>2.8094999999999999</v>
      </c>
      <c r="G857" s="2">
        <v>39469</v>
      </c>
      <c r="H857">
        <v>2.1795</v>
      </c>
      <c r="I857" s="2">
        <v>39465</v>
      </c>
      <c r="J857">
        <v>2.3449999999999998</v>
      </c>
      <c r="K857" s="2">
        <v>39464</v>
      </c>
      <c r="L857">
        <v>2.3824999999999998</v>
      </c>
      <c r="M857" s="2">
        <v>39465</v>
      </c>
      <c r="N857">
        <v>2.42</v>
      </c>
      <c r="O857" s="2">
        <v>39468</v>
      </c>
      <c r="P857">
        <v>2.46</v>
      </c>
      <c r="Q857" s="2">
        <v>39468</v>
      </c>
      <c r="R857">
        <v>2.5</v>
      </c>
      <c r="S857" s="2">
        <v>39465</v>
      </c>
      <c r="T857">
        <v>2.5099999999999998</v>
      </c>
      <c r="U857" s="2">
        <v>39464</v>
      </c>
      <c r="V857">
        <v>2.5564999999999998</v>
      </c>
      <c r="W857" s="2">
        <v>39419</v>
      </c>
      <c r="X857">
        <v>2.7330000000000001</v>
      </c>
      <c r="Y857" s="2">
        <v>39464</v>
      </c>
      <c r="Z857">
        <v>2.6440000000000001</v>
      </c>
      <c r="AA857" s="2">
        <v>39468</v>
      </c>
      <c r="AB857">
        <v>2.75</v>
      </c>
      <c r="AC857" s="2">
        <v>39470</v>
      </c>
      <c r="AD857">
        <v>2.8395000000000001</v>
      </c>
      <c r="AE857" s="2">
        <v>39471</v>
      </c>
      <c r="AF857">
        <v>2.956</v>
      </c>
    </row>
    <row r="858" spans="5:32" x14ac:dyDescent="0.25">
      <c r="E858" s="2">
        <v>39427</v>
      </c>
      <c r="F858">
        <v>2.5099999999999998</v>
      </c>
      <c r="G858" s="2">
        <v>39470</v>
      </c>
      <c r="H858">
        <v>2.1484999999999999</v>
      </c>
      <c r="I858" s="2">
        <v>39468</v>
      </c>
      <c r="J858">
        <v>2.2800000000000002</v>
      </c>
      <c r="K858" s="2">
        <v>39465</v>
      </c>
      <c r="L858">
        <v>2.36</v>
      </c>
      <c r="M858" s="2">
        <v>39468</v>
      </c>
      <c r="N858">
        <v>2.41</v>
      </c>
      <c r="O858" s="2">
        <v>39469</v>
      </c>
      <c r="P858">
        <v>2.335</v>
      </c>
      <c r="Q858" s="2">
        <v>39469</v>
      </c>
      <c r="R858">
        <v>2.411</v>
      </c>
      <c r="S858" s="2">
        <v>39468</v>
      </c>
      <c r="T858">
        <v>2.5300000000000002</v>
      </c>
      <c r="U858" s="2">
        <v>39465</v>
      </c>
      <c r="V858">
        <v>2.5750000000000002</v>
      </c>
      <c r="W858" s="2">
        <v>39420</v>
      </c>
      <c r="X858">
        <v>2.7130000000000001</v>
      </c>
      <c r="Y858" s="2">
        <v>39465</v>
      </c>
      <c r="Z858">
        <v>2.669</v>
      </c>
      <c r="AA858" s="2">
        <v>39469</v>
      </c>
      <c r="AB858">
        <v>2.6785000000000001</v>
      </c>
      <c r="AC858" s="2">
        <v>39471</v>
      </c>
      <c r="AD858">
        <v>2.879</v>
      </c>
      <c r="AE858" s="2">
        <v>39472</v>
      </c>
      <c r="AF858">
        <v>2.9575</v>
      </c>
    </row>
    <row r="859" spans="5:32" x14ac:dyDescent="0.25">
      <c r="E859" s="2">
        <v>39428</v>
      </c>
      <c r="F859">
        <v>2.84</v>
      </c>
      <c r="G859" s="2">
        <v>39471</v>
      </c>
      <c r="H859">
        <v>2.2515000000000001</v>
      </c>
      <c r="I859" s="2">
        <v>39469</v>
      </c>
      <c r="J859">
        <v>2.1995</v>
      </c>
      <c r="K859" s="2">
        <v>39468</v>
      </c>
      <c r="L859">
        <v>2.35</v>
      </c>
      <c r="M859" s="2">
        <v>39469</v>
      </c>
      <c r="N859">
        <v>2.3224999999999998</v>
      </c>
      <c r="O859" s="2">
        <v>39470</v>
      </c>
      <c r="P859">
        <v>2.4039999999999999</v>
      </c>
      <c r="Q859" s="2">
        <v>39470</v>
      </c>
      <c r="R859">
        <v>2.4535</v>
      </c>
      <c r="S859" s="2">
        <v>39469</v>
      </c>
      <c r="T859">
        <v>2.4874999999999998</v>
      </c>
      <c r="U859" s="2">
        <v>39468</v>
      </c>
      <c r="V859">
        <v>2.56</v>
      </c>
      <c r="W859" s="2">
        <v>39421</v>
      </c>
      <c r="X859">
        <v>2.6855000000000002</v>
      </c>
      <c r="Y859" s="2">
        <v>39468</v>
      </c>
      <c r="Z859">
        <v>2.66</v>
      </c>
      <c r="AA859" s="2">
        <v>39470</v>
      </c>
      <c r="AB859">
        <v>2.7185000000000001</v>
      </c>
      <c r="AC859" s="2">
        <v>39472</v>
      </c>
      <c r="AD859">
        <v>2.8984999999999999</v>
      </c>
      <c r="AE859" s="2">
        <v>39475</v>
      </c>
      <c r="AF859">
        <v>2.9634999999999998</v>
      </c>
    </row>
    <row r="860" spans="5:32" x14ac:dyDescent="0.25">
      <c r="E860" s="2">
        <v>39429</v>
      </c>
      <c r="F860">
        <v>2.7504999999999997</v>
      </c>
      <c r="G860" s="2">
        <v>39472</v>
      </c>
      <c r="H860">
        <v>2.3525</v>
      </c>
      <c r="I860" s="2">
        <v>39470</v>
      </c>
      <c r="J860">
        <v>2.1734999999999998</v>
      </c>
      <c r="K860" s="2">
        <v>39469</v>
      </c>
      <c r="L860">
        <v>2.2835000000000001</v>
      </c>
      <c r="M860" s="2">
        <v>39470</v>
      </c>
      <c r="N860">
        <v>2.3420000000000001</v>
      </c>
      <c r="O860" s="2">
        <v>39471</v>
      </c>
      <c r="P860">
        <v>2.4729999999999999</v>
      </c>
      <c r="Q860" s="2">
        <v>39471</v>
      </c>
      <c r="R860">
        <v>2.496</v>
      </c>
      <c r="S860" s="2">
        <v>39470</v>
      </c>
      <c r="T860">
        <v>2.4969999999999999</v>
      </c>
      <c r="U860" s="2">
        <v>39469</v>
      </c>
      <c r="V860">
        <v>2.536</v>
      </c>
      <c r="W860" s="2">
        <v>39422</v>
      </c>
      <c r="X860">
        <v>2.6814999999999998</v>
      </c>
      <c r="Y860" s="2">
        <v>39469</v>
      </c>
      <c r="Z860">
        <v>2.6204999999999998</v>
      </c>
      <c r="AA860" s="2">
        <v>39471</v>
      </c>
      <c r="AB860">
        <v>2.7709999999999999</v>
      </c>
      <c r="AC860" s="2">
        <v>39475</v>
      </c>
      <c r="AD860">
        <v>2.9135</v>
      </c>
      <c r="AE860" s="2">
        <v>39476</v>
      </c>
      <c r="AF860">
        <v>3.0009999999999999</v>
      </c>
    </row>
    <row r="861" spans="5:32" x14ac:dyDescent="0.25">
      <c r="E861" s="2">
        <v>39430</v>
      </c>
      <c r="F861">
        <v>2.9195000000000002</v>
      </c>
      <c r="G861" s="2">
        <v>39475</v>
      </c>
      <c r="H861">
        <v>2.2359999999999998</v>
      </c>
      <c r="I861" s="2">
        <v>39471</v>
      </c>
      <c r="J861">
        <v>2.2970000000000002</v>
      </c>
      <c r="K861" s="2">
        <v>39470</v>
      </c>
      <c r="L861">
        <v>2.2334999999999998</v>
      </c>
      <c r="M861" s="2">
        <v>39471</v>
      </c>
      <c r="N861">
        <v>2.4455</v>
      </c>
      <c r="O861" s="2">
        <v>39472</v>
      </c>
      <c r="P861">
        <v>2.4285000000000001</v>
      </c>
      <c r="Q861" s="2">
        <v>39472</v>
      </c>
      <c r="R861">
        <v>2.4769999999999999</v>
      </c>
      <c r="S861" s="2">
        <v>39471</v>
      </c>
      <c r="T861">
        <v>2.5545</v>
      </c>
      <c r="U861" s="2">
        <v>39470</v>
      </c>
      <c r="V861">
        <v>2.5545</v>
      </c>
      <c r="W861" s="2">
        <v>39423</v>
      </c>
      <c r="X861">
        <v>2.7050000000000001</v>
      </c>
      <c r="Y861" s="2">
        <v>39470</v>
      </c>
      <c r="Z861">
        <v>2.6720000000000002</v>
      </c>
      <c r="AA861" s="2">
        <v>39472</v>
      </c>
      <c r="AB861">
        <v>2.7199999999999998</v>
      </c>
      <c r="AC861" s="2">
        <v>39476</v>
      </c>
      <c r="AD861">
        <v>2.94</v>
      </c>
      <c r="AE861" s="2">
        <v>39477</v>
      </c>
      <c r="AF861">
        <v>3.0049999999999999</v>
      </c>
    </row>
    <row r="862" spans="5:32" x14ac:dyDescent="0.25">
      <c r="E862" s="2">
        <v>39433</v>
      </c>
      <c r="F862">
        <v>2.7229999999999999</v>
      </c>
      <c r="G862" s="2">
        <v>39476</v>
      </c>
      <c r="H862">
        <v>2.2534999999999998</v>
      </c>
      <c r="I862" s="2">
        <v>39472</v>
      </c>
      <c r="J862">
        <v>2.3319999999999999</v>
      </c>
      <c r="K862" s="2">
        <v>39471</v>
      </c>
      <c r="L862">
        <v>2.3414999999999999</v>
      </c>
      <c r="M862" s="2">
        <v>39472</v>
      </c>
      <c r="N862">
        <v>2.4009999999999998</v>
      </c>
      <c r="O862" s="2">
        <v>39475</v>
      </c>
      <c r="P862">
        <v>2.4634999999999998</v>
      </c>
      <c r="Q862" s="2">
        <v>39475</v>
      </c>
      <c r="R862">
        <v>2.5369999999999999</v>
      </c>
      <c r="S862" s="2">
        <v>39472</v>
      </c>
      <c r="T862">
        <v>2.5259999999999998</v>
      </c>
      <c r="U862" s="2">
        <v>39471</v>
      </c>
      <c r="V862">
        <v>2.6</v>
      </c>
      <c r="W862" s="2">
        <v>39426</v>
      </c>
      <c r="X862">
        <v>2.7065000000000001</v>
      </c>
      <c r="Y862" s="2">
        <v>39471</v>
      </c>
      <c r="Z862">
        <v>2.6879999999999997</v>
      </c>
      <c r="AA862" s="2">
        <v>39475</v>
      </c>
      <c r="AB862">
        <v>2.7589999999999999</v>
      </c>
      <c r="AC862" s="2">
        <v>39477</v>
      </c>
      <c r="AD862">
        <v>2.9464999999999999</v>
      </c>
      <c r="AE862" s="2">
        <v>39478</v>
      </c>
      <c r="AF862">
        <v>3.0430000000000001</v>
      </c>
    </row>
    <row r="863" spans="5:32" x14ac:dyDescent="0.25">
      <c r="E863" s="2">
        <v>39434</v>
      </c>
      <c r="F863">
        <v>2.7755000000000001</v>
      </c>
      <c r="G863" s="2">
        <v>39477</v>
      </c>
      <c r="H863">
        <v>2.2389999999999999</v>
      </c>
      <c r="I863" s="2">
        <v>39475</v>
      </c>
      <c r="J863">
        <v>2.2749999999999999</v>
      </c>
      <c r="K863" s="2">
        <v>39472</v>
      </c>
      <c r="L863">
        <v>2.3220000000000001</v>
      </c>
      <c r="M863" s="2">
        <v>39475</v>
      </c>
      <c r="N863">
        <v>2.4289999999999998</v>
      </c>
      <c r="O863" s="2">
        <v>39476</v>
      </c>
      <c r="P863">
        <v>2.5830000000000002</v>
      </c>
      <c r="Q863" s="2">
        <v>39476</v>
      </c>
      <c r="R863">
        <v>2.605</v>
      </c>
      <c r="S863" s="2">
        <v>39475</v>
      </c>
      <c r="T863">
        <v>2.58</v>
      </c>
      <c r="U863" s="2">
        <v>39472</v>
      </c>
      <c r="V863">
        <v>2.5760000000000001</v>
      </c>
      <c r="W863" s="2">
        <v>39427</v>
      </c>
      <c r="X863">
        <v>2.6924999999999999</v>
      </c>
      <c r="Y863" s="2">
        <v>39472</v>
      </c>
      <c r="Z863">
        <v>2.6955</v>
      </c>
      <c r="AA863" s="2">
        <v>39476</v>
      </c>
      <c r="AB863">
        <v>2.8105000000000002</v>
      </c>
      <c r="AC863" s="2">
        <v>39478</v>
      </c>
      <c r="AD863">
        <v>2.96</v>
      </c>
      <c r="AE863" s="2">
        <v>39479</v>
      </c>
      <c r="AF863">
        <v>3.0745</v>
      </c>
    </row>
    <row r="864" spans="5:32" x14ac:dyDescent="0.25">
      <c r="E864" s="2">
        <v>39435</v>
      </c>
      <c r="F864">
        <v>2.7069999999999999</v>
      </c>
      <c r="G864" s="2">
        <v>39478</v>
      </c>
      <c r="H864">
        <v>2.3155000000000001</v>
      </c>
      <c r="I864" s="2">
        <v>39476</v>
      </c>
      <c r="J864">
        <v>2.3345000000000002</v>
      </c>
      <c r="K864" s="2">
        <v>39475</v>
      </c>
      <c r="L864">
        <v>2.3140000000000001</v>
      </c>
      <c r="M864" s="2">
        <v>39476</v>
      </c>
      <c r="N864">
        <v>2.5024999999999999</v>
      </c>
      <c r="O864" s="2">
        <v>39477</v>
      </c>
      <c r="P864">
        <v>2.5714999999999999</v>
      </c>
      <c r="Q864" s="2">
        <v>39477</v>
      </c>
      <c r="R864">
        <v>2.625</v>
      </c>
      <c r="S864" s="2">
        <v>39476</v>
      </c>
      <c r="T864">
        <v>2.6480000000000001</v>
      </c>
      <c r="U864" s="2">
        <v>39475</v>
      </c>
      <c r="V864">
        <v>2.6080000000000001</v>
      </c>
      <c r="W864" s="2">
        <v>39428</v>
      </c>
      <c r="X864">
        <v>2.7555000000000001</v>
      </c>
      <c r="Y864" s="2">
        <v>39475</v>
      </c>
      <c r="Z864">
        <v>2.7025000000000001</v>
      </c>
      <c r="AA864" s="2">
        <v>39477</v>
      </c>
      <c r="AB864">
        <v>2.8715000000000002</v>
      </c>
      <c r="AC864" s="2">
        <v>39479</v>
      </c>
      <c r="AD864">
        <v>3.0154999999999998</v>
      </c>
      <c r="AE864" s="2">
        <v>39482</v>
      </c>
      <c r="AF864">
        <v>3.0105</v>
      </c>
    </row>
    <row r="865" spans="5:32" x14ac:dyDescent="0.25">
      <c r="E865" s="2">
        <v>39436</v>
      </c>
      <c r="F865">
        <v>2.6034999999999999</v>
      </c>
      <c r="G865" s="2">
        <v>39479</v>
      </c>
      <c r="H865">
        <v>2.3475000000000001</v>
      </c>
      <c r="I865" s="2">
        <v>39477</v>
      </c>
      <c r="J865">
        <v>2.37</v>
      </c>
      <c r="K865" s="2">
        <v>39476</v>
      </c>
      <c r="L865">
        <v>2.403</v>
      </c>
      <c r="M865" s="2">
        <v>39477</v>
      </c>
      <c r="N865">
        <v>2.5514999999999999</v>
      </c>
      <c r="O865" s="2">
        <v>39478</v>
      </c>
      <c r="P865">
        <v>2.6005000000000003</v>
      </c>
      <c r="Q865" s="2">
        <v>39478</v>
      </c>
      <c r="R865">
        <v>2.6355</v>
      </c>
      <c r="S865" s="2">
        <v>39477</v>
      </c>
      <c r="T865">
        <v>2.6749999999999998</v>
      </c>
      <c r="U865" s="2">
        <v>39476</v>
      </c>
      <c r="V865">
        <v>2.6790000000000003</v>
      </c>
      <c r="W865" s="2">
        <v>39429</v>
      </c>
      <c r="X865">
        <v>2.7835000000000001</v>
      </c>
      <c r="Y865" s="2">
        <v>39476</v>
      </c>
      <c r="Z865">
        <v>2.762</v>
      </c>
      <c r="AA865" s="2">
        <v>39478</v>
      </c>
      <c r="AB865">
        <v>2.819</v>
      </c>
      <c r="AC865" s="2">
        <v>39482</v>
      </c>
      <c r="AD865">
        <v>2.9445000000000001</v>
      </c>
      <c r="AE865" s="2">
        <v>39483</v>
      </c>
      <c r="AF865">
        <v>2.9874999999999998</v>
      </c>
    </row>
    <row r="866" spans="5:32" x14ac:dyDescent="0.25">
      <c r="E866" s="2">
        <v>39437</v>
      </c>
      <c r="F866">
        <v>2.7284999999999999</v>
      </c>
      <c r="G866" s="2">
        <v>39482</v>
      </c>
      <c r="H866">
        <v>2.1905000000000001</v>
      </c>
      <c r="I866" s="2">
        <v>39478</v>
      </c>
      <c r="J866">
        <v>2.3915000000000002</v>
      </c>
      <c r="K866" s="2">
        <v>39477</v>
      </c>
      <c r="L866">
        <v>2.4550000000000001</v>
      </c>
      <c r="M866" s="2">
        <v>39478</v>
      </c>
      <c r="N866">
        <v>2.5425</v>
      </c>
      <c r="O866" s="2">
        <v>39479</v>
      </c>
      <c r="P866">
        <v>2.6345000000000001</v>
      </c>
      <c r="Q866" s="2">
        <v>39479</v>
      </c>
      <c r="R866">
        <v>2.6625000000000001</v>
      </c>
      <c r="S866" s="2">
        <v>39478</v>
      </c>
      <c r="T866">
        <v>2.6654999999999998</v>
      </c>
      <c r="U866" s="2">
        <v>39477</v>
      </c>
      <c r="V866">
        <v>2.7065000000000001</v>
      </c>
      <c r="W866" s="2">
        <v>39430</v>
      </c>
      <c r="X866">
        <v>2.7919999999999998</v>
      </c>
      <c r="Y866" s="2">
        <v>39477</v>
      </c>
      <c r="Z866">
        <v>2.8040000000000003</v>
      </c>
      <c r="AA866" s="2">
        <v>39479</v>
      </c>
      <c r="AB866">
        <v>2.8890000000000002</v>
      </c>
      <c r="AC866" s="2">
        <v>39483</v>
      </c>
      <c r="AD866">
        <v>2.9314999999999998</v>
      </c>
      <c r="AE866" s="2">
        <v>39484</v>
      </c>
      <c r="AF866">
        <v>3.0169999999999999</v>
      </c>
    </row>
    <row r="867" spans="5:32" x14ac:dyDescent="0.25">
      <c r="E867" s="2">
        <v>39440</v>
      </c>
      <c r="F867">
        <v>2.8085</v>
      </c>
      <c r="G867" s="2">
        <v>39483</v>
      </c>
      <c r="H867">
        <v>2.1364999999999998</v>
      </c>
      <c r="I867" s="2">
        <v>39479</v>
      </c>
      <c r="J867">
        <v>2.4954999999999998</v>
      </c>
      <c r="K867" s="2">
        <v>39478</v>
      </c>
      <c r="L867">
        <v>2.4740000000000002</v>
      </c>
      <c r="M867" s="2">
        <v>39479</v>
      </c>
      <c r="N867">
        <v>2.6284999999999998</v>
      </c>
      <c r="O867" s="2">
        <v>39482</v>
      </c>
      <c r="P867">
        <v>2.5244999999999997</v>
      </c>
      <c r="Q867" s="2">
        <v>39482</v>
      </c>
      <c r="R867">
        <v>2.5609999999999999</v>
      </c>
      <c r="S867" s="2">
        <v>39479</v>
      </c>
      <c r="T867">
        <v>2.6825000000000001</v>
      </c>
      <c r="U867" s="2">
        <v>39478</v>
      </c>
      <c r="V867">
        <v>2.6955</v>
      </c>
      <c r="W867" s="2">
        <v>39433</v>
      </c>
      <c r="X867">
        <v>2.782</v>
      </c>
      <c r="Y867" s="2">
        <v>39478</v>
      </c>
      <c r="Z867">
        <v>2.7614999999999998</v>
      </c>
      <c r="AA867" s="2">
        <v>39482</v>
      </c>
      <c r="AB867">
        <v>2.8105000000000002</v>
      </c>
      <c r="AC867" s="2">
        <v>39484</v>
      </c>
      <c r="AD867">
        <v>2.9344999999999999</v>
      </c>
      <c r="AE867" s="2">
        <v>39485</v>
      </c>
      <c r="AF867">
        <v>3.0030000000000001</v>
      </c>
    </row>
    <row r="868" spans="5:32" x14ac:dyDescent="0.25">
      <c r="E868" s="2">
        <v>39441</v>
      </c>
      <c r="F868">
        <v>2.8054999999999999</v>
      </c>
      <c r="G868" s="2">
        <v>39484</v>
      </c>
      <c r="H868">
        <v>2.1604999999999999</v>
      </c>
      <c r="I868" s="2">
        <v>39482</v>
      </c>
      <c r="J868">
        <v>2.3220000000000001</v>
      </c>
      <c r="K868" s="2">
        <v>39479</v>
      </c>
      <c r="L868">
        <v>2.5265</v>
      </c>
      <c r="M868" s="2">
        <v>39482</v>
      </c>
      <c r="N868">
        <v>2.5110000000000001</v>
      </c>
      <c r="O868" s="2">
        <v>39483</v>
      </c>
      <c r="P868">
        <v>2.4445000000000001</v>
      </c>
      <c r="Q868" s="2">
        <v>39483</v>
      </c>
      <c r="R868">
        <v>2.4675000000000002</v>
      </c>
      <c r="S868" s="2">
        <v>39482</v>
      </c>
      <c r="T868">
        <v>2.5859999999999999</v>
      </c>
      <c r="U868" s="2">
        <v>39479</v>
      </c>
      <c r="V868">
        <v>2.7185000000000001</v>
      </c>
      <c r="W868" s="2">
        <v>39434</v>
      </c>
      <c r="X868">
        <v>2.7744999999999997</v>
      </c>
      <c r="Y868" s="2">
        <v>39479</v>
      </c>
      <c r="Z868">
        <v>2.8235000000000001</v>
      </c>
      <c r="AA868" s="2">
        <v>39483</v>
      </c>
      <c r="AB868">
        <v>2.7765</v>
      </c>
      <c r="AC868" s="2">
        <v>39485</v>
      </c>
      <c r="AD868">
        <v>2.944</v>
      </c>
      <c r="AE868" s="2">
        <v>39486</v>
      </c>
      <c r="AF868">
        <v>3.0009999999999999</v>
      </c>
    </row>
    <row r="869" spans="5:32" x14ac:dyDescent="0.25">
      <c r="E869" s="2">
        <v>39442</v>
      </c>
      <c r="F869">
        <v>2.706</v>
      </c>
      <c r="G869" s="2">
        <v>39485</v>
      </c>
      <c r="H869">
        <v>2.1110000000000002</v>
      </c>
      <c r="I869" s="2">
        <v>39483</v>
      </c>
      <c r="J869">
        <v>2.2204999999999999</v>
      </c>
      <c r="K869" s="2">
        <v>39482</v>
      </c>
      <c r="L869">
        <v>2.4140000000000001</v>
      </c>
      <c r="M869" s="2">
        <v>39483</v>
      </c>
      <c r="N869">
        <v>2.3965000000000001</v>
      </c>
      <c r="O869" s="2">
        <v>39484</v>
      </c>
      <c r="P869">
        <v>2.4815</v>
      </c>
      <c r="Q869" s="2">
        <v>39484</v>
      </c>
      <c r="R869">
        <v>2.5154999999999998</v>
      </c>
      <c r="S869" s="2">
        <v>39483</v>
      </c>
      <c r="T869">
        <v>2.5220000000000002</v>
      </c>
      <c r="U869" s="2">
        <v>39482</v>
      </c>
      <c r="V869">
        <v>2.6254999999999997</v>
      </c>
      <c r="W869" s="2">
        <v>39435</v>
      </c>
      <c r="X869">
        <v>2.76</v>
      </c>
      <c r="Y869" s="2">
        <v>39482</v>
      </c>
      <c r="Z869">
        <v>2.738</v>
      </c>
      <c r="AA869" s="2">
        <v>39484</v>
      </c>
      <c r="AB869">
        <v>2.7989999999999999</v>
      </c>
      <c r="AC869" s="2">
        <v>39486</v>
      </c>
      <c r="AD869">
        <v>2.9489999999999998</v>
      </c>
      <c r="AE869" s="2">
        <v>39489</v>
      </c>
      <c r="AF869">
        <v>3.0175000000000001</v>
      </c>
    </row>
    <row r="870" spans="5:32" x14ac:dyDescent="0.25">
      <c r="E870" s="2">
        <v>39443</v>
      </c>
      <c r="F870">
        <v>2.7450000000000001</v>
      </c>
      <c r="G870" s="2">
        <v>39486</v>
      </c>
      <c r="H870">
        <v>2.157</v>
      </c>
      <c r="I870" s="2">
        <v>39484</v>
      </c>
      <c r="J870">
        <v>2.2370000000000001</v>
      </c>
      <c r="K870" s="2">
        <v>39483</v>
      </c>
      <c r="L870">
        <v>2.3174999999999999</v>
      </c>
      <c r="M870" s="2">
        <v>39484</v>
      </c>
      <c r="N870">
        <v>2.4300000000000002</v>
      </c>
      <c r="O870" s="2">
        <v>39485</v>
      </c>
      <c r="P870">
        <v>2.4834999999999998</v>
      </c>
      <c r="Q870" s="2">
        <v>39485</v>
      </c>
      <c r="R870">
        <v>2.5249999999999999</v>
      </c>
      <c r="S870" s="2">
        <v>39484</v>
      </c>
      <c r="T870">
        <v>2.5644999999999998</v>
      </c>
      <c r="U870" s="2">
        <v>39483</v>
      </c>
      <c r="V870">
        <v>2.5674999999999999</v>
      </c>
      <c r="W870" s="2">
        <v>39436</v>
      </c>
      <c r="X870">
        <v>2.73</v>
      </c>
      <c r="Y870" s="2">
        <v>39483</v>
      </c>
      <c r="Z870">
        <v>2.7004999999999999</v>
      </c>
      <c r="AA870" s="2">
        <v>39485</v>
      </c>
      <c r="AB870">
        <v>2.8035000000000001</v>
      </c>
      <c r="AC870" s="2">
        <v>39489</v>
      </c>
      <c r="AD870">
        <v>2.9495</v>
      </c>
      <c r="AE870" s="2">
        <v>39490</v>
      </c>
      <c r="AF870">
        <v>3.0265</v>
      </c>
    </row>
    <row r="871" spans="5:32" x14ac:dyDescent="0.25">
      <c r="E871" s="2">
        <v>39444</v>
      </c>
      <c r="F871">
        <v>2.7425000000000002</v>
      </c>
      <c r="G871" s="2">
        <v>39489</v>
      </c>
      <c r="H871">
        <v>2.2599999999999998</v>
      </c>
      <c r="I871" s="2">
        <v>39485</v>
      </c>
      <c r="J871">
        <v>2.2765</v>
      </c>
      <c r="K871" s="2">
        <v>39484</v>
      </c>
      <c r="L871">
        <v>2.3414999999999999</v>
      </c>
      <c r="M871" s="2">
        <v>39485</v>
      </c>
      <c r="N871">
        <v>2.4765000000000001</v>
      </c>
      <c r="O871" s="2">
        <v>39486</v>
      </c>
      <c r="P871">
        <v>2.5140000000000002</v>
      </c>
      <c r="Q871" s="2">
        <v>39486</v>
      </c>
      <c r="R871">
        <v>2.5575000000000001</v>
      </c>
      <c r="S871" s="2">
        <v>39485</v>
      </c>
      <c r="T871">
        <v>2.5794999999999999</v>
      </c>
      <c r="U871" s="2">
        <v>39484</v>
      </c>
      <c r="V871">
        <v>2.6204999999999998</v>
      </c>
      <c r="W871" s="2">
        <v>39437</v>
      </c>
      <c r="X871">
        <v>2.7584999999999997</v>
      </c>
      <c r="Y871" s="2">
        <v>39484</v>
      </c>
      <c r="Z871">
        <v>2.734</v>
      </c>
      <c r="AA871" s="2">
        <v>39486</v>
      </c>
      <c r="AB871">
        <v>2.8155000000000001</v>
      </c>
      <c r="AC871" s="2">
        <v>39490</v>
      </c>
      <c r="AD871">
        <v>2.952</v>
      </c>
      <c r="AE871" s="2">
        <v>39491</v>
      </c>
      <c r="AF871">
        <v>2.9755000000000003</v>
      </c>
    </row>
    <row r="872" spans="5:32" x14ac:dyDescent="0.25">
      <c r="E872" s="2">
        <v>39447</v>
      </c>
      <c r="F872">
        <v>2.59</v>
      </c>
      <c r="G872" s="2">
        <v>39490</v>
      </c>
      <c r="H872">
        <v>2.2294999999999998</v>
      </c>
      <c r="I872" s="2">
        <v>39486</v>
      </c>
      <c r="J872">
        <v>2.355</v>
      </c>
      <c r="K872" s="2">
        <v>39485</v>
      </c>
      <c r="L872">
        <v>2.3955000000000002</v>
      </c>
      <c r="M872" s="2">
        <v>39486</v>
      </c>
      <c r="N872">
        <v>2.5060000000000002</v>
      </c>
      <c r="O872" s="2">
        <v>39489</v>
      </c>
      <c r="P872">
        <v>2.52</v>
      </c>
      <c r="Q872" s="2">
        <v>39489</v>
      </c>
      <c r="R872">
        <v>2.5794999999999999</v>
      </c>
      <c r="S872" s="2">
        <v>39486</v>
      </c>
      <c r="T872">
        <v>2.6194999999999999</v>
      </c>
      <c r="U872" s="2">
        <v>39485</v>
      </c>
      <c r="V872">
        <v>2.63</v>
      </c>
      <c r="W872" s="2">
        <v>39440</v>
      </c>
      <c r="X872">
        <v>2.7690000000000001</v>
      </c>
      <c r="Y872" s="2">
        <v>39485</v>
      </c>
      <c r="Z872">
        <v>2.7374999999999998</v>
      </c>
      <c r="AA872" s="2">
        <v>39489</v>
      </c>
      <c r="AB872">
        <v>2.8334999999999999</v>
      </c>
      <c r="AC872" s="2">
        <v>39491</v>
      </c>
      <c r="AD872">
        <v>2.9079999999999999</v>
      </c>
      <c r="AE872" s="2">
        <v>39492</v>
      </c>
      <c r="AF872">
        <v>2.964</v>
      </c>
    </row>
    <row r="873" spans="5:32" x14ac:dyDescent="0.25">
      <c r="E873" s="2">
        <v>39448</v>
      </c>
      <c r="F873">
        <v>2.524</v>
      </c>
      <c r="G873" s="2">
        <v>39491</v>
      </c>
      <c r="H873">
        <v>2.2010000000000001</v>
      </c>
      <c r="I873" s="2">
        <v>39489</v>
      </c>
      <c r="J873">
        <v>2.3254999999999999</v>
      </c>
      <c r="K873" s="2">
        <v>39486</v>
      </c>
      <c r="L873">
        <v>2.4089999999999998</v>
      </c>
      <c r="M873" s="2">
        <v>39489</v>
      </c>
      <c r="N873">
        <v>2.5084999999999997</v>
      </c>
      <c r="O873" s="2">
        <v>39490</v>
      </c>
      <c r="P873">
        <v>2.5779999999999998</v>
      </c>
      <c r="Q873" s="2">
        <v>39490</v>
      </c>
      <c r="R873">
        <v>2.6320000000000001</v>
      </c>
      <c r="S873" s="2">
        <v>39489</v>
      </c>
      <c r="T873">
        <v>2.6284999999999998</v>
      </c>
      <c r="U873" s="2">
        <v>39486</v>
      </c>
      <c r="V873">
        <v>2.6619999999999999</v>
      </c>
      <c r="W873" s="2">
        <v>39441</v>
      </c>
      <c r="X873">
        <v>2.8029999999999999</v>
      </c>
      <c r="Y873" s="2">
        <v>39486</v>
      </c>
      <c r="Z873">
        <v>2.762</v>
      </c>
      <c r="AA873" s="2">
        <v>39490</v>
      </c>
      <c r="AB873">
        <v>2.86</v>
      </c>
      <c r="AC873" s="2">
        <v>39492</v>
      </c>
      <c r="AD873">
        <v>2.8839999999999999</v>
      </c>
      <c r="AE873" s="2">
        <v>39493</v>
      </c>
      <c r="AF873">
        <v>2.9845000000000002</v>
      </c>
    </row>
    <row r="874" spans="5:32" x14ac:dyDescent="0.25">
      <c r="E874" s="2">
        <v>39449</v>
      </c>
      <c r="F874">
        <v>2.59</v>
      </c>
      <c r="G874" s="2">
        <v>39492</v>
      </c>
      <c r="H874">
        <v>2.2705000000000002</v>
      </c>
      <c r="I874" s="2">
        <v>39490</v>
      </c>
      <c r="J874">
        <v>2.3580000000000001</v>
      </c>
      <c r="K874" s="2">
        <v>39489</v>
      </c>
      <c r="L874">
        <v>2.4409999999999998</v>
      </c>
      <c r="M874" s="2">
        <v>39490</v>
      </c>
      <c r="N874">
        <v>2.5409999999999999</v>
      </c>
      <c r="O874" s="2">
        <v>39491</v>
      </c>
      <c r="P874">
        <v>2.5230000000000001</v>
      </c>
      <c r="Q874" s="2">
        <v>39491</v>
      </c>
      <c r="R874">
        <v>2.5484999999999998</v>
      </c>
      <c r="S874" s="2">
        <v>39490</v>
      </c>
      <c r="T874">
        <v>2.6595</v>
      </c>
      <c r="U874" s="2">
        <v>39489</v>
      </c>
      <c r="V874">
        <v>2.6684999999999999</v>
      </c>
      <c r="W874" s="2">
        <v>39442</v>
      </c>
      <c r="X874">
        <v>2.7694999999999999</v>
      </c>
      <c r="Y874" s="2">
        <v>39489</v>
      </c>
      <c r="Z874">
        <v>2.7765</v>
      </c>
      <c r="AA874" s="2">
        <v>39491</v>
      </c>
      <c r="AB874">
        <v>2.8045</v>
      </c>
      <c r="AC874" s="2">
        <v>39493</v>
      </c>
      <c r="AD874">
        <v>2.9035000000000002</v>
      </c>
      <c r="AE874" s="2">
        <v>39496</v>
      </c>
      <c r="AF874">
        <v>3.0840000000000001</v>
      </c>
    </row>
    <row r="875" spans="5:32" x14ac:dyDescent="0.25">
      <c r="E875" s="2">
        <v>39450</v>
      </c>
      <c r="F875">
        <v>2.5169999999999999</v>
      </c>
      <c r="G875" s="2">
        <v>39493</v>
      </c>
      <c r="H875">
        <v>2.4064999999999999</v>
      </c>
      <c r="I875" s="2">
        <v>39491</v>
      </c>
      <c r="J875">
        <v>2.3199999999999998</v>
      </c>
      <c r="K875" s="2">
        <v>39490</v>
      </c>
      <c r="L875">
        <v>2.4725000000000001</v>
      </c>
      <c r="M875" s="2">
        <v>39491</v>
      </c>
      <c r="N875">
        <v>2.5105</v>
      </c>
      <c r="O875" s="2">
        <v>39492</v>
      </c>
      <c r="P875">
        <v>2.5369999999999999</v>
      </c>
      <c r="Q875" s="2">
        <v>39492</v>
      </c>
      <c r="R875">
        <v>2.5685000000000002</v>
      </c>
      <c r="S875" s="2">
        <v>39491</v>
      </c>
      <c r="T875">
        <v>2.61</v>
      </c>
      <c r="U875" s="2">
        <v>39490</v>
      </c>
      <c r="V875">
        <v>2.7185000000000001</v>
      </c>
      <c r="W875" s="2">
        <v>39443</v>
      </c>
      <c r="X875">
        <v>2.7610000000000001</v>
      </c>
      <c r="Y875" s="2">
        <v>39490</v>
      </c>
      <c r="Z875">
        <v>2.8115000000000001</v>
      </c>
      <c r="AA875" s="2">
        <v>39492</v>
      </c>
      <c r="AB875">
        <v>2.7909999999999999</v>
      </c>
      <c r="AC875" s="2">
        <v>39496</v>
      </c>
      <c r="AD875">
        <v>3.0190000000000001</v>
      </c>
      <c r="AE875" s="2">
        <v>39497</v>
      </c>
      <c r="AF875">
        <v>3.0234999999999999</v>
      </c>
    </row>
    <row r="876" spans="5:32" x14ac:dyDescent="0.25">
      <c r="E876" s="2">
        <v>39451</v>
      </c>
      <c r="F876">
        <v>2.5750000000000002</v>
      </c>
      <c r="G876" s="2">
        <v>39496</v>
      </c>
      <c r="H876">
        <v>2.25</v>
      </c>
      <c r="I876" s="2">
        <v>39492</v>
      </c>
      <c r="J876">
        <v>2.3449999999999998</v>
      </c>
      <c r="K876" s="2">
        <v>39491</v>
      </c>
      <c r="L876">
        <v>2.4390000000000001</v>
      </c>
      <c r="M876" s="2">
        <v>39492</v>
      </c>
      <c r="N876">
        <v>2.5335000000000001</v>
      </c>
      <c r="O876" s="2">
        <v>39493</v>
      </c>
      <c r="P876">
        <v>2.5590000000000002</v>
      </c>
      <c r="Q876" s="2">
        <v>39493</v>
      </c>
      <c r="R876">
        <v>2.5895000000000001</v>
      </c>
      <c r="S876" s="2">
        <v>39492</v>
      </c>
      <c r="T876">
        <v>2.625</v>
      </c>
      <c r="U876" s="2">
        <v>39491</v>
      </c>
      <c r="V876">
        <v>2.665</v>
      </c>
      <c r="W876" s="2">
        <v>39444</v>
      </c>
      <c r="X876">
        <v>2.7185000000000001</v>
      </c>
      <c r="Y876" s="2">
        <v>39491</v>
      </c>
      <c r="Z876">
        <v>2.7560000000000002</v>
      </c>
      <c r="AA876" s="2">
        <v>39493</v>
      </c>
      <c r="AB876">
        <v>2.819</v>
      </c>
      <c r="AC876" s="2">
        <v>39497</v>
      </c>
      <c r="AD876">
        <v>2.988</v>
      </c>
      <c r="AE876" s="2">
        <v>39498</v>
      </c>
      <c r="AF876">
        <v>3.0525000000000002</v>
      </c>
    </row>
    <row r="877" spans="5:32" x14ac:dyDescent="0.25">
      <c r="E877" s="2">
        <v>39454</v>
      </c>
      <c r="F877">
        <v>2.6080000000000001</v>
      </c>
      <c r="G877" s="2">
        <v>39497</v>
      </c>
      <c r="H877">
        <v>2.415</v>
      </c>
      <c r="I877" s="2">
        <v>39493</v>
      </c>
      <c r="J877">
        <v>2.399</v>
      </c>
      <c r="K877" s="2">
        <v>39492</v>
      </c>
      <c r="L877">
        <v>2.4129999999999998</v>
      </c>
      <c r="M877" s="2">
        <v>39493</v>
      </c>
      <c r="N877">
        <v>2.5680000000000001</v>
      </c>
      <c r="O877" s="2">
        <v>39496</v>
      </c>
      <c r="P877">
        <v>2.6139999999999999</v>
      </c>
      <c r="Q877" s="2">
        <v>39496</v>
      </c>
      <c r="R877">
        <v>2.665</v>
      </c>
      <c r="S877" s="2">
        <v>39493</v>
      </c>
      <c r="T877">
        <v>2.6465000000000001</v>
      </c>
      <c r="U877" s="2">
        <v>39492</v>
      </c>
      <c r="V877">
        <v>2.6615000000000002</v>
      </c>
      <c r="W877" s="2">
        <v>39447</v>
      </c>
      <c r="X877">
        <v>2.79</v>
      </c>
      <c r="Y877" s="2">
        <v>39492</v>
      </c>
      <c r="Z877">
        <v>2.746</v>
      </c>
      <c r="AA877" s="2">
        <v>39496</v>
      </c>
      <c r="AB877">
        <v>2.9279999999999999</v>
      </c>
      <c r="AC877" s="2">
        <v>39498</v>
      </c>
      <c r="AD877">
        <v>3.004</v>
      </c>
      <c r="AE877" s="2">
        <v>39499</v>
      </c>
      <c r="AF877">
        <v>3.0310000000000001</v>
      </c>
    </row>
    <row r="878" spans="5:32" x14ac:dyDescent="0.25">
      <c r="E878" s="2">
        <v>39455</v>
      </c>
      <c r="F878">
        <v>2.5685000000000002</v>
      </c>
      <c r="G878" s="2">
        <v>39498</v>
      </c>
      <c r="H878">
        <v>2.5129999999999999</v>
      </c>
      <c r="I878" s="2">
        <v>39496</v>
      </c>
      <c r="J878">
        <v>2.3719999999999999</v>
      </c>
      <c r="K878" s="2">
        <v>39493</v>
      </c>
      <c r="L878">
        <v>2.4754999999999998</v>
      </c>
      <c r="M878" s="2">
        <v>39496</v>
      </c>
      <c r="N878">
        <v>2.5489999999999999</v>
      </c>
      <c r="O878" s="2">
        <v>39497</v>
      </c>
      <c r="P878">
        <v>2.6865000000000001</v>
      </c>
      <c r="Q878" s="2">
        <v>39497</v>
      </c>
      <c r="R878">
        <v>2.7214999999999998</v>
      </c>
      <c r="S878" s="2">
        <v>39496</v>
      </c>
      <c r="T878">
        <v>2.7109999999999999</v>
      </c>
      <c r="U878" s="2">
        <v>39493</v>
      </c>
      <c r="V878">
        <v>2.6859999999999999</v>
      </c>
      <c r="W878" s="2">
        <v>39448</v>
      </c>
      <c r="X878">
        <v>2.7490000000000001</v>
      </c>
      <c r="Y878" s="2">
        <v>39493</v>
      </c>
      <c r="Z878">
        <v>2.7715000000000001</v>
      </c>
      <c r="AA878" s="2">
        <v>39497</v>
      </c>
      <c r="AB878">
        <v>2.8275000000000001</v>
      </c>
      <c r="AC878" s="2">
        <v>39499</v>
      </c>
      <c r="AD878">
        <v>2.9779999999999998</v>
      </c>
      <c r="AE878" s="2">
        <v>39500</v>
      </c>
      <c r="AF878">
        <v>3.0005000000000002</v>
      </c>
    </row>
    <row r="879" spans="5:32" x14ac:dyDescent="0.25">
      <c r="E879" s="2">
        <v>39456</v>
      </c>
      <c r="F879">
        <v>2.5</v>
      </c>
      <c r="G879" s="2">
        <v>39499</v>
      </c>
      <c r="H879">
        <v>2.4430000000000001</v>
      </c>
      <c r="I879" s="2">
        <v>39497</v>
      </c>
      <c r="J879">
        <v>2.5510000000000002</v>
      </c>
      <c r="K879" s="2">
        <v>39496</v>
      </c>
      <c r="L879">
        <v>2.4769999999999999</v>
      </c>
      <c r="M879" s="2">
        <v>39497</v>
      </c>
      <c r="N879">
        <v>2.6755</v>
      </c>
      <c r="O879" s="2">
        <v>39498</v>
      </c>
      <c r="P879">
        <v>2.7415000000000003</v>
      </c>
      <c r="Q879" s="2">
        <v>39498</v>
      </c>
      <c r="R879">
        <v>2.7734999999999999</v>
      </c>
      <c r="S879" s="2">
        <v>39497</v>
      </c>
      <c r="T879">
        <v>2.7250000000000001</v>
      </c>
      <c r="U879" s="2">
        <v>39496</v>
      </c>
      <c r="V879">
        <v>2.7509999999999999</v>
      </c>
      <c r="W879" s="2">
        <v>39449</v>
      </c>
      <c r="X879">
        <v>2.74</v>
      </c>
      <c r="Y879" s="2">
        <v>39496</v>
      </c>
      <c r="Z879">
        <v>2.8529999999999998</v>
      </c>
      <c r="AA879" s="2">
        <v>39498</v>
      </c>
      <c r="AB879">
        <v>2.9424999999999999</v>
      </c>
      <c r="AC879" s="2">
        <v>39500</v>
      </c>
      <c r="AD879">
        <v>2.9510000000000001</v>
      </c>
      <c r="AE879" s="2">
        <v>39503</v>
      </c>
      <c r="AF879">
        <v>3.048</v>
      </c>
    </row>
    <row r="880" spans="5:32" x14ac:dyDescent="0.25">
      <c r="E880" s="2">
        <v>39457</v>
      </c>
      <c r="F880">
        <v>2.3970000000000002</v>
      </c>
      <c r="G880" s="2">
        <v>39500</v>
      </c>
      <c r="H880">
        <v>2.4704999999999999</v>
      </c>
      <c r="I880" s="2">
        <v>39498</v>
      </c>
      <c r="J880">
        <v>2.6465000000000001</v>
      </c>
      <c r="K880" s="2">
        <v>39497</v>
      </c>
      <c r="L880">
        <v>2.601</v>
      </c>
      <c r="M880" s="2">
        <v>39498</v>
      </c>
      <c r="N880">
        <v>2.718</v>
      </c>
      <c r="O880" s="2">
        <v>39499</v>
      </c>
      <c r="P880">
        <v>2.6625000000000001</v>
      </c>
      <c r="Q880" s="2">
        <v>39499</v>
      </c>
      <c r="R880">
        <v>2.7395</v>
      </c>
      <c r="S880" s="2">
        <v>39498</v>
      </c>
      <c r="T880">
        <v>2.7989999999999999</v>
      </c>
      <c r="U880" s="2">
        <v>39497</v>
      </c>
      <c r="V880">
        <v>2.7795000000000001</v>
      </c>
      <c r="W880" s="2">
        <v>39450</v>
      </c>
      <c r="X880">
        <v>2.7444999999999999</v>
      </c>
      <c r="Y880" s="2">
        <v>39497</v>
      </c>
      <c r="Z880">
        <v>2.8325</v>
      </c>
      <c r="AA880" s="2">
        <v>39499</v>
      </c>
      <c r="AB880">
        <v>2.8959999999999999</v>
      </c>
      <c r="AC880" s="2">
        <v>39503</v>
      </c>
      <c r="AD880">
        <v>2.9975000000000001</v>
      </c>
      <c r="AE880" s="2">
        <v>39504</v>
      </c>
      <c r="AF880">
        <v>3.0779999999999998</v>
      </c>
    </row>
    <row r="881" spans="5:32" x14ac:dyDescent="0.25">
      <c r="E881" s="2">
        <v>39458</v>
      </c>
      <c r="F881">
        <v>2.3774999999999999</v>
      </c>
      <c r="G881" s="2">
        <v>39503</v>
      </c>
      <c r="H881">
        <v>2.57</v>
      </c>
      <c r="I881" s="2">
        <v>39499</v>
      </c>
      <c r="J881">
        <v>2.6230000000000002</v>
      </c>
      <c r="K881" s="2">
        <v>39498</v>
      </c>
      <c r="L881">
        <v>2.6429999999999998</v>
      </c>
      <c r="M881" s="2">
        <v>39499</v>
      </c>
      <c r="N881">
        <v>2.6920000000000002</v>
      </c>
      <c r="O881" s="2">
        <v>39500</v>
      </c>
      <c r="P881">
        <v>2.6589999999999998</v>
      </c>
      <c r="Q881" s="2">
        <v>39500</v>
      </c>
      <c r="R881">
        <v>2.7284999999999999</v>
      </c>
      <c r="S881" s="2">
        <v>39499</v>
      </c>
      <c r="T881">
        <v>2.778</v>
      </c>
      <c r="U881" s="2">
        <v>39498</v>
      </c>
      <c r="V881">
        <v>2.8315000000000001</v>
      </c>
      <c r="W881" s="2">
        <v>39451</v>
      </c>
      <c r="X881">
        <v>2.7039999999999997</v>
      </c>
      <c r="Y881" s="2">
        <v>39498</v>
      </c>
      <c r="Z881">
        <v>2.903</v>
      </c>
      <c r="AA881" s="2">
        <v>39500</v>
      </c>
      <c r="AB881">
        <v>2.8694999999999999</v>
      </c>
      <c r="AC881" s="2">
        <v>39504</v>
      </c>
      <c r="AD881">
        <v>3.0285000000000002</v>
      </c>
      <c r="AE881" s="2">
        <v>39505</v>
      </c>
      <c r="AF881">
        <v>3.085</v>
      </c>
    </row>
    <row r="882" spans="5:32" x14ac:dyDescent="0.25">
      <c r="E882" s="2">
        <v>39461</v>
      </c>
      <c r="F882">
        <v>2.5034999999999998</v>
      </c>
      <c r="G882" s="2">
        <v>39504</v>
      </c>
      <c r="H882">
        <v>2.5760000000000001</v>
      </c>
      <c r="I882" s="2">
        <v>39500</v>
      </c>
      <c r="J882">
        <v>2.5964999999999998</v>
      </c>
      <c r="K882" s="2">
        <v>39499</v>
      </c>
      <c r="L882">
        <v>2.6135000000000002</v>
      </c>
      <c r="M882" s="2">
        <v>39500</v>
      </c>
      <c r="N882">
        <v>2.6560000000000001</v>
      </c>
      <c r="O882" s="2">
        <v>39503</v>
      </c>
      <c r="P882">
        <v>2.7664999999999997</v>
      </c>
      <c r="Q882" s="2">
        <v>39503</v>
      </c>
      <c r="R882">
        <v>2.7814999999999999</v>
      </c>
      <c r="S882" s="2">
        <v>39500</v>
      </c>
      <c r="T882">
        <v>2.7425000000000002</v>
      </c>
      <c r="U882" s="2">
        <v>39499</v>
      </c>
      <c r="V882">
        <v>2.8014999999999999</v>
      </c>
      <c r="W882" s="2">
        <v>39454</v>
      </c>
      <c r="X882">
        <v>2.7175000000000002</v>
      </c>
      <c r="Y882" s="2">
        <v>39499</v>
      </c>
      <c r="Z882">
        <v>2.8639999999999999</v>
      </c>
      <c r="AA882" s="2">
        <v>39503</v>
      </c>
      <c r="AB882">
        <v>2.9415</v>
      </c>
      <c r="AC882" s="2">
        <v>39505</v>
      </c>
      <c r="AD882">
        <v>3.0310000000000001</v>
      </c>
      <c r="AE882" s="2">
        <v>39506</v>
      </c>
      <c r="AF882">
        <v>3.0615000000000001</v>
      </c>
    </row>
    <row r="883" spans="5:32" x14ac:dyDescent="0.25">
      <c r="E883" s="2">
        <v>39462</v>
      </c>
      <c r="F883">
        <v>2.4929999999999999</v>
      </c>
      <c r="G883" s="2">
        <v>39505</v>
      </c>
      <c r="H883">
        <v>2.5620000000000003</v>
      </c>
      <c r="I883" s="2">
        <v>39503</v>
      </c>
      <c r="J883">
        <v>2.6844999999999999</v>
      </c>
      <c r="K883" s="2">
        <v>39500</v>
      </c>
      <c r="L883">
        <v>2.6295000000000002</v>
      </c>
      <c r="M883" s="2">
        <v>39503</v>
      </c>
      <c r="N883">
        <v>2.7315</v>
      </c>
      <c r="O883" s="2">
        <v>39504</v>
      </c>
      <c r="P883">
        <v>2.8035000000000001</v>
      </c>
      <c r="Q883" s="2">
        <v>39504</v>
      </c>
      <c r="R883">
        <v>2.86</v>
      </c>
      <c r="S883" s="2">
        <v>39503</v>
      </c>
      <c r="T883">
        <v>2.8040000000000003</v>
      </c>
      <c r="U883" s="2">
        <v>39500</v>
      </c>
      <c r="V883">
        <v>2.7635000000000001</v>
      </c>
      <c r="W883" s="2">
        <v>39455</v>
      </c>
      <c r="X883">
        <v>2.68</v>
      </c>
      <c r="Y883" s="2">
        <v>39500</v>
      </c>
      <c r="Z883">
        <v>2.8279999999999998</v>
      </c>
      <c r="AA883" s="2">
        <v>39504</v>
      </c>
      <c r="AB883">
        <v>2.9554999999999998</v>
      </c>
      <c r="AC883" s="2">
        <v>39506</v>
      </c>
      <c r="AD883">
        <v>3.1040000000000001</v>
      </c>
      <c r="AE883" s="2">
        <v>39507</v>
      </c>
      <c r="AF883">
        <v>3.0625</v>
      </c>
    </row>
    <row r="884" spans="5:32" x14ac:dyDescent="0.25">
      <c r="E884" s="2">
        <v>39463</v>
      </c>
      <c r="F884">
        <v>2.3275000000000001</v>
      </c>
      <c r="G884" s="2">
        <v>39506</v>
      </c>
      <c r="H884">
        <v>2.4550000000000001</v>
      </c>
      <c r="I884" s="2">
        <v>39504</v>
      </c>
      <c r="J884">
        <v>2.718</v>
      </c>
      <c r="K884" s="2">
        <v>39503</v>
      </c>
      <c r="L884">
        <v>2.6790000000000003</v>
      </c>
      <c r="M884" s="2">
        <v>39504</v>
      </c>
      <c r="N884">
        <v>2.7829999999999999</v>
      </c>
      <c r="O884" s="2">
        <v>39505</v>
      </c>
      <c r="P884">
        <v>2.8365</v>
      </c>
      <c r="Q884" s="2">
        <v>39505</v>
      </c>
      <c r="R884">
        <v>2.8580000000000001</v>
      </c>
      <c r="S884" s="2">
        <v>39504</v>
      </c>
      <c r="T884">
        <v>2.8605</v>
      </c>
      <c r="U884" s="2">
        <v>39503</v>
      </c>
      <c r="V884">
        <v>2.8304999999999998</v>
      </c>
      <c r="W884" s="2">
        <v>39456</v>
      </c>
      <c r="X884">
        <v>2.6284999999999998</v>
      </c>
      <c r="Y884" s="2">
        <v>39503</v>
      </c>
      <c r="Z884">
        <v>2.8994999999999997</v>
      </c>
      <c r="AA884" s="2">
        <v>39505</v>
      </c>
      <c r="AB884">
        <v>2.988</v>
      </c>
      <c r="AC884" s="2">
        <v>39507</v>
      </c>
      <c r="AD884">
        <v>2.9935</v>
      </c>
      <c r="AE884" s="2">
        <v>39510</v>
      </c>
      <c r="AF884">
        <v>3.0630000000000002</v>
      </c>
    </row>
    <row r="885" spans="5:32" x14ac:dyDescent="0.25">
      <c r="E885" s="2">
        <v>39464</v>
      </c>
      <c r="F885">
        <v>2.1629999999999998</v>
      </c>
      <c r="G885" s="2">
        <v>39507</v>
      </c>
      <c r="H885">
        <v>2.4588000000000001</v>
      </c>
      <c r="I885" s="2">
        <v>39505</v>
      </c>
      <c r="J885">
        <v>2.7170000000000001</v>
      </c>
      <c r="K885" s="2">
        <v>39504</v>
      </c>
      <c r="L885">
        <v>2.7625000000000002</v>
      </c>
      <c r="M885" s="2">
        <v>39505</v>
      </c>
      <c r="N885">
        <v>2.7795000000000001</v>
      </c>
      <c r="O885" s="2">
        <v>39506</v>
      </c>
      <c r="P885">
        <v>2.8185000000000002</v>
      </c>
      <c r="Q885" s="2">
        <v>39506</v>
      </c>
      <c r="R885">
        <v>2.8374999999999999</v>
      </c>
      <c r="S885" s="2">
        <v>39505</v>
      </c>
      <c r="T885">
        <v>2.8839999999999999</v>
      </c>
      <c r="U885" s="2">
        <v>39504</v>
      </c>
      <c r="V885">
        <v>2.8765000000000001</v>
      </c>
      <c r="W885" s="2">
        <v>39457</v>
      </c>
      <c r="X885">
        <v>2.657</v>
      </c>
      <c r="Y885" s="2">
        <v>39504</v>
      </c>
      <c r="Z885">
        <v>2.93</v>
      </c>
      <c r="AA885" s="2">
        <v>39506</v>
      </c>
      <c r="AB885">
        <v>2.9409999999999998</v>
      </c>
      <c r="AC885" s="2">
        <v>39510</v>
      </c>
      <c r="AD885">
        <v>3.0034999999999998</v>
      </c>
      <c r="AE885" s="2">
        <v>39511</v>
      </c>
      <c r="AF885">
        <v>3.1139999999999999</v>
      </c>
    </row>
    <row r="886" spans="5:32" x14ac:dyDescent="0.25">
      <c r="E886" s="2">
        <v>39465</v>
      </c>
      <c r="F886">
        <v>2.2599999999999998</v>
      </c>
      <c r="G886" s="2">
        <v>39510</v>
      </c>
      <c r="H886">
        <v>2.4405000000000001</v>
      </c>
      <c r="I886" s="2">
        <v>39506</v>
      </c>
      <c r="J886">
        <v>2.5914999999999999</v>
      </c>
      <c r="K886" s="2">
        <v>39505</v>
      </c>
      <c r="L886">
        <v>2.75</v>
      </c>
      <c r="M886" s="2">
        <v>39506</v>
      </c>
      <c r="N886">
        <v>2.7974999999999999</v>
      </c>
      <c r="O886" s="2">
        <v>39507</v>
      </c>
      <c r="P886">
        <v>2.7475000000000001</v>
      </c>
      <c r="Q886" s="2">
        <v>39507</v>
      </c>
      <c r="R886">
        <v>2.7755000000000001</v>
      </c>
      <c r="S886" s="2">
        <v>39506</v>
      </c>
      <c r="T886">
        <v>2.8614999999999999</v>
      </c>
      <c r="U886" s="2">
        <v>39505</v>
      </c>
      <c r="V886">
        <v>2.9060000000000001</v>
      </c>
      <c r="W886" s="2">
        <v>39458</v>
      </c>
      <c r="X886">
        <v>2.653</v>
      </c>
      <c r="Y886" s="2">
        <v>39505</v>
      </c>
      <c r="Z886">
        <v>2.9584999999999999</v>
      </c>
      <c r="AA886" s="2">
        <v>39507</v>
      </c>
      <c r="AB886">
        <v>2.9424999999999999</v>
      </c>
      <c r="AC886" s="2">
        <v>39511</v>
      </c>
      <c r="AD886">
        <v>3.0125000000000002</v>
      </c>
      <c r="AE886" s="2">
        <v>39512</v>
      </c>
      <c r="AF886">
        <v>3.2029999999999998</v>
      </c>
    </row>
    <row r="887" spans="5:32" x14ac:dyDescent="0.25">
      <c r="E887" s="2">
        <v>39468</v>
      </c>
      <c r="F887">
        <v>2.38</v>
      </c>
      <c r="G887" s="2">
        <v>39511</v>
      </c>
      <c r="H887">
        <v>2.5750000000000002</v>
      </c>
      <c r="I887" s="2">
        <v>39507</v>
      </c>
      <c r="J887">
        <v>2.6274999999999999</v>
      </c>
      <c r="K887" s="2">
        <v>39506</v>
      </c>
      <c r="L887">
        <v>2.7683</v>
      </c>
      <c r="M887" s="2">
        <v>39507</v>
      </c>
      <c r="N887">
        <v>2.7335000000000003</v>
      </c>
      <c r="O887" s="2">
        <v>39510</v>
      </c>
      <c r="P887">
        <v>2.8180000000000001</v>
      </c>
      <c r="Q887" s="2">
        <v>39510</v>
      </c>
      <c r="R887">
        <v>2.8365</v>
      </c>
      <c r="S887" s="2">
        <v>39507</v>
      </c>
      <c r="T887">
        <v>2.8185000000000002</v>
      </c>
      <c r="U887" s="2">
        <v>39506</v>
      </c>
      <c r="V887">
        <v>2.8864999999999998</v>
      </c>
      <c r="W887" s="2">
        <v>39461</v>
      </c>
      <c r="X887">
        <v>2.694</v>
      </c>
      <c r="Y887" s="2">
        <v>39506</v>
      </c>
      <c r="Z887">
        <v>2.9260000000000002</v>
      </c>
      <c r="AA887" s="2">
        <v>39510</v>
      </c>
      <c r="AB887">
        <v>2.9925000000000002</v>
      </c>
      <c r="AC887" s="2">
        <v>39512</v>
      </c>
      <c r="AD887">
        <v>3.1535000000000002</v>
      </c>
      <c r="AE887" s="2">
        <v>39513</v>
      </c>
      <c r="AF887">
        <v>3.1505000000000001</v>
      </c>
    </row>
    <row r="888" spans="5:32" x14ac:dyDescent="0.25">
      <c r="E888" s="2">
        <v>39469</v>
      </c>
      <c r="F888">
        <v>2.1105</v>
      </c>
      <c r="G888" s="2">
        <v>39512</v>
      </c>
      <c r="H888">
        <v>2.645</v>
      </c>
      <c r="I888" s="2">
        <v>39510</v>
      </c>
      <c r="J888">
        <v>2.56</v>
      </c>
      <c r="K888" s="2">
        <v>39507</v>
      </c>
      <c r="L888">
        <v>2.6955</v>
      </c>
      <c r="M888" s="2">
        <v>39510</v>
      </c>
      <c r="N888">
        <v>2.8045</v>
      </c>
      <c r="O888" s="2">
        <v>39511</v>
      </c>
      <c r="P888">
        <v>2.8279999999999998</v>
      </c>
      <c r="Q888" s="2">
        <v>39511</v>
      </c>
      <c r="R888">
        <v>2.8505000000000003</v>
      </c>
      <c r="S888" s="2">
        <v>39510</v>
      </c>
      <c r="T888">
        <v>2.8715000000000002</v>
      </c>
      <c r="U888" s="2">
        <v>39507</v>
      </c>
      <c r="V888">
        <v>2.8475000000000001</v>
      </c>
      <c r="W888" s="2">
        <v>39462</v>
      </c>
      <c r="X888">
        <v>2.653</v>
      </c>
      <c r="Y888" s="2">
        <v>39507</v>
      </c>
      <c r="Z888">
        <v>2.9058000000000002</v>
      </c>
      <c r="AA888" s="2">
        <v>39511</v>
      </c>
      <c r="AB888">
        <v>3.0314999999999999</v>
      </c>
      <c r="AC888" s="2">
        <v>39513</v>
      </c>
      <c r="AD888">
        <v>3.101</v>
      </c>
      <c r="AE888" s="2">
        <v>39514</v>
      </c>
      <c r="AF888">
        <v>3.2665000000000002</v>
      </c>
    </row>
    <row r="889" spans="5:32" x14ac:dyDescent="0.25">
      <c r="E889" s="2">
        <v>39470</v>
      </c>
      <c r="F889">
        <v>2.1724999999999999</v>
      </c>
      <c r="G889" s="2">
        <v>39513</v>
      </c>
      <c r="H889">
        <v>2.4359999999999999</v>
      </c>
      <c r="I889" s="2">
        <v>39511</v>
      </c>
      <c r="J889">
        <v>2.673</v>
      </c>
      <c r="K889" s="2">
        <v>39510</v>
      </c>
      <c r="L889">
        <v>2.7155</v>
      </c>
      <c r="M889" s="2">
        <v>39511</v>
      </c>
      <c r="N889">
        <v>2.806</v>
      </c>
      <c r="O889" s="2">
        <v>39512</v>
      </c>
      <c r="P889">
        <v>2.9024999999999999</v>
      </c>
      <c r="Q889" s="2">
        <v>39512</v>
      </c>
      <c r="R889">
        <v>2.9550000000000001</v>
      </c>
      <c r="S889" s="2">
        <v>39511</v>
      </c>
      <c r="T889">
        <v>2.8935</v>
      </c>
      <c r="U889" s="2">
        <v>39510</v>
      </c>
      <c r="V889">
        <v>2.9015</v>
      </c>
      <c r="W889" s="2">
        <v>39463</v>
      </c>
      <c r="X889">
        <v>2.6160000000000001</v>
      </c>
      <c r="Y889" s="2">
        <v>39510</v>
      </c>
      <c r="Z889">
        <v>2.9655</v>
      </c>
      <c r="AA889" s="2">
        <v>39512</v>
      </c>
      <c r="AB889">
        <v>3.1175000000000002</v>
      </c>
      <c r="AC889" s="2">
        <v>39514</v>
      </c>
      <c r="AD889">
        <v>3.2315</v>
      </c>
      <c r="AE889" s="2">
        <v>39517</v>
      </c>
      <c r="AF889">
        <v>3.2679999999999998</v>
      </c>
    </row>
    <row r="890" spans="5:32" x14ac:dyDescent="0.25">
      <c r="E890" s="2">
        <v>39471</v>
      </c>
      <c r="F890">
        <v>2.2629999999999999</v>
      </c>
      <c r="G890" s="2">
        <v>39514</v>
      </c>
      <c r="H890">
        <v>2.6785000000000001</v>
      </c>
      <c r="I890" s="2">
        <v>39512</v>
      </c>
      <c r="J890">
        <v>2.7250000000000001</v>
      </c>
      <c r="K890" s="2">
        <v>39511</v>
      </c>
      <c r="L890">
        <v>2.8005</v>
      </c>
      <c r="M890" s="2">
        <v>39512</v>
      </c>
      <c r="N890">
        <v>2.831</v>
      </c>
      <c r="O890" s="2">
        <v>39513</v>
      </c>
      <c r="P890">
        <v>2.782</v>
      </c>
      <c r="Q890" s="2">
        <v>39513</v>
      </c>
      <c r="R890">
        <v>2.8209999999999997</v>
      </c>
      <c r="S890" s="2">
        <v>39512</v>
      </c>
      <c r="T890">
        <v>2.9510000000000001</v>
      </c>
      <c r="U890" s="2">
        <v>39511</v>
      </c>
      <c r="V890">
        <v>2.9239999999999999</v>
      </c>
      <c r="W890" s="2">
        <v>39464</v>
      </c>
      <c r="X890">
        <v>2.5920000000000001</v>
      </c>
      <c r="Y890" s="2">
        <v>39511</v>
      </c>
      <c r="Z890">
        <v>3.0009999999999999</v>
      </c>
      <c r="AA890" s="2">
        <v>39513</v>
      </c>
      <c r="AB890">
        <v>3.0465</v>
      </c>
      <c r="AC890" s="2">
        <v>39517</v>
      </c>
      <c r="AD890">
        <v>3.1524999999999999</v>
      </c>
      <c r="AE890" s="2">
        <v>39518</v>
      </c>
      <c r="AF890">
        <v>3.22</v>
      </c>
    </row>
    <row r="891" spans="5:32" x14ac:dyDescent="0.25">
      <c r="E891" s="2">
        <v>39472</v>
      </c>
      <c r="F891">
        <v>2.3534999999999999</v>
      </c>
      <c r="G891" s="2">
        <v>39517</v>
      </c>
      <c r="H891">
        <v>2.74</v>
      </c>
      <c r="I891" s="2">
        <v>39513</v>
      </c>
      <c r="J891">
        <v>2.504</v>
      </c>
      <c r="K891" s="2">
        <v>39512</v>
      </c>
      <c r="L891">
        <v>2.798</v>
      </c>
      <c r="M891" s="2">
        <v>39513</v>
      </c>
      <c r="N891">
        <v>2.7690000000000001</v>
      </c>
      <c r="O891" s="2">
        <v>39514</v>
      </c>
      <c r="P891">
        <v>2.976</v>
      </c>
      <c r="Q891" s="2">
        <v>39514</v>
      </c>
      <c r="R891">
        <v>2.9855</v>
      </c>
      <c r="S891" s="2">
        <v>39513</v>
      </c>
      <c r="T891">
        <v>2.875</v>
      </c>
      <c r="U891" s="2">
        <v>39512</v>
      </c>
      <c r="V891">
        <v>2.9910000000000001</v>
      </c>
      <c r="W891" s="2">
        <v>39465</v>
      </c>
      <c r="X891">
        <v>2.585</v>
      </c>
      <c r="Y891" s="2">
        <v>39512</v>
      </c>
      <c r="Z891">
        <v>3.0790000000000002</v>
      </c>
      <c r="AA891" s="2">
        <v>39514</v>
      </c>
      <c r="AB891">
        <v>3.1859999999999999</v>
      </c>
      <c r="AC891" s="2">
        <v>39518</v>
      </c>
      <c r="AD891">
        <v>3.2280000000000002</v>
      </c>
      <c r="AE891" s="2">
        <v>39519</v>
      </c>
      <c r="AF891">
        <v>3.1989999999999998</v>
      </c>
    </row>
    <row r="892" spans="5:32" x14ac:dyDescent="0.25">
      <c r="E892" s="2">
        <v>39475</v>
      </c>
      <c r="F892">
        <v>2.2814999999999999</v>
      </c>
      <c r="G892" s="2">
        <v>39518</v>
      </c>
      <c r="H892">
        <v>2.74</v>
      </c>
      <c r="I892" s="2">
        <v>39514</v>
      </c>
      <c r="J892">
        <v>2.8325</v>
      </c>
      <c r="K892" s="2">
        <v>39513</v>
      </c>
      <c r="L892">
        <v>2.7650000000000001</v>
      </c>
      <c r="M892" s="2">
        <v>39514</v>
      </c>
      <c r="N892">
        <v>2.9020000000000001</v>
      </c>
      <c r="O892" s="2">
        <v>39517</v>
      </c>
      <c r="P892">
        <v>2.9885000000000002</v>
      </c>
      <c r="Q892" s="2">
        <v>39517</v>
      </c>
      <c r="R892">
        <v>2.9980000000000002</v>
      </c>
      <c r="S892" s="2">
        <v>39514</v>
      </c>
      <c r="T892">
        <v>3.0165000000000002</v>
      </c>
      <c r="U892" s="2">
        <v>39513</v>
      </c>
      <c r="V892">
        <v>2.9925000000000002</v>
      </c>
      <c r="W892" s="2">
        <v>39468</v>
      </c>
      <c r="X892">
        <v>2.6</v>
      </c>
      <c r="Y892" s="2">
        <v>39513</v>
      </c>
      <c r="Z892">
        <v>2.984</v>
      </c>
      <c r="AA892" s="2">
        <v>39517</v>
      </c>
      <c r="AB892">
        <v>3.1585000000000001</v>
      </c>
      <c r="AC892" s="2">
        <v>39519</v>
      </c>
      <c r="AD892">
        <v>3.161</v>
      </c>
      <c r="AE892" s="2">
        <v>39520</v>
      </c>
      <c r="AF892">
        <v>3.0918999999999999</v>
      </c>
    </row>
    <row r="893" spans="5:32" x14ac:dyDescent="0.25">
      <c r="E893" s="2">
        <v>39476</v>
      </c>
      <c r="F893">
        <v>2.2800000000000002</v>
      </c>
      <c r="G893" s="2">
        <v>39519</v>
      </c>
      <c r="H893">
        <v>2.65</v>
      </c>
      <c r="I893" s="2">
        <v>39517</v>
      </c>
      <c r="J893">
        <v>2.8</v>
      </c>
      <c r="K893" s="2">
        <v>39514</v>
      </c>
      <c r="L893">
        <v>2.8654999999999999</v>
      </c>
      <c r="M893" s="2">
        <v>39517</v>
      </c>
      <c r="N893">
        <v>3.0019999999999998</v>
      </c>
      <c r="O893" s="2">
        <v>39518</v>
      </c>
      <c r="P893">
        <v>3.0209999999999999</v>
      </c>
      <c r="Q893" s="2">
        <v>39518</v>
      </c>
      <c r="R893">
        <v>3.0550000000000002</v>
      </c>
      <c r="S893" s="2">
        <v>39517</v>
      </c>
      <c r="T893">
        <v>3.0369999999999999</v>
      </c>
      <c r="U893" s="2">
        <v>39514</v>
      </c>
      <c r="V893">
        <v>3.0714999999999999</v>
      </c>
      <c r="W893" s="2">
        <v>39469</v>
      </c>
      <c r="X893">
        <v>2.5859999999999999</v>
      </c>
      <c r="Y893" s="2">
        <v>39514</v>
      </c>
      <c r="Z893">
        <v>3.1564999999999999</v>
      </c>
      <c r="AA893" s="2">
        <v>39518</v>
      </c>
      <c r="AB893">
        <v>3.226</v>
      </c>
      <c r="AC893" s="2">
        <v>39520</v>
      </c>
      <c r="AD893">
        <v>3.0550000000000002</v>
      </c>
      <c r="AE893" s="2">
        <v>39521</v>
      </c>
      <c r="AF893">
        <v>3.0739999999999998</v>
      </c>
    </row>
    <row r="894" spans="5:32" x14ac:dyDescent="0.25">
      <c r="E894" s="2">
        <v>39477</v>
      </c>
      <c r="F894">
        <v>2.3275000000000001</v>
      </c>
      <c r="G894" s="2">
        <v>39520</v>
      </c>
      <c r="H894">
        <v>2.6488</v>
      </c>
      <c r="I894" s="2">
        <v>39518</v>
      </c>
      <c r="J894">
        <v>2.5590000000000002</v>
      </c>
      <c r="K894" s="2">
        <v>39517</v>
      </c>
      <c r="L894">
        <v>2.7934999999999999</v>
      </c>
      <c r="M894" s="2">
        <v>39518</v>
      </c>
      <c r="N894">
        <v>3.04</v>
      </c>
      <c r="O894" s="2">
        <v>39519</v>
      </c>
      <c r="P894">
        <v>2.95</v>
      </c>
      <c r="Q894" s="2">
        <v>39519</v>
      </c>
      <c r="R894">
        <v>3.02</v>
      </c>
      <c r="S894" s="2">
        <v>39518</v>
      </c>
      <c r="T894">
        <v>3.081</v>
      </c>
      <c r="U894" s="2">
        <v>39517</v>
      </c>
      <c r="V894">
        <v>3.077</v>
      </c>
      <c r="W894" s="2">
        <v>39470</v>
      </c>
      <c r="X894">
        <v>2.6234999999999999</v>
      </c>
      <c r="Y894" s="2">
        <v>39517</v>
      </c>
      <c r="Z894">
        <v>3.1419999999999999</v>
      </c>
      <c r="AA894" s="2">
        <v>39519</v>
      </c>
      <c r="AB894">
        <v>3.1324999999999998</v>
      </c>
      <c r="AC894" s="2">
        <v>39521</v>
      </c>
      <c r="AD894">
        <v>3.0543999999999998</v>
      </c>
      <c r="AE894" s="2">
        <v>39524</v>
      </c>
      <c r="AF894">
        <v>2.9159999999999999</v>
      </c>
    </row>
    <row r="895" spans="5:32" x14ac:dyDescent="0.25">
      <c r="E895" s="2">
        <v>39478</v>
      </c>
      <c r="F895">
        <v>2.4275000000000002</v>
      </c>
      <c r="G895" s="2">
        <v>39521</v>
      </c>
      <c r="H895">
        <v>2.4252000000000002</v>
      </c>
      <c r="I895" s="2">
        <v>39519</v>
      </c>
      <c r="J895">
        <v>2.7374999999999998</v>
      </c>
      <c r="K895" s="2">
        <v>39518</v>
      </c>
      <c r="L895">
        <v>2.9050000000000002</v>
      </c>
      <c r="M895" s="2">
        <v>39519</v>
      </c>
      <c r="N895">
        <v>2.9554999999999998</v>
      </c>
      <c r="O895" s="2">
        <v>39520</v>
      </c>
      <c r="P895">
        <v>2.9102999999999999</v>
      </c>
      <c r="Q895" s="2">
        <v>39520</v>
      </c>
      <c r="R895">
        <v>2.9064999999999999</v>
      </c>
      <c r="S895" s="2">
        <v>39519</v>
      </c>
      <c r="T895">
        <v>3.0819999999999999</v>
      </c>
      <c r="U895" s="2">
        <v>39518</v>
      </c>
      <c r="V895">
        <v>3.1349999999999998</v>
      </c>
      <c r="W895" s="2">
        <v>39471</v>
      </c>
      <c r="X895">
        <v>2.6425000000000001</v>
      </c>
      <c r="Y895" s="2">
        <v>39518</v>
      </c>
      <c r="Z895">
        <v>3.16</v>
      </c>
      <c r="AA895" s="2">
        <v>39520</v>
      </c>
      <c r="AB895">
        <v>3.0659000000000001</v>
      </c>
      <c r="AC895" s="2">
        <v>39524</v>
      </c>
      <c r="AD895">
        <v>3.0758000000000001</v>
      </c>
      <c r="AE895" s="2">
        <v>39525</v>
      </c>
      <c r="AF895">
        <v>2.8624999999999998</v>
      </c>
    </row>
    <row r="896" spans="5:32" x14ac:dyDescent="0.25">
      <c r="E896" s="2">
        <v>39479</v>
      </c>
      <c r="F896">
        <v>2.371</v>
      </c>
      <c r="G896" s="2">
        <v>39524</v>
      </c>
      <c r="H896">
        <v>2.2734999999999999</v>
      </c>
      <c r="I896" s="2">
        <v>39520</v>
      </c>
      <c r="J896">
        <v>2.6859999999999999</v>
      </c>
      <c r="K896" s="2">
        <v>39519</v>
      </c>
      <c r="L896">
        <v>2.8675000000000002</v>
      </c>
      <c r="M896" s="2">
        <v>39520</v>
      </c>
      <c r="N896">
        <v>2.8689999999999998</v>
      </c>
      <c r="O896" s="2">
        <v>39521</v>
      </c>
      <c r="P896">
        <v>2.8109999999999999</v>
      </c>
      <c r="Q896" s="2">
        <v>39521</v>
      </c>
      <c r="R896">
        <v>2.8595999999999999</v>
      </c>
      <c r="S896" s="2">
        <v>39520</v>
      </c>
      <c r="T896">
        <v>2.9586999999999999</v>
      </c>
      <c r="U896" s="2">
        <v>39519</v>
      </c>
      <c r="V896">
        <v>3.0954999999999999</v>
      </c>
      <c r="W896" s="2">
        <v>39472</v>
      </c>
      <c r="X896">
        <v>2.6305000000000001</v>
      </c>
      <c r="Y896" s="2">
        <v>39519</v>
      </c>
      <c r="Z896">
        <v>3.1265000000000001</v>
      </c>
      <c r="AA896" s="2">
        <v>39521</v>
      </c>
      <c r="AB896">
        <v>3.0312000000000001</v>
      </c>
      <c r="AC896" s="2">
        <v>39525</v>
      </c>
      <c r="AD896">
        <v>2.8614999999999999</v>
      </c>
      <c r="AE896" s="2">
        <v>39526</v>
      </c>
      <c r="AF896">
        <v>2.7357</v>
      </c>
    </row>
    <row r="897" spans="5:32" x14ac:dyDescent="0.25">
      <c r="E897" s="2">
        <v>39482</v>
      </c>
      <c r="F897">
        <v>2.2265000000000001</v>
      </c>
      <c r="G897" s="2">
        <v>39525</v>
      </c>
      <c r="H897">
        <v>2.2774999999999999</v>
      </c>
      <c r="I897" s="2">
        <v>39521</v>
      </c>
      <c r="J897">
        <v>2.5427</v>
      </c>
      <c r="K897" s="2">
        <v>39520</v>
      </c>
      <c r="L897">
        <v>2.8715000000000002</v>
      </c>
      <c r="M897" s="2">
        <v>39521</v>
      </c>
      <c r="N897">
        <v>2.7732999999999999</v>
      </c>
      <c r="O897" s="2">
        <v>39524</v>
      </c>
      <c r="P897">
        <v>2.645</v>
      </c>
      <c r="Q897" s="2">
        <v>39524</v>
      </c>
      <c r="R897">
        <v>2.8773999999999997</v>
      </c>
      <c r="S897" s="2">
        <v>39521</v>
      </c>
      <c r="T897">
        <v>2.9180999999999999</v>
      </c>
      <c r="U897" s="2">
        <v>39520</v>
      </c>
      <c r="V897">
        <v>3.0123000000000002</v>
      </c>
      <c r="W897" s="2">
        <v>39475</v>
      </c>
      <c r="X897">
        <v>2.6429999999999998</v>
      </c>
      <c r="Y897" s="2">
        <v>39520</v>
      </c>
      <c r="Z897">
        <v>3.0663999999999998</v>
      </c>
      <c r="AA897" s="2">
        <v>39524</v>
      </c>
      <c r="AB897">
        <v>2.8620000000000001</v>
      </c>
      <c r="AC897" s="2">
        <v>39526</v>
      </c>
      <c r="AD897">
        <v>2.7296</v>
      </c>
      <c r="AE897" s="2">
        <v>39527</v>
      </c>
      <c r="AF897">
        <v>2.7502</v>
      </c>
    </row>
    <row r="898" spans="5:32" x14ac:dyDescent="0.25">
      <c r="E898" s="2">
        <v>39483</v>
      </c>
      <c r="F898">
        <v>2.153</v>
      </c>
      <c r="G898" s="2">
        <v>39526</v>
      </c>
      <c r="H898">
        <v>1.9173</v>
      </c>
      <c r="I898" s="2">
        <v>39524</v>
      </c>
      <c r="J898">
        <v>2.3050000000000002</v>
      </c>
      <c r="K898" s="2">
        <v>39521</v>
      </c>
      <c r="L898">
        <v>2.7255000000000003</v>
      </c>
      <c r="M898" s="2">
        <v>39524</v>
      </c>
      <c r="N898">
        <v>2.5369999999999999</v>
      </c>
      <c r="O898" s="2">
        <v>39525</v>
      </c>
      <c r="P898">
        <v>2.71</v>
      </c>
      <c r="Q898" s="2">
        <v>39525</v>
      </c>
      <c r="R898">
        <v>2.6724999999999999</v>
      </c>
      <c r="S898" s="2">
        <v>39524</v>
      </c>
      <c r="T898">
        <v>2.6755</v>
      </c>
      <c r="U898" s="2">
        <v>39521</v>
      </c>
      <c r="V898">
        <v>2.9805999999999999</v>
      </c>
      <c r="W898" s="2">
        <v>39476</v>
      </c>
      <c r="X898">
        <v>2.7095000000000002</v>
      </c>
      <c r="Y898" s="2">
        <v>39521</v>
      </c>
      <c r="Z898">
        <v>3.0565000000000002</v>
      </c>
      <c r="AA898" s="2">
        <v>39525</v>
      </c>
      <c r="AB898">
        <v>2.8574999999999999</v>
      </c>
      <c r="AC898" s="2">
        <v>39527</v>
      </c>
      <c r="AD898">
        <v>2.7389000000000001</v>
      </c>
      <c r="AE898" s="2">
        <v>39528</v>
      </c>
      <c r="AF898">
        <v>2.7502</v>
      </c>
    </row>
    <row r="899" spans="5:32" x14ac:dyDescent="0.25">
      <c r="E899" s="2">
        <v>39484</v>
      </c>
      <c r="F899">
        <v>2.1295000000000002</v>
      </c>
      <c r="G899" s="2">
        <v>39527</v>
      </c>
      <c r="H899">
        <v>1.9870000000000001</v>
      </c>
      <c r="I899" s="2">
        <v>39525</v>
      </c>
      <c r="J899">
        <v>2.4340000000000002</v>
      </c>
      <c r="K899" s="2">
        <v>39524</v>
      </c>
      <c r="L899">
        <v>2.4900000000000002</v>
      </c>
      <c r="M899" s="2">
        <v>39525</v>
      </c>
      <c r="N899">
        <v>2.6494999999999997</v>
      </c>
      <c r="O899" s="2">
        <v>39526</v>
      </c>
      <c r="P899">
        <v>2.5575000000000001</v>
      </c>
      <c r="Q899" s="2">
        <v>39526</v>
      </c>
      <c r="R899">
        <v>2.6395</v>
      </c>
      <c r="S899" s="2">
        <v>39525</v>
      </c>
      <c r="T899">
        <v>2.7795000000000001</v>
      </c>
      <c r="U899" s="2">
        <v>39524</v>
      </c>
      <c r="V899">
        <v>2.7195</v>
      </c>
      <c r="W899" s="2">
        <v>39477</v>
      </c>
      <c r="X899">
        <v>2.7824999999999998</v>
      </c>
      <c r="Y899" s="2">
        <v>39524</v>
      </c>
      <c r="Z899">
        <v>3.0800999999999998</v>
      </c>
      <c r="AA899" s="2">
        <v>39526</v>
      </c>
      <c r="AB899">
        <v>2.7639</v>
      </c>
      <c r="AC899" s="2">
        <v>39528</v>
      </c>
      <c r="AD899">
        <v>2.7128999999999999</v>
      </c>
      <c r="AE899" s="2">
        <v>39531</v>
      </c>
      <c r="AF899">
        <v>2.8035999999999999</v>
      </c>
    </row>
    <row r="900" spans="5:32" x14ac:dyDescent="0.25">
      <c r="E900" s="2">
        <v>39485</v>
      </c>
      <c r="F900">
        <v>2.1560000000000001</v>
      </c>
      <c r="G900" s="2">
        <v>39528</v>
      </c>
      <c r="H900">
        <v>2.1800000000000002</v>
      </c>
      <c r="I900" s="2">
        <v>39526</v>
      </c>
      <c r="J900">
        <v>2.2000000000000002</v>
      </c>
      <c r="K900" s="2">
        <v>39525</v>
      </c>
      <c r="L900">
        <v>2.5640000000000001</v>
      </c>
      <c r="M900" s="2">
        <v>39526</v>
      </c>
      <c r="N900">
        <v>2.4877000000000002</v>
      </c>
      <c r="O900" s="2">
        <v>39527</v>
      </c>
      <c r="P900">
        <v>2.6854</v>
      </c>
      <c r="Q900" s="2">
        <v>39527</v>
      </c>
      <c r="R900">
        <v>2.7265999999999999</v>
      </c>
      <c r="S900" s="2">
        <v>39526</v>
      </c>
      <c r="T900">
        <v>2.68</v>
      </c>
      <c r="U900" s="2">
        <v>39525</v>
      </c>
      <c r="V900">
        <v>2.819</v>
      </c>
      <c r="W900" s="2">
        <v>39478</v>
      </c>
      <c r="X900">
        <v>2.7175000000000002</v>
      </c>
      <c r="Y900" s="2">
        <v>39525</v>
      </c>
      <c r="Z900">
        <v>2.8645</v>
      </c>
      <c r="AA900" s="2">
        <v>39527</v>
      </c>
      <c r="AB900">
        <v>2.7873999999999999</v>
      </c>
      <c r="AC900" s="2">
        <v>39531</v>
      </c>
      <c r="AD900">
        <v>2.7979000000000003</v>
      </c>
      <c r="AE900" s="2">
        <v>39532</v>
      </c>
      <c r="AF900">
        <v>2.6831</v>
      </c>
    </row>
    <row r="901" spans="5:32" x14ac:dyDescent="0.25">
      <c r="E901" s="2">
        <v>39486</v>
      </c>
      <c r="F901">
        <v>2.0680000000000001</v>
      </c>
      <c r="G901" s="2">
        <v>39531</v>
      </c>
      <c r="H901">
        <v>2.0716000000000001</v>
      </c>
      <c r="I901" s="2">
        <v>39527</v>
      </c>
      <c r="J901">
        <v>2.2187999999999999</v>
      </c>
      <c r="K901" s="2">
        <v>39526</v>
      </c>
      <c r="L901">
        <v>2.4289999999999998</v>
      </c>
      <c r="M901" s="2">
        <v>39527</v>
      </c>
      <c r="N901">
        <v>2.5564</v>
      </c>
      <c r="O901" s="2">
        <v>39528</v>
      </c>
      <c r="P901">
        <v>2.5529999999999999</v>
      </c>
      <c r="Q901" s="2">
        <v>39528</v>
      </c>
      <c r="R901">
        <v>2.6574999999999998</v>
      </c>
      <c r="S901" s="2">
        <v>39527</v>
      </c>
      <c r="T901">
        <v>2.7845</v>
      </c>
      <c r="U901" s="2">
        <v>39526</v>
      </c>
      <c r="V901">
        <v>2.7275</v>
      </c>
      <c r="W901" s="2">
        <v>39479</v>
      </c>
      <c r="X901">
        <v>2.7589999999999999</v>
      </c>
      <c r="Y901" s="2">
        <v>39526</v>
      </c>
      <c r="Z901">
        <v>2.76</v>
      </c>
      <c r="AA901" s="2">
        <v>39528</v>
      </c>
      <c r="AB901">
        <v>2.7547000000000001</v>
      </c>
      <c r="AC901" s="2">
        <v>39532</v>
      </c>
      <c r="AD901">
        <v>2.6812</v>
      </c>
      <c r="AE901" s="2">
        <v>39533</v>
      </c>
      <c r="AF901">
        <v>2.6890999999999998</v>
      </c>
    </row>
    <row r="902" spans="5:32" x14ac:dyDescent="0.25">
      <c r="E902" s="2">
        <v>39489</v>
      </c>
      <c r="F902">
        <v>2.141</v>
      </c>
      <c r="G902" s="2">
        <v>39532</v>
      </c>
      <c r="H902">
        <v>2.04</v>
      </c>
      <c r="I902" s="2">
        <v>39528</v>
      </c>
      <c r="J902">
        <v>2.4359999999999999</v>
      </c>
      <c r="K902" s="2">
        <v>39527</v>
      </c>
      <c r="L902">
        <v>2.5026000000000002</v>
      </c>
      <c r="M902" s="2">
        <v>39528</v>
      </c>
      <c r="N902">
        <v>2.5634999999999999</v>
      </c>
      <c r="O902" s="2">
        <v>39531</v>
      </c>
      <c r="P902">
        <v>2.6070000000000002</v>
      </c>
      <c r="Q902" s="2">
        <v>39531</v>
      </c>
      <c r="R902">
        <v>2.7320000000000002</v>
      </c>
      <c r="S902" s="2">
        <v>39528</v>
      </c>
      <c r="T902">
        <v>2.7255000000000003</v>
      </c>
      <c r="U902" s="2">
        <v>39527</v>
      </c>
      <c r="V902">
        <v>2.8397000000000001</v>
      </c>
      <c r="W902" s="2">
        <v>39482</v>
      </c>
      <c r="X902">
        <v>2.6675</v>
      </c>
      <c r="Y902" s="2">
        <v>39527</v>
      </c>
      <c r="Z902">
        <v>2.8380000000000001</v>
      </c>
      <c r="AA902" s="2">
        <v>39531</v>
      </c>
      <c r="AB902">
        <v>2.7852000000000001</v>
      </c>
      <c r="AC902" s="2">
        <v>39533</v>
      </c>
      <c r="AD902">
        <v>2.6745999999999999</v>
      </c>
      <c r="AE902" s="2">
        <v>39534</v>
      </c>
      <c r="AF902">
        <v>2.8098000000000001</v>
      </c>
    </row>
    <row r="903" spans="5:32" x14ac:dyDescent="0.25">
      <c r="E903" s="2">
        <v>39490</v>
      </c>
      <c r="F903">
        <v>1.98</v>
      </c>
      <c r="G903" s="2">
        <v>39533</v>
      </c>
      <c r="H903">
        <v>2.0453000000000001</v>
      </c>
      <c r="I903" s="2">
        <v>39531</v>
      </c>
      <c r="J903">
        <v>2.2785000000000002</v>
      </c>
      <c r="K903" s="2">
        <v>39528</v>
      </c>
      <c r="L903">
        <v>2.5004999999999997</v>
      </c>
      <c r="M903" s="2">
        <v>39531</v>
      </c>
      <c r="N903">
        <v>2.5019999999999998</v>
      </c>
      <c r="O903" s="2">
        <v>39532</v>
      </c>
      <c r="P903">
        <v>2.57</v>
      </c>
      <c r="Q903" s="2">
        <v>39532</v>
      </c>
      <c r="R903">
        <v>2.7092999999999998</v>
      </c>
      <c r="S903" s="2">
        <v>39531</v>
      </c>
      <c r="T903">
        <v>2.7587000000000002</v>
      </c>
      <c r="U903" s="2">
        <v>39528</v>
      </c>
      <c r="V903">
        <v>2.722</v>
      </c>
      <c r="W903" s="2">
        <v>39483</v>
      </c>
      <c r="X903">
        <v>2.6265000000000001</v>
      </c>
      <c r="Y903" s="2">
        <v>39528</v>
      </c>
      <c r="Z903">
        <v>2.7925</v>
      </c>
      <c r="AA903" s="2">
        <v>39532</v>
      </c>
      <c r="AB903">
        <v>2.7029000000000001</v>
      </c>
      <c r="AC903" s="2">
        <v>39534</v>
      </c>
      <c r="AD903">
        <v>2.7865000000000002</v>
      </c>
      <c r="AE903" s="2">
        <v>39535</v>
      </c>
      <c r="AF903">
        <v>2.8660000000000001</v>
      </c>
    </row>
    <row r="904" spans="5:32" x14ac:dyDescent="0.25">
      <c r="E904" s="2">
        <v>39491</v>
      </c>
      <c r="F904">
        <v>1.9689999999999999</v>
      </c>
      <c r="G904" s="2">
        <v>39534</v>
      </c>
      <c r="H904">
        <v>2.3166000000000002</v>
      </c>
      <c r="I904" s="2">
        <v>39532</v>
      </c>
      <c r="J904">
        <v>2.2572000000000001</v>
      </c>
      <c r="K904" s="2">
        <v>39531</v>
      </c>
      <c r="L904">
        <v>2.4359999999999999</v>
      </c>
      <c r="M904" s="2">
        <v>39532</v>
      </c>
      <c r="N904">
        <v>2.5228999999999999</v>
      </c>
      <c r="O904" s="2">
        <v>39533</v>
      </c>
      <c r="P904">
        <v>2.585</v>
      </c>
      <c r="Q904" s="2">
        <v>39533</v>
      </c>
      <c r="R904">
        <v>2.6364999999999998</v>
      </c>
      <c r="S904" s="2">
        <v>39532</v>
      </c>
      <c r="T904">
        <v>2.65</v>
      </c>
      <c r="U904" s="2">
        <v>39531</v>
      </c>
      <c r="V904">
        <v>2.8256000000000001</v>
      </c>
      <c r="W904" s="2">
        <v>39484</v>
      </c>
      <c r="X904">
        <v>2.6710000000000003</v>
      </c>
      <c r="Y904" s="2">
        <v>39531</v>
      </c>
      <c r="Z904">
        <v>2.7884000000000002</v>
      </c>
      <c r="AA904" s="2">
        <v>39533</v>
      </c>
      <c r="AB904">
        <v>2.7098</v>
      </c>
      <c r="AC904" s="2">
        <v>39535</v>
      </c>
      <c r="AD904">
        <v>2.8243999999999998</v>
      </c>
      <c r="AE904" s="2">
        <v>39538</v>
      </c>
      <c r="AF904">
        <v>2.8719999999999999</v>
      </c>
    </row>
    <row r="905" spans="5:32" x14ac:dyDescent="0.25">
      <c r="E905" s="2">
        <v>39492</v>
      </c>
      <c r="F905">
        <v>2.1560000000000001</v>
      </c>
      <c r="G905" s="2">
        <v>39535</v>
      </c>
      <c r="H905">
        <v>2.4153000000000002</v>
      </c>
      <c r="I905" s="2">
        <v>39533</v>
      </c>
      <c r="J905">
        <v>2.2612000000000001</v>
      </c>
      <c r="K905" s="2">
        <v>39532</v>
      </c>
      <c r="L905">
        <v>2.5122999999999998</v>
      </c>
      <c r="M905" s="2">
        <v>39533</v>
      </c>
      <c r="N905">
        <v>2.577</v>
      </c>
      <c r="O905" s="2">
        <v>39534</v>
      </c>
      <c r="P905">
        <v>2.6526999999999998</v>
      </c>
      <c r="Q905" s="2">
        <v>39534</v>
      </c>
      <c r="R905">
        <v>2.7587000000000002</v>
      </c>
      <c r="S905" s="2">
        <v>39533</v>
      </c>
      <c r="T905">
        <v>2.6776999999999997</v>
      </c>
      <c r="U905" s="2">
        <v>39532</v>
      </c>
      <c r="V905">
        <v>2.6901999999999999</v>
      </c>
      <c r="W905" s="2">
        <v>39485</v>
      </c>
      <c r="X905">
        <v>2.673</v>
      </c>
      <c r="Y905" s="2">
        <v>39532</v>
      </c>
      <c r="Z905">
        <v>2.7740999999999998</v>
      </c>
      <c r="AA905" s="2">
        <v>39534</v>
      </c>
      <c r="AB905">
        <v>2.8075999999999999</v>
      </c>
      <c r="AC905" s="2">
        <v>39538</v>
      </c>
      <c r="AD905">
        <v>2.8512</v>
      </c>
      <c r="AE905" s="2">
        <v>39539</v>
      </c>
      <c r="AF905">
        <v>2.8970000000000002</v>
      </c>
    </row>
    <row r="906" spans="5:32" x14ac:dyDescent="0.25">
      <c r="E906" s="2">
        <v>39493</v>
      </c>
      <c r="F906">
        <v>2.3570000000000002</v>
      </c>
      <c r="G906" s="2">
        <v>39538</v>
      </c>
      <c r="H906">
        <v>2.3565999999999998</v>
      </c>
      <c r="I906" s="2">
        <v>39534</v>
      </c>
      <c r="J906">
        <v>2.4211</v>
      </c>
      <c r="K906" s="2">
        <v>39533</v>
      </c>
      <c r="L906">
        <v>2.448</v>
      </c>
      <c r="M906" s="2">
        <v>39534</v>
      </c>
      <c r="N906">
        <v>2.6478000000000002</v>
      </c>
      <c r="O906" s="2">
        <v>39535</v>
      </c>
      <c r="P906">
        <v>2.7119999999999997</v>
      </c>
      <c r="Q906" s="2">
        <v>39535</v>
      </c>
      <c r="R906">
        <v>2.7439999999999998</v>
      </c>
      <c r="S906" s="2">
        <v>39534</v>
      </c>
      <c r="T906">
        <v>2.7332999999999998</v>
      </c>
      <c r="U906" s="2">
        <v>39533</v>
      </c>
      <c r="V906">
        <v>2.6970999999999998</v>
      </c>
      <c r="W906" s="2">
        <v>39486</v>
      </c>
      <c r="X906">
        <v>2.7080000000000002</v>
      </c>
      <c r="Y906" s="2">
        <v>39533</v>
      </c>
      <c r="Z906">
        <v>2.7305999999999999</v>
      </c>
      <c r="AA906" s="2">
        <v>39535</v>
      </c>
      <c r="AB906">
        <v>2.7763</v>
      </c>
      <c r="AC906" s="2">
        <v>39539</v>
      </c>
      <c r="AD906">
        <v>2.8769999999999998</v>
      </c>
      <c r="AE906" s="2">
        <v>39540</v>
      </c>
      <c r="AF906">
        <v>2.8906999999999998</v>
      </c>
    </row>
    <row r="907" spans="5:32" x14ac:dyDescent="0.25">
      <c r="E907" s="2">
        <v>39496</v>
      </c>
      <c r="F907">
        <v>2.1040000000000001</v>
      </c>
      <c r="G907" s="2">
        <v>39539</v>
      </c>
      <c r="H907">
        <v>2.4331</v>
      </c>
      <c r="I907" s="2">
        <v>39535</v>
      </c>
      <c r="J907">
        <v>2.5798999999999999</v>
      </c>
      <c r="K907" s="2">
        <v>39534</v>
      </c>
      <c r="L907">
        <v>2.5705</v>
      </c>
      <c r="M907" s="2">
        <v>39535</v>
      </c>
      <c r="N907">
        <v>2.6995</v>
      </c>
      <c r="O907" s="2">
        <v>39538</v>
      </c>
      <c r="P907">
        <v>2.677</v>
      </c>
      <c r="Q907" s="2">
        <v>39538</v>
      </c>
      <c r="R907">
        <v>2.7210000000000001</v>
      </c>
      <c r="S907" s="2">
        <v>39535</v>
      </c>
      <c r="T907">
        <v>2.7347999999999999</v>
      </c>
      <c r="U907" s="2">
        <v>39534</v>
      </c>
      <c r="V907">
        <v>2.7637999999999998</v>
      </c>
      <c r="W907" s="2">
        <v>39489</v>
      </c>
      <c r="X907">
        <v>2.7204999999999999</v>
      </c>
      <c r="Y907" s="2">
        <v>39534</v>
      </c>
      <c r="Z907">
        <v>2.7850000000000001</v>
      </c>
      <c r="AA907" s="2">
        <v>39538</v>
      </c>
      <c r="AB907">
        <v>2.8144</v>
      </c>
      <c r="AC907" s="2">
        <v>39540</v>
      </c>
      <c r="AD907">
        <v>2.8393999999999999</v>
      </c>
      <c r="AE907" s="2">
        <v>39541</v>
      </c>
      <c r="AF907">
        <v>2.8029999999999999</v>
      </c>
    </row>
    <row r="908" spans="5:32" x14ac:dyDescent="0.25">
      <c r="E908" s="2">
        <v>39497</v>
      </c>
      <c r="F908">
        <v>2.355</v>
      </c>
      <c r="G908" s="2">
        <v>39540</v>
      </c>
      <c r="H908">
        <v>2.2711999999999999</v>
      </c>
      <c r="I908" s="2">
        <v>39538</v>
      </c>
      <c r="J908">
        <v>2.4950000000000001</v>
      </c>
      <c r="K908" s="2">
        <v>39535</v>
      </c>
      <c r="L908">
        <v>2.6061999999999999</v>
      </c>
      <c r="M908" s="2">
        <v>39538</v>
      </c>
      <c r="N908">
        <v>2.6029999999999998</v>
      </c>
      <c r="O908" s="2">
        <v>39539</v>
      </c>
      <c r="P908">
        <v>2.7770000000000001</v>
      </c>
      <c r="Q908" s="2">
        <v>39539</v>
      </c>
      <c r="R908">
        <v>2.7772999999999999</v>
      </c>
      <c r="S908" s="2">
        <v>39538</v>
      </c>
      <c r="T908">
        <v>2.7442000000000002</v>
      </c>
      <c r="U908" s="2">
        <v>39535</v>
      </c>
      <c r="V908">
        <v>2.7446000000000002</v>
      </c>
      <c r="W908" s="2">
        <v>39490</v>
      </c>
      <c r="X908">
        <v>2.7629999999999999</v>
      </c>
      <c r="Y908" s="2">
        <v>39535</v>
      </c>
      <c r="Z908">
        <v>2.7549000000000001</v>
      </c>
      <c r="AA908" s="2">
        <v>39539</v>
      </c>
      <c r="AB908">
        <v>2.8433000000000002</v>
      </c>
      <c r="AC908" s="2">
        <v>39541</v>
      </c>
      <c r="AD908">
        <v>2.8313000000000001</v>
      </c>
      <c r="AE908" s="2">
        <v>39542</v>
      </c>
      <c r="AF908">
        <v>2.7965</v>
      </c>
    </row>
    <row r="909" spans="5:32" x14ac:dyDescent="0.25">
      <c r="E909" s="2">
        <v>39498</v>
      </c>
      <c r="F909">
        <v>2.5015000000000001</v>
      </c>
      <c r="G909" s="2">
        <v>39541</v>
      </c>
      <c r="H909">
        <v>2.2624</v>
      </c>
      <c r="I909" s="2">
        <v>39539</v>
      </c>
      <c r="J909">
        <v>2.5994999999999999</v>
      </c>
      <c r="K909" s="2">
        <v>39538</v>
      </c>
      <c r="L909">
        <v>2.5305</v>
      </c>
      <c r="M909" s="2">
        <v>39539</v>
      </c>
      <c r="N909">
        <v>2.6404999999999998</v>
      </c>
      <c r="O909" s="2">
        <v>39540</v>
      </c>
      <c r="P909">
        <v>2.7250000000000001</v>
      </c>
      <c r="Q909" s="2">
        <v>39540</v>
      </c>
      <c r="R909">
        <v>2.7213000000000003</v>
      </c>
      <c r="S909" s="2">
        <v>39539</v>
      </c>
      <c r="T909">
        <v>2.7717000000000001</v>
      </c>
      <c r="U909" s="2">
        <v>39538</v>
      </c>
      <c r="V909">
        <v>2.7538</v>
      </c>
      <c r="W909" s="2">
        <v>39491</v>
      </c>
      <c r="X909">
        <v>2.7075</v>
      </c>
      <c r="Y909" s="2">
        <v>39538</v>
      </c>
      <c r="Z909">
        <v>2.7938000000000001</v>
      </c>
      <c r="AA909" s="2">
        <v>39540</v>
      </c>
      <c r="AB909">
        <v>2.8143000000000002</v>
      </c>
      <c r="AC909" s="2">
        <v>39542</v>
      </c>
      <c r="AD909">
        <v>2.7970000000000002</v>
      </c>
      <c r="AE909" s="2">
        <v>39545</v>
      </c>
      <c r="AF909">
        <v>2.8357000000000001</v>
      </c>
    </row>
    <row r="910" spans="5:32" x14ac:dyDescent="0.25">
      <c r="E910" s="2">
        <v>39499</v>
      </c>
      <c r="F910">
        <v>2.367</v>
      </c>
      <c r="G910" s="2">
        <v>39542</v>
      </c>
      <c r="H910">
        <v>2.2019000000000002</v>
      </c>
      <c r="I910" s="2">
        <v>39540</v>
      </c>
      <c r="J910">
        <v>2.5103999999999997</v>
      </c>
      <c r="K910" s="2">
        <v>39539</v>
      </c>
      <c r="L910">
        <v>2.6677999999999997</v>
      </c>
      <c r="M910" s="2">
        <v>39540</v>
      </c>
      <c r="N910">
        <v>2.6234999999999999</v>
      </c>
      <c r="O910" s="2">
        <v>39541</v>
      </c>
      <c r="P910">
        <v>2.6775000000000002</v>
      </c>
      <c r="Q910" s="2">
        <v>39541</v>
      </c>
      <c r="R910">
        <v>2.6945999999999999</v>
      </c>
      <c r="S910" s="2">
        <v>39540</v>
      </c>
      <c r="T910">
        <v>2.7370000000000001</v>
      </c>
      <c r="U910" s="2">
        <v>39539</v>
      </c>
      <c r="V910">
        <v>2.7709999999999999</v>
      </c>
      <c r="W910" s="2">
        <v>39492</v>
      </c>
      <c r="X910">
        <v>2.7</v>
      </c>
      <c r="Y910" s="2">
        <v>39539</v>
      </c>
      <c r="Z910">
        <v>2.8269000000000002</v>
      </c>
      <c r="AA910" s="2">
        <v>39541</v>
      </c>
      <c r="AB910">
        <v>2.8006000000000002</v>
      </c>
      <c r="AC910" s="2">
        <v>39545</v>
      </c>
      <c r="AD910">
        <v>2.8273999999999999</v>
      </c>
      <c r="AE910" s="2">
        <v>39546</v>
      </c>
      <c r="AF910">
        <v>2.895</v>
      </c>
    </row>
    <row r="911" spans="5:32" x14ac:dyDescent="0.25">
      <c r="E911" s="2">
        <v>39500</v>
      </c>
      <c r="F911">
        <v>2.391</v>
      </c>
      <c r="G911" s="2">
        <v>39545</v>
      </c>
      <c r="H911">
        <v>2.3128000000000002</v>
      </c>
      <c r="I911" s="2">
        <v>39541</v>
      </c>
      <c r="J911">
        <v>2.4971000000000001</v>
      </c>
      <c r="K911" s="2">
        <v>39540</v>
      </c>
      <c r="L911">
        <v>2.5827</v>
      </c>
      <c r="M911" s="2">
        <v>39541</v>
      </c>
      <c r="N911">
        <v>2.6440000000000001</v>
      </c>
      <c r="O911" s="2">
        <v>39542</v>
      </c>
      <c r="P911">
        <v>2.6208999999999998</v>
      </c>
      <c r="Q911" s="2">
        <v>39542</v>
      </c>
      <c r="R911">
        <v>2.6535000000000002</v>
      </c>
      <c r="S911" s="2">
        <v>39541</v>
      </c>
      <c r="T911">
        <v>2.7086000000000001</v>
      </c>
      <c r="U911" s="2">
        <v>39540</v>
      </c>
      <c r="V911">
        <v>2.7561999999999998</v>
      </c>
      <c r="W911" s="2">
        <v>39493</v>
      </c>
      <c r="X911">
        <v>2.7240000000000002</v>
      </c>
      <c r="Y911" s="2">
        <v>39540</v>
      </c>
      <c r="Z911">
        <v>2.8041</v>
      </c>
      <c r="AA911" s="2">
        <v>39542</v>
      </c>
      <c r="AB911">
        <v>2.7475000000000001</v>
      </c>
      <c r="AC911" s="2">
        <v>39546</v>
      </c>
      <c r="AD911">
        <v>2.8955000000000002</v>
      </c>
      <c r="AE911" s="2">
        <v>39547</v>
      </c>
      <c r="AF911">
        <v>2.8677000000000001</v>
      </c>
    </row>
    <row r="912" spans="5:32" x14ac:dyDescent="0.25">
      <c r="E912" s="2">
        <v>39503</v>
      </c>
      <c r="F912">
        <v>2.3959999999999999</v>
      </c>
      <c r="G912" s="2">
        <v>39546</v>
      </c>
      <c r="H912">
        <v>2.3345000000000002</v>
      </c>
      <c r="I912" s="2">
        <v>39542</v>
      </c>
      <c r="J912">
        <v>2.4371999999999998</v>
      </c>
      <c r="K912" s="2">
        <v>39541</v>
      </c>
      <c r="L912">
        <v>2.5880000000000001</v>
      </c>
      <c r="M912" s="2">
        <v>39542</v>
      </c>
      <c r="N912">
        <v>2.6194999999999999</v>
      </c>
      <c r="O912" s="2">
        <v>39545</v>
      </c>
      <c r="P912">
        <v>2.6347</v>
      </c>
      <c r="Q912" s="2">
        <v>39545</v>
      </c>
      <c r="R912">
        <v>2.625</v>
      </c>
      <c r="S912" s="2">
        <v>39542</v>
      </c>
      <c r="T912">
        <v>2.6678999999999999</v>
      </c>
      <c r="U912" s="2">
        <v>39541</v>
      </c>
      <c r="V912">
        <v>2.7336999999999998</v>
      </c>
      <c r="W912" s="2">
        <v>39496</v>
      </c>
      <c r="X912">
        <v>2.7869999999999999</v>
      </c>
      <c r="Y912" s="2">
        <v>39541</v>
      </c>
      <c r="Z912">
        <v>2.7715000000000001</v>
      </c>
      <c r="AA912" s="2">
        <v>39545</v>
      </c>
      <c r="AB912">
        <v>2.7785000000000002</v>
      </c>
      <c r="AC912" s="2">
        <v>39547</v>
      </c>
      <c r="AD912">
        <v>2.8673999999999999</v>
      </c>
      <c r="AE912" s="2">
        <v>39548</v>
      </c>
      <c r="AF912">
        <v>2.8321000000000001</v>
      </c>
    </row>
    <row r="913" spans="5:32" x14ac:dyDescent="0.25">
      <c r="E913" s="2">
        <v>39504</v>
      </c>
      <c r="F913">
        <v>2.5175000000000001</v>
      </c>
      <c r="G913" s="2">
        <v>39547</v>
      </c>
      <c r="H913">
        <v>2.4272999999999998</v>
      </c>
      <c r="I913" s="2">
        <v>39545</v>
      </c>
      <c r="J913">
        <v>2.4975000000000001</v>
      </c>
      <c r="K913" s="2">
        <v>39542</v>
      </c>
      <c r="L913">
        <v>2.5300000000000002</v>
      </c>
      <c r="M913" s="2">
        <v>39545</v>
      </c>
      <c r="N913">
        <v>2.5947</v>
      </c>
      <c r="O913" s="2">
        <v>39546</v>
      </c>
      <c r="P913">
        <v>2.6896</v>
      </c>
      <c r="Q913" s="2">
        <v>39546</v>
      </c>
      <c r="R913">
        <v>2.6875999999999998</v>
      </c>
      <c r="S913" s="2">
        <v>39545</v>
      </c>
      <c r="T913">
        <v>2.6957</v>
      </c>
      <c r="U913" s="2">
        <v>39542</v>
      </c>
      <c r="V913">
        <v>2.7065000000000001</v>
      </c>
      <c r="W913" s="2">
        <v>39497</v>
      </c>
      <c r="X913">
        <v>2.8025000000000002</v>
      </c>
      <c r="Y913" s="2">
        <v>39542</v>
      </c>
      <c r="Z913">
        <v>2.7275</v>
      </c>
      <c r="AA913" s="2">
        <v>39546</v>
      </c>
      <c r="AB913">
        <v>2.85</v>
      </c>
      <c r="AC913" s="2">
        <v>39548</v>
      </c>
      <c r="AD913">
        <v>2.8292999999999999</v>
      </c>
      <c r="AE913" s="2">
        <v>39549</v>
      </c>
      <c r="AF913">
        <v>2.8651</v>
      </c>
    </row>
    <row r="914" spans="5:32" x14ac:dyDescent="0.25">
      <c r="E914" s="2">
        <v>39505</v>
      </c>
      <c r="F914">
        <v>2.4295</v>
      </c>
      <c r="G914" s="2">
        <v>39548</v>
      </c>
      <c r="H914">
        <v>2.4234999999999998</v>
      </c>
      <c r="I914" s="2">
        <v>39546</v>
      </c>
      <c r="J914">
        <v>2.5238</v>
      </c>
      <c r="K914" s="2">
        <v>39545</v>
      </c>
      <c r="L914">
        <v>2.5243000000000002</v>
      </c>
      <c r="M914" s="2">
        <v>39546</v>
      </c>
      <c r="N914">
        <v>2.6375999999999999</v>
      </c>
      <c r="O914" s="2">
        <v>39547</v>
      </c>
      <c r="P914">
        <v>2.6457999999999999</v>
      </c>
      <c r="Q914" s="2">
        <v>39547</v>
      </c>
      <c r="R914">
        <v>2.6619000000000002</v>
      </c>
      <c r="S914" s="2">
        <v>39546</v>
      </c>
      <c r="T914">
        <v>2.7191999999999998</v>
      </c>
      <c r="U914" s="2">
        <v>39545</v>
      </c>
      <c r="V914">
        <v>2.7117</v>
      </c>
      <c r="W914" s="2">
        <v>39498</v>
      </c>
      <c r="X914">
        <v>2.8609999999999998</v>
      </c>
      <c r="Y914" s="2">
        <v>39545</v>
      </c>
      <c r="Z914">
        <v>2.7317</v>
      </c>
      <c r="AA914" s="2">
        <v>39547</v>
      </c>
      <c r="AB914">
        <v>2.8096999999999999</v>
      </c>
      <c r="AC914" s="2">
        <v>39549</v>
      </c>
      <c r="AD914">
        <v>2.8491999999999997</v>
      </c>
      <c r="AE914" s="2">
        <v>39552</v>
      </c>
      <c r="AF914">
        <v>2.9024999999999999</v>
      </c>
    </row>
    <row r="915" spans="5:32" x14ac:dyDescent="0.25">
      <c r="E915" s="2">
        <v>39506</v>
      </c>
      <c r="F915">
        <v>2.3609999999999998</v>
      </c>
      <c r="G915" s="2">
        <v>39549</v>
      </c>
      <c r="H915">
        <v>2.3559999999999999</v>
      </c>
      <c r="I915" s="2">
        <v>39547</v>
      </c>
      <c r="J915">
        <v>2.5465999999999998</v>
      </c>
      <c r="K915" s="2">
        <v>39546</v>
      </c>
      <c r="L915">
        <v>2.5985</v>
      </c>
      <c r="M915" s="2">
        <v>39547</v>
      </c>
      <c r="N915">
        <v>2.6356999999999999</v>
      </c>
      <c r="O915" s="2">
        <v>39548</v>
      </c>
      <c r="P915">
        <v>2.6726000000000001</v>
      </c>
      <c r="Q915" s="2">
        <v>39548</v>
      </c>
      <c r="R915">
        <v>2.6395</v>
      </c>
      <c r="S915" s="2">
        <v>39547</v>
      </c>
      <c r="T915">
        <v>2.6970999999999998</v>
      </c>
      <c r="U915" s="2">
        <v>39546</v>
      </c>
      <c r="V915">
        <v>2.7397</v>
      </c>
      <c r="W915" s="2">
        <v>39499</v>
      </c>
      <c r="X915">
        <v>2.8275000000000001</v>
      </c>
      <c r="Y915" s="2">
        <v>39546</v>
      </c>
      <c r="Z915">
        <v>2.8016000000000001</v>
      </c>
      <c r="AA915" s="2">
        <v>39548</v>
      </c>
      <c r="AB915">
        <v>2.7894999999999999</v>
      </c>
      <c r="AC915" s="2">
        <v>39552</v>
      </c>
      <c r="AD915">
        <v>2.8910999999999998</v>
      </c>
      <c r="AE915" s="2">
        <v>39553</v>
      </c>
      <c r="AF915">
        <v>2.8613</v>
      </c>
    </row>
    <row r="916" spans="5:32" x14ac:dyDescent="0.25">
      <c r="E916" s="2">
        <v>39507</v>
      </c>
      <c r="F916">
        <v>2.3428</v>
      </c>
      <c r="G916" s="2">
        <v>39552</v>
      </c>
      <c r="H916">
        <v>2.4295</v>
      </c>
      <c r="I916" s="2">
        <v>39548</v>
      </c>
      <c r="J916">
        <v>2.5705999999999998</v>
      </c>
      <c r="K916" s="2">
        <v>39547</v>
      </c>
      <c r="L916">
        <v>2.5903999999999998</v>
      </c>
      <c r="M916" s="2">
        <v>39548</v>
      </c>
      <c r="N916">
        <v>2.6475999999999997</v>
      </c>
      <c r="O916" s="2">
        <v>39549</v>
      </c>
      <c r="P916">
        <v>2.6414999999999997</v>
      </c>
      <c r="Q916" s="2">
        <v>39549</v>
      </c>
      <c r="R916">
        <v>2.6375999999999999</v>
      </c>
      <c r="S916" s="2">
        <v>39548</v>
      </c>
      <c r="T916">
        <v>2.7046999999999999</v>
      </c>
      <c r="U916" s="2">
        <v>39547</v>
      </c>
      <c r="V916">
        <v>2.7119999999999997</v>
      </c>
      <c r="W916" s="2">
        <v>39500</v>
      </c>
      <c r="X916">
        <v>2.7869999999999999</v>
      </c>
      <c r="Y916" s="2">
        <v>39547</v>
      </c>
      <c r="Z916">
        <v>2.7701000000000002</v>
      </c>
      <c r="AA916" s="2">
        <v>39549</v>
      </c>
      <c r="AB916">
        <v>2.8172999999999999</v>
      </c>
      <c r="AC916" s="2">
        <v>39553</v>
      </c>
      <c r="AD916">
        <v>2.8425000000000002</v>
      </c>
      <c r="AE916" s="2">
        <v>39554</v>
      </c>
      <c r="AF916">
        <v>2.9356</v>
      </c>
    </row>
    <row r="917" spans="5:32" x14ac:dyDescent="0.25">
      <c r="E917" s="2">
        <v>39510</v>
      </c>
      <c r="F917">
        <v>2.3239999999999998</v>
      </c>
      <c r="G917" s="2">
        <v>39553</v>
      </c>
      <c r="H917">
        <v>2.5164999999999997</v>
      </c>
      <c r="I917" s="2">
        <v>39549</v>
      </c>
      <c r="J917">
        <v>2.5034999999999998</v>
      </c>
      <c r="K917" s="2">
        <v>39548</v>
      </c>
      <c r="L917">
        <v>2.5963000000000003</v>
      </c>
      <c r="M917" s="2">
        <v>39549</v>
      </c>
      <c r="N917">
        <v>2.6124000000000001</v>
      </c>
      <c r="O917" s="2">
        <v>39552</v>
      </c>
      <c r="P917">
        <v>2.6625000000000001</v>
      </c>
      <c r="Q917" s="2">
        <v>39552</v>
      </c>
      <c r="R917">
        <v>2.6615000000000002</v>
      </c>
      <c r="S917" s="2">
        <v>39549</v>
      </c>
      <c r="T917">
        <v>2.6920999999999999</v>
      </c>
      <c r="U917" s="2">
        <v>39548</v>
      </c>
      <c r="V917">
        <v>2.7189000000000001</v>
      </c>
      <c r="W917" s="2">
        <v>39503</v>
      </c>
      <c r="X917">
        <v>2.8580000000000001</v>
      </c>
      <c r="Y917" s="2">
        <v>39548</v>
      </c>
      <c r="Z917">
        <v>2.7641999999999998</v>
      </c>
      <c r="AA917" s="2">
        <v>39552</v>
      </c>
      <c r="AB917">
        <v>2.8380000000000001</v>
      </c>
      <c r="AC917" s="2">
        <v>39554</v>
      </c>
      <c r="AD917">
        <v>2.9262999999999999</v>
      </c>
      <c r="AE917" s="2">
        <v>39555</v>
      </c>
      <c r="AF917">
        <v>2.9116</v>
      </c>
    </row>
    <row r="918" spans="5:32" x14ac:dyDescent="0.25">
      <c r="E918" s="2">
        <v>39511</v>
      </c>
      <c r="F918">
        <v>2.5685000000000002</v>
      </c>
      <c r="G918" s="2">
        <v>39554</v>
      </c>
      <c r="H918">
        <v>2.6036999999999999</v>
      </c>
      <c r="I918" s="2">
        <v>39552</v>
      </c>
      <c r="J918">
        <v>2.56</v>
      </c>
      <c r="K918" s="2">
        <v>39549</v>
      </c>
      <c r="L918">
        <v>2.5207000000000002</v>
      </c>
      <c r="M918" s="2">
        <v>39552</v>
      </c>
      <c r="N918">
        <v>2.6410999999999998</v>
      </c>
      <c r="O918" s="2">
        <v>39553</v>
      </c>
      <c r="P918">
        <v>2.7096999999999998</v>
      </c>
      <c r="Q918" s="2">
        <v>39553</v>
      </c>
      <c r="R918">
        <v>2.6941000000000002</v>
      </c>
      <c r="S918" s="2">
        <v>39552</v>
      </c>
      <c r="T918">
        <v>2.7111999999999998</v>
      </c>
      <c r="U918" s="2">
        <v>39549</v>
      </c>
      <c r="V918">
        <v>2.7122000000000002</v>
      </c>
      <c r="W918" s="2">
        <v>39504</v>
      </c>
      <c r="X918">
        <v>2.9</v>
      </c>
      <c r="Y918" s="2">
        <v>39549</v>
      </c>
      <c r="Z918">
        <v>2.7801</v>
      </c>
      <c r="AA918" s="2">
        <v>39553</v>
      </c>
      <c r="AB918">
        <v>2.8519999999999999</v>
      </c>
      <c r="AC918" s="2">
        <v>39555</v>
      </c>
      <c r="AD918">
        <v>2.9005000000000001</v>
      </c>
      <c r="AE918" s="2">
        <v>39556</v>
      </c>
      <c r="AF918">
        <v>2.8622000000000001</v>
      </c>
    </row>
    <row r="919" spans="5:32" x14ac:dyDescent="0.25">
      <c r="E919" s="2">
        <v>39512</v>
      </c>
      <c r="F919">
        <v>2.62</v>
      </c>
      <c r="G919" s="2">
        <v>39555</v>
      </c>
      <c r="H919">
        <v>2.6329000000000002</v>
      </c>
      <c r="I919" s="2">
        <v>39553</v>
      </c>
      <c r="J919">
        <v>2.6349</v>
      </c>
      <c r="K919" s="2">
        <v>39552</v>
      </c>
      <c r="L919">
        <v>2.6017999999999999</v>
      </c>
      <c r="M919" s="2">
        <v>39553</v>
      </c>
      <c r="N919">
        <v>2.7073999999999998</v>
      </c>
      <c r="O919" s="2">
        <v>39554</v>
      </c>
      <c r="P919">
        <v>2.7572999999999999</v>
      </c>
      <c r="Q919" s="2">
        <v>39554</v>
      </c>
      <c r="R919">
        <v>2.7456</v>
      </c>
      <c r="S919" s="2">
        <v>39553</v>
      </c>
      <c r="T919">
        <v>2.7370999999999999</v>
      </c>
      <c r="U919" s="2">
        <v>39552</v>
      </c>
      <c r="V919">
        <v>2.7301000000000002</v>
      </c>
      <c r="W919" s="2">
        <v>39505</v>
      </c>
      <c r="X919">
        <v>2.9329999999999998</v>
      </c>
      <c r="Y919" s="2">
        <v>39552</v>
      </c>
      <c r="Z919">
        <v>2.8022</v>
      </c>
      <c r="AA919" s="2">
        <v>39554</v>
      </c>
      <c r="AB919">
        <v>2.8467000000000002</v>
      </c>
      <c r="AC919" s="2">
        <v>39556</v>
      </c>
      <c r="AD919">
        <v>2.8588</v>
      </c>
      <c r="AE919" s="2">
        <v>39559</v>
      </c>
      <c r="AF919">
        <v>2.8715999999999999</v>
      </c>
    </row>
    <row r="920" spans="5:32" x14ac:dyDescent="0.25">
      <c r="E920" s="2">
        <v>39513</v>
      </c>
      <c r="F920">
        <v>2.4279999999999999</v>
      </c>
      <c r="G920" s="2">
        <v>39556</v>
      </c>
      <c r="H920">
        <v>2.5590000000000002</v>
      </c>
      <c r="I920" s="2">
        <v>39554</v>
      </c>
      <c r="J920">
        <v>2.6707999999999998</v>
      </c>
      <c r="K920" s="2">
        <v>39553</v>
      </c>
      <c r="L920">
        <v>2.6667999999999998</v>
      </c>
      <c r="M920" s="2">
        <v>39554</v>
      </c>
      <c r="N920">
        <v>2.7719</v>
      </c>
      <c r="O920" s="2">
        <v>39555</v>
      </c>
      <c r="P920">
        <v>2.7791999999999999</v>
      </c>
      <c r="Q920" s="2">
        <v>39555</v>
      </c>
      <c r="R920">
        <v>2.7679999999999998</v>
      </c>
      <c r="S920" s="2">
        <v>39554</v>
      </c>
      <c r="T920">
        <v>2.7564000000000002</v>
      </c>
      <c r="U920" s="2">
        <v>39553</v>
      </c>
      <c r="V920">
        <v>2.7663000000000002</v>
      </c>
      <c r="W920" s="2">
        <v>39506</v>
      </c>
      <c r="X920">
        <v>2.9205000000000001</v>
      </c>
      <c r="Y920" s="2">
        <v>39553</v>
      </c>
      <c r="Z920">
        <v>2.8340999999999998</v>
      </c>
      <c r="AA920" s="2">
        <v>39555</v>
      </c>
      <c r="AB920">
        <v>2.8734999999999999</v>
      </c>
      <c r="AC920" s="2">
        <v>39559</v>
      </c>
      <c r="AD920">
        <v>2.8746999999999998</v>
      </c>
      <c r="AE920" s="2">
        <v>39560</v>
      </c>
      <c r="AF920">
        <v>2.8538000000000001</v>
      </c>
    </row>
    <row r="921" spans="5:32" x14ac:dyDescent="0.25">
      <c r="E921" s="2">
        <v>39514</v>
      </c>
      <c r="F921">
        <v>2.6619999999999999</v>
      </c>
      <c r="G921" s="2">
        <v>39559</v>
      </c>
      <c r="H921">
        <v>2.6349</v>
      </c>
      <c r="I921" s="2">
        <v>39555</v>
      </c>
      <c r="J921">
        <v>2.6863999999999999</v>
      </c>
      <c r="K921" s="2">
        <v>39554</v>
      </c>
      <c r="L921">
        <v>2.6886999999999999</v>
      </c>
      <c r="M921" s="2">
        <v>39555</v>
      </c>
      <c r="N921">
        <v>2.7275999999999998</v>
      </c>
      <c r="O921" s="2">
        <v>39556</v>
      </c>
      <c r="P921">
        <v>2.6608999999999998</v>
      </c>
      <c r="Q921" s="2">
        <v>39556</v>
      </c>
      <c r="R921">
        <v>2.6718000000000002</v>
      </c>
      <c r="S921" s="2">
        <v>39555</v>
      </c>
      <c r="T921">
        <v>2.7786</v>
      </c>
      <c r="U921" s="2">
        <v>39554</v>
      </c>
      <c r="V921">
        <v>2.7717999999999998</v>
      </c>
      <c r="W921" s="2">
        <v>39507</v>
      </c>
      <c r="X921">
        <v>2.8928000000000003</v>
      </c>
      <c r="Y921" s="2">
        <v>39554</v>
      </c>
      <c r="Z921">
        <v>2.8012000000000001</v>
      </c>
      <c r="AA921" s="2">
        <v>39556</v>
      </c>
      <c r="AB921">
        <v>2.8191999999999999</v>
      </c>
      <c r="AC921" s="2">
        <v>39560</v>
      </c>
      <c r="AD921">
        <v>2.8475000000000001</v>
      </c>
      <c r="AE921" s="2">
        <v>39561</v>
      </c>
      <c r="AF921">
        <v>2.8811</v>
      </c>
    </row>
    <row r="922" spans="5:32" x14ac:dyDescent="0.25">
      <c r="E922" s="2">
        <v>39517</v>
      </c>
      <c r="F922">
        <v>2.577</v>
      </c>
      <c r="G922" s="2">
        <v>39560</v>
      </c>
      <c r="H922">
        <v>2.6947999999999999</v>
      </c>
      <c r="I922" s="2">
        <v>39556</v>
      </c>
      <c r="J922">
        <v>2.5638999999999998</v>
      </c>
      <c r="K922" s="2">
        <v>39555</v>
      </c>
      <c r="L922">
        <v>2.6958000000000002</v>
      </c>
      <c r="M922" s="2">
        <v>39556</v>
      </c>
      <c r="N922">
        <v>2.5535999999999999</v>
      </c>
      <c r="O922" s="2">
        <v>39559</v>
      </c>
      <c r="P922">
        <v>2.7438000000000002</v>
      </c>
      <c r="Q922" s="2">
        <v>39559</v>
      </c>
      <c r="R922">
        <v>2.7183999999999999</v>
      </c>
      <c r="S922" s="2">
        <v>39556</v>
      </c>
      <c r="T922">
        <v>2.6751</v>
      </c>
      <c r="U922" s="2">
        <v>39555</v>
      </c>
      <c r="V922">
        <v>2.8209999999999997</v>
      </c>
      <c r="W922" s="2">
        <v>39510</v>
      </c>
      <c r="X922">
        <v>2.9424999999999999</v>
      </c>
      <c r="Y922" s="2">
        <v>39555</v>
      </c>
      <c r="Z922">
        <v>2.8289999999999997</v>
      </c>
      <c r="AA922" s="2">
        <v>39559</v>
      </c>
      <c r="AB922">
        <v>2.8289999999999997</v>
      </c>
      <c r="AC922" s="2">
        <v>39561</v>
      </c>
      <c r="AD922">
        <v>2.8763999999999998</v>
      </c>
      <c r="AE922" s="2">
        <v>39562</v>
      </c>
      <c r="AF922">
        <v>2.8033999999999999</v>
      </c>
    </row>
    <row r="923" spans="5:32" x14ac:dyDescent="0.25">
      <c r="E923" s="2">
        <v>39518</v>
      </c>
      <c r="F923">
        <v>2.74</v>
      </c>
      <c r="G923" s="2">
        <v>39561</v>
      </c>
      <c r="H923">
        <v>2.7147000000000001</v>
      </c>
      <c r="I923" s="2">
        <v>39559</v>
      </c>
      <c r="J923">
        <v>2.6215999999999999</v>
      </c>
      <c r="K923" s="2">
        <v>39556</v>
      </c>
      <c r="L923">
        <v>2.5253000000000001</v>
      </c>
      <c r="M923" s="2">
        <v>39559</v>
      </c>
      <c r="N923">
        <v>2.6928999999999998</v>
      </c>
      <c r="O923" s="2">
        <v>39560</v>
      </c>
      <c r="P923">
        <v>2.7469999999999999</v>
      </c>
      <c r="Q923" s="2">
        <v>39560</v>
      </c>
      <c r="R923">
        <v>2.7621000000000002</v>
      </c>
      <c r="S923" s="2">
        <v>39559</v>
      </c>
      <c r="T923">
        <v>2.7227000000000001</v>
      </c>
      <c r="U923" s="2">
        <v>39556</v>
      </c>
      <c r="V923">
        <v>2.6757999999999997</v>
      </c>
      <c r="W923" s="2">
        <v>39511</v>
      </c>
      <c r="X923">
        <v>2.9775</v>
      </c>
      <c r="Y923" s="2">
        <v>39556</v>
      </c>
      <c r="Z923">
        <v>2.7259000000000002</v>
      </c>
      <c r="AA923" s="2">
        <v>39560</v>
      </c>
      <c r="AB923">
        <v>2.8304999999999998</v>
      </c>
      <c r="AC923" s="2">
        <v>39562</v>
      </c>
      <c r="AD923">
        <v>2.8006000000000002</v>
      </c>
      <c r="AE923" s="2">
        <v>39563</v>
      </c>
      <c r="AF923">
        <v>2.8980000000000001</v>
      </c>
    </row>
    <row r="924" spans="5:32" x14ac:dyDescent="0.25">
      <c r="E924" s="2">
        <v>39519</v>
      </c>
      <c r="F924">
        <v>2.66</v>
      </c>
      <c r="G924" s="2">
        <v>39562</v>
      </c>
      <c r="H924">
        <v>2.4971000000000001</v>
      </c>
      <c r="I924" s="2">
        <v>39560</v>
      </c>
      <c r="J924">
        <v>2.6936</v>
      </c>
      <c r="K924" s="2">
        <v>39559</v>
      </c>
      <c r="L924">
        <v>2.6541999999999999</v>
      </c>
      <c r="M924" s="2">
        <v>39560</v>
      </c>
      <c r="N924">
        <v>2.7324000000000002</v>
      </c>
      <c r="O924" s="2">
        <v>39561</v>
      </c>
      <c r="P924">
        <v>2.7229999999999999</v>
      </c>
      <c r="Q924" s="2">
        <v>39561</v>
      </c>
      <c r="R924">
        <v>2.7603</v>
      </c>
      <c r="S924" s="2">
        <v>39560</v>
      </c>
      <c r="T924">
        <v>2.7734000000000001</v>
      </c>
      <c r="U924" s="2">
        <v>39559</v>
      </c>
      <c r="V924">
        <v>2.7183999999999999</v>
      </c>
      <c r="W924" s="2">
        <v>39512</v>
      </c>
      <c r="X924">
        <v>3.0625</v>
      </c>
      <c r="Y924" s="2">
        <v>39559</v>
      </c>
      <c r="Z924">
        <v>2.7433999999999998</v>
      </c>
      <c r="AA924" s="2">
        <v>39561</v>
      </c>
      <c r="AB924">
        <v>2.8315000000000001</v>
      </c>
      <c r="AC924" s="2">
        <v>39563</v>
      </c>
      <c r="AD924">
        <v>2.9165000000000001</v>
      </c>
      <c r="AE924" s="2">
        <v>39566</v>
      </c>
      <c r="AF924">
        <v>2.8294999999999999</v>
      </c>
    </row>
    <row r="925" spans="5:32" x14ac:dyDescent="0.25">
      <c r="E925" s="2">
        <v>39520</v>
      </c>
      <c r="F925">
        <v>2.5686</v>
      </c>
      <c r="G925" s="2">
        <v>39563</v>
      </c>
      <c r="H925">
        <v>2.6682999999999999</v>
      </c>
      <c r="I925" s="2">
        <v>39561</v>
      </c>
      <c r="J925">
        <v>2.7160000000000002</v>
      </c>
      <c r="K925" s="2">
        <v>39560</v>
      </c>
      <c r="L925">
        <v>2.7067000000000001</v>
      </c>
      <c r="M925" s="2">
        <v>39561</v>
      </c>
      <c r="N925">
        <v>2.7488000000000001</v>
      </c>
      <c r="O925" s="2">
        <v>39562</v>
      </c>
      <c r="P925">
        <v>2.7389999999999999</v>
      </c>
      <c r="Q925" s="2">
        <v>39562</v>
      </c>
      <c r="R925">
        <v>2.7495000000000003</v>
      </c>
      <c r="S925" s="2">
        <v>39561</v>
      </c>
      <c r="T925">
        <v>2.7576999999999998</v>
      </c>
      <c r="U925" s="2">
        <v>39560</v>
      </c>
      <c r="V925">
        <v>2.7762000000000002</v>
      </c>
      <c r="W925" s="2">
        <v>39513</v>
      </c>
      <c r="X925">
        <v>2.9939999999999998</v>
      </c>
      <c r="Y925" s="2">
        <v>39560</v>
      </c>
      <c r="Z925">
        <v>2.794</v>
      </c>
      <c r="AA925" s="2">
        <v>39562</v>
      </c>
      <c r="AB925">
        <v>2.7919999999999998</v>
      </c>
      <c r="AC925" s="2">
        <v>39566</v>
      </c>
      <c r="AD925">
        <v>2.7835000000000001</v>
      </c>
      <c r="AE925" s="2">
        <v>39567</v>
      </c>
      <c r="AF925">
        <v>2.7850000000000001</v>
      </c>
    </row>
    <row r="926" spans="5:32" x14ac:dyDescent="0.25">
      <c r="E926" s="2">
        <v>39521</v>
      </c>
      <c r="F926">
        <v>2.2696000000000001</v>
      </c>
      <c r="G926" s="2">
        <v>39566</v>
      </c>
      <c r="H926">
        <v>2.59</v>
      </c>
      <c r="I926" s="2">
        <v>39562</v>
      </c>
      <c r="J926">
        <v>2.6550000000000002</v>
      </c>
      <c r="K926" s="2">
        <v>39561</v>
      </c>
      <c r="L926">
        <v>2.7265999999999999</v>
      </c>
      <c r="M926" s="2">
        <v>39562</v>
      </c>
      <c r="N926">
        <v>2.6932999999999998</v>
      </c>
      <c r="O926" s="2">
        <v>39563</v>
      </c>
      <c r="P926">
        <v>2.7338</v>
      </c>
      <c r="Q926" s="2">
        <v>39563</v>
      </c>
      <c r="R926">
        <v>2.7185000000000001</v>
      </c>
      <c r="S926" s="2">
        <v>39562</v>
      </c>
      <c r="T926">
        <v>2.7484999999999999</v>
      </c>
      <c r="U926" s="2">
        <v>39561</v>
      </c>
      <c r="V926">
        <v>2.7523999999999997</v>
      </c>
      <c r="W926" s="2">
        <v>39514</v>
      </c>
      <c r="X926">
        <v>3.1295000000000002</v>
      </c>
      <c r="Y926" s="2">
        <v>39561</v>
      </c>
      <c r="Z926">
        <v>2.7610999999999999</v>
      </c>
      <c r="AA926" s="2">
        <v>39563</v>
      </c>
      <c r="AB926">
        <v>2.8298999999999999</v>
      </c>
      <c r="AC926" s="2">
        <v>39567</v>
      </c>
      <c r="AD926">
        <v>2.778</v>
      </c>
      <c r="AE926" s="2">
        <v>39568</v>
      </c>
      <c r="AF926">
        <v>2.7601</v>
      </c>
    </row>
    <row r="927" spans="5:32" x14ac:dyDescent="0.25">
      <c r="E927" s="2">
        <v>39524</v>
      </c>
      <c r="F927">
        <v>1.9159999999999999</v>
      </c>
      <c r="G927" s="2">
        <v>39567</v>
      </c>
      <c r="H927">
        <v>2.5830000000000002</v>
      </c>
      <c r="I927" s="2">
        <v>39563</v>
      </c>
      <c r="J927">
        <v>2.6372</v>
      </c>
      <c r="K927" s="2">
        <v>39562</v>
      </c>
      <c r="L927">
        <v>2.7092999999999998</v>
      </c>
      <c r="M927" s="2">
        <v>39563</v>
      </c>
      <c r="N927">
        <v>2.6846999999999999</v>
      </c>
      <c r="O927" s="2">
        <v>39566</v>
      </c>
      <c r="P927">
        <v>2.7109000000000001</v>
      </c>
      <c r="Q927" s="2">
        <v>39566</v>
      </c>
      <c r="R927">
        <v>2.7212000000000001</v>
      </c>
      <c r="S927" s="2">
        <v>39563</v>
      </c>
      <c r="T927">
        <v>2.7267999999999999</v>
      </c>
      <c r="U927" s="2">
        <v>39562</v>
      </c>
      <c r="V927">
        <v>2.7515000000000001</v>
      </c>
      <c r="W927" s="2">
        <v>39517</v>
      </c>
      <c r="X927">
        <v>3.125</v>
      </c>
      <c r="Y927" s="2">
        <v>39562</v>
      </c>
      <c r="Z927">
        <v>2.7602000000000002</v>
      </c>
      <c r="AA927" s="2">
        <v>39566</v>
      </c>
      <c r="AB927">
        <v>2.7584999999999997</v>
      </c>
      <c r="AC927" s="2">
        <v>39568</v>
      </c>
      <c r="AD927">
        <v>2.7429999999999999</v>
      </c>
      <c r="AE927" s="2">
        <v>39569</v>
      </c>
      <c r="AF927">
        <v>2.8166000000000002</v>
      </c>
    </row>
    <row r="928" spans="5:32" x14ac:dyDescent="0.25">
      <c r="E928" s="2">
        <v>39525</v>
      </c>
      <c r="F928">
        <v>2.0720000000000001</v>
      </c>
      <c r="G928" s="2">
        <v>39568</v>
      </c>
      <c r="H928">
        <v>2.375</v>
      </c>
      <c r="I928" s="2">
        <v>39566</v>
      </c>
      <c r="J928">
        <v>2.673</v>
      </c>
      <c r="K928" s="2">
        <v>39563</v>
      </c>
      <c r="L928">
        <v>2.7092000000000001</v>
      </c>
      <c r="M928" s="2">
        <v>39566</v>
      </c>
      <c r="N928">
        <v>2.6968000000000001</v>
      </c>
      <c r="O928" s="2">
        <v>39567</v>
      </c>
      <c r="P928">
        <v>2.706</v>
      </c>
      <c r="Q928" s="2">
        <v>39567</v>
      </c>
      <c r="R928">
        <v>2.7044999999999999</v>
      </c>
      <c r="S928" s="2">
        <v>39566</v>
      </c>
      <c r="T928">
        <v>2.7311000000000001</v>
      </c>
      <c r="U928" s="2">
        <v>39563</v>
      </c>
      <c r="V928">
        <v>2.7669000000000001</v>
      </c>
      <c r="W928" s="2">
        <v>39518</v>
      </c>
      <c r="X928">
        <v>3.145</v>
      </c>
      <c r="Y928" s="2">
        <v>39563</v>
      </c>
      <c r="Z928">
        <v>2.7894999999999999</v>
      </c>
      <c r="AA928" s="2">
        <v>39567</v>
      </c>
      <c r="AB928">
        <v>2.7560000000000002</v>
      </c>
      <c r="AC928" s="2">
        <v>39569</v>
      </c>
      <c r="AD928">
        <v>2.7995999999999999</v>
      </c>
      <c r="AE928" s="2">
        <v>39570</v>
      </c>
      <c r="AF928">
        <v>2.9558999999999997</v>
      </c>
    </row>
    <row r="929" spans="5:32" x14ac:dyDescent="0.25">
      <c r="E929" s="2">
        <v>39526</v>
      </c>
      <c r="F929">
        <v>1.7955000000000001</v>
      </c>
      <c r="G929" s="2">
        <v>39569</v>
      </c>
      <c r="H929">
        <v>2.4912000000000001</v>
      </c>
      <c r="I929" s="2">
        <v>39567</v>
      </c>
      <c r="J929">
        <v>2.6219999999999999</v>
      </c>
      <c r="K929" s="2">
        <v>39566</v>
      </c>
      <c r="L929">
        <v>2.6703000000000001</v>
      </c>
      <c r="M929" s="2">
        <v>39567</v>
      </c>
      <c r="N929">
        <v>2.6760000000000002</v>
      </c>
      <c r="O929" s="2">
        <v>39568</v>
      </c>
      <c r="P929">
        <v>2.6017999999999999</v>
      </c>
      <c r="Q929" s="2">
        <v>39568</v>
      </c>
      <c r="R929">
        <v>2.6692</v>
      </c>
      <c r="S929" s="2">
        <v>39567</v>
      </c>
      <c r="T929">
        <v>2.714</v>
      </c>
      <c r="U929" s="2">
        <v>39566</v>
      </c>
      <c r="V929">
        <v>2.7397999999999998</v>
      </c>
      <c r="W929" s="2">
        <v>39519</v>
      </c>
      <c r="X929">
        <v>3.11</v>
      </c>
      <c r="Y929" s="2">
        <v>39566</v>
      </c>
      <c r="Z929">
        <v>2.7549999999999999</v>
      </c>
      <c r="AA929" s="2">
        <v>39568</v>
      </c>
      <c r="AB929">
        <v>2.7328000000000001</v>
      </c>
      <c r="AC929" s="2">
        <v>39570</v>
      </c>
      <c r="AD929">
        <v>2.9531999999999998</v>
      </c>
      <c r="AE929" s="2">
        <v>39573</v>
      </c>
      <c r="AF929">
        <v>2.9365999999999999</v>
      </c>
    </row>
    <row r="930" spans="5:32" x14ac:dyDescent="0.25">
      <c r="E930" s="2">
        <v>39527</v>
      </c>
      <c r="F930">
        <v>1.8843999999999999</v>
      </c>
      <c r="G930" s="2">
        <v>39570</v>
      </c>
      <c r="H930">
        <v>2.5838000000000001</v>
      </c>
      <c r="I930" s="2">
        <v>39568</v>
      </c>
      <c r="J930">
        <v>2.4733000000000001</v>
      </c>
      <c r="K930" s="2">
        <v>39567</v>
      </c>
      <c r="L930">
        <v>2.6515</v>
      </c>
      <c r="M930" s="2">
        <v>39568</v>
      </c>
      <c r="N930">
        <v>2.6372999999999998</v>
      </c>
      <c r="O930" s="2">
        <v>39569</v>
      </c>
      <c r="P930">
        <v>2.6726999999999999</v>
      </c>
      <c r="Q930" s="2">
        <v>39569</v>
      </c>
      <c r="R930">
        <v>2.7183000000000002</v>
      </c>
      <c r="S930" s="2">
        <v>39568</v>
      </c>
      <c r="T930">
        <v>2.6547000000000001</v>
      </c>
      <c r="U930" s="2">
        <v>39567</v>
      </c>
      <c r="V930">
        <v>2.7240000000000002</v>
      </c>
      <c r="W930" s="2">
        <v>39520</v>
      </c>
      <c r="X930">
        <v>3.0394000000000001</v>
      </c>
      <c r="Y930" s="2">
        <v>39567</v>
      </c>
      <c r="Z930">
        <v>2.7469999999999999</v>
      </c>
      <c r="AA930" s="2">
        <v>39569</v>
      </c>
      <c r="AB930">
        <v>2.8226</v>
      </c>
      <c r="AC930" s="2">
        <v>39573</v>
      </c>
      <c r="AD930">
        <v>2.9577</v>
      </c>
      <c r="AE930" s="2">
        <v>39574</v>
      </c>
      <c r="AF930">
        <v>2.9064999999999999</v>
      </c>
    </row>
    <row r="931" spans="5:32" x14ac:dyDescent="0.25">
      <c r="E931" s="2">
        <v>39528</v>
      </c>
      <c r="F931">
        <v>2.17</v>
      </c>
      <c r="G931" s="2">
        <v>39573</v>
      </c>
      <c r="H931">
        <v>2.6086</v>
      </c>
      <c r="I931" s="2">
        <v>39569</v>
      </c>
      <c r="J931">
        <v>2.5638999999999998</v>
      </c>
      <c r="K931" s="2">
        <v>39568</v>
      </c>
      <c r="L931">
        <v>2.532</v>
      </c>
      <c r="M931" s="2">
        <v>39569</v>
      </c>
      <c r="N931">
        <v>2.6673999999999998</v>
      </c>
      <c r="O931" s="2">
        <v>39570</v>
      </c>
      <c r="P931">
        <v>2.7645</v>
      </c>
      <c r="Q931" s="2">
        <v>39570</v>
      </c>
      <c r="R931">
        <v>2.798</v>
      </c>
      <c r="S931" s="2">
        <v>39569</v>
      </c>
      <c r="T931">
        <v>2.6987999999999999</v>
      </c>
      <c r="U931" s="2">
        <v>39568</v>
      </c>
      <c r="V931">
        <v>2.6621000000000001</v>
      </c>
      <c r="W931" s="2">
        <v>39521</v>
      </c>
      <c r="X931">
        <v>2.9370000000000003</v>
      </c>
      <c r="Y931" s="2">
        <v>39568</v>
      </c>
      <c r="Z931">
        <v>2.7199</v>
      </c>
      <c r="AA931" s="2">
        <v>39570</v>
      </c>
      <c r="AB931">
        <v>2.8109999999999999</v>
      </c>
      <c r="AC931" s="2">
        <v>39574</v>
      </c>
      <c r="AD931">
        <v>2.8935</v>
      </c>
      <c r="AE931" s="2">
        <v>39575</v>
      </c>
      <c r="AF931">
        <v>2.8064999999999998</v>
      </c>
    </row>
    <row r="932" spans="5:32" x14ac:dyDescent="0.25">
      <c r="E932" s="2">
        <v>39531</v>
      </c>
      <c r="F932">
        <v>1.9363000000000001</v>
      </c>
      <c r="G932" s="2">
        <v>39574</v>
      </c>
      <c r="H932">
        <v>2.673</v>
      </c>
      <c r="I932" s="2">
        <v>39570</v>
      </c>
      <c r="J932">
        <v>2.6551999999999998</v>
      </c>
      <c r="K932" s="2">
        <v>39569</v>
      </c>
      <c r="L932">
        <v>2.6076000000000001</v>
      </c>
      <c r="M932" s="2">
        <v>39570</v>
      </c>
      <c r="N932">
        <v>2.7320000000000002</v>
      </c>
      <c r="O932" s="2">
        <v>39573</v>
      </c>
      <c r="P932">
        <v>2.7883</v>
      </c>
      <c r="Q932" s="2">
        <v>39573</v>
      </c>
      <c r="R932">
        <v>2.8289999999999997</v>
      </c>
      <c r="S932" s="2">
        <v>39570</v>
      </c>
      <c r="T932">
        <v>2.7810000000000001</v>
      </c>
      <c r="U932" s="2">
        <v>39569</v>
      </c>
      <c r="V932">
        <v>2.7039999999999997</v>
      </c>
      <c r="W932" s="2">
        <v>39524</v>
      </c>
      <c r="X932">
        <v>2.8069999999999999</v>
      </c>
      <c r="Y932" s="2">
        <v>39569</v>
      </c>
      <c r="Z932">
        <v>2.8054999999999999</v>
      </c>
      <c r="AA932" s="2">
        <v>39573</v>
      </c>
      <c r="AB932">
        <v>2.8890000000000002</v>
      </c>
      <c r="AC932" s="2">
        <v>39575</v>
      </c>
      <c r="AD932">
        <v>2.7955000000000001</v>
      </c>
      <c r="AE932" s="2">
        <v>39576</v>
      </c>
      <c r="AF932">
        <v>2.8035000000000001</v>
      </c>
    </row>
    <row r="933" spans="5:32" x14ac:dyDescent="0.25">
      <c r="E933" s="2">
        <v>39532</v>
      </c>
      <c r="F933">
        <v>2.0394999999999999</v>
      </c>
      <c r="G933" s="2">
        <v>39575</v>
      </c>
      <c r="H933">
        <v>2.5474999999999999</v>
      </c>
      <c r="I933" s="2">
        <v>39573</v>
      </c>
      <c r="J933">
        <v>2.6688999999999998</v>
      </c>
      <c r="K933" s="2">
        <v>39570</v>
      </c>
      <c r="L933">
        <v>2.6915</v>
      </c>
      <c r="M933" s="2">
        <v>39573</v>
      </c>
      <c r="N933">
        <v>2.7972000000000001</v>
      </c>
      <c r="O933" s="2">
        <v>39574</v>
      </c>
      <c r="P933">
        <v>2.8025000000000002</v>
      </c>
      <c r="Q933" s="2">
        <v>39574</v>
      </c>
      <c r="R933">
        <v>2.8045</v>
      </c>
      <c r="S933" s="2">
        <v>39573</v>
      </c>
      <c r="T933">
        <v>2.8148</v>
      </c>
      <c r="U933" s="2">
        <v>39570</v>
      </c>
      <c r="V933">
        <v>2.7927</v>
      </c>
      <c r="W933" s="2">
        <v>39525</v>
      </c>
      <c r="X933">
        <v>2.8555000000000001</v>
      </c>
      <c r="Y933" s="2">
        <v>39570</v>
      </c>
      <c r="Z933">
        <v>2.81</v>
      </c>
      <c r="AA933" s="2">
        <v>39574</v>
      </c>
      <c r="AB933">
        <v>2.8745000000000003</v>
      </c>
      <c r="AC933" s="2">
        <v>39576</v>
      </c>
      <c r="AD933">
        <v>2.7635000000000001</v>
      </c>
      <c r="AE933" s="2">
        <v>39577</v>
      </c>
      <c r="AF933">
        <v>2.8345000000000002</v>
      </c>
    </row>
    <row r="934" spans="5:32" x14ac:dyDescent="0.25">
      <c r="E934" s="2">
        <v>39533</v>
      </c>
      <c r="F934">
        <v>1.9727999999999999</v>
      </c>
      <c r="G934" s="2">
        <v>39576</v>
      </c>
      <c r="H934">
        <v>2.6015000000000001</v>
      </c>
      <c r="I934" s="2">
        <v>39574</v>
      </c>
      <c r="J934">
        <v>2.7090000000000001</v>
      </c>
      <c r="K934" s="2">
        <v>39573</v>
      </c>
      <c r="L934">
        <v>2.6953</v>
      </c>
      <c r="M934" s="2">
        <v>39574</v>
      </c>
      <c r="N934">
        <v>2.8149999999999999</v>
      </c>
      <c r="O934" s="2">
        <v>39575</v>
      </c>
      <c r="P934">
        <v>2.69</v>
      </c>
      <c r="Q934" s="2">
        <v>39575</v>
      </c>
      <c r="R934">
        <v>2.7010000000000001</v>
      </c>
      <c r="S934" s="2">
        <v>39574</v>
      </c>
      <c r="T934">
        <v>2.81</v>
      </c>
      <c r="U934" s="2">
        <v>39573</v>
      </c>
      <c r="V934">
        <v>2.8228</v>
      </c>
      <c r="W934" s="2">
        <v>39526</v>
      </c>
      <c r="X934">
        <v>2.7640000000000002</v>
      </c>
      <c r="Y934" s="2">
        <v>39573</v>
      </c>
      <c r="Z934">
        <v>2.8776000000000002</v>
      </c>
      <c r="AA934" s="2">
        <v>39575</v>
      </c>
      <c r="AB934">
        <v>2.7730000000000001</v>
      </c>
      <c r="AC934" s="2">
        <v>39577</v>
      </c>
      <c r="AD934">
        <v>2.8134999999999999</v>
      </c>
      <c r="AE934" s="2">
        <v>39580</v>
      </c>
      <c r="AF934">
        <v>2.8405</v>
      </c>
    </row>
    <row r="935" spans="5:32" x14ac:dyDescent="0.25">
      <c r="E935" s="2">
        <v>39534</v>
      </c>
      <c r="F935">
        <v>2.3081</v>
      </c>
      <c r="G935" s="2">
        <v>39577</v>
      </c>
      <c r="H935">
        <v>2.6585000000000001</v>
      </c>
      <c r="I935" s="2">
        <v>39575</v>
      </c>
      <c r="J935">
        <v>2.6034999999999999</v>
      </c>
      <c r="K935" s="2">
        <v>39574</v>
      </c>
      <c r="L935">
        <v>2.7524999999999999</v>
      </c>
      <c r="M935" s="2">
        <v>39575</v>
      </c>
      <c r="N935">
        <v>2.7164999999999999</v>
      </c>
      <c r="O935" s="2">
        <v>39576</v>
      </c>
      <c r="P935">
        <v>2.673</v>
      </c>
      <c r="Q935" s="2">
        <v>39576</v>
      </c>
      <c r="R935">
        <v>2.6829999999999998</v>
      </c>
      <c r="S935" s="2">
        <v>39575</v>
      </c>
      <c r="T935">
        <v>2.7130000000000001</v>
      </c>
      <c r="U935" s="2">
        <v>39574</v>
      </c>
      <c r="V935">
        <v>2.8304999999999998</v>
      </c>
      <c r="W935" s="2">
        <v>39527</v>
      </c>
      <c r="X935">
        <v>2.8496999999999999</v>
      </c>
      <c r="Y935" s="2">
        <v>39574</v>
      </c>
      <c r="Z935">
        <v>2.8605</v>
      </c>
      <c r="AA935" s="2">
        <v>39576</v>
      </c>
      <c r="AB935">
        <v>2.7675000000000001</v>
      </c>
      <c r="AC935" s="2">
        <v>39580</v>
      </c>
      <c r="AD935">
        <v>2.8245</v>
      </c>
      <c r="AE935" s="2">
        <v>39581</v>
      </c>
      <c r="AF935">
        <v>2.8650000000000002</v>
      </c>
    </row>
    <row r="936" spans="5:32" x14ac:dyDescent="0.25">
      <c r="E936" s="2">
        <v>39535</v>
      </c>
      <c r="F936">
        <v>2.2589000000000001</v>
      </c>
      <c r="G936" s="2">
        <v>39580</v>
      </c>
      <c r="H936">
        <v>2.6640000000000001</v>
      </c>
      <c r="I936" s="2">
        <v>39576</v>
      </c>
      <c r="J936">
        <v>2.6310000000000002</v>
      </c>
      <c r="K936" s="2">
        <v>39575</v>
      </c>
      <c r="L936">
        <v>2.6850000000000001</v>
      </c>
      <c r="M936" s="2">
        <v>39576</v>
      </c>
      <c r="N936">
        <v>2.6859999999999999</v>
      </c>
      <c r="O936" s="2">
        <v>39577</v>
      </c>
      <c r="P936">
        <v>2.7484999999999999</v>
      </c>
      <c r="Q936" s="2">
        <v>39577</v>
      </c>
      <c r="R936">
        <v>2.7584999999999997</v>
      </c>
      <c r="S936" s="2">
        <v>39576</v>
      </c>
      <c r="T936">
        <v>2.7</v>
      </c>
      <c r="U936" s="2">
        <v>39575</v>
      </c>
      <c r="V936">
        <v>2.7284999999999999</v>
      </c>
      <c r="W936" s="2">
        <v>39528</v>
      </c>
      <c r="X936">
        <v>2.8496999999999999</v>
      </c>
      <c r="Y936" s="2">
        <v>39575</v>
      </c>
      <c r="Z936">
        <v>2.7589999999999999</v>
      </c>
      <c r="AA936" s="2">
        <v>39577</v>
      </c>
      <c r="AB936">
        <v>2.8094999999999999</v>
      </c>
      <c r="AC936" s="2">
        <v>39581</v>
      </c>
      <c r="AD936">
        <v>2.8529999999999998</v>
      </c>
      <c r="AE936" s="2">
        <v>39582</v>
      </c>
      <c r="AF936">
        <v>2.875</v>
      </c>
    </row>
    <row r="937" spans="5:32" x14ac:dyDescent="0.25">
      <c r="E937" s="2">
        <v>39538</v>
      </c>
      <c r="F937">
        <v>2.2875000000000001</v>
      </c>
      <c r="G937" s="2">
        <v>39581</v>
      </c>
      <c r="H937">
        <v>2.6459999999999999</v>
      </c>
      <c r="I937" s="2">
        <v>39577</v>
      </c>
      <c r="J937">
        <v>2.7115</v>
      </c>
      <c r="K937" s="2">
        <v>39576</v>
      </c>
      <c r="L937">
        <v>2.64</v>
      </c>
      <c r="M937" s="2">
        <v>39577</v>
      </c>
      <c r="N937">
        <v>2.7469999999999999</v>
      </c>
      <c r="O937" s="2">
        <v>39580</v>
      </c>
      <c r="P937">
        <v>2.7744999999999997</v>
      </c>
      <c r="Q937" s="2">
        <v>39580</v>
      </c>
      <c r="R937">
        <v>2.7824999999999998</v>
      </c>
      <c r="S937" s="2">
        <v>39577</v>
      </c>
      <c r="T937">
        <v>2.7709999999999999</v>
      </c>
      <c r="U937" s="2">
        <v>39576</v>
      </c>
      <c r="V937">
        <v>2.7229999999999999</v>
      </c>
      <c r="W937" s="2">
        <v>39531</v>
      </c>
      <c r="X937">
        <v>2.8361999999999998</v>
      </c>
      <c r="Y937" s="2">
        <v>39576</v>
      </c>
      <c r="Z937">
        <v>2.7204999999999999</v>
      </c>
      <c r="AA937" s="2">
        <v>39580</v>
      </c>
      <c r="AB937">
        <v>2.8140000000000001</v>
      </c>
      <c r="AC937" s="2">
        <v>39582</v>
      </c>
      <c r="AD937">
        <v>2.8719999999999999</v>
      </c>
      <c r="AE937" s="2">
        <v>39583</v>
      </c>
      <c r="AF937">
        <v>2.8574999999999999</v>
      </c>
    </row>
    <row r="938" spans="5:32" x14ac:dyDescent="0.25">
      <c r="E938" s="2">
        <v>39539</v>
      </c>
      <c r="F938">
        <v>2.3313999999999999</v>
      </c>
      <c r="G938" s="2">
        <v>39582</v>
      </c>
      <c r="H938">
        <v>2.7225000000000001</v>
      </c>
      <c r="I938" s="2">
        <v>39580</v>
      </c>
      <c r="J938">
        <v>2.7130000000000001</v>
      </c>
      <c r="K938" s="2">
        <v>39577</v>
      </c>
      <c r="L938">
        <v>2.7244999999999999</v>
      </c>
      <c r="M938" s="2">
        <v>39580</v>
      </c>
      <c r="N938">
        <v>2.7450000000000001</v>
      </c>
      <c r="O938" s="2">
        <v>39581</v>
      </c>
      <c r="P938">
        <v>2.7805</v>
      </c>
      <c r="Q938" s="2">
        <v>39581</v>
      </c>
      <c r="R938">
        <v>2.7880000000000003</v>
      </c>
      <c r="S938" s="2">
        <v>39580</v>
      </c>
      <c r="T938">
        <v>2.7949999999999999</v>
      </c>
      <c r="U938" s="2">
        <v>39577</v>
      </c>
      <c r="V938">
        <v>2.7894999999999999</v>
      </c>
      <c r="W938" s="2">
        <v>39532</v>
      </c>
      <c r="X938">
        <v>2.7</v>
      </c>
      <c r="Y938" s="2">
        <v>39577</v>
      </c>
      <c r="Z938">
        <v>2.8069999999999999</v>
      </c>
      <c r="AA938" s="2">
        <v>39581</v>
      </c>
      <c r="AB938">
        <v>2.8494999999999999</v>
      </c>
      <c r="AC938" s="2">
        <v>39583</v>
      </c>
      <c r="AD938">
        <v>2.8580000000000001</v>
      </c>
      <c r="AE938" s="2">
        <v>39584</v>
      </c>
      <c r="AF938">
        <v>2.9335</v>
      </c>
    </row>
    <row r="939" spans="5:32" x14ac:dyDescent="0.25">
      <c r="E939" s="2">
        <v>39540</v>
      </c>
      <c r="F939">
        <v>2.2932000000000001</v>
      </c>
      <c r="G939" s="2">
        <v>39583</v>
      </c>
      <c r="H939">
        <v>2.6909999999999998</v>
      </c>
      <c r="I939" s="2">
        <v>39581</v>
      </c>
      <c r="J939">
        <v>2.7080000000000002</v>
      </c>
      <c r="K939" s="2">
        <v>39580</v>
      </c>
      <c r="L939">
        <v>2.714</v>
      </c>
      <c r="M939" s="2">
        <v>39581</v>
      </c>
      <c r="N939">
        <v>2.7595000000000001</v>
      </c>
      <c r="O939" s="2">
        <v>39582</v>
      </c>
      <c r="P939">
        <v>2.8</v>
      </c>
      <c r="Q939" s="2">
        <v>39582</v>
      </c>
      <c r="R939">
        <v>2.7839999999999998</v>
      </c>
      <c r="S939" s="2">
        <v>39581</v>
      </c>
      <c r="T939">
        <v>2.8025000000000002</v>
      </c>
      <c r="U939" s="2">
        <v>39580</v>
      </c>
      <c r="V939">
        <v>2.7995000000000001</v>
      </c>
      <c r="W939" s="2">
        <v>39533</v>
      </c>
      <c r="X939">
        <v>2.7130000000000001</v>
      </c>
      <c r="Y939" s="2">
        <v>39580</v>
      </c>
      <c r="Z939">
        <v>2.8129999999999997</v>
      </c>
      <c r="AA939" s="2">
        <v>39582</v>
      </c>
      <c r="AB939">
        <v>2.8620000000000001</v>
      </c>
      <c r="AC939" s="2">
        <v>39584</v>
      </c>
      <c r="AD939">
        <v>2.9784999999999999</v>
      </c>
      <c r="AE939" s="2">
        <v>39587</v>
      </c>
      <c r="AF939">
        <v>2.8810000000000002</v>
      </c>
    </row>
    <row r="940" spans="5:32" x14ac:dyDescent="0.25">
      <c r="E940" s="2">
        <v>39541</v>
      </c>
      <c r="F940">
        <v>2.1962000000000002</v>
      </c>
      <c r="G940" s="2">
        <v>39584</v>
      </c>
      <c r="H940">
        <v>2.7995000000000001</v>
      </c>
      <c r="I940" s="2">
        <v>39582</v>
      </c>
      <c r="J940">
        <v>2.7484999999999999</v>
      </c>
      <c r="K940" s="2">
        <v>39581</v>
      </c>
      <c r="L940">
        <v>2.7199999999999998</v>
      </c>
      <c r="M940" s="2">
        <v>39582</v>
      </c>
      <c r="N940">
        <v>2.7845</v>
      </c>
      <c r="O940" s="2">
        <v>39583</v>
      </c>
      <c r="P940">
        <v>2.7069999999999999</v>
      </c>
      <c r="Q940" s="2">
        <v>39583</v>
      </c>
      <c r="R940">
        <v>2.7279999999999998</v>
      </c>
      <c r="S940" s="2">
        <v>39582</v>
      </c>
      <c r="T940">
        <v>2.8425000000000002</v>
      </c>
      <c r="U940" s="2">
        <v>39581</v>
      </c>
      <c r="V940">
        <v>2.8105000000000002</v>
      </c>
      <c r="W940" s="2">
        <v>39534</v>
      </c>
      <c r="X940">
        <v>2.7938999999999998</v>
      </c>
      <c r="Y940" s="2">
        <v>39581</v>
      </c>
      <c r="Z940">
        <v>2.8439999999999999</v>
      </c>
      <c r="AA940" s="2">
        <v>39583</v>
      </c>
      <c r="AB940">
        <v>2.8395000000000001</v>
      </c>
      <c r="AC940" s="2">
        <v>39587</v>
      </c>
      <c r="AD940">
        <v>2.88</v>
      </c>
      <c r="AE940" s="2">
        <v>39588</v>
      </c>
      <c r="AF940">
        <v>2.9074999999999998</v>
      </c>
    </row>
    <row r="941" spans="5:32" x14ac:dyDescent="0.25">
      <c r="E941" s="2">
        <v>39542</v>
      </c>
      <c r="F941">
        <v>2.2315</v>
      </c>
      <c r="G941" s="2">
        <v>39587</v>
      </c>
      <c r="H941">
        <v>2.7444999999999999</v>
      </c>
      <c r="I941" s="2">
        <v>39583</v>
      </c>
      <c r="J941">
        <v>2.7109999999999999</v>
      </c>
      <c r="K941" s="2">
        <v>39582</v>
      </c>
      <c r="L941">
        <v>2.7530000000000001</v>
      </c>
      <c r="M941" s="2">
        <v>39583</v>
      </c>
      <c r="N941">
        <v>2.7389999999999999</v>
      </c>
      <c r="O941" s="2">
        <v>39584</v>
      </c>
      <c r="P941">
        <v>2.8449999999999998</v>
      </c>
      <c r="Q941" s="2">
        <v>39584</v>
      </c>
      <c r="R941">
        <v>2.8734999999999999</v>
      </c>
      <c r="S941" s="2">
        <v>39583</v>
      </c>
      <c r="T941">
        <v>2.74</v>
      </c>
      <c r="U941" s="2">
        <v>39582</v>
      </c>
      <c r="V941">
        <v>2.8559999999999999</v>
      </c>
      <c r="W941" s="2">
        <v>39535</v>
      </c>
      <c r="X941">
        <v>2.7652000000000001</v>
      </c>
      <c r="Y941" s="2">
        <v>39582</v>
      </c>
      <c r="Z941">
        <v>2.8580000000000001</v>
      </c>
      <c r="AA941" s="2">
        <v>39584</v>
      </c>
      <c r="AB941">
        <v>2.9335</v>
      </c>
      <c r="AC941" s="2">
        <v>39588</v>
      </c>
      <c r="AD941">
        <v>2.9060000000000001</v>
      </c>
      <c r="AE941" s="2">
        <v>39589</v>
      </c>
      <c r="AF941">
        <v>2.9275000000000002</v>
      </c>
    </row>
    <row r="942" spans="5:32" x14ac:dyDescent="0.25">
      <c r="E942" s="2">
        <v>39545</v>
      </c>
      <c r="F942">
        <v>2.3464</v>
      </c>
      <c r="G942" s="2">
        <v>39588</v>
      </c>
      <c r="H942">
        <v>2.9119999999999999</v>
      </c>
      <c r="I942" s="2">
        <v>39584</v>
      </c>
      <c r="J942">
        <v>2.8260000000000001</v>
      </c>
      <c r="K942" s="2">
        <v>39583</v>
      </c>
      <c r="L942">
        <v>2.6935000000000002</v>
      </c>
      <c r="M942" s="2">
        <v>39584</v>
      </c>
      <c r="N942">
        <v>2.84</v>
      </c>
      <c r="O942" s="2">
        <v>39587</v>
      </c>
      <c r="P942">
        <v>2.8129999999999997</v>
      </c>
      <c r="Q942" s="2">
        <v>39587</v>
      </c>
      <c r="R942">
        <v>2.8224999999999998</v>
      </c>
      <c r="S942" s="2">
        <v>39584</v>
      </c>
      <c r="T942">
        <v>2.88</v>
      </c>
      <c r="U942" s="2">
        <v>39583</v>
      </c>
      <c r="V942">
        <v>2.8050000000000002</v>
      </c>
      <c r="W942" s="2">
        <v>39538</v>
      </c>
      <c r="X942">
        <v>2.778</v>
      </c>
      <c r="Y942" s="2">
        <v>39583</v>
      </c>
      <c r="Z942">
        <v>2.7759999999999998</v>
      </c>
      <c r="AA942" s="2">
        <v>39587</v>
      </c>
      <c r="AB942">
        <v>2.8784999999999998</v>
      </c>
      <c r="AC942" s="2">
        <v>39589</v>
      </c>
      <c r="AD942">
        <v>2.9275000000000002</v>
      </c>
      <c r="AE942" s="2">
        <v>39590</v>
      </c>
      <c r="AF942">
        <v>2.9515000000000002</v>
      </c>
    </row>
    <row r="943" spans="5:32" x14ac:dyDescent="0.25">
      <c r="E943" s="2">
        <v>39546</v>
      </c>
      <c r="F943">
        <v>2.3656999999999999</v>
      </c>
      <c r="G943" s="2">
        <v>39589</v>
      </c>
      <c r="H943">
        <v>2.9319999999999999</v>
      </c>
      <c r="I943" s="2">
        <v>39587</v>
      </c>
      <c r="J943">
        <v>2.7715000000000001</v>
      </c>
      <c r="K943" s="2">
        <v>39584</v>
      </c>
      <c r="L943">
        <v>2.8380000000000001</v>
      </c>
      <c r="M943" s="2">
        <v>39587</v>
      </c>
      <c r="N943">
        <v>2.8109999999999999</v>
      </c>
      <c r="O943" s="2">
        <v>39588</v>
      </c>
      <c r="P943">
        <v>2.8345000000000002</v>
      </c>
      <c r="Q943" s="2">
        <v>39588</v>
      </c>
      <c r="R943">
        <v>2.8445</v>
      </c>
      <c r="S943" s="2">
        <v>39587</v>
      </c>
      <c r="T943">
        <v>2.8365</v>
      </c>
      <c r="U943" s="2">
        <v>39584</v>
      </c>
      <c r="V943">
        <v>2.8994999999999997</v>
      </c>
      <c r="W943" s="2">
        <v>39539</v>
      </c>
      <c r="X943">
        <v>2.8111000000000002</v>
      </c>
      <c r="Y943" s="2">
        <v>39584</v>
      </c>
      <c r="Z943">
        <v>2.91</v>
      </c>
      <c r="AA943" s="2">
        <v>39588</v>
      </c>
      <c r="AB943">
        <v>2.9024999999999999</v>
      </c>
      <c r="AC943" s="2">
        <v>39590</v>
      </c>
      <c r="AD943">
        <v>2.9689999999999999</v>
      </c>
      <c r="AE943" s="2">
        <v>39591</v>
      </c>
      <c r="AF943">
        <v>2.9660000000000002</v>
      </c>
    </row>
    <row r="944" spans="5:32" x14ac:dyDescent="0.25">
      <c r="E944" s="2">
        <v>39547</v>
      </c>
      <c r="F944">
        <v>2.3586999999999998</v>
      </c>
      <c r="G944" s="2">
        <v>39590</v>
      </c>
      <c r="H944">
        <v>2.9260000000000002</v>
      </c>
      <c r="I944" s="2">
        <v>39588</v>
      </c>
      <c r="J944">
        <v>2.8054999999999999</v>
      </c>
      <c r="K944" s="2">
        <v>39587</v>
      </c>
      <c r="L944">
        <v>2.7995000000000001</v>
      </c>
      <c r="M944" s="2">
        <v>39588</v>
      </c>
      <c r="N944">
        <v>2.847</v>
      </c>
      <c r="O944" s="2">
        <v>39589</v>
      </c>
      <c r="P944">
        <v>2.895</v>
      </c>
      <c r="Q944" s="2">
        <v>39589</v>
      </c>
      <c r="R944">
        <v>2.887</v>
      </c>
      <c r="S944" s="2">
        <v>39588</v>
      </c>
      <c r="T944">
        <v>2.8525</v>
      </c>
      <c r="U944" s="2">
        <v>39587</v>
      </c>
      <c r="V944">
        <v>2.8559999999999999</v>
      </c>
      <c r="W944" s="2">
        <v>39540</v>
      </c>
      <c r="X944">
        <v>2.7824</v>
      </c>
      <c r="Y944" s="2">
        <v>39587</v>
      </c>
      <c r="Z944">
        <v>2.8645</v>
      </c>
      <c r="AA944" s="2">
        <v>39589</v>
      </c>
      <c r="AB944">
        <v>2.9285000000000001</v>
      </c>
      <c r="AC944" s="2">
        <v>39591</v>
      </c>
      <c r="AD944">
        <v>2.9820000000000002</v>
      </c>
      <c r="AE944" s="2">
        <v>39594</v>
      </c>
      <c r="AF944">
        <v>2.915</v>
      </c>
    </row>
    <row r="945" spans="5:32" x14ac:dyDescent="0.25">
      <c r="E945" s="2">
        <v>39548</v>
      </c>
      <c r="F945">
        <v>2.4070999999999998</v>
      </c>
      <c r="G945" s="2">
        <v>39591</v>
      </c>
      <c r="H945">
        <v>2.8289999999999997</v>
      </c>
      <c r="I945" s="2">
        <v>39589</v>
      </c>
      <c r="J945">
        <v>2.8885000000000001</v>
      </c>
      <c r="K945" s="2">
        <v>39588</v>
      </c>
      <c r="L945">
        <v>2.8355000000000001</v>
      </c>
      <c r="M945" s="2">
        <v>39589</v>
      </c>
      <c r="N945">
        <v>2.9015</v>
      </c>
      <c r="O945" s="2">
        <v>39590</v>
      </c>
      <c r="P945">
        <v>2.9039999999999999</v>
      </c>
      <c r="Q945" s="2">
        <v>39590</v>
      </c>
      <c r="R945">
        <v>2.871</v>
      </c>
      <c r="S945" s="2">
        <v>39589</v>
      </c>
      <c r="T945">
        <v>2.9290000000000003</v>
      </c>
      <c r="U945" s="2">
        <v>39588</v>
      </c>
      <c r="V945">
        <v>2.8745000000000003</v>
      </c>
      <c r="W945" s="2">
        <v>39541</v>
      </c>
      <c r="X945">
        <v>2.7675000000000001</v>
      </c>
      <c r="Y945" s="2">
        <v>39588</v>
      </c>
      <c r="Z945">
        <v>2.883</v>
      </c>
      <c r="AA945" s="2">
        <v>39590</v>
      </c>
      <c r="AB945">
        <v>2.94</v>
      </c>
      <c r="AC945" s="2">
        <v>39594</v>
      </c>
      <c r="AD945">
        <v>2.9020000000000001</v>
      </c>
      <c r="AE945" s="2">
        <v>39595</v>
      </c>
      <c r="AF945">
        <v>2.9255</v>
      </c>
    </row>
    <row r="946" spans="5:32" x14ac:dyDescent="0.25">
      <c r="E946" s="2">
        <v>39549</v>
      </c>
      <c r="F946">
        <v>2.3098999999999998</v>
      </c>
      <c r="G946" s="2">
        <v>39594</v>
      </c>
      <c r="H946">
        <v>2.8159999999999998</v>
      </c>
      <c r="I946" s="2">
        <v>39590</v>
      </c>
      <c r="J946">
        <v>2.887</v>
      </c>
      <c r="K946" s="2">
        <v>39589</v>
      </c>
      <c r="L946">
        <v>2.8875000000000002</v>
      </c>
      <c r="M946" s="2">
        <v>39590</v>
      </c>
      <c r="N946">
        <v>2.94</v>
      </c>
      <c r="O946" s="2">
        <v>39591</v>
      </c>
      <c r="P946">
        <v>2.8810000000000002</v>
      </c>
      <c r="Q946" s="2">
        <v>39591</v>
      </c>
      <c r="R946">
        <v>2.879</v>
      </c>
      <c r="S946" s="2">
        <v>39590</v>
      </c>
      <c r="T946">
        <v>2.9009999999999998</v>
      </c>
      <c r="U946" s="2">
        <v>39589</v>
      </c>
      <c r="V946">
        <v>2.9180000000000001</v>
      </c>
      <c r="W946" s="2">
        <v>39542</v>
      </c>
      <c r="X946">
        <v>2.6954000000000002</v>
      </c>
      <c r="Y946" s="2">
        <v>39589</v>
      </c>
      <c r="Z946">
        <v>2.9224999999999999</v>
      </c>
      <c r="AA946" s="2">
        <v>39591</v>
      </c>
      <c r="AB946">
        <v>2.9529999999999998</v>
      </c>
      <c r="AC946" s="2">
        <v>39595</v>
      </c>
      <c r="AD946">
        <v>2.9169999999999998</v>
      </c>
      <c r="AE946" s="2">
        <v>39596</v>
      </c>
      <c r="AF946">
        <v>2.8940000000000001</v>
      </c>
    </row>
    <row r="947" spans="5:32" x14ac:dyDescent="0.25">
      <c r="E947" s="2">
        <v>39552</v>
      </c>
      <c r="F947">
        <v>2.3839999999999999</v>
      </c>
      <c r="G947" s="2">
        <v>39595</v>
      </c>
      <c r="H947">
        <v>2.847</v>
      </c>
      <c r="I947" s="2">
        <v>39591</v>
      </c>
      <c r="J947">
        <v>2.8460000000000001</v>
      </c>
      <c r="K947" s="2">
        <v>39590</v>
      </c>
      <c r="L947">
        <v>2.8774999999999999</v>
      </c>
      <c r="M947" s="2">
        <v>39591</v>
      </c>
      <c r="N947">
        <v>2.8860000000000001</v>
      </c>
      <c r="O947" s="2">
        <v>39594</v>
      </c>
      <c r="P947">
        <v>2.8919999999999999</v>
      </c>
      <c r="Q947" s="2">
        <v>39594</v>
      </c>
      <c r="R947">
        <v>2.8810000000000002</v>
      </c>
      <c r="S947" s="2">
        <v>39591</v>
      </c>
      <c r="T947">
        <v>2.8890000000000002</v>
      </c>
      <c r="U947" s="2">
        <v>39590</v>
      </c>
      <c r="V947">
        <v>2.9135</v>
      </c>
      <c r="W947" s="2">
        <v>39545</v>
      </c>
      <c r="X947">
        <v>2.6964000000000001</v>
      </c>
      <c r="Y947" s="2">
        <v>39590</v>
      </c>
      <c r="Z947">
        <v>2.923</v>
      </c>
      <c r="AA947" s="2">
        <v>39594</v>
      </c>
      <c r="AB947">
        <v>2.92</v>
      </c>
      <c r="AC947" s="2">
        <v>39596</v>
      </c>
      <c r="AD947">
        <v>2.8769999999999998</v>
      </c>
      <c r="AE947" s="2">
        <v>39597</v>
      </c>
      <c r="AF947">
        <v>2.9119999999999999</v>
      </c>
    </row>
    <row r="948" spans="5:32" x14ac:dyDescent="0.25">
      <c r="E948" s="2">
        <v>39553</v>
      </c>
      <c r="F948">
        <v>2.4805000000000001</v>
      </c>
      <c r="G948" s="2">
        <v>39596</v>
      </c>
      <c r="H948">
        <v>2.74</v>
      </c>
      <c r="I948" s="2">
        <v>39594</v>
      </c>
      <c r="J948">
        <v>2.8359999999999999</v>
      </c>
      <c r="K948" s="2">
        <v>39591</v>
      </c>
      <c r="L948">
        <v>2.8365</v>
      </c>
      <c r="M948" s="2">
        <v>39594</v>
      </c>
      <c r="N948">
        <v>2.85</v>
      </c>
      <c r="O948" s="2">
        <v>39595</v>
      </c>
      <c r="P948">
        <v>2.8820000000000001</v>
      </c>
      <c r="Q948" s="2">
        <v>39595</v>
      </c>
      <c r="R948">
        <v>2.8784999999999998</v>
      </c>
      <c r="S948" s="2">
        <v>39594</v>
      </c>
      <c r="T948">
        <v>2.8914999999999997</v>
      </c>
      <c r="U948" s="2">
        <v>39591</v>
      </c>
      <c r="V948">
        <v>2.9089999999999998</v>
      </c>
      <c r="W948" s="2">
        <v>39546</v>
      </c>
      <c r="X948">
        <v>2.7610000000000001</v>
      </c>
      <c r="Y948" s="2">
        <v>39591</v>
      </c>
      <c r="Z948">
        <v>2.9424999999999999</v>
      </c>
      <c r="AA948" s="2">
        <v>39595</v>
      </c>
      <c r="AB948">
        <v>2.9295</v>
      </c>
      <c r="AC948" s="2">
        <v>39597</v>
      </c>
      <c r="AD948">
        <v>2.9024999999999999</v>
      </c>
      <c r="AE948" s="2">
        <v>39598</v>
      </c>
      <c r="AF948">
        <v>2.9130000000000003</v>
      </c>
    </row>
    <row r="949" spans="5:32" x14ac:dyDescent="0.25">
      <c r="E949" s="2">
        <v>39554</v>
      </c>
      <c r="F949">
        <v>2.5055000000000001</v>
      </c>
      <c r="G949" s="2">
        <v>39597</v>
      </c>
      <c r="H949">
        <v>2.8665000000000003</v>
      </c>
      <c r="I949" s="2">
        <v>39595</v>
      </c>
      <c r="J949">
        <v>2.8515000000000001</v>
      </c>
      <c r="K949" s="2">
        <v>39594</v>
      </c>
      <c r="L949">
        <v>2.823</v>
      </c>
      <c r="M949" s="2">
        <v>39595</v>
      </c>
      <c r="N949">
        <v>2.8534999999999999</v>
      </c>
      <c r="O949" s="2">
        <v>39596</v>
      </c>
      <c r="P949">
        <v>2.8774999999999999</v>
      </c>
      <c r="Q949" s="2">
        <v>39596</v>
      </c>
      <c r="R949">
        <v>2.8529999999999998</v>
      </c>
      <c r="S949" s="2">
        <v>39595</v>
      </c>
      <c r="T949">
        <v>2.887</v>
      </c>
      <c r="U949" s="2">
        <v>39594</v>
      </c>
      <c r="V949">
        <v>2.9005000000000001</v>
      </c>
      <c r="W949" s="2">
        <v>39547</v>
      </c>
      <c r="X949">
        <v>2.7406000000000001</v>
      </c>
      <c r="Y949" s="2">
        <v>39594</v>
      </c>
      <c r="Z949">
        <v>2.9195000000000002</v>
      </c>
      <c r="AA949" s="2">
        <v>39596</v>
      </c>
      <c r="AB949">
        <v>2.8820000000000001</v>
      </c>
      <c r="AC949" s="2">
        <v>39598</v>
      </c>
      <c r="AD949">
        <v>2.9350000000000001</v>
      </c>
      <c r="AE949" s="2">
        <v>39601</v>
      </c>
      <c r="AF949">
        <v>2.8914999999999997</v>
      </c>
    </row>
    <row r="950" spans="5:32" x14ac:dyDescent="0.25">
      <c r="E950" s="2">
        <v>39555</v>
      </c>
      <c r="F950">
        <v>2.6029999999999998</v>
      </c>
      <c r="G950" s="2">
        <v>39598</v>
      </c>
      <c r="H950">
        <v>2.8534999999999999</v>
      </c>
      <c r="I950" s="2">
        <v>39596</v>
      </c>
      <c r="J950">
        <v>2.7800000000000002</v>
      </c>
      <c r="K950" s="2">
        <v>39595</v>
      </c>
      <c r="L950">
        <v>2.8304999999999998</v>
      </c>
      <c r="M950" s="2">
        <v>39596</v>
      </c>
      <c r="N950">
        <v>2.871</v>
      </c>
      <c r="O950" s="2">
        <v>39597</v>
      </c>
      <c r="P950">
        <v>2.8919999999999999</v>
      </c>
      <c r="Q950" s="2">
        <v>39597</v>
      </c>
      <c r="R950">
        <v>2.9009999999999998</v>
      </c>
      <c r="S950" s="2">
        <v>39596</v>
      </c>
      <c r="T950">
        <v>2.8580000000000001</v>
      </c>
      <c r="U950" s="2">
        <v>39595</v>
      </c>
      <c r="V950">
        <v>2.9144999999999999</v>
      </c>
      <c r="W950" s="2">
        <v>39548</v>
      </c>
      <c r="X950">
        <v>2.7467000000000001</v>
      </c>
      <c r="Y950" s="2">
        <v>39595</v>
      </c>
      <c r="Z950">
        <v>2.9165000000000001</v>
      </c>
      <c r="AA950" s="2">
        <v>39597</v>
      </c>
      <c r="AB950">
        <v>2.8795000000000002</v>
      </c>
      <c r="AC950" s="2">
        <v>39601</v>
      </c>
      <c r="AD950">
        <v>2.8959999999999999</v>
      </c>
      <c r="AE950" s="2">
        <v>39602</v>
      </c>
      <c r="AF950">
        <v>2.8140000000000001</v>
      </c>
    </row>
    <row r="951" spans="5:32" x14ac:dyDescent="0.25">
      <c r="E951" s="2">
        <v>39556</v>
      </c>
      <c r="F951">
        <v>2.625</v>
      </c>
      <c r="G951" s="2">
        <v>39601</v>
      </c>
      <c r="H951">
        <v>2.76</v>
      </c>
      <c r="I951" s="2">
        <v>39597</v>
      </c>
      <c r="J951">
        <v>2.847</v>
      </c>
      <c r="K951" s="2">
        <v>39596</v>
      </c>
      <c r="L951">
        <v>2.8239999999999998</v>
      </c>
      <c r="M951" s="2">
        <v>39597</v>
      </c>
      <c r="N951">
        <v>2.9064999999999999</v>
      </c>
      <c r="O951" s="2">
        <v>39598</v>
      </c>
      <c r="P951">
        <v>2.8955000000000002</v>
      </c>
      <c r="Q951" s="2">
        <v>39598</v>
      </c>
      <c r="R951">
        <v>2.9005000000000001</v>
      </c>
      <c r="S951" s="2">
        <v>39597</v>
      </c>
      <c r="T951">
        <v>2.8919999999999999</v>
      </c>
      <c r="U951" s="2">
        <v>39596</v>
      </c>
      <c r="V951">
        <v>2.8845000000000001</v>
      </c>
      <c r="W951" s="2">
        <v>39549</v>
      </c>
      <c r="X951">
        <v>2.7556000000000003</v>
      </c>
      <c r="Y951" s="2">
        <v>39596</v>
      </c>
      <c r="Z951">
        <v>2.8944999999999999</v>
      </c>
      <c r="AA951" s="2">
        <v>39598</v>
      </c>
      <c r="AB951">
        <v>2.931</v>
      </c>
      <c r="AC951" s="2">
        <v>39602</v>
      </c>
      <c r="AD951">
        <v>2.8149999999999999</v>
      </c>
      <c r="AE951" s="2">
        <v>39603</v>
      </c>
      <c r="AF951">
        <v>2.8914999999999997</v>
      </c>
    </row>
    <row r="952" spans="5:32" x14ac:dyDescent="0.25">
      <c r="E952" s="2">
        <v>39559</v>
      </c>
      <c r="F952">
        <v>2.6440000000000001</v>
      </c>
      <c r="G952" s="2">
        <v>39602</v>
      </c>
      <c r="H952">
        <v>2.9039999999999999</v>
      </c>
      <c r="I952" s="2">
        <v>39598</v>
      </c>
      <c r="J952">
        <v>2.8330000000000002</v>
      </c>
      <c r="K952" s="2">
        <v>39597</v>
      </c>
      <c r="L952">
        <v>2.8685</v>
      </c>
      <c r="M952" s="2">
        <v>39598</v>
      </c>
      <c r="N952">
        <v>2.9055</v>
      </c>
      <c r="O952" s="2">
        <v>39601</v>
      </c>
      <c r="P952">
        <v>2.8679999999999999</v>
      </c>
      <c r="Q952" s="2">
        <v>39601</v>
      </c>
      <c r="R952">
        <v>2.86</v>
      </c>
      <c r="S952" s="2">
        <v>39598</v>
      </c>
      <c r="T952">
        <v>2.9154999999999998</v>
      </c>
      <c r="U952" s="2">
        <v>39597</v>
      </c>
      <c r="V952">
        <v>2.9089999999999998</v>
      </c>
      <c r="W952" s="2">
        <v>39552</v>
      </c>
      <c r="X952">
        <v>2.7746</v>
      </c>
      <c r="Y952" s="2">
        <v>39597</v>
      </c>
      <c r="Z952">
        <v>2.907</v>
      </c>
      <c r="AA952" s="2">
        <v>39601</v>
      </c>
      <c r="AB952">
        <v>2.89</v>
      </c>
      <c r="AC952" s="2">
        <v>39603</v>
      </c>
      <c r="AD952">
        <v>2.7875000000000001</v>
      </c>
      <c r="AE952" s="2">
        <v>39604</v>
      </c>
      <c r="AF952">
        <v>2.8134999999999999</v>
      </c>
    </row>
    <row r="953" spans="5:32" x14ac:dyDescent="0.25">
      <c r="E953" s="2">
        <v>39560</v>
      </c>
      <c r="F953">
        <v>2.6589999999999998</v>
      </c>
      <c r="G953" s="2">
        <v>39603</v>
      </c>
      <c r="H953">
        <v>2.9130000000000003</v>
      </c>
      <c r="I953" s="2">
        <v>39601</v>
      </c>
      <c r="J953">
        <v>2.8959999999999999</v>
      </c>
      <c r="K953" s="2">
        <v>39598</v>
      </c>
      <c r="L953">
        <v>2.8540000000000001</v>
      </c>
      <c r="M953" s="2">
        <v>39601</v>
      </c>
      <c r="N953">
        <v>2.8855</v>
      </c>
      <c r="O953" s="2">
        <v>39602</v>
      </c>
      <c r="P953">
        <v>2.8609999999999998</v>
      </c>
      <c r="Q953" s="2">
        <v>39602</v>
      </c>
      <c r="R953">
        <v>2.8155000000000001</v>
      </c>
      <c r="S953" s="2">
        <v>39601</v>
      </c>
      <c r="T953">
        <v>2.8805000000000001</v>
      </c>
      <c r="U953" s="2">
        <v>39598</v>
      </c>
      <c r="V953">
        <v>2.9435000000000002</v>
      </c>
      <c r="W953" s="2">
        <v>39553</v>
      </c>
      <c r="X953">
        <v>2.7984999999999998</v>
      </c>
      <c r="Y953" s="2">
        <v>39598</v>
      </c>
      <c r="Z953">
        <v>2.9420000000000002</v>
      </c>
      <c r="AA953" s="2">
        <v>39602</v>
      </c>
      <c r="AB953">
        <v>2.8125</v>
      </c>
      <c r="AC953" s="2">
        <v>39604</v>
      </c>
      <c r="AD953">
        <v>2.8449999999999998</v>
      </c>
      <c r="AE953" s="2">
        <v>39605</v>
      </c>
      <c r="AF953">
        <v>2.82</v>
      </c>
    </row>
    <row r="954" spans="5:32" x14ac:dyDescent="0.25">
      <c r="E954" s="2">
        <v>39561</v>
      </c>
      <c r="F954">
        <v>2.7664</v>
      </c>
      <c r="G954" s="2">
        <v>39604</v>
      </c>
      <c r="H954">
        <v>2.923</v>
      </c>
      <c r="I954" s="2">
        <v>39602</v>
      </c>
      <c r="J954">
        <v>2.9015</v>
      </c>
      <c r="K954" s="2">
        <v>39601</v>
      </c>
      <c r="L954">
        <v>2.8529999999999998</v>
      </c>
      <c r="M954" s="2">
        <v>39602</v>
      </c>
      <c r="N954">
        <v>2.8660000000000001</v>
      </c>
      <c r="O954" s="2">
        <v>39603</v>
      </c>
      <c r="P954">
        <v>2.85</v>
      </c>
      <c r="Q954" s="2">
        <v>39603</v>
      </c>
      <c r="R954">
        <v>2.8959999999999999</v>
      </c>
      <c r="S954" s="2">
        <v>39602</v>
      </c>
      <c r="T954">
        <v>2.8209999999999997</v>
      </c>
      <c r="U954" s="2">
        <v>39601</v>
      </c>
      <c r="V954">
        <v>2.9009999999999998</v>
      </c>
      <c r="W954" s="2">
        <v>39554</v>
      </c>
      <c r="X954">
        <v>2.7963</v>
      </c>
      <c r="Y954" s="2">
        <v>39601</v>
      </c>
      <c r="Z954">
        <v>2.911</v>
      </c>
      <c r="AA954" s="2">
        <v>39603</v>
      </c>
      <c r="AB954">
        <v>2.7930000000000001</v>
      </c>
      <c r="AC954" s="2">
        <v>39605</v>
      </c>
      <c r="AD954">
        <v>2.8209999999999997</v>
      </c>
      <c r="AE954" s="2">
        <v>39608</v>
      </c>
      <c r="AF954">
        <v>2.7805</v>
      </c>
    </row>
    <row r="955" spans="5:32" x14ac:dyDescent="0.25">
      <c r="E955" s="2">
        <v>39562</v>
      </c>
      <c r="F955">
        <v>2.4729000000000001</v>
      </c>
      <c r="G955" s="2">
        <v>39605</v>
      </c>
      <c r="H955">
        <v>3.0819999999999999</v>
      </c>
      <c r="I955" s="2">
        <v>39603</v>
      </c>
      <c r="J955">
        <v>2.85</v>
      </c>
      <c r="K955" s="2">
        <v>39602</v>
      </c>
      <c r="L955">
        <v>2.8824999999999998</v>
      </c>
      <c r="M955" s="2">
        <v>39603</v>
      </c>
      <c r="N955">
        <v>2.8580000000000001</v>
      </c>
      <c r="O955" s="2">
        <v>39604</v>
      </c>
      <c r="P955">
        <v>2.8805000000000001</v>
      </c>
      <c r="Q955" s="2">
        <v>39604</v>
      </c>
      <c r="R955">
        <v>2.8864999999999998</v>
      </c>
      <c r="S955" s="2">
        <v>39603</v>
      </c>
      <c r="T955">
        <v>2.8975</v>
      </c>
      <c r="U955" s="2">
        <v>39602</v>
      </c>
      <c r="V955">
        <v>2.8449999999999998</v>
      </c>
      <c r="W955" s="2">
        <v>39555</v>
      </c>
      <c r="X955">
        <v>2.8147000000000002</v>
      </c>
      <c r="Y955" s="2">
        <v>39602</v>
      </c>
      <c r="Z955">
        <v>2.8235000000000001</v>
      </c>
      <c r="AA955" s="2">
        <v>39604</v>
      </c>
      <c r="AB955">
        <v>2.8679999999999999</v>
      </c>
      <c r="AC955" s="2">
        <v>39608</v>
      </c>
      <c r="AD955">
        <v>2.7909999999999999</v>
      </c>
      <c r="AE955" s="2">
        <v>39609</v>
      </c>
      <c r="AF955">
        <v>2.8885000000000001</v>
      </c>
    </row>
    <row r="956" spans="5:32" x14ac:dyDescent="0.25">
      <c r="E956" s="2">
        <v>39563</v>
      </c>
      <c r="F956">
        <v>2.6248</v>
      </c>
      <c r="G956" s="2">
        <v>39608</v>
      </c>
      <c r="H956">
        <v>3.2210000000000001</v>
      </c>
      <c r="I956" s="2">
        <v>39604</v>
      </c>
      <c r="J956">
        <v>2.9245000000000001</v>
      </c>
      <c r="K956" s="2">
        <v>39603</v>
      </c>
      <c r="L956">
        <v>2.84</v>
      </c>
      <c r="M956" s="2">
        <v>39604</v>
      </c>
      <c r="N956">
        <v>2.8860000000000001</v>
      </c>
      <c r="O956" s="2">
        <v>39605</v>
      </c>
      <c r="P956">
        <v>2.9489999999999998</v>
      </c>
      <c r="Q956" s="2">
        <v>39605</v>
      </c>
      <c r="R956">
        <v>2.9060000000000001</v>
      </c>
      <c r="S956" s="2">
        <v>39604</v>
      </c>
      <c r="T956">
        <v>2.8940000000000001</v>
      </c>
      <c r="U956" s="2">
        <v>39603</v>
      </c>
      <c r="V956">
        <v>2.8994999999999997</v>
      </c>
      <c r="W956" s="2">
        <v>39556</v>
      </c>
      <c r="X956">
        <v>2.7176</v>
      </c>
      <c r="Y956" s="2">
        <v>39603</v>
      </c>
      <c r="Z956">
        <v>2.7865000000000002</v>
      </c>
      <c r="AA956" s="2">
        <v>39605</v>
      </c>
      <c r="AB956">
        <v>2.8624999999999998</v>
      </c>
      <c r="AC956" s="2">
        <v>39609</v>
      </c>
      <c r="AD956">
        <v>2.8895</v>
      </c>
      <c r="AE956" s="2">
        <v>39610</v>
      </c>
      <c r="AF956">
        <v>2.9089999999999998</v>
      </c>
    </row>
    <row r="957" spans="5:32" x14ac:dyDescent="0.25">
      <c r="E957" s="2">
        <v>39566</v>
      </c>
      <c r="F957">
        <v>2.61</v>
      </c>
      <c r="G957" s="2">
        <v>39609</v>
      </c>
      <c r="H957">
        <v>3.3045</v>
      </c>
      <c r="I957" s="2">
        <v>39605</v>
      </c>
      <c r="J957">
        <v>3.012</v>
      </c>
      <c r="K957" s="2">
        <v>39604</v>
      </c>
      <c r="L957">
        <v>2.9095</v>
      </c>
      <c r="M957" s="2">
        <v>39605</v>
      </c>
      <c r="N957">
        <v>2.9515000000000002</v>
      </c>
      <c r="O957" s="2">
        <v>39608</v>
      </c>
      <c r="P957">
        <v>2.94</v>
      </c>
      <c r="Q957" s="2">
        <v>39608</v>
      </c>
      <c r="R957">
        <v>2.9285000000000001</v>
      </c>
      <c r="S957" s="2">
        <v>39605</v>
      </c>
      <c r="T957">
        <v>2.9159999999999999</v>
      </c>
      <c r="U957" s="2">
        <v>39604</v>
      </c>
      <c r="V957">
        <v>2.9050000000000002</v>
      </c>
      <c r="W957" s="2">
        <v>39559</v>
      </c>
      <c r="X957">
        <v>2.7423000000000002</v>
      </c>
      <c r="Y957" s="2">
        <v>39604</v>
      </c>
      <c r="Z957">
        <v>2.8919999999999999</v>
      </c>
      <c r="AA957" s="2">
        <v>39608</v>
      </c>
      <c r="AB957">
        <v>2.8405</v>
      </c>
      <c r="AC957" s="2">
        <v>39610</v>
      </c>
      <c r="AD957">
        <v>2.9154999999999998</v>
      </c>
      <c r="AE957" s="2">
        <v>39611</v>
      </c>
      <c r="AF957">
        <v>2.8454999999999999</v>
      </c>
    </row>
    <row r="958" spans="5:32" x14ac:dyDescent="0.25">
      <c r="E958" s="2">
        <v>39567</v>
      </c>
      <c r="F958">
        <v>2.4859999999999998</v>
      </c>
      <c r="G958" s="2">
        <v>39610</v>
      </c>
      <c r="H958">
        <v>3.25</v>
      </c>
      <c r="I958" s="2">
        <v>39608</v>
      </c>
      <c r="J958">
        <v>3.1189999999999998</v>
      </c>
      <c r="K958" s="2">
        <v>39605</v>
      </c>
      <c r="L958">
        <v>2.9744999999999999</v>
      </c>
      <c r="M958" s="2">
        <v>39608</v>
      </c>
      <c r="N958">
        <v>2.964</v>
      </c>
      <c r="O958" s="2">
        <v>39609</v>
      </c>
      <c r="P958">
        <v>3.09</v>
      </c>
      <c r="Q958" s="2">
        <v>39609</v>
      </c>
      <c r="R958">
        <v>3.0565000000000002</v>
      </c>
      <c r="S958" s="2">
        <v>39608</v>
      </c>
      <c r="T958">
        <v>2.9275000000000002</v>
      </c>
      <c r="U958" s="2">
        <v>39605</v>
      </c>
      <c r="V958">
        <v>2.9224999999999999</v>
      </c>
      <c r="W958" s="2">
        <v>39560</v>
      </c>
      <c r="X958">
        <v>2.7959000000000001</v>
      </c>
      <c r="Y958" s="2">
        <v>39605</v>
      </c>
      <c r="Z958">
        <v>2.8970000000000002</v>
      </c>
      <c r="AA958" s="2">
        <v>39609</v>
      </c>
      <c r="AB958">
        <v>2.9455</v>
      </c>
      <c r="AC958" s="2">
        <v>39611</v>
      </c>
      <c r="AD958">
        <v>2.8180000000000001</v>
      </c>
      <c r="AE958" s="2">
        <v>39612</v>
      </c>
      <c r="AF958">
        <v>2.8864999999999998</v>
      </c>
    </row>
    <row r="959" spans="5:32" x14ac:dyDescent="0.25">
      <c r="E959" s="2">
        <v>39568</v>
      </c>
      <c r="F959">
        <v>2.4552</v>
      </c>
      <c r="G959" s="2">
        <v>39611</v>
      </c>
      <c r="H959">
        <v>3.351</v>
      </c>
      <c r="I959" s="2">
        <v>39609</v>
      </c>
      <c r="J959">
        <v>3.2730000000000001</v>
      </c>
      <c r="K959" s="2">
        <v>39608</v>
      </c>
      <c r="L959">
        <v>3.1404999999999998</v>
      </c>
      <c r="M959" s="2">
        <v>39609</v>
      </c>
      <c r="N959">
        <v>3.0950000000000002</v>
      </c>
      <c r="O959" s="2">
        <v>39610</v>
      </c>
      <c r="P959">
        <v>3.0960000000000001</v>
      </c>
      <c r="Q959" s="2">
        <v>39610</v>
      </c>
      <c r="R959">
        <v>3.0219999999999998</v>
      </c>
      <c r="S959" s="2">
        <v>39609</v>
      </c>
      <c r="T959">
        <v>3.0265</v>
      </c>
      <c r="U959" s="2">
        <v>39608</v>
      </c>
      <c r="V959">
        <v>2.9329999999999998</v>
      </c>
      <c r="W959" s="2">
        <v>39561</v>
      </c>
      <c r="X959">
        <v>2.7698999999999998</v>
      </c>
      <c r="Y959" s="2">
        <v>39608</v>
      </c>
      <c r="Z959">
        <v>2.8890000000000002</v>
      </c>
      <c r="AA959" s="2">
        <v>39610</v>
      </c>
      <c r="AB959">
        <v>2.9550000000000001</v>
      </c>
      <c r="AC959" s="2">
        <v>39612</v>
      </c>
      <c r="AD959">
        <v>2.903</v>
      </c>
      <c r="AE959" s="2">
        <v>39615</v>
      </c>
      <c r="AF959">
        <v>2.9005000000000001</v>
      </c>
    </row>
    <row r="960" spans="5:32" x14ac:dyDescent="0.25">
      <c r="E960" s="2">
        <v>39569</v>
      </c>
      <c r="F960">
        <v>2.4651999999999998</v>
      </c>
      <c r="G960" s="2">
        <v>39612</v>
      </c>
      <c r="H960">
        <v>3.2800000000000002</v>
      </c>
      <c r="I960" s="2">
        <v>39610</v>
      </c>
      <c r="J960">
        <v>3.2349999999999999</v>
      </c>
      <c r="K960" s="2">
        <v>39609</v>
      </c>
      <c r="L960">
        <v>3.2044999999999999</v>
      </c>
      <c r="M960" s="2">
        <v>39610</v>
      </c>
      <c r="N960">
        <v>3.1</v>
      </c>
      <c r="O960" s="2">
        <v>39611</v>
      </c>
      <c r="P960">
        <v>3.101</v>
      </c>
      <c r="Q960" s="2">
        <v>39611</v>
      </c>
      <c r="R960">
        <v>3.0129999999999999</v>
      </c>
      <c r="S960" s="2">
        <v>39610</v>
      </c>
      <c r="T960">
        <v>2.9980000000000002</v>
      </c>
      <c r="U960" s="2">
        <v>39609</v>
      </c>
      <c r="V960">
        <v>3.0209999999999999</v>
      </c>
      <c r="W960" s="2">
        <v>39562</v>
      </c>
      <c r="X960">
        <v>2.766</v>
      </c>
      <c r="Y960" s="2">
        <v>39609</v>
      </c>
      <c r="Z960">
        <v>2.9809999999999999</v>
      </c>
      <c r="AA960" s="2">
        <v>39611</v>
      </c>
      <c r="AB960">
        <v>2.9220000000000002</v>
      </c>
      <c r="AC960" s="2">
        <v>39615</v>
      </c>
      <c r="AD960">
        <v>2.9245000000000001</v>
      </c>
      <c r="AE960" s="2">
        <v>39616</v>
      </c>
      <c r="AF960">
        <v>2.9104999999999999</v>
      </c>
    </row>
    <row r="961" spans="5:32" x14ac:dyDescent="0.25">
      <c r="E961" s="2">
        <v>39570</v>
      </c>
      <c r="F961">
        <v>2.6459999999999999</v>
      </c>
      <c r="G961" s="2">
        <v>39615</v>
      </c>
      <c r="H961">
        <v>3.2669999999999999</v>
      </c>
      <c r="I961" s="2">
        <v>39611</v>
      </c>
      <c r="J961">
        <v>3.2925</v>
      </c>
      <c r="K961" s="2">
        <v>39610</v>
      </c>
      <c r="L961">
        <v>3.1695000000000002</v>
      </c>
      <c r="M961" s="2">
        <v>39611</v>
      </c>
      <c r="N961">
        <v>3.129</v>
      </c>
      <c r="O961" s="2">
        <v>39612</v>
      </c>
      <c r="P961">
        <v>3.1120000000000001</v>
      </c>
      <c r="Q961" s="2">
        <v>39612</v>
      </c>
      <c r="R961">
        <v>3.0804999999999998</v>
      </c>
      <c r="S961" s="2">
        <v>39611</v>
      </c>
      <c r="T961">
        <v>2.9580000000000002</v>
      </c>
      <c r="U961" s="2">
        <v>39610</v>
      </c>
      <c r="V961">
        <v>2.9965000000000002</v>
      </c>
      <c r="W961" s="2">
        <v>39563</v>
      </c>
      <c r="X961">
        <v>2.8120000000000003</v>
      </c>
      <c r="Y961" s="2">
        <v>39610</v>
      </c>
      <c r="Z961">
        <v>2.9784999999999999</v>
      </c>
      <c r="AA961" s="2">
        <v>39612</v>
      </c>
      <c r="AB961">
        <v>2.9590000000000001</v>
      </c>
      <c r="AC961" s="2">
        <v>39616</v>
      </c>
      <c r="AD961">
        <v>2.9295</v>
      </c>
      <c r="AE961" s="2">
        <v>39617</v>
      </c>
      <c r="AF961">
        <v>2.8975</v>
      </c>
    </row>
    <row r="962" spans="5:32" x14ac:dyDescent="0.25">
      <c r="E962" s="2">
        <v>39573</v>
      </c>
      <c r="F962">
        <v>2.7570999999999999</v>
      </c>
      <c r="G962" s="2">
        <v>39616</v>
      </c>
      <c r="H962">
        <v>3.1930000000000001</v>
      </c>
      <c r="I962" s="2">
        <v>39612</v>
      </c>
      <c r="J962">
        <v>3.19</v>
      </c>
      <c r="K962" s="2">
        <v>39611</v>
      </c>
      <c r="L962">
        <v>3.2309999999999999</v>
      </c>
      <c r="M962" s="2">
        <v>39612</v>
      </c>
      <c r="N962">
        <v>3.153</v>
      </c>
      <c r="O962" s="2">
        <v>39615</v>
      </c>
      <c r="P962">
        <v>3.08</v>
      </c>
      <c r="Q962" s="2">
        <v>39615</v>
      </c>
      <c r="R962">
        <v>3.0649999999999999</v>
      </c>
      <c r="S962" s="2">
        <v>39612</v>
      </c>
      <c r="T962">
        <v>3.0375000000000001</v>
      </c>
      <c r="U962" s="2">
        <v>39611</v>
      </c>
      <c r="V962">
        <v>2.9510000000000001</v>
      </c>
      <c r="W962" s="2">
        <v>39566</v>
      </c>
      <c r="X962">
        <v>2.7504999999999997</v>
      </c>
      <c r="Y962" s="2">
        <v>39611</v>
      </c>
      <c r="Z962">
        <v>2.9095</v>
      </c>
      <c r="AA962" s="2">
        <v>39615</v>
      </c>
      <c r="AB962">
        <v>2.9990000000000001</v>
      </c>
      <c r="AC962" s="2">
        <v>39617</v>
      </c>
      <c r="AD962">
        <v>2.9135</v>
      </c>
      <c r="AE962" s="2">
        <v>39618</v>
      </c>
      <c r="AF962">
        <v>2.8849999999999998</v>
      </c>
    </row>
    <row r="963" spans="5:32" x14ac:dyDescent="0.25">
      <c r="E963" s="2">
        <v>39574</v>
      </c>
      <c r="F963">
        <v>2.7749999999999999</v>
      </c>
      <c r="G963" s="2">
        <v>39617</v>
      </c>
      <c r="H963">
        <v>3.1349999999999998</v>
      </c>
      <c r="I963" s="2">
        <v>39615</v>
      </c>
      <c r="J963">
        <v>3.2330000000000001</v>
      </c>
      <c r="K963" s="2">
        <v>39612</v>
      </c>
      <c r="L963">
        <v>3.1619999999999999</v>
      </c>
      <c r="M963" s="2">
        <v>39615</v>
      </c>
      <c r="N963">
        <v>3.1230000000000002</v>
      </c>
      <c r="O963" s="2">
        <v>39616</v>
      </c>
      <c r="P963">
        <v>3.0554999999999999</v>
      </c>
      <c r="Q963" s="2">
        <v>39616</v>
      </c>
      <c r="R963">
        <v>3.0325000000000002</v>
      </c>
      <c r="S963" s="2">
        <v>39615</v>
      </c>
      <c r="T963">
        <v>3.0129999999999999</v>
      </c>
      <c r="U963" s="2">
        <v>39612</v>
      </c>
      <c r="V963">
        <v>3.0234999999999999</v>
      </c>
      <c r="W963" s="2">
        <v>39567</v>
      </c>
      <c r="X963">
        <v>2.7370000000000001</v>
      </c>
      <c r="Y963" s="2">
        <v>39612</v>
      </c>
      <c r="Z963">
        <v>2.9855</v>
      </c>
      <c r="AA963" s="2">
        <v>39616</v>
      </c>
      <c r="AB963">
        <v>2.9645000000000001</v>
      </c>
      <c r="AC963" s="2">
        <v>39618</v>
      </c>
      <c r="AD963">
        <v>2.8919999999999999</v>
      </c>
      <c r="AE963" s="2">
        <v>39619</v>
      </c>
      <c r="AF963">
        <v>2.86</v>
      </c>
    </row>
    <row r="964" spans="5:32" x14ac:dyDescent="0.25">
      <c r="E964" s="2">
        <v>39575</v>
      </c>
      <c r="F964">
        <v>2.6109999999999998</v>
      </c>
      <c r="G964" s="2">
        <v>39618</v>
      </c>
      <c r="H964">
        <v>3.1789999999999998</v>
      </c>
      <c r="I964" s="2">
        <v>39616</v>
      </c>
      <c r="J964">
        <v>3.1150000000000002</v>
      </c>
      <c r="K964" s="2">
        <v>39615</v>
      </c>
      <c r="L964">
        <v>3.13</v>
      </c>
      <c r="M964" s="2">
        <v>39616</v>
      </c>
      <c r="N964">
        <v>3.0880000000000001</v>
      </c>
      <c r="O964" s="2">
        <v>39617</v>
      </c>
      <c r="P964">
        <v>3.0375000000000001</v>
      </c>
      <c r="Q964" s="2">
        <v>39617</v>
      </c>
      <c r="R964">
        <v>2.9980000000000002</v>
      </c>
      <c r="S964" s="2">
        <v>39616</v>
      </c>
      <c r="T964">
        <v>2.9965000000000002</v>
      </c>
      <c r="U964" s="2">
        <v>39615</v>
      </c>
      <c r="V964">
        <v>3.0265</v>
      </c>
      <c r="W964" s="2">
        <v>39568</v>
      </c>
      <c r="X964">
        <v>2.6928999999999998</v>
      </c>
      <c r="Y964" s="2">
        <v>39615</v>
      </c>
      <c r="Z964">
        <v>2.9950000000000001</v>
      </c>
      <c r="AA964" s="2">
        <v>39617</v>
      </c>
      <c r="AB964">
        <v>2.9489999999999998</v>
      </c>
      <c r="AC964" s="2">
        <v>39619</v>
      </c>
      <c r="AD964">
        <v>2.8730000000000002</v>
      </c>
      <c r="AE964" s="2">
        <v>39622</v>
      </c>
      <c r="AF964">
        <v>2.895</v>
      </c>
    </row>
    <row r="965" spans="5:32" x14ac:dyDescent="0.25">
      <c r="E965" s="2">
        <v>39576</v>
      </c>
      <c r="F965">
        <v>2.6395</v>
      </c>
      <c r="G965" s="2">
        <v>39619</v>
      </c>
      <c r="H965">
        <v>3.25</v>
      </c>
      <c r="I965" s="2">
        <v>39617</v>
      </c>
      <c r="J965">
        <v>3.2605</v>
      </c>
      <c r="K965" s="2">
        <v>39616</v>
      </c>
      <c r="L965">
        <v>3.089</v>
      </c>
      <c r="M965" s="2">
        <v>39617</v>
      </c>
      <c r="N965">
        <v>3.0640000000000001</v>
      </c>
      <c r="O965" s="2">
        <v>39618</v>
      </c>
      <c r="P965">
        <v>3.0335000000000001</v>
      </c>
      <c r="Q965" s="2">
        <v>39618</v>
      </c>
      <c r="R965">
        <v>3.0194999999999999</v>
      </c>
      <c r="S965" s="2">
        <v>39617</v>
      </c>
      <c r="T965">
        <v>2.9529999999999998</v>
      </c>
      <c r="U965" s="2">
        <v>39616</v>
      </c>
      <c r="V965">
        <v>2.9714999999999998</v>
      </c>
      <c r="W965" s="2">
        <v>39569</v>
      </c>
      <c r="X965">
        <v>2.7355999999999998</v>
      </c>
      <c r="Y965" s="2">
        <v>39616</v>
      </c>
      <c r="Z965">
        <v>2.9584999999999999</v>
      </c>
      <c r="AA965" s="2">
        <v>39618</v>
      </c>
      <c r="AB965">
        <v>2.9379999999999997</v>
      </c>
      <c r="AC965" s="2">
        <v>39622</v>
      </c>
      <c r="AD965">
        <v>2.9060000000000001</v>
      </c>
      <c r="AE965" s="2">
        <v>39623</v>
      </c>
      <c r="AF965">
        <v>2.843</v>
      </c>
    </row>
    <row r="966" spans="5:32" x14ac:dyDescent="0.25">
      <c r="E966" s="2">
        <v>39577</v>
      </c>
      <c r="F966">
        <v>2.7330000000000001</v>
      </c>
      <c r="G966" s="2">
        <v>39622</v>
      </c>
      <c r="H966">
        <v>3.2309999999999999</v>
      </c>
      <c r="I966" s="2">
        <v>39618</v>
      </c>
      <c r="J966">
        <v>3.1110000000000002</v>
      </c>
      <c r="K966" s="2">
        <v>39617</v>
      </c>
      <c r="L966">
        <v>3.0070000000000001</v>
      </c>
      <c r="M966" s="2">
        <v>39618</v>
      </c>
      <c r="N966">
        <v>3.0514999999999999</v>
      </c>
      <c r="O966" s="2">
        <v>39619</v>
      </c>
      <c r="P966">
        <v>3.0285000000000002</v>
      </c>
      <c r="Q966" s="2">
        <v>39619</v>
      </c>
      <c r="R966">
        <v>2.9874999999999998</v>
      </c>
      <c r="S966" s="2">
        <v>39618</v>
      </c>
      <c r="T966">
        <v>2.9805000000000001</v>
      </c>
      <c r="U966" s="2">
        <v>39617</v>
      </c>
      <c r="V966">
        <v>2.9390000000000001</v>
      </c>
      <c r="W966" s="2">
        <v>39570</v>
      </c>
      <c r="X966">
        <v>2.806</v>
      </c>
      <c r="Y966" s="2">
        <v>39617</v>
      </c>
      <c r="Z966">
        <v>2.93</v>
      </c>
      <c r="AA966" s="2">
        <v>39619</v>
      </c>
      <c r="AB966">
        <v>2.9064999999999999</v>
      </c>
      <c r="AC966" s="2">
        <v>39623</v>
      </c>
      <c r="AD966">
        <v>2.8490000000000002</v>
      </c>
      <c r="AE966" s="2">
        <v>39624</v>
      </c>
      <c r="AF966">
        <v>2.8245</v>
      </c>
    </row>
    <row r="967" spans="5:32" x14ac:dyDescent="0.25">
      <c r="E967" s="2">
        <v>39580</v>
      </c>
      <c r="F967">
        <v>2.7875000000000001</v>
      </c>
      <c r="G967" s="2">
        <v>39623</v>
      </c>
      <c r="H967">
        <v>3.0920000000000001</v>
      </c>
      <c r="I967" s="2">
        <v>39619</v>
      </c>
      <c r="J967">
        <v>3.0470000000000002</v>
      </c>
      <c r="K967" s="2">
        <v>39618</v>
      </c>
      <c r="L967">
        <v>3.1070000000000002</v>
      </c>
      <c r="M967" s="2">
        <v>39619</v>
      </c>
      <c r="N967">
        <v>3.0525000000000002</v>
      </c>
      <c r="O967" s="2">
        <v>39622</v>
      </c>
      <c r="P967">
        <v>3.0575000000000001</v>
      </c>
      <c r="Q967" s="2">
        <v>39622</v>
      </c>
      <c r="R967">
        <v>3.0059999999999998</v>
      </c>
      <c r="S967" s="2">
        <v>39619</v>
      </c>
      <c r="T967">
        <v>2.9279999999999999</v>
      </c>
      <c r="U967" s="2">
        <v>39618</v>
      </c>
      <c r="V967">
        <v>2.9664999999999999</v>
      </c>
      <c r="W967" s="2">
        <v>39573</v>
      </c>
      <c r="X967">
        <v>2.8479000000000001</v>
      </c>
      <c r="Y967" s="2">
        <v>39618</v>
      </c>
      <c r="Z967">
        <v>2.948</v>
      </c>
      <c r="AA967" s="2">
        <v>39622</v>
      </c>
      <c r="AB967">
        <v>2.95</v>
      </c>
      <c r="AC967" s="2">
        <v>39624</v>
      </c>
      <c r="AD967">
        <v>2.81</v>
      </c>
      <c r="AE967" s="2">
        <v>39625</v>
      </c>
      <c r="AF967">
        <v>2.8834999999999997</v>
      </c>
    </row>
    <row r="968" spans="5:32" x14ac:dyDescent="0.25">
      <c r="E968" s="2">
        <v>39581</v>
      </c>
      <c r="F968">
        <v>2.726</v>
      </c>
      <c r="G968" s="2">
        <v>39624</v>
      </c>
      <c r="H968">
        <v>3.1349999999999998</v>
      </c>
      <c r="I968" s="2">
        <v>39622</v>
      </c>
      <c r="J968">
        <v>3.1070000000000002</v>
      </c>
      <c r="K968" s="2">
        <v>39619</v>
      </c>
      <c r="L968">
        <v>3.03</v>
      </c>
      <c r="M968" s="2">
        <v>39622</v>
      </c>
      <c r="N968">
        <v>3.0954999999999999</v>
      </c>
      <c r="O968" s="2">
        <v>39623</v>
      </c>
      <c r="P968">
        <v>3.0489999999999999</v>
      </c>
      <c r="Q968" s="2">
        <v>39623</v>
      </c>
      <c r="R968">
        <v>2.9954999999999998</v>
      </c>
      <c r="S968" s="2">
        <v>39622</v>
      </c>
      <c r="T968">
        <v>2.9580000000000002</v>
      </c>
      <c r="U968" s="2">
        <v>39619</v>
      </c>
      <c r="V968">
        <v>2.9180000000000001</v>
      </c>
      <c r="W968" s="2">
        <v>39574</v>
      </c>
      <c r="X968">
        <v>2.8490000000000002</v>
      </c>
      <c r="Y968" s="2">
        <v>39619</v>
      </c>
      <c r="Z968">
        <v>2.9119999999999999</v>
      </c>
      <c r="AA968" s="2">
        <v>39623</v>
      </c>
      <c r="AB968">
        <v>2.8885000000000001</v>
      </c>
      <c r="AC968" s="2">
        <v>39625</v>
      </c>
      <c r="AD968">
        <v>2.8824999999999998</v>
      </c>
      <c r="AE968" s="2">
        <v>39626</v>
      </c>
      <c r="AF968">
        <v>2.8410000000000002</v>
      </c>
    </row>
    <row r="969" spans="5:32" x14ac:dyDescent="0.25">
      <c r="E969" s="2">
        <v>39582</v>
      </c>
      <c r="F969">
        <v>2.85</v>
      </c>
      <c r="G969" s="2">
        <v>39625</v>
      </c>
      <c r="H969">
        <v>3.31</v>
      </c>
      <c r="I969" s="2">
        <v>39623</v>
      </c>
      <c r="J969">
        <v>3.2044999999999999</v>
      </c>
      <c r="K969" s="2">
        <v>39622</v>
      </c>
      <c r="L969">
        <v>3.0409999999999999</v>
      </c>
      <c r="M969" s="2">
        <v>39623</v>
      </c>
      <c r="N969">
        <v>3.0840000000000001</v>
      </c>
      <c r="O969" s="2">
        <v>39624</v>
      </c>
      <c r="P969">
        <v>3.0249999999999999</v>
      </c>
      <c r="Q969" s="2">
        <v>39624</v>
      </c>
      <c r="R969">
        <v>2.94</v>
      </c>
      <c r="S969" s="2">
        <v>39623</v>
      </c>
      <c r="T969">
        <v>2.9195000000000002</v>
      </c>
      <c r="U969" s="2">
        <v>39622</v>
      </c>
      <c r="V969">
        <v>2.95</v>
      </c>
      <c r="W969" s="2">
        <v>39575</v>
      </c>
      <c r="X969">
        <v>2.7519999999999998</v>
      </c>
      <c r="Y969" s="2">
        <v>39622</v>
      </c>
      <c r="Z969">
        <v>2.944</v>
      </c>
      <c r="AA969" s="2">
        <v>39624</v>
      </c>
      <c r="AB969">
        <v>2.8860000000000001</v>
      </c>
      <c r="AC969" s="2">
        <v>39626</v>
      </c>
      <c r="AD969">
        <v>2.843</v>
      </c>
      <c r="AE969" s="2">
        <v>39629</v>
      </c>
      <c r="AF969">
        <v>2.8345000000000002</v>
      </c>
    </row>
    <row r="970" spans="5:32" x14ac:dyDescent="0.25">
      <c r="E970" s="2">
        <v>39583</v>
      </c>
      <c r="F970">
        <v>2.8340000000000001</v>
      </c>
      <c r="G970" s="2">
        <v>39626</v>
      </c>
      <c r="H970">
        <v>3.2690000000000001</v>
      </c>
      <c r="I970" s="2">
        <v>39624</v>
      </c>
      <c r="J970">
        <v>3.0720000000000001</v>
      </c>
      <c r="K970" s="2">
        <v>39623</v>
      </c>
      <c r="L970">
        <v>3.0619999999999998</v>
      </c>
      <c r="M970" s="2">
        <v>39624</v>
      </c>
      <c r="N970">
        <v>3.0590000000000002</v>
      </c>
      <c r="O970" s="2">
        <v>39625</v>
      </c>
      <c r="P970">
        <v>3.1040000000000001</v>
      </c>
      <c r="Q970" s="2">
        <v>39625</v>
      </c>
      <c r="R970">
        <v>3.0375000000000001</v>
      </c>
      <c r="S970" s="2">
        <v>39624</v>
      </c>
      <c r="T970">
        <v>2.891</v>
      </c>
      <c r="U970" s="2">
        <v>39623</v>
      </c>
      <c r="V970">
        <v>2.903</v>
      </c>
      <c r="W970" s="2">
        <v>39576</v>
      </c>
      <c r="X970">
        <v>2.7410000000000001</v>
      </c>
      <c r="Y970" s="2">
        <v>39623</v>
      </c>
      <c r="Z970">
        <v>2.8980000000000001</v>
      </c>
      <c r="AA970" s="2">
        <v>39625</v>
      </c>
      <c r="AB970">
        <v>2.9394999999999998</v>
      </c>
      <c r="AC970" s="2">
        <v>39629</v>
      </c>
      <c r="AD970">
        <v>2.8365</v>
      </c>
      <c r="AE970" s="2">
        <v>39630</v>
      </c>
      <c r="AF970">
        <v>2.8645</v>
      </c>
    </row>
    <row r="971" spans="5:32" x14ac:dyDescent="0.25">
      <c r="E971" s="2">
        <v>39584</v>
      </c>
      <c r="F971">
        <v>2.9449999999999998</v>
      </c>
      <c r="G971" s="2">
        <v>39629</v>
      </c>
      <c r="H971">
        <v>3.2545000000000002</v>
      </c>
      <c r="I971" s="2">
        <v>39625</v>
      </c>
      <c r="J971">
        <v>3.27</v>
      </c>
      <c r="K971" s="2">
        <v>39624</v>
      </c>
      <c r="L971">
        <v>3.0249999999999999</v>
      </c>
      <c r="M971" s="2">
        <v>39625</v>
      </c>
      <c r="N971">
        <v>3.125</v>
      </c>
      <c r="O971" s="2">
        <v>39626</v>
      </c>
      <c r="P971">
        <v>3.2040000000000002</v>
      </c>
      <c r="Q971" s="2">
        <v>39626</v>
      </c>
      <c r="R971">
        <v>3.0884999999999998</v>
      </c>
      <c r="S971" s="2">
        <v>39625</v>
      </c>
      <c r="T971">
        <v>3.0255000000000001</v>
      </c>
      <c r="U971" s="2">
        <v>39624</v>
      </c>
      <c r="V971">
        <v>2.8780000000000001</v>
      </c>
      <c r="W971" s="2">
        <v>39577</v>
      </c>
      <c r="X971">
        <v>2.8079999999999998</v>
      </c>
      <c r="Y971" s="2">
        <v>39624</v>
      </c>
      <c r="Z971">
        <v>2.8679999999999999</v>
      </c>
      <c r="AA971" s="2">
        <v>39626</v>
      </c>
      <c r="AB971">
        <v>2.9095</v>
      </c>
      <c r="AC971" s="2">
        <v>39630</v>
      </c>
      <c r="AD971">
        <v>2.871</v>
      </c>
      <c r="AE971" s="2">
        <v>39631</v>
      </c>
      <c r="AF971">
        <v>2.8994999999999997</v>
      </c>
    </row>
    <row r="972" spans="5:32" x14ac:dyDescent="0.25">
      <c r="E972" s="2">
        <v>39587</v>
      </c>
      <c r="F972">
        <v>2.8689999999999998</v>
      </c>
      <c r="G972" s="2">
        <v>39630</v>
      </c>
      <c r="H972">
        <v>3.3650000000000002</v>
      </c>
      <c r="I972" s="2">
        <v>39626</v>
      </c>
      <c r="J972">
        <v>3.286</v>
      </c>
      <c r="K972" s="2">
        <v>39625</v>
      </c>
      <c r="L972">
        <v>3.21</v>
      </c>
      <c r="M972" s="2">
        <v>39626</v>
      </c>
      <c r="N972">
        <v>3.2720000000000002</v>
      </c>
      <c r="O972" s="2">
        <v>39629</v>
      </c>
      <c r="P972">
        <v>3.1989999999999998</v>
      </c>
      <c r="Q972" s="2">
        <v>39629</v>
      </c>
      <c r="R972">
        <v>3.1019999999999999</v>
      </c>
      <c r="S972" s="2">
        <v>39626</v>
      </c>
      <c r="T972">
        <v>3.0049999999999999</v>
      </c>
      <c r="U972" s="2">
        <v>39625</v>
      </c>
      <c r="V972">
        <v>2.9910000000000001</v>
      </c>
      <c r="W972" s="2">
        <v>39580</v>
      </c>
      <c r="X972">
        <v>2.8134999999999999</v>
      </c>
      <c r="Y972" s="2">
        <v>39625</v>
      </c>
      <c r="Z972">
        <v>2.9575</v>
      </c>
      <c r="AA972" s="2">
        <v>39629</v>
      </c>
      <c r="AB972">
        <v>2.92</v>
      </c>
      <c r="AC972" s="2">
        <v>39631</v>
      </c>
      <c r="AD972">
        <v>2.8965000000000001</v>
      </c>
      <c r="AE972" s="2">
        <v>39632</v>
      </c>
      <c r="AF972">
        <v>2.899</v>
      </c>
    </row>
    <row r="973" spans="5:32" x14ac:dyDescent="0.25">
      <c r="E973" s="2">
        <v>39588</v>
      </c>
      <c r="F973">
        <v>2.9849999999999999</v>
      </c>
      <c r="G973" s="2">
        <v>39631</v>
      </c>
      <c r="H973">
        <v>3.4595000000000002</v>
      </c>
      <c r="I973" s="2">
        <v>39629</v>
      </c>
      <c r="J973">
        <v>3.2665000000000002</v>
      </c>
      <c r="K973" s="2">
        <v>39626</v>
      </c>
      <c r="L973">
        <v>3.2690000000000001</v>
      </c>
      <c r="M973" s="2">
        <v>39629</v>
      </c>
      <c r="N973">
        <v>3.2665000000000002</v>
      </c>
      <c r="O973" s="2">
        <v>39630</v>
      </c>
      <c r="P973">
        <v>3.294</v>
      </c>
      <c r="Q973" s="2">
        <v>39630</v>
      </c>
      <c r="R973">
        <v>3.19</v>
      </c>
      <c r="S973" s="2">
        <v>39629</v>
      </c>
      <c r="T973">
        <v>3.0194999999999999</v>
      </c>
      <c r="U973" s="2">
        <v>39626</v>
      </c>
      <c r="V973">
        <v>2.9689999999999999</v>
      </c>
      <c r="W973" s="2">
        <v>39581</v>
      </c>
      <c r="X973">
        <v>2.8420000000000001</v>
      </c>
      <c r="Y973" s="2">
        <v>39626</v>
      </c>
      <c r="Z973">
        <v>2.9515000000000002</v>
      </c>
      <c r="AA973" s="2">
        <v>39630</v>
      </c>
      <c r="AB973">
        <v>2.9529999999999998</v>
      </c>
      <c r="AC973" s="2">
        <v>39632</v>
      </c>
      <c r="AD973">
        <v>2.9260000000000002</v>
      </c>
      <c r="AE973" s="2">
        <v>39633</v>
      </c>
      <c r="AF973">
        <v>2.8919999999999999</v>
      </c>
    </row>
    <row r="974" spans="5:32" x14ac:dyDescent="0.25">
      <c r="E974" s="2">
        <v>39589</v>
      </c>
      <c r="F974">
        <v>3.1695000000000002</v>
      </c>
      <c r="G974" s="2">
        <v>39632</v>
      </c>
      <c r="H974">
        <v>3.3620000000000001</v>
      </c>
      <c r="I974" s="2">
        <v>39630</v>
      </c>
      <c r="J974">
        <v>3.319</v>
      </c>
      <c r="K974" s="2">
        <v>39629</v>
      </c>
      <c r="L974">
        <v>3.2515000000000001</v>
      </c>
      <c r="M974" s="2">
        <v>39630</v>
      </c>
      <c r="N974">
        <v>3.3050000000000002</v>
      </c>
      <c r="O974" s="2">
        <v>39631</v>
      </c>
      <c r="P974">
        <v>3.2484999999999999</v>
      </c>
      <c r="Q974" s="2">
        <v>39631</v>
      </c>
      <c r="R974">
        <v>3.1509999999999998</v>
      </c>
      <c r="S974" s="2">
        <v>39630</v>
      </c>
      <c r="T974">
        <v>3.105</v>
      </c>
      <c r="U974" s="2">
        <v>39629</v>
      </c>
      <c r="V974">
        <v>3.0049999999999999</v>
      </c>
      <c r="W974" s="2">
        <v>39582</v>
      </c>
      <c r="X974">
        <v>2.8805000000000001</v>
      </c>
      <c r="Y974" s="2">
        <v>39629</v>
      </c>
      <c r="Z974">
        <v>2.9565000000000001</v>
      </c>
      <c r="AA974" s="2">
        <v>39631</v>
      </c>
      <c r="AB974">
        <v>2.9725000000000001</v>
      </c>
      <c r="AC974" s="2">
        <v>39633</v>
      </c>
      <c r="AD974">
        <v>2.9180000000000001</v>
      </c>
      <c r="AE974" s="2">
        <v>39636</v>
      </c>
      <c r="AF974">
        <v>2.8864999999999998</v>
      </c>
    </row>
    <row r="975" spans="5:32" x14ac:dyDescent="0.25">
      <c r="E975" s="2">
        <v>39590</v>
      </c>
      <c r="F975">
        <v>3.0489999999999999</v>
      </c>
      <c r="G975" s="2">
        <v>39633</v>
      </c>
      <c r="H975">
        <v>3.3479999999999999</v>
      </c>
      <c r="I975" s="2">
        <v>39631</v>
      </c>
      <c r="J975">
        <v>3.335</v>
      </c>
      <c r="K975" s="2">
        <v>39630</v>
      </c>
      <c r="L975">
        <v>3.3384999999999998</v>
      </c>
      <c r="M975" s="2">
        <v>39631</v>
      </c>
      <c r="N975">
        <v>3.2705000000000002</v>
      </c>
      <c r="O975" s="2">
        <v>39632</v>
      </c>
      <c r="P975">
        <v>3.31</v>
      </c>
      <c r="Q975" s="2">
        <v>39632</v>
      </c>
      <c r="R975">
        <v>3.2290000000000001</v>
      </c>
      <c r="S975" s="2">
        <v>39631</v>
      </c>
      <c r="T975">
        <v>3.0905</v>
      </c>
      <c r="U975" s="2">
        <v>39630</v>
      </c>
      <c r="V975">
        <v>3.0590000000000002</v>
      </c>
      <c r="W975" s="2">
        <v>39583</v>
      </c>
      <c r="X975">
        <v>2.8555000000000001</v>
      </c>
      <c r="Y975" s="2">
        <v>39630</v>
      </c>
      <c r="Z975">
        <v>3.0055000000000001</v>
      </c>
      <c r="AA975" s="2">
        <v>39632</v>
      </c>
      <c r="AB975">
        <v>3.02</v>
      </c>
      <c r="AC975" s="2">
        <v>39636</v>
      </c>
      <c r="AD975">
        <v>2.879</v>
      </c>
      <c r="AE975" s="2">
        <v>39637</v>
      </c>
      <c r="AF975">
        <v>2.8675000000000002</v>
      </c>
    </row>
    <row r="976" spans="5:32" x14ac:dyDescent="0.25">
      <c r="E976" s="2">
        <v>39591</v>
      </c>
      <c r="F976">
        <v>2.9910000000000001</v>
      </c>
      <c r="G976" s="2">
        <v>39636</v>
      </c>
      <c r="H976">
        <v>3.3170000000000002</v>
      </c>
      <c r="I976" s="2">
        <v>39632</v>
      </c>
      <c r="J976">
        <v>3.351</v>
      </c>
      <c r="K976" s="2">
        <v>39631</v>
      </c>
      <c r="L976">
        <v>3.2795000000000001</v>
      </c>
      <c r="M976" s="2">
        <v>39632</v>
      </c>
      <c r="N976">
        <v>3.3029999999999999</v>
      </c>
      <c r="O976" s="2">
        <v>39633</v>
      </c>
      <c r="P976">
        <v>3.2879999999999998</v>
      </c>
      <c r="Q976" s="2">
        <v>39633</v>
      </c>
      <c r="R976">
        <v>3.2029999999999998</v>
      </c>
      <c r="S976" s="2">
        <v>39632</v>
      </c>
      <c r="T976">
        <v>3.1219999999999999</v>
      </c>
      <c r="U976" s="2">
        <v>39631</v>
      </c>
      <c r="V976">
        <v>3.0409999999999999</v>
      </c>
      <c r="W976" s="2">
        <v>39584</v>
      </c>
      <c r="X976">
        <v>2.9295</v>
      </c>
      <c r="Y976" s="2">
        <v>39631</v>
      </c>
      <c r="Z976">
        <v>2.9980000000000002</v>
      </c>
      <c r="AA976" s="2">
        <v>39633</v>
      </c>
      <c r="AB976">
        <v>3.004</v>
      </c>
      <c r="AC976" s="2">
        <v>39637</v>
      </c>
      <c r="AD976">
        <v>2.8574999999999999</v>
      </c>
      <c r="AE976" s="2">
        <v>39638</v>
      </c>
      <c r="AF976">
        <v>2.8805000000000001</v>
      </c>
    </row>
    <row r="977" spans="5:32" x14ac:dyDescent="0.25">
      <c r="E977" s="2">
        <v>39594</v>
      </c>
      <c r="F977">
        <v>2.9180000000000001</v>
      </c>
      <c r="G977" s="2">
        <v>39637</v>
      </c>
      <c r="H977">
        <v>3.3250000000000002</v>
      </c>
      <c r="I977" s="2">
        <v>39633</v>
      </c>
      <c r="J977">
        <v>3.3319999999999999</v>
      </c>
      <c r="K977" s="2">
        <v>39632</v>
      </c>
      <c r="L977">
        <v>3.3029999999999999</v>
      </c>
      <c r="M977" s="2">
        <v>39633</v>
      </c>
      <c r="N977">
        <v>3.2879999999999998</v>
      </c>
      <c r="O977" s="2">
        <v>39636</v>
      </c>
      <c r="P977">
        <v>3.2330000000000001</v>
      </c>
      <c r="Q977" s="2">
        <v>39636</v>
      </c>
      <c r="R977">
        <v>3.1265000000000001</v>
      </c>
      <c r="S977" s="2">
        <v>39633</v>
      </c>
      <c r="T977">
        <v>3.1</v>
      </c>
      <c r="U977" s="2">
        <v>39632</v>
      </c>
      <c r="V977">
        <v>3.0680000000000001</v>
      </c>
      <c r="W977" s="2">
        <v>39587</v>
      </c>
      <c r="X977">
        <v>2.8820000000000001</v>
      </c>
      <c r="Y977" s="2">
        <v>39632</v>
      </c>
      <c r="Z977">
        <v>3.0409999999999999</v>
      </c>
      <c r="AA977" s="2">
        <v>39636</v>
      </c>
      <c r="AB977">
        <v>2.9624999999999999</v>
      </c>
      <c r="AC977" s="2">
        <v>39638</v>
      </c>
      <c r="AD977">
        <v>2.859</v>
      </c>
      <c r="AE977" s="2">
        <v>39639</v>
      </c>
      <c r="AF977">
        <v>2.8289999999999997</v>
      </c>
    </row>
    <row r="978" spans="5:32" x14ac:dyDescent="0.25">
      <c r="E978" s="2">
        <v>39595</v>
      </c>
      <c r="F978">
        <v>2.9605000000000001</v>
      </c>
      <c r="G978" s="2">
        <v>39638</v>
      </c>
      <c r="H978">
        <v>3.399</v>
      </c>
      <c r="I978" s="2">
        <v>39636</v>
      </c>
      <c r="J978">
        <v>3.2640000000000002</v>
      </c>
      <c r="K978" s="2">
        <v>39633</v>
      </c>
      <c r="L978">
        <v>3.286</v>
      </c>
      <c r="M978" s="2">
        <v>39636</v>
      </c>
      <c r="N978">
        <v>3.2080000000000002</v>
      </c>
      <c r="O978" s="2">
        <v>39637</v>
      </c>
      <c r="P978">
        <v>3.1234999999999999</v>
      </c>
      <c r="Q978" s="2">
        <v>39637</v>
      </c>
      <c r="R978">
        <v>3.1204999999999998</v>
      </c>
      <c r="S978" s="2">
        <v>39636</v>
      </c>
      <c r="T978">
        <v>3.048</v>
      </c>
      <c r="U978" s="2">
        <v>39633</v>
      </c>
      <c r="V978">
        <v>3.0470000000000002</v>
      </c>
      <c r="W978" s="2">
        <v>39588</v>
      </c>
      <c r="X978">
        <v>2.9055</v>
      </c>
      <c r="Y978" s="2">
        <v>39633</v>
      </c>
      <c r="Z978">
        <v>3.0190000000000001</v>
      </c>
      <c r="AA978" s="2">
        <v>39637</v>
      </c>
      <c r="AB978">
        <v>2.9580000000000002</v>
      </c>
      <c r="AC978" s="2">
        <v>39639</v>
      </c>
      <c r="AD978">
        <v>2.819</v>
      </c>
      <c r="AE978" s="2">
        <v>39640</v>
      </c>
      <c r="AF978">
        <v>2.9050000000000002</v>
      </c>
    </row>
    <row r="979" spans="5:32" x14ac:dyDescent="0.25">
      <c r="E979" s="2">
        <v>39596</v>
      </c>
      <c r="F979">
        <v>2.9950000000000001</v>
      </c>
      <c r="G979" s="2">
        <v>39639</v>
      </c>
      <c r="H979">
        <v>3.2359999999999998</v>
      </c>
      <c r="I979" s="2">
        <v>39637</v>
      </c>
      <c r="J979">
        <v>3.262</v>
      </c>
      <c r="K979" s="2">
        <v>39636</v>
      </c>
      <c r="L979">
        <v>3.222</v>
      </c>
      <c r="M979" s="2">
        <v>39637</v>
      </c>
      <c r="N979">
        <v>3.165</v>
      </c>
      <c r="O979" s="2">
        <v>39638</v>
      </c>
      <c r="P979">
        <v>3.137</v>
      </c>
      <c r="Q979" s="2">
        <v>39638</v>
      </c>
      <c r="R979">
        <v>3.044</v>
      </c>
      <c r="S979" s="2">
        <v>39637</v>
      </c>
      <c r="T979">
        <v>3.044</v>
      </c>
      <c r="U979" s="2">
        <v>39636</v>
      </c>
      <c r="V979">
        <v>3</v>
      </c>
      <c r="W979" s="2">
        <v>39589</v>
      </c>
      <c r="X979">
        <v>2.9210000000000003</v>
      </c>
      <c r="Y979" s="2">
        <v>39636</v>
      </c>
      <c r="Z979">
        <v>2.9750000000000001</v>
      </c>
      <c r="AA979" s="2">
        <v>39638</v>
      </c>
      <c r="AB979">
        <v>2.9515000000000002</v>
      </c>
      <c r="AC979" s="2">
        <v>39640</v>
      </c>
      <c r="AD979">
        <v>2.883</v>
      </c>
      <c r="AE979" s="2">
        <v>39643</v>
      </c>
      <c r="AF979">
        <v>2.8980000000000001</v>
      </c>
    </row>
    <row r="980" spans="5:32" x14ac:dyDescent="0.25">
      <c r="E980" s="2">
        <v>39597</v>
      </c>
      <c r="F980">
        <v>3.1259999999999999</v>
      </c>
      <c r="G980" s="2">
        <v>39640</v>
      </c>
      <c r="H980">
        <v>3.4224999999999999</v>
      </c>
      <c r="I980" s="2">
        <v>39638</v>
      </c>
      <c r="J980">
        <v>3.2189999999999999</v>
      </c>
      <c r="K980" s="2">
        <v>39637</v>
      </c>
      <c r="L980">
        <v>3.2109999999999999</v>
      </c>
      <c r="M980" s="2">
        <v>39638</v>
      </c>
      <c r="N980">
        <v>3.1280000000000001</v>
      </c>
      <c r="O980" s="2">
        <v>39639</v>
      </c>
      <c r="P980">
        <v>3.1189999999999998</v>
      </c>
      <c r="Q980" s="2">
        <v>39639</v>
      </c>
      <c r="R980">
        <v>3.0485000000000002</v>
      </c>
      <c r="S980" s="2">
        <v>39638</v>
      </c>
      <c r="T980">
        <v>2.9950000000000001</v>
      </c>
      <c r="U980" s="2">
        <v>39637</v>
      </c>
      <c r="V980">
        <v>3.0205000000000002</v>
      </c>
      <c r="W980" s="2">
        <v>39590</v>
      </c>
      <c r="X980">
        <v>2.9285000000000001</v>
      </c>
      <c r="Y980" s="2">
        <v>39637</v>
      </c>
      <c r="Z980">
        <v>2.9590000000000001</v>
      </c>
      <c r="AA980" s="2">
        <v>39639</v>
      </c>
      <c r="AB980">
        <v>2.8679999999999999</v>
      </c>
      <c r="AC980" s="2">
        <v>39643</v>
      </c>
      <c r="AD980">
        <v>2.887</v>
      </c>
      <c r="AE980" s="2">
        <v>39644</v>
      </c>
      <c r="AF980">
        <v>2.9045000000000001</v>
      </c>
    </row>
    <row r="981" spans="5:32" x14ac:dyDescent="0.25">
      <c r="E981" s="2">
        <v>39598</v>
      </c>
      <c r="F981">
        <v>3.202</v>
      </c>
      <c r="G981" s="2">
        <v>39643</v>
      </c>
      <c r="H981">
        <v>3.2995000000000001</v>
      </c>
      <c r="I981" s="2">
        <v>39639</v>
      </c>
      <c r="J981">
        <v>3.2429999999999999</v>
      </c>
      <c r="K981" s="2">
        <v>39638</v>
      </c>
      <c r="L981">
        <v>3.093</v>
      </c>
      <c r="M981" s="2">
        <v>39639</v>
      </c>
      <c r="N981">
        <v>3.1459999999999999</v>
      </c>
      <c r="O981" s="2">
        <v>39640</v>
      </c>
      <c r="P981">
        <v>3.165</v>
      </c>
      <c r="Q981" s="2">
        <v>39640</v>
      </c>
      <c r="R981">
        <v>3.1644999999999999</v>
      </c>
      <c r="S981" s="2">
        <v>39639</v>
      </c>
      <c r="T981">
        <v>2.9740000000000002</v>
      </c>
      <c r="U981" s="2">
        <v>39638</v>
      </c>
      <c r="V981">
        <v>2.95</v>
      </c>
      <c r="W981" s="2">
        <v>39591</v>
      </c>
      <c r="X981">
        <v>2.9119999999999999</v>
      </c>
      <c r="Y981" s="2">
        <v>39638</v>
      </c>
      <c r="Z981">
        <v>2.9550000000000001</v>
      </c>
      <c r="AA981" s="2">
        <v>39640</v>
      </c>
      <c r="AB981">
        <v>2.9595000000000002</v>
      </c>
      <c r="AC981" s="2">
        <v>39644</v>
      </c>
      <c r="AD981">
        <v>2.8845000000000001</v>
      </c>
      <c r="AE981" s="2">
        <v>39645</v>
      </c>
      <c r="AF981">
        <v>2.9169999999999998</v>
      </c>
    </row>
    <row r="982" spans="5:32" x14ac:dyDescent="0.25">
      <c r="E982" s="2">
        <v>39601</v>
      </c>
      <c r="F982">
        <v>3.03</v>
      </c>
      <c r="G982" s="2">
        <v>39644</v>
      </c>
      <c r="H982">
        <v>3.262</v>
      </c>
      <c r="I982" s="2">
        <v>39640</v>
      </c>
      <c r="J982">
        <v>3.3220000000000001</v>
      </c>
      <c r="K982" s="2">
        <v>39639</v>
      </c>
      <c r="L982">
        <v>3.105</v>
      </c>
      <c r="M982" s="2">
        <v>39640</v>
      </c>
      <c r="N982">
        <v>3.2090000000000001</v>
      </c>
      <c r="O982" s="2">
        <v>39643</v>
      </c>
      <c r="P982">
        <v>3.2749999999999999</v>
      </c>
      <c r="Q982" s="2">
        <v>39643</v>
      </c>
      <c r="R982">
        <v>3.1890000000000001</v>
      </c>
      <c r="S982" s="2">
        <v>39640</v>
      </c>
      <c r="T982">
        <v>3.0859999999999999</v>
      </c>
      <c r="U982" s="2">
        <v>39639</v>
      </c>
      <c r="V982">
        <v>2.9210000000000003</v>
      </c>
      <c r="W982" s="2">
        <v>39594</v>
      </c>
      <c r="X982">
        <v>2.9195000000000002</v>
      </c>
      <c r="Y982" s="2">
        <v>39639</v>
      </c>
      <c r="Z982">
        <v>2.927</v>
      </c>
      <c r="AA982" s="2">
        <v>39643</v>
      </c>
      <c r="AB982">
        <v>2.9624999999999999</v>
      </c>
      <c r="AC982" s="2">
        <v>39645</v>
      </c>
      <c r="AD982">
        <v>2.8849999999999998</v>
      </c>
      <c r="AE982" s="2">
        <v>39646</v>
      </c>
      <c r="AF982">
        <v>2.887</v>
      </c>
    </row>
    <row r="983" spans="5:32" x14ac:dyDescent="0.25">
      <c r="E983" s="2">
        <v>39602</v>
      </c>
      <c r="F983">
        <v>3.1619999999999999</v>
      </c>
      <c r="G983" s="2">
        <v>39645</v>
      </c>
      <c r="H983">
        <v>3.2269999999999999</v>
      </c>
      <c r="I983" s="2">
        <v>39643</v>
      </c>
      <c r="J983">
        <v>3.2560000000000002</v>
      </c>
      <c r="K983" s="2">
        <v>39640</v>
      </c>
      <c r="L983">
        <v>3.3134999999999999</v>
      </c>
      <c r="M983" s="2">
        <v>39643</v>
      </c>
      <c r="N983">
        <v>3.15</v>
      </c>
      <c r="O983" s="2">
        <v>39644</v>
      </c>
      <c r="P983">
        <v>3.0884999999999998</v>
      </c>
      <c r="Q983" s="2">
        <v>39644</v>
      </c>
      <c r="R983">
        <v>3.1869999999999998</v>
      </c>
      <c r="S983" s="2">
        <v>39643</v>
      </c>
      <c r="T983">
        <v>3.0910000000000002</v>
      </c>
      <c r="U983" s="2">
        <v>39640</v>
      </c>
      <c r="V983">
        <v>3.02</v>
      </c>
      <c r="W983" s="2">
        <v>39595</v>
      </c>
      <c r="X983">
        <v>2.9115000000000002</v>
      </c>
      <c r="Y983" s="2">
        <v>39640</v>
      </c>
      <c r="Z983">
        <v>3.0024999999999999</v>
      </c>
      <c r="AA983" s="2">
        <v>39644</v>
      </c>
      <c r="AB983">
        <v>2.9489999999999998</v>
      </c>
      <c r="AC983" s="2">
        <v>39646</v>
      </c>
      <c r="AD983">
        <v>2.875</v>
      </c>
      <c r="AE983" s="2">
        <v>39647</v>
      </c>
      <c r="AF983">
        <v>2.8970000000000002</v>
      </c>
    </row>
    <row r="984" spans="5:32" x14ac:dyDescent="0.25">
      <c r="E984" s="2">
        <v>39603</v>
      </c>
      <c r="F984">
        <v>3.1930000000000001</v>
      </c>
      <c r="G984" s="2">
        <v>39646</v>
      </c>
      <c r="H984">
        <v>3.1539999999999999</v>
      </c>
      <c r="I984" s="2">
        <v>39644</v>
      </c>
      <c r="J984">
        <v>3.2054999999999998</v>
      </c>
      <c r="K984" s="2">
        <v>39643</v>
      </c>
      <c r="L984">
        <v>3.3420000000000001</v>
      </c>
      <c r="M984" s="2">
        <v>39644</v>
      </c>
      <c r="N984">
        <v>3.31</v>
      </c>
      <c r="O984" s="2">
        <v>39645</v>
      </c>
      <c r="P984">
        <v>3.1065</v>
      </c>
      <c r="Q984" s="2">
        <v>39645</v>
      </c>
      <c r="R984">
        <v>3.1324999999999998</v>
      </c>
      <c r="S984" s="2">
        <v>39644</v>
      </c>
      <c r="T984">
        <v>3.0655000000000001</v>
      </c>
      <c r="U984" s="2">
        <v>39643</v>
      </c>
      <c r="V984">
        <v>3.0325000000000002</v>
      </c>
      <c r="W984" s="2">
        <v>39596</v>
      </c>
      <c r="X984">
        <v>2.9074999999999998</v>
      </c>
      <c r="Y984" s="2">
        <v>39643</v>
      </c>
      <c r="Z984">
        <v>2.9990000000000001</v>
      </c>
      <c r="AA984" s="2">
        <v>39645</v>
      </c>
      <c r="AB984">
        <v>2.9729999999999999</v>
      </c>
      <c r="AC984" s="2">
        <v>39647</v>
      </c>
      <c r="AD984">
        <v>2.891</v>
      </c>
      <c r="AE984" s="2">
        <v>39650</v>
      </c>
      <c r="AF984">
        <v>2.8395000000000001</v>
      </c>
    </row>
    <row r="985" spans="5:32" x14ac:dyDescent="0.25">
      <c r="E985" s="2">
        <v>39604</v>
      </c>
      <c r="F985">
        <v>3.214</v>
      </c>
      <c r="G985" s="2">
        <v>39647</v>
      </c>
      <c r="H985">
        <v>3.1189999999999998</v>
      </c>
      <c r="I985" s="2">
        <v>39645</v>
      </c>
      <c r="J985">
        <v>3.2015000000000002</v>
      </c>
      <c r="K985" s="2">
        <v>39644</v>
      </c>
      <c r="L985">
        <v>3.3380000000000001</v>
      </c>
      <c r="M985" s="2">
        <v>39645</v>
      </c>
      <c r="N985">
        <v>3.1255000000000002</v>
      </c>
      <c r="O985" s="2">
        <v>39646</v>
      </c>
      <c r="P985">
        <v>3.1145</v>
      </c>
      <c r="Q985" s="2">
        <v>39646</v>
      </c>
      <c r="R985">
        <v>3.0979999999999999</v>
      </c>
      <c r="S985" s="2">
        <v>39645</v>
      </c>
      <c r="T985">
        <v>3.036</v>
      </c>
      <c r="U985" s="2">
        <v>39644</v>
      </c>
      <c r="V985">
        <v>3.0110000000000001</v>
      </c>
      <c r="W985" s="2">
        <v>39597</v>
      </c>
      <c r="X985">
        <v>2.92</v>
      </c>
      <c r="Y985" s="2">
        <v>39644</v>
      </c>
      <c r="Z985">
        <v>3.0030000000000001</v>
      </c>
      <c r="AA985" s="2">
        <v>39646</v>
      </c>
      <c r="AB985">
        <v>2.9464999999999999</v>
      </c>
      <c r="AC985" s="2">
        <v>39650</v>
      </c>
      <c r="AD985">
        <v>2.8414999999999999</v>
      </c>
      <c r="AE985" s="2">
        <v>39651</v>
      </c>
      <c r="AF985">
        <v>2.8774999999999999</v>
      </c>
    </row>
    <row r="986" spans="5:32" x14ac:dyDescent="0.25">
      <c r="E986" s="2">
        <v>39605</v>
      </c>
      <c r="F986">
        <v>3.3420000000000001</v>
      </c>
      <c r="G986" s="2">
        <v>39650</v>
      </c>
      <c r="H986">
        <v>3.0760000000000001</v>
      </c>
      <c r="I986" s="2">
        <v>39646</v>
      </c>
      <c r="J986">
        <v>3.1635</v>
      </c>
      <c r="K986" s="2">
        <v>39645</v>
      </c>
      <c r="L986">
        <v>3.1850000000000001</v>
      </c>
      <c r="M986" s="2">
        <v>39646</v>
      </c>
      <c r="N986">
        <v>3.1030000000000002</v>
      </c>
      <c r="O986" s="2">
        <v>39647</v>
      </c>
      <c r="P986">
        <v>3.113</v>
      </c>
      <c r="Q986" s="2">
        <v>39647</v>
      </c>
      <c r="R986">
        <v>3.129</v>
      </c>
      <c r="S986" s="2">
        <v>39646</v>
      </c>
      <c r="T986">
        <v>3.0649999999999999</v>
      </c>
      <c r="U986" s="2">
        <v>39645</v>
      </c>
      <c r="V986">
        <v>3.0425</v>
      </c>
      <c r="W986" s="2">
        <v>39598</v>
      </c>
      <c r="X986">
        <v>2.9699999999999998</v>
      </c>
      <c r="Y986" s="2">
        <v>39645</v>
      </c>
      <c r="Z986">
        <v>3.0009999999999999</v>
      </c>
      <c r="AA986" s="2">
        <v>39647</v>
      </c>
      <c r="AB986">
        <v>2.9474999999999998</v>
      </c>
      <c r="AC986" s="2">
        <v>39651</v>
      </c>
      <c r="AD986">
        <v>2.8834999999999997</v>
      </c>
      <c r="AE986" s="2">
        <v>39652</v>
      </c>
      <c r="AF986">
        <v>2.8205</v>
      </c>
    </row>
    <row r="987" spans="5:32" x14ac:dyDescent="0.25">
      <c r="E987" s="2">
        <v>39608</v>
      </c>
      <c r="F987">
        <v>3.5670000000000002</v>
      </c>
      <c r="G987" s="2">
        <v>39651</v>
      </c>
      <c r="H987">
        <v>3.0739999999999998</v>
      </c>
      <c r="I987" s="2">
        <v>39647</v>
      </c>
      <c r="J987">
        <v>3.1835</v>
      </c>
      <c r="K987" s="2">
        <v>39646</v>
      </c>
      <c r="L987">
        <v>3.137</v>
      </c>
      <c r="M987" s="2">
        <v>39647</v>
      </c>
      <c r="N987">
        <v>3.165</v>
      </c>
      <c r="O987" s="2">
        <v>39650</v>
      </c>
      <c r="P987">
        <v>3.0335000000000001</v>
      </c>
      <c r="Q987" s="2">
        <v>39650</v>
      </c>
      <c r="R987">
        <v>2.9995000000000003</v>
      </c>
      <c r="S987" s="2">
        <v>39647</v>
      </c>
      <c r="T987">
        <v>3.0739999999999998</v>
      </c>
      <c r="U987" s="2">
        <v>39646</v>
      </c>
      <c r="V987">
        <v>3.0405000000000002</v>
      </c>
      <c r="W987" s="2">
        <v>39601</v>
      </c>
      <c r="X987">
        <v>2.9325000000000001</v>
      </c>
      <c r="Y987" s="2">
        <v>39646</v>
      </c>
      <c r="Z987">
        <v>2.9980000000000002</v>
      </c>
      <c r="AA987" s="2">
        <v>39650</v>
      </c>
      <c r="AB987">
        <v>2.8845000000000001</v>
      </c>
      <c r="AC987" s="2">
        <v>39652</v>
      </c>
      <c r="AD987">
        <v>2.8220000000000001</v>
      </c>
      <c r="AE987" s="2">
        <v>39653</v>
      </c>
      <c r="AF987">
        <v>2.8054999999999999</v>
      </c>
    </row>
    <row r="988" spans="5:32" x14ac:dyDescent="0.25">
      <c r="E988" s="2">
        <v>39609</v>
      </c>
      <c r="F988">
        <v>3.4565000000000001</v>
      </c>
      <c r="G988" s="2">
        <v>39652</v>
      </c>
      <c r="H988">
        <v>2.9169999999999998</v>
      </c>
      <c r="I988" s="2">
        <v>39650</v>
      </c>
      <c r="J988">
        <v>3.0760000000000001</v>
      </c>
      <c r="K988" s="2">
        <v>39647</v>
      </c>
      <c r="L988">
        <v>3.1909999999999998</v>
      </c>
      <c r="M988" s="2">
        <v>39650</v>
      </c>
      <c r="N988">
        <v>3.0314999999999999</v>
      </c>
      <c r="O988" s="2">
        <v>39651</v>
      </c>
      <c r="P988">
        <v>3.0365000000000002</v>
      </c>
      <c r="Q988" s="2">
        <v>39651</v>
      </c>
      <c r="R988">
        <v>3.0305</v>
      </c>
      <c r="S988" s="2">
        <v>39650</v>
      </c>
      <c r="T988">
        <v>2.9704999999999999</v>
      </c>
      <c r="U988" s="2">
        <v>39647</v>
      </c>
      <c r="V988">
        <v>3.0114999999999998</v>
      </c>
      <c r="W988" s="2">
        <v>39602</v>
      </c>
      <c r="X988">
        <v>2.8559999999999999</v>
      </c>
      <c r="Y988" s="2">
        <v>39647</v>
      </c>
      <c r="Z988">
        <v>2.9794999999999998</v>
      </c>
      <c r="AA988" s="2">
        <v>39651</v>
      </c>
      <c r="AB988">
        <v>2.9119999999999999</v>
      </c>
      <c r="AC988" s="2">
        <v>39653</v>
      </c>
      <c r="AD988">
        <v>2.8064999999999998</v>
      </c>
      <c r="AE988" s="2">
        <v>39654</v>
      </c>
      <c r="AF988">
        <v>2.8665000000000003</v>
      </c>
    </row>
    <row r="989" spans="5:32" x14ac:dyDescent="0.25">
      <c r="E989" s="2">
        <v>39610</v>
      </c>
      <c r="F989">
        <v>3.4470000000000001</v>
      </c>
      <c r="G989" s="2">
        <v>39653</v>
      </c>
      <c r="H989">
        <v>2.8014999999999999</v>
      </c>
      <c r="I989" s="2">
        <v>39651</v>
      </c>
      <c r="J989">
        <v>3.0710000000000002</v>
      </c>
      <c r="K989" s="2">
        <v>39650</v>
      </c>
      <c r="L989">
        <v>3.0089999999999999</v>
      </c>
      <c r="M989" s="2">
        <v>39651</v>
      </c>
      <c r="N989">
        <v>3.0430000000000001</v>
      </c>
      <c r="O989" s="2">
        <v>39652</v>
      </c>
      <c r="P989">
        <v>2.9089999999999998</v>
      </c>
      <c r="Q989" s="2">
        <v>39652</v>
      </c>
      <c r="R989">
        <v>2.923</v>
      </c>
      <c r="S989" s="2">
        <v>39651</v>
      </c>
      <c r="T989">
        <v>3.0105</v>
      </c>
      <c r="U989" s="2">
        <v>39650</v>
      </c>
      <c r="V989">
        <v>2.9449999999999998</v>
      </c>
      <c r="W989" s="2">
        <v>39603</v>
      </c>
      <c r="X989">
        <v>2.8250000000000002</v>
      </c>
      <c r="Y989" s="2">
        <v>39650</v>
      </c>
      <c r="Z989">
        <v>2.919</v>
      </c>
      <c r="AA989" s="2">
        <v>39652</v>
      </c>
      <c r="AB989">
        <v>2.8540000000000001</v>
      </c>
      <c r="AC989" s="2">
        <v>39654</v>
      </c>
      <c r="AD989">
        <v>2.875</v>
      </c>
      <c r="AE989" s="2">
        <v>39657</v>
      </c>
      <c r="AF989">
        <v>2.8475000000000001</v>
      </c>
    </row>
    <row r="990" spans="5:32" x14ac:dyDescent="0.25">
      <c r="E990" s="2">
        <v>39611</v>
      </c>
      <c r="F990">
        <v>3.3679999999999999</v>
      </c>
      <c r="G990" s="2">
        <v>39654</v>
      </c>
      <c r="H990">
        <v>2.7675000000000001</v>
      </c>
      <c r="I990" s="2">
        <v>39652</v>
      </c>
      <c r="J990">
        <v>2.9355000000000002</v>
      </c>
      <c r="K990" s="2">
        <v>39651</v>
      </c>
      <c r="L990">
        <v>3.0680000000000001</v>
      </c>
      <c r="M990" s="2">
        <v>39652</v>
      </c>
      <c r="N990">
        <v>2.9304999999999999</v>
      </c>
      <c r="O990" s="2">
        <v>39653</v>
      </c>
      <c r="P990">
        <v>2.7685</v>
      </c>
      <c r="Q990" s="2">
        <v>39653</v>
      </c>
      <c r="R990">
        <v>2.8855</v>
      </c>
      <c r="S990" s="2">
        <v>39652</v>
      </c>
      <c r="T990">
        <v>2.9135</v>
      </c>
      <c r="U990" s="2">
        <v>39651</v>
      </c>
      <c r="V990">
        <v>2.9809999999999999</v>
      </c>
      <c r="W990" s="2">
        <v>39604</v>
      </c>
      <c r="X990">
        <v>2.8975</v>
      </c>
      <c r="Y990" s="2">
        <v>39651</v>
      </c>
      <c r="Z990">
        <v>2.9424999999999999</v>
      </c>
      <c r="AA990" s="2">
        <v>39653</v>
      </c>
      <c r="AB990">
        <v>2.8265000000000002</v>
      </c>
      <c r="AC990" s="2">
        <v>39657</v>
      </c>
      <c r="AD990">
        <v>2.8795000000000002</v>
      </c>
      <c r="AE990" s="2">
        <v>39658</v>
      </c>
      <c r="AF990">
        <v>2.8260000000000001</v>
      </c>
    </row>
    <row r="991" spans="5:32" x14ac:dyDescent="0.25">
      <c r="E991" s="2">
        <v>39612</v>
      </c>
      <c r="F991">
        <v>3.5154999999999998</v>
      </c>
      <c r="G991" s="2">
        <v>39657</v>
      </c>
      <c r="H991">
        <v>2.8464999999999998</v>
      </c>
      <c r="I991" s="2">
        <v>39653</v>
      </c>
      <c r="J991">
        <v>2.742</v>
      </c>
      <c r="K991" s="2">
        <v>39652</v>
      </c>
      <c r="L991">
        <v>2.9365000000000001</v>
      </c>
      <c r="M991" s="2">
        <v>39653</v>
      </c>
      <c r="N991">
        <v>2.786</v>
      </c>
      <c r="O991" s="2">
        <v>39654</v>
      </c>
      <c r="P991">
        <v>2.8209999999999997</v>
      </c>
      <c r="Q991" s="2">
        <v>39654</v>
      </c>
      <c r="R991">
        <v>2.8679999999999999</v>
      </c>
      <c r="S991" s="2">
        <v>39653</v>
      </c>
      <c r="T991">
        <v>2.8420000000000001</v>
      </c>
      <c r="U991" s="2">
        <v>39652</v>
      </c>
      <c r="V991">
        <v>2.899</v>
      </c>
      <c r="W991" s="2">
        <v>39605</v>
      </c>
      <c r="X991">
        <v>2.911</v>
      </c>
      <c r="Y991" s="2">
        <v>39652</v>
      </c>
      <c r="Z991">
        <v>2.867</v>
      </c>
      <c r="AA991" s="2">
        <v>39654</v>
      </c>
      <c r="AB991">
        <v>2.8645</v>
      </c>
      <c r="AC991" s="2">
        <v>39658</v>
      </c>
      <c r="AD991">
        <v>2.7974999999999999</v>
      </c>
      <c r="AE991" s="2">
        <v>39659</v>
      </c>
      <c r="AF991">
        <v>2.87</v>
      </c>
    </row>
    <row r="992" spans="5:32" x14ac:dyDescent="0.25">
      <c r="E992" s="2">
        <v>39615</v>
      </c>
      <c r="F992">
        <v>3.5489999999999999</v>
      </c>
      <c r="G992" s="2">
        <v>39658</v>
      </c>
      <c r="H992">
        <v>2.726</v>
      </c>
      <c r="I992" s="2">
        <v>39654</v>
      </c>
      <c r="J992">
        <v>2.7475000000000001</v>
      </c>
      <c r="K992" s="2">
        <v>39653</v>
      </c>
      <c r="L992">
        <v>2.774</v>
      </c>
      <c r="M992" s="2">
        <v>39654</v>
      </c>
      <c r="N992">
        <v>2.8209999999999997</v>
      </c>
      <c r="O992" s="2">
        <v>39657</v>
      </c>
      <c r="P992">
        <v>2.8479999999999999</v>
      </c>
      <c r="Q992" s="2">
        <v>39657</v>
      </c>
      <c r="R992">
        <v>2.8624999999999998</v>
      </c>
      <c r="S992" s="2">
        <v>39654</v>
      </c>
      <c r="T992">
        <v>2.883</v>
      </c>
      <c r="U992" s="2">
        <v>39653</v>
      </c>
      <c r="V992">
        <v>2.8449999999999998</v>
      </c>
      <c r="W992" s="2">
        <v>39608</v>
      </c>
      <c r="X992">
        <v>2.9565000000000001</v>
      </c>
      <c r="Y992" s="2">
        <v>39653</v>
      </c>
      <c r="Z992">
        <v>2.8319999999999999</v>
      </c>
      <c r="AA992" s="2">
        <v>39657</v>
      </c>
      <c r="AB992">
        <v>2.8439999999999999</v>
      </c>
      <c r="AC992" s="2">
        <v>39659</v>
      </c>
      <c r="AD992">
        <v>2.8704999999999998</v>
      </c>
      <c r="AE992" s="2">
        <v>39660</v>
      </c>
      <c r="AF992">
        <v>2.859</v>
      </c>
    </row>
    <row r="993" spans="5:32" x14ac:dyDescent="0.25">
      <c r="E993" s="2">
        <v>39616</v>
      </c>
      <c r="F993">
        <v>3.5300000000000002</v>
      </c>
      <c r="G993" s="2">
        <v>39659</v>
      </c>
      <c r="H993">
        <v>2.7255000000000003</v>
      </c>
      <c r="I993" s="2">
        <v>39657</v>
      </c>
      <c r="J993">
        <v>2.766</v>
      </c>
      <c r="K993" s="2">
        <v>39654</v>
      </c>
      <c r="L993">
        <v>2.782</v>
      </c>
      <c r="M993" s="2">
        <v>39657</v>
      </c>
      <c r="N993">
        <v>2.8220000000000001</v>
      </c>
      <c r="O993" s="2">
        <v>39658</v>
      </c>
      <c r="P993">
        <v>2.7694999999999999</v>
      </c>
      <c r="Q993" s="2">
        <v>39658</v>
      </c>
      <c r="R993">
        <v>2.7829999999999999</v>
      </c>
      <c r="S993" s="2">
        <v>39657</v>
      </c>
      <c r="T993">
        <v>2.879</v>
      </c>
      <c r="U993" s="2">
        <v>39654</v>
      </c>
      <c r="V993">
        <v>2.8715000000000002</v>
      </c>
      <c r="W993" s="2">
        <v>39609</v>
      </c>
      <c r="X993">
        <v>3.0345</v>
      </c>
      <c r="Y993" s="2">
        <v>39654</v>
      </c>
      <c r="Z993">
        <v>2.8780000000000001</v>
      </c>
      <c r="AA993" s="2">
        <v>39658</v>
      </c>
      <c r="AB993">
        <v>2.8115000000000001</v>
      </c>
      <c r="AC993" s="2">
        <v>39660</v>
      </c>
      <c r="AD993">
        <v>2.8605</v>
      </c>
      <c r="AE993" s="2">
        <v>39661</v>
      </c>
      <c r="AF993">
        <v>2.8380000000000001</v>
      </c>
    </row>
    <row r="994" spans="5:32" x14ac:dyDescent="0.25">
      <c r="E994" s="2">
        <v>39617</v>
      </c>
      <c r="F994">
        <v>3.5670000000000002</v>
      </c>
      <c r="G994" s="2">
        <v>39660</v>
      </c>
      <c r="H994">
        <v>2.6484999999999999</v>
      </c>
      <c r="I994" s="2">
        <v>39658</v>
      </c>
      <c r="J994">
        <v>2.6739999999999999</v>
      </c>
      <c r="K994" s="2">
        <v>39657</v>
      </c>
      <c r="L994">
        <v>2.7749999999999999</v>
      </c>
      <c r="M994" s="2">
        <v>39658</v>
      </c>
      <c r="N994">
        <v>2.7250000000000001</v>
      </c>
      <c r="O994" s="2">
        <v>39659</v>
      </c>
      <c r="P994">
        <v>2.7679999999999998</v>
      </c>
      <c r="Q994" s="2">
        <v>39659</v>
      </c>
      <c r="R994">
        <v>2.7810000000000001</v>
      </c>
      <c r="S994" s="2">
        <v>39658</v>
      </c>
      <c r="T994">
        <v>2.79</v>
      </c>
      <c r="U994" s="2">
        <v>39657</v>
      </c>
      <c r="V994">
        <v>2.8810000000000002</v>
      </c>
      <c r="W994" s="2">
        <v>39610</v>
      </c>
      <c r="X994">
        <v>3.0265</v>
      </c>
      <c r="Y994" s="2">
        <v>39657</v>
      </c>
      <c r="Z994">
        <v>2.8574999999999999</v>
      </c>
      <c r="AA994" s="2">
        <v>39659</v>
      </c>
      <c r="AB994">
        <v>2.8460000000000001</v>
      </c>
      <c r="AC994" s="2">
        <v>39661</v>
      </c>
      <c r="AD994">
        <v>2.8294999999999999</v>
      </c>
      <c r="AE994" s="2">
        <v>39664</v>
      </c>
      <c r="AF994">
        <v>2.8609999999999998</v>
      </c>
    </row>
    <row r="995" spans="5:32" x14ac:dyDescent="0.25">
      <c r="E995" s="2">
        <v>39618</v>
      </c>
      <c r="F995">
        <v>3.5415000000000001</v>
      </c>
      <c r="G995" s="2">
        <v>39661</v>
      </c>
      <c r="H995">
        <v>2.6135000000000002</v>
      </c>
      <c r="I995" s="2">
        <v>39659</v>
      </c>
      <c r="J995">
        <v>2.7090000000000001</v>
      </c>
      <c r="K995" s="2">
        <v>39658</v>
      </c>
      <c r="L995">
        <v>2.7305000000000001</v>
      </c>
      <c r="M995" s="2">
        <v>39659</v>
      </c>
      <c r="N995">
        <v>2.7490000000000001</v>
      </c>
      <c r="O995" s="2">
        <v>39660</v>
      </c>
      <c r="P995">
        <v>2.71</v>
      </c>
      <c r="Q995" s="2">
        <v>39660</v>
      </c>
      <c r="R995">
        <v>2.7465000000000002</v>
      </c>
      <c r="S995" s="2">
        <v>39659</v>
      </c>
      <c r="T995">
        <v>2.7909999999999999</v>
      </c>
      <c r="U995" s="2">
        <v>39658</v>
      </c>
      <c r="V995">
        <v>2.794</v>
      </c>
      <c r="W995" s="2">
        <v>39611</v>
      </c>
      <c r="X995">
        <v>3.0114999999999998</v>
      </c>
      <c r="Y995" s="2">
        <v>39658</v>
      </c>
      <c r="Z995">
        <v>2.7989999999999999</v>
      </c>
      <c r="AA995" s="2">
        <v>39660</v>
      </c>
      <c r="AB995">
        <v>2.802</v>
      </c>
      <c r="AC995" s="2">
        <v>39664</v>
      </c>
      <c r="AD995">
        <v>2.8689999999999998</v>
      </c>
      <c r="AE995" s="2">
        <v>39665</v>
      </c>
      <c r="AF995">
        <v>2.9504999999999999</v>
      </c>
    </row>
    <row r="996" spans="5:32" x14ac:dyDescent="0.25">
      <c r="E996" s="2">
        <v>39619</v>
      </c>
      <c r="F996">
        <v>3.44</v>
      </c>
      <c r="G996" s="2">
        <v>39664</v>
      </c>
      <c r="H996">
        <v>2.6139999999999999</v>
      </c>
      <c r="I996" s="2">
        <v>39660</v>
      </c>
      <c r="J996">
        <v>2.6204999999999998</v>
      </c>
      <c r="K996" s="2">
        <v>39659</v>
      </c>
      <c r="L996">
        <v>2.7290000000000001</v>
      </c>
      <c r="M996" s="2">
        <v>39660</v>
      </c>
      <c r="N996">
        <v>2.694</v>
      </c>
      <c r="O996" s="2">
        <v>39661</v>
      </c>
      <c r="P996">
        <v>2.722</v>
      </c>
      <c r="Q996" s="2">
        <v>39661</v>
      </c>
      <c r="R996">
        <v>2.7404999999999999</v>
      </c>
      <c r="S996" s="2">
        <v>39660</v>
      </c>
      <c r="T996">
        <v>2.7475000000000001</v>
      </c>
      <c r="U996" s="2">
        <v>39659</v>
      </c>
      <c r="V996">
        <v>2.806</v>
      </c>
      <c r="W996" s="2">
        <v>39612</v>
      </c>
      <c r="X996">
        <v>3.0594999999999999</v>
      </c>
      <c r="Y996" s="2">
        <v>39659</v>
      </c>
      <c r="Z996">
        <v>2.8374999999999999</v>
      </c>
      <c r="AA996" s="2">
        <v>39661</v>
      </c>
      <c r="AB996">
        <v>2.8170000000000002</v>
      </c>
      <c r="AC996" s="2">
        <v>39665</v>
      </c>
      <c r="AD996">
        <v>2.766</v>
      </c>
      <c r="AE996" s="2">
        <v>39666</v>
      </c>
      <c r="AF996">
        <v>2.8940000000000001</v>
      </c>
    </row>
    <row r="997" spans="5:32" x14ac:dyDescent="0.25">
      <c r="E997" s="2">
        <v>39622</v>
      </c>
      <c r="F997">
        <v>3.6059999999999999</v>
      </c>
      <c r="G997" s="2">
        <v>39665</v>
      </c>
      <c r="H997">
        <v>2.5259999999999998</v>
      </c>
      <c r="I997" s="2">
        <v>39661</v>
      </c>
      <c r="J997">
        <v>2.6274999999999999</v>
      </c>
      <c r="K997" s="2">
        <v>39660</v>
      </c>
      <c r="L997">
        <v>2.6829999999999998</v>
      </c>
      <c r="M997" s="2">
        <v>39661</v>
      </c>
      <c r="N997">
        <v>2.7134999999999998</v>
      </c>
      <c r="O997" s="2">
        <v>39664</v>
      </c>
      <c r="P997">
        <v>2.73</v>
      </c>
      <c r="Q997" s="2">
        <v>39664</v>
      </c>
      <c r="R997">
        <v>2.7509999999999999</v>
      </c>
      <c r="S997" s="2">
        <v>39661</v>
      </c>
      <c r="T997">
        <v>2.76</v>
      </c>
      <c r="U997" s="2">
        <v>39660</v>
      </c>
      <c r="V997">
        <v>2.7824999999999998</v>
      </c>
      <c r="W997" s="2">
        <v>39615</v>
      </c>
      <c r="X997">
        <v>3.0350000000000001</v>
      </c>
      <c r="Y997" s="2">
        <v>39660</v>
      </c>
      <c r="Z997">
        <v>2.7984999999999998</v>
      </c>
      <c r="AA997" s="2">
        <v>39664</v>
      </c>
      <c r="AB997">
        <v>2.8340000000000001</v>
      </c>
      <c r="AC997" s="2">
        <v>39666</v>
      </c>
      <c r="AD997">
        <v>2.891</v>
      </c>
      <c r="AE997" s="2">
        <v>39667</v>
      </c>
      <c r="AF997">
        <v>2.7945000000000002</v>
      </c>
    </row>
    <row r="998" spans="5:32" x14ac:dyDescent="0.25">
      <c r="E998" s="2">
        <v>39623</v>
      </c>
      <c r="F998">
        <v>3.5760000000000001</v>
      </c>
      <c r="G998" s="2">
        <v>39666</v>
      </c>
      <c r="H998">
        <v>2.52</v>
      </c>
      <c r="I998" s="2">
        <v>39664</v>
      </c>
      <c r="J998">
        <v>2.6085000000000003</v>
      </c>
      <c r="K998" s="2">
        <v>39661</v>
      </c>
      <c r="L998">
        <v>2.6654999999999998</v>
      </c>
      <c r="M998" s="2">
        <v>39664</v>
      </c>
      <c r="N998">
        <v>2.7170000000000001</v>
      </c>
      <c r="O998" s="2">
        <v>39665</v>
      </c>
      <c r="P998">
        <v>2.7229999999999999</v>
      </c>
      <c r="Q998" s="2">
        <v>39665</v>
      </c>
      <c r="R998">
        <v>2.7290000000000001</v>
      </c>
      <c r="S998" s="2">
        <v>39664</v>
      </c>
      <c r="T998">
        <v>2.7669999999999999</v>
      </c>
      <c r="U998" s="2">
        <v>39661</v>
      </c>
      <c r="V998">
        <v>2.7890000000000001</v>
      </c>
      <c r="W998" s="2">
        <v>39616</v>
      </c>
      <c r="X998">
        <v>2.9835000000000003</v>
      </c>
      <c r="Y998" s="2">
        <v>39661</v>
      </c>
      <c r="Z998">
        <v>2.8155000000000001</v>
      </c>
      <c r="AA998" s="2">
        <v>39665</v>
      </c>
      <c r="AB998">
        <v>2.782</v>
      </c>
      <c r="AC998" s="2">
        <v>39667</v>
      </c>
      <c r="AD998">
        <v>2.7715000000000001</v>
      </c>
      <c r="AE998" s="2">
        <v>39668</v>
      </c>
      <c r="AF998">
        <v>2.8035000000000001</v>
      </c>
    </row>
    <row r="999" spans="5:32" x14ac:dyDescent="0.25">
      <c r="E999" s="2">
        <v>39624</v>
      </c>
      <c r="F999">
        <v>3.532</v>
      </c>
      <c r="G999" s="2">
        <v>39667</v>
      </c>
      <c r="H999">
        <v>2.4529999999999998</v>
      </c>
      <c r="I999" s="2">
        <v>39665</v>
      </c>
      <c r="J999">
        <v>2.5724999999999998</v>
      </c>
      <c r="K999" s="2">
        <v>39664</v>
      </c>
      <c r="L999">
        <v>2.6225000000000001</v>
      </c>
      <c r="M999" s="2">
        <v>39665</v>
      </c>
      <c r="N999">
        <v>2.6840000000000002</v>
      </c>
      <c r="O999" s="2">
        <v>39666</v>
      </c>
      <c r="P999">
        <v>2.6494999999999997</v>
      </c>
      <c r="Q999" s="2">
        <v>39666</v>
      </c>
      <c r="R999">
        <v>2.6659999999999999</v>
      </c>
      <c r="S999" s="2">
        <v>39665</v>
      </c>
      <c r="T999">
        <v>2.7570000000000001</v>
      </c>
      <c r="U999" s="2">
        <v>39664</v>
      </c>
      <c r="V999">
        <v>2.7880000000000003</v>
      </c>
      <c r="W999" s="2">
        <v>39617</v>
      </c>
      <c r="X999">
        <v>2.9550000000000001</v>
      </c>
      <c r="Y999" s="2">
        <v>39664</v>
      </c>
      <c r="Z999">
        <v>2.8180000000000001</v>
      </c>
      <c r="AA999" s="2">
        <v>39666</v>
      </c>
      <c r="AB999">
        <v>2.7965</v>
      </c>
      <c r="AC999" s="2">
        <v>39668</v>
      </c>
      <c r="AD999">
        <v>2.7824999999999998</v>
      </c>
      <c r="AE999" s="2">
        <v>39671</v>
      </c>
      <c r="AF999">
        <v>2.7715000000000001</v>
      </c>
    </row>
    <row r="1000" spans="5:32" x14ac:dyDescent="0.25">
      <c r="E1000" s="2">
        <v>39625</v>
      </c>
      <c r="F1000">
        <v>3.5209999999999999</v>
      </c>
      <c r="G1000" s="2">
        <v>39668</v>
      </c>
      <c r="H1000">
        <v>2.5055000000000001</v>
      </c>
      <c r="I1000" s="2">
        <v>39666</v>
      </c>
      <c r="J1000">
        <v>2.5310000000000001</v>
      </c>
      <c r="K1000" s="2">
        <v>39665</v>
      </c>
      <c r="L1000">
        <v>2.653</v>
      </c>
      <c r="M1000" s="2">
        <v>39666</v>
      </c>
      <c r="N1000">
        <v>2.6470000000000002</v>
      </c>
      <c r="O1000" s="2">
        <v>39667</v>
      </c>
      <c r="P1000">
        <v>2.6240000000000001</v>
      </c>
      <c r="Q1000" s="2">
        <v>39667</v>
      </c>
      <c r="R1000">
        <v>2.6230000000000002</v>
      </c>
      <c r="S1000" s="2">
        <v>39666</v>
      </c>
      <c r="T1000">
        <v>2.6790000000000003</v>
      </c>
      <c r="U1000" s="2">
        <v>39665</v>
      </c>
      <c r="V1000">
        <v>2.7960000000000003</v>
      </c>
      <c r="W1000" s="2">
        <v>39618</v>
      </c>
      <c r="X1000">
        <v>2.9830000000000001</v>
      </c>
      <c r="Y1000" s="2">
        <v>39665</v>
      </c>
      <c r="Z1000">
        <v>2.8774999999999999</v>
      </c>
      <c r="AA1000" s="2">
        <v>39667</v>
      </c>
      <c r="AB1000">
        <v>2.7355</v>
      </c>
      <c r="AC1000" s="2">
        <v>39671</v>
      </c>
      <c r="AD1000">
        <v>2.7555000000000001</v>
      </c>
      <c r="AE1000" s="2">
        <v>39672</v>
      </c>
      <c r="AF1000">
        <v>2.758</v>
      </c>
    </row>
    <row r="1001" spans="5:32" x14ac:dyDescent="0.25">
      <c r="E1001" s="2">
        <v>39626</v>
      </c>
      <c r="F1001">
        <v>3.5089999999999999</v>
      </c>
      <c r="G1001" s="2">
        <v>39671</v>
      </c>
      <c r="H1001">
        <v>2.4039999999999999</v>
      </c>
      <c r="I1001" s="2">
        <v>39667</v>
      </c>
      <c r="J1001">
        <v>2.4830000000000001</v>
      </c>
      <c r="K1001" s="2">
        <v>39666</v>
      </c>
      <c r="L1001">
        <v>2.5840000000000001</v>
      </c>
      <c r="M1001" s="2">
        <v>39667</v>
      </c>
      <c r="N1001">
        <v>2.6070000000000002</v>
      </c>
      <c r="O1001" s="2">
        <v>39668</v>
      </c>
      <c r="P1001">
        <v>2.6179999999999999</v>
      </c>
      <c r="Q1001" s="2">
        <v>39668</v>
      </c>
      <c r="R1001">
        <v>2.66</v>
      </c>
      <c r="S1001" s="2">
        <v>39667</v>
      </c>
      <c r="T1001">
        <v>2.64</v>
      </c>
      <c r="U1001" s="2">
        <v>39666</v>
      </c>
      <c r="V1001">
        <v>2.7164999999999999</v>
      </c>
      <c r="W1001" s="2">
        <v>39619</v>
      </c>
      <c r="X1001">
        <v>2.968</v>
      </c>
      <c r="Y1001" s="2">
        <v>39666</v>
      </c>
      <c r="Z1001">
        <v>2.7690000000000001</v>
      </c>
      <c r="AA1001" s="2">
        <v>39668</v>
      </c>
      <c r="AB1001">
        <v>2.7675000000000001</v>
      </c>
      <c r="AC1001" s="2">
        <v>39672</v>
      </c>
      <c r="AD1001">
        <v>2.7355</v>
      </c>
      <c r="AE1001" s="2">
        <v>39673</v>
      </c>
      <c r="AF1001">
        <v>2.7755000000000001</v>
      </c>
    </row>
    <row r="1002" spans="5:32" x14ac:dyDescent="0.25">
      <c r="E1002" s="2">
        <v>39629</v>
      </c>
      <c r="F1002">
        <v>3.4830000000000001</v>
      </c>
      <c r="G1002" s="2">
        <v>39672</v>
      </c>
      <c r="H1002">
        <v>2.3620000000000001</v>
      </c>
      <c r="I1002" s="2">
        <v>39668</v>
      </c>
      <c r="J1002">
        <v>2.488</v>
      </c>
      <c r="K1002" s="2">
        <v>39667</v>
      </c>
      <c r="L1002">
        <v>2.532</v>
      </c>
      <c r="M1002" s="2">
        <v>39668</v>
      </c>
      <c r="N1002">
        <v>2.6095000000000002</v>
      </c>
      <c r="O1002" s="2">
        <v>39671</v>
      </c>
      <c r="P1002">
        <v>2.5859999999999999</v>
      </c>
      <c r="Q1002" s="2">
        <v>39671</v>
      </c>
      <c r="R1002">
        <v>2.62</v>
      </c>
      <c r="S1002" s="2">
        <v>39668</v>
      </c>
      <c r="T1002">
        <v>2.6985000000000001</v>
      </c>
      <c r="U1002" s="2">
        <v>39667</v>
      </c>
      <c r="V1002">
        <v>2.677</v>
      </c>
      <c r="W1002" s="2">
        <v>39622</v>
      </c>
      <c r="X1002">
        <v>2.992</v>
      </c>
      <c r="Y1002" s="2">
        <v>39667</v>
      </c>
      <c r="Z1002">
        <v>2.7210000000000001</v>
      </c>
      <c r="AA1002" s="2">
        <v>39671</v>
      </c>
      <c r="AB1002">
        <v>2.7284999999999999</v>
      </c>
      <c r="AC1002" s="2">
        <v>39673</v>
      </c>
      <c r="AD1002">
        <v>2.7534999999999998</v>
      </c>
      <c r="AE1002" s="2">
        <v>39674</v>
      </c>
      <c r="AF1002">
        <v>2.7705000000000002</v>
      </c>
    </row>
    <row r="1003" spans="5:32" x14ac:dyDescent="0.25">
      <c r="E1003" s="2">
        <v>39630</v>
      </c>
      <c r="F1003">
        <v>3.76</v>
      </c>
      <c r="G1003" s="2">
        <v>39673</v>
      </c>
      <c r="H1003">
        <v>2.4239999999999999</v>
      </c>
      <c r="I1003" s="2">
        <v>39671</v>
      </c>
      <c r="J1003">
        <v>2.4415</v>
      </c>
      <c r="K1003" s="2">
        <v>39668</v>
      </c>
      <c r="L1003">
        <v>2.5535000000000001</v>
      </c>
      <c r="M1003" s="2">
        <v>39671</v>
      </c>
      <c r="N1003">
        <v>2.5629999999999997</v>
      </c>
      <c r="O1003" s="2">
        <v>39672</v>
      </c>
      <c r="P1003">
        <v>2.5869999999999997</v>
      </c>
      <c r="Q1003" s="2">
        <v>39672</v>
      </c>
      <c r="R1003">
        <v>2.605</v>
      </c>
      <c r="S1003" s="2">
        <v>39671</v>
      </c>
      <c r="T1003">
        <v>2.6455000000000002</v>
      </c>
      <c r="U1003" s="2">
        <v>39668</v>
      </c>
      <c r="V1003">
        <v>2.7010000000000001</v>
      </c>
      <c r="W1003" s="2">
        <v>39623</v>
      </c>
      <c r="X1003">
        <v>2.9340000000000002</v>
      </c>
      <c r="Y1003" s="2">
        <v>39668</v>
      </c>
      <c r="Z1003">
        <v>2.7654999999999998</v>
      </c>
      <c r="AA1003" s="2">
        <v>39672</v>
      </c>
      <c r="AB1003">
        <v>2.6924999999999999</v>
      </c>
      <c r="AC1003" s="2">
        <v>39674</v>
      </c>
      <c r="AD1003">
        <v>2.7509999999999999</v>
      </c>
      <c r="AE1003" s="2">
        <v>39675</v>
      </c>
      <c r="AF1003">
        <v>2.7595000000000001</v>
      </c>
    </row>
    <row r="1004" spans="5:32" x14ac:dyDescent="0.25">
      <c r="E1004" s="2">
        <v>39631</v>
      </c>
      <c r="F1004">
        <v>3.7320000000000002</v>
      </c>
      <c r="G1004" s="2">
        <v>39674</v>
      </c>
      <c r="H1004">
        <v>2.41</v>
      </c>
      <c r="I1004" s="2">
        <v>39672</v>
      </c>
      <c r="J1004">
        <v>2.4119999999999999</v>
      </c>
      <c r="K1004" s="2">
        <v>39671</v>
      </c>
      <c r="L1004">
        <v>2.4980000000000002</v>
      </c>
      <c r="M1004" s="2">
        <v>39672</v>
      </c>
      <c r="N1004">
        <v>2.5455000000000001</v>
      </c>
      <c r="O1004" s="2">
        <v>39673</v>
      </c>
      <c r="P1004">
        <v>2.61</v>
      </c>
      <c r="Q1004" s="2">
        <v>39673</v>
      </c>
      <c r="R1004">
        <v>2.6470000000000002</v>
      </c>
      <c r="S1004" s="2">
        <v>39672</v>
      </c>
      <c r="T1004">
        <v>2.6234999999999999</v>
      </c>
      <c r="U1004" s="2">
        <v>39671</v>
      </c>
      <c r="V1004">
        <v>2.6924999999999999</v>
      </c>
      <c r="W1004" s="2">
        <v>39624</v>
      </c>
      <c r="X1004">
        <v>2.9365000000000001</v>
      </c>
      <c r="Y1004" s="2">
        <v>39671</v>
      </c>
      <c r="Z1004">
        <v>2.714</v>
      </c>
      <c r="AA1004" s="2">
        <v>39673</v>
      </c>
      <c r="AB1004">
        <v>2.7275</v>
      </c>
      <c r="AC1004" s="2">
        <v>39675</v>
      </c>
      <c r="AD1004">
        <v>2.7370000000000001</v>
      </c>
      <c r="AE1004" s="2">
        <v>39678</v>
      </c>
      <c r="AF1004">
        <v>2.7480000000000002</v>
      </c>
    </row>
    <row r="1005" spans="5:32" x14ac:dyDescent="0.25">
      <c r="E1005" s="2">
        <v>39632</v>
      </c>
      <c r="F1005">
        <v>3.714</v>
      </c>
      <c r="G1005" s="2">
        <v>39675</v>
      </c>
      <c r="H1005">
        <v>2.375</v>
      </c>
      <c r="I1005" s="2">
        <v>39673</v>
      </c>
      <c r="J1005">
        <v>2.4620000000000002</v>
      </c>
      <c r="K1005" s="2">
        <v>39672</v>
      </c>
      <c r="L1005">
        <v>2.4944999999999999</v>
      </c>
      <c r="M1005" s="2">
        <v>39673</v>
      </c>
      <c r="N1005">
        <v>2.5840000000000001</v>
      </c>
      <c r="O1005" s="2">
        <v>39674</v>
      </c>
      <c r="P1005">
        <v>2.613</v>
      </c>
      <c r="Q1005" s="2">
        <v>39674</v>
      </c>
      <c r="R1005">
        <v>2.645</v>
      </c>
      <c r="S1005" s="2">
        <v>39673</v>
      </c>
      <c r="T1005">
        <v>2.6635</v>
      </c>
      <c r="U1005" s="2">
        <v>39672</v>
      </c>
      <c r="V1005">
        <v>2.6364999999999998</v>
      </c>
      <c r="W1005" s="2">
        <v>39625</v>
      </c>
      <c r="X1005">
        <v>2.9975000000000001</v>
      </c>
      <c r="Y1005" s="2">
        <v>39672</v>
      </c>
      <c r="Z1005">
        <v>2.6875</v>
      </c>
      <c r="AA1005" s="2">
        <v>39674</v>
      </c>
      <c r="AB1005">
        <v>2.7269999999999999</v>
      </c>
      <c r="AC1005" s="2">
        <v>39678</v>
      </c>
      <c r="AD1005">
        <v>2.7065000000000001</v>
      </c>
      <c r="AE1005" s="2">
        <v>39679</v>
      </c>
      <c r="AF1005">
        <v>2.7610000000000001</v>
      </c>
    </row>
    <row r="1006" spans="5:32" x14ac:dyDescent="0.25">
      <c r="E1006" s="2">
        <v>39633</v>
      </c>
      <c r="F1006">
        <v>3.714</v>
      </c>
      <c r="G1006" s="2">
        <v>39678</v>
      </c>
      <c r="H1006">
        <v>2.3620000000000001</v>
      </c>
      <c r="I1006" s="2">
        <v>39674</v>
      </c>
      <c r="J1006">
        <v>2.4580000000000002</v>
      </c>
      <c r="K1006" s="2">
        <v>39673</v>
      </c>
      <c r="L1006">
        <v>2.5455000000000001</v>
      </c>
      <c r="M1006" s="2">
        <v>39674</v>
      </c>
      <c r="N1006">
        <v>2.585</v>
      </c>
      <c r="O1006" s="2">
        <v>39675</v>
      </c>
      <c r="P1006">
        <v>2.5830000000000002</v>
      </c>
      <c r="Q1006" s="2">
        <v>39675</v>
      </c>
      <c r="R1006">
        <v>2.617</v>
      </c>
      <c r="S1006" s="2">
        <v>39674</v>
      </c>
      <c r="T1006">
        <v>2.6604999999999999</v>
      </c>
      <c r="U1006" s="2">
        <v>39673</v>
      </c>
      <c r="V1006">
        <v>2.7069999999999999</v>
      </c>
      <c r="W1006" s="2">
        <v>39626</v>
      </c>
      <c r="X1006">
        <v>3.012</v>
      </c>
      <c r="Y1006" s="2">
        <v>39673</v>
      </c>
      <c r="Z1006">
        <v>2.7185000000000001</v>
      </c>
      <c r="AA1006" s="2">
        <v>39675</v>
      </c>
      <c r="AB1006">
        <v>2.7065000000000001</v>
      </c>
      <c r="AC1006" s="2">
        <v>39679</v>
      </c>
      <c r="AD1006">
        <v>2.7385000000000002</v>
      </c>
      <c r="AE1006" s="2">
        <v>39680</v>
      </c>
      <c r="AF1006">
        <v>2.7679999999999998</v>
      </c>
    </row>
    <row r="1007" spans="5:32" x14ac:dyDescent="0.25">
      <c r="E1007" s="2">
        <v>39636</v>
      </c>
      <c r="F1007">
        <v>3.802</v>
      </c>
      <c r="G1007" s="2">
        <v>39679</v>
      </c>
      <c r="H1007">
        <v>2.355</v>
      </c>
      <c r="I1007" s="2">
        <v>39675</v>
      </c>
      <c r="J1007">
        <v>2.4355000000000002</v>
      </c>
      <c r="K1007" s="2">
        <v>39674</v>
      </c>
      <c r="L1007">
        <v>2.5114999999999998</v>
      </c>
      <c r="M1007" s="2">
        <v>39675</v>
      </c>
      <c r="N1007">
        <v>2.5404999999999998</v>
      </c>
      <c r="O1007" s="2">
        <v>39678</v>
      </c>
      <c r="P1007">
        <v>2.5529999999999999</v>
      </c>
      <c r="Q1007" s="2">
        <v>39678</v>
      </c>
      <c r="R1007">
        <v>2.5979999999999999</v>
      </c>
      <c r="S1007" s="2">
        <v>39675</v>
      </c>
      <c r="T1007">
        <v>2.6305000000000001</v>
      </c>
      <c r="U1007" s="2">
        <v>39674</v>
      </c>
      <c r="V1007">
        <v>2.6840000000000002</v>
      </c>
      <c r="W1007" s="2">
        <v>39629</v>
      </c>
      <c r="X1007">
        <v>3.0135000000000001</v>
      </c>
      <c r="Y1007" s="2">
        <v>39674</v>
      </c>
      <c r="Z1007">
        <v>2.7199999999999998</v>
      </c>
      <c r="AA1007" s="2">
        <v>39678</v>
      </c>
      <c r="AB1007">
        <v>2.7044999999999999</v>
      </c>
      <c r="AC1007" s="2">
        <v>39680</v>
      </c>
      <c r="AD1007">
        <v>2.7439999999999998</v>
      </c>
      <c r="AE1007" s="2">
        <v>39681</v>
      </c>
      <c r="AF1007">
        <v>2.7880000000000003</v>
      </c>
    </row>
    <row r="1008" spans="5:32" x14ac:dyDescent="0.25">
      <c r="E1008" s="2">
        <v>39637</v>
      </c>
      <c r="F1008">
        <v>3.407</v>
      </c>
      <c r="G1008" s="2">
        <v>39680</v>
      </c>
      <c r="H1008">
        <v>2.3879999999999999</v>
      </c>
      <c r="I1008" s="2">
        <v>39678</v>
      </c>
      <c r="J1008">
        <v>2.4009999999999998</v>
      </c>
      <c r="K1008" s="2">
        <v>39675</v>
      </c>
      <c r="L1008">
        <v>2.5009999999999999</v>
      </c>
      <c r="M1008" s="2">
        <v>39678</v>
      </c>
      <c r="N1008">
        <v>2.528</v>
      </c>
      <c r="O1008" s="2">
        <v>39679</v>
      </c>
      <c r="P1008">
        <v>2.5525000000000002</v>
      </c>
      <c r="Q1008" s="2">
        <v>39679</v>
      </c>
      <c r="R1008">
        <v>2.605</v>
      </c>
      <c r="S1008" s="2">
        <v>39678</v>
      </c>
      <c r="T1008">
        <v>2.6349999999999998</v>
      </c>
      <c r="U1008" s="2">
        <v>39675</v>
      </c>
      <c r="V1008">
        <v>2.6739999999999999</v>
      </c>
      <c r="W1008" s="2">
        <v>39630</v>
      </c>
      <c r="X1008">
        <v>3.093</v>
      </c>
      <c r="Y1008" s="2">
        <v>39675</v>
      </c>
      <c r="Z1008">
        <v>2.6989999999999998</v>
      </c>
      <c r="AA1008" s="2">
        <v>39679</v>
      </c>
      <c r="AB1008">
        <v>2.7105000000000001</v>
      </c>
      <c r="AC1008" s="2">
        <v>39681</v>
      </c>
      <c r="AD1008">
        <v>2.7574999999999998</v>
      </c>
      <c r="AE1008" s="2">
        <v>39682</v>
      </c>
      <c r="AF1008">
        <v>2.7793000000000001</v>
      </c>
    </row>
    <row r="1009" spans="5:32" x14ac:dyDescent="0.25">
      <c r="E1009" s="2">
        <v>39638</v>
      </c>
      <c r="F1009">
        <v>3.556</v>
      </c>
      <c r="G1009" s="2">
        <v>39681</v>
      </c>
      <c r="H1009">
        <v>2.4895</v>
      </c>
      <c r="I1009" s="2">
        <v>39679</v>
      </c>
      <c r="J1009">
        <v>2.4175</v>
      </c>
      <c r="K1009" s="2">
        <v>39678</v>
      </c>
      <c r="L1009">
        <v>2.5339999999999998</v>
      </c>
      <c r="M1009" s="2">
        <v>39679</v>
      </c>
      <c r="N1009">
        <v>2.5255000000000001</v>
      </c>
      <c r="O1009" s="2">
        <v>39680</v>
      </c>
      <c r="P1009">
        <v>2.5794999999999999</v>
      </c>
      <c r="Q1009" s="2">
        <v>39680</v>
      </c>
      <c r="R1009">
        <v>2.6265000000000001</v>
      </c>
      <c r="S1009" s="2">
        <v>39679</v>
      </c>
      <c r="T1009">
        <v>2.645</v>
      </c>
      <c r="U1009" s="2">
        <v>39678</v>
      </c>
      <c r="V1009">
        <v>2.6455000000000002</v>
      </c>
      <c r="W1009" s="2">
        <v>39631</v>
      </c>
      <c r="X1009">
        <v>3.0459999999999998</v>
      </c>
      <c r="Y1009" s="2">
        <v>39678</v>
      </c>
      <c r="Z1009">
        <v>2.6959999999999997</v>
      </c>
      <c r="AA1009" s="2">
        <v>39680</v>
      </c>
      <c r="AB1009">
        <v>2.7115</v>
      </c>
      <c r="AC1009" s="2">
        <v>39682</v>
      </c>
      <c r="AD1009">
        <v>2.7678000000000003</v>
      </c>
      <c r="AE1009" s="2">
        <v>39685</v>
      </c>
      <c r="AF1009">
        <v>2.7690000000000001</v>
      </c>
    </row>
    <row r="1010" spans="5:32" x14ac:dyDescent="0.25">
      <c r="E1010" s="2">
        <v>39639</v>
      </c>
      <c r="F1010">
        <v>3.4</v>
      </c>
      <c r="G1010" s="2">
        <v>39682</v>
      </c>
      <c r="H1010">
        <v>2.4104999999999999</v>
      </c>
      <c r="I1010" s="2">
        <v>39680</v>
      </c>
      <c r="J1010">
        <v>2.4415</v>
      </c>
      <c r="K1010" s="2">
        <v>39679</v>
      </c>
      <c r="L1010">
        <v>2.472</v>
      </c>
      <c r="M1010" s="2">
        <v>39680</v>
      </c>
      <c r="N1010">
        <v>2.5404999999999998</v>
      </c>
      <c r="O1010" s="2">
        <v>39681</v>
      </c>
      <c r="P1010">
        <v>2.645</v>
      </c>
      <c r="Q1010" s="2">
        <v>39681</v>
      </c>
      <c r="R1010">
        <v>2.7080000000000002</v>
      </c>
      <c r="S1010" s="2">
        <v>39680</v>
      </c>
      <c r="T1010">
        <v>2.6535000000000002</v>
      </c>
      <c r="U1010" s="2">
        <v>39679</v>
      </c>
      <c r="V1010">
        <v>2.6720000000000002</v>
      </c>
      <c r="W1010" s="2">
        <v>39632</v>
      </c>
      <c r="X1010">
        <v>3.0569999999999999</v>
      </c>
      <c r="Y1010" s="2">
        <v>39679</v>
      </c>
      <c r="Z1010">
        <v>2.7029999999999998</v>
      </c>
      <c r="AA1010" s="2">
        <v>39681</v>
      </c>
      <c r="AB1010">
        <v>2.7359999999999998</v>
      </c>
      <c r="AC1010" s="2">
        <v>39685</v>
      </c>
      <c r="AD1010">
        <v>2.7560000000000002</v>
      </c>
      <c r="AE1010" s="2">
        <v>39686</v>
      </c>
      <c r="AF1010">
        <v>2.7054999999999998</v>
      </c>
    </row>
    <row r="1011" spans="5:32" x14ac:dyDescent="0.25">
      <c r="E1011" s="2">
        <v>39640</v>
      </c>
      <c r="F1011">
        <v>3.6949999999999998</v>
      </c>
      <c r="G1011" s="2">
        <v>39685</v>
      </c>
      <c r="H1011">
        <v>2.2654999999999998</v>
      </c>
      <c r="I1011" s="2">
        <v>39681</v>
      </c>
      <c r="J1011">
        <v>2.5525000000000002</v>
      </c>
      <c r="K1011" s="2">
        <v>39680</v>
      </c>
      <c r="L1011">
        <v>2.4990000000000001</v>
      </c>
      <c r="M1011" s="2">
        <v>39681</v>
      </c>
      <c r="N1011">
        <v>2.6259999999999999</v>
      </c>
      <c r="O1011" s="2">
        <v>39682</v>
      </c>
      <c r="P1011">
        <v>2.6524999999999999</v>
      </c>
      <c r="Q1011" s="2">
        <v>39682</v>
      </c>
      <c r="R1011">
        <v>2.6395</v>
      </c>
      <c r="S1011" s="2">
        <v>39681</v>
      </c>
      <c r="T1011">
        <v>2.7130000000000001</v>
      </c>
      <c r="U1011" s="2">
        <v>39680</v>
      </c>
      <c r="V1011">
        <v>2.6850000000000001</v>
      </c>
      <c r="W1011" s="2">
        <v>39633</v>
      </c>
      <c r="X1011">
        <v>3.0880000000000001</v>
      </c>
      <c r="Y1011" s="2">
        <v>39680</v>
      </c>
      <c r="Z1011">
        <v>2.7195</v>
      </c>
      <c r="AA1011" s="2">
        <v>39682</v>
      </c>
      <c r="AB1011">
        <v>2.7095000000000002</v>
      </c>
      <c r="AC1011" s="2">
        <v>39686</v>
      </c>
      <c r="AD1011">
        <v>2.7004999999999999</v>
      </c>
      <c r="AE1011" s="2">
        <v>39687</v>
      </c>
      <c r="AF1011">
        <v>2.7480000000000002</v>
      </c>
    </row>
    <row r="1012" spans="5:32" x14ac:dyDescent="0.25">
      <c r="E1012" s="2">
        <v>39643</v>
      </c>
      <c r="F1012">
        <v>3.6189999999999998</v>
      </c>
      <c r="G1012" s="2">
        <v>39686</v>
      </c>
      <c r="H1012">
        <v>2.2904999999999998</v>
      </c>
      <c r="I1012" s="2">
        <v>39682</v>
      </c>
      <c r="J1012">
        <v>2.4744999999999999</v>
      </c>
      <c r="K1012" s="2">
        <v>39681</v>
      </c>
      <c r="L1012">
        <v>2.5830000000000002</v>
      </c>
      <c r="M1012" s="2">
        <v>39682</v>
      </c>
      <c r="N1012">
        <v>2.5609999999999999</v>
      </c>
      <c r="O1012" s="2">
        <v>39685</v>
      </c>
      <c r="P1012">
        <v>2.6059999999999999</v>
      </c>
      <c r="Q1012" s="2">
        <v>39685</v>
      </c>
      <c r="R1012">
        <v>2.641</v>
      </c>
      <c r="S1012" s="2">
        <v>39682</v>
      </c>
      <c r="T1012">
        <v>2.6625000000000001</v>
      </c>
      <c r="U1012" s="2">
        <v>39681</v>
      </c>
      <c r="V1012">
        <v>2.742</v>
      </c>
      <c r="W1012" s="2">
        <v>39636</v>
      </c>
      <c r="X1012">
        <v>3.0030000000000001</v>
      </c>
      <c r="Y1012" s="2">
        <v>39681</v>
      </c>
      <c r="Z1012">
        <v>2.7444999999999999</v>
      </c>
      <c r="AA1012" s="2">
        <v>39685</v>
      </c>
      <c r="AB1012">
        <v>2.6589999999999998</v>
      </c>
      <c r="AC1012" s="2">
        <v>39687</v>
      </c>
      <c r="AD1012">
        <v>2.7359999999999998</v>
      </c>
      <c r="AE1012" s="2">
        <v>39688</v>
      </c>
      <c r="AF1012">
        <v>2.6175000000000002</v>
      </c>
    </row>
    <row r="1013" spans="5:32" x14ac:dyDescent="0.25">
      <c r="E1013" s="2">
        <v>39644</v>
      </c>
      <c r="F1013">
        <v>3.5655000000000001</v>
      </c>
      <c r="G1013" s="2">
        <v>39687</v>
      </c>
      <c r="H1013">
        <v>2.3064999999999998</v>
      </c>
      <c r="I1013" s="2">
        <v>39685</v>
      </c>
      <c r="J1013">
        <v>2.3290000000000002</v>
      </c>
      <c r="K1013" s="2">
        <v>39682</v>
      </c>
      <c r="L1013">
        <v>2.5230000000000001</v>
      </c>
      <c r="M1013" s="2">
        <v>39685</v>
      </c>
      <c r="N1013">
        <v>2.4939999999999998</v>
      </c>
      <c r="O1013" s="2">
        <v>39686</v>
      </c>
      <c r="P1013">
        <v>2.57</v>
      </c>
      <c r="Q1013" s="2">
        <v>39686</v>
      </c>
      <c r="R1013">
        <v>2.58</v>
      </c>
      <c r="S1013" s="2">
        <v>39685</v>
      </c>
      <c r="T1013">
        <v>2.5230000000000001</v>
      </c>
      <c r="U1013" s="2">
        <v>39682</v>
      </c>
      <c r="V1013">
        <v>2.6669999999999998</v>
      </c>
      <c r="W1013" s="2">
        <v>39637</v>
      </c>
      <c r="X1013">
        <v>2.9855</v>
      </c>
      <c r="Y1013" s="2">
        <v>39682</v>
      </c>
      <c r="Z1013">
        <v>2.7063000000000001</v>
      </c>
      <c r="AA1013" s="2">
        <v>39686</v>
      </c>
      <c r="AB1013">
        <v>2.645</v>
      </c>
      <c r="AC1013" s="2">
        <v>39688</v>
      </c>
      <c r="AD1013">
        <v>2.6055000000000001</v>
      </c>
      <c r="AE1013" s="2">
        <v>39689</v>
      </c>
      <c r="AF1013">
        <v>2.7439999999999998</v>
      </c>
    </row>
    <row r="1014" spans="5:32" x14ac:dyDescent="0.25">
      <c r="E1014" s="2">
        <v>39645</v>
      </c>
      <c r="F1014">
        <v>3.4125000000000001</v>
      </c>
      <c r="G1014" s="2">
        <v>39688</v>
      </c>
      <c r="H1014">
        <v>2.29</v>
      </c>
      <c r="I1014" s="2">
        <v>39686</v>
      </c>
      <c r="J1014">
        <v>2.3660000000000001</v>
      </c>
      <c r="K1014" s="2">
        <v>39685</v>
      </c>
      <c r="L1014">
        <v>2.4007999999999998</v>
      </c>
      <c r="M1014" s="2">
        <v>39686</v>
      </c>
      <c r="N1014">
        <v>2.5030000000000001</v>
      </c>
      <c r="O1014" s="2">
        <v>39687</v>
      </c>
      <c r="P1014">
        <v>2.6183000000000001</v>
      </c>
      <c r="Q1014" s="2">
        <v>39687</v>
      </c>
      <c r="R1014">
        <v>2.6165000000000003</v>
      </c>
      <c r="S1014" s="2">
        <v>39686</v>
      </c>
      <c r="T1014">
        <v>2.6073</v>
      </c>
      <c r="U1014" s="2">
        <v>39685</v>
      </c>
      <c r="V1014">
        <v>2.5415000000000001</v>
      </c>
      <c r="W1014" s="2">
        <v>39638</v>
      </c>
      <c r="X1014">
        <v>2.9750000000000001</v>
      </c>
      <c r="Y1014" s="2">
        <v>39685</v>
      </c>
      <c r="Z1014">
        <v>2.5874999999999999</v>
      </c>
      <c r="AA1014" s="2">
        <v>39687</v>
      </c>
      <c r="AB1014">
        <v>2.6615000000000002</v>
      </c>
      <c r="AC1014" s="2">
        <v>39689</v>
      </c>
      <c r="AD1014">
        <v>2.7320000000000002</v>
      </c>
      <c r="AE1014" s="2">
        <v>39692</v>
      </c>
      <c r="AF1014">
        <v>2.6930000000000001</v>
      </c>
    </row>
    <row r="1015" spans="5:32" x14ac:dyDescent="0.25">
      <c r="E1015" s="2">
        <v>39646</v>
      </c>
      <c r="F1015">
        <v>3.137</v>
      </c>
      <c r="G1015" s="2">
        <v>39689</v>
      </c>
      <c r="H1015">
        <v>2.2930000000000001</v>
      </c>
      <c r="I1015" s="2">
        <v>39687</v>
      </c>
      <c r="J1015">
        <v>2.4380000000000002</v>
      </c>
      <c r="K1015" s="2">
        <v>39686</v>
      </c>
      <c r="L1015">
        <v>2.4209999999999998</v>
      </c>
      <c r="M1015" s="2">
        <v>39687</v>
      </c>
      <c r="N1015">
        <v>2.5945</v>
      </c>
      <c r="O1015" s="2">
        <v>39688</v>
      </c>
      <c r="P1015">
        <v>2.5987999999999998</v>
      </c>
      <c r="Q1015" s="2">
        <v>39688</v>
      </c>
      <c r="R1015">
        <v>2.6360000000000001</v>
      </c>
      <c r="S1015" s="2">
        <v>39687</v>
      </c>
      <c r="T1015">
        <v>2.6305000000000001</v>
      </c>
      <c r="U1015" s="2">
        <v>39686</v>
      </c>
      <c r="V1015">
        <v>2.6273</v>
      </c>
      <c r="W1015" s="2">
        <v>39639</v>
      </c>
      <c r="X1015">
        <v>2.9495</v>
      </c>
      <c r="Y1015" s="2">
        <v>39686</v>
      </c>
      <c r="Z1015">
        <v>2.6444999999999999</v>
      </c>
      <c r="AA1015" s="2">
        <v>39688</v>
      </c>
      <c r="AB1015">
        <v>2.6040000000000001</v>
      </c>
      <c r="AC1015" s="2">
        <v>39692</v>
      </c>
      <c r="AD1015">
        <v>2.6739999999999999</v>
      </c>
      <c r="AE1015" s="2">
        <v>39693</v>
      </c>
      <c r="AF1015">
        <v>2.5554999999999999</v>
      </c>
    </row>
    <row r="1016" spans="5:32" x14ac:dyDescent="0.25">
      <c r="E1016" s="2">
        <v>39647</v>
      </c>
      <c r="F1016">
        <v>3.3109999999999999</v>
      </c>
      <c r="G1016" s="2">
        <v>39692</v>
      </c>
      <c r="H1016">
        <v>2.7749999999999999</v>
      </c>
      <c r="I1016" s="2">
        <v>39688</v>
      </c>
      <c r="J1016">
        <v>2.3890000000000002</v>
      </c>
      <c r="K1016" s="2">
        <v>39687</v>
      </c>
      <c r="L1016">
        <v>2.4984999999999999</v>
      </c>
      <c r="M1016" s="2">
        <v>39688</v>
      </c>
      <c r="N1016">
        <v>2.504</v>
      </c>
      <c r="O1016" s="2">
        <v>39689</v>
      </c>
      <c r="P1016">
        <v>2.573</v>
      </c>
      <c r="Q1016" s="2">
        <v>39689</v>
      </c>
      <c r="R1016">
        <v>2.6339999999999999</v>
      </c>
      <c r="S1016" s="2">
        <v>39688</v>
      </c>
      <c r="T1016">
        <v>2.6419999999999999</v>
      </c>
      <c r="U1016" s="2">
        <v>39687</v>
      </c>
      <c r="V1016">
        <v>2.6459999999999999</v>
      </c>
      <c r="W1016" s="2">
        <v>39640</v>
      </c>
      <c r="X1016">
        <v>3.0394999999999999</v>
      </c>
      <c r="Y1016" s="2">
        <v>39687</v>
      </c>
      <c r="Z1016">
        <v>2.6524999999999999</v>
      </c>
      <c r="AA1016" s="2">
        <v>39689</v>
      </c>
      <c r="AB1016">
        <v>2.6720000000000002</v>
      </c>
      <c r="AC1016" s="2">
        <v>39693</v>
      </c>
      <c r="AD1016">
        <v>2.5249999999999999</v>
      </c>
      <c r="AE1016" s="2">
        <v>39694</v>
      </c>
      <c r="AF1016">
        <v>2.4805000000000001</v>
      </c>
    </row>
    <row r="1017" spans="5:32" x14ac:dyDescent="0.25">
      <c r="E1017" s="2">
        <v>39650</v>
      </c>
      <c r="F1017">
        <v>3.1059999999999999</v>
      </c>
      <c r="G1017" s="2">
        <v>39693</v>
      </c>
      <c r="H1017">
        <v>2.23</v>
      </c>
      <c r="I1017" s="2">
        <v>39689</v>
      </c>
      <c r="J1017">
        <v>2.39</v>
      </c>
      <c r="K1017" s="2">
        <v>39688</v>
      </c>
      <c r="L1017">
        <v>2.4540000000000002</v>
      </c>
      <c r="M1017" s="2">
        <v>39689</v>
      </c>
      <c r="N1017">
        <v>2.5019999999999998</v>
      </c>
      <c r="O1017" s="2">
        <v>39692</v>
      </c>
      <c r="P1017">
        <v>2.6850000000000001</v>
      </c>
      <c r="Q1017" s="2">
        <v>39692</v>
      </c>
      <c r="R1017">
        <v>2.681</v>
      </c>
      <c r="S1017" s="2">
        <v>39689</v>
      </c>
      <c r="T1017">
        <v>2.64</v>
      </c>
      <c r="U1017" s="2">
        <v>39688</v>
      </c>
      <c r="V1017">
        <v>2.61</v>
      </c>
      <c r="W1017" s="2">
        <v>39643</v>
      </c>
      <c r="X1017">
        <v>3.0339999999999998</v>
      </c>
      <c r="Y1017" s="2">
        <v>39688</v>
      </c>
      <c r="Z1017">
        <v>2.6419999999999999</v>
      </c>
      <c r="AA1017" s="2">
        <v>39692</v>
      </c>
      <c r="AB1017">
        <v>2.61</v>
      </c>
      <c r="AC1017" s="2">
        <v>39694</v>
      </c>
      <c r="AD1017">
        <v>2.4765000000000001</v>
      </c>
      <c r="AE1017" s="2">
        <v>39695</v>
      </c>
      <c r="AF1017">
        <v>2.3935</v>
      </c>
    </row>
    <row r="1018" spans="5:32" x14ac:dyDescent="0.25">
      <c r="E1018" s="2">
        <v>39651</v>
      </c>
      <c r="F1018">
        <v>2.7509999999999999</v>
      </c>
      <c r="G1018" s="2">
        <v>39694</v>
      </c>
      <c r="H1018">
        <v>1.988</v>
      </c>
      <c r="I1018" s="2">
        <v>39692</v>
      </c>
      <c r="J1018">
        <v>2.742</v>
      </c>
      <c r="K1018" s="2">
        <v>39689</v>
      </c>
      <c r="L1018">
        <v>2.4510000000000001</v>
      </c>
      <c r="M1018" s="2">
        <v>39692</v>
      </c>
      <c r="N1018">
        <v>2.71</v>
      </c>
      <c r="O1018" s="2">
        <v>39693</v>
      </c>
      <c r="P1018">
        <v>2.37</v>
      </c>
      <c r="Q1018" s="2">
        <v>39693</v>
      </c>
      <c r="R1018">
        <v>2.391</v>
      </c>
      <c r="S1018" s="2">
        <v>39692</v>
      </c>
      <c r="T1018">
        <v>2.6520000000000001</v>
      </c>
      <c r="U1018" s="2">
        <v>39689</v>
      </c>
      <c r="V1018">
        <v>2.657</v>
      </c>
      <c r="W1018" s="2">
        <v>39644</v>
      </c>
      <c r="X1018">
        <v>2.9939999999999998</v>
      </c>
      <c r="Y1018" s="2">
        <v>39689</v>
      </c>
      <c r="Z1018">
        <v>2.665</v>
      </c>
      <c r="AA1018" s="2">
        <v>39693</v>
      </c>
      <c r="AB1018">
        <v>2.524</v>
      </c>
      <c r="AC1018" s="2">
        <v>39695</v>
      </c>
      <c r="AD1018">
        <v>2.37</v>
      </c>
      <c r="AE1018" s="2">
        <v>39696</v>
      </c>
      <c r="AF1018">
        <v>2.4205000000000001</v>
      </c>
    </row>
    <row r="1019" spans="5:32" x14ac:dyDescent="0.25">
      <c r="E1019" s="2">
        <v>39652</v>
      </c>
      <c r="F1019">
        <v>2.8970000000000002</v>
      </c>
      <c r="G1019" s="2">
        <v>39695</v>
      </c>
      <c r="H1019">
        <v>2.004</v>
      </c>
      <c r="I1019" s="2">
        <v>39693</v>
      </c>
      <c r="J1019">
        <v>2.2709999999999999</v>
      </c>
      <c r="K1019" s="2">
        <v>39692</v>
      </c>
      <c r="L1019">
        <v>2.7610000000000001</v>
      </c>
      <c r="M1019" s="2">
        <v>39693</v>
      </c>
      <c r="N1019">
        <v>2.3239999999999998</v>
      </c>
      <c r="O1019" s="2">
        <v>39694</v>
      </c>
      <c r="P1019">
        <v>2.3174999999999999</v>
      </c>
      <c r="Q1019" s="2">
        <v>39694</v>
      </c>
      <c r="R1019">
        <v>2.3445</v>
      </c>
      <c r="S1019" s="2">
        <v>39693</v>
      </c>
      <c r="T1019">
        <v>2.4060000000000001</v>
      </c>
      <c r="U1019" s="2">
        <v>39692</v>
      </c>
      <c r="V1019">
        <v>2.63</v>
      </c>
      <c r="W1019" s="2">
        <v>39645</v>
      </c>
      <c r="X1019">
        <v>3.0194999999999999</v>
      </c>
      <c r="Y1019" s="2">
        <v>39692</v>
      </c>
      <c r="Z1019">
        <v>2.609</v>
      </c>
      <c r="AA1019" s="2">
        <v>39694</v>
      </c>
      <c r="AB1019">
        <v>2.4554999999999998</v>
      </c>
      <c r="AC1019" s="2">
        <v>39696</v>
      </c>
      <c r="AD1019">
        <v>2.4050000000000002</v>
      </c>
      <c r="AE1019" s="2">
        <v>39699</v>
      </c>
      <c r="AF1019">
        <v>2.4300000000000002</v>
      </c>
    </row>
    <row r="1020" spans="5:32" x14ac:dyDescent="0.25">
      <c r="E1020" s="2">
        <v>39653</v>
      </c>
      <c r="F1020">
        <v>2.7189999999999999</v>
      </c>
      <c r="G1020" s="2">
        <v>39696</v>
      </c>
      <c r="H1020">
        <v>1.9215</v>
      </c>
      <c r="I1020" s="2">
        <v>39694</v>
      </c>
      <c r="J1020">
        <v>2.1890000000000001</v>
      </c>
      <c r="K1020" s="2">
        <v>39693</v>
      </c>
      <c r="L1020">
        <v>2.2949999999999999</v>
      </c>
      <c r="M1020" s="2">
        <v>39694</v>
      </c>
      <c r="N1020">
        <v>2.2725</v>
      </c>
      <c r="O1020" s="2">
        <v>39695</v>
      </c>
      <c r="P1020">
        <v>2.2029999999999998</v>
      </c>
      <c r="Q1020" s="2">
        <v>39695</v>
      </c>
      <c r="R1020">
        <v>2.254</v>
      </c>
      <c r="S1020" s="2">
        <v>39694</v>
      </c>
      <c r="T1020">
        <v>2.3765000000000001</v>
      </c>
      <c r="U1020" s="2">
        <v>39693</v>
      </c>
      <c r="V1020">
        <v>2.4630000000000001</v>
      </c>
      <c r="W1020" s="2">
        <v>39646</v>
      </c>
      <c r="X1020">
        <v>3.0234999999999999</v>
      </c>
      <c r="Y1020" s="2">
        <v>39693</v>
      </c>
      <c r="Z1020">
        <v>2.4984999999999999</v>
      </c>
      <c r="AA1020" s="2">
        <v>39695</v>
      </c>
      <c r="AB1020">
        <v>2.3839999999999999</v>
      </c>
      <c r="AC1020" s="2">
        <v>39699</v>
      </c>
      <c r="AD1020">
        <v>2.4264999999999999</v>
      </c>
      <c r="AE1020" s="2">
        <v>39700</v>
      </c>
      <c r="AF1020">
        <v>2.423</v>
      </c>
    </row>
    <row r="1021" spans="5:32" x14ac:dyDescent="0.25">
      <c r="E1021" s="2">
        <v>39654</v>
      </c>
      <c r="F1021">
        <v>2.589</v>
      </c>
      <c r="G1021" s="2">
        <v>39699</v>
      </c>
      <c r="H1021">
        <v>1.9409999999999998</v>
      </c>
      <c r="I1021" s="2">
        <v>39695</v>
      </c>
      <c r="J1021">
        <v>2.0819999999999999</v>
      </c>
      <c r="K1021" s="2">
        <v>39694</v>
      </c>
      <c r="L1021">
        <v>2.2040000000000002</v>
      </c>
      <c r="M1021" s="2">
        <v>39695</v>
      </c>
      <c r="N1021">
        <v>2.1619999999999999</v>
      </c>
      <c r="O1021" s="2">
        <v>39696</v>
      </c>
      <c r="P1021">
        <v>2.3345000000000002</v>
      </c>
      <c r="Q1021" s="2">
        <v>39696</v>
      </c>
      <c r="R1021">
        <v>2.3730000000000002</v>
      </c>
      <c r="S1021" s="2">
        <v>39695</v>
      </c>
      <c r="T1021">
        <v>2.2999999999999998</v>
      </c>
      <c r="U1021" s="2">
        <v>39694</v>
      </c>
      <c r="V1021">
        <v>2.3980000000000001</v>
      </c>
      <c r="W1021" s="2">
        <v>39647</v>
      </c>
      <c r="X1021">
        <v>3.0095000000000001</v>
      </c>
      <c r="Y1021" s="2">
        <v>39694</v>
      </c>
      <c r="Z1021">
        <v>2.44</v>
      </c>
      <c r="AA1021" s="2">
        <v>39696</v>
      </c>
      <c r="AB1021">
        <v>2.4380000000000002</v>
      </c>
      <c r="AC1021" s="2">
        <v>39700</v>
      </c>
      <c r="AD1021">
        <v>2.4140000000000001</v>
      </c>
      <c r="AE1021" s="2">
        <v>39701</v>
      </c>
      <c r="AF1021">
        <v>2.4784999999999999</v>
      </c>
    </row>
    <row r="1022" spans="5:32" x14ac:dyDescent="0.25">
      <c r="E1022" s="2">
        <v>39657</v>
      </c>
      <c r="F1022">
        <v>3.0289999999999999</v>
      </c>
      <c r="G1022" s="2">
        <v>39700</v>
      </c>
      <c r="H1022">
        <v>1.7905</v>
      </c>
      <c r="I1022" s="2">
        <v>39696</v>
      </c>
      <c r="J1022">
        <v>2.089</v>
      </c>
      <c r="K1022" s="2">
        <v>39695</v>
      </c>
      <c r="L1022">
        <v>2.1179999999999999</v>
      </c>
      <c r="M1022" s="2">
        <v>39696</v>
      </c>
      <c r="N1022">
        <v>2.2885</v>
      </c>
      <c r="O1022" s="2">
        <v>39699</v>
      </c>
      <c r="P1022">
        <v>2.2629999999999999</v>
      </c>
      <c r="Q1022" s="2">
        <v>39699</v>
      </c>
      <c r="R1022">
        <v>2.29</v>
      </c>
      <c r="S1022" s="2">
        <v>39696</v>
      </c>
      <c r="T1022">
        <v>2.4184999999999999</v>
      </c>
      <c r="U1022" s="2">
        <v>39695</v>
      </c>
      <c r="V1022">
        <v>2.3359999999999999</v>
      </c>
      <c r="W1022" s="2">
        <v>39650</v>
      </c>
      <c r="X1022">
        <v>2.93</v>
      </c>
      <c r="Y1022" s="2">
        <v>39695</v>
      </c>
      <c r="Z1022">
        <v>2.3759999999999999</v>
      </c>
      <c r="AA1022" s="2">
        <v>39699</v>
      </c>
      <c r="AB1022">
        <v>2.4234999999999998</v>
      </c>
      <c r="AC1022" s="2">
        <v>39701</v>
      </c>
      <c r="AD1022">
        <v>2.488</v>
      </c>
      <c r="AE1022" s="2">
        <v>39702</v>
      </c>
      <c r="AF1022">
        <v>2.5095000000000001</v>
      </c>
    </row>
    <row r="1023" spans="5:32" x14ac:dyDescent="0.25">
      <c r="E1023" s="2">
        <v>39658</v>
      </c>
      <c r="F1023">
        <v>2.754</v>
      </c>
      <c r="G1023" s="2">
        <v>39701</v>
      </c>
      <c r="H1023">
        <v>1.7050000000000001</v>
      </c>
      <c r="I1023" s="2">
        <v>39699</v>
      </c>
      <c r="J1023">
        <v>2.089</v>
      </c>
      <c r="K1023" s="2">
        <v>39696</v>
      </c>
      <c r="L1023">
        <v>2.1850000000000001</v>
      </c>
      <c r="M1023" s="2">
        <v>39699</v>
      </c>
      <c r="N1023">
        <v>2.23</v>
      </c>
      <c r="O1023" s="2">
        <v>39700</v>
      </c>
      <c r="P1023">
        <v>2.1695000000000002</v>
      </c>
      <c r="Q1023" s="2">
        <v>39700</v>
      </c>
      <c r="R1023">
        <v>2.2410000000000001</v>
      </c>
      <c r="S1023" s="2">
        <v>39699</v>
      </c>
      <c r="T1023">
        <v>2.3855</v>
      </c>
      <c r="U1023" s="2">
        <v>39696</v>
      </c>
      <c r="V1023">
        <v>2.4464999999999999</v>
      </c>
      <c r="W1023" s="2">
        <v>39651</v>
      </c>
      <c r="X1023">
        <v>2.9660000000000002</v>
      </c>
      <c r="Y1023" s="2">
        <v>39696</v>
      </c>
      <c r="Z1023">
        <v>2.4504999999999999</v>
      </c>
      <c r="AA1023" s="2">
        <v>39700</v>
      </c>
      <c r="AB1023">
        <v>2.4055</v>
      </c>
      <c r="AC1023" s="2">
        <v>39702</v>
      </c>
      <c r="AD1023">
        <v>2.4969999999999999</v>
      </c>
      <c r="AE1023" s="2">
        <v>39703</v>
      </c>
      <c r="AF1023">
        <v>2.5285000000000002</v>
      </c>
    </row>
    <row r="1024" spans="5:32" x14ac:dyDescent="0.25">
      <c r="E1024" s="2">
        <v>39659</v>
      </c>
      <c r="F1024">
        <v>3.2330000000000001</v>
      </c>
      <c r="G1024" s="2">
        <v>39702</v>
      </c>
      <c r="H1024">
        <v>1.6884999999999999</v>
      </c>
      <c r="I1024" s="2">
        <v>39700</v>
      </c>
      <c r="J1024">
        <v>1.95</v>
      </c>
      <c r="K1024" s="2">
        <v>39699</v>
      </c>
      <c r="L1024">
        <v>2.133</v>
      </c>
      <c r="M1024" s="2">
        <v>39700</v>
      </c>
      <c r="N1024">
        <v>2.0779999999999998</v>
      </c>
      <c r="O1024" s="2">
        <v>39701</v>
      </c>
      <c r="P1024">
        <v>2.2225000000000001</v>
      </c>
      <c r="Q1024" s="2">
        <v>39701</v>
      </c>
      <c r="R1024">
        <v>2.2919999999999998</v>
      </c>
      <c r="S1024" s="2">
        <v>39700</v>
      </c>
      <c r="T1024">
        <v>2.3064999999999998</v>
      </c>
      <c r="U1024" s="2">
        <v>39699</v>
      </c>
      <c r="V1024">
        <v>2.4485000000000001</v>
      </c>
      <c r="W1024" s="2">
        <v>39652</v>
      </c>
      <c r="X1024">
        <v>2.8849999999999998</v>
      </c>
      <c r="Y1024" s="2">
        <v>39699</v>
      </c>
      <c r="Z1024">
        <v>2.4245000000000001</v>
      </c>
      <c r="AA1024" s="2">
        <v>39701</v>
      </c>
      <c r="AB1024">
        <v>2.4544999999999999</v>
      </c>
      <c r="AC1024" s="2">
        <v>39703</v>
      </c>
      <c r="AD1024">
        <v>2.4584999999999999</v>
      </c>
      <c r="AE1024" s="2">
        <v>39706</v>
      </c>
      <c r="AF1024">
        <v>2.4089999999999998</v>
      </c>
    </row>
    <row r="1025" spans="5:32" x14ac:dyDescent="0.25">
      <c r="E1025" s="2">
        <v>39660</v>
      </c>
      <c r="F1025">
        <v>3.105</v>
      </c>
      <c r="G1025" s="2">
        <v>39703</v>
      </c>
      <c r="H1025">
        <v>1.6440000000000001</v>
      </c>
      <c r="I1025" s="2">
        <v>39701</v>
      </c>
      <c r="J1025">
        <v>2.028</v>
      </c>
      <c r="K1025" s="2">
        <v>39700</v>
      </c>
      <c r="L1025">
        <v>1.9670000000000001</v>
      </c>
      <c r="M1025" s="2">
        <v>39701</v>
      </c>
      <c r="N1025">
        <v>2.153</v>
      </c>
      <c r="O1025" s="2">
        <v>39702</v>
      </c>
      <c r="P1025">
        <v>2.2315</v>
      </c>
      <c r="Q1025" s="2">
        <v>39702</v>
      </c>
      <c r="R1025">
        <v>2.29</v>
      </c>
      <c r="S1025" s="2">
        <v>39701</v>
      </c>
      <c r="T1025">
        <v>2.3559999999999999</v>
      </c>
      <c r="U1025" s="2">
        <v>39700</v>
      </c>
      <c r="V1025">
        <v>2.3149999999999999</v>
      </c>
      <c r="W1025" s="2">
        <v>39653</v>
      </c>
      <c r="X1025">
        <v>2.8359999999999999</v>
      </c>
      <c r="Y1025" s="2">
        <v>39700</v>
      </c>
      <c r="Z1025">
        <v>2.3805000000000001</v>
      </c>
      <c r="AA1025" s="2">
        <v>39702</v>
      </c>
      <c r="AB1025">
        <v>2.4834999999999998</v>
      </c>
      <c r="AC1025" s="2">
        <v>39706</v>
      </c>
      <c r="AD1025">
        <v>2.3620000000000001</v>
      </c>
      <c r="AE1025" s="2">
        <v>39707</v>
      </c>
      <c r="AF1025">
        <v>2.3109999999999999</v>
      </c>
    </row>
    <row r="1026" spans="5:32" x14ac:dyDescent="0.25">
      <c r="E1026" s="2">
        <v>39661</v>
      </c>
      <c r="F1026">
        <v>2.6259999999999999</v>
      </c>
      <c r="G1026" s="2">
        <v>39706</v>
      </c>
      <c r="H1026">
        <v>1.2344999999999999</v>
      </c>
      <c r="I1026" s="2">
        <v>39702</v>
      </c>
      <c r="J1026">
        <v>1.9119999999999999</v>
      </c>
      <c r="K1026" s="2">
        <v>39701</v>
      </c>
      <c r="L1026">
        <v>2.048</v>
      </c>
      <c r="M1026" s="2">
        <v>39702</v>
      </c>
      <c r="N1026">
        <v>2.1545000000000001</v>
      </c>
      <c r="O1026" s="2">
        <v>39703</v>
      </c>
      <c r="P1026">
        <v>2.2290000000000001</v>
      </c>
      <c r="Q1026" s="2">
        <v>39703</v>
      </c>
      <c r="R1026">
        <v>2.31</v>
      </c>
      <c r="S1026" s="2">
        <v>39702</v>
      </c>
      <c r="T1026">
        <v>2.351</v>
      </c>
      <c r="U1026" s="2">
        <v>39701</v>
      </c>
      <c r="V1026">
        <v>2.3725000000000001</v>
      </c>
      <c r="W1026" s="2">
        <v>39654</v>
      </c>
      <c r="X1026">
        <v>2.875</v>
      </c>
      <c r="Y1026" s="2">
        <v>39701</v>
      </c>
      <c r="Z1026">
        <v>2.427</v>
      </c>
      <c r="AA1026" s="2">
        <v>39703</v>
      </c>
      <c r="AB1026">
        <v>2.4350000000000001</v>
      </c>
      <c r="AC1026" s="2">
        <v>39707</v>
      </c>
      <c r="AD1026">
        <v>2.3149999999999999</v>
      </c>
      <c r="AE1026" s="2">
        <v>39708</v>
      </c>
      <c r="AF1026">
        <v>2.2669999999999999</v>
      </c>
    </row>
    <row r="1027" spans="5:32" x14ac:dyDescent="0.25">
      <c r="E1027" s="2">
        <v>39664</v>
      </c>
      <c r="F1027">
        <v>2.58</v>
      </c>
      <c r="G1027" s="2">
        <v>39707</v>
      </c>
      <c r="H1027">
        <v>0.91349999999999998</v>
      </c>
      <c r="I1027" s="2">
        <v>39703</v>
      </c>
      <c r="J1027">
        <v>1.885</v>
      </c>
      <c r="K1027" s="2">
        <v>39702</v>
      </c>
      <c r="L1027">
        <v>2.06</v>
      </c>
      <c r="M1027" s="2">
        <v>39703</v>
      </c>
      <c r="N1027">
        <v>2.1560000000000001</v>
      </c>
      <c r="O1027" s="2">
        <v>39706</v>
      </c>
      <c r="P1027">
        <v>1.9715</v>
      </c>
      <c r="Q1027" s="2">
        <v>39706</v>
      </c>
      <c r="R1027">
        <v>2.0630000000000002</v>
      </c>
      <c r="S1027" s="2">
        <v>39703</v>
      </c>
      <c r="T1027">
        <v>2.3864999999999998</v>
      </c>
      <c r="U1027" s="2">
        <v>39702</v>
      </c>
      <c r="V1027">
        <v>2.3824999999999998</v>
      </c>
      <c r="W1027" s="2">
        <v>39657</v>
      </c>
      <c r="X1027">
        <v>2.8810000000000002</v>
      </c>
      <c r="Y1027" s="2">
        <v>39702</v>
      </c>
      <c r="Z1027">
        <v>2.4175</v>
      </c>
      <c r="AA1027" s="2">
        <v>39706</v>
      </c>
      <c r="AB1027">
        <v>2.3109999999999999</v>
      </c>
      <c r="AC1027" s="2">
        <v>39708</v>
      </c>
      <c r="AD1027">
        <v>2.2404999999999999</v>
      </c>
      <c r="AE1027" s="2">
        <v>39709</v>
      </c>
      <c r="AF1027">
        <v>2.2765</v>
      </c>
    </row>
    <row r="1028" spans="5:32" x14ac:dyDescent="0.25">
      <c r="E1028" s="2">
        <v>39665</v>
      </c>
      <c r="F1028">
        <v>2.5209999999999999</v>
      </c>
      <c r="G1028" s="2">
        <v>39708</v>
      </c>
      <c r="H1028">
        <v>1.2909999999999999</v>
      </c>
      <c r="I1028" s="2">
        <v>39706</v>
      </c>
      <c r="J1028">
        <v>1.5609999999999999</v>
      </c>
      <c r="K1028" s="2">
        <v>39703</v>
      </c>
      <c r="L1028">
        <v>2.0339999999999998</v>
      </c>
      <c r="M1028" s="2">
        <v>39706</v>
      </c>
      <c r="N1028">
        <v>1.857</v>
      </c>
      <c r="O1028" s="2">
        <v>39707</v>
      </c>
      <c r="P1028">
        <v>1.8425</v>
      </c>
      <c r="Q1028" s="2">
        <v>39707</v>
      </c>
      <c r="R1028">
        <v>1.97</v>
      </c>
      <c r="S1028" s="2">
        <v>39706</v>
      </c>
      <c r="T1028">
        <v>2.1404999999999998</v>
      </c>
      <c r="U1028" s="2">
        <v>39703</v>
      </c>
      <c r="V1028">
        <v>2.3525</v>
      </c>
      <c r="W1028" s="2">
        <v>39658</v>
      </c>
      <c r="X1028">
        <v>2.7984999999999998</v>
      </c>
      <c r="Y1028" s="2">
        <v>39703</v>
      </c>
      <c r="Z1028">
        <v>2.508</v>
      </c>
      <c r="AA1028" s="2">
        <v>39707</v>
      </c>
      <c r="AB1028">
        <v>2.2094999999999998</v>
      </c>
      <c r="AC1028" s="2">
        <v>39709</v>
      </c>
      <c r="AD1028">
        <v>2.2244999999999999</v>
      </c>
      <c r="AE1028" s="2">
        <v>39710</v>
      </c>
      <c r="AF1028">
        <v>2.504</v>
      </c>
    </row>
    <row r="1029" spans="5:32" x14ac:dyDescent="0.25">
      <c r="E1029" s="2">
        <v>39666</v>
      </c>
      <c r="F1029">
        <v>2.5220000000000002</v>
      </c>
      <c r="G1029" s="2">
        <v>39709</v>
      </c>
      <c r="H1029">
        <v>0.86599999999999999</v>
      </c>
      <c r="I1029" s="2">
        <v>39707</v>
      </c>
      <c r="J1029">
        <v>1.343</v>
      </c>
      <c r="K1029" s="2">
        <v>39706</v>
      </c>
      <c r="L1029">
        <v>1.7235</v>
      </c>
      <c r="M1029" s="2">
        <v>39707</v>
      </c>
      <c r="N1029">
        <v>1.7145000000000001</v>
      </c>
      <c r="O1029" s="2">
        <v>39708</v>
      </c>
      <c r="P1029">
        <v>1.7905</v>
      </c>
      <c r="Q1029" s="2">
        <v>39708</v>
      </c>
      <c r="R1029">
        <v>1.958</v>
      </c>
      <c r="S1029" s="2">
        <v>39707</v>
      </c>
      <c r="T1029">
        <v>2.044</v>
      </c>
      <c r="U1029" s="2">
        <v>39706</v>
      </c>
      <c r="V1029">
        <v>2.4</v>
      </c>
      <c r="W1029" s="2">
        <v>39659</v>
      </c>
      <c r="X1029">
        <v>2.8220000000000001</v>
      </c>
      <c r="Y1029" s="2">
        <v>39706</v>
      </c>
      <c r="Z1029">
        <v>2.2610000000000001</v>
      </c>
      <c r="AA1029" s="2">
        <v>39708</v>
      </c>
      <c r="AB1029">
        <v>2.153</v>
      </c>
      <c r="AC1029" s="2">
        <v>39710</v>
      </c>
      <c r="AD1029">
        <v>2.4914999999999998</v>
      </c>
      <c r="AE1029" s="2">
        <v>39713</v>
      </c>
      <c r="AF1029">
        <v>2.5985</v>
      </c>
    </row>
    <row r="1030" spans="5:32" x14ac:dyDescent="0.25">
      <c r="E1030" s="2">
        <v>39667</v>
      </c>
      <c r="F1030">
        <v>2.3860000000000001</v>
      </c>
      <c r="G1030" s="2">
        <v>39710</v>
      </c>
      <c r="H1030">
        <v>1.4605000000000001</v>
      </c>
      <c r="I1030" s="2">
        <v>39708</v>
      </c>
      <c r="J1030">
        <v>1.304</v>
      </c>
      <c r="K1030" s="2">
        <v>39707</v>
      </c>
      <c r="L1030">
        <v>1.46</v>
      </c>
      <c r="M1030" s="2">
        <v>39708</v>
      </c>
      <c r="N1030">
        <v>1.8694999999999999</v>
      </c>
      <c r="O1030" s="2">
        <v>39709</v>
      </c>
      <c r="P1030">
        <v>2.0419999999999998</v>
      </c>
      <c r="Q1030" s="2">
        <v>39709</v>
      </c>
      <c r="R1030">
        <v>2.0329999999999999</v>
      </c>
      <c r="S1030" s="2">
        <v>39708</v>
      </c>
      <c r="T1030">
        <v>1.988</v>
      </c>
      <c r="U1030" s="2">
        <v>39707</v>
      </c>
      <c r="V1030">
        <v>2.1154999999999999</v>
      </c>
      <c r="W1030" s="2">
        <v>39660</v>
      </c>
      <c r="X1030">
        <v>2.7880000000000003</v>
      </c>
      <c r="Y1030" s="2">
        <v>39707</v>
      </c>
      <c r="Z1030">
        <v>2.1619999999999999</v>
      </c>
      <c r="AA1030" s="2">
        <v>39709</v>
      </c>
      <c r="AB1030">
        <v>2.1935000000000002</v>
      </c>
      <c r="AC1030" s="2">
        <v>39713</v>
      </c>
      <c r="AD1030">
        <v>2.5775000000000001</v>
      </c>
      <c r="AE1030" s="2">
        <v>39714</v>
      </c>
      <c r="AF1030">
        <v>2.4544999999999999</v>
      </c>
    </row>
    <row r="1031" spans="5:32" x14ac:dyDescent="0.25">
      <c r="E1031" s="2">
        <v>39668</v>
      </c>
      <c r="F1031">
        <v>2.363</v>
      </c>
      <c r="G1031" s="2">
        <v>39713</v>
      </c>
      <c r="H1031">
        <v>1.5445</v>
      </c>
      <c r="I1031" s="2">
        <v>39709</v>
      </c>
      <c r="J1031">
        <v>1.236</v>
      </c>
      <c r="K1031" s="2">
        <v>39708</v>
      </c>
      <c r="L1031">
        <v>1.5350000000000001</v>
      </c>
      <c r="M1031" s="2">
        <v>39709</v>
      </c>
      <c r="N1031">
        <v>1.724</v>
      </c>
      <c r="O1031" s="2">
        <v>39710</v>
      </c>
      <c r="P1031">
        <v>2.2894999999999999</v>
      </c>
      <c r="Q1031" s="2">
        <v>39710</v>
      </c>
      <c r="R1031">
        <v>2.3420000000000001</v>
      </c>
      <c r="S1031" s="2">
        <v>39709</v>
      </c>
      <c r="T1031">
        <v>1.95</v>
      </c>
      <c r="U1031" s="2">
        <v>39708</v>
      </c>
      <c r="V1031">
        <v>1.9885000000000002</v>
      </c>
      <c r="W1031" s="2">
        <v>39661</v>
      </c>
      <c r="X1031">
        <v>2.8069999999999999</v>
      </c>
      <c r="Y1031" s="2">
        <v>39708</v>
      </c>
      <c r="Z1031">
        <v>2.1070000000000002</v>
      </c>
      <c r="AA1031" s="2">
        <v>39710</v>
      </c>
      <c r="AB1031">
        <v>2.5024999999999999</v>
      </c>
      <c r="AC1031" s="2">
        <v>39714</v>
      </c>
      <c r="AD1031">
        <v>2.4340000000000002</v>
      </c>
      <c r="AE1031" s="2">
        <v>39715</v>
      </c>
      <c r="AF1031">
        <v>2.4565000000000001</v>
      </c>
    </row>
    <row r="1032" spans="5:32" x14ac:dyDescent="0.25">
      <c r="E1032" s="2">
        <v>39671</v>
      </c>
      <c r="F1032">
        <v>2.3835000000000002</v>
      </c>
      <c r="G1032" s="2">
        <v>39714</v>
      </c>
      <c r="H1032">
        <v>1.2444999999999999</v>
      </c>
      <c r="I1032" s="2">
        <v>39710</v>
      </c>
      <c r="J1032">
        <v>1.8340000000000001</v>
      </c>
      <c r="K1032" s="2">
        <v>39709</v>
      </c>
      <c r="L1032">
        <v>1.5215000000000001</v>
      </c>
      <c r="M1032" s="2">
        <v>39710</v>
      </c>
      <c r="N1032">
        <v>2.1724999999999999</v>
      </c>
      <c r="O1032" s="2">
        <v>39713</v>
      </c>
      <c r="P1032">
        <v>2.2759999999999998</v>
      </c>
      <c r="Q1032" s="2">
        <v>39713</v>
      </c>
      <c r="R1032">
        <v>2.3025000000000002</v>
      </c>
      <c r="S1032" s="2">
        <v>39710</v>
      </c>
      <c r="T1032">
        <v>2.3774999999999999</v>
      </c>
      <c r="U1032" s="2">
        <v>39709</v>
      </c>
      <c r="V1032">
        <v>2.1564999999999999</v>
      </c>
      <c r="W1032" s="2">
        <v>39664</v>
      </c>
      <c r="X1032">
        <v>2.8105000000000002</v>
      </c>
      <c r="Y1032" s="2">
        <v>39709</v>
      </c>
      <c r="Z1032">
        <v>2.12</v>
      </c>
      <c r="AA1032" s="2">
        <v>39713</v>
      </c>
      <c r="AB1032">
        <v>2.5830000000000002</v>
      </c>
      <c r="AC1032" s="2">
        <v>39715</v>
      </c>
      <c r="AD1032">
        <v>2.4394999999999998</v>
      </c>
      <c r="AE1032" s="2">
        <v>39716</v>
      </c>
      <c r="AF1032">
        <v>2.4375</v>
      </c>
    </row>
    <row r="1033" spans="5:32" x14ac:dyDescent="0.25">
      <c r="E1033" s="2">
        <v>39672</v>
      </c>
      <c r="F1033">
        <v>2.3730000000000002</v>
      </c>
      <c r="G1033" s="2">
        <v>39715</v>
      </c>
      <c r="H1033">
        <v>0.99950000000000006</v>
      </c>
      <c r="I1033" s="2">
        <v>39713</v>
      </c>
      <c r="J1033">
        <v>1.8149999999999999</v>
      </c>
      <c r="K1033" s="2">
        <v>39710</v>
      </c>
      <c r="L1033">
        <v>2.02</v>
      </c>
      <c r="M1033" s="2">
        <v>39713</v>
      </c>
      <c r="N1033">
        <v>2.1819999999999999</v>
      </c>
      <c r="O1033" s="2">
        <v>39714</v>
      </c>
      <c r="P1033">
        <v>2.1715</v>
      </c>
      <c r="Q1033" s="2">
        <v>39714</v>
      </c>
      <c r="R1033">
        <v>2.286</v>
      </c>
      <c r="S1033" s="2">
        <v>39713</v>
      </c>
      <c r="T1033">
        <v>2.3660000000000001</v>
      </c>
      <c r="U1033" s="2">
        <v>39710</v>
      </c>
      <c r="V1033">
        <v>2.4569999999999999</v>
      </c>
      <c r="W1033" s="2">
        <v>39665</v>
      </c>
      <c r="X1033">
        <v>2.8330000000000002</v>
      </c>
      <c r="Y1033" s="2">
        <v>39710</v>
      </c>
      <c r="Z1033">
        <v>2.4990000000000001</v>
      </c>
      <c r="AA1033" s="2">
        <v>39714</v>
      </c>
      <c r="AB1033">
        <v>2.4435000000000002</v>
      </c>
      <c r="AC1033" s="2">
        <v>39716</v>
      </c>
      <c r="AD1033">
        <v>2.4325000000000001</v>
      </c>
      <c r="AE1033" s="2">
        <v>39717</v>
      </c>
      <c r="AF1033">
        <v>2.3664999999999998</v>
      </c>
    </row>
    <row r="1034" spans="5:32" x14ac:dyDescent="0.25">
      <c r="E1034" s="2">
        <v>39673</v>
      </c>
      <c r="F1034">
        <v>2.4344999999999999</v>
      </c>
      <c r="G1034" s="2">
        <v>39716</v>
      </c>
      <c r="H1034">
        <v>1.3674999999999999</v>
      </c>
      <c r="I1034" s="2">
        <v>39714</v>
      </c>
      <c r="J1034">
        <v>1.69</v>
      </c>
      <c r="K1034" s="2">
        <v>39713</v>
      </c>
      <c r="L1034">
        <v>2.073</v>
      </c>
      <c r="M1034" s="2">
        <v>39714</v>
      </c>
      <c r="N1034">
        <v>2.0289999999999999</v>
      </c>
      <c r="O1034" s="2">
        <v>39715</v>
      </c>
      <c r="P1034">
        <v>1.956</v>
      </c>
      <c r="Q1034" s="2">
        <v>39715</v>
      </c>
      <c r="R1034">
        <v>2.2450000000000001</v>
      </c>
      <c r="S1034" s="2">
        <v>39714</v>
      </c>
      <c r="T1034">
        <v>2.3359999999999999</v>
      </c>
      <c r="U1034" s="2">
        <v>39713</v>
      </c>
      <c r="V1034">
        <v>2.3529999999999998</v>
      </c>
      <c r="W1034" s="2">
        <v>39666</v>
      </c>
      <c r="X1034">
        <v>2.7425000000000002</v>
      </c>
      <c r="Y1034" s="2">
        <v>39713</v>
      </c>
      <c r="Z1034">
        <v>2.5380000000000003</v>
      </c>
      <c r="AA1034" s="2">
        <v>39715</v>
      </c>
      <c r="AB1034">
        <v>2.4260000000000002</v>
      </c>
      <c r="AC1034" s="2">
        <v>39717</v>
      </c>
      <c r="AD1034">
        <v>2.3620000000000001</v>
      </c>
      <c r="AE1034" s="2">
        <v>39720</v>
      </c>
      <c r="AF1034">
        <v>2.387</v>
      </c>
    </row>
    <row r="1035" spans="5:32" x14ac:dyDescent="0.25">
      <c r="E1035" s="2">
        <v>39674</v>
      </c>
      <c r="F1035">
        <v>2.3370000000000002</v>
      </c>
      <c r="G1035" s="2">
        <v>39717</v>
      </c>
      <c r="H1035">
        <v>1.2515000000000001</v>
      </c>
      <c r="I1035" s="2">
        <v>39715</v>
      </c>
      <c r="J1035">
        <v>1.5979999999999999</v>
      </c>
      <c r="K1035" s="2">
        <v>39714</v>
      </c>
      <c r="L1035">
        <v>1.9384999999999999</v>
      </c>
      <c r="M1035" s="2">
        <v>39715</v>
      </c>
      <c r="N1035">
        <v>1.87</v>
      </c>
      <c r="O1035" s="2">
        <v>39716</v>
      </c>
      <c r="P1035">
        <v>2.2800000000000002</v>
      </c>
      <c r="Q1035" s="2">
        <v>39716</v>
      </c>
      <c r="R1035">
        <v>2.2984999999999998</v>
      </c>
      <c r="S1035" s="2">
        <v>39715</v>
      </c>
      <c r="T1035">
        <v>2.3010000000000002</v>
      </c>
      <c r="U1035" s="2">
        <v>39714</v>
      </c>
      <c r="V1035">
        <v>2.4095</v>
      </c>
      <c r="W1035" s="2">
        <v>39667</v>
      </c>
      <c r="X1035">
        <v>2.7</v>
      </c>
      <c r="Y1035" s="2">
        <v>39714</v>
      </c>
      <c r="Z1035">
        <v>2.4500000000000002</v>
      </c>
      <c r="AA1035" s="2">
        <v>39716</v>
      </c>
      <c r="AB1035">
        <v>2.4384999999999999</v>
      </c>
      <c r="AC1035" s="2">
        <v>39720</v>
      </c>
      <c r="AD1035">
        <v>2.3740000000000001</v>
      </c>
      <c r="AE1035" s="2">
        <v>39721</v>
      </c>
      <c r="AF1035">
        <v>2.339</v>
      </c>
    </row>
    <row r="1036" spans="5:32" x14ac:dyDescent="0.25">
      <c r="E1036" s="2">
        <v>39675</v>
      </c>
      <c r="F1036">
        <v>2.4870000000000001</v>
      </c>
      <c r="G1036" s="2">
        <v>39720</v>
      </c>
      <c r="H1036">
        <v>1.2330000000000001</v>
      </c>
      <c r="I1036" s="2">
        <v>39716</v>
      </c>
      <c r="J1036">
        <v>1.778</v>
      </c>
      <c r="K1036" s="2">
        <v>39715</v>
      </c>
      <c r="L1036">
        <v>1.8045</v>
      </c>
      <c r="M1036" s="2">
        <v>39716</v>
      </c>
      <c r="N1036">
        <v>2.161</v>
      </c>
      <c r="O1036" s="2">
        <v>39717</v>
      </c>
      <c r="P1036">
        <v>2.2280000000000002</v>
      </c>
      <c r="Q1036" s="2">
        <v>39717</v>
      </c>
      <c r="R1036">
        <v>2.1749999999999998</v>
      </c>
      <c r="S1036" s="2">
        <v>39716</v>
      </c>
      <c r="T1036">
        <v>2.3330000000000002</v>
      </c>
      <c r="U1036" s="2">
        <v>39715</v>
      </c>
      <c r="V1036">
        <v>2.2385000000000002</v>
      </c>
      <c r="W1036" s="2">
        <v>39668</v>
      </c>
      <c r="X1036">
        <v>2.7595000000000001</v>
      </c>
      <c r="Y1036" s="2">
        <v>39715</v>
      </c>
      <c r="Z1036">
        <v>2.427</v>
      </c>
      <c r="AA1036" s="2">
        <v>39717</v>
      </c>
      <c r="AB1036">
        <v>2.355</v>
      </c>
      <c r="AC1036" s="2">
        <v>39721</v>
      </c>
      <c r="AD1036">
        <v>2.1589999999999998</v>
      </c>
      <c r="AE1036" s="2">
        <v>39722</v>
      </c>
      <c r="AF1036">
        <v>2.17</v>
      </c>
    </row>
    <row r="1037" spans="5:32" x14ac:dyDescent="0.25">
      <c r="E1037" s="2">
        <v>39678</v>
      </c>
      <c r="F1037">
        <v>2.3734999999999999</v>
      </c>
      <c r="G1037" s="2">
        <v>39721</v>
      </c>
      <c r="H1037">
        <v>1.1950000000000001</v>
      </c>
      <c r="I1037" s="2">
        <v>39717</v>
      </c>
      <c r="J1037">
        <v>1.6879999999999999</v>
      </c>
      <c r="K1037" s="2">
        <v>39716</v>
      </c>
      <c r="L1037">
        <v>2.0314999999999999</v>
      </c>
      <c r="M1037" s="2">
        <v>39717</v>
      </c>
      <c r="N1037">
        <v>2.1154999999999999</v>
      </c>
      <c r="O1037" s="2">
        <v>39720</v>
      </c>
      <c r="P1037">
        <v>1.9990000000000001</v>
      </c>
      <c r="Q1037" s="2">
        <v>39720</v>
      </c>
      <c r="R1037">
        <v>2.1105</v>
      </c>
      <c r="S1037" s="2">
        <v>39717</v>
      </c>
      <c r="T1037">
        <v>2.2585000000000002</v>
      </c>
      <c r="U1037" s="2">
        <v>39716</v>
      </c>
      <c r="V1037">
        <v>2.3984999999999999</v>
      </c>
      <c r="W1037" s="2">
        <v>39671</v>
      </c>
      <c r="X1037">
        <v>2.6970000000000001</v>
      </c>
      <c r="Y1037" s="2">
        <v>39716</v>
      </c>
      <c r="Z1037">
        <v>2.4409999999999998</v>
      </c>
      <c r="AA1037" s="2">
        <v>39720</v>
      </c>
      <c r="AB1037">
        <v>2.335</v>
      </c>
      <c r="AC1037" s="2">
        <v>39722</v>
      </c>
      <c r="AD1037">
        <v>2.1055000000000001</v>
      </c>
      <c r="AE1037" s="2">
        <v>39723</v>
      </c>
      <c r="AF1037">
        <v>2.1364999999999998</v>
      </c>
    </row>
    <row r="1038" spans="5:32" x14ac:dyDescent="0.25">
      <c r="E1038" s="2">
        <v>39679</v>
      </c>
      <c r="F1038">
        <v>2.3384999999999998</v>
      </c>
      <c r="G1038" s="2">
        <v>39722</v>
      </c>
      <c r="H1038">
        <v>1.4339999999999999</v>
      </c>
      <c r="I1038" s="2">
        <v>39720</v>
      </c>
      <c r="J1038">
        <v>1.3245</v>
      </c>
      <c r="K1038" s="2">
        <v>39717</v>
      </c>
      <c r="L1038">
        <v>1.8425</v>
      </c>
      <c r="M1038" s="2">
        <v>39720</v>
      </c>
      <c r="N1038">
        <v>2.0165000000000002</v>
      </c>
      <c r="O1038" s="2">
        <v>39721</v>
      </c>
      <c r="P1038">
        <v>1.9984999999999999</v>
      </c>
      <c r="Q1038" s="2">
        <v>39721</v>
      </c>
      <c r="R1038">
        <v>2.198</v>
      </c>
      <c r="S1038" s="2">
        <v>39720</v>
      </c>
      <c r="T1038">
        <v>2.1920000000000002</v>
      </c>
      <c r="U1038" s="2">
        <v>39717</v>
      </c>
      <c r="V1038">
        <v>2.2755000000000001</v>
      </c>
      <c r="W1038" s="2">
        <v>39672</v>
      </c>
      <c r="X1038">
        <v>2.6779999999999999</v>
      </c>
      <c r="Y1038" s="2">
        <v>39717</v>
      </c>
      <c r="Z1038">
        <v>2.3624999999999998</v>
      </c>
      <c r="AA1038" s="2">
        <v>39721</v>
      </c>
      <c r="AB1038">
        <v>2.1920000000000002</v>
      </c>
      <c r="AC1038" s="2">
        <v>39723</v>
      </c>
      <c r="AD1038">
        <v>2.1164999999999998</v>
      </c>
      <c r="AE1038" s="2">
        <v>39724</v>
      </c>
      <c r="AF1038">
        <v>2.0855000000000001</v>
      </c>
    </row>
    <row r="1039" spans="5:32" x14ac:dyDescent="0.25">
      <c r="E1039" s="2">
        <v>39680</v>
      </c>
      <c r="F1039">
        <v>2.3224999999999998</v>
      </c>
      <c r="G1039" s="2">
        <v>39723</v>
      </c>
      <c r="H1039">
        <v>1.2015</v>
      </c>
      <c r="I1039" s="2">
        <v>39721</v>
      </c>
      <c r="J1039">
        <v>1.6120000000000001</v>
      </c>
      <c r="K1039" s="2">
        <v>39720</v>
      </c>
      <c r="L1039">
        <v>1.782</v>
      </c>
      <c r="M1039" s="2">
        <v>39721</v>
      </c>
      <c r="N1039">
        <v>2.0590000000000002</v>
      </c>
      <c r="O1039" s="2">
        <v>39722</v>
      </c>
      <c r="P1039">
        <v>2.0009999999999999</v>
      </c>
      <c r="Q1039" s="2">
        <v>39722</v>
      </c>
      <c r="R1039">
        <v>2.0459999999999998</v>
      </c>
      <c r="S1039" s="2">
        <v>39721</v>
      </c>
      <c r="T1039">
        <v>2.0844999999999998</v>
      </c>
      <c r="U1039" s="2">
        <v>39720</v>
      </c>
      <c r="V1039">
        <v>2.2134999999999998</v>
      </c>
      <c r="W1039" s="2">
        <v>39673</v>
      </c>
      <c r="X1039">
        <v>2.7075</v>
      </c>
      <c r="Y1039" s="2">
        <v>39720</v>
      </c>
      <c r="Z1039">
        <v>2.1640000000000001</v>
      </c>
      <c r="AA1039" s="2">
        <v>39722</v>
      </c>
      <c r="AB1039">
        <v>2.125</v>
      </c>
      <c r="AC1039" s="2">
        <v>39724</v>
      </c>
      <c r="AD1039">
        <v>2.1665000000000001</v>
      </c>
      <c r="AE1039" s="2">
        <v>39727</v>
      </c>
      <c r="AF1039">
        <v>2.1154999999999999</v>
      </c>
    </row>
    <row r="1040" spans="5:32" x14ac:dyDescent="0.25">
      <c r="E1040" s="2">
        <v>39681</v>
      </c>
      <c r="F1040">
        <v>2.484</v>
      </c>
      <c r="G1040" s="2">
        <v>39724</v>
      </c>
      <c r="H1040">
        <v>1.2495000000000001</v>
      </c>
      <c r="I1040" s="2">
        <v>39722</v>
      </c>
      <c r="J1040">
        <v>1.5030000000000001</v>
      </c>
      <c r="K1040" s="2">
        <v>39721</v>
      </c>
      <c r="L1040">
        <v>1.7909999999999999</v>
      </c>
      <c r="M1040" s="2">
        <v>39722</v>
      </c>
      <c r="N1040">
        <v>1.9315</v>
      </c>
      <c r="O1040" s="2">
        <v>39723</v>
      </c>
      <c r="P1040">
        <v>1.9355</v>
      </c>
      <c r="Q1040" s="2">
        <v>39723</v>
      </c>
      <c r="R1040">
        <v>1.9915</v>
      </c>
      <c r="S1040" s="2">
        <v>39722</v>
      </c>
      <c r="T1040">
        <v>2.0640000000000001</v>
      </c>
      <c r="U1040" s="2">
        <v>39721</v>
      </c>
      <c r="V1040">
        <v>2.1364999999999998</v>
      </c>
      <c r="W1040" s="2">
        <v>39674</v>
      </c>
      <c r="X1040">
        <v>2.7105000000000001</v>
      </c>
      <c r="Y1040" s="2">
        <v>39721</v>
      </c>
      <c r="Z1040">
        <v>2.1884999999999999</v>
      </c>
      <c r="AA1040" s="2">
        <v>39723</v>
      </c>
      <c r="AB1040">
        <v>2.1315</v>
      </c>
      <c r="AC1040" s="2">
        <v>39727</v>
      </c>
      <c r="AD1040">
        <v>2.1429999999999998</v>
      </c>
      <c r="AE1040" s="2">
        <v>39728</v>
      </c>
      <c r="AF1040">
        <v>1.9955000000000001</v>
      </c>
    </row>
    <row r="1041" spans="5:32" x14ac:dyDescent="0.25">
      <c r="E1041" s="2">
        <v>39682</v>
      </c>
      <c r="F1041">
        <v>2.39</v>
      </c>
      <c r="G1041" s="2">
        <v>39727</v>
      </c>
      <c r="H1041">
        <v>0.90800000000000003</v>
      </c>
      <c r="I1041" s="2">
        <v>39723</v>
      </c>
      <c r="J1041">
        <v>1.456</v>
      </c>
      <c r="K1041" s="2">
        <v>39722</v>
      </c>
      <c r="L1041">
        <v>1.7974999999999999</v>
      </c>
      <c r="M1041" s="2">
        <v>39723</v>
      </c>
      <c r="N1041">
        <v>1.845</v>
      </c>
      <c r="O1041" s="2">
        <v>39724</v>
      </c>
      <c r="P1041">
        <v>2.0605000000000002</v>
      </c>
      <c r="Q1041" s="2">
        <v>39724</v>
      </c>
      <c r="R1041">
        <v>1.9725000000000001</v>
      </c>
      <c r="S1041" s="2">
        <v>39723</v>
      </c>
      <c r="T1041">
        <v>2.0354999999999999</v>
      </c>
      <c r="U1041" s="2">
        <v>39722</v>
      </c>
      <c r="V1041">
        <v>2.125</v>
      </c>
      <c r="W1041" s="2">
        <v>39675</v>
      </c>
      <c r="X1041">
        <v>2.6859999999999999</v>
      </c>
      <c r="Y1041" s="2">
        <v>39722</v>
      </c>
      <c r="Z1041">
        <v>2.1415000000000002</v>
      </c>
      <c r="AA1041" s="2">
        <v>39724</v>
      </c>
      <c r="AB1041">
        <v>2.1459999999999999</v>
      </c>
      <c r="AC1041" s="2">
        <v>39728</v>
      </c>
      <c r="AD1041">
        <v>1.9595</v>
      </c>
      <c r="AE1041" s="2">
        <v>39729</v>
      </c>
      <c r="AF1041">
        <v>1.8029999999999999</v>
      </c>
    </row>
    <row r="1042" spans="5:32" x14ac:dyDescent="0.25">
      <c r="E1042" s="2">
        <v>39685</v>
      </c>
      <c r="F1042">
        <v>2.4079999999999999</v>
      </c>
      <c r="G1042" s="2">
        <v>39728</v>
      </c>
      <c r="H1042">
        <v>0.71350000000000002</v>
      </c>
      <c r="I1042" s="2">
        <v>39724</v>
      </c>
      <c r="J1042">
        <v>1.359</v>
      </c>
      <c r="K1042" s="2">
        <v>39723</v>
      </c>
      <c r="L1042">
        <v>1.6040000000000001</v>
      </c>
      <c r="M1042" s="2">
        <v>39724</v>
      </c>
      <c r="N1042">
        <v>1.8169999999999999</v>
      </c>
      <c r="O1042" s="2">
        <v>39727</v>
      </c>
      <c r="P1042">
        <v>1.9075</v>
      </c>
      <c r="Q1042" s="2">
        <v>39727</v>
      </c>
      <c r="R1042">
        <v>1.907</v>
      </c>
      <c r="S1042" s="2">
        <v>39724</v>
      </c>
      <c r="T1042">
        <v>1.9729999999999999</v>
      </c>
      <c r="U1042" s="2">
        <v>39723</v>
      </c>
      <c r="V1042">
        <v>2.0670000000000002</v>
      </c>
      <c r="W1042" s="2">
        <v>39678</v>
      </c>
      <c r="X1042">
        <v>2.6804999999999999</v>
      </c>
      <c r="Y1042" s="2">
        <v>39723</v>
      </c>
      <c r="Z1042">
        <v>2.129</v>
      </c>
      <c r="AA1042" s="2">
        <v>39727</v>
      </c>
      <c r="AB1042">
        <v>2.0499999999999998</v>
      </c>
      <c r="AC1042" s="2">
        <v>39729</v>
      </c>
      <c r="AD1042">
        <v>1.823</v>
      </c>
      <c r="AE1042" s="2">
        <v>39730</v>
      </c>
      <c r="AF1042">
        <v>1.903</v>
      </c>
    </row>
    <row r="1043" spans="5:32" x14ac:dyDescent="0.25">
      <c r="E1043" s="2">
        <v>39686</v>
      </c>
      <c r="F1043">
        <v>2.2989999999999999</v>
      </c>
      <c r="G1043" s="2">
        <v>39729</v>
      </c>
      <c r="H1043">
        <v>0.36849999999999999</v>
      </c>
      <c r="I1043" s="2">
        <v>39727</v>
      </c>
      <c r="J1043">
        <v>1.3865000000000001</v>
      </c>
      <c r="K1043" s="2">
        <v>39724</v>
      </c>
      <c r="L1043">
        <v>1.5745</v>
      </c>
      <c r="M1043" s="2">
        <v>39727</v>
      </c>
      <c r="N1043">
        <v>1.8580000000000001</v>
      </c>
      <c r="O1043" s="2">
        <v>39728</v>
      </c>
      <c r="P1043">
        <v>1.7105000000000001</v>
      </c>
      <c r="Q1043" s="2">
        <v>39728</v>
      </c>
      <c r="R1043">
        <v>1.8759999999999999</v>
      </c>
      <c r="S1043" s="2">
        <v>39727</v>
      </c>
      <c r="T1043">
        <v>1.9330000000000001</v>
      </c>
      <c r="U1043" s="2">
        <v>39724</v>
      </c>
      <c r="V1043">
        <v>2.008</v>
      </c>
      <c r="W1043" s="2">
        <v>39679</v>
      </c>
      <c r="X1043">
        <v>2.6850000000000001</v>
      </c>
      <c r="Y1043" s="2">
        <v>39724</v>
      </c>
      <c r="Z1043">
        <v>2.1395</v>
      </c>
      <c r="AA1043" s="2">
        <v>39728</v>
      </c>
      <c r="AB1043">
        <v>1.9504999999999999</v>
      </c>
      <c r="AC1043" s="2">
        <v>39730</v>
      </c>
      <c r="AD1043">
        <v>1.7715000000000001</v>
      </c>
      <c r="AE1043" s="2">
        <v>39731</v>
      </c>
      <c r="AF1043">
        <v>1.83</v>
      </c>
    </row>
    <row r="1044" spans="5:32" x14ac:dyDescent="0.25">
      <c r="E1044" s="2">
        <v>39687</v>
      </c>
      <c r="F1044">
        <v>2.427</v>
      </c>
      <c r="G1044" s="2">
        <v>39730</v>
      </c>
      <c r="H1044">
        <v>0.24099999999999999</v>
      </c>
      <c r="I1044" s="2">
        <v>39728</v>
      </c>
      <c r="J1044">
        <v>1.123</v>
      </c>
      <c r="K1044" s="2">
        <v>39727</v>
      </c>
      <c r="L1044">
        <v>1.663</v>
      </c>
      <c r="M1044" s="2">
        <v>39728</v>
      </c>
      <c r="N1044">
        <v>1.7</v>
      </c>
      <c r="O1044" s="2">
        <v>39729</v>
      </c>
      <c r="P1044">
        <v>1.6364999999999998</v>
      </c>
      <c r="Q1044" s="2">
        <v>39729</v>
      </c>
      <c r="R1044">
        <v>1.8965000000000001</v>
      </c>
      <c r="S1044" s="2">
        <v>39728</v>
      </c>
      <c r="T1044">
        <v>1.7425000000000002</v>
      </c>
      <c r="U1044" s="2">
        <v>39727</v>
      </c>
      <c r="V1044">
        <v>1.9295</v>
      </c>
      <c r="W1044" s="2">
        <v>39680</v>
      </c>
      <c r="X1044">
        <v>2.71</v>
      </c>
      <c r="Y1044" s="2">
        <v>39727</v>
      </c>
      <c r="Z1044">
        <v>2.0245000000000002</v>
      </c>
      <c r="AA1044" s="2">
        <v>39729</v>
      </c>
      <c r="AB1044">
        <v>1.8580000000000001</v>
      </c>
      <c r="AC1044" s="2">
        <v>39731</v>
      </c>
      <c r="AD1044">
        <v>1.8220000000000001</v>
      </c>
      <c r="AE1044" s="2">
        <v>39734</v>
      </c>
      <c r="AF1044">
        <v>1.83</v>
      </c>
    </row>
    <row r="1045" spans="5:32" x14ac:dyDescent="0.25">
      <c r="E1045" s="2">
        <v>39688</v>
      </c>
      <c r="F1045">
        <v>2.246</v>
      </c>
      <c r="G1045" s="2">
        <v>39731</v>
      </c>
      <c r="H1045">
        <v>0.33800000000000002</v>
      </c>
      <c r="I1045" s="2">
        <v>39729</v>
      </c>
      <c r="J1045">
        <v>0.89449999999999996</v>
      </c>
      <c r="K1045" s="2">
        <v>39728</v>
      </c>
      <c r="L1045">
        <v>1.4944999999999999</v>
      </c>
      <c r="M1045" s="2">
        <v>39729</v>
      </c>
      <c r="N1045">
        <v>1.4984999999999999</v>
      </c>
      <c r="O1045" s="2">
        <v>39730</v>
      </c>
      <c r="P1045">
        <v>1.6785000000000001</v>
      </c>
      <c r="Q1045" s="2">
        <v>39730</v>
      </c>
      <c r="R1045">
        <v>1.7665</v>
      </c>
      <c r="S1045" s="2">
        <v>39729</v>
      </c>
      <c r="T1045">
        <v>1.895</v>
      </c>
      <c r="U1045" s="2">
        <v>39728</v>
      </c>
      <c r="V1045">
        <v>1.7875000000000001</v>
      </c>
      <c r="W1045" s="2">
        <v>39681</v>
      </c>
      <c r="X1045">
        <v>2.7429999999999999</v>
      </c>
      <c r="Y1045" s="2">
        <v>39728</v>
      </c>
      <c r="Z1045">
        <v>1.859</v>
      </c>
      <c r="AA1045" s="2">
        <v>39730</v>
      </c>
      <c r="AB1045">
        <v>1.8595000000000002</v>
      </c>
      <c r="AC1045" s="2">
        <v>39734</v>
      </c>
      <c r="AD1045">
        <v>1.8220000000000001</v>
      </c>
      <c r="AE1045" s="2">
        <v>39735</v>
      </c>
      <c r="AF1045">
        <v>2.198</v>
      </c>
    </row>
    <row r="1046" spans="5:32" x14ac:dyDescent="0.25">
      <c r="E1046" s="2">
        <v>39689</v>
      </c>
      <c r="F1046">
        <v>2.16</v>
      </c>
      <c r="G1046" s="2">
        <v>39734</v>
      </c>
      <c r="H1046">
        <v>0.33800000000000002</v>
      </c>
      <c r="I1046" s="2">
        <v>39730</v>
      </c>
      <c r="J1046">
        <v>0.85599999999999998</v>
      </c>
      <c r="K1046" s="2">
        <v>39729</v>
      </c>
      <c r="L1046">
        <v>1.2865</v>
      </c>
      <c r="M1046" s="2">
        <v>39730</v>
      </c>
      <c r="N1046">
        <v>1.6025</v>
      </c>
      <c r="O1046" s="2">
        <v>39731</v>
      </c>
      <c r="P1046">
        <v>1.2705</v>
      </c>
      <c r="Q1046" s="2">
        <v>39731</v>
      </c>
      <c r="R1046">
        <v>1.556</v>
      </c>
      <c r="S1046" s="2">
        <v>39730</v>
      </c>
      <c r="T1046">
        <v>2.0665</v>
      </c>
      <c r="U1046" s="2">
        <v>39729</v>
      </c>
      <c r="V1046">
        <v>1.901</v>
      </c>
      <c r="W1046" s="2">
        <v>39682</v>
      </c>
      <c r="X1046">
        <v>2.68</v>
      </c>
      <c r="Y1046" s="2">
        <v>39729</v>
      </c>
      <c r="Z1046">
        <v>1.9</v>
      </c>
      <c r="AA1046" s="2">
        <v>39731</v>
      </c>
      <c r="AB1046">
        <v>1.7730000000000001</v>
      </c>
      <c r="AC1046" s="2">
        <v>39735</v>
      </c>
      <c r="AD1046">
        <v>2.1804999999999999</v>
      </c>
      <c r="AE1046" s="2">
        <v>39736</v>
      </c>
      <c r="AF1046">
        <v>1.9220000000000002</v>
      </c>
    </row>
    <row r="1047" spans="5:32" x14ac:dyDescent="0.25">
      <c r="E1047" s="2">
        <v>39692</v>
      </c>
      <c r="F1047">
        <v>2.851</v>
      </c>
      <c r="G1047" s="2">
        <v>39735</v>
      </c>
      <c r="H1047">
        <v>1.4500000000000001E-2</v>
      </c>
      <c r="I1047" s="2">
        <v>39731</v>
      </c>
      <c r="J1047">
        <v>0.76500000000000001</v>
      </c>
      <c r="K1047" s="2">
        <v>39730</v>
      </c>
      <c r="L1047">
        <v>1.2715000000000001</v>
      </c>
      <c r="M1047" s="2">
        <v>39731</v>
      </c>
      <c r="N1047">
        <v>1.3129999999999999</v>
      </c>
      <c r="O1047" s="2">
        <v>39735</v>
      </c>
      <c r="P1047">
        <v>1.6074999999999999</v>
      </c>
      <c r="Q1047" s="2">
        <v>39734</v>
      </c>
      <c r="R1047">
        <v>1.556</v>
      </c>
      <c r="S1047" s="2">
        <v>39731</v>
      </c>
      <c r="T1047">
        <v>1.62</v>
      </c>
      <c r="U1047" s="2">
        <v>39730</v>
      </c>
      <c r="V1047">
        <v>2.12</v>
      </c>
      <c r="W1047" s="2">
        <v>39685</v>
      </c>
      <c r="X1047">
        <v>2.5629999999999997</v>
      </c>
      <c r="Y1047" s="2">
        <v>39730</v>
      </c>
      <c r="Z1047">
        <v>1.9975000000000001</v>
      </c>
      <c r="AA1047" s="2">
        <v>39734</v>
      </c>
      <c r="AB1047">
        <v>1.976</v>
      </c>
      <c r="AC1047" s="2">
        <v>39736</v>
      </c>
      <c r="AD1047">
        <v>1.9260000000000002</v>
      </c>
      <c r="AE1047" s="2">
        <v>39737</v>
      </c>
      <c r="AF1047">
        <v>2.0354999999999999</v>
      </c>
    </row>
    <row r="1048" spans="5:32" x14ac:dyDescent="0.25">
      <c r="E1048" s="2">
        <v>39693</v>
      </c>
      <c r="F1048">
        <v>2.2240000000000002</v>
      </c>
      <c r="G1048" s="2">
        <v>39736</v>
      </c>
      <c r="H1048">
        <v>-9.1999999999999998E-2</v>
      </c>
      <c r="I1048" s="2">
        <v>39734</v>
      </c>
      <c r="J1048">
        <v>0.76500000000000001</v>
      </c>
      <c r="K1048" s="2">
        <v>39731</v>
      </c>
      <c r="L1048">
        <v>0.94499999999999995</v>
      </c>
      <c r="M1048" s="2">
        <v>39734</v>
      </c>
      <c r="N1048">
        <v>1.3129999999999999</v>
      </c>
      <c r="O1048" s="2">
        <v>39736</v>
      </c>
      <c r="P1048">
        <v>1.5255000000000001</v>
      </c>
      <c r="Q1048" s="2">
        <v>39735</v>
      </c>
      <c r="R1048">
        <v>1.7275</v>
      </c>
      <c r="S1048" s="2">
        <v>39734</v>
      </c>
      <c r="T1048">
        <v>1.62</v>
      </c>
      <c r="U1048" s="2">
        <v>39731</v>
      </c>
      <c r="V1048">
        <v>1.663</v>
      </c>
      <c r="W1048" s="2">
        <v>39686</v>
      </c>
      <c r="X1048">
        <v>2.6467999999999998</v>
      </c>
      <c r="Y1048" s="2">
        <v>39731</v>
      </c>
      <c r="Z1048">
        <v>1.7370000000000001</v>
      </c>
      <c r="AA1048" s="2">
        <v>39735</v>
      </c>
      <c r="AB1048">
        <v>2.1310000000000002</v>
      </c>
      <c r="AC1048" s="2">
        <v>39737</v>
      </c>
      <c r="AD1048">
        <v>2.0510000000000002</v>
      </c>
      <c r="AE1048" s="2">
        <v>39738</v>
      </c>
      <c r="AF1048">
        <v>2.1189999999999998</v>
      </c>
    </row>
    <row r="1049" spans="5:32" x14ac:dyDescent="0.25">
      <c r="E1049" s="2">
        <v>39694</v>
      </c>
      <c r="F1049">
        <v>2.1520000000000001</v>
      </c>
      <c r="G1049" s="2">
        <v>39737</v>
      </c>
      <c r="H1049">
        <v>-0.64249999999999996</v>
      </c>
      <c r="I1049" s="2">
        <v>39735</v>
      </c>
      <c r="J1049">
        <v>0.64600000000000002</v>
      </c>
      <c r="K1049" s="2">
        <v>39735</v>
      </c>
      <c r="L1049">
        <v>1.1850000000000001</v>
      </c>
      <c r="M1049" s="2">
        <v>39735</v>
      </c>
      <c r="N1049">
        <v>1.5394999999999999</v>
      </c>
      <c r="O1049" s="2">
        <v>39737</v>
      </c>
      <c r="P1049">
        <v>1.379</v>
      </c>
      <c r="Q1049" s="2">
        <v>39736</v>
      </c>
      <c r="R1049">
        <v>1.667</v>
      </c>
      <c r="S1049" s="2">
        <v>39735</v>
      </c>
      <c r="T1049">
        <v>1.7894999999999999</v>
      </c>
      <c r="U1049" s="2">
        <v>39734</v>
      </c>
      <c r="V1049">
        <v>1.5765</v>
      </c>
      <c r="W1049" s="2">
        <v>39687</v>
      </c>
      <c r="X1049">
        <v>2.6659999999999999</v>
      </c>
      <c r="Y1049" s="2">
        <v>39734</v>
      </c>
      <c r="Z1049">
        <v>1.7705</v>
      </c>
      <c r="AA1049" s="2">
        <v>39736</v>
      </c>
      <c r="AB1049">
        <v>2.1760000000000002</v>
      </c>
      <c r="AC1049" s="2">
        <v>39738</v>
      </c>
      <c r="AD1049">
        <v>2.0990000000000002</v>
      </c>
      <c r="AE1049" s="2">
        <v>39741</v>
      </c>
      <c r="AF1049">
        <v>2.1524999999999999</v>
      </c>
    </row>
    <row r="1050" spans="5:32" x14ac:dyDescent="0.25">
      <c r="E1050" s="2">
        <v>39695</v>
      </c>
      <c r="F1050">
        <v>1.9445000000000001</v>
      </c>
      <c r="G1050" s="2">
        <v>39738</v>
      </c>
      <c r="H1050">
        <v>-1.218</v>
      </c>
      <c r="I1050" s="2">
        <v>39736</v>
      </c>
      <c r="J1050">
        <v>0.40899999999999997</v>
      </c>
      <c r="K1050" s="2">
        <v>39736</v>
      </c>
      <c r="L1050">
        <v>1.014</v>
      </c>
      <c r="M1050" s="2">
        <v>39736</v>
      </c>
      <c r="N1050">
        <v>1.4330000000000001</v>
      </c>
      <c r="O1050" s="2">
        <v>39738</v>
      </c>
      <c r="P1050">
        <v>1.4064999999999999</v>
      </c>
      <c r="Q1050" s="2">
        <v>39737</v>
      </c>
      <c r="R1050">
        <v>1.5899999999999999</v>
      </c>
      <c r="S1050" s="2">
        <v>39736</v>
      </c>
      <c r="T1050">
        <v>1.5905</v>
      </c>
      <c r="U1050" s="2">
        <v>39735</v>
      </c>
      <c r="V1050">
        <v>1.9085000000000001</v>
      </c>
      <c r="W1050" s="2">
        <v>39688</v>
      </c>
      <c r="X1050">
        <v>2.665</v>
      </c>
      <c r="Y1050" s="2">
        <v>39735</v>
      </c>
      <c r="Z1050">
        <v>2.0609999999999999</v>
      </c>
      <c r="AA1050" s="2">
        <v>39737</v>
      </c>
      <c r="AB1050">
        <v>1.9359999999999999</v>
      </c>
      <c r="AC1050" s="2">
        <v>39741</v>
      </c>
      <c r="AD1050">
        <v>2.15</v>
      </c>
      <c r="AE1050" s="2">
        <v>39742</v>
      </c>
      <c r="AF1050">
        <v>2.2210000000000001</v>
      </c>
    </row>
    <row r="1051" spans="5:32" x14ac:dyDescent="0.25">
      <c r="E1051" s="2">
        <v>39696</v>
      </c>
      <c r="F1051">
        <v>2.2090000000000001</v>
      </c>
      <c r="G1051" s="2">
        <v>39741</v>
      </c>
      <c r="H1051">
        <v>-1.2455000000000001</v>
      </c>
      <c r="I1051" s="2">
        <v>39737</v>
      </c>
      <c r="J1051">
        <v>0.49399999999999999</v>
      </c>
      <c r="K1051" s="2">
        <v>39737</v>
      </c>
      <c r="L1051">
        <v>1.07</v>
      </c>
      <c r="M1051" s="2">
        <v>39737</v>
      </c>
      <c r="N1051">
        <v>1.2845</v>
      </c>
      <c r="O1051" s="2">
        <v>39741</v>
      </c>
      <c r="P1051">
        <v>1.4884999999999999</v>
      </c>
      <c r="Q1051" s="2">
        <v>39738</v>
      </c>
      <c r="R1051">
        <v>1.5190000000000001</v>
      </c>
      <c r="S1051" s="2">
        <v>39737</v>
      </c>
      <c r="T1051">
        <v>1.6720000000000002</v>
      </c>
      <c r="U1051" s="2">
        <v>39736</v>
      </c>
      <c r="V1051">
        <v>1.6804999999999999</v>
      </c>
      <c r="W1051" s="2">
        <v>39689</v>
      </c>
      <c r="X1051">
        <v>2.6640000000000001</v>
      </c>
      <c r="Y1051" s="2">
        <v>39736</v>
      </c>
      <c r="Z1051">
        <v>2.0764999999999998</v>
      </c>
      <c r="AA1051" s="2">
        <v>39738</v>
      </c>
      <c r="AB1051">
        <v>2.0070000000000001</v>
      </c>
      <c r="AC1051" s="2">
        <v>39742</v>
      </c>
      <c r="AD1051">
        <v>2.2050000000000001</v>
      </c>
      <c r="AE1051" s="2">
        <v>39743</v>
      </c>
      <c r="AF1051">
        <v>2.0830000000000002</v>
      </c>
    </row>
    <row r="1052" spans="5:32" x14ac:dyDescent="0.25">
      <c r="E1052" s="2">
        <v>39699</v>
      </c>
      <c r="F1052">
        <v>2.1709999999999998</v>
      </c>
      <c r="G1052" s="2">
        <v>39742</v>
      </c>
      <c r="H1052">
        <v>-1.427</v>
      </c>
      <c r="I1052" s="2">
        <v>39738</v>
      </c>
      <c r="J1052">
        <v>-0.246</v>
      </c>
      <c r="K1052" s="2">
        <v>39738</v>
      </c>
      <c r="L1052">
        <v>0.65449999999999997</v>
      </c>
      <c r="M1052" s="2">
        <v>39738</v>
      </c>
      <c r="N1052">
        <v>1.3865000000000001</v>
      </c>
      <c r="O1052" s="2">
        <v>39742</v>
      </c>
      <c r="P1052">
        <v>1.2814999999999999</v>
      </c>
      <c r="Q1052" s="2">
        <v>39741</v>
      </c>
      <c r="R1052">
        <v>1.4824999999999999</v>
      </c>
      <c r="S1052" s="2">
        <v>39738</v>
      </c>
      <c r="T1052">
        <v>1.6135000000000002</v>
      </c>
      <c r="U1052" s="2">
        <v>39737</v>
      </c>
      <c r="V1052">
        <v>1.77</v>
      </c>
      <c r="W1052" s="2">
        <v>39692</v>
      </c>
      <c r="X1052">
        <v>2.6160000000000001</v>
      </c>
      <c r="Y1052" s="2">
        <v>39737</v>
      </c>
      <c r="Z1052">
        <v>1.8639999999999999</v>
      </c>
      <c r="AA1052" s="2">
        <v>39741</v>
      </c>
      <c r="AB1052">
        <v>2.161</v>
      </c>
      <c r="AC1052" s="2">
        <v>39743</v>
      </c>
      <c r="AD1052">
        <v>2.0539999999999998</v>
      </c>
      <c r="AE1052" s="2">
        <v>39744</v>
      </c>
      <c r="AF1052">
        <v>1.9264999999999999</v>
      </c>
    </row>
    <row r="1053" spans="5:32" x14ac:dyDescent="0.25">
      <c r="E1053" s="2">
        <v>39700</v>
      </c>
      <c r="F1053">
        <v>1.7690000000000001</v>
      </c>
      <c r="G1053" s="2">
        <v>39743</v>
      </c>
      <c r="H1053">
        <v>-1.853</v>
      </c>
      <c r="I1053" s="2">
        <v>39741</v>
      </c>
      <c r="J1053">
        <v>-0.22850000000000001</v>
      </c>
      <c r="K1053" s="2">
        <v>39741</v>
      </c>
      <c r="L1053">
        <v>0.60699999999999998</v>
      </c>
      <c r="M1053" s="2">
        <v>39741</v>
      </c>
      <c r="N1053">
        <v>1.3785000000000001</v>
      </c>
      <c r="O1053" s="2">
        <v>39743</v>
      </c>
      <c r="P1053">
        <v>1.1105</v>
      </c>
      <c r="Q1053" s="2">
        <v>39742</v>
      </c>
      <c r="R1053">
        <v>1.3660000000000001</v>
      </c>
      <c r="S1053" s="2">
        <v>39741</v>
      </c>
      <c r="T1053">
        <v>1.6154999999999999</v>
      </c>
      <c r="U1053" s="2">
        <v>39738</v>
      </c>
      <c r="V1053">
        <v>1.724</v>
      </c>
      <c r="W1053" s="2">
        <v>39693</v>
      </c>
      <c r="X1053">
        <v>2.4790000000000001</v>
      </c>
      <c r="Y1053" s="2">
        <v>39738</v>
      </c>
      <c r="Z1053">
        <v>1.8975</v>
      </c>
      <c r="AA1053" s="2">
        <v>39742</v>
      </c>
      <c r="AB1053">
        <v>2.0445000000000002</v>
      </c>
      <c r="AC1053" s="2">
        <v>39744</v>
      </c>
      <c r="AD1053">
        <v>1.8715000000000002</v>
      </c>
      <c r="AE1053" s="2">
        <v>39745</v>
      </c>
      <c r="AF1053">
        <v>1.7455000000000001</v>
      </c>
    </row>
    <row r="1054" spans="5:32" x14ac:dyDescent="0.25">
      <c r="E1054" s="2">
        <v>39701</v>
      </c>
      <c r="F1054">
        <v>1.7970000000000002</v>
      </c>
      <c r="G1054" s="2">
        <v>39744</v>
      </c>
      <c r="H1054">
        <v>-1.7090000000000001</v>
      </c>
      <c r="I1054" s="2">
        <v>39742</v>
      </c>
      <c r="J1054">
        <v>-0.60499999999999998</v>
      </c>
      <c r="K1054" s="2">
        <v>39742</v>
      </c>
      <c r="L1054">
        <v>0.34749999999999998</v>
      </c>
      <c r="M1054" s="2">
        <v>39742</v>
      </c>
      <c r="N1054">
        <v>1.1915</v>
      </c>
      <c r="O1054" s="2">
        <v>39744</v>
      </c>
      <c r="P1054">
        <v>1.0135000000000001</v>
      </c>
      <c r="Q1054" s="2">
        <v>39743</v>
      </c>
      <c r="R1054">
        <v>1.2575000000000001</v>
      </c>
      <c r="S1054" s="2">
        <v>39742</v>
      </c>
      <c r="T1054">
        <v>1.5215000000000001</v>
      </c>
      <c r="U1054" s="2">
        <v>39741</v>
      </c>
      <c r="V1054">
        <v>1.8435000000000001</v>
      </c>
      <c r="W1054" s="2">
        <v>39694</v>
      </c>
      <c r="X1054">
        <v>2.4304999999999999</v>
      </c>
      <c r="Y1054" s="2">
        <v>39741</v>
      </c>
      <c r="Z1054">
        <v>2.0325000000000002</v>
      </c>
      <c r="AA1054" s="2">
        <v>39743</v>
      </c>
      <c r="AB1054">
        <v>1.9784999999999999</v>
      </c>
      <c r="AC1054" s="2">
        <v>39745</v>
      </c>
      <c r="AD1054">
        <v>1.748</v>
      </c>
      <c r="AE1054" s="2">
        <v>39748</v>
      </c>
      <c r="AF1054">
        <v>1.7455000000000001</v>
      </c>
    </row>
    <row r="1055" spans="5:32" x14ac:dyDescent="0.25">
      <c r="E1055" s="2">
        <v>39702</v>
      </c>
      <c r="F1055">
        <v>1.9005000000000001</v>
      </c>
      <c r="G1055" s="2">
        <v>39745</v>
      </c>
      <c r="H1055">
        <v>-2.0059999999999998</v>
      </c>
      <c r="I1055" s="2">
        <v>39743</v>
      </c>
      <c r="J1055">
        <v>-0.45</v>
      </c>
      <c r="K1055" s="2">
        <v>39743</v>
      </c>
      <c r="L1055">
        <v>0.66700000000000004</v>
      </c>
      <c r="M1055" s="2">
        <v>39743</v>
      </c>
      <c r="N1055">
        <v>1.0165</v>
      </c>
      <c r="O1055" s="2">
        <v>39745</v>
      </c>
      <c r="P1055">
        <v>0.75349999999999995</v>
      </c>
      <c r="Q1055" s="2">
        <v>39744</v>
      </c>
      <c r="R1055">
        <v>1.1535</v>
      </c>
      <c r="S1055" s="2">
        <v>39743</v>
      </c>
      <c r="T1055">
        <v>1.3785000000000001</v>
      </c>
      <c r="U1055" s="2">
        <v>39742</v>
      </c>
      <c r="V1055">
        <v>1.73</v>
      </c>
      <c r="W1055" s="2">
        <v>39695</v>
      </c>
      <c r="X1055">
        <v>2.3540000000000001</v>
      </c>
      <c r="Y1055" s="2">
        <v>39742</v>
      </c>
      <c r="Z1055">
        <v>1.9715</v>
      </c>
      <c r="AA1055" s="2">
        <v>39744</v>
      </c>
      <c r="AB1055">
        <v>1.7324999999999999</v>
      </c>
      <c r="AC1055" s="2">
        <v>39748</v>
      </c>
      <c r="AD1055">
        <v>1.6779999999999999</v>
      </c>
      <c r="AE1055" s="2">
        <v>39749</v>
      </c>
      <c r="AF1055">
        <v>1.883</v>
      </c>
    </row>
    <row r="1056" spans="5:32" x14ac:dyDescent="0.25">
      <c r="E1056" s="2">
        <v>39703</v>
      </c>
      <c r="F1056">
        <v>1.8765000000000001</v>
      </c>
      <c r="G1056" s="2">
        <v>39748</v>
      </c>
      <c r="H1056">
        <v>-2.4569999999999999</v>
      </c>
      <c r="I1056" s="2">
        <v>39744</v>
      </c>
      <c r="J1056">
        <v>-0.47199999999999998</v>
      </c>
      <c r="K1056" s="2">
        <v>39744</v>
      </c>
      <c r="L1056">
        <v>0.13750000000000001</v>
      </c>
      <c r="M1056" s="2">
        <v>39744</v>
      </c>
      <c r="N1056">
        <v>0.89049999999999996</v>
      </c>
      <c r="O1056" s="2">
        <v>39748</v>
      </c>
      <c r="P1056">
        <v>0.61350000000000005</v>
      </c>
      <c r="Q1056" s="2">
        <v>39745</v>
      </c>
      <c r="R1056">
        <v>0.89400000000000002</v>
      </c>
      <c r="S1056" s="2">
        <v>39744</v>
      </c>
      <c r="T1056">
        <v>1.3094999999999999</v>
      </c>
      <c r="U1056" s="2">
        <v>39743</v>
      </c>
      <c r="V1056">
        <v>1.6379999999999999</v>
      </c>
      <c r="W1056" s="2">
        <v>39696</v>
      </c>
      <c r="X1056">
        <v>2.4624999999999999</v>
      </c>
      <c r="Y1056" s="2">
        <v>39743</v>
      </c>
      <c r="Z1056">
        <v>1.885</v>
      </c>
      <c r="AA1056" s="2">
        <v>39745</v>
      </c>
      <c r="AB1056">
        <v>1.6105</v>
      </c>
      <c r="AC1056" s="2">
        <v>39749</v>
      </c>
      <c r="AD1056">
        <v>1.909</v>
      </c>
      <c r="AE1056" s="2">
        <v>39750</v>
      </c>
      <c r="AF1056">
        <v>1.7825</v>
      </c>
    </row>
    <row r="1057" spans="5:32" x14ac:dyDescent="0.25">
      <c r="E1057" s="2">
        <v>39706</v>
      </c>
      <c r="F1057">
        <v>1.4419999999999999</v>
      </c>
      <c r="G1057" s="2">
        <v>39749</v>
      </c>
      <c r="H1057">
        <v>-2.3824999999999998</v>
      </c>
      <c r="I1057" s="2">
        <v>39745</v>
      </c>
      <c r="J1057">
        <v>-0.82199999999999995</v>
      </c>
      <c r="K1057" s="2">
        <v>39745</v>
      </c>
      <c r="L1057">
        <v>0.42199999999999999</v>
      </c>
      <c r="M1057" s="2">
        <v>39745</v>
      </c>
      <c r="N1057">
        <v>0.77349999999999997</v>
      </c>
      <c r="O1057" s="2">
        <v>39749</v>
      </c>
      <c r="P1057">
        <v>0.8085</v>
      </c>
      <c r="Q1057" s="2">
        <v>39748</v>
      </c>
      <c r="R1057">
        <v>0.76849999999999996</v>
      </c>
      <c r="S1057" s="2">
        <v>39745</v>
      </c>
      <c r="T1057">
        <v>1.107</v>
      </c>
      <c r="U1057" s="2">
        <v>39744</v>
      </c>
      <c r="V1057">
        <v>1.5674999999999999</v>
      </c>
      <c r="W1057" s="2">
        <v>39699</v>
      </c>
      <c r="X1057">
        <v>2.4220000000000002</v>
      </c>
      <c r="Y1057" s="2">
        <v>39744</v>
      </c>
      <c r="Z1057">
        <v>1.7175</v>
      </c>
      <c r="AA1057" s="2">
        <v>39748</v>
      </c>
      <c r="AB1057">
        <v>1.752</v>
      </c>
      <c r="AC1057" s="2">
        <v>39750</v>
      </c>
      <c r="AD1057">
        <v>2.052</v>
      </c>
      <c r="AE1057" s="2">
        <v>39751</v>
      </c>
      <c r="AF1057">
        <v>1.8754999999999999</v>
      </c>
    </row>
    <row r="1058" spans="5:32" x14ac:dyDescent="0.25">
      <c r="E1058" s="2">
        <v>39707</v>
      </c>
      <c r="F1058">
        <v>1.4950000000000001</v>
      </c>
      <c r="G1058" s="2">
        <v>39750</v>
      </c>
      <c r="H1058">
        <v>-2.3885000000000001</v>
      </c>
      <c r="I1058" s="2">
        <v>39748</v>
      </c>
      <c r="J1058">
        <v>-1.397</v>
      </c>
      <c r="K1058" s="2">
        <v>39748</v>
      </c>
      <c r="L1058">
        <v>0.1235</v>
      </c>
      <c r="M1058" s="2">
        <v>39748</v>
      </c>
      <c r="N1058">
        <v>0.5</v>
      </c>
      <c r="O1058" s="2">
        <v>39750</v>
      </c>
      <c r="P1058">
        <v>1.04</v>
      </c>
      <c r="Q1058" s="2">
        <v>39749</v>
      </c>
      <c r="R1058">
        <v>1.004</v>
      </c>
      <c r="S1058" s="2">
        <v>39748</v>
      </c>
      <c r="T1058">
        <v>1.0305</v>
      </c>
      <c r="U1058" s="2">
        <v>39745</v>
      </c>
      <c r="V1058">
        <v>1.3120000000000001</v>
      </c>
      <c r="W1058" s="2">
        <v>39700</v>
      </c>
      <c r="X1058">
        <v>2.359</v>
      </c>
      <c r="Y1058" s="2">
        <v>39745</v>
      </c>
      <c r="Z1058">
        <v>1.5369999999999999</v>
      </c>
      <c r="AA1058" s="2">
        <v>39749</v>
      </c>
      <c r="AB1058">
        <v>1.9375</v>
      </c>
      <c r="AC1058" s="2">
        <v>39751</v>
      </c>
      <c r="AD1058">
        <v>2.1219999999999999</v>
      </c>
      <c r="AE1058" s="2">
        <v>39752</v>
      </c>
      <c r="AF1058">
        <v>1.8010000000000002</v>
      </c>
    </row>
    <row r="1059" spans="5:32" x14ac:dyDescent="0.25">
      <c r="E1059" s="2">
        <v>39708</v>
      </c>
      <c r="F1059">
        <v>1.3109999999999999</v>
      </c>
      <c r="G1059" s="2">
        <v>39751</v>
      </c>
      <c r="H1059">
        <v>-1.948</v>
      </c>
      <c r="I1059" s="2">
        <v>39749</v>
      </c>
      <c r="J1059">
        <v>-1.3094999999999999</v>
      </c>
      <c r="K1059" s="2">
        <v>39749</v>
      </c>
      <c r="L1059">
        <v>5.0000000000000001E-4</v>
      </c>
      <c r="M1059" s="2">
        <v>39749</v>
      </c>
      <c r="N1059">
        <v>0.81100000000000005</v>
      </c>
      <c r="O1059" s="2">
        <v>39751</v>
      </c>
      <c r="P1059">
        <v>1.1679999999999999</v>
      </c>
      <c r="Q1059" s="2">
        <v>39750</v>
      </c>
      <c r="R1059">
        <v>1.2735000000000001</v>
      </c>
      <c r="S1059" s="2">
        <v>39749</v>
      </c>
      <c r="T1059">
        <v>1.2310000000000001</v>
      </c>
      <c r="U1059" s="2">
        <v>39748</v>
      </c>
      <c r="V1059">
        <v>1.3149999999999999</v>
      </c>
      <c r="W1059" s="2">
        <v>39701</v>
      </c>
      <c r="X1059">
        <v>2.4020000000000001</v>
      </c>
      <c r="Y1059" s="2">
        <v>39748</v>
      </c>
      <c r="Z1059">
        <v>1.6145</v>
      </c>
      <c r="AA1059" s="2">
        <v>39750</v>
      </c>
      <c r="AB1059">
        <v>2.0405000000000002</v>
      </c>
      <c r="AC1059" s="2">
        <v>39752</v>
      </c>
      <c r="AD1059">
        <v>1.9984999999999999</v>
      </c>
      <c r="AE1059" s="2">
        <v>39755</v>
      </c>
      <c r="AF1059">
        <v>2.048</v>
      </c>
    </row>
    <row r="1060" spans="5:32" x14ac:dyDescent="0.25">
      <c r="E1060" s="2">
        <v>39709</v>
      </c>
      <c r="F1060">
        <v>1.538</v>
      </c>
      <c r="G1060" s="2">
        <v>39752</v>
      </c>
      <c r="H1060">
        <v>-1.5649999999999999</v>
      </c>
      <c r="I1060" s="2">
        <v>39750</v>
      </c>
      <c r="J1060">
        <v>-1.4279999999999999</v>
      </c>
      <c r="K1060" s="2">
        <v>39750</v>
      </c>
      <c r="L1060">
        <v>6.9500000000000006E-2</v>
      </c>
      <c r="M1060" s="2">
        <v>39750</v>
      </c>
      <c r="N1060">
        <v>0.83099999999999996</v>
      </c>
      <c r="O1060" s="2">
        <v>39752</v>
      </c>
      <c r="P1060">
        <v>1.1105</v>
      </c>
      <c r="Q1060" s="2">
        <v>39751</v>
      </c>
      <c r="R1060">
        <v>1.3654999999999999</v>
      </c>
      <c r="S1060" s="2">
        <v>39750</v>
      </c>
      <c r="T1060">
        <v>1.4584999999999999</v>
      </c>
      <c r="U1060" s="2">
        <v>39749</v>
      </c>
      <c r="V1060">
        <v>1.5785</v>
      </c>
      <c r="W1060" s="2">
        <v>39702</v>
      </c>
      <c r="X1060">
        <v>2.3904999999999998</v>
      </c>
      <c r="Y1060" s="2">
        <v>39749</v>
      </c>
      <c r="Z1060">
        <v>1.847</v>
      </c>
      <c r="AA1060" s="2">
        <v>39751</v>
      </c>
      <c r="AB1060">
        <v>2.0939999999999999</v>
      </c>
      <c r="AC1060" s="2">
        <v>39755</v>
      </c>
      <c r="AD1060">
        <v>2.0379999999999998</v>
      </c>
      <c r="AE1060" s="2">
        <v>39756</v>
      </c>
      <c r="AF1060">
        <v>1.9895</v>
      </c>
    </row>
    <row r="1061" spans="5:32" x14ac:dyDescent="0.25">
      <c r="E1061" s="2">
        <v>39710</v>
      </c>
      <c r="F1061">
        <v>2.1509999999999998</v>
      </c>
      <c r="G1061" s="2">
        <v>39755</v>
      </c>
      <c r="H1061">
        <v>-1.6034999999999999</v>
      </c>
      <c r="I1061" s="2">
        <v>39751</v>
      </c>
      <c r="J1061">
        <v>-1.1385000000000001</v>
      </c>
      <c r="K1061" s="2">
        <v>39751</v>
      </c>
      <c r="L1061">
        <v>0.442</v>
      </c>
      <c r="M1061" s="2">
        <v>39751</v>
      </c>
      <c r="N1061">
        <v>1.022</v>
      </c>
      <c r="O1061" s="2">
        <v>39755</v>
      </c>
      <c r="P1061">
        <v>1.0934999999999999</v>
      </c>
      <c r="Q1061" s="2">
        <v>39752</v>
      </c>
      <c r="R1061">
        <v>1.2570000000000001</v>
      </c>
      <c r="S1061" s="2">
        <v>39751</v>
      </c>
      <c r="T1061">
        <v>1.5629999999999999</v>
      </c>
      <c r="U1061" s="2">
        <v>39750</v>
      </c>
      <c r="V1061">
        <v>1.7974999999999999</v>
      </c>
      <c r="W1061" s="2">
        <v>39703</v>
      </c>
      <c r="X1061">
        <v>2.4195000000000002</v>
      </c>
      <c r="Y1061" s="2">
        <v>39750</v>
      </c>
      <c r="Z1061">
        <v>1.99</v>
      </c>
      <c r="AA1061" s="2">
        <v>39752</v>
      </c>
      <c r="AB1061">
        <v>1.8984999999999999</v>
      </c>
      <c r="AC1061" s="2">
        <v>39756</v>
      </c>
      <c r="AD1061">
        <v>2.3165</v>
      </c>
      <c r="AE1061" s="2">
        <v>39757</v>
      </c>
      <c r="AF1061">
        <v>2.4550000000000001</v>
      </c>
    </row>
    <row r="1062" spans="5:32" x14ac:dyDescent="0.25">
      <c r="E1062" s="2">
        <v>39713</v>
      </c>
      <c r="F1062">
        <v>2.1484999999999999</v>
      </c>
      <c r="G1062" s="2">
        <v>39756</v>
      </c>
      <c r="H1062">
        <v>-1.734</v>
      </c>
      <c r="I1062" s="2">
        <v>39752</v>
      </c>
      <c r="J1062">
        <v>-0.64200000000000002</v>
      </c>
      <c r="K1062" s="2">
        <v>39752</v>
      </c>
      <c r="L1062">
        <v>0.28149999999999997</v>
      </c>
      <c r="M1062" s="2">
        <v>39752</v>
      </c>
      <c r="N1062">
        <v>0.91849999999999998</v>
      </c>
      <c r="O1062" s="2">
        <v>39756</v>
      </c>
      <c r="P1062">
        <v>1.4624999999999999</v>
      </c>
      <c r="Q1062" s="2">
        <v>39755</v>
      </c>
      <c r="R1062">
        <v>1.274</v>
      </c>
      <c r="S1062" s="2">
        <v>39752</v>
      </c>
      <c r="T1062">
        <v>1.4435</v>
      </c>
      <c r="U1062" s="2">
        <v>39751</v>
      </c>
      <c r="V1062">
        <v>1.8115000000000001</v>
      </c>
      <c r="W1062" s="2">
        <v>39706</v>
      </c>
      <c r="X1062">
        <v>2.2210000000000001</v>
      </c>
      <c r="Y1062" s="2">
        <v>39751</v>
      </c>
      <c r="Z1062">
        <v>2.0630000000000002</v>
      </c>
      <c r="AA1062" s="2">
        <v>39755</v>
      </c>
      <c r="AB1062">
        <v>1.9649999999999999</v>
      </c>
      <c r="AC1062" s="2">
        <v>39757</v>
      </c>
      <c r="AD1062">
        <v>2.3959999999999999</v>
      </c>
      <c r="AE1062" s="2">
        <v>39758</v>
      </c>
      <c r="AF1062">
        <v>2.3490000000000002</v>
      </c>
    </row>
    <row r="1063" spans="5:32" x14ac:dyDescent="0.25">
      <c r="E1063" s="2">
        <v>39714</v>
      </c>
      <c r="F1063">
        <v>1.835</v>
      </c>
      <c r="G1063" s="2">
        <v>39757</v>
      </c>
      <c r="H1063">
        <v>-1.641</v>
      </c>
      <c r="I1063" s="2">
        <v>39755</v>
      </c>
      <c r="J1063">
        <v>-0.53549999999999998</v>
      </c>
      <c r="K1063" s="2">
        <v>39755</v>
      </c>
      <c r="L1063">
        <v>0.46899999999999997</v>
      </c>
      <c r="M1063" s="2">
        <v>39755</v>
      </c>
      <c r="N1063">
        <v>0.91649999999999998</v>
      </c>
      <c r="O1063" s="2">
        <v>39757</v>
      </c>
      <c r="P1063">
        <v>1.5685</v>
      </c>
      <c r="Q1063" s="2">
        <v>39756</v>
      </c>
      <c r="R1063">
        <v>1.5529999999999999</v>
      </c>
      <c r="S1063" s="2">
        <v>39755</v>
      </c>
      <c r="T1063">
        <v>1.4370000000000001</v>
      </c>
      <c r="U1063" s="2">
        <v>39752</v>
      </c>
      <c r="V1063">
        <v>1.655</v>
      </c>
      <c r="W1063" s="2">
        <v>39707</v>
      </c>
      <c r="X1063">
        <v>2.1425000000000001</v>
      </c>
      <c r="Y1063" s="2">
        <v>39752</v>
      </c>
      <c r="Z1063">
        <v>1.8734999999999999</v>
      </c>
      <c r="AA1063" s="2">
        <v>39756</v>
      </c>
      <c r="AB1063">
        <v>2.2265000000000001</v>
      </c>
      <c r="AC1063" s="2">
        <v>39758</v>
      </c>
      <c r="AD1063">
        <v>2.4020000000000001</v>
      </c>
      <c r="AE1063" s="2">
        <v>39759</v>
      </c>
      <c r="AF1063">
        <v>2.2999999999999998</v>
      </c>
    </row>
    <row r="1064" spans="5:32" x14ac:dyDescent="0.25">
      <c r="E1064" s="2">
        <v>39715</v>
      </c>
      <c r="F1064">
        <v>1.7029999999999998</v>
      </c>
      <c r="G1064" s="2">
        <v>39758</v>
      </c>
      <c r="H1064">
        <v>-1.4330000000000001</v>
      </c>
      <c r="I1064" s="2">
        <v>39756</v>
      </c>
      <c r="J1064">
        <v>-0.55800000000000005</v>
      </c>
      <c r="K1064" s="2">
        <v>39756</v>
      </c>
      <c r="L1064">
        <v>0.77400000000000002</v>
      </c>
      <c r="M1064" s="2">
        <v>39756</v>
      </c>
      <c r="N1064">
        <v>1.3519999999999999</v>
      </c>
      <c r="O1064" s="2">
        <v>39758</v>
      </c>
      <c r="P1064">
        <v>1.496</v>
      </c>
      <c r="Q1064" s="2">
        <v>39757</v>
      </c>
      <c r="R1064">
        <v>1.6825000000000001</v>
      </c>
      <c r="S1064" s="2">
        <v>39756</v>
      </c>
      <c r="T1064">
        <v>1.7025000000000001</v>
      </c>
      <c r="U1064" s="2">
        <v>39755</v>
      </c>
      <c r="V1064">
        <v>1.9</v>
      </c>
      <c r="W1064" s="2">
        <v>39708</v>
      </c>
      <c r="X1064">
        <v>2.0350000000000001</v>
      </c>
      <c r="Y1064" s="2">
        <v>39755</v>
      </c>
      <c r="Z1064">
        <v>1.9595</v>
      </c>
      <c r="AA1064" s="2">
        <v>39757</v>
      </c>
      <c r="AB1064">
        <v>2.2965</v>
      </c>
      <c r="AC1064" s="2">
        <v>39759</v>
      </c>
      <c r="AD1064">
        <v>2.4820000000000002</v>
      </c>
      <c r="AE1064" s="2">
        <v>39762</v>
      </c>
      <c r="AF1064">
        <v>2.3029999999999999</v>
      </c>
    </row>
    <row r="1065" spans="5:32" x14ac:dyDescent="0.25">
      <c r="E1065" s="2">
        <v>39716</v>
      </c>
      <c r="F1065">
        <v>1.7949999999999999</v>
      </c>
      <c r="G1065" s="2">
        <v>39759</v>
      </c>
      <c r="H1065">
        <v>-1.3420000000000001</v>
      </c>
      <c r="I1065" s="2">
        <v>39757</v>
      </c>
      <c r="J1065">
        <v>-0.55900000000000005</v>
      </c>
      <c r="K1065" s="2">
        <v>39757</v>
      </c>
      <c r="L1065">
        <v>0.85650000000000004</v>
      </c>
      <c r="M1065" s="2">
        <v>39757</v>
      </c>
      <c r="N1065">
        <v>1.3835</v>
      </c>
      <c r="O1065" s="2">
        <v>39759</v>
      </c>
      <c r="P1065">
        <v>1.5629999999999999</v>
      </c>
      <c r="Q1065" s="2">
        <v>39758</v>
      </c>
      <c r="R1065">
        <v>1.6219999999999999</v>
      </c>
      <c r="S1065" s="2">
        <v>39757</v>
      </c>
      <c r="T1065">
        <v>1.8614999999999999</v>
      </c>
      <c r="U1065" s="2">
        <v>39756</v>
      </c>
      <c r="V1065">
        <v>1.9330000000000001</v>
      </c>
      <c r="W1065" s="2">
        <v>39709</v>
      </c>
      <c r="X1065">
        <v>2.0745</v>
      </c>
      <c r="Y1065" s="2">
        <v>39756</v>
      </c>
      <c r="Z1065">
        <v>2.1865000000000001</v>
      </c>
      <c r="AA1065" s="2">
        <v>39758</v>
      </c>
      <c r="AB1065">
        <v>2.3494999999999999</v>
      </c>
      <c r="AC1065" s="2">
        <v>39762</v>
      </c>
      <c r="AD1065">
        <v>2.2850000000000001</v>
      </c>
      <c r="AE1065" s="2">
        <v>39763</v>
      </c>
      <c r="AF1065">
        <v>2.2959999999999998</v>
      </c>
    </row>
    <row r="1066" spans="5:32" x14ac:dyDescent="0.25">
      <c r="E1066" s="2">
        <v>39717</v>
      </c>
      <c r="F1066">
        <v>1.758</v>
      </c>
      <c r="G1066" s="2">
        <v>39762</v>
      </c>
      <c r="H1066">
        <v>-1.4339999999999999</v>
      </c>
      <c r="I1066" s="2">
        <v>39758</v>
      </c>
      <c r="J1066">
        <v>-0.2175</v>
      </c>
      <c r="K1066" s="2">
        <v>39758</v>
      </c>
      <c r="L1066">
        <v>0.59099999999999997</v>
      </c>
      <c r="M1066" s="2">
        <v>39758</v>
      </c>
      <c r="N1066">
        <v>1.1945000000000001</v>
      </c>
      <c r="O1066" s="2">
        <v>39762</v>
      </c>
      <c r="P1066">
        <v>1.4889999999999999</v>
      </c>
      <c r="Q1066" s="2">
        <v>39759</v>
      </c>
      <c r="R1066">
        <v>1.6320000000000001</v>
      </c>
      <c r="S1066" s="2">
        <v>39758</v>
      </c>
      <c r="T1066">
        <v>1.8125</v>
      </c>
      <c r="U1066" s="2">
        <v>39757</v>
      </c>
      <c r="V1066">
        <v>2.0655000000000001</v>
      </c>
      <c r="W1066" s="2">
        <v>39710</v>
      </c>
      <c r="X1066">
        <v>2.4725000000000001</v>
      </c>
      <c r="Y1066" s="2">
        <v>39757</v>
      </c>
      <c r="Z1066">
        <v>2.2789999999999999</v>
      </c>
      <c r="AA1066" s="2">
        <v>39759</v>
      </c>
      <c r="AB1066">
        <v>2.4055</v>
      </c>
      <c r="AC1066" s="2">
        <v>39763</v>
      </c>
      <c r="AD1066">
        <v>2.258</v>
      </c>
      <c r="AE1066" s="2">
        <v>39764</v>
      </c>
      <c r="AF1066">
        <v>2.331</v>
      </c>
    </row>
    <row r="1067" spans="5:32" x14ac:dyDescent="0.25">
      <c r="E1067" s="2">
        <v>39720</v>
      </c>
      <c r="F1067">
        <v>1.5004999999999999</v>
      </c>
      <c r="G1067" s="2">
        <v>39763</v>
      </c>
      <c r="H1067">
        <v>-1.361</v>
      </c>
      <c r="I1067" s="2">
        <v>39759</v>
      </c>
      <c r="J1067">
        <v>-0.25800000000000001</v>
      </c>
      <c r="K1067" s="2">
        <v>39759</v>
      </c>
      <c r="L1067">
        <v>0.64800000000000002</v>
      </c>
      <c r="M1067" s="2">
        <v>39759</v>
      </c>
      <c r="N1067">
        <v>1.3599999999999999</v>
      </c>
      <c r="O1067" s="2">
        <v>39763</v>
      </c>
      <c r="P1067">
        <v>1.407</v>
      </c>
      <c r="Q1067" s="2">
        <v>39762</v>
      </c>
      <c r="R1067">
        <v>1.5640000000000001</v>
      </c>
      <c r="S1067" s="2">
        <v>39759</v>
      </c>
      <c r="T1067">
        <v>1.7765</v>
      </c>
      <c r="U1067" s="2">
        <v>39758</v>
      </c>
      <c r="V1067">
        <v>2.0625</v>
      </c>
      <c r="W1067" s="2">
        <v>39713</v>
      </c>
      <c r="X1067">
        <v>2.4910000000000001</v>
      </c>
      <c r="Y1067" s="2">
        <v>39758</v>
      </c>
      <c r="Z1067">
        <v>2.3029999999999999</v>
      </c>
      <c r="AA1067" s="2">
        <v>39762</v>
      </c>
      <c r="AB1067">
        <v>2.39</v>
      </c>
      <c r="AC1067" s="2">
        <v>39764</v>
      </c>
      <c r="AD1067">
        <v>2.302</v>
      </c>
      <c r="AE1067" s="2">
        <v>39765</v>
      </c>
      <c r="AF1067">
        <v>2.4449999999999998</v>
      </c>
    </row>
    <row r="1068" spans="5:32" x14ac:dyDescent="0.25">
      <c r="E1068" s="2">
        <v>39721</v>
      </c>
      <c r="F1068">
        <v>1.8900000000000001</v>
      </c>
      <c r="G1068" s="2">
        <v>39764</v>
      </c>
      <c r="H1068">
        <v>-1.5004999999999999</v>
      </c>
      <c r="I1068" s="2">
        <v>39762</v>
      </c>
      <c r="J1068">
        <v>-0.32400000000000001</v>
      </c>
      <c r="K1068" s="2">
        <v>39762</v>
      </c>
      <c r="L1068">
        <v>0.58499999999999996</v>
      </c>
      <c r="M1068" s="2">
        <v>39762</v>
      </c>
      <c r="N1068">
        <v>1.212</v>
      </c>
      <c r="O1068" s="2">
        <v>39764</v>
      </c>
      <c r="P1068">
        <v>1.2909999999999999</v>
      </c>
      <c r="Q1068" s="2">
        <v>39763</v>
      </c>
      <c r="R1068">
        <v>1.542</v>
      </c>
      <c r="S1068" s="2">
        <v>39762</v>
      </c>
      <c r="T1068">
        <v>1.7324999999999999</v>
      </c>
      <c r="U1068" s="2">
        <v>39759</v>
      </c>
      <c r="V1068">
        <v>2.0634999999999999</v>
      </c>
      <c r="W1068" s="2">
        <v>39714</v>
      </c>
      <c r="X1068">
        <v>2.4405000000000001</v>
      </c>
      <c r="Y1068" s="2">
        <v>39759</v>
      </c>
      <c r="Z1068">
        <v>2.3144999999999998</v>
      </c>
      <c r="AA1068" s="2">
        <v>39763</v>
      </c>
      <c r="AB1068">
        <v>2.2149999999999999</v>
      </c>
      <c r="AC1068" s="2">
        <v>39765</v>
      </c>
      <c r="AD1068">
        <v>2.423</v>
      </c>
      <c r="AE1068" s="2">
        <v>39766</v>
      </c>
      <c r="AF1068">
        <v>2.3925000000000001</v>
      </c>
    </row>
    <row r="1069" spans="5:32" x14ac:dyDescent="0.25">
      <c r="E1069" s="2">
        <v>39722</v>
      </c>
      <c r="F1069">
        <v>1.454</v>
      </c>
      <c r="G1069" s="2">
        <v>39765</v>
      </c>
      <c r="H1069">
        <v>-1.266</v>
      </c>
      <c r="I1069" s="2">
        <v>39763</v>
      </c>
      <c r="J1069">
        <v>-0.32100000000000001</v>
      </c>
      <c r="K1069" s="2">
        <v>39763</v>
      </c>
      <c r="L1069">
        <v>0.62</v>
      </c>
      <c r="M1069" s="2">
        <v>39763</v>
      </c>
      <c r="N1069">
        <v>1.2030000000000001</v>
      </c>
      <c r="O1069" s="2">
        <v>39765</v>
      </c>
      <c r="P1069">
        <v>1.3240000000000001</v>
      </c>
      <c r="Q1069" s="2">
        <v>39764</v>
      </c>
      <c r="R1069">
        <v>1.448</v>
      </c>
      <c r="S1069" s="2">
        <v>39763</v>
      </c>
      <c r="T1069">
        <v>1.742</v>
      </c>
      <c r="U1069" s="2">
        <v>39762</v>
      </c>
      <c r="V1069">
        <v>2.0089999999999999</v>
      </c>
      <c r="W1069" s="2">
        <v>39715</v>
      </c>
      <c r="X1069">
        <v>2.323</v>
      </c>
      <c r="Y1069" s="2">
        <v>39762</v>
      </c>
      <c r="Z1069">
        <v>2.4859999999999998</v>
      </c>
      <c r="AA1069" s="2">
        <v>39764</v>
      </c>
      <c r="AB1069">
        <v>2.3075000000000001</v>
      </c>
      <c r="AC1069" s="2">
        <v>39766</v>
      </c>
      <c r="AD1069">
        <v>2.3559999999999999</v>
      </c>
      <c r="AE1069" s="2">
        <v>39769</v>
      </c>
      <c r="AF1069">
        <v>2.3685</v>
      </c>
    </row>
    <row r="1070" spans="5:32" x14ac:dyDescent="0.25">
      <c r="E1070" s="2">
        <v>39723</v>
      </c>
      <c r="F1070">
        <v>1.4855</v>
      </c>
      <c r="G1070" s="2">
        <v>39766</v>
      </c>
      <c r="H1070">
        <v>-1.1764999999999999</v>
      </c>
      <c r="I1070" s="2">
        <v>39764</v>
      </c>
      <c r="J1070">
        <v>-0.4355</v>
      </c>
      <c r="K1070" s="2">
        <v>39764</v>
      </c>
      <c r="L1070">
        <v>0.51600000000000001</v>
      </c>
      <c r="M1070" s="2">
        <v>39764</v>
      </c>
      <c r="N1070">
        <v>1.2605</v>
      </c>
      <c r="O1070" s="2">
        <v>39766</v>
      </c>
      <c r="P1070">
        <v>1.3355000000000001</v>
      </c>
      <c r="Q1070" s="2">
        <v>39765</v>
      </c>
      <c r="R1070">
        <v>1.5114999999999998</v>
      </c>
      <c r="S1070" s="2">
        <v>39764</v>
      </c>
      <c r="T1070">
        <v>1.6720000000000002</v>
      </c>
      <c r="U1070" s="2">
        <v>39763</v>
      </c>
      <c r="V1070">
        <v>1.9504999999999999</v>
      </c>
      <c r="W1070" s="2">
        <v>39716</v>
      </c>
      <c r="X1070">
        <v>2.4335</v>
      </c>
      <c r="Y1070" s="2">
        <v>39763</v>
      </c>
      <c r="Z1070">
        <v>2.157</v>
      </c>
      <c r="AA1070" s="2">
        <v>39765</v>
      </c>
      <c r="AB1070">
        <v>2.2679999999999998</v>
      </c>
      <c r="AC1070" s="2">
        <v>39769</v>
      </c>
      <c r="AD1070">
        <v>2.3540000000000001</v>
      </c>
      <c r="AE1070" s="2">
        <v>39770</v>
      </c>
      <c r="AF1070">
        <v>2.3250000000000002</v>
      </c>
    </row>
    <row r="1071" spans="5:32" x14ac:dyDescent="0.25">
      <c r="E1071" s="2">
        <v>39724</v>
      </c>
      <c r="F1071">
        <v>1.3719999999999999</v>
      </c>
      <c r="G1071" s="2">
        <v>39769</v>
      </c>
      <c r="H1071">
        <v>-1.28</v>
      </c>
      <c r="I1071" s="2">
        <v>39765</v>
      </c>
      <c r="J1071">
        <v>-0.25</v>
      </c>
      <c r="K1071" s="2">
        <v>39765</v>
      </c>
      <c r="L1071">
        <v>0.81299999999999994</v>
      </c>
      <c r="M1071" s="2">
        <v>39765</v>
      </c>
      <c r="N1071">
        <v>1.2869999999999999</v>
      </c>
      <c r="O1071" s="2">
        <v>39769</v>
      </c>
      <c r="P1071">
        <v>1.2344999999999999</v>
      </c>
      <c r="Q1071" s="2">
        <v>39766</v>
      </c>
      <c r="R1071">
        <v>1.5735000000000001</v>
      </c>
      <c r="S1071" s="2">
        <v>39765</v>
      </c>
      <c r="T1071">
        <v>1.6619999999999999</v>
      </c>
      <c r="U1071" s="2">
        <v>39764</v>
      </c>
      <c r="V1071">
        <v>1.9155</v>
      </c>
      <c r="W1071" s="2">
        <v>39717</v>
      </c>
      <c r="X1071">
        <v>2.3544999999999998</v>
      </c>
      <c r="Y1071" s="2">
        <v>39764</v>
      </c>
      <c r="Z1071">
        <v>2.1945000000000001</v>
      </c>
      <c r="AA1071" s="2">
        <v>39766</v>
      </c>
      <c r="AB1071">
        <v>2.2439999999999998</v>
      </c>
      <c r="AC1071" s="2">
        <v>39770</v>
      </c>
      <c r="AD1071">
        <v>2.2959999999999998</v>
      </c>
      <c r="AE1071" s="2">
        <v>39771</v>
      </c>
      <c r="AF1071">
        <v>1.9875</v>
      </c>
    </row>
    <row r="1072" spans="5:32" x14ac:dyDescent="0.25">
      <c r="E1072" s="2">
        <v>39727</v>
      </c>
      <c r="F1072">
        <v>1.0765</v>
      </c>
      <c r="G1072" s="2">
        <v>39770</v>
      </c>
      <c r="H1072">
        <v>-1.462</v>
      </c>
      <c r="I1072" s="2">
        <v>39766</v>
      </c>
      <c r="J1072">
        <v>5.0500000000000003E-2</v>
      </c>
      <c r="K1072" s="2">
        <v>39766</v>
      </c>
      <c r="L1072">
        <v>0.80249999999999999</v>
      </c>
      <c r="M1072" s="2">
        <v>39766</v>
      </c>
      <c r="N1072">
        <v>1.2605</v>
      </c>
      <c r="O1072" s="2">
        <v>39770</v>
      </c>
      <c r="P1072">
        <v>1.0845</v>
      </c>
      <c r="Q1072" s="2">
        <v>39769</v>
      </c>
      <c r="R1072">
        <v>1.5640000000000001</v>
      </c>
      <c r="S1072" s="2">
        <v>39766</v>
      </c>
      <c r="T1072">
        <v>1.6930000000000001</v>
      </c>
      <c r="U1072" s="2">
        <v>39765</v>
      </c>
      <c r="V1072">
        <v>1.8895</v>
      </c>
      <c r="W1072" s="2">
        <v>39720</v>
      </c>
      <c r="X1072">
        <v>2.2599999999999998</v>
      </c>
      <c r="Y1072" s="2">
        <v>39765</v>
      </c>
      <c r="Z1072">
        <v>2.1659999999999999</v>
      </c>
      <c r="AA1072" s="2">
        <v>39769</v>
      </c>
      <c r="AB1072">
        <v>2.2235</v>
      </c>
      <c r="AC1072" s="2">
        <v>39771</v>
      </c>
      <c r="AD1072">
        <v>1.9365000000000001</v>
      </c>
      <c r="AE1072" s="2">
        <v>39772</v>
      </c>
      <c r="AF1072">
        <v>1.6179999999999999</v>
      </c>
    </row>
    <row r="1073" spans="5:32" x14ac:dyDescent="0.25">
      <c r="E1073" s="2">
        <v>39728</v>
      </c>
      <c r="F1073">
        <v>1.1020000000000001</v>
      </c>
      <c r="G1073" s="2">
        <v>39771</v>
      </c>
      <c r="H1073">
        <v>-1.7109999999999999</v>
      </c>
      <c r="I1073" s="2">
        <v>39769</v>
      </c>
      <c r="J1073">
        <v>-0.24</v>
      </c>
      <c r="K1073" s="2">
        <v>39769</v>
      </c>
      <c r="L1073">
        <v>0.53349999999999997</v>
      </c>
      <c r="M1073" s="2">
        <v>39769</v>
      </c>
      <c r="N1073">
        <v>1.163</v>
      </c>
      <c r="O1073" s="2">
        <v>39771</v>
      </c>
      <c r="P1073">
        <v>0.8145</v>
      </c>
      <c r="Q1073" s="2">
        <v>39770</v>
      </c>
      <c r="R1073">
        <v>1.3805000000000001</v>
      </c>
      <c r="S1073" s="2">
        <v>39769</v>
      </c>
      <c r="T1073">
        <v>1.6419999999999999</v>
      </c>
      <c r="U1073" s="2">
        <v>39766</v>
      </c>
      <c r="V1073">
        <v>1.9710000000000001</v>
      </c>
      <c r="W1073" s="2">
        <v>39721</v>
      </c>
      <c r="X1073">
        <v>2.1760000000000002</v>
      </c>
      <c r="Y1073" s="2">
        <v>39766</v>
      </c>
      <c r="Z1073">
        <v>2.2000000000000002</v>
      </c>
      <c r="AA1073" s="2">
        <v>39770</v>
      </c>
      <c r="AB1073">
        <v>2.133</v>
      </c>
      <c r="AC1073" s="2">
        <v>39772</v>
      </c>
      <c r="AD1073">
        <v>1.5985</v>
      </c>
      <c r="AE1073" s="2">
        <v>39773</v>
      </c>
      <c r="AF1073">
        <v>1.653</v>
      </c>
    </row>
    <row r="1074" spans="5:32" x14ac:dyDescent="0.25">
      <c r="E1074" s="2">
        <v>39729</v>
      </c>
      <c r="F1074">
        <v>0.872</v>
      </c>
      <c r="G1074" s="2">
        <v>39772</v>
      </c>
      <c r="H1074">
        <v>-2.1160000000000001</v>
      </c>
      <c r="I1074" s="2">
        <v>39770</v>
      </c>
      <c r="J1074">
        <v>-0.39300000000000002</v>
      </c>
      <c r="K1074" s="2">
        <v>39770</v>
      </c>
      <c r="L1074">
        <v>0.55249999999999999</v>
      </c>
      <c r="M1074" s="2">
        <v>39770</v>
      </c>
      <c r="N1074">
        <v>1.0129999999999999</v>
      </c>
      <c r="O1074" s="2">
        <v>39772</v>
      </c>
      <c r="P1074">
        <v>0.52049999999999996</v>
      </c>
      <c r="Q1074" s="2">
        <v>39771</v>
      </c>
      <c r="R1074">
        <v>1.087</v>
      </c>
      <c r="S1074" s="2">
        <v>39770</v>
      </c>
      <c r="T1074">
        <v>1.4670000000000001</v>
      </c>
      <c r="U1074" s="2">
        <v>39769</v>
      </c>
      <c r="V1074">
        <v>1.8965000000000001</v>
      </c>
      <c r="W1074" s="2">
        <v>39722</v>
      </c>
      <c r="X1074">
        <v>2.1469999999999998</v>
      </c>
      <c r="Y1074" s="2">
        <v>39769</v>
      </c>
      <c r="Z1074">
        <v>2.1429999999999998</v>
      </c>
      <c r="AA1074" s="2">
        <v>39771</v>
      </c>
      <c r="AB1074">
        <v>1.8</v>
      </c>
      <c r="AC1074" s="2">
        <v>39773</v>
      </c>
      <c r="AD1074">
        <v>1.5314999999999999</v>
      </c>
      <c r="AE1074" s="2">
        <v>39776</v>
      </c>
      <c r="AF1074">
        <v>1.506</v>
      </c>
    </row>
    <row r="1075" spans="5:32" x14ac:dyDescent="0.25">
      <c r="E1075" s="2">
        <v>39730</v>
      </c>
      <c r="F1075">
        <v>1.0840000000000001</v>
      </c>
      <c r="G1075" s="2">
        <v>39773</v>
      </c>
      <c r="H1075">
        <v>-1.3580000000000001</v>
      </c>
      <c r="I1075" s="2">
        <v>39771</v>
      </c>
      <c r="J1075">
        <v>-0.63600000000000001</v>
      </c>
      <c r="K1075" s="2">
        <v>39771</v>
      </c>
      <c r="L1075">
        <v>0.3</v>
      </c>
      <c r="M1075" s="2">
        <v>39771</v>
      </c>
      <c r="N1075">
        <v>0.76300000000000001</v>
      </c>
      <c r="O1075" s="2">
        <v>39773</v>
      </c>
      <c r="P1075">
        <v>0.53549999999999998</v>
      </c>
      <c r="Q1075" s="2">
        <v>39772</v>
      </c>
      <c r="R1075">
        <v>0.73899999999999999</v>
      </c>
      <c r="S1075" s="2">
        <v>39771</v>
      </c>
      <c r="T1075">
        <v>1.1859999999999999</v>
      </c>
      <c r="U1075" s="2">
        <v>39770</v>
      </c>
      <c r="V1075">
        <v>1.7574999999999998</v>
      </c>
      <c r="W1075" s="2">
        <v>39723</v>
      </c>
      <c r="X1075">
        <v>2.1305000000000001</v>
      </c>
      <c r="Y1075" s="2">
        <v>39770</v>
      </c>
      <c r="Z1075">
        <v>2.0185</v>
      </c>
      <c r="AA1075" s="2">
        <v>39772</v>
      </c>
      <c r="AB1075">
        <v>1.5034999999999998</v>
      </c>
      <c r="AC1075" s="2">
        <v>39776</v>
      </c>
      <c r="AD1075">
        <v>1.4544999999999999</v>
      </c>
      <c r="AE1075" s="2">
        <v>39777</v>
      </c>
      <c r="AF1075">
        <v>1.2104999999999999</v>
      </c>
    </row>
    <row r="1076" spans="5:32" x14ac:dyDescent="0.25">
      <c r="E1076" s="2">
        <v>39731</v>
      </c>
      <c r="F1076">
        <v>0.52900000000000003</v>
      </c>
      <c r="G1076" s="2">
        <v>39776</v>
      </c>
      <c r="H1076">
        <v>-1.948</v>
      </c>
      <c r="I1076" s="2">
        <v>39772</v>
      </c>
      <c r="J1076">
        <v>-0.96750000000000003</v>
      </c>
      <c r="K1076" s="2">
        <v>39772</v>
      </c>
      <c r="L1076">
        <v>0.105</v>
      </c>
      <c r="M1076" s="2">
        <v>39772</v>
      </c>
      <c r="N1076">
        <v>0.44550000000000001</v>
      </c>
      <c r="O1076" s="2">
        <v>39776</v>
      </c>
      <c r="P1076">
        <v>0.29849999999999999</v>
      </c>
      <c r="Q1076" s="2">
        <v>39773</v>
      </c>
      <c r="R1076">
        <v>0.72199999999999998</v>
      </c>
      <c r="S1076" s="2">
        <v>39772</v>
      </c>
      <c r="T1076">
        <v>0.76149999999999995</v>
      </c>
      <c r="U1076" s="2">
        <v>39771</v>
      </c>
      <c r="V1076">
        <v>1.397</v>
      </c>
      <c r="W1076" s="2">
        <v>39724</v>
      </c>
      <c r="X1076">
        <v>2.0325000000000002</v>
      </c>
      <c r="Y1076" s="2">
        <v>39771</v>
      </c>
      <c r="Z1076">
        <v>1.6819999999999999</v>
      </c>
      <c r="AA1076" s="2">
        <v>39773</v>
      </c>
      <c r="AB1076">
        <v>1.4530000000000001</v>
      </c>
      <c r="AC1076" s="2">
        <v>39777</v>
      </c>
      <c r="AD1076">
        <v>1.0695000000000001</v>
      </c>
      <c r="AE1076" s="2">
        <v>39778</v>
      </c>
      <c r="AF1076">
        <v>1.4139999999999999</v>
      </c>
    </row>
    <row r="1077" spans="5:32" x14ac:dyDescent="0.25">
      <c r="E1077" s="2">
        <v>39734</v>
      </c>
      <c r="F1077">
        <v>-0.44400000000000001</v>
      </c>
      <c r="G1077" s="2">
        <v>39777</v>
      </c>
      <c r="H1077">
        <v>-2.2484999999999999</v>
      </c>
      <c r="I1077" s="2">
        <v>39773</v>
      </c>
      <c r="J1077">
        <v>-1.1065</v>
      </c>
      <c r="K1077" s="2">
        <v>39773</v>
      </c>
      <c r="L1077">
        <v>0.28949999999999998</v>
      </c>
      <c r="M1077" s="2">
        <v>39773</v>
      </c>
      <c r="N1077">
        <v>0.224</v>
      </c>
      <c r="O1077" s="2">
        <v>39777</v>
      </c>
      <c r="P1077">
        <v>0.223</v>
      </c>
      <c r="Q1077" s="2">
        <v>39776</v>
      </c>
      <c r="R1077">
        <v>0.68149999999999999</v>
      </c>
      <c r="S1077" s="2">
        <v>39773</v>
      </c>
      <c r="T1077">
        <v>0.78100000000000003</v>
      </c>
      <c r="U1077" s="2">
        <v>39772</v>
      </c>
      <c r="V1077">
        <v>1.04</v>
      </c>
      <c r="W1077" s="2">
        <v>39727</v>
      </c>
      <c r="X1077">
        <v>1.99</v>
      </c>
      <c r="Y1077" s="2">
        <v>39772</v>
      </c>
      <c r="Z1077">
        <v>1.3545</v>
      </c>
      <c r="AA1077" s="2">
        <v>39776</v>
      </c>
      <c r="AB1077">
        <v>1.3494999999999999</v>
      </c>
      <c r="AC1077" s="2">
        <v>39778</v>
      </c>
      <c r="AD1077">
        <v>1.2669999999999999</v>
      </c>
      <c r="AE1077" s="2">
        <v>39779</v>
      </c>
      <c r="AF1077">
        <v>1.506</v>
      </c>
    </row>
    <row r="1078" spans="5:32" x14ac:dyDescent="0.25">
      <c r="E1078" s="2">
        <v>39735</v>
      </c>
      <c r="F1078">
        <v>0.88700000000000001</v>
      </c>
      <c r="G1078" s="2">
        <v>39778</v>
      </c>
      <c r="H1078">
        <v>-2.181</v>
      </c>
      <c r="I1078" s="2">
        <v>39776</v>
      </c>
      <c r="J1078">
        <v>-0.84099999999999997</v>
      </c>
      <c r="K1078" s="2">
        <v>39776</v>
      </c>
      <c r="L1078">
        <v>-0.26</v>
      </c>
      <c r="M1078" s="2">
        <v>39776</v>
      </c>
      <c r="N1078">
        <v>0.16800000000000001</v>
      </c>
      <c r="O1078" s="2">
        <v>39778</v>
      </c>
      <c r="P1078">
        <v>0.247</v>
      </c>
      <c r="Q1078" s="2">
        <v>39777</v>
      </c>
      <c r="R1078">
        <v>0.47499999999999998</v>
      </c>
      <c r="S1078" s="2">
        <v>39776</v>
      </c>
      <c r="T1078">
        <v>0.77400000000000002</v>
      </c>
      <c r="U1078" s="2">
        <v>39773</v>
      </c>
      <c r="V1078">
        <v>1.05</v>
      </c>
      <c r="W1078" s="2">
        <v>39728</v>
      </c>
      <c r="X1078">
        <v>1.8235000000000001</v>
      </c>
      <c r="Y1078" s="2">
        <v>39773</v>
      </c>
      <c r="Z1078">
        <v>1.3254999999999999</v>
      </c>
      <c r="AA1078" s="2">
        <v>39777</v>
      </c>
      <c r="AB1078">
        <v>1.1605000000000001</v>
      </c>
      <c r="AC1078" s="2">
        <v>39779</v>
      </c>
      <c r="AD1078">
        <v>1.369</v>
      </c>
      <c r="AE1078" s="2">
        <v>39780</v>
      </c>
      <c r="AF1078">
        <v>1.37</v>
      </c>
    </row>
    <row r="1079" spans="5:32" x14ac:dyDescent="0.25">
      <c r="E1079" s="2">
        <v>39736</v>
      </c>
      <c r="F1079">
        <v>0.77749999999999997</v>
      </c>
      <c r="G1079" s="2">
        <v>39779</v>
      </c>
      <c r="H1079">
        <v>-2.0659999999999998</v>
      </c>
      <c r="I1079" s="2">
        <v>39777</v>
      </c>
      <c r="J1079">
        <v>-1.2635000000000001</v>
      </c>
      <c r="K1079" s="2">
        <v>39777</v>
      </c>
      <c r="L1079">
        <v>-0.50449999999999995</v>
      </c>
      <c r="M1079" s="2">
        <v>39777</v>
      </c>
      <c r="N1079">
        <v>-0.17499999999999999</v>
      </c>
      <c r="O1079" s="2">
        <v>39779</v>
      </c>
      <c r="P1079">
        <v>0.36399999999999999</v>
      </c>
      <c r="Q1079" s="2">
        <v>39778</v>
      </c>
      <c r="R1079">
        <v>0.55700000000000005</v>
      </c>
      <c r="S1079" s="2">
        <v>39777</v>
      </c>
      <c r="T1079">
        <v>0.72450000000000003</v>
      </c>
      <c r="U1079" s="2">
        <v>39776</v>
      </c>
      <c r="V1079">
        <v>1.0569999999999999</v>
      </c>
      <c r="W1079" s="2">
        <v>39729</v>
      </c>
      <c r="X1079">
        <v>1.9100000000000001</v>
      </c>
      <c r="Y1079" s="2">
        <v>39776</v>
      </c>
      <c r="Z1079">
        <v>1.359</v>
      </c>
      <c r="AA1079" s="2">
        <v>39778</v>
      </c>
      <c r="AB1079">
        <v>1.3360000000000001</v>
      </c>
      <c r="AC1079" s="2">
        <v>39780</v>
      </c>
      <c r="AD1079">
        <v>1.2270000000000001</v>
      </c>
      <c r="AE1079" s="2">
        <v>39783</v>
      </c>
      <c r="AF1079">
        <v>1.2610000000000001</v>
      </c>
    </row>
    <row r="1080" spans="5:32" x14ac:dyDescent="0.25">
      <c r="E1080" s="2">
        <v>39737</v>
      </c>
      <c r="F1080">
        <v>-1.1219999999999999</v>
      </c>
      <c r="G1080" s="2">
        <v>39780</v>
      </c>
      <c r="H1080">
        <v>-2.1160000000000001</v>
      </c>
      <c r="I1080" s="2">
        <v>39778</v>
      </c>
      <c r="J1080">
        <v>-0.94299999999999995</v>
      </c>
      <c r="K1080" s="2">
        <v>39778</v>
      </c>
      <c r="L1080">
        <v>-0.52300000000000002</v>
      </c>
      <c r="M1080" s="2">
        <v>39778</v>
      </c>
      <c r="N1080">
        <v>-0.113</v>
      </c>
      <c r="O1080" s="2">
        <v>39780</v>
      </c>
      <c r="P1080">
        <v>0.28299999999999997</v>
      </c>
      <c r="Q1080" s="2">
        <v>39779</v>
      </c>
      <c r="R1080">
        <v>0.68</v>
      </c>
      <c r="S1080" s="2">
        <v>39778</v>
      </c>
      <c r="T1080">
        <v>0.76800000000000002</v>
      </c>
      <c r="U1080" s="2">
        <v>39777</v>
      </c>
      <c r="V1080">
        <v>0.96350000000000002</v>
      </c>
      <c r="W1080" s="2">
        <v>39730</v>
      </c>
      <c r="X1080">
        <v>2.0590000000000002</v>
      </c>
      <c r="Y1080" s="2">
        <v>39777</v>
      </c>
      <c r="Z1080">
        <v>1.28</v>
      </c>
      <c r="AA1080" s="2">
        <v>39779</v>
      </c>
      <c r="AB1080">
        <v>1.446</v>
      </c>
      <c r="AC1080" s="2">
        <v>39783</v>
      </c>
      <c r="AD1080">
        <v>1.4650000000000001</v>
      </c>
      <c r="AE1080" s="2">
        <v>39784</v>
      </c>
      <c r="AF1080">
        <v>1.4950000000000001</v>
      </c>
    </row>
    <row r="1081" spans="5:32" x14ac:dyDescent="0.25">
      <c r="E1081" s="2">
        <v>39738</v>
      </c>
      <c r="F1081">
        <v>0.2155</v>
      </c>
      <c r="G1081" s="2">
        <v>39783</v>
      </c>
      <c r="H1081">
        <v>-2.2904999999999998</v>
      </c>
      <c r="I1081" s="2">
        <v>39779</v>
      </c>
      <c r="J1081">
        <v>-0.84199999999999997</v>
      </c>
      <c r="K1081" s="2">
        <v>39779</v>
      </c>
      <c r="L1081">
        <v>-0.46100000000000002</v>
      </c>
      <c r="M1081" s="2">
        <v>39779</v>
      </c>
      <c r="N1081">
        <v>-3.0000000000000001E-3</v>
      </c>
      <c r="O1081" s="2">
        <v>39783</v>
      </c>
      <c r="P1081">
        <v>0.23549999999999999</v>
      </c>
      <c r="Q1081" s="2">
        <v>39780</v>
      </c>
      <c r="R1081">
        <v>0.52800000000000002</v>
      </c>
      <c r="S1081" s="2">
        <v>39779</v>
      </c>
      <c r="T1081">
        <v>0.89500000000000002</v>
      </c>
      <c r="U1081" s="2">
        <v>39778</v>
      </c>
      <c r="V1081">
        <v>0.98799999999999999</v>
      </c>
      <c r="W1081" s="2">
        <v>39731</v>
      </c>
      <c r="X1081">
        <v>1.694</v>
      </c>
      <c r="Y1081" s="2">
        <v>39778</v>
      </c>
      <c r="Z1081">
        <v>1.3454999999999999</v>
      </c>
      <c r="AA1081" s="2">
        <v>39780</v>
      </c>
      <c r="AB1081">
        <v>1.29</v>
      </c>
      <c r="AC1081" s="2">
        <v>39784</v>
      </c>
      <c r="AD1081">
        <v>1.5004999999999999</v>
      </c>
      <c r="AE1081" s="2">
        <v>39785</v>
      </c>
      <c r="AF1081">
        <v>1.754</v>
      </c>
    </row>
    <row r="1082" spans="5:32" x14ac:dyDescent="0.25">
      <c r="E1082" s="2">
        <v>39741</v>
      </c>
      <c r="F1082">
        <v>-1.597</v>
      </c>
      <c r="G1082" s="2">
        <v>39784</v>
      </c>
      <c r="H1082">
        <v>-3.4319000000000002</v>
      </c>
      <c r="I1082" s="2">
        <v>39780</v>
      </c>
      <c r="J1082">
        <v>-1.4784999999999999</v>
      </c>
      <c r="K1082" s="2">
        <v>39780</v>
      </c>
      <c r="L1082">
        <v>-0.33400000000000002</v>
      </c>
      <c r="M1082" s="2">
        <v>39780</v>
      </c>
      <c r="N1082">
        <v>-0.104</v>
      </c>
      <c r="O1082" s="2">
        <v>39784</v>
      </c>
      <c r="P1082">
        <v>0.48</v>
      </c>
      <c r="Q1082" s="2">
        <v>39783</v>
      </c>
      <c r="R1082">
        <v>0.49099999999999999</v>
      </c>
      <c r="S1082" s="2">
        <v>39780</v>
      </c>
      <c r="T1082">
        <v>0.79600000000000004</v>
      </c>
      <c r="U1082" s="2">
        <v>39779</v>
      </c>
      <c r="V1082">
        <v>1.117</v>
      </c>
      <c r="W1082" s="2">
        <v>39734</v>
      </c>
      <c r="X1082">
        <v>1.694</v>
      </c>
      <c r="Y1082" s="2">
        <v>39779</v>
      </c>
      <c r="Z1082">
        <v>1.4790000000000001</v>
      </c>
      <c r="AA1082" s="2">
        <v>39783</v>
      </c>
      <c r="AB1082">
        <v>1.4544999999999999</v>
      </c>
      <c r="AC1082" s="2">
        <v>39785</v>
      </c>
      <c r="AD1082">
        <v>1.7490000000000001</v>
      </c>
      <c r="AE1082" s="2">
        <v>39786</v>
      </c>
      <c r="AF1082">
        <v>1.8725000000000001</v>
      </c>
    </row>
    <row r="1083" spans="5:32" x14ac:dyDescent="0.25">
      <c r="E1083" s="2">
        <v>39742</v>
      </c>
      <c r="F1083">
        <v>-1.976</v>
      </c>
      <c r="G1083" s="2">
        <v>39785</v>
      </c>
      <c r="H1083">
        <v>-3.3050000000000002</v>
      </c>
      <c r="I1083" s="2">
        <v>39783</v>
      </c>
      <c r="J1083">
        <v>-1.9224999999999999</v>
      </c>
      <c r="K1083" s="2">
        <v>39783</v>
      </c>
      <c r="L1083">
        <v>-0.40899999999999997</v>
      </c>
      <c r="M1083" s="2">
        <v>39783</v>
      </c>
      <c r="N1083">
        <v>-5.7000000000000002E-2</v>
      </c>
      <c r="O1083" s="2">
        <v>39785</v>
      </c>
      <c r="P1083">
        <v>0.624</v>
      </c>
      <c r="Q1083" s="2">
        <v>39784</v>
      </c>
      <c r="R1083">
        <v>0.62350000000000005</v>
      </c>
      <c r="S1083" s="2">
        <v>39783</v>
      </c>
      <c r="T1083">
        <v>0.70650000000000002</v>
      </c>
      <c r="U1083" s="2">
        <v>39780</v>
      </c>
      <c r="V1083">
        <v>1.0289999999999999</v>
      </c>
      <c r="W1083" s="2">
        <v>39735</v>
      </c>
      <c r="X1083">
        <v>1.9984999999999999</v>
      </c>
      <c r="Y1083" s="2">
        <v>39780</v>
      </c>
      <c r="Z1083">
        <v>1.3519999999999999</v>
      </c>
      <c r="AA1083" s="2">
        <v>39784</v>
      </c>
      <c r="AB1083">
        <v>1.5015000000000001</v>
      </c>
      <c r="AC1083" s="2">
        <v>39786</v>
      </c>
      <c r="AD1083">
        <v>1.8425</v>
      </c>
      <c r="AE1083" s="2">
        <v>39787</v>
      </c>
      <c r="AF1083">
        <v>1.9180000000000001</v>
      </c>
    </row>
    <row r="1084" spans="5:32" x14ac:dyDescent="0.25">
      <c r="E1084" s="2">
        <v>39743</v>
      </c>
      <c r="F1084">
        <v>-2.0379999999999998</v>
      </c>
      <c r="G1084" s="2">
        <v>39786</v>
      </c>
      <c r="H1084">
        <v>-2.6665000000000001</v>
      </c>
      <c r="I1084" s="2">
        <v>39784</v>
      </c>
      <c r="J1084">
        <v>-1.7124999999999999</v>
      </c>
      <c r="K1084" s="2">
        <v>39784</v>
      </c>
      <c r="L1084">
        <v>-0.61150000000000004</v>
      </c>
      <c r="M1084" s="2">
        <v>39784</v>
      </c>
      <c r="N1084">
        <v>1.4999999999999999E-2</v>
      </c>
      <c r="O1084" s="2">
        <v>39786</v>
      </c>
      <c r="P1084">
        <v>0.49099999999999999</v>
      </c>
      <c r="Q1084" s="2">
        <v>39785</v>
      </c>
      <c r="R1084">
        <v>0.75049999999999994</v>
      </c>
      <c r="S1084" s="2">
        <v>39784</v>
      </c>
      <c r="T1084">
        <v>0.83150000000000002</v>
      </c>
      <c r="U1084" s="2">
        <v>39783</v>
      </c>
      <c r="V1084">
        <v>0.90400000000000003</v>
      </c>
      <c r="W1084" s="2">
        <v>39736</v>
      </c>
      <c r="X1084">
        <v>1.9875</v>
      </c>
      <c r="Y1084" s="2">
        <v>39783</v>
      </c>
      <c r="Z1084">
        <v>1.3875</v>
      </c>
      <c r="AA1084" s="2">
        <v>39785</v>
      </c>
      <c r="AB1084">
        <v>1.6975</v>
      </c>
      <c r="AC1084" s="2">
        <v>39787</v>
      </c>
      <c r="AD1084">
        <v>1.6720000000000002</v>
      </c>
      <c r="AE1084" s="2">
        <v>39790</v>
      </c>
      <c r="AF1084">
        <v>1.7770000000000001</v>
      </c>
    </row>
    <row r="1085" spans="5:32" x14ac:dyDescent="0.25">
      <c r="E1085" s="2">
        <v>39744</v>
      </c>
      <c r="F1085">
        <v>-2.0154999999999998</v>
      </c>
      <c r="G1085" s="2">
        <v>39787</v>
      </c>
      <c r="H1085">
        <v>-3.0739999999999998</v>
      </c>
      <c r="I1085" s="2">
        <v>39785</v>
      </c>
      <c r="J1085">
        <v>-1.7875000000000001</v>
      </c>
      <c r="K1085" s="2">
        <v>39785</v>
      </c>
      <c r="L1085">
        <v>-0.81499999999999995</v>
      </c>
      <c r="M1085" s="2">
        <v>39785</v>
      </c>
      <c r="N1085">
        <v>-0.32250000000000001</v>
      </c>
      <c r="O1085" s="2">
        <v>39787</v>
      </c>
      <c r="P1085">
        <v>0.41349999999999998</v>
      </c>
      <c r="Q1085" s="2">
        <v>39786</v>
      </c>
      <c r="R1085">
        <v>0.94399999999999995</v>
      </c>
      <c r="S1085" s="2">
        <v>39785</v>
      </c>
      <c r="T1085">
        <v>0.94399999999999995</v>
      </c>
      <c r="U1085" s="2">
        <v>39784</v>
      </c>
      <c r="V1085">
        <v>1.1014999999999999</v>
      </c>
      <c r="W1085" s="2">
        <v>39737</v>
      </c>
      <c r="X1085">
        <v>1.845</v>
      </c>
      <c r="Y1085" s="2">
        <v>39784</v>
      </c>
      <c r="Z1085">
        <v>1.5015000000000001</v>
      </c>
      <c r="AA1085" s="2">
        <v>39786</v>
      </c>
      <c r="AB1085">
        <v>1.8085</v>
      </c>
      <c r="AC1085" s="2">
        <v>39790</v>
      </c>
      <c r="AD1085">
        <v>1.772</v>
      </c>
      <c r="AE1085" s="2">
        <v>39791</v>
      </c>
      <c r="AF1085">
        <v>1.6120000000000001</v>
      </c>
    </row>
    <row r="1086" spans="5:32" x14ac:dyDescent="0.25">
      <c r="E1086" s="2">
        <v>39745</v>
      </c>
      <c r="F1086">
        <v>-2.1760000000000002</v>
      </c>
      <c r="G1086" s="2">
        <v>39790</v>
      </c>
      <c r="H1086">
        <v>-3.222</v>
      </c>
      <c r="I1086" s="2">
        <v>39786</v>
      </c>
      <c r="J1086">
        <v>-1.5449999999999999</v>
      </c>
      <c r="K1086" s="2">
        <v>39786</v>
      </c>
      <c r="L1086">
        <v>-0.748</v>
      </c>
      <c r="M1086" s="2">
        <v>39786</v>
      </c>
      <c r="N1086">
        <v>-0.1875</v>
      </c>
      <c r="O1086" s="2">
        <v>39790</v>
      </c>
      <c r="P1086">
        <v>7.85E-2</v>
      </c>
      <c r="Q1086" s="2">
        <v>39787</v>
      </c>
      <c r="R1086">
        <v>0.89349999999999996</v>
      </c>
      <c r="S1086" s="2">
        <v>39786</v>
      </c>
      <c r="T1086">
        <v>1.135</v>
      </c>
      <c r="U1086" s="2">
        <v>39785</v>
      </c>
      <c r="V1086">
        <v>1.1815</v>
      </c>
      <c r="W1086" s="2">
        <v>39738</v>
      </c>
      <c r="X1086">
        <v>1.8585</v>
      </c>
      <c r="Y1086" s="2">
        <v>39785</v>
      </c>
      <c r="Z1086">
        <v>1.6385000000000001</v>
      </c>
      <c r="AA1086" s="2">
        <v>39787</v>
      </c>
      <c r="AB1086">
        <v>1.8220000000000001</v>
      </c>
      <c r="AC1086" s="2">
        <v>39791</v>
      </c>
      <c r="AD1086">
        <v>1.6135000000000002</v>
      </c>
      <c r="AE1086" s="2">
        <v>39792</v>
      </c>
      <c r="AF1086">
        <v>1.629</v>
      </c>
    </row>
    <row r="1087" spans="5:32" x14ac:dyDescent="0.25">
      <c r="E1087" s="2">
        <v>39748</v>
      </c>
      <c r="F1087">
        <v>-2.23</v>
      </c>
      <c r="G1087" s="2">
        <v>39791</v>
      </c>
      <c r="H1087">
        <v>-3.3</v>
      </c>
      <c r="I1087" s="2">
        <v>39787</v>
      </c>
      <c r="J1087">
        <v>-1.8174999999999999</v>
      </c>
      <c r="K1087" s="2">
        <v>39787</v>
      </c>
      <c r="L1087">
        <v>-0.69750000000000001</v>
      </c>
      <c r="M1087" s="2">
        <v>39787</v>
      </c>
      <c r="N1087">
        <v>-0.47249999999999998</v>
      </c>
      <c r="O1087" s="2">
        <v>39791</v>
      </c>
      <c r="P1087">
        <v>-1.6E-2</v>
      </c>
      <c r="Q1087" s="2">
        <v>39790</v>
      </c>
      <c r="R1087">
        <v>0.65549999999999997</v>
      </c>
      <c r="S1087" s="2">
        <v>39787</v>
      </c>
      <c r="T1087">
        <v>1.0974999999999999</v>
      </c>
      <c r="U1087" s="2">
        <v>39786</v>
      </c>
      <c r="V1087">
        <v>1.2730000000000001</v>
      </c>
      <c r="W1087" s="2">
        <v>39741</v>
      </c>
      <c r="X1087">
        <v>1.9984999999999999</v>
      </c>
      <c r="Y1087" s="2">
        <v>39786</v>
      </c>
      <c r="Z1087">
        <v>1.7995000000000001</v>
      </c>
      <c r="AA1087" s="2">
        <v>39790</v>
      </c>
      <c r="AB1087">
        <v>1.554</v>
      </c>
      <c r="AC1087" s="2">
        <v>39792</v>
      </c>
      <c r="AD1087">
        <v>1.599</v>
      </c>
      <c r="AE1087" s="2">
        <v>39793</v>
      </c>
      <c r="AF1087">
        <v>1.5620000000000001</v>
      </c>
    </row>
    <row r="1088" spans="5:32" x14ac:dyDescent="0.25">
      <c r="E1088" s="2">
        <v>39749</v>
      </c>
      <c r="F1088">
        <v>-2.0815000000000001</v>
      </c>
      <c r="G1088" s="2">
        <v>39792</v>
      </c>
      <c r="H1088">
        <v>-3.605</v>
      </c>
      <c r="I1088" s="2">
        <v>39790</v>
      </c>
      <c r="J1088">
        <v>-1.8835</v>
      </c>
      <c r="K1088" s="2">
        <v>39790</v>
      </c>
      <c r="L1088">
        <v>-0.98850000000000005</v>
      </c>
      <c r="M1088" s="2">
        <v>39790</v>
      </c>
      <c r="N1088">
        <v>-0.35249999999999998</v>
      </c>
      <c r="O1088" s="2">
        <v>39792</v>
      </c>
      <c r="P1088">
        <v>0.218</v>
      </c>
      <c r="Q1088" s="2">
        <v>39791</v>
      </c>
      <c r="R1088">
        <v>0.502</v>
      </c>
      <c r="S1088" s="2">
        <v>39790</v>
      </c>
      <c r="T1088">
        <v>0.73</v>
      </c>
      <c r="U1088" s="2">
        <v>39787</v>
      </c>
      <c r="V1088">
        <v>1.34</v>
      </c>
      <c r="W1088" s="2">
        <v>39742</v>
      </c>
      <c r="X1088">
        <v>1.9275</v>
      </c>
      <c r="Y1088" s="2">
        <v>39787</v>
      </c>
      <c r="Z1088">
        <v>1.7909999999999999</v>
      </c>
      <c r="AA1088" s="2">
        <v>39791</v>
      </c>
      <c r="AB1088">
        <v>1.4555</v>
      </c>
      <c r="AC1088" s="2">
        <v>39793</v>
      </c>
      <c r="AD1088">
        <v>1.5070000000000001</v>
      </c>
      <c r="AE1088" s="2">
        <v>39794</v>
      </c>
      <c r="AF1088">
        <v>1.6444999999999999</v>
      </c>
    </row>
    <row r="1089" spans="5:32" x14ac:dyDescent="0.25">
      <c r="E1089" s="2">
        <v>39750</v>
      </c>
      <c r="F1089">
        <v>-3.0379999999999998</v>
      </c>
      <c r="G1089" s="2">
        <v>39793</v>
      </c>
      <c r="H1089">
        <v>-3.59</v>
      </c>
      <c r="I1089" s="2">
        <v>39791</v>
      </c>
      <c r="J1089">
        <v>-1.9630000000000001</v>
      </c>
      <c r="K1089" s="2">
        <v>39791</v>
      </c>
      <c r="L1089">
        <v>-1.0035000000000001</v>
      </c>
      <c r="M1089" s="2">
        <v>39791</v>
      </c>
      <c r="N1089">
        <v>-0.36749999999999999</v>
      </c>
      <c r="O1089" s="2">
        <v>39793</v>
      </c>
      <c r="P1089">
        <v>0.60499999999999998</v>
      </c>
      <c r="Q1089" s="2">
        <v>39792</v>
      </c>
      <c r="R1089">
        <v>0.504</v>
      </c>
      <c r="S1089" s="2">
        <v>39791</v>
      </c>
      <c r="T1089">
        <v>0.79900000000000004</v>
      </c>
      <c r="U1089" s="2">
        <v>39790</v>
      </c>
      <c r="V1089">
        <v>0.92900000000000005</v>
      </c>
      <c r="W1089" s="2">
        <v>39743</v>
      </c>
      <c r="X1089">
        <v>1.8054999999999999</v>
      </c>
      <c r="Y1089" s="2">
        <v>39790</v>
      </c>
      <c r="Z1089">
        <v>1.4815</v>
      </c>
      <c r="AA1089" s="2">
        <v>39792</v>
      </c>
      <c r="AB1089">
        <v>1.6165</v>
      </c>
      <c r="AC1089" s="2">
        <v>39794</v>
      </c>
      <c r="AD1089">
        <v>1.5594999999999999</v>
      </c>
      <c r="AE1089" s="2">
        <v>39797</v>
      </c>
      <c r="AF1089">
        <v>1.67</v>
      </c>
    </row>
    <row r="1090" spans="5:32" x14ac:dyDescent="0.25">
      <c r="E1090" s="2">
        <v>39751</v>
      </c>
      <c r="F1090">
        <v>-2.6185</v>
      </c>
      <c r="G1090" s="2">
        <v>39794</v>
      </c>
      <c r="H1090">
        <v>-3.4895</v>
      </c>
      <c r="I1090" s="2">
        <v>39792</v>
      </c>
      <c r="J1090">
        <v>-2.0470000000000002</v>
      </c>
      <c r="K1090" s="2">
        <v>39792</v>
      </c>
      <c r="L1090">
        <v>-1.1114999999999999</v>
      </c>
      <c r="M1090" s="2">
        <v>39792</v>
      </c>
      <c r="N1090">
        <v>-0.47749999999999998</v>
      </c>
      <c r="O1090" s="2">
        <v>39794</v>
      </c>
      <c r="P1090">
        <v>7.6999999999999999E-2</v>
      </c>
      <c r="Q1090" s="2">
        <v>39793</v>
      </c>
      <c r="R1090">
        <v>0.40150000000000002</v>
      </c>
      <c r="S1090" s="2">
        <v>39792</v>
      </c>
      <c r="T1090">
        <v>0.78200000000000003</v>
      </c>
      <c r="U1090" s="2">
        <v>39791</v>
      </c>
      <c r="V1090">
        <v>0.93200000000000005</v>
      </c>
      <c r="W1090" s="2">
        <v>39744</v>
      </c>
      <c r="X1090">
        <v>1.7210000000000001</v>
      </c>
      <c r="Y1090" s="2">
        <v>39791</v>
      </c>
      <c r="Z1090">
        <v>1.3780000000000001</v>
      </c>
      <c r="AA1090" s="2">
        <v>39793</v>
      </c>
      <c r="AB1090">
        <v>1.5765</v>
      </c>
      <c r="AC1090" s="2">
        <v>39797</v>
      </c>
      <c r="AD1090">
        <v>1.548</v>
      </c>
      <c r="AE1090" s="2">
        <v>39798</v>
      </c>
      <c r="AF1090">
        <v>1.6680000000000001</v>
      </c>
    </row>
    <row r="1091" spans="5:32" x14ac:dyDescent="0.25">
      <c r="E1091" s="2">
        <v>39752</v>
      </c>
      <c r="F1091">
        <v>-2.3570000000000002</v>
      </c>
      <c r="G1091" s="2">
        <v>39797</v>
      </c>
      <c r="H1091">
        <v>-3.448</v>
      </c>
      <c r="I1091" s="2">
        <v>39793</v>
      </c>
      <c r="J1091">
        <v>-1.881</v>
      </c>
      <c r="K1091" s="2">
        <v>39793</v>
      </c>
      <c r="L1091">
        <v>-0.623</v>
      </c>
      <c r="M1091" s="2">
        <v>39793</v>
      </c>
      <c r="N1091">
        <v>-0.44</v>
      </c>
      <c r="O1091" s="2">
        <v>39797</v>
      </c>
      <c r="P1091">
        <v>-2.9000000000000001E-2</v>
      </c>
      <c r="Q1091" s="2">
        <v>39794</v>
      </c>
      <c r="R1091">
        <v>0.4375</v>
      </c>
      <c r="S1091" s="2">
        <v>39793</v>
      </c>
      <c r="T1091">
        <v>0.63949999999999996</v>
      </c>
      <c r="U1091" s="2">
        <v>39792</v>
      </c>
      <c r="V1091">
        <v>1.0345</v>
      </c>
      <c r="W1091" s="2">
        <v>39745</v>
      </c>
      <c r="X1091">
        <v>1.4729999999999999</v>
      </c>
      <c r="Y1091" s="2">
        <v>39792</v>
      </c>
      <c r="Z1091">
        <v>1.4729999999999999</v>
      </c>
      <c r="AA1091" s="2">
        <v>39794</v>
      </c>
      <c r="AB1091">
        <v>1.5314999999999999</v>
      </c>
      <c r="AC1091" s="2">
        <v>39798</v>
      </c>
      <c r="AD1091">
        <v>1.6095000000000002</v>
      </c>
      <c r="AE1091" s="2">
        <v>39799</v>
      </c>
      <c r="AF1091">
        <v>1.8425</v>
      </c>
    </row>
    <row r="1092" spans="5:32" x14ac:dyDescent="0.25">
      <c r="E1092" s="2">
        <v>39755</v>
      </c>
      <c r="F1092">
        <v>-2.5310000000000001</v>
      </c>
      <c r="G1092" s="2">
        <v>39798</v>
      </c>
      <c r="H1092">
        <v>-3.2549999999999999</v>
      </c>
      <c r="I1092" s="2">
        <v>39794</v>
      </c>
      <c r="J1092">
        <v>-1.8955</v>
      </c>
      <c r="K1092" s="2">
        <v>39794</v>
      </c>
      <c r="L1092">
        <v>-1.069</v>
      </c>
      <c r="M1092" s="2">
        <v>39794</v>
      </c>
      <c r="N1092">
        <v>-0.51449999999999996</v>
      </c>
      <c r="O1092" s="2">
        <v>39798</v>
      </c>
      <c r="P1092">
        <v>-0.08</v>
      </c>
      <c r="Q1092" s="2">
        <v>39797</v>
      </c>
      <c r="R1092">
        <v>0.52</v>
      </c>
      <c r="S1092" s="2">
        <v>39794</v>
      </c>
      <c r="T1092">
        <v>0.70099999999999996</v>
      </c>
      <c r="U1092" s="2">
        <v>39793</v>
      </c>
      <c r="V1092">
        <v>0.94450000000000001</v>
      </c>
      <c r="W1092" s="2">
        <v>39748</v>
      </c>
      <c r="X1092">
        <v>1.5255000000000001</v>
      </c>
      <c r="Y1092" s="2">
        <v>39793</v>
      </c>
      <c r="Z1092">
        <v>1.4215</v>
      </c>
      <c r="AA1092" s="2">
        <v>39797</v>
      </c>
      <c r="AB1092">
        <v>1.4755</v>
      </c>
      <c r="AC1092" s="2">
        <v>39799</v>
      </c>
      <c r="AD1092">
        <v>1.8134999999999999</v>
      </c>
      <c r="AE1092" s="2">
        <v>39800</v>
      </c>
      <c r="AF1092">
        <v>1.7330000000000001</v>
      </c>
    </row>
    <row r="1093" spans="5:32" x14ac:dyDescent="0.25">
      <c r="E1093" s="2">
        <v>39756</v>
      </c>
      <c r="F1093">
        <v>-2.6040000000000001</v>
      </c>
      <c r="G1093" s="2">
        <v>39799</v>
      </c>
      <c r="H1093">
        <v>-3.2650000000000001</v>
      </c>
      <c r="I1093" s="2">
        <v>39797</v>
      </c>
      <c r="J1093">
        <v>-1.8385</v>
      </c>
      <c r="K1093" s="2">
        <v>39797</v>
      </c>
      <c r="L1093">
        <v>-1.228</v>
      </c>
      <c r="M1093" s="2">
        <v>39797</v>
      </c>
      <c r="N1093">
        <v>-0.56999999999999995</v>
      </c>
      <c r="O1093" s="2">
        <v>39799</v>
      </c>
      <c r="P1093">
        <v>0.44450000000000001</v>
      </c>
      <c r="Q1093" s="2">
        <v>39798</v>
      </c>
      <c r="R1093">
        <v>0.45850000000000002</v>
      </c>
      <c r="S1093" s="2">
        <v>39797</v>
      </c>
      <c r="T1093">
        <v>0.73099999999999998</v>
      </c>
      <c r="U1093" s="2">
        <v>39794</v>
      </c>
      <c r="V1093">
        <v>0.97050000000000003</v>
      </c>
      <c r="W1093" s="2">
        <v>39749</v>
      </c>
      <c r="X1093">
        <v>1.76</v>
      </c>
      <c r="Y1093" s="2">
        <v>39794</v>
      </c>
      <c r="Z1093">
        <v>1.3835</v>
      </c>
      <c r="AA1093" s="2">
        <v>39798</v>
      </c>
      <c r="AB1093">
        <v>1.5185</v>
      </c>
      <c r="AC1093" s="2">
        <v>39800</v>
      </c>
      <c r="AD1093">
        <v>1.7570000000000001</v>
      </c>
      <c r="AE1093" s="2">
        <v>39801</v>
      </c>
      <c r="AF1093">
        <v>1.722</v>
      </c>
    </row>
    <row r="1094" spans="5:32" x14ac:dyDescent="0.25">
      <c r="E1094" s="2">
        <v>39757</v>
      </c>
      <c r="F1094">
        <v>-2.601</v>
      </c>
      <c r="G1094" s="2">
        <v>39800</v>
      </c>
      <c r="H1094">
        <v>-2.2930000000000001</v>
      </c>
      <c r="I1094" s="2">
        <v>39798</v>
      </c>
      <c r="J1094">
        <v>-1.7749999999999999</v>
      </c>
      <c r="K1094" s="2">
        <v>39798</v>
      </c>
      <c r="L1094">
        <v>-1.1559999999999999</v>
      </c>
      <c r="M1094" s="2">
        <v>39798</v>
      </c>
      <c r="N1094">
        <v>-0.51049999999999995</v>
      </c>
      <c r="O1094" s="2">
        <v>39800</v>
      </c>
      <c r="P1094">
        <v>0.81899999999999995</v>
      </c>
      <c r="Q1094" s="2">
        <v>39799</v>
      </c>
      <c r="R1094">
        <v>0.84850000000000003</v>
      </c>
      <c r="S1094" s="2">
        <v>39798</v>
      </c>
      <c r="T1094">
        <v>0.69399999999999995</v>
      </c>
      <c r="U1094" s="2">
        <v>39797</v>
      </c>
      <c r="V1094">
        <v>0.97499999999999998</v>
      </c>
      <c r="W1094" s="2">
        <v>39750</v>
      </c>
      <c r="X1094">
        <v>1.9725000000000001</v>
      </c>
      <c r="Y1094" s="2">
        <v>39797</v>
      </c>
      <c r="Z1094">
        <v>1.3835</v>
      </c>
      <c r="AA1094" s="2">
        <v>39799</v>
      </c>
      <c r="AB1094">
        <v>1.74</v>
      </c>
      <c r="AC1094" s="2">
        <v>39801</v>
      </c>
      <c r="AD1094">
        <v>1.696</v>
      </c>
      <c r="AE1094" s="2">
        <v>39804</v>
      </c>
      <c r="AF1094">
        <v>1.7229999999999999</v>
      </c>
    </row>
    <row r="1095" spans="5:32" x14ac:dyDescent="0.25">
      <c r="E1095" s="2">
        <v>39758</v>
      </c>
      <c r="F1095">
        <v>-2.5489999999999999</v>
      </c>
      <c r="G1095" s="2">
        <v>39801</v>
      </c>
      <c r="H1095">
        <v>-2.2000000000000002</v>
      </c>
      <c r="I1095" s="2">
        <v>39799</v>
      </c>
      <c r="J1095">
        <v>-1.0565</v>
      </c>
      <c r="K1095" s="2">
        <v>39799</v>
      </c>
      <c r="L1095">
        <v>-0.3735</v>
      </c>
      <c r="M1095" s="2">
        <v>39799</v>
      </c>
      <c r="N1095">
        <v>-0.2175</v>
      </c>
      <c r="O1095" s="2">
        <v>39801</v>
      </c>
      <c r="P1095">
        <v>0.47499999999999998</v>
      </c>
      <c r="Q1095" s="2">
        <v>39800</v>
      </c>
      <c r="R1095">
        <v>1.1499999999999999</v>
      </c>
      <c r="S1095" s="2">
        <v>39799</v>
      </c>
      <c r="T1095">
        <v>1.0965</v>
      </c>
      <c r="U1095" s="2">
        <v>39798</v>
      </c>
      <c r="V1095">
        <v>0.98199999999999998</v>
      </c>
      <c r="W1095" s="2">
        <v>39751</v>
      </c>
      <c r="X1095">
        <v>2.0110000000000001</v>
      </c>
      <c r="Y1095" s="2">
        <v>39798</v>
      </c>
      <c r="Z1095">
        <v>1.4239999999999999</v>
      </c>
      <c r="AA1095" s="2">
        <v>39800</v>
      </c>
      <c r="AB1095">
        <v>1.825</v>
      </c>
      <c r="AC1095" s="2">
        <v>39804</v>
      </c>
      <c r="AD1095">
        <v>1.698</v>
      </c>
      <c r="AE1095" s="2">
        <v>39805</v>
      </c>
      <c r="AF1095">
        <v>1.748</v>
      </c>
    </row>
    <row r="1096" spans="5:32" x14ac:dyDescent="0.25">
      <c r="E1096" s="2">
        <v>39759</v>
      </c>
      <c r="F1096">
        <v>-2.4569999999999999</v>
      </c>
      <c r="G1096" s="2">
        <v>39804</v>
      </c>
      <c r="H1096">
        <v>-2.1920000000000002</v>
      </c>
      <c r="I1096" s="2">
        <v>39800</v>
      </c>
      <c r="J1096">
        <v>-0.90500000000000003</v>
      </c>
      <c r="K1096" s="2">
        <v>39800</v>
      </c>
      <c r="L1096">
        <v>-0.316</v>
      </c>
      <c r="M1096" s="2">
        <v>39800</v>
      </c>
      <c r="N1096">
        <v>0.105</v>
      </c>
      <c r="O1096" s="2">
        <v>39804</v>
      </c>
      <c r="P1096">
        <v>0.4325</v>
      </c>
      <c r="Q1096" s="2">
        <v>39801</v>
      </c>
      <c r="R1096">
        <v>0.82199999999999995</v>
      </c>
      <c r="S1096" s="2">
        <v>39800</v>
      </c>
      <c r="T1096">
        <v>1.403</v>
      </c>
      <c r="U1096" s="2">
        <v>39799</v>
      </c>
      <c r="V1096">
        <v>1.3855</v>
      </c>
      <c r="W1096" s="2">
        <v>39752</v>
      </c>
      <c r="X1096">
        <v>1.8475000000000001</v>
      </c>
      <c r="Y1096" s="2">
        <v>39799</v>
      </c>
      <c r="Z1096">
        <v>1.6985000000000001</v>
      </c>
      <c r="AA1096" s="2">
        <v>39801</v>
      </c>
      <c r="AB1096">
        <v>1.6830000000000001</v>
      </c>
      <c r="AC1096" s="2">
        <v>39805</v>
      </c>
      <c r="AD1096">
        <v>1.7229999999999999</v>
      </c>
      <c r="AE1096" s="2">
        <v>39806</v>
      </c>
      <c r="AF1096">
        <v>1.98</v>
      </c>
    </row>
    <row r="1097" spans="5:32" x14ac:dyDescent="0.25">
      <c r="E1097" s="2">
        <v>39762</v>
      </c>
      <c r="F1097">
        <v>-2.5859999999999999</v>
      </c>
      <c r="G1097" s="2">
        <v>39805</v>
      </c>
      <c r="H1097">
        <v>-2.222</v>
      </c>
      <c r="I1097" s="2">
        <v>39801</v>
      </c>
      <c r="J1097">
        <v>-1.0085</v>
      </c>
      <c r="K1097" s="2">
        <v>39801</v>
      </c>
      <c r="L1097">
        <v>-0.66200000000000003</v>
      </c>
      <c r="M1097" s="2">
        <v>39801</v>
      </c>
      <c r="N1097">
        <v>0.14499999999999999</v>
      </c>
      <c r="O1097" s="2">
        <v>39805</v>
      </c>
      <c r="P1097">
        <v>0.48799999999999999</v>
      </c>
      <c r="Q1097" s="2">
        <v>39804</v>
      </c>
      <c r="R1097">
        <v>0.82699999999999996</v>
      </c>
      <c r="S1097" s="2">
        <v>39801</v>
      </c>
      <c r="T1097">
        <v>1.0660000000000001</v>
      </c>
      <c r="U1097" s="2">
        <v>39800</v>
      </c>
      <c r="V1097">
        <v>1.593</v>
      </c>
      <c r="W1097" s="2">
        <v>39755</v>
      </c>
      <c r="X1097">
        <v>1.9295</v>
      </c>
      <c r="Y1097" s="2">
        <v>39800</v>
      </c>
      <c r="Z1097">
        <v>1.845</v>
      </c>
      <c r="AA1097" s="2">
        <v>39804</v>
      </c>
      <c r="AB1097">
        <v>1.6859999999999999</v>
      </c>
      <c r="AC1097" s="2">
        <v>39806</v>
      </c>
      <c r="AD1097">
        <v>1.9750000000000001</v>
      </c>
      <c r="AE1097" s="2">
        <v>39811</v>
      </c>
      <c r="AF1097">
        <v>1.806</v>
      </c>
    </row>
    <row r="1098" spans="5:32" x14ac:dyDescent="0.25">
      <c r="E1098" s="2">
        <v>39763</v>
      </c>
      <c r="F1098">
        <v>-2.468</v>
      </c>
      <c r="G1098" s="2">
        <v>39806</v>
      </c>
      <c r="H1098">
        <v>-2.0449999999999999</v>
      </c>
      <c r="I1098" s="2">
        <v>39804</v>
      </c>
      <c r="J1098">
        <v>-1.0325</v>
      </c>
      <c r="K1098" s="2">
        <v>39804</v>
      </c>
      <c r="L1098">
        <v>-0.65400000000000003</v>
      </c>
      <c r="M1098" s="2">
        <v>39804</v>
      </c>
      <c r="N1098">
        <v>0.115</v>
      </c>
      <c r="O1098" s="2">
        <v>39806</v>
      </c>
      <c r="P1098">
        <v>0.53500000000000003</v>
      </c>
      <c r="Q1098" s="2">
        <v>39805</v>
      </c>
      <c r="R1098">
        <v>0.875</v>
      </c>
      <c r="S1098" s="2">
        <v>39804</v>
      </c>
      <c r="T1098">
        <v>1.07</v>
      </c>
      <c r="U1098" s="2">
        <v>39801</v>
      </c>
      <c r="V1098">
        <v>1.3320000000000001</v>
      </c>
      <c r="W1098" s="2">
        <v>39756</v>
      </c>
      <c r="X1098">
        <v>2.1154999999999999</v>
      </c>
      <c r="Y1098" s="2">
        <v>39801</v>
      </c>
      <c r="Z1098">
        <v>1.633</v>
      </c>
      <c r="AA1098" s="2">
        <v>39805</v>
      </c>
      <c r="AB1098">
        <v>1.7450000000000001</v>
      </c>
      <c r="AC1098" s="2">
        <v>39811</v>
      </c>
      <c r="AD1098">
        <v>1.83</v>
      </c>
      <c r="AE1098" s="2">
        <v>39812</v>
      </c>
      <c r="AF1098">
        <v>1.829</v>
      </c>
    </row>
    <row r="1099" spans="5:32" x14ac:dyDescent="0.25">
      <c r="E1099" s="2">
        <v>39764</v>
      </c>
      <c r="F1099">
        <v>-2.6520000000000001</v>
      </c>
      <c r="G1099" s="2">
        <v>39811</v>
      </c>
      <c r="H1099">
        <v>-2.3290000000000002</v>
      </c>
      <c r="I1099" s="2">
        <v>39805</v>
      </c>
      <c r="J1099">
        <v>-0.90500000000000003</v>
      </c>
      <c r="K1099" s="2">
        <v>39805</v>
      </c>
      <c r="L1099">
        <v>-0.51</v>
      </c>
      <c r="M1099" s="2">
        <v>39805</v>
      </c>
      <c r="N1099">
        <v>0.129</v>
      </c>
      <c r="O1099" s="2">
        <v>39811</v>
      </c>
      <c r="P1099">
        <v>0.48399999999999999</v>
      </c>
      <c r="Q1099" s="2">
        <v>39806</v>
      </c>
      <c r="R1099">
        <v>0.875</v>
      </c>
      <c r="S1099" s="2">
        <v>39805</v>
      </c>
      <c r="T1099">
        <v>1.1299999999999999</v>
      </c>
      <c r="U1099" s="2">
        <v>39804</v>
      </c>
      <c r="V1099">
        <v>1.3405</v>
      </c>
      <c r="W1099" s="2">
        <v>39757</v>
      </c>
      <c r="X1099">
        <v>2.2444999999999999</v>
      </c>
      <c r="Y1099" s="2">
        <v>39804</v>
      </c>
      <c r="Z1099">
        <v>1.635</v>
      </c>
      <c r="AA1099" s="2">
        <v>39806</v>
      </c>
      <c r="AB1099">
        <v>1.855</v>
      </c>
      <c r="AC1099" s="2">
        <v>39812</v>
      </c>
      <c r="AD1099">
        <v>1.857</v>
      </c>
      <c r="AE1099" s="2">
        <v>39813</v>
      </c>
      <c r="AF1099">
        <v>2.0150000000000001</v>
      </c>
    </row>
    <row r="1100" spans="5:32" x14ac:dyDescent="0.25">
      <c r="E1100" s="2">
        <v>39765</v>
      </c>
      <c r="F1100">
        <v>-2.0209999999999999</v>
      </c>
      <c r="G1100" s="2">
        <v>39812</v>
      </c>
      <c r="H1100">
        <v>-2.3980000000000001</v>
      </c>
      <c r="I1100" s="2">
        <v>39806</v>
      </c>
      <c r="J1100">
        <v>-1.0549999999999999</v>
      </c>
      <c r="K1100" s="2">
        <v>39806</v>
      </c>
      <c r="L1100">
        <v>-0.495</v>
      </c>
      <c r="M1100" s="2">
        <v>39811</v>
      </c>
      <c r="N1100">
        <v>1.4500000000000001E-2</v>
      </c>
      <c r="O1100" s="2">
        <v>39812</v>
      </c>
      <c r="P1100">
        <v>0.45400000000000001</v>
      </c>
      <c r="Q1100" s="2">
        <v>39811</v>
      </c>
      <c r="R1100">
        <v>0.86299999999999999</v>
      </c>
      <c r="S1100" s="2">
        <v>39806</v>
      </c>
      <c r="T1100">
        <v>1.135</v>
      </c>
      <c r="U1100" s="2">
        <v>39805</v>
      </c>
      <c r="V1100">
        <v>1.3559999999999999</v>
      </c>
      <c r="W1100" s="2">
        <v>39758</v>
      </c>
      <c r="X1100">
        <v>2.2555000000000001</v>
      </c>
      <c r="Y1100" s="2">
        <v>39805</v>
      </c>
      <c r="Z1100">
        <v>1.7349999999999999</v>
      </c>
      <c r="AA1100" s="2">
        <v>39811</v>
      </c>
      <c r="AB1100">
        <v>1.8399999999999999</v>
      </c>
      <c r="AC1100" s="2">
        <v>39813</v>
      </c>
      <c r="AD1100">
        <v>1.897</v>
      </c>
      <c r="AE1100" s="2">
        <v>39815</v>
      </c>
      <c r="AF1100">
        <v>1.829</v>
      </c>
    </row>
    <row r="1101" spans="5:32" x14ac:dyDescent="0.25">
      <c r="E1101" s="2">
        <v>39766</v>
      </c>
      <c r="F1101">
        <v>-1.946</v>
      </c>
      <c r="G1101" s="2">
        <v>39813</v>
      </c>
      <c r="H1101">
        <v>-1.9755</v>
      </c>
      <c r="I1101" s="2">
        <v>39807</v>
      </c>
      <c r="J1101">
        <v>-1.29</v>
      </c>
      <c r="K1101" s="2">
        <v>39811</v>
      </c>
      <c r="L1101">
        <v>-0.42349999999999999</v>
      </c>
      <c r="M1101" s="2">
        <v>39812</v>
      </c>
      <c r="N1101">
        <v>0.1075</v>
      </c>
      <c r="O1101" s="2">
        <v>39813</v>
      </c>
      <c r="P1101">
        <v>0.40600000000000003</v>
      </c>
      <c r="Q1101" s="2">
        <v>39812</v>
      </c>
      <c r="R1101">
        <v>0.88500000000000001</v>
      </c>
      <c r="S1101" s="2">
        <v>39811</v>
      </c>
      <c r="T1101">
        <v>1.1870000000000001</v>
      </c>
      <c r="U1101" s="2">
        <v>39806</v>
      </c>
      <c r="V1101">
        <v>1.38</v>
      </c>
      <c r="W1101" s="2">
        <v>39759</v>
      </c>
      <c r="X1101">
        <v>2.2774999999999999</v>
      </c>
      <c r="Y1101" s="2">
        <v>39806</v>
      </c>
      <c r="Z1101">
        <v>1.7450000000000001</v>
      </c>
      <c r="AA1101" s="2">
        <v>39812</v>
      </c>
      <c r="AB1101">
        <v>1.8660000000000001</v>
      </c>
      <c r="AC1101" s="2">
        <v>39815</v>
      </c>
      <c r="AD1101">
        <v>1.857</v>
      </c>
      <c r="AE1101" s="2">
        <v>39818</v>
      </c>
      <c r="AF1101">
        <v>1.831</v>
      </c>
    </row>
    <row r="1102" spans="5:32" x14ac:dyDescent="0.25">
      <c r="E1102" s="2">
        <v>39769</v>
      </c>
      <c r="F1102">
        <v>-2.0425</v>
      </c>
      <c r="G1102" s="2">
        <v>39815</v>
      </c>
      <c r="H1102">
        <v>-2.3980000000000001</v>
      </c>
      <c r="I1102" s="2">
        <v>39808</v>
      </c>
      <c r="J1102">
        <v>-1.29</v>
      </c>
      <c r="K1102" s="2">
        <v>39812</v>
      </c>
      <c r="L1102">
        <v>-0.54600000000000004</v>
      </c>
      <c r="M1102" s="2">
        <v>39813</v>
      </c>
      <c r="N1102">
        <v>8.5000000000000006E-2</v>
      </c>
      <c r="O1102" s="2">
        <v>39815</v>
      </c>
      <c r="P1102">
        <v>0.45400000000000001</v>
      </c>
      <c r="Q1102" s="2">
        <v>39813</v>
      </c>
      <c r="R1102">
        <v>0.73050000000000004</v>
      </c>
      <c r="S1102" s="2">
        <v>39812</v>
      </c>
      <c r="T1102">
        <v>1.145</v>
      </c>
      <c r="U1102" s="2">
        <v>39811</v>
      </c>
      <c r="V1102">
        <v>1.452</v>
      </c>
      <c r="W1102" s="2">
        <v>39762</v>
      </c>
      <c r="X1102">
        <v>2.2570000000000001</v>
      </c>
      <c r="Y1102" s="2">
        <v>39811</v>
      </c>
      <c r="Z1102">
        <v>1.837</v>
      </c>
      <c r="AA1102" s="2">
        <v>39813</v>
      </c>
      <c r="AB1102">
        <v>1.746</v>
      </c>
      <c r="AC1102" s="2">
        <v>39818</v>
      </c>
      <c r="AD1102">
        <v>1.8599999999999999</v>
      </c>
      <c r="AE1102" s="2">
        <v>39819</v>
      </c>
      <c r="AF1102">
        <v>1.585</v>
      </c>
    </row>
    <row r="1103" spans="5:32" x14ac:dyDescent="0.25">
      <c r="E1103" s="2">
        <v>39770</v>
      </c>
      <c r="F1103">
        <v>-2.2389999999999999</v>
      </c>
      <c r="G1103" s="2">
        <v>39818</v>
      </c>
      <c r="H1103">
        <v>-2.3730000000000002</v>
      </c>
      <c r="I1103" s="2">
        <v>39811</v>
      </c>
      <c r="J1103">
        <v>-1.4419999999999999</v>
      </c>
      <c r="K1103" s="2">
        <v>39813</v>
      </c>
      <c r="L1103">
        <v>-0.39550000000000002</v>
      </c>
      <c r="M1103" s="2">
        <v>39814</v>
      </c>
      <c r="N1103">
        <v>0.06</v>
      </c>
      <c r="O1103" s="2">
        <v>39818</v>
      </c>
      <c r="P1103">
        <v>0.46400000000000002</v>
      </c>
      <c r="Q1103" s="2">
        <v>39815</v>
      </c>
      <c r="R1103">
        <v>0.83799999999999997</v>
      </c>
      <c r="S1103" s="2">
        <v>39813</v>
      </c>
      <c r="T1103">
        <v>1.006</v>
      </c>
      <c r="U1103" s="2">
        <v>39812</v>
      </c>
      <c r="V1103">
        <v>1.4339999999999999</v>
      </c>
      <c r="W1103" s="2">
        <v>39763</v>
      </c>
      <c r="X1103">
        <v>2.1255000000000002</v>
      </c>
      <c r="Y1103" s="2">
        <v>39812</v>
      </c>
      <c r="Z1103">
        <v>1.839</v>
      </c>
      <c r="AA1103" s="2">
        <v>39815</v>
      </c>
      <c r="AB1103">
        <v>1.8660000000000001</v>
      </c>
      <c r="AC1103" s="2">
        <v>39819</v>
      </c>
      <c r="AD1103">
        <v>1.4035</v>
      </c>
      <c r="AE1103" s="2">
        <v>39820</v>
      </c>
      <c r="AF1103">
        <v>1.8420000000000001</v>
      </c>
    </row>
    <row r="1104" spans="5:32" x14ac:dyDescent="0.25">
      <c r="E1104" s="2">
        <v>39771</v>
      </c>
      <c r="F1104">
        <v>-2.4805000000000001</v>
      </c>
      <c r="G1104" s="2">
        <v>39819</v>
      </c>
      <c r="H1104">
        <v>-1.7650000000000001</v>
      </c>
      <c r="I1104" s="2">
        <v>39812</v>
      </c>
      <c r="J1104">
        <v>-0.96</v>
      </c>
      <c r="K1104" s="2">
        <v>39815</v>
      </c>
      <c r="L1104">
        <v>-0.54600000000000004</v>
      </c>
      <c r="M1104" s="2">
        <v>39815</v>
      </c>
      <c r="N1104">
        <v>0.10249999999999999</v>
      </c>
      <c r="O1104" s="2">
        <v>39819</v>
      </c>
      <c r="P1104">
        <v>0.78200000000000003</v>
      </c>
      <c r="Q1104" s="2">
        <v>39818</v>
      </c>
      <c r="R1104">
        <v>0.84699999999999998</v>
      </c>
      <c r="S1104" s="2">
        <v>39815</v>
      </c>
      <c r="T1104">
        <v>1.1659999999999999</v>
      </c>
      <c r="U1104" s="2">
        <v>39813</v>
      </c>
      <c r="V1104">
        <v>1.4339999999999999</v>
      </c>
      <c r="W1104" s="2">
        <v>39764</v>
      </c>
      <c r="X1104">
        <v>2.1435</v>
      </c>
      <c r="Y1104" s="2">
        <v>39813</v>
      </c>
      <c r="Z1104">
        <v>1.67</v>
      </c>
      <c r="AA1104" s="2">
        <v>39818</v>
      </c>
      <c r="AB1104">
        <v>1.871</v>
      </c>
      <c r="AC1104" s="2">
        <v>39820</v>
      </c>
      <c r="AD1104">
        <v>1.885</v>
      </c>
      <c r="AE1104" s="2">
        <v>39821</v>
      </c>
      <c r="AF1104">
        <v>1.9300000000000002</v>
      </c>
    </row>
    <row r="1105" spans="5:32" x14ac:dyDescent="0.25">
      <c r="E1105" s="2">
        <v>39772</v>
      </c>
      <c r="F1105">
        <v>-2.9430000000000001</v>
      </c>
      <c r="G1105" s="2">
        <v>39820</v>
      </c>
      <c r="H1105">
        <v>-1.9195</v>
      </c>
      <c r="I1105" s="2">
        <v>39813</v>
      </c>
      <c r="J1105">
        <v>-0.81100000000000005</v>
      </c>
      <c r="K1105" s="2">
        <v>39818</v>
      </c>
      <c r="L1105">
        <v>-0.53100000000000003</v>
      </c>
      <c r="M1105" s="2">
        <v>39818</v>
      </c>
      <c r="N1105">
        <v>0.23749999999999999</v>
      </c>
      <c r="O1105" s="2">
        <v>39820</v>
      </c>
      <c r="P1105">
        <v>0.65400000000000003</v>
      </c>
      <c r="Q1105" s="2">
        <v>39819</v>
      </c>
      <c r="R1105">
        <v>0.86599999999999999</v>
      </c>
      <c r="S1105" s="2">
        <v>39818</v>
      </c>
      <c r="T1105">
        <v>1.173</v>
      </c>
      <c r="U1105" s="2">
        <v>39814</v>
      </c>
      <c r="V1105">
        <v>1.4339999999999999</v>
      </c>
      <c r="W1105" s="2">
        <v>39765</v>
      </c>
      <c r="X1105">
        <v>2.0794999999999999</v>
      </c>
      <c r="Y1105" s="2">
        <v>39815</v>
      </c>
      <c r="Z1105">
        <v>1.839</v>
      </c>
      <c r="AA1105" s="2">
        <v>39819</v>
      </c>
      <c r="AB1105">
        <v>1.3905000000000001</v>
      </c>
      <c r="AC1105" s="2">
        <v>39821</v>
      </c>
      <c r="AD1105">
        <v>2</v>
      </c>
      <c r="AE1105" s="2">
        <v>39822</v>
      </c>
      <c r="AF1105">
        <v>2.0339999999999998</v>
      </c>
    </row>
    <row r="1106" spans="5:32" x14ac:dyDescent="0.25">
      <c r="E1106" s="2">
        <v>39773</v>
      </c>
      <c r="F1106">
        <v>-3.5709999999999997</v>
      </c>
      <c r="G1106" s="2">
        <v>39821</v>
      </c>
      <c r="H1106">
        <v>-1.7989999999999999</v>
      </c>
      <c r="I1106" s="2">
        <v>39814</v>
      </c>
      <c r="J1106">
        <v>-1.0349999999999999</v>
      </c>
      <c r="K1106" s="2">
        <v>39819</v>
      </c>
      <c r="L1106">
        <v>-0.23300000000000001</v>
      </c>
      <c r="M1106" s="2">
        <v>39819</v>
      </c>
      <c r="N1106">
        <v>0.26750000000000002</v>
      </c>
      <c r="O1106" s="2">
        <v>39821</v>
      </c>
      <c r="P1106">
        <v>0.83699999999999997</v>
      </c>
      <c r="Q1106" s="2">
        <v>39820</v>
      </c>
      <c r="R1106">
        <v>0.98299999999999998</v>
      </c>
      <c r="S1106" s="2">
        <v>39819</v>
      </c>
      <c r="T1106">
        <v>0.98499999999999999</v>
      </c>
      <c r="U1106" s="2">
        <v>39815</v>
      </c>
      <c r="V1106">
        <v>1.4339999999999999</v>
      </c>
      <c r="W1106" s="2">
        <v>39766</v>
      </c>
      <c r="X1106">
        <v>2.1779999999999999</v>
      </c>
      <c r="Y1106" s="2">
        <v>39818</v>
      </c>
      <c r="Z1106">
        <v>1.8439999999999999</v>
      </c>
      <c r="AA1106" s="2">
        <v>39820</v>
      </c>
      <c r="AB1106">
        <v>1.9495</v>
      </c>
      <c r="AC1106" s="2">
        <v>39822</v>
      </c>
      <c r="AD1106">
        <v>2.0335000000000001</v>
      </c>
      <c r="AE1106" s="2">
        <v>39825</v>
      </c>
      <c r="AF1106">
        <v>1.9809999999999999</v>
      </c>
    </row>
    <row r="1107" spans="5:32" x14ac:dyDescent="0.25">
      <c r="E1107" s="2">
        <v>39776</v>
      </c>
      <c r="F1107">
        <v>-4.0335000000000001</v>
      </c>
      <c r="G1107" s="2">
        <v>39822</v>
      </c>
      <c r="H1107">
        <v>-1.6760000000000002</v>
      </c>
      <c r="I1107" s="2">
        <v>39815</v>
      </c>
      <c r="J1107">
        <v>-0.85750000000000004</v>
      </c>
      <c r="K1107" s="2">
        <v>39820</v>
      </c>
      <c r="L1107">
        <v>-0.182</v>
      </c>
      <c r="M1107" s="2">
        <v>39820</v>
      </c>
      <c r="N1107">
        <v>0.33250000000000002</v>
      </c>
      <c r="O1107" s="2">
        <v>39822</v>
      </c>
      <c r="P1107">
        <v>0.77</v>
      </c>
      <c r="Q1107" s="2">
        <v>39821</v>
      </c>
      <c r="R1107">
        <v>1.1439999999999999</v>
      </c>
      <c r="S1107" s="2">
        <v>39820</v>
      </c>
      <c r="T1107">
        <v>1.2669999999999999</v>
      </c>
      <c r="U1107" s="2">
        <v>39818</v>
      </c>
      <c r="V1107">
        <v>1.4410000000000001</v>
      </c>
      <c r="W1107" s="2">
        <v>39769</v>
      </c>
      <c r="X1107">
        <v>2.1070000000000002</v>
      </c>
      <c r="Y1107" s="2">
        <v>39819</v>
      </c>
      <c r="Z1107">
        <v>1.3975</v>
      </c>
      <c r="AA1107" s="2">
        <v>39821</v>
      </c>
      <c r="AB1107">
        <v>2.0699999999999998</v>
      </c>
      <c r="AC1107" s="2">
        <v>39825</v>
      </c>
      <c r="AD1107">
        <v>2.06</v>
      </c>
      <c r="AE1107" s="2">
        <v>39826</v>
      </c>
      <c r="AF1107">
        <v>1.984</v>
      </c>
    </row>
    <row r="1108" spans="5:32" x14ac:dyDescent="0.25">
      <c r="E1108" s="2">
        <v>39777</v>
      </c>
      <c r="F1108">
        <v>-3.0465</v>
      </c>
      <c r="G1108" s="2">
        <v>39825</v>
      </c>
      <c r="H1108">
        <v>-1.6120000000000001</v>
      </c>
      <c r="I1108" s="2">
        <v>39818</v>
      </c>
      <c r="J1108">
        <v>-0.80500000000000005</v>
      </c>
      <c r="K1108" s="2">
        <v>39821</v>
      </c>
      <c r="L1108">
        <v>-6.6000000000000003E-2</v>
      </c>
      <c r="M1108" s="2">
        <v>39821</v>
      </c>
      <c r="N1108">
        <v>0.3</v>
      </c>
      <c r="O1108" s="2">
        <v>39825</v>
      </c>
      <c r="P1108">
        <v>0.83299999999999996</v>
      </c>
      <c r="Q1108" s="2">
        <v>39822</v>
      </c>
      <c r="R1108">
        <v>1.1850000000000001</v>
      </c>
      <c r="S1108" s="2">
        <v>39821</v>
      </c>
      <c r="T1108">
        <v>1.4039999999999999</v>
      </c>
      <c r="U1108" s="2">
        <v>39819</v>
      </c>
      <c r="V1108">
        <v>1.194</v>
      </c>
      <c r="W1108" s="2">
        <v>39770</v>
      </c>
      <c r="X1108">
        <v>1.9649999999999999</v>
      </c>
      <c r="Y1108" s="2">
        <v>39820</v>
      </c>
      <c r="Z1108">
        <v>1.9015</v>
      </c>
      <c r="AA1108" s="2">
        <v>39822</v>
      </c>
      <c r="AB1108">
        <v>2.1875</v>
      </c>
      <c r="AC1108" s="2">
        <v>39826</v>
      </c>
      <c r="AD1108">
        <v>2.0630000000000002</v>
      </c>
      <c r="AE1108" s="2">
        <v>39827</v>
      </c>
      <c r="AF1108">
        <v>1.948</v>
      </c>
    </row>
    <row r="1109" spans="5:32" x14ac:dyDescent="0.25">
      <c r="E1109" s="2">
        <v>39778</v>
      </c>
      <c r="F1109">
        <v>-3.5569999999999999</v>
      </c>
      <c r="G1109" s="2">
        <v>39826</v>
      </c>
      <c r="H1109">
        <v>-1.593</v>
      </c>
      <c r="I1109" s="2">
        <v>39819</v>
      </c>
      <c r="J1109">
        <v>-0.84250000000000003</v>
      </c>
      <c r="K1109" s="2">
        <v>39822</v>
      </c>
      <c r="L1109">
        <v>0.28949999999999998</v>
      </c>
      <c r="M1109" s="2">
        <v>39822</v>
      </c>
      <c r="N1109">
        <v>0.39550000000000002</v>
      </c>
      <c r="O1109" s="2">
        <v>39826</v>
      </c>
      <c r="P1109">
        <v>0.84299999999999997</v>
      </c>
      <c r="Q1109" s="2">
        <v>39825</v>
      </c>
      <c r="R1109">
        <v>1.1060000000000001</v>
      </c>
      <c r="S1109" s="2">
        <v>39822</v>
      </c>
      <c r="T1109">
        <v>1.4319999999999999</v>
      </c>
      <c r="U1109" s="2">
        <v>39820</v>
      </c>
      <c r="V1109">
        <v>1.5055000000000001</v>
      </c>
      <c r="W1109" s="2">
        <v>39771</v>
      </c>
      <c r="X1109">
        <v>1.6120000000000001</v>
      </c>
      <c r="Y1109" s="2">
        <v>39821</v>
      </c>
      <c r="Z1109">
        <v>1.994</v>
      </c>
      <c r="AA1109" s="2">
        <v>39825</v>
      </c>
      <c r="AB1109">
        <v>2.0699999999999998</v>
      </c>
      <c r="AC1109" s="2">
        <v>39827</v>
      </c>
      <c r="AD1109">
        <v>2.0259999999999998</v>
      </c>
      <c r="AE1109" s="2">
        <v>39828</v>
      </c>
      <c r="AF1109">
        <v>1.9039999999999999</v>
      </c>
    </row>
    <row r="1110" spans="5:32" x14ac:dyDescent="0.25">
      <c r="E1110" s="2">
        <v>39779</v>
      </c>
      <c r="F1110">
        <v>-3.4140000000000001</v>
      </c>
      <c r="G1110" s="2">
        <v>39827</v>
      </c>
      <c r="H1110">
        <v>-1.6989999999999998</v>
      </c>
      <c r="I1110" s="2">
        <v>39820</v>
      </c>
      <c r="J1110">
        <v>-0.86</v>
      </c>
      <c r="K1110" s="2">
        <v>39825</v>
      </c>
      <c r="L1110">
        <v>4.3999999999999997E-2</v>
      </c>
      <c r="M1110" s="2">
        <v>39825</v>
      </c>
      <c r="N1110">
        <v>0.41</v>
      </c>
      <c r="O1110" s="2">
        <v>39827</v>
      </c>
      <c r="P1110">
        <v>0.84699999999999998</v>
      </c>
      <c r="Q1110" s="2">
        <v>39826</v>
      </c>
      <c r="R1110">
        <v>1.115</v>
      </c>
      <c r="S1110" s="2">
        <v>39825</v>
      </c>
      <c r="T1110">
        <v>1.3280000000000001</v>
      </c>
      <c r="U1110" s="2">
        <v>39821</v>
      </c>
      <c r="V1110">
        <v>1.62</v>
      </c>
      <c r="W1110" s="2">
        <v>39772</v>
      </c>
      <c r="X1110">
        <v>1.292</v>
      </c>
      <c r="Y1110" s="2">
        <v>39822</v>
      </c>
      <c r="Z1110">
        <v>2.0270000000000001</v>
      </c>
      <c r="AA1110" s="2">
        <v>39826</v>
      </c>
      <c r="AB1110">
        <v>2.0750000000000002</v>
      </c>
      <c r="AC1110" s="2">
        <v>39828</v>
      </c>
      <c r="AD1110">
        <v>1.974</v>
      </c>
      <c r="AE1110" s="2">
        <v>39829</v>
      </c>
      <c r="AF1110">
        <v>1.9020000000000001</v>
      </c>
    </row>
    <row r="1111" spans="5:32" x14ac:dyDescent="0.25">
      <c r="E1111" s="2">
        <v>39780</v>
      </c>
      <c r="F1111">
        <v>-4.1479999999999997</v>
      </c>
      <c r="G1111" s="2">
        <v>39828</v>
      </c>
      <c r="H1111">
        <v>-1.609</v>
      </c>
      <c r="I1111" s="2">
        <v>39821</v>
      </c>
      <c r="J1111">
        <v>-0.76</v>
      </c>
      <c r="K1111" s="2">
        <v>39826</v>
      </c>
      <c r="L1111">
        <v>5.8999999999999997E-2</v>
      </c>
      <c r="M1111" s="2">
        <v>39826</v>
      </c>
      <c r="N1111">
        <v>0.56999999999999995</v>
      </c>
      <c r="O1111" s="2">
        <v>39828</v>
      </c>
      <c r="P1111">
        <v>0.80500000000000005</v>
      </c>
      <c r="Q1111" s="2">
        <v>39827</v>
      </c>
      <c r="R1111">
        <v>1.0780000000000001</v>
      </c>
      <c r="S1111" s="2">
        <v>39826</v>
      </c>
      <c r="T1111">
        <v>1.3360000000000001</v>
      </c>
      <c r="U1111" s="2">
        <v>39822</v>
      </c>
      <c r="V1111">
        <v>1.643</v>
      </c>
      <c r="W1111" s="2">
        <v>39773</v>
      </c>
      <c r="X1111">
        <v>1.17</v>
      </c>
      <c r="Y1111" s="2">
        <v>39825</v>
      </c>
      <c r="Z1111">
        <v>1.8860000000000001</v>
      </c>
      <c r="AA1111" s="2">
        <v>39827</v>
      </c>
      <c r="AB1111">
        <v>2.0449999999999999</v>
      </c>
      <c r="AC1111" s="2">
        <v>39829</v>
      </c>
      <c r="AD1111">
        <v>1.9529999999999998</v>
      </c>
      <c r="AE1111" s="2">
        <v>39832</v>
      </c>
      <c r="AF1111">
        <v>1.881</v>
      </c>
    </row>
    <row r="1112" spans="5:32" x14ac:dyDescent="0.25">
      <c r="E1112" s="2">
        <v>39783</v>
      </c>
      <c r="F1112">
        <v>-3.9895</v>
      </c>
      <c r="G1112" s="2">
        <v>39829</v>
      </c>
      <c r="H1112">
        <v>-1.6484999999999999</v>
      </c>
      <c r="I1112" s="2">
        <v>39822</v>
      </c>
      <c r="J1112">
        <v>-0.62350000000000005</v>
      </c>
      <c r="K1112" s="2">
        <v>39827</v>
      </c>
      <c r="L1112">
        <v>1.6E-2</v>
      </c>
      <c r="M1112" s="2">
        <v>39827</v>
      </c>
      <c r="N1112">
        <v>0.3775</v>
      </c>
      <c r="O1112" s="2">
        <v>39829</v>
      </c>
      <c r="P1112">
        <v>0.86</v>
      </c>
      <c r="Q1112" s="2">
        <v>39828</v>
      </c>
      <c r="R1112">
        <v>1.05</v>
      </c>
      <c r="S1112" s="2">
        <v>39827</v>
      </c>
      <c r="T1112">
        <v>1.2949999999999999</v>
      </c>
      <c r="U1112" s="2">
        <v>39825</v>
      </c>
      <c r="V1112">
        <v>1.5089999999999999</v>
      </c>
      <c r="W1112" s="2">
        <v>39776</v>
      </c>
      <c r="X1112">
        <v>1.2330000000000001</v>
      </c>
      <c r="Y1112" s="2">
        <v>39826</v>
      </c>
      <c r="Z1112">
        <v>1.891</v>
      </c>
      <c r="AA1112" s="2">
        <v>39828</v>
      </c>
      <c r="AB1112">
        <v>1.98</v>
      </c>
      <c r="AC1112" s="2">
        <v>39832</v>
      </c>
      <c r="AD1112">
        <v>1.95</v>
      </c>
      <c r="AE1112" s="2">
        <v>39833</v>
      </c>
      <c r="AF1112">
        <v>1.9035</v>
      </c>
    </row>
    <row r="1113" spans="5:32" x14ac:dyDescent="0.25">
      <c r="E1113" s="2">
        <v>39784</v>
      </c>
      <c r="F1113">
        <v>-4.5449999999999999</v>
      </c>
      <c r="G1113" s="2">
        <v>39832</v>
      </c>
      <c r="H1113">
        <v>-1.292</v>
      </c>
      <c r="I1113" s="2">
        <v>39825</v>
      </c>
      <c r="J1113">
        <v>-0.63749999999999996</v>
      </c>
      <c r="K1113" s="2">
        <v>39828</v>
      </c>
      <c r="L1113">
        <v>2.7E-2</v>
      </c>
      <c r="M1113" s="2">
        <v>39828</v>
      </c>
      <c r="N1113">
        <v>0.40250000000000002</v>
      </c>
      <c r="O1113" s="2">
        <v>39832</v>
      </c>
      <c r="P1113">
        <v>0.75900000000000001</v>
      </c>
      <c r="Q1113" s="2">
        <v>39829</v>
      </c>
      <c r="R1113">
        <v>1.093</v>
      </c>
      <c r="S1113" s="2">
        <v>39828</v>
      </c>
      <c r="T1113">
        <v>1.2469999999999999</v>
      </c>
      <c r="U1113" s="2">
        <v>39826</v>
      </c>
      <c r="V1113">
        <v>1.516</v>
      </c>
      <c r="W1113" s="2">
        <v>39777</v>
      </c>
      <c r="X1113">
        <v>1.1459999999999999</v>
      </c>
      <c r="Y1113" s="2">
        <v>39827</v>
      </c>
      <c r="Z1113">
        <v>1.8620000000000001</v>
      </c>
      <c r="AA1113" s="2">
        <v>39829</v>
      </c>
      <c r="AB1113">
        <v>2</v>
      </c>
      <c r="AC1113" s="2">
        <v>39833</v>
      </c>
      <c r="AD1113">
        <v>1.968</v>
      </c>
      <c r="AE1113" s="2">
        <v>39834</v>
      </c>
      <c r="AF1113">
        <v>1.9180000000000001</v>
      </c>
    </row>
    <row r="1114" spans="5:32" x14ac:dyDescent="0.25">
      <c r="E1114" s="2">
        <v>39785</v>
      </c>
      <c r="F1114">
        <v>-3.9050000000000002</v>
      </c>
      <c r="G1114" s="2">
        <v>39833</v>
      </c>
      <c r="H1114">
        <v>-1.32</v>
      </c>
      <c r="I1114" s="2">
        <v>39826</v>
      </c>
      <c r="J1114">
        <v>-0.6825</v>
      </c>
      <c r="K1114" s="2">
        <v>39829</v>
      </c>
      <c r="L1114">
        <v>0.20899999999999999</v>
      </c>
      <c r="M1114" s="2">
        <v>39829</v>
      </c>
      <c r="N1114">
        <v>0.4325</v>
      </c>
      <c r="O1114" s="2">
        <v>39833</v>
      </c>
      <c r="P1114">
        <v>0.72699999999999998</v>
      </c>
      <c r="Q1114" s="2">
        <v>39832</v>
      </c>
      <c r="R1114">
        <v>1</v>
      </c>
      <c r="S1114" s="2">
        <v>39829</v>
      </c>
      <c r="T1114">
        <v>1.2849999999999999</v>
      </c>
      <c r="U1114" s="2">
        <v>39827</v>
      </c>
      <c r="V1114">
        <v>1.478</v>
      </c>
      <c r="W1114" s="2">
        <v>39778</v>
      </c>
      <c r="X1114">
        <v>1.173</v>
      </c>
      <c r="Y1114" s="2">
        <v>39828</v>
      </c>
      <c r="Z1114">
        <v>1.778</v>
      </c>
      <c r="AA1114" s="2">
        <v>39832</v>
      </c>
      <c r="AB1114">
        <v>1.96</v>
      </c>
      <c r="AC1114" s="2">
        <v>39834</v>
      </c>
      <c r="AD1114">
        <v>1.9689999999999999</v>
      </c>
      <c r="AE1114" s="2">
        <v>39835</v>
      </c>
      <c r="AF1114">
        <v>1.9260000000000002</v>
      </c>
    </row>
    <row r="1115" spans="5:32" x14ac:dyDescent="0.25">
      <c r="E1115" s="2">
        <v>39786</v>
      </c>
      <c r="F1115">
        <v>-3.5640000000000001</v>
      </c>
      <c r="G1115" s="2">
        <v>39834</v>
      </c>
      <c r="H1115">
        <v>-1.286</v>
      </c>
      <c r="I1115" s="2">
        <v>39827</v>
      </c>
      <c r="J1115">
        <v>-0.81</v>
      </c>
      <c r="K1115" s="2">
        <v>39832</v>
      </c>
      <c r="L1115">
        <v>0.10199999999999999</v>
      </c>
      <c r="M1115" s="2">
        <v>39832</v>
      </c>
      <c r="N1115">
        <v>0.43149999999999999</v>
      </c>
      <c r="O1115" s="2">
        <v>39834</v>
      </c>
      <c r="P1115">
        <v>0.89449999999999996</v>
      </c>
      <c r="Q1115" s="2">
        <v>39833</v>
      </c>
      <c r="R1115">
        <v>0.98150000000000004</v>
      </c>
      <c r="S1115" s="2">
        <v>39832</v>
      </c>
      <c r="T1115">
        <v>1.2050000000000001</v>
      </c>
      <c r="U1115" s="2">
        <v>39828</v>
      </c>
      <c r="V1115">
        <v>1.411</v>
      </c>
      <c r="W1115" s="2">
        <v>39779</v>
      </c>
      <c r="X1115">
        <v>1.306</v>
      </c>
      <c r="Y1115" s="2">
        <v>39829</v>
      </c>
      <c r="Z1115">
        <v>1.804</v>
      </c>
      <c r="AA1115" s="2">
        <v>39833</v>
      </c>
      <c r="AB1115">
        <v>1.9670000000000001</v>
      </c>
      <c r="AC1115" s="2">
        <v>39835</v>
      </c>
      <c r="AD1115">
        <v>1.9910000000000001</v>
      </c>
      <c r="AE1115" s="2">
        <v>39836</v>
      </c>
      <c r="AF1115">
        <v>1.9535</v>
      </c>
    </row>
    <row r="1116" spans="5:32" x14ac:dyDescent="0.25">
      <c r="E1116" s="2">
        <v>39787</v>
      </c>
      <c r="F1116">
        <v>-4.117</v>
      </c>
      <c r="G1116" s="2">
        <v>39835</v>
      </c>
      <c r="H1116">
        <v>-1.1495</v>
      </c>
      <c r="I1116" s="2">
        <v>39828</v>
      </c>
      <c r="J1116">
        <v>-0.68500000000000005</v>
      </c>
      <c r="K1116" s="2">
        <v>39833</v>
      </c>
      <c r="L1116">
        <v>0.10199999999999999</v>
      </c>
      <c r="M1116" s="2">
        <v>39833</v>
      </c>
      <c r="N1116">
        <v>0.61750000000000005</v>
      </c>
      <c r="O1116" s="2">
        <v>39835</v>
      </c>
      <c r="P1116">
        <v>0.86299999999999999</v>
      </c>
      <c r="Q1116" s="2">
        <v>39834</v>
      </c>
      <c r="R1116">
        <v>1.1140000000000001</v>
      </c>
      <c r="S1116" s="2">
        <v>39833</v>
      </c>
      <c r="T1116">
        <v>1.1884999999999999</v>
      </c>
      <c r="U1116" s="2">
        <v>39829</v>
      </c>
      <c r="V1116">
        <v>1.444</v>
      </c>
      <c r="W1116" s="2">
        <v>39780</v>
      </c>
      <c r="X1116">
        <v>1.204</v>
      </c>
      <c r="Y1116" s="2">
        <v>39832</v>
      </c>
      <c r="Z1116">
        <v>1.7650000000000001</v>
      </c>
      <c r="AA1116" s="2">
        <v>39834</v>
      </c>
      <c r="AB1116">
        <v>2.0390000000000001</v>
      </c>
      <c r="AC1116" s="2">
        <v>39836</v>
      </c>
      <c r="AD1116">
        <v>2.0314999999999999</v>
      </c>
      <c r="AE1116" s="2">
        <v>39839</v>
      </c>
      <c r="AF1116">
        <v>2.1084999999999998</v>
      </c>
    </row>
    <row r="1117" spans="5:32" x14ac:dyDescent="0.25">
      <c r="E1117" s="2">
        <v>39790</v>
      </c>
      <c r="F1117">
        <v>-3.9910000000000001</v>
      </c>
      <c r="G1117" s="2">
        <v>39836</v>
      </c>
      <c r="H1117">
        <v>-1.6105</v>
      </c>
      <c r="I1117" s="2">
        <v>39829</v>
      </c>
      <c r="J1117">
        <v>-0.62150000000000005</v>
      </c>
      <c r="K1117" s="2">
        <v>39834</v>
      </c>
      <c r="L1117">
        <v>0.21099999999999999</v>
      </c>
      <c r="M1117" s="2">
        <v>39834</v>
      </c>
      <c r="N1117">
        <v>0.48949999999999999</v>
      </c>
      <c r="O1117" s="2">
        <v>39836</v>
      </c>
      <c r="P1117">
        <v>0.79300000000000004</v>
      </c>
      <c r="Q1117" s="2">
        <v>39835</v>
      </c>
      <c r="R1117">
        <v>1.05</v>
      </c>
      <c r="S1117" s="2">
        <v>39834</v>
      </c>
      <c r="T1117">
        <v>1.2989999999999999</v>
      </c>
      <c r="U1117" s="2">
        <v>39832</v>
      </c>
      <c r="V1117">
        <v>1.38</v>
      </c>
      <c r="W1117" s="2">
        <v>39783</v>
      </c>
      <c r="X1117">
        <v>1.2949999999999999</v>
      </c>
      <c r="Y1117" s="2">
        <v>39833</v>
      </c>
      <c r="Z1117">
        <v>1.756</v>
      </c>
      <c r="AA1117" s="2">
        <v>39835</v>
      </c>
      <c r="AB1117">
        <v>2.0550000000000002</v>
      </c>
      <c r="AC1117" s="2">
        <v>39839</v>
      </c>
      <c r="AD1117">
        <v>2.2015000000000002</v>
      </c>
      <c r="AE1117" s="2">
        <v>39840</v>
      </c>
      <c r="AF1117">
        <v>1.98</v>
      </c>
    </row>
    <row r="1118" spans="5:32" x14ac:dyDescent="0.25">
      <c r="E1118" s="2">
        <v>39791</v>
      </c>
      <c r="F1118">
        <v>-4.3010000000000002</v>
      </c>
      <c r="G1118" s="2">
        <v>39839</v>
      </c>
      <c r="H1118">
        <v>-1.022</v>
      </c>
      <c r="I1118" s="2">
        <v>39832</v>
      </c>
      <c r="J1118">
        <v>-0.56499999999999995</v>
      </c>
      <c r="K1118" s="2">
        <v>39835</v>
      </c>
      <c r="L1118">
        <v>0.224</v>
      </c>
      <c r="M1118" s="2">
        <v>39835</v>
      </c>
      <c r="N1118">
        <v>0.84699999999999998</v>
      </c>
      <c r="O1118" s="2">
        <v>39839</v>
      </c>
      <c r="P1118">
        <v>0.94550000000000001</v>
      </c>
      <c r="Q1118" s="2">
        <v>39836</v>
      </c>
      <c r="R1118">
        <v>1.069</v>
      </c>
      <c r="S1118" s="2">
        <v>39835</v>
      </c>
      <c r="T1118">
        <v>1.242</v>
      </c>
      <c r="U1118" s="2">
        <v>39833</v>
      </c>
      <c r="V1118">
        <v>1.3639999999999999</v>
      </c>
      <c r="W1118" s="2">
        <v>39784</v>
      </c>
      <c r="X1118">
        <v>1.4715</v>
      </c>
      <c r="Y1118" s="2">
        <v>39834</v>
      </c>
      <c r="Z1118">
        <v>1.855</v>
      </c>
      <c r="AA1118" s="2">
        <v>39836</v>
      </c>
      <c r="AB1118">
        <v>2.0619999999999998</v>
      </c>
      <c r="AC1118" s="2">
        <v>39840</v>
      </c>
      <c r="AD1118">
        <v>2.0659999999999998</v>
      </c>
      <c r="AE1118" s="2">
        <v>39841</v>
      </c>
      <c r="AF1118">
        <v>2.2090000000000001</v>
      </c>
    </row>
    <row r="1119" spans="5:32" x14ac:dyDescent="0.25">
      <c r="E1119" s="2">
        <v>39792</v>
      </c>
      <c r="F1119">
        <v>-4.3010000000000002</v>
      </c>
      <c r="G1119" s="2">
        <v>39840</v>
      </c>
      <c r="H1119">
        <v>-1.004</v>
      </c>
      <c r="I1119" s="2">
        <v>39833</v>
      </c>
      <c r="J1119">
        <v>-0.38250000000000001</v>
      </c>
      <c r="K1119" s="2">
        <v>39836</v>
      </c>
      <c r="L1119">
        <v>1.7999999999999999E-2</v>
      </c>
      <c r="M1119" s="2">
        <v>39836</v>
      </c>
      <c r="N1119">
        <v>0.85899999999999999</v>
      </c>
      <c r="O1119" s="2">
        <v>39840</v>
      </c>
      <c r="P1119">
        <v>0.93899999999999995</v>
      </c>
      <c r="Q1119" s="2">
        <v>39839</v>
      </c>
      <c r="R1119">
        <v>1.171</v>
      </c>
      <c r="S1119" s="2">
        <v>39836</v>
      </c>
      <c r="T1119">
        <v>1.2889999999999999</v>
      </c>
      <c r="U1119" s="2">
        <v>39834</v>
      </c>
      <c r="V1119">
        <v>1.4710000000000001</v>
      </c>
      <c r="W1119" s="2">
        <v>39785</v>
      </c>
      <c r="X1119">
        <v>1.5739999999999998</v>
      </c>
      <c r="Y1119" s="2">
        <v>39835</v>
      </c>
      <c r="Z1119">
        <v>1.88</v>
      </c>
      <c r="AA1119" s="2">
        <v>39839</v>
      </c>
      <c r="AB1119">
        <v>2.2505000000000002</v>
      </c>
      <c r="AC1119" s="2">
        <v>39841</v>
      </c>
      <c r="AD1119">
        <v>2.3134999999999999</v>
      </c>
      <c r="AE1119" s="2">
        <v>39842</v>
      </c>
      <c r="AF1119">
        <v>2.085</v>
      </c>
    </row>
    <row r="1120" spans="5:32" x14ac:dyDescent="0.25">
      <c r="E1120" s="2">
        <v>39793</v>
      </c>
      <c r="F1120">
        <v>-3.536</v>
      </c>
      <c r="G1120" s="2">
        <v>39841</v>
      </c>
      <c r="H1120">
        <v>-0.86099999999999999</v>
      </c>
      <c r="I1120" s="2">
        <v>39834</v>
      </c>
      <c r="J1120">
        <v>-0.43</v>
      </c>
      <c r="K1120" s="2">
        <v>39839</v>
      </c>
      <c r="L1120">
        <v>0.312</v>
      </c>
      <c r="M1120" s="2">
        <v>39839</v>
      </c>
      <c r="N1120">
        <v>0.74350000000000005</v>
      </c>
      <c r="O1120" s="2">
        <v>39841</v>
      </c>
      <c r="P1120">
        <v>1.1539999999999999</v>
      </c>
      <c r="Q1120" s="2">
        <v>39840</v>
      </c>
      <c r="R1120">
        <v>1.1579999999999999</v>
      </c>
      <c r="S1120" s="2">
        <v>39839</v>
      </c>
      <c r="T1120">
        <v>1.3925000000000001</v>
      </c>
      <c r="U1120" s="2">
        <v>39835</v>
      </c>
      <c r="V1120">
        <v>1.43</v>
      </c>
      <c r="W1120" s="2">
        <v>39786</v>
      </c>
      <c r="X1120">
        <v>1.7290000000000001</v>
      </c>
      <c r="Y1120" s="2">
        <v>39836</v>
      </c>
      <c r="Z1120">
        <v>1.869</v>
      </c>
      <c r="AA1120" s="2">
        <v>39840</v>
      </c>
      <c r="AB1120">
        <v>2.113</v>
      </c>
      <c r="AC1120" s="2">
        <v>39842</v>
      </c>
      <c r="AD1120">
        <v>2.1800000000000002</v>
      </c>
      <c r="AE1120" s="2">
        <v>39843</v>
      </c>
      <c r="AF1120">
        <v>2.3090000000000002</v>
      </c>
    </row>
    <row r="1121" spans="5:32" x14ac:dyDescent="0.25">
      <c r="E1121" s="2">
        <v>39794</v>
      </c>
      <c r="F1121">
        <v>-4.274</v>
      </c>
      <c r="G1121" s="2">
        <v>39842</v>
      </c>
      <c r="H1121">
        <v>-0.84299999999999997</v>
      </c>
      <c r="I1121" s="2">
        <v>39835</v>
      </c>
      <c r="J1121">
        <v>2.1999999999999999E-2</v>
      </c>
      <c r="K1121" s="2">
        <v>39840</v>
      </c>
      <c r="L1121">
        <v>0.39600000000000002</v>
      </c>
      <c r="M1121" s="2">
        <v>39840</v>
      </c>
      <c r="N1121">
        <v>0.73499999999999999</v>
      </c>
      <c r="O1121" s="2">
        <v>39842</v>
      </c>
      <c r="P1121">
        <v>1.0920000000000001</v>
      </c>
      <c r="Q1121" s="2">
        <v>39841</v>
      </c>
      <c r="R1121">
        <v>1.37</v>
      </c>
      <c r="S1121" s="2">
        <v>39840</v>
      </c>
      <c r="T1121">
        <v>1.3660000000000001</v>
      </c>
      <c r="U1121" s="2">
        <v>39836</v>
      </c>
      <c r="V1121">
        <v>1.4764999999999999</v>
      </c>
      <c r="W1121" s="2">
        <v>39787</v>
      </c>
      <c r="X1121">
        <v>1.587</v>
      </c>
      <c r="Y1121" s="2">
        <v>39839</v>
      </c>
      <c r="Z1121">
        <v>2.0615000000000001</v>
      </c>
      <c r="AA1121" s="2">
        <v>39841</v>
      </c>
      <c r="AB1121">
        <v>2.3810000000000002</v>
      </c>
      <c r="AC1121" s="2">
        <v>39843</v>
      </c>
      <c r="AD1121">
        <v>2.4119999999999999</v>
      </c>
      <c r="AE1121" s="2">
        <v>39846</v>
      </c>
      <c r="AF1121">
        <v>2.2309999999999999</v>
      </c>
    </row>
    <row r="1122" spans="5:32" x14ac:dyDescent="0.25">
      <c r="E1122" s="2">
        <v>39797</v>
      </c>
      <c r="F1122">
        <v>-3.536</v>
      </c>
      <c r="G1122" s="2">
        <v>39843</v>
      </c>
      <c r="H1122">
        <v>-0.96799999999999997</v>
      </c>
      <c r="I1122" s="2">
        <v>39836</v>
      </c>
      <c r="J1122">
        <v>-0.13550000000000001</v>
      </c>
      <c r="K1122" s="2">
        <v>39841</v>
      </c>
      <c r="L1122">
        <v>0.504</v>
      </c>
      <c r="M1122" s="2">
        <v>39841</v>
      </c>
      <c r="N1122">
        <v>0.76749999999999996</v>
      </c>
      <c r="O1122" s="2">
        <v>39843</v>
      </c>
      <c r="P1122">
        <v>1.1125</v>
      </c>
      <c r="Q1122" s="2">
        <v>39842</v>
      </c>
      <c r="R1122">
        <v>1.32</v>
      </c>
      <c r="S1122" s="2">
        <v>39841</v>
      </c>
      <c r="T1122">
        <v>1.5775000000000001</v>
      </c>
      <c r="U1122" s="2">
        <v>39839</v>
      </c>
      <c r="V1122">
        <v>1.607</v>
      </c>
      <c r="W1122" s="2">
        <v>39790</v>
      </c>
      <c r="X1122">
        <v>1.2755000000000001</v>
      </c>
      <c r="Y1122" s="2">
        <v>39840</v>
      </c>
      <c r="Z1122">
        <v>1.9550000000000001</v>
      </c>
      <c r="AA1122" s="2">
        <v>39842</v>
      </c>
      <c r="AB1122">
        <v>2.25</v>
      </c>
      <c r="AC1122" s="2">
        <v>39846</v>
      </c>
      <c r="AD1122">
        <v>2.262</v>
      </c>
      <c r="AE1122" s="2">
        <v>39847</v>
      </c>
      <c r="AF1122">
        <v>2.262</v>
      </c>
    </row>
    <row r="1123" spans="5:32" x14ac:dyDescent="0.25">
      <c r="E1123" s="2">
        <v>39798</v>
      </c>
      <c r="F1123">
        <v>-3.706</v>
      </c>
      <c r="G1123" s="2">
        <v>39846</v>
      </c>
      <c r="H1123">
        <v>-0.6</v>
      </c>
      <c r="I1123" s="2">
        <v>39839</v>
      </c>
      <c r="J1123">
        <v>-0.122</v>
      </c>
      <c r="K1123" s="2">
        <v>39842</v>
      </c>
      <c r="L1123">
        <v>0.46500000000000002</v>
      </c>
      <c r="M1123" s="2">
        <v>39842</v>
      </c>
      <c r="N1123">
        <v>0.68</v>
      </c>
      <c r="O1123" s="2">
        <v>39846</v>
      </c>
      <c r="P1123">
        <v>1.2429999999999999</v>
      </c>
      <c r="Q1123" s="2">
        <v>39843</v>
      </c>
      <c r="R1123">
        <v>1.464</v>
      </c>
      <c r="S1123" s="2">
        <v>39842</v>
      </c>
      <c r="T1123">
        <v>1.526</v>
      </c>
      <c r="U1123" s="2">
        <v>39840</v>
      </c>
      <c r="V1123">
        <v>1.554</v>
      </c>
      <c r="W1123" s="2">
        <v>39791</v>
      </c>
      <c r="X1123">
        <v>1.2215</v>
      </c>
      <c r="Y1123" s="2">
        <v>39841</v>
      </c>
      <c r="Z1123">
        <v>2.2040000000000002</v>
      </c>
      <c r="AA1123" s="2">
        <v>39843</v>
      </c>
      <c r="AB1123">
        <v>2.4695</v>
      </c>
      <c r="AC1123" s="2">
        <v>39847</v>
      </c>
      <c r="AD1123">
        <v>2.2800000000000002</v>
      </c>
      <c r="AE1123" s="2">
        <v>39848</v>
      </c>
      <c r="AF1123">
        <v>2.327</v>
      </c>
    </row>
    <row r="1124" spans="5:32" x14ac:dyDescent="0.25">
      <c r="E1124" s="2">
        <v>39799</v>
      </c>
      <c r="F1124">
        <v>-3.706</v>
      </c>
      <c r="G1124" s="2">
        <v>39847</v>
      </c>
      <c r="H1124">
        <v>-0.58799999999999997</v>
      </c>
      <c r="I1124" s="2">
        <v>39840</v>
      </c>
      <c r="J1124">
        <v>-8.1500000000000003E-2</v>
      </c>
      <c r="K1124" s="2">
        <v>39843</v>
      </c>
      <c r="L1124">
        <v>0.442</v>
      </c>
      <c r="M1124" s="2">
        <v>39843</v>
      </c>
      <c r="N1124">
        <v>0.84</v>
      </c>
      <c r="O1124" s="2">
        <v>39847</v>
      </c>
      <c r="P1124">
        <v>1.25</v>
      </c>
      <c r="Q1124" s="2">
        <v>39846</v>
      </c>
      <c r="R1124">
        <v>1.4809999999999999</v>
      </c>
      <c r="S1124" s="2">
        <v>39843</v>
      </c>
      <c r="T1124">
        <v>1.7029999999999998</v>
      </c>
      <c r="U1124" s="2">
        <v>39841</v>
      </c>
      <c r="V1124">
        <v>1.7745</v>
      </c>
      <c r="W1124" s="2">
        <v>39792</v>
      </c>
      <c r="X1124">
        <v>1.3519999999999999</v>
      </c>
      <c r="Y1124" s="2">
        <v>39842</v>
      </c>
      <c r="Z1124">
        <v>2.1</v>
      </c>
      <c r="AA1124" s="2">
        <v>39846</v>
      </c>
      <c r="AB1124">
        <v>2.2999999999999998</v>
      </c>
      <c r="AC1124" s="2">
        <v>39848</v>
      </c>
      <c r="AD1124">
        <v>2.3609999999999998</v>
      </c>
      <c r="AE1124" s="2">
        <v>39849</v>
      </c>
      <c r="AF1124">
        <v>2.355</v>
      </c>
    </row>
    <row r="1125" spans="5:32" x14ac:dyDescent="0.25">
      <c r="E1125" s="2">
        <v>39800</v>
      </c>
      <c r="F1125">
        <v>-3.5</v>
      </c>
      <c r="G1125" s="2">
        <v>39848</v>
      </c>
      <c r="H1125">
        <v>-0.53100000000000003</v>
      </c>
      <c r="I1125" s="2">
        <v>39841</v>
      </c>
      <c r="J1125">
        <v>-9.5000000000000001E-2</v>
      </c>
      <c r="K1125" s="2">
        <v>39846</v>
      </c>
      <c r="L1125">
        <v>0.59299999999999997</v>
      </c>
      <c r="M1125" s="2">
        <v>39846</v>
      </c>
      <c r="N1125">
        <v>1.0285</v>
      </c>
      <c r="O1125" s="2">
        <v>39848</v>
      </c>
      <c r="P1125">
        <v>1.347</v>
      </c>
      <c r="Q1125" s="2">
        <v>39847</v>
      </c>
      <c r="R1125">
        <v>1.486</v>
      </c>
      <c r="S1125" s="2">
        <v>39846</v>
      </c>
      <c r="T1125">
        <v>1.694</v>
      </c>
      <c r="U1125" s="2">
        <v>39842</v>
      </c>
      <c r="V1125">
        <v>1.7109999999999999</v>
      </c>
      <c r="W1125" s="2">
        <v>39793</v>
      </c>
      <c r="X1125">
        <v>1.2974999999999999</v>
      </c>
      <c r="Y1125" s="2">
        <v>39843</v>
      </c>
      <c r="Z1125">
        <v>2.2774999999999999</v>
      </c>
      <c r="AA1125" s="2">
        <v>39847</v>
      </c>
      <c r="AB1125">
        <v>2.3029999999999999</v>
      </c>
      <c r="AC1125" s="2">
        <v>39849</v>
      </c>
      <c r="AD1125">
        <v>2.3380000000000001</v>
      </c>
      <c r="AE1125" s="2">
        <v>39850</v>
      </c>
      <c r="AF1125">
        <v>2.4119999999999999</v>
      </c>
    </row>
    <row r="1126" spans="5:32" x14ac:dyDescent="0.25">
      <c r="E1126" s="2">
        <v>39801</v>
      </c>
      <c r="F1126">
        <v>-3.5</v>
      </c>
      <c r="G1126" s="2">
        <v>39849</v>
      </c>
      <c r="H1126">
        <v>-0.433</v>
      </c>
      <c r="I1126" s="2">
        <v>39842</v>
      </c>
      <c r="J1126">
        <v>8.7499999999999994E-2</v>
      </c>
      <c r="K1126" s="2">
        <v>39847</v>
      </c>
      <c r="L1126">
        <v>0.6</v>
      </c>
      <c r="M1126" s="2">
        <v>39847</v>
      </c>
      <c r="N1126">
        <v>1.0674999999999999</v>
      </c>
      <c r="O1126" s="2">
        <v>39849</v>
      </c>
      <c r="P1126">
        <v>1.341</v>
      </c>
      <c r="Q1126" s="2">
        <v>39848</v>
      </c>
      <c r="R1126">
        <v>1.58</v>
      </c>
      <c r="S1126" s="2">
        <v>39847</v>
      </c>
      <c r="T1126">
        <v>1.6989999999999998</v>
      </c>
      <c r="U1126" s="2">
        <v>39843</v>
      </c>
      <c r="V1126">
        <v>1.8885000000000001</v>
      </c>
      <c r="W1126" s="2">
        <v>39794</v>
      </c>
      <c r="X1126">
        <v>1.3174999999999999</v>
      </c>
      <c r="Y1126" s="2">
        <v>39846</v>
      </c>
      <c r="Z1126">
        <v>2.2160000000000002</v>
      </c>
      <c r="AA1126" s="2">
        <v>39848</v>
      </c>
      <c r="AB1126">
        <v>2.3849999999999998</v>
      </c>
      <c r="AC1126" s="2">
        <v>39850</v>
      </c>
      <c r="AD1126">
        <v>2.3890000000000002</v>
      </c>
      <c r="AE1126" s="2">
        <v>39853</v>
      </c>
      <c r="AF1126">
        <v>2.57</v>
      </c>
    </row>
    <row r="1127" spans="5:32" x14ac:dyDescent="0.25">
      <c r="E1127" s="2">
        <v>39804</v>
      </c>
      <c r="F1127">
        <v>-4.1855000000000002</v>
      </c>
      <c r="G1127" s="2">
        <v>39850</v>
      </c>
      <c r="H1127">
        <v>-0.38</v>
      </c>
      <c r="I1127" s="2">
        <v>39843</v>
      </c>
      <c r="J1127">
        <v>0.23</v>
      </c>
      <c r="K1127" s="2">
        <v>39848</v>
      </c>
      <c r="L1127">
        <v>0.68799999999999994</v>
      </c>
      <c r="M1127" s="2">
        <v>39848</v>
      </c>
      <c r="N1127">
        <v>1.06</v>
      </c>
      <c r="O1127" s="2">
        <v>39850</v>
      </c>
      <c r="P1127">
        <v>1.389</v>
      </c>
      <c r="Q1127" s="2">
        <v>39849</v>
      </c>
      <c r="R1127">
        <v>1.5529999999999999</v>
      </c>
      <c r="S1127" s="2">
        <v>39848</v>
      </c>
      <c r="T1127">
        <v>1.788</v>
      </c>
      <c r="U1127" s="2">
        <v>39846</v>
      </c>
      <c r="V1127">
        <v>1.879</v>
      </c>
      <c r="W1127" s="2">
        <v>39797</v>
      </c>
      <c r="X1127">
        <v>1.2885</v>
      </c>
      <c r="Y1127" s="2">
        <v>39847</v>
      </c>
      <c r="Z1127">
        <v>2.2189999999999999</v>
      </c>
      <c r="AA1127" s="2">
        <v>39849</v>
      </c>
      <c r="AB1127">
        <v>2.3319999999999999</v>
      </c>
      <c r="AC1127" s="2">
        <v>39853</v>
      </c>
      <c r="AD1127">
        <v>2.41</v>
      </c>
      <c r="AE1127" s="2">
        <v>39854</v>
      </c>
      <c r="AF1127">
        <v>2.4699999999999998</v>
      </c>
    </row>
    <row r="1128" spans="5:32" x14ac:dyDescent="0.25">
      <c r="E1128" s="2">
        <v>39805</v>
      </c>
      <c r="F1128">
        <v>-3.5270000000000001</v>
      </c>
      <c r="G1128" s="2">
        <v>39853</v>
      </c>
      <c r="H1128">
        <v>0.11</v>
      </c>
      <c r="I1128" s="2">
        <v>39846</v>
      </c>
      <c r="J1128">
        <v>0.28799999999999998</v>
      </c>
      <c r="K1128" s="2">
        <v>39849</v>
      </c>
      <c r="L1128">
        <v>0.72599999999999998</v>
      </c>
      <c r="M1128" s="2">
        <v>39849</v>
      </c>
      <c r="N1128">
        <v>1.198</v>
      </c>
      <c r="O1128" s="2">
        <v>39853</v>
      </c>
      <c r="P1128">
        <v>1.77</v>
      </c>
      <c r="Q1128" s="2">
        <v>39850</v>
      </c>
      <c r="R1128">
        <v>1.6</v>
      </c>
      <c r="S1128" s="2">
        <v>39849</v>
      </c>
      <c r="T1128">
        <v>1.7549999999999999</v>
      </c>
      <c r="U1128" s="2">
        <v>39847</v>
      </c>
      <c r="V1128">
        <v>1.8820000000000001</v>
      </c>
      <c r="W1128" s="2">
        <v>39798</v>
      </c>
      <c r="X1128">
        <v>1.2885</v>
      </c>
      <c r="Y1128" s="2">
        <v>39848</v>
      </c>
      <c r="Z1128">
        <v>2.3039999999999998</v>
      </c>
      <c r="AA1128" s="2">
        <v>39850</v>
      </c>
      <c r="AB1128">
        <v>2.35</v>
      </c>
      <c r="AC1128" s="2">
        <v>39854</v>
      </c>
      <c r="AD1128">
        <v>2.34</v>
      </c>
      <c r="AE1128" s="2">
        <v>39855</v>
      </c>
      <c r="AF1128">
        <v>2.4</v>
      </c>
    </row>
    <row r="1129" spans="5:32" x14ac:dyDescent="0.25">
      <c r="E1129" s="2">
        <v>39806</v>
      </c>
      <c r="F1129">
        <v>-3.5270000000000001</v>
      </c>
      <c r="G1129" s="2">
        <v>39854</v>
      </c>
      <c r="H1129">
        <v>-3.5000000000000003E-2</v>
      </c>
      <c r="I1129" s="2">
        <v>39847</v>
      </c>
      <c r="J1129">
        <v>0.27950000000000003</v>
      </c>
      <c r="K1129" s="2">
        <v>39850</v>
      </c>
      <c r="L1129">
        <v>0.79800000000000004</v>
      </c>
      <c r="M1129" s="2">
        <v>39850</v>
      </c>
      <c r="N1129">
        <v>1.3505</v>
      </c>
      <c r="O1129" s="2">
        <v>39854</v>
      </c>
      <c r="P1129">
        <v>1.6804999999999999</v>
      </c>
      <c r="Q1129" s="2">
        <v>39853</v>
      </c>
      <c r="R1129">
        <v>1.8900000000000001</v>
      </c>
      <c r="S1129" s="2">
        <v>39850</v>
      </c>
      <c r="T1129">
        <v>1.794</v>
      </c>
      <c r="U1129" s="2">
        <v>39848</v>
      </c>
      <c r="V1129">
        <v>1.9710000000000001</v>
      </c>
      <c r="W1129" s="2">
        <v>39799</v>
      </c>
      <c r="X1129">
        <v>1.6595</v>
      </c>
      <c r="Y1129" s="2">
        <v>39849</v>
      </c>
      <c r="Z1129">
        <v>2.2589999999999999</v>
      </c>
      <c r="AA1129" s="2">
        <v>39853</v>
      </c>
      <c r="AB1129">
        <v>2.44</v>
      </c>
      <c r="AC1129" s="2">
        <v>39855</v>
      </c>
      <c r="AD1129">
        <v>2.2599999999999998</v>
      </c>
      <c r="AE1129" s="2">
        <v>39856</v>
      </c>
      <c r="AF1129">
        <v>2.35</v>
      </c>
    </row>
    <row r="1130" spans="5:32" x14ac:dyDescent="0.25">
      <c r="E1130" s="2">
        <v>39807</v>
      </c>
      <c r="F1130">
        <v>-3.5270000000000001</v>
      </c>
      <c r="G1130" s="2">
        <v>39855</v>
      </c>
      <c r="H1130">
        <v>-0.1</v>
      </c>
      <c r="I1130" s="2">
        <v>39848</v>
      </c>
      <c r="J1130">
        <v>0.44500000000000001</v>
      </c>
      <c r="K1130" s="2">
        <v>39853</v>
      </c>
      <c r="L1130">
        <v>1.23</v>
      </c>
      <c r="M1130" s="2">
        <v>39853</v>
      </c>
      <c r="N1130">
        <v>1.5350000000000001</v>
      </c>
      <c r="O1130" s="2">
        <v>39855</v>
      </c>
      <c r="P1130">
        <v>1.6</v>
      </c>
      <c r="Q1130" s="2">
        <v>39854</v>
      </c>
      <c r="R1130">
        <v>2.09</v>
      </c>
      <c r="S1130" s="2">
        <v>39853</v>
      </c>
      <c r="T1130">
        <v>2.0299999999999998</v>
      </c>
      <c r="U1130" s="2">
        <v>39849</v>
      </c>
      <c r="V1130">
        <v>1.9370000000000001</v>
      </c>
      <c r="W1130" s="2">
        <v>39800</v>
      </c>
      <c r="X1130">
        <v>1.7250000000000001</v>
      </c>
      <c r="Y1130" s="2">
        <v>39850</v>
      </c>
      <c r="Z1130">
        <v>2.278</v>
      </c>
      <c r="AA1130" s="2">
        <v>39854</v>
      </c>
      <c r="AB1130">
        <v>2.6179999999999999</v>
      </c>
      <c r="AC1130" s="2">
        <v>39856</v>
      </c>
      <c r="AD1130">
        <v>2.25</v>
      </c>
      <c r="AE1130" s="2">
        <v>39857</v>
      </c>
      <c r="AF1130">
        <v>2.42</v>
      </c>
    </row>
    <row r="1131" spans="5:32" x14ac:dyDescent="0.25">
      <c r="E1131" s="2">
        <v>39808</v>
      </c>
      <c r="F1131">
        <v>-3.5270000000000001</v>
      </c>
      <c r="G1131" s="2">
        <v>39856</v>
      </c>
      <c r="H1131">
        <v>-7.0499999999999993E-2</v>
      </c>
      <c r="I1131" s="2">
        <v>39849</v>
      </c>
      <c r="J1131">
        <v>0.37</v>
      </c>
      <c r="K1131" s="2">
        <v>39854</v>
      </c>
      <c r="L1131">
        <v>1.1575</v>
      </c>
      <c r="M1131" s="2">
        <v>39854</v>
      </c>
      <c r="N1131">
        <v>1.5249999999999999</v>
      </c>
      <c r="O1131" s="2">
        <v>39856</v>
      </c>
      <c r="P1131">
        <v>1.5</v>
      </c>
      <c r="Q1131" s="2">
        <v>39855</v>
      </c>
      <c r="R1131">
        <v>1.77</v>
      </c>
      <c r="S1131" s="2">
        <v>39854</v>
      </c>
      <c r="T1131">
        <v>2.3130000000000002</v>
      </c>
      <c r="U1131" s="2">
        <v>39850</v>
      </c>
      <c r="V1131">
        <v>1.9670000000000001</v>
      </c>
      <c r="W1131" s="2">
        <v>39801</v>
      </c>
      <c r="X1131">
        <v>1.6019999999999999</v>
      </c>
      <c r="Y1131" s="2">
        <v>39853</v>
      </c>
      <c r="Z1131">
        <v>2.38</v>
      </c>
      <c r="AA1131" s="2">
        <v>39855</v>
      </c>
      <c r="AB1131">
        <v>2.2800000000000002</v>
      </c>
      <c r="AC1131" s="2">
        <v>39857</v>
      </c>
      <c r="AD1131">
        <v>2.3199999999999998</v>
      </c>
      <c r="AE1131" s="2">
        <v>39860</v>
      </c>
      <c r="AF1131">
        <v>2.4809999999999999</v>
      </c>
    </row>
    <row r="1132" spans="5:32" x14ac:dyDescent="0.25">
      <c r="E1132" s="2">
        <v>39811</v>
      </c>
      <c r="F1132">
        <v>-3.5750000000000002</v>
      </c>
      <c r="G1132" s="2">
        <v>39857</v>
      </c>
      <c r="H1132">
        <v>-4.8000000000000001E-2</v>
      </c>
      <c r="I1132" s="2">
        <v>39850</v>
      </c>
      <c r="J1132">
        <v>0.58499999999999996</v>
      </c>
      <c r="K1132" s="2">
        <v>39855</v>
      </c>
      <c r="L1132">
        <v>1.0495000000000001</v>
      </c>
      <c r="M1132" s="2">
        <v>39855</v>
      </c>
      <c r="N1132">
        <v>1.2524999999999999</v>
      </c>
      <c r="O1132" s="2">
        <v>39857</v>
      </c>
      <c r="P1132">
        <v>1.53</v>
      </c>
      <c r="Q1132" s="2">
        <v>39856</v>
      </c>
      <c r="R1132">
        <v>1.73</v>
      </c>
      <c r="S1132" s="2">
        <v>39855</v>
      </c>
      <c r="T1132">
        <v>1.92</v>
      </c>
      <c r="U1132" s="2">
        <v>39853</v>
      </c>
      <c r="V1132">
        <v>2.15</v>
      </c>
      <c r="W1132" s="2">
        <v>39804</v>
      </c>
      <c r="X1132">
        <v>1.6059999999999999</v>
      </c>
      <c r="Y1132" s="2">
        <v>39854</v>
      </c>
      <c r="Z1132">
        <v>2.2999999999999998</v>
      </c>
      <c r="AA1132" s="2">
        <v>39856</v>
      </c>
      <c r="AB1132">
        <v>2.19</v>
      </c>
      <c r="AC1132" s="2">
        <v>39860</v>
      </c>
      <c r="AD1132">
        <v>2.4009999999999998</v>
      </c>
      <c r="AE1132" s="2">
        <v>39861</v>
      </c>
      <c r="AF1132">
        <v>2.34</v>
      </c>
    </row>
    <row r="1133" spans="5:32" x14ac:dyDescent="0.25">
      <c r="E1133" s="2">
        <v>39812</v>
      </c>
      <c r="F1133">
        <v>-3.661</v>
      </c>
      <c r="G1133" s="2">
        <v>39860</v>
      </c>
      <c r="H1133">
        <v>-3.3000000000000002E-2</v>
      </c>
      <c r="I1133" s="2">
        <v>39853</v>
      </c>
      <c r="J1133">
        <v>0.78</v>
      </c>
      <c r="K1133" s="2">
        <v>39856</v>
      </c>
      <c r="L1133">
        <v>0.94450000000000001</v>
      </c>
      <c r="M1133" s="2">
        <v>39856</v>
      </c>
      <c r="N1133">
        <v>1.23</v>
      </c>
      <c r="O1133" s="2">
        <v>39860</v>
      </c>
      <c r="P1133">
        <v>1.595</v>
      </c>
      <c r="Q1133" s="2">
        <v>39857</v>
      </c>
      <c r="R1133">
        <v>1.77</v>
      </c>
      <c r="S1133" s="2">
        <v>39856</v>
      </c>
      <c r="T1133">
        <v>1.88</v>
      </c>
      <c r="U1133" s="2">
        <v>39854</v>
      </c>
      <c r="V1133">
        <v>2.3260000000000001</v>
      </c>
      <c r="W1133" s="2">
        <v>39805</v>
      </c>
      <c r="X1133">
        <v>1.6</v>
      </c>
      <c r="Y1133" s="2">
        <v>39855</v>
      </c>
      <c r="Z1133">
        <v>2.21</v>
      </c>
      <c r="AA1133" s="2">
        <v>39857</v>
      </c>
      <c r="AB1133">
        <v>2.2400000000000002</v>
      </c>
      <c r="AC1133" s="2">
        <v>39861</v>
      </c>
      <c r="AD1133">
        <v>2.3365</v>
      </c>
      <c r="AE1133" s="2">
        <v>39862</v>
      </c>
      <c r="AF1133">
        <v>2.4</v>
      </c>
    </row>
    <row r="1134" spans="5:32" x14ac:dyDescent="0.25">
      <c r="E1134" s="2">
        <v>39813</v>
      </c>
      <c r="F1134">
        <v>-4.0095000000000001</v>
      </c>
      <c r="G1134" s="2">
        <v>39861</v>
      </c>
      <c r="H1134">
        <v>-7.0000000000000007E-2</v>
      </c>
      <c r="I1134" s="2">
        <v>39854</v>
      </c>
      <c r="J1134">
        <v>0.69</v>
      </c>
      <c r="K1134" s="2">
        <v>39857</v>
      </c>
      <c r="L1134">
        <v>1.05</v>
      </c>
      <c r="M1134" s="2">
        <v>39857</v>
      </c>
      <c r="N1134">
        <v>1.3405</v>
      </c>
      <c r="O1134" s="2">
        <v>39861</v>
      </c>
      <c r="P1134">
        <v>1.4</v>
      </c>
      <c r="Q1134" s="2">
        <v>39860</v>
      </c>
      <c r="R1134">
        <v>1.8109999999999999</v>
      </c>
      <c r="S1134" s="2">
        <v>39857</v>
      </c>
      <c r="T1134">
        <v>1.869</v>
      </c>
      <c r="U1134" s="2">
        <v>39855</v>
      </c>
      <c r="V1134">
        <v>2</v>
      </c>
      <c r="W1134" s="2">
        <v>39806</v>
      </c>
      <c r="X1134">
        <v>1.585</v>
      </c>
      <c r="Y1134" s="2">
        <v>39856</v>
      </c>
      <c r="Z1134">
        <v>2.16</v>
      </c>
      <c r="AA1134" s="2">
        <v>39860</v>
      </c>
      <c r="AB1134">
        <v>2.3664999999999998</v>
      </c>
      <c r="AC1134" s="2">
        <v>39862</v>
      </c>
      <c r="AD1134">
        <v>2.39</v>
      </c>
      <c r="AE1134" s="2">
        <v>39863</v>
      </c>
      <c r="AF1134">
        <v>2.48</v>
      </c>
    </row>
    <row r="1135" spans="5:32" x14ac:dyDescent="0.25">
      <c r="E1135" s="2">
        <v>39814</v>
      </c>
      <c r="F1135">
        <v>-3.5859999999999999</v>
      </c>
      <c r="G1135" s="2">
        <v>39862</v>
      </c>
      <c r="H1135">
        <v>-0.04</v>
      </c>
      <c r="I1135" s="2">
        <v>39855</v>
      </c>
      <c r="J1135">
        <v>0.57999999999999996</v>
      </c>
      <c r="K1135" s="2">
        <v>39860</v>
      </c>
      <c r="L1135">
        <v>1.052</v>
      </c>
      <c r="M1135" s="2">
        <v>39860</v>
      </c>
      <c r="N1135">
        <v>1.3439999999999999</v>
      </c>
      <c r="O1135" s="2">
        <v>39862</v>
      </c>
      <c r="P1135">
        <v>1.41</v>
      </c>
      <c r="Q1135" s="2">
        <v>39861</v>
      </c>
      <c r="R1135">
        <v>1.774</v>
      </c>
      <c r="S1135" s="2">
        <v>39860</v>
      </c>
      <c r="T1135">
        <v>2.0659999999999998</v>
      </c>
      <c r="U1135" s="2">
        <v>39856</v>
      </c>
      <c r="V1135">
        <v>1.95</v>
      </c>
      <c r="W1135" s="2">
        <v>39811</v>
      </c>
      <c r="X1135">
        <v>1.6480000000000001</v>
      </c>
      <c r="Y1135" s="2">
        <v>39857</v>
      </c>
      <c r="Z1135">
        <v>2.1779999999999999</v>
      </c>
      <c r="AA1135" s="2">
        <v>39861</v>
      </c>
      <c r="AB1135">
        <v>2.19</v>
      </c>
      <c r="AC1135" s="2">
        <v>39863</v>
      </c>
      <c r="AD1135">
        <v>2.38</v>
      </c>
      <c r="AE1135" s="2">
        <v>39864</v>
      </c>
      <c r="AF1135">
        <v>2.48</v>
      </c>
    </row>
    <row r="1136" spans="5:32" x14ac:dyDescent="0.25">
      <c r="E1136" s="2">
        <v>39815</v>
      </c>
      <c r="F1136">
        <v>-3.661</v>
      </c>
      <c r="G1136" s="2">
        <v>39863</v>
      </c>
      <c r="H1136">
        <v>-7.4999999999999997E-2</v>
      </c>
      <c r="I1136" s="2">
        <v>39856</v>
      </c>
      <c r="J1136">
        <v>0.59499999999999997</v>
      </c>
      <c r="K1136" s="2">
        <v>39861</v>
      </c>
      <c r="L1136">
        <v>0.92049999999999998</v>
      </c>
      <c r="M1136" s="2">
        <v>39861</v>
      </c>
      <c r="N1136">
        <v>0.9</v>
      </c>
      <c r="O1136" s="2">
        <v>39863</v>
      </c>
      <c r="P1136">
        <v>1.44</v>
      </c>
      <c r="Q1136" s="2">
        <v>39862</v>
      </c>
      <c r="R1136">
        <v>1.6400000000000001</v>
      </c>
      <c r="S1136" s="2">
        <v>39861</v>
      </c>
      <c r="T1136">
        <v>1.9430000000000001</v>
      </c>
      <c r="U1136" s="2">
        <v>39857</v>
      </c>
      <c r="V1136">
        <v>1.8420000000000001</v>
      </c>
      <c r="W1136" s="2">
        <v>39812</v>
      </c>
      <c r="X1136">
        <v>1.635</v>
      </c>
      <c r="Y1136" s="2">
        <v>39860</v>
      </c>
      <c r="Z1136">
        <v>2.181</v>
      </c>
      <c r="AA1136" s="2">
        <v>39862</v>
      </c>
      <c r="AB1136">
        <v>2.2200000000000002</v>
      </c>
      <c r="AC1136" s="2">
        <v>39864</v>
      </c>
      <c r="AD1136">
        <v>2.4489999999999998</v>
      </c>
      <c r="AE1136" s="2">
        <v>39867</v>
      </c>
      <c r="AF1136">
        <v>2.4725000000000001</v>
      </c>
    </row>
    <row r="1137" spans="5:32" x14ac:dyDescent="0.25">
      <c r="E1137" s="2">
        <v>39818</v>
      </c>
      <c r="F1137">
        <v>-3.617</v>
      </c>
      <c r="G1137" s="2">
        <v>39864</v>
      </c>
      <c r="H1137">
        <v>0.06</v>
      </c>
      <c r="I1137" s="2">
        <v>39857</v>
      </c>
      <c r="J1137">
        <v>0.62350000000000005</v>
      </c>
      <c r="K1137" s="2">
        <v>39862</v>
      </c>
      <c r="L1137">
        <v>0.92800000000000005</v>
      </c>
      <c r="M1137" s="2">
        <v>39862</v>
      </c>
      <c r="N1137">
        <v>1.1100000000000001</v>
      </c>
      <c r="O1137" s="2">
        <v>39864</v>
      </c>
      <c r="P1137">
        <v>1.4984999999999999</v>
      </c>
      <c r="Q1137" s="2">
        <v>39863</v>
      </c>
      <c r="R1137">
        <v>1.67</v>
      </c>
      <c r="S1137" s="2">
        <v>39862</v>
      </c>
      <c r="T1137">
        <v>1.85</v>
      </c>
      <c r="U1137" s="2">
        <v>39860</v>
      </c>
      <c r="V1137">
        <v>2.0139999999999998</v>
      </c>
      <c r="W1137" s="2">
        <v>39813</v>
      </c>
      <c r="X1137">
        <v>1.526</v>
      </c>
      <c r="Y1137" s="2">
        <v>39861</v>
      </c>
      <c r="Z1137">
        <v>2.14</v>
      </c>
      <c r="AA1137" s="2">
        <v>39863</v>
      </c>
      <c r="AB1137">
        <v>2.391</v>
      </c>
      <c r="AC1137" s="2">
        <v>39867</v>
      </c>
      <c r="AD1137">
        <v>2.3565</v>
      </c>
      <c r="AE1137" s="2">
        <v>39868</v>
      </c>
      <c r="AF1137">
        <v>2.5099999999999998</v>
      </c>
    </row>
    <row r="1138" spans="5:32" x14ac:dyDescent="0.25">
      <c r="E1138" s="2">
        <v>39819</v>
      </c>
      <c r="F1138">
        <v>-3.669</v>
      </c>
      <c r="G1138" s="2">
        <v>39867</v>
      </c>
      <c r="H1138">
        <v>-8.5999999999999993E-2</v>
      </c>
      <c r="I1138" s="2">
        <v>39860</v>
      </c>
      <c r="J1138">
        <v>0.745</v>
      </c>
      <c r="K1138" s="2">
        <v>39863</v>
      </c>
      <c r="L1138">
        <v>0.98150000000000004</v>
      </c>
      <c r="M1138" s="2">
        <v>39863</v>
      </c>
      <c r="N1138">
        <v>1.2705</v>
      </c>
      <c r="O1138" s="2">
        <v>39867</v>
      </c>
      <c r="P1138">
        <v>1.4015</v>
      </c>
      <c r="Q1138" s="2">
        <v>39864</v>
      </c>
      <c r="R1138">
        <v>1.7355</v>
      </c>
      <c r="S1138" s="2">
        <v>39863</v>
      </c>
      <c r="T1138">
        <v>1.986</v>
      </c>
      <c r="U1138" s="2">
        <v>39861</v>
      </c>
      <c r="V1138">
        <v>1.95</v>
      </c>
      <c r="W1138" s="2">
        <v>39814</v>
      </c>
      <c r="X1138">
        <v>1.5211000000000001</v>
      </c>
      <c r="Y1138" s="2">
        <v>39862</v>
      </c>
      <c r="Z1138">
        <v>2.15</v>
      </c>
      <c r="AA1138" s="2">
        <v>39864</v>
      </c>
      <c r="AB1138">
        <v>2.3839999999999999</v>
      </c>
      <c r="AC1138" s="2">
        <v>39868</v>
      </c>
      <c r="AD1138">
        <v>2.42</v>
      </c>
      <c r="AE1138" s="2">
        <v>39869</v>
      </c>
      <c r="AF1138">
        <v>2.46</v>
      </c>
    </row>
    <row r="1139" spans="5:32" x14ac:dyDescent="0.25">
      <c r="E1139" s="2">
        <v>39820</v>
      </c>
      <c r="F1139">
        <v>-3.286</v>
      </c>
      <c r="G1139" s="2">
        <v>39868</v>
      </c>
      <c r="H1139">
        <v>-0.113</v>
      </c>
      <c r="I1139" s="2">
        <v>39861</v>
      </c>
      <c r="J1139">
        <v>0.46500000000000002</v>
      </c>
      <c r="K1139" s="2">
        <v>39864</v>
      </c>
      <c r="L1139">
        <v>0.96950000000000003</v>
      </c>
      <c r="M1139" s="2">
        <v>39864</v>
      </c>
      <c r="N1139">
        <v>1.2565</v>
      </c>
      <c r="O1139" s="2">
        <v>39868</v>
      </c>
      <c r="P1139">
        <v>1.3765000000000001</v>
      </c>
      <c r="Q1139" s="2">
        <v>39867</v>
      </c>
      <c r="R1139">
        <v>1.6604999999999999</v>
      </c>
      <c r="S1139" s="2">
        <v>39864</v>
      </c>
      <c r="T1139">
        <v>1.992</v>
      </c>
      <c r="U1139" s="2">
        <v>39862</v>
      </c>
      <c r="V1139">
        <v>1.96</v>
      </c>
      <c r="W1139" s="2">
        <v>39815</v>
      </c>
      <c r="X1139">
        <v>1.635</v>
      </c>
      <c r="Y1139" s="2">
        <v>39863</v>
      </c>
      <c r="Z1139">
        <v>2.2294999999999998</v>
      </c>
      <c r="AA1139" s="2">
        <v>39867</v>
      </c>
      <c r="AB1139">
        <v>2.2645</v>
      </c>
      <c r="AC1139" s="2">
        <v>39869</v>
      </c>
      <c r="AD1139">
        <v>2.35</v>
      </c>
      <c r="AE1139" s="2">
        <v>39870</v>
      </c>
      <c r="AF1139">
        <v>2.4834999999999998</v>
      </c>
    </row>
    <row r="1140" spans="5:32" x14ac:dyDescent="0.25">
      <c r="E1140" s="2">
        <v>39821</v>
      </c>
      <c r="F1140">
        <v>-3.11</v>
      </c>
      <c r="G1140" s="2">
        <v>39869</v>
      </c>
      <c r="H1140">
        <v>0.13500000000000001</v>
      </c>
      <c r="I1140" s="2">
        <v>39862</v>
      </c>
      <c r="J1140">
        <v>0.51</v>
      </c>
      <c r="K1140" s="2">
        <v>39867</v>
      </c>
      <c r="L1140">
        <v>0.85450000000000004</v>
      </c>
      <c r="M1140" s="2">
        <v>39867</v>
      </c>
      <c r="N1140">
        <v>1.075</v>
      </c>
      <c r="O1140" s="2">
        <v>39869</v>
      </c>
      <c r="P1140">
        <v>1.4</v>
      </c>
      <c r="Q1140" s="2">
        <v>39868</v>
      </c>
      <c r="R1140">
        <v>1.62</v>
      </c>
      <c r="S1140" s="2">
        <v>39867</v>
      </c>
      <c r="T1140">
        <v>1.85</v>
      </c>
      <c r="U1140" s="2">
        <v>39863</v>
      </c>
      <c r="V1140">
        <v>1.9849999999999999</v>
      </c>
      <c r="W1140" s="2">
        <v>39818</v>
      </c>
      <c r="X1140">
        <v>1.641</v>
      </c>
      <c r="Y1140" s="2">
        <v>39864</v>
      </c>
      <c r="Z1140">
        <v>2.2730000000000001</v>
      </c>
      <c r="AA1140" s="2">
        <v>39868</v>
      </c>
      <c r="AB1140">
        <v>2.2800000000000002</v>
      </c>
      <c r="AC1140" s="2">
        <v>39870</v>
      </c>
      <c r="AD1140">
        <v>2.33</v>
      </c>
      <c r="AE1140" s="2">
        <v>39871</v>
      </c>
      <c r="AF1140">
        <v>2.5819999999999999</v>
      </c>
    </row>
    <row r="1141" spans="5:32" x14ac:dyDescent="0.25">
      <c r="E1141" s="2">
        <v>39822</v>
      </c>
      <c r="F1141">
        <v>-3.0529999999999999</v>
      </c>
      <c r="G1141" s="2">
        <v>39870</v>
      </c>
      <c r="H1141">
        <v>-5.3499999999999999E-2</v>
      </c>
      <c r="I1141" s="2">
        <v>39863</v>
      </c>
      <c r="J1141">
        <v>0.48</v>
      </c>
      <c r="K1141" s="2">
        <v>39868</v>
      </c>
      <c r="L1141">
        <v>0.83150000000000002</v>
      </c>
      <c r="M1141" s="2">
        <v>39868</v>
      </c>
      <c r="N1141">
        <v>1.1299999999999999</v>
      </c>
      <c r="O1141" s="2">
        <v>39870</v>
      </c>
      <c r="P1141">
        <v>1.383</v>
      </c>
      <c r="Q1141" s="2">
        <v>39869</v>
      </c>
      <c r="R1141">
        <v>1.58</v>
      </c>
      <c r="S1141" s="2">
        <v>39868</v>
      </c>
      <c r="T1141">
        <v>1.8199999999999998</v>
      </c>
      <c r="U1141" s="2">
        <v>39864</v>
      </c>
      <c r="V1141">
        <v>1.978</v>
      </c>
      <c r="W1141" s="2">
        <v>39819</v>
      </c>
      <c r="X1141">
        <v>1.425</v>
      </c>
      <c r="Y1141" s="2">
        <v>39867</v>
      </c>
      <c r="Z1141">
        <v>2.1945000000000001</v>
      </c>
      <c r="AA1141" s="2">
        <v>39869</v>
      </c>
      <c r="AB1141">
        <v>2.23</v>
      </c>
      <c r="AC1141" s="2">
        <v>39871</v>
      </c>
      <c r="AD1141">
        <v>2.4249999999999998</v>
      </c>
      <c r="AE1141" s="2">
        <v>39874</v>
      </c>
      <c r="AF1141">
        <v>2.5099999999999998</v>
      </c>
    </row>
    <row r="1142" spans="5:32" x14ac:dyDescent="0.25">
      <c r="E1142" s="2">
        <v>39825</v>
      </c>
      <c r="F1142">
        <v>-2.9740000000000002</v>
      </c>
      <c r="G1142" s="2">
        <v>39871</v>
      </c>
      <c r="H1142">
        <v>-2.1000000000000001E-2</v>
      </c>
      <c r="I1142" s="2">
        <v>39864</v>
      </c>
      <c r="J1142">
        <v>0.57799999999999996</v>
      </c>
      <c r="K1142" s="2">
        <v>39869</v>
      </c>
      <c r="L1142">
        <v>0.83950000000000002</v>
      </c>
      <c r="M1142" s="2">
        <v>39869</v>
      </c>
      <c r="N1142">
        <v>1.2749999999999999</v>
      </c>
      <c r="O1142" s="2">
        <v>39871</v>
      </c>
      <c r="P1142">
        <v>1.4424999999999999</v>
      </c>
      <c r="Q1142" s="2">
        <v>39870</v>
      </c>
      <c r="R1142">
        <v>1.587</v>
      </c>
      <c r="S1142" s="2">
        <v>39869</v>
      </c>
      <c r="T1142">
        <v>1.76</v>
      </c>
      <c r="U1142" s="2">
        <v>39867</v>
      </c>
      <c r="V1142">
        <v>1.96</v>
      </c>
      <c r="W1142" s="2">
        <v>39820</v>
      </c>
      <c r="X1142">
        <v>1.694</v>
      </c>
      <c r="Y1142" s="2">
        <v>39868</v>
      </c>
      <c r="Z1142">
        <v>2.1949999999999998</v>
      </c>
      <c r="AA1142" s="2">
        <v>39870</v>
      </c>
      <c r="AB1142">
        <v>2.21</v>
      </c>
      <c r="AC1142" s="2">
        <v>39874</v>
      </c>
      <c r="AD1142">
        <v>2.4</v>
      </c>
      <c r="AE1142" s="2">
        <v>39875</v>
      </c>
      <c r="AF1142">
        <v>2.44</v>
      </c>
    </row>
    <row r="1143" spans="5:32" x14ac:dyDescent="0.25">
      <c r="E1143" s="2">
        <v>39826</v>
      </c>
      <c r="F1143">
        <v>-2.9290000000000003</v>
      </c>
      <c r="G1143" s="2">
        <v>39874</v>
      </c>
      <c r="H1143">
        <v>0.12</v>
      </c>
      <c r="I1143" s="2">
        <v>39867</v>
      </c>
      <c r="J1143">
        <v>0.4</v>
      </c>
      <c r="K1143" s="2">
        <v>39870</v>
      </c>
      <c r="L1143">
        <v>0.85299999999999998</v>
      </c>
      <c r="M1143" s="2">
        <v>39870</v>
      </c>
      <c r="N1143">
        <v>1.21</v>
      </c>
      <c r="O1143" s="2">
        <v>39874</v>
      </c>
      <c r="P1143">
        <v>1.353</v>
      </c>
      <c r="Q1143" s="2">
        <v>39871</v>
      </c>
      <c r="R1143">
        <v>1.6825000000000001</v>
      </c>
      <c r="S1143" s="2">
        <v>39870</v>
      </c>
      <c r="T1143">
        <v>1.7885</v>
      </c>
      <c r="U1143" s="2">
        <v>39868</v>
      </c>
      <c r="V1143">
        <v>1.97</v>
      </c>
      <c r="W1143" s="2">
        <v>39821</v>
      </c>
      <c r="X1143">
        <v>1.79</v>
      </c>
      <c r="Y1143" s="2">
        <v>39869</v>
      </c>
      <c r="Z1143">
        <v>2.13</v>
      </c>
      <c r="AA1143" s="2">
        <v>39871</v>
      </c>
      <c r="AB1143">
        <v>2.3224999999999998</v>
      </c>
      <c r="AC1143" s="2">
        <v>39875</v>
      </c>
      <c r="AD1143">
        <v>2.36</v>
      </c>
      <c r="AE1143" s="2">
        <v>39876</v>
      </c>
      <c r="AF1143">
        <v>2.44</v>
      </c>
    </row>
    <row r="1144" spans="5:32" x14ac:dyDescent="0.25">
      <c r="E1144" s="2">
        <v>39827</v>
      </c>
      <c r="F1144">
        <v>-2.9849999999999999</v>
      </c>
      <c r="G1144" s="2">
        <v>39875</v>
      </c>
      <c r="H1144">
        <v>-0.03</v>
      </c>
      <c r="I1144" s="2">
        <v>39868</v>
      </c>
      <c r="J1144">
        <v>0.51</v>
      </c>
      <c r="K1144" s="2">
        <v>39871</v>
      </c>
      <c r="L1144">
        <v>0.90449999999999997</v>
      </c>
      <c r="M1144" s="2">
        <v>39871</v>
      </c>
      <c r="N1144">
        <v>1.2050000000000001</v>
      </c>
      <c r="O1144" s="2">
        <v>39875</v>
      </c>
      <c r="P1144">
        <v>1.32</v>
      </c>
      <c r="Q1144" s="2">
        <v>39874</v>
      </c>
      <c r="R1144">
        <v>1.5550000000000002</v>
      </c>
      <c r="S1144" s="2">
        <v>39871</v>
      </c>
      <c r="T1144">
        <v>1.875</v>
      </c>
      <c r="U1144" s="2">
        <v>39869</v>
      </c>
      <c r="V1144">
        <v>1.96</v>
      </c>
      <c r="W1144" s="2">
        <v>39822</v>
      </c>
      <c r="X1144">
        <v>1.76</v>
      </c>
      <c r="Y1144" s="2">
        <v>39870</v>
      </c>
      <c r="Z1144">
        <v>2.14</v>
      </c>
      <c r="AA1144" s="2">
        <v>39874</v>
      </c>
      <c r="AB1144">
        <v>2.2850000000000001</v>
      </c>
      <c r="AC1144" s="2">
        <v>39876</v>
      </c>
      <c r="AD1144">
        <v>2.37</v>
      </c>
      <c r="AE1144" s="2">
        <v>39877</v>
      </c>
      <c r="AF1144">
        <v>2.39</v>
      </c>
    </row>
    <row r="1145" spans="5:32" x14ac:dyDescent="0.25">
      <c r="E1145" s="2">
        <v>39828</v>
      </c>
      <c r="F1145">
        <v>-2.9</v>
      </c>
      <c r="G1145" s="2">
        <v>39876</v>
      </c>
      <c r="H1145">
        <v>-5.0000000000000001E-3</v>
      </c>
      <c r="I1145" s="2">
        <v>39869</v>
      </c>
      <c r="J1145">
        <v>0.78</v>
      </c>
      <c r="K1145" s="2">
        <v>39874</v>
      </c>
      <c r="L1145">
        <v>0.85499999999999998</v>
      </c>
      <c r="M1145" s="2">
        <v>39874</v>
      </c>
      <c r="N1145">
        <v>1.115</v>
      </c>
      <c r="O1145" s="2">
        <v>39876</v>
      </c>
      <c r="P1145">
        <v>1.34</v>
      </c>
      <c r="Q1145" s="2">
        <v>39875</v>
      </c>
      <c r="R1145">
        <v>1.5699999999999998</v>
      </c>
      <c r="S1145" s="2">
        <v>39874</v>
      </c>
      <c r="T1145">
        <v>1.8199999999999998</v>
      </c>
      <c r="U1145" s="2">
        <v>39870</v>
      </c>
      <c r="V1145">
        <v>1.99</v>
      </c>
      <c r="W1145" s="2">
        <v>39825</v>
      </c>
      <c r="X1145">
        <v>1.657</v>
      </c>
      <c r="Y1145" s="2">
        <v>39871</v>
      </c>
      <c r="Z1145">
        <v>2.2210000000000001</v>
      </c>
      <c r="AA1145" s="2">
        <v>39875</v>
      </c>
      <c r="AB1145">
        <v>2.2000000000000002</v>
      </c>
      <c r="AC1145" s="2">
        <v>39877</v>
      </c>
      <c r="AD1145">
        <v>2.29</v>
      </c>
      <c r="AE1145" s="2">
        <v>39878</v>
      </c>
      <c r="AF1145">
        <v>2.4249999999999998</v>
      </c>
    </row>
    <row r="1146" spans="5:32" x14ac:dyDescent="0.25">
      <c r="E1146" s="2">
        <v>39829</v>
      </c>
      <c r="F1146">
        <v>-2.7279999999999998</v>
      </c>
      <c r="G1146" s="2">
        <v>39877</v>
      </c>
      <c r="H1146">
        <v>-8.8999999999999996E-2</v>
      </c>
      <c r="I1146" s="2">
        <v>39870</v>
      </c>
      <c r="J1146">
        <v>0.57499999999999996</v>
      </c>
      <c r="K1146" s="2">
        <v>39875</v>
      </c>
      <c r="L1146">
        <v>0.79</v>
      </c>
      <c r="M1146" s="2">
        <v>39875</v>
      </c>
      <c r="N1146">
        <v>1.02</v>
      </c>
      <c r="O1146" s="2">
        <v>39877</v>
      </c>
      <c r="P1146">
        <v>1.3</v>
      </c>
      <c r="Q1146" s="2">
        <v>39876</v>
      </c>
      <c r="R1146">
        <v>1.5699999999999998</v>
      </c>
      <c r="S1146" s="2">
        <v>39875</v>
      </c>
      <c r="T1146">
        <v>1.75</v>
      </c>
      <c r="U1146" s="2">
        <v>39874</v>
      </c>
      <c r="V1146">
        <v>1.9649999999999999</v>
      </c>
      <c r="W1146" s="2">
        <v>39826</v>
      </c>
      <c r="X1146">
        <v>1.6640000000000001</v>
      </c>
      <c r="Y1146" s="2">
        <v>39874</v>
      </c>
      <c r="Z1146">
        <v>2.1800000000000002</v>
      </c>
      <c r="AA1146" s="2">
        <v>39876</v>
      </c>
      <c r="AB1146">
        <v>2.23</v>
      </c>
      <c r="AC1146" s="2">
        <v>39878</v>
      </c>
      <c r="AD1146">
        <v>2.3405</v>
      </c>
      <c r="AE1146" s="2">
        <v>39881</v>
      </c>
      <c r="AF1146">
        <v>2.34</v>
      </c>
    </row>
    <row r="1147" spans="5:32" x14ac:dyDescent="0.25">
      <c r="E1147" s="2">
        <v>39832</v>
      </c>
      <c r="F1147">
        <v>-2.4670000000000001</v>
      </c>
      <c r="G1147" s="2">
        <v>39878</v>
      </c>
      <c r="H1147">
        <v>-9.1999999999999998E-2</v>
      </c>
      <c r="I1147" s="2">
        <v>39871</v>
      </c>
      <c r="J1147">
        <v>0.65200000000000002</v>
      </c>
      <c r="K1147" s="2">
        <v>39876</v>
      </c>
      <c r="L1147">
        <v>0.82</v>
      </c>
      <c r="M1147" s="2">
        <v>39876</v>
      </c>
      <c r="N1147">
        <v>1.04</v>
      </c>
      <c r="O1147" s="2">
        <v>39878</v>
      </c>
      <c r="P1147">
        <v>1.379</v>
      </c>
      <c r="Q1147" s="2">
        <v>39877</v>
      </c>
      <c r="R1147">
        <v>1.56</v>
      </c>
      <c r="S1147" s="2">
        <v>39876</v>
      </c>
      <c r="T1147">
        <v>1.76</v>
      </c>
      <c r="U1147" s="2">
        <v>39875</v>
      </c>
      <c r="V1147">
        <v>1.94</v>
      </c>
      <c r="W1147" s="2">
        <v>39827</v>
      </c>
      <c r="X1147">
        <v>1.63</v>
      </c>
      <c r="Y1147" s="2">
        <v>39875</v>
      </c>
      <c r="Z1147">
        <v>2.12</v>
      </c>
      <c r="AA1147" s="2">
        <v>39877</v>
      </c>
      <c r="AB1147">
        <v>2.2000000000000002</v>
      </c>
      <c r="AC1147" s="2">
        <v>39881</v>
      </c>
      <c r="AD1147">
        <v>2.2599999999999998</v>
      </c>
      <c r="AE1147" s="2">
        <v>39882</v>
      </c>
      <c r="AF1147">
        <v>2.4300000000000002</v>
      </c>
    </row>
    <row r="1148" spans="5:32" x14ac:dyDescent="0.25">
      <c r="E1148" s="2">
        <v>39833</v>
      </c>
      <c r="F1148">
        <v>-2.5380000000000003</v>
      </c>
      <c r="G1148" s="2">
        <v>39881</v>
      </c>
      <c r="H1148">
        <v>-1.4999999999999999E-2</v>
      </c>
      <c r="I1148" s="2">
        <v>39874</v>
      </c>
      <c r="J1148">
        <v>0.52</v>
      </c>
      <c r="K1148" s="2">
        <v>39877</v>
      </c>
      <c r="L1148">
        <v>0.76</v>
      </c>
      <c r="M1148" s="2">
        <v>39877</v>
      </c>
      <c r="N1148">
        <v>1.0900000000000001</v>
      </c>
      <c r="O1148" s="2">
        <v>39881</v>
      </c>
      <c r="P1148">
        <v>1.333</v>
      </c>
      <c r="Q1148" s="2">
        <v>39878</v>
      </c>
      <c r="R1148">
        <v>1.5960000000000001</v>
      </c>
      <c r="S1148" s="2">
        <v>39877</v>
      </c>
      <c r="T1148">
        <v>1.75</v>
      </c>
      <c r="U1148" s="2">
        <v>39876</v>
      </c>
      <c r="V1148">
        <v>1.99</v>
      </c>
      <c r="W1148" s="2">
        <v>39828</v>
      </c>
      <c r="X1148">
        <v>1.55</v>
      </c>
      <c r="Y1148" s="2">
        <v>39876</v>
      </c>
      <c r="Z1148">
        <v>2.15</v>
      </c>
      <c r="AA1148" s="2">
        <v>39878</v>
      </c>
      <c r="AB1148">
        <v>2.2195</v>
      </c>
      <c r="AC1148" s="2">
        <v>39882</v>
      </c>
      <c r="AD1148">
        <v>2.33</v>
      </c>
      <c r="AE1148" s="2">
        <v>39883</v>
      </c>
      <c r="AF1148">
        <v>2.44</v>
      </c>
    </row>
    <row r="1149" spans="5:32" x14ac:dyDescent="0.25">
      <c r="E1149" s="2">
        <v>39834</v>
      </c>
      <c r="F1149">
        <v>-2.5920000000000001</v>
      </c>
      <c r="G1149" s="2">
        <v>39882</v>
      </c>
      <c r="H1149">
        <v>-0.01</v>
      </c>
      <c r="I1149" s="2">
        <v>39875</v>
      </c>
      <c r="J1149">
        <v>0.41</v>
      </c>
      <c r="K1149" s="2">
        <v>39878</v>
      </c>
      <c r="L1149">
        <v>0.86550000000000005</v>
      </c>
      <c r="M1149" s="2">
        <v>39878</v>
      </c>
      <c r="N1149">
        <v>1.17</v>
      </c>
      <c r="O1149" s="2">
        <v>39882</v>
      </c>
      <c r="P1149">
        <v>1.29</v>
      </c>
      <c r="Q1149" s="2">
        <v>39881</v>
      </c>
      <c r="R1149">
        <v>1.5760000000000001</v>
      </c>
      <c r="S1149" s="2">
        <v>39878</v>
      </c>
      <c r="T1149">
        <v>1.7970000000000002</v>
      </c>
      <c r="U1149" s="2">
        <v>39877</v>
      </c>
      <c r="V1149">
        <v>1.96</v>
      </c>
      <c r="W1149" s="2">
        <v>39829</v>
      </c>
      <c r="X1149">
        <v>1.6074999999999999</v>
      </c>
      <c r="Y1149" s="2">
        <v>39877</v>
      </c>
      <c r="Z1149">
        <v>2.09</v>
      </c>
      <c r="AA1149" s="2">
        <v>39881</v>
      </c>
      <c r="AB1149">
        <v>2.2730000000000001</v>
      </c>
      <c r="AC1149" s="2">
        <v>39883</v>
      </c>
      <c r="AD1149">
        <v>2.36</v>
      </c>
      <c r="AE1149" s="2">
        <v>39884</v>
      </c>
      <c r="AF1149">
        <v>2.5274999999999999</v>
      </c>
    </row>
    <row r="1150" spans="5:32" x14ac:dyDescent="0.25">
      <c r="E1150" s="2">
        <v>39835</v>
      </c>
      <c r="F1150">
        <v>-2.25</v>
      </c>
      <c r="G1150" s="2">
        <v>39883</v>
      </c>
      <c r="H1150">
        <v>-9.0999999999999998E-2</v>
      </c>
      <c r="I1150" s="2">
        <v>39876</v>
      </c>
      <c r="J1150">
        <v>0.42</v>
      </c>
      <c r="K1150" s="2">
        <v>39881</v>
      </c>
      <c r="L1150">
        <v>0.80400000000000005</v>
      </c>
      <c r="M1150" s="2">
        <v>39881</v>
      </c>
      <c r="N1150">
        <v>1.115</v>
      </c>
      <c r="O1150" s="2">
        <v>39883</v>
      </c>
      <c r="P1150">
        <v>1.3</v>
      </c>
      <c r="Q1150" s="2">
        <v>39882</v>
      </c>
      <c r="R1150">
        <v>1.54</v>
      </c>
      <c r="S1150" s="2">
        <v>39881</v>
      </c>
      <c r="T1150">
        <v>1.9409999999999998</v>
      </c>
      <c r="U1150" s="2">
        <v>39878</v>
      </c>
      <c r="V1150">
        <v>1.954</v>
      </c>
      <c r="W1150" s="2">
        <v>39832</v>
      </c>
      <c r="X1150">
        <v>1.53</v>
      </c>
      <c r="Y1150" s="2">
        <v>39878</v>
      </c>
      <c r="Z1150">
        <v>2.149</v>
      </c>
      <c r="AA1150" s="2">
        <v>39882</v>
      </c>
      <c r="AB1150">
        <v>2.23</v>
      </c>
      <c r="AC1150" s="2">
        <v>39884</v>
      </c>
      <c r="AD1150">
        <v>2.4420000000000002</v>
      </c>
      <c r="AE1150" s="2">
        <v>39885</v>
      </c>
      <c r="AF1150">
        <v>2.5859999999999999</v>
      </c>
    </row>
    <row r="1151" spans="5:32" x14ac:dyDescent="0.25">
      <c r="E1151" s="2">
        <v>39836</v>
      </c>
      <c r="F1151">
        <v>-2.923</v>
      </c>
      <c r="G1151" s="2">
        <v>39884</v>
      </c>
      <c r="H1151">
        <v>1.8499999999999999E-2</v>
      </c>
      <c r="I1151" s="2">
        <v>39877</v>
      </c>
      <c r="J1151">
        <v>0.49299999999999999</v>
      </c>
      <c r="K1151" s="2">
        <v>39882</v>
      </c>
      <c r="L1151">
        <v>0.78</v>
      </c>
      <c r="M1151" s="2">
        <v>39882</v>
      </c>
      <c r="N1151">
        <v>1.1400000000000001</v>
      </c>
      <c r="O1151" s="2">
        <v>39884</v>
      </c>
      <c r="P1151">
        <v>1.4159999999999999</v>
      </c>
      <c r="Q1151" s="2">
        <v>39883</v>
      </c>
      <c r="R1151">
        <v>1.53</v>
      </c>
      <c r="S1151" s="2">
        <v>39882</v>
      </c>
      <c r="T1151">
        <v>1.76</v>
      </c>
      <c r="U1151" s="2">
        <v>39881</v>
      </c>
      <c r="V1151">
        <v>1.881</v>
      </c>
      <c r="W1151" s="2">
        <v>39833</v>
      </c>
      <c r="X1151">
        <v>1.5125</v>
      </c>
      <c r="Y1151" s="2">
        <v>39881</v>
      </c>
      <c r="Z1151">
        <v>2.1829999999999998</v>
      </c>
      <c r="AA1151" s="2">
        <v>39883</v>
      </c>
      <c r="AB1151">
        <v>2.2400000000000002</v>
      </c>
      <c r="AC1151" s="2">
        <v>39885</v>
      </c>
      <c r="AD1151">
        <v>2.444</v>
      </c>
      <c r="AE1151" s="2">
        <v>39888</v>
      </c>
      <c r="AF1151">
        <v>2.6124999999999998</v>
      </c>
    </row>
    <row r="1152" spans="5:32" x14ac:dyDescent="0.25">
      <c r="E1152" s="2">
        <v>39839</v>
      </c>
      <c r="F1152">
        <v>-1.7825</v>
      </c>
      <c r="G1152" s="2">
        <v>39885</v>
      </c>
      <c r="H1152">
        <v>0.123</v>
      </c>
      <c r="I1152" s="2">
        <v>39878</v>
      </c>
      <c r="J1152">
        <v>0.47499999999999998</v>
      </c>
      <c r="K1152" s="2">
        <v>39883</v>
      </c>
      <c r="L1152">
        <v>0.83950000000000002</v>
      </c>
      <c r="M1152" s="2">
        <v>39883</v>
      </c>
      <c r="N1152">
        <v>1.135</v>
      </c>
      <c r="O1152" s="2">
        <v>39885</v>
      </c>
      <c r="P1152">
        <v>1.5245</v>
      </c>
      <c r="Q1152" s="2">
        <v>39884</v>
      </c>
      <c r="R1152">
        <v>1.615</v>
      </c>
      <c r="S1152" s="2">
        <v>39883</v>
      </c>
      <c r="T1152">
        <v>1.77</v>
      </c>
      <c r="U1152" s="2">
        <v>39882</v>
      </c>
      <c r="V1152">
        <v>1.925</v>
      </c>
      <c r="W1152" s="2">
        <v>39834</v>
      </c>
      <c r="X1152">
        <v>1.6225000000000001</v>
      </c>
      <c r="Y1152" s="2">
        <v>39882</v>
      </c>
      <c r="Z1152">
        <v>2.14</v>
      </c>
      <c r="AA1152" s="2">
        <v>39884</v>
      </c>
      <c r="AB1152">
        <v>2.335</v>
      </c>
      <c r="AC1152" s="2">
        <v>39888</v>
      </c>
      <c r="AD1152">
        <v>2.42</v>
      </c>
      <c r="AE1152" s="2">
        <v>39889</v>
      </c>
      <c r="AF1152">
        <v>2.6095000000000002</v>
      </c>
    </row>
    <row r="1153" spans="5:32" x14ac:dyDescent="0.25">
      <c r="E1153" s="2">
        <v>39840</v>
      </c>
      <c r="F1153">
        <v>-2.0990000000000002</v>
      </c>
      <c r="G1153" s="2">
        <v>39888</v>
      </c>
      <c r="H1153">
        <v>0.10100000000000001</v>
      </c>
      <c r="I1153" s="2">
        <v>39881</v>
      </c>
      <c r="J1153">
        <v>0.45</v>
      </c>
      <c r="K1153" s="2">
        <v>39884</v>
      </c>
      <c r="L1153">
        <v>0.85799999999999998</v>
      </c>
      <c r="M1153" s="2">
        <v>39884</v>
      </c>
      <c r="N1153">
        <v>1.119</v>
      </c>
      <c r="O1153" s="2">
        <v>39888</v>
      </c>
      <c r="P1153">
        <v>1.5735000000000001</v>
      </c>
      <c r="Q1153" s="2">
        <v>39885</v>
      </c>
      <c r="R1153">
        <v>1.7269999999999999</v>
      </c>
      <c r="S1153" s="2">
        <v>39884</v>
      </c>
      <c r="T1153">
        <v>1.7970000000000002</v>
      </c>
      <c r="U1153" s="2">
        <v>39883</v>
      </c>
      <c r="V1153">
        <v>1.9449999999999998</v>
      </c>
      <c r="W1153" s="2">
        <v>39835</v>
      </c>
      <c r="X1153">
        <v>1.6019999999999999</v>
      </c>
      <c r="Y1153" s="2">
        <v>39883</v>
      </c>
      <c r="Z1153">
        <v>2.17</v>
      </c>
      <c r="AA1153" s="2">
        <v>39885</v>
      </c>
      <c r="AB1153">
        <v>2.4020000000000001</v>
      </c>
      <c r="AC1153" s="2">
        <v>39889</v>
      </c>
      <c r="AD1153">
        <v>2.5244999999999997</v>
      </c>
      <c r="AE1153" s="2">
        <v>39890</v>
      </c>
      <c r="AF1153">
        <v>2.63</v>
      </c>
    </row>
    <row r="1154" spans="5:32" x14ac:dyDescent="0.25">
      <c r="E1154" s="2">
        <v>39841</v>
      </c>
      <c r="F1154">
        <v>-2.419</v>
      </c>
      <c r="G1154" s="2">
        <v>39889</v>
      </c>
      <c r="H1154">
        <v>0.16250000000000001</v>
      </c>
      <c r="I1154" s="2">
        <v>39882</v>
      </c>
      <c r="J1154">
        <v>0.44500000000000001</v>
      </c>
      <c r="K1154" s="2">
        <v>39885</v>
      </c>
      <c r="L1154">
        <v>0.96099999999999997</v>
      </c>
      <c r="M1154" s="2">
        <v>39885</v>
      </c>
      <c r="N1154">
        <v>1.2224999999999999</v>
      </c>
      <c r="O1154" s="2">
        <v>39889</v>
      </c>
      <c r="P1154">
        <v>1.5580000000000001</v>
      </c>
      <c r="Q1154" s="2">
        <v>39888</v>
      </c>
      <c r="R1154">
        <v>1.7955000000000001</v>
      </c>
      <c r="S1154" s="2">
        <v>39885</v>
      </c>
      <c r="T1154">
        <v>1.9144999999999999</v>
      </c>
      <c r="U1154" s="2">
        <v>39884</v>
      </c>
      <c r="V1154">
        <v>1.9590000000000001</v>
      </c>
      <c r="W1154" s="2">
        <v>39836</v>
      </c>
      <c r="X1154">
        <v>1.6315</v>
      </c>
      <c r="Y1154" s="2">
        <v>39884</v>
      </c>
      <c r="Z1154">
        <v>2.3290000000000002</v>
      </c>
      <c r="AA1154" s="2">
        <v>39888</v>
      </c>
      <c r="AB1154">
        <v>2.5089999999999999</v>
      </c>
      <c r="AC1154" s="2">
        <v>39890</v>
      </c>
      <c r="AD1154">
        <v>2.5</v>
      </c>
      <c r="AE1154" s="2">
        <v>39891</v>
      </c>
      <c r="AF1154">
        <v>2.6</v>
      </c>
    </row>
    <row r="1155" spans="5:32" x14ac:dyDescent="0.25">
      <c r="E1155" s="2">
        <v>39842</v>
      </c>
      <c r="F1155">
        <v>-2.0499999999999998</v>
      </c>
      <c r="G1155" s="2">
        <v>39890</v>
      </c>
      <c r="H1155">
        <v>0.39</v>
      </c>
      <c r="I1155" s="2">
        <v>39883</v>
      </c>
      <c r="J1155">
        <v>0.43</v>
      </c>
      <c r="K1155" s="2">
        <v>39888</v>
      </c>
      <c r="L1155">
        <v>1.024</v>
      </c>
      <c r="M1155" s="2">
        <v>39888</v>
      </c>
      <c r="N1155">
        <v>1.252</v>
      </c>
      <c r="O1155" s="2">
        <v>39890</v>
      </c>
      <c r="P1155">
        <v>1.7175</v>
      </c>
      <c r="Q1155" s="2">
        <v>39889</v>
      </c>
      <c r="R1155">
        <v>1.8235000000000001</v>
      </c>
      <c r="S1155" s="2">
        <v>39888</v>
      </c>
      <c r="T1155">
        <v>2.0024999999999999</v>
      </c>
      <c r="U1155" s="2">
        <v>39885</v>
      </c>
      <c r="V1155">
        <v>2.081</v>
      </c>
      <c r="W1155" s="2">
        <v>39839</v>
      </c>
      <c r="X1155">
        <v>1.792</v>
      </c>
      <c r="Y1155" s="2">
        <v>39885</v>
      </c>
      <c r="Z1155">
        <v>2.302</v>
      </c>
      <c r="AA1155" s="2">
        <v>39889</v>
      </c>
      <c r="AB1155">
        <v>2.4670000000000001</v>
      </c>
      <c r="AC1155" s="2">
        <v>39891</v>
      </c>
      <c r="AD1155">
        <v>2.6419999999999999</v>
      </c>
      <c r="AE1155" s="2">
        <v>39892</v>
      </c>
      <c r="AF1155">
        <v>2.6095000000000002</v>
      </c>
    </row>
    <row r="1156" spans="5:32" x14ac:dyDescent="0.25">
      <c r="E1156" s="2">
        <v>39843</v>
      </c>
      <c r="F1156">
        <v>-2.1339999999999999</v>
      </c>
      <c r="G1156" s="2">
        <v>39891</v>
      </c>
      <c r="H1156">
        <v>0.55400000000000005</v>
      </c>
      <c r="I1156" s="2">
        <v>39884</v>
      </c>
      <c r="J1156">
        <v>0.45850000000000002</v>
      </c>
      <c r="K1156" s="2">
        <v>39889</v>
      </c>
      <c r="L1156">
        <v>1.0349999999999999</v>
      </c>
      <c r="M1156" s="2">
        <v>39889</v>
      </c>
      <c r="N1156">
        <v>1.3125</v>
      </c>
      <c r="O1156" s="2">
        <v>39891</v>
      </c>
      <c r="P1156">
        <v>1.766</v>
      </c>
      <c r="Q1156" s="2">
        <v>39890</v>
      </c>
      <c r="R1156">
        <v>1.921</v>
      </c>
      <c r="S1156" s="2">
        <v>39889</v>
      </c>
      <c r="T1156">
        <v>2.0449999999999999</v>
      </c>
      <c r="U1156" s="2">
        <v>39888</v>
      </c>
      <c r="V1156">
        <v>2.1894999999999998</v>
      </c>
      <c r="W1156" s="2">
        <v>39840</v>
      </c>
      <c r="X1156">
        <v>1.7170000000000001</v>
      </c>
      <c r="Y1156" s="2">
        <v>39888</v>
      </c>
      <c r="Z1156">
        <v>2.42</v>
      </c>
      <c r="AA1156" s="2">
        <v>39890</v>
      </c>
      <c r="AB1156">
        <v>2.48</v>
      </c>
      <c r="AC1156" s="2">
        <v>39892</v>
      </c>
      <c r="AD1156">
        <v>2.6865000000000001</v>
      </c>
      <c r="AE1156" s="2">
        <v>39895</v>
      </c>
      <c r="AF1156">
        <v>2.5274999999999999</v>
      </c>
    </row>
    <row r="1157" spans="5:32" x14ac:dyDescent="0.25">
      <c r="E1157" s="2">
        <v>39846</v>
      </c>
      <c r="F1157">
        <v>-2.1800000000000002</v>
      </c>
      <c r="G1157" s="2">
        <v>39892</v>
      </c>
      <c r="H1157">
        <v>0.39400000000000002</v>
      </c>
      <c r="I1157" s="2">
        <v>39885</v>
      </c>
      <c r="J1157">
        <v>0.5625</v>
      </c>
      <c r="K1157" s="2">
        <v>39890</v>
      </c>
      <c r="L1157">
        <v>1.2615000000000001</v>
      </c>
      <c r="M1157" s="2">
        <v>39890</v>
      </c>
      <c r="N1157">
        <v>1.4615</v>
      </c>
      <c r="O1157" s="2">
        <v>39892</v>
      </c>
      <c r="P1157">
        <v>1.752</v>
      </c>
      <c r="Q1157" s="2">
        <v>39891</v>
      </c>
      <c r="R1157">
        <v>2.056</v>
      </c>
      <c r="S1157" s="2">
        <v>39890</v>
      </c>
      <c r="T1157">
        <v>2.09</v>
      </c>
      <c r="U1157" s="2">
        <v>39889</v>
      </c>
      <c r="V1157">
        <v>2.2240000000000002</v>
      </c>
      <c r="W1157" s="2">
        <v>39841</v>
      </c>
      <c r="X1157">
        <v>1.9470000000000001</v>
      </c>
      <c r="Y1157" s="2">
        <v>39889</v>
      </c>
      <c r="Z1157">
        <v>2.391</v>
      </c>
      <c r="AA1157" s="2">
        <v>39891</v>
      </c>
      <c r="AB1157">
        <v>2.548</v>
      </c>
      <c r="AC1157" s="2">
        <v>39895</v>
      </c>
      <c r="AD1157">
        <v>2.528</v>
      </c>
      <c r="AE1157" s="2">
        <v>39896</v>
      </c>
      <c r="AF1157">
        <v>2.59</v>
      </c>
    </row>
    <row r="1158" spans="5:32" x14ac:dyDescent="0.25">
      <c r="E1158" s="2">
        <v>39847</v>
      </c>
      <c r="F1158">
        <v>-2.2200000000000002</v>
      </c>
      <c r="G1158" s="2">
        <v>39895</v>
      </c>
      <c r="H1158">
        <v>0.42499999999999999</v>
      </c>
      <c r="I1158" s="2">
        <v>39888</v>
      </c>
      <c r="J1158">
        <v>0.59</v>
      </c>
      <c r="K1158" s="2">
        <v>39891</v>
      </c>
      <c r="L1158">
        <v>1.2974999999999999</v>
      </c>
      <c r="M1158" s="2">
        <v>39891</v>
      </c>
      <c r="N1158">
        <v>1.5545</v>
      </c>
      <c r="O1158" s="2">
        <v>39895</v>
      </c>
      <c r="P1158">
        <v>1.7765</v>
      </c>
      <c r="Q1158" s="2">
        <v>39892</v>
      </c>
      <c r="R1158">
        <v>2.0110000000000001</v>
      </c>
      <c r="S1158" s="2">
        <v>39891</v>
      </c>
      <c r="T1158">
        <v>2.2709999999999999</v>
      </c>
      <c r="U1158" s="2">
        <v>39890</v>
      </c>
      <c r="V1158">
        <v>2.2400000000000002</v>
      </c>
      <c r="W1158" s="2">
        <v>39842</v>
      </c>
      <c r="X1158">
        <v>1.87</v>
      </c>
      <c r="Y1158" s="2">
        <v>39890</v>
      </c>
      <c r="Z1158">
        <v>2.4464999999999999</v>
      </c>
      <c r="AA1158" s="2">
        <v>39892</v>
      </c>
      <c r="AB1158">
        <v>2.4834999999999998</v>
      </c>
      <c r="AC1158" s="2">
        <v>39896</v>
      </c>
      <c r="AD1158">
        <v>2.57</v>
      </c>
      <c r="AE1158" s="2">
        <v>39897</v>
      </c>
      <c r="AF1158">
        <v>2.8585000000000003</v>
      </c>
    </row>
    <row r="1159" spans="5:32" x14ac:dyDescent="0.25">
      <c r="E1159" s="2">
        <v>39848</v>
      </c>
      <c r="F1159">
        <v>-2.25</v>
      </c>
      <c r="G1159" s="2">
        <v>39896</v>
      </c>
      <c r="H1159">
        <v>0.45300000000000001</v>
      </c>
      <c r="I1159" s="2">
        <v>39889</v>
      </c>
      <c r="J1159">
        <v>0.66849999999999998</v>
      </c>
      <c r="K1159" s="2">
        <v>39892</v>
      </c>
      <c r="L1159">
        <v>1.1519999999999999</v>
      </c>
      <c r="M1159" s="2">
        <v>39892</v>
      </c>
      <c r="N1159">
        <v>1.494</v>
      </c>
      <c r="O1159" s="2">
        <v>39896</v>
      </c>
      <c r="P1159">
        <v>1.8955</v>
      </c>
      <c r="Q1159" s="2">
        <v>39895</v>
      </c>
      <c r="R1159">
        <v>2.0295000000000001</v>
      </c>
      <c r="S1159" s="2">
        <v>39892</v>
      </c>
      <c r="T1159">
        <v>2.2050000000000001</v>
      </c>
      <c r="U1159" s="2">
        <v>39891</v>
      </c>
      <c r="V1159">
        <v>2.4455</v>
      </c>
      <c r="W1159" s="2">
        <v>39843</v>
      </c>
      <c r="X1159">
        <v>2.0419999999999998</v>
      </c>
      <c r="Y1159" s="2">
        <v>39891</v>
      </c>
      <c r="Z1159">
        <v>2.4729999999999999</v>
      </c>
      <c r="AA1159" s="2">
        <v>39895</v>
      </c>
      <c r="AB1159">
        <v>2.4830000000000001</v>
      </c>
      <c r="AC1159" s="2">
        <v>39897</v>
      </c>
      <c r="AD1159">
        <v>2.58</v>
      </c>
      <c r="AE1159" s="2">
        <v>39898</v>
      </c>
      <c r="AF1159">
        <v>2.9384999999999999</v>
      </c>
    </row>
    <row r="1160" spans="5:32" x14ac:dyDescent="0.25">
      <c r="E1160" s="2">
        <v>39849</v>
      </c>
      <c r="F1160">
        <v>-2.137</v>
      </c>
      <c r="G1160" s="2">
        <v>39897</v>
      </c>
      <c r="H1160">
        <v>0.39800000000000002</v>
      </c>
      <c r="I1160" s="2">
        <v>39890</v>
      </c>
      <c r="J1160">
        <v>1.01</v>
      </c>
      <c r="K1160" s="2">
        <v>39895</v>
      </c>
      <c r="L1160">
        <v>1.2330000000000001</v>
      </c>
      <c r="M1160" s="2">
        <v>39895</v>
      </c>
      <c r="N1160">
        <v>1.5245</v>
      </c>
      <c r="O1160" s="2">
        <v>39897</v>
      </c>
      <c r="P1160">
        <v>1.9765000000000001</v>
      </c>
      <c r="Q1160" s="2">
        <v>39896</v>
      </c>
      <c r="R1160">
        <v>2.1395</v>
      </c>
      <c r="S1160" s="2">
        <v>39895</v>
      </c>
      <c r="T1160">
        <v>2.2170000000000001</v>
      </c>
      <c r="U1160" s="2">
        <v>39892</v>
      </c>
      <c r="V1160">
        <v>2.3580000000000001</v>
      </c>
      <c r="W1160" s="2">
        <v>39846</v>
      </c>
      <c r="X1160">
        <v>2.0289999999999999</v>
      </c>
      <c r="Y1160" s="2">
        <v>39892</v>
      </c>
      <c r="Z1160">
        <v>2.4595000000000002</v>
      </c>
      <c r="AA1160" s="2">
        <v>39896</v>
      </c>
      <c r="AB1160">
        <v>2.5609999999999999</v>
      </c>
      <c r="AC1160" s="2">
        <v>39898</v>
      </c>
      <c r="AD1160">
        <v>2.68</v>
      </c>
      <c r="AE1160" s="2">
        <v>39899</v>
      </c>
      <c r="AF1160">
        <v>2.61</v>
      </c>
    </row>
    <row r="1161" spans="5:32" x14ac:dyDescent="0.25">
      <c r="E1161" s="2">
        <v>39850</v>
      </c>
      <c r="F1161">
        <v>-2.1179999999999999</v>
      </c>
      <c r="G1161" s="2">
        <v>39898</v>
      </c>
      <c r="H1161">
        <v>0.47199999999999998</v>
      </c>
      <c r="I1161" s="2">
        <v>39891</v>
      </c>
      <c r="J1161">
        <v>0.96099999999999997</v>
      </c>
      <c r="K1161" s="2">
        <v>39896</v>
      </c>
      <c r="L1161">
        <v>1.329</v>
      </c>
      <c r="M1161" s="2">
        <v>39896</v>
      </c>
      <c r="N1161">
        <v>1.653</v>
      </c>
      <c r="O1161" s="2">
        <v>39898</v>
      </c>
      <c r="P1161">
        <v>2.0764999999999998</v>
      </c>
      <c r="Q1161" s="2">
        <v>39897</v>
      </c>
      <c r="R1161">
        <v>2.2069999999999999</v>
      </c>
      <c r="S1161" s="2">
        <v>39896</v>
      </c>
      <c r="T1161">
        <v>2.3165</v>
      </c>
      <c r="U1161" s="2">
        <v>39895</v>
      </c>
      <c r="V1161">
        <v>2.3639999999999999</v>
      </c>
      <c r="W1161" s="2">
        <v>39847</v>
      </c>
      <c r="X1161">
        <v>2.032</v>
      </c>
      <c r="Y1161" s="2">
        <v>39895</v>
      </c>
      <c r="Z1161">
        <v>2.4590000000000001</v>
      </c>
      <c r="AA1161" s="2">
        <v>39897</v>
      </c>
      <c r="AB1161">
        <v>2.63</v>
      </c>
      <c r="AC1161" s="2">
        <v>39899</v>
      </c>
      <c r="AD1161">
        <v>2.58</v>
      </c>
      <c r="AE1161" s="2">
        <v>39902</v>
      </c>
      <c r="AF1161">
        <v>2.6814999999999998</v>
      </c>
    </row>
    <row r="1162" spans="5:32" x14ac:dyDescent="0.25">
      <c r="E1162" s="2">
        <v>39853</v>
      </c>
      <c r="F1162">
        <v>-1.5655000000000001</v>
      </c>
      <c r="G1162" s="2">
        <v>39899</v>
      </c>
      <c r="H1162">
        <v>0.45</v>
      </c>
      <c r="I1162" s="2">
        <v>39892</v>
      </c>
      <c r="J1162">
        <v>0.79400000000000004</v>
      </c>
      <c r="K1162" s="2">
        <v>39897</v>
      </c>
      <c r="L1162">
        <v>1.4205000000000001</v>
      </c>
      <c r="M1162" s="2">
        <v>39897</v>
      </c>
      <c r="N1162">
        <v>1.6975</v>
      </c>
      <c r="O1162" s="2">
        <v>39899</v>
      </c>
      <c r="P1162">
        <v>1.99</v>
      </c>
      <c r="Q1162" s="2">
        <v>39898</v>
      </c>
      <c r="R1162">
        <v>2.2725</v>
      </c>
      <c r="S1162" s="2">
        <v>39897</v>
      </c>
      <c r="T1162">
        <v>2.3810000000000002</v>
      </c>
      <c r="U1162" s="2">
        <v>39896</v>
      </c>
      <c r="V1162">
        <v>2.4529999999999998</v>
      </c>
      <c r="W1162" s="2">
        <v>39848</v>
      </c>
      <c r="X1162">
        <v>2.12</v>
      </c>
      <c r="Y1162" s="2">
        <v>39896</v>
      </c>
      <c r="Z1162">
        <v>2.5369999999999999</v>
      </c>
      <c r="AA1162" s="2">
        <v>39898</v>
      </c>
      <c r="AB1162">
        <v>2.7010000000000001</v>
      </c>
      <c r="AC1162" s="2">
        <v>39902</v>
      </c>
      <c r="AD1162">
        <v>2.6215000000000002</v>
      </c>
      <c r="AE1162" s="2">
        <v>39903</v>
      </c>
      <c r="AF1162">
        <v>2.6720000000000002</v>
      </c>
    </row>
    <row r="1163" spans="5:32" x14ac:dyDescent="0.25">
      <c r="E1163" s="2">
        <v>39854</v>
      </c>
      <c r="F1163">
        <v>-1.625</v>
      </c>
      <c r="G1163" s="2">
        <v>39902</v>
      </c>
      <c r="H1163">
        <v>0.44700000000000001</v>
      </c>
      <c r="I1163" s="2">
        <v>39895</v>
      </c>
      <c r="J1163">
        <v>0.91349999999999998</v>
      </c>
      <c r="K1163" s="2">
        <v>39898</v>
      </c>
      <c r="L1163">
        <v>1.4950000000000001</v>
      </c>
      <c r="M1163" s="2">
        <v>39898</v>
      </c>
      <c r="N1163">
        <v>1.772</v>
      </c>
      <c r="O1163" s="2">
        <v>39902</v>
      </c>
      <c r="P1163">
        <v>1.9455</v>
      </c>
      <c r="Q1163" s="2">
        <v>39899</v>
      </c>
      <c r="R1163">
        <v>2.16</v>
      </c>
      <c r="S1163" s="2">
        <v>39898</v>
      </c>
      <c r="T1163">
        <v>2.4420000000000002</v>
      </c>
      <c r="U1163" s="2">
        <v>39897</v>
      </c>
      <c r="V1163">
        <v>2.504</v>
      </c>
      <c r="W1163" s="2">
        <v>39849</v>
      </c>
      <c r="X1163">
        <v>2.0945</v>
      </c>
      <c r="Y1163" s="2">
        <v>39897</v>
      </c>
      <c r="Z1163">
        <v>2.609</v>
      </c>
      <c r="AA1163" s="2">
        <v>39899</v>
      </c>
      <c r="AB1163">
        <v>2.6175000000000002</v>
      </c>
      <c r="AC1163" s="2">
        <v>39903</v>
      </c>
      <c r="AD1163">
        <v>2.59</v>
      </c>
      <c r="AE1163" s="2">
        <v>39904</v>
      </c>
      <c r="AF1163">
        <v>2.56</v>
      </c>
    </row>
    <row r="1164" spans="5:32" x14ac:dyDescent="0.25">
      <c r="E1164" s="2">
        <v>39855</v>
      </c>
      <c r="F1164">
        <v>-1.7315</v>
      </c>
      <c r="G1164" s="2">
        <v>39903</v>
      </c>
      <c r="H1164">
        <v>0.41699999999999998</v>
      </c>
      <c r="I1164" s="2">
        <v>39896</v>
      </c>
      <c r="J1164">
        <v>0.97550000000000003</v>
      </c>
      <c r="K1164" s="2">
        <v>39899</v>
      </c>
      <c r="L1164">
        <v>1.5065</v>
      </c>
      <c r="M1164" s="2">
        <v>39899</v>
      </c>
      <c r="N1164">
        <v>1.8105</v>
      </c>
      <c r="O1164" s="2">
        <v>39903</v>
      </c>
      <c r="P1164">
        <v>1.9609999999999999</v>
      </c>
      <c r="Q1164" s="2">
        <v>39902</v>
      </c>
      <c r="R1164">
        <v>2.1339999999999999</v>
      </c>
      <c r="S1164" s="2">
        <v>39899</v>
      </c>
      <c r="T1164">
        <v>2.3025000000000002</v>
      </c>
      <c r="U1164" s="2">
        <v>39898</v>
      </c>
      <c r="V1164">
        <v>2.5609999999999999</v>
      </c>
      <c r="W1164" s="2">
        <v>39850</v>
      </c>
      <c r="X1164">
        <v>2.2021999999999999</v>
      </c>
      <c r="Y1164" s="2">
        <v>39898</v>
      </c>
      <c r="Z1164">
        <v>2.6890000000000001</v>
      </c>
      <c r="AA1164" s="2">
        <v>39902</v>
      </c>
      <c r="AB1164">
        <v>2.589</v>
      </c>
      <c r="AC1164" s="2">
        <v>39904</v>
      </c>
      <c r="AD1164">
        <v>2.5</v>
      </c>
      <c r="AE1164" s="2">
        <v>39905</v>
      </c>
      <c r="AF1164">
        <v>2.4900000000000002</v>
      </c>
    </row>
    <row r="1165" spans="5:32" x14ac:dyDescent="0.25">
      <c r="E1165" s="2">
        <v>39856</v>
      </c>
      <c r="F1165">
        <v>-1.7974999999999999</v>
      </c>
      <c r="G1165" s="2">
        <v>39904</v>
      </c>
      <c r="H1165">
        <v>0.44</v>
      </c>
      <c r="I1165" s="2">
        <v>39897</v>
      </c>
      <c r="J1165">
        <v>0.95450000000000002</v>
      </c>
      <c r="K1165" s="2">
        <v>39902</v>
      </c>
      <c r="L1165">
        <v>1.4060000000000001</v>
      </c>
      <c r="M1165" s="2">
        <v>39902</v>
      </c>
      <c r="N1165">
        <v>1.6475</v>
      </c>
      <c r="O1165" s="2">
        <v>39904</v>
      </c>
      <c r="P1165">
        <v>1.87</v>
      </c>
      <c r="Q1165" s="2">
        <v>39903</v>
      </c>
      <c r="R1165">
        <v>2.157</v>
      </c>
      <c r="S1165" s="2">
        <v>39902</v>
      </c>
      <c r="T1165">
        <v>2.298</v>
      </c>
      <c r="U1165" s="2">
        <v>39899</v>
      </c>
      <c r="V1165">
        <v>2.4300000000000002</v>
      </c>
      <c r="W1165" s="2">
        <v>39853</v>
      </c>
      <c r="X1165">
        <v>2.3532999999999999</v>
      </c>
      <c r="Y1165" s="2">
        <v>39899</v>
      </c>
      <c r="Z1165">
        <v>2.57</v>
      </c>
      <c r="AA1165" s="2">
        <v>39903</v>
      </c>
      <c r="AB1165">
        <v>2.56</v>
      </c>
      <c r="AC1165" s="2">
        <v>39905</v>
      </c>
      <c r="AD1165">
        <v>2.5285000000000002</v>
      </c>
      <c r="AE1165" s="2">
        <v>39906</v>
      </c>
      <c r="AF1165">
        <v>2.64</v>
      </c>
    </row>
    <row r="1166" spans="5:32" x14ac:dyDescent="0.25">
      <c r="E1166" s="2">
        <v>39857</v>
      </c>
      <c r="F1166">
        <v>-2.101</v>
      </c>
      <c r="G1166" s="2">
        <v>39905</v>
      </c>
      <c r="H1166">
        <v>0.50949999999999995</v>
      </c>
      <c r="I1166" s="2">
        <v>39898</v>
      </c>
      <c r="J1166">
        <v>1.0780000000000001</v>
      </c>
      <c r="K1166" s="2">
        <v>39903</v>
      </c>
      <c r="L1166">
        <v>1.415</v>
      </c>
      <c r="M1166" s="2">
        <v>39903</v>
      </c>
      <c r="N1166">
        <v>1.6800000000000002</v>
      </c>
      <c r="O1166" s="2">
        <v>39905</v>
      </c>
      <c r="P1166">
        <v>1.9245000000000001</v>
      </c>
      <c r="Q1166" s="2">
        <v>39904</v>
      </c>
      <c r="R1166">
        <v>2.09</v>
      </c>
      <c r="S1166" s="2">
        <v>39903</v>
      </c>
      <c r="T1166">
        <v>2.4910000000000001</v>
      </c>
      <c r="U1166" s="2">
        <v>39902</v>
      </c>
      <c r="V1166">
        <v>2.4089999999999998</v>
      </c>
      <c r="W1166" s="2">
        <v>39854</v>
      </c>
      <c r="X1166">
        <v>2.2359999999999998</v>
      </c>
      <c r="Y1166" s="2">
        <v>39902</v>
      </c>
      <c r="Z1166">
        <v>2.5489999999999999</v>
      </c>
      <c r="AA1166" s="2">
        <v>39904</v>
      </c>
      <c r="AB1166">
        <v>2.44</v>
      </c>
      <c r="AC1166" s="2">
        <v>39906</v>
      </c>
      <c r="AD1166">
        <v>2.56</v>
      </c>
      <c r="AE1166" s="2">
        <v>39909</v>
      </c>
      <c r="AF1166">
        <v>2.5300000000000002</v>
      </c>
    </row>
    <row r="1167" spans="5:32" x14ac:dyDescent="0.25">
      <c r="E1167" s="2">
        <v>39860</v>
      </c>
      <c r="F1167">
        <v>-1.6785000000000001</v>
      </c>
      <c r="G1167" s="2">
        <v>39906</v>
      </c>
      <c r="H1167">
        <v>0.39100000000000001</v>
      </c>
      <c r="I1167" s="2">
        <v>39899</v>
      </c>
      <c r="J1167">
        <v>1.02</v>
      </c>
      <c r="K1167" s="2">
        <v>39904</v>
      </c>
      <c r="L1167">
        <v>1.34</v>
      </c>
      <c r="M1167" s="2">
        <v>39904</v>
      </c>
      <c r="N1167">
        <v>1.75</v>
      </c>
      <c r="O1167" s="2">
        <v>39906</v>
      </c>
      <c r="P1167">
        <v>1.927</v>
      </c>
      <c r="Q1167" s="2">
        <v>39905</v>
      </c>
      <c r="R1167">
        <v>2.1179999999999999</v>
      </c>
      <c r="S1167" s="2">
        <v>39904</v>
      </c>
      <c r="T1167">
        <v>2.23</v>
      </c>
      <c r="U1167" s="2">
        <v>39903</v>
      </c>
      <c r="V1167">
        <v>2.375</v>
      </c>
      <c r="W1167" s="2">
        <v>39855</v>
      </c>
      <c r="X1167">
        <v>2.1701999999999999</v>
      </c>
      <c r="Y1167" s="2">
        <v>39903</v>
      </c>
      <c r="Z1167">
        <v>2.6</v>
      </c>
      <c r="AA1167" s="2">
        <v>39905</v>
      </c>
      <c r="AB1167">
        <v>2.5289999999999999</v>
      </c>
      <c r="AC1167" s="2">
        <v>39909</v>
      </c>
      <c r="AD1167">
        <v>2.4699999999999998</v>
      </c>
      <c r="AE1167" s="2">
        <v>39910</v>
      </c>
      <c r="AF1167">
        <v>2.5274999999999999</v>
      </c>
    </row>
    <row r="1168" spans="5:32" x14ac:dyDescent="0.25">
      <c r="E1168" s="2">
        <v>39861</v>
      </c>
      <c r="F1168">
        <v>-1.7515000000000001</v>
      </c>
      <c r="G1168" s="2">
        <v>39909</v>
      </c>
      <c r="H1168">
        <v>0.52100000000000002</v>
      </c>
      <c r="I1168" s="2">
        <v>39902</v>
      </c>
      <c r="J1168">
        <v>1.0209999999999999</v>
      </c>
      <c r="K1168" s="2">
        <v>39905</v>
      </c>
      <c r="L1168">
        <v>1.4424999999999999</v>
      </c>
      <c r="M1168" s="2">
        <v>39905</v>
      </c>
      <c r="N1168">
        <v>1.6895</v>
      </c>
      <c r="O1168" s="2">
        <v>39909</v>
      </c>
      <c r="P1168">
        <v>2.0015000000000001</v>
      </c>
      <c r="Q1168" s="2">
        <v>39906</v>
      </c>
      <c r="R1168">
        <v>2.1179999999999999</v>
      </c>
      <c r="S1168" s="2">
        <v>39905</v>
      </c>
      <c r="T1168">
        <v>2.2469999999999999</v>
      </c>
      <c r="U1168" s="2">
        <v>39904</v>
      </c>
      <c r="V1168">
        <v>2.34</v>
      </c>
      <c r="W1168" s="2">
        <v>39856</v>
      </c>
      <c r="X1168">
        <v>2.1225999999999998</v>
      </c>
      <c r="Y1168" s="2">
        <v>39904</v>
      </c>
      <c r="Z1168">
        <v>2.4500000000000002</v>
      </c>
      <c r="AA1168" s="2">
        <v>39906</v>
      </c>
      <c r="AB1168">
        <v>2.5960000000000001</v>
      </c>
      <c r="AC1168" s="2">
        <v>39910</v>
      </c>
      <c r="AD1168">
        <v>2.4449999999999998</v>
      </c>
      <c r="AE1168" s="2">
        <v>39911</v>
      </c>
      <c r="AF1168">
        <v>2.5579999999999998</v>
      </c>
    </row>
    <row r="1169" spans="5:32" x14ac:dyDescent="0.25">
      <c r="E1169" s="2">
        <v>39862</v>
      </c>
      <c r="F1169">
        <v>-1.6905000000000001</v>
      </c>
      <c r="G1169" s="2">
        <v>39910</v>
      </c>
      <c r="H1169">
        <v>0.40699999999999997</v>
      </c>
      <c r="I1169" s="2">
        <v>39903</v>
      </c>
      <c r="J1169">
        <v>0.98499999999999999</v>
      </c>
      <c r="K1169" s="2">
        <v>39906</v>
      </c>
      <c r="L1169">
        <v>1.389</v>
      </c>
      <c r="M1169" s="2">
        <v>39906</v>
      </c>
      <c r="N1169">
        <v>1.665</v>
      </c>
      <c r="O1169" s="2">
        <v>39910</v>
      </c>
      <c r="P1169">
        <v>1.9455</v>
      </c>
      <c r="Q1169" s="2">
        <v>39909</v>
      </c>
      <c r="R1169">
        <v>2.1819999999999999</v>
      </c>
      <c r="S1169" s="2">
        <v>39906</v>
      </c>
      <c r="T1169">
        <v>2.4460000000000002</v>
      </c>
      <c r="U1169" s="2">
        <v>39905</v>
      </c>
      <c r="V1169">
        <v>2.3650000000000002</v>
      </c>
      <c r="W1169" s="2">
        <v>39857</v>
      </c>
      <c r="X1169">
        <v>2.2850000000000001</v>
      </c>
      <c r="Y1169" s="2">
        <v>39905</v>
      </c>
      <c r="Z1169">
        <v>2.508</v>
      </c>
      <c r="AA1169" s="2">
        <v>39909</v>
      </c>
      <c r="AB1169">
        <v>2.5649999999999999</v>
      </c>
      <c r="AC1169" s="2">
        <v>39911</v>
      </c>
      <c r="AD1169">
        <v>2.4874999999999998</v>
      </c>
      <c r="AE1169" s="2">
        <v>39912</v>
      </c>
      <c r="AF1169">
        <v>2.6440000000000001</v>
      </c>
    </row>
    <row r="1170" spans="5:32" x14ac:dyDescent="0.25">
      <c r="E1170" s="2">
        <v>39863</v>
      </c>
      <c r="F1170">
        <v>-1.5914999999999999</v>
      </c>
      <c r="G1170" s="2">
        <v>39911</v>
      </c>
      <c r="H1170">
        <v>0.36599999999999999</v>
      </c>
      <c r="I1170" s="2">
        <v>39904</v>
      </c>
      <c r="J1170">
        <v>0.88700000000000001</v>
      </c>
      <c r="K1170" s="2">
        <v>39909</v>
      </c>
      <c r="L1170">
        <v>1.5030000000000001</v>
      </c>
      <c r="M1170" s="2">
        <v>39909</v>
      </c>
      <c r="N1170">
        <v>1.7010000000000001</v>
      </c>
      <c r="O1170" s="2">
        <v>39911</v>
      </c>
      <c r="P1170">
        <v>1.929</v>
      </c>
      <c r="Q1170" s="2">
        <v>39910</v>
      </c>
      <c r="R1170">
        <v>2.105</v>
      </c>
      <c r="S1170" s="2">
        <v>39909</v>
      </c>
      <c r="T1170">
        <v>2.3079999999999998</v>
      </c>
      <c r="U1170" s="2">
        <v>39906</v>
      </c>
      <c r="V1170">
        <v>2.323</v>
      </c>
      <c r="W1170" s="2">
        <v>39860</v>
      </c>
      <c r="X1170">
        <v>2.2650000000000001</v>
      </c>
      <c r="Y1170" s="2">
        <v>39906</v>
      </c>
      <c r="Z1170">
        <v>2.5470000000000002</v>
      </c>
      <c r="AA1170" s="2">
        <v>39910</v>
      </c>
      <c r="AB1170">
        <v>2.4369999999999998</v>
      </c>
      <c r="AC1170" s="2">
        <v>39912</v>
      </c>
      <c r="AD1170">
        <v>2.4750000000000001</v>
      </c>
      <c r="AE1170" s="2">
        <v>39913</v>
      </c>
      <c r="AF1170">
        <v>2.6440000000000001</v>
      </c>
    </row>
    <row r="1171" spans="5:32" x14ac:dyDescent="0.25">
      <c r="E1171" s="2">
        <v>39864</v>
      </c>
      <c r="F1171">
        <v>-1.5905</v>
      </c>
      <c r="G1171" s="2">
        <v>39912</v>
      </c>
      <c r="H1171">
        <v>0.45550000000000002</v>
      </c>
      <c r="I1171" s="2">
        <v>39905</v>
      </c>
      <c r="J1171">
        <v>0.97699999999999998</v>
      </c>
      <c r="K1171" s="2">
        <v>39910</v>
      </c>
      <c r="L1171">
        <v>1.4195</v>
      </c>
      <c r="M1171" s="2">
        <v>39910</v>
      </c>
      <c r="N1171">
        <v>1.7069999999999999</v>
      </c>
      <c r="O1171" s="2">
        <v>39912</v>
      </c>
      <c r="P1171">
        <v>1.9359999999999999</v>
      </c>
      <c r="Q1171" s="2">
        <v>39911</v>
      </c>
      <c r="R1171">
        <v>2.093</v>
      </c>
      <c r="S1171" s="2">
        <v>39910</v>
      </c>
      <c r="T1171">
        <v>2.2294999999999998</v>
      </c>
      <c r="U1171" s="2">
        <v>39909</v>
      </c>
      <c r="V1171">
        <v>2.4340000000000002</v>
      </c>
      <c r="W1171" s="2">
        <v>39861</v>
      </c>
      <c r="X1171">
        <v>2.1093999999999999</v>
      </c>
      <c r="Y1171" s="2">
        <v>39909</v>
      </c>
      <c r="Z1171">
        <v>2.5709999999999997</v>
      </c>
      <c r="AA1171" s="2">
        <v>39911</v>
      </c>
      <c r="AB1171">
        <v>2.4500000000000002</v>
      </c>
      <c r="AC1171" s="2">
        <v>39917</v>
      </c>
      <c r="AD1171">
        <v>2.4489999999999998</v>
      </c>
      <c r="AE1171" s="2">
        <v>39917</v>
      </c>
      <c r="AF1171">
        <v>2.5009999999999999</v>
      </c>
    </row>
    <row r="1172" spans="5:32" x14ac:dyDescent="0.25">
      <c r="E1172" s="2">
        <v>39867</v>
      </c>
      <c r="F1172">
        <v>-1.6185</v>
      </c>
      <c r="G1172" s="2">
        <v>39913</v>
      </c>
      <c r="H1172">
        <v>0.45550000000000002</v>
      </c>
      <c r="I1172" s="2">
        <v>39906</v>
      </c>
      <c r="J1172">
        <v>0.99</v>
      </c>
      <c r="K1172" s="2">
        <v>39911</v>
      </c>
      <c r="L1172">
        <v>1.468</v>
      </c>
      <c r="M1172" s="2">
        <v>39911</v>
      </c>
      <c r="N1172">
        <v>1.6855</v>
      </c>
      <c r="O1172" s="2">
        <v>39913</v>
      </c>
      <c r="P1172">
        <v>1.9359999999999999</v>
      </c>
      <c r="Q1172" s="2">
        <v>39912</v>
      </c>
      <c r="R1172">
        <v>2.1070000000000002</v>
      </c>
      <c r="S1172" s="2">
        <v>39911</v>
      </c>
      <c r="T1172">
        <v>2.2210000000000001</v>
      </c>
      <c r="U1172" s="2">
        <v>39910</v>
      </c>
      <c r="V1172">
        <v>2.3224999999999998</v>
      </c>
      <c r="W1172" s="2">
        <v>39862</v>
      </c>
      <c r="X1172">
        <v>2.11</v>
      </c>
      <c r="Y1172" s="2">
        <v>39910</v>
      </c>
      <c r="Z1172">
        <v>2.448</v>
      </c>
      <c r="AA1172" s="2">
        <v>39912</v>
      </c>
      <c r="AB1172">
        <v>2.492</v>
      </c>
      <c r="AC1172" s="2">
        <v>39918</v>
      </c>
      <c r="AD1172">
        <v>2.4289999999999998</v>
      </c>
      <c r="AE1172" s="2">
        <v>39918</v>
      </c>
      <c r="AF1172">
        <v>2.4535</v>
      </c>
    </row>
    <row r="1173" spans="5:32" x14ac:dyDescent="0.25">
      <c r="E1173" s="2">
        <v>39868</v>
      </c>
      <c r="F1173">
        <v>-2.12</v>
      </c>
      <c r="G1173" s="2">
        <v>39917</v>
      </c>
      <c r="H1173">
        <v>0.30299999999999999</v>
      </c>
      <c r="I1173" s="2">
        <v>39909</v>
      </c>
      <c r="J1173">
        <v>1.036</v>
      </c>
      <c r="K1173" s="2">
        <v>39912</v>
      </c>
      <c r="L1173">
        <v>1.4275</v>
      </c>
      <c r="M1173" s="2">
        <v>39912</v>
      </c>
      <c r="N1173">
        <v>1.7255</v>
      </c>
      <c r="O1173" s="2">
        <v>39917</v>
      </c>
      <c r="P1173">
        <v>1.865</v>
      </c>
      <c r="Q1173" s="2">
        <v>39913</v>
      </c>
      <c r="R1173">
        <v>2.1070000000000002</v>
      </c>
      <c r="S1173" s="2">
        <v>39912</v>
      </c>
      <c r="T1173">
        <v>2.2330000000000001</v>
      </c>
      <c r="U1173" s="2">
        <v>39911</v>
      </c>
      <c r="V1173">
        <v>2.3085</v>
      </c>
      <c r="W1173" s="2">
        <v>39863</v>
      </c>
      <c r="X1173">
        <v>2.1581000000000001</v>
      </c>
      <c r="Y1173" s="2">
        <v>39911</v>
      </c>
      <c r="Z1173">
        <v>2.4335</v>
      </c>
      <c r="AA1173" s="2">
        <v>39913</v>
      </c>
      <c r="AB1173">
        <v>2.492</v>
      </c>
      <c r="AC1173" s="2">
        <v>39919</v>
      </c>
      <c r="AD1173">
        <v>2.33</v>
      </c>
      <c r="AE1173" s="2">
        <v>39919</v>
      </c>
      <c r="AF1173">
        <v>2.35</v>
      </c>
    </row>
    <row r="1174" spans="5:32" x14ac:dyDescent="0.25">
      <c r="E1174" s="2">
        <v>39869</v>
      </c>
      <c r="F1174">
        <v>-1.927</v>
      </c>
      <c r="G1174" s="2">
        <v>39918</v>
      </c>
      <c r="H1174">
        <v>0.34799999999999998</v>
      </c>
      <c r="I1174" s="2">
        <v>39910</v>
      </c>
      <c r="J1174">
        <v>0.96299999999999997</v>
      </c>
      <c r="K1174" s="2">
        <v>39913</v>
      </c>
      <c r="L1174">
        <v>1.4275</v>
      </c>
      <c r="M1174" s="2">
        <v>39913</v>
      </c>
      <c r="N1174">
        <v>1.7475000000000001</v>
      </c>
      <c r="O1174" s="2">
        <v>39918</v>
      </c>
      <c r="P1174">
        <v>1.9085000000000001</v>
      </c>
      <c r="Q1174" s="2">
        <v>39917</v>
      </c>
      <c r="R1174">
        <v>2.0569999999999999</v>
      </c>
      <c r="S1174" s="2">
        <v>39913</v>
      </c>
      <c r="T1174">
        <v>2.2330000000000001</v>
      </c>
      <c r="U1174" s="2">
        <v>39912</v>
      </c>
      <c r="V1174">
        <v>2.298</v>
      </c>
      <c r="W1174" s="2">
        <v>39864</v>
      </c>
      <c r="X1174">
        <v>2.1526000000000001</v>
      </c>
      <c r="Y1174" s="2">
        <v>39912</v>
      </c>
      <c r="Z1174">
        <v>2.4430000000000001</v>
      </c>
      <c r="AA1174" s="2">
        <v>39917</v>
      </c>
      <c r="AB1174">
        <v>2.5070000000000001</v>
      </c>
      <c r="AC1174" s="2">
        <v>39920</v>
      </c>
      <c r="AD1174">
        <v>2.31</v>
      </c>
      <c r="AE1174" s="2">
        <v>39920</v>
      </c>
      <c r="AF1174">
        <v>2.31</v>
      </c>
    </row>
    <row r="1175" spans="5:32" x14ac:dyDescent="0.25">
      <c r="E1175" s="2">
        <v>39870</v>
      </c>
      <c r="F1175">
        <v>-1.5125</v>
      </c>
      <c r="G1175" s="2">
        <v>39919</v>
      </c>
      <c r="H1175">
        <v>0.30549999999999999</v>
      </c>
      <c r="I1175" s="2">
        <v>39911</v>
      </c>
      <c r="J1175">
        <v>0.92900000000000005</v>
      </c>
      <c r="K1175" s="2">
        <v>39917</v>
      </c>
      <c r="L1175">
        <v>1.3460000000000001</v>
      </c>
      <c r="M1175" s="2">
        <v>39916</v>
      </c>
      <c r="N1175">
        <v>1.8199999999999998</v>
      </c>
      <c r="O1175" s="2">
        <v>39919</v>
      </c>
      <c r="P1175">
        <v>1.8545</v>
      </c>
      <c r="Q1175" s="2">
        <v>39918</v>
      </c>
      <c r="R1175">
        <v>2.0979999999999999</v>
      </c>
      <c r="S1175" s="2">
        <v>39917</v>
      </c>
      <c r="T1175">
        <v>2.1949999999999998</v>
      </c>
      <c r="U1175" s="2">
        <v>39913</v>
      </c>
      <c r="V1175">
        <v>2.298</v>
      </c>
      <c r="W1175" s="2">
        <v>39867</v>
      </c>
      <c r="X1175">
        <v>2.0893000000000002</v>
      </c>
      <c r="Y1175" s="2">
        <v>39913</v>
      </c>
      <c r="Z1175">
        <v>2.4430000000000001</v>
      </c>
      <c r="AA1175" s="2">
        <v>39918</v>
      </c>
      <c r="AB1175">
        <v>2.4135</v>
      </c>
      <c r="AC1175" s="2">
        <v>39923</v>
      </c>
      <c r="AD1175">
        <v>2.2395</v>
      </c>
      <c r="AE1175" s="2">
        <v>39923</v>
      </c>
      <c r="AF1175">
        <v>2.3210000000000002</v>
      </c>
    </row>
    <row r="1176" spans="5:32" x14ac:dyDescent="0.25">
      <c r="E1176" s="2">
        <v>39871</v>
      </c>
      <c r="F1176">
        <v>-1.33</v>
      </c>
      <c r="G1176" s="2">
        <v>39920</v>
      </c>
      <c r="H1176">
        <v>0.32600000000000001</v>
      </c>
      <c r="I1176" s="2">
        <v>39912</v>
      </c>
      <c r="J1176">
        <v>0.98199999999999998</v>
      </c>
      <c r="K1176" s="2">
        <v>39918</v>
      </c>
      <c r="L1176">
        <v>1.361</v>
      </c>
      <c r="M1176" s="2">
        <v>39917</v>
      </c>
      <c r="N1176">
        <v>1.633</v>
      </c>
      <c r="O1176" s="2">
        <v>39920</v>
      </c>
      <c r="P1176">
        <v>1.845</v>
      </c>
      <c r="Q1176" s="2">
        <v>39919</v>
      </c>
      <c r="R1176">
        <v>2.0019999999999998</v>
      </c>
      <c r="S1176" s="2">
        <v>39918</v>
      </c>
      <c r="T1176">
        <v>2.2334999999999998</v>
      </c>
      <c r="U1176" s="2">
        <v>39917</v>
      </c>
      <c r="V1176">
        <v>2.2824999999999998</v>
      </c>
      <c r="W1176" s="2">
        <v>39868</v>
      </c>
      <c r="X1176">
        <v>2.0889000000000002</v>
      </c>
      <c r="Y1176" s="2">
        <v>39917</v>
      </c>
      <c r="Z1176">
        <v>2.468</v>
      </c>
      <c r="AA1176" s="2">
        <v>39919</v>
      </c>
      <c r="AB1176">
        <v>2.25</v>
      </c>
      <c r="AC1176" s="2">
        <v>39924</v>
      </c>
      <c r="AD1176">
        <v>2.2015000000000002</v>
      </c>
      <c r="AE1176" s="2">
        <v>39924</v>
      </c>
      <c r="AF1176">
        <v>2.2854999999999999</v>
      </c>
    </row>
    <row r="1177" spans="5:32" x14ac:dyDescent="0.25">
      <c r="E1177" s="2">
        <v>39874</v>
      </c>
      <c r="F1177">
        <v>-1.2735000000000001</v>
      </c>
      <c r="G1177" s="2">
        <v>39923</v>
      </c>
      <c r="H1177">
        <v>0.11899999999999999</v>
      </c>
      <c r="I1177" s="2">
        <v>39913</v>
      </c>
      <c r="J1177">
        <v>1.1299999999999999</v>
      </c>
      <c r="K1177" s="2">
        <v>39919</v>
      </c>
      <c r="L1177">
        <v>1.3155000000000001</v>
      </c>
      <c r="M1177" s="2">
        <v>39918</v>
      </c>
      <c r="N1177">
        <v>1.6779999999999999</v>
      </c>
      <c r="O1177" s="2">
        <v>39923</v>
      </c>
      <c r="P1177">
        <v>1.639</v>
      </c>
      <c r="Q1177" s="2">
        <v>39920</v>
      </c>
      <c r="R1177">
        <v>2.0230000000000001</v>
      </c>
      <c r="S1177" s="2">
        <v>39919</v>
      </c>
      <c r="T1177">
        <v>2.125</v>
      </c>
      <c r="U1177" s="2">
        <v>39918</v>
      </c>
      <c r="V1177">
        <v>2.319</v>
      </c>
      <c r="W1177" s="2">
        <v>39869</v>
      </c>
      <c r="X1177">
        <v>2.0865</v>
      </c>
      <c r="Y1177" s="2">
        <v>39918</v>
      </c>
      <c r="Z1177">
        <v>2.3919999999999999</v>
      </c>
      <c r="AA1177" s="2">
        <v>39920</v>
      </c>
      <c r="AB1177">
        <v>2.25</v>
      </c>
      <c r="AC1177" s="2">
        <v>39925</v>
      </c>
      <c r="AD1177">
        <v>2.2080000000000002</v>
      </c>
      <c r="AE1177" s="2">
        <v>39925</v>
      </c>
      <c r="AF1177">
        <v>2.2734999999999999</v>
      </c>
    </row>
    <row r="1178" spans="5:32" x14ac:dyDescent="0.25">
      <c r="E1178" s="2">
        <v>39875</v>
      </c>
      <c r="F1178">
        <v>-1.5085</v>
      </c>
      <c r="G1178" s="2">
        <v>39924</v>
      </c>
      <c r="H1178">
        <v>0.25800000000000001</v>
      </c>
      <c r="I1178" s="2">
        <v>39916</v>
      </c>
      <c r="J1178">
        <v>1.1299999999999999</v>
      </c>
      <c r="K1178" s="2">
        <v>39920</v>
      </c>
      <c r="L1178">
        <v>1.33</v>
      </c>
      <c r="M1178" s="2">
        <v>39919</v>
      </c>
      <c r="N1178">
        <v>1.615</v>
      </c>
      <c r="O1178" s="2">
        <v>39924</v>
      </c>
      <c r="P1178">
        <v>1.7035</v>
      </c>
      <c r="Q1178" s="2">
        <v>39923</v>
      </c>
      <c r="R1178">
        <v>1.8574999999999999</v>
      </c>
      <c r="S1178" s="2">
        <v>39920</v>
      </c>
      <c r="T1178">
        <v>2.117</v>
      </c>
      <c r="U1178" s="2">
        <v>39919</v>
      </c>
      <c r="V1178">
        <v>2.1595</v>
      </c>
      <c r="W1178" s="2">
        <v>39870</v>
      </c>
      <c r="X1178">
        <v>2.1059000000000001</v>
      </c>
      <c r="Y1178" s="2">
        <v>39919</v>
      </c>
      <c r="Z1178">
        <v>2.25</v>
      </c>
      <c r="AA1178" s="2">
        <v>39923</v>
      </c>
      <c r="AB1178">
        <v>2.1475</v>
      </c>
      <c r="AC1178" s="2">
        <v>39926</v>
      </c>
      <c r="AD1178">
        <v>2.2930000000000001</v>
      </c>
      <c r="AE1178" s="2">
        <v>39926</v>
      </c>
      <c r="AF1178">
        <v>2.3540000000000001</v>
      </c>
    </row>
    <row r="1179" spans="5:32" x14ac:dyDescent="0.25">
      <c r="E1179" s="2">
        <v>39876</v>
      </c>
      <c r="F1179">
        <v>-1.41</v>
      </c>
      <c r="G1179" s="2">
        <v>39925</v>
      </c>
      <c r="H1179">
        <v>0.28000000000000003</v>
      </c>
      <c r="I1179" s="2">
        <v>39917</v>
      </c>
      <c r="J1179">
        <v>0.9</v>
      </c>
      <c r="K1179" s="2">
        <v>39923</v>
      </c>
      <c r="L1179">
        <v>1.1519999999999999</v>
      </c>
      <c r="M1179" s="2">
        <v>39920</v>
      </c>
      <c r="N1179">
        <v>1.6564999999999999</v>
      </c>
      <c r="O1179" s="2">
        <v>39925</v>
      </c>
      <c r="P1179">
        <v>1.73</v>
      </c>
      <c r="Q1179" s="2">
        <v>39924</v>
      </c>
      <c r="R1179">
        <v>1.8475000000000001</v>
      </c>
      <c r="S1179" s="2">
        <v>39923</v>
      </c>
      <c r="T1179">
        <v>1.9725000000000001</v>
      </c>
      <c r="U1179" s="2">
        <v>39920</v>
      </c>
      <c r="V1179">
        <v>2.181</v>
      </c>
      <c r="W1179" s="2">
        <v>39871</v>
      </c>
      <c r="X1179">
        <v>2.1063000000000001</v>
      </c>
      <c r="Y1179" s="2">
        <v>39920</v>
      </c>
      <c r="Z1179">
        <v>2.23</v>
      </c>
      <c r="AA1179" s="2">
        <v>39924</v>
      </c>
      <c r="AB1179">
        <v>2.1475</v>
      </c>
      <c r="AC1179" s="2">
        <v>39927</v>
      </c>
      <c r="AD1179">
        <v>2.2904999999999998</v>
      </c>
      <c r="AE1179" s="2">
        <v>39927</v>
      </c>
      <c r="AF1179">
        <v>2.4020000000000001</v>
      </c>
    </row>
    <row r="1180" spans="5:32" x14ac:dyDescent="0.25">
      <c r="E1180" s="2">
        <v>39877</v>
      </c>
      <c r="F1180">
        <v>-1.41</v>
      </c>
      <c r="G1180" s="2">
        <v>39926</v>
      </c>
      <c r="H1180">
        <v>0.28349999999999997</v>
      </c>
      <c r="I1180" s="2">
        <v>39918</v>
      </c>
      <c r="J1180">
        <v>0.89449999999999996</v>
      </c>
      <c r="K1180" s="2">
        <v>39924</v>
      </c>
      <c r="L1180">
        <v>1.1779999999999999</v>
      </c>
      <c r="M1180" s="2">
        <v>39923</v>
      </c>
      <c r="N1180">
        <v>1.4515</v>
      </c>
      <c r="O1180" s="2">
        <v>39926</v>
      </c>
      <c r="P1180">
        <v>1.85</v>
      </c>
      <c r="Q1180" s="2">
        <v>39925</v>
      </c>
      <c r="R1180">
        <v>1.879</v>
      </c>
      <c r="S1180" s="2">
        <v>39924</v>
      </c>
      <c r="T1180">
        <v>1.9079999999999999</v>
      </c>
      <c r="U1180" s="2">
        <v>39923</v>
      </c>
      <c r="V1180">
        <v>2.0270000000000001</v>
      </c>
      <c r="W1180" s="2">
        <v>39874</v>
      </c>
      <c r="X1180">
        <v>2.0613999999999999</v>
      </c>
      <c r="Y1180" s="2">
        <v>39923</v>
      </c>
      <c r="Z1180">
        <v>2.1375000000000002</v>
      </c>
      <c r="AA1180" s="2">
        <v>39925</v>
      </c>
      <c r="AB1180">
        <v>2.1739999999999999</v>
      </c>
      <c r="AC1180" s="2">
        <v>39930</v>
      </c>
      <c r="AD1180">
        <v>2.2999999999999998</v>
      </c>
      <c r="AE1180" s="2">
        <v>39930</v>
      </c>
      <c r="AF1180">
        <v>2.3140000000000001</v>
      </c>
    </row>
    <row r="1181" spans="5:32" x14ac:dyDescent="0.25">
      <c r="E1181" s="2">
        <v>39878</v>
      </c>
      <c r="F1181">
        <v>-1.5725</v>
      </c>
      <c r="G1181" s="2">
        <v>39927</v>
      </c>
      <c r="H1181">
        <v>0.27700000000000002</v>
      </c>
      <c r="I1181" s="2">
        <v>39919</v>
      </c>
      <c r="J1181">
        <v>0.84599999999999997</v>
      </c>
      <c r="K1181" s="2">
        <v>39925</v>
      </c>
      <c r="L1181">
        <v>1.2</v>
      </c>
      <c r="M1181" s="2">
        <v>39924</v>
      </c>
      <c r="N1181">
        <v>1.4775</v>
      </c>
      <c r="O1181" s="2">
        <v>39927</v>
      </c>
      <c r="P1181">
        <v>1.7665</v>
      </c>
      <c r="Q1181" s="2">
        <v>39926</v>
      </c>
      <c r="R1181">
        <v>1.9630000000000001</v>
      </c>
      <c r="S1181" s="2">
        <v>39925</v>
      </c>
      <c r="T1181">
        <v>1.9445000000000001</v>
      </c>
      <c r="U1181" s="2">
        <v>39924</v>
      </c>
      <c r="V1181">
        <v>1.988</v>
      </c>
      <c r="W1181" s="2">
        <v>39875</v>
      </c>
      <c r="X1181">
        <v>2.0646</v>
      </c>
      <c r="Y1181" s="2">
        <v>39924</v>
      </c>
      <c r="Z1181">
        <v>2.0960000000000001</v>
      </c>
      <c r="AA1181" s="2">
        <v>39926</v>
      </c>
      <c r="AB1181">
        <v>2.2450000000000001</v>
      </c>
      <c r="AC1181" s="2">
        <v>39931</v>
      </c>
      <c r="AD1181">
        <v>2.3170000000000002</v>
      </c>
      <c r="AE1181" s="2">
        <v>39931</v>
      </c>
      <c r="AF1181">
        <v>2.351</v>
      </c>
    </row>
    <row r="1182" spans="5:32" x14ac:dyDescent="0.25">
      <c r="E1182" s="2">
        <v>39881</v>
      </c>
      <c r="F1182">
        <v>-1.964</v>
      </c>
      <c r="G1182" s="2">
        <v>39930</v>
      </c>
      <c r="H1182">
        <v>0.17899999999999999</v>
      </c>
      <c r="I1182" s="2">
        <v>39920</v>
      </c>
      <c r="J1182">
        <v>0.84299999999999997</v>
      </c>
      <c r="K1182" s="2">
        <v>39926</v>
      </c>
      <c r="L1182">
        <v>1.262</v>
      </c>
      <c r="M1182" s="2">
        <v>39925</v>
      </c>
      <c r="N1182">
        <v>1.5</v>
      </c>
      <c r="O1182" s="2">
        <v>39930</v>
      </c>
      <c r="P1182">
        <v>1.6859999999999999</v>
      </c>
      <c r="Q1182" s="2">
        <v>39927</v>
      </c>
      <c r="R1182">
        <v>1.9435</v>
      </c>
      <c r="S1182" s="2">
        <v>39926</v>
      </c>
      <c r="T1182">
        <v>1.9525000000000001</v>
      </c>
      <c r="U1182" s="2">
        <v>39925</v>
      </c>
      <c r="V1182">
        <v>2.0299999999999998</v>
      </c>
      <c r="W1182" s="2">
        <v>39876</v>
      </c>
      <c r="X1182">
        <v>2.0863999999999998</v>
      </c>
      <c r="Y1182" s="2">
        <v>39925</v>
      </c>
      <c r="Z1182">
        <v>2.1339999999999999</v>
      </c>
      <c r="AA1182" s="2">
        <v>39927</v>
      </c>
      <c r="AB1182">
        <v>2.274</v>
      </c>
      <c r="AC1182" s="2">
        <v>39932</v>
      </c>
      <c r="AD1182">
        <v>2.202</v>
      </c>
      <c r="AE1182" s="2">
        <v>39932</v>
      </c>
      <c r="AF1182">
        <v>2.2240000000000002</v>
      </c>
    </row>
    <row r="1183" spans="5:32" x14ac:dyDescent="0.25">
      <c r="E1183" s="2">
        <v>39882</v>
      </c>
      <c r="F1183">
        <v>-1.32</v>
      </c>
      <c r="G1183" s="2">
        <v>39931</v>
      </c>
      <c r="H1183">
        <v>0.20849999999999999</v>
      </c>
      <c r="I1183" s="2">
        <v>39923</v>
      </c>
      <c r="J1183">
        <v>0.68600000000000005</v>
      </c>
      <c r="K1183" s="2">
        <v>39927</v>
      </c>
      <c r="L1183">
        <v>1.2974999999999999</v>
      </c>
      <c r="M1183" s="2">
        <v>39926</v>
      </c>
      <c r="N1183">
        <v>1.5245</v>
      </c>
      <c r="O1183" s="2">
        <v>39931</v>
      </c>
      <c r="P1183">
        <v>1.671</v>
      </c>
      <c r="Q1183" s="2">
        <v>39930</v>
      </c>
      <c r="R1183">
        <v>1.8614999999999999</v>
      </c>
      <c r="S1183" s="2">
        <v>39927</v>
      </c>
      <c r="T1183">
        <v>2.0569999999999999</v>
      </c>
      <c r="U1183" s="2">
        <v>39926</v>
      </c>
      <c r="V1183">
        <v>2.0640000000000001</v>
      </c>
      <c r="W1183" s="2">
        <v>39877</v>
      </c>
      <c r="X1183">
        <v>2.0449999999999999</v>
      </c>
      <c r="Y1183" s="2">
        <v>39926</v>
      </c>
      <c r="Z1183">
        <v>2.1970000000000001</v>
      </c>
      <c r="AA1183" s="2">
        <v>39930</v>
      </c>
      <c r="AB1183">
        <v>2.25</v>
      </c>
      <c r="AC1183" s="2">
        <v>39933</v>
      </c>
      <c r="AD1183">
        <v>2.1244999999999998</v>
      </c>
      <c r="AE1183" s="2">
        <v>39933</v>
      </c>
      <c r="AF1183">
        <v>2.2109999999999999</v>
      </c>
    </row>
    <row r="1184" spans="5:32" x14ac:dyDescent="0.25">
      <c r="E1184" s="2">
        <v>39883</v>
      </c>
      <c r="F1184">
        <v>-1.26</v>
      </c>
      <c r="G1184" s="2">
        <v>39932</v>
      </c>
      <c r="H1184">
        <v>0.24</v>
      </c>
      <c r="I1184" s="2">
        <v>39924</v>
      </c>
      <c r="J1184">
        <v>0.75749999999999995</v>
      </c>
      <c r="K1184" s="2">
        <v>39930</v>
      </c>
      <c r="L1184">
        <v>1.1719999999999999</v>
      </c>
      <c r="M1184" s="2">
        <v>39927</v>
      </c>
      <c r="N1184">
        <v>1.5270000000000001</v>
      </c>
      <c r="O1184" s="2">
        <v>39932</v>
      </c>
      <c r="P1184">
        <v>1.6615</v>
      </c>
      <c r="Q1184" s="2">
        <v>39931</v>
      </c>
      <c r="R1184">
        <v>1.871</v>
      </c>
      <c r="S1184" s="2">
        <v>39930</v>
      </c>
      <c r="T1184">
        <v>1.9969999999999999</v>
      </c>
      <c r="U1184" s="2">
        <v>39927</v>
      </c>
      <c r="V1184">
        <v>2.153</v>
      </c>
      <c r="W1184" s="2">
        <v>39878</v>
      </c>
      <c r="X1184">
        <v>2.0434999999999999</v>
      </c>
      <c r="Y1184" s="2">
        <v>39927</v>
      </c>
      <c r="Z1184">
        <v>2.246</v>
      </c>
      <c r="AA1184" s="2">
        <v>39931</v>
      </c>
      <c r="AB1184">
        <v>2.2570000000000001</v>
      </c>
      <c r="AC1184" s="2">
        <v>39934</v>
      </c>
      <c r="AD1184">
        <v>2.04</v>
      </c>
      <c r="AE1184" s="2">
        <v>39934</v>
      </c>
      <c r="AF1184">
        <v>2.1819999999999999</v>
      </c>
    </row>
    <row r="1185" spans="5:32" x14ac:dyDescent="0.25">
      <c r="E1185" s="2">
        <v>39884</v>
      </c>
      <c r="F1185">
        <v>-1.381</v>
      </c>
      <c r="G1185" s="2">
        <v>39933</v>
      </c>
      <c r="H1185">
        <v>0.13900000000000001</v>
      </c>
      <c r="I1185" s="2">
        <v>39925</v>
      </c>
      <c r="J1185">
        <v>0.78</v>
      </c>
      <c r="K1185" s="2">
        <v>39931</v>
      </c>
      <c r="L1185">
        <v>1.2210000000000001</v>
      </c>
      <c r="M1185" s="2">
        <v>39930</v>
      </c>
      <c r="N1185">
        <v>1.4590000000000001</v>
      </c>
      <c r="O1185" s="2">
        <v>39933</v>
      </c>
      <c r="P1185">
        <v>1.5354999999999999</v>
      </c>
      <c r="Q1185" s="2">
        <v>39932</v>
      </c>
      <c r="R1185">
        <v>1.8165</v>
      </c>
      <c r="S1185" s="2">
        <v>39931</v>
      </c>
      <c r="T1185">
        <v>2.0419999999999998</v>
      </c>
      <c r="U1185" s="2">
        <v>39930</v>
      </c>
      <c r="V1185">
        <v>2.0950000000000002</v>
      </c>
      <c r="W1185" s="2">
        <v>39881</v>
      </c>
      <c r="X1185">
        <v>2.0144000000000002</v>
      </c>
      <c r="Y1185" s="2">
        <v>39930</v>
      </c>
      <c r="Z1185">
        <v>2.1989999999999998</v>
      </c>
      <c r="AA1185" s="2">
        <v>39932</v>
      </c>
      <c r="AB1185">
        <v>2.1709999999999998</v>
      </c>
      <c r="AC1185" s="2">
        <v>39937</v>
      </c>
      <c r="AD1185">
        <v>2.0339999999999998</v>
      </c>
      <c r="AE1185" s="2">
        <v>39937</v>
      </c>
      <c r="AF1185">
        <v>2.1604999999999999</v>
      </c>
    </row>
    <row r="1186" spans="5:32" x14ac:dyDescent="0.25">
      <c r="E1186" s="2">
        <v>39885</v>
      </c>
      <c r="F1186">
        <v>-1.278</v>
      </c>
      <c r="G1186" s="2">
        <v>39934</v>
      </c>
      <c r="H1186">
        <v>0.1225</v>
      </c>
      <c r="I1186" s="2">
        <v>39926</v>
      </c>
      <c r="J1186">
        <v>0.80349999999999999</v>
      </c>
      <c r="K1186" s="2">
        <v>39932</v>
      </c>
      <c r="L1186">
        <v>1.1499999999999999</v>
      </c>
      <c r="M1186" s="2">
        <v>39931</v>
      </c>
      <c r="N1186">
        <v>1.508</v>
      </c>
      <c r="O1186" s="2">
        <v>39934</v>
      </c>
      <c r="P1186">
        <v>1.51</v>
      </c>
      <c r="Q1186" s="2">
        <v>39933</v>
      </c>
      <c r="R1186">
        <v>1.669</v>
      </c>
      <c r="S1186" s="2">
        <v>39932</v>
      </c>
      <c r="T1186">
        <v>1.9350000000000001</v>
      </c>
      <c r="U1186" s="2">
        <v>39931</v>
      </c>
      <c r="V1186">
        <v>2.125</v>
      </c>
      <c r="W1186" s="2">
        <v>39882</v>
      </c>
      <c r="X1186">
        <v>2.0488</v>
      </c>
      <c r="Y1186" s="2">
        <v>39931</v>
      </c>
      <c r="Z1186">
        <v>2.2359999999999998</v>
      </c>
      <c r="AA1186" s="2">
        <v>39933</v>
      </c>
      <c r="AB1186">
        <v>2.0579999999999998</v>
      </c>
      <c r="AC1186" s="2">
        <v>39938</v>
      </c>
      <c r="AD1186">
        <v>2.0325000000000002</v>
      </c>
      <c r="AE1186" s="2">
        <v>39938</v>
      </c>
      <c r="AF1186">
        <v>2.1390000000000002</v>
      </c>
    </row>
    <row r="1187" spans="5:32" x14ac:dyDescent="0.25">
      <c r="E1187" s="2">
        <v>39888</v>
      </c>
      <c r="F1187">
        <v>-1.349</v>
      </c>
      <c r="G1187" s="2">
        <v>39937</v>
      </c>
      <c r="H1187">
        <v>0.18</v>
      </c>
      <c r="I1187" s="2">
        <v>39927</v>
      </c>
      <c r="J1187">
        <v>0.85</v>
      </c>
      <c r="K1187" s="2">
        <v>39933</v>
      </c>
      <c r="L1187">
        <v>1.0695000000000001</v>
      </c>
      <c r="M1187" s="2">
        <v>39932</v>
      </c>
      <c r="N1187">
        <v>1.45</v>
      </c>
      <c r="O1187" s="2">
        <v>39937</v>
      </c>
      <c r="P1187">
        <v>1.556</v>
      </c>
      <c r="Q1187" s="2">
        <v>39934</v>
      </c>
      <c r="R1187">
        <v>1.625</v>
      </c>
      <c r="S1187" s="2">
        <v>39933</v>
      </c>
      <c r="T1187">
        <v>1.8129999999999999</v>
      </c>
      <c r="U1187" s="2">
        <v>39932</v>
      </c>
      <c r="V1187">
        <v>2.044</v>
      </c>
      <c r="W1187" s="2">
        <v>39883</v>
      </c>
      <c r="X1187">
        <v>2.0710999999999999</v>
      </c>
      <c r="Y1187" s="2">
        <v>39932</v>
      </c>
      <c r="Z1187">
        <v>2.1415000000000002</v>
      </c>
      <c r="AA1187" s="2">
        <v>39934</v>
      </c>
      <c r="AB1187">
        <v>2.0019999999999998</v>
      </c>
      <c r="AC1187" s="2">
        <v>39939</v>
      </c>
      <c r="AD1187">
        <v>2.1185</v>
      </c>
      <c r="AE1187" s="2">
        <v>39939</v>
      </c>
      <c r="AF1187">
        <v>2.2635000000000001</v>
      </c>
    </row>
    <row r="1188" spans="5:32" x14ac:dyDescent="0.25">
      <c r="E1188" s="2">
        <v>39889</v>
      </c>
      <c r="F1188">
        <v>-1.288</v>
      </c>
      <c r="G1188" s="2">
        <v>39938</v>
      </c>
      <c r="H1188">
        <v>0.20100000000000001</v>
      </c>
      <c r="I1188" s="2">
        <v>39930</v>
      </c>
      <c r="J1188">
        <v>0.75900000000000001</v>
      </c>
      <c r="K1188" s="2">
        <v>39934</v>
      </c>
      <c r="L1188">
        <v>1.0189999999999999</v>
      </c>
      <c r="M1188" s="2">
        <v>39933</v>
      </c>
      <c r="N1188">
        <v>1.369</v>
      </c>
      <c r="O1188" s="2">
        <v>39938</v>
      </c>
      <c r="P1188">
        <v>1.5669999999999999</v>
      </c>
      <c r="Q1188" s="2">
        <v>39937</v>
      </c>
      <c r="R1188">
        <v>1.6905000000000001</v>
      </c>
      <c r="S1188" s="2">
        <v>39934</v>
      </c>
      <c r="T1188">
        <v>1.7715000000000001</v>
      </c>
      <c r="U1188" s="2">
        <v>39933</v>
      </c>
      <c r="V1188">
        <v>1.95</v>
      </c>
      <c r="W1188" s="2">
        <v>39884</v>
      </c>
      <c r="X1188">
        <v>2.1941999999999999</v>
      </c>
      <c r="Y1188" s="2">
        <v>39933</v>
      </c>
      <c r="Z1188">
        <v>2.0550000000000002</v>
      </c>
      <c r="AA1188" s="2">
        <v>39937</v>
      </c>
      <c r="AB1188">
        <v>2.0409999999999999</v>
      </c>
      <c r="AC1188" s="2">
        <v>39940</v>
      </c>
      <c r="AD1188">
        <v>2.2545000000000002</v>
      </c>
      <c r="AE1188" s="2">
        <v>39940</v>
      </c>
      <c r="AF1188">
        <v>2.3744999999999998</v>
      </c>
    </row>
    <row r="1189" spans="5:32" x14ac:dyDescent="0.25">
      <c r="E1189" s="2">
        <v>39890</v>
      </c>
      <c r="F1189">
        <v>-1.0665</v>
      </c>
      <c r="G1189" s="2">
        <v>39939</v>
      </c>
      <c r="H1189">
        <v>0.1535</v>
      </c>
      <c r="I1189" s="2">
        <v>39931</v>
      </c>
      <c r="J1189">
        <v>0.79800000000000004</v>
      </c>
      <c r="K1189" s="2">
        <v>39937</v>
      </c>
      <c r="L1189">
        <v>1.0634999999999999</v>
      </c>
      <c r="M1189" s="2">
        <v>39934</v>
      </c>
      <c r="N1189">
        <v>1.3025</v>
      </c>
      <c r="O1189" s="2">
        <v>39939</v>
      </c>
      <c r="P1189">
        <v>1.5590000000000002</v>
      </c>
      <c r="Q1189" s="2">
        <v>39938</v>
      </c>
      <c r="R1189">
        <v>1.716</v>
      </c>
      <c r="S1189" s="2">
        <v>39937</v>
      </c>
      <c r="T1189">
        <v>1.8374999999999999</v>
      </c>
      <c r="U1189" s="2">
        <v>39934</v>
      </c>
      <c r="V1189">
        <v>1.869</v>
      </c>
      <c r="W1189" s="2">
        <v>39885</v>
      </c>
      <c r="X1189">
        <v>2.2033</v>
      </c>
      <c r="Y1189" s="2">
        <v>39934</v>
      </c>
      <c r="Z1189">
        <v>1.964</v>
      </c>
      <c r="AA1189" s="2">
        <v>39938</v>
      </c>
      <c r="AB1189">
        <v>2.0310000000000001</v>
      </c>
      <c r="AC1189" s="2">
        <v>39941</v>
      </c>
      <c r="AD1189">
        <v>2.2475000000000001</v>
      </c>
      <c r="AE1189" s="2">
        <v>39941</v>
      </c>
      <c r="AF1189">
        <v>2.3744999999999998</v>
      </c>
    </row>
    <row r="1190" spans="5:32" x14ac:dyDescent="0.25">
      <c r="E1190" s="2">
        <v>39891</v>
      </c>
      <c r="F1190">
        <v>-0.83550000000000002</v>
      </c>
      <c r="G1190" s="2">
        <v>39940</v>
      </c>
      <c r="H1190">
        <v>0.189</v>
      </c>
      <c r="I1190" s="2">
        <v>39932</v>
      </c>
      <c r="J1190">
        <v>0.74</v>
      </c>
      <c r="K1190" s="2">
        <v>39938</v>
      </c>
      <c r="L1190">
        <v>1.091</v>
      </c>
      <c r="M1190" s="2">
        <v>39937</v>
      </c>
      <c r="N1190">
        <v>1.37</v>
      </c>
      <c r="O1190" s="2">
        <v>39940</v>
      </c>
      <c r="P1190">
        <v>1.7090000000000001</v>
      </c>
      <c r="Q1190" s="2">
        <v>39939</v>
      </c>
      <c r="R1190">
        <v>1.7315</v>
      </c>
      <c r="S1190" s="2">
        <v>39938</v>
      </c>
      <c r="T1190">
        <v>1.837</v>
      </c>
      <c r="U1190" s="2">
        <v>39937</v>
      </c>
      <c r="V1190">
        <v>1.925</v>
      </c>
      <c r="W1190" s="2">
        <v>39888</v>
      </c>
      <c r="X1190">
        <v>2.2584</v>
      </c>
      <c r="Y1190" s="2">
        <v>39937</v>
      </c>
      <c r="Z1190">
        <v>2.0234999999999999</v>
      </c>
      <c r="AA1190" s="2">
        <v>39939</v>
      </c>
      <c r="AB1190">
        <v>2.081</v>
      </c>
      <c r="AC1190" s="2">
        <v>39944</v>
      </c>
      <c r="AD1190">
        <v>2.1720000000000002</v>
      </c>
      <c r="AE1190" s="2">
        <v>39944</v>
      </c>
      <c r="AF1190">
        <v>2.2965</v>
      </c>
    </row>
    <row r="1191" spans="5:32" x14ac:dyDescent="0.25">
      <c r="E1191" s="2">
        <v>39892</v>
      </c>
      <c r="F1191">
        <v>-1.026</v>
      </c>
      <c r="G1191" s="2">
        <v>39941</v>
      </c>
      <c r="H1191">
        <v>0.245</v>
      </c>
      <c r="I1191" s="2">
        <v>39933</v>
      </c>
      <c r="J1191">
        <v>0.63249999999999995</v>
      </c>
      <c r="K1191" s="2">
        <v>39939</v>
      </c>
      <c r="L1191">
        <v>1.1040000000000001</v>
      </c>
      <c r="M1191" s="2">
        <v>39938</v>
      </c>
      <c r="N1191">
        <v>1.391</v>
      </c>
      <c r="O1191" s="2">
        <v>39941</v>
      </c>
      <c r="P1191">
        <v>1.6735</v>
      </c>
      <c r="Q1191" s="2">
        <v>39940</v>
      </c>
      <c r="R1191">
        <v>1.847</v>
      </c>
      <c r="S1191" s="2">
        <v>39939</v>
      </c>
      <c r="T1191">
        <v>1.8460000000000001</v>
      </c>
      <c r="U1191" s="2">
        <v>39938</v>
      </c>
      <c r="V1191">
        <v>1.9689999999999999</v>
      </c>
      <c r="W1191" s="2">
        <v>39889</v>
      </c>
      <c r="X1191">
        <v>2.2913999999999999</v>
      </c>
      <c r="Y1191" s="2">
        <v>39938</v>
      </c>
      <c r="Z1191">
        <v>2.0245000000000002</v>
      </c>
      <c r="AA1191" s="2">
        <v>39940</v>
      </c>
      <c r="AB1191">
        <v>2.2240000000000002</v>
      </c>
      <c r="AC1191" s="2">
        <v>39945</v>
      </c>
      <c r="AD1191">
        <v>2.2010000000000001</v>
      </c>
      <c r="AE1191" s="2">
        <v>39945</v>
      </c>
      <c r="AF1191">
        <v>2.3565</v>
      </c>
    </row>
    <row r="1192" spans="5:32" x14ac:dyDescent="0.25">
      <c r="E1192" s="2">
        <v>39895</v>
      </c>
      <c r="F1192">
        <v>-0.99550000000000005</v>
      </c>
      <c r="G1192" s="2">
        <v>39944</v>
      </c>
      <c r="H1192">
        <v>0.20899999999999999</v>
      </c>
      <c r="I1192" s="2">
        <v>39934</v>
      </c>
      <c r="J1192">
        <v>0.65800000000000003</v>
      </c>
      <c r="K1192" s="2">
        <v>39940</v>
      </c>
      <c r="L1192">
        <v>1.206</v>
      </c>
      <c r="M1192" s="2">
        <v>39939</v>
      </c>
      <c r="N1192">
        <v>1.48</v>
      </c>
      <c r="O1192" s="2">
        <v>39944</v>
      </c>
      <c r="P1192">
        <v>1.6415</v>
      </c>
      <c r="Q1192" s="2">
        <v>39941</v>
      </c>
      <c r="R1192">
        <v>1.8405</v>
      </c>
      <c r="S1192" s="2">
        <v>39940</v>
      </c>
      <c r="T1192">
        <v>1.976</v>
      </c>
      <c r="U1192" s="2">
        <v>39939</v>
      </c>
      <c r="V1192">
        <v>1.9515</v>
      </c>
      <c r="W1192" s="2">
        <v>39890</v>
      </c>
      <c r="X1192">
        <v>2.3961999999999999</v>
      </c>
      <c r="Y1192" s="2">
        <v>39939</v>
      </c>
      <c r="Z1192">
        <v>2.0569999999999999</v>
      </c>
      <c r="AA1192" s="2">
        <v>39941</v>
      </c>
      <c r="AB1192">
        <v>2.21</v>
      </c>
      <c r="AC1192" s="2">
        <v>39946</v>
      </c>
      <c r="AD1192">
        <v>2.1835</v>
      </c>
      <c r="AE1192" s="2">
        <v>39946</v>
      </c>
      <c r="AF1192">
        <v>2.3105000000000002</v>
      </c>
    </row>
    <row r="1193" spans="5:32" x14ac:dyDescent="0.25">
      <c r="E1193" s="2">
        <v>39896</v>
      </c>
      <c r="F1193">
        <v>-1.097</v>
      </c>
      <c r="G1193" s="2">
        <v>39945</v>
      </c>
      <c r="H1193">
        <v>0.17150000000000001</v>
      </c>
      <c r="I1193" s="2">
        <v>39937</v>
      </c>
      <c r="J1193">
        <v>0.67</v>
      </c>
      <c r="K1193" s="2">
        <v>39941</v>
      </c>
      <c r="L1193">
        <v>1.2450000000000001</v>
      </c>
      <c r="M1193" s="2">
        <v>39940</v>
      </c>
      <c r="N1193">
        <v>1.5</v>
      </c>
      <c r="O1193" s="2">
        <v>39945</v>
      </c>
      <c r="P1193">
        <v>1.6040000000000001</v>
      </c>
      <c r="Q1193" s="2">
        <v>39944</v>
      </c>
      <c r="R1193">
        <v>1.7825</v>
      </c>
      <c r="S1193" s="2">
        <v>39941</v>
      </c>
      <c r="T1193">
        <v>1.948</v>
      </c>
      <c r="U1193" s="2">
        <v>39940</v>
      </c>
      <c r="V1193">
        <v>2.0870000000000002</v>
      </c>
      <c r="W1193" s="2">
        <v>39891</v>
      </c>
      <c r="X1193">
        <v>2.5158</v>
      </c>
      <c r="Y1193" s="2">
        <v>39940</v>
      </c>
      <c r="Z1193">
        <v>2.17</v>
      </c>
      <c r="AA1193" s="2">
        <v>39944</v>
      </c>
      <c r="AB1193">
        <v>2.1390000000000002</v>
      </c>
      <c r="AC1193" s="2">
        <v>39947</v>
      </c>
      <c r="AD1193">
        <v>2.1280000000000001</v>
      </c>
      <c r="AE1193" s="2">
        <v>39947</v>
      </c>
      <c r="AF1193">
        <v>2.214</v>
      </c>
    </row>
    <row r="1194" spans="5:32" x14ac:dyDescent="0.25">
      <c r="E1194" s="2">
        <v>39897</v>
      </c>
      <c r="F1194">
        <v>-1.002</v>
      </c>
      <c r="G1194" s="2">
        <v>39946</v>
      </c>
      <c r="H1194">
        <v>8.3000000000000004E-2</v>
      </c>
      <c r="I1194" s="2">
        <v>39938</v>
      </c>
      <c r="J1194">
        <v>0.71399999999999997</v>
      </c>
      <c r="K1194" s="2">
        <v>39944</v>
      </c>
      <c r="L1194">
        <v>1.1990000000000001</v>
      </c>
      <c r="M1194" s="2">
        <v>39941</v>
      </c>
      <c r="N1194">
        <v>1.4750000000000001</v>
      </c>
      <c r="O1194" s="2">
        <v>39946</v>
      </c>
      <c r="P1194">
        <v>1.504</v>
      </c>
      <c r="Q1194" s="2">
        <v>39945</v>
      </c>
      <c r="R1194">
        <v>1.7749999999999999</v>
      </c>
      <c r="S1194" s="2">
        <v>39944</v>
      </c>
      <c r="T1194">
        <v>1.893</v>
      </c>
      <c r="U1194" s="2">
        <v>39941</v>
      </c>
      <c r="V1194">
        <v>2.0680000000000001</v>
      </c>
      <c r="W1194" s="2">
        <v>39892</v>
      </c>
      <c r="X1194">
        <v>2.3957000000000002</v>
      </c>
      <c r="Y1194" s="2">
        <v>39941</v>
      </c>
      <c r="Z1194">
        <v>2.1619999999999999</v>
      </c>
      <c r="AA1194" s="2">
        <v>39945</v>
      </c>
      <c r="AB1194">
        <v>2.141</v>
      </c>
      <c r="AC1194" s="2">
        <v>39948</v>
      </c>
      <c r="AD1194">
        <v>2.1749999999999998</v>
      </c>
      <c r="AE1194" s="2">
        <v>39948</v>
      </c>
      <c r="AF1194">
        <v>2.2999999999999998</v>
      </c>
    </row>
    <row r="1195" spans="5:32" x14ac:dyDescent="0.25">
      <c r="E1195" s="2">
        <v>39898</v>
      </c>
      <c r="F1195">
        <v>-0.92800000000000005</v>
      </c>
      <c r="G1195" s="2">
        <v>39947</v>
      </c>
      <c r="H1195">
        <v>0.13</v>
      </c>
      <c r="I1195" s="2">
        <v>39939</v>
      </c>
      <c r="J1195">
        <v>0.70599999999999996</v>
      </c>
      <c r="K1195" s="2">
        <v>39945</v>
      </c>
      <c r="L1195">
        <v>1.155</v>
      </c>
      <c r="M1195" s="2">
        <v>39944</v>
      </c>
      <c r="N1195">
        <v>1.4390000000000001</v>
      </c>
      <c r="O1195" s="2">
        <v>39947</v>
      </c>
      <c r="P1195">
        <v>1.5265</v>
      </c>
      <c r="Q1195" s="2">
        <v>39946</v>
      </c>
      <c r="R1195">
        <v>1.6825000000000001</v>
      </c>
      <c r="S1195" s="2">
        <v>39945</v>
      </c>
      <c r="T1195">
        <v>1.887</v>
      </c>
      <c r="U1195" s="2">
        <v>39944</v>
      </c>
      <c r="V1195">
        <v>1.9870000000000001</v>
      </c>
      <c r="W1195" s="2">
        <v>39895</v>
      </c>
      <c r="X1195">
        <v>2.4527999999999999</v>
      </c>
      <c r="Y1195" s="2">
        <v>39944</v>
      </c>
      <c r="Z1195">
        <v>2.1</v>
      </c>
      <c r="AA1195" s="2">
        <v>39946</v>
      </c>
      <c r="AB1195">
        <v>2.0819999999999999</v>
      </c>
      <c r="AC1195" s="2">
        <v>39951</v>
      </c>
      <c r="AD1195">
        <v>2.2959999999999998</v>
      </c>
      <c r="AE1195" s="2">
        <v>39951</v>
      </c>
      <c r="AF1195">
        <v>2.4415</v>
      </c>
    </row>
    <row r="1196" spans="5:32" x14ac:dyDescent="0.25">
      <c r="E1196" s="2">
        <v>39899</v>
      </c>
      <c r="F1196">
        <v>-0.8175</v>
      </c>
      <c r="G1196" s="2">
        <v>39948</v>
      </c>
      <c r="H1196">
        <v>0.182</v>
      </c>
      <c r="I1196" s="2">
        <v>39940</v>
      </c>
      <c r="J1196">
        <v>0.77500000000000002</v>
      </c>
      <c r="K1196" s="2">
        <v>39946</v>
      </c>
      <c r="L1196">
        <v>1.0794999999999999</v>
      </c>
      <c r="M1196" s="2">
        <v>39945</v>
      </c>
      <c r="N1196">
        <v>1.4215</v>
      </c>
      <c r="O1196" s="2">
        <v>39948</v>
      </c>
      <c r="P1196">
        <v>1.5825</v>
      </c>
      <c r="Q1196" s="2">
        <v>39947</v>
      </c>
      <c r="R1196">
        <v>1.7210000000000001</v>
      </c>
      <c r="S1196" s="2">
        <v>39946</v>
      </c>
      <c r="T1196">
        <v>1.8025</v>
      </c>
      <c r="U1196" s="2">
        <v>39945</v>
      </c>
      <c r="V1196">
        <v>2</v>
      </c>
      <c r="W1196" s="2">
        <v>39896</v>
      </c>
      <c r="X1196">
        <v>2.5173000000000001</v>
      </c>
      <c r="Y1196" s="2">
        <v>39945</v>
      </c>
      <c r="Z1196">
        <v>2.1139999999999999</v>
      </c>
      <c r="AA1196" s="2">
        <v>39947</v>
      </c>
      <c r="AB1196">
        <v>2.0670000000000002</v>
      </c>
      <c r="AC1196" s="2">
        <v>39952</v>
      </c>
      <c r="AD1196">
        <v>2.2919999999999998</v>
      </c>
      <c r="AE1196" s="2">
        <v>39952</v>
      </c>
      <c r="AF1196">
        <v>2.3845000000000001</v>
      </c>
    </row>
    <row r="1197" spans="5:32" x14ac:dyDescent="0.25">
      <c r="E1197" s="2">
        <v>39902</v>
      </c>
      <c r="F1197">
        <v>-0.85199999999999998</v>
      </c>
      <c r="G1197" s="2">
        <v>39951</v>
      </c>
      <c r="H1197">
        <v>0.21</v>
      </c>
      <c r="I1197" s="2">
        <v>39941</v>
      </c>
      <c r="J1197">
        <v>0.82799999999999996</v>
      </c>
      <c r="K1197" s="2">
        <v>39947</v>
      </c>
      <c r="L1197">
        <v>1.119</v>
      </c>
      <c r="M1197" s="2">
        <v>39946</v>
      </c>
      <c r="N1197">
        <v>1.333</v>
      </c>
      <c r="O1197" s="2">
        <v>39951</v>
      </c>
      <c r="P1197">
        <v>1.6465000000000001</v>
      </c>
      <c r="Q1197" s="2">
        <v>39948</v>
      </c>
      <c r="R1197">
        <v>1.7509999999999999</v>
      </c>
      <c r="S1197" s="2">
        <v>39947</v>
      </c>
      <c r="T1197">
        <v>1.8254999999999999</v>
      </c>
      <c r="U1197" s="2">
        <v>39946</v>
      </c>
      <c r="V1197">
        <v>1.9140000000000001</v>
      </c>
      <c r="W1197" s="2">
        <v>39897</v>
      </c>
      <c r="X1197">
        <v>2.5718000000000001</v>
      </c>
      <c r="Y1197" s="2">
        <v>39946</v>
      </c>
      <c r="Z1197">
        <v>2.0499999999999998</v>
      </c>
      <c r="AA1197" s="2">
        <v>39948</v>
      </c>
      <c r="AB1197">
        <v>2.1419999999999999</v>
      </c>
      <c r="AC1197" s="2">
        <v>39953</v>
      </c>
      <c r="AD1197">
        <v>2.2787999999999999</v>
      </c>
      <c r="AE1197" s="2">
        <v>39953</v>
      </c>
      <c r="AF1197">
        <v>2.3401999999999998</v>
      </c>
    </row>
    <row r="1198" spans="5:32" x14ac:dyDescent="0.25">
      <c r="E1198" s="2">
        <v>39903</v>
      </c>
      <c r="F1198">
        <v>-0.85350000000000004</v>
      </c>
      <c r="G1198" s="2">
        <v>39952</v>
      </c>
      <c r="H1198">
        <v>0.24199999999999999</v>
      </c>
      <c r="I1198" s="2">
        <v>39944</v>
      </c>
      <c r="J1198">
        <v>0.77200000000000002</v>
      </c>
      <c r="K1198" s="2">
        <v>39948</v>
      </c>
      <c r="L1198">
        <v>1.121</v>
      </c>
      <c r="M1198" s="2">
        <v>39947</v>
      </c>
      <c r="N1198">
        <v>1.38</v>
      </c>
      <c r="O1198" s="2">
        <v>39952</v>
      </c>
      <c r="P1198">
        <v>1.67</v>
      </c>
      <c r="Q1198" s="2">
        <v>39951</v>
      </c>
      <c r="R1198">
        <v>1.831</v>
      </c>
      <c r="S1198" s="2">
        <v>39948</v>
      </c>
      <c r="T1198">
        <v>1.881</v>
      </c>
      <c r="U1198" s="2">
        <v>39947</v>
      </c>
      <c r="V1198">
        <v>1.9330000000000001</v>
      </c>
      <c r="W1198" s="2">
        <v>39898</v>
      </c>
      <c r="X1198">
        <v>2.6254999999999997</v>
      </c>
      <c r="Y1198" s="2">
        <v>39947</v>
      </c>
      <c r="Z1198">
        <v>2.0459999999999998</v>
      </c>
      <c r="AA1198" s="2">
        <v>39951</v>
      </c>
      <c r="AB1198">
        <v>2.2315</v>
      </c>
      <c r="AC1198" s="2">
        <v>39954</v>
      </c>
      <c r="AD1198">
        <v>2.3239000000000001</v>
      </c>
      <c r="AE1198" s="2">
        <v>39954</v>
      </c>
      <c r="AF1198">
        <v>2.363</v>
      </c>
    </row>
    <row r="1199" spans="5:32" x14ac:dyDescent="0.25">
      <c r="E1199" s="2">
        <v>39904</v>
      </c>
      <c r="F1199">
        <v>-0.81499999999999995</v>
      </c>
      <c r="G1199" s="2">
        <v>39953</v>
      </c>
      <c r="H1199">
        <v>0.31850000000000001</v>
      </c>
      <c r="I1199" s="2">
        <v>39945</v>
      </c>
      <c r="J1199">
        <v>0.74150000000000005</v>
      </c>
      <c r="K1199" s="2">
        <v>39951</v>
      </c>
      <c r="L1199">
        <v>1.129</v>
      </c>
      <c r="M1199" s="2">
        <v>39948</v>
      </c>
      <c r="N1199">
        <v>1.4020000000000001</v>
      </c>
      <c r="O1199" s="2">
        <v>39953</v>
      </c>
      <c r="P1199">
        <v>1.5981000000000001</v>
      </c>
      <c r="Q1199" s="2">
        <v>39952</v>
      </c>
      <c r="R1199">
        <v>1.8359999999999999</v>
      </c>
      <c r="S1199" s="2">
        <v>39951</v>
      </c>
      <c r="T1199">
        <v>1.9565000000000001</v>
      </c>
      <c r="U1199" s="2">
        <v>39948</v>
      </c>
      <c r="V1199">
        <v>1.992</v>
      </c>
      <c r="W1199" s="2">
        <v>39899</v>
      </c>
      <c r="X1199">
        <v>2.5206</v>
      </c>
      <c r="Y1199" s="2">
        <v>39948</v>
      </c>
      <c r="Z1199">
        <v>2.1105</v>
      </c>
      <c r="AA1199" s="2">
        <v>39952</v>
      </c>
      <c r="AB1199">
        <v>2.2429999999999999</v>
      </c>
      <c r="AC1199" s="2">
        <v>39955</v>
      </c>
      <c r="AD1199">
        <v>2.3986999999999998</v>
      </c>
      <c r="AE1199" s="2">
        <v>39955</v>
      </c>
      <c r="AF1199">
        <v>2.4355000000000002</v>
      </c>
    </row>
    <row r="1200" spans="5:32" x14ac:dyDescent="0.25">
      <c r="E1200" s="2">
        <v>39905</v>
      </c>
      <c r="F1200">
        <v>-0.80049999999999999</v>
      </c>
      <c r="G1200" s="2">
        <v>39954</v>
      </c>
      <c r="H1200">
        <v>0.27600000000000002</v>
      </c>
      <c r="I1200" s="2">
        <v>39946</v>
      </c>
      <c r="J1200">
        <v>0.65900000000000003</v>
      </c>
      <c r="K1200" s="2">
        <v>39952</v>
      </c>
      <c r="L1200">
        <v>1.1419999999999999</v>
      </c>
      <c r="M1200" s="2">
        <v>39951</v>
      </c>
      <c r="N1200">
        <v>1.41</v>
      </c>
      <c r="O1200" s="2">
        <v>39954</v>
      </c>
      <c r="P1200">
        <v>1.6454</v>
      </c>
      <c r="Q1200" s="2">
        <v>39953</v>
      </c>
      <c r="R1200">
        <v>1.8134999999999999</v>
      </c>
      <c r="S1200" s="2">
        <v>39952</v>
      </c>
      <c r="T1200">
        <v>1.972</v>
      </c>
      <c r="U1200" s="2">
        <v>39951</v>
      </c>
      <c r="V1200">
        <v>2.0640000000000001</v>
      </c>
      <c r="W1200" s="2">
        <v>39902</v>
      </c>
      <c r="X1200">
        <v>2.4384000000000001</v>
      </c>
      <c r="Y1200" s="2">
        <v>39951</v>
      </c>
      <c r="Z1200">
        <v>2.181</v>
      </c>
      <c r="AA1200" s="2">
        <v>39953</v>
      </c>
      <c r="AB1200">
        <v>2.2200000000000002</v>
      </c>
      <c r="AC1200" s="2">
        <v>39958</v>
      </c>
      <c r="AD1200">
        <v>2.38</v>
      </c>
      <c r="AE1200" s="2">
        <v>39958</v>
      </c>
      <c r="AF1200">
        <v>2.41</v>
      </c>
    </row>
    <row r="1201" spans="5:32" x14ac:dyDescent="0.25">
      <c r="E1201" s="2">
        <v>39906</v>
      </c>
      <c r="F1201">
        <v>-0.87050000000000005</v>
      </c>
      <c r="G1201" s="2">
        <v>39955</v>
      </c>
      <c r="H1201">
        <v>0.36749999999999999</v>
      </c>
      <c r="I1201" s="2">
        <v>39947</v>
      </c>
      <c r="J1201">
        <v>0.67300000000000004</v>
      </c>
      <c r="K1201" s="2">
        <v>39953</v>
      </c>
      <c r="L1201">
        <v>1.1282000000000001</v>
      </c>
      <c r="M1201" s="2">
        <v>39952</v>
      </c>
      <c r="N1201">
        <v>1.4419999999999999</v>
      </c>
      <c r="O1201" s="2">
        <v>39955</v>
      </c>
      <c r="P1201">
        <v>1.6945000000000001</v>
      </c>
      <c r="Q1201" s="2">
        <v>39954</v>
      </c>
      <c r="R1201">
        <v>1.8475000000000001</v>
      </c>
      <c r="S1201" s="2">
        <v>39953</v>
      </c>
      <c r="T1201">
        <v>1.9544999999999999</v>
      </c>
      <c r="U1201" s="2">
        <v>39952</v>
      </c>
      <c r="V1201">
        <v>2.0910000000000002</v>
      </c>
      <c r="W1201" s="2">
        <v>39903</v>
      </c>
      <c r="X1201">
        <v>2.3822000000000001</v>
      </c>
      <c r="Y1201" s="2">
        <v>39952</v>
      </c>
      <c r="Z1201">
        <v>2.2010000000000001</v>
      </c>
      <c r="AA1201" s="2">
        <v>39954</v>
      </c>
      <c r="AB1201">
        <v>2.2999999999999998</v>
      </c>
      <c r="AC1201" s="2">
        <v>39959</v>
      </c>
      <c r="AD1201">
        <v>2.4277000000000002</v>
      </c>
      <c r="AE1201" s="2">
        <v>39959</v>
      </c>
      <c r="AF1201">
        <v>2.4843999999999999</v>
      </c>
    </row>
    <row r="1202" spans="5:32" x14ac:dyDescent="0.25">
      <c r="E1202" s="2">
        <v>39909</v>
      </c>
      <c r="F1202">
        <v>-0.67900000000000005</v>
      </c>
      <c r="G1202" s="2">
        <v>39958</v>
      </c>
      <c r="H1202">
        <v>0.34</v>
      </c>
      <c r="I1202" s="2">
        <v>39948</v>
      </c>
      <c r="J1202">
        <v>0.66600000000000004</v>
      </c>
      <c r="K1202" s="2">
        <v>39954</v>
      </c>
      <c r="L1202">
        <v>1.1387</v>
      </c>
      <c r="M1202" s="2">
        <v>39953</v>
      </c>
      <c r="N1202">
        <v>1.415</v>
      </c>
      <c r="O1202" s="2">
        <v>39958</v>
      </c>
      <c r="P1202">
        <v>1.6600000000000001</v>
      </c>
      <c r="Q1202" s="2">
        <v>39955</v>
      </c>
      <c r="R1202">
        <v>1.8845000000000001</v>
      </c>
      <c r="S1202" s="2">
        <v>39954</v>
      </c>
      <c r="T1202">
        <v>1.9948999999999999</v>
      </c>
      <c r="U1202" s="2">
        <v>39953</v>
      </c>
      <c r="V1202">
        <v>2.0749</v>
      </c>
      <c r="W1202" s="2">
        <v>39904</v>
      </c>
      <c r="X1202">
        <v>2.4154</v>
      </c>
      <c r="Y1202" s="2">
        <v>39953</v>
      </c>
      <c r="Z1202">
        <v>2.1919</v>
      </c>
      <c r="AA1202" s="2">
        <v>39955</v>
      </c>
      <c r="AB1202">
        <v>2.3094999999999999</v>
      </c>
      <c r="AC1202" s="2">
        <v>39960</v>
      </c>
      <c r="AD1202">
        <v>2.5615999999999999</v>
      </c>
      <c r="AE1202" s="2">
        <v>39960</v>
      </c>
      <c r="AF1202">
        <v>2.6080999999999999</v>
      </c>
    </row>
    <row r="1203" spans="5:32" x14ac:dyDescent="0.25">
      <c r="E1203" s="2">
        <v>39910</v>
      </c>
      <c r="F1203">
        <v>-0.753</v>
      </c>
      <c r="G1203" s="2">
        <v>39959</v>
      </c>
      <c r="H1203">
        <v>0.39360000000000001</v>
      </c>
      <c r="I1203" s="2">
        <v>39951</v>
      </c>
      <c r="J1203">
        <v>0.6925</v>
      </c>
      <c r="K1203" s="2">
        <v>39955</v>
      </c>
      <c r="L1203">
        <v>1.2055</v>
      </c>
      <c r="M1203" s="2">
        <v>39954</v>
      </c>
      <c r="N1203">
        <v>1.3995</v>
      </c>
      <c r="O1203" s="2">
        <v>39959</v>
      </c>
      <c r="P1203">
        <v>1.7744</v>
      </c>
      <c r="Q1203" s="2">
        <v>39958</v>
      </c>
      <c r="R1203">
        <v>1.8599999999999999</v>
      </c>
      <c r="S1203" s="2">
        <v>39955</v>
      </c>
      <c r="T1203">
        <v>2.0085000000000002</v>
      </c>
      <c r="U1203" s="2">
        <v>39954</v>
      </c>
      <c r="V1203">
        <v>2.1086</v>
      </c>
      <c r="W1203" s="2">
        <v>39905</v>
      </c>
      <c r="X1203">
        <v>2.4295999999999998</v>
      </c>
      <c r="Y1203" s="2">
        <v>39954</v>
      </c>
      <c r="Z1203">
        <v>2.2385000000000002</v>
      </c>
      <c r="AA1203" s="2">
        <v>39958</v>
      </c>
      <c r="AB1203">
        <v>2.2999999999999998</v>
      </c>
      <c r="AC1203" s="2">
        <v>39961</v>
      </c>
      <c r="AD1203">
        <v>2.4868000000000001</v>
      </c>
      <c r="AE1203" s="2">
        <v>39961</v>
      </c>
      <c r="AF1203">
        <v>2.5305</v>
      </c>
    </row>
    <row r="1204" spans="5:32" x14ac:dyDescent="0.25">
      <c r="E1204" s="2">
        <v>39911</v>
      </c>
      <c r="F1204">
        <v>-0.79500000000000004</v>
      </c>
      <c r="G1204" s="2">
        <v>39960</v>
      </c>
      <c r="H1204">
        <v>0.55759999999999998</v>
      </c>
      <c r="I1204" s="2">
        <v>39952</v>
      </c>
      <c r="J1204">
        <v>0.72499999999999998</v>
      </c>
      <c r="K1204" s="2">
        <v>39958</v>
      </c>
      <c r="L1204">
        <v>1.18</v>
      </c>
      <c r="M1204" s="2">
        <v>39955</v>
      </c>
      <c r="N1204">
        <v>1.5044999999999999</v>
      </c>
      <c r="O1204" s="2">
        <v>39960</v>
      </c>
      <c r="P1204">
        <v>1.9172</v>
      </c>
      <c r="Q1204" s="2">
        <v>39959</v>
      </c>
      <c r="R1204">
        <v>1.9598</v>
      </c>
      <c r="S1204" s="2">
        <v>39958</v>
      </c>
      <c r="T1204">
        <v>2.02</v>
      </c>
      <c r="U1204" s="2">
        <v>39955</v>
      </c>
      <c r="V1204">
        <v>2.1558999999999999</v>
      </c>
      <c r="W1204" s="2">
        <v>39906</v>
      </c>
      <c r="X1204">
        <v>2.4590000000000001</v>
      </c>
      <c r="Y1204" s="2">
        <v>39955</v>
      </c>
      <c r="Z1204">
        <v>2.2875999999999999</v>
      </c>
      <c r="AA1204" s="2">
        <v>39959</v>
      </c>
      <c r="AB1204">
        <v>2.3635000000000002</v>
      </c>
      <c r="AC1204" s="2">
        <v>39962</v>
      </c>
      <c r="AD1204">
        <v>2.4742000000000002</v>
      </c>
      <c r="AE1204" s="2">
        <v>39962</v>
      </c>
      <c r="AF1204">
        <v>2.5099</v>
      </c>
    </row>
    <row r="1205" spans="5:32" x14ac:dyDescent="0.25">
      <c r="E1205" s="2">
        <v>39912</v>
      </c>
      <c r="F1205">
        <v>-0.69450000000000001</v>
      </c>
      <c r="G1205" s="2">
        <v>39961</v>
      </c>
      <c r="H1205">
        <v>0.54659999999999997</v>
      </c>
      <c r="I1205" s="2">
        <v>39953</v>
      </c>
      <c r="J1205">
        <v>0.78</v>
      </c>
      <c r="K1205" s="2">
        <v>39959</v>
      </c>
      <c r="L1205">
        <v>1.2509999999999999</v>
      </c>
      <c r="M1205" s="2">
        <v>39958</v>
      </c>
      <c r="N1205">
        <v>1.42</v>
      </c>
      <c r="O1205" s="2">
        <v>39961</v>
      </c>
      <c r="P1205">
        <v>1.8679000000000001</v>
      </c>
      <c r="Q1205" s="2">
        <v>39960</v>
      </c>
      <c r="R1205">
        <v>2.0903999999999998</v>
      </c>
      <c r="S1205" s="2">
        <v>39959</v>
      </c>
      <c r="T1205">
        <v>2.0990000000000002</v>
      </c>
      <c r="U1205" s="2">
        <v>39958</v>
      </c>
      <c r="V1205">
        <v>2.16</v>
      </c>
      <c r="W1205" s="2">
        <v>39909</v>
      </c>
      <c r="X1205">
        <v>2.4653999999999998</v>
      </c>
      <c r="Y1205" s="2">
        <v>39958</v>
      </c>
      <c r="Z1205">
        <v>2.3199999999999998</v>
      </c>
      <c r="AA1205" s="2">
        <v>39960</v>
      </c>
      <c r="AB1205">
        <v>2.48</v>
      </c>
      <c r="AC1205" s="2">
        <v>39965</v>
      </c>
      <c r="AD1205">
        <v>2.6324000000000001</v>
      </c>
      <c r="AE1205" s="2">
        <v>39965</v>
      </c>
      <c r="AF1205">
        <v>2.6509</v>
      </c>
    </row>
    <row r="1206" spans="5:32" x14ac:dyDescent="0.25">
      <c r="E1206" s="2">
        <v>39913</v>
      </c>
      <c r="F1206">
        <v>-0.51</v>
      </c>
      <c r="G1206" s="2">
        <v>39962</v>
      </c>
      <c r="H1206">
        <v>0.6593</v>
      </c>
      <c r="I1206" s="2">
        <v>39954</v>
      </c>
      <c r="J1206">
        <v>0.73</v>
      </c>
      <c r="K1206" s="2">
        <v>39960</v>
      </c>
      <c r="L1206">
        <v>1.3873</v>
      </c>
      <c r="M1206" s="2">
        <v>39959</v>
      </c>
      <c r="N1206">
        <v>1.5350000000000001</v>
      </c>
      <c r="O1206" s="2">
        <v>39962</v>
      </c>
      <c r="P1206">
        <v>1.9020000000000001</v>
      </c>
      <c r="Q1206" s="2">
        <v>39961</v>
      </c>
      <c r="R1206">
        <v>2.0049000000000001</v>
      </c>
      <c r="S1206" s="2">
        <v>39960</v>
      </c>
      <c r="T1206">
        <v>2.2357</v>
      </c>
      <c r="U1206" s="2">
        <v>39959</v>
      </c>
      <c r="V1206">
        <v>2.2208999999999999</v>
      </c>
      <c r="W1206" s="2">
        <v>39910</v>
      </c>
      <c r="X1206">
        <v>2.3452000000000002</v>
      </c>
      <c r="Y1206" s="2">
        <v>39959</v>
      </c>
      <c r="Z1206">
        <v>2.3464</v>
      </c>
      <c r="AA1206" s="2">
        <v>39961</v>
      </c>
      <c r="AB1206">
        <v>2.4699999999999998</v>
      </c>
      <c r="AC1206" s="2">
        <v>39966</v>
      </c>
      <c r="AD1206">
        <v>2.6949999999999998</v>
      </c>
      <c r="AE1206" s="2">
        <v>39966</v>
      </c>
      <c r="AF1206">
        <v>2.7461000000000002</v>
      </c>
    </row>
    <row r="1207" spans="5:32" x14ac:dyDescent="0.25">
      <c r="E1207" s="2">
        <v>39916</v>
      </c>
      <c r="F1207">
        <v>-0.51</v>
      </c>
      <c r="G1207" s="2">
        <v>39965</v>
      </c>
      <c r="H1207">
        <v>0.7984</v>
      </c>
      <c r="I1207" s="2">
        <v>39955</v>
      </c>
      <c r="J1207">
        <v>0.8155</v>
      </c>
      <c r="K1207" s="2">
        <v>39961</v>
      </c>
      <c r="L1207">
        <v>1.3220000000000001</v>
      </c>
      <c r="M1207" s="2">
        <v>39960</v>
      </c>
      <c r="N1207">
        <v>1.6905000000000001</v>
      </c>
      <c r="O1207" s="2">
        <v>39965</v>
      </c>
      <c r="P1207">
        <v>2.0398000000000001</v>
      </c>
      <c r="Q1207" s="2">
        <v>39962</v>
      </c>
      <c r="R1207">
        <v>2.0405000000000002</v>
      </c>
      <c r="S1207" s="2">
        <v>39961</v>
      </c>
      <c r="T1207">
        <v>2.1534</v>
      </c>
      <c r="U1207" s="2">
        <v>39960</v>
      </c>
      <c r="V1207">
        <v>2.3327</v>
      </c>
      <c r="W1207" s="2">
        <v>39911</v>
      </c>
      <c r="X1207">
        <v>2.3342999999999998</v>
      </c>
      <c r="Y1207" s="2">
        <v>39960</v>
      </c>
      <c r="Z1207">
        <v>2.4706999999999999</v>
      </c>
      <c r="AA1207" s="2">
        <v>39962</v>
      </c>
      <c r="AB1207">
        <v>2.5099999999999998</v>
      </c>
      <c r="AC1207" s="2">
        <v>39967</v>
      </c>
      <c r="AD1207">
        <v>2.6309</v>
      </c>
      <c r="AE1207" s="2">
        <v>39967</v>
      </c>
      <c r="AF1207">
        <v>2.6621999999999999</v>
      </c>
    </row>
    <row r="1208" spans="5:32" x14ac:dyDescent="0.25">
      <c r="E1208" s="2">
        <v>39917</v>
      </c>
      <c r="F1208">
        <v>-0.79700000000000004</v>
      </c>
      <c r="G1208" s="2">
        <v>39966</v>
      </c>
      <c r="H1208">
        <v>0.87190000000000001</v>
      </c>
      <c r="I1208" s="2">
        <v>39958</v>
      </c>
      <c r="J1208">
        <v>0.82</v>
      </c>
      <c r="K1208" s="2">
        <v>39962</v>
      </c>
      <c r="L1208">
        <v>1.3559999999999999</v>
      </c>
      <c r="M1208" s="2">
        <v>39961</v>
      </c>
      <c r="N1208">
        <v>1.629</v>
      </c>
      <c r="O1208" s="2">
        <v>39966</v>
      </c>
      <c r="P1208">
        <v>2.1282999999999999</v>
      </c>
      <c r="Q1208" s="2">
        <v>39965</v>
      </c>
      <c r="R1208">
        <v>2.2021000000000002</v>
      </c>
      <c r="S1208" s="2">
        <v>39962</v>
      </c>
      <c r="T1208">
        <v>2.1806000000000001</v>
      </c>
      <c r="U1208" s="2">
        <v>39961</v>
      </c>
      <c r="V1208">
        <v>2.258</v>
      </c>
      <c r="W1208" s="2">
        <v>39912</v>
      </c>
      <c r="X1208">
        <v>2.3645999999999998</v>
      </c>
      <c r="Y1208" s="2">
        <v>39961</v>
      </c>
      <c r="Z1208">
        <v>2.4095</v>
      </c>
      <c r="AA1208" s="2">
        <v>39965</v>
      </c>
      <c r="AB1208">
        <v>2.625</v>
      </c>
      <c r="AC1208" s="2">
        <v>39968</v>
      </c>
      <c r="AD1208">
        <v>2.6475999999999997</v>
      </c>
      <c r="AE1208" s="2">
        <v>39968</v>
      </c>
      <c r="AF1208">
        <v>2.6850000000000001</v>
      </c>
    </row>
    <row r="1209" spans="5:32" x14ac:dyDescent="0.25">
      <c r="E1209" s="2">
        <v>39918</v>
      </c>
      <c r="F1209">
        <v>-0.71199999999999997</v>
      </c>
      <c r="G1209" s="2">
        <v>39967</v>
      </c>
      <c r="H1209">
        <v>0.79110000000000003</v>
      </c>
      <c r="I1209" s="2">
        <v>39959</v>
      </c>
      <c r="J1209">
        <v>0.86899999999999999</v>
      </c>
      <c r="K1209" s="2">
        <v>39965</v>
      </c>
      <c r="L1209">
        <v>1.5141</v>
      </c>
      <c r="M1209" s="2">
        <v>39962</v>
      </c>
      <c r="N1209">
        <v>1.6804999999999999</v>
      </c>
      <c r="O1209" s="2">
        <v>39967</v>
      </c>
      <c r="P1209">
        <v>2.0419999999999998</v>
      </c>
      <c r="Q1209" s="2">
        <v>39966</v>
      </c>
      <c r="R1209">
        <v>2.2833000000000001</v>
      </c>
      <c r="S1209" s="2">
        <v>39965</v>
      </c>
      <c r="T1209">
        <v>2.3185000000000002</v>
      </c>
      <c r="U1209" s="2">
        <v>39962</v>
      </c>
      <c r="V1209">
        <v>2.2867999999999999</v>
      </c>
      <c r="W1209" s="2">
        <v>39913</v>
      </c>
      <c r="X1209">
        <v>2.3673999999999999</v>
      </c>
      <c r="Y1209" s="2">
        <v>39962</v>
      </c>
      <c r="Z1209">
        <v>2.4138000000000002</v>
      </c>
      <c r="AA1209" s="2">
        <v>39966</v>
      </c>
      <c r="AB1209">
        <v>2.6550000000000002</v>
      </c>
      <c r="AC1209" s="2">
        <v>39969</v>
      </c>
      <c r="AD1209">
        <v>2.7602000000000002</v>
      </c>
      <c r="AE1209" s="2">
        <v>39969</v>
      </c>
      <c r="AF1209">
        <v>2.7861000000000002</v>
      </c>
    </row>
    <row r="1210" spans="5:32" x14ac:dyDescent="0.25">
      <c r="E1210" s="2">
        <v>39919</v>
      </c>
      <c r="F1210">
        <v>-0.64400000000000002</v>
      </c>
      <c r="G1210" s="2">
        <v>39968</v>
      </c>
      <c r="H1210">
        <v>0.87429999999999997</v>
      </c>
      <c r="I1210" s="2">
        <v>39960</v>
      </c>
      <c r="J1210">
        <v>1.0049999999999999</v>
      </c>
      <c r="K1210" s="2">
        <v>39966</v>
      </c>
      <c r="L1210">
        <v>1.6332</v>
      </c>
      <c r="M1210" s="2">
        <v>39965</v>
      </c>
      <c r="N1210">
        <v>1.845</v>
      </c>
      <c r="O1210" s="2">
        <v>39968</v>
      </c>
      <c r="P1210">
        <v>2.1097000000000001</v>
      </c>
      <c r="Q1210" s="2">
        <v>39967</v>
      </c>
      <c r="R1210">
        <v>2.2189999999999999</v>
      </c>
      <c r="S1210" s="2">
        <v>39966</v>
      </c>
      <c r="T1210">
        <v>2.4306999999999999</v>
      </c>
      <c r="U1210" s="2">
        <v>39965</v>
      </c>
      <c r="V1210">
        <v>2.4068999999999998</v>
      </c>
      <c r="W1210" s="2">
        <v>39916</v>
      </c>
      <c r="X1210">
        <v>2.3624999999999998</v>
      </c>
      <c r="Y1210" s="2">
        <v>39965</v>
      </c>
      <c r="Z1210">
        <v>2.5516999999999999</v>
      </c>
      <c r="AA1210" s="2">
        <v>39967</v>
      </c>
      <c r="AB1210">
        <v>2.5750000000000002</v>
      </c>
      <c r="AC1210" s="2">
        <v>39972</v>
      </c>
      <c r="AD1210">
        <v>2.7701000000000002</v>
      </c>
      <c r="AE1210" s="2">
        <v>39972</v>
      </c>
      <c r="AF1210">
        <v>2.8064</v>
      </c>
    </row>
    <row r="1211" spans="5:32" x14ac:dyDescent="0.25">
      <c r="E1211" s="2">
        <v>39920</v>
      </c>
      <c r="F1211">
        <v>-0.67349999999999999</v>
      </c>
      <c r="G1211" s="2">
        <v>39969</v>
      </c>
      <c r="H1211">
        <v>1.1818</v>
      </c>
      <c r="I1211" s="2">
        <v>39961</v>
      </c>
      <c r="J1211">
        <v>0.94750000000000001</v>
      </c>
      <c r="K1211" s="2">
        <v>39967</v>
      </c>
      <c r="L1211">
        <v>1.5577999999999999</v>
      </c>
      <c r="M1211" s="2">
        <v>39966</v>
      </c>
      <c r="N1211">
        <v>1.9220000000000002</v>
      </c>
      <c r="O1211" s="2">
        <v>39969</v>
      </c>
      <c r="P1211">
        <v>2.2747999999999999</v>
      </c>
      <c r="Q1211" s="2">
        <v>39968</v>
      </c>
      <c r="R1211">
        <v>2.2690000000000001</v>
      </c>
      <c r="S1211" s="2">
        <v>39967</v>
      </c>
      <c r="T1211">
        <v>2.3498999999999999</v>
      </c>
      <c r="U1211" s="2">
        <v>39966</v>
      </c>
      <c r="V1211">
        <v>2.5047999999999999</v>
      </c>
      <c r="W1211" s="2">
        <v>39917</v>
      </c>
      <c r="X1211">
        <v>2.3258999999999999</v>
      </c>
      <c r="Y1211" s="2">
        <v>39966</v>
      </c>
      <c r="Z1211">
        <v>2.6360999999999999</v>
      </c>
      <c r="AA1211" s="2">
        <v>39968</v>
      </c>
      <c r="AB1211">
        <v>2.6080000000000001</v>
      </c>
      <c r="AC1211" s="2">
        <v>39973</v>
      </c>
      <c r="AD1211">
        <v>2.8056999999999999</v>
      </c>
      <c r="AE1211" s="2">
        <v>39973</v>
      </c>
      <c r="AF1211">
        <v>2.8479999999999999</v>
      </c>
    </row>
    <row r="1212" spans="5:32" x14ac:dyDescent="0.25">
      <c r="E1212" s="2">
        <v>39923</v>
      </c>
      <c r="F1212">
        <v>-0.83099999999999996</v>
      </c>
      <c r="G1212" s="2">
        <v>39972</v>
      </c>
      <c r="H1212">
        <v>1.2272000000000001</v>
      </c>
      <c r="I1212" s="2">
        <v>39962</v>
      </c>
      <c r="J1212">
        <v>1.0900000000000001</v>
      </c>
      <c r="K1212" s="2">
        <v>39968</v>
      </c>
      <c r="L1212">
        <v>1.6463999999999999</v>
      </c>
      <c r="M1212" s="2">
        <v>39967</v>
      </c>
      <c r="N1212">
        <v>1.9075</v>
      </c>
      <c r="O1212" s="2">
        <v>39972</v>
      </c>
      <c r="P1212">
        <v>2.3216999999999999</v>
      </c>
      <c r="Q1212" s="2">
        <v>39969</v>
      </c>
      <c r="R1212">
        <v>2.4060999999999999</v>
      </c>
      <c r="S1212" s="2">
        <v>39968</v>
      </c>
      <c r="T1212">
        <v>2.3995000000000002</v>
      </c>
      <c r="U1212" s="2">
        <v>39967</v>
      </c>
      <c r="V1212">
        <v>2.4327999999999999</v>
      </c>
      <c r="W1212" s="2">
        <v>39918</v>
      </c>
      <c r="X1212">
        <v>2.3094999999999999</v>
      </c>
      <c r="Y1212" s="2">
        <v>39967</v>
      </c>
      <c r="Z1212">
        <v>2.5438999999999998</v>
      </c>
      <c r="AA1212" s="2">
        <v>39969</v>
      </c>
      <c r="AB1212">
        <v>2.7229999999999999</v>
      </c>
      <c r="AC1212" s="2">
        <v>39974</v>
      </c>
      <c r="AD1212">
        <v>2.8721000000000001</v>
      </c>
      <c r="AE1212" s="2">
        <v>39974</v>
      </c>
      <c r="AF1212">
        <v>2.9018999999999999</v>
      </c>
    </row>
    <row r="1213" spans="5:32" x14ac:dyDescent="0.25">
      <c r="E1213" s="2">
        <v>39924</v>
      </c>
      <c r="F1213">
        <v>-0.71199999999999997</v>
      </c>
      <c r="G1213" s="2">
        <v>39973</v>
      </c>
      <c r="H1213">
        <v>1.3150999999999999</v>
      </c>
      <c r="I1213" s="2">
        <v>39965</v>
      </c>
      <c r="J1213">
        <v>1.23</v>
      </c>
      <c r="K1213" s="2">
        <v>39969</v>
      </c>
      <c r="L1213">
        <v>1.8744000000000001</v>
      </c>
      <c r="M1213" s="2">
        <v>39968</v>
      </c>
      <c r="N1213">
        <v>1.919</v>
      </c>
      <c r="O1213" s="2">
        <v>39973</v>
      </c>
      <c r="P1213">
        <v>2.3494000000000002</v>
      </c>
      <c r="Q1213" s="2">
        <v>39972</v>
      </c>
      <c r="R1213">
        <v>2.4489999999999998</v>
      </c>
      <c r="S1213" s="2">
        <v>39969</v>
      </c>
      <c r="T1213">
        <v>2.5205000000000002</v>
      </c>
      <c r="U1213" s="2">
        <v>39968</v>
      </c>
      <c r="V1213">
        <v>2.4683999999999999</v>
      </c>
      <c r="W1213" s="2">
        <v>39919</v>
      </c>
      <c r="X1213">
        <v>2.2235</v>
      </c>
      <c r="Y1213" s="2">
        <v>39968</v>
      </c>
      <c r="Z1213">
        <v>2.5749</v>
      </c>
      <c r="AA1213" s="2">
        <v>39972</v>
      </c>
      <c r="AB1213">
        <v>2.6974999999999998</v>
      </c>
      <c r="AC1213" s="2">
        <v>39975</v>
      </c>
      <c r="AD1213">
        <v>2.7936000000000001</v>
      </c>
      <c r="AE1213" s="2">
        <v>39975</v>
      </c>
      <c r="AF1213">
        <v>2.8487999999999998</v>
      </c>
    </row>
    <row r="1214" spans="5:32" x14ac:dyDescent="0.25">
      <c r="E1214" s="2">
        <v>39925</v>
      </c>
      <c r="F1214">
        <v>-0.69</v>
      </c>
      <c r="G1214" s="2">
        <v>39974</v>
      </c>
      <c r="H1214">
        <v>1.4523999999999999</v>
      </c>
      <c r="I1214" s="2">
        <v>39966</v>
      </c>
      <c r="J1214">
        <v>1.2450000000000001</v>
      </c>
      <c r="K1214" s="2">
        <v>39972</v>
      </c>
      <c r="L1214">
        <v>1.9119000000000002</v>
      </c>
      <c r="M1214" s="2">
        <v>39969</v>
      </c>
      <c r="N1214">
        <v>2.0964999999999998</v>
      </c>
      <c r="O1214" s="2">
        <v>39974</v>
      </c>
      <c r="P1214">
        <v>2.4786000000000001</v>
      </c>
      <c r="Q1214" s="2">
        <v>39973</v>
      </c>
      <c r="R1214">
        <v>2.4687000000000001</v>
      </c>
      <c r="S1214" s="2">
        <v>39972</v>
      </c>
      <c r="T1214">
        <v>2.5691000000000002</v>
      </c>
      <c r="U1214" s="2">
        <v>39969</v>
      </c>
      <c r="V1214">
        <v>2.5967000000000002</v>
      </c>
      <c r="W1214" s="2">
        <v>39920</v>
      </c>
      <c r="X1214">
        <v>2.2208999999999999</v>
      </c>
      <c r="Y1214" s="2">
        <v>39969</v>
      </c>
      <c r="Z1214">
        <v>2.6957</v>
      </c>
      <c r="AA1214" s="2">
        <v>39973</v>
      </c>
      <c r="AB1214">
        <v>2.7730000000000001</v>
      </c>
      <c r="AC1214" s="2">
        <v>39976</v>
      </c>
      <c r="AD1214">
        <v>2.7244000000000002</v>
      </c>
      <c r="AE1214" s="2">
        <v>39976</v>
      </c>
      <c r="AF1214">
        <v>2.7818000000000001</v>
      </c>
    </row>
    <row r="1215" spans="5:32" x14ac:dyDescent="0.25">
      <c r="E1215" s="2">
        <v>39926</v>
      </c>
      <c r="F1215">
        <v>-0.6865</v>
      </c>
      <c r="G1215" s="2">
        <v>39975</v>
      </c>
      <c r="H1215">
        <v>1.4597</v>
      </c>
      <c r="I1215" s="2">
        <v>39967</v>
      </c>
      <c r="J1215">
        <v>1.32</v>
      </c>
      <c r="K1215" s="2">
        <v>39973</v>
      </c>
      <c r="L1215">
        <v>1.9605999999999999</v>
      </c>
      <c r="M1215" s="2">
        <v>39972</v>
      </c>
      <c r="N1215">
        <v>2.1230000000000002</v>
      </c>
      <c r="O1215" s="2">
        <v>39975</v>
      </c>
      <c r="P1215">
        <v>2.4121000000000001</v>
      </c>
      <c r="Q1215" s="2">
        <v>39974</v>
      </c>
      <c r="R1215">
        <v>2.5954999999999999</v>
      </c>
      <c r="S1215" s="2">
        <v>39973</v>
      </c>
      <c r="T1215">
        <v>2.6027</v>
      </c>
      <c r="U1215" s="2">
        <v>39972</v>
      </c>
      <c r="V1215">
        <v>2.6273999999999997</v>
      </c>
      <c r="W1215" s="2">
        <v>39923</v>
      </c>
      <c r="X1215">
        <v>2.11</v>
      </c>
      <c r="Y1215" s="2">
        <v>39972</v>
      </c>
      <c r="Z1215">
        <v>2.7368000000000001</v>
      </c>
      <c r="AA1215" s="2">
        <v>39974</v>
      </c>
      <c r="AB1215">
        <v>2.8730000000000002</v>
      </c>
      <c r="AC1215" s="2">
        <v>39979</v>
      </c>
      <c r="AD1215">
        <v>2.6475</v>
      </c>
      <c r="AE1215" s="2">
        <v>39979</v>
      </c>
      <c r="AF1215">
        <v>2.6960999999999999</v>
      </c>
    </row>
    <row r="1216" spans="5:32" x14ac:dyDescent="0.25">
      <c r="E1216" s="2">
        <v>39927</v>
      </c>
      <c r="F1216">
        <v>-0.69299999999999995</v>
      </c>
      <c r="G1216" s="2">
        <v>39976</v>
      </c>
      <c r="H1216">
        <v>1.3834</v>
      </c>
      <c r="I1216" s="2">
        <v>39968</v>
      </c>
      <c r="J1216">
        <v>1.4405000000000001</v>
      </c>
      <c r="K1216" s="2">
        <v>39974</v>
      </c>
      <c r="L1216">
        <v>2.0844</v>
      </c>
      <c r="M1216" s="2">
        <v>39973</v>
      </c>
      <c r="N1216">
        <v>2.2094999999999998</v>
      </c>
      <c r="O1216" s="2">
        <v>39976</v>
      </c>
      <c r="P1216">
        <v>2.2936999999999999</v>
      </c>
      <c r="Q1216" s="2">
        <v>39975</v>
      </c>
      <c r="R1216">
        <v>2.5194000000000001</v>
      </c>
      <c r="S1216" s="2">
        <v>39974</v>
      </c>
      <c r="T1216">
        <v>2.6936</v>
      </c>
      <c r="U1216" s="2">
        <v>39973</v>
      </c>
      <c r="V1216">
        <v>2.6508000000000003</v>
      </c>
      <c r="W1216" s="2">
        <v>39924</v>
      </c>
      <c r="X1216">
        <v>2.0554999999999999</v>
      </c>
      <c r="Y1216" s="2">
        <v>39973</v>
      </c>
      <c r="Z1216">
        <v>2.7635000000000001</v>
      </c>
      <c r="AA1216" s="2">
        <v>39975</v>
      </c>
      <c r="AB1216">
        <v>2.758</v>
      </c>
      <c r="AC1216" s="2">
        <v>39980</v>
      </c>
      <c r="AD1216">
        <v>2.5762999999999998</v>
      </c>
      <c r="AE1216" s="2">
        <v>39980</v>
      </c>
      <c r="AF1216">
        <v>2.6080000000000001</v>
      </c>
    </row>
    <row r="1217" spans="5:32" x14ac:dyDescent="0.25">
      <c r="E1217" s="2">
        <v>39930</v>
      </c>
      <c r="F1217">
        <v>-0.79100000000000004</v>
      </c>
      <c r="G1217" s="2">
        <v>39979</v>
      </c>
      <c r="H1217">
        <v>1.3389</v>
      </c>
      <c r="I1217" s="2">
        <v>39969</v>
      </c>
      <c r="J1217">
        <v>1.5805</v>
      </c>
      <c r="K1217" s="2">
        <v>39975</v>
      </c>
      <c r="L1217">
        <v>1.9978</v>
      </c>
      <c r="M1217" s="2">
        <v>39974</v>
      </c>
      <c r="N1217">
        <v>2.3519999999999999</v>
      </c>
      <c r="O1217" s="2">
        <v>39979</v>
      </c>
      <c r="P1217">
        <v>2.2000999999999999</v>
      </c>
      <c r="Q1217" s="2">
        <v>39976</v>
      </c>
      <c r="R1217">
        <v>2.4258000000000002</v>
      </c>
      <c r="S1217" s="2">
        <v>39975</v>
      </c>
      <c r="T1217">
        <v>2.6371000000000002</v>
      </c>
      <c r="U1217" s="2">
        <v>39974</v>
      </c>
      <c r="V1217">
        <v>2.7641</v>
      </c>
      <c r="W1217" s="2">
        <v>39925</v>
      </c>
      <c r="X1217">
        <v>2.0720999999999998</v>
      </c>
      <c r="Y1217" s="2">
        <v>39974</v>
      </c>
      <c r="Z1217">
        <v>2.8256000000000001</v>
      </c>
      <c r="AA1217" s="2">
        <v>39976</v>
      </c>
      <c r="AB1217">
        <v>2.7199999999999998</v>
      </c>
      <c r="AC1217" s="2">
        <v>39981</v>
      </c>
      <c r="AD1217">
        <v>2.6149</v>
      </c>
      <c r="AE1217" s="2">
        <v>39981</v>
      </c>
      <c r="AF1217">
        <v>2.6429</v>
      </c>
    </row>
    <row r="1218" spans="5:32" x14ac:dyDescent="0.25">
      <c r="E1218" s="2">
        <v>39931</v>
      </c>
      <c r="F1218">
        <v>-0.76149999999999995</v>
      </c>
      <c r="G1218" s="2">
        <v>39980</v>
      </c>
      <c r="H1218">
        <v>1.2218</v>
      </c>
      <c r="I1218" s="2">
        <v>39972</v>
      </c>
      <c r="J1218">
        <v>1.6219999999999999</v>
      </c>
      <c r="K1218" s="2">
        <v>39976</v>
      </c>
      <c r="L1218">
        <v>1.8357999999999999</v>
      </c>
      <c r="M1218" s="2">
        <v>39975</v>
      </c>
      <c r="N1218">
        <v>2.2549999999999999</v>
      </c>
      <c r="O1218" s="2">
        <v>39980</v>
      </c>
      <c r="P1218">
        <v>2.1524999999999999</v>
      </c>
      <c r="Q1218" s="2">
        <v>39979</v>
      </c>
      <c r="R1218">
        <v>2.3572000000000002</v>
      </c>
      <c r="S1218" s="2">
        <v>39976</v>
      </c>
      <c r="T1218">
        <v>2.5659000000000001</v>
      </c>
      <c r="U1218" s="2">
        <v>39975</v>
      </c>
      <c r="V1218">
        <v>2.6932</v>
      </c>
      <c r="W1218" s="2">
        <v>39926</v>
      </c>
      <c r="X1218">
        <v>2.1778</v>
      </c>
      <c r="Y1218" s="2">
        <v>39975</v>
      </c>
      <c r="Z1218">
        <v>2.7509000000000001</v>
      </c>
      <c r="AA1218" s="2">
        <v>39979</v>
      </c>
      <c r="AB1218">
        <v>2.6160000000000001</v>
      </c>
      <c r="AC1218" s="2">
        <v>39982</v>
      </c>
      <c r="AD1218">
        <v>2.7164999999999999</v>
      </c>
      <c r="AE1218" s="2">
        <v>39982</v>
      </c>
      <c r="AF1218">
        <v>2.7509999999999999</v>
      </c>
    </row>
    <row r="1219" spans="5:32" x14ac:dyDescent="0.25">
      <c r="E1219" s="2">
        <v>39932</v>
      </c>
      <c r="F1219">
        <v>-0.55000000000000004</v>
      </c>
      <c r="G1219" s="2">
        <v>39981</v>
      </c>
      <c r="H1219">
        <v>1.1296999999999999</v>
      </c>
      <c r="I1219" s="2">
        <v>39973</v>
      </c>
      <c r="J1219">
        <v>1.7015</v>
      </c>
      <c r="K1219" s="2">
        <v>39979</v>
      </c>
      <c r="L1219">
        <v>1.8473999999999999</v>
      </c>
      <c r="M1219" s="2">
        <v>39976</v>
      </c>
      <c r="N1219">
        <v>2.1920000000000002</v>
      </c>
      <c r="O1219" s="2">
        <v>39981</v>
      </c>
      <c r="P1219">
        <v>2.0891000000000002</v>
      </c>
      <c r="Q1219" s="2">
        <v>39980</v>
      </c>
      <c r="R1219">
        <v>2.2873000000000001</v>
      </c>
      <c r="S1219" s="2">
        <v>39979</v>
      </c>
      <c r="T1219">
        <v>2.4750999999999999</v>
      </c>
      <c r="U1219" s="2">
        <v>39976</v>
      </c>
      <c r="V1219">
        <v>2.6316999999999999</v>
      </c>
      <c r="W1219" s="2">
        <v>39927</v>
      </c>
      <c r="X1219">
        <v>2.2149999999999999</v>
      </c>
      <c r="Y1219" s="2">
        <v>39976</v>
      </c>
      <c r="Z1219">
        <v>2.6640000000000001</v>
      </c>
      <c r="AA1219" s="2">
        <v>39980</v>
      </c>
      <c r="AB1219">
        <v>2.5499999999999998</v>
      </c>
      <c r="AC1219" s="2">
        <v>39983</v>
      </c>
      <c r="AD1219">
        <v>2.7082999999999999</v>
      </c>
      <c r="AE1219" s="2">
        <v>39983</v>
      </c>
      <c r="AF1219">
        <v>2.7378999999999998</v>
      </c>
    </row>
    <row r="1220" spans="5:32" x14ac:dyDescent="0.25">
      <c r="E1220" s="2">
        <v>39933</v>
      </c>
      <c r="F1220">
        <v>-0.88049999999999995</v>
      </c>
      <c r="G1220" s="2">
        <v>39982</v>
      </c>
      <c r="H1220">
        <v>1.2764</v>
      </c>
      <c r="I1220" s="2">
        <v>39974</v>
      </c>
      <c r="J1220">
        <v>1.8734999999999999</v>
      </c>
      <c r="K1220" s="2">
        <v>39980</v>
      </c>
      <c r="L1220">
        <v>1.7528999999999999</v>
      </c>
      <c r="M1220" s="2">
        <v>39979</v>
      </c>
      <c r="N1220">
        <v>2.1059999999999999</v>
      </c>
      <c r="O1220" s="2">
        <v>39982</v>
      </c>
      <c r="P1220">
        <v>2.1941000000000002</v>
      </c>
      <c r="Q1220" s="2">
        <v>39981</v>
      </c>
      <c r="R1220">
        <v>2.2309000000000001</v>
      </c>
      <c r="S1220" s="2">
        <v>39980</v>
      </c>
      <c r="T1220">
        <v>2.3938999999999999</v>
      </c>
      <c r="U1220" s="2">
        <v>39979</v>
      </c>
      <c r="V1220">
        <v>2.5263</v>
      </c>
      <c r="W1220" s="2">
        <v>39930</v>
      </c>
      <c r="X1220">
        <v>2.1804000000000001</v>
      </c>
      <c r="Y1220" s="2">
        <v>39979</v>
      </c>
      <c r="Z1220">
        <v>2.5808</v>
      </c>
      <c r="AA1220" s="2">
        <v>39981</v>
      </c>
      <c r="AB1220">
        <v>2.54</v>
      </c>
      <c r="AC1220" s="2">
        <v>39986</v>
      </c>
      <c r="AD1220">
        <v>2.7259000000000002</v>
      </c>
      <c r="AE1220" s="2">
        <v>39986</v>
      </c>
      <c r="AF1220">
        <v>2.7556000000000003</v>
      </c>
    </row>
    <row r="1221" spans="5:32" x14ac:dyDescent="0.25">
      <c r="E1221" s="2">
        <v>39934</v>
      </c>
      <c r="F1221">
        <v>-0.878</v>
      </c>
      <c r="G1221" s="2">
        <v>39983</v>
      </c>
      <c r="H1221">
        <v>1.2307999999999999</v>
      </c>
      <c r="I1221" s="2">
        <v>39975</v>
      </c>
      <c r="J1221">
        <v>1.8904999999999998</v>
      </c>
      <c r="K1221" s="2">
        <v>39981</v>
      </c>
      <c r="L1221">
        <v>1.6395</v>
      </c>
      <c r="M1221" s="2">
        <v>39980</v>
      </c>
      <c r="N1221">
        <v>2.0095000000000001</v>
      </c>
      <c r="O1221" s="2">
        <v>39983</v>
      </c>
      <c r="P1221">
        <v>2.1976</v>
      </c>
      <c r="Q1221" s="2">
        <v>39982</v>
      </c>
      <c r="R1221">
        <v>2.3624999999999998</v>
      </c>
      <c r="S1221" s="2">
        <v>39981</v>
      </c>
      <c r="T1221">
        <v>2.3433000000000002</v>
      </c>
      <c r="U1221" s="2">
        <v>39980</v>
      </c>
      <c r="V1221">
        <v>2.4393000000000002</v>
      </c>
      <c r="W1221" s="2">
        <v>39931</v>
      </c>
      <c r="X1221">
        <v>2.1568999999999998</v>
      </c>
      <c r="Y1221" s="2">
        <v>39980</v>
      </c>
      <c r="Z1221">
        <v>2.4971999999999999</v>
      </c>
      <c r="AA1221" s="2">
        <v>39982</v>
      </c>
      <c r="AB1221">
        <v>2.6404999999999998</v>
      </c>
      <c r="AC1221" s="2">
        <v>39987</v>
      </c>
      <c r="AD1221">
        <v>2.7347999999999999</v>
      </c>
      <c r="AE1221" s="2">
        <v>39987</v>
      </c>
      <c r="AF1221">
        <v>2.7888999999999999</v>
      </c>
    </row>
    <row r="1222" spans="5:32" x14ac:dyDescent="0.25">
      <c r="E1222" s="2">
        <v>39937</v>
      </c>
      <c r="F1222">
        <v>-0.76</v>
      </c>
      <c r="G1222" s="2">
        <v>39986</v>
      </c>
      <c r="H1222">
        <v>1.1069</v>
      </c>
      <c r="I1222" s="2">
        <v>39976</v>
      </c>
      <c r="J1222">
        <v>1.76</v>
      </c>
      <c r="K1222" s="2">
        <v>39982</v>
      </c>
      <c r="L1222">
        <v>1.7403999999999999</v>
      </c>
      <c r="M1222" s="2">
        <v>39981</v>
      </c>
      <c r="N1222">
        <v>1.907</v>
      </c>
      <c r="O1222" s="2">
        <v>39986</v>
      </c>
      <c r="P1222">
        <v>2.0815000000000001</v>
      </c>
      <c r="Q1222" s="2">
        <v>39983</v>
      </c>
      <c r="R1222">
        <v>2.3361999999999998</v>
      </c>
      <c r="S1222" s="2">
        <v>39982</v>
      </c>
      <c r="T1222">
        <v>2.4718999999999998</v>
      </c>
      <c r="U1222" s="2">
        <v>39981</v>
      </c>
      <c r="V1222">
        <v>2.4169</v>
      </c>
      <c r="W1222" s="2">
        <v>39932</v>
      </c>
      <c r="X1222">
        <v>2.1095000000000002</v>
      </c>
      <c r="Y1222" s="2">
        <v>39981</v>
      </c>
      <c r="Z1222">
        <v>2.5028999999999999</v>
      </c>
      <c r="AA1222" s="2">
        <v>39983</v>
      </c>
      <c r="AB1222">
        <v>2.68</v>
      </c>
      <c r="AC1222" s="2">
        <v>39988</v>
      </c>
      <c r="AD1222">
        <v>2.7871999999999999</v>
      </c>
      <c r="AE1222" s="2">
        <v>39988</v>
      </c>
      <c r="AF1222">
        <v>2.8109999999999999</v>
      </c>
    </row>
    <row r="1223" spans="5:32" x14ac:dyDescent="0.25">
      <c r="E1223" s="2">
        <v>39938</v>
      </c>
      <c r="F1223">
        <v>-0.73899999999999999</v>
      </c>
      <c r="G1223" s="2">
        <v>39987</v>
      </c>
      <c r="H1223">
        <v>1.0974999999999999</v>
      </c>
      <c r="I1223" s="2">
        <v>39979</v>
      </c>
      <c r="J1223">
        <v>1.6579999999999999</v>
      </c>
      <c r="K1223" s="2">
        <v>39983</v>
      </c>
      <c r="L1223">
        <v>1.7332000000000001</v>
      </c>
      <c r="M1223" s="2">
        <v>39982</v>
      </c>
      <c r="N1223">
        <v>2.0575000000000001</v>
      </c>
      <c r="O1223" s="2">
        <v>39987</v>
      </c>
      <c r="P1223">
        <v>2.1112000000000002</v>
      </c>
      <c r="Q1223" s="2">
        <v>39986</v>
      </c>
      <c r="R1223">
        <v>2.2673000000000001</v>
      </c>
      <c r="S1223" s="2">
        <v>39983</v>
      </c>
      <c r="T1223">
        <v>2.4495</v>
      </c>
      <c r="U1223" s="2">
        <v>39982</v>
      </c>
      <c r="V1223">
        <v>2.544</v>
      </c>
      <c r="W1223" s="2">
        <v>39933</v>
      </c>
      <c r="X1223">
        <v>2.0406</v>
      </c>
      <c r="Y1223" s="2">
        <v>39982</v>
      </c>
      <c r="Z1223">
        <v>2.6390000000000002</v>
      </c>
      <c r="AA1223" s="2">
        <v>39986</v>
      </c>
      <c r="AB1223">
        <v>2.65</v>
      </c>
      <c r="AC1223" s="2">
        <v>39989</v>
      </c>
      <c r="AD1223">
        <v>2.7223000000000002</v>
      </c>
      <c r="AE1223" s="2">
        <v>39989</v>
      </c>
      <c r="AF1223">
        <v>2.7717999999999998</v>
      </c>
    </row>
    <row r="1224" spans="5:32" x14ac:dyDescent="0.25">
      <c r="E1224" s="2">
        <v>39939</v>
      </c>
      <c r="F1224">
        <v>-0.64600000000000002</v>
      </c>
      <c r="G1224" s="2">
        <v>39988</v>
      </c>
      <c r="H1224">
        <v>0.99370000000000003</v>
      </c>
      <c r="I1224" s="2">
        <v>39980</v>
      </c>
      <c r="J1224">
        <v>1.5880000000000001</v>
      </c>
      <c r="K1224" s="2">
        <v>39986</v>
      </c>
      <c r="L1224">
        <v>1.6703000000000001</v>
      </c>
      <c r="M1224" s="2">
        <v>39983</v>
      </c>
      <c r="N1224">
        <v>1.9615</v>
      </c>
      <c r="O1224" s="2">
        <v>39988</v>
      </c>
      <c r="P1224">
        <v>2.0276000000000001</v>
      </c>
      <c r="Q1224" s="2">
        <v>39987</v>
      </c>
      <c r="R1224">
        <v>2.2759</v>
      </c>
      <c r="S1224" s="2">
        <v>39986</v>
      </c>
      <c r="T1224">
        <v>2.3692000000000002</v>
      </c>
      <c r="U1224" s="2">
        <v>39983</v>
      </c>
      <c r="V1224">
        <v>2.5577000000000001</v>
      </c>
      <c r="W1224" s="2">
        <v>39934</v>
      </c>
      <c r="X1224">
        <v>1.9689000000000001</v>
      </c>
      <c r="Y1224" s="2">
        <v>39983</v>
      </c>
      <c r="Z1224">
        <v>2.6415999999999999</v>
      </c>
      <c r="AA1224" s="2">
        <v>39987</v>
      </c>
      <c r="AB1224">
        <v>2.66</v>
      </c>
      <c r="AC1224" s="2">
        <v>39990</v>
      </c>
      <c r="AD1224">
        <v>2.7395</v>
      </c>
      <c r="AE1224" s="2">
        <v>39990</v>
      </c>
      <c r="AF1224">
        <v>2.7877000000000001</v>
      </c>
    </row>
    <row r="1225" spans="5:32" x14ac:dyDescent="0.25">
      <c r="E1225" s="2">
        <v>39940</v>
      </c>
      <c r="F1225">
        <v>-0.56100000000000005</v>
      </c>
      <c r="G1225" s="2">
        <v>39989</v>
      </c>
      <c r="H1225">
        <v>1.0259</v>
      </c>
      <c r="I1225" s="2">
        <v>39981</v>
      </c>
      <c r="J1225">
        <v>1.5145</v>
      </c>
      <c r="K1225" s="2">
        <v>39987</v>
      </c>
      <c r="L1225">
        <v>1.6895</v>
      </c>
      <c r="M1225" s="2">
        <v>39986</v>
      </c>
      <c r="N1225">
        <v>1.9635</v>
      </c>
      <c r="O1225" s="2">
        <v>39989</v>
      </c>
      <c r="P1225">
        <v>1.9908000000000001</v>
      </c>
      <c r="Q1225" s="2">
        <v>39988</v>
      </c>
      <c r="R1225">
        <v>2.2039</v>
      </c>
      <c r="S1225" s="2">
        <v>39987</v>
      </c>
      <c r="T1225">
        <v>2.3881000000000001</v>
      </c>
      <c r="U1225" s="2">
        <v>39986</v>
      </c>
      <c r="V1225">
        <v>2.5045999999999999</v>
      </c>
      <c r="W1225" s="2">
        <v>39937</v>
      </c>
      <c r="X1225">
        <v>1.9990000000000001</v>
      </c>
      <c r="Y1225" s="2">
        <v>39986</v>
      </c>
      <c r="Z1225">
        <v>2.5888999999999998</v>
      </c>
      <c r="AA1225" s="2">
        <v>39988</v>
      </c>
      <c r="AB1225">
        <v>2.7</v>
      </c>
      <c r="AC1225" s="2">
        <v>39993</v>
      </c>
      <c r="AD1225">
        <v>2.7641999999999998</v>
      </c>
      <c r="AE1225" s="2">
        <v>39993</v>
      </c>
      <c r="AF1225">
        <v>2.7721</v>
      </c>
    </row>
    <row r="1226" spans="5:32" x14ac:dyDescent="0.25">
      <c r="E1226" s="2">
        <v>39941</v>
      </c>
      <c r="F1226">
        <v>-0.45500000000000002</v>
      </c>
      <c r="G1226" s="2">
        <v>39990</v>
      </c>
      <c r="H1226">
        <v>0.85609999999999997</v>
      </c>
      <c r="I1226" s="2">
        <v>39982</v>
      </c>
      <c r="J1226">
        <v>1.472</v>
      </c>
      <c r="K1226" s="2">
        <v>39988</v>
      </c>
      <c r="L1226">
        <v>1.5773000000000001</v>
      </c>
      <c r="M1226" s="2">
        <v>39987</v>
      </c>
      <c r="N1226">
        <v>1.9649999999999999</v>
      </c>
      <c r="O1226" s="2">
        <v>39990</v>
      </c>
      <c r="P1226">
        <v>1.9207000000000001</v>
      </c>
      <c r="Q1226" s="2">
        <v>39989</v>
      </c>
      <c r="R1226">
        <v>2.1515</v>
      </c>
      <c r="S1226" s="2">
        <v>39988</v>
      </c>
      <c r="T1226">
        <v>2.3250999999999999</v>
      </c>
      <c r="U1226" s="2">
        <v>39987</v>
      </c>
      <c r="V1226">
        <v>2.4958999999999998</v>
      </c>
      <c r="W1226" s="2">
        <v>39938</v>
      </c>
      <c r="X1226">
        <v>2.0038999999999998</v>
      </c>
      <c r="Y1226" s="2">
        <v>39987</v>
      </c>
      <c r="Z1226">
        <v>2.6055000000000001</v>
      </c>
      <c r="AA1226" s="2">
        <v>39989</v>
      </c>
      <c r="AB1226">
        <v>2.63</v>
      </c>
      <c r="AC1226" s="2">
        <v>39994</v>
      </c>
      <c r="AD1226">
        <v>2.8018000000000001</v>
      </c>
      <c r="AE1226" s="2">
        <v>39994</v>
      </c>
      <c r="AF1226">
        <v>2.8393999999999999</v>
      </c>
    </row>
    <row r="1227" spans="5:32" x14ac:dyDescent="0.25">
      <c r="E1227" s="2">
        <v>39944</v>
      </c>
      <c r="F1227">
        <v>-0.49099999999999999</v>
      </c>
      <c r="G1227" s="2">
        <v>39993</v>
      </c>
      <c r="H1227">
        <v>0.92579999999999996</v>
      </c>
      <c r="I1227" s="2">
        <v>39983</v>
      </c>
      <c r="J1227">
        <v>1.585</v>
      </c>
      <c r="K1227" s="2">
        <v>39989</v>
      </c>
      <c r="L1227">
        <v>1.5960000000000001</v>
      </c>
      <c r="M1227" s="2">
        <v>39988</v>
      </c>
      <c r="N1227">
        <v>1.8374999999999999</v>
      </c>
      <c r="O1227" s="2">
        <v>39993</v>
      </c>
      <c r="P1227">
        <v>1.9137</v>
      </c>
      <c r="Q1227" s="2">
        <v>39990</v>
      </c>
      <c r="R1227">
        <v>2.0779999999999998</v>
      </c>
      <c r="S1227" s="2">
        <v>39989</v>
      </c>
      <c r="T1227">
        <v>2.2761</v>
      </c>
      <c r="U1227" s="2">
        <v>39988</v>
      </c>
      <c r="V1227">
        <v>2.4516</v>
      </c>
      <c r="W1227" s="2">
        <v>39939</v>
      </c>
      <c r="X1227">
        <v>2.0127000000000002</v>
      </c>
      <c r="Y1227" s="2">
        <v>39988</v>
      </c>
      <c r="Z1227">
        <v>2.6352000000000002</v>
      </c>
      <c r="AA1227" s="2">
        <v>39990</v>
      </c>
      <c r="AB1227">
        <v>2.64</v>
      </c>
      <c r="AC1227" s="2">
        <v>39995</v>
      </c>
      <c r="AD1227">
        <v>2.7961</v>
      </c>
      <c r="AE1227" s="2">
        <v>39995</v>
      </c>
      <c r="AF1227">
        <v>2.8231999999999999</v>
      </c>
    </row>
    <row r="1228" spans="5:32" x14ac:dyDescent="0.25">
      <c r="E1228" s="2">
        <v>39945</v>
      </c>
      <c r="F1228">
        <v>-0.432</v>
      </c>
      <c r="G1228" s="2">
        <v>39994</v>
      </c>
      <c r="H1228">
        <v>0.94350000000000001</v>
      </c>
      <c r="I1228" s="2">
        <v>39986</v>
      </c>
      <c r="J1228">
        <v>1.379</v>
      </c>
      <c r="K1228" s="2">
        <v>39990</v>
      </c>
      <c r="L1228">
        <v>1.4902</v>
      </c>
      <c r="M1228" s="2">
        <v>39989</v>
      </c>
      <c r="N1228">
        <v>1.764</v>
      </c>
      <c r="O1228" s="2">
        <v>39994</v>
      </c>
      <c r="P1228">
        <v>2.0196000000000001</v>
      </c>
      <c r="Q1228" s="2">
        <v>39993</v>
      </c>
      <c r="R1228">
        <v>2.0895000000000001</v>
      </c>
      <c r="S1228" s="2">
        <v>39990</v>
      </c>
      <c r="T1228">
        <v>2.2349999999999999</v>
      </c>
      <c r="U1228" s="2">
        <v>39989</v>
      </c>
      <c r="V1228">
        <v>2.4112</v>
      </c>
      <c r="W1228" s="2">
        <v>39940</v>
      </c>
      <c r="X1228">
        <v>2.1583000000000001</v>
      </c>
      <c r="Y1228" s="2">
        <v>39989</v>
      </c>
      <c r="Z1228">
        <v>2.5861000000000001</v>
      </c>
      <c r="AA1228" s="2">
        <v>39993</v>
      </c>
      <c r="AB1228">
        <v>2.65</v>
      </c>
      <c r="AC1228" s="2">
        <v>39996</v>
      </c>
      <c r="AD1228">
        <v>2.7483</v>
      </c>
      <c r="AE1228" s="2">
        <v>39996</v>
      </c>
      <c r="AF1228">
        <v>2.7968999999999999</v>
      </c>
    </row>
    <row r="1229" spans="5:32" x14ac:dyDescent="0.25">
      <c r="E1229" s="2">
        <v>39946</v>
      </c>
      <c r="F1229">
        <v>-0.58699999999999997</v>
      </c>
      <c r="G1229" s="2">
        <v>39995</v>
      </c>
      <c r="H1229">
        <v>0.88470000000000004</v>
      </c>
      <c r="I1229" s="2">
        <v>39987</v>
      </c>
      <c r="J1229">
        <v>1.4179999999999999</v>
      </c>
      <c r="K1229" s="2">
        <v>39993</v>
      </c>
      <c r="L1229">
        <v>1.5004999999999999</v>
      </c>
      <c r="M1229" s="2">
        <v>39990</v>
      </c>
      <c r="N1229">
        <v>1.7625</v>
      </c>
      <c r="O1229" s="2">
        <v>39995</v>
      </c>
      <c r="P1229">
        <v>2.0217999999999998</v>
      </c>
      <c r="Q1229" s="2">
        <v>39994</v>
      </c>
      <c r="R1229">
        <v>2.1852</v>
      </c>
      <c r="S1229" s="2">
        <v>39993</v>
      </c>
      <c r="T1229">
        <v>2.2284000000000002</v>
      </c>
      <c r="U1229" s="2">
        <v>39990</v>
      </c>
      <c r="V1229">
        <v>2.3797000000000001</v>
      </c>
      <c r="W1229" s="2">
        <v>39941</v>
      </c>
      <c r="X1229">
        <v>2.1433</v>
      </c>
      <c r="Y1229" s="2">
        <v>39990</v>
      </c>
      <c r="Z1229">
        <v>2.5672999999999999</v>
      </c>
      <c r="AA1229" s="2">
        <v>39994</v>
      </c>
      <c r="AB1229">
        <v>2.7210000000000001</v>
      </c>
      <c r="AC1229" s="2">
        <v>39997</v>
      </c>
      <c r="AD1229">
        <v>2.83</v>
      </c>
      <c r="AE1229" s="2">
        <v>39997</v>
      </c>
      <c r="AF1229">
        <v>2.87</v>
      </c>
    </row>
    <row r="1230" spans="5:32" x14ac:dyDescent="0.25">
      <c r="E1230" s="2">
        <v>39947</v>
      </c>
      <c r="F1230">
        <v>-0.54</v>
      </c>
      <c r="G1230" s="2">
        <v>39996</v>
      </c>
      <c r="H1230">
        <v>0.81330000000000002</v>
      </c>
      <c r="I1230" s="2">
        <v>39988</v>
      </c>
      <c r="J1230">
        <v>1.2605</v>
      </c>
      <c r="K1230" s="2">
        <v>39994</v>
      </c>
      <c r="L1230">
        <v>1.589</v>
      </c>
      <c r="M1230" s="2">
        <v>39993</v>
      </c>
      <c r="N1230">
        <v>1.772</v>
      </c>
      <c r="O1230" s="2">
        <v>39996</v>
      </c>
      <c r="P1230">
        <v>1.9140999999999999</v>
      </c>
      <c r="Q1230" s="2">
        <v>39995</v>
      </c>
      <c r="R1230">
        <v>2.1981000000000002</v>
      </c>
      <c r="S1230" s="2">
        <v>39994</v>
      </c>
      <c r="T1230">
        <v>2.3567</v>
      </c>
      <c r="U1230" s="2">
        <v>39993</v>
      </c>
      <c r="V1230">
        <v>2.3900999999999999</v>
      </c>
      <c r="W1230" s="2">
        <v>39944</v>
      </c>
      <c r="X1230">
        <v>2.0840000000000001</v>
      </c>
      <c r="Y1230" s="2">
        <v>39993</v>
      </c>
      <c r="Z1230">
        <v>2.5832999999999999</v>
      </c>
      <c r="AA1230" s="2">
        <v>39995</v>
      </c>
      <c r="AB1230">
        <v>2.69</v>
      </c>
      <c r="AC1230" s="2">
        <v>40000</v>
      </c>
      <c r="AD1230">
        <v>2.7239</v>
      </c>
      <c r="AE1230" s="2">
        <v>40000</v>
      </c>
      <c r="AF1230">
        <v>2.7688000000000001</v>
      </c>
    </row>
    <row r="1231" spans="5:32" x14ac:dyDescent="0.25">
      <c r="E1231" s="2">
        <v>39948</v>
      </c>
      <c r="F1231">
        <v>-0.48799999999999999</v>
      </c>
      <c r="G1231" s="2">
        <v>39997</v>
      </c>
      <c r="H1231">
        <v>0.94</v>
      </c>
      <c r="I1231" s="2">
        <v>39989</v>
      </c>
      <c r="J1231">
        <v>1.24</v>
      </c>
      <c r="K1231" s="2">
        <v>39995</v>
      </c>
      <c r="L1231">
        <v>1.6125</v>
      </c>
      <c r="M1231" s="2">
        <v>39994</v>
      </c>
      <c r="N1231">
        <v>1.8784999999999998</v>
      </c>
      <c r="O1231" s="2">
        <v>39997</v>
      </c>
      <c r="P1231">
        <v>2.02</v>
      </c>
      <c r="Q1231" s="2">
        <v>39996</v>
      </c>
      <c r="R1231">
        <v>2.1011000000000002</v>
      </c>
      <c r="S1231" s="2">
        <v>39995</v>
      </c>
      <c r="T1231">
        <v>2.3433000000000002</v>
      </c>
      <c r="U1231" s="2">
        <v>39994</v>
      </c>
      <c r="V1231">
        <v>2.4731999999999998</v>
      </c>
      <c r="W1231" s="2">
        <v>39945</v>
      </c>
      <c r="X1231">
        <v>2.0912000000000002</v>
      </c>
      <c r="Y1231" s="2">
        <v>39994</v>
      </c>
      <c r="Z1231">
        <v>2.6425999999999998</v>
      </c>
      <c r="AA1231" s="2">
        <v>39996</v>
      </c>
      <c r="AB1231">
        <v>2.61</v>
      </c>
      <c r="AC1231" s="2">
        <v>40001</v>
      </c>
      <c r="AD1231">
        <v>2.6941000000000002</v>
      </c>
      <c r="AE1231" s="2">
        <v>40001</v>
      </c>
      <c r="AF1231">
        <v>2.7507999999999999</v>
      </c>
    </row>
    <row r="1232" spans="5:32" x14ac:dyDescent="0.25">
      <c r="E1232" s="2">
        <v>39951</v>
      </c>
      <c r="F1232">
        <v>-0.54700000000000004</v>
      </c>
      <c r="G1232" s="2">
        <v>40000</v>
      </c>
      <c r="H1232">
        <v>0.74709999999999999</v>
      </c>
      <c r="I1232" s="2">
        <v>39990</v>
      </c>
      <c r="J1232">
        <v>1.1499999999999999</v>
      </c>
      <c r="K1232" s="2">
        <v>39996</v>
      </c>
      <c r="L1232">
        <v>1.5165999999999999</v>
      </c>
      <c r="M1232" s="2">
        <v>39995</v>
      </c>
      <c r="N1232">
        <v>1.8845000000000001</v>
      </c>
      <c r="O1232" s="2">
        <v>40000</v>
      </c>
      <c r="P1232">
        <v>1.8881000000000001</v>
      </c>
      <c r="Q1232" s="2">
        <v>39997</v>
      </c>
      <c r="R1232">
        <v>2.17</v>
      </c>
      <c r="S1232" s="2">
        <v>39996</v>
      </c>
      <c r="T1232">
        <v>2.2393000000000001</v>
      </c>
      <c r="U1232" s="2">
        <v>39995</v>
      </c>
      <c r="V1232">
        <v>2.4435000000000002</v>
      </c>
      <c r="W1232" s="2">
        <v>39946</v>
      </c>
      <c r="X1232">
        <v>2.0301999999999998</v>
      </c>
      <c r="Y1232" s="2">
        <v>39995</v>
      </c>
      <c r="Z1232">
        <v>2.6135000000000002</v>
      </c>
      <c r="AA1232" s="2">
        <v>39997</v>
      </c>
      <c r="AB1232">
        <v>2.5925000000000002</v>
      </c>
      <c r="AC1232" s="2">
        <v>40002</v>
      </c>
      <c r="AD1232">
        <v>2.5949</v>
      </c>
      <c r="AE1232" s="2">
        <v>40002</v>
      </c>
      <c r="AF1232">
        <v>2.641</v>
      </c>
    </row>
    <row r="1233" spans="5:32" x14ac:dyDescent="0.25">
      <c r="E1233" s="2">
        <v>39952</v>
      </c>
      <c r="F1233">
        <v>-0.308</v>
      </c>
      <c r="G1233" s="2">
        <v>40001</v>
      </c>
      <c r="H1233">
        <v>0.79759999999999998</v>
      </c>
      <c r="I1233" s="2">
        <v>39993</v>
      </c>
      <c r="J1233">
        <v>1.17</v>
      </c>
      <c r="K1233" s="2">
        <v>39997</v>
      </c>
      <c r="L1233">
        <v>1.5125</v>
      </c>
      <c r="M1233" s="2">
        <v>39996</v>
      </c>
      <c r="N1233">
        <v>1.7345000000000002</v>
      </c>
      <c r="O1233" s="2">
        <v>40001</v>
      </c>
      <c r="P1233">
        <v>1.8879999999999999</v>
      </c>
      <c r="Q1233" s="2">
        <v>40000</v>
      </c>
      <c r="R1233">
        <v>2.0552999999999999</v>
      </c>
      <c r="S1233" s="2">
        <v>39997</v>
      </c>
      <c r="T1233">
        <v>2.31</v>
      </c>
      <c r="U1233" s="2">
        <v>39996</v>
      </c>
      <c r="V1233">
        <v>2.3473999999999999</v>
      </c>
      <c r="W1233" s="2">
        <v>39947</v>
      </c>
      <c r="X1233">
        <v>2.0289999999999999</v>
      </c>
      <c r="Y1233" s="2">
        <v>39996</v>
      </c>
      <c r="Z1233">
        <v>2.5171000000000001</v>
      </c>
      <c r="AA1233" s="2">
        <v>40000</v>
      </c>
      <c r="AB1233">
        <v>2.58</v>
      </c>
      <c r="AC1233" s="2">
        <v>40003</v>
      </c>
      <c r="AD1233">
        <v>2.5931999999999999</v>
      </c>
      <c r="AE1233" s="2">
        <v>40003</v>
      </c>
      <c r="AF1233">
        <v>2.6372</v>
      </c>
    </row>
    <row r="1234" spans="5:32" x14ac:dyDescent="0.25">
      <c r="E1234" s="2">
        <v>39953</v>
      </c>
      <c r="F1234">
        <v>-0.3</v>
      </c>
      <c r="G1234" s="2">
        <v>40002</v>
      </c>
      <c r="H1234">
        <v>0.65800000000000003</v>
      </c>
      <c r="I1234" s="2">
        <v>39994</v>
      </c>
      <c r="J1234">
        <v>1.3605</v>
      </c>
      <c r="K1234" s="2">
        <v>40000</v>
      </c>
      <c r="L1234">
        <v>1.4621999999999999</v>
      </c>
      <c r="M1234" s="2">
        <v>39997</v>
      </c>
      <c r="N1234">
        <v>1.8399999999999999</v>
      </c>
      <c r="O1234" s="2">
        <v>40002</v>
      </c>
      <c r="P1234">
        <v>1.8068</v>
      </c>
      <c r="Q1234" s="2">
        <v>40001</v>
      </c>
      <c r="R1234">
        <v>2.0720000000000001</v>
      </c>
      <c r="S1234" s="2">
        <v>40000</v>
      </c>
      <c r="T1234">
        <v>2.1913999999999998</v>
      </c>
      <c r="U1234" s="2">
        <v>39997</v>
      </c>
      <c r="V1234">
        <v>2.343</v>
      </c>
      <c r="W1234" s="2">
        <v>39948</v>
      </c>
      <c r="X1234">
        <v>2.0802</v>
      </c>
      <c r="Y1234" s="2">
        <v>39997</v>
      </c>
      <c r="Z1234">
        <v>2.63</v>
      </c>
      <c r="AA1234" s="2">
        <v>40001</v>
      </c>
      <c r="AB1234">
        <v>2.57</v>
      </c>
      <c r="AC1234" s="2">
        <v>40004</v>
      </c>
      <c r="AD1234">
        <v>2.5175000000000001</v>
      </c>
      <c r="AE1234" s="2">
        <v>40004</v>
      </c>
      <c r="AF1234">
        <v>2.5779000000000001</v>
      </c>
    </row>
    <row r="1235" spans="5:32" x14ac:dyDescent="0.25">
      <c r="E1235" s="2">
        <v>39954</v>
      </c>
      <c r="F1235">
        <v>-0.317</v>
      </c>
      <c r="G1235" s="2">
        <v>40003</v>
      </c>
      <c r="H1235">
        <v>0.5726</v>
      </c>
      <c r="I1235" s="2">
        <v>39995</v>
      </c>
      <c r="J1235">
        <v>1.3599999999999999</v>
      </c>
      <c r="K1235" s="2">
        <v>40001</v>
      </c>
      <c r="L1235">
        <v>1.5076000000000001</v>
      </c>
      <c r="M1235" s="2">
        <v>40000</v>
      </c>
      <c r="N1235">
        <v>1.6785000000000001</v>
      </c>
      <c r="O1235" s="2">
        <v>40003</v>
      </c>
      <c r="P1235">
        <v>1.7743</v>
      </c>
      <c r="Q1235" s="2">
        <v>40002</v>
      </c>
      <c r="R1235">
        <v>1.9830000000000001</v>
      </c>
      <c r="S1235" s="2">
        <v>40001</v>
      </c>
      <c r="T1235">
        <v>2.2149000000000001</v>
      </c>
      <c r="U1235" s="2">
        <v>40000</v>
      </c>
      <c r="V1235">
        <v>2.3216000000000001</v>
      </c>
      <c r="W1235" s="2">
        <v>39951</v>
      </c>
      <c r="X1235">
        <v>2.1122999999999998</v>
      </c>
      <c r="Y1235" s="2">
        <v>40000</v>
      </c>
      <c r="Z1235">
        <v>2.4882</v>
      </c>
      <c r="AA1235" s="2">
        <v>40002</v>
      </c>
      <c r="AB1235">
        <v>2.504</v>
      </c>
      <c r="AC1235" s="2">
        <v>40007</v>
      </c>
      <c r="AD1235">
        <v>2.5268000000000002</v>
      </c>
      <c r="AE1235" s="2">
        <v>40007</v>
      </c>
      <c r="AF1235">
        <v>2.5611999999999999</v>
      </c>
    </row>
    <row r="1236" spans="5:32" x14ac:dyDescent="0.25">
      <c r="E1236" s="2">
        <v>39955</v>
      </c>
      <c r="F1236">
        <v>-0.34</v>
      </c>
      <c r="G1236" s="2">
        <v>40004</v>
      </c>
      <c r="H1236">
        <v>0.54900000000000004</v>
      </c>
      <c r="I1236" s="2">
        <v>39996</v>
      </c>
      <c r="J1236">
        <v>1.2090000000000001</v>
      </c>
      <c r="K1236" s="2">
        <v>40002</v>
      </c>
      <c r="L1236">
        <v>1.3835999999999999</v>
      </c>
      <c r="M1236" s="2">
        <v>40001</v>
      </c>
      <c r="N1236">
        <v>1.6804999999999999</v>
      </c>
      <c r="O1236" s="2">
        <v>40004</v>
      </c>
      <c r="P1236">
        <v>1.7374000000000001</v>
      </c>
      <c r="Q1236" s="2">
        <v>40003</v>
      </c>
      <c r="R1236">
        <v>1.9773000000000001</v>
      </c>
      <c r="S1236" s="2">
        <v>40002</v>
      </c>
      <c r="T1236">
        <v>2.141</v>
      </c>
      <c r="U1236" s="2">
        <v>40001</v>
      </c>
      <c r="V1236">
        <v>2.3247999999999998</v>
      </c>
      <c r="W1236" s="2">
        <v>39952</v>
      </c>
      <c r="X1236">
        <v>2.125</v>
      </c>
      <c r="Y1236" s="2">
        <v>40001</v>
      </c>
      <c r="Z1236">
        <v>2.4815</v>
      </c>
      <c r="AA1236" s="2">
        <v>40003</v>
      </c>
      <c r="AB1236">
        <v>2.496</v>
      </c>
      <c r="AC1236" s="2">
        <v>40008</v>
      </c>
      <c r="AD1236">
        <v>2.6435</v>
      </c>
      <c r="AE1236" s="2">
        <v>40008</v>
      </c>
      <c r="AF1236">
        <v>2.7016</v>
      </c>
    </row>
    <row r="1237" spans="5:32" x14ac:dyDescent="0.25">
      <c r="E1237" s="2">
        <v>39958</v>
      </c>
      <c r="F1237">
        <v>-0.35</v>
      </c>
      <c r="G1237" s="2">
        <v>40007</v>
      </c>
      <c r="H1237">
        <v>0.5444</v>
      </c>
      <c r="I1237" s="2">
        <v>39997</v>
      </c>
      <c r="J1237">
        <v>1.29</v>
      </c>
      <c r="K1237" s="2">
        <v>40003</v>
      </c>
      <c r="L1237">
        <v>1.3445</v>
      </c>
      <c r="M1237" s="2">
        <v>40002</v>
      </c>
      <c r="N1237">
        <v>1.5575000000000001</v>
      </c>
      <c r="O1237" s="2">
        <v>40007</v>
      </c>
      <c r="P1237">
        <v>1.7236</v>
      </c>
      <c r="Q1237" s="2">
        <v>40004</v>
      </c>
      <c r="R1237">
        <v>1.9397</v>
      </c>
      <c r="S1237" s="2">
        <v>40003</v>
      </c>
      <c r="T1237">
        <v>2.1456</v>
      </c>
      <c r="U1237" s="2">
        <v>40002</v>
      </c>
      <c r="V1237">
        <v>2.2452000000000001</v>
      </c>
      <c r="W1237" s="2">
        <v>39953</v>
      </c>
      <c r="X1237">
        <v>2.1514000000000002</v>
      </c>
      <c r="Y1237" s="2">
        <v>40002</v>
      </c>
      <c r="Z1237">
        <v>2.4024999999999999</v>
      </c>
      <c r="AA1237" s="2">
        <v>40004</v>
      </c>
      <c r="AB1237">
        <v>2.46</v>
      </c>
      <c r="AC1237" s="2">
        <v>40009</v>
      </c>
      <c r="AD1237">
        <v>2.7702</v>
      </c>
      <c r="AE1237" s="2">
        <v>40009</v>
      </c>
      <c r="AF1237">
        <v>2.8067000000000002</v>
      </c>
    </row>
    <row r="1238" spans="5:32" x14ac:dyDescent="0.25">
      <c r="E1238" s="2">
        <v>39959</v>
      </c>
      <c r="F1238">
        <v>-0.36499999999999999</v>
      </c>
      <c r="G1238" s="2">
        <v>40008</v>
      </c>
      <c r="H1238">
        <v>0.63780000000000003</v>
      </c>
      <c r="I1238" s="2">
        <v>40000</v>
      </c>
      <c r="J1238">
        <v>1.08</v>
      </c>
      <c r="K1238" s="2">
        <v>40004</v>
      </c>
      <c r="L1238">
        <v>1.2634000000000001</v>
      </c>
      <c r="M1238" s="2">
        <v>40003</v>
      </c>
      <c r="N1238">
        <v>1.589</v>
      </c>
      <c r="O1238" s="2">
        <v>40008</v>
      </c>
      <c r="P1238">
        <v>1.8206</v>
      </c>
      <c r="Q1238" s="2">
        <v>40007</v>
      </c>
      <c r="R1238">
        <v>1.9481000000000002</v>
      </c>
      <c r="S1238" s="2">
        <v>40004</v>
      </c>
      <c r="T1238">
        <v>2.1154999999999999</v>
      </c>
      <c r="U1238" s="2">
        <v>40003</v>
      </c>
      <c r="V1238">
        <v>2.2587999999999999</v>
      </c>
      <c r="W1238" s="2">
        <v>39954</v>
      </c>
      <c r="X1238">
        <v>2.1983999999999999</v>
      </c>
      <c r="Y1238" s="2">
        <v>40003</v>
      </c>
      <c r="Z1238">
        <v>2.4131</v>
      </c>
      <c r="AA1238" s="2">
        <v>40007</v>
      </c>
      <c r="AB1238">
        <v>2.4699999999999998</v>
      </c>
      <c r="AC1238" s="2">
        <v>40010</v>
      </c>
      <c r="AD1238">
        <v>2.7843</v>
      </c>
      <c r="AE1238" s="2">
        <v>40010</v>
      </c>
      <c r="AF1238">
        <v>2.8359999999999999</v>
      </c>
    </row>
    <row r="1239" spans="5:32" x14ac:dyDescent="0.25">
      <c r="E1239" s="2">
        <v>39960</v>
      </c>
      <c r="F1239">
        <v>-0.14000000000000001</v>
      </c>
      <c r="G1239" s="2">
        <v>40009</v>
      </c>
      <c r="H1239">
        <v>0.8034</v>
      </c>
      <c r="I1239" s="2">
        <v>40001</v>
      </c>
      <c r="J1239">
        <v>1.1495</v>
      </c>
      <c r="K1239" s="2">
        <v>40007</v>
      </c>
      <c r="L1239">
        <v>1.2791000000000001</v>
      </c>
      <c r="M1239" s="2">
        <v>40004</v>
      </c>
      <c r="N1239">
        <v>1.4895</v>
      </c>
      <c r="O1239" s="2">
        <v>40009</v>
      </c>
      <c r="P1239">
        <v>1.9196</v>
      </c>
      <c r="Q1239" s="2">
        <v>40008</v>
      </c>
      <c r="R1239">
        <v>2.0183</v>
      </c>
      <c r="S1239" s="2">
        <v>40007</v>
      </c>
      <c r="T1239">
        <v>2.129</v>
      </c>
      <c r="U1239" s="2">
        <v>40004</v>
      </c>
      <c r="V1239">
        <v>2.2092000000000001</v>
      </c>
      <c r="W1239" s="2">
        <v>39955</v>
      </c>
      <c r="X1239">
        <v>2.2349999999999999</v>
      </c>
      <c r="Y1239" s="2">
        <v>40004</v>
      </c>
      <c r="Z1239">
        <v>2.3832</v>
      </c>
      <c r="AA1239" s="2">
        <v>40008</v>
      </c>
      <c r="AB1239">
        <v>2.5499999999999998</v>
      </c>
      <c r="AC1239" s="2">
        <v>40011</v>
      </c>
      <c r="AD1239">
        <v>2.8532999999999999</v>
      </c>
      <c r="AE1239" s="2">
        <v>40011</v>
      </c>
      <c r="AF1239">
        <v>2.9041999999999999</v>
      </c>
    </row>
    <row r="1240" spans="5:32" x14ac:dyDescent="0.25">
      <c r="E1240" s="2">
        <v>39961</v>
      </c>
      <c r="F1240">
        <v>-0.12</v>
      </c>
      <c r="G1240" s="2">
        <v>40010</v>
      </c>
      <c r="H1240">
        <v>0.88080000000000003</v>
      </c>
      <c r="I1240" s="2">
        <v>40002</v>
      </c>
      <c r="J1240">
        <v>1.0515000000000001</v>
      </c>
      <c r="K1240" s="2">
        <v>40008</v>
      </c>
      <c r="L1240">
        <v>1.3688</v>
      </c>
      <c r="M1240" s="2">
        <v>40007</v>
      </c>
      <c r="N1240">
        <v>1.5289999999999999</v>
      </c>
      <c r="O1240" s="2">
        <v>40010</v>
      </c>
      <c r="P1240">
        <v>1.9485000000000001</v>
      </c>
      <c r="Q1240" s="2">
        <v>40009</v>
      </c>
      <c r="R1240">
        <v>2.1404999999999998</v>
      </c>
      <c r="S1240" s="2">
        <v>40008</v>
      </c>
      <c r="T1240">
        <v>2.2174999999999998</v>
      </c>
      <c r="U1240" s="2">
        <v>40007</v>
      </c>
      <c r="V1240">
        <v>2.2279</v>
      </c>
      <c r="W1240" s="2">
        <v>39958</v>
      </c>
      <c r="X1240">
        <v>2.21</v>
      </c>
      <c r="Y1240" s="2">
        <v>40007</v>
      </c>
      <c r="Z1240">
        <v>2.3955000000000002</v>
      </c>
      <c r="AA1240" s="2">
        <v>40009</v>
      </c>
      <c r="AB1240">
        <v>2.69</v>
      </c>
      <c r="AC1240" s="2">
        <v>40014</v>
      </c>
      <c r="AD1240">
        <v>2.8559000000000001</v>
      </c>
      <c r="AE1240" s="2">
        <v>40014</v>
      </c>
      <c r="AF1240">
        <v>2.9036</v>
      </c>
    </row>
    <row r="1241" spans="5:32" x14ac:dyDescent="0.25">
      <c r="E1241" s="2">
        <v>39962</v>
      </c>
      <c r="F1241">
        <v>0.105</v>
      </c>
      <c r="G1241" s="2">
        <v>40011</v>
      </c>
      <c r="H1241">
        <v>0.90390000000000004</v>
      </c>
      <c r="I1241" s="2">
        <v>40003</v>
      </c>
      <c r="J1241">
        <v>0.95350000000000001</v>
      </c>
      <c r="K1241" s="2">
        <v>40009</v>
      </c>
      <c r="L1241">
        <v>1.4822</v>
      </c>
      <c r="M1241" s="2">
        <v>40008</v>
      </c>
      <c r="N1241">
        <v>1.589</v>
      </c>
      <c r="O1241" s="2">
        <v>40011</v>
      </c>
      <c r="P1241">
        <v>2.0184000000000002</v>
      </c>
      <c r="Q1241" s="2">
        <v>40010</v>
      </c>
      <c r="R1241">
        <v>2.1419999999999999</v>
      </c>
      <c r="S1241" s="2">
        <v>40009</v>
      </c>
      <c r="T1241">
        <v>2.3199999999999998</v>
      </c>
      <c r="U1241" s="2">
        <v>40008</v>
      </c>
      <c r="V1241">
        <v>2.3317999999999999</v>
      </c>
      <c r="W1241" s="2">
        <v>39959</v>
      </c>
      <c r="X1241">
        <v>2.3010999999999999</v>
      </c>
      <c r="Y1241" s="2">
        <v>40008</v>
      </c>
      <c r="Z1241">
        <v>2.4874999999999998</v>
      </c>
      <c r="AA1241" s="2">
        <v>40010</v>
      </c>
      <c r="AB1241">
        <v>2.7199999999999998</v>
      </c>
      <c r="AC1241" s="2">
        <v>40015</v>
      </c>
      <c r="AD1241">
        <v>2.7622999999999998</v>
      </c>
      <c r="AE1241" s="2">
        <v>40015</v>
      </c>
      <c r="AF1241">
        <v>2.7938999999999998</v>
      </c>
    </row>
    <row r="1242" spans="5:32" x14ac:dyDescent="0.25">
      <c r="E1242" s="2">
        <v>39965</v>
      </c>
      <c r="F1242">
        <v>0.17</v>
      </c>
      <c r="G1242" s="2">
        <v>40014</v>
      </c>
      <c r="H1242">
        <v>0.97109999999999996</v>
      </c>
      <c r="I1242" s="2">
        <v>40004</v>
      </c>
      <c r="J1242">
        <v>0.87</v>
      </c>
      <c r="K1242" s="2">
        <v>40010</v>
      </c>
      <c r="L1242">
        <v>1.5007000000000001</v>
      </c>
      <c r="M1242" s="2">
        <v>40009</v>
      </c>
      <c r="N1242">
        <v>1.7145000000000001</v>
      </c>
      <c r="O1242" s="2">
        <v>40014</v>
      </c>
      <c r="P1242">
        <v>2.0592000000000001</v>
      </c>
      <c r="Q1242" s="2">
        <v>40011</v>
      </c>
      <c r="R1242">
        <v>2.2307000000000001</v>
      </c>
      <c r="S1242" s="2">
        <v>40010</v>
      </c>
      <c r="T1242">
        <v>2.3349000000000002</v>
      </c>
      <c r="U1242" s="2">
        <v>40009</v>
      </c>
      <c r="V1242">
        <v>2.4426999999999999</v>
      </c>
      <c r="W1242" s="2">
        <v>39960</v>
      </c>
      <c r="X1242">
        <v>2.4228999999999998</v>
      </c>
      <c r="Y1242" s="2">
        <v>40009</v>
      </c>
      <c r="Z1242">
        <v>2.6</v>
      </c>
      <c r="AA1242" s="2">
        <v>40011</v>
      </c>
      <c r="AB1242">
        <v>2.77</v>
      </c>
      <c r="AC1242" s="2">
        <v>40016</v>
      </c>
      <c r="AD1242">
        <v>2.7471999999999999</v>
      </c>
      <c r="AE1242" s="2">
        <v>40016</v>
      </c>
      <c r="AF1242">
        <v>2.8944999999999999</v>
      </c>
    </row>
    <row r="1243" spans="5:32" x14ac:dyDescent="0.25">
      <c r="E1243" s="2">
        <v>39966</v>
      </c>
      <c r="F1243">
        <v>0.23</v>
      </c>
      <c r="G1243" s="2">
        <v>40015</v>
      </c>
      <c r="H1243">
        <v>0.94430000000000003</v>
      </c>
      <c r="I1243" s="2">
        <v>40007</v>
      </c>
      <c r="J1243">
        <v>0.93049999999999999</v>
      </c>
      <c r="K1243" s="2">
        <v>40011</v>
      </c>
      <c r="L1243">
        <v>1.5617000000000001</v>
      </c>
      <c r="M1243" s="2">
        <v>40010</v>
      </c>
      <c r="N1243">
        <v>1.7349999999999999</v>
      </c>
      <c r="O1243" s="2">
        <v>40015</v>
      </c>
      <c r="P1243">
        <v>1.986</v>
      </c>
      <c r="Q1243" s="2">
        <v>40014</v>
      </c>
      <c r="R1243">
        <v>2.2547000000000001</v>
      </c>
      <c r="S1243" s="2">
        <v>40011</v>
      </c>
      <c r="T1243">
        <v>2.4283000000000001</v>
      </c>
      <c r="U1243" s="2">
        <v>40010</v>
      </c>
      <c r="V1243">
        <v>2.4521000000000002</v>
      </c>
      <c r="W1243" s="2">
        <v>39961</v>
      </c>
      <c r="X1243">
        <v>2.3588</v>
      </c>
      <c r="Y1243" s="2">
        <v>40010</v>
      </c>
      <c r="Z1243">
        <v>2.6194999999999999</v>
      </c>
      <c r="AA1243" s="2">
        <v>40014</v>
      </c>
      <c r="AB1243">
        <v>2.77</v>
      </c>
      <c r="AC1243" s="2">
        <v>40017</v>
      </c>
      <c r="AD1243">
        <v>2.8191000000000002</v>
      </c>
      <c r="AE1243" s="2">
        <v>40017</v>
      </c>
      <c r="AF1243">
        <v>2.9134000000000002</v>
      </c>
    </row>
    <row r="1244" spans="5:32" x14ac:dyDescent="0.25">
      <c r="E1244" s="2">
        <v>39967</v>
      </c>
      <c r="F1244">
        <v>0.25800000000000001</v>
      </c>
      <c r="G1244" s="2">
        <v>40016</v>
      </c>
      <c r="H1244">
        <v>0.88360000000000005</v>
      </c>
      <c r="I1244" s="2">
        <v>40008</v>
      </c>
      <c r="J1244">
        <v>0.96</v>
      </c>
      <c r="K1244" s="2">
        <v>40014</v>
      </c>
      <c r="L1244">
        <v>1.5933999999999999</v>
      </c>
      <c r="M1244" s="2">
        <v>40011</v>
      </c>
      <c r="N1244">
        <v>1.8465</v>
      </c>
      <c r="O1244" s="2">
        <v>40016</v>
      </c>
      <c r="P1244">
        <v>1.9828000000000001</v>
      </c>
      <c r="Q1244" s="2">
        <v>40015</v>
      </c>
      <c r="R1244">
        <v>2.17</v>
      </c>
      <c r="S1244" s="2">
        <v>40014</v>
      </c>
      <c r="T1244">
        <v>2.4386999999999999</v>
      </c>
      <c r="U1244" s="2">
        <v>40011</v>
      </c>
      <c r="V1244">
        <v>2.5312999999999999</v>
      </c>
      <c r="W1244" s="2">
        <v>39962</v>
      </c>
      <c r="X1244">
        <v>2.3673999999999999</v>
      </c>
      <c r="Y1244" s="2">
        <v>40011</v>
      </c>
      <c r="Z1244">
        <v>2.6833999999999998</v>
      </c>
      <c r="AA1244" s="2">
        <v>40015</v>
      </c>
      <c r="AB1244">
        <v>2.68</v>
      </c>
      <c r="AC1244" s="2">
        <v>40018</v>
      </c>
      <c r="AD1244">
        <v>2.7833999999999999</v>
      </c>
      <c r="AE1244" s="2">
        <v>40018</v>
      </c>
      <c r="AF1244">
        <v>2.8971</v>
      </c>
    </row>
    <row r="1245" spans="5:32" x14ac:dyDescent="0.25">
      <c r="E1245" s="2">
        <v>39968</v>
      </c>
      <c r="F1245">
        <v>0.37</v>
      </c>
      <c r="G1245" s="2">
        <v>40017</v>
      </c>
      <c r="H1245">
        <v>0.94089999999999996</v>
      </c>
      <c r="I1245" s="2">
        <v>40009</v>
      </c>
      <c r="J1245">
        <v>1.1100000000000001</v>
      </c>
      <c r="K1245" s="2">
        <v>40015</v>
      </c>
      <c r="L1245">
        <v>1.5157</v>
      </c>
      <c r="M1245" s="2">
        <v>40014</v>
      </c>
      <c r="N1245">
        <v>1.831</v>
      </c>
      <c r="O1245" s="2">
        <v>40017</v>
      </c>
      <c r="P1245">
        <v>2.0129999999999999</v>
      </c>
      <c r="Q1245" s="2">
        <v>40016</v>
      </c>
      <c r="R1245">
        <v>2.1692999999999998</v>
      </c>
      <c r="S1245" s="2">
        <v>40015</v>
      </c>
      <c r="T1245">
        <v>2.3355999999999999</v>
      </c>
      <c r="U1245" s="2">
        <v>40014</v>
      </c>
      <c r="V1245">
        <v>2.5646</v>
      </c>
      <c r="W1245" s="2">
        <v>39965</v>
      </c>
      <c r="X1245">
        <v>2.5177</v>
      </c>
      <c r="Y1245" s="2">
        <v>40014</v>
      </c>
      <c r="Z1245">
        <v>2.7122000000000002</v>
      </c>
      <c r="AA1245" s="2">
        <v>40016</v>
      </c>
      <c r="AB1245">
        <v>2.67</v>
      </c>
      <c r="AC1245" s="2">
        <v>40021</v>
      </c>
      <c r="AD1245">
        <v>2.8319000000000001</v>
      </c>
      <c r="AE1245" s="2">
        <v>40021</v>
      </c>
      <c r="AF1245">
        <v>2.9339</v>
      </c>
    </row>
    <row r="1246" spans="5:32" x14ac:dyDescent="0.25">
      <c r="E1246" s="2">
        <v>39969</v>
      </c>
      <c r="F1246">
        <v>0.64049999999999996</v>
      </c>
      <c r="G1246" s="2">
        <v>40018</v>
      </c>
      <c r="H1246">
        <v>0.9214</v>
      </c>
      <c r="I1246" s="2">
        <v>40010</v>
      </c>
      <c r="J1246">
        <v>1.1100000000000001</v>
      </c>
      <c r="K1246" s="2">
        <v>40016</v>
      </c>
      <c r="L1246">
        <v>1.4513</v>
      </c>
      <c r="M1246" s="2">
        <v>40015</v>
      </c>
      <c r="N1246">
        <v>1.7669999999999999</v>
      </c>
      <c r="O1246" s="2">
        <v>40018</v>
      </c>
      <c r="P1246">
        <v>1.994</v>
      </c>
      <c r="Q1246" s="2">
        <v>40017</v>
      </c>
      <c r="R1246">
        <v>2.2256</v>
      </c>
      <c r="S1246" s="2">
        <v>40016</v>
      </c>
      <c r="T1246">
        <v>2.3407999999999998</v>
      </c>
      <c r="U1246" s="2">
        <v>40015</v>
      </c>
      <c r="V1246">
        <v>2.4613999999999998</v>
      </c>
      <c r="W1246" s="2">
        <v>39966</v>
      </c>
      <c r="X1246">
        <v>2.5807000000000002</v>
      </c>
      <c r="Y1246" s="2">
        <v>40015</v>
      </c>
      <c r="Z1246">
        <v>2.6092</v>
      </c>
      <c r="AA1246" s="2">
        <v>40017</v>
      </c>
      <c r="AB1246">
        <v>2.75</v>
      </c>
      <c r="AC1246" s="2">
        <v>40022</v>
      </c>
      <c r="AD1246">
        <v>2.7753000000000001</v>
      </c>
      <c r="AE1246" s="2">
        <v>40022</v>
      </c>
      <c r="AF1246">
        <v>2.8677999999999999</v>
      </c>
    </row>
    <row r="1247" spans="5:32" x14ac:dyDescent="0.25">
      <c r="E1247" s="2">
        <v>39972</v>
      </c>
      <c r="F1247">
        <v>0.65800000000000003</v>
      </c>
      <c r="G1247" s="2">
        <v>40021</v>
      </c>
      <c r="H1247">
        <v>0.94120000000000004</v>
      </c>
      <c r="I1247" s="2">
        <v>40011</v>
      </c>
      <c r="J1247">
        <v>1.196</v>
      </c>
      <c r="K1247" s="2">
        <v>40017</v>
      </c>
      <c r="L1247">
        <v>1.5122</v>
      </c>
      <c r="M1247" s="2">
        <v>40016</v>
      </c>
      <c r="N1247">
        <v>1.7595000000000001</v>
      </c>
      <c r="O1247" s="2">
        <v>40021</v>
      </c>
      <c r="P1247">
        <v>1.9996</v>
      </c>
      <c r="Q1247" s="2">
        <v>40018</v>
      </c>
      <c r="R1247">
        <v>2.1983999999999999</v>
      </c>
      <c r="S1247" s="2">
        <v>40017</v>
      </c>
      <c r="T1247">
        <v>2.3797000000000001</v>
      </c>
      <c r="U1247" s="2">
        <v>40016</v>
      </c>
      <c r="V1247">
        <v>2.4615</v>
      </c>
      <c r="W1247" s="2">
        <v>39967</v>
      </c>
      <c r="X1247">
        <v>2.5221</v>
      </c>
      <c r="Y1247" s="2">
        <v>40016</v>
      </c>
      <c r="Z1247">
        <v>2.6012</v>
      </c>
      <c r="AA1247" s="2">
        <v>40018</v>
      </c>
      <c r="AB1247">
        <v>2.7199999999999998</v>
      </c>
      <c r="AC1247" s="2">
        <v>40023</v>
      </c>
      <c r="AD1247">
        <v>2.7734999999999999</v>
      </c>
      <c r="AE1247" s="2">
        <v>40023</v>
      </c>
      <c r="AF1247">
        <v>2.8736999999999999</v>
      </c>
    </row>
    <row r="1248" spans="5:32" x14ac:dyDescent="0.25">
      <c r="E1248" s="2">
        <v>39973</v>
      </c>
      <c r="F1248">
        <v>0.875</v>
      </c>
      <c r="G1248" s="2">
        <v>40022</v>
      </c>
      <c r="H1248">
        <v>0.90059999999999996</v>
      </c>
      <c r="I1248" s="2">
        <v>40014</v>
      </c>
      <c r="J1248">
        <v>1.2250000000000001</v>
      </c>
      <c r="K1248" s="2">
        <v>40018</v>
      </c>
      <c r="L1248">
        <v>1.4773000000000001</v>
      </c>
      <c r="M1248" s="2">
        <v>40017</v>
      </c>
      <c r="N1248">
        <v>1.8355000000000001</v>
      </c>
      <c r="O1248" s="2">
        <v>40022</v>
      </c>
      <c r="P1248">
        <v>1.9601999999999999</v>
      </c>
      <c r="Q1248" s="2">
        <v>40021</v>
      </c>
      <c r="R1248">
        <v>2.1919</v>
      </c>
      <c r="S1248" s="2">
        <v>40018</v>
      </c>
      <c r="T1248">
        <v>2.3447</v>
      </c>
      <c r="U1248" s="2">
        <v>40017</v>
      </c>
      <c r="V1248">
        <v>2.5103</v>
      </c>
      <c r="W1248" s="2">
        <v>39968</v>
      </c>
      <c r="X1248">
        <v>2.5568</v>
      </c>
      <c r="Y1248" s="2">
        <v>40017</v>
      </c>
      <c r="Z1248">
        <v>2.6629</v>
      </c>
      <c r="AA1248" s="2">
        <v>40021</v>
      </c>
      <c r="AB1248">
        <v>2.74</v>
      </c>
      <c r="AC1248" s="2">
        <v>40024</v>
      </c>
      <c r="AD1248">
        <v>2.7875000000000001</v>
      </c>
      <c r="AE1248" s="2">
        <v>40024</v>
      </c>
      <c r="AF1248">
        <v>2.8780999999999999</v>
      </c>
    </row>
    <row r="1249" spans="5:32" x14ac:dyDescent="0.25">
      <c r="E1249" s="2">
        <v>39974</v>
      </c>
      <c r="F1249">
        <v>0.96</v>
      </c>
      <c r="G1249" s="2">
        <v>40023</v>
      </c>
      <c r="H1249">
        <v>0.86380000000000001</v>
      </c>
      <c r="I1249" s="2">
        <v>40015</v>
      </c>
      <c r="J1249">
        <v>1.1599999999999999</v>
      </c>
      <c r="K1249" s="2">
        <v>40021</v>
      </c>
      <c r="L1249">
        <v>1.4691000000000001</v>
      </c>
      <c r="M1249" s="2">
        <v>40018</v>
      </c>
      <c r="N1249">
        <v>1.74</v>
      </c>
      <c r="O1249" s="2">
        <v>40023</v>
      </c>
      <c r="P1249">
        <v>1.9422999999999999</v>
      </c>
      <c r="Q1249" s="2">
        <v>40022</v>
      </c>
      <c r="R1249">
        <v>2.1507999999999998</v>
      </c>
      <c r="S1249" s="2">
        <v>40021</v>
      </c>
      <c r="T1249">
        <v>2.3649</v>
      </c>
      <c r="U1249" s="2">
        <v>40018</v>
      </c>
      <c r="V1249">
        <v>2.4763999999999999</v>
      </c>
      <c r="W1249" s="2">
        <v>39969</v>
      </c>
      <c r="X1249">
        <v>2.6795999999999998</v>
      </c>
      <c r="Y1249" s="2">
        <v>40018</v>
      </c>
      <c r="Z1249">
        <v>2.6273</v>
      </c>
      <c r="AA1249" s="2">
        <v>40022</v>
      </c>
      <c r="AB1249">
        <v>2.6949999999999998</v>
      </c>
      <c r="AC1249" s="2">
        <v>40025</v>
      </c>
      <c r="AD1249">
        <v>2.6463999999999999</v>
      </c>
      <c r="AE1249" s="2">
        <v>40025</v>
      </c>
      <c r="AF1249">
        <v>2.7401999999999997</v>
      </c>
    </row>
    <row r="1250" spans="5:32" x14ac:dyDescent="0.25">
      <c r="E1250" s="2">
        <v>39975</v>
      </c>
      <c r="F1250">
        <v>1.05</v>
      </c>
      <c r="G1250" s="2">
        <v>40024</v>
      </c>
      <c r="H1250">
        <v>0.94789999999999996</v>
      </c>
      <c r="I1250" s="2">
        <v>40016</v>
      </c>
      <c r="J1250">
        <v>1.1539999999999999</v>
      </c>
      <c r="K1250" s="2">
        <v>40022</v>
      </c>
      <c r="L1250">
        <v>1.4264999999999999</v>
      </c>
      <c r="M1250" s="2">
        <v>40021</v>
      </c>
      <c r="N1250">
        <v>1.754</v>
      </c>
      <c r="O1250" s="2">
        <v>40024</v>
      </c>
      <c r="P1250">
        <v>1.9138999999999999</v>
      </c>
      <c r="Q1250" s="2">
        <v>40023</v>
      </c>
      <c r="R1250">
        <v>2.1394000000000002</v>
      </c>
      <c r="S1250" s="2">
        <v>40022</v>
      </c>
      <c r="T1250">
        <v>2.3166000000000002</v>
      </c>
      <c r="U1250" s="2">
        <v>40021</v>
      </c>
      <c r="V1250">
        <v>2.4943</v>
      </c>
      <c r="W1250" s="2">
        <v>39972</v>
      </c>
      <c r="X1250">
        <v>2.7096999999999998</v>
      </c>
      <c r="Y1250" s="2">
        <v>40021</v>
      </c>
      <c r="Z1250">
        <v>2.6536999999999997</v>
      </c>
      <c r="AA1250" s="2">
        <v>40023</v>
      </c>
      <c r="AB1250">
        <v>2.702</v>
      </c>
      <c r="AC1250" s="2">
        <v>40028</v>
      </c>
      <c r="AD1250">
        <v>2.7383999999999999</v>
      </c>
      <c r="AE1250" s="2">
        <v>40028</v>
      </c>
      <c r="AF1250">
        <v>2.8355000000000001</v>
      </c>
    </row>
    <row r="1251" spans="5:32" x14ac:dyDescent="0.25">
      <c r="E1251" s="2">
        <v>39976</v>
      </c>
      <c r="F1251">
        <v>1</v>
      </c>
      <c r="G1251" s="2">
        <v>40025</v>
      </c>
      <c r="H1251">
        <v>0.92730000000000001</v>
      </c>
      <c r="I1251" s="2">
        <v>40017</v>
      </c>
      <c r="J1251">
        <v>1.165</v>
      </c>
      <c r="K1251" s="2">
        <v>40023</v>
      </c>
      <c r="L1251">
        <v>1.4046000000000001</v>
      </c>
      <c r="M1251" s="2">
        <v>40022</v>
      </c>
      <c r="N1251">
        <v>1.6949999999999998</v>
      </c>
      <c r="O1251" s="2">
        <v>40025</v>
      </c>
      <c r="P1251">
        <v>1.8427</v>
      </c>
      <c r="Q1251" s="2">
        <v>40024</v>
      </c>
      <c r="R1251">
        <v>2.1372</v>
      </c>
      <c r="S1251" s="2">
        <v>40023</v>
      </c>
      <c r="T1251">
        <v>2.3090999999999999</v>
      </c>
      <c r="U1251" s="2">
        <v>40022</v>
      </c>
      <c r="V1251">
        <v>2.4613</v>
      </c>
      <c r="W1251" s="2">
        <v>39973</v>
      </c>
      <c r="X1251">
        <v>2.7342</v>
      </c>
      <c r="Y1251" s="2">
        <v>40022</v>
      </c>
      <c r="Z1251">
        <v>2.6158999999999999</v>
      </c>
      <c r="AA1251" s="2">
        <v>40024</v>
      </c>
      <c r="AB1251">
        <v>2.7309999999999999</v>
      </c>
      <c r="AC1251" s="2">
        <v>40029</v>
      </c>
      <c r="AD1251">
        <v>2.7606000000000002</v>
      </c>
      <c r="AE1251" s="2">
        <v>40029</v>
      </c>
      <c r="AF1251">
        <v>2.8176000000000001</v>
      </c>
    </row>
    <row r="1252" spans="5:32" x14ac:dyDescent="0.25">
      <c r="E1252" s="2">
        <v>39979</v>
      </c>
      <c r="F1252">
        <v>0.84299999999999997</v>
      </c>
      <c r="G1252" s="2">
        <v>40028</v>
      </c>
      <c r="H1252">
        <v>1.0225</v>
      </c>
      <c r="I1252" s="2">
        <v>40018</v>
      </c>
      <c r="J1252">
        <v>1.1400000000000001</v>
      </c>
      <c r="K1252" s="2">
        <v>40024</v>
      </c>
      <c r="L1252">
        <v>1.4052</v>
      </c>
      <c r="M1252" s="2">
        <v>40023</v>
      </c>
      <c r="N1252">
        <v>1.7010000000000001</v>
      </c>
      <c r="O1252" s="2">
        <v>40028</v>
      </c>
      <c r="P1252">
        <v>1.9514</v>
      </c>
      <c r="Q1252" s="2">
        <v>40025</v>
      </c>
      <c r="R1252">
        <v>2.0737999999999999</v>
      </c>
      <c r="S1252" s="2">
        <v>40024</v>
      </c>
      <c r="T1252">
        <v>2.3422999999999998</v>
      </c>
      <c r="U1252" s="2">
        <v>40023</v>
      </c>
      <c r="V1252">
        <v>2.4420000000000002</v>
      </c>
      <c r="W1252" s="2">
        <v>39974</v>
      </c>
      <c r="X1252">
        <v>2.8138999999999998</v>
      </c>
      <c r="Y1252" s="2">
        <v>40023</v>
      </c>
      <c r="Z1252">
        <v>2.6092</v>
      </c>
      <c r="AA1252" s="2">
        <v>40025</v>
      </c>
      <c r="AB1252">
        <v>2.7</v>
      </c>
      <c r="AC1252" s="2">
        <v>40030</v>
      </c>
      <c r="AD1252">
        <v>2.8879999999999999</v>
      </c>
      <c r="AE1252" s="2">
        <v>40030</v>
      </c>
      <c r="AF1252">
        <v>2.9655</v>
      </c>
    </row>
    <row r="1253" spans="5:32" x14ac:dyDescent="0.25">
      <c r="E1253" s="2">
        <v>39980</v>
      </c>
      <c r="F1253">
        <v>0.69750000000000001</v>
      </c>
      <c r="G1253" s="2">
        <v>40029</v>
      </c>
      <c r="H1253">
        <v>1.1101000000000001</v>
      </c>
      <c r="I1253" s="2">
        <v>40021</v>
      </c>
      <c r="J1253">
        <v>1.1400000000000001</v>
      </c>
      <c r="K1253" s="2">
        <v>40025</v>
      </c>
      <c r="L1253">
        <v>1.3237999999999999</v>
      </c>
      <c r="M1253" s="2">
        <v>40024</v>
      </c>
      <c r="N1253">
        <v>1.6760000000000002</v>
      </c>
      <c r="O1253" s="2">
        <v>40029</v>
      </c>
      <c r="P1253">
        <v>2.0034999999999998</v>
      </c>
      <c r="Q1253" s="2">
        <v>40028</v>
      </c>
      <c r="R1253">
        <v>2.1785999999999999</v>
      </c>
      <c r="S1253" s="2">
        <v>40025</v>
      </c>
      <c r="T1253">
        <v>2.2458</v>
      </c>
      <c r="U1253" s="2">
        <v>40024</v>
      </c>
      <c r="V1253">
        <v>2.4807000000000001</v>
      </c>
      <c r="W1253" s="2">
        <v>39975</v>
      </c>
      <c r="X1253">
        <v>2.7401999999999997</v>
      </c>
      <c r="Y1253" s="2">
        <v>40024</v>
      </c>
      <c r="Z1253">
        <v>2.6389</v>
      </c>
      <c r="AA1253" s="2">
        <v>40028</v>
      </c>
      <c r="AB1253">
        <v>2.75</v>
      </c>
      <c r="AC1253" s="2">
        <v>40031</v>
      </c>
      <c r="AD1253">
        <v>2.8618000000000001</v>
      </c>
      <c r="AE1253" s="2">
        <v>40031</v>
      </c>
      <c r="AF1253">
        <v>2.92</v>
      </c>
    </row>
    <row r="1254" spans="5:32" x14ac:dyDescent="0.25">
      <c r="E1254" s="2">
        <v>39981</v>
      </c>
      <c r="F1254">
        <v>0.52</v>
      </c>
      <c r="G1254" s="2">
        <v>40030</v>
      </c>
      <c r="H1254">
        <v>1.0863</v>
      </c>
      <c r="I1254" s="2">
        <v>40022</v>
      </c>
      <c r="J1254">
        <v>1.1100000000000001</v>
      </c>
      <c r="K1254" s="2">
        <v>40028</v>
      </c>
      <c r="L1254">
        <v>1.4062000000000001</v>
      </c>
      <c r="M1254" s="2">
        <v>40025</v>
      </c>
      <c r="N1254">
        <v>1.6015000000000001</v>
      </c>
      <c r="O1254" s="2">
        <v>40030</v>
      </c>
      <c r="P1254">
        <v>2.0426000000000002</v>
      </c>
      <c r="Q1254" s="2">
        <v>40029</v>
      </c>
      <c r="R1254">
        <v>2.2046000000000001</v>
      </c>
      <c r="S1254" s="2">
        <v>40028</v>
      </c>
      <c r="T1254">
        <v>2.3689</v>
      </c>
      <c r="U1254" s="2">
        <v>40025</v>
      </c>
      <c r="V1254">
        <v>2.3864999999999998</v>
      </c>
      <c r="W1254" s="2">
        <v>39976</v>
      </c>
      <c r="X1254">
        <v>2.6489000000000003</v>
      </c>
      <c r="Y1254" s="2">
        <v>40025</v>
      </c>
      <c r="Z1254">
        <v>2.5390999999999999</v>
      </c>
      <c r="AA1254" s="2">
        <v>40029</v>
      </c>
      <c r="AB1254">
        <v>2.75</v>
      </c>
      <c r="AC1254" s="2">
        <v>40032</v>
      </c>
      <c r="AD1254">
        <v>2.9422000000000001</v>
      </c>
      <c r="AE1254" s="2">
        <v>40032</v>
      </c>
      <c r="AF1254">
        <v>3.0158</v>
      </c>
    </row>
    <row r="1255" spans="5:32" x14ac:dyDescent="0.25">
      <c r="E1255" s="2">
        <v>39982</v>
      </c>
      <c r="F1255">
        <v>0.76</v>
      </c>
      <c r="G1255" s="2">
        <v>40031</v>
      </c>
      <c r="H1255">
        <v>1.0689</v>
      </c>
      <c r="I1255" s="2">
        <v>40023</v>
      </c>
      <c r="J1255">
        <v>1.1715</v>
      </c>
      <c r="K1255" s="2">
        <v>40029</v>
      </c>
      <c r="L1255">
        <v>1.4695</v>
      </c>
      <c r="M1255" s="2">
        <v>40028</v>
      </c>
      <c r="N1255">
        <v>1.7135</v>
      </c>
      <c r="O1255" s="2">
        <v>40031</v>
      </c>
      <c r="P1255">
        <v>1.9896</v>
      </c>
      <c r="Q1255" s="2">
        <v>40030</v>
      </c>
      <c r="R1255">
        <v>2.2397999999999998</v>
      </c>
      <c r="S1255" s="2">
        <v>40029</v>
      </c>
      <c r="T1255">
        <v>2.3994</v>
      </c>
      <c r="U1255" s="2">
        <v>40028</v>
      </c>
      <c r="V1255">
        <v>2.5018000000000002</v>
      </c>
      <c r="W1255" s="2">
        <v>39979</v>
      </c>
      <c r="X1255">
        <v>2.5640999999999998</v>
      </c>
      <c r="Y1255" s="2">
        <v>40028</v>
      </c>
      <c r="Z1255">
        <v>2.6757999999999997</v>
      </c>
      <c r="AA1255" s="2">
        <v>40030</v>
      </c>
      <c r="AB1255">
        <v>2.9050000000000002</v>
      </c>
      <c r="AC1255" s="2">
        <v>40035</v>
      </c>
      <c r="AD1255">
        <v>2.9</v>
      </c>
      <c r="AE1255" s="2">
        <v>40035</v>
      </c>
      <c r="AF1255">
        <v>3.0043000000000002</v>
      </c>
    </row>
    <row r="1256" spans="5:32" x14ac:dyDescent="0.25">
      <c r="E1256" s="2">
        <v>39983</v>
      </c>
      <c r="F1256">
        <v>0.82650000000000001</v>
      </c>
      <c r="G1256" s="2">
        <v>40032</v>
      </c>
      <c r="H1256">
        <v>1.1599999999999999</v>
      </c>
      <c r="I1256" s="2">
        <v>40024</v>
      </c>
      <c r="J1256">
        <v>1.1320000000000001</v>
      </c>
      <c r="K1256" s="2">
        <v>40030</v>
      </c>
      <c r="L1256">
        <v>1.5104</v>
      </c>
      <c r="M1256" s="2">
        <v>40029</v>
      </c>
      <c r="N1256">
        <v>1.7544999999999999</v>
      </c>
      <c r="O1256" s="2">
        <v>40032</v>
      </c>
      <c r="P1256">
        <v>2.097</v>
      </c>
      <c r="Q1256" s="2">
        <v>40031</v>
      </c>
      <c r="R1256">
        <v>2.1953</v>
      </c>
      <c r="S1256" s="2">
        <v>40030</v>
      </c>
      <c r="T1256">
        <v>2.4313000000000002</v>
      </c>
      <c r="U1256" s="2">
        <v>40029</v>
      </c>
      <c r="V1256">
        <v>2.52</v>
      </c>
      <c r="W1256" s="2">
        <v>39980</v>
      </c>
      <c r="X1256">
        <v>2.4777</v>
      </c>
      <c r="Y1256" s="2">
        <v>40029</v>
      </c>
      <c r="Z1256">
        <v>2.6882999999999999</v>
      </c>
      <c r="AA1256" s="2">
        <v>40031</v>
      </c>
      <c r="AB1256">
        <v>2.7949999999999999</v>
      </c>
      <c r="AC1256" s="2">
        <v>40036</v>
      </c>
      <c r="AD1256">
        <v>2.8433000000000002</v>
      </c>
      <c r="AE1256" s="2">
        <v>40036</v>
      </c>
      <c r="AF1256">
        <v>2.9499</v>
      </c>
    </row>
    <row r="1257" spans="5:32" x14ac:dyDescent="0.25">
      <c r="E1257" s="2">
        <v>39986</v>
      </c>
      <c r="F1257">
        <v>0.68</v>
      </c>
      <c r="G1257" s="2">
        <v>40035</v>
      </c>
      <c r="H1257">
        <v>1.1000000000000001</v>
      </c>
      <c r="I1257" s="2">
        <v>40025</v>
      </c>
      <c r="J1257">
        <v>1.1000000000000001</v>
      </c>
      <c r="K1257" s="2">
        <v>40031</v>
      </c>
      <c r="L1257">
        <v>1.4654</v>
      </c>
      <c r="M1257" s="2">
        <v>40030</v>
      </c>
      <c r="N1257">
        <v>1.7734999999999999</v>
      </c>
      <c r="O1257" s="2">
        <v>40035</v>
      </c>
      <c r="P1257">
        <v>2.0514999999999999</v>
      </c>
      <c r="Q1257" s="2">
        <v>40032</v>
      </c>
      <c r="R1257">
        <v>2.2995000000000001</v>
      </c>
      <c r="S1257" s="2">
        <v>40031</v>
      </c>
      <c r="T1257">
        <v>2.3927999999999998</v>
      </c>
      <c r="U1257" s="2">
        <v>40030</v>
      </c>
      <c r="V1257">
        <v>2.5577000000000001</v>
      </c>
      <c r="W1257" s="2">
        <v>39981</v>
      </c>
      <c r="X1257">
        <v>2.4748999999999999</v>
      </c>
      <c r="Y1257" s="2">
        <v>40030</v>
      </c>
      <c r="Z1257">
        <v>2.7504</v>
      </c>
      <c r="AA1257" s="2">
        <v>40032</v>
      </c>
      <c r="AB1257">
        <v>2.89</v>
      </c>
      <c r="AC1257" s="2">
        <v>40037</v>
      </c>
      <c r="AD1257">
        <v>2.8214999999999999</v>
      </c>
      <c r="AE1257" s="2">
        <v>40037</v>
      </c>
      <c r="AF1257">
        <v>2.9226000000000001</v>
      </c>
    </row>
    <row r="1258" spans="5:32" x14ac:dyDescent="0.25">
      <c r="E1258" s="2">
        <v>39987</v>
      </c>
      <c r="F1258">
        <v>0.749</v>
      </c>
      <c r="G1258" s="2">
        <v>40036</v>
      </c>
      <c r="H1258">
        <v>0.96730000000000005</v>
      </c>
      <c r="I1258" s="2">
        <v>40028</v>
      </c>
      <c r="J1258">
        <v>1.155</v>
      </c>
      <c r="K1258" s="2">
        <v>40032</v>
      </c>
      <c r="L1258">
        <v>1.5689</v>
      </c>
      <c r="M1258" s="2">
        <v>40031</v>
      </c>
      <c r="N1258">
        <v>1.72</v>
      </c>
      <c r="O1258" s="2">
        <v>40036</v>
      </c>
      <c r="P1258">
        <v>1.9647000000000001</v>
      </c>
      <c r="Q1258" s="2">
        <v>40035</v>
      </c>
      <c r="R1258">
        <v>2.25</v>
      </c>
      <c r="S1258" s="2">
        <v>40032</v>
      </c>
      <c r="T1258">
        <v>2.4819</v>
      </c>
      <c r="U1258" s="2">
        <v>40031</v>
      </c>
      <c r="V1258">
        <v>2.5289000000000001</v>
      </c>
      <c r="W1258" s="2">
        <v>39982</v>
      </c>
      <c r="X1258">
        <v>2.6196000000000002</v>
      </c>
      <c r="Y1258" s="2">
        <v>40031</v>
      </c>
      <c r="Z1258">
        <v>2.7256</v>
      </c>
      <c r="AA1258" s="2">
        <v>40035</v>
      </c>
      <c r="AB1258">
        <v>2.85</v>
      </c>
      <c r="AC1258" s="2">
        <v>40038</v>
      </c>
      <c r="AD1258">
        <v>2.7332999999999998</v>
      </c>
      <c r="AE1258" s="2">
        <v>40038</v>
      </c>
      <c r="AF1258">
        <v>2.8153999999999999</v>
      </c>
    </row>
    <row r="1259" spans="5:32" x14ac:dyDescent="0.25">
      <c r="E1259" s="2">
        <v>39988</v>
      </c>
      <c r="F1259">
        <v>0.65</v>
      </c>
      <c r="G1259" s="2">
        <v>40037</v>
      </c>
      <c r="H1259">
        <v>0.97609999999999997</v>
      </c>
      <c r="I1259" s="2">
        <v>40029</v>
      </c>
      <c r="J1259">
        <v>1.28</v>
      </c>
      <c r="K1259" s="2">
        <v>40035</v>
      </c>
      <c r="L1259">
        <v>1.5386</v>
      </c>
      <c r="M1259" s="2">
        <v>40032</v>
      </c>
      <c r="N1259">
        <v>1.8399999999999999</v>
      </c>
      <c r="O1259" s="2">
        <v>40037</v>
      </c>
      <c r="P1259">
        <v>1.9119999999999999</v>
      </c>
      <c r="Q1259" s="2">
        <v>40036</v>
      </c>
      <c r="R1259">
        <v>2.1833</v>
      </c>
      <c r="S1259" s="2">
        <v>40035</v>
      </c>
      <c r="T1259">
        <v>2.44</v>
      </c>
      <c r="U1259" s="2">
        <v>40032</v>
      </c>
      <c r="V1259">
        <v>2.6288999999999998</v>
      </c>
      <c r="W1259" s="2">
        <v>39983</v>
      </c>
      <c r="X1259">
        <v>2.6250999999999998</v>
      </c>
      <c r="Y1259" s="2">
        <v>40032</v>
      </c>
      <c r="Z1259">
        <v>2.8256000000000001</v>
      </c>
      <c r="AA1259" s="2">
        <v>40036</v>
      </c>
      <c r="AB1259">
        <v>2.79</v>
      </c>
      <c r="AC1259" s="2">
        <v>40039</v>
      </c>
      <c r="AD1259">
        <v>2.6938</v>
      </c>
      <c r="AE1259" s="2">
        <v>40039</v>
      </c>
      <c r="AF1259">
        <v>2.7944</v>
      </c>
    </row>
    <row r="1260" spans="5:32" x14ac:dyDescent="0.25">
      <c r="E1260" s="2">
        <v>39989</v>
      </c>
      <c r="F1260">
        <v>0.62</v>
      </c>
      <c r="G1260" s="2">
        <v>40038</v>
      </c>
      <c r="H1260">
        <v>0.80579999999999996</v>
      </c>
      <c r="I1260" s="2">
        <v>40030</v>
      </c>
      <c r="J1260">
        <v>1.29</v>
      </c>
      <c r="K1260" s="2">
        <v>40036</v>
      </c>
      <c r="L1260">
        <v>1.4586000000000001</v>
      </c>
      <c r="M1260" s="2">
        <v>40035</v>
      </c>
      <c r="N1260">
        <v>1.8355000000000001</v>
      </c>
      <c r="O1260" s="2">
        <v>40038</v>
      </c>
      <c r="P1260">
        <v>1.7867999999999999</v>
      </c>
      <c r="Q1260" s="2">
        <v>40037</v>
      </c>
      <c r="R1260">
        <v>2.1476000000000002</v>
      </c>
      <c r="S1260" s="2">
        <v>40036</v>
      </c>
      <c r="T1260">
        <v>2.3633000000000002</v>
      </c>
      <c r="U1260" s="2">
        <v>40035</v>
      </c>
      <c r="V1260">
        <v>2.5922999999999998</v>
      </c>
      <c r="W1260" s="2">
        <v>39986</v>
      </c>
      <c r="X1260">
        <v>2.5545999999999998</v>
      </c>
      <c r="Y1260" s="2">
        <v>40035</v>
      </c>
      <c r="Z1260">
        <v>2.7970999999999999</v>
      </c>
      <c r="AA1260" s="2">
        <v>40037</v>
      </c>
      <c r="AB1260">
        <v>2.77</v>
      </c>
      <c r="AC1260" s="2">
        <v>40042</v>
      </c>
      <c r="AD1260">
        <v>2.6615000000000002</v>
      </c>
      <c r="AE1260" s="2">
        <v>40042</v>
      </c>
      <c r="AF1260">
        <v>2.7560000000000002</v>
      </c>
    </row>
    <row r="1261" spans="5:32" x14ac:dyDescent="0.25">
      <c r="E1261" s="2">
        <v>39990</v>
      </c>
      <c r="F1261">
        <v>0.56999999999999995</v>
      </c>
      <c r="G1261" s="2">
        <v>40039</v>
      </c>
      <c r="H1261">
        <v>0.75990000000000002</v>
      </c>
      <c r="I1261" s="2">
        <v>40031</v>
      </c>
      <c r="J1261">
        <v>1.27</v>
      </c>
      <c r="K1261" s="2">
        <v>40037</v>
      </c>
      <c r="L1261">
        <v>1.4195</v>
      </c>
      <c r="M1261" s="2">
        <v>40036</v>
      </c>
      <c r="N1261">
        <v>1.768</v>
      </c>
      <c r="O1261" s="2">
        <v>40039</v>
      </c>
      <c r="P1261">
        <v>1.7107999999999999</v>
      </c>
      <c r="Q1261" s="2">
        <v>40038</v>
      </c>
      <c r="R1261">
        <v>2.0253999999999999</v>
      </c>
      <c r="S1261" s="2">
        <v>40037</v>
      </c>
      <c r="T1261">
        <v>2.3359000000000001</v>
      </c>
      <c r="U1261" s="2">
        <v>40036</v>
      </c>
      <c r="V1261">
        <v>2.5154999999999998</v>
      </c>
      <c r="W1261" s="2">
        <v>39987</v>
      </c>
      <c r="X1261">
        <v>2.5731000000000002</v>
      </c>
      <c r="Y1261" s="2">
        <v>40036</v>
      </c>
      <c r="Z1261">
        <v>2.7242999999999999</v>
      </c>
      <c r="AA1261" s="2">
        <v>40038</v>
      </c>
      <c r="AB1261">
        <v>2.6749999999999998</v>
      </c>
      <c r="AC1261" s="2">
        <v>40043</v>
      </c>
      <c r="AD1261">
        <v>2.7242999999999999</v>
      </c>
      <c r="AE1261" s="2">
        <v>40043</v>
      </c>
      <c r="AF1261">
        <v>2.8044000000000002</v>
      </c>
    </row>
    <row r="1262" spans="5:32" x14ac:dyDescent="0.25">
      <c r="E1262" s="2">
        <v>39993</v>
      </c>
      <c r="F1262">
        <v>0.65</v>
      </c>
      <c r="G1262" s="2">
        <v>40042</v>
      </c>
      <c r="H1262">
        <v>0.69550000000000001</v>
      </c>
      <c r="I1262" s="2">
        <v>40032</v>
      </c>
      <c r="J1262">
        <v>1.38</v>
      </c>
      <c r="K1262" s="2">
        <v>40038</v>
      </c>
      <c r="L1262">
        <v>1.2908999999999999</v>
      </c>
      <c r="M1262" s="2">
        <v>40037</v>
      </c>
      <c r="N1262">
        <v>1.6949999999999998</v>
      </c>
      <c r="O1262" s="2">
        <v>40042</v>
      </c>
      <c r="P1262">
        <v>1.6636</v>
      </c>
      <c r="Q1262" s="2">
        <v>40039</v>
      </c>
      <c r="R1262">
        <v>1.9523000000000001</v>
      </c>
      <c r="S1262" s="2">
        <v>40038</v>
      </c>
      <c r="T1262">
        <v>2.2023999999999999</v>
      </c>
      <c r="U1262" s="2">
        <v>40037</v>
      </c>
      <c r="V1262">
        <v>2.4842</v>
      </c>
      <c r="W1262" s="2">
        <v>39988</v>
      </c>
      <c r="X1262">
        <v>2.5347</v>
      </c>
      <c r="Y1262" s="2">
        <v>40037</v>
      </c>
      <c r="Z1262">
        <v>2.7117</v>
      </c>
      <c r="AA1262" s="2">
        <v>40039</v>
      </c>
      <c r="AB1262">
        <v>2.6</v>
      </c>
      <c r="AC1262" s="2">
        <v>40044</v>
      </c>
      <c r="AD1262">
        <v>2.6730999999999998</v>
      </c>
      <c r="AE1262" s="2">
        <v>40044</v>
      </c>
      <c r="AF1262">
        <v>2.7801</v>
      </c>
    </row>
    <row r="1263" spans="5:32" x14ac:dyDescent="0.25">
      <c r="E1263" s="2">
        <v>39994</v>
      </c>
      <c r="F1263">
        <v>0.68</v>
      </c>
      <c r="G1263" s="2">
        <v>40043</v>
      </c>
      <c r="H1263">
        <v>0.77180000000000004</v>
      </c>
      <c r="I1263" s="2">
        <v>40035</v>
      </c>
      <c r="J1263">
        <v>1.32</v>
      </c>
      <c r="K1263" s="2">
        <v>40039</v>
      </c>
      <c r="L1263">
        <v>1.2211000000000001</v>
      </c>
      <c r="M1263" s="2">
        <v>40038</v>
      </c>
      <c r="N1263">
        <v>1.5514999999999999</v>
      </c>
      <c r="O1263" s="2">
        <v>40043</v>
      </c>
      <c r="P1263">
        <v>1.7568999999999999</v>
      </c>
      <c r="Q1263" s="2">
        <v>40042</v>
      </c>
      <c r="R1263">
        <v>1.9163000000000001</v>
      </c>
      <c r="S1263" s="2">
        <v>40039</v>
      </c>
      <c r="T1263">
        <v>2.1253000000000002</v>
      </c>
      <c r="U1263" s="2">
        <v>40038</v>
      </c>
      <c r="V1263">
        <v>2.3565999999999998</v>
      </c>
      <c r="W1263" s="2">
        <v>39989</v>
      </c>
      <c r="X1263">
        <v>2.4832999999999998</v>
      </c>
      <c r="Y1263" s="2">
        <v>40038</v>
      </c>
      <c r="Z1263">
        <v>2.5566</v>
      </c>
      <c r="AA1263" s="2">
        <v>40042</v>
      </c>
      <c r="AB1263">
        <v>2.6</v>
      </c>
      <c r="AC1263" s="2">
        <v>40045</v>
      </c>
      <c r="AD1263">
        <v>2.6993999999999998</v>
      </c>
      <c r="AE1263" s="2">
        <v>40045</v>
      </c>
      <c r="AF1263">
        <v>2.7968999999999999</v>
      </c>
    </row>
    <row r="1264" spans="5:32" x14ac:dyDescent="0.25">
      <c r="E1264" s="2">
        <v>39995</v>
      </c>
      <c r="F1264">
        <v>0.66049999999999998</v>
      </c>
      <c r="G1264" s="2">
        <v>40044</v>
      </c>
      <c r="H1264">
        <v>0.83409999999999995</v>
      </c>
      <c r="I1264" s="2">
        <v>40036</v>
      </c>
      <c r="J1264">
        <v>1.22</v>
      </c>
      <c r="K1264" s="2">
        <v>40042</v>
      </c>
      <c r="L1264">
        <v>1.2090000000000001</v>
      </c>
      <c r="M1264" s="2">
        <v>40039</v>
      </c>
      <c r="N1264">
        <v>1.4245000000000001</v>
      </c>
      <c r="O1264" s="2">
        <v>40044</v>
      </c>
      <c r="P1264">
        <v>1.8098999999999998</v>
      </c>
      <c r="Q1264" s="2">
        <v>40043</v>
      </c>
      <c r="R1264">
        <v>1.9942</v>
      </c>
      <c r="S1264" s="2">
        <v>40042</v>
      </c>
      <c r="T1264">
        <v>2.0893000000000002</v>
      </c>
      <c r="U1264" s="2">
        <v>40039</v>
      </c>
      <c r="V1264">
        <v>2.2822</v>
      </c>
      <c r="W1264" s="2">
        <v>39990</v>
      </c>
      <c r="X1264">
        <v>2.4556</v>
      </c>
      <c r="Y1264" s="2">
        <v>40039</v>
      </c>
      <c r="Z1264">
        <v>2.4887999999999999</v>
      </c>
      <c r="AA1264" s="2">
        <v>40043</v>
      </c>
      <c r="AB1264">
        <v>2.6545000000000001</v>
      </c>
      <c r="AC1264" s="2">
        <v>40046</v>
      </c>
      <c r="AD1264">
        <v>2.742</v>
      </c>
      <c r="AE1264" s="2">
        <v>40046</v>
      </c>
      <c r="AF1264">
        <v>2.8578000000000001</v>
      </c>
    </row>
    <row r="1265" spans="5:32" x14ac:dyDescent="0.25">
      <c r="E1265" s="2">
        <v>39996</v>
      </c>
      <c r="F1265">
        <v>0.55649999999999999</v>
      </c>
      <c r="G1265" s="2">
        <v>40045</v>
      </c>
      <c r="H1265">
        <v>0.94469999999999998</v>
      </c>
      <c r="I1265" s="2">
        <v>40037</v>
      </c>
      <c r="J1265">
        <v>1.17</v>
      </c>
      <c r="K1265" s="2">
        <v>40043</v>
      </c>
      <c r="L1265">
        <v>1.2690999999999999</v>
      </c>
      <c r="M1265" s="2">
        <v>40042</v>
      </c>
      <c r="N1265">
        <v>1.391</v>
      </c>
      <c r="O1265" s="2">
        <v>40045</v>
      </c>
      <c r="P1265">
        <v>1.9033</v>
      </c>
      <c r="Q1265" s="2">
        <v>40044</v>
      </c>
      <c r="R1265">
        <v>2.0318999999999998</v>
      </c>
      <c r="S1265" s="2">
        <v>40043</v>
      </c>
      <c r="T1265">
        <v>2.1697000000000002</v>
      </c>
      <c r="U1265" s="2">
        <v>40042</v>
      </c>
      <c r="V1265">
        <v>2.2429999999999999</v>
      </c>
      <c r="W1265" s="2">
        <v>39993</v>
      </c>
      <c r="X1265">
        <v>2.4698000000000002</v>
      </c>
      <c r="Y1265" s="2">
        <v>40042</v>
      </c>
      <c r="Z1265">
        <v>2.4611000000000001</v>
      </c>
      <c r="AA1265" s="2">
        <v>40044</v>
      </c>
      <c r="AB1265">
        <v>2.6360000000000001</v>
      </c>
      <c r="AC1265" s="2">
        <v>40049</v>
      </c>
      <c r="AD1265">
        <v>2.7175000000000002</v>
      </c>
      <c r="AE1265" s="2">
        <v>40049</v>
      </c>
      <c r="AF1265">
        <v>2.8006000000000002</v>
      </c>
    </row>
    <row r="1266" spans="5:32" x14ac:dyDescent="0.25">
      <c r="E1266" s="2">
        <v>39997</v>
      </c>
      <c r="F1266">
        <v>0.67</v>
      </c>
      <c r="G1266" s="2">
        <v>40046</v>
      </c>
      <c r="H1266">
        <v>0.98550000000000004</v>
      </c>
      <c r="I1266" s="2">
        <v>40038</v>
      </c>
      <c r="J1266">
        <v>0.98199999999999998</v>
      </c>
      <c r="K1266" s="2">
        <v>40044</v>
      </c>
      <c r="L1266">
        <v>1.3214000000000001</v>
      </c>
      <c r="M1266" s="2">
        <v>40043</v>
      </c>
      <c r="N1266">
        <v>1.4689999999999999</v>
      </c>
      <c r="O1266" s="2">
        <v>40046</v>
      </c>
      <c r="P1266">
        <v>1.9653</v>
      </c>
      <c r="Q1266" s="2">
        <v>40045</v>
      </c>
      <c r="R1266">
        <v>2.1347</v>
      </c>
      <c r="S1266" s="2">
        <v>40044</v>
      </c>
      <c r="T1266">
        <v>2.1913</v>
      </c>
      <c r="U1266" s="2">
        <v>40043</v>
      </c>
      <c r="V1266">
        <v>2.3149999999999999</v>
      </c>
      <c r="W1266" s="2">
        <v>39994</v>
      </c>
      <c r="X1266">
        <v>2.5653000000000001</v>
      </c>
      <c r="Y1266" s="2">
        <v>40043</v>
      </c>
      <c r="Z1266">
        <v>2.5282999999999998</v>
      </c>
      <c r="AA1266" s="2">
        <v>40045</v>
      </c>
      <c r="AB1266">
        <v>2.6715</v>
      </c>
      <c r="AC1266" s="2">
        <v>40050</v>
      </c>
      <c r="AD1266">
        <v>2.6675</v>
      </c>
      <c r="AE1266" s="2">
        <v>40050</v>
      </c>
      <c r="AF1266">
        <v>2.7488999999999999</v>
      </c>
    </row>
    <row r="1267" spans="5:32" x14ac:dyDescent="0.25">
      <c r="E1267" s="2">
        <v>40000</v>
      </c>
      <c r="F1267">
        <v>0.46</v>
      </c>
      <c r="G1267" s="2">
        <v>40049</v>
      </c>
      <c r="H1267">
        <v>0.90590000000000004</v>
      </c>
      <c r="I1267" s="2">
        <v>40039</v>
      </c>
      <c r="J1267">
        <v>1.042</v>
      </c>
      <c r="K1267" s="2">
        <v>40045</v>
      </c>
      <c r="L1267">
        <v>1.4335</v>
      </c>
      <c r="M1267" s="2">
        <v>40044</v>
      </c>
      <c r="N1267">
        <v>1.5495000000000001</v>
      </c>
      <c r="O1267" s="2">
        <v>40049</v>
      </c>
      <c r="P1267">
        <v>1.895</v>
      </c>
      <c r="Q1267" s="2">
        <v>40046</v>
      </c>
      <c r="R1267">
        <v>2.1867999999999999</v>
      </c>
      <c r="S1267" s="2">
        <v>40045</v>
      </c>
      <c r="T1267">
        <v>2.2824999999999998</v>
      </c>
      <c r="U1267" s="2">
        <v>40044</v>
      </c>
      <c r="V1267">
        <v>2.3477000000000001</v>
      </c>
      <c r="W1267" s="2">
        <v>39995</v>
      </c>
      <c r="X1267">
        <v>2.5303</v>
      </c>
      <c r="Y1267" s="2">
        <v>40044</v>
      </c>
      <c r="Z1267">
        <v>2.5365000000000002</v>
      </c>
      <c r="AA1267" s="2">
        <v>40046</v>
      </c>
      <c r="AB1267">
        <v>2.6949999999999998</v>
      </c>
      <c r="AC1267" s="2">
        <v>40051</v>
      </c>
      <c r="AD1267">
        <v>2.6625000000000001</v>
      </c>
      <c r="AE1267" s="2">
        <v>40051</v>
      </c>
      <c r="AF1267">
        <v>2.7507999999999999</v>
      </c>
    </row>
    <row r="1268" spans="5:32" x14ac:dyDescent="0.25">
      <c r="E1268" s="2">
        <v>40001</v>
      </c>
      <c r="F1268">
        <v>0.56999999999999995</v>
      </c>
      <c r="G1268" s="2">
        <v>40050</v>
      </c>
      <c r="H1268">
        <v>0.81840000000000002</v>
      </c>
      <c r="I1268" s="2">
        <v>40042</v>
      </c>
      <c r="J1268">
        <v>0.93</v>
      </c>
      <c r="K1268" s="2">
        <v>40046</v>
      </c>
      <c r="L1268">
        <v>1.4795</v>
      </c>
      <c r="M1268" s="2">
        <v>40045</v>
      </c>
      <c r="N1268">
        <v>1.6484999999999999</v>
      </c>
      <c r="O1268" s="2">
        <v>40050</v>
      </c>
      <c r="P1268">
        <v>1.8365</v>
      </c>
      <c r="Q1268" s="2">
        <v>40049</v>
      </c>
      <c r="R1268">
        <v>2.1031</v>
      </c>
      <c r="S1268" s="2">
        <v>40046</v>
      </c>
      <c r="T1268">
        <v>2.3401999999999998</v>
      </c>
      <c r="U1268" s="2">
        <v>40045</v>
      </c>
      <c r="V1268">
        <v>2.4245000000000001</v>
      </c>
      <c r="W1268" s="2">
        <v>39996</v>
      </c>
      <c r="X1268">
        <v>2.4218000000000002</v>
      </c>
      <c r="Y1268" s="2">
        <v>40045</v>
      </c>
      <c r="Z1268">
        <v>2.5994999999999999</v>
      </c>
      <c r="AA1268" s="2">
        <v>40049</v>
      </c>
      <c r="AB1268">
        <v>2.65</v>
      </c>
      <c r="AC1268" s="2">
        <v>40052</v>
      </c>
      <c r="AD1268">
        <v>2.6581999999999999</v>
      </c>
      <c r="AE1268" s="2">
        <v>40052</v>
      </c>
      <c r="AF1268">
        <v>2.7446999999999999</v>
      </c>
    </row>
    <row r="1269" spans="5:32" x14ac:dyDescent="0.25">
      <c r="E1269" s="2">
        <v>40002</v>
      </c>
      <c r="F1269">
        <v>0.56999999999999995</v>
      </c>
      <c r="G1269" s="2">
        <v>40051</v>
      </c>
      <c r="H1269">
        <v>0.77349999999999997</v>
      </c>
      <c r="I1269" s="2">
        <v>40043</v>
      </c>
      <c r="J1269">
        <v>0.97799999999999998</v>
      </c>
      <c r="K1269" s="2">
        <v>40049</v>
      </c>
      <c r="L1269">
        <v>1.3937999999999999</v>
      </c>
      <c r="M1269" s="2">
        <v>40046</v>
      </c>
      <c r="N1269">
        <v>1.6975</v>
      </c>
      <c r="O1269" s="2">
        <v>40051</v>
      </c>
      <c r="P1269">
        <v>1.8258999999999999</v>
      </c>
      <c r="Q1269" s="2">
        <v>40050</v>
      </c>
      <c r="R1269">
        <v>2.0264000000000002</v>
      </c>
      <c r="S1269" s="2">
        <v>40049</v>
      </c>
      <c r="T1269">
        <v>2.2707999999999999</v>
      </c>
      <c r="U1269" s="2">
        <v>40046</v>
      </c>
      <c r="V1269">
        <v>2.4542000000000002</v>
      </c>
      <c r="W1269" s="2">
        <v>39997</v>
      </c>
      <c r="X1269">
        <v>2.4699999999999998</v>
      </c>
      <c r="Y1269" s="2">
        <v>40046</v>
      </c>
      <c r="Z1269">
        <v>2.6339000000000001</v>
      </c>
      <c r="AA1269" s="2">
        <v>40050</v>
      </c>
      <c r="AB1269">
        <v>2.585</v>
      </c>
      <c r="AC1269" s="2">
        <v>40053</v>
      </c>
      <c r="AD1269">
        <v>2.6179000000000001</v>
      </c>
      <c r="AE1269" s="2">
        <v>40053</v>
      </c>
      <c r="AF1269">
        <v>2.7119999999999997</v>
      </c>
    </row>
    <row r="1270" spans="5:32" x14ac:dyDescent="0.25">
      <c r="E1270" s="2">
        <v>40003</v>
      </c>
      <c r="F1270">
        <v>0.29499999999999998</v>
      </c>
      <c r="G1270" s="2">
        <v>40052</v>
      </c>
      <c r="H1270">
        <v>0.79049999999999998</v>
      </c>
      <c r="I1270" s="2">
        <v>40044</v>
      </c>
      <c r="J1270">
        <v>1.0235000000000001</v>
      </c>
      <c r="K1270" s="2">
        <v>40050</v>
      </c>
      <c r="L1270">
        <v>1.3105</v>
      </c>
      <c r="M1270" s="2">
        <v>40049</v>
      </c>
      <c r="N1270">
        <v>1.6440000000000001</v>
      </c>
      <c r="O1270" s="2">
        <v>40052</v>
      </c>
      <c r="P1270">
        <v>1.8149999999999999</v>
      </c>
      <c r="Q1270" s="2">
        <v>40051</v>
      </c>
      <c r="R1270">
        <v>2.0213999999999999</v>
      </c>
      <c r="S1270" s="2">
        <v>40050</v>
      </c>
      <c r="T1270">
        <v>2.2048000000000001</v>
      </c>
      <c r="U1270" s="2">
        <v>40049</v>
      </c>
      <c r="V1270">
        <v>2.3769999999999998</v>
      </c>
      <c r="W1270" s="2">
        <v>40000</v>
      </c>
      <c r="X1270">
        <v>2.3980000000000001</v>
      </c>
      <c r="Y1270" s="2">
        <v>40049</v>
      </c>
      <c r="Z1270">
        <v>2.5695000000000001</v>
      </c>
      <c r="AA1270" s="2">
        <v>40051</v>
      </c>
      <c r="AB1270">
        <v>2.58</v>
      </c>
      <c r="AC1270" s="2">
        <v>40056</v>
      </c>
      <c r="AD1270">
        <v>2.5427</v>
      </c>
      <c r="AE1270" s="2">
        <v>40056</v>
      </c>
      <c r="AF1270">
        <v>2.6316999999999999</v>
      </c>
    </row>
    <row r="1271" spans="5:32" x14ac:dyDescent="0.25">
      <c r="E1271" s="2">
        <v>40004</v>
      </c>
      <c r="F1271">
        <v>0.28000000000000003</v>
      </c>
      <c r="G1271" s="2">
        <v>40053</v>
      </c>
      <c r="H1271">
        <v>0.77210000000000001</v>
      </c>
      <c r="I1271" s="2">
        <v>40045</v>
      </c>
      <c r="J1271">
        <v>1.095</v>
      </c>
      <c r="K1271" s="2">
        <v>40051</v>
      </c>
      <c r="L1271">
        <v>1.3258000000000001</v>
      </c>
      <c r="M1271" s="2">
        <v>40050</v>
      </c>
      <c r="N1271">
        <v>1.5535000000000001</v>
      </c>
      <c r="O1271" s="2">
        <v>40053</v>
      </c>
      <c r="P1271">
        <v>1.7972000000000001</v>
      </c>
      <c r="Q1271" s="2">
        <v>40052</v>
      </c>
      <c r="R1271">
        <v>2.0182000000000002</v>
      </c>
      <c r="S1271" s="2">
        <v>40051</v>
      </c>
      <c r="T1271">
        <v>2.2075</v>
      </c>
      <c r="U1271" s="2">
        <v>40050</v>
      </c>
      <c r="V1271">
        <v>2.3045999999999998</v>
      </c>
      <c r="W1271" s="2">
        <v>40001</v>
      </c>
      <c r="X1271">
        <v>2.4032999999999998</v>
      </c>
      <c r="Y1271" s="2">
        <v>40050</v>
      </c>
      <c r="Z1271">
        <v>2.4893999999999998</v>
      </c>
      <c r="AA1271" s="2">
        <v>40052</v>
      </c>
      <c r="AB1271">
        <v>2.57</v>
      </c>
      <c r="AC1271" s="2">
        <v>40057</v>
      </c>
      <c r="AD1271">
        <v>2.5539000000000001</v>
      </c>
      <c r="AE1271" s="2">
        <v>40057</v>
      </c>
      <c r="AF1271">
        <v>2.6375999999999999</v>
      </c>
    </row>
    <row r="1272" spans="5:32" x14ac:dyDescent="0.25">
      <c r="E1272" s="2">
        <v>40007</v>
      </c>
      <c r="F1272">
        <v>0.28999999999999998</v>
      </c>
      <c r="G1272" s="2">
        <v>40056</v>
      </c>
      <c r="H1272">
        <v>0.67259999999999998</v>
      </c>
      <c r="I1272" s="2">
        <v>40046</v>
      </c>
      <c r="J1272">
        <v>1.2190000000000001</v>
      </c>
      <c r="K1272" s="2">
        <v>40052</v>
      </c>
      <c r="L1272">
        <v>1.3228</v>
      </c>
      <c r="M1272" s="2">
        <v>40051</v>
      </c>
      <c r="N1272">
        <v>1.5865</v>
      </c>
      <c r="O1272" s="2">
        <v>40056</v>
      </c>
      <c r="P1272">
        <v>1.7526000000000002</v>
      </c>
      <c r="Q1272" s="2">
        <v>40053</v>
      </c>
      <c r="R1272">
        <v>2.0034000000000001</v>
      </c>
      <c r="S1272" s="2">
        <v>40052</v>
      </c>
      <c r="T1272">
        <v>2.1938</v>
      </c>
      <c r="U1272" s="2">
        <v>40051</v>
      </c>
      <c r="V1272">
        <v>2.3037999999999998</v>
      </c>
      <c r="W1272" s="2">
        <v>40002</v>
      </c>
      <c r="X1272">
        <v>2.3292999999999999</v>
      </c>
      <c r="Y1272" s="2">
        <v>40051</v>
      </c>
      <c r="Z1272">
        <v>2.4895</v>
      </c>
      <c r="AA1272" s="2">
        <v>40053</v>
      </c>
      <c r="AB1272">
        <v>2.5499999999999998</v>
      </c>
      <c r="AC1272" s="2">
        <v>40058</v>
      </c>
      <c r="AD1272">
        <v>2.4750999999999999</v>
      </c>
      <c r="AE1272" s="2">
        <v>40058</v>
      </c>
      <c r="AF1272">
        <v>2.5723000000000003</v>
      </c>
    </row>
    <row r="1273" spans="5:32" x14ac:dyDescent="0.25">
      <c r="E1273" s="2">
        <v>40008</v>
      </c>
      <c r="F1273">
        <v>0.39</v>
      </c>
      <c r="G1273" s="2">
        <v>40057</v>
      </c>
      <c r="H1273">
        <v>0.63639999999999997</v>
      </c>
      <c r="I1273" s="2">
        <v>40049</v>
      </c>
      <c r="J1273">
        <v>1.135</v>
      </c>
      <c r="K1273" s="2">
        <v>40053</v>
      </c>
      <c r="L1273">
        <v>1.2887999999999999</v>
      </c>
      <c r="M1273" s="2">
        <v>40052</v>
      </c>
      <c r="N1273">
        <v>1.5834999999999999</v>
      </c>
      <c r="O1273" s="2">
        <v>40057</v>
      </c>
      <c r="P1273">
        <v>1.7370999999999999</v>
      </c>
      <c r="Q1273" s="2">
        <v>40056</v>
      </c>
      <c r="R1273">
        <v>1.9447000000000001</v>
      </c>
      <c r="S1273" s="2">
        <v>40053</v>
      </c>
      <c r="T1273">
        <v>2.1678999999999999</v>
      </c>
      <c r="U1273" s="2">
        <v>40052</v>
      </c>
      <c r="V1273">
        <v>2.3052000000000001</v>
      </c>
      <c r="W1273" s="2">
        <v>40003</v>
      </c>
      <c r="X1273">
        <v>2.343</v>
      </c>
      <c r="Y1273" s="2">
        <v>40052</v>
      </c>
      <c r="Z1273">
        <v>2.4975000000000001</v>
      </c>
      <c r="AA1273" s="2">
        <v>40056</v>
      </c>
      <c r="AB1273">
        <v>2.4699999999999998</v>
      </c>
      <c r="AC1273" s="2">
        <v>40059</v>
      </c>
      <c r="AD1273">
        <v>2.5369000000000002</v>
      </c>
      <c r="AE1273" s="2">
        <v>40059</v>
      </c>
      <c r="AF1273">
        <v>2.6284999999999998</v>
      </c>
    </row>
    <row r="1274" spans="5:32" x14ac:dyDescent="0.25">
      <c r="E1274" s="2">
        <v>40009</v>
      </c>
      <c r="F1274">
        <v>0.65</v>
      </c>
      <c r="G1274" s="2">
        <v>40058</v>
      </c>
      <c r="H1274">
        <v>0.65329999999999999</v>
      </c>
      <c r="I1274" s="2">
        <v>40050</v>
      </c>
      <c r="J1274">
        <v>1.06</v>
      </c>
      <c r="K1274" s="2">
        <v>40056</v>
      </c>
      <c r="L1274">
        <v>1.2222999999999999</v>
      </c>
      <c r="M1274" s="2">
        <v>40053</v>
      </c>
      <c r="N1274">
        <v>1.5350000000000001</v>
      </c>
      <c r="O1274" s="2">
        <v>40058</v>
      </c>
      <c r="P1274">
        <v>1.6983999999999999</v>
      </c>
      <c r="Q1274" s="2">
        <v>40057</v>
      </c>
      <c r="R1274">
        <v>1.9330000000000001</v>
      </c>
      <c r="S1274" s="2">
        <v>40056</v>
      </c>
      <c r="T1274">
        <v>2.1154000000000002</v>
      </c>
      <c r="U1274" s="2">
        <v>40053</v>
      </c>
      <c r="V1274">
        <v>2.2803</v>
      </c>
      <c r="W1274" s="2">
        <v>40004</v>
      </c>
      <c r="X1274">
        <v>2.3058999999999998</v>
      </c>
      <c r="Y1274" s="2">
        <v>40053</v>
      </c>
      <c r="Z1274">
        <v>2.4802</v>
      </c>
      <c r="AA1274" s="2">
        <v>40057</v>
      </c>
      <c r="AB1274">
        <v>2.48</v>
      </c>
      <c r="AC1274" s="2">
        <v>40060</v>
      </c>
      <c r="AD1274">
        <v>2.6085000000000003</v>
      </c>
      <c r="AE1274" s="2">
        <v>40060</v>
      </c>
      <c r="AF1274">
        <v>2.7034000000000002</v>
      </c>
    </row>
    <row r="1275" spans="5:32" x14ac:dyDescent="0.25">
      <c r="E1275" s="2">
        <v>40010</v>
      </c>
      <c r="F1275">
        <v>0.66</v>
      </c>
      <c r="G1275" s="2">
        <v>40059</v>
      </c>
      <c r="H1275">
        <v>0.72750000000000004</v>
      </c>
      <c r="I1275" s="2">
        <v>40051</v>
      </c>
      <c r="J1275">
        <v>1.05</v>
      </c>
      <c r="K1275" s="2">
        <v>40057</v>
      </c>
      <c r="L1275">
        <v>1.23</v>
      </c>
      <c r="M1275" s="2">
        <v>40056</v>
      </c>
      <c r="N1275">
        <v>1.48</v>
      </c>
      <c r="O1275" s="2">
        <v>40059</v>
      </c>
      <c r="P1275">
        <v>1.7601</v>
      </c>
      <c r="Q1275" s="2">
        <v>40058</v>
      </c>
      <c r="R1275">
        <v>1.8938999999999999</v>
      </c>
      <c r="S1275" s="2">
        <v>40057</v>
      </c>
      <c r="T1275">
        <v>2.0901000000000001</v>
      </c>
      <c r="U1275" s="2">
        <v>40056</v>
      </c>
      <c r="V1275">
        <v>2.2198000000000002</v>
      </c>
      <c r="W1275" s="2">
        <v>40007</v>
      </c>
      <c r="X1275">
        <v>2.3189000000000002</v>
      </c>
      <c r="Y1275" s="2">
        <v>40056</v>
      </c>
      <c r="Z1275">
        <v>2.4169999999999998</v>
      </c>
      <c r="AA1275" s="2">
        <v>40058</v>
      </c>
      <c r="AB1275">
        <v>2.41</v>
      </c>
      <c r="AC1275" s="2">
        <v>40063</v>
      </c>
      <c r="AD1275">
        <v>2.6120000000000001</v>
      </c>
      <c r="AE1275" s="2">
        <v>40063</v>
      </c>
      <c r="AF1275">
        <v>2.718</v>
      </c>
    </row>
    <row r="1276" spans="5:32" x14ac:dyDescent="0.25">
      <c r="E1276" s="2">
        <v>40011</v>
      </c>
      <c r="F1276">
        <v>0.74299999999999999</v>
      </c>
      <c r="G1276" s="2">
        <v>40060</v>
      </c>
      <c r="H1276">
        <v>0.80489999999999995</v>
      </c>
      <c r="I1276" s="2">
        <v>40052</v>
      </c>
      <c r="J1276">
        <v>0.97750000000000004</v>
      </c>
      <c r="K1276" s="2">
        <v>40058</v>
      </c>
      <c r="L1276">
        <v>1.1677</v>
      </c>
      <c r="M1276" s="2">
        <v>40057</v>
      </c>
      <c r="N1276">
        <v>1.472</v>
      </c>
      <c r="O1276" s="2">
        <v>40060</v>
      </c>
      <c r="P1276">
        <v>1.8860000000000001</v>
      </c>
      <c r="Q1276" s="2">
        <v>40059</v>
      </c>
      <c r="R1276">
        <v>2.0022000000000002</v>
      </c>
      <c r="S1276" s="2">
        <v>40058</v>
      </c>
      <c r="T1276">
        <v>2.0426000000000002</v>
      </c>
      <c r="U1276" s="2">
        <v>40057</v>
      </c>
      <c r="V1276">
        <v>2.2339000000000002</v>
      </c>
      <c r="W1276" s="2">
        <v>40008</v>
      </c>
      <c r="X1276">
        <v>2.4234</v>
      </c>
      <c r="Y1276" s="2">
        <v>40057</v>
      </c>
      <c r="Z1276">
        <v>2.4178000000000002</v>
      </c>
      <c r="AA1276" s="2">
        <v>40059</v>
      </c>
      <c r="AB1276">
        <v>2.4649999999999999</v>
      </c>
      <c r="AC1276" s="2">
        <v>40064</v>
      </c>
      <c r="AD1276">
        <v>2.6625999999999999</v>
      </c>
      <c r="AE1276" s="2">
        <v>40064</v>
      </c>
      <c r="AF1276">
        <v>2.7579000000000002</v>
      </c>
    </row>
    <row r="1277" spans="5:32" x14ac:dyDescent="0.25">
      <c r="E1277" s="2">
        <v>40014</v>
      </c>
      <c r="F1277">
        <v>0.73599999999999999</v>
      </c>
      <c r="G1277" s="2">
        <v>40063</v>
      </c>
      <c r="H1277">
        <v>0.82799999999999996</v>
      </c>
      <c r="I1277" s="2">
        <v>40053</v>
      </c>
      <c r="J1277">
        <v>1</v>
      </c>
      <c r="K1277" s="2">
        <v>40059</v>
      </c>
      <c r="L1277">
        <v>1.2822</v>
      </c>
      <c r="M1277" s="2">
        <v>40058</v>
      </c>
      <c r="N1277">
        <v>1.4085000000000001</v>
      </c>
      <c r="O1277" s="2">
        <v>40063</v>
      </c>
      <c r="P1277">
        <v>1.881</v>
      </c>
      <c r="Q1277" s="2">
        <v>40060</v>
      </c>
      <c r="R1277">
        <v>2.0941999999999998</v>
      </c>
      <c r="S1277" s="2">
        <v>40059</v>
      </c>
      <c r="T1277">
        <v>2.133</v>
      </c>
      <c r="U1277" s="2">
        <v>40058</v>
      </c>
      <c r="V1277">
        <v>2.1476000000000002</v>
      </c>
      <c r="W1277" s="2">
        <v>40009</v>
      </c>
      <c r="X1277">
        <v>2.5324999999999998</v>
      </c>
      <c r="Y1277" s="2">
        <v>40058</v>
      </c>
      <c r="Z1277">
        <v>2.3498999999999999</v>
      </c>
      <c r="AA1277" s="2">
        <v>40060</v>
      </c>
      <c r="AB1277">
        <v>2.5579999999999998</v>
      </c>
      <c r="AC1277" s="2">
        <v>40065</v>
      </c>
      <c r="AD1277">
        <v>2.6733000000000002</v>
      </c>
      <c r="AE1277" s="2">
        <v>40065</v>
      </c>
      <c r="AF1277">
        <v>2.7742</v>
      </c>
    </row>
    <row r="1278" spans="5:32" x14ac:dyDescent="0.25">
      <c r="E1278" s="2">
        <v>40015</v>
      </c>
      <c r="F1278">
        <v>0.76</v>
      </c>
      <c r="G1278" s="2">
        <v>40064</v>
      </c>
      <c r="H1278">
        <v>0.89159999999999995</v>
      </c>
      <c r="I1278" s="2">
        <v>40056</v>
      </c>
      <c r="J1278">
        <v>0.92</v>
      </c>
      <c r="K1278" s="2">
        <v>40060</v>
      </c>
      <c r="L1278">
        <v>1.3927</v>
      </c>
      <c r="M1278" s="2">
        <v>40059</v>
      </c>
      <c r="N1278">
        <v>1.4670000000000001</v>
      </c>
      <c r="O1278" s="2">
        <v>40064</v>
      </c>
      <c r="P1278">
        <v>1.9647999999999999</v>
      </c>
      <c r="Q1278" s="2">
        <v>40063</v>
      </c>
      <c r="R1278">
        <v>2.0720000000000001</v>
      </c>
      <c r="S1278" s="2">
        <v>40060</v>
      </c>
      <c r="T1278">
        <v>2.2355999999999998</v>
      </c>
      <c r="U1278" s="2">
        <v>40059</v>
      </c>
      <c r="V1278">
        <v>2.2292000000000001</v>
      </c>
      <c r="W1278" s="2">
        <v>40010</v>
      </c>
      <c r="X1278">
        <v>2.5533000000000001</v>
      </c>
      <c r="Y1278" s="2">
        <v>40059</v>
      </c>
      <c r="Z1278">
        <v>2.4184999999999999</v>
      </c>
      <c r="AA1278" s="2">
        <v>40063</v>
      </c>
      <c r="AB1278">
        <v>2.5670000000000002</v>
      </c>
      <c r="AC1278" s="2">
        <v>40066</v>
      </c>
      <c r="AD1278">
        <v>2.5990000000000002</v>
      </c>
      <c r="AE1278" s="2">
        <v>40066</v>
      </c>
      <c r="AF1278">
        <v>2.7088000000000001</v>
      </c>
    </row>
    <row r="1279" spans="5:32" x14ac:dyDescent="0.25">
      <c r="E1279" s="2">
        <v>40016</v>
      </c>
      <c r="F1279">
        <v>0.97</v>
      </c>
      <c r="G1279" s="2">
        <v>40065</v>
      </c>
      <c r="H1279">
        <v>0.92279999999999995</v>
      </c>
      <c r="I1279" s="2">
        <v>40057</v>
      </c>
      <c r="J1279">
        <v>0.91649999999999998</v>
      </c>
      <c r="K1279" s="2">
        <v>40063</v>
      </c>
      <c r="L1279">
        <v>1.3919999999999999</v>
      </c>
      <c r="M1279" s="2">
        <v>40060</v>
      </c>
      <c r="N1279">
        <v>1.5415000000000001</v>
      </c>
      <c r="O1279" s="2">
        <v>40065</v>
      </c>
      <c r="P1279">
        <v>1.9790999999999999</v>
      </c>
      <c r="Q1279" s="2">
        <v>40064</v>
      </c>
      <c r="R1279">
        <v>2.1667999999999998</v>
      </c>
      <c r="S1279" s="2">
        <v>40063</v>
      </c>
      <c r="T1279">
        <v>2.2309999999999999</v>
      </c>
      <c r="U1279" s="2">
        <v>40060</v>
      </c>
      <c r="V1279">
        <v>2.3209</v>
      </c>
      <c r="W1279" s="2">
        <v>40011</v>
      </c>
      <c r="X1279">
        <v>2.6301999999999999</v>
      </c>
      <c r="Y1279" s="2">
        <v>40060</v>
      </c>
      <c r="Z1279">
        <v>2.4981999999999998</v>
      </c>
      <c r="AA1279" s="2">
        <v>40064</v>
      </c>
      <c r="AB1279">
        <v>2.6105</v>
      </c>
      <c r="AC1279" s="2">
        <v>40067</v>
      </c>
      <c r="AD1279">
        <v>2.5779999999999998</v>
      </c>
      <c r="AE1279" s="2">
        <v>40067</v>
      </c>
      <c r="AF1279">
        <v>2.6879</v>
      </c>
    </row>
    <row r="1280" spans="5:32" x14ac:dyDescent="0.25">
      <c r="E1280" s="2">
        <v>40017</v>
      </c>
      <c r="F1280">
        <v>0.83799999999999997</v>
      </c>
      <c r="G1280" s="2">
        <v>40066</v>
      </c>
      <c r="H1280">
        <v>0.96309999999999996</v>
      </c>
      <c r="I1280" s="2">
        <v>40058</v>
      </c>
      <c r="J1280">
        <v>0.91749999999999998</v>
      </c>
      <c r="K1280" s="2">
        <v>40064</v>
      </c>
      <c r="L1280">
        <v>1.4788000000000001</v>
      </c>
      <c r="M1280" s="2">
        <v>40063</v>
      </c>
      <c r="N1280">
        <v>1.6585000000000001</v>
      </c>
      <c r="O1280" s="2">
        <v>40066</v>
      </c>
      <c r="P1280">
        <v>1.9372</v>
      </c>
      <c r="Q1280" s="2">
        <v>40065</v>
      </c>
      <c r="R1280">
        <v>2.1812999999999998</v>
      </c>
      <c r="S1280" s="2">
        <v>40064</v>
      </c>
      <c r="T1280">
        <v>2.2928000000000002</v>
      </c>
      <c r="U1280" s="2">
        <v>40063</v>
      </c>
      <c r="V1280">
        <v>2.3250000000000002</v>
      </c>
      <c r="W1280" s="2">
        <v>40014</v>
      </c>
      <c r="X1280">
        <v>2.6637</v>
      </c>
      <c r="Y1280" s="2">
        <v>40063</v>
      </c>
      <c r="Z1280">
        <v>2.504</v>
      </c>
      <c r="AA1280" s="2">
        <v>40065</v>
      </c>
      <c r="AB1280">
        <v>2.63</v>
      </c>
      <c r="AC1280" s="2">
        <v>40070</v>
      </c>
      <c r="AD1280">
        <v>2.6154999999999999</v>
      </c>
      <c r="AE1280" s="2">
        <v>40070</v>
      </c>
      <c r="AF1280">
        <v>2.7164000000000001</v>
      </c>
    </row>
    <row r="1281" spans="5:32" x14ac:dyDescent="0.25">
      <c r="E1281" s="2">
        <v>40018</v>
      </c>
      <c r="F1281">
        <v>0.78</v>
      </c>
      <c r="G1281" s="2">
        <v>40067</v>
      </c>
      <c r="H1281">
        <v>0.9415</v>
      </c>
      <c r="I1281" s="2">
        <v>40059</v>
      </c>
      <c r="J1281">
        <v>0.97499999999999998</v>
      </c>
      <c r="K1281" s="2">
        <v>40065</v>
      </c>
      <c r="L1281">
        <v>1.4954000000000001</v>
      </c>
      <c r="M1281" s="2">
        <v>40064</v>
      </c>
      <c r="N1281">
        <v>1.6995</v>
      </c>
      <c r="O1281" s="2">
        <v>40067</v>
      </c>
      <c r="P1281">
        <v>1.9710000000000001</v>
      </c>
      <c r="Q1281" s="2">
        <v>40066</v>
      </c>
      <c r="R1281">
        <v>2.1187</v>
      </c>
      <c r="S1281" s="2">
        <v>40065</v>
      </c>
      <c r="T1281">
        <v>2.3075999999999999</v>
      </c>
      <c r="U1281" s="2">
        <v>40064</v>
      </c>
      <c r="V1281">
        <v>2.3956</v>
      </c>
      <c r="W1281" s="2">
        <v>40015</v>
      </c>
      <c r="X1281">
        <v>2.5583999999999998</v>
      </c>
      <c r="Y1281" s="2">
        <v>40064</v>
      </c>
      <c r="Z1281">
        <v>2.5544000000000002</v>
      </c>
      <c r="AA1281" s="2">
        <v>40066</v>
      </c>
      <c r="AB1281">
        <v>2.5300000000000002</v>
      </c>
      <c r="AC1281" s="2">
        <v>40071</v>
      </c>
      <c r="AD1281">
        <v>2.6682000000000001</v>
      </c>
      <c r="AE1281" s="2">
        <v>40071</v>
      </c>
      <c r="AF1281">
        <v>2.77</v>
      </c>
    </row>
    <row r="1282" spans="5:32" x14ac:dyDescent="0.25">
      <c r="E1282" s="2">
        <v>40021</v>
      </c>
      <c r="F1282">
        <v>0.83</v>
      </c>
      <c r="G1282" s="2">
        <v>40070</v>
      </c>
      <c r="H1282">
        <v>1.0073000000000001</v>
      </c>
      <c r="I1282" s="2">
        <v>40060</v>
      </c>
      <c r="J1282">
        <v>1.0629999999999999</v>
      </c>
      <c r="K1282" s="2">
        <v>40066</v>
      </c>
      <c r="L1282">
        <v>1.4555</v>
      </c>
      <c r="M1282" s="2">
        <v>40065</v>
      </c>
      <c r="N1282">
        <v>1.762</v>
      </c>
      <c r="O1282" s="2">
        <v>40070</v>
      </c>
      <c r="P1282">
        <v>2.0417999999999998</v>
      </c>
      <c r="Q1282" s="2">
        <v>40067</v>
      </c>
      <c r="R1282">
        <v>2.1343000000000001</v>
      </c>
      <c r="S1282" s="2">
        <v>40066</v>
      </c>
      <c r="T1282">
        <v>2.2246999999999999</v>
      </c>
      <c r="U1282" s="2">
        <v>40065</v>
      </c>
      <c r="V1282">
        <v>2.3885000000000001</v>
      </c>
      <c r="W1282" s="2">
        <v>40016</v>
      </c>
      <c r="X1282">
        <v>2.5522</v>
      </c>
      <c r="Y1282" s="2">
        <v>40065</v>
      </c>
      <c r="Z1282">
        <v>2.5627</v>
      </c>
      <c r="AA1282" s="2">
        <v>40067</v>
      </c>
      <c r="AB1282">
        <v>2.5169999999999999</v>
      </c>
      <c r="AC1282" s="2">
        <v>40072</v>
      </c>
      <c r="AD1282">
        <v>2.7034000000000002</v>
      </c>
      <c r="AE1282" s="2">
        <v>40072</v>
      </c>
      <c r="AF1282">
        <v>2.7907000000000002</v>
      </c>
    </row>
    <row r="1283" spans="5:32" x14ac:dyDescent="0.25">
      <c r="E1283" s="2">
        <v>40022</v>
      </c>
      <c r="F1283">
        <v>0.78</v>
      </c>
      <c r="G1283" s="2">
        <v>40071</v>
      </c>
      <c r="H1283">
        <v>1.0812999999999999</v>
      </c>
      <c r="I1283" s="2">
        <v>40063</v>
      </c>
      <c r="J1283">
        <v>1.095</v>
      </c>
      <c r="K1283" s="2">
        <v>40067</v>
      </c>
      <c r="L1283">
        <v>1.4816</v>
      </c>
      <c r="M1283" s="2">
        <v>40066</v>
      </c>
      <c r="N1283">
        <v>1.67</v>
      </c>
      <c r="O1283" s="2">
        <v>40071</v>
      </c>
      <c r="P1283">
        <v>2.0764</v>
      </c>
      <c r="Q1283" s="2">
        <v>40070</v>
      </c>
      <c r="R1283">
        <v>2.2105000000000001</v>
      </c>
      <c r="S1283" s="2">
        <v>40067</v>
      </c>
      <c r="T1283">
        <v>2.2448999999999999</v>
      </c>
      <c r="U1283" s="2">
        <v>40066</v>
      </c>
      <c r="V1283">
        <v>2.3205</v>
      </c>
      <c r="W1283" s="2">
        <v>40017</v>
      </c>
      <c r="X1283">
        <v>2.5989</v>
      </c>
      <c r="Y1283" s="2">
        <v>40066</v>
      </c>
      <c r="Z1283">
        <v>2.4891000000000001</v>
      </c>
      <c r="AA1283" s="2">
        <v>40070</v>
      </c>
      <c r="AB1283">
        <v>2.5695000000000001</v>
      </c>
      <c r="AC1283" s="2">
        <v>40073</v>
      </c>
      <c r="AD1283">
        <v>2.6421000000000001</v>
      </c>
      <c r="AE1283" s="2">
        <v>40073</v>
      </c>
      <c r="AF1283">
        <v>2.7389999999999999</v>
      </c>
    </row>
    <row r="1284" spans="5:32" x14ac:dyDescent="0.25">
      <c r="E1284" s="2">
        <v>40023</v>
      </c>
      <c r="F1284">
        <v>0.70899999999999996</v>
      </c>
      <c r="G1284" s="2">
        <v>40072</v>
      </c>
      <c r="H1284">
        <v>1.1243000000000001</v>
      </c>
      <c r="I1284" s="2">
        <v>40064</v>
      </c>
      <c r="J1284">
        <v>1.1950000000000001</v>
      </c>
      <c r="K1284" s="2">
        <v>40070</v>
      </c>
      <c r="L1284">
        <v>1.5150999999999999</v>
      </c>
      <c r="M1284" s="2">
        <v>40067</v>
      </c>
      <c r="N1284">
        <v>1.71</v>
      </c>
      <c r="O1284" s="2">
        <v>40072</v>
      </c>
      <c r="P1284">
        <v>2.1288</v>
      </c>
      <c r="Q1284" s="2">
        <v>40071</v>
      </c>
      <c r="R1284">
        <v>2.2484999999999999</v>
      </c>
      <c r="S1284" s="2">
        <v>40070</v>
      </c>
      <c r="T1284">
        <v>2.2959999999999998</v>
      </c>
      <c r="U1284" s="2">
        <v>40067</v>
      </c>
      <c r="V1284">
        <v>2.3191999999999999</v>
      </c>
      <c r="W1284" s="2">
        <v>40018</v>
      </c>
      <c r="X1284">
        <v>2.5632999999999999</v>
      </c>
      <c r="Y1284" s="2">
        <v>40067</v>
      </c>
      <c r="Z1284">
        <v>2.4857</v>
      </c>
      <c r="AA1284" s="2">
        <v>40071</v>
      </c>
      <c r="AB1284">
        <v>2.61</v>
      </c>
      <c r="AC1284" s="2">
        <v>40074</v>
      </c>
      <c r="AD1284">
        <v>2.6616999999999997</v>
      </c>
      <c r="AE1284" s="2">
        <v>40074</v>
      </c>
      <c r="AF1284">
        <v>2.7364000000000002</v>
      </c>
    </row>
    <row r="1285" spans="5:32" x14ac:dyDescent="0.25">
      <c r="E1285" s="2">
        <v>40024</v>
      </c>
      <c r="F1285">
        <v>0.84350000000000003</v>
      </c>
      <c r="G1285" s="2">
        <v>40073</v>
      </c>
      <c r="H1285">
        <v>1.1166</v>
      </c>
      <c r="I1285" s="2">
        <v>40065</v>
      </c>
      <c r="J1285">
        <v>1.2344999999999999</v>
      </c>
      <c r="K1285" s="2">
        <v>40071</v>
      </c>
      <c r="L1285">
        <v>1.5768</v>
      </c>
      <c r="M1285" s="2">
        <v>40070</v>
      </c>
      <c r="N1285">
        <v>1.8174999999999999</v>
      </c>
      <c r="O1285" s="2">
        <v>40073</v>
      </c>
      <c r="P1285">
        <v>2.0510999999999999</v>
      </c>
      <c r="Q1285" s="2">
        <v>40072</v>
      </c>
      <c r="R1285">
        <v>2.3102999999999998</v>
      </c>
      <c r="S1285" s="2">
        <v>40071</v>
      </c>
      <c r="T1285">
        <v>2.3612000000000002</v>
      </c>
      <c r="U1285" s="2">
        <v>40070</v>
      </c>
      <c r="V1285">
        <v>2.3673000000000002</v>
      </c>
      <c r="W1285" s="2">
        <v>40021</v>
      </c>
      <c r="X1285">
        <v>2.5840999999999998</v>
      </c>
      <c r="Y1285" s="2">
        <v>40070</v>
      </c>
      <c r="Z1285">
        <v>2.5270000000000001</v>
      </c>
      <c r="AA1285" s="2">
        <v>40072</v>
      </c>
      <c r="AB1285">
        <v>2.68</v>
      </c>
      <c r="AC1285" s="2">
        <v>40077</v>
      </c>
      <c r="AD1285">
        <v>2.6741999999999999</v>
      </c>
      <c r="AE1285" s="2">
        <v>40077</v>
      </c>
      <c r="AF1285">
        <v>2.7523</v>
      </c>
    </row>
    <row r="1286" spans="5:32" x14ac:dyDescent="0.25">
      <c r="E1286" s="2">
        <v>40025</v>
      </c>
      <c r="F1286">
        <v>0.85</v>
      </c>
      <c r="G1286" s="2">
        <v>40074</v>
      </c>
      <c r="H1286">
        <v>1.0628</v>
      </c>
      <c r="I1286" s="2">
        <v>40066</v>
      </c>
      <c r="J1286">
        <v>1.1320000000000001</v>
      </c>
      <c r="K1286" s="2">
        <v>40072</v>
      </c>
      <c r="L1286">
        <v>1.6421000000000001</v>
      </c>
      <c r="M1286" s="2">
        <v>40071</v>
      </c>
      <c r="N1286">
        <v>1.8794999999999999</v>
      </c>
      <c r="O1286" s="2">
        <v>40074</v>
      </c>
      <c r="P1286">
        <v>2.0257999999999998</v>
      </c>
      <c r="Q1286" s="2">
        <v>40073</v>
      </c>
      <c r="R1286">
        <v>2.2330999999999999</v>
      </c>
      <c r="S1286" s="2">
        <v>40072</v>
      </c>
      <c r="T1286">
        <v>2.4209999999999998</v>
      </c>
      <c r="U1286" s="2">
        <v>40071</v>
      </c>
      <c r="V1286">
        <v>2.4289000000000001</v>
      </c>
      <c r="W1286" s="2">
        <v>40022</v>
      </c>
      <c r="X1286">
        <v>2.5385999999999997</v>
      </c>
      <c r="Y1286" s="2">
        <v>40071</v>
      </c>
      <c r="Z1286">
        <v>2.5963000000000003</v>
      </c>
      <c r="AA1286" s="2">
        <v>40073</v>
      </c>
      <c r="AB1286">
        <v>2.6</v>
      </c>
      <c r="AC1286" s="2">
        <v>40078</v>
      </c>
      <c r="AD1286">
        <v>2.5884999999999998</v>
      </c>
      <c r="AE1286" s="2">
        <v>40078</v>
      </c>
      <c r="AF1286">
        <v>2.6795999999999998</v>
      </c>
    </row>
    <row r="1287" spans="5:32" x14ac:dyDescent="0.25">
      <c r="E1287" s="2">
        <v>40028</v>
      </c>
      <c r="F1287">
        <v>0.97</v>
      </c>
      <c r="G1287" s="2">
        <v>40077</v>
      </c>
      <c r="H1287">
        <v>1.0483</v>
      </c>
      <c r="I1287" s="2">
        <v>40067</v>
      </c>
      <c r="J1287">
        <v>1.1599999999999999</v>
      </c>
      <c r="K1287" s="2">
        <v>40073</v>
      </c>
      <c r="L1287">
        <v>1.5718999999999999</v>
      </c>
      <c r="M1287" s="2">
        <v>40072</v>
      </c>
      <c r="N1287">
        <v>1.9</v>
      </c>
      <c r="O1287" s="2">
        <v>40077</v>
      </c>
      <c r="P1287">
        <v>1.9978</v>
      </c>
      <c r="Q1287" s="2">
        <v>40074</v>
      </c>
      <c r="R1287">
        <v>2.1896</v>
      </c>
      <c r="S1287" s="2">
        <v>40073</v>
      </c>
      <c r="T1287">
        <v>2.3370000000000002</v>
      </c>
      <c r="U1287" s="2">
        <v>40072</v>
      </c>
      <c r="V1287">
        <v>2.4722</v>
      </c>
      <c r="W1287" s="2">
        <v>40023</v>
      </c>
      <c r="X1287">
        <v>2.5305999999999997</v>
      </c>
      <c r="Y1287" s="2">
        <v>40072</v>
      </c>
      <c r="Z1287">
        <v>2.6379000000000001</v>
      </c>
      <c r="AA1287" s="2">
        <v>40074</v>
      </c>
      <c r="AB1287">
        <v>2.6150000000000002</v>
      </c>
      <c r="AC1287" s="2">
        <v>40079</v>
      </c>
      <c r="AD1287">
        <v>2.5741000000000001</v>
      </c>
      <c r="AE1287" s="2">
        <v>40079</v>
      </c>
      <c r="AF1287">
        <v>2.6633</v>
      </c>
    </row>
    <row r="1288" spans="5:32" x14ac:dyDescent="0.25">
      <c r="E1288" s="2">
        <v>40029</v>
      </c>
      <c r="F1288">
        <v>0.99</v>
      </c>
      <c r="G1288" s="2">
        <v>40078</v>
      </c>
      <c r="H1288">
        <v>1.0487</v>
      </c>
      <c r="I1288" s="2">
        <v>40070</v>
      </c>
      <c r="J1288">
        <v>1.3185</v>
      </c>
      <c r="K1288" s="2">
        <v>40074</v>
      </c>
      <c r="L1288">
        <v>1.5681</v>
      </c>
      <c r="M1288" s="2">
        <v>40073</v>
      </c>
      <c r="N1288">
        <v>1.8165</v>
      </c>
      <c r="O1288" s="2">
        <v>40078</v>
      </c>
      <c r="P1288">
        <v>1.9923999999999999</v>
      </c>
      <c r="Q1288" s="2">
        <v>40077</v>
      </c>
      <c r="R1288">
        <v>2.1574</v>
      </c>
      <c r="S1288" s="2">
        <v>40074</v>
      </c>
      <c r="T1288">
        <v>2.3268</v>
      </c>
      <c r="U1288" s="2">
        <v>40073</v>
      </c>
      <c r="V1288">
        <v>2.4079000000000002</v>
      </c>
      <c r="W1288" s="2">
        <v>40024</v>
      </c>
      <c r="X1288">
        <v>2.5642</v>
      </c>
      <c r="Y1288" s="2">
        <v>40073</v>
      </c>
      <c r="Z1288">
        <v>2.5587999999999997</v>
      </c>
      <c r="AA1288" s="2">
        <v>40077</v>
      </c>
      <c r="AB1288">
        <v>2.62</v>
      </c>
      <c r="AC1288" s="2">
        <v>40080</v>
      </c>
      <c r="AD1288">
        <v>2.5476000000000001</v>
      </c>
      <c r="AE1288" s="2">
        <v>40080</v>
      </c>
      <c r="AF1288">
        <v>2.6387999999999998</v>
      </c>
    </row>
    <row r="1289" spans="5:32" x14ac:dyDescent="0.25">
      <c r="E1289" s="2">
        <v>40030</v>
      </c>
      <c r="F1289">
        <v>1.1400000000000001</v>
      </c>
      <c r="G1289" s="2">
        <v>40079</v>
      </c>
      <c r="H1289">
        <v>1.0227999999999999</v>
      </c>
      <c r="I1289" s="2">
        <v>40071</v>
      </c>
      <c r="J1289">
        <v>1.387</v>
      </c>
      <c r="K1289" s="2">
        <v>40077</v>
      </c>
      <c r="L1289">
        <v>1.5693999999999999</v>
      </c>
      <c r="M1289" s="2">
        <v>40074</v>
      </c>
      <c r="N1289">
        <v>1.8494999999999999</v>
      </c>
      <c r="O1289" s="2">
        <v>40079</v>
      </c>
      <c r="P1289">
        <v>1.9706999999999999</v>
      </c>
      <c r="Q1289" s="2">
        <v>40078</v>
      </c>
      <c r="R1289">
        <v>2.1654</v>
      </c>
      <c r="S1289" s="2">
        <v>40077</v>
      </c>
      <c r="T1289">
        <v>2.3109000000000002</v>
      </c>
      <c r="U1289" s="2">
        <v>40074</v>
      </c>
      <c r="V1289">
        <v>2.4260999999999999</v>
      </c>
      <c r="W1289" s="2">
        <v>40025</v>
      </c>
      <c r="X1289">
        <v>2.4622000000000002</v>
      </c>
      <c r="Y1289" s="2">
        <v>40074</v>
      </c>
      <c r="Z1289">
        <v>2.5768</v>
      </c>
      <c r="AA1289" s="2">
        <v>40078</v>
      </c>
      <c r="AB1289">
        <v>2.6379999999999999</v>
      </c>
      <c r="AC1289" s="2">
        <v>40081</v>
      </c>
      <c r="AD1289">
        <v>2.4994000000000001</v>
      </c>
      <c r="AE1289" s="2">
        <v>40081</v>
      </c>
      <c r="AF1289">
        <v>2.5994000000000002</v>
      </c>
    </row>
    <row r="1290" spans="5:32" x14ac:dyDescent="0.25">
      <c r="E1290" s="2">
        <v>40031</v>
      </c>
      <c r="F1290">
        <v>0.96</v>
      </c>
      <c r="G1290" s="2">
        <v>40080</v>
      </c>
      <c r="H1290">
        <v>0.95</v>
      </c>
      <c r="I1290" s="2">
        <v>40072</v>
      </c>
      <c r="J1290">
        <v>1.3599999999999999</v>
      </c>
      <c r="K1290" s="2">
        <v>40078</v>
      </c>
      <c r="L1290">
        <v>1.5598000000000001</v>
      </c>
      <c r="M1290" s="2">
        <v>40077</v>
      </c>
      <c r="N1290">
        <v>1.77</v>
      </c>
      <c r="O1290" s="2">
        <v>40080</v>
      </c>
      <c r="P1290">
        <v>1.9180999999999999</v>
      </c>
      <c r="Q1290" s="2">
        <v>40079</v>
      </c>
      <c r="R1290">
        <v>2.1558000000000002</v>
      </c>
      <c r="S1290" s="2">
        <v>40078</v>
      </c>
      <c r="T1290">
        <v>2.3067000000000002</v>
      </c>
      <c r="U1290" s="2">
        <v>40077</v>
      </c>
      <c r="V1290">
        <v>2.4079999999999999</v>
      </c>
      <c r="W1290" s="2">
        <v>40028</v>
      </c>
      <c r="X1290">
        <v>2.6101000000000001</v>
      </c>
      <c r="Y1290" s="2">
        <v>40077</v>
      </c>
      <c r="Z1290">
        <v>2.5691999999999999</v>
      </c>
      <c r="AA1290" s="2">
        <v>40079</v>
      </c>
      <c r="AB1290">
        <v>2.5670000000000002</v>
      </c>
      <c r="AC1290" s="2">
        <v>40084</v>
      </c>
      <c r="AD1290">
        <v>2.4561000000000002</v>
      </c>
      <c r="AE1290" s="2">
        <v>40084</v>
      </c>
      <c r="AF1290">
        <v>2.5611000000000002</v>
      </c>
    </row>
    <row r="1291" spans="5:32" x14ac:dyDescent="0.25">
      <c r="E1291" s="2">
        <v>40032</v>
      </c>
      <c r="F1291">
        <v>1.06</v>
      </c>
      <c r="G1291" s="2">
        <v>40081</v>
      </c>
      <c r="H1291">
        <v>0.97740000000000005</v>
      </c>
      <c r="I1291" s="2">
        <v>40073</v>
      </c>
      <c r="J1291">
        <v>1.32</v>
      </c>
      <c r="K1291" s="2">
        <v>40079</v>
      </c>
      <c r="L1291">
        <v>1.5314000000000001</v>
      </c>
      <c r="M1291" s="2">
        <v>40078</v>
      </c>
      <c r="N1291">
        <v>1.7829999999999999</v>
      </c>
      <c r="O1291" s="2">
        <v>40081</v>
      </c>
      <c r="P1291">
        <v>1.9109</v>
      </c>
      <c r="Q1291" s="2">
        <v>40080</v>
      </c>
      <c r="R1291">
        <v>2.1013000000000002</v>
      </c>
      <c r="S1291" s="2">
        <v>40079</v>
      </c>
      <c r="T1291">
        <v>2.2907000000000002</v>
      </c>
      <c r="U1291" s="2">
        <v>40078</v>
      </c>
      <c r="V1291">
        <v>2.4054000000000002</v>
      </c>
      <c r="W1291" s="2">
        <v>40029</v>
      </c>
      <c r="X1291">
        <v>2.6198999999999999</v>
      </c>
      <c r="Y1291" s="2">
        <v>40078</v>
      </c>
      <c r="Z1291">
        <v>2.5202</v>
      </c>
      <c r="AA1291" s="2">
        <v>40080</v>
      </c>
      <c r="AB1291">
        <v>2.4900000000000002</v>
      </c>
      <c r="AC1291" s="2">
        <v>40085</v>
      </c>
      <c r="AD1291">
        <v>2.4462999999999999</v>
      </c>
      <c r="AE1291" s="2">
        <v>40085</v>
      </c>
      <c r="AF1291">
        <v>2.5381</v>
      </c>
    </row>
    <row r="1292" spans="5:32" x14ac:dyDescent="0.25">
      <c r="E1292" s="2">
        <v>40035</v>
      </c>
      <c r="F1292">
        <v>1</v>
      </c>
      <c r="G1292" s="2">
        <v>40084</v>
      </c>
      <c r="H1292">
        <v>0.96040000000000003</v>
      </c>
      <c r="I1292" s="2">
        <v>40074</v>
      </c>
      <c r="J1292">
        <v>1.31</v>
      </c>
      <c r="K1292" s="2">
        <v>40080</v>
      </c>
      <c r="L1292">
        <v>1.4666000000000001</v>
      </c>
      <c r="M1292" s="2">
        <v>40079</v>
      </c>
      <c r="N1292">
        <v>1.8334999999999999</v>
      </c>
      <c r="O1292" s="2">
        <v>40084</v>
      </c>
      <c r="P1292">
        <v>1.8820999999999999</v>
      </c>
      <c r="Q1292" s="2">
        <v>40081</v>
      </c>
      <c r="R1292">
        <v>2.0973999999999999</v>
      </c>
      <c r="S1292" s="2">
        <v>40080</v>
      </c>
      <c r="T1292">
        <v>2.2290000000000001</v>
      </c>
      <c r="U1292" s="2">
        <v>40079</v>
      </c>
      <c r="V1292">
        <v>2.3895</v>
      </c>
      <c r="W1292" s="2">
        <v>40030</v>
      </c>
      <c r="X1292">
        <v>2.6661000000000001</v>
      </c>
      <c r="Y1292" s="2">
        <v>40079</v>
      </c>
      <c r="Z1292">
        <v>2.512</v>
      </c>
      <c r="AA1292" s="2">
        <v>40081</v>
      </c>
      <c r="AB1292">
        <v>2.44</v>
      </c>
      <c r="AC1292" s="2">
        <v>40086</v>
      </c>
      <c r="AD1292">
        <v>2.4832000000000001</v>
      </c>
      <c r="AE1292" s="2">
        <v>40086</v>
      </c>
      <c r="AF1292">
        <v>2.5764</v>
      </c>
    </row>
    <row r="1293" spans="5:32" x14ac:dyDescent="0.25">
      <c r="E1293" s="2">
        <v>40036</v>
      </c>
      <c r="F1293">
        <v>0.89</v>
      </c>
      <c r="G1293" s="2">
        <v>40085</v>
      </c>
      <c r="H1293">
        <v>0.93469999999999998</v>
      </c>
      <c r="I1293" s="2">
        <v>40077</v>
      </c>
      <c r="J1293">
        <v>1.28</v>
      </c>
      <c r="K1293" s="2">
        <v>40081</v>
      </c>
      <c r="L1293">
        <v>1.4819</v>
      </c>
      <c r="M1293" s="2">
        <v>40080</v>
      </c>
      <c r="N1293">
        <v>1.71</v>
      </c>
      <c r="O1293" s="2">
        <v>40085</v>
      </c>
      <c r="P1293">
        <v>1.8740999999999999</v>
      </c>
      <c r="Q1293" s="2">
        <v>40084</v>
      </c>
      <c r="R1293">
        <v>2.0634999999999999</v>
      </c>
      <c r="S1293" s="2">
        <v>40081</v>
      </c>
      <c r="T1293">
        <v>2.2124999999999999</v>
      </c>
      <c r="U1293" s="2">
        <v>40080</v>
      </c>
      <c r="V1293">
        <v>2.3184</v>
      </c>
      <c r="W1293" s="2">
        <v>40031</v>
      </c>
      <c r="X1293">
        <v>2.6414999999999997</v>
      </c>
      <c r="Y1293" s="2">
        <v>40080</v>
      </c>
      <c r="Z1293">
        <v>2.4563000000000001</v>
      </c>
      <c r="AA1293" s="2">
        <v>40084</v>
      </c>
      <c r="AB1293">
        <v>2.48</v>
      </c>
      <c r="AC1293" s="2">
        <v>40087</v>
      </c>
      <c r="AD1293">
        <v>2.4243000000000001</v>
      </c>
      <c r="AE1293" s="2">
        <v>40087</v>
      </c>
      <c r="AF1293">
        <v>2.5114000000000001</v>
      </c>
    </row>
    <row r="1294" spans="5:32" x14ac:dyDescent="0.25">
      <c r="E1294" s="2">
        <v>40037</v>
      </c>
      <c r="F1294">
        <v>0.83</v>
      </c>
      <c r="G1294" s="2">
        <v>40086</v>
      </c>
      <c r="H1294">
        <v>0.99790000000000001</v>
      </c>
      <c r="I1294" s="2">
        <v>40078</v>
      </c>
      <c r="J1294">
        <v>1.3029999999999999</v>
      </c>
      <c r="K1294" s="2">
        <v>40084</v>
      </c>
      <c r="L1294">
        <v>1.4943</v>
      </c>
      <c r="M1294" s="2">
        <v>40081</v>
      </c>
      <c r="N1294">
        <v>1.6975</v>
      </c>
      <c r="O1294" s="2">
        <v>40086</v>
      </c>
      <c r="P1294">
        <v>1.8961999999999999</v>
      </c>
      <c r="Q1294" s="2">
        <v>40085</v>
      </c>
      <c r="R1294">
        <v>2.0463</v>
      </c>
      <c r="S1294" s="2">
        <v>40084</v>
      </c>
      <c r="T1294">
        <v>2.1819000000000002</v>
      </c>
      <c r="U1294" s="2">
        <v>40081</v>
      </c>
      <c r="V1294">
        <v>2.3109999999999999</v>
      </c>
      <c r="W1294" s="2">
        <v>40032</v>
      </c>
      <c r="X1294">
        <v>2.7431000000000001</v>
      </c>
      <c r="Y1294" s="2">
        <v>40081</v>
      </c>
      <c r="Z1294">
        <v>2.4136000000000002</v>
      </c>
      <c r="AA1294" s="2">
        <v>40085</v>
      </c>
      <c r="AB1294">
        <v>2.41</v>
      </c>
      <c r="AC1294" s="2">
        <v>40088</v>
      </c>
      <c r="AD1294">
        <v>2.4165999999999999</v>
      </c>
      <c r="AE1294" s="2">
        <v>40088</v>
      </c>
      <c r="AF1294">
        <v>2.4939</v>
      </c>
    </row>
    <row r="1295" spans="5:32" x14ac:dyDescent="0.25">
      <c r="E1295" s="2">
        <v>40038</v>
      </c>
      <c r="F1295">
        <v>0.71</v>
      </c>
      <c r="G1295" s="2">
        <v>40087</v>
      </c>
      <c r="H1295">
        <v>0.94079999999999997</v>
      </c>
      <c r="I1295" s="2">
        <v>40079</v>
      </c>
      <c r="J1295">
        <v>1.234</v>
      </c>
      <c r="K1295" s="2">
        <v>40085</v>
      </c>
      <c r="L1295">
        <v>1.4904999999999999</v>
      </c>
      <c r="M1295" s="2">
        <v>40084</v>
      </c>
      <c r="N1295">
        <v>1.7574999999999998</v>
      </c>
      <c r="O1295" s="2">
        <v>40087</v>
      </c>
      <c r="P1295">
        <v>1.8571</v>
      </c>
      <c r="Q1295" s="2">
        <v>40086</v>
      </c>
      <c r="R1295">
        <v>2.08</v>
      </c>
      <c r="S1295" s="2">
        <v>40085</v>
      </c>
      <c r="T1295">
        <v>2.1781000000000001</v>
      </c>
      <c r="U1295" s="2">
        <v>40084</v>
      </c>
      <c r="V1295">
        <v>2.2837000000000001</v>
      </c>
      <c r="W1295" s="2">
        <v>40035</v>
      </c>
      <c r="X1295">
        <v>2.7058999999999997</v>
      </c>
      <c r="Y1295" s="2">
        <v>40084</v>
      </c>
      <c r="Z1295">
        <v>2.3797999999999999</v>
      </c>
      <c r="AA1295" s="2">
        <v>40086</v>
      </c>
      <c r="AB1295">
        <v>2.4300000000000002</v>
      </c>
      <c r="AC1295" s="2">
        <v>40091</v>
      </c>
      <c r="AD1295">
        <v>2.4369999999999998</v>
      </c>
      <c r="AE1295" s="2">
        <v>40091</v>
      </c>
      <c r="AF1295">
        <v>2.5093999999999999</v>
      </c>
    </row>
    <row r="1296" spans="5:32" x14ac:dyDescent="0.25">
      <c r="E1296" s="2">
        <v>40039</v>
      </c>
      <c r="F1296">
        <v>0.65</v>
      </c>
      <c r="G1296" s="2">
        <v>40088</v>
      </c>
      <c r="H1296">
        <v>0.93659999999999999</v>
      </c>
      <c r="I1296" s="2">
        <v>40080</v>
      </c>
      <c r="J1296">
        <v>1.23</v>
      </c>
      <c r="K1296" s="2">
        <v>40086</v>
      </c>
      <c r="L1296">
        <v>1.5319</v>
      </c>
      <c r="M1296" s="2">
        <v>40085</v>
      </c>
      <c r="N1296">
        <v>1.6955</v>
      </c>
      <c r="O1296" s="2">
        <v>40088</v>
      </c>
      <c r="P1296">
        <v>1.8477000000000001</v>
      </c>
      <c r="Q1296" s="2">
        <v>40087</v>
      </c>
      <c r="R1296">
        <v>2.0226999999999999</v>
      </c>
      <c r="S1296" s="2">
        <v>40086</v>
      </c>
      <c r="T1296">
        <v>2.1978</v>
      </c>
      <c r="U1296" s="2">
        <v>40085</v>
      </c>
      <c r="V1296">
        <v>2.2439999999999998</v>
      </c>
      <c r="W1296" s="2">
        <v>40036</v>
      </c>
      <c r="X1296">
        <v>2.6320000000000001</v>
      </c>
      <c r="Y1296" s="2">
        <v>40085</v>
      </c>
      <c r="Z1296">
        <v>2.3620999999999999</v>
      </c>
      <c r="AA1296" s="2">
        <v>40087</v>
      </c>
      <c r="AB1296">
        <v>2.3879999999999999</v>
      </c>
      <c r="AC1296" s="2">
        <v>40092</v>
      </c>
      <c r="AD1296">
        <v>2.4540999999999999</v>
      </c>
      <c r="AE1296" s="2">
        <v>40092</v>
      </c>
      <c r="AF1296">
        <v>2.5188000000000001</v>
      </c>
    </row>
    <row r="1297" spans="5:32" x14ac:dyDescent="0.25">
      <c r="E1297" s="2">
        <v>40042</v>
      </c>
      <c r="F1297">
        <v>1.1200000000000001</v>
      </c>
      <c r="G1297" s="2">
        <v>40091</v>
      </c>
      <c r="H1297">
        <v>0.91510000000000002</v>
      </c>
      <c r="I1297" s="2">
        <v>40081</v>
      </c>
      <c r="J1297">
        <v>1.2310000000000001</v>
      </c>
      <c r="K1297" s="2">
        <v>40087</v>
      </c>
      <c r="L1297">
        <v>1.4908000000000001</v>
      </c>
      <c r="M1297" s="2">
        <v>40086</v>
      </c>
      <c r="N1297">
        <v>1.73</v>
      </c>
      <c r="O1297" s="2">
        <v>40091</v>
      </c>
      <c r="P1297">
        <v>1.8648</v>
      </c>
      <c r="Q1297" s="2">
        <v>40088</v>
      </c>
      <c r="R1297">
        <v>2.0139</v>
      </c>
      <c r="S1297" s="2">
        <v>40087</v>
      </c>
      <c r="T1297">
        <v>2.1435</v>
      </c>
      <c r="U1297" s="2">
        <v>40086</v>
      </c>
      <c r="V1297">
        <v>2.2645</v>
      </c>
      <c r="W1297" s="2">
        <v>40037</v>
      </c>
      <c r="X1297">
        <v>2.5925000000000002</v>
      </c>
      <c r="Y1297" s="2">
        <v>40086</v>
      </c>
      <c r="Z1297">
        <v>2.3868</v>
      </c>
      <c r="AA1297" s="2">
        <v>40088</v>
      </c>
      <c r="AB1297">
        <v>2.3730000000000002</v>
      </c>
      <c r="AC1297" s="2">
        <v>40093</v>
      </c>
      <c r="AD1297">
        <v>2.4521999999999999</v>
      </c>
      <c r="AE1297" s="2">
        <v>40093</v>
      </c>
      <c r="AF1297">
        <v>2.5207999999999999</v>
      </c>
    </row>
    <row r="1298" spans="5:32" x14ac:dyDescent="0.25">
      <c r="E1298" s="2">
        <v>40043</v>
      </c>
      <c r="F1298">
        <v>1.1299999999999999</v>
      </c>
      <c r="G1298" s="2">
        <v>40092</v>
      </c>
      <c r="H1298">
        <v>0.96150000000000002</v>
      </c>
      <c r="I1298" s="2">
        <v>40084</v>
      </c>
      <c r="J1298">
        <v>1.228</v>
      </c>
      <c r="K1298" s="2">
        <v>40088</v>
      </c>
      <c r="L1298">
        <v>1.4999</v>
      </c>
      <c r="M1298" s="2">
        <v>40087</v>
      </c>
      <c r="N1298">
        <v>1.6930000000000001</v>
      </c>
      <c r="O1298" s="2">
        <v>40092</v>
      </c>
      <c r="P1298">
        <v>1.9148000000000001</v>
      </c>
      <c r="Q1298" s="2">
        <v>40091</v>
      </c>
      <c r="R1298">
        <v>2.0314000000000001</v>
      </c>
      <c r="S1298" s="2">
        <v>40088</v>
      </c>
      <c r="T1298">
        <v>2.1421000000000001</v>
      </c>
      <c r="U1298" s="2">
        <v>40087</v>
      </c>
      <c r="V1298">
        <v>2.2103999999999999</v>
      </c>
      <c r="W1298" s="2">
        <v>40038</v>
      </c>
      <c r="X1298">
        <v>2.4624000000000001</v>
      </c>
      <c r="Y1298" s="2">
        <v>40087</v>
      </c>
      <c r="Z1298">
        <v>2.3319999999999999</v>
      </c>
      <c r="AA1298" s="2">
        <v>40091</v>
      </c>
      <c r="AB1298">
        <v>2.4</v>
      </c>
      <c r="AC1298" s="2">
        <v>40094</v>
      </c>
      <c r="AD1298">
        <v>2.5009000000000001</v>
      </c>
      <c r="AE1298" s="2">
        <v>40094</v>
      </c>
      <c r="AF1298">
        <v>2.5653000000000001</v>
      </c>
    </row>
    <row r="1299" spans="5:32" x14ac:dyDescent="0.25">
      <c r="E1299" s="2">
        <v>40044</v>
      </c>
      <c r="F1299">
        <v>1.23</v>
      </c>
      <c r="G1299" s="2">
        <v>40093</v>
      </c>
      <c r="H1299">
        <v>0.93600000000000005</v>
      </c>
      <c r="I1299" s="2">
        <v>40085</v>
      </c>
      <c r="J1299">
        <v>1.2349999999999999</v>
      </c>
      <c r="K1299" s="2">
        <v>40091</v>
      </c>
      <c r="L1299">
        <v>1.4837</v>
      </c>
      <c r="M1299" s="2">
        <v>40088</v>
      </c>
      <c r="N1299">
        <v>1.7055</v>
      </c>
      <c r="O1299" s="2">
        <v>40093</v>
      </c>
      <c r="P1299">
        <v>1.9087000000000001</v>
      </c>
      <c r="Q1299" s="2">
        <v>40092</v>
      </c>
      <c r="R1299">
        <v>2.0686</v>
      </c>
      <c r="S1299" s="2">
        <v>40091</v>
      </c>
      <c r="T1299">
        <v>2.1602000000000001</v>
      </c>
      <c r="U1299" s="2">
        <v>40088</v>
      </c>
      <c r="V1299">
        <v>2.2063000000000001</v>
      </c>
      <c r="W1299" s="2">
        <v>40039</v>
      </c>
      <c r="X1299">
        <v>2.3875999999999999</v>
      </c>
      <c r="Y1299" s="2">
        <v>40088</v>
      </c>
      <c r="Z1299">
        <v>2.3216999999999999</v>
      </c>
      <c r="AA1299" s="2">
        <v>40092</v>
      </c>
      <c r="AB1299">
        <v>2.4144999999999999</v>
      </c>
      <c r="AC1299" s="2">
        <v>40095</v>
      </c>
      <c r="AD1299">
        <v>2.4897999999999998</v>
      </c>
      <c r="AE1299" s="2">
        <v>40095</v>
      </c>
      <c r="AF1299">
        <v>2.5638999999999998</v>
      </c>
    </row>
    <row r="1300" spans="5:32" x14ac:dyDescent="0.25">
      <c r="E1300" s="2">
        <v>40045</v>
      </c>
      <c r="F1300">
        <v>1.4</v>
      </c>
      <c r="G1300" s="2">
        <v>40094</v>
      </c>
      <c r="H1300">
        <v>0.93589999999999995</v>
      </c>
      <c r="I1300" s="2">
        <v>40086</v>
      </c>
      <c r="J1300">
        <v>1.25</v>
      </c>
      <c r="K1300" s="2">
        <v>40092</v>
      </c>
      <c r="L1300">
        <v>1.5346</v>
      </c>
      <c r="M1300" s="2">
        <v>40091</v>
      </c>
      <c r="N1300">
        <v>1.69</v>
      </c>
      <c r="O1300" s="2">
        <v>40094</v>
      </c>
      <c r="P1300">
        <v>1.9487999999999999</v>
      </c>
      <c r="Q1300" s="2">
        <v>40093</v>
      </c>
      <c r="R1300">
        <v>2.0535000000000001</v>
      </c>
      <c r="S1300" s="2">
        <v>40092</v>
      </c>
      <c r="T1300">
        <v>2.1936</v>
      </c>
      <c r="U1300" s="2">
        <v>40091</v>
      </c>
      <c r="V1300">
        <v>2.2305999999999999</v>
      </c>
      <c r="W1300" s="2">
        <v>40042</v>
      </c>
      <c r="X1300">
        <v>2.3483999999999998</v>
      </c>
      <c r="Y1300" s="2">
        <v>40091</v>
      </c>
      <c r="Z1300">
        <v>2.3477000000000001</v>
      </c>
      <c r="AA1300" s="2">
        <v>40093</v>
      </c>
      <c r="AB1300">
        <v>2.415</v>
      </c>
      <c r="AC1300" s="2">
        <v>40098</v>
      </c>
      <c r="AD1300">
        <v>2.4900000000000002</v>
      </c>
      <c r="AE1300" s="2">
        <v>40098</v>
      </c>
      <c r="AF1300">
        <v>2.56</v>
      </c>
    </row>
    <row r="1301" spans="5:32" x14ac:dyDescent="0.25">
      <c r="E1301" s="2">
        <v>40046</v>
      </c>
      <c r="F1301">
        <v>1.45</v>
      </c>
      <c r="G1301" s="2">
        <v>40095</v>
      </c>
      <c r="H1301">
        <v>0.96319999999999995</v>
      </c>
      <c r="I1301" s="2">
        <v>40087</v>
      </c>
      <c r="J1301">
        <v>1.228</v>
      </c>
      <c r="K1301" s="2">
        <v>40093</v>
      </c>
      <c r="L1301">
        <v>1.512</v>
      </c>
      <c r="M1301" s="2">
        <v>40092</v>
      </c>
      <c r="N1301">
        <v>1.7549999999999999</v>
      </c>
      <c r="O1301" s="2">
        <v>40095</v>
      </c>
      <c r="P1301">
        <v>1.9853000000000001</v>
      </c>
      <c r="Q1301" s="2">
        <v>40094</v>
      </c>
      <c r="R1301">
        <v>2.1025999999999998</v>
      </c>
      <c r="S1301" s="2">
        <v>40093</v>
      </c>
      <c r="T1301">
        <v>2.1757</v>
      </c>
      <c r="U1301" s="2">
        <v>40092</v>
      </c>
      <c r="V1301">
        <v>2.2740999999999998</v>
      </c>
      <c r="W1301" s="2">
        <v>40043</v>
      </c>
      <c r="X1301">
        <v>2.4167999999999998</v>
      </c>
      <c r="Y1301" s="2">
        <v>40092</v>
      </c>
      <c r="Z1301">
        <v>2.3833000000000002</v>
      </c>
      <c r="AA1301" s="2">
        <v>40094</v>
      </c>
      <c r="AB1301">
        <v>2.44</v>
      </c>
      <c r="AC1301" s="2">
        <v>40099</v>
      </c>
      <c r="AD1301">
        <v>2.5354999999999999</v>
      </c>
      <c r="AE1301" s="2">
        <v>40099</v>
      </c>
      <c r="AF1301">
        <v>2.6034999999999999</v>
      </c>
    </row>
    <row r="1302" spans="5:32" x14ac:dyDescent="0.25">
      <c r="E1302" s="2">
        <v>40049</v>
      </c>
      <c r="F1302">
        <v>1.5</v>
      </c>
      <c r="G1302" s="2">
        <v>40098</v>
      </c>
      <c r="H1302">
        <v>0.95</v>
      </c>
      <c r="I1302" s="2">
        <v>40088</v>
      </c>
      <c r="J1302">
        <v>1.21</v>
      </c>
      <c r="K1302" s="2">
        <v>40094</v>
      </c>
      <c r="L1302">
        <v>1.5876000000000001</v>
      </c>
      <c r="M1302" s="2">
        <v>40093</v>
      </c>
      <c r="N1302">
        <v>1.7490000000000001</v>
      </c>
      <c r="O1302" s="2">
        <v>40098</v>
      </c>
      <c r="P1302">
        <v>1.984</v>
      </c>
      <c r="Q1302" s="2">
        <v>40095</v>
      </c>
      <c r="R1302">
        <v>2.121</v>
      </c>
      <c r="S1302" s="2">
        <v>40094</v>
      </c>
      <c r="T1302">
        <v>2.214</v>
      </c>
      <c r="U1302" s="2">
        <v>40093</v>
      </c>
      <c r="V1302">
        <v>2.2616000000000001</v>
      </c>
      <c r="W1302" s="2">
        <v>40044</v>
      </c>
      <c r="X1302">
        <v>2.4398</v>
      </c>
      <c r="Y1302" s="2">
        <v>40093</v>
      </c>
      <c r="Z1302">
        <v>2.3677000000000001</v>
      </c>
      <c r="AA1302" s="2">
        <v>40095</v>
      </c>
      <c r="AB1302">
        <v>2.4550000000000001</v>
      </c>
      <c r="AC1302" s="2">
        <v>40100</v>
      </c>
      <c r="AD1302">
        <v>2.5773999999999999</v>
      </c>
      <c r="AE1302" s="2">
        <v>40100</v>
      </c>
      <c r="AF1302">
        <v>2.6431</v>
      </c>
    </row>
    <row r="1303" spans="5:32" x14ac:dyDescent="0.25">
      <c r="E1303" s="2">
        <v>40050</v>
      </c>
      <c r="F1303">
        <v>1.48</v>
      </c>
      <c r="G1303" s="2">
        <v>40099</v>
      </c>
      <c r="H1303">
        <v>0.98939999999999995</v>
      </c>
      <c r="I1303" s="2">
        <v>40091</v>
      </c>
      <c r="J1303">
        <v>1.19</v>
      </c>
      <c r="K1303" s="2">
        <v>40095</v>
      </c>
      <c r="L1303">
        <v>1.6099999999999999</v>
      </c>
      <c r="M1303" s="2">
        <v>40094</v>
      </c>
      <c r="N1303">
        <v>1.7284999999999999</v>
      </c>
      <c r="O1303" s="2">
        <v>40099</v>
      </c>
      <c r="P1303">
        <v>2.0007000000000001</v>
      </c>
      <c r="Q1303" s="2">
        <v>40098</v>
      </c>
      <c r="R1303">
        <v>2.1189999999999998</v>
      </c>
      <c r="S1303" s="2">
        <v>40095</v>
      </c>
      <c r="T1303">
        <v>2.2557</v>
      </c>
      <c r="U1303" s="2">
        <v>40094</v>
      </c>
      <c r="V1303">
        <v>2.2871999999999999</v>
      </c>
      <c r="W1303" s="2">
        <v>40045</v>
      </c>
      <c r="X1303">
        <v>2.5246</v>
      </c>
      <c r="Y1303" s="2">
        <v>40094</v>
      </c>
      <c r="Z1303">
        <v>2.4041999999999999</v>
      </c>
      <c r="AA1303" s="2">
        <v>40098</v>
      </c>
      <c r="AB1303">
        <v>2.4500000000000002</v>
      </c>
      <c r="AC1303" s="2">
        <v>40101</v>
      </c>
      <c r="AD1303">
        <v>2.6031</v>
      </c>
      <c r="AE1303" s="2">
        <v>40101</v>
      </c>
      <c r="AF1303">
        <v>2.6802999999999999</v>
      </c>
    </row>
    <row r="1304" spans="5:32" x14ac:dyDescent="0.25">
      <c r="E1304" s="2">
        <v>40051</v>
      </c>
      <c r="F1304">
        <v>1.3599999999999999</v>
      </c>
      <c r="G1304" s="2">
        <v>40100</v>
      </c>
      <c r="H1304">
        <v>1.0084</v>
      </c>
      <c r="I1304" s="2">
        <v>40092</v>
      </c>
      <c r="J1304">
        <v>1.24</v>
      </c>
      <c r="K1304" s="2">
        <v>40098</v>
      </c>
      <c r="L1304">
        <v>1.6040000000000001</v>
      </c>
      <c r="M1304" s="2">
        <v>40095</v>
      </c>
      <c r="N1304">
        <v>1.8109999999999999</v>
      </c>
      <c r="O1304" s="2">
        <v>40100</v>
      </c>
      <c r="P1304">
        <v>2.0655000000000001</v>
      </c>
      <c r="Q1304" s="2">
        <v>40099</v>
      </c>
      <c r="R1304">
        <v>2.1442999999999999</v>
      </c>
      <c r="S1304" s="2">
        <v>40098</v>
      </c>
      <c r="T1304">
        <v>2.2490000000000001</v>
      </c>
      <c r="U1304" s="2">
        <v>40095</v>
      </c>
      <c r="V1304">
        <v>2.3214999999999999</v>
      </c>
      <c r="W1304" s="2">
        <v>40046</v>
      </c>
      <c r="X1304">
        <v>2.5568</v>
      </c>
      <c r="Y1304" s="2">
        <v>40095</v>
      </c>
      <c r="Z1304">
        <v>2.4253</v>
      </c>
      <c r="AA1304" s="2">
        <v>40099</v>
      </c>
      <c r="AB1304">
        <v>2.5049999999999999</v>
      </c>
      <c r="AC1304" s="2">
        <v>40102</v>
      </c>
      <c r="AD1304">
        <v>2.5941999999999998</v>
      </c>
      <c r="AE1304" s="2">
        <v>40102</v>
      </c>
      <c r="AF1304">
        <v>2.6724999999999999</v>
      </c>
    </row>
    <row r="1305" spans="5:32" x14ac:dyDescent="0.25">
      <c r="E1305" s="2">
        <v>40052</v>
      </c>
      <c r="F1305">
        <v>0.54749999999999999</v>
      </c>
      <c r="G1305" s="2">
        <v>40101</v>
      </c>
      <c r="H1305">
        <v>1.0775999999999999</v>
      </c>
      <c r="I1305" s="2">
        <v>40093</v>
      </c>
      <c r="J1305">
        <v>1.22</v>
      </c>
      <c r="K1305" s="2">
        <v>40099</v>
      </c>
      <c r="L1305">
        <v>1.6451</v>
      </c>
      <c r="M1305" s="2">
        <v>40098</v>
      </c>
      <c r="N1305">
        <v>1.79</v>
      </c>
      <c r="O1305" s="2">
        <v>40101</v>
      </c>
      <c r="P1305">
        <v>2.1103000000000001</v>
      </c>
      <c r="Q1305" s="2">
        <v>40100</v>
      </c>
      <c r="R1305">
        <v>2.2016</v>
      </c>
      <c r="S1305" s="2">
        <v>40099</v>
      </c>
      <c r="T1305">
        <v>2.2812000000000001</v>
      </c>
      <c r="U1305" s="2">
        <v>40098</v>
      </c>
      <c r="V1305">
        <v>2.3260000000000001</v>
      </c>
      <c r="W1305" s="2">
        <v>40049</v>
      </c>
      <c r="X1305">
        <v>2.4824000000000002</v>
      </c>
      <c r="Y1305" s="2">
        <v>40098</v>
      </c>
      <c r="Z1305">
        <v>2.444</v>
      </c>
      <c r="AA1305" s="2">
        <v>40100</v>
      </c>
      <c r="AB1305">
        <v>2.5350000000000001</v>
      </c>
      <c r="AC1305" s="2">
        <v>40105</v>
      </c>
      <c r="AD1305">
        <v>2.6470000000000002</v>
      </c>
      <c r="AE1305" s="2">
        <v>40105</v>
      </c>
      <c r="AF1305">
        <v>2.7549000000000001</v>
      </c>
    </row>
    <row r="1306" spans="5:32" x14ac:dyDescent="0.25">
      <c r="E1306" s="2">
        <v>40053</v>
      </c>
      <c r="F1306">
        <v>0.55000000000000004</v>
      </c>
      <c r="G1306" s="2">
        <v>40102</v>
      </c>
      <c r="H1306">
        <v>1.1054999999999999</v>
      </c>
      <c r="I1306" s="2">
        <v>40094</v>
      </c>
      <c r="J1306">
        <v>1.25</v>
      </c>
      <c r="K1306" s="2">
        <v>40100</v>
      </c>
      <c r="L1306">
        <v>1.6736</v>
      </c>
      <c r="M1306" s="2">
        <v>40099</v>
      </c>
      <c r="N1306">
        <v>1.8260000000000001</v>
      </c>
      <c r="O1306" s="2">
        <v>40102</v>
      </c>
      <c r="P1306">
        <v>2.1343999999999999</v>
      </c>
      <c r="Q1306" s="2">
        <v>40101</v>
      </c>
      <c r="R1306">
        <v>2.2591000000000001</v>
      </c>
      <c r="S1306" s="2">
        <v>40100</v>
      </c>
      <c r="T1306">
        <v>2.3241999999999998</v>
      </c>
      <c r="U1306" s="2">
        <v>40099</v>
      </c>
      <c r="V1306">
        <v>2.3557000000000001</v>
      </c>
      <c r="W1306" s="2">
        <v>40050</v>
      </c>
      <c r="X1306">
        <v>2.4012000000000002</v>
      </c>
      <c r="Y1306" s="2">
        <v>40099</v>
      </c>
      <c r="Z1306">
        <v>2.4649999999999999</v>
      </c>
      <c r="AA1306" s="2">
        <v>40101</v>
      </c>
      <c r="AB1306">
        <v>2.5499999999999998</v>
      </c>
      <c r="AC1306" s="2">
        <v>40106</v>
      </c>
      <c r="AD1306">
        <v>2.5962000000000001</v>
      </c>
      <c r="AE1306" s="2">
        <v>40106</v>
      </c>
      <c r="AF1306">
        <v>2.6981999999999999</v>
      </c>
    </row>
    <row r="1307" spans="5:32" x14ac:dyDescent="0.25">
      <c r="E1307" s="2">
        <v>40056</v>
      </c>
      <c r="F1307">
        <v>0.48</v>
      </c>
      <c r="G1307" s="2">
        <v>40105</v>
      </c>
      <c r="H1307">
        <v>1.2294</v>
      </c>
      <c r="I1307" s="2">
        <v>40095</v>
      </c>
      <c r="J1307">
        <v>1.3029999999999999</v>
      </c>
      <c r="K1307" s="2">
        <v>40101</v>
      </c>
      <c r="L1307">
        <v>1.7345999999999999</v>
      </c>
      <c r="M1307" s="2">
        <v>40100</v>
      </c>
      <c r="N1307">
        <v>1.8879999999999999</v>
      </c>
      <c r="O1307" s="2">
        <v>40105</v>
      </c>
      <c r="P1307">
        <v>2.2061000000000002</v>
      </c>
      <c r="Q1307" s="2">
        <v>40102</v>
      </c>
      <c r="R1307">
        <v>2.2654000000000001</v>
      </c>
      <c r="S1307" s="2">
        <v>40101</v>
      </c>
      <c r="T1307">
        <v>2.3706999999999998</v>
      </c>
      <c r="U1307" s="2">
        <v>40100</v>
      </c>
      <c r="V1307">
        <v>2.4083999999999999</v>
      </c>
      <c r="W1307" s="2">
        <v>40051</v>
      </c>
      <c r="X1307">
        <v>2.4028999999999998</v>
      </c>
      <c r="Y1307" s="2">
        <v>40100</v>
      </c>
      <c r="Z1307">
        <v>2.5197000000000003</v>
      </c>
      <c r="AA1307" s="2">
        <v>40102</v>
      </c>
      <c r="AB1307">
        <v>2.58</v>
      </c>
      <c r="AC1307" s="2">
        <v>40107</v>
      </c>
      <c r="AD1307">
        <v>2.5819000000000001</v>
      </c>
      <c r="AE1307" s="2">
        <v>40107</v>
      </c>
      <c r="AF1307">
        <v>2.6779000000000002</v>
      </c>
    </row>
    <row r="1308" spans="5:32" x14ac:dyDescent="0.25">
      <c r="E1308" s="2">
        <v>40057</v>
      </c>
      <c r="F1308">
        <v>0.45650000000000002</v>
      </c>
      <c r="G1308" s="2">
        <v>40106</v>
      </c>
      <c r="H1308">
        <v>1.1471</v>
      </c>
      <c r="I1308" s="2">
        <v>40098</v>
      </c>
      <c r="J1308">
        <v>1.2110000000000001</v>
      </c>
      <c r="K1308" s="2">
        <v>40102</v>
      </c>
      <c r="L1308">
        <v>1.7421</v>
      </c>
      <c r="M1308" s="2">
        <v>40101</v>
      </c>
      <c r="N1308">
        <v>1.9435</v>
      </c>
      <c r="O1308" s="2">
        <v>40106</v>
      </c>
      <c r="P1308">
        <v>2.1442000000000001</v>
      </c>
      <c r="Q1308" s="2">
        <v>40105</v>
      </c>
      <c r="R1308">
        <v>2.3327</v>
      </c>
      <c r="S1308" s="2">
        <v>40102</v>
      </c>
      <c r="T1308">
        <v>2.3753000000000002</v>
      </c>
      <c r="U1308" s="2">
        <v>40101</v>
      </c>
      <c r="V1308">
        <v>2.4561000000000002</v>
      </c>
      <c r="W1308" s="2">
        <v>40052</v>
      </c>
      <c r="X1308">
        <v>2.4011</v>
      </c>
      <c r="Y1308" s="2">
        <v>40101</v>
      </c>
      <c r="Z1308">
        <v>2.5596999999999999</v>
      </c>
      <c r="AA1308" s="2">
        <v>40105</v>
      </c>
      <c r="AB1308">
        <v>2.6040000000000001</v>
      </c>
      <c r="AC1308" s="2">
        <v>40108</v>
      </c>
      <c r="AD1308">
        <v>2.5514000000000001</v>
      </c>
      <c r="AE1308" s="2">
        <v>40108</v>
      </c>
      <c r="AF1308">
        <v>2.6328</v>
      </c>
    </row>
    <row r="1309" spans="5:32" x14ac:dyDescent="0.25">
      <c r="E1309" s="2">
        <v>40058</v>
      </c>
      <c r="F1309">
        <v>0.45</v>
      </c>
      <c r="G1309" s="2">
        <v>40107</v>
      </c>
      <c r="H1309">
        <v>1.1534</v>
      </c>
      <c r="I1309" s="2">
        <v>40099</v>
      </c>
      <c r="J1309">
        <v>1.35</v>
      </c>
      <c r="K1309" s="2">
        <v>40105</v>
      </c>
      <c r="L1309">
        <v>1.8129</v>
      </c>
      <c r="M1309" s="2">
        <v>40102</v>
      </c>
      <c r="N1309">
        <v>1.95</v>
      </c>
      <c r="O1309" s="2">
        <v>40107</v>
      </c>
      <c r="P1309">
        <v>2.1486999999999998</v>
      </c>
      <c r="Q1309" s="2">
        <v>40106</v>
      </c>
      <c r="R1309">
        <v>2.2850999999999999</v>
      </c>
      <c r="S1309" s="2">
        <v>40105</v>
      </c>
      <c r="T1309">
        <v>2.4331</v>
      </c>
      <c r="U1309" s="2">
        <v>40102</v>
      </c>
      <c r="V1309">
        <v>2.4321000000000002</v>
      </c>
      <c r="W1309" s="2">
        <v>40053</v>
      </c>
      <c r="X1309">
        <v>2.3881000000000001</v>
      </c>
      <c r="Y1309" s="2">
        <v>40102</v>
      </c>
      <c r="Z1309">
        <v>2.5507999999999997</v>
      </c>
      <c r="AA1309" s="2">
        <v>40106</v>
      </c>
      <c r="AB1309">
        <v>2.585</v>
      </c>
      <c r="AC1309" s="2">
        <v>40109</v>
      </c>
      <c r="AD1309">
        <v>2.5697000000000001</v>
      </c>
      <c r="AE1309" s="2">
        <v>40109</v>
      </c>
      <c r="AF1309">
        <v>2.6442000000000001</v>
      </c>
    </row>
    <row r="1310" spans="5:32" x14ac:dyDescent="0.25">
      <c r="E1310" s="2">
        <v>40059</v>
      </c>
      <c r="F1310">
        <v>0.48499999999999999</v>
      </c>
      <c r="G1310" s="2">
        <v>40108</v>
      </c>
      <c r="H1310">
        <v>1.1068</v>
      </c>
      <c r="I1310" s="2">
        <v>40100</v>
      </c>
      <c r="J1310">
        <v>1.3599999999999999</v>
      </c>
      <c r="K1310" s="2">
        <v>40106</v>
      </c>
      <c r="L1310">
        <v>1.7576000000000001</v>
      </c>
      <c r="M1310" s="2">
        <v>40105</v>
      </c>
      <c r="N1310">
        <v>2.044</v>
      </c>
      <c r="O1310" s="2">
        <v>40108</v>
      </c>
      <c r="P1310">
        <v>2.0943000000000001</v>
      </c>
      <c r="Q1310" s="2">
        <v>40107</v>
      </c>
      <c r="R1310">
        <v>2.2736000000000001</v>
      </c>
      <c r="S1310" s="2">
        <v>40106</v>
      </c>
      <c r="T1310">
        <v>2.383</v>
      </c>
      <c r="U1310" s="2">
        <v>40105</v>
      </c>
      <c r="V1310">
        <v>2.5114999999999998</v>
      </c>
      <c r="W1310" s="2">
        <v>40056</v>
      </c>
      <c r="X1310">
        <v>2.3294999999999999</v>
      </c>
      <c r="Y1310" s="2">
        <v>40105</v>
      </c>
      <c r="Z1310">
        <v>2.6166999999999998</v>
      </c>
      <c r="AA1310" s="2">
        <v>40107</v>
      </c>
      <c r="AB1310">
        <v>2.58</v>
      </c>
      <c r="AC1310" s="2">
        <v>40112</v>
      </c>
      <c r="AD1310">
        <v>2.5983000000000001</v>
      </c>
      <c r="AE1310" s="2">
        <v>40112</v>
      </c>
      <c r="AF1310">
        <v>2.6585000000000001</v>
      </c>
    </row>
    <row r="1311" spans="5:32" x14ac:dyDescent="0.25">
      <c r="E1311" s="2">
        <v>40060</v>
      </c>
      <c r="F1311">
        <v>0.51200000000000001</v>
      </c>
      <c r="G1311" s="2">
        <v>40109</v>
      </c>
      <c r="H1311">
        <v>1.1684000000000001</v>
      </c>
      <c r="I1311" s="2">
        <v>40101</v>
      </c>
      <c r="J1311">
        <v>1.3360000000000001</v>
      </c>
      <c r="K1311" s="2">
        <v>40107</v>
      </c>
      <c r="L1311">
        <v>1.7433000000000001</v>
      </c>
      <c r="M1311" s="2">
        <v>40106</v>
      </c>
      <c r="N1311">
        <v>1.98</v>
      </c>
      <c r="O1311" s="2">
        <v>40109</v>
      </c>
      <c r="P1311">
        <v>2.1554000000000002</v>
      </c>
      <c r="Q1311" s="2">
        <v>40108</v>
      </c>
      <c r="R1311">
        <v>2.2339000000000002</v>
      </c>
      <c r="S1311" s="2">
        <v>40107</v>
      </c>
      <c r="T1311">
        <v>2.3784000000000001</v>
      </c>
      <c r="U1311" s="2">
        <v>40106</v>
      </c>
      <c r="V1311">
        <v>2.4558</v>
      </c>
      <c r="W1311" s="2">
        <v>40057</v>
      </c>
      <c r="X1311">
        <v>2.3275000000000001</v>
      </c>
      <c r="Y1311" s="2">
        <v>40106</v>
      </c>
      <c r="Z1311">
        <v>2.5594000000000001</v>
      </c>
      <c r="AA1311" s="2">
        <v>40108</v>
      </c>
      <c r="AB1311">
        <v>2.5350000000000001</v>
      </c>
      <c r="AC1311" s="2">
        <v>40113</v>
      </c>
      <c r="AD1311">
        <v>2.5815000000000001</v>
      </c>
      <c r="AE1311" s="2">
        <v>40113</v>
      </c>
      <c r="AF1311">
        <v>2.6505999999999998</v>
      </c>
    </row>
    <row r="1312" spans="5:32" x14ac:dyDescent="0.25">
      <c r="E1312" s="2">
        <v>40063</v>
      </c>
      <c r="F1312">
        <v>0.49</v>
      </c>
      <c r="G1312" s="2">
        <v>40112</v>
      </c>
      <c r="H1312">
        <v>1.2067000000000001</v>
      </c>
      <c r="I1312" s="2">
        <v>40102</v>
      </c>
      <c r="J1312">
        <v>1.43</v>
      </c>
      <c r="K1312" s="2">
        <v>40108</v>
      </c>
      <c r="L1312">
        <v>1.6905999999999999</v>
      </c>
      <c r="M1312" s="2">
        <v>40107</v>
      </c>
      <c r="N1312">
        <v>1.9205000000000001</v>
      </c>
      <c r="O1312" s="2">
        <v>40112</v>
      </c>
      <c r="P1312">
        <v>2.1884000000000001</v>
      </c>
      <c r="Q1312" s="2">
        <v>40109</v>
      </c>
      <c r="R1312">
        <v>2.2793999999999999</v>
      </c>
      <c r="S1312" s="2">
        <v>40108</v>
      </c>
      <c r="T1312">
        <v>2.3477999999999999</v>
      </c>
      <c r="U1312" s="2">
        <v>40107</v>
      </c>
      <c r="V1312">
        <v>2.4603999999999999</v>
      </c>
      <c r="W1312" s="2">
        <v>40058</v>
      </c>
      <c r="X1312">
        <v>2.2622999999999998</v>
      </c>
      <c r="Y1312" s="2">
        <v>40107</v>
      </c>
      <c r="Z1312">
        <v>2.5562</v>
      </c>
      <c r="AA1312" s="2">
        <v>40109</v>
      </c>
      <c r="AB1312">
        <v>2.5550000000000002</v>
      </c>
      <c r="AC1312" s="2">
        <v>40114</v>
      </c>
      <c r="AD1312">
        <v>2.5491000000000001</v>
      </c>
      <c r="AE1312" s="2">
        <v>40114</v>
      </c>
      <c r="AF1312">
        <v>2.6158999999999999</v>
      </c>
    </row>
    <row r="1313" spans="5:32" x14ac:dyDescent="0.25">
      <c r="E1313" s="2">
        <v>40064</v>
      </c>
      <c r="F1313">
        <v>0.64500000000000002</v>
      </c>
      <c r="G1313" s="2">
        <v>40113</v>
      </c>
      <c r="H1313">
        <v>1.2201</v>
      </c>
      <c r="I1313" s="2">
        <v>40105</v>
      </c>
      <c r="J1313">
        <v>1.4849999999999999</v>
      </c>
      <c r="K1313" s="2">
        <v>40109</v>
      </c>
      <c r="L1313">
        <v>1.7518</v>
      </c>
      <c r="M1313" s="2">
        <v>40108</v>
      </c>
      <c r="N1313">
        <v>1.92</v>
      </c>
      <c r="O1313" s="2">
        <v>40113</v>
      </c>
      <c r="P1313">
        <v>2.1930999999999998</v>
      </c>
      <c r="Q1313" s="2">
        <v>40112</v>
      </c>
      <c r="R1313">
        <v>2.3073000000000001</v>
      </c>
      <c r="S1313" s="2">
        <v>40109</v>
      </c>
      <c r="T1313">
        <v>2.3909000000000002</v>
      </c>
      <c r="U1313" s="2">
        <v>40108</v>
      </c>
      <c r="V1313">
        <v>2.4287000000000001</v>
      </c>
      <c r="W1313" s="2">
        <v>40059</v>
      </c>
      <c r="X1313">
        <v>2.3327</v>
      </c>
      <c r="Y1313" s="2">
        <v>40108</v>
      </c>
      <c r="Z1313">
        <v>2.5234999999999999</v>
      </c>
      <c r="AA1313" s="2">
        <v>40112</v>
      </c>
      <c r="AB1313">
        <v>2.5499999999999998</v>
      </c>
      <c r="AC1313" s="2">
        <v>40115</v>
      </c>
      <c r="AD1313">
        <v>2.5909</v>
      </c>
      <c r="AE1313" s="2">
        <v>40115</v>
      </c>
      <c r="AF1313">
        <v>2.6661999999999999</v>
      </c>
    </row>
    <row r="1314" spans="5:32" x14ac:dyDescent="0.25">
      <c r="E1314" s="2">
        <v>40065</v>
      </c>
      <c r="F1314">
        <v>0.64</v>
      </c>
      <c r="G1314" s="2">
        <v>40114</v>
      </c>
      <c r="H1314">
        <v>1.1831</v>
      </c>
      <c r="I1314" s="2">
        <v>40106</v>
      </c>
      <c r="J1314">
        <v>1.4650000000000001</v>
      </c>
      <c r="K1314" s="2">
        <v>40112</v>
      </c>
      <c r="L1314">
        <v>1.7949000000000002</v>
      </c>
      <c r="M1314" s="2">
        <v>40109</v>
      </c>
      <c r="N1314">
        <v>1.98</v>
      </c>
      <c r="O1314" s="2">
        <v>40114</v>
      </c>
      <c r="P1314">
        <v>2.1448</v>
      </c>
      <c r="Q1314" s="2">
        <v>40113</v>
      </c>
      <c r="R1314">
        <v>2.3027000000000002</v>
      </c>
      <c r="S1314" s="2">
        <v>40112</v>
      </c>
      <c r="T1314">
        <v>2.4091</v>
      </c>
      <c r="U1314" s="2">
        <v>40109</v>
      </c>
      <c r="V1314">
        <v>2.4670000000000001</v>
      </c>
      <c r="W1314" s="2">
        <v>40060</v>
      </c>
      <c r="X1314">
        <v>2.4140000000000001</v>
      </c>
      <c r="Y1314" s="2">
        <v>40109</v>
      </c>
      <c r="Z1314">
        <v>2.5569999999999999</v>
      </c>
      <c r="AA1314" s="2">
        <v>40113</v>
      </c>
      <c r="AB1314">
        <v>2.54</v>
      </c>
      <c r="AC1314" s="2">
        <v>40116</v>
      </c>
      <c r="AD1314">
        <v>2.5545</v>
      </c>
      <c r="AE1314" s="2">
        <v>40116</v>
      </c>
      <c r="AF1314">
        <v>2.6196000000000002</v>
      </c>
    </row>
    <row r="1315" spans="5:32" x14ac:dyDescent="0.25">
      <c r="E1315" s="2">
        <v>40066</v>
      </c>
      <c r="F1315">
        <v>0.72250000000000003</v>
      </c>
      <c r="G1315" s="2">
        <v>40115</v>
      </c>
      <c r="H1315">
        <v>1.2101</v>
      </c>
      <c r="I1315" s="2">
        <v>40107</v>
      </c>
      <c r="J1315">
        <v>1.4490000000000001</v>
      </c>
      <c r="K1315" s="2">
        <v>40113</v>
      </c>
      <c r="L1315">
        <v>1.7986</v>
      </c>
      <c r="M1315" s="2">
        <v>40112</v>
      </c>
      <c r="N1315">
        <v>2.0545</v>
      </c>
      <c r="O1315" s="2">
        <v>40115</v>
      </c>
      <c r="P1315">
        <v>2.2033</v>
      </c>
      <c r="Q1315" s="2">
        <v>40114</v>
      </c>
      <c r="R1315">
        <v>2.2585000000000002</v>
      </c>
      <c r="S1315" s="2">
        <v>40113</v>
      </c>
      <c r="T1315">
        <v>2.3890000000000002</v>
      </c>
      <c r="U1315" s="2">
        <v>40112</v>
      </c>
      <c r="V1315">
        <v>2.4693000000000001</v>
      </c>
      <c r="W1315" s="2">
        <v>40063</v>
      </c>
      <c r="X1315">
        <v>2.4319999999999999</v>
      </c>
      <c r="Y1315" s="2">
        <v>40112</v>
      </c>
      <c r="Z1315">
        <v>2.5579000000000001</v>
      </c>
      <c r="AA1315" s="2">
        <v>40114</v>
      </c>
      <c r="AB1315">
        <v>2.5</v>
      </c>
    </row>
    <row r="1316" spans="5:32" x14ac:dyDescent="0.25">
      <c r="E1316" s="2">
        <v>40067</v>
      </c>
      <c r="F1316">
        <v>0.745</v>
      </c>
      <c r="G1316" s="2">
        <v>40116</v>
      </c>
      <c r="H1316">
        <v>1.1859999999999999</v>
      </c>
      <c r="I1316" s="2">
        <v>40108</v>
      </c>
      <c r="J1316">
        <v>1.4350000000000001</v>
      </c>
      <c r="K1316" s="2">
        <v>40114</v>
      </c>
      <c r="L1316">
        <v>1.7654000000000001</v>
      </c>
      <c r="M1316" s="2">
        <v>40113</v>
      </c>
      <c r="N1316">
        <v>2.02</v>
      </c>
      <c r="O1316" s="2">
        <v>40116</v>
      </c>
      <c r="P1316">
        <v>2.1947000000000001</v>
      </c>
      <c r="Q1316" s="2">
        <v>40115</v>
      </c>
      <c r="R1316">
        <v>2.3378999999999999</v>
      </c>
      <c r="S1316" s="2">
        <v>40114</v>
      </c>
      <c r="T1316">
        <v>2.3515999999999999</v>
      </c>
      <c r="U1316" s="2">
        <v>40113</v>
      </c>
      <c r="V1316">
        <v>2.4632999999999998</v>
      </c>
      <c r="W1316" s="2">
        <v>40064</v>
      </c>
      <c r="X1316">
        <v>2.4961000000000002</v>
      </c>
      <c r="Y1316" s="2">
        <v>40113</v>
      </c>
      <c r="Z1316">
        <v>2.5314999999999999</v>
      </c>
      <c r="AA1316" s="2">
        <v>40115</v>
      </c>
      <c r="AB1316">
        <v>2.54</v>
      </c>
    </row>
    <row r="1317" spans="5:32" x14ac:dyDescent="0.25">
      <c r="E1317" s="2">
        <v>40070</v>
      </c>
      <c r="F1317">
        <v>0.62</v>
      </c>
      <c r="I1317" s="2">
        <v>40109</v>
      </c>
      <c r="J1317">
        <v>1.5</v>
      </c>
      <c r="K1317" s="2">
        <v>40115</v>
      </c>
      <c r="L1317">
        <v>1.8279000000000001</v>
      </c>
      <c r="M1317" s="2">
        <v>40114</v>
      </c>
      <c r="N1317">
        <v>1.9729999999999999</v>
      </c>
      <c r="Q1317" s="2">
        <v>40116</v>
      </c>
      <c r="R1317">
        <v>2.2999000000000001</v>
      </c>
      <c r="S1317" s="2">
        <v>40115</v>
      </c>
      <c r="T1317">
        <v>2.4278</v>
      </c>
      <c r="U1317" s="2">
        <v>40114</v>
      </c>
      <c r="V1317">
        <v>2.4278</v>
      </c>
      <c r="W1317" s="2">
        <v>40065</v>
      </c>
      <c r="X1317">
        <v>2.4975000000000001</v>
      </c>
      <c r="Y1317" s="2">
        <v>40114</v>
      </c>
      <c r="Z1317">
        <v>2.4971000000000001</v>
      </c>
      <c r="AA1317" s="2">
        <v>40116</v>
      </c>
      <c r="AB1317">
        <v>2.5179999999999998</v>
      </c>
    </row>
    <row r="1318" spans="5:32" x14ac:dyDescent="0.25">
      <c r="E1318" s="2">
        <v>40071</v>
      </c>
      <c r="F1318">
        <v>0.85</v>
      </c>
      <c r="I1318" s="2">
        <v>40112</v>
      </c>
      <c r="J1318">
        <v>1.53</v>
      </c>
      <c r="K1318" s="2">
        <v>40116</v>
      </c>
      <c r="L1318">
        <v>1.7970000000000002</v>
      </c>
      <c r="M1318" s="2">
        <v>40115</v>
      </c>
      <c r="N1318">
        <v>2.0030000000000001</v>
      </c>
      <c r="S1318" s="2">
        <v>40116</v>
      </c>
      <c r="T1318">
        <v>2.3944000000000001</v>
      </c>
      <c r="U1318" s="2">
        <v>40115</v>
      </c>
      <c r="V1318">
        <v>2.5021</v>
      </c>
      <c r="W1318" s="2">
        <v>40066</v>
      </c>
      <c r="X1318">
        <v>2.4241000000000001</v>
      </c>
      <c r="Y1318" s="2">
        <v>40115</v>
      </c>
      <c r="Z1318">
        <v>2.5587999999999997</v>
      </c>
    </row>
    <row r="1319" spans="5:32" x14ac:dyDescent="0.25">
      <c r="E1319" s="2">
        <v>40072</v>
      </c>
      <c r="F1319">
        <v>0.9</v>
      </c>
      <c r="I1319" s="2">
        <v>40113</v>
      </c>
      <c r="J1319">
        <v>1.5314999999999999</v>
      </c>
      <c r="M1319" s="2">
        <v>40116</v>
      </c>
      <c r="N1319">
        <v>2.0249999999999999</v>
      </c>
      <c r="U1319" s="2">
        <v>40116</v>
      </c>
      <c r="V1319">
        <v>2.4548999999999999</v>
      </c>
      <c r="W1319" s="2">
        <v>40067</v>
      </c>
      <c r="X1319">
        <v>2.4251</v>
      </c>
      <c r="Y1319" s="2">
        <v>40116</v>
      </c>
      <c r="Z1319">
        <v>2.5249999999999999</v>
      </c>
    </row>
    <row r="1320" spans="5:32" x14ac:dyDescent="0.25">
      <c r="E1320" s="2">
        <v>40073</v>
      </c>
      <c r="F1320">
        <v>0.89</v>
      </c>
      <c r="I1320" s="2">
        <v>40114</v>
      </c>
      <c r="J1320">
        <v>1.48</v>
      </c>
      <c r="W1320" s="2">
        <v>40070</v>
      </c>
      <c r="X1320">
        <v>2.4611000000000001</v>
      </c>
    </row>
    <row r="1321" spans="5:32" x14ac:dyDescent="0.25">
      <c r="E1321" s="2">
        <v>40074</v>
      </c>
      <c r="F1321">
        <v>0.88</v>
      </c>
      <c r="I1321" s="2">
        <v>40115</v>
      </c>
      <c r="J1321">
        <v>1.52</v>
      </c>
      <c r="W1321" s="2">
        <v>40071</v>
      </c>
      <c r="X1321">
        <v>2.5287999999999999</v>
      </c>
    </row>
    <row r="1322" spans="5:32" x14ac:dyDescent="0.25">
      <c r="E1322" s="2">
        <v>40077</v>
      </c>
      <c r="F1322">
        <v>0.85</v>
      </c>
      <c r="I1322" s="2">
        <v>40116</v>
      </c>
      <c r="J1322">
        <v>1.5230000000000001</v>
      </c>
      <c r="W1322" s="2">
        <v>40072</v>
      </c>
      <c r="X1322">
        <v>2.5714999999999999</v>
      </c>
    </row>
    <row r="1323" spans="5:32" x14ac:dyDescent="0.25">
      <c r="E1323" s="2">
        <v>40078</v>
      </c>
      <c r="F1323">
        <v>0.86499999999999999</v>
      </c>
      <c r="W1323" s="2">
        <v>40073</v>
      </c>
      <c r="X1323">
        <v>2.5004</v>
      </c>
    </row>
    <row r="1324" spans="5:32" x14ac:dyDescent="0.25">
      <c r="E1324" s="2">
        <v>40079</v>
      </c>
      <c r="F1324">
        <v>0.76</v>
      </c>
      <c r="W1324" s="2">
        <v>40074</v>
      </c>
      <c r="X1324">
        <v>2.5179999999999998</v>
      </c>
    </row>
    <row r="1325" spans="5:32" x14ac:dyDescent="0.25">
      <c r="E1325" s="2">
        <v>40080</v>
      </c>
      <c r="F1325">
        <v>0.85</v>
      </c>
      <c r="W1325" s="2">
        <v>40077</v>
      </c>
      <c r="X1325">
        <v>2.5055000000000001</v>
      </c>
    </row>
    <row r="1326" spans="5:32" x14ac:dyDescent="0.25">
      <c r="E1326" s="2">
        <v>40081</v>
      </c>
      <c r="F1326">
        <v>0.71899999999999997</v>
      </c>
      <c r="W1326" s="2">
        <v>40078</v>
      </c>
      <c r="X1326">
        <v>2.4781</v>
      </c>
    </row>
    <row r="1327" spans="5:32" x14ac:dyDescent="0.25">
      <c r="E1327" s="2">
        <v>40084</v>
      </c>
      <c r="F1327">
        <v>0.5</v>
      </c>
      <c r="W1327" s="2">
        <v>40079</v>
      </c>
      <c r="X1327">
        <v>2.4714999999999998</v>
      </c>
    </row>
    <row r="1328" spans="5:32" x14ac:dyDescent="0.25">
      <c r="E1328" s="2">
        <v>40085</v>
      </c>
      <c r="F1328">
        <v>0.73299999999999998</v>
      </c>
      <c r="W1328" s="2">
        <v>40080</v>
      </c>
      <c r="X1328">
        <v>2.4085000000000001</v>
      </c>
    </row>
    <row r="1329" spans="5:24" x14ac:dyDescent="0.25">
      <c r="E1329" s="2">
        <v>40086</v>
      </c>
      <c r="F1329">
        <v>0.74</v>
      </c>
      <c r="W1329" s="2">
        <v>40081</v>
      </c>
      <c r="X1329">
        <v>2.3797000000000001</v>
      </c>
    </row>
    <row r="1330" spans="5:24" x14ac:dyDescent="0.25">
      <c r="E1330" s="2">
        <v>40087</v>
      </c>
      <c r="F1330">
        <v>0.62</v>
      </c>
      <c r="W1330" s="2">
        <v>40084</v>
      </c>
      <c r="X1330">
        <v>2.3420000000000001</v>
      </c>
    </row>
    <row r="1331" spans="5:24" x14ac:dyDescent="0.25">
      <c r="E1331" s="2">
        <v>40088</v>
      </c>
      <c r="F1331">
        <v>0.53300000000000003</v>
      </c>
      <c r="W1331" s="2">
        <v>40085</v>
      </c>
      <c r="X1331">
        <v>2.3222</v>
      </c>
    </row>
    <row r="1332" spans="5:24" x14ac:dyDescent="0.25">
      <c r="E1332" s="2">
        <v>40091</v>
      </c>
      <c r="F1332">
        <v>0.78149999999999997</v>
      </c>
      <c r="W1332" s="2">
        <v>40086</v>
      </c>
      <c r="X1332">
        <v>2.3439999999999999</v>
      </c>
    </row>
    <row r="1333" spans="5:24" x14ac:dyDescent="0.25">
      <c r="E1333" s="2">
        <v>40092</v>
      </c>
      <c r="F1333">
        <v>0.57750000000000001</v>
      </c>
      <c r="W1333" s="2">
        <v>40087</v>
      </c>
      <c r="X1333">
        <v>2.2902</v>
      </c>
    </row>
    <row r="1334" spans="5:24" x14ac:dyDescent="0.25">
      <c r="E1334" s="2">
        <v>40093</v>
      </c>
      <c r="F1334">
        <v>0.55500000000000005</v>
      </c>
      <c r="W1334" s="2">
        <v>40088</v>
      </c>
      <c r="X1334">
        <v>2.2793000000000001</v>
      </c>
    </row>
    <row r="1335" spans="5:24" x14ac:dyDescent="0.25">
      <c r="E1335" s="2">
        <v>40094</v>
      </c>
      <c r="F1335">
        <v>0.57999999999999996</v>
      </c>
      <c r="W1335" s="2">
        <v>40091</v>
      </c>
      <c r="X1335">
        <v>2.3066</v>
      </c>
    </row>
    <row r="1336" spans="5:24" x14ac:dyDescent="0.25">
      <c r="E1336" s="2">
        <v>40095</v>
      </c>
      <c r="F1336">
        <v>0.65600000000000003</v>
      </c>
      <c r="W1336" s="2">
        <v>40092</v>
      </c>
      <c r="X1336">
        <v>2.3410000000000002</v>
      </c>
    </row>
    <row r="1337" spans="5:24" x14ac:dyDescent="0.25">
      <c r="E1337" s="2">
        <v>40098</v>
      </c>
      <c r="F1337">
        <v>0.62</v>
      </c>
      <c r="W1337" s="2">
        <v>40093</v>
      </c>
      <c r="X1337">
        <v>2.3216000000000001</v>
      </c>
    </row>
    <row r="1338" spans="5:24" x14ac:dyDescent="0.25">
      <c r="E1338" s="2">
        <v>40099</v>
      </c>
      <c r="F1338">
        <v>0.7</v>
      </c>
      <c r="W1338" s="2">
        <v>40094</v>
      </c>
      <c r="X1338">
        <v>2.355</v>
      </c>
    </row>
    <row r="1339" spans="5:24" x14ac:dyDescent="0.25">
      <c r="E1339" s="2">
        <v>40100</v>
      </c>
      <c r="F1339">
        <v>0.71</v>
      </c>
      <c r="W1339" s="2">
        <v>40095</v>
      </c>
      <c r="X1339">
        <v>2.3841000000000001</v>
      </c>
    </row>
    <row r="1340" spans="5:24" x14ac:dyDescent="0.25">
      <c r="E1340" s="2">
        <v>40101</v>
      </c>
      <c r="F1340">
        <v>0.78</v>
      </c>
      <c r="W1340" s="2">
        <v>40098</v>
      </c>
      <c r="X1340">
        <v>2.383</v>
      </c>
    </row>
    <row r="1341" spans="5:24" x14ac:dyDescent="0.25">
      <c r="E1341" s="2">
        <v>40102</v>
      </c>
      <c r="F1341">
        <v>0.88</v>
      </c>
      <c r="W1341" s="2">
        <v>40099</v>
      </c>
      <c r="X1341">
        <v>2.4222999999999999</v>
      </c>
    </row>
    <row r="1342" spans="5:24" x14ac:dyDescent="0.25">
      <c r="E1342" s="2">
        <v>40105</v>
      </c>
      <c r="F1342">
        <v>0.83</v>
      </c>
      <c r="W1342" s="2">
        <v>40100</v>
      </c>
      <c r="X1342">
        <v>2.4802</v>
      </c>
    </row>
    <row r="1343" spans="5:24" x14ac:dyDescent="0.25">
      <c r="E1343" s="2">
        <v>40106</v>
      </c>
      <c r="F1343">
        <v>0.85</v>
      </c>
      <c r="W1343" s="2">
        <v>40101</v>
      </c>
      <c r="X1343">
        <v>2.5238</v>
      </c>
    </row>
    <row r="1344" spans="5:24" x14ac:dyDescent="0.25">
      <c r="E1344" s="2">
        <v>40107</v>
      </c>
      <c r="F1344">
        <v>0.85</v>
      </c>
      <c r="W1344" s="2">
        <v>40102</v>
      </c>
      <c r="X1344">
        <v>2.5150999999999999</v>
      </c>
    </row>
    <row r="1345" spans="5:24" x14ac:dyDescent="0.25">
      <c r="E1345" s="2">
        <v>40108</v>
      </c>
      <c r="F1345">
        <v>0.875</v>
      </c>
      <c r="W1345" s="2">
        <v>40105</v>
      </c>
      <c r="X1345">
        <v>2.5903999999999998</v>
      </c>
    </row>
    <row r="1346" spans="5:24" x14ac:dyDescent="0.25">
      <c r="E1346" s="2">
        <v>40109</v>
      </c>
      <c r="F1346">
        <v>0.89</v>
      </c>
      <c r="W1346" s="2">
        <v>40106</v>
      </c>
      <c r="X1346">
        <v>2.5377000000000001</v>
      </c>
    </row>
    <row r="1347" spans="5:24" x14ac:dyDescent="0.25">
      <c r="E1347" s="2">
        <v>40112</v>
      </c>
      <c r="F1347">
        <v>0.85</v>
      </c>
      <c r="W1347" s="2">
        <v>40107</v>
      </c>
      <c r="X1347">
        <v>2.5371999999999999</v>
      </c>
    </row>
    <row r="1348" spans="5:24" x14ac:dyDescent="0.25">
      <c r="E1348" s="2">
        <v>40113</v>
      </c>
      <c r="F1348">
        <v>0.87</v>
      </c>
      <c r="W1348" s="2">
        <v>40108</v>
      </c>
      <c r="X1348">
        <v>2.504</v>
      </c>
    </row>
    <row r="1349" spans="5:24" x14ac:dyDescent="0.25">
      <c r="E1349" s="2">
        <v>40114</v>
      </c>
      <c r="F1349">
        <v>0.83</v>
      </c>
      <c r="W1349" s="2">
        <v>40109</v>
      </c>
      <c r="X1349">
        <v>2.5413999999999999</v>
      </c>
    </row>
    <row r="1350" spans="5:24" x14ac:dyDescent="0.25">
      <c r="E1350" s="2">
        <v>40115</v>
      </c>
      <c r="F1350">
        <v>0.84499999999999997</v>
      </c>
      <c r="W1350" s="2">
        <v>40112</v>
      </c>
      <c r="X1350">
        <v>2.5352999999999999</v>
      </c>
    </row>
    <row r="1351" spans="5:24" x14ac:dyDescent="0.25">
      <c r="E1351" s="2">
        <v>40116</v>
      </c>
      <c r="F1351">
        <v>0.84</v>
      </c>
      <c r="W1351" s="2">
        <v>40113</v>
      </c>
      <c r="X1351">
        <v>2.5190999999999999</v>
      </c>
    </row>
    <row r="1352" spans="5:24" x14ac:dyDescent="0.25">
      <c r="W1352" s="2">
        <v>40114</v>
      </c>
      <c r="X1352">
        <v>2.4840999999999998</v>
      </c>
    </row>
    <row r="1353" spans="5:24" x14ac:dyDescent="0.25">
      <c r="W1353" s="2">
        <v>40115</v>
      </c>
      <c r="X1353">
        <v>2.5507999999999997</v>
      </c>
    </row>
    <row r="1354" spans="5:24" x14ac:dyDescent="0.25">
      <c r="W1354" s="2">
        <v>40116</v>
      </c>
      <c r="X1354">
        <v>2.5175999999999998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TIPS Dirty Prices</vt:lpstr>
      <vt:lpstr>BONDS DIRTY PRICE</vt:lpstr>
      <vt:lpstr>STRIP Yield Curve Weekly</vt:lpstr>
      <vt:lpstr>STRIP Prices Weekly</vt:lpstr>
      <vt:lpstr>Swaps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2018-04-06T23:04:50Z</dcterms:modified>
</cp:coreProperties>
</file>